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otes" sheetId="1" state="visible" r:id="rId1"/>
    <sheet xmlns:r="http://schemas.openxmlformats.org/officeDocument/2006/relationships" name="Ground truth" sheetId="2" state="visible" r:id="rId2"/>
    <sheet xmlns:r="http://schemas.openxmlformats.org/officeDocument/2006/relationships" name="Summary" sheetId="3" state="visible" r:id="rId3"/>
    <sheet xmlns:r="http://schemas.openxmlformats.org/officeDocument/2006/relationships" name="CubeSat-i" sheetId="4" state="visible" r:id="rId4"/>
    <sheet xmlns:r="http://schemas.openxmlformats.org/officeDocument/2006/relationships" name="PS-i" sheetId="5" state="visible" r:id="rId5"/>
    <sheet xmlns:r="http://schemas.openxmlformats.org/officeDocument/2006/relationships" name="CubeSat-ii raw" sheetId="6" state="visible" r:id="rId6"/>
    <sheet xmlns:r="http://schemas.openxmlformats.org/officeDocument/2006/relationships" name="CubeSat-ii aligned" sheetId="7" state="visible" r:id="rId7"/>
    <sheet xmlns:r="http://schemas.openxmlformats.org/officeDocument/2006/relationships" name="PS-ii raw" sheetId="8" state="visible" r:id="rId8"/>
    <sheet xmlns:r="http://schemas.openxmlformats.org/officeDocument/2006/relationships" name="PS-ii aligned" sheetId="9" state="visible" r:id="rId9"/>
  </sheets>
  <definedNames>
    <definedName name="_xlnm._FilterDatabase" localSheetId="2" hidden="1">'Summary'!$A$1:$AD$301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00"/>
    <numFmt numFmtId="165" formatCode="0.0000"/>
  </numFmts>
  <fonts count="3">
    <font>
      <name val="Calibri"/>
      <family val="2"/>
      <color theme="1"/>
      <sz val="11"/>
      <scheme val="minor"/>
    </font>
    <font>
      <b val="1"/>
    </font>
    <font>
      <sz val="8"/>
    </font>
  </fonts>
  <fills count="7">
    <fill>
      <patternFill/>
    </fill>
    <fill>
      <patternFill patternType="gray125"/>
    </fill>
    <fill>
      <patternFill patternType="solid">
        <fgColor rgb="009BC2E6"/>
      </patternFill>
    </fill>
    <fill>
      <patternFill patternType="solid">
        <fgColor rgb="00DDEBF7"/>
      </patternFill>
    </fill>
    <fill>
      <patternFill patternType="solid">
        <fgColor rgb="00FFF2CC"/>
      </patternFill>
    </fill>
    <fill>
      <patternFill patternType="solid">
        <fgColor rgb="00FFD966"/>
      </patternFill>
    </fill>
    <fill>
      <patternFill patternType="solid">
        <fgColor rgb="00EDEDED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1" applyAlignment="1" pivotButton="0" quotePrefix="0" xfId="0">
      <alignment vertical="bottom" textRotation="90" wrapText="1"/>
    </xf>
    <xf numFmtId="0" fontId="2" fillId="0" borderId="1" pivotButton="0" quotePrefix="0" xfId="0"/>
    <xf numFmtId="0" fontId="1" fillId="0" borderId="1" pivotButton="0" quotePrefix="0" xfId="0"/>
    <xf numFmtId="0" fontId="0" fillId="2" borderId="1" applyAlignment="1" pivotButton="0" quotePrefix="0" xfId="0">
      <alignment horizontal="center" vertical="center" wrapText="1"/>
    </xf>
    <xf numFmtId="164" fontId="0" fillId="0" borderId="1" pivotButton="0" quotePrefix="0" xfId="0"/>
    <xf numFmtId="0" fontId="0" fillId="0" borderId="1" pivotButton="0" quotePrefix="0" xfId="0"/>
    <xf numFmtId="0" fontId="0" fillId="0" borderId="1" applyAlignment="1" pivotButton="0" quotePrefix="0" xfId="0">
      <alignment horizontal="center" vertical="center" wrapText="1"/>
    </xf>
    <xf numFmtId="0" fontId="2" fillId="0" borderId="0" pivotButton="0" quotePrefix="0" xfId="0"/>
    <xf numFmtId="0" fontId="1" fillId="3" borderId="1" applyAlignment="1" pivotButton="0" quotePrefix="0" xfId="0">
      <alignment horizontal="center" vertical="center" wrapText="1"/>
    </xf>
    <xf numFmtId="2" fontId="0" fillId="0" borderId="1" pivotButton="0" quotePrefix="0" xfId="0"/>
    <xf numFmtId="165" fontId="0" fillId="0" borderId="1" pivotButton="0" quotePrefix="0" xfId="0"/>
    <xf numFmtId="0" fontId="0" fillId="6" borderId="1" pivotButton="0" quotePrefix="0" xfId="0"/>
    <xf numFmtId="0" fontId="1" fillId="4" borderId="0" pivotButton="0" quotePrefix="0" xfId="0"/>
    <xf numFmtId="0" fontId="2" fillId="0" borderId="1" applyAlignment="1" pivotButton="0" quotePrefix="0" xfId="0">
      <alignment vertical="bottom" textRotation="90"/>
    </xf>
    <xf numFmtId="0" fontId="2" fillId="0" borderId="1" applyAlignment="1" pivotButton="0" quotePrefix="0" xfId="0">
      <alignment horizontal="center" vertical="center" wrapText="1"/>
    </xf>
    <xf numFmtId="0" fontId="1" fillId="3" borderId="1" pivotButton="0" quotePrefix="0" xfId="0"/>
    <xf numFmtId="165" fontId="1" fillId="0" borderId="1" pivotButton="0" quotePrefix="0" xfId="0"/>
    <xf numFmtId="164" fontId="2" fillId="0" borderId="1" pivotButton="0" quotePrefix="0" xfId="0"/>
    <xf numFmtId="0" fontId="0" fillId="5" borderId="1" applyAlignment="1" pivotButton="0" quotePrefix="0" xfId="0">
      <alignment horizontal="center" vertical="center" wrapText="1"/>
    </xf>
    <xf numFmtId="0" fontId="2" fillId="5" borderId="1" pivotButton="0" quotePrefix="0" xfId="0"/>
  </cellXfs>
  <cellStyles count="1">
    <cellStyle name="Normal" xfId="0" builtinId="0" hidden="0"/>
  </cellStyles>
  <dxfs count="1">
    <dxf>
      <fill>
        <patternFill patternType="solid">
          <fgColor rgb="00F8CBAD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cols>
    <col width="160" customWidth="1" min="1" max="1"/>
  </cols>
  <sheetData>
    <row r="1">
      <c r="A1" s="1" t="inlineStr">
        <is>
          <t>Formula-driven version of dsm_metrics.xlsx: only the run matrices (data/experiments.txt), the ground truths and the eigenvalues are pasted; every metric is a spreadsheet formula.</t>
        </is>
      </c>
    </row>
    <row r="2">
      <c r="A2" t="inlineStr">
        <is>
          <t>TP/TN/FP/FN = SUMPRODUCT((M=v)*(G=w)), so unsure cells (2) drop out of the confident-only counts; P/R/F1/Acc = IFERROR(ratio, 0); edit distance = SUMPRODUCT(ABS(G−M)) with the 2s kept; spectral distance = SQRT(SUMPRODUCT((eigG−eigM)^2)) over LARGE()-sorted eigenvalues; mean/std = AVERAGE/STDEV.P over the runs.</t>
        </is>
      </c>
    </row>
    <row r="3">
      <c r="A3" t="inlineStr">
        <is>
          <t>Eigenvalues cannot be produced by built-in spreadsheet functions, so they are pasted (real parts, numpy order) and verified in-sheet: Σeig − trace and Πeig − det must be 0, and det(M − λI) = 0 per eigenvalue via MDETERM/MUNIT. Matrices with complex eigenvalues are marked; the real parts are used, and Πeig − det does not apply to them.</t>
        </is>
      </c>
    </row>
    <row r="4">
      <c r="A4" t="inlineStr">
        <is>
          <t>The Step2 average matrix is a per-cell formula (2 if no confident run, else 1 if the mean of the confident runs ≥ 0.5, else 0); the 'avg-matrix' columns evaluate the metrics once on it. The paper reports the per-run mean ± std.</t>
        </is>
      </c>
    </row>
    <row r="5">
      <c r="A5" t="inlineStr">
        <is>
          <t>A configuration with four matrices in experiments.txt had one run that returned no matrix; its values are the mean ± std of the four runs present (see the note column).</t>
        </is>
      </c>
    </row>
    <row r="6">
      <c r="A6" t="inlineStr">
        <is>
          <t>Task (ii) aligned sheets build the k×k aligned matrices with INDEX/MATCH through the archived component mapping (final_component_mapping.csv next to the run's detailed_results JSON); ground-truth components without a match are dropped. Configurations without an archived mapping are N/A.</t>
        </is>
      </c>
    </row>
    <row r="7">
      <c r="A7" t="inlineStr">
        <is>
          <t>Each table sheet: summary rows 6–55, gold/silver ranking rows 59–68, one block per configuration from row 72 (the 'block row' column points to it). Sheet Summary stacks all six tables. Editing a pasted matrix or the ground truth recalculates everything except the pasted eigenvalues.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4"/>
  <sheetViews>
    <sheetView workbookViewId="0">
      <selection activeCell="A1" sqref="A1"/>
    </sheetView>
  </sheetViews>
  <sheetFormatPr baseColWidth="8" defaultRowHeight="15"/>
  <cols>
    <col width="46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</cols>
  <sheetData>
    <row r="1">
      <c r="A1" s="1" t="inlineStr">
        <is>
          <t>CubeSat ground truth (6 components, 20 ones, symmetric) — author-confirmed</t>
        </is>
      </c>
    </row>
    <row r="2" ht="150" customHeight="1">
      <c r="B2" s="2" t="inlineStr">
        <is>
          <t>Spacecraft</t>
        </is>
      </c>
      <c r="C2" s="2" t="inlineStr">
        <is>
          <t>Guidance, Navigation, and Control (GNC) Subsystem</t>
        </is>
      </c>
      <c r="D2" s="2" t="inlineStr">
        <is>
          <t>Propulsion Subsystem</t>
        </is>
      </c>
      <c r="E2" s="2" t="inlineStr">
        <is>
          <t>Power Subsystem</t>
        </is>
      </c>
      <c r="F2" s="2" t="inlineStr">
        <is>
          <t>Reaction Wheel</t>
        </is>
      </c>
      <c r="G2" s="2" t="inlineStr">
        <is>
          <t>GNC Software</t>
        </is>
      </c>
      <c r="I2" s="3" t="inlineStr">
        <is>
          <t>eig (numpy, real)</t>
        </is>
      </c>
      <c r="J2" s="3" t="inlineStr">
        <is>
          <t>eig sorted desc</t>
        </is>
      </c>
      <c r="K2" s="3" t="inlineStr">
        <is>
          <t>det(G-λI)</t>
        </is>
      </c>
    </row>
    <row r="3">
      <c r="A3" s="4" t="inlineStr">
        <is>
          <t>Spacecraft</t>
        </is>
      </c>
      <c r="B3" s="5" t="n">
        <v>1</v>
      </c>
      <c r="C3" s="5" t="n">
        <v>1</v>
      </c>
      <c r="D3" s="5" t="n">
        <v>1</v>
      </c>
      <c r="E3" s="5" t="n">
        <v>1</v>
      </c>
      <c r="F3" s="5" t="n">
        <v>1</v>
      </c>
      <c r="G3" s="5" t="n">
        <v>1</v>
      </c>
      <c r="I3" s="6" t="n">
        <v>3.813606502648331</v>
      </c>
      <c r="J3" s="6">
        <f>LARGE($I$3:$I$8,1)</f>
        <v/>
      </c>
      <c r="K3" s="7">
        <f t="array" ref="K3">ROUND(MDETERM($B$3:$G$8-$J$3*MUNIT(6)),6)</f>
        <v/>
      </c>
    </row>
    <row r="4">
      <c r="A4" s="4" t="inlineStr">
        <is>
          <t>Guidance, Navigation, and Control (GNC) Subsystem</t>
        </is>
      </c>
      <c r="B4" s="5" t="n">
        <v>1</v>
      </c>
      <c r="C4" s="5" t="n">
        <v>1</v>
      </c>
      <c r="D4" s="8" t="n">
        <v>0</v>
      </c>
      <c r="E4" s="8" t="n">
        <v>0</v>
      </c>
      <c r="F4" s="5" t="n">
        <v>1</v>
      </c>
      <c r="G4" s="5" t="n">
        <v>1</v>
      </c>
      <c r="I4" s="6" t="n">
        <v>1.529316580128839</v>
      </c>
      <c r="J4" s="6">
        <f>LARGE($I$3:$I$8,2)</f>
        <v/>
      </c>
      <c r="K4" s="7">
        <f t="array" ref="K4">ROUND(MDETERM($B$3:$G$8-$J$4*MUNIT(6)),6)</f>
        <v/>
      </c>
    </row>
    <row r="5">
      <c r="A5" s="4" t="inlineStr">
        <is>
          <t>Propulsion Subsystem</t>
        </is>
      </c>
      <c r="B5" s="5" t="n">
        <v>1</v>
      </c>
      <c r="C5" s="8" t="n">
        <v>0</v>
      </c>
      <c r="D5" s="5" t="n">
        <v>1</v>
      </c>
      <c r="E5" s="8" t="n">
        <v>0</v>
      </c>
      <c r="F5" s="8" t="n">
        <v>0</v>
      </c>
      <c r="G5" s="8" t="n">
        <v>0</v>
      </c>
      <c r="I5" s="6" t="n">
        <v>-1</v>
      </c>
      <c r="J5" s="6">
        <f>LARGE($I$3:$I$8,3)</f>
        <v/>
      </c>
      <c r="K5" s="7">
        <f t="array" ref="K5">ROUND(MDETERM($B$3:$G$8-$J$5*MUNIT(6)),6)</f>
        <v/>
      </c>
    </row>
    <row r="6">
      <c r="A6" s="4" t="inlineStr">
        <is>
          <t>Power Subsystem</t>
        </is>
      </c>
      <c r="B6" s="5" t="n">
        <v>1</v>
      </c>
      <c r="C6" s="8" t="n">
        <v>0</v>
      </c>
      <c r="D6" s="8" t="n">
        <v>0</v>
      </c>
      <c r="E6" s="5" t="n">
        <v>1</v>
      </c>
      <c r="F6" s="8" t="n">
        <v>0</v>
      </c>
      <c r="G6" s="8" t="n">
        <v>0</v>
      </c>
      <c r="I6" s="6" t="n">
        <v>-0.3429230827771702</v>
      </c>
      <c r="J6" s="6">
        <f>LARGE($I$3:$I$8,4)</f>
        <v/>
      </c>
      <c r="K6" s="7">
        <f t="array" ref="K6">ROUND(MDETERM($B$3:$G$8-$J$6*MUNIT(6)),6)</f>
        <v/>
      </c>
    </row>
    <row r="7">
      <c r="A7" s="4" t="inlineStr">
        <is>
          <t>Reaction Wheel</t>
        </is>
      </c>
      <c r="B7" s="5" t="n">
        <v>1</v>
      </c>
      <c r="C7" s="5" t="n">
        <v>1</v>
      </c>
      <c r="D7" s="8" t="n">
        <v>0</v>
      </c>
      <c r="E7" s="8" t="n">
        <v>0</v>
      </c>
      <c r="F7" s="5" t="n">
        <v>1</v>
      </c>
      <c r="G7" s="8" t="n">
        <v>0</v>
      </c>
      <c r="I7" s="6" t="n">
        <v>0.9999999999999999</v>
      </c>
      <c r="J7" s="6">
        <f>LARGE($I$3:$I$8,5)</f>
        <v/>
      </c>
      <c r="K7" s="7">
        <f t="array" ref="K7">ROUND(MDETERM($B$3:$G$8-$J$7*MUNIT(6)),6)</f>
        <v/>
      </c>
    </row>
    <row r="8">
      <c r="A8" s="4" t="inlineStr">
        <is>
          <t>GNC Software</t>
        </is>
      </c>
      <c r="B8" s="5" t="n">
        <v>1</v>
      </c>
      <c r="C8" s="5" t="n">
        <v>1</v>
      </c>
      <c r="D8" s="8" t="n">
        <v>0</v>
      </c>
      <c r="E8" s="8" t="n">
        <v>0</v>
      </c>
      <c r="F8" s="8" t="n">
        <v>0</v>
      </c>
      <c r="G8" s="5" t="n">
        <v>1</v>
      </c>
      <c r="I8" s="6" t="n">
        <v>1</v>
      </c>
      <c r="J8" s="6">
        <f>LARGE($I$3:$I$8,6)</f>
        <v/>
      </c>
      <c r="K8" s="7">
        <f t="array" ref="K8">ROUND(MDETERM($B$3:$G$8-$J$8*MUNIT(6)),6)</f>
        <v/>
      </c>
    </row>
    <row r="9">
      <c r="I9" s="3">
        <f>ROUND(SUM($I$3:$I$8)-($B$3+$C$4+$D$5+$E$6+$F$7+$G$8),6)</f>
        <v/>
      </c>
      <c r="J9" s="3">
        <f>ROUND(MDETERM($B$3:$G$8)-PRODUCT($I$3:$I$8),6)</f>
        <v/>
      </c>
      <c r="K9" s="9" t="inlineStr">
        <is>
          <t>← trace / det checks (0 = eigenvalues consistent)</t>
        </is>
      </c>
    </row>
    <row r="12">
      <c r="A12" s="1" t="inlineStr">
        <is>
          <t>PS ground truth (7 components, 33 ones, symmetric) — author-confirmed</t>
        </is>
      </c>
    </row>
    <row r="13" ht="150" customHeight="1">
      <c r="B13" s="2" t="inlineStr">
        <is>
          <t>Bit</t>
        </is>
      </c>
      <c r="C13" s="2" t="inlineStr">
        <is>
          <t>Transmission</t>
        </is>
      </c>
      <c r="D13" s="2" t="inlineStr">
        <is>
          <t>Motor</t>
        </is>
      </c>
      <c r="E13" s="2" t="inlineStr">
        <is>
          <t>Electrical System</t>
        </is>
      </c>
      <c r="F13" s="2" t="inlineStr">
        <is>
          <t>Battery Holder</t>
        </is>
      </c>
      <c r="G13" s="2" t="inlineStr">
        <is>
          <t>Housing</t>
        </is>
      </c>
      <c r="H13" s="2" t="inlineStr">
        <is>
          <t>External Environment</t>
        </is>
      </c>
      <c r="J13" s="3" t="inlineStr">
        <is>
          <t>eig (numpy, real)</t>
        </is>
      </c>
      <c r="K13" s="3" t="inlineStr">
        <is>
          <t>eig sorted desc</t>
        </is>
      </c>
      <c r="L13" s="3" t="inlineStr">
        <is>
          <t>det(G-λI)</t>
        </is>
      </c>
    </row>
    <row r="14">
      <c r="A14" s="4" t="inlineStr">
        <is>
          <t>Bit</t>
        </is>
      </c>
      <c r="B14" s="5" t="n">
        <v>1</v>
      </c>
      <c r="C14" s="5" t="n">
        <v>1</v>
      </c>
      <c r="D14" s="8" t="n">
        <v>0</v>
      </c>
      <c r="E14" s="8" t="n">
        <v>0</v>
      </c>
      <c r="F14" s="8" t="n">
        <v>0</v>
      </c>
      <c r="G14" s="8" t="n">
        <v>0</v>
      </c>
      <c r="H14" s="5" t="n">
        <v>1</v>
      </c>
      <c r="J14" s="6" t="n">
        <v>4.945225155553084</v>
      </c>
      <c r="K14" s="6">
        <f>LARGE($J$14:$J$20,1)</f>
        <v/>
      </c>
      <c r="L14" s="7">
        <f t="array" ref="L14">ROUND(MDETERM($B$14:$H$20-$K$14*MUNIT(7)),6)</f>
        <v/>
      </c>
    </row>
    <row r="15">
      <c r="A15" s="4" t="inlineStr">
        <is>
          <t>Transmission</t>
        </is>
      </c>
      <c r="B15" s="5" t="n">
        <v>1</v>
      </c>
      <c r="C15" s="5" t="n">
        <v>1</v>
      </c>
      <c r="D15" s="5" t="n">
        <v>1</v>
      </c>
      <c r="E15" s="8" t="n">
        <v>0</v>
      </c>
      <c r="F15" s="8" t="n">
        <v>0</v>
      </c>
      <c r="G15" s="5" t="n">
        <v>1</v>
      </c>
      <c r="H15" s="5" t="n">
        <v>1</v>
      </c>
      <c r="J15" s="6" t="n">
        <v>2.08563742546424</v>
      </c>
      <c r="K15" s="6">
        <f>LARGE($J$14:$J$20,2)</f>
        <v/>
      </c>
      <c r="L15" s="7">
        <f t="array" ref="L15">ROUND(MDETERM($B$14:$H$20-$K$15*MUNIT(7)),6)</f>
        <v/>
      </c>
    </row>
    <row r="16">
      <c r="A16" s="4" t="inlineStr">
        <is>
          <t>Motor</t>
        </is>
      </c>
      <c r="B16" s="8" t="n">
        <v>0</v>
      </c>
      <c r="C16" s="5" t="n">
        <v>1</v>
      </c>
      <c r="D16" s="5" t="n">
        <v>1</v>
      </c>
      <c r="E16" s="8" t="n">
        <v>0</v>
      </c>
      <c r="F16" s="5" t="n">
        <v>1</v>
      </c>
      <c r="G16" s="5" t="n">
        <v>1</v>
      </c>
      <c r="H16" s="8" t="n">
        <v>0</v>
      </c>
      <c r="J16" s="6" t="n">
        <v>1.618033988749896</v>
      </c>
      <c r="K16" s="6">
        <f>LARGE($J$14:$J$20,3)</f>
        <v/>
      </c>
      <c r="L16" s="7">
        <f t="array" ref="L16">ROUND(MDETERM($B$14:$H$20-$K$16*MUNIT(7)),6)</f>
        <v/>
      </c>
    </row>
    <row r="17">
      <c r="A17" s="4" t="inlineStr">
        <is>
          <t>Electrical System</t>
        </is>
      </c>
      <c r="B17" s="8" t="n">
        <v>0</v>
      </c>
      <c r="C17" s="8" t="n">
        <v>0</v>
      </c>
      <c r="D17" s="8" t="n">
        <v>0</v>
      </c>
      <c r="E17" s="5" t="n">
        <v>1</v>
      </c>
      <c r="F17" s="5" t="n">
        <v>1</v>
      </c>
      <c r="G17" s="5" t="n">
        <v>1</v>
      </c>
      <c r="H17" s="5" t="n">
        <v>1</v>
      </c>
      <c r="J17" s="6" t="n">
        <v>0.2963285857858671</v>
      </c>
      <c r="K17" s="6">
        <f>LARGE($J$14:$J$20,4)</f>
        <v/>
      </c>
      <c r="L17" s="7">
        <f t="array" ref="L17">ROUND(MDETERM($B$14:$H$20-$K$17*MUNIT(7)),6)</f>
        <v/>
      </c>
    </row>
    <row r="18">
      <c r="A18" s="4" t="inlineStr">
        <is>
          <t>Battery Holder</t>
        </is>
      </c>
      <c r="B18" s="8" t="n">
        <v>0</v>
      </c>
      <c r="C18" s="8" t="n">
        <v>0</v>
      </c>
      <c r="D18" s="5" t="n">
        <v>1</v>
      </c>
      <c r="E18" s="5" t="n">
        <v>1</v>
      </c>
      <c r="F18" s="5" t="n">
        <v>1</v>
      </c>
      <c r="G18" s="5" t="n">
        <v>1</v>
      </c>
      <c r="H18" s="5" t="n">
        <v>1</v>
      </c>
      <c r="J18" s="6" t="n">
        <v>-0.3271911668031889</v>
      </c>
      <c r="K18" s="6">
        <f>LARGE($J$14:$J$20,5)</f>
        <v/>
      </c>
      <c r="L18" s="7">
        <f t="array" ref="L18">ROUND(MDETERM($B$14:$H$20-$K$18*MUNIT(7)),6)</f>
        <v/>
      </c>
    </row>
    <row r="19">
      <c r="A19" s="4" t="inlineStr">
        <is>
          <t>Housing</t>
        </is>
      </c>
      <c r="B19" s="8" t="n">
        <v>0</v>
      </c>
      <c r="C19" s="5" t="n">
        <v>1</v>
      </c>
      <c r="D19" s="5" t="n">
        <v>1</v>
      </c>
      <c r="E19" s="5" t="n">
        <v>1</v>
      </c>
      <c r="F19" s="5" t="n">
        <v>1</v>
      </c>
      <c r="G19" s="5" t="n">
        <v>1</v>
      </c>
      <c r="H19" s="5" t="n">
        <v>1</v>
      </c>
      <c r="J19" s="6" t="n">
        <v>-0.618033988749895</v>
      </c>
      <c r="K19" s="6">
        <f>LARGE($J$14:$J$20,6)</f>
        <v/>
      </c>
      <c r="L19" s="7">
        <f t="array" ref="L19">ROUND(MDETERM($B$14:$H$20-$K$19*MUNIT(7)),6)</f>
        <v/>
      </c>
    </row>
    <row r="20">
      <c r="A20" s="4" t="inlineStr">
        <is>
          <t>External Environment</t>
        </is>
      </c>
      <c r="B20" s="5" t="n">
        <v>1</v>
      </c>
      <c r="C20" s="5" t="n">
        <v>1</v>
      </c>
      <c r="D20" s="8" t="n">
        <v>0</v>
      </c>
      <c r="E20" s="5" t="n">
        <v>1</v>
      </c>
      <c r="F20" s="5" t="n">
        <v>1</v>
      </c>
      <c r="G20" s="5" t="n">
        <v>1</v>
      </c>
      <c r="H20" s="5" t="n">
        <v>1</v>
      </c>
      <c r="J20" s="6" t="n">
        <v>-1</v>
      </c>
      <c r="K20" s="6">
        <f>LARGE($J$14:$J$20,7)</f>
        <v/>
      </c>
      <c r="L20" s="7">
        <f t="array" ref="L20">ROUND(MDETERM($B$14:$H$20-$K$20*MUNIT(7)),6)</f>
        <v/>
      </c>
    </row>
    <row r="21">
      <c r="J21" s="3">
        <f>ROUND(SUM($J$14:$J$20)-($B$14+$C$15+$D$16+$E$17+$F$18+$G$19+$H$20),6)</f>
        <v/>
      </c>
      <c r="K21" s="3">
        <f>ROUND(MDETERM($B$14:$H$20)-PRODUCT($J$14:$J$20),6)</f>
        <v/>
      </c>
      <c r="L21" s="9" t="inlineStr">
        <is>
          <t>← trace / det checks (0 = eigenvalues consistent)</t>
        </is>
      </c>
    </row>
    <row r="24">
      <c r="A24" t="inlineStr">
        <is>
          <t>Ground-truth DSMs used for every metric (identical to logs/Process/gt_cubesat.csv and gt_powerscrewdriver.csv).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D301"/>
  <sheetViews>
    <sheetView workbookViewId="0">
      <pane xSplit="6" ySplit="1" topLeftCell="G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</cols>
  <sheetData>
    <row r="1" ht="45" customHeight="1">
      <c r="A1" s="10" t="inlineStr">
        <is>
          <t>Table</t>
        </is>
      </c>
      <c r="B1" s="10" t="inlineStr">
        <is>
          <t>Task</t>
        </is>
      </c>
      <c r="C1" s="10" t="inlineStr">
        <is>
          <t>Use case</t>
        </is>
      </c>
      <c r="D1" s="10" t="inlineStr">
        <is>
          <t>Kind</t>
        </is>
      </c>
      <c r="E1" s="10" t="inlineStr">
        <is>
          <t>Configuration</t>
        </is>
      </c>
      <c r="F1" s="10" t="inlineStr">
        <is>
          <t>Model</t>
        </is>
      </c>
      <c r="G1" s="10" t="inlineStr">
        <is>
          <t>n_runs</t>
        </is>
      </c>
      <c r="H1" s="10" t="inlineStr">
        <is>
          <t>unsure cells</t>
        </is>
      </c>
      <c r="I1" s="10" t="inlineStr">
        <is>
          <t>unsure %</t>
        </is>
      </c>
      <c r="J1" s="10" t="inlineStr">
        <is>
          <t>coverage</t>
        </is>
      </c>
      <c r="K1" s="10" t="inlineStr">
        <is>
          <t>Precision mean</t>
        </is>
      </c>
      <c r="L1" s="10" t="inlineStr">
        <is>
          <t>Precision std</t>
        </is>
      </c>
      <c r="M1" s="10" t="inlineStr">
        <is>
          <t>Precision avg-matrix</t>
        </is>
      </c>
      <c r="N1" s="10" t="inlineStr">
        <is>
          <t>Recall mean</t>
        </is>
      </c>
      <c r="O1" s="10" t="inlineStr">
        <is>
          <t>Recall std</t>
        </is>
      </c>
      <c r="P1" s="10" t="inlineStr">
        <is>
          <t>Recall avg-matrix</t>
        </is>
      </c>
      <c r="Q1" s="10" t="inlineStr">
        <is>
          <t>F1 mean</t>
        </is>
      </c>
      <c r="R1" s="10" t="inlineStr">
        <is>
          <t>F1 std</t>
        </is>
      </c>
      <c r="S1" s="10" t="inlineStr">
        <is>
          <t>F1 avg-matrix</t>
        </is>
      </c>
      <c r="T1" s="10" t="inlineStr">
        <is>
          <t>Accuracy mean</t>
        </is>
      </c>
      <c r="U1" s="10" t="inlineStr">
        <is>
          <t>Accuracy std</t>
        </is>
      </c>
      <c r="V1" s="10" t="inlineStr">
        <is>
          <t>Accuracy avg-matrix</t>
        </is>
      </c>
      <c r="W1" s="10" t="inlineStr">
        <is>
          <t>Edit distance mean</t>
        </is>
      </c>
      <c r="X1" s="10" t="inlineStr">
        <is>
          <t>Edit distance std</t>
        </is>
      </c>
      <c r="Y1" s="10" t="inlineStr">
        <is>
          <t>Edit distance avg-matrix</t>
        </is>
      </c>
      <c r="Z1" s="10" t="inlineStr">
        <is>
          <t>Spectral distance mean</t>
        </is>
      </c>
      <c r="AA1" s="10" t="inlineStr">
        <is>
          <t>Spectral distance std</t>
        </is>
      </c>
      <c r="AB1" s="10" t="inlineStr">
        <is>
          <t>Spectral distance avg-matrix</t>
        </is>
      </c>
      <c r="AC1" s="10" t="inlineStr">
        <is>
          <t>note</t>
        </is>
      </c>
      <c r="AD1" s="10" t="inlineStr">
        <is>
          <t>block row</t>
        </is>
      </c>
    </row>
    <row r="2">
      <c r="A2" s="7" t="inlineStr">
        <is>
          <t>tab:case_i_cs_experiments</t>
        </is>
      </c>
      <c r="B2" s="7" t="inlineStr">
        <is>
          <t>i</t>
        </is>
      </c>
      <c r="C2" s="7" t="inlineStr">
        <is>
          <t>CubeSat</t>
        </is>
      </c>
      <c r="D2" s="7" t="inlineStr">
        <is>
          <t>raw</t>
        </is>
      </c>
      <c r="E2" s="7">
        <f>'CubeSat-i'!$A$6</f>
        <v/>
      </c>
      <c r="F2" s="7">
        <f>'CubeSat-i'!$B$6</f>
        <v/>
      </c>
      <c r="G2" s="7">
        <f>'CubeSat-i'!$C$6</f>
        <v/>
      </c>
      <c r="H2" s="7">
        <f>'CubeSat-i'!$D$6</f>
        <v/>
      </c>
      <c r="I2" s="7">
        <f>'CubeSat-i'!$E$6</f>
        <v/>
      </c>
      <c r="J2" s="7">
        <f>'CubeSat-i'!$F$6</f>
        <v/>
      </c>
      <c r="K2" s="7">
        <f>'CubeSat-i'!$G$6</f>
        <v/>
      </c>
      <c r="L2" s="7">
        <f>'CubeSat-i'!$H$6</f>
        <v/>
      </c>
      <c r="M2" s="7">
        <f>'CubeSat-i'!$I$6</f>
        <v/>
      </c>
      <c r="N2" s="7">
        <f>'CubeSat-i'!$J$6</f>
        <v/>
      </c>
      <c r="O2" s="7">
        <f>'CubeSat-i'!$K$6</f>
        <v/>
      </c>
      <c r="P2" s="7">
        <f>'CubeSat-i'!$L$6</f>
        <v/>
      </c>
      <c r="Q2" s="7">
        <f>'CubeSat-i'!$M$6</f>
        <v/>
      </c>
      <c r="R2" s="7">
        <f>'CubeSat-i'!$N$6</f>
        <v/>
      </c>
      <c r="S2" s="7">
        <f>'CubeSat-i'!$O$6</f>
        <v/>
      </c>
      <c r="T2" s="7">
        <f>'CubeSat-i'!$P$6</f>
        <v/>
      </c>
      <c r="U2" s="7">
        <f>'CubeSat-i'!$Q$6</f>
        <v/>
      </c>
      <c r="V2" s="7">
        <f>'CubeSat-i'!$R$6</f>
        <v/>
      </c>
      <c r="W2" s="7">
        <f>'CubeSat-i'!$S$6</f>
        <v/>
      </c>
      <c r="X2" s="7">
        <f>'CubeSat-i'!$T$6</f>
        <v/>
      </c>
      <c r="Y2" s="7">
        <f>'CubeSat-i'!$U$6</f>
        <v/>
      </c>
      <c r="Z2" s="7">
        <f>'CubeSat-i'!$V$6</f>
        <v/>
      </c>
      <c r="AA2" s="7">
        <f>'CubeSat-i'!$W$6</f>
        <v/>
      </c>
      <c r="AB2" s="7">
        <f>'CubeSat-i'!$X$6</f>
        <v/>
      </c>
      <c r="AC2" s="7">
        <f>'CubeSat-i'!$Y$6</f>
        <v/>
      </c>
      <c r="AD2" s="7">
        <f>'CubeSat-i'!$Z$6</f>
        <v/>
      </c>
    </row>
    <row r="3">
      <c r="A3" s="7" t="inlineStr">
        <is>
          <t>tab:case_i_cs_experiments</t>
        </is>
      </c>
      <c r="B3" s="7" t="inlineStr">
        <is>
          <t>i</t>
        </is>
      </c>
      <c r="C3" s="7" t="inlineStr">
        <is>
          <t>CubeSat</t>
        </is>
      </c>
      <c r="D3" s="7" t="inlineStr">
        <is>
          <t>raw</t>
        </is>
      </c>
      <c r="E3" s="7">
        <f>'CubeSat-i'!$A$7</f>
        <v/>
      </c>
      <c r="F3" s="7">
        <f>'CubeSat-i'!$B$7</f>
        <v/>
      </c>
      <c r="G3" s="7">
        <f>'CubeSat-i'!$C$7</f>
        <v/>
      </c>
      <c r="H3" s="7">
        <f>'CubeSat-i'!$D$7</f>
        <v/>
      </c>
      <c r="I3" s="7">
        <f>'CubeSat-i'!$E$7</f>
        <v/>
      </c>
      <c r="J3" s="7">
        <f>'CubeSat-i'!$F$7</f>
        <v/>
      </c>
      <c r="K3" s="7">
        <f>'CubeSat-i'!$G$7</f>
        <v/>
      </c>
      <c r="L3" s="7">
        <f>'CubeSat-i'!$H$7</f>
        <v/>
      </c>
      <c r="M3" s="7">
        <f>'CubeSat-i'!$I$7</f>
        <v/>
      </c>
      <c r="N3" s="7">
        <f>'CubeSat-i'!$J$7</f>
        <v/>
      </c>
      <c r="O3" s="7">
        <f>'CubeSat-i'!$K$7</f>
        <v/>
      </c>
      <c r="P3" s="7">
        <f>'CubeSat-i'!$L$7</f>
        <v/>
      </c>
      <c r="Q3" s="7">
        <f>'CubeSat-i'!$M$7</f>
        <v/>
      </c>
      <c r="R3" s="7">
        <f>'CubeSat-i'!$N$7</f>
        <v/>
      </c>
      <c r="S3" s="7">
        <f>'CubeSat-i'!$O$7</f>
        <v/>
      </c>
      <c r="T3" s="7">
        <f>'CubeSat-i'!$P$7</f>
        <v/>
      </c>
      <c r="U3" s="7">
        <f>'CubeSat-i'!$Q$7</f>
        <v/>
      </c>
      <c r="V3" s="7">
        <f>'CubeSat-i'!$R$7</f>
        <v/>
      </c>
      <c r="W3" s="7">
        <f>'CubeSat-i'!$S$7</f>
        <v/>
      </c>
      <c r="X3" s="7">
        <f>'CubeSat-i'!$T$7</f>
        <v/>
      </c>
      <c r="Y3" s="7">
        <f>'CubeSat-i'!$U$7</f>
        <v/>
      </c>
      <c r="Z3" s="7">
        <f>'CubeSat-i'!$V$7</f>
        <v/>
      </c>
      <c r="AA3" s="7">
        <f>'CubeSat-i'!$W$7</f>
        <v/>
      </c>
      <c r="AB3" s="7">
        <f>'CubeSat-i'!$X$7</f>
        <v/>
      </c>
      <c r="AC3" s="7">
        <f>'CubeSat-i'!$Y$7</f>
        <v/>
      </c>
      <c r="AD3" s="7">
        <f>'CubeSat-i'!$Z$7</f>
        <v/>
      </c>
    </row>
    <row r="4">
      <c r="A4" s="7" t="inlineStr">
        <is>
          <t>tab:case_i_cs_experiments</t>
        </is>
      </c>
      <c r="B4" s="7" t="inlineStr">
        <is>
          <t>i</t>
        </is>
      </c>
      <c r="C4" s="7" t="inlineStr">
        <is>
          <t>CubeSat</t>
        </is>
      </c>
      <c r="D4" s="7" t="inlineStr">
        <is>
          <t>raw</t>
        </is>
      </c>
      <c r="E4" s="7">
        <f>'CubeSat-i'!$A$8</f>
        <v/>
      </c>
      <c r="F4" s="7">
        <f>'CubeSat-i'!$B$8</f>
        <v/>
      </c>
      <c r="G4" s="7">
        <f>'CubeSat-i'!$C$8</f>
        <v/>
      </c>
      <c r="H4" s="7">
        <f>'CubeSat-i'!$D$8</f>
        <v/>
      </c>
      <c r="I4" s="7">
        <f>'CubeSat-i'!$E$8</f>
        <v/>
      </c>
      <c r="J4" s="7">
        <f>'CubeSat-i'!$F$8</f>
        <v/>
      </c>
      <c r="K4" s="7">
        <f>'CubeSat-i'!$G$8</f>
        <v/>
      </c>
      <c r="L4" s="7">
        <f>'CubeSat-i'!$H$8</f>
        <v/>
      </c>
      <c r="M4" s="7">
        <f>'CubeSat-i'!$I$8</f>
        <v/>
      </c>
      <c r="N4" s="7">
        <f>'CubeSat-i'!$J$8</f>
        <v/>
      </c>
      <c r="O4" s="7">
        <f>'CubeSat-i'!$K$8</f>
        <v/>
      </c>
      <c r="P4" s="7">
        <f>'CubeSat-i'!$L$8</f>
        <v/>
      </c>
      <c r="Q4" s="7">
        <f>'CubeSat-i'!$M$8</f>
        <v/>
      </c>
      <c r="R4" s="7">
        <f>'CubeSat-i'!$N$8</f>
        <v/>
      </c>
      <c r="S4" s="7">
        <f>'CubeSat-i'!$O$8</f>
        <v/>
      </c>
      <c r="T4" s="7">
        <f>'CubeSat-i'!$P$8</f>
        <v/>
      </c>
      <c r="U4" s="7">
        <f>'CubeSat-i'!$Q$8</f>
        <v/>
      </c>
      <c r="V4" s="7">
        <f>'CubeSat-i'!$R$8</f>
        <v/>
      </c>
      <c r="W4" s="7">
        <f>'CubeSat-i'!$S$8</f>
        <v/>
      </c>
      <c r="X4" s="7">
        <f>'CubeSat-i'!$T$8</f>
        <v/>
      </c>
      <c r="Y4" s="7">
        <f>'CubeSat-i'!$U$8</f>
        <v/>
      </c>
      <c r="Z4" s="7">
        <f>'CubeSat-i'!$V$8</f>
        <v/>
      </c>
      <c r="AA4" s="7">
        <f>'CubeSat-i'!$W$8</f>
        <v/>
      </c>
      <c r="AB4" s="7">
        <f>'CubeSat-i'!$X$8</f>
        <v/>
      </c>
      <c r="AC4" s="7">
        <f>'CubeSat-i'!$Y$8</f>
        <v/>
      </c>
      <c r="AD4" s="7">
        <f>'CubeSat-i'!$Z$8</f>
        <v/>
      </c>
    </row>
    <row r="5">
      <c r="A5" s="7" t="inlineStr">
        <is>
          <t>tab:case_i_cs_experiments</t>
        </is>
      </c>
      <c r="B5" s="7" t="inlineStr">
        <is>
          <t>i</t>
        </is>
      </c>
      <c r="C5" s="7" t="inlineStr">
        <is>
          <t>CubeSat</t>
        </is>
      </c>
      <c r="D5" s="7" t="inlineStr">
        <is>
          <t>raw</t>
        </is>
      </c>
      <c r="E5" s="7">
        <f>'CubeSat-i'!$A$9</f>
        <v/>
      </c>
      <c r="F5" s="7">
        <f>'CubeSat-i'!$B$9</f>
        <v/>
      </c>
      <c r="G5" s="7">
        <f>'CubeSat-i'!$C$9</f>
        <v/>
      </c>
      <c r="H5" s="7">
        <f>'CubeSat-i'!$D$9</f>
        <v/>
      </c>
      <c r="I5" s="7">
        <f>'CubeSat-i'!$E$9</f>
        <v/>
      </c>
      <c r="J5" s="7">
        <f>'CubeSat-i'!$F$9</f>
        <v/>
      </c>
      <c r="K5" s="7">
        <f>'CubeSat-i'!$G$9</f>
        <v/>
      </c>
      <c r="L5" s="7">
        <f>'CubeSat-i'!$H$9</f>
        <v/>
      </c>
      <c r="M5" s="7">
        <f>'CubeSat-i'!$I$9</f>
        <v/>
      </c>
      <c r="N5" s="7">
        <f>'CubeSat-i'!$J$9</f>
        <v/>
      </c>
      <c r="O5" s="7">
        <f>'CubeSat-i'!$K$9</f>
        <v/>
      </c>
      <c r="P5" s="7">
        <f>'CubeSat-i'!$L$9</f>
        <v/>
      </c>
      <c r="Q5" s="7">
        <f>'CubeSat-i'!$M$9</f>
        <v/>
      </c>
      <c r="R5" s="7">
        <f>'CubeSat-i'!$N$9</f>
        <v/>
      </c>
      <c r="S5" s="7">
        <f>'CubeSat-i'!$O$9</f>
        <v/>
      </c>
      <c r="T5" s="7">
        <f>'CubeSat-i'!$P$9</f>
        <v/>
      </c>
      <c r="U5" s="7">
        <f>'CubeSat-i'!$Q$9</f>
        <v/>
      </c>
      <c r="V5" s="7">
        <f>'CubeSat-i'!$R$9</f>
        <v/>
      </c>
      <c r="W5" s="7">
        <f>'CubeSat-i'!$S$9</f>
        <v/>
      </c>
      <c r="X5" s="7">
        <f>'CubeSat-i'!$T$9</f>
        <v/>
      </c>
      <c r="Y5" s="7">
        <f>'CubeSat-i'!$U$9</f>
        <v/>
      </c>
      <c r="Z5" s="7">
        <f>'CubeSat-i'!$V$9</f>
        <v/>
      </c>
      <c r="AA5" s="7">
        <f>'CubeSat-i'!$W$9</f>
        <v/>
      </c>
      <c r="AB5" s="7">
        <f>'CubeSat-i'!$X$9</f>
        <v/>
      </c>
      <c r="AC5" s="7">
        <f>'CubeSat-i'!$Y$9</f>
        <v/>
      </c>
      <c r="AD5" s="7">
        <f>'CubeSat-i'!$Z$9</f>
        <v/>
      </c>
    </row>
    <row r="6">
      <c r="A6" s="7" t="inlineStr">
        <is>
          <t>tab:case_i_cs_experiments</t>
        </is>
      </c>
      <c r="B6" s="7" t="inlineStr">
        <is>
          <t>i</t>
        </is>
      </c>
      <c r="C6" s="7" t="inlineStr">
        <is>
          <t>CubeSat</t>
        </is>
      </c>
      <c r="D6" s="7" t="inlineStr">
        <is>
          <t>raw</t>
        </is>
      </c>
      <c r="E6" s="7">
        <f>'CubeSat-i'!$A$10</f>
        <v/>
      </c>
      <c r="F6" s="7">
        <f>'CubeSat-i'!$B$10</f>
        <v/>
      </c>
      <c r="G6" s="7">
        <f>'CubeSat-i'!$C$10</f>
        <v/>
      </c>
      <c r="H6" s="7">
        <f>'CubeSat-i'!$D$10</f>
        <v/>
      </c>
      <c r="I6" s="7">
        <f>'CubeSat-i'!$E$10</f>
        <v/>
      </c>
      <c r="J6" s="7">
        <f>'CubeSat-i'!$F$10</f>
        <v/>
      </c>
      <c r="K6" s="7">
        <f>'CubeSat-i'!$G$10</f>
        <v/>
      </c>
      <c r="L6" s="7">
        <f>'CubeSat-i'!$H$10</f>
        <v/>
      </c>
      <c r="M6" s="7">
        <f>'CubeSat-i'!$I$10</f>
        <v/>
      </c>
      <c r="N6" s="7">
        <f>'CubeSat-i'!$J$10</f>
        <v/>
      </c>
      <c r="O6" s="7">
        <f>'CubeSat-i'!$K$10</f>
        <v/>
      </c>
      <c r="P6" s="7">
        <f>'CubeSat-i'!$L$10</f>
        <v/>
      </c>
      <c r="Q6" s="7">
        <f>'CubeSat-i'!$M$10</f>
        <v/>
      </c>
      <c r="R6" s="7">
        <f>'CubeSat-i'!$N$10</f>
        <v/>
      </c>
      <c r="S6" s="7">
        <f>'CubeSat-i'!$O$10</f>
        <v/>
      </c>
      <c r="T6" s="7">
        <f>'CubeSat-i'!$P$10</f>
        <v/>
      </c>
      <c r="U6" s="7">
        <f>'CubeSat-i'!$Q$10</f>
        <v/>
      </c>
      <c r="V6" s="7">
        <f>'CubeSat-i'!$R$10</f>
        <v/>
      </c>
      <c r="W6" s="7">
        <f>'CubeSat-i'!$S$10</f>
        <v/>
      </c>
      <c r="X6" s="7">
        <f>'CubeSat-i'!$T$10</f>
        <v/>
      </c>
      <c r="Y6" s="7">
        <f>'CubeSat-i'!$U$10</f>
        <v/>
      </c>
      <c r="Z6" s="7">
        <f>'CubeSat-i'!$V$10</f>
        <v/>
      </c>
      <c r="AA6" s="7">
        <f>'CubeSat-i'!$W$10</f>
        <v/>
      </c>
      <c r="AB6" s="7">
        <f>'CubeSat-i'!$X$10</f>
        <v/>
      </c>
      <c r="AC6" s="7">
        <f>'CubeSat-i'!$Y$10</f>
        <v/>
      </c>
      <c r="AD6" s="7">
        <f>'CubeSat-i'!$Z$10</f>
        <v/>
      </c>
    </row>
    <row r="7">
      <c r="A7" s="7" t="inlineStr">
        <is>
          <t>tab:case_i_cs_experiments</t>
        </is>
      </c>
      <c r="B7" s="7" t="inlineStr">
        <is>
          <t>i</t>
        </is>
      </c>
      <c r="C7" s="7" t="inlineStr">
        <is>
          <t>CubeSat</t>
        </is>
      </c>
      <c r="D7" s="7" t="inlineStr">
        <is>
          <t>raw</t>
        </is>
      </c>
      <c r="E7" s="7">
        <f>'CubeSat-i'!$A$11</f>
        <v/>
      </c>
      <c r="F7" s="7">
        <f>'CubeSat-i'!$B$11</f>
        <v/>
      </c>
      <c r="G7" s="7">
        <f>'CubeSat-i'!$C$11</f>
        <v/>
      </c>
      <c r="H7" s="7">
        <f>'CubeSat-i'!$D$11</f>
        <v/>
      </c>
      <c r="I7" s="7">
        <f>'CubeSat-i'!$E$11</f>
        <v/>
      </c>
      <c r="J7" s="7">
        <f>'CubeSat-i'!$F$11</f>
        <v/>
      </c>
      <c r="K7" s="7">
        <f>'CubeSat-i'!$G$11</f>
        <v/>
      </c>
      <c r="L7" s="7">
        <f>'CubeSat-i'!$H$11</f>
        <v/>
      </c>
      <c r="M7" s="7">
        <f>'CubeSat-i'!$I$11</f>
        <v/>
      </c>
      <c r="N7" s="7">
        <f>'CubeSat-i'!$J$11</f>
        <v/>
      </c>
      <c r="O7" s="7">
        <f>'CubeSat-i'!$K$11</f>
        <v/>
      </c>
      <c r="P7" s="7">
        <f>'CubeSat-i'!$L$11</f>
        <v/>
      </c>
      <c r="Q7" s="7">
        <f>'CubeSat-i'!$M$11</f>
        <v/>
      </c>
      <c r="R7" s="7">
        <f>'CubeSat-i'!$N$11</f>
        <v/>
      </c>
      <c r="S7" s="7">
        <f>'CubeSat-i'!$O$11</f>
        <v/>
      </c>
      <c r="T7" s="7">
        <f>'CubeSat-i'!$P$11</f>
        <v/>
      </c>
      <c r="U7" s="7">
        <f>'CubeSat-i'!$Q$11</f>
        <v/>
      </c>
      <c r="V7" s="7">
        <f>'CubeSat-i'!$R$11</f>
        <v/>
      </c>
      <c r="W7" s="7">
        <f>'CubeSat-i'!$S$11</f>
        <v/>
      </c>
      <c r="X7" s="7">
        <f>'CubeSat-i'!$T$11</f>
        <v/>
      </c>
      <c r="Y7" s="7">
        <f>'CubeSat-i'!$U$11</f>
        <v/>
      </c>
      <c r="Z7" s="7">
        <f>'CubeSat-i'!$V$11</f>
        <v/>
      </c>
      <c r="AA7" s="7">
        <f>'CubeSat-i'!$W$11</f>
        <v/>
      </c>
      <c r="AB7" s="7">
        <f>'CubeSat-i'!$X$11</f>
        <v/>
      </c>
      <c r="AC7" s="7">
        <f>'CubeSat-i'!$Y$11</f>
        <v/>
      </c>
      <c r="AD7" s="7">
        <f>'CubeSat-i'!$Z$11</f>
        <v/>
      </c>
    </row>
    <row r="8">
      <c r="A8" s="7" t="inlineStr">
        <is>
          <t>tab:case_i_cs_experiments</t>
        </is>
      </c>
      <c r="B8" s="7" t="inlineStr">
        <is>
          <t>i</t>
        </is>
      </c>
      <c r="C8" s="7" t="inlineStr">
        <is>
          <t>CubeSat</t>
        </is>
      </c>
      <c r="D8" s="7" t="inlineStr">
        <is>
          <t>raw</t>
        </is>
      </c>
      <c r="E8" s="7">
        <f>'CubeSat-i'!$A$12</f>
        <v/>
      </c>
      <c r="F8" s="7">
        <f>'CubeSat-i'!$B$12</f>
        <v/>
      </c>
      <c r="G8" s="7">
        <f>'CubeSat-i'!$C$12</f>
        <v/>
      </c>
      <c r="H8" s="7">
        <f>'CubeSat-i'!$D$12</f>
        <v/>
      </c>
      <c r="I8" s="7">
        <f>'CubeSat-i'!$E$12</f>
        <v/>
      </c>
      <c r="J8" s="7">
        <f>'CubeSat-i'!$F$12</f>
        <v/>
      </c>
      <c r="K8" s="7">
        <f>'CubeSat-i'!$G$12</f>
        <v/>
      </c>
      <c r="L8" s="7">
        <f>'CubeSat-i'!$H$12</f>
        <v/>
      </c>
      <c r="M8" s="7">
        <f>'CubeSat-i'!$I$12</f>
        <v/>
      </c>
      <c r="N8" s="7">
        <f>'CubeSat-i'!$J$12</f>
        <v/>
      </c>
      <c r="O8" s="7">
        <f>'CubeSat-i'!$K$12</f>
        <v/>
      </c>
      <c r="P8" s="7">
        <f>'CubeSat-i'!$L$12</f>
        <v/>
      </c>
      <c r="Q8" s="7">
        <f>'CubeSat-i'!$M$12</f>
        <v/>
      </c>
      <c r="R8" s="7">
        <f>'CubeSat-i'!$N$12</f>
        <v/>
      </c>
      <c r="S8" s="7">
        <f>'CubeSat-i'!$O$12</f>
        <v/>
      </c>
      <c r="T8" s="7">
        <f>'CubeSat-i'!$P$12</f>
        <v/>
      </c>
      <c r="U8" s="7">
        <f>'CubeSat-i'!$Q$12</f>
        <v/>
      </c>
      <c r="V8" s="7">
        <f>'CubeSat-i'!$R$12</f>
        <v/>
      </c>
      <c r="W8" s="7">
        <f>'CubeSat-i'!$S$12</f>
        <v/>
      </c>
      <c r="X8" s="7">
        <f>'CubeSat-i'!$T$12</f>
        <v/>
      </c>
      <c r="Y8" s="7">
        <f>'CubeSat-i'!$U$12</f>
        <v/>
      </c>
      <c r="Z8" s="7">
        <f>'CubeSat-i'!$V$12</f>
        <v/>
      </c>
      <c r="AA8" s="7">
        <f>'CubeSat-i'!$W$12</f>
        <v/>
      </c>
      <c r="AB8" s="7">
        <f>'CubeSat-i'!$X$12</f>
        <v/>
      </c>
      <c r="AC8" s="7">
        <f>'CubeSat-i'!$Y$12</f>
        <v/>
      </c>
      <c r="AD8" s="7">
        <f>'CubeSat-i'!$Z$12</f>
        <v/>
      </c>
    </row>
    <row r="9">
      <c r="A9" s="7" t="inlineStr">
        <is>
          <t>tab:case_i_cs_experiments</t>
        </is>
      </c>
      <c r="B9" s="7" t="inlineStr">
        <is>
          <t>i</t>
        </is>
      </c>
      <c r="C9" s="7" t="inlineStr">
        <is>
          <t>CubeSat</t>
        </is>
      </c>
      <c r="D9" s="7" t="inlineStr">
        <is>
          <t>raw</t>
        </is>
      </c>
      <c r="E9" s="7">
        <f>'CubeSat-i'!$A$13</f>
        <v/>
      </c>
      <c r="F9" s="7">
        <f>'CubeSat-i'!$B$13</f>
        <v/>
      </c>
      <c r="G9" s="7">
        <f>'CubeSat-i'!$C$13</f>
        <v/>
      </c>
      <c r="H9" s="7">
        <f>'CubeSat-i'!$D$13</f>
        <v/>
      </c>
      <c r="I9" s="7">
        <f>'CubeSat-i'!$E$13</f>
        <v/>
      </c>
      <c r="J9" s="7">
        <f>'CubeSat-i'!$F$13</f>
        <v/>
      </c>
      <c r="K9" s="7">
        <f>'CubeSat-i'!$G$13</f>
        <v/>
      </c>
      <c r="L9" s="7">
        <f>'CubeSat-i'!$H$13</f>
        <v/>
      </c>
      <c r="M9" s="7">
        <f>'CubeSat-i'!$I$13</f>
        <v/>
      </c>
      <c r="N9" s="7">
        <f>'CubeSat-i'!$J$13</f>
        <v/>
      </c>
      <c r="O9" s="7">
        <f>'CubeSat-i'!$K$13</f>
        <v/>
      </c>
      <c r="P9" s="7">
        <f>'CubeSat-i'!$L$13</f>
        <v/>
      </c>
      <c r="Q9" s="7">
        <f>'CubeSat-i'!$M$13</f>
        <v/>
      </c>
      <c r="R9" s="7">
        <f>'CubeSat-i'!$N$13</f>
        <v/>
      </c>
      <c r="S9" s="7">
        <f>'CubeSat-i'!$O$13</f>
        <v/>
      </c>
      <c r="T9" s="7">
        <f>'CubeSat-i'!$P$13</f>
        <v/>
      </c>
      <c r="U9" s="7">
        <f>'CubeSat-i'!$Q$13</f>
        <v/>
      </c>
      <c r="V9" s="7">
        <f>'CubeSat-i'!$R$13</f>
        <v/>
      </c>
      <c r="W9" s="7">
        <f>'CubeSat-i'!$S$13</f>
        <v/>
      </c>
      <c r="X9" s="7">
        <f>'CubeSat-i'!$T$13</f>
        <v/>
      </c>
      <c r="Y9" s="7">
        <f>'CubeSat-i'!$U$13</f>
        <v/>
      </c>
      <c r="Z9" s="7">
        <f>'CubeSat-i'!$V$13</f>
        <v/>
      </c>
      <c r="AA9" s="7">
        <f>'CubeSat-i'!$W$13</f>
        <v/>
      </c>
      <c r="AB9" s="7">
        <f>'CubeSat-i'!$X$13</f>
        <v/>
      </c>
      <c r="AC9" s="7">
        <f>'CubeSat-i'!$Y$13</f>
        <v/>
      </c>
      <c r="AD9" s="7">
        <f>'CubeSat-i'!$Z$13</f>
        <v/>
      </c>
    </row>
    <row r="10">
      <c r="A10" s="7" t="inlineStr">
        <is>
          <t>tab:case_i_cs_experiments</t>
        </is>
      </c>
      <c r="B10" s="7" t="inlineStr">
        <is>
          <t>i</t>
        </is>
      </c>
      <c r="C10" s="7" t="inlineStr">
        <is>
          <t>CubeSat</t>
        </is>
      </c>
      <c r="D10" s="7" t="inlineStr">
        <is>
          <t>raw</t>
        </is>
      </c>
      <c r="E10" s="7">
        <f>'CubeSat-i'!$A$14</f>
        <v/>
      </c>
      <c r="F10" s="7">
        <f>'CubeSat-i'!$B$14</f>
        <v/>
      </c>
      <c r="G10" s="7">
        <f>'CubeSat-i'!$C$14</f>
        <v/>
      </c>
      <c r="H10" s="7">
        <f>'CubeSat-i'!$D$14</f>
        <v/>
      </c>
      <c r="I10" s="7">
        <f>'CubeSat-i'!$E$14</f>
        <v/>
      </c>
      <c r="J10" s="7">
        <f>'CubeSat-i'!$F$14</f>
        <v/>
      </c>
      <c r="K10" s="7">
        <f>'CubeSat-i'!$G$14</f>
        <v/>
      </c>
      <c r="L10" s="7">
        <f>'CubeSat-i'!$H$14</f>
        <v/>
      </c>
      <c r="M10" s="7">
        <f>'CubeSat-i'!$I$14</f>
        <v/>
      </c>
      <c r="N10" s="7">
        <f>'CubeSat-i'!$J$14</f>
        <v/>
      </c>
      <c r="O10" s="7">
        <f>'CubeSat-i'!$K$14</f>
        <v/>
      </c>
      <c r="P10" s="7">
        <f>'CubeSat-i'!$L$14</f>
        <v/>
      </c>
      <c r="Q10" s="7">
        <f>'CubeSat-i'!$M$14</f>
        <v/>
      </c>
      <c r="R10" s="7">
        <f>'CubeSat-i'!$N$14</f>
        <v/>
      </c>
      <c r="S10" s="7">
        <f>'CubeSat-i'!$O$14</f>
        <v/>
      </c>
      <c r="T10" s="7">
        <f>'CubeSat-i'!$P$14</f>
        <v/>
      </c>
      <c r="U10" s="7">
        <f>'CubeSat-i'!$Q$14</f>
        <v/>
      </c>
      <c r="V10" s="7">
        <f>'CubeSat-i'!$R$14</f>
        <v/>
      </c>
      <c r="W10" s="7">
        <f>'CubeSat-i'!$S$14</f>
        <v/>
      </c>
      <c r="X10" s="7">
        <f>'CubeSat-i'!$T$14</f>
        <v/>
      </c>
      <c r="Y10" s="7">
        <f>'CubeSat-i'!$U$14</f>
        <v/>
      </c>
      <c r="Z10" s="7">
        <f>'CubeSat-i'!$V$14</f>
        <v/>
      </c>
      <c r="AA10" s="7">
        <f>'CubeSat-i'!$W$14</f>
        <v/>
      </c>
      <c r="AB10" s="7">
        <f>'CubeSat-i'!$X$14</f>
        <v/>
      </c>
      <c r="AC10" s="7">
        <f>'CubeSat-i'!$Y$14</f>
        <v/>
      </c>
      <c r="AD10" s="7">
        <f>'CubeSat-i'!$Z$14</f>
        <v/>
      </c>
    </row>
    <row r="11">
      <c r="A11" s="7" t="inlineStr">
        <is>
          <t>tab:case_i_cs_experiments</t>
        </is>
      </c>
      <c r="B11" s="7" t="inlineStr">
        <is>
          <t>i</t>
        </is>
      </c>
      <c r="C11" s="7" t="inlineStr">
        <is>
          <t>CubeSat</t>
        </is>
      </c>
      <c r="D11" s="7" t="inlineStr">
        <is>
          <t>raw</t>
        </is>
      </c>
      <c r="E11" s="7">
        <f>'CubeSat-i'!$A$15</f>
        <v/>
      </c>
      <c r="F11" s="7">
        <f>'CubeSat-i'!$B$15</f>
        <v/>
      </c>
      <c r="G11" s="7">
        <f>'CubeSat-i'!$C$15</f>
        <v/>
      </c>
      <c r="H11" s="7">
        <f>'CubeSat-i'!$D$15</f>
        <v/>
      </c>
      <c r="I11" s="7">
        <f>'CubeSat-i'!$E$15</f>
        <v/>
      </c>
      <c r="J11" s="7">
        <f>'CubeSat-i'!$F$15</f>
        <v/>
      </c>
      <c r="K11" s="7">
        <f>'CubeSat-i'!$G$15</f>
        <v/>
      </c>
      <c r="L11" s="7">
        <f>'CubeSat-i'!$H$15</f>
        <v/>
      </c>
      <c r="M11" s="7">
        <f>'CubeSat-i'!$I$15</f>
        <v/>
      </c>
      <c r="N11" s="7">
        <f>'CubeSat-i'!$J$15</f>
        <v/>
      </c>
      <c r="O11" s="7">
        <f>'CubeSat-i'!$K$15</f>
        <v/>
      </c>
      <c r="P11" s="7">
        <f>'CubeSat-i'!$L$15</f>
        <v/>
      </c>
      <c r="Q11" s="7">
        <f>'CubeSat-i'!$M$15</f>
        <v/>
      </c>
      <c r="R11" s="7">
        <f>'CubeSat-i'!$N$15</f>
        <v/>
      </c>
      <c r="S11" s="7">
        <f>'CubeSat-i'!$O$15</f>
        <v/>
      </c>
      <c r="T11" s="7">
        <f>'CubeSat-i'!$P$15</f>
        <v/>
      </c>
      <c r="U11" s="7">
        <f>'CubeSat-i'!$Q$15</f>
        <v/>
      </c>
      <c r="V11" s="7">
        <f>'CubeSat-i'!$R$15</f>
        <v/>
      </c>
      <c r="W11" s="7">
        <f>'CubeSat-i'!$S$15</f>
        <v/>
      </c>
      <c r="X11" s="7">
        <f>'CubeSat-i'!$T$15</f>
        <v/>
      </c>
      <c r="Y11" s="7">
        <f>'CubeSat-i'!$U$15</f>
        <v/>
      </c>
      <c r="Z11" s="7">
        <f>'CubeSat-i'!$V$15</f>
        <v/>
      </c>
      <c r="AA11" s="7">
        <f>'CubeSat-i'!$W$15</f>
        <v/>
      </c>
      <c r="AB11" s="7">
        <f>'CubeSat-i'!$X$15</f>
        <v/>
      </c>
      <c r="AC11" s="7">
        <f>'CubeSat-i'!$Y$15</f>
        <v/>
      </c>
      <c r="AD11" s="7">
        <f>'CubeSat-i'!$Z$15</f>
        <v/>
      </c>
    </row>
    <row r="12">
      <c r="A12" s="7" t="inlineStr">
        <is>
          <t>tab:case_i_cs_experiments</t>
        </is>
      </c>
      <c r="B12" s="7" t="inlineStr">
        <is>
          <t>i</t>
        </is>
      </c>
      <c r="C12" s="7" t="inlineStr">
        <is>
          <t>CubeSat</t>
        </is>
      </c>
      <c r="D12" s="7" t="inlineStr">
        <is>
          <t>raw</t>
        </is>
      </c>
      <c r="E12" s="7">
        <f>'CubeSat-i'!$A$16</f>
        <v/>
      </c>
      <c r="F12" s="7">
        <f>'CubeSat-i'!$B$16</f>
        <v/>
      </c>
      <c r="G12" s="7">
        <f>'CubeSat-i'!$C$16</f>
        <v/>
      </c>
      <c r="H12" s="7">
        <f>'CubeSat-i'!$D$16</f>
        <v/>
      </c>
      <c r="I12" s="7">
        <f>'CubeSat-i'!$E$16</f>
        <v/>
      </c>
      <c r="J12" s="7">
        <f>'CubeSat-i'!$F$16</f>
        <v/>
      </c>
      <c r="K12" s="7">
        <f>'CubeSat-i'!$G$16</f>
        <v/>
      </c>
      <c r="L12" s="7">
        <f>'CubeSat-i'!$H$16</f>
        <v/>
      </c>
      <c r="M12" s="7">
        <f>'CubeSat-i'!$I$16</f>
        <v/>
      </c>
      <c r="N12" s="7">
        <f>'CubeSat-i'!$J$16</f>
        <v/>
      </c>
      <c r="O12" s="7">
        <f>'CubeSat-i'!$K$16</f>
        <v/>
      </c>
      <c r="P12" s="7">
        <f>'CubeSat-i'!$L$16</f>
        <v/>
      </c>
      <c r="Q12" s="7">
        <f>'CubeSat-i'!$M$16</f>
        <v/>
      </c>
      <c r="R12" s="7">
        <f>'CubeSat-i'!$N$16</f>
        <v/>
      </c>
      <c r="S12" s="7">
        <f>'CubeSat-i'!$O$16</f>
        <v/>
      </c>
      <c r="T12" s="7">
        <f>'CubeSat-i'!$P$16</f>
        <v/>
      </c>
      <c r="U12" s="7">
        <f>'CubeSat-i'!$Q$16</f>
        <v/>
      </c>
      <c r="V12" s="7">
        <f>'CubeSat-i'!$R$16</f>
        <v/>
      </c>
      <c r="W12" s="7">
        <f>'CubeSat-i'!$S$16</f>
        <v/>
      </c>
      <c r="X12" s="7">
        <f>'CubeSat-i'!$T$16</f>
        <v/>
      </c>
      <c r="Y12" s="7">
        <f>'CubeSat-i'!$U$16</f>
        <v/>
      </c>
      <c r="Z12" s="7">
        <f>'CubeSat-i'!$V$16</f>
        <v/>
      </c>
      <c r="AA12" s="7">
        <f>'CubeSat-i'!$W$16</f>
        <v/>
      </c>
      <c r="AB12" s="7">
        <f>'CubeSat-i'!$X$16</f>
        <v/>
      </c>
      <c r="AC12" s="7">
        <f>'CubeSat-i'!$Y$16</f>
        <v/>
      </c>
      <c r="AD12" s="7">
        <f>'CubeSat-i'!$Z$16</f>
        <v/>
      </c>
    </row>
    <row r="13">
      <c r="A13" s="7" t="inlineStr">
        <is>
          <t>tab:case_i_cs_experiments</t>
        </is>
      </c>
      <c r="B13" s="7" t="inlineStr">
        <is>
          <t>i</t>
        </is>
      </c>
      <c r="C13" s="7" t="inlineStr">
        <is>
          <t>CubeSat</t>
        </is>
      </c>
      <c r="D13" s="7" t="inlineStr">
        <is>
          <t>raw</t>
        </is>
      </c>
      <c r="E13" s="7">
        <f>'CubeSat-i'!$A$17</f>
        <v/>
      </c>
      <c r="F13" s="7">
        <f>'CubeSat-i'!$B$17</f>
        <v/>
      </c>
      <c r="G13" s="7">
        <f>'CubeSat-i'!$C$17</f>
        <v/>
      </c>
      <c r="H13" s="7">
        <f>'CubeSat-i'!$D$17</f>
        <v/>
      </c>
      <c r="I13" s="7">
        <f>'CubeSat-i'!$E$17</f>
        <v/>
      </c>
      <c r="J13" s="7">
        <f>'CubeSat-i'!$F$17</f>
        <v/>
      </c>
      <c r="K13" s="7">
        <f>'CubeSat-i'!$G$17</f>
        <v/>
      </c>
      <c r="L13" s="7">
        <f>'CubeSat-i'!$H$17</f>
        <v/>
      </c>
      <c r="M13" s="7">
        <f>'CubeSat-i'!$I$17</f>
        <v/>
      </c>
      <c r="N13" s="7">
        <f>'CubeSat-i'!$J$17</f>
        <v/>
      </c>
      <c r="O13" s="7">
        <f>'CubeSat-i'!$K$17</f>
        <v/>
      </c>
      <c r="P13" s="7">
        <f>'CubeSat-i'!$L$17</f>
        <v/>
      </c>
      <c r="Q13" s="7">
        <f>'CubeSat-i'!$M$17</f>
        <v/>
      </c>
      <c r="R13" s="7">
        <f>'CubeSat-i'!$N$17</f>
        <v/>
      </c>
      <c r="S13" s="7">
        <f>'CubeSat-i'!$O$17</f>
        <v/>
      </c>
      <c r="T13" s="7">
        <f>'CubeSat-i'!$P$17</f>
        <v/>
      </c>
      <c r="U13" s="7">
        <f>'CubeSat-i'!$Q$17</f>
        <v/>
      </c>
      <c r="V13" s="7">
        <f>'CubeSat-i'!$R$17</f>
        <v/>
      </c>
      <c r="W13" s="7">
        <f>'CubeSat-i'!$S$17</f>
        <v/>
      </c>
      <c r="X13" s="7">
        <f>'CubeSat-i'!$T$17</f>
        <v/>
      </c>
      <c r="Y13" s="7">
        <f>'CubeSat-i'!$U$17</f>
        <v/>
      </c>
      <c r="Z13" s="7">
        <f>'CubeSat-i'!$V$17</f>
        <v/>
      </c>
      <c r="AA13" s="7">
        <f>'CubeSat-i'!$W$17</f>
        <v/>
      </c>
      <c r="AB13" s="7">
        <f>'CubeSat-i'!$X$17</f>
        <v/>
      </c>
      <c r="AC13" s="7">
        <f>'CubeSat-i'!$Y$17</f>
        <v/>
      </c>
      <c r="AD13" s="7">
        <f>'CubeSat-i'!$Z$17</f>
        <v/>
      </c>
    </row>
    <row r="14">
      <c r="A14" s="7" t="inlineStr">
        <is>
          <t>tab:case_i_cs_experiments</t>
        </is>
      </c>
      <c r="B14" s="7" t="inlineStr">
        <is>
          <t>i</t>
        </is>
      </c>
      <c r="C14" s="7" t="inlineStr">
        <is>
          <t>CubeSat</t>
        </is>
      </c>
      <c r="D14" s="7" t="inlineStr">
        <is>
          <t>raw</t>
        </is>
      </c>
      <c r="E14" s="7">
        <f>'CubeSat-i'!$A$18</f>
        <v/>
      </c>
      <c r="F14" s="7">
        <f>'CubeSat-i'!$B$18</f>
        <v/>
      </c>
      <c r="G14" s="7">
        <f>'CubeSat-i'!$C$18</f>
        <v/>
      </c>
      <c r="H14" s="7">
        <f>'CubeSat-i'!$D$18</f>
        <v/>
      </c>
      <c r="I14" s="7">
        <f>'CubeSat-i'!$E$18</f>
        <v/>
      </c>
      <c r="J14" s="7">
        <f>'CubeSat-i'!$F$18</f>
        <v/>
      </c>
      <c r="K14" s="7">
        <f>'CubeSat-i'!$G$18</f>
        <v/>
      </c>
      <c r="L14" s="7">
        <f>'CubeSat-i'!$H$18</f>
        <v/>
      </c>
      <c r="M14" s="7">
        <f>'CubeSat-i'!$I$18</f>
        <v/>
      </c>
      <c r="N14" s="7">
        <f>'CubeSat-i'!$J$18</f>
        <v/>
      </c>
      <c r="O14" s="7">
        <f>'CubeSat-i'!$K$18</f>
        <v/>
      </c>
      <c r="P14" s="7">
        <f>'CubeSat-i'!$L$18</f>
        <v/>
      </c>
      <c r="Q14" s="7">
        <f>'CubeSat-i'!$M$18</f>
        <v/>
      </c>
      <c r="R14" s="7">
        <f>'CubeSat-i'!$N$18</f>
        <v/>
      </c>
      <c r="S14" s="7">
        <f>'CubeSat-i'!$O$18</f>
        <v/>
      </c>
      <c r="T14" s="7">
        <f>'CubeSat-i'!$P$18</f>
        <v/>
      </c>
      <c r="U14" s="7">
        <f>'CubeSat-i'!$Q$18</f>
        <v/>
      </c>
      <c r="V14" s="7">
        <f>'CubeSat-i'!$R$18</f>
        <v/>
      </c>
      <c r="W14" s="7">
        <f>'CubeSat-i'!$S$18</f>
        <v/>
      </c>
      <c r="X14" s="7">
        <f>'CubeSat-i'!$T$18</f>
        <v/>
      </c>
      <c r="Y14" s="7">
        <f>'CubeSat-i'!$U$18</f>
        <v/>
      </c>
      <c r="Z14" s="7">
        <f>'CubeSat-i'!$V$18</f>
        <v/>
      </c>
      <c r="AA14" s="7">
        <f>'CubeSat-i'!$W$18</f>
        <v/>
      </c>
      <c r="AB14" s="7">
        <f>'CubeSat-i'!$X$18</f>
        <v/>
      </c>
      <c r="AC14" s="7">
        <f>'CubeSat-i'!$Y$18</f>
        <v/>
      </c>
      <c r="AD14" s="7">
        <f>'CubeSat-i'!$Z$18</f>
        <v/>
      </c>
    </row>
    <row r="15">
      <c r="A15" s="7" t="inlineStr">
        <is>
          <t>tab:case_i_cs_experiments</t>
        </is>
      </c>
      <c r="B15" s="7" t="inlineStr">
        <is>
          <t>i</t>
        </is>
      </c>
      <c r="C15" s="7" t="inlineStr">
        <is>
          <t>CubeSat</t>
        </is>
      </c>
      <c r="D15" s="7" t="inlineStr">
        <is>
          <t>raw</t>
        </is>
      </c>
      <c r="E15" s="7">
        <f>'CubeSat-i'!$A$19</f>
        <v/>
      </c>
      <c r="F15" s="7">
        <f>'CubeSat-i'!$B$19</f>
        <v/>
      </c>
      <c r="G15" s="7">
        <f>'CubeSat-i'!$C$19</f>
        <v/>
      </c>
      <c r="H15" s="7">
        <f>'CubeSat-i'!$D$19</f>
        <v/>
      </c>
      <c r="I15" s="7">
        <f>'CubeSat-i'!$E$19</f>
        <v/>
      </c>
      <c r="J15" s="7">
        <f>'CubeSat-i'!$F$19</f>
        <v/>
      </c>
      <c r="K15" s="7">
        <f>'CubeSat-i'!$G$19</f>
        <v/>
      </c>
      <c r="L15" s="7">
        <f>'CubeSat-i'!$H$19</f>
        <v/>
      </c>
      <c r="M15" s="7">
        <f>'CubeSat-i'!$I$19</f>
        <v/>
      </c>
      <c r="N15" s="7">
        <f>'CubeSat-i'!$J$19</f>
        <v/>
      </c>
      <c r="O15" s="7">
        <f>'CubeSat-i'!$K$19</f>
        <v/>
      </c>
      <c r="P15" s="7">
        <f>'CubeSat-i'!$L$19</f>
        <v/>
      </c>
      <c r="Q15" s="7">
        <f>'CubeSat-i'!$M$19</f>
        <v/>
      </c>
      <c r="R15" s="7">
        <f>'CubeSat-i'!$N$19</f>
        <v/>
      </c>
      <c r="S15" s="7">
        <f>'CubeSat-i'!$O$19</f>
        <v/>
      </c>
      <c r="T15" s="7">
        <f>'CubeSat-i'!$P$19</f>
        <v/>
      </c>
      <c r="U15" s="7">
        <f>'CubeSat-i'!$Q$19</f>
        <v/>
      </c>
      <c r="V15" s="7">
        <f>'CubeSat-i'!$R$19</f>
        <v/>
      </c>
      <c r="W15" s="7">
        <f>'CubeSat-i'!$S$19</f>
        <v/>
      </c>
      <c r="X15" s="7">
        <f>'CubeSat-i'!$T$19</f>
        <v/>
      </c>
      <c r="Y15" s="7">
        <f>'CubeSat-i'!$U$19</f>
        <v/>
      </c>
      <c r="Z15" s="7">
        <f>'CubeSat-i'!$V$19</f>
        <v/>
      </c>
      <c r="AA15" s="7">
        <f>'CubeSat-i'!$W$19</f>
        <v/>
      </c>
      <c r="AB15" s="7">
        <f>'CubeSat-i'!$X$19</f>
        <v/>
      </c>
      <c r="AC15" s="7">
        <f>'CubeSat-i'!$Y$19</f>
        <v/>
      </c>
      <c r="AD15" s="7">
        <f>'CubeSat-i'!$Z$19</f>
        <v/>
      </c>
    </row>
    <row r="16">
      <c r="A16" s="7" t="inlineStr">
        <is>
          <t>tab:case_i_cs_experiments</t>
        </is>
      </c>
      <c r="B16" s="7" t="inlineStr">
        <is>
          <t>i</t>
        </is>
      </c>
      <c r="C16" s="7" t="inlineStr">
        <is>
          <t>CubeSat</t>
        </is>
      </c>
      <c r="D16" s="7" t="inlineStr">
        <is>
          <t>raw</t>
        </is>
      </c>
      <c r="E16" s="7">
        <f>'CubeSat-i'!$A$20</f>
        <v/>
      </c>
      <c r="F16" s="7">
        <f>'CubeSat-i'!$B$20</f>
        <v/>
      </c>
      <c r="G16" s="7">
        <f>'CubeSat-i'!$C$20</f>
        <v/>
      </c>
      <c r="H16" s="7">
        <f>'CubeSat-i'!$D$20</f>
        <v/>
      </c>
      <c r="I16" s="7">
        <f>'CubeSat-i'!$E$20</f>
        <v/>
      </c>
      <c r="J16" s="7">
        <f>'CubeSat-i'!$F$20</f>
        <v/>
      </c>
      <c r="K16" s="7">
        <f>'CubeSat-i'!$G$20</f>
        <v/>
      </c>
      <c r="L16" s="7">
        <f>'CubeSat-i'!$H$20</f>
        <v/>
      </c>
      <c r="M16" s="7">
        <f>'CubeSat-i'!$I$20</f>
        <v/>
      </c>
      <c r="N16" s="7">
        <f>'CubeSat-i'!$J$20</f>
        <v/>
      </c>
      <c r="O16" s="7">
        <f>'CubeSat-i'!$K$20</f>
        <v/>
      </c>
      <c r="P16" s="7">
        <f>'CubeSat-i'!$L$20</f>
        <v/>
      </c>
      <c r="Q16" s="7">
        <f>'CubeSat-i'!$M$20</f>
        <v/>
      </c>
      <c r="R16" s="7">
        <f>'CubeSat-i'!$N$20</f>
        <v/>
      </c>
      <c r="S16" s="7">
        <f>'CubeSat-i'!$O$20</f>
        <v/>
      </c>
      <c r="T16" s="7">
        <f>'CubeSat-i'!$P$20</f>
        <v/>
      </c>
      <c r="U16" s="7">
        <f>'CubeSat-i'!$Q$20</f>
        <v/>
      </c>
      <c r="V16" s="7">
        <f>'CubeSat-i'!$R$20</f>
        <v/>
      </c>
      <c r="W16" s="7">
        <f>'CubeSat-i'!$S$20</f>
        <v/>
      </c>
      <c r="X16" s="7">
        <f>'CubeSat-i'!$T$20</f>
        <v/>
      </c>
      <c r="Y16" s="7">
        <f>'CubeSat-i'!$U$20</f>
        <v/>
      </c>
      <c r="Z16" s="7">
        <f>'CubeSat-i'!$V$20</f>
        <v/>
      </c>
      <c r="AA16" s="7">
        <f>'CubeSat-i'!$W$20</f>
        <v/>
      </c>
      <c r="AB16" s="7">
        <f>'CubeSat-i'!$X$20</f>
        <v/>
      </c>
      <c r="AC16" s="7">
        <f>'CubeSat-i'!$Y$20</f>
        <v/>
      </c>
      <c r="AD16" s="7">
        <f>'CubeSat-i'!$Z$20</f>
        <v/>
      </c>
    </row>
    <row r="17">
      <c r="A17" s="7" t="inlineStr">
        <is>
          <t>tab:case_i_cs_experiments</t>
        </is>
      </c>
      <c r="B17" s="7" t="inlineStr">
        <is>
          <t>i</t>
        </is>
      </c>
      <c r="C17" s="7" t="inlineStr">
        <is>
          <t>CubeSat</t>
        </is>
      </c>
      <c r="D17" s="7" t="inlineStr">
        <is>
          <t>raw</t>
        </is>
      </c>
      <c r="E17" s="7">
        <f>'CubeSat-i'!$A$21</f>
        <v/>
      </c>
      <c r="F17" s="7">
        <f>'CubeSat-i'!$B$21</f>
        <v/>
      </c>
      <c r="G17" s="7">
        <f>'CubeSat-i'!$C$21</f>
        <v/>
      </c>
      <c r="H17" s="7">
        <f>'CubeSat-i'!$D$21</f>
        <v/>
      </c>
      <c r="I17" s="7">
        <f>'CubeSat-i'!$E$21</f>
        <v/>
      </c>
      <c r="J17" s="7">
        <f>'CubeSat-i'!$F$21</f>
        <v/>
      </c>
      <c r="K17" s="7">
        <f>'CubeSat-i'!$G$21</f>
        <v/>
      </c>
      <c r="L17" s="7">
        <f>'CubeSat-i'!$H$21</f>
        <v/>
      </c>
      <c r="M17" s="7">
        <f>'CubeSat-i'!$I$21</f>
        <v/>
      </c>
      <c r="N17" s="7">
        <f>'CubeSat-i'!$J$21</f>
        <v/>
      </c>
      <c r="O17" s="7">
        <f>'CubeSat-i'!$K$21</f>
        <v/>
      </c>
      <c r="P17" s="7">
        <f>'CubeSat-i'!$L$21</f>
        <v/>
      </c>
      <c r="Q17" s="7">
        <f>'CubeSat-i'!$M$21</f>
        <v/>
      </c>
      <c r="R17" s="7">
        <f>'CubeSat-i'!$N$21</f>
        <v/>
      </c>
      <c r="S17" s="7">
        <f>'CubeSat-i'!$O$21</f>
        <v/>
      </c>
      <c r="T17" s="7">
        <f>'CubeSat-i'!$P$21</f>
        <v/>
      </c>
      <c r="U17" s="7">
        <f>'CubeSat-i'!$Q$21</f>
        <v/>
      </c>
      <c r="V17" s="7">
        <f>'CubeSat-i'!$R$21</f>
        <v/>
      </c>
      <c r="W17" s="7">
        <f>'CubeSat-i'!$S$21</f>
        <v/>
      </c>
      <c r="X17" s="7">
        <f>'CubeSat-i'!$T$21</f>
        <v/>
      </c>
      <c r="Y17" s="7">
        <f>'CubeSat-i'!$U$21</f>
        <v/>
      </c>
      <c r="Z17" s="7">
        <f>'CubeSat-i'!$V$21</f>
        <v/>
      </c>
      <c r="AA17" s="7">
        <f>'CubeSat-i'!$W$21</f>
        <v/>
      </c>
      <c r="AB17" s="7">
        <f>'CubeSat-i'!$X$21</f>
        <v/>
      </c>
      <c r="AC17" s="7">
        <f>'CubeSat-i'!$Y$21</f>
        <v/>
      </c>
      <c r="AD17" s="7">
        <f>'CubeSat-i'!$Z$21</f>
        <v/>
      </c>
    </row>
    <row r="18">
      <c r="A18" s="7" t="inlineStr">
        <is>
          <t>tab:case_i_cs_experiments</t>
        </is>
      </c>
      <c r="B18" s="7" t="inlineStr">
        <is>
          <t>i</t>
        </is>
      </c>
      <c r="C18" s="7" t="inlineStr">
        <is>
          <t>CubeSat</t>
        </is>
      </c>
      <c r="D18" s="7" t="inlineStr">
        <is>
          <t>raw</t>
        </is>
      </c>
      <c r="E18" s="7">
        <f>'CubeSat-i'!$A$22</f>
        <v/>
      </c>
      <c r="F18" s="7">
        <f>'CubeSat-i'!$B$22</f>
        <v/>
      </c>
      <c r="G18" s="7">
        <f>'CubeSat-i'!$C$22</f>
        <v/>
      </c>
      <c r="H18" s="7">
        <f>'CubeSat-i'!$D$22</f>
        <v/>
      </c>
      <c r="I18" s="7">
        <f>'CubeSat-i'!$E$22</f>
        <v/>
      </c>
      <c r="J18" s="7">
        <f>'CubeSat-i'!$F$22</f>
        <v/>
      </c>
      <c r="K18" s="7">
        <f>'CubeSat-i'!$G$22</f>
        <v/>
      </c>
      <c r="L18" s="7">
        <f>'CubeSat-i'!$H$22</f>
        <v/>
      </c>
      <c r="M18" s="7">
        <f>'CubeSat-i'!$I$22</f>
        <v/>
      </c>
      <c r="N18" s="7">
        <f>'CubeSat-i'!$J$22</f>
        <v/>
      </c>
      <c r="O18" s="7">
        <f>'CubeSat-i'!$K$22</f>
        <v/>
      </c>
      <c r="P18" s="7">
        <f>'CubeSat-i'!$L$22</f>
        <v/>
      </c>
      <c r="Q18" s="7">
        <f>'CubeSat-i'!$M$22</f>
        <v/>
      </c>
      <c r="R18" s="7">
        <f>'CubeSat-i'!$N$22</f>
        <v/>
      </c>
      <c r="S18" s="7">
        <f>'CubeSat-i'!$O$22</f>
        <v/>
      </c>
      <c r="T18" s="7">
        <f>'CubeSat-i'!$P$22</f>
        <v/>
      </c>
      <c r="U18" s="7">
        <f>'CubeSat-i'!$Q$22</f>
        <v/>
      </c>
      <c r="V18" s="7">
        <f>'CubeSat-i'!$R$22</f>
        <v/>
      </c>
      <c r="W18" s="7">
        <f>'CubeSat-i'!$S$22</f>
        <v/>
      </c>
      <c r="X18" s="7">
        <f>'CubeSat-i'!$T$22</f>
        <v/>
      </c>
      <c r="Y18" s="7">
        <f>'CubeSat-i'!$U$22</f>
        <v/>
      </c>
      <c r="Z18" s="7">
        <f>'CubeSat-i'!$V$22</f>
        <v/>
      </c>
      <c r="AA18" s="7">
        <f>'CubeSat-i'!$W$22</f>
        <v/>
      </c>
      <c r="AB18" s="7">
        <f>'CubeSat-i'!$X$22</f>
        <v/>
      </c>
      <c r="AC18" s="7">
        <f>'CubeSat-i'!$Y$22</f>
        <v/>
      </c>
      <c r="AD18" s="7">
        <f>'CubeSat-i'!$Z$22</f>
        <v/>
      </c>
    </row>
    <row r="19">
      <c r="A19" s="7" t="inlineStr">
        <is>
          <t>tab:case_i_cs_experiments</t>
        </is>
      </c>
      <c r="B19" s="7" t="inlineStr">
        <is>
          <t>i</t>
        </is>
      </c>
      <c r="C19" s="7" t="inlineStr">
        <is>
          <t>CubeSat</t>
        </is>
      </c>
      <c r="D19" s="7" t="inlineStr">
        <is>
          <t>raw</t>
        </is>
      </c>
      <c r="E19" s="7">
        <f>'CubeSat-i'!$A$23</f>
        <v/>
      </c>
      <c r="F19" s="7">
        <f>'CubeSat-i'!$B$23</f>
        <v/>
      </c>
      <c r="G19" s="7">
        <f>'CubeSat-i'!$C$23</f>
        <v/>
      </c>
      <c r="H19" s="7">
        <f>'CubeSat-i'!$D$23</f>
        <v/>
      </c>
      <c r="I19" s="7">
        <f>'CubeSat-i'!$E$23</f>
        <v/>
      </c>
      <c r="J19" s="7">
        <f>'CubeSat-i'!$F$23</f>
        <v/>
      </c>
      <c r="K19" s="7">
        <f>'CubeSat-i'!$G$23</f>
        <v/>
      </c>
      <c r="L19" s="7">
        <f>'CubeSat-i'!$H$23</f>
        <v/>
      </c>
      <c r="M19" s="7">
        <f>'CubeSat-i'!$I$23</f>
        <v/>
      </c>
      <c r="N19" s="7">
        <f>'CubeSat-i'!$J$23</f>
        <v/>
      </c>
      <c r="O19" s="7">
        <f>'CubeSat-i'!$K$23</f>
        <v/>
      </c>
      <c r="P19" s="7">
        <f>'CubeSat-i'!$L$23</f>
        <v/>
      </c>
      <c r="Q19" s="7">
        <f>'CubeSat-i'!$M$23</f>
        <v/>
      </c>
      <c r="R19" s="7">
        <f>'CubeSat-i'!$N$23</f>
        <v/>
      </c>
      <c r="S19" s="7">
        <f>'CubeSat-i'!$O$23</f>
        <v/>
      </c>
      <c r="T19" s="7">
        <f>'CubeSat-i'!$P$23</f>
        <v/>
      </c>
      <c r="U19" s="7">
        <f>'CubeSat-i'!$Q$23</f>
        <v/>
      </c>
      <c r="V19" s="7">
        <f>'CubeSat-i'!$R$23</f>
        <v/>
      </c>
      <c r="W19" s="7">
        <f>'CubeSat-i'!$S$23</f>
        <v/>
      </c>
      <c r="X19" s="7">
        <f>'CubeSat-i'!$T$23</f>
        <v/>
      </c>
      <c r="Y19" s="7">
        <f>'CubeSat-i'!$U$23</f>
        <v/>
      </c>
      <c r="Z19" s="7">
        <f>'CubeSat-i'!$V$23</f>
        <v/>
      </c>
      <c r="AA19" s="7">
        <f>'CubeSat-i'!$W$23</f>
        <v/>
      </c>
      <c r="AB19" s="7">
        <f>'CubeSat-i'!$X$23</f>
        <v/>
      </c>
      <c r="AC19" s="7">
        <f>'CubeSat-i'!$Y$23</f>
        <v/>
      </c>
      <c r="AD19" s="7">
        <f>'CubeSat-i'!$Z$23</f>
        <v/>
      </c>
    </row>
    <row r="20">
      <c r="A20" s="7" t="inlineStr">
        <is>
          <t>tab:case_i_cs_experiments</t>
        </is>
      </c>
      <c r="B20" s="7" t="inlineStr">
        <is>
          <t>i</t>
        </is>
      </c>
      <c r="C20" s="7" t="inlineStr">
        <is>
          <t>CubeSat</t>
        </is>
      </c>
      <c r="D20" s="7" t="inlineStr">
        <is>
          <t>raw</t>
        </is>
      </c>
      <c r="E20" s="7">
        <f>'CubeSat-i'!$A$24</f>
        <v/>
      </c>
      <c r="F20" s="7">
        <f>'CubeSat-i'!$B$24</f>
        <v/>
      </c>
      <c r="G20" s="7">
        <f>'CubeSat-i'!$C$24</f>
        <v/>
      </c>
      <c r="H20" s="7">
        <f>'CubeSat-i'!$D$24</f>
        <v/>
      </c>
      <c r="I20" s="7">
        <f>'CubeSat-i'!$E$24</f>
        <v/>
      </c>
      <c r="J20" s="7">
        <f>'CubeSat-i'!$F$24</f>
        <v/>
      </c>
      <c r="K20" s="7">
        <f>'CubeSat-i'!$G$24</f>
        <v/>
      </c>
      <c r="L20" s="7">
        <f>'CubeSat-i'!$H$24</f>
        <v/>
      </c>
      <c r="M20" s="7">
        <f>'CubeSat-i'!$I$24</f>
        <v/>
      </c>
      <c r="N20" s="7">
        <f>'CubeSat-i'!$J$24</f>
        <v/>
      </c>
      <c r="O20" s="7">
        <f>'CubeSat-i'!$K$24</f>
        <v/>
      </c>
      <c r="P20" s="7">
        <f>'CubeSat-i'!$L$24</f>
        <v/>
      </c>
      <c r="Q20" s="7">
        <f>'CubeSat-i'!$M$24</f>
        <v/>
      </c>
      <c r="R20" s="7">
        <f>'CubeSat-i'!$N$24</f>
        <v/>
      </c>
      <c r="S20" s="7">
        <f>'CubeSat-i'!$O$24</f>
        <v/>
      </c>
      <c r="T20" s="7">
        <f>'CubeSat-i'!$P$24</f>
        <v/>
      </c>
      <c r="U20" s="7">
        <f>'CubeSat-i'!$Q$24</f>
        <v/>
      </c>
      <c r="V20" s="7">
        <f>'CubeSat-i'!$R$24</f>
        <v/>
      </c>
      <c r="W20" s="7">
        <f>'CubeSat-i'!$S$24</f>
        <v/>
      </c>
      <c r="X20" s="7">
        <f>'CubeSat-i'!$T$24</f>
        <v/>
      </c>
      <c r="Y20" s="7">
        <f>'CubeSat-i'!$U$24</f>
        <v/>
      </c>
      <c r="Z20" s="7">
        <f>'CubeSat-i'!$V$24</f>
        <v/>
      </c>
      <c r="AA20" s="7">
        <f>'CubeSat-i'!$W$24</f>
        <v/>
      </c>
      <c r="AB20" s="7">
        <f>'CubeSat-i'!$X$24</f>
        <v/>
      </c>
      <c r="AC20" s="7">
        <f>'CubeSat-i'!$Y$24</f>
        <v/>
      </c>
      <c r="AD20" s="7">
        <f>'CubeSat-i'!$Z$24</f>
        <v/>
      </c>
    </row>
    <row r="21">
      <c r="A21" s="7" t="inlineStr">
        <is>
          <t>tab:case_i_cs_experiments</t>
        </is>
      </c>
      <c r="B21" s="7" t="inlineStr">
        <is>
          <t>i</t>
        </is>
      </c>
      <c r="C21" s="7" t="inlineStr">
        <is>
          <t>CubeSat</t>
        </is>
      </c>
      <c r="D21" s="7" t="inlineStr">
        <is>
          <t>raw</t>
        </is>
      </c>
      <c r="E21" s="7">
        <f>'CubeSat-i'!$A$25</f>
        <v/>
      </c>
      <c r="F21" s="7">
        <f>'CubeSat-i'!$B$25</f>
        <v/>
      </c>
      <c r="G21" s="7">
        <f>'CubeSat-i'!$C$25</f>
        <v/>
      </c>
      <c r="H21" s="7">
        <f>'CubeSat-i'!$D$25</f>
        <v/>
      </c>
      <c r="I21" s="7">
        <f>'CubeSat-i'!$E$25</f>
        <v/>
      </c>
      <c r="J21" s="7">
        <f>'CubeSat-i'!$F$25</f>
        <v/>
      </c>
      <c r="K21" s="7">
        <f>'CubeSat-i'!$G$25</f>
        <v/>
      </c>
      <c r="L21" s="7">
        <f>'CubeSat-i'!$H$25</f>
        <v/>
      </c>
      <c r="M21" s="7">
        <f>'CubeSat-i'!$I$25</f>
        <v/>
      </c>
      <c r="N21" s="7">
        <f>'CubeSat-i'!$J$25</f>
        <v/>
      </c>
      <c r="O21" s="7">
        <f>'CubeSat-i'!$K$25</f>
        <v/>
      </c>
      <c r="P21" s="7">
        <f>'CubeSat-i'!$L$25</f>
        <v/>
      </c>
      <c r="Q21" s="7">
        <f>'CubeSat-i'!$M$25</f>
        <v/>
      </c>
      <c r="R21" s="7">
        <f>'CubeSat-i'!$N$25</f>
        <v/>
      </c>
      <c r="S21" s="7">
        <f>'CubeSat-i'!$O$25</f>
        <v/>
      </c>
      <c r="T21" s="7">
        <f>'CubeSat-i'!$P$25</f>
        <v/>
      </c>
      <c r="U21" s="7">
        <f>'CubeSat-i'!$Q$25</f>
        <v/>
      </c>
      <c r="V21" s="7">
        <f>'CubeSat-i'!$R$25</f>
        <v/>
      </c>
      <c r="W21" s="7">
        <f>'CubeSat-i'!$S$25</f>
        <v/>
      </c>
      <c r="X21" s="7">
        <f>'CubeSat-i'!$T$25</f>
        <v/>
      </c>
      <c r="Y21" s="7">
        <f>'CubeSat-i'!$U$25</f>
        <v/>
      </c>
      <c r="Z21" s="7">
        <f>'CubeSat-i'!$V$25</f>
        <v/>
      </c>
      <c r="AA21" s="7">
        <f>'CubeSat-i'!$W$25</f>
        <v/>
      </c>
      <c r="AB21" s="7">
        <f>'CubeSat-i'!$X$25</f>
        <v/>
      </c>
      <c r="AC21" s="7">
        <f>'CubeSat-i'!$Y$25</f>
        <v/>
      </c>
      <c r="AD21" s="7">
        <f>'CubeSat-i'!$Z$25</f>
        <v/>
      </c>
    </row>
    <row r="22">
      <c r="A22" s="7" t="inlineStr">
        <is>
          <t>tab:case_i_cs_experiments</t>
        </is>
      </c>
      <c r="B22" s="7" t="inlineStr">
        <is>
          <t>i</t>
        </is>
      </c>
      <c r="C22" s="7" t="inlineStr">
        <is>
          <t>CubeSat</t>
        </is>
      </c>
      <c r="D22" s="7" t="inlineStr">
        <is>
          <t>raw</t>
        </is>
      </c>
      <c r="E22" s="7">
        <f>'CubeSat-i'!$A$26</f>
        <v/>
      </c>
      <c r="F22" s="7">
        <f>'CubeSat-i'!$B$26</f>
        <v/>
      </c>
      <c r="G22" s="7">
        <f>'CubeSat-i'!$C$26</f>
        <v/>
      </c>
      <c r="H22" s="7">
        <f>'CubeSat-i'!$D$26</f>
        <v/>
      </c>
      <c r="I22" s="7">
        <f>'CubeSat-i'!$E$26</f>
        <v/>
      </c>
      <c r="J22" s="7">
        <f>'CubeSat-i'!$F$26</f>
        <v/>
      </c>
      <c r="K22" s="7">
        <f>'CubeSat-i'!$G$26</f>
        <v/>
      </c>
      <c r="L22" s="7">
        <f>'CubeSat-i'!$H$26</f>
        <v/>
      </c>
      <c r="M22" s="7">
        <f>'CubeSat-i'!$I$26</f>
        <v/>
      </c>
      <c r="N22" s="7">
        <f>'CubeSat-i'!$J$26</f>
        <v/>
      </c>
      <c r="O22" s="7">
        <f>'CubeSat-i'!$K$26</f>
        <v/>
      </c>
      <c r="P22" s="7">
        <f>'CubeSat-i'!$L$26</f>
        <v/>
      </c>
      <c r="Q22" s="7">
        <f>'CubeSat-i'!$M$26</f>
        <v/>
      </c>
      <c r="R22" s="7">
        <f>'CubeSat-i'!$N$26</f>
        <v/>
      </c>
      <c r="S22" s="7">
        <f>'CubeSat-i'!$O$26</f>
        <v/>
      </c>
      <c r="T22" s="7">
        <f>'CubeSat-i'!$P$26</f>
        <v/>
      </c>
      <c r="U22" s="7">
        <f>'CubeSat-i'!$Q$26</f>
        <v/>
      </c>
      <c r="V22" s="7">
        <f>'CubeSat-i'!$R$26</f>
        <v/>
      </c>
      <c r="W22" s="7">
        <f>'CubeSat-i'!$S$26</f>
        <v/>
      </c>
      <c r="X22" s="7">
        <f>'CubeSat-i'!$T$26</f>
        <v/>
      </c>
      <c r="Y22" s="7">
        <f>'CubeSat-i'!$U$26</f>
        <v/>
      </c>
      <c r="Z22" s="7">
        <f>'CubeSat-i'!$V$26</f>
        <v/>
      </c>
      <c r="AA22" s="7">
        <f>'CubeSat-i'!$W$26</f>
        <v/>
      </c>
      <c r="AB22" s="7">
        <f>'CubeSat-i'!$X$26</f>
        <v/>
      </c>
      <c r="AC22" s="7">
        <f>'CubeSat-i'!$Y$26</f>
        <v/>
      </c>
      <c r="AD22" s="7">
        <f>'CubeSat-i'!$Z$26</f>
        <v/>
      </c>
    </row>
    <row r="23">
      <c r="A23" s="7" t="inlineStr">
        <is>
          <t>tab:case_i_cs_experiments</t>
        </is>
      </c>
      <c r="B23" s="7" t="inlineStr">
        <is>
          <t>i</t>
        </is>
      </c>
      <c r="C23" s="7" t="inlineStr">
        <is>
          <t>CubeSat</t>
        </is>
      </c>
      <c r="D23" s="7" t="inlineStr">
        <is>
          <t>raw</t>
        </is>
      </c>
      <c r="E23" s="7">
        <f>'CubeSat-i'!$A$27</f>
        <v/>
      </c>
      <c r="F23" s="7">
        <f>'CubeSat-i'!$B$27</f>
        <v/>
      </c>
      <c r="G23" s="7">
        <f>'CubeSat-i'!$C$27</f>
        <v/>
      </c>
      <c r="H23" s="7">
        <f>'CubeSat-i'!$D$27</f>
        <v/>
      </c>
      <c r="I23" s="7">
        <f>'CubeSat-i'!$E$27</f>
        <v/>
      </c>
      <c r="J23" s="7">
        <f>'CubeSat-i'!$F$27</f>
        <v/>
      </c>
      <c r="K23" s="7">
        <f>'CubeSat-i'!$G$27</f>
        <v/>
      </c>
      <c r="L23" s="7">
        <f>'CubeSat-i'!$H$27</f>
        <v/>
      </c>
      <c r="M23" s="7">
        <f>'CubeSat-i'!$I$27</f>
        <v/>
      </c>
      <c r="N23" s="7">
        <f>'CubeSat-i'!$J$27</f>
        <v/>
      </c>
      <c r="O23" s="7">
        <f>'CubeSat-i'!$K$27</f>
        <v/>
      </c>
      <c r="P23" s="7">
        <f>'CubeSat-i'!$L$27</f>
        <v/>
      </c>
      <c r="Q23" s="7">
        <f>'CubeSat-i'!$M$27</f>
        <v/>
      </c>
      <c r="R23" s="7">
        <f>'CubeSat-i'!$N$27</f>
        <v/>
      </c>
      <c r="S23" s="7">
        <f>'CubeSat-i'!$O$27</f>
        <v/>
      </c>
      <c r="T23" s="7">
        <f>'CubeSat-i'!$P$27</f>
        <v/>
      </c>
      <c r="U23" s="7">
        <f>'CubeSat-i'!$Q$27</f>
        <v/>
      </c>
      <c r="V23" s="7">
        <f>'CubeSat-i'!$R$27</f>
        <v/>
      </c>
      <c r="W23" s="7">
        <f>'CubeSat-i'!$S$27</f>
        <v/>
      </c>
      <c r="X23" s="7">
        <f>'CubeSat-i'!$T$27</f>
        <v/>
      </c>
      <c r="Y23" s="7">
        <f>'CubeSat-i'!$U$27</f>
        <v/>
      </c>
      <c r="Z23" s="7">
        <f>'CubeSat-i'!$V$27</f>
        <v/>
      </c>
      <c r="AA23" s="7">
        <f>'CubeSat-i'!$W$27</f>
        <v/>
      </c>
      <c r="AB23" s="7">
        <f>'CubeSat-i'!$X$27</f>
        <v/>
      </c>
      <c r="AC23" s="7">
        <f>'CubeSat-i'!$Y$27</f>
        <v/>
      </c>
      <c r="AD23" s="7">
        <f>'CubeSat-i'!$Z$27</f>
        <v/>
      </c>
    </row>
    <row r="24">
      <c r="A24" s="7" t="inlineStr">
        <is>
          <t>tab:case_i_cs_experiments</t>
        </is>
      </c>
      <c r="B24" s="7" t="inlineStr">
        <is>
          <t>i</t>
        </is>
      </c>
      <c r="C24" s="7" t="inlineStr">
        <is>
          <t>CubeSat</t>
        </is>
      </c>
      <c r="D24" s="7" t="inlineStr">
        <is>
          <t>raw</t>
        </is>
      </c>
      <c r="E24" s="7">
        <f>'CubeSat-i'!$A$28</f>
        <v/>
      </c>
      <c r="F24" s="7">
        <f>'CubeSat-i'!$B$28</f>
        <v/>
      </c>
      <c r="G24" s="7">
        <f>'CubeSat-i'!$C$28</f>
        <v/>
      </c>
      <c r="H24" s="7">
        <f>'CubeSat-i'!$D$28</f>
        <v/>
      </c>
      <c r="I24" s="7">
        <f>'CubeSat-i'!$E$28</f>
        <v/>
      </c>
      <c r="J24" s="7">
        <f>'CubeSat-i'!$F$28</f>
        <v/>
      </c>
      <c r="K24" s="7">
        <f>'CubeSat-i'!$G$28</f>
        <v/>
      </c>
      <c r="L24" s="7">
        <f>'CubeSat-i'!$H$28</f>
        <v/>
      </c>
      <c r="M24" s="7">
        <f>'CubeSat-i'!$I$28</f>
        <v/>
      </c>
      <c r="N24" s="7">
        <f>'CubeSat-i'!$J$28</f>
        <v/>
      </c>
      <c r="O24" s="7">
        <f>'CubeSat-i'!$K$28</f>
        <v/>
      </c>
      <c r="P24" s="7">
        <f>'CubeSat-i'!$L$28</f>
        <v/>
      </c>
      <c r="Q24" s="7">
        <f>'CubeSat-i'!$M$28</f>
        <v/>
      </c>
      <c r="R24" s="7">
        <f>'CubeSat-i'!$N$28</f>
        <v/>
      </c>
      <c r="S24" s="7">
        <f>'CubeSat-i'!$O$28</f>
        <v/>
      </c>
      <c r="T24" s="7">
        <f>'CubeSat-i'!$P$28</f>
        <v/>
      </c>
      <c r="U24" s="7">
        <f>'CubeSat-i'!$Q$28</f>
        <v/>
      </c>
      <c r="V24" s="7">
        <f>'CubeSat-i'!$R$28</f>
        <v/>
      </c>
      <c r="W24" s="7">
        <f>'CubeSat-i'!$S$28</f>
        <v/>
      </c>
      <c r="X24" s="7">
        <f>'CubeSat-i'!$T$28</f>
        <v/>
      </c>
      <c r="Y24" s="7">
        <f>'CubeSat-i'!$U$28</f>
        <v/>
      </c>
      <c r="Z24" s="7">
        <f>'CubeSat-i'!$V$28</f>
        <v/>
      </c>
      <c r="AA24" s="7">
        <f>'CubeSat-i'!$W$28</f>
        <v/>
      </c>
      <c r="AB24" s="7">
        <f>'CubeSat-i'!$X$28</f>
        <v/>
      </c>
      <c r="AC24" s="7">
        <f>'CubeSat-i'!$Y$28</f>
        <v/>
      </c>
      <c r="AD24" s="7">
        <f>'CubeSat-i'!$Z$28</f>
        <v/>
      </c>
    </row>
    <row r="25">
      <c r="A25" s="7" t="inlineStr">
        <is>
          <t>tab:case_i_cs_experiments</t>
        </is>
      </c>
      <c r="B25" s="7" t="inlineStr">
        <is>
          <t>i</t>
        </is>
      </c>
      <c r="C25" s="7" t="inlineStr">
        <is>
          <t>CubeSat</t>
        </is>
      </c>
      <c r="D25" s="7" t="inlineStr">
        <is>
          <t>raw</t>
        </is>
      </c>
      <c r="E25" s="7">
        <f>'CubeSat-i'!$A$29</f>
        <v/>
      </c>
      <c r="F25" s="7">
        <f>'CubeSat-i'!$B$29</f>
        <v/>
      </c>
      <c r="G25" s="7">
        <f>'CubeSat-i'!$C$29</f>
        <v/>
      </c>
      <c r="H25" s="7">
        <f>'CubeSat-i'!$D$29</f>
        <v/>
      </c>
      <c r="I25" s="7">
        <f>'CubeSat-i'!$E$29</f>
        <v/>
      </c>
      <c r="J25" s="7">
        <f>'CubeSat-i'!$F$29</f>
        <v/>
      </c>
      <c r="K25" s="7">
        <f>'CubeSat-i'!$G$29</f>
        <v/>
      </c>
      <c r="L25" s="7">
        <f>'CubeSat-i'!$H$29</f>
        <v/>
      </c>
      <c r="M25" s="7">
        <f>'CubeSat-i'!$I$29</f>
        <v/>
      </c>
      <c r="N25" s="7">
        <f>'CubeSat-i'!$J$29</f>
        <v/>
      </c>
      <c r="O25" s="7">
        <f>'CubeSat-i'!$K$29</f>
        <v/>
      </c>
      <c r="P25" s="7">
        <f>'CubeSat-i'!$L$29</f>
        <v/>
      </c>
      <c r="Q25" s="7">
        <f>'CubeSat-i'!$M$29</f>
        <v/>
      </c>
      <c r="R25" s="7">
        <f>'CubeSat-i'!$N$29</f>
        <v/>
      </c>
      <c r="S25" s="7">
        <f>'CubeSat-i'!$O$29</f>
        <v/>
      </c>
      <c r="T25" s="7">
        <f>'CubeSat-i'!$P$29</f>
        <v/>
      </c>
      <c r="U25" s="7">
        <f>'CubeSat-i'!$Q$29</f>
        <v/>
      </c>
      <c r="V25" s="7">
        <f>'CubeSat-i'!$R$29</f>
        <v/>
      </c>
      <c r="W25" s="7">
        <f>'CubeSat-i'!$S$29</f>
        <v/>
      </c>
      <c r="X25" s="7">
        <f>'CubeSat-i'!$T$29</f>
        <v/>
      </c>
      <c r="Y25" s="7">
        <f>'CubeSat-i'!$U$29</f>
        <v/>
      </c>
      <c r="Z25" s="7">
        <f>'CubeSat-i'!$V$29</f>
        <v/>
      </c>
      <c r="AA25" s="7">
        <f>'CubeSat-i'!$W$29</f>
        <v/>
      </c>
      <c r="AB25" s="7">
        <f>'CubeSat-i'!$X$29</f>
        <v/>
      </c>
      <c r="AC25" s="7">
        <f>'CubeSat-i'!$Y$29</f>
        <v/>
      </c>
      <c r="AD25" s="7">
        <f>'CubeSat-i'!$Z$29</f>
        <v/>
      </c>
    </row>
    <row r="26">
      <c r="A26" s="7" t="inlineStr">
        <is>
          <t>tab:case_i_cs_experiments</t>
        </is>
      </c>
      <c r="B26" s="7" t="inlineStr">
        <is>
          <t>i</t>
        </is>
      </c>
      <c r="C26" s="7" t="inlineStr">
        <is>
          <t>CubeSat</t>
        </is>
      </c>
      <c r="D26" s="7" t="inlineStr">
        <is>
          <t>raw</t>
        </is>
      </c>
      <c r="E26" s="7">
        <f>'CubeSat-i'!$A$30</f>
        <v/>
      </c>
      <c r="F26" s="7">
        <f>'CubeSat-i'!$B$30</f>
        <v/>
      </c>
      <c r="G26" s="7">
        <f>'CubeSat-i'!$C$30</f>
        <v/>
      </c>
      <c r="H26" s="7">
        <f>'CubeSat-i'!$D$30</f>
        <v/>
      </c>
      <c r="I26" s="7">
        <f>'CubeSat-i'!$E$30</f>
        <v/>
      </c>
      <c r="J26" s="7">
        <f>'CubeSat-i'!$F$30</f>
        <v/>
      </c>
      <c r="K26" s="7">
        <f>'CubeSat-i'!$G$30</f>
        <v/>
      </c>
      <c r="L26" s="7">
        <f>'CubeSat-i'!$H$30</f>
        <v/>
      </c>
      <c r="M26" s="7">
        <f>'CubeSat-i'!$I$30</f>
        <v/>
      </c>
      <c r="N26" s="7">
        <f>'CubeSat-i'!$J$30</f>
        <v/>
      </c>
      <c r="O26" s="7">
        <f>'CubeSat-i'!$K$30</f>
        <v/>
      </c>
      <c r="P26" s="7">
        <f>'CubeSat-i'!$L$30</f>
        <v/>
      </c>
      <c r="Q26" s="7">
        <f>'CubeSat-i'!$M$30</f>
        <v/>
      </c>
      <c r="R26" s="7">
        <f>'CubeSat-i'!$N$30</f>
        <v/>
      </c>
      <c r="S26" s="7">
        <f>'CubeSat-i'!$O$30</f>
        <v/>
      </c>
      <c r="T26" s="7">
        <f>'CubeSat-i'!$P$30</f>
        <v/>
      </c>
      <c r="U26" s="7">
        <f>'CubeSat-i'!$Q$30</f>
        <v/>
      </c>
      <c r="V26" s="7">
        <f>'CubeSat-i'!$R$30</f>
        <v/>
      </c>
      <c r="W26" s="7">
        <f>'CubeSat-i'!$S$30</f>
        <v/>
      </c>
      <c r="X26" s="7">
        <f>'CubeSat-i'!$T$30</f>
        <v/>
      </c>
      <c r="Y26" s="7">
        <f>'CubeSat-i'!$U$30</f>
        <v/>
      </c>
      <c r="Z26" s="7">
        <f>'CubeSat-i'!$V$30</f>
        <v/>
      </c>
      <c r="AA26" s="7">
        <f>'CubeSat-i'!$W$30</f>
        <v/>
      </c>
      <c r="AB26" s="7">
        <f>'CubeSat-i'!$X$30</f>
        <v/>
      </c>
      <c r="AC26" s="7">
        <f>'CubeSat-i'!$Y$30</f>
        <v/>
      </c>
      <c r="AD26" s="7">
        <f>'CubeSat-i'!$Z$30</f>
        <v/>
      </c>
    </row>
    <row r="27">
      <c r="A27" s="7" t="inlineStr">
        <is>
          <t>tab:case_i_cs_experiments</t>
        </is>
      </c>
      <c r="B27" s="7" t="inlineStr">
        <is>
          <t>i</t>
        </is>
      </c>
      <c r="C27" s="7" t="inlineStr">
        <is>
          <t>CubeSat</t>
        </is>
      </c>
      <c r="D27" s="7" t="inlineStr">
        <is>
          <t>raw</t>
        </is>
      </c>
      <c r="E27" s="7">
        <f>'CubeSat-i'!$A$31</f>
        <v/>
      </c>
      <c r="F27" s="7">
        <f>'CubeSat-i'!$B$31</f>
        <v/>
      </c>
      <c r="G27" s="7">
        <f>'CubeSat-i'!$C$31</f>
        <v/>
      </c>
      <c r="H27" s="7">
        <f>'CubeSat-i'!$D$31</f>
        <v/>
      </c>
      <c r="I27" s="7">
        <f>'CubeSat-i'!$E$31</f>
        <v/>
      </c>
      <c r="J27" s="7">
        <f>'CubeSat-i'!$F$31</f>
        <v/>
      </c>
      <c r="K27" s="7">
        <f>'CubeSat-i'!$G$31</f>
        <v/>
      </c>
      <c r="L27" s="7">
        <f>'CubeSat-i'!$H$31</f>
        <v/>
      </c>
      <c r="M27" s="7">
        <f>'CubeSat-i'!$I$31</f>
        <v/>
      </c>
      <c r="N27" s="7">
        <f>'CubeSat-i'!$J$31</f>
        <v/>
      </c>
      <c r="O27" s="7">
        <f>'CubeSat-i'!$K$31</f>
        <v/>
      </c>
      <c r="P27" s="7">
        <f>'CubeSat-i'!$L$31</f>
        <v/>
      </c>
      <c r="Q27" s="7">
        <f>'CubeSat-i'!$M$31</f>
        <v/>
      </c>
      <c r="R27" s="7">
        <f>'CubeSat-i'!$N$31</f>
        <v/>
      </c>
      <c r="S27" s="7">
        <f>'CubeSat-i'!$O$31</f>
        <v/>
      </c>
      <c r="T27" s="7">
        <f>'CubeSat-i'!$P$31</f>
        <v/>
      </c>
      <c r="U27" s="7">
        <f>'CubeSat-i'!$Q$31</f>
        <v/>
      </c>
      <c r="V27" s="7">
        <f>'CubeSat-i'!$R$31</f>
        <v/>
      </c>
      <c r="W27" s="7">
        <f>'CubeSat-i'!$S$31</f>
        <v/>
      </c>
      <c r="X27" s="7">
        <f>'CubeSat-i'!$T$31</f>
        <v/>
      </c>
      <c r="Y27" s="7">
        <f>'CubeSat-i'!$U$31</f>
        <v/>
      </c>
      <c r="Z27" s="7">
        <f>'CubeSat-i'!$V$31</f>
        <v/>
      </c>
      <c r="AA27" s="7">
        <f>'CubeSat-i'!$W$31</f>
        <v/>
      </c>
      <c r="AB27" s="7">
        <f>'CubeSat-i'!$X$31</f>
        <v/>
      </c>
      <c r="AC27" s="7">
        <f>'CubeSat-i'!$Y$31</f>
        <v/>
      </c>
      <c r="AD27" s="7">
        <f>'CubeSat-i'!$Z$31</f>
        <v/>
      </c>
    </row>
    <row r="28">
      <c r="A28" s="7" t="inlineStr">
        <is>
          <t>tab:case_i_cs_experiments</t>
        </is>
      </c>
      <c r="B28" s="7" t="inlineStr">
        <is>
          <t>i</t>
        </is>
      </c>
      <c r="C28" s="7" t="inlineStr">
        <is>
          <t>CubeSat</t>
        </is>
      </c>
      <c r="D28" s="7" t="inlineStr">
        <is>
          <t>raw</t>
        </is>
      </c>
      <c r="E28" s="7">
        <f>'CubeSat-i'!$A$32</f>
        <v/>
      </c>
      <c r="F28" s="7">
        <f>'CubeSat-i'!$B$32</f>
        <v/>
      </c>
      <c r="G28" s="7">
        <f>'CubeSat-i'!$C$32</f>
        <v/>
      </c>
      <c r="H28" s="7">
        <f>'CubeSat-i'!$D$32</f>
        <v/>
      </c>
      <c r="I28" s="7">
        <f>'CubeSat-i'!$E$32</f>
        <v/>
      </c>
      <c r="J28" s="7">
        <f>'CubeSat-i'!$F$32</f>
        <v/>
      </c>
      <c r="K28" s="7">
        <f>'CubeSat-i'!$G$32</f>
        <v/>
      </c>
      <c r="L28" s="7">
        <f>'CubeSat-i'!$H$32</f>
        <v/>
      </c>
      <c r="M28" s="7">
        <f>'CubeSat-i'!$I$32</f>
        <v/>
      </c>
      <c r="N28" s="7">
        <f>'CubeSat-i'!$J$32</f>
        <v/>
      </c>
      <c r="O28" s="7">
        <f>'CubeSat-i'!$K$32</f>
        <v/>
      </c>
      <c r="P28" s="7">
        <f>'CubeSat-i'!$L$32</f>
        <v/>
      </c>
      <c r="Q28" s="7">
        <f>'CubeSat-i'!$M$32</f>
        <v/>
      </c>
      <c r="R28" s="7">
        <f>'CubeSat-i'!$N$32</f>
        <v/>
      </c>
      <c r="S28" s="7">
        <f>'CubeSat-i'!$O$32</f>
        <v/>
      </c>
      <c r="T28" s="7">
        <f>'CubeSat-i'!$P$32</f>
        <v/>
      </c>
      <c r="U28" s="7">
        <f>'CubeSat-i'!$Q$32</f>
        <v/>
      </c>
      <c r="V28" s="7">
        <f>'CubeSat-i'!$R$32</f>
        <v/>
      </c>
      <c r="W28" s="7">
        <f>'CubeSat-i'!$S$32</f>
        <v/>
      </c>
      <c r="X28" s="7">
        <f>'CubeSat-i'!$T$32</f>
        <v/>
      </c>
      <c r="Y28" s="7">
        <f>'CubeSat-i'!$U$32</f>
        <v/>
      </c>
      <c r="Z28" s="7">
        <f>'CubeSat-i'!$V$32</f>
        <v/>
      </c>
      <c r="AA28" s="7">
        <f>'CubeSat-i'!$W$32</f>
        <v/>
      </c>
      <c r="AB28" s="7">
        <f>'CubeSat-i'!$X$32</f>
        <v/>
      </c>
      <c r="AC28" s="7">
        <f>'CubeSat-i'!$Y$32</f>
        <v/>
      </c>
      <c r="AD28" s="7">
        <f>'CubeSat-i'!$Z$32</f>
        <v/>
      </c>
    </row>
    <row r="29">
      <c r="A29" s="7" t="inlineStr">
        <is>
          <t>tab:case_i_cs_experiments</t>
        </is>
      </c>
      <c r="B29" s="7" t="inlineStr">
        <is>
          <t>i</t>
        </is>
      </c>
      <c r="C29" s="7" t="inlineStr">
        <is>
          <t>CubeSat</t>
        </is>
      </c>
      <c r="D29" s="7" t="inlineStr">
        <is>
          <t>raw</t>
        </is>
      </c>
      <c r="E29" s="7">
        <f>'CubeSat-i'!$A$33</f>
        <v/>
      </c>
      <c r="F29" s="7">
        <f>'CubeSat-i'!$B$33</f>
        <v/>
      </c>
      <c r="G29" s="7">
        <f>'CubeSat-i'!$C$33</f>
        <v/>
      </c>
      <c r="H29" s="7">
        <f>'CubeSat-i'!$D$33</f>
        <v/>
      </c>
      <c r="I29" s="7">
        <f>'CubeSat-i'!$E$33</f>
        <v/>
      </c>
      <c r="J29" s="7">
        <f>'CubeSat-i'!$F$33</f>
        <v/>
      </c>
      <c r="K29" s="7">
        <f>'CubeSat-i'!$G$33</f>
        <v/>
      </c>
      <c r="L29" s="7">
        <f>'CubeSat-i'!$H$33</f>
        <v/>
      </c>
      <c r="M29" s="7">
        <f>'CubeSat-i'!$I$33</f>
        <v/>
      </c>
      <c r="N29" s="7">
        <f>'CubeSat-i'!$J$33</f>
        <v/>
      </c>
      <c r="O29" s="7">
        <f>'CubeSat-i'!$K$33</f>
        <v/>
      </c>
      <c r="P29" s="7">
        <f>'CubeSat-i'!$L$33</f>
        <v/>
      </c>
      <c r="Q29" s="7">
        <f>'CubeSat-i'!$M$33</f>
        <v/>
      </c>
      <c r="R29" s="7">
        <f>'CubeSat-i'!$N$33</f>
        <v/>
      </c>
      <c r="S29" s="7">
        <f>'CubeSat-i'!$O$33</f>
        <v/>
      </c>
      <c r="T29" s="7">
        <f>'CubeSat-i'!$P$33</f>
        <v/>
      </c>
      <c r="U29" s="7">
        <f>'CubeSat-i'!$Q$33</f>
        <v/>
      </c>
      <c r="V29" s="7">
        <f>'CubeSat-i'!$R$33</f>
        <v/>
      </c>
      <c r="W29" s="7">
        <f>'CubeSat-i'!$S$33</f>
        <v/>
      </c>
      <c r="X29" s="7">
        <f>'CubeSat-i'!$T$33</f>
        <v/>
      </c>
      <c r="Y29" s="7">
        <f>'CubeSat-i'!$U$33</f>
        <v/>
      </c>
      <c r="Z29" s="7">
        <f>'CubeSat-i'!$V$33</f>
        <v/>
      </c>
      <c r="AA29" s="7">
        <f>'CubeSat-i'!$W$33</f>
        <v/>
      </c>
      <c r="AB29" s="7">
        <f>'CubeSat-i'!$X$33</f>
        <v/>
      </c>
      <c r="AC29" s="7">
        <f>'CubeSat-i'!$Y$33</f>
        <v/>
      </c>
      <c r="AD29" s="7">
        <f>'CubeSat-i'!$Z$33</f>
        <v/>
      </c>
    </row>
    <row r="30">
      <c r="A30" s="7" t="inlineStr">
        <is>
          <t>tab:case_i_cs_experiments</t>
        </is>
      </c>
      <c r="B30" s="7" t="inlineStr">
        <is>
          <t>i</t>
        </is>
      </c>
      <c r="C30" s="7" t="inlineStr">
        <is>
          <t>CubeSat</t>
        </is>
      </c>
      <c r="D30" s="7" t="inlineStr">
        <is>
          <t>raw</t>
        </is>
      </c>
      <c r="E30" s="7">
        <f>'CubeSat-i'!$A$34</f>
        <v/>
      </c>
      <c r="F30" s="7">
        <f>'CubeSat-i'!$B$34</f>
        <v/>
      </c>
      <c r="G30" s="7">
        <f>'CubeSat-i'!$C$34</f>
        <v/>
      </c>
      <c r="H30" s="7">
        <f>'CubeSat-i'!$D$34</f>
        <v/>
      </c>
      <c r="I30" s="7">
        <f>'CubeSat-i'!$E$34</f>
        <v/>
      </c>
      <c r="J30" s="7">
        <f>'CubeSat-i'!$F$34</f>
        <v/>
      </c>
      <c r="K30" s="7">
        <f>'CubeSat-i'!$G$34</f>
        <v/>
      </c>
      <c r="L30" s="7">
        <f>'CubeSat-i'!$H$34</f>
        <v/>
      </c>
      <c r="M30" s="7">
        <f>'CubeSat-i'!$I$34</f>
        <v/>
      </c>
      <c r="N30" s="7">
        <f>'CubeSat-i'!$J$34</f>
        <v/>
      </c>
      <c r="O30" s="7">
        <f>'CubeSat-i'!$K$34</f>
        <v/>
      </c>
      <c r="P30" s="7">
        <f>'CubeSat-i'!$L$34</f>
        <v/>
      </c>
      <c r="Q30" s="7">
        <f>'CubeSat-i'!$M$34</f>
        <v/>
      </c>
      <c r="R30" s="7">
        <f>'CubeSat-i'!$N$34</f>
        <v/>
      </c>
      <c r="S30" s="7">
        <f>'CubeSat-i'!$O$34</f>
        <v/>
      </c>
      <c r="T30" s="7">
        <f>'CubeSat-i'!$P$34</f>
        <v/>
      </c>
      <c r="U30" s="7">
        <f>'CubeSat-i'!$Q$34</f>
        <v/>
      </c>
      <c r="V30" s="7">
        <f>'CubeSat-i'!$R$34</f>
        <v/>
      </c>
      <c r="W30" s="7">
        <f>'CubeSat-i'!$S$34</f>
        <v/>
      </c>
      <c r="X30" s="7">
        <f>'CubeSat-i'!$T$34</f>
        <v/>
      </c>
      <c r="Y30" s="7">
        <f>'CubeSat-i'!$U$34</f>
        <v/>
      </c>
      <c r="Z30" s="7">
        <f>'CubeSat-i'!$V$34</f>
        <v/>
      </c>
      <c r="AA30" s="7">
        <f>'CubeSat-i'!$W$34</f>
        <v/>
      </c>
      <c r="AB30" s="7">
        <f>'CubeSat-i'!$X$34</f>
        <v/>
      </c>
      <c r="AC30" s="7">
        <f>'CubeSat-i'!$Y$34</f>
        <v/>
      </c>
      <c r="AD30" s="7">
        <f>'CubeSat-i'!$Z$34</f>
        <v/>
      </c>
    </row>
    <row r="31">
      <c r="A31" s="7" t="inlineStr">
        <is>
          <t>tab:case_i_cs_experiments</t>
        </is>
      </c>
      <c r="B31" s="7" t="inlineStr">
        <is>
          <t>i</t>
        </is>
      </c>
      <c r="C31" s="7" t="inlineStr">
        <is>
          <t>CubeSat</t>
        </is>
      </c>
      <c r="D31" s="7" t="inlineStr">
        <is>
          <t>raw</t>
        </is>
      </c>
      <c r="E31" s="7">
        <f>'CubeSat-i'!$A$35</f>
        <v/>
      </c>
      <c r="F31" s="7">
        <f>'CubeSat-i'!$B$35</f>
        <v/>
      </c>
      <c r="G31" s="7">
        <f>'CubeSat-i'!$C$35</f>
        <v/>
      </c>
      <c r="H31" s="7">
        <f>'CubeSat-i'!$D$35</f>
        <v/>
      </c>
      <c r="I31" s="7">
        <f>'CubeSat-i'!$E$35</f>
        <v/>
      </c>
      <c r="J31" s="7">
        <f>'CubeSat-i'!$F$35</f>
        <v/>
      </c>
      <c r="K31" s="7">
        <f>'CubeSat-i'!$G$35</f>
        <v/>
      </c>
      <c r="L31" s="7">
        <f>'CubeSat-i'!$H$35</f>
        <v/>
      </c>
      <c r="M31" s="7">
        <f>'CubeSat-i'!$I$35</f>
        <v/>
      </c>
      <c r="N31" s="7">
        <f>'CubeSat-i'!$J$35</f>
        <v/>
      </c>
      <c r="O31" s="7">
        <f>'CubeSat-i'!$K$35</f>
        <v/>
      </c>
      <c r="P31" s="7">
        <f>'CubeSat-i'!$L$35</f>
        <v/>
      </c>
      <c r="Q31" s="7">
        <f>'CubeSat-i'!$M$35</f>
        <v/>
      </c>
      <c r="R31" s="7">
        <f>'CubeSat-i'!$N$35</f>
        <v/>
      </c>
      <c r="S31" s="7">
        <f>'CubeSat-i'!$O$35</f>
        <v/>
      </c>
      <c r="T31" s="7">
        <f>'CubeSat-i'!$P$35</f>
        <v/>
      </c>
      <c r="U31" s="7">
        <f>'CubeSat-i'!$Q$35</f>
        <v/>
      </c>
      <c r="V31" s="7">
        <f>'CubeSat-i'!$R$35</f>
        <v/>
      </c>
      <c r="W31" s="7">
        <f>'CubeSat-i'!$S$35</f>
        <v/>
      </c>
      <c r="X31" s="7">
        <f>'CubeSat-i'!$T$35</f>
        <v/>
      </c>
      <c r="Y31" s="7">
        <f>'CubeSat-i'!$U$35</f>
        <v/>
      </c>
      <c r="Z31" s="7">
        <f>'CubeSat-i'!$V$35</f>
        <v/>
      </c>
      <c r="AA31" s="7">
        <f>'CubeSat-i'!$W$35</f>
        <v/>
      </c>
      <c r="AB31" s="7">
        <f>'CubeSat-i'!$X$35</f>
        <v/>
      </c>
      <c r="AC31" s="7">
        <f>'CubeSat-i'!$Y$35</f>
        <v/>
      </c>
      <c r="AD31" s="7">
        <f>'CubeSat-i'!$Z$35</f>
        <v/>
      </c>
    </row>
    <row r="32">
      <c r="A32" s="7" t="inlineStr">
        <is>
          <t>tab:case_i_cs_experiments</t>
        </is>
      </c>
      <c r="B32" s="7" t="inlineStr">
        <is>
          <t>i</t>
        </is>
      </c>
      <c r="C32" s="7" t="inlineStr">
        <is>
          <t>CubeSat</t>
        </is>
      </c>
      <c r="D32" s="7" t="inlineStr">
        <is>
          <t>raw</t>
        </is>
      </c>
      <c r="E32" s="7">
        <f>'CubeSat-i'!$A$36</f>
        <v/>
      </c>
      <c r="F32" s="7">
        <f>'CubeSat-i'!$B$36</f>
        <v/>
      </c>
      <c r="G32" s="7">
        <f>'CubeSat-i'!$C$36</f>
        <v/>
      </c>
      <c r="H32" s="7">
        <f>'CubeSat-i'!$D$36</f>
        <v/>
      </c>
      <c r="I32" s="7">
        <f>'CubeSat-i'!$E$36</f>
        <v/>
      </c>
      <c r="J32" s="7">
        <f>'CubeSat-i'!$F$36</f>
        <v/>
      </c>
      <c r="K32" s="7">
        <f>'CubeSat-i'!$G$36</f>
        <v/>
      </c>
      <c r="L32" s="7">
        <f>'CubeSat-i'!$H$36</f>
        <v/>
      </c>
      <c r="M32" s="7">
        <f>'CubeSat-i'!$I$36</f>
        <v/>
      </c>
      <c r="N32" s="7">
        <f>'CubeSat-i'!$J$36</f>
        <v/>
      </c>
      <c r="O32" s="7">
        <f>'CubeSat-i'!$K$36</f>
        <v/>
      </c>
      <c r="P32" s="7">
        <f>'CubeSat-i'!$L$36</f>
        <v/>
      </c>
      <c r="Q32" s="7">
        <f>'CubeSat-i'!$M$36</f>
        <v/>
      </c>
      <c r="R32" s="7">
        <f>'CubeSat-i'!$N$36</f>
        <v/>
      </c>
      <c r="S32" s="7">
        <f>'CubeSat-i'!$O$36</f>
        <v/>
      </c>
      <c r="T32" s="7">
        <f>'CubeSat-i'!$P$36</f>
        <v/>
      </c>
      <c r="U32" s="7">
        <f>'CubeSat-i'!$Q$36</f>
        <v/>
      </c>
      <c r="V32" s="7">
        <f>'CubeSat-i'!$R$36</f>
        <v/>
      </c>
      <c r="W32" s="7">
        <f>'CubeSat-i'!$S$36</f>
        <v/>
      </c>
      <c r="X32" s="7">
        <f>'CubeSat-i'!$T$36</f>
        <v/>
      </c>
      <c r="Y32" s="7">
        <f>'CubeSat-i'!$U$36</f>
        <v/>
      </c>
      <c r="Z32" s="7">
        <f>'CubeSat-i'!$V$36</f>
        <v/>
      </c>
      <c r="AA32" s="7">
        <f>'CubeSat-i'!$W$36</f>
        <v/>
      </c>
      <c r="AB32" s="7">
        <f>'CubeSat-i'!$X$36</f>
        <v/>
      </c>
      <c r="AC32" s="7">
        <f>'CubeSat-i'!$Y$36</f>
        <v/>
      </c>
      <c r="AD32" s="7">
        <f>'CubeSat-i'!$Z$36</f>
        <v/>
      </c>
    </row>
    <row r="33">
      <c r="A33" s="7" t="inlineStr">
        <is>
          <t>tab:case_i_cs_experiments</t>
        </is>
      </c>
      <c r="B33" s="7" t="inlineStr">
        <is>
          <t>i</t>
        </is>
      </c>
      <c r="C33" s="7" t="inlineStr">
        <is>
          <t>CubeSat</t>
        </is>
      </c>
      <c r="D33" s="7" t="inlineStr">
        <is>
          <t>raw</t>
        </is>
      </c>
      <c r="E33" s="7">
        <f>'CubeSat-i'!$A$37</f>
        <v/>
      </c>
      <c r="F33" s="7">
        <f>'CubeSat-i'!$B$37</f>
        <v/>
      </c>
      <c r="G33" s="7">
        <f>'CubeSat-i'!$C$37</f>
        <v/>
      </c>
      <c r="H33" s="7">
        <f>'CubeSat-i'!$D$37</f>
        <v/>
      </c>
      <c r="I33" s="7">
        <f>'CubeSat-i'!$E$37</f>
        <v/>
      </c>
      <c r="J33" s="7">
        <f>'CubeSat-i'!$F$37</f>
        <v/>
      </c>
      <c r="K33" s="7">
        <f>'CubeSat-i'!$G$37</f>
        <v/>
      </c>
      <c r="L33" s="7">
        <f>'CubeSat-i'!$H$37</f>
        <v/>
      </c>
      <c r="M33" s="7">
        <f>'CubeSat-i'!$I$37</f>
        <v/>
      </c>
      <c r="N33" s="7">
        <f>'CubeSat-i'!$J$37</f>
        <v/>
      </c>
      <c r="O33" s="7">
        <f>'CubeSat-i'!$K$37</f>
        <v/>
      </c>
      <c r="P33" s="7">
        <f>'CubeSat-i'!$L$37</f>
        <v/>
      </c>
      <c r="Q33" s="7">
        <f>'CubeSat-i'!$M$37</f>
        <v/>
      </c>
      <c r="R33" s="7">
        <f>'CubeSat-i'!$N$37</f>
        <v/>
      </c>
      <c r="S33" s="7">
        <f>'CubeSat-i'!$O$37</f>
        <v/>
      </c>
      <c r="T33" s="7">
        <f>'CubeSat-i'!$P$37</f>
        <v/>
      </c>
      <c r="U33" s="7">
        <f>'CubeSat-i'!$Q$37</f>
        <v/>
      </c>
      <c r="V33" s="7">
        <f>'CubeSat-i'!$R$37</f>
        <v/>
      </c>
      <c r="W33" s="7">
        <f>'CubeSat-i'!$S$37</f>
        <v/>
      </c>
      <c r="X33" s="7">
        <f>'CubeSat-i'!$T$37</f>
        <v/>
      </c>
      <c r="Y33" s="7">
        <f>'CubeSat-i'!$U$37</f>
        <v/>
      </c>
      <c r="Z33" s="7">
        <f>'CubeSat-i'!$V$37</f>
        <v/>
      </c>
      <c r="AA33" s="7">
        <f>'CubeSat-i'!$W$37</f>
        <v/>
      </c>
      <c r="AB33" s="7">
        <f>'CubeSat-i'!$X$37</f>
        <v/>
      </c>
      <c r="AC33" s="7">
        <f>'CubeSat-i'!$Y$37</f>
        <v/>
      </c>
      <c r="AD33" s="7">
        <f>'CubeSat-i'!$Z$37</f>
        <v/>
      </c>
    </row>
    <row r="34">
      <c r="A34" s="7" t="inlineStr">
        <is>
          <t>tab:case_i_cs_experiments</t>
        </is>
      </c>
      <c r="B34" s="7" t="inlineStr">
        <is>
          <t>i</t>
        </is>
      </c>
      <c r="C34" s="7" t="inlineStr">
        <is>
          <t>CubeSat</t>
        </is>
      </c>
      <c r="D34" s="7" t="inlineStr">
        <is>
          <t>raw</t>
        </is>
      </c>
      <c r="E34" s="7">
        <f>'CubeSat-i'!$A$38</f>
        <v/>
      </c>
      <c r="F34" s="7">
        <f>'CubeSat-i'!$B$38</f>
        <v/>
      </c>
      <c r="G34" s="7">
        <f>'CubeSat-i'!$C$38</f>
        <v/>
      </c>
      <c r="H34" s="7">
        <f>'CubeSat-i'!$D$38</f>
        <v/>
      </c>
      <c r="I34" s="7">
        <f>'CubeSat-i'!$E$38</f>
        <v/>
      </c>
      <c r="J34" s="7">
        <f>'CubeSat-i'!$F$38</f>
        <v/>
      </c>
      <c r="K34" s="7">
        <f>'CubeSat-i'!$G$38</f>
        <v/>
      </c>
      <c r="L34" s="7">
        <f>'CubeSat-i'!$H$38</f>
        <v/>
      </c>
      <c r="M34" s="7">
        <f>'CubeSat-i'!$I$38</f>
        <v/>
      </c>
      <c r="N34" s="7">
        <f>'CubeSat-i'!$J$38</f>
        <v/>
      </c>
      <c r="O34" s="7">
        <f>'CubeSat-i'!$K$38</f>
        <v/>
      </c>
      <c r="P34" s="7">
        <f>'CubeSat-i'!$L$38</f>
        <v/>
      </c>
      <c r="Q34" s="7">
        <f>'CubeSat-i'!$M$38</f>
        <v/>
      </c>
      <c r="R34" s="7">
        <f>'CubeSat-i'!$N$38</f>
        <v/>
      </c>
      <c r="S34" s="7">
        <f>'CubeSat-i'!$O$38</f>
        <v/>
      </c>
      <c r="T34" s="7">
        <f>'CubeSat-i'!$P$38</f>
        <v/>
      </c>
      <c r="U34" s="7">
        <f>'CubeSat-i'!$Q$38</f>
        <v/>
      </c>
      <c r="V34" s="7">
        <f>'CubeSat-i'!$R$38</f>
        <v/>
      </c>
      <c r="W34" s="7">
        <f>'CubeSat-i'!$S$38</f>
        <v/>
      </c>
      <c r="X34" s="7">
        <f>'CubeSat-i'!$T$38</f>
        <v/>
      </c>
      <c r="Y34" s="7">
        <f>'CubeSat-i'!$U$38</f>
        <v/>
      </c>
      <c r="Z34" s="7">
        <f>'CubeSat-i'!$V$38</f>
        <v/>
      </c>
      <c r="AA34" s="7">
        <f>'CubeSat-i'!$W$38</f>
        <v/>
      </c>
      <c r="AB34" s="7">
        <f>'CubeSat-i'!$X$38</f>
        <v/>
      </c>
      <c r="AC34" s="7">
        <f>'CubeSat-i'!$Y$38</f>
        <v/>
      </c>
      <c r="AD34" s="7">
        <f>'CubeSat-i'!$Z$38</f>
        <v/>
      </c>
    </row>
    <row r="35">
      <c r="A35" s="7" t="inlineStr">
        <is>
          <t>tab:case_i_cs_experiments</t>
        </is>
      </c>
      <c r="B35" s="7" t="inlineStr">
        <is>
          <t>i</t>
        </is>
      </c>
      <c r="C35" s="7" t="inlineStr">
        <is>
          <t>CubeSat</t>
        </is>
      </c>
      <c r="D35" s="7" t="inlineStr">
        <is>
          <t>raw</t>
        </is>
      </c>
      <c r="E35" s="7">
        <f>'CubeSat-i'!$A$39</f>
        <v/>
      </c>
      <c r="F35" s="7">
        <f>'CubeSat-i'!$B$39</f>
        <v/>
      </c>
      <c r="G35" s="7">
        <f>'CubeSat-i'!$C$39</f>
        <v/>
      </c>
      <c r="H35" s="7">
        <f>'CubeSat-i'!$D$39</f>
        <v/>
      </c>
      <c r="I35" s="7">
        <f>'CubeSat-i'!$E$39</f>
        <v/>
      </c>
      <c r="J35" s="7">
        <f>'CubeSat-i'!$F$39</f>
        <v/>
      </c>
      <c r="K35" s="7">
        <f>'CubeSat-i'!$G$39</f>
        <v/>
      </c>
      <c r="L35" s="7">
        <f>'CubeSat-i'!$H$39</f>
        <v/>
      </c>
      <c r="M35" s="7">
        <f>'CubeSat-i'!$I$39</f>
        <v/>
      </c>
      <c r="N35" s="7">
        <f>'CubeSat-i'!$J$39</f>
        <v/>
      </c>
      <c r="O35" s="7">
        <f>'CubeSat-i'!$K$39</f>
        <v/>
      </c>
      <c r="P35" s="7">
        <f>'CubeSat-i'!$L$39</f>
        <v/>
      </c>
      <c r="Q35" s="7">
        <f>'CubeSat-i'!$M$39</f>
        <v/>
      </c>
      <c r="R35" s="7">
        <f>'CubeSat-i'!$N$39</f>
        <v/>
      </c>
      <c r="S35" s="7">
        <f>'CubeSat-i'!$O$39</f>
        <v/>
      </c>
      <c r="T35" s="7">
        <f>'CubeSat-i'!$P$39</f>
        <v/>
      </c>
      <c r="U35" s="7">
        <f>'CubeSat-i'!$Q$39</f>
        <v/>
      </c>
      <c r="V35" s="7">
        <f>'CubeSat-i'!$R$39</f>
        <v/>
      </c>
      <c r="W35" s="7">
        <f>'CubeSat-i'!$S$39</f>
        <v/>
      </c>
      <c r="X35" s="7">
        <f>'CubeSat-i'!$T$39</f>
        <v/>
      </c>
      <c r="Y35" s="7">
        <f>'CubeSat-i'!$U$39</f>
        <v/>
      </c>
      <c r="Z35" s="7">
        <f>'CubeSat-i'!$V$39</f>
        <v/>
      </c>
      <c r="AA35" s="7">
        <f>'CubeSat-i'!$W$39</f>
        <v/>
      </c>
      <c r="AB35" s="7">
        <f>'CubeSat-i'!$X$39</f>
        <v/>
      </c>
      <c r="AC35" s="7">
        <f>'CubeSat-i'!$Y$39</f>
        <v/>
      </c>
      <c r="AD35" s="7">
        <f>'CubeSat-i'!$Z$39</f>
        <v/>
      </c>
    </row>
    <row r="36">
      <c r="A36" s="7" t="inlineStr">
        <is>
          <t>tab:case_i_cs_experiments</t>
        </is>
      </c>
      <c r="B36" s="7" t="inlineStr">
        <is>
          <t>i</t>
        </is>
      </c>
      <c r="C36" s="7" t="inlineStr">
        <is>
          <t>CubeSat</t>
        </is>
      </c>
      <c r="D36" s="7" t="inlineStr">
        <is>
          <t>raw</t>
        </is>
      </c>
      <c r="E36" s="7">
        <f>'CubeSat-i'!$A$40</f>
        <v/>
      </c>
      <c r="F36" s="7">
        <f>'CubeSat-i'!$B$40</f>
        <v/>
      </c>
      <c r="G36" s="7">
        <f>'CubeSat-i'!$C$40</f>
        <v/>
      </c>
      <c r="H36" s="7">
        <f>'CubeSat-i'!$D$40</f>
        <v/>
      </c>
      <c r="I36" s="7">
        <f>'CubeSat-i'!$E$40</f>
        <v/>
      </c>
      <c r="J36" s="7">
        <f>'CubeSat-i'!$F$40</f>
        <v/>
      </c>
      <c r="K36" s="7">
        <f>'CubeSat-i'!$G$40</f>
        <v/>
      </c>
      <c r="L36" s="7">
        <f>'CubeSat-i'!$H$40</f>
        <v/>
      </c>
      <c r="M36" s="7">
        <f>'CubeSat-i'!$I$40</f>
        <v/>
      </c>
      <c r="N36" s="7">
        <f>'CubeSat-i'!$J$40</f>
        <v/>
      </c>
      <c r="O36" s="7">
        <f>'CubeSat-i'!$K$40</f>
        <v/>
      </c>
      <c r="P36" s="7">
        <f>'CubeSat-i'!$L$40</f>
        <v/>
      </c>
      <c r="Q36" s="7">
        <f>'CubeSat-i'!$M$40</f>
        <v/>
      </c>
      <c r="R36" s="7">
        <f>'CubeSat-i'!$N$40</f>
        <v/>
      </c>
      <c r="S36" s="7">
        <f>'CubeSat-i'!$O$40</f>
        <v/>
      </c>
      <c r="T36" s="7">
        <f>'CubeSat-i'!$P$40</f>
        <v/>
      </c>
      <c r="U36" s="7">
        <f>'CubeSat-i'!$Q$40</f>
        <v/>
      </c>
      <c r="V36" s="7">
        <f>'CubeSat-i'!$R$40</f>
        <v/>
      </c>
      <c r="W36" s="7">
        <f>'CubeSat-i'!$S$40</f>
        <v/>
      </c>
      <c r="X36" s="7">
        <f>'CubeSat-i'!$T$40</f>
        <v/>
      </c>
      <c r="Y36" s="7">
        <f>'CubeSat-i'!$U$40</f>
        <v/>
      </c>
      <c r="Z36" s="7">
        <f>'CubeSat-i'!$V$40</f>
        <v/>
      </c>
      <c r="AA36" s="7">
        <f>'CubeSat-i'!$W$40</f>
        <v/>
      </c>
      <c r="AB36" s="7">
        <f>'CubeSat-i'!$X$40</f>
        <v/>
      </c>
      <c r="AC36" s="7">
        <f>'CubeSat-i'!$Y$40</f>
        <v/>
      </c>
      <c r="AD36" s="7">
        <f>'CubeSat-i'!$Z$40</f>
        <v/>
      </c>
    </row>
    <row r="37">
      <c r="A37" s="7" t="inlineStr">
        <is>
          <t>tab:case_i_cs_experiments</t>
        </is>
      </c>
      <c r="B37" s="7" t="inlineStr">
        <is>
          <t>i</t>
        </is>
      </c>
      <c r="C37" s="7" t="inlineStr">
        <is>
          <t>CubeSat</t>
        </is>
      </c>
      <c r="D37" s="7" t="inlineStr">
        <is>
          <t>raw</t>
        </is>
      </c>
      <c r="E37" s="7">
        <f>'CubeSat-i'!$A$41</f>
        <v/>
      </c>
      <c r="F37" s="7">
        <f>'CubeSat-i'!$B$41</f>
        <v/>
      </c>
      <c r="G37" s="7">
        <f>'CubeSat-i'!$C$41</f>
        <v/>
      </c>
      <c r="H37" s="7">
        <f>'CubeSat-i'!$D$41</f>
        <v/>
      </c>
      <c r="I37" s="7">
        <f>'CubeSat-i'!$E$41</f>
        <v/>
      </c>
      <c r="J37" s="7">
        <f>'CubeSat-i'!$F$41</f>
        <v/>
      </c>
      <c r="K37" s="7">
        <f>'CubeSat-i'!$G$41</f>
        <v/>
      </c>
      <c r="L37" s="7">
        <f>'CubeSat-i'!$H$41</f>
        <v/>
      </c>
      <c r="M37" s="7">
        <f>'CubeSat-i'!$I$41</f>
        <v/>
      </c>
      <c r="N37" s="7">
        <f>'CubeSat-i'!$J$41</f>
        <v/>
      </c>
      <c r="O37" s="7">
        <f>'CubeSat-i'!$K$41</f>
        <v/>
      </c>
      <c r="P37" s="7">
        <f>'CubeSat-i'!$L$41</f>
        <v/>
      </c>
      <c r="Q37" s="7">
        <f>'CubeSat-i'!$M$41</f>
        <v/>
      </c>
      <c r="R37" s="7">
        <f>'CubeSat-i'!$N$41</f>
        <v/>
      </c>
      <c r="S37" s="7">
        <f>'CubeSat-i'!$O$41</f>
        <v/>
      </c>
      <c r="T37" s="7">
        <f>'CubeSat-i'!$P$41</f>
        <v/>
      </c>
      <c r="U37" s="7">
        <f>'CubeSat-i'!$Q$41</f>
        <v/>
      </c>
      <c r="V37" s="7">
        <f>'CubeSat-i'!$R$41</f>
        <v/>
      </c>
      <c r="W37" s="7">
        <f>'CubeSat-i'!$S$41</f>
        <v/>
      </c>
      <c r="X37" s="7">
        <f>'CubeSat-i'!$T$41</f>
        <v/>
      </c>
      <c r="Y37" s="7">
        <f>'CubeSat-i'!$U$41</f>
        <v/>
      </c>
      <c r="Z37" s="7">
        <f>'CubeSat-i'!$V$41</f>
        <v/>
      </c>
      <c r="AA37" s="7">
        <f>'CubeSat-i'!$W$41</f>
        <v/>
      </c>
      <c r="AB37" s="7">
        <f>'CubeSat-i'!$X$41</f>
        <v/>
      </c>
      <c r="AC37" s="7">
        <f>'CubeSat-i'!$Y$41</f>
        <v/>
      </c>
      <c r="AD37" s="7">
        <f>'CubeSat-i'!$Z$41</f>
        <v/>
      </c>
    </row>
    <row r="38">
      <c r="A38" s="7" t="inlineStr">
        <is>
          <t>tab:case_i_cs_experiments</t>
        </is>
      </c>
      <c r="B38" s="7" t="inlineStr">
        <is>
          <t>i</t>
        </is>
      </c>
      <c r="C38" s="7" t="inlineStr">
        <is>
          <t>CubeSat</t>
        </is>
      </c>
      <c r="D38" s="7" t="inlineStr">
        <is>
          <t>raw</t>
        </is>
      </c>
      <c r="E38" s="7">
        <f>'CubeSat-i'!$A$42</f>
        <v/>
      </c>
      <c r="F38" s="7">
        <f>'CubeSat-i'!$B$42</f>
        <v/>
      </c>
      <c r="G38" s="7">
        <f>'CubeSat-i'!$C$42</f>
        <v/>
      </c>
      <c r="H38" s="7">
        <f>'CubeSat-i'!$D$42</f>
        <v/>
      </c>
      <c r="I38" s="7">
        <f>'CubeSat-i'!$E$42</f>
        <v/>
      </c>
      <c r="J38" s="7">
        <f>'CubeSat-i'!$F$42</f>
        <v/>
      </c>
      <c r="K38" s="7">
        <f>'CubeSat-i'!$G$42</f>
        <v/>
      </c>
      <c r="L38" s="7">
        <f>'CubeSat-i'!$H$42</f>
        <v/>
      </c>
      <c r="M38" s="7">
        <f>'CubeSat-i'!$I$42</f>
        <v/>
      </c>
      <c r="N38" s="7">
        <f>'CubeSat-i'!$J$42</f>
        <v/>
      </c>
      <c r="O38" s="7">
        <f>'CubeSat-i'!$K$42</f>
        <v/>
      </c>
      <c r="P38" s="7">
        <f>'CubeSat-i'!$L$42</f>
        <v/>
      </c>
      <c r="Q38" s="7">
        <f>'CubeSat-i'!$M$42</f>
        <v/>
      </c>
      <c r="R38" s="7">
        <f>'CubeSat-i'!$N$42</f>
        <v/>
      </c>
      <c r="S38" s="7">
        <f>'CubeSat-i'!$O$42</f>
        <v/>
      </c>
      <c r="T38" s="7">
        <f>'CubeSat-i'!$P$42</f>
        <v/>
      </c>
      <c r="U38" s="7">
        <f>'CubeSat-i'!$Q$42</f>
        <v/>
      </c>
      <c r="V38" s="7">
        <f>'CubeSat-i'!$R$42</f>
        <v/>
      </c>
      <c r="W38" s="7">
        <f>'CubeSat-i'!$S$42</f>
        <v/>
      </c>
      <c r="X38" s="7">
        <f>'CubeSat-i'!$T$42</f>
        <v/>
      </c>
      <c r="Y38" s="7">
        <f>'CubeSat-i'!$U$42</f>
        <v/>
      </c>
      <c r="Z38" s="7">
        <f>'CubeSat-i'!$V$42</f>
        <v/>
      </c>
      <c r="AA38" s="7">
        <f>'CubeSat-i'!$W$42</f>
        <v/>
      </c>
      <c r="AB38" s="7">
        <f>'CubeSat-i'!$X$42</f>
        <v/>
      </c>
      <c r="AC38" s="7">
        <f>'CubeSat-i'!$Y$42</f>
        <v/>
      </c>
      <c r="AD38" s="7">
        <f>'CubeSat-i'!$Z$42</f>
        <v/>
      </c>
    </row>
    <row r="39">
      <c r="A39" s="7" t="inlineStr">
        <is>
          <t>tab:case_i_cs_experiments</t>
        </is>
      </c>
      <c r="B39" s="7" t="inlineStr">
        <is>
          <t>i</t>
        </is>
      </c>
      <c r="C39" s="7" t="inlineStr">
        <is>
          <t>CubeSat</t>
        </is>
      </c>
      <c r="D39" s="7" t="inlineStr">
        <is>
          <t>raw</t>
        </is>
      </c>
      <c r="E39" s="7">
        <f>'CubeSat-i'!$A$43</f>
        <v/>
      </c>
      <c r="F39" s="7">
        <f>'CubeSat-i'!$B$43</f>
        <v/>
      </c>
      <c r="G39" s="7">
        <f>'CubeSat-i'!$C$43</f>
        <v/>
      </c>
      <c r="H39" s="7">
        <f>'CubeSat-i'!$D$43</f>
        <v/>
      </c>
      <c r="I39" s="7">
        <f>'CubeSat-i'!$E$43</f>
        <v/>
      </c>
      <c r="J39" s="7">
        <f>'CubeSat-i'!$F$43</f>
        <v/>
      </c>
      <c r="K39" s="7">
        <f>'CubeSat-i'!$G$43</f>
        <v/>
      </c>
      <c r="L39" s="7">
        <f>'CubeSat-i'!$H$43</f>
        <v/>
      </c>
      <c r="M39" s="7">
        <f>'CubeSat-i'!$I$43</f>
        <v/>
      </c>
      <c r="N39" s="7">
        <f>'CubeSat-i'!$J$43</f>
        <v/>
      </c>
      <c r="O39" s="7">
        <f>'CubeSat-i'!$K$43</f>
        <v/>
      </c>
      <c r="P39" s="7">
        <f>'CubeSat-i'!$L$43</f>
        <v/>
      </c>
      <c r="Q39" s="7">
        <f>'CubeSat-i'!$M$43</f>
        <v/>
      </c>
      <c r="R39" s="7">
        <f>'CubeSat-i'!$N$43</f>
        <v/>
      </c>
      <c r="S39" s="7">
        <f>'CubeSat-i'!$O$43</f>
        <v/>
      </c>
      <c r="T39" s="7">
        <f>'CubeSat-i'!$P$43</f>
        <v/>
      </c>
      <c r="U39" s="7">
        <f>'CubeSat-i'!$Q$43</f>
        <v/>
      </c>
      <c r="V39" s="7">
        <f>'CubeSat-i'!$R$43</f>
        <v/>
      </c>
      <c r="W39" s="7">
        <f>'CubeSat-i'!$S$43</f>
        <v/>
      </c>
      <c r="X39" s="7">
        <f>'CubeSat-i'!$T$43</f>
        <v/>
      </c>
      <c r="Y39" s="7">
        <f>'CubeSat-i'!$U$43</f>
        <v/>
      </c>
      <c r="Z39" s="7">
        <f>'CubeSat-i'!$V$43</f>
        <v/>
      </c>
      <c r="AA39" s="7">
        <f>'CubeSat-i'!$W$43</f>
        <v/>
      </c>
      <c r="AB39" s="7">
        <f>'CubeSat-i'!$X$43</f>
        <v/>
      </c>
      <c r="AC39" s="7">
        <f>'CubeSat-i'!$Y$43</f>
        <v/>
      </c>
      <c r="AD39" s="7">
        <f>'CubeSat-i'!$Z$43</f>
        <v/>
      </c>
    </row>
    <row r="40">
      <c r="A40" s="7" t="inlineStr">
        <is>
          <t>tab:case_i_cs_experiments</t>
        </is>
      </c>
      <c r="B40" s="7" t="inlineStr">
        <is>
          <t>i</t>
        </is>
      </c>
      <c r="C40" s="7" t="inlineStr">
        <is>
          <t>CubeSat</t>
        </is>
      </c>
      <c r="D40" s="7" t="inlineStr">
        <is>
          <t>raw</t>
        </is>
      </c>
      <c r="E40" s="7">
        <f>'CubeSat-i'!$A$44</f>
        <v/>
      </c>
      <c r="F40" s="7">
        <f>'CubeSat-i'!$B$44</f>
        <v/>
      </c>
      <c r="G40" s="7">
        <f>'CubeSat-i'!$C$44</f>
        <v/>
      </c>
      <c r="H40" s="7">
        <f>'CubeSat-i'!$D$44</f>
        <v/>
      </c>
      <c r="I40" s="7">
        <f>'CubeSat-i'!$E$44</f>
        <v/>
      </c>
      <c r="J40" s="7">
        <f>'CubeSat-i'!$F$44</f>
        <v/>
      </c>
      <c r="K40" s="7">
        <f>'CubeSat-i'!$G$44</f>
        <v/>
      </c>
      <c r="L40" s="7">
        <f>'CubeSat-i'!$H$44</f>
        <v/>
      </c>
      <c r="M40" s="7">
        <f>'CubeSat-i'!$I$44</f>
        <v/>
      </c>
      <c r="N40" s="7">
        <f>'CubeSat-i'!$J$44</f>
        <v/>
      </c>
      <c r="O40" s="7">
        <f>'CubeSat-i'!$K$44</f>
        <v/>
      </c>
      <c r="P40" s="7">
        <f>'CubeSat-i'!$L$44</f>
        <v/>
      </c>
      <c r="Q40" s="7">
        <f>'CubeSat-i'!$M$44</f>
        <v/>
      </c>
      <c r="R40" s="7">
        <f>'CubeSat-i'!$N$44</f>
        <v/>
      </c>
      <c r="S40" s="7">
        <f>'CubeSat-i'!$O$44</f>
        <v/>
      </c>
      <c r="T40" s="7">
        <f>'CubeSat-i'!$P$44</f>
        <v/>
      </c>
      <c r="U40" s="7">
        <f>'CubeSat-i'!$Q$44</f>
        <v/>
      </c>
      <c r="V40" s="7">
        <f>'CubeSat-i'!$R$44</f>
        <v/>
      </c>
      <c r="W40" s="7">
        <f>'CubeSat-i'!$S$44</f>
        <v/>
      </c>
      <c r="X40" s="7">
        <f>'CubeSat-i'!$T$44</f>
        <v/>
      </c>
      <c r="Y40" s="7">
        <f>'CubeSat-i'!$U$44</f>
        <v/>
      </c>
      <c r="Z40" s="7">
        <f>'CubeSat-i'!$V$44</f>
        <v/>
      </c>
      <c r="AA40" s="7">
        <f>'CubeSat-i'!$W$44</f>
        <v/>
      </c>
      <c r="AB40" s="7">
        <f>'CubeSat-i'!$X$44</f>
        <v/>
      </c>
      <c r="AC40" s="7">
        <f>'CubeSat-i'!$Y$44</f>
        <v/>
      </c>
      <c r="AD40" s="7">
        <f>'CubeSat-i'!$Z$44</f>
        <v/>
      </c>
    </row>
    <row r="41">
      <c r="A41" s="7" t="inlineStr">
        <is>
          <t>tab:case_i_cs_experiments</t>
        </is>
      </c>
      <c r="B41" s="7" t="inlineStr">
        <is>
          <t>i</t>
        </is>
      </c>
      <c r="C41" s="7" t="inlineStr">
        <is>
          <t>CubeSat</t>
        </is>
      </c>
      <c r="D41" s="7" t="inlineStr">
        <is>
          <t>raw</t>
        </is>
      </c>
      <c r="E41" s="7">
        <f>'CubeSat-i'!$A$45</f>
        <v/>
      </c>
      <c r="F41" s="7">
        <f>'CubeSat-i'!$B$45</f>
        <v/>
      </c>
      <c r="G41" s="7">
        <f>'CubeSat-i'!$C$45</f>
        <v/>
      </c>
      <c r="H41" s="7">
        <f>'CubeSat-i'!$D$45</f>
        <v/>
      </c>
      <c r="I41" s="7">
        <f>'CubeSat-i'!$E$45</f>
        <v/>
      </c>
      <c r="J41" s="7">
        <f>'CubeSat-i'!$F$45</f>
        <v/>
      </c>
      <c r="K41" s="7">
        <f>'CubeSat-i'!$G$45</f>
        <v/>
      </c>
      <c r="L41" s="7">
        <f>'CubeSat-i'!$H$45</f>
        <v/>
      </c>
      <c r="M41" s="7">
        <f>'CubeSat-i'!$I$45</f>
        <v/>
      </c>
      <c r="N41" s="7">
        <f>'CubeSat-i'!$J$45</f>
        <v/>
      </c>
      <c r="O41" s="7">
        <f>'CubeSat-i'!$K$45</f>
        <v/>
      </c>
      <c r="P41" s="7">
        <f>'CubeSat-i'!$L$45</f>
        <v/>
      </c>
      <c r="Q41" s="7">
        <f>'CubeSat-i'!$M$45</f>
        <v/>
      </c>
      <c r="R41" s="7">
        <f>'CubeSat-i'!$N$45</f>
        <v/>
      </c>
      <c r="S41" s="7">
        <f>'CubeSat-i'!$O$45</f>
        <v/>
      </c>
      <c r="T41" s="7">
        <f>'CubeSat-i'!$P$45</f>
        <v/>
      </c>
      <c r="U41" s="7">
        <f>'CubeSat-i'!$Q$45</f>
        <v/>
      </c>
      <c r="V41" s="7">
        <f>'CubeSat-i'!$R$45</f>
        <v/>
      </c>
      <c r="W41" s="7">
        <f>'CubeSat-i'!$S$45</f>
        <v/>
      </c>
      <c r="X41" s="7">
        <f>'CubeSat-i'!$T$45</f>
        <v/>
      </c>
      <c r="Y41" s="7">
        <f>'CubeSat-i'!$U$45</f>
        <v/>
      </c>
      <c r="Z41" s="7">
        <f>'CubeSat-i'!$V$45</f>
        <v/>
      </c>
      <c r="AA41" s="7">
        <f>'CubeSat-i'!$W$45</f>
        <v/>
      </c>
      <c r="AB41" s="7">
        <f>'CubeSat-i'!$X$45</f>
        <v/>
      </c>
      <c r="AC41" s="7">
        <f>'CubeSat-i'!$Y$45</f>
        <v/>
      </c>
      <c r="AD41" s="7">
        <f>'CubeSat-i'!$Z$45</f>
        <v/>
      </c>
    </row>
    <row r="42">
      <c r="A42" s="7" t="inlineStr">
        <is>
          <t>tab:case_i_cs_experiments</t>
        </is>
      </c>
      <c r="B42" s="7" t="inlineStr">
        <is>
          <t>i</t>
        </is>
      </c>
      <c r="C42" s="7" t="inlineStr">
        <is>
          <t>CubeSat</t>
        </is>
      </c>
      <c r="D42" s="7" t="inlineStr">
        <is>
          <t>raw</t>
        </is>
      </c>
      <c r="E42" s="7">
        <f>'CubeSat-i'!$A$46</f>
        <v/>
      </c>
      <c r="F42" s="7">
        <f>'CubeSat-i'!$B$46</f>
        <v/>
      </c>
      <c r="G42" s="7">
        <f>'CubeSat-i'!$C$46</f>
        <v/>
      </c>
      <c r="H42" s="7">
        <f>'CubeSat-i'!$D$46</f>
        <v/>
      </c>
      <c r="I42" s="7">
        <f>'CubeSat-i'!$E$46</f>
        <v/>
      </c>
      <c r="J42" s="7">
        <f>'CubeSat-i'!$F$46</f>
        <v/>
      </c>
      <c r="K42" s="7">
        <f>'CubeSat-i'!$G$46</f>
        <v/>
      </c>
      <c r="L42" s="7">
        <f>'CubeSat-i'!$H$46</f>
        <v/>
      </c>
      <c r="M42" s="7">
        <f>'CubeSat-i'!$I$46</f>
        <v/>
      </c>
      <c r="N42" s="7">
        <f>'CubeSat-i'!$J$46</f>
        <v/>
      </c>
      <c r="O42" s="7">
        <f>'CubeSat-i'!$K$46</f>
        <v/>
      </c>
      <c r="P42" s="7">
        <f>'CubeSat-i'!$L$46</f>
        <v/>
      </c>
      <c r="Q42" s="7">
        <f>'CubeSat-i'!$M$46</f>
        <v/>
      </c>
      <c r="R42" s="7">
        <f>'CubeSat-i'!$N$46</f>
        <v/>
      </c>
      <c r="S42" s="7">
        <f>'CubeSat-i'!$O$46</f>
        <v/>
      </c>
      <c r="T42" s="7">
        <f>'CubeSat-i'!$P$46</f>
        <v/>
      </c>
      <c r="U42" s="7">
        <f>'CubeSat-i'!$Q$46</f>
        <v/>
      </c>
      <c r="V42" s="7">
        <f>'CubeSat-i'!$R$46</f>
        <v/>
      </c>
      <c r="W42" s="7">
        <f>'CubeSat-i'!$S$46</f>
        <v/>
      </c>
      <c r="X42" s="7">
        <f>'CubeSat-i'!$T$46</f>
        <v/>
      </c>
      <c r="Y42" s="7">
        <f>'CubeSat-i'!$U$46</f>
        <v/>
      </c>
      <c r="Z42" s="7">
        <f>'CubeSat-i'!$V$46</f>
        <v/>
      </c>
      <c r="AA42" s="7">
        <f>'CubeSat-i'!$W$46</f>
        <v/>
      </c>
      <c r="AB42" s="7">
        <f>'CubeSat-i'!$X$46</f>
        <v/>
      </c>
      <c r="AC42" s="7">
        <f>'CubeSat-i'!$Y$46</f>
        <v/>
      </c>
      <c r="AD42" s="7">
        <f>'CubeSat-i'!$Z$46</f>
        <v/>
      </c>
    </row>
    <row r="43">
      <c r="A43" s="7" t="inlineStr">
        <is>
          <t>tab:case_i_cs_experiments</t>
        </is>
      </c>
      <c r="B43" s="7" t="inlineStr">
        <is>
          <t>i</t>
        </is>
      </c>
      <c r="C43" s="7" t="inlineStr">
        <is>
          <t>CubeSat</t>
        </is>
      </c>
      <c r="D43" s="7" t="inlineStr">
        <is>
          <t>raw</t>
        </is>
      </c>
      <c r="E43" s="7">
        <f>'CubeSat-i'!$A$47</f>
        <v/>
      </c>
      <c r="F43" s="7">
        <f>'CubeSat-i'!$B$47</f>
        <v/>
      </c>
      <c r="G43" s="7">
        <f>'CubeSat-i'!$C$47</f>
        <v/>
      </c>
      <c r="H43" s="7">
        <f>'CubeSat-i'!$D$47</f>
        <v/>
      </c>
      <c r="I43" s="7">
        <f>'CubeSat-i'!$E$47</f>
        <v/>
      </c>
      <c r="J43" s="7">
        <f>'CubeSat-i'!$F$47</f>
        <v/>
      </c>
      <c r="K43" s="7">
        <f>'CubeSat-i'!$G$47</f>
        <v/>
      </c>
      <c r="L43" s="7">
        <f>'CubeSat-i'!$H$47</f>
        <v/>
      </c>
      <c r="M43" s="7">
        <f>'CubeSat-i'!$I$47</f>
        <v/>
      </c>
      <c r="N43" s="7">
        <f>'CubeSat-i'!$J$47</f>
        <v/>
      </c>
      <c r="O43" s="7">
        <f>'CubeSat-i'!$K$47</f>
        <v/>
      </c>
      <c r="P43" s="7">
        <f>'CubeSat-i'!$L$47</f>
        <v/>
      </c>
      <c r="Q43" s="7">
        <f>'CubeSat-i'!$M$47</f>
        <v/>
      </c>
      <c r="R43" s="7">
        <f>'CubeSat-i'!$N$47</f>
        <v/>
      </c>
      <c r="S43" s="7">
        <f>'CubeSat-i'!$O$47</f>
        <v/>
      </c>
      <c r="T43" s="7">
        <f>'CubeSat-i'!$P$47</f>
        <v/>
      </c>
      <c r="U43" s="7">
        <f>'CubeSat-i'!$Q$47</f>
        <v/>
      </c>
      <c r="V43" s="7">
        <f>'CubeSat-i'!$R$47</f>
        <v/>
      </c>
      <c r="W43" s="7">
        <f>'CubeSat-i'!$S$47</f>
        <v/>
      </c>
      <c r="X43" s="7">
        <f>'CubeSat-i'!$T$47</f>
        <v/>
      </c>
      <c r="Y43" s="7">
        <f>'CubeSat-i'!$U$47</f>
        <v/>
      </c>
      <c r="Z43" s="7">
        <f>'CubeSat-i'!$V$47</f>
        <v/>
      </c>
      <c r="AA43" s="7">
        <f>'CubeSat-i'!$W$47</f>
        <v/>
      </c>
      <c r="AB43" s="7">
        <f>'CubeSat-i'!$X$47</f>
        <v/>
      </c>
      <c r="AC43" s="7">
        <f>'CubeSat-i'!$Y$47</f>
        <v/>
      </c>
      <c r="AD43" s="7">
        <f>'CubeSat-i'!$Z$47</f>
        <v/>
      </c>
    </row>
    <row r="44">
      <c r="A44" s="7" t="inlineStr">
        <is>
          <t>tab:case_i_cs_experiments</t>
        </is>
      </c>
      <c r="B44" s="7" t="inlineStr">
        <is>
          <t>i</t>
        </is>
      </c>
      <c r="C44" s="7" t="inlineStr">
        <is>
          <t>CubeSat</t>
        </is>
      </c>
      <c r="D44" s="7" t="inlineStr">
        <is>
          <t>raw</t>
        </is>
      </c>
      <c r="E44" s="7">
        <f>'CubeSat-i'!$A$48</f>
        <v/>
      </c>
      <c r="F44" s="7">
        <f>'CubeSat-i'!$B$48</f>
        <v/>
      </c>
      <c r="G44" s="7">
        <f>'CubeSat-i'!$C$48</f>
        <v/>
      </c>
      <c r="H44" s="7">
        <f>'CubeSat-i'!$D$48</f>
        <v/>
      </c>
      <c r="I44" s="7">
        <f>'CubeSat-i'!$E$48</f>
        <v/>
      </c>
      <c r="J44" s="7">
        <f>'CubeSat-i'!$F$48</f>
        <v/>
      </c>
      <c r="K44" s="7">
        <f>'CubeSat-i'!$G$48</f>
        <v/>
      </c>
      <c r="L44" s="7">
        <f>'CubeSat-i'!$H$48</f>
        <v/>
      </c>
      <c r="M44" s="7">
        <f>'CubeSat-i'!$I$48</f>
        <v/>
      </c>
      <c r="N44" s="7">
        <f>'CubeSat-i'!$J$48</f>
        <v/>
      </c>
      <c r="O44" s="7">
        <f>'CubeSat-i'!$K$48</f>
        <v/>
      </c>
      <c r="P44" s="7">
        <f>'CubeSat-i'!$L$48</f>
        <v/>
      </c>
      <c r="Q44" s="7">
        <f>'CubeSat-i'!$M$48</f>
        <v/>
      </c>
      <c r="R44" s="7">
        <f>'CubeSat-i'!$N$48</f>
        <v/>
      </c>
      <c r="S44" s="7">
        <f>'CubeSat-i'!$O$48</f>
        <v/>
      </c>
      <c r="T44" s="7">
        <f>'CubeSat-i'!$P$48</f>
        <v/>
      </c>
      <c r="U44" s="7">
        <f>'CubeSat-i'!$Q$48</f>
        <v/>
      </c>
      <c r="V44" s="7">
        <f>'CubeSat-i'!$R$48</f>
        <v/>
      </c>
      <c r="W44" s="7">
        <f>'CubeSat-i'!$S$48</f>
        <v/>
      </c>
      <c r="X44" s="7">
        <f>'CubeSat-i'!$T$48</f>
        <v/>
      </c>
      <c r="Y44" s="7">
        <f>'CubeSat-i'!$U$48</f>
        <v/>
      </c>
      <c r="Z44" s="7">
        <f>'CubeSat-i'!$V$48</f>
        <v/>
      </c>
      <c r="AA44" s="7">
        <f>'CubeSat-i'!$W$48</f>
        <v/>
      </c>
      <c r="AB44" s="7">
        <f>'CubeSat-i'!$X$48</f>
        <v/>
      </c>
      <c r="AC44" s="7">
        <f>'CubeSat-i'!$Y$48</f>
        <v/>
      </c>
      <c r="AD44" s="7">
        <f>'CubeSat-i'!$Z$48</f>
        <v/>
      </c>
    </row>
    <row r="45">
      <c r="A45" s="7" t="inlineStr">
        <is>
          <t>tab:case_i_cs_experiments</t>
        </is>
      </c>
      <c r="B45" s="7" t="inlineStr">
        <is>
          <t>i</t>
        </is>
      </c>
      <c r="C45" s="7" t="inlineStr">
        <is>
          <t>CubeSat</t>
        </is>
      </c>
      <c r="D45" s="7" t="inlineStr">
        <is>
          <t>raw</t>
        </is>
      </c>
      <c r="E45" s="7">
        <f>'CubeSat-i'!$A$49</f>
        <v/>
      </c>
      <c r="F45" s="7">
        <f>'CubeSat-i'!$B$49</f>
        <v/>
      </c>
      <c r="G45" s="7">
        <f>'CubeSat-i'!$C$49</f>
        <v/>
      </c>
      <c r="H45" s="7">
        <f>'CubeSat-i'!$D$49</f>
        <v/>
      </c>
      <c r="I45" s="7">
        <f>'CubeSat-i'!$E$49</f>
        <v/>
      </c>
      <c r="J45" s="7">
        <f>'CubeSat-i'!$F$49</f>
        <v/>
      </c>
      <c r="K45" s="7">
        <f>'CubeSat-i'!$G$49</f>
        <v/>
      </c>
      <c r="L45" s="7">
        <f>'CubeSat-i'!$H$49</f>
        <v/>
      </c>
      <c r="M45" s="7">
        <f>'CubeSat-i'!$I$49</f>
        <v/>
      </c>
      <c r="N45" s="7">
        <f>'CubeSat-i'!$J$49</f>
        <v/>
      </c>
      <c r="O45" s="7">
        <f>'CubeSat-i'!$K$49</f>
        <v/>
      </c>
      <c r="P45" s="7">
        <f>'CubeSat-i'!$L$49</f>
        <v/>
      </c>
      <c r="Q45" s="7">
        <f>'CubeSat-i'!$M$49</f>
        <v/>
      </c>
      <c r="R45" s="7">
        <f>'CubeSat-i'!$N$49</f>
        <v/>
      </c>
      <c r="S45" s="7">
        <f>'CubeSat-i'!$O$49</f>
        <v/>
      </c>
      <c r="T45" s="7">
        <f>'CubeSat-i'!$P$49</f>
        <v/>
      </c>
      <c r="U45" s="7">
        <f>'CubeSat-i'!$Q$49</f>
        <v/>
      </c>
      <c r="V45" s="7">
        <f>'CubeSat-i'!$R$49</f>
        <v/>
      </c>
      <c r="W45" s="7">
        <f>'CubeSat-i'!$S$49</f>
        <v/>
      </c>
      <c r="X45" s="7">
        <f>'CubeSat-i'!$T$49</f>
        <v/>
      </c>
      <c r="Y45" s="7">
        <f>'CubeSat-i'!$U$49</f>
        <v/>
      </c>
      <c r="Z45" s="7">
        <f>'CubeSat-i'!$V$49</f>
        <v/>
      </c>
      <c r="AA45" s="7">
        <f>'CubeSat-i'!$W$49</f>
        <v/>
      </c>
      <c r="AB45" s="7">
        <f>'CubeSat-i'!$X$49</f>
        <v/>
      </c>
      <c r="AC45" s="7">
        <f>'CubeSat-i'!$Y$49</f>
        <v/>
      </c>
      <c r="AD45" s="7">
        <f>'CubeSat-i'!$Z$49</f>
        <v/>
      </c>
    </row>
    <row r="46">
      <c r="A46" s="7" t="inlineStr">
        <is>
          <t>tab:case_i_cs_experiments</t>
        </is>
      </c>
      <c r="B46" s="7" t="inlineStr">
        <is>
          <t>i</t>
        </is>
      </c>
      <c r="C46" s="7" t="inlineStr">
        <is>
          <t>CubeSat</t>
        </is>
      </c>
      <c r="D46" s="7" t="inlineStr">
        <is>
          <t>raw</t>
        </is>
      </c>
      <c r="E46" s="7">
        <f>'CubeSat-i'!$A$50</f>
        <v/>
      </c>
      <c r="F46" s="7">
        <f>'CubeSat-i'!$B$50</f>
        <v/>
      </c>
      <c r="G46" s="7">
        <f>'CubeSat-i'!$C$50</f>
        <v/>
      </c>
      <c r="H46" s="7">
        <f>'CubeSat-i'!$D$50</f>
        <v/>
      </c>
      <c r="I46" s="7">
        <f>'CubeSat-i'!$E$50</f>
        <v/>
      </c>
      <c r="J46" s="7">
        <f>'CubeSat-i'!$F$50</f>
        <v/>
      </c>
      <c r="K46" s="7">
        <f>'CubeSat-i'!$G$50</f>
        <v/>
      </c>
      <c r="L46" s="7">
        <f>'CubeSat-i'!$H$50</f>
        <v/>
      </c>
      <c r="M46" s="7">
        <f>'CubeSat-i'!$I$50</f>
        <v/>
      </c>
      <c r="N46" s="7">
        <f>'CubeSat-i'!$J$50</f>
        <v/>
      </c>
      <c r="O46" s="7">
        <f>'CubeSat-i'!$K$50</f>
        <v/>
      </c>
      <c r="P46" s="7">
        <f>'CubeSat-i'!$L$50</f>
        <v/>
      </c>
      <c r="Q46" s="7">
        <f>'CubeSat-i'!$M$50</f>
        <v/>
      </c>
      <c r="R46" s="7">
        <f>'CubeSat-i'!$N$50</f>
        <v/>
      </c>
      <c r="S46" s="7">
        <f>'CubeSat-i'!$O$50</f>
        <v/>
      </c>
      <c r="T46" s="7">
        <f>'CubeSat-i'!$P$50</f>
        <v/>
      </c>
      <c r="U46" s="7">
        <f>'CubeSat-i'!$Q$50</f>
        <v/>
      </c>
      <c r="V46" s="7">
        <f>'CubeSat-i'!$R$50</f>
        <v/>
      </c>
      <c r="W46" s="7">
        <f>'CubeSat-i'!$S$50</f>
        <v/>
      </c>
      <c r="X46" s="7">
        <f>'CubeSat-i'!$T$50</f>
        <v/>
      </c>
      <c r="Y46" s="7">
        <f>'CubeSat-i'!$U$50</f>
        <v/>
      </c>
      <c r="Z46" s="7">
        <f>'CubeSat-i'!$V$50</f>
        <v/>
      </c>
      <c r="AA46" s="7">
        <f>'CubeSat-i'!$W$50</f>
        <v/>
      </c>
      <c r="AB46" s="7">
        <f>'CubeSat-i'!$X$50</f>
        <v/>
      </c>
      <c r="AC46" s="7">
        <f>'CubeSat-i'!$Y$50</f>
        <v/>
      </c>
      <c r="AD46" s="7">
        <f>'CubeSat-i'!$Z$50</f>
        <v/>
      </c>
    </row>
    <row r="47">
      <c r="A47" s="7" t="inlineStr">
        <is>
          <t>tab:case_i_cs_experiments</t>
        </is>
      </c>
      <c r="B47" s="7" t="inlineStr">
        <is>
          <t>i</t>
        </is>
      </c>
      <c r="C47" s="7" t="inlineStr">
        <is>
          <t>CubeSat</t>
        </is>
      </c>
      <c r="D47" s="7" t="inlineStr">
        <is>
          <t>raw</t>
        </is>
      </c>
      <c r="E47" s="7">
        <f>'CubeSat-i'!$A$51</f>
        <v/>
      </c>
      <c r="F47" s="7">
        <f>'CubeSat-i'!$B$51</f>
        <v/>
      </c>
      <c r="G47" s="7">
        <f>'CubeSat-i'!$C$51</f>
        <v/>
      </c>
      <c r="H47" s="7">
        <f>'CubeSat-i'!$D$51</f>
        <v/>
      </c>
      <c r="I47" s="7">
        <f>'CubeSat-i'!$E$51</f>
        <v/>
      </c>
      <c r="J47" s="7">
        <f>'CubeSat-i'!$F$51</f>
        <v/>
      </c>
      <c r="K47" s="7">
        <f>'CubeSat-i'!$G$51</f>
        <v/>
      </c>
      <c r="L47" s="7">
        <f>'CubeSat-i'!$H$51</f>
        <v/>
      </c>
      <c r="M47" s="7">
        <f>'CubeSat-i'!$I$51</f>
        <v/>
      </c>
      <c r="N47" s="7">
        <f>'CubeSat-i'!$J$51</f>
        <v/>
      </c>
      <c r="O47" s="7">
        <f>'CubeSat-i'!$K$51</f>
        <v/>
      </c>
      <c r="P47" s="7">
        <f>'CubeSat-i'!$L$51</f>
        <v/>
      </c>
      <c r="Q47" s="7">
        <f>'CubeSat-i'!$M$51</f>
        <v/>
      </c>
      <c r="R47" s="7">
        <f>'CubeSat-i'!$N$51</f>
        <v/>
      </c>
      <c r="S47" s="7">
        <f>'CubeSat-i'!$O$51</f>
        <v/>
      </c>
      <c r="T47" s="7">
        <f>'CubeSat-i'!$P$51</f>
        <v/>
      </c>
      <c r="U47" s="7">
        <f>'CubeSat-i'!$Q$51</f>
        <v/>
      </c>
      <c r="V47" s="7">
        <f>'CubeSat-i'!$R$51</f>
        <v/>
      </c>
      <c r="W47" s="7">
        <f>'CubeSat-i'!$S$51</f>
        <v/>
      </c>
      <c r="X47" s="7">
        <f>'CubeSat-i'!$T$51</f>
        <v/>
      </c>
      <c r="Y47" s="7">
        <f>'CubeSat-i'!$U$51</f>
        <v/>
      </c>
      <c r="Z47" s="7">
        <f>'CubeSat-i'!$V$51</f>
        <v/>
      </c>
      <c r="AA47" s="7">
        <f>'CubeSat-i'!$W$51</f>
        <v/>
      </c>
      <c r="AB47" s="7">
        <f>'CubeSat-i'!$X$51</f>
        <v/>
      </c>
      <c r="AC47" s="7">
        <f>'CubeSat-i'!$Y$51</f>
        <v/>
      </c>
      <c r="AD47" s="7">
        <f>'CubeSat-i'!$Z$51</f>
        <v/>
      </c>
    </row>
    <row r="48">
      <c r="A48" s="7" t="inlineStr">
        <is>
          <t>tab:case_i_cs_experiments</t>
        </is>
      </c>
      <c r="B48" s="7" t="inlineStr">
        <is>
          <t>i</t>
        </is>
      </c>
      <c r="C48" s="7" t="inlineStr">
        <is>
          <t>CubeSat</t>
        </is>
      </c>
      <c r="D48" s="7" t="inlineStr">
        <is>
          <t>raw</t>
        </is>
      </c>
      <c r="E48" s="7">
        <f>'CubeSat-i'!$A$52</f>
        <v/>
      </c>
      <c r="F48" s="7">
        <f>'CubeSat-i'!$B$52</f>
        <v/>
      </c>
      <c r="G48" s="7">
        <f>'CubeSat-i'!$C$52</f>
        <v/>
      </c>
      <c r="H48" s="7">
        <f>'CubeSat-i'!$D$52</f>
        <v/>
      </c>
      <c r="I48" s="7">
        <f>'CubeSat-i'!$E$52</f>
        <v/>
      </c>
      <c r="J48" s="7">
        <f>'CubeSat-i'!$F$52</f>
        <v/>
      </c>
      <c r="K48" s="7">
        <f>'CubeSat-i'!$G$52</f>
        <v/>
      </c>
      <c r="L48" s="7">
        <f>'CubeSat-i'!$H$52</f>
        <v/>
      </c>
      <c r="M48" s="7">
        <f>'CubeSat-i'!$I$52</f>
        <v/>
      </c>
      <c r="N48" s="7">
        <f>'CubeSat-i'!$J$52</f>
        <v/>
      </c>
      <c r="O48" s="7">
        <f>'CubeSat-i'!$K$52</f>
        <v/>
      </c>
      <c r="P48" s="7">
        <f>'CubeSat-i'!$L$52</f>
        <v/>
      </c>
      <c r="Q48" s="7">
        <f>'CubeSat-i'!$M$52</f>
        <v/>
      </c>
      <c r="R48" s="7">
        <f>'CubeSat-i'!$N$52</f>
        <v/>
      </c>
      <c r="S48" s="7">
        <f>'CubeSat-i'!$O$52</f>
        <v/>
      </c>
      <c r="T48" s="7">
        <f>'CubeSat-i'!$P$52</f>
        <v/>
      </c>
      <c r="U48" s="7">
        <f>'CubeSat-i'!$Q$52</f>
        <v/>
      </c>
      <c r="V48" s="7">
        <f>'CubeSat-i'!$R$52</f>
        <v/>
      </c>
      <c r="W48" s="7">
        <f>'CubeSat-i'!$S$52</f>
        <v/>
      </c>
      <c r="X48" s="7">
        <f>'CubeSat-i'!$T$52</f>
        <v/>
      </c>
      <c r="Y48" s="7">
        <f>'CubeSat-i'!$U$52</f>
        <v/>
      </c>
      <c r="Z48" s="7">
        <f>'CubeSat-i'!$V$52</f>
        <v/>
      </c>
      <c r="AA48" s="7">
        <f>'CubeSat-i'!$W$52</f>
        <v/>
      </c>
      <c r="AB48" s="7">
        <f>'CubeSat-i'!$X$52</f>
        <v/>
      </c>
      <c r="AC48" s="7">
        <f>'CubeSat-i'!$Y$52</f>
        <v/>
      </c>
      <c r="AD48" s="7">
        <f>'CubeSat-i'!$Z$52</f>
        <v/>
      </c>
    </row>
    <row r="49">
      <c r="A49" s="7" t="inlineStr">
        <is>
          <t>tab:case_i_cs_experiments</t>
        </is>
      </c>
      <c r="B49" s="7" t="inlineStr">
        <is>
          <t>i</t>
        </is>
      </c>
      <c r="C49" s="7" t="inlineStr">
        <is>
          <t>CubeSat</t>
        </is>
      </c>
      <c r="D49" s="7" t="inlineStr">
        <is>
          <t>raw</t>
        </is>
      </c>
      <c r="E49" s="7">
        <f>'CubeSat-i'!$A$53</f>
        <v/>
      </c>
      <c r="F49" s="7">
        <f>'CubeSat-i'!$B$53</f>
        <v/>
      </c>
      <c r="G49" s="7">
        <f>'CubeSat-i'!$C$53</f>
        <v/>
      </c>
      <c r="H49" s="7">
        <f>'CubeSat-i'!$D$53</f>
        <v/>
      </c>
      <c r="I49" s="7">
        <f>'CubeSat-i'!$E$53</f>
        <v/>
      </c>
      <c r="J49" s="7">
        <f>'CubeSat-i'!$F$53</f>
        <v/>
      </c>
      <c r="K49" s="7">
        <f>'CubeSat-i'!$G$53</f>
        <v/>
      </c>
      <c r="L49" s="7">
        <f>'CubeSat-i'!$H$53</f>
        <v/>
      </c>
      <c r="M49" s="7">
        <f>'CubeSat-i'!$I$53</f>
        <v/>
      </c>
      <c r="N49" s="7">
        <f>'CubeSat-i'!$J$53</f>
        <v/>
      </c>
      <c r="O49" s="7">
        <f>'CubeSat-i'!$K$53</f>
        <v/>
      </c>
      <c r="P49" s="7">
        <f>'CubeSat-i'!$L$53</f>
        <v/>
      </c>
      <c r="Q49" s="7">
        <f>'CubeSat-i'!$M$53</f>
        <v/>
      </c>
      <c r="R49" s="7">
        <f>'CubeSat-i'!$N$53</f>
        <v/>
      </c>
      <c r="S49" s="7">
        <f>'CubeSat-i'!$O$53</f>
        <v/>
      </c>
      <c r="T49" s="7">
        <f>'CubeSat-i'!$P$53</f>
        <v/>
      </c>
      <c r="U49" s="7">
        <f>'CubeSat-i'!$Q$53</f>
        <v/>
      </c>
      <c r="V49" s="7">
        <f>'CubeSat-i'!$R$53</f>
        <v/>
      </c>
      <c r="W49" s="7">
        <f>'CubeSat-i'!$S$53</f>
        <v/>
      </c>
      <c r="X49" s="7">
        <f>'CubeSat-i'!$T$53</f>
        <v/>
      </c>
      <c r="Y49" s="7">
        <f>'CubeSat-i'!$U$53</f>
        <v/>
      </c>
      <c r="Z49" s="7">
        <f>'CubeSat-i'!$V$53</f>
        <v/>
      </c>
      <c r="AA49" s="7">
        <f>'CubeSat-i'!$W$53</f>
        <v/>
      </c>
      <c r="AB49" s="7">
        <f>'CubeSat-i'!$X$53</f>
        <v/>
      </c>
      <c r="AC49" s="7">
        <f>'CubeSat-i'!$Y$53</f>
        <v/>
      </c>
      <c r="AD49" s="7">
        <f>'CubeSat-i'!$Z$53</f>
        <v/>
      </c>
    </row>
    <row r="50">
      <c r="A50" s="7" t="inlineStr">
        <is>
          <t>tab:case_i_cs_experiments</t>
        </is>
      </c>
      <c r="B50" s="7" t="inlineStr">
        <is>
          <t>i</t>
        </is>
      </c>
      <c r="C50" s="7" t="inlineStr">
        <is>
          <t>CubeSat</t>
        </is>
      </c>
      <c r="D50" s="7" t="inlineStr">
        <is>
          <t>raw</t>
        </is>
      </c>
      <c r="E50" s="7">
        <f>'CubeSat-i'!$A$54</f>
        <v/>
      </c>
      <c r="F50" s="7">
        <f>'CubeSat-i'!$B$54</f>
        <v/>
      </c>
      <c r="G50" s="7">
        <f>'CubeSat-i'!$C$54</f>
        <v/>
      </c>
      <c r="H50" s="7">
        <f>'CubeSat-i'!$D$54</f>
        <v/>
      </c>
      <c r="I50" s="7">
        <f>'CubeSat-i'!$E$54</f>
        <v/>
      </c>
      <c r="J50" s="7">
        <f>'CubeSat-i'!$F$54</f>
        <v/>
      </c>
      <c r="K50" s="7">
        <f>'CubeSat-i'!$G$54</f>
        <v/>
      </c>
      <c r="L50" s="7">
        <f>'CubeSat-i'!$H$54</f>
        <v/>
      </c>
      <c r="M50" s="7">
        <f>'CubeSat-i'!$I$54</f>
        <v/>
      </c>
      <c r="N50" s="7">
        <f>'CubeSat-i'!$J$54</f>
        <v/>
      </c>
      <c r="O50" s="7">
        <f>'CubeSat-i'!$K$54</f>
        <v/>
      </c>
      <c r="P50" s="7">
        <f>'CubeSat-i'!$L$54</f>
        <v/>
      </c>
      <c r="Q50" s="7">
        <f>'CubeSat-i'!$M$54</f>
        <v/>
      </c>
      <c r="R50" s="7">
        <f>'CubeSat-i'!$N$54</f>
        <v/>
      </c>
      <c r="S50" s="7">
        <f>'CubeSat-i'!$O$54</f>
        <v/>
      </c>
      <c r="T50" s="7">
        <f>'CubeSat-i'!$P$54</f>
        <v/>
      </c>
      <c r="U50" s="7">
        <f>'CubeSat-i'!$Q$54</f>
        <v/>
      </c>
      <c r="V50" s="7">
        <f>'CubeSat-i'!$R$54</f>
        <v/>
      </c>
      <c r="W50" s="7">
        <f>'CubeSat-i'!$S$54</f>
        <v/>
      </c>
      <c r="X50" s="7">
        <f>'CubeSat-i'!$T$54</f>
        <v/>
      </c>
      <c r="Y50" s="7">
        <f>'CubeSat-i'!$U$54</f>
        <v/>
      </c>
      <c r="Z50" s="7">
        <f>'CubeSat-i'!$V$54</f>
        <v/>
      </c>
      <c r="AA50" s="7">
        <f>'CubeSat-i'!$W$54</f>
        <v/>
      </c>
      <c r="AB50" s="7">
        <f>'CubeSat-i'!$X$54</f>
        <v/>
      </c>
      <c r="AC50" s="7">
        <f>'CubeSat-i'!$Y$54</f>
        <v/>
      </c>
      <c r="AD50" s="7">
        <f>'CubeSat-i'!$Z$54</f>
        <v/>
      </c>
    </row>
    <row r="51">
      <c r="A51" s="7" t="inlineStr">
        <is>
          <t>tab:case_i_cs_experiments</t>
        </is>
      </c>
      <c r="B51" s="7" t="inlineStr">
        <is>
          <t>i</t>
        </is>
      </c>
      <c r="C51" s="7" t="inlineStr">
        <is>
          <t>CubeSat</t>
        </is>
      </c>
      <c r="D51" s="7" t="inlineStr">
        <is>
          <t>raw</t>
        </is>
      </c>
      <c r="E51" s="7">
        <f>'CubeSat-i'!$A$55</f>
        <v/>
      </c>
      <c r="F51" s="7">
        <f>'CubeSat-i'!$B$55</f>
        <v/>
      </c>
      <c r="G51" s="7">
        <f>'CubeSat-i'!$C$55</f>
        <v/>
      </c>
      <c r="H51" s="7">
        <f>'CubeSat-i'!$D$55</f>
        <v/>
      </c>
      <c r="I51" s="7">
        <f>'CubeSat-i'!$E$55</f>
        <v/>
      </c>
      <c r="J51" s="7">
        <f>'CubeSat-i'!$F$55</f>
        <v/>
      </c>
      <c r="K51" s="7">
        <f>'CubeSat-i'!$G$55</f>
        <v/>
      </c>
      <c r="L51" s="7">
        <f>'CubeSat-i'!$H$55</f>
        <v/>
      </c>
      <c r="M51" s="7">
        <f>'CubeSat-i'!$I$55</f>
        <v/>
      </c>
      <c r="N51" s="7">
        <f>'CubeSat-i'!$J$55</f>
        <v/>
      </c>
      <c r="O51" s="7">
        <f>'CubeSat-i'!$K$55</f>
        <v/>
      </c>
      <c r="P51" s="7">
        <f>'CubeSat-i'!$L$55</f>
        <v/>
      </c>
      <c r="Q51" s="7">
        <f>'CubeSat-i'!$M$55</f>
        <v/>
      </c>
      <c r="R51" s="7">
        <f>'CubeSat-i'!$N$55</f>
        <v/>
      </c>
      <c r="S51" s="7">
        <f>'CubeSat-i'!$O$55</f>
        <v/>
      </c>
      <c r="T51" s="7">
        <f>'CubeSat-i'!$P$55</f>
        <v/>
      </c>
      <c r="U51" s="7">
        <f>'CubeSat-i'!$Q$55</f>
        <v/>
      </c>
      <c r="V51" s="7">
        <f>'CubeSat-i'!$R$55</f>
        <v/>
      </c>
      <c r="W51" s="7">
        <f>'CubeSat-i'!$S$55</f>
        <v/>
      </c>
      <c r="X51" s="7">
        <f>'CubeSat-i'!$T$55</f>
        <v/>
      </c>
      <c r="Y51" s="7">
        <f>'CubeSat-i'!$U$55</f>
        <v/>
      </c>
      <c r="Z51" s="7">
        <f>'CubeSat-i'!$V$55</f>
        <v/>
      </c>
      <c r="AA51" s="7">
        <f>'CubeSat-i'!$W$55</f>
        <v/>
      </c>
      <c r="AB51" s="7">
        <f>'CubeSat-i'!$X$55</f>
        <v/>
      </c>
      <c r="AC51" s="7">
        <f>'CubeSat-i'!$Y$55</f>
        <v/>
      </c>
      <c r="AD51" s="7">
        <f>'CubeSat-i'!$Z$55</f>
        <v/>
      </c>
    </row>
    <row r="52">
      <c r="A52" s="7" t="inlineStr">
        <is>
          <t>tab:case_i_ps_experiments</t>
        </is>
      </c>
      <c r="B52" s="7" t="inlineStr">
        <is>
          <t>i</t>
        </is>
      </c>
      <c r="C52" s="7" t="inlineStr">
        <is>
          <t>PS</t>
        </is>
      </c>
      <c r="D52" s="7" t="inlineStr">
        <is>
          <t>raw</t>
        </is>
      </c>
      <c r="E52" s="7">
        <f>'PS-i'!$A$6</f>
        <v/>
      </c>
      <c r="F52" s="7">
        <f>'PS-i'!$B$6</f>
        <v/>
      </c>
      <c r="G52" s="7">
        <f>'PS-i'!$C$6</f>
        <v/>
      </c>
      <c r="H52" s="7">
        <f>'PS-i'!$D$6</f>
        <v/>
      </c>
      <c r="I52" s="7">
        <f>'PS-i'!$E$6</f>
        <v/>
      </c>
      <c r="J52" s="7">
        <f>'PS-i'!$F$6</f>
        <v/>
      </c>
      <c r="K52" s="7">
        <f>'PS-i'!$G$6</f>
        <v/>
      </c>
      <c r="L52" s="7">
        <f>'PS-i'!$H$6</f>
        <v/>
      </c>
      <c r="M52" s="7">
        <f>'PS-i'!$I$6</f>
        <v/>
      </c>
      <c r="N52" s="7">
        <f>'PS-i'!$J$6</f>
        <v/>
      </c>
      <c r="O52" s="7">
        <f>'PS-i'!$K$6</f>
        <v/>
      </c>
      <c r="P52" s="7">
        <f>'PS-i'!$L$6</f>
        <v/>
      </c>
      <c r="Q52" s="7">
        <f>'PS-i'!$M$6</f>
        <v/>
      </c>
      <c r="R52" s="7">
        <f>'PS-i'!$N$6</f>
        <v/>
      </c>
      <c r="S52" s="7">
        <f>'PS-i'!$O$6</f>
        <v/>
      </c>
      <c r="T52" s="7">
        <f>'PS-i'!$P$6</f>
        <v/>
      </c>
      <c r="U52" s="7">
        <f>'PS-i'!$Q$6</f>
        <v/>
      </c>
      <c r="V52" s="7">
        <f>'PS-i'!$R$6</f>
        <v/>
      </c>
      <c r="W52" s="7">
        <f>'PS-i'!$S$6</f>
        <v/>
      </c>
      <c r="X52" s="7">
        <f>'PS-i'!$T$6</f>
        <v/>
      </c>
      <c r="Y52" s="7">
        <f>'PS-i'!$U$6</f>
        <v/>
      </c>
      <c r="Z52" s="7">
        <f>'PS-i'!$V$6</f>
        <v/>
      </c>
      <c r="AA52" s="7">
        <f>'PS-i'!$W$6</f>
        <v/>
      </c>
      <c r="AB52" s="7">
        <f>'PS-i'!$X$6</f>
        <v/>
      </c>
      <c r="AC52" s="7">
        <f>'PS-i'!$Y$6</f>
        <v/>
      </c>
      <c r="AD52" s="7">
        <f>'PS-i'!$Z$6</f>
        <v/>
      </c>
    </row>
    <row r="53">
      <c r="A53" s="7" t="inlineStr">
        <is>
          <t>tab:case_i_ps_experiments</t>
        </is>
      </c>
      <c r="B53" s="7" t="inlineStr">
        <is>
          <t>i</t>
        </is>
      </c>
      <c r="C53" s="7" t="inlineStr">
        <is>
          <t>PS</t>
        </is>
      </c>
      <c r="D53" s="7" t="inlineStr">
        <is>
          <t>raw</t>
        </is>
      </c>
      <c r="E53" s="7">
        <f>'PS-i'!$A$7</f>
        <v/>
      </c>
      <c r="F53" s="7">
        <f>'PS-i'!$B$7</f>
        <v/>
      </c>
      <c r="G53" s="7">
        <f>'PS-i'!$C$7</f>
        <v/>
      </c>
      <c r="H53" s="7">
        <f>'PS-i'!$D$7</f>
        <v/>
      </c>
      <c r="I53" s="7">
        <f>'PS-i'!$E$7</f>
        <v/>
      </c>
      <c r="J53" s="7">
        <f>'PS-i'!$F$7</f>
        <v/>
      </c>
      <c r="K53" s="7">
        <f>'PS-i'!$G$7</f>
        <v/>
      </c>
      <c r="L53" s="7">
        <f>'PS-i'!$H$7</f>
        <v/>
      </c>
      <c r="M53" s="7">
        <f>'PS-i'!$I$7</f>
        <v/>
      </c>
      <c r="N53" s="7">
        <f>'PS-i'!$J$7</f>
        <v/>
      </c>
      <c r="O53" s="7">
        <f>'PS-i'!$K$7</f>
        <v/>
      </c>
      <c r="P53" s="7">
        <f>'PS-i'!$L$7</f>
        <v/>
      </c>
      <c r="Q53" s="7">
        <f>'PS-i'!$M$7</f>
        <v/>
      </c>
      <c r="R53" s="7">
        <f>'PS-i'!$N$7</f>
        <v/>
      </c>
      <c r="S53" s="7">
        <f>'PS-i'!$O$7</f>
        <v/>
      </c>
      <c r="T53" s="7">
        <f>'PS-i'!$P$7</f>
        <v/>
      </c>
      <c r="U53" s="7">
        <f>'PS-i'!$Q$7</f>
        <v/>
      </c>
      <c r="V53" s="7">
        <f>'PS-i'!$R$7</f>
        <v/>
      </c>
      <c r="W53" s="7">
        <f>'PS-i'!$S$7</f>
        <v/>
      </c>
      <c r="X53" s="7">
        <f>'PS-i'!$T$7</f>
        <v/>
      </c>
      <c r="Y53" s="7">
        <f>'PS-i'!$U$7</f>
        <v/>
      </c>
      <c r="Z53" s="7">
        <f>'PS-i'!$V$7</f>
        <v/>
      </c>
      <c r="AA53" s="7">
        <f>'PS-i'!$W$7</f>
        <v/>
      </c>
      <c r="AB53" s="7">
        <f>'PS-i'!$X$7</f>
        <v/>
      </c>
      <c r="AC53" s="7">
        <f>'PS-i'!$Y$7</f>
        <v/>
      </c>
      <c r="AD53" s="7">
        <f>'PS-i'!$Z$7</f>
        <v/>
      </c>
    </row>
    <row r="54">
      <c r="A54" s="7" t="inlineStr">
        <is>
          <t>tab:case_i_ps_experiments</t>
        </is>
      </c>
      <c r="B54" s="7" t="inlineStr">
        <is>
          <t>i</t>
        </is>
      </c>
      <c r="C54" s="7" t="inlineStr">
        <is>
          <t>PS</t>
        </is>
      </c>
      <c r="D54" s="7" t="inlineStr">
        <is>
          <t>raw</t>
        </is>
      </c>
      <c r="E54" s="7">
        <f>'PS-i'!$A$8</f>
        <v/>
      </c>
      <c r="F54" s="7">
        <f>'PS-i'!$B$8</f>
        <v/>
      </c>
      <c r="G54" s="7">
        <f>'PS-i'!$C$8</f>
        <v/>
      </c>
      <c r="H54" s="7">
        <f>'PS-i'!$D$8</f>
        <v/>
      </c>
      <c r="I54" s="7">
        <f>'PS-i'!$E$8</f>
        <v/>
      </c>
      <c r="J54" s="7">
        <f>'PS-i'!$F$8</f>
        <v/>
      </c>
      <c r="K54" s="7">
        <f>'PS-i'!$G$8</f>
        <v/>
      </c>
      <c r="L54" s="7">
        <f>'PS-i'!$H$8</f>
        <v/>
      </c>
      <c r="M54" s="7">
        <f>'PS-i'!$I$8</f>
        <v/>
      </c>
      <c r="N54" s="7">
        <f>'PS-i'!$J$8</f>
        <v/>
      </c>
      <c r="O54" s="7">
        <f>'PS-i'!$K$8</f>
        <v/>
      </c>
      <c r="P54" s="7">
        <f>'PS-i'!$L$8</f>
        <v/>
      </c>
      <c r="Q54" s="7">
        <f>'PS-i'!$M$8</f>
        <v/>
      </c>
      <c r="R54" s="7">
        <f>'PS-i'!$N$8</f>
        <v/>
      </c>
      <c r="S54" s="7">
        <f>'PS-i'!$O$8</f>
        <v/>
      </c>
      <c r="T54" s="7">
        <f>'PS-i'!$P$8</f>
        <v/>
      </c>
      <c r="U54" s="7">
        <f>'PS-i'!$Q$8</f>
        <v/>
      </c>
      <c r="V54" s="7">
        <f>'PS-i'!$R$8</f>
        <v/>
      </c>
      <c r="W54" s="7">
        <f>'PS-i'!$S$8</f>
        <v/>
      </c>
      <c r="X54" s="7">
        <f>'PS-i'!$T$8</f>
        <v/>
      </c>
      <c r="Y54" s="7">
        <f>'PS-i'!$U$8</f>
        <v/>
      </c>
      <c r="Z54" s="7">
        <f>'PS-i'!$V$8</f>
        <v/>
      </c>
      <c r="AA54" s="7">
        <f>'PS-i'!$W$8</f>
        <v/>
      </c>
      <c r="AB54" s="7">
        <f>'PS-i'!$X$8</f>
        <v/>
      </c>
      <c r="AC54" s="7">
        <f>'PS-i'!$Y$8</f>
        <v/>
      </c>
      <c r="AD54" s="7">
        <f>'PS-i'!$Z$8</f>
        <v/>
      </c>
    </row>
    <row r="55">
      <c r="A55" s="7" t="inlineStr">
        <is>
          <t>tab:case_i_ps_experiments</t>
        </is>
      </c>
      <c r="B55" s="7" t="inlineStr">
        <is>
          <t>i</t>
        </is>
      </c>
      <c r="C55" s="7" t="inlineStr">
        <is>
          <t>PS</t>
        </is>
      </c>
      <c r="D55" s="7" t="inlineStr">
        <is>
          <t>raw</t>
        </is>
      </c>
      <c r="E55" s="7">
        <f>'PS-i'!$A$9</f>
        <v/>
      </c>
      <c r="F55" s="7">
        <f>'PS-i'!$B$9</f>
        <v/>
      </c>
      <c r="G55" s="7">
        <f>'PS-i'!$C$9</f>
        <v/>
      </c>
      <c r="H55" s="7">
        <f>'PS-i'!$D$9</f>
        <v/>
      </c>
      <c r="I55" s="7">
        <f>'PS-i'!$E$9</f>
        <v/>
      </c>
      <c r="J55" s="7">
        <f>'PS-i'!$F$9</f>
        <v/>
      </c>
      <c r="K55" s="7">
        <f>'PS-i'!$G$9</f>
        <v/>
      </c>
      <c r="L55" s="7">
        <f>'PS-i'!$H$9</f>
        <v/>
      </c>
      <c r="M55" s="7">
        <f>'PS-i'!$I$9</f>
        <v/>
      </c>
      <c r="N55" s="7">
        <f>'PS-i'!$J$9</f>
        <v/>
      </c>
      <c r="O55" s="7">
        <f>'PS-i'!$K$9</f>
        <v/>
      </c>
      <c r="P55" s="7">
        <f>'PS-i'!$L$9</f>
        <v/>
      </c>
      <c r="Q55" s="7">
        <f>'PS-i'!$M$9</f>
        <v/>
      </c>
      <c r="R55" s="7">
        <f>'PS-i'!$N$9</f>
        <v/>
      </c>
      <c r="S55" s="7">
        <f>'PS-i'!$O$9</f>
        <v/>
      </c>
      <c r="T55" s="7">
        <f>'PS-i'!$P$9</f>
        <v/>
      </c>
      <c r="U55" s="7">
        <f>'PS-i'!$Q$9</f>
        <v/>
      </c>
      <c r="V55" s="7">
        <f>'PS-i'!$R$9</f>
        <v/>
      </c>
      <c r="W55" s="7">
        <f>'PS-i'!$S$9</f>
        <v/>
      </c>
      <c r="X55" s="7">
        <f>'PS-i'!$T$9</f>
        <v/>
      </c>
      <c r="Y55" s="7">
        <f>'PS-i'!$U$9</f>
        <v/>
      </c>
      <c r="Z55" s="7">
        <f>'PS-i'!$V$9</f>
        <v/>
      </c>
      <c r="AA55" s="7">
        <f>'PS-i'!$W$9</f>
        <v/>
      </c>
      <c r="AB55" s="7">
        <f>'PS-i'!$X$9</f>
        <v/>
      </c>
      <c r="AC55" s="7">
        <f>'PS-i'!$Y$9</f>
        <v/>
      </c>
      <c r="AD55" s="7">
        <f>'PS-i'!$Z$9</f>
        <v/>
      </c>
    </row>
    <row r="56">
      <c r="A56" s="7" t="inlineStr">
        <is>
          <t>tab:case_i_ps_experiments</t>
        </is>
      </c>
      <c r="B56" s="7" t="inlineStr">
        <is>
          <t>i</t>
        </is>
      </c>
      <c r="C56" s="7" t="inlineStr">
        <is>
          <t>PS</t>
        </is>
      </c>
      <c r="D56" s="7" t="inlineStr">
        <is>
          <t>raw</t>
        </is>
      </c>
      <c r="E56" s="7">
        <f>'PS-i'!$A$10</f>
        <v/>
      </c>
      <c r="F56" s="7">
        <f>'PS-i'!$B$10</f>
        <v/>
      </c>
      <c r="G56" s="7">
        <f>'PS-i'!$C$10</f>
        <v/>
      </c>
      <c r="H56" s="7">
        <f>'PS-i'!$D$10</f>
        <v/>
      </c>
      <c r="I56" s="7">
        <f>'PS-i'!$E$10</f>
        <v/>
      </c>
      <c r="J56" s="7">
        <f>'PS-i'!$F$10</f>
        <v/>
      </c>
      <c r="K56" s="7">
        <f>'PS-i'!$G$10</f>
        <v/>
      </c>
      <c r="L56" s="7">
        <f>'PS-i'!$H$10</f>
        <v/>
      </c>
      <c r="M56" s="7">
        <f>'PS-i'!$I$10</f>
        <v/>
      </c>
      <c r="N56" s="7">
        <f>'PS-i'!$J$10</f>
        <v/>
      </c>
      <c r="O56" s="7">
        <f>'PS-i'!$K$10</f>
        <v/>
      </c>
      <c r="P56" s="7">
        <f>'PS-i'!$L$10</f>
        <v/>
      </c>
      <c r="Q56" s="7">
        <f>'PS-i'!$M$10</f>
        <v/>
      </c>
      <c r="R56" s="7">
        <f>'PS-i'!$N$10</f>
        <v/>
      </c>
      <c r="S56" s="7">
        <f>'PS-i'!$O$10</f>
        <v/>
      </c>
      <c r="T56" s="7">
        <f>'PS-i'!$P$10</f>
        <v/>
      </c>
      <c r="U56" s="7">
        <f>'PS-i'!$Q$10</f>
        <v/>
      </c>
      <c r="V56" s="7">
        <f>'PS-i'!$R$10</f>
        <v/>
      </c>
      <c r="W56" s="7">
        <f>'PS-i'!$S$10</f>
        <v/>
      </c>
      <c r="X56" s="7">
        <f>'PS-i'!$T$10</f>
        <v/>
      </c>
      <c r="Y56" s="7">
        <f>'PS-i'!$U$10</f>
        <v/>
      </c>
      <c r="Z56" s="7">
        <f>'PS-i'!$V$10</f>
        <v/>
      </c>
      <c r="AA56" s="7">
        <f>'PS-i'!$W$10</f>
        <v/>
      </c>
      <c r="AB56" s="7">
        <f>'PS-i'!$X$10</f>
        <v/>
      </c>
      <c r="AC56" s="7">
        <f>'PS-i'!$Y$10</f>
        <v/>
      </c>
      <c r="AD56" s="7">
        <f>'PS-i'!$Z$10</f>
        <v/>
      </c>
    </row>
    <row r="57">
      <c r="A57" s="7" t="inlineStr">
        <is>
          <t>tab:case_i_ps_experiments</t>
        </is>
      </c>
      <c r="B57" s="7" t="inlineStr">
        <is>
          <t>i</t>
        </is>
      </c>
      <c r="C57" s="7" t="inlineStr">
        <is>
          <t>PS</t>
        </is>
      </c>
      <c r="D57" s="7" t="inlineStr">
        <is>
          <t>raw</t>
        </is>
      </c>
      <c r="E57" s="7">
        <f>'PS-i'!$A$11</f>
        <v/>
      </c>
      <c r="F57" s="7">
        <f>'PS-i'!$B$11</f>
        <v/>
      </c>
      <c r="G57" s="7">
        <f>'PS-i'!$C$11</f>
        <v/>
      </c>
      <c r="H57" s="7">
        <f>'PS-i'!$D$11</f>
        <v/>
      </c>
      <c r="I57" s="7">
        <f>'PS-i'!$E$11</f>
        <v/>
      </c>
      <c r="J57" s="7">
        <f>'PS-i'!$F$11</f>
        <v/>
      </c>
      <c r="K57" s="7">
        <f>'PS-i'!$G$11</f>
        <v/>
      </c>
      <c r="L57" s="7">
        <f>'PS-i'!$H$11</f>
        <v/>
      </c>
      <c r="M57" s="7">
        <f>'PS-i'!$I$11</f>
        <v/>
      </c>
      <c r="N57" s="7">
        <f>'PS-i'!$J$11</f>
        <v/>
      </c>
      <c r="O57" s="7">
        <f>'PS-i'!$K$11</f>
        <v/>
      </c>
      <c r="P57" s="7">
        <f>'PS-i'!$L$11</f>
        <v/>
      </c>
      <c r="Q57" s="7">
        <f>'PS-i'!$M$11</f>
        <v/>
      </c>
      <c r="R57" s="7">
        <f>'PS-i'!$N$11</f>
        <v/>
      </c>
      <c r="S57" s="7">
        <f>'PS-i'!$O$11</f>
        <v/>
      </c>
      <c r="T57" s="7">
        <f>'PS-i'!$P$11</f>
        <v/>
      </c>
      <c r="U57" s="7">
        <f>'PS-i'!$Q$11</f>
        <v/>
      </c>
      <c r="V57" s="7">
        <f>'PS-i'!$R$11</f>
        <v/>
      </c>
      <c r="W57" s="7">
        <f>'PS-i'!$S$11</f>
        <v/>
      </c>
      <c r="X57" s="7">
        <f>'PS-i'!$T$11</f>
        <v/>
      </c>
      <c r="Y57" s="7">
        <f>'PS-i'!$U$11</f>
        <v/>
      </c>
      <c r="Z57" s="7">
        <f>'PS-i'!$V$11</f>
        <v/>
      </c>
      <c r="AA57" s="7">
        <f>'PS-i'!$W$11</f>
        <v/>
      </c>
      <c r="AB57" s="7">
        <f>'PS-i'!$X$11</f>
        <v/>
      </c>
      <c r="AC57" s="7">
        <f>'PS-i'!$Y$11</f>
        <v/>
      </c>
      <c r="AD57" s="7">
        <f>'PS-i'!$Z$11</f>
        <v/>
      </c>
    </row>
    <row r="58">
      <c r="A58" s="7" t="inlineStr">
        <is>
          <t>tab:case_i_ps_experiments</t>
        </is>
      </c>
      <c r="B58" s="7" t="inlineStr">
        <is>
          <t>i</t>
        </is>
      </c>
      <c r="C58" s="7" t="inlineStr">
        <is>
          <t>PS</t>
        </is>
      </c>
      <c r="D58" s="7" t="inlineStr">
        <is>
          <t>raw</t>
        </is>
      </c>
      <c r="E58" s="7">
        <f>'PS-i'!$A$12</f>
        <v/>
      </c>
      <c r="F58" s="7">
        <f>'PS-i'!$B$12</f>
        <v/>
      </c>
      <c r="G58" s="7">
        <f>'PS-i'!$C$12</f>
        <v/>
      </c>
      <c r="H58" s="7">
        <f>'PS-i'!$D$12</f>
        <v/>
      </c>
      <c r="I58" s="7">
        <f>'PS-i'!$E$12</f>
        <v/>
      </c>
      <c r="J58" s="7">
        <f>'PS-i'!$F$12</f>
        <v/>
      </c>
      <c r="K58" s="7">
        <f>'PS-i'!$G$12</f>
        <v/>
      </c>
      <c r="L58" s="7">
        <f>'PS-i'!$H$12</f>
        <v/>
      </c>
      <c r="M58" s="7">
        <f>'PS-i'!$I$12</f>
        <v/>
      </c>
      <c r="N58" s="7">
        <f>'PS-i'!$J$12</f>
        <v/>
      </c>
      <c r="O58" s="7">
        <f>'PS-i'!$K$12</f>
        <v/>
      </c>
      <c r="P58" s="7">
        <f>'PS-i'!$L$12</f>
        <v/>
      </c>
      <c r="Q58" s="7">
        <f>'PS-i'!$M$12</f>
        <v/>
      </c>
      <c r="R58" s="7">
        <f>'PS-i'!$N$12</f>
        <v/>
      </c>
      <c r="S58" s="7">
        <f>'PS-i'!$O$12</f>
        <v/>
      </c>
      <c r="T58" s="7">
        <f>'PS-i'!$P$12</f>
        <v/>
      </c>
      <c r="U58" s="7">
        <f>'PS-i'!$Q$12</f>
        <v/>
      </c>
      <c r="V58" s="7">
        <f>'PS-i'!$R$12</f>
        <v/>
      </c>
      <c r="W58" s="7">
        <f>'PS-i'!$S$12</f>
        <v/>
      </c>
      <c r="X58" s="7">
        <f>'PS-i'!$T$12</f>
        <v/>
      </c>
      <c r="Y58" s="7">
        <f>'PS-i'!$U$12</f>
        <v/>
      </c>
      <c r="Z58" s="7">
        <f>'PS-i'!$V$12</f>
        <v/>
      </c>
      <c r="AA58" s="7">
        <f>'PS-i'!$W$12</f>
        <v/>
      </c>
      <c r="AB58" s="7">
        <f>'PS-i'!$X$12</f>
        <v/>
      </c>
      <c r="AC58" s="7">
        <f>'PS-i'!$Y$12</f>
        <v/>
      </c>
      <c r="AD58" s="7">
        <f>'PS-i'!$Z$12</f>
        <v/>
      </c>
    </row>
    <row r="59">
      <c r="A59" s="7" t="inlineStr">
        <is>
          <t>tab:case_i_ps_experiments</t>
        </is>
      </c>
      <c r="B59" s="7" t="inlineStr">
        <is>
          <t>i</t>
        </is>
      </c>
      <c r="C59" s="7" t="inlineStr">
        <is>
          <t>PS</t>
        </is>
      </c>
      <c r="D59" s="7" t="inlineStr">
        <is>
          <t>raw</t>
        </is>
      </c>
      <c r="E59" s="7">
        <f>'PS-i'!$A$13</f>
        <v/>
      </c>
      <c r="F59" s="7">
        <f>'PS-i'!$B$13</f>
        <v/>
      </c>
      <c r="G59" s="7">
        <f>'PS-i'!$C$13</f>
        <v/>
      </c>
      <c r="H59" s="7">
        <f>'PS-i'!$D$13</f>
        <v/>
      </c>
      <c r="I59" s="7">
        <f>'PS-i'!$E$13</f>
        <v/>
      </c>
      <c r="J59" s="7">
        <f>'PS-i'!$F$13</f>
        <v/>
      </c>
      <c r="K59" s="7">
        <f>'PS-i'!$G$13</f>
        <v/>
      </c>
      <c r="L59" s="7">
        <f>'PS-i'!$H$13</f>
        <v/>
      </c>
      <c r="M59" s="7">
        <f>'PS-i'!$I$13</f>
        <v/>
      </c>
      <c r="N59" s="7">
        <f>'PS-i'!$J$13</f>
        <v/>
      </c>
      <c r="O59" s="7">
        <f>'PS-i'!$K$13</f>
        <v/>
      </c>
      <c r="P59" s="7">
        <f>'PS-i'!$L$13</f>
        <v/>
      </c>
      <c r="Q59" s="7">
        <f>'PS-i'!$M$13</f>
        <v/>
      </c>
      <c r="R59" s="7">
        <f>'PS-i'!$N$13</f>
        <v/>
      </c>
      <c r="S59" s="7">
        <f>'PS-i'!$O$13</f>
        <v/>
      </c>
      <c r="T59" s="7">
        <f>'PS-i'!$P$13</f>
        <v/>
      </c>
      <c r="U59" s="7">
        <f>'PS-i'!$Q$13</f>
        <v/>
      </c>
      <c r="V59" s="7">
        <f>'PS-i'!$R$13</f>
        <v/>
      </c>
      <c r="W59" s="7">
        <f>'PS-i'!$S$13</f>
        <v/>
      </c>
      <c r="X59" s="7">
        <f>'PS-i'!$T$13</f>
        <v/>
      </c>
      <c r="Y59" s="7">
        <f>'PS-i'!$U$13</f>
        <v/>
      </c>
      <c r="Z59" s="7">
        <f>'PS-i'!$V$13</f>
        <v/>
      </c>
      <c r="AA59" s="7">
        <f>'PS-i'!$W$13</f>
        <v/>
      </c>
      <c r="AB59" s="7">
        <f>'PS-i'!$X$13</f>
        <v/>
      </c>
      <c r="AC59" s="7">
        <f>'PS-i'!$Y$13</f>
        <v/>
      </c>
      <c r="AD59" s="7">
        <f>'PS-i'!$Z$13</f>
        <v/>
      </c>
    </row>
    <row r="60">
      <c r="A60" s="7" t="inlineStr">
        <is>
          <t>tab:case_i_ps_experiments</t>
        </is>
      </c>
      <c r="B60" s="7" t="inlineStr">
        <is>
          <t>i</t>
        </is>
      </c>
      <c r="C60" s="7" t="inlineStr">
        <is>
          <t>PS</t>
        </is>
      </c>
      <c r="D60" s="7" t="inlineStr">
        <is>
          <t>raw</t>
        </is>
      </c>
      <c r="E60" s="7">
        <f>'PS-i'!$A$14</f>
        <v/>
      </c>
      <c r="F60" s="7">
        <f>'PS-i'!$B$14</f>
        <v/>
      </c>
      <c r="G60" s="7">
        <f>'PS-i'!$C$14</f>
        <v/>
      </c>
      <c r="H60" s="7">
        <f>'PS-i'!$D$14</f>
        <v/>
      </c>
      <c r="I60" s="7">
        <f>'PS-i'!$E$14</f>
        <v/>
      </c>
      <c r="J60" s="7">
        <f>'PS-i'!$F$14</f>
        <v/>
      </c>
      <c r="K60" s="7">
        <f>'PS-i'!$G$14</f>
        <v/>
      </c>
      <c r="L60" s="7">
        <f>'PS-i'!$H$14</f>
        <v/>
      </c>
      <c r="M60" s="7">
        <f>'PS-i'!$I$14</f>
        <v/>
      </c>
      <c r="N60" s="7">
        <f>'PS-i'!$J$14</f>
        <v/>
      </c>
      <c r="O60" s="7">
        <f>'PS-i'!$K$14</f>
        <v/>
      </c>
      <c r="P60" s="7">
        <f>'PS-i'!$L$14</f>
        <v/>
      </c>
      <c r="Q60" s="7">
        <f>'PS-i'!$M$14</f>
        <v/>
      </c>
      <c r="R60" s="7">
        <f>'PS-i'!$N$14</f>
        <v/>
      </c>
      <c r="S60" s="7">
        <f>'PS-i'!$O$14</f>
        <v/>
      </c>
      <c r="T60" s="7">
        <f>'PS-i'!$P$14</f>
        <v/>
      </c>
      <c r="U60" s="7">
        <f>'PS-i'!$Q$14</f>
        <v/>
      </c>
      <c r="V60" s="7">
        <f>'PS-i'!$R$14</f>
        <v/>
      </c>
      <c r="W60" s="7">
        <f>'PS-i'!$S$14</f>
        <v/>
      </c>
      <c r="X60" s="7">
        <f>'PS-i'!$T$14</f>
        <v/>
      </c>
      <c r="Y60" s="7">
        <f>'PS-i'!$U$14</f>
        <v/>
      </c>
      <c r="Z60" s="7">
        <f>'PS-i'!$V$14</f>
        <v/>
      </c>
      <c r="AA60" s="7">
        <f>'PS-i'!$W$14</f>
        <v/>
      </c>
      <c r="AB60" s="7">
        <f>'PS-i'!$X$14</f>
        <v/>
      </c>
      <c r="AC60" s="7">
        <f>'PS-i'!$Y$14</f>
        <v/>
      </c>
      <c r="AD60" s="7">
        <f>'PS-i'!$Z$14</f>
        <v/>
      </c>
    </row>
    <row r="61">
      <c r="A61" s="7" t="inlineStr">
        <is>
          <t>tab:case_i_ps_experiments</t>
        </is>
      </c>
      <c r="B61" s="7" t="inlineStr">
        <is>
          <t>i</t>
        </is>
      </c>
      <c r="C61" s="7" t="inlineStr">
        <is>
          <t>PS</t>
        </is>
      </c>
      <c r="D61" s="7" t="inlineStr">
        <is>
          <t>raw</t>
        </is>
      </c>
      <c r="E61" s="7">
        <f>'PS-i'!$A$15</f>
        <v/>
      </c>
      <c r="F61" s="7">
        <f>'PS-i'!$B$15</f>
        <v/>
      </c>
      <c r="G61" s="7">
        <f>'PS-i'!$C$15</f>
        <v/>
      </c>
      <c r="H61" s="7">
        <f>'PS-i'!$D$15</f>
        <v/>
      </c>
      <c r="I61" s="7">
        <f>'PS-i'!$E$15</f>
        <v/>
      </c>
      <c r="J61" s="7">
        <f>'PS-i'!$F$15</f>
        <v/>
      </c>
      <c r="K61" s="7">
        <f>'PS-i'!$G$15</f>
        <v/>
      </c>
      <c r="L61" s="7">
        <f>'PS-i'!$H$15</f>
        <v/>
      </c>
      <c r="M61" s="7">
        <f>'PS-i'!$I$15</f>
        <v/>
      </c>
      <c r="N61" s="7">
        <f>'PS-i'!$J$15</f>
        <v/>
      </c>
      <c r="O61" s="7">
        <f>'PS-i'!$K$15</f>
        <v/>
      </c>
      <c r="P61" s="7">
        <f>'PS-i'!$L$15</f>
        <v/>
      </c>
      <c r="Q61" s="7">
        <f>'PS-i'!$M$15</f>
        <v/>
      </c>
      <c r="R61" s="7">
        <f>'PS-i'!$N$15</f>
        <v/>
      </c>
      <c r="S61" s="7">
        <f>'PS-i'!$O$15</f>
        <v/>
      </c>
      <c r="T61" s="7">
        <f>'PS-i'!$P$15</f>
        <v/>
      </c>
      <c r="U61" s="7">
        <f>'PS-i'!$Q$15</f>
        <v/>
      </c>
      <c r="V61" s="7">
        <f>'PS-i'!$R$15</f>
        <v/>
      </c>
      <c r="W61" s="7">
        <f>'PS-i'!$S$15</f>
        <v/>
      </c>
      <c r="X61" s="7">
        <f>'PS-i'!$T$15</f>
        <v/>
      </c>
      <c r="Y61" s="7">
        <f>'PS-i'!$U$15</f>
        <v/>
      </c>
      <c r="Z61" s="7">
        <f>'PS-i'!$V$15</f>
        <v/>
      </c>
      <c r="AA61" s="7">
        <f>'PS-i'!$W$15</f>
        <v/>
      </c>
      <c r="AB61" s="7">
        <f>'PS-i'!$X$15</f>
        <v/>
      </c>
      <c r="AC61" s="7">
        <f>'PS-i'!$Y$15</f>
        <v/>
      </c>
      <c r="AD61" s="7">
        <f>'PS-i'!$Z$15</f>
        <v/>
      </c>
    </row>
    <row r="62">
      <c r="A62" s="7" t="inlineStr">
        <is>
          <t>tab:case_i_ps_experiments</t>
        </is>
      </c>
      <c r="B62" s="7" t="inlineStr">
        <is>
          <t>i</t>
        </is>
      </c>
      <c r="C62" s="7" t="inlineStr">
        <is>
          <t>PS</t>
        </is>
      </c>
      <c r="D62" s="7" t="inlineStr">
        <is>
          <t>raw</t>
        </is>
      </c>
      <c r="E62" s="7">
        <f>'PS-i'!$A$16</f>
        <v/>
      </c>
      <c r="F62" s="7">
        <f>'PS-i'!$B$16</f>
        <v/>
      </c>
      <c r="G62" s="7">
        <f>'PS-i'!$C$16</f>
        <v/>
      </c>
      <c r="H62" s="7">
        <f>'PS-i'!$D$16</f>
        <v/>
      </c>
      <c r="I62" s="7">
        <f>'PS-i'!$E$16</f>
        <v/>
      </c>
      <c r="J62" s="7">
        <f>'PS-i'!$F$16</f>
        <v/>
      </c>
      <c r="K62" s="7">
        <f>'PS-i'!$G$16</f>
        <v/>
      </c>
      <c r="L62" s="7">
        <f>'PS-i'!$H$16</f>
        <v/>
      </c>
      <c r="M62" s="7">
        <f>'PS-i'!$I$16</f>
        <v/>
      </c>
      <c r="N62" s="7">
        <f>'PS-i'!$J$16</f>
        <v/>
      </c>
      <c r="O62" s="7">
        <f>'PS-i'!$K$16</f>
        <v/>
      </c>
      <c r="P62" s="7">
        <f>'PS-i'!$L$16</f>
        <v/>
      </c>
      <c r="Q62" s="7">
        <f>'PS-i'!$M$16</f>
        <v/>
      </c>
      <c r="R62" s="7">
        <f>'PS-i'!$N$16</f>
        <v/>
      </c>
      <c r="S62" s="7">
        <f>'PS-i'!$O$16</f>
        <v/>
      </c>
      <c r="T62" s="7">
        <f>'PS-i'!$P$16</f>
        <v/>
      </c>
      <c r="U62" s="7">
        <f>'PS-i'!$Q$16</f>
        <v/>
      </c>
      <c r="V62" s="7">
        <f>'PS-i'!$R$16</f>
        <v/>
      </c>
      <c r="W62" s="7">
        <f>'PS-i'!$S$16</f>
        <v/>
      </c>
      <c r="X62" s="7">
        <f>'PS-i'!$T$16</f>
        <v/>
      </c>
      <c r="Y62" s="7">
        <f>'PS-i'!$U$16</f>
        <v/>
      </c>
      <c r="Z62" s="7">
        <f>'PS-i'!$V$16</f>
        <v/>
      </c>
      <c r="AA62" s="7">
        <f>'PS-i'!$W$16</f>
        <v/>
      </c>
      <c r="AB62" s="7">
        <f>'PS-i'!$X$16</f>
        <v/>
      </c>
      <c r="AC62" s="7">
        <f>'PS-i'!$Y$16</f>
        <v/>
      </c>
      <c r="AD62" s="7">
        <f>'PS-i'!$Z$16</f>
        <v/>
      </c>
    </row>
    <row r="63">
      <c r="A63" s="7" t="inlineStr">
        <is>
          <t>tab:case_i_ps_experiments</t>
        </is>
      </c>
      <c r="B63" s="7" t="inlineStr">
        <is>
          <t>i</t>
        </is>
      </c>
      <c r="C63" s="7" t="inlineStr">
        <is>
          <t>PS</t>
        </is>
      </c>
      <c r="D63" s="7" t="inlineStr">
        <is>
          <t>raw</t>
        </is>
      </c>
      <c r="E63" s="7">
        <f>'PS-i'!$A$17</f>
        <v/>
      </c>
      <c r="F63" s="7">
        <f>'PS-i'!$B$17</f>
        <v/>
      </c>
      <c r="G63" s="7">
        <f>'PS-i'!$C$17</f>
        <v/>
      </c>
      <c r="H63" s="7">
        <f>'PS-i'!$D$17</f>
        <v/>
      </c>
      <c r="I63" s="7">
        <f>'PS-i'!$E$17</f>
        <v/>
      </c>
      <c r="J63" s="7">
        <f>'PS-i'!$F$17</f>
        <v/>
      </c>
      <c r="K63" s="7">
        <f>'PS-i'!$G$17</f>
        <v/>
      </c>
      <c r="L63" s="7">
        <f>'PS-i'!$H$17</f>
        <v/>
      </c>
      <c r="M63" s="7">
        <f>'PS-i'!$I$17</f>
        <v/>
      </c>
      <c r="N63" s="7">
        <f>'PS-i'!$J$17</f>
        <v/>
      </c>
      <c r="O63" s="7">
        <f>'PS-i'!$K$17</f>
        <v/>
      </c>
      <c r="P63" s="7">
        <f>'PS-i'!$L$17</f>
        <v/>
      </c>
      <c r="Q63" s="7">
        <f>'PS-i'!$M$17</f>
        <v/>
      </c>
      <c r="R63" s="7">
        <f>'PS-i'!$N$17</f>
        <v/>
      </c>
      <c r="S63" s="7">
        <f>'PS-i'!$O$17</f>
        <v/>
      </c>
      <c r="T63" s="7">
        <f>'PS-i'!$P$17</f>
        <v/>
      </c>
      <c r="U63" s="7">
        <f>'PS-i'!$Q$17</f>
        <v/>
      </c>
      <c r="V63" s="7">
        <f>'PS-i'!$R$17</f>
        <v/>
      </c>
      <c r="W63" s="7">
        <f>'PS-i'!$S$17</f>
        <v/>
      </c>
      <c r="X63" s="7">
        <f>'PS-i'!$T$17</f>
        <v/>
      </c>
      <c r="Y63" s="7">
        <f>'PS-i'!$U$17</f>
        <v/>
      </c>
      <c r="Z63" s="7">
        <f>'PS-i'!$V$17</f>
        <v/>
      </c>
      <c r="AA63" s="7">
        <f>'PS-i'!$W$17</f>
        <v/>
      </c>
      <c r="AB63" s="7">
        <f>'PS-i'!$X$17</f>
        <v/>
      </c>
      <c r="AC63" s="7">
        <f>'PS-i'!$Y$17</f>
        <v/>
      </c>
      <c r="AD63" s="7">
        <f>'PS-i'!$Z$17</f>
        <v/>
      </c>
    </row>
    <row r="64">
      <c r="A64" s="7" t="inlineStr">
        <is>
          <t>tab:case_i_ps_experiments</t>
        </is>
      </c>
      <c r="B64" s="7" t="inlineStr">
        <is>
          <t>i</t>
        </is>
      </c>
      <c r="C64" s="7" t="inlineStr">
        <is>
          <t>PS</t>
        </is>
      </c>
      <c r="D64" s="7" t="inlineStr">
        <is>
          <t>raw</t>
        </is>
      </c>
      <c r="E64" s="7">
        <f>'PS-i'!$A$18</f>
        <v/>
      </c>
      <c r="F64" s="7">
        <f>'PS-i'!$B$18</f>
        <v/>
      </c>
      <c r="G64" s="7">
        <f>'PS-i'!$C$18</f>
        <v/>
      </c>
      <c r="H64" s="7">
        <f>'PS-i'!$D$18</f>
        <v/>
      </c>
      <c r="I64" s="7">
        <f>'PS-i'!$E$18</f>
        <v/>
      </c>
      <c r="J64" s="7">
        <f>'PS-i'!$F$18</f>
        <v/>
      </c>
      <c r="K64" s="7">
        <f>'PS-i'!$G$18</f>
        <v/>
      </c>
      <c r="L64" s="7">
        <f>'PS-i'!$H$18</f>
        <v/>
      </c>
      <c r="M64" s="7">
        <f>'PS-i'!$I$18</f>
        <v/>
      </c>
      <c r="N64" s="7">
        <f>'PS-i'!$J$18</f>
        <v/>
      </c>
      <c r="O64" s="7">
        <f>'PS-i'!$K$18</f>
        <v/>
      </c>
      <c r="P64" s="7">
        <f>'PS-i'!$L$18</f>
        <v/>
      </c>
      <c r="Q64" s="7">
        <f>'PS-i'!$M$18</f>
        <v/>
      </c>
      <c r="R64" s="7">
        <f>'PS-i'!$N$18</f>
        <v/>
      </c>
      <c r="S64" s="7">
        <f>'PS-i'!$O$18</f>
        <v/>
      </c>
      <c r="T64" s="7">
        <f>'PS-i'!$P$18</f>
        <v/>
      </c>
      <c r="U64" s="7">
        <f>'PS-i'!$Q$18</f>
        <v/>
      </c>
      <c r="V64" s="7">
        <f>'PS-i'!$R$18</f>
        <v/>
      </c>
      <c r="W64" s="7">
        <f>'PS-i'!$S$18</f>
        <v/>
      </c>
      <c r="X64" s="7">
        <f>'PS-i'!$T$18</f>
        <v/>
      </c>
      <c r="Y64" s="7">
        <f>'PS-i'!$U$18</f>
        <v/>
      </c>
      <c r="Z64" s="7">
        <f>'PS-i'!$V$18</f>
        <v/>
      </c>
      <c r="AA64" s="7">
        <f>'PS-i'!$W$18</f>
        <v/>
      </c>
      <c r="AB64" s="7">
        <f>'PS-i'!$X$18</f>
        <v/>
      </c>
      <c r="AC64" s="7">
        <f>'PS-i'!$Y$18</f>
        <v/>
      </c>
      <c r="AD64" s="7">
        <f>'PS-i'!$Z$18</f>
        <v/>
      </c>
    </row>
    <row r="65">
      <c r="A65" s="7" t="inlineStr">
        <is>
          <t>tab:case_i_ps_experiments</t>
        </is>
      </c>
      <c r="B65" s="7" t="inlineStr">
        <is>
          <t>i</t>
        </is>
      </c>
      <c r="C65" s="7" t="inlineStr">
        <is>
          <t>PS</t>
        </is>
      </c>
      <c r="D65" s="7" t="inlineStr">
        <is>
          <t>raw</t>
        </is>
      </c>
      <c r="E65" s="7">
        <f>'PS-i'!$A$19</f>
        <v/>
      </c>
      <c r="F65" s="7">
        <f>'PS-i'!$B$19</f>
        <v/>
      </c>
      <c r="G65" s="7">
        <f>'PS-i'!$C$19</f>
        <v/>
      </c>
      <c r="H65" s="7">
        <f>'PS-i'!$D$19</f>
        <v/>
      </c>
      <c r="I65" s="7">
        <f>'PS-i'!$E$19</f>
        <v/>
      </c>
      <c r="J65" s="7">
        <f>'PS-i'!$F$19</f>
        <v/>
      </c>
      <c r="K65" s="7">
        <f>'PS-i'!$G$19</f>
        <v/>
      </c>
      <c r="L65" s="7">
        <f>'PS-i'!$H$19</f>
        <v/>
      </c>
      <c r="M65" s="7">
        <f>'PS-i'!$I$19</f>
        <v/>
      </c>
      <c r="N65" s="7">
        <f>'PS-i'!$J$19</f>
        <v/>
      </c>
      <c r="O65" s="7">
        <f>'PS-i'!$K$19</f>
        <v/>
      </c>
      <c r="P65" s="7">
        <f>'PS-i'!$L$19</f>
        <v/>
      </c>
      <c r="Q65" s="7">
        <f>'PS-i'!$M$19</f>
        <v/>
      </c>
      <c r="R65" s="7">
        <f>'PS-i'!$N$19</f>
        <v/>
      </c>
      <c r="S65" s="7">
        <f>'PS-i'!$O$19</f>
        <v/>
      </c>
      <c r="T65" s="7">
        <f>'PS-i'!$P$19</f>
        <v/>
      </c>
      <c r="U65" s="7">
        <f>'PS-i'!$Q$19</f>
        <v/>
      </c>
      <c r="V65" s="7">
        <f>'PS-i'!$R$19</f>
        <v/>
      </c>
      <c r="W65" s="7">
        <f>'PS-i'!$S$19</f>
        <v/>
      </c>
      <c r="X65" s="7">
        <f>'PS-i'!$T$19</f>
        <v/>
      </c>
      <c r="Y65" s="7">
        <f>'PS-i'!$U$19</f>
        <v/>
      </c>
      <c r="Z65" s="7">
        <f>'PS-i'!$V$19</f>
        <v/>
      </c>
      <c r="AA65" s="7">
        <f>'PS-i'!$W$19</f>
        <v/>
      </c>
      <c r="AB65" s="7">
        <f>'PS-i'!$X$19</f>
        <v/>
      </c>
      <c r="AC65" s="7">
        <f>'PS-i'!$Y$19</f>
        <v/>
      </c>
      <c r="AD65" s="7">
        <f>'PS-i'!$Z$19</f>
        <v/>
      </c>
    </row>
    <row r="66">
      <c r="A66" s="7" t="inlineStr">
        <is>
          <t>tab:case_i_ps_experiments</t>
        </is>
      </c>
      <c r="B66" s="7" t="inlineStr">
        <is>
          <t>i</t>
        </is>
      </c>
      <c r="C66" s="7" t="inlineStr">
        <is>
          <t>PS</t>
        </is>
      </c>
      <c r="D66" s="7" t="inlineStr">
        <is>
          <t>raw</t>
        </is>
      </c>
      <c r="E66" s="7">
        <f>'PS-i'!$A$20</f>
        <v/>
      </c>
      <c r="F66" s="7">
        <f>'PS-i'!$B$20</f>
        <v/>
      </c>
      <c r="G66" s="7">
        <f>'PS-i'!$C$20</f>
        <v/>
      </c>
      <c r="H66" s="7">
        <f>'PS-i'!$D$20</f>
        <v/>
      </c>
      <c r="I66" s="7">
        <f>'PS-i'!$E$20</f>
        <v/>
      </c>
      <c r="J66" s="7">
        <f>'PS-i'!$F$20</f>
        <v/>
      </c>
      <c r="K66" s="7">
        <f>'PS-i'!$G$20</f>
        <v/>
      </c>
      <c r="L66" s="7">
        <f>'PS-i'!$H$20</f>
        <v/>
      </c>
      <c r="M66" s="7">
        <f>'PS-i'!$I$20</f>
        <v/>
      </c>
      <c r="N66" s="7">
        <f>'PS-i'!$J$20</f>
        <v/>
      </c>
      <c r="O66" s="7">
        <f>'PS-i'!$K$20</f>
        <v/>
      </c>
      <c r="P66" s="7">
        <f>'PS-i'!$L$20</f>
        <v/>
      </c>
      <c r="Q66" s="7">
        <f>'PS-i'!$M$20</f>
        <v/>
      </c>
      <c r="R66" s="7">
        <f>'PS-i'!$N$20</f>
        <v/>
      </c>
      <c r="S66" s="7">
        <f>'PS-i'!$O$20</f>
        <v/>
      </c>
      <c r="T66" s="7">
        <f>'PS-i'!$P$20</f>
        <v/>
      </c>
      <c r="U66" s="7">
        <f>'PS-i'!$Q$20</f>
        <v/>
      </c>
      <c r="V66" s="7">
        <f>'PS-i'!$R$20</f>
        <v/>
      </c>
      <c r="W66" s="7">
        <f>'PS-i'!$S$20</f>
        <v/>
      </c>
      <c r="X66" s="7">
        <f>'PS-i'!$T$20</f>
        <v/>
      </c>
      <c r="Y66" s="7">
        <f>'PS-i'!$U$20</f>
        <v/>
      </c>
      <c r="Z66" s="7">
        <f>'PS-i'!$V$20</f>
        <v/>
      </c>
      <c r="AA66" s="7">
        <f>'PS-i'!$W$20</f>
        <v/>
      </c>
      <c r="AB66" s="7">
        <f>'PS-i'!$X$20</f>
        <v/>
      </c>
      <c r="AC66" s="7">
        <f>'PS-i'!$Y$20</f>
        <v/>
      </c>
      <c r="AD66" s="7">
        <f>'PS-i'!$Z$20</f>
        <v/>
      </c>
    </row>
    <row r="67">
      <c r="A67" s="7" t="inlineStr">
        <is>
          <t>tab:case_i_ps_experiments</t>
        </is>
      </c>
      <c r="B67" s="7" t="inlineStr">
        <is>
          <t>i</t>
        </is>
      </c>
      <c r="C67" s="7" t="inlineStr">
        <is>
          <t>PS</t>
        </is>
      </c>
      <c r="D67" s="7" t="inlineStr">
        <is>
          <t>raw</t>
        </is>
      </c>
      <c r="E67" s="7">
        <f>'PS-i'!$A$21</f>
        <v/>
      </c>
      <c r="F67" s="7">
        <f>'PS-i'!$B$21</f>
        <v/>
      </c>
      <c r="G67" s="7">
        <f>'PS-i'!$C$21</f>
        <v/>
      </c>
      <c r="H67" s="7">
        <f>'PS-i'!$D$21</f>
        <v/>
      </c>
      <c r="I67" s="7">
        <f>'PS-i'!$E$21</f>
        <v/>
      </c>
      <c r="J67" s="7">
        <f>'PS-i'!$F$21</f>
        <v/>
      </c>
      <c r="K67" s="7">
        <f>'PS-i'!$G$21</f>
        <v/>
      </c>
      <c r="L67" s="7">
        <f>'PS-i'!$H$21</f>
        <v/>
      </c>
      <c r="M67" s="7">
        <f>'PS-i'!$I$21</f>
        <v/>
      </c>
      <c r="N67" s="7">
        <f>'PS-i'!$J$21</f>
        <v/>
      </c>
      <c r="O67" s="7">
        <f>'PS-i'!$K$21</f>
        <v/>
      </c>
      <c r="P67" s="7">
        <f>'PS-i'!$L$21</f>
        <v/>
      </c>
      <c r="Q67" s="7">
        <f>'PS-i'!$M$21</f>
        <v/>
      </c>
      <c r="R67" s="7">
        <f>'PS-i'!$N$21</f>
        <v/>
      </c>
      <c r="S67" s="7">
        <f>'PS-i'!$O$21</f>
        <v/>
      </c>
      <c r="T67" s="7">
        <f>'PS-i'!$P$21</f>
        <v/>
      </c>
      <c r="U67" s="7">
        <f>'PS-i'!$Q$21</f>
        <v/>
      </c>
      <c r="V67" s="7">
        <f>'PS-i'!$R$21</f>
        <v/>
      </c>
      <c r="W67" s="7">
        <f>'PS-i'!$S$21</f>
        <v/>
      </c>
      <c r="X67" s="7">
        <f>'PS-i'!$T$21</f>
        <v/>
      </c>
      <c r="Y67" s="7">
        <f>'PS-i'!$U$21</f>
        <v/>
      </c>
      <c r="Z67" s="7">
        <f>'PS-i'!$V$21</f>
        <v/>
      </c>
      <c r="AA67" s="7">
        <f>'PS-i'!$W$21</f>
        <v/>
      </c>
      <c r="AB67" s="7">
        <f>'PS-i'!$X$21</f>
        <v/>
      </c>
      <c r="AC67" s="7">
        <f>'PS-i'!$Y$21</f>
        <v/>
      </c>
      <c r="AD67" s="7">
        <f>'PS-i'!$Z$21</f>
        <v/>
      </c>
    </row>
    <row r="68">
      <c r="A68" s="7" t="inlineStr">
        <is>
          <t>tab:case_i_ps_experiments</t>
        </is>
      </c>
      <c r="B68" s="7" t="inlineStr">
        <is>
          <t>i</t>
        </is>
      </c>
      <c r="C68" s="7" t="inlineStr">
        <is>
          <t>PS</t>
        </is>
      </c>
      <c r="D68" s="7" t="inlineStr">
        <is>
          <t>raw</t>
        </is>
      </c>
      <c r="E68" s="7">
        <f>'PS-i'!$A$22</f>
        <v/>
      </c>
      <c r="F68" s="7">
        <f>'PS-i'!$B$22</f>
        <v/>
      </c>
      <c r="G68" s="7">
        <f>'PS-i'!$C$22</f>
        <v/>
      </c>
      <c r="H68" s="7">
        <f>'PS-i'!$D$22</f>
        <v/>
      </c>
      <c r="I68" s="7">
        <f>'PS-i'!$E$22</f>
        <v/>
      </c>
      <c r="J68" s="7">
        <f>'PS-i'!$F$22</f>
        <v/>
      </c>
      <c r="K68" s="7">
        <f>'PS-i'!$G$22</f>
        <v/>
      </c>
      <c r="L68" s="7">
        <f>'PS-i'!$H$22</f>
        <v/>
      </c>
      <c r="M68" s="7">
        <f>'PS-i'!$I$22</f>
        <v/>
      </c>
      <c r="N68" s="7">
        <f>'PS-i'!$J$22</f>
        <v/>
      </c>
      <c r="O68" s="7">
        <f>'PS-i'!$K$22</f>
        <v/>
      </c>
      <c r="P68" s="7">
        <f>'PS-i'!$L$22</f>
        <v/>
      </c>
      <c r="Q68" s="7">
        <f>'PS-i'!$M$22</f>
        <v/>
      </c>
      <c r="R68" s="7">
        <f>'PS-i'!$N$22</f>
        <v/>
      </c>
      <c r="S68" s="7">
        <f>'PS-i'!$O$22</f>
        <v/>
      </c>
      <c r="T68" s="7">
        <f>'PS-i'!$P$22</f>
        <v/>
      </c>
      <c r="U68" s="7">
        <f>'PS-i'!$Q$22</f>
        <v/>
      </c>
      <c r="V68" s="7">
        <f>'PS-i'!$R$22</f>
        <v/>
      </c>
      <c r="W68" s="7">
        <f>'PS-i'!$S$22</f>
        <v/>
      </c>
      <c r="X68" s="7">
        <f>'PS-i'!$T$22</f>
        <v/>
      </c>
      <c r="Y68" s="7">
        <f>'PS-i'!$U$22</f>
        <v/>
      </c>
      <c r="Z68" s="7">
        <f>'PS-i'!$V$22</f>
        <v/>
      </c>
      <c r="AA68" s="7">
        <f>'PS-i'!$W$22</f>
        <v/>
      </c>
      <c r="AB68" s="7">
        <f>'PS-i'!$X$22</f>
        <v/>
      </c>
      <c r="AC68" s="7">
        <f>'PS-i'!$Y$22</f>
        <v/>
      </c>
      <c r="AD68" s="7">
        <f>'PS-i'!$Z$22</f>
        <v/>
      </c>
    </row>
    <row r="69">
      <c r="A69" s="7" t="inlineStr">
        <is>
          <t>tab:case_i_ps_experiments</t>
        </is>
      </c>
      <c r="B69" s="7" t="inlineStr">
        <is>
          <t>i</t>
        </is>
      </c>
      <c r="C69" s="7" t="inlineStr">
        <is>
          <t>PS</t>
        </is>
      </c>
      <c r="D69" s="7" t="inlineStr">
        <is>
          <t>raw</t>
        </is>
      </c>
      <c r="E69" s="7">
        <f>'PS-i'!$A$23</f>
        <v/>
      </c>
      <c r="F69" s="7">
        <f>'PS-i'!$B$23</f>
        <v/>
      </c>
      <c r="G69" s="7">
        <f>'PS-i'!$C$23</f>
        <v/>
      </c>
      <c r="H69" s="7">
        <f>'PS-i'!$D$23</f>
        <v/>
      </c>
      <c r="I69" s="7">
        <f>'PS-i'!$E$23</f>
        <v/>
      </c>
      <c r="J69" s="7">
        <f>'PS-i'!$F$23</f>
        <v/>
      </c>
      <c r="K69" s="7">
        <f>'PS-i'!$G$23</f>
        <v/>
      </c>
      <c r="L69" s="7">
        <f>'PS-i'!$H$23</f>
        <v/>
      </c>
      <c r="M69" s="7">
        <f>'PS-i'!$I$23</f>
        <v/>
      </c>
      <c r="N69" s="7">
        <f>'PS-i'!$J$23</f>
        <v/>
      </c>
      <c r="O69" s="7">
        <f>'PS-i'!$K$23</f>
        <v/>
      </c>
      <c r="P69" s="7">
        <f>'PS-i'!$L$23</f>
        <v/>
      </c>
      <c r="Q69" s="7">
        <f>'PS-i'!$M$23</f>
        <v/>
      </c>
      <c r="R69" s="7">
        <f>'PS-i'!$N$23</f>
        <v/>
      </c>
      <c r="S69" s="7">
        <f>'PS-i'!$O$23</f>
        <v/>
      </c>
      <c r="T69" s="7">
        <f>'PS-i'!$P$23</f>
        <v/>
      </c>
      <c r="U69" s="7">
        <f>'PS-i'!$Q$23</f>
        <v/>
      </c>
      <c r="V69" s="7">
        <f>'PS-i'!$R$23</f>
        <v/>
      </c>
      <c r="W69" s="7">
        <f>'PS-i'!$S$23</f>
        <v/>
      </c>
      <c r="X69" s="7">
        <f>'PS-i'!$T$23</f>
        <v/>
      </c>
      <c r="Y69" s="7">
        <f>'PS-i'!$U$23</f>
        <v/>
      </c>
      <c r="Z69" s="7">
        <f>'PS-i'!$V$23</f>
        <v/>
      </c>
      <c r="AA69" s="7">
        <f>'PS-i'!$W$23</f>
        <v/>
      </c>
      <c r="AB69" s="7">
        <f>'PS-i'!$X$23</f>
        <v/>
      </c>
      <c r="AC69" s="7">
        <f>'PS-i'!$Y$23</f>
        <v/>
      </c>
      <c r="AD69" s="7">
        <f>'PS-i'!$Z$23</f>
        <v/>
      </c>
    </row>
    <row r="70">
      <c r="A70" s="7" t="inlineStr">
        <is>
          <t>tab:case_i_ps_experiments</t>
        </is>
      </c>
      <c r="B70" s="7" t="inlineStr">
        <is>
          <t>i</t>
        </is>
      </c>
      <c r="C70" s="7" t="inlineStr">
        <is>
          <t>PS</t>
        </is>
      </c>
      <c r="D70" s="7" t="inlineStr">
        <is>
          <t>raw</t>
        </is>
      </c>
      <c r="E70" s="7">
        <f>'PS-i'!$A$24</f>
        <v/>
      </c>
      <c r="F70" s="7">
        <f>'PS-i'!$B$24</f>
        <v/>
      </c>
      <c r="G70" s="7">
        <f>'PS-i'!$C$24</f>
        <v/>
      </c>
      <c r="H70" s="7">
        <f>'PS-i'!$D$24</f>
        <v/>
      </c>
      <c r="I70" s="7">
        <f>'PS-i'!$E$24</f>
        <v/>
      </c>
      <c r="J70" s="7">
        <f>'PS-i'!$F$24</f>
        <v/>
      </c>
      <c r="K70" s="7">
        <f>'PS-i'!$G$24</f>
        <v/>
      </c>
      <c r="L70" s="7">
        <f>'PS-i'!$H$24</f>
        <v/>
      </c>
      <c r="M70" s="7">
        <f>'PS-i'!$I$24</f>
        <v/>
      </c>
      <c r="N70" s="7">
        <f>'PS-i'!$J$24</f>
        <v/>
      </c>
      <c r="O70" s="7">
        <f>'PS-i'!$K$24</f>
        <v/>
      </c>
      <c r="P70" s="7">
        <f>'PS-i'!$L$24</f>
        <v/>
      </c>
      <c r="Q70" s="7">
        <f>'PS-i'!$M$24</f>
        <v/>
      </c>
      <c r="R70" s="7">
        <f>'PS-i'!$N$24</f>
        <v/>
      </c>
      <c r="S70" s="7">
        <f>'PS-i'!$O$24</f>
        <v/>
      </c>
      <c r="T70" s="7">
        <f>'PS-i'!$P$24</f>
        <v/>
      </c>
      <c r="U70" s="7">
        <f>'PS-i'!$Q$24</f>
        <v/>
      </c>
      <c r="V70" s="7">
        <f>'PS-i'!$R$24</f>
        <v/>
      </c>
      <c r="W70" s="7">
        <f>'PS-i'!$S$24</f>
        <v/>
      </c>
      <c r="X70" s="7">
        <f>'PS-i'!$T$24</f>
        <v/>
      </c>
      <c r="Y70" s="7">
        <f>'PS-i'!$U$24</f>
        <v/>
      </c>
      <c r="Z70" s="7">
        <f>'PS-i'!$V$24</f>
        <v/>
      </c>
      <c r="AA70" s="7">
        <f>'PS-i'!$W$24</f>
        <v/>
      </c>
      <c r="AB70" s="7">
        <f>'PS-i'!$X$24</f>
        <v/>
      </c>
      <c r="AC70" s="7">
        <f>'PS-i'!$Y$24</f>
        <v/>
      </c>
      <c r="AD70" s="7">
        <f>'PS-i'!$Z$24</f>
        <v/>
      </c>
    </row>
    <row r="71">
      <c r="A71" s="7" t="inlineStr">
        <is>
          <t>tab:case_i_ps_experiments</t>
        </is>
      </c>
      <c r="B71" s="7" t="inlineStr">
        <is>
          <t>i</t>
        </is>
      </c>
      <c r="C71" s="7" t="inlineStr">
        <is>
          <t>PS</t>
        </is>
      </c>
      <c r="D71" s="7" t="inlineStr">
        <is>
          <t>raw</t>
        </is>
      </c>
      <c r="E71" s="7">
        <f>'PS-i'!$A$25</f>
        <v/>
      </c>
      <c r="F71" s="7">
        <f>'PS-i'!$B$25</f>
        <v/>
      </c>
      <c r="G71" s="7">
        <f>'PS-i'!$C$25</f>
        <v/>
      </c>
      <c r="H71" s="7">
        <f>'PS-i'!$D$25</f>
        <v/>
      </c>
      <c r="I71" s="7">
        <f>'PS-i'!$E$25</f>
        <v/>
      </c>
      <c r="J71" s="7">
        <f>'PS-i'!$F$25</f>
        <v/>
      </c>
      <c r="K71" s="7">
        <f>'PS-i'!$G$25</f>
        <v/>
      </c>
      <c r="L71" s="7">
        <f>'PS-i'!$H$25</f>
        <v/>
      </c>
      <c r="M71" s="7">
        <f>'PS-i'!$I$25</f>
        <v/>
      </c>
      <c r="N71" s="7">
        <f>'PS-i'!$J$25</f>
        <v/>
      </c>
      <c r="O71" s="7">
        <f>'PS-i'!$K$25</f>
        <v/>
      </c>
      <c r="P71" s="7">
        <f>'PS-i'!$L$25</f>
        <v/>
      </c>
      <c r="Q71" s="7">
        <f>'PS-i'!$M$25</f>
        <v/>
      </c>
      <c r="R71" s="7">
        <f>'PS-i'!$N$25</f>
        <v/>
      </c>
      <c r="S71" s="7">
        <f>'PS-i'!$O$25</f>
        <v/>
      </c>
      <c r="T71" s="7">
        <f>'PS-i'!$P$25</f>
        <v/>
      </c>
      <c r="U71" s="7">
        <f>'PS-i'!$Q$25</f>
        <v/>
      </c>
      <c r="V71" s="7">
        <f>'PS-i'!$R$25</f>
        <v/>
      </c>
      <c r="W71" s="7">
        <f>'PS-i'!$S$25</f>
        <v/>
      </c>
      <c r="X71" s="7">
        <f>'PS-i'!$T$25</f>
        <v/>
      </c>
      <c r="Y71" s="7">
        <f>'PS-i'!$U$25</f>
        <v/>
      </c>
      <c r="Z71" s="7">
        <f>'PS-i'!$V$25</f>
        <v/>
      </c>
      <c r="AA71" s="7">
        <f>'PS-i'!$W$25</f>
        <v/>
      </c>
      <c r="AB71" s="7">
        <f>'PS-i'!$X$25</f>
        <v/>
      </c>
      <c r="AC71" s="7">
        <f>'PS-i'!$Y$25</f>
        <v/>
      </c>
      <c r="AD71" s="7">
        <f>'PS-i'!$Z$25</f>
        <v/>
      </c>
    </row>
    <row r="72">
      <c r="A72" s="7" t="inlineStr">
        <is>
          <t>tab:case_i_ps_experiments</t>
        </is>
      </c>
      <c r="B72" s="7" t="inlineStr">
        <is>
          <t>i</t>
        </is>
      </c>
      <c r="C72" s="7" t="inlineStr">
        <is>
          <t>PS</t>
        </is>
      </c>
      <c r="D72" s="7" t="inlineStr">
        <is>
          <t>raw</t>
        </is>
      </c>
      <c r="E72" s="7">
        <f>'PS-i'!$A$26</f>
        <v/>
      </c>
      <c r="F72" s="7">
        <f>'PS-i'!$B$26</f>
        <v/>
      </c>
      <c r="G72" s="7">
        <f>'PS-i'!$C$26</f>
        <v/>
      </c>
      <c r="H72" s="7">
        <f>'PS-i'!$D$26</f>
        <v/>
      </c>
      <c r="I72" s="7">
        <f>'PS-i'!$E$26</f>
        <v/>
      </c>
      <c r="J72" s="7">
        <f>'PS-i'!$F$26</f>
        <v/>
      </c>
      <c r="K72" s="7">
        <f>'PS-i'!$G$26</f>
        <v/>
      </c>
      <c r="L72" s="7">
        <f>'PS-i'!$H$26</f>
        <v/>
      </c>
      <c r="M72" s="7">
        <f>'PS-i'!$I$26</f>
        <v/>
      </c>
      <c r="N72" s="7">
        <f>'PS-i'!$J$26</f>
        <v/>
      </c>
      <c r="O72" s="7">
        <f>'PS-i'!$K$26</f>
        <v/>
      </c>
      <c r="P72" s="7">
        <f>'PS-i'!$L$26</f>
        <v/>
      </c>
      <c r="Q72" s="7">
        <f>'PS-i'!$M$26</f>
        <v/>
      </c>
      <c r="R72" s="7">
        <f>'PS-i'!$N$26</f>
        <v/>
      </c>
      <c r="S72" s="7">
        <f>'PS-i'!$O$26</f>
        <v/>
      </c>
      <c r="T72" s="7">
        <f>'PS-i'!$P$26</f>
        <v/>
      </c>
      <c r="U72" s="7">
        <f>'PS-i'!$Q$26</f>
        <v/>
      </c>
      <c r="V72" s="7">
        <f>'PS-i'!$R$26</f>
        <v/>
      </c>
      <c r="W72" s="7">
        <f>'PS-i'!$S$26</f>
        <v/>
      </c>
      <c r="X72" s="7">
        <f>'PS-i'!$T$26</f>
        <v/>
      </c>
      <c r="Y72" s="7">
        <f>'PS-i'!$U$26</f>
        <v/>
      </c>
      <c r="Z72" s="7">
        <f>'PS-i'!$V$26</f>
        <v/>
      </c>
      <c r="AA72" s="7">
        <f>'PS-i'!$W$26</f>
        <v/>
      </c>
      <c r="AB72" s="7">
        <f>'PS-i'!$X$26</f>
        <v/>
      </c>
      <c r="AC72" s="7">
        <f>'PS-i'!$Y$26</f>
        <v/>
      </c>
      <c r="AD72" s="7">
        <f>'PS-i'!$Z$26</f>
        <v/>
      </c>
    </row>
    <row r="73">
      <c r="A73" s="7" t="inlineStr">
        <is>
          <t>tab:case_i_ps_experiments</t>
        </is>
      </c>
      <c r="B73" s="7" t="inlineStr">
        <is>
          <t>i</t>
        </is>
      </c>
      <c r="C73" s="7" t="inlineStr">
        <is>
          <t>PS</t>
        </is>
      </c>
      <c r="D73" s="7" t="inlineStr">
        <is>
          <t>raw</t>
        </is>
      </c>
      <c r="E73" s="7">
        <f>'PS-i'!$A$27</f>
        <v/>
      </c>
      <c r="F73" s="7">
        <f>'PS-i'!$B$27</f>
        <v/>
      </c>
      <c r="G73" s="7">
        <f>'PS-i'!$C$27</f>
        <v/>
      </c>
      <c r="H73" s="7">
        <f>'PS-i'!$D$27</f>
        <v/>
      </c>
      <c r="I73" s="7">
        <f>'PS-i'!$E$27</f>
        <v/>
      </c>
      <c r="J73" s="7">
        <f>'PS-i'!$F$27</f>
        <v/>
      </c>
      <c r="K73" s="7">
        <f>'PS-i'!$G$27</f>
        <v/>
      </c>
      <c r="L73" s="7">
        <f>'PS-i'!$H$27</f>
        <v/>
      </c>
      <c r="M73" s="7">
        <f>'PS-i'!$I$27</f>
        <v/>
      </c>
      <c r="N73" s="7">
        <f>'PS-i'!$J$27</f>
        <v/>
      </c>
      <c r="O73" s="7">
        <f>'PS-i'!$K$27</f>
        <v/>
      </c>
      <c r="P73" s="7">
        <f>'PS-i'!$L$27</f>
        <v/>
      </c>
      <c r="Q73" s="7">
        <f>'PS-i'!$M$27</f>
        <v/>
      </c>
      <c r="R73" s="7">
        <f>'PS-i'!$N$27</f>
        <v/>
      </c>
      <c r="S73" s="7">
        <f>'PS-i'!$O$27</f>
        <v/>
      </c>
      <c r="T73" s="7">
        <f>'PS-i'!$P$27</f>
        <v/>
      </c>
      <c r="U73" s="7">
        <f>'PS-i'!$Q$27</f>
        <v/>
      </c>
      <c r="V73" s="7">
        <f>'PS-i'!$R$27</f>
        <v/>
      </c>
      <c r="W73" s="7">
        <f>'PS-i'!$S$27</f>
        <v/>
      </c>
      <c r="X73" s="7">
        <f>'PS-i'!$T$27</f>
        <v/>
      </c>
      <c r="Y73" s="7">
        <f>'PS-i'!$U$27</f>
        <v/>
      </c>
      <c r="Z73" s="7">
        <f>'PS-i'!$V$27</f>
        <v/>
      </c>
      <c r="AA73" s="7">
        <f>'PS-i'!$W$27</f>
        <v/>
      </c>
      <c r="AB73" s="7">
        <f>'PS-i'!$X$27</f>
        <v/>
      </c>
      <c r="AC73" s="7">
        <f>'PS-i'!$Y$27</f>
        <v/>
      </c>
      <c r="AD73" s="7">
        <f>'PS-i'!$Z$27</f>
        <v/>
      </c>
    </row>
    <row r="74">
      <c r="A74" s="7" t="inlineStr">
        <is>
          <t>tab:case_i_ps_experiments</t>
        </is>
      </c>
      <c r="B74" s="7" t="inlineStr">
        <is>
          <t>i</t>
        </is>
      </c>
      <c r="C74" s="7" t="inlineStr">
        <is>
          <t>PS</t>
        </is>
      </c>
      <c r="D74" s="7" t="inlineStr">
        <is>
          <t>raw</t>
        </is>
      </c>
      <c r="E74" s="7">
        <f>'PS-i'!$A$28</f>
        <v/>
      </c>
      <c r="F74" s="7">
        <f>'PS-i'!$B$28</f>
        <v/>
      </c>
      <c r="G74" s="7">
        <f>'PS-i'!$C$28</f>
        <v/>
      </c>
      <c r="H74" s="7">
        <f>'PS-i'!$D$28</f>
        <v/>
      </c>
      <c r="I74" s="7">
        <f>'PS-i'!$E$28</f>
        <v/>
      </c>
      <c r="J74" s="7">
        <f>'PS-i'!$F$28</f>
        <v/>
      </c>
      <c r="K74" s="7">
        <f>'PS-i'!$G$28</f>
        <v/>
      </c>
      <c r="L74" s="7">
        <f>'PS-i'!$H$28</f>
        <v/>
      </c>
      <c r="M74" s="7">
        <f>'PS-i'!$I$28</f>
        <v/>
      </c>
      <c r="N74" s="7">
        <f>'PS-i'!$J$28</f>
        <v/>
      </c>
      <c r="O74" s="7">
        <f>'PS-i'!$K$28</f>
        <v/>
      </c>
      <c r="P74" s="7">
        <f>'PS-i'!$L$28</f>
        <v/>
      </c>
      <c r="Q74" s="7">
        <f>'PS-i'!$M$28</f>
        <v/>
      </c>
      <c r="R74" s="7">
        <f>'PS-i'!$N$28</f>
        <v/>
      </c>
      <c r="S74" s="7">
        <f>'PS-i'!$O$28</f>
        <v/>
      </c>
      <c r="T74" s="7">
        <f>'PS-i'!$P$28</f>
        <v/>
      </c>
      <c r="U74" s="7">
        <f>'PS-i'!$Q$28</f>
        <v/>
      </c>
      <c r="V74" s="7">
        <f>'PS-i'!$R$28</f>
        <v/>
      </c>
      <c r="W74" s="7">
        <f>'PS-i'!$S$28</f>
        <v/>
      </c>
      <c r="X74" s="7">
        <f>'PS-i'!$T$28</f>
        <v/>
      </c>
      <c r="Y74" s="7">
        <f>'PS-i'!$U$28</f>
        <v/>
      </c>
      <c r="Z74" s="7">
        <f>'PS-i'!$V$28</f>
        <v/>
      </c>
      <c r="AA74" s="7">
        <f>'PS-i'!$W$28</f>
        <v/>
      </c>
      <c r="AB74" s="7">
        <f>'PS-i'!$X$28</f>
        <v/>
      </c>
      <c r="AC74" s="7">
        <f>'PS-i'!$Y$28</f>
        <v/>
      </c>
      <c r="AD74" s="7">
        <f>'PS-i'!$Z$28</f>
        <v/>
      </c>
    </row>
    <row r="75">
      <c r="A75" s="7" t="inlineStr">
        <is>
          <t>tab:case_i_ps_experiments</t>
        </is>
      </c>
      <c r="B75" s="7" t="inlineStr">
        <is>
          <t>i</t>
        </is>
      </c>
      <c r="C75" s="7" t="inlineStr">
        <is>
          <t>PS</t>
        </is>
      </c>
      <c r="D75" s="7" t="inlineStr">
        <is>
          <t>raw</t>
        </is>
      </c>
      <c r="E75" s="7">
        <f>'PS-i'!$A$29</f>
        <v/>
      </c>
      <c r="F75" s="7">
        <f>'PS-i'!$B$29</f>
        <v/>
      </c>
      <c r="G75" s="7">
        <f>'PS-i'!$C$29</f>
        <v/>
      </c>
      <c r="H75" s="7">
        <f>'PS-i'!$D$29</f>
        <v/>
      </c>
      <c r="I75" s="7">
        <f>'PS-i'!$E$29</f>
        <v/>
      </c>
      <c r="J75" s="7">
        <f>'PS-i'!$F$29</f>
        <v/>
      </c>
      <c r="K75" s="7">
        <f>'PS-i'!$G$29</f>
        <v/>
      </c>
      <c r="L75" s="7">
        <f>'PS-i'!$H$29</f>
        <v/>
      </c>
      <c r="M75" s="7">
        <f>'PS-i'!$I$29</f>
        <v/>
      </c>
      <c r="N75" s="7">
        <f>'PS-i'!$J$29</f>
        <v/>
      </c>
      <c r="O75" s="7">
        <f>'PS-i'!$K$29</f>
        <v/>
      </c>
      <c r="P75" s="7">
        <f>'PS-i'!$L$29</f>
        <v/>
      </c>
      <c r="Q75" s="7">
        <f>'PS-i'!$M$29</f>
        <v/>
      </c>
      <c r="R75" s="7">
        <f>'PS-i'!$N$29</f>
        <v/>
      </c>
      <c r="S75" s="7">
        <f>'PS-i'!$O$29</f>
        <v/>
      </c>
      <c r="T75" s="7">
        <f>'PS-i'!$P$29</f>
        <v/>
      </c>
      <c r="U75" s="7">
        <f>'PS-i'!$Q$29</f>
        <v/>
      </c>
      <c r="V75" s="7">
        <f>'PS-i'!$R$29</f>
        <v/>
      </c>
      <c r="W75" s="7">
        <f>'PS-i'!$S$29</f>
        <v/>
      </c>
      <c r="X75" s="7">
        <f>'PS-i'!$T$29</f>
        <v/>
      </c>
      <c r="Y75" s="7">
        <f>'PS-i'!$U$29</f>
        <v/>
      </c>
      <c r="Z75" s="7">
        <f>'PS-i'!$V$29</f>
        <v/>
      </c>
      <c r="AA75" s="7">
        <f>'PS-i'!$W$29</f>
        <v/>
      </c>
      <c r="AB75" s="7">
        <f>'PS-i'!$X$29</f>
        <v/>
      </c>
      <c r="AC75" s="7">
        <f>'PS-i'!$Y$29</f>
        <v/>
      </c>
      <c r="AD75" s="7">
        <f>'PS-i'!$Z$29</f>
        <v/>
      </c>
    </row>
    <row r="76">
      <c r="A76" s="7" t="inlineStr">
        <is>
          <t>tab:case_i_ps_experiments</t>
        </is>
      </c>
      <c r="B76" s="7" t="inlineStr">
        <is>
          <t>i</t>
        </is>
      </c>
      <c r="C76" s="7" t="inlineStr">
        <is>
          <t>PS</t>
        </is>
      </c>
      <c r="D76" s="7" t="inlineStr">
        <is>
          <t>raw</t>
        </is>
      </c>
      <c r="E76" s="7">
        <f>'PS-i'!$A$30</f>
        <v/>
      </c>
      <c r="F76" s="7">
        <f>'PS-i'!$B$30</f>
        <v/>
      </c>
      <c r="G76" s="7">
        <f>'PS-i'!$C$30</f>
        <v/>
      </c>
      <c r="H76" s="7">
        <f>'PS-i'!$D$30</f>
        <v/>
      </c>
      <c r="I76" s="7">
        <f>'PS-i'!$E$30</f>
        <v/>
      </c>
      <c r="J76" s="7">
        <f>'PS-i'!$F$30</f>
        <v/>
      </c>
      <c r="K76" s="7">
        <f>'PS-i'!$G$30</f>
        <v/>
      </c>
      <c r="L76" s="7">
        <f>'PS-i'!$H$30</f>
        <v/>
      </c>
      <c r="M76" s="7">
        <f>'PS-i'!$I$30</f>
        <v/>
      </c>
      <c r="N76" s="7">
        <f>'PS-i'!$J$30</f>
        <v/>
      </c>
      <c r="O76" s="7">
        <f>'PS-i'!$K$30</f>
        <v/>
      </c>
      <c r="P76" s="7">
        <f>'PS-i'!$L$30</f>
        <v/>
      </c>
      <c r="Q76" s="7">
        <f>'PS-i'!$M$30</f>
        <v/>
      </c>
      <c r="R76" s="7">
        <f>'PS-i'!$N$30</f>
        <v/>
      </c>
      <c r="S76" s="7">
        <f>'PS-i'!$O$30</f>
        <v/>
      </c>
      <c r="T76" s="7">
        <f>'PS-i'!$P$30</f>
        <v/>
      </c>
      <c r="U76" s="7">
        <f>'PS-i'!$Q$30</f>
        <v/>
      </c>
      <c r="V76" s="7">
        <f>'PS-i'!$R$30</f>
        <v/>
      </c>
      <c r="W76" s="7">
        <f>'PS-i'!$S$30</f>
        <v/>
      </c>
      <c r="X76" s="7">
        <f>'PS-i'!$T$30</f>
        <v/>
      </c>
      <c r="Y76" s="7">
        <f>'PS-i'!$U$30</f>
        <v/>
      </c>
      <c r="Z76" s="7">
        <f>'PS-i'!$V$30</f>
        <v/>
      </c>
      <c r="AA76" s="7">
        <f>'PS-i'!$W$30</f>
        <v/>
      </c>
      <c r="AB76" s="7">
        <f>'PS-i'!$X$30</f>
        <v/>
      </c>
      <c r="AC76" s="7">
        <f>'PS-i'!$Y$30</f>
        <v/>
      </c>
      <c r="AD76" s="7">
        <f>'PS-i'!$Z$30</f>
        <v/>
      </c>
    </row>
    <row r="77">
      <c r="A77" s="7" t="inlineStr">
        <is>
          <t>tab:case_i_ps_experiments</t>
        </is>
      </c>
      <c r="B77" s="7" t="inlineStr">
        <is>
          <t>i</t>
        </is>
      </c>
      <c r="C77" s="7" t="inlineStr">
        <is>
          <t>PS</t>
        </is>
      </c>
      <c r="D77" s="7" t="inlineStr">
        <is>
          <t>raw</t>
        </is>
      </c>
      <c r="E77" s="7">
        <f>'PS-i'!$A$31</f>
        <v/>
      </c>
      <c r="F77" s="7">
        <f>'PS-i'!$B$31</f>
        <v/>
      </c>
      <c r="G77" s="7">
        <f>'PS-i'!$C$31</f>
        <v/>
      </c>
      <c r="H77" s="7">
        <f>'PS-i'!$D$31</f>
        <v/>
      </c>
      <c r="I77" s="7">
        <f>'PS-i'!$E$31</f>
        <v/>
      </c>
      <c r="J77" s="7">
        <f>'PS-i'!$F$31</f>
        <v/>
      </c>
      <c r="K77" s="7">
        <f>'PS-i'!$G$31</f>
        <v/>
      </c>
      <c r="L77" s="7">
        <f>'PS-i'!$H$31</f>
        <v/>
      </c>
      <c r="M77" s="7">
        <f>'PS-i'!$I$31</f>
        <v/>
      </c>
      <c r="N77" s="7">
        <f>'PS-i'!$J$31</f>
        <v/>
      </c>
      <c r="O77" s="7">
        <f>'PS-i'!$K$31</f>
        <v/>
      </c>
      <c r="P77" s="7">
        <f>'PS-i'!$L$31</f>
        <v/>
      </c>
      <c r="Q77" s="7">
        <f>'PS-i'!$M$31</f>
        <v/>
      </c>
      <c r="R77" s="7">
        <f>'PS-i'!$N$31</f>
        <v/>
      </c>
      <c r="S77" s="7">
        <f>'PS-i'!$O$31</f>
        <v/>
      </c>
      <c r="T77" s="7">
        <f>'PS-i'!$P$31</f>
        <v/>
      </c>
      <c r="U77" s="7">
        <f>'PS-i'!$Q$31</f>
        <v/>
      </c>
      <c r="V77" s="7">
        <f>'PS-i'!$R$31</f>
        <v/>
      </c>
      <c r="W77" s="7">
        <f>'PS-i'!$S$31</f>
        <v/>
      </c>
      <c r="X77" s="7">
        <f>'PS-i'!$T$31</f>
        <v/>
      </c>
      <c r="Y77" s="7">
        <f>'PS-i'!$U$31</f>
        <v/>
      </c>
      <c r="Z77" s="7">
        <f>'PS-i'!$V$31</f>
        <v/>
      </c>
      <c r="AA77" s="7">
        <f>'PS-i'!$W$31</f>
        <v/>
      </c>
      <c r="AB77" s="7">
        <f>'PS-i'!$X$31</f>
        <v/>
      </c>
      <c r="AC77" s="7">
        <f>'PS-i'!$Y$31</f>
        <v/>
      </c>
      <c r="AD77" s="7">
        <f>'PS-i'!$Z$31</f>
        <v/>
      </c>
    </row>
    <row r="78">
      <c r="A78" s="7" t="inlineStr">
        <is>
          <t>tab:case_i_ps_experiments</t>
        </is>
      </c>
      <c r="B78" s="7" t="inlineStr">
        <is>
          <t>i</t>
        </is>
      </c>
      <c r="C78" s="7" t="inlineStr">
        <is>
          <t>PS</t>
        </is>
      </c>
      <c r="D78" s="7" t="inlineStr">
        <is>
          <t>raw</t>
        </is>
      </c>
      <c r="E78" s="7">
        <f>'PS-i'!$A$32</f>
        <v/>
      </c>
      <c r="F78" s="7">
        <f>'PS-i'!$B$32</f>
        <v/>
      </c>
      <c r="G78" s="7">
        <f>'PS-i'!$C$32</f>
        <v/>
      </c>
      <c r="H78" s="7">
        <f>'PS-i'!$D$32</f>
        <v/>
      </c>
      <c r="I78" s="7">
        <f>'PS-i'!$E$32</f>
        <v/>
      </c>
      <c r="J78" s="7">
        <f>'PS-i'!$F$32</f>
        <v/>
      </c>
      <c r="K78" s="7">
        <f>'PS-i'!$G$32</f>
        <v/>
      </c>
      <c r="L78" s="7">
        <f>'PS-i'!$H$32</f>
        <v/>
      </c>
      <c r="M78" s="7">
        <f>'PS-i'!$I$32</f>
        <v/>
      </c>
      <c r="N78" s="7">
        <f>'PS-i'!$J$32</f>
        <v/>
      </c>
      <c r="O78" s="7">
        <f>'PS-i'!$K$32</f>
        <v/>
      </c>
      <c r="P78" s="7">
        <f>'PS-i'!$L$32</f>
        <v/>
      </c>
      <c r="Q78" s="7">
        <f>'PS-i'!$M$32</f>
        <v/>
      </c>
      <c r="R78" s="7">
        <f>'PS-i'!$N$32</f>
        <v/>
      </c>
      <c r="S78" s="7">
        <f>'PS-i'!$O$32</f>
        <v/>
      </c>
      <c r="T78" s="7">
        <f>'PS-i'!$P$32</f>
        <v/>
      </c>
      <c r="U78" s="7">
        <f>'PS-i'!$Q$32</f>
        <v/>
      </c>
      <c r="V78" s="7">
        <f>'PS-i'!$R$32</f>
        <v/>
      </c>
      <c r="W78" s="7">
        <f>'PS-i'!$S$32</f>
        <v/>
      </c>
      <c r="X78" s="7">
        <f>'PS-i'!$T$32</f>
        <v/>
      </c>
      <c r="Y78" s="7">
        <f>'PS-i'!$U$32</f>
        <v/>
      </c>
      <c r="Z78" s="7">
        <f>'PS-i'!$V$32</f>
        <v/>
      </c>
      <c r="AA78" s="7">
        <f>'PS-i'!$W$32</f>
        <v/>
      </c>
      <c r="AB78" s="7">
        <f>'PS-i'!$X$32</f>
        <v/>
      </c>
      <c r="AC78" s="7">
        <f>'PS-i'!$Y$32</f>
        <v/>
      </c>
      <c r="AD78" s="7">
        <f>'PS-i'!$Z$32</f>
        <v/>
      </c>
    </row>
    <row r="79">
      <c r="A79" s="7" t="inlineStr">
        <is>
          <t>tab:case_i_ps_experiments</t>
        </is>
      </c>
      <c r="B79" s="7" t="inlineStr">
        <is>
          <t>i</t>
        </is>
      </c>
      <c r="C79" s="7" t="inlineStr">
        <is>
          <t>PS</t>
        </is>
      </c>
      <c r="D79" s="7" t="inlineStr">
        <is>
          <t>raw</t>
        </is>
      </c>
      <c r="E79" s="7">
        <f>'PS-i'!$A$33</f>
        <v/>
      </c>
      <c r="F79" s="7">
        <f>'PS-i'!$B$33</f>
        <v/>
      </c>
      <c r="G79" s="7">
        <f>'PS-i'!$C$33</f>
        <v/>
      </c>
      <c r="H79" s="7">
        <f>'PS-i'!$D$33</f>
        <v/>
      </c>
      <c r="I79" s="7">
        <f>'PS-i'!$E$33</f>
        <v/>
      </c>
      <c r="J79" s="7">
        <f>'PS-i'!$F$33</f>
        <v/>
      </c>
      <c r="K79" s="7">
        <f>'PS-i'!$G$33</f>
        <v/>
      </c>
      <c r="L79" s="7">
        <f>'PS-i'!$H$33</f>
        <v/>
      </c>
      <c r="M79" s="7">
        <f>'PS-i'!$I$33</f>
        <v/>
      </c>
      <c r="N79" s="7">
        <f>'PS-i'!$J$33</f>
        <v/>
      </c>
      <c r="O79" s="7">
        <f>'PS-i'!$K$33</f>
        <v/>
      </c>
      <c r="P79" s="7">
        <f>'PS-i'!$L$33</f>
        <v/>
      </c>
      <c r="Q79" s="7">
        <f>'PS-i'!$M$33</f>
        <v/>
      </c>
      <c r="R79" s="7">
        <f>'PS-i'!$N$33</f>
        <v/>
      </c>
      <c r="S79" s="7">
        <f>'PS-i'!$O$33</f>
        <v/>
      </c>
      <c r="T79" s="7">
        <f>'PS-i'!$P$33</f>
        <v/>
      </c>
      <c r="U79" s="7">
        <f>'PS-i'!$Q$33</f>
        <v/>
      </c>
      <c r="V79" s="7">
        <f>'PS-i'!$R$33</f>
        <v/>
      </c>
      <c r="W79" s="7">
        <f>'PS-i'!$S$33</f>
        <v/>
      </c>
      <c r="X79" s="7">
        <f>'PS-i'!$T$33</f>
        <v/>
      </c>
      <c r="Y79" s="7">
        <f>'PS-i'!$U$33</f>
        <v/>
      </c>
      <c r="Z79" s="7">
        <f>'PS-i'!$V$33</f>
        <v/>
      </c>
      <c r="AA79" s="7">
        <f>'PS-i'!$W$33</f>
        <v/>
      </c>
      <c r="AB79" s="7">
        <f>'PS-i'!$X$33</f>
        <v/>
      </c>
      <c r="AC79" s="7">
        <f>'PS-i'!$Y$33</f>
        <v/>
      </c>
      <c r="AD79" s="7">
        <f>'PS-i'!$Z$33</f>
        <v/>
      </c>
    </row>
    <row r="80">
      <c r="A80" s="7" t="inlineStr">
        <is>
          <t>tab:case_i_ps_experiments</t>
        </is>
      </c>
      <c r="B80" s="7" t="inlineStr">
        <is>
          <t>i</t>
        </is>
      </c>
      <c r="C80" s="7" t="inlineStr">
        <is>
          <t>PS</t>
        </is>
      </c>
      <c r="D80" s="7" t="inlineStr">
        <is>
          <t>raw</t>
        </is>
      </c>
      <c r="E80" s="7">
        <f>'PS-i'!$A$34</f>
        <v/>
      </c>
      <c r="F80" s="7">
        <f>'PS-i'!$B$34</f>
        <v/>
      </c>
      <c r="G80" s="7">
        <f>'PS-i'!$C$34</f>
        <v/>
      </c>
      <c r="H80" s="7">
        <f>'PS-i'!$D$34</f>
        <v/>
      </c>
      <c r="I80" s="7">
        <f>'PS-i'!$E$34</f>
        <v/>
      </c>
      <c r="J80" s="7">
        <f>'PS-i'!$F$34</f>
        <v/>
      </c>
      <c r="K80" s="7">
        <f>'PS-i'!$G$34</f>
        <v/>
      </c>
      <c r="L80" s="7">
        <f>'PS-i'!$H$34</f>
        <v/>
      </c>
      <c r="M80" s="7">
        <f>'PS-i'!$I$34</f>
        <v/>
      </c>
      <c r="N80" s="7">
        <f>'PS-i'!$J$34</f>
        <v/>
      </c>
      <c r="O80" s="7">
        <f>'PS-i'!$K$34</f>
        <v/>
      </c>
      <c r="P80" s="7">
        <f>'PS-i'!$L$34</f>
        <v/>
      </c>
      <c r="Q80" s="7">
        <f>'PS-i'!$M$34</f>
        <v/>
      </c>
      <c r="R80" s="7">
        <f>'PS-i'!$N$34</f>
        <v/>
      </c>
      <c r="S80" s="7">
        <f>'PS-i'!$O$34</f>
        <v/>
      </c>
      <c r="T80" s="7">
        <f>'PS-i'!$P$34</f>
        <v/>
      </c>
      <c r="U80" s="7">
        <f>'PS-i'!$Q$34</f>
        <v/>
      </c>
      <c r="V80" s="7">
        <f>'PS-i'!$R$34</f>
        <v/>
      </c>
      <c r="W80" s="7">
        <f>'PS-i'!$S$34</f>
        <v/>
      </c>
      <c r="X80" s="7">
        <f>'PS-i'!$T$34</f>
        <v/>
      </c>
      <c r="Y80" s="7">
        <f>'PS-i'!$U$34</f>
        <v/>
      </c>
      <c r="Z80" s="7">
        <f>'PS-i'!$V$34</f>
        <v/>
      </c>
      <c r="AA80" s="7">
        <f>'PS-i'!$W$34</f>
        <v/>
      </c>
      <c r="AB80" s="7">
        <f>'PS-i'!$X$34</f>
        <v/>
      </c>
      <c r="AC80" s="7">
        <f>'PS-i'!$Y$34</f>
        <v/>
      </c>
      <c r="AD80" s="7">
        <f>'PS-i'!$Z$34</f>
        <v/>
      </c>
    </row>
    <row r="81">
      <c r="A81" s="7" t="inlineStr">
        <is>
          <t>tab:case_i_ps_experiments</t>
        </is>
      </c>
      <c r="B81" s="7" t="inlineStr">
        <is>
          <t>i</t>
        </is>
      </c>
      <c r="C81" s="7" t="inlineStr">
        <is>
          <t>PS</t>
        </is>
      </c>
      <c r="D81" s="7" t="inlineStr">
        <is>
          <t>raw</t>
        </is>
      </c>
      <c r="E81" s="7">
        <f>'PS-i'!$A$35</f>
        <v/>
      </c>
      <c r="F81" s="7">
        <f>'PS-i'!$B$35</f>
        <v/>
      </c>
      <c r="G81" s="7">
        <f>'PS-i'!$C$35</f>
        <v/>
      </c>
      <c r="H81" s="7">
        <f>'PS-i'!$D$35</f>
        <v/>
      </c>
      <c r="I81" s="7">
        <f>'PS-i'!$E$35</f>
        <v/>
      </c>
      <c r="J81" s="7">
        <f>'PS-i'!$F$35</f>
        <v/>
      </c>
      <c r="K81" s="7">
        <f>'PS-i'!$G$35</f>
        <v/>
      </c>
      <c r="L81" s="7">
        <f>'PS-i'!$H$35</f>
        <v/>
      </c>
      <c r="M81" s="7">
        <f>'PS-i'!$I$35</f>
        <v/>
      </c>
      <c r="N81" s="7">
        <f>'PS-i'!$J$35</f>
        <v/>
      </c>
      <c r="O81" s="7">
        <f>'PS-i'!$K$35</f>
        <v/>
      </c>
      <c r="P81" s="7">
        <f>'PS-i'!$L$35</f>
        <v/>
      </c>
      <c r="Q81" s="7">
        <f>'PS-i'!$M$35</f>
        <v/>
      </c>
      <c r="R81" s="7">
        <f>'PS-i'!$N$35</f>
        <v/>
      </c>
      <c r="S81" s="7">
        <f>'PS-i'!$O$35</f>
        <v/>
      </c>
      <c r="T81" s="7">
        <f>'PS-i'!$P$35</f>
        <v/>
      </c>
      <c r="U81" s="7">
        <f>'PS-i'!$Q$35</f>
        <v/>
      </c>
      <c r="V81" s="7">
        <f>'PS-i'!$R$35</f>
        <v/>
      </c>
      <c r="W81" s="7">
        <f>'PS-i'!$S$35</f>
        <v/>
      </c>
      <c r="X81" s="7">
        <f>'PS-i'!$T$35</f>
        <v/>
      </c>
      <c r="Y81" s="7">
        <f>'PS-i'!$U$35</f>
        <v/>
      </c>
      <c r="Z81" s="7">
        <f>'PS-i'!$V$35</f>
        <v/>
      </c>
      <c r="AA81" s="7">
        <f>'PS-i'!$W$35</f>
        <v/>
      </c>
      <c r="AB81" s="7">
        <f>'PS-i'!$X$35</f>
        <v/>
      </c>
      <c r="AC81" s="7">
        <f>'PS-i'!$Y$35</f>
        <v/>
      </c>
      <c r="AD81" s="7">
        <f>'PS-i'!$Z$35</f>
        <v/>
      </c>
    </row>
    <row r="82">
      <c r="A82" s="7" t="inlineStr">
        <is>
          <t>tab:case_i_ps_experiments</t>
        </is>
      </c>
      <c r="B82" s="7" t="inlineStr">
        <is>
          <t>i</t>
        </is>
      </c>
      <c r="C82" s="7" t="inlineStr">
        <is>
          <t>PS</t>
        </is>
      </c>
      <c r="D82" s="7" t="inlineStr">
        <is>
          <t>raw</t>
        </is>
      </c>
      <c r="E82" s="7">
        <f>'PS-i'!$A$36</f>
        <v/>
      </c>
      <c r="F82" s="7">
        <f>'PS-i'!$B$36</f>
        <v/>
      </c>
      <c r="G82" s="7">
        <f>'PS-i'!$C$36</f>
        <v/>
      </c>
      <c r="H82" s="7">
        <f>'PS-i'!$D$36</f>
        <v/>
      </c>
      <c r="I82" s="7">
        <f>'PS-i'!$E$36</f>
        <v/>
      </c>
      <c r="J82" s="7">
        <f>'PS-i'!$F$36</f>
        <v/>
      </c>
      <c r="K82" s="7">
        <f>'PS-i'!$G$36</f>
        <v/>
      </c>
      <c r="L82" s="7">
        <f>'PS-i'!$H$36</f>
        <v/>
      </c>
      <c r="M82" s="7">
        <f>'PS-i'!$I$36</f>
        <v/>
      </c>
      <c r="N82" s="7">
        <f>'PS-i'!$J$36</f>
        <v/>
      </c>
      <c r="O82" s="7">
        <f>'PS-i'!$K$36</f>
        <v/>
      </c>
      <c r="P82" s="7">
        <f>'PS-i'!$L$36</f>
        <v/>
      </c>
      <c r="Q82" s="7">
        <f>'PS-i'!$M$36</f>
        <v/>
      </c>
      <c r="R82" s="7">
        <f>'PS-i'!$N$36</f>
        <v/>
      </c>
      <c r="S82" s="7">
        <f>'PS-i'!$O$36</f>
        <v/>
      </c>
      <c r="T82" s="7">
        <f>'PS-i'!$P$36</f>
        <v/>
      </c>
      <c r="U82" s="7">
        <f>'PS-i'!$Q$36</f>
        <v/>
      </c>
      <c r="V82" s="7">
        <f>'PS-i'!$R$36</f>
        <v/>
      </c>
      <c r="W82" s="7">
        <f>'PS-i'!$S$36</f>
        <v/>
      </c>
      <c r="X82" s="7">
        <f>'PS-i'!$T$36</f>
        <v/>
      </c>
      <c r="Y82" s="7">
        <f>'PS-i'!$U$36</f>
        <v/>
      </c>
      <c r="Z82" s="7">
        <f>'PS-i'!$V$36</f>
        <v/>
      </c>
      <c r="AA82" s="7">
        <f>'PS-i'!$W$36</f>
        <v/>
      </c>
      <c r="AB82" s="7">
        <f>'PS-i'!$X$36</f>
        <v/>
      </c>
      <c r="AC82" s="7">
        <f>'PS-i'!$Y$36</f>
        <v/>
      </c>
      <c r="AD82" s="7">
        <f>'PS-i'!$Z$36</f>
        <v/>
      </c>
    </row>
    <row r="83">
      <c r="A83" s="7" t="inlineStr">
        <is>
          <t>tab:case_i_ps_experiments</t>
        </is>
      </c>
      <c r="B83" s="7" t="inlineStr">
        <is>
          <t>i</t>
        </is>
      </c>
      <c r="C83" s="7" t="inlineStr">
        <is>
          <t>PS</t>
        </is>
      </c>
      <c r="D83" s="7" t="inlineStr">
        <is>
          <t>raw</t>
        </is>
      </c>
      <c r="E83" s="7">
        <f>'PS-i'!$A$37</f>
        <v/>
      </c>
      <c r="F83" s="7">
        <f>'PS-i'!$B$37</f>
        <v/>
      </c>
      <c r="G83" s="7">
        <f>'PS-i'!$C$37</f>
        <v/>
      </c>
      <c r="H83" s="7">
        <f>'PS-i'!$D$37</f>
        <v/>
      </c>
      <c r="I83" s="7">
        <f>'PS-i'!$E$37</f>
        <v/>
      </c>
      <c r="J83" s="7">
        <f>'PS-i'!$F$37</f>
        <v/>
      </c>
      <c r="K83" s="7">
        <f>'PS-i'!$G$37</f>
        <v/>
      </c>
      <c r="L83" s="7">
        <f>'PS-i'!$H$37</f>
        <v/>
      </c>
      <c r="M83" s="7">
        <f>'PS-i'!$I$37</f>
        <v/>
      </c>
      <c r="N83" s="7">
        <f>'PS-i'!$J$37</f>
        <v/>
      </c>
      <c r="O83" s="7">
        <f>'PS-i'!$K$37</f>
        <v/>
      </c>
      <c r="P83" s="7">
        <f>'PS-i'!$L$37</f>
        <v/>
      </c>
      <c r="Q83" s="7">
        <f>'PS-i'!$M$37</f>
        <v/>
      </c>
      <c r="R83" s="7">
        <f>'PS-i'!$N$37</f>
        <v/>
      </c>
      <c r="S83" s="7">
        <f>'PS-i'!$O$37</f>
        <v/>
      </c>
      <c r="T83" s="7">
        <f>'PS-i'!$P$37</f>
        <v/>
      </c>
      <c r="U83" s="7">
        <f>'PS-i'!$Q$37</f>
        <v/>
      </c>
      <c r="V83" s="7">
        <f>'PS-i'!$R$37</f>
        <v/>
      </c>
      <c r="W83" s="7">
        <f>'PS-i'!$S$37</f>
        <v/>
      </c>
      <c r="X83" s="7">
        <f>'PS-i'!$T$37</f>
        <v/>
      </c>
      <c r="Y83" s="7">
        <f>'PS-i'!$U$37</f>
        <v/>
      </c>
      <c r="Z83" s="7">
        <f>'PS-i'!$V$37</f>
        <v/>
      </c>
      <c r="AA83" s="7">
        <f>'PS-i'!$W$37</f>
        <v/>
      </c>
      <c r="AB83" s="7">
        <f>'PS-i'!$X$37</f>
        <v/>
      </c>
      <c r="AC83" s="7">
        <f>'PS-i'!$Y$37</f>
        <v/>
      </c>
      <c r="AD83" s="7">
        <f>'PS-i'!$Z$37</f>
        <v/>
      </c>
    </row>
    <row r="84">
      <c r="A84" s="7" t="inlineStr">
        <is>
          <t>tab:case_i_ps_experiments</t>
        </is>
      </c>
      <c r="B84" s="7" t="inlineStr">
        <is>
          <t>i</t>
        </is>
      </c>
      <c r="C84" s="7" t="inlineStr">
        <is>
          <t>PS</t>
        </is>
      </c>
      <c r="D84" s="7" t="inlineStr">
        <is>
          <t>raw</t>
        </is>
      </c>
      <c r="E84" s="7">
        <f>'PS-i'!$A$38</f>
        <v/>
      </c>
      <c r="F84" s="7">
        <f>'PS-i'!$B$38</f>
        <v/>
      </c>
      <c r="G84" s="7">
        <f>'PS-i'!$C$38</f>
        <v/>
      </c>
      <c r="H84" s="7">
        <f>'PS-i'!$D$38</f>
        <v/>
      </c>
      <c r="I84" s="7">
        <f>'PS-i'!$E$38</f>
        <v/>
      </c>
      <c r="J84" s="7">
        <f>'PS-i'!$F$38</f>
        <v/>
      </c>
      <c r="K84" s="7">
        <f>'PS-i'!$G$38</f>
        <v/>
      </c>
      <c r="L84" s="7">
        <f>'PS-i'!$H$38</f>
        <v/>
      </c>
      <c r="M84" s="7">
        <f>'PS-i'!$I$38</f>
        <v/>
      </c>
      <c r="N84" s="7">
        <f>'PS-i'!$J$38</f>
        <v/>
      </c>
      <c r="O84" s="7">
        <f>'PS-i'!$K$38</f>
        <v/>
      </c>
      <c r="P84" s="7">
        <f>'PS-i'!$L$38</f>
        <v/>
      </c>
      <c r="Q84" s="7">
        <f>'PS-i'!$M$38</f>
        <v/>
      </c>
      <c r="R84" s="7">
        <f>'PS-i'!$N$38</f>
        <v/>
      </c>
      <c r="S84" s="7">
        <f>'PS-i'!$O$38</f>
        <v/>
      </c>
      <c r="T84" s="7">
        <f>'PS-i'!$P$38</f>
        <v/>
      </c>
      <c r="U84" s="7">
        <f>'PS-i'!$Q$38</f>
        <v/>
      </c>
      <c r="V84" s="7">
        <f>'PS-i'!$R$38</f>
        <v/>
      </c>
      <c r="W84" s="7">
        <f>'PS-i'!$S$38</f>
        <v/>
      </c>
      <c r="X84" s="7">
        <f>'PS-i'!$T$38</f>
        <v/>
      </c>
      <c r="Y84" s="7">
        <f>'PS-i'!$U$38</f>
        <v/>
      </c>
      <c r="Z84" s="7">
        <f>'PS-i'!$V$38</f>
        <v/>
      </c>
      <c r="AA84" s="7">
        <f>'PS-i'!$W$38</f>
        <v/>
      </c>
      <c r="AB84" s="7">
        <f>'PS-i'!$X$38</f>
        <v/>
      </c>
      <c r="AC84" s="7">
        <f>'PS-i'!$Y$38</f>
        <v/>
      </c>
      <c r="AD84" s="7">
        <f>'PS-i'!$Z$38</f>
        <v/>
      </c>
    </row>
    <row r="85">
      <c r="A85" s="7" t="inlineStr">
        <is>
          <t>tab:case_i_ps_experiments</t>
        </is>
      </c>
      <c r="B85" s="7" t="inlineStr">
        <is>
          <t>i</t>
        </is>
      </c>
      <c r="C85" s="7" t="inlineStr">
        <is>
          <t>PS</t>
        </is>
      </c>
      <c r="D85" s="7" t="inlineStr">
        <is>
          <t>raw</t>
        </is>
      </c>
      <c r="E85" s="7">
        <f>'PS-i'!$A$39</f>
        <v/>
      </c>
      <c r="F85" s="7">
        <f>'PS-i'!$B$39</f>
        <v/>
      </c>
      <c r="G85" s="7">
        <f>'PS-i'!$C$39</f>
        <v/>
      </c>
      <c r="H85" s="7">
        <f>'PS-i'!$D$39</f>
        <v/>
      </c>
      <c r="I85" s="7">
        <f>'PS-i'!$E$39</f>
        <v/>
      </c>
      <c r="J85" s="7">
        <f>'PS-i'!$F$39</f>
        <v/>
      </c>
      <c r="K85" s="7">
        <f>'PS-i'!$G$39</f>
        <v/>
      </c>
      <c r="L85" s="7">
        <f>'PS-i'!$H$39</f>
        <v/>
      </c>
      <c r="M85" s="7">
        <f>'PS-i'!$I$39</f>
        <v/>
      </c>
      <c r="N85" s="7">
        <f>'PS-i'!$J$39</f>
        <v/>
      </c>
      <c r="O85" s="7">
        <f>'PS-i'!$K$39</f>
        <v/>
      </c>
      <c r="P85" s="7">
        <f>'PS-i'!$L$39</f>
        <v/>
      </c>
      <c r="Q85" s="7">
        <f>'PS-i'!$M$39</f>
        <v/>
      </c>
      <c r="R85" s="7">
        <f>'PS-i'!$N$39</f>
        <v/>
      </c>
      <c r="S85" s="7">
        <f>'PS-i'!$O$39</f>
        <v/>
      </c>
      <c r="T85" s="7">
        <f>'PS-i'!$P$39</f>
        <v/>
      </c>
      <c r="U85" s="7">
        <f>'PS-i'!$Q$39</f>
        <v/>
      </c>
      <c r="V85" s="7">
        <f>'PS-i'!$R$39</f>
        <v/>
      </c>
      <c r="W85" s="7">
        <f>'PS-i'!$S$39</f>
        <v/>
      </c>
      <c r="X85" s="7">
        <f>'PS-i'!$T$39</f>
        <v/>
      </c>
      <c r="Y85" s="7">
        <f>'PS-i'!$U$39</f>
        <v/>
      </c>
      <c r="Z85" s="7">
        <f>'PS-i'!$V$39</f>
        <v/>
      </c>
      <c r="AA85" s="7">
        <f>'PS-i'!$W$39</f>
        <v/>
      </c>
      <c r="AB85" s="7">
        <f>'PS-i'!$X$39</f>
        <v/>
      </c>
      <c r="AC85" s="7">
        <f>'PS-i'!$Y$39</f>
        <v/>
      </c>
      <c r="AD85" s="7">
        <f>'PS-i'!$Z$39</f>
        <v/>
      </c>
    </row>
    <row r="86">
      <c r="A86" s="7" t="inlineStr">
        <is>
          <t>tab:case_i_ps_experiments</t>
        </is>
      </c>
      <c r="B86" s="7" t="inlineStr">
        <is>
          <t>i</t>
        </is>
      </c>
      <c r="C86" s="7" t="inlineStr">
        <is>
          <t>PS</t>
        </is>
      </c>
      <c r="D86" s="7" t="inlineStr">
        <is>
          <t>raw</t>
        </is>
      </c>
      <c r="E86" s="7">
        <f>'PS-i'!$A$40</f>
        <v/>
      </c>
      <c r="F86" s="7">
        <f>'PS-i'!$B$40</f>
        <v/>
      </c>
      <c r="G86" s="7">
        <f>'PS-i'!$C$40</f>
        <v/>
      </c>
      <c r="H86" s="7">
        <f>'PS-i'!$D$40</f>
        <v/>
      </c>
      <c r="I86" s="7">
        <f>'PS-i'!$E$40</f>
        <v/>
      </c>
      <c r="J86" s="7">
        <f>'PS-i'!$F$40</f>
        <v/>
      </c>
      <c r="K86" s="7">
        <f>'PS-i'!$G$40</f>
        <v/>
      </c>
      <c r="L86" s="7">
        <f>'PS-i'!$H$40</f>
        <v/>
      </c>
      <c r="M86" s="7">
        <f>'PS-i'!$I$40</f>
        <v/>
      </c>
      <c r="N86" s="7">
        <f>'PS-i'!$J$40</f>
        <v/>
      </c>
      <c r="O86" s="7">
        <f>'PS-i'!$K$40</f>
        <v/>
      </c>
      <c r="P86" s="7">
        <f>'PS-i'!$L$40</f>
        <v/>
      </c>
      <c r="Q86" s="7">
        <f>'PS-i'!$M$40</f>
        <v/>
      </c>
      <c r="R86" s="7">
        <f>'PS-i'!$N$40</f>
        <v/>
      </c>
      <c r="S86" s="7">
        <f>'PS-i'!$O$40</f>
        <v/>
      </c>
      <c r="T86" s="7">
        <f>'PS-i'!$P$40</f>
        <v/>
      </c>
      <c r="U86" s="7">
        <f>'PS-i'!$Q$40</f>
        <v/>
      </c>
      <c r="V86" s="7">
        <f>'PS-i'!$R$40</f>
        <v/>
      </c>
      <c r="W86" s="7">
        <f>'PS-i'!$S$40</f>
        <v/>
      </c>
      <c r="X86" s="7">
        <f>'PS-i'!$T$40</f>
        <v/>
      </c>
      <c r="Y86" s="7">
        <f>'PS-i'!$U$40</f>
        <v/>
      </c>
      <c r="Z86" s="7">
        <f>'PS-i'!$V$40</f>
        <v/>
      </c>
      <c r="AA86" s="7">
        <f>'PS-i'!$W$40</f>
        <v/>
      </c>
      <c r="AB86" s="7">
        <f>'PS-i'!$X$40</f>
        <v/>
      </c>
      <c r="AC86" s="7">
        <f>'PS-i'!$Y$40</f>
        <v/>
      </c>
      <c r="AD86" s="7">
        <f>'PS-i'!$Z$40</f>
        <v/>
      </c>
    </row>
    <row r="87">
      <c r="A87" s="7" t="inlineStr">
        <is>
          <t>tab:case_i_ps_experiments</t>
        </is>
      </c>
      <c r="B87" s="7" t="inlineStr">
        <is>
          <t>i</t>
        </is>
      </c>
      <c r="C87" s="7" t="inlineStr">
        <is>
          <t>PS</t>
        </is>
      </c>
      <c r="D87" s="7" t="inlineStr">
        <is>
          <t>raw</t>
        </is>
      </c>
      <c r="E87" s="7">
        <f>'PS-i'!$A$41</f>
        <v/>
      </c>
      <c r="F87" s="7">
        <f>'PS-i'!$B$41</f>
        <v/>
      </c>
      <c r="G87" s="7">
        <f>'PS-i'!$C$41</f>
        <v/>
      </c>
      <c r="H87" s="7">
        <f>'PS-i'!$D$41</f>
        <v/>
      </c>
      <c r="I87" s="7">
        <f>'PS-i'!$E$41</f>
        <v/>
      </c>
      <c r="J87" s="7">
        <f>'PS-i'!$F$41</f>
        <v/>
      </c>
      <c r="K87" s="7">
        <f>'PS-i'!$G$41</f>
        <v/>
      </c>
      <c r="L87" s="7">
        <f>'PS-i'!$H$41</f>
        <v/>
      </c>
      <c r="M87" s="7">
        <f>'PS-i'!$I$41</f>
        <v/>
      </c>
      <c r="N87" s="7">
        <f>'PS-i'!$J$41</f>
        <v/>
      </c>
      <c r="O87" s="7">
        <f>'PS-i'!$K$41</f>
        <v/>
      </c>
      <c r="P87" s="7">
        <f>'PS-i'!$L$41</f>
        <v/>
      </c>
      <c r="Q87" s="7">
        <f>'PS-i'!$M$41</f>
        <v/>
      </c>
      <c r="R87" s="7">
        <f>'PS-i'!$N$41</f>
        <v/>
      </c>
      <c r="S87" s="7">
        <f>'PS-i'!$O$41</f>
        <v/>
      </c>
      <c r="T87" s="7">
        <f>'PS-i'!$P$41</f>
        <v/>
      </c>
      <c r="U87" s="7">
        <f>'PS-i'!$Q$41</f>
        <v/>
      </c>
      <c r="V87" s="7">
        <f>'PS-i'!$R$41</f>
        <v/>
      </c>
      <c r="W87" s="7">
        <f>'PS-i'!$S$41</f>
        <v/>
      </c>
      <c r="X87" s="7">
        <f>'PS-i'!$T$41</f>
        <v/>
      </c>
      <c r="Y87" s="7">
        <f>'PS-i'!$U$41</f>
        <v/>
      </c>
      <c r="Z87" s="7">
        <f>'PS-i'!$V$41</f>
        <v/>
      </c>
      <c r="AA87" s="7">
        <f>'PS-i'!$W$41</f>
        <v/>
      </c>
      <c r="AB87" s="7">
        <f>'PS-i'!$X$41</f>
        <v/>
      </c>
      <c r="AC87" s="7">
        <f>'PS-i'!$Y$41</f>
        <v/>
      </c>
      <c r="AD87" s="7">
        <f>'PS-i'!$Z$41</f>
        <v/>
      </c>
    </row>
    <row r="88">
      <c r="A88" s="7" t="inlineStr">
        <is>
          <t>tab:case_i_ps_experiments</t>
        </is>
      </c>
      <c r="B88" s="7" t="inlineStr">
        <is>
          <t>i</t>
        </is>
      </c>
      <c r="C88" s="7" t="inlineStr">
        <is>
          <t>PS</t>
        </is>
      </c>
      <c r="D88" s="7" t="inlineStr">
        <is>
          <t>raw</t>
        </is>
      </c>
      <c r="E88" s="7">
        <f>'PS-i'!$A$42</f>
        <v/>
      </c>
      <c r="F88" s="7">
        <f>'PS-i'!$B$42</f>
        <v/>
      </c>
      <c r="G88" s="7">
        <f>'PS-i'!$C$42</f>
        <v/>
      </c>
      <c r="H88" s="7">
        <f>'PS-i'!$D$42</f>
        <v/>
      </c>
      <c r="I88" s="7">
        <f>'PS-i'!$E$42</f>
        <v/>
      </c>
      <c r="J88" s="7">
        <f>'PS-i'!$F$42</f>
        <v/>
      </c>
      <c r="K88" s="7">
        <f>'PS-i'!$G$42</f>
        <v/>
      </c>
      <c r="L88" s="7">
        <f>'PS-i'!$H$42</f>
        <v/>
      </c>
      <c r="M88" s="7">
        <f>'PS-i'!$I$42</f>
        <v/>
      </c>
      <c r="N88" s="7">
        <f>'PS-i'!$J$42</f>
        <v/>
      </c>
      <c r="O88" s="7">
        <f>'PS-i'!$K$42</f>
        <v/>
      </c>
      <c r="P88" s="7">
        <f>'PS-i'!$L$42</f>
        <v/>
      </c>
      <c r="Q88" s="7">
        <f>'PS-i'!$M$42</f>
        <v/>
      </c>
      <c r="R88" s="7">
        <f>'PS-i'!$N$42</f>
        <v/>
      </c>
      <c r="S88" s="7">
        <f>'PS-i'!$O$42</f>
        <v/>
      </c>
      <c r="T88" s="7">
        <f>'PS-i'!$P$42</f>
        <v/>
      </c>
      <c r="U88" s="7">
        <f>'PS-i'!$Q$42</f>
        <v/>
      </c>
      <c r="V88" s="7">
        <f>'PS-i'!$R$42</f>
        <v/>
      </c>
      <c r="W88" s="7">
        <f>'PS-i'!$S$42</f>
        <v/>
      </c>
      <c r="X88" s="7">
        <f>'PS-i'!$T$42</f>
        <v/>
      </c>
      <c r="Y88" s="7">
        <f>'PS-i'!$U$42</f>
        <v/>
      </c>
      <c r="Z88" s="7">
        <f>'PS-i'!$V$42</f>
        <v/>
      </c>
      <c r="AA88" s="7">
        <f>'PS-i'!$W$42</f>
        <v/>
      </c>
      <c r="AB88" s="7">
        <f>'PS-i'!$X$42</f>
        <v/>
      </c>
      <c r="AC88" s="7">
        <f>'PS-i'!$Y$42</f>
        <v/>
      </c>
      <c r="AD88" s="7">
        <f>'PS-i'!$Z$42</f>
        <v/>
      </c>
    </row>
    <row r="89">
      <c r="A89" s="7" t="inlineStr">
        <is>
          <t>tab:case_i_ps_experiments</t>
        </is>
      </c>
      <c r="B89" s="7" t="inlineStr">
        <is>
          <t>i</t>
        </is>
      </c>
      <c r="C89" s="7" t="inlineStr">
        <is>
          <t>PS</t>
        </is>
      </c>
      <c r="D89" s="7" t="inlineStr">
        <is>
          <t>raw</t>
        </is>
      </c>
      <c r="E89" s="7">
        <f>'PS-i'!$A$43</f>
        <v/>
      </c>
      <c r="F89" s="7">
        <f>'PS-i'!$B$43</f>
        <v/>
      </c>
      <c r="G89" s="7">
        <f>'PS-i'!$C$43</f>
        <v/>
      </c>
      <c r="H89" s="7">
        <f>'PS-i'!$D$43</f>
        <v/>
      </c>
      <c r="I89" s="7">
        <f>'PS-i'!$E$43</f>
        <v/>
      </c>
      <c r="J89" s="7">
        <f>'PS-i'!$F$43</f>
        <v/>
      </c>
      <c r="K89" s="7">
        <f>'PS-i'!$G$43</f>
        <v/>
      </c>
      <c r="L89" s="7">
        <f>'PS-i'!$H$43</f>
        <v/>
      </c>
      <c r="M89" s="7">
        <f>'PS-i'!$I$43</f>
        <v/>
      </c>
      <c r="N89" s="7">
        <f>'PS-i'!$J$43</f>
        <v/>
      </c>
      <c r="O89" s="7">
        <f>'PS-i'!$K$43</f>
        <v/>
      </c>
      <c r="P89" s="7">
        <f>'PS-i'!$L$43</f>
        <v/>
      </c>
      <c r="Q89" s="7">
        <f>'PS-i'!$M$43</f>
        <v/>
      </c>
      <c r="R89" s="7">
        <f>'PS-i'!$N$43</f>
        <v/>
      </c>
      <c r="S89" s="7">
        <f>'PS-i'!$O$43</f>
        <v/>
      </c>
      <c r="T89" s="7">
        <f>'PS-i'!$P$43</f>
        <v/>
      </c>
      <c r="U89" s="7">
        <f>'PS-i'!$Q$43</f>
        <v/>
      </c>
      <c r="V89" s="7">
        <f>'PS-i'!$R$43</f>
        <v/>
      </c>
      <c r="W89" s="7">
        <f>'PS-i'!$S$43</f>
        <v/>
      </c>
      <c r="X89" s="7">
        <f>'PS-i'!$T$43</f>
        <v/>
      </c>
      <c r="Y89" s="7">
        <f>'PS-i'!$U$43</f>
        <v/>
      </c>
      <c r="Z89" s="7">
        <f>'PS-i'!$V$43</f>
        <v/>
      </c>
      <c r="AA89" s="7">
        <f>'PS-i'!$W$43</f>
        <v/>
      </c>
      <c r="AB89" s="7">
        <f>'PS-i'!$X$43</f>
        <v/>
      </c>
      <c r="AC89" s="7">
        <f>'PS-i'!$Y$43</f>
        <v/>
      </c>
      <c r="AD89" s="7">
        <f>'PS-i'!$Z$43</f>
        <v/>
      </c>
    </row>
    <row r="90">
      <c r="A90" s="7" t="inlineStr">
        <is>
          <t>tab:case_i_ps_experiments</t>
        </is>
      </c>
      <c r="B90" s="7" t="inlineStr">
        <is>
          <t>i</t>
        </is>
      </c>
      <c r="C90" s="7" t="inlineStr">
        <is>
          <t>PS</t>
        </is>
      </c>
      <c r="D90" s="7" t="inlineStr">
        <is>
          <t>raw</t>
        </is>
      </c>
      <c r="E90" s="7">
        <f>'PS-i'!$A$44</f>
        <v/>
      </c>
      <c r="F90" s="7">
        <f>'PS-i'!$B$44</f>
        <v/>
      </c>
      <c r="G90" s="7">
        <f>'PS-i'!$C$44</f>
        <v/>
      </c>
      <c r="H90" s="7">
        <f>'PS-i'!$D$44</f>
        <v/>
      </c>
      <c r="I90" s="7">
        <f>'PS-i'!$E$44</f>
        <v/>
      </c>
      <c r="J90" s="7">
        <f>'PS-i'!$F$44</f>
        <v/>
      </c>
      <c r="K90" s="7">
        <f>'PS-i'!$G$44</f>
        <v/>
      </c>
      <c r="L90" s="7">
        <f>'PS-i'!$H$44</f>
        <v/>
      </c>
      <c r="M90" s="7">
        <f>'PS-i'!$I$44</f>
        <v/>
      </c>
      <c r="N90" s="7">
        <f>'PS-i'!$J$44</f>
        <v/>
      </c>
      <c r="O90" s="7">
        <f>'PS-i'!$K$44</f>
        <v/>
      </c>
      <c r="P90" s="7">
        <f>'PS-i'!$L$44</f>
        <v/>
      </c>
      <c r="Q90" s="7">
        <f>'PS-i'!$M$44</f>
        <v/>
      </c>
      <c r="R90" s="7">
        <f>'PS-i'!$N$44</f>
        <v/>
      </c>
      <c r="S90" s="7">
        <f>'PS-i'!$O$44</f>
        <v/>
      </c>
      <c r="T90" s="7">
        <f>'PS-i'!$P$44</f>
        <v/>
      </c>
      <c r="U90" s="7">
        <f>'PS-i'!$Q$44</f>
        <v/>
      </c>
      <c r="V90" s="7">
        <f>'PS-i'!$R$44</f>
        <v/>
      </c>
      <c r="W90" s="7">
        <f>'PS-i'!$S$44</f>
        <v/>
      </c>
      <c r="X90" s="7">
        <f>'PS-i'!$T$44</f>
        <v/>
      </c>
      <c r="Y90" s="7">
        <f>'PS-i'!$U$44</f>
        <v/>
      </c>
      <c r="Z90" s="7">
        <f>'PS-i'!$V$44</f>
        <v/>
      </c>
      <c r="AA90" s="7">
        <f>'PS-i'!$W$44</f>
        <v/>
      </c>
      <c r="AB90" s="7">
        <f>'PS-i'!$X$44</f>
        <v/>
      </c>
      <c r="AC90" s="7">
        <f>'PS-i'!$Y$44</f>
        <v/>
      </c>
      <c r="AD90" s="7">
        <f>'PS-i'!$Z$44</f>
        <v/>
      </c>
    </row>
    <row r="91">
      <c r="A91" s="7" t="inlineStr">
        <is>
          <t>tab:case_i_ps_experiments</t>
        </is>
      </c>
      <c r="B91" s="7" t="inlineStr">
        <is>
          <t>i</t>
        </is>
      </c>
      <c r="C91" s="7" t="inlineStr">
        <is>
          <t>PS</t>
        </is>
      </c>
      <c r="D91" s="7" t="inlineStr">
        <is>
          <t>raw</t>
        </is>
      </c>
      <c r="E91" s="7">
        <f>'PS-i'!$A$45</f>
        <v/>
      </c>
      <c r="F91" s="7">
        <f>'PS-i'!$B$45</f>
        <v/>
      </c>
      <c r="G91" s="7">
        <f>'PS-i'!$C$45</f>
        <v/>
      </c>
      <c r="H91" s="7">
        <f>'PS-i'!$D$45</f>
        <v/>
      </c>
      <c r="I91" s="7">
        <f>'PS-i'!$E$45</f>
        <v/>
      </c>
      <c r="J91" s="7">
        <f>'PS-i'!$F$45</f>
        <v/>
      </c>
      <c r="K91" s="7">
        <f>'PS-i'!$G$45</f>
        <v/>
      </c>
      <c r="L91" s="7">
        <f>'PS-i'!$H$45</f>
        <v/>
      </c>
      <c r="M91" s="7">
        <f>'PS-i'!$I$45</f>
        <v/>
      </c>
      <c r="N91" s="7">
        <f>'PS-i'!$J$45</f>
        <v/>
      </c>
      <c r="O91" s="7">
        <f>'PS-i'!$K$45</f>
        <v/>
      </c>
      <c r="P91" s="7">
        <f>'PS-i'!$L$45</f>
        <v/>
      </c>
      <c r="Q91" s="7">
        <f>'PS-i'!$M$45</f>
        <v/>
      </c>
      <c r="R91" s="7">
        <f>'PS-i'!$N$45</f>
        <v/>
      </c>
      <c r="S91" s="7">
        <f>'PS-i'!$O$45</f>
        <v/>
      </c>
      <c r="T91" s="7">
        <f>'PS-i'!$P$45</f>
        <v/>
      </c>
      <c r="U91" s="7">
        <f>'PS-i'!$Q$45</f>
        <v/>
      </c>
      <c r="V91" s="7">
        <f>'PS-i'!$R$45</f>
        <v/>
      </c>
      <c r="W91" s="7">
        <f>'PS-i'!$S$45</f>
        <v/>
      </c>
      <c r="X91" s="7">
        <f>'PS-i'!$T$45</f>
        <v/>
      </c>
      <c r="Y91" s="7">
        <f>'PS-i'!$U$45</f>
        <v/>
      </c>
      <c r="Z91" s="7">
        <f>'PS-i'!$V$45</f>
        <v/>
      </c>
      <c r="AA91" s="7">
        <f>'PS-i'!$W$45</f>
        <v/>
      </c>
      <c r="AB91" s="7">
        <f>'PS-i'!$X$45</f>
        <v/>
      </c>
      <c r="AC91" s="7">
        <f>'PS-i'!$Y$45</f>
        <v/>
      </c>
      <c r="AD91" s="7">
        <f>'PS-i'!$Z$45</f>
        <v/>
      </c>
    </row>
    <row r="92">
      <c r="A92" s="7" t="inlineStr">
        <is>
          <t>tab:case_i_ps_experiments</t>
        </is>
      </c>
      <c r="B92" s="7" t="inlineStr">
        <is>
          <t>i</t>
        </is>
      </c>
      <c r="C92" s="7" t="inlineStr">
        <is>
          <t>PS</t>
        </is>
      </c>
      <c r="D92" s="7" t="inlineStr">
        <is>
          <t>raw</t>
        </is>
      </c>
      <c r="E92" s="7">
        <f>'PS-i'!$A$46</f>
        <v/>
      </c>
      <c r="F92" s="7">
        <f>'PS-i'!$B$46</f>
        <v/>
      </c>
      <c r="G92" s="7">
        <f>'PS-i'!$C$46</f>
        <v/>
      </c>
      <c r="H92" s="7">
        <f>'PS-i'!$D$46</f>
        <v/>
      </c>
      <c r="I92" s="7">
        <f>'PS-i'!$E$46</f>
        <v/>
      </c>
      <c r="J92" s="7">
        <f>'PS-i'!$F$46</f>
        <v/>
      </c>
      <c r="K92" s="7">
        <f>'PS-i'!$G$46</f>
        <v/>
      </c>
      <c r="L92" s="7">
        <f>'PS-i'!$H$46</f>
        <v/>
      </c>
      <c r="M92" s="7">
        <f>'PS-i'!$I$46</f>
        <v/>
      </c>
      <c r="N92" s="7">
        <f>'PS-i'!$J$46</f>
        <v/>
      </c>
      <c r="O92" s="7">
        <f>'PS-i'!$K$46</f>
        <v/>
      </c>
      <c r="P92" s="7">
        <f>'PS-i'!$L$46</f>
        <v/>
      </c>
      <c r="Q92" s="7">
        <f>'PS-i'!$M$46</f>
        <v/>
      </c>
      <c r="R92" s="7">
        <f>'PS-i'!$N$46</f>
        <v/>
      </c>
      <c r="S92" s="7">
        <f>'PS-i'!$O$46</f>
        <v/>
      </c>
      <c r="T92" s="7">
        <f>'PS-i'!$P$46</f>
        <v/>
      </c>
      <c r="U92" s="7">
        <f>'PS-i'!$Q$46</f>
        <v/>
      </c>
      <c r="V92" s="7">
        <f>'PS-i'!$R$46</f>
        <v/>
      </c>
      <c r="W92" s="7">
        <f>'PS-i'!$S$46</f>
        <v/>
      </c>
      <c r="X92" s="7">
        <f>'PS-i'!$T$46</f>
        <v/>
      </c>
      <c r="Y92" s="7">
        <f>'PS-i'!$U$46</f>
        <v/>
      </c>
      <c r="Z92" s="7">
        <f>'PS-i'!$V$46</f>
        <v/>
      </c>
      <c r="AA92" s="7">
        <f>'PS-i'!$W$46</f>
        <v/>
      </c>
      <c r="AB92" s="7">
        <f>'PS-i'!$X$46</f>
        <v/>
      </c>
      <c r="AC92" s="7">
        <f>'PS-i'!$Y$46</f>
        <v/>
      </c>
      <c r="AD92" s="7">
        <f>'PS-i'!$Z$46</f>
        <v/>
      </c>
    </row>
    <row r="93">
      <c r="A93" s="7" t="inlineStr">
        <is>
          <t>tab:case_i_ps_experiments</t>
        </is>
      </c>
      <c r="B93" s="7" t="inlineStr">
        <is>
          <t>i</t>
        </is>
      </c>
      <c r="C93" s="7" t="inlineStr">
        <is>
          <t>PS</t>
        </is>
      </c>
      <c r="D93" s="7" t="inlineStr">
        <is>
          <t>raw</t>
        </is>
      </c>
      <c r="E93" s="7">
        <f>'PS-i'!$A$47</f>
        <v/>
      </c>
      <c r="F93" s="7">
        <f>'PS-i'!$B$47</f>
        <v/>
      </c>
      <c r="G93" s="7">
        <f>'PS-i'!$C$47</f>
        <v/>
      </c>
      <c r="H93" s="7">
        <f>'PS-i'!$D$47</f>
        <v/>
      </c>
      <c r="I93" s="7">
        <f>'PS-i'!$E$47</f>
        <v/>
      </c>
      <c r="J93" s="7">
        <f>'PS-i'!$F$47</f>
        <v/>
      </c>
      <c r="K93" s="7">
        <f>'PS-i'!$G$47</f>
        <v/>
      </c>
      <c r="L93" s="7">
        <f>'PS-i'!$H$47</f>
        <v/>
      </c>
      <c r="M93" s="7">
        <f>'PS-i'!$I$47</f>
        <v/>
      </c>
      <c r="N93" s="7">
        <f>'PS-i'!$J$47</f>
        <v/>
      </c>
      <c r="O93" s="7">
        <f>'PS-i'!$K$47</f>
        <v/>
      </c>
      <c r="P93" s="7">
        <f>'PS-i'!$L$47</f>
        <v/>
      </c>
      <c r="Q93" s="7">
        <f>'PS-i'!$M$47</f>
        <v/>
      </c>
      <c r="R93" s="7">
        <f>'PS-i'!$N$47</f>
        <v/>
      </c>
      <c r="S93" s="7">
        <f>'PS-i'!$O$47</f>
        <v/>
      </c>
      <c r="T93" s="7">
        <f>'PS-i'!$P$47</f>
        <v/>
      </c>
      <c r="U93" s="7">
        <f>'PS-i'!$Q$47</f>
        <v/>
      </c>
      <c r="V93" s="7">
        <f>'PS-i'!$R$47</f>
        <v/>
      </c>
      <c r="W93" s="7">
        <f>'PS-i'!$S$47</f>
        <v/>
      </c>
      <c r="X93" s="7">
        <f>'PS-i'!$T$47</f>
        <v/>
      </c>
      <c r="Y93" s="7">
        <f>'PS-i'!$U$47</f>
        <v/>
      </c>
      <c r="Z93" s="7">
        <f>'PS-i'!$V$47</f>
        <v/>
      </c>
      <c r="AA93" s="7">
        <f>'PS-i'!$W$47</f>
        <v/>
      </c>
      <c r="AB93" s="7">
        <f>'PS-i'!$X$47</f>
        <v/>
      </c>
      <c r="AC93" s="7">
        <f>'PS-i'!$Y$47</f>
        <v/>
      </c>
      <c r="AD93" s="7">
        <f>'PS-i'!$Z$47</f>
        <v/>
      </c>
    </row>
    <row r="94">
      <c r="A94" s="7" t="inlineStr">
        <is>
          <t>tab:case_i_ps_experiments</t>
        </is>
      </c>
      <c r="B94" s="7" t="inlineStr">
        <is>
          <t>i</t>
        </is>
      </c>
      <c r="C94" s="7" t="inlineStr">
        <is>
          <t>PS</t>
        </is>
      </c>
      <c r="D94" s="7" t="inlineStr">
        <is>
          <t>raw</t>
        </is>
      </c>
      <c r="E94" s="7">
        <f>'PS-i'!$A$48</f>
        <v/>
      </c>
      <c r="F94" s="7">
        <f>'PS-i'!$B$48</f>
        <v/>
      </c>
      <c r="G94" s="7">
        <f>'PS-i'!$C$48</f>
        <v/>
      </c>
      <c r="H94" s="7">
        <f>'PS-i'!$D$48</f>
        <v/>
      </c>
      <c r="I94" s="7">
        <f>'PS-i'!$E$48</f>
        <v/>
      </c>
      <c r="J94" s="7">
        <f>'PS-i'!$F$48</f>
        <v/>
      </c>
      <c r="K94" s="7">
        <f>'PS-i'!$G$48</f>
        <v/>
      </c>
      <c r="L94" s="7">
        <f>'PS-i'!$H$48</f>
        <v/>
      </c>
      <c r="M94" s="7">
        <f>'PS-i'!$I$48</f>
        <v/>
      </c>
      <c r="N94" s="7">
        <f>'PS-i'!$J$48</f>
        <v/>
      </c>
      <c r="O94" s="7">
        <f>'PS-i'!$K$48</f>
        <v/>
      </c>
      <c r="P94" s="7">
        <f>'PS-i'!$L$48</f>
        <v/>
      </c>
      <c r="Q94" s="7">
        <f>'PS-i'!$M$48</f>
        <v/>
      </c>
      <c r="R94" s="7">
        <f>'PS-i'!$N$48</f>
        <v/>
      </c>
      <c r="S94" s="7">
        <f>'PS-i'!$O$48</f>
        <v/>
      </c>
      <c r="T94" s="7">
        <f>'PS-i'!$P$48</f>
        <v/>
      </c>
      <c r="U94" s="7">
        <f>'PS-i'!$Q$48</f>
        <v/>
      </c>
      <c r="V94" s="7">
        <f>'PS-i'!$R$48</f>
        <v/>
      </c>
      <c r="W94" s="7">
        <f>'PS-i'!$S$48</f>
        <v/>
      </c>
      <c r="X94" s="7">
        <f>'PS-i'!$T$48</f>
        <v/>
      </c>
      <c r="Y94" s="7">
        <f>'PS-i'!$U$48</f>
        <v/>
      </c>
      <c r="Z94" s="7">
        <f>'PS-i'!$V$48</f>
        <v/>
      </c>
      <c r="AA94" s="7">
        <f>'PS-i'!$W$48</f>
        <v/>
      </c>
      <c r="AB94" s="7">
        <f>'PS-i'!$X$48</f>
        <v/>
      </c>
      <c r="AC94" s="7">
        <f>'PS-i'!$Y$48</f>
        <v/>
      </c>
      <c r="AD94" s="7">
        <f>'PS-i'!$Z$48</f>
        <v/>
      </c>
    </row>
    <row r="95">
      <c r="A95" s="7" t="inlineStr">
        <is>
          <t>tab:case_i_ps_experiments</t>
        </is>
      </c>
      <c r="B95" s="7" t="inlineStr">
        <is>
          <t>i</t>
        </is>
      </c>
      <c r="C95" s="7" t="inlineStr">
        <is>
          <t>PS</t>
        </is>
      </c>
      <c r="D95" s="7" t="inlineStr">
        <is>
          <t>raw</t>
        </is>
      </c>
      <c r="E95" s="7">
        <f>'PS-i'!$A$49</f>
        <v/>
      </c>
      <c r="F95" s="7">
        <f>'PS-i'!$B$49</f>
        <v/>
      </c>
      <c r="G95" s="7">
        <f>'PS-i'!$C$49</f>
        <v/>
      </c>
      <c r="H95" s="7">
        <f>'PS-i'!$D$49</f>
        <v/>
      </c>
      <c r="I95" s="7">
        <f>'PS-i'!$E$49</f>
        <v/>
      </c>
      <c r="J95" s="7">
        <f>'PS-i'!$F$49</f>
        <v/>
      </c>
      <c r="K95" s="7">
        <f>'PS-i'!$G$49</f>
        <v/>
      </c>
      <c r="L95" s="7">
        <f>'PS-i'!$H$49</f>
        <v/>
      </c>
      <c r="M95" s="7">
        <f>'PS-i'!$I$49</f>
        <v/>
      </c>
      <c r="N95" s="7">
        <f>'PS-i'!$J$49</f>
        <v/>
      </c>
      <c r="O95" s="7">
        <f>'PS-i'!$K$49</f>
        <v/>
      </c>
      <c r="P95" s="7">
        <f>'PS-i'!$L$49</f>
        <v/>
      </c>
      <c r="Q95" s="7">
        <f>'PS-i'!$M$49</f>
        <v/>
      </c>
      <c r="R95" s="7">
        <f>'PS-i'!$N$49</f>
        <v/>
      </c>
      <c r="S95" s="7">
        <f>'PS-i'!$O$49</f>
        <v/>
      </c>
      <c r="T95" s="7">
        <f>'PS-i'!$P$49</f>
        <v/>
      </c>
      <c r="U95" s="7">
        <f>'PS-i'!$Q$49</f>
        <v/>
      </c>
      <c r="V95" s="7">
        <f>'PS-i'!$R$49</f>
        <v/>
      </c>
      <c r="W95" s="7">
        <f>'PS-i'!$S$49</f>
        <v/>
      </c>
      <c r="X95" s="7">
        <f>'PS-i'!$T$49</f>
        <v/>
      </c>
      <c r="Y95" s="7">
        <f>'PS-i'!$U$49</f>
        <v/>
      </c>
      <c r="Z95" s="7">
        <f>'PS-i'!$V$49</f>
        <v/>
      </c>
      <c r="AA95" s="7">
        <f>'PS-i'!$W$49</f>
        <v/>
      </c>
      <c r="AB95" s="7">
        <f>'PS-i'!$X$49</f>
        <v/>
      </c>
      <c r="AC95" s="7">
        <f>'PS-i'!$Y$49</f>
        <v/>
      </c>
      <c r="AD95" s="7">
        <f>'PS-i'!$Z$49</f>
        <v/>
      </c>
    </row>
    <row r="96">
      <c r="A96" s="7" t="inlineStr">
        <is>
          <t>tab:case_i_ps_experiments</t>
        </is>
      </c>
      <c r="B96" s="7" t="inlineStr">
        <is>
          <t>i</t>
        </is>
      </c>
      <c r="C96" s="7" t="inlineStr">
        <is>
          <t>PS</t>
        </is>
      </c>
      <c r="D96" s="7" t="inlineStr">
        <is>
          <t>raw</t>
        </is>
      </c>
      <c r="E96" s="7">
        <f>'PS-i'!$A$50</f>
        <v/>
      </c>
      <c r="F96" s="7">
        <f>'PS-i'!$B$50</f>
        <v/>
      </c>
      <c r="G96" s="7">
        <f>'PS-i'!$C$50</f>
        <v/>
      </c>
      <c r="H96" s="7">
        <f>'PS-i'!$D$50</f>
        <v/>
      </c>
      <c r="I96" s="7">
        <f>'PS-i'!$E$50</f>
        <v/>
      </c>
      <c r="J96" s="7">
        <f>'PS-i'!$F$50</f>
        <v/>
      </c>
      <c r="K96" s="7">
        <f>'PS-i'!$G$50</f>
        <v/>
      </c>
      <c r="L96" s="7">
        <f>'PS-i'!$H$50</f>
        <v/>
      </c>
      <c r="M96" s="7">
        <f>'PS-i'!$I$50</f>
        <v/>
      </c>
      <c r="N96" s="7">
        <f>'PS-i'!$J$50</f>
        <v/>
      </c>
      <c r="O96" s="7">
        <f>'PS-i'!$K$50</f>
        <v/>
      </c>
      <c r="P96" s="7">
        <f>'PS-i'!$L$50</f>
        <v/>
      </c>
      <c r="Q96" s="7">
        <f>'PS-i'!$M$50</f>
        <v/>
      </c>
      <c r="R96" s="7">
        <f>'PS-i'!$N$50</f>
        <v/>
      </c>
      <c r="S96" s="7">
        <f>'PS-i'!$O$50</f>
        <v/>
      </c>
      <c r="T96" s="7">
        <f>'PS-i'!$P$50</f>
        <v/>
      </c>
      <c r="U96" s="7">
        <f>'PS-i'!$Q$50</f>
        <v/>
      </c>
      <c r="V96" s="7">
        <f>'PS-i'!$R$50</f>
        <v/>
      </c>
      <c r="W96" s="7">
        <f>'PS-i'!$S$50</f>
        <v/>
      </c>
      <c r="X96" s="7">
        <f>'PS-i'!$T$50</f>
        <v/>
      </c>
      <c r="Y96" s="7">
        <f>'PS-i'!$U$50</f>
        <v/>
      </c>
      <c r="Z96" s="7">
        <f>'PS-i'!$V$50</f>
        <v/>
      </c>
      <c r="AA96" s="7">
        <f>'PS-i'!$W$50</f>
        <v/>
      </c>
      <c r="AB96" s="7">
        <f>'PS-i'!$X$50</f>
        <v/>
      </c>
      <c r="AC96" s="7">
        <f>'PS-i'!$Y$50</f>
        <v/>
      </c>
      <c r="AD96" s="7">
        <f>'PS-i'!$Z$50</f>
        <v/>
      </c>
    </row>
    <row r="97">
      <c r="A97" s="7" t="inlineStr">
        <is>
          <t>tab:case_i_ps_experiments</t>
        </is>
      </c>
      <c r="B97" s="7" t="inlineStr">
        <is>
          <t>i</t>
        </is>
      </c>
      <c r="C97" s="7" t="inlineStr">
        <is>
          <t>PS</t>
        </is>
      </c>
      <c r="D97" s="7" t="inlineStr">
        <is>
          <t>raw</t>
        </is>
      </c>
      <c r="E97" s="7">
        <f>'PS-i'!$A$51</f>
        <v/>
      </c>
      <c r="F97" s="7">
        <f>'PS-i'!$B$51</f>
        <v/>
      </c>
      <c r="G97" s="7">
        <f>'PS-i'!$C$51</f>
        <v/>
      </c>
      <c r="H97" s="7">
        <f>'PS-i'!$D$51</f>
        <v/>
      </c>
      <c r="I97" s="7">
        <f>'PS-i'!$E$51</f>
        <v/>
      </c>
      <c r="J97" s="7">
        <f>'PS-i'!$F$51</f>
        <v/>
      </c>
      <c r="K97" s="7">
        <f>'PS-i'!$G$51</f>
        <v/>
      </c>
      <c r="L97" s="7">
        <f>'PS-i'!$H$51</f>
        <v/>
      </c>
      <c r="M97" s="7">
        <f>'PS-i'!$I$51</f>
        <v/>
      </c>
      <c r="N97" s="7">
        <f>'PS-i'!$J$51</f>
        <v/>
      </c>
      <c r="O97" s="7">
        <f>'PS-i'!$K$51</f>
        <v/>
      </c>
      <c r="P97" s="7">
        <f>'PS-i'!$L$51</f>
        <v/>
      </c>
      <c r="Q97" s="7">
        <f>'PS-i'!$M$51</f>
        <v/>
      </c>
      <c r="R97" s="7">
        <f>'PS-i'!$N$51</f>
        <v/>
      </c>
      <c r="S97" s="7">
        <f>'PS-i'!$O$51</f>
        <v/>
      </c>
      <c r="T97" s="7">
        <f>'PS-i'!$P$51</f>
        <v/>
      </c>
      <c r="U97" s="7">
        <f>'PS-i'!$Q$51</f>
        <v/>
      </c>
      <c r="V97" s="7">
        <f>'PS-i'!$R$51</f>
        <v/>
      </c>
      <c r="W97" s="7">
        <f>'PS-i'!$S$51</f>
        <v/>
      </c>
      <c r="X97" s="7">
        <f>'PS-i'!$T$51</f>
        <v/>
      </c>
      <c r="Y97" s="7">
        <f>'PS-i'!$U$51</f>
        <v/>
      </c>
      <c r="Z97" s="7">
        <f>'PS-i'!$V$51</f>
        <v/>
      </c>
      <c r="AA97" s="7">
        <f>'PS-i'!$W$51</f>
        <v/>
      </c>
      <c r="AB97" s="7">
        <f>'PS-i'!$X$51</f>
        <v/>
      </c>
      <c r="AC97" s="7">
        <f>'PS-i'!$Y$51</f>
        <v/>
      </c>
      <c r="AD97" s="7">
        <f>'PS-i'!$Z$51</f>
        <v/>
      </c>
    </row>
    <row r="98">
      <c r="A98" s="7" t="inlineStr">
        <is>
          <t>tab:case_i_ps_experiments</t>
        </is>
      </c>
      <c r="B98" s="7" t="inlineStr">
        <is>
          <t>i</t>
        </is>
      </c>
      <c r="C98" s="7" t="inlineStr">
        <is>
          <t>PS</t>
        </is>
      </c>
      <c r="D98" s="7" t="inlineStr">
        <is>
          <t>raw</t>
        </is>
      </c>
      <c r="E98" s="7">
        <f>'PS-i'!$A$52</f>
        <v/>
      </c>
      <c r="F98" s="7">
        <f>'PS-i'!$B$52</f>
        <v/>
      </c>
      <c r="G98" s="7">
        <f>'PS-i'!$C$52</f>
        <v/>
      </c>
      <c r="H98" s="7">
        <f>'PS-i'!$D$52</f>
        <v/>
      </c>
      <c r="I98" s="7">
        <f>'PS-i'!$E$52</f>
        <v/>
      </c>
      <c r="J98" s="7">
        <f>'PS-i'!$F$52</f>
        <v/>
      </c>
      <c r="K98" s="7">
        <f>'PS-i'!$G$52</f>
        <v/>
      </c>
      <c r="L98" s="7">
        <f>'PS-i'!$H$52</f>
        <v/>
      </c>
      <c r="M98" s="7">
        <f>'PS-i'!$I$52</f>
        <v/>
      </c>
      <c r="N98" s="7">
        <f>'PS-i'!$J$52</f>
        <v/>
      </c>
      <c r="O98" s="7">
        <f>'PS-i'!$K$52</f>
        <v/>
      </c>
      <c r="P98" s="7">
        <f>'PS-i'!$L$52</f>
        <v/>
      </c>
      <c r="Q98" s="7">
        <f>'PS-i'!$M$52</f>
        <v/>
      </c>
      <c r="R98" s="7">
        <f>'PS-i'!$N$52</f>
        <v/>
      </c>
      <c r="S98" s="7">
        <f>'PS-i'!$O$52</f>
        <v/>
      </c>
      <c r="T98" s="7">
        <f>'PS-i'!$P$52</f>
        <v/>
      </c>
      <c r="U98" s="7">
        <f>'PS-i'!$Q$52</f>
        <v/>
      </c>
      <c r="V98" s="7">
        <f>'PS-i'!$R$52</f>
        <v/>
      </c>
      <c r="W98" s="7">
        <f>'PS-i'!$S$52</f>
        <v/>
      </c>
      <c r="X98" s="7">
        <f>'PS-i'!$T$52</f>
        <v/>
      </c>
      <c r="Y98" s="7">
        <f>'PS-i'!$U$52</f>
        <v/>
      </c>
      <c r="Z98" s="7">
        <f>'PS-i'!$V$52</f>
        <v/>
      </c>
      <c r="AA98" s="7">
        <f>'PS-i'!$W$52</f>
        <v/>
      </c>
      <c r="AB98" s="7">
        <f>'PS-i'!$X$52</f>
        <v/>
      </c>
      <c r="AC98" s="7">
        <f>'PS-i'!$Y$52</f>
        <v/>
      </c>
      <c r="AD98" s="7">
        <f>'PS-i'!$Z$52</f>
        <v/>
      </c>
    </row>
    <row r="99">
      <c r="A99" s="7" t="inlineStr">
        <is>
          <t>tab:case_i_ps_experiments</t>
        </is>
      </c>
      <c r="B99" s="7" t="inlineStr">
        <is>
          <t>i</t>
        </is>
      </c>
      <c r="C99" s="7" t="inlineStr">
        <is>
          <t>PS</t>
        </is>
      </c>
      <c r="D99" s="7" t="inlineStr">
        <is>
          <t>raw</t>
        </is>
      </c>
      <c r="E99" s="7">
        <f>'PS-i'!$A$53</f>
        <v/>
      </c>
      <c r="F99" s="7">
        <f>'PS-i'!$B$53</f>
        <v/>
      </c>
      <c r="G99" s="7">
        <f>'PS-i'!$C$53</f>
        <v/>
      </c>
      <c r="H99" s="7">
        <f>'PS-i'!$D$53</f>
        <v/>
      </c>
      <c r="I99" s="7">
        <f>'PS-i'!$E$53</f>
        <v/>
      </c>
      <c r="J99" s="7">
        <f>'PS-i'!$F$53</f>
        <v/>
      </c>
      <c r="K99" s="7">
        <f>'PS-i'!$G$53</f>
        <v/>
      </c>
      <c r="L99" s="7">
        <f>'PS-i'!$H$53</f>
        <v/>
      </c>
      <c r="M99" s="7">
        <f>'PS-i'!$I$53</f>
        <v/>
      </c>
      <c r="N99" s="7">
        <f>'PS-i'!$J$53</f>
        <v/>
      </c>
      <c r="O99" s="7">
        <f>'PS-i'!$K$53</f>
        <v/>
      </c>
      <c r="P99" s="7">
        <f>'PS-i'!$L$53</f>
        <v/>
      </c>
      <c r="Q99" s="7">
        <f>'PS-i'!$M$53</f>
        <v/>
      </c>
      <c r="R99" s="7">
        <f>'PS-i'!$N$53</f>
        <v/>
      </c>
      <c r="S99" s="7">
        <f>'PS-i'!$O$53</f>
        <v/>
      </c>
      <c r="T99" s="7">
        <f>'PS-i'!$P$53</f>
        <v/>
      </c>
      <c r="U99" s="7">
        <f>'PS-i'!$Q$53</f>
        <v/>
      </c>
      <c r="V99" s="7">
        <f>'PS-i'!$R$53</f>
        <v/>
      </c>
      <c r="W99" s="7">
        <f>'PS-i'!$S$53</f>
        <v/>
      </c>
      <c r="X99" s="7">
        <f>'PS-i'!$T$53</f>
        <v/>
      </c>
      <c r="Y99" s="7">
        <f>'PS-i'!$U$53</f>
        <v/>
      </c>
      <c r="Z99" s="7">
        <f>'PS-i'!$V$53</f>
        <v/>
      </c>
      <c r="AA99" s="7">
        <f>'PS-i'!$W$53</f>
        <v/>
      </c>
      <c r="AB99" s="7">
        <f>'PS-i'!$X$53</f>
        <v/>
      </c>
      <c r="AC99" s="7">
        <f>'PS-i'!$Y$53</f>
        <v/>
      </c>
      <c r="AD99" s="7">
        <f>'PS-i'!$Z$53</f>
        <v/>
      </c>
    </row>
    <row r="100">
      <c r="A100" s="7" t="inlineStr">
        <is>
          <t>tab:case_i_ps_experiments</t>
        </is>
      </c>
      <c r="B100" s="7" t="inlineStr">
        <is>
          <t>i</t>
        </is>
      </c>
      <c r="C100" s="7" t="inlineStr">
        <is>
          <t>PS</t>
        </is>
      </c>
      <c r="D100" s="7" t="inlineStr">
        <is>
          <t>raw</t>
        </is>
      </c>
      <c r="E100" s="7">
        <f>'PS-i'!$A$54</f>
        <v/>
      </c>
      <c r="F100" s="7">
        <f>'PS-i'!$B$54</f>
        <v/>
      </c>
      <c r="G100" s="7">
        <f>'PS-i'!$C$54</f>
        <v/>
      </c>
      <c r="H100" s="7">
        <f>'PS-i'!$D$54</f>
        <v/>
      </c>
      <c r="I100" s="7">
        <f>'PS-i'!$E$54</f>
        <v/>
      </c>
      <c r="J100" s="7">
        <f>'PS-i'!$F$54</f>
        <v/>
      </c>
      <c r="K100" s="7">
        <f>'PS-i'!$G$54</f>
        <v/>
      </c>
      <c r="L100" s="7">
        <f>'PS-i'!$H$54</f>
        <v/>
      </c>
      <c r="M100" s="7">
        <f>'PS-i'!$I$54</f>
        <v/>
      </c>
      <c r="N100" s="7">
        <f>'PS-i'!$J$54</f>
        <v/>
      </c>
      <c r="O100" s="7">
        <f>'PS-i'!$K$54</f>
        <v/>
      </c>
      <c r="P100" s="7">
        <f>'PS-i'!$L$54</f>
        <v/>
      </c>
      <c r="Q100" s="7">
        <f>'PS-i'!$M$54</f>
        <v/>
      </c>
      <c r="R100" s="7">
        <f>'PS-i'!$N$54</f>
        <v/>
      </c>
      <c r="S100" s="7">
        <f>'PS-i'!$O$54</f>
        <v/>
      </c>
      <c r="T100" s="7">
        <f>'PS-i'!$P$54</f>
        <v/>
      </c>
      <c r="U100" s="7">
        <f>'PS-i'!$Q$54</f>
        <v/>
      </c>
      <c r="V100" s="7">
        <f>'PS-i'!$R$54</f>
        <v/>
      </c>
      <c r="W100" s="7">
        <f>'PS-i'!$S$54</f>
        <v/>
      </c>
      <c r="X100" s="7">
        <f>'PS-i'!$T$54</f>
        <v/>
      </c>
      <c r="Y100" s="7">
        <f>'PS-i'!$U$54</f>
        <v/>
      </c>
      <c r="Z100" s="7">
        <f>'PS-i'!$V$54</f>
        <v/>
      </c>
      <c r="AA100" s="7">
        <f>'PS-i'!$W$54</f>
        <v/>
      </c>
      <c r="AB100" s="7">
        <f>'PS-i'!$X$54</f>
        <v/>
      </c>
      <c r="AC100" s="7">
        <f>'PS-i'!$Y$54</f>
        <v/>
      </c>
      <c r="AD100" s="7">
        <f>'PS-i'!$Z$54</f>
        <v/>
      </c>
    </row>
    <row r="101">
      <c r="A101" s="7" t="inlineStr">
        <is>
          <t>tab:case_i_ps_experiments</t>
        </is>
      </c>
      <c r="B101" s="7" t="inlineStr">
        <is>
          <t>i</t>
        </is>
      </c>
      <c r="C101" s="7" t="inlineStr">
        <is>
          <t>PS</t>
        </is>
      </c>
      <c r="D101" s="7" t="inlineStr">
        <is>
          <t>raw</t>
        </is>
      </c>
      <c r="E101" s="7">
        <f>'PS-i'!$A$55</f>
        <v/>
      </c>
      <c r="F101" s="7">
        <f>'PS-i'!$B$55</f>
        <v/>
      </c>
      <c r="G101" s="7">
        <f>'PS-i'!$C$55</f>
        <v/>
      </c>
      <c r="H101" s="7">
        <f>'PS-i'!$D$55</f>
        <v/>
      </c>
      <c r="I101" s="7">
        <f>'PS-i'!$E$55</f>
        <v/>
      </c>
      <c r="J101" s="7">
        <f>'PS-i'!$F$55</f>
        <v/>
      </c>
      <c r="K101" s="7">
        <f>'PS-i'!$G$55</f>
        <v/>
      </c>
      <c r="L101" s="7">
        <f>'PS-i'!$H$55</f>
        <v/>
      </c>
      <c r="M101" s="7">
        <f>'PS-i'!$I$55</f>
        <v/>
      </c>
      <c r="N101" s="7">
        <f>'PS-i'!$J$55</f>
        <v/>
      </c>
      <c r="O101" s="7">
        <f>'PS-i'!$K$55</f>
        <v/>
      </c>
      <c r="P101" s="7">
        <f>'PS-i'!$L$55</f>
        <v/>
      </c>
      <c r="Q101" s="7">
        <f>'PS-i'!$M$55</f>
        <v/>
      </c>
      <c r="R101" s="7">
        <f>'PS-i'!$N$55</f>
        <v/>
      </c>
      <c r="S101" s="7">
        <f>'PS-i'!$O$55</f>
        <v/>
      </c>
      <c r="T101" s="7">
        <f>'PS-i'!$P$55</f>
        <v/>
      </c>
      <c r="U101" s="7">
        <f>'PS-i'!$Q$55</f>
        <v/>
      </c>
      <c r="V101" s="7">
        <f>'PS-i'!$R$55</f>
        <v/>
      </c>
      <c r="W101" s="7">
        <f>'PS-i'!$S$55</f>
        <v/>
      </c>
      <c r="X101" s="7">
        <f>'PS-i'!$T$55</f>
        <v/>
      </c>
      <c r="Y101" s="7">
        <f>'PS-i'!$U$55</f>
        <v/>
      </c>
      <c r="Z101" s="7">
        <f>'PS-i'!$V$55</f>
        <v/>
      </c>
      <c r="AA101" s="7">
        <f>'PS-i'!$W$55</f>
        <v/>
      </c>
      <c r="AB101" s="7">
        <f>'PS-i'!$X$55</f>
        <v/>
      </c>
      <c r="AC101" s="7">
        <f>'PS-i'!$Y$55</f>
        <v/>
      </c>
      <c r="AD101" s="7">
        <f>'PS-i'!$Z$55</f>
        <v/>
      </c>
    </row>
    <row r="102">
      <c r="A102" s="7" t="inlineStr">
        <is>
          <t>tab:case_ii_raw_cs_experiments</t>
        </is>
      </c>
      <c r="B102" s="7" t="inlineStr">
        <is>
          <t>ii</t>
        </is>
      </c>
      <c r="C102" s="7" t="inlineStr">
        <is>
          <t>CubeSat</t>
        </is>
      </c>
      <c r="D102" s="7" t="inlineStr">
        <is>
          <t>raw</t>
        </is>
      </c>
      <c r="E102" s="7">
        <f>'CubeSat-ii raw'!$A$6</f>
        <v/>
      </c>
      <c r="F102" s="7">
        <f>'CubeSat-ii raw'!$B$6</f>
        <v/>
      </c>
      <c r="G102" s="7">
        <f>'CubeSat-ii raw'!$C$6</f>
        <v/>
      </c>
      <c r="H102" s="7">
        <f>'CubeSat-ii raw'!$D$6</f>
        <v/>
      </c>
      <c r="I102" s="7">
        <f>'CubeSat-ii raw'!$E$6</f>
        <v/>
      </c>
      <c r="J102" s="7">
        <f>'CubeSat-ii raw'!$F$6</f>
        <v/>
      </c>
      <c r="K102" s="7">
        <f>'CubeSat-ii raw'!$G$6</f>
        <v/>
      </c>
      <c r="L102" s="7">
        <f>'CubeSat-ii raw'!$H$6</f>
        <v/>
      </c>
      <c r="M102" s="7">
        <f>'CubeSat-ii raw'!$I$6</f>
        <v/>
      </c>
      <c r="N102" s="7">
        <f>'CubeSat-ii raw'!$J$6</f>
        <v/>
      </c>
      <c r="O102" s="7">
        <f>'CubeSat-ii raw'!$K$6</f>
        <v/>
      </c>
      <c r="P102" s="7">
        <f>'CubeSat-ii raw'!$L$6</f>
        <v/>
      </c>
      <c r="Q102" s="7">
        <f>'CubeSat-ii raw'!$M$6</f>
        <v/>
      </c>
      <c r="R102" s="7">
        <f>'CubeSat-ii raw'!$N$6</f>
        <v/>
      </c>
      <c r="S102" s="7">
        <f>'CubeSat-ii raw'!$O$6</f>
        <v/>
      </c>
      <c r="T102" s="7">
        <f>'CubeSat-ii raw'!$P$6</f>
        <v/>
      </c>
      <c r="U102" s="7">
        <f>'CubeSat-ii raw'!$Q$6</f>
        <v/>
      </c>
      <c r="V102" s="7">
        <f>'CubeSat-ii raw'!$R$6</f>
        <v/>
      </c>
      <c r="W102" s="7">
        <f>'CubeSat-ii raw'!$S$6</f>
        <v/>
      </c>
      <c r="X102" s="7">
        <f>'CubeSat-ii raw'!$T$6</f>
        <v/>
      </c>
      <c r="Y102" s="7">
        <f>'CubeSat-ii raw'!$U$6</f>
        <v/>
      </c>
      <c r="Z102" s="7">
        <f>'CubeSat-ii raw'!$V$6</f>
        <v/>
      </c>
      <c r="AA102" s="7">
        <f>'CubeSat-ii raw'!$W$6</f>
        <v/>
      </c>
      <c r="AB102" s="7">
        <f>'CubeSat-ii raw'!$X$6</f>
        <v/>
      </c>
      <c r="AC102" s="7">
        <f>'CubeSat-ii raw'!$Y$6</f>
        <v/>
      </c>
      <c r="AD102" s="7">
        <f>'CubeSat-ii raw'!$Z$6</f>
        <v/>
      </c>
    </row>
    <row r="103">
      <c r="A103" s="7" t="inlineStr">
        <is>
          <t>tab:case_ii_raw_cs_experiments</t>
        </is>
      </c>
      <c r="B103" s="7" t="inlineStr">
        <is>
          <t>ii</t>
        </is>
      </c>
      <c r="C103" s="7" t="inlineStr">
        <is>
          <t>CubeSat</t>
        </is>
      </c>
      <c r="D103" s="7" t="inlineStr">
        <is>
          <t>raw</t>
        </is>
      </c>
      <c r="E103" s="7">
        <f>'CubeSat-ii raw'!$A$7</f>
        <v/>
      </c>
      <c r="F103" s="7">
        <f>'CubeSat-ii raw'!$B$7</f>
        <v/>
      </c>
      <c r="G103" s="7">
        <f>'CubeSat-ii raw'!$C$7</f>
        <v/>
      </c>
      <c r="H103" s="7">
        <f>'CubeSat-ii raw'!$D$7</f>
        <v/>
      </c>
      <c r="I103" s="7">
        <f>'CubeSat-ii raw'!$E$7</f>
        <v/>
      </c>
      <c r="J103" s="7">
        <f>'CubeSat-ii raw'!$F$7</f>
        <v/>
      </c>
      <c r="K103" s="7">
        <f>'CubeSat-ii raw'!$G$7</f>
        <v/>
      </c>
      <c r="L103" s="7">
        <f>'CubeSat-ii raw'!$H$7</f>
        <v/>
      </c>
      <c r="M103" s="7">
        <f>'CubeSat-ii raw'!$I$7</f>
        <v/>
      </c>
      <c r="N103" s="7">
        <f>'CubeSat-ii raw'!$J$7</f>
        <v/>
      </c>
      <c r="O103" s="7">
        <f>'CubeSat-ii raw'!$K$7</f>
        <v/>
      </c>
      <c r="P103" s="7">
        <f>'CubeSat-ii raw'!$L$7</f>
        <v/>
      </c>
      <c r="Q103" s="7">
        <f>'CubeSat-ii raw'!$M$7</f>
        <v/>
      </c>
      <c r="R103" s="7">
        <f>'CubeSat-ii raw'!$N$7</f>
        <v/>
      </c>
      <c r="S103" s="7">
        <f>'CubeSat-ii raw'!$O$7</f>
        <v/>
      </c>
      <c r="T103" s="7">
        <f>'CubeSat-ii raw'!$P$7</f>
        <v/>
      </c>
      <c r="U103" s="7">
        <f>'CubeSat-ii raw'!$Q$7</f>
        <v/>
      </c>
      <c r="V103" s="7">
        <f>'CubeSat-ii raw'!$R$7</f>
        <v/>
      </c>
      <c r="W103" s="7">
        <f>'CubeSat-ii raw'!$S$7</f>
        <v/>
      </c>
      <c r="X103" s="7">
        <f>'CubeSat-ii raw'!$T$7</f>
        <v/>
      </c>
      <c r="Y103" s="7">
        <f>'CubeSat-ii raw'!$U$7</f>
        <v/>
      </c>
      <c r="Z103" s="7">
        <f>'CubeSat-ii raw'!$V$7</f>
        <v/>
      </c>
      <c r="AA103" s="7">
        <f>'CubeSat-ii raw'!$W$7</f>
        <v/>
      </c>
      <c r="AB103" s="7">
        <f>'CubeSat-ii raw'!$X$7</f>
        <v/>
      </c>
      <c r="AC103" s="7">
        <f>'CubeSat-ii raw'!$Y$7</f>
        <v/>
      </c>
      <c r="AD103" s="7">
        <f>'CubeSat-ii raw'!$Z$7</f>
        <v/>
      </c>
    </row>
    <row r="104">
      <c r="A104" s="7" t="inlineStr">
        <is>
          <t>tab:case_ii_raw_cs_experiments</t>
        </is>
      </c>
      <c r="B104" s="7" t="inlineStr">
        <is>
          <t>ii</t>
        </is>
      </c>
      <c r="C104" s="7" t="inlineStr">
        <is>
          <t>CubeSat</t>
        </is>
      </c>
      <c r="D104" s="7" t="inlineStr">
        <is>
          <t>raw</t>
        </is>
      </c>
      <c r="E104" s="7">
        <f>'CubeSat-ii raw'!$A$8</f>
        <v/>
      </c>
      <c r="F104" s="7">
        <f>'CubeSat-ii raw'!$B$8</f>
        <v/>
      </c>
      <c r="G104" s="7">
        <f>'CubeSat-ii raw'!$C$8</f>
        <v/>
      </c>
      <c r="H104" s="7">
        <f>'CubeSat-ii raw'!$D$8</f>
        <v/>
      </c>
      <c r="I104" s="7">
        <f>'CubeSat-ii raw'!$E$8</f>
        <v/>
      </c>
      <c r="J104" s="7">
        <f>'CubeSat-ii raw'!$F$8</f>
        <v/>
      </c>
      <c r="K104" s="7">
        <f>'CubeSat-ii raw'!$G$8</f>
        <v/>
      </c>
      <c r="L104" s="7">
        <f>'CubeSat-ii raw'!$H$8</f>
        <v/>
      </c>
      <c r="M104" s="7">
        <f>'CubeSat-ii raw'!$I$8</f>
        <v/>
      </c>
      <c r="N104" s="7">
        <f>'CubeSat-ii raw'!$J$8</f>
        <v/>
      </c>
      <c r="O104" s="7">
        <f>'CubeSat-ii raw'!$K$8</f>
        <v/>
      </c>
      <c r="P104" s="7">
        <f>'CubeSat-ii raw'!$L$8</f>
        <v/>
      </c>
      <c r="Q104" s="7">
        <f>'CubeSat-ii raw'!$M$8</f>
        <v/>
      </c>
      <c r="R104" s="7">
        <f>'CubeSat-ii raw'!$N$8</f>
        <v/>
      </c>
      <c r="S104" s="7">
        <f>'CubeSat-ii raw'!$O$8</f>
        <v/>
      </c>
      <c r="T104" s="7">
        <f>'CubeSat-ii raw'!$P$8</f>
        <v/>
      </c>
      <c r="U104" s="7">
        <f>'CubeSat-ii raw'!$Q$8</f>
        <v/>
      </c>
      <c r="V104" s="7">
        <f>'CubeSat-ii raw'!$R$8</f>
        <v/>
      </c>
      <c r="W104" s="7">
        <f>'CubeSat-ii raw'!$S$8</f>
        <v/>
      </c>
      <c r="X104" s="7">
        <f>'CubeSat-ii raw'!$T$8</f>
        <v/>
      </c>
      <c r="Y104" s="7">
        <f>'CubeSat-ii raw'!$U$8</f>
        <v/>
      </c>
      <c r="Z104" s="7">
        <f>'CubeSat-ii raw'!$V$8</f>
        <v/>
      </c>
      <c r="AA104" s="7">
        <f>'CubeSat-ii raw'!$W$8</f>
        <v/>
      </c>
      <c r="AB104" s="7">
        <f>'CubeSat-ii raw'!$X$8</f>
        <v/>
      </c>
      <c r="AC104" s="7">
        <f>'CubeSat-ii raw'!$Y$8</f>
        <v/>
      </c>
      <c r="AD104" s="7">
        <f>'CubeSat-ii raw'!$Z$8</f>
        <v/>
      </c>
    </row>
    <row r="105">
      <c r="A105" s="7" t="inlineStr">
        <is>
          <t>tab:case_ii_raw_cs_experiments</t>
        </is>
      </c>
      <c r="B105" s="7" t="inlineStr">
        <is>
          <t>ii</t>
        </is>
      </c>
      <c r="C105" s="7" t="inlineStr">
        <is>
          <t>CubeSat</t>
        </is>
      </c>
      <c r="D105" s="7" t="inlineStr">
        <is>
          <t>raw</t>
        </is>
      </c>
      <c r="E105" s="7">
        <f>'CubeSat-ii raw'!$A$9</f>
        <v/>
      </c>
      <c r="F105" s="7">
        <f>'CubeSat-ii raw'!$B$9</f>
        <v/>
      </c>
      <c r="G105" s="7">
        <f>'CubeSat-ii raw'!$C$9</f>
        <v/>
      </c>
      <c r="H105" s="7">
        <f>'CubeSat-ii raw'!$D$9</f>
        <v/>
      </c>
      <c r="I105" s="7">
        <f>'CubeSat-ii raw'!$E$9</f>
        <v/>
      </c>
      <c r="J105" s="7">
        <f>'CubeSat-ii raw'!$F$9</f>
        <v/>
      </c>
      <c r="K105" s="7">
        <f>'CubeSat-ii raw'!$G$9</f>
        <v/>
      </c>
      <c r="L105" s="7">
        <f>'CubeSat-ii raw'!$H$9</f>
        <v/>
      </c>
      <c r="M105" s="7">
        <f>'CubeSat-ii raw'!$I$9</f>
        <v/>
      </c>
      <c r="N105" s="7">
        <f>'CubeSat-ii raw'!$J$9</f>
        <v/>
      </c>
      <c r="O105" s="7">
        <f>'CubeSat-ii raw'!$K$9</f>
        <v/>
      </c>
      <c r="P105" s="7">
        <f>'CubeSat-ii raw'!$L$9</f>
        <v/>
      </c>
      <c r="Q105" s="7">
        <f>'CubeSat-ii raw'!$M$9</f>
        <v/>
      </c>
      <c r="R105" s="7">
        <f>'CubeSat-ii raw'!$N$9</f>
        <v/>
      </c>
      <c r="S105" s="7">
        <f>'CubeSat-ii raw'!$O$9</f>
        <v/>
      </c>
      <c r="T105" s="7">
        <f>'CubeSat-ii raw'!$P$9</f>
        <v/>
      </c>
      <c r="U105" s="7">
        <f>'CubeSat-ii raw'!$Q$9</f>
        <v/>
      </c>
      <c r="V105" s="7">
        <f>'CubeSat-ii raw'!$R$9</f>
        <v/>
      </c>
      <c r="W105" s="7">
        <f>'CubeSat-ii raw'!$S$9</f>
        <v/>
      </c>
      <c r="X105" s="7">
        <f>'CubeSat-ii raw'!$T$9</f>
        <v/>
      </c>
      <c r="Y105" s="7">
        <f>'CubeSat-ii raw'!$U$9</f>
        <v/>
      </c>
      <c r="Z105" s="7">
        <f>'CubeSat-ii raw'!$V$9</f>
        <v/>
      </c>
      <c r="AA105" s="7">
        <f>'CubeSat-ii raw'!$W$9</f>
        <v/>
      </c>
      <c r="AB105" s="7">
        <f>'CubeSat-ii raw'!$X$9</f>
        <v/>
      </c>
      <c r="AC105" s="7">
        <f>'CubeSat-ii raw'!$Y$9</f>
        <v/>
      </c>
      <c r="AD105" s="7">
        <f>'CubeSat-ii raw'!$Z$9</f>
        <v/>
      </c>
    </row>
    <row r="106">
      <c r="A106" s="7" t="inlineStr">
        <is>
          <t>tab:case_ii_raw_cs_experiments</t>
        </is>
      </c>
      <c r="B106" s="7" t="inlineStr">
        <is>
          <t>ii</t>
        </is>
      </c>
      <c r="C106" s="7" t="inlineStr">
        <is>
          <t>CubeSat</t>
        </is>
      </c>
      <c r="D106" s="7" t="inlineStr">
        <is>
          <t>raw</t>
        </is>
      </c>
      <c r="E106" s="7">
        <f>'CubeSat-ii raw'!$A$10</f>
        <v/>
      </c>
      <c r="F106" s="7">
        <f>'CubeSat-ii raw'!$B$10</f>
        <v/>
      </c>
      <c r="G106" s="7">
        <f>'CubeSat-ii raw'!$C$10</f>
        <v/>
      </c>
      <c r="H106" s="7">
        <f>'CubeSat-ii raw'!$D$10</f>
        <v/>
      </c>
      <c r="I106" s="7">
        <f>'CubeSat-ii raw'!$E$10</f>
        <v/>
      </c>
      <c r="J106" s="7">
        <f>'CubeSat-ii raw'!$F$10</f>
        <v/>
      </c>
      <c r="K106" s="7">
        <f>'CubeSat-ii raw'!$G$10</f>
        <v/>
      </c>
      <c r="L106" s="7">
        <f>'CubeSat-ii raw'!$H$10</f>
        <v/>
      </c>
      <c r="M106" s="7">
        <f>'CubeSat-ii raw'!$I$10</f>
        <v/>
      </c>
      <c r="N106" s="7">
        <f>'CubeSat-ii raw'!$J$10</f>
        <v/>
      </c>
      <c r="O106" s="7">
        <f>'CubeSat-ii raw'!$K$10</f>
        <v/>
      </c>
      <c r="P106" s="7">
        <f>'CubeSat-ii raw'!$L$10</f>
        <v/>
      </c>
      <c r="Q106" s="7">
        <f>'CubeSat-ii raw'!$M$10</f>
        <v/>
      </c>
      <c r="R106" s="7">
        <f>'CubeSat-ii raw'!$N$10</f>
        <v/>
      </c>
      <c r="S106" s="7">
        <f>'CubeSat-ii raw'!$O$10</f>
        <v/>
      </c>
      <c r="T106" s="7">
        <f>'CubeSat-ii raw'!$P$10</f>
        <v/>
      </c>
      <c r="U106" s="7">
        <f>'CubeSat-ii raw'!$Q$10</f>
        <v/>
      </c>
      <c r="V106" s="7">
        <f>'CubeSat-ii raw'!$R$10</f>
        <v/>
      </c>
      <c r="W106" s="7">
        <f>'CubeSat-ii raw'!$S$10</f>
        <v/>
      </c>
      <c r="X106" s="7">
        <f>'CubeSat-ii raw'!$T$10</f>
        <v/>
      </c>
      <c r="Y106" s="7">
        <f>'CubeSat-ii raw'!$U$10</f>
        <v/>
      </c>
      <c r="Z106" s="7">
        <f>'CubeSat-ii raw'!$V$10</f>
        <v/>
      </c>
      <c r="AA106" s="7">
        <f>'CubeSat-ii raw'!$W$10</f>
        <v/>
      </c>
      <c r="AB106" s="7">
        <f>'CubeSat-ii raw'!$X$10</f>
        <v/>
      </c>
      <c r="AC106" s="7">
        <f>'CubeSat-ii raw'!$Y$10</f>
        <v/>
      </c>
      <c r="AD106" s="7">
        <f>'CubeSat-ii raw'!$Z$10</f>
        <v/>
      </c>
    </row>
    <row r="107">
      <c r="A107" s="7" t="inlineStr">
        <is>
          <t>tab:case_ii_raw_cs_experiments</t>
        </is>
      </c>
      <c r="B107" s="7" t="inlineStr">
        <is>
          <t>ii</t>
        </is>
      </c>
      <c r="C107" s="7" t="inlineStr">
        <is>
          <t>CubeSat</t>
        </is>
      </c>
      <c r="D107" s="7" t="inlineStr">
        <is>
          <t>raw</t>
        </is>
      </c>
      <c r="E107" s="7">
        <f>'CubeSat-ii raw'!$A$11</f>
        <v/>
      </c>
      <c r="F107" s="7">
        <f>'CubeSat-ii raw'!$B$11</f>
        <v/>
      </c>
      <c r="G107" s="7">
        <f>'CubeSat-ii raw'!$C$11</f>
        <v/>
      </c>
      <c r="H107" s="7">
        <f>'CubeSat-ii raw'!$D$11</f>
        <v/>
      </c>
      <c r="I107" s="7">
        <f>'CubeSat-ii raw'!$E$11</f>
        <v/>
      </c>
      <c r="J107" s="7">
        <f>'CubeSat-ii raw'!$F$11</f>
        <v/>
      </c>
      <c r="K107" s="7">
        <f>'CubeSat-ii raw'!$G$11</f>
        <v/>
      </c>
      <c r="L107" s="7">
        <f>'CubeSat-ii raw'!$H$11</f>
        <v/>
      </c>
      <c r="M107" s="7">
        <f>'CubeSat-ii raw'!$I$11</f>
        <v/>
      </c>
      <c r="N107" s="7">
        <f>'CubeSat-ii raw'!$J$11</f>
        <v/>
      </c>
      <c r="O107" s="7">
        <f>'CubeSat-ii raw'!$K$11</f>
        <v/>
      </c>
      <c r="P107" s="7">
        <f>'CubeSat-ii raw'!$L$11</f>
        <v/>
      </c>
      <c r="Q107" s="7">
        <f>'CubeSat-ii raw'!$M$11</f>
        <v/>
      </c>
      <c r="R107" s="7">
        <f>'CubeSat-ii raw'!$N$11</f>
        <v/>
      </c>
      <c r="S107" s="7">
        <f>'CubeSat-ii raw'!$O$11</f>
        <v/>
      </c>
      <c r="T107" s="7">
        <f>'CubeSat-ii raw'!$P$11</f>
        <v/>
      </c>
      <c r="U107" s="7">
        <f>'CubeSat-ii raw'!$Q$11</f>
        <v/>
      </c>
      <c r="V107" s="7">
        <f>'CubeSat-ii raw'!$R$11</f>
        <v/>
      </c>
      <c r="W107" s="7">
        <f>'CubeSat-ii raw'!$S$11</f>
        <v/>
      </c>
      <c r="X107" s="7">
        <f>'CubeSat-ii raw'!$T$11</f>
        <v/>
      </c>
      <c r="Y107" s="7">
        <f>'CubeSat-ii raw'!$U$11</f>
        <v/>
      </c>
      <c r="Z107" s="7">
        <f>'CubeSat-ii raw'!$V$11</f>
        <v/>
      </c>
      <c r="AA107" s="7">
        <f>'CubeSat-ii raw'!$W$11</f>
        <v/>
      </c>
      <c r="AB107" s="7">
        <f>'CubeSat-ii raw'!$X$11</f>
        <v/>
      </c>
      <c r="AC107" s="7">
        <f>'CubeSat-ii raw'!$Y$11</f>
        <v/>
      </c>
      <c r="AD107" s="7">
        <f>'CubeSat-ii raw'!$Z$11</f>
        <v/>
      </c>
    </row>
    <row r="108">
      <c r="A108" s="7" t="inlineStr">
        <is>
          <t>tab:case_ii_raw_cs_experiments</t>
        </is>
      </c>
      <c r="B108" s="7" t="inlineStr">
        <is>
          <t>ii</t>
        </is>
      </c>
      <c r="C108" s="7" t="inlineStr">
        <is>
          <t>CubeSat</t>
        </is>
      </c>
      <c r="D108" s="7" t="inlineStr">
        <is>
          <t>raw</t>
        </is>
      </c>
      <c r="E108" s="7">
        <f>'CubeSat-ii raw'!$A$12</f>
        <v/>
      </c>
      <c r="F108" s="7">
        <f>'CubeSat-ii raw'!$B$12</f>
        <v/>
      </c>
      <c r="G108" s="7">
        <f>'CubeSat-ii raw'!$C$12</f>
        <v/>
      </c>
      <c r="H108" s="7">
        <f>'CubeSat-ii raw'!$D$12</f>
        <v/>
      </c>
      <c r="I108" s="7">
        <f>'CubeSat-ii raw'!$E$12</f>
        <v/>
      </c>
      <c r="J108" s="7">
        <f>'CubeSat-ii raw'!$F$12</f>
        <v/>
      </c>
      <c r="K108" s="7">
        <f>'CubeSat-ii raw'!$G$12</f>
        <v/>
      </c>
      <c r="L108" s="7">
        <f>'CubeSat-ii raw'!$H$12</f>
        <v/>
      </c>
      <c r="M108" s="7">
        <f>'CubeSat-ii raw'!$I$12</f>
        <v/>
      </c>
      <c r="N108" s="7">
        <f>'CubeSat-ii raw'!$J$12</f>
        <v/>
      </c>
      <c r="O108" s="7">
        <f>'CubeSat-ii raw'!$K$12</f>
        <v/>
      </c>
      <c r="P108" s="7">
        <f>'CubeSat-ii raw'!$L$12</f>
        <v/>
      </c>
      <c r="Q108" s="7">
        <f>'CubeSat-ii raw'!$M$12</f>
        <v/>
      </c>
      <c r="R108" s="7">
        <f>'CubeSat-ii raw'!$N$12</f>
        <v/>
      </c>
      <c r="S108" s="7">
        <f>'CubeSat-ii raw'!$O$12</f>
        <v/>
      </c>
      <c r="T108" s="7">
        <f>'CubeSat-ii raw'!$P$12</f>
        <v/>
      </c>
      <c r="U108" s="7">
        <f>'CubeSat-ii raw'!$Q$12</f>
        <v/>
      </c>
      <c r="V108" s="7">
        <f>'CubeSat-ii raw'!$R$12</f>
        <v/>
      </c>
      <c r="W108" s="7">
        <f>'CubeSat-ii raw'!$S$12</f>
        <v/>
      </c>
      <c r="X108" s="7">
        <f>'CubeSat-ii raw'!$T$12</f>
        <v/>
      </c>
      <c r="Y108" s="7">
        <f>'CubeSat-ii raw'!$U$12</f>
        <v/>
      </c>
      <c r="Z108" s="7">
        <f>'CubeSat-ii raw'!$V$12</f>
        <v/>
      </c>
      <c r="AA108" s="7">
        <f>'CubeSat-ii raw'!$W$12</f>
        <v/>
      </c>
      <c r="AB108" s="7">
        <f>'CubeSat-ii raw'!$X$12</f>
        <v/>
      </c>
      <c r="AC108" s="7">
        <f>'CubeSat-ii raw'!$Y$12</f>
        <v/>
      </c>
      <c r="AD108" s="7">
        <f>'CubeSat-ii raw'!$Z$12</f>
        <v/>
      </c>
    </row>
    <row r="109">
      <c r="A109" s="7" t="inlineStr">
        <is>
          <t>tab:case_ii_raw_cs_experiments</t>
        </is>
      </c>
      <c r="B109" s="7" t="inlineStr">
        <is>
          <t>ii</t>
        </is>
      </c>
      <c r="C109" s="7" t="inlineStr">
        <is>
          <t>CubeSat</t>
        </is>
      </c>
      <c r="D109" s="7" t="inlineStr">
        <is>
          <t>raw</t>
        </is>
      </c>
      <c r="E109" s="7">
        <f>'CubeSat-ii raw'!$A$13</f>
        <v/>
      </c>
      <c r="F109" s="7">
        <f>'CubeSat-ii raw'!$B$13</f>
        <v/>
      </c>
      <c r="G109" s="7">
        <f>'CubeSat-ii raw'!$C$13</f>
        <v/>
      </c>
      <c r="H109" s="7">
        <f>'CubeSat-ii raw'!$D$13</f>
        <v/>
      </c>
      <c r="I109" s="7">
        <f>'CubeSat-ii raw'!$E$13</f>
        <v/>
      </c>
      <c r="J109" s="7">
        <f>'CubeSat-ii raw'!$F$13</f>
        <v/>
      </c>
      <c r="K109" s="7">
        <f>'CubeSat-ii raw'!$G$13</f>
        <v/>
      </c>
      <c r="L109" s="7">
        <f>'CubeSat-ii raw'!$H$13</f>
        <v/>
      </c>
      <c r="M109" s="7">
        <f>'CubeSat-ii raw'!$I$13</f>
        <v/>
      </c>
      <c r="N109" s="7">
        <f>'CubeSat-ii raw'!$J$13</f>
        <v/>
      </c>
      <c r="O109" s="7">
        <f>'CubeSat-ii raw'!$K$13</f>
        <v/>
      </c>
      <c r="P109" s="7">
        <f>'CubeSat-ii raw'!$L$13</f>
        <v/>
      </c>
      <c r="Q109" s="7">
        <f>'CubeSat-ii raw'!$M$13</f>
        <v/>
      </c>
      <c r="R109" s="7">
        <f>'CubeSat-ii raw'!$N$13</f>
        <v/>
      </c>
      <c r="S109" s="7">
        <f>'CubeSat-ii raw'!$O$13</f>
        <v/>
      </c>
      <c r="T109" s="7">
        <f>'CubeSat-ii raw'!$P$13</f>
        <v/>
      </c>
      <c r="U109" s="7">
        <f>'CubeSat-ii raw'!$Q$13</f>
        <v/>
      </c>
      <c r="V109" s="7">
        <f>'CubeSat-ii raw'!$R$13</f>
        <v/>
      </c>
      <c r="W109" s="7">
        <f>'CubeSat-ii raw'!$S$13</f>
        <v/>
      </c>
      <c r="X109" s="7">
        <f>'CubeSat-ii raw'!$T$13</f>
        <v/>
      </c>
      <c r="Y109" s="7">
        <f>'CubeSat-ii raw'!$U$13</f>
        <v/>
      </c>
      <c r="Z109" s="7">
        <f>'CubeSat-ii raw'!$V$13</f>
        <v/>
      </c>
      <c r="AA109" s="7">
        <f>'CubeSat-ii raw'!$W$13</f>
        <v/>
      </c>
      <c r="AB109" s="7">
        <f>'CubeSat-ii raw'!$X$13</f>
        <v/>
      </c>
      <c r="AC109" s="7">
        <f>'CubeSat-ii raw'!$Y$13</f>
        <v/>
      </c>
      <c r="AD109" s="7">
        <f>'CubeSat-ii raw'!$Z$13</f>
        <v/>
      </c>
    </row>
    <row r="110">
      <c r="A110" s="7" t="inlineStr">
        <is>
          <t>tab:case_ii_raw_cs_experiments</t>
        </is>
      </c>
      <c r="B110" s="7" t="inlineStr">
        <is>
          <t>ii</t>
        </is>
      </c>
      <c r="C110" s="7" t="inlineStr">
        <is>
          <t>CubeSat</t>
        </is>
      </c>
      <c r="D110" s="7" t="inlineStr">
        <is>
          <t>raw</t>
        </is>
      </c>
      <c r="E110" s="7">
        <f>'CubeSat-ii raw'!$A$14</f>
        <v/>
      </c>
      <c r="F110" s="7">
        <f>'CubeSat-ii raw'!$B$14</f>
        <v/>
      </c>
      <c r="G110" s="7">
        <f>'CubeSat-ii raw'!$C$14</f>
        <v/>
      </c>
      <c r="H110" s="7">
        <f>'CubeSat-ii raw'!$D$14</f>
        <v/>
      </c>
      <c r="I110" s="7">
        <f>'CubeSat-ii raw'!$E$14</f>
        <v/>
      </c>
      <c r="J110" s="7">
        <f>'CubeSat-ii raw'!$F$14</f>
        <v/>
      </c>
      <c r="K110" s="7">
        <f>'CubeSat-ii raw'!$G$14</f>
        <v/>
      </c>
      <c r="L110" s="7">
        <f>'CubeSat-ii raw'!$H$14</f>
        <v/>
      </c>
      <c r="M110" s="7">
        <f>'CubeSat-ii raw'!$I$14</f>
        <v/>
      </c>
      <c r="N110" s="7">
        <f>'CubeSat-ii raw'!$J$14</f>
        <v/>
      </c>
      <c r="O110" s="7">
        <f>'CubeSat-ii raw'!$K$14</f>
        <v/>
      </c>
      <c r="P110" s="7">
        <f>'CubeSat-ii raw'!$L$14</f>
        <v/>
      </c>
      <c r="Q110" s="7">
        <f>'CubeSat-ii raw'!$M$14</f>
        <v/>
      </c>
      <c r="R110" s="7">
        <f>'CubeSat-ii raw'!$N$14</f>
        <v/>
      </c>
      <c r="S110" s="7">
        <f>'CubeSat-ii raw'!$O$14</f>
        <v/>
      </c>
      <c r="T110" s="7">
        <f>'CubeSat-ii raw'!$P$14</f>
        <v/>
      </c>
      <c r="U110" s="7">
        <f>'CubeSat-ii raw'!$Q$14</f>
        <v/>
      </c>
      <c r="V110" s="7">
        <f>'CubeSat-ii raw'!$R$14</f>
        <v/>
      </c>
      <c r="W110" s="7">
        <f>'CubeSat-ii raw'!$S$14</f>
        <v/>
      </c>
      <c r="X110" s="7">
        <f>'CubeSat-ii raw'!$T$14</f>
        <v/>
      </c>
      <c r="Y110" s="7">
        <f>'CubeSat-ii raw'!$U$14</f>
        <v/>
      </c>
      <c r="Z110" s="7">
        <f>'CubeSat-ii raw'!$V$14</f>
        <v/>
      </c>
      <c r="AA110" s="7">
        <f>'CubeSat-ii raw'!$W$14</f>
        <v/>
      </c>
      <c r="AB110" s="7">
        <f>'CubeSat-ii raw'!$X$14</f>
        <v/>
      </c>
      <c r="AC110" s="7">
        <f>'CubeSat-ii raw'!$Y$14</f>
        <v/>
      </c>
      <c r="AD110" s="7">
        <f>'CubeSat-ii raw'!$Z$14</f>
        <v/>
      </c>
    </row>
    <row r="111">
      <c r="A111" s="7" t="inlineStr">
        <is>
          <t>tab:case_ii_raw_cs_experiments</t>
        </is>
      </c>
      <c r="B111" s="7" t="inlineStr">
        <is>
          <t>ii</t>
        </is>
      </c>
      <c r="C111" s="7" t="inlineStr">
        <is>
          <t>CubeSat</t>
        </is>
      </c>
      <c r="D111" s="7" t="inlineStr">
        <is>
          <t>raw</t>
        </is>
      </c>
      <c r="E111" s="7">
        <f>'CubeSat-ii raw'!$A$15</f>
        <v/>
      </c>
      <c r="F111" s="7">
        <f>'CubeSat-ii raw'!$B$15</f>
        <v/>
      </c>
      <c r="G111" s="7">
        <f>'CubeSat-ii raw'!$C$15</f>
        <v/>
      </c>
      <c r="H111" s="7">
        <f>'CubeSat-ii raw'!$D$15</f>
        <v/>
      </c>
      <c r="I111" s="7">
        <f>'CubeSat-ii raw'!$E$15</f>
        <v/>
      </c>
      <c r="J111" s="7">
        <f>'CubeSat-ii raw'!$F$15</f>
        <v/>
      </c>
      <c r="K111" s="7">
        <f>'CubeSat-ii raw'!$G$15</f>
        <v/>
      </c>
      <c r="L111" s="7">
        <f>'CubeSat-ii raw'!$H$15</f>
        <v/>
      </c>
      <c r="M111" s="7">
        <f>'CubeSat-ii raw'!$I$15</f>
        <v/>
      </c>
      <c r="N111" s="7">
        <f>'CubeSat-ii raw'!$J$15</f>
        <v/>
      </c>
      <c r="O111" s="7">
        <f>'CubeSat-ii raw'!$K$15</f>
        <v/>
      </c>
      <c r="P111" s="7">
        <f>'CubeSat-ii raw'!$L$15</f>
        <v/>
      </c>
      <c r="Q111" s="7">
        <f>'CubeSat-ii raw'!$M$15</f>
        <v/>
      </c>
      <c r="R111" s="7">
        <f>'CubeSat-ii raw'!$N$15</f>
        <v/>
      </c>
      <c r="S111" s="7">
        <f>'CubeSat-ii raw'!$O$15</f>
        <v/>
      </c>
      <c r="T111" s="7">
        <f>'CubeSat-ii raw'!$P$15</f>
        <v/>
      </c>
      <c r="U111" s="7">
        <f>'CubeSat-ii raw'!$Q$15</f>
        <v/>
      </c>
      <c r="V111" s="7">
        <f>'CubeSat-ii raw'!$R$15</f>
        <v/>
      </c>
      <c r="W111" s="7">
        <f>'CubeSat-ii raw'!$S$15</f>
        <v/>
      </c>
      <c r="X111" s="7">
        <f>'CubeSat-ii raw'!$T$15</f>
        <v/>
      </c>
      <c r="Y111" s="7">
        <f>'CubeSat-ii raw'!$U$15</f>
        <v/>
      </c>
      <c r="Z111" s="7">
        <f>'CubeSat-ii raw'!$V$15</f>
        <v/>
      </c>
      <c r="AA111" s="7">
        <f>'CubeSat-ii raw'!$W$15</f>
        <v/>
      </c>
      <c r="AB111" s="7">
        <f>'CubeSat-ii raw'!$X$15</f>
        <v/>
      </c>
      <c r="AC111" s="7">
        <f>'CubeSat-ii raw'!$Y$15</f>
        <v/>
      </c>
      <c r="AD111" s="7">
        <f>'CubeSat-ii raw'!$Z$15</f>
        <v/>
      </c>
    </row>
    <row r="112">
      <c r="A112" s="7" t="inlineStr">
        <is>
          <t>tab:case_ii_raw_cs_experiments</t>
        </is>
      </c>
      <c r="B112" s="7" t="inlineStr">
        <is>
          <t>ii</t>
        </is>
      </c>
      <c r="C112" s="7" t="inlineStr">
        <is>
          <t>CubeSat</t>
        </is>
      </c>
      <c r="D112" s="7" t="inlineStr">
        <is>
          <t>raw</t>
        </is>
      </c>
      <c r="E112" s="7">
        <f>'CubeSat-ii raw'!$A$16</f>
        <v/>
      </c>
      <c r="F112" s="7">
        <f>'CubeSat-ii raw'!$B$16</f>
        <v/>
      </c>
      <c r="G112" s="7">
        <f>'CubeSat-ii raw'!$C$16</f>
        <v/>
      </c>
      <c r="H112" s="7">
        <f>'CubeSat-ii raw'!$D$16</f>
        <v/>
      </c>
      <c r="I112" s="7">
        <f>'CubeSat-ii raw'!$E$16</f>
        <v/>
      </c>
      <c r="J112" s="7">
        <f>'CubeSat-ii raw'!$F$16</f>
        <v/>
      </c>
      <c r="K112" s="7">
        <f>'CubeSat-ii raw'!$G$16</f>
        <v/>
      </c>
      <c r="L112" s="7">
        <f>'CubeSat-ii raw'!$H$16</f>
        <v/>
      </c>
      <c r="M112" s="7">
        <f>'CubeSat-ii raw'!$I$16</f>
        <v/>
      </c>
      <c r="N112" s="7">
        <f>'CubeSat-ii raw'!$J$16</f>
        <v/>
      </c>
      <c r="O112" s="7">
        <f>'CubeSat-ii raw'!$K$16</f>
        <v/>
      </c>
      <c r="P112" s="7">
        <f>'CubeSat-ii raw'!$L$16</f>
        <v/>
      </c>
      <c r="Q112" s="7">
        <f>'CubeSat-ii raw'!$M$16</f>
        <v/>
      </c>
      <c r="R112" s="7">
        <f>'CubeSat-ii raw'!$N$16</f>
        <v/>
      </c>
      <c r="S112" s="7">
        <f>'CubeSat-ii raw'!$O$16</f>
        <v/>
      </c>
      <c r="T112" s="7">
        <f>'CubeSat-ii raw'!$P$16</f>
        <v/>
      </c>
      <c r="U112" s="7">
        <f>'CubeSat-ii raw'!$Q$16</f>
        <v/>
      </c>
      <c r="V112" s="7">
        <f>'CubeSat-ii raw'!$R$16</f>
        <v/>
      </c>
      <c r="W112" s="7">
        <f>'CubeSat-ii raw'!$S$16</f>
        <v/>
      </c>
      <c r="X112" s="7">
        <f>'CubeSat-ii raw'!$T$16</f>
        <v/>
      </c>
      <c r="Y112" s="7">
        <f>'CubeSat-ii raw'!$U$16</f>
        <v/>
      </c>
      <c r="Z112" s="7">
        <f>'CubeSat-ii raw'!$V$16</f>
        <v/>
      </c>
      <c r="AA112" s="7">
        <f>'CubeSat-ii raw'!$W$16</f>
        <v/>
      </c>
      <c r="AB112" s="7">
        <f>'CubeSat-ii raw'!$X$16</f>
        <v/>
      </c>
      <c r="AC112" s="7">
        <f>'CubeSat-ii raw'!$Y$16</f>
        <v/>
      </c>
      <c r="AD112" s="7">
        <f>'CubeSat-ii raw'!$Z$16</f>
        <v/>
      </c>
    </row>
    <row r="113">
      <c r="A113" s="7" t="inlineStr">
        <is>
          <t>tab:case_ii_raw_cs_experiments</t>
        </is>
      </c>
      <c r="B113" s="7" t="inlineStr">
        <is>
          <t>ii</t>
        </is>
      </c>
      <c r="C113" s="7" t="inlineStr">
        <is>
          <t>CubeSat</t>
        </is>
      </c>
      <c r="D113" s="7" t="inlineStr">
        <is>
          <t>raw</t>
        </is>
      </c>
      <c r="E113" s="7">
        <f>'CubeSat-ii raw'!$A$17</f>
        <v/>
      </c>
      <c r="F113" s="7">
        <f>'CubeSat-ii raw'!$B$17</f>
        <v/>
      </c>
      <c r="G113" s="7">
        <f>'CubeSat-ii raw'!$C$17</f>
        <v/>
      </c>
      <c r="H113" s="7">
        <f>'CubeSat-ii raw'!$D$17</f>
        <v/>
      </c>
      <c r="I113" s="7">
        <f>'CubeSat-ii raw'!$E$17</f>
        <v/>
      </c>
      <c r="J113" s="7">
        <f>'CubeSat-ii raw'!$F$17</f>
        <v/>
      </c>
      <c r="K113" s="7">
        <f>'CubeSat-ii raw'!$G$17</f>
        <v/>
      </c>
      <c r="L113" s="7">
        <f>'CubeSat-ii raw'!$H$17</f>
        <v/>
      </c>
      <c r="M113" s="7">
        <f>'CubeSat-ii raw'!$I$17</f>
        <v/>
      </c>
      <c r="N113" s="7">
        <f>'CubeSat-ii raw'!$J$17</f>
        <v/>
      </c>
      <c r="O113" s="7">
        <f>'CubeSat-ii raw'!$K$17</f>
        <v/>
      </c>
      <c r="P113" s="7">
        <f>'CubeSat-ii raw'!$L$17</f>
        <v/>
      </c>
      <c r="Q113" s="7">
        <f>'CubeSat-ii raw'!$M$17</f>
        <v/>
      </c>
      <c r="R113" s="7">
        <f>'CubeSat-ii raw'!$N$17</f>
        <v/>
      </c>
      <c r="S113" s="7">
        <f>'CubeSat-ii raw'!$O$17</f>
        <v/>
      </c>
      <c r="T113" s="7">
        <f>'CubeSat-ii raw'!$P$17</f>
        <v/>
      </c>
      <c r="U113" s="7">
        <f>'CubeSat-ii raw'!$Q$17</f>
        <v/>
      </c>
      <c r="V113" s="7">
        <f>'CubeSat-ii raw'!$R$17</f>
        <v/>
      </c>
      <c r="W113" s="7">
        <f>'CubeSat-ii raw'!$S$17</f>
        <v/>
      </c>
      <c r="X113" s="7">
        <f>'CubeSat-ii raw'!$T$17</f>
        <v/>
      </c>
      <c r="Y113" s="7">
        <f>'CubeSat-ii raw'!$U$17</f>
        <v/>
      </c>
      <c r="Z113" s="7">
        <f>'CubeSat-ii raw'!$V$17</f>
        <v/>
      </c>
      <c r="AA113" s="7">
        <f>'CubeSat-ii raw'!$W$17</f>
        <v/>
      </c>
      <c r="AB113" s="7">
        <f>'CubeSat-ii raw'!$X$17</f>
        <v/>
      </c>
      <c r="AC113" s="7">
        <f>'CubeSat-ii raw'!$Y$17</f>
        <v/>
      </c>
      <c r="AD113" s="7">
        <f>'CubeSat-ii raw'!$Z$17</f>
        <v/>
      </c>
    </row>
    <row r="114">
      <c r="A114" s="7" t="inlineStr">
        <is>
          <t>tab:case_ii_raw_cs_experiments</t>
        </is>
      </c>
      <c r="B114" s="7" t="inlineStr">
        <is>
          <t>ii</t>
        </is>
      </c>
      <c r="C114" s="7" t="inlineStr">
        <is>
          <t>CubeSat</t>
        </is>
      </c>
      <c r="D114" s="7" t="inlineStr">
        <is>
          <t>raw</t>
        </is>
      </c>
      <c r="E114" s="7">
        <f>'CubeSat-ii raw'!$A$18</f>
        <v/>
      </c>
      <c r="F114" s="7">
        <f>'CubeSat-ii raw'!$B$18</f>
        <v/>
      </c>
      <c r="G114" s="7">
        <f>'CubeSat-ii raw'!$C$18</f>
        <v/>
      </c>
      <c r="H114" s="7">
        <f>'CubeSat-ii raw'!$D$18</f>
        <v/>
      </c>
      <c r="I114" s="7">
        <f>'CubeSat-ii raw'!$E$18</f>
        <v/>
      </c>
      <c r="J114" s="7">
        <f>'CubeSat-ii raw'!$F$18</f>
        <v/>
      </c>
      <c r="K114" s="7">
        <f>'CubeSat-ii raw'!$G$18</f>
        <v/>
      </c>
      <c r="L114" s="7">
        <f>'CubeSat-ii raw'!$H$18</f>
        <v/>
      </c>
      <c r="M114" s="7">
        <f>'CubeSat-ii raw'!$I$18</f>
        <v/>
      </c>
      <c r="N114" s="7">
        <f>'CubeSat-ii raw'!$J$18</f>
        <v/>
      </c>
      <c r="O114" s="7">
        <f>'CubeSat-ii raw'!$K$18</f>
        <v/>
      </c>
      <c r="P114" s="7">
        <f>'CubeSat-ii raw'!$L$18</f>
        <v/>
      </c>
      <c r="Q114" s="7">
        <f>'CubeSat-ii raw'!$M$18</f>
        <v/>
      </c>
      <c r="R114" s="7">
        <f>'CubeSat-ii raw'!$N$18</f>
        <v/>
      </c>
      <c r="S114" s="7">
        <f>'CubeSat-ii raw'!$O$18</f>
        <v/>
      </c>
      <c r="T114" s="7">
        <f>'CubeSat-ii raw'!$P$18</f>
        <v/>
      </c>
      <c r="U114" s="7">
        <f>'CubeSat-ii raw'!$Q$18</f>
        <v/>
      </c>
      <c r="V114" s="7">
        <f>'CubeSat-ii raw'!$R$18</f>
        <v/>
      </c>
      <c r="W114" s="7">
        <f>'CubeSat-ii raw'!$S$18</f>
        <v/>
      </c>
      <c r="X114" s="7">
        <f>'CubeSat-ii raw'!$T$18</f>
        <v/>
      </c>
      <c r="Y114" s="7">
        <f>'CubeSat-ii raw'!$U$18</f>
        <v/>
      </c>
      <c r="Z114" s="7">
        <f>'CubeSat-ii raw'!$V$18</f>
        <v/>
      </c>
      <c r="AA114" s="7">
        <f>'CubeSat-ii raw'!$W$18</f>
        <v/>
      </c>
      <c r="AB114" s="7">
        <f>'CubeSat-ii raw'!$X$18</f>
        <v/>
      </c>
      <c r="AC114" s="7">
        <f>'CubeSat-ii raw'!$Y$18</f>
        <v/>
      </c>
      <c r="AD114" s="7">
        <f>'CubeSat-ii raw'!$Z$18</f>
        <v/>
      </c>
    </row>
    <row r="115">
      <c r="A115" s="7" t="inlineStr">
        <is>
          <t>tab:case_ii_raw_cs_experiments</t>
        </is>
      </c>
      <c r="B115" s="7" t="inlineStr">
        <is>
          <t>ii</t>
        </is>
      </c>
      <c r="C115" s="7" t="inlineStr">
        <is>
          <t>CubeSat</t>
        </is>
      </c>
      <c r="D115" s="7" t="inlineStr">
        <is>
          <t>raw</t>
        </is>
      </c>
      <c r="E115" s="7">
        <f>'CubeSat-ii raw'!$A$19</f>
        <v/>
      </c>
      <c r="F115" s="7">
        <f>'CubeSat-ii raw'!$B$19</f>
        <v/>
      </c>
      <c r="G115" s="7">
        <f>'CubeSat-ii raw'!$C$19</f>
        <v/>
      </c>
      <c r="H115" s="7">
        <f>'CubeSat-ii raw'!$D$19</f>
        <v/>
      </c>
      <c r="I115" s="7">
        <f>'CubeSat-ii raw'!$E$19</f>
        <v/>
      </c>
      <c r="J115" s="7">
        <f>'CubeSat-ii raw'!$F$19</f>
        <v/>
      </c>
      <c r="K115" s="7">
        <f>'CubeSat-ii raw'!$G$19</f>
        <v/>
      </c>
      <c r="L115" s="7">
        <f>'CubeSat-ii raw'!$H$19</f>
        <v/>
      </c>
      <c r="M115" s="7">
        <f>'CubeSat-ii raw'!$I$19</f>
        <v/>
      </c>
      <c r="N115" s="7">
        <f>'CubeSat-ii raw'!$J$19</f>
        <v/>
      </c>
      <c r="O115" s="7">
        <f>'CubeSat-ii raw'!$K$19</f>
        <v/>
      </c>
      <c r="P115" s="7">
        <f>'CubeSat-ii raw'!$L$19</f>
        <v/>
      </c>
      <c r="Q115" s="7">
        <f>'CubeSat-ii raw'!$M$19</f>
        <v/>
      </c>
      <c r="R115" s="7">
        <f>'CubeSat-ii raw'!$N$19</f>
        <v/>
      </c>
      <c r="S115" s="7">
        <f>'CubeSat-ii raw'!$O$19</f>
        <v/>
      </c>
      <c r="T115" s="7">
        <f>'CubeSat-ii raw'!$P$19</f>
        <v/>
      </c>
      <c r="U115" s="7">
        <f>'CubeSat-ii raw'!$Q$19</f>
        <v/>
      </c>
      <c r="V115" s="7">
        <f>'CubeSat-ii raw'!$R$19</f>
        <v/>
      </c>
      <c r="W115" s="7">
        <f>'CubeSat-ii raw'!$S$19</f>
        <v/>
      </c>
      <c r="X115" s="7">
        <f>'CubeSat-ii raw'!$T$19</f>
        <v/>
      </c>
      <c r="Y115" s="7">
        <f>'CubeSat-ii raw'!$U$19</f>
        <v/>
      </c>
      <c r="Z115" s="7">
        <f>'CubeSat-ii raw'!$V$19</f>
        <v/>
      </c>
      <c r="AA115" s="7">
        <f>'CubeSat-ii raw'!$W$19</f>
        <v/>
      </c>
      <c r="AB115" s="7">
        <f>'CubeSat-ii raw'!$X$19</f>
        <v/>
      </c>
      <c r="AC115" s="7">
        <f>'CubeSat-ii raw'!$Y$19</f>
        <v/>
      </c>
      <c r="AD115" s="7">
        <f>'CubeSat-ii raw'!$Z$19</f>
        <v/>
      </c>
    </row>
    <row r="116">
      <c r="A116" s="7" t="inlineStr">
        <is>
          <t>tab:case_ii_raw_cs_experiments</t>
        </is>
      </c>
      <c r="B116" s="7" t="inlineStr">
        <is>
          <t>ii</t>
        </is>
      </c>
      <c r="C116" s="7" t="inlineStr">
        <is>
          <t>CubeSat</t>
        </is>
      </c>
      <c r="D116" s="7" t="inlineStr">
        <is>
          <t>raw</t>
        </is>
      </c>
      <c r="E116" s="7">
        <f>'CubeSat-ii raw'!$A$20</f>
        <v/>
      </c>
      <c r="F116" s="7">
        <f>'CubeSat-ii raw'!$B$20</f>
        <v/>
      </c>
      <c r="G116" s="7">
        <f>'CubeSat-ii raw'!$C$20</f>
        <v/>
      </c>
      <c r="H116" s="7">
        <f>'CubeSat-ii raw'!$D$20</f>
        <v/>
      </c>
      <c r="I116" s="7">
        <f>'CubeSat-ii raw'!$E$20</f>
        <v/>
      </c>
      <c r="J116" s="7">
        <f>'CubeSat-ii raw'!$F$20</f>
        <v/>
      </c>
      <c r="K116" s="7">
        <f>'CubeSat-ii raw'!$G$20</f>
        <v/>
      </c>
      <c r="L116" s="7">
        <f>'CubeSat-ii raw'!$H$20</f>
        <v/>
      </c>
      <c r="M116" s="7">
        <f>'CubeSat-ii raw'!$I$20</f>
        <v/>
      </c>
      <c r="N116" s="7">
        <f>'CubeSat-ii raw'!$J$20</f>
        <v/>
      </c>
      <c r="O116" s="7">
        <f>'CubeSat-ii raw'!$K$20</f>
        <v/>
      </c>
      <c r="P116" s="7">
        <f>'CubeSat-ii raw'!$L$20</f>
        <v/>
      </c>
      <c r="Q116" s="7">
        <f>'CubeSat-ii raw'!$M$20</f>
        <v/>
      </c>
      <c r="R116" s="7">
        <f>'CubeSat-ii raw'!$N$20</f>
        <v/>
      </c>
      <c r="S116" s="7">
        <f>'CubeSat-ii raw'!$O$20</f>
        <v/>
      </c>
      <c r="T116" s="7">
        <f>'CubeSat-ii raw'!$P$20</f>
        <v/>
      </c>
      <c r="U116" s="7">
        <f>'CubeSat-ii raw'!$Q$20</f>
        <v/>
      </c>
      <c r="V116" s="7">
        <f>'CubeSat-ii raw'!$R$20</f>
        <v/>
      </c>
      <c r="W116" s="7">
        <f>'CubeSat-ii raw'!$S$20</f>
        <v/>
      </c>
      <c r="X116" s="7">
        <f>'CubeSat-ii raw'!$T$20</f>
        <v/>
      </c>
      <c r="Y116" s="7">
        <f>'CubeSat-ii raw'!$U$20</f>
        <v/>
      </c>
      <c r="Z116" s="7">
        <f>'CubeSat-ii raw'!$V$20</f>
        <v/>
      </c>
      <c r="AA116" s="7">
        <f>'CubeSat-ii raw'!$W$20</f>
        <v/>
      </c>
      <c r="AB116" s="7">
        <f>'CubeSat-ii raw'!$X$20</f>
        <v/>
      </c>
      <c r="AC116" s="7">
        <f>'CubeSat-ii raw'!$Y$20</f>
        <v/>
      </c>
      <c r="AD116" s="7">
        <f>'CubeSat-ii raw'!$Z$20</f>
        <v/>
      </c>
    </row>
    <row r="117">
      <c r="A117" s="7" t="inlineStr">
        <is>
          <t>tab:case_ii_raw_cs_experiments</t>
        </is>
      </c>
      <c r="B117" s="7" t="inlineStr">
        <is>
          <t>ii</t>
        </is>
      </c>
      <c r="C117" s="7" t="inlineStr">
        <is>
          <t>CubeSat</t>
        </is>
      </c>
      <c r="D117" s="7" t="inlineStr">
        <is>
          <t>raw</t>
        </is>
      </c>
      <c r="E117" s="7">
        <f>'CubeSat-ii raw'!$A$21</f>
        <v/>
      </c>
      <c r="F117" s="7">
        <f>'CubeSat-ii raw'!$B$21</f>
        <v/>
      </c>
      <c r="G117" s="7">
        <f>'CubeSat-ii raw'!$C$21</f>
        <v/>
      </c>
      <c r="H117" s="7">
        <f>'CubeSat-ii raw'!$D$21</f>
        <v/>
      </c>
      <c r="I117" s="7">
        <f>'CubeSat-ii raw'!$E$21</f>
        <v/>
      </c>
      <c r="J117" s="7">
        <f>'CubeSat-ii raw'!$F$21</f>
        <v/>
      </c>
      <c r="K117" s="7">
        <f>'CubeSat-ii raw'!$G$21</f>
        <v/>
      </c>
      <c r="L117" s="7">
        <f>'CubeSat-ii raw'!$H$21</f>
        <v/>
      </c>
      <c r="M117" s="7">
        <f>'CubeSat-ii raw'!$I$21</f>
        <v/>
      </c>
      <c r="N117" s="7">
        <f>'CubeSat-ii raw'!$J$21</f>
        <v/>
      </c>
      <c r="O117" s="7">
        <f>'CubeSat-ii raw'!$K$21</f>
        <v/>
      </c>
      <c r="P117" s="7">
        <f>'CubeSat-ii raw'!$L$21</f>
        <v/>
      </c>
      <c r="Q117" s="7">
        <f>'CubeSat-ii raw'!$M$21</f>
        <v/>
      </c>
      <c r="R117" s="7">
        <f>'CubeSat-ii raw'!$N$21</f>
        <v/>
      </c>
      <c r="S117" s="7">
        <f>'CubeSat-ii raw'!$O$21</f>
        <v/>
      </c>
      <c r="T117" s="7">
        <f>'CubeSat-ii raw'!$P$21</f>
        <v/>
      </c>
      <c r="U117" s="7">
        <f>'CubeSat-ii raw'!$Q$21</f>
        <v/>
      </c>
      <c r="V117" s="7">
        <f>'CubeSat-ii raw'!$R$21</f>
        <v/>
      </c>
      <c r="W117" s="7">
        <f>'CubeSat-ii raw'!$S$21</f>
        <v/>
      </c>
      <c r="X117" s="7">
        <f>'CubeSat-ii raw'!$T$21</f>
        <v/>
      </c>
      <c r="Y117" s="7">
        <f>'CubeSat-ii raw'!$U$21</f>
        <v/>
      </c>
      <c r="Z117" s="7">
        <f>'CubeSat-ii raw'!$V$21</f>
        <v/>
      </c>
      <c r="AA117" s="7">
        <f>'CubeSat-ii raw'!$W$21</f>
        <v/>
      </c>
      <c r="AB117" s="7">
        <f>'CubeSat-ii raw'!$X$21</f>
        <v/>
      </c>
      <c r="AC117" s="7">
        <f>'CubeSat-ii raw'!$Y$21</f>
        <v/>
      </c>
      <c r="AD117" s="7">
        <f>'CubeSat-ii raw'!$Z$21</f>
        <v/>
      </c>
    </row>
    <row r="118">
      <c r="A118" s="7" t="inlineStr">
        <is>
          <t>tab:case_ii_raw_cs_experiments</t>
        </is>
      </c>
      <c r="B118" s="7" t="inlineStr">
        <is>
          <t>ii</t>
        </is>
      </c>
      <c r="C118" s="7" t="inlineStr">
        <is>
          <t>CubeSat</t>
        </is>
      </c>
      <c r="D118" s="7" t="inlineStr">
        <is>
          <t>raw</t>
        </is>
      </c>
      <c r="E118" s="7">
        <f>'CubeSat-ii raw'!$A$22</f>
        <v/>
      </c>
      <c r="F118" s="7">
        <f>'CubeSat-ii raw'!$B$22</f>
        <v/>
      </c>
      <c r="G118" s="7">
        <f>'CubeSat-ii raw'!$C$22</f>
        <v/>
      </c>
      <c r="H118" s="7">
        <f>'CubeSat-ii raw'!$D$22</f>
        <v/>
      </c>
      <c r="I118" s="7">
        <f>'CubeSat-ii raw'!$E$22</f>
        <v/>
      </c>
      <c r="J118" s="7">
        <f>'CubeSat-ii raw'!$F$22</f>
        <v/>
      </c>
      <c r="K118" s="7">
        <f>'CubeSat-ii raw'!$G$22</f>
        <v/>
      </c>
      <c r="L118" s="7">
        <f>'CubeSat-ii raw'!$H$22</f>
        <v/>
      </c>
      <c r="M118" s="7">
        <f>'CubeSat-ii raw'!$I$22</f>
        <v/>
      </c>
      <c r="N118" s="7">
        <f>'CubeSat-ii raw'!$J$22</f>
        <v/>
      </c>
      <c r="O118" s="7">
        <f>'CubeSat-ii raw'!$K$22</f>
        <v/>
      </c>
      <c r="P118" s="7">
        <f>'CubeSat-ii raw'!$L$22</f>
        <v/>
      </c>
      <c r="Q118" s="7">
        <f>'CubeSat-ii raw'!$M$22</f>
        <v/>
      </c>
      <c r="R118" s="7">
        <f>'CubeSat-ii raw'!$N$22</f>
        <v/>
      </c>
      <c r="S118" s="7">
        <f>'CubeSat-ii raw'!$O$22</f>
        <v/>
      </c>
      <c r="T118" s="7">
        <f>'CubeSat-ii raw'!$P$22</f>
        <v/>
      </c>
      <c r="U118" s="7">
        <f>'CubeSat-ii raw'!$Q$22</f>
        <v/>
      </c>
      <c r="V118" s="7">
        <f>'CubeSat-ii raw'!$R$22</f>
        <v/>
      </c>
      <c r="W118" s="7">
        <f>'CubeSat-ii raw'!$S$22</f>
        <v/>
      </c>
      <c r="X118" s="7">
        <f>'CubeSat-ii raw'!$T$22</f>
        <v/>
      </c>
      <c r="Y118" s="7">
        <f>'CubeSat-ii raw'!$U$22</f>
        <v/>
      </c>
      <c r="Z118" s="7">
        <f>'CubeSat-ii raw'!$V$22</f>
        <v/>
      </c>
      <c r="AA118" s="7">
        <f>'CubeSat-ii raw'!$W$22</f>
        <v/>
      </c>
      <c r="AB118" s="7">
        <f>'CubeSat-ii raw'!$X$22</f>
        <v/>
      </c>
      <c r="AC118" s="7">
        <f>'CubeSat-ii raw'!$Y$22</f>
        <v/>
      </c>
      <c r="AD118" s="7">
        <f>'CubeSat-ii raw'!$Z$22</f>
        <v/>
      </c>
    </row>
    <row r="119">
      <c r="A119" s="7" t="inlineStr">
        <is>
          <t>tab:case_ii_raw_cs_experiments</t>
        </is>
      </c>
      <c r="B119" s="7" t="inlineStr">
        <is>
          <t>ii</t>
        </is>
      </c>
      <c r="C119" s="7" t="inlineStr">
        <is>
          <t>CubeSat</t>
        </is>
      </c>
      <c r="D119" s="7" t="inlineStr">
        <is>
          <t>raw</t>
        </is>
      </c>
      <c r="E119" s="7">
        <f>'CubeSat-ii raw'!$A$23</f>
        <v/>
      </c>
      <c r="F119" s="7">
        <f>'CubeSat-ii raw'!$B$23</f>
        <v/>
      </c>
      <c r="G119" s="7">
        <f>'CubeSat-ii raw'!$C$23</f>
        <v/>
      </c>
      <c r="H119" s="7">
        <f>'CubeSat-ii raw'!$D$23</f>
        <v/>
      </c>
      <c r="I119" s="7">
        <f>'CubeSat-ii raw'!$E$23</f>
        <v/>
      </c>
      <c r="J119" s="7">
        <f>'CubeSat-ii raw'!$F$23</f>
        <v/>
      </c>
      <c r="K119" s="7">
        <f>'CubeSat-ii raw'!$G$23</f>
        <v/>
      </c>
      <c r="L119" s="7">
        <f>'CubeSat-ii raw'!$H$23</f>
        <v/>
      </c>
      <c r="M119" s="7">
        <f>'CubeSat-ii raw'!$I$23</f>
        <v/>
      </c>
      <c r="N119" s="7">
        <f>'CubeSat-ii raw'!$J$23</f>
        <v/>
      </c>
      <c r="O119" s="7">
        <f>'CubeSat-ii raw'!$K$23</f>
        <v/>
      </c>
      <c r="P119" s="7">
        <f>'CubeSat-ii raw'!$L$23</f>
        <v/>
      </c>
      <c r="Q119" s="7">
        <f>'CubeSat-ii raw'!$M$23</f>
        <v/>
      </c>
      <c r="R119" s="7">
        <f>'CubeSat-ii raw'!$N$23</f>
        <v/>
      </c>
      <c r="S119" s="7">
        <f>'CubeSat-ii raw'!$O$23</f>
        <v/>
      </c>
      <c r="T119" s="7">
        <f>'CubeSat-ii raw'!$P$23</f>
        <v/>
      </c>
      <c r="U119" s="7">
        <f>'CubeSat-ii raw'!$Q$23</f>
        <v/>
      </c>
      <c r="V119" s="7">
        <f>'CubeSat-ii raw'!$R$23</f>
        <v/>
      </c>
      <c r="W119" s="7">
        <f>'CubeSat-ii raw'!$S$23</f>
        <v/>
      </c>
      <c r="X119" s="7">
        <f>'CubeSat-ii raw'!$T$23</f>
        <v/>
      </c>
      <c r="Y119" s="7">
        <f>'CubeSat-ii raw'!$U$23</f>
        <v/>
      </c>
      <c r="Z119" s="7">
        <f>'CubeSat-ii raw'!$V$23</f>
        <v/>
      </c>
      <c r="AA119" s="7">
        <f>'CubeSat-ii raw'!$W$23</f>
        <v/>
      </c>
      <c r="AB119" s="7">
        <f>'CubeSat-ii raw'!$X$23</f>
        <v/>
      </c>
      <c r="AC119" s="7">
        <f>'CubeSat-ii raw'!$Y$23</f>
        <v/>
      </c>
      <c r="AD119" s="7">
        <f>'CubeSat-ii raw'!$Z$23</f>
        <v/>
      </c>
    </row>
    <row r="120">
      <c r="A120" s="7" t="inlineStr">
        <is>
          <t>tab:case_ii_raw_cs_experiments</t>
        </is>
      </c>
      <c r="B120" s="7" t="inlineStr">
        <is>
          <t>ii</t>
        </is>
      </c>
      <c r="C120" s="7" t="inlineStr">
        <is>
          <t>CubeSat</t>
        </is>
      </c>
      <c r="D120" s="7" t="inlineStr">
        <is>
          <t>raw</t>
        </is>
      </c>
      <c r="E120" s="7">
        <f>'CubeSat-ii raw'!$A$24</f>
        <v/>
      </c>
      <c r="F120" s="7">
        <f>'CubeSat-ii raw'!$B$24</f>
        <v/>
      </c>
      <c r="G120" s="7">
        <f>'CubeSat-ii raw'!$C$24</f>
        <v/>
      </c>
      <c r="H120" s="7">
        <f>'CubeSat-ii raw'!$D$24</f>
        <v/>
      </c>
      <c r="I120" s="7">
        <f>'CubeSat-ii raw'!$E$24</f>
        <v/>
      </c>
      <c r="J120" s="7">
        <f>'CubeSat-ii raw'!$F$24</f>
        <v/>
      </c>
      <c r="K120" s="7">
        <f>'CubeSat-ii raw'!$G$24</f>
        <v/>
      </c>
      <c r="L120" s="7">
        <f>'CubeSat-ii raw'!$H$24</f>
        <v/>
      </c>
      <c r="M120" s="7">
        <f>'CubeSat-ii raw'!$I$24</f>
        <v/>
      </c>
      <c r="N120" s="7">
        <f>'CubeSat-ii raw'!$J$24</f>
        <v/>
      </c>
      <c r="O120" s="7">
        <f>'CubeSat-ii raw'!$K$24</f>
        <v/>
      </c>
      <c r="P120" s="7">
        <f>'CubeSat-ii raw'!$L$24</f>
        <v/>
      </c>
      <c r="Q120" s="7">
        <f>'CubeSat-ii raw'!$M$24</f>
        <v/>
      </c>
      <c r="R120" s="7">
        <f>'CubeSat-ii raw'!$N$24</f>
        <v/>
      </c>
      <c r="S120" s="7">
        <f>'CubeSat-ii raw'!$O$24</f>
        <v/>
      </c>
      <c r="T120" s="7">
        <f>'CubeSat-ii raw'!$P$24</f>
        <v/>
      </c>
      <c r="U120" s="7">
        <f>'CubeSat-ii raw'!$Q$24</f>
        <v/>
      </c>
      <c r="V120" s="7">
        <f>'CubeSat-ii raw'!$R$24</f>
        <v/>
      </c>
      <c r="W120" s="7">
        <f>'CubeSat-ii raw'!$S$24</f>
        <v/>
      </c>
      <c r="X120" s="7">
        <f>'CubeSat-ii raw'!$T$24</f>
        <v/>
      </c>
      <c r="Y120" s="7">
        <f>'CubeSat-ii raw'!$U$24</f>
        <v/>
      </c>
      <c r="Z120" s="7">
        <f>'CubeSat-ii raw'!$V$24</f>
        <v/>
      </c>
      <c r="AA120" s="7">
        <f>'CubeSat-ii raw'!$W$24</f>
        <v/>
      </c>
      <c r="AB120" s="7">
        <f>'CubeSat-ii raw'!$X$24</f>
        <v/>
      </c>
      <c r="AC120" s="7">
        <f>'CubeSat-ii raw'!$Y$24</f>
        <v/>
      </c>
      <c r="AD120" s="7">
        <f>'CubeSat-ii raw'!$Z$24</f>
        <v/>
      </c>
    </row>
    <row r="121">
      <c r="A121" s="7" t="inlineStr">
        <is>
          <t>tab:case_ii_raw_cs_experiments</t>
        </is>
      </c>
      <c r="B121" s="7" t="inlineStr">
        <is>
          <t>ii</t>
        </is>
      </c>
      <c r="C121" s="7" t="inlineStr">
        <is>
          <t>CubeSat</t>
        </is>
      </c>
      <c r="D121" s="7" t="inlineStr">
        <is>
          <t>raw</t>
        </is>
      </c>
      <c r="E121" s="7">
        <f>'CubeSat-ii raw'!$A$25</f>
        <v/>
      </c>
      <c r="F121" s="7">
        <f>'CubeSat-ii raw'!$B$25</f>
        <v/>
      </c>
      <c r="G121" s="7">
        <f>'CubeSat-ii raw'!$C$25</f>
        <v/>
      </c>
      <c r="H121" s="7">
        <f>'CubeSat-ii raw'!$D$25</f>
        <v/>
      </c>
      <c r="I121" s="7">
        <f>'CubeSat-ii raw'!$E$25</f>
        <v/>
      </c>
      <c r="J121" s="7">
        <f>'CubeSat-ii raw'!$F$25</f>
        <v/>
      </c>
      <c r="K121" s="7">
        <f>'CubeSat-ii raw'!$G$25</f>
        <v/>
      </c>
      <c r="L121" s="7">
        <f>'CubeSat-ii raw'!$H$25</f>
        <v/>
      </c>
      <c r="M121" s="7">
        <f>'CubeSat-ii raw'!$I$25</f>
        <v/>
      </c>
      <c r="N121" s="7">
        <f>'CubeSat-ii raw'!$J$25</f>
        <v/>
      </c>
      <c r="O121" s="7">
        <f>'CubeSat-ii raw'!$K$25</f>
        <v/>
      </c>
      <c r="P121" s="7">
        <f>'CubeSat-ii raw'!$L$25</f>
        <v/>
      </c>
      <c r="Q121" s="7">
        <f>'CubeSat-ii raw'!$M$25</f>
        <v/>
      </c>
      <c r="R121" s="7">
        <f>'CubeSat-ii raw'!$N$25</f>
        <v/>
      </c>
      <c r="S121" s="7">
        <f>'CubeSat-ii raw'!$O$25</f>
        <v/>
      </c>
      <c r="T121" s="7">
        <f>'CubeSat-ii raw'!$P$25</f>
        <v/>
      </c>
      <c r="U121" s="7">
        <f>'CubeSat-ii raw'!$Q$25</f>
        <v/>
      </c>
      <c r="V121" s="7">
        <f>'CubeSat-ii raw'!$R$25</f>
        <v/>
      </c>
      <c r="W121" s="7">
        <f>'CubeSat-ii raw'!$S$25</f>
        <v/>
      </c>
      <c r="X121" s="7">
        <f>'CubeSat-ii raw'!$T$25</f>
        <v/>
      </c>
      <c r="Y121" s="7">
        <f>'CubeSat-ii raw'!$U$25</f>
        <v/>
      </c>
      <c r="Z121" s="7">
        <f>'CubeSat-ii raw'!$V$25</f>
        <v/>
      </c>
      <c r="AA121" s="7">
        <f>'CubeSat-ii raw'!$W$25</f>
        <v/>
      </c>
      <c r="AB121" s="7">
        <f>'CubeSat-ii raw'!$X$25</f>
        <v/>
      </c>
      <c r="AC121" s="7">
        <f>'CubeSat-ii raw'!$Y$25</f>
        <v/>
      </c>
      <c r="AD121" s="7">
        <f>'CubeSat-ii raw'!$Z$25</f>
        <v/>
      </c>
    </row>
    <row r="122">
      <c r="A122" s="7" t="inlineStr">
        <is>
          <t>tab:case_ii_raw_cs_experiments</t>
        </is>
      </c>
      <c r="B122" s="7" t="inlineStr">
        <is>
          <t>ii</t>
        </is>
      </c>
      <c r="C122" s="7" t="inlineStr">
        <is>
          <t>CubeSat</t>
        </is>
      </c>
      <c r="D122" s="7" t="inlineStr">
        <is>
          <t>raw</t>
        </is>
      </c>
      <c r="E122" s="7">
        <f>'CubeSat-ii raw'!$A$26</f>
        <v/>
      </c>
      <c r="F122" s="7">
        <f>'CubeSat-ii raw'!$B$26</f>
        <v/>
      </c>
      <c r="G122" s="7">
        <f>'CubeSat-ii raw'!$C$26</f>
        <v/>
      </c>
      <c r="H122" s="7">
        <f>'CubeSat-ii raw'!$D$26</f>
        <v/>
      </c>
      <c r="I122" s="7">
        <f>'CubeSat-ii raw'!$E$26</f>
        <v/>
      </c>
      <c r="J122" s="7">
        <f>'CubeSat-ii raw'!$F$26</f>
        <v/>
      </c>
      <c r="K122" s="7">
        <f>'CubeSat-ii raw'!$G$26</f>
        <v/>
      </c>
      <c r="L122" s="7">
        <f>'CubeSat-ii raw'!$H$26</f>
        <v/>
      </c>
      <c r="M122" s="7">
        <f>'CubeSat-ii raw'!$I$26</f>
        <v/>
      </c>
      <c r="N122" s="7">
        <f>'CubeSat-ii raw'!$J$26</f>
        <v/>
      </c>
      <c r="O122" s="7">
        <f>'CubeSat-ii raw'!$K$26</f>
        <v/>
      </c>
      <c r="P122" s="7">
        <f>'CubeSat-ii raw'!$L$26</f>
        <v/>
      </c>
      <c r="Q122" s="7">
        <f>'CubeSat-ii raw'!$M$26</f>
        <v/>
      </c>
      <c r="R122" s="7">
        <f>'CubeSat-ii raw'!$N$26</f>
        <v/>
      </c>
      <c r="S122" s="7">
        <f>'CubeSat-ii raw'!$O$26</f>
        <v/>
      </c>
      <c r="T122" s="7">
        <f>'CubeSat-ii raw'!$P$26</f>
        <v/>
      </c>
      <c r="U122" s="7">
        <f>'CubeSat-ii raw'!$Q$26</f>
        <v/>
      </c>
      <c r="V122" s="7">
        <f>'CubeSat-ii raw'!$R$26</f>
        <v/>
      </c>
      <c r="W122" s="7">
        <f>'CubeSat-ii raw'!$S$26</f>
        <v/>
      </c>
      <c r="X122" s="7">
        <f>'CubeSat-ii raw'!$T$26</f>
        <v/>
      </c>
      <c r="Y122" s="7">
        <f>'CubeSat-ii raw'!$U$26</f>
        <v/>
      </c>
      <c r="Z122" s="7">
        <f>'CubeSat-ii raw'!$V$26</f>
        <v/>
      </c>
      <c r="AA122" s="7">
        <f>'CubeSat-ii raw'!$W$26</f>
        <v/>
      </c>
      <c r="AB122" s="7">
        <f>'CubeSat-ii raw'!$X$26</f>
        <v/>
      </c>
      <c r="AC122" s="7">
        <f>'CubeSat-ii raw'!$Y$26</f>
        <v/>
      </c>
      <c r="AD122" s="7">
        <f>'CubeSat-ii raw'!$Z$26</f>
        <v/>
      </c>
    </row>
    <row r="123">
      <c r="A123" s="7" t="inlineStr">
        <is>
          <t>tab:case_ii_raw_cs_experiments</t>
        </is>
      </c>
      <c r="B123" s="7" t="inlineStr">
        <is>
          <t>ii</t>
        </is>
      </c>
      <c r="C123" s="7" t="inlineStr">
        <is>
          <t>CubeSat</t>
        </is>
      </c>
      <c r="D123" s="7" t="inlineStr">
        <is>
          <t>raw</t>
        </is>
      </c>
      <c r="E123" s="7">
        <f>'CubeSat-ii raw'!$A$27</f>
        <v/>
      </c>
      <c r="F123" s="7">
        <f>'CubeSat-ii raw'!$B$27</f>
        <v/>
      </c>
      <c r="G123" s="7">
        <f>'CubeSat-ii raw'!$C$27</f>
        <v/>
      </c>
      <c r="H123" s="7">
        <f>'CubeSat-ii raw'!$D$27</f>
        <v/>
      </c>
      <c r="I123" s="7">
        <f>'CubeSat-ii raw'!$E$27</f>
        <v/>
      </c>
      <c r="J123" s="7">
        <f>'CubeSat-ii raw'!$F$27</f>
        <v/>
      </c>
      <c r="K123" s="7">
        <f>'CubeSat-ii raw'!$G$27</f>
        <v/>
      </c>
      <c r="L123" s="7">
        <f>'CubeSat-ii raw'!$H$27</f>
        <v/>
      </c>
      <c r="M123" s="7">
        <f>'CubeSat-ii raw'!$I$27</f>
        <v/>
      </c>
      <c r="N123" s="7">
        <f>'CubeSat-ii raw'!$J$27</f>
        <v/>
      </c>
      <c r="O123" s="7">
        <f>'CubeSat-ii raw'!$K$27</f>
        <v/>
      </c>
      <c r="P123" s="7">
        <f>'CubeSat-ii raw'!$L$27</f>
        <v/>
      </c>
      <c r="Q123" s="7">
        <f>'CubeSat-ii raw'!$M$27</f>
        <v/>
      </c>
      <c r="R123" s="7">
        <f>'CubeSat-ii raw'!$N$27</f>
        <v/>
      </c>
      <c r="S123" s="7">
        <f>'CubeSat-ii raw'!$O$27</f>
        <v/>
      </c>
      <c r="T123" s="7">
        <f>'CubeSat-ii raw'!$P$27</f>
        <v/>
      </c>
      <c r="U123" s="7">
        <f>'CubeSat-ii raw'!$Q$27</f>
        <v/>
      </c>
      <c r="V123" s="7">
        <f>'CubeSat-ii raw'!$R$27</f>
        <v/>
      </c>
      <c r="W123" s="7">
        <f>'CubeSat-ii raw'!$S$27</f>
        <v/>
      </c>
      <c r="X123" s="7">
        <f>'CubeSat-ii raw'!$T$27</f>
        <v/>
      </c>
      <c r="Y123" s="7">
        <f>'CubeSat-ii raw'!$U$27</f>
        <v/>
      </c>
      <c r="Z123" s="7">
        <f>'CubeSat-ii raw'!$V$27</f>
        <v/>
      </c>
      <c r="AA123" s="7">
        <f>'CubeSat-ii raw'!$W$27</f>
        <v/>
      </c>
      <c r="AB123" s="7">
        <f>'CubeSat-ii raw'!$X$27</f>
        <v/>
      </c>
      <c r="AC123" s="7">
        <f>'CubeSat-ii raw'!$Y$27</f>
        <v/>
      </c>
      <c r="AD123" s="7">
        <f>'CubeSat-ii raw'!$Z$27</f>
        <v/>
      </c>
    </row>
    <row r="124">
      <c r="A124" s="7" t="inlineStr">
        <is>
          <t>tab:case_ii_raw_cs_experiments</t>
        </is>
      </c>
      <c r="B124" s="7" t="inlineStr">
        <is>
          <t>ii</t>
        </is>
      </c>
      <c r="C124" s="7" t="inlineStr">
        <is>
          <t>CubeSat</t>
        </is>
      </c>
      <c r="D124" s="7" t="inlineStr">
        <is>
          <t>raw</t>
        </is>
      </c>
      <c r="E124" s="7">
        <f>'CubeSat-ii raw'!$A$28</f>
        <v/>
      </c>
      <c r="F124" s="7">
        <f>'CubeSat-ii raw'!$B$28</f>
        <v/>
      </c>
      <c r="G124" s="7">
        <f>'CubeSat-ii raw'!$C$28</f>
        <v/>
      </c>
      <c r="H124" s="7">
        <f>'CubeSat-ii raw'!$D$28</f>
        <v/>
      </c>
      <c r="I124" s="7">
        <f>'CubeSat-ii raw'!$E$28</f>
        <v/>
      </c>
      <c r="J124" s="7">
        <f>'CubeSat-ii raw'!$F$28</f>
        <v/>
      </c>
      <c r="K124" s="7">
        <f>'CubeSat-ii raw'!$G$28</f>
        <v/>
      </c>
      <c r="L124" s="7">
        <f>'CubeSat-ii raw'!$H$28</f>
        <v/>
      </c>
      <c r="M124" s="7">
        <f>'CubeSat-ii raw'!$I$28</f>
        <v/>
      </c>
      <c r="N124" s="7">
        <f>'CubeSat-ii raw'!$J$28</f>
        <v/>
      </c>
      <c r="O124" s="7">
        <f>'CubeSat-ii raw'!$K$28</f>
        <v/>
      </c>
      <c r="P124" s="7">
        <f>'CubeSat-ii raw'!$L$28</f>
        <v/>
      </c>
      <c r="Q124" s="7">
        <f>'CubeSat-ii raw'!$M$28</f>
        <v/>
      </c>
      <c r="R124" s="7">
        <f>'CubeSat-ii raw'!$N$28</f>
        <v/>
      </c>
      <c r="S124" s="7">
        <f>'CubeSat-ii raw'!$O$28</f>
        <v/>
      </c>
      <c r="T124" s="7">
        <f>'CubeSat-ii raw'!$P$28</f>
        <v/>
      </c>
      <c r="U124" s="7">
        <f>'CubeSat-ii raw'!$Q$28</f>
        <v/>
      </c>
      <c r="V124" s="7">
        <f>'CubeSat-ii raw'!$R$28</f>
        <v/>
      </c>
      <c r="W124" s="7">
        <f>'CubeSat-ii raw'!$S$28</f>
        <v/>
      </c>
      <c r="X124" s="7">
        <f>'CubeSat-ii raw'!$T$28</f>
        <v/>
      </c>
      <c r="Y124" s="7">
        <f>'CubeSat-ii raw'!$U$28</f>
        <v/>
      </c>
      <c r="Z124" s="7">
        <f>'CubeSat-ii raw'!$V$28</f>
        <v/>
      </c>
      <c r="AA124" s="7">
        <f>'CubeSat-ii raw'!$W$28</f>
        <v/>
      </c>
      <c r="AB124" s="7">
        <f>'CubeSat-ii raw'!$X$28</f>
        <v/>
      </c>
      <c r="AC124" s="7">
        <f>'CubeSat-ii raw'!$Y$28</f>
        <v/>
      </c>
      <c r="AD124" s="7">
        <f>'CubeSat-ii raw'!$Z$28</f>
        <v/>
      </c>
    </row>
    <row r="125">
      <c r="A125" s="7" t="inlineStr">
        <is>
          <t>tab:case_ii_raw_cs_experiments</t>
        </is>
      </c>
      <c r="B125" s="7" t="inlineStr">
        <is>
          <t>ii</t>
        </is>
      </c>
      <c r="C125" s="7" t="inlineStr">
        <is>
          <t>CubeSat</t>
        </is>
      </c>
      <c r="D125" s="7" t="inlineStr">
        <is>
          <t>raw</t>
        </is>
      </c>
      <c r="E125" s="7">
        <f>'CubeSat-ii raw'!$A$29</f>
        <v/>
      </c>
      <c r="F125" s="7">
        <f>'CubeSat-ii raw'!$B$29</f>
        <v/>
      </c>
      <c r="G125" s="7">
        <f>'CubeSat-ii raw'!$C$29</f>
        <v/>
      </c>
      <c r="H125" s="7">
        <f>'CubeSat-ii raw'!$D$29</f>
        <v/>
      </c>
      <c r="I125" s="7">
        <f>'CubeSat-ii raw'!$E$29</f>
        <v/>
      </c>
      <c r="J125" s="7">
        <f>'CubeSat-ii raw'!$F$29</f>
        <v/>
      </c>
      <c r="K125" s="7">
        <f>'CubeSat-ii raw'!$G$29</f>
        <v/>
      </c>
      <c r="L125" s="7">
        <f>'CubeSat-ii raw'!$H$29</f>
        <v/>
      </c>
      <c r="M125" s="7">
        <f>'CubeSat-ii raw'!$I$29</f>
        <v/>
      </c>
      <c r="N125" s="7">
        <f>'CubeSat-ii raw'!$J$29</f>
        <v/>
      </c>
      <c r="O125" s="7">
        <f>'CubeSat-ii raw'!$K$29</f>
        <v/>
      </c>
      <c r="P125" s="7">
        <f>'CubeSat-ii raw'!$L$29</f>
        <v/>
      </c>
      <c r="Q125" s="7">
        <f>'CubeSat-ii raw'!$M$29</f>
        <v/>
      </c>
      <c r="R125" s="7">
        <f>'CubeSat-ii raw'!$N$29</f>
        <v/>
      </c>
      <c r="S125" s="7">
        <f>'CubeSat-ii raw'!$O$29</f>
        <v/>
      </c>
      <c r="T125" s="7">
        <f>'CubeSat-ii raw'!$P$29</f>
        <v/>
      </c>
      <c r="U125" s="7">
        <f>'CubeSat-ii raw'!$Q$29</f>
        <v/>
      </c>
      <c r="V125" s="7">
        <f>'CubeSat-ii raw'!$R$29</f>
        <v/>
      </c>
      <c r="W125" s="7">
        <f>'CubeSat-ii raw'!$S$29</f>
        <v/>
      </c>
      <c r="X125" s="7">
        <f>'CubeSat-ii raw'!$T$29</f>
        <v/>
      </c>
      <c r="Y125" s="7">
        <f>'CubeSat-ii raw'!$U$29</f>
        <v/>
      </c>
      <c r="Z125" s="7">
        <f>'CubeSat-ii raw'!$V$29</f>
        <v/>
      </c>
      <c r="AA125" s="7">
        <f>'CubeSat-ii raw'!$W$29</f>
        <v/>
      </c>
      <c r="AB125" s="7">
        <f>'CubeSat-ii raw'!$X$29</f>
        <v/>
      </c>
      <c r="AC125" s="7">
        <f>'CubeSat-ii raw'!$Y$29</f>
        <v/>
      </c>
      <c r="AD125" s="7">
        <f>'CubeSat-ii raw'!$Z$29</f>
        <v/>
      </c>
    </row>
    <row r="126">
      <c r="A126" s="7" t="inlineStr">
        <is>
          <t>tab:case_ii_raw_cs_experiments</t>
        </is>
      </c>
      <c r="B126" s="7" t="inlineStr">
        <is>
          <t>ii</t>
        </is>
      </c>
      <c r="C126" s="7" t="inlineStr">
        <is>
          <t>CubeSat</t>
        </is>
      </c>
      <c r="D126" s="7" t="inlineStr">
        <is>
          <t>raw</t>
        </is>
      </c>
      <c r="E126" s="7">
        <f>'CubeSat-ii raw'!$A$30</f>
        <v/>
      </c>
      <c r="F126" s="7">
        <f>'CubeSat-ii raw'!$B$30</f>
        <v/>
      </c>
      <c r="G126" s="7">
        <f>'CubeSat-ii raw'!$C$30</f>
        <v/>
      </c>
      <c r="H126" s="7">
        <f>'CubeSat-ii raw'!$D$30</f>
        <v/>
      </c>
      <c r="I126" s="7">
        <f>'CubeSat-ii raw'!$E$30</f>
        <v/>
      </c>
      <c r="J126" s="7">
        <f>'CubeSat-ii raw'!$F$30</f>
        <v/>
      </c>
      <c r="K126" s="7">
        <f>'CubeSat-ii raw'!$G$30</f>
        <v/>
      </c>
      <c r="L126" s="7">
        <f>'CubeSat-ii raw'!$H$30</f>
        <v/>
      </c>
      <c r="M126" s="7">
        <f>'CubeSat-ii raw'!$I$30</f>
        <v/>
      </c>
      <c r="N126" s="7">
        <f>'CubeSat-ii raw'!$J$30</f>
        <v/>
      </c>
      <c r="O126" s="7">
        <f>'CubeSat-ii raw'!$K$30</f>
        <v/>
      </c>
      <c r="P126" s="7">
        <f>'CubeSat-ii raw'!$L$30</f>
        <v/>
      </c>
      <c r="Q126" s="7">
        <f>'CubeSat-ii raw'!$M$30</f>
        <v/>
      </c>
      <c r="R126" s="7">
        <f>'CubeSat-ii raw'!$N$30</f>
        <v/>
      </c>
      <c r="S126" s="7">
        <f>'CubeSat-ii raw'!$O$30</f>
        <v/>
      </c>
      <c r="T126" s="7">
        <f>'CubeSat-ii raw'!$P$30</f>
        <v/>
      </c>
      <c r="U126" s="7">
        <f>'CubeSat-ii raw'!$Q$30</f>
        <v/>
      </c>
      <c r="V126" s="7">
        <f>'CubeSat-ii raw'!$R$30</f>
        <v/>
      </c>
      <c r="W126" s="7">
        <f>'CubeSat-ii raw'!$S$30</f>
        <v/>
      </c>
      <c r="X126" s="7">
        <f>'CubeSat-ii raw'!$T$30</f>
        <v/>
      </c>
      <c r="Y126" s="7">
        <f>'CubeSat-ii raw'!$U$30</f>
        <v/>
      </c>
      <c r="Z126" s="7">
        <f>'CubeSat-ii raw'!$V$30</f>
        <v/>
      </c>
      <c r="AA126" s="7">
        <f>'CubeSat-ii raw'!$W$30</f>
        <v/>
      </c>
      <c r="AB126" s="7">
        <f>'CubeSat-ii raw'!$X$30</f>
        <v/>
      </c>
      <c r="AC126" s="7">
        <f>'CubeSat-ii raw'!$Y$30</f>
        <v/>
      </c>
      <c r="AD126" s="7">
        <f>'CubeSat-ii raw'!$Z$30</f>
        <v/>
      </c>
    </row>
    <row r="127">
      <c r="A127" s="7" t="inlineStr">
        <is>
          <t>tab:case_ii_raw_cs_experiments</t>
        </is>
      </c>
      <c r="B127" s="7" t="inlineStr">
        <is>
          <t>ii</t>
        </is>
      </c>
      <c r="C127" s="7" t="inlineStr">
        <is>
          <t>CubeSat</t>
        </is>
      </c>
      <c r="D127" s="7" t="inlineStr">
        <is>
          <t>raw</t>
        </is>
      </c>
      <c r="E127" s="7">
        <f>'CubeSat-ii raw'!$A$31</f>
        <v/>
      </c>
      <c r="F127" s="7">
        <f>'CubeSat-ii raw'!$B$31</f>
        <v/>
      </c>
      <c r="G127" s="7">
        <f>'CubeSat-ii raw'!$C$31</f>
        <v/>
      </c>
      <c r="H127" s="7">
        <f>'CubeSat-ii raw'!$D$31</f>
        <v/>
      </c>
      <c r="I127" s="7">
        <f>'CubeSat-ii raw'!$E$31</f>
        <v/>
      </c>
      <c r="J127" s="7">
        <f>'CubeSat-ii raw'!$F$31</f>
        <v/>
      </c>
      <c r="K127" s="7">
        <f>'CubeSat-ii raw'!$G$31</f>
        <v/>
      </c>
      <c r="L127" s="7">
        <f>'CubeSat-ii raw'!$H$31</f>
        <v/>
      </c>
      <c r="M127" s="7">
        <f>'CubeSat-ii raw'!$I$31</f>
        <v/>
      </c>
      <c r="N127" s="7">
        <f>'CubeSat-ii raw'!$J$31</f>
        <v/>
      </c>
      <c r="O127" s="7">
        <f>'CubeSat-ii raw'!$K$31</f>
        <v/>
      </c>
      <c r="P127" s="7">
        <f>'CubeSat-ii raw'!$L$31</f>
        <v/>
      </c>
      <c r="Q127" s="7">
        <f>'CubeSat-ii raw'!$M$31</f>
        <v/>
      </c>
      <c r="R127" s="7">
        <f>'CubeSat-ii raw'!$N$31</f>
        <v/>
      </c>
      <c r="S127" s="7">
        <f>'CubeSat-ii raw'!$O$31</f>
        <v/>
      </c>
      <c r="T127" s="7">
        <f>'CubeSat-ii raw'!$P$31</f>
        <v/>
      </c>
      <c r="U127" s="7">
        <f>'CubeSat-ii raw'!$Q$31</f>
        <v/>
      </c>
      <c r="V127" s="7">
        <f>'CubeSat-ii raw'!$R$31</f>
        <v/>
      </c>
      <c r="W127" s="7">
        <f>'CubeSat-ii raw'!$S$31</f>
        <v/>
      </c>
      <c r="X127" s="7">
        <f>'CubeSat-ii raw'!$T$31</f>
        <v/>
      </c>
      <c r="Y127" s="7">
        <f>'CubeSat-ii raw'!$U$31</f>
        <v/>
      </c>
      <c r="Z127" s="7">
        <f>'CubeSat-ii raw'!$V$31</f>
        <v/>
      </c>
      <c r="AA127" s="7">
        <f>'CubeSat-ii raw'!$W$31</f>
        <v/>
      </c>
      <c r="AB127" s="7">
        <f>'CubeSat-ii raw'!$X$31</f>
        <v/>
      </c>
      <c r="AC127" s="7">
        <f>'CubeSat-ii raw'!$Y$31</f>
        <v/>
      </c>
      <c r="AD127" s="7">
        <f>'CubeSat-ii raw'!$Z$31</f>
        <v/>
      </c>
    </row>
    <row r="128">
      <c r="A128" s="7" t="inlineStr">
        <is>
          <t>tab:case_ii_raw_cs_experiments</t>
        </is>
      </c>
      <c r="B128" s="7" t="inlineStr">
        <is>
          <t>ii</t>
        </is>
      </c>
      <c r="C128" s="7" t="inlineStr">
        <is>
          <t>CubeSat</t>
        </is>
      </c>
      <c r="D128" s="7" t="inlineStr">
        <is>
          <t>raw</t>
        </is>
      </c>
      <c r="E128" s="7">
        <f>'CubeSat-ii raw'!$A$32</f>
        <v/>
      </c>
      <c r="F128" s="7">
        <f>'CubeSat-ii raw'!$B$32</f>
        <v/>
      </c>
      <c r="G128" s="7">
        <f>'CubeSat-ii raw'!$C$32</f>
        <v/>
      </c>
      <c r="H128" s="7">
        <f>'CubeSat-ii raw'!$D$32</f>
        <v/>
      </c>
      <c r="I128" s="7">
        <f>'CubeSat-ii raw'!$E$32</f>
        <v/>
      </c>
      <c r="J128" s="7">
        <f>'CubeSat-ii raw'!$F$32</f>
        <v/>
      </c>
      <c r="K128" s="7">
        <f>'CubeSat-ii raw'!$G$32</f>
        <v/>
      </c>
      <c r="L128" s="7">
        <f>'CubeSat-ii raw'!$H$32</f>
        <v/>
      </c>
      <c r="M128" s="7">
        <f>'CubeSat-ii raw'!$I$32</f>
        <v/>
      </c>
      <c r="N128" s="7">
        <f>'CubeSat-ii raw'!$J$32</f>
        <v/>
      </c>
      <c r="O128" s="7">
        <f>'CubeSat-ii raw'!$K$32</f>
        <v/>
      </c>
      <c r="P128" s="7">
        <f>'CubeSat-ii raw'!$L$32</f>
        <v/>
      </c>
      <c r="Q128" s="7">
        <f>'CubeSat-ii raw'!$M$32</f>
        <v/>
      </c>
      <c r="R128" s="7">
        <f>'CubeSat-ii raw'!$N$32</f>
        <v/>
      </c>
      <c r="S128" s="7">
        <f>'CubeSat-ii raw'!$O$32</f>
        <v/>
      </c>
      <c r="T128" s="7">
        <f>'CubeSat-ii raw'!$P$32</f>
        <v/>
      </c>
      <c r="U128" s="7">
        <f>'CubeSat-ii raw'!$Q$32</f>
        <v/>
      </c>
      <c r="V128" s="7">
        <f>'CubeSat-ii raw'!$R$32</f>
        <v/>
      </c>
      <c r="W128" s="7">
        <f>'CubeSat-ii raw'!$S$32</f>
        <v/>
      </c>
      <c r="X128" s="7">
        <f>'CubeSat-ii raw'!$T$32</f>
        <v/>
      </c>
      <c r="Y128" s="7">
        <f>'CubeSat-ii raw'!$U$32</f>
        <v/>
      </c>
      <c r="Z128" s="7">
        <f>'CubeSat-ii raw'!$V$32</f>
        <v/>
      </c>
      <c r="AA128" s="7">
        <f>'CubeSat-ii raw'!$W$32</f>
        <v/>
      </c>
      <c r="AB128" s="7">
        <f>'CubeSat-ii raw'!$X$32</f>
        <v/>
      </c>
      <c r="AC128" s="7">
        <f>'CubeSat-ii raw'!$Y$32</f>
        <v/>
      </c>
      <c r="AD128" s="7">
        <f>'CubeSat-ii raw'!$Z$32</f>
        <v/>
      </c>
    </row>
    <row r="129">
      <c r="A129" s="7" t="inlineStr">
        <is>
          <t>tab:case_ii_raw_cs_experiments</t>
        </is>
      </c>
      <c r="B129" s="7" t="inlineStr">
        <is>
          <t>ii</t>
        </is>
      </c>
      <c r="C129" s="7" t="inlineStr">
        <is>
          <t>CubeSat</t>
        </is>
      </c>
      <c r="D129" s="7" t="inlineStr">
        <is>
          <t>raw</t>
        </is>
      </c>
      <c r="E129" s="7">
        <f>'CubeSat-ii raw'!$A$33</f>
        <v/>
      </c>
      <c r="F129" s="7">
        <f>'CubeSat-ii raw'!$B$33</f>
        <v/>
      </c>
      <c r="G129" s="7">
        <f>'CubeSat-ii raw'!$C$33</f>
        <v/>
      </c>
      <c r="H129" s="7">
        <f>'CubeSat-ii raw'!$D$33</f>
        <v/>
      </c>
      <c r="I129" s="7">
        <f>'CubeSat-ii raw'!$E$33</f>
        <v/>
      </c>
      <c r="J129" s="7">
        <f>'CubeSat-ii raw'!$F$33</f>
        <v/>
      </c>
      <c r="K129" s="7">
        <f>'CubeSat-ii raw'!$G$33</f>
        <v/>
      </c>
      <c r="L129" s="7">
        <f>'CubeSat-ii raw'!$H$33</f>
        <v/>
      </c>
      <c r="M129" s="7">
        <f>'CubeSat-ii raw'!$I$33</f>
        <v/>
      </c>
      <c r="N129" s="7">
        <f>'CubeSat-ii raw'!$J$33</f>
        <v/>
      </c>
      <c r="O129" s="7">
        <f>'CubeSat-ii raw'!$K$33</f>
        <v/>
      </c>
      <c r="P129" s="7">
        <f>'CubeSat-ii raw'!$L$33</f>
        <v/>
      </c>
      <c r="Q129" s="7">
        <f>'CubeSat-ii raw'!$M$33</f>
        <v/>
      </c>
      <c r="R129" s="7">
        <f>'CubeSat-ii raw'!$N$33</f>
        <v/>
      </c>
      <c r="S129" s="7">
        <f>'CubeSat-ii raw'!$O$33</f>
        <v/>
      </c>
      <c r="T129" s="7">
        <f>'CubeSat-ii raw'!$P$33</f>
        <v/>
      </c>
      <c r="U129" s="7">
        <f>'CubeSat-ii raw'!$Q$33</f>
        <v/>
      </c>
      <c r="V129" s="7">
        <f>'CubeSat-ii raw'!$R$33</f>
        <v/>
      </c>
      <c r="W129" s="7">
        <f>'CubeSat-ii raw'!$S$33</f>
        <v/>
      </c>
      <c r="X129" s="7">
        <f>'CubeSat-ii raw'!$T$33</f>
        <v/>
      </c>
      <c r="Y129" s="7">
        <f>'CubeSat-ii raw'!$U$33</f>
        <v/>
      </c>
      <c r="Z129" s="7">
        <f>'CubeSat-ii raw'!$V$33</f>
        <v/>
      </c>
      <c r="AA129" s="7">
        <f>'CubeSat-ii raw'!$W$33</f>
        <v/>
      </c>
      <c r="AB129" s="7">
        <f>'CubeSat-ii raw'!$X$33</f>
        <v/>
      </c>
      <c r="AC129" s="7">
        <f>'CubeSat-ii raw'!$Y$33</f>
        <v/>
      </c>
      <c r="AD129" s="7">
        <f>'CubeSat-ii raw'!$Z$33</f>
        <v/>
      </c>
    </row>
    <row r="130">
      <c r="A130" s="7" t="inlineStr">
        <is>
          <t>tab:case_ii_raw_cs_experiments</t>
        </is>
      </c>
      <c r="B130" s="7" t="inlineStr">
        <is>
          <t>ii</t>
        </is>
      </c>
      <c r="C130" s="7" t="inlineStr">
        <is>
          <t>CubeSat</t>
        </is>
      </c>
      <c r="D130" s="7" t="inlineStr">
        <is>
          <t>raw</t>
        </is>
      </c>
      <c r="E130" s="7">
        <f>'CubeSat-ii raw'!$A$34</f>
        <v/>
      </c>
      <c r="F130" s="7">
        <f>'CubeSat-ii raw'!$B$34</f>
        <v/>
      </c>
      <c r="G130" s="7">
        <f>'CubeSat-ii raw'!$C$34</f>
        <v/>
      </c>
      <c r="H130" s="7">
        <f>'CubeSat-ii raw'!$D$34</f>
        <v/>
      </c>
      <c r="I130" s="7">
        <f>'CubeSat-ii raw'!$E$34</f>
        <v/>
      </c>
      <c r="J130" s="7">
        <f>'CubeSat-ii raw'!$F$34</f>
        <v/>
      </c>
      <c r="K130" s="7">
        <f>'CubeSat-ii raw'!$G$34</f>
        <v/>
      </c>
      <c r="L130" s="7">
        <f>'CubeSat-ii raw'!$H$34</f>
        <v/>
      </c>
      <c r="M130" s="7">
        <f>'CubeSat-ii raw'!$I$34</f>
        <v/>
      </c>
      <c r="N130" s="7">
        <f>'CubeSat-ii raw'!$J$34</f>
        <v/>
      </c>
      <c r="O130" s="7">
        <f>'CubeSat-ii raw'!$K$34</f>
        <v/>
      </c>
      <c r="P130" s="7">
        <f>'CubeSat-ii raw'!$L$34</f>
        <v/>
      </c>
      <c r="Q130" s="7">
        <f>'CubeSat-ii raw'!$M$34</f>
        <v/>
      </c>
      <c r="R130" s="7">
        <f>'CubeSat-ii raw'!$N$34</f>
        <v/>
      </c>
      <c r="S130" s="7">
        <f>'CubeSat-ii raw'!$O$34</f>
        <v/>
      </c>
      <c r="T130" s="7">
        <f>'CubeSat-ii raw'!$P$34</f>
        <v/>
      </c>
      <c r="U130" s="7">
        <f>'CubeSat-ii raw'!$Q$34</f>
        <v/>
      </c>
      <c r="V130" s="7">
        <f>'CubeSat-ii raw'!$R$34</f>
        <v/>
      </c>
      <c r="W130" s="7">
        <f>'CubeSat-ii raw'!$S$34</f>
        <v/>
      </c>
      <c r="X130" s="7">
        <f>'CubeSat-ii raw'!$T$34</f>
        <v/>
      </c>
      <c r="Y130" s="7">
        <f>'CubeSat-ii raw'!$U$34</f>
        <v/>
      </c>
      <c r="Z130" s="7">
        <f>'CubeSat-ii raw'!$V$34</f>
        <v/>
      </c>
      <c r="AA130" s="7">
        <f>'CubeSat-ii raw'!$W$34</f>
        <v/>
      </c>
      <c r="AB130" s="7">
        <f>'CubeSat-ii raw'!$X$34</f>
        <v/>
      </c>
      <c r="AC130" s="7">
        <f>'CubeSat-ii raw'!$Y$34</f>
        <v/>
      </c>
      <c r="AD130" s="7">
        <f>'CubeSat-ii raw'!$Z$34</f>
        <v/>
      </c>
    </row>
    <row r="131">
      <c r="A131" s="7" t="inlineStr">
        <is>
          <t>tab:case_ii_raw_cs_experiments</t>
        </is>
      </c>
      <c r="B131" s="7" t="inlineStr">
        <is>
          <t>ii</t>
        </is>
      </c>
      <c r="C131" s="7" t="inlineStr">
        <is>
          <t>CubeSat</t>
        </is>
      </c>
      <c r="D131" s="7" t="inlineStr">
        <is>
          <t>raw</t>
        </is>
      </c>
      <c r="E131" s="7">
        <f>'CubeSat-ii raw'!$A$35</f>
        <v/>
      </c>
      <c r="F131" s="7">
        <f>'CubeSat-ii raw'!$B$35</f>
        <v/>
      </c>
      <c r="G131" s="7">
        <f>'CubeSat-ii raw'!$C$35</f>
        <v/>
      </c>
      <c r="H131" s="7">
        <f>'CubeSat-ii raw'!$D$35</f>
        <v/>
      </c>
      <c r="I131" s="7">
        <f>'CubeSat-ii raw'!$E$35</f>
        <v/>
      </c>
      <c r="J131" s="7">
        <f>'CubeSat-ii raw'!$F$35</f>
        <v/>
      </c>
      <c r="K131" s="7">
        <f>'CubeSat-ii raw'!$G$35</f>
        <v/>
      </c>
      <c r="L131" s="7">
        <f>'CubeSat-ii raw'!$H$35</f>
        <v/>
      </c>
      <c r="M131" s="7">
        <f>'CubeSat-ii raw'!$I$35</f>
        <v/>
      </c>
      <c r="N131" s="7">
        <f>'CubeSat-ii raw'!$J$35</f>
        <v/>
      </c>
      <c r="O131" s="7">
        <f>'CubeSat-ii raw'!$K$35</f>
        <v/>
      </c>
      <c r="P131" s="7">
        <f>'CubeSat-ii raw'!$L$35</f>
        <v/>
      </c>
      <c r="Q131" s="7">
        <f>'CubeSat-ii raw'!$M$35</f>
        <v/>
      </c>
      <c r="R131" s="7">
        <f>'CubeSat-ii raw'!$N$35</f>
        <v/>
      </c>
      <c r="S131" s="7">
        <f>'CubeSat-ii raw'!$O$35</f>
        <v/>
      </c>
      <c r="T131" s="7">
        <f>'CubeSat-ii raw'!$P$35</f>
        <v/>
      </c>
      <c r="U131" s="7">
        <f>'CubeSat-ii raw'!$Q$35</f>
        <v/>
      </c>
      <c r="V131" s="7">
        <f>'CubeSat-ii raw'!$R$35</f>
        <v/>
      </c>
      <c r="W131" s="7">
        <f>'CubeSat-ii raw'!$S$35</f>
        <v/>
      </c>
      <c r="X131" s="7">
        <f>'CubeSat-ii raw'!$T$35</f>
        <v/>
      </c>
      <c r="Y131" s="7">
        <f>'CubeSat-ii raw'!$U$35</f>
        <v/>
      </c>
      <c r="Z131" s="7">
        <f>'CubeSat-ii raw'!$V$35</f>
        <v/>
      </c>
      <c r="AA131" s="7">
        <f>'CubeSat-ii raw'!$W$35</f>
        <v/>
      </c>
      <c r="AB131" s="7">
        <f>'CubeSat-ii raw'!$X$35</f>
        <v/>
      </c>
      <c r="AC131" s="7">
        <f>'CubeSat-ii raw'!$Y$35</f>
        <v/>
      </c>
      <c r="AD131" s="7">
        <f>'CubeSat-ii raw'!$Z$35</f>
        <v/>
      </c>
    </row>
    <row r="132">
      <c r="A132" s="7" t="inlineStr">
        <is>
          <t>tab:case_ii_raw_cs_experiments</t>
        </is>
      </c>
      <c r="B132" s="7" t="inlineStr">
        <is>
          <t>ii</t>
        </is>
      </c>
      <c r="C132" s="7" t="inlineStr">
        <is>
          <t>CubeSat</t>
        </is>
      </c>
      <c r="D132" s="7" t="inlineStr">
        <is>
          <t>raw</t>
        </is>
      </c>
      <c r="E132" s="7">
        <f>'CubeSat-ii raw'!$A$36</f>
        <v/>
      </c>
      <c r="F132" s="7">
        <f>'CubeSat-ii raw'!$B$36</f>
        <v/>
      </c>
      <c r="G132" s="7">
        <f>'CubeSat-ii raw'!$C$36</f>
        <v/>
      </c>
      <c r="H132" s="7">
        <f>'CubeSat-ii raw'!$D$36</f>
        <v/>
      </c>
      <c r="I132" s="7">
        <f>'CubeSat-ii raw'!$E$36</f>
        <v/>
      </c>
      <c r="J132" s="7">
        <f>'CubeSat-ii raw'!$F$36</f>
        <v/>
      </c>
      <c r="K132" s="7">
        <f>'CubeSat-ii raw'!$G$36</f>
        <v/>
      </c>
      <c r="L132" s="7">
        <f>'CubeSat-ii raw'!$H$36</f>
        <v/>
      </c>
      <c r="M132" s="7">
        <f>'CubeSat-ii raw'!$I$36</f>
        <v/>
      </c>
      <c r="N132" s="7">
        <f>'CubeSat-ii raw'!$J$36</f>
        <v/>
      </c>
      <c r="O132" s="7">
        <f>'CubeSat-ii raw'!$K$36</f>
        <v/>
      </c>
      <c r="P132" s="7">
        <f>'CubeSat-ii raw'!$L$36</f>
        <v/>
      </c>
      <c r="Q132" s="7">
        <f>'CubeSat-ii raw'!$M$36</f>
        <v/>
      </c>
      <c r="R132" s="7">
        <f>'CubeSat-ii raw'!$N$36</f>
        <v/>
      </c>
      <c r="S132" s="7">
        <f>'CubeSat-ii raw'!$O$36</f>
        <v/>
      </c>
      <c r="T132" s="7">
        <f>'CubeSat-ii raw'!$P$36</f>
        <v/>
      </c>
      <c r="U132" s="7">
        <f>'CubeSat-ii raw'!$Q$36</f>
        <v/>
      </c>
      <c r="V132" s="7">
        <f>'CubeSat-ii raw'!$R$36</f>
        <v/>
      </c>
      <c r="W132" s="7">
        <f>'CubeSat-ii raw'!$S$36</f>
        <v/>
      </c>
      <c r="X132" s="7">
        <f>'CubeSat-ii raw'!$T$36</f>
        <v/>
      </c>
      <c r="Y132" s="7">
        <f>'CubeSat-ii raw'!$U$36</f>
        <v/>
      </c>
      <c r="Z132" s="7">
        <f>'CubeSat-ii raw'!$V$36</f>
        <v/>
      </c>
      <c r="AA132" s="7">
        <f>'CubeSat-ii raw'!$W$36</f>
        <v/>
      </c>
      <c r="AB132" s="7">
        <f>'CubeSat-ii raw'!$X$36</f>
        <v/>
      </c>
      <c r="AC132" s="7">
        <f>'CubeSat-ii raw'!$Y$36</f>
        <v/>
      </c>
      <c r="AD132" s="7">
        <f>'CubeSat-ii raw'!$Z$36</f>
        <v/>
      </c>
    </row>
    <row r="133">
      <c r="A133" s="7" t="inlineStr">
        <is>
          <t>tab:case_ii_raw_cs_experiments</t>
        </is>
      </c>
      <c r="B133" s="7" t="inlineStr">
        <is>
          <t>ii</t>
        </is>
      </c>
      <c r="C133" s="7" t="inlineStr">
        <is>
          <t>CubeSat</t>
        </is>
      </c>
      <c r="D133" s="7" t="inlineStr">
        <is>
          <t>raw</t>
        </is>
      </c>
      <c r="E133" s="7">
        <f>'CubeSat-ii raw'!$A$37</f>
        <v/>
      </c>
      <c r="F133" s="7">
        <f>'CubeSat-ii raw'!$B$37</f>
        <v/>
      </c>
      <c r="G133" s="7">
        <f>'CubeSat-ii raw'!$C$37</f>
        <v/>
      </c>
      <c r="H133" s="7">
        <f>'CubeSat-ii raw'!$D$37</f>
        <v/>
      </c>
      <c r="I133" s="7">
        <f>'CubeSat-ii raw'!$E$37</f>
        <v/>
      </c>
      <c r="J133" s="7">
        <f>'CubeSat-ii raw'!$F$37</f>
        <v/>
      </c>
      <c r="K133" s="7">
        <f>'CubeSat-ii raw'!$G$37</f>
        <v/>
      </c>
      <c r="L133" s="7">
        <f>'CubeSat-ii raw'!$H$37</f>
        <v/>
      </c>
      <c r="M133" s="7">
        <f>'CubeSat-ii raw'!$I$37</f>
        <v/>
      </c>
      <c r="N133" s="7">
        <f>'CubeSat-ii raw'!$J$37</f>
        <v/>
      </c>
      <c r="O133" s="7">
        <f>'CubeSat-ii raw'!$K$37</f>
        <v/>
      </c>
      <c r="P133" s="7">
        <f>'CubeSat-ii raw'!$L$37</f>
        <v/>
      </c>
      <c r="Q133" s="7">
        <f>'CubeSat-ii raw'!$M$37</f>
        <v/>
      </c>
      <c r="R133" s="7">
        <f>'CubeSat-ii raw'!$N$37</f>
        <v/>
      </c>
      <c r="S133" s="7">
        <f>'CubeSat-ii raw'!$O$37</f>
        <v/>
      </c>
      <c r="T133" s="7">
        <f>'CubeSat-ii raw'!$P$37</f>
        <v/>
      </c>
      <c r="U133" s="7">
        <f>'CubeSat-ii raw'!$Q$37</f>
        <v/>
      </c>
      <c r="V133" s="7">
        <f>'CubeSat-ii raw'!$R$37</f>
        <v/>
      </c>
      <c r="W133" s="7">
        <f>'CubeSat-ii raw'!$S$37</f>
        <v/>
      </c>
      <c r="X133" s="7">
        <f>'CubeSat-ii raw'!$T$37</f>
        <v/>
      </c>
      <c r="Y133" s="7">
        <f>'CubeSat-ii raw'!$U$37</f>
        <v/>
      </c>
      <c r="Z133" s="7">
        <f>'CubeSat-ii raw'!$V$37</f>
        <v/>
      </c>
      <c r="AA133" s="7">
        <f>'CubeSat-ii raw'!$W$37</f>
        <v/>
      </c>
      <c r="AB133" s="7">
        <f>'CubeSat-ii raw'!$X$37</f>
        <v/>
      </c>
      <c r="AC133" s="7">
        <f>'CubeSat-ii raw'!$Y$37</f>
        <v/>
      </c>
      <c r="AD133" s="7">
        <f>'CubeSat-ii raw'!$Z$37</f>
        <v/>
      </c>
    </row>
    <row r="134">
      <c r="A134" s="7" t="inlineStr">
        <is>
          <t>tab:case_ii_raw_cs_experiments</t>
        </is>
      </c>
      <c r="B134" s="7" t="inlineStr">
        <is>
          <t>ii</t>
        </is>
      </c>
      <c r="C134" s="7" t="inlineStr">
        <is>
          <t>CubeSat</t>
        </is>
      </c>
      <c r="D134" s="7" t="inlineStr">
        <is>
          <t>raw</t>
        </is>
      </c>
      <c r="E134" s="7">
        <f>'CubeSat-ii raw'!$A$38</f>
        <v/>
      </c>
      <c r="F134" s="7">
        <f>'CubeSat-ii raw'!$B$38</f>
        <v/>
      </c>
      <c r="G134" s="7">
        <f>'CubeSat-ii raw'!$C$38</f>
        <v/>
      </c>
      <c r="H134" s="7">
        <f>'CubeSat-ii raw'!$D$38</f>
        <v/>
      </c>
      <c r="I134" s="7">
        <f>'CubeSat-ii raw'!$E$38</f>
        <v/>
      </c>
      <c r="J134" s="7">
        <f>'CubeSat-ii raw'!$F$38</f>
        <v/>
      </c>
      <c r="K134" s="7">
        <f>'CubeSat-ii raw'!$G$38</f>
        <v/>
      </c>
      <c r="L134" s="7">
        <f>'CubeSat-ii raw'!$H$38</f>
        <v/>
      </c>
      <c r="M134" s="7">
        <f>'CubeSat-ii raw'!$I$38</f>
        <v/>
      </c>
      <c r="N134" s="7">
        <f>'CubeSat-ii raw'!$J$38</f>
        <v/>
      </c>
      <c r="O134" s="7">
        <f>'CubeSat-ii raw'!$K$38</f>
        <v/>
      </c>
      <c r="P134" s="7">
        <f>'CubeSat-ii raw'!$L$38</f>
        <v/>
      </c>
      <c r="Q134" s="7">
        <f>'CubeSat-ii raw'!$M$38</f>
        <v/>
      </c>
      <c r="R134" s="7">
        <f>'CubeSat-ii raw'!$N$38</f>
        <v/>
      </c>
      <c r="S134" s="7">
        <f>'CubeSat-ii raw'!$O$38</f>
        <v/>
      </c>
      <c r="T134" s="7">
        <f>'CubeSat-ii raw'!$P$38</f>
        <v/>
      </c>
      <c r="U134" s="7">
        <f>'CubeSat-ii raw'!$Q$38</f>
        <v/>
      </c>
      <c r="V134" s="7">
        <f>'CubeSat-ii raw'!$R$38</f>
        <v/>
      </c>
      <c r="W134" s="7">
        <f>'CubeSat-ii raw'!$S$38</f>
        <v/>
      </c>
      <c r="X134" s="7">
        <f>'CubeSat-ii raw'!$T$38</f>
        <v/>
      </c>
      <c r="Y134" s="7">
        <f>'CubeSat-ii raw'!$U$38</f>
        <v/>
      </c>
      <c r="Z134" s="7">
        <f>'CubeSat-ii raw'!$V$38</f>
        <v/>
      </c>
      <c r="AA134" s="7">
        <f>'CubeSat-ii raw'!$W$38</f>
        <v/>
      </c>
      <c r="AB134" s="7">
        <f>'CubeSat-ii raw'!$X$38</f>
        <v/>
      </c>
      <c r="AC134" s="7">
        <f>'CubeSat-ii raw'!$Y$38</f>
        <v/>
      </c>
      <c r="AD134" s="7">
        <f>'CubeSat-ii raw'!$Z$38</f>
        <v/>
      </c>
    </row>
    <row r="135">
      <c r="A135" s="7" t="inlineStr">
        <is>
          <t>tab:case_ii_raw_cs_experiments</t>
        </is>
      </c>
      <c r="B135" s="7" t="inlineStr">
        <is>
          <t>ii</t>
        </is>
      </c>
      <c r="C135" s="7" t="inlineStr">
        <is>
          <t>CubeSat</t>
        </is>
      </c>
      <c r="D135" s="7" t="inlineStr">
        <is>
          <t>raw</t>
        </is>
      </c>
      <c r="E135" s="7">
        <f>'CubeSat-ii raw'!$A$39</f>
        <v/>
      </c>
      <c r="F135" s="7">
        <f>'CubeSat-ii raw'!$B$39</f>
        <v/>
      </c>
      <c r="G135" s="7">
        <f>'CubeSat-ii raw'!$C$39</f>
        <v/>
      </c>
      <c r="H135" s="7">
        <f>'CubeSat-ii raw'!$D$39</f>
        <v/>
      </c>
      <c r="I135" s="7">
        <f>'CubeSat-ii raw'!$E$39</f>
        <v/>
      </c>
      <c r="J135" s="7">
        <f>'CubeSat-ii raw'!$F$39</f>
        <v/>
      </c>
      <c r="K135" s="7">
        <f>'CubeSat-ii raw'!$G$39</f>
        <v/>
      </c>
      <c r="L135" s="7">
        <f>'CubeSat-ii raw'!$H$39</f>
        <v/>
      </c>
      <c r="M135" s="7">
        <f>'CubeSat-ii raw'!$I$39</f>
        <v/>
      </c>
      <c r="N135" s="7">
        <f>'CubeSat-ii raw'!$J$39</f>
        <v/>
      </c>
      <c r="O135" s="7">
        <f>'CubeSat-ii raw'!$K$39</f>
        <v/>
      </c>
      <c r="P135" s="7">
        <f>'CubeSat-ii raw'!$L$39</f>
        <v/>
      </c>
      <c r="Q135" s="7">
        <f>'CubeSat-ii raw'!$M$39</f>
        <v/>
      </c>
      <c r="R135" s="7">
        <f>'CubeSat-ii raw'!$N$39</f>
        <v/>
      </c>
      <c r="S135" s="7">
        <f>'CubeSat-ii raw'!$O$39</f>
        <v/>
      </c>
      <c r="T135" s="7">
        <f>'CubeSat-ii raw'!$P$39</f>
        <v/>
      </c>
      <c r="U135" s="7">
        <f>'CubeSat-ii raw'!$Q$39</f>
        <v/>
      </c>
      <c r="V135" s="7">
        <f>'CubeSat-ii raw'!$R$39</f>
        <v/>
      </c>
      <c r="W135" s="7">
        <f>'CubeSat-ii raw'!$S$39</f>
        <v/>
      </c>
      <c r="X135" s="7">
        <f>'CubeSat-ii raw'!$T$39</f>
        <v/>
      </c>
      <c r="Y135" s="7">
        <f>'CubeSat-ii raw'!$U$39</f>
        <v/>
      </c>
      <c r="Z135" s="7">
        <f>'CubeSat-ii raw'!$V$39</f>
        <v/>
      </c>
      <c r="AA135" s="7">
        <f>'CubeSat-ii raw'!$W$39</f>
        <v/>
      </c>
      <c r="AB135" s="7">
        <f>'CubeSat-ii raw'!$X$39</f>
        <v/>
      </c>
      <c r="AC135" s="7">
        <f>'CubeSat-ii raw'!$Y$39</f>
        <v/>
      </c>
      <c r="AD135" s="7">
        <f>'CubeSat-ii raw'!$Z$39</f>
        <v/>
      </c>
    </row>
    <row r="136">
      <c r="A136" s="7" t="inlineStr">
        <is>
          <t>tab:case_ii_raw_cs_experiments</t>
        </is>
      </c>
      <c r="B136" s="7" t="inlineStr">
        <is>
          <t>ii</t>
        </is>
      </c>
      <c r="C136" s="7" t="inlineStr">
        <is>
          <t>CubeSat</t>
        </is>
      </c>
      <c r="D136" s="7" t="inlineStr">
        <is>
          <t>raw</t>
        </is>
      </c>
      <c r="E136" s="7">
        <f>'CubeSat-ii raw'!$A$40</f>
        <v/>
      </c>
      <c r="F136" s="7">
        <f>'CubeSat-ii raw'!$B$40</f>
        <v/>
      </c>
      <c r="G136" s="7">
        <f>'CubeSat-ii raw'!$C$40</f>
        <v/>
      </c>
      <c r="H136" s="7">
        <f>'CubeSat-ii raw'!$D$40</f>
        <v/>
      </c>
      <c r="I136" s="7">
        <f>'CubeSat-ii raw'!$E$40</f>
        <v/>
      </c>
      <c r="J136" s="7">
        <f>'CubeSat-ii raw'!$F$40</f>
        <v/>
      </c>
      <c r="K136" s="7">
        <f>'CubeSat-ii raw'!$G$40</f>
        <v/>
      </c>
      <c r="L136" s="7">
        <f>'CubeSat-ii raw'!$H$40</f>
        <v/>
      </c>
      <c r="M136" s="7">
        <f>'CubeSat-ii raw'!$I$40</f>
        <v/>
      </c>
      <c r="N136" s="7">
        <f>'CubeSat-ii raw'!$J$40</f>
        <v/>
      </c>
      <c r="O136" s="7">
        <f>'CubeSat-ii raw'!$K$40</f>
        <v/>
      </c>
      <c r="P136" s="7">
        <f>'CubeSat-ii raw'!$L$40</f>
        <v/>
      </c>
      <c r="Q136" s="7">
        <f>'CubeSat-ii raw'!$M$40</f>
        <v/>
      </c>
      <c r="R136" s="7">
        <f>'CubeSat-ii raw'!$N$40</f>
        <v/>
      </c>
      <c r="S136" s="7">
        <f>'CubeSat-ii raw'!$O$40</f>
        <v/>
      </c>
      <c r="T136" s="7">
        <f>'CubeSat-ii raw'!$P$40</f>
        <v/>
      </c>
      <c r="U136" s="7">
        <f>'CubeSat-ii raw'!$Q$40</f>
        <v/>
      </c>
      <c r="V136" s="7">
        <f>'CubeSat-ii raw'!$R$40</f>
        <v/>
      </c>
      <c r="W136" s="7">
        <f>'CubeSat-ii raw'!$S$40</f>
        <v/>
      </c>
      <c r="X136" s="7">
        <f>'CubeSat-ii raw'!$T$40</f>
        <v/>
      </c>
      <c r="Y136" s="7">
        <f>'CubeSat-ii raw'!$U$40</f>
        <v/>
      </c>
      <c r="Z136" s="7">
        <f>'CubeSat-ii raw'!$V$40</f>
        <v/>
      </c>
      <c r="AA136" s="7">
        <f>'CubeSat-ii raw'!$W$40</f>
        <v/>
      </c>
      <c r="AB136" s="7">
        <f>'CubeSat-ii raw'!$X$40</f>
        <v/>
      </c>
      <c r="AC136" s="7">
        <f>'CubeSat-ii raw'!$Y$40</f>
        <v/>
      </c>
      <c r="AD136" s="7">
        <f>'CubeSat-ii raw'!$Z$40</f>
        <v/>
      </c>
    </row>
    <row r="137">
      <c r="A137" s="7" t="inlineStr">
        <is>
          <t>tab:case_ii_raw_cs_experiments</t>
        </is>
      </c>
      <c r="B137" s="7" t="inlineStr">
        <is>
          <t>ii</t>
        </is>
      </c>
      <c r="C137" s="7" t="inlineStr">
        <is>
          <t>CubeSat</t>
        </is>
      </c>
      <c r="D137" s="7" t="inlineStr">
        <is>
          <t>raw</t>
        </is>
      </c>
      <c r="E137" s="7">
        <f>'CubeSat-ii raw'!$A$41</f>
        <v/>
      </c>
      <c r="F137" s="7">
        <f>'CubeSat-ii raw'!$B$41</f>
        <v/>
      </c>
      <c r="G137" s="7">
        <f>'CubeSat-ii raw'!$C$41</f>
        <v/>
      </c>
      <c r="H137" s="7">
        <f>'CubeSat-ii raw'!$D$41</f>
        <v/>
      </c>
      <c r="I137" s="7">
        <f>'CubeSat-ii raw'!$E$41</f>
        <v/>
      </c>
      <c r="J137" s="7">
        <f>'CubeSat-ii raw'!$F$41</f>
        <v/>
      </c>
      <c r="K137" s="7">
        <f>'CubeSat-ii raw'!$G$41</f>
        <v/>
      </c>
      <c r="L137" s="7">
        <f>'CubeSat-ii raw'!$H$41</f>
        <v/>
      </c>
      <c r="M137" s="7">
        <f>'CubeSat-ii raw'!$I$41</f>
        <v/>
      </c>
      <c r="N137" s="7">
        <f>'CubeSat-ii raw'!$J$41</f>
        <v/>
      </c>
      <c r="O137" s="7">
        <f>'CubeSat-ii raw'!$K$41</f>
        <v/>
      </c>
      <c r="P137" s="7">
        <f>'CubeSat-ii raw'!$L$41</f>
        <v/>
      </c>
      <c r="Q137" s="7">
        <f>'CubeSat-ii raw'!$M$41</f>
        <v/>
      </c>
      <c r="R137" s="7">
        <f>'CubeSat-ii raw'!$N$41</f>
        <v/>
      </c>
      <c r="S137" s="7">
        <f>'CubeSat-ii raw'!$O$41</f>
        <v/>
      </c>
      <c r="T137" s="7">
        <f>'CubeSat-ii raw'!$P$41</f>
        <v/>
      </c>
      <c r="U137" s="7">
        <f>'CubeSat-ii raw'!$Q$41</f>
        <v/>
      </c>
      <c r="V137" s="7">
        <f>'CubeSat-ii raw'!$R$41</f>
        <v/>
      </c>
      <c r="W137" s="7">
        <f>'CubeSat-ii raw'!$S$41</f>
        <v/>
      </c>
      <c r="X137" s="7">
        <f>'CubeSat-ii raw'!$T$41</f>
        <v/>
      </c>
      <c r="Y137" s="7">
        <f>'CubeSat-ii raw'!$U$41</f>
        <v/>
      </c>
      <c r="Z137" s="7">
        <f>'CubeSat-ii raw'!$V$41</f>
        <v/>
      </c>
      <c r="AA137" s="7">
        <f>'CubeSat-ii raw'!$W$41</f>
        <v/>
      </c>
      <c r="AB137" s="7">
        <f>'CubeSat-ii raw'!$X$41</f>
        <v/>
      </c>
      <c r="AC137" s="7">
        <f>'CubeSat-ii raw'!$Y$41</f>
        <v/>
      </c>
      <c r="AD137" s="7">
        <f>'CubeSat-ii raw'!$Z$41</f>
        <v/>
      </c>
    </row>
    <row r="138">
      <c r="A138" s="7" t="inlineStr">
        <is>
          <t>tab:case_ii_raw_cs_experiments</t>
        </is>
      </c>
      <c r="B138" s="7" t="inlineStr">
        <is>
          <t>ii</t>
        </is>
      </c>
      <c r="C138" s="7" t="inlineStr">
        <is>
          <t>CubeSat</t>
        </is>
      </c>
      <c r="D138" s="7" t="inlineStr">
        <is>
          <t>raw</t>
        </is>
      </c>
      <c r="E138" s="7">
        <f>'CubeSat-ii raw'!$A$42</f>
        <v/>
      </c>
      <c r="F138" s="7">
        <f>'CubeSat-ii raw'!$B$42</f>
        <v/>
      </c>
      <c r="G138" s="7">
        <f>'CubeSat-ii raw'!$C$42</f>
        <v/>
      </c>
      <c r="H138" s="7">
        <f>'CubeSat-ii raw'!$D$42</f>
        <v/>
      </c>
      <c r="I138" s="7">
        <f>'CubeSat-ii raw'!$E$42</f>
        <v/>
      </c>
      <c r="J138" s="7">
        <f>'CubeSat-ii raw'!$F$42</f>
        <v/>
      </c>
      <c r="K138" s="7">
        <f>'CubeSat-ii raw'!$G$42</f>
        <v/>
      </c>
      <c r="L138" s="7">
        <f>'CubeSat-ii raw'!$H$42</f>
        <v/>
      </c>
      <c r="M138" s="7">
        <f>'CubeSat-ii raw'!$I$42</f>
        <v/>
      </c>
      <c r="N138" s="7">
        <f>'CubeSat-ii raw'!$J$42</f>
        <v/>
      </c>
      <c r="O138" s="7">
        <f>'CubeSat-ii raw'!$K$42</f>
        <v/>
      </c>
      <c r="P138" s="7">
        <f>'CubeSat-ii raw'!$L$42</f>
        <v/>
      </c>
      <c r="Q138" s="7">
        <f>'CubeSat-ii raw'!$M$42</f>
        <v/>
      </c>
      <c r="R138" s="7">
        <f>'CubeSat-ii raw'!$N$42</f>
        <v/>
      </c>
      <c r="S138" s="7">
        <f>'CubeSat-ii raw'!$O$42</f>
        <v/>
      </c>
      <c r="T138" s="7">
        <f>'CubeSat-ii raw'!$P$42</f>
        <v/>
      </c>
      <c r="U138" s="7">
        <f>'CubeSat-ii raw'!$Q$42</f>
        <v/>
      </c>
      <c r="V138" s="7">
        <f>'CubeSat-ii raw'!$R$42</f>
        <v/>
      </c>
      <c r="W138" s="7">
        <f>'CubeSat-ii raw'!$S$42</f>
        <v/>
      </c>
      <c r="X138" s="7">
        <f>'CubeSat-ii raw'!$T$42</f>
        <v/>
      </c>
      <c r="Y138" s="7">
        <f>'CubeSat-ii raw'!$U$42</f>
        <v/>
      </c>
      <c r="Z138" s="7">
        <f>'CubeSat-ii raw'!$V$42</f>
        <v/>
      </c>
      <c r="AA138" s="7">
        <f>'CubeSat-ii raw'!$W$42</f>
        <v/>
      </c>
      <c r="AB138" s="7">
        <f>'CubeSat-ii raw'!$X$42</f>
        <v/>
      </c>
      <c r="AC138" s="7">
        <f>'CubeSat-ii raw'!$Y$42</f>
        <v/>
      </c>
      <c r="AD138" s="7">
        <f>'CubeSat-ii raw'!$Z$42</f>
        <v/>
      </c>
    </row>
    <row r="139">
      <c r="A139" s="7" t="inlineStr">
        <is>
          <t>tab:case_ii_raw_cs_experiments</t>
        </is>
      </c>
      <c r="B139" s="7" t="inlineStr">
        <is>
          <t>ii</t>
        </is>
      </c>
      <c r="C139" s="7" t="inlineStr">
        <is>
          <t>CubeSat</t>
        </is>
      </c>
      <c r="D139" s="7" t="inlineStr">
        <is>
          <t>raw</t>
        </is>
      </c>
      <c r="E139" s="7">
        <f>'CubeSat-ii raw'!$A$43</f>
        <v/>
      </c>
      <c r="F139" s="7">
        <f>'CubeSat-ii raw'!$B$43</f>
        <v/>
      </c>
      <c r="G139" s="7">
        <f>'CubeSat-ii raw'!$C$43</f>
        <v/>
      </c>
      <c r="H139" s="7">
        <f>'CubeSat-ii raw'!$D$43</f>
        <v/>
      </c>
      <c r="I139" s="7">
        <f>'CubeSat-ii raw'!$E$43</f>
        <v/>
      </c>
      <c r="J139" s="7">
        <f>'CubeSat-ii raw'!$F$43</f>
        <v/>
      </c>
      <c r="K139" s="7">
        <f>'CubeSat-ii raw'!$G$43</f>
        <v/>
      </c>
      <c r="L139" s="7">
        <f>'CubeSat-ii raw'!$H$43</f>
        <v/>
      </c>
      <c r="M139" s="7">
        <f>'CubeSat-ii raw'!$I$43</f>
        <v/>
      </c>
      <c r="N139" s="7">
        <f>'CubeSat-ii raw'!$J$43</f>
        <v/>
      </c>
      <c r="O139" s="7">
        <f>'CubeSat-ii raw'!$K$43</f>
        <v/>
      </c>
      <c r="P139" s="7">
        <f>'CubeSat-ii raw'!$L$43</f>
        <v/>
      </c>
      <c r="Q139" s="7">
        <f>'CubeSat-ii raw'!$M$43</f>
        <v/>
      </c>
      <c r="R139" s="7">
        <f>'CubeSat-ii raw'!$N$43</f>
        <v/>
      </c>
      <c r="S139" s="7">
        <f>'CubeSat-ii raw'!$O$43</f>
        <v/>
      </c>
      <c r="T139" s="7">
        <f>'CubeSat-ii raw'!$P$43</f>
        <v/>
      </c>
      <c r="U139" s="7">
        <f>'CubeSat-ii raw'!$Q$43</f>
        <v/>
      </c>
      <c r="V139" s="7">
        <f>'CubeSat-ii raw'!$R$43</f>
        <v/>
      </c>
      <c r="W139" s="7">
        <f>'CubeSat-ii raw'!$S$43</f>
        <v/>
      </c>
      <c r="X139" s="7">
        <f>'CubeSat-ii raw'!$T$43</f>
        <v/>
      </c>
      <c r="Y139" s="7">
        <f>'CubeSat-ii raw'!$U$43</f>
        <v/>
      </c>
      <c r="Z139" s="7">
        <f>'CubeSat-ii raw'!$V$43</f>
        <v/>
      </c>
      <c r="AA139" s="7">
        <f>'CubeSat-ii raw'!$W$43</f>
        <v/>
      </c>
      <c r="AB139" s="7">
        <f>'CubeSat-ii raw'!$X$43</f>
        <v/>
      </c>
      <c r="AC139" s="7">
        <f>'CubeSat-ii raw'!$Y$43</f>
        <v/>
      </c>
      <c r="AD139" s="7">
        <f>'CubeSat-ii raw'!$Z$43</f>
        <v/>
      </c>
    </row>
    <row r="140">
      <c r="A140" s="7" t="inlineStr">
        <is>
          <t>tab:case_ii_raw_cs_experiments</t>
        </is>
      </c>
      <c r="B140" s="7" t="inlineStr">
        <is>
          <t>ii</t>
        </is>
      </c>
      <c r="C140" s="7" t="inlineStr">
        <is>
          <t>CubeSat</t>
        </is>
      </c>
      <c r="D140" s="7" t="inlineStr">
        <is>
          <t>raw</t>
        </is>
      </c>
      <c r="E140" s="7">
        <f>'CubeSat-ii raw'!$A$44</f>
        <v/>
      </c>
      <c r="F140" s="7">
        <f>'CubeSat-ii raw'!$B$44</f>
        <v/>
      </c>
      <c r="G140" s="7">
        <f>'CubeSat-ii raw'!$C$44</f>
        <v/>
      </c>
      <c r="H140" s="7">
        <f>'CubeSat-ii raw'!$D$44</f>
        <v/>
      </c>
      <c r="I140" s="7">
        <f>'CubeSat-ii raw'!$E$44</f>
        <v/>
      </c>
      <c r="J140" s="7">
        <f>'CubeSat-ii raw'!$F$44</f>
        <v/>
      </c>
      <c r="K140" s="7">
        <f>'CubeSat-ii raw'!$G$44</f>
        <v/>
      </c>
      <c r="L140" s="7">
        <f>'CubeSat-ii raw'!$H$44</f>
        <v/>
      </c>
      <c r="M140" s="7">
        <f>'CubeSat-ii raw'!$I$44</f>
        <v/>
      </c>
      <c r="N140" s="7">
        <f>'CubeSat-ii raw'!$J$44</f>
        <v/>
      </c>
      <c r="O140" s="7">
        <f>'CubeSat-ii raw'!$K$44</f>
        <v/>
      </c>
      <c r="P140" s="7">
        <f>'CubeSat-ii raw'!$L$44</f>
        <v/>
      </c>
      <c r="Q140" s="7">
        <f>'CubeSat-ii raw'!$M$44</f>
        <v/>
      </c>
      <c r="R140" s="7">
        <f>'CubeSat-ii raw'!$N$44</f>
        <v/>
      </c>
      <c r="S140" s="7">
        <f>'CubeSat-ii raw'!$O$44</f>
        <v/>
      </c>
      <c r="T140" s="7">
        <f>'CubeSat-ii raw'!$P$44</f>
        <v/>
      </c>
      <c r="U140" s="7">
        <f>'CubeSat-ii raw'!$Q$44</f>
        <v/>
      </c>
      <c r="V140" s="7">
        <f>'CubeSat-ii raw'!$R$44</f>
        <v/>
      </c>
      <c r="W140" s="7">
        <f>'CubeSat-ii raw'!$S$44</f>
        <v/>
      </c>
      <c r="X140" s="7">
        <f>'CubeSat-ii raw'!$T$44</f>
        <v/>
      </c>
      <c r="Y140" s="7">
        <f>'CubeSat-ii raw'!$U$44</f>
        <v/>
      </c>
      <c r="Z140" s="7">
        <f>'CubeSat-ii raw'!$V$44</f>
        <v/>
      </c>
      <c r="AA140" s="7">
        <f>'CubeSat-ii raw'!$W$44</f>
        <v/>
      </c>
      <c r="AB140" s="7">
        <f>'CubeSat-ii raw'!$X$44</f>
        <v/>
      </c>
      <c r="AC140" s="7">
        <f>'CubeSat-ii raw'!$Y$44</f>
        <v/>
      </c>
      <c r="AD140" s="7">
        <f>'CubeSat-ii raw'!$Z$44</f>
        <v/>
      </c>
    </row>
    <row r="141">
      <c r="A141" s="7" t="inlineStr">
        <is>
          <t>tab:case_ii_raw_cs_experiments</t>
        </is>
      </c>
      <c r="B141" s="7" t="inlineStr">
        <is>
          <t>ii</t>
        </is>
      </c>
      <c r="C141" s="7" t="inlineStr">
        <is>
          <t>CubeSat</t>
        </is>
      </c>
      <c r="D141" s="7" t="inlineStr">
        <is>
          <t>raw</t>
        </is>
      </c>
      <c r="E141" s="7">
        <f>'CubeSat-ii raw'!$A$45</f>
        <v/>
      </c>
      <c r="F141" s="7">
        <f>'CubeSat-ii raw'!$B$45</f>
        <v/>
      </c>
      <c r="G141" s="7">
        <f>'CubeSat-ii raw'!$C$45</f>
        <v/>
      </c>
      <c r="H141" s="7">
        <f>'CubeSat-ii raw'!$D$45</f>
        <v/>
      </c>
      <c r="I141" s="7">
        <f>'CubeSat-ii raw'!$E$45</f>
        <v/>
      </c>
      <c r="J141" s="7">
        <f>'CubeSat-ii raw'!$F$45</f>
        <v/>
      </c>
      <c r="K141" s="7">
        <f>'CubeSat-ii raw'!$G$45</f>
        <v/>
      </c>
      <c r="L141" s="7">
        <f>'CubeSat-ii raw'!$H$45</f>
        <v/>
      </c>
      <c r="M141" s="7">
        <f>'CubeSat-ii raw'!$I$45</f>
        <v/>
      </c>
      <c r="N141" s="7">
        <f>'CubeSat-ii raw'!$J$45</f>
        <v/>
      </c>
      <c r="O141" s="7">
        <f>'CubeSat-ii raw'!$K$45</f>
        <v/>
      </c>
      <c r="P141" s="7">
        <f>'CubeSat-ii raw'!$L$45</f>
        <v/>
      </c>
      <c r="Q141" s="7">
        <f>'CubeSat-ii raw'!$M$45</f>
        <v/>
      </c>
      <c r="R141" s="7">
        <f>'CubeSat-ii raw'!$N$45</f>
        <v/>
      </c>
      <c r="S141" s="7">
        <f>'CubeSat-ii raw'!$O$45</f>
        <v/>
      </c>
      <c r="T141" s="7">
        <f>'CubeSat-ii raw'!$P$45</f>
        <v/>
      </c>
      <c r="U141" s="7">
        <f>'CubeSat-ii raw'!$Q$45</f>
        <v/>
      </c>
      <c r="V141" s="7">
        <f>'CubeSat-ii raw'!$R$45</f>
        <v/>
      </c>
      <c r="W141" s="7">
        <f>'CubeSat-ii raw'!$S$45</f>
        <v/>
      </c>
      <c r="X141" s="7">
        <f>'CubeSat-ii raw'!$T$45</f>
        <v/>
      </c>
      <c r="Y141" s="7">
        <f>'CubeSat-ii raw'!$U$45</f>
        <v/>
      </c>
      <c r="Z141" s="7">
        <f>'CubeSat-ii raw'!$V$45</f>
        <v/>
      </c>
      <c r="AA141" s="7">
        <f>'CubeSat-ii raw'!$W$45</f>
        <v/>
      </c>
      <c r="AB141" s="7">
        <f>'CubeSat-ii raw'!$X$45</f>
        <v/>
      </c>
      <c r="AC141" s="7">
        <f>'CubeSat-ii raw'!$Y$45</f>
        <v/>
      </c>
      <c r="AD141" s="7">
        <f>'CubeSat-ii raw'!$Z$45</f>
        <v/>
      </c>
    </row>
    <row r="142">
      <c r="A142" s="7" t="inlineStr">
        <is>
          <t>tab:case_ii_raw_cs_experiments</t>
        </is>
      </c>
      <c r="B142" s="7" t="inlineStr">
        <is>
          <t>ii</t>
        </is>
      </c>
      <c r="C142" s="7" t="inlineStr">
        <is>
          <t>CubeSat</t>
        </is>
      </c>
      <c r="D142" s="7" t="inlineStr">
        <is>
          <t>raw</t>
        </is>
      </c>
      <c r="E142" s="7">
        <f>'CubeSat-ii raw'!$A$46</f>
        <v/>
      </c>
      <c r="F142" s="7">
        <f>'CubeSat-ii raw'!$B$46</f>
        <v/>
      </c>
      <c r="G142" s="7">
        <f>'CubeSat-ii raw'!$C$46</f>
        <v/>
      </c>
      <c r="H142" s="7">
        <f>'CubeSat-ii raw'!$D$46</f>
        <v/>
      </c>
      <c r="I142" s="7">
        <f>'CubeSat-ii raw'!$E$46</f>
        <v/>
      </c>
      <c r="J142" s="7">
        <f>'CubeSat-ii raw'!$F$46</f>
        <v/>
      </c>
      <c r="K142" s="7">
        <f>'CubeSat-ii raw'!$G$46</f>
        <v/>
      </c>
      <c r="L142" s="7">
        <f>'CubeSat-ii raw'!$H$46</f>
        <v/>
      </c>
      <c r="M142" s="7">
        <f>'CubeSat-ii raw'!$I$46</f>
        <v/>
      </c>
      <c r="N142" s="7">
        <f>'CubeSat-ii raw'!$J$46</f>
        <v/>
      </c>
      <c r="O142" s="7">
        <f>'CubeSat-ii raw'!$K$46</f>
        <v/>
      </c>
      <c r="P142" s="7">
        <f>'CubeSat-ii raw'!$L$46</f>
        <v/>
      </c>
      <c r="Q142" s="7">
        <f>'CubeSat-ii raw'!$M$46</f>
        <v/>
      </c>
      <c r="R142" s="7">
        <f>'CubeSat-ii raw'!$N$46</f>
        <v/>
      </c>
      <c r="S142" s="7">
        <f>'CubeSat-ii raw'!$O$46</f>
        <v/>
      </c>
      <c r="T142" s="7">
        <f>'CubeSat-ii raw'!$P$46</f>
        <v/>
      </c>
      <c r="U142" s="7">
        <f>'CubeSat-ii raw'!$Q$46</f>
        <v/>
      </c>
      <c r="V142" s="7">
        <f>'CubeSat-ii raw'!$R$46</f>
        <v/>
      </c>
      <c r="W142" s="7">
        <f>'CubeSat-ii raw'!$S$46</f>
        <v/>
      </c>
      <c r="X142" s="7">
        <f>'CubeSat-ii raw'!$T$46</f>
        <v/>
      </c>
      <c r="Y142" s="7">
        <f>'CubeSat-ii raw'!$U$46</f>
        <v/>
      </c>
      <c r="Z142" s="7">
        <f>'CubeSat-ii raw'!$V$46</f>
        <v/>
      </c>
      <c r="AA142" s="7">
        <f>'CubeSat-ii raw'!$W$46</f>
        <v/>
      </c>
      <c r="AB142" s="7">
        <f>'CubeSat-ii raw'!$X$46</f>
        <v/>
      </c>
      <c r="AC142" s="7">
        <f>'CubeSat-ii raw'!$Y$46</f>
        <v/>
      </c>
      <c r="AD142" s="7">
        <f>'CubeSat-ii raw'!$Z$46</f>
        <v/>
      </c>
    </row>
    <row r="143">
      <c r="A143" s="7" t="inlineStr">
        <is>
          <t>tab:case_ii_raw_cs_experiments</t>
        </is>
      </c>
      <c r="B143" s="7" t="inlineStr">
        <is>
          <t>ii</t>
        </is>
      </c>
      <c r="C143" s="7" t="inlineStr">
        <is>
          <t>CubeSat</t>
        </is>
      </c>
      <c r="D143" s="7" t="inlineStr">
        <is>
          <t>raw</t>
        </is>
      </c>
      <c r="E143" s="7">
        <f>'CubeSat-ii raw'!$A$47</f>
        <v/>
      </c>
      <c r="F143" s="7">
        <f>'CubeSat-ii raw'!$B$47</f>
        <v/>
      </c>
      <c r="G143" s="7">
        <f>'CubeSat-ii raw'!$C$47</f>
        <v/>
      </c>
      <c r="H143" s="7">
        <f>'CubeSat-ii raw'!$D$47</f>
        <v/>
      </c>
      <c r="I143" s="7">
        <f>'CubeSat-ii raw'!$E$47</f>
        <v/>
      </c>
      <c r="J143" s="7">
        <f>'CubeSat-ii raw'!$F$47</f>
        <v/>
      </c>
      <c r="K143" s="7">
        <f>'CubeSat-ii raw'!$G$47</f>
        <v/>
      </c>
      <c r="L143" s="7">
        <f>'CubeSat-ii raw'!$H$47</f>
        <v/>
      </c>
      <c r="M143" s="7">
        <f>'CubeSat-ii raw'!$I$47</f>
        <v/>
      </c>
      <c r="N143" s="7">
        <f>'CubeSat-ii raw'!$J$47</f>
        <v/>
      </c>
      <c r="O143" s="7">
        <f>'CubeSat-ii raw'!$K$47</f>
        <v/>
      </c>
      <c r="P143" s="7">
        <f>'CubeSat-ii raw'!$L$47</f>
        <v/>
      </c>
      <c r="Q143" s="7">
        <f>'CubeSat-ii raw'!$M$47</f>
        <v/>
      </c>
      <c r="R143" s="7">
        <f>'CubeSat-ii raw'!$N$47</f>
        <v/>
      </c>
      <c r="S143" s="7">
        <f>'CubeSat-ii raw'!$O$47</f>
        <v/>
      </c>
      <c r="T143" s="7">
        <f>'CubeSat-ii raw'!$P$47</f>
        <v/>
      </c>
      <c r="U143" s="7">
        <f>'CubeSat-ii raw'!$Q$47</f>
        <v/>
      </c>
      <c r="V143" s="7">
        <f>'CubeSat-ii raw'!$R$47</f>
        <v/>
      </c>
      <c r="W143" s="7">
        <f>'CubeSat-ii raw'!$S$47</f>
        <v/>
      </c>
      <c r="X143" s="7">
        <f>'CubeSat-ii raw'!$T$47</f>
        <v/>
      </c>
      <c r="Y143" s="7">
        <f>'CubeSat-ii raw'!$U$47</f>
        <v/>
      </c>
      <c r="Z143" s="7">
        <f>'CubeSat-ii raw'!$V$47</f>
        <v/>
      </c>
      <c r="AA143" s="7">
        <f>'CubeSat-ii raw'!$W$47</f>
        <v/>
      </c>
      <c r="AB143" s="7">
        <f>'CubeSat-ii raw'!$X$47</f>
        <v/>
      </c>
      <c r="AC143" s="7">
        <f>'CubeSat-ii raw'!$Y$47</f>
        <v/>
      </c>
      <c r="AD143" s="7">
        <f>'CubeSat-ii raw'!$Z$47</f>
        <v/>
      </c>
    </row>
    <row r="144">
      <c r="A144" s="7" t="inlineStr">
        <is>
          <t>tab:case_ii_raw_cs_experiments</t>
        </is>
      </c>
      <c r="B144" s="7" t="inlineStr">
        <is>
          <t>ii</t>
        </is>
      </c>
      <c r="C144" s="7" t="inlineStr">
        <is>
          <t>CubeSat</t>
        </is>
      </c>
      <c r="D144" s="7" t="inlineStr">
        <is>
          <t>raw</t>
        </is>
      </c>
      <c r="E144" s="7">
        <f>'CubeSat-ii raw'!$A$48</f>
        <v/>
      </c>
      <c r="F144" s="7">
        <f>'CubeSat-ii raw'!$B$48</f>
        <v/>
      </c>
      <c r="G144" s="7">
        <f>'CubeSat-ii raw'!$C$48</f>
        <v/>
      </c>
      <c r="H144" s="7">
        <f>'CubeSat-ii raw'!$D$48</f>
        <v/>
      </c>
      <c r="I144" s="7">
        <f>'CubeSat-ii raw'!$E$48</f>
        <v/>
      </c>
      <c r="J144" s="7">
        <f>'CubeSat-ii raw'!$F$48</f>
        <v/>
      </c>
      <c r="K144" s="7">
        <f>'CubeSat-ii raw'!$G$48</f>
        <v/>
      </c>
      <c r="L144" s="7">
        <f>'CubeSat-ii raw'!$H$48</f>
        <v/>
      </c>
      <c r="M144" s="7">
        <f>'CubeSat-ii raw'!$I$48</f>
        <v/>
      </c>
      <c r="N144" s="7">
        <f>'CubeSat-ii raw'!$J$48</f>
        <v/>
      </c>
      <c r="O144" s="7">
        <f>'CubeSat-ii raw'!$K$48</f>
        <v/>
      </c>
      <c r="P144" s="7">
        <f>'CubeSat-ii raw'!$L$48</f>
        <v/>
      </c>
      <c r="Q144" s="7">
        <f>'CubeSat-ii raw'!$M$48</f>
        <v/>
      </c>
      <c r="R144" s="7">
        <f>'CubeSat-ii raw'!$N$48</f>
        <v/>
      </c>
      <c r="S144" s="7">
        <f>'CubeSat-ii raw'!$O$48</f>
        <v/>
      </c>
      <c r="T144" s="7">
        <f>'CubeSat-ii raw'!$P$48</f>
        <v/>
      </c>
      <c r="U144" s="7">
        <f>'CubeSat-ii raw'!$Q$48</f>
        <v/>
      </c>
      <c r="V144" s="7">
        <f>'CubeSat-ii raw'!$R$48</f>
        <v/>
      </c>
      <c r="W144" s="7">
        <f>'CubeSat-ii raw'!$S$48</f>
        <v/>
      </c>
      <c r="X144" s="7">
        <f>'CubeSat-ii raw'!$T$48</f>
        <v/>
      </c>
      <c r="Y144" s="7">
        <f>'CubeSat-ii raw'!$U$48</f>
        <v/>
      </c>
      <c r="Z144" s="7">
        <f>'CubeSat-ii raw'!$V$48</f>
        <v/>
      </c>
      <c r="AA144" s="7">
        <f>'CubeSat-ii raw'!$W$48</f>
        <v/>
      </c>
      <c r="AB144" s="7">
        <f>'CubeSat-ii raw'!$X$48</f>
        <v/>
      </c>
      <c r="AC144" s="7">
        <f>'CubeSat-ii raw'!$Y$48</f>
        <v/>
      </c>
      <c r="AD144" s="7">
        <f>'CubeSat-ii raw'!$Z$48</f>
        <v/>
      </c>
    </row>
    <row r="145">
      <c r="A145" s="7" t="inlineStr">
        <is>
          <t>tab:case_ii_raw_cs_experiments</t>
        </is>
      </c>
      <c r="B145" s="7" t="inlineStr">
        <is>
          <t>ii</t>
        </is>
      </c>
      <c r="C145" s="7" t="inlineStr">
        <is>
          <t>CubeSat</t>
        </is>
      </c>
      <c r="D145" s="7" t="inlineStr">
        <is>
          <t>raw</t>
        </is>
      </c>
      <c r="E145" s="7">
        <f>'CubeSat-ii raw'!$A$49</f>
        <v/>
      </c>
      <c r="F145" s="7">
        <f>'CubeSat-ii raw'!$B$49</f>
        <v/>
      </c>
      <c r="G145" s="7">
        <f>'CubeSat-ii raw'!$C$49</f>
        <v/>
      </c>
      <c r="H145" s="7">
        <f>'CubeSat-ii raw'!$D$49</f>
        <v/>
      </c>
      <c r="I145" s="7">
        <f>'CubeSat-ii raw'!$E$49</f>
        <v/>
      </c>
      <c r="J145" s="7">
        <f>'CubeSat-ii raw'!$F$49</f>
        <v/>
      </c>
      <c r="K145" s="7">
        <f>'CubeSat-ii raw'!$G$49</f>
        <v/>
      </c>
      <c r="L145" s="7">
        <f>'CubeSat-ii raw'!$H$49</f>
        <v/>
      </c>
      <c r="M145" s="7">
        <f>'CubeSat-ii raw'!$I$49</f>
        <v/>
      </c>
      <c r="N145" s="7">
        <f>'CubeSat-ii raw'!$J$49</f>
        <v/>
      </c>
      <c r="O145" s="7">
        <f>'CubeSat-ii raw'!$K$49</f>
        <v/>
      </c>
      <c r="P145" s="7">
        <f>'CubeSat-ii raw'!$L$49</f>
        <v/>
      </c>
      <c r="Q145" s="7">
        <f>'CubeSat-ii raw'!$M$49</f>
        <v/>
      </c>
      <c r="R145" s="7">
        <f>'CubeSat-ii raw'!$N$49</f>
        <v/>
      </c>
      <c r="S145" s="7">
        <f>'CubeSat-ii raw'!$O$49</f>
        <v/>
      </c>
      <c r="T145" s="7">
        <f>'CubeSat-ii raw'!$P$49</f>
        <v/>
      </c>
      <c r="U145" s="7">
        <f>'CubeSat-ii raw'!$Q$49</f>
        <v/>
      </c>
      <c r="V145" s="7">
        <f>'CubeSat-ii raw'!$R$49</f>
        <v/>
      </c>
      <c r="W145" s="7">
        <f>'CubeSat-ii raw'!$S$49</f>
        <v/>
      </c>
      <c r="X145" s="7">
        <f>'CubeSat-ii raw'!$T$49</f>
        <v/>
      </c>
      <c r="Y145" s="7">
        <f>'CubeSat-ii raw'!$U$49</f>
        <v/>
      </c>
      <c r="Z145" s="7">
        <f>'CubeSat-ii raw'!$V$49</f>
        <v/>
      </c>
      <c r="AA145" s="7">
        <f>'CubeSat-ii raw'!$W$49</f>
        <v/>
      </c>
      <c r="AB145" s="7">
        <f>'CubeSat-ii raw'!$X$49</f>
        <v/>
      </c>
      <c r="AC145" s="7">
        <f>'CubeSat-ii raw'!$Y$49</f>
        <v/>
      </c>
      <c r="AD145" s="7">
        <f>'CubeSat-ii raw'!$Z$49</f>
        <v/>
      </c>
    </row>
    <row r="146">
      <c r="A146" s="7" t="inlineStr">
        <is>
          <t>tab:case_ii_raw_cs_experiments</t>
        </is>
      </c>
      <c r="B146" s="7" t="inlineStr">
        <is>
          <t>ii</t>
        </is>
      </c>
      <c r="C146" s="7" t="inlineStr">
        <is>
          <t>CubeSat</t>
        </is>
      </c>
      <c r="D146" s="7" t="inlineStr">
        <is>
          <t>raw</t>
        </is>
      </c>
      <c r="E146" s="7">
        <f>'CubeSat-ii raw'!$A$50</f>
        <v/>
      </c>
      <c r="F146" s="7">
        <f>'CubeSat-ii raw'!$B$50</f>
        <v/>
      </c>
      <c r="G146" s="7">
        <f>'CubeSat-ii raw'!$C$50</f>
        <v/>
      </c>
      <c r="H146" s="7">
        <f>'CubeSat-ii raw'!$D$50</f>
        <v/>
      </c>
      <c r="I146" s="7">
        <f>'CubeSat-ii raw'!$E$50</f>
        <v/>
      </c>
      <c r="J146" s="7">
        <f>'CubeSat-ii raw'!$F$50</f>
        <v/>
      </c>
      <c r="K146" s="7">
        <f>'CubeSat-ii raw'!$G$50</f>
        <v/>
      </c>
      <c r="L146" s="7">
        <f>'CubeSat-ii raw'!$H$50</f>
        <v/>
      </c>
      <c r="M146" s="7">
        <f>'CubeSat-ii raw'!$I$50</f>
        <v/>
      </c>
      <c r="N146" s="7">
        <f>'CubeSat-ii raw'!$J$50</f>
        <v/>
      </c>
      <c r="O146" s="7">
        <f>'CubeSat-ii raw'!$K$50</f>
        <v/>
      </c>
      <c r="P146" s="7">
        <f>'CubeSat-ii raw'!$L$50</f>
        <v/>
      </c>
      <c r="Q146" s="7">
        <f>'CubeSat-ii raw'!$M$50</f>
        <v/>
      </c>
      <c r="R146" s="7">
        <f>'CubeSat-ii raw'!$N$50</f>
        <v/>
      </c>
      <c r="S146" s="7">
        <f>'CubeSat-ii raw'!$O$50</f>
        <v/>
      </c>
      <c r="T146" s="7">
        <f>'CubeSat-ii raw'!$P$50</f>
        <v/>
      </c>
      <c r="U146" s="7">
        <f>'CubeSat-ii raw'!$Q$50</f>
        <v/>
      </c>
      <c r="V146" s="7">
        <f>'CubeSat-ii raw'!$R$50</f>
        <v/>
      </c>
      <c r="W146" s="7">
        <f>'CubeSat-ii raw'!$S$50</f>
        <v/>
      </c>
      <c r="X146" s="7">
        <f>'CubeSat-ii raw'!$T$50</f>
        <v/>
      </c>
      <c r="Y146" s="7">
        <f>'CubeSat-ii raw'!$U$50</f>
        <v/>
      </c>
      <c r="Z146" s="7">
        <f>'CubeSat-ii raw'!$V$50</f>
        <v/>
      </c>
      <c r="AA146" s="7">
        <f>'CubeSat-ii raw'!$W$50</f>
        <v/>
      </c>
      <c r="AB146" s="7">
        <f>'CubeSat-ii raw'!$X$50</f>
        <v/>
      </c>
      <c r="AC146" s="7">
        <f>'CubeSat-ii raw'!$Y$50</f>
        <v/>
      </c>
      <c r="AD146" s="7">
        <f>'CubeSat-ii raw'!$Z$50</f>
        <v/>
      </c>
    </row>
    <row r="147">
      <c r="A147" s="7" t="inlineStr">
        <is>
          <t>tab:case_ii_raw_cs_experiments</t>
        </is>
      </c>
      <c r="B147" s="7" t="inlineStr">
        <is>
          <t>ii</t>
        </is>
      </c>
      <c r="C147" s="7" t="inlineStr">
        <is>
          <t>CubeSat</t>
        </is>
      </c>
      <c r="D147" s="7" t="inlineStr">
        <is>
          <t>raw</t>
        </is>
      </c>
      <c r="E147" s="7">
        <f>'CubeSat-ii raw'!$A$51</f>
        <v/>
      </c>
      <c r="F147" s="7">
        <f>'CubeSat-ii raw'!$B$51</f>
        <v/>
      </c>
      <c r="G147" s="7">
        <f>'CubeSat-ii raw'!$C$51</f>
        <v/>
      </c>
      <c r="H147" s="7">
        <f>'CubeSat-ii raw'!$D$51</f>
        <v/>
      </c>
      <c r="I147" s="7">
        <f>'CubeSat-ii raw'!$E$51</f>
        <v/>
      </c>
      <c r="J147" s="7">
        <f>'CubeSat-ii raw'!$F$51</f>
        <v/>
      </c>
      <c r="K147" s="7">
        <f>'CubeSat-ii raw'!$G$51</f>
        <v/>
      </c>
      <c r="L147" s="7">
        <f>'CubeSat-ii raw'!$H$51</f>
        <v/>
      </c>
      <c r="M147" s="7">
        <f>'CubeSat-ii raw'!$I$51</f>
        <v/>
      </c>
      <c r="N147" s="7">
        <f>'CubeSat-ii raw'!$J$51</f>
        <v/>
      </c>
      <c r="O147" s="7">
        <f>'CubeSat-ii raw'!$K$51</f>
        <v/>
      </c>
      <c r="P147" s="7">
        <f>'CubeSat-ii raw'!$L$51</f>
        <v/>
      </c>
      <c r="Q147" s="7">
        <f>'CubeSat-ii raw'!$M$51</f>
        <v/>
      </c>
      <c r="R147" s="7">
        <f>'CubeSat-ii raw'!$N$51</f>
        <v/>
      </c>
      <c r="S147" s="7">
        <f>'CubeSat-ii raw'!$O$51</f>
        <v/>
      </c>
      <c r="T147" s="7">
        <f>'CubeSat-ii raw'!$P$51</f>
        <v/>
      </c>
      <c r="U147" s="7">
        <f>'CubeSat-ii raw'!$Q$51</f>
        <v/>
      </c>
      <c r="V147" s="7">
        <f>'CubeSat-ii raw'!$R$51</f>
        <v/>
      </c>
      <c r="W147" s="7">
        <f>'CubeSat-ii raw'!$S$51</f>
        <v/>
      </c>
      <c r="X147" s="7">
        <f>'CubeSat-ii raw'!$T$51</f>
        <v/>
      </c>
      <c r="Y147" s="7">
        <f>'CubeSat-ii raw'!$U$51</f>
        <v/>
      </c>
      <c r="Z147" s="7">
        <f>'CubeSat-ii raw'!$V$51</f>
        <v/>
      </c>
      <c r="AA147" s="7">
        <f>'CubeSat-ii raw'!$W$51</f>
        <v/>
      </c>
      <c r="AB147" s="7">
        <f>'CubeSat-ii raw'!$X$51</f>
        <v/>
      </c>
      <c r="AC147" s="7">
        <f>'CubeSat-ii raw'!$Y$51</f>
        <v/>
      </c>
      <c r="AD147" s="7">
        <f>'CubeSat-ii raw'!$Z$51</f>
        <v/>
      </c>
    </row>
    <row r="148">
      <c r="A148" s="7" t="inlineStr">
        <is>
          <t>tab:case_ii_raw_cs_experiments</t>
        </is>
      </c>
      <c r="B148" s="7" t="inlineStr">
        <is>
          <t>ii</t>
        </is>
      </c>
      <c r="C148" s="7" t="inlineStr">
        <is>
          <t>CubeSat</t>
        </is>
      </c>
      <c r="D148" s="7" t="inlineStr">
        <is>
          <t>raw</t>
        </is>
      </c>
      <c r="E148" s="7">
        <f>'CubeSat-ii raw'!$A$52</f>
        <v/>
      </c>
      <c r="F148" s="7">
        <f>'CubeSat-ii raw'!$B$52</f>
        <v/>
      </c>
      <c r="G148" s="7">
        <f>'CubeSat-ii raw'!$C$52</f>
        <v/>
      </c>
      <c r="H148" s="7">
        <f>'CubeSat-ii raw'!$D$52</f>
        <v/>
      </c>
      <c r="I148" s="7">
        <f>'CubeSat-ii raw'!$E$52</f>
        <v/>
      </c>
      <c r="J148" s="7">
        <f>'CubeSat-ii raw'!$F$52</f>
        <v/>
      </c>
      <c r="K148" s="7">
        <f>'CubeSat-ii raw'!$G$52</f>
        <v/>
      </c>
      <c r="L148" s="7">
        <f>'CubeSat-ii raw'!$H$52</f>
        <v/>
      </c>
      <c r="M148" s="7">
        <f>'CubeSat-ii raw'!$I$52</f>
        <v/>
      </c>
      <c r="N148" s="7">
        <f>'CubeSat-ii raw'!$J$52</f>
        <v/>
      </c>
      <c r="O148" s="7">
        <f>'CubeSat-ii raw'!$K$52</f>
        <v/>
      </c>
      <c r="P148" s="7">
        <f>'CubeSat-ii raw'!$L$52</f>
        <v/>
      </c>
      <c r="Q148" s="7">
        <f>'CubeSat-ii raw'!$M$52</f>
        <v/>
      </c>
      <c r="R148" s="7">
        <f>'CubeSat-ii raw'!$N$52</f>
        <v/>
      </c>
      <c r="S148" s="7">
        <f>'CubeSat-ii raw'!$O$52</f>
        <v/>
      </c>
      <c r="T148" s="7">
        <f>'CubeSat-ii raw'!$P$52</f>
        <v/>
      </c>
      <c r="U148" s="7">
        <f>'CubeSat-ii raw'!$Q$52</f>
        <v/>
      </c>
      <c r="V148" s="7">
        <f>'CubeSat-ii raw'!$R$52</f>
        <v/>
      </c>
      <c r="W148" s="7">
        <f>'CubeSat-ii raw'!$S$52</f>
        <v/>
      </c>
      <c r="X148" s="7">
        <f>'CubeSat-ii raw'!$T$52</f>
        <v/>
      </c>
      <c r="Y148" s="7">
        <f>'CubeSat-ii raw'!$U$52</f>
        <v/>
      </c>
      <c r="Z148" s="7">
        <f>'CubeSat-ii raw'!$V$52</f>
        <v/>
      </c>
      <c r="AA148" s="7">
        <f>'CubeSat-ii raw'!$W$52</f>
        <v/>
      </c>
      <c r="AB148" s="7">
        <f>'CubeSat-ii raw'!$X$52</f>
        <v/>
      </c>
      <c r="AC148" s="7">
        <f>'CubeSat-ii raw'!$Y$52</f>
        <v/>
      </c>
      <c r="AD148" s="7">
        <f>'CubeSat-ii raw'!$Z$52</f>
        <v/>
      </c>
    </row>
    <row r="149">
      <c r="A149" s="7" t="inlineStr">
        <is>
          <t>tab:case_ii_raw_cs_experiments</t>
        </is>
      </c>
      <c r="B149" s="7" t="inlineStr">
        <is>
          <t>ii</t>
        </is>
      </c>
      <c r="C149" s="7" t="inlineStr">
        <is>
          <t>CubeSat</t>
        </is>
      </c>
      <c r="D149" s="7" t="inlineStr">
        <is>
          <t>raw</t>
        </is>
      </c>
      <c r="E149" s="7">
        <f>'CubeSat-ii raw'!$A$53</f>
        <v/>
      </c>
      <c r="F149" s="7">
        <f>'CubeSat-ii raw'!$B$53</f>
        <v/>
      </c>
      <c r="G149" s="7">
        <f>'CubeSat-ii raw'!$C$53</f>
        <v/>
      </c>
      <c r="H149" s="7">
        <f>'CubeSat-ii raw'!$D$53</f>
        <v/>
      </c>
      <c r="I149" s="7">
        <f>'CubeSat-ii raw'!$E$53</f>
        <v/>
      </c>
      <c r="J149" s="7">
        <f>'CubeSat-ii raw'!$F$53</f>
        <v/>
      </c>
      <c r="K149" s="7">
        <f>'CubeSat-ii raw'!$G$53</f>
        <v/>
      </c>
      <c r="L149" s="7">
        <f>'CubeSat-ii raw'!$H$53</f>
        <v/>
      </c>
      <c r="M149" s="7">
        <f>'CubeSat-ii raw'!$I$53</f>
        <v/>
      </c>
      <c r="N149" s="7">
        <f>'CubeSat-ii raw'!$J$53</f>
        <v/>
      </c>
      <c r="O149" s="7">
        <f>'CubeSat-ii raw'!$K$53</f>
        <v/>
      </c>
      <c r="P149" s="7">
        <f>'CubeSat-ii raw'!$L$53</f>
        <v/>
      </c>
      <c r="Q149" s="7">
        <f>'CubeSat-ii raw'!$M$53</f>
        <v/>
      </c>
      <c r="R149" s="7">
        <f>'CubeSat-ii raw'!$N$53</f>
        <v/>
      </c>
      <c r="S149" s="7">
        <f>'CubeSat-ii raw'!$O$53</f>
        <v/>
      </c>
      <c r="T149" s="7">
        <f>'CubeSat-ii raw'!$P$53</f>
        <v/>
      </c>
      <c r="U149" s="7">
        <f>'CubeSat-ii raw'!$Q$53</f>
        <v/>
      </c>
      <c r="V149" s="7">
        <f>'CubeSat-ii raw'!$R$53</f>
        <v/>
      </c>
      <c r="W149" s="7">
        <f>'CubeSat-ii raw'!$S$53</f>
        <v/>
      </c>
      <c r="X149" s="7">
        <f>'CubeSat-ii raw'!$T$53</f>
        <v/>
      </c>
      <c r="Y149" s="7">
        <f>'CubeSat-ii raw'!$U$53</f>
        <v/>
      </c>
      <c r="Z149" s="7">
        <f>'CubeSat-ii raw'!$V$53</f>
        <v/>
      </c>
      <c r="AA149" s="7">
        <f>'CubeSat-ii raw'!$W$53</f>
        <v/>
      </c>
      <c r="AB149" s="7">
        <f>'CubeSat-ii raw'!$X$53</f>
        <v/>
      </c>
      <c r="AC149" s="7">
        <f>'CubeSat-ii raw'!$Y$53</f>
        <v/>
      </c>
      <c r="AD149" s="7">
        <f>'CubeSat-ii raw'!$Z$53</f>
        <v/>
      </c>
    </row>
    <row r="150">
      <c r="A150" s="7" t="inlineStr">
        <is>
          <t>tab:case_ii_raw_cs_experiments</t>
        </is>
      </c>
      <c r="B150" s="7" t="inlineStr">
        <is>
          <t>ii</t>
        </is>
      </c>
      <c r="C150" s="7" t="inlineStr">
        <is>
          <t>CubeSat</t>
        </is>
      </c>
      <c r="D150" s="7" t="inlineStr">
        <is>
          <t>raw</t>
        </is>
      </c>
      <c r="E150" s="7">
        <f>'CubeSat-ii raw'!$A$54</f>
        <v/>
      </c>
      <c r="F150" s="7">
        <f>'CubeSat-ii raw'!$B$54</f>
        <v/>
      </c>
      <c r="G150" s="7">
        <f>'CubeSat-ii raw'!$C$54</f>
        <v/>
      </c>
      <c r="H150" s="7">
        <f>'CubeSat-ii raw'!$D$54</f>
        <v/>
      </c>
      <c r="I150" s="7">
        <f>'CubeSat-ii raw'!$E$54</f>
        <v/>
      </c>
      <c r="J150" s="7">
        <f>'CubeSat-ii raw'!$F$54</f>
        <v/>
      </c>
      <c r="K150" s="7">
        <f>'CubeSat-ii raw'!$G$54</f>
        <v/>
      </c>
      <c r="L150" s="7">
        <f>'CubeSat-ii raw'!$H$54</f>
        <v/>
      </c>
      <c r="M150" s="7">
        <f>'CubeSat-ii raw'!$I$54</f>
        <v/>
      </c>
      <c r="N150" s="7">
        <f>'CubeSat-ii raw'!$J$54</f>
        <v/>
      </c>
      <c r="O150" s="7">
        <f>'CubeSat-ii raw'!$K$54</f>
        <v/>
      </c>
      <c r="P150" s="7">
        <f>'CubeSat-ii raw'!$L$54</f>
        <v/>
      </c>
      <c r="Q150" s="7">
        <f>'CubeSat-ii raw'!$M$54</f>
        <v/>
      </c>
      <c r="R150" s="7">
        <f>'CubeSat-ii raw'!$N$54</f>
        <v/>
      </c>
      <c r="S150" s="7">
        <f>'CubeSat-ii raw'!$O$54</f>
        <v/>
      </c>
      <c r="T150" s="7">
        <f>'CubeSat-ii raw'!$P$54</f>
        <v/>
      </c>
      <c r="U150" s="7">
        <f>'CubeSat-ii raw'!$Q$54</f>
        <v/>
      </c>
      <c r="V150" s="7">
        <f>'CubeSat-ii raw'!$R$54</f>
        <v/>
      </c>
      <c r="W150" s="7">
        <f>'CubeSat-ii raw'!$S$54</f>
        <v/>
      </c>
      <c r="X150" s="7">
        <f>'CubeSat-ii raw'!$T$54</f>
        <v/>
      </c>
      <c r="Y150" s="7">
        <f>'CubeSat-ii raw'!$U$54</f>
        <v/>
      </c>
      <c r="Z150" s="7">
        <f>'CubeSat-ii raw'!$V$54</f>
        <v/>
      </c>
      <c r="AA150" s="7">
        <f>'CubeSat-ii raw'!$W$54</f>
        <v/>
      </c>
      <c r="AB150" s="7">
        <f>'CubeSat-ii raw'!$X$54</f>
        <v/>
      </c>
      <c r="AC150" s="7">
        <f>'CubeSat-ii raw'!$Y$54</f>
        <v/>
      </c>
      <c r="AD150" s="7">
        <f>'CubeSat-ii raw'!$Z$54</f>
        <v/>
      </c>
    </row>
    <row r="151">
      <c r="A151" s="7" t="inlineStr">
        <is>
          <t>tab:case_ii_raw_cs_experiments</t>
        </is>
      </c>
      <c r="B151" s="7" t="inlineStr">
        <is>
          <t>ii</t>
        </is>
      </c>
      <c r="C151" s="7" t="inlineStr">
        <is>
          <t>CubeSat</t>
        </is>
      </c>
      <c r="D151" s="7" t="inlineStr">
        <is>
          <t>raw</t>
        </is>
      </c>
      <c r="E151" s="7">
        <f>'CubeSat-ii raw'!$A$55</f>
        <v/>
      </c>
      <c r="F151" s="7">
        <f>'CubeSat-ii raw'!$B$55</f>
        <v/>
      </c>
      <c r="G151" s="7">
        <f>'CubeSat-ii raw'!$C$55</f>
        <v/>
      </c>
      <c r="H151" s="7">
        <f>'CubeSat-ii raw'!$D$55</f>
        <v/>
      </c>
      <c r="I151" s="7">
        <f>'CubeSat-ii raw'!$E$55</f>
        <v/>
      </c>
      <c r="J151" s="7">
        <f>'CubeSat-ii raw'!$F$55</f>
        <v/>
      </c>
      <c r="K151" s="7">
        <f>'CubeSat-ii raw'!$G$55</f>
        <v/>
      </c>
      <c r="L151" s="7">
        <f>'CubeSat-ii raw'!$H$55</f>
        <v/>
      </c>
      <c r="M151" s="7">
        <f>'CubeSat-ii raw'!$I$55</f>
        <v/>
      </c>
      <c r="N151" s="7">
        <f>'CubeSat-ii raw'!$J$55</f>
        <v/>
      </c>
      <c r="O151" s="7">
        <f>'CubeSat-ii raw'!$K$55</f>
        <v/>
      </c>
      <c r="P151" s="7">
        <f>'CubeSat-ii raw'!$L$55</f>
        <v/>
      </c>
      <c r="Q151" s="7">
        <f>'CubeSat-ii raw'!$M$55</f>
        <v/>
      </c>
      <c r="R151" s="7">
        <f>'CubeSat-ii raw'!$N$55</f>
        <v/>
      </c>
      <c r="S151" s="7">
        <f>'CubeSat-ii raw'!$O$55</f>
        <v/>
      </c>
      <c r="T151" s="7">
        <f>'CubeSat-ii raw'!$P$55</f>
        <v/>
      </c>
      <c r="U151" s="7">
        <f>'CubeSat-ii raw'!$Q$55</f>
        <v/>
      </c>
      <c r="V151" s="7">
        <f>'CubeSat-ii raw'!$R$55</f>
        <v/>
      </c>
      <c r="W151" s="7">
        <f>'CubeSat-ii raw'!$S$55</f>
        <v/>
      </c>
      <c r="X151" s="7">
        <f>'CubeSat-ii raw'!$T$55</f>
        <v/>
      </c>
      <c r="Y151" s="7">
        <f>'CubeSat-ii raw'!$U$55</f>
        <v/>
      </c>
      <c r="Z151" s="7">
        <f>'CubeSat-ii raw'!$V$55</f>
        <v/>
      </c>
      <c r="AA151" s="7">
        <f>'CubeSat-ii raw'!$W$55</f>
        <v/>
      </c>
      <c r="AB151" s="7">
        <f>'CubeSat-ii raw'!$X$55</f>
        <v/>
      </c>
      <c r="AC151" s="7">
        <f>'CubeSat-ii raw'!$Y$55</f>
        <v/>
      </c>
      <c r="AD151" s="7">
        <f>'CubeSat-ii raw'!$Z$55</f>
        <v/>
      </c>
    </row>
    <row r="152">
      <c r="A152" s="7" t="inlineStr">
        <is>
          <t>tab:case_ii_aligned_cs_experiments</t>
        </is>
      </c>
      <c r="B152" s="7" t="inlineStr">
        <is>
          <t>ii</t>
        </is>
      </c>
      <c r="C152" s="7" t="inlineStr">
        <is>
          <t>CubeSat</t>
        </is>
      </c>
      <c r="D152" s="7" t="inlineStr">
        <is>
          <t>aligned</t>
        </is>
      </c>
      <c r="E152" s="7">
        <f>'CubeSat-ii aligned'!$A$6</f>
        <v/>
      </c>
      <c r="F152" s="7">
        <f>'CubeSat-ii aligned'!$B$6</f>
        <v/>
      </c>
      <c r="G152" s="7">
        <f>'CubeSat-ii aligned'!$C$6</f>
        <v/>
      </c>
      <c r="H152" s="7">
        <f>'CubeSat-ii aligned'!$D$6</f>
        <v/>
      </c>
      <c r="I152" s="7">
        <f>'CubeSat-ii aligned'!$E$6</f>
        <v/>
      </c>
      <c r="J152" s="7">
        <f>'CubeSat-ii aligned'!$F$6</f>
        <v/>
      </c>
      <c r="K152" s="7">
        <f>'CubeSat-ii aligned'!$G$6</f>
        <v/>
      </c>
      <c r="L152" s="7">
        <f>'CubeSat-ii aligned'!$H$6</f>
        <v/>
      </c>
      <c r="M152" s="7">
        <f>'CubeSat-ii aligned'!$I$6</f>
        <v/>
      </c>
      <c r="N152" s="7">
        <f>'CubeSat-ii aligned'!$J$6</f>
        <v/>
      </c>
      <c r="O152" s="7">
        <f>'CubeSat-ii aligned'!$K$6</f>
        <v/>
      </c>
      <c r="P152" s="7">
        <f>'CubeSat-ii aligned'!$L$6</f>
        <v/>
      </c>
      <c r="Q152" s="7">
        <f>'CubeSat-ii aligned'!$M$6</f>
        <v/>
      </c>
      <c r="R152" s="7">
        <f>'CubeSat-ii aligned'!$N$6</f>
        <v/>
      </c>
      <c r="S152" s="7">
        <f>'CubeSat-ii aligned'!$O$6</f>
        <v/>
      </c>
      <c r="T152" s="7">
        <f>'CubeSat-ii aligned'!$P$6</f>
        <v/>
      </c>
      <c r="U152" s="7">
        <f>'CubeSat-ii aligned'!$Q$6</f>
        <v/>
      </c>
      <c r="V152" s="7">
        <f>'CubeSat-ii aligned'!$R$6</f>
        <v/>
      </c>
      <c r="W152" s="7">
        <f>'CubeSat-ii aligned'!$S$6</f>
        <v/>
      </c>
      <c r="X152" s="7">
        <f>'CubeSat-ii aligned'!$T$6</f>
        <v/>
      </c>
      <c r="Y152" s="7">
        <f>'CubeSat-ii aligned'!$U$6</f>
        <v/>
      </c>
      <c r="Z152" s="7">
        <f>'CubeSat-ii aligned'!$V$6</f>
        <v/>
      </c>
      <c r="AA152" s="7">
        <f>'CubeSat-ii aligned'!$W$6</f>
        <v/>
      </c>
      <c r="AB152" s="7">
        <f>'CubeSat-ii aligned'!$X$6</f>
        <v/>
      </c>
      <c r="AC152" s="7">
        <f>'CubeSat-ii aligned'!$Y$6</f>
        <v/>
      </c>
      <c r="AD152" s="7">
        <f>'CubeSat-ii aligned'!$Z$6</f>
        <v/>
      </c>
    </row>
    <row r="153">
      <c r="A153" s="7" t="inlineStr">
        <is>
          <t>tab:case_ii_aligned_cs_experiments</t>
        </is>
      </c>
      <c r="B153" s="7" t="inlineStr">
        <is>
          <t>ii</t>
        </is>
      </c>
      <c r="C153" s="7" t="inlineStr">
        <is>
          <t>CubeSat</t>
        </is>
      </c>
      <c r="D153" s="7" t="inlineStr">
        <is>
          <t>aligned</t>
        </is>
      </c>
      <c r="E153" s="7">
        <f>'CubeSat-ii aligned'!$A$7</f>
        <v/>
      </c>
      <c r="F153" s="7">
        <f>'CubeSat-ii aligned'!$B$7</f>
        <v/>
      </c>
      <c r="G153" s="7">
        <f>'CubeSat-ii aligned'!$C$7</f>
        <v/>
      </c>
      <c r="H153" s="7">
        <f>'CubeSat-ii aligned'!$D$7</f>
        <v/>
      </c>
      <c r="I153" s="7">
        <f>'CubeSat-ii aligned'!$E$7</f>
        <v/>
      </c>
      <c r="J153" s="7">
        <f>'CubeSat-ii aligned'!$F$7</f>
        <v/>
      </c>
      <c r="K153" s="7">
        <f>'CubeSat-ii aligned'!$G$7</f>
        <v/>
      </c>
      <c r="L153" s="7">
        <f>'CubeSat-ii aligned'!$H$7</f>
        <v/>
      </c>
      <c r="M153" s="7">
        <f>'CubeSat-ii aligned'!$I$7</f>
        <v/>
      </c>
      <c r="N153" s="7">
        <f>'CubeSat-ii aligned'!$J$7</f>
        <v/>
      </c>
      <c r="O153" s="7">
        <f>'CubeSat-ii aligned'!$K$7</f>
        <v/>
      </c>
      <c r="P153" s="7">
        <f>'CubeSat-ii aligned'!$L$7</f>
        <v/>
      </c>
      <c r="Q153" s="7">
        <f>'CubeSat-ii aligned'!$M$7</f>
        <v/>
      </c>
      <c r="R153" s="7">
        <f>'CubeSat-ii aligned'!$N$7</f>
        <v/>
      </c>
      <c r="S153" s="7">
        <f>'CubeSat-ii aligned'!$O$7</f>
        <v/>
      </c>
      <c r="T153" s="7">
        <f>'CubeSat-ii aligned'!$P$7</f>
        <v/>
      </c>
      <c r="U153" s="7">
        <f>'CubeSat-ii aligned'!$Q$7</f>
        <v/>
      </c>
      <c r="V153" s="7">
        <f>'CubeSat-ii aligned'!$R$7</f>
        <v/>
      </c>
      <c r="W153" s="7">
        <f>'CubeSat-ii aligned'!$S$7</f>
        <v/>
      </c>
      <c r="X153" s="7">
        <f>'CubeSat-ii aligned'!$T$7</f>
        <v/>
      </c>
      <c r="Y153" s="7">
        <f>'CubeSat-ii aligned'!$U$7</f>
        <v/>
      </c>
      <c r="Z153" s="7">
        <f>'CubeSat-ii aligned'!$V$7</f>
        <v/>
      </c>
      <c r="AA153" s="7">
        <f>'CubeSat-ii aligned'!$W$7</f>
        <v/>
      </c>
      <c r="AB153" s="7">
        <f>'CubeSat-ii aligned'!$X$7</f>
        <v/>
      </c>
      <c r="AC153" s="7">
        <f>'CubeSat-ii aligned'!$Y$7</f>
        <v/>
      </c>
      <c r="AD153" s="7">
        <f>'CubeSat-ii aligned'!$Z$7</f>
        <v/>
      </c>
    </row>
    <row r="154">
      <c r="A154" s="7" t="inlineStr">
        <is>
          <t>tab:case_ii_aligned_cs_experiments</t>
        </is>
      </c>
      <c r="B154" s="7" t="inlineStr">
        <is>
          <t>ii</t>
        </is>
      </c>
      <c r="C154" s="7" t="inlineStr">
        <is>
          <t>CubeSat</t>
        </is>
      </c>
      <c r="D154" s="7" t="inlineStr">
        <is>
          <t>aligned</t>
        </is>
      </c>
      <c r="E154" s="7">
        <f>'CubeSat-ii aligned'!$A$8</f>
        <v/>
      </c>
      <c r="F154" s="7">
        <f>'CubeSat-ii aligned'!$B$8</f>
        <v/>
      </c>
      <c r="G154" s="7">
        <f>'CubeSat-ii aligned'!$C$8</f>
        <v/>
      </c>
      <c r="H154" s="7">
        <f>'CubeSat-ii aligned'!$D$8</f>
        <v/>
      </c>
      <c r="I154" s="7">
        <f>'CubeSat-ii aligned'!$E$8</f>
        <v/>
      </c>
      <c r="J154" s="7">
        <f>'CubeSat-ii aligned'!$F$8</f>
        <v/>
      </c>
      <c r="K154" s="7">
        <f>'CubeSat-ii aligned'!$G$8</f>
        <v/>
      </c>
      <c r="L154" s="7">
        <f>'CubeSat-ii aligned'!$H$8</f>
        <v/>
      </c>
      <c r="M154" s="7">
        <f>'CubeSat-ii aligned'!$I$8</f>
        <v/>
      </c>
      <c r="N154" s="7">
        <f>'CubeSat-ii aligned'!$J$8</f>
        <v/>
      </c>
      <c r="O154" s="7">
        <f>'CubeSat-ii aligned'!$K$8</f>
        <v/>
      </c>
      <c r="P154" s="7">
        <f>'CubeSat-ii aligned'!$L$8</f>
        <v/>
      </c>
      <c r="Q154" s="7">
        <f>'CubeSat-ii aligned'!$M$8</f>
        <v/>
      </c>
      <c r="R154" s="7">
        <f>'CubeSat-ii aligned'!$N$8</f>
        <v/>
      </c>
      <c r="S154" s="7">
        <f>'CubeSat-ii aligned'!$O$8</f>
        <v/>
      </c>
      <c r="T154" s="7">
        <f>'CubeSat-ii aligned'!$P$8</f>
        <v/>
      </c>
      <c r="U154" s="7">
        <f>'CubeSat-ii aligned'!$Q$8</f>
        <v/>
      </c>
      <c r="V154" s="7">
        <f>'CubeSat-ii aligned'!$R$8</f>
        <v/>
      </c>
      <c r="W154" s="7">
        <f>'CubeSat-ii aligned'!$S$8</f>
        <v/>
      </c>
      <c r="X154" s="7">
        <f>'CubeSat-ii aligned'!$T$8</f>
        <v/>
      </c>
      <c r="Y154" s="7">
        <f>'CubeSat-ii aligned'!$U$8</f>
        <v/>
      </c>
      <c r="Z154" s="7">
        <f>'CubeSat-ii aligned'!$V$8</f>
        <v/>
      </c>
      <c r="AA154" s="7">
        <f>'CubeSat-ii aligned'!$W$8</f>
        <v/>
      </c>
      <c r="AB154" s="7">
        <f>'CubeSat-ii aligned'!$X$8</f>
        <v/>
      </c>
      <c r="AC154" s="7">
        <f>'CubeSat-ii aligned'!$Y$8</f>
        <v/>
      </c>
      <c r="AD154" s="7">
        <f>'CubeSat-ii aligned'!$Z$8</f>
        <v/>
      </c>
    </row>
    <row r="155">
      <c r="A155" s="7" t="inlineStr">
        <is>
          <t>tab:case_ii_aligned_cs_experiments</t>
        </is>
      </c>
      <c r="B155" s="7" t="inlineStr">
        <is>
          <t>ii</t>
        </is>
      </c>
      <c r="C155" s="7" t="inlineStr">
        <is>
          <t>CubeSat</t>
        </is>
      </c>
      <c r="D155" s="7" t="inlineStr">
        <is>
          <t>aligned</t>
        </is>
      </c>
      <c r="E155" s="7">
        <f>'CubeSat-ii aligned'!$A$9</f>
        <v/>
      </c>
      <c r="F155" s="7">
        <f>'CubeSat-ii aligned'!$B$9</f>
        <v/>
      </c>
      <c r="G155" s="7">
        <f>'CubeSat-ii aligned'!$C$9</f>
        <v/>
      </c>
      <c r="H155" s="7">
        <f>'CubeSat-ii aligned'!$D$9</f>
        <v/>
      </c>
      <c r="I155" s="7">
        <f>'CubeSat-ii aligned'!$E$9</f>
        <v/>
      </c>
      <c r="J155" s="7">
        <f>'CubeSat-ii aligned'!$F$9</f>
        <v/>
      </c>
      <c r="K155" s="7">
        <f>'CubeSat-ii aligned'!$G$9</f>
        <v/>
      </c>
      <c r="L155" s="7">
        <f>'CubeSat-ii aligned'!$H$9</f>
        <v/>
      </c>
      <c r="M155" s="7">
        <f>'CubeSat-ii aligned'!$I$9</f>
        <v/>
      </c>
      <c r="N155" s="7">
        <f>'CubeSat-ii aligned'!$J$9</f>
        <v/>
      </c>
      <c r="O155" s="7">
        <f>'CubeSat-ii aligned'!$K$9</f>
        <v/>
      </c>
      <c r="P155" s="7">
        <f>'CubeSat-ii aligned'!$L$9</f>
        <v/>
      </c>
      <c r="Q155" s="7">
        <f>'CubeSat-ii aligned'!$M$9</f>
        <v/>
      </c>
      <c r="R155" s="7">
        <f>'CubeSat-ii aligned'!$N$9</f>
        <v/>
      </c>
      <c r="S155" s="7">
        <f>'CubeSat-ii aligned'!$O$9</f>
        <v/>
      </c>
      <c r="T155" s="7">
        <f>'CubeSat-ii aligned'!$P$9</f>
        <v/>
      </c>
      <c r="U155" s="7">
        <f>'CubeSat-ii aligned'!$Q$9</f>
        <v/>
      </c>
      <c r="V155" s="7">
        <f>'CubeSat-ii aligned'!$R$9</f>
        <v/>
      </c>
      <c r="W155" s="7">
        <f>'CubeSat-ii aligned'!$S$9</f>
        <v/>
      </c>
      <c r="X155" s="7">
        <f>'CubeSat-ii aligned'!$T$9</f>
        <v/>
      </c>
      <c r="Y155" s="7">
        <f>'CubeSat-ii aligned'!$U$9</f>
        <v/>
      </c>
      <c r="Z155" s="7">
        <f>'CubeSat-ii aligned'!$V$9</f>
        <v/>
      </c>
      <c r="AA155" s="7">
        <f>'CubeSat-ii aligned'!$W$9</f>
        <v/>
      </c>
      <c r="AB155" s="7">
        <f>'CubeSat-ii aligned'!$X$9</f>
        <v/>
      </c>
      <c r="AC155" s="7">
        <f>'CubeSat-ii aligned'!$Y$9</f>
        <v/>
      </c>
      <c r="AD155" s="7">
        <f>'CubeSat-ii aligned'!$Z$9</f>
        <v/>
      </c>
    </row>
    <row r="156">
      <c r="A156" s="7" t="inlineStr">
        <is>
          <t>tab:case_ii_aligned_cs_experiments</t>
        </is>
      </c>
      <c r="B156" s="7" t="inlineStr">
        <is>
          <t>ii</t>
        </is>
      </c>
      <c r="C156" s="7" t="inlineStr">
        <is>
          <t>CubeSat</t>
        </is>
      </c>
      <c r="D156" s="7" t="inlineStr">
        <is>
          <t>aligned</t>
        </is>
      </c>
      <c r="E156" s="7">
        <f>'CubeSat-ii aligned'!$A$10</f>
        <v/>
      </c>
      <c r="F156" s="7">
        <f>'CubeSat-ii aligned'!$B$10</f>
        <v/>
      </c>
      <c r="G156" s="7">
        <f>'CubeSat-ii aligned'!$C$10</f>
        <v/>
      </c>
      <c r="H156" s="7">
        <f>'CubeSat-ii aligned'!$D$10</f>
        <v/>
      </c>
      <c r="I156" s="7">
        <f>'CubeSat-ii aligned'!$E$10</f>
        <v/>
      </c>
      <c r="J156" s="7">
        <f>'CubeSat-ii aligned'!$F$10</f>
        <v/>
      </c>
      <c r="K156" s="7">
        <f>'CubeSat-ii aligned'!$G$10</f>
        <v/>
      </c>
      <c r="L156" s="7">
        <f>'CubeSat-ii aligned'!$H$10</f>
        <v/>
      </c>
      <c r="M156" s="7">
        <f>'CubeSat-ii aligned'!$I$10</f>
        <v/>
      </c>
      <c r="N156" s="7">
        <f>'CubeSat-ii aligned'!$J$10</f>
        <v/>
      </c>
      <c r="O156" s="7">
        <f>'CubeSat-ii aligned'!$K$10</f>
        <v/>
      </c>
      <c r="P156" s="7">
        <f>'CubeSat-ii aligned'!$L$10</f>
        <v/>
      </c>
      <c r="Q156" s="7">
        <f>'CubeSat-ii aligned'!$M$10</f>
        <v/>
      </c>
      <c r="R156" s="7">
        <f>'CubeSat-ii aligned'!$N$10</f>
        <v/>
      </c>
      <c r="S156" s="7">
        <f>'CubeSat-ii aligned'!$O$10</f>
        <v/>
      </c>
      <c r="T156" s="7">
        <f>'CubeSat-ii aligned'!$P$10</f>
        <v/>
      </c>
      <c r="U156" s="7">
        <f>'CubeSat-ii aligned'!$Q$10</f>
        <v/>
      </c>
      <c r="V156" s="7">
        <f>'CubeSat-ii aligned'!$R$10</f>
        <v/>
      </c>
      <c r="W156" s="7">
        <f>'CubeSat-ii aligned'!$S$10</f>
        <v/>
      </c>
      <c r="X156" s="7">
        <f>'CubeSat-ii aligned'!$T$10</f>
        <v/>
      </c>
      <c r="Y156" s="7">
        <f>'CubeSat-ii aligned'!$U$10</f>
        <v/>
      </c>
      <c r="Z156" s="7">
        <f>'CubeSat-ii aligned'!$V$10</f>
        <v/>
      </c>
      <c r="AA156" s="7">
        <f>'CubeSat-ii aligned'!$W$10</f>
        <v/>
      </c>
      <c r="AB156" s="7">
        <f>'CubeSat-ii aligned'!$X$10</f>
        <v/>
      </c>
      <c r="AC156" s="7">
        <f>'CubeSat-ii aligned'!$Y$10</f>
        <v/>
      </c>
      <c r="AD156" s="7">
        <f>'CubeSat-ii aligned'!$Z$10</f>
        <v/>
      </c>
    </row>
    <row r="157">
      <c r="A157" s="7" t="inlineStr">
        <is>
          <t>tab:case_ii_aligned_cs_experiments</t>
        </is>
      </c>
      <c r="B157" s="7" t="inlineStr">
        <is>
          <t>ii</t>
        </is>
      </c>
      <c r="C157" s="7" t="inlineStr">
        <is>
          <t>CubeSat</t>
        </is>
      </c>
      <c r="D157" s="7" t="inlineStr">
        <is>
          <t>aligned</t>
        </is>
      </c>
      <c r="E157" s="7">
        <f>'CubeSat-ii aligned'!$A$11</f>
        <v/>
      </c>
      <c r="F157" s="7">
        <f>'CubeSat-ii aligned'!$B$11</f>
        <v/>
      </c>
      <c r="G157" s="7">
        <f>'CubeSat-ii aligned'!$C$11</f>
        <v/>
      </c>
      <c r="H157" s="7">
        <f>'CubeSat-ii aligned'!$D$11</f>
        <v/>
      </c>
      <c r="I157" s="7">
        <f>'CubeSat-ii aligned'!$E$11</f>
        <v/>
      </c>
      <c r="J157" s="7">
        <f>'CubeSat-ii aligned'!$F$11</f>
        <v/>
      </c>
      <c r="K157" s="7">
        <f>'CubeSat-ii aligned'!$G$11</f>
        <v/>
      </c>
      <c r="L157" s="7">
        <f>'CubeSat-ii aligned'!$H$11</f>
        <v/>
      </c>
      <c r="M157" s="7">
        <f>'CubeSat-ii aligned'!$I$11</f>
        <v/>
      </c>
      <c r="N157" s="7">
        <f>'CubeSat-ii aligned'!$J$11</f>
        <v/>
      </c>
      <c r="O157" s="7">
        <f>'CubeSat-ii aligned'!$K$11</f>
        <v/>
      </c>
      <c r="P157" s="7">
        <f>'CubeSat-ii aligned'!$L$11</f>
        <v/>
      </c>
      <c r="Q157" s="7">
        <f>'CubeSat-ii aligned'!$M$11</f>
        <v/>
      </c>
      <c r="R157" s="7">
        <f>'CubeSat-ii aligned'!$N$11</f>
        <v/>
      </c>
      <c r="S157" s="7">
        <f>'CubeSat-ii aligned'!$O$11</f>
        <v/>
      </c>
      <c r="T157" s="7">
        <f>'CubeSat-ii aligned'!$P$11</f>
        <v/>
      </c>
      <c r="U157" s="7">
        <f>'CubeSat-ii aligned'!$Q$11</f>
        <v/>
      </c>
      <c r="V157" s="7">
        <f>'CubeSat-ii aligned'!$R$11</f>
        <v/>
      </c>
      <c r="W157" s="7">
        <f>'CubeSat-ii aligned'!$S$11</f>
        <v/>
      </c>
      <c r="X157" s="7">
        <f>'CubeSat-ii aligned'!$T$11</f>
        <v/>
      </c>
      <c r="Y157" s="7">
        <f>'CubeSat-ii aligned'!$U$11</f>
        <v/>
      </c>
      <c r="Z157" s="7">
        <f>'CubeSat-ii aligned'!$V$11</f>
        <v/>
      </c>
      <c r="AA157" s="7">
        <f>'CubeSat-ii aligned'!$W$11</f>
        <v/>
      </c>
      <c r="AB157" s="7">
        <f>'CubeSat-ii aligned'!$X$11</f>
        <v/>
      </c>
      <c r="AC157" s="7">
        <f>'CubeSat-ii aligned'!$Y$11</f>
        <v/>
      </c>
      <c r="AD157" s="7">
        <f>'CubeSat-ii aligned'!$Z$11</f>
        <v/>
      </c>
    </row>
    <row r="158">
      <c r="A158" s="7" t="inlineStr">
        <is>
          <t>tab:case_ii_aligned_cs_experiments</t>
        </is>
      </c>
      <c r="B158" s="7" t="inlineStr">
        <is>
          <t>ii</t>
        </is>
      </c>
      <c r="C158" s="7" t="inlineStr">
        <is>
          <t>CubeSat</t>
        </is>
      </c>
      <c r="D158" s="7" t="inlineStr">
        <is>
          <t>aligned</t>
        </is>
      </c>
      <c r="E158" s="7">
        <f>'CubeSat-ii aligned'!$A$12</f>
        <v/>
      </c>
      <c r="F158" s="7">
        <f>'CubeSat-ii aligned'!$B$12</f>
        <v/>
      </c>
      <c r="G158" s="7">
        <f>'CubeSat-ii aligned'!$C$12</f>
        <v/>
      </c>
      <c r="H158" s="7">
        <f>'CubeSat-ii aligned'!$D$12</f>
        <v/>
      </c>
      <c r="I158" s="7">
        <f>'CubeSat-ii aligned'!$E$12</f>
        <v/>
      </c>
      <c r="J158" s="7">
        <f>'CubeSat-ii aligned'!$F$12</f>
        <v/>
      </c>
      <c r="K158" s="7">
        <f>'CubeSat-ii aligned'!$G$12</f>
        <v/>
      </c>
      <c r="L158" s="7">
        <f>'CubeSat-ii aligned'!$H$12</f>
        <v/>
      </c>
      <c r="M158" s="7">
        <f>'CubeSat-ii aligned'!$I$12</f>
        <v/>
      </c>
      <c r="N158" s="7">
        <f>'CubeSat-ii aligned'!$J$12</f>
        <v/>
      </c>
      <c r="O158" s="7">
        <f>'CubeSat-ii aligned'!$K$12</f>
        <v/>
      </c>
      <c r="P158" s="7">
        <f>'CubeSat-ii aligned'!$L$12</f>
        <v/>
      </c>
      <c r="Q158" s="7">
        <f>'CubeSat-ii aligned'!$M$12</f>
        <v/>
      </c>
      <c r="R158" s="7">
        <f>'CubeSat-ii aligned'!$N$12</f>
        <v/>
      </c>
      <c r="S158" s="7">
        <f>'CubeSat-ii aligned'!$O$12</f>
        <v/>
      </c>
      <c r="T158" s="7">
        <f>'CubeSat-ii aligned'!$P$12</f>
        <v/>
      </c>
      <c r="U158" s="7">
        <f>'CubeSat-ii aligned'!$Q$12</f>
        <v/>
      </c>
      <c r="V158" s="7">
        <f>'CubeSat-ii aligned'!$R$12</f>
        <v/>
      </c>
      <c r="W158" s="7">
        <f>'CubeSat-ii aligned'!$S$12</f>
        <v/>
      </c>
      <c r="X158" s="7">
        <f>'CubeSat-ii aligned'!$T$12</f>
        <v/>
      </c>
      <c r="Y158" s="7">
        <f>'CubeSat-ii aligned'!$U$12</f>
        <v/>
      </c>
      <c r="Z158" s="7">
        <f>'CubeSat-ii aligned'!$V$12</f>
        <v/>
      </c>
      <c r="AA158" s="7">
        <f>'CubeSat-ii aligned'!$W$12</f>
        <v/>
      </c>
      <c r="AB158" s="7">
        <f>'CubeSat-ii aligned'!$X$12</f>
        <v/>
      </c>
      <c r="AC158" s="7">
        <f>'CubeSat-ii aligned'!$Y$12</f>
        <v/>
      </c>
      <c r="AD158" s="7">
        <f>'CubeSat-ii aligned'!$Z$12</f>
        <v/>
      </c>
    </row>
    <row r="159">
      <c r="A159" s="7" t="inlineStr">
        <is>
          <t>tab:case_ii_aligned_cs_experiments</t>
        </is>
      </c>
      <c r="B159" s="7" t="inlineStr">
        <is>
          <t>ii</t>
        </is>
      </c>
      <c r="C159" s="7" t="inlineStr">
        <is>
          <t>CubeSat</t>
        </is>
      </c>
      <c r="D159" s="7" t="inlineStr">
        <is>
          <t>aligned</t>
        </is>
      </c>
      <c r="E159" s="7">
        <f>'CubeSat-ii aligned'!$A$13</f>
        <v/>
      </c>
      <c r="F159" s="7">
        <f>'CubeSat-ii aligned'!$B$13</f>
        <v/>
      </c>
      <c r="G159" s="7">
        <f>'CubeSat-ii aligned'!$C$13</f>
        <v/>
      </c>
      <c r="H159" s="7">
        <f>'CubeSat-ii aligned'!$D$13</f>
        <v/>
      </c>
      <c r="I159" s="7">
        <f>'CubeSat-ii aligned'!$E$13</f>
        <v/>
      </c>
      <c r="J159" s="7">
        <f>'CubeSat-ii aligned'!$F$13</f>
        <v/>
      </c>
      <c r="K159" s="7">
        <f>'CubeSat-ii aligned'!$G$13</f>
        <v/>
      </c>
      <c r="L159" s="7">
        <f>'CubeSat-ii aligned'!$H$13</f>
        <v/>
      </c>
      <c r="M159" s="7">
        <f>'CubeSat-ii aligned'!$I$13</f>
        <v/>
      </c>
      <c r="N159" s="7">
        <f>'CubeSat-ii aligned'!$J$13</f>
        <v/>
      </c>
      <c r="O159" s="7">
        <f>'CubeSat-ii aligned'!$K$13</f>
        <v/>
      </c>
      <c r="P159" s="7">
        <f>'CubeSat-ii aligned'!$L$13</f>
        <v/>
      </c>
      <c r="Q159" s="7">
        <f>'CubeSat-ii aligned'!$M$13</f>
        <v/>
      </c>
      <c r="R159" s="7">
        <f>'CubeSat-ii aligned'!$N$13</f>
        <v/>
      </c>
      <c r="S159" s="7">
        <f>'CubeSat-ii aligned'!$O$13</f>
        <v/>
      </c>
      <c r="T159" s="7">
        <f>'CubeSat-ii aligned'!$P$13</f>
        <v/>
      </c>
      <c r="U159" s="7">
        <f>'CubeSat-ii aligned'!$Q$13</f>
        <v/>
      </c>
      <c r="V159" s="7">
        <f>'CubeSat-ii aligned'!$R$13</f>
        <v/>
      </c>
      <c r="W159" s="7">
        <f>'CubeSat-ii aligned'!$S$13</f>
        <v/>
      </c>
      <c r="X159" s="7">
        <f>'CubeSat-ii aligned'!$T$13</f>
        <v/>
      </c>
      <c r="Y159" s="7">
        <f>'CubeSat-ii aligned'!$U$13</f>
        <v/>
      </c>
      <c r="Z159" s="7">
        <f>'CubeSat-ii aligned'!$V$13</f>
        <v/>
      </c>
      <c r="AA159" s="7">
        <f>'CubeSat-ii aligned'!$W$13</f>
        <v/>
      </c>
      <c r="AB159" s="7">
        <f>'CubeSat-ii aligned'!$X$13</f>
        <v/>
      </c>
      <c r="AC159" s="7">
        <f>'CubeSat-ii aligned'!$Y$13</f>
        <v/>
      </c>
      <c r="AD159" s="7">
        <f>'CubeSat-ii aligned'!$Z$13</f>
        <v/>
      </c>
    </row>
    <row r="160">
      <c r="A160" s="7" t="inlineStr">
        <is>
          <t>tab:case_ii_aligned_cs_experiments</t>
        </is>
      </c>
      <c r="B160" s="7" t="inlineStr">
        <is>
          <t>ii</t>
        </is>
      </c>
      <c r="C160" s="7" t="inlineStr">
        <is>
          <t>CubeSat</t>
        </is>
      </c>
      <c r="D160" s="7" t="inlineStr">
        <is>
          <t>aligned</t>
        </is>
      </c>
      <c r="E160" s="7">
        <f>'CubeSat-ii aligned'!$A$14</f>
        <v/>
      </c>
      <c r="F160" s="7">
        <f>'CubeSat-ii aligned'!$B$14</f>
        <v/>
      </c>
      <c r="G160" s="7">
        <f>'CubeSat-ii aligned'!$C$14</f>
        <v/>
      </c>
      <c r="H160" s="7">
        <f>'CubeSat-ii aligned'!$D$14</f>
        <v/>
      </c>
      <c r="I160" s="7">
        <f>'CubeSat-ii aligned'!$E$14</f>
        <v/>
      </c>
      <c r="J160" s="7">
        <f>'CubeSat-ii aligned'!$F$14</f>
        <v/>
      </c>
      <c r="K160" s="7">
        <f>'CubeSat-ii aligned'!$G$14</f>
        <v/>
      </c>
      <c r="L160" s="7">
        <f>'CubeSat-ii aligned'!$H$14</f>
        <v/>
      </c>
      <c r="M160" s="7">
        <f>'CubeSat-ii aligned'!$I$14</f>
        <v/>
      </c>
      <c r="N160" s="7">
        <f>'CubeSat-ii aligned'!$J$14</f>
        <v/>
      </c>
      <c r="O160" s="7">
        <f>'CubeSat-ii aligned'!$K$14</f>
        <v/>
      </c>
      <c r="P160" s="7">
        <f>'CubeSat-ii aligned'!$L$14</f>
        <v/>
      </c>
      <c r="Q160" s="7">
        <f>'CubeSat-ii aligned'!$M$14</f>
        <v/>
      </c>
      <c r="R160" s="7">
        <f>'CubeSat-ii aligned'!$N$14</f>
        <v/>
      </c>
      <c r="S160" s="7">
        <f>'CubeSat-ii aligned'!$O$14</f>
        <v/>
      </c>
      <c r="T160" s="7">
        <f>'CubeSat-ii aligned'!$P$14</f>
        <v/>
      </c>
      <c r="U160" s="7">
        <f>'CubeSat-ii aligned'!$Q$14</f>
        <v/>
      </c>
      <c r="V160" s="7">
        <f>'CubeSat-ii aligned'!$R$14</f>
        <v/>
      </c>
      <c r="W160" s="7">
        <f>'CubeSat-ii aligned'!$S$14</f>
        <v/>
      </c>
      <c r="X160" s="7">
        <f>'CubeSat-ii aligned'!$T$14</f>
        <v/>
      </c>
      <c r="Y160" s="7">
        <f>'CubeSat-ii aligned'!$U$14</f>
        <v/>
      </c>
      <c r="Z160" s="7">
        <f>'CubeSat-ii aligned'!$V$14</f>
        <v/>
      </c>
      <c r="AA160" s="7">
        <f>'CubeSat-ii aligned'!$W$14</f>
        <v/>
      </c>
      <c r="AB160" s="7">
        <f>'CubeSat-ii aligned'!$X$14</f>
        <v/>
      </c>
      <c r="AC160" s="7">
        <f>'CubeSat-ii aligned'!$Y$14</f>
        <v/>
      </c>
      <c r="AD160" s="7">
        <f>'CubeSat-ii aligned'!$Z$14</f>
        <v/>
      </c>
    </row>
    <row r="161">
      <c r="A161" s="7" t="inlineStr">
        <is>
          <t>tab:case_ii_aligned_cs_experiments</t>
        </is>
      </c>
      <c r="B161" s="7" t="inlineStr">
        <is>
          <t>ii</t>
        </is>
      </c>
      <c r="C161" s="7" t="inlineStr">
        <is>
          <t>CubeSat</t>
        </is>
      </c>
      <c r="D161" s="7" t="inlineStr">
        <is>
          <t>aligned</t>
        </is>
      </c>
      <c r="E161" s="7">
        <f>'CubeSat-ii aligned'!$A$15</f>
        <v/>
      </c>
      <c r="F161" s="7">
        <f>'CubeSat-ii aligned'!$B$15</f>
        <v/>
      </c>
      <c r="G161" s="7">
        <f>'CubeSat-ii aligned'!$C$15</f>
        <v/>
      </c>
      <c r="H161" s="7">
        <f>'CubeSat-ii aligned'!$D$15</f>
        <v/>
      </c>
      <c r="I161" s="7">
        <f>'CubeSat-ii aligned'!$E$15</f>
        <v/>
      </c>
      <c r="J161" s="7">
        <f>'CubeSat-ii aligned'!$F$15</f>
        <v/>
      </c>
      <c r="K161" s="7">
        <f>'CubeSat-ii aligned'!$G$15</f>
        <v/>
      </c>
      <c r="L161" s="7">
        <f>'CubeSat-ii aligned'!$H$15</f>
        <v/>
      </c>
      <c r="M161" s="7">
        <f>'CubeSat-ii aligned'!$I$15</f>
        <v/>
      </c>
      <c r="N161" s="7">
        <f>'CubeSat-ii aligned'!$J$15</f>
        <v/>
      </c>
      <c r="O161" s="7">
        <f>'CubeSat-ii aligned'!$K$15</f>
        <v/>
      </c>
      <c r="P161" s="7">
        <f>'CubeSat-ii aligned'!$L$15</f>
        <v/>
      </c>
      <c r="Q161" s="7">
        <f>'CubeSat-ii aligned'!$M$15</f>
        <v/>
      </c>
      <c r="R161" s="7">
        <f>'CubeSat-ii aligned'!$N$15</f>
        <v/>
      </c>
      <c r="S161" s="7">
        <f>'CubeSat-ii aligned'!$O$15</f>
        <v/>
      </c>
      <c r="T161" s="7">
        <f>'CubeSat-ii aligned'!$P$15</f>
        <v/>
      </c>
      <c r="U161" s="7">
        <f>'CubeSat-ii aligned'!$Q$15</f>
        <v/>
      </c>
      <c r="V161" s="7">
        <f>'CubeSat-ii aligned'!$R$15</f>
        <v/>
      </c>
      <c r="W161" s="7">
        <f>'CubeSat-ii aligned'!$S$15</f>
        <v/>
      </c>
      <c r="X161" s="7">
        <f>'CubeSat-ii aligned'!$T$15</f>
        <v/>
      </c>
      <c r="Y161" s="7">
        <f>'CubeSat-ii aligned'!$U$15</f>
        <v/>
      </c>
      <c r="Z161" s="7">
        <f>'CubeSat-ii aligned'!$V$15</f>
        <v/>
      </c>
      <c r="AA161" s="7">
        <f>'CubeSat-ii aligned'!$W$15</f>
        <v/>
      </c>
      <c r="AB161" s="7">
        <f>'CubeSat-ii aligned'!$X$15</f>
        <v/>
      </c>
      <c r="AC161" s="7">
        <f>'CubeSat-ii aligned'!$Y$15</f>
        <v/>
      </c>
      <c r="AD161" s="7">
        <f>'CubeSat-ii aligned'!$Z$15</f>
        <v/>
      </c>
    </row>
    <row r="162">
      <c r="A162" s="7" t="inlineStr">
        <is>
          <t>tab:case_ii_aligned_cs_experiments</t>
        </is>
      </c>
      <c r="B162" s="7" t="inlineStr">
        <is>
          <t>ii</t>
        </is>
      </c>
      <c r="C162" s="7" t="inlineStr">
        <is>
          <t>CubeSat</t>
        </is>
      </c>
      <c r="D162" s="7" t="inlineStr">
        <is>
          <t>aligned</t>
        </is>
      </c>
      <c r="E162" s="7">
        <f>'CubeSat-ii aligned'!$A$16</f>
        <v/>
      </c>
      <c r="F162" s="7">
        <f>'CubeSat-ii aligned'!$B$16</f>
        <v/>
      </c>
      <c r="G162" s="7">
        <f>'CubeSat-ii aligned'!$C$16</f>
        <v/>
      </c>
      <c r="H162" s="7">
        <f>'CubeSat-ii aligned'!$D$16</f>
        <v/>
      </c>
      <c r="I162" s="7">
        <f>'CubeSat-ii aligned'!$E$16</f>
        <v/>
      </c>
      <c r="J162" s="7">
        <f>'CubeSat-ii aligned'!$F$16</f>
        <v/>
      </c>
      <c r="K162" s="7">
        <f>'CubeSat-ii aligned'!$G$16</f>
        <v/>
      </c>
      <c r="L162" s="7">
        <f>'CubeSat-ii aligned'!$H$16</f>
        <v/>
      </c>
      <c r="M162" s="7">
        <f>'CubeSat-ii aligned'!$I$16</f>
        <v/>
      </c>
      <c r="N162" s="7">
        <f>'CubeSat-ii aligned'!$J$16</f>
        <v/>
      </c>
      <c r="O162" s="7">
        <f>'CubeSat-ii aligned'!$K$16</f>
        <v/>
      </c>
      <c r="P162" s="7">
        <f>'CubeSat-ii aligned'!$L$16</f>
        <v/>
      </c>
      <c r="Q162" s="7">
        <f>'CubeSat-ii aligned'!$M$16</f>
        <v/>
      </c>
      <c r="R162" s="7">
        <f>'CubeSat-ii aligned'!$N$16</f>
        <v/>
      </c>
      <c r="S162" s="7">
        <f>'CubeSat-ii aligned'!$O$16</f>
        <v/>
      </c>
      <c r="T162" s="7">
        <f>'CubeSat-ii aligned'!$P$16</f>
        <v/>
      </c>
      <c r="U162" s="7">
        <f>'CubeSat-ii aligned'!$Q$16</f>
        <v/>
      </c>
      <c r="V162" s="7">
        <f>'CubeSat-ii aligned'!$R$16</f>
        <v/>
      </c>
      <c r="W162" s="7">
        <f>'CubeSat-ii aligned'!$S$16</f>
        <v/>
      </c>
      <c r="X162" s="7">
        <f>'CubeSat-ii aligned'!$T$16</f>
        <v/>
      </c>
      <c r="Y162" s="7">
        <f>'CubeSat-ii aligned'!$U$16</f>
        <v/>
      </c>
      <c r="Z162" s="7">
        <f>'CubeSat-ii aligned'!$V$16</f>
        <v/>
      </c>
      <c r="AA162" s="7">
        <f>'CubeSat-ii aligned'!$W$16</f>
        <v/>
      </c>
      <c r="AB162" s="7">
        <f>'CubeSat-ii aligned'!$X$16</f>
        <v/>
      </c>
      <c r="AC162" s="7">
        <f>'CubeSat-ii aligned'!$Y$16</f>
        <v/>
      </c>
      <c r="AD162" s="7">
        <f>'CubeSat-ii aligned'!$Z$16</f>
        <v/>
      </c>
    </row>
    <row r="163">
      <c r="A163" s="7" t="inlineStr">
        <is>
          <t>tab:case_ii_aligned_cs_experiments</t>
        </is>
      </c>
      <c r="B163" s="7" t="inlineStr">
        <is>
          <t>ii</t>
        </is>
      </c>
      <c r="C163" s="7" t="inlineStr">
        <is>
          <t>CubeSat</t>
        </is>
      </c>
      <c r="D163" s="7" t="inlineStr">
        <is>
          <t>aligned</t>
        </is>
      </c>
      <c r="E163" s="7">
        <f>'CubeSat-ii aligned'!$A$17</f>
        <v/>
      </c>
      <c r="F163" s="7">
        <f>'CubeSat-ii aligned'!$B$17</f>
        <v/>
      </c>
      <c r="G163" s="7">
        <f>'CubeSat-ii aligned'!$C$17</f>
        <v/>
      </c>
      <c r="H163" s="7">
        <f>'CubeSat-ii aligned'!$D$17</f>
        <v/>
      </c>
      <c r="I163" s="7">
        <f>'CubeSat-ii aligned'!$E$17</f>
        <v/>
      </c>
      <c r="J163" s="7">
        <f>'CubeSat-ii aligned'!$F$17</f>
        <v/>
      </c>
      <c r="K163" s="7">
        <f>'CubeSat-ii aligned'!$G$17</f>
        <v/>
      </c>
      <c r="L163" s="7">
        <f>'CubeSat-ii aligned'!$H$17</f>
        <v/>
      </c>
      <c r="M163" s="7">
        <f>'CubeSat-ii aligned'!$I$17</f>
        <v/>
      </c>
      <c r="N163" s="7">
        <f>'CubeSat-ii aligned'!$J$17</f>
        <v/>
      </c>
      <c r="O163" s="7">
        <f>'CubeSat-ii aligned'!$K$17</f>
        <v/>
      </c>
      <c r="P163" s="7">
        <f>'CubeSat-ii aligned'!$L$17</f>
        <v/>
      </c>
      <c r="Q163" s="7">
        <f>'CubeSat-ii aligned'!$M$17</f>
        <v/>
      </c>
      <c r="R163" s="7">
        <f>'CubeSat-ii aligned'!$N$17</f>
        <v/>
      </c>
      <c r="S163" s="7">
        <f>'CubeSat-ii aligned'!$O$17</f>
        <v/>
      </c>
      <c r="T163" s="7">
        <f>'CubeSat-ii aligned'!$P$17</f>
        <v/>
      </c>
      <c r="U163" s="7">
        <f>'CubeSat-ii aligned'!$Q$17</f>
        <v/>
      </c>
      <c r="V163" s="7">
        <f>'CubeSat-ii aligned'!$R$17</f>
        <v/>
      </c>
      <c r="W163" s="7">
        <f>'CubeSat-ii aligned'!$S$17</f>
        <v/>
      </c>
      <c r="X163" s="7">
        <f>'CubeSat-ii aligned'!$T$17</f>
        <v/>
      </c>
      <c r="Y163" s="7">
        <f>'CubeSat-ii aligned'!$U$17</f>
        <v/>
      </c>
      <c r="Z163" s="7">
        <f>'CubeSat-ii aligned'!$V$17</f>
        <v/>
      </c>
      <c r="AA163" s="7">
        <f>'CubeSat-ii aligned'!$W$17</f>
        <v/>
      </c>
      <c r="AB163" s="7">
        <f>'CubeSat-ii aligned'!$X$17</f>
        <v/>
      </c>
      <c r="AC163" s="7">
        <f>'CubeSat-ii aligned'!$Y$17</f>
        <v/>
      </c>
      <c r="AD163" s="7">
        <f>'CubeSat-ii aligned'!$Z$17</f>
        <v/>
      </c>
    </row>
    <row r="164">
      <c r="A164" s="7" t="inlineStr">
        <is>
          <t>tab:case_ii_aligned_cs_experiments</t>
        </is>
      </c>
      <c r="B164" s="7" t="inlineStr">
        <is>
          <t>ii</t>
        </is>
      </c>
      <c r="C164" s="7" t="inlineStr">
        <is>
          <t>CubeSat</t>
        </is>
      </c>
      <c r="D164" s="7" t="inlineStr">
        <is>
          <t>aligned</t>
        </is>
      </c>
      <c r="E164" s="7">
        <f>'CubeSat-ii aligned'!$A$18</f>
        <v/>
      </c>
      <c r="F164" s="7">
        <f>'CubeSat-ii aligned'!$B$18</f>
        <v/>
      </c>
      <c r="G164" s="7">
        <f>'CubeSat-ii aligned'!$C$18</f>
        <v/>
      </c>
      <c r="H164" s="7">
        <f>'CubeSat-ii aligned'!$D$18</f>
        <v/>
      </c>
      <c r="I164" s="7">
        <f>'CubeSat-ii aligned'!$E$18</f>
        <v/>
      </c>
      <c r="J164" s="7">
        <f>'CubeSat-ii aligned'!$F$18</f>
        <v/>
      </c>
      <c r="K164" s="7">
        <f>'CubeSat-ii aligned'!$G$18</f>
        <v/>
      </c>
      <c r="L164" s="7">
        <f>'CubeSat-ii aligned'!$H$18</f>
        <v/>
      </c>
      <c r="M164" s="7">
        <f>'CubeSat-ii aligned'!$I$18</f>
        <v/>
      </c>
      <c r="N164" s="7">
        <f>'CubeSat-ii aligned'!$J$18</f>
        <v/>
      </c>
      <c r="O164" s="7">
        <f>'CubeSat-ii aligned'!$K$18</f>
        <v/>
      </c>
      <c r="P164" s="7">
        <f>'CubeSat-ii aligned'!$L$18</f>
        <v/>
      </c>
      <c r="Q164" s="7">
        <f>'CubeSat-ii aligned'!$M$18</f>
        <v/>
      </c>
      <c r="R164" s="7">
        <f>'CubeSat-ii aligned'!$N$18</f>
        <v/>
      </c>
      <c r="S164" s="7">
        <f>'CubeSat-ii aligned'!$O$18</f>
        <v/>
      </c>
      <c r="T164" s="7">
        <f>'CubeSat-ii aligned'!$P$18</f>
        <v/>
      </c>
      <c r="U164" s="7">
        <f>'CubeSat-ii aligned'!$Q$18</f>
        <v/>
      </c>
      <c r="V164" s="7">
        <f>'CubeSat-ii aligned'!$R$18</f>
        <v/>
      </c>
      <c r="W164" s="7">
        <f>'CubeSat-ii aligned'!$S$18</f>
        <v/>
      </c>
      <c r="X164" s="7">
        <f>'CubeSat-ii aligned'!$T$18</f>
        <v/>
      </c>
      <c r="Y164" s="7">
        <f>'CubeSat-ii aligned'!$U$18</f>
        <v/>
      </c>
      <c r="Z164" s="7">
        <f>'CubeSat-ii aligned'!$V$18</f>
        <v/>
      </c>
      <c r="AA164" s="7">
        <f>'CubeSat-ii aligned'!$W$18</f>
        <v/>
      </c>
      <c r="AB164" s="7">
        <f>'CubeSat-ii aligned'!$X$18</f>
        <v/>
      </c>
      <c r="AC164" s="7">
        <f>'CubeSat-ii aligned'!$Y$18</f>
        <v/>
      </c>
      <c r="AD164" s="7">
        <f>'CubeSat-ii aligned'!$Z$18</f>
        <v/>
      </c>
    </row>
    <row r="165">
      <c r="A165" s="7" t="inlineStr">
        <is>
          <t>tab:case_ii_aligned_cs_experiments</t>
        </is>
      </c>
      <c r="B165" s="7" t="inlineStr">
        <is>
          <t>ii</t>
        </is>
      </c>
      <c r="C165" s="7" t="inlineStr">
        <is>
          <t>CubeSat</t>
        </is>
      </c>
      <c r="D165" s="7" t="inlineStr">
        <is>
          <t>aligned</t>
        </is>
      </c>
      <c r="E165" s="7">
        <f>'CubeSat-ii aligned'!$A$19</f>
        <v/>
      </c>
      <c r="F165" s="7">
        <f>'CubeSat-ii aligned'!$B$19</f>
        <v/>
      </c>
      <c r="G165" s="7">
        <f>'CubeSat-ii aligned'!$C$19</f>
        <v/>
      </c>
      <c r="H165" s="7">
        <f>'CubeSat-ii aligned'!$D$19</f>
        <v/>
      </c>
      <c r="I165" s="7">
        <f>'CubeSat-ii aligned'!$E$19</f>
        <v/>
      </c>
      <c r="J165" s="7">
        <f>'CubeSat-ii aligned'!$F$19</f>
        <v/>
      </c>
      <c r="K165" s="7">
        <f>'CubeSat-ii aligned'!$G$19</f>
        <v/>
      </c>
      <c r="L165" s="7">
        <f>'CubeSat-ii aligned'!$H$19</f>
        <v/>
      </c>
      <c r="M165" s="7">
        <f>'CubeSat-ii aligned'!$I$19</f>
        <v/>
      </c>
      <c r="N165" s="7">
        <f>'CubeSat-ii aligned'!$J$19</f>
        <v/>
      </c>
      <c r="O165" s="7">
        <f>'CubeSat-ii aligned'!$K$19</f>
        <v/>
      </c>
      <c r="P165" s="7">
        <f>'CubeSat-ii aligned'!$L$19</f>
        <v/>
      </c>
      <c r="Q165" s="7">
        <f>'CubeSat-ii aligned'!$M$19</f>
        <v/>
      </c>
      <c r="R165" s="7">
        <f>'CubeSat-ii aligned'!$N$19</f>
        <v/>
      </c>
      <c r="S165" s="7">
        <f>'CubeSat-ii aligned'!$O$19</f>
        <v/>
      </c>
      <c r="T165" s="7">
        <f>'CubeSat-ii aligned'!$P$19</f>
        <v/>
      </c>
      <c r="U165" s="7">
        <f>'CubeSat-ii aligned'!$Q$19</f>
        <v/>
      </c>
      <c r="V165" s="7">
        <f>'CubeSat-ii aligned'!$R$19</f>
        <v/>
      </c>
      <c r="W165" s="7">
        <f>'CubeSat-ii aligned'!$S$19</f>
        <v/>
      </c>
      <c r="X165" s="7">
        <f>'CubeSat-ii aligned'!$T$19</f>
        <v/>
      </c>
      <c r="Y165" s="7">
        <f>'CubeSat-ii aligned'!$U$19</f>
        <v/>
      </c>
      <c r="Z165" s="7">
        <f>'CubeSat-ii aligned'!$V$19</f>
        <v/>
      </c>
      <c r="AA165" s="7">
        <f>'CubeSat-ii aligned'!$W$19</f>
        <v/>
      </c>
      <c r="AB165" s="7">
        <f>'CubeSat-ii aligned'!$X$19</f>
        <v/>
      </c>
      <c r="AC165" s="7">
        <f>'CubeSat-ii aligned'!$Y$19</f>
        <v/>
      </c>
      <c r="AD165" s="7">
        <f>'CubeSat-ii aligned'!$Z$19</f>
        <v/>
      </c>
    </row>
    <row r="166">
      <c r="A166" s="7" t="inlineStr">
        <is>
          <t>tab:case_ii_aligned_cs_experiments</t>
        </is>
      </c>
      <c r="B166" s="7" t="inlineStr">
        <is>
          <t>ii</t>
        </is>
      </c>
      <c r="C166" s="7" t="inlineStr">
        <is>
          <t>CubeSat</t>
        </is>
      </c>
      <c r="D166" s="7" t="inlineStr">
        <is>
          <t>aligned</t>
        </is>
      </c>
      <c r="E166" s="7">
        <f>'CubeSat-ii aligned'!$A$20</f>
        <v/>
      </c>
      <c r="F166" s="7">
        <f>'CubeSat-ii aligned'!$B$20</f>
        <v/>
      </c>
      <c r="G166" s="7">
        <f>'CubeSat-ii aligned'!$C$20</f>
        <v/>
      </c>
      <c r="H166" s="7">
        <f>'CubeSat-ii aligned'!$D$20</f>
        <v/>
      </c>
      <c r="I166" s="7">
        <f>'CubeSat-ii aligned'!$E$20</f>
        <v/>
      </c>
      <c r="J166" s="7">
        <f>'CubeSat-ii aligned'!$F$20</f>
        <v/>
      </c>
      <c r="K166" s="7">
        <f>'CubeSat-ii aligned'!$G$20</f>
        <v/>
      </c>
      <c r="L166" s="7">
        <f>'CubeSat-ii aligned'!$H$20</f>
        <v/>
      </c>
      <c r="M166" s="7">
        <f>'CubeSat-ii aligned'!$I$20</f>
        <v/>
      </c>
      <c r="N166" s="7">
        <f>'CubeSat-ii aligned'!$J$20</f>
        <v/>
      </c>
      <c r="O166" s="7">
        <f>'CubeSat-ii aligned'!$K$20</f>
        <v/>
      </c>
      <c r="P166" s="7">
        <f>'CubeSat-ii aligned'!$L$20</f>
        <v/>
      </c>
      <c r="Q166" s="7">
        <f>'CubeSat-ii aligned'!$M$20</f>
        <v/>
      </c>
      <c r="R166" s="7">
        <f>'CubeSat-ii aligned'!$N$20</f>
        <v/>
      </c>
      <c r="S166" s="7">
        <f>'CubeSat-ii aligned'!$O$20</f>
        <v/>
      </c>
      <c r="T166" s="7">
        <f>'CubeSat-ii aligned'!$P$20</f>
        <v/>
      </c>
      <c r="U166" s="7">
        <f>'CubeSat-ii aligned'!$Q$20</f>
        <v/>
      </c>
      <c r="V166" s="7">
        <f>'CubeSat-ii aligned'!$R$20</f>
        <v/>
      </c>
      <c r="W166" s="7">
        <f>'CubeSat-ii aligned'!$S$20</f>
        <v/>
      </c>
      <c r="X166" s="7">
        <f>'CubeSat-ii aligned'!$T$20</f>
        <v/>
      </c>
      <c r="Y166" s="7">
        <f>'CubeSat-ii aligned'!$U$20</f>
        <v/>
      </c>
      <c r="Z166" s="7">
        <f>'CubeSat-ii aligned'!$V$20</f>
        <v/>
      </c>
      <c r="AA166" s="7">
        <f>'CubeSat-ii aligned'!$W$20</f>
        <v/>
      </c>
      <c r="AB166" s="7">
        <f>'CubeSat-ii aligned'!$X$20</f>
        <v/>
      </c>
      <c r="AC166" s="7">
        <f>'CubeSat-ii aligned'!$Y$20</f>
        <v/>
      </c>
      <c r="AD166" s="7">
        <f>'CubeSat-ii aligned'!$Z$20</f>
        <v/>
      </c>
    </row>
    <row r="167">
      <c r="A167" s="7" t="inlineStr">
        <is>
          <t>tab:case_ii_aligned_cs_experiments</t>
        </is>
      </c>
      <c r="B167" s="7" t="inlineStr">
        <is>
          <t>ii</t>
        </is>
      </c>
      <c r="C167" s="7" t="inlineStr">
        <is>
          <t>CubeSat</t>
        </is>
      </c>
      <c r="D167" s="7" t="inlineStr">
        <is>
          <t>aligned</t>
        </is>
      </c>
      <c r="E167" s="7">
        <f>'CubeSat-ii aligned'!$A$21</f>
        <v/>
      </c>
      <c r="F167" s="7">
        <f>'CubeSat-ii aligned'!$B$21</f>
        <v/>
      </c>
      <c r="G167" s="7">
        <f>'CubeSat-ii aligned'!$C$21</f>
        <v/>
      </c>
      <c r="H167" s="7">
        <f>'CubeSat-ii aligned'!$D$21</f>
        <v/>
      </c>
      <c r="I167" s="7">
        <f>'CubeSat-ii aligned'!$E$21</f>
        <v/>
      </c>
      <c r="J167" s="7">
        <f>'CubeSat-ii aligned'!$F$21</f>
        <v/>
      </c>
      <c r="K167" s="7">
        <f>'CubeSat-ii aligned'!$G$21</f>
        <v/>
      </c>
      <c r="L167" s="7">
        <f>'CubeSat-ii aligned'!$H$21</f>
        <v/>
      </c>
      <c r="M167" s="7">
        <f>'CubeSat-ii aligned'!$I$21</f>
        <v/>
      </c>
      <c r="N167" s="7">
        <f>'CubeSat-ii aligned'!$J$21</f>
        <v/>
      </c>
      <c r="O167" s="7">
        <f>'CubeSat-ii aligned'!$K$21</f>
        <v/>
      </c>
      <c r="P167" s="7">
        <f>'CubeSat-ii aligned'!$L$21</f>
        <v/>
      </c>
      <c r="Q167" s="7">
        <f>'CubeSat-ii aligned'!$M$21</f>
        <v/>
      </c>
      <c r="R167" s="7">
        <f>'CubeSat-ii aligned'!$N$21</f>
        <v/>
      </c>
      <c r="S167" s="7">
        <f>'CubeSat-ii aligned'!$O$21</f>
        <v/>
      </c>
      <c r="T167" s="7">
        <f>'CubeSat-ii aligned'!$P$21</f>
        <v/>
      </c>
      <c r="U167" s="7">
        <f>'CubeSat-ii aligned'!$Q$21</f>
        <v/>
      </c>
      <c r="V167" s="7">
        <f>'CubeSat-ii aligned'!$R$21</f>
        <v/>
      </c>
      <c r="W167" s="7">
        <f>'CubeSat-ii aligned'!$S$21</f>
        <v/>
      </c>
      <c r="X167" s="7">
        <f>'CubeSat-ii aligned'!$T$21</f>
        <v/>
      </c>
      <c r="Y167" s="7">
        <f>'CubeSat-ii aligned'!$U$21</f>
        <v/>
      </c>
      <c r="Z167" s="7">
        <f>'CubeSat-ii aligned'!$V$21</f>
        <v/>
      </c>
      <c r="AA167" s="7">
        <f>'CubeSat-ii aligned'!$W$21</f>
        <v/>
      </c>
      <c r="AB167" s="7">
        <f>'CubeSat-ii aligned'!$X$21</f>
        <v/>
      </c>
      <c r="AC167" s="7">
        <f>'CubeSat-ii aligned'!$Y$21</f>
        <v/>
      </c>
      <c r="AD167" s="7">
        <f>'CubeSat-ii aligned'!$Z$21</f>
        <v/>
      </c>
    </row>
    <row r="168">
      <c r="A168" s="7" t="inlineStr">
        <is>
          <t>tab:case_ii_aligned_cs_experiments</t>
        </is>
      </c>
      <c r="B168" s="7" t="inlineStr">
        <is>
          <t>ii</t>
        </is>
      </c>
      <c r="C168" s="7" t="inlineStr">
        <is>
          <t>CubeSat</t>
        </is>
      </c>
      <c r="D168" s="7" t="inlineStr">
        <is>
          <t>aligned</t>
        </is>
      </c>
      <c r="E168" s="7">
        <f>'CubeSat-ii aligned'!$A$22</f>
        <v/>
      </c>
      <c r="F168" s="7">
        <f>'CubeSat-ii aligned'!$B$22</f>
        <v/>
      </c>
      <c r="G168" s="7">
        <f>'CubeSat-ii aligned'!$C$22</f>
        <v/>
      </c>
      <c r="H168" s="7">
        <f>'CubeSat-ii aligned'!$D$22</f>
        <v/>
      </c>
      <c r="I168" s="7">
        <f>'CubeSat-ii aligned'!$E$22</f>
        <v/>
      </c>
      <c r="J168" s="7">
        <f>'CubeSat-ii aligned'!$F$22</f>
        <v/>
      </c>
      <c r="K168" s="7">
        <f>'CubeSat-ii aligned'!$G$22</f>
        <v/>
      </c>
      <c r="L168" s="7">
        <f>'CubeSat-ii aligned'!$H$22</f>
        <v/>
      </c>
      <c r="M168" s="7">
        <f>'CubeSat-ii aligned'!$I$22</f>
        <v/>
      </c>
      <c r="N168" s="7">
        <f>'CubeSat-ii aligned'!$J$22</f>
        <v/>
      </c>
      <c r="O168" s="7">
        <f>'CubeSat-ii aligned'!$K$22</f>
        <v/>
      </c>
      <c r="P168" s="7">
        <f>'CubeSat-ii aligned'!$L$22</f>
        <v/>
      </c>
      <c r="Q168" s="7">
        <f>'CubeSat-ii aligned'!$M$22</f>
        <v/>
      </c>
      <c r="R168" s="7">
        <f>'CubeSat-ii aligned'!$N$22</f>
        <v/>
      </c>
      <c r="S168" s="7">
        <f>'CubeSat-ii aligned'!$O$22</f>
        <v/>
      </c>
      <c r="T168" s="7">
        <f>'CubeSat-ii aligned'!$P$22</f>
        <v/>
      </c>
      <c r="U168" s="7">
        <f>'CubeSat-ii aligned'!$Q$22</f>
        <v/>
      </c>
      <c r="V168" s="7">
        <f>'CubeSat-ii aligned'!$R$22</f>
        <v/>
      </c>
      <c r="W168" s="7">
        <f>'CubeSat-ii aligned'!$S$22</f>
        <v/>
      </c>
      <c r="X168" s="7">
        <f>'CubeSat-ii aligned'!$T$22</f>
        <v/>
      </c>
      <c r="Y168" s="7">
        <f>'CubeSat-ii aligned'!$U$22</f>
        <v/>
      </c>
      <c r="Z168" s="7">
        <f>'CubeSat-ii aligned'!$V$22</f>
        <v/>
      </c>
      <c r="AA168" s="7">
        <f>'CubeSat-ii aligned'!$W$22</f>
        <v/>
      </c>
      <c r="AB168" s="7">
        <f>'CubeSat-ii aligned'!$X$22</f>
        <v/>
      </c>
      <c r="AC168" s="7">
        <f>'CubeSat-ii aligned'!$Y$22</f>
        <v/>
      </c>
      <c r="AD168" s="7">
        <f>'CubeSat-ii aligned'!$Z$22</f>
        <v/>
      </c>
    </row>
    <row r="169">
      <c r="A169" s="7" t="inlineStr">
        <is>
          <t>tab:case_ii_aligned_cs_experiments</t>
        </is>
      </c>
      <c r="B169" s="7" t="inlineStr">
        <is>
          <t>ii</t>
        </is>
      </c>
      <c r="C169" s="7" t="inlineStr">
        <is>
          <t>CubeSat</t>
        </is>
      </c>
      <c r="D169" s="7" t="inlineStr">
        <is>
          <t>aligned</t>
        </is>
      </c>
      <c r="E169" s="7">
        <f>'CubeSat-ii aligned'!$A$23</f>
        <v/>
      </c>
      <c r="F169" s="7">
        <f>'CubeSat-ii aligned'!$B$23</f>
        <v/>
      </c>
      <c r="G169" s="7">
        <f>'CubeSat-ii aligned'!$C$23</f>
        <v/>
      </c>
      <c r="H169" s="7">
        <f>'CubeSat-ii aligned'!$D$23</f>
        <v/>
      </c>
      <c r="I169" s="7">
        <f>'CubeSat-ii aligned'!$E$23</f>
        <v/>
      </c>
      <c r="J169" s="7">
        <f>'CubeSat-ii aligned'!$F$23</f>
        <v/>
      </c>
      <c r="K169" s="7">
        <f>'CubeSat-ii aligned'!$G$23</f>
        <v/>
      </c>
      <c r="L169" s="7">
        <f>'CubeSat-ii aligned'!$H$23</f>
        <v/>
      </c>
      <c r="M169" s="7">
        <f>'CubeSat-ii aligned'!$I$23</f>
        <v/>
      </c>
      <c r="N169" s="7">
        <f>'CubeSat-ii aligned'!$J$23</f>
        <v/>
      </c>
      <c r="O169" s="7">
        <f>'CubeSat-ii aligned'!$K$23</f>
        <v/>
      </c>
      <c r="P169" s="7">
        <f>'CubeSat-ii aligned'!$L$23</f>
        <v/>
      </c>
      <c r="Q169" s="7">
        <f>'CubeSat-ii aligned'!$M$23</f>
        <v/>
      </c>
      <c r="R169" s="7">
        <f>'CubeSat-ii aligned'!$N$23</f>
        <v/>
      </c>
      <c r="S169" s="7">
        <f>'CubeSat-ii aligned'!$O$23</f>
        <v/>
      </c>
      <c r="T169" s="7">
        <f>'CubeSat-ii aligned'!$P$23</f>
        <v/>
      </c>
      <c r="U169" s="7">
        <f>'CubeSat-ii aligned'!$Q$23</f>
        <v/>
      </c>
      <c r="V169" s="7">
        <f>'CubeSat-ii aligned'!$R$23</f>
        <v/>
      </c>
      <c r="W169" s="7">
        <f>'CubeSat-ii aligned'!$S$23</f>
        <v/>
      </c>
      <c r="X169" s="7">
        <f>'CubeSat-ii aligned'!$T$23</f>
        <v/>
      </c>
      <c r="Y169" s="7">
        <f>'CubeSat-ii aligned'!$U$23</f>
        <v/>
      </c>
      <c r="Z169" s="7">
        <f>'CubeSat-ii aligned'!$V$23</f>
        <v/>
      </c>
      <c r="AA169" s="7">
        <f>'CubeSat-ii aligned'!$W$23</f>
        <v/>
      </c>
      <c r="AB169" s="7">
        <f>'CubeSat-ii aligned'!$X$23</f>
        <v/>
      </c>
      <c r="AC169" s="7">
        <f>'CubeSat-ii aligned'!$Y$23</f>
        <v/>
      </c>
      <c r="AD169" s="7">
        <f>'CubeSat-ii aligned'!$Z$23</f>
        <v/>
      </c>
    </row>
    <row r="170">
      <c r="A170" s="7" t="inlineStr">
        <is>
          <t>tab:case_ii_aligned_cs_experiments</t>
        </is>
      </c>
      <c r="B170" s="7" t="inlineStr">
        <is>
          <t>ii</t>
        </is>
      </c>
      <c r="C170" s="7" t="inlineStr">
        <is>
          <t>CubeSat</t>
        </is>
      </c>
      <c r="D170" s="7" t="inlineStr">
        <is>
          <t>aligned</t>
        </is>
      </c>
      <c r="E170" s="7">
        <f>'CubeSat-ii aligned'!$A$24</f>
        <v/>
      </c>
      <c r="F170" s="7">
        <f>'CubeSat-ii aligned'!$B$24</f>
        <v/>
      </c>
      <c r="G170" s="7">
        <f>'CubeSat-ii aligned'!$C$24</f>
        <v/>
      </c>
      <c r="H170" s="7">
        <f>'CubeSat-ii aligned'!$D$24</f>
        <v/>
      </c>
      <c r="I170" s="7">
        <f>'CubeSat-ii aligned'!$E$24</f>
        <v/>
      </c>
      <c r="J170" s="7">
        <f>'CubeSat-ii aligned'!$F$24</f>
        <v/>
      </c>
      <c r="K170" s="7">
        <f>'CubeSat-ii aligned'!$G$24</f>
        <v/>
      </c>
      <c r="L170" s="7">
        <f>'CubeSat-ii aligned'!$H$24</f>
        <v/>
      </c>
      <c r="M170" s="7">
        <f>'CubeSat-ii aligned'!$I$24</f>
        <v/>
      </c>
      <c r="N170" s="7">
        <f>'CubeSat-ii aligned'!$J$24</f>
        <v/>
      </c>
      <c r="O170" s="7">
        <f>'CubeSat-ii aligned'!$K$24</f>
        <v/>
      </c>
      <c r="P170" s="7">
        <f>'CubeSat-ii aligned'!$L$24</f>
        <v/>
      </c>
      <c r="Q170" s="7">
        <f>'CubeSat-ii aligned'!$M$24</f>
        <v/>
      </c>
      <c r="R170" s="7">
        <f>'CubeSat-ii aligned'!$N$24</f>
        <v/>
      </c>
      <c r="S170" s="7">
        <f>'CubeSat-ii aligned'!$O$24</f>
        <v/>
      </c>
      <c r="T170" s="7">
        <f>'CubeSat-ii aligned'!$P$24</f>
        <v/>
      </c>
      <c r="U170" s="7">
        <f>'CubeSat-ii aligned'!$Q$24</f>
        <v/>
      </c>
      <c r="V170" s="7">
        <f>'CubeSat-ii aligned'!$R$24</f>
        <v/>
      </c>
      <c r="W170" s="7">
        <f>'CubeSat-ii aligned'!$S$24</f>
        <v/>
      </c>
      <c r="X170" s="7">
        <f>'CubeSat-ii aligned'!$T$24</f>
        <v/>
      </c>
      <c r="Y170" s="7">
        <f>'CubeSat-ii aligned'!$U$24</f>
        <v/>
      </c>
      <c r="Z170" s="7">
        <f>'CubeSat-ii aligned'!$V$24</f>
        <v/>
      </c>
      <c r="AA170" s="7">
        <f>'CubeSat-ii aligned'!$W$24</f>
        <v/>
      </c>
      <c r="AB170" s="7">
        <f>'CubeSat-ii aligned'!$X$24</f>
        <v/>
      </c>
      <c r="AC170" s="7">
        <f>'CubeSat-ii aligned'!$Y$24</f>
        <v/>
      </c>
      <c r="AD170" s="7">
        <f>'CubeSat-ii aligned'!$Z$24</f>
        <v/>
      </c>
    </row>
    <row r="171">
      <c r="A171" s="7" t="inlineStr">
        <is>
          <t>tab:case_ii_aligned_cs_experiments</t>
        </is>
      </c>
      <c r="B171" s="7" t="inlineStr">
        <is>
          <t>ii</t>
        </is>
      </c>
      <c r="C171" s="7" t="inlineStr">
        <is>
          <t>CubeSat</t>
        </is>
      </c>
      <c r="D171" s="7" t="inlineStr">
        <is>
          <t>aligned</t>
        </is>
      </c>
      <c r="E171" s="7">
        <f>'CubeSat-ii aligned'!$A$25</f>
        <v/>
      </c>
      <c r="F171" s="7">
        <f>'CubeSat-ii aligned'!$B$25</f>
        <v/>
      </c>
      <c r="G171" s="7">
        <f>'CubeSat-ii aligned'!$C$25</f>
        <v/>
      </c>
      <c r="H171" s="7">
        <f>'CubeSat-ii aligned'!$D$25</f>
        <v/>
      </c>
      <c r="I171" s="7">
        <f>'CubeSat-ii aligned'!$E$25</f>
        <v/>
      </c>
      <c r="J171" s="7">
        <f>'CubeSat-ii aligned'!$F$25</f>
        <v/>
      </c>
      <c r="K171" s="7">
        <f>'CubeSat-ii aligned'!$G$25</f>
        <v/>
      </c>
      <c r="L171" s="7">
        <f>'CubeSat-ii aligned'!$H$25</f>
        <v/>
      </c>
      <c r="M171" s="7">
        <f>'CubeSat-ii aligned'!$I$25</f>
        <v/>
      </c>
      <c r="N171" s="7">
        <f>'CubeSat-ii aligned'!$J$25</f>
        <v/>
      </c>
      <c r="O171" s="7">
        <f>'CubeSat-ii aligned'!$K$25</f>
        <v/>
      </c>
      <c r="P171" s="7">
        <f>'CubeSat-ii aligned'!$L$25</f>
        <v/>
      </c>
      <c r="Q171" s="7">
        <f>'CubeSat-ii aligned'!$M$25</f>
        <v/>
      </c>
      <c r="R171" s="7">
        <f>'CubeSat-ii aligned'!$N$25</f>
        <v/>
      </c>
      <c r="S171" s="7">
        <f>'CubeSat-ii aligned'!$O$25</f>
        <v/>
      </c>
      <c r="T171" s="7">
        <f>'CubeSat-ii aligned'!$P$25</f>
        <v/>
      </c>
      <c r="U171" s="7">
        <f>'CubeSat-ii aligned'!$Q$25</f>
        <v/>
      </c>
      <c r="V171" s="7">
        <f>'CubeSat-ii aligned'!$R$25</f>
        <v/>
      </c>
      <c r="W171" s="7">
        <f>'CubeSat-ii aligned'!$S$25</f>
        <v/>
      </c>
      <c r="X171" s="7">
        <f>'CubeSat-ii aligned'!$T$25</f>
        <v/>
      </c>
      <c r="Y171" s="7">
        <f>'CubeSat-ii aligned'!$U$25</f>
        <v/>
      </c>
      <c r="Z171" s="7">
        <f>'CubeSat-ii aligned'!$V$25</f>
        <v/>
      </c>
      <c r="AA171" s="7">
        <f>'CubeSat-ii aligned'!$W$25</f>
        <v/>
      </c>
      <c r="AB171" s="7">
        <f>'CubeSat-ii aligned'!$X$25</f>
        <v/>
      </c>
      <c r="AC171" s="7">
        <f>'CubeSat-ii aligned'!$Y$25</f>
        <v/>
      </c>
      <c r="AD171" s="7">
        <f>'CubeSat-ii aligned'!$Z$25</f>
        <v/>
      </c>
    </row>
    <row r="172">
      <c r="A172" s="7" t="inlineStr">
        <is>
          <t>tab:case_ii_aligned_cs_experiments</t>
        </is>
      </c>
      <c r="B172" s="7" t="inlineStr">
        <is>
          <t>ii</t>
        </is>
      </c>
      <c r="C172" s="7" t="inlineStr">
        <is>
          <t>CubeSat</t>
        </is>
      </c>
      <c r="D172" s="7" t="inlineStr">
        <is>
          <t>aligned</t>
        </is>
      </c>
      <c r="E172" s="7">
        <f>'CubeSat-ii aligned'!$A$26</f>
        <v/>
      </c>
      <c r="F172" s="7">
        <f>'CubeSat-ii aligned'!$B$26</f>
        <v/>
      </c>
      <c r="G172" s="7">
        <f>'CubeSat-ii aligned'!$C$26</f>
        <v/>
      </c>
      <c r="H172" s="7">
        <f>'CubeSat-ii aligned'!$D$26</f>
        <v/>
      </c>
      <c r="I172" s="7">
        <f>'CubeSat-ii aligned'!$E$26</f>
        <v/>
      </c>
      <c r="J172" s="7">
        <f>'CubeSat-ii aligned'!$F$26</f>
        <v/>
      </c>
      <c r="K172" s="7">
        <f>'CubeSat-ii aligned'!$G$26</f>
        <v/>
      </c>
      <c r="L172" s="7">
        <f>'CubeSat-ii aligned'!$H$26</f>
        <v/>
      </c>
      <c r="M172" s="7">
        <f>'CubeSat-ii aligned'!$I$26</f>
        <v/>
      </c>
      <c r="N172" s="7">
        <f>'CubeSat-ii aligned'!$J$26</f>
        <v/>
      </c>
      <c r="O172" s="7">
        <f>'CubeSat-ii aligned'!$K$26</f>
        <v/>
      </c>
      <c r="P172" s="7">
        <f>'CubeSat-ii aligned'!$L$26</f>
        <v/>
      </c>
      <c r="Q172" s="7">
        <f>'CubeSat-ii aligned'!$M$26</f>
        <v/>
      </c>
      <c r="R172" s="7">
        <f>'CubeSat-ii aligned'!$N$26</f>
        <v/>
      </c>
      <c r="S172" s="7">
        <f>'CubeSat-ii aligned'!$O$26</f>
        <v/>
      </c>
      <c r="T172" s="7">
        <f>'CubeSat-ii aligned'!$P$26</f>
        <v/>
      </c>
      <c r="U172" s="7">
        <f>'CubeSat-ii aligned'!$Q$26</f>
        <v/>
      </c>
      <c r="V172" s="7">
        <f>'CubeSat-ii aligned'!$R$26</f>
        <v/>
      </c>
      <c r="W172" s="7">
        <f>'CubeSat-ii aligned'!$S$26</f>
        <v/>
      </c>
      <c r="X172" s="7">
        <f>'CubeSat-ii aligned'!$T$26</f>
        <v/>
      </c>
      <c r="Y172" s="7">
        <f>'CubeSat-ii aligned'!$U$26</f>
        <v/>
      </c>
      <c r="Z172" s="7">
        <f>'CubeSat-ii aligned'!$V$26</f>
        <v/>
      </c>
      <c r="AA172" s="7">
        <f>'CubeSat-ii aligned'!$W$26</f>
        <v/>
      </c>
      <c r="AB172" s="7">
        <f>'CubeSat-ii aligned'!$X$26</f>
        <v/>
      </c>
      <c r="AC172" s="7">
        <f>'CubeSat-ii aligned'!$Y$26</f>
        <v/>
      </c>
      <c r="AD172" s="7">
        <f>'CubeSat-ii aligned'!$Z$26</f>
        <v/>
      </c>
    </row>
    <row r="173">
      <c r="A173" s="7" t="inlineStr">
        <is>
          <t>tab:case_ii_aligned_cs_experiments</t>
        </is>
      </c>
      <c r="B173" s="7" t="inlineStr">
        <is>
          <t>ii</t>
        </is>
      </c>
      <c r="C173" s="7" t="inlineStr">
        <is>
          <t>CubeSat</t>
        </is>
      </c>
      <c r="D173" s="7" t="inlineStr">
        <is>
          <t>aligned</t>
        </is>
      </c>
      <c r="E173" s="7">
        <f>'CubeSat-ii aligned'!$A$27</f>
        <v/>
      </c>
      <c r="F173" s="7">
        <f>'CubeSat-ii aligned'!$B$27</f>
        <v/>
      </c>
      <c r="G173" s="7">
        <f>'CubeSat-ii aligned'!$C$27</f>
        <v/>
      </c>
      <c r="H173" s="7">
        <f>'CubeSat-ii aligned'!$D$27</f>
        <v/>
      </c>
      <c r="I173" s="7">
        <f>'CubeSat-ii aligned'!$E$27</f>
        <v/>
      </c>
      <c r="J173" s="7">
        <f>'CubeSat-ii aligned'!$F$27</f>
        <v/>
      </c>
      <c r="K173" s="7">
        <f>'CubeSat-ii aligned'!$G$27</f>
        <v/>
      </c>
      <c r="L173" s="7">
        <f>'CubeSat-ii aligned'!$H$27</f>
        <v/>
      </c>
      <c r="M173" s="7">
        <f>'CubeSat-ii aligned'!$I$27</f>
        <v/>
      </c>
      <c r="N173" s="7">
        <f>'CubeSat-ii aligned'!$J$27</f>
        <v/>
      </c>
      <c r="O173" s="7">
        <f>'CubeSat-ii aligned'!$K$27</f>
        <v/>
      </c>
      <c r="P173" s="7">
        <f>'CubeSat-ii aligned'!$L$27</f>
        <v/>
      </c>
      <c r="Q173" s="7">
        <f>'CubeSat-ii aligned'!$M$27</f>
        <v/>
      </c>
      <c r="R173" s="7">
        <f>'CubeSat-ii aligned'!$N$27</f>
        <v/>
      </c>
      <c r="S173" s="7">
        <f>'CubeSat-ii aligned'!$O$27</f>
        <v/>
      </c>
      <c r="T173" s="7">
        <f>'CubeSat-ii aligned'!$P$27</f>
        <v/>
      </c>
      <c r="U173" s="7">
        <f>'CubeSat-ii aligned'!$Q$27</f>
        <v/>
      </c>
      <c r="V173" s="7">
        <f>'CubeSat-ii aligned'!$R$27</f>
        <v/>
      </c>
      <c r="W173" s="7">
        <f>'CubeSat-ii aligned'!$S$27</f>
        <v/>
      </c>
      <c r="X173" s="7">
        <f>'CubeSat-ii aligned'!$T$27</f>
        <v/>
      </c>
      <c r="Y173" s="7">
        <f>'CubeSat-ii aligned'!$U$27</f>
        <v/>
      </c>
      <c r="Z173" s="7">
        <f>'CubeSat-ii aligned'!$V$27</f>
        <v/>
      </c>
      <c r="AA173" s="7">
        <f>'CubeSat-ii aligned'!$W$27</f>
        <v/>
      </c>
      <c r="AB173" s="7">
        <f>'CubeSat-ii aligned'!$X$27</f>
        <v/>
      </c>
      <c r="AC173" s="7">
        <f>'CubeSat-ii aligned'!$Y$27</f>
        <v/>
      </c>
      <c r="AD173" s="7">
        <f>'CubeSat-ii aligned'!$Z$27</f>
        <v/>
      </c>
    </row>
    <row r="174">
      <c r="A174" s="7" t="inlineStr">
        <is>
          <t>tab:case_ii_aligned_cs_experiments</t>
        </is>
      </c>
      <c r="B174" s="7" t="inlineStr">
        <is>
          <t>ii</t>
        </is>
      </c>
      <c r="C174" s="7" t="inlineStr">
        <is>
          <t>CubeSat</t>
        </is>
      </c>
      <c r="D174" s="7" t="inlineStr">
        <is>
          <t>aligned</t>
        </is>
      </c>
      <c r="E174" s="7">
        <f>'CubeSat-ii aligned'!$A$28</f>
        <v/>
      </c>
      <c r="F174" s="7">
        <f>'CubeSat-ii aligned'!$B$28</f>
        <v/>
      </c>
      <c r="G174" s="7">
        <f>'CubeSat-ii aligned'!$C$28</f>
        <v/>
      </c>
      <c r="H174" s="7">
        <f>'CubeSat-ii aligned'!$D$28</f>
        <v/>
      </c>
      <c r="I174" s="7">
        <f>'CubeSat-ii aligned'!$E$28</f>
        <v/>
      </c>
      <c r="J174" s="7">
        <f>'CubeSat-ii aligned'!$F$28</f>
        <v/>
      </c>
      <c r="K174" s="7">
        <f>'CubeSat-ii aligned'!$G$28</f>
        <v/>
      </c>
      <c r="L174" s="7">
        <f>'CubeSat-ii aligned'!$H$28</f>
        <v/>
      </c>
      <c r="M174" s="7">
        <f>'CubeSat-ii aligned'!$I$28</f>
        <v/>
      </c>
      <c r="N174" s="7">
        <f>'CubeSat-ii aligned'!$J$28</f>
        <v/>
      </c>
      <c r="O174" s="7">
        <f>'CubeSat-ii aligned'!$K$28</f>
        <v/>
      </c>
      <c r="P174" s="7">
        <f>'CubeSat-ii aligned'!$L$28</f>
        <v/>
      </c>
      <c r="Q174" s="7">
        <f>'CubeSat-ii aligned'!$M$28</f>
        <v/>
      </c>
      <c r="R174" s="7">
        <f>'CubeSat-ii aligned'!$N$28</f>
        <v/>
      </c>
      <c r="S174" s="7">
        <f>'CubeSat-ii aligned'!$O$28</f>
        <v/>
      </c>
      <c r="T174" s="7">
        <f>'CubeSat-ii aligned'!$P$28</f>
        <v/>
      </c>
      <c r="U174" s="7">
        <f>'CubeSat-ii aligned'!$Q$28</f>
        <v/>
      </c>
      <c r="V174" s="7">
        <f>'CubeSat-ii aligned'!$R$28</f>
        <v/>
      </c>
      <c r="W174" s="7">
        <f>'CubeSat-ii aligned'!$S$28</f>
        <v/>
      </c>
      <c r="X174" s="7">
        <f>'CubeSat-ii aligned'!$T$28</f>
        <v/>
      </c>
      <c r="Y174" s="7">
        <f>'CubeSat-ii aligned'!$U$28</f>
        <v/>
      </c>
      <c r="Z174" s="7">
        <f>'CubeSat-ii aligned'!$V$28</f>
        <v/>
      </c>
      <c r="AA174" s="7">
        <f>'CubeSat-ii aligned'!$W$28</f>
        <v/>
      </c>
      <c r="AB174" s="7">
        <f>'CubeSat-ii aligned'!$X$28</f>
        <v/>
      </c>
      <c r="AC174" s="7">
        <f>'CubeSat-ii aligned'!$Y$28</f>
        <v/>
      </c>
      <c r="AD174" s="7">
        <f>'CubeSat-ii aligned'!$Z$28</f>
        <v/>
      </c>
    </row>
    <row r="175">
      <c r="A175" s="7" t="inlineStr">
        <is>
          <t>tab:case_ii_aligned_cs_experiments</t>
        </is>
      </c>
      <c r="B175" s="7" t="inlineStr">
        <is>
          <t>ii</t>
        </is>
      </c>
      <c r="C175" s="7" t="inlineStr">
        <is>
          <t>CubeSat</t>
        </is>
      </c>
      <c r="D175" s="7" t="inlineStr">
        <is>
          <t>aligned</t>
        </is>
      </c>
      <c r="E175" s="7">
        <f>'CubeSat-ii aligned'!$A$29</f>
        <v/>
      </c>
      <c r="F175" s="7">
        <f>'CubeSat-ii aligned'!$B$29</f>
        <v/>
      </c>
      <c r="G175" s="7">
        <f>'CubeSat-ii aligned'!$C$29</f>
        <v/>
      </c>
      <c r="H175" s="7">
        <f>'CubeSat-ii aligned'!$D$29</f>
        <v/>
      </c>
      <c r="I175" s="7">
        <f>'CubeSat-ii aligned'!$E$29</f>
        <v/>
      </c>
      <c r="J175" s="7">
        <f>'CubeSat-ii aligned'!$F$29</f>
        <v/>
      </c>
      <c r="K175" s="7">
        <f>'CubeSat-ii aligned'!$G$29</f>
        <v/>
      </c>
      <c r="L175" s="7">
        <f>'CubeSat-ii aligned'!$H$29</f>
        <v/>
      </c>
      <c r="M175" s="7">
        <f>'CubeSat-ii aligned'!$I$29</f>
        <v/>
      </c>
      <c r="N175" s="7">
        <f>'CubeSat-ii aligned'!$J$29</f>
        <v/>
      </c>
      <c r="O175" s="7">
        <f>'CubeSat-ii aligned'!$K$29</f>
        <v/>
      </c>
      <c r="P175" s="7">
        <f>'CubeSat-ii aligned'!$L$29</f>
        <v/>
      </c>
      <c r="Q175" s="7">
        <f>'CubeSat-ii aligned'!$M$29</f>
        <v/>
      </c>
      <c r="R175" s="7">
        <f>'CubeSat-ii aligned'!$N$29</f>
        <v/>
      </c>
      <c r="S175" s="7">
        <f>'CubeSat-ii aligned'!$O$29</f>
        <v/>
      </c>
      <c r="T175" s="7">
        <f>'CubeSat-ii aligned'!$P$29</f>
        <v/>
      </c>
      <c r="U175" s="7">
        <f>'CubeSat-ii aligned'!$Q$29</f>
        <v/>
      </c>
      <c r="V175" s="7">
        <f>'CubeSat-ii aligned'!$R$29</f>
        <v/>
      </c>
      <c r="W175" s="7">
        <f>'CubeSat-ii aligned'!$S$29</f>
        <v/>
      </c>
      <c r="X175" s="7">
        <f>'CubeSat-ii aligned'!$T$29</f>
        <v/>
      </c>
      <c r="Y175" s="7">
        <f>'CubeSat-ii aligned'!$U$29</f>
        <v/>
      </c>
      <c r="Z175" s="7">
        <f>'CubeSat-ii aligned'!$V$29</f>
        <v/>
      </c>
      <c r="AA175" s="7">
        <f>'CubeSat-ii aligned'!$W$29</f>
        <v/>
      </c>
      <c r="AB175" s="7">
        <f>'CubeSat-ii aligned'!$X$29</f>
        <v/>
      </c>
      <c r="AC175" s="7">
        <f>'CubeSat-ii aligned'!$Y$29</f>
        <v/>
      </c>
      <c r="AD175" s="7">
        <f>'CubeSat-ii aligned'!$Z$29</f>
        <v/>
      </c>
    </row>
    <row r="176">
      <c r="A176" s="7" t="inlineStr">
        <is>
          <t>tab:case_ii_aligned_cs_experiments</t>
        </is>
      </c>
      <c r="B176" s="7" t="inlineStr">
        <is>
          <t>ii</t>
        </is>
      </c>
      <c r="C176" s="7" t="inlineStr">
        <is>
          <t>CubeSat</t>
        </is>
      </c>
      <c r="D176" s="7" t="inlineStr">
        <is>
          <t>aligned</t>
        </is>
      </c>
      <c r="E176" s="7">
        <f>'CubeSat-ii aligned'!$A$30</f>
        <v/>
      </c>
      <c r="F176" s="7">
        <f>'CubeSat-ii aligned'!$B$30</f>
        <v/>
      </c>
      <c r="G176" s="7">
        <f>'CubeSat-ii aligned'!$C$30</f>
        <v/>
      </c>
      <c r="H176" s="7">
        <f>'CubeSat-ii aligned'!$D$30</f>
        <v/>
      </c>
      <c r="I176" s="7">
        <f>'CubeSat-ii aligned'!$E$30</f>
        <v/>
      </c>
      <c r="J176" s="7">
        <f>'CubeSat-ii aligned'!$F$30</f>
        <v/>
      </c>
      <c r="K176" s="7">
        <f>'CubeSat-ii aligned'!$G$30</f>
        <v/>
      </c>
      <c r="L176" s="7">
        <f>'CubeSat-ii aligned'!$H$30</f>
        <v/>
      </c>
      <c r="M176" s="7">
        <f>'CubeSat-ii aligned'!$I$30</f>
        <v/>
      </c>
      <c r="N176" s="7">
        <f>'CubeSat-ii aligned'!$J$30</f>
        <v/>
      </c>
      <c r="O176" s="7">
        <f>'CubeSat-ii aligned'!$K$30</f>
        <v/>
      </c>
      <c r="P176" s="7">
        <f>'CubeSat-ii aligned'!$L$30</f>
        <v/>
      </c>
      <c r="Q176" s="7">
        <f>'CubeSat-ii aligned'!$M$30</f>
        <v/>
      </c>
      <c r="R176" s="7">
        <f>'CubeSat-ii aligned'!$N$30</f>
        <v/>
      </c>
      <c r="S176" s="7">
        <f>'CubeSat-ii aligned'!$O$30</f>
        <v/>
      </c>
      <c r="T176" s="7">
        <f>'CubeSat-ii aligned'!$P$30</f>
        <v/>
      </c>
      <c r="U176" s="7">
        <f>'CubeSat-ii aligned'!$Q$30</f>
        <v/>
      </c>
      <c r="V176" s="7">
        <f>'CubeSat-ii aligned'!$R$30</f>
        <v/>
      </c>
      <c r="W176" s="7">
        <f>'CubeSat-ii aligned'!$S$30</f>
        <v/>
      </c>
      <c r="X176" s="7">
        <f>'CubeSat-ii aligned'!$T$30</f>
        <v/>
      </c>
      <c r="Y176" s="7">
        <f>'CubeSat-ii aligned'!$U$30</f>
        <v/>
      </c>
      <c r="Z176" s="7">
        <f>'CubeSat-ii aligned'!$V$30</f>
        <v/>
      </c>
      <c r="AA176" s="7">
        <f>'CubeSat-ii aligned'!$W$30</f>
        <v/>
      </c>
      <c r="AB176" s="7">
        <f>'CubeSat-ii aligned'!$X$30</f>
        <v/>
      </c>
      <c r="AC176" s="7">
        <f>'CubeSat-ii aligned'!$Y$30</f>
        <v/>
      </c>
      <c r="AD176" s="7">
        <f>'CubeSat-ii aligned'!$Z$30</f>
        <v/>
      </c>
    </row>
    <row r="177">
      <c r="A177" s="7" t="inlineStr">
        <is>
          <t>tab:case_ii_aligned_cs_experiments</t>
        </is>
      </c>
      <c r="B177" s="7" t="inlineStr">
        <is>
          <t>ii</t>
        </is>
      </c>
      <c r="C177" s="7" t="inlineStr">
        <is>
          <t>CubeSat</t>
        </is>
      </c>
      <c r="D177" s="7" t="inlineStr">
        <is>
          <t>aligned</t>
        </is>
      </c>
      <c r="E177" s="7">
        <f>'CubeSat-ii aligned'!$A$31</f>
        <v/>
      </c>
      <c r="F177" s="7">
        <f>'CubeSat-ii aligned'!$B$31</f>
        <v/>
      </c>
      <c r="G177" s="7">
        <f>'CubeSat-ii aligned'!$C$31</f>
        <v/>
      </c>
      <c r="H177" s="7">
        <f>'CubeSat-ii aligned'!$D$31</f>
        <v/>
      </c>
      <c r="I177" s="7">
        <f>'CubeSat-ii aligned'!$E$31</f>
        <v/>
      </c>
      <c r="J177" s="7">
        <f>'CubeSat-ii aligned'!$F$31</f>
        <v/>
      </c>
      <c r="K177" s="7">
        <f>'CubeSat-ii aligned'!$G$31</f>
        <v/>
      </c>
      <c r="L177" s="7">
        <f>'CubeSat-ii aligned'!$H$31</f>
        <v/>
      </c>
      <c r="M177" s="7">
        <f>'CubeSat-ii aligned'!$I$31</f>
        <v/>
      </c>
      <c r="N177" s="7">
        <f>'CubeSat-ii aligned'!$J$31</f>
        <v/>
      </c>
      <c r="O177" s="7">
        <f>'CubeSat-ii aligned'!$K$31</f>
        <v/>
      </c>
      <c r="P177" s="7">
        <f>'CubeSat-ii aligned'!$L$31</f>
        <v/>
      </c>
      <c r="Q177" s="7">
        <f>'CubeSat-ii aligned'!$M$31</f>
        <v/>
      </c>
      <c r="R177" s="7">
        <f>'CubeSat-ii aligned'!$N$31</f>
        <v/>
      </c>
      <c r="S177" s="7">
        <f>'CubeSat-ii aligned'!$O$31</f>
        <v/>
      </c>
      <c r="T177" s="7">
        <f>'CubeSat-ii aligned'!$P$31</f>
        <v/>
      </c>
      <c r="U177" s="7">
        <f>'CubeSat-ii aligned'!$Q$31</f>
        <v/>
      </c>
      <c r="V177" s="7">
        <f>'CubeSat-ii aligned'!$R$31</f>
        <v/>
      </c>
      <c r="W177" s="7">
        <f>'CubeSat-ii aligned'!$S$31</f>
        <v/>
      </c>
      <c r="X177" s="7">
        <f>'CubeSat-ii aligned'!$T$31</f>
        <v/>
      </c>
      <c r="Y177" s="7">
        <f>'CubeSat-ii aligned'!$U$31</f>
        <v/>
      </c>
      <c r="Z177" s="7">
        <f>'CubeSat-ii aligned'!$V$31</f>
        <v/>
      </c>
      <c r="AA177" s="7">
        <f>'CubeSat-ii aligned'!$W$31</f>
        <v/>
      </c>
      <c r="AB177" s="7">
        <f>'CubeSat-ii aligned'!$X$31</f>
        <v/>
      </c>
      <c r="AC177" s="7">
        <f>'CubeSat-ii aligned'!$Y$31</f>
        <v/>
      </c>
      <c r="AD177" s="7">
        <f>'CubeSat-ii aligned'!$Z$31</f>
        <v/>
      </c>
    </row>
    <row r="178">
      <c r="A178" s="7" t="inlineStr">
        <is>
          <t>tab:case_ii_aligned_cs_experiments</t>
        </is>
      </c>
      <c r="B178" s="7" t="inlineStr">
        <is>
          <t>ii</t>
        </is>
      </c>
      <c r="C178" s="7" t="inlineStr">
        <is>
          <t>CubeSat</t>
        </is>
      </c>
      <c r="D178" s="7" t="inlineStr">
        <is>
          <t>aligned</t>
        </is>
      </c>
      <c r="E178" s="7">
        <f>'CubeSat-ii aligned'!$A$32</f>
        <v/>
      </c>
      <c r="F178" s="7">
        <f>'CubeSat-ii aligned'!$B$32</f>
        <v/>
      </c>
      <c r="G178" s="7">
        <f>'CubeSat-ii aligned'!$C$32</f>
        <v/>
      </c>
      <c r="H178" s="7">
        <f>'CubeSat-ii aligned'!$D$32</f>
        <v/>
      </c>
      <c r="I178" s="7">
        <f>'CubeSat-ii aligned'!$E$32</f>
        <v/>
      </c>
      <c r="J178" s="7">
        <f>'CubeSat-ii aligned'!$F$32</f>
        <v/>
      </c>
      <c r="K178" s="7">
        <f>'CubeSat-ii aligned'!$G$32</f>
        <v/>
      </c>
      <c r="L178" s="7">
        <f>'CubeSat-ii aligned'!$H$32</f>
        <v/>
      </c>
      <c r="M178" s="7">
        <f>'CubeSat-ii aligned'!$I$32</f>
        <v/>
      </c>
      <c r="N178" s="7">
        <f>'CubeSat-ii aligned'!$J$32</f>
        <v/>
      </c>
      <c r="O178" s="7">
        <f>'CubeSat-ii aligned'!$K$32</f>
        <v/>
      </c>
      <c r="P178" s="7">
        <f>'CubeSat-ii aligned'!$L$32</f>
        <v/>
      </c>
      <c r="Q178" s="7">
        <f>'CubeSat-ii aligned'!$M$32</f>
        <v/>
      </c>
      <c r="R178" s="7">
        <f>'CubeSat-ii aligned'!$N$32</f>
        <v/>
      </c>
      <c r="S178" s="7">
        <f>'CubeSat-ii aligned'!$O$32</f>
        <v/>
      </c>
      <c r="T178" s="7">
        <f>'CubeSat-ii aligned'!$P$32</f>
        <v/>
      </c>
      <c r="U178" s="7">
        <f>'CubeSat-ii aligned'!$Q$32</f>
        <v/>
      </c>
      <c r="V178" s="7">
        <f>'CubeSat-ii aligned'!$R$32</f>
        <v/>
      </c>
      <c r="W178" s="7">
        <f>'CubeSat-ii aligned'!$S$32</f>
        <v/>
      </c>
      <c r="X178" s="7">
        <f>'CubeSat-ii aligned'!$T$32</f>
        <v/>
      </c>
      <c r="Y178" s="7">
        <f>'CubeSat-ii aligned'!$U$32</f>
        <v/>
      </c>
      <c r="Z178" s="7">
        <f>'CubeSat-ii aligned'!$V$32</f>
        <v/>
      </c>
      <c r="AA178" s="7">
        <f>'CubeSat-ii aligned'!$W$32</f>
        <v/>
      </c>
      <c r="AB178" s="7">
        <f>'CubeSat-ii aligned'!$X$32</f>
        <v/>
      </c>
      <c r="AC178" s="7">
        <f>'CubeSat-ii aligned'!$Y$32</f>
        <v/>
      </c>
      <c r="AD178" s="7">
        <f>'CubeSat-ii aligned'!$Z$32</f>
        <v/>
      </c>
    </row>
    <row r="179">
      <c r="A179" s="7" t="inlineStr">
        <is>
          <t>tab:case_ii_aligned_cs_experiments</t>
        </is>
      </c>
      <c r="B179" s="7" t="inlineStr">
        <is>
          <t>ii</t>
        </is>
      </c>
      <c r="C179" s="7" t="inlineStr">
        <is>
          <t>CubeSat</t>
        </is>
      </c>
      <c r="D179" s="7" t="inlineStr">
        <is>
          <t>aligned</t>
        </is>
      </c>
      <c r="E179" s="7">
        <f>'CubeSat-ii aligned'!$A$33</f>
        <v/>
      </c>
      <c r="F179" s="7">
        <f>'CubeSat-ii aligned'!$B$33</f>
        <v/>
      </c>
      <c r="G179" s="7">
        <f>'CubeSat-ii aligned'!$C$33</f>
        <v/>
      </c>
      <c r="H179" s="7">
        <f>'CubeSat-ii aligned'!$D$33</f>
        <v/>
      </c>
      <c r="I179" s="7">
        <f>'CubeSat-ii aligned'!$E$33</f>
        <v/>
      </c>
      <c r="J179" s="7">
        <f>'CubeSat-ii aligned'!$F$33</f>
        <v/>
      </c>
      <c r="K179" s="7">
        <f>'CubeSat-ii aligned'!$G$33</f>
        <v/>
      </c>
      <c r="L179" s="7">
        <f>'CubeSat-ii aligned'!$H$33</f>
        <v/>
      </c>
      <c r="M179" s="7">
        <f>'CubeSat-ii aligned'!$I$33</f>
        <v/>
      </c>
      <c r="N179" s="7">
        <f>'CubeSat-ii aligned'!$J$33</f>
        <v/>
      </c>
      <c r="O179" s="7">
        <f>'CubeSat-ii aligned'!$K$33</f>
        <v/>
      </c>
      <c r="P179" s="7">
        <f>'CubeSat-ii aligned'!$L$33</f>
        <v/>
      </c>
      <c r="Q179" s="7">
        <f>'CubeSat-ii aligned'!$M$33</f>
        <v/>
      </c>
      <c r="R179" s="7">
        <f>'CubeSat-ii aligned'!$N$33</f>
        <v/>
      </c>
      <c r="S179" s="7">
        <f>'CubeSat-ii aligned'!$O$33</f>
        <v/>
      </c>
      <c r="T179" s="7">
        <f>'CubeSat-ii aligned'!$P$33</f>
        <v/>
      </c>
      <c r="U179" s="7">
        <f>'CubeSat-ii aligned'!$Q$33</f>
        <v/>
      </c>
      <c r="V179" s="7">
        <f>'CubeSat-ii aligned'!$R$33</f>
        <v/>
      </c>
      <c r="W179" s="7">
        <f>'CubeSat-ii aligned'!$S$33</f>
        <v/>
      </c>
      <c r="X179" s="7">
        <f>'CubeSat-ii aligned'!$T$33</f>
        <v/>
      </c>
      <c r="Y179" s="7">
        <f>'CubeSat-ii aligned'!$U$33</f>
        <v/>
      </c>
      <c r="Z179" s="7">
        <f>'CubeSat-ii aligned'!$V$33</f>
        <v/>
      </c>
      <c r="AA179" s="7">
        <f>'CubeSat-ii aligned'!$W$33</f>
        <v/>
      </c>
      <c r="AB179" s="7">
        <f>'CubeSat-ii aligned'!$X$33</f>
        <v/>
      </c>
      <c r="AC179" s="7">
        <f>'CubeSat-ii aligned'!$Y$33</f>
        <v/>
      </c>
      <c r="AD179" s="7">
        <f>'CubeSat-ii aligned'!$Z$33</f>
        <v/>
      </c>
    </row>
    <row r="180">
      <c r="A180" s="7" t="inlineStr">
        <is>
          <t>tab:case_ii_aligned_cs_experiments</t>
        </is>
      </c>
      <c r="B180" s="7" t="inlineStr">
        <is>
          <t>ii</t>
        </is>
      </c>
      <c r="C180" s="7" t="inlineStr">
        <is>
          <t>CubeSat</t>
        </is>
      </c>
      <c r="D180" s="7" t="inlineStr">
        <is>
          <t>aligned</t>
        </is>
      </c>
      <c r="E180" s="7">
        <f>'CubeSat-ii aligned'!$A$34</f>
        <v/>
      </c>
      <c r="F180" s="7">
        <f>'CubeSat-ii aligned'!$B$34</f>
        <v/>
      </c>
      <c r="G180" s="7">
        <f>'CubeSat-ii aligned'!$C$34</f>
        <v/>
      </c>
      <c r="H180" s="7">
        <f>'CubeSat-ii aligned'!$D$34</f>
        <v/>
      </c>
      <c r="I180" s="7">
        <f>'CubeSat-ii aligned'!$E$34</f>
        <v/>
      </c>
      <c r="J180" s="7">
        <f>'CubeSat-ii aligned'!$F$34</f>
        <v/>
      </c>
      <c r="K180" s="7">
        <f>'CubeSat-ii aligned'!$G$34</f>
        <v/>
      </c>
      <c r="L180" s="7">
        <f>'CubeSat-ii aligned'!$H$34</f>
        <v/>
      </c>
      <c r="M180" s="7">
        <f>'CubeSat-ii aligned'!$I$34</f>
        <v/>
      </c>
      <c r="N180" s="7">
        <f>'CubeSat-ii aligned'!$J$34</f>
        <v/>
      </c>
      <c r="O180" s="7">
        <f>'CubeSat-ii aligned'!$K$34</f>
        <v/>
      </c>
      <c r="P180" s="7">
        <f>'CubeSat-ii aligned'!$L$34</f>
        <v/>
      </c>
      <c r="Q180" s="7">
        <f>'CubeSat-ii aligned'!$M$34</f>
        <v/>
      </c>
      <c r="R180" s="7">
        <f>'CubeSat-ii aligned'!$N$34</f>
        <v/>
      </c>
      <c r="S180" s="7">
        <f>'CubeSat-ii aligned'!$O$34</f>
        <v/>
      </c>
      <c r="T180" s="7">
        <f>'CubeSat-ii aligned'!$P$34</f>
        <v/>
      </c>
      <c r="U180" s="7">
        <f>'CubeSat-ii aligned'!$Q$34</f>
        <v/>
      </c>
      <c r="V180" s="7">
        <f>'CubeSat-ii aligned'!$R$34</f>
        <v/>
      </c>
      <c r="W180" s="7">
        <f>'CubeSat-ii aligned'!$S$34</f>
        <v/>
      </c>
      <c r="X180" s="7">
        <f>'CubeSat-ii aligned'!$T$34</f>
        <v/>
      </c>
      <c r="Y180" s="7">
        <f>'CubeSat-ii aligned'!$U$34</f>
        <v/>
      </c>
      <c r="Z180" s="7">
        <f>'CubeSat-ii aligned'!$V$34</f>
        <v/>
      </c>
      <c r="AA180" s="7">
        <f>'CubeSat-ii aligned'!$W$34</f>
        <v/>
      </c>
      <c r="AB180" s="7">
        <f>'CubeSat-ii aligned'!$X$34</f>
        <v/>
      </c>
      <c r="AC180" s="7">
        <f>'CubeSat-ii aligned'!$Y$34</f>
        <v/>
      </c>
      <c r="AD180" s="7">
        <f>'CubeSat-ii aligned'!$Z$34</f>
        <v/>
      </c>
    </row>
    <row r="181">
      <c r="A181" s="7" t="inlineStr">
        <is>
          <t>tab:case_ii_aligned_cs_experiments</t>
        </is>
      </c>
      <c r="B181" s="7" t="inlineStr">
        <is>
          <t>ii</t>
        </is>
      </c>
      <c r="C181" s="7" t="inlineStr">
        <is>
          <t>CubeSat</t>
        </is>
      </c>
      <c r="D181" s="7" t="inlineStr">
        <is>
          <t>aligned</t>
        </is>
      </c>
      <c r="E181" s="7">
        <f>'CubeSat-ii aligned'!$A$35</f>
        <v/>
      </c>
      <c r="F181" s="7">
        <f>'CubeSat-ii aligned'!$B$35</f>
        <v/>
      </c>
      <c r="G181" s="7">
        <f>'CubeSat-ii aligned'!$C$35</f>
        <v/>
      </c>
      <c r="H181" s="7">
        <f>'CubeSat-ii aligned'!$D$35</f>
        <v/>
      </c>
      <c r="I181" s="7">
        <f>'CubeSat-ii aligned'!$E$35</f>
        <v/>
      </c>
      <c r="J181" s="7">
        <f>'CubeSat-ii aligned'!$F$35</f>
        <v/>
      </c>
      <c r="K181" s="7">
        <f>'CubeSat-ii aligned'!$G$35</f>
        <v/>
      </c>
      <c r="L181" s="7">
        <f>'CubeSat-ii aligned'!$H$35</f>
        <v/>
      </c>
      <c r="M181" s="7">
        <f>'CubeSat-ii aligned'!$I$35</f>
        <v/>
      </c>
      <c r="N181" s="7">
        <f>'CubeSat-ii aligned'!$J$35</f>
        <v/>
      </c>
      <c r="O181" s="7">
        <f>'CubeSat-ii aligned'!$K$35</f>
        <v/>
      </c>
      <c r="P181" s="7">
        <f>'CubeSat-ii aligned'!$L$35</f>
        <v/>
      </c>
      <c r="Q181" s="7">
        <f>'CubeSat-ii aligned'!$M$35</f>
        <v/>
      </c>
      <c r="R181" s="7">
        <f>'CubeSat-ii aligned'!$N$35</f>
        <v/>
      </c>
      <c r="S181" s="7">
        <f>'CubeSat-ii aligned'!$O$35</f>
        <v/>
      </c>
      <c r="T181" s="7">
        <f>'CubeSat-ii aligned'!$P$35</f>
        <v/>
      </c>
      <c r="U181" s="7">
        <f>'CubeSat-ii aligned'!$Q$35</f>
        <v/>
      </c>
      <c r="V181" s="7">
        <f>'CubeSat-ii aligned'!$R$35</f>
        <v/>
      </c>
      <c r="W181" s="7">
        <f>'CubeSat-ii aligned'!$S$35</f>
        <v/>
      </c>
      <c r="X181" s="7">
        <f>'CubeSat-ii aligned'!$T$35</f>
        <v/>
      </c>
      <c r="Y181" s="7">
        <f>'CubeSat-ii aligned'!$U$35</f>
        <v/>
      </c>
      <c r="Z181" s="7">
        <f>'CubeSat-ii aligned'!$V$35</f>
        <v/>
      </c>
      <c r="AA181" s="7">
        <f>'CubeSat-ii aligned'!$W$35</f>
        <v/>
      </c>
      <c r="AB181" s="7">
        <f>'CubeSat-ii aligned'!$X$35</f>
        <v/>
      </c>
      <c r="AC181" s="7">
        <f>'CubeSat-ii aligned'!$Y$35</f>
        <v/>
      </c>
      <c r="AD181" s="7">
        <f>'CubeSat-ii aligned'!$Z$35</f>
        <v/>
      </c>
    </row>
    <row r="182">
      <c r="A182" s="7" t="inlineStr">
        <is>
          <t>tab:case_ii_aligned_cs_experiments</t>
        </is>
      </c>
      <c r="B182" s="7" t="inlineStr">
        <is>
          <t>ii</t>
        </is>
      </c>
      <c r="C182" s="7" t="inlineStr">
        <is>
          <t>CubeSat</t>
        </is>
      </c>
      <c r="D182" s="7" t="inlineStr">
        <is>
          <t>aligned</t>
        </is>
      </c>
      <c r="E182" s="7">
        <f>'CubeSat-ii aligned'!$A$36</f>
        <v/>
      </c>
      <c r="F182" s="7">
        <f>'CubeSat-ii aligned'!$B$36</f>
        <v/>
      </c>
      <c r="G182" s="7">
        <f>'CubeSat-ii aligned'!$C$36</f>
        <v/>
      </c>
      <c r="H182" s="7">
        <f>'CubeSat-ii aligned'!$D$36</f>
        <v/>
      </c>
      <c r="I182" s="7">
        <f>'CubeSat-ii aligned'!$E$36</f>
        <v/>
      </c>
      <c r="J182" s="7">
        <f>'CubeSat-ii aligned'!$F$36</f>
        <v/>
      </c>
      <c r="K182" s="7">
        <f>'CubeSat-ii aligned'!$G$36</f>
        <v/>
      </c>
      <c r="L182" s="7">
        <f>'CubeSat-ii aligned'!$H$36</f>
        <v/>
      </c>
      <c r="M182" s="7">
        <f>'CubeSat-ii aligned'!$I$36</f>
        <v/>
      </c>
      <c r="N182" s="7">
        <f>'CubeSat-ii aligned'!$J$36</f>
        <v/>
      </c>
      <c r="O182" s="7">
        <f>'CubeSat-ii aligned'!$K$36</f>
        <v/>
      </c>
      <c r="P182" s="7">
        <f>'CubeSat-ii aligned'!$L$36</f>
        <v/>
      </c>
      <c r="Q182" s="7">
        <f>'CubeSat-ii aligned'!$M$36</f>
        <v/>
      </c>
      <c r="R182" s="7">
        <f>'CubeSat-ii aligned'!$N$36</f>
        <v/>
      </c>
      <c r="S182" s="7">
        <f>'CubeSat-ii aligned'!$O$36</f>
        <v/>
      </c>
      <c r="T182" s="7">
        <f>'CubeSat-ii aligned'!$P$36</f>
        <v/>
      </c>
      <c r="U182" s="7">
        <f>'CubeSat-ii aligned'!$Q$36</f>
        <v/>
      </c>
      <c r="V182" s="7">
        <f>'CubeSat-ii aligned'!$R$36</f>
        <v/>
      </c>
      <c r="W182" s="7">
        <f>'CubeSat-ii aligned'!$S$36</f>
        <v/>
      </c>
      <c r="X182" s="7">
        <f>'CubeSat-ii aligned'!$T$36</f>
        <v/>
      </c>
      <c r="Y182" s="7">
        <f>'CubeSat-ii aligned'!$U$36</f>
        <v/>
      </c>
      <c r="Z182" s="7">
        <f>'CubeSat-ii aligned'!$V$36</f>
        <v/>
      </c>
      <c r="AA182" s="7">
        <f>'CubeSat-ii aligned'!$W$36</f>
        <v/>
      </c>
      <c r="AB182" s="7">
        <f>'CubeSat-ii aligned'!$X$36</f>
        <v/>
      </c>
      <c r="AC182" s="7">
        <f>'CubeSat-ii aligned'!$Y$36</f>
        <v/>
      </c>
      <c r="AD182" s="7">
        <f>'CubeSat-ii aligned'!$Z$36</f>
        <v/>
      </c>
    </row>
    <row r="183">
      <c r="A183" s="7" t="inlineStr">
        <is>
          <t>tab:case_ii_aligned_cs_experiments</t>
        </is>
      </c>
      <c r="B183" s="7" t="inlineStr">
        <is>
          <t>ii</t>
        </is>
      </c>
      <c r="C183" s="7" t="inlineStr">
        <is>
          <t>CubeSat</t>
        </is>
      </c>
      <c r="D183" s="7" t="inlineStr">
        <is>
          <t>aligned</t>
        </is>
      </c>
      <c r="E183" s="7">
        <f>'CubeSat-ii aligned'!$A$37</f>
        <v/>
      </c>
      <c r="F183" s="7">
        <f>'CubeSat-ii aligned'!$B$37</f>
        <v/>
      </c>
      <c r="G183" s="7">
        <f>'CubeSat-ii aligned'!$C$37</f>
        <v/>
      </c>
      <c r="H183" s="7">
        <f>'CubeSat-ii aligned'!$D$37</f>
        <v/>
      </c>
      <c r="I183" s="7">
        <f>'CubeSat-ii aligned'!$E$37</f>
        <v/>
      </c>
      <c r="J183" s="7">
        <f>'CubeSat-ii aligned'!$F$37</f>
        <v/>
      </c>
      <c r="K183" s="7">
        <f>'CubeSat-ii aligned'!$G$37</f>
        <v/>
      </c>
      <c r="L183" s="7">
        <f>'CubeSat-ii aligned'!$H$37</f>
        <v/>
      </c>
      <c r="M183" s="7">
        <f>'CubeSat-ii aligned'!$I$37</f>
        <v/>
      </c>
      <c r="N183" s="7">
        <f>'CubeSat-ii aligned'!$J$37</f>
        <v/>
      </c>
      <c r="O183" s="7">
        <f>'CubeSat-ii aligned'!$K$37</f>
        <v/>
      </c>
      <c r="P183" s="7">
        <f>'CubeSat-ii aligned'!$L$37</f>
        <v/>
      </c>
      <c r="Q183" s="7">
        <f>'CubeSat-ii aligned'!$M$37</f>
        <v/>
      </c>
      <c r="R183" s="7">
        <f>'CubeSat-ii aligned'!$N$37</f>
        <v/>
      </c>
      <c r="S183" s="7">
        <f>'CubeSat-ii aligned'!$O$37</f>
        <v/>
      </c>
      <c r="T183" s="7">
        <f>'CubeSat-ii aligned'!$P$37</f>
        <v/>
      </c>
      <c r="U183" s="7">
        <f>'CubeSat-ii aligned'!$Q$37</f>
        <v/>
      </c>
      <c r="V183" s="7">
        <f>'CubeSat-ii aligned'!$R$37</f>
        <v/>
      </c>
      <c r="W183" s="7">
        <f>'CubeSat-ii aligned'!$S$37</f>
        <v/>
      </c>
      <c r="X183" s="7">
        <f>'CubeSat-ii aligned'!$T$37</f>
        <v/>
      </c>
      <c r="Y183" s="7">
        <f>'CubeSat-ii aligned'!$U$37</f>
        <v/>
      </c>
      <c r="Z183" s="7">
        <f>'CubeSat-ii aligned'!$V$37</f>
        <v/>
      </c>
      <c r="AA183" s="7">
        <f>'CubeSat-ii aligned'!$W$37</f>
        <v/>
      </c>
      <c r="AB183" s="7">
        <f>'CubeSat-ii aligned'!$X$37</f>
        <v/>
      </c>
      <c r="AC183" s="7">
        <f>'CubeSat-ii aligned'!$Y$37</f>
        <v/>
      </c>
      <c r="AD183" s="7">
        <f>'CubeSat-ii aligned'!$Z$37</f>
        <v/>
      </c>
    </row>
    <row r="184">
      <c r="A184" s="7" t="inlineStr">
        <is>
          <t>tab:case_ii_aligned_cs_experiments</t>
        </is>
      </c>
      <c r="B184" s="7" t="inlineStr">
        <is>
          <t>ii</t>
        </is>
      </c>
      <c r="C184" s="7" t="inlineStr">
        <is>
          <t>CubeSat</t>
        </is>
      </c>
      <c r="D184" s="7" t="inlineStr">
        <is>
          <t>aligned</t>
        </is>
      </c>
      <c r="E184" s="7">
        <f>'CubeSat-ii aligned'!$A$38</f>
        <v/>
      </c>
      <c r="F184" s="7">
        <f>'CubeSat-ii aligned'!$B$38</f>
        <v/>
      </c>
      <c r="G184" s="7">
        <f>'CubeSat-ii aligned'!$C$38</f>
        <v/>
      </c>
      <c r="H184" s="7">
        <f>'CubeSat-ii aligned'!$D$38</f>
        <v/>
      </c>
      <c r="I184" s="7">
        <f>'CubeSat-ii aligned'!$E$38</f>
        <v/>
      </c>
      <c r="J184" s="7">
        <f>'CubeSat-ii aligned'!$F$38</f>
        <v/>
      </c>
      <c r="K184" s="7">
        <f>'CubeSat-ii aligned'!$G$38</f>
        <v/>
      </c>
      <c r="L184" s="7">
        <f>'CubeSat-ii aligned'!$H$38</f>
        <v/>
      </c>
      <c r="M184" s="7">
        <f>'CubeSat-ii aligned'!$I$38</f>
        <v/>
      </c>
      <c r="N184" s="7">
        <f>'CubeSat-ii aligned'!$J$38</f>
        <v/>
      </c>
      <c r="O184" s="7">
        <f>'CubeSat-ii aligned'!$K$38</f>
        <v/>
      </c>
      <c r="P184" s="7">
        <f>'CubeSat-ii aligned'!$L$38</f>
        <v/>
      </c>
      <c r="Q184" s="7">
        <f>'CubeSat-ii aligned'!$M$38</f>
        <v/>
      </c>
      <c r="R184" s="7">
        <f>'CubeSat-ii aligned'!$N$38</f>
        <v/>
      </c>
      <c r="S184" s="7">
        <f>'CubeSat-ii aligned'!$O$38</f>
        <v/>
      </c>
      <c r="T184" s="7">
        <f>'CubeSat-ii aligned'!$P$38</f>
        <v/>
      </c>
      <c r="U184" s="7">
        <f>'CubeSat-ii aligned'!$Q$38</f>
        <v/>
      </c>
      <c r="V184" s="7">
        <f>'CubeSat-ii aligned'!$R$38</f>
        <v/>
      </c>
      <c r="W184" s="7">
        <f>'CubeSat-ii aligned'!$S$38</f>
        <v/>
      </c>
      <c r="X184" s="7">
        <f>'CubeSat-ii aligned'!$T$38</f>
        <v/>
      </c>
      <c r="Y184" s="7">
        <f>'CubeSat-ii aligned'!$U$38</f>
        <v/>
      </c>
      <c r="Z184" s="7">
        <f>'CubeSat-ii aligned'!$V$38</f>
        <v/>
      </c>
      <c r="AA184" s="7">
        <f>'CubeSat-ii aligned'!$W$38</f>
        <v/>
      </c>
      <c r="AB184" s="7">
        <f>'CubeSat-ii aligned'!$X$38</f>
        <v/>
      </c>
      <c r="AC184" s="7">
        <f>'CubeSat-ii aligned'!$Y$38</f>
        <v/>
      </c>
      <c r="AD184" s="7">
        <f>'CubeSat-ii aligned'!$Z$38</f>
        <v/>
      </c>
    </row>
    <row r="185">
      <c r="A185" s="7" t="inlineStr">
        <is>
          <t>tab:case_ii_aligned_cs_experiments</t>
        </is>
      </c>
      <c r="B185" s="7" t="inlineStr">
        <is>
          <t>ii</t>
        </is>
      </c>
      <c r="C185" s="7" t="inlineStr">
        <is>
          <t>CubeSat</t>
        </is>
      </c>
      <c r="D185" s="7" t="inlineStr">
        <is>
          <t>aligned</t>
        </is>
      </c>
      <c r="E185" s="7">
        <f>'CubeSat-ii aligned'!$A$39</f>
        <v/>
      </c>
      <c r="F185" s="7">
        <f>'CubeSat-ii aligned'!$B$39</f>
        <v/>
      </c>
      <c r="G185" s="7">
        <f>'CubeSat-ii aligned'!$C$39</f>
        <v/>
      </c>
      <c r="H185" s="7">
        <f>'CubeSat-ii aligned'!$D$39</f>
        <v/>
      </c>
      <c r="I185" s="7">
        <f>'CubeSat-ii aligned'!$E$39</f>
        <v/>
      </c>
      <c r="J185" s="7">
        <f>'CubeSat-ii aligned'!$F$39</f>
        <v/>
      </c>
      <c r="K185" s="7">
        <f>'CubeSat-ii aligned'!$G$39</f>
        <v/>
      </c>
      <c r="L185" s="7">
        <f>'CubeSat-ii aligned'!$H$39</f>
        <v/>
      </c>
      <c r="M185" s="7">
        <f>'CubeSat-ii aligned'!$I$39</f>
        <v/>
      </c>
      <c r="N185" s="7">
        <f>'CubeSat-ii aligned'!$J$39</f>
        <v/>
      </c>
      <c r="O185" s="7">
        <f>'CubeSat-ii aligned'!$K$39</f>
        <v/>
      </c>
      <c r="P185" s="7">
        <f>'CubeSat-ii aligned'!$L$39</f>
        <v/>
      </c>
      <c r="Q185" s="7">
        <f>'CubeSat-ii aligned'!$M$39</f>
        <v/>
      </c>
      <c r="R185" s="7">
        <f>'CubeSat-ii aligned'!$N$39</f>
        <v/>
      </c>
      <c r="S185" s="7">
        <f>'CubeSat-ii aligned'!$O$39</f>
        <v/>
      </c>
      <c r="T185" s="7">
        <f>'CubeSat-ii aligned'!$P$39</f>
        <v/>
      </c>
      <c r="U185" s="7">
        <f>'CubeSat-ii aligned'!$Q$39</f>
        <v/>
      </c>
      <c r="V185" s="7">
        <f>'CubeSat-ii aligned'!$R$39</f>
        <v/>
      </c>
      <c r="W185" s="7">
        <f>'CubeSat-ii aligned'!$S$39</f>
        <v/>
      </c>
      <c r="X185" s="7">
        <f>'CubeSat-ii aligned'!$T$39</f>
        <v/>
      </c>
      <c r="Y185" s="7">
        <f>'CubeSat-ii aligned'!$U$39</f>
        <v/>
      </c>
      <c r="Z185" s="7">
        <f>'CubeSat-ii aligned'!$V$39</f>
        <v/>
      </c>
      <c r="AA185" s="7">
        <f>'CubeSat-ii aligned'!$W$39</f>
        <v/>
      </c>
      <c r="AB185" s="7">
        <f>'CubeSat-ii aligned'!$X$39</f>
        <v/>
      </c>
      <c r="AC185" s="7">
        <f>'CubeSat-ii aligned'!$Y$39</f>
        <v/>
      </c>
      <c r="AD185" s="7">
        <f>'CubeSat-ii aligned'!$Z$39</f>
        <v/>
      </c>
    </row>
    <row r="186">
      <c r="A186" s="7" t="inlineStr">
        <is>
          <t>tab:case_ii_aligned_cs_experiments</t>
        </is>
      </c>
      <c r="B186" s="7" t="inlineStr">
        <is>
          <t>ii</t>
        </is>
      </c>
      <c r="C186" s="7" t="inlineStr">
        <is>
          <t>CubeSat</t>
        </is>
      </c>
      <c r="D186" s="7" t="inlineStr">
        <is>
          <t>aligned</t>
        </is>
      </c>
      <c r="E186" s="7">
        <f>'CubeSat-ii aligned'!$A$40</f>
        <v/>
      </c>
      <c r="F186" s="7">
        <f>'CubeSat-ii aligned'!$B$40</f>
        <v/>
      </c>
      <c r="G186" s="7">
        <f>'CubeSat-ii aligned'!$C$40</f>
        <v/>
      </c>
      <c r="H186" s="7">
        <f>'CubeSat-ii aligned'!$D$40</f>
        <v/>
      </c>
      <c r="I186" s="7">
        <f>'CubeSat-ii aligned'!$E$40</f>
        <v/>
      </c>
      <c r="J186" s="7">
        <f>'CubeSat-ii aligned'!$F$40</f>
        <v/>
      </c>
      <c r="K186" s="7">
        <f>'CubeSat-ii aligned'!$G$40</f>
        <v/>
      </c>
      <c r="L186" s="7">
        <f>'CubeSat-ii aligned'!$H$40</f>
        <v/>
      </c>
      <c r="M186" s="7">
        <f>'CubeSat-ii aligned'!$I$40</f>
        <v/>
      </c>
      <c r="N186" s="7">
        <f>'CubeSat-ii aligned'!$J$40</f>
        <v/>
      </c>
      <c r="O186" s="7">
        <f>'CubeSat-ii aligned'!$K$40</f>
        <v/>
      </c>
      <c r="P186" s="7">
        <f>'CubeSat-ii aligned'!$L$40</f>
        <v/>
      </c>
      <c r="Q186" s="7">
        <f>'CubeSat-ii aligned'!$M$40</f>
        <v/>
      </c>
      <c r="R186" s="7">
        <f>'CubeSat-ii aligned'!$N$40</f>
        <v/>
      </c>
      <c r="S186" s="7">
        <f>'CubeSat-ii aligned'!$O$40</f>
        <v/>
      </c>
      <c r="T186" s="7">
        <f>'CubeSat-ii aligned'!$P$40</f>
        <v/>
      </c>
      <c r="U186" s="7">
        <f>'CubeSat-ii aligned'!$Q$40</f>
        <v/>
      </c>
      <c r="V186" s="7">
        <f>'CubeSat-ii aligned'!$R$40</f>
        <v/>
      </c>
      <c r="W186" s="7">
        <f>'CubeSat-ii aligned'!$S$40</f>
        <v/>
      </c>
      <c r="X186" s="7">
        <f>'CubeSat-ii aligned'!$T$40</f>
        <v/>
      </c>
      <c r="Y186" s="7">
        <f>'CubeSat-ii aligned'!$U$40</f>
        <v/>
      </c>
      <c r="Z186" s="7">
        <f>'CubeSat-ii aligned'!$V$40</f>
        <v/>
      </c>
      <c r="AA186" s="7">
        <f>'CubeSat-ii aligned'!$W$40</f>
        <v/>
      </c>
      <c r="AB186" s="7">
        <f>'CubeSat-ii aligned'!$X$40</f>
        <v/>
      </c>
      <c r="AC186" s="7">
        <f>'CubeSat-ii aligned'!$Y$40</f>
        <v/>
      </c>
      <c r="AD186" s="7">
        <f>'CubeSat-ii aligned'!$Z$40</f>
        <v/>
      </c>
    </row>
    <row r="187">
      <c r="A187" s="7" t="inlineStr">
        <is>
          <t>tab:case_ii_aligned_cs_experiments</t>
        </is>
      </c>
      <c r="B187" s="7" t="inlineStr">
        <is>
          <t>ii</t>
        </is>
      </c>
      <c r="C187" s="7" t="inlineStr">
        <is>
          <t>CubeSat</t>
        </is>
      </c>
      <c r="D187" s="7" t="inlineStr">
        <is>
          <t>aligned</t>
        </is>
      </c>
      <c r="E187" s="7">
        <f>'CubeSat-ii aligned'!$A$41</f>
        <v/>
      </c>
      <c r="F187" s="7">
        <f>'CubeSat-ii aligned'!$B$41</f>
        <v/>
      </c>
      <c r="G187" s="7">
        <f>'CubeSat-ii aligned'!$C$41</f>
        <v/>
      </c>
      <c r="H187" s="7">
        <f>'CubeSat-ii aligned'!$D$41</f>
        <v/>
      </c>
      <c r="I187" s="7">
        <f>'CubeSat-ii aligned'!$E$41</f>
        <v/>
      </c>
      <c r="J187" s="7">
        <f>'CubeSat-ii aligned'!$F$41</f>
        <v/>
      </c>
      <c r="K187" s="7">
        <f>'CubeSat-ii aligned'!$G$41</f>
        <v/>
      </c>
      <c r="L187" s="7">
        <f>'CubeSat-ii aligned'!$H$41</f>
        <v/>
      </c>
      <c r="M187" s="7">
        <f>'CubeSat-ii aligned'!$I$41</f>
        <v/>
      </c>
      <c r="N187" s="7">
        <f>'CubeSat-ii aligned'!$J$41</f>
        <v/>
      </c>
      <c r="O187" s="7">
        <f>'CubeSat-ii aligned'!$K$41</f>
        <v/>
      </c>
      <c r="P187" s="7">
        <f>'CubeSat-ii aligned'!$L$41</f>
        <v/>
      </c>
      <c r="Q187" s="7">
        <f>'CubeSat-ii aligned'!$M$41</f>
        <v/>
      </c>
      <c r="R187" s="7">
        <f>'CubeSat-ii aligned'!$N$41</f>
        <v/>
      </c>
      <c r="S187" s="7">
        <f>'CubeSat-ii aligned'!$O$41</f>
        <v/>
      </c>
      <c r="T187" s="7">
        <f>'CubeSat-ii aligned'!$P$41</f>
        <v/>
      </c>
      <c r="U187" s="7">
        <f>'CubeSat-ii aligned'!$Q$41</f>
        <v/>
      </c>
      <c r="V187" s="7">
        <f>'CubeSat-ii aligned'!$R$41</f>
        <v/>
      </c>
      <c r="W187" s="7">
        <f>'CubeSat-ii aligned'!$S$41</f>
        <v/>
      </c>
      <c r="X187" s="7">
        <f>'CubeSat-ii aligned'!$T$41</f>
        <v/>
      </c>
      <c r="Y187" s="7">
        <f>'CubeSat-ii aligned'!$U$41</f>
        <v/>
      </c>
      <c r="Z187" s="7">
        <f>'CubeSat-ii aligned'!$V$41</f>
        <v/>
      </c>
      <c r="AA187" s="7">
        <f>'CubeSat-ii aligned'!$W$41</f>
        <v/>
      </c>
      <c r="AB187" s="7">
        <f>'CubeSat-ii aligned'!$X$41</f>
        <v/>
      </c>
      <c r="AC187" s="7">
        <f>'CubeSat-ii aligned'!$Y$41</f>
        <v/>
      </c>
      <c r="AD187" s="7">
        <f>'CubeSat-ii aligned'!$Z$41</f>
        <v/>
      </c>
    </row>
    <row r="188">
      <c r="A188" s="7" t="inlineStr">
        <is>
          <t>tab:case_ii_aligned_cs_experiments</t>
        </is>
      </c>
      <c r="B188" s="7" t="inlineStr">
        <is>
          <t>ii</t>
        </is>
      </c>
      <c r="C188" s="7" t="inlineStr">
        <is>
          <t>CubeSat</t>
        </is>
      </c>
      <c r="D188" s="7" t="inlineStr">
        <is>
          <t>aligned</t>
        </is>
      </c>
      <c r="E188" s="7">
        <f>'CubeSat-ii aligned'!$A$42</f>
        <v/>
      </c>
      <c r="F188" s="7">
        <f>'CubeSat-ii aligned'!$B$42</f>
        <v/>
      </c>
      <c r="G188" s="7">
        <f>'CubeSat-ii aligned'!$C$42</f>
        <v/>
      </c>
      <c r="H188" s="7">
        <f>'CubeSat-ii aligned'!$D$42</f>
        <v/>
      </c>
      <c r="I188" s="7">
        <f>'CubeSat-ii aligned'!$E$42</f>
        <v/>
      </c>
      <c r="J188" s="7">
        <f>'CubeSat-ii aligned'!$F$42</f>
        <v/>
      </c>
      <c r="K188" s="7">
        <f>'CubeSat-ii aligned'!$G$42</f>
        <v/>
      </c>
      <c r="L188" s="7">
        <f>'CubeSat-ii aligned'!$H$42</f>
        <v/>
      </c>
      <c r="M188" s="7">
        <f>'CubeSat-ii aligned'!$I$42</f>
        <v/>
      </c>
      <c r="N188" s="7">
        <f>'CubeSat-ii aligned'!$J$42</f>
        <v/>
      </c>
      <c r="O188" s="7">
        <f>'CubeSat-ii aligned'!$K$42</f>
        <v/>
      </c>
      <c r="P188" s="7">
        <f>'CubeSat-ii aligned'!$L$42</f>
        <v/>
      </c>
      <c r="Q188" s="7">
        <f>'CubeSat-ii aligned'!$M$42</f>
        <v/>
      </c>
      <c r="R188" s="7">
        <f>'CubeSat-ii aligned'!$N$42</f>
        <v/>
      </c>
      <c r="S188" s="7">
        <f>'CubeSat-ii aligned'!$O$42</f>
        <v/>
      </c>
      <c r="T188" s="7">
        <f>'CubeSat-ii aligned'!$P$42</f>
        <v/>
      </c>
      <c r="U188" s="7">
        <f>'CubeSat-ii aligned'!$Q$42</f>
        <v/>
      </c>
      <c r="V188" s="7">
        <f>'CubeSat-ii aligned'!$R$42</f>
        <v/>
      </c>
      <c r="W188" s="7">
        <f>'CubeSat-ii aligned'!$S$42</f>
        <v/>
      </c>
      <c r="X188" s="7">
        <f>'CubeSat-ii aligned'!$T$42</f>
        <v/>
      </c>
      <c r="Y188" s="7">
        <f>'CubeSat-ii aligned'!$U$42</f>
        <v/>
      </c>
      <c r="Z188" s="7">
        <f>'CubeSat-ii aligned'!$V$42</f>
        <v/>
      </c>
      <c r="AA188" s="7">
        <f>'CubeSat-ii aligned'!$W$42</f>
        <v/>
      </c>
      <c r="AB188" s="7">
        <f>'CubeSat-ii aligned'!$X$42</f>
        <v/>
      </c>
      <c r="AC188" s="7">
        <f>'CubeSat-ii aligned'!$Y$42</f>
        <v/>
      </c>
      <c r="AD188" s="7">
        <f>'CubeSat-ii aligned'!$Z$42</f>
        <v/>
      </c>
    </row>
    <row r="189">
      <c r="A189" s="7" t="inlineStr">
        <is>
          <t>tab:case_ii_aligned_cs_experiments</t>
        </is>
      </c>
      <c r="B189" s="7" t="inlineStr">
        <is>
          <t>ii</t>
        </is>
      </c>
      <c r="C189" s="7" t="inlineStr">
        <is>
          <t>CubeSat</t>
        </is>
      </c>
      <c r="D189" s="7" t="inlineStr">
        <is>
          <t>aligned</t>
        </is>
      </c>
      <c r="E189" s="7">
        <f>'CubeSat-ii aligned'!$A$43</f>
        <v/>
      </c>
      <c r="F189" s="7">
        <f>'CubeSat-ii aligned'!$B$43</f>
        <v/>
      </c>
      <c r="G189" s="7">
        <f>'CubeSat-ii aligned'!$C$43</f>
        <v/>
      </c>
      <c r="H189" s="7">
        <f>'CubeSat-ii aligned'!$D$43</f>
        <v/>
      </c>
      <c r="I189" s="7">
        <f>'CubeSat-ii aligned'!$E$43</f>
        <v/>
      </c>
      <c r="J189" s="7">
        <f>'CubeSat-ii aligned'!$F$43</f>
        <v/>
      </c>
      <c r="K189" s="7">
        <f>'CubeSat-ii aligned'!$G$43</f>
        <v/>
      </c>
      <c r="L189" s="7">
        <f>'CubeSat-ii aligned'!$H$43</f>
        <v/>
      </c>
      <c r="M189" s="7">
        <f>'CubeSat-ii aligned'!$I$43</f>
        <v/>
      </c>
      <c r="N189" s="7">
        <f>'CubeSat-ii aligned'!$J$43</f>
        <v/>
      </c>
      <c r="O189" s="7">
        <f>'CubeSat-ii aligned'!$K$43</f>
        <v/>
      </c>
      <c r="P189" s="7">
        <f>'CubeSat-ii aligned'!$L$43</f>
        <v/>
      </c>
      <c r="Q189" s="7">
        <f>'CubeSat-ii aligned'!$M$43</f>
        <v/>
      </c>
      <c r="R189" s="7">
        <f>'CubeSat-ii aligned'!$N$43</f>
        <v/>
      </c>
      <c r="S189" s="7">
        <f>'CubeSat-ii aligned'!$O$43</f>
        <v/>
      </c>
      <c r="T189" s="7">
        <f>'CubeSat-ii aligned'!$P$43</f>
        <v/>
      </c>
      <c r="U189" s="7">
        <f>'CubeSat-ii aligned'!$Q$43</f>
        <v/>
      </c>
      <c r="V189" s="7">
        <f>'CubeSat-ii aligned'!$R$43</f>
        <v/>
      </c>
      <c r="W189" s="7">
        <f>'CubeSat-ii aligned'!$S$43</f>
        <v/>
      </c>
      <c r="X189" s="7">
        <f>'CubeSat-ii aligned'!$T$43</f>
        <v/>
      </c>
      <c r="Y189" s="7">
        <f>'CubeSat-ii aligned'!$U$43</f>
        <v/>
      </c>
      <c r="Z189" s="7">
        <f>'CubeSat-ii aligned'!$V$43</f>
        <v/>
      </c>
      <c r="AA189" s="7">
        <f>'CubeSat-ii aligned'!$W$43</f>
        <v/>
      </c>
      <c r="AB189" s="7">
        <f>'CubeSat-ii aligned'!$X$43</f>
        <v/>
      </c>
      <c r="AC189" s="7">
        <f>'CubeSat-ii aligned'!$Y$43</f>
        <v/>
      </c>
      <c r="AD189" s="7">
        <f>'CubeSat-ii aligned'!$Z$43</f>
        <v/>
      </c>
    </row>
    <row r="190">
      <c r="A190" s="7" t="inlineStr">
        <is>
          <t>tab:case_ii_aligned_cs_experiments</t>
        </is>
      </c>
      <c r="B190" s="7" t="inlineStr">
        <is>
          <t>ii</t>
        </is>
      </c>
      <c r="C190" s="7" t="inlineStr">
        <is>
          <t>CubeSat</t>
        </is>
      </c>
      <c r="D190" s="7" t="inlineStr">
        <is>
          <t>aligned</t>
        </is>
      </c>
      <c r="E190" s="7">
        <f>'CubeSat-ii aligned'!$A$44</f>
        <v/>
      </c>
      <c r="F190" s="7">
        <f>'CubeSat-ii aligned'!$B$44</f>
        <v/>
      </c>
      <c r="G190" s="7">
        <f>'CubeSat-ii aligned'!$C$44</f>
        <v/>
      </c>
      <c r="H190" s="7">
        <f>'CubeSat-ii aligned'!$D$44</f>
        <v/>
      </c>
      <c r="I190" s="7">
        <f>'CubeSat-ii aligned'!$E$44</f>
        <v/>
      </c>
      <c r="J190" s="7">
        <f>'CubeSat-ii aligned'!$F$44</f>
        <v/>
      </c>
      <c r="K190" s="7">
        <f>'CubeSat-ii aligned'!$G$44</f>
        <v/>
      </c>
      <c r="L190" s="7">
        <f>'CubeSat-ii aligned'!$H$44</f>
        <v/>
      </c>
      <c r="M190" s="7">
        <f>'CubeSat-ii aligned'!$I$44</f>
        <v/>
      </c>
      <c r="N190" s="7">
        <f>'CubeSat-ii aligned'!$J$44</f>
        <v/>
      </c>
      <c r="O190" s="7">
        <f>'CubeSat-ii aligned'!$K$44</f>
        <v/>
      </c>
      <c r="P190" s="7">
        <f>'CubeSat-ii aligned'!$L$44</f>
        <v/>
      </c>
      <c r="Q190" s="7">
        <f>'CubeSat-ii aligned'!$M$44</f>
        <v/>
      </c>
      <c r="R190" s="7">
        <f>'CubeSat-ii aligned'!$N$44</f>
        <v/>
      </c>
      <c r="S190" s="7">
        <f>'CubeSat-ii aligned'!$O$44</f>
        <v/>
      </c>
      <c r="T190" s="7">
        <f>'CubeSat-ii aligned'!$P$44</f>
        <v/>
      </c>
      <c r="U190" s="7">
        <f>'CubeSat-ii aligned'!$Q$44</f>
        <v/>
      </c>
      <c r="V190" s="7">
        <f>'CubeSat-ii aligned'!$R$44</f>
        <v/>
      </c>
      <c r="W190" s="7">
        <f>'CubeSat-ii aligned'!$S$44</f>
        <v/>
      </c>
      <c r="X190" s="7">
        <f>'CubeSat-ii aligned'!$T$44</f>
        <v/>
      </c>
      <c r="Y190" s="7">
        <f>'CubeSat-ii aligned'!$U$44</f>
        <v/>
      </c>
      <c r="Z190" s="7">
        <f>'CubeSat-ii aligned'!$V$44</f>
        <v/>
      </c>
      <c r="AA190" s="7">
        <f>'CubeSat-ii aligned'!$W$44</f>
        <v/>
      </c>
      <c r="AB190" s="7">
        <f>'CubeSat-ii aligned'!$X$44</f>
        <v/>
      </c>
      <c r="AC190" s="7">
        <f>'CubeSat-ii aligned'!$Y$44</f>
        <v/>
      </c>
      <c r="AD190" s="7">
        <f>'CubeSat-ii aligned'!$Z$44</f>
        <v/>
      </c>
    </row>
    <row r="191">
      <c r="A191" s="7" t="inlineStr">
        <is>
          <t>tab:case_ii_aligned_cs_experiments</t>
        </is>
      </c>
      <c r="B191" s="7" t="inlineStr">
        <is>
          <t>ii</t>
        </is>
      </c>
      <c r="C191" s="7" t="inlineStr">
        <is>
          <t>CubeSat</t>
        </is>
      </c>
      <c r="D191" s="7" t="inlineStr">
        <is>
          <t>aligned</t>
        </is>
      </c>
      <c r="E191" s="7">
        <f>'CubeSat-ii aligned'!$A$45</f>
        <v/>
      </c>
      <c r="F191" s="7">
        <f>'CubeSat-ii aligned'!$B$45</f>
        <v/>
      </c>
      <c r="G191" s="7">
        <f>'CubeSat-ii aligned'!$C$45</f>
        <v/>
      </c>
      <c r="H191" s="7">
        <f>'CubeSat-ii aligned'!$D$45</f>
        <v/>
      </c>
      <c r="I191" s="7">
        <f>'CubeSat-ii aligned'!$E$45</f>
        <v/>
      </c>
      <c r="J191" s="7">
        <f>'CubeSat-ii aligned'!$F$45</f>
        <v/>
      </c>
      <c r="K191" s="7">
        <f>'CubeSat-ii aligned'!$G$45</f>
        <v/>
      </c>
      <c r="L191" s="7">
        <f>'CubeSat-ii aligned'!$H$45</f>
        <v/>
      </c>
      <c r="M191" s="7">
        <f>'CubeSat-ii aligned'!$I$45</f>
        <v/>
      </c>
      <c r="N191" s="7">
        <f>'CubeSat-ii aligned'!$J$45</f>
        <v/>
      </c>
      <c r="O191" s="7">
        <f>'CubeSat-ii aligned'!$K$45</f>
        <v/>
      </c>
      <c r="P191" s="7">
        <f>'CubeSat-ii aligned'!$L$45</f>
        <v/>
      </c>
      <c r="Q191" s="7">
        <f>'CubeSat-ii aligned'!$M$45</f>
        <v/>
      </c>
      <c r="R191" s="7">
        <f>'CubeSat-ii aligned'!$N$45</f>
        <v/>
      </c>
      <c r="S191" s="7">
        <f>'CubeSat-ii aligned'!$O$45</f>
        <v/>
      </c>
      <c r="T191" s="7">
        <f>'CubeSat-ii aligned'!$P$45</f>
        <v/>
      </c>
      <c r="U191" s="7">
        <f>'CubeSat-ii aligned'!$Q$45</f>
        <v/>
      </c>
      <c r="V191" s="7">
        <f>'CubeSat-ii aligned'!$R$45</f>
        <v/>
      </c>
      <c r="W191" s="7">
        <f>'CubeSat-ii aligned'!$S$45</f>
        <v/>
      </c>
      <c r="X191" s="7">
        <f>'CubeSat-ii aligned'!$T$45</f>
        <v/>
      </c>
      <c r="Y191" s="7">
        <f>'CubeSat-ii aligned'!$U$45</f>
        <v/>
      </c>
      <c r="Z191" s="7">
        <f>'CubeSat-ii aligned'!$V$45</f>
        <v/>
      </c>
      <c r="AA191" s="7">
        <f>'CubeSat-ii aligned'!$W$45</f>
        <v/>
      </c>
      <c r="AB191" s="7">
        <f>'CubeSat-ii aligned'!$X$45</f>
        <v/>
      </c>
      <c r="AC191" s="7">
        <f>'CubeSat-ii aligned'!$Y$45</f>
        <v/>
      </c>
      <c r="AD191" s="7">
        <f>'CubeSat-ii aligned'!$Z$45</f>
        <v/>
      </c>
    </row>
    <row r="192">
      <c r="A192" s="7" t="inlineStr">
        <is>
          <t>tab:case_ii_aligned_cs_experiments</t>
        </is>
      </c>
      <c r="B192" s="7" t="inlineStr">
        <is>
          <t>ii</t>
        </is>
      </c>
      <c r="C192" s="7" t="inlineStr">
        <is>
          <t>CubeSat</t>
        </is>
      </c>
      <c r="D192" s="7" t="inlineStr">
        <is>
          <t>aligned</t>
        </is>
      </c>
      <c r="E192" s="7">
        <f>'CubeSat-ii aligned'!$A$46</f>
        <v/>
      </c>
      <c r="F192" s="7">
        <f>'CubeSat-ii aligned'!$B$46</f>
        <v/>
      </c>
      <c r="G192" s="7">
        <f>'CubeSat-ii aligned'!$C$46</f>
        <v/>
      </c>
      <c r="H192" s="7">
        <f>'CubeSat-ii aligned'!$D$46</f>
        <v/>
      </c>
      <c r="I192" s="7">
        <f>'CubeSat-ii aligned'!$E$46</f>
        <v/>
      </c>
      <c r="J192" s="7">
        <f>'CubeSat-ii aligned'!$F$46</f>
        <v/>
      </c>
      <c r="K192" s="7">
        <f>'CubeSat-ii aligned'!$G$46</f>
        <v/>
      </c>
      <c r="L192" s="7">
        <f>'CubeSat-ii aligned'!$H$46</f>
        <v/>
      </c>
      <c r="M192" s="7">
        <f>'CubeSat-ii aligned'!$I$46</f>
        <v/>
      </c>
      <c r="N192" s="7">
        <f>'CubeSat-ii aligned'!$J$46</f>
        <v/>
      </c>
      <c r="O192" s="7">
        <f>'CubeSat-ii aligned'!$K$46</f>
        <v/>
      </c>
      <c r="P192" s="7">
        <f>'CubeSat-ii aligned'!$L$46</f>
        <v/>
      </c>
      <c r="Q192" s="7">
        <f>'CubeSat-ii aligned'!$M$46</f>
        <v/>
      </c>
      <c r="R192" s="7">
        <f>'CubeSat-ii aligned'!$N$46</f>
        <v/>
      </c>
      <c r="S192" s="7">
        <f>'CubeSat-ii aligned'!$O$46</f>
        <v/>
      </c>
      <c r="T192" s="7">
        <f>'CubeSat-ii aligned'!$P$46</f>
        <v/>
      </c>
      <c r="U192" s="7">
        <f>'CubeSat-ii aligned'!$Q$46</f>
        <v/>
      </c>
      <c r="V192" s="7">
        <f>'CubeSat-ii aligned'!$R$46</f>
        <v/>
      </c>
      <c r="W192" s="7">
        <f>'CubeSat-ii aligned'!$S$46</f>
        <v/>
      </c>
      <c r="X192" s="7">
        <f>'CubeSat-ii aligned'!$T$46</f>
        <v/>
      </c>
      <c r="Y192" s="7">
        <f>'CubeSat-ii aligned'!$U$46</f>
        <v/>
      </c>
      <c r="Z192" s="7">
        <f>'CubeSat-ii aligned'!$V$46</f>
        <v/>
      </c>
      <c r="AA192" s="7">
        <f>'CubeSat-ii aligned'!$W$46</f>
        <v/>
      </c>
      <c r="AB192" s="7">
        <f>'CubeSat-ii aligned'!$X$46</f>
        <v/>
      </c>
      <c r="AC192" s="7">
        <f>'CubeSat-ii aligned'!$Y$46</f>
        <v/>
      </c>
      <c r="AD192" s="7">
        <f>'CubeSat-ii aligned'!$Z$46</f>
        <v/>
      </c>
    </row>
    <row r="193">
      <c r="A193" s="7" t="inlineStr">
        <is>
          <t>tab:case_ii_aligned_cs_experiments</t>
        </is>
      </c>
      <c r="B193" s="7" t="inlineStr">
        <is>
          <t>ii</t>
        </is>
      </c>
      <c r="C193" s="7" t="inlineStr">
        <is>
          <t>CubeSat</t>
        </is>
      </c>
      <c r="D193" s="7" t="inlineStr">
        <is>
          <t>aligned</t>
        </is>
      </c>
      <c r="E193" s="7">
        <f>'CubeSat-ii aligned'!$A$47</f>
        <v/>
      </c>
      <c r="F193" s="7">
        <f>'CubeSat-ii aligned'!$B$47</f>
        <v/>
      </c>
      <c r="G193" s="7">
        <f>'CubeSat-ii aligned'!$C$47</f>
        <v/>
      </c>
      <c r="H193" s="7">
        <f>'CubeSat-ii aligned'!$D$47</f>
        <v/>
      </c>
      <c r="I193" s="7">
        <f>'CubeSat-ii aligned'!$E$47</f>
        <v/>
      </c>
      <c r="J193" s="7">
        <f>'CubeSat-ii aligned'!$F$47</f>
        <v/>
      </c>
      <c r="K193" s="7">
        <f>'CubeSat-ii aligned'!$G$47</f>
        <v/>
      </c>
      <c r="L193" s="7">
        <f>'CubeSat-ii aligned'!$H$47</f>
        <v/>
      </c>
      <c r="M193" s="7">
        <f>'CubeSat-ii aligned'!$I$47</f>
        <v/>
      </c>
      <c r="N193" s="7">
        <f>'CubeSat-ii aligned'!$J$47</f>
        <v/>
      </c>
      <c r="O193" s="7">
        <f>'CubeSat-ii aligned'!$K$47</f>
        <v/>
      </c>
      <c r="P193" s="7">
        <f>'CubeSat-ii aligned'!$L$47</f>
        <v/>
      </c>
      <c r="Q193" s="7">
        <f>'CubeSat-ii aligned'!$M$47</f>
        <v/>
      </c>
      <c r="R193" s="7">
        <f>'CubeSat-ii aligned'!$N$47</f>
        <v/>
      </c>
      <c r="S193" s="7">
        <f>'CubeSat-ii aligned'!$O$47</f>
        <v/>
      </c>
      <c r="T193" s="7">
        <f>'CubeSat-ii aligned'!$P$47</f>
        <v/>
      </c>
      <c r="U193" s="7">
        <f>'CubeSat-ii aligned'!$Q$47</f>
        <v/>
      </c>
      <c r="V193" s="7">
        <f>'CubeSat-ii aligned'!$R$47</f>
        <v/>
      </c>
      <c r="W193" s="7">
        <f>'CubeSat-ii aligned'!$S$47</f>
        <v/>
      </c>
      <c r="X193" s="7">
        <f>'CubeSat-ii aligned'!$T$47</f>
        <v/>
      </c>
      <c r="Y193" s="7">
        <f>'CubeSat-ii aligned'!$U$47</f>
        <v/>
      </c>
      <c r="Z193" s="7">
        <f>'CubeSat-ii aligned'!$V$47</f>
        <v/>
      </c>
      <c r="AA193" s="7">
        <f>'CubeSat-ii aligned'!$W$47</f>
        <v/>
      </c>
      <c r="AB193" s="7">
        <f>'CubeSat-ii aligned'!$X$47</f>
        <v/>
      </c>
      <c r="AC193" s="7">
        <f>'CubeSat-ii aligned'!$Y$47</f>
        <v/>
      </c>
      <c r="AD193" s="7">
        <f>'CubeSat-ii aligned'!$Z$47</f>
        <v/>
      </c>
    </row>
    <row r="194">
      <c r="A194" s="7" t="inlineStr">
        <is>
          <t>tab:case_ii_aligned_cs_experiments</t>
        </is>
      </c>
      <c r="B194" s="7" t="inlineStr">
        <is>
          <t>ii</t>
        </is>
      </c>
      <c r="C194" s="7" t="inlineStr">
        <is>
          <t>CubeSat</t>
        </is>
      </c>
      <c r="D194" s="7" t="inlineStr">
        <is>
          <t>aligned</t>
        </is>
      </c>
      <c r="E194" s="7">
        <f>'CubeSat-ii aligned'!$A$48</f>
        <v/>
      </c>
      <c r="F194" s="7">
        <f>'CubeSat-ii aligned'!$B$48</f>
        <v/>
      </c>
      <c r="G194" s="7">
        <f>'CubeSat-ii aligned'!$C$48</f>
        <v/>
      </c>
      <c r="H194" s="7">
        <f>'CubeSat-ii aligned'!$D$48</f>
        <v/>
      </c>
      <c r="I194" s="7">
        <f>'CubeSat-ii aligned'!$E$48</f>
        <v/>
      </c>
      <c r="J194" s="7">
        <f>'CubeSat-ii aligned'!$F$48</f>
        <v/>
      </c>
      <c r="K194" s="7">
        <f>'CubeSat-ii aligned'!$G$48</f>
        <v/>
      </c>
      <c r="L194" s="7">
        <f>'CubeSat-ii aligned'!$H$48</f>
        <v/>
      </c>
      <c r="M194" s="7">
        <f>'CubeSat-ii aligned'!$I$48</f>
        <v/>
      </c>
      <c r="N194" s="7">
        <f>'CubeSat-ii aligned'!$J$48</f>
        <v/>
      </c>
      <c r="O194" s="7">
        <f>'CubeSat-ii aligned'!$K$48</f>
        <v/>
      </c>
      <c r="P194" s="7">
        <f>'CubeSat-ii aligned'!$L$48</f>
        <v/>
      </c>
      <c r="Q194" s="7">
        <f>'CubeSat-ii aligned'!$M$48</f>
        <v/>
      </c>
      <c r="R194" s="7">
        <f>'CubeSat-ii aligned'!$N$48</f>
        <v/>
      </c>
      <c r="S194" s="7">
        <f>'CubeSat-ii aligned'!$O$48</f>
        <v/>
      </c>
      <c r="T194" s="7">
        <f>'CubeSat-ii aligned'!$P$48</f>
        <v/>
      </c>
      <c r="U194" s="7">
        <f>'CubeSat-ii aligned'!$Q$48</f>
        <v/>
      </c>
      <c r="V194" s="7">
        <f>'CubeSat-ii aligned'!$R$48</f>
        <v/>
      </c>
      <c r="W194" s="7">
        <f>'CubeSat-ii aligned'!$S$48</f>
        <v/>
      </c>
      <c r="X194" s="7">
        <f>'CubeSat-ii aligned'!$T$48</f>
        <v/>
      </c>
      <c r="Y194" s="7">
        <f>'CubeSat-ii aligned'!$U$48</f>
        <v/>
      </c>
      <c r="Z194" s="7">
        <f>'CubeSat-ii aligned'!$V$48</f>
        <v/>
      </c>
      <c r="AA194" s="7">
        <f>'CubeSat-ii aligned'!$W$48</f>
        <v/>
      </c>
      <c r="AB194" s="7">
        <f>'CubeSat-ii aligned'!$X$48</f>
        <v/>
      </c>
      <c r="AC194" s="7">
        <f>'CubeSat-ii aligned'!$Y$48</f>
        <v/>
      </c>
      <c r="AD194" s="7">
        <f>'CubeSat-ii aligned'!$Z$48</f>
        <v/>
      </c>
    </row>
    <row r="195">
      <c r="A195" s="7" t="inlineStr">
        <is>
          <t>tab:case_ii_aligned_cs_experiments</t>
        </is>
      </c>
      <c r="B195" s="7" t="inlineStr">
        <is>
          <t>ii</t>
        </is>
      </c>
      <c r="C195" s="7" t="inlineStr">
        <is>
          <t>CubeSat</t>
        </is>
      </c>
      <c r="D195" s="7" t="inlineStr">
        <is>
          <t>aligned</t>
        </is>
      </c>
      <c r="E195" s="7">
        <f>'CubeSat-ii aligned'!$A$49</f>
        <v/>
      </c>
      <c r="F195" s="7">
        <f>'CubeSat-ii aligned'!$B$49</f>
        <v/>
      </c>
      <c r="G195" s="7">
        <f>'CubeSat-ii aligned'!$C$49</f>
        <v/>
      </c>
      <c r="H195" s="7">
        <f>'CubeSat-ii aligned'!$D$49</f>
        <v/>
      </c>
      <c r="I195" s="7">
        <f>'CubeSat-ii aligned'!$E$49</f>
        <v/>
      </c>
      <c r="J195" s="7">
        <f>'CubeSat-ii aligned'!$F$49</f>
        <v/>
      </c>
      <c r="K195" s="7">
        <f>'CubeSat-ii aligned'!$G$49</f>
        <v/>
      </c>
      <c r="L195" s="7">
        <f>'CubeSat-ii aligned'!$H$49</f>
        <v/>
      </c>
      <c r="M195" s="7">
        <f>'CubeSat-ii aligned'!$I$49</f>
        <v/>
      </c>
      <c r="N195" s="7">
        <f>'CubeSat-ii aligned'!$J$49</f>
        <v/>
      </c>
      <c r="O195" s="7">
        <f>'CubeSat-ii aligned'!$K$49</f>
        <v/>
      </c>
      <c r="P195" s="7">
        <f>'CubeSat-ii aligned'!$L$49</f>
        <v/>
      </c>
      <c r="Q195" s="7">
        <f>'CubeSat-ii aligned'!$M$49</f>
        <v/>
      </c>
      <c r="R195" s="7">
        <f>'CubeSat-ii aligned'!$N$49</f>
        <v/>
      </c>
      <c r="S195" s="7">
        <f>'CubeSat-ii aligned'!$O$49</f>
        <v/>
      </c>
      <c r="T195" s="7">
        <f>'CubeSat-ii aligned'!$P$49</f>
        <v/>
      </c>
      <c r="U195" s="7">
        <f>'CubeSat-ii aligned'!$Q$49</f>
        <v/>
      </c>
      <c r="V195" s="7">
        <f>'CubeSat-ii aligned'!$R$49</f>
        <v/>
      </c>
      <c r="W195" s="7">
        <f>'CubeSat-ii aligned'!$S$49</f>
        <v/>
      </c>
      <c r="X195" s="7">
        <f>'CubeSat-ii aligned'!$T$49</f>
        <v/>
      </c>
      <c r="Y195" s="7">
        <f>'CubeSat-ii aligned'!$U$49</f>
        <v/>
      </c>
      <c r="Z195" s="7">
        <f>'CubeSat-ii aligned'!$V$49</f>
        <v/>
      </c>
      <c r="AA195" s="7">
        <f>'CubeSat-ii aligned'!$W$49</f>
        <v/>
      </c>
      <c r="AB195" s="7">
        <f>'CubeSat-ii aligned'!$X$49</f>
        <v/>
      </c>
      <c r="AC195" s="7">
        <f>'CubeSat-ii aligned'!$Y$49</f>
        <v/>
      </c>
      <c r="AD195" s="7">
        <f>'CubeSat-ii aligned'!$Z$49</f>
        <v/>
      </c>
    </row>
    <row r="196">
      <c r="A196" s="7" t="inlineStr">
        <is>
          <t>tab:case_ii_aligned_cs_experiments</t>
        </is>
      </c>
      <c r="B196" s="7" t="inlineStr">
        <is>
          <t>ii</t>
        </is>
      </c>
      <c r="C196" s="7" t="inlineStr">
        <is>
          <t>CubeSat</t>
        </is>
      </c>
      <c r="D196" s="7" t="inlineStr">
        <is>
          <t>aligned</t>
        </is>
      </c>
      <c r="E196" s="7">
        <f>'CubeSat-ii aligned'!$A$50</f>
        <v/>
      </c>
      <c r="F196" s="7">
        <f>'CubeSat-ii aligned'!$B$50</f>
        <v/>
      </c>
      <c r="G196" s="7">
        <f>'CubeSat-ii aligned'!$C$50</f>
        <v/>
      </c>
      <c r="H196" s="7">
        <f>'CubeSat-ii aligned'!$D$50</f>
        <v/>
      </c>
      <c r="I196" s="7">
        <f>'CubeSat-ii aligned'!$E$50</f>
        <v/>
      </c>
      <c r="J196" s="7">
        <f>'CubeSat-ii aligned'!$F$50</f>
        <v/>
      </c>
      <c r="K196" s="7">
        <f>'CubeSat-ii aligned'!$G$50</f>
        <v/>
      </c>
      <c r="L196" s="7">
        <f>'CubeSat-ii aligned'!$H$50</f>
        <v/>
      </c>
      <c r="M196" s="7">
        <f>'CubeSat-ii aligned'!$I$50</f>
        <v/>
      </c>
      <c r="N196" s="7">
        <f>'CubeSat-ii aligned'!$J$50</f>
        <v/>
      </c>
      <c r="O196" s="7">
        <f>'CubeSat-ii aligned'!$K$50</f>
        <v/>
      </c>
      <c r="P196" s="7">
        <f>'CubeSat-ii aligned'!$L$50</f>
        <v/>
      </c>
      <c r="Q196" s="7">
        <f>'CubeSat-ii aligned'!$M$50</f>
        <v/>
      </c>
      <c r="R196" s="7">
        <f>'CubeSat-ii aligned'!$N$50</f>
        <v/>
      </c>
      <c r="S196" s="7">
        <f>'CubeSat-ii aligned'!$O$50</f>
        <v/>
      </c>
      <c r="T196" s="7">
        <f>'CubeSat-ii aligned'!$P$50</f>
        <v/>
      </c>
      <c r="U196" s="7">
        <f>'CubeSat-ii aligned'!$Q$50</f>
        <v/>
      </c>
      <c r="V196" s="7">
        <f>'CubeSat-ii aligned'!$R$50</f>
        <v/>
      </c>
      <c r="W196" s="7">
        <f>'CubeSat-ii aligned'!$S$50</f>
        <v/>
      </c>
      <c r="X196" s="7">
        <f>'CubeSat-ii aligned'!$T$50</f>
        <v/>
      </c>
      <c r="Y196" s="7">
        <f>'CubeSat-ii aligned'!$U$50</f>
        <v/>
      </c>
      <c r="Z196" s="7">
        <f>'CubeSat-ii aligned'!$V$50</f>
        <v/>
      </c>
      <c r="AA196" s="7">
        <f>'CubeSat-ii aligned'!$W$50</f>
        <v/>
      </c>
      <c r="AB196" s="7">
        <f>'CubeSat-ii aligned'!$X$50</f>
        <v/>
      </c>
      <c r="AC196" s="7">
        <f>'CubeSat-ii aligned'!$Y$50</f>
        <v/>
      </c>
      <c r="AD196" s="7">
        <f>'CubeSat-ii aligned'!$Z$50</f>
        <v/>
      </c>
    </row>
    <row r="197">
      <c r="A197" s="7" t="inlineStr">
        <is>
          <t>tab:case_ii_aligned_cs_experiments</t>
        </is>
      </c>
      <c r="B197" s="7" t="inlineStr">
        <is>
          <t>ii</t>
        </is>
      </c>
      <c r="C197" s="7" t="inlineStr">
        <is>
          <t>CubeSat</t>
        </is>
      </c>
      <c r="D197" s="7" t="inlineStr">
        <is>
          <t>aligned</t>
        </is>
      </c>
      <c r="E197" s="7">
        <f>'CubeSat-ii aligned'!$A$51</f>
        <v/>
      </c>
      <c r="F197" s="7">
        <f>'CubeSat-ii aligned'!$B$51</f>
        <v/>
      </c>
      <c r="G197" s="7">
        <f>'CubeSat-ii aligned'!$C$51</f>
        <v/>
      </c>
      <c r="H197" s="7">
        <f>'CubeSat-ii aligned'!$D$51</f>
        <v/>
      </c>
      <c r="I197" s="7">
        <f>'CubeSat-ii aligned'!$E$51</f>
        <v/>
      </c>
      <c r="J197" s="7">
        <f>'CubeSat-ii aligned'!$F$51</f>
        <v/>
      </c>
      <c r="K197" s="7">
        <f>'CubeSat-ii aligned'!$G$51</f>
        <v/>
      </c>
      <c r="L197" s="7">
        <f>'CubeSat-ii aligned'!$H$51</f>
        <v/>
      </c>
      <c r="M197" s="7">
        <f>'CubeSat-ii aligned'!$I$51</f>
        <v/>
      </c>
      <c r="N197" s="7">
        <f>'CubeSat-ii aligned'!$J$51</f>
        <v/>
      </c>
      <c r="O197" s="7">
        <f>'CubeSat-ii aligned'!$K$51</f>
        <v/>
      </c>
      <c r="P197" s="7">
        <f>'CubeSat-ii aligned'!$L$51</f>
        <v/>
      </c>
      <c r="Q197" s="7">
        <f>'CubeSat-ii aligned'!$M$51</f>
        <v/>
      </c>
      <c r="R197" s="7">
        <f>'CubeSat-ii aligned'!$N$51</f>
        <v/>
      </c>
      <c r="S197" s="7">
        <f>'CubeSat-ii aligned'!$O$51</f>
        <v/>
      </c>
      <c r="T197" s="7">
        <f>'CubeSat-ii aligned'!$P$51</f>
        <v/>
      </c>
      <c r="U197" s="7">
        <f>'CubeSat-ii aligned'!$Q$51</f>
        <v/>
      </c>
      <c r="V197" s="7">
        <f>'CubeSat-ii aligned'!$R$51</f>
        <v/>
      </c>
      <c r="W197" s="7">
        <f>'CubeSat-ii aligned'!$S$51</f>
        <v/>
      </c>
      <c r="X197" s="7">
        <f>'CubeSat-ii aligned'!$T$51</f>
        <v/>
      </c>
      <c r="Y197" s="7">
        <f>'CubeSat-ii aligned'!$U$51</f>
        <v/>
      </c>
      <c r="Z197" s="7">
        <f>'CubeSat-ii aligned'!$V$51</f>
        <v/>
      </c>
      <c r="AA197" s="7">
        <f>'CubeSat-ii aligned'!$W$51</f>
        <v/>
      </c>
      <c r="AB197" s="7">
        <f>'CubeSat-ii aligned'!$X$51</f>
        <v/>
      </c>
      <c r="AC197" s="7">
        <f>'CubeSat-ii aligned'!$Y$51</f>
        <v/>
      </c>
      <c r="AD197" s="7">
        <f>'CubeSat-ii aligned'!$Z$51</f>
        <v/>
      </c>
    </row>
    <row r="198">
      <c r="A198" s="7" t="inlineStr">
        <is>
          <t>tab:case_ii_aligned_cs_experiments</t>
        </is>
      </c>
      <c r="B198" s="7" t="inlineStr">
        <is>
          <t>ii</t>
        </is>
      </c>
      <c r="C198" s="7" t="inlineStr">
        <is>
          <t>CubeSat</t>
        </is>
      </c>
      <c r="D198" s="7" t="inlineStr">
        <is>
          <t>aligned</t>
        </is>
      </c>
      <c r="E198" s="7">
        <f>'CubeSat-ii aligned'!$A$52</f>
        <v/>
      </c>
      <c r="F198" s="7">
        <f>'CubeSat-ii aligned'!$B$52</f>
        <v/>
      </c>
      <c r="G198" s="7">
        <f>'CubeSat-ii aligned'!$C$52</f>
        <v/>
      </c>
      <c r="H198" s="7">
        <f>'CubeSat-ii aligned'!$D$52</f>
        <v/>
      </c>
      <c r="I198" s="7">
        <f>'CubeSat-ii aligned'!$E$52</f>
        <v/>
      </c>
      <c r="J198" s="7">
        <f>'CubeSat-ii aligned'!$F$52</f>
        <v/>
      </c>
      <c r="K198" s="7">
        <f>'CubeSat-ii aligned'!$G$52</f>
        <v/>
      </c>
      <c r="L198" s="7">
        <f>'CubeSat-ii aligned'!$H$52</f>
        <v/>
      </c>
      <c r="M198" s="7">
        <f>'CubeSat-ii aligned'!$I$52</f>
        <v/>
      </c>
      <c r="N198" s="7">
        <f>'CubeSat-ii aligned'!$J$52</f>
        <v/>
      </c>
      <c r="O198" s="7">
        <f>'CubeSat-ii aligned'!$K$52</f>
        <v/>
      </c>
      <c r="P198" s="7">
        <f>'CubeSat-ii aligned'!$L$52</f>
        <v/>
      </c>
      <c r="Q198" s="7">
        <f>'CubeSat-ii aligned'!$M$52</f>
        <v/>
      </c>
      <c r="R198" s="7">
        <f>'CubeSat-ii aligned'!$N$52</f>
        <v/>
      </c>
      <c r="S198" s="7">
        <f>'CubeSat-ii aligned'!$O$52</f>
        <v/>
      </c>
      <c r="T198" s="7">
        <f>'CubeSat-ii aligned'!$P$52</f>
        <v/>
      </c>
      <c r="U198" s="7">
        <f>'CubeSat-ii aligned'!$Q$52</f>
        <v/>
      </c>
      <c r="V198" s="7">
        <f>'CubeSat-ii aligned'!$R$52</f>
        <v/>
      </c>
      <c r="W198" s="7">
        <f>'CubeSat-ii aligned'!$S$52</f>
        <v/>
      </c>
      <c r="X198" s="7">
        <f>'CubeSat-ii aligned'!$T$52</f>
        <v/>
      </c>
      <c r="Y198" s="7">
        <f>'CubeSat-ii aligned'!$U$52</f>
        <v/>
      </c>
      <c r="Z198" s="7">
        <f>'CubeSat-ii aligned'!$V$52</f>
        <v/>
      </c>
      <c r="AA198" s="7">
        <f>'CubeSat-ii aligned'!$W$52</f>
        <v/>
      </c>
      <c r="AB198" s="7">
        <f>'CubeSat-ii aligned'!$X$52</f>
        <v/>
      </c>
      <c r="AC198" s="7">
        <f>'CubeSat-ii aligned'!$Y$52</f>
        <v/>
      </c>
      <c r="AD198" s="7">
        <f>'CubeSat-ii aligned'!$Z$52</f>
        <v/>
      </c>
    </row>
    <row r="199">
      <c r="A199" s="7" t="inlineStr">
        <is>
          <t>tab:case_ii_aligned_cs_experiments</t>
        </is>
      </c>
      <c r="B199" s="7" t="inlineStr">
        <is>
          <t>ii</t>
        </is>
      </c>
      <c r="C199" s="7" t="inlineStr">
        <is>
          <t>CubeSat</t>
        </is>
      </c>
      <c r="D199" s="7" t="inlineStr">
        <is>
          <t>aligned</t>
        </is>
      </c>
      <c r="E199" s="7">
        <f>'CubeSat-ii aligned'!$A$53</f>
        <v/>
      </c>
      <c r="F199" s="7">
        <f>'CubeSat-ii aligned'!$B$53</f>
        <v/>
      </c>
      <c r="G199" s="7">
        <f>'CubeSat-ii aligned'!$C$53</f>
        <v/>
      </c>
      <c r="H199" s="7">
        <f>'CubeSat-ii aligned'!$D$53</f>
        <v/>
      </c>
      <c r="I199" s="7">
        <f>'CubeSat-ii aligned'!$E$53</f>
        <v/>
      </c>
      <c r="J199" s="7">
        <f>'CubeSat-ii aligned'!$F$53</f>
        <v/>
      </c>
      <c r="K199" s="7">
        <f>'CubeSat-ii aligned'!$G$53</f>
        <v/>
      </c>
      <c r="L199" s="7">
        <f>'CubeSat-ii aligned'!$H$53</f>
        <v/>
      </c>
      <c r="M199" s="7">
        <f>'CubeSat-ii aligned'!$I$53</f>
        <v/>
      </c>
      <c r="N199" s="7">
        <f>'CubeSat-ii aligned'!$J$53</f>
        <v/>
      </c>
      <c r="O199" s="7">
        <f>'CubeSat-ii aligned'!$K$53</f>
        <v/>
      </c>
      <c r="P199" s="7">
        <f>'CubeSat-ii aligned'!$L$53</f>
        <v/>
      </c>
      <c r="Q199" s="7">
        <f>'CubeSat-ii aligned'!$M$53</f>
        <v/>
      </c>
      <c r="R199" s="7">
        <f>'CubeSat-ii aligned'!$N$53</f>
        <v/>
      </c>
      <c r="S199" s="7">
        <f>'CubeSat-ii aligned'!$O$53</f>
        <v/>
      </c>
      <c r="T199" s="7">
        <f>'CubeSat-ii aligned'!$P$53</f>
        <v/>
      </c>
      <c r="U199" s="7">
        <f>'CubeSat-ii aligned'!$Q$53</f>
        <v/>
      </c>
      <c r="V199" s="7">
        <f>'CubeSat-ii aligned'!$R$53</f>
        <v/>
      </c>
      <c r="W199" s="7">
        <f>'CubeSat-ii aligned'!$S$53</f>
        <v/>
      </c>
      <c r="X199" s="7">
        <f>'CubeSat-ii aligned'!$T$53</f>
        <v/>
      </c>
      <c r="Y199" s="7">
        <f>'CubeSat-ii aligned'!$U$53</f>
        <v/>
      </c>
      <c r="Z199" s="7">
        <f>'CubeSat-ii aligned'!$V$53</f>
        <v/>
      </c>
      <c r="AA199" s="7">
        <f>'CubeSat-ii aligned'!$W$53</f>
        <v/>
      </c>
      <c r="AB199" s="7">
        <f>'CubeSat-ii aligned'!$X$53</f>
        <v/>
      </c>
      <c r="AC199" s="7">
        <f>'CubeSat-ii aligned'!$Y$53</f>
        <v/>
      </c>
      <c r="AD199" s="7">
        <f>'CubeSat-ii aligned'!$Z$53</f>
        <v/>
      </c>
    </row>
    <row r="200">
      <c r="A200" s="7" t="inlineStr">
        <is>
          <t>tab:case_ii_aligned_cs_experiments</t>
        </is>
      </c>
      <c r="B200" s="7" t="inlineStr">
        <is>
          <t>ii</t>
        </is>
      </c>
      <c r="C200" s="7" t="inlineStr">
        <is>
          <t>CubeSat</t>
        </is>
      </c>
      <c r="D200" s="7" t="inlineStr">
        <is>
          <t>aligned</t>
        </is>
      </c>
      <c r="E200" s="7">
        <f>'CubeSat-ii aligned'!$A$54</f>
        <v/>
      </c>
      <c r="F200" s="7">
        <f>'CubeSat-ii aligned'!$B$54</f>
        <v/>
      </c>
      <c r="G200" s="7">
        <f>'CubeSat-ii aligned'!$C$54</f>
        <v/>
      </c>
      <c r="H200" s="7">
        <f>'CubeSat-ii aligned'!$D$54</f>
        <v/>
      </c>
      <c r="I200" s="7">
        <f>'CubeSat-ii aligned'!$E$54</f>
        <v/>
      </c>
      <c r="J200" s="7">
        <f>'CubeSat-ii aligned'!$F$54</f>
        <v/>
      </c>
      <c r="K200" s="7">
        <f>'CubeSat-ii aligned'!$G$54</f>
        <v/>
      </c>
      <c r="L200" s="7">
        <f>'CubeSat-ii aligned'!$H$54</f>
        <v/>
      </c>
      <c r="M200" s="7">
        <f>'CubeSat-ii aligned'!$I$54</f>
        <v/>
      </c>
      <c r="N200" s="7">
        <f>'CubeSat-ii aligned'!$J$54</f>
        <v/>
      </c>
      <c r="O200" s="7">
        <f>'CubeSat-ii aligned'!$K$54</f>
        <v/>
      </c>
      <c r="P200" s="7">
        <f>'CubeSat-ii aligned'!$L$54</f>
        <v/>
      </c>
      <c r="Q200" s="7">
        <f>'CubeSat-ii aligned'!$M$54</f>
        <v/>
      </c>
      <c r="R200" s="7">
        <f>'CubeSat-ii aligned'!$N$54</f>
        <v/>
      </c>
      <c r="S200" s="7">
        <f>'CubeSat-ii aligned'!$O$54</f>
        <v/>
      </c>
      <c r="T200" s="7">
        <f>'CubeSat-ii aligned'!$P$54</f>
        <v/>
      </c>
      <c r="U200" s="7">
        <f>'CubeSat-ii aligned'!$Q$54</f>
        <v/>
      </c>
      <c r="V200" s="7">
        <f>'CubeSat-ii aligned'!$R$54</f>
        <v/>
      </c>
      <c r="W200" s="7">
        <f>'CubeSat-ii aligned'!$S$54</f>
        <v/>
      </c>
      <c r="X200" s="7">
        <f>'CubeSat-ii aligned'!$T$54</f>
        <v/>
      </c>
      <c r="Y200" s="7">
        <f>'CubeSat-ii aligned'!$U$54</f>
        <v/>
      </c>
      <c r="Z200" s="7">
        <f>'CubeSat-ii aligned'!$V$54</f>
        <v/>
      </c>
      <c r="AA200" s="7">
        <f>'CubeSat-ii aligned'!$W$54</f>
        <v/>
      </c>
      <c r="AB200" s="7">
        <f>'CubeSat-ii aligned'!$X$54</f>
        <v/>
      </c>
      <c r="AC200" s="7">
        <f>'CubeSat-ii aligned'!$Y$54</f>
        <v/>
      </c>
      <c r="AD200" s="7">
        <f>'CubeSat-ii aligned'!$Z$54</f>
        <v/>
      </c>
    </row>
    <row r="201">
      <c r="A201" s="7" t="inlineStr">
        <is>
          <t>tab:case_ii_aligned_cs_experiments</t>
        </is>
      </c>
      <c r="B201" s="7" t="inlineStr">
        <is>
          <t>ii</t>
        </is>
      </c>
      <c r="C201" s="7" t="inlineStr">
        <is>
          <t>CubeSat</t>
        </is>
      </c>
      <c r="D201" s="7" t="inlineStr">
        <is>
          <t>aligned</t>
        </is>
      </c>
      <c r="E201" s="7">
        <f>'CubeSat-ii aligned'!$A$55</f>
        <v/>
      </c>
      <c r="F201" s="7">
        <f>'CubeSat-ii aligned'!$B$55</f>
        <v/>
      </c>
      <c r="G201" s="7">
        <f>'CubeSat-ii aligned'!$C$55</f>
        <v/>
      </c>
      <c r="H201" s="7">
        <f>'CubeSat-ii aligned'!$D$55</f>
        <v/>
      </c>
      <c r="I201" s="7">
        <f>'CubeSat-ii aligned'!$E$55</f>
        <v/>
      </c>
      <c r="J201" s="7">
        <f>'CubeSat-ii aligned'!$F$55</f>
        <v/>
      </c>
      <c r="K201" s="7">
        <f>'CubeSat-ii aligned'!$G$55</f>
        <v/>
      </c>
      <c r="L201" s="7">
        <f>'CubeSat-ii aligned'!$H$55</f>
        <v/>
      </c>
      <c r="M201" s="7">
        <f>'CubeSat-ii aligned'!$I$55</f>
        <v/>
      </c>
      <c r="N201" s="7">
        <f>'CubeSat-ii aligned'!$J$55</f>
        <v/>
      </c>
      <c r="O201" s="7">
        <f>'CubeSat-ii aligned'!$K$55</f>
        <v/>
      </c>
      <c r="P201" s="7">
        <f>'CubeSat-ii aligned'!$L$55</f>
        <v/>
      </c>
      <c r="Q201" s="7">
        <f>'CubeSat-ii aligned'!$M$55</f>
        <v/>
      </c>
      <c r="R201" s="7">
        <f>'CubeSat-ii aligned'!$N$55</f>
        <v/>
      </c>
      <c r="S201" s="7">
        <f>'CubeSat-ii aligned'!$O$55</f>
        <v/>
      </c>
      <c r="T201" s="7">
        <f>'CubeSat-ii aligned'!$P$55</f>
        <v/>
      </c>
      <c r="U201" s="7">
        <f>'CubeSat-ii aligned'!$Q$55</f>
        <v/>
      </c>
      <c r="V201" s="7">
        <f>'CubeSat-ii aligned'!$R$55</f>
        <v/>
      </c>
      <c r="W201" s="7">
        <f>'CubeSat-ii aligned'!$S$55</f>
        <v/>
      </c>
      <c r="X201" s="7">
        <f>'CubeSat-ii aligned'!$T$55</f>
        <v/>
      </c>
      <c r="Y201" s="7">
        <f>'CubeSat-ii aligned'!$U$55</f>
        <v/>
      </c>
      <c r="Z201" s="7">
        <f>'CubeSat-ii aligned'!$V$55</f>
        <v/>
      </c>
      <c r="AA201" s="7">
        <f>'CubeSat-ii aligned'!$W$55</f>
        <v/>
      </c>
      <c r="AB201" s="7">
        <f>'CubeSat-ii aligned'!$X$55</f>
        <v/>
      </c>
      <c r="AC201" s="7">
        <f>'CubeSat-ii aligned'!$Y$55</f>
        <v/>
      </c>
      <c r="AD201" s="7">
        <f>'CubeSat-ii aligned'!$Z$55</f>
        <v/>
      </c>
    </row>
    <row r="202">
      <c r="A202" s="7" t="inlineStr">
        <is>
          <t>tab:case_ii_raw_ps_experiments</t>
        </is>
      </c>
      <c r="B202" s="7" t="inlineStr">
        <is>
          <t>ii</t>
        </is>
      </c>
      <c r="C202" s="7" t="inlineStr">
        <is>
          <t>PS</t>
        </is>
      </c>
      <c r="D202" s="7" t="inlineStr">
        <is>
          <t>raw</t>
        </is>
      </c>
      <c r="E202" s="7">
        <f>'PS-ii raw'!$A$6</f>
        <v/>
      </c>
      <c r="F202" s="7">
        <f>'PS-ii raw'!$B$6</f>
        <v/>
      </c>
      <c r="G202" s="7">
        <f>'PS-ii raw'!$C$6</f>
        <v/>
      </c>
      <c r="H202" s="7">
        <f>'PS-ii raw'!$D$6</f>
        <v/>
      </c>
      <c r="I202" s="7">
        <f>'PS-ii raw'!$E$6</f>
        <v/>
      </c>
      <c r="J202" s="7">
        <f>'PS-ii raw'!$F$6</f>
        <v/>
      </c>
      <c r="K202" s="7">
        <f>'PS-ii raw'!$G$6</f>
        <v/>
      </c>
      <c r="L202" s="7">
        <f>'PS-ii raw'!$H$6</f>
        <v/>
      </c>
      <c r="M202" s="7">
        <f>'PS-ii raw'!$I$6</f>
        <v/>
      </c>
      <c r="N202" s="7">
        <f>'PS-ii raw'!$J$6</f>
        <v/>
      </c>
      <c r="O202" s="7">
        <f>'PS-ii raw'!$K$6</f>
        <v/>
      </c>
      <c r="P202" s="7">
        <f>'PS-ii raw'!$L$6</f>
        <v/>
      </c>
      <c r="Q202" s="7">
        <f>'PS-ii raw'!$M$6</f>
        <v/>
      </c>
      <c r="R202" s="7">
        <f>'PS-ii raw'!$N$6</f>
        <v/>
      </c>
      <c r="S202" s="7">
        <f>'PS-ii raw'!$O$6</f>
        <v/>
      </c>
      <c r="T202" s="7">
        <f>'PS-ii raw'!$P$6</f>
        <v/>
      </c>
      <c r="U202" s="7">
        <f>'PS-ii raw'!$Q$6</f>
        <v/>
      </c>
      <c r="V202" s="7">
        <f>'PS-ii raw'!$R$6</f>
        <v/>
      </c>
      <c r="W202" s="7">
        <f>'PS-ii raw'!$S$6</f>
        <v/>
      </c>
      <c r="X202" s="7">
        <f>'PS-ii raw'!$T$6</f>
        <v/>
      </c>
      <c r="Y202" s="7">
        <f>'PS-ii raw'!$U$6</f>
        <v/>
      </c>
      <c r="Z202" s="7">
        <f>'PS-ii raw'!$V$6</f>
        <v/>
      </c>
      <c r="AA202" s="7">
        <f>'PS-ii raw'!$W$6</f>
        <v/>
      </c>
      <c r="AB202" s="7">
        <f>'PS-ii raw'!$X$6</f>
        <v/>
      </c>
      <c r="AC202" s="7">
        <f>'PS-ii raw'!$Y$6</f>
        <v/>
      </c>
      <c r="AD202" s="7">
        <f>'PS-ii raw'!$Z$6</f>
        <v/>
      </c>
    </row>
    <row r="203">
      <c r="A203" s="7" t="inlineStr">
        <is>
          <t>tab:case_ii_raw_ps_experiments</t>
        </is>
      </c>
      <c r="B203" s="7" t="inlineStr">
        <is>
          <t>ii</t>
        </is>
      </c>
      <c r="C203" s="7" t="inlineStr">
        <is>
          <t>PS</t>
        </is>
      </c>
      <c r="D203" s="7" t="inlineStr">
        <is>
          <t>raw</t>
        </is>
      </c>
      <c r="E203" s="7">
        <f>'PS-ii raw'!$A$7</f>
        <v/>
      </c>
      <c r="F203" s="7">
        <f>'PS-ii raw'!$B$7</f>
        <v/>
      </c>
      <c r="G203" s="7">
        <f>'PS-ii raw'!$C$7</f>
        <v/>
      </c>
      <c r="H203" s="7">
        <f>'PS-ii raw'!$D$7</f>
        <v/>
      </c>
      <c r="I203" s="7">
        <f>'PS-ii raw'!$E$7</f>
        <v/>
      </c>
      <c r="J203" s="7">
        <f>'PS-ii raw'!$F$7</f>
        <v/>
      </c>
      <c r="K203" s="7">
        <f>'PS-ii raw'!$G$7</f>
        <v/>
      </c>
      <c r="L203" s="7">
        <f>'PS-ii raw'!$H$7</f>
        <v/>
      </c>
      <c r="M203" s="7">
        <f>'PS-ii raw'!$I$7</f>
        <v/>
      </c>
      <c r="N203" s="7">
        <f>'PS-ii raw'!$J$7</f>
        <v/>
      </c>
      <c r="O203" s="7">
        <f>'PS-ii raw'!$K$7</f>
        <v/>
      </c>
      <c r="P203" s="7">
        <f>'PS-ii raw'!$L$7</f>
        <v/>
      </c>
      <c r="Q203" s="7">
        <f>'PS-ii raw'!$M$7</f>
        <v/>
      </c>
      <c r="R203" s="7">
        <f>'PS-ii raw'!$N$7</f>
        <v/>
      </c>
      <c r="S203" s="7">
        <f>'PS-ii raw'!$O$7</f>
        <v/>
      </c>
      <c r="T203" s="7">
        <f>'PS-ii raw'!$P$7</f>
        <v/>
      </c>
      <c r="U203" s="7">
        <f>'PS-ii raw'!$Q$7</f>
        <v/>
      </c>
      <c r="V203" s="7">
        <f>'PS-ii raw'!$R$7</f>
        <v/>
      </c>
      <c r="W203" s="7">
        <f>'PS-ii raw'!$S$7</f>
        <v/>
      </c>
      <c r="X203" s="7">
        <f>'PS-ii raw'!$T$7</f>
        <v/>
      </c>
      <c r="Y203" s="7">
        <f>'PS-ii raw'!$U$7</f>
        <v/>
      </c>
      <c r="Z203" s="7">
        <f>'PS-ii raw'!$V$7</f>
        <v/>
      </c>
      <c r="AA203" s="7">
        <f>'PS-ii raw'!$W$7</f>
        <v/>
      </c>
      <c r="AB203" s="7">
        <f>'PS-ii raw'!$X$7</f>
        <v/>
      </c>
      <c r="AC203" s="7">
        <f>'PS-ii raw'!$Y$7</f>
        <v/>
      </c>
      <c r="AD203" s="7">
        <f>'PS-ii raw'!$Z$7</f>
        <v/>
      </c>
    </row>
    <row r="204">
      <c r="A204" s="7" t="inlineStr">
        <is>
          <t>tab:case_ii_raw_ps_experiments</t>
        </is>
      </c>
      <c r="B204" s="7" t="inlineStr">
        <is>
          <t>ii</t>
        </is>
      </c>
      <c r="C204" s="7" t="inlineStr">
        <is>
          <t>PS</t>
        </is>
      </c>
      <c r="D204" s="7" t="inlineStr">
        <is>
          <t>raw</t>
        </is>
      </c>
      <c r="E204" s="7">
        <f>'PS-ii raw'!$A$8</f>
        <v/>
      </c>
      <c r="F204" s="7">
        <f>'PS-ii raw'!$B$8</f>
        <v/>
      </c>
      <c r="G204" s="7">
        <f>'PS-ii raw'!$C$8</f>
        <v/>
      </c>
      <c r="H204" s="7">
        <f>'PS-ii raw'!$D$8</f>
        <v/>
      </c>
      <c r="I204" s="7">
        <f>'PS-ii raw'!$E$8</f>
        <v/>
      </c>
      <c r="J204" s="7">
        <f>'PS-ii raw'!$F$8</f>
        <v/>
      </c>
      <c r="K204" s="7">
        <f>'PS-ii raw'!$G$8</f>
        <v/>
      </c>
      <c r="L204" s="7">
        <f>'PS-ii raw'!$H$8</f>
        <v/>
      </c>
      <c r="M204" s="7">
        <f>'PS-ii raw'!$I$8</f>
        <v/>
      </c>
      <c r="N204" s="7">
        <f>'PS-ii raw'!$J$8</f>
        <v/>
      </c>
      <c r="O204" s="7">
        <f>'PS-ii raw'!$K$8</f>
        <v/>
      </c>
      <c r="P204" s="7">
        <f>'PS-ii raw'!$L$8</f>
        <v/>
      </c>
      <c r="Q204" s="7">
        <f>'PS-ii raw'!$M$8</f>
        <v/>
      </c>
      <c r="R204" s="7">
        <f>'PS-ii raw'!$N$8</f>
        <v/>
      </c>
      <c r="S204" s="7">
        <f>'PS-ii raw'!$O$8</f>
        <v/>
      </c>
      <c r="T204" s="7">
        <f>'PS-ii raw'!$P$8</f>
        <v/>
      </c>
      <c r="U204" s="7">
        <f>'PS-ii raw'!$Q$8</f>
        <v/>
      </c>
      <c r="V204" s="7">
        <f>'PS-ii raw'!$R$8</f>
        <v/>
      </c>
      <c r="W204" s="7">
        <f>'PS-ii raw'!$S$8</f>
        <v/>
      </c>
      <c r="X204" s="7">
        <f>'PS-ii raw'!$T$8</f>
        <v/>
      </c>
      <c r="Y204" s="7">
        <f>'PS-ii raw'!$U$8</f>
        <v/>
      </c>
      <c r="Z204" s="7">
        <f>'PS-ii raw'!$V$8</f>
        <v/>
      </c>
      <c r="AA204" s="7">
        <f>'PS-ii raw'!$W$8</f>
        <v/>
      </c>
      <c r="AB204" s="7">
        <f>'PS-ii raw'!$X$8</f>
        <v/>
      </c>
      <c r="AC204" s="7">
        <f>'PS-ii raw'!$Y$8</f>
        <v/>
      </c>
      <c r="AD204" s="7">
        <f>'PS-ii raw'!$Z$8</f>
        <v/>
      </c>
    </row>
    <row r="205">
      <c r="A205" s="7" t="inlineStr">
        <is>
          <t>tab:case_ii_raw_ps_experiments</t>
        </is>
      </c>
      <c r="B205" s="7" t="inlineStr">
        <is>
          <t>ii</t>
        </is>
      </c>
      <c r="C205" s="7" t="inlineStr">
        <is>
          <t>PS</t>
        </is>
      </c>
      <c r="D205" s="7" t="inlineStr">
        <is>
          <t>raw</t>
        </is>
      </c>
      <c r="E205" s="7">
        <f>'PS-ii raw'!$A$9</f>
        <v/>
      </c>
      <c r="F205" s="7">
        <f>'PS-ii raw'!$B$9</f>
        <v/>
      </c>
      <c r="G205" s="7">
        <f>'PS-ii raw'!$C$9</f>
        <v/>
      </c>
      <c r="H205" s="7">
        <f>'PS-ii raw'!$D$9</f>
        <v/>
      </c>
      <c r="I205" s="7">
        <f>'PS-ii raw'!$E$9</f>
        <v/>
      </c>
      <c r="J205" s="7">
        <f>'PS-ii raw'!$F$9</f>
        <v/>
      </c>
      <c r="K205" s="7">
        <f>'PS-ii raw'!$G$9</f>
        <v/>
      </c>
      <c r="L205" s="7">
        <f>'PS-ii raw'!$H$9</f>
        <v/>
      </c>
      <c r="M205" s="7">
        <f>'PS-ii raw'!$I$9</f>
        <v/>
      </c>
      <c r="N205" s="7">
        <f>'PS-ii raw'!$J$9</f>
        <v/>
      </c>
      <c r="O205" s="7">
        <f>'PS-ii raw'!$K$9</f>
        <v/>
      </c>
      <c r="P205" s="7">
        <f>'PS-ii raw'!$L$9</f>
        <v/>
      </c>
      <c r="Q205" s="7">
        <f>'PS-ii raw'!$M$9</f>
        <v/>
      </c>
      <c r="R205" s="7">
        <f>'PS-ii raw'!$N$9</f>
        <v/>
      </c>
      <c r="S205" s="7">
        <f>'PS-ii raw'!$O$9</f>
        <v/>
      </c>
      <c r="T205" s="7">
        <f>'PS-ii raw'!$P$9</f>
        <v/>
      </c>
      <c r="U205" s="7">
        <f>'PS-ii raw'!$Q$9</f>
        <v/>
      </c>
      <c r="V205" s="7">
        <f>'PS-ii raw'!$R$9</f>
        <v/>
      </c>
      <c r="W205" s="7">
        <f>'PS-ii raw'!$S$9</f>
        <v/>
      </c>
      <c r="X205" s="7">
        <f>'PS-ii raw'!$T$9</f>
        <v/>
      </c>
      <c r="Y205" s="7">
        <f>'PS-ii raw'!$U$9</f>
        <v/>
      </c>
      <c r="Z205" s="7">
        <f>'PS-ii raw'!$V$9</f>
        <v/>
      </c>
      <c r="AA205" s="7">
        <f>'PS-ii raw'!$W$9</f>
        <v/>
      </c>
      <c r="AB205" s="7">
        <f>'PS-ii raw'!$X$9</f>
        <v/>
      </c>
      <c r="AC205" s="7">
        <f>'PS-ii raw'!$Y$9</f>
        <v/>
      </c>
      <c r="AD205" s="7">
        <f>'PS-ii raw'!$Z$9</f>
        <v/>
      </c>
    </row>
    <row r="206">
      <c r="A206" s="7" t="inlineStr">
        <is>
          <t>tab:case_ii_raw_ps_experiments</t>
        </is>
      </c>
      <c r="B206" s="7" t="inlineStr">
        <is>
          <t>ii</t>
        </is>
      </c>
      <c r="C206" s="7" t="inlineStr">
        <is>
          <t>PS</t>
        </is>
      </c>
      <c r="D206" s="7" t="inlineStr">
        <is>
          <t>raw</t>
        </is>
      </c>
      <c r="E206" s="7">
        <f>'PS-ii raw'!$A$10</f>
        <v/>
      </c>
      <c r="F206" s="7">
        <f>'PS-ii raw'!$B$10</f>
        <v/>
      </c>
      <c r="G206" s="7">
        <f>'PS-ii raw'!$C$10</f>
        <v/>
      </c>
      <c r="H206" s="7">
        <f>'PS-ii raw'!$D$10</f>
        <v/>
      </c>
      <c r="I206" s="7">
        <f>'PS-ii raw'!$E$10</f>
        <v/>
      </c>
      <c r="J206" s="7">
        <f>'PS-ii raw'!$F$10</f>
        <v/>
      </c>
      <c r="K206" s="7">
        <f>'PS-ii raw'!$G$10</f>
        <v/>
      </c>
      <c r="L206" s="7">
        <f>'PS-ii raw'!$H$10</f>
        <v/>
      </c>
      <c r="M206" s="7">
        <f>'PS-ii raw'!$I$10</f>
        <v/>
      </c>
      <c r="N206" s="7">
        <f>'PS-ii raw'!$J$10</f>
        <v/>
      </c>
      <c r="O206" s="7">
        <f>'PS-ii raw'!$K$10</f>
        <v/>
      </c>
      <c r="P206" s="7">
        <f>'PS-ii raw'!$L$10</f>
        <v/>
      </c>
      <c r="Q206" s="7">
        <f>'PS-ii raw'!$M$10</f>
        <v/>
      </c>
      <c r="R206" s="7">
        <f>'PS-ii raw'!$N$10</f>
        <v/>
      </c>
      <c r="S206" s="7">
        <f>'PS-ii raw'!$O$10</f>
        <v/>
      </c>
      <c r="T206" s="7">
        <f>'PS-ii raw'!$P$10</f>
        <v/>
      </c>
      <c r="U206" s="7">
        <f>'PS-ii raw'!$Q$10</f>
        <v/>
      </c>
      <c r="V206" s="7">
        <f>'PS-ii raw'!$R$10</f>
        <v/>
      </c>
      <c r="W206" s="7">
        <f>'PS-ii raw'!$S$10</f>
        <v/>
      </c>
      <c r="X206" s="7">
        <f>'PS-ii raw'!$T$10</f>
        <v/>
      </c>
      <c r="Y206" s="7">
        <f>'PS-ii raw'!$U$10</f>
        <v/>
      </c>
      <c r="Z206" s="7">
        <f>'PS-ii raw'!$V$10</f>
        <v/>
      </c>
      <c r="AA206" s="7">
        <f>'PS-ii raw'!$W$10</f>
        <v/>
      </c>
      <c r="AB206" s="7">
        <f>'PS-ii raw'!$X$10</f>
        <v/>
      </c>
      <c r="AC206" s="7">
        <f>'PS-ii raw'!$Y$10</f>
        <v/>
      </c>
      <c r="AD206" s="7">
        <f>'PS-ii raw'!$Z$10</f>
        <v/>
      </c>
    </row>
    <row r="207">
      <c r="A207" s="7" t="inlineStr">
        <is>
          <t>tab:case_ii_raw_ps_experiments</t>
        </is>
      </c>
      <c r="B207" s="7" t="inlineStr">
        <is>
          <t>ii</t>
        </is>
      </c>
      <c r="C207" s="7" t="inlineStr">
        <is>
          <t>PS</t>
        </is>
      </c>
      <c r="D207" s="7" t="inlineStr">
        <is>
          <t>raw</t>
        </is>
      </c>
      <c r="E207" s="7">
        <f>'PS-ii raw'!$A$11</f>
        <v/>
      </c>
      <c r="F207" s="7">
        <f>'PS-ii raw'!$B$11</f>
        <v/>
      </c>
      <c r="G207" s="7">
        <f>'PS-ii raw'!$C$11</f>
        <v/>
      </c>
      <c r="H207" s="7">
        <f>'PS-ii raw'!$D$11</f>
        <v/>
      </c>
      <c r="I207" s="7">
        <f>'PS-ii raw'!$E$11</f>
        <v/>
      </c>
      <c r="J207" s="7">
        <f>'PS-ii raw'!$F$11</f>
        <v/>
      </c>
      <c r="K207" s="7">
        <f>'PS-ii raw'!$G$11</f>
        <v/>
      </c>
      <c r="L207" s="7">
        <f>'PS-ii raw'!$H$11</f>
        <v/>
      </c>
      <c r="M207" s="7">
        <f>'PS-ii raw'!$I$11</f>
        <v/>
      </c>
      <c r="N207" s="7">
        <f>'PS-ii raw'!$J$11</f>
        <v/>
      </c>
      <c r="O207" s="7">
        <f>'PS-ii raw'!$K$11</f>
        <v/>
      </c>
      <c r="P207" s="7">
        <f>'PS-ii raw'!$L$11</f>
        <v/>
      </c>
      <c r="Q207" s="7">
        <f>'PS-ii raw'!$M$11</f>
        <v/>
      </c>
      <c r="R207" s="7">
        <f>'PS-ii raw'!$N$11</f>
        <v/>
      </c>
      <c r="S207" s="7">
        <f>'PS-ii raw'!$O$11</f>
        <v/>
      </c>
      <c r="T207" s="7">
        <f>'PS-ii raw'!$P$11</f>
        <v/>
      </c>
      <c r="U207" s="7">
        <f>'PS-ii raw'!$Q$11</f>
        <v/>
      </c>
      <c r="V207" s="7">
        <f>'PS-ii raw'!$R$11</f>
        <v/>
      </c>
      <c r="W207" s="7">
        <f>'PS-ii raw'!$S$11</f>
        <v/>
      </c>
      <c r="X207" s="7">
        <f>'PS-ii raw'!$T$11</f>
        <v/>
      </c>
      <c r="Y207" s="7">
        <f>'PS-ii raw'!$U$11</f>
        <v/>
      </c>
      <c r="Z207" s="7">
        <f>'PS-ii raw'!$V$11</f>
        <v/>
      </c>
      <c r="AA207" s="7">
        <f>'PS-ii raw'!$W$11</f>
        <v/>
      </c>
      <c r="AB207" s="7">
        <f>'PS-ii raw'!$X$11</f>
        <v/>
      </c>
      <c r="AC207" s="7">
        <f>'PS-ii raw'!$Y$11</f>
        <v/>
      </c>
      <c r="AD207" s="7">
        <f>'PS-ii raw'!$Z$11</f>
        <v/>
      </c>
    </row>
    <row r="208">
      <c r="A208" s="7" t="inlineStr">
        <is>
          <t>tab:case_ii_raw_ps_experiments</t>
        </is>
      </c>
      <c r="B208" s="7" t="inlineStr">
        <is>
          <t>ii</t>
        </is>
      </c>
      <c r="C208" s="7" t="inlineStr">
        <is>
          <t>PS</t>
        </is>
      </c>
      <c r="D208" s="7" t="inlineStr">
        <is>
          <t>raw</t>
        </is>
      </c>
      <c r="E208" s="7">
        <f>'PS-ii raw'!$A$12</f>
        <v/>
      </c>
      <c r="F208" s="7">
        <f>'PS-ii raw'!$B$12</f>
        <v/>
      </c>
      <c r="G208" s="7">
        <f>'PS-ii raw'!$C$12</f>
        <v/>
      </c>
      <c r="H208" s="7">
        <f>'PS-ii raw'!$D$12</f>
        <v/>
      </c>
      <c r="I208" s="7">
        <f>'PS-ii raw'!$E$12</f>
        <v/>
      </c>
      <c r="J208" s="7">
        <f>'PS-ii raw'!$F$12</f>
        <v/>
      </c>
      <c r="K208" s="7">
        <f>'PS-ii raw'!$G$12</f>
        <v/>
      </c>
      <c r="L208" s="7">
        <f>'PS-ii raw'!$H$12</f>
        <v/>
      </c>
      <c r="M208" s="7">
        <f>'PS-ii raw'!$I$12</f>
        <v/>
      </c>
      <c r="N208" s="7">
        <f>'PS-ii raw'!$J$12</f>
        <v/>
      </c>
      <c r="O208" s="7">
        <f>'PS-ii raw'!$K$12</f>
        <v/>
      </c>
      <c r="P208" s="7">
        <f>'PS-ii raw'!$L$12</f>
        <v/>
      </c>
      <c r="Q208" s="7">
        <f>'PS-ii raw'!$M$12</f>
        <v/>
      </c>
      <c r="R208" s="7">
        <f>'PS-ii raw'!$N$12</f>
        <v/>
      </c>
      <c r="S208" s="7">
        <f>'PS-ii raw'!$O$12</f>
        <v/>
      </c>
      <c r="T208" s="7">
        <f>'PS-ii raw'!$P$12</f>
        <v/>
      </c>
      <c r="U208" s="7">
        <f>'PS-ii raw'!$Q$12</f>
        <v/>
      </c>
      <c r="V208" s="7">
        <f>'PS-ii raw'!$R$12</f>
        <v/>
      </c>
      <c r="W208" s="7">
        <f>'PS-ii raw'!$S$12</f>
        <v/>
      </c>
      <c r="X208" s="7">
        <f>'PS-ii raw'!$T$12</f>
        <v/>
      </c>
      <c r="Y208" s="7">
        <f>'PS-ii raw'!$U$12</f>
        <v/>
      </c>
      <c r="Z208" s="7">
        <f>'PS-ii raw'!$V$12</f>
        <v/>
      </c>
      <c r="AA208" s="7">
        <f>'PS-ii raw'!$W$12</f>
        <v/>
      </c>
      <c r="AB208" s="7">
        <f>'PS-ii raw'!$X$12</f>
        <v/>
      </c>
      <c r="AC208" s="7">
        <f>'PS-ii raw'!$Y$12</f>
        <v/>
      </c>
      <c r="AD208" s="7">
        <f>'PS-ii raw'!$Z$12</f>
        <v/>
      </c>
    </row>
    <row r="209">
      <c r="A209" s="7" t="inlineStr">
        <is>
          <t>tab:case_ii_raw_ps_experiments</t>
        </is>
      </c>
      <c r="B209" s="7" t="inlineStr">
        <is>
          <t>ii</t>
        </is>
      </c>
      <c r="C209" s="7" t="inlineStr">
        <is>
          <t>PS</t>
        </is>
      </c>
      <c r="D209" s="7" t="inlineStr">
        <is>
          <t>raw</t>
        </is>
      </c>
      <c r="E209" s="7">
        <f>'PS-ii raw'!$A$13</f>
        <v/>
      </c>
      <c r="F209" s="7">
        <f>'PS-ii raw'!$B$13</f>
        <v/>
      </c>
      <c r="G209" s="7">
        <f>'PS-ii raw'!$C$13</f>
        <v/>
      </c>
      <c r="H209" s="7">
        <f>'PS-ii raw'!$D$13</f>
        <v/>
      </c>
      <c r="I209" s="7">
        <f>'PS-ii raw'!$E$13</f>
        <v/>
      </c>
      <c r="J209" s="7">
        <f>'PS-ii raw'!$F$13</f>
        <v/>
      </c>
      <c r="K209" s="7">
        <f>'PS-ii raw'!$G$13</f>
        <v/>
      </c>
      <c r="L209" s="7">
        <f>'PS-ii raw'!$H$13</f>
        <v/>
      </c>
      <c r="M209" s="7">
        <f>'PS-ii raw'!$I$13</f>
        <v/>
      </c>
      <c r="N209" s="7">
        <f>'PS-ii raw'!$J$13</f>
        <v/>
      </c>
      <c r="O209" s="7">
        <f>'PS-ii raw'!$K$13</f>
        <v/>
      </c>
      <c r="P209" s="7">
        <f>'PS-ii raw'!$L$13</f>
        <v/>
      </c>
      <c r="Q209" s="7">
        <f>'PS-ii raw'!$M$13</f>
        <v/>
      </c>
      <c r="R209" s="7">
        <f>'PS-ii raw'!$N$13</f>
        <v/>
      </c>
      <c r="S209" s="7">
        <f>'PS-ii raw'!$O$13</f>
        <v/>
      </c>
      <c r="T209" s="7">
        <f>'PS-ii raw'!$P$13</f>
        <v/>
      </c>
      <c r="U209" s="7">
        <f>'PS-ii raw'!$Q$13</f>
        <v/>
      </c>
      <c r="V209" s="7">
        <f>'PS-ii raw'!$R$13</f>
        <v/>
      </c>
      <c r="W209" s="7">
        <f>'PS-ii raw'!$S$13</f>
        <v/>
      </c>
      <c r="X209" s="7">
        <f>'PS-ii raw'!$T$13</f>
        <v/>
      </c>
      <c r="Y209" s="7">
        <f>'PS-ii raw'!$U$13</f>
        <v/>
      </c>
      <c r="Z209" s="7">
        <f>'PS-ii raw'!$V$13</f>
        <v/>
      </c>
      <c r="AA209" s="7">
        <f>'PS-ii raw'!$W$13</f>
        <v/>
      </c>
      <c r="AB209" s="7">
        <f>'PS-ii raw'!$X$13</f>
        <v/>
      </c>
      <c r="AC209" s="7">
        <f>'PS-ii raw'!$Y$13</f>
        <v/>
      </c>
      <c r="AD209" s="7">
        <f>'PS-ii raw'!$Z$13</f>
        <v/>
      </c>
    </row>
    <row r="210">
      <c r="A210" s="7" t="inlineStr">
        <is>
          <t>tab:case_ii_raw_ps_experiments</t>
        </is>
      </c>
      <c r="B210" s="7" t="inlineStr">
        <is>
          <t>ii</t>
        </is>
      </c>
      <c r="C210" s="7" t="inlineStr">
        <is>
          <t>PS</t>
        </is>
      </c>
      <c r="D210" s="7" t="inlineStr">
        <is>
          <t>raw</t>
        </is>
      </c>
      <c r="E210" s="7">
        <f>'PS-ii raw'!$A$14</f>
        <v/>
      </c>
      <c r="F210" s="7">
        <f>'PS-ii raw'!$B$14</f>
        <v/>
      </c>
      <c r="G210" s="7">
        <f>'PS-ii raw'!$C$14</f>
        <v/>
      </c>
      <c r="H210" s="7">
        <f>'PS-ii raw'!$D$14</f>
        <v/>
      </c>
      <c r="I210" s="7">
        <f>'PS-ii raw'!$E$14</f>
        <v/>
      </c>
      <c r="J210" s="7">
        <f>'PS-ii raw'!$F$14</f>
        <v/>
      </c>
      <c r="K210" s="7">
        <f>'PS-ii raw'!$G$14</f>
        <v/>
      </c>
      <c r="L210" s="7">
        <f>'PS-ii raw'!$H$14</f>
        <v/>
      </c>
      <c r="M210" s="7">
        <f>'PS-ii raw'!$I$14</f>
        <v/>
      </c>
      <c r="N210" s="7">
        <f>'PS-ii raw'!$J$14</f>
        <v/>
      </c>
      <c r="O210" s="7">
        <f>'PS-ii raw'!$K$14</f>
        <v/>
      </c>
      <c r="P210" s="7">
        <f>'PS-ii raw'!$L$14</f>
        <v/>
      </c>
      <c r="Q210" s="7">
        <f>'PS-ii raw'!$M$14</f>
        <v/>
      </c>
      <c r="R210" s="7">
        <f>'PS-ii raw'!$N$14</f>
        <v/>
      </c>
      <c r="S210" s="7">
        <f>'PS-ii raw'!$O$14</f>
        <v/>
      </c>
      <c r="T210" s="7">
        <f>'PS-ii raw'!$P$14</f>
        <v/>
      </c>
      <c r="U210" s="7">
        <f>'PS-ii raw'!$Q$14</f>
        <v/>
      </c>
      <c r="V210" s="7">
        <f>'PS-ii raw'!$R$14</f>
        <v/>
      </c>
      <c r="W210" s="7">
        <f>'PS-ii raw'!$S$14</f>
        <v/>
      </c>
      <c r="X210" s="7">
        <f>'PS-ii raw'!$T$14</f>
        <v/>
      </c>
      <c r="Y210" s="7">
        <f>'PS-ii raw'!$U$14</f>
        <v/>
      </c>
      <c r="Z210" s="7">
        <f>'PS-ii raw'!$V$14</f>
        <v/>
      </c>
      <c r="AA210" s="7">
        <f>'PS-ii raw'!$W$14</f>
        <v/>
      </c>
      <c r="AB210" s="7">
        <f>'PS-ii raw'!$X$14</f>
        <v/>
      </c>
      <c r="AC210" s="7">
        <f>'PS-ii raw'!$Y$14</f>
        <v/>
      </c>
      <c r="AD210" s="7">
        <f>'PS-ii raw'!$Z$14</f>
        <v/>
      </c>
    </row>
    <row r="211">
      <c r="A211" s="7" t="inlineStr">
        <is>
          <t>tab:case_ii_raw_ps_experiments</t>
        </is>
      </c>
      <c r="B211" s="7" t="inlineStr">
        <is>
          <t>ii</t>
        </is>
      </c>
      <c r="C211" s="7" t="inlineStr">
        <is>
          <t>PS</t>
        </is>
      </c>
      <c r="D211" s="7" t="inlineStr">
        <is>
          <t>raw</t>
        </is>
      </c>
      <c r="E211" s="7">
        <f>'PS-ii raw'!$A$15</f>
        <v/>
      </c>
      <c r="F211" s="7">
        <f>'PS-ii raw'!$B$15</f>
        <v/>
      </c>
      <c r="G211" s="7">
        <f>'PS-ii raw'!$C$15</f>
        <v/>
      </c>
      <c r="H211" s="7">
        <f>'PS-ii raw'!$D$15</f>
        <v/>
      </c>
      <c r="I211" s="7">
        <f>'PS-ii raw'!$E$15</f>
        <v/>
      </c>
      <c r="J211" s="7">
        <f>'PS-ii raw'!$F$15</f>
        <v/>
      </c>
      <c r="K211" s="7">
        <f>'PS-ii raw'!$G$15</f>
        <v/>
      </c>
      <c r="L211" s="7">
        <f>'PS-ii raw'!$H$15</f>
        <v/>
      </c>
      <c r="M211" s="7">
        <f>'PS-ii raw'!$I$15</f>
        <v/>
      </c>
      <c r="N211" s="7">
        <f>'PS-ii raw'!$J$15</f>
        <v/>
      </c>
      <c r="O211" s="7">
        <f>'PS-ii raw'!$K$15</f>
        <v/>
      </c>
      <c r="P211" s="7">
        <f>'PS-ii raw'!$L$15</f>
        <v/>
      </c>
      <c r="Q211" s="7">
        <f>'PS-ii raw'!$M$15</f>
        <v/>
      </c>
      <c r="R211" s="7">
        <f>'PS-ii raw'!$N$15</f>
        <v/>
      </c>
      <c r="S211" s="7">
        <f>'PS-ii raw'!$O$15</f>
        <v/>
      </c>
      <c r="T211" s="7">
        <f>'PS-ii raw'!$P$15</f>
        <v/>
      </c>
      <c r="U211" s="7">
        <f>'PS-ii raw'!$Q$15</f>
        <v/>
      </c>
      <c r="V211" s="7">
        <f>'PS-ii raw'!$R$15</f>
        <v/>
      </c>
      <c r="W211" s="7">
        <f>'PS-ii raw'!$S$15</f>
        <v/>
      </c>
      <c r="X211" s="7">
        <f>'PS-ii raw'!$T$15</f>
        <v/>
      </c>
      <c r="Y211" s="7">
        <f>'PS-ii raw'!$U$15</f>
        <v/>
      </c>
      <c r="Z211" s="7">
        <f>'PS-ii raw'!$V$15</f>
        <v/>
      </c>
      <c r="AA211" s="7">
        <f>'PS-ii raw'!$W$15</f>
        <v/>
      </c>
      <c r="AB211" s="7">
        <f>'PS-ii raw'!$X$15</f>
        <v/>
      </c>
      <c r="AC211" s="7">
        <f>'PS-ii raw'!$Y$15</f>
        <v/>
      </c>
      <c r="AD211" s="7">
        <f>'PS-ii raw'!$Z$15</f>
        <v/>
      </c>
    </row>
    <row r="212">
      <c r="A212" s="7" t="inlineStr">
        <is>
          <t>tab:case_ii_raw_ps_experiments</t>
        </is>
      </c>
      <c r="B212" s="7" t="inlineStr">
        <is>
          <t>ii</t>
        </is>
      </c>
      <c r="C212" s="7" t="inlineStr">
        <is>
          <t>PS</t>
        </is>
      </c>
      <c r="D212" s="7" t="inlineStr">
        <is>
          <t>raw</t>
        </is>
      </c>
      <c r="E212" s="7">
        <f>'PS-ii raw'!$A$16</f>
        <v/>
      </c>
      <c r="F212" s="7">
        <f>'PS-ii raw'!$B$16</f>
        <v/>
      </c>
      <c r="G212" s="7">
        <f>'PS-ii raw'!$C$16</f>
        <v/>
      </c>
      <c r="H212" s="7">
        <f>'PS-ii raw'!$D$16</f>
        <v/>
      </c>
      <c r="I212" s="7">
        <f>'PS-ii raw'!$E$16</f>
        <v/>
      </c>
      <c r="J212" s="7">
        <f>'PS-ii raw'!$F$16</f>
        <v/>
      </c>
      <c r="K212" s="7">
        <f>'PS-ii raw'!$G$16</f>
        <v/>
      </c>
      <c r="L212" s="7">
        <f>'PS-ii raw'!$H$16</f>
        <v/>
      </c>
      <c r="M212" s="7">
        <f>'PS-ii raw'!$I$16</f>
        <v/>
      </c>
      <c r="N212" s="7">
        <f>'PS-ii raw'!$J$16</f>
        <v/>
      </c>
      <c r="O212" s="7">
        <f>'PS-ii raw'!$K$16</f>
        <v/>
      </c>
      <c r="P212" s="7">
        <f>'PS-ii raw'!$L$16</f>
        <v/>
      </c>
      <c r="Q212" s="7">
        <f>'PS-ii raw'!$M$16</f>
        <v/>
      </c>
      <c r="R212" s="7">
        <f>'PS-ii raw'!$N$16</f>
        <v/>
      </c>
      <c r="S212" s="7">
        <f>'PS-ii raw'!$O$16</f>
        <v/>
      </c>
      <c r="T212" s="7">
        <f>'PS-ii raw'!$P$16</f>
        <v/>
      </c>
      <c r="U212" s="7">
        <f>'PS-ii raw'!$Q$16</f>
        <v/>
      </c>
      <c r="V212" s="7">
        <f>'PS-ii raw'!$R$16</f>
        <v/>
      </c>
      <c r="W212" s="7">
        <f>'PS-ii raw'!$S$16</f>
        <v/>
      </c>
      <c r="X212" s="7">
        <f>'PS-ii raw'!$T$16</f>
        <v/>
      </c>
      <c r="Y212" s="7">
        <f>'PS-ii raw'!$U$16</f>
        <v/>
      </c>
      <c r="Z212" s="7">
        <f>'PS-ii raw'!$V$16</f>
        <v/>
      </c>
      <c r="AA212" s="7">
        <f>'PS-ii raw'!$W$16</f>
        <v/>
      </c>
      <c r="AB212" s="7">
        <f>'PS-ii raw'!$X$16</f>
        <v/>
      </c>
      <c r="AC212" s="7">
        <f>'PS-ii raw'!$Y$16</f>
        <v/>
      </c>
      <c r="AD212" s="7">
        <f>'PS-ii raw'!$Z$16</f>
        <v/>
      </c>
    </row>
    <row r="213">
      <c r="A213" s="7" t="inlineStr">
        <is>
          <t>tab:case_ii_raw_ps_experiments</t>
        </is>
      </c>
      <c r="B213" s="7" t="inlineStr">
        <is>
          <t>ii</t>
        </is>
      </c>
      <c r="C213" s="7" t="inlineStr">
        <is>
          <t>PS</t>
        </is>
      </c>
      <c r="D213" s="7" t="inlineStr">
        <is>
          <t>raw</t>
        </is>
      </c>
      <c r="E213" s="7">
        <f>'PS-ii raw'!$A$17</f>
        <v/>
      </c>
      <c r="F213" s="7">
        <f>'PS-ii raw'!$B$17</f>
        <v/>
      </c>
      <c r="G213" s="7">
        <f>'PS-ii raw'!$C$17</f>
        <v/>
      </c>
      <c r="H213" s="7">
        <f>'PS-ii raw'!$D$17</f>
        <v/>
      </c>
      <c r="I213" s="7">
        <f>'PS-ii raw'!$E$17</f>
        <v/>
      </c>
      <c r="J213" s="7">
        <f>'PS-ii raw'!$F$17</f>
        <v/>
      </c>
      <c r="K213" s="7">
        <f>'PS-ii raw'!$G$17</f>
        <v/>
      </c>
      <c r="L213" s="7">
        <f>'PS-ii raw'!$H$17</f>
        <v/>
      </c>
      <c r="M213" s="7">
        <f>'PS-ii raw'!$I$17</f>
        <v/>
      </c>
      <c r="N213" s="7">
        <f>'PS-ii raw'!$J$17</f>
        <v/>
      </c>
      <c r="O213" s="7">
        <f>'PS-ii raw'!$K$17</f>
        <v/>
      </c>
      <c r="P213" s="7">
        <f>'PS-ii raw'!$L$17</f>
        <v/>
      </c>
      <c r="Q213" s="7">
        <f>'PS-ii raw'!$M$17</f>
        <v/>
      </c>
      <c r="R213" s="7">
        <f>'PS-ii raw'!$N$17</f>
        <v/>
      </c>
      <c r="S213" s="7">
        <f>'PS-ii raw'!$O$17</f>
        <v/>
      </c>
      <c r="T213" s="7">
        <f>'PS-ii raw'!$P$17</f>
        <v/>
      </c>
      <c r="U213" s="7">
        <f>'PS-ii raw'!$Q$17</f>
        <v/>
      </c>
      <c r="V213" s="7">
        <f>'PS-ii raw'!$R$17</f>
        <v/>
      </c>
      <c r="W213" s="7">
        <f>'PS-ii raw'!$S$17</f>
        <v/>
      </c>
      <c r="X213" s="7">
        <f>'PS-ii raw'!$T$17</f>
        <v/>
      </c>
      <c r="Y213" s="7">
        <f>'PS-ii raw'!$U$17</f>
        <v/>
      </c>
      <c r="Z213" s="7">
        <f>'PS-ii raw'!$V$17</f>
        <v/>
      </c>
      <c r="AA213" s="7">
        <f>'PS-ii raw'!$W$17</f>
        <v/>
      </c>
      <c r="AB213" s="7">
        <f>'PS-ii raw'!$X$17</f>
        <v/>
      </c>
      <c r="AC213" s="7">
        <f>'PS-ii raw'!$Y$17</f>
        <v/>
      </c>
      <c r="AD213" s="7">
        <f>'PS-ii raw'!$Z$17</f>
        <v/>
      </c>
    </row>
    <row r="214">
      <c r="A214" s="7" t="inlineStr">
        <is>
          <t>tab:case_ii_raw_ps_experiments</t>
        </is>
      </c>
      <c r="B214" s="7" t="inlineStr">
        <is>
          <t>ii</t>
        </is>
      </c>
      <c r="C214" s="7" t="inlineStr">
        <is>
          <t>PS</t>
        </is>
      </c>
      <c r="D214" s="7" t="inlineStr">
        <is>
          <t>raw</t>
        </is>
      </c>
      <c r="E214" s="7">
        <f>'PS-ii raw'!$A$18</f>
        <v/>
      </c>
      <c r="F214" s="7">
        <f>'PS-ii raw'!$B$18</f>
        <v/>
      </c>
      <c r="G214" s="7">
        <f>'PS-ii raw'!$C$18</f>
        <v/>
      </c>
      <c r="H214" s="7">
        <f>'PS-ii raw'!$D$18</f>
        <v/>
      </c>
      <c r="I214" s="7">
        <f>'PS-ii raw'!$E$18</f>
        <v/>
      </c>
      <c r="J214" s="7">
        <f>'PS-ii raw'!$F$18</f>
        <v/>
      </c>
      <c r="K214" s="7">
        <f>'PS-ii raw'!$G$18</f>
        <v/>
      </c>
      <c r="L214" s="7">
        <f>'PS-ii raw'!$H$18</f>
        <v/>
      </c>
      <c r="M214" s="7">
        <f>'PS-ii raw'!$I$18</f>
        <v/>
      </c>
      <c r="N214" s="7">
        <f>'PS-ii raw'!$J$18</f>
        <v/>
      </c>
      <c r="O214" s="7">
        <f>'PS-ii raw'!$K$18</f>
        <v/>
      </c>
      <c r="P214" s="7">
        <f>'PS-ii raw'!$L$18</f>
        <v/>
      </c>
      <c r="Q214" s="7">
        <f>'PS-ii raw'!$M$18</f>
        <v/>
      </c>
      <c r="R214" s="7">
        <f>'PS-ii raw'!$N$18</f>
        <v/>
      </c>
      <c r="S214" s="7">
        <f>'PS-ii raw'!$O$18</f>
        <v/>
      </c>
      <c r="T214" s="7">
        <f>'PS-ii raw'!$P$18</f>
        <v/>
      </c>
      <c r="U214" s="7">
        <f>'PS-ii raw'!$Q$18</f>
        <v/>
      </c>
      <c r="V214" s="7">
        <f>'PS-ii raw'!$R$18</f>
        <v/>
      </c>
      <c r="W214" s="7">
        <f>'PS-ii raw'!$S$18</f>
        <v/>
      </c>
      <c r="X214" s="7">
        <f>'PS-ii raw'!$T$18</f>
        <v/>
      </c>
      <c r="Y214" s="7">
        <f>'PS-ii raw'!$U$18</f>
        <v/>
      </c>
      <c r="Z214" s="7">
        <f>'PS-ii raw'!$V$18</f>
        <v/>
      </c>
      <c r="AA214" s="7">
        <f>'PS-ii raw'!$W$18</f>
        <v/>
      </c>
      <c r="AB214" s="7">
        <f>'PS-ii raw'!$X$18</f>
        <v/>
      </c>
      <c r="AC214" s="7">
        <f>'PS-ii raw'!$Y$18</f>
        <v/>
      </c>
      <c r="AD214" s="7">
        <f>'PS-ii raw'!$Z$18</f>
        <v/>
      </c>
    </row>
    <row r="215">
      <c r="A215" s="7" t="inlineStr">
        <is>
          <t>tab:case_ii_raw_ps_experiments</t>
        </is>
      </c>
      <c r="B215" s="7" t="inlineStr">
        <is>
          <t>ii</t>
        </is>
      </c>
      <c r="C215" s="7" t="inlineStr">
        <is>
          <t>PS</t>
        </is>
      </c>
      <c r="D215" s="7" t="inlineStr">
        <is>
          <t>raw</t>
        </is>
      </c>
      <c r="E215" s="7">
        <f>'PS-ii raw'!$A$19</f>
        <v/>
      </c>
      <c r="F215" s="7">
        <f>'PS-ii raw'!$B$19</f>
        <v/>
      </c>
      <c r="G215" s="7">
        <f>'PS-ii raw'!$C$19</f>
        <v/>
      </c>
      <c r="H215" s="7">
        <f>'PS-ii raw'!$D$19</f>
        <v/>
      </c>
      <c r="I215" s="7">
        <f>'PS-ii raw'!$E$19</f>
        <v/>
      </c>
      <c r="J215" s="7">
        <f>'PS-ii raw'!$F$19</f>
        <v/>
      </c>
      <c r="K215" s="7">
        <f>'PS-ii raw'!$G$19</f>
        <v/>
      </c>
      <c r="L215" s="7">
        <f>'PS-ii raw'!$H$19</f>
        <v/>
      </c>
      <c r="M215" s="7">
        <f>'PS-ii raw'!$I$19</f>
        <v/>
      </c>
      <c r="N215" s="7">
        <f>'PS-ii raw'!$J$19</f>
        <v/>
      </c>
      <c r="O215" s="7">
        <f>'PS-ii raw'!$K$19</f>
        <v/>
      </c>
      <c r="P215" s="7">
        <f>'PS-ii raw'!$L$19</f>
        <v/>
      </c>
      <c r="Q215" s="7">
        <f>'PS-ii raw'!$M$19</f>
        <v/>
      </c>
      <c r="R215" s="7">
        <f>'PS-ii raw'!$N$19</f>
        <v/>
      </c>
      <c r="S215" s="7">
        <f>'PS-ii raw'!$O$19</f>
        <v/>
      </c>
      <c r="T215" s="7">
        <f>'PS-ii raw'!$P$19</f>
        <v/>
      </c>
      <c r="U215" s="7">
        <f>'PS-ii raw'!$Q$19</f>
        <v/>
      </c>
      <c r="V215" s="7">
        <f>'PS-ii raw'!$R$19</f>
        <v/>
      </c>
      <c r="W215" s="7">
        <f>'PS-ii raw'!$S$19</f>
        <v/>
      </c>
      <c r="X215" s="7">
        <f>'PS-ii raw'!$T$19</f>
        <v/>
      </c>
      <c r="Y215" s="7">
        <f>'PS-ii raw'!$U$19</f>
        <v/>
      </c>
      <c r="Z215" s="7">
        <f>'PS-ii raw'!$V$19</f>
        <v/>
      </c>
      <c r="AA215" s="7">
        <f>'PS-ii raw'!$W$19</f>
        <v/>
      </c>
      <c r="AB215" s="7">
        <f>'PS-ii raw'!$X$19</f>
        <v/>
      </c>
      <c r="AC215" s="7">
        <f>'PS-ii raw'!$Y$19</f>
        <v/>
      </c>
      <c r="AD215" s="7">
        <f>'PS-ii raw'!$Z$19</f>
        <v/>
      </c>
    </row>
    <row r="216">
      <c r="A216" s="7" t="inlineStr">
        <is>
          <t>tab:case_ii_raw_ps_experiments</t>
        </is>
      </c>
      <c r="B216" s="7" t="inlineStr">
        <is>
          <t>ii</t>
        </is>
      </c>
      <c r="C216" s="7" t="inlineStr">
        <is>
          <t>PS</t>
        </is>
      </c>
      <c r="D216" s="7" t="inlineStr">
        <is>
          <t>raw</t>
        </is>
      </c>
      <c r="E216" s="7">
        <f>'PS-ii raw'!$A$20</f>
        <v/>
      </c>
      <c r="F216" s="7">
        <f>'PS-ii raw'!$B$20</f>
        <v/>
      </c>
      <c r="G216" s="7">
        <f>'PS-ii raw'!$C$20</f>
        <v/>
      </c>
      <c r="H216" s="7">
        <f>'PS-ii raw'!$D$20</f>
        <v/>
      </c>
      <c r="I216" s="7">
        <f>'PS-ii raw'!$E$20</f>
        <v/>
      </c>
      <c r="J216" s="7">
        <f>'PS-ii raw'!$F$20</f>
        <v/>
      </c>
      <c r="K216" s="7">
        <f>'PS-ii raw'!$G$20</f>
        <v/>
      </c>
      <c r="L216" s="7">
        <f>'PS-ii raw'!$H$20</f>
        <v/>
      </c>
      <c r="M216" s="7">
        <f>'PS-ii raw'!$I$20</f>
        <v/>
      </c>
      <c r="N216" s="7">
        <f>'PS-ii raw'!$J$20</f>
        <v/>
      </c>
      <c r="O216" s="7">
        <f>'PS-ii raw'!$K$20</f>
        <v/>
      </c>
      <c r="P216" s="7">
        <f>'PS-ii raw'!$L$20</f>
        <v/>
      </c>
      <c r="Q216" s="7">
        <f>'PS-ii raw'!$M$20</f>
        <v/>
      </c>
      <c r="R216" s="7">
        <f>'PS-ii raw'!$N$20</f>
        <v/>
      </c>
      <c r="S216" s="7">
        <f>'PS-ii raw'!$O$20</f>
        <v/>
      </c>
      <c r="T216" s="7">
        <f>'PS-ii raw'!$P$20</f>
        <v/>
      </c>
      <c r="U216" s="7">
        <f>'PS-ii raw'!$Q$20</f>
        <v/>
      </c>
      <c r="V216" s="7">
        <f>'PS-ii raw'!$R$20</f>
        <v/>
      </c>
      <c r="W216" s="7">
        <f>'PS-ii raw'!$S$20</f>
        <v/>
      </c>
      <c r="X216" s="7">
        <f>'PS-ii raw'!$T$20</f>
        <v/>
      </c>
      <c r="Y216" s="7">
        <f>'PS-ii raw'!$U$20</f>
        <v/>
      </c>
      <c r="Z216" s="7">
        <f>'PS-ii raw'!$V$20</f>
        <v/>
      </c>
      <c r="AA216" s="7">
        <f>'PS-ii raw'!$W$20</f>
        <v/>
      </c>
      <c r="AB216" s="7">
        <f>'PS-ii raw'!$X$20</f>
        <v/>
      </c>
      <c r="AC216" s="7">
        <f>'PS-ii raw'!$Y$20</f>
        <v/>
      </c>
      <c r="AD216" s="7">
        <f>'PS-ii raw'!$Z$20</f>
        <v/>
      </c>
    </row>
    <row r="217">
      <c r="A217" s="7" t="inlineStr">
        <is>
          <t>tab:case_ii_raw_ps_experiments</t>
        </is>
      </c>
      <c r="B217" s="7" t="inlineStr">
        <is>
          <t>ii</t>
        </is>
      </c>
      <c r="C217" s="7" t="inlineStr">
        <is>
          <t>PS</t>
        </is>
      </c>
      <c r="D217" s="7" t="inlineStr">
        <is>
          <t>raw</t>
        </is>
      </c>
      <c r="E217" s="7">
        <f>'PS-ii raw'!$A$21</f>
        <v/>
      </c>
      <c r="F217" s="7">
        <f>'PS-ii raw'!$B$21</f>
        <v/>
      </c>
      <c r="G217" s="7">
        <f>'PS-ii raw'!$C$21</f>
        <v/>
      </c>
      <c r="H217" s="7">
        <f>'PS-ii raw'!$D$21</f>
        <v/>
      </c>
      <c r="I217" s="7">
        <f>'PS-ii raw'!$E$21</f>
        <v/>
      </c>
      <c r="J217" s="7">
        <f>'PS-ii raw'!$F$21</f>
        <v/>
      </c>
      <c r="K217" s="7">
        <f>'PS-ii raw'!$G$21</f>
        <v/>
      </c>
      <c r="L217" s="7">
        <f>'PS-ii raw'!$H$21</f>
        <v/>
      </c>
      <c r="M217" s="7">
        <f>'PS-ii raw'!$I$21</f>
        <v/>
      </c>
      <c r="N217" s="7">
        <f>'PS-ii raw'!$J$21</f>
        <v/>
      </c>
      <c r="O217" s="7">
        <f>'PS-ii raw'!$K$21</f>
        <v/>
      </c>
      <c r="P217" s="7">
        <f>'PS-ii raw'!$L$21</f>
        <v/>
      </c>
      <c r="Q217" s="7">
        <f>'PS-ii raw'!$M$21</f>
        <v/>
      </c>
      <c r="R217" s="7">
        <f>'PS-ii raw'!$N$21</f>
        <v/>
      </c>
      <c r="S217" s="7">
        <f>'PS-ii raw'!$O$21</f>
        <v/>
      </c>
      <c r="T217" s="7">
        <f>'PS-ii raw'!$P$21</f>
        <v/>
      </c>
      <c r="U217" s="7">
        <f>'PS-ii raw'!$Q$21</f>
        <v/>
      </c>
      <c r="V217" s="7">
        <f>'PS-ii raw'!$R$21</f>
        <v/>
      </c>
      <c r="W217" s="7">
        <f>'PS-ii raw'!$S$21</f>
        <v/>
      </c>
      <c r="X217" s="7">
        <f>'PS-ii raw'!$T$21</f>
        <v/>
      </c>
      <c r="Y217" s="7">
        <f>'PS-ii raw'!$U$21</f>
        <v/>
      </c>
      <c r="Z217" s="7">
        <f>'PS-ii raw'!$V$21</f>
        <v/>
      </c>
      <c r="AA217" s="7">
        <f>'PS-ii raw'!$W$21</f>
        <v/>
      </c>
      <c r="AB217" s="7">
        <f>'PS-ii raw'!$X$21</f>
        <v/>
      </c>
      <c r="AC217" s="7">
        <f>'PS-ii raw'!$Y$21</f>
        <v/>
      </c>
      <c r="AD217" s="7">
        <f>'PS-ii raw'!$Z$21</f>
        <v/>
      </c>
    </row>
    <row r="218">
      <c r="A218" s="7" t="inlineStr">
        <is>
          <t>tab:case_ii_raw_ps_experiments</t>
        </is>
      </c>
      <c r="B218" s="7" t="inlineStr">
        <is>
          <t>ii</t>
        </is>
      </c>
      <c r="C218" s="7" t="inlineStr">
        <is>
          <t>PS</t>
        </is>
      </c>
      <c r="D218" s="7" t="inlineStr">
        <is>
          <t>raw</t>
        </is>
      </c>
      <c r="E218" s="7">
        <f>'PS-ii raw'!$A$22</f>
        <v/>
      </c>
      <c r="F218" s="7">
        <f>'PS-ii raw'!$B$22</f>
        <v/>
      </c>
      <c r="G218" s="7">
        <f>'PS-ii raw'!$C$22</f>
        <v/>
      </c>
      <c r="H218" s="7">
        <f>'PS-ii raw'!$D$22</f>
        <v/>
      </c>
      <c r="I218" s="7">
        <f>'PS-ii raw'!$E$22</f>
        <v/>
      </c>
      <c r="J218" s="7">
        <f>'PS-ii raw'!$F$22</f>
        <v/>
      </c>
      <c r="K218" s="7">
        <f>'PS-ii raw'!$G$22</f>
        <v/>
      </c>
      <c r="L218" s="7">
        <f>'PS-ii raw'!$H$22</f>
        <v/>
      </c>
      <c r="M218" s="7">
        <f>'PS-ii raw'!$I$22</f>
        <v/>
      </c>
      <c r="N218" s="7">
        <f>'PS-ii raw'!$J$22</f>
        <v/>
      </c>
      <c r="O218" s="7">
        <f>'PS-ii raw'!$K$22</f>
        <v/>
      </c>
      <c r="P218" s="7">
        <f>'PS-ii raw'!$L$22</f>
        <v/>
      </c>
      <c r="Q218" s="7">
        <f>'PS-ii raw'!$M$22</f>
        <v/>
      </c>
      <c r="R218" s="7">
        <f>'PS-ii raw'!$N$22</f>
        <v/>
      </c>
      <c r="S218" s="7">
        <f>'PS-ii raw'!$O$22</f>
        <v/>
      </c>
      <c r="T218" s="7">
        <f>'PS-ii raw'!$P$22</f>
        <v/>
      </c>
      <c r="U218" s="7">
        <f>'PS-ii raw'!$Q$22</f>
        <v/>
      </c>
      <c r="V218" s="7">
        <f>'PS-ii raw'!$R$22</f>
        <v/>
      </c>
      <c r="W218" s="7">
        <f>'PS-ii raw'!$S$22</f>
        <v/>
      </c>
      <c r="X218" s="7">
        <f>'PS-ii raw'!$T$22</f>
        <v/>
      </c>
      <c r="Y218" s="7">
        <f>'PS-ii raw'!$U$22</f>
        <v/>
      </c>
      <c r="Z218" s="7">
        <f>'PS-ii raw'!$V$22</f>
        <v/>
      </c>
      <c r="AA218" s="7">
        <f>'PS-ii raw'!$W$22</f>
        <v/>
      </c>
      <c r="AB218" s="7">
        <f>'PS-ii raw'!$X$22</f>
        <v/>
      </c>
      <c r="AC218" s="7">
        <f>'PS-ii raw'!$Y$22</f>
        <v/>
      </c>
      <c r="AD218" s="7">
        <f>'PS-ii raw'!$Z$22</f>
        <v/>
      </c>
    </row>
    <row r="219">
      <c r="A219" s="7" t="inlineStr">
        <is>
          <t>tab:case_ii_raw_ps_experiments</t>
        </is>
      </c>
      <c r="B219" s="7" t="inlineStr">
        <is>
          <t>ii</t>
        </is>
      </c>
      <c r="C219" s="7" t="inlineStr">
        <is>
          <t>PS</t>
        </is>
      </c>
      <c r="D219" s="7" t="inlineStr">
        <is>
          <t>raw</t>
        </is>
      </c>
      <c r="E219" s="7">
        <f>'PS-ii raw'!$A$23</f>
        <v/>
      </c>
      <c r="F219" s="7">
        <f>'PS-ii raw'!$B$23</f>
        <v/>
      </c>
      <c r="G219" s="7">
        <f>'PS-ii raw'!$C$23</f>
        <v/>
      </c>
      <c r="H219" s="7">
        <f>'PS-ii raw'!$D$23</f>
        <v/>
      </c>
      <c r="I219" s="7">
        <f>'PS-ii raw'!$E$23</f>
        <v/>
      </c>
      <c r="J219" s="7">
        <f>'PS-ii raw'!$F$23</f>
        <v/>
      </c>
      <c r="K219" s="7">
        <f>'PS-ii raw'!$G$23</f>
        <v/>
      </c>
      <c r="L219" s="7">
        <f>'PS-ii raw'!$H$23</f>
        <v/>
      </c>
      <c r="M219" s="7">
        <f>'PS-ii raw'!$I$23</f>
        <v/>
      </c>
      <c r="N219" s="7">
        <f>'PS-ii raw'!$J$23</f>
        <v/>
      </c>
      <c r="O219" s="7">
        <f>'PS-ii raw'!$K$23</f>
        <v/>
      </c>
      <c r="P219" s="7">
        <f>'PS-ii raw'!$L$23</f>
        <v/>
      </c>
      <c r="Q219" s="7">
        <f>'PS-ii raw'!$M$23</f>
        <v/>
      </c>
      <c r="R219" s="7">
        <f>'PS-ii raw'!$N$23</f>
        <v/>
      </c>
      <c r="S219" s="7">
        <f>'PS-ii raw'!$O$23</f>
        <v/>
      </c>
      <c r="T219" s="7">
        <f>'PS-ii raw'!$P$23</f>
        <v/>
      </c>
      <c r="U219" s="7">
        <f>'PS-ii raw'!$Q$23</f>
        <v/>
      </c>
      <c r="V219" s="7">
        <f>'PS-ii raw'!$R$23</f>
        <v/>
      </c>
      <c r="W219" s="7">
        <f>'PS-ii raw'!$S$23</f>
        <v/>
      </c>
      <c r="X219" s="7">
        <f>'PS-ii raw'!$T$23</f>
        <v/>
      </c>
      <c r="Y219" s="7">
        <f>'PS-ii raw'!$U$23</f>
        <v/>
      </c>
      <c r="Z219" s="7">
        <f>'PS-ii raw'!$V$23</f>
        <v/>
      </c>
      <c r="AA219" s="7">
        <f>'PS-ii raw'!$W$23</f>
        <v/>
      </c>
      <c r="AB219" s="7">
        <f>'PS-ii raw'!$X$23</f>
        <v/>
      </c>
      <c r="AC219" s="7">
        <f>'PS-ii raw'!$Y$23</f>
        <v/>
      </c>
      <c r="AD219" s="7">
        <f>'PS-ii raw'!$Z$23</f>
        <v/>
      </c>
    </row>
    <row r="220">
      <c r="A220" s="7" t="inlineStr">
        <is>
          <t>tab:case_ii_raw_ps_experiments</t>
        </is>
      </c>
      <c r="B220" s="7" t="inlineStr">
        <is>
          <t>ii</t>
        </is>
      </c>
      <c r="C220" s="7" t="inlineStr">
        <is>
          <t>PS</t>
        </is>
      </c>
      <c r="D220" s="7" t="inlineStr">
        <is>
          <t>raw</t>
        </is>
      </c>
      <c r="E220" s="7">
        <f>'PS-ii raw'!$A$24</f>
        <v/>
      </c>
      <c r="F220" s="7">
        <f>'PS-ii raw'!$B$24</f>
        <v/>
      </c>
      <c r="G220" s="7">
        <f>'PS-ii raw'!$C$24</f>
        <v/>
      </c>
      <c r="H220" s="7">
        <f>'PS-ii raw'!$D$24</f>
        <v/>
      </c>
      <c r="I220" s="7">
        <f>'PS-ii raw'!$E$24</f>
        <v/>
      </c>
      <c r="J220" s="7">
        <f>'PS-ii raw'!$F$24</f>
        <v/>
      </c>
      <c r="K220" s="7">
        <f>'PS-ii raw'!$G$24</f>
        <v/>
      </c>
      <c r="L220" s="7">
        <f>'PS-ii raw'!$H$24</f>
        <v/>
      </c>
      <c r="M220" s="7">
        <f>'PS-ii raw'!$I$24</f>
        <v/>
      </c>
      <c r="N220" s="7">
        <f>'PS-ii raw'!$J$24</f>
        <v/>
      </c>
      <c r="O220" s="7">
        <f>'PS-ii raw'!$K$24</f>
        <v/>
      </c>
      <c r="P220" s="7">
        <f>'PS-ii raw'!$L$24</f>
        <v/>
      </c>
      <c r="Q220" s="7">
        <f>'PS-ii raw'!$M$24</f>
        <v/>
      </c>
      <c r="R220" s="7">
        <f>'PS-ii raw'!$N$24</f>
        <v/>
      </c>
      <c r="S220" s="7">
        <f>'PS-ii raw'!$O$24</f>
        <v/>
      </c>
      <c r="T220" s="7">
        <f>'PS-ii raw'!$P$24</f>
        <v/>
      </c>
      <c r="U220" s="7">
        <f>'PS-ii raw'!$Q$24</f>
        <v/>
      </c>
      <c r="V220" s="7">
        <f>'PS-ii raw'!$R$24</f>
        <v/>
      </c>
      <c r="W220" s="7">
        <f>'PS-ii raw'!$S$24</f>
        <v/>
      </c>
      <c r="X220" s="7">
        <f>'PS-ii raw'!$T$24</f>
        <v/>
      </c>
      <c r="Y220" s="7">
        <f>'PS-ii raw'!$U$24</f>
        <v/>
      </c>
      <c r="Z220" s="7">
        <f>'PS-ii raw'!$V$24</f>
        <v/>
      </c>
      <c r="AA220" s="7">
        <f>'PS-ii raw'!$W$24</f>
        <v/>
      </c>
      <c r="AB220" s="7">
        <f>'PS-ii raw'!$X$24</f>
        <v/>
      </c>
      <c r="AC220" s="7">
        <f>'PS-ii raw'!$Y$24</f>
        <v/>
      </c>
      <c r="AD220" s="7">
        <f>'PS-ii raw'!$Z$24</f>
        <v/>
      </c>
    </row>
    <row r="221">
      <c r="A221" s="7" t="inlineStr">
        <is>
          <t>tab:case_ii_raw_ps_experiments</t>
        </is>
      </c>
      <c r="B221" s="7" t="inlineStr">
        <is>
          <t>ii</t>
        </is>
      </c>
      <c r="C221" s="7" t="inlineStr">
        <is>
          <t>PS</t>
        </is>
      </c>
      <c r="D221" s="7" t="inlineStr">
        <is>
          <t>raw</t>
        </is>
      </c>
      <c r="E221" s="7">
        <f>'PS-ii raw'!$A$25</f>
        <v/>
      </c>
      <c r="F221" s="7">
        <f>'PS-ii raw'!$B$25</f>
        <v/>
      </c>
      <c r="G221" s="7">
        <f>'PS-ii raw'!$C$25</f>
        <v/>
      </c>
      <c r="H221" s="7">
        <f>'PS-ii raw'!$D$25</f>
        <v/>
      </c>
      <c r="I221" s="7">
        <f>'PS-ii raw'!$E$25</f>
        <v/>
      </c>
      <c r="J221" s="7">
        <f>'PS-ii raw'!$F$25</f>
        <v/>
      </c>
      <c r="K221" s="7">
        <f>'PS-ii raw'!$G$25</f>
        <v/>
      </c>
      <c r="L221" s="7">
        <f>'PS-ii raw'!$H$25</f>
        <v/>
      </c>
      <c r="M221" s="7">
        <f>'PS-ii raw'!$I$25</f>
        <v/>
      </c>
      <c r="N221" s="7">
        <f>'PS-ii raw'!$J$25</f>
        <v/>
      </c>
      <c r="O221" s="7">
        <f>'PS-ii raw'!$K$25</f>
        <v/>
      </c>
      <c r="P221" s="7">
        <f>'PS-ii raw'!$L$25</f>
        <v/>
      </c>
      <c r="Q221" s="7">
        <f>'PS-ii raw'!$M$25</f>
        <v/>
      </c>
      <c r="R221" s="7">
        <f>'PS-ii raw'!$N$25</f>
        <v/>
      </c>
      <c r="S221" s="7">
        <f>'PS-ii raw'!$O$25</f>
        <v/>
      </c>
      <c r="T221" s="7">
        <f>'PS-ii raw'!$P$25</f>
        <v/>
      </c>
      <c r="U221" s="7">
        <f>'PS-ii raw'!$Q$25</f>
        <v/>
      </c>
      <c r="V221" s="7">
        <f>'PS-ii raw'!$R$25</f>
        <v/>
      </c>
      <c r="W221" s="7">
        <f>'PS-ii raw'!$S$25</f>
        <v/>
      </c>
      <c r="X221" s="7">
        <f>'PS-ii raw'!$T$25</f>
        <v/>
      </c>
      <c r="Y221" s="7">
        <f>'PS-ii raw'!$U$25</f>
        <v/>
      </c>
      <c r="Z221" s="7">
        <f>'PS-ii raw'!$V$25</f>
        <v/>
      </c>
      <c r="AA221" s="7">
        <f>'PS-ii raw'!$W$25</f>
        <v/>
      </c>
      <c r="AB221" s="7">
        <f>'PS-ii raw'!$X$25</f>
        <v/>
      </c>
      <c r="AC221" s="7">
        <f>'PS-ii raw'!$Y$25</f>
        <v/>
      </c>
      <c r="AD221" s="7">
        <f>'PS-ii raw'!$Z$25</f>
        <v/>
      </c>
    </row>
    <row r="222">
      <c r="A222" s="7" t="inlineStr">
        <is>
          <t>tab:case_ii_raw_ps_experiments</t>
        </is>
      </c>
      <c r="B222" s="7" t="inlineStr">
        <is>
          <t>ii</t>
        </is>
      </c>
      <c r="C222" s="7" t="inlineStr">
        <is>
          <t>PS</t>
        </is>
      </c>
      <c r="D222" s="7" t="inlineStr">
        <is>
          <t>raw</t>
        </is>
      </c>
      <c r="E222" s="7">
        <f>'PS-ii raw'!$A$26</f>
        <v/>
      </c>
      <c r="F222" s="7">
        <f>'PS-ii raw'!$B$26</f>
        <v/>
      </c>
      <c r="G222" s="7">
        <f>'PS-ii raw'!$C$26</f>
        <v/>
      </c>
      <c r="H222" s="7">
        <f>'PS-ii raw'!$D$26</f>
        <v/>
      </c>
      <c r="I222" s="7">
        <f>'PS-ii raw'!$E$26</f>
        <v/>
      </c>
      <c r="J222" s="7">
        <f>'PS-ii raw'!$F$26</f>
        <v/>
      </c>
      <c r="K222" s="7">
        <f>'PS-ii raw'!$G$26</f>
        <v/>
      </c>
      <c r="L222" s="7">
        <f>'PS-ii raw'!$H$26</f>
        <v/>
      </c>
      <c r="M222" s="7">
        <f>'PS-ii raw'!$I$26</f>
        <v/>
      </c>
      <c r="N222" s="7">
        <f>'PS-ii raw'!$J$26</f>
        <v/>
      </c>
      <c r="O222" s="7">
        <f>'PS-ii raw'!$K$26</f>
        <v/>
      </c>
      <c r="P222" s="7">
        <f>'PS-ii raw'!$L$26</f>
        <v/>
      </c>
      <c r="Q222" s="7">
        <f>'PS-ii raw'!$M$26</f>
        <v/>
      </c>
      <c r="R222" s="7">
        <f>'PS-ii raw'!$N$26</f>
        <v/>
      </c>
      <c r="S222" s="7">
        <f>'PS-ii raw'!$O$26</f>
        <v/>
      </c>
      <c r="T222" s="7">
        <f>'PS-ii raw'!$P$26</f>
        <v/>
      </c>
      <c r="U222" s="7">
        <f>'PS-ii raw'!$Q$26</f>
        <v/>
      </c>
      <c r="V222" s="7">
        <f>'PS-ii raw'!$R$26</f>
        <v/>
      </c>
      <c r="W222" s="7">
        <f>'PS-ii raw'!$S$26</f>
        <v/>
      </c>
      <c r="X222" s="7">
        <f>'PS-ii raw'!$T$26</f>
        <v/>
      </c>
      <c r="Y222" s="7">
        <f>'PS-ii raw'!$U$26</f>
        <v/>
      </c>
      <c r="Z222" s="7">
        <f>'PS-ii raw'!$V$26</f>
        <v/>
      </c>
      <c r="AA222" s="7">
        <f>'PS-ii raw'!$W$26</f>
        <v/>
      </c>
      <c r="AB222" s="7">
        <f>'PS-ii raw'!$X$26</f>
        <v/>
      </c>
      <c r="AC222" s="7">
        <f>'PS-ii raw'!$Y$26</f>
        <v/>
      </c>
      <c r="AD222" s="7">
        <f>'PS-ii raw'!$Z$26</f>
        <v/>
      </c>
    </row>
    <row r="223">
      <c r="A223" s="7" t="inlineStr">
        <is>
          <t>tab:case_ii_raw_ps_experiments</t>
        </is>
      </c>
      <c r="B223" s="7" t="inlineStr">
        <is>
          <t>ii</t>
        </is>
      </c>
      <c r="C223" s="7" t="inlineStr">
        <is>
          <t>PS</t>
        </is>
      </c>
      <c r="D223" s="7" t="inlineStr">
        <is>
          <t>raw</t>
        </is>
      </c>
      <c r="E223" s="7">
        <f>'PS-ii raw'!$A$27</f>
        <v/>
      </c>
      <c r="F223" s="7">
        <f>'PS-ii raw'!$B$27</f>
        <v/>
      </c>
      <c r="G223" s="7">
        <f>'PS-ii raw'!$C$27</f>
        <v/>
      </c>
      <c r="H223" s="7">
        <f>'PS-ii raw'!$D$27</f>
        <v/>
      </c>
      <c r="I223" s="7">
        <f>'PS-ii raw'!$E$27</f>
        <v/>
      </c>
      <c r="J223" s="7">
        <f>'PS-ii raw'!$F$27</f>
        <v/>
      </c>
      <c r="K223" s="7">
        <f>'PS-ii raw'!$G$27</f>
        <v/>
      </c>
      <c r="L223" s="7">
        <f>'PS-ii raw'!$H$27</f>
        <v/>
      </c>
      <c r="M223" s="7">
        <f>'PS-ii raw'!$I$27</f>
        <v/>
      </c>
      <c r="N223" s="7">
        <f>'PS-ii raw'!$J$27</f>
        <v/>
      </c>
      <c r="O223" s="7">
        <f>'PS-ii raw'!$K$27</f>
        <v/>
      </c>
      <c r="P223" s="7">
        <f>'PS-ii raw'!$L$27</f>
        <v/>
      </c>
      <c r="Q223" s="7">
        <f>'PS-ii raw'!$M$27</f>
        <v/>
      </c>
      <c r="R223" s="7">
        <f>'PS-ii raw'!$N$27</f>
        <v/>
      </c>
      <c r="S223" s="7">
        <f>'PS-ii raw'!$O$27</f>
        <v/>
      </c>
      <c r="T223" s="7">
        <f>'PS-ii raw'!$P$27</f>
        <v/>
      </c>
      <c r="U223" s="7">
        <f>'PS-ii raw'!$Q$27</f>
        <v/>
      </c>
      <c r="V223" s="7">
        <f>'PS-ii raw'!$R$27</f>
        <v/>
      </c>
      <c r="W223" s="7">
        <f>'PS-ii raw'!$S$27</f>
        <v/>
      </c>
      <c r="X223" s="7">
        <f>'PS-ii raw'!$T$27</f>
        <v/>
      </c>
      <c r="Y223" s="7">
        <f>'PS-ii raw'!$U$27</f>
        <v/>
      </c>
      <c r="Z223" s="7">
        <f>'PS-ii raw'!$V$27</f>
        <v/>
      </c>
      <c r="AA223" s="7">
        <f>'PS-ii raw'!$W$27</f>
        <v/>
      </c>
      <c r="AB223" s="7">
        <f>'PS-ii raw'!$X$27</f>
        <v/>
      </c>
      <c r="AC223" s="7">
        <f>'PS-ii raw'!$Y$27</f>
        <v/>
      </c>
      <c r="AD223" s="7">
        <f>'PS-ii raw'!$Z$27</f>
        <v/>
      </c>
    </row>
    <row r="224">
      <c r="A224" s="7" t="inlineStr">
        <is>
          <t>tab:case_ii_raw_ps_experiments</t>
        </is>
      </c>
      <c r="B224" s="7" t="inlineStr">
        <is>
          <t>ii</t>
        </is>
      </c>
      <c r="C224" s="7" t="inlineStr">
        <is>
          <t>PS</t>
        </is>
      </c>
      <c r="D224" s="7" t="inlineStr">
        <is>
          <t>raw</t>
        </is>
      </c>
      <c r="E224" s="7">
        <f>'PS-ii raw'!$A$28</f>
        <v/>
      </c>
      <c r="F224" s="7">
        <f>'PS-ii raw'!$B$28</f>
        <v/>
      </c>
      <c r="G224" s="7">
        <f>'PS-ii raw'!$C$28</f>
        <v/>
      </c>
      <c r="H224" s="7">
        <f>'PS-ii raw'!$D$28</f>
        <v/>
      </c>
      <c r="I224" s="7">
        <f>'PS-ii raw'!$E$28</f>
        <v/>
      </c>
      <c r="J224" s="7">
        <f>'PS-ii raw'!$F$28</f>
        <v/>
      </c>
      <c r="K224" s="7">
        <f>'PS-ii raw'!$G$28</f>
        <v/>
      </c>
      <c r="L224" s="7">
        <f>'PS-ii raw'!$H$28</f>
        <v/>
      </c>
      <c r="M224" s="7">
        <f>'PS-ii raw'!$I$28</f>
        <v/>
      </c>
      <c r="N224" s="7">
        <f>'PS-ii raw'!$J$28</f>
        <v/>
      </c>
      <c r="O224" s="7">
        <f>'PS-ii raw'!$K$28</f>
        <v/>
      </c>
      <c r="P224" s="7">
        <f>'PS-ii raw'!$L$28</f>
        <v/>
      </c>
      <c r="Q224" s="7">
        <f>'PS-ii raw'!$M$28</f>
        <v/>
      </c>
      <c r="R224" s="7">
        <f>'PS-ii raw'!$N$28</f>
        <v/>
      </c>
      <c r="S224" s="7">
        <f>'PS-ii raw'!$O$28</f>
        <v/>
      </c>
      <c r="T224" s="7">
        <f>'PS-ii raw'!$P$28</f>
        <v/>
      </c>
      <c r="U224" s="7">
        <f>'PS-ii raw'!$Q$28</f>
        <v/>
      </c>
      <c r="V224" s="7">
        <f>'PS-ii raw'!$R$28</f>
        <v/>
      </c>
      <c r="W224" s="7">
        <f>'PS-ii raw'!$S$28</f>
        <v/>
      </c>
      <c r="X224" s="7">
        <f>'PS-ii raw'!$T$28</f>
        <v/>
      </c>
      <c r="Y224" s="7">
        <f>'PS-ii raw'!$U$28</f>
        <v/>
      </c>
      <c r="Z224" s="7">
        <f>'PS-ii raw'!$V$28</f>
        <v/>
      </c>
      <c r="AA224" s="7">
        <f>'PS-ii raw'!$W$28</f>
        <v/>
      </c>
      <c r="AB224" s="7">
        <f>'PS-ii raw'!$X$28</f>
        <v/>
      </c>
      <c r="AC224" s="7">
        <f>'PS-ii raw'!$Y$28</f>
        <v/>
      </c>
      <c r="AD224" s="7">
        <f>'PS-ii raw'!$Z$28</f>
        <v/>
      </c>
    </row>
    <row r="225">
      <c r="A225" s="7" t="inlineStr">
        <is>
          <t>tab:case_ii_raw_ps_experiments</t>
        </is>
      </c>
      <c r="B225" s="7" t="inlineStr">
        <is>
          <t>ii</t>
        </is>
      </c>
      <c r="C225" s="7" t="inlineStr">
        <is>
          <t>PS</t>
        </is>
      </c>
      <c r="D225" s="7" t="inlineStr">
        <is>
          <t>raw</t>
        </is>
      </c>
      <c r="E225" s="7">
        <f>'PS-ii raw'!$A$29</f>
        <v/>
      </c>
      <c r="F225" s="7">
        <f>'PS-ii raw'!$B$29</f>
        <v/>
      </c>
      <c r="G225" s="7">
        <f>'PS-ii raw'!$C$29</f>
        <v/>
      </c>
      <c r="H225" s="7">
        <f>'PS-ii raw'!$D$29</f>
        <v/>
      </c>
      <c r="I225" s="7">
        <f>'PS-ii raw'!$E$29</f>
        <v/>
      </c>
      <c r="J225" s="7">
        <f>'PS-ii raw'!$F$29</f>
        <v/>
      </c>
      <c r="K225" s="7">
        <f>'PS-ii raw'!$G$29</f>
        <v/>
      </c>
      <c r="L225" s="7">
        <f>'PS-ii raw'!$H$29</f>
        <v/>
      </c>
      <c r="M225" s="7">
        <f>'PS-ii raw'!$I$29</f>
        <v/>
      </c>
      <c r="N225" s="7">
        <f>'PS-ii raw'!$J$29</f>
        <v/>
      </c>
      <c r="O225" s="7">
        <f>'PS-ii raw'!$K$29</f>
        <v/>
      </c>
      <c r="P225" s="7">
        <f>'PS-ii raw'!$L$29</f>
        <v/>
      </c>
      <c r="Q225" s="7">
        <f>'PS-ii raw'!$M$29</f>
        <v/>
      </c>
      <c r="R225" s="7">
        <f>'PS-ii raw'!$N$29</f>
        <v/>
      </c>
      <c r="S225" s="7">
        <f>'PS-ii raw'!$O$29</f>
        <v/>
      </c>
      <c r="T225" s="7">
        <f>'PS-ii raw'!$P$29</f>
        <v/>
      </c>
      <c r="U225" s="7">
        <f>'PS-ii raw'!$Q$29</f>
        <v/>
      </c>
      <c r="V225" s="7">
        <f>'PS-ii raw'!$R$29</f>
        <v/>
      </c>
      <c r="W225" s="7">
        <f>'PS-ii raw'!$S$29</f>
        <v/>
      </c>
      <c r="X225" s="7">
        <f>'PS-ii raw'!$T$29</f>
        <v/>
      </c>
      <c r="Y225" s="7">
        <f>'PS-ii raw'!$U$29</f>
        <v/>
      </c>
      <c r="Z225" s="7">
        <f>'PS-ii raw'!$V$29</f>
        <v/>
      </c>
      <c r="AA225" s="7">
        <f>'PS-ii raw'!$W$29</f>
        <v/>
      </c>
      <c r="AB225" s="7">
        <f>'PS-ii raw'!$X$29</f>
        <v/>
      </c>
      <c r="AC225" s="7">
        <f>'PS-ii raw'!$Y$29</f>
        <v/>
      </c>
      <c r="AD225" s="7">
        <f>'PS-ii raw'!$Z$29</f>
        <v/>
      </c>
    </row>
    <row r="226">
      <c r="A226" s="7" t="inlineStr">
        <is>
          <t>tab:case_ii_raw_ps_experiments</t>
        </is>
      </c>
      <c r="B226" s="7" t="inlineStr">
        <is>
          <t>ii</t>
        </is>
      </c>
      <c r="C226" s="7" t="inlineStr">
        <is>
          <t>PS</t>
        </is>
      </c>
      <c r="D226" s="7" t="inlineStr">
        <is>
          <t>raw</t>
        </is>
      </c>
      <c r="E226" s="7">
        <f>'PS-ii raw'!$A$30</f>
        <v/>
      </c>
      <c r="F226" s="7">
        <f>'PS-ii raw'!$B$30</f>
        <v/>
      </c>
      <c r="G226" s="7">
        <f>'PS-ii raw'!$C$30</f>
        <v/>
      </c>
      <c r="H226" s="7">
        <f>'PS-ii raw'!$D$30</f>
        <v/>
      </c>
      <c r="I226" s="7">
        <f>'PS-ii raw'!$E$30</f>
        <v/>
      </c>
      <c r="J226" s="7">
        <f>'PS-ii raw'!$F$30</f>
        <v/>
      </c>
      <c r="K226" s="7">
        <f>'PS-ii raw'!$G$30</f>
        <v/>
      </c>
      <c r="L226" s="7">
        <f>'PS-ii raw'!$H$30</f>
        <v/>
      </c>
      <c r="M226" s="7">
        <f>'PS-ii raw'!$I$30</f>
        <v/>
      </c>
      <c r="N226" s="7">
        <f>'PS-ii raw'!$J$30</f>
        <v/>
      </c>
      <c r="O226" s="7">
        <f>'PS-ii raw'!$K$30</f>
        <v/>
      </c>
      <c r="P226" s="7">
        <f>'PS-ii raw'!$L$30</f>
        <v/>
      </c>
      <c r="Q226" s="7">
        <f>'PS-ii raw'!$M$30</f>
        <v/>
      </c>
      <c r="R226" s="7">
        <f>'PS-ii raw'!$N$30</f>
        <v/>
      </c>
      <c r="S226" s="7">
        <f>'PS-ii raw'!$O$30</f>
        <v/>
      </c>
      <c r="T226" s="7">
        <f>'PS-ii raw'!$P$30</f>
        <v/>
      </c>
      <c r="U226" s="7">
        <f>'PS-ii raw'!$Q$30</f>
        <v/>
      </c>
      <c r="V226" s="7">
        <f>'PS-ii raw'!$R$30</f>
        <v/>
      </c>
      <c r="W226" s="7">
        <f>'PS-ii raw'!$S$30</f>
        <v/>
      </c>
      <c r="X226" s="7">
        <f>'PS-ii raw'!$T$30</f>
        <v/>
      </c>
      <c r="Y226" s="7">
        <f>'PS-ii raw'!$U$30</f>
        <v/>
      </c>
      <c r="Z226" s="7">
        <f>'PS-ii raw'!$V$30</f>
        <v/>
      </c>
      <c r="AA226" s="7">
        <f>'PS-ii raw'!$W$30</f>
        <v/>
      </c>
      <c r="AB226" s="7">
        <f>'PS-ii raw'!$X$30</f>
        <v/>
      </c>
      <c r="AC226" s="7">
        <f>'PS-ii raw'!$Y$30</f>
        <v/>
      </c>
      <c r="AD226" s="7">
        <f>'PS-ii raw'!$Z$30</f>
        <v/>
      </c>
    </row>
    <row r="227">
      <c r="A227" s="7" t="inlineStr">
        <is>
          <t>tab:case_ii_raw_ps_experiments</t>
        </is>
      </c>
      <c r="B227" s="7" t="inlineStr">
        <is>
          <t>ii</t>
        </is>
      </c>
      <c r="C227" s="7" t="inlineStr">
        <is>
          <t>PS</t>
        </is>
      </c>
      <c r="D227" s="7" t="inlineStr">
        <is>
          <t>raw</t>
        </is>
      </c>
      <c r="E227" s="7">
        <f>'PS-ii raw'!$A$31</f>
        <v/>
      </c>
      <c r="F227" s="7">
        <f>'PS-ii raw'!$B$31</f>
        <v/>
      </c>
      <c r="G227" s="7">
        <f>'PS-ii raw'!$C$31</f>
        <v/>
      </c>
      <c r="H227" s="7">
        <f>'PS-ii raw'!$D$31</f>
        <v/>
      </c>
      <c r="I227" s="7">
        <f>'PS-ii raw'!$E$31</f>
        <v/>
      </c>
      <c r="J227" s="7">
        <f>'PS-ii raw'!$F$31</f>
        <v/>
      </c>
      <c r="K227" s="7">
        <f>'PS-ii raw'!$G$31</f>
        <v/>
      </c>
      <c r="L227" s="7">
        <f>'PS-ii raw'!$H$31</f>
        <v/>
      </c>
      <c r="M227" s="7">
        <f>'PS-ii raw'!$I$31</f>
        <v/>
      </c>
      <c r="N227" s="7">
        <f>'PS-ii raw'!$J$31</f>
        <v/>
      </c>
      <c r="O227" s="7">
        <f>'PS-ii raw'!$K$31</f>
        <v/>
      </c>
      <c r="P227" s="7">
        <f>'PS-ii raw'!$L$31</f>
        <v/>
      </c>
      <c r="Q227" s="7">
        <f>'PS-ii raw'!$M$31</f>
        <v/>
      </c>
      <c r="R227" s="7">
        <f>'PS-ii raw'!$N$31</f>
        <v/>
      </c>
      <c r="S227" s="7">
        <f>'PS-ii raw'!$O$31</f>
        <v/>
      </c>
      <c r="T227" s="7">
        <f>'PS-ii raw'!$P$31</f>
        <v/>
      </c>
      <c r="U227" s="7">
        <f>'PS-ii raw'!$Q$31</f>
        <v/>
      </c>
      <c r="V227" s="7">
        <f>'PS-ii raw'!$R$31</f>
        <v/>
      </c>
      <c r="W227" s="7">
        <f>'PS-ii raw'!$S$31</f>
        <v/>
      </c>
      <c r="X227" s="7">
        <f>'PS-ii raw'!$T$31</f>
        <v/>
      </c>
      <c r="Y227" s="7">
        <f>'PS-ii raw'!$U$31</f>
        <v/>
      </c>
      <c r="Z227" s="7">
        <f>'PS-ii raw'!$V$31</f>
        <v/>
      </c>
      <c r="AA227" s="7">
        <f>'PS-ii raw'!$W$31</f>
        <v/>
      </c>
      <c r="AB227" s="7">
        <f>'PS-ii raw'!$X$31</f>
        <v/>
      </c>
      <c r="AC227" s="7">
        <f>'PS-ii raw'!$Y$31</f>
        <v/>
      </c>
      <c r="AD227" s="7">
        <f>'PS-ii raw'!$Z$31</f>
        <v/>
      </c>
    </row>
    <row r="228">
      <c r="A228" s="7" t="inlineStr">
        <is>
          <t>tab:case_ii_raw_ps_experiments</t>
        </is>
      </c>
      <c r="B228" s="7" t="inlineStr">
        <is>
          <t>ii</t>
        </is>
      </c>
      <c r="C228" s="7" t="inlineStr">
        <is>
          <t>PS</t>
        </is>
      </c>
      <c r="D228" s="7" t="inlineStr">
        <is>
          <t>raw</t>
        </is>
      </c>
      <c r="E228" s="7">
        <f>'PS-ii raw'!$A$32</f>
        <v/>
      </c>
      <c r="F228" s="7">
        <f>'PS-ii raw'!$B$32</f>
        <v/>
      </c>
      <c r="G228" s="7">
        <f>'PS-ii raw'!$C$32</f>
        <v/>
      </c>
      <c r="H228" s="7">
        <f>'PS-ii raw'!$D$32</f>
        <v/>
      </c>
      <c r="I228" s="7">
        <f>'PS-ii raw'!$E$32</f>
        <v/>
      </c>
      <c r="J228" s="7">
        <f>'PS-ii raw'!$F$32</f>
        <v/>
      </c>
      <c r="K228" s="7">
        <f>'PS-ii raw'!$G$32</f>
        <v/>
      </c>
      <c r="L228" s="7">
        <f>'PS-ii raw'!$H$32</f>
        <v/>
      </c>
      <c r="M228" s="7">
        <f>'PS-ii raw'!$I$32</f>
        <v/>
      </c>
      <c r="N228" s="7">
        <f>'PS-ii raw'!$J$32</f>
        <v/>
      </c>
      <c r="O228" s="7">
        <f>'PS-ii raw'!$K$32</f>
        <v/>
      </c>
      <c r="P228" s="7">
        <f>'PS-ii raw'!$L$32</f>
        <v/>
      </c>
      <c r="Q228" s="7">
        <f>'PS-ii raw'!$M$32</f>
        <v/>
      </c>
      <c r="R228" s="7">
        <f>'PS-ii raw'!$N$32</f>
        <v/>
      </c>
      <c r="S228" s="7">
        <f>'PS-ii raw'!$O$32</f>
        <v/>
      </c>
      <c r="T228" s="7">
        <f>'PS-ii raw'!$P$32</f>
        <v/>
      </c>
      <c r="U228" s="7">
        <f>'PS-ii raw'!$Q$32</f>
        <v/>
      </c>
      <c r="V228" s="7">
        <f>'PS-ii raw'!$R$32</f>
        <v/>
      </c>
      <c r="W228" s="7">
        <f>'PS-ii raw'!$S$32</f>
        <v/>
      </c>
      <c r="X228" s="7">
        <f>'PS-ii raw'!$T$32</f>
        <v/>
      </c>
      <c r="Y228" s="7">
        <f>'PS-ii raw'!$U$32</f>
        <v/>
      </c>
      <c r="Z228" s="7">
        <f>'PS-ii raw'!$V$32</f>
        <v/>
      </c>
      <c r="AA228" s="7">
        <f>'PS-ii raw'!$W$32</f>
        <v/>
      </c>
      <c r="AB228" s="7">
        <f>'PS-ii raw'!$X$32</f>
        <v/>
      </c>
      <c r="AC228" s="7">
        <f>'PS-ii raw'!$Y$32</f>
        <v/>
      </c>
      <c r="AD228" s="7">
        <f>'PS-ii raw'!$Z$32</f>
        <v/>
      </c>
    </row>
    <row r="229">
      <c r="A229" s="7" t="inlineStr">
        <is>
          <t>tab:case_ii_raw_ps_experiments</t>
        </is>
      </c>
      <c r="B229" s="7" t="inlineStr">
        <is>
          <t>ii</t>
        </is>
      </c>
      <c r="C229" s="7" t="inlineStr">
        <is>
          <t>PS</t>
        </is>
      </c>
      <c r="D229" s="7" t="inlineStr">
        <is>
          <t>raw</t>
        </is>
      </c>
      <c r="E229" s="7">
        <f>'PS-ii raw'!$A$33</f>
        <v/>
      </c>
      <c r="F229" s="7">
        <f>'PS-ii raw'!$B$33</f>
        <v/>
      </c>
      <c r="G229" s="7">
        <f>'PS-ii raw'!$C$33</f>
        <v/>
      </c>
      <c r="H229" s="7">
        <f>'PS-ii raw'!$D$33</f>
        <v/>
      </c>
      <c r="I229" s="7">
        <f>'PS-ii raw'!$E$33</f>
        <v/>
      </c>
      <c r="J229" s="7">
        <f>'PS-ii raw'!$F$33</f>
        <v/>
      </c>
      <c r="K229" s="7">
        <f>'PS-ii raw'!$G$33</f>
        <v/>
      </c>
      <c r="L229" s="7">
        <f>'PS-ii raw'!$H$33</f>
        <v/>
      </c>
      <c r="M229" s="7">
        <f>'PS-ii raw'!$I$33</f>
        <v/>
      </c>
      <c r="N229" s="7">
        <f>'PS-ii raw'!$J$33</f>
        <v/>
      </c>
      <c r="O229" s="7">
        <f>'PS-ii raw'!$K$33</f>
        <v/>
      </c>
      <c r="P229" s="7">
        <f>'PS-ii raw'!$L$33</f>
        <v/>
      </c>
      <c r="Q229" s="7">
        <f>'PS-ii raw'!$M$33</f>
        <v/>
      </c>
      <c r="R229" s="7">
        <f>'PS-ii raw'!$N$33</f>
        <v/>
      </c>
      <c r="S229" s="7">
        <f>'PS-ii raw'!$O$33</f>
        <v/>
      </c>
      <c r="T229" s="7">
        <f>'PS-ii raw'!$P$33</f>
        <v/>
      </c>
      <c r="U229" s="7">
        <f>'PS-ii raw'!$Q$33</f>
        <v/>
      </c>
      <c r="V229" s="7">
        <f>'PS-ii raw'!$R$33</f>
        <v/>
      </c>
      <c r="W229" s="7">
        <f>'PS-ii raw'!$S$33</f>
        <v/>
      </c>
      <c r="X229" s="7">
        <f>'PS-ii raw'!$T$33</f>
        <v/>
      </c>
      <c r="Y229" s="7">
        <f>'PS-ii raw'!$U$33</f>
        <v/>
      </c>
      <c r="Z229" s="7">
        <f>'PS-ii raw'!$V$33</f>
        <v/>
      </c>
      <c r="AA229" s="7">
        <f>'PS-ii raw'!$W$33</f>
        <v/>
      </c>
      <c r="AB229" s="7">
        <f>'PS-ii raw'!$X$33</f>
        <v/>
      </c>
      <c r="AC229" s="7">
        <f>'PS-ii raw'!$Y$33</f>
        <v/>
      </c>
      <c r="AD229" s="7">
        <f>'PS-ii raw'!$Z$33</f>
        <v/>
      </c>
    </row>
    <row r="230">
      <c r="A230" s="7" t="inlineStr">
        <is>
          <t>tab:case_ii_raw_ps_experiments</t>
        </is>
      </c>
      <c r="B230" s="7" t="inlineStr">
        <is>
          <t>ii</t>
        </is>
      </c>
      <c r="C230" s="7" t="inlineStr">
        <is>
          <t>PS</t>
        </is>
      </c>
      <c r="D230" s="7" t="inlineStr">
        <is>
          <t>raw</t>
        </is>
      </c>
      <c r="E230" s="7">
        <f>'PS-ii raw'!$A$34</f>
        <v/>
      </c>
      <c r="F230" s="7">
        <f>'PS-ii raw'!$B$34</f>
        <v/>
      </c>
      <c r="G230" s="7">
        <f>'PS-ii raw'!$C$34</f>
        <v/>
      </c>
      <c r="H230" s="7">
        <f>'PS-ii raw'!$D$34</f>
        <v/>
      </c>
      <c r="I230" s="7">
        <f>'PS-ii raw'!$E$34</f>
        <v/>
      </c>
      <c r="J230" s="7">
        <f>'PS-ii raw'!$F$34</f>
        <v/>
      </c>
      <c r="K230" s="7">
        <f>'PS-ii raw'!$G$34</f>
        <v/>
      </c>
      <c r="L230" s="7">
        <f>'PS-ii raw'!$H$34</f>
        <v/>
      </c>
      <c r="M230" s="7">
        <f>'PS-ii raw'!$I$34</f>
        <v/>
      </c>
      <c r="N230" s="7">
        <f>'PS-ii raw'!$J$34</f>
        <v/>
      </c>
      <c r="O230" s="7">
        <f>'PS-ii raw'!$K$34</f>
        <v/>
      </c>
      <c r="P230" s="7">
        <f>'PS-ii raw'!$L$34</f>
        <v/>
      </c>
      <c r="Q230" s="7">
        <f>'PS-ii raw'!$M$34</f>
        <v/>
      </c>
      <c r="R230" s="7">
        <f>'PS-ii raw'!$N$34</f>
        <v/>
      </c>
      <c r="S230" s="7">
        <f>'PS-ii raw'!$O$34</f>
        <v/>
      </c>
      <c r="T230" s="7">
        <f>'PS-ii raw'!$P$34</f>
        <v/>
      </c>
      <c r="U230" s="7">
        <f>'PS-ii raw'!$Q$34</f>
        <v/>
      </c>
      <c r="V230" s="7">
        <f>'PS-ii raw'!$R$34</f>
        <v/>
      </c>
      <c r="W230" s="7">
        <f>'PS-ii raw'!$S$34</f>
        <v/>
      </c>
      <c r="X230" s="7">
        <f>'PS-ii raw'!$T$34</f>
        <v/>
      </c>
      <c r="Y230" s="7">
        <f>'PS-ii raw'!$U$34</f>
        <v/>
      </c>
      <c r="Z230" s="7">
        <f>'PS-ii raw'!$V$34</f>
        <v/>
      </c>
      <c r="AA230" s="7">
        <f>'PS-ii raw'!$W$34</f>
        <v/>
      </c>
      <c r="AB230" s="7">
        <f>'PS-ii raw'!$X$34</f>
        <v/>
      </c>
      <c r="AC230" s="7">
        <f>'PS-ii raw'!$Y$34</f>
        <v/>
      </c>
      <c r="AD230" s="7">
        <f>'PS-ii raw'!$Z$34</f>
        <v/>
      </c>
    </row>
    <row r="231">
      <c r="A231" s="7" t="inlineStr">
        <is>
          <t>tab:case_ii_raw_ps_experiments</t>
        </is>
      </c>
      <c r="B231" s="7" t="inlineStr">
        <is>
          <t>ii</t>
        </is>
      </c>
      <c r="C231" s="7" t="inlineStr">
        <is>
          <t>PS</t>
        </is>
      </c>
      <c r="D231" s="7" t="inlineStr">
        <is>
          <t>raw</t>
        </is>
      </c>
      <c r="E231" s="7">
        <f>'PS-ii raw'!$A$35</f>
        <v/>
      </c>
      <c r="F231" s="7">
        <f>'PS-ii raw'!$B$35</f>
        <v/>
      </c>
      <c r="G231" s="7">
        <f>'PS-ii raw'!$C$35</f>
        <v/>
      </c>
      <c r="H231" s="7">
        <f>'PS-ii raw'!$D$35</f>
        <v/>
      </c>
      <c r="I231" s="7">
        <f>'PS-ii raw'!$E$35</f>
        <v/>
      </c>
      <c r="J231" s="7">
        <f>'PS-ii raw'!$F$35</f>
        <v/>
      </c>
      <c r="K231" s="7">
        <f>'PS-ii raw'!$G$35</f>
        <v/>
      </c>
      <c r="L231" s="7">
        <f>'PS-ii raw'!$H$35</f>
        <v/>
      </c>
      <c r="M231" s="7">
        <f>'PS-ii raw'!$I$35</f>
        <v/>
      </c>
      <c r="N231" s="7">
        <f>'PS-ii raw'!$J$35</f>
        <v/>
      </c>
      <c r="O231" s="7">
        <f>'PS-ii raw'!$K$35</f>
        <v/>
      </c>
      <c r="P231" s="7">
        <f>'PS-ii raw'!$L$35</f>
        <v/>
      </c>
      <c r="Q231" s="7">
        <f>'PS-ii raw'!$M$35</f>
        <v/>
      </c>
      <c r="R231" s="7">
        <f>'PS-ii raw'!$N$35</f>
        <v/>
      </c>
      <c r="S231" s="7">
        <f>'PS-ii raw'!$O$35</f>
        <v/>
      </c>
      <c r="T231" s="7">
        <f>'PS-ii raw'!$P$35</f>
        <v/>
      </c>
      <c r="U231" s="7">
        <f>'PS-ii raw'!$Q$35</f>
        <v/>
      </c>
      <c r="V231" s="7">
        <f>'PS-ii raw'!$R$35</f>
        <v/>
      </c>
      <c r="W231" s="7">
        <f>'PS-ii raw'!$S$35</f>
        <v/>
      </c>
      <c r="X231" s="7">
        <f>'PS-ii raw'!$T$35</f>
        <v/>
      </c>
      <c r="Y231" s="7">
        <f>'PS-ii raw'!$U$35</f>
        <v/>
      </c>
      <c r="Z231" s="7">
        <f>'PS-ii raw'!$V$35</f>
        <v/>
      </c>
      <c r="AA231" s="7">
        <f>'PS-ii raw'!$W$35</f>
        <v/>
      </c>
      <c r="AB231" s="7">
        <f>'PS-ii raw'!$X$35</f>
        <v/>
      </c>
      <c r="AC231" s="7">
        <f>'PS-ii raw'!$Y$35</f>
        <v/>
      </c>
      <c r="AD231" s="7">
        <f>'PS-ii raw'!$Z$35</f>
        <v/>
      </c>
    </row>
    <row r="232">
      <c r="A232" s="7" t="inlineStr">
        <is>
          <t>tab:case_ii_raw_ps_experiments</t>
        </is>
      </c>
      <c r="B232" s="7" t="inlineStr">
        <is>
          <t>ii</t>
        </is>
      </c>
      <c r="C232" s="7" t="inlineStr">
        <is>
          <t>PS</t>
        </is>
      </c>
      <c r="D232" s="7" t="inlineStr">
        <is>
          <t>raw</t>
        </is>
      </c>
      <c r="E232" s="7">
        <f>'PS-ii raw'!$A$36</f>
        <v/>
      </c>
      <c r="F232" s="7">
        <f>'PS-ii raw'!$B$36</f>
        <v/>
      </c>
      <c r="G232" s="7">
        <f>'PS-ii raw'!$C$36</f>
        <v/>
      </c>
      <c r="H232" s="7">
        <f>'PS-ii raw'!$D$36</f>
        <v/>
      </c>
      <c r="I232" s="7">
        <f>'PS-ii raw'!$E$36</f>
        <v/>
      </c>
      <c r="J232" s="7">
        <f>'PS-ii raw'!$F$36</f>
        <v/>
      </c>
      <c r="K232" s="7">
        <f>'PS-ii raw'!$G$36</f>
        <v/>
      </c>
      <c r="L232" s="7">
        <f>'PS-ii raw'!$H$36</f>
        <v/>
      </c>
      <c r="M232" s="7">
        <f>'PS-ii raw'!$I$36</f>
        <v/>
      </c>
      <c r="N232" s="7">
        <f>'PS-ii raw'!$J$36</f>
        <v/>
      </c>
      <c r="O232" s="7">
        <f>'PS-ii raw'!$K$36</f>
        <v/>
      </c>
      <c r="P232" s="7">
        <f>'PS-ii raw'!$L$36</f>
        <v/>
      </c>
      <c r="Q232" s="7">
        <f>'PS-ii raw'!$M$36</f>
        <v/>
      </c>
      <c r="R232" s="7">
        <f>'PS-ii raw'!$N$36</f>
        <v/>
      </c>
      <c r="S232" s="7">
        <f>'PS-ii raw'!$O$36</f>
        <v/>
      </c>
      <c r="T232" s="7">
        <f>'PS-ii raw'!$P$36</f>
        <v/>
      </c>
      <c r="U232" s="7">
        <f>'PS-ii raw'!$Q$36</f>
        <v/>
      </c>
      <c r="V232" s="7">
        <f>'PS-ii raw'!$R$36</f>
        <v/>
      </c>
      <c r="W232" s="7">
        <f>'PS-ii raw'!$S$36</f>
        <v/>
      </c>
      <c r="X232" s="7">
        <f>'PS-ii raw'!$T$36</f>
        <v/>
      </c>
      <c r="Y232" s="7">
        <f>'PS-ii raw'!$U$36</f>
        <v/>
      </c>
      <c r="Z232" s="7">
        <f>'PS-ii raw'!$V$36</f>
        <v/>
      </c>
      <c r="AA232" s="7">
        <f>'PS-ii raw'!$W$36</f>
        <v/>
      </c>
      <c r="AB232" s="7">
        <f>'PS-ii raw'!$X$36</f>
        <v/>
      </c>
      <c r="AC232" s="7">
        <f>'PS-ii raw'!$Y$36</f>
        <v/>
      </c>
      <c r="AD232" s="7">
        <f>'PS-ii raw'!$Z$36</f>
        <v/>
      </c>
    </row>
    <row r="233">
      <c r="A233" s="7" t="inlineStr">
        <is>
          <t>tab:case_ii_raw_ps_experiments</t>
        </is>
      </c>
      <c r="B233" s="7" t="inlineStr">
        <is>
          <t>ii</t>
        </is>
      </c>
      <c r="C233" s="7" t="inlineStr">
        <is>
          <t>PS</t>
        </is>
      </c>
      <c r="D233" s="7" t="inlineStr">
        <is>
          <t>raw</t>
        </is>
      </c>
      <c r="E233" s="7">
        <f>'PS-ii raw'!$A$37</f>
        <v/>
      </c>
      <c r="F233" s="7">
        <f>'PS-ii raw'!$B$37</f>
        <v/>
      </c>
      <c r="G233" s="7">
        <f>'PS-ii raw'!$C$37</f>
        <v/>
      </c>
      <c r="H233" s="7">
        <f>'PS-ii raw'!$D$37</f>
        <v/>
      </c>
      <c r="I233" s="7">
        <f>'PS-ii raw'!$E$37</f>
        <v/>
      </c>
      <c r="J233" s="7">
        <f>'PS-ii raw'!$F$37</f>
        <v/>
      </c>
      <c r="K233" s="7">
        <f>'PS-ii raw'!$G$37</f>
        <v/>
      </c>
      <c r="L233" s="7">
        <f>'PS-ii raw'!$H$37</f>
        <v/>
      </c>
      <c r="M233" s="7">
        <f>'PS-ii raw'!$I$37</f>
        <v/>
      </c>
      <c r="N233" s="7">
        <f>'PS-ii raw'!$J$37</f>
        <v/>
      </c>
      <c r="O233" s="7">
        <f>'PS-ii raw'!$K$37</f>
        <v/>
      </c>
      <c r="P233" s="7">
        <f>'PS-ii raw'!$L$37</f>
        <v/>
      </c>
      <c r="Q233" s="7">
        <f>'PS-ii raw'!$M$37</f>
        <v/>
      </c>
      <c r="R233" s="7">
        <f>'PS-ii raw'!$N$37</f>
        <v/>
      </c>
      <c r="S233" s="7">
        <f>'PS-ii raw'!$O$37</f>
        <v/>
      </c>
      <c r="T233" s="7">
        <f>'PS-ii raw'!$P$37</f>
        <v/>
      </c>
      <c r="U233" s="7">
        <f>'PS-ii raw'!$Q$37</f>
        <v/>
      </c>
      <c r="V233" s="7">
        <f>'PS-ii raw'!$R$37</f>
        <v/>
      </c>
      <c r="W233" s="7">
        <f>'PS-ii raw'!$S$37</f>
        <v/>
      </c>
      <c r="X233" s="7">
        <f>'PS-ii raw'!$T$37</f>
        <v/>
      </c>
      <c r="Y233" s="7">
        <f>'PS-ii raw'!$U$37</f>
        <v/>
      </c>
      <c r="Z233" s="7">
        <f>'PS-ii raw'!$V$37</f>
        <v/>
      </c>
      <c r="AA233" s="7">
        <f>'PS-ii raw'!$W$37</f>
        <v/>
      </c>
      <c r="AB233" s="7">
        <f>'PS-ii raw'!$X$37</f>
        <v/>
      </c>
      <c r="AC233" s="7">
        <f>'PS-ii raw'!$Y$37</f>
        <v/>
      </c>
      <c r="AD233" s="7">
        <f>'PS-ii raw'!$Z$37</f>
        <v/>
      </c>
    </row>
    <row r="234">
      <c r="A234" s="7" t="inlineStr">
        <is>
          <t>tab:case_ii_raw_ps_experiments</t>
        </is>
      </c>
      <c r="B234" s="7" t="inlineStr">
        <is>
          <t>ii</t>
        </is>
      </c>
      <c r="C234" s="7" t="inlineStr">
        <is>
          <t>PS</t>
        </is>
      </c>
      <c r="D234" s="7" t="inlineStr">
        <is>
          <t>raw</t>
        </is>
      </c>
      <c r="E234" s="7">
        <f>'PS-ii raw'!$A$38</f>
        <v/>
      </c>
      <c r="F234" s="7">
        <f>'PS-ii raw'!$B$38</f>
        <v/>
      </c>
      <c r="G234" s="7">
        <f>'PS-ii raw'!$C$38</f>
        <v/>
      </c>
      <c r="H234" s="7">
        <f>'PS-ii raw'!$D$38</f>
        <v/>
      </c>
      <c r="I234" s="7">
        <f>'PS-ii raw'!$E$38</f>
        <v/>
      </c>
      <c r="J234" s="7">
        <f>'PS-ii raw'!$F$38</f>
        <v/>
      </c>
      <c r="K234" s="7">
        <f>'PS-ii raw'!$G$38</f>
        <v/>
      </c>
      <c r="L234" s="7">
        <f>'PS-ii raw'!$H$38</f>
        <v/>
      </c>
      <c r="M234" s="7">
        <f>'PS-ii raw'!$I$38</f>
        <v/>
      </c>
      <c r="N234" s="7">
        <f>'PS-ii raw'!$J$38</f>
        <v/>
      </c>
      <c r="O234" s="7">
        <f>'PS-ii raw'!$K$38</f>
        <v/>
      </c>
      <c r="P234" s="7">
        <f>'PS-ii raw'!$L$38</f>
        <v/>
      </c>
      <c r="Q234" s="7">
        <f>'PS-ii raw'!$M$38</f>
        <v/>
      </c>
      <c r="R234" s="7">
        <f>'PS-ii raw'!$N$38</f>
        <v/>
      </c>
      <c r="S234" s="7">
        <f>'PS-ii raw'!$O$38</f>
        <v/>
      </c>
      <c r="T234" s="7">
        <f>'PS-ii raw'!$P$38</f>
        <v/>
      </c>
      <c r="U234" s="7">
        <f>'PS-ii raw'!$Q$38</f>
        <v/>
      </c>
      <c r="V234" s="7">
        <f>'PS-ii raw'!$R$38</f>
        <v/>
      </c>
      <c r="W234" s="7">
        <f>'PS-ii raw'!$S$38</f>
        <v/>
      </c>
      <c r="X234" s="7">
        <f>'PS-ii raw'!$T$38</f>
        <v/>
      </c>
      <c r="Y234" s="7">
        <f>'PS-ii raw'!$U$38</f>
        <v/>
      </c>
      <c r="Z234" s="7">
        <f>'PS-ii raw'!$V$38</f>
        <v/>
      </c>
      <c r="AA234" s="7">
        <f>'PS-ii raw'!$W$38</f>
        <v/>
      </c>
      <c r="AB234" s="7">
        <f>'PS-ii raw'!$X$38</f>
        <v/>
      </c>
      <c r="AC234" s="7">
        <f>'PS-ii raw'!$Y$38</f>
        <v/>
      </c>
      <c r="AD234" s="7">
        <f>'PS-ii raw'!$Z$38</f>
        <v/>
      </c>
    </row>
    <row r="235">
      <c r="A235" s="7" t="inlineStr">
        <is>
          <t>tab:case_ii_raw_ps_experiments</t>
        </is>
      </c>
      <c r="B235" s="7" t="inlineStr">
        <is>
          <t>ii</t>
        </is>
      </c>
      <c r="C235" s="7" t="inlineStr">
        <is>
          <t>PS</t>
        </is>
      </c>
      <c r="D235" s="7" t="inlineStr">
        <is>
          <t>raw</t>
        </is>
      </c>
      <c r="E235" s="7">
        <f>'PS-ii raw'!$A$39</f>
        <v/>
      </c>
      <c r="F235" s="7">
        <f>'PS-ii raw'!$B$39</f>
        <v/>
      </c>
      <c r="G235" s="7">
        <f>'PS-ii raw'!$C$39</f>
        <v/>
      </c>
      <c r="H235" s="7">
        <f>'PS-ii raw'!$D$39</f>
        <v/>
      </c>
      <c r="I235" s="7">
        <f>'PS-ii raw'!$E$39</f>
        <v/>
      </c>
      <c r="J235" s="7">
        <f>'PS-ii raw'!$F$39</f>
        <v/>
      </c>
      <c r="K235" s="7">
        <f>'PS-ii raw'!$G$39</f>
        <v/>
      </c>
      <c r="L235" s="7">
        <f>'PS-ii raw'!$H$39</f>
        <v/>
      </c>
      <c r="M235" s="7">
        <f>'PS-ii raw'!$I$39</f>
        <v/>
      </c>
      <c r="N235" s="7">
        <f>'PS-ii raw'!$J$39</f>
        <v/>
      </c>
      <c r="O235" s="7">
        <f>'PS-ii raw'!$K$39</f>
        <v/>
      </c>
      <c r="P235" s="7">
        <f>'PS-ii raw'!$L$39</f>
        <v/>
      </c>
      <c r="Q235" s="7">
        <f>'PS-ii raw'!$M$39</f>
        <v/>
      </c>
      <c r="R235" s="7">
        <f>'PS-ii raw'!$N$39</f>
        <v/>
      </c>
      <c r="S235" s="7">
        <f>'PS-ii raw'!$O$39</f>
        <v/>
      </c>
      <c r="T235" s="7">
        <f>'PS-ii raw'!$P$39</f>
        <v/>
      </c>
      <c r="U235" s="7">
        <f>'PS-ii raw'!$Q$39</f>
        <v/>
      </c>
      <c r="V235" s="7">
        <f>'PS-ii raw'!$R$39</f>
        <v/>
      </c>
      <c r="W235" s="7">
        <f>'PS-ii raw'!$S$39</f>
        <v/>
      </c>
      <c r="X235" s="7">
        <f>'PS-ii raw'!$T$39</f>
        <v/>
      </c>
      <c r="Y235" s="7">
        <f>'PS-ii raw'!$U$39</f>
        <v/>
      </c>
      <c r="Z235" s="7">
        <f>'PS-ii raw'!$V$39</f>
        <v/>
      </c>
      <c r="AA235" s="7">
        <f>'PS-ii raw'!$W$39</f>
        <v/>
      </c>
      <c r="AB235" s="7">
        <f>'PS-ii raw'!$X$39</f>
        <v/>
      </c>
      <c r="AC235" s="7">
        <f>'PS-ii raw'!$Y$39</f>
        <v/>
      </c>
      <c r="AD235" s="7">
        <f>'PS-ii raw'!$Z$39</f>
        <v/>
      </c>
    </row>
    <row r="236">
      <c r="A236" s="7" t="inlineStr">
        <is>
          <t>tab:case_ii_raw_ps_experiments</t>
        </is>
      </c>
      <c r="B236" s="7" t="inlineStr">
        <is>
          <t>ii</t>
        </is>
      </c>
      <c r="C236" s="7" t="inlineStr">
        <is>
          <t>PS</t>
        </is>
      </c>
      <c r="D236" s="7" t="inlineStr">
        <is>
          <t>raw</t>
        </is>
      </c>
      <c r="E236" s="7">
        <f>'PS-ii raw'!$A$40</f>
        <v/>
      </c>
      <c r="F236" s="7">
        <f>'PS-ii raw'!$B$40</f>
        <v/>
      </c>
      <c r="G236" s="7">
        <f>'PS-ii raw'!$C$40</f>
        <v/>
      </c>
      <c r="H236" s="7">
        <f>'PS-ii raw'!$D$40</f>
        <v/>
      </c>
      <c r="I236" s="7">
        <f>'PS-ii raw'!$E$40</f>
        <v/>
      </c>
      <c r="J236" s="7">
        <f>'PS-ii raw'!$F$40</f>
        <v/>
      </c>
      <c r="K236" s="7">
        <f>'PS-ii raw'!$G$40</f>
        <v/>
      </c>
      <c r="L236" s="7">
        <f>'PS-ii raw'!$H$40</f>
        <v/>
      </c>
      <c r="M236" s="7">
        <f>'PS-ii raw'!$I$40</f>
        <v/>
      </c>
      <c r="N236" s="7">
        <f>'PS-ii raw'!$J$40</f>
        <v/>
      </c>
      <c r="O236" s="7">
        <f>'PS-ii raw'!$K$40</f>
        <v/>
      </c>
      <c r="P236" s="7">
        <f>'PS-ii raw'!$L$40</f>
        <v/>
      </c>
      <c r="Q236" s="7">
        <f>'PS-ii raw'!$M$40</f>
        <v/>
      </c>
      <c r="R236" s="7">
        <f>'PS-ii raw'!$N$40</f>
        <v/>
      </c>
      <c r="S236" s="7">
        <f>'PS-ii raw'!$O$40</f>
        <v/>
      </c>
      <c r="T236" s="7">
        <f>'PS-ii raw'!$P$40</f>
        <v/>
      </c>
      <c r="U236" s="7">
        <f>'PS-ii raw'!$Q$40</f>
        <v/>
      </c>
      <c r="V236" s="7">
        <f>'PS-ii raw'!$R$40</f>
        <v/>
      </c>
      <c r="W236" s="7">
        <f>'PS-ii raw'!$S$40</f>
        <v/>
      </c>
      <c r="X236" s="7">
        <f>'PS-ii raw'!$T$40</f>
        <v/>
      </c>
      <c r="Y236" s="7">
        <f>'PS-ii raw'!$U$40</f>
        <v/>
      </c>
      <c r="Z236" s="7">
        <f>'PS-ii raw'!$V$40</f>
        <v/>
      </c>
      <c r="AA236" s="7">
        <f>'PS-ii raw'!$W$40</f>
        <v/>
      </c>
      <c r="AB236" s="7">
        <f>'PS-ii raw'!$X$40</f>
        <v/>
      </c>
      <c r="AC236" s="7">
        <f>'PS-ii raw'!$Y$40</f>
        <v/>
      </c>
      <c r="AD236" s="7">
        <f>'PS-ii raw'!$Z$40</f>
        <v/>
      </c>
    </row>
    <row r="237">
      <c r="A237" s="7" t="inlineStr">
        <is>
          <t>tab:case_ii_raw_ps_experiments</t>
        </is>
      </c>
      <c r="B237" s="7" t="inlineStr">
        <is>
          <t>ii</t>
        </is>
      </c>
      <c r="C237" s="7" t="inlineStr">
        <is>
          <t>PS</t>
        </is>
      </c>
      <c r="D237" s="7" t="inlineStr">
        <is>
          <t>raw</t>
        </is>
      </c>
      <c r="E237" s="7">
        <f>'PS-ii raw'!$A$41</f>
        <v/>
      </c>
      <c r="F237" s="7">
        <f>'PS-ii raw'!$B$41</f>
        <v/>
      </c>
      <c r="G237" s="7">
        <f>'PS-ii raw'!$C$41</f>
        <v/>
      </c>
      <c r="H237" s="7">
        <f>'PS-ii raw'!$D$41</f>
        <v/>
      </c>
      <c r="I237" s="7">
        <f>'PS-ii raw'!$E$41</f>
        <v/>
      </c>
      <c r="J237" s="7">
        <f>'PS-ii raw'!$F$41</f>
        <v/>
      </c>
      <c r="K237" s="7">
        <f>'PS-ii raw'!$G$41</f>
        <v/>
      </c>
      <c r="L237" s="7">
        <f>'PS-ii raw'!$H$41</f>
        <v/>
      </c>
      <c r="M237" s="7">
        <f>'PS-ii raw'!$I$41</f>
        <v/>
      </c>
      <c r="N237" s="7">
        <f>'PS-ii raw'!$J$41</f>
        <v/>
      </c>
      <c r="O237" s="7">
        <f>'PS-ii raw'!$K$41</f>
        <v/>
      </c>
      <c r="P237" s="7">
        <f>'PS-ii raw'!$L$41</f>
        <v/>
      </c>
      <c r="Q237" s="7">
        <f>'PS-ii raw'!$M$41</f>
        <v/>
      </c>
      <c r="R237" s="7">
        <f>'PS-ii raw'!$N$41</f>
        <v/>
      </c>
      <c r="S237" s="7">
        <f>'PS-ii raw'!$O$41</f>
        <v/>
      </c>
      <c r="T237" s="7">
        <f>'PS-ii raw'!$P$41</f>
        <v/>
      </c>
      <c r="U237" s="7">
        <f>'PS-ii raw'!$Q$41</f>
        <v/>
      </c>
      <c r="V237" s="7">
        <f>'PS-ii raw'!$R$41</f>
        <v/>
      </c>
      <c r="W237" s="7">
        <f>'PS-ii raw'!$S$41</f>
        <v/>
      </c>
      <c r="X237" s="7">
        <f>'PS-ii raw'!$T$41</f>
        <v/>
      </c>
      <c r="Y237" s="7">
        <f>'PS-ii raw'!$U$41</f>
        <v/>
      </c>
      <c r="Z237" s="7">
        <f>'PS-ii raw'!$V$41</f>
        <v/>
      </c>
      <c r="AA237" s="7">
        <f>'PS-ii raw'!$W$41</f>
        <v/>
      </c>
      <c r="AB237" s="7">
        <f>'PS-ii raw'!$X$41</f>
        <v/>
      </c>
      <c r="AC237" s="7">
        <f>'PS-ii raw'!$Y$41</f>
        <v/>
      </c>
      <c r="AD237" s="7">
        <f>'PS-ii raw'!$Z$41</f>
        <v/>
      </c>
    </row>
    <row r="238">
      <c r="A238" s="7" t="inlineStr">
        <is>
          <t>tab:case_ii_raw_ps_experiments</t>
        </is>
      </c>
      <c r="B238" s="7" t="inlineStr">
        <is>
          <t>ii</t>
        </is>
      </c>
      <c r="C238" s="7" t="inlineStr">
        <is>
          <t>PS</t>
        </is>
      </c>
      <c r="D238" s="7" t="inlineStr">
        <is>
          <t>raw</t>
        </is>
      </c>
      <c r="E238" s="7">
        <f>'PS-ii raw'!$A$42</f>
        <v/>
      </c>
      <c r="F238" s="7">
        <f>'PS-ii raw'!$B$42</f>
        <v/>
      </c>
      <c r="G238" s="7">
        <f>'PS-ii raw'!$C$42</f>
        <v/>
      </c>
      <c r="H238" s="7">
        <f>'PS-ii raw'!$D$42</f>
        <v/>
      </c>
      <c r="I238" s="7">
        <f>'PS-ii raw'!$E$42</f>
        <v/>
      </c>
      <c r="J238" s="7">
        <f>'PS-ii raw'!$F$42</f>
        <v/>
      </c>
      <c r="K238" s="7">
        <f>'PS-ii raw'!$G$42</f>
        <v/>
      </c>
      <c r="L238" s="7">
        <f>'PS-ii raw'!$H$42</f>
        <v/>
      </c>
      <c r="M238" s="7">
        <f>'PS-ii raw'!$I$42</f>
        <v/>
      </c>
      <c r="N238" s="7">
        <f>'PS-ii raw'!$J$42</f>
        <v/>
      </c>
      <c r="O238" s="7">
        <f>'PS-ii raw'!$K$42</f>
        <v/>
      </c>
      <c r="P238" s="7">
        <f>'PS-ii raw'!$L$42</f>
        <v/>
      </c>
      <c r="Q238" s="7">
        <f>'PS-ii raw'!$M$42</f>
        <v/>
      </c>
      <c r="R238" s="7">
        <f>'PS-ii raw'!$N$42</f>
        <v/>
      </c>
      <c r="S238" s="7">
        <f>'PS-ii raw'!$O$42</f>
        <v/>
      </c>
      <c r="T238" s="7">
        <f>'PS-ii raw'!$P$42</f>
        <v/>
      </c>
      <c r="U238" s="7">
        <f>'PS-ii raw'!$Q$42</f>
        <v/>
      </c>
      <c r="V238" s="7">
        <f>'PS-ii raw'!$R$42</f>
        <v/>
      </c>
      <c r="W238" s="7">
        <f>'PS-ii raw'!$S$42</f>
        <v/>
      </c>
      <c r="X238" s="7">
        <f>'PS-ii raw'!$T$42</f>
        <v/>
      </c>
      <c r="Y238" s="7">
        <f>'PS-ii raw'!$U$42</f>
        <v/>
      </c>
      <c r="Z238" s="7">
        <f>'PS-ii raw'!$V$42</f>
        <v/>
      </c>
      <c r="AA238" s="7">
        <f>'PS-ii raw'!$W$42</f>
        <v/>
      </c>
      <c r="AB238" s="7">
        <f>'PS-ii raw'!$X$42</f>
        <v/>
      </c>
      <c r="AC238" s="7">
        <f>'PS-ii raw'!$Y$42</f>
        <v/>
      </c>
      <c r="AD238" s="7">
        <f>'PS-ii raw'!$Z$42</f>
        <v/>
      </c>
    </row>
    <row r="239">
      <c r="A239" s="7" t="inlineStr">
        <is>
          <t>tab:case_ii_raw_ps_experiments</t>
        </is>
      </c>
      <c r="B239" s="7" t="inlineStr">
        <is>
          <t>ii</t>
        </is>
      </c>
      <c r="C239" s="7" t="inlineStr">
        <is>
          <t>PS</t>
        </is>
      </c>
      <c r="D239" s="7" t="inlineStr">
        <is>
          <t>raw</t>
        </is>
      </c>
      <c r="E239" s="7">
        <f>'PS-ii raw'!$A$43</f>
        <v/>
      </c>
      <c r="F239" s="7">
        <f>'PS-ii raw'!$B$43</f>
        <v/>
      </c>
      <c r="G239" s="7">
        <f>'PS-ii raw'!$C$43</f>
        <v/>
      </c>
      <c r="H239" s="7">
        <f>'PS-ii raw'!$D$43</f>
        <v/>
      </c>
      <c r="I239" s="7">
        <f>'PS-ii raw'!$E$43</f>
        <v/>
      </c>
      <c r="J239" s="7">
        <f>'PS-ii raw'!$F$43</f>
        <v/>
      </c>
      <c r="K239" s="7">
        <f>'PS-ii raw'!$G$43</f>
        <v/>
      </c>
      <c r="L239" s="7">
        <f>'PS-ii raw'!$H$43</f>
        <v/>
      </c>
      <c r="M239" s="7">
        <f>'PS-ii raw'!$I$43</f>
        <v/>
      </c>
      <c r="N239" s="7">
        <f>'PS-ii raw'!$J$43</f>
        <v/>
      </c>
      <c r="O239" s="7">
        <f>'PS-ii raw'!$K$43</f>
        <v/>
      </c>
      <c r="P239" s="7">
        <f>'PS-ii raw'!$L$43</f>
        <v/>
      </c>
      <c r="Q239" s="7">
        <f>'PS-ii raw'!$M$43</f>
        <v/>
      </c>
      <c r="R239" s="7">
        <f>'PS-ii raw'!$N$43</f>
        <v/>
      </c>
      <c r="S239" s="7">
        <f>'PS-ii raw'!$O$43</f>
        <v/>
      </c>
      <c r="T239" s="7">
        <f>'PS-ii raw'!$P$43</f>
        <v/>
      </c>
      <c r="U239" s="7">
        <f>'PS-ii raw'!$Q$43</f>
        <v/>
      </c>
      <c r="V239" s="7">
        <f>'PS-ii raw'!$R$43</f>
        <v/>
      </c>
      <c r="W239" s="7">
        <f>'PS-ii raw'!$S$43</f>
        <v/>
      </c>
      <c r="X239" s="7">
        <f>'PS-ii raw'!$T$43</f>
        <v/>
      </c>
      <c r="Y239" s="7">
        <f>'PS-ii raw'!$U$43</f>
        <v/>
      </c>
      <c r="Z239" s="7">
        <f>'PS-ii raw'!$V$43</f>
        <v/>
      </c>
      <c r="AA239" s="7">
        <f>'PS-ii raw'!$W$43</f>
        <v/>
      </c>
      <c r="AB239" s="7">
        <f>'PS-ii raw'!$X$43</f>
        <v/>
      </c>
      <c r="AC239" s="7">
        <f>'PS-ii raw'!$Y$43</f>
        <v/>
      </c>
      <c r="AD239" s="7">
        <f>'PS-ii raw'!$Z$43</f>
        <v/>
      </c>
    </row>
    <row r="240">
      <c r="A240" s="7" t="inlineStr">
        <is>
          <t>tab:case_ii_raw_ps_experiments</t>
        </is>
      </c>
      <c r="B240" s="7" t="inlineStr">
        <is>
          <t>ii</t>
        </is>
      </c>
      <c r="C240" s="7" t="inlineStr">
        <is>
          <t>PS</t>
        </is>
      </c>
      <c r="D240" s="7" t="inlineStr">
        <is>
          <t>raw</t>
        </is>
      </c>
      <c r="E240" s="7">
        <f>'PS-ii raw'!$A$44</f>
        <v/>
      </c>
      <c r="F240" s="7">
        <f>'PS-ii raw'!$B$44</f>
        <v/>
      </c>
      <c r="G240" s="7">
        <f>'PS-ii raw'!$C$44</f>
        <v/>
      </c>
      <c r="H240" s="7">
        <f>'PS-ii raw'!$D$44</f>
        <v/>
      </c>
      <c r="I240" s="7">
        <f>'PS-ii raw'!$E$44</f>
        <v/>
      </c>
      <c r="J240" s="7">
        <f>'PS-ii raw'!$F$44</f>
        <v/>
      </c>
      <c r="K240" s="7">
        <f>'PS-ii raw'!$G$44</f>
        <v/>
      </c>
      <c r="L240" s="7">
        <f>'PS-ii raw'!$H$44</f>
        <v/>
      </c>
      <c r="M240" s="7">
        <f>'PS-ii raw'!$I$44</f>
        <v/>
      </c>
      <c r="N240" s="7">
        <f>'PS-ii raw'!$J$44</f>
        <v/>
      </c>
      <c r="O240" s="7">
        <f>'PS-ii raw'!$K$44</f>
        <v/>
      </c>
      <c r="P240" s="7">
        <f>'PS-ii raw'!$L$44</f>
        <v/>
      </c>
      <c r="Q240" s="7">
        <f>'PS-ii raw'!$M$44</f>
        <v/>
      </c>
      <c r="R240" s="7">
        <f>'PS-ii raw'!$N$44</f>
        <v/>
      </c>
      <c r="S240" s="7">
        <f>'PS-ii raw'!$O$44</f>
        <v/>
      </c>
      <c r="T240" s="7">
        <f>'PS-ii raw'!$P$44</f>
        <v/>
      </c>
      <c r="U240" s="7">
        <f>'PS-ii raw'!$Q$44</f>
        <v/>
      </c>
      <c r="V240" s="7">
        <f>'PS-ii raw'!$R$44</f>
        <v/>
      </c>
      <c r="W240" s="7">
        <f>'PS-ii raw'!$S$44</f>
        <v/>
      </c>
      <c r="X240" s="7">
        <f>'PS-ii raw'!$T$44</f>
        <v/>
      </c>
      <c r="Y240" s="7">
        <f>'PS-ii raw'!$U$44</f>
        <v/>
      </c>
      <c r="Z240" s="7">
        <f>'PS-ii raw'!$V$44</f>
        <v/>
      </c>
      <c r="AA240" s="7">
        <f>'PS-ii raw'!$W$44</f>
        <v/>
      </c>
      <c r="AB240" s="7">
        <f>'PS-ii raw'!$X$44</f>
        <v/>
      </c>
      <c r="AC240" s="7">
        <f>'PS-ii raw'!$Y$44</f>
        <v/>
      </c>
      <c r="AD240" s="7">
        <f>'PS-ii raw'!$Z$44</f>
        <v/>
      </c>
    </row>
    <row r="241">
      <c r="A241" s="7" t="inlineStr">
        <is>
          <t>tab:case_ii_raw_ps_experiments</t>
        </is>
      </c>
      <c r="B241" s="7" t="inlineStr">
        <is>
          <t>ii</t>
        </is>
      </c>
      <c r="C241" s="7" t="inlineStr">
        <is>
          <t>PS</t>
        </is>
      </c>
      <c r="D241" s="7" t="inlineStr">
        <is>
          <t>raw</t>
        </is>
      </c>
      <c r="E241" s="7">
        <f>'PS-ii raw'!$A$45</f>
        <v/>
      </c>
      <c r="F241" s="7">
        <f>'PS-ii raw'!$B$45</f>
        <v/>
      </c>
      <c r="G241" s="7">
        <f>'PS-ii raw'!$C$45</f>
        <v/>
      </c>
      <c r="H241" s="7">
        <f>'PS-ii raw'!$D$45</f>
        <v/>
      </c>
      <c r="I241" s="7">
        <f>'PS-ii raw'!$E$45</f>
        <v/>
      </c>
      <c r="J241" s="7">
        <f>'PS-ii raw'!$F$45</f>
        <v/>
      </c>
      <c r="K241" s="7">
        <f>'PS-ii raw'!$G$45</f>
        <v/>
      </c>
      <c r="L241" s="7">
        <f>'PS-ii raw'!$H$45</f>
        <v/>
      </c>
      <c r="M241" s="7">
        <f>'PS-ii raw'!$I$45</f>
        <v/>
      </c>
      <c r="N241" s="7">
        <f>'PS-ii raw'!$J$45</f>
        <v/>
      </c>
      <c r="O241" s="7">
        <f>'PS-ii raw'!$K$45</f>
        <v/>
      </c>
      <c r="P241" s="7">
        <f>'PS-ii raw'!$L$45</f>
        <v/>
      </c>
      <c r="Q241" s="7">
        <f>'PS-ii raw'!$M$45</f>
        <v/>
      </c>
      <c r="R241" s="7">
        <f>'PS-ii raw'!$N$45</f>
        <v/>
      </c>
      <c r="S241" s="7">
        <f>'PS-ii raw'!$O$45</f>
        <v/>
      </c>
      <c r="T241" s="7">
        <f>'PS-ii raw'!$P$45</f>
        <v/>
      </c>
      <c r="U241" s="7">
        <f>'PS-ii raw'!$Q$45</f>
        <v/>
      </c>
      <c r="V241" s="7">
        <f>'PS-ii raw'!$R$45</f>
        <v/>
      </c>
      <c r="W241" s="7">
        <f>'PS-ii raw'!$S$45</f>
        <v/>
      </c>
      <c r="X241" s="7">
        <f>'PS-ii raw'!$T$45</f>
        <v/>
      </c>
      <c r="Y241" s="7">
        <f>'PS-ii raw'!$U$45</f>
        <v/>
      </c>
      <c r="Z241" s="7">
        <f>'PS-ii raw'!$V$45</f>
        <v/>
      </c>
      <c r="AA241" s="7">
        <f>'PS-ii raw'!$W$45</f>
        <v/>
      </c>
      <c r="AB241" s="7">
        <f>'PS-ii raw'!$X$45</f>
        <v/>
      </c>
      <c r="AC241" s="7">
        <f>'PS-ii raw'!$Y$45</f>
        <v/>
      </c>
      <c r="AD241" s="7">
        <f>'PS-ii raw'!$Z$45</f>
        <v/>
      </c>
    </row>
    <row r="242">
      <c r="A242" s="7" t="inlineStr">
        <is>
          <t>tab:case_ii_raw_ps_experiments</t>
        </is>
      </c>
      <c r="B242" s="7" t="inlineStr">
        <is>
          <t>ii</t>
        </is>
      </c>
      <c r="C242" s="7" t="inlineStr">
        <is>
          <t>PS</t>
        </is>
      </c>
      <c r="D242" s="7" t="inlineStr">
        <is>
          <t>raw</t>
        </is>
      </c>
      <c r="E242" s="7">
        <f>'PS-ii raw'!$A$46</f>
        <v/>
      </c>
      <c r="F242" s="7">
        <f>'PS-ii raw'!$B$46</f>
        <v/>
      </c>
      <c r="G242" s="7">
        <f>'PS-ii raw'!$C$46</f>
        <v/>
      </c>
      <c r="H242" s="7">
        <f>'PS-ii raw'!$D$46</f>
        <v/>
      </c>
      <c r="I242" s="7">
        <f>'PS-ii raw'!$E$46</f>
        <v/>
      </c>
      <c r="J242" s="7">
        <f>'PS-ii raw'!$F$46</f>
        <v/>
      </c>
      <c r="K242" s="7">
        <f>'PS-ii raw'!$G$46</f>
        <v/>
      </c>
      <c r="L242" s="7">
        <f>'PS-ii raw'!$H$46</f>
        <v/>
      </c>
      <c r="M242" s="7">
        <f>'PS-ii raw'!$I$46</f>
        <v/>
      </c>
      <c r="N242" s="7">
        <f>'PS-ii raw'!$J$46</f>
        <v/>
      </c>
      <c r="O242" s="7">
        <f>'PS-ii raw'!$K$46</f>
        <v/>
      </c>
      <c r="P242" s="7">
        <f>'PS-ii raw'!$L$46</f>
        <v/>
      </c>
      <c r="Q242" s="7">
        <f>'PS-ii raw'!$M$46</f>
        <v/>
      </c>
      <c r="R242" s="7">
        <f>'PS-ii raw'!$N$46</f>
        <v/>
      </c>
      <c r="S242" s="7">
        <f>'PS-ii raw'!$O$46</f>
        <v/>
      </c>
      <c r="T242" s="7">
        <f>'PS-ii raw'!$P$46</f>
        <v/>
      </c>
      <c r="U242" s="7">
        <f>'PS-ii raw'!$Q$46</f>
        <v/>
      </c>
      <c r="V242" s="7">
        <f>'PS-ii raw'!$R$46</f>
        <v/>
      </c>
      <c r="W242" s="7">
        <f>'PS-ii raw'!$S$46</f>
        <v/>
      </c>
      <c r="X242" s="7">
        <f>'PS-ii raw'!$T$46</f>
        <v/>
      </c>
      <c r="Y242" s="7">
        <f>'PS-ii raw'!$U$46</f>
        <v/>
      </c>
      <c r="Z242" s="7">
        <f>'PS-ii raw'!$V$46</f>
        <v/>
      </c>
      <c r="AA242" s="7">
        <f>'PS-ii raw'!$W$46</f>
        <v/>
      </c>
      <c r="AB242" s="7">
        <f>'PS-ii raw'!$X$46</f>
        <v/>
      </c>
      <c r="AC242" s="7">
        <f>'PS-ii raw'!$Y$46</f>
        <v/>
      </c>
      <c r="AD242" s="7">
        <f>'PS-ii raw'!$Z$46</f>
        <v/>
      </c>
    </row>
    <row r="243">
      <c r="A243" s="7" t="inlineStr">
        <is>
          <t>tab:case_ii_raw_ps_experiments</t>
        </is>
      </c>
      <c r="B243" s="7" t="inlineStr">
        <is>
          <t>ii</t>
        </is>
      </c>
      <c r="C243" s="7" t="inlineStr">
        <is>
          <t>PS</t>
        </is>
      </c>
      <c r="D243" s="7" t="inlineStr">
        <is>
          <t>raw</t>
        </is>
      </c>
      <c r="E243" s="7">
        <f>'PS-ii raw'!$A$47</f>
        <v/>
      </c>
      <c r="F243" s="7">
        <f>'PS-ii raw'!$B$47</f>
        <v/>
      </c>
      <c r="G243" s="7">
        <f>'PS-ii raw'!$C$47</f>
        <v/>
      </c>
      <c r="H243" s="7">
        <f>'PS-ii raw'!$D$47</f>
        <v/>
      </c>
      <c r="I243" s="7">
        <f>'PS-ii raw'!$E$47</f>
        <v/>
      </c>
      <c r="J243" s="7">
        <f>'PS-ii raw'!$F$47</f>
        <v/>
      </c>
      <c r="K243" s="7">
        <f>'PS-ii raw'!$G$47</f>
        <v/>
      </c>
      <c r="L243" s="7">
        <f>'PS-ii raw'!$H$47</f>
        <v/>
      </c>
      <c r="M243" s="7">
        <f>'PS-ii raw'!$I$47</f>
        <v/>
      </c>
      <c r="N243" s="7">
        <f>'PS-ii raw'!$J$47</f>
        <v/>
      </c>
      <c r="O243" s="7">
        <f>'PS-ii raw'!$K$47</f>
        <v/>
      </c>
      <c r="P243" s="7">
        <f>'PS-ii raw'!$L$47</f>
        <v/>
      </c>
      <c r="Q243" s="7">
        <f>'PS-ii raw'!$M$47</f>
        <v/>
      </c>
      <c r="R243" s="7">
        <f>'PS-ii raw'!$N$47</f>
        <v/>
      </c>
      <c r="S243" s="7">
        <f>'PS-ii raw'!$O$47</f>
        <v/>
      </c>
      <c r="T243" s="7">
        <f>'PS-ii raw'!$P$47</f>
        <v/>
      </c>
      <c r="U243" s="7">
        <f>'PS-ii raw'!$Q$47</f>
        <v/>
      </c>
      <c r="V243" s="7">
        <f>'PS-ii raw'!$R$47</f>
        <v/>
      </c>
      <c r="W243" s="7">
        <f>'PS-ii raw'!$S$47</f>
        <v/>
      </c>
      <c r="X243" s="7">
        <f>'PS-ii raw'!$T$47</f>
        <v/>
      </c>
      <c r="Y243" s="7">
        <f>'PS-ii raw'!$U$47</f>
        <v/>
      </c>
      <c r="Z243" s="7">
        <f>'PS-ii raw'!$V$47</f>
        <v/>
      </c>
      <c r="AA243" s="7">
        <f>'PS-ii raw'!$W$47</f>
        <v/>
      </c>
      <c r="AB243" s="7">
        <f>'PS-ii raw'!$X$47</f>
        <v/>
      </c>
      <c r="AC243" s="7">
        <f>'PS-ii raw'!$Y$47</f>
        <v/>
      </c>
      <c r="AD243" s="7">
        <f>'PS-ii raw'!$Z$47</f>
        <v/>
      </c>
    </row>
    <row r="244">
      <c r="A244" s="7" t="inlineStr">
        <is>
          <t>tab:case_ii_raw_ps_experiments</t>
        </is>
      </c>
      <c r="B244" s="7" t="inlineStr">
        <is>
          <t>ii</t>
        </is>
      </c>
      <c r="C244" s="7" t="inlineStr">
        <is>
          <t>PS</t>
        </is>
      </c>
      <c r="D244" s="7" t="inlineStr">
        <is>
          <t>raw</t>
        </is>
      </c>
      <c r="E244" s="7">
        <f>'PS-ii raw'!$A$48</f>
        <v/>
      </c>
      <c r="F244" s="7">
        <f>'PS-ii raw'!$B$48</f>
        <v/>
      </c>
      <c r="G244" s="7">
        <f>'PS-ii raw'!$C$48</f>
        <v/>
      </c>
      <c r="H244" s="7">
        <f>'PS-ii raw'!$D$48</f>
        <v/>
      </c>
      <c r="I244" s="7">
        <f>'PS-ii raw'!$E$48</f>
        <v/>
      </c>
      <c r="J244" s="7">
        <f>'PS-ii raw'!$F$48</f>
        <v/>
      </c>
      <c r="K244" s="7">
        <f>'PS-ii raw'!$G$48</f>
        <v/>
      </c>
      <c r="L244" s="7">
        <f>'PS-ii raw'!$H$48</f>
        <v/>
      </c>
      <c r="M244" s="7">
        <f>'PS-ii raw'!$I$48</f>
        <v/>
      </c>
      <c r="N244" s="7">
        <f>'PS-ii raw'!$J$48</f>
        <v/>
      </c>
      <c r="O244" s="7">
        <f>'PS-ii raw'!$K$48</f>
        <v/>
      </c>
      <c r="P244" s="7">
        <f>'PS-ii raw'!$L$48</f>
        <v/>
      </c>
      <c r="Q244" s="7">
        <f>'PS-ii raw'!$M$48</f>
        <v/>
      </c>
      <c r="R244" s="7">
        <f>'PS-ii raw'!$N$48</f>
        <v/>
      </c>
      <c r="S244" s="7">
        <f>'PS-ii raw'!$O$48</f>
        <v/>
      </c>
      <c r="T244" s="7">
        <f>'PS-ii raw'!$P$48</f>
        <v/>
      </c>
      <c r="U244" s="7">
        <f>'PS-ii raw'!$Q$48</f>
        <v/>
      </c>
      <c r="V244" s="7">
        <f>'PS-ii raw'!$R$48</f>
        <v/>
      </c>
      <c r="W244" s="7">
        <f>'PS-ii raw'!$S$48</f>
        <v/>
      </c>
      <c r="X244" s="7">
        <f>'PS-ii raw'!$T$48</f>
        <v/>
      </c>
      <c r="Y244" s="7">
        <f>'PS-ii raw'!$U$48</f>
        <v/>
      </c>
      <c r="Z244" s="7">
        <f>'PS-ii raw'!$V$48</f>
        <v/>
      </c>
      <c r="AA244" s="7">
        <f>'PS-ii raw'!$W$48</f>
        <v/>
      </c>
      <c r="AB244" s="7">
        <f>'PS-ii raw'!$X$48</f>
        <v/>
      </c>
      <c r="AC244" s="7">
        <f>'PS-ii raw'!$Y$48</f>
        <v/>
      </c>
      <c r="AD244" s="7">
        <f>'PS-ii raw'!$Z$48</f>
        <v/>
      </c>
    </row>
    <row r="245">
      <c r="A245" s="7" t="inlineStr">
        <is>
          <t>tab:case_ii_raw_ps_experiments</t>
        </is>
      </c>
      <c r="B245" s="7" t="inlineStr">
        <is>
          <t>ii</t>
        </is>
      </c>
      <c r="C245" s="7" t="inlineStr">
        <is>
          <t>PS</t>
        </is>
      </c>
      <c r="D245" s="7" t="inlineStr">
        <is>
          <t>raw</t>
        </is>
      </c>
      <c r="E245" s="7">
        <f>'PS-ii raw'!$A$49</f>
        <v/>
      </c>
      <c r="F245" s="7">
        <f>'PS-ii raw'!$B$49</f>
        <v/>
      </c>
      <c r="G245" s="7">
        <f>'PS-ii raw'!$C$49</f>
        <v/>
      </c>
      <c r="H245" s="7">
        <f>'PS-ii raw'!$D$49</f>
        <v/>
      </c>
      <c r="I245" s="7">
        <f>'PS-ii raw'!$E$49</f>
        <v/>
      </c>
      <c r="J245" s="7">
        <f>'PS-ii raw'!$F$49</f>
        <v/>
      </c>
      <c r="K245" s="7">
        <f>'PS-ii raw'!$G$49</f>
        <v/>
      </c>
      <c r="L245" s="7">
        <f>'PS-ii raw'!$H$49</f>
        <v/>
      </c>
      <c r="M245" s="7">
        <f>'PS-ii raw'!$I$49</f>
        <v/>
      </c>
      <c r="N245" s="7">
        <f>'PS-ii raw'!$J$49</f>
        <v/>
      </c>
      <c r="O245" s="7">
        <f>'PS-ii raw'!$K$49</f>
        <v/>
      </c>
      <c r="P245" s="7">
        <f>'PS-ii raw'!$L$49</f>
        <v/>
      </c>
      <c r="Q245" s="7">
        <f>'PS-ii raw'!$M$49</f>
        <v/>
      </c>
      <c r="R245" s="7">
        <f>'PS-ii raw'!$N$49</f>
        <v/>
      </c>
      <c r="S245" s="7">
        <f>'PS-ii raw'!$O$49</f>
        <v/>
      </c>
      <c r="T245" s="7">
        <f>'PS-ii raw'!$P$49</f>
        <v/>
      </c>
      <c r="U245" s="7">
        <f>'PS-ii raw'!$Q$49</f>
        <v/>
      </c>
      <c r="V245" s="7">
        <f>'PS-ii raw'!$R$49</f>
        <v/>
      </c>
      <c r="W245" s="7">
        <f>'PS-ii raw'!$S$49</f>
        <v/>
      </c>
      <c r="X245" s="7">
        <f>'PS-ii raw'!$T$49</f>
        <v/>
      </c>
      <c r="Y245" s="7">
        <f>'PS-ii raw'!$U$49</f>
        <v/>
      </c>
      <c r="Z245" s="7">
        <f>'PS-ii raw'!$V$49</f>
        <v/>
      </c>
      <c r="AA245" s="7">
        <f>'PS-ii raw'!$W$49</f>
        <v/>
      </c>
      <c r="AB245" s="7">
        <f>'PS-ii raw'!$X$49</f>
        <v/>
      </c>
      <c r="AC245" s="7">
        <f>'PS-ii raw'!$Y$49</f>
        <v/>
      </c>
      <c r="AD245" s="7">
        <f>'PS-ii raw'!$Z$49</f>
        <v/>
      </c>
    </row>
    <row r="246">
      <c r="A246" s="7" t="inlineStr">
        <is>
          <t>tab:case_ii_raw_ps_experiments</t>
        </is>
      </c>
      <c r="B246" s="7" t="inlineStr">
        <is>
          <t>ii</t>
        </is>
      </c>
      <c r="C246" s="7" t="inlineStr">
        <is>
          <t>PS</t>
        </is>
      </c>
      <c r="D246" s="7" t="inlineStr">
        <is>
          <t>raw</t>
        </is>
      </c>
      <c r="E246" s="7">
        <f>'PS-ii raw'!$A$50</f>
        <v/>
      </c>
      <c r="F246" s="7">
        <f>'PS-ii raw'!$B$50</f>
        <v/>
      </c>
      <c r="G246" s="7">
        <f>'PS-ii raw'!$C$50</f>
        <v/>
      </c>
      <c r="H246" s="7">
        <f>'PS-ii raw'!$D$50</f>
        <v/>
      </c>
      <c r="I246" s="7">
        <f>'PS-ii raw'!$E$50</f>
        <v/>
      </c>
      <c r="J246" s="7">
        <f>'PS-ii raw'!$F$50</f>
        <v/>
      </c>
      <c r="K246" s="7">
        <f>'PS-ii raw'!$G$50</f>
        <v/>
      </c>
      <c r="L246" s="7">
        <f>'PS-ii raw'!$H$50</f>
        <v/>
      </c>
      <c r="M246" s="7">
        <f>'PS-ii raw'!$I$50</f>
        <v/>
      </c>
      <c r="N246" s="7">
        <f>'PS-ii raw'!$J$50</f>
        <v/>
      </c>
      <c r="O246" s="7">
        <f>'PS-ii raw'!$K$50</f>
        <v/>
      </c>
      <c r="P246" s="7">
        <f>'PS-ii raw'!$L$50</f>
        <v/>
      </c>
      <c r="Q246" s="7">
        <f>'PS-ii raw'!$M$50</f>
        <v/>
      </c>
      <c r="R246" s="7">
        <f>'PS-ii raw'!$N$50</f>
        <v/>
      </c>
      <c r="S246" s="7">
        <f>'PS-ii raw'!$O$50</f>
        <v/>
      </c>
      <c r="T246" s="7">
        <f>'PS-ii raw'!$P$50</f>
        <v/>
      </c>
      <c r="U246" s="7">
        <f>'PS-ii raw'!$Q$50</f>
        <v/>
      </c>
      <c r="V246" s="7">
        <f>'PS-ii raw'!$R$50</f>
        <v/>
      </c>
      <c r="W246" s="7">
        <f>'PS-ii raw'!$S$50</f>
        <v/>
      </c>
      <c r="X246" s="7">
        <f>'PS-ii raw'!$T$50</f>
        <v/>
      </c>
      <c r="Y246" s="7">
        <f>'PS-ii raw'!$U$50</f>
        <v/>
      </c>
      <c r="Z246" s="7">
        <f>'PS-ii raw'!$V$50</f>
        <v/>
      </c>
      <c r="AA246" s="7">
        <f>'PS-ii raw'!$W$50</f>
        <v/>
      </c>
      <c r="AB246" s="7">
        <f>'PS-ii raw'!$X$50</f>
        <v/>
      </c>
      <c r="AC246" s="7">
        <f>'PS-ii raw'!$Y$50</f>
        <v/>
      </c>
      <c r="AD246" s="7">
        <f>'PS-ii raw'!$Z$50</f>
        <v/>
      </c>
    </row>
    <row r="247">
      <c r="A247" s="7" t="inlineStr">
        <is>
          <t>tab:case_ii_raw_ps_experiments</t>
        </is>
      </c>
      <c r="B247" s="7" t="inlineStr">
        <is>
          <t>ii</t>
        </is>
      </c>
      <c r="C247" s="7" t="inlineStr">
        <is>
          <t>PS</t>
        </is>
      </c>
      <c r="D247" s="7" t="inlineStr">
        <is>
          <t>raw</t>
        </is>
      </c>
      <c r="E247" s="7">
        <f>'PS-ii raw'!$A$51</f>
        <v/>
      </c>
      <c r="F247" s="7">
        <f>'PS-ii raw'!$B$51</f>
        <v/>
      </c>
      <c r="G247" s="7">
        <f>'PS-ii raw'!$C$51</f>
        <v/>
      </c>
      <c r="H247" s="7">
        <f>'PS-ii raw'!$D$51</f>
        <v/>
      </c>
      <c r="I247" s="7">
        <f>'PS-ii raw'!$E$51</f>
        <v/>
      </c>
      <c r="J247" s="7">
        <f>'PS-ii raw'!$F$51</f>
        <v/>
      </c>
      <c r="K247" s="7">
        <f>'PS-ii raw'!$G$51</f>
        <v/>
      </c>
      <c r="L247" s="7">
        <f>'PS-ii raw'!$H$51</f>
        <v/>
      </c>
      <c r="M247" s="7">
        <f>'PS-ii raw'!$I$51</f>
        <v/>
      </c>
      <c r="N247" s="7">
        <f>'PS-ii raw'!$J$51</f>
        <v/>
      </c>
      <c r="O247" s="7">
        <f>'PS-ii raw'!$K$51</f>
        <v/>
      </c>
      <c r="P247" s="7">
        <f>'PS-ii raw'!$L$51</f>
        <v/>
      </c>
      <c r="Q247" s="7">
        <f>'PS-ii raw'!$M$51</f>
        <v/>
      </c>
      <c r="R247" s="7">
        <f>'PS-ii raw'!$N$51</f>
        <v/>
      </c>
      <c r="S247" s="7">
        <f>'PS-ii raw'!$O$51</f>
        <v/>
      </c>
      <c r="T247" s="7">
        <f>'PS-ii raw'!$P$51</f>
        <v/>
      </c>
      <c r="U247" s="7">
        <f>'PS-ii raw'!$Q$51</f>
        <v/>
      </c>
      <c r="V247" s="7">
        <f>'PS-ii raw'!$R$51</f>
        <v/>
      </c>
      <c r="W247" s="7">
        <f>'PS-ii raw'!$S$51</f>
        <v/>
      </c>
      <c r="X247" s="7">
        <f>'PS-ii raw'!$T$51</f>
        <v/>
      </c>
      <c r="Y247" s="7">
        <f>'PS-ii raw'!$U$51</f>
        <v/>
      </c>
      <c r="Z247" s="7">
        <f>'PS-ii raw'!$V$51</f>
        <v/>
      </c>
      <c r="AA247" s="7">
        <f>'PS-ii raw'!$W$51</f>
        <v/>
      </c>
      <c r="AB247" s="7">
        <f>'PS-ii raw'!$X$51</f>
        <v/>
      </c>
      <c r="AC247" s="7">
        <f>'PS-ii raw'!$Y$51</f>
        <v/>
      </c>
      <c r="AD247" s="7">
        <f>'PS-ii raw'!$Z$51</f>
        <v/>
      </c>
    </row>
    <row r="248">
      <c r="A248" s="7" t="inlineStr">
        <is>
          <t>tab:case_ii_raw_ps_experiments</t>
        </is>
      </c>
      <c r="B248" s="7" t="inlineStr">
        <is>
          <t>ii</t>
        </is>
      </c>
      <c r="C248" s="7" t="inlineStr">
        <is>
          <t>PS</t>
        </is>
      </c>
      <c r="D248" s="7" t="inlineStr">
        <is>
          <t>raw</t>
        </is>
      </c>
      <c r="E248" s="7">
        <f>'PS-ii raw'!$A$52</f>
        <v/>
      </c>
      <c r="F248" s="7">
        <f>'PS-ii raw'!$B$52</f>
        <v/>
      </c>
      <c r="G248" s="7">
        <f>'PS-ii raw'!$C$52</f>
        <v/>
      </c>
      <c r="H248" s="7">
        <f>'PS-ii raw'!$D$52</f>
        <v/>
      </c>
      <c r="I248" s="7">
        <f>'PS-ii raw'!$E$52</f>
        <v/>
      </c>
      <c r="J248" s="7">
        <f>'PS-ii raw'!$F$52</f>
        <v/>
      </c>
      <c r="K248" s="7">
        <f>'PS-ii raw'!$G$52</f>
        <v/>
      </c>
      <c r="L248" s="7">
        <f>'PS-ii raw'!$H$52</f>
        <v/>
      </c>
      <c r="M248" s="7">
        <f>'PS-ii raw'!$I$52</f>
        <v/>
      </c>
      <c r="N248" s="7">
        <f>'PS-ii raw'!$J$52</f>
        <v/>
      </c>
      <c r="O248" s="7">
        <f>'PS-ii raw'!$K$52</f>
        <v/>
      </c>
      <c r="P248" s="7">
        <f>'PS-ii raw'!$L$52</f>
        <v/>
      </c>
      <c r="Q248" s="7">
        <f>'PS-ii raw'!$M$52</f>
        <v/>
      </c>
      <c r="R248" s="7">
        <f>'PS-ii raw'!$N$52</f>
        <v/>
      </c>
      <c r="S248" s="7">
        <f>'PS-ii raw'!$O$52</f>
        <v/>
      </c>
      <c r="T248" s="7">
        <f>'PS-ii raw'!$P$52</f>
        <v/>
      </c>
      <c r="U248" s="7">
        <f>'PS-ii raw'!$Q$52</f>
        <v/>
      </c>
      <c r="V248" s="7">
        <f>'PS-ii raw'!$R$52</f>
        <v/>
      </c>
      <c r="W248" s="7">
        <f>'PS-ii raw'!$S$52</f>
        <v/>
      </c>
      <c r="X248" s="7">
        <f>'PS-ii raw'!$T$52</f>
        <v/>
      </c>
      <c r="Y248" s="7">
        <f>'PS-ii raw'!$U$52</f>
        <v/>
      </c>
      <c r="Z248" s="7">
        <f>'PS-ii raw'!$V$52</f>
        <v/>
      </c>
      <c r="AA248" s="7">
        <f>'PS-ii raw'!$W$52</f>
        <v/>
      </c>
      <c r="AB248" s="7">
        <f>'PS-ii raw'!$X$52</f>
        <v/>
      </c>
      <c r="AC248" s="7">
        <f>'PS-ii raw'!$Y$52</f>
        <v/>
      </c>
      <c r="AD248" s="7">
        <f>'PS-ii raw'!$Z$52</f>
        <v/>
      </c>
    </row>
    <row r="249">
      <c r="A249" s="7" t="inlineStr">
        <is>
          <t>tab:case_ii_raw_ps_experiments</t>
        </is>
      </c>
      <c r="B249" s="7" t="inlineStr">
        <is>
          <t>ii</t>
        </is>
      </c>
      <c r="C249" s="7" t="inlineStr">
        <is>
          <t>PS</t>
        </is>
      </c>
      <c r="D249" s="7" t="inlineStr">
        <is>
          <t>raw</t>
        </is>
      </c>
      <c r="E249" s="7">
        <f>'PS-ii raw'!$A$53</f>
        <v/>
      </c>
      <c r="F249" s="7">
        <f>'PS-ii raw'!$B$53</f>
        <v/>
      </c>
      <c r="G249" s="7">
        <f>'PS-ii raw'!$C$53</f>
        <v/>
      </c>
      <c r="H249" s="7">
        <f>'PS-ii raw'!$D$53</f>
        <v/>
      </c>
      <c r="I249" s="7">
        <f>'PS-ii raw'!$E$53</f>
        <v/>
      </c>
      <c r="J249" s="7">
        <f>'PS-ii raw'!$F$53</f>
        <v/>
      </c>
      <c r="K249" s="7">
        <f>'PS-ii raw'!$G$53</f>
        <v/>
      </c>
      <c r="L249" s="7">
        <f>'PS-ii raw'!$H$53</f>
        <v/>
      </c>
      <c r="M249" s="7">
        <f>'PS-ii raw'!$I$53</f>
        <v/>
      </c>
      <c r="N249" s="7">
        <f>'PS-ii raw'!$J$53</f>
        <v/>
      </c>
      <c r="O249" s="7">
        <f>'PS-ii raw'!$K$53</f>
        <v/>
      </c>
      <c r="P249" s="7">
        <f>'PS-ii raw'!$L$53</f>
        <v/>
      </c>
      <c r="Q249" s="7">
        <f>'PS-ii raw'!$M$53</f>
        <v/>
      </c>
      <c r="R249" s="7">
        <f>'PS-ii raw'!$N$53</f>
        <v/>
      </c>
      <c r="S249" s="7">
        <f>'PS-ii raw'!$O$53</f>
        <v/>
      </c>
      <c r="T249" s="7">
        <f>'PS-ii raw'!$P$53</f>
        <v/>
      </c>
      <c r="U249" s="7">
        <f>'PS-ii raw'!$Q$53</f>
        <v/>
      </c>
      <c r="V249" s="7">
        <f>'PS-ii raw'!$R$53</f>
        <v/>
      </c>
      <c r="W249" s="7">
        <f>'PS-ii raw'!$S$53</f>
        <v/>
      </c>
      <c r="X249" s="7">
        <f>'PS-ii raw'!$T$53</f>
        <v/>
      </c>
      <c r="Y249" s="7">
        <f>'PS-ii raw'!$U$53</f>
        <v/>
      </c>
      <c r="Z249" s="7">
        <f>'PS-ii raw'!$V$53</f>
        <v/>
      </c>
      <c r="AA249" s="7">
        <f>'PS-ii raw'!$W$53</f>
        <v/>
      </c>
      <c r="AB249" s="7">
        <f>'PS-ii raw'!$X$53</f>
        <v/>
      </c>
      <c r="AC249" s="7">
        <f>'PS-ii raw'!$Y$53</f>
        <v/>
      </c>
      <c r="AD249" s="7">
        <f>'PS-ii raw'!$Z$53</f>
        <v/>
      </c>
    </row>
    <row r="250">
      <c r="A250" s="7" t="inlineStr">
        <is>
          <t>tab:case_ii_raw_ps_experiments</t>
        </is>
      </c>
      <c r="B250" s="7" t="inlineStr">
        <is>
          <t>ii</t>
        </is>
      </c>
      <c r="C250" s="7" t="inlineStr">
        <is>
          <t>PS</t>
        </is>
      </c>
      <c r="D250" s="7" t="inlineStr">
        <is>
          <t>raw</t>
        </is>
      </c>
      <c r="E250" s="7">
        <f>'PS-ii raw'!$A$54</f>
        <v/>
      </c>
      <c r="F250" s="7">
        <f>'PS-ii raw'!$B$54</f>
        <v/>
      </c>
      <c r="G250" s="7">
        <f>'PS-ii raw'!$C$54</f>
        <v/>
      </c>
      <c r="H250" s="7">
        <f>'PS-ii raw'!$D$54</f>
        <v/>
      </c>
      <c r="I250" s="7">
        <f>'PS-ii raw'!$E$54</f>
        <v/>
      </c>
      <c r="J250" s="7">
        <f>'PS-ii raw'!$F$54</f>
        <v/>
      </c>
      <c r="K250" s="7">
        <f>'PS-ii raw'!$G$54</f>
        <v/>
      </c>
      <c r="L250" s="7">
        <f>'PS-ii raw'!$H$54</f>
        <v/>
      </c>
      <c r="M250" s="7">
        <f>'PS-ii raw'!$I$54</f>
        <v/>
      </c>
      <c r="N250" s="7">
        <f>'PS-ii raw'!$J$54</f>
        <v/>
      </c>
      <c r="O250" s="7">
        <f>'PS-ii raw'!$K$54</f>
        <v/>
      </c>
      <c r="P250" s="7">
        <f>'PS-ii raw'!$L$54</f>
        <v/>
      </c>
      <c r="Q250" s="7">
        <f>'PS-ii raw'!$M$54</f>
        <v/>
      </c>
      <c r="R250" s="7">
        <f>'PS-ii raw'!$N$54</f>
        <v/>
      </c>
      <c r="S250" s="7">
        <f>'PS-ii raw'!$O$54</f>
        <v/>
      </c>
      <c r="T250" s="7">
        <f>'PS-ii raw'!$P$54</f>
        <v/>
      </c>
      <c r="U250" s="7">
        <f>'PS-ii raw'!$Q$54</f>
        <v/>
      </c>
      <c r="V250" s="7">
        <f>'PS-ii raw'!$R$54</f>
        <v/>
      </c>
      <c r="W250" s="7">
        <f>'PS-ii raw'!$S$54</f>
        <v/>
      </c>
      <c r="X250" s="7">
        <f>'PS-ii raw'!$T$54</f>
        <v/>
      </c>
      <c r="Y250" s="7">
        <f>'PS-ii raw'!$U$54</f>
        <v/>
      </c>
      <c r="Z250" s="7">
        <f>'PS-ii raw'!$V$54</f>
        <v/>
      </c>
      <c r="AA250" s="7">
        <f>'PS-ii raw'!$W$54</f>
        <v/>
      </c>
      <c r="AB250" s="7">
        <f>'PS-ii raw'!$X$54</f>
        <v/>
      </c>
      <c r="AC250" s="7">
        <f>'PS-ii raw'!$Y$54</f>
        <v/>
      </c>
      <c r="AD250" s="7">
        <f>'PS-ii raw'!$Z$54</f>
        <v/>
      </c>
    </row>
    <row r="251">
      <c r="A251" s="7" t="inlineStr">
        <is>
          <t>tab:case_ii_raw_ps_experiments</t>
        </is>
      </c>
      <c r="B251" s="7" t="inlineStr">
        <is>
          <t>ii</t>
        </is>
      </c>
      <c r="C251" s="7" t="inlineStr">
        <is>
          <t>PS</t>
        </is>
      </c>
      <c r="D251" s="7" t="inlineStr">
        <is>
          <t>raw</t>
        </is>
      </c>
      <c r="E251" s="7">
        <f>'PS-ii raw'!$A$55</f>
        <v/>
      </c>
      <c r="F251" s="7">
        <f>'PS-ii raw'!$B$55</f>
        <v/>
      </c>
      <c r="G251" s="7">
        <f>'PS-ii raw'!$C$55</f>
        <v/>
      </c>
      <c r="H251" s="7">
        <f>'PS-ii raw'!$D$55</f>
        <v/>
      </c>
      <c r="I251" s="7">
        <f>'PS-ii raw'!$E$55</f>
        <v/>
      </c>
      <c r="J251" s="7">
        <f>'PS-ii raw'!$F$55</f>
        <v/>
      </c>
      <c r="K251" s="7">
        <f>'PS-ii raw'!$G$55</f>
        <v/>
      </c>
      <c r="L251" s="7">
        <f>'PS-ii raw'!$H$55</f>
        <v/>
      </c>
      <c r="M251" s="7">
        <f>'PS-ii raw'!$I$55</f>
        <v/>
      </c>
      <c r="N251" s="7">
        <f>'PS-ii raw'!$J$55</f>
        <v/>
      </c>
      <c r="O251" s="7">
        <f>'PS-ii raw'!$K$55</f>
        <v/>
      </c>
      <c r="P251" s="7">
        <f>'PS-ii raw'!$L$55</f>
        <v/>
      </c>
      <c r="Q251" s="7">
        <f>'PS-ii raw'!$M$55</f>
        <v/>
      </c>
      <c r="R251" s="7">
        <f>'PS-ii raw'!$N$55</f>
        <v/>
      </c>
      <c r="S251" s="7">
        <f>'PS-ii raw'!$O$55</f>
        <v/>
      </c>
      <c r="T251" s="7">
        <f>'PS-ii raw'!$P$55</f>
        <v/>
      </c>
      <c r="U251" s="7">
        <f>'PS-ii raw'!$Q$55</f>
        <v/>
      </c>
      <c r="V251" s="7">
        <f>'PS-ii raw'!$R$55</f>
        <v/>
      </c>
      <c r="W251" s="7">
        <f>'PS-ii raw'!$S$55</f>
        <v/>
      </c>
      <c r="X251" s="7">
        <f>'PS-ii raw'!$T$55</f>
        <v/>
      </c>
      <c r="Y251" s="7">
        <f>'PS-ii raw'!$U$55</f>
        <v/>
      </c>
      <c r="Z251" s="7">
        <f>'PS-ii raw'!$V$55</f>
        <v/>
      </c>
      <c r="AA251" s="7">
        <f>'PS-ii raw'!$W$55</f>
        <v/>
      </c>
      <c r="AB251" s="7">
        <f>'PS-ii raw'!$X$55</f>
        <v/>
      </c>
      <c r="AC251" s="7">
        <f>'PS-ii raw'!$Y$55</f>
        <v/>
      </c>
      <c r="AD251" s="7">
        <f>'PS-ii raw'!$Z$55</f>
        <v/>
      </c>
    </row>
    <row r="252">
      <c r="A252" s="7" t="inlineStr">
        <is>
          <t>tab:case_ii_aligned_ps_experiments</t>
        </is>
      </c>
      <c r="B252" s="7" t="inlineStr">
        <is>
          <t>ii</t>
        </is>
      </c>
      <c r="C252" s="7" t="inlineStr">
        <is>
          <t>PS</t>
        </is>
      </c>
      <c r="D252" s="7" t="inlineStr">
        <is>
          <t>aligned</t>
        </is>
      </c>
      <c r="E252" s="7">
        <f>'PS-ii aligned'!$A$6</f>
        <v/>
      </c>
      <c r="F252" s="7">
        <f>'PS-ii aligned'!$B$6</f>
        <v/>
      </c>
      <c r="G252" s="7">
        <f>'PS-ii aligned'!$C$6</f>
        <v/>
      </c>
      <c r="H252" s="7">
        <f>'PS-ii aligned'!$D$6</f>
        <v/>
      </c>
      <c r="I252" s="7">
        <f>'PS-ii aligned'!$E$6</f>
        <v/>
      </c>
      <c r="J252" s="7">
        <f>'PS-ii aligned'!$F$6</f>
        <v/>
      </c>
      <c r="K252" s="7">
        <f>'PS-ii aligned'!$G$6</f>
        <v/>
      </c>
      <c r="L252" s="7">
        <f>'PS-ii aligned'!$H$6</f>
        <v/>
      </c>
      <c r="M252" s="7">
        <f>'PS-ii aligned'!$I$6</f>
        <v/>
      </c>
      <c r="N252" s="7">
        <f>'PS-ii aligned'!$J$6</f>
        <v/>
      </c>
      <c r="O252" s="7">
        <f>'PS-ii aligned'!$K$6</f>
        <v/>
      </c>
      <c r="P252" s="7">
        <f>'PS-ii aligned'!$L$6</f>
        <v/>
      </c>
      <c r="Q252" s="7">
        <f>'PS-ii aligned'!$M$6</f>
        <v/>
      </c>
      <c r="R252" s="7">
        <f>'PS-ii aligned'!$N$6</f>
        <v/>
      </c>
      <c r="S252" s="7">
        <f>'PS-ii aligned'!$O$6</f>
        <v/>
      </c>
      <c r="T252" s="7">
        <f>'PS-ii aligned'!$P$6</f>
        <v/>
      </c>
      <c r="U252" s="7">
        <f>'PS-ii aligned'!$Q$6</f>
        <v/>
      </c>
      <c r="V252" s="7">
        <f>'PS-ii aligned'!$R$6</f>
        <v/>
      </c>
      <c r="W252" s="7">
        <f>'PS-ii aligned'!$S$6</f>
        <v/>
      </c>
      <c r="X252" s="7">
        <f>'PS-ii aligned'!$T$6</f>
        <v/>
      </c>
      <c r="Y252" s="7">
        <f>'PS-ii aligned'!$U$6</f>
        <v/>
      </c>
      <c r="Z252" s="7">
        <f>'PS-ii aligned'!$V$6</f>
        <v/>
      </c>
      <c r="AA252" s="7">
        <f>'PS-ii aligned'!$W$6</f>
        <v/>
      </c>
      <c r="AB252" s="7">
        <f>'PS-ii aligned'!$X$6</f>
        <v/>
      </c>
      <c r="AC252" s="7">
        <f>'PS-ii aligned'!$Y$6</f>
        <v/>
      </c>
      <c r="AD252" s="7">
        <f>'PS-ii aligned'!$Z$6</f>
        <v/>
      </c>
    </row>
    <row r="253">
      <c r="A253" s="7" t="inlineStr">
        <is>
          <t>tab:case_ii_aligned_ps_experiments</t>
        </is>
      </c>
      <c r="B253" s="7" t="inlineStr">
        <is>
          <t>ii</t>
        </is>
      </c>
      <c r="C253" s="7" t="inlineStr">
        <is>
          <t>PS</t>
        </is>
      </c>
      <c r="D253" s="7" t="inlineStr">
        <is>
          <t>aligned</t>
        </is>
      </c>
      <c r="E253" s="7">
        <f>'PS-ii aligned'!$A$7</f>
        <v/>
      </c>
      <c r="F253" s="7">
        <f>'PS-ii aligned'!$B$7</f>
        <v/>
      </c>
      <c r="G253" s="7">
        <f>'PS-ii aligned'!$C$7</f>
        <v/>
      </c>
      <c r="H253" s="7">
        <f>'PS-ii aligned'!$D$7</f>
        <v/>
      </c>
      <c r="I253" s="7">
        <f>'PS-ii aligned'!$E$7</f>
        <v/>
      </c>
      <c r="J253" s="7">
        <f>'PS-ii aligned'!$F$7</f>
        <v/>
      </c>
      <c r="K253" s="7">
        <f>'PS-ii aligned'!$G$7</f>
        <v/>
      </c>
      <c r="L253" s="7">
        <f>'PS-ii aligned'!$H$7</f>
        <v/>
      </c>
      <c r="M253" s="7">
        <f>'PS-ii aligned'!$I$7</f>
        <v/>
      </c>
      <c r="N253" s="7">
        <f>'PS-ii aligned'!$J$7</f>
        <v/>
      </c>
      <c r="O253" s="7">
        <f>'PS-ii aligned'!$K$7</f>
        <v/>
      </c>
      <c r="P253" s="7">
        <f>'PS-ii aligned'!$L$7</f>
        <v/>
      </c>
      <c r="Q253" s="7">
        <f>'PS-ii aligned'!$M$7</f>
        <v/>
      </c>
      <c r="R253" s="7">
        <f>'PS-ii aligned'!$N$7</f>
        <v/>
      </c>
      <c r="S253" s="7">
        <f>'PS-ii aligned'!$O$7</f>
        <v/>
      </c>
      <c r="T253" s="7">
        <f>'PS-ii aligned'!$P$7</f>
        <v/>
      </c>
      <c r="U253" s="7">
        <f>'PS-ii aligned'!$Q$7</f>
        <v/>
      </c>
      <c r="V253" s="7">
        <f>'PS-ii aligned'!$R$7</f>
        <v/>
      </c>
      <c r="W253" s="7">
        <f>'PS-ii aligned'!$S$7</f>
        <v/>
      </c>
      <c r="X253" s="7">
        <f>'PS-ii aligned'!$T$7</f>
        <v/>
      </c>
      <c r="Y253" s="7">
        <f>'PS-ii aligned'!$U$7</f>
        <v/>
      </c>
      <c r="Z253" s="7">
        <f>'PS-ii aligned'!$V$7</f>
        <v/>
      </c>
      <c r="AA253" s="7">
        <f>'PS-ii aligned'!$W$7</f>
        <v/>
      </c>
      <c r="AB253" s="7">
        <f>'PS-ii aligned'!$X$7</f>
        <v/>
      </c>
      <c r="AC253" s="7">
        <f>'PS-ii aligned'!$Y$7</f>
        <v/>
      </c>
      <c r="AD253" s="7">
        <f>'PS-ii aligned'!$Z$7</f>
        <v/>
      </c>
    </row>
    <row r="254">
      <c r="A254" s="7" t="inlineStr">
        <is>
          <t>tab:case_ii_aligned_ps_experiments</t>
        </is>
      </c>
      <c r="B254" s="7" t="inlineStr">
        <is>
          <t>ii</t>
        </is>
      </c>
      <c r="C254" s="7" t="inlineStr">
        <is>
          <t>PS</t>
        </is>
      </c>
      <c r="D254" s="7" t="inlineStr">
        <is>
          <t>aligned</t>
        </is>
      </c>
      <c r="E254" s="7">
        <f>'PS-ii aligned'!$A$8</f>
        <v/>
      </c>
      <c r="F254" s="7">
        <f>'PS-ii aligned'!$B$8</f>
        <v/>
      </c>
      <c r="G254" s="7">
        <f>'PS-ii aligned'!$C$8</f>
        <v/>
      </c>
      <c r="H254" s="7">
        <f>'PS-ii aligned'!$D$8</f>
        <v/>
      </c>
      <c r="I254" s="7">
        <f>'PS-ii aligned'!$E$8</f>
        <v/>
      </c>
      <c r="J254" s="7">
        <f>'PS-ii aligned'!$F$8</f>
        <v/>
      </c>
      <c r="K254" s="7">
        <f>'PS-ii aligned'!$G$8</f>
        <v/>
      </c>
      <c r="L254" s="7">
        <f>'PS-ii aligned'!$H$8</f>
        <v/>
      </c>
      <c r="M254" s="7">
        <f>'PS-ii aligned'!$I$8</f>
        <v/>
      </c>
      <c r="N254" s="7">
        <f>'PS-ii aligned'!$J$8</f>
        <v/>
      </c>
      <c r="O254" s="7">
        <f>'PS-ii aligned'!$K$8</f>
        <v/>
      </c>
      <c r="P254" s="7">
        <f>'PS-ii aligned'!$L$8</f>
        <v/>
      </c>
      <c r="Q254" s="7">
        <f>'PS-ii aligned'!$M$8</f>
        <v/>
      </c>
      <c r="R254" s="7">
        <f>'PS-ii aligned'!$N$8</f>
        <v/>
      </c>
      <c r="S254" s="7">
        <f>'PS-ii aligned'!$O$8</f>
        <v/>
      </c>
      <c r="T254" s="7">
        <f>'PS-ii aligned'!$P$8</f>
        <v/>
      </c>
      <c r="U254" s="7">
        <f>'PS-ii aligned'!$Q$8</f>
        <v/>
      </c>
      <c r="V254" s="7">
        <f>'PS-ii aligned'!$R$8</f>
        <v/>
      </c>
      <c r="W254" s="7">
        <f>'PS-ii aligned'!$S$8</f>
        <v/>
      </c>
      <c r="X254" s="7">
        <f>'PS-ii aligned'!$T$8</f>
        <v/>
      </c>
      <c r="Y254" s="7">
        <f>'PS-ii aligned'!$U$8</f>
        <v/>
      </c>
      <c r="Z254" s="7">
        <f>'PS-ii aligned'!$V$8</f>
        <v/>
      </c>
      <c r="AA254" s="7">
        <f>'PS-ii aligned'!$W$8</f>
        <v/>
      </c>
      <c r="AB254" s="7">
        <f>'PS-ii aligned'!$X$8</f>
        <v/>
      </c>
      <c r="AC254" s="7">
        <f>'PS-ii aligned'!$Y$8</f>
        <v/>
      </c>
      <c r="AD254" s="7">
        <f>'PS-ii aligned'!$Z$8</f>
        <v/>
      </c>
    </row>
    <row r="255">
      <c r="A255" s="7" t="inlineStr">
        <is>
          <t>tab:case_ii_aligned_ps_experiments</t>
        </is>
      </c>
      <c r="B255" s="7" t="inlineStr">
        <is>
          <t>ii</t>
        </is>
      </c>
      <c r="C255" s="7" t="inlineStr">
        <is>
          <t>PS</t>
        </is>
      </c>
      <c r="D255" s="7" t="inlineStr">
        <is>
          <t>aligned</t>
        </is>
      </c>
      <c r="E255" s="7">
        <f>'PS-ii aligned'!$A$9</f>
        <v/>
      </c>
      <c r="F255" s="7">
        <f>'PS-ii aligned'!$B$9</f>
        <v/>
      </c>
      <c r="G255" s="7">
        <f>'PS-ii aligned'!$C$9</f>
        <v/>
      </c>
      <c r="H255" s="7">
        <f>'PS-ii aligned'!$D$9</f>
        <v/>
      </c>
      <c r="I255" s="7">
        <f>'PS-ii aligned'!$E$9</f>
        <v/>
      </c>
      <c r="J255" s="7">
        <f>'PS-ii aligned'!$F$9</f>
        <v/>
      </c>
      <c r="K255" s="7">
        <f>'PS-ii aligned'!$G$9</f>
        <v/>
      </c>
      <c r="L255" s="7">
        <f>'PS-ii aligned'!$H$9</f>
        <v/>
      </c>
      <c r="M255" s="7">
        <f>'PS-ii aligned'!$I$9</f>
        <v/>
      </c>
      <c r="N255" s="7">
        <f>'PS-ii aligned'!$J$9</f>
        <v/>
      </c>
      <c r="O255" s="7">
        <f>'PS-ii aligned'!$K$9</f>
        <v/>
      </c>
      <c r="P255" s="7">
        <f>'PS-ii aligned'!$L$9</f>
        <v/>
      </c>
      <c r="Q255" s="7">
        <f>'PS-ii aligned'!$M$9</f>
        <v/>
      </c>
      <c r="R255" s="7">
        <f>'PS-ii aligned'!$N$9</f>
        <v/>
      </c>
      <c r="S255" s="7">
        <f>'PS-ii aligned'!$O$9</f>
        <v/>
      </c>
      <c r="T255" s="7">
        <f>'PS-ii aligned'!$P$9</f>
        <v/>
      </c>
      <c r="U255" s="7">
        <f>'PS-ii aligned'!$Q$9</f>
        <v/>
      </c>
      <c r="V255" s="7">
        <f>'PS-ii aligned'!$R$9</f>
        <v/>
      </c>
      <c r="W255" s="7">
        <f>'PS-ii aligned'!$S$9</f>
        <v/>
      </c>
      <c r="X255" s="7">
        <f>'PS-ii aligned'!$T$9</f>
        <v/>
      </c>
      <c r="Y255" s="7">
        <f>'PS-ii aligned'!$U$9</f>
        <v/>
      </c>
      <c r="Z255" s="7">
        <f>'PS-ii aligned'!$V$9</f>
        <v/>
      </c>
      <c r="AA255" s="7">
        <f>'PS-ii aligned'!$W$9</f>
        <v/>
      </c>
      <c r="AB255" s="7">
        <f>'PS-ii aligned'!$X$9</f>
        <v/>
      </c>
      <c r="AC255" s="7">
        <f>'PS-ii aligned'!$Y$9</f>
        <v/>
      </c>
      <c r="AD255" s="7">
        <f>'PS-ii aligned'!$Z$9</f>
        <v/>
      </c>
    </row>
    <row r="256">
      <c r="A256" s="7" t="inlineStr">
        <is>
          <t>tab:case_ii_aligned_ps_experiments</t>
        </is>
      </c>
      <c r="B256" s="7" t="inlineStr">
        <is>
          <t>ii</t>
        </is>
      </c>
      <c r="C256" s="7" t="inlineStr">
        <is>
          <t>PS</t>
        </is>
      </c>
      <c r="D256" s="7" t="inlineStr">
        <is>
          <t>aligned</t>
        </is>
      </c>
      <c r="E256" s="7">
        <f>'PS-ii aligned'!$A$10</f>
        <v/>
      </c>
      <c r="F256" s="7">
        <f>'PS-ii aligned'!$B$10</f>
        <v/>
      </c>
      <c r="G256" s="7">
        <f>'PS-ii aligned'!$C$10</f>
        <v/>
      </c>
      <c r="H256" s="7">
        <f>'PS-ii aligned'!$D$10</f>
        <v/>
      </c>
      <c r="I256" s="7">
        <f>'PS-ii aligned'!$E$10</f>
        <v/>
      </c>
      <c r="J256" s="7">
        <f>'PS-ii aligned'!$F$10</f>
        <v/>
      </c>
      <c r="K256" s="7">
        <f>'PS-ii aligned'!$G$10</f>
        <v/>
      </c>
      <c r="L256" s="7">
        <f>'PS-ii aligned'!$H$10</f>
        <v/>
      </c>
      <c r="M256" s="7">
        <f>'PS-ii aligned'!$I$10</f>
        <v/>
      </c>
      <c r="N256" s="7">
        <f>'PS-ii aligned'!$J$10</f>
        <v/>
      </c>
      <c r="O256" s="7">
        <f>'PS-ii aligned'!$K$10</f>
        <v/>
      </c>
      <c r="P256" s="7">
        <f>'PS-ii aligned'!$L$10</f>
        <v/>
      </c>
      <c r="Q256" s="7">
        <f>'PS-ii aligned'!$M$10</f>
        <v/>
      </c>
      <c r="R256" s="7">
        <f>'PS-ii aligned'!$N$10</f>
        <v/>
      </c>
      <c r="S256" s="7">
        <f>'PS-ii aligned'!$O$10</f>
        <v/>
      </c>
      <c r="T256" s="7">
        <f>'PS-ii aligned'!$P$10</f>
        <v/>
      </c>
      <c r="U256" s="7">
        <f>'PS-ii aligned'!$Q$10</f>
        <v/>
      </c>
      <c r="V256" s="7">
        <f>'PS-ii aligned'!$R$10</f>
        <v/>
      </c>
      <c r="W256" s="7">
        <f>'PS-ii aligned'!$S$10</f>
        <v/>
      </c>
      <c r="X256" s="7">
        <f>'PS-ii aligned'!$T$10</f>
        <v/>
      </c>
      <c r="Y256" s="7">
        <f>'PS-ii aligned'!$U$10</f>
        <v/>
      </c>
      <c r="Z256" s="7">
        <f>'PS-ii aligned'!$V$10</f>
        <v/>
      </c>
      <c r="AA256" s="7">
        <f>'PS-ii aligned'!$W$10</f>
        <v/>
      </c>
      <c r="AB256" s="7">
        <f>'PS-ii aligned'!$X$10</f>
        <v/>
      </c>
      <c r="AC256" s="7">
        <f>'PS-ii aligned'!$Y$10</f>
        <v/>
      </c>
      <c r="AD256" s="7">
        <f>'PS-ii aligned'!$Z$10</f>
        <v/>
      </c>
    </row>
    <row r="257">
      <c r="A257" s="7" t="inlineStr">
        <is>
          <t>tab:case_ii_aligned_ps_experiments</t>
        </is>
      </c>
      <c r="B257" s="7" t="inlineStr">
        <is>
          <t>ii</t>
        </is>
      </c>
      <c r="C257" s="7" t="inlineStr">
        <is>
          <t>PS</t>
        </is>
      </c>
      <c r="D257" s="7" t="inlineStr">
        <is>
          <t>aligned</t>
        </is>
      </c>
      <c r="E257" s="7">
        <f>'PS-ii aligned'!$A$11</f>
        <v/>
      </c>
      <c r="F257" s="7">
        <f>'PS-ii aligned'!$B$11</f>
        <v/>
      </c>
      <c r="G257" s="7">
        <f>'PS-ii aligned'!$C$11</f>
        <v/>
      </c>
      <c r="H257" s="7">
        <f>'PS-ii aligned'!$D$11</f>
        <v/>
      </c>
      <c r="I257" s="7">
        <f>'PS-ii aligned'!$E$11</f>
        <v/>
      </c>
      <c r="J257" s="7">
        <f>'PS-ii aligned'!$F$11</f>
        <v/>
      </c>
      <c r="K257" s="7">
        <f>'PS-ii aligned'!$G$11</f>
        <v/>
      </c>
      <c r="L257" s="7">
        <f>'PS-ii aligned'!$H$11</f>
        <v/>
      </c>
      <c r="M257" s="7">
        <f>'PS-ii aligned'!$I$11</f>
        <v/>
      </c>
      <c r="N257" s="7">
        <f>'PS-ii aligned'!$J$11</f>
        <v/>
      </c>
      <c r="O257" s="7">
        <f>'PS-ii aligned'!$K$11</f>
        <v/>
      </c>
      <c r="P257" s="7">
        <f>'PS-ii aligned'!$L$11</f>
        <v/>
      </c>
      <c r="Q257" s="7">
        <f>'PS-ii aligned'!$M$11</f>
        <v/>
      </c>
      <c r="R257" s="7">
        <f>'PS-ii aligned'!$N$11</f>
        <v/>
      </c>
      <c r="S257" s="7">
        <f>'PS-ii aligned'!$O$11</f>
        <v/>
      </c>
      <c r="T257" s="7">
        <f>'PS-ii aligned'!$P$11</f>
        <v/>
      </c>
      <c r="U257" s="7">
        <f>'PS-ii aligned'!$Q$11</f>
        <v/>
      </c>
      <c r="V257" s="7">
        <f>'PS-ii aligned'!$R$11</f>
        <v/>
      </c>
      <c r="W257" s="7">
        <f>'PS-ii aligned'!$S$11</f>
        <v/>
      </c>
      <c r="X257" s="7">
        <f>'PS-ii aligned'!$T$11</f>
        <v/>
      </c>
      <c r="Y257" s="7">
        <f>'PS-ii aligned'!$U$11</f>
        <v/>
      </c>
      <c r="Z257" s="7">
        <f>'PS-ii aligned'!$V$11</f>
        <v/>
      </c>
      <c r="AA257" s="7">
        <f>'PS-ii aligned'!$W$11</f>
        <v/>
      </c>
      <c r="AB257" s="7">
        <f>'PS-ii aligned'!$X$11</f>
        <v/>
      </c>
      <c r="AC257" s="7">
        <f>'PS-ii aligned'!$Y$11</f>
        <v/>
      </c>
      <c r="AD257" s="7">
        <f>'PS-ii aligned'!$Z$11</f>
        <v/>
      </c>
    </row>
    <row r="258">
      <c r="A258" s="7" t="inlineStr">
        <is>
          <t>tab:case_ii_aligned_ps_experiments</t>
        </is>
      </c>
      <c r="B258" s="7" t="inlineStr">
        <is>
          <t>ii</t>
        </is>
      </c>
      <c r="C258" s="7" t="inlineStr">
        <is>
          <t>PS</t>
        </is>
      </c>
      <c r="D258" s="7" t="inlineStr">
        <is>
          <t>aligned</t>
        </is>
      </c>
      <c r="E258" s="7">
        <f>'PS-ii aligned'!$A$12</f>
        <v/>
      </c>
      <c r="F258" s="7">
        <f>'PS-ii aligned'!$B$12</f>
        <v/>
      </c>
      <c r="G258" s="7">
        <f>'PS-ii aligned'!$C$12</f>
        <v/>
      </c>
      <c r="H258" s="7">
        <f>'PS-ii aligned'!$D$12</f>
        <v/>
      </c>
      <c r="I258" s="7">
        <f>'PS-ii aligned'!$E$12</f>
        <v/>
      </c>
      <c r="J258" s="7">
        <f>'PS-ii aligned'!$F$12</f>
        <v/>
      </c>
      <c r="K258" s="7">
        <f>'PS-ii aligned'!$G$12</f>
        <v/>
      </c>
      <c r="L258" s="7">
        <f>'PS-ii aligned'!$H$12</f>
        <v/>
      </c>
      <c r="M258" s="7">
        <f>'PS-ii aligned'!$I$12</f>
        <v/>
      </c>
      <c r="N258" s="7">
        <f>'PS-ii aligned'!$J$12</f>
        <v/>
      </c>
      <c r="O258" s="7">
        <f>'PS-ii aligned'!$K$12</f>
        <v/>
      </c>
      <c r="P258" s="7">
        <f>'PS-ii aligned'!$L$12</f>
        <v/>
      </c>
      <c r="Q258" s="7">
        <f>'PS-ii aligned'!$M$12</f>
        <v/>
      </c>
      <c r="R258" s="7">
        <f>'PS-ii aligned'!$N$12</f>
        <v/>
      </c>
      <c r="S258" s="7">
        <f>'PS-ii aligned'!$O$12</f>
        <v/>
      </c>
      <c r="T258" s="7">
        <f>'PS-ii aligned'!$P$12</f>
        <v/>
      </c>
      <c r="U258" s="7">
        <f>'PS-ii aligned'!$Q$12</f>
        <v/>
      </c>
      <c r="V258" s="7">
        <f>'PS-ii aligned'!$R$12</f>
        <v/>
      </c>
      <c r="W258" s="7">
        <f>'PS-ii aligned'!$S$12</f>
        <v/>
      </c>
      <c r="X258" s="7">
        <f>'PS-ii aligned'!$T$12</f>
        <v/>
      </c>
      <c r="Y258" s="7">
        <f>'PS-ii aligned'!$U$12</f>
        <v/>
      </c>
      <c r="Z258" s="7">
        <f>'PS-ii aligned'!$V$12</f>
        <v/>
      </c>
      <c r="AA258" s="7">
        <f>'PS-ii aligned'!$W$12</f>
        <v/>
      </c>
      <c r="AB258" s="7">
        <f>'PS-ii aligned'!$X$12</f>
        <v/>
      </c>
      <c r="AC258" s="7">
        <f>'PS-ii aligned'!$Y$12</f>
        <v/>
      </c>
      <c r="AD258" s="7">
        <f>'PS-ii aligned'!$Z$12</f>
        <v/>
      </c>
    </row>
    <row r="259">
      <c r="A259" s="7" t="inlineStr">
        <is>
          <t>tab:case_ii_aligned_ps_experiments</t>
        </is>
      </c>
      <c r="B259" s="7" t="inlineStr">
        <is>
          <t>ii</t>
        </is>
      </c>
      <c r="C259" s="7" t="inlineStr">
        <is>
          <t>PS</t>
        </is>
      </c>
      <c r="D259" s="7" t="inlineStr">
        <is>
          <t>aligned</t>
        </is>
      </c>
      <c r="E259" s="7">
        <f>'PS-ii aligned'!$A$13</f>
        <v/>
      </c>
      <c r="F259" s="7">
        <f>'PS-ii aligned'!$B$13</f>
        <v/>
      </c>
      <c r="G259" s="7">
        <f>'PS-ii aligned'!$C$13</f>
        <v/>
      </c>
      <c r="H259" s="7">
        <f>'PS-ii aligned'!$D$13</f>
        <v/>
      </c>
      <c r="I259" s="7">
        <f>'PS-ii aligned'!$E$13</f>
        <v/>
      </c>
      <c r="J259" s="7">
        <f>'PS-ii aligned'!$F$13</f>
        <v/>
      </c>
      <c r="K259" s="7">
        <f>'PS-ii aligned'!$G$13</f>
        <v/>
      </c>
      <c r="L259" s="7">
        <f>'PS-ii aligned'!$H$13</f>
        <v/>
      </c>
      <c r="M259" s="7">
        <f>'PS-ii aligned'!$I$13</f>
        <v/>
      </c>
      <c r="N259" s="7">
        <f>'PS-ii aligned'!$J$13</f>
        <v/>
      </c>
      <c r="O259" s="7">
        <f>'PS-ii aligned'!$K$13</f>
        <v/>
      </c>
      <c r="P259" s="7">
        <f>'PS-ii aligned'!$L$13</f>
        <v/>
      </c>
      <c r="Q259" s="7">
        <f>'PS-ii aligned'!$M$13</f>
        <v/>
      </c>
      <c r="R259" s="7">
        <f>'PS-ii aligned'!$N$13</f>
        <v/>
      </c>
      <c r="S259" s="7">
        <f>'PS-ii aligned'!$O$13</f>
        <v/>
      </c>
      <c r="T259" s="7">
        <f>'PS-ii aligned'!$P$13</f>
        <v/>
      </c>
      <c r="U259" s="7">
        <f>'PS-ii aligned'!$Q$13</f>
        <v/>
      </c>
      <c r="V259" s="7">
        <f>'PS-ii aligned'!$R$13</f>
        <v/>
      </c>
      <c r="W259" s="7">
        <f>'PS-ii aligned'!$S$13</f>
        <v/>
      </c>
      <c r="X259" s="7">
        <f>'PS-ii aligned'!$T$13</f>
        <v/>
      </c>
      <c r="Y259" s="7">
        <f>'PS-ii aligned'!$U$13</f>
        <v/>
      </c>
      <c r="Z259" s="7">
        <f>'PS-ii aligned'!$V$13</f>
        <v/>
      </c>
      <c r="AA259" s="7">
        <f>'PS-ii aligned'!$W$13</f>
        <v/>
      </c>
      <c r="AB259" s="7">
        <f>'PS-ii aligned'!$X$13</f>
        <v/>
      </c>
      <c r="AC259" s="7">
        <f>'PS-ii aligned'!$Y$13</f>
        <v/>
      </c>
      <c r="AD259" s="7">
        <f>'PS-ii aligned'!$Z$13</f>
        <v/>
      </c>
    </row>
    <row r="260">
      <c r="A260" s="7" t="inlineStr">
        <is>
          <t>tab:case_ii_aligned_ps_experiments</t>
        </is>
      </c>
      <c r="B260" s="7" t="inlineStr">
        <is>
          <t>ii</t>
        </is>
      </c>
      <c r="C260" s="7" t="inlineStr">
        <is>
          <t>PS</t>
        </is>
      </c>
      <c r="D260" s="7" t="inlineStr">
        <is>
          <t>aligned</t>
        </is>
      </c>
      <c r="E260" s="7">
        <f>'PS-ii aligned'!$A$14</f>
        <v/>
      </c>
      <c r="F260" s="7">
        <f>'PS-ii aligned'!$B$14</f>
        <v/>
      </c>
      <c r="G260" s="7">
        <f>'PS-ii aligned'!$C$14</f>
        <v/>
      </c>
      <c r="H260" s="7">
        <f>'PS-ii aligned'!$D$14</f>
        <v/>
      </c>
      <c r="I260" s="7">
        <f>'PS-ii aligned'!$E$14</f>
        <v/>
      </c>
      <c r="J260" s="7">
        <f>'PS-ii aligned'!$F$14</f>
        <v/>
      </c>
      <c r="K260" s="7">
        <f>'PS-ii aligned'!$G$14</f>
        <v/>
      </c>
      <c r="L260" s="7">
        <f>'PS-ii aligned'!$H$14</f>
        <v/>
      </c>
      <c r="M260" s="7">
        <f>'PS-ii aligned'!$I$14</f>
        <v/>
      </c>
      <c r="N260" s="7">
        <f>'PS-ii aligned'!$J$14</f>
        <v/>
      </c>
      <c r="O260" s="7">
        <f>'PS-ii aligned'!$K$14</f>
        <v/>
      </c>
      <c r="P260" s="7">
        <f>'PS-ii aligned'!$L$14</f>
        <v/>
      </c>
      <c r="Q260" s="7">
        <f>'PS-ii aligned'!$M$14</f>
        <v/>
      </c>
      <c r="R260" s="7">
        <f>'PS-ii aligned'!$N$14</f>
        <v/>
      </c>
      <c r="S260" s="7">
        <f>'PS-ii aligned'!$O$14</f>
        <v/>
      </c>
      <c r="T260" s="7">
        <f>'PS-ii aligned'!$P$14</f>
        <v/>
      </c>
      <c r="U260" s="7">
        <f>'PS-ii aligned'!$Q$14</f>
        <v/>
      </c>
      <c r="V260" s="7">
        <f>'PS-ii aligned'!$R$14</f>
        <v/>
      </c>
      <c r="W260" s="7">
        <f>'PS-ii aligned'!$S$14</f>
        <v/>
      </c>
      <c r="X260" s="7">
        <f>'PS-ii aligned'!$T$14</f>
        <v/>
      </c>
      <c r="Y260" s="7">
        <f>'PS-ii aligned'!$U$14</f>
        <v/>
      </c>
      <c r="Z260" s="7">
        <f>'PS-ii aligned'!$V$14</f>
        <v/>
      </c>
      <c r="AA260" s="7">
        <f>'PS-ii aligned'!$W$14</f>
        <v/>
      </c>
      <c r="AB260" s="7">
        <f>'PS-ii aligned'!$X$14</f>
        <v/>
      </c>
      <c r="AC260" s="7">
        <f>'PS-ii aligned'!$Y$14</f>
        <v/>
      </c>
      <c r="AD260" s="7">
        <f>'PS-ii aligned'!$Z$14</f>
        <v/>
      </c>
    </row>
    <row r="261">
      <c r="A261" s="7" t="inlineStr">
        <is>
          <t>tab:case_ii_aligned_ps_experiments</t>
        </is>
      </c>
      <c r="B261" s="7" t="inlineStr">
        <is>
          <t>ii</t>
        </is>
      </c>
      <c r="C261" s="7" t="inlineStr">
        <is>
          <t>PS</t>
        </is>
      </c>
      <c r="D261" s="7" t="inlineStr">
        <is>
          <t>aligned</t>
        </is>
      </c>
      <c r="E261" s="7">
        <f>'PS-ii aligned'!$A$15</f>
        <v/>
      </c>
      <c r="F261" s="7">
        <f>'PS-ii aligned'!$B$15</f>
        <v/>
      </c>
      <c r="G261" s="7">
        <f>'PS-ii aligned'!$C$15</f>
        <v/>
      </c>
      <c r="H261" s="7">
        <f>'PS-ii aligned'!$D$15</f>
        <v/>
      </c>
      <c r="I261" s="7">
        <f>'PS-ii aligned'!$E$15</f>
        <v/>
      </c>
      <c r="J261" s="7">
        <f>'PS-ii aligned'!$F$15</f>
        <v/>
      </c>
      <c r="K261" s="7">
        <f>'PS-ii aligned'!$G$15</f>
        <v/>
      </c>
      <c r="L261" s="7">
        <f>'PS-ii aligned'!$H$15</f>
        <v/>
      </c>
      <c r="M261" s="7">
        <f>'PS-ii aligned'!$I$15</f>
        <v/>
      </c>
      <c r="N261" s="7">
        <f>'PS-ii aligned'!$J$15</f>
        <v/>
      </c>
      <c r="O261" s="7">
        <f>'PS-ii aligned'!$K$15</f>
        <v/>
      </c>
      <c r="P261" s="7">
        <f>'PS-ii aligned'!$L$15</f>
        <v/>
      </c>
      <c r="Q261" s="7">
        <f>'PS-ii aligned'!$M$15</f>
        <v/>
      </c>
      <c r="R261" s="7">
        <f>'PS-ii aligned'!$N$15</f>
        <v/>
      </c>
      <c r="S261" s="7">
        <f>'PS-ii aligned'!$O$15</f>
        <v/>
      </c>
      <c r="T261" s="7">
        <f>'PS-ii aligned'!$P$15</f>
        <v/>
      </c>
      <c r="U261" s="7">
        <f>'PS-ii aligned'!$Q$15</f>
        <v/>
      </c>
      <c r="V261" s="7">
        <f>'PS-ii aligned'!$R$15</f>
        <v/>
      </c>
      <c r="W261" s="7">
        <f>'PS-ii aligned'!$S$15</f>
        <v/>
      </c>
      <c r="X261" s="7">
        <f>'PS-ii aligned'!$T$15</f>
        <v/>
      </c>
      <c r="Y261" s="7">
        <f>'PS-ii aligned'!$U$15</f>
        <v/>
      </c>
      <c r="Z261" s="7">
        <f>'PS-ii aligned'!$V$15</f>
        <v/>
      </c>
      <c r="AA261" s="7">
        <f>'PS-ii aligned'!$W$15</f>
        <v/>
      </c>
      <c r="AB261" s="7">
        <f>'PS-ii aligned'!$X$15</f>
        <v/>
      </c>
      <c r="AC261" s="7">
        <f>'PS-ii aligned'!$Y$15</f>
        <v/>
      </c>
      <c r="AD261" s="7">
        <f>'PS-ii aligned'!$Z$15</f>
        <v/>
      </c>
    </row>
    <row r="262">
      <c r="A262" s="7" t="inlineStr">
        <is>
          <t>tab:case_ii_aligned_ps_experiments</t>
        </is>
      </c>
      <c r="B262" s="7" t="inlineStr">
        <is>
          <t>ii</t>
        </is>
      </c>
      <c r="C262" s="7" t="inlineStr">
        <is>
          <t>PS</t>
        </is>
      </c>
      <c r="D262" s="7" t="inlineStr">
        <is>
          <t>aligned</t>
        </is>
      </c>
      <c r="E262" s="7">
        <f>'PS-ii aligned'!$A$16</f>
        <v/>
      </c>
      <c r="F262" s="7">
        <f>'PS-ii aligned'!$B$16</f>
        <v/>
      </c>
      <c r="G262" s="7">
        <f>'PS-ii aligned'!$C$16</f>
        <v/>
      </c>
      <c r="H262" s="7">
        <f>'PS-ii aligned'!$D$16</f>
        <v/>
      </c>
      <c r="I262" s="7">
        <f>'PS-ii aligned'!$E$16</f>
        <v/>
      </c>
      <c r="J262" s="7">
        <f>'PS-ii aligned'!$F$16</f>
        <v/>
      </c>
      <c r="K262" s="7">
        <f>'PS-ii aligned'!$G$16</f>
        <v/>
      </c>
      <c r="L262" s="7">
        <f>'PS-ii aligned'!$H$16</f>
        <v/>
      </c>
      <c r="M262" s="7">
        <f>'PS-ii aligned'!$I$16</f>
        <v/>
      </c>
      <c r="N262" s="7">
        <f>'PS-ii aligned'!$J$16</f>
        <v/>
      </c>
      <c r="O262" s="7">
        <f>'PS-ii aligned'!$K$16</f>
        <v/>
      </c>
      <c r="P262" s="7">
        <f>'PS-ii aligned'!$L$16</f>
        <v/>
      </c>
      <c r="Q262" s="7">
        <f>'PS-ii aligned'!$M$16</f>
        <v/>
      </c>
      <c r="R262" s="7">
        <f>'PS-ii aligned'!$N$16</f>
        <v/>
      </c>
      <c r="S262" s="7">
        <f>'PS-ii aligned'!$O$16</f>
        <v/>
      </c>
      <c r="T262" s="7">
        <f>'PS-ii aligned'!$P$16</f>
        <v/>
      </c>
      <c r="U262" s="7">
        <f>'PS-ii aligned'!$Q$16</f>
        <v/>
      </c>
      <c r="V262" s="7">
        <f>'PS-ii aligned'!$R$16</f>
        <v/>
      </c>
      <c r="W262" s="7">
        <f>'PS-ii aligned'!$S$16</f>
        <v/>
      </c>
      <c r="X262" s="7">
        <f>'PS-ii aligned'!$T$16</f>
        <v/>
      </c>
      <c r="Y262" s="7">
        <f>'PS-ii aligned'!$U$16</f>
        <v/>
      </c>
      <c r="Z262" s="7">
        <f>'PS-ii aligned'!$V$16</f>
        <v/>
      </c>
      <c r="AA262" s="7">
        <f>'PS-ii aligned'!$W$16</f>
        <v/>
      </c>
      <c r="AB262" s="7">
        <f>'PS-ii aligned'!$X$16</f>
        <v/>
      </c>
      <c r="AC262" s="7">
        <f>'PS-ii aligned'!$Y$16</f>
        <v/>
      </c>
      <c r="AD262" s="7">
        <f>'PS-ii aligned'!$Z$16</f>
        <v/>
      </c>
    </row>
    <row r="263">
      <c r="A263" s="7" t="inlineStr">
        <is>
          <t>tab:case_ii_aligned_ps_experiments</t>
        </is>
      </c>
      <c r="B263" s="7" t="inlineStr">
        <is>
          <t>ii</t>
        </is>
      </c>
      <c r="C263" s="7" t="inlineStr">
        <is>
          <t>PS</t>
        </is>
      </c>
      <c r="D263" s="7" t="inlineStr">
        <is>
          <t>aligned</t>
        </is>
      </c>
      <c r="E263" s="7">
        <f>'PS-ii aligned'!$A$17</f>
        <v/>
      </c>
      <c r="F263" s="7">
        <f>'PS-ii aligned'!$B$17</f>
        <v/>
      </c>
      <c r="G263" s="7">
        <f>'PS-ii aligned'!$C$17</f>
        <v/>
      </c>
      <c r="H263" s="7">
        <f>'PS-ii aligned'!$D$17</f>
        <v/>
      </c>
      <c r="I263" s="7">
        <f>'PS-ii aligned'!$E$17</f>
        <v/>
      </c>
      <c r="J263" s="7">
        <f>'PS-ii aligned'!$F$17</f>
        <v/>
      </c>
      <c r="K263" s="7">
        <f>'PS-ii aligned'!$G$17</f>
        <v/>
      </c>
      <c r="L263" s="7">
        <f>'PS-ii aligned'!$H$17</f>
        <v/>
      </c>
      <c r="M263" s="7">
        <f>'PS-ii aligned'!$I$17</f>
        <v/>
      </c>
      <c r="N263" s="7">
        <f>'PS-ii aligned'!$J$17</f>
        <v/>
      </c>
      <c r="O263" s="7">
        <f>'PS-ii aligned'!$K$17</f>
        <v/>
      </c>
      <c r="P263" s="7">
        <f>'PS-ii aligned'!$L$17</f>
        <v/>
      </c>
      <c r="Q263" s="7">
        <f>'PS-ii aligned'!$M$17</f>
        <v/>
      </c>
      <c r="R263" s="7">
        <f>'PS-ii aligned'!$N$17</f>
        <v/>
      </c>
      <c r="S263" s="7">
        <f>'PS-ii aligned'!$O$17</f>
        <v/>
      </c>
      <c r="T263" s="7">
        <f>'PS-ii aligned'!$P$17</f>
        <v/>
      </c>
      <c r="U263" s="7">
        <f>'PS-ii aligned'!$Q$17</f>
        <v/>
      </c>
      <c r="V263" s="7">
        <f>'PS-ii aligned'!$R$17</f>
        <v/>
      </c>
      <c r="W263" s="7">
        <f>'PS-ii aligned'!$S$17</f>
        <v/>
      </c>
      <c r="X263" s="7">
        <f>'PS-ii aligned'!$T$17</f>
        <v/>
      </c>
      <c r="Y263" s="7">
        <f>'PS-ii aligned'!$U$17</f>
        <v/>
      </c>
      <c r="Z263" s="7">
        <f>'PS-ii aligned'!$V$17</f>
        <v/>
      </c>
      <c r="AA263" s="7">
        <f>'PS-ii aligned'!$W$17</f>
        <v/>
      </c>
      <c r="AB263" s="7">
        <f>'PS-ii aligned'!$X$17</f>
        <v/>
      </c>
      <c r="AC263" s="7">
        <f>'PS-ii aligned'!$Y$17</f>
        <v/>
      </c>
      <c r="AD263" s="7">
        <f>'PS-ii aligned'!$Z$17</f>
        <v/>
      </c>
    </row>
    <row r="264">
      <c r="A264" s="7" t="inlineStr">
        <is>
          <t>tab:case_ii_aligned_ps_experiments</t>
        </is>
      </c>
      <c r="B264" s="7" t="inlineStr">
        <is>
          <t>ii</t>
        </is>
      </c>
      <c r="C264" s="7" t="inlineStr">
        <is>
          <t>PS</t>
        </is>
      </c>
      <c r="D264" s="7" t="inlineStr">
        <is>
          <t>aligned</t>
        </is>
      </c>
      <c r="E264" s="7">
        <f>'PS-ii aligned'!$A$18</f>
        <v/>
      </c>
      <c r="F264" s="7">
        <f>'PS-ii aligned'!$B$18</f>
        <v/>
      </c>
      <c r="G264" s="7">
        <f>'PS-ii aligned'!$C$18</f>
        <v/>
      </c>
      <c r="H264" s="7">
        <f>'PS-ii aligned'!$D$18</f>
        <v/>
      </c>
      <c r="I264" s="7">
        <f>'PS-ii aligned'!$E$18</f>
        <v/>
      </c>
      <c r="J264" s="7">
        <f>'PS-ii aligned'!$F$18</f>
        <v/>
      </c>
      <c r="K264" s="7">
        <f>'PS-ii aligned'!$G$18</f>
        <v/>
      </c>
      <c r="L264" s="7">
        <f>'PS-ii aligned'!$H$18</f>
        <v/>
      </c>
      <c r="M264" s="7">
        <f>'PS-ii aligned'!$I$18</f>
        <v/>
      </c>
      <c r="N264" s="7">
        <f>'PS-ii aligned'!$J$18</f>
        <v/>
      </c>
      <c r="O264" s="7">
        <f>'PS-ii aligned'!$K$18</f>
        <v/>
      </c>
      <c r="P264" s="7">
        <f>'PS-ii aligned'!$L$18</f>
        <v/>
      </c>
      <c r="Q264" s="7">
        <f>'PS-ii aligned'!$M$18</f>
        <v/>
      </c>
      <c r="R264" s="7">
        <f>'PS-ii aligned'!$N$18</f>
        <v/>
      </c>
      <c r="S264" s="7">
        <f>'PS-ii aligned'!$O$18</f>
        <v/>
      </c>
      <c r="T264" s="7">
        <f>'PS-ii aligned'!$P$18</f>
        <v/>
      </c>
      <c r="U264" s="7">
        <f>'PS-ii aligned'!$Q$18</f>
        <v/>
      </c>
      <c r="V264" s="7">
        <f>'PS-ii aligned'!$R$18</f>
        <v/>
      </c>
      <c r="W264" s="7">
        <f>'PS-ii aligned'!$S$18</f>
        <v/>
      </c>
      <c r="X264" s="7">
        <f>'PS-ii aligned'!$T$18</f>
        <v/>
      </c>
      <c r="Y264" s="7">
        <f>'PS-ii aligned'!$U$18</f>
        <v/>
      </c>
      <c r="Z264" s="7">
        <f>'PS-ii aligned'!$V$18</f>
        <v/>
      </c>
      <c r="AA264" s="7">
        <f>'PS-ii aligned'!$W$18</f>
        <v/>
      </c>
      <c r="AB264" s="7">
        <f>'PS-ii aligned'!$X$18</f>
        <v/>
      </c>
      <c r="AC264" s="7">
        <f>'PS-ii aligned'!$Y$18</f>
        <v/>
      </c>
      <c r="AD264" s="7">
        <f>'PS-ii aligned'!$Z$18</f>
        <v/>
      </c>
    </row>
    <row r="265">
      <c r="A265" s="7" t="inlineStr">
        <is>
          <t>tab:case_ii_aligned_ps_experiments</t>
        </is>
      </c>
      <c r="B265" s="7" t="inlineStr">
        <is>
          <t>ii</t>
        </is>
      </c>
      <c r="C265" s="7" t="inlineStr">
        <is>
          <t>PS</t>
        </is>
      </c>
      <c r="D265" s="7" t="inlineStr">
        <is>
          <t>aligned</t>
        </is>
      </c>
      <c r="E265" s="7">
        <f>'PS-ii aligned'!$A$19</f>
        <v/>
      </c>
      <c r="F265" s="7">
        <f>'PS-ii aligned'!$B$19</f>
        <v/>
      </c>
      <c r="G265" s="7">
        <f>'PS-ii aligned'!$C$19</f>
        <v/>
      </c>
      <c r="H265" s="7">
        <f>'PS-ii aligned'!$D$19</f>
        <v/>
      </c>
      <c r="I265" s="7">
        <f>'PS-ii aligned'!$E$19</f>
        <v/>
      </c>
      <c r="J265" s="7">
        <f>'PS-ii aligned'!$F$19</f>
        <v/>
      </c>
      <c r="K265" s="7">
        <f>'PS-ii aligned'!$G$19</f>
        <v/>
      </c>
      <c r="L265" s="7">
        <f>'PS-ii aligned'!$H$19</f>
        <v/>
      </c>
      <c r="M265" s="7">
        <f>'PS-ii aligned'!$I$19</f>
        <v/>
      </c>
      <c r="N265" s="7">
        <f>'PS-ii aligned'!$J$19</f>
        <v/>
      </c>
      <c r="O265" s="7">
        <f>'PS-ii aligned'!$K$19</f>
        <v/>
      </c>
      <c r="P265" s="7">
        <f>'PS-ii aligned'!$L$19</f>
        <v/>
      </c>
      <c r="Q265" s="7">
        <f>'PS-ii aligned'!$M$19</f>
        <v/>
      </c>
      <c r="R265" s="7">
        <f>'PS-ii aligned'!$N$19</f>
        <v/>
      </c>
      <c r="S265" s="7">
        <f>'PS-ii aligned'!$O$19</f>
        <v/>
      </c>
      <c r="T265" s="7">
        <f>'PS-ii aligned'!$P$19</f>
        <v/>
      </c>
      <c r="U265" s="7">
        <f>'PS-ii aligned'!$Q$19</f>
        <v/>
      </c>
      <c r="V265" s="7">
        <f>'PS-ii aligned'!$R$19</f>
        <v/>
      </c>
      <c r="W265" s="7">
        <f>'PS-ii aligned'!$S$19</f>
        <v/>
      </c>
      <c r="X265" s="7">
        <f>'PS-ii aligned'!$T$19</f>
        <v/>
      </c>
      <c r="Y265" s="7">
        <f>'PS-ii aligned'!$U$19</f>
        <v/>
      </c>
      <c r="Z265" s="7">
        <f>'PS-ii aligned'!$V$19</f>
        <v/>
      </c>
      <c r="AA265" s="7">
        <f>'PS-ii aligned'!$W$19</f>
        <v/>
      </c>
      <c r="AB265" s="7">
        <f>'PS-ii aligned'!$X$19</f>
        <v/>
      </c>
      <c r="AC265" s="7">
        <f>'PS-ii aligned'!$Y$19</f>
        <v/>
      </c>
      <c r="AD265" s="7">
        <f>'PS-ii aligned'!$Z$19</f>
        <v/>
      </c>
    </row>
    <row r="266">
      <c r="A266" s="7" t="inlineStr">
        <is>
          <t>tab:case_ii_aligned_ps_experiments</t>
        </is>
      </c>
      <c r="B266" s="7" t="inlineStr">
        <is>
          <t>ii</t>
        </is>
      </c>
      <c r="C266" s="7" t="inlineStr">
        <is>
          <t>PS</t>
        </is>
      </c>
      <c r="D266" s="7" t="inlineStr">
        <is>
          <t>aligned</t>
        </is>
      </c>
      <c r="E266" s="7">
        <f>'PS-ii aligned'!$A$20</f>
        <v/>
      </c>
      <c r="F266" s="7">
        <f>'PS-ii aligned'!$B$20</f>
        <v/>
      </c>
      <c r="G266" s="7">
        <f>'PS-ii aligned'!$C$20</f>
        <v/>
      </c>
      <c r="H266" s="7">
        <f>'PS-ii aligned'!$D$20</f>
        <v/>
      </c>
      <c r="I266" s="7">
        <f>'PS-ii aligned'!$E$20</f>
        <v/>
      </c>
      <c r="J266" s="7">
        <f>'PS-ii aligned'!$F$20</f>
        <v/>
      </c>
      <c r="K266" s="7">
        <f>'PS-ii aligned'!$G$20</f>
        <v/>
      </c>
      <c r="L266" s="7">
        <f>'PS-ii aligned'!$H$20</f>
        <v/>
      </c>
      <c r="M266" s="7">
        <f>'PS-ii aligned'!$I$20</f>
        <v/>
      </c>
      <c r="N266" s="7">
        <f>'PS-ii aligned'!$J$20</f>
        <v/>
      </c>
      <c r="O266" s="7">
        <f>'PS-ii aligned'!$K$20</f>
        <v/>
      </c>
      <c r="P266" s="7">
        <f>'PS-ii aligned'!$L$20</f>
        <v/>
      </c>
      <c r="Q266" s="7">
        <f>'PS-ii aligned'!$M$20</f>
        <v/>
      </c>
      <c r="R266" s="7">
        <f>'PS-ii aligned'!$N$20</f>
        <v/>
      </c>
      <c r="S266" s="7">
        <f>'PS-ii aligned'!$O$20</f>
        <v/>
      </c>
      <c r="T266" s="7">
        <f>'PS-ii aligned'!$P$20</f>
        <v/>
      </c>
      <c r="U266" s="7">
        <f>'PS-ii aligned'!$Q$20</f>
        <v/>
      </c>
      <c r="V266" s="7">
        <f>'PS-ii aligned'!$R$20</f>
        <v/>
      </c>
      <c r="W266" s="7">
        <f>'PS-ii aligned'!$S$20</f>
        <v/>
      </c>
      <c r="X266" s="7">
        <f>'PS-ii aligned'!$T$20</f>
        <v/>
      </c>
      <c r="Y266" s="7">
        <f>'PS-ii aligned'!$U$20</f>
        <v/>
      </c>
      <c r="Z266" s="7">
        <f>'PS-ii aligned'!$V$20</f>
        <v/>
      </c>
      <c r="AA266" s="7">
        <f>'PS-ii aligned'!$W$20</f>
        <v/>
      </c>
      <c r="AB266" s="7">
        <f>'PS-ii aligned'!$X$20</f>
        <v/>
      </c>
      <c r="AC266" s="7">
        <f>'PS-ii aligned'!$Y$20</f>
        <v/>
      </c>
      <c r="AD266" s="7">
        <f>'PS-ii aligned'!$Z$20</f>
        <v/>
      </c>
    </row>
    <row r="267">
      <c r="A267" s="7" t="inlineStr">
        <is>
          <t>tab:case_ii_aligned_ps_experiments</t>
        </is>
      </c>
      <c r="B267" s="7" t="inlineStr">
        <is>
          <t>ii</t>
        </is>
      </c>
      <c r="C267" s="7" t="inlineStr">
        <is>
          <t>PS</t>
        </is>
      </c>
      <c r="D267" s="7" t="inlineStr">
        <is>
          <t>aligned</t>
        </is>
      </c>
      <c r="E267" s="7">
        <f>'PS-ii aligned'!$A$21</f>
        <v/>
      </c>
      <c r="F267" s="7">
        <f>'PS-ii aligned'!$B$21</f>
        <v/>
      </c>
      <c r="G267" s="7">
        <f>'PS-ii aligned'!$C$21</f>
        <v/>
      </c>
      <c r="H267" s="7">
        <f>'PS-ii aligned'!$D$21</f>
        <v/>
      </c>
      <c r="I267" s="7">
        <f>'PS-ii aligned'!$E$21</f>
        <v/>
      </c>
      <c r="J267" s="7">
        <f>'PS-ii aligned'!$F$21</f>
        <v/>
      </c>
      <c r="K267" s="7">
        <f>'PS-ii aligned'!$G$21</f>
        <v/>
      </c>
      <c r="L267" s="7">
        <f>'PS-ii aligned'!$H$21</f>
        <v/>
      </c>
      <c r="M267" s="7">
        <f>'PS-ii aligned'!$I$21</f>
        <v/>
      </c>
      <c r="N267" s="7">
        <f>'PS-ii aligned'!$J$21</f>
        <v/>
      </c>
      <c r="O267" s="7">
        <f>'PS-ii aligned'!$K$21</f>
        <v/>
      </c>
      <c r="P267" s="7">
        <f>'PS-ii aligned'!$L$21</f>
        <v/>
      </c>
      <c r="Q267" s="7">
        <f>'PS-ii aligned'!$M$21</f>
        <v/>
      </c>
      <c r="R267" s="7">
        <f>'PS-ii aligned'!$N$21</f>
        <v/>
      </c>
      <c r="S267" s="7">
        <f>'PS-ii aligned'!$O$21</f>
        <v/>
      </c>
      <c r="T267" s="7">
        <f>'PS-ii aligned'!$P$21</f>
        <v/>
      </c>
      <c r="U267" s="7">
        <f>'PS-ii aligned'!$Q$21</f>
        <v/>
      </c>
      <c r="V267" s="7">
        <f>'PS-ii aligned'!$R$21</f>
        <v/>
      </c>
      <c r="W267" s="7">
        <f>'PS-ii aligned'!$S$21</f>
        <v/>
      </c>
      <c r="X267" s="7">
        <f>'PS-ii aligned'!$T$21</f>
        <v/>
      </c>
      <c r="Y267" s="7">
        <f>'PS-ii aligned'!$U$21</f>
        <v/>
      </c>
      <c r="Z267" s="7">
        <f>'PS-ii aligned'!$V$21</f>
        <v/>
      </c>
      <c r="AA267" s="7">
        <f>'PS-ii aligned'!$W$21</f>
        <v/>
      </c>
      <c r="AB267" s="7">
        <f>'PS-ii aligned'!$X$21</f>
        <v/>
      </c>
      <c r="AC267" s="7">
        <f>'PS-ii aligned'!$Y$21</f>
        <v/>
      </c>
      <c r="AD267" s="7">
        <f>'PS-ii aligned'!$Z$21</f>
        <v/>
      </c>
    </row>
    <row r="268">
      <c r="A268" s="7" t="inlineStr">
        <is>
          <t>tab:case_ii_aligned_ps_experiments</t>
        </is>
      </c>
      <c r="B268" s="7" t="inlineStr">
        <is>
          <t>ii</t>
        </is>
      </c>
      <c r="C268" s="7" t="inlineStr">
        <is>
          <t>PS</t>
        </is>
      </c>
      <c r="D268" s="7" t="inlineStr">
        <is>
          <t>aligned</t>
        </is>
      </c>
      <c r="E268" s="7">
        <f>'PS-ii aligned'!$A$22</f>
        <v/>
      </c>
      <c r="F268" s="7">
        <f>'PS-ii aligned'!$B$22</f>
        <v/>
      </c>
      <c r="G268" s="7">
        <f>'PS-ii aligned'!$C$22</f>
        <v/>
      </c>
      <c r="H268" s="7">
        <f>'PS-ii aligned'!$D$22</f>
        <v/>
      </c>
      <c r="I268" s="7">
        <f>'PS-ii aligned'!$E$22</f>
        <v/>
      </c>
      <c r="J268" s="7">
        <f>'PS-ii aligned'!$F$22</f>
        <v/>
      </c>
      <c r="K268" s="7">
        <f>'PS-ii aligned'!$G$22</f>
        <v/>
      </c>
      <c r="L268" s="7">
        <f>'PS-ii aligned'!$H$22</f>
        <v/>
      </c>
      <c r="M268" s="7">
        <f>'PS-ii aligned'!$I$22</f>
        <v/>
      </c>
      <c r="N268" s="7">
        <f>'PS-ii aligned'!$J$22</f>
        <v/>
      </c>
      <c r="O268" s="7">
        <f>'PS-ii aligned'!$K$22</f>
        <v/>
      </c>
      <c r="P268" s="7">
        <f>'PS-ii aligned'!$L$22</f>
        <v/>
      </c>
      <c r="Q268" s="7">
        <f>'PS-ii aligned'!$M$22</f>
        <v/>
      </c>
      <c r="R268" s="7">
        <f>'PS-ii aligned'!$N$22</f>
        <v/>
      </c>
      <c r="S268" s="7">
        <f>'PS-ii aligned'!$O$22</f>
        <v/>
      </c>
      <c r="T268" s="7">
        <f>'PS-ii aligned'!$P$22</f>
        <v/>
      </c>
      <c r="U268" s="7">
        <f>'PS-ii aligned'!$Q$22</f>
        <v/>
      </c>
      <c r="V268" s="7">
        <f>'PS-ii aligned'!$R$22</f>
        <v/>
      </c>
      <c r="W268" s="7">
        <f>'PS-ii aligned'!$S$22</f>
        <v/>
      </c>
      <c r="X268" s="7">
        <f>'PS-ii aligned'!$T$22</f>
        <v/>
      </c>
      <c r="Y268" s="7">
        <f>'PS-ii aligned'!$U$22</f>
        <v/>
      </c>
      <c r="Z268" s="7">
        <f>'PS-ii aligned'!$V$22</f>
        <v/>
      </c>
      <c r="AA268" s="7">
        <f>'PS-ii aligned'!$W$22</f>
        <v/>
      </c>
      <c r="AB268" s="7">
        <f>'PS-ii aligned'!$X$22</f>
        <v/>
      </c>
      <c r="AC268" s="7">
        <f>'PS-ii aligned'!$Y$22</f>
        <v/>
      </c>
      <c r="AD268" s="7">
        <f>'PS-ii aligned'!$Z$22</f>
        <v/>
      </c>
    </row>
    <row r="269">
      <c r="A269" s="7" t="inlineStr">
        <is>
          <t>tab:case_ii_aligned_ps_experiments</t>
        </is>
      </c>
      <c r="B269" s="7" t="inlineStr">
        <is>
          <t>ii</t>
        </is>
      </c>
      <c r="C269" s="7" t="inlineStr">
        <is>
          <t>PS</t>
        </is>
      </c>
      <c r="D269" s="7" t="inlineStr">
        <is>
          <t>aligned</t>
        </is>
      </c>
      <c r="E269" s="7">
        <f>'PS-ii aligned'!$A$23</f>
        <v/>
      </c>
      <c r="F269" s="7">
        <f>'PS-ii aligned'!$B$23</f>
        <v/>
      </c>
      <c r="G269" s="7">
        <f>'PS-ii aligned'!$C$23</f>
        <v/>
      </c>
      <c r="H269" s="7">
        <f>'PS-ii aligned'!$D$23</f>
        <v/>
      </c>
      <c r="I269" s="7">
        <f>'PS-ii aligned'!$E$23</f>
        <v/>
      </c>
      <c r="J269" s="7">
        <f>'PS-ii aligned'!$F$23</f>
        <v/>
      </c>
      <c r="K269" s="7">
        <f>'PS-ii aligned'!$G$23</f>
        <v/>
      </c>
      <c r="L269" s="7">
        <f>'PS-ii aligned'!$H$23</f>
        <v/>
      </c>
      <c r="M269" s="7">
        <f>'PS-ii aligned'!$I$23</f>
        <v/>
      </c>
      <c r="N269" s="7">
        <f>'PS-ii aligned'!$J$23</f>
        <v/>
      </c>
      <c r="O269" s="7">
        <f>'PS-ii aligned'!$K$23</f>
        <v/>
      </c>
      <c r="P269" s="7">
        <f>'PS-ii aligned'!$L$23</f>
        <v/>
      </c>
      <c r="Q269" s="7">
        <f>'PS-ii aligned'!$M$23</f>
        <v/>
      </c>
      <c r="R269" s="7">
        <f>'PS-ii aligned'!$N$23</f>
        <v/>
      </c>
      <c r="S269" s="7">
        <f>'PS-ii aligned'!$O$23</f>
        <v/>
      </c>
      <c r="T269" s="7">
        <f>'PS-ii aligned'!$P$23</f>
        <v/>
      </c>
      <c r="U269" s="7">
        <f>'PS-ii aligned'!$Q$23</f>
        <v/>
      </c>
      <c r="V269" s="7">
        <f>'PS-ii aligned'!$R$23</f>
        <v/>
      </c>
      <c r="W269" s="7">
        <f>'PS-ii aligned'!$S$23</f>
        <v/>
      </c>
      <c r="X269" s="7">
        <f>'PS-ii aligned'!$T$23</f>
        <v/>
      </c>
      <c r="Y269" s="7">
        <f>'PS-ii aligned'!$U$23</f>
        <v/>
      </c>
      <c r="Z269" s="7">
        <f>'PS-ii aligned'!$V$23</f>
        <v/>
      </c>
      <c r="AA269" s="7">
        <f>'PS-ii aligned'!$W$23</f>
        <v/>
      </c>
      <c r="AB269" s="7">
        <f>'PS-ii aligned'!$X$23</f>
        <v/>
      </c>
      <c r="AC269" s="7">
        <f>'PS-ii aligned'!$Y$23</f>
        <v/>
      </c>
      <c r="AD269" s="7">
        <f>'PS-ii aligned'!$Z$23</f>
        <v/>
      </c>
    </row>
    <row r="270">
      <c r="A270" s="7" t="inlineStr">
        <is>
          <t>tab:case_ii_aligned_ps_experiments</t>
        </is>
      </c>
      <c r="B270" s="7" t="inlineStr">
        <is>
          <t>ii</t>
        </is>
      </c>
      <c r="C270" s="7" t="inlineStr">
        <is>
          <t>PS</t>
        </is>
      </c>
      <c r="D270" s="7" t="inlineStr">
        <is>
          <t>aligned</t>
        </is>
      </c>
      <c r="E270" s="7">
        <f>'PS-ii aligned'!$A$24</f>
        <v/>
      </c>
      <c r="F270" s="7">
        <f>'PS-ii aligned'!$B$24</f>
        <v/>
      </c>
      <c r="G270" s="7">
        <f>'PS-ii aligned'!$C$24</f>
        <v/>
      </c>
      <c r="H270" s="7">
        <f>'PS-ii aligned'!$D$24</f>
        <v/>
      </c>
      <c r="I270" s="7">
        <f>'PS-ii aligned'!$E$24</f>
        <v/>
      </c>
      <c r="J270" s="7">
        <f>'PS-ii aligned'!$F$24</f>
        <v/>
      </c>
      <c r="K270" s="7">
        <f>'PS-ii aligned'!$G$24</f>
        <v/>
      </c>
      <c r="L270" s="7">
        <f>'PS-ii aligned'!$H$24</f>
        <v/>
      </c>
      <c r="M270" s="7">
        <f>'PS-ii aligned'!$I$24</f>
        <v/>
      </c>
      <c r="N270" s="7">
        <f>'PS-ii aligned'!$J$24</f>
        <v/>
      </c>
      <c r="O270" s="7">
        <f>'PS-ii aligned'!$K$24</f>
        <v/>
      </c>
      <c r="P270" s="7">
        <f>'PS-ii aligned'!$L$24</f>
        <v/>
      </c>
      <c r="Q270" s="7">
        <f>'PS-ii aligned'!$M$24</f>
        <v/>
      </c>
      <c r="R270" s="7">
        <f>'PS-ii aligned'!$N$24</f>
        <v/>
      </c>
      <c r="S270" s="7">
        <f>'PS-ii aligned'!$O$24</f>
        <v/>
      </c>
      <c r="T270" s="7">
        <f>'PS-ii aligned'!$P$24</f>
        <v/>
      </c>
      <c r="U270" s="7">
        <f>'PS-ii aligned'!$Q$24</f>
        <v/>
      </c>
      <c r="V270" s="7">
        <f>'PS-ii aligned'!$R$24</f>
        <v/>
      </c>
      <c r="W270" s="7">
        <f>'PS-ii aligned'!$S$24</f>
        <v/>
      </c>
      <c r="X270" s="7">
        <f>'PS-ii aligned'!$T$24</f>
        <v/>
      </c>
      <c r="Y270" s="7">
        <f>'PS-ii aligned'!$U$24</f>
        <v/>
      </c>
      <c r="Z270" s="7">
        <f>'PS-ii aligned'!$V$24</f>
        <v/>
      </c>
      <c r="AA270" s="7">
        <f>'PS-ii aligned'!$W$24</f>
        <v/>
      </c>
      <c r="AB270" s="7">
        <f>'PS-ii aligned'!$X$24</f>
        <v/>
      </c>
      <c r="AC270" s="7">
        <f>'PS-ii aligned'!$Y$24</f>
        <v/>
      </c>
      <c r="AD270" s="7">
        <f>'PS-ii aligned'!$Z$24</f>
        <v/>
      </c>
    </row>
    <row r="271">
      <c r="A271" s="7" t="inlineStr">
        <is>
          <t>tab:case_ii_aligned_ps_experiments</t>
        </is>
      </c>
      <c r="B271" s="7" t="inlineStr">
        <is>
          <t>ii</t>
        </is>
      </c>
      <c r="C271" s="7" t="inlineStr">
        <is>
          <t>PS</t>
        </is>
      </c>
      <c r="D271" s="7" t="inlineStr">
        <is>
          <t>aligned</t>
        </is>
      </c>
      <c r="E271" s="7">
        <f>'PS-ii aligned'!$A$25</f>
        <v/>
      </c>
      <c r="F271" s="7">
        <f>'PS-ii aligned'!$B$25</f>
        <v/>
      </c>
      <c r="G271" s="7">
        <f>'PS-ii aligned'!$C$25</f>
        <v/>
      </c>
      <c r="H271" s="7">
        <f>'PS-ii aligned'!$D$25</f>
        <v/>
      </c>
      <c r="I271" s="7">
        <f>'PS-ii aligned'!$E$25</f>
        <v/>
      </c>
      <c r="J271" s="7">
        <f>'PS-ii aligned'!$F$25</f>
        <v/>
      </c>
      <c r="K271" s="7">
        <f>'PS-ii aligned'!$G$25</f>
        <v/>
      </c>
      <c r="L271" s="7">
        <f>'PS-ii aligned'!$H$25</f>
        <v/>
      </c>
      <c r="M271" s="7">
        <f>'PS-ii aligned'!$I$25</f>
        <v/>
      </c>
      <c r="N271" s="7">
        <f>'PS-ii aligned'!$J$25</f>
        <v/>
      </c>
      <c r="O271" s="7">
        <f>'PS-ii aligned'!$K$25</f>
        <v/>
      </c>
      <c r="P271" s="7">
        <f>'PS-ii aligned'!$L$25</f>
        <v/>
      </c>
      <c r="Q271" s="7">
        <f>'PS-ii aligned'!$M$25</f>
        <v/>
      </c>
      <c r="R271" s="7">
        <f>'PS-ii aligned'!$N$25</f>
        <v/>
      </c>
      <c r="S271" s="7">
        <f>'PS-ii aligned'!$O$25</f>
        <v/>
      </c>
      <c r="T271" s="7">
        <f>'PS-ii aligned'!$P$25</f>
        <v/>
      </c>
      <c r="U271" s="7">
        <f>'PS-ii aligned'!$Q$25</f>
        <v/>
      </c>
      <c r="V271" s="7">
        <f>'PS-ii aligned'!$R$25</f>
        <v/>
      </c>
      <c r="W271" s="7">
        <f>'PS-ii aligned'!$S$25</f>
        <v/>
      </c>
      <c r="X271" s="7">
        <f>'PS-ii aligned'!$T$25</f>
        <v/>
      </c>
      <c r="Y271" s="7">
        <f>'PS-ii aligned'!$U$25</f>
        <v/>
      </c>
      <c r="Z271" s="7">
        <f>'PS-ii aligned'!$V$25</f>
        <v/>
      </c>
      <c r="AA271" s="7">
        <f>'PS-ii aligned'!$W$25</f>
        <v/>
      </c>
      <c r="AB271" s="7">
        <f>'PS-ii aligned'!$X$25</f>
        <v/>
      </c>
      <c r="AC271" s="7">
        <f>'PS-ii aligned'!$Y$25</f>
        <v/>
      </c>
      <c r="AD271" s="7">
        <f>'PS-ii aligned'!$Z$25</f>
        <v/>
      </c>
    </row>
    <row r="272">
      <c r="A272" s="7" t="inlineStr">
        <is>
          <t>tab:case_ii_aligned_ps_experiments</t>
        </is>
      </c>
      <c r="B272" s="7" t="inlineStr">
        <is>
          <t>ii</t>
        </is>
      </c>
      <c r="C272" s="7" t="inlineStr">
        <is>
          <t>PS</t>
        </is>
      </c>
      <c r="D272" s="7" t="inlineStr">
        <is>
          <t>aligned</t>
        </is>
      </c>
      <c r="E272" s="7">
        <f>'PS-ii aligned'!$A$26</f>
        <v/>
      </c>
      <c r="F272" s="7">
        <f>'PS-ii aligned'!$B$26</f>
        <v/>
      </c>
      <c r="G272" s="7">
        <f>'PS-ii aligned'!$C$26</f>
        <v/>
      </c>
      <c r="H272" s="7">
        <f>'PS-ii aligned'!$D$26</f>
        <v/>
      </c>
      <c r="I272" s="7">
        <f>'PS-ii aligned'!$E$26</f>
        <v/>
      </c>
      <c r="J272" s="7">
        <f>'PS-ii aligned'!$F$26</f>
        <v/>
      </c>
      <c r="K272" s="7">
        <f>'PS-ii aligned'!$G$26</f>
        <v/>
      </c>
      <c r="L272" s="7">
        <f>'PS-ii aligned'!$H$26</f>
        <v/>
      </c>
      <c r="M272" s="7">
        <f>'PS-ii aligned'!$I$26</f>
        <v/>
      </c>
      <c r="N272" s="7">
        <f>'PS-ii aligned'!$J$26</f>
        <v/>
      </c>
      <c r="O272" s="7">
        <f>'PS-ii aligned'!$K$26</f>
        <v/>
      </c>
      <c r="P272" s="7">
        <f>'PS-ii aligned'!$L$26</f>
        <v/>
      </c>
      <c r="Q272" s="7">
        <f>'PS-ii aligned'!$M$26</f>
        <v/>
      </c>
      <c r="R272" s="7">
        <f>'PS-ii aligned'!$N$26</f>
        <v/>
      </c>
      <c r="S272" s="7">
        <f>'PS-ii aligned'!$O$26</f>
        <v/>
      </c>
      <c r="T272" s="7">
        <f>'PS-ii aligned'!$P$26</f>
        <v/>
      </c>
      <c r="U272" s="7">
        <f>'PS-ii aligned'!$Q$26</f>
        <v/>
      </c>
      <c r="V272" s="7">
        <f>'PS-ii aligned'!$R$26</f>
        <v/>
      </c>
      <c r="W272" s="7">
        <f>'PS-ii aligned'!$S$26</f>
        <v/>
      </c>
      <c r="X272" s="7">
        <f>'PS-ii aligned'!$T$26</f>
        <v/>
      </c>
      <c r="Y272" s="7">
        <f>'PS-ii aligned'!$U$26</f>
        <v/>
      </c>
      <c r="Z272" s="7">
        <f>'PS-ii aligned'!$V$26</f>
        <v/>
      </c>
      <c r="AA272" s="7">
        <f>'PS-ii aligned'!$W$26</f>
        <v/>
      </c>
      <c r="AB272" s="7">
        <f>'PS-ii aligned'!$X$26</f>
        <v/>
      </c>
      <c r="AC272" s="7">
        <f>'PS-ii aligned'!$Y$26</f>
        <v/>
      </c>
      <c r="AD272" s="7">
        <f>'PS-ii aligned'!$Z$26</f>
        <v/>
      </c>
    </row>
    <row r="273">
      <c r="A273" s="7" t="inlineStr">
        <is>
          <t>tab:case_ii_aligned_ps_experiments</t>
        </is>
      </c>
      <c r="B273" s="7" t="inlineStr">
        <is>
          <t>ii</t>
        </is>
      </c>
      <c r="C273" s="7" t="inlineStr">
        <is>
          <t>PS</t>
        </is>
      </c>
      <c r="D273" s="7" t="inlineStr">
        <is>
          <t>aligned</t>
        </is>
      </c>
      <c r="E273" s="7">
        <f>'PS-ii aligned'!$A$27</f>
        <v/>
      </c>
      <c r="F273" s="7">
        <f>'PS-ii aligned'!$B$27</f>
        <v/>
      </c>
      <c r="G273" s="7">
        <f>'PS-ii aligned'!$C$27</f>
        <v/>
      </c>
      <c r="H273" s="7">
        <f>'PS-ii aligned'!$D$27</f>
        <v/>
      </c>
      <c r="I273" s="7">
        <f>'PS-ii aligned'!$E$27</f>
        <v/>
      </c>
      <c r="J273" s="7">
        <f>'PS-ii aligned'!$F$27</f>
        <v/>
      </c>
      <c r="K273" s="7">
        <f>'PS-ii aligned'!$G$27</f>
        <v/>
      </c>
      <c r="L273" s="7">
        <f>'PS-ii aligned'!$H$27</f>
        <v/>
      </c>
      <c r="M273" s="7">
        <f>'PS-ii aligned'!$I$27</f>
        <v/>
      </c>
      <c r="N273" s="7">
        <f>'PS-ii aligned'!$J$27</f>
        <v/>
      </c>
      <c r="O273" s="7">
        <f>'PS-ii aligned'!$K$27</f>
        <v/>
      </c>
      <c r="P273" s="7">
        <f>'PS-ii aligned'!$L$27</f>
        <v/>
      </c>
      <c r="Q273" s="7">
        <f>'PS-ii aligned'!$M$27</f>
        <v/>
      </c>
      <c r="R273" s="7">
        <f>'PS-ii aligned'!$N$27</f>
        <v/>
      </c>
      <c r="S273" s="7">
        <f>'PS-ii aligned'!$O$27</f>
        <v/>
      </c>
      <c r="T273" s="7">
        <f>'PS-ii aligned'!$P$27</f>
        <v/>
      </c>
      <c r="U273" s="7">
        <f>'PS-ii aligned'!$Q$27</f>
        <v/>
      </c>
      <c r="V273" s="7">
        <f>'PS-ii aligned'!$R$27</f>
        <v/>
      </c>
      <c r="W273" s="7">
        <f>'PS-ii aligned'!$S$27</f>
        <v/>
      </c>
      <c r="X273" s="7">
        <f>'PS-ii aligned'!$T$27</f>
        <v/>
      </c>
      <c r="Y273" s="7">
        <f>'PS-ii aligned'!$U$27</f>
        <v/>
      </c>
      <c r="Z273" s="7">
        <f>'PS-ii aligned'!$V$27</f>
        <v/>
      </c>
      <c r="AA273" s="7">
        <f>'PS-ii aligned'!$W$27</f>
        <v/>
      </c>
      <c r="AB273" s="7">
        <f>'PS-ii aligned'!$X$27</f>
        <v/>
      </c>
      <c r="AC273" s="7">
        <f>'PS-ii aligned'!$Y$27</f>
        <v/>
      </c>
      <c r="AD273" s="7">
        <f>'PS-ii aligned'!$Z$27</f>
        <v/>
      </c>
    </row>
    <row r="274">
      <c r="A274" s="7" t="inlineStr">
        <is>
          <t>tab:case_ii_aligned_ps_experiments</t>
        </is>
      </c>
      <c r="B274" s="7" t="inlineStr">
        <is>
          <t>ii</t>
        </is>
      </c>
      <c r="C274" s="7" t="inlineStr">
        <is>
          <t>PS</t>
        </is>
      </c>
      <c r="D274" s="7" t="inlineStr">
        <is>
          <t>aligned</t>
        </is>
      </c>
      <c r="E274" s="7">
        <f>'PS-ii aligned'!$A$28</f>
        <v/>
      </c>
      <c r="F274" s="7">
        <f>'PS-ii aligned'!$B$28</f>
        <v/>
      </c>
      <c r="G274" s="7">
        <f>'PS-ii aligned'!$C$28</f>
        <v/>
      </c>
      <c r="H274" s="7">
        <f>'PS-ii aligned'!$D$28</f>
        <v/>
      </c>
      <c r="I274" s="7">
        <f>'PS-ii aligned'!$E$28</f>
        <v/>
      </c>
      <c r="J274" s="7">
        <f>'PS-ii aligned'!$F$28</f>
        <v/>
      </c>
      <c r="K274" s="7">
        <f>'PS-ii aligned'!$G$28</f>
        <v/>
      </c>
      <c r="L274" s="7">
        <f>'PS-ii aligned'!$H$28</f>
        <v/>
      </c>
      <c r="M274" s="7">
        <f>'PS-ii aligned'!$I$28</f>
        <v/>
      </c>
      <c r="N274" s="7">
        <f>'PS-ii aligned'!$J$28</f>
        <v/>
      </c>
      <c r="O274" s="7">
        <f>'PS-ii aligned'!$K$28</f>
        <v/>
      </c>
      <c r="P274" s="7">
        <f>'PS-ii aligned'!$L$28</f>
        <v/>
      </c>
      <c r="Q274" s="7">
        <f>'PS-ii aligned'!$M$28</f>
        <v/>
      </c>
      <c r="R274" s="7">
        <f>'PS-ii aligned'!$N$28</f>
        <v/>
      </c>
      <c r="S274" s="7">
        <f>'PS-ii aligned'!$O$28</f>
        <v/>
      </c>
      <c r="T274" s="7">
        <f>'PS-ii aligned'!$P$28</f>
        <v/>
      </c>
      <c r="U274" s="7">
        <f>'PS-ii aligned'!$Q$28</f>
        <v/>
      </c>
      <c r="V274" s="7">
        <f>'PS-ii aligned'!$R$28</f>
        <v/>
      </c>
      <c r="W274" s="7">
        <f>'PS-ii aligned'!$S$28</f>
        <v/>
      </c>
      <c r="X274" s="7">
        <f>'PS-ii aligned'!$T$28</f>
        <v/>
      </c>
      <c r="Y274" s="7">
        <f>'PS-ii aligned'!$U$28</f>
        <v/>
      </c>
      <c r="Z274" s="7">
        <f>'PS-ii aligned'!$V$28</f>
        <v/>
      </c>
      <c r="AA274" s="7">
        <f>'PS-ii aligned'!$W$28</f>
        <v/>
      </c>
      <c r="AB274" s="7">
        <f>'PS-ii aligned'!$X$28</f>
        <v/>
      </c>
      <c r="AC274" s="7">
        <f>'PS-ii aligned'!$Y$28</f>
        <v/>
      </c>
      <c r="AD274" s="7">
        <f>'PS-ii aligned'!$Z$28</f>
        <v/>
      </c>
    </row>
    <row r="275">
      <c r="A275" s="7" t="inlineStr">
        <is>
          <t>tab:case_ii_aligned_ps_experiments</t>
        </is>
      </c>
      <c r="B275" s="7" t="inlineStr">
        <is>
          <t>ii</t>
        </is>
      </c>
      <c r="C275" s="7" t="inlineStr">
        <is>
          <t>PS</t>
        </is>
      </c>
      <c r="D275" s="7" t="inlineStr">
        <is>
          <t>aligned</t>
        </is>
      </c>
      <c r="E275" s="7">
        <f>'PS-ii aligned'!$A$29</f>
        <v/>
      </c>
      <c r="F275" s="7">
        <f>'PS-ii aligned'!$B$29</f>
        <v/>
      </c>
      <c r="G275" s="7">
        <f>'PS-ii aligned'!$C$29</f>
        <v/>
      </c>
      <c r="H275" s="7">
        <f>'PS-ii aligned'!$D$29</f>
        <v/>
      </c>
      <c r="I275" s="7">
        <f>'PS-ii aligned'!$E$29</f>
        <v/>
      </c>
      <c r="J275" s="7">
        <f>'PS-ii aligned'!$F$29</f>
        <v/>
      </c>
      <c r="K275" s="7">
        <f>'PS-ii aligned'!$G$29</f>
        <v/>
      </c>
      <c r="L275" s="7">
        <f>'PS-ii aligned'!$H$29</f>
        <v/>
      </c>
      <c r="M275" s="7">
        <f>'PS-ii aligned'!$I$29</f>
        <v/>
      </c>
      <c r="N275" s="7">
        <f>'PS-ii aligned'!$J$29</f>
        <v/>
      </c>
      <c r="O275" s="7">
        <f>'PS-ii aligned'!$K$29</f>
        <v/>
      </c>
      <c r="P275" s="7">
        <f>'PS-ii aligned'!$L$29</f>
        <v/>
      </c>
      <c r="Q275" s="7">
        <f>'PS-ii aligned'!$M$29</f>
        <v/>
      </c>
      <c r="R275" s="7">
        <f>'PS-ii aligned'!$N$29</f>
        <v/>
      </c>
      <c r="S275" s="7">
        <f>'PS-ii aligned'!$O$29</f>
        <v/>
      </c>
      <c r="T275" s="7">
        <f>'PS-ii aligned'!$P$29</f>
        <v/>
      </c>
      <c r="U275" s="7">
        <f>'PS-ii aligned'!$Q$29</f>
        <v/>
      </c>
      <c r="V275" s="7">
        <f>'PS-ii aligned'!$R$29</f>
        <v/>
      </c>
      <c r="W275" s="7">
        <f>'PS-ii aligned'!$S$29</f>
        <v/>
      </c>
      <c r="X275" s="7">
        <f>'PS-ii aligned'!$T$29</f>
        <v/>
      </c>
      <c r="Y275" s="7">
        <f>'PS-ii aligned'!$U$29</f>
        <v/>
      </c>
      <c r="Z275" s="7">
        <f>'PS-ii aligned'!$V$29</f>
        <v/>
      </c>
      <c r="AA275" s="7">
        <f>'PS-ii aligned'!$W$29</f>
        <v/>
      </c>
      <c r="AB275" s="7">
        <f>'PS-ii aligned'!$X$29</f>
        <v/>
      </c>
      <c r="AC275" s="7">
        <f>'PS-ii aligned'!$Y$29</f>
        <v/>
      </c>
      <c r="AD275" s="7">
        <f>'PS-ii aligned'!$Z$29</f>
        <v/>
      </c>
    </row>
    <row r="276">
      <c r="A276" s="7" t="inlineStr">
        <is>
          <t>tab:case_ii_aligned_ps_experiments</t>
        </is>
      </c>
      <c r="B276" s="7" t="inlineStr">
        <is>
          <t>ii</t>
        </is>
      </c>
      <c r="C276" s="7" t="inlineStr">
        <is>
          <t>PS</t>
        </is>
      </c>
      <c r="D276" s="7" t="inlineStr">
        <is>
          <t>aligned</t>
        </is>
      </c>
      <c r="E276" s="7">
        <f>'PS-ii aligned'!$A$30</f>
        <v/>
      </c>
      <c r="F276" s="7">
        <f>'PS-ii aligned'!$B$30</f>
        <v/>
      </c>
      <c r="G276" s="7">
        <f>'PS-ii aligned'!$C$30</f>
        <v/>
      </c>
      <c r="H276" s="7">
        <f>'PS-ii aligned'!$D$30</f>
        <v/>
      </c>
      <c r="I276" s="7">
        <f>'PS-ii aligned'!$E$30</f>
        <v/>
      </c>
      <c r="J276" s="7">
        <f>'PS-ii aligned'!$F$30</f>
        <v/>
      </c>
      <c r="K276" s="7">
        <f>'PS-ii aligned'!$G$30</f>
        <v/>
      </c>
      <c r="L276" s="7">
        <f>'PS-ii aligned'!$H$30</f>
        <v/>
      </c>
      <c r="M276" s="7">
        <f>'PS-ii aligned'!$I$30</f>
        <v/>
      </c>
      <c r="N276" s="7">
        <f>'PS-ii aligned'!$J$30</f>
        <v/>
      </c>
      <c r="O276" s="7">
        <f>'PS-ii aligned'!$K$30</f>
        <v/>
      </c>
      <c r="P276" s="7">
        <f>'PS-ii aligned'!$L$30</f>
        <v/>
      </c>
      <c r="Q276" s="7">
        <f>'PS-ii aligned'!$M$30</f>
        <v/>
      </c>
      <c r="R276" s="7">
        <f>'PS-ii aligned'!$N$30</f>
        <v/>
      </c>
      <c r="S276" s="7">
        <f>'PS-ii aligned'!$O$30</f>
        <v/>
      </c>
      <c r="T276" s="7">
        <f>'PS-ii aligned'!$P$30</f>
        <v/>
      </c>
      <c r="U276" s="7">
        <f>'PS-ii aligned'!$Q$30</f>
        <v/>
      </c>
      <c r="V276" s="7">
        <f>'PS-ii aligned'!$R$30</f>
        <v/>
      </c>
      <c r="W276" s="7">
        <f>'PS-ii aligned'!$S$30</f>
        <v/>
      </c>
      <c r="X276" s="7">
        <f>'PS-ii aligned'!$T$30</f>
        <v/>
      </c>
      <c r="Y276" s="7">
        <f>'PS-ii aligned'!$U$30</f>
        <v/>
      </c>
      <c r="Z276" s="7">
        <f>'PS-ii aligned'!$V$30</f>
        <v/>
      </c>
      <c r="AA276" s="7">
        <f>'PS-ii aligned'!$W$30</f>
        <v/>
      </c>
      <c r="AB276" s="7">
        <f>'PS-ii aligned'!$X$30</f>
        <v/>
      </c>
      <c r="AC276" s="7">
        <f>'PS-ii aligned'!$Y$30</f>
        <v/>
      </c>
      <c r="AD276" s="7">
        <f>'PS-ii aligned'!$Z$30</f>
        <v/>
      </c>
    </row>
    <row r="277">
      <c r="A277" s="7" t="inlineStr">
        <is>
          <t>tab:case_ii_aligned_ps_experiments</t>
        </is>
      </c>
      <c r="B277" s="7" t="inlineStr">
        <is>
          <t>ii</t>
        </is>
      </c>
      <c r="C277" s="7" t="inlineStr">
        <is>
          <t>PS</t>
        </is>
      </c>
      <c r="D277" s="7" t="inlineStr">
        <is>
          <t>aligned</t>
        </is>
      </c>
      <c r="E277" s="7">
        <f>'PS-ii aligned'!$A$31</f>
        <v/>
      </c>
      <c r="F277" s="7">
        <f>'PS-ii aligned'!$B$31</f>
        <v/>
      </c>
      <c r="G277" s="7">
        <f>'PS-ii aligned'!$C$31</f>
        <v/>
      </c>
      <c r="H277" s="7">
        <f>'PS-ii aligned'!$D$31</f>
        <v/>
      </c>
      <c r="I277" s="7">
        <f>'PS-ii aligned'!$E$31</f>
        <v/>
      </c>
      <c r="J277" s="7">
        <f>'PS-ii aligned'!$F$31</f>
        <v/>
      </c>
      <c r="K277" s="7">
        <f>'PS-ii aligned'!$G$31</f>
        <v/>
      </c>
      <c r="L277" s="7">
        <f>'PS-ii aligned'!$H$31</f>
        <v/>
      </c>
      <c r="M277" s="7">
        <f>'PS-ii aligned'!$I$31</f>
        <v/>
      </c>
      <c r="N277" s="7">
        <f>'PS-ii aligned'!$J$31</f>
        <v/>
      </c>
      <c r="O277" s="7">
        <f>'PS-ii aligned'!$K$31</f>
        <v/>
      </c>
      <c r="P277" s="7">
        <f>'PS-ii aligned'!$L$31</f>
        <v/>
      </c>
      <c r="Q277" s="7">
        <f>'PS-ii aligned'!$M$31</f>
        <v/>
      </c>
      <c r="R277" s="7">
        <f>'PS-ii aligned'!$N$31</f>
        <v/>
      </c>
      <c r="S277" s="7">
        <f>'PS-ii aligned'!$O$31</f>
        <v/>
      </c>
      <c r="T277" s="7">
        <f>'PS-ii aligned'!$P$31</f>
        <v/>
      </c>
      <c r="U277" s="7">
        <f>'PS-ii aligned'!$Q$31</f>
        <v/>
      </c>
      <c r="V277" s="7">
        <f>'PS-ii aligned'!$R$31</f>
        <v/>
      </c>
      <c r="W277" s="7">
        <f>'PS-ii aligned'!$S$31</f>
        <v/>
      </c>
      <c r="X277" s="7">
        <f>'PS-ii aligned'!$T$31</f>
        <v/>
      </c>
      <c r="Y277" s="7">
        <f>'PS-ii aligned'!$U$31</f>
        <v/>
      </c>
      <c r="Z277" s="7">
        <f>'PS-ii aligned'!$V$31</f>
        <v/>
      </c>
      <c r="AA277" s="7">
        <f>'PS-ii aligned'!$W$31</f>
        <v/>
      </c>
      <c r="AB277" s="7">
        <f>'PS-ii aligned'!$X$31</f>
        <v/>
      </c>
      <c r="AC277" s="7">
        <f>'PS-ii aligned'!$Y$31</f>
        <v/>
      </c>
      <c r="AD277" s="7">
        <f>'PS-ii aligned'!$Z$31</f>
        <v/>
      </c>
    </row>
    <row r="278">
      <c r="A278" s="7" t="inlineStr">
        <is>
          <t>tab:case_ii_aligned_ps_experiments</t>
        </is>
      </c>
      <c r="B278" s="7" t="inlineStr">
        <is>
          <t>ii</t>
        </is>
      </c>
      <c r="C278" s="7" t="inlineStr">
        <is>
          <t>PS</t>
        </is>
      </c>
      <c r="D278" s="7" t="inlineStr">
        <is>
          <t>aligned</t>
        </is>
      </c>
      <c r="E278" s="7">
        <f>'PS-ii aligned'!$A$32</f>
        <v/>
      </c>
      <c r="F278" s="7">
        <f>'PS-ii aligned'!$B$32</f>
        <v/>
      </c>
      <c r="G278" s="7">
        <f>'PS-ii aligned'!$C$32</f>
        <v/>
      </c>
      <c r="H278" s="7">
        <f>'PS-ii aligned'!$D$32</f>
        <v/>
      </c>
      <c r="I278" s="7">
        <f>'PS-ii aligned'!$E$32</f>
        <v/>
      </c>
      <c r="J278" s="7">
        <f>'PS-ii aligned'!$F$32</f>
        <v/>
      </c>
      <c r="K278" s="7">
        <f>'PS-ii aligned'!$G$32</f>
        <v/>
      </c>
      <c r="L278" s="7">
        <f>'PS-ii aligned'!$H$32</f>
        <v/>
      </c>
      <c r="M278" s="7">
        <f>'PS-ii aligned'!$I$32</f>
        <v/>
      </c>
      <c r="N278" s="7">
        <f>'PS-ii aligned'!$J$32</f>
        <v/>
      </c>
      <c r="O278" s="7">
        <f>'PS-ii aligned'!$K$32</f>
        <v/>
      </c>
      <c r="P278" s="7">
        <f>'PS-ii aligned'!$L$32</f>
        <v/>
      </c>
      <c r="Q278" s="7">
        <f>'PS-ii aligned'!$M$32</f>
        <v/>
      </c>
      <c r="R278" s="7">
        <f>'PS-ii aligned'!$N$32</f>
        <v/>
      </c>
      <c r="S278" s="7">
        <f>'PS-ii aligned'!$O$32</f>
        <v/>
      </c>
      <c r="T278" s="7">
        <f>'PS-ii aligned'!$P$32</f>
        <v/>
      </c>
      <c r="U278" s="7">
        <f>'PS-ii aligned'!$Q$32</f>
        <v/>
      </c>
      <c r="V278" s="7">
        <f>'PS-ii aligned'!$R$32</f>
        <v/>
      </c>
      <c r="W278" s="7">
        <f>'PS-ii aligned'!$S$32</f>
        <v/>
      </c>
      <c r="X278" s="7">
        <f>'PS-ii aligned'!$T$32</f>
        <v/>
      </c>
      <c r="Y278" s="7">
        <f>'PS-ii aligned'!$U$32</f>
        <v/>
      </c>
      <c r="Z278" s="7">
        <f>'PS-ii aligned'!$V$32</f>
        <v/>
      </c>
      <c r="AA278" s="7">
        <f>'PS-ii aligned'!$W$32</f>
        <v/>
      </c>
      <c r="AB278" s="7">
        <f>'PS-ii aligned'!$X$32</f>
        <v/>
      </c>
      <c r="AC278" s="7">
        <f>'PS-ii aligned'!$Y$32</f>
        <v/>
      </c>
      <c r="AD278" s="7">
        <f>'PS-ii aligned'!$Z$32</f>
        <v/>
      </c>
    </row>
    <row r="279">
      <c r="A279" s="7" t="inlineStr">
        <is>
          <t>tab:case_ii_aligned_ps_experiments</t>
        </is>
      </c>
      <c r="B279" s="7" t="inlineStr">
        <is>
          <t>ii</t>
        </is>
      </c>
      <c r="C279" s="7" t="inlineStr">
        <is>
          <t>PS</t>
        </is>
      </c>
      <c r="D279" s="7" t="inlineStr">
        <is>
          <t>aligned</t>
        </is>
      </c>
      <c r="E279" s="7">
        <f>'PS-ii aligned'!$A$33</f>
        <v/>
      </c>
      <c r="F279" s="7">
        <f>'PS-ii aligned'!$B$33</f>
        <v/>
      </c>
      <c r="G279" s="7">
        <f>'PS-ii aligned'!$C$33</f>
        <v/>
      </c>
      <c r="H279" s="7">
        <f>'PS-ii aligned'!$D$33</f>
        <v/>
      </c>
      <c r="I279" s="7">
        <f>'PS-ii aligned'!$E$33</f>
        <v/>
      </c>
      <c r="J279" s="7">
        <f>'PS-ii aligned'!$F$33</f>
        <v/>
      </c>
      <c r="K279" s="7">
        <f>'PS-ii aligned'!$G$33</f>
        <v/>
      </c>
      <c r="L279" s="7">
        <f>'PS-ii aligned'!$H$33</f>
        <v/>
      </c>
      <c r="M279" s="7">
        <f>'PS-ii aligned'!$I$33</f>
        <v/>
      </c>
      <c r="N279" s="7">
        <f>'PS-ii aligned'!$J$33</f>
        <v/>
      </c>
      <c r="O279" s="7">
        <f>'PS-ii aligned'!$K$33</f>
        <v/>
      </c>
      <c r="P279" s="7">
        <f>'PS-ii aligned'!$L$33</f>
        <v/>
      </c>
      <c r="Q279" s="7">
        <f>'PS-ii aligned'!$M$33</f>
        <v/>
      </c>
      <c r="R279" s="7">
        <f>'PS-ii aligned'!$N$33</f>
        <v/>
      </c>
      <c r="S279" s="7">
        <f>'PS-ii aligned'!$O$33</f>
        <v/>
      </c>
      <c r="T279" s="7">
        <f>'PS-ii aligned'!$P$33</f>
        <v/>
      </c>
      <c r="U279" s="7">
        <f>'PS-ii aligned'!$Q$33</f>
        <v/>
      </c>
      <c r="V279" s="7">
        <f>'PS-ii aligned'!$R$33</f>
        <v/>
      </c>
      <c r="W279" s="7">
        <f>'PS-ii aligned'!$S$33</f>
        <v/>
      </c>
      <c r="X279" s="7">
        <f>'PS-ii aligned'!$T$33</f>
        <v/>
      </c>
      <c r="Y279" s="7">
        <f>'PS-ii aligned'!$U$33</f>
        <v/>
      </c>
      <c r="Z279" s="7">
        <f>'PS-ii aligned'!$V$33</f>
        <v/>
      </c>
      <c r="AA279" s="7">
        <f>'PS-ii aligned'!$W$33</f>
        <v/>
      </c>
      <c r="AB279" s="7">
        <f>'PS-ii aligned'!$X$33</f>
        <v/>
      </c>
      <c r="AC279" s="7">
        <f>'PS-ii aligned'!$Y$33</f>
        <v/>
      </c>
      <c r="AD279" s="7">
        <f>'PS-ii aligned'!$Z$33</f>
        <v/>
      </c>
    </row>
    <row r="280">
      <c r="A280" s="7" t="inlineStr">
        <is>
          <t>tab:case_ii_aligned_ps_experiments</t>
        </is>
      </c>
      <c r="B280" s="7" t="inlineStr">
        <is>
          <t>ii</t>
        </is>
      </c>
      <c r="C280" s="7" t="inlineStr">
        <is>
          <t>PS</t>
        </is>
      </c>
      <c r="D280" s="7" t="inlineStr">
        <is>
          <t>aligned</t>
        </is>
      </c>
      <c r="E280" s="7">
        <f>'PS-ii aligned'!$A$34</f>
        <v/>
      </c>
      <c r="F280" s="7">
        <f>'PS-ii aligned'!$B$34</f>
        <v/>
      </c>
      <c r="G280" s="7">
        <f>'PS-ii aligned'!$C$34</f>
        <v/>
      </c>
      <c r="H280" s="7">
        <f>'PS-ii aligned'!$D$34</f>
        <v/>
      </c>
      <c r="I280" s="7">
        <f>'PS-ii aligned'!$E$34</f>
        <v/>
      </c>
      <c r="J280" s="7">
        <f>'PS-ii aligned'!$F$34</f>
        <v/>
      </c>
      <c r="K280" s="7">
        <f>'PS-ii aligned'!$G$34</f>
        <v/>
      </c>
      <c r="L280" s="7">
        <f>'PS-ii aligned'!$H$34</f>
        <v/>
      </c>
      <c r="M280" s="7">
        <f>'PS-ii aligned'!$I$34</f>
        <v/>
      </c>
      <c r="N280" s="7">
        <f>'PS-ii aligned'!$J$34</f>
        <v/>
      </c>
      <c r="O280" s="7">
        <f>'PS-ii aligned'!$K$34</f>
        <v/>
      </c>
      <c r="P280" s="7">
        <f>'PS-ii aligned'!$L$34</f>
        <v/>
      </c>
      <c r="Q280" s="7">
        <f>'PS-ii aligned'!$M$34</f>
        <v/>
      </c>
      <c r="R280" s="7">
        <f>'PS-ii aligned'!$N$34</f>
        <v/>
      </c>
      <c r="S280" s="7">
        <f>'PS-ii aligned'!$O$34</f>
        <v/>
      </c>
      <c r="T280" s="7">
        <f>'PS-ii aligned'!$P$34</f>
        <v/>
      </c>
      <c r="U280" s="7">
        <f>'PS-ii aligned'!$Q$34</f>
        <v/>
      </c>
      <c r="V280" s="7">
        <f>'PS-ii aligned'!$R$34</f>
        <v/>
      </c>
      <c r="W280" s="7">
        <f>'PS-ii aligned'!$S$34</f>
        <v/>
      </c>
      <c r="X280" s="7">
        <f>'PS-ii aligned'!$T$34</f>
        <v/>
      </c>
      <c r="Y280" s="7">
        <f>'PS-ii aligned'!$U$34</f>
        <v/>
      </c>
      <c r="Z280" s="7">
        <f>'PS-ii aligned'!$V$34</f>
        <v/>
      </c>
      <c r="AA280" s="7">
        <f>'PS-ii aligned'!$W$34</f>
        <v/>
      </c>
      <c r="AB280" s="7">
        <f>'PS-ii aligned'!$X$34</f>
        <v/>
      </c>
      <c r="AC280" s="7">
        <f>'PS-ii aligned'!$Y$34</f>
        <v/>
      </c>
      <c r="AD280" s="7">
        <f>'PS-ii aligned'!$Z$34</f>
        <v/>
      </c>
    </row>
    <row r="281">
      <c r="A281" s="7" t="inlineStr">
        <is>
          <t>tab:case_ii_aligned_ps_experiments</t>
        </is>
      </c>
      <c r="B281" s="7" t="inlineStr">
        <is>
          <t>ii</t>
        </is>
      </c>
      <c r="C281" s="7" t="inlineStr">
        <is>
          <t>PS</t>
        </is>
      </c>
      <c r="D281" s="7" t="inlineStr">
        <is>
          <t>aligned</t>
        </is>
      </c>
      <c r="E281" s="7">
        <f>'PS-ii aligned'!$A$35</f>
        <v/>
      </c>
      <c r="F281" s="7">
        <f>'PS-ii aligned'!$B$35</f>
        <v/>
      </c>
      <c r="G281" s="7">
        <f>'PS-ii aligned'!$C$35</f>
        <v/>
      </c>
      <c r="H281" s="7">
        <f>'PS-ii aligned'!$D$35</f>
        <v/>
      </c>
      <c r="I281" s="7">
        <f>'PS-ii aligned'!$E$35</f>
        <v/>
      </c>
      <c r="J281" s="7">
        <f>'PS-ii aligned'!$F$35</f>
        <v/>
      </c>
      <c r="K281" s="7">
        <f>'PS-ii aligned'!$G$35</f>
        <v/>
      </c>
      <c r="L281" s="7">
        <f>'PS-ii aligned'!$H$35</f>
        <v/>
      </c>
      <c r="M281" s="7">
        <f>'PS-ii aligned'!$I$35</f>
        <v/>
      </c>
      <c r="N281" s="7">
        <f>'PS-ii aligned'!$J$35</f>
        <v/>
      </c>
      <c r="O281" s="7">
        <f>'PS-ii aligned'!$K$35</f>
        <v/>
      </c>
      <c r="P281" s="7">
        <f>'PS-ii aligned'!$L$35</f>
        <v/>
      </c>
      <c r="Q281" s="7">
        <f>'PS-ii aligned'!$M$35</f>
        <v/>
      </c>
      <c r="R281" s="7">
        <f>'PS-ii aligned'!$N$35</f>
        <v/>
      </c>
      <c r="S281" s="7">
        <f>'PS-ii aligned'!$O$35</f>
        <v/>
      </c>
      <c r="T281" s="7">
        <f>'PS-ii aligned'!$P$35</f>
        <v/>
      </c>
      <c r="U281" s="7">
        <f>'PS-ii aligned'!$Q$35</f>
        <v/>
      </c>
      <c r="V281" s="7">
        <f>'PS-ii aligned'!$R$35</f>
        <v/>
      </c>
      <c r="W281" s="7">
        <f>'PS-ii aligned'!$S$35</f>
        <v/>
      </c>
      <c r="X281" s="7">
        <f>'PS-ii aligned'!$T$35</f>
        <v/>
      </c>
      <c r="Y281" s="7">
        <f>'PS-ii aligned'!$U$35</f>
        <v/>
      </c>
      <c r="Z281" s="7">
        <f>'PS-ii aligned'!$V$35</f>
        <v/>
      </c>
      <c r="AA281" s="7">
        <f>'PS-ii aligned'!$W$35</f>
        <v/>
      </c>
      <c r="AB281" s="7">
        <f>'PS-ii aligned'!$X$35</f>
        <v/>
      </c>
      <c r="AC281" s="7">
        <f>'PS-ii aligned'!$Y$35</f>
        <v/>
      </c>
      <c r="AD281" s="7">
        <f>'PS-ii aligned'!$Z$35</f>
        <v/>
      </c>
    </row>
    <row r="282">
      <c r="A282" s="7" t="inlineStr">
        <is>
          <t>tab:case_ii_aligned_ps_experiments</t>
        </is>
      </c>
      <c r="B282" s="7" t="inlineStr">
        <is>
          <t>ii</t>
        </is>
      </c>
      <c r="C282" s="7" t="inlineStr">
        <is>
          <t>PS</t>
        </is>
      </c>
      <c r="D282" s="7" t="inlineStr">
        <is>
          <t>aligned</t>
        </is>
      </c>
      <c r="E282" s="7">
        <f>'PS-ii aligned'!$A$36</f>
        <v/>
      </c>
      <c r="F282" s="7">
        <f>'PS-ii aligned'!$B$36</f>
        <v/>
      </c>
      <c r="G282" s="7">
        <f>'PS-ii aligned'!$C$36</f>
        <v/>
      </c>
      <c r="H282" s="7">
        <f>'PS-ii aligned'!$D$36</f>
        <v/>
      </c>
      <c r="I282" s="7">
        <f>'PS-ii aligned'!$E$36</f>
        <v/>
      </c>
      <c r="J282" s="7">
        <f>'PS-ii aligned'!$F$36</f>
        <v/>
      </c>
      <c r="K282" s="7">
        <f>'PS-ii aligned'!$G$36</f>
        <v/>
      </c>
      <c r="L282" s="7">
        <f>'PS-ii aligned'!$H$36</f>
        <v/>
      </c>
      <c r="M282" s="7">
        <f>'PS-ii aligned'!$I$36</f>
        <v/>
      </c>
      <c r="N282" s="7">
        <f>'PS-ii aligned'!$J$36</f>
        <v/>
      </c>
      <c r="O282" s="7">
        <f>'PS-ii aligned'!$K$36</f>
        <v/>
      </c>
      <c r="P282" s="7">
        <f>'PS-ii aligned'!$L$36</f>
        <v/>
      </c>
      <c r="Q282" s="7">
        <f>'PS-ii aligned'!$M$36</f>
        <v/>
      </c>
      <c r="R282" s="7">
        <f>'PS-ii aligned'!$N$36</f>
        <v/>
      </c>
      <c r="S282" s="7">
        <f>'PS-ii aligned'!$O$36</f>
        <v/>
      </c>
      <c r="T282" s="7">
        <f>'PS-ii aligned'!$P$36</f>
        <v/>
      </c>
      <c r="U282" s="7">
        <f>'PS-ii aligned'!$Q$36</f>
        <v/>
      </c>
      <c r="V282" s="7">
        <f>'PS-ii aligned'!$R$36</f>
        <v/>
      </c>
      <c r="W282" s="7">
        <f>'PS-ii aligned'!$S$36</f>
        <v/>
      </c>
      <c r="X282" s="7">
        <f>'PS-ii aligned'!$T$36</f>
        <v/>
      </c>
      <c r="Y282" s="7">
        <f>'PS-ii aligned'!$U$36</f>
        <v/>
      </c>
      <c r="Z282" s="7">
        <f>'PS-ii aligned'!$V$36</f>
        <v/>
      </c>
      <c r="AA282" s="7">
        <f>'PS-ii aligned'!$W$36</f>
        <v/>
      </c>
      <c r="AB282" s="7">
        <f>'PS-ii aligned'!$X$36</f>
        <v/>
      </c>
      <c r="AC282" s="7">
        <f>'PS-ii aligned'!$Y$36</f>
        <v/>
      </c>
      <c r="AD282" s="7">
        <f>'PS-ii aligned'!$Z$36</f>
        <v/>
      </c>
    </row>
    <row r="283">
      <c r="A283" s="7" t="inlineStr">
        <is>
          <t>tab:case_ii_aligned_ps_experiments</t>
        </is>
      </c>
      <c r="B283" s="7" t="inlineStr">
        <is>
          <t>ii</t>
        </is>
      </c>
      <c r="C283" s="7" t="inlineStr">
        <is>
          <t>PS</t>
        </is>
      </c>
      <c r="D283" s="7" t="inlineStr">
        <is>
          <t>aligned</t>
        </is>
      </c>
      <c r="E283" s="7">
        <f>'PS-ii aligned'!$A$37</f>
        <v/>
      </c>
      <c r="F283" s="7">
        <f>'PS-ii aligned'!$B$37</f>
        <v/>
      </c>
      <c r="G283" s="7">
        <f>'PS-ii aligned'!$C$37</f>
        <v/>
      </c>
      <c r="H283" s="7">
        <f>'PS-ii aligned'!$D$37</f>
        <v/>
      </c>
      <c r="I283" s="7">
        <f>'PS-ii aligned'!$E$37</f>
        <v/>
      </c>
      <c r="J283" s="7">
        <f>'PS-ii aligned'!$F$37</f>
        <v/>
      </c>
      <c r="K283" s="7">
        <f>'PS-ii aligned'!$G$37</f>
        <v/>
      </c>
      <c r="L283" s="7">
        <f>'PS-ii aligned'!$H$37</f>
        <v/>
      </c>
      <c r="M283" s="7">
        <f>'PS-ii aligned'!$I$37</f>
        <v/>
      </c>
      <c r="N283" s="7">
        <f>'PS-ii aligned'!$J$37</f>
        <v/>
      </c>
      <c r="O283" s="7">
        <f>'PS-ii aligned'!$K$37</f>
        <v/>
      </c>
      <c r="P283" s="7">
        <f>'PS-ii aligned'!$L$37</f>
        <v/>
      </c>
      <c r="Q283" s="7">
        <f>'PS-ii aligned'!$M$37</f>
        <v/>
      </c>
      <c r="R283" s="7">
        <f>'PS-ii aligned'!$N$37</f>
        <v/>
      </c>
      <c r="S283" s="7">
        <f>'PS-ii aligned'!$O$37</f>
        <v/>
      </c>
      <c r="T283" s="7">
        <f>'PS-ii aligned'!$P$37</f>
        <v/>
      </c>
      <c r="U283" s="7">
        <f>'PS-ii aligned'!$Q$37</f>
        <v/>
      </c>
      <c r="V283" s="7">
        <f>'PS-ii aligned'!$R$37</f>
        <v/>
      </c>
      <c r="W283" s="7">
        <f>'PS-ii aligned'!$S$37</f>
        <v/>
      </c>
      <c r="X283" s="7">
        <f>'PS-ii aligned'!$T$37</f>
        <v/>
      </c>
      <c r="Y283" s="7">
        <f>'PS-ii aligned'!$U$37</f>
        <v/>
      </c>
      <c r="Z283" s="7">
        <f>'PS-ii aligned'!$V$37</f>
        <v/>
      </c>
      <c r="AA283" s="7">
        <f>'PS-ii aligned'!$W$37</f>
        <v/>
      </c>
      <c r="AB283" s="7">
        <f>'PS-ii aligned'!$X$37</f>
        <v/>
      </c>
      <c r="AC283" s="7">
        <f>'PS-ii aligned'!$Y$37</f>
        <v/>
      </c>
      <c r="AD283" s="7">
        <f>'PS-ii aligned'!$Z$37</f>
        <v/>
      </c>
    </row>
    <row r="284">
      <c r="A284" s="7" t="inlineStr">
        <is>
          <t>tab:case_ii_aligned_ps_experiments</t>
        </is>
      </c>
      <c r="B284" s="7" t="inlineStr">
        <is>
          <t>ii</t>
        </is>
      </c>
      <c r="C284" s="7" t="inlineStr">
        <is>
          <t>PS</t>
        </is>
      </c>
      <c r="D284" s="7" t="inlineStr">
        <is>
          <t>aligned</t>
        </is>
      </c>
      <c r="E284" s="7">
        <f>'PS-ii aligned'!$A$38</f>
        <v/>
      </c>
      <c r="F284" s="7">
        <f>'PS-ii aligned'!$B$38</f>
        <v/>
      </c>
      <c r="G284" s="7">
        <f>'PS-ii aligned'!$C$38</f>
        <v/>
      </c>
      <c r="H284" s="7">
        <f>'PS-ii aligned'!$D$38</f>
        <v/>
      </c>
      <c r="I284" s="7">
        <f>'PS-ii aligned'!$E$38</f>
        <v/>
      </c>
      <c r="J284" s="7">
        <f>'PS-ii aligned'!$F$38</f>
        <v/>
      </c>
      <c r="K284" s="7">
        <f>'PS-ii aligned'!$G$38</f>
        <v/>
      </c>
      <c r="L284" s="7">
        <f>'PS-ii aligned'!$H$38</f>
        <v/>
      </c>
      <c r="M284" s="7">
        <f>'PS-ii aligned'!$I$38</f>
        <v/>
      </c>
      <c r="N284" s="7">
        <f>'PS-ii aligned'!$J$38</f>
        <v/>
      </c>
      <c r="O284" s="7">
        <f>'PS-ii aligned'!$K$38</f>
        <v/>
      </c>
      <c r="P284" s="7">
        <f>'PS-ii aligned'!$L$38</f>
        <v/>
      </c>
      <c r="Q284" s="7">
        <f>'PS-ii aligned'!$M$38</f>
        <v/>
      </c>
      <c r="R284" s="7">
        <f>'PS-ii aligned'!$N$38</f>
        <v/>
      </c>
      <c r="S284" s="7">
        <f>'PS-ii aligned'!$O$38</f>
        <v/>
      </c>
      <c r="T284" s="7">
        <f>'PS-ii aligned'!$P$38</f>
        <v/>
      </c>
      <c r="U284" s="7">
        <f>'PS-ii aligned'!$Q$38</f>
        <v/>
      </c>
      <c r="V284" s="7">
        <f>'PS-ii aligned'!$R$38</f>
        <v/>
      </c>
      <c r="W284" s="7">
        <f>'PS-ii aligned'!$S$38</f>
        <v/>
      </c>
      <c r="X284" s="7">
        <f>'PS-ii aligned'!$T$38</f>
        <v/>
      </c>
      <c r="Y284" s="7">
        <f>'PS-ii aligned'!$U$38</f>
        <v/>
      </c>
      <c r="Z284" s="7">
        <f>'PS-ii aligned'!$V$38</f>
        <v/>
      </c>
      <c r="AA284" s="7">
        <f>'PS-ii aligned'!$W$38</f>
        <v/>
      </c>
      <c r="AB284" s="7">
        <f>'PS-ii aligned'!$X$38</f>
        <v/>
      </c>
      <c r="AC284" s="7">
        <f>'PS-ii aligned'!$Y$38</f>
        <v/>
      </c>
      <c r="AD284" s="7">
        <f>'PS-ii aligned'!$Z$38</f>
        <v/>
      </c>
    </row>
    <row r="285">
      <c r="A285" s="7" t="inlineStr">
        <is>
          <t>tab:case_ii_aligned_ps_experiments</t>
        </is>
      </c>
      <c r="B285" s="7" t="inlineStr">
        <is>
          <t>ii</t>
        </is>
      </c>
      <c r="C285" s="7" t="inlineStr">
        <is>
          <t>PS</t>
        </is>
      </c>
      <c r="D285" s="7" t="inlineStr">
        <is>
          <t>aligned</t>
        </is>
      </c>
      <c r="E285" s="7">
        <f>'PS-ii aligned'!$A$39</f>
        <v/>
      </c>
      <c r="F285" s="7">
        <f>'PS-ii aligned'!$B$39</f>
        <v/>
      </c>
      <c r="G285" s="7">
        <f>'PS-ii aligned'!$C$39</f>
        <v/>
      </c>
      <c r="H285" s="7">
        <f>'PS-ii aligned'!$D$39</f>
        <v/>
      </c>
      <c r="I285" s="7">
        <f>'PS-ii aligned'!$E$39</f>
        <v/>
      </c>
      <c r="J285" s="7">
        <f>'PS-ii aligned'!$F$39</f>
        <v/>
      </c>
      <c r="K285" s="7">
        <f>'PS-ii aligned'!$G$39</f>
        <v/>
      </c>
      <c r="L285" s="7">
        <f>'PS-ii aligned'!$H$39</f>
        <v/>
      </c>
      <c r="M285" s="7">
        <f>'PS-ii aligned'!$I$39</f>
        <v/>
      </c>
      <c r="N285" s="7">
        <f>'PS-ii aligned'!$J$39</f>
        <v/>
      </c>
      <c r="O285" s="7">
        <f>'PS-ii aligned'!$K$39</f>
        <v/>
      </c>
      <c r="P285" s="7">
        <f>'PS-ii aligned'!$L$39</f>
        <v/>
      </c>
      <c r="Q285" s="7">
        <f>'PS-ii aligned'!$M$39</f>
        <v/>
      </c>
      <c r="R285" s="7">
        <f>'PS-ii aligned'!$N$39</f>
        <v/>
      </c>
      <c r="S285" s="7">
        <f>'PS-ii aligned'!$O$39</f>
        <v/>
      </c>
      <c r="T285" s="7">
        <f>'PS-ii aligned'!$P$39</f>
        <v/>
      </c>
      <c r="U285" s="7">
        <f>'PS-ii aligned'!$Q$39</f>
        <v/>
      </c>
      <c r="V285" s="7">
        <f>'PS-ii aligned'!$R$39</f>
        <v/>
      </c>
      <c r="W285" s="7">
        <f>'PS-ii aligned'!$S$39</f>
        <v/>
      </c>
      <c r="X285" s="7">
        <f>'PS-ii aligned'!$T$39</f>
        <v/>
      </c>
      <c r="Y285" s="7">
        <f>'PS-ii aligned'!$U$39</f>
        <v/>
      </c>
      <c r="Z285" s="7">
        <f>'PS-ii aligned'!$V$39</f>
        <v/>
      </c>
      <c r="AA285" s="7">
        <f>'PS-ii aligned'!$W$39</f>
        <v/>
      </c>
      <c r="AB285" s="7">
        <f>'PS-ii aligned'!$X$39</f>
        <v/>
      </c>
      <c r="AC285" s="7">
        <f>'PS-ii aligned'!$Y$39</f>
        <v/>
      </c>
      <c r="AD285" s="7">
        <f>'PS-ii aligned'!$Z$39</f>
        <v/>
      </c>
    </row>
    <row r="286">
      <c r="A286" s="7" t="inlineStr">
        <is>
          <t>tab:case_ii_aligned_ps_experiments</t>
        </is>
      </c>
      <c r="B286" s="7" t="inlineStr">
        <is>
          <t>ii</t>
        </is>
      </c>
      <c r="C286" s="7" t="inlineStr">
        <is>
          <t>PS</t>
        </is>
      </c>
      <c r="D286" s="7" t="inlineStr">
        <is>
          <t>aligned</t>
        </is>
      </c>
      <c r="E286" s="7">
        <f>'PS-ii aligned'!$A$40</f>
        <v/>
      </c>
      <c r="F286" s="7">
        <f>'PS-ii aligned'!$B$40</f>
        <v/>
      </c>
      <c r="G286" s="7">
        <f>'PS-ii aligned'!$C$40</f>
        <v/>
      </c>
      <c r="H286" s="7">
        <f>'PS-ii aligned'!$D$40</f>
        <v/>
      </c>
      <c r="I286" s="7">
        <f>'PS-ii aligned'!$E$40</f>
        <v/>
      </c>
      <c r="J286" s="7">
        <f>'PS-ii aligned'!$F$40</f>
        <v/>
      </c>
      <c r="K286" s="7">
        <f>'PS-ii aligned'!$G$40</f>
        <v/>
      </c>
      <c r="L286" s="7">
        <f>'PS-ii aligned'!$H$40</f>
        <v/>
      </c>
      <c r="M286" s="7">
        <f>'PS-ii aligned'!$I$40</f>
        <v/>
      </c>
      <c r="N286" s="7">
        <f>'PS-ii aligned'!$J$40</f>
        <v/>
      </c>
      <c r="O286" s="7">
        <f>'PS-ii aligned'!$K$40</f>
        <v/>
      </c>
      <c r="P286" s="7">
        <f>'PS-ii aligned'!$L$40</f>
        <v/>
      </c>
      <c r="Q286" s="7">
        <f>'PS-ii aligned'!$M$40</f>
        <v/>
      </c>
      <c r="R286" s="7">
        <f>'PS-ii aligned'!$N$40</f>
        <v/>
      </c>
      <c r="S286" s="7">
        <f>'PS-ii aligned'!$O$40</f>
        <v/>
      </c>
      <c r="T286" s="7">
        <f>'PS-ii aligned'!$P$40</f>
        <v/>
      </c>
      <c r="U286" s="7">
        <f>'PS-ii aligned'!$Q$40</f>
        <v/>
      </c>
      <c r="V286" s="7">
        <f>'PS-ii aligned'!$R$40</f>
        <v/>
      </c>
      <c r="W286" s="7">
        <f>'PS-ii aligned'!$S$40</f>
        <v/>
      </c>
      <c r="X286" s="7">
        <f>'PS-ii aligned'!$T$40</f>
        <v/>
      </c>
      <c r="Y286" s="7">
        <f>'PS-ii aligned'!$U$40</f>
        <v/>
      </c>
      <c r="Z286" s="7">
        <f>'PS-ii aligned'!$V$40</f>
        <v/>
      </c>
      <c r="AA286" s="7">
        <f>'PS-ii aligned'!$W$40</f>
        <v/>
      </c>
      <c r="AB286" s="7">
        <f>'PS-ii aligned'!$X$40</f>
        <v/>
      </c>
      <c r="AC286" s="7">
        <f>'PS-ii aligned'!$Y$40</f>
        <v/>
      </c>
      <c r="AD286" s="7">
        <f>'PS-ii aligned'!$Z$40</f>
        <v/>
      </c>
    </row>
    <row r="287">
      <c r="A287" s="7" t="inlineStr">
        <is>
          <t>tab:case_ii_aligned_ps_experiments</t>
        </is>
      </c>
      <c r="B287" s="7" t="inlineStr">
        <is>
          <t>ii</t>
        </is>
      </c>
      <c r="C287" s="7" t="inlineStr">
        <is>
          <t>PS</t>
        </is>
      </c>
      <c r="D287" s="7" t="inlineStr">
        <is>
          <t>aligned</t>
        </is>
      </c>
      <c r="E287" s="7">
        <f>'PS-ii aligned'!$A$41</f>
        <v/>
      </c>
      <c r="F287" s="7">
        <f>'PS-ii aligned'!$B$41</f>
        <v/>
      </c>
      <c r="G287" s="7">
        <f>'PS-ii aligned'!$C$41</f>
        <v/>
      </c>
      <c r="H287" s="7">
        <f>'PS-ii aligned'!$D$41</f>
        <v/>
      </c>
      <c r="I287" s="7">
        <f>'PS-ii aligned'!$E$41</f>
        <v/>
      </c>
      <c r="J287" s="7">
        <f>'PS-ii aligned'!$F$41</f>
        <v/>
      </c>
      <c r="K287" s="7">
        <f>'PS-ii aligned'!$G$41</f>
        <v/>
      </c>
      <c r="L287" s="7">
        <f>'PS-ii aligned'!$H$41</f>
        <v/>
      </c>
      <c r="M287" s="7">
        <f>'PS-ii aligned'!$I$41</f>
        <v/>
      </c>
      <c r="N287" s="7">
        <f>'PS-ii aligned'!$J$41</f>
        <v/>
      </c>
      <c r="O287" s="7">
        <f>'PS-ii aligned'!$K$41</f>
        <v/>
      </c>
      <c r="P287" s="7">
        <f>'PS-ii aligned'!$L$41</f>
        <v/>
      </c>
      <c r="Q287" s="7">
        <f>'PS-ii aligned'!$M$41</f>
        <v/>
      </c>
      <c r="R287" s="7">
        <f>'PS-ii aligned'!$N$41</f>
        <v/>
      </c>
      <c r="S287" s="7">
        <f>'PS-ii aligned'!$O$41</f>
        <v/>
      </c>
      <c r="T287" s="7">
        <f>'PS-ii aligned'!$P$41</f>
        <v/>
      </c>
      <c r="U287" s="7">
        <f>'PS-ii aligned'!$Q$41</f>
        <v/>
      </c>
      <c r="V287" s="7">
        <f>'PS-ii aligned'!$R$41</f>
        <v/>
      </c>
      <c r="W287" s="7">
        <f>'PS-ii aligned'!$S$41</f>
        <v/>
      </c>
      <c r="X287" s="7">
        <f>'PS-ii aligned'!$T$41</f>
        <v/>
      </c>
      <c r="Y287" s="7">
        <f>'PS-ii aligned'!$U$41</f>
        <v/>
      </c>
      <c r="Z287" s="7">
        <f>'PS-ii aligned'!$V$41</f>
        <v/>
      </c>
      <c r="AA287" s="7">
        <f>'PS-ii aligned'!$W$41</f>
        <v/>
      </c>
      <c r="AB287" s="7">
        <f>'PS-ii aligned'!$X$41</f>
        <v/>
      </c>
      <c r="AC287" s="7">
        <f>'PS-ii aligned'!$Y$41</f>
        <v/>
      </c>
      <c r="AD287" s="7">
        <f>'PS-ii aligned'!$Z$41</f>
        <v/>
      </c>
    </row>
    <row r="288">
      <c r="A288" s="7" t="inlineStr">
        <is>
          <t>tab:case_ii_aligned_ps_experiments</t>
        </is>
      </c>
      <c r="B288" s="7" t="inlineStr">
        <is>
          <t>ii</t>
        </is>
      </c>
      <c r="C288" s="7" t="inlineStr">
        <is>
          <t>PS</t>
        </is>
      </c>
      <c r="D288" s="7" t="inlineStr">
        <is>
          <t>aligned</t>
        </is>
      </c>
      <c r="E288" s="7">
        <f>'PS-ii aligned'!$A$42</f>
        <v/>
      </c>
      <c r="F288" s="7">
        <f>'PS-ii aligned'!$B$42</f>
        <v/>
      </c>
      <c r="G288" s="7">
        <f>'PS-ii aligned'!$C$42</f>
        <v/>
      </c>
      <c r="H288" s="7">
        <f>'PS-ii aligned'!$D$42</f>
        <v/>
      </c>
      <c r="I288" s="7">
        <f>'PS-ii aligned'!$E$42</f>
        <v/>
      </c>
      <c r="J288" s="7">
        <f>'PS-ii aligned'!$F$42</f>
        <v/>
      </c>
      <c r="K288" s="7">
        <f>'PS-ii aligned'!$G$42</f>
        <v/>
      </c>
      <c r="L288" s="7">
        <f>'PS-ii aligned'!$H$42</f>
        <v/>
      </c>
      <c r="M288" s="7">
        <f>'PS-ii aligned'!$I$42</f>
        <v/>
      </c>
      <c r="N288" s="7">
        <f>'PS-ii aligned'!$J$42</f>
        <v/>
      </c>
      <c r="O288" s="7">
        <f>'PS-ii aligned'!$K$42</f>
        <v/>
      </c>
      <c r="P288" s="7">
        <f>'PS-ii aligned'!$L$42</f>
        <v/>
      </c>
      <c r="Q288" s="7">
        <f>'PS-ii aligned'!$M$42</f>
        <v/>
      </c>
      <c r="R288" s="7">
        <f>'PS-ii aligned'!$N$42</f>
        <v/>
      </c>
      <c r="S288" s="7">
        <f>'PS-ii aligned'!$O$42</f>
        <v/>
      </c>
      <c r="T288" s="7">
        <f>'PS-ii aligned'!$P$42</f>
        <v/>
      </c>
      <c r="U288" s="7">
        <f>'PS-ii aligned'!$Q$42</f>
        <v/>
      </c>
      <c r="V288" s="7">
        <f>'PS-ii aligned'!$R$42</f>
        <v/>
      </c>
      <c r="W288" s="7">
        <f>'PS-ii aligned'!$S$42</f>
        <v/>
      </c>
      <c r="X288" s="7">
        <f>'PS-ii aligned'!$T$42</f>
        <v/>
      </c>
      <c r="Y288" s="7">
        <f>'PS-ii aligned'!$U$42</f>
        <v/>
      </c>
      <c r="Z288" s="7">
        <f>'PS-ii aligned'!$V$42</f>
        <v/>
      </c>
      <c r="AA288" s="7">
        <f>'PS-ii aligned'!$W$42</f>
        <v/>
      </c>
      <c r="AB288" s="7">
        <f>'PS-ii aligned'!$X$42</f>
        <v/>
      </c>
      <c r="AC288" s="7">
        <f>'PS-ii aligned'!$Y$42</f>
        <v/>
      </c>
      <c r="AD288" s="7">
        <f>'PS-ii aligned'!$Z$42</f>
        <v/>
      </c>
    </row>
    <row r="289">
      <c r="A289" s="7" t="inlineStr">
        <is>
          <t>tab:case_ii_aligned_ps_experiments</t>
        </is>
      </c>
      <c r="B289" s="7" t="inlineStr">
        <is>
          <t>ii</t>
        </is>
      </c>
      <c r="C289" s="7" t="inlineStr">
        <is>
          <t>PS</t>
        </is>
      </c>
      <c r="D289" s="7" t="inlineStr">
        <is>
          <t>aligned</t>
        </is>
      </c>
      <c r="E289" s="7">
        <f>'PS-ii aligned'!$A$43</f>
        <v/>
      </c>
      <c r="F289" s="7">
        <f>'PS-ii aligned'!$B$43</f>
        <v/>
      </c>
      <c r="G289" s="7">
        <f>'PS-ii aligned'!$C$43</f>
        <v/>
      </c>
      <c r="H289" s="7">
        <f>'PS-ii aligned'!$D$43</f>
        <v/>
      </c>
      <c r="I289" s="7">
        <f>'PS-ii aligned'!$E$43</f>
        <v/>
      </c>
      <c r="J289" s="7">
        <f>'PS-ii aligned'!$F$43</f>
        <v/>
      </c>
      <c r="K289" s="7">
        <f>'PS-ii aligned'!$G$43</f>
        <v/>
      </c>
      <c r="L289" s="7">
        <f>'PS-ii aligned'!$H$43</f>
        <v/>
      </c>
      <c r="M289" s="7">
        <f>'PS-ii aligned'!$I$43</f>
        <v/>
      </c>
      <c r="N289" s="7">
        <f>'PS-ii aligned'!$J$43</f>
        <v/>
      </c>
      <c r="O289" s="7">
        <f>'PS-ii aligned'!$K$43</f>
        <v/>
      </c>
      <c r="P289" s="7">
        <f>'PS-ii aligned'!$L$43</f>
        <v/>
      </c>
      <c r="Q289" s="7">
        <f>'PS-ii aligned'!$M$43</f>
        <v/>
      </c>
      <c r="R289" s="7">
        <f>'PS-ii aligned'!$N$43</f>
        <v/>
      </c>
      <c r="S289" s="7">
        <f>'PS-ii aligned'!$O$43</f>
        <v/>
      </c>
      <c r="T289" s="7">
        <f>'PS-ii aligned'!$P$43</f>
        <v/>
      </c>
      <c r="U289" s="7">
        <f>'PS-ii aligned'!$Q$43</f>
        <v/>
      </c>
      <c r="V289" s="7">
        <f>'PS-ii aligned'!$R$43</f>
        <v/>
      </c>
      <c r="W289" s="7">
        <f>'PS-ii aligned'!$S$43</f>
        <v/>
      </c>
      <c r="X289" s="7">
        <f>'PS-ii aligned'!$T$43</f>
        <v/>
      </c>
      <c r="Y289" s="7">
        <f>'PS-ii aligned'!$U$43</f>
        <v/>
      </c>
      <c r="Z289" s="7">
        <f>'PS-ii aligned'!$V$43</f>
        <v/>
      </c>
      <c r="AA289" s="7">
        <f>'PS-ii aligned'!$W$43</f>
        <v/>
      </c>
      <c r="AB289" s="7">
        <f>'PS-ii aligned'!$X$43</f>
        <v/>
      </c>
      <c r="AC289" s="7">
        <f>'PS-ii aligned'!$Y$43</f>
        <v/>
      </c>
      <c r="AD289" s="7">
        <f>'PS-ii aligned'!$Z$43</f>
        <v/>
      </c>
    </row>
    <row r="290">
      <c r="A290" s="7" t="inlineStr">
        <is>
          <t>tab:case_ii_aligned_ps_experiments</t>
        </is>
      </c>
      <c r="B290" s="7" t="inlineStr">
        <is>
          <t>ii</t>
        </is>
      </c>
      <c r="C290" s="7" t="inlineStr">
        <is>
          <t>PS</t>
        </is>
      </c>
      <c r="D290" s="7" t="inlineStr">
        <is>
          <t>aligned</t>
        </is>
      </c>
      <c r="E290" s="7">
        <f>'PS-ii aligned'!$A$44</f>
        <v/>
      </c>
      <c r="F290" s="7">
        <f>'PS-ii aligned'!$B$44</f>
        <v/>
      </c>
      <c r="G290" s="7">
        <f>'PS-ii aligned'!$C$44</f>
        <v/>
      </c>
      <c r="H290" s="7">
        <f>'PS-ii aligned'!$D$44</f>
        <v/>
      </c>
      <c r="I290" s="7">
        <f>'PS-ii aligned'!$E$44</f>
        <v/>
      </c>
      <c r="J290" s="7">
        <f>'PS-ii aligned'!$F$44</f>
        <v/>
      </c>
      <c r="K290" s="7">
        <f>'PS-ii aligned'!$G$44</f>
        <v/>
      </c>
      <c r="L290" s="7">
        <f>'PS-ii aligned'!$H$44</f>
        <v/>
      </c>
      <c r="M290" s="7">
        <f>'PS-ii aligned'!$I$44</f>
        <v/>
      </c>
      <c r="N290" s="7">
        <f>'PS-ii aligned'!$J$44</f>
        <v/>
      </c>
      <c r="O290" s="7">
        <f>'PS-ii aligned'!$K$44</f>
        <v/>
      </c>
      <c r="P290" s="7">
        <f>'PS-ii aligned'!$L$44</f>
        <v/>
      </c>
      <c r="Q290" s="7">
        <f>'PS-ii aligned'!$M$44</f>
        <v/>
      </c>
      <c r="R290" s="7">
        <f>'PS-ii aligned'!$N$44</f>
        <v/>
      </c>
      <c r="S290" s="7">
        <f>'PS-ii aligned'!$O$44</f>
        <v/>
      </c>
      <c r="T290" s="7">
        <f>'PS-ii aligned'!$P$44</f>
        <v/>
      </c>
      <c r="U290" s="7">
        <f>'PS-ii aligned'!$Q$44</f>
        <v/>
      </c>
      <c r="V290" s="7">
        <f>'PS-ii aligned'!$R$44</f>
        <v/>
      </c>
      <c r="W290" s="7">
        <f>'PS-ii aligned'!$S$44</f>
        <v/>
      </c>
      <c r="X290" s="7">
        <f>'PS-ii aligned'!$T$44</f>
        <v/>
      </c>
      <c r="Y290" s="7">
        <f>'PS-ii aligned'!$U$44</f>
        <v/>
      </c>
      <c r="Z290" s="7">
        <f>'PS-ii aligned'!$V$44</f>
        <v/>
      </c>
      <c r="AA290" s="7">
        <f>'PS-ii aligned'!$W$44</f>
        <v/>
      </c>
      <c r="AB290" s="7">
        <f>'PS-ii aligned'!$X$44</f>
        <v/>
      </c>
      <c r="AC290" s="7">
        <f>'PS-ii aligned'!$Y$44</f>
        <v/>
      </c>
      <c r="AD290" s="7">
        <f>'PS-ii aligned'!$Z$44</f>
        <v/>
      </c>
    </row>
    <row r="291">
      <c r="A291" s="7" t="inlineStr">
        <is>
          <t>tab:case_ii_aligned_ps_experiments</t>
        </is>
      </c>
      <c r="B291" s="7" t="inlineStr">
        <is>
          <t>ii</t>
        </is>
      </c>
      <c r="C291" s="7" t="inlineStr">
        <is>
          <t>PS</t>
        </is>
      </c>
      <c r="D291" s="7" t="inlineStr">
        <is>
          <t>aligned</t>
        </is>
      </c>
      <c r="E291" s="7">
        <f>'PS-ii aligned'!$A$45</f>
        <v/>
      </c>
      <c r="F291" s="7">
        <f>'PS-ii aligned'!$B$45</f>
        <v/>
      </c>
      <c r="G291" s="7">
        <f>'PS-ii aligned'!$C$45</f>
        <v/>
      </c>
      <c r="H291" s="7">
        <f>'PS-ii aligned'!$D$45</f>
        <v/>
      </c>
      <c r="I291" s="7">
        <f>'PS-ii aligned'!$E$45</f>
        <v/>
      </c>
      <c r="J291" s="7">
        <f>'PS-ii aligned'!$F$45</f>
        <v/>
      </c>
      <c r="K291" s="7">
        <f>'PS-ii aligned'!$G$45</f>
        <v/>
      </c>
      <c r="L291" s="7">
        <f>'PS-ii aligned'!$H$45</f>
        <v/>
      </c>
      <c r="M291" s="7">
        <f>'PS-ii aligned'!$I$45</f>
        <v/>
      </c>
      <c r="N291" s="7">
        <f>'PS-ii aligned'!$J$45</f>
        <v/>
      </c>
      <c r="O291" s="7">
        <f>'PS-ii aligned'!$K$45</f>
        <v/>
      </c>
      <c r="P291" s="7">
        <f>'PS-ii aligned'!$L$45</f>
        <v/>
      </c>
      <c r="Q291" s="7">
        <f>'PS-ii aligned'!$M$45</f>
        <v/>
      </c>
      <c r="R291" s="7">
        <f>'PS-ii aligned'!$N$45</f>
        <v/>
      </c>
      <c r="S291" s="7">
        <f>'PS-ii aligned'!$O$45</f>
        <v/>
      </c>
      <c r="T291" s="7">
        <f>'PS-ii aligned'!$P$45</f>
        <v/>
      </c>
      <c r="U291" s="7">
        <f>'PS-ii aligned'!$Q$45</f>
        <v/>
      </c>
      <c r="V291" s="7">
        <f>'PS-ii aligned'!$R$45</f>
        <v/>
      </c>
      <c r="W291" s="7">
        <f>'PS-ii aligned'!$S$45</f>
        <v/>
      </c>
      <c r="X291" s="7">
        <f>'PS-ii aligned'!$T$45</f>
        <v/>
      </c>
      <c r="Y291" s="7">
        <f>'PS-ii aligned'!$U$45</f>
        <v/>
      </c>
      <c r="Z291" s="7">
        <f>'PS-ii aligned'!$V$45</f>
        <v/>
      </c>
      <c r="AA291" s="7">
        <f>'PS-ii aligned'!$W$45</f>
        <v/>
      </c>
      <c r="AB291" s="7">
        <f>'PS-ii aligned'!$X$45</f>
        <v/>
      </c>
      <c r="AC291" s="7">
        <f>'PS-ii aligned'!$Y$45</f>
        <v/>
      </c>
      <c r="AD291" s="7">
        <f>'PS-ii aligned'!$Z$45</f>
        <v/>
      </c>
    </row>
    <row r="292">
      <c r="A292" s="7" t="inlineStr">
        <is>
          <t>tab:case_ii_aligned_ps_experiments</t>
        </is>
      </c>
      <c r="B292" s="7" t="inlineStr">
        <is>
          <t>ii</t>
        </is>
      </c>
      <c r="C292" s="7" t="inlineStr">
        <is>
          <t>PS</t>
        </is>
      </c>
      <c r="D292" s="7" t="inlineStr">
        <is>
          <t>aligned</t>
        </is>
      </c>
      <c r="E292" s="7">
        <f>'PS-ii aligned'!$A$46</f>
        <v/>
      </c>
      <c r="F292" s="7">
        <f>'PS-ii aligned'!$B$46</f>
        <v/>
      </c>
      <c r="G292" s="7">
        <f>'PS-ii aligned'!$C$46</f>
        <v/>
      </c>
      <c r="H292" s="7">
        <f>'PS-ii aligned'!$D$46</f>
        <v/>
      </c>
      <c r="I292" s="7">
        <f>'PS-ii aligned'!$E$46</f>
        <v/>
      </c>
      <c r="J292" s="7">
        <f>'PS-ii aligned'!$F$46</f>
        <v/>
      </c>
      <c r="K292" s="7">
        <f>'PS-ii aligned'!$G$46</f>
        <v/>
      </c>
      <c r="L292" s="7">
        <f>'PS-ii aligned'!$H$46</f>
        <v/>
      </c>
      <c r="M292" s="7">
        <f>'PS-ii aligned'!$I$46</f>
        <v/>
      </c>
      <c r="N292" s="7">
        <f>'PS-ii aligned'!$J$46</f>
        <v/>
      </c>
      <c r="O292" s="7">
        <f>'PS-ii aligned'!$K$46</f>
        <v/>
      </c>
      <c r="P292" s="7">
        <f>'PS-ii aligned'!$L$46</f>
        <v/>
      </c>
      <c r="Q292" s="7">
        <f>'PS-ii aligned'!$M$46</f>
        <v/>
      </c>
      <c r="R292" s="7">
        <f>'PS-ii aligned'!$N$46</f>
        <v/>
      </c>
      <c r="S292" s="7">
        <f>'PS-ii aligned'!$O$46</f>
        <v/>
      </c>
      <c r="T292" s="7">
        <f>'PS-ii aligned'!$P$46</f>
        <v/>
      </c>
      <c r="U292" s="7">
        <f>'PS-ii aligned'!$Q$46</f>
        <v/>
      </c>
      <c r="V292" s="7">
        <f>'PS-ii aligned'!$R$46</f>
        <v/>
      </c>
      <c r="W292" s="7">
        <f>'PS-ii aligned'!$S$46</f>
        <v/>
      </c>
      <c r="X292" s="7">
        <f>'PS-ii aligned'!$T$46</f>
        <v/>
      </c>
      <c r="Y292" s="7">
        <f>'PS-ii aligned'!$U$46</f>
        <v/>
      </c>
      <c r="Z292" s="7">
        <f>'PS-ii aligned'!$V$46</f>
        <v/>
      </c>
      <c r="AA292" s="7">
        <f>'PS-ii aligned'!$W$46</f>
        <v/>
      </c>
      <c r="AB292" s="7">
        <f>'PS-ii aligned'!$X$46</f>
        <v/>
      </c>
      <c r="AC292" s="7">
        <f>'PS-ii aligned'!$Y$46</f>
        <v/>
      </c>
      <c r="AD292" s="7">
        <f>'PS-ii aligned'!$Z$46</f>
        <v/>
      </c>
    </row>
    <row r="293">
      <c r="A293" s="7" t="inlineStr">
        <is>
          <t>tab:case_ii_aligned_ps_experiments</t>
        </is>
      </c>
      <c r="B293" s="7" t="inlineStr">
        <is>
          <t>ii</t>
        </is>
      </c>
      <c r="C293" s="7" t="inlineStr">
        <is>
          <t>PS</t>
        </is>
      </c>
      <c r="D293" s="7" t="inlineStr">
        <is>
          <t>aligned</t>
        </is>
      </c>
      <c r="E293" s="7">
        <f>'PS-ii aligned'!$A$47</f>
        <v/>
      </c>
      <c r="F293" s="7">
        <f>'PS-ii aligned'!$B$47</f>
        <v/>
      </c>
      <c r="G293" s="7">
        <f>'PS-ii aligned'!$C$47</f>
        <v/>
      </c>
      <c r="H293" s="7">
        <f>'PS-ii aligned'!$D$47</f>
        <v/>
      </c>
      <c r="I293" s="7">
        <f>'PS-ii aligned'!$E$47</f>
        <v/>
      </c>
      <c r="J293" s="7">
        <f>'PS-ii aligned'!$F$47</f>
        <v/>
      </c>
      <c r="K293" s="7">
        <f>'PS-ii aligned'!$G$47</f>
        <v/>
      </c>
      <c r="L293" s="7">
        <f>'PS-ii aligned'!$H$47</f>
        <v/>
      </c>
      <c r="M293" s="7">
        <f>'PS-ii aligned'!$I$47</f>
        <v/>
      </c>
      <c r="N293" s="7">
        <f>'PS-ii aligned'!$J$47</f>
        <v/>
      </c>
      <c r="O293" s="7">
        <f>'PS-ii aligned'!$K$47</f>
        <v/>
      </c>
      <c r="P293" s="7">
        <f>'PS-ii aligned'!$L$47</f>
        <v/>
      </c>
      <c r="Q293" s="7">
        <f>'PS-ii aligned'!$M$47</f>
        <v/>
      </c>
      <c r="R293" s="7">
        <f>'PS-ii aligned'!$N$47</f>
        <v/>
      </c>
      <c r="S293" s="7">
        <f>'PS-ii aligned'!$O$47</f>
        <v/>
      </c>
      <c r="T293" s="7">
        <f>'PS-ii aligned'!$P$47</f>
        <v/>
      </c>
      <c r="U293" s="7">
        <f>'PS-ii aligned'!$Q$47</f>
        <v/>
      </c>
      <c r="V293" s="7">
        <f>'PS-ii aligned'!$R$47</f>
        <v/>
      </c>
      <c r="W293" s="7">
        <f>'PS-ii aligned'!$S$47</f>
        <v/>
      </c>
      <c r="X293" s="7">
        <f>'PS-ii aligned'!$T$47</f>
        <v/>
      </c>
      <c r="Y293" s="7">
        <f>'PS-ii aligned'!$U$47</f>
        <v/>
      </c>
      <c r="Z293" s="7">
        <f>'PS-ii aligned'!$V$47</f>
        <v/>
      </c>
      <c r="AA293" s="7">
        <f>'PS-ii aligned'!$W$47</f>
        <v/>
      </c>
      <c r="AB293" s="7">
        <f>'PS-ii aligned'!$X$47</f>
        <v/>
      </c>
      <c r="AC293" s="7">
        <f>'PS-ii aligned'!$Y$47</f>
        <v/>
      </c>
      <c r="AD293" s="7">
        <f>'PS-ii aligned'!$Z$47</f>
        <v/>
      </c>
    </row>
    <row r="294">
      <c r="A294" s="7" t="inlineStr">
        <is>
          <t>tab:case_ii_aligned_ps_experiments</t>
        </is>
      </c>
      <c r="B294" s="7" t="inlineStr">
        <is>
          <t>ii</t>
        </is>
      </c>
      <c r="C294" s="7" t="inlineStr">
        <is>
          <t>PS</t>
        </is>
      </c>
      <c r="D294" s="7" t="inlineStr">
        <is>
          <t>aligned</t>
        </is>
      </c>
      <c r="E294" s="7">
        <f>'PS-ii aligned'!$A$48</f>
        <v/>
      </c>
      <c r="F294" s="7">
        <f>'PS-ii aligned'!$B$48</f>
        <v/>
      </c>
      <c r="G294" s="7">
        <f>'PS-ii aligned'!$C$48</f>
        <v/>
      </c>
      <c r="H294" s="7">
        <f>'PS-ii aligned'!$D$48</f>
        <v/>
      </c>
      <c r="I294" s="7">
        <f>'PS-ii aligned'!$E$48</f>
        <v/>
      </c>
      <c r="J294" s="7">
        <f>'PS-ii aligned'!$F$48</f>
        <v/>
      </c>
      <c r="K294" s="7">
        <f>'PS-ii aligned'!$G$48</f>
        <v/>
      </c>
      <c r="L294" s="7">
        <f>'PS-ii aligned'!$H$48</f>
        <v/>
      </c>
      <c r="M294" s="7">
        <f>'PS-ii aligned'!$I$48</f>
        <v/>
      </c>
      <c r="N294" s="7">
        <f>'PS-ii aligned'!$J$48</f>
        <v/>
      </c>
      <c r="O294" s="7">
        <f>'PS-ii aligned'!$K$48</f>
        <v/>
      </c>
      <c r="P294" s="7">
        <f>'PS-ii aligned'!$L$48</f>
        <v/>
      </c>
      <c r="Q294" s="7">
        <f>'PS-ii aligned'!$M$48</f>
        <v/>
      </c>
      <c r="R294" s="7">
        <f>'PS-ii aligned'!$N$48</f>
        <v/>
      </c>
      <c r="S294" s="7">
        <f>'PS-ii aligned'!$O$48</f>
        <v/>
      </c>
      <c r="T294" s="7">
        <f>'PS-ii aligned'!$P$48</f>
        <v/>
      </c>
      <c r="U294" s="7">
        <f>'PS-ii aligned'!$Q$48</f>
        <v/>
      </c>
      <c r="V294" s="7">
        <f>'PS-ii aligned'!$R$48</f>
        <v/>
      </c>
      <c r="W294" s="7">
        <f>'PS-ii aligned'!$S$48</f>
        <v/>
      </c>
      <c r="X294" s="7">
        <f>'PS-ii aligned'!$T$48</f>
        <v/>
      </c>
      <c r="Y294" s="7">
        <f>'PS-ii aligned'!$U$48</f>
        <v/>
      </c>
      <c r="Z294" s="7">
        <f>'PS-ii aligned'!$V$48</f>
        <v/>
      </c>
      <c r="AA294" s="7">
        <f>'PS-ii aligned'!$W$48</f>
        <v/>
      </c>
      <c r="AB294" s="7">
        <f>'PS-ii aligned'!$X$48</f>
        <v/>
      </c>
      <c r="AC294" s="7">
        <f>'PS-ii aligned'!$Y$48</f>
        <v/>
      </c>
      <c r="AD294" s="7">
        <f>'PS-ii aligned'!$Z$48</f>
        <v/>
      </c>
    </row>
    <row r="295">
      <c r="A295" s="7" t="inlineStr">
        <is>
          <t>tab:case_ii_aligned_ps_experiments</t>
        </is>
      </c>
      <c r="B295" s="7" t="inlineStr">
        <is>
          <t>ii</t>
        </is>
      </c>
      <c r="C295" s="7" t="inlineStr">
        <is>
          <t>PS</t>
        </is>
      </c>
      <c r="D295" s="7" t="inlineStr">
        <is>
          <t>aligned</t>
        </is>
      </c>
      <c r="E295" s="7">
        <f>'PS-ii aligned'!$A$49</f>
        <v/>
      </c>
      <c r="F295" s="7">
        <f>'PS-ii aligned'!$B$49</f>
        <v/>
      </c>
      <c r="G295" s="7">
        <f>'PS-ii aligned'!$C$49</f>
        <v/>
      </c>
      <c r="H295" s="7">
        <f>'PS-ii aligned'!$D$49</f>
        <v/>
      </c>
      <c r="I295" s="7">
        <f>'PS-ii aligned'!$E$49</f>
        <v/>
      </c>
      <c r="J295" s="7">
        <f>'PS-ii aligned'!$F$49</f>
        <v/>
      </c>
      <c r="K295" s="7">
        <f>'PS-ii aligned'!$G$49</f>
        <v/>
      </c>
      <c r="L295" s="7">
        <f>'PS-ii aligned'!$H$49</f>
        <v/>
      </c>
      <c r="M295" s="7">
        <f>'PS-ii aligned'!$I$49</f>
        <v/>
      </c>
      <c r="N295" s="7">
        <f>'PS-ii aligned'!$J$49</f>
        <v/>
      </c>
      <c r="O295" s="7">
        <f>'PS-ii aligned'!$K$49</f>
        <v/>
      </c>
      <c r="P295" s="7">
        <f>'PS-ii aligned'!$L$49</f>
        <v/>
      </c>
      <c r="Q295" s="7">
        <f>'PS-ii aligned'!$M$49</f>
        <v/>
      </c>
      <c r="R295" s="7">
        <f>'PS-ii aligned'!$N$49</f>
        <v/>
      </c>
      <c r="S295" s="7">
        <f>'PS-ii aligned'!$O$49</f>
        <v/>
      </c>
      <c r="T295" s="7">
        <f>'PS-ii aligned'!$P$49</f>
        <v/>
      </c>
      <c r="U295" s="7">
        <f>'PS-ii aligned'!$Q$49</f>
        <v/>
      </c>
      <c r="V295" s="7">
        <f>'PS-ii aligned'!$R$49</f>
        <v/>
      </c>
      <c r="W295" s="7">
        <f>'PS-ii aligned'!$S$49</f>
        <v/>
      </c>
      <c r="X295" s="7">
        <f>'PS-ii aligned'!$T$49</f>
        <v/>
      </c>
      <c r="Y295" s="7">
        <f>'PS-ii aligned'!$U$49</f>
        <v/>
      </c>
      <c r="Z295" s="7">
        <f>'PS-ii aligned'!$V$49</f>
        <v/>
      </c>
      <c r="AA295" s="7">
        <f>'PS-ii aligned'!$W$49</f>
        <v/>
      </c>
      <c r="AB295" s="7">
        <f>'PS-ii aligned'!$X$49</f>
        <v/>
      </c>
      <c r="AC295" s="7">
        <f>'PS-ii aligned'!$Y$49</f>
        <v/>
      </c>
      <c r="AD295" s="7">
        <f>'PS-ii aligned'!$Z$49</f>
        <v/>
      </c>
    </row>
    <row r="296">
      <c r="A296" s="7" t="inlineStr">
        <is>
          <t>tab:case_ii_aligned_ps_experiments</t>
        </is>
      </c>
      <c r="B296" s="7" t="inlineStr">
        <is>
          <t>ii</t>
        </is>
      </c>
      <c r="C296" s="7" t="inlineStr">
        <is>
          <t>PS</t>
        </is>
      </c>
      <c r="D296" s="7" t="inlineStr">
        <is>
          <t>aligned</t>
        </is>
      </c>
      <c r="E296" s="7">
        <f>'PS-ii aligned'!$A$50</f>
        <v/>
      </c>
      <c r="F296" s="7">
        <f>'PS-ii aligned'!$B$50</f>
        <v/>
      </c>
      <c r="G296" s="7">
        <f>'PS-ii aligned'!$C$50</f>
        <v/>
      </c>
      <c r="H296" s="7">
        <f>'PS-ii aligned'!$D$50</f>
        <v/>
      </c>
      <c r="I296" s="7">
        <f>'PS-ii aligned'!$E$50</f>
        <v/>
      </c>
      <c r="J296" s="7">
        <f>'PS-ii aligned'!$F$50</f>
        <v/>
      </c>
      <c r="K296" s="7">
        <f>'PS-ii aligned'!$G$50</f>
        <v/>
      </c>
      <c r="L296" s="7">
        <f>'PS-ii aligned'!$H$50</f>
        <v/>
      </c>
      <c r="M296" s="7">
        <f>'PS-ii aligned'!$I$50</f>
        <v/>
      </c>
      <c r="N296" s="7">
        <f>'PS-ii aligned'!$J$50</f>
        <v/>
      </c>
      <c r="O296" s="7">
        <f>'PS-ii aligned'!$K$50</f>
        <v/>
      </c>
      <c r="P296" s="7">
        <f>'PS-ii aligned'!$L$50</f>
        <v/>
      </c>
      <c r="Q296" s="7">
        <f>'PS-ii aligned'!$M$50</f>
        <v/>
      </c>
      <c r="R296" s="7">
        <f>'PS-ii aligned'!$N$50</f>
        <v/>
      </c>
      <c r="S296" s="7">
        <f>'PS-ii aligned'!$O$50</f>
        <v/>
      </c>
      <c r="T296" s="7">
        <f>'PS-ii aligned'!$P$50</f>
        <v/>
      </c>
      <c r="U296" s="7">
        <f>'PS-ii aligned'!$Q$50</f>
        <v/>
      </c>
      <c r="V296" s="7">
        <f>'PS-ii aligned'!$R$50</f>
        <v/>
      </c>
      <c r="W296" s="7">
        <f>'PS-ii aligned'!$S$50</f>
        <v/>
      </c>
      <c r="X296" s="7">
        <f>'PS-ii aligned'!$T$50</f>
        <v/>
      </c>
      <c r="Y296" s="7">
        <f>'PS-ii aligned'!$U$50</f>
        <v/>
      </c>
      <c r="Z296" s="7">
        <f>'PS-ii aligned'!$V$50</f>
        <v/>
      </c>
      <c r="AA296" s="7">
        <f>'PS-ii aligned'!$W$50</f>
        <v/>
      </c>
      <c r="AB296" s="7">
        <f>'PS-ii aligned'!$X$50</f>
        <v/>
      </c>
      <c r="AC296" s="7">
        <f>'PS-ii aligned'!$Y$50</f>
        <v/>
      </c>
      <c r="AD296" s="7">
        <f>'PS-ii aligned'!$Z$50</f>
        <v/>
      </c>
    </row>
    <row r="297">
      <c r="A297" s="7" t="inlineStr">
        <is>
          <t>tab:case_ii_aligned_ps_experiments</t>
        </is>
      </c>
      <c r="B297" s="7" t="inlineStr">
        <is>
          <t>ii</t>
        </is>
      </c>
      <c r="C297" s="7" t="inlineStr">
        <is>
          <t>PS</t>
        </is>
      </c>
      <c r="D297" s="7" t="inlineStr">
        <is>
          <t>aligned</t>
        </is>
      </c>
      <c r="E297" s="7">
        <f>'PS-ii aligned'!$A$51</f>
        <v/>
      </c>
      <c r="F297" s="7">
        <f>'PS-ii aligned'!$B$51</f>
        <v/>
      </c>
      <c r="G297" s="7">
        <f>'PS-ii aligned'!$C$51</f>
        <v/>
      </c>
      <c r="H297" s="7">
        <f>'PS-ii aligned'!$D$51</f>
        <v/>
      </c>
      <c r="I297" s="7">
        <f>'PS-ii aligned'!$E$51</f>
        <v/>
      </c>
      <c r="J297" s="7">
        <f>'PS-ii aligned'!$F$51</f>
        <v/>
      </c>
      <c r="K297" s="7">
        <f>'PS-ii aligned'!$G$51</f>
        <v/>
      </c>
      <c r="L297" s="7">
        <f>'PS-ii aligned'!$H$51</f>
        <v/>
      </c>
      <c r="M297" s="7">
        <f>'PS-ii aligned'!$I$51</f>
        <v/>
      </c>
      <c r="N297" s="7">
        <f>'PS-ii aligned'!$J$51</f>
        <v/>
      </c>
      <c r="O297" s="7">
        <f>'PS-ii aligned'!$K$51</f>
        <v/>
      </c>
      <c r="P297" s="7">
        <f>'PS-ii aligned'!$L$51</f>
        <v/>
      </c>
      <c r="Q297" s="7">
        <f>'PS-ii aligned'!$M$51</f>
        <v/>
      </c>
      <c r="R297" s="7">
        <f>'PS-ii aligned'!$N$51</f>
        <v/>
      </c>
      <c r="S297" s="7">
        <f>'PS-ii aligned'!$O$51</f>
        <v/>
      </c>
      <c r="T297" s="7">
        <f>'PS-ii aligned'!$P$51</f>
        <v/>
      </c>
      <c r="U297" s="7">
        <f>'PS-ii aligned'!$Q$51</f>
        <v/>
      </c>
      <c r="V297" s="7">
        <f>'PS-ii aligned'!$R$51</f>
        <v/>
      </c>
      <c r="W297" s="7">
        <f>'PS-ii aligned'!$S$51</f>
        <v/>
      </c>
      <c r="X297" s="7">
        <f>'PS-ii aligned'!$T$51</f>
        <v/>
      </c>
      <c r="Y297" s="7">
        <f>'PS-ii aligned'!$U$51</f>
        <v/>
      </c>
      <c r="Z297" s="7">
        <f>'PS-ii aligned'!$V$51</f>
        <v/>
      </c>
      <c r="AA297" s="7">
        <f>'PS-ii aligned'!$W$51</f>
        <v/>
      </c>
      <c r="AB297" s="7">
        <f>'PS-ii aligned'!$X$51</f>
        <v/>
      </c>
      <c r="AC297" s="7">
        <f>'PS-ii aligned'!$Y$51</f>
        <v/>
      </c>
      <c r="AD297" s="7">
        <f>'PS-ii aligned'!$Z$51</f>
        <v/>
      </c>
    </row>
    <row r="298">
      <c r="A298" s="7" t="inlineStr">
        <is>
          <t>tab:case_ii_aligned_ps_experiments</t>
        </is>
      </c>
      <c r="B298" s="7" t="inlineStr">
        <is>
          <t>ii</t>
        </is>
      </c>
      <c r="C298" s="7" t="inlineStr">
        <is>
          <t>PS</t>
        </is>
      </c>
      <c r="D298" s="7" t="inlineStr">
        <is>
          <t>aligned</t>
        </is>
      </c>
      <c r="E298" s="7">
        <f>'PS-ii aligned'!$A$52</f>
        <v/>
      </c>
      <c r="F298" s="7">
        <f>'PS-ii aligned'!$B$52</f>
        <v/>
      </c>
      <c r="G298" s="7">
        <f>'PS-ii aligned'!$C$52</f>
        <v/>
      </c>
      <c r="H298" s="7">
        <f>'PS-ii aligned'!$D$52</f>
        <v/>
      </c>
      <c r="I298" s="7">
        <f>'PS-ii aligned'!$E$52</f>
        <v/>
      </c>
      <c r="J298" s="7">
        <f>'PS-ii aligned'!$F$52</f>
        <v/>
      </c>
      <c r="K298" s="7">
        <f>'PS-ii aligned'!$G$52</f>
        <v/>
      </c>
      <c r="L298" s="7">
        <f>'PS-ii aligned'!$H$52</f>
        <v/>
      </c>
      <c r="M298" s="7">
        <f>'PS-ii aligned'!$I$52</f>
        <v/>
      </c>
      <c r="N298" s="7">
        <f>'PS-ii aligned'!$J$52</f>
        <v/>
      </c>
      <c r="O298" s="7">
        <f>'PS-ii aligned'!$K$52</f>
        <v/>
      </c>
      <c r="P298" s="7">
        <f>'PS-ii aligned'!$L$52</f>
        <v/>
      </c>
      <c r="Q298" s="7">
        <f>'PS-ii aligned'!$M$52</f>
        <v/>
      </c>
      <c r="R298" s="7">
        <f>'PS-ii aligned'!$N$52</f>
        <v/>
      </c>
      <c r="S298" s="7">
        <f>'PS-ii aligned'!$O$52</f>
        <v/>
      </c>
      <c r="T298" s="7">
        <f>'PS-ii aligned'!$P$52</f>
        <v/>
      </c>
      <c r="U298" s="7">
        <f>'PS-ii aligned'!$Q$52</f>
        <v/>
      </c>
      <c r="V298" s="7">
        <f>'PS-ii aligned'!$R$52</f>
        <v/>
      </c>
      <c r="W298" s="7">
        <f>'PS-ii aligned'!$S$52</f>
        <v/>
      </c>
      <c r="X298" s="7">
        <f>'PS-ii aligned'!$T$52</f>
        <v/>
      </c>
      <c r="Y298" s="7">
        <f>'PS-ii aligned'!$U$52</f>
        <v/>
      </c>
      <c r="Z298" s="7">
        <f>'PS-ii aligned'!$V$52</f>
        <v/>
      </c>
      <c r="AA298" s="7">
        <f>'PS-ii aligned'!$W$52</f>
        <v/>
      </c>
      <c r="AB298" s="7">
        <f>'PS-ii aligned'!$X$52</f>
        <v/>
      </c>
      <c r="AC298" s="7">
        <f>'PS-ii aligned'!$Y$52</f>
        <v/>
      </c>
      <c r="AD298" s="7">
        <f>'PS-ii aligned'!$Z$52</f>
        <v/>
      </c>
    </row>
    <row r="299">
      <c r="A299" s="7" t="inlineStr">
        <is>
          <t>tab:case_ii_aligned_ps_experiments</t>
        </is>
      </c>
      <c r="B299" s="7" t="inlineStr">
        <is>
          <t>ii</t>
        </is>
      </c>
      <c r="C299" s="7" t="inlineStr">
        <is>
          <t>PS</t>
        </is>
      </c>
      <c r="D299" s="7" t="inlineStr">
        <is>
          <t>aligned</t>
        </is>
      </c>
      <c r="E299" s="7">
        <f>'PS-ii aligned'!$A$53</f>
        <v/>
      </c>
      <c r="F299" s="7">
        <f>'PS-ii aligned'!$B$53</f>
        <v/>
      </c>
      <c r="G299" s="7">
        <f>'PS-ii aligned'!$C$53</f>
        <v/>
      </c>
      <c r="H299" s="7">
        <f>'PS-ii aligned'!$D$53</f>
        <v/>
      </c>
      <c r="I299" s="7">
        <f>'PS-ii aligned'!$E$53</f>
        <v/>
      </c>
      <c r="J299" s="7">
        <f>'PS-ii aligned'!$F$53</f>
        <v/>
      </c>
      <c r="K299" s="7">
        <f>'PS-ii aligned'!$G$53</f>
        <v/>
      </c>
      <c r="L299" s="7">
        <f>'PS-ii aligned'!$H$53</f>
        <v/>
      </c>
      <c r="M299" s="7">
        <f>'PS-ii aligned'!$I$53</f>
        <v/>
      </c>
      <c r="N299" s="7">
        <f>'PS-ii aligned'!$J$53</f>
        <v/>
      </c>
      <c r="O299" s="7">
        <f>'PS-ii aligned'!$K$53</f>
        <v/>
      </c>
      <c r="P299" s="7">
        <f>'PS-ii aligned'!$L$53</f>
        <v/>
      </c>
      <c r="Q299" s="7">
        <f>'PS-ii aligned'!$M$53</f>
        <v/>
      </c>
      <c r="R299" s="7">
        <f>'PS-ii aligned'!$N$53</f>
        <v/>
      </c>
      <c r="S299" s="7">
        <f>'PS-ii aligned'!$O$53</f>
        <v/>
      </c>
      <c r="T299" s="7">
        <f>'PS-ii aligned'!$P$53</f>
        <v/>
      </c>
      <c r="U299" s="7">
        <f>'PS-ii aligned'!$Q$53</f>
        <v/>
      </c>
      <c r="V299" s="7">
        <f>'PS-ii aligned'!$R$53</f>
        <v/>
      </c>
      <c r="W299" s="7">
        <f>'PS-ii aligned'!$S$53</f>
        <v/>
      </c>
      <c r="X299" s="7">
        <f>'PS-ii aligned'!$T$53</f>
        <v/>
      </c>
      <c r="Y299" s="7">
        <f>'PS-ii aligned'!$U$53</f>
        <v/>
      </c>
      <c r="Z299" s="7">
        <f>'PS-ii aligned'!$V$53</f>
        <v/>
      </c>
      <c r="AA299" s="7">
        <f>'PS-ii aligned'!$W$53</f>
        <v/>
      </c>
      <c r="AB299" s="7">
        <f>'PS-ii aligned'!$X$53</f>
        <v/>
      </c>
      <c r="AC299" s="7">
        <f>'PS-ii aligned'!$Y$53</f>
        <v/>
      </c>
      <c r="AD299" s="7">
        <f>'PS-ii aligned'!$Z$53</f>
        <v/>
      </c>
    </row>
    <row r="300">
      <c r="A300" s="7" t="inlineStr">
        <is>
          <t>tab:case_ii_aligned_ps_experiments</t>
        </is>
      </c>
      <c r="B300" s="7" t="inlineStr">
        <is>
          <t>ii</t>
        </is>
      </c>
      <c r="C300" s="7" t="inlineStr">
        <is>
          <t>PS</t>
        </is>
      </c>
      <c r="D300" s="7" t="inlineStr">
        <is>
          <t>aligned</t>
        </is>
      </c>
      <c r="E300" s="7">
        <f>'PS-ii aligned'!$A$54</f>
        <v/>
      </c>
      <c r="F300" s="7">
        <f>'PS-ii aligned'!$B$54</f>
        <v/>
      </c>
      <c r="G300" s="7">
        <f>'PS-ii aligned'!$C$54</f>
        <v/>
      </c>
      <c r="H300" s="7">
        <f>'PS-ii aligned'!$D$54</f>
        <v/>
      </c>
      <c r="I300" s="7">
        <f>'PS-ii aligned'!$E$54</f>
        <v/>
      </c>
      <c r="J300" s="7">
        <f>'PS-ii aligned'!$F$54</f>
        <v/>
      </c>
      <c r="K300" s="7">
        <f>'PS-ii aligned'!$G$54</f>
        <v/>
      </c>
      <c r="L300" s="7">
        <f>'PS-ii aligned'!$H$54</f>
        <v/>
      </c>
      <c r="M300" s="7">
        <f>'PS-ii aligned'!$I$54</f>
        <v/>
      </c>
      <c r="N300" s="7">
        <f>'PS-ii aligned'!$J$54</f>
        <v/>
      </c>
      <c r="O300" s="7">
        <f>'PS-ii aligned'!$K$54</f>
        <v/>
      </c>
      <c r="P300" s="7">
        <f>'PS-ii aligned'!$L$54</f>
        <v/>
      </c>
      <c r="Q300" s="7">
        <f>'PS-ii aligned'!$M$54</f>
        <v/>
      </c>
      <c r="R300" s="7">
        <f>'PS-ii aligned'!$N$54</f>
        <v/>
      </c>
      <c r="S300" s="7">
        <f>'PS-ii aligned'!$O$54</f>
        <v/>
      </c>
      <c r="T300" s="7">
        <f>'PS-ii aligned'!$P$54</f>
        <v/>
      </c>
      <c r="U300" s="7">
        <f>'PS-ii aligned'!$Q$54</f>
        <v/>
      </c>
      <c r="V300" s="7">
        <f>'PS-ii aligned'!$R$54</f>
        <v/>
      </c>
      <c r="W300" s="7">
        <f>'PS-ii aligned'!$S$54</f>
        <v/>
      </c>
      <c r="X300" s="7">
        <f>'PS-ii aligned'!$T$54</f>
        <v/>
      </c>
      <c r="Y300" s="7">
        <f>'PS-ii aligned'!$U$54</f>
        <v/>
      </c>
      <c r="Z300" s="7">
        <f>'PS-ii aligned'!$V$54</f>
        <v/>
      </c>
      <c r="AA300" s="7">
        <f>'PS-ii aligned'!$W$54</f>
        <v/>
      </c>
      <c r="AB300" s="7">
        <f>'PS-ii aligned'!$X$54</f>
        <v/>
      </c>
      <c r="AC300" s="7">
        <f>'PS-ii aligned'!$Y$54</f>
        <v/>
      </c>
      <c r="AD300" s="7">
        <f>'PS-ii aligned'!$Z$54</f>
        <v/>
      </c>
    </row>
    <row r="301">
      <c r="A301" s="7" t="inlineStr">
        <is>
          <t>tab:case_ii_aligned_ps_experiments</t>
        </is>
      </c>
      <c r="B301" s="7" t="inlineStr">
        <is>
          <t>ii</t>
        </is>
      </c>
      <c r="C301" s="7" t="inlineStr">
        <is>
          <t>PS</t>
        </is>
      </c>
      <c r="D301" s="7" t="inlineStr">
        <is>
          <t>aligned</t>
        </is>
      </c>
      <c r="E301" s="7">
        <f>'PS-ii aligned'!$A$55</f>
        <v/>
      </c>
      <c r="F301" s="7">
        <f>'PS-ii aligned'!$B$55</f>
        <v/>
      </c>
      <c r="G301" s="7">
        <f>'PS-ii aligned'!$C$55</f>
        <v/>
      </c>
      <c r="H301" s="7">
        <f>'PS-ii aligned'!$D$55</f>
        <v/>
      </c>
      <c r="I301" s="7">
        <f>'PS-ii aligned'!$E$55</f>
        <v/>
      </c>
      <c r="J301" s="7">
        <f>'PS-ii aligned'!$F$55</f>
        <v/>
      </c>
      <c r="K301" s="7">
        <f>'PS-ii aligned'!$G$55</f>
        <v/>
      </c>
      <c r="L301" s="7">
        <f>'PS-ii aligned'!$H$55</f>
        <v/>
      </c>
      <c r="M301" s="7">
        <f>'PS-ii aligned'!$I$55</f>
        <v/>
      </c>
      <c r="N301" s="7">
        <f>'PS-ii aligned'!$J$55</f>
        <v/>
      </c>
      <c r="O301" s="7">
        <f>'PS-ii aligned'!$K$55</f>
        <v/>
      </c>
      <c r="P301" s="7">
        <f>'PS-ii aligned'!$L$55</f>
        <v/>
      </c>
      <c r="Q301" s="7">
        <f>'PS-ii aligned'!$M$55</f>
        <v/>
      </c>
      <c r="R301" s="7">
        <f>'PS-ii aligned'!$N$55</f>
        <v/>
      </c>
      <c r="S301" s="7">
        <f>'PS-ii aligned'!$O$55</f>
        <v/>
      </c>
      <c r="T301" s="7">
        <f>'PS-ii aligned'!$P$55</f>
        <v/>
      </c>
      <c r="U301" s="7">
        <f>'PS-ii aligned'!$Q$55</f>
        <v/>
      </c>
      <c r="V301" s="7">
        <f>'PS-ii aligned'!$R$55</f>
        <v/>
      </c>
      <c r="W301" s="7">
        <f>'PS-ii aligned'!$S$55</f>
        <v/>
      </c>
      <c r="X301" s="7">
        <f>'PS-ii aligned'!$T$55</f>
        <v/>
      </c>
      <c r="Y301" s="7">
        <f>'PS-ii aligned'!$U$55</f>
        <v/>
      </c>
      <c r="Z301" s="7">
        <f>'PS-ii aligned'!$V$55</f>
        <v/>
      </c>
      <c r="AA301" s="7">
        <f>'PS-ii aligned'!$W$55</f>
        <v/>
      </c>
      <c r="AB301" s="7">
        <f>'PS-ii aligned'!$X$55</f>
        <v/>
      </c>
      <c r="AC301" s="7">
        <f>'PS-ii aligned'!$Y$55</f>
        <v/>
      </c>
      <c r="AD301" s="7">
        <f>'PS-ii aligned'!$Z$55</f>
        <v/>
      </c>
    </row>
  </sheetData>
  <autoFilter ref="A1:AD301"/>
  <conditionalFormatting sqref="K2:K301">
    <cfRule type="cellIs" priority="1" operator="equal" dxfId="0">
      <formula>"yes"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W2036"/>
  <sheetViews>
    <sheetView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1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8" customWidth="1" min="36" max="36"/>
    <col width="8" customWidth="1" min="37" max="37"/>
    <col width="8" customWidth="1" min="38" max="38"/>
    <col width="8" customWidth="1" min="39" max="39"/>
    <col width="8" customWidth="1" min="40" max="40"/>
    <col width="8" customWidth="1" min="41" max="41"/>
    <col width="8" customWidth="1" min="42" max="42"/>
    <col width="8" customWidth="1" min="43" max="43"/>
    <col width="8" customWidth="1" min="44" max="44"/>
    <col width="8" customWidth="1" min="45" max="45"/>
    <col width="8" customWidth="1" min="46" max="46"/>
    <col width="8" customWidth="1" min="47" max="47"/>
    <col width="8" customWidth="1" min="48" max="48"/>
    <col width="8" customWidth="1" min="49" max="49"/>
    <col width="8" customWidth="1" min="50" max="50"/>
    <col width="8" customWidth="1" min="51" max="51"/>
    <col width="8" customWidth="1" min="52" max="52"/>
    <col width="8" customWidth="1" min="53" max="53"/>
    <col width="8" customWidth="1" min="54" max="54"/>
    <col width="8" customWidth="1" min="55" max="55"/>
    <col width="8" customWidth="1" min="56" max="56"/>
    <col width="8" customWidth="1" min="57" max="57"/>
    <col width="8" customWidth="1" min="58" max="58"/>
    <col width="8" customWidth="1" min="59" max="59"/>
  </cols>
  <sheetData>
    <row r="1">
      <c r="A1" s="1" t="inlineStr">
        <is>
          <t>CubeSat-i — metrics as spreadsheet formulas over the pasted run matrices (raw matrices)</t>
        </is>
      </c>
    </row>
    <row r="2">
      <c r="A2" t="inlineStr">
        <is>
          <t>Rows 6–55: summary (all formulas referencing the blocks below). Rows 59–68: gold/silver ranking. Blocks from row 72: pasted run matrices, then every metric as a formula.</t>
        </is>
      </c>
    </row>
    <row r="5" ht="45" customHeight="1">
      <c r="A5" s="10" t="inlineStr">
        <is>
          <t>Configuration</t>
        </is>
      </c>
      <c r="B5" s="10" t="inlineStr">
        <is>
          <t>Model</t>
        </is>
      </c>
      <c r="C5" s="10" t="inlineStr">
        <is>
          <t>n_runs</t>
        </is>
      </c>
      <c r="D5" s="10" t="inlineStr">
        <is>
          <t>unsure cells</t>
        </is>
      </c>
      <c r="E5" s="10" t="inlineStr">
        <is>
          <t>unsure %</t>
        </is>
      </c>
      <c r="F5" s="10" t="inlineStr">
        <is>
          <t>coverage</t>
        </is>
      </c>
      <c r="G5" s="10" t="inlineStr">
        <is>
          <t>Precision mean</t>
        </is>
      </c>
      <c r="H5" s="10" t="inlineStr">
        <is>
          <t>Precision std</t>
        </is>
      </c>
      <c r="I5" s="10" t="inlineStr">
        <is>
          <t>Precision avg-matrix</t>
        </is>
      </c>
      <c r="J5" s="10" t="inlineStr">
        <is>
          <t>Recall mean</t>
        </is>
      </c>
      <c r="K5" s="10" t="inlineStr">
        <is>
          <t>Recall std</t>
        </is>
      </c>
      <c r="L5" s="10" t="inlineStr">
        <is>
          <t>Recall avg-matrix</t>
        </is>
      </c>
      <c r="M5" s="10" t="inlineStr">
        <is>
          <t>F1 mean</t>
        </is>
      </c>
      <c r="N5" s="10" t="inlineStr">
        <is>
          <t>F1 std</t>
        </is>
      </c>
      <c r="O5" s="10" t="inlineStr">
        <is>
          <t>F1 avg-matrix</t>
        </is>
      </c>
      <c r="P5" s="10" t="inlineStr">
        <is>
          <t>Accuracy mean</t>
        </is>
      </c>
      <c r="Q5" s="10" t="inlineStr">
        <is>
          <t>Accuracy std</t>
        </is>
      </c>
      <c r="R5" s="10" t="inlineStr">
        <is>
          <t>Accuracy avg-matrix</t>
        </is>
      </c>
      <c r="S5" s="10" t="inlineStr">
        <is>
          <t>Edit distance mean</t>
        </is>
      </c>
      <c r="T5" s="10" t="inlineStr">
        <is>
          <t>Edit distance std</t>
        </is>
      </c>
      <c r="U5" s="10" t="inlineStr">
        <is>
          <t>Edit distance avg-matrix</t>
        </is>
      </c>
      <c r="V5" s="10" t="inlineStr">
        <is>
          <t>Spectral distance mean</t>
        </is>
      </c>
      <c r="W5" s="10" t="inlineStr">
        <is>
          <t>Spectral distance std</t>
        </is>
      </c>
      <c r="X5" s="10" t="inlineStr">
        <is>
          <t>Spectral distance avg-matrix</t>
        </is>
      </c>
      <c r="Y5" s="10" t="inlineStr">
        <is>
          <t>note</t>
        </is>
      </c>
      <c r="Z5" s="10" t="inlineStr">
        <is>
          <t>block row</t>
        </is>
      </c>
    </row>
    <row r="6">
      <c r="A6" s="4" t="inlineStr">
        <is>
          <t>LLM</t>
        </is>
      </c>
      <c r="B6" s="7" t="inlineStr">
        <is>
          <t>gpt4-turbo-preview</t>
        </is>
      </c>
      <c r="C6" s="7">
        <f>COUNT($B$82,$C$82,$D$82,$E$82,$F$82)</f>
        <v/>
      </c>
      <c r="D6" s="7">
        <f>SUM($B$92:$F$92)</f>
        <v/>
      </c>
      <c r="E6" s="11">
        <f>IFERROR(100*$D$6/($C$6*36),0)</f>
        <v/>
      </c>
      <c r="F6" s="12">
        <f>IFERROR(1-$D$6/($C$6*36),0)</f>
        <v/>
      </c>
      <c r="G6" s="12">
        <f>$H$86</f>
        <v/>
      </c>
      <c r="H6" s="12">
        <f>$I$86</f>
        <v/>
      </c>
      <c r="I6" s="12">
        <f>$G$86</f>
        <v/>
      </c>
      <c r="J6" s="12">
        <f>$H$87</f>
        <v/>
      </c>
      <c r="K6" s="12">
        <f>$I$87</f>
        <v/>
      </c>
      <c r="L6" s="12">
        <f>$G$87</f>
        <v/>
      </c>
      <c r="M6" s="12">
        <f>$H$88</f>
        <v/>
      </c>
      <c r="N6" s="12">
        <f>$I$88</f>
        <v/>
      </c>
      <c r="O6" s="12">
        <f>$G$88</f>
        <v/>
      </c>
      <c r="P6" s="12">
        <f>$H$89</f>
        <v/>
      </c>
      <c r="Q6" s="12">
        <f>$I$89</f>
        <v/>
      </c>
      <c r="R6" s="12">
        <f>$G$89</f>
        <v/>
      </c>
      <c r="S6" s="12">
        <f>$H$90</f>
        <v/>
      </c>
      <c r="T6" s="12">
        <f>$I$90</f>
        <v/>
      </c>
      <c r="U6" s="12">
        <f>$G$90</f>
        <v/>
      </c>
      <c r="V6" s="12">
        <f>$H$91</f>
        <v/>
      </c>
      <c r="W6" s="12">
        <f>$I$91</f>
        <v/>
      </c>
      <c r="X6" s="12">
        <f>$G$91</f>
        <v/>
      </c>
      <c r="Y6" s="7" t="inlineStr"/>
      <c r="Z6" s="7" t="n">
        <v>72</v>
      </c>
    </row>
    <row r="7">
      <c r="A7" s="4" t="inlineStr">
        <is>
          <t>LLM</t>
        </is>
      </c>
      <c r="B7" s="7" t="inlineStr">
        <is>
          <t>gpt4o</t>
        </is>
      </c>
      <c r="C7" s="7">
        <f>COUNT($B$130,$C$130,$D$130,$E$130,$F$130)</f>
        <v/>
      </c>
      <c r="D7" s="7">
        <f>SUM($B$140:$F$140)</f>
        <v/>
      </c>
      <c r="E7" s="11">
        <f>IFERROR(100*$D$7/($C$7*36),0)</f>
        <v/>
      </c>
      <c r="F7" s="12">
        <f>IFERROR(1-$D$7/($C$7*36),0)</f>
        <v/>
      </c>
      <c r="G7" s="12">
        <f>$H$134</f>
        <v/>
      </c>
      <c r="H7" s="12">
        <f>$I$134</f>
        <v/>
      </c>
      <c r="I7" s="12">
        <f>$G$134</f>
        <v/>
      </c>
      <c r="J7" s="12">
        <f>$H$135</f>
        <v/>
      </c>
      <c r="K7" s="12">
        <f>$I$135</f>
        <v/>
      </c>
      <c r="L7" s="12">
        <f>$G$135</f>
        <v/>
      </c>
      <c r="M7" s="12">
        <f>$H$136</f>
        <v/>
      </c>
      <c r="N7" s="12">
        <f>$I$136</f>
        <v/>
      </c>
      <c r="O7" s="12">
        <f>$G$136</f>
        <v/>
      </c>
      <c r="P7" s="12">
        <f>$H$137</f>
        <v/>
      </c>
      <c r="Q7" s="12">
        <f>$I$137</f>
        <v/>
      </c>
      <c r="R7" s="12">
        <f>$G$137</f>
        <v/>
      </c>
      <c r="S7" s="12">
        <f>$H$138</f>
        <v/>
      </c>
      <c r="T7" s="12">
        <f>$I$138</f>
        <v/>
      </c>
      <c r="U7" s="12">
        <f>$G$138</f>
        <v/>
      </c>
      <c r="V7" s="12">
        <f>$H$139</f>
        <v/>
      </c>
      <c r="W7" s="12">
        <f>$I$139</f>
        <v/>
      </c>
      <c r="X7" s="12">
        <f>$G$139</f>
        <v/>
      </c>
      <c r="Y7" s="7" t="inlineStr"/>
      <c r="Z7" s="7" t="n">
        <v>120</v>
      </c>
    </row>
    <row r="8">
      <c r="A8" s="4" t="inlineStr">
        <is>
          <t>LLM</t>
        </is>
      </c>
      <c r="B8" s="7" t="inlineStr">
        <is>
          <t>mixtral:8x22b</t>
        </is>
      </c>
      <c r="C8" s="7">
        <f>COUNT($B$178,$C$178,$D$178,$E$178,$F$178)</f>
        <v/>
      </c>
      <c r="D8" s="7">
        <f>SUM($B$188:$F$188)</f>
        <v/>
      </c>
      <c r="E8" s="11">
        <f>IFERROR(100*$D$8/($C$8*36),0)</f>
        <v/>
      </c>
      <c r="F8" s="12">
        <f>IFERROR(1-$D$8/($C$8*36),0)</f>
        <v/>
      </c>
      <c r="G8" s="12">
        <f>$H$182</f>
        <v/>
      </c>
      <c r="H8" s="12">
        <f>$I$182</f>
        <v/>
      </c>
      <c r="I8" s="12">
        <f>$G$182</f>
        <v/>
      </c>
      <c r="J8" s="12">
        <f>$H$183</f>
        <v/>
      </c>
      <c r="K8" s="12">
        <f>$I$183</f>
        <v/>
      </c>
      <c r="L8" s="12">
        <f>$G$183</f>
        <v/>
      </c>
      <c r="M8" s="12">
        <f>$H$184</f>
        <v/>
      </c>
      <c r="N8" s="12">
        <f>$I$184</f>
        <v/>
      </c>
      <c r="O8" s="12">
        <f>$G$184</f>
        <v/>
      </c>
      <c r="P8" s="12">
        <f>$H$185</f>
        <v/>
      </c>
      <c r="Q8" s="12">
        <f>$I$185</f>
        <v/>
      </c>
      <c r="R8" s="12">
        <f>$G$185</f>
        <v/>
      </c>
      <c r="S8" s="12">
        <f>$H$186</f>
        <v/>
      </c>
      <c r="T8" s="12">
        <f>$I$186</f>
        <v/>
      </c>
      <c r="U8" s="12">
        <f>$G$186</f>
        <v/>
      </c>
      <c r="V8" s="12">
        <f>$H$187</f>
        <v/>
      </c>
      <c r="W8" s="12">
        <f>$I$187</f>
        <v/>
      </c>
      <c r="X8" s="12">
        <f>$G$187</f>
        <v/>
      </c>
      <c r="Y8" s="7" t="inlineStr"/>
      <c r="Z8" s="7" t="n">
        <v>168</v>
      </c>
    </row>
    <row r="9">
      <c r="A9" s="4" t="inlineStr">
        <is>
          <t>LLM</t>
        </is>
      </c>
      <c r="B9" s="7" t="inlineStr">
        <is>
          <t>llama3.3:70b</t>
        </is>
      </c>
      <c r="C9" s="7">
        <f>COUNT($B$226,$C$226,$D$226,$E$226,$F$226)</f>
        <v/>
      </c>
      <c r="D9" s="7">
        <f>SUM($B$236:$F$236)</f>
        <v/>
      </c>
      <c r="E9" s="11">
        <f>IFERROR(100*$D$9/($C$9*36),0)</f>
        <v/>
      </c>
      <c r="F9" s="12">
        <f>IFERROR(1-$D$9/($C$9*36),0)</f>
        <v/>
      </c>
      <c r="G9" s="12">
        <f>$H$230</f>
        <v/>
      </c>
      <c r="H9" s="12">
        <f>$I$230</f>
        <v/>
      </c>
      <c r="I9" s="12">
        <f>$G$230</f>
        <v/>
      </c>
      <c r="J9" s="12">
        <f>$H$231</f>
        <v/>
      </c>
      <c r="K9" s="12">
        <f>$I$231</f>
        <v/>
      </c>
      <c r="L9" s="12">
        <f>$G$231</f>
        <v/>
      </c>
      <c r="M9" s="12">
        <f>$H$232</f>
        <v/>
      </c>
      <c r="N9" s="12">
        <f>$I$232</f>
        <v/>
      </c>
      <c r="O9" s="12">
        <f>$G$232</f>
        <v/>
      </c>
      <c r="P9" s="12">
        <f>$H$233</f>
        <v/>
      </c>
      <c r="Q9" s="12">
        <f>$I$233</f>
        <v/>
      </c>
      <c r="R9" s="12">
        <f>$G$233</f>
        <v/>
      </c>
      <c r="S9" s="12">
        <f>$H$234</f>
        <v/>
      </c>
      <c r="T9" s="12">
        <f>$I$234</f>
        <v/>
      </c>
      <c r="U9" s="12">
        <f>$G$234</f>
        <v/>
      </c>
      <c r="V9" s="12">
        <f>$H$235</f>
        <v/>
      </c>
      <c r="W9" s="12">
        <f>$I$235</f>
        <v/>
      </c>
      <c r="X9" s="12">
        <f>$G$235</f>
        <v/>
      </c>
      <c r="Y9" s="7" t="inlineStr"/>
      <c r="Z9" s="7" t="n">
        <v>216</v>
      </c>
    </row>
    <row r="10">
      <c r="A10" s="4" t="inlineStr">
        <is>
          <t>LLM</t>
        </is>
      </c>
      <c r="B10" s="7" t="inlineStr">
        <is>
          <t>deepseek-r1:14b</t>
        </is>
      </c>
      <c r="C10" s="7">
        <f>COUNT($B$274,$C$274,$D$274,$E$274,$F$274)</f>
        <v/>
      </c>
      <c r="D10" s="7">
        <f>SUM($B$284:$F$284)</f>
        <v/>
      </c>
      <c r="E10" s="11">
        <f>IFERROR(100*$D$10/($C$10*36),0)</f>
        <v/>
      </c>
      <c r="F10" s="12">
        <f>IFERROR(1-$D$10/($C$10*36),0)</f>
        <v/>
      </c>
      <c r="G10" s="12">
        <f>$H$278</f>
        <v/>
      </c>
      <c r="H10" s="12">
        <f>$I$278</f>
        <v/>
      </c>
      <c r="I10" s="12">
        <f>$G$278</f>
        <v/>
      </c>
      <c r="J10" s="12">
        <f>$H$279</f>
        <v/>
      </c>
      <c r="K10" s="12">
        <f>$I$279</f>
        <v/>
      </c>
      <c r="L10" s="12">
        <f>$G$279</f>
        <v/>
      </c>
      <c r="M10" s="12">
        <f>$H$280</f>
        <v/>
      </c>
      <c r="N10" s="12">
        <f>$I$280</f>
        <v/>
      </c>
      <c r="O10" s="12">
        <f>$G$280</f>
        <v/>
      </c>
      <c r="P10" s="12">
        <f>$H$281</f>
        <v/>
      </c>
      <c r="Q10" s="12">
        <f>$I$281</f>
        <v/>
      </c>
      <c r="R10" s="12">
        <f>$G$281</f>
        <v/>
      </c>
      <c r="S10" s="12">
        <f>$H$282</f>
        <v/>
      </c>
      <c r="T10" s="12">
        <f>$I$282</f>
        <v/>
      </c>
      <c r="U10" s="12">
        <f>$G$282</f>
        <v/>
      </c>
      <c r="V10" s="12">
        <f>$H$283</f>
        <v/>
      </c>
      <c r="W10" s="12">
        <f>$I$283</f>
        <v/>
      </c>
      <c r="X10" s="12">
        <f>$G$283</f>
        <v/>
      </c>
      <c r="Y10" s="7" t="inlineStr"/>
      <c r="Z10" s="7" t="n">
        <v>264</v>
      </c>
    </row>
    <row r="11">
      <c r="A11" s="4" t="inlineStr">
        <is>
          <t>RAG R1</t>
        </is>
      </c>
      <c r="B11" s="7" t="inlineStr">
        <is>
          <t>gpt4-turbo-preview</t>
        </is>
      </c>
      <c r="C11" s="7">
        <f>COUNT($B$322,$C$322,$D$322,$E$322,$F$322)</f>
        <v/>
      </c>
      <c r="D11" s="7">
        <f>SUM($B$332:$F$332)</f>
        <v/>
      </c>
      <c r="E11" s="11">
        <f>IFERROR(100*$D$11/($C$11*36),0)</f>
        <v/>
      </c>
      <c r="F11" s="12">
        <f>IFERROR(1-$D$11/($C$11*36),0)</f>
        <v/>
      </c>
      <c r="G11" s="12">
        <f>$H$326</f>
        <v/>
      </c>
      <c r="H11" s="12">
        <f>$I$326</f>
        <v/>
      </c>
      <c r="I11" s="12">
        <f>$G$326</f>
        <v/>
      </c>
      <c r="J11" s="12">
        <f>$H$327</f>
        <v/>
      </c>
      <c r="K11" s="12">
        <f>$I$327</f>
        <v/>
      </c>
      <c r="L11" s="12">
        <f>$G$327</f>
        <v/>
      </c>
      <c r="M11" s="12">
        <f>$H$328</f>
        <v/>
      </c>
      <c r="N11" s="12">
        <f>$I$328</f>
        <v/>
      </c>
      <c r="O11" s="12">
        <f>$G$328</f>
        <v/>
      </c>
      <c r="P11" s="12">
        <f>$H$329</f>
        <v/>
      </c>
      <c r="Q11" s="12">
        <f>$I$329</f>
        <v/>
      </c>
      <c r="R11" s="12">
        <f>$G$329</f>
        <v/>
      </c>
      <c r="S11" s="12">
        <f>$H$330</f>
        <v/>
      </c>
      <c r="T11" s="12">
        <f>$I$330</f>
        <v/>
      </c>
      <c r="U11" s="12">
        <f>$G$330</f>
        <v/>
      </c>
      <c r="V11" s="12">
        <f>$H$331</f>
        <v/>
      </c>
      <c r="W11" s="12">
        <f>$I$331</f>
        <v/>
      </c>
      <c r="X11" s="12">
        <f>$G$331</f>
        <v/>
      </c>
      <c r="Y11" s="7" t="inlineStr"/>
      <c r="Z11" s="7" t="n">
        <v>312</v>
      </c>
    </row>
    <row r="12">
      <c r="A12" s="4" t="inlineStr">
        <is>
          <t>RAG R1</t>
        </is>
      </c>
      <c r="B12" s="7" t="inlineStr">
        <is>
          <t>gpt4o</t>
        </is>
      </c>
      <c r="C12" s="13" t="n">
        <v>0</v>
      </c>
      <c r="G12" s="7" t="inlineStr">
        <is>
          <t>N/A</t>
        </is>
      </c>
      <c r="H12" s="7" t="inlineStr">
        <is>
          <t>N/A</t>
        </is>
      </c>
      <c r="I12" s="7" t="inlineStr">
        <is>
          <t>N/A</t>
        </is>
      </c>
      <c r="J12" s="7" t="inlineStr">
        <is>
          <t>N/A</t>
        </is>
      </c>
      <c r="K12" s="7" t="inlineStr">
        <is>
          <t>N/A</t>
        </is>
      </c>
      <c r="L12" s="7" t="inlineStr">
        <is>
          <t>N/A</t>
        </is>
      </c>
      <c r="M12" s="7" t="inlineStr">
        <is>
          <t>N/A</t>
        </is>
      </c>
      <c r="N12" s="7" t="inlineStr">
        <is>
          <t>N/A</t>
        </is>
      </c>
      <c r="O12" s="7" t="inlineStr">
        <is>
          <t>N/A</t>
        </is>
      </c>
      <c r="P12" s="7" t="inlineStr">
        <is>
          <t>N/A</t>
        </is>
      </c>
      <c r="Q12" s="7" t="inlineStr">
        <is>
          <t>N/A</t>
        </is>
      </c>
      <c r="R12" s="7" t="inlineStr">
        <is>
          <t>N/A</t>
        </is>
      </c>
      <c r="S12" s="7" t="inlineStr">
        <is>
          <t>N/A</t>
        </is>
      </c>
      <c r="T12" s="7" t="inlineStr">
        <is>
          <t>N/A</t>
        </is>
      </c>
      <c r="U12" s="7" t="inlineStr">
        <is>
          <t>N/A</t>
        </is>
      </c>
      <c r="V12" s="7" t="inlineStr">
        <is>
          <t>N/A</t>
        </is>
      </c>
      <c r="W12" s="7" t="inlineStr">
        <is>
          <t>N/A</t>
        </is>
      </c>
      <c r="X12" s="7" t="inlineStr">
        <is>
          <t>N/A</t>
        </is>
      </c>
      <c r="Y12" s="7" t="inlineStr">
        <is>
          <t>N/A</t>
        </is>
      </c>
    </row>
    <row r="13">
      <c r="A13" s="4" t="inlineStr">
        <is>
          <t>RAG R1</t>
        </is>
      </c>
      <c r="B13" s="7" t="inlineStr">
        <is>
          <t>mixtral:8x22b</t>
        </is>
      </c>
      <c r="C13" s="7">
        <f>COUNT($B$370,$C$370,$D$370,$E$370,$F$370)</f>
        <v/>
      </c>
      <c r="D13" s="7">
        <f>SUM($B$380:$F$380)</f>
        <v/>
      </c>
      <c r="E13" s="11">
        <f>IFERROR(100*$D$13/($C$13*36),0)</f>
        <v/>
      </c>
      <c r="F13" s="12">
        <f>IFERROR(1-$D$13/($C$13*36),0)</f>
        <v/>
      </c>
      <c r="G13" s="12">
        <f>$H$374</f>
        <v/>
      </c>
      <c r="H13" s="12">
        <f>$I$374</f>
        <v/>
      </c>
      <c r="I13" s="12">
        <f>$G$374</f>
        <v/>
      </c>
      <c r="J13" s="12">
        <f>$H$375</f>
        <v/>
      </c>
      <c r="K13" s="12">
        <f>$I$375</f>
        <v/>
      </c>
      <c r="L13" s="12">
        <f>$G$375</f>
        <v/>
      </c>
      <c r="M13" s="12">
        <f>$H$376</f>
        <v/>
      </c>
      <c r="N13" s="12">
        <f>$I$376</f>
        <v/>
      </c>
      <c r="O13" s="12">
        <f>$G$376</f>
        <v/>
      </c>
      <c r="P13" s="12">
        <f>$H$377</f>
        <v/>
      </c>
      <c r="Q13" s="12">
        <f>$I$377</f>
        <v/>
      </c>
      <c r="R13" s="12">
        <f>$G$377</f>
        <v/>
      </c>
      <c r="S13" s="12">
        <f>$H$378</f>
        <v/>
      </c>
      <c r="T13" s="12">
        <f>$I$378</f>
        <v/>
      </c>
      <c r="U13" s="12">
        <f>$G$378</f>
        <v/>
      </c>
      <c r="V13" s="12">
        <f>$H$379</f>
        <v/>
      </c>
      <c r="W13" s="12">
        <f>$I$379</f>
        <v/>
      </c>
      <c r="X13" s="12">
        <f>$G$379</f>
        <v/>
      </c>
      <c r="Y13" s="7" t="inlineStr"/>
      <c r="Z13" s="7" t="n">
        <v>360</v>
      </c>
    </row>
    <row r="14">
      <c r="A14" s="4" t="inlineStr">
        <is>
          <t>RAG R1</t>
        </is>
      </c>
      <c r="B14" s="7" t="inlineStr">
        <is>
          <t>llama3.3:70b</t>
        </is>
      </c>
      <c r="C14" s="7">
        <f>COUNT($B$418,$C$418,$D$418,$E$418,$F$418)</f>
        <v/>
      </c>
      <c r="D14" s="7">
        <f>SUM($B$428:$F$428)</f>
        <v/>
      </c>
      <c r="E14" s="11">
        <f>IFERROR(100*$D$14/($C$14*36),0)</f>
        <v/>
      </c>
      <c r="F14" s="12">
        <f>IFERROR(1-$D$14/($C$14*36),0)</f>
        <v/>
      </c>
      <c r="G14" s="12">
        <f>$H$422</f>
        <v/>
      </c>
      <c r="H14" s="12">
        <f>$I$422</f>
        <v/>
      </c>
      <c r="I14" s="12">
        <f>$G$422</f>
        <v/>
      </c>
      <c r="J14" s="12">
        <f>$H$423</f>
        <v/>
      </c>
      <c r="K14" s="12">
        <f>$I$423</f>
        <v/>
      </c>
      <c r="L14" s="12">
        <f>$G$423</f>
        <v/>
      </c>
      <c r="M14" s="12">
        <f>$H$424</f>
        <v/>
      </c>
      <c r="N14" s="12">
        <f>$I$424</f>
        <v/>
      </c>
      <c r="O14" s="12">
        <f>$G$424</f>
        <v/>
      </c>
      <c r="P14" s="12">
        <f>$H$425</f>
        <v/>
      </c>
      <c r="Q14" s="12">
        <f>$I$425</f>
        <v/>
      </c>
      <c r="R14" s="12">
        <f>$G$425</f>
        <v/>
      </c>
      <c r="S14" s="12">
        <f>$H$426</f>
        <v/>
      </c>
      <c r="T14" s="12">
        <f>$I$426</f>
        <v/>
      </c>
      <c r="U14" s="12">
        <f>$G$426</f>
        <v/>
      </c>
      <c r="V14" s="12">
        <f>$H$427</f>
        <v/>
      </c>
      <c r="W14" s="12">
        <f>$I$427</f>
        <v/>
      </c>
      <c r="X14" s="12">
        <f>$G$427</f>
        <v/>
      </c>
      <c r="Y14" s="7" t="inlineStr"/>
      <c r="Z14" s="7" t="n">
        <v>408</v>
      </c>
    </row>
    <row r="15">
      <c r="A15" s="4" t="inlineStr">
        <is>
          <t>RAG R1</t>
        </is>
      </c>
      <c r="B15" s="7" t="inlineStr">
        <is>
          <t>deepseek-r1:14b</t>
        </is>
      </c>
      <c r="C15" s="7">
        <f>COUNT($B$466,$C$466,$D$466,$E$466,$F$466)</f>
        <v/>
      </c>
      <c r="D15" s="7">
        <f>SUM($B$476:$F$476)</f>
        <v/>
      </c>
      <c r="E15" s="11">
        <f>IFERROR(100*$D$15/($C$15*36),0)</f>
        <v/>
      </c>
      <c r="F15" s="12">
        <f>IFERROR(1-$D$15/($C$15*36),0)</f>
        <v/>
      </c>
      <c r="G15" s="12">
        <f>$H$470</f>
        <v/>
      </c>
      <c r="H15" s="12">
        <f>$I$470</f>
        <v/>
      </c>
      <c r="I15" s="12">
        <f>$G$470</f>
        <v/>
      </c>
      <c r="J15" s="12">
        <f>$H$471</f>
        <v/>
      </c>
      <c r="K15" s="12">
        <f>$I$471</f>
        <v/>
      </c>
      <c r="L15" s="12">
        <f>$G$471</f>
        <v/>
      </c>
      <c r="M15" s="12">
        <f>$H$472</f>
        <v/>
      </c>
      <c r="N15" s="12">
        <f>$I$472</f>
        <v/>
      </c>
      <c r="O15" s="12">
        <f>$G$472</f>
        <v/>
      </c>
      <c r="P15" s="12">
        <f>$H$473</f>
        <v/>
      </c>
      <c r="Q15" s="12">
        <f>$I$473</f>
        <v/>
      </c>
      <c r="R15" s="12">
        <f>$G$473</f>
        <v/>
      </c>
      <c r="S15" s="12">
        <f>$H$474</f>
        <v/>
      </c>
      <c r="T15" s="12">
        <f>$I$474</f>
        <v/>
      </c>
      <c r="U15" s="12">
        <f>$G$474</f>
        <v/>
      </c>
      <c r="V15" s="12">
        <f>$H$475</f>
        <v/>
      </c>
      <c r="W15" s="12">
        <f>$I$475</f>
        <v/>
      </c>
      <c r="X15" s="12">
        <f>$G$475</f>
        <v/>
      </c>
      <c r="Y15" s="7" t="inlineStr"/>
      <c r="Z15" s="7" t="n">
        <v>456</v>
      </c>
    </row>
    <row r="16">
      <c r="A16" s="4" t="inlineStr">
        <is>
          <t>RAG R2</t>
        </is>
      </c>
      <c r="B16" s="7" t="inlineStr">
        <is>
          <t>gpt4-turbo-preview</t>
        </is>
      </c>
      <c r="C16" s="7">
        <f>COUNT($B$514,$C$514,$D$514,$E$514,$F$514)</f>
        <v/>
      </c>
      <c r="D16" s="7">
        <f>SUM($B$524:$F$524)</f>
        <v/>
      </c>
      <c r="E16" s="11">
        <f>IFERROR(100*$D$16/($C$16*36),0)</f>
        <v/>
      </c>
      <c r="F16" s="12">
        <f>IFERROR(1-$D$16/($C$16*36),0)</f>
        <v/>
      </c>
      <c r="G16" s="12">
        <f>$H$518</f>
        <v/>
      </c>
      <c r="H16" s="12">
        <f>$I$518</f>
        <v/>
      </c>
      <c r="I16" s="12">
        <f>$G$518</f>
        <v/>
      </c>
      <c r="J16" s="12">
        <f>$H$519</f>
        <v/>
      </c>
      <c r="K16" s="12">
        <f>$I$519</f>
        <v/>
      </c>
      <c r="L16" s="12">
        <f>$G$519</f>
        <v/>
      </c>
      <c r="M16" s="12">
        <f>$H$520</f>
        <v/>
      </c>
      <c r="N16" s="12">
        <f>$I$520</f>
        <v/>
      </c>
      <c r="O16" s="12">
        <f>$G$520</f>
        <v/>
      </c>
      <c r="P16" s="12">
        <f>$H$521</f>
        <v/>
      </c>
      <c r="Q16" s="12">
        <f>$I$521</f>
        <v/>
      </c>
      <c r="R16" s="12">
        <f>$G$521</f>
        <v/>
      </c>
      <c r="S16" s="12">
        <f>$H$522</f>
        <v/>
      </c>
      <c r="T16" s="12">
        <f>$I$522</f>
        <v/>
      </c>
      <c r="U16" s="12">
        <f>$G$522</f>
        <v/>
      </c>
      <c r="V16" s="12">
        <f>$H$523</f>
        <v/>
      </c>
      <c r="W16" s="12">
        <f>$I$523</f>
        <v/>
      </c>
      <c r="X16" s="12">
        <f>$G$523</f>
        <v/>
      </c>
      <c r="Y16" s="7" t="inlineStr"/>
      <c r="Z16" s="7" t="n">
        <v>504</v>
      </c>
    </row>
    <row r="17">
      <c r="A17" s="4" t="inlineStr">
        <is>
          <t>RAG R2</t>
        </is>
      </c>
      <c r="B17" s="7" t="inlineStr">
        <is>
          <t>gpt4o</t>
        </is>
      </c>
      <c r="C17" s="13" t="n">
        <v>0</v>
      </c>
      <c r="G17" s="7" t="inlineStr">
        <is>
          <t>N/A</t>
        </is>
      </c>
      <c r="H17" s="7" t="inlineStr">
        <is>
          <t>N/A</t>
        </is>
      </c>
      <c r="I17" s="7" t="inlineStr">
        <is>
          <t>N/A</t>
        </is>
      </c>
      <c r="J17" s="7" t="inlineStr">
        <is>
          <t>N/A</t>
        </is>
      </c>
      <c r="K17" s="7" t="inlineStr">
        <is>
          <t>N/A</t>
        </is>
      </c>
      <c r="L17" s="7" t="inlineStr">
        <is>
          <t>N/A</t>
        </is>
      </c>
      <c r="M17" s="7" t="inlineStr">
        <is>
          <t>N/A</t>
        </is>
      </c>
      <c r="N17" s="7" t="inlineStr">
        <is>
          <t>N/A</t>
        </is>
      </c>
      <c r="O17" s="7" t="inlineStr">
        <is>
          <t>N/A</t>
        </is>
      </c>
      <c r="P17" s="7" t="inlineStr">
        <is>
          <t>N/A</t>
        </is>
      </c>
      <c r="Q17" s="7" t="inlineStr">
        <is>
          <t>N/A</t>
        </is>
      </c>
      <c r="R17" s="7" t="inlineStr">
        <is>
          <t>N/A</t>
        </is>
      </c>
      <c r="S17" s="7" t="inlineStr">
        <is>
          <t>N/A</t>
        </is>
      </c>
      <c r="T17" s="7" t="inlineStr">
        <is>
          <t>N/A</t>
        </is>
      </c>
      <c r="U17" s="7" t="inlineStr">
        <is>
          <t>N/A</t>
        </is>
      </c>
      <c r="V17" s="7" t="inlineStr">
        <is>
          <t>N/A</t>
        </is>
      </c>
      <c r="W17" s="7" t="inlineStr">
        <is>
          <t>N/A</t>
        </is>
      </c>
      <c r="X17" s="7" t="inlineStr">
        <is>
          <t>N/A</t>
        </is>
      </c>
      <c r="Y17" s="7" t="inlineStr">
        <is>
          <t>N/A</t>
        </is>
      </c>
    </row>
    <row r="18">
      <c r="A18" s="4" t="inlineStr">
        <is>
          <t>RAG R2</t>
        </is>
      </c>
      <c r="B18" s="7" t="inlineStr">
        <is>
          <t>mixtral:8x22b</t>
        </is>
      </c>
      <c r="C18" s="7">
        <f>COUNT($B$562,$C$562,$D$562,$E$562,$F$562)</f>
        <v/>
      </c>
      <c r="D18" s="7">
        <f>SUM($B$572:$F$572)</f>
        <v/>
      </c>
      <c r="E18" s="11">
        <f>IFERROR(100*$D$18/($C$18*36),0)</f>
        <v/>
      </c>
      <c r="F18" s="12">
        <f>IFERROR(1-$D$18/($C$18*36),0)</f>
        <v/>
      </c>
      <c r="G18" s="12">
        <f>$H$566</f>
        <v/>
      </c>
      <c r="H18" s="12">
        <f>$I$566</f>
        <v/>
      </c>
      <c r="I18" s="12">
        <f>$G$566</f>
        <v/>
      </c>
      <c r="J18" s="12">
        <f>$H$567</f>
        <v/>
      </c>
      <c r="K18" s="12">
        <f>$I$567</f>
        <v/>
      </c>
      <c r="L18" s="12">
        <f>$G$567</f>
        <v/>
      </c>
      <c r="M18" s="12">
        <f>$H$568</f>
        <v/>
      </c>
      <c r="N18" s="12">
        <f>$I$568</f>
        <v/>
      </c>
      <c r="O18" s="12">
        <f>$G$568</f>
        <v/>
      </c>
      <c r="P18" s="12">
        <f>$H$569</f>
        <v/>
      </c>
      <c r="Q18" s="12">
        <f>$I$569</f>
        <v/>
      </c>
      <c r="R18" s="12">
        <f>$G$569</f>
        <v/>
      </c>
      <c r="S18" s="12">
        <f>$H$570</f>
        <v/>
      </c>
      <c r="T18" s="12">
        <f>$I$570</f>
        <v/>
      </c>
      <c r="U18" s="12">
        <f>$G$570</f>
        <v/>
      </c>
      <c r="V18" s="12">
        <f>$H$571</f>
        <v/>
      </c>
      <c r="W18" s="12">
        <f>$I$571</f>
        <v/>
      </c>
      <c r="X18" s="12">
        <f>$G$571</f>
        <v/>
      </c>
      <c r="Y18" s="7" t="inlineStr"/>
      <c r="Z18" s="7" t="n">
        <v>552</v>
      </c>
    </row>
    <row r="19">
      <c r="A19" s="4" t="inlineStr">
        <is>
          <t>RAG R2</t>
        </is>
      </c>
      <c r="B19" s="7" t="inlineStr">
        <is>
          <t>llama3.3:70b</t>
        </is>
      </c>
      <c r="C19" s="7">
        <f>COUNT($B$610,$C$610,$D$610,$E$610,$F$610)</f>
        <v/>
      </c>
      <c r="D19" s="7">
        <f>SUM($B$620:$F$620)</f>
        <v/>
      </c>
      <c r="E19" s="11">
        <f>IFERROR(100*$D$19/($C$19*36),0)</f>
        <v/>
      </c>
      <c r="F19" s="12">
        <f>IFERROR(1-$D$19/($C$19*36),0)</f>
        <v/>
      </c>
      <c r="G19" s="12">
        <f>$H$614</f>
        <v/>
      </c>
      <c r="H19" s="12">
        <f>$I$614</f>
        <v/>
      </c>
      <c r="I19" s="12">
        <f>$G$614</f>
        <v/>
      </c>
      <c r="J19" s="12">
        <f>$H$615</f>
        <v/>
      </c>
      <c r="K19" s="12">
        <f>$I$615</f>
        <v/>
      </c>
      <c r="L19" s="12">
        <f>$G$615</f>
        <v/>
      </c>
      <c r="M19" s="12">
        <f>$H$616</f>
        <v/>
      </c>
      <c r="N19" s="12">
        <f>$I$616</f>
        <v/>
      </c>
      <c r="O19" s="12">
        <f>$G$616</f>
        <v/>
      </c>
      <c r="P19" s="12">
        <f>$H$617</f>
        <v/>
      </c>
      <c r="Q19" s="12">
        <f>$I$617</f>
        <v/>
      </c>
      <c r="R19" s="12">
        <f>$G$617</f>
        <v/>
      </c>
      <c r="S19" s="12">
        <f>$H$618</f>
        <v/>
      </c>
      <c r="T19" s="12">
        <f>$I$618</f>
        <v/>
      </c>
      <c r="U19" s="12">
        <f>$G$618</f>
        <v/>
      </c>
      <c r="V19" s="12">
        <f>$H$619</f>
        <v/>
      </c>
      <c r="W19" s="12">
        <f>$I$619</f>
        <v/>
      </c>
      <c r="X19" s="12">
        <f>$G$619</f>
        <v/>
      </c>
      <c r="Y19" s="7" t="inlineStr"/>
      <c r="Z19" s="7" t="n">
        <v>600</v>
      </c>
    </row>
    <row r="20">
      <c r="A20" s="4" t="inlineStr">
        <is>
          <t>RAG R2</t>
        </is>
      </c>
      <c r="B20" s="7" t="inlineStr">
        <is>
          <t>deepseek-r1:14b</t>
        </is>
      </c>
      <c r="C20" s="7">
        <f>COUNT($B$658,$C$658,$D$658,$E$658,$F$658)</f>
        <v/>
      </c>
      <c r="D20" s="7">
        <f>SUM($B$668:$F$668)</f>
        <v/>
      </c>
      <c r="E20" s="11">
        <f>IFERROR(100*$D$20/($C$20*36),0)</f>
        <v/>
      </c>
      <c r="F20" s="12">
        <f>IFERROR(1-$D$20/($C$20*36),0)</f>
        <v/>
      </c>
      <c r="G20" s="12">
        <f>$H$662</f>
        <v/>
      </c>
      <c r="H20" s="12">
        <f>$I$662</f>
        <v/>
      </c>
      <c r="I20" s="12">
        <f>$G$662</f>
        <v/>
      </c>
      <c r="J20" s="12">
        <f>$H$663</f>
        <v/>
      </c>
      <c r="K20" s="12">
        <f>$I$663</f>
        <v/>
      </c>
      <c r="L20" s="12">
        <f>$G$663</f>
        <v/>
      </c>
      <c r="M20" s="12">
        <f>$H$664</f>
        <v/>
      </c>
      <c r="N20" s="12">
        <f>$I$664</f>
        <v/>
      </c>
      <c r="O20" s="12">
        <f>$G$664</f>
        <v/>
      </c>
      <c r="P20" s="12">
        <f>$H$665</f>
        <v/>
      </c>
      <c r="Q20" s="12">
        <f>$I$665</f>
        <v/>
      </c>
      <c r="R20" s="12">
        <f>$G$665</f>
        <v/>
      </c>
      <c r="S20" s="12">
        <f>$H$666</f>
        <v/>
      </c>
      <c r="T20" s="12">
        <f>$I$666</f>
        <v/>
      </c>
      <c r="U20" s="12">
        <f>$G$666</f>
        <v/>
      </c>
      <c r="V20" s="12">
        <f>$H$667</f>
        <v/>
      </c>
      <c r="W20" s="12">
        <f>$I$667</f>
        <v/>
      </c>
      <c r="X20" s="12">
        <f>$G$667</f>
        <v/>
      </c>
      <c r="Y20" s="7" t="inlineStr"/>
      <c r="Z20" s="7" t="n">
        <v>648</v>
      </c>
    </row>
    <row r="21">
      <c r="A21" s="4" t="inlineStr">
        <is>
          <t>RAG R3</t>
        </is>
      </c>
      <c r="B21" s="7" t="inlineStr">
        <is>
          <t>gpt4-turbo-preview</t>
        </is>
      </c>
      <c r="C21" s="7">
        <f>COUNT($B$706,$C$706,$D$706,$E$706,$F$706)</f>
        <v/>
      </c>
      <c r="D21" s="7">
        <f>SUM($B$716:$F$716)</f>
        <v/>
      </c>
      <c r="E21" s="11">
        <f>IFERROR(100*$D$21/($C$21*36),0)</f>
        <v/>
      </c>
      <c r="F21" s="12">
        <f>IFERROR(1-$D$21/($C$21*36),0)</f>
        <v/>
      </c>
      <c r="G21" s="12">
        <f>$H$710</f>
        <v/>
      </c>
      <c r="H21" s="12">
        <f>$I$710</f>
        <v/>
      </c>
      <c r="I21" s="12">
        <f>$G$710</f>
        <v/>
      </c>
      <c r="J21" s="12">
        <f>$H$711</f>
        <v/>
      </c>
      <c r="K21" s="12">
        <f>$I$711</f>
        <v/>
      </c>
      <c r="L21" s="12">
        <f>$G$711</f>
        <v/>
      </c>
      <c r="M21" s="12">
        <f>$H$712</f>
        <v/>
      </c>
      <c r="N21" s="12">
        <f>$I$712</f>
        <v/>
      </c>
      <c r="O21" s="12">
        <f>$G$712</f>
        <v/>
      </c>
      <c r="P21" s="12">
        <f>$H$713</f>
        <v/>
      </c>
      <c r="Q21" s="12">
        <f>$I$713</f>
        <v/>
      </c>
      <c r="R21" s="12">
        <f>$G$713</f>
        <v/>
      </c>
      <c r="S21" s="12">
        <f>$H$714</f>
        <v/>
      </c>
      <c r="T21" s="12">
        <f>$I$714</f>
        <v/>
      </c>
      <c r="U21" s="12">
        <f>$G$714</f>
        <v/>
      </c>
      <c r="V21" s="12">
        <f>$H$715</f>
        <v/>
      </c>
      <c r="W21" s="12">
        <f>$I$715</f>
        <v/>
      </c>
      <c r="X21" s="12">
        <f>$G$715</f>
        <v/>
      </c>
      <c r="Y21" s="7" t="inlineStr"/>
      <c r="Z21" s="7" t="n">
        <v>696</v>
      </c>
    </row>
    <row r="22">
      <c r="A22" s="4" t="inlineStr">
        <is>
          <t>RAG R3</t>
        </is>
      </c>
      <c r="B22" s="7" t="inlineStr">
        <is>
          <t>gpt4o</t>
        </is>
      </c>
      <c r="C22" s="13" t="n">
        <v>0</v>
      </c>
      <c r="G22" s="7" t="inlineStr">
        <is>
          <t>N/A</t>
        </is>
      </c>
      <c r="H22" s="7" t="inlineStr">
        <is>
          <t>N/A</t>
        </is>
      </c>
      <c r="I22" s="7" t="inlineStr">
        <is>
          <t>N/A</t>
        </is>
      </c>
      <c r="J22" s="7" t="inlineStr">
        <is>
          <t>N/A</t>
        </is>
      </c>
      <c r="K22" s="7" t="inlineStr">
        <is>
          <t>N/A</t>
        </is>
      </c>
      <c r="L22" s="7" t="inlineStr">
        <is>
          <t>N/A</t>
        </is>
      </c>
      <c r="M22" s="7" t="inlineStr">
        <is>
          <t>N/A</t>
        </is>
      </c>
      <c r="N22" s="7" t="inlineStr">
        <is>
          <t>N/A</t>
        </is>
      </c>
      <c r="O22" s="7" t="inlineStr">
        <is>
          <t>N/A</t>
        </is>
      </c>
      <c r="P22" s="7" t="inlineStr">
        <is>
          <t>N/A</t>
        </is>
      </c>
      <c r="Q22" s="7" t="inlineStr">
        <is>
          <t>N/A</t>
        </is>
      </c>
      <c r="R22" s="7" t="inlineStr">
        <is>
          <t>N/A</t>
        </is>
      </c>
      <c r="S22" s="7" t="inlineStr">
        <is>
          <t>N/A</t>
        </is>
      </c>
      <c r="T22" s="7" t="inlineStr">
        <is>
          <t>N/A</t>
        </is>
      </c>
      <c r="U22" s="7" t="inlineStr">
        <is>
          <t>N/A</t>
        </is>
      </c>
      <c r="V22" s="7" t="inlineStr">
        <is>
          <t>N/A</t>
        </is>
      </c>
      <c r="W22" s="7" t="inlineStr">
        <is>
          <t>N/A</t>
        </is>
      </c>
      <c r="X22" s="7" t="inlineStr">
        <is>
          <t>N/A</t>
        </is>
      </c>
      <c r="Y22" s="7" t="inlineStr">
        <is>
          <t>N/A</t>
        </is>
      </c>
    </row>
    <row r="23">
      <c r="A23" s="4" t="inlineStr">
        <is>
          <t>RAG R3</t>
        </is>
      </c>
      <c r="B23" s="7" t="inlineStr">
        <is>
          <t>mixtral:8x22b</t>
        </is>
      </c>
      <c r="C23" s="7">
        <f>COUNT($B$754,$C$754,$D$754,$E$754,$F$754)</f>
        <v/>
      </c>
      <c r="D23" s="7">
        <f>SUM($B$764:$F$764)</f>
        <v/>
      </c>
      <c r="E23" s="11">
        <f>IFERROR(100*$D$23/($C$23*36),0)</f>
        <v/>
      </c>
      <c r="F23" s="12">
        <f>IFERROR(1-$D$23/($C$23*36),0)</f>
        <v/>
      </c>
      <c r="G23" s="12">
        <f>$H$758</f>
        <v/>
      </c>
      <c r="H23" s="12">
        <f>$I$758</f>
        <v/>
      </c>
      <c r="I23" s="12">
        <f>$G$758</f>
        <v/>
      </c>
      <c r="J23" s="12">
        <f>$H$759</f>
        <v/>
      </c>
      <c r="K23" s="12">
        <f>$I$759</f>
        <v/>
      </c>
      <c r="L23" s="12">
        <f>$G$759</f>
        <v/>
      </c>
      <c r="M23" s="12">
        <f>$H$760</f>
        <v/>
      </c>
      <c r="N23" s="12">
        <f>$I$760</f>
        <v/>
      </c>
      <c r="O23" s="12">
        <f>$G$760</f>
        <v/>
      </c>
      <c r="P23" s="12">
        <f>$H$761</f>
        <v/>
      </c>
      <c r="Q23" s="12">
        <f>$I$761</f>
        <v/>
      </c>
      <c r="R23" s="12">
        <f>$G$761</f>
        <v/>
      </c>
      <c r="S23" s="12">
        <f>$H$762</f>
        <v/>
      </c>
      <c r="T23" s="12">
        <f>$I$762</f>
        <v/>
      </c>
      <c r="U23" s="12">
        <f>$G$762</f>
        <v/>
      </c>
      <c r="V23" s="12">
        <f>$H$763</f>
        <v/>
      </c>
      <c r="W23" s="12">
        <f>$I$763</f>
        <v/>
      </c>
      <c r="X23" s="12">
        <f>$G$763</f>
        <v/>
      </c>
      <c r="Y23" s="7" t="inlineStr"/>
      <c r="Z23" s="7" t="n">
        <v>744</v>
      </c>
    </row>
    <row r="24">
      <c r="A24" s="4" t="inlineStr">
        <is>
          <t>RAG R3</t>
        </is>
      </c>
      <c r="B24" s="7" t="inlineStr">
        <is>
          <t>llama3.3:70b</t>
        </is>
      </c>
      <c r="C24" s="7">
        <f>COUNT($B$802,$C$802,$D$802,$E$802,$F$802)</f>
        <v/>
      </c>
      <c r="D24" s="7">
        <f>SUM($B$812:$F$812)</f>
        <v/>
      </c>
      <c r="E24" s="11">
        <f>IFERROR(100*$D$24/($C$24*36),0)</f>
        <v/>
      </c>
      <c r="F24" s="12">
        <f>IFERROR(1-$D$24/($C$24*36),0)</f>
        <v/>
      </c>
      <c r="G24" s="12">
        <f>$H$806</f>
        <v/>
      </c>
      <c r="H24" s="12">
        <f>$I$806</f>
        <v/>
      </c>
      <c r="I24" s="12">
        <f>$G$806</f>
        <v/>
      </c>
      <c r="J24" s="12">
        <f>$H$807</f>
        <v/>
      </c>
      <c r="K24" s="12">
        <f>$I$807</f>
        <v/>
      </c>
      <c r="L24" s="12">
        <f>$G$807</f>
        <v/>
      </c>
      <c r="M24" s="12">
        <f>$H$808</f>
        <v/>
      </c>
      <c r="N24" s="12">
        <f>$I$808</f>
        <v/>
      </c>
      <c r="O24" s="12">
        <f>$G$808</f>
        <v/>
      </c>
      <c r="P24" s="12">
        <f>$H$809</f>
        <v/>
      </c>
      <c r="Q24" s="12">
        <f>$I$809</f>
        <v/>
      </c>
      <c r="R24" s="12">
        <f>$G$809</f>
        <v/>
      </c>
      <c r="S24" s="12">
        <f>$H$810</f>
        <v/>
      </c>
      <c r="T24" s="12">
        <f>$I$810</f>
        <v/>
      </c>
      <c r="U24" s="12">
        <f>$G$810</f>
        <v/>
      </c>
      <c r="V24" s="12">
        <f>$H$811</f>
        <v/>
      </c>
      <c r="W24" s="12">
        <f>$I$811</f>
        <v/>
      </c>
      <c r="X24" s="12">
        <f>$G$811</f>
        <v/>
      </c>
      <c r="Y24" s="7" t="inlineStr"/>
      <c r="Z24" s="7" t="n">
        <v>792</v>
      </c>
    </row>
    <row r="25">
      <c r="A25" s="4" t="inlineStr">
        <is>
          <t>RAG R3</t>
        </is>
      </c>
      <c r="B25" s="7" t="inlineStr">
        <is>
          <t>deepseek-r1:14b</t>
        </is>
      </c>
      <c r="C25" s="7">
        <f>COUNT($B$850,$C$850,$D$850,$E$850,$F$850)</f>
        <v/>
      </c>
      <c r="D25" s="7">
        <f>SUM($B$860:$F$860)</f>
        <v/>
      </c>
      <c r="E25" s="11">
        <f>IFERROR(100*$D$25/($C$25*36),0)</f>
        <v/>
      </c>
      <c r="F25" s="12">
        <f>IFERROR(1-$D$25/($C$25*36),0)</f>
        <v/>
      </c>
      <c r="G25" s="12">
        <f>$H$854</f>
        <v/>
      </c>
      <c r="H25" s="12">
        <f>$I$854</f>
        <v/>
      </c>
      <c r="I25" s="12">
        <f>$G$854</f>
        <v/>
      </c>
      <c r="J25" s="12">
        <f>$H$855</f>
        <v/>
      </c>
      <c r="K25" s="12">
        <f>$I$855</f>
        <v/>
      </c>
      <c r="L25" s="12">
        <f>$G$855</f>
        <v/>
      </c>
      <c r="M25" s="12">
        <f>$H$856</f>
        <v/>
      </c>
      <c r="N25" s="12">
        <f>$I$856</f>
        <v/>
      </c>
      <c r="O25" s="12">
        <f>$G$856</f>
        <v/>
      </c>
      <c r="P25" s="12">
        <f>$H$857</f>
        <v/>
      </c>
      <c r="Q25" s="12">
        <f>$I$857</f>
        <v/>
      </c>
      <c r="R25" s="12">
        <f>$G$857</f>
        <v/>
      </c>
      <c r="S25" s="12">
        <f>$H$858</f>
        <v/>
      </c>
      <c r="T25" s="12">
        <f>$I$858</f>
        <v/>
      </c>
      <c r="U25" s="12">
        <f>$G$858</f>
        <v/>
      </c>
      <c r="V25" s="12">
        <f>$H$859</f>
        <v/>
      </c>
      <c r="W25" s="12">
        <f>$I$859</f>
        <v/>
      </c>
      <c r="X25" s="12">
        <f>$G$859</f>
        <v/>
      </c>
      <c r="Y25" s="7" t="inlineStr"/>
      <c r="Z25" s="7" t="n">
        <v>840</v>
      </c>
    </row>
    <row r="26">
      <c r="A26" s="4" t="inlineStr">
        <is>
          <t>RAG R1-R2</t>
        </is>
      </c>
      <c r="B26" s="7" t="inlineStr">
        <is>
          <t>gpt4-turbo-preview</t>
        </is>
      </c>
      <c r="C26" s="7">
        <f>COUNT($B$898,$C$898,$D$898,$E$898,$F$898)</f>
        <v/>
      </c>
      <c r="D26" s="7">
        <f>SUM($B$908:$F$908)</f>
        <v/>
      </c>
      <c r="E26" s="11">
        <f>IFERROR(100*$D$26/($C$26*36),0)</f>
        <v/>
      </c>
      <c r="F26" s="12">
        <f>IFERROR(1-$D$26/($C$26*36),0)</f>
        <v/>
      </c>
      <c r="G26" s="12">
        <f>$H$902</f>
        <v/>
      </c>
      <c r="H26" s="12">
        <f>$I$902</f>
        <v/>
      </c>
      <c r="I26" s="12">
        <f>$G$902</f>
        <v/>
      </c>
      <c r="J26" s="12">
        <f>$H$903</f>
        <v/>
      </c>
      <c r="K26" s="12">
        <f>$I$903</f>
        <v/>
      </c>
      <c r="L26" s="12">
        <f>$G$903</f>
        <v/>
      </c>
      <c r="M26" s="12">
        <f>$H$904</f>
        <v/>
      </c>
      <c r="N26" s="12">
        <f>$I$904</f>
        <v/>
      </c>
      <c r="O26" s="12">
        <f>$G$904</f>
        <v/>
      </c>
      <c r="P26" s="12">
        <f>$H$905</f>
        <v/>
      </c>
      <c r="Q26" s="12">
        <f>$I$905</f>
        <v/>
      </c>
      <c r="R26" s="12">
        <f>$G$905</f>
        <v/>
      </c>
      <c r="S26" s="12">
        <f>$H$906</f>
        <v/>
      </c>
      <c r="T26" s="12">
        <f>$I$906</f>
        <v/>
      </c>
      <c r="U26" s="12">
        <f>$G$906</f>
        <v/>
      </c>
      <c r="V26" s="12">
        <f>$H$907</f>
        <v/>
      </c>
      <c r="W26" s="12">
        <f>$I$907</f>
        <v/>
      </c>
      <c r="X26" s="12">
        <f>$G$907</f>
        <v/>
      </c>
      <c r="Y26" s="7" t="inlineStr"/>
      <c r="Z26" s="7" t="n">
        <v>888</v>
      </c>
    </row>
    <row r="27">
      <c r="A27" s="4" t="inlineStr">
        <is>
          <t>RAG R1-R2</t>
        </is>
      </c>
      <c r="B27" s="7" t="inlineStr">
        <is>
          <t>gpt4o</t>
        </is>
      </c>
      <c r="C27" s="13" t="n">
        <v>0</v>
      </c>
      <c r="G27" s="7" t="inlineStr">
        <is>
          <t>N/A</t>
        </is>
      </c>
      <c r="H27" s="7" t="inlineStr">
        <is>
          <t>N/A</t>
        </is>
      </c>
      <c r="I27" s="7" t="inlineStr">
        <is>
          <t>N/A</t>
        </is>
      </c>
      <c r="J27" s="7" t="inlineStr">
        <is>
          <t>N/A</t>
        </is>
      </c>
      <c r="K27" s="7" t="inlineStr">
        <is>
          <t>N/A</t>
        </is>
      </c>
      <c r="L27" s="7" t="inlineStr">
        <is>
          <t>N/A</t>
        </is>
      </c>
      <c r="M27" s="7" t="inlineStr">
        <is>
          <t>N/A</t>
        </is>
      </c>
      <c r="N27" s="7" t="inlineStr">
        <is>
          <t>N/A</t>
        </is>
      </c>
      <c r="O27" s="7" t="inlineStr">
        <is>
          <t>N/A</t>
        </is>
      </c>
      <c r="P27" s="7" t="inlineStr">
        <is>
          <t>N/A</t>
        </is>
      </c>
      <c r="Q27" s="7" t="inlineStr">
        <is>
          <t>N/A</t>
        </is>
      </c>
      <c r="R27" s="7" t="inlineStr">
        <is>
          <t>N/A</t>
        </is>
      </c>
      <c r="S27" s="7" t="inlineStr">
        <is>
          <t>N/A</t>
        </is>
      </c>
      <c r="T27" s="7" t="inlineStr">
        <is>
          <t>N/A</t>
        </is>
      </c>
      <c r="U27" s="7" t="inlineStr">
        <is>
          <t>N/A</t>
        </is>
      </c>
      <c r="V27" s="7" t="inlineStr">
        <is>
          <t>N/A</t>
        </is>
      </c>
      <c r="W27" s="7" t="inlineStr">
        <is>
          <t>N/A</t>
        </is>
      </c>
      <c r="X27" s="7" t="inlineStr">
        <is>
          <t>N/A</t>
        </is>
      </c>
      <c r="Y27" s="7" t="inlineStr">
        <is>
          <t>N/A</t>
        </is>
      </c>
    </row>
    <row r="28">
      <c r="A28" s="4" t="inlineStr">
        <is>
          <t>RAG R1-R2</t>
        </is>
      </c>
      <c r="B28" s="7" t="inlineStr">
        <is>
          <t>mixtral:8x22b</t>
        </is>
      </c>
      <c r="C28" s="7">
        <f>COUNT($B$946,$C$946,$D$946,$E$946,$F$946)</f>
        <v/>
      </c>
      <c r="D28" s="7">
        <f>SUM($B$956:$F$956)</f>
        <v/>
      </c>
      <c r="E28" s="11">
        <f>IFERROR(100*$D$28/($C$28*36),0)</f>
        <v/>
      </c>
      <c r="F28" s="12">
        <f>IFERROR(1-$D$28/($C$28*36),0)</f>
        <v/>
      </c>
      <c r="G28" s="12">
        <f>$H$950</f>
        <v/>
      </c>
      <c r="H28" s="12">
        <f>$I$950</f>
        <v/>
      </c>
      <c r="I28" s="12">
        <f>$G$950</f>
        <v/>
      </c>
      <c r="J28" s="12">
        <f>$H$951</f>
        <v/>
      </c>
      <c r="K28" s="12">
        <f>$I$951</f>
        <v/>
      </c>
      <c r="L28" s="12">
        <f>$G$951</f>
        <v/>
      </c>
      <c r="M28" s="12">
        <f>$H$952</f>
        <v/>
      </c>
      <c r="N28" s="12">
        <f>$I$952</f>
        <v/>
      </c>
      <c r="O28" s="12">
        <f>$G$952</f>
        <v/>
      </c>
      <c r="P28" s="12">
        <f>$H$953</f>
        <v/>
      </c>
      <c r="Q28" s="12">
        <f>$I$953</f>
        <v/>
      </c>
      <c r="R28" s="12">
        <f>$G$953</f>
        <v/>
      </c>
      <c r="S28" s="12">
        <f>$H$954</f>
        <v/>
      </c>
      <c r="T28" s="12">
        <f>$I$954</f>
        <v/>
      </c>
      <c r="U28" s="12">
        <f>$G$954</f>
        <v/>
      </c>
      <c r="V28" s="12">
        <f>$H$955</f>
        <v/>
      </c>
      <c r="W28" s="12">
        <f>$I$955</f>
        <v/>
      </c>
      <c r="X28" s="12">
        <f>$G$955</f>
        <v/>
      </c>
      <c r="Y28" s="7" t="inlineStr"/>
      <c r="Z28" s="7" t="n">
        <v>936</v>
      </c>
    </row>
    <row r="29">
      <c r="A29" s="4" t="inlineStr">
        <is>
          <t>RAG R1-R2</t>
        </is>
      </c>
      <c r="B29" s="7" t="inlineStr">
        <is>
          <t>llama3.3:70b</t>
        </is>
      </c>
      <c r="C29" s="7">
        <f>COUNT($B$994,$C$994,$D$994,$E$994,$F$994)</f>
        <v/>
      </c>
      <c r="D29" s="7">
        <f>SUM($B$1004:$F$1004)</f>
        <v/>
      </c>
      <c r="E29" s="11">
        <f>IFERROR(100*$D$29/($C$29*36),0)</f>
        <v/>
      </c>
      <c r="F29" s="12">
        <f>IFERROR(1-$D$29/($C$29*36),0)</f>
        <v/>
      </c>
      <c r="G29" s="12">
        <f>$H$998</f>
        <v/>
      </c>
      <c r="H29" s="12">
        <f>$I$998</f>
        <v/>
      </c>
      <c r="I29" s="12">
        <f>$G$998</f>
        <v/>
      </c>
      <c r="J29" s="12">
        <f>$H$999</f>
        <v/>
      </c>
      <c r="K29" s="12">
        <f>$I$999</f>
        <v/>
      </c>
      <c r="L29" s="12">
        <f>$G$999</f>
        <v/>
      </c>
      <c r="M29" s="12">
        <f>$H$1000</f>
        <v/>
      </c>
      <c r="N29" s="12">
        <f>$I$1000</f>
        <v/>
      </c>
      <c r="O29" s="12">
        <f>$G$1000</f>
        <v/>
      </c>
      <c r="P29" s="12">
        <f>$H$1001</f>
        <v/>
      </c>
      <c r="Q29" s="12">
        <f>$I$1001</f>
        <v/>
      </c>
      <c r="R29" s="12">
        <f>$G$1001</f>
        <v/>
      </c>
      <c r="S29" s="12">
        <f>$H$1002</f>
        <v/>
      </c>
      <c r="T29" s="12">
        <f>$I$1002</f>
        <v/>
      </c>
      <c r="U29" s="12">
        <f>$G$1002</f>
        <v/>
      </c>
      <c r="V29" s="12">
        <f>$H$1003</f>
        <v/>
      </c>
      <c r="W29" s="12">
        <f>$I$1003</f>
        <v/>
      </c>
      <c r="X29" s="12">
        <f>$G$1003</f>
        <v/>
      </c>
      <c r="Y29" s="7" t="inlineStr"/>
      <c r="Z29" s="7" t="n">
        <v>984</v>
      </c>
    </row>
    <row r="30">
      <c r="A30" s="4" t="inlineStr">
        <is>
          <t>RAG R1-R2</t>
        </is>
      </c>
      <c r="B30" s="7" t="inlineStr">
        <is>
          <t>deepseek-r1:14b</t>
        </is>
      </c>
      <c r="C30" s="7">
        <f>COUNT($B$1042,$C$1042,$D$1042,$E$1042,$F$1042)</f>
        <v/>
      </c>
      <c r="D30" s="7">
        <f>SUM($B$1052:$F$1052)</f>
        <v/>
      </c>
      <c r="E30" s="11">
        <f>IFERROR(100*$D$30/($C$30*36),0)</f>
        <v/>
      </c>
      <c r="F30" s="12">
        <f>IFERROR(1-$D$30/($C$30*36),0)</f>
        <v/>
      </c>
      <c r="G30" s="12">
        <f>$H$1046</f>
        <v/>
      </c>
      <c r="H30" s="12">
        <f>$I$1046</f>
        <v/>
      </c>
      <c r="I30" s="12">
        <f>$G$1046</f>
        <v/>
      </c>
      <c r="J30" s="12">
        <f>$H$1047</f>
        <v/>
      </c>
      <c r="K30" s="12">
        <f>$I$1047</f>
        <v/>
      </c>
      <c r="L30" s="12">
        <f>$G$1047</f>
        <v/>
      </c>
      <c r="M30" s="12">
        <f>$H$1048</f>
        <v/>
      </c>
      <c r="N30" s="12">
        <f>$I$1048</f>
        <v/>
      </c>
      <c r="O30" s="12">
        <f>$G$1048</f>
        <v/>
      </c>
      <c r="P30" s="12">
        <f>$H$1049</f>
        <v/>
      </c>
      <c r="Q30" s="12">
        <f>$I$1049</f>
        <v/>
      </c>
      <c r="R30" s="12">
        <f>$G$1049</f>
        <v/>
      </c>
      <c r="S30" s="12">
        <f>$H$1050</f>
        <v/>
      </c>
      <c r="T30" s="12">
        <f>$I$1050</f>
        <v/>
      </c>
      <c r="U30" s="12">
        <f>$G$1050</f>
        <v/>
      </c>
      <c r="V30" s="12">
        <f>$H$1051</f>
        <v/>
      </c>
      <c r="W30" s="12">
        <f>$I$1051</f>
        <v/>
      </c>
      <c r="X30" s="12">
        <f>$G$1051</f>
        <v/>
      </c>
      <c r="Y30" s="7" t="inlineStr"/>
      <c r="Z30" s="7" t="n">
        <v>1032</v>
      </c>
    </row>
    <row r="31">
      <c r="A31" s="4" t="inlineStr">
        <is>
          <t>RAG R1-R3</t>
        </is>
      </c>
      <c r="B31" s="7" t="inlineStr">
        <is>
          <t>gpt4-turbo-preview</t>
        </is>
      </c>
      <c r="C31" s="7">
        <f>COUNT($B$1090,$C$1090,$D$1090,$E$1090,$F$1090)</f>
        <v/>
      </c>
      <c r="D31" s="7">
        <f>SUM($B$1100:$F$1100)</f>
        <v/>
      </c>
      <c r="E31" s="11">
        <f>IFERROR(100*$D$31/($C$31*36),0)</f>
        <v/>
      </c>
      <c r="F31" s="12">
        <f>IFERROR(1-$D$31/($C$31*36),0)</f>
        <v/>
      </c>
      <c r="G31" s="12">
        <f>$H$1094</f>
        <v/>
      </c>
      <c r="H31" s="12">
        <f>$I$1094</f>
        <v/>
      </c>
      <c r="I31" s="12">
        <f>$G$1094</f>
        <v/>
      </c>
      <c r="J31" s="12">
        <f>$H$1095</f>
        <v/>
      </c>
      <c r="K31" s="12">
        <f>$I$1095</f>
        <v/>
      </c>
      <c r="L31" s="12">
        <f>$G$1095</f>
        <v/>
      </c>
      <c r="M31" s="12">
        <f>$H$1096</f>
        <v/>
      </c>
      <c r="N31" s="12">
        <f>$I$1096</f>
        <v/>
      </c>
      <c r="O31" s="12">
        <f>$G$1096</f>
        <v/>
      </c>
      <c r="P31" s="12">
        <f>$H$1097</f>
        <v/>
      </c>
      <c r="Q31" s="12">
        <f>$I$1097</f>
        <v/>
      </c>
      <c r="R31" s="12">
        <f>$G$1097</f>
        <v/>
      </c>
      <c r="S31" s="12">
        <f>$H$1098</f>
        <v/>
      </c>
      <c r="T31" s="12">
        <f>$I$1098</f>
        <v/>
      </c>
      <c r="U31" s="12">
        <f>$G$1098</f>
        <v/>
      </c>
      <c r="V31" s="12">
        <f>$H$1099</f>
        <v/>
      </c>
      <c r="W31" s="12">
        <f>$I$1099</f>
        <v/>
      </c>
      <c r="X31" s="12">
        <f>$G$1099</f>
        <v/>
      </c>
      <c r="Y31" s="7" t="inlineStr"/>
      <c r="Z31" s="7" t="n">
        <v>1080</v>
      </c>
    </row>
    <row r="32">
      <c r="A32" s="4" t="inlineStr">
        <is>
          <t>RAG R1-R3</t>
        </is>
      </c>
      <c r="B32" s="7" t="inlineStr">
        <is>
          <t>gpt4o</t>
        </is>
      </c>
      <c r="C32" s="13" t="n">
        <v>0</v>
      </c>
      <c r="G32" s="7" t="inlineStr">
        <is>
          <t>N/A</t>
        </is>
      </c>
      <c r="H32" s="7" t="inlineStr">
        <is>
          <t>N/A</t>
        </is>
      </c>
      <c r="I32" s="7" t="inlineStr">
        <is>
          <t>N/A</t>
        </is>
      </c>
      <c r="J32" s="7" t="inlineStr">
        <is>
          <t>N/A</t>
        </is>
      </c>
      <c r="K32" s="7" t="inlineStr">
        <is>
          <t>N/A</t>
        </is>
      </c>
      <c r="L32" s="7" t="inlineStr">
        <is>
          <t>N/A</t>
        </is>
      </c>
      <c r="M32" s="7" t="inlineStr">
        <is>
          <t>N/A</t>
        </is>
      </c>
      <c r="N32" s="7" t="inlineStr">
        <is>
          <t>N/A</t>
        </is>
      </c>
      <c r="O32" s="7" t="inlineStr">
        <is>
          <t>N/A</t>
        </is>
      </c>
      <c r="P32" s="7" t="inlineStr">
        <is>
          <t>N/A</t>
        </is>
      </c>
      <c r="Q32" s="7" t="inlineStr">
        <is>
          <t>N/A</t>
        </is>
      </c>
      <c r="R32" s="7" t="inlineStr">
        <is>
          <t>N/A</t>
        </is>
      </c>
      <c r="S32" s="7" t="inlineStr">
        <is>
          <t>N/A</t>
        </is>
      </c>
      <c r="T32" s="7" t="inlineStr">
        <is>
          <t>N/A</t>
        </is>
      </c>
      <c r="U32" s="7" t="inlineStr">
        <is>
          <t>N/A</t>
        </is>
      </c>
      <c r="V32" s="7" t="inlineStr">
        <is>
          <t>N/A</t>
        </is>
      </c>
      <c r="W32" s="7" t="inlineStr">
        <is>
          <t>N/A</t>
        </is>
      </c>
      <c r="X32" s="7" t="inlineStr">
        <is>
          <t>N/A</t>
        </is>
      </c>
      <c r="Y32" s="7" t="inlineStr">
        <is>
          <t>N/A</t>
        </is>
      </c>
    </row>
    <row r="33">
      <c r="A33" s="4" t="inlineStr">
        <is>
          <t>RAG R1-R3</t>
        </is>
      </c>
      <c r="B33" s="7" t="inlineStr">
        <is>
          <t>mixtral:8x22b</t>
        </is>
      </c>
      <c r="C33" s="7">
        <f>COUNT($B$1138,$C$1138,$D$1138,$E$1138,$F$1138)</f>
        <v/>
      </c>
      <c r="D33" s="7">
        <f>SUM($B$1148:$F$1148)</f>
        <v/>
      </c>
      <c r="E33" s="11">
        <f>IFERROR(100*$D$33/($C$33*36),0)</f>
        <v/>
      </c>
      <c r="F33" s="12">
        <f>IFERROR(1-$D$33/($C$33*36),0)</f>
        <v/>
      </c>
      <c r="G33" s="12">
        <f>$H$1142</f>
        <v/>
      </c>
      <c r="H33" s="12">
        <f>$I$1142</f>
        <v/>
      </c>
      <c r="I33" s="12">
        <f>$G$1142</f>
        <v/>
      </c>
      <c r="J33" s="12">
        <f>$H$1143</f>
        <v/>
      </c>
      <c r="K33" s="12">
        <f>$I$1143</f>
        <v/>
      </c>
      <c r="L33" s="12">
        <f>$G$1143</f>
        <v/>
      </c>
      <c r="M33" s="12">
        <f>$H$1144</f>
        <v/>
      </c>
      <c r="N33" s="12">
        <f>$I$1144</f>
        <v/>
      </c>
      <c r="O33" s="12">
        <f>$G$1144</f>
        <v/>
      </c>
      <c r="P33" s="12">
        <f>$H$1145</f>
        <v/>
      </c>
      <c r="Q33" s="12">
        <f>$I$1145</f>
        <v/>
      </c>
      <c r="R33" s="12">
        <f>$G$1145</f>
        <v/>
      </c>
      <c r="S33" s="12">
        <f>$H$1146</f>
        <v/>
      </c>
      <c r="T33" s="12">
        <f>$I$1146</f>
        <v/>
      </c>
      <c r="U33" s="12">
        <f>$G$1146</f>
        <v/>
      </c>
      <c r="V33" s="12">
        <f>$H$1147</f>
        <v/>
      </c>
      <c r="W33" s="12">
        <f>$I$1147</f>
        <v/>
      </c>
      <c r="X33" s="12">
        <f>$G$1147</f>
        <v/>
      </c>
      <c r="Y33" s="7" t="inlineStr"/>
      <c r="Z33" s="7" t="n">
        <v>1128</v>
      </c>
    </row>
    <row r="34">
      <c r="A34" s="4" t="inlineStr">
        <is>
          <t>RAG R1-R3</t>
        </is>
      </c>
      <c r="B34" s="7" t="inlineStr">
        <is>
          <t>llama3.3:70b</t>
        </is>
      </c>
      <c r="C34" s="7">
        <f>COUNT($B$1186,$C$1186,$D$1186,$E$1186,$F$1186)</f>
        <v/>
      </c>
      <c r="D34" s="7">
        <f>SUM($B$1196:$F$1196)</f>
        <v/>
      </c>
      <c r="E34" s="11">
        <f>IFERROR(100*$D$34/($C$34*36),0)</f>
        <v/>
      </c>
      <c r="F34" s="12">
        <f>IFERROR(1-$D$34/($C$34*36),0)</f>
        <v/>
      </c>
      <c r="G34" s="12">
        <f>$H$1190</f>
        <v/>
      </c>
      <c r="H34" s="12">
        <f>$I$1190</f>
        <v/>
      </c>
      <c r="I34" s="12">
        <f>$G$1190</f>
        <v/>
      </c>
      <c r="J34" s="12">
        <f>$H$1191</f>
        <v/>
      </c>
      <c r="K34" s="12">
        <f>$I$1191</f>
        <v/>
      </c>
      <c r="L34" s="12">
        <f>$G$1191</f>
        <v/>
      </c>
      <c r="M34" s="12">
        <f>$H$1192</f>
        <v/>
      </c>
      <c r="N34" s="12">
        <f>$I$1192</f>
        <v/>
      </c>
      <c r="O34" s="12">
        <f>$G$1192</f>
        <v/>
      </c>
      <c r="P34" s="12">
        <f>$H$1193</f>
        <v/>
      </c>
      <c r="Q34" s="12">
        <f>$I$1193</f>
        <v/>
      </c>
      <c r="R34" s="12">
        <f>$G$1193</f>
        <v/>
      </c>
      <c r="S34" s="12">
        <f>$H$1194</f>
        <v/>
      </c>
      <c r="T34" s="12">
        <f>$I$1194</f>
        <v/>
      </c>
      <c r="U34" s="12">
        <f>$G$1194</f>
        <v/>
      </c>
      <c r="V34" s="12">
        <f>$H$1195</f>
        <v/>
      </c>
      <c r="W34" s="12">
        <f>$I$1195</f>
        <v/>
      </c>
      <c r="X34" s="12">
        <f>$G$1195</f>
        <v/>
      </c>
      <c r="Y34" s="7" t="inlineStr"/>
      <c r="Z34" s="7" t="n">
        <v>1176</v>
      </c>
    </row>
    <row r="35">
      <c r="A35" s="4" t="inlineStr">
        <is>
          <t>RAG R1-R3</t>
        </is>
      </c>
      <c r="B35" s="7" t="inlineStr">
        <is>
          <t>deepseek-r1:14b</t>
        </is>
      </c>
      <c r="C35" s="7">
        <f>COUNT($B$1234,$C$1234,$D$1234,$E$1234,$F$1234)</f>
        <v/>
      </c>
      <c r="D35" s="7">
        <f>SUM($B$1244:$F$1244)</f>
        <v/>
      </c>
      <c r="E35" s="11">
        <f>IFERROR(100*$D$35/($C$35*36),0)</f>
        <v/>
      </c>
      <c r="F35" s="12">
        <f>IFERROR(1-$D$35/($C$35*36),0)</f>
        <v/>
      </c>
      <c r="G35" s="12">
        <f>$H$1238</f>
        <v/>
      </c>
      <c r="H35" s="12">
        <f>$I$1238</f>
        <v/>
      </c>
      <c r="I35" s="12">
        <f>$G$1238</f>
        <v/>
      </c>
      <c r="J35" s="12">
        <f>$H$1239</f>
        <v/>
      </c>
      <c r="K35" s="12">
        <f>$I$1239</f>
        <v/>
      </c>
      <c r="L35" s="12">
        <f>$G$1239</f>
        <v/>
      </c>
      <c r="M35" s="12">
        <f>$H$1240</f>
        <v/>
      </c>
      <c r="N35" s="12">
        <f>$I$1240</f>
        <v/>
      </c>
      <c r="O35" s="12">
        <f>$G$1240</f>
        <v/>
      </c>
      <c r="P35" s="12">
        <f>$H$1241</f>
        <v/>
      </c>
      <c r="Q35" s="12">
        <f>$I$1241</f>
        <v/>
      </c>
      <c r="R35" s="12">
        <f>$G$1241</f>
        <v/>
      </c>
      <c r="S35" s="12">
        <f>$H$1242</f>
        <v/>
      </c>
      <c r="T35" s="12">
        <f>$I$1242</f>
        <v/>
      </c>
      <c r="U35" s="12">
        <f>$G$1242</f>
        <v/>
      </c>
      <c r="V35" s="12">
        <f>$H$1243</f>
        <v/>
      </c>
      <c r="W35" s="12">
        <f>$I$1243</f>
        <v/>
      </c>
      <c r="X35" s="12">
        <f>$G$1243</f>
        <v/>
      </c>
      <c r="Y35" s="7" t="inlineStr"/>
      <c r="Z35" s="7" t="n">
        <v>1224</v>
      </c>
    </row>
    <row r="36">
      <c r="A36" s="4" t="inlineStr">
        <is>
          <t>RAG R2-R3</t>
        </is>
      </c>
      <c r="B36" s="7" t="inlineStr">
        <is>
          <t>gpt4-turbo-preview</t>
        </is>
      </c>
      <c r="C36" s="7">
        <f>COUNT($B$1282,$C$1282,$D$1282,$E$1282,$F$1282)</f>
        <v/>
      </c>
      <c r="D36" s="7">
        <f>SUM($B$1292:$F$1292)</f>
        <v/>
      </c>
      <c r="E36" s="11">
        <f>IFERROR(100*$D$36/($C$36*36),0)</f>
        <v/>
      </c>
      <c r="F36" s="12">
        <f>IFERROR(1-$D$36/($C$36*36),0)</f>
        <v/>
      </c>
      <c r="G36" s="12">
        <f>$H$1286</f>
        <v/>
      </c>
      <c r="H36" s="12">
        <f>$I$1286</f>
        <v/>
      </c>
      <c r="I36" s="12">
        <f>$G$1286</f>
        <v/>
      </c>
      <c r="J36" s="12">
        <f>$H$1287</f>
        <v/>
      </c>
      <c r="K36" s="12">
        <f>$I$1287</f>
        <v/>
      </c>
      <c r="L36" s="12">
        <f>$G$1287</f>
        <v/>
      </c>
      <c r="M36" s="12">
        <f>$H$1288</f>
        <v/>
      </c>
      <c r="N36" s="12">
        <f>$I$1288</f>
        <v/>
      </c>
      <c r="O36" s="12">
        <f>$G$1288</f>
        <v/>
      </c>
      <c r="P36" s="12">
        <f>$H$1289</f>
        <v/>
      </c>
      <c r="Q36" s="12">
        <f>$I$1289</f>
        <v/>
      </c>
      <c r="R36" s="12">
        <f>$G$1289</f>
        <v/>
      </c>
      <c r="S36" s="12">
        <f>$H$1290</f>
        <v/>
      </c>
      <c r="T36" s="12">
        <f>$I$1290</f>
        <v/>
      </c>
      <c r="U36" s="12">
        <f>$G$1290</f>
        <v/>
      </c>
      <c r="V36" s="12">
        <f>$H$1291</f>
        <v/>
      </c>
      <c r="W36" s="12">
        <f>$I$1291</f>
        <v/>
      </c>
      <c r="X36" s="12">
        <f>$G$1291</f>
        <v/>
      </c>
      <c r="Y36" s="7" t="inlineStr"/>
      <c r="Z36" s="7" t="n">
        <v>1272</v>
      </c>
    </row>
    <row r="37">
      <c r="A37" s="4" t="inlineStr">
        <is>
          <t>RAG R2-R3</t>
        </is>
      </c>
      <c r="B37" s="7" t="inlineStr">
        <is>
          <t>gpt4o</t>
        </is>
      </c>
      <c r="C37" s="13" t="n">
        <v>0</v>
      </c>
      <c r="G37" s="7" t="inlineStr">
        <is>
          <t>N/A</t>
        </is>
      </c>
      <c r="H37" s="7" t="inlineStr">
        <is>
          <t>N/A</t>
        </is>
      </c>
      <c r="I37" s="7" t="inlineStr">
        <is>
          <t>N/A</t>
        </is>
      </c>
      <c r="J37" s="7" t="inlineStr">
        <is>
          <t>N/A</t>
        </is>
      </c>
      <c r="K37" s="7" t="inlineStr">
        <is>
          <t>N/A</t>
        </is>
      </c>
      <c r="L37" s="7" t="inlineStr">
        <is>
          <t>N/A</t>
        </is>
      </c>
      <c r="M37" s="7" t="inlineStr">
        <is>
          <t>N/A</t>
        </is>
      </c>
      <c r="N37" s="7" t="inlineStr">
        <is>
          <t>N/A</t>
        </is>
      </c>
      <c r="O37" s="7" t="inlineStr">
        <is>
          <t>N/A</t>
        </is>
      </c>
      <c r="P37" s="7" t="inlineStr">
        <is>
          <t>N/A</t>
        </is>
      </c>
      <c r="Q37" s="7" t="inlineStr">
        <is>
          <t>N/A</t>
        </is>
      </c>
      <c r="R37" s="7" t="inlineStr">
        <is>
          <t>N/A</t>
        </is>
      </c>
      <c r="S37" s="7" t="inlineStr">
        <is>
          <t>N/A</t>
        </is>
      </c>
      <c r="T37" s="7" t="inlineStr">
        <is>
          <t>N/A</t>
        </is>
      </c>
      <c r="U37" s="7" t="inlineStr">
        <is>
          <t>N/A</t>
        </is>
      </c>
      <c r="V37" s="7" t="inlineStr">
        <is>
          <t>N/A</t>
        </is>
      </c>
      <c r="W37" s="7" t="inlineStr">
        <is>
          <t>N/A</t>
        </is>
      </c>
      <c r="X37" s="7" t="inlineStr">
        <is>
          <t>N/A</t>
        </is>
      </c>
      <c r="Y37" s="7" t="inlineStr">
        <is>
          <t>N/A</t>
        </is>
      </c>
    </row>
    <row r="38">
      <c r="A38" s="4" t="inlineStr">
        <is>
          <t>RAG R2-R3</t>
        </is>
      </c>
      <c r="B38" s="7" t="inlineStr">
        <is>
          <t>mixtral:8x22b</t>
        </is>
      </c>
      <c r="C38" s="7">
        <f>COUNT($B$1330,$C$1330,$D$1330,$E$1330,$F$1330)</f>
        <v/>
      </c>
      <c r="D38" s="7">
        <f>SUM($B$1340:$F$1340)</f>
        <v/>
      </c>
      <c r="E38" s="11">
        <f>IFERROR(100*$D$38/($C$38*36),0)</f>
        <v/>
      </c>
      <c r="F38" s="12">
        <f>IFERROR(1-$D$38/($C$38*36),0)</f>
        <v/>
      </c>
      <c r="G38" s="12">
        <f>$H$1334</f>
        <v/>
      </c>
      <c r="H38" s="12">
        <f>$I$1334</f>
        <v/>
      </c>
      <c r="I38" s="12">
        <f>$G$1334</f>
        <v/>
      </c>
      <c r="J38" s="12">
        <f>$H$1335</f>
        <v/>
      </c>
      <c r="K38" s="12">
        <f>$I$1335</f>
        <v/>
      </c>
      <c r="L38" s="12">
        <f>$G$1335</f>
        <v/>
      </c>
      <c r="M38" s="12">
        <f>$H$1336</f>
        <v/>
      </c>
      <c r="N38" s="12">
        <f>$I$1336</f>
        <v/>
      </c>
      <c r="O38" s="12">
        <f>$G$1336</f>
        <v/>
      </c>
      <c r="P38" s="12">
        <f>$H$1337</f>
        <v/>
      </c>
      <c r="Q38" s="12">
        <f>$I$1337</f>
        <v/>
      </c>
      <c r="R38" s="12">
        <f>$G$1337</f>
        <v/>
      </c>
      <c r="S38" s="12">
        <f>$H$1338</f>
        <v/>
      </c>
      <c r="T38" s="12">
        <f>$I$1338</f>
        <v/>
      </c>
      <c r="U38" s="12">
        <f>$G$1338</f>
        <v/>
      </c>
      <c r="V38" s="12">
        <f>$H$1339</f>
        <v/>
      </c>
      <c r="W38" s="12">
        <f>$I$1339</f>
        <v/>
      </c>
      <c r="X38" s="12">
        <f>$G$1339</f>
        <v/>
      </c>
      <c r="Y38" s="7" t="inlineStr"/>
      <c r="Z38" s="7" t="n">
        <v>1320</v>
      </c>
    </row>
    <row r="39">
      <c r="A39" s="4" t="inlineStr">
        <is>
          <t>RAG R2-R3</t>
        </is>
      </c>
      <c r="B39" s="7" t="inlineStr">
        <is>
          <t>llama3.3:70b</t>
        </is>
      </c>
      <c r="C39" s="7">
        <f>COUNT($B$1378,$C$1378,$D$1378,$E$1378,$F$1378)</f>
        <v/>
      </c>
      <c r="D39" s="7">
        <f>SUM($B$1388:$F$1388)</f>
        <v/>
      </c>
      <c r="E39" s="11">
        <f>IFERROR(100*$D$39/($C$39*36),0)</f>
        <v/>
      </c>
      <c r="F39" s="12">
        <f>IFERROR(1-$D$39/($C$39*36),0)</f>
        <v/>
      </c>
      <c r="G39" s="12">
        <f>$H$1382</f>
        <v/>
      </c>
      <c r="H39" s="12">
        <f>$I$1382</f>
        <v/>
      </c>
      <c r="I39" s="12">
        <f>$G$1382</f>
        <v/>
      </c>
      <c r="J39" s="12">
        <f>$H$1383</f>
        <v/>
      </c>
      <c r="K39" s="12">
        <f>$I$1383</f>
        <v/>
      </c>
      <c r="L39" s="12">
        <f>$G$1383</f>
        <v/>
      </c>
      <c r="M39" s="12">
        <f>$H$1384</f>
        <v/>
      </c>
      <c r="N39" s="12">
        <f>$I$1384</f>
        <v/>
      </c>
      <c r="O39" s="12">
        <f>$G$1384</f>
        <v/>
      </c>
      <c r="P39" s="12">
        <f>$H$1385</f>
        <v/>
      </c>
      <c r="Q39" s="12">
        <f>$I$1385</f>
        <v/>
      </c>
      <c r="R39" s="12">
        <f>$G$1385</f>
        <v/>
      </c>
      <c r="S39" s="12">
        <f>$H$1386</f>
        <v/>
      </c>
      <c r="T39" s="12">
        <f>$I$1386</f>
        <v/>
      </c>
      <c r="U39" s="12">
        <f>$G$1386</f>
        <v/>
      </c>
      <c r="V39" s="12">
        <f>$H$1387</f>
        <v/>
      </c>
      <c r="W39" s="12">
        <f>$I$1387</f>
        <v/>
      </c>
      <c r="X39" s="12">
        <f>$G$1387</f>
        <v/>
      </c>
      <c r="Y39" s="7" t="inlineStr"/>
      <c r="Z39" s="7" t="n">
        <v>1368</v>
      </c>
    </row>
    <row r="40">
      <c r="A40" s="4" t="inlineStr">
        <is>
          <t>RAG R2-R3</t>
        </is>
      </c>
      <c r="B40" s="7" t="inlineStr">
        <is>
          <t>deepseek-r1:14b</t>
        </is>
      </c>
      <c r="C40" s="7">
        <f>COUNT($B$1426,$C$1426,$D$1426,$E$1426,$F$1426)</f>
        <v/>
      </c>
      <c r="D40" s="7">
        <f>SUM($B$1436:$F$1436)</f>
        <v/>
      </c>
      <c r="E40" s="11">
        <f>IFERROR(100*$D$40/($C$40*36),0)</f>
        <v/>
      </c>
      <c r="F40" s="12">
        <f>IFERROR(1-$D$40/($C$40*36),0)</f>
        <v/>
      </c>
      <c r="G40" s="12">
        <f>$H$1430</f>
        <v/>
      </c>
      <c r="H40" s="12">
        <f>$I$1430</f>
        <v/>
      </c>
      <c r="I40" s="12">
        <f>$G$1430</f>
        <v/>
      </c>
      <c r="J40" s="12">
        <f>$H$1431</f>
        <v/>
      </c>
      <c r="K40" s="12">
        <f>$I$1431</f>
        <v/>
      </c>
      <c r="L40" s="12">
        <f>$G$1431</f>
        <v/>
      </c>
      <c r="M40" s="12">
        <f>$H$1432</f>
        <v/>
      </c>
      <c r="N40" s="12">
        <f>$I$1432</f>
        <v/>
      </c>
      <c r="O40" s="12">
        <f>$G$1432</f>
        <v/>
      </c>
      <c r="P40" s="12">
        <f>$H$1433</f>
        <v/>
      </c>
      <c r="Q40" s="12">
        <f>$I$1433</f>
        <v/>
      </c>
      <c r="R40" s="12">
        <f>$G$1433</f>
        <v/>
      </c>
      <c r="S40" s="12">
        <f>$H$1434</f>
        <v/>
      </c>
      <c r="T40" s="12">
        <f>$I$1434</f>
        <v/>
      </c>
      <c r="U40" s="12">
        <f>$G$1434</f>
        <v/>
      </c>
      <c r="V40" s="12">
        <f>$H$1435</f>
        <v/>
      </c>
      <c r="W40" s="12">
        <f>$I$1435</f>
        <v/>
      </c>
      <c r="X40" s="12">
        <f>$G$1435</f>
        <v/>
      </c>
      <c r="Y40" s="7" t="inlineStr"/>
      <c r="Z40" s="7" t="n">
        <v>1416</v>
      </c>
    </row>
    <row r="41">
      <c r="A41" s="4" t="inlineStr">
        <is>
          <t>RAG R1-R2-R3</t>
        </is>
      </c>
      <c r="B41" s="7" t="inlineStr">
        <is>
          <t>gpt4-turbo-preview</t>
        </is>
      </c>
      <c r="C41" s="7">
        <f>COUNT($B$1474,$C$1474,$D$1474,$E$1474,$F$1474)</f>
        <v/>
      </c>
      <c r="D41" s="7">
        <f>SUM($B$1484:$F$1484)</f>
        <v/>
      </c>
      <c r="E41" s="11">
        <f>IFERROR(100*$D$41/($C$41*36),0)</f>
        <v/>
      </c>
      <c r="F41" s="12">
        <f>IFERROR(1-$D$41/($C$41*36),0)</f>
        <v/>
      </c>
      <c r="G41" s="12">
        <f>$H$1478</f>
        <v/>
      </c>
      <c r="H41" s="12">
        <f>$I$1478</f>
        <v/>
      </c>
      <c r="I41" s="12">
        <f>$G$1478</f>
        <v/>
      </c>
      <c r="J41" s="12">
        <f>$H$1479</f>
        <v/>
      </c>
      <c r="K41" s="12">
        <f>$I$1479</f>
        <v/>
      </c>
      <c r="L41" s="12">
        <f>$G$1479</f>
        <v/>
      </c>
      <c r="M41" s="12">
        <f>$H$1480</f>
        <v/>
      </c>
      <c r="N41" s="12">
        <f>$I$1480</f>
        <v/>
      </c>
      <c r="O41" s="12">
        <f>$G$1480</f>
        <v/>
      </c>
      <c r="P41" s="12">
        <f>$H$1481</f>
        <v/>
      </c>
      <c r="Q41" s="12">
        <f>$I$1481</f>
        <v/>
      </c>
      <c r="R41" s="12">
        <f>$G$1481</f>
        <v/>
      </c>
      <c r="S41" s="12">
        <f>$H$1482</f>
        <v/>
      </c>
      <c r="T41" s="12">
        <f>$I$1482</f>
        <v/>
      </c>
      <c r="U41" s="12">
        <f>$G$1482</f>
        <v/>
      </c>
      <c r="V41" s="12">
        <f>$H$1483</f>
        <v/>
      </c>
      <c r="W41" s="12">
        <f>$I$1483</f>
        <v/>
      </c>
      <c r="X41" s="12">
        <f>$G$1483</f>
        <v/>
      </c>
      <c r="Y41" s="7" t="inlineStr"/>
      <c r="Z41" s="7" t="n">
        <v>1464</v>
      </c>
    </row>
    <row r="42">
      <c r="A42" s="4" t="inlineStr">
        <is>
          <t>RAG R1-R2-R3</t>
        </is>
      </c>
      <c r="B42" s="7" t="inlineStr">
        <is>
          <t>gpt4o</t>
        </is>
      </c>
      <c r="C42" s="13" t="n">
        <v>0</v>
      </c>
      <c r="G42" s="7" t="inlineStr">
        <is>
          <t>N/A</t>
        </is>
      </c>
      <c r="H42" s="7" t="inlineStr">
        <is>
          <t>N/A</t>
        </is>
      </c>
      <c r="I42" s="7" t="inlineStr">
        <is>
          <t>N/A</t>
        </is>
      </c>
      <c r="J42" s="7" t="inlineStr">
        <is>
          <t>N/A</t>
        </is>
      </c>
      <c r="K42" s="7" t="inlineStr">
        <is>
          <t>N/A</t>
        </is>
      </c>
      <c r="L42" s="7" t="inlineStr">
        <is>
          <t>N/A</t>
        </is>
      </c>
      <c r="M42" s="7" t="inlineStr">
        <is>
          <t>N/A</t>
        </is>
      </c>
      <c r="N42" s="7" t="inlineStr">
        <is>
          <t>N/A</t>
        </is>
      </c>
      <c r="O42" s="7" t="inlineStr">
        <is>
          <t>N/A</t>
        </is>
      </c>
      <c r="P42" s="7" t="inlineStr">
        <is>
          <t>N/A</t>
        </is>
      </c>
      <c r="Q42" s="7" t="inlineStr">
        <is>
          <t>N/A</t>
        </is>
      </c>
      <c r="R42" s="7" t="inlineStr">
        <is>
          <t>N/A</t>
        </is>
      </c>
      <c r="S42" s="7" t="inlineStr">
        <is>
          <t>N/A</t>
        </is>
      </c>
      <c r="T42" s="7" t="inlineStr">
        <is>
          <t>N/A</t>
        </is>
      </c>
      <c r="U42" s="7" t="inlineStr">
        <is>
          <t>N/A</t>
        </is>
      </c>
      <c r="V42" s="7" t="inlineStr">
        <is>
          <t>N/A</t>
        </is>
      </c>
      <c r="W42" s="7" t="inlineStr">
        <is>
          <t>N/A</t>
        </is>
      </c>
      <c r="X42" s="7" t="inlineStr">
        <is>
          <t>N/A</t>
        </is>
      </c>
      <c r="Y42" s="7" t="inlineStr">
        <is>
          <t>N/A</t>
        </is>
      </c>
    </row>
    <row r="43">
      <c r="A43" s="4" t="inlineStr">
        <is>
          <t>RAG R1-R2-R3</t>
        </is>
      </c>
      <c r="B43" s="7" t="inlineStr">
        <is>
          <t>mixtral:8x22b</t>
        </is>
      </c>
      <c r="C43" s="7">
        <f>COUNT($B$1522,$C$1522,$D$1522,$E$1522,$F$1522)</f>
        <v/>
      </c>
      <c r="D43" s="7">
        <f>SUM($B$1532:$F$1532)</f>
        <v/>
      </c>
      <c r="E43" s="11">
        <f>IFERROR(100*$D$43/($C$43*36),0)</f>
        <v/>
      </c>
      <c r="F43" s="12">
        <f>IFERROR(1-$D$43/($C$43*36),0)</f>
        <v/>
      </c>
      <c r="G43" s="12">
        <f>$H$1526</f>
        <v/>
      </c>
      <c r="H43" s="12">
        <f>$I$1526</f>
        <v/>
      </c>
      <c r="I43" s="12">
        <f>$G$1526</f>
        <v/>
      </c>
      <c r="J43" s="12">
        <f>$H$1527</f>
        <v/>
      </c>
      <c r="K43" s="12">
        <f>$I$1527</f>
        <v/>
      </c>
      <c r="L43" s="12">
        <f>$G$1527</f>
        <v/>
      </c>
      <c r="M43" s="12">
        <f>$H$1528</f>
        <v/>
      </c>
      <c r="N43" s="12">
        <f>$I$1528</f>
        <v/>
      </c>
      <c r="O43" s="12">
        <f>$G$1528</f>
        <v/>
      </c>
      <c r="P43" s="12">
        <f>$H$1529</f>
        <v/>
      </c>
      <c r="Q43" s="12">
        <f>$I$1529</f>
        <v/>
      </c>
      <c r="R43" s="12">
        <f>$G$1529</f>
        <v/>
      </c>
      <c r="S43" s="12">
        <f>$H$1530</f>
        <v/>
      </c>
      <c r="T43" s="12">
        <f>$I$1530</f>
        <v/>
      </c>
      <c r="U43" s="12">
        <f>$G$1530</f>
        <v/>
      </c>
      <c r="V43" s="12">
        <f>$H$1531</f>
        <v/>
      </c>
      <c r="W43" s="12">
        <f>$I$1531</f>
        <v/>
      </c>
      <c r="X43" s="12">
        <f>$G$1531</f>
        <v/>
      </c>
      <c r="Y43" s="7" t="inlineStr"/>
      <c r="Z43" s="7" t="n">
        <v>1512</v>
      </c>
    </row>
    <row r="44">
      <c r="A44" s="4" t="inlineStr">
        <is>
          <t>RAG R1-R2-R3</t>
        </is>
      </c>
      <c r="B44" s="7" t="inlineStr">
        <is>
          <t>llama3.3:70b</t>
        </is>
      </c>
      <c r="C44" s="7">
        <f>COUNT($B$1570,$C$1570,$D$1570,$E$1570,$F$1570)</f>
        <v/>
      </c>
      <c r="D44" s="7">
        <f>SUM($B$1580:$F$1580)</f>
        <v/>
      </c>
      <c r="E44" s="11">
        <f>IFERROR(100*$D$44/($C$44*36),0)</f>
        <v/>
      </c>
      <c r="F44" s="12">
        <f>IFERROR(1-$D$44/($C$44*36),0)</f>
        <v/>
      </c>
      <c r="G44" s="12">
        <f>$H$1574</f>
        <v/>
      </c>
      <c r="H44" s="12">
        <f>$I$1574</f>
        <v/>
      </c>
      <c r="I44" s="12">
        <f>$G$1574</f>
        <v/>
      </c>
      <c r="J44" s="12">
        <f>$H$1575</f>
        <v/>
      </c>
      <c r="K44" s="12">
        <f>$I$1575</f>
        <v/>
      </c>
      <c r="L44" s="12">
        <f>$G$1575</f>
        <v/>
      </c>
      <c r="M44" s="12">
        <f>$H$1576</f>
        <v/>
      </c>
      <c r="N44" s="12">
        <f>$I$1576</f>
        <v/>
      </c>
      <c r="O44" s="12">
        <f>$G$1576</f>
        <v/>
      </c>
      <c r="P44" s="12">
        <f>$H$1577</f>
        <v/>
      </c>
      <c r="Q44" s="12">
        <f>$I$1577</f>
        <v/>
      </c>
      <c r="R44" s="12">
        <f>$G$1577</f>
        <v/>
      </c>
      <c r="S44" s="12">
        <f>$H$1578</f>
        <v/>
      </c>
      <c r="T44" s="12">
        <f>$I$1578</f>
        <v/>
      </c>
      <c r="U44" s="12">
        <f>$G$1578</f>
        <v/>
      </c>
      <c r="V44" s="12">
        <f>$H$1579</f>
        <v/>
      </c>
      <c r="W44" s="12">
        <f>$I$1579</f>
        <v/>
      </c>
      <c r="X44" s="12">
        <f>$G$1579</f>
        <v/>
      </c>
      <c r="Y44" s="7" t="inlineStr"/>
      <c r="Z44" s="7" t="n">
        <v>1560</v>
      </c>
    </row>
    <row r="45">
      <c r="A45" s="4" t="inlineStr">
        <is>
          <t>RAG R1-R2-R3</t>
        </is>
      </c>
      <c r="B45" s="7" t="inlineStr">
        <is>
          <t>deepseek-r1:14b</t>
        </is>
      </c>
      <c r="C45" s="7">
        <f>COUNT($B$1618,$C$1618,$D$1618,$E$1618,$F$1618)</f>
        <v/>
      </c>
      <c r="D45" s="7">
        <f>SUM($B$1628:$F$1628)</f>
        <v/>
      </c>
      <c r="E45" s="11">
        <f>IFERROR(100*$D$45/($C$45*36),0)</f>
        <v/>
      </c>
      <c r="F45" s="12">
        <f>IFERROR(1-$D$45/($C$45*36),0)</f>
        <v/>
      </c>
      <c r="G45" s="12">
        <f>$H$1622</f>
        <v/>
      </c>
      <c r="H45" s="12">
        <f>$I$1622</f>
        <v/>
      </c>
      <c r="I45" s="12">
        <f>$G$1622</f>
        <v/>
      </c>
      <c r="J45" s="12">
        <f>$H$1623</f>
        <v/>
      </c>
      <c r="K45" s="12">
        <f>$I$1623</f>
        <v/>
      </c>
      <c r="L45" s="12">
        <f>$G$1623</f>
        <v/>
      </c>
      <c r="M45" s="12">
        <f>$H$1624</f>
        <v/>
      </c>
      <c r="N45" s="12">
        <f>$I$1624</f>
        <v/>
      </c>
      <c r="O45" s="12">
        <f>$G$1624</f>
        <v/>
      </c>
      <c r="P45" s="12">
        <f>$H$1625</f>
        <v/>
      </c>
      <c r="Q45" s="12">
        <f>$I$1625</f>
        <v/>
      </c>
      <c r="R45" s="12">
        <f>$G$1625</f>
        <v/>
      </c>
      <c r="S45" s="12">
        <f>$H$1626</f>
        <v/>
      </c>
      <c r="T45" s="12">
        <f>$I$1626</f>
        <v/>
      </c>
      <c r="U45" s="12">
        <f>$G$1626</f>
        <v/>
      </c>
      <c r="V45" s="12">
        <f>$H$1627</f>
        <v/>
      </c>
      <c r="W45" s="12">
        <f>$I$1627</f>
        <v/>
      </c>
      <c r="X45" s="12">
        <f>$G$1627</f>
        <v/>
      </c>
      <c r="Y45" s="7" t="inlineStr"/>
      <c r="Z45" s="7" t="n">
        <v>1608</v>
      </c>
    </row>
    <row r="46">
      <c r="A46" s="4" t="inlineStr">
        <is>
          <t>GraphRAG R1-R2</t>
        </is>
      </c>
      <c r="B46" s="7" t="inlineStr">
        <is>
          <t>gpt4-turbo-preview</t>
        </is>
      </c>
      <c r="C46" s="7">
        <f>COUNT($B$1666,$C$1666,$D$1666,$E$1666,$F$1666)</f>
        <v/>
      </c>
      <c r="D46" s="7">
        <f>SUM($B$1676:$F$1676)</f>
        <v/>
      </c>
      <c r="E46" s="11">
        <f>IFERROR(100*$D$46/($C$46*36),0)</f>
        <v/>
      </c>
      <c r="F46" s="12">
        <f>IFERROR(1-$D$46/($C$46*36),0)</f>
        <v/>
      </c>
      <c r="G46" s="12">
        <f>$H$1670</f>
        <v/>
      </c>
      <c r="H46" s="12">
        <f>$I$1670</f>
        <v/>
      </c>
      <c r="I46" s="12">
        <f>$G$1670</f>
        <v/>
      </c>
      <c r="J46" s="12">
        <f>$H$1671</f>
        <v/>
      </c>
      <c r="K46" s="12">
        <f>$I$1671</f>
        <v/>
      </c>
      <c r="L46" s="12">
        <f>$G$1671</f>
        <v/>
      </c>
      <c r="M46" s="12">
        <f>$H$1672</f>
        <v/>
      </c>
      <c r="N46" s="12">
        <f>$I$1672</f>
        <v/>
      </c>
      <c r="O46" s="12">
        <f>$G$1672</f>
        <v/>
      </c>
      <c r="P46" s="12">
        <f>$H$1673</f>
        <v/>
      </c>
      <c r="Q46" s="12">
        <f>$I$1673</f>
        <v/>
      </c>
      <c r="R46" s="12">
        <f>$G$1673</f>
        <v/>
      </c>
      <c r="S46" s="12">
        <f>$H$1674</f>
        <v/>
      </c>
      <c r="T46" s="12">
        <f>$I$1674</f>
        <v/>
      </c>
      <c r="U46" s="12">
        <f>$G$1674</f>
        <v/>
      </c>
      <c r="V46" s="12">
        <f>$H$1675</f>
        <v/>
      </c>
      <c r="W46" s="12">
        <f>$I$1675</f>
        <v/>
      </c>
      <c r="X46" s="12">
        <f>$G$1675</f>
        <v/>
      </c>
      <c r="Y46" s="7" t="inlineStr"/>
      <c r="Z46" s="7" t="n">
        <v>1656</v>
      </c>
    </row>
    <row r="47">
      <c r="A47" s="4" t="inlineStr">
        <is>
          <t>GraphRAG R1-R2</t>
        </is>
      </c>
      <c r="B47" s="7" t="inlineStr">
        <is>
          <t>gpt4o</t>
        </is>
      </c>
      <c r="C47" s="13" t="n">
        <v>0</v>
      </c>
      <c r="G47" s="7" t="inlineStr">
        <is>
          <t>N/A</t>
        </is>
      </c>
      <c r="H47" s="7" t="inlineStr">
        <is>
          <t>N/A</t>
        </is>
      </c>
      <c r="I47" s="7" t="inlineStr">
        <is>
          <t>N/A</t>
        </is>
      </c>
      <c r="J47" s="7" t="inlineStr">
        <is>
          <t>N/A</t>
        </is>
      </c>
      <c r="K47" s="7" t="inlineStr">
        <is>
          <t>N/A</t>
        </is>
      </c>
      <c r="L47" s="7" t="inlineStr">
        <is>
          <t>N/A</t>
        </is>
      </c>
      <c r="M47" s="7" t="inlineStr">
        <is>
          <t>N/A</t>
        </is>
      </c>
      <c r="N47" s="7" t="inlineStr">
        <is>
          <t>N/A</t>
        </is>
      </c>
      <c r="O47" s="7" t="inlineStr">
        <is>
          <t>N/A</t>
        </is>
      </c>
      <c r="P47" s="7" t="inlineStr">
        <is>
          <t>N/A</t>
        </is>
      </c>
      <c r="Q47" s="7" t="inlineStr">
        <is>
          <t>N/A</t>
        </is>
      </c>
      <c r="R47" s="7" t="inlineStr">
        <is>
          <t>N/A</t>
        </is>
      </c>
      <c r="S47" s="7" t="inlineStr">
        <is>
          <t>N/A</t>
        </is>
      </c>
      <c r="T47" s="7" t="inlineStr">
        <is>
          <t>N/A</t>
        </is>
      </c>
      <c r="U47" s="7" t="inlineStr">
        <is>
          <t>N/A</t>
        </is>
      </c>
      <c r="V47" s="7" t="inlineStr">
        <is>
          <t>N/A</t>
        </is>
      </c>
      <c r="W47" s="7" t="inlineStr">
        <is>
          <t>N/A</t>
        </is>
      </c>
      <c r="X47" s="7" t="inlineStr">
        <is>
          <t>N/A</t>
        </is>
      </c>
      <c r="Y47" s="7" t="inlineStr">
        <is>
          <t>N/A</t>
        </is>
      </c>
    </row>
    <row r="48">
      <c r="A48" s="4" t="inlineStr">
        <is>
          <t>GraphRAG R1-R2</t>
        </is>
      </c>
      <c r="B48" s="7" t="inlineStr">
        <is>
          <t>mixtral:8x22b</t>
        </is>
      </c>
      <c r="C48" s="7">
        <f>COUNT($B$1714,$C$1714,$D$1714,$E$1714,$F$1714)</f>
        <v/>
      </c>
      <c r="D48" s="7">
        <f>SUM($B$1724:$F$1724)</f>
        <v/>
      </c>
      <c r="E48" s="11">
        <f>IFERROR(100*$D$48/($C$48*36),0)</f>
        <v/>
      </c>
      <c r="F48" s="12">
        <f>IFERROR(1-$D$48/($C$48*36),0)</f>
        <v/>
      </c>
      <c r="G48" s="12">
        <f>$H$1718</f>
        <v/>
      </c>
      <c r="H48" s="12">
        <f>$I$1718</f>
        <v/>
      </c>
      <c r="I48" s="12">
        <f>$G$1718</f>
        <v/>
      </c>
      <c r="J48" s="12">
        <f>$H$1719</f>
        <v/>
      </c>
      <c r="K48" s="12">
        <f>$I$1719</f>
        <v/>
      </c>
      <c r="L48" s="12">
        <f>$G$1719</f>
        <v/>
      </c>
      <c r="M48" s="12">
        <f>$H$1720</f>
        <v/>
      </c>
      <c r="N48" s="12">
        <f>$I$1720</f>
        <v/>
      </c>
      <c r="O48" s="12">
        <f>$G$1720</f>
        <v/>
      </c>
      <c r="P48" s="12">
        <f>$H$1721</f>
        <v/>
      </c>
      <c r="Q48" s="12">
        <f>$I$1721</f>
        <v/>
      </c>
      <c r="R48" s="12">
        <f>$G$1721</f>
        <v/>
      </c>
      <c r="S48" s="12">
        <f>$H$1722</f>
        <v/>
      </c>
      <c r="T48" s="12">
        <f>$I$1722</f>
        <v/>
      </c>
      <c r="U48" s="12">
        <f>$G$1722</f>
        <v/>
      </c>
      <c r="V48" s="12">
        <f>$H$1723</f>
        <v/>
      </c>
      <c r="W48" s="12">
        <f>$I$1723</f>
        <v/>
      </c>
      <c r="X48" s="12">
        <f>$G$1723</f>
        <v/>
      </c>
      <c r="Y48" s="7" t="inlineStr"/>
      <c r="Z48" s="7" t="n">
        <v>1704</v>
      </c>
    </row>
    <row r="49">
      <c r="A49" s="4" t="inlineStr">
        <is>
          <t>GraphRAG R1-R2</t>
        </is>
      </c>
      <c r="B49" s="7" t="inlineStr">
        <is>
          <t>llama3.3:70b</t>
        </is>
      </c>
      <c r="C49" s="7">
        <f>COUNT($B$1762,$C$1762,$D$1762,$E$1762,$F$1762)</f>
        <v/>
      </c>
      <c r="D49" s="7">
        <f>SUM($B$1772:$F$1772)</f>
        <v/>
      </c>
      <c r="E49" s="11">
        <f>IFERROR(100*$D$49/($C$49*36),0)</f>
        <v/>
      </c>
      <c r="F49" s="12">
        <f>IFERROR(1-$D$49/($C$49*36),0)</f>
        <v/>
      </c>
      <c r="G49" s="12">
        <f>$H$1766</f>
        <v/>
      </c>
      <c r="H49" s="12">
        <f>$I$1766</f>
        <v/>
      </c>
      <c r="I49" s="12">
        <f>$G$1766</f>
        <v/>
      </c>
      <c r="J49" s="12">
        <f>$H$1767</f>
        <v/>
      </c>
      <c r="K49" s="12">
        <f>$I$1767</f>
        <v/>
      </c>
      <c r="L49" s="12">
        <f>$G$1767</f>
        <v/>
      </c>
      <c r="M49" s="12">
        <f>$H$1768</f>
        <v/>
      </c>
      <c r="N49" s="12">
        <f>$I$1768</f>
        <v/>
      </c>
      <c r="O49" s="12">
        <f>$G$1768</f>
        <v/>
      </c>
      <c r="P49" s="12">
        <f>$H$1769</f>
        <v/>
      </c>
      <c r="Q49" s="12">
        <f>$I$1769</f>
        <v/>
      </c>
      <c r="R49" s="12">
        <f>$G$1769</f>
        <v/>
      </c>
      <c r="S49" s="12">
        <f>$H$1770</f>
        <v/>
      </c>
      <c r="T49" s="12">
        <f>$I$1770</f>
        <v/>
      </c>
      <c r="U49" s="12">
        <f>$G$1770</f>
        <v/>
      </c>
      <c r="V49" s="12">
        <f>$H$1771</f>
        <v/>
      </c>
      <c r="W49" s="12">
        <f>$I$1771</f>
        <v/>
      </c>
      <c r="X49" s="12">
        <f>$G$1771</f>
        <v/>
      </c>
      <c r="Y49" s="7" t="inlineStr"/>
      <c r="Z49" s="7" t="n">
        <v>1752</v>
      </c>
    </row>
    <row r="50">
      <c r="A50" s="4" t="inlineStr">
        <is>
          <t>GraphRAG R1-R2</t>
        </is>
      </c>
      <c r="B50" s="7" t="inlineStr">
        <is>
          <t>deepseek-r1:14b</t>
        </is>
      </c>
      <c r="C50" s="7">
        <f>COUNT($B$1810,$C$1810,$D$1810,$E$1810,$F$1810)</f>
        <v/>
      </c>
      <c r="D50" s="7">
        <f>SUM($B$1820:$F$1820)</f>
        <v/>
      </c>
      <c r="E50" s="11">
        <f>IFERROR(100*$D$50/($C$50*36),0)</f>
        <v/>
      </c>
      <c r="F50" s="12">
        <f>IFERROR(1-$D$50/($C$50*36),0)</f>
        <v/>
      </c>
      <c r="G50" s="12">
        <f>$H$1814</f>
        <v/>
      </c>
      <c r="H50" s="12">
        <f>$I$1814</f>
        <v/>
      </c>
      <c r="I50" s="12">
        <f>$G$1814</f>
        <v/>
      </c>
      <c r="J50" s="12">
        <f>$H$1815</f>
        <v/>
      </c>
      <c r="K50" s="12">
        <f>$I$1815</f>
        <v/>
      </c>
      <c r="L50" s="12">
        <f>$G$1815</f>
        <v/>
      </c>
      <c r="M50" s="12">
        <f>$H$1816</f>
        <v/>
      </c>
      <c r="N50" s="12">
        <f>$I$1816</f>
        <v/>
      </c>
      <c r="O50" s="12">
        <f>$G$1816</f>
        <v/>
      </c>
      <c r="P50" s="12">
        <f>$H$1817</f>
        <v/>
      </c>
      <c r="Q50" s="12">
        <f>$I$1817</f>
        <v/>
      </c>
      <c r="R50" s="12">
        <f>$G$1817</f>
        <v/>
      </c>
      <c r="S50" s="12">
        <f>$H$1818</f>
        <v/>
      </c>
      <c r="T50" s="12">
        <f>$I$1818</f>
        <v/>
      </c>
      <c r="U50" s="12">
        <f>$G$1818</f>
        <v/>
      </c>
      <c r="V50" s="12">
        <f>$H$1819</f>
        <v/>
      </c>
      <c r="W50" s="12">
        <f>$I$1819</f>
        <v/>
      </c>
      <c r="X50" s="12">
        <f>$G$1819</f>
        <v/>
      </c>
      <c r="Y50" s="7" t="inlineStr"/>
      <c r="Z50" s="7" t="n">
        <v>1800</v>
      </c>
    </row>
    <row r="51">
      <c r="A51" s="4" t="inlineStr">
        <is>
          <t>GraphRAG R2-R3</t>
        </is>
      </c>
      <c r="B51" s="7" t="inlineStr">
        <is>
          <t>gpt4-turbo-preview</t>
        </is>
      </c>
      <c r="C51" s="7">
        <f>COUNT($B$1858,$C$1858,$D$1858,$E$1858,$F$1858)</f>
        <v/>
      </c>
      <c r="D51" s="7">
        <f>SUM($B$1868:$F$1868)</f>
        <v/>
      </c>
      <c r="E51" s="11">
        <f>IFERROR(100*$D$51/($C$51*36),0)</f>
        <v/>
      </c>
      <c r="F51" s="12">
        <f>IFERROR(1-$D$51/($C$51*36),0)</f>
        <v/>
      </c>
      <c r="G51" s="12">
        <f>$H$1862</f>
        <v/>
      </c>
      <c r="H51" s="12">
        <f>$I$1862</f>
        <v/>
      </c>
      <c r="I51" s="12">
        <f>$G$1862</f>
        <v/>
      </c>
      <c r="J51" s="12">
        <f>$H$1863</f>
        <v/>
      </c>
      <c r="K51" s="12">
        <f>$I$1863</f>
        <v/>
      </c>
      <c r="L51" s="12">
        <f>$G$1863</f>
        <v/>
      </c>
      <c r="M51" s="12">
        <f>$H$1864</f>
        <v/>
      </c>
      <c r="N51" s="12">
        <f>$I$1864</f>
        <v/>
      </c>
      <c r="O51" s="12">
        <f>$G$1864</f>
        <v/>
      </c>
      <c r="P51" s="12">
        <f>$H$1865</f>
        <v/>
      </c>
      <c r="Q51" s="12">
        <f>$I$1865</f>
        <v/>
      </c>
      <c r="R51" s="12">
        <f>$G$1865</f>
        <v/>
      </c>
      <c r="S51" s="12">
        <f>$H$1866</f>
        <v/>
      </c>
      <c r="T51" s="12">
        <f>$I$1866</f>
        <v/>
      </c>
      <c r="U51" s="12">
        <f>$G$1866</f>
        <v/>
      </c>
      <c r="V51" s="12">
        <f>$H$1867</f>
        <v/>
      </c>
      <c r="W51" s="12">
        <f>$I$1867</f>
        <v/>
      </c>
      <c r="X51" s="12">
        <f>$G$1867</f>
        <v/>
      </c>
      <c r="Y51" s="7" t="inlineStr"/>
      <c r="Z51" s="7" t="n">
        <v>1848</v>
      </c>
    </row>
    <row r="52">
      <c r="A52" s="4" t="inlineStr">
        <is>
          <t>GraphRAG R2-R3</t>
        </is>
      </c>
      <c r="B52" s="7" t="inlineStr">
        <is>
          <t>gpt4o</t>
        </is>
      </c>
      <c r="C52" s="13" t="n">
        <v>0</v>
      </c>
      <c r="G52" s="7" t="inlineStr">
        <is>
          <t>N/A</t>
        </is>
      </c>
      <c r="H52" s="7" t="inlineStr">
        <is>
          <t>N/A</t>
        </is>
      </c>
      <c r="I52" s="7" t="inlineStr">
        <is>
          <t>N/A</t>
        </is>
      </c>
      <c r="J52" s="7" t="inlineStr">
        <is>
          <t>N/A</t>
        </is>
      </c>
      <c r="K52" s="7" t="inlineStr">
        <is>
          <t>N/A</t>
        </is>
      </c>
      <c r="L52" s="7" t="inlineStr">
        <is>
          <t>N/A</t>
        </is>
      </c>
      <c r="M52" s="7" t="inlineStr">
        <is>
          <t>N/A</t>
        </is>
      </c>
      <c r="N52" s="7" t="inlineStr">
        <is>
          <t>N/A</t>
        </is>
      </c>
      <c r="O52" s="7" t="inlineStr">
        <is>
          <t>N/A</t>
        </is>
      </c>
      <c r="P52" s="7" t="inlineStr">
        <is>
          <t>N/A</t>
        </is>
      </c>
      <c r="Q52" s="7" t="inlineStr">
        <is>
          <t>N/A</t>
        </is>
      </c>
      <c r="R52" s="7" t="inlineStr">
        <is>
          <t>N/A</t>
        </is>
      </c>
      <c r="S52" s="7" t="inlineStr">
        <is>
          <t>N/A</t>
        </is>
      </c>
      <c r="T52" s="7" t="inlineStr">
        <is>
          <t>N/A</t>
        </is>
      </c>
      <c r="U52" s="7" t="inlineStr">
        <is>
          <t>N/A</t>
        </is>
      </c>
      <c r="V52" s="7" t="inlineStr">
        <is>
          <t>N/A</t>
        </is>
      </c>
      <c r="W52" s="7" t="inlineStr">
        <is>
          <t>N/A</t>
        </is>
      </c>
      <c r="X52" s="7" t="inlineStr">
        <is>
          <t>N/A</t>
        </is>
      </c>
      <c r="Y52" s="7" t="inlineStr">
        <is>
          <t>N/A</t>
        </is>
      </c>
    </row>
    <row r="53">
      <c r="A53" s="4" t="inlineStr">
        <is>
          <t>GraphRAG R2-R3</t>
        </is>
      </c>
      <c r="B53" s="7" t="inlineStr">
        <is>
          <t>mixtral:8x22b</t>
        </is>
      </c>
      <c r="C53" s="7">
        <f>COUNT($B$1906,$C$1906,$D$1906,$E$1906,$F$1906)</f>
        <v/>
      </c>
      <c r="D53" s="7">
        <f>SUM($B$1916:$F$1916)</f>
        <v/>
      </c>
      <c r="E53" s="11">
        <f>IFERROR(100*$D$53/($C$53*36),0)</f>
        <v/>
      </c>
      <c r="F53" s="12">
        <f>IFERROR(1-$D$53/($C$53*36),0)</f>
        <v/>
      </c>
      <c r="G53" s="12">
        <f>$H$1910</f>
        <v/>
      </c>
      <c r="H53" s="12">
        <f>$I$1910</f>
        <v/>
      </c>
      <c r="I53" s="12">
        <f>$G$1910</f>
        <v/>
      </c>
      <c r="J53" s="12">
        <f>$H$1911</f>
        <v/>
      </c>
      <c r="K53" s="12">
        <f>$I$1911</f>
        <v/>
      </c>
      <c r="L53" s="12">
        <f>$G$1911</f>
        <v/>
      </c>
      <c r="M53" s="12">
        <f>$H$1912</f>
        <v/>
      </c>
      <c r="N53" s="12">
        <f>$I$1912</f>
        <v/>
      </c>
      <c r="O53" s="12">
        <f>$G$1912</f>
        <v/>
      </c>
      <c r="P53" s="12">
        <f>$H$1913</f>
        <v/>
      </c>
      <c r="Q53" s="12">
        <f>$I$1913</f>
        <v/>
      </c>
      <c r="R53" s="12">
        <f>$G$1913</f>
        <v/>
      </c>
      <c r="S53" s="12">
        <f>$H$1914</f>
        <v/>
      </c>
      <c r="T53" s="12">
        <f>$I$1914</f>
        <v/>
      </c>
      <c r="U53" s="12">
        <f>$G$1914</f>
        <v/>
      </c>
      <c r="V53" s="12">
        <f>$H$1915</f>
        <v/>
      </c>
      <c r="W53" s="12">
        <f>$I$1915</f>
        <v/>
      </c>
      <c r="X53" s="12">
        <f>$G$1915</f>
        <v/>
      </c>
      <c r="Y53" s="7" t="inlineStr"/>
      <c r="Z53" s="7" t="n">
        <v>1896</v>
      </c>
    </row>
    <row r="54">
      <c r="A54" s="4" t="inlineStr">
        <is>
          <t>GraphRAG R2-R3</t>
        </is>
      </c>
      <c r="B54" s="7" t="inlineStr">
        <is>
          <t>llama3.3:70b</t>
        </is>
      </c>
      <c r="C54" s="7">
        <f>COUNT($B$1954,$C$1954,$D$1954,$E$1954,$F$1954)</f>
        <v/>
      </c>
      <c r="D54" s="7">
        <f>SUM($B$1964:$F$1964)</f>
        <v/>
      </c>
      <c r="E54" s="11">
        <f>IFERROR(100*$D$54/($C$54*36),0)</f>
        <v/>
      </c>
      <c r="F54" s="12">
        <f>IFERROR(1-$D$54/($C$54*36),0)</f>
        <v/>
      </c>
      <c r="G54" s="12">
        <f>$H$1958</f>
        <v/>
      </c>
      <c r="H54" s="12">
        <f>$I$1958</f>
        <v/>
      </c>
      <c r="I54" s="12">
        <f>$G$1958</f>
        <v/>
      </c>
      <c r="J54" s="12">
        <f>$H$1959</f>
        <v/>
      </c>
      <c r="K54" s="12">
        <f>$I$1959</f>
        <v/>
      </c>
      <c r="L54" s="12">
        <f>$G$1959</f>
        <v/>
      </c>
      <c r="M54" s="12">
        <f>$H$1960</f>
        <v/>
      </c>
      <c r="N54" s="12">
        <f>$I$1960</f>
        <v/>
      </c>
      <c r="O54" s="12">
        <f>$G$1960</f>
        <v/>
      </c>
      <c r="P54" s="12">
        <f>$H$1961</f>
        <v/>
      </c>
      <c r="Q54" s="12">
        <f>$I$1961</f>
        <v/>
      </c>
      <c r="R54" s="12">
        <f>$G$1961</f>
        <v/>
      </c>
      <c r="S54" s="12">
        <f>$H$1962</f>
        <v/>
      </c>
      <c r="T54" s="12">
        <f>$I$1962</f>
        <v/>
      </c>
      <c r="U54" s="12">
        <f>$G$1962</f>
        <v/>
      </c>
      <c r="V54" s="12">
        <f>$H$1963</f>
        <v/>
      </c>
      <c r="W54" s="12">
        <f>$I$1963</f>
        <v/>
      </c>
      <c r="X54" s="12">
        <f>$G$1963</f>
        <v/>
      </c>
      <c r="Y54" s="7" t="inlineStr">
        <is>
          <t>1 run(s) returned no matrix</t>
        </is>
      </c>
      <c r="Z54" s="7" t="n">
        <v>1944</v>
      </c>
    </row>
    <row r="55">
      <c r="A55" s="4" t="inlineStr">
        <is>
          <t>GraphRAG R2-R3</t>
        </is>
      </c>
      <c r="B55" s="7" t="inlineStr">
        <is>
          <t>deepseek-r1:14b</t>
        </is>
      </c>
      <c r="C55" s="7">
        <f>COUNT($B$2002,$C$2002,$D$2002,$E$2002,$F$2002)</f>
        <v/>
      </c>
      <c r="D55" s="7">
        <f>SUM($B$2012:$F$2012)</f>
        <v/>
      </c>
      <c r="E55" s="11">
        <f>IFERROR(100*$D$55/($C$55*36),0)</f>
        <v/>
      </c>
      <c r="F55" s="12">
        <f>IFERROR(1-$D$55/($C$55*36),0)</f>
        <v/>
      </c>
      <c r="G55" s="12">
        <f>$H$2006</f>
        <v/>
      </c>
      <c r="H55" s="12">
        <f>$I$2006</f>
        <v/>
      </c>
      <c r="I55" s="12">
        <f>$G$2006</f>
        <v/>
      </c>
      <c r="J55" s="12">
        <f>$H$2007</f>
        <v/>
      </c>
      <c r="K55" s="12">
        <f>$I$2007</f>
        <v/>
      </c>
      <c r="L55" s="12">
        <f>$G$2007</f>
        <v/>
      </c>
      <c r="M55" s="12">
        <f>$H$2008</f>
        <v/>
      </c>
      <c r="N55" s="12">
        <f>$I$2008</f>
        <v/>
      </c>
      <c r="O55" s="12">
        <f>$G$2008</f>
        <v/>
      </c>
      <c r="P55" s="12">
        <f>$H$2009</f>
        <v/>
      </c>
      <c r="Q55" s="12">
        <f>$I$2009</f>
        <v/>
      </c>
      <c r="R55" s="12">
        <f>$G$2009</f>
        <v/>
      </c>
      <c r="S55" s="12">
        <f>$H$2010</f>
        <v/>
      </c>
      <c r="T55" s="12">
        <f>$I$2010</f>
        <v/>
      </c>
      <c r="U55" s="12">
        <f>$G$2010</f>
        <v/>
      </c>
      <c r="V55" s="12">
        <f>$H$2011</f>
        <v/>
      </c>
      <c r="W55" s="12">
        <f>$I$2011</f>
        <v/>
      </c>
      <c r="X55" s="12">
        <f>$G$2011</f>
        <v/>
      </c>
      <c r="Y55" s="7" t="inlineStr"/>
      <c r="Z55" s="7" t="n">
        <v>1992</v>
      </c>
    </row>
    <row r="58">
      <c r="A58" s="10" t="inlineStr">
        <is>
          <t>Configuration</t>
        </is>
      </c>
      <c r="B58" s="10" t="inlineStr">
        <is>
          <t>gold per-run</t>
        </is>
      </c>
      <c r="C58" s="10" t="inlineStr">
        <is>
          <t>silver per-run</t>
        </is>
      </c>
      <c r="D58" s="10" t="inlineStr">
        <is>
          <t>gold avg-matrix</t>
        </is>
      </c>
      <c r="E58" s="10" t="inlineStr">
        <is>
          <t>silver avg-matrix</t>
        </is>
      </c>
    </row>
    <row r="59">
      <c r="A59" s="4" t="inlineStr">
        <is>
          <t>LLM</t>
        </is>
      </c>
      <c r="B59" s="7">
        <f>IFERROR(INDEX($B$6:$B$10,MATCH(LARGE($P$6:$P$10,1),$P$6:$P$10,0)),"")</f>
        <v/>
      </c>
      <c r="C59" s="7">
        <f>IFERROR(INDEX($B$6:$B$10,MATCH(LARGE($P$6:$P$10,2),$P$6:$P$10,0)),"")</f>
        <v/>
      </c>
      <c r="D59" s="7">
        <f>IFERROR(INDEX($B$6:$B$10,MATCH(LARGE($R$6:$R$10,1),$R$6:$R$10,0)),"")</f>
        <v/>
      </c>
      <c r="E59" s="7">
        <f>IFERROR(INDEX($B$6:$B$10,MATCH(LARGE($R$6:$R$10,2),$R$6:$R$10,0)),"")</f>
        <v/>
      </c>
    </row>
    <row r="60">
      <c r="A60" s="4" t="inlineStr">
        <is>
          <t>RAG R1</t>
        </is>
      </c>
      <c r="B60" s="7">
        <f>IFERROR(INDEX($B$11:$B$15,MATCH(LARGE($P$11:$P$15,1),$P$11:$P$15,0)),"")</f>
        <v/>
      </c>
      <c r="C60" s="7">
        <f>IFERROR(INDEX($B$11:$B$15,MATCH(LARGE($P$11:$P$15,2),$P$11:$P$15,0)),"")</f>
        <v/>
      </c>
      <c r="D60" s="7">
        <f>IFERROR(INDEX($B$11:$B$15,MATCH(LARGE($R$11:$R$15,1),$R$11:$R$15,0)),"")</f>
        <v/>
      </c>
      <c r="E60" s="7">
        <f>IFERROR(INDEX($B$11:$B$15,MATCH(LARGE($R$11:$R$15,2),$R$11:$R$15,0)),"")</f>
        <v/>
      </c>
    </row>
    <row r="61">
      <c r="A61" s="4" t="inlineStr">
        <is>
          <t>RAG R2</t>
        </is>
      </c>
      <c r="B61" s="7">
        <f>IFERROR(INDEX($B$16:$B$20,MATCH(LARGE($P$16:$P$20,1),$P$16:$P$20,0)),"")</f>
        <v/>
      </c>
      <c r="C61" s="7">
        <f>IFERROR(INDEX($B$16:$B$20,MATCH(LARGE($P$16:$P$20,2),$P$16:$P$20,0)),"")</f>
        <v/>
      </c>
      <c r="D61" s="7">
        <f>IFERROR(INDEX($B$16:$B$20,MATCH(LARGE($R$16:$R$20,1),$R$16:$R$20,0)),"")</f>
        <v/>
      </c>
      <c r="E61" s="7">
        <f>IFERROR(INDEX($B$16:$B$20,MATCH(LARGE($R$16:$R$20,2),$R$16:$R$20,0)),"")</f>
        <v/>
      </c>
    </row>
    <row r="62">
      <c r="A62" s="4" t="inlineStr">
        <is>
          <t>RAG R3</t>
        </is>
      </c>
      <c r="B62" s="7">
        <f>IFERROR(INDEX($B$21:$B$25,MATCH(LARGE($P$21:$P$25,1),$P$21:$P$25,0)),"")</f>
        <v/>
      </c>
      <c r="C62" s="7">
        <f>IFERROR(INDEX($B$21:$B$25,MATCH(LARGE($P$21:$P$25,2),$P$21:$P$25,0)),"")</f>
        <v/>
      </c>
      <c r="D62" s="7">
        <f>IFERROR(INDEX($B$21:$B$25,MATCH(LARGE($R$21:$R$25,1),$R$21:$R$25,0)),"")</f>
        <v/>
      </c>
      <c r="E62" s="7">
        <f>IFERROR(INDEX($B$21:$B$25,MATCH(LARGE($R$21:$R$25,2),$R$21:$R$25,0)),"")</f>
        <v/>
      </c>
    </row>
    <row r="63">
      <c r="A63" s="4" t="inlineStr">
        <is>
          <t>RAG R1-R2</t>
        </is>
      </c>
      <c r="B63" s="7">
        <f>IFERROR(INDEX($B$26:$B$30,MATCH(LARGE($P$26:$P$30,1),$P$26:$P$30,0)),"")</f>
        <v/>
      </c>
      <c r="C63" s="7">
        <f>IFERROR(INDEX($B$26:$B$30,MATCH(LARGE($P$26:$P$30,2),$P$26:$P$30,0)),"")</f>
        <v/>
      </c>
      <c r="D63" s="7">
        <f>IFERROR(INDEX($B$26:$B$30,MATCH(LARGE($R$26:$R$30,1),$R$26:$R$30,0)),"")</f>
        <v/>
      </c>
      <c r="E63" s="7">
        <f>IFERROR(INDEX($B$26:$B$30,MATCH(LARGE($R$26:$R$30,2),$R$26:$R$30,0)),"")</f>
        <v/>
      </c>
    </row>
    <row r="64">
      <c r="A64" s="4" t="inlineStr">
        <is>
          <t>RAG R1-R3</t>
        </is>
      </c>
      <c r="B64" s="7">
        <f>IFERROR(INDEX($B$31:$B$35,MATCH(LARGE($P$31:$P$35,1),$P$31:$P$35,0)),"")</f>
        <v/>
      </c>
      <c r="C64" s="7">
        <f>IFERROR(INDEX($B$31:$B$35,MATCH(LARGE($P$31:$P$35,2),$P$31:$P$35,0)),"")</f>
        <v/>
      </c>
      <c r="D64" s="7">
        <f>IFERROR(INDEX($B$31:$B$35,MATCH(LARGE($R$31:$R$35,1),$R$31:$R$35,0)),"")</f>
        <v/>
      </c>
      <c r="E64" s="7">
        <f>IFERROR(INDEX($B$31:$B$35,MATCH(LARGE($R$31:$R$35,2),$R$31:$R$35,0)),"")</f>
        <v/>
      </c>
    </row>
    <row r="65">
      <c r="A65" s="4" t="inlineStr">
        <is>
          <t>RAG R2-R3</t>
        </is>
      </c>
      <c r="B65" s="7">
        <f>IFERROR(INDEX($B$36:$B$40,MATCH(LARGE($P$36:$P$40,1),$P$36:$P$40,0)),"")</f>
        <v/>
      </c>
      <c r="C65" s="7">
        <f>IFERROR(INDEX($B$36:$B$40,MATCH(LARGE($P$36:$P$40,2),$P$36:$P$40,0)),"")</f>
        <v/>
      </c>
      <c r="D65" s="7">
        <f>IFERROR(INDEX($B$36:$B$40,MATCH(LARGE($R$36:$R$40,1),$R$36:$R$40,0)),"")</f>
        <v/>
      </c>
      <c r="E65" s="7">
        <f>IFERROR(INDEX($B$36:$B$40,MATCH(LARGE($R$36:$R$40,2),$R$36:$R$40,0)),"")</f>
        <v/>
      </c>
    </row>
    <row r="66">
      <c r="A66" s="4" t="inlineStr">
        <is>
          <t>RAG R1-R2-R3</t>
        </is>
      </c>
      <c r="B66" s="7">
        <f>IFERROR(INDEX($B$41:$B$45,MATCH(LARGE($P$41:$P$45,1),$P$41:$P$45,0)),"")</f>
        <v/>
      </c>
      <c r="C66" s="7">
        <f>IFERROR(INDEX($B$41:$B$45,MATCH(LARGE($P$41:$P$45,2),$P$41:$P$45,0)),"")</f>
        <v/>
      </c>
      <c r="D66" s="7">
        <f>IFERROR(INDEX($B$41:$B$45,MATCH(LARGE($R$41:$R$45,1),$R$41:$R$45,0)),"")</f>
        <v/>
      </c>
      <c r="E66" s="7">
        <f>IFERROR(INDEX($B$41:$B$45,MATCH(LARGE($R$41:$R$45,2),$R$41:$R$45,0)),"")</f>
        <v/>
      </c>
    </row>
    <row r="67">
      <c r="A67" s="4" t="inlineStr">
        <is>
          <t>GraphRAG R1-R2</t>
        </is>
      </c>
      <c r="B67" s="7">
        <f>IFERROR(INDEX($B$46:$B$50,MATCH(LARGE($P$46:$P$50,1),$P$46:$P$50,0)),"")</f>
        <v/>
      </c>
      <c r="C67" s="7">
        <f>IFERROR(INDEX($B$46:$B$50,MATCH(LARGE($P$46:$P$50,2),$P$46:$P$50,0)),"")</f>
        <v/>
      </c>
      <c r="D67" s="7">
        <f>IFERROR(INDEX($B$46:$B$50,MATCH(LARGE($R$46:$R$50,1),$R$46:$R$50,0)),"")</f>
        <v/>
      </c>
      <c r="E67" s="7">
        <f>IFERROR(INDEX($B$46:$B$50,MATCH(LARGE($R$46:$R$50,2),$R$46:$R$50,0)),"")</f>
        <v/>
      </c>
    </row>
    <row r="68">
      <c r="A68" s="4" t="inlineStr">
        <is>
          <t>GraphRAG R2-R3</t>
        </is>
      </c>
      <c r="B68" s="7">
        <f>IFERROR(INDEX($B$51:$B$55,MATCH(LARGE($P$51:$P$55,1),$P$51:$P$55,0)),"")</f>
        <v/>
      </c>
      <c r="C68" s="7">
        <f>IFERROR(INDEX($B$51:$B$55,MATCH(LARGE($P$51:$P$55,2),$P$51:$P$55,0)),"")</f>
        <v/>
      </c>
      <c r="D68" s="7">
        <f>IFERROR(INDEX($B$51:$B$55,MATCH(LARGE($R$51:$R$55,1),$R$51:$R$55,0)),"")</f>
        <v/>
      </c>
      <c r="E68" s="7">
        <f>IFERROR(INDEX($B$51:$B$55,MATCH(LARGE($R$51:$R$55,2),$R$51:$R$55,0)),"")</f>
        <v/>
      </c>
    </row>
    <row r="70">
      <c r="A70" t="inlineStr">
        <is>
          <t>Ties: Excel's MATCH returns the first model in column order; a tie for gold or silver therefore shows one model only.</t>
        </is>
      </c>
    </row>
    <row r="72" ht="16" customHeight="1">
      <c r="A72" s="14" t="inlineStr">
        <is>
          <t>LLM | gpt4-turbo-preview</t>
        </is>
      </c>
      <c r="B72" s="9" t="inlineStr">
        <is>
          <t>run 1 (raw, pasted)</t>
        </is>
      </c>
      <c r="I72" s="9" t="inlineStr">
        <is>
          <t>run 2 (raw, pasted)</t>
        </is>
      </c>
      <c r="P72" s="9" t="inlineStr">
        <is>
          <t>run 3 (raw, pasted)</t>
        </is>
      </c>
      <c r="W72" s="9" t="inlineStr">
        <is>
          <t>run 4 (raw, pasted)</t>
        </is>
      </c>
      <c r="AD72" s="9" t="inlineStr">
        <is>
          <t>run 5 (raw, pasted)</t>
        </is>
      </c>
      <c r="AK72" s="9" t="inlineStr">
        <is>
          <t>Step2 average matrix (formula)</t>
        </is>
      </c>
      <c r="AR72" s="9" t="inlineStr">
        <is>
          <t>ground truth (reference)</t>
        </is>
      </c>
    </row>
    <row r="73" ht="60" customHeight="1">
      <c r="B73" s="15" t="inlineStr">
        <is>
          <t>Spacecraft</t>
        </is>
      </c>
      <c r="C73" s="15" t="inlineStr">
        <is>
          <t>Guidance, Navigation, and Control (GNC) Subsystem</t>
        </is>
      </c>
      <c r="D73" s="15" t="inlineStr">
        <is>
          <t>Propulsion Subsystem</t>
        </is>
      </c>
      <c r="E73" s="15" t="inlineStr">
        <is>
          <t>Power Subsystem</t>
        </is>
      </c>
      <c r="F73" s="15" t="inlineStr">
        <is>
          <t>Reaction Wheel</t>
        </is>
      </c>
      <c r="G73" s="15" t="inlineStr">
        <is>
          <t>GNC Software</t>
        </is>
      </c>
      <c r="I73" s="15" t="inlineStr">
        <is>
          <t>Spacecraft</t>
        </is>
      </c>
      <c r="J73" s="15" t="inlineStr">
        <is>
          <t>Guidance, Navigation, and Control (GNC) Subsystem</t>
        </is>
      </c>
      <c r="K73" s="15" t="inlineStr">
        <is>
          <t>Propulsion Subsystem</t>
        </is>
      </c>
      <c r="L73" s="15" t="inlineStr">
        <is>
          <t>Power Subsystem</t>
        </is>
      </c>
      <c r="M73" s="15" t="inlineStr">
        <is>
          <t>Reaction Wheel</t>
        </is>
      </c>
      <c r="N73" s="15" t="inlineStr">
        <is>
          <t>GNC Software</t>
        </is>
      </c>
      <c r="P73" s="15" t="inlineStr">
        <is>
          <t>Spacecraft</t>
        </is>
      </c>
      <c r="Q73" s="15" t="inlineStr">
        <is>
          <t>Guidance, Navigation, and Control (GNC) Subsystem</t>
        </is>
      </c>
      <c r="R73" s="15" t="inlineStr">
        <is>
          <t>Propulsion Subsystem</t>
        </is>
      </c>
      <c r="S73" s="15" t="inlineStr">
        <is>
          <t>Power Subsystem</t>
        </is>
      </c>
      <c r="T73" s="15" t="inlineStr">
        <is>
          <t>Reaction Wheel</t>
        </is>
      </c>
      <c r="U73" s="15" t="inlineStr">
        <is>
          <t>GNC Software</t>
        </is>
      </c>
      <c r="W73" s="15" t="inlineStr">
        <is>
          <t>Spacecraft</t>
        </is>
      </c>
      <c r="X73" s="15" t="inlineStr">
        <is>
          <t>Guidance, Navigation, and Control (GNC) Subsystem</t>
        </is>
      </c>
      <c r="Y73" s="15" t="inlineStr">
        <is>
          <t>Propulsion Subsystem</t>
        </is>
      </c>
      <c r="Z73" s="15" t="inlineStr">
        <is>
          <t>Power Subsystem</t>
        </is>
      </c>
      <c r="AA73" s="15" t="inlineStr">
        <is>
          <t>Reaction Wheel</t>
        </is>
      </c>
      <c r="AB73" s="15" t="inlineStr">
        <is>
          <t>GNC Software</t>
        </is>
      </c>
      <c r="AD73" s="15" t="inlineStr">
        <is>
          <t>Spacecraft</t>
        </is>
      </c>
      <c r="AE73" s="15" t="inlineStr">
        <is>
          <t>Guidance, Navigation, and Control (GNC) Subsystem</t>
        </is>
      </c>
      <c r="AF73" s="15" t="inlineStr">
        <is>
          <t>Propulsion Subsystem</t>
        </is>
      </c>
      <c r="AG73" s="15" t="inlineStr">
        <is>
          <t>Power Subsystem</t>
        </is>
      </c>
      <c r="AH73" s="15" t="inlineStr">
        <is>
          <t>Reaction Wheel</t>
        </is>
      </c>
      <c r="AI73" s="15" t="inlineStr">
        <is>
          <t>GNC Software</t>
        </is>
      </c>
      <c r="AK73" s="15" t="inlineStr">
        <is>
          <t>Spacecraft</t>
        </is>
      </c>
      <c r="AL73" s="15" t="inlineStr">
        <is>
          <t>Guidance, Navigation, and Control (GNC) Subsystem</t>
        </is>
      </c>
      <c r="AM73" s="15" t="inlineStr">
        <is>
          <t>Propulsion Subsystem</t>
        </is>
      </c>
      <c r="AN73" s="15" t="inlineStr">
        <is>
          <t>Power Subsystem</t>
        </is>
      </c>
      <c r="AO73" s="15" t="inlineStr">
        <is>
          <t>Reaction Wheel</t>
        </is>
      </c>
      <c r="AP73" s="15" t="inlineStr">
        <is>
          <t>GNC Software</t>
        </is>
      </c>
    </row>
    <row r="74">
      <c r="A74" s="3" t="inlineStr">
        <is>
          <t>Spacecraft</t>
        </is>
      </c>
      <c r="B74" s="8" t="n">
        <v>1</v>
      </c>
      <c r="C74" s="8" t="n">
        <v>1</v>
      </c>
      <c r="D74" s="8" t="n">
        <v>1</v>
      </c>
      <c r="E74" s="8" t="n">
        <v>1</v>
      </c>
      <c r="F74" s="8" t="n">
        <v>1</v>
      </c>
      <c r="G74" s="8" t="n">
        <v>1</v>
      </c>
      <c r="I74" s="8" t="n">
        <v>1</v>
      </c>
      <c r="J74" s="8" t="n">
        <v>1</v>
      </c>
      <c r="K74" s="8" t="n">
        <v>1</v>
      </c>
      <c r="L74" s="8" t="n">
        <v>1</v>
      </c>
      <c r="M74" s="8" t="n">
        <v>1</v>
      </c>
      <c r="N74" s="8" t="n">
        <v>1</v>
      </c>
      <c r="P74" s="8" t="n">
        <v>1</v>
      </c>
      <c r="Q74" s="8" t="n">
        <v>1</v>
      </c>
      <c r="R74" s="8" t="n">
        <v>1</v>
      </c>
      <c r="S74" s="8" t="n">
        <v>1</v>
      </c>
      <c r="T74" s="8" t="n">
        <v>1</v>
      </c>
      <c r="U74" s="8" t="n">
        <v>1</v>
      </c>
      <c r="W74" s="8" t="n">
        <v>1</v>
      </c>
      <c r="X74" s="8" t="n">
        <v>1</v>
      </c>
      <c r="Y74" s="8" t="n">
        <v>1</v>
      </c>
      <c r="Z74" s="8" t="n">
        <v>1</v>
      </c>
      <c r="AA74" s="8" t="n">
        <v>1</v>
      </c>
      <c r="AB74" s="8" t="n">
        <v>1</v>
      </c>
      <c r="AD74" s="8" t="n">
        <v>1</v>
      </c>
      <c r="AE74" s="8" t="n">
        <v>1</v>
      </c>
      <c r="AF74" s="8" t="n">
        <v>1</v>
      </c>
      <c r="AG74" s="8" t="n">
        <v>1</v>
      </c>
      <c r="AH74" s="8" t="n">
        <v>1</v>
      </c>
      <c r="AI74" s="8" t="n">
        <v>1</v>
      </c>
      <c r="AK74" s="8">
        <f>IF(($B$74&lt;&gt;2)+($I$74&lt;&gt;2)+($P$74&lt;&gt;2)+($W$74&lt;&gt;2)+($AD$74&lt;&gt;2)=0,2,IF((($B$74&lt;&gt;2)*$B$74+($I$74&lt;&gt;2)*$I$74+($P$74&lt;&gt;2)*$P$74+($W$74&lt;&gt;2)*$W$74+($AD$74&lt;&gt;2)*$AD$74)/(($B$74&lt;&gt;2)+($I$74&lt;&gt;2)+($P$74&lt;&gt;2)+($W$74&lt;&gt;2)+($AD$74&lt;&gt;2))&gt;=0.5,1,0))</f>
        <v/>
      </c>
      <c r="AL74" s="8">
        <f>IF(($C$74&lt;&gt;2)+($J$74&lt;&gt;2)+($Q$74&lt;&gt;2)+($X$74&lt;&gt;2)+($AE$74&lt;&gt;2)=0,2,IF((($C$74&lt;&gt;2)*$C$74+($J$74&lt;&gt;2)*$J$74+($Q$74&lt;&gt;2)*$Q$74+($X$74&lt;&gt;2)*$X$74+($AE$74&lt;&gt;2)*$AE$74)/(($C$74&lt;&gt;2)+($J$74&lt;&gt;2)+($Q$74&lt;&gt;2)+($X$74&lt;&gt;2)+($AE$74&lt;&gt;2))&gt;=0.5,1,0))</f>
        <v/>
      </c>
      <c r="AM74" s="8">
        <f>IF(($D$74&lt;&gt;2)+($K$74&lt;&gt;2)+($R$74&lt;&gt;2)+($Y$74&lt;&gt;2)+($AF$74&lt;&gt;2)=0,2,IF((($D$74&lt;&gt;2)*$D$74+($K$74&lt;&gt;2)*$K$74+($R$74&lt;&gt;2)*$R$74+($Y$74&lt;&gt;2)*$Y$74+($AF$74&lt;&gt;2)*$AF$74)/(($D$74&lt;&gt;2)+($K$74&lt;&gt;2)+($R$74&lt;&gt;2)+($Y$74&lt;&gt;2)+($AF$74&lt;&gt;2))&gt;=0.5,1,0))</f>
        <v/>
      </c>
      <c r="AN74" s="8">
        <f>IF(($E$74&lt;&gt;2)+($L$74&lt;&gt;2)+($S$74&lt;&gt;2)+($Z$74&lt;&gt;2)+($AG$74&lt;&gt;2)=0,2,IF((($E$74&lt;&gt;2)*$E$74+($L$74&lt;&gt;2)*$L$74+($S$74&lt;&gt;2)*$S$74+($Z$74&lt;&gt;2)*$Z$74+($AG$74&lt;&gt;2)*$AG$74)/(($E$74&lt;&gt;2)+($L$74&lt;&gt;2)+($S$74&lt;&gt;2)+($Z$74&lt;&gt;2)+($AG$74&lt;&gt;2))&gt;=0.5,1,0))</f>
        <v/>
      </c>
      <c r="AO74" s="8">
        <f>IF(($F$74&lt;&gt;2)+($M$74&lt;&gt;2)+($T$74&lt;&gt;2)+($AA$74&lt;&gt;2)+($AH$74&lt;&gt;2)=0,2,IF((($F$74&lt;&gt;2)*$F$74+($M$74&lt;&gt;2)*$M$74+($T$74&lt;&gt;2)*$T$74+($AA$74&lt;&gt;2)*$AA$74+($AH$74&lt;&gt;2)*$AH$74)/(($F$74&lt;&gt;2)+($M$74&lt;&gt;2)+($T$74&lt;&gt;2)+($AA$74&lt;&gt;2)+($AH$74&lt;&gt;2))&gt;=0.5,1,0))</f>
        <v/>
      </c>
      <c r="AP74" s="8">
        <f>IF(($G$74&lt;&gt;2)+($N$74&lt;&gt;2)+($U$74&lt;&gt;2)+($AB$74&lt;&gt;2)+($AI$74&lt;&gt;2)=0,2,IF((($G$74&lt;&gt;2)*$G$74+($N$74&lt;&gt;2)*$N$74+($U$74&lt;&gt;2)*$U$74+($AB$74&lt;&gt;2)*$AB$74+($AI$74&lt;&gt;2)*$AI$74)/(($G$74&lt;&gt;2)+($N$74&lt;&gt;2)+($U$74&lt;&gt;2)+($AB$74&lt;&gt;2)+($AI$74&lt;&gt;2))&gt;=0.5,1,0))</f>
        <v/>
      </c>
      <c r="AR74" s="16">
        <f>'Ground truth'!$B$3</f>
        <v/>
      </c>
      <c r="AS74" s="16">
        <f>'Ground truth'!$C$3</f>
        <v/>
      </c>
      <c r="AT74" s="16">
        <f>'Ground truth'!$D$3</f>
        <v/>
      </c>
      <c r="AU74" s="16">
        <f>'Ground truth'!$E$3</f>
        <v/>
      </c>
      <c r="AV74" s="16">
        <f>'Ground truth'!$F$3</f>
        <v/>
      </c>
      <c r="AW74" s="16">
        <f>'Ground truth'!$G$3</f>
        <v/>
      </c>
    </row>
    <row r="75">
      <c r="A75" s="3" t="inlineStr">
        <is>
          <t>Guidance, Navigation, and Control (GNC) Subsystem</t>
        </is>
      </c>
      <c r="B75" s="8" t="n">
        <v>1</v>
      </c>
      <c r="C75" s="8" t="n">
        <v>1</v>
      </c>
      <c r="D75" s="8" t="n">
        <v>0</v>
      </c>
      <c r="E75" s="8" t="n">
        <v>1</v>
      </c>
      <c r="F75" s="8" t="n">
        <v>1</v>
      </c>
      <c r="G75" s="8" t="n">
        <v>1</v>
      </c>
      <c r="I75" s="8" t="n">
        <v>1</v>
      </c>
      <c r="J75" s="8" t="n">
        <v>1</v>
      </c>
      <c r="K75" s="8" t="n">
        <v>0</v>
      </c>
      <c r="L75" s="8" t="n">
        <v>1</v>
      </c>
      <c r="M75" s="8" t="n">
        <v>1</v>
      </c>
      <c r="N75" s="8" t="n">
        <v>1</v>
      </c>
      <c r="P75" s="8" t="n">
        <v>1</v>
      </c>
      <c r="Q75" s="8" t="n">
        <v>1</v>
      </c>
      <c r="R75" s="8" t="n">
        <v>0</v>
      </c>
      <c r="S75" s="8" t="n">
        <v>1</v>
      </c>
      <c r="T75" s="8" t="n">
        <v>1</v>
      </c>
      <c r="U75" s="8" t="n">
        <v>1</v>
      </c>
      <c r="W75" s="8" t="n">
        <v>1</v>
      </c>
      <c r="X75" s="8" t="n">
        <v>1</v>
      </c>
      <c r="Y75" s="8" t="n">
        <v>0</v>
      </c>
      <c r="Z75" s="8" t="n">
        <v>1</v>
      </c>
      <c r="AA75" s="8" t="n">
        <v>1</v>
      </c>
      <c r="AB75" s="8" t="n">
        <v>1</v>
      </c>
      <c r="AD75" s="8" t="n">
        <v>1</v>
      </c>
      <c r="AE75" s="8" t="n">
        <v>1</v>
      </c>
      <c r="AF75" s="8" t="n">
        <v>0</v>
      </c>
      <c r="AG75" s="8" t="n">
        <v>0</v>
      </c>
      <c r="AH75" s="8" t="n">
        <v>1</v>
      </c>
      <c r="AI75" s="8" t="n">
        <v>1</v>
      </c>
      <c r="AK75" s="8">
        <f>IF(($B$75&lt;&gt;2)+($I$75&lt;&gt;2)+($P$75&lt;&gt;2)+($W$75&lt;&gt;2)+($AD$75&lt;&gt;2)=0,2,IF((($B$75&lt;&gt;2)*$B$75+($I$75&lt;&gt;2)*$I$75+($P$75&lt;&gt;2)*$P$75+($W$75&lt;&gt;2)*$W$75+($AD$75&lt;&gt;2)*$AD$75)/(($B$75&lt;&gt;2)+($I$75&lt;&gt;2)+($P$75&lt;&gt;2)+($W$75&lt;&gt;2)+($AD$75&lt;&gt;2))&gt;=0.5,1,0))</f>
        <v/>
      </c>
      <c r="AL75" s="8">
        <f>IF(($C$75&lt;&gt;2)+($J$75&lt;&gt;2)+($Q$75&lt;&gt;2)+($X$75&lt;&gt;2)+($AE$75&lt;&gt;2)=0,2,IF((($C$75&lt;&gt;2)*$C$75+($J$75&lt;&gt;2)*$J$75+($Q$75&lt;&gt;2)*$Q$75+($X$75&lt;&gt;2)*$X$75+($AE$75&lt;&gt;2)*$AE$75)/(($C$75&lt;&gt;2)+($J$75&lt;&gt;2)+($Q$75&lt;&gt;2)+($X$75&lt;&gt;2)+($AE$75&lt;&gt;2))&gt;=0.5,1,0))</f>
        <v/>
      </c>
      <c r="AM75" s="8">
        <f>IF(($D$75&lt;&gt;2)+($K$75&lt;&gt;2)+($R$75&lt;&gt;2)+($Y$75&lt;&gt;2)+($AF$75&lt;&gt;2)=0,2,IF((($D$75&lt;&gt;2)*$D$75+($K$75&lt;&gt;2)*$K$75+($R$75&lt;&gt;2)*$R$75+($Y$75&lt;&gt;2)*$Y$75+($AF$75&lt;&gt;2)*$AF$75)/(($D$75&lt;&gt;2)+($K$75&lt;&gt;2)+($R$75&lt;&gt;2)+($Y$75&lt;&gt;2)+($AF$75&lt;&gt;2))&gt;=0.5,1,0))</f>
        <v/>
      </c>
      <c r="AN75" s="8">
        <f>IF(($E$75&lt;&gt;2)+($L$75&lt;&gt;2)+($S$75&lt;&gt;2)+($Z$75&lt;&gt;2)+($AG$75&lt;&gt;2)=0,2,IF((($E$75&lt;&gt;2)*$E$75+($L$75&lt;&gt;2)*$L$75+($S$75&lt;&gt;2)*$S$75+($Z$75&lt;&gt;2)*$Z$75+($AG$75&lt;&gt;2)*$AG$75)/(($E$75&lt;&gt;2)+($L$75&lt;&gt;2)+($S$75&lt;&gt;2)+($Z$75&lt;&gt;2)+($AG$75&lt;&gt;2))&gt;=0.5,1,0))</f>
        <v/>
      </c>
      <c r="AO75" s="8">
        <f>IF(($F$75&lt;&gt;2)+($M$75&lt;&gt;2)+($T$75&lt;&gt;2)+($AA$75&lt;&gt;2)+($AH$75&lt;&gt;2)=0,2,IF((($F$75&lt;&gt;2)*$F$75+($M$75&lt;&gt;2)*$M$75+($T$75&lt;&gt;2)*$T$75+($AA$75&lt;&gt;2)*$AA$75+($AH$75&lt;&gt;2)*$AH$75)/(($F$75&lt;&gt;2)+($M$75&lt;&gt;2)+($T$75&lt;&gt;2)+($AA$75&lt;&gt;2)+($AH$75&lt;&gt;2))&gt;=0.5,1,0))</f>
        <v/>
      </c>
      <c r="AP75" s="8">
        <f>IF(($G$75&lt;&gt;2)+($N$75&lt;&gt;2)+($U$75&lt;&gt;2)+($AB$75&lt;&gt;2)+($AI$75&lt;&gt;2)=0,2,IF((($G$75&lt;&gt;2)*$G$75+($N$75&lt;&gt;2)*$N$75+($U$75&lt;&gt;2)*$U$75+($AB$75&lt;&gt;2)*$AB$75+($AI$75&lt;&gt;2)*$AI$75)/(($G$75&lt;&gt;2)+($N$75&lt;&gt;2)+($U$75&lt;&gt;2)+($AB$75&lt;&gt;2)+($AI$75&lt;&gt;2))&gt;=0.5,1,0))</f>
        <v/>
      </c>
      <c r="AR75" s="16">
        <f>'Ground truth'!$B$4</f>
        <v/>
      </c>
      <c r="AS75" s="16">
        <f>'Ground truth'!$C$4</f>
        <v/>
      </c>
      <c r="AT75" s="16">
        <f>'Ground truth'!$D$4</f>
        <v/>
      </c>
      <c r="AU75" s="16">
        <f>'Ground truth'!$E$4</f>
        <v/>
      </c>
      <c r="AV75" s="16">
        <f>'Ground truth'!$F$4</f>
        <v/>
      </c>
      <c r="AW75" s="16">
        <f>'Ground truth'!$G$4</f>
        <v/>
      </c>
    </row>
    <row r="76">
      <c r="A76" s="3" t="inlineStr">
        <is>
          <t>Propulsion Subsystem</t>
        </is>
      </c>
      <c r="B76" s="8" t="n">
        <v>1</v>
      </c>
      <c r="C76" s="8" t="n">
        <v>0</v>
      </c>
      <c r="D76" s="8" t="n">
        <v>1</v>
      </c>
      <c r="E76" s="8" t="n">
        <v>1</v>
      </c>
      <c r="F76" s="8" t="n">
        <v>0</v>
      </c>
      <c r="G76" s="8" t="n">
        <v>0</v>
      </c>
      <c r="I76" s="8" t="n">
        <v>1</v>
      </c>
      <c r="J76" s="8" t="n">
        <v>0</v>
      </c>
      <c r="K76" s="8" t="n">
        <v>1</v>
      </c>
      <c r="L76" s="8" t="n">
        <v>1</v>
      </c>
      <c r="M76" s="8" t="n">
        <v>0</v>
      </c>
      <c r="N76" s="8" t="n">
        <v>0</v>
      </c>
      <c r="P76" s="8" t="n">
        <v>1</v>
      </c>
      <c r="Q76" s="8" t="n">
        <v>0</v>
      </c>
      <c r="R76" s="8" t="n">
        <v>1</v>
      </c>
      <c r="S76" s="8" t="n">
        <v>1</v>
      </c>
      <c r="T76" s="8" t="n">
        <v>0</v>
      </c>
      <c r="U76" s="8" t="n">
        <v>0</v>
      </c>
      <c r="W76" s="8" t="n">
        <v>1</v>
      </c>
      <c r="X76" s="8" t="n">
        <v>0</v>
      </c>
      <c r="Y76" s="8" t="n">
        <v>1</v>
      </c>
      <c r="Z76" s="8" t="n">
        <v>1</v>
      </c>
      <c r="AA76" s="8" t="n">
        <v>0</v>
      </c>
      <c r="AB76" s="8" t="n">
        <v>0</v>
      </c>
      <c r="AD76" s="8" t="n">
        <v>1</v>
      </c>
      <c r="AE76" s="8" t="n">
        <v>0</v>
      </c>
      <c r="AF76" s="8" t="n">
        <v>1</v>
      </c>
      <c r="AG76" s="8" t="n">
        <v>1</v>
      </c>
      <c r="AH76" s="8" t="n">
        <v>0</v>
      </c>
      <c r="AI76" s="8" t="n">
        <v>0</v>
      </c>
      <c r="AK76" s="8">
        <f>IF(($B$76&lt;&gt;2)+($I$76&lt;&gt;2)+($P$76&lt;&gt;2)+($W$76&lt;&gt;2)+($AD$76&lt;&gt;2)=0,2,IF((($B$76&lt;&gt;2)*$B$76+($I$76&lt;&gt;2)*$I$76+($P$76&lt;&gt;2)*$P$76+($W$76&lt;&gt;2)*$W$76+($AD$76&lt;&gt;2)*$AD$76)/(($B$76&lt;&gt;2)+($I$76&lt;&gt;2)+($P$76&lt;&gt;2)+($W$76&lt;&gt;2)+($AD$76&lt;&gt;2))&gt;=0.5,1,0))</f>
        <v/>
      </c>
      <c r="AL76" s="8">
        <f>IF(($C$76&lt;&gt;2)+($J$76&lt;&gt;2)+($Q$76&lt;&gt;2)+($X$76&lt;&gt;2)+($AE$76&lt;&gt;2)=0,2,IF((($C$76&lt;&gt;2)*$C$76+($J$76&lt;&gt;2)*$J$76+($Q$76&lt;&gt;2)*$Q$76+($X$76&lt;&gt;2)*$X$76+($AE$76&lt;&gt;2)*$AE$76)/(($C$76&lt;&gt;2)+($J$76&lt;&gt;2)+($Q$76&lt;&gt;2)+($X$76&lt;&gt;2)+($AE$76&lt;&gt;2))&gt;=0.5,1,0))</f>
        <v/>
      </c>
      <c r="AM76" s="8">
        <f>IF(($D$76&lt;&gt;2)+($K$76&lt;&gt;2)+($R$76&lt;&gt;2)+($Y$76&lt;&gt;2)+($AF$76&lt;&gt;2)=0,2,IF((($D$76&lt;&gt;2)*$D$76+($K$76&lt;&gt;2)*$K$76+($R$76&lt;&gt;2)*$R$76+($Y$76&lt;&gt;2)*$Y$76+($AF$76&lt;&gt;2)*$AF$76)/(($D$76&lt;&gt;2)+($K$76&lt;&gt;2)+($R$76&lt;&gt;2)+($Y$76&lt;&gt;2)+($AF$76&lt;&gt;2))&gt;=0.5,1,0))</f>
        <v/>
      </c>
      <c r="AN76" s="8">
        <f>IF(($E$76&lt;&gt;2)+($L$76&lt;&gt;2)+($S$76&lt;&gt;2)+($Z$76&lt;&gt;2)+($AG$76&lt;&gt;2)=0,2,IF((($E$76&lt;&gt;2)*$E$76+($L$76&lt;&gt;2)*$L$76+($S$76&lt;&gt;2)*$S$76+($Z$76&lt;&gt;2)*$Z$76+($AG$76&lt;&gt;2)*$AG$76)/(($E$76&lt;&gt;2)+($L$76&lt;&gt;2)+($S$76&lt;&gt;2)+($Z$76&lt;&gt;2)+($AG$76&lt;&gt;2))&gt;=0.5,1,0))</f>
        <v/>
      </c>
      <c r="AO76" s="8">
        <f>IF(($F$76&lt;&gt;2)+($M$76&lt;&gt;2)+($T$76&lt;&gt;2)+($AA$76&lt;&gt;2)+($AH$76&lt;&gt;2)=0,2,IF((($F$76&lt;&gt;2)*$F$76+($M$76&lt;&gt;2)*$M$76+($T$76&lt;&gt;2)*$T$76+($AA$76&lt;&gt;2)*$AA$76+($AH$76&lt;&gt;2)*$AH$76)/(($F$76&lt;&gt;2)+($M$76&lt;&gt;2)+($T$76&lt;&gt;2)+($AA$76&lt;&gt;2)+($AH$76&lt;&gt;2))&gt;=0.5,1,0))</f>
        <v/>
      </c>
      <c r="AP76" s="8">
        <f>IF(($G$76&lt;&gt;2)+($N$76&lt;&gt;2)+($U$76&lt;&gt;2)+($AB$76&lt;&gt;2)+($AI$76&lt;&gt;2)=0,2,IF((($G$76&lt;&gt;2)*$G$76+($N$76&lt;&gt;2)*$N$76+($U$76&lt;&gt;2)*$U$76+($AB$76&lt;&gt;2)*$AB$76+($AI$76&lt;&gt;2)*$AI$76)/(($G$76&lt;&gt;2)+($N$76&lt;&gt;2)+($U$76&lt;&gt;2)+($AB$76&lt;&gt;2)+($AI$76&lt;&gt;2))&gt;=0.5,1,0))</f>
        <v/>
      </c>
      <c r="AR76" s="16">
        <f>'Ground truth'!$B$5</f>
        <v/>
      </c>
      <c r="AS76" s="16">
        <f>'Ground truth'!$C$5</f>
        <v/>
      </c>
      <c r="AT76" s="16">
        <f>'Ground truth'!$D$5</f>
        <v/>
      </c>
      <c r="AU76" s="16">
        <f>'Ground truth'!$E$5</f>
        <v/>
      </c>
      <c r="AV76" s="16">
        <f>'Ground truth'!$F$5</f>
        <v/>
      </c>
      <c r="AW76" s="16">
        <f>'Ground truth'!$G$5</f>
        <v/>
      </c>
    </row>
    <row r="77">
      <c r="A77" s="3" t="inlineStr">
        <is>
          <t>Power Subsystem</t>
        </is>
      </c>
      <c r="B77" s="8" t="n">
        <v>1</v>
      </c>
      <c r="C77" s="8" t="n">
        <v>1</v>
      </c>
      <c r="D77" s="8" t="n">
        <v>1</v>
      </c>
      <c r="E77" s="8" t="n">
        <v>1</v>
      </c>
      <c r="F77" s="8" t="n">
        <v>0</v>
      </c>
      <c r="G77" s="8" t="n">
        <v>0</v>
      </c>
      <c r="I77" s="8" t="n">
        <v>1</v>
      </c>
      <c r="J77" s="8" t="n">
        <v>1</v>
      </c>
      <c r="K77" s="8" t="n">
        <v>1</v>
      </c>
      <c r="L77" s="8" t="n">
        <v>1</v>
      </c>
      <c r="M77" s="8" t="n">
        <v>0</v>
      </c>
      <c r="N77" s="8" t="n">
        <v>0</v>
      </c>
      <c r="P77" s="8" t="n">
        <v>1</v>
      </c>
      <c r="Q77" s="8" t="n">
        <v>1</v>
      </c>
      <c r="R77" s="8" t="n">
        <v>1</v>
      </c>
      <c r="S77" s="8" t="n">
        <v>1</v>
      </c>
      <c r="T77" s="8" t="n">
        <v>0</v>
      </c>
      <c r="U77" s="8" t="n">
        <v>0</v>
      </c>
      <c r="W77" s="8" t="n">
        <v>1</v>
      </c>
      <c r="X77" s="8" t="n">
        <v>1</v>
      </c>
      <c r="Y77" s="8" t="n">
        <v>1</v>
      </c>
      <c r="Z77" s="8" t="n">
        <v>1</v>
      </c>
      <c r="AA77" s="8" t="n">
        <v>0</v>
      </c>
      <c r="AB77" s="8" t="n">
        <v>0</v>
      </c>
      <c r="AD77" s="8" t="n">
        <v>1</v>
      </c>
      <c r="AE77" s="8" t="n">
        <v>0</v>
      </c>
      <c r="AF77" s="8" t="n">
        <v>1</v>
      </c>
      <c r="AG77" s="8" t="n">
        <v>1</v>
      </c>
      <c r="AH77" s="8" t="n">
        <v>0</v>
      </c>
      <c r="AI77" s="8" t="n">
        <v>0</v>
      </c>
      <c r="AK77" s="8">
        <f>IF(($B$77&lt;&gt;2)+($I$77&lt;&gt;2)+($P$77&lt;&gt;2)+($W$77&lt;&gt;2)+($AD$77&lt;&gt;2)=0,2,IF((($B$77&lt;&gt;2)*$B$77+($I$77&lt;&gt;2)*$I$77+($P$77&lt;&gt;2)*$P$77+($W$77&lt;&gt;2)*$W$77+($AD$77&lt;&gt;2)*$AD$77)/(($B$77&lt;&gt;2)+($I$77&lt;&gt;2)+($P$77&lt;&gt;2)+($W$77&lt;&gt;2)+($AD$77&lt;&gt;2))&gt;=0.5,1,0))</f>
        <v/>
      </c>
      <c r="AL77" s="8">
        <f>IF(($C$77&lt;&gt;2)+($J$77&lt;&gt;2)+($Q$77&lt;&gt;2)+($X$77&lt;&gt;2)+($AE$77&lt;&gt;2)=0,2,IF((($C$77&lt;&gt;2)*$C$77+($J$77&lt;&gt;2)*$J$77+($Q$77&lt;&gt;2)*$Q$77+($X$77&lt;&gt;2)*$X$77+($AE$77&lt;&gt;2)*$AE$77)/(($C$77&lt;&gt;2)+($J$77&lt;&gt;2)+($Q$77&lt;&gt;2)+($X$77&lt;&gt;2)+($AE$77&lt;&gt;2))&gt;=0.5,1,0))</f>
        <v/>
      </c>
      <c r="AM77" s="8">
        <f>IF(($D$77&lt;&gt;2)+($K$77&lt;&gt;2)+($R$77&lt;&gt;2)+($Y$77&lt;&gt;2)+($AF$77&lt;&gt;2)=0,2,IF((($D$77&lt;&gt;2)*$D$77+($K$77&lt;&gt;2)*$K$77+($R$77&lt;&gt;2)*$R$77+($Y$77&lt;&gt;2)*$Y$77+($AF$77&lt;&gt;2)*$AF$77)/(($D$77&lt;&gt;2)+($K$77&lt;&gt;2)+($R$77&lt;&gt;2)+($Y$77&lt;&gt;2)+($AF$77&lt;&gt;2))&gt;=0.5,1,0))</f>
        <v/>
      </c>
      <c r="AN77" s="8">
        <f>IF(($E$77&lt;&gt;2)+($L$77&lt;&gt;2)+($S$77&lt;&gt;2)+($Z$77&lt;&gt;2)+($AG$77&lt;&gt;2)=0,2,IF((($E$77&lt;&gt;2)*$E$77+($L$77&lt;&gt;2)*$L$77+($S$77&lt;&gt;2)*$S$77+($Z$77&lt;&gt;2)*$Z$77+($AG$77&lt;&gt;2)*$AG$77)/(($E$77&lt;&gt;2)+($L$77&lt;&gt;2)+($S$77&lt;&gt;2)+($Z$77&lt;&gt;2)+($AG$77&lt;&gt;2))&gt;=0.5,1,0))</f>
        <v/>
      </c>
      <c r="AO77" s="8">
        <f>IF(($F$77&lt;&gt;2)+($M$77&lt;&gt;2)+($T$77&lt;&gt;2)+($AA$77&lt;&gt;2)+($AH$77&lt;&gt;2)=0,2,IF((($F$77&lt;&gt;2)*$F$77+($M$77&lt;&gt;2)*$M$77+($T$77&lt;&gt;2)*$T$77+($AA$77&lt;&gt;2)*$AA$77+($AH$77&lt;&gt;2)*$AH$77)/(($F$77&lt;&gt;2)+($M$77&lt;&gt;2)+($T$77&lt;&gt;2)+($AA$77&lt;&gt;2)+($AH$77&lt;&gt;2))&gt;=0.5,1,0))</f>
        <v/>
      </c>
      <c r="AP77" s="8">
        <f>IF(($G$77&lt;&gt;2)+($N$77&lt;&gt;2)+($U$77&lt;&gt;2)+($AB$77&lt;&gt;2)+($AI$77&lt;&gt;2)=0,2,IF((($G$77&lt;&gt;2)*$G$77+($N$77&lt;&gt;2)*$N$77+($U$77&lt;&gt;2)*$U$77+($AB$77&lt;&gt;2)*$AB$77+($AI$77&lt;&gt;2)*$AI$77)/(($G$77&lt;&gt;2)+($N$77&lt;&gt;2)+($U$77&lt;&gt;2)+($AB$77&lt;&gt;2)+($AI$77&lt;&gt;2))&gt;=0.5,1,0))</f>
        <v/>
      </c>
      <c r="AR77" s="16">
        <f>'Ground truth'!$B$6</f>
        <v/>
      </c>
      <c r="AS77" s="16">
        <f>'Ground truth'!$C$6</f>
        <v/>
      </c>
      <c r="AT77" s="16">
        <f>'Ground truth'!$D$6</f>
        <v/>
      </c>
      <c r="AU77" s="16">
        <f>'Ground truth'!$E$6</f>
        <v/>
      </c>
      <c r="AV77" s="16">
        <f>'Ground truth'!$F$6</f>
        <v/>
      </c>
      <c r="AW77" s="16">
        <f>'Ground truth'!$G$6</f>
        <v/>
      </c>
    </row>
    <row r="78">
      <c r="A78" s="3" t="inlineStr">
        <is>
          <t>Reaction Wheel</t>
        </is>
      </c>
      <c r="B78" s="8" t="n">
        <v>1</v>
      </c>
      <c r="C78" s="8" t="n">
        <v>1</v>
      </c>
      <c r="D78" s="8" t="n">
        <v>0</v>
      </c>
      <c r="E78" s="8" t="n">
        <v>0</v>
      </c>
      <c r="F78" s="8" t="n">
        <v>1</v>
      </c>
      <c r="G78" s="8" t="n">
        <v>1</v>
      </c>
      <c r="I78" s="8" t="n">
        <v>1</v>
      </c>
      <c r="J78" s="8" t="n">
        <v>1</v>
      </c>
      <c r="K78" s="8" t="n">
        <v>0</v>
      </c>
      <c r="L78" s="8" t="n">
        <v>0</v>
      </c>
      <c r="M78" s="8" t="n">
        <v>1</v>
      </c>
      <c r="N78" s="8" t="n">
        <v>1</v>
      </c>
      <c r="P78" s="8" t="n">
        <v>1</v>
      </c>
      <c r="Q78" s="8" t="n">
        <v>1</v>
      </c>
      <c r="R78" s="8" t="n">
        <v>0</v>
      </c>
      <c r="S78" s="8" t="n">
        <v>0</v>
      </c>
      <c r="T78" s="8" t="n">
        <v>1</v>
      </c>
      <c r="U78" s="8" t="n">
        <v>1</v>
      </c>
      <c r="W78" s="8" t="n">
        <v>1</v>
      </c>
      <c r="X78" s="8" t="n">
        <v>1</v>
      </c>
      <c r="Y78" s="8" t="n">
        <v>0</v>
      </c>
      <c r="Z78" s="8" t="n">
        <v>0</v>
      </c>
      <c r="AA78" s="8" t="n">
        <v>1</v>
      </c>
      <c r="AB78" s="8" t="n">
        <v>1</v>
      </c>
      <c r="AD78" s="8" t="n">
        <v>1</v>
      </c>
      <c r="AE78" s="8" t="n">
        <v>1</v>
      </c>
      <c r="AF78" s="8" t="n">
        <v>0</v>
      </c>
      <c r="AG78" s="8" t="n">
        <v>0</v>
      </c>
      <c r="AH78" s="8" t="n">
        <v>1</v>
      </c>
      <c r="AI78" s="8" t="n">
        <v>1</v>
      </c>
      <c r="AK78" s="8">
        <f>IF(($B$78&lt;&gt;2)+($I$78&lt;&gt;2)+($P$78&lt;&gt;2)+($W$78&lt;&gt;2)+($AD$78&lt;&gt;2)=0,2,IF((($B$78&lt;&gt;2)*$B$78+($I$78&lt;&gt;2)*$I$78+($P$78&lt;&gt;2)*$P$78+($W$78&lt;&gt;2)*$W$78+($AD$78&lt;&gt;2)*$AD$78)/(($B$78&lt;&gt;2)+($I$78&lt;&gt;2)+($P$78&lt;&gt;2)+($W$78&lt;&gt;2)+($AD$78&lt;&gt;2))&gt;=0.5,1,0))</f>
        <v/>
      </c>
      <c r="AL78" s="8">
        <f>IF(($C$78&lt;&gt;2)+($J$78&lt;&gt;2)+($Q$78&lt;&gt;2)+($X$78&lt;&gt;2)+($AE$78&lt;&gt;2)=0,2,IF((($C$78&lt;&gt;2)*$C$78+($J$78&lt;&gt;2)*$J$78+($Q$78&lt;&gt;2)*$Q$78+($X$78&lt;&gt;2)*$X$78+($AE$78&lt;&gt;2)*$AE$78)/(($C$78&lt;&gt;2)+($J$78&lt;&gt;2)+($Q$78&lt;&gt;2)+($X$78&lt;&gt;2)+($AE$78&lt;&gt;2))&gt;=0.5,1,0))</f>
        <v/>
      </c>
      <c r="AM78" s="8">
        <f>IF(($D$78&lt;&gt;2)+($K$78&lt;&gt;2)+($R$78&lt;&gt;2)+($Y$78&lt;&gt;2)+($AF$78&lt;&gt;2)=0,2,IF((($D$78&lt;&gt;2)*$D$78+($K$78&lt;&gt;2)*$K$78+($R$78&lt;&gt;2)*$R$78+($Y$78&lt;&gt;2)*$Y$78+($AF$78&lt;&gt;2)*$AF$78)/(($D$78&lt;&gt;2)+($K$78&lt;&gt;2)+($R$78&lt;&gt;2)+($Y$78&lt;&gt;2)+($AF$78&lt;&gt;2))&gt;=0.5,1,0))</f>
        <v/>
      </c>
      <c r="AN78" s="8">
        <f>IF(($E$78&lt;&gt;2)+($L$78&lt;&gt;2)+($S$78&lt;&gt;2)+($Z$78&lt;&gt;2)+($AG$78&lt;&gt;2)=0,2,IF((($E$78&lt;&gt;2)*$E$78+($L$78&lt;&gt;2)*$L$78+($S$78&lt;&gt;2)*$S$78+($Z$78&lt;&gt;2)*$Z$78+($AG$78&lt;&gt;2)*$AG$78)/(($E$78&lt;&gt;2)+($L$78&lt;&gt;2)+($S$78&lt;&gt;2)+($Z$78&lt;&gt;2)+($AG$78&lt;&gt;2))&gt;=0.5,1,0))</f>
        <v/>
      </c>
      <c r="AO78" s="8">
        <f>IF(($F$78&lt;&gt;2)+($M$78&lt;&gt;2)+($T$78&lt;&gt;2)+($AA$78&lt;&gt;2)+($AH$78&lt;&gt;2)=0,2,IF((($F$78&lt;&gt;2)*$F$78+($M$78&lt;&gt;2)*$M$78+($T$78&lt;&gt;2)*$T$78+($AA$78&lt;&gt;2)*$AA$78+($AH$78&lt;&gt;2)*$AH$78)/(($F$78&lt;&gt;2)+($M$78&lt;&gt;2)+($T$78&lt;&gt;2)+($AA$78&lt;&gt;2)+($AH$78&lt;&gt;2))&gt;=0.5,1,0))</f>
        <v/>
      </c>
      <c r="AP78" s="8">
        <f>IF(($G$78&lt;&gt;2)+($N$78&lt;&gt;2)+($U$78&lt;&gt;2)+($AB$78&lt;&gt;2)+($AI$78&lt;&gt;2)=0,2,IF((($G$78&lt;&gt;2)*$G$78+($N$78&lt;&gt;2)*$N$78+($U$78&lt;&gt;2)*$U$78+($AB$78&lt;&gt;2)*$AB$78+($AI$78&lt;&gt;2)*$AI$78)/(($G$78&lt;&gt;2)+($N$78&lt;&gt;2)+($U$78&lt;&gt;2)+($AB$78&lt;&gt;2)+($AI$78&lt;&gt;2))&gt;=0.5,1,0))</f>
        <v/>
      </c>
      <c r="AR78" s="16">
        <f>'Ground truth'!$B$7</f>
        <v/>
      </c>
      <c r="AS78" s="16">
        <f>'Ground truth'!$C$7</f>
        <v/>
      </c>
      <c r="AT78" s="16">
        <f>'Ground truth'!$D$7</f>
        <v/>
      </c>
      <c r="AU78" s="16">
        <f>'Ground truth'!$E$7</f>
        <v/>
      </c>
      <c r="AV78" s="16">
        <f>'Ground truth'!$F$7</f>
        <v/>
      </c>
      <c r="AW78" s="16">
        <f>'Ground truth'!$G$7</f>
        <v/>
      </c>
    </row>
    <row r="79">
      <c r="A79" s="3" t="inlineStr">
        <is>
          <t>GNC Software</t>
        </is>
      </c>
      <c r="B79" s="8" t="n">
        <v>1</v>
      </c>
      <c r="C79" s="8" t="n">
        <v>1</v>
      </c>
      <c r="D79" s="8" t="n">
        <v>0</v>
      </c>
      <c r="E79" s="8" t="n">
        <v>0</v>
      </c>
      <c r="F79" s="8" t="n">
        <v>1</v>
      </c>
      <c r="G79" s="8" t="n">
        <v>1</v>
      </c>
      <c r="I79" s="8" t="n">
        <v>1</v>
      </c>
      <c r="J79" s="8" t="n">
        <v>1</v>
      </c>
      <c r="K79" s="8" t="n">
        <v>0</v>
      </c>
      <c r="L79" s="8" t="n">
        <v>0</v>
      </c>
      <c r="M79" s="8" t="n">
        <v>1</v>
      </c>
      <c r="N79" s="8" t="n">
        <v>1</v>
      </c>
      <c r="P79" s="8" t="n">
        <v>1</v>
      </c>
      <c r="Q79" s="8" t="n">
        <v>1</v>
      </c>
      <c r="R79" s="8" t="n">
        <v>0</v>
      </c>
      <c r="S79" s="8" t="n">
        <v>0</v>
      </c>
      <c r="T79" s="8" t="n">
        <v>1</v>
      </c>
      <c r="U79" s="8" t="n">
        <v>1</v>
      </c>
      <c r="W79" s="8" t="n">
        <v>1</v>
      </c>
      <c r="X79" s="8" t="n">
        <v>1</v>
      </c>
      <c r="Y79" s="8" t="n">
        <v>0</v>
      </c>
      <c r="Z79" s="8" t="n">
        <v>0</v>
      </c>
      <c r="AA79" s="8" t="n">
        <v>1</v>
      </c>
      <c r="AB79" s="8" t="n">
        <v>1</v>
      </c>
      <c r="AD79" s="8" t="n">
        <v>1</v>
      </c>
      <c r="AE79" s="8" t="n">
        <v>1</v>
      </c>
      <c r="AF79" s="8" t="n">
        <v>0</v>
      </c>
      <c r="AG79" s="8" t="n">
        <v>0</v>
      </c>
      <c r="AH79" s="8" t="n">
        <v>1</v>
      </c>
      <c r="AI79" s="8" t="n">
        <v>1</v>
      </c>
      <c r="AK79" s="8">
        <f>IF(($B$79&lt;&gt;2)+($I$79&lt;&gt;2)+($P$79&lt;&gt;2)+($W$79&lt;&gt;2)+($AD$79&lt;&gt;2)=0,2,IF((($B$79&lt;&gt;2)*$B$79+($I$79&lt;&gt;2)*$I$79+($P$79&lt;&gt;2)*$P$79+($W$79&lt;&gt;2)*$W$79+($AD$79&lt;&gt;2)*$AD$79)/(($B$79&lt;&gt;2)+($I$79&lt;&gt;2)+($P$79&lt;&gt;2)+($W$79&lt;&gt;2)+($AD$79&lt;&gt;2))&gt;=0.5,1,0))</f>
        <v/>
      </c>
      <c r="AL79" s="8">
        <f>IF(($C$79&lt;&gt;2)+($J$79&lt;&gt;2)+($Q$79&lt;&gt;2)+($X$79&lt;&gt;2)+($AE$79&lt;&gt;2)=0,2,IF((($C$79&lt;&gt;2)*$C$79+($J$79&lt;&gt;2)*$J$79+($Q$79&lt;&gt;2)*$Q$79+($X$79&lt;&gt;2)*$X$79+($AE$79&lt;&gt;2)*$AE$79)/(($C$79&lt;&gt;2)+($J$79&lt;&gt;2)+($Q$79&lt;&gt;2)+($X$79&lt;&gt;2)+($AE$79&lt;&gt;2))&gt;=0.5,1,0))</f>
        <v/>
      </c>
      <c r="AM79" s="8">
        <f>IF(($D$79&lt;&gt;2)+($K$79&lt;&gt;2)+($R$79&lt;&gt;2)+($Y$79&lt;&gt;2)+($AF$79&lt;&gt;2)=0,2,IF((($D$79&lt;&gt;2)*$D$79+($K$79&lt;&gt;2)*$K$79+($R$79&lt;&gt;2)*$R$79+($Y$79&lt;&gt;2)*$Y$79+($AF$79&lt;&gt;2)*$AF$79)/(($D$79&lt;&gt;2)+($K$79&lt;&gt;2)+($R$79&lt;&gt;2)+($Y$79&lt;&gt;2)+($AF$79&lt;&gt;2))&gt;=0.5,1,0))</f>
        <v/>
      </c>
      <c r="AN79" s="8">
        <f>IF(($E$79&lt;&gt;2)+($L$79&lt;&gt;2)+($S$79&lt;&gt;2)+($Z$79&lt;&gt;2)+($AG$79&lt;&gt;2)=0,2,IF((($E$79&lt;&gt;2)*$E$79+($L$79&lt;&gt;2)*$L$79+($S$79&lt;&gt;2)*$S$79+($Z$79&lt;&gt;2)*$Z$79+($AG$79&lt;&gt;2)*$AG$79)/(($E$79&lt;&gt;2)+($L$79&lt;&gt;2)+($S$79&lt;&gt;2)+($Z$79&lt;&gt;2)+($AG$79&lt;&gt;2))&gt;=0.5,1,0))</f>
        <v/>
      </c>
      <c r="AO79" s="8">
        <f>IF(($F$79&lt;&gt;2)+($M$79&lt;&gt;2)+($T$79&lt;&gt;2)+($AA$79&lt;&gt;2)+($AH$79&lt;&gt;2)=0,2,IF((($F$79&lt;&gt;2)*$F$79+($M$79&lt;&gt;2)*$M$79+($T$79&lt;&gt;2)*$T$79+($AA$79&lt;&gt;2)*$AA$79+($AH$79&lt;&gt;2)*$AH$79)/(($F$79&lt;&gt;2)+($M$79&lt;&gt;2)+($T$79&lt;&gt;2)+($AA$79&lt;&gt;2)+($AH$79&lt;&gt;2))&gt;=0.5,1,0))</f>
        <v/>
      </c>
      <c r="AP79" s="8">
        <f>IF(($G$79&lt;&gt;2)+($N$79&lt;&gt;2)+($U$79&lt;&gt;2)+($AB$79&lt;&gt;2)+($AI$79&lt;&gt;2)=0,2,IF((($G$79&lt;&gt;2)*$G$79+($N$79&lt;&gt;2)*$N$79+($U$79&lt;&gt;2)*$U$79+($AB$79&lt;&gt;2)*$AB$79+($AI$79&lt;&gt;2)*$AI$79)/(($G$79&lt;&gt;2)+($N$79&lt;&gt;2)+($U$79&lt;&gt;2)+($AB$79&lt;&gt;2)+($AI$79&lt;&gt;2))&gt;=0.5,1,0))</f>
        <v/>
      </c>
      <c r="AR79" s="16">
        <f>'Ground truth'!$B$8</f>
        <v/>
      </c>
      <c r="AS79" s="16">
        <f>'Ground truth'!$C$8</f>
        <v/>
      </c>
      <c r="AT79" s="16">
        <f>'Ground truth'!$D$8</f>
        <v/>
      </c>
      <c r="AU79" s="16">
        <f>'Ground truth'!$E$8</f>
        <v/>
      </c>
      <c r="AV79" s="16">
        <f>'Ground truth'!$F$8</f>
        <v/>
      </c>
      <c r="AW79" s="16">
        <f>'Ground truth'!$G$8</f>
        <v/>
      </c>
    </row>
    <row r="81">
      <c r="A81" s="17" t="inlineStr">
        <is>
          <t>metrics — confident-only (unsure excluded from denominators)</t>
        </is>
      </c>
      <c r="B81" s="10" t="inlineStr">
        <is>
          <t>run 1</t>
        </is>
      </c>
      <c r="C81" s="10" t="inlineStr">
        <is>
          <t>run 2</t>
        </is>
      </c>
      <c r="D81" s="10" t="inlineStr">
        <is>
          <t>run 3</t>
        </is>
      </c>
      <c r="E81" s="10" t="inlineStr">
        <is>
          <t>run 4</t>
        </is>
      </c>
      <c r="F81" s="10" t="inlineStr">
        <is>
          <t>run 5</t>
        </is>
      </c>
      <c r="G81" s="10" t="inlineStr">
        <is>
          <t>avg-matrix</t>
        </is>
      </c>
      <c r="H81" s="10" t="inlineStr">
        <is>
          <t>mean</t>
        </is>
      </c>
      <c r="I81" s="10" t="inlineStr">
        <is>
          <t>std (pop.)</t>
        </is>
      </c>
      <c r="J81" s="17" t="inlineStr">
        <is>
          <t>notes</t>
        </is>
      </c>
    </row>
    <row r="82">
      <c r="A82" s="7" t="inlineStr">
        <is>
          <t>TP</t>
        </is>
      </c>
      <c r="B82" s="7">
        <f>SUMPRODUCT(($B$74:$G$79=1)*('Ground truth'!$B$3:$G$8=1))</f>
        <v/>
      </c>
      <c r="C82" s="7">
        <f>SUMPRODUCT(($I$74:$N$79=1)*('Ground truth'!$B$3:$G$8=1))</f>
        <v/>
      </c>
      <c r="D82" s="7">
        <f>SUMPRODUCT(($P$74:$U$79=1)*('Ground truth'!$B$3:$G$8=1))</f>
        <v/>
      </c>
      <c r="E82" s="7">
        <f>SUMPRODUCT(($W$74:$AB$79=1)*('Ground truth'!$B$3:$G$8=1))</f>
        <v/>
      </c>
      <c r="F82" s="7">
        <f>SUMPRODUCT(($AD$74:$AI$79=1)*('Ground truth'!$B$3:$G$8=1))</f>
        <v/>
      </c>
      <c r="G82" s="7">
        <f>SUMPRODUCT(($AK$74:$AP$79=1)*('Ground truth'!$B$3:$G$8=1))</f>
        <v/>
      </c>
      <c r="H82" s="12">
        <f>AVERAGE($B$82:$F$82)</f>
        <v/>
      </c>
      <c r="I82" s="12">
        <f>STDEV.P($B$82:$F$82)</f>
        <v/>
      </c>
    </row>
    <row r="83">
      <c r="A83" s="7" t="inlineStr">
        <is>
          <t>TN</t>
        </is>
      </c>
      <c r="B83" s="7">
        <f>SUMPRODUCT(($B$74:$G$79=0)*('Ground truth'!$B$3:$G$8=0))</f>
        <v/>
      </c>
      <c r="C83" s="7">
        <f>SUMPRODUCT(($I$74:$N$79=0)*('Ground truth'!$B$3:$G$8=0))</f>
        <v/>
      </c>
      <c r="D83" s="7">
        <f>SUMPRODUCT(($P$74:$U$79=0)*('Ground truth'!$B$3:$G$8=0))</f>
        <v/>
      </c>
      <c r="E83" s="7">
        <f>SUMPRODUCT(($W$74:$AB$79=0)*('Ground truth'!$B$3:$G$8=0))</f>
        <v/>
      </c>
      <c r="F83" s="7">
        <f>SUMPRODUCT(($AD$74:$AI$79=0)*('Ground truth'!$B$3:$G$8=0))</f>
        <v/>
      </c>
      <c r="G83" s="7">
        <f>SUMPRODUCT(($AK$74:$AP$79=0)*('Ground truth'!$B$3:$G$8=0))</f>
        <v/>
      </c>
      <c r="H83" s="12">
        <f>AVERAGE($B$83:$F$83)</f>
        <v/>
      </c>
      <c r="I83" s="12">
        <f>STDEV.P($B$83:$F$83)</f>
        <v/>
      </c>
    </row>
    <row r="84">
      <c r="A84" s="7" t="inlineStr">
        <is>
          <t>FP</t>
        </is>
      </c>
      <c r="B84" s="7">
        <f>SUMPRODUCT(($B$74:$G$79=1)*('Ground truth'!$B$3:$G$8=0))</f>
        <v/>
      </c>
      <c r="C84" s="7">
        <f>SUMPRODUCT(($I$74:$N$79=1)*('Ground truth'!$B$3:$G$8=0))</f>
        <v/>
      </c>
      <c r="D84" s="7">
        <f>SUMPRODUCT(($P$74:$U$79=1)*('Ground truth'!$B$3:$G$8=0))</f>
        <v/>
      </c>
      <c r="E84" s="7">
        <f>SUMPRODUCT(($W$74:$AB$79=1)*('Ground truth'!$B$3:$G$8=0))</f>
        <v/>
      </c>
      <c r="F84" s="7">
        <f>SUMPRODUCT(($AD$74:$AI$79=1)*('Ground truth'!$B$3:$G$8=0))</f>
        <v/>
      </c>
      <c r="G84" s="7">
        <f>SUMPRODUCT(($AK$74:$AP$79=1)*('Ground truth'!$B$3:$G$8=0))</f>
        <v/>
      </c>
      <c r="H84" s="12">
        <f>AVERAGE($B$84:$F$84)</f>
        <v/>
      </c>
      <c r="I84" s="12">
        <f>STDEV.P($B$84:$F$84)</f>
        <v/>
      </c>
    </row>
    <row r="85">
      <c r="A85" s="7" t="inlineStr">
        <is>
          <t>FN</t>
        </is>
      </c>
      <c r="B85" s="7">
        <f>SUMPRODUCT(($B$74:$G$79=0)*('Ground truth'!$B$3:$G$8=1))</f>
        <v/>
      </c>
      <c r="C85" s="7">
        <f>SUMPRODUCT(($I$74:$N$79=0)*('Ground truth'!$B$3:$G$8=1))</f>
        <v/>
      </c>
      <c r="D85" s="7">
        <f>SUMPRODUCT(($P$74:$U$79=0)*('Ground truth'!$B$3:$G$8=1))</f>
        <v/>
      </c>
      <c r="E85" s="7">
        <f>SUMPRODUCT(($W$74:$AB$79=0)*('Ground truth'!$B$3:$G$8=1))</f>
        <v/>
      </c>
      <c r="F85" s="7">
        <f>SUMPRODUCT(($AD$74:$AI$79=0)*('Ground truth'!$B$3:$G$8=1))</f>
        <v/>
      </c>
      <c r="G85" s="7">
        <f>SUMPRODUCT(($AK$74:$AP$79=0)*('Ground truth'!$B$3:$G$8=1))</f>
        <v/>
      </c>
      <c r="H85" s="12">
        <f>AVERAGE($B$85:$F$85)</f>
        <v/>
      </c>
      <c r="I85" s="12">
        <f>STDEV.P($B$85:$F$85)</f>
        <v/>
      </c>
    </row>
    <row r="86">
      <c r="A86" s="4" t="inlineStr">
        <is>
          <t>Precision</t>
        </is>
      </c>
      <c r="B86" s="12">
        <f>IFERROR($B$82/($B$82+$B$84),0)</f>
        <v/>
      </c>
      <c r="C86" s="12">
        <f>IFERROR($C$82/($C$82+$C$84),0)</f>
        <v/>
      </c>
      <c r="D86" s="12">
        <f>IFERROR($D$82/($D$82+$D$84),0)</f>
        <v/>
      </c>
      <c r="E86" s="12">
        <f>IFERROR($E$82/($E$82+$E$84),0)</f>
        <v/>
      </c>
      <c r="F86" s="12">
        <f>IFERROR($F$82/($F$82+$F$84),0)</f>
        <v/>
      </c>
      <c r="G86" s="12">
        <f>IFERROR($G$82/($G$82+$G$84),0)</f>
        <v/>
      </c>
      <c r="H86" s="18">
        <f>AVERAGE($B$86:$F$86)</f>
        <v/>
      </c>
      <c r="I86" s="18">
        <f>STDEV.P($B$86:$F$86)</f>
        <v/>
      </c>
    </row>
    <row r="87">
      <c r="A87" s="4" t="inlineStr">
        <is>
          <t>Recall</t>
        </is>
      </c>
      <c r="B87" s="12">
        <f>IFERROR($B$82/($B$82+$B$85),0)</f>
        <v/>
      </c>
      <c r="C87" s="12">
        <f>IFERROR($C$82/($C$82+$C$85),0)</f>
        <v/>
      </c>
      <c r="D87" s="12">
        <f>IFERROR($D$82/($D$82+$D$85),0)</f>
        <v/>
      </c>
      <c r="E87" s="12">
        <f>IFERROR($E$82/($E$82+$E$85),0)</f>
        <v/>
      </c>
      <c r="F87" s="12">
        <f>IFERROR($F$82/($F$82+$F$85),0)</f>
        <v/>
      </c>
      <c r="G87" s="12">
        <f>IFERROR($G$82/($G$82+$G$85),0)</f>
        <v/>
      </c>
      <c r="H87" s="18">
        <f>AVERAGE($B$87:$F$87)</f>
        <v/>
      </c>
      <c r="I87" s="18">
        <f>STDEV.P($B$87:$F$87)</f>
        <v/>
      </c>
    </row>
    <row r="88">
      <c r="A88" s="4" t="inlineStr">
        <is>
          <t>F1</t>
        </is>
      </c>
      <c r="B88" s="12">
        <f>IFERROR(2*$B$86*$B$87/($B$86+$B$87),0)</f>
        <v/>
      </c>
      <c r="C88" s="12">
        <f>IFERROR(2*$C$86*$C$87/($C$86+$C$87),0)</f>
        <v/>
      </c>
      <c r="D88" s="12">
        <f>IFERROR(2*$D$86*$D$87/($D$86+$D$87),0)</f>
        <v/>
      </c>
      <c r="E88" s="12">
        <f>IFERROR(2*$E$86*$E$87/($E$86+$E$87),0)</f>
        <v/>
      </c>
      <c r="F88" s="12">
        <f>IFERROR(2*$F$86*$F$87/($F$86+$F$87),0)</f>
        <v/>
      </c>
      <c r="G88" s="12">
        <f>IFERROR(2*$G$86*$G$87/($G$86+$G$87),0)</f>
        <v/>
      </c>
      <c r="H88" s="18">
        <f>AVERAGE($B$88:$F$88)</f>
        <v/>
      </c>
      <c r="I88" s="18">
        <f>STDEV.P($B$88:$F$88)</f>
        <v/>
      </c>
    </row>
    <row r="89">
      <c r="A89" s="4" t="inlineStr">
        <is>
          <t>Accuracy</t>
        </is>
      </c>
      <c r="B89" s="12">
        <f>IFERROR(($B$82+$B$83)/($B$82+$B$83+$B$84+$B$85),0)</f>
        <v/>
      </c>
      <c r="C89" s="12">
        <f>IFERROR(($C$82+$C$83)/($C$82+$C$83+$C$84+$C$85),0)</f>
        <v/>
      </c>
      <c r="D89" s="12">
        <f>IFERROR(($D$82+$D$83)/($D$82+$D$83+$D$84+$D$85),0)</f>
        <v/>
      </c>
      <c r="E89" s="12">
        <f>IFERROR(($E$82+$E$83)/($E$82+$E$83+$E$84+$E$85),0)</f>
        <v/>
      </c>
      <c r="F89" s="12">
        <f>IFERROR(($F$82+$F$83)/($F$82+$F$83+$F$84+$F$85),0)</f>
        <v/>
      </c>
      <c r="G89" s="12">
        <f>IFERROR(($G$82+$G$83)/($G$82+$G$83+$G$84+$G$85),0)</f>
        <v/>
      </c>
      <c r="H89" s="18">
        <f>AVERAGE($B$89:$F$89)</f>
        <v/>
      </c>
      <c r="I89" s="18">
        <f>STDEV.P($B$89:$F$89)</f>
        <v/>
      </c>
    </row>
    <row r="90">
      <c r="A90" s="4" t="inlineStr">
        <is>
          <t>Edit distance</t>
        </is>
      </c>
      <c r="B90" s="12">
        <f>SUMPRODUCT(ABS('Ground truth'!$B$3:$G$8-$B$74:$G$79))</f>
        <v/>
      </c>
      <c r="C90" s="12">
        <f>SUMPRODUCT(ABS('Ground truth'!$B$3:$G$8-$I$74:$N$79))</f>
        <v/>
      </c>
      <c r="D90" s="12">
        <f>SUMPRODUCT(ABS('Ground truth'!$B$3:$G$8-$P$74:$U$79))</f>
        <v/>
      </c>
      <c r="E90" s="12">
        <f>SUMPRODUCT(ABS('Ground truth'!$B$3:$G$8-$W$74:$AB$79))</f>
        <v/>
      </c>
      <c r="F90" s="12">
        <f>SUMPRODUCT(ABS('Ground truth'!$B$3:$G$8-$AD$74:$AI$79))</f>
        <v/>
      </c>
      <c r="G90" s="12">
        <f>SUMPRODUCT(ABS('Ground truth'!$B$3:$G$8-$AK$74:$AP$79))</f>
        <v/>
      </c>
      <c r="H90" s="18">
        <f>AVERAGE($B$90:$F$90)</f>
        <v/>
      </c>
      <c r="I90" s="18">
        <f>STDEV.P($B$90:$F$90)</f>
        <v/>
      </c>
    </row>
    <row r="91">
      <c r="A91" s="4" t="inlineStr">
        <is>
          <t>Spectral distance</t>
        </is>
      </c>
      <c r="B91" s="12">
        <f>SQRT(SUMPRODUCT(('Ground truth'!$J$3:$J$8-$B$101:$B$106)^2))</f>
        <v/>
      </c>
      <c r="C91" s="12">
        <f>SQRT(SUMPRODUCT(('Ground truth'!$J$3:$J$8-$C$101:$C$106)^2))</f>
        <v/>
      </c>
      <c r="D91" s="12">
        <f>SQRT(SUMPRODUCT(('Ground truth'!$J$3:$J$8-$D$101:$D$106)^2))</f>
        <v/>
      </c>
      <c r="E91" s="12">
        <f>SQRT(SUMPRODUCT(('Ground truth'!$J$3:$J$8-$E$101:$E$106)^2))</f>
        <v/>
      </c>
      <c r="F91" s="12">
        <f>SQRT(SUMPRODUCT(('Ground truth'!$J$3:$J$8-$F$101:$F$106)^2))</f>
        <v/>
      </c>
      <c r="G91" s="12">
        <f>SQRT(SUMPRODUCT(('Ground truth'!$J$3:$J$8-$G$101:$G$106)^2))</f>
        <v/>
      </c>
      <c r="H91" s="18">
        <f>AVERAGE($B$91:$F$91)</f>
        <v/>
      </c>
      <c r="I91" s="18">
        <f>STDEV.P($B$91:$F$91)</f>
        <v/>
      </c>
    </row>
    <row r="92">
      <c r="A92" s="4" t="inlineStr">
        <is>
          <t>Unsure cells</t>
        </is>
      </c>
      <c r="B92" s="7">
        <f>COUNTIF($B$74:$G$79,2)</f>
        <v/>
      </c>
      <c r="C92" s="7">
        <f>COUNTIF($I$74:$N$79,2)</f>
        <v/>
      </c>
      <c r="D92" s="7">
        <f>COUNTIF($P$74:$U$79,2)</f>
        <v/>
      </c>
      <c r="E92" s="7">
        <f>COUNTIF($W$74:$AB$79,2)</f>
        <v/>
      </c>
      <c r="F92" s="7">
        <f>COUNTIF($AD$74:$AI$79,2)</f>
        <v/>
      </c>
      <c r="G92" s="7">
        <f>COUNTIF($AK$74:$AP$79,2)</f>
        <v/>
      </c>
      <c r="H92" s="12">
        <f>AVERAGE($B$92:$F$92)</f>
        <v/>
      </c>
      <c r="I92" s="12">
        <f>STDEV.P($B$92:$F$92)</f>
        <v/>
      </c>
    </row>
    <row r="93">
      <c r="A93" s="3" t="inlineStr">
        <is>
          <t>eigenvalues (real part, numpy order; pasted)</t>
        </is>
      </c>
    </row>
    <row r="94">
      <c r="A94" s="3" t="inlineStr">
        <is>
          <t xml:space="preserve">  λ1</t>
        </is>
      </c>
      <c r="B94" s="19" t="n">
        <v>4.534418480423113</v>
      </c>
      <c r="C94" s="19" t="n">
        <v>4.534418480423113</v>
      </c>
      <c r="D94" s="19" t="n">
        <v>4.534418480423113</v>
      </c>
      <c r="E94" s="19" t="n">
        <v>4.534418480423113</v>
      </c>
      <c r="F94" s="19" t="n">
        <v>-0.6016791318831558</v>
      </c>
      <c r="G94" s="19" t="n">
        <v>4.534418480423113</v>
      </c>
    </row>
    <row r="95">
      <c r="A95" s="3" t="inlineStr">
        <is>
          <t xml:space="preserve">  λ2</t>
        </is>
      </c>
      <c r="B95" s="19" t="n">
        <v>2.082748288924859</v>
      </c>
      <c r="C95" s="19" t="n">
        <v>2.082748288924859</v>
      </c>
      <c r="D95" s="19" t="n">
        <v>2.082748288924859</v>
      </c>
      <c r="E95" s="19" t="n">
        <v>2.082748288924859</v>
      </c>
      <c r="F95" s="19" t="n">
        <v>4.261802245259973</v>
      </c>
      <c r="G95" s="19" t="n">
        <v>2.082748288924859</v>
      </c>
    </row>
    <row r="96">
      <c r="A96" s="3" t="inlineStr">
        <is>
          <t xml:space="preserve">  λ3</t>
        </is>
      </c>
      <c r="B96" s="19" t="n">
        <v>0.5928546006786007</v>
      </c>
      <c r="C96" s="19" t="n">
        <v>0.5928546006786007</v>
      </c>
      <c r="D96" s="19" t="n">
        <v>0.5928546006786007</v>
      </c>
      <c r="E96" s="19" t="n">
        <v>0.5928546006786007</v>
      </c>
      <c r="F96" s="19" t="n">
        <v>2.339876886623182</v>
      </c>
      <c r="G96" s="19" t="n">
        <v>0.5928546006786007</v>
      </c>
    </row>
    <row r="97">
      <c r="A97" s="3" t="inlineStr">
        <is>
          <t xml:space="preserve">  λ4</t>
        </is>
      </c>
      <c r="B97" s="19" t="n">
        <v>-0.5110527852080763</v>
      </c>
      <c r="C97" s="19" t="n">
        <v>-0.5110527852080763</v>
      </c>
      <c r="D97" s="19" t="n">
        <v>-0.5110527852080763</v>
      </c>
      <c r="E97" s="19" t="n">
        <v>-0.5110527852080763</v>
      </c>
      <c r="F97" s="19" t="n">
        <v>9.244463733058732e-33</v>
      </c>
      <c r="G97" s="19" t="n">
        <v>-0.5110527852080763</v>
      </c>
    </row>
    <row r="98">
      <c r="A98" s="3" t="inlineStr">
        <is>
          <t xml:space="preserve">  λ5</t>
        </is>
      </c>
      <c r="B98" s="19" t="n">
        <v>-0.6989685848185001</v>
      </c>
      <c r="C98" s="19" t="n">
        <v>-0.6989685848185001</v>
      </c>
      <c r="D98" s="19" t="n">
        <v>-0.6989685848185001</v>
      </c>
      <c r="E98" s="19" t="n">
        <v>-0.6989685848185001</v>
      </c>
      <c r="F98" s="19" t="n">
        <v>-3.94312089011421e-17</v>
      </c>
      <c r="G98" s="19" t="n">
        <v>-0.6989685848185001</v>
      </c>
    </row>
    <row r="99">
      <c r="A99" s="3" t="inlineStr">
        <is>
          <t xml:space="preserve">  λ6</t>
        </is>
      </c>
      <c r="B99" s="19" t="n">
        <v>0</v>
      </c>
      <c r="C99" s="19" t="n">
        <v>0</v>
      </c>
      <c r="D99" s="19" t="n">
        <v>0</v>
      </c>
      <c r="E99" s="19" t="n">
        <v>0</v>
      </c>
      <c r="F99" s="19" t="n">
        <v>2.138211768073757e-50</v>
      </c>
      <c r="G99" s="19" t="n">
        <v>0</v>
      </c>
    </row>
    <row r="100">
      <c r="A100" s="3" t="inlineStr">
        <is>
          <t>eigenvalues sorted desc (LARGE)</t>
        </is>
      </c>
    </row>
    <row r="101">
      <c r="A101" s="3" t="inlineStr">
        <is>
          <t xml:space="preserve">  λ(1)</t>
        </is>
      </c>
      <c r="B101" s="19">
        <f>LARGE($B$94:$B$99,1)</f>
        <v/>
      </c>
      <c r="C101" s="19">
        <f>LARGE($C$94:$C$99,1)</f>
        <v/>
      </c>
      <c r="D101" s="19">
        <f>LARGE($D$94:$D$99,1)</f>
        <v/>
      </c>
      <c r="E101" s="19">
        <f>LARGE($E$94:$E$99,1)</f>
        <v/>
      </c>
      <c r="F101" s="19">
        <f>LARGE($F$94:$F$99,1)</f>
        <v/>
      </c>
      <c r="G101" s="19">
        <f>LARGE($G$94:$G$99,1)</f>
        <v/>
      </c>
    </row>
    <row r="102">
      <c r="A102" s="3" t="inlineStr">
        <is>
          <t xml:space="preserve">  λ(2)</t>
        </is>
      </c>
      <c r="B102" s="19">
        <f>LARGE($B$94:$B$99,2)</f>
        <v/>
      </c>
      <c r="C102" s="19">
        <f>LARGE($C$94:$C$99,2)</f>
        <v/>
      </c>
      <c r="D102" s="19">
        <f>LARGE($D$94:$D$99,2)</f>
        <v/>
      </c>
      <c r="E102" s="19">
        <f>LARGE($E$94:$E$99,2)</f>
        <v/>
      </c>
      <c r="F102" s="19">
        <f>LARGE($F$94:$F$99,2)</f>
        <v/>
      </c>
      <c r="G102" s="19">
        <f>LARGE($G$94:$G$99,2)</f>
        <v/>
      </c>
    </row>
    <row r="103">
      <c r="A103" s="3" t="inlineStr">
        <is>
          <t xml:space="preserve">  λ(3)</t>
        </is>
      </c>
      <c r="B103" s="19">
        <f>LARGE($B$94:$B$99,3)</f>
        <v/>
      </c>
      <c r="C103" s="19">
        <f>LARGE($C$94:$C$99,3)</f>
        <v/>
      </c>
      <c r="D103" s="19">
        <f>LARGE($D$94:$D$99,3)</f>
        <v/>
      </c>
      <c r="E103" s="19">
        <f>LARGE($E$94:$E$99,3)</f>
        <v/>
      </c>
      <c r="F103" s="19">
        <f>LARGE($F$94:$F$99,3)</f>
        <v/>
      </c>
      <c r="G103" s="19">
        <f>LARGE($G$94:$G$99,3)</f>
        <v/>
      </c>
    </row>
    <row r="104">
      <c r="A104" s="3" t="inlineStr">
        <is>
          <t xml:space="preserve">  λ(4)</t>
        </is>
      </c>
      <c r="B104" s="19">
        <f>LARGE($B$94:$B$99,4)</f>
        <v/>
      </c>
      <c r="C104" s="19">
        <f>LARGE($C$94:$C$99,4)</f>
        <v/>
      </c>
      <c r="D104" s="19">
        <f>LARGE($D$94:$D$99,4)</f>
        <v/>
      </c>
      <c r="E104" s="19">
        <f>LARGE($E$94:$E$99,4)</f>
        <v/>
      </c>
      <c r="F104" s="19">
        <f>LARGE($F$94:$F$99,4)</f>
        <v/>
      </c>
      <c r="G104" s="19">
        <f>LARGE($G$94:$G$99,4)</f>
        <v/>
      </c>
    </row>
    <row r="105">
      <c r="A105" s="3" t="inlineStr">
        <is>
          <t xml:space="preserve">  λ(5)</t>
        </is>
      </c>
      <c r="B105" s="19">
        <f>LARGE($B$94:$B$99,5)</f>
        <v/>
      </c>
      <c r="C105" s="19">
        <f>LARGE($C$94:$C$99,5)</f>
        <v/>
      </c>
      <c r="D105" s="19">
        <f>LARGE($D$94:$D$99,5)</f>
        <v/>
      </c>
      <c r="E105" s="19">
        <f>LARGE($E$94:$E$99,5)</f>
        <v/>
      </c>
      <c r="F105" s="19">
        <f>LARGE($F$94:$F$99,5)</f>
        <v/>
      </c>
      <c r="G105" s="19">
        <f>LARGE($G$94:$G$99,5)</f>
        <v/>
      </c>
    </row>
    <row r="106">
      <c r="A106" s="3" t="inlineStr">
        <is>
          <t xml:space="preserve">  λ(6)</t>
        </is>
      </c>
      <c r="B106" s="19">
        <f>LARGE($B$94:$B$99,6)</f>
        <v/>
      </c>
      <c r="C106" s="19">
        <f>LARGE($C$94:$C$99,6)</f>
        <v/>
      </c>
      <c r="D106" s="19">
        <f>LARGE($D$94:$D$99,6)</f>
        <v/>
      </c>
      <c r="E106" s="19">
        <f>LARGE($E$94:$E$99,6)</f>
        <v/>
      </c>
      <c r="F106" s="19">
        <f>LARGE($F$94:$F$99,6)</f>
        <v/>
      </c>
      <c r="G106" s="19">
        <f>LARGE($G$94:$G$99,6)</f>
        <v/>
      </c>
    </row>
    <row r="107">
      <c r="A107" s="3" t="inlineStr">
        <is>
          <t>check: Σeig − trace (→0)</t>
        </is>
      </c>
      <c r="B107" s="3">
        <f>ROUND(SUM($B$94:$B$99)-($B$74+$C$75+$D$76+$E$77+$F$78+$G$79),6)</f>
        <v/>
      </c>
      <c r="C107" s="3">
        <f>ROUND(SUM($C$94:$C$99)-($I$74+$J$75+$K$76+$L$77+$M$78+$N$79),6)</f>
        <v/>
      </c>
      <c r="D107" s="3">
        <f>ROUND(SUM($D$94:$D$99)-($P$74+$Q$75+$R$76+$S$77+$T$78+$U$79),6)</f>
        <v/>
      </c>
      <c r="E107" s="3">
        <f>ROUND(SUM($E$94:$E$99)-($W$74+$X$75+$Y$76+$Z$77+$AA$78+$AB$79),6)</f>
        <v/>
      </c>
      <c r="F107" s="3">
        <f>ROUND(SUM($F$94:$F$99)-($AD$74+$AE$75+$AF$76+$AG$77+$AH$78+$AI$79),6)</f>
        <v/>
      </c>
      <c r="G107" s="3">
        <f>ROUND(SUM($G$94:$G$99)-($AK$74+$AL$75+$AM$76+$AN$77+$AO$78+$AP$79),6)</f>
        <v/>
      </c>
    </row>
    <row r="108">
      <c r="A108" s="3" t="inlineStr">
        <is>
          <t>check: Πeig − det (→0)</t>
        </is>
      </c>
      <c r="B108" s="3">
        <f>ROUND(MDETERM($B$74:$G$79)-PRODUCT($B$94:$B$99),6)</f>
        <v/>
      </c>
      <c r="C108" s="3">
        <f>ROUND(MDETERM($I$74:$N$79)-PRODUCT($C$94:$C$99),6)</f>
        <v/>
      </c>
      <c r="D108" s="3">
        <f>ROUND(MDETERM($P$74:$U$79)-PRODUCT($D$94:$D$99),6)</f>
        <v/>
      </c>
      <c r="E108" s="3">
        <f>ROUND(MDETERM($W$74:$AB$79)-PRODUCT($E$94:$E$99),6)</f>
        <v/>
      </c>
      <c r="F108" s="3">
        <f>ROUND(MDETERM($AD$74:$AI$79)-PRODUCT($F$94:$F$99),6)</f>
        <v/>
      </c>
      <c r="G108" s="3">
        <f>ROUND(MDETERM($AK$74:$AP$79)-PRODUCT($G$94:$G$99),6)</f>
        <v/>
      </c>
    </row>
    <row r="109">
      <c r="A109" s="3" t="inlineStr">
        <is>
          <t>complex eigenvalues?</t>
        </is>
      </c>
      <c r="B109" s="3" t="inlineStr"/>
      <c r="C109" s="3" t="inlineStr"/>
      <c r="D109" s="3" t="inlineStr"/>
      <c r="E109" s="3" t="inlineStr"/>
      <c r="F109" s="3" t="inlineStr"/>
      <c r="G109" s="3" t="inlineStr"/>
    </row>
    <row r="110">
      <c r="A110" s="3" t="inlineStr">
        <is>
          <t>check: det(M − λᵢI) per sorted λ (→0)</t>
        </is>
      </c>
    </row>
    <row r="111">
      <c r="A111" s="3" t="inlineStr">
        <is>
          <t xml:space="preserve">  det(M − λ(1)I)</t>
        </is>
      </c>
      <c r="B111" s="3">
        <f t="array" ref="B111">ROUND(MDETERM($B$74:$G$79-$B$101*MUNIT(6)),6)</f>
        <v/>
      </c>
      <c r="C111" s="3">
        <f t="array" ref="C111">ROUND(MDETERM($I$74:$N$79-$C$101*MUNIT(6)),6)</f>
        <v/>
      </c>
      <c r="D111" s="3">
        <f t="array" ref="D111">ROUND(MDETERM($P$74:$U$79-$D$101*MUNIT(6)),6)</f>
        <v/>
      </c>
      <c r="E111" s="3">
        <f t="array" ref="E111">ROUND(MDETERM($W$74:$AB$79-$E$101*MUNIT(6)),6)</f>
        <v/>
      </c>
      <c r="F111" s="3">
        <f t="array" ref="F111">ROUND(MDETERM($AD$74:$AI$79-$F$101*MUNIT(6)),6)</f>
        <v/>
      </c>
      <c r="G111" s="3">
        <f t="array" ref="G111">ROUND(MDETERM($AK$74:$AP$79-$G$101*MUNIT(6)),6)</f>
        <v/>
      </c>
    </row>
    <row r="112">
      <c r="A112" s="3" t="inlineStr">
        <is>
          <t xml:space="preserve">  det(M − λ(2)I)</t>
        </is>
      </c>
      <c r="B112" s="3">
        <f t="array" ref="B112">ROUND(MDETERM($B$74:$G$79-$B$102*MUNIT(6)),6)</f>
        <v/>
      </c>
      <c r="C112" s="3">
        <f t="array" ref="C112">ROUND(MDETERM($I$74:$N$79-$C$102*MUNIT(6)),6)</f>
        <v/>
      </c>
      <c r="D112" s="3">
        <f t="array" ref="D112">ROUND(MDETERM($P$74:$U$79-$D$102*MUNIT(6)),6)</f>
        <v/>
      </c>
      <c r="E112" s="3">
        <f t="array" ref="E112">ROUND(MDETERM($W$74:$AB$79-$E$102*MUNIT(6)),6)</f>
        <v/>
      </c>
      <c r="F112" s="3">
        <f t="array" ref="F112">ROUND(MDETERM($AD$74:$AI$79-$F$102*MUNIT(6)),6)</f>
        <v/>
      </c>
      <c r="G112" s="3">
        <f t="array" ref="G112">ROUND(MDETERM($AK$74:$AP$79-$G$102*MUNIT(6)),6)</f>
        <v/>
      </c>
    </row>
    <row r="113">
      <c r="A113" s="3" t="inlineStr">
        <is>
          <t xml:space="preserve">  det(M − λ(3)I)</t>
        </is>
      </c>
      <c r="B113" s="3">
        <f t="array" ref="B113">ROUND(MDETERM($B$74:$G$79-$B$103*MUNIT(6)),6)</f>
        <v/>
      </c>
      <c r="C113" s="3">
        <f t="array" ref="C113">ROUND(MDETERM($I$74:$N$79-$C$103*MUNIT(6)),6)</f>
        <v/>
      </c>
      <c r="D113" s="3">
        <f t="array" ref="D113">ROUND(MDETERM($P$74:$U$79-$D$103*MUNIT(6)),6)</f>
        <v/>
      </c>
      <c r="E113" s="3">
        <f t="array" ref="E113">ROUND(MDETERM($W$74:$AB$79-$E$103*MUNIT(6)),6)</f>
        <v/>
      </c>
      <c r="F113" s="3">
        <f t="array" ref="F113">ROUND(MDETERM($AD$74:$AI$79-$F$103*MUNIT(6)),6)</f>
        <v/>
      </c>
      <c r="G113" s="3">
        <f t="array" ref="G113">ROUND(MDETERM($AK$74:$AP$79-$G$103*MUNIT(6)),6)</f>
        <v/>
      </c>
    </row>
    <row r="114">
      <c r="A114" s="3" t="inlineStr">
        <is>
          <t xml:space="preserve">  det(M − λ(4)I)</t>
        </is>
      </c>
      <c r="B114" s="3">
        <f t="array" ref="B114">ROUND(MDETERM($B$74:$G$79-$B$104*MUNIT(6)),6)</f>
        <v/>
      </c>
      <c r="C114" s="3">
        <f t="array" ref="C114">ROUND(MDETERM($I$74:$N$79-$C$104*MUNIT(6)),6)</f>
        <v/>
      </c>
      <c r="D114" s="3">
        <f t="array" ref="D114">ROUND(MDETERM($P$74:$U$79-$D$104*MUNIT(6)),6)</f>
        <v/>
      </c>
      <c r="E114" s="3">
        <f t="array" ref="E114">ROUND(MDETERM($W$74:$AB$79-$E$104*MUNIT(6)),6)</f>
        <v/>
      </c>
      <c r="F114" s="3">
        <f t="array" ref="F114">ROUND(MDETERM($AD$74:$AI$79-$F$104*MUNIT(6)),6)</f>
        <v/>
      </c>
      <c r="G114" s="3">
        <f t="array" ref="G114">ROUND(MDETERM($AK$74:$AP$79-$G$104*MUNIT(6)),6)</f>
        <v/>
      </c>
    </row>
    <row r="115">
      <c r="A115" s="3" t="inlineStr">
        <is>
          <t xml:space="preserve">  det(M − λ(5)I)</t>
        </is>
      </c>
      <c r="B115" s="3">
        <f t="array" ref="B115">ROUND(MDETERM($B$74:$G$79-$B$105*MUNIT(6)),6)</f>
        <v/>
      </c>
      <c r="C115" s="3">
        <f t="array" ref="C115">ROUND(MDETERM($I$74:$N$79-$C$105*MUNIT(6)),6)</f>
        <v/>
      </c>
      <c r="D115" s="3">
        <f t="array" ref="D115">ROUND(MDETERM($P$74:$U$79-$D$105*MUNIT(6)),6)</f>
        <v/>
      </c>
      <c r="E115" s="3">
        <f t="array" ref="E115">ROUND(MDETERM($W$74:$AB$79-$E$105*MUNIT(6)),6)</f>
        <v/>
      </c>
      <c r="F115" s="3">
        <f t="array" ref="F115">ROUND(MDETERM($AD$74:$AI$79-$F$105*MUNIT(6)),6)</f>
        <v/>
      </c>
      <c r="G115" s="3">
        <f t="array" ref="G115">ROUND(MDETERM($AK$74:$AP$79-$G$105*MUNIT(6)),6)</f>
        <v/>
      </c>
    </row>
    <row r="116">
      <c r="A116" s="3" t="inlineStr">
        <is>
          <t xml:space="preserve">  det(M − λ(6)I)</t>
        </is>
      </c>
      <c r="B116" s="3">
        <f t="array" ref="B116">ROUND(MDETERM($B$74:$G$79-$B$106*MUNIT(6)),6)</f>
        <v/>
      </c>
      <c r="C116" s="3">
        <f t="array" ref="C116">ROUND(MDETERM($I$74:$N$79-$C$106*MUNIT(6)),6)</f>
        <v/>
      </c>
      <c r="D116" s="3">
        <f t="array" ref="D116">ROUND(MDETERM($P$74:$U$79-$D$106*MUNIT(6)),6)</f>
        <v/>
      </c>
      <c r="E116" s="3">
        <f t="array" ref="E116">ROUND(MDETERM($W$74:$AB$79-$E$106*MUNIT(6)),6)</f>
        <v/>
      </c>
      <c r="F116" s="3">
        <f t="array" ref="F116">ROUND(MDETERM($AD$74:$AI$79-$F$106*MUNIT(6)),6)</f>
        <v/>
      </c>
      <c r="G116" s="3">
        <f t="array" ref="G116">ROUND(MDETERM($AK$74:$AP$79-$G$106*MUNIT(6)),6)</f>
        <v/>
      </c>
    </row>
    <row r="120" ht="16" customHeight="1">
      <c r="A120" s="14" t="inlineStr">
        <is>
          <t>LLM | gpt4o</t>
        </is>
      </c>
      <c r="B120" s="9" t="inlineStr">
        <is>
          <t>run 1 (raw, pasted)</t>
        </is>
      </c>
      <c r="I120" s="9" t="inlineStr">
        <is>
          <t>run 2 (raw, pasted)</t>
        </is>
      </c>
      <c r="P120" s="9" t="inlineStr">
        <is>
          <t>run 3 (raw, pasted)</t>
        </is>
      </c>
      <c r="W120" s="9" t="inlineStr">
        <is>
          <t>run 4 (raw, pasted)</t>
        </is>
      </c>
      <c r="AD120" s="9" t="inlineStr">
        <is>
          <t>run 5 (raw, pasted)</t>
        </is>
      </c>
      <c r="AK120" s="9" t="inlineStr">
        <is>
          <t>Step2 average matrix (formula)</t>
        </is>
      </c>
      <c r="AR120" s="9" t="inlineStr">
        <is>
          <t>ground truth (reference)</t>
        </is>
      </c>
    </row>
    <row r="121" ht="60" customHeight="1">
      <c r="B121" s="15" t="inlineStr">
        <is>
          <t>Spacecraft</t>
        </is>
      </c>
      <c r="C121" s="15" t="inlineStr">
        <is>
          <t>Guidance, Navigation, and Control (GNC) Subsystem</t>
        </is>
      </c>
      <c r="D121" s="15" t="inlineStr">
        <is>
          <t>Propulsion Subsystem</t>
        </is>
      </c>
      <c r="E121" s="15" t="inlineStr">
        <is>
          <t>Power Subsystem</t>
        </is>
      </c>
      <c r="F121" s="15" t="inlineStr">
        <is>
          <t>Reaction Wheel</t>
        </is>
      </c>
      <c r="G121" s="15" t="inlineStr">
        <is>
          <t>GNC Software</t>
        </is>
      </c>
      <c r="I121" s="15" t="inlineStr">
        <is>
          <t>Spacecraft</t>
        </is>
      </c>
      <c r="J121" s="15" t="inlineStr">
        <is>
          <t>Guidance, Navigation, and Control (GNC) Subsystem</t>
        </is>
      </c>
      <c r="K121" s="15" t="inlineStr">
        <is>
          <t>Propulsion Subsystem</t>
        </is>
      </c>
      <c r="L121" s="15" t="inlineStr">
        <is>
          <t>Power Subsystem</t>
        </is>
      </c>
      <c r="M121" s="15" t="inlineStr">
        <is>
          <t>Reaction Wheel</t>
        </is>
      </c>
      <c r="N121" s="15" t="inlineStr">
        <is>
          <t>GNC Software</t>
        </is>
      </c>
      <c r="P121" s="15" t="inlineStr">
        <is>
          <t>Spacecraft</t>
        </is>
      </c>
      <c r="Q121" s="15" t="inlineStr">
        <is>
          <t>Guidance, Navigation, and Control (GNC) Subsystem</t>
        </is>
      </c>
      <c r="R121" s="15" t="inlineStr">
        <is>
          <t>Propulsion Subsystem</t>
        </is>
      </c>
      <c r="S121" s="15" t="inlineStr">
        <is>
          <t>Power Subsystem</t>
        </is>
      </c>
      <c r="T121" s="15" t="inlineStr">
        <is>
          <t>Reaction Wheel</t>
        </is>
      </c>
      <c r="U121" s="15" t="inlineStr">
        <is>
          <t>GNC Software</t>
        </is>
      </c>
      <c r="W121" s="15" t="inlineStr">
        <is>
          <t>Spacecraft</t>
        </is>
      </c>
      <c r="X121" s="15" t="inlineStr">
        <is>
          <t>Guidance, Navigation, and Control (GNC) Subsystem</t>
        </is>
      </c>
      <c r="Y121" s="15" t="inlineStr">
        <is>
          <t>Propulsion Subsystem</t>
        </is>
      </c>
      <c r="Z121" s="15" t="inlineStr">
        <is>
          <t>Power Subsystem</t>
        </is>
      </c>
      <c r="AA121" s="15" t="inlineStr">
        <is>
          <t>Reaction Wheel</t>
        </is>
      </c>
      <c r="AB121" s="15" t="inlineStr">
        <is>
          <t>GNC Software</t>
        </is>
      </c>
      <c r="AD121" s="15" t="inlineStr">
        <is>
          <t>Spacecraft</t>
        </is>
      </c>
      <c r="AE121" s="15" t="inlineStr">
        <is>
          <t>Guidance, Navigation, and Control (GNC) Subsystem</t>
        </is>
      </c>
      <c r="AF121" s="15" t="inlineStr">
        <is>
          <t>Propulsion Subsystem</t>
        </is>
      </c>
      <c r="AG121" s="15" t="inlineStr">
        <is>
          <t>Power Subsystem</t>
        </is>
      </c>
      <c r="AH121" s="15" t="inlineStr">
        <is>
          <t>Reaction Wheel</t>
        </is>
      </c>
      <c r="AI121" s="15" t="inlineStr">
        <is>
          <t>GNC Software</t>
        </is>
      </c>
      <c r="AK121" s="15" t="inlineStr">
        <is>
          <t>Spacecraft</t>
        </is>
      </c>
      <c r="AL121" s="15" t="inlineStr">
        <is>
          <t>Guidance, Navigation, and Control (GNC) Subsystem</t>
        </is>
      </c>
      <c r="AM121" s="15" t="inlineStr">
        <is>
          <t>Propulsion Subsystem</t>
        </is>
      </c>
      <c r="AN121" s="15" t="inlineStr">
        <is>
          <t>Power Subsystem</t>
        </is>
      </c>
      <c r="AO121" s="15" t="inlineStr">
        <is>
          <t>Reaction Wheel</t>
        </is>
      </c>
      <c r="AP121" s="15" t="inlineStr">
        <is>
          <t>GNC Software</t>
        </is>
      </c>
    </row>
    <row r="122">
      <c r="A122" s="3" t="inlineStr">
        <is>
          <t>Spacecraft</t>
        </is>
      </c>
      <c r="B122" s="8" t="n">
        <v>1</v>
      </c>
      <c r="C122" s="8" t="n">
        <v>1</v>
      </c>
      <c r="D122" s="8" t="n">
        <v>1</v>
      </c>
      <c r="E122" s="8" t="n">
        <v>1</v>
      </c>
      <c r="F122" s="8" t="n">
        <v>1</v>
      </c>
      <c r="G122" s="8" t="n">
        <v>1</v>
      </c>
      <c r="I122" s="8" t="n">
        <v>1</v>
      </c>
      <c r="J122" s="8" t="n">
        <v>1</v>
      </c>
      <c r="K122" s="8" t="n">
        <v>1</v>
      </c>
      <c r="L122" s="8" t="n">
        <v>1</v>
      </c>
      <c r="M122" s="8" t="n">
        <v>1</v>
      </c>
      <c r="N122" s="8" t="n">
        <v>1</v>
      </c>
      <c r="P122" s="8" t="n">
        <v>1</v>
      </c>
      <c r="Q122" s="8" t="n">
        <v>1</v>
      </c>
      <c r="R122" s="8" t="n">
        <v>1</v>
      </c>
      <c r="S122" s="8" t="n">
        <v>1</v>
      </c>
      <c r="T122" s="8" t="n">
        <v>1</v>
      </c>
      <c r="U122" s="8" t="n">
        <v>1</v>
      </c>
      <c r="W122" s="8" t="n">
        <v>1</v>
      </c>
      <c r="X122" s="8" t="n">
        <v>1</v>
      </c>
      <c r="Y122" s="8" t="n">
        <v>1</v>
      </c>
      <c r="Z122" s="8" t="n">
        <v>1</v>
      </c>
      <c r="AA122" s="8" t="n">
        <v>1</v>
      </c>
      <c r="AB122" s="8" t="n">
        <v>1</v>
      </c>
      <c r="AD122" s="8" t="n">
        <v>1</v>
      </c>
      <c r="AE122" s="8" t="n">
        <v>1</v>
      </c>
      <c r="AF122" s="8" t="n">
        <v>1</v>
      </c>
      <c r="AG122" s="8" t="n">
        <v>1</v>
      </c>
      <c r="AH122" s="8" t="n">
        <v>1</v>
      </c>
      <c r="AI122" s="8" t="n">
        <v>1</v>
      </c>
      <c r="AK122" s="8">
        <f>IF(($B$122&lt;&gt;2)+($I$122&lt;&gt;2)+($P$122&lt;&gt;2)+($W$122&lt;&gt;2)+($AD$122&lt;&gt;2)=0,2,IF((($B$122&lt;&gt;2)*$B$122+($I$122&lt;&gt;2)*$I$122+($P$122&lt;&gt;2)*$P$122+($W$122&lt;&gt;2)*$W$122+($AD$122&lt;&gt;2)*$AD$122)/(($B$122&lt;&gt;2)+($I$122&lt;&gt;2)+($P$122&lt;&gt;2)+($W$122&lt;&gt;2)+($AD$122&lt;&gt;2))&gt;=0.5,1,0))</f>
        <v/>
      </c>
      <c r="AL122" s="8">
        <f>IF(($C$122&lt;&gt;2)+($J$122&lt;&gt;2)+($Q$122&lt;&gt;2)+($X$122&lt;&gt;2)+($AE$122&lt;&gt;2)=0,2,IF((($C$122&lt;&gt;2)*$C$122+($J$122&lt;&gt;2)*$J$122+($Q$122&lt;&gt;2)*$Q$122+($X$122&lt;&gt;2)*$X$122+($AE$122&lt;&gt;2)*$AE$122)/(($C$122&lt;&gt;2)+($J$122&lt;&gt;2)+($Q$122&lt;&gt;2)+($X$122&lt;&gt;2)+($AE$122&lt;&gt;2))&gt;=0.5,1,0))</f>
        <v/>
      </c>
      <c r="AM122" s="8">
        <f>IF(($D$122&lt;&gt;2)+($K$122&lt;&gt;2)+($R$122&lt;&gt;2)+($Y$122&lt;&gt;2)+($AF$122&lt;&gt;2)=0,2,IF((($D$122&lt;&gt;2)*$D$122+($K$122&lt;&gt;2)*$K$122+($R$122&lt;&gt;2)*$R$122+($Y$122&lt;&gt;2)*$Y$122+($AF$122&lt;&gt;2)*$AF$122)/(($D$122&lt;&gt;2)+($K$122&lt;&gt;2)+($R$122&lt;&gt;2)+($Y$122&lt;&gt;2)+($AF$122&lt;&gt;2))&gt;=0.5,1,0))</f>
        <v/>
      </c>
      <c r="AN122" s="8">
        <f>IF(($E$122&lt;&gt;2)+($L$122&lt;&gt;2)+($S$122&lt;&gt;2)+($Z$122&lt;&gt;2)+($AG$122&lt;&gt;2)=0,2,IF((($E$122&lt;&gt;2)*$E$122+($L$122&lt;&gt;2)*$L$122+($S$122&lt;&gt;2)*$S$122+($Z$122&lt;&gt;2)*$Z$122+($AG$122&lt;&gt;2)*$AG$122)/(($E$122&lt;&gt;2)+($L$122&lt;&gt;2)+($S$122&lt;&gt;2)+($Z$122&lt;&gt;2)+($AG$122&lt;&gt;2))&gt;=0.5,1,0))</f>
        <v/>
      </c>
      <c r="AO122" s="8">
        <f>IF(($F$122&lt;&gt;2)+($M$122&lt;&gt;2)+($T$122&lt;&gt;2)+($AA$122&lt;&gt;2)+($AH$122&lt;&gt;2)=0,2,IF((($F$122&lt;&gt;2)*$F$122+($M$122&lt;&gt;2)*$M$122+($T$122&lt;&gt;2)*$T$122+($AA$122&lt;&gt;2)*$AA$122+($AH$122&lt;&gt;2)*$AH$122)/(($F$122&lt;&gt;2)+($M$122&lt;&gt;2)+($T$122&lt;&gt;2)+($AA$122&lt;&gt;2)+($AH$122&lt;&gt;2))&gt;=0.5,1,0))</f>
        <v/>
      </c>
      <c r="AP122" s="8">
        <f>IF(($G$122&lt;&gt;2)+($N$122&lt;&gt;2)+($U$122&lt;&gt;2)+($AB$122&lt;&gt;2)+($AI$122&lt;&gt;2)=0,2,IF((($G$122&lt;&gt;2)*$G$122+($N$122&lt;&gt;2)*$N$122+($U$122&lt;&gt;2)*$U$122+($AB$122&lt;&gt;2)*$AB$122+($AI$122&lt;&gt;2)*$AI$122)/(($G$122&lt;&gt;2)+($N$122&lt;&gt;2)+($U$122&lt;&gt;2)+($AB$122&lt;&gt;2)+($AI$122&lt;&gt;2))&gt;=0.5,1,0))</f>
        <v/>
      </c>
      <c r="AR122" s="16">
        <f>'Ground truth'!$B$3</f>
        <v/>
      </c>
      <c r="AS122" s="16">
        <f>'Ground truth'!$C$3</f>
        <v/>
      </c>
      <c r="AT122" s="16">
        <f>'Ground truth'!$D$3</f>
        <v/>
      </c>
      <c r="AU122" s="16">
        <f>'Ground truth'!$E$3</f>
        <v/>
      </c>
      <c r="AV122" s="16">
        <f>'Ground truth'!$F$3</f>
        <v/>
      </c>
      <c r="AW122" s="16">
        <f>'Ground truth'!$G$3</f>
        <v/>
      </c>
    </row>
    <row r="123">
      <c r="A123" s="3" t="inlineStr">
        <is>
          <t>Guidance, Navigation, and Control (GNC) Subsystem</t>
        </is>
      </c>
      <c r="B123" s="8" t="n">
        <v>1</v>
      </c>
      <c r="C123" s="8" t="n">
        <v>1</v>
      </c>
      <c r="D123" s="20" t="n">
        <v>2</v>
      </c>
      <c r="E123" s="8" t="n">
        <v>1</v>
      </c>
      <c r="F123" s="8" t="n">
        <v>1</v>
      </c>
      <c r="G123" s="8" t="n">
        <v>1</v>
      </c>
      <c r="I123" s="8" t="n">
        <v>1</v>
      </c>
      <c r="J123" s="8" t="n">
        <v>1</v>
      </c>
      <c r="K123" s="8" t="n">
        <v>1</v>
      </c>
      <c r="L123" s="8" t="n">
        <v>1</v>
      </c>
      <c r="M123" s="8" t="n">
        <v>1</v>
      </c>
      <c r="N123" s="8" t="n">
        <v>1</v>
      </c>
      <c r="P123" s="8" t="n">
        <v>1</v>
      </c>
      <c r="Q123" s="8" t="n">
        <v>1</v>
      </c>
      <c r="R123" s="8" t="n">
        <v>1</v>
      </c>
      <c r="S123" s="8" t="n">
        <v>1</v>
      </c>
      <c r="T123" s="8" t="n">
        <v>1</v>
      </c>
      <c r="U123" s="8" t="n">
        <v>1</v>
      </c>
      <c r="W123" s="8" t="n">
        <v>1</v>
      </c>
      <c r="X123" s="8" t="n">
        <v>1</v>
      </c>
      <c r="Y123" s="20" t="n">
        <v>2</v>
      </c>
      <c r="Z123" s="8" t="n">
        <v>1</v>
      </c>
      <c r="AA123" s="8" t="n">
        <v>1</v>
      </c>
      <c r="AB123" s="8" t="n">
        <v>1</v>
      </c>
      <c r="AD123" s="8" t="n">
        <v>1</v>
      </c>
      <c r="AE123" s="8" t="n">
        <v>1</v>
      </c>
      <c r="AF123" s="20" t="n">
        <v>2</v>
      </c>
      <c r="AG123" s="8" t="n">
        <v>1</v>
      </c>
      <c r="AH123" s="8" t="n">
        <v>1</v>
      </c>
      <c r="AI123" s="8" t="n">
        <v>1</v>
      </c>
      <c r="AK123" s="8">
        <f>IF(($B$123&lt;&gt;2)+($I$123&lt;&gt;2)+($P$123&lt;&gt;2)+($W$123&lt;&gt;2)+($AD$123&lt;&gt;2)=0,2,IF((($B$123&lt;&gt;2)*$B$123+($I$123&lt;&gt;2)*$I$123+($P$123&lt;&gt;2)*$P$123+($W$123&lt;&gt;2)*$W$123+($AD$123&lt;&gt;2)*$AD$123)/(($B$123&lt;&gt;2)+($I$123&lt;&gt;2)+($P$123&lt;&gt;2)+($W$123&lt;&gt;2)+($AD$123&lt;&gt;2))&gt;=0.5,1,0))</f>
        <v/>
      </c>
      <c r="AL123" s="8">
        <f>IF(($C$123&lt;&gt;2)+($J$123&lt;&gt;2)+($Q$123&lt;&gt;2)+($X$123&lt;&gt;2)+($AE$123&lt;&gt;2)=0,2,IF((($C$123&lt;&gt;2)*$C$123+($J$123&lt;&gt;2)*$J$123+($Q$123&lt;&gt;2)*$Q$123+($X$123&lt;&gt;2)*$X$123+($AE$123&lt;&gt;2)*$AE$123)/(($C$123&lt;&gt;2)+($J$123&lt;&gt;2)+($Q$123&lt;&gt;2)+($X$123&lt;&gt;2)+($AE$123&lt;&gt;2))&gt;=0.5,1,0))</f>
        <v/>
      </c>
      <c r="AM123" s="8">
        <f>IF(($D$123&lt;&gt;2)+($K$123&lt;&gt;2)+($R$123&lt;&gt;2)+($Y$123&lt;&gt;2)+($AF$123&lt;&gt;2)=0,2,IF((($D$123&lt;&gt;2)*$D$123+($K$123&lt;&gt;2)*$K$123+($R$123&lt;&gt;2)*$R$123+($Y$123&lt;&gt;2)*$Y$123+($AF$123&lt;&gt;2)*$AF$123)/(($D$123&lt;&gt;2)+($K$123&lt;&gt;2)+($R$123&lt;&gt;2)+($Y$123&lt;&gt;2)+($AF$123&lt;&gt;2))&gt;=0.5,1,0))</f>
        <v/>
      </c>
      <c r="AN123" s="8">
        <f>IF(($E$123&lt;&gt;2)+($L$123&lt;&gt;2)+($S$123&lt;&gt;2)+($Z$123&lt;&gt;2)+($AG$123&lt;&gt;2)=0,2,IF((($E$123&lt;&gt;2)*$E$123+($L$123&lt;&gt;2)*$L$123+($S$123&lt;&gt;2)*$S$123+($Z$123&lt;&gt;2)*$Z$123+($AG$123&lt;&gt;2)*$AG$123)/(($E$123&lt;&gt;2)+($L$123&lt;&gt;2)+($S$123&lt;&gt;2)+($Z$123&lt;&gt;2)+($AG$123&lt;&gt;2))&gt;=0.5,1,0))</f>
        <v/>
      </c>
      <c r="AO123" s="8">
        <f>IF(($F$123&lt;&gt;2)+($M$123&lt;&gt;2)+($T$123&lt;&gt;2)+($AA$123&lt;&gt;2)+($AH$123&lt;&gt;2)=0,2,IF((($F$123&lt;&gt;2)*$F$123+($M$123&lt;&gt;2)*$M$123+($T$123&lt;&gt;2)*$T$123+($AA$123&lt;&gt;2)*$AA$123+($AH$123&lt;&gt;2)*$AH$123)/(($F$123&lt;&gt;2)+($M$123&lt;&gt;2)+($T$123&lt;&gt;2)+($AA$123&lt;&gt;2)+($AH$123&lt;&gt;2))&gt;=0.5,1,0))</f>
        <v/>
      </c>
      <c r="AP123" s="8">
        <f>IF(($G$123&lt;&gt;2)+($N$123&lt;&gt;2)+($U$123&lt;&gt;2)+($AB$123&lt;&gt;2)+($AI$123&lt;&gt;2)=0,2,IF((($G$123&lt;&gt;2)*$G$123+($N$123&lt;&gt;2)*$N$123+($U$123&lt;&gt;2)*$U$123+($AB$123&lt;&gt;2)*$AB$123+($AI$123&lt;&gt;2)*$AI$123)/(($G$123&lt;&gt;2)+($N$123&lt;&gt;2)+($U$123&lt;&gt;2)+($AB$123&lt;&gt;2)+($AI$123&lt;&gt;2))&gt;=0.5,1,0))</f>
        <v/>
      </c>
      <c r="AR123" s="16">
        <f>'Ground truth'!$B$4</f>
        <v/>
      </c>
      <c r="AS123" s="16">
        <f>'Ground truth'!$C$4</f>
        <v/>
      </c>
      <c r="AT123" s="16">
        <f>'Ground truth'!$D$4</f>
        <v/>
      </c>
      <c r="AU123" s="16">
        <f>'Ground truth'!$E$4</f>
        <v/>
      </c>
      <c r="AV123" s="16">
        <f>'Ground truth'!$F$4</f>
        <v/>
      </c>
      <c r="AW123" s="16">
        <f>'Ground truth'!$G$4</f>
        <v/>
      </c>
    </row>
    <row r="124">
      <c r="A124" s="3" t="inlineStr">
        <is>
          <t>Propulsion Subsystem</t>
        </is>
      </c>
      <c r="B124" s="8" t="n">
        <v>1</v>
      </c>
      <c r="C124" s="20" t="n">
        <v>2</v>
      </c>
      <c r="D124" s="8" t="n">
        <v>1</v>
      </c>
      <c r="E124" s="8" t="n">
        <v>1</v>
      </c>
      <c r="F124" s="20" t="n">
        <v>2</v>
      </c>
      <c r="G124" s="20" t="n">
        <v>2</v>
      </c>
      <c r="I124" s="8" t="n">
        <v>1</v>
      </c>
      <c r="J124" s="8" t="n">
        <v>1</v>
      </c>
      <c r="K124" s="8" t="n">
        <v>1</v>
      </c>
      <c r="L124" s="8" t="n">
        <v>1</v>
      </c>
      <c r="M124" s="8" t="n">
        <v>1</v>
      </c>
      <c r="N124" s="8" t="n">
        <v>1</v>
      </c>
      <c r="P124" s="8" t="n">
        <v>1</v>
      </c>
      <c r="Q124" s="8" t="n">
        <v>1</v>
      </c>
      <c r="R124" s="8" t="n">
        <v>1</v>
      </c>
      <c r="S124" s="8" t="n">
        <v>1</v>
      </c>
      <c r="T124" s="8" t="n">
        <v>1</v>
      </c>
      <c r="U124" s="8" t="n">
        <v>1</v>
      </c>
      <c r="W124" s="8" t="n">
        <v>1</v>
      </c>
      <c r="X124" s="20" t="n">
        <v>2</v>
      </c>
      <c r="Y124" s="8" t="n">
        <v>1</v>
      </c>
      <c r="Z124" s="8" t="n">
        <v>1</v>
      </c>
      <c r="AA124" s="20" t="n">
        <v>2</v>
      </c>
      <c r="AB124" s="20" t="n">
        <v>2</v>
      </c>
      <c r="AD124" s="8" t="n">
        <v>1</v>
      </c>
      <c r="AE124" s="20" t="n">
        <v>2</v>
      </c>
      <c r="AF124" s="8" t="n">
        <v>1</v>
      </c>
      <c r="AG124" s="8" t="n">
        <v>1</v>
      </c>
      <c r="AH124" s="20" t="n">
        <v>2</v>
      </c>
      <c r="AI124" s="20" t="n">
        <v>2</v>
      </c>
      <c r="AK124" s="8">
        <f>IF(($B$124&lt;&gt;2)+($I$124&lt;&gt;2)+($P$124&lt;&gt;2)+($W$124&lt;&gt;2)+($AD$124&lt;&gt;2)=0,2,IF((($B$124&lt;&gt;2)*$B$124+($I$124&lt;&gt;2)*$I$124+($P$124&lt;&gt;2)*$P$124+($W$124&lt;&gt;2)*$W$124+($AD$124&lt;&gt;2)*$AD$124)/(($B$124&lt;&gt;2)+($I$124&lt;&gt;2)+($P$124&lt;&gt;2)+($W$124&lt;&gt;2)+($AD$124&lt;&gt;2))&gt;=0.5,1,0))</f>
        <v/>
      </c>
      <c r="AL124" s="8">
        <f>IF(($C$124&lt;&gt;2)+($J$124&lt;&gt;2)+($Q$124&lt;&gt;2)+($X$124&lt;&gt;2)+($AE$124&lt;&gt;2)=0,2,IF((($C$124&lt;&gt;2)*$C$124+($J$124&lt;&gt;2)*$J$124+($Q$124&lt;&gt;2)*$Q$124+($X$124&lt;&gt;2)*$X$124+($AE$124&lt;&gt;2)*$AE$124)/(($C$124&lt;&gt;2)+($J$124&lt;&gt;2)+($Q$124&lt;&gt;2)+($X$124&lt;&gt;2)+($AE$124&lt;&gt;2))&gt;=0.5,1,0))</f>
        <v/>
      </c>
      <c r="AM124" s="8">
        <f>IF(($D$124&lt;&gt;2)+($K$124&lt;&gt;2)+($R$124&lt;&gt;2)+($Y$124&lt;&gt;2)+($AF$124&lt;&gt;2)=0,2,IF((($D$124&lt;&gt;2)*$D$124+($K$124&lt;&gt;2)*$K$124+($R$124&lt;&gt;2)*$R$124+($Y$124&lt;&gt;2)*$Y$124+($AF$124&lt;&gt;2)*$AF$124)/(($D$124&lt;&gt;2)+($K$124&lt;&gt;2)+($R$124&lt;&gt;2)+($Y$124&lt;&gt;2)+($AF$124&lt;&gt;2))&gt;=0.5,1,0))</f>
        <v/>
      </c>
      <c r="AN124" s="8">
        <f>IF(($E$124&lt;&gt;2)+($L$124&lt;&gt;2)+($S$124&lt;&gt;2)+($Z$124&lt;&gt;2)+($AG$124&lt;&gt;2)=0,2,IF((($E$124&lt;&gt;2)*$E$124+($L$124&lt;&gt;2)*$L$124+($S$124&lt;&gt;2)*$S$124+($Z$124&lt;&gt;2)*$Z$124+($AG$124&lt;&gt;2)*$AG$124)/(($E$124&lt;&gt;2)+($L$124&lt;&gt;2)+($S$124&lt;&gt;2)+($Z$124&lt;&gt;2)+($AG$124&lt;&gt;2))&gt;=0.5,1,0))</f>
        <v/>
      </c>
      <c r="AO124" s="8">
        <f>IF(($F$124&lt;&gt;2)+($M$124&lt;&gt;2)+($T$124&lt;&gt;2)+($AA$124&lt;&gt;2)+($AH$124&lt;&gt;2)=0,2,IF((($F$124&lt;&gt;2)*$F$124+($M$124&lt;&gt;2)*$M$124+($T$124&lt;&gt;2)*$T$124+($AA$124&lt;&gt;2)*$AA$124+($AH$124&lt;&gt;2)*$AH$124)/(($F$124&lt;&gt;2)+($M$124&lt;&gt;2)+($T$124&lt;&gt;2)+($AA$124&lt;&gt;2)+($AH$124&lt;&gt;2))&gt;=0.5,1,0))</f>
        <v/>
      </c>
      <c r="AP124" s="8">
        <f>IF(($G$124&lt;&gt;2)+($N$124&lt;&gt;2)+($U$124&lt;&gt;2)+($AB$124&lt;&gt;2)+($AI$124&lt;&gt;2)=0,2,IF((($G$124&lt;&gt;2)*$G$124+($N$124&lt;&gt;2)*$N$124+($U$124&lt;&gt;2)*$U$124+($AB$124&lt;&gt;2)*$AB$124+($AI$124&lt;&gt;2)*$AI$124)/(($G$124&lt;&gt;2)+($N$124&lt;&gt;2)+($U$124&lt;&gt;2)+($AB$124&lt;&gt;2)+($AI$124&lt;&gt;2))&gt;=0.5,1,0))</f>
        <v/>
      </c>
      <c r="AR124" s="16">
        <f>'Ground truth'!$B$5</f>
        <v/>
      </c>
      <c r="AS124" s="16">
        <f>'Ground truth'!$C$5</f>
        <v/>
      </c>
      <c r="AT124" s="16">
        <f>'Ground truth'!$D$5</f>
        <v/>
      </c>
      <c r="AU124" s="16">
        <f>'Ground truth'!$E$5</f>
        <v/>
      </c>
      <c r="AV124" s="16">
        <f>'Ground truth'!$F$5</f>
        <v/>
      </c>
      <c r="AW124" s="16">
        <f>'Ground truth'!$G$5</f>
        <v/>
      </c>
    </row>
    <row r="125">
      <c r="A125" s="3" t="inlineStr">
        <is>
          <t>Power Subsystem</t>
        </is>
      </c>
      <c r="B125" s="8" t="n">
        <v>1</v>
      </c>
      <c r="C125" s="8" t="n">
        <v>1</v>
      </c>
      <c r="D125" s="8" t="n">
        <v>1</v>
      </c>
      <c r="E125" s="8" t="n">
        <v>1</v>
      </c>
      <c r="F125" s="20" t="n">
        <v>2</v>
      </c>
      <c r="G125" s="20" t="n">
        <v>2</v>
      </c>
      <c r="I125" s="8" t="n">
        <v>1</v>
      </c>
      <c r="J125" s="8" t="n">
        <v>1</v>
      </c>
      <c r="K125" s="8" t="n">
        <v>1</v>
      </c>
      <c r="L125" s="8" t="n">
        <v>1</v>
      </c>
      <c r="M125" s="8" t="n">
        <v>1</v>
      </c>
      <c r="N125" s="8" t="n">
        <v>1</v>
      </c>
      <c r="P125" s="8" t="n">
        <v>1</v>
      </c>
      <c r="Q125" s="8" t="n">
        <v>1</v>
      </c>
      <c r="R125" s="8" t="n">
        <v>1</v>
      </c>
      <c r="S125" s="8" t="n">
        <v>1</v>
      </c>
      <c r="T125" s="8" t="n">
        <v>1</v>
      </c>
      <c r="U125" s="8" t="n">
        <v>1</v>
      </c>
      <c r="W125" s="8" t="n">
        <v>1</v>
      </c>
      <c r="X125" s="8" t="n">
        <v>1</v>
      </c>
      <c r="Y125" s="8" t="n">
        <v>1</v>
      </c>
      <c r="Z125" s="8" t="n">
        <v>1</v>
      </c>
      <c r="AA125" s="20" t="n">
        <v>2</v>
      </c>
      <c r="AB125" s="20" t="n">
        <v>2</v>
      </c>
      <c r="AD125" s="8" t="n">
        <v>1</v>
      </c>
      <c r="AE125" s="8" t="n">
        <v>1</v>
      </c>
      <c r="AF125" s="8" t="n">
        <v>1</v>
      </c>
      <c r="AG125" s="8" t="n">
        <v>1</v>
      </c>
      <c r="AH125" s="20" t="n">
        <v>2</v>
      </c>
      <c r="AI125" s="20" t="n">
        <v>2</v>
      </c>
      <c r="AK125" s="8">
        <f>IF(($B$125&lt;&gt;2)+($I$125&lt;&gt;2)+($P$125&lt;&gt;2)+($W$125&lt;&gt;2)+($AD$125&lt;&gt;2)=0,2,IF((($B$125&lt;&gt;2)*$B$125+($I$125&lt;&gt;2)*$I$125+($P$125&lt;&gt;2)*$P$125+($W$125&lt;&gt;2)*$W$125+($AD$125&lt;&gt;2)*$AD$125)/(($B$125&lt;&gt;2)+($I$125&lt;&gt;2)+($P$125&lt;&gt;2)+($W$125&lt;&gt;2)+($AD$125&lt;&gt;2))&gt;=0.5,1,0))</f>
        <v/>
      </c>
      <c r="AL125" s="8">
        <f>IF(($C$125&lt;&gt;2)+($J$125&lt;&gt;2)+($Q$125&lt;&gt;2)+($X$125&lt;&gt;2)+($AE$125&lt;&gt;2)=0,2,IF((($C$125&lt;&gt;2)*$C$125+($J$125&lt;&gt;2)*$J$125+($Q$125&lt;&gt;2)*$Q$125+($X$125&lt;&gt;2)*$X$125+($AE$125&lt;&gt;2)*$AE$125)/(($C$125&lt;&gt;2)+($J$125&lt;&gt;2)+($Q$125&lt;&gt;2)+($X$125&lt;&gt;2)+($AE$125&lt;&gt;2))&gt;=0.5,1,0))</f>
        <v/>
      </c>
      <c r="AM125" s="8">
        <f>IF(($D$125&lt;&gt;2)+($K$125&lt;&gt;2)+($R$125&lt;&gt;2)+($Y$125&lt;&gt;2)+($AF$125&lt;&gt;2)=0,2,IF((($D$125&lt;&gt;2)*$D$125+($K$125&lt;&gt;2)*$K$125+($R$125&lt;&gt;2)*$R$125+($Y$125&lt;&gt;2)*$Y$125+($AF$125&lt;&gt;2)*$AF$125)/(($D$125&lt;&gt;2)+($K$125&lt;&gt;2)+($R$125&lt;&gt;2)+($Y$125&lt;&gt;2)+($AF$125&lt;&gt;2))&gt;=0.5,1,0))</f>
        <v/>
      </c>
      <c r="AN125" s="8">
        <f>IF(($E$125&lt;&gt;2)+($L$125&lt;&gt;2)+($S$125&lt;&gt;2)+($Z$125&lt;&gt;2)+($AG$125&lt;&gt;2)=0,2,IF((($E$125&lt;&gt;2)*$E$125+($L$125&lt;&gt;2)*$L$125+($S$125&lt;&gt;2)*$S$125+($Z$125&lt;&gt;2)*$Z$125+($AG$125&lt;&gt;2)*$AG$125)/(($E$125&lt;&gt;2)+($L$125&lt;&gt;2)+($S$125&lt;&gt;2)+($Z$125&lt;&gt;2)+($AG$125&lt;&gt;2))&gt;=0.5,1,0))</f>
        <v/>
      </c>
      <c r="AO125" s="8">
        <f>IF(($F$125&lt;&gt;2)+($M$125&lt;&gt;2)+($T$125&lt;&gt;2)+($AA$125&lt;&gt;2)+($AH$125&lt;&gt;2)=0,2,IF((($F$125&lt;&gt;2)*$F$125+($M$125&lt;&gt;2)*$M$125+($T$125&lt;&gt;2)*$T$125+($AA$125&lt;&gt;2)*$AA$125+($AH$125&lt;&gt;2)*$AH$125)/(($F$125&lt;&gt;2)+($M$125&lt;&gt;2)+($T$125&lt;&gt;2)+($AA$125&lt;&gt;2)+($AH$125&lt;&gt;2))&gt;=0.5,1,0))</f>
        <v/>
      </c>
      <c r="AP125" s="8">
        <f>IF(($G$125&lt;&gt;2)+($N$125&lt;&gt;2)+($U$125&lt;&gt;2)+($AB$125&lt;&gt;2)+($AI$125&lt;&gt;2)=0,2,IF((($G$125&lt;&gt;2)*$G$125+($N$125&lt;&gt;2)*$N$125+($U$125&lt;&gt;2)*$U$125+($AB$125&lt;&gt;2)*$AB$125+($AI$125&lt;&gt;2)*$AI$125)/(($G$125&lt;&gt;2)+($N$125&lt;&gt;2)+($U$125&lt;&gt;2)+($AB$125&lt;&gt;2)+($AI$125&lt;&gt;2))&gt;=0.5,1,0))</f>
        <v/>
      </c>
      <c r="AR125" s="16">
        <f>'Ground truth'!$B$6</f>
        <v/>
      </c>
      <c r="AS125" s="16">
        <f>'Ground truth'!$C$6</f>
        <v/>
      </c>
      <c r="AT125" s="16">
        <f>'Ground truth'!$D$6</f>
        <v/>
      </c>
      <c r="AU125" s="16">
        <f>'Ground truth'!$E$6</f>
        <v/>
      </c>
      <c r="AV125" s="16">
        <f>'Ground truth'!$F$6</f>
        <v/>
      </c>
      <c r="AW125" s="16">
        <f>'Ground truth'!$G$6</f>
        <v/>
      </c>
    </row>
    <row r="126">
      <c r="A126" s="3" t="inlineStr">
        <is>
          <t>Reaction Wheel</t>
        </is>
      </c>
      <c r="B126" s="8" t="n">
        <v>1</v>
      </c>
      <c r="C126" s="8" t="n">
        <v>1</v>
      </c>
      <c r="D126" s="20" t="n">
        <v>2</v>
      </c>
      <c r="E126" s="20" t="n">
        <v>2</v>
      </c>
      <c r="F126" s="8" t="n">
        <v>1</v>
      </c>
      <c r="G126" s="8" t="n">
        <v>1</v>
      </c>
      <c r="I126" s="8" t="n">
        <v>1</v>
      </c>
      <c r="J126" s="8" t="n">
        <v>1</v>
      </c>
      <c r="K126" s="8" t="n">
        <v>1</v>
      </c>
      <c r="L126" s="8" t="n">
        <v>1</v>
      </c>
      <c r="M126" s="8" t="n">
        <v>1</v>
      </c>
      <c r="N126" s="8" t="n">
        <v>1</v>
      </c>
      <c r="P126" s="8" t="n">
        <v>1</v>
      </c>
      <c r="Q126" s="8" t="n">
        <v>1</v>
      </c>
      <c r="R126" s="8" t="n">
        <v>1</v>
      </c>
      <c r="S126" s="8" t="n">
        <v>1</v>
      </c>
      <c r="T126" s="8" t="n">
        <v>1</v>
      </c>
      <c r="U126" s="8" t="n">
        <v>1</v>
      </c>
      <c r="W126" s="8" t="n">
        <v>1</v>
      </c>
      <c r="X126" s="8" t="n">
        <v>1</v>
      </c>
      <c r="Y126" s="20" t="n">
        <v>2</v>
      </c>
      <c r="Z126" s="20" t="n">
        <v>2</v>
      </c>
      <c r="AA126" s="8" t="n">
        <v>1</v>
      </c>
      <c r="AB126" s="8" t="n">
        <v>1</v>
      </c>
      <c r="AD126" s="8" t="n">
        <v>1</v>
      </c>
      <c r="AE126" s="8" t="n">
        <v>1</v>
      </c>
      <c r="AF126" s="20" t="n">
        <v>2</v>
      </c>
      <c r="AG126" s="20" t="n">
        <v>2</v>
      </c>
      <c r="AH126" s="8" t="n">
        <v>1</v>
      </c>
      <c r="AI126" s="8" t="n">
        <v>1</v>
      </c>
      <c r="AK126" s="8">
        <f>IF(($B$126&lt;&gt;2)+($I$126&lt;&gt;2)+($P$126&lt;&gt;2)+($W$126&lt;&gt;2)+($AD$126&lt;&gt;2)=0,2,IF((($B$126&lt;&gt;2)*$B$126+($I$126&lt;&gt;2)*$I$126+($P$126&lt;&gt;2)*$P$126+($W$126&lt;&gt;2)*$W$126+($AD$126&lt;&gt;2)*$AD$126)/(($B$126&lt;&gt;2)+($I$126&lt;&gt;2)+($P$126&lt;&gt;2)+($W$126&lt;&gt;2)+($AD$126&lt;&gt;2))&gt;=0.5,1,0))</f>
        <v/>
      </c>
      <c r="AL126" s="8">
        <f>IF(($C$126&lt;&gt;2)+($J$126&lt;&gt;2)+($Q$126&lt;&gt;2)+($X$126&lt;&gt;2)+($AE$126&lt;&gt;2)=0,2,IF((($C$126&lt;&gt;2)*$C$126+($J$126&lt;&gt;2)*$J$126+($Q$126&lt;&gt;2)*$Q$126+($X$126&lt;&gt;2)*$X$126+($AE$126&lt;&gt;2)*$AE$126)/(($C$126&lt;&gt;2)+($J$126&lt;&gt;2)+($Q$126&lt;&gt;2)+($X$126&lt;&gt;2)+($AE$126&lt;&gt;2))&gt;=0.5,1,0))</f>
        <v/>
      </c>
      <c r="AM126" s="8">
        <f>IF(($D$126&lt;&gt;2)+($K$126&lt;&gt;2)+($R$126&lt;&gt;2)+($Y$126&lt;&gt;2)+($AF$126&lt;&gt;2)=0,2,IF((($D$126&lt;&gt;2)*$D$126+($K$126&lt;&gt;2)*$K$126+($R$126&lt;&gt;2)*$R$126+($Y$126&lt;&gt;2)*$Y$126+($AF$126&lt;&gt;2)*$AF$126)/(($D$126&lt;&gt;2)+($K$126&lt;&gt;2)+($R$126&lt;&gt;2)+($Y$126&lt;&gt;2)+($AF$126&lt;&gt;2))&gt;=0.5,1,0))</f>
        <v/>
      </c>
      <c r="AN126" s="8">
        <f>IF(($E$126&lt;&gt;2)+($L$126&lt;&gt;2)+($S$126&lt;&gt;2)+($Z$126&lt;&gt;2)+($AG$126&lt;&gt;2)=0,2,IF((($E$126&lt;&gt;2)*$E$126+($L$126&lt;&gt;2)*$L$126+($S$126&lt;&gt;2)*$S$126+($Z$126&lt;&gt;2)*$Z$126+($AG$126&lt;&gt;2)*$AG$126)/(($E$126&lt;&gt;2)+($L$126&lt;&gt;2)+($S$126&lt;&gt;2)+($Z$126&lt;&gt;2)+($AG$126&lt;&gt;2))&gt;=0.5,1,0))</f>
        <v/>
      </c>
      <c r="AO126" s="8">
        <f>IF(($F$126&lt;&gt;2)+($M$126&lt;&gt;2)+($T$126&lt;&gt;2)+($AA$126&lt;&gt;2)+($AH$126&lt;&gt;2)=0,2,IF((($F$126&lt;&gt;2)*$F$126+($M$126&lt;&gt;2)*$M$126+($T$126&lt;&gt;2)*$T$126+($AA$126&lt;&gt;2)*$AA$126+($AH$126&lt;&gt;2)*$AH$126)/(($F$126&lt;&gt;2)+($M$126&lt;&gt;2)+($T$126&lt;&gt;2)+($AA$126&lt;&gt;2)+($AH$126&lt;&gt;2))&gt;=0.5,1,0))</f>
        <v/>
      </c>
      <c r="AP126" s="8">
        <f>IF(($G$126&lt;&gt;2)+($N$126&lt;&gt;2)+($U$126&lt;&gt;2)+($AB$126&lt;&gt;2)+($AI$126&lt;&gt;2)=0,2,IF((($G$126&lt;&gt;2)*$G$126+($N$126&lt;&gt;2)*$N$126+($U$126&lt;&gt;2)*$U$126+($AB$126&lt;&gt;2)*$AB$126+($AI$126&lt;&gt;2)*$AI$126)/(($G$126&lt;&gt;2)+($N$126&lt;&gt;2)+($U$126&lt;&gt;2)+($AB$126&lt;&gt;2)+($AI$126&lt;&gt;2))&gt;=0.5,1,0))</f>
        <v/>
      </c>
      <c r="AR126" s="16">
        <f>'Ground truth'!$B$7</f>
        <v/>
      </c>
      <c r="AS126" s="16">
        <f>'Ground truth'!$C$7</f>
        <v/>
      </c>
      <c r="AT126" s="16">
        <f>'Ground truth'!$D$7</f>
        <v/>
      </c>
      <c r="AU126" s="16">
        <f>'Ground truth'!$E$7</f>
        <v/>
      </c>
      <c r="AV126" s="16">
        <f>'Ground truth'!$F$7</f>
        <v/>
      </c>
      <c r="AW126" s="16">
        <f>'Ground truth'!$G$7</f>
        <v/>
      </c>
    </row>
    <row r="127">
      <c r="A127" s="3" t="inlineStr">
        <is>
          <t>GNC Software</t>
        </is>
      </c>
      <c r="B127" s="8" t="n">
        <v>1</v>
      </c>
      <c r="C127" s="8" t="n">
        <v>1</v>
      </c>
      <c r="D127" s="20" t="n">
        <v>2</v>
      </c>
      <c r="E127" s="20" t="n">
        <v>2</v>
      </c>
      <c r="F127" s="8" t="n">
        <v>1</v>
      </c>
      <c r="G127" s="8" t="n">
        <v>1</v>
      </c>
      <c r="I127" s="8" t="n">
        <v>1</v>
      </c>
      <c r="J127" s="8" t="n">
        <v>1</v>
      </c>
      <c r="K127" s="8" t="n">
        <v>1</v>
      </c>
      <c r="L127" s="8" t="n">
        <v>1</v>
      </c>
      <c r="M127" s="8" t="n">
        <v>1</v>
      </c>
      <c r="N127" s="8" t="n">
        <v>1</v>
      </c>
      <c r="P127" s="8" t="n">
        <v>1</v>
      </c>
      <c r="Q127" s="8" t="n">
        <v>1</v>
      </c>
      <c r="R127" s="8" t="n">
        <v>1</v>
      </c>
      <c r="S127" s="8" t="n">
        <v>1</v>
      </c>
      <c r="T127" s="8" t="n">
        <v>1</v>
      </c>
      <c r="U127" s="8" t="n">
        <v>1</v>
      </c>
      <c r="W127" s="8" t="n">
        <v>1</v>
      </c>
      <c r="X127" s="8" t="n">
        <v>1</v>
      </c>
      <c r="Y127" s="20" t="n">
        <v>2</v>
      </c>
      <c r="Z127" s="20" t="n">
        <v>2</v>
      </c>
      <c r="AA127" s="8" t="n">
        <v>1</v>
      </c>
      <c r="AB127" s="8" t="n">
        <v>1</v>
      </c>
      <c r="AD127" s="8" t="n">
        <v>1</v>
      </c>
      <c r="AE127" s="8" t="n">
        <v>1</v>
      </c>
      <c r="AF127" s="20" t="n">
        <v>2</v>
      </c>
      <c r="AG127" s="20" t="n">
        <v>2</v>
      </c>
      <c r="AH127" s="8" t="n">
        <v>1</v>
      </c>
      <c r="AI127" s="8" t="n">
        <v>1</v>
      </c>
      <c r="AK127" s="8">
        <f>IF(($B$127&lt;&gt;2)+($I$127&lt;&gt;2)+($P$127&lt;&gt;2)+($W$127&lt;&gt;2)+($AD$127&lt;&gt;2)=0,2,IF((($B$127&lt;&gt;2)*$B$127+($I$127&lt;&gt;2)*$I$127+($P$127&lt;&gt;2)*$P$127+($W$127&lt;&gt;2)*$W$127+($AD$127&lt;&gt;2)*$AD$127)/(($B$127&lt;&gt;2)+($I$127&lt;&gt;2)+($P$127&lt;&gt;2)+($W$127&lt;&gt;2)+($AD$127&lt;&gt;2))&gt;=0.5,1,0))</f>
        <v/>
      </c>
      <c r="AL127" s="8">
        <f>IF(($C$127&lt;&gt;2)+($J$127&lt;&gt;2)+($Q$127&lt;&gt;2)+($X$127&lt;&gt;2)+($AE$127&lt;&gt;2)=0,2,IF((($C$127&lt;&gt;2)*$C$127+($J$127&lt;&gt;2)*$J$127+($Q$127&lt;&gt;2)*$Q$127+($X$127&lt;&gt;2)*$X$127+($AE$127&lt;&gt;2)*$AE$127)/(($C$127&lt;&gt;2)+($J$127&lt;&gt;2)+($Q$127&lt;&gt;2)+($X$127&lt;&gt;2)+($AE$127&lt;&gt;2))&gt;=0.5,1,0))</f>
        <v/>
      </c>
      <c r="AM127" s="8">
        <f>IF(($D$127&lt;&gt;2)+($K$127&lt;&gt;2)+($R$127&lt;&gt;2)+($Y$127&lt;&gt;2)+($AF$127&lt;&gt;2)=0,2,IF((($D$127&lt;&gt;2)*$D$127+($K$127&lt;&gt;2)*$K$127+($R$127&lt;&gt;2)*$R$127+($Y$127&lt;&gt;2)*$Y$127+($AF$127&lt;&gt;2)*$AF$127)/(($D$127&lt;&gt;2)+($K$127&lt;&gt;2)+($R$127&lt;&gt;2)+($Y$127&lt;&gt;2)+($AF$127&lt;&gt;2))&gt;=0.5,1,0))</f>
        <v/>
      </c>
      <c r="AN127" s="8">
        <f>IF(($E$127&lt;&gt;2)+($L$127&lt;&gt;2)+($S$127&lt;&gt;2)+($Z$127&lt;&gt;2)+($AG$127&lt;&gt;2)=0,2,IF((($E$127&lt;&gt;2)*$E$127+($L$127&lt;&gt;2)*$L$127+($S$127&lt;&gt;2)*$S$127+($Z$127&lt;&gt;2)*$Z$127+($AG$127&lt;&gt;2)*$AG$127)/(($E$127&lt;&gt;2)+($L$127&lt;&gt;2)+($S$127&lt;&gt;2)+($Z$127&lt;&gt;2)+($AG$127&lt;&gt;2))&gt;=0.5,1,0))</f>
        <v/>
      </c>
      <c r="AO127" s="8">
        <f>IF(($F$127&lt;&gt;2)+($M$127&lt;&gt;2)+($T$127&lt;&gt;2)+($AA$127&lt;&gt;2)+($AH$127&lt;&gt;2)=0,2,IF((($F$127&lt;&gt;2)*$F$127+($M$127&lt;&gt;2)*$M$127+($T$127&lt;&gt;2)*$T$127+($AA$127&lt;&gt;2)*$AA$127+($AH$127&lt;&gt;2)*$AH$127)/(($F$127&lt;&gt;2)+($M$127&lt;&gt;2)+($T$127&lt;&gt;2)+($AA$127&lt;&gt;2)+($AH$127&lt;&gt;2))&gt;=0.5,1,0))</f>
        <v/>
      </c>
      <c r="AP127" s="8">
        <f>IF(($G$127&lt;&gt;2)+($N$127&lt;&gt;2)+($U$127&lt;&gt;2)+($AB$127&lt;&gt;2)+($AI$127&lt;&gt;2)=0,2,IF((($G$127&lt;&gt;2)*$G$127+($N$127&lt;&gt;2)*$N$127+($U$127&lt;&gt;2)*$U$127+($AB$127&lt;&gt;2)*$AB$127+($AI$127&lt;&gt;2)*$AI$127)/(($G$127&lt;&gt;2)+($N$127&lt;&gt;2)+($U$127&lt;&gt;2)+($AB$127&lt;&gt;2)+($AI$127&lt;&gt;2))&gt;=0.5,1,0))</f>
        <v/>
      </c>
      <c r="AR127" s="16">
        <f>'Ground truth'!$B$8</f>
        <v/>
      </c>
      <c r="AS127" s="16">
        <f>'Ground truth'!$C$8</f>
        <v/>
      </c>
      <c r="AT127" s="16">
        <f>'Ground truth'!$D$8</f>
        <v/>
      </c>
      <c r="AU127" s="16">
        <f>'Ground truth'!$E$8</f>
        <v/>
      </c>
      <c r="AV127" s="16">
        <f>'Ground truth'!$F$8</f>
        <v/>
      </c>
      <c r="AW127" s="16">
        <f>'Ground truth'!$G$8</f>
        <v/>
      </c>
    </row>
    <row r="129">
      <c r="A129" s="17" t="inlineStr">
        <is>
          <t>metrics — confident-only (unsure excluded from denominators)</t>
        </is>
      </c>
      <c r="B129" s="10" t="inlineStr">
        <is>
          <t>run 1</t>
        </is>
      </c>
      <c r="C129" s="10" t="inlineStr">
        <is>
          <t>run 2</t>
        </is>
      </c>
      <c r="D129" s="10" t="inlineStr">
        <is>
          <t>run 3</t>
        </is>
      </c>
      <c r="E129" s="10" t="inlineStr">
        <is>
          <t>run 4</t>
        </is>
      </c>
      <c r="F129" s="10" t="inlineStr">
        <is>
          <t>run 5</t>
        </is>
      </c>
      <c r="G129" s="10" t="inlineStr">
        <is>
          <t>avg-matrix</t>
        </is>
      </c>
      <c r="H129" s="10" t="inlineStr">
        <is>
          <t>mean</t>
        </is>
      </c>
      <c r="I129" s="10" t="inlineStr">
        <is>
          <t>std (pop.)</t>
        </is>
      </c>
      <c r="J129" s="17" t="inlineStr">
        <is>
          <t>notes</t>
        </is>
      </c>
    </row>
    <row r="130">
      <c r="A130" s="7" t="inlineStr">
        <is>
          <t>TP</t>
        </is>
      </c>
      <c r="B130" s="7">
        <f>SUMPRODUCT(($B$122:$G$127=1)*('Ground truth'!$B$3:$G$8=1))</f>
        <v/>
      </c>
      <c r="C130" s="7">
        <f>SUMPRODUCT(($I$122:$N$127=1)*('Ground truth'!$B$3:$G$8=1))</f>
        <v/>
      </c>
      <c r="D130" s="7">
        <f>SUMPRODUCT(($P$122:$U$127=1)*('Ground truth'!$B$3:$G$8=1))</f>
        <v/>
      </c>
      <c r="E130" s="7">
        <f>SUMPRODUCT(($W$122:$AB$127=1)*('Ground truth'!$B$3:$G$8=1))</f>
        <v/>
      </c>
      <c r="F130" s="7">
        <f>SUMPRODUCT(($AD$122:$AI$127=1)*('Ground truth'!$B$3:$G$8=1))</f>
        <v/>
      </c>
      <c r="G130" s="7">
        <f>SUMPRODUCT(($AK$122:$AP$127=1)*('Ground truth'!$B$3:$G$8=1))</f>
        <v/>
      </c>
      <c r="H130" s="12">
        <f>AVERAGE($B$130:$F$130)</f>
        <v/>
      </c>
      <c r="I130" s="12">
        <f>STDEV.P($B$130:$F$130)</f>
        <v/>
      </c>
    </row>
    <row r="131">
      <c r="A131" s="7" t="inlineStr">
        <is>
          <t>TN</t>
        </is>
      </c>
      <c r="B131" s="7">
        <f>SUMPRODUCT(($B$122:$G$127=0)*('Ground truth'!$B$3:$G$8=0))</f>
        <v/>
      </c>
      <c r="C131" s="7">
        <f>SUMPRODUCT(($I$122:$N$127=0)*('Ground truth'!$B$3:$G$8=0))</f>
        <v/>
      </c>
      <c r="D131" s="7">
        <f>SUMPRODUCT(($P$122:$U$127=0)*('Ground truth'!$B$3:$G$8=0))</f>
        <v/>
      </c>
      <c r="E131" s="7">
        <f>SUMPRODUCT(($W$122:$AB$127=0)*('Ground truth'!$B$3:$G$8=0))</f>
        <v/>
      </c>
      <c r="F131" s="7">
        <f>SUMPRODUCT(($AD$122:$AI$127=0)*('Ground truth'!$B$3:$G$8=0))</f>
        <v/>
      </c>
      <c r="G131" s="7">
        <f>SUMPRODUCT(($AK$122:$AP$127=0)*('Ground truth'!$B$3:$G$8=0))</f>
        <v/>
      </c>
      <c r="H131" s="12">
        <f>AVERAGE($B$131:$F$131)</f>
        <v/>
      </c>
      <c r="I131" s="12">
        <f>STDEV.P($B$131:$F$131)</f>
        <v/>
      </c>
    </row>
    <row r="132">
      <c r="A132" s="7" t="inlineStr">
        <is>
          <t>FP</t>
        </is>
      </c>
      <c r="B132" s="7">
        <f>SUMPRODUCT(($B$122:$G$127=1)*('Ground truth'!$B$3:$G$8=0))</f>
        <v/>
      </c>
      <c r="C132" s="7">
        <f>SUMPRODUCT(($I$122:$N$127=1)*('Ground truth'!$B$3:$G$8=0))</f>
        <v/>
      </c>
      <c r="D132" s="7">
        <f>SUMPRODUCT(($P$122:$U$127=1)*('Ground truth'!$B$3:$G$8=0))</f>
        <v/>
      </c>
      <c r="E132" s="7">
        <f>SUMPRODUCT(($W$122:$AB$127=1)*('Ground truth'!$B$3:$G$8=0))</f>
        <v/>
      </c>
      <c r="F132" s="7">
        <f>SUMPRODUCT(($AD$122:$AI$127=1)*('Ground truth'!$B$3:$G$8=0))</f>
        <v/>
      </c>
      <c r="G132" s="7">
        <f>SUMPRODUCT(($AK$122:$AP$127=1)*('Ground truth'!$B$3:$G$8=0))</f>
        <v/>
      </c>
      <c r="H132" s="12">
        <f>AVERAGE($B$132:$F$132)</f>
        <v/>
      </c>
      <c r="I132" s="12">
        <f>STDEV.P($B$132:$F$132)</f>
        <v/>
      </c>
    </row>
    <row r="133">
      <c r="A133" s="7" t="inlineStr">
        <is>
          <t>FN</t>
        </is>
      </c>
      <c r="B133" s="7">
        <f>SUMPRODUCT(($B$122:$G$127=0)*('Ground truth'!$B$3:$G$8=1))</f>
        <v/>
      </c>
      <c r="C133" s="7">
        <f>SUMPRODUCT(($I$122:$N$127=0)*('Ground truth'!$B$3:$G$8=1))</f>
        <v/>
      </c>
      <c r="D133" s="7">
        <f>SUMPRODUCT(($P$122:$U$127=0)*('Ground truth'!$B$3:$G$8=1))</f>
        <v/>
      </c>
      <c r="E133" s="7">
        <f>SUMPRODUCT(($W$122:$AB$127=0)*('Ground truth'!$B$3:$G$8=1))</f>
        <v/>
      </c>
      <c r="F133" s="7">
        <f>SUMPRODUCT(($AD$122:$AI$127=0)*('Ground truth'!$B$3:$G$8=1))</f>
        <v/>
      </c>
      <c r="G133" s="7">
        <f>SUMPRODUCT(($AK$122:$AP$127=0)*('Ground truth'!$B$3:$G$8=1))</f>
        <v/>
      </c>
      <c r="H133" s="12">
        <f>AVERAGE($B$133:$F$133)</f>
        <v/>
      </c>
      <c r="I133" s="12">
        <f>STDEV.P($B$133:$F$133)</f>
        <v/>
      </c>
    </row>
    <row r="134">
      <c r="A134" s="4" t="inlineStr">
        <is>
          <t>Precision</t>
        </is>
      </c>
      <c r="B134" s="12">
        <f>IFERROR($B$130/($B$130+$B$132),0)</f>
        <v/>
      </c>
      <c r="C134" s="12">
        <f>IFERROR($C$130/($C$130+$C$132),0)</f>
        <v/>
      </c>
      <c r="D134" s="12">
        <f>IFERROR($D$130/($D$130+$D$132),0)</f>
        <v/>
      </c>
      <c r="E134" s="12">
        <f>IFERROR($E$130/($E$130+$E$132),0)</f>
        <v/>
      </c>
      <c r="F134" s="12">
        <f>IFERROR($F$130/($F$130+$F$132),0)</f>
        <v/>
      </c>
      <c r="G134" s="12">
        <f>IFERROR($G$130/($G$130+$G$132),0)</f>
        <v/>
      </c>
      <c r="H134" s="18">
        <f>AVERAGE($B$134:$F$134)</f>
        <v/>
      </c>
      <c r="I134" s="18">
        <f>STDEV.P($B$134:$F$134)</f>
        <v/>
      </c>
    </row>
    <row r="135">
      <c r="A135" s="4" t="inlineStr">
        <is>
          <t>Recall</t>
        </is>
      </c>
      <c r="B135" s="12">
        <f>IFERROR($B$130/($B$130+$B$133),0)</f>
        <v/>
      </c>
      <c r="C135" s="12">
        <f>IFERROR($C$130/($C$130+$C$133),0)</f>
        <v/>
      </c>
      <c r="D135" s="12">
        <f>IFERROR($D$130/($D$130+$D$133),0)</f>
        <v/>
      </c>
      <c r="E135" s="12">
        <f>IFERROR($E$130/($E$130+$E$133),0)</f>
        <v/>
      </c>
      <c r="F135" s="12">
        <f>IFERROR($F$130/($F$130+$F$133),0)</f>
        <v/>
      </c>
      <c r="G135" s="12">
        <f>IFERROR($G$130/($G$130+$G$133),0)</f>
        <v/>
      </c>
      <c r="H135" s="18">
        <f>AVERAGE($B$135:$F$135)</f>
        <v/>
      </c>
      <c r="I135" s="18">
        <f>STDEV.P($B$135:$F$135)</f>
        <v/>
      </c>
    </row>
    <row r="136">
      <c r="A136" s="4" t="inlineStr">
        <is>
          <t>F1</t>
        </is>
      </c>
      <c r="B136" s="12">
        <f>IFERROR(2*$B$134*$B$135/($B$134+$B$135),0)</f>
        <v/>
      </c>
      <c r="C136" s="12">
        <f>IFERROR(2*$C$134*$C$135/($C$134+$C$135),0)</f>
        <v/>
      </c>
      <c r="D136" s="12">
        <f>IFERROR(2*$D$134*$D$135/($D$134+$D$135),0)</f>
        <v/>
      </c>
      <c r="E136" s="12">
        <f>IFERROR(2*$E$134*$E$135/($E$134+$E$135),0)</f>
        <v/>
      </c>
      <c r="F136" s="12">
        <f>IFERROR(2*$F$134*$F$135/($F$134+$F$135),0)</f>
        <v/>
      </c>
      <c r="G136" s="12">
        <f>IFERROR(2*$G$134*$G$135/($G$134+$G$135),0)</f>
        <v/>
      </c>
      <c r="H136" s="18">
        <f>AVERAGE($B$136:$F$136)</f>
        <v/>
      </c>
      <c r="I136" s="18">
        <f>STDEV.P($B$136:$F$136)</f>
        <v/>
      </c>
    </row>
    <row r="137">
      <c r="A137" s="4" t="inlineStr">
        <is>
          <t>Accuracy</t>
        </is>
      </c>
      <c r="B137" s="12">
        <f>IFERROR(($B$130+$B$131)/($B$130+$B$131+$B$132+$B$133),0)</f>
        <v/>
      </c>
      <c r="C137" s="12">
        <f>IFERROR(($C$130+$C$131)/($C$130+$C$131+$C$132+$C$133),0)</f>
        <v/>
      </c>
      <c r="D137" s="12">
        <f>IFERROR(($D$130+$D$131)/($D$130+$D$131+$D$132+$D$133),0)</f>
        <v/>
      </c>
      <c r="E137" s="12">
        <f>IFERROR(($E$130+$E$131)/($E$130+$E$131+$E$132+$E$133),0)</f>
        <v/>
      </c>
      <c r="F137" s="12">
        <f>IFERROR(($F$130+$F$131)/($F$130+$F$131+$F$132+$F$133),0)</f>
        <v/>
      </c>
      <c r="G137" s="12">
        <f>IFERROR(($G$130+$G$131)/($G$130+$G$131+$G$132+$G$133),0)</f>
        <v/>
      </c>
      <c r="H137" s="18">
        <f>AVERAGE($B$137:$F$137)</f>
        <v/>
      </c>
      <c r="I137" s="18">
        <f>STDEV.P($B$137:$F$137)</f>
        <v/>
      </c>
    </row>
    <row r="138">
      <c r="A138" s="4" t="inlineStr">
        <is>
          <t>Edit distance</t>
        </is>
      </c>
      <c r="B138" s="12">
        <f>SUMPRODUCT(ABS('Ground truth'!$B$3:$G$8-$B$122:$G$127))</f>
        <v/>
      </c>
      <c r="C138" s="12">
        <f>SUMPRODUCT(ABS('Ground truth'!$B$3:$G$8-$I$122:$N$127))</f>
        <v/>
      </c>
      <c r="D138" s="12">
        <f>SUMPRODUCT(ABS('Ground truth'!$B$3:$G$8-$P$122:$U$127))</f>
        <v/>
      </c>
      <c r="E138" s="12">
        <f>SUMPRODUCT(ABS('Ground truth'!$B$3:$G$8-$W$122:$AB$127))</f>
        <v/>
      </c>
      <c r="F138" s="12">
        <f>SUMPRODUCT(ABS('Ground truth'!$B$3:$G$8-$AD$122:$AI$127))</f>
        <v/>
      </c>
      <c r="G138" s="12">
        <f>SUMPRODUCT(ABS('Ground truth'!$B$3:$G$8-$AK$122:$AP$127))</f>
        <v/>
      </c>
      <c r="H138" s="18">
        <f>AVERAGE($B$138:$F$138)</f>
        <v/>
      </c>
      <c r="I138" s="18">
        <f>STDEV.P($B$138:$F$138)</f>
        <v/>
      </c>
    </row>
    <row r="139">
      <c r="A139" s="4" t="inlineStr">
        <is>
          <t>Spectral distance</t>
        </is>
      </c>
      <c r="B139" s="12">
        <f>SQRT(SUMPRODUCT(('Ground truth'!$J$3:$J$8-$B$149:$B$154)^2))</f>
        <v/>
      </c>
      <c r="C139" s="12">
        <f>SQRT(SUMPRODUCT(('Ground truth'!$J$3:$J$8-$C$149:$C$154)^2))</f>
        <v/>
      </c>
      <c r="D139" s="12">
        <f>SQRT(SUMPRODUCT(('Ground truth'!$J$3:$J$8-$D$149:$D$154)^2))</f>
        <v/>
      </c>
      <c r="E139" s="12">
        <f>SQRT(SUMPRODUCT(('Ground truth'!$J$3:$J$8-$E$149:$E$154)^2))</f>
        <v/>
      </c>
      <c r="F139" s="12">
        <f>SQRT(SUMPRODUCT(('Ground truth'!$J$3:$J$8-$F$149:$F$154)^2))</f>
        <v/>
      </c>
      <c r="G139" s="12">
        <f>SQRT(SUMPRODUCT(('Ground truth'!$J$3:$J$8-$G$149:$G$154)^2))</f>
        <v/>
      </c>
      <c r="H139" s="18">
        <f>AVERAGE($B$139:$F$139)</f>
        <v/>
      </c>
      <c r="I139" s="18">
        <f>STDEV.P($B$139:$F$139)</f>
        <v/>
      </c>
    </row>
    <row r="140">
      <c r="A140" s="4" t="inlineStr">
        <is>
          <t>Unsure cells</t>
        </is>
      </c>
      <c r="B140" s="7">
        <f>COUNTIF($B$122:$G$127,2)</f>
        <v/>
      </c>
      <c r="C140" s="7">
        <f>COUNTIF($I$122:$N$127,2)</f>
        <v/>
      </c>
      <c r="D140" s="7">
        <f>COUNTIF($P$122:$U$127,2)</f>
        <v/>
      </c>
      <c r="E140" s="7">
        <f>COUNTIF($W$122:$AB$127,2)</f>
        <v/>
      </c>
      <c r="F140" s="7">
        <f>COUNTIF($AD$122:$AI$127,2)</f>
        <v/>
      </c>
      <c r="G140" s="7">
        <f>COUNTIF($AK$122:$AP$127,2)</f>
        <v/>
      </c>
      <c r="H140" s="12">
        <f>AVERAGE($B$140:$F$140)</f>
        <v/>
      </c>
      <c r="I140" s="12">
        <f>STDEV.P($B$140:$F$140)</f>
        <v/>
      </c>
    </row>
    <row r="141">
      <c r="A141" s="3" t="inlineStr">
        <is>
          <t>eigenvalues (real part, numpy order; pasted)</t>
        </is>
      </c>
    </row>
    <row r="142">
      <c r="A142" s="3" t="inlineStr">
        <is>
          <t xml:space="preserve">  λ1</t>
        </is>
      </c>
      <c r="B142" s="19" t="n">
        <v>7.783023515112374</v>
      </c>
      <c r="C142" s="19" t="n">
        <v>6.000000000000001</v>
      </c>
      <c r="D142" s="19" t="n">
        <v>6.000000000000001</v>
      </c>
      <c r="E142" s="19" t="n">
        <v>7.783023515112374</v>
      </c>
      <c r="F142" s="19" t="n">
        <v>7.783023515112374</v>
      </c>
      <c r="G142" s="19" t="n">
        <v>6.000000000000001</v>
      </c>
    </row>
    <row r="143">
      <c r="A143" s="3" t="inlineStr">
        <is>
          <t xml:space="preserve">  λ2</t>
        </is>
      </c>
      <c r="B143" s="19" t="n">
        <v>-2.121365021756754</v>
      </c>
      <c r="C143" s="19" t="n">
        <v>-4.386334140049162e-48</v>
      </c>
      <c r="D143" s="19" t="n">
        <v>-4.386334140049162e-48</v>
      </c>
      <c r="E143" s="19" t="n">
        <v>-2.121365021756754</v>
      </c>
      <c r="F143" s="19" t="n">
        <v>-2.121365021756754</v>
      </c>
      <c r="G143" s="19" t="n">
        <v>-4.386334140049162e-48</v>
      </c>
    </row>
    <row r="144">
      <c r="A144" s="3" t="inlineStr">
        <is>
          <t xml:space="preserve">  λ3</t>
        </is>
      </c>
      <c r="B144" s="19" t="n">
        <v>-0.6232431455745425</v>
      </c>
      <c r="C144" s="19" t="n">
        <v>0</v>
      </c>
      <c r="D144" s="19" t="n">
        <v>0</v>
      </c>
      <c r="E144" s="19" t="n">
        <v>-0.6232431455745425</v>
      </c>
      <c r="F144" s="19" t="n">
        <v>-0.6232431455745425</v>
      </c>
      <c r="G144" s="19" t="n">
        <v>0</v>
      </c>
    </row>
    <row r="145">
      <c r="A145" s="3" t="inlineStr">
        <is>
          <t xml:space="preserve">  λ4</t>
        </is>
      </c>
      <c r="B145" s="19" t="n">
        <v>0.6726267175484949</v>
      </c>
      <c r="C145" s="19" t="n">
        <v>1.368455531567204e-48</v>
      </c>
      <c r="D145" s="19" t="n">
        <v>1.368455531567204e-48</v>
      </c>
      <c r="E145" s="19" t="n">
        <v>0.6726267175484949</v>
      </c>
      <c r="F145" s="19" t="n">
        <v>0.6726267175484949</v>
      </c>
      <c r="G145" s="19" t="n">
        <v>1.368455531567204e-48</v>
      </c>
    </row>
    <row r="146">
      <c r="A146" s="3" t="inlineStr">
        <is>
          <t xml:space="preserve">  λ5</t>
        </is>
      </c>
      <c r="B146" s="19" t="n">
        <v>0.2889579346704237</v>
      </c>
      <c r="C146" s="19" t="n">
        <v>1.370485732619968e-80</v>
      </c>
      <c r="D146" s="19" t="n">
        <v>1.370485732619968e-80</v>
      </c>
      <c r="E146" s="19" t="n">
        <v>0.2889579346704237</v>
      </c>
      <c r="F146" s="19" t="n">
        <v>0.2889579346704237</v>
      </c>
      <c r="G146" s="19" t="n">
        <v>1.370485732619968e-80</v>
      </c>
    </row>
    <row r="147">
      <c r="A147" s="3" t="inlineStr">
        <is>
          <t xml:space="preserve">  λ6</t>
        </is>
      </c>
      <c r="B147" s="19" t="n">
        <v>1.992017412006428e-33</v>
      </c>
      <c r="C147" s="19" t="n">
        <v>1.370485732619968e-80</v>
      </c>
      <c r="D147" s="19" t="n">
        <v>1.370485732619968e-80</v>
      </c>
      <c r="E147" s="19" t="n">
        <v>1.992017412006428e-33</v>
      </c>
      <c r="F147" s="19" t="n">
        <v>1.992017412006428e-33</v>
      </c>
      <c r="G147" s="19" t="n">
        <v>1.370485732619968e-80</v>
      </c>
    </row>
    <row r="148">
      <c r="A148" s="3" t="inlineStr">
        <is>
          <t>eigenvalues sorted desc (LARGE)</t>
        </is>
      </c>
    </row>
    <row r="149">
      <c r="A149" s="3" t="inlineStr">
        <is>
          <t xml:space="preserve">  λ(1)</t>
        </is>
      </c>
      <c r="B149" s="19">
        <f>LARGE($B$142:$B$147,1)</f>
        <v/>
      </c>
      <c r="C149" s="19">
        <f>LARGE($C$142:$C$147,1)</f>
        <v/>
      </c>
      <c r="D149" s="19">
        <f>LARGE($D$142:$D$147,1)</f>
        <v/>
      </c>
      <c r="E149" s="19">
        <f>LARGE($E$142:$E$147,1)</f>
        <v/>
      </c>
      <c r="F149" s="19">
        <f>LARGE($F$142:$F$147,1)</f>
        <v/>
      </c>
      <c r="G149" s="19">
        <f>LARGE($G$142:$G$147,1)</f>
        <v/>
      </c>
    </row>
    <row r="150">
      <c r="A150" s="3" t="inlineStr">
        <is>
          <t xml:space="preserve">  λ(2)</t>
        </is>
      </c>
      <c r="B150" s="19">
        <f>LARGE($B$142:$B$147,2)</f>
        <v/>
      </c>
      <c r="C150" s="19">
        <f>LARGE($C$142:$C$147,2)</f>
        <v/>
      </c>
      <c r="D150" s="19">
        <f>LARGE($D$142:$D$147,2)</f>
        <v/>
      </c>
      <c r="E150" s="19">
        <f>LARGE($E$142:$E$147,2)</f>
        <v/>
      </c>
      <c r="F150" s="19">
        <f>LARGE($F$142:$F$147,2)</f>
        <v/>
      </c>
      <c r="G150" s="19">
        <f>LARGE($G$142:$G$147,2)</f>
        <v/>
      </c>
    </row>
    <row r="151">
      <c r="A151" s="3" t="inlineStr">
        <is>
          <t xml:space="preserve">  λ(3)</t>
        </is>
      </c>
      <c r="B151" s="19">
        <f>LARGE($B$142:$B$147,3)</f>
        <v/>
      </c>
      <c r="C151" s="19">
        <f>LARGE($C$142:$C$147,3)</f>
        <v/>
      </c>
      <c r="D151" s="19">
        <f>LARGE($D$142:$D$147,3)</f>
        <v/>
      </c>
      <c r="E151" s="19">
        <f>LARGE($E$142:$E$147,3)</f>
        <v/>
      </c>
      <c r="F151" s="19">
        <f>LARGE($F$142:$F$147,3)</f>
        <v/>
      </c>
      <c r="G151" s="19">
        <f>LARGE($G$142:$G$147,3)</f>
        <v/>
      </c>
    </row>
    <row r="152">
      <c r="A152" s="3" t="inlineStr">
        <is>
          <t xml:space="preserve">  λ(4)</t>
        </is>
      </c>
      <c r="B152" s="19">
        <f>LARGE($B$142:$B$147,4)</f>
        <v/>
      </c>
      <c r="C152" s="19">
        <f>LARGE($C$142:$C$147,4)</f>
        <v/>
      </c>
      <c r="D152" s="19">
        <f>LARGE($D$142:$D$147,4)</f>
        <v/>
      </c>
      <c r="E152" s="19">
        <f>LARGE($E$142:$E$147,4)</f>
        <v/>
      </c>
      <c r="F152" s="19">
        <f>LARGE($F$142:$F$147,4)</f>
        <v/>
      </c>
      <c r="G152" s="19">
        <f>LARGE($G$142:$G$147,4)</f>
        <v/>
      </c>
    </row>
    <row r="153">
      <c r="A153" s="3" t="inlineStr">
        <is>
          <t xml:space="preserve">  λ(5)</t>
        </is>
      </c>
      <c r="B153" s="19">
        <f>LARGE($B$142:$B$147,5)</f>
        <v/>
      </c>
      <c r="C153" s="19">
        <f>LARGE($C$142:$C$147,5)</f>
        <v/>
      </c>
      <c r="D153" s="19">
        <f>LARGE($D$142:$D$147,5)</f>
        <v/>
      </c>
      <c r="E153" s="19">
        <f>LARGE($E$142:$E$147,5)</f>
        <v/>
      </c>
      <c r="F153" s="19">
        <f>LARGE($F$142:$F$147,5)</f>
        <v/>
      </c>
      <c r="G153" s="19">
        <f>LARGE($G$142:$G$147,5)</f>
        <v/>
      </c>
    </row>
    <row r="154">
      <c r="A154" s="3" t="inlineStr">
        <is>
          <t xml:space="preserve">  λ(6)</t>
        </is>
      </c>
      <c r="B154" s="19">
        <f>LARGE($B$142:$B$147,6)</f>
        <v/>
      </c>
      <c r="C154" s="19">
        <f>LARGE($C$142:$C$147,6)</f>
        <v/>
      </c>
      <c r="D154" s="19">
        <f>LARGE($D$142:$D$147,6)</f>
        <v/>
      </c>
      <c r="E154" s="19">
        <f>LARGE($E$142:$E$147,6)</f>
        <v/>
      </c>
      <c r="F154" s="19">
        <f>LARGE($F$142:$F$147,6)</f>
        <v/>
      </c>
      <c r="G154" s="19">
        <f>LARGE($G$142:$G$147,6)</f>
        <v/>
      </c>
    </row>
    <row r="155">
      <c r="A155" s="3" t="inlineStr">
        <is>
          <t>check: Σeig − trace (→0)</t>
        </is>
      </c>
      <c r="B155" s="3">
        <f>ROUND(SUM($B$142:$B$147)-($B$122+$C$123+$D$124+$E$125+$F$126+$G$127),6)</f>
        <v/>
      </c>
      <c r="C155" s="3">
        <f>ROUND(SUM($C$142:$C$147)-($I$122+$J$123+$K$124+$L$125+$M$126+$N$127),6)</f>
        <v/>
      </c>
      <c r="D155" s="3">
        <f>ROUND(SUM($D$142:$D$147)-($P$122+$Q$123+$R$124+$S$125+$T$126+$U$127),6)</f>
        <v/>
      </c>
      <c r="E155" s="3">
        <f>ROUND(SUM($E$142:$E$147)-($W$122+$X$123+$Y$124+$Z$125+$AA$126+$AB$127),6)</f>
        <v/>
      </c>
      <c r="F155" s="3">
        <f>ROUND(SUM($F$142:$F$147)-($AD$122+$AE$123+$AF$124+$AG$125+$AH$126+$AI$127),6)</f>
        <v/>
      </c>
      <c r="G155" s="3">
        <f>ROUND(SUM($G$142:$G$147)-($AK$122+$AL$123+$AM$124+$AN$125+$AO$126+$AP$127),6)</f>
        <v/>
      </c>
    </row>
    <row r="156">
      <c r="A156" s="3" t="inlineStr">
        <is>
          <t>check: Πeig − det (→0)</t>
        </is>
      </c>
      <c r="B156" s="3">
        <f>ROUND(MDETERM($B$122:$G$127)-PRODUCT($B$142:$B$147),6)</f>
        <v/>
      </c>
      <c r="C156" s="3">
        <f>ROUND(MDETERM($I$122:$N$127)-PRODUCT($C$142:$C$147),6)</f>
        <v/>
      </c>
      <c r="D156" s="3">
        <f>ROUND(MDETERM($P$122:$U$127)-PRODUCT($D$142:$D$147),6)</f>
        <v/>
      </c>
      <c r="E156" s="3">
        <f>ROUND(MDETERM($W$122:$AB$127)-PRODUCT($E$142:$E$147),6)</f>
        <v/>
      </c>
      <c r="F156" s="3">
        <f>ROUND(MDETERM($AD$122:$AI$127)-PRODUCT($F$142:$F$147),6)</f>
        <v/>
      </c>
      <c r="G156" s="3">
        <f>ROUND(MDETERM($AK$122:$AP$127)-PRODUCT($G$142:$G$147),6)</f>
        <v/>
      </c>
    </row>
    <row r="157">
      <c r="A157" s="3" t="inlineStr">
        <is>
          <t>complex eigenvalues?</t>
        </is>
      </c>
      <c r="B157" s="3" t="inlineStr"/>
      <c r="C157" s="3" t="inlineStr"/>
      <c r="D157" s="3" t="inlineStr"/>
      <c r="E157" s="3" t="inlineStr"/>
      <c r="F157" s="3" t="inlineStr"/>
      <c r="G157" s="3" t="inlineStr"/>
    </row>
    <row r="158">
      <c r="A158" s="3" t="inlineStr">
        <is>
          <t>check: det(M − λᵢI) per sorted λ (→0)</t>
        </is>
      </c>
    </row>
    <row r="159">
      <c r="A159" s="3" t="inlineStr">
        <is>
          <t xml:space="preserve">  det(M − λ(1)I)</t>
        </is>
      </c>
      <c r="B159" s="3">
        <f t="array" ref="B159">ROUND(MDETERM($B$122:$G$127-$B$149*MUNIT(6)),6)</f>
        <v/>
      </c>
      <c r="C159" s="3">
        <f t="array" ref="C159">ROUND(MDETERM($I$122:$N$127-$C$149*MUNIT(6)),6)</f>
        <v/>
      </c>
      <c r="D159" s="3">
        <f t="array" ref="D159">ROUND(MDETERM($P$122:$U$127-$D$149*MUNIT(6)),6)</f>
        <v/>
      </c>
      <c r="E159" s="3">
        <f t="array" ref="E159">ROUND(MDETERM($W$122:$AB$127-$E$149*MUNIT(6)),6)</f>
        <v/>
      </c>
      <c r="F159" s="3">
        <f t="array" ref="F159">ROUND(MDETERM($AD$122:$AI$127-$F$149*MUNIT(6)),6)</f>
        <v/>
      </c>
      <c r="G159" s="3">
        <f t="array" ref="G159">ROUND(MDETERM($AK$122:$AP$127-$G$149*MUNIT(6)),6)</f>
        <v/>
      </c>
    </row>
    <row r="160">
      <c r="A160" s="3" t="inlineStr">
        <is>
          <t xml:space="preserve">  det(M − λ(2)I)</t>
        </is>
      </c>
      <c r="B160" s="3">
        <f t="array" ref="B160">ROUND(MDETERM($B$122:$G$127-$B$150*MUNIT(6)),6)</f>
        <v/>
      </c>
      <c r="C160" s="3">
        <f t="array" ref="C160">ROUND(MDETERM($I$122:$N$127-$C$150*MUNIT(6)),6)</f>
        <v/>
      </c>
      <c r="D160" s="3">
        <f t="array" ref="D160">ROUND(MDETERM($P$122:$U$127-$D$150*MUNIT(6)),6)</f>
        <v/>
      </c>
      <c r="E160" s="3">
        <f t="array" ref="E160">ROUND(MDETERM($W$122:$AB$127-$E$150*MUNIT(6)),6)</f>
        <v/>
      </c>
      <c r="F160" s="3">
        <f t="array" ref="F160">ROUND(MDETERM($AD$122:$AI$127-$F$150*MUNIT(6)),6)</f>
        <v/>
      </c>
      <c r="G160" s="3">
        <f t="array" ref="G160">ROUND(MDETERM($AK$122:$AP$127-$G$150*MUNIT(6)),6)</f>
        <v/>
      </c>
    </row>
    <row r="161">
      <c r="A161" s="3" t="inlineStr">
        <is>
          <t xml:space="preserve">  det(M − λ(3)I)</t>
        </is>
      </c>
      <c r="B161" s="3">
        <f t="array" ref="B161">ROUND(MDETERM($B$122:$G$127-$B$151*MUNIT(6)),6)</f>
        <v/>
      </c>
      <c r="C161" s="3">
        <f t="array" ref="C161">ROUND(MDETERM($I$122:$N$127-$C$151*MUNIT(6)),6)</f>
        <v/>
      </c>
      <c r="D161" s="3">
        <f t="array" ref="D161">ROUND(MDETERM($P$122:$U$127-$D$151*MUNIT(6)),6)</f>
        <v/>
      </c>
      <c r="E161" s="3">
        <f t="array" ref="E161">ROUND(MDETERM($W$122:$AB$127-$E$151*MUNIT(6)),6)</f>
        <v/>
      </c>
      <c r="F161" s="3">
        <f t="array" ref="F161">ROUND(MDETERM($AD$122:$AI$127-$F$151*MUNIT(6)),6)</f>
        <v/>
      </c>
      <c r="G161" s="3">
        <f t="array" ref="G161">ROUND(MDETERM($AK$122:$AP$127-$G$151*MUNIT(6)),6)</f>
        <v/>
      </c>
    </row>
    <row r="162">
      <c r="A162" s="3" t="inlineStr">
        <is>
          <t xml:space="preserve">  det(M − λ(4)I)</t>
        </is>
      </c>
      <c r="B162" s="3">
        <f t="array" ref="B162">ROUND(MDETERM($B$122:$G$127-$B$152*MUNIT(6)),6)</f>
        <v/>
      </c>
      <c r="C162" s="3">
        <f t="array" ref="C162">ROUND(MDETERM($I$122:$N$127-$C$152*MUNIT(6)),6)</f>
        <v/>
      </c>
      <c r="D162" s="3">
        <f t="array" ref="D162">ROUND(MDETERM($P$122:$U$127-$D$152*MUNIT(6)),6)</f>
        <v/>
      </c>
      <c r="E162" s="3">
        <f t="array" ref="E162">ROUND(MDETERM($W$122:$AB$127-$E$152*MUNIT(6)),6)</f>
        <v/>
      </c>
      <c r="F162" s="3">
        <f t="array" ref="F162">ROUND(MDETERM($AD$122:$AI$127-$F$152*MUNIT(6)),6)</f>
        <v/>
      </c>
      <c r="G162" s="3">
        <f t="array" ref="G162">ROUND(MDETERM($AK$122:$AP$127-$G$152*MUNIT(6)),6)</f>
        <v/>
      </c>
    </row>
    <row r="163">
      <c r="A163" s="3" t="inlineStr">
        <is>
          <t xml:space="preserve">  det(M − λ(5)I)</t>
        </is>
      </c>
      <c r="B163" s="3">
        <f t="array" ref="B163">ROUND(MDETERM($B$122:$G$127-$B$153*MUNIT(6)),6)</f>
        <v/>
      </c>
      <c r="C163" s="3">
        <f t="array" ref="C163">ROUND(MDETERM($I$122:$N$127-$C$153*MUNIT(6)),6)</f>
        <v/>
      </c>
      <c r="D163" s="3">
        <f t="array" ref="D163">ROUND(MDETERM($P$122:$U$127-$D$153*MUNIT(6)),6)</f>
        <v/>
      </c>
      <c r="E163" s="3">
        <f t="array" ref="E163">ROUND(MDETERM($W$122:$AB$127-$E$153*MUNIT(6)),6)</f>
        <v/>
      </c>
      <c r="F163" s="3">
        <f t="array" ref="F163">ROUND(MDETERM($AD$122:$AI$127-$F$153*MUNIT(6)),6)</f>
        <v/>
      </c>
      <c r="G163" s="3">
        <f t="array" ref="G163">ROUND(MDETERM($AK$122:$AP$127-$G$153*MUNIT(6)),6)</f>
        <v/>
      </c>
    </row>
    <row r="164">
      <c r="A164" s="3" t="inlineStr">
        <is>
          <t xml:space="preserve">  det(M − λ(6)I)</t>
        </is>
      </c>
      <c r="B164" s="3">
        <f t="array" ref="B164">ROUND(MDETERM($B$122:$G$127-$B$154*MUNIT(6)),6)</f>
        <v/>
      </c>
      <c r="C164" s="3">
        <f t="array" ref="C164">ROUND(MDETERM($I$122:$N$127-$C$154*MUNIT(6)),6)</f>
        <v/>
      </c>
      <c r="D164" s="3">
        <f t="array" ref="D164">ROUND(MDETERM($P$122:$U$127-$D$154*MUNIT(6)),6)</f>
        <v/>
      </c>
      <c r="E164" s="3">
        <f t="array" ref="E164">ROUND(MDETERM($W$122:$AB$127-$E$154*MUNIT(6)),6)</f>
        <v/>
      </c>
      <c r="F164" s="3">
        <f t="array" ref="F164">ROUND(MDETERM($AD$122:$AI$127-$F$154*MUNIT(6)),6)</f>
        <v/>
      </c>
      <c r="G164" s="3">
        <f t="array" ref="G164">ROUND(MDETERM($AK$122:$AP$127-$G$154*MUNIT(6)),6)</f>
        <v/>
      </c>
    </row>
    <row r="168" ht="16" customHeight="1">
      <c r="A168" s="14" t="inlineStr">
        <is>
          <t>LLM | mixtral:8x22b</t>
        </is>
      </c>
      <c r="B168" s="9" t="inlineStr">
        <is>
          <t>run 1 (raw, pasted)</t>
        </is>
      </c>
      <c r="I168" s="9" t="inlineStr">
        <is>
          <t>run 2 (raw, pasted)</t>
        </is>
      </c>
      <c r="P168" s="9" t="inlineStr">
        <is>
          <t>run 3 (raw, pasted)</t>
        </is>
      </c>
      <c r="W168" s="9" t="inlineStr">
        <is>
          <t>run 4 (raw, pasted)</t>
        </is>
      </c>
      <c r="AD168" s="9" t="inlineStr">
        <is>
          <t>run 5 (raw, pasted)</t>
        </is>
      </c>
      <c r="AK168" s="9" t="inlineStr">
        <is>
          <t>Step2 average matrix (formula)</t>
        </is>
      </c>
      <c r="AR168" s="9" t="inlineStr">
        <is>
          <t>ground truth (reference)</t>
        </is>
      </c>
    </row>
    <row r="169" ht="60" customHeight="1">
      <c r="B169" s="15" t="inlineStr">
        <is>
          <t>Spacecraft</t>
        </is>
      </c>
      <c r="C169" s="15" t="inlineStr">
        <is>
          <t>Guidance, Navigation, and Control (GNC) Subsystem</t>
        </is>
      </c>
      <c r="D169" s="15" t="inlineStr">
        <is>
          <t>Propulsion Subsystem</t>
        </is>
      </c>
      <c r="E169" s="15" t="inlineStr">
        <is>
          <t>Power Subsystem</t>
        </is>
      </c>
      <c r="F169" s="15" t="inlineStr">
        <is>
          <t>Reaction Wheel</t>
        </is>
      </c>
      <c r="G169" s="15" t="inlineStr">
        <is>
          <t>GNC Software</t>
        </is>
      </c>
      <c r="I169" s="15" t="inlineStr">
        <is>
          <t>Spacecraft</t>
        </is>
      </c>
      <c r="J169" s="15" t="inlineStr">
        <is>
          <t>Guidance, Navigation, and Control (GNC) Subsystem</t>
        </is>
      </c>
      <c r="K169" s="15" t="inlineStr">
        <is>
          <t>Propulsion Subsystem</t>
        </is>
      </c>
      <c r="L169" s="15" t="inlineStr">
        <is>
          <t>Power Subsystem</t>
        </is>
      </c>
      <c r="M169" s="15" t="inlineStr">
        <is>
          <t>Reaction Wheel</t>
        </is>
      </c>
      <c r="N169" s="15" t="inlineStr">
        <is>
          <t>GNC Software</t>
        </is>
      </c>
      <c r="P169" s="15" t="inlineStr">
        <is>
          <t>Spacecraft</t>
        </is>
      </c>
      <c r="Q169" s="15" t="inlineStr">
        <is>
          <t>Guidance, Navigation, and Control (GNC) Subsystem</t>
        </is>
      </c>
      <c r="R169" s="15" t="inlineStr">
        <is>
          <t>Propulsion Subsystem</t>
        </is>
      </c>
      <c r="S169" s="15" t="inlineStr">
        <is>
          <t>Power Subsystem</t>
        </is>
      </c>
      <c r="T169" s="15" t="inlineStr">
        <is>
          <t>Reaction Wheel</t>
        </is>
      </c>
      <c r="U169" s="15" t="inlineStr">
        <is>
          <t>GNC Software</t>
        </is>
      </c>
      <c r="W169" s="15" t="inlineStr">
        <is>
          <t>Spacecraft</t>
        </is>
      </c>
      <c r="X169" s="15" t="inlineStr">
        <is>
          <t>Guidance, Navigation, and Control (GNC) Subsystem</t>
        </is>
      </c>
      <c r="Y169" s="15" t="inlineStr">
        <is>
          <t>Propulsion Subsystem</t>
        </is>
      </c>
      <c r="Z169" s="15" t="inlineStr">
        <is>
          <t>Power Subsystem</t>
        </is>
      </c>
      <c r="AA169" s="15" t="inlineStr">
        <is>
          <t>Reaction Wheel</t>
        </is>
      </c>
      <c r="AB169" s="15" t="inlineStr">
        <is>
          <t>GNC Software</t>
        </is>
      </c>
      <c r="AD169" s="15" t="inlineStr">
        <is>
          <t>Spacecraft</t>
        </is>
      </c>
      <c r="AE169" s="15" t="inlineStr">
        <is>
          <t>Guidance, Navigation, and Control (GNC) Subsystem</t>
        </is>
      </c>
      <c r="AF169" s="15" t="inlineStr">
        <is>
          <t>Propulsion Subsystem</t>
        </is>
      </c>
      <c r="AG169" s="15" t="inlineStr">
        <is>
          <t>Power Subsystem</t>
        </is>
      </c>
      <c r="AH169" s="15" t="inlineStr">
        <is>
          <t>Reaction Wheel</t>
        </is>
      </c>
      <c r="AI169" s="15" t="inlineStr">
        <is>
          <t>GNC Software</t>
        </is>
      </c>
      <c r="AK169" s="15" t="inlineStr">
        <is>
          <t>Spacecraft</t>
        </is>
      </c>
      <c r="AL169" s="15" t="inlineStr">
        <is>
          <t>Guidance, Navigation, and Control (GNC) Subsystem</t>
        </is>
      </c>
      <c r="AM169" s="15" t="inlineStr">
        <is>
          <t>Propulsion Subsystem</t>
        </is>
      </c>
      <c r="AN169" s="15" t="inlineStr">
        <is>
          <t>Power Subsystem</t>
        </is>
      </c>
      <c r="AO169" s="15" t="inlineStr">
        <is>
          <t>Reaction Wheel</t>
        </is>
      </c>
      <c r="AP169" s="15" t="inlineStr">
        <is>
          <t>GNC Software</t>
        </is>
      </c>
    </row>
    <row r="170">
      <c r="A170" s="3" t="inlineStr">
        <is>
          <t>Spacecraft</t>
        </is>
      </c>
      <c r="B170" s="8" t="n">
        <v>1</v>
      </c>
      <c r="C170" s="8" t="n">
        <v>1</v>
      </c>
      <c r="D170" s="8" t="n">
        <v>1</v>
      </c>
      <c r="E170" s="8" t="n">
        <v>1</v>
      </c>
      <c r="F170" s="8" t="n">
        <v>1</v>
      </c>
      <c r="G170" s="8" t="n">
        <v>1</v>
      </c>
      <c r="I170" s="8" t="n">
        <v>1</v>
      </c>
      <c r="J170" s="8" t="n">
        <v>1</v>
      </c>
      <c r="K170" s="8" t="n">
        <v>1</v>
      </c>
      <c r="L170" s="8" t="n">
        <v>1</v>
      </c>
      <c r="M170" s="8" t="n">
        <v>1</v>
      </c>
      <c r="N170" s="8" t="n">
        <v>1</v>
      </c>
      <c r="P170" s="8" t="n">
        <v>1</v>
      </c>
      <c r="Q170" s="8" t="n">
        <v>1</v>
      </c>
      <c r="R170" s="8" t="n">
        <v>1</v>
      </c>
      <c r="S170" s="8" t="n">
        <v>1</v>
      </c>
      <c r="T170" s="8" t="n">
        <v>1</v>
      </c>
      <c r="U170" s="8" t="n">
        <v>1</v>
      </c>
      <c r="W170" s="8" t="n">
        <v>1</v>
      </c>
      <c r="X170" s="8" t="n">
        <v>1</v>
      </c>
      <c r="Y170" s="8" t="n">
        <v>1</v>
      </c>
      <c r="Z170" s="8" t="n">
        <v>1</v>
      </c>
      <c r="AA170" s="8" t="n">
        <v>1</v>
      </c>
      <c r="AB170" s="8" t="n">
        <v>1</v>
      </c>
      <c r="AD170" s="8" t="n">
        <v>1</v>
      </c>
      <c r="AE170" s="8" t="n">
        <v>1</v>
      </c>
      <c r="AF170" s="8" t="n">
        <v>1</v>
      </c>
      <c r="AG170" s="8" t="n">
        <v>1</v>
      </c>
      <c r="AH170" s="8" t="n">
        <v>1</v>
      </c>
      <c r="AI170" s="8" t="n">
        <v>1</v>
      </c>
      <c r="AK170" s="8">
        <f>IF(($B$170&lt;&gt;2)+($I$170&lt;&gt;2)+($P$170&lt;&gt;2)+($W$170&lt;&gt;2)+($AD$170&lt;&gt;2)=0,2,IF((($B$170&lt;&gt;2)*$B$170+($I$170&lt;&gt;2)*$I$170+($P$170&lt;&gt;2)*$P$170+($W$170&lt;&gt;2)*$W$170+($AD$170&lt;&gt;2)*$AD$170)/(($B$170&lt;&gt;2)+($I$170&lt;&gt;2)+($P$170&lt;&gt;2)+($W$170&lt;&gt;2)+($AD$170&lt;&gt;2))&gt;=0.5,1,0))</f>
        <v/>
      </c>
      <c r="AL170" s="8">
        <f>IF(($C$170&lt;&gt;2)+($J$170&lt;&gt;2)+($Q$170&lt;&gt;2)+($X$170&lt;&gt;2)+($AE$170&lt;&gt;2)=0,2,IF((($C$170&lt;&gt;2)*$C$170+($J$170&lt;&gt;2)*$J$170+($Q$170&lt;&gt;2)*$Q$170+($X$170&lt;&gt;2)*$X$170+($AE$170&lt;&gt;2)*$AE$170)/(($C$170&lt;&gt;2)+($J$170&lt;&gt;2)+($Q$170&lt;&gt;2)+($X$170&lt;&gt;2)+($AE$170&lt;&gt;2))&gt;=0.5,1,0))</f>
        <v/>
      </c>
      <c r="AM170" s="8">
        <f>IF(($D$170&lt;&gt;2)+($K$170&lt;&gt;2)+($R$170&lt;&gt;2)+($Y$170&lt;&gt;2)+($AF$170&lt;&gt;2)=0,2,IF((($D$170&lt;&gt;2)*$D$170+($K$170&lt;&gt;2)*$K$170+($R$170&lt;&gt;2)*$R$170+($Y$170&lt;&gt;2)*$Y$170+($AF$170&lt;&gt;2)*$AF$170)/(($D$170&lt;&gt;2)+($K$170&lt;&gt;2)+($R$170&lt;&gt;2)+($Y$170&lt;&gt;2)+($AF$170&lt;&gt;2))&gt;=0.5,1,0))</f>
        <v/>
      </c>
      <c r="AN170" s="8">
        <f>IF(($E$170&lt;&gt;2)+($L$170&lt;&gt;2)+($S$170&lt;&gt;2)+($Z$170&lt;&gt;2)+($AG$170&lt;&gt;2)=0,2,IF((($E$170&lt;&gt;2)*$E$170+($L$170&lt;&gt;2)*$L$170+($S$170&lt;&gt;2)*$S$170+($Z$170&lt;&gt;2)*$Z$170+($AG$170&lt;&gt;2)*$AG$170)/(($E$170&lt;&gt;2)+($L$170&lt;&gt;2)+($S$170&lt;&gt;2)+($Z$170&lt;&gt;2)+($AG$170&lt;&gt;2))&gt;=0.5,1,0))</f>
        <v/>
      </c>
      <c r="AO170" s="8">
        <f>IF(($F$170&lt;&gt;2)+($M$170&lt;&gt;2)+($T$170&lt;&gt;2)+($AA$170&lt;&gt;2)+($AH$170&lt;&gt;2)=0,2,IF((($F$170&lt;&gt;2)*$F$170+($M$170&lt;&gt;2)*$M$170+($T$170&lt;&gt;2)*$T$170+($AA$170&lt;&gt;2)*$AA$170+($AH$170&lt;&gt;2)*$AH$170)/(($F$170&lt;&gt;2)+($M$170&lt;&gt;2)+($T$170&lt;&gt;2)+($AA$170&lt;&gt;2)+($AH$170&lt;&gt;2))&gt;=0.5,1,0))</f>
        <v/>
      </c>
      <c r="AP170" s="8">
        <f>IF(($G$170&lt;&gt;2)+($N$170&lt;&gt;2)+($U$170&lt;&gt;2)+($AB$170&lt;&gt;2)+($AI$170&lt;&gt;2)=0,2,IF((($G$170&lt;&gt;2)*$G$170+($N$170&lt;&gt;2)*$N$170+($U$170&lt;&gt;2)*$U$170+($AB$170&lt;&gt;2)*$AB$170+($AI$170&lt;&gt;2)*$AI$170)/(($G$170&lt;&gt;2)+($N$170&lt;&gt;2)+($U$170&lt;&gt;2)+($AB$170&lt;&gt;2)+($AI$170&lt;&gt;2))&gt;=0.5,1,0))</f>
        <v/>
      </c>
      <c r="AR170" s="16">
        <f>'Ground truth'!$B$3</f>
        <v/>
      </c>
      <c r="AS170" s="16">
        <f>'Ground truth'!$C$3</f>
        <v/>
      </c>
      <c r="AT170" s="16">
        <f>'Ground truth'!$D$3</f>
        <v/>
      </c>
      <c r="AU170" s="16">
        <f>'Ground truth'!$E$3</f>
        <v/>
      </c>
      <c r="AV170" s="16">
        <f>'Ground truth'!$F$3</f>
        <v/>
      </c>
      <c r="AW170" s="16">
        <f>'Ground truth'!$G$3</f>
        <v/>
      </c>
    </row>
    <row r="171">
      <c r="A171" s="3" t="inlineStr">
        <is>
          <t>Guidance, Navigation, and Control (GNC) Subsystem</t>
        </is>
      </c>
      <c r="B171" s="8" t="n">
        <v>1</v>
      </c>
      <c r="C171" s="8" t="n">
        <v>1</v>
      </c>
      <c r="D171" s="8" t="n">
        <v>1</v>
      </c>
      <c r="E171" s="8" t="n">
        <v>1</v>
      </c>
      <c r="F171" s="8" t="n">
        <v>1</v>
      </c>
      <c r="G171" s="8" t="n">
        <v>1</v>
      </c>
      <c r="I171" s="8" t="n">
        <v>1</v>
      </c>
      <c r="J171" s="8" t="n">
        <v>1</v>
      </c>
      <c r="K171" s="8" t="n">
        <v>1</v>
      </c>
      <c r="L171" s="8" t="n">
        <v>1</v>
      </c>
      <c r="M171" s="8" t="n">
        <v>1</v>
      </c>
      <c r="N171" s="8" t="n">
        <v>1</v>
      </c>
      <c r="P171" s="8" t="n">
        <v>1</v>
      </c>
      <c r="Q171" s="8" t="n">
        <v>1</v>
      </c>
      <c r="R171" s="8" t="n">
        <v>1</v>
      </c>
      <c r="S171" s="8" t="n">
        <v>1</v>
      </c>
      <c r="T171" s="8" t="n">
        <v>1</v>
      </c>
      <c r="U171" s="8" t="n">
        <v>1</v>
      </c>
      <c r="W171" s="8" t="n">
        <v>1</v>
      </c>
      <c r="X171" s="8" t="n">
        <v>1</v>
      </c>
      <c r="Y171" s="8" t="n">
        <v>1</v>
      </c>
      <c r="Z171" s="8" t="n">
        <v>1</v>
      </c>
      <c r="AA171" s="8" t="n">
        <v>1</v>
      </c>
      <c r="AB171" s="8" t="n">
        <v>1</v>
      </c>
      <c r="AD171" s="8" t="n">
        <v>1</v>
      </c>
      <c r="AE171" s="8" t="n">
        <v>1</v>
      </c>
      <c r="AF171" s="8" t="n">
        <v>1</v>
      </c>
      <c r="AG171" s="8" t="n">
        <v>1</v>
      </c>
      <c r="AH171" s="8" t="n">
        <v>1</v>
      </c>
      <c r="AI171" s="8" t="n">
        <v>1</v>
      </c>
      <c r="AK171" s="8">
        <f>IF(($B$171&lt;&gt;2)+($I$171&lt;&gt;2)+($P$171&lt;&gt;2)+($W$171&lt;&gt;2)+($AD$171&lt;&gt;2)=0,2,IF((($B$171&lt;&gt;2)*$B$171+($I$171&lt;&gt;2)*$I$171+($P$171&lt;&gt;2)*$P$171+($W$171&lt;&gt;2)*$W$171+($AD$171&lt;&gt;2)*$AD$171)/(($B$171&lt;&gt;2)+($I$171&lt;&gt;2)+($P$171&lt;&gt;2)+($W$171&lt;&gt;2)+($AD$171&lt;&gt;2))&gt;=0.5,1,0))</f>
        <v/>
      </c>
      <c r="AL171" s="8">
        <f>IF(($C$171&lt;&gt;2)+($J$171&lt;&gt;2)+($Q$171&lt;&gt;2)+($X$171&lt;&gt;2)+($AE$171&lt;&gt;2)=0,2,IF((($C$171&lt;&gt;2)*$C$171+($J$171&lt;&gt;2)*$J$171+($Q$171&lt;&gt;2)*$Q$171+($X$171&lt;&gt;2)*$X$171+($AE$171&lt;&gt;2)*$AE$171)/(($C$171&lt;&gt;2)+($J$171&lt;&gt;2)+($Q$171&lt;&gt;2)+($X$171&lt;&gt;2)+($AE$171&lt;&gt;2))&gt;=0.5,1,0))</f>
        <v/>
      </c>
      <c r="AM171" s="8">
        <f>IF(($D$171&lt;&gt;2)+($K$171&lt;&gt;2)+($R$171&lt;&gt;2)+($Y$171&lt;&gt;2)+($AF$171&lt;&gt;2)=0,2,IF((($D$171&lt;&gt;2)*$D$171+($K$171&lt;&gt;2)*$K$171+($R$171&lt;&gt;2)*$R$171+($Y$171&lt;&gt;2)*$Y$171+($AF$171&lt;&gt;2)*$AF$171)/(($D$171&lt;&gt;2)+($K$171&lt;&gt;2)+($R$171&lt;&gt;2)+($Y$171&lt;&gt;2)+($AF$171&lt;&gt;2))&gt;=0.5,1,0))</f>
        <v/>
      </c>
      <c r="AN171" s="8">
        <f>IF(($E$171&lt;&gt;2)+($L$171&lt;&gt;2)+($S$171&lt;&gt;2)+($Z$171&lt;&gt;2)+($AG$171&lt;&gt;2)=0,2,IF((($E$171&lt;&gt;2)*$E$171+($L$171&lt;&gt;2)*$L$171+($S$171&lt;&gt;2)*$S$171+($Z$171&lt;&gt;2)*$Z$171+($AG$171&lt;&gt;2)*$AG$171)/(($E$171&lt;&gt;2)+($L$171&lt;&gt;2)+($S$171&lt;&gt;2)+($Z$171&lt;&gt;2)+($AG$171&lt;&gt;2))&gt;=0.5,1,0))</f>
        <v/>
      </c>
      <c r="AO171" s="8">
        <f>IF(($F$171&lt;&gt;2)+($M$171&lt;&gt;2)+($T$171&lt;&gt;2)+($AA$171&lt;&gt;2)+($AH$171&lt;&gt;2)=0,2,IF((($F$171&lt;&gt;2)*$F$171+($M$171&lt;&gt;2)*$M$171+($T$171&lt;&gt;2)*$T$171+($AA$171&lt;&gt;2)*$AA$171+($AH$171&lt;&gt;2)*$AH$171)/(($F$171&lt;&gt;2)+($M$171&lt;&gt;2)+($T$171&lt;&gt;2)+($AA$171&lt;&gt;2)+($AH$171&lt;&gt;2))&gt;=0.5,1,0))</f>
        <v/>
      </c>
      <c r="AP171" s="8">
        <f>IF(($G$171&lt;&gt;2)+($N$171&lt;&gt;2)+($U$171&lt;&gt;2)+($AB$171&lt;&gt;2)+($AI$171&lt;&gt;2)=0,2,IF((($G$171&lt;&gt;2)*$G$171+($N$171&lt;&gt;2)*$N$171+($U$171&lt;&gt;2)*$U$171+($AB$171&lt;&gt;2)*$AB$171+($AI$171&lt;&gt;2)*$AI$171)/(($G$171&lt;&gt;2)+($N$171&lt;&gt;2)+($U$171&lt;&gt;2)+($AB$171&lt;&gt;2)+($AI$171&lt;&gt;2))&gt;=0.5,1,0))</f>
        <v/>
      </c>
      <c r="AR171" s="16">
        <f>'Ground truth'!$B$4</f>
        <v/>
      </c>
      <c r="AS171" s="16">
        <f>'Ground truth'!$C$4</f>
        <v/>
      </c>
      <c r="AT171" s="16">
        <f>'Ground truth'!$D$4</f>
        <v/>
      </c>
      <c r="AU171" s="16">
        <f>'Ground truth'!$E$4</f>
        <v/>
      </c>
      <c r="AV171" s="16">
        <f>'Ground truth'!$F$4</f>
        <v/>
      </c>
      <c r="AW171" s="16">
        <f>'Ground truth'!$G$4</f>
        <v/>
      </c>
    </row>
    <row r="172">
      <c r="A172" s="3" t="inlineStr">
        <is>
          <t>Propulsion Subsystem</t>
        </is>
      </c>
      <c r="B172" s="8" t="n">
        <v>1</v>
      </c>
      <c r="C172" s="8" t="n">
        <v>1</v>
      </c>
      <c r="D172" s="8" t="n">
        <v>1</v>
      </c>
      <c r="E172" s="8" t="n">
        <v>0</v>
      </c>
      <c r="F172" s="8" t="n">
        <v>0</v>
      </c>
      <c r="G172" s="8" t="n">
        <v>0</v>
      </c>
      <c r="I172" s="8" t="n">
        <v>1</v>
      </c>
      <c r="J172" s="8" t="n">
        <v>1</v>
      </c>
      <c r="K172" s="8" t="n">
        <v>1</v>
      </c>
      <c r="L172" s="8" t="n">
        <v>0</v>
      </c>
      <c r="M172" s="8" t="n">
        <v>0</v>
      </c>
      <c r="N172" s="8" t="n">
        <v>0</v>
      </c>
      <c r="P172" s="8" t="n">
        <v>1</v>
      </c>
      <c r="Q172" s="8" t="n">
        <v>1</v>
      </c>
      <c r="R172" s="8" t="n">
        <v>1</v>
      </c>
      <c r="S172" s="8" t="n">
        <v>0</v>
      </c>
      <c r="T172" s="8" t="n">
        <v>0</v>
      </c>
      <c r="U172" s="8" t="n">
        <v>0</v>
      </c>
      <c r="W172" s="8" t="n">
        <v>1</v>
      </c>
      <c r="X172" s="8" t="n">
        <v>1</v>
      </c>
      <c r="Y172" s="8" t="n">
        <v>1</v>
      </c>
      <c r="Z172" s="8" t="n">
        <v>0</v>
      </c>
      <c r="AA172" s="8" t="n">
        <v>0</v>
      </c>
      <c r="AB172" s="8" t="n">
        <v>0</v>
      </c>
      <c r="AD172" s="8" t="n">
        <v>1</v>
      </c>
      <c r="AE172" s="8" t="n">
        <v>1</v>
      </c>
      <c r="AF172" s="8" t="n">
        <v>1</v>
      </c>
      <c r="AG172" s="8" t="n">
        <v>0</v>
      </c>
      <c r="AH172" s="8" t="n">
        <v>0</v>
      </c>
      <c r="AI172" s="8" t="n">
        <v>0</v>
      </c>
      <c r="AK172" s="8">
        <f>IF(($B$172&lt;&gt;2)+($I$172&lt;&gt;2)+($P$172&lt;&gt;2)+($W$172&lt;&gt;2)+($AD$172&lt;&gt;2)=0,2,IF((($B$172&lt;&gt;2)*$B$172+($I$172&lt;&gt;2)*$I$172+($P$172&lt;&gt;2)*$P$172+($W$172&lt;&gt;2)*$W$172+($AD$172&lt;&gt;2)*$AD$172)/(($B$172&lt;&gt;2)+($I$172&lt;&gt;2)+($P$172&lt;&gt;2)+($W$172&lt;&gt;2)+($AD$172&lt;&gt;2))&gt;=0.5,1,0))</f>
        <v/>
      </c>
      <c r="AL172" s="8">
        <f>IF(($C$172&lt;&gt;2)+($J$172&lt;&gt;2)+($Q$172&lt;&gt;2)+($X$172&lt;&gt;2)+($AE$172&lt;&gt;2)=0,2,IF((($C$172&lt;&gt;2)*$C$172+($J$172&lt;&gt;2)*$J$172+($Q$172&lt;&gt;2)*$Q$172+($X$172&lt;&gt;2)*$X$172+($AE$172&lt;&gt;2)*$AE$172)/(($C$172&lt;&gt;2)+($J$172&lt;&gt;2)+($Q$172&lt;&gt;2)+($X$172&lt;&gt;2)+($AE$172&lt;&gt;2))&gt;=0.5,1,0))</f>
        <v/>
      </c>
      <c r="AM172" s="8">
        <f>IF(($D$172&lt;&gt;2)+($K$172&lt;&gt;2)+($R$172&lt;&gt;2)+($Y$172&lt;&gt;2)+($AF$172&lt;&gt;2)=0,2,IF((($D$172&lt;&gt;2)*$D$172+($K$172&lt;&gt;2)*$K$172+($R$172&lt;&gt;2)*$R$172+($Y$172&lt;&gt;2)*$Y$172+($AF$172&lt;&gt;2)*$AF$172)/(($D$172&lt;&gt;2)+($K$172&lt;&gt;2)+($R$172&lt;&gt;2)+($Y$172&lt;&gt;2)+($AF$172&lt;&gt;2))&gt;=0.5,1,0))</f>
        <v/>
      </c>
      <c r="AN172" s="8">
        <f>IF(($E$172&lt;&gt;2)+($L$172&lt;&gt;2)+($S$172&lt;&gt;2)+($Z$172&lt;&gt;2)+($AG$172&lt;&gt;2)=0,2,IF((($E$172&lt;&gt;2)*$E$172+($L$172&lt;&gt;2)*$L$172+($S$172&lt;&gt;2)*$S$172+($Z$172&lt;&gt;2)*$Z$172+($AG$172&lt;&gt;2)*$AG$172)/(($E$172&lt;&gt;2)+($L$172&lt;&gt;2)+($S$172&lt;&gt;2)+($Z$172&lt;&gt;2)+($AG$172&lt;&gt;2))&gt;=0.5,1,0))</f>
        <v/>
      </c>
      <c r="AO172" s="8">
        <f>IF(($F$172&lt;&gt;2)+($M$172&lt;&gt;2)+($T$172&lt;&gt;2)+($AA$172&lt;&gt;2)+($AH$172&lt;&gt;2)=0,2,IF((($F$172&lt;&gt;2)*$F$172+($M$172&lt;&gt;2)*$M$172+($T$172&lt;&gt;2)*$T$172+($AA$172&lt;&gt;2)*$AA$172+($AH$172&lt;&gt;2)*$AH$172)/(($F$172&lt;&gt;2)+($M$172&lt;&gt;2)+($T$172&lt;&gt;2)+($AA$172&lt;&gt;2)+($AH$172&lt;&gt;2))&gt;=0.5,1,0))</f>
        <v/>
      </c>
      <c r="AP172" s="8">
        <f>IF(($G$172&lt;&gt;2)+($N$172&lt;&gt;2)+($U$172&lt;&gt;2)+($AB$172&lt;&gt;2)+($AI$172&lt;&gt;2)=0,2,IF((($G$172&lt;&gt;2)*$G$172+($N$172&lt;&gt;2)*$N$172+($U$172&lt;&gt;2)*$U$172+($AB$172&lt;&gt;2)*$AB$172+($AI$172&lt;&gt;2)*$AI$172)/(($G$172&lt;&gt;2)+($N$172&lt;&gt;2)+($U$172&lt;&gt;2)+($AB$172&lt;&gt;2)+($AI$172&lt;&gt;2))&gt;=0.5,1,0))</f>
        <v/>
      </c>
      <c r="AR172" s="16">
        <f>'Ground truth'!$B$5</f>
        <v/>
      </c>
      <c r="AS172" s="16">
        <f>'Ground truth'!$C$5</f>
        <v/>
      </c>
      <c r="AT172" s="16">
        <f>'Ground truth'!$D$5</f>
        <v/>
      </c>
      <c r="AU172" s="16">
        <f>'Ground truth'!$E$5</f>
        <v/>
      </c>
      <c r="AV172" s="16">
        <f>'Ground truth'!$F$5</f>
        <v/>
      </c>
      <c r="AW172" s="16">
        <f>'Ground truth'!$G$5</f>
        <v/>
      </c>
    </row>
    <row r="173">
      <c r="A173" s="3" t="inlineStr">
        <is>
          <t>Power Subsystem</t>
        </is>
      </c>
      <c r="B173" s="8" t="n">
        <v>1</v>
      </c>
      <c r="C173" s="8" t="n">
        <v>1</v>
      </c>
      <c r="D173" s="8" t="n">
        <v>0</v>
      </c>
      <c r="E173" s="8" t="n">
        <v>1</v>
      </c>
      <c r="F173" s="8" t="n">
        <v>1</v>
      </c>
      <c r="G173" s="8" t="n">
        <v>0</v>
      </c>
      <c r="I173" s="8" t="n">
        <v>1</v>
      </c>
      <c r="J173" s="8" t="n">
        <v>1</v>
      </c>
      <c r="K173" s="8" t="n">
        <v>0</v>
      </c>
      <c r="L173" s="8" t="n">
        <v>1</v>
      </c>
      <c r="M173" s="8" t="n">
        <v>1</v>
      </c>
      <c r="N173" s="8" t="n">
        <v>0</v>
      </c>
      <c r="P173" s="8" t="n">
        <v>1</v>
      </c>
      <c r="Q173" s="8" t="n">
        <v>1</v>
      </c>
      <c r="R173" s="8" t="n">
        <v>0</v>
      </c>
      <c r="S173" s="8" t="n">
        <v>1</v>
      </c>
      <c r="T173" s="8" t="n">
        <v>1</v>
      </c>
      <c r="U173" s="8" t="n">
        <v>0</v>
      </c>
      <c r="W173" s="8" t="n">
        <v>1</v>
      </c>
      <c r="X173" s="8" t="n">
        <v>1</v>
      </c>
      <c r="Y173" s="8" t="n">
        <v>0</v>
      </c>
      <c r="Z173" s="8" t="n">
        <v>1</v>
      </c>
      <c r="AA173" s="8" t="n">
        <v>1</v>
      </c>
      <c r="AB173" s="8" t="n">
        <v>0</v>
      </c>
      <c r="AD173" s="8" t="n">
        <v>1</v>
      </c>
      <c r="AE173" s="8" t="n">
        <v>1</v>
      </c>
      <c r="AF173" s="8" t="n">
        <v>0</v>
      </c>
      <c r="AG173" s="8" t="n">
        <v>1</v>
      </c>
      <c r="AH173" s="8" t="n">
        <v>1</v>
      </c>
      <c r="AI173" s="8" t="n">
        <v>0</v>
      </c>
      <c r="AK173" s="8">
        <f>IF(($B$173&lt;&gt;2)+($I$173&lt;&gt;2)+($P$173&lt;&gt;2)+($W$173&lt;&gt;2)+($AD$173&lt;&gt;2)=0,2,IF((($B$173&lt;&gt;2)*$B$173+($I$173&lt;&gt;2)*$I$173+($P$173&lt;&gt;2)*$P$173+($W$173&lt;&gt;2)*$W$173+($AD$173&lt;&gt;2)*$AD$173)/(($B$173&lt;&gt;2)+($I$173&lt;&gt;2)+($P$173&lt;&gt;2)+($W$173&lt;&gt;2)+($AD$173&lt;&gt;2))&gt;=0.5,1,0))</f>
        <v/>
      </c>
      <c r="AL173" s="8">
        <f>IF(($C$173&lt;&gt;2)+($J$173&lt;&gt;2)+($Q$173&lt;&gt;2)+($X$173&lt;&gt;2)+($AE$173&lt;&gt;2)=0,2,IF((($C$173&lt;&gt;2)*$C$173+($J$173&lt;&gt;2)*$J$173+($Q$173&lt;&gt;2)*$Q$173+($X$173&lt;&gt;2)*$X$173+($AE$173&lt;&gt;2)*$AE$173)/(($C$173&lt;&gt;2)+($J$173&lt;&gt;2)+($Q$173&lt;&gt;2)+($X$173&lt;&gt;2)+($AE$173&lt;&gt;2))&gt;=0.5,1,0))</f>
        <v/>
      </c>
      <c r="AM173" s="8">
        <f>IF(($D$173&lt;&gt;2)+($K$173&lt;&gt;2)+($R$173&lt;&gt;2)+($Y$173&lt;&gt;2)+($AF$173&lt;&gt;2)=0,2,IF((($D$173&lt;&gt;2)*$D$173+($K$173&lt;&gt;2)*$K$173+($R$173&lt;&gt;2)*$R$173+($Y$173&lt;&gt;2)*$Y$173+($AF$173&lt;&gt;2)*$AF$173)/(($D$173&lt;&gt;2)+($K$173&lt;&gt;2)+($R$173&lt;&gt;2)+($Y$173&lt;&gt;2)+($AF$173&lt;&gt;2))&gt;=0.5,1,0))</f>
        <v/>
      </c>
      <c r="AN173" s="8">
        <f>IF(($E$173&lt;&gt;2)+($L$173&lt;&gt;2)+($S$173&lt;&gt;2)+($Z$173&lt;&gt;2)+($AG$173&lt;&gt;2)=0,2,IF((($E$173&lt;&gt;2)*$E$173+($L$173&lt;&gt;2)*$L$173+($S$173&lt;&gt;2)*$S$173+($Z$173&lt;&gt;2)*$Z$173+($AG$173&lt;&gt;2)*$AG$173)/(($E$173&lt;&gt;2)+($L$173&lt;&gt;2)+($S$173&lt;&gt;2)+($Z$173&lt;&gt;2)+($AG$173&lt;&gt;2))&gt;=0.5,1,0))</f>
        <v/>
      </c>
      <c r="AO173" s="8">
        <f>IF(($F$173&lt;&gt;2)+($M$173&lt;&gt;2)+($T$173&lt;&gt;2)+($AA$173&lt;&gt;2)+($AH$173&lt;&gt;2)=0,2,IF((($F$173&lt;&gt;2)*$F$173+($M$173&lt;&gt;2)*$M$173+($T$173&lt;&gt;2)*$T$173+($AA$173&lt;&gt;2)*$AA$173+($AH$173&lt;&gt;2)*$AH$173)/(($F$173&lt;&gt;2)+($M$173&lt;&gt;2)+($T$173&lt;&gt;2)+($AA$173&lt;&gt;2)+($AH$173&lt;&gt;2))&gt;=0.5,1,0))</f>
        <v/>
      </c>
      <c r="AP173" s="8">
        <f>IF(($G$173&lt;&gt;2)+($N$173&lt;&gt;2)+($U$173&lt;&gt;2)+($AB$173&lt;&gt;2)+($AI$173&lt;&gt;2)=0,2,IF((($G$173&lt;&gt;2)*$G$173+($N$173&lt;&gt;2)*$N$173+($U$173&lt;&gt;2)*$U$173+($AB$173&lt;&gt;2)*$AB$173+($AI$173&lt;&gt;2)*$AI$173)/(($G$173&lt;&gt;2)+($N$173&lt;&gt;2)+($U$173&lt;&gt;2)+($AB$173&lt;&gt;2)+($AI$173&lt;&gt;2))&gt;=0.5,1,0))</f>
        <v/>
      </c>
      <c r="AR173" s="16">
        <f>'Ground truth'!$B$6</f>
        <v/>
      </c>
      <c r="AS173" s="16">
        <f>'Ground truth'!$C$6</f>
        <v/>
      </c>
      <c r="AT173" s="16">
        <f>'Ground truth'!$D$6</f>
        <v/>
      </c>
      <c r="AU173" s="16">
        <f>'Ground truth'!$E$6</f>
        <v/>
      </c>
      <c r="AV173" s="16">
        <f>'Ground truth'!$F$6</f>
        <v/>
      </c>
      <c r="AW173" s="16">
        <f>'Ground truth'!$G$6</f>
        <v/>
      </c>
    </row>
    <row r="174">
      <c r="A174" s="3" t="inlineStr">
        <is>
          <t>Reaction Wheel</t>
        </is>
      </c>
      <c r="B174" s="8" t="n">
        <v>1</v>
      </c>
      <c r="C174" s="8" t="n">
        <v>1</v>
      </c>
      <c r="D174" s="8" t="n">
        <v>0</v>
      </c>
      <c r="E174" s="8" t="n">
        <v>1</v>
      </c>
      <c r="F174" s="8" t="n">
        <v>1</v>
      </c>
      <c r="G174" s="8" t="n">
        <v>0</v>
      </c>
      <c r="I174" s="8" t="n">
        <v>1</v>
      </c>
      <c r="J174" s="8" t="n">
        <v>1</v>
      </c>
      <c r="K174" s="8" t="n">
        <v>0</v>
      </c>
      <c r="L174" s="8" t="n">
        <v>1</v>
      </c>
      <c r="M174" s="8" t="n">
        <v>1</v>
      </c>
      <c r="N174" s="8" t="n">
        <v>0</v>
      </c>
      <c r="P174" s="8" t="n">
        <v>1</v>
      </c>
      <c r="Q174" s="8" t="n">
        <v>1</v>
      </c>
      <c r="R174" s="8" t="n">
        <v>0</v>
      </c>
      <c r="S174" s="8" t="n">
        <v>1</v>
      </c>
      <c r="T174" s="8" t="n">
        <v>1</v>
      </c>
      <c r="U174" s="8" t="n">
        <v>0</v>
      </c>
      <c r="W174" s="8" t="n">
        <v>1</v>
      </c>
      <c r="X174" s="8" t="n">
        <v>1</v>
      </c>
      <c r="Y174" s="8" t="n">
        <v>0</v>
      </c>
      <c r="Z174" s="8" t="n">
        <v>1</v>
      </c>
      <c r="AA174" s="8" t="n">
        <v>1</v>
      </c>
      <c r="AB174" s="8" t="n">
        <v>0</v>
      </c>
      <c r="AD174" s="8" t="n">
        <v>1</v>
      </c>
      <c r="AE174" s="8" t="n">
        <v>1</v>
      </c>
      <c r="AF174" s="8" t="n">
        <v>0</v>
      </c>
      <c r="AG174" s="8" t="n">
        <v>1</v>
      </c>
      <c r="AH174" s="8" t="n">
        <v>1</v>
      </c>
      <c r="AI174" s="8" t="n">
        <v>0</v>
      </c>
      <c r="AK174" s="8">
        <f>IF(($B$174&lt;&gt;2)+($I$174&lt;&gt;2)+($P$174&lt;&gt;2)+($W$174&lt;&gt;2)+($AD$174&lt;&gt;2)=0,2,IF((($B$174&lt;&gt;2)*$B$174+($I$174&lt;&gt;2)*$I$174+($P$174&lt;&gt;2)*$P$174+($W$174&lt;&gt;2)*$W$174+($AD$174&lt;&gt;2)*$AD$174)/(($B$174&lt;&gt;2)+($I$174&lt;&gt;2)+($P$174&lt;&gt;2)+($W$174&lt;&gt;2)+($AD$174&lt;&gt;2))&gt;=0.5,1,0))</f>
        <v/>
      </c>
      <c r="AL174" s="8">
        <f>IF(($C$174&lt;&gt;2)+($J$174&lt;&gt;2)+($Q$174&lt;&gt;2)+($X$174&lt;&gt;2)+($AE$174&lt;&gt;2)=0,2,IF((($C$174&lt;&gt;2)*$C$174+($J$174&lt;&gt;2)*$J$174+($Q$174&lt;&gt;2)*$Q$174+($X$174&lt;&gt;2)*$X$174+($AE$174&lt;&gt;2)*$AE$174)/(($C$174&lt;&gt;2)+($J$174&lt;&gt;2)+($Q$174&lt;&gt;2)+($X$174&lt;&gt;2)+($AE$174&lt;&gt;2))&gt;=0.5,1,0))</f>
        <v/>
      </c>
      <c r="AM174" s="8">
        <f>IF(($D$174&lt;&gt;2)+($K$174&lt;&gt;2)+($R$174&lt;&gt;2)+($Y$174&lt;&gt;2)+($AF$174&lt;&gt;2)=0,2,IF((($D$174&lt;&gt;2)*$D$174+($K$174&lt;&gt;2)*$K$174+($R$174&lt;&gt;2)*$R$174+($Y$174&lt;&gt;2)*$Y$174+($AF$174&lt;&gt;2)*$AF$174)/(($D$174&lt;&gt;2)+($K$174&lt;&gt;2)+($R$174&lt;&gt;2)+($Y$174&lt;&gt;2)+($AF$174&lt;&gt;2))&gt;=0.5,1,0))</f>
        <v/>
      </c>
      <c r="AN174" s="8">
        <f>IF(($E$174&lt;&gt;2)+($L$174&lt;&gt;2)+($S$174&lt;&gt;2)+($Z$174&lt;&gt;2)+($AG$174&lt;&gt;2)=0,2,IF((($E$174&lt;&gt;2)*$E$174+($L$174&lt;&gt;2)*$L$174+($S$174&lt;&gt;2)*$S$174+($Z$174&lt;&gt;2)*$Z$174+($AG$174&lt;&gt;2)*$AG$174)/(($E$174&lt;&gt;2)+($L$174&lt;&gt;2)+($S$174&lt;&gt;2)+($Z$174&lt;&gt;2)+($AG$174&lt;&gt;2))&gt;=0.5,1,0))</f>
        <v/>
      </c>
      <c r="AO174" s="8">
        <f>IF(($F$174&lt;&gt;2)+($M$174&lt;&gt;2)+($T$174&lt;&gt;2)+($AA$174&lt;&gt;2)+($AH$174&lt;&gt;2)=0,2,IF((($F$174&lt;&gt;2)*$F$174+($M$174&lt;&gt;2)*$M$174+($T$174&lt;&gt;2)*$T$174+($AA$174&lt;&gt;2)*$AA$174+($AH$174&lt;&gt;2)*$AH$174)/(($F$174&lt;&gt;2)+($M$174&lt;&gt;2)+($T$174&lt;&gt;2)+($AA$174&lt;&gt;2)+($AH$174&lt;&gt;2))&gt;=0.5,1,0))</f>
        <v/>
      </c>
      <c r="AP174" s="8">
        <f>IF(($G$174&lt;&gt;2)+($N$174&lt;&gt;2)+($U$174&lt;&gt;2)+($AB$174&lt;&gt;2)+($AI$174&lt;&gt;2)=0,2,IF((($G$174&lt;&gt;2)*$G$174+($N$174&lt;&gt;2)*$N$174+($U$174&lt;&gt;2)*$U$174+($AB$174&lt;&gt;2)*$AB$174+($AI$174&lt;&gt;2)*$AI$174)/(($G$174&lt;&gt;2)+($N$174&lt;&gt;2)+($U$174&lt;&gt;2)+($AB$174&lt;&gt;2)+($AI$174&lt;&gt;2))&gt;=0.5,1,0))</f>
        <v/>
      </c>
      <c r="AR174" s="16">
        <f>'Ground truth'!$B$7</f>
        <v/>
      </c>
      <c r="AS174" s="16">
        <f>'Ground truth'!$C$7</f>
        <v/>
      </c>
      <c r="AT174" s="16">
        <f>'Ground truth'!$D$7</f>
        <v/>
      </c>
      <c r="AU174" s="16">
        <f>'Ground truth'!$E$7</f>
        <v/>
      </c>
      <c r="AV174" s="16">
        <f>'Ground truth'!$F$7</f>
        <v/>
      </c>
      <c r="AW174" s="16">
        <f>'Ground truth'!$G$7</f>
        <v/>
      </c>
    </row>
    <row r="175">
      <c r="A175" s="3" t="inlineStr">
        <is>
          <t>GNC Software</t>
        </is>
      </c>
      <c r="B175" s="8" t="n">
        <v>1</v>
      </c>
      <c r="C175" s="8" t="n">
        <v>1</v>
      </c>
      <c r="D175" s="8" t="n">
        <v>0</v>
      </c>
      <c r="E175" s="8" t="n">
        <v>0</v>
      </c>
      <c r="F175" s="8" t="n">
        <v>0</v>
      </c>
      <c r="G175" s="8" t="n">
        <v>1</v>
      </c>
      <c r="I175" s="8" t="n">
        <v>1</v>
      </c>
      <c r="J175" s="8" t="n">
        <v>1</v>
      </c>
      <c r="K175" s="8" t="n">
        <v>0</v>
      </c>
      <c r="L175" s="8" t="n">
        <v>0</v>
      </c>
      <c r="M175" s="8" t="n">
        <v>0</v>
      </c>
      <c r="N175" s="8" t="n">
        <v>1</v>
      </c>
      <c r="P175" s="8" t="n">
        <v>1</v>
      </c>
      <c r="Q175" s="8" t="n">
        <v>1</v>
      </c>
      <c r="R175" s="8" t="n">
        <v>0</v>
      </c>
      <c r="S175" s="8" t="n">
        <v>0</v>
      </c>
      <c r="T175" s="8" t="n">
        <v>0</v>
      </c>
      <c r="U175" s="8" t="n">
        <v>1</v>
      </c>
      <c r="W175" s="8" t="n">
        <v>1</v>
      </c>
      <c r="X175" s="8" t="n">
        <v>1</v>
      </c>
      <c r="Y175" s="8" t="n">
        <v>0</v>
      </c>
      <c r="Z175" s="8" t="n">
        <v>0</v>
      </c>
      <c r="AA175" s="8" t="n">
        <v>0</v>
      </c>
      <c r="AB175" s="8" t="n">
        <v>1</v>
      </c>
      <c r="AD175" s="8" t="n">
        <v>1</v>
      </c>
      <c r="AE175" s="8" t="n">
        <v>1</v>
      </c>
      <c r="AF175" s="8" t="n">
        <v>0</v>
      </c>
      <c r="AG175" s="8" t="n">
        <v>0</v>
      </c>
      <c r="AH175" s="8" t="n">
        <v>0</v>
      </c>
      <c r="AI175" s="8" t="n">
        <v>1</v>
      </c>
      <c r="AK175" s="8">
        <f>IF(($B$175&lt;&gt;2)+($I$175&lt;&gt;2)+($P$175&lt;&gt;2)+($W$175&lt;&gt;2)+($AD$175&lt;&gt;2)=0,2,IF((($B$175&lt;&gt;2)*$B$175+($I$175&lt;&gt;2)*$I$175+($P$175&lt;&gt;2)*$P$175+($W$175&lt;&gt;2)*$W$175+($AD$175&lt;&gt;2)*$AD$175)/(($B$175&lt;&gt;2)+($I$175&lt;&gt;2)+($P$175&lt;&gt;2)+($W$175&lt;&gt;2)+($AD$175&lt;&gt;2))&gt;=0.5,1,0))</f>
        <v/>
      </c>
      <c r="AL175" s="8">
        <f>IF(($C$175&lt;&gt;2)+($J$175&lt;&gt;2)+($Q$175&lt;&gt;2)+($X$175&lt;&gt;2)+($AE$175&lt;&gt;2)=0,2,IF((($C$175&lt;&gt;2)*$C$175+($J$175&lt;&gt;2)*$J$175+($Q$175&lt;&gt;2)*$Q$175+($X$175&lt;&gt;2)*$X$175+($AE$175&lt;&gt;2)*$AE$175)/(($C$175&lt;&gt;2)+($J$175&lt;&gt;2)+($Q$175&lt;&gt;2)+($X$175&lt;&gt;2)+($AE$175&lt;&gt;2))&gt;=0.5,1,0))</f>
        <v/>
      </c>
      <c r="AM175" s="8">
        <f>IF(($D$175&lt;&gt;2)+($K$175&lt;&gt;2)+($R$175&lt;&gt;2)+($Y$175&lt;&gt;2)+($AF$175&lt;&gt;2)=0,2,IF((($D$175&lt;&gt;2)*$D$175+($K$175&lt;&gt;2)*$K$175+($R$175&lt;&gt;2)*$R$175+($Y$175&lt;&gt;2)*$Y$175+($AF$175&lt;&gt;2)*$AF$175)/(($D$175&lt;&gt;2)+($K$175&lt;&gt;2)+($R$175&lt;&gt;2)+($Y$175&lt;&gt;2)+($AF$175&lt;&gt;2))&gt;=0.5,1,0))</f>
        <v/>
      </c>
      <c r="AN175" s="8">
        <f>IF(($E$175&lt;&gt;2)+($L$175&lt;&gt;2)+($S$175&lt;&gt;2)+($Z$175&lt;&gt;2)+($AG$175&lt;&gt;2)=0,2,IF((($E$175&lt;&gt;2)*$E$175+($L$175&lt;&gt;2)*$L$175+($S$175&lt;&gt;2)*$S$175+($Z$175&lt;&gt;2)*$Z$175+($AG$175&lt;&gt;2)*$AG$175)/(($E$175&lt;&gt;2)+($L$175&lt;&gt;2)+($S$175&lt;&gt;2)+($Z$175&lt;&gt;2)+($AG$175&lt;&gt;2))&gt;=0.5,1,0))</f>
        <v/>
      </c>
      <c r="AO175" s="8">
        <f>IF(($F$175&lt;&gt;2)+($M$175&lt;&gt;2)+($T$175&lt;&gt;2)+($AA$175&lt;&gt;2)+($AH$175&lt;&gt;2)=0,2,IF((($F$175&lt;&gt;2)*$F$175+($M$175&lt;&gt;2)*$M$175+($T$175&lt;&gt;2)*$T$175+($AA$175&lt;&gt;2)*$AA$175+($AH$175&lt;&gt;2)*$AH$175)/(($F$175&lt;&gt;2)+($M$175&lt;&gt;2)+($T$175&lt;&gt;2)+($AA$175&lt;&gt;2)+($AH$175&lt;&gt;2))&gt;=0.5,1,0))</f>
        <v/>
      </c>
      <c r="AP175" s="8">
        <f>IF(($G$175&lt;&gt;2)+($N$175&lt;&gt;2)+($U$175&lt;&gt;2)+($AB$175&lt;&gt;2)+($AI$175&lt;&gt;2)=0,2,IF((($G$175&lt;&gt;2)*$G$175+($N$175&lt;&gt;2)*$N$175+($U$175&lt;&gt;2)*$U$175+($AB$175&lt;&gt;2)*$AB$175+($AI$175&lt;&gt;2)*$AI$175)/(($G$175&lt;&gt;2)+($N$175&lt;&gt;2)+($U$175&lt;&gt;2)+($AB$175&lt;&gt;2)+($AI$175&lt;&gt;2))&gt;=0.5,1,0))</f>
        <v/>
      </c>
      <c r="AR175" s="16">
        <f>'Ground truth'!$B$8</f>
        <v/>
      </c>
      <c r="AS175" s="16">
        <f>'Ground truth'!$C$8</f>
        <v/>
      </c>
      <c r="AT175" s="16">
        <f>'Ground truth'!$D$8</f>
        <v/>
      </c>
      <c r="AU175" s="16">
        <f>'Ground truth'!$E$8</f>
        <v/>
      </c>
      <c r="AV175" s="16">
        <f>'Ground truth'!$F$8</f>
        <v/>
      </c>
      <c r="AW175" s="16">
        <f>'Ground truth'!$G$8</f>
        <v/>
      </c>
    </row>
    <row r="177">
      <c r="A177" s="17" t="inlineStr">
        <is>
          <t>metrics — confident-only (unsure excluded from denominators)</t>
        </is>
      </c>
      <c r="B177" s="10" t="inlineStr">
        <is>
          <t>run 1</t>
        </is>
      </c>
      <c r="C177" s="10" t="inlineStr">
        <is>
          <t>run 2</t>
        </is>
      </c>
      <c r="D177" s="10" t="inlineStr">
        <is>
          <t>run 3</t>
        </is>
      </c>
      <c r="E177" s="10" t="inlineStr">
        <is>
          <t>run 4</t>
        </is>
      </c>
      <c r="F177" s="10" t="inlineStr">
        <is>
          <t>run 5</t>
        </is>
      </c>
      <c r="G177" s="10" t="inlineStr">
        <is>
          <t>avg-matrix</t>
        </is>
      </c>
      <c r="H177" s="10" t="inlineStr">
        <is>
          <t>mean</t>
        </is>
      </c>
      <c r="I177" s="10" t="inlineStr">
        <is>
          <t>std (pop.)</t>
        </is>
      </c>
      <c r="J177" s="17" t="inlineStr">
        <is>
          <t>notes</t>
        </is>
      </c>
    </row>
    <row r="178">
      <c r="A178" s="7" t="inlineStr">
        <is>
          <t>TP</t>
        </is>
      </c>
      <c r="B178" s="7">
        <f>SUMPRODUCT(($B$170:$G$175=1)*('Ground truth'!$B$3:$G$8=1))</f>
        <v/>
      </c>
      <c r="C178" s="7">
        <f>SUMPRODUCT(($I$170:$N$175=1)*('Ground truth'!$B$3:$G$8=1))</f>
        <v/>
      </c>
      <c r="D178" s="7">
        <f>SUMPRODUCT(($P$170:$U$175=1)*('Ground truth'!$B$3:$G$8=1))</f>
        <v/>
      </c>
      <c r="E178" s="7">
        <f>SUMPRODUCT(($W$170:$AB$175=1)*('Ground truth'!$B$3:$G$8=1))</f>
        <v/>
      </c>
      <c r="F178" s="7">
        <f>SUMPRODUCT(($AD$170:$AI$175=1)*('Ground truth'!$B$3:$G$8=1))</f>
        <v/>
      </c>
      <c r="G178" s="7">
        <f>SUMPRODUCT(($AK$170:$AP$175=1)*('Ground truth'!$B$3:$G$8=1))</f>
        <v/>
      </c>
      <c r="H178" s="12">
        <f>AVERAGE($B$178:$F$178)</f>
        <v/>
      </c>
      <c r="I178" s="12">
        <f>STDEV.P($B$178:$F$178)</f>
        <v/>
      </c>
    </row>
    <row r="179">
      <c r="A179" s="7" t="inlineStr">
        <is>
          <t>TN</t>
        </is>
      </c>
      <c r="B179" s="7">
        <f>SUMPRODUCT(($B$170:$G$175=0)*('Ground truth'!$B$3:$G$8=0))</f>
        <v/>
      </c>
      <c r="C179" s="7">
        <f>SUMPRODUCT(($I$170:$N$175=0)*('Ground truth'!$B$3:$G$8=0))</f>
        <v/>
      </c>
      <c r="D179" s="7">
        <f>SUMPRODUCT(($P$170:$U$175=0)*('Ground truth'!$B$3:$G$8=0))</f>
        <v/>
      </c>
      <c r="E179" s="7">
        <f>SUMPRODUCT(($W$170:$AB$175=0)*('Ground truth'!$B$3:$G$8=0))</f>
        <v/>
      </c>
      <c r="F179" s="7">
        <f>SUMPRODUCT(($AD$170:$AI$175=0)*('Ground truth'!$B$3:$G$8=0))</f>
        <v/>
      </c>
      <c r="G179" s="7">
        <f>SUMPRODUCT(($AK$170:$AP$175=0)*('Ground truth'!$B$3:$G$8=0))</f>
        <v/>
      </c>
      <c r="H179" s="12">
        <f>AVERAGE($B$179:$F$179)</f>
        <v/>
      </c>
      <c r="I179" s="12">
        <f>STDEV.P($B$179:$F$179)</f>
        <v/>
      </c>
    </row>
    <row r="180">
      <c r="A180" s="7" t="inlineStr">
        <is>
          <t>FP</t>
        </is>
      </c>
      <c r="B180" s="7">
        <f>SUMPRODUCT(($B$170:$G$175=1)*('Ground truth'!$B$3:$G$8=0))</f>
        <v/>
      </c>
      <c r="C180" s="7">
        <f>SUMPRODUCT(($I$170:$N$175=1)*('Ground truth'!$B$3:$G$8=0))</f>
        <v/>
      </c>
      <c r="D180" s="7">
        <f>SUMPRODUCT(($P$170:$U$175=1)*('Ground truth'!$B$3:$G$8=0))</f>
        <v/>
      </c>
      <c r="E180" s="7">
        <f>SUMPRODUCT(($W$170:$AB$175=1)*('Ground truth'!$B$3:$G$8=0))</f>
        <v/>
      </c>
      <c r="F180" s="7">
        <f>SUMPRODUCT(($AD$170:$AI$175=1)*('Ground truth'!$B$3:$G$8=0))</f>
        <v/>
      </c>
      <c r="G180" s="7">
        <f>SUMPRODUCT(($AK$170:$AP$175=1)*('Ground truth'!$B$3:$G$8=0))</f>
        <v/>
      </c>
      <c r="H180" s="12">
        <f>AVERAGE($B$180:$F$180)</f>
        <v/>
      </c>
      <c r="I180" s="12">
        <f>STDEV.P($B$180:$F$180)</f>
        <v/>
      </c>
    </row>
    <row r="181">
      <c r="A181" s="7" t="inlineStr">
        <is>
          <t>FN</t>
        </is>
      </c>
      <c r="B181" s="7">
        <f>SUMPRODUCT(($B$170:$G$175=0)*('Ground truth'!$B$3:$G$8=1))</f>
        <v/>
      </c>
      <c r="C181" s="7">
        <f>SUMPRODUCT(($I$170:$N$175=0)*('Ground truth'!$B$3:$G$8=1))</f>
        <v/>
      </c>
      <c r="D181" s="7">
        <f>SUMPRODUCT(($P$170:$U$175=0)*('Ground truth'!$B$3:$G$8=1))</f>
        <v/>
      </c>
      <c r="E181" s="7">
        <f>SUMPRODUCT(($W$170:$AB$175=0)*('Ground truth'!$B$3:$G$8=1))</f>
        <v/>
      </c>
      <c r="F181" s="7">
        <f>SUMPRODUCT(($AD$170:$AI$175=0)*('Ground truth'!$B$3:$G$8=1))</f>
        <v/>
      </c>
      <c r="G181" s="7">
        <f>SUMPRODUCT(($AK$170:$AP$175=0)*('Ground truth'!$B$3:$G$8=1))</f>
        <v/>
      </c>
      <c r="H181" s="12">
        <f>AVERAGE($B$181:$F$181)</f>
        <v/>
      </c>
      <c r="I181" s="12">
        <f>STDEV.P($B$181:$F$181)</f>
        <v/>
      </c>
    </row>
    <row r="182">
      <c r="A182" s="4" t="inlineStr">
        <is>
          <t>Precision</t>
        </is>
      </c>
      <c r="B182" s="12">
        <f>IFERROR($B$178/($B$178+$B$180),0)</f>
        <v/>
      </c>
      <c r="C182" s="12">
        <f>IFERROR($C$178/($C$178+$C$180),0)</f>
        <v/>
      </c>
      <c r="D182" s="12">
        <f>IFERROR($D$178/($D$178+$D$180),0)</f>
        <v/>
      </c>
      <c r="E182" s="12">
        <f>IFERROR($E$178/($E$178+$E$180),0)</f>
        <v/>
      </c>
      <c r="F182" s="12">
        <f>IFERROR($F$178/($F$178+$F$180),0)</f>
        <v/>
      </c>
      <c r="G182" s="12">
        <f>IFERROR($G$178/($G$178+$G$180),0)</f>
        <v/>
      </c>
      <c r="H182" s="18">
        <f>AVERAGE($B$182:$F$182)</f>
        <v/>
      </c>
      <c r="I182" s="18">
        <f>STDEV.P($B$182:$F$182)</f>
        <v/>
      </c>
    </row>
    <row r="183">
      <c r="A183" s="4" t="inlineStr">
        <is>
          <t>Recall</t>
        </is>
      </c>
      <c r="B183" s="12">
        <f>IFERROR($B$178/($B$178+$B$181),0)</f>
        <v/>
      </c>
      <c r="C183" s="12">
        <f>IFERROR($C$178/($C$178+$C$181),0)</f>
        <v/>
      </c>
      <c r="D183" s="12">
        <f>IFERROR($D$178/($D$178+$D$181),0)</f>
        <v/>
      </c>
      <c r="E183" s="12">
        <f>IFERROR($E$178/($E$178+$E$181),0)</f>
        <v/>
      </c>
      <c r="F183" s="12">
        <f>IFERROR($F$178/($F$178+$F$181),0)</f>
        <v/>
      </c>
      <c r="G183" s="12">
        <f>IFERROR($G$178/($G$178+$G$181),0)</f>
        <v/>
      </c>
      <c r="H183" s="18">
        <f>AVERAGE($B$183:$F$183)</f>
        <v/>
      </c>
      <c r="I183" s="18">
        <f>STDEV.P($B$183:$F$183)</f>
        <v/>
      </c>
    </row>
    <row r="184">
      <c r="A184" s="4" t="inlineStr">
        <is>
          <t>F1</t>
        </is>
      </c>
      <c r="B184" s="12">
        <f>IFERROR(2*$B$182*$B$183/($B$182+$B$183),0)</f>
        <v/>
      </c>
      <c r="C184" s="12">
        <f>IFERROR(2*$C$182*$C$183/($C$182+$C$183),0)</f>
        <v/>
      </c>
      <c r="D184" s="12">
        <f>IFERROR(2*$D$182*$D$183/($D$182+$D$183),0)</f>
        <v/>
      </c>
      <c r="E184" s="12">
        <f>IFERROR(2*$E$182*$E$183/($E$182+$E$183),0)</f>
        <v/>
      </c>
      <c r="F184" s="12">
        <f>IFERROR(2*$F$182*$F$183/($F$182+$F$183),0)</f>
        <v/>
      </c>
      <c r="G184" s="12">
        <f>IFERROR(2*$G$182*$G$183/($G$182+$G$183),0)</f>
        <v/>
      </c>
      <c r="H184" s="18">
        <f>AVERAGE($B$184:$F$184)</f>
        <v/>
      </c>
      <c r="I184" s="18">
        <f>STDEV.P($B$184:$F$184)</f>
        <v/>
      </c>
    </row>
    <row r="185">
      <c r="A185" s="4" t="inlineStr">
        <is>
          <t>Accuracy</t>
        </is>
      </c>
      <c r="B185" s="12">
        <f>IFERROR(($B$178+$B$179)/($B$178+$B$179+$B$180+$B$181),0)</f>
        <v/>
      </c>
      <c r="C185" s="12">
        <f>IFERROR(($C$178+$C$179)/($C$178+$C$179+$C$180+$C$181),0)</f>
        <v/>
      </c>
      <c r="D185" s="12">
        <f>IFERROR(($D$178+$D$179)/($D$178+$D$179+$D$180+$D$181),0)</f>
        <v/>
      </c>
      <c r="E185" s="12">
        <f>IFERROR(($E$178+$E$179)/($E$178+$E$179+$E$180+$E$181),0)</f>
        <v/>
      </c>
      <c r="F185" s="12">
        <f>IFERROR(($F$178+$F$179)/($F$178+$F$179+$F$180+$F$181),0)</f>
        <v/>
      </c>
      <c r="G185" s="12">
        <f>IFERROR(($G$178+$G$179)/($G$178+$G$179+$G$180+$G$181),0)</f>
        <v/>
      </c>
      <c r="H185" s="18">
        <f>AVERAGE($B$185:$F$185)</f>
        <v/>
      </c>
      <c r="I185" s="18">
        <f>STDEV.P($B$185:$F$185)</f>
        <v/>
      </c>
    </row>
    <row r="186">
      <c r="A186" s="4" t="inlineStr">
        <is>
          <t>Edit distance</t>
        </is>
      </c>
      <c r="B186" s="12">
        <f>SUMPRODUCT(ABS('Ground truth'!$B$3:$G$8-$B$170:$G$175))</f>
        <v/>
      </c>
      <c r="C186" s="12">
        <f>SUMPRODUCT(ABS('Ground truth'!$B$3:$G$8-$I$170:$N$175))</f>
        <v/>
      </c>
      <c r="D186" s="12">
        <f>SUMPRODUCT(ABS('Ground truth'!$B$3:$G$8-$P$170:$U$175))</f>
        <v/>
      </c>
      <c r="E186" s="12">
        <f>SUMPRODUCT(ABS('Ground truth'!$B$3:$G$8-$W$170:$AB$175))</f>
        <v/>
      </c>
      <c r="F186" s="12">
        <f>SUMPRODUCT(ABS('Ground truth'!$B$3:$G$8-$AD$170:$AI$175))</f>
        <v/>
      </c>
      <c r="G186" s="12">
        <f>SUMPRODUCT(ABS('Ground truth'!$B$3:$G$8-$AK$170:$AP$175))</f>
        <v/>
      </c>
      <c r="H186" s="18">
        <f>AVERAGE($B$186:$F$186)</f>
        <v/>
      </c>
      <c r="I186" s="18">
        <f>STDEV.P($B$186:$F$186)</f>
        <v/>
      </c>
    </row>
    <row r="187">
      <c r="A187" s="4" t="inlineStr">
        <is>
          <t>Spectral distance</t>
        </is>
      </c>
      <c r="B187" s="12">
        <f>SQRT(SUMPRODUCT(('Ground truth'!$J$3:$J$8-$B$197:$B$202)^2))</f>
        <v/>
      </c>
      <c r="C187" s="12">
        <f>SQRT(SUMPRODUCT(('Ground truth'!$J$3:$J$8-$C$197:$C$202)^2))</f>
        <v/>
      </c>
      <c r="D187" s="12">
        <f>SQRT(SUMPRODUCT(('Ground truth'!$J$3:$J$8-$D$197:$D$202)^2))</f>
        <v/>
      </c>
      <c r="E187" s="12">
        <f>SQRT(SUMPRODUCT(('Ground truth'!$J$3:$J$8-$E$197:$E$202)^2))</f>
        <v/>
      </c>
      <c r="F187" s="12">
        <f>SQRT(SUMPRODUCT(('Ground truth'!$J$3:$J$8-$F$197:$F$202)^2))</f>
        <v/>
      </c>
      <c r="G187" s="12">
        <f>SQRT(SUMPRODUCT(('Ground truth'!$J$3:$J$8-$G$197:$G$202)^2))</f>
        <v/>
      </c>
      <c r="H187" s="18">
        <f>AVERAGE($B$187:$F$187)</f>
        <v/>
      </c>
      <c r="I187" s="18">
        <f>STDEV.P($B$187:$F$187)</f>
        <v/>
      </c>
    </row>
    <row r="188">
      <c r="A188" s="4" t="inlineStr">
        <is>
          <t>Unsure cells</t>
        </is>
      </c>
      <c r="B188" s="7">
        <f>COUNTIF($B$170:$G$175,2)</f>
        <v/>
      </c>
      <c r="C188" s="7">
        <f>COUNTIF($I$170:$N$175,2)</f>
        <v/>
      </c>
      <c r="D188" s="7">
        <f>COUNTIF($P$170:$U$175,2)</f>
        <v/>
      </c>
      <c r="E188" s="7">
        <f>COUNTIF($W$170:$AB$175,2)</f>
        <v/>
      </c>
      <c r="F188" s="7">
        <f>COUNTIF($AD$170:$AI$175,2)</f>
        <v/>
      </c>
      <c r="G188" s="7">
        <f>COUNTIF($AK$170:$AP$175,2)</f>
        <v/>
      </c>
      <c r="H188" s="12">
        <f>AVERAGE($B$188:$F$188)</f>
        <v/>
      </c>
      <c r="I188" s="12">
        <f>STDEV.P($B$188:$F$188)</f>
        <v/>
      </c>
    </row>
    <row r="189">
      <c r="A189" s="3" t="inlineStr">
        <is>
          <t>eigenvalues (real part, numpy order; pasted)</t>
        </is>
      </c>
    </row>
    <row r="190">
      <c r="A190" s="3" t="inlineStr">
        <is>
          <t xml:space="preserve">  λ1</t>
        </is>
      </c>
      <c r="B190" s="19" t="n">
        <v>4.626198068527287</v>
      </c>
      <c r="C190" s="19" t="n">
        <v>4.626198068527287</v>
      </c>
      <c r="D190" s="19" t="n">
        <v>4.626198068527287</v>
      </c>
      <c r="E190" s="19" t="n">
        <v>4.626198068527287</v>
      </c>
      <c r="F190" s="19" t="n">
        <v>4.626198068527287</v>
      </c>
      <c r="G190" s="19" t="n">
        <v>4.626198068527287</v>
      </c>
    </row>
    <row r="191">
      <c r="A191" s="3" t="inlineStr">
        <is>
          <t xml:space="preserve">  λ2</t>
        </is>
      </c>
      <c r="B191" s="19" t="n">
        <v>-1.141336115655365</v>
      </c>
      <c r="C191" s="19" t="n">
        <v>-1.141336115655365</v>
      </c>
      <c r="D191" s="19" t="n">
        <v>-1.141336115655365</v>
      </c>
      <c r="E191" s="19" t="n">
        <v>-1.141336115655365</v>
      </c>
      <c r="F191" s="19" t="n">
        <v>-1.141336115655365</v>
      </c>
      <c r="G191" s="19" t="n">
        <v>-1.141336115655365</v>
      </c>
    </row>
    <row r="192">
      <c r="A192" s="3" t="inlineStr">
        <is>
          <t xml:space="preserve">  λ3</t>
        </is>
      </c>
      <c r="B192" s="19" t="n">
        <v>-2.32898745849887e-16</v>
      </c>
      <c r="C192" s="19" t="n">
        <v>-2.32898745849887e-16</v>
      </c>
      <c r="D192" s="19" t="n">
        <v>-2.32898745849887e-16</v>
      </c>
      <c r="E192" s="19" t="n">
        <v>-2.32898745849887e-16</v>
      </c>
      <c r="F192" s="19" t="n">
        <v>-2.32898745849887e-16</v>
      </c>
      <c r="G192" s="19" t="n">
        <v>-2.32898745849887e-16</v>
      </c>
    </row>
    <row r="193">
      <c r="A193" s="3" t="inlineStr">
        <is>
          <t xml:space="preserve">  λ4</t>
        </is>
      </c>
      <c r="B193" s="19" t="n">
        <v>1.51513804712807</v>
      </c>
      <c r="C193" s="19" t="n">
        <v>1.51513804712807</v>
      </c>
      <c r="D193" s="19" t="n">
        <v>1.51513804712807</v>
      </c>
      <c r="E193" s="19" t="n">
        <v>1.51513804712807</v>
      </c>
      <c r="F193" s="19" t="n">
        <v>1.51513804712807</v>
      </c>
      <c r="G193" s="19" t="n">
        <v>1.51513804712807</v>
      </c>
    </row>
    <row r="194">
      <c r="A194" s="3" t="inlineStr">
        <is>
          <t xml:space="preserve">  λ5</t>
        </is>
      </c>
      <c r="B194" s="19" t="n">
        <v>1.110223024625157e-16</v>
      </c>
      <c r="C194" s="19" t="n">
        <v>1.110223024625157e-16</v>
      </c>
      <c r="D194" s="19" t="n">
        <v>1.110223024625157e-16</v>
      </c>
      <c r="E194" s="19" t="n">
        <v>1.110223024625157e-16</v>
      </c>
      <c r="F194" s="19" t="n">
        <v>1.110223024625157e-16</v>
      </c>
      <c r="G194" s="19" t="n">
        <v>1.110223024625157e-16</v>
      </c>
    </row>
    <row r="195">
      <c r="A195" s="3" t="inlineStr">
        <is>
          <t xml:space="preserve">  λ6</t>
        </is>
      </c>
      <c r="B195" s="19" t="n">
        <v>1</v>
      </c>
      <c r="C195" s="19" t="n">
        <v>1</v>
      </c>
      <c r="D195" s="19" t="n">
        <v>1</v>
      </c>
      <c r="E195" s="19" t="n">
        <v>1</v>
      </c>
      <c r="F195" s="19" t="n">
        <v>1</v>
      </c>
      <c r="G195" s="19" t="n">
        <v>1</v>
      </c>
    </row>
    <row r="196">
      <c r="A196" s="3" t="inlineStr">
        <is>
          <t>eigenvalues sorted desc (LARGE)</t>
        </is>
      </c>
    </row>
    <row r="197">
      <c r="A197" s="3" t="inlineStr">
        <is>
          <t xml:space="preserve">  λ(1)</t>
        </is>
      </c>
      <c r="B197" s="19">
        <f>LARGE($B$190:$B$195,1)</f>
        <v/>
      </c>
      <c r="C197" s="19">
        <f>LARGE($C$190:$C$195,1)</f>
        <v/>
      </c>
      <c r="D197" s="19">
        <f>LARGE($D$190:$D$195,1)</f>
        <v/>
      </c>
      <c r="E197" s="19">
        <f>LARGE($E$190:$E$195,1)</f>
        <v/>
      </c>
      <c r="F197" s="19">
        <f>LARGE($F$190:$F$195,1)</f>
        <v/>
      </c>
      <c r="G197" s="19">
        <f>LARGE($G$190:$G$195,1)</f>
        <v/>
      </c>
    </row>
    <row r="198">
      <c r="A198" s="3" t="inlineStr">
        <is>
          <t xml:space="preserve">  λ(2)</t>
        </is>
      </c>
      <c r="B198" s="19">
        <f>LARGE($B$190:$B$195,2)</f>
        <v/>
      </c>
      <c r="C198" s="19">
        <f>LARGE($C$190:$C$195,2)</f>
        <v/>
      </c>
      <c r="D198" s="19">
        <f>LARGE($D$190:$D$195,2)</f>
        <v/>
      </c>
      <c r="E198" s="19">
        <f>LARGE($E$190:$E$195,2)</f>
        <v/>
      </c>
      <c r="F198" s="19">
        <f>LARGE($F$190:$F$195,2)</f>
        <v/>
      </c>
      <c r="G198" s="19">
        <f>LARGE($G$190:$G$195,2)</f>
        <v/>
      </c>
    </row>
    <row r="199">
      <c r="A199" s="3" t="inlineStr">
        <is>
          <t xml:space="preserve">  λ(3)</t>
        </is>
      </c>
      <c r="B199" s="19">
        <f>LARGE($B$190:$B$195,3)</f>
        <v/>
      </c>
      <c r="C199" s="19">
        <f>LARGE($C$190:$C$195,3)</f>
        <v/>
      </c>
      <c r="D199" s="19">
        <f>LARGE($D$190:$D$195,3)</f>
        <v/>
      </c>
      <c r="E199" s="19">
        <f>LARGE($E$190:$E$195,3)</f>
        <v/>
      </c>
      <c r="F199" s="19">
        <f>LARGE($F$190:$F$195,3)</f>
        <v/>
      </c>
      <c r="G199" s="19">
        <f>LARGE($G$190:$G$195,3)</f>
        <v/>
      </c>
    </row>
    <row r="200">
      <c r="A200" s="3" t="inlineStr">
        <is>
          <t xml:space="preserve">  λ(4)</t>
        </is>
      </c>
      <c r="B200" s="19">
        <f>LARGE($B$190:$B$195,4)</f>
        <v/>
      </c>
      <c r="C200" s="19">
        <f>LARGE($C$190:$C$195,4)</f>
        <v/>
      </c>
      <c r="D200" s="19">
        <f>LARGE($D$190:$D$195,4)</f>
        <v/>
      </c>
      <c r="E200" s="19">
        <f>LARGE($E$190:$E$195,4)</f>
        <v/>
      </c>
      <c r="F200" s="19">
        <f>LARGE($F$190:$F$195,4)</f>
        <v/>
      </c>
      <c r="G200" s="19">
        <f>LARGE($G$190:$G$195,4)</f>
        <v/>
      </c>
    </row>
    <row r="201">
      <c r="A201" s="3" t="inlineStr">
        <is>
          <t xml:space="preserve">  λ(5)</t>
        </is>
      </c>
      <c r="B201" s="19">
        <f>LARGE($B$190:$B$195,5)</f>
        <v/>
      </c>
      <c r="C201" s="19">
        <f>LARGE($C$190:$C$195,5)</f>
        <v/>
      </c>
      <c r="D201" s="19">
        <f>LARGE($D$190:$D$195,5)</f>
        <v/>
      </c>
      <c r="E201" s="19">
        <f>LARGE($E$190:$E$195,5)</f>
        <v/>
      </c>
      <c r="F201" s="19">
        <f>LARGE($F$190:$F$195,5)</f>
        <v/>
      </c>
      <c r="G201" s="19">
        <f>LARGE($G$190:$G$195,5)</f>
        <v/>
      </c>
    </row>
    <row r="202">
      <c r="A202" s="3" t="inlineStr">
        <is>
          <t xml:space="preserve">  λ(6)</t>
        </is>
      </c>
      <c r="B202" s="19">
        <f>LARGE($B$190:$B$195,6)</f>
        <v/>
      </c>
      <c r="C202" s="19">
        <f>LARGE($C$190:$C$195,6)</f>
        <v/>
      </c>
      <c r="D202" s="19">
        <f>LARGE($D$190:$D$195,6)</f>
        <v/>
      </c>
      <c r="E202" s="19">
        <f>LARGE($E$190:$E$195,6)</f>
        <v/>
      </c>
      <c r="F202" s="19">
        <f>LARGE($F$190:$F$195,6)</f>
        <v/>
      </c>
      <c r="G202" s="19">
        <f>LARGE($G$190:$G$195,6)</f>
        <v/>
      </c>
    </row>
    <row r="203">
      <c r="A203" s="3" t="inlineStr">
        <is>
          <t>check: Σeig − trace (→0)</t>
        </is>
      </c>
      <c r="B203" s="3">
        <f>ROUND(SUM($B$190:$B$195)-($B$170+$C$171+$D$172+$E$173+$F$174+$G$175),6)</f>
        <v/>
      </c>
      <c r="C203" s="3">
        <f>ROUND(SUM($C$190:$C$195)-($I$170+$J$171+$K$172+$L$173+$M$174+$N$175),6)</f>
        <v/>
      </c>
      <c r="D203" s="3">
        <f>ROUND(SUM($D$190:$D$195)-($P$170+$Q$171+$R$172+$S$173+$T$174+$U$175),6)</f>
        <v/>
      </c>
      <c r="E203" s="3">
        <f>ROUND(SUM($E$190:$E$195)-($W$170+$X$171+$Y$172+$Z$173+$AA$174+$AB$175),6)</f>
        <v/>
      </c>
      <c r="F203" s="3">
        <f>ROUND(SUM($F$190:$F$195)-($AD$170+$AE$171+$AF$172+$AG$173+$AH$174+$AI$175),6)</f>
        <v/>
      </c>
      <c r="G203" s="3">
        <f>ROUND(SUM($G$190:$G$195)-($AK$170+$AL$171+$AM$172+$AN$173+$AO$174+$AP$175),6)</f>
        <v/>
      </c>
    </row>
    <row r="204">
      <c r="A204" s="3" t="inlineStr">
        <is>
          <t>check: Πeig − det (→0)</t>
        </is>
      </c>
      <c r="B204" s="3">
        <f>ROUND(MDETERM($B$170:$G$175)-PRODUCT($B$190:$B$195),6)</f>
        <v/>
      </c>
      <c r="C204" s="3">
        <f>ROUND(MDETERM($I$170:$N$175)-PRODUCT($C$190:$C$195),6)</f>
        <v/>
      </c>
      <c r="D204" s="3">
        <f>ROUND(MDETERM($P$170:$U$175)-PRODUCT($D$190:$D$195),6)</f>
        <v/>
      </c>
      <c r="E204" s="3">
        <f>ROUND(MDETERM($W$170:$AB$175)-PRODUCT($E$190:$E$195),6)</f>
        <v/>
      </c>
      <c r="F204" s="3">
        <f>ROUND(MDETERM($AD$170:$AI$175)-PRODUCT($F$190:$F$195),6)</f>
        <v/>
      </c>
      <c r="G204" s="3">
        <f>ROUND(MDETERM($AK$170:$AP$175)-PRODUCT($G$190:$G$195),6)</f>
        <v/>
      </c>
    </row>
    <row r="205">
      <c r="A205" s="3" t="inlineStr">
        <is>
          <t>complex eigenvalues?</t>
        </is>
      </c>
      <c r="B205" s="3" t="inlineStr"/>
      <c r="C205" s="3" t="inlineStr"/>
      <c r="D205" s="3" t="inlineStr"/>
      <c r="E205" s="3" t="inlineStr"/>
      <c r="F205" s="3" t="inlineStr"/>
      <c r="G205" s="3" t="inlineStr"/>
    </row>
    <row r="206">
      <c r="A206" s="3" t="inlineStr">
        <is>
          <t>check: det(M − λᵢI) per sorted λ (→0)</t>
        </is>
      </c>
    </row>
    <row r="207">
      <c r="A207" s="3" t="inlineStr">
        <is>
          <t xml:space="preserve">  det(M − λ(1)I)</t>
        </is>
      </c>
      <c r="B207" s="3">
        <f t="array" ref="B207">ROUND(MDETERM($B$170:$G$175-$B$197*MUNIT(6)),6)</f>
        <v/>
      </c>
      <c r="C207" s="3">
        <f t="array" ref="C207">ROUND(MDETERM($I$170:$N$175-$C$197*MUNIT(6)),6)</f>
        <v/>
      </c>
      <c r="D207" s="3">
        <f t="array" ref="D207">ROUND(MDETERM($P$170:$U$175-$D$197*MUNIT(6)),6)</f>
        <v/>
      </c>
      <c r="E207" s="3">
        <f t="array" ref="E207">ROUND(MDETERM($W$170:$AB$175-$E$197*MUNIT(6)),6)</f>
        <v/>
      </c>
      <c r="F207" s="3">
        <f t="array" ref="F207">ROUND(MDETERM($AD$170:$AI$175-$F$197*MUNIT(6)),6)</f>
        <v/>
      </c>
      <c r="G207" s="3">
        <f t="array" ref="G207">ROUND(MDETERM($AK$170:$AP$175-$G$197*MUNIT(6)),6)</f>
        <v/>
      </c>
    </row>
    <row r="208">
      <c r="A208" s="3" t="inlineStr">
        <is>
          <t xml:space="preserve">  det(M − λ(2)I)</t>
        </is>
      </c>
      <c r="B208" s="3">
        <f t="array" ref="B208">ROUND(MDETERM($B$170:$G$175-$B$198*MUNIT(6)),6)</f>
        <v/>
      </c>
      <c r="C208" s="3">
        <f t="array" ref="C208">ROUND(MDETERM($I$170:$N$175-$C$198*MUNIT(6)),6)</f>
        <v/>
      </c>
      <c r="D208" s="3">
        <f t="array" ref="D208">ROUND(MDETERM($P$170:$U$175-$D$198*MUNIT(6)),6)</f>
        <v/>
      </c>
      <c r="E208" s="3">
        <f t="array" ref="E208">ROUND(MDETERM($W$170:$AB$175-$E$198*MUNIT(6)),6)</f>
        <v/>
      </c>
      <c r="F208" s="3">
        <f t="array" ref="F208">ROUND(MDETERM($AD$170:$AI$175-$F$198*MUNIT(6)),6)</f>
        <v/>
      </c>
      <c r="G208" s="3">
        <f t="array" ref="G208">ROUND(MDETERM($AK$170:$AP$175-$G$198*MUNIT(6)),6)</f>
        <v/>
      </c>
    </row>
    <row r="209">
      <c r="A209" s="3" t="inlineStr">
        <is>
          <t xml:space="preserve">  det(M − λ(3)I)</t>
        </is>
      </c>
      <c r="B209" s="3">
        <f t="array" ref="B209">ROUND(MDETERM($B$170:$G$175-$B$199*MUNIT(6)),6)</f>
        <v/>
      </c>
      <c r="C209" s="3">
        <f t="array" ref="C209">ROUND(MDETERM($I$170:$N$175-$C$199*MUNIT(6)),6)</f>
        <v/>
      </c>
      <c r="D209" s="3">
        <f t="array" ref="D209">ROUND(MDETERM($P$170:$U$175-$D$199*MUNIT(6)),6)</f>
        <v/>
      </c>
      <c r="E209" s="3">
        <f t="array" ref="E209">ROUND(MDETERM($W$170:$AB$175-$E$199*MUNIT(6)),6)</f>
        <v/>
      </c>
      <c r="F209" s="3">
        <f t="array" ref="F209">ROUND(MDETERM($AD$170:$AI$175-$F$199*MUNIT(6)),6)</f>
        <v/>
      </c>
      <c r="G209" s="3">
        <f t="array" ref="G209">ROUND(MDETERM($AK$170:$AP$175-$G$199*MUNIT(6)),6)</f>
        <v/>
      </c>
    </row>
    <row r="210">
      <c r="A210" s="3" t="inlineStr">
        <is>
          <t xml:space="preserve">  det(M − λ(4)I)</t>
        </is>
      </c>
      <c r="B210" s="3">
        <f t="array" ref="B210">ROUND(MDETERM($B$170:$G$175-$B$200*MUNIT(6)),6)</f>
        <v/>
      </c>
      <c r="C210" s="3">
        <f t="array" ref="C210">ROUND(MDETERM($I$170:$N$175-$C$200*MUNIT(6)),6)</f>
        <v/>
      </c>
      <c r="D210" s="3">
        <f t="array" ref="D210">ROUND(MDETERM($P$170:$U$175-$D$200*MUNIT(6)),6)</f>
        <v/>
      </c>
      <c r="E210" s="3">
        <f t="array" ref="E210">ROUND(MDETERM($W$170:$AB$175-$E$200*MUNIT(6)),6)</f>
        <v/>
      </c>
      <c r="F210" s="3">
        <f t="array" ref="F210">ROUND(MDETERM($AD$170:$AI$175-$F$200*MUNIT(6)),6)</f>
        <v/>
      </c>
      <c r="G210" s="3">
        <f t="array" ref="G210">ROUND(MDETERM($AK$170:$AP$175-$G$200*MUNIT(6)),6)</f>
        <v/>
      </c>
    </row>
    <row r="211">
      <c r="A211" s="3" t="inlineStr">
        <is>
          <t xml:space="preserve">  det(M − λ(5)I)</t>
        </is>
      </c>
      <c r="B211" s="3">
        <f t="array" ref="B211">ROUND(MDETERM($B$170:$G$175-$B$201*MUNIT(6)),6)</f>
        <v/>
      </c>
      <c r="C211" s="3">
        <f t="array" ref="C211">ROUND(MDETERM($I$170:$N$175-$C$201*MUNIT(6)),6)</f>
        <v/>
      </c>
      <c r="D211" s="3">
        <f t="array" ref="D211">ROUND(MDETERM($P$170:$U$175-$D$201*MUNIT(6)),6)</f>
        <v/>
      </c>
      <c r="E211" s="3">
        <f t="array" ref="E211">ROUND(MDETERM($W$170:$AB$175-$E$201*MUNIT(6)),6)</f>
        <v/>
      </c>
      <c r="F211" s="3">
        <f t="array" ref="F211">ROUND(MDETERM($AD$170:$AI$175-$F$201*MUNIT(6)),6)</f>
        <v/>
      </c>
      <c r="G211" s="3">
        <f t="array" ref="G211">ROUND(MDETERM($AK$170:$AP$175-$G$201*MUNIT(6)),6)</f>
        <v/>
      </c>
    </row>
    <row r="212">
      <c r="A212" s="3" t="inlineStr">
        <is>
          <t xml:space="preserve">  det(M − λ(6)I)</t>
        </is>
      </c>
      <c r="B212" s="3">
        <f t="array" ref="B212">ROUND(MDETERM($B$170:$G$175-$B$202*MUNIT(6)),6)</f>
        <v/>
      </c>
      <c r="C212" s="3">
        <f t="array" ref="C212">ROUND(MDETERM($I$170:$N$175-$C$202*MUNIT(6)),6)</f>
        <v/>
      </c>
      <c r="D212" s="3">
        <f t="array" ref="D212">ROUND(MDETERM($P$170:$U$175-$D$202*MUNIT(6)),6)</f>
        <v/>
      </c>
      <c r="E212" s="3">
        <f t="array" ref="E212">ROUND(MDETERM($W$170:$AB$175-$E$202*MUNIT(6)),6)</f>
        <v/>
      </c>
      <c r="F212" s="3">
        <f t="array" ref="F212">ROUND(MDETERM($AD$170:$AI$175-$F$202*MUNIT(6)),6)</f>
        <v/>
      </c>
      <c r="G212" s="3">
        <f t="array" ref="G212">ROUND(MDETERM($AK$170:$AP$175-$G$202*MUNIT(6)),6)</f>
        <v/>
      </c>
    </row>
    <row r="216" ht="16" customHeight="1">
      <c r="A216" s="14" t="inlineStr">
        <is>
          <t>LLM | llama3.3:70b</t>
        </is>
      </c>
      <c r="B216" s="9" t="inlineStr">
        <is>
          <t>run 1 (raw, pasted)</t>
        </is>
      </c>
      <c r="I216" s="9" t="inlineStr">
        <is>
          <t>run 2 (raw, pasted)</t>
        </is>
      </c>
      <c r="P216" s="9" t="inlineStr">
        <is>
          <t>run 3 (raw, pasted)</t>
        </is>
      </c>
      <c r="W216" s="9" t="inlineStr">
        <is>
          <t>run 4 (raw, pasted)</t>
        </is>
      </c>
      <c r="AD216" s="9" t="inlineStr">
        <is>
          <t>run 5 (raw, pasted)</t>
        </is>
      </c>
      <c r="AK216" s="9" t="inlineStr">
        <is>
          <t>Step2 average matrix (formula)</t>
        </is>
      </c>
      <c r="AR216" s="9" t="inlineStr">
        <is>
          <t>ground truth (reference)</t>
        </is>
      </c>
    </row>
    <row r="217" ht="60" customHeight="1">
      <c r="B217" s="15" t="inlineStr">
        <is>
          <t>Spacecraft</t>
        </is>
      </c>
      <c r="C217" s="15" t="inlineStr">
        <is>
          <t>Guidance, Navigation, and Control (GNC) Subsystem</t>
        </is>
      </c>
      <c r="D217" s="15" t="inlineStr">
        <is>
          <t>Propulsion Subsystem</t>
        </is>
      </c>
      <c r="E217" s="15" t="inlineStr">
        <is>
          <t>Power Subsystem</t>
        </is>
      </c>
      <c r="F217" s="15" t="inlineStr">
        <is>
          <t>Reaction Wheel</t>
        </is>
      </c>
      <c r="G217" s="15" t="inlineStr">
        <is>
          <t>GNC Software</t>
        </is>
      </c>
      <c r="I217" s="15" t="inlineStr">
        <is>
          <t>Spacecraft</t>
        </is>
      </c>
      <c r="J217" s="15" t="inlineStr">
        <is>
          <t>Guidance, Navigation, and Control (GNC) Subsystem</t>
        </is>
      </c>
      <c r="K217" s="15" t="inlineStr">
        <is>
          <t>Propulsion Subsystem</t>
        </is>
      </c>
      <c r="L217" s="15" t="inlineStr">
        <is>
          <t>Power Subsystem</t>
        </is>
      </c>
      <c r="M217" s="15" t="inlineStr">
        <is>
          <t>Reaction Wheel</t>
        </is>
      </c>
      <c r="N217" s="15" t="inlineStr">
        <is>
          <t>GNC Software</t>
        </is>
      </c>
      <c r="P217" s="15" t="inlineStr">
        <is>
          <t>Spacecraft</t>
        </is>
      </c>
      <c r="Q217" s="15" t="inlineStr">
        <is>
          <t>Guidance, Navigation, and Control (GNC) Subsystem</t>
        </is>
      </c>
      <c r="R217" s="15" t="inlineStr">
        <is>
          <t>Propulsion Subsystem</t>
        </is>
      </c>
      <c r="S217" s="15" t="inlineStr">
        <is>
          <t>Power Subsystem</t>
        </is>
      </c>
      <c r="T217" s="15" t="inlineStr">
        <is>
          <t>Reaction Wheel</t>
        </is>
      </c>
      <c r="U217" s="15" t="inlineStr">
        <is>
          <t>GNC Software</t>
        </is>
      </c>
      <c r="W217" s="15" t="inlineStr">
        <is>
          <t>Spacecraft</t>
        </is>
      </c>
      <c r="X217" s="15" t="inlineStr">
        <is>
          <t>Guidance, Navigation, and Control (GNC) Subsystem</t>
        </is>
      </c>
      <c r="Y217" s="15" t="inlineStr">
        <is>
          <t>Propulsion Subsystem</t>
        </is>
      </c>
      <c r="Z217" s="15" t="inlineStr">
        <is>
          <t>Power Subsystem</t>
        </is>
      </c>
      <c r="AA217" s="15" t="inlineStr">
        <is>
          <t>Reaction Wheel</t>
        </is>
      </c>
      <c r="AB217" s="15" t="inlineStr">
        <is>
          <t>GNC Software</t>
        </is>
      </c>
      <c r="AD217" s="15" t="inlineStr">
        <is>
          <t>Spacecraft</t>
        </is>
      </c>
      <c r="AE217" s="15" t="inlineStr">
        <is>
          <t>Guidance, Navigation, and Control (GNC) Subsystem</t>
        </is>
      </c>
      <c r="AF217" s="15" t="inlineStr">
        <is>
          <t>Propulsion Subsystem</t>
        </is>
      </c>
      <c r="AG217" s="15" t="inlineStr">
        <is>
          <t>Power Subsystem</t>
        </is>
      </c>
      <c r="AH217" s="15" t="inlineStr">
        <is>
          <t>Reaction Wheel</t>
        </is>
      </c>
      <c r="AI217" s="15" t="inlineStr">
        <is>
          <t>GNC Software</t>
        </is>
      </c>
      <c r="AK217" s="15" t="inlineStr">
        <is>
          <t>Spacecraft</t>
        </is>
      </c>
      <c r="AL217" s="15" t="inlineStr">
        <is>
          <t>Guidance, Navigation, and Control (GNC) Subsystem</t>
        </is>
      </c>
      <c r="AM217" s="15" t="inlineStr">
        <is>
          <t>Propulsion Subsystem</t>
        </is>
      </c>
      <c r="AN217" s="15" t="inlineStr">
        <is>
          <t>Power Subsystem</t>
        </is>
      </c>
      <c r="AO217" s="15" t="inlineStr">
        <is>
          <t>Reaction Wheel</t>
        </is>
      </c>
      <c r="AP217" s="15" t="inlineStr">
        <is>
          <t>GNC Software</t>
        </is>
      </c>
    </row>
    <row r="218">
      <c r="A218" s="3" t="inlineStr">
        <is>
          <t>Spacecraft</t>
        </is>
      </c>
      <c r="B218" s="8" t="n">
        <v>1</v>
      </c>
      <c r="C218" s="8" t="n">
        <v>1</v>
      </c>
      <c r="D218" s="8" t="n">
        <v>1</v>
      </c>
      <c r="E218" s="8" t="n">
        <v>1</v>
      </c>
      <c r="F218" s="8" t="n">
        <v>1</v>
      </c>
      <c r="G218" s="8" t="n">
        <v>1</v>
      </c>
      <c r="I218" s="8" t="n">
        <v>1</v>
      </c>
      <c r="J218" s="8" t="n">
        <v>1</v>
      </c>
      <c r="K218" s="8" t="n">
        <v>1</v>
      </c>
      <c r="L218" s="8" t="n">
        <v>1</v>
      </c>
      <c r="M218" s="8" t="n">
        <v>1</v>
      </c>
      <c r="N218" s="8" t="n">
        <v>1</v>
      </c>
      <c r="P218" s="8" t="n">
        <v>1</v>
      </c>
      <c r="Q218" s="8" t="n">
        <v>1</v>
      </c>
      <c r="R218" s="8" t="n">
        <v>1</v>
      </c>
      <c r="S218" s="8" t="n">
        <v>1</v>
      </c>
      <c r="T218" s="8" t="n">
        <v>1</v>
      </c>
      <c r="U218" s="8" t="n">
        <v>1</v>
      </c>
      <c r="W218" s="8" t="n">
        <v>1</v>
      </c>
      <c r="X218" s="8" t="n">
        <v>1</v>
      </c>
      <c r="Y218" s="8" t="n">
        <v>1</v>
      </c>
      <c r="Z218" s="8" t="n">
        <v>1</v>
      </c>
      <c r="AA218" s="8" t="n">
        <v>1</v>
      </c>
      <c r="AB218" s="8" t="n">
        <v>1</v>
      </c>
      <c r="AD218" s="8" t="n">
        <v>1</v>
      </c>
      <c r="AE218" s="8" t="n">
        <v>1</v>
      </c>
      <c r="AF218" s="8" t="n">
        <v>1</v>
      </c>
      <c r="AG218" s="8" t="n">
        <v>1</v>
      </c>
      <c r="AH218" s="8" t="n">
        <v>1</v>
      </c>
      <c r="AI218" s="8" t="n">
        <v>1</v>
      </c>
      <c r="AK218" s="8">
        <f>IF(($B$218&lt;&gt;2)+($I$218&lt;&gt;2)+($P$218&lt;&gt;2)+($W$218&lt;&gt;2)+($AD$218&lt;&gt;2)=0,2,IF((($B$218&lt;&gt;2)*$B$218+($I$218&lt;&gt;2)*$I$218+($P$218&lt;&gt;2)*$P$218+($W$218&lt;&gt;2)*$W$218+($AD$218&lt;&gt;2)*$AD$218)/(($B$218&lt;&gt;2)+($I$218&lt;&gt;2)+($P$218&lt;&gt;2)+($W$218&lt;&gt;2)+($AD$218&lt;&gt;2))&gt;=0.5,1,0))</f>
        <v/>
      </c>
      <c r="AL218" s="8">
        <f>IF(($C$218&lt;&gt;2)+($J$218&lt;&gt;2)+($Q$218&lt;&gt;2)+($X$218&lt;&gt;2)+($AE$218&lt;&gt;2)=0,2,IF((($C$218&lt;&gt;2)*$C$218+($J$218&lt;&gt;2)*$J$218+($Q$218&lt;&gt;2)*$Q$218+($X$218&lt;&gt;2)*$X$218+($AE$218&lt;&gt;2)*$AE$218)/(($C$218&lt;&gt;2)+($J$218&lt;&gt;2)+($Q$218&lt;&gt;2)+($X$218&lt;&gt;2)+($AE$218&lt;&gt;2))&gt;=0.5,1,0))</f>
        <v/>
      </c>
      <c r="AM218" s="8">
        <f>IF(($D$218&lt;&gt;2)+($K$218&lt;&gt;2)+($R$218&lt;&gt;2)+($Y$218&lt;&gt;2)+($AF$218&lt;&gt;2)=0,2,IF((($D$218&lt;&gt;2)*$D$218+($K$218&lt;&gt;2)*$K$218+($R$218&lt;&gt;2)*$R$218+($Y$218&lt;&gt;2)*$Y$218+($AF$218&lt;&gt;2)*$AF$218)/(($D$218&lt;&gt;2)+($K$218&lt;&gt;2)+($R$218&lt;&gt;2)+($Y$218&lt;&gt;2)+($AF$218&lt;&gt;2))&gt;=0.5,1,0))</f>
        <v/>
      </c>
      <c r="AN218" s="8">
        <f>IF(($E$218&lt;&gt;2)+($L$218&lt;&gt;2)+($S$218&lt;&gt;2)+($Z$218&lt;&gt;2)+($AG$218&lt;&gt;2)=0,2,IF((($E$218&lt;&gt;2)*$E$218+($L$218&lt;&gt;2)*$L$218+($S$218&lt;&gt;2)*$S$218+($Z$218&lt;&gt;2)*$Z$218+($AG$218&lt;&gt;2)*$AG$218)/(($E$218&lt;&gt;2)+($L$218&lt;&gt;2)+($S$218&lt;&gt;2)+($Z$218&lt;&gt;2)+($AG$218&lt;&gt;2))&gt;=0.5,1,0))</f>
        <v/>
      </c>
      <c r="AO218" s="8">
        <f>IF(($F$218&lt;&gt;2)+($M$218&lt;&gt;2)+($T$218&lt;&gt;2)+($AA$218&lt;&gt;2)+($AH$218&lt;&gt;2)=0,2,IF((($F$218&lt;&gt;2)*$F$218+($M$218&lt;&gt;2)*$M$218+($T$218&lt;&gt;2)*$T$218+($AA$218&lt;&gt;2)*$AA$218+($AH$218&lt;&gt;2)*$AH$218)/(($F$218&lt;&gt;2)+($M$218&lt;&gt;2)+($T$218&lt;&gt;2)+($AA$218&lt;&gt;2)+($AH$218&lt;&gt;2))&gt;=0.5,1,0))</f>
        <v/>
      </c>
      <c r="AP218" s="8">
        <f>IF(($G$218&lt;&gt;2)+($N$218&lt;&gt;2)+($U$218&lt;&gt;2)+($AB$218&lt;&gt;2)+($AI$218&lt;&gt;2)=0,2,IF((($G$218&lt;&gt;2)*$G$218+($N$218&lt;&gt;2)*$N$218+($U$218&lt;&gt;2)*$U$218+($AB$218&lt;&gt;2)*$AB$218+($AI$218&lt;&gt;2)*$AI$218)/(($G$218&lt;&gt;2)+($N$218&lt;&gt;2)+($U$218&lt;&gt;2)+($AB$218&lt;&gt;2)+($AI$218&lt;&gt;2))&gt;=0.5,1,0))</f>
        <v/>
      </c>
      <c r="AR218" s="16">
        <f>'Ground truth'!$B$3</f>
        <v/>
      </c>
      <c r="AS218" s="16">
        <f>'Ground truth'!$C$3</f>
        <v/>
      </c>
      <c r="AT218" s="16">
        <f>'Ground truth'!$D$3</f>
        <v/>
      </c>
      <c r="AU218" s="16">
        <f>'Ground truth'!$E$3</f>
        <v/>
      </c>
      <c r="AV218" s="16">
        <f>'Ground truth'!$F$3</f>
        <v/>
      </c>
      <c r="AW218" s="16">
        <f>'Ground truth'!$G$3</f>
        <v/>
      </c>
    </row>
    <row r="219">
      <c r="A219" s="3" t="inlineStr">
        <is>
          <t>Guidance, Navigation, and Control (GNC) Subsystem</t>
        </is>
      </c>
      <c r="B219" s="8" t="n">
        <v>1</v>
      </c>
      <c r="C219" s="8" t="n">
        <v>1</v>
      </c>
      <c r="D219" s="8" t="n">
        <v>0</v>
      </c>
      <c r="E219" s="8" t="n">
        <v>0</v>
      </c>
      <c r="F219" s="8" t="n">
        <v>1</v>
      </c>
      <c r="G219" s="8" t="n">
        <v>1</v>
      </c>
      <c r="I219" s="8" t="n">
        <v>1</v>
      </c>
      <c r="J219" s="8" t="n">
        <v>1</v>
      </c>
      <c r="K219" s="8" t="n">
        <v>0</v>
      </c>
      <c r="L219" s="8" t="n">
        <v>0</v>
      </c>
      <c r="M219" s="8" t="n">
        <v>1</v>
      </c>
      <c r="N219" s="8" t="n">
        <v>1</v>
      </c>
      <c r="P219" s="8" t="n">
        <v>1</v>
      </c>
      <c r="Q219" s="8" t="n">
        <v>1</v>
      </c>
      <c r="R219" s="8" t="n">
        <v>0</v>
      </c>
      <c r="S219" s="8" t="n">
        <v>0</v>
      </c>
      <c r="T219" s="8" t="n">
        <v>1</v>
      </c>
      <c r="U219" s="8" t="n">
        <v>1</v>
      </c>
      <c r="W219" s="8" t="n">
        <v>1</v>
      </c>
      <c r="X219" s="8" t="n">
        <v>1</v>
      </c>
      <c r="Y219" s="8" t="n">
        <v>0</v>
      </c>
      <c r="Z219" s="8" t="n">
        <v>0</v>
      </c>
      <c r="AA219" s="8" t="n">
        <v>1</v>
      </c>
      <c r="AB219" s="8" t="n">
        <v>1</v>
      </c>
      <c r="AD219" s="8" t="n">
        <v>1</v>
      </c>
      <c r="AE219" s="8" t="n">
        <v>1</v>
      </c>
      <c r="AF219" s="8" t="n">
        <v>0</v>
      </c>
      <c r="AG219" s="8" t="n">
        <v>0</v>
      </c>
      <c r="AH219" s="8" t="n">
        <v>1</v>
      </c>
      <c r="AI219" s="8" t="n">
        <v>1</v>
      </c>
      <c r="AK219" s="8">
        <f>IF(($B$219&lt;&gt;2)+($I$219&lt;&gt;2)+($P$219&lt;&gt;2)+($W$219&lt;&gt;2)+($AD$219&lt;&gt;2)=0,2,IF((($B$219&lt;&gt;2)*$B$219+($I$219&lt;&gt;2)*$I$219+($P$219&lt;&gt;2)*$P$219+($W$219&lt;&gt;2)*$W$219+($AD$219&lt;&gt;2)*$AD$219)/(($B$219&lt;&gt;2)+($I$219&lt;&gt;2)+($P$219&lt;&gt;2)+($W$219&lt;&gt;2)+($AD$219&lt;&gt;2))&gt;=0.5,1,0))</f>
        <v/>
      </c>
      <c r="AL219" s="8">
        <f>IF(($C$219&lt;&gt;2)+($J$219&lt;&gt;2)+($Q$219&lt;&gt;2)+($X$219&lt;&gt;2)+($AE$219&lt;&gt;2)=0,2,IF((($C$219&lt;&gt;2)*$C$219+($J$219&lt;&gt;2)*$J$219+($Q$219&lt;&gt;2)*$Q$219+($X$219&lt;&gt;2)*$X$219+($AE$219&lt;&gt;2)*$AE$219)/(($C$219&lt;&gt;2)+($J$219&lt;&gt;2)+($Q$219&lt;&gt;2)+($X$219&lt;&gt;2)+($AE$219&lt;&gt;2))&gt;=0.5,1,0))</f>
        <v/>
      </c>
      <c r="AM219" s="8">
        <f>IF(($D$219&lt;&gt;2)+($K$219&lt;&gt;2)+($R$219&lt;&gt;2)+($Y$219&lt;&gt;2)+($AF$219&lt;&gt;2)=0,2,IF((($D$219&lt;&gt;2)*$D$219+($K$219&lt;&gt;2)*$K$219+($R$219&lt;&gt;2)*$R$219+($Y$219&lt;&gt;2)*$Y$219+($AF$219&lt;&gt;2)*$AF$219)/(($D$219&lt;&gt;2)+($K$219&lt;&gt;2)+($R$219&lt;&gt;2)+($Y$219&lt;&gt;2)+($AF$219&lt;&gt;2))&gt;=0.5,1,0))</f>
        <v/>
      </c>
      <c r="AN219" s="8">
        <f>IF(($E$219&lt;&gt;2)+($L$219&lt;&gt;2)+($S$219&lt;&gt;2)+($Z$219&lt;&gt;2)+($AG$219&lt;&gt;2)=0,2,IF((($E$219&lt;&gt;2)*$E$219+($L$219&lt;&gt;2)*$L$219+($S$219&lt;&gt;2)*$S$219+($Z$219&lt;&gt;2)*$Z$219+($AG$219&lt;&gt;2)*$AG$219)/(($E$219&lt;&gt;2)+($L$219&lt;&gt;2)+($S$219&lt;&gt;2)+($Z$219&lt;&gt;2)+($AG$219&lt;&gt;2))&gt;=0.5,1,0))</f>
        <v/>
      </c>
      <c r="AO219" s="8">
        <f>IF(($F$219&lt;&gt;2)+($M$219&lt;&gt;2)+($T$219&lt;&gt;2)+($AA$219&lt;&gt;2)+($AH$219&lt;&gt;2)=0,2,IF((($F$219&lt;&gt;2)*$F$219+($M$219&lt;&gt;2)*$M$219+($T$219&lt;&gt;2)*$T$219+($AA$219&lt;&gt;2)*$AA$219+($AH$219&lt;&gt;2)*$AH$219)/(($F$219&lt;&gt;2)+($M$219&lt;&gt;2)+($T$219&lt;&gt;2)+($AA$219&lt;&gt;2)+($AH$219&lt;&gt;2))&gt;=0.5,1,0))</f>
        <v/>
      </c>
      <c r="AP219" s="8">
        <f>IF(($G$219&lt;&gt;2)+($N$219&lt;&gt;2)+($U$219&lt;&gt;2)+($AB$219&lt;&gt;2)+($AI$219&lt;&gt;2)=0,2,IF((($G$219&lt;&gt;2)*$G$219+($N$219&lt;&gt;2)*$N$219+($U$219&lt;&gt;2)*$U$219+($AB$219&lt;&gt;2)*$AB$219+($AI$219&lt;&gt;2)*$AI$219)/(($G$219&lt;&gt;2)+($N$219&lt;&gt;2)+($U$219&lt;&gt;2)+($AB$219&lt;&gt;2)+($AI$219&lt;&gt;2))&gt;=0.5,1,0))</f>
        <v/>
      </c>
      <c r="AR219" s="16">
        <f>'Ground truth'!$B$4</f>
        <v/>
      </c>
      <c r="AS219" s="16">
        <f>'Ground truth'!$C$4</f>
        <v/>
      </c>
      <c r="AT219" s="16">
        <f>'Ground truth'!$D$4</f>
        <v/>
      </c>
      <c r="AU219" s="16">
        <f>'Ground truth'!$E$4</f>
        <v/>
      </c>
      <c r="AV219" s="16">
        <f>'Ground truth'!$F$4</f>
        <v/>
      </c>
      <c r="AW219" s="16">
        <f>'Ground truth'!$G$4</f>
        <v/>
      </c>
    </row>
    <row r="220">
      <c r="A220" s="3" t="inlineStr">
        <is>
          <t>Propulsion Subsystem</t>
        </is>
      </c>
      <c r="B220" s="8" t="n">
        <v>1</v>
      </c>
      <c r="C220" s="8" t="n">
        <v>0</v>
      </c>
      <c r="D220" s="8" t="n">
        <v>1</v>
      </c>
      <c r="E220" s="8" t="n">
        <v>1</v>
      </c>
      <c r="F220" s="8" t="n">
        <v>0</v>
      </c>
      <c r="G220" s="8" t="n">
        <v>0</v>
      </c>
      <c r="I220" s="8" t="n">
        <v>1</v>
      </c>
      <c r="J220" s="8" t="n">
        <v>0</v>
      </c>
      <c r="K220" s="8" t="n">
        <v>1</v>
      </c>
      <c r="L220" s="8" t="n">
        <v>1</v>
      </c>
      <c r="M220" s="8" t="n">
        <v>0</v>
      </c>
      <c r="N220" s="8" t="n">
        <v>0</v>
      </c>
      <c r="P220" s="8" t="n">
        <v>1</v>
      </c>
      <c r="Q220" s="8" t="n">
        <v>0</v>
      </c>
      <c r="R220" s="8" t="n">
        <v>1</v>
      </c>
      <c r="S220" s="8" t="n">
        <v>1</v>
      </c>
      <c r="T220" s="8" t="n">
        <v>0</v>
      </c>
      <c r="U220" s="8" t="n">
        <v>0</v>
      </c>
      <c r="W220" s="8" t="n">
        <v>1</v>
      </c>
      <c r="X220" s="8" t="n">
        <v>0</v>
      </c>
      <c r="Y220" s="8" t="n">
        <v>1</v>
      </c>
      <c r="Z220" s="8" t="n">
        <v>1</v>
      </c>
      <c r="AA220" s="8" t="n">
        <v>0</v>
      </c>
      <c r="AB220" s="8" t="n">
        <v>0</v>
      </c>
      <c r="AD220" s="8" t="n">
        <v>1</v>
      </c>
      <c r="AE220" s="8" t="n">
        <v>0</v>
      </c>
      <c r="AF220" s="8" t="n">
        <v>1</v>
      </c>
      <c r="AG220" s="8" t="n">
        <v>1</v>
      </c>
      <c r="AH220" s="8" t="n">
        <v>0</v>
      </c>
      <c r="AI220" s="8" t="n">
        <v>0</v>
      </c>
      <c r="AK220" s="8">
        <f>IF(($B$220&lt;&gt;2)+($I$220&lt;&gt;2)+($P$220&lt;&gt;2)+($W$220&lt;&gt;2)+($AD$220&lt;&gt;2)=0,2,IF((($B$220&lt;&gt;2)*$B$220+($I$220&lt;&gt;2)*$I$220+($P$220&lt;&gt;2)*$P$220+($W$220&lt;&gt;2)*$W$220+($AD$220&lt;&gt;2)*$AD$220)/(($B$220&lt;&gt;2)+($I$220&lt;&gt;2)+($P$220&lt;&gt;2)+($W$220&lt;&gt;2)+($AD$220&lt;&gt;2))&gt;=0.5,1,0))</f>
        <v/>
      </c>
      <c r="AL220" s="8">
        <f>IF(($C$220&lt;&gt;2)+($J$220&lt;&gt;2)+($Q$220&lt;&gt;2)+($X$220&lt;&gt;2)+($AE$220&lt;&gt;2)=0,2,IF((($C$220&lt;&gt;2)*$C$220+($J$220&lt;&gt;2)*$J$220+($Q$220&lt;&gt;2)*$Q$220+($X$220&lt;&gt;2)*$X$220+($AE$220&lt;&gt;2)*$AE$220)/(($C$220&lt;&gt;2)+($J$220&lt;&gt;2)+($Q$220&lt;&gt;2)+($X$220&lt;&gt;2)+($AE$220&lt;&gt;2))&gt;=0.5,1,0))</f>
        <v/>
      </c>
      <c r="AM220" s="8">
        <f>IF(($D$220&lt;&gt;2)+($K$220&lt;&gt;2)+($R$220&lt;&gt;2)+($Y$220&lt;&gt;2)+($AF$220&lt;&gt;2)=0,2,IF((($D$220&lt;&gt;2)*$D$220+($K$220&lt;&gt;2)*$K$220+($R$220&lt;&gt;2)*$R$220+($Y$220&lt;&gt;2)*$Y$220+($AF$220&lt;&gt;2)*$AF$220)/(($D$220&lt;&gt;2)+($K$220&lt;&gt;2)+($R$220&lt;&gt;2)+($Y$220&lt;&gt;2)+($AF$220&lt;&gt;2))&gt;=0.5,1,0))</f>
        <v/>
      </c>
      <c r="AN220" s="8">
        <f>IF(($E$220&lt;&gt;2)+($L$220&lt;&gt;2)+($S$220&lt;&gt;2)+($Z$220&lt;&gt;2)+($AG$220&lt;&gt;2)=0,2,IF((($E$220&lt;&gt;2)*$E$220+($L$220&lt;&gt;2)*$L$220+($S$220&lt;&gt;2)*$S$220+($Z$220&lt;&gt;2)*$Z$220+($AG$220&lt;&gt;2)*$AG$220)/(($E$220&lt;&gt;2)+($L$220&lt;&gt;2)+($S$220&lt;&gt;2)+($Z$220&lt;&gt;2)+($AG$220&lt;&gt;2))&gt;=0.5,1,0))</f>
        <v/>
      </c>
      <c r="AO220" s="8">
        <f>IF(($F$220&lt;&gt;2)+($M$220&lt;&gt;2)+($T$220&lt;&gt;2)+($AA$220&lt;&gt;2)+($AH$220&lt;&gt;2)=0,2,IF((($F$220&lt;&gt;2)*$F$220+($M$220&lt;&gt;2)*$M$220+($T$220&lt;&gt;2)*$T$220+($AA$220&lt;&gt;2)*$AA$220+($AH$220&lt;&gt;2)*$AH$220)/(($F$220&lt;&gt;2)+($M$220&lt;&gt;2)+($T$220&lt;&gt;2)+($AA$220&lt;&gt;2)+($AH$220&lt;&gt;2))&gt;=0.5,1,0))</f>
        <v/>
      </c>
      <c r="AP220" s="8">
        <f>IF(($G$220&lt;&gt;2)+($N$220&lt;&gt;2)+($U$220&lt;&gt;2)+($AB$220&lt;&gt;2)+($AI$220&lt;&gt;2)=0,2,IF((($G$220&lt;&gt;2)*$G$220+($N$220&lt;&gt;2)*$N$220+($U$220&lt;&gt;2)*$U$220+($AB$220&lt;&gt;2)*$AB$220+($AI$220&lt;&gt;2)*$AI$220)/(($G$220&lt;&gt;2)+($N$220&lt;&gt;2)+($U$220&lt;&gt;2)+($AB$220&lt;&gt;2)+($AI$220&lt;&gt;2))&gt;=0.5,1,0))</f>
        <v/>
      </c>
      <c r="AR220" s="16">
        <f>'Ground truth'!$B$5</f>
        <v/>
      </c>
      <c r="AS220" s="16">
        <f>'Ground truth'!$C$5</f>
        <v/>
      </c>
      <c r="AT220" s="16">
        <f>'Ground truth'!$D$5</f>
        <v/>
      </c>
      <c r="AU220" s="16">
        <f>'Ground truth'!$E$5</f>
        <v/>
      </c>
      <c r="AV220" s="16">
        <f>'Ground truth'!$F$5</f>
        <v/>
      </c>
      <c r="AW220" s="16">
        <f>'Ground truth'!$G$5</f>
        <v/>
      </c>
    </row>
    <row r="221">
      <c r="A221" s="3" t="inlineStr">
        <is>
          <t>Power Subsystem</t>
        </is>
      </c>
      <c r="B221" s="8" t="n">
        <v>1</v>
      </c>
      <c r="C221" s="8" t="n">
        <v>0</v>
      </c>
      <c r="D221" s="8" t="n">
        <v>1</v>
      </c>
      <c r="E221" s="8" t="n">
        <v>1</v>
      </c>
      <c r="F221" s="8" t="n">
        <v>0</v>
      </c>
      <c r="G221" s="8" t="n">
        <v>0</v>
      </c>
      <c r="I221" s="8" t="n">
        <v>1</v>
      </c>
      <c r="J221" s="8" t="n">
        <v>0</v>
      </c>
      <c r="K221" s="8" t="n">
        <v>1</v>
      </c>
      <c r="L221" s="8" t="n">
        <v>1</v>
      </c>
      <c r="M221" s="8" t="n">
        <v>0</v>
      </c>
      <c r="N221" s="8" t="n">
        <v>0</v>
      </c>
      <c r="P221" s="8" t="n">
        <v>1</v>
      </c>
      <c r="Q221" s="8" t="n">
        <v>0</v>
      </c>
      <c r="R221" s="8" t="n">
        <v>1</v>
      </c>
      <c r="S221" s="8" t="n">
        <v>1</v>
      </c>
      <c r="T221" s="8" t="n">
        <v>0</v>
      </c>
      <c r="U221" s="8" t="n">
        <v>0</v>
      </c>
      <c r="W221" s="8" t="n">
        <v>1</v>
      </c>
      <c r="X221" s="8" t="n">
        <v>0</v>
      </c>
      <c r="Y221" s="8" t="n">
        <v>1</v>
      </c>
      <c r="Z221" s="8" t="n">
        <v>1</v>
      </c>
      <c r="AA221" s="8" t="n">
        <v>0</v>
      </c>
      <c r="AB221" s="8" t="n">
        <v>0</v>
      </c>
      <c r="AD221" s="8" t="n">
        <v>1</v>
      </c>
      <c r="AE221" s="8" t="n">
        <v>0</v>
      </c>
      <c r="AF221" s="8" t="n">
        <v>1</v>
      </c>
      <c r="AG221" s="8" t="n">
        <v>1</v>
      </c>
      <c r="AH221" s="8" t="n">
        <v>0</v>
      </c>
      <c r="AI221" s="8" t="n">
        <v>0</v>
      </c>
      <c r="AK221" s="8">
        <f>IF(($B$221&lt;&gt;2)+($I$221&lt;&gt;2)+($P$221&lt;&gt;2)+($W$221&lt;&gt;2)+($AD$221&lt;&gt;2)=0,2,IF((($B$221&lt;&gt;2)*$B$221+($I$221&lt;&gt;2)*$I$221+($P$221&lt;&gt;2)*$P$221+($W$221&lt;&gt;2)*$W$221+($AD$221&lt;&gt;2)*$AD$221)/(($B$221&lt;&gt;2)+($I$221&lt;&gt;2)+($P$221&lt;&gt;2)+($W$221&lt;&gt;2)+($AD$221&lt;&gt;2))&gt;=0.5,1,0))</f>
        <v/>
      </c>
      <c r="AL221" s="8">
        <f>IF(($C$221&lt;&gt;2)+($J$221&lt;&gt;2)+($Q$221&lt;&gt;2)+($X$221&lt;&gt;2)+($AE$221&lt;&gt;2)=0,2,IF((($C$221&lt;&gt;2)*$C$221+($J$221&lt;&gt;2)*$J$221+($Q$221&lt;&gt;2)*$Q$221+($X$221&lt;&gt;2)*$X$221+($AE$221&lt;&gt;2)*$AE$221)/(($C$221&lt;&gt;2)+($J$221&lt;&gt;2)+($Q$221&lt;&gt;2)+($X$221&lt;&gt;2)+($AE$221&lt;&gt;2))&gt;=0.5,1,0))</f>
        <v/>
      </c>
      <c r="AM221" s="8">
        <f>IF(($D$221&lt;&gt;2)+($K$221&lt;&gt;2)+($R$221&lt;&gt;2)+($Y$221&lt;&gt;2)+($AF$221&lt;&gt;2)=0,2,IF((($D$221&lt;&gt;2)*$D$221+($K$221&lt;&gt;2)*$K$221+($R$221&lt;&gt;2)*$R$221+($Y$221&lt;&gt;2)*$Y$221+($AF$221&lt;&gt;2)*$AF$221)/(($D$221&lt;&gt;2)+($K$221&lt;&gt;2)+($R$221&lt;&gt;2)+($Y$221&lt;&gt;2)+($AF$221&lt;&gt;2))&gt;=0.5,1,0))</f>
        <v/>
      </c>
      <c r="AN221" s="8">
        <f>IF(($E$221&lt;&gt;2)+($L$221&lt;&gt;2)+($S$221&lt;&gt;2)+($Z$221&lt;&gt;2)+($AG$221&lt;&gt;2)=0,2,IF((($E$221&lt;&gt;2)*$E$221+($L$221&lt;&gt;2)*$L$221+($S$221&lt;&gt;2)*$S$221+($Z$221&lt;&gt;2)*$Z$221+($AG$221&lt;&gt;2)*$AG$221)/(($E$221&lt;&gt;2)+($L$221&lt;&gt;2)+($S$221&lt;&gt;2)+($Z$221&lt;&gt;2)+($AG$221&lt;&gt;2))&gt;=0.5,1,0))</f>
        <v/>
      </c>
      <c r="AO221" s="8">
        <f>IF(($F$221&lt;&gt;2)+($M$221&lt;&gt;2)+($T$221&lt;&gt;2)+($AA$221&lt;&gt;2)+($AH$221&lt;&gt;2)=0,2,IF((($F$221&lt;&gt;2)*$F$221+($M$221&lt;&gt;2)*$M$221+($T$221&lt;&gt;2)*$T$221+($AA$221&lt;&gt;2)*$AA$221+($AH$221&lt;&gt;2)*$AH$221)/(($F$221&lt;&gt;2)+($M$221&lt;&gt;2)+($T$221&lt;&gt;2)+($AA$221&lt;&gt;2)+($AH$221&lt;&gt;2))&gt;=0.5,1,0))</f>
        <v/>
      </c>
      <c r="AP221" s="8">
        <f>IF(($G$221&lt;&gt;2)+($N$221&lt;&gt;2)+($U$221&lt;&gt;2)+($AB$221&lt;&gt;2)+($AI$221&lt;&gt;2)=0,2,IF((($G$221&lt;&gt;2)*$G$221+($N$221&lt;&gt;2)*$N$221+($U$221&lt;&gt;2)*$U$221+($AB$221&lt;&gt;2)*$AB$221+($AI$221&lt;&gt;2)*$AI$221)/(($G$221&lt;&gt;2)+($N$221&lt;&gt;2)+($U$221&lt;&gt;2)+($AB$221&lt;&gt;2)+($AI$221&lt;&gt;2))&gt;=0.5,1,0))</f>
        <v/>
      </c>
      <c r="AR221" s="16">
        <f>'Ground truth'!$B$6</f>
        <v/>
      </c>
      <c r="AS221" s="16">
        <f>'Ground truth'!$C$6</f>
        <v/>
      </c>
      <c r="AT221" s="16">
        <f>'Ground truth'!$D$6</f>
        <v/>
      </c>
      <c r="AU221" s="16">
        <f>'Ground truth'!$E$6</f>
        <v/>
      </c>
      <c r="AV221" s="16">
        <f>'Ground truth'!$F$6</f>
        <v/>
      </c>
      <c r="AW221" s="16">
        <f>'Ground truth'!$G$6</f>
        <v/>
      </c>
    </row>
    <row r="222">
      <c r="A222" s="3" t="inlineStr">
        <is>
          <t>Reaction Wheel</t>
        </is>
      </c>
      <c r="B222" s="8" t="n">
        <v>1</v>
      </c>
      <c r="C222" s="8" t="n">
        <v>1</v>
      </c>
      <c r="D222" s="8" t="n">
        <v>0</v>
      </c>
      <c r="E222" s="8" t="n">
        <v>0</v>
      </c>
      <c r="F222" s="8" t="n">
        <v>1</v>
      </c>
      <c r="G222" s="8" t="n">
        <v>0</v>
      </c>
      <c r="I222" s="8" t="n">
        <v>1</v>
      </c>
      <c r="J222" s="8" t="n">
        <v>1</v>
      </c>
      <c r="K222" s="8" t="n">
        <v>0</v>
      </c>
      <c r="L222" s="8" t="n">
        <v>0</v>
      </c>
      <c r="M222" s="8" t="n">
        <v>1</v>
      </c>
      <c r="N222" s="8" t="n">
        <v>0</v>
      </c>
      <c r="P222" s="8" t="n">
        <v>1</v>
      </c>
      <c r="Q222" s="8" t="n">
        <v>1</v>
      </c>
      <c r="R222" s="8" t="n">
        <v>0</v>
      </c>
      <c r="S222" s="8" t="n">
        <v>0</v>
      </c>
      <c r="T222" s="8" t="n">
        <v>1</v>
      </c>
      <c r="U222" s="8" t="n">
        <v>0</v>
      </c>
      <c r="W222" s="8" t="n">
        <v>1</v>
      </c>
      <c r="X222" s="8" t="n">
        <v>1</v>
      </c>
      <c r="Y222" s="8" t="n">
        <v>0</v>
      </c>
      <c r="Z222" s="8" t="n">
        <v>0</v>
      </c>
      <c r="AA222" s="8" t="n">
        <v>1</v>
      </c>
      <c r="AB222" s="8" t="n">
        <v>0</v>
      </c>
      <c r="AD222" s="8" t="n">
        <v>1</v>
      </c>
      <c r="AE222" s="8" t="n">
        <v>1</v>
      </c>
      <c r="AF222" s="8" t="n">
        <v>0</v>
      </c>
      <c r="AG222" s="8" t="n">
        <v>0</v>
      </c>
      <c r="AH222" s="8" t="n">
        <v>1</v>
      </c>
      <c r="AI222" s="8" t="n">
        <v>0</v>
      </c>
      <c r="AK222" s="8">
        <f>IF(($B$222&lt;&gt;2)+($I$222&lt;&gt;2)+($P$222&lt;&gt;2)+($W$222&lt;&gt;2)+($AD$222&lt;&gt;2)=0,2,IF((($B$222&lt;&gt;2)*$B$222+($I$222&lt;&gt;2)*$I$222+($P$222&lt;&gt;2)*$P$222+($W$222&lt;&gt;2)*$W$222+($AD$222&lt;&gt;2)*$AD$222)/(($B$222&lt;&gt;2)+($I$222&lt;&gt;2)+($P$222&lt;&gt;2)+($W$222&lt;&gt;2)+($AD$222&lt;&gt;2))&gt;=0.5,1,0))</f>
        <v/>
      </c>
      <c r="AL222" s="8">
        <f>IF(($C$222&lt;&gt;2)+($J$222&lt;&gt;2)+($Q$222&lt;&gt;2)+($X$222&lt;&gt;2)+($AE$222&lt;&gt;2)=0,2,IF((($C$222&lt;&gt;2)*$C$222+($J$222&lt;&gt;2)*$J$222+($Q$222&lt;&gt;2)*$Q$222+($X$222&lt;&gt;2)*$X$222+($AE$222&lt;&gt;2)*$AE$222)/(($C$222&lt;&gt;2)+($J$222&lt;&gt;2)+($Q$222&lt;&gt;2)+($X$222&lt;&gt;2)+($AE$222&lt;&gt;2))&gt;=0.5,1,0))</f>
        <v/>
      </c>
      <c r="AM222" s="8">
        <f>IF(($D$222&lt;&gt;2)+($K$222&lt;&gt;2)+($R$222&lt;&gt;2)+($Y$222&lt;&gt;2)+($AF$222&lt;&gt;2)=0,2,IF((($D$222&lt;&gt;2)*$D$222+($K$222&lt;&gt;2)*$K$222+($R$222&lt;&gt;2)*$R$222+($Y$222&lt;&gt;2)*$Y$222+($AF$222&lt;&gt;2)*$AF$222)/(($D$222&lt;&gt;2)+($K$222&lt;&gt;2)+($R$222&lt;&gt;2)+($Y$222&lt;&gt;2)+($AF$222&lt;&gt;2))&gt;=0.5,1,0))</f>
        <v/>
      </c>
      <c r="AN222" s="8">
        <f>IF(($E$222&lt;&gt;2)+($L$222&lt;&gt;2)+($S$222&lt;&gt;2)+($Z$222&lt;&gt;2)+($AG$222&lt;&gt;2)=0,2,IF((($E$222&lt;&gt;2)*$E$222+($L$222&lt;&gt;2)*$L$222+($S$222&lt;&gt;2)*$S$222+($Z$222&lt;&gt;2)*$Z$222+($AG$222&lt;&gt;2)*$AG$222)/(($E$222&lt;&gt;2)+($L$222&lt;&gt;2)+($S$222&lt;&gt;2)+($Z$222&lt;&gt;2)+($AG$222&lt;&gt;2))&gt;=0.5,1,0))</f>
        <v/>
      </c>
      <c r="AO222" s="8">
        <f>IF(($F$222&lt;&gt;2)+($M$222&lt;&gt;2)+($T$222&lt;&gt;2)+($AA$222&lt;&gt;2)+($AH$222&lt;&gt;2)=0,2,IF((($F$222&lt;&gt;2)*$F$222+($M$222&lt;&gt;2)*$M$222+($T$222&lt;&gt;2)*$T$222+($AA$222&lt;&gt;2)*$AA$222+($AH$222&lt;&gt;2)*$AH$222)/(($F$222&lt;&gt;2)+($M$222&lt;&gt;2)+($T$222&lt;&gt;2)+($AA$222&lt;&gt;2)+($AH$222&lt;&gt;2))&gt;=0.5,1,0))</f>
        <v/>
      </c>
      <c r="AP222" s="8">
        <f>IF(($G$222&lt;&gt;2)+($N$222&lt;&gt;2)+($U$222&lt;&gt;2)+($AB$222&lt;&gt;2)+($AI$222&lt;&gt;2)=0,2,IF((($G$222&lt;&gt;2)*$G$222+($N$222&lt;&gt;2)*$N$222+($U$222&lt;&gt;2)*$U$222+($AB$222&lt;&gt;2)*$AB$222+($AI$222&lt;&gt;2)*$AI$222)/(($G$222&lt;&gt;2)+($N$222&lt;&gt;2)+($U$222&lt;&gt;2)+($AB$222&lt;&gt;2)+($AI$222&lt;&gt;2))&gt;=0.5,1,0))</f>
        <v/>
      </c>
      <c r="AR222" s="16">
        <f>'Ground truth'!$B$7</f>
        <v/>
      </c>
      <c r="AS222" s="16">
        <f>'Ground truth'!$C$7</f>
        <v/>
      </c>
      <c r="AT222" s="16">
        <f>'Ground truth'!$D$7</f>
        <v/>
      </c>
      <c r="AU222" s="16">
        <f>'Ground truth'!$E$7</f>
        <v/>
      </c>
      <c r="AV222" s="16">
        <f>'Ground truth'!$F$7</f>
        <v/>
      </c>
      <c r="AW222" s="16">
        <f>'Ground truth'!$G$7</f>
        <v/>
      </c>
    </row>
    <row r="223">
      <c r="A223" s="3" t="inlineStr">
        <is>
          <t>GNC Software</t>
        </is>
      </c>
      <c r="B223" s="8" t="n">
        <v>1</v>
      </c>
      <c r="C223" s="8" t="n">
        <v>1</v>
      </c>
      <c r="D223" s="8" t="n">
        <v>0</v>
      </c>
      <c r="E223" s="8" t="n">
        <v>0</v>
      </c>
      <c r="F223" s="8" t="n">
        <v>0</v>
      </c>
      <c r="G223" s="8" t="n">
        <v>1</v>
      </c>
      <c r="I223" s="8" t="n">
        <v>1</v>
      </c>
      <c r="J223" s="8" t="n">
        <v>1</v>
      </c>
      <c r="K223" s="8" t="n">
        <v>0</v>
      </c>
      <c r="L223" s="8" t="n">
        <v>0</v>
      </c>
      <c r="M223" s="8" t="n">
        <v>0</v>
      </c>
      <c r="N223" s="8" t="n">
        <v>1</v>
      </c>
      <c r="P223" s="8" t="n">
        <v>1</v>
      </c>
      <c r="Q223" s="8" t="n">
        <v>1</v>
      </c>
      <c r="R223" s="8" t="n">
        <v>0</v>
      </c>
      <c r="S223" s="8" t="n">
        <v>0</v>
      </c>
      <c r="T223" s="8" t="n">
        <v>0</v>
      </c>
      <c r="U223" s="8" t="n">
        <v>1</v>
      </c>
      <c r="W223" s="8" t="n">
        <v>1</v>
      </c>
      <c r="X223" s="8" t="n">
        <v>1</v>
      </c>
      <c r="Y223" s="8" t="n">
        <v>0</v>
      </c>
      <c r="Z223" s="8" t="n">
        <v>0</v>
      </c>
      <c r="AA223" s="8" t="n">
        <v>0</v>
      </c>
      <c r="AB223" s="8" t="n">
        <v>1</v>
      </c>
      <c r="AD223" s="8" t="n">
        <v>1</v>
      </c>
      <c r="AE223" s="8" t="n">
        <v>1</v>
      </c>
      <c r="AF223" s="8" t="n">
        <v>0</v>
      </c>
      <c r="AG223" s="8" t="n">
        <v>0</v>
      </c>
      <c r="AH223" s="8" t="n">
        <v>0</v>
      </c>
      <c r="AI223" s="8" t="n">
        <v>1</v>
      </c>
      <c r="AK223" s="8">
        <f>IF(($B$223&lt;&gt;2)+($I$223&lt;&gt;2)+($P$223&lt;&gt;2)+($W$223&lt;&gt;2)+($AD$223&lt;&gt;2)=0,2,IF((($B$223&lt;&gt;2)*$B$223+($I$223&lt;&gt;2)*$I$223+($P$223&lt;&gt;2)*$P$223+($W$223&lt;&gt;2)*$W$223+($AD$223&lt;&gt;2)*$AD$223)/(($B$223&lt;&gt;2)+($I$223&lt;&gt;2)+($P$223&lt;&gt;2)+($W$223&lt;&gt;2)+($AD$223&lt;&gt;2))&gt;=0.5,1,0))</f>
        <v/>
      </c>
      <c r="AL223" s="8">
        <f>IF(($C$223&lt;&gt;2)+($J$223&lt;&gt;2)+($Q$223&lt;&gt;2)+($X$223&lt;&gt;2)+($AE$223&lt;&gt;2)=0,2,IF((($C$223&lt;&gt;2)*$C$223+($J$223&lt;&gt;2)*$J$223+($Q$223&lt;&gt;2)*$Q$223+($X$223&lt;&gt;2)*$X$223+($AE$223&lt;&gt;2)*$AE$223)/(($C$223&lt;&gt;2)+($J$223&lt;&gt;2)+($Q$223&lt;&gt;2)+($X$223&lt;&gt;2)+($AE$223&lt;&gt;2))&gt;=0.5,1,0))</f>
        <v/>
      </c>
      <c r="AM223" s="8">
        <f>IF(($D$223&lt;&gt;2)+($K$223&lt;&gt;2)+($R$223&lt;&gt;2)+($Y$223&lt;&gt;2)+($AF$223&lt;&gt;2)=0,2,IF((($D$223&lt;&gt;2)*$D$223+($K$223&lt;&gt;2)*$K$223+($R$223&lt;&gt;2)*$R$223+($Y$223&lt;&gt;2)*$Y$223+($AF$223&lt;&gt;2)*$AF$223)/(($D$223&lt;&gt;2)+($K$223&lt;&gt;2)+($R$223&lt;&gt;2)+($Y$223&lt;&gt;2)+($AF$223&lt;&gt;2))&gt;=0.5,1,0))</f>
        <v/>
      </c>
      <c r="AN223" s="8">
        <f>IF(($E$223&lt;&gt;2)+($L$223&lt;&gt;2)+($S$223&lt;&gt;2)+($Z$223&lt;&gt;2)+($AG$223&lt;&gt;2)=0,2,IF((($E$223&lt;&gt;2)*$E$223+($L$223&lt;&gt;2)*$L$223+($S$223&lt;&gt;2)*$S$223+($Z$223&lt;&gt;2)*$Z$223+($AG$223&lt;&gt;2)*$AG$223)/(($E$223&lt;&gt;2)+($L$223&lt;&gt;2)+($S$223&lt;&gt;2)+($Z$223&lt;&gt;2)+($AG$223&lt;&gt;2))&gt;=0.5,1,0))</f>
        <v/>
      </c>
      <c r="AO223" s="8">
        <f>IF(($F$223&lt;&gt;2)+($M$223&lt;&gt;2)+($T$223&lt;&gt;2)+($AA$223&lt;&gt;2)+($AH$223&lt;&gt;2)=0,2,IF((($F$223&lt;&gt;2)*$F$223+($M$223&lt;&gt;2)*$M$223+($T$223&lt;&gt;2)*$T$223+($AA$223&lt;&gt;2)*$AA$223+($AH$223&lt;&gt;2)*$AH$223)/(($F$223&lt;&gt;2)+($M$223&lt;&gt;2)+($T$223&lt;&gt;2)+($AA$223&lt;&gt;2)+($AH$223&lt;&gt;2))&gt;=0.5,1,0))</f>
        <v/>
      </c>
      <c r="AP223" s="8">
        <f>IF(($G$223&lt;&gt;2)+($N$223&lt;&gt;2)+($U$223&lt;&gt;2)+($AB$223&lt;&gt;2)+($AI$223&lt;&gt;2)=0,2,IF((($G$223&lt;&gt;2)*$G$223+($N$223&lt;&gt;2)*$N$223+($U$223&lt;&gt;2)*$U$223+($AB$223&lt;&gt;2)*$AB$223+($AI$223&lt;&gt;2)*$AI$223)/(($G$223&lt;&gt;2)+($N$223&lt;&gt;2)+($U$223&lt;&gt;2)+($AB$223&lt;&gt;2)+($AI$223&lt;&gt;2))&gt;=0.5,1,0))</f>
        <v/>
      </c>
      <c r="AR223" s="16">
        <f>'Ground truth'!$B$8</f>
        <v/>
      </c>
      <c r="AS223" s="16">
        <f>'Ground truth'!$C$8</f>
        <v/>
      </c>
      <c r="AT223" s="16">
        <f>'Ground truth'!$D$8</f>
        <v/>
      </c>
      <c r="AU223" s="16">
        <f>'Ground truth'!$E$8</f>
        <v/>
      </c>
      <c r="AV223" s="16">
        <f>'Ground truth'!$F$8</f>
        <v/>
      </c>
      <c r="AW223" s="16">
        <f>'Ground truth'!$G$8</f>
        <v/>
      </c>
    </row>
    <row r="225">
      <c r="A225" s="17" t="inlineStr">
        <is>
          <t>metrics — confident-only (unsure excluded from denominators)</t>
        </is>
      </c>
      <c r="B225" s="10" t="inlineStr">
        <is>
          <t>run 1</t>
        </is>
      </c>
      <c r="C225" s="10" t="inlineStr">
        <is>
          <t>run 2</t>
        </is>
      </c>
      <c r="D225" s="10" t="inlineStr">
        <is>
          <t>run 3</t>
        </is>
      </c>
      <c r="E225" s="10" t="inlineStr">
        <is>
          <t>run 4</t>
        </is>
      </c>
      <c r="F225" s="10" t="inlineStr">
        <is>
          <t>run 5</t>
        </is>
      </c>
      <c r="G225" s="10" t="inlineStr">
        <is>
          <t>avg-matrix</t>
        </is>
      </c>
      <c r="H225" s="10" t="inlineStr">
        <is>
          <t>mean</t>
        </is>
      </c>
      <c r="I225" s="10" t="inlineStr">
        <is>
          <t>std (pop.)</t>
        </is>
      </c>
      <c r="J225" s="17" t="inlineStr">
        <is>
          <t>notes</t>
        </is>
      </c>
    </row>
    <row r="226">
      <c r="A226" s="7" t="inlineStr">
        <is>
          <t>TP</t>
        </is>
      </c>
      <c r="B226" s="7">
        <f>SUMPRODUCT(($B$218:$G$223=1)*('Ground truth'!$B$3:$G$8=1))</f>
        <v/>
      </c>
      <c r="C226" s="7">
        <f>SUMPRODUCT(($I$218:$N$223=1)*('Ground truth'!$B$3:$G$8=1))</f>
        <v/>
      </c>
      <c r="D226" s="7">
        <f>SUMPRODUCT(($P$218:$U$223=1)*('Ground truth'!$B$3:$G$8=1))</f>
        <v/>
      </c>
      <c r="E226" s="7">
        <f>SUMPRODUCT(($W$218:$AB$223=1)*('Ground truth'!$B$3:$G$8=1))</f>
        <v/>
      </c>
      <c r="F226" s="7">
        <f>SUMPRODUCT(($AD$218:$AI$223=1)*('Ground truth'!$B$3:$G$8=1))</f>
        <v/>
      </c>
      <c r="G226" s="7">
        <f>SUMPRODUCT(($AK$218:$AP$223=1)*('Ground truth'!$B$3:$G$8=1))</f>
        <v/>
      </c>
      <c r="H226" s="12">
        <f>AVERAGE($B$226:$F$226)</f>
        <v/>
      </c>
      <c r="I226" s="12">
        <f>STDEV.P($B$226:$F$226)</f>
        <v/>
      </c>
    </row>
    <row r="227">
      <c r="A227" s="7" t="inlineStr">
        <is>
          <t>TN</t>
        </is>
      </c>
      <c r="B227" s="7">
        <f>SUMPRODUCT(($B$218:$G$223=0)*('Ground truth'!$B$3:$G$8=0))</f>
        <v/>
      </c>
      <c r="C227" s="7">
        <f>SUMPRODUCT(($I$218:$N$223=0)*('Ground truth'!$B$3:$G$8=0))</f>
        <v/>
      </c>
      <c r="D227" s="7">
        <f>SUMPRODUCT(($P$218:$U$223=0)*('Ground truth'!$B$3:$G$8=0))</f>
        <v/>
      </c>
      <c r="E227" s="7">
        <f>SUMPRODUCT(($W$218:$AB$223=0)*('Ground truth'!$B$3:$G$8=0))</f>
        <v/>
      </c>
      <c r="F227" s="7">
        <f>SUMPRODUCT(($AD$218:$AI$223=0)*('Ground truth'!$B$3:$G$8=0))</f>
        <v/>
      </c>
      <c r="G227" s="7">
        <f>SUMPRODUCT(($AK$218:$AP$223=0)*('Ground truth'!$B$3:$G$8=0))</f>
        <v/>
      </c>
      <c r="H227" s="12">
        <f>AVERAGE($B$227:$F$227)</f>
        <v/>
      </c>
      <c r="I227" s="12">
        <f>STDEV.P($B$227:$F$227)</f>
        <v/>
      </c>
    </row>
    <row r="228">
      <c r="A228" s="7" t="inlineStr">
        <is>
          <t>FP</t>
        </is>
      </c>
      <c r="B228" s="7">
        <f>SUMPRODUCT(($B$218:$G$223=1)*('Ground truth'!$B$3:$G$8=0))</f>
        <v/>
      </c>
      <c r="C228" s="7">
        <f>SUMPRODUCT(($I$218:$N$223=1)*('Ground truth'!$B$3:$G$8=0))</f>
        <v/>
      </c>
      <c r="D228" s="7">
        <f>SUMPRODUCT(($P$218:$U$223=1)*('Ground truth'!$B$3:$G$8=0))</f>
        <v/>
      </c>
      <c r="E228" s="7">
        <f>SUMPRODUCT(($W$218:$AB$223=1)*('Ground truth'!$B$3:$G$8=0))</f>
        <v/>
      </c>
      <c r="F228" s="7">
        <f>SUMPRODUCT(($AD$218:$AI$223=1)*('Ground truth'!$B$3:$G$8=0))</f>
        <v/>
      </c>
      <c r="G228" s="7">
        <f>SUMPRODUCT(($AK$218:$AP$223=1)*('Ground truth'!$B$3:$G$8=0))</f>
        <v/>
      </c>
      <c r="H228" s="12">
        <f>AVERAGE($B$228:$F$228)</f>
        <v/>
      </c>
      <c r="I228" s="12">
        <f>STDEV.P($B$228:$F$228)</f>
        <v/>
      </c>
    </row>
    <row r="229">
      <c r="A229" s="7" t="inlineStr">
        <is>
          <t>FN</t>
        </is>
      </c>
      <c r="B229" s="7">
        <f>SUMPRODUCT(($B$218:$G$223=0)*('Ground truth'!$B$3:$G$8=1))</f>
        <v/>
      </c>
      <c r="C229" s="7">
        <f>SUMPRODUCT(($I$218:$N$223=0)*('Ground truth'!$B$3:$G$8=1))</f>
        <v/>
      </c>
      <c r="D229" s="7">
        <f>SUMPRODUCT(($P$218:$U$223=0)*('Ground truth'!$B$3:$G$8=1))</f>
        <v/>
      </c>
      <c r="E229" s="7">
        <f>SUMPRODUCT(($W$218:$AB$223=0)*('Ground truth'!$B$3:$G$8=1))</f>
        <v/>
      </c>
      <c r="F229" s="7">
        <f>SUMPRODUCT(($AD$218:$AI$223=0)*('Ground truth'!$B$3:$G$8=1))</f>
        <v/>
      </c>
      <c r="G229" s="7">
        <f>SUMPRODUCT(($AK$218:$AP$223=0)*('Ground truth'!$B$3:$G$8=1))</f>
        <v/>
      </c>
      <c r="H229" s="12">
        <f>AVERAGE($B$229:$F$229)</f>
        <v/>
      </c>
      <c r="I229" s="12">
        <f>STDEV.P($B$229:$F$229)</f>
        <v/>
      </c>
    </row>
    <row r="230">
      <c r="A230" s="4" t="inlineStr">
        <is>
          <t>Precision</t>
        </is>
      </c>
      <c r="B230" s="12">
        <f>IFERROR($B$226/($B$226+$B$228),0)</f>
        <v/>
      </c>
      <c r="C230" s="12">
        <f>IFERROR($C$226/($C$226+$C$228),0)</f>
        <v/>
      </c>
      <c r="D230" s="12">
        <f>IFERROR($D$226/($D$226+$D$228),0)</f>
        <v/>
      </c>
      <c r="E230" s="12">
        <f>IFERROR($E$226/($E$226+$E$228),0)</f>
        <v/>
      </c>
      <c r="F230" s="12">
        <f>IFERROR($F$226/($F$226+$F$228),0)</f>
        <v/>
      </c>
      <c r="G230" s="12">
        <f>IFERROR($G$226/($G$226+$G$228),0)</f>
        <v/>
      </c>
      <c r="H230" s="18">
        <f>AVERAGE($B$230:$F$230)</f>
        <v/>
      </c>
      <c r="I230" s="18">
        <f>STDEV.P($B$230:$F$230)</f>
        <v/>
      </c>
    </row>
    <row r="231">
      <c r="A231" s="4" t="inlineStr">
        <is>
          <t>Recall</t>
        </is>
      </c>
      <c r="B231" s="12">
        <f>IFERROR($B$226/($B$226+$B$229),0)</f>
        <v/>
      </c>
      <c r="C231" s="12">
        <f>IFERROR($C$226/($C$226+$C$229),0)</f>
        <v/>
      </c>
      <c r="D231" s="12">
        <f>IFERROR($D$226/($D$226+$D$229),0)</f>
        <v/>
      </c>
      <c r="E231" s="12">
        <f>IFERROR($E$226/($E$226+$E$229),0)</f>
        <v/>
      </c>
      <c r="F231" s="12">
        <f>IFERROR($F$226/($F$226+$F$229),0)</f>
        <v/>
      </c>
      <c r="G231" s="12">
        <f>IFERROR($G$226/($G$226+$G$229),0)</f>
        <v/>
      </c>
      <c r="H231" s="18">
        <f>AVERAGE($B$231:$F$231)</f>
        <v/>
      </c>
      <c r="I231" s="18">
        <f>STDEV.P($B$231:$F$231)</f>
        <v/>
      </c>
    </row>
    <row r="232">
      <c r="A232" s="4" t="inlineStr">
        <is>
          <t>F1</t>
        </is>
      </c>
      <c r="B232" s="12">
        <f>IFERROR(2*$B$230*$B$231/($B$230+$B$231),0)</f>
        <v/>
      </c>
      <c r="C232" s="12">
        <f>IFERROR(2*$C$230*$C$231/($C$230+$C$231),0)</f>
        <v/>
      </c>
      <c r="D232" s="12">
        <f>IFERROR(2*$D$230*$D$231/($D$230+$D$231),0)</f>
        <v/>
      </c>
      <c r="E232" s="12">
        <f>IFERROR(2*$E$230*$E$231/($E$230+$E$231),0)</f>
        <v/>
      </c>
      <c r="F232" s="12">
        <f>IFERROR(2*$F$230*$F$231/($F$230+$F$231),0)</f>
        <v/>
      </c>
      <c r="G232" s="12">
        <f>IFERROR(2*$G$230*$G$231/($G$230+$G$231),0)</f>
        <v/>
      </c>
      <c r="H232" s="18">
        <f>AVERAGE($B$232:$F$232)</f>
        <v/>
      </c>
      <c r="I232" s="18">
        <f>STDEV.P($B$232:$F$232)</f>
        <v/>
      </c>
    </row>
    <row r="233">
      <c r="A233" s="4" t="inlineStr">
        <is>
          <t>Accuracy</t>
        </is>
      </c>
      <c r="B233" s="12">
        <f>IFERROR(($B$226+$B$227)/($B$226+$B$227+$B$228+$B$229),0)</f>
        <v/>
      </c>
      <c r="C233" s="12">
        <f>IFERROR(($C$226+$C$227)/($C$226+$C$227+$C$228+$C$229),0)</f>
        <v/>
      </c>
      <c r="D233" s="12">
        <f>IFERROR(($D$226+$D$227)/($D$226+$D$227+$D$228+$D$229),0)</f>
        <v/>
      </c>
      <c r="E233" s="12">
        <f>IFERROR(($E$226+$E$227)/($E$226+$E$227+$E$228+$E$229),0)</f>
        <v/>
      </c>
      <c r="F233" s="12">
        <f>IFERROR(($F$226+$F$227)/($F$226+$F$227+$F$228+$F$229),0)</f>
        <v/>
      </c>
      <c r="G233" s="12">
        <f>IFERROR(($G$226+$G$227)/($G$226+$G$227+$G$228+$G$229),0)</f>
        <v/>
      </c>
      <c r="H233" s="18">
        <f>AVERAGE($B$233:$F$233)</f>
        <v/>
      </c>
      <c r="I233" s="18">
        <f>STDEV.P($B$233:$F$233)</f>
        <v/>
      </c>
    </row>
    <row r="234">
      <c r="A234" s="4" t="inlineStr">
        <is>
          <t>Edit distance</t>
        </is>
      </c>
      <c r="B234" s="12">
        <f>SUMPRODUCT(ABS('Ground truth'!$B$3:$G$8-$B$218:$G$223))</f>
        <v/>
      </c>
      <c r="C234" s="12">
        <f>SUMPRODUCT(ABS('Ground truth'!$B$3:$G$8-$I$218:$N$223))</f>
        <v/>
      </c>
      <c r="D234" s="12">
        <f>SUMPRODUCT(ABS('Ground truth'!$B$3:$G$8-$P$218:$U$223))</f>
        <v/>
      </c>
      <c r="E234" s="12">
        <f>SUMPRODUCT(ABS('Ground truth'!$B$3:$G$8-$W$218:$AB$223))</f>
        <v/>
      </c>
      <c r="F234" s="12">
        <f>SUMPRODUCT(ABS('Ground truth'!$B$3:$G$8-$AD$218:$AI$223))</f>
        <v/>
      </c>
      <c r="G234" s="12">
        <f>SUMPRODUCT(ABS('Ground truth'!$B$3:$G$8-$AK$218:$AP$223))</f>
        <v/>
      </c>
      <c r="H234" s="18">
        <f>AVERAGE($B$234:$F$234)</f>
        <v/>
      </c>
      <c r="I234" s="18">
        <f>STDEV.P($B$234:$F$234)</f>
        <v/>
      </c>
    </row>
    <row r="235">
      <c r="A235" s="4" t="inlineStr">
        <is>
          <t>Spectral distance</t>
        </is>
      </c>
      <c r="B235" s="12">
        <f>SQRT(SUMPRODUCT(('Ground truth'!$J$3:$J$8-$B$245:$B$250)^2))</f>
        <v/>
      </c>
      <c r="C235" s="12">
        <f>SQRT(SUMPRODUCT(('Ground truth'!$J$3:$J$8-$C$245:$C$250)^2))</f>
        <v/>
      </c>
      <c r="D235" s="12">
        <f>SQRT(SUMPRODUCT(('Ground truth'!$J$3:$J$8-$D$245:$D$250)^2))</f>
        <v/>
      </c>
      <c r="E235" s="12">
        <f>SQRT(SUMPRODUCT(('Ground truth'!$J$3:$J$8-$E$245:$E$250)^2))</f>
        <v/>
      </c>
      <c r="F235" s="12">
        <f>SQRT(SUMPRODUCT(('Ground truth'!$J$3:$J$8-$F$245:$F$250)^2))</f>
        <v/>
      </c>
      <c r="G235" s="12">
        <f>SQRT(SUMPRODUCT(('Ground truth'!$J$3:$J$8-$G$245:$G$250)^2))</f>
        <v/>
      </c>
      <c r="H235" s="18">
        <f>AVERAGE($B$235:$F$235)</f>
        <v/>
      </c>
      <c r="I235" s="18">
        <f>STDEV.P($B$235:$F$235)</f>
        <v/>
      </c>
    </row>
    <row r="236">
      <c r="A236" s="4" t="inlineStr">
        <is>
          <t>Unsure cells</t>
        </is>
      </c>
      <c r="B236" s="7">
        <f>COUNTIF($B$218:$G$223,2)</f>
        <v/>
      </c>
      <c r="C236" s="7">
        <f>COUNTIF($I$218:$N$223,2)</f>
        <v/>
      </c>
      <c r="D236" s="7">
        <f>COUNTIF($P$218:$U$223,2)</f>
        <v/>
      </c>
      <c r="E236" s="7">
        <f>COUNTIF($W$218:$AB$223,2)</f>
        <v/>
      </c>
      <c r="F236" s="7">
        <f>COUNTIF($AD$218:$AI$223,2)</f>
        <v/>
      </c>
      <c r="G236" s="7">
        <f>COUNTIF($AK$218:$AP$223,2)</f>
        <v/>
      </c>
      <c r="H236" s="12">
        <f>AVERAGE($B$236:$F$236)</f>
        <v/>
      </c>
      <c r="I236" s="12">
        <f>STDEV.P($B$236:$F$236)</f>
        <v/>
      </c>
    </row>
    <row r="237">
      <c r="A237" s="3" t="inlineStr">
        <is>
          <t>eigenvalues (real part, numpy order; pasted)</t>
        </is>
      </c>
    </row>
    <row r="238">
      <c r="A238" s="3" t="inlineStr">
        <is>
          <t xml:space="preserve">  λ1</t>
        </is>
      </c>
      <c r="B238" s="19" t="n">
        <v>3.947412642480458</v>
      </c>
      <c r="C238" s="19" t="n">
        <v>3.947412642480458</v>
      </c>
      <c r="D238" s="19" t="n">
        <v>3.947412642480458</v>
      </c>
      <c r="E238" s="19" t="n">
        <v>3.947412642480458</v>
      </c>
      <c r="F238" s="19" t="n">
        <v>3.947412642480458</v>
      </c>
      <c r="G238" s="19" t="n">
        <v>3.947412642480458</v>
      </c>
    </row>
    <row r="239">
      <c r="A239" s="3" t="inlineStr">
        <is>
          <t xml:space="preserve">  λ2</t>
        </is>
      </c>
      <c r="B239" s="19" t="n">
        <v>-0.8208222758822054</v>
      </c>
      <c r="C239" s="19" t="n">
        <v>-0.8208222758822054</v>
      </c>
      <c r="D239" s="19" t="n">
        <v>-0.8208222758822054</v>
      </c>
      <c r="E239" s="19" t="n">
        <v>-0.8208222758822054</v>
      </c>
      <c r="F239" s="19" t="n">
        <v>-0.8208222758822054</v>
      </c>
      <c r="G239" s="19" t="n">
        <v>-0.8208222758822054</v>
      </c>
    </row>
    <row r="240">
      <c r="A240" s="3" t="inlineStr">
        <is>
          <t xml:space="preserve">  λ3</t>
        </is>
      </c>
      <c r="B240" s="19" t="n">
        <v>-0.2858646893272653</v>
      </c>
      <c r="C240" s="19" t="n">
        <v>-0.2858646893272653</v>
      </c>
      <c r="D240" s="19" t="n">
        <v>-0.2858646893272653</v>
      </c>
      <c r="E240" s="19" t="n">
        <v>-0.2858646893272653</v>
      </c>
      <c r="F240" s="19" t="n">
        <v>-0.2858646893272653</v>
      </c>
      <c r="G240" s="19" t="n">
        <v>-0.2858646893272653</v>
      </c>
    </row>
    <row r="241">
      <c r="A241" s="3" t="inlineStr">
        <is>
          <t xml:space="preserve">  λ4</t>
        </is>
      </c>
      <c r="B241" s="19" t="n">
        <v>2.159274322729016</v>
      </c>
      <c r="C241" s="19" t="n">
        <v>2.159274322729016</v>
      </c>
      <c r="D241" s="19" t="n">
        <v>2.159274322729016</v>
      </c>
      <c r="E241" s="19" t="n">
        <v>2.159274322729016</v>
      </c>
      <c r="F241" s="19" t="n">
        <v>2.159274322729016</v>
      </c>
      <c r="G241" s="19" t="n">
        <v>2.159274322729016</v>
      </c>
    </row>
    <row r="242">
      <c r="A242" s="3" t="inlineStr">
        <is>
          <t xml:space="preserve">  λ5</t>
        </is>
      </c>
      <c r="B242" s="19" t="n">
        <v>1</v>
      </c>
      <c r="C242" s="19" t="n">
        <v>1</v>
      </c>
      <c r="D242" s="19" t="n">
        <v>1</v>
      </c>
      <c r="E242" s="19" t="n">
        <v>1</v>
      </c>
      <c r="F242" s="19" t="n">
        <v>1</v>
      </c>
      <c r="G242" s="19" t="n">
        <v>1</v>
      </c>
    </row>
    <row r="243">
      <c r="A243" s="3" t="inlineStr">
        <is>
          <t xml:space="preserve">  λ6</t>
        </is>
      </c>
      <c r="B243" s="19" t="n">
        <v>-5.551115123125783e-17</v>
      </c>
      <c r="C243" s="19" t="n">
        <v>-5.551115123125783e-17</v>
      </c>
      <c r="D243" s="19" t="n">
        <v>-5.551115123125783e-17</v>
      </c>
      <c r="E243" s="19" t="n">
        <v>-5.551115123125783e-17</v>
      </c>
      <c r="F243" s="19" t="n">
        <v>-5.551115123125783e-17</v>
      </c>
      <c r="G243" s="19" t="n">
        <v>-5.551115123125783e-17</v>
      </c>
    </row>
    <row r="244">
      <c r="A244" s="3" t="inlineStr">
        <is>
          <t>eigenvalues sorted desc (LARGE)</t>
        </is>
      </c>
    </row>
    <row r="245">
      <c r="A245" s="3" t="inlineStr">
        <is>
          <t xml:space="preserve">  λ(1)</t>
        </is>
      </c>
      <c r="B245" s="19">
        <f>LARGE($B$238:$B$243,1)</f>
        <v/>
      </c>
      <c r="C245" s="19">
        <f>LARGE($C$238:$C$243,1)</f>
        <v/>
      </c>
      <c r="D245" s="19">
        <f>LARGE($D$238:$D$243,1)</f>
        <v/>
      </c>
      <c r="E245" s="19">
        <f>LARGE($E$238:$E$243,1)</f>
        <v/>
      </c>
      <c r="F245" s="19">
        <f>LARGE($F$238:$F$243,1)</f>
        <v/>
      </c>
      <c r="G245" s="19">
        <f>LARGE($G$238:$G$243,1)</f>
        <v/>
      </c>
    </row>
    <row r="246">
      <c r="A246" s="3" t="inlineStr">
        <is>
          <t xml:space="preserve">  λ(2)</t>
        </is>
      </c>
      <c r="B246" s="19">
        <f>LARGE($B$238:$B$243,2)</f>
        <v/>
      </c>
      <c r="C246" s="19">
        <f>LARGE($C$238:$C$243,2)</f>
        <v/>
      </c>
      <c r="D246" s="19">
        <f>LARGE($D$238:$D$243,2)</f>
        <v/>
      </c>
      <c r="E246" s="19">
        <f>LARGE($E$238:$E$243,2)</f>
        <v/>
      </c>
      <c r="F246" s="19">
        <f>LARGE($F$238:$F$243,2)</f>
        <v/>
      </c>
      <c r="G246" s="19">
        <f>LARGE($G$238:$G$243,2)</f>
        <v/>
      </c>
    </row>
    <row r="247">
      <c r="A247" s="3" t="inlineStr">
        <is>
          <t xml:space="preserve">  λ(3)</t>
        </is>
      </c>
      <c r="B247" s="19">
        <f>LARGE($B$238:$B$243,3)</f>
        <v/>
      </c>
      <c r="C247" s="19">
        <f>LARGE($C$238:$C$243,3)</f>
        <v/>
      </c>
      <c r="D247" s="19">
        <f>LARGE($D$238:$D$243,3)</f>
        <v/>
      </c>
      <c r="E247" s="19">
        <f>LARGE($E$238:$E$243,3)</f>
        <v/>
      </c>
      <c r="F247" s="19">
        <f>LARGE($F$238:$F$243,3)</f>
        <v/>
      </c>
      <c r="G247" s="19">
        <f>LARGE($G$238:$G$243,3)</f>
        <v/>
      </c>
    </row>
    <row r="248">
      <c r="A248" s="3" t="inlineStr">
        <is>
          <t xml:space="preserve">  λ(4)</t>
        </is>
      </c>
      <c r="B248" s="19">
        <f>LARGE($B$238:$B$243,4)</f>
        <v/>
      </c>
      <c r="C248" s="19">
        <f>LARGE($C$238:$C$243,4)</f>
        <v/>
      </c>
      <c r="D248" s="19">
        <f>LARGE($D$238:$D$243,4)</f>
        <v/>
      </c>
      <c r="E248" s="19">
        <f>LARGE($E$238:$E$243,4)</f>
        <v/>
      </c>
      <c r="F248" s="19">
        <f>LARGE($F$238:$F$243,4)</f>
        <v/>
      </c>
      <c r="G248" s="19">
        <f>LARGE($G$238:$G$243,4)</f>
        <v/>
      </c>
    </row>
    <row r="249">
      <c r="A249" s="3" t="inlineStr">
        <is>
          <t xml:space="preserve">  λ(5)</t>
        </is>
      </c>
      <c r="B249" s="19">
        <f>LARGE($B$238:$B$243,5)</f>
        <v/>
      </c>
      <c r="C249" s="19">
        <f>LARGE($C$238:$C$243,5)</f>
        <v/>
      </c>
      <c r="D249" s="19">
        <f>LARGE($D$238:$D$243,5)</f>
        <v/>
      </c>
      <c r="E249" s="19">
        <f>LARGE($E$238:$E$243,5)</f>
        <v/>
      </c>
      <c r="F249" s="19">
        <f>LARGE($F$238:$F$243,5)</f>
        <v/>
      </c>
      <c r="G249" s="19">
        <f>LARGE($G$238:$G$243,5)</f>
        <v/>
      </c>
    </row>
    <row r="250">
      <c r="A250" s="3" t="inlineStr">
        <is>
          <t xml:space="preserve">  λ(6)</t>
        </is>
      </c>
      <c r="B250" s="19">
        <f>LARGE($B$238:$B$243,6)</f>
        <v/>
      </c>
      <c r="C250" s="19">
        <f>LARGE($C$238:$C$243,6)</f>
        <v/>
      </c>
      <c r="D250" s="19">
        <f>LARGE($D$238:$D$243,6)</f>
        <v/>
      </c>
      <c r="E250" s="19">
        <f>LARGE($E$238:$E$243,6)</f>
        <v/>
      </c>
      <c r="F250" s="19">
        <f>LARGE($F$238:$F$243,6)</f>
        <v/>
      </c>
      <c r="G250" s="19">
        <f>LARGE($G$238:$G$243,6)</f>
        <v/>
      </c>
    </row>
    <row r="251">
      <c r="A251" s="3" t="inlineStr">
        <is>
          <t>check: Σeig − trace (→0)</t>
        </is>
      </c>
      <c r="B251" s="3">
        <f>ROUND(SUM($B$238:$B$243)-($B$218+$C$219+$D$220+$E$221+$F$222+$G$223),6)</f>
        <v/>
      </c>
      <c r="C251" s="3">
        <f>ROUND(SUM($C$238:$C$243)-($I$218+$J$219+$K$220+$L$221+$M$222+$N$223),6)</f>
        <v/>
      </c>
      <c r="D251" s="3">
        <f>ROUND(SUM($D$238:$D$243)-($P$218+$Q$219+$R$220+$S$221+$T$222+$U$223),6)</f>
        <v/>
      </c>
      <c r="E251" s="3">
        <f>ROUND(SUM($E$238:$E$243)-($W$218+$X$219+$Y$220+$Z$221+$AA$222+$AB$223),6)</f>
        <v/>
      </c>
      <c r="F251" s="3">
        <f>ROUND(SUM($F$238:$F$243)-($AD$218+$AE$219+$AF$220+$AG$221+$AH$222+$AI$223),6)</f>
        <v/>
      </c>
      <c r="G251" s="3">
        <f>ROUND(SUM($G$238:$G$243)-($AK$218+$AL$219+$AM$220+$AN$221+$AO$222+$AP$223),6)</f>
        <v/>
      </c>
    </row>
    <row r="252">
      <c r="A252" s="3" t="inlineStr">
        <is>
          <t>check: Πeig − det (→0)</t>
        </is>
      </c>
      <c r="B252" s="3">
        <f>ROUND(MDETERM($B$218:$G$223)-PRODUCT($B$238:$B$243),6)</f>
        <v/>
      </c>
      <c r="C252" s="3">
        <f>ROUND(MDETERM($I$218:$N$223)-PRODUCT($C$238:$C$243),6)</f>
        <v/>
      </c>
      <c r="D252" s="3">
        <f>ROUND(MDETERM($P$218:$U$223)-PRODUCT($D$238:$D$243),6)</f>
        <v/>
      </c>
      <c r="E252" s="3">
        <f>ROUND(MDETERM($W$218:$AB$223)-PRODUCT($E$238:$E$243),6)</f>
        <v/>
      </c>
      <c r="F252" s="3">
        <f>ROUND(MDETERM($AD$218:$AI$223)-PRODUCT($F$238:$F$243),6)</f>
        <v/>
      </c>
      <c r="G252" s="3">
        <f>ROUND(MDETERM($AK$218:$AP$223)-PRODUCT($G$238:$G$243),6)</f>
        <v/>
      </c>
    </row>
    <row r="253">
      <c r="A253" s="3" t="inlineStr">
        <is>
          <t>complex eigenvalues?</t>
        </is>
      </c>
      <c r="B253" s="3" t="inlineStr"/>
      <c r="C253" s="3" t="inlineStr"/>
      <c r="D253" s="3" t="inlineStr"/>
      <c r="E253" s="3" t="inlineStr"/>
      <c r="F253" s="3" t="inlineStr"/>
      <c r="G253" s="3" t="inlineStr"/>
    </row>
    <row r="254">
      <c r="A254" s="3" t="inlineStr">
        <is>
          <t>check: det(M − λᵢI) per sorted λ (→0)</t>
        </is>
      </c>
    </row>
    <row r="255">
      <c r="A255" s="3" t="inlineStr">
        <is>
          <t xml:space="preserve">  det(M − λ(1)I)</t>
        </is>
      </c>
      <c r="B255" s="3">
        <f t="array" ref="B255">ROUND(MDETERM($B$218:$G$223-$B$245*MUNIT(6)),6)</f>
        <v/>
      </c>
      <c r="C255" s="3">
        <f t="array" ref="C255">ROUND(MDETERM($I$218:$N$223-$C$245*MUNIT(6)),6)</f>
        <v/>
      </c>
      <c r="D255" s="3">
        <f t="array" ref="D255">ROUND(MDETERM($P$218:$U$223-$D$245*MUNIT(6)),6)</f>
        <v/>
      </c>
      <c r="E255" s="3">
        <f t="array" ref="E255">ROUND(MDETERM($W$218:$AB$223-$E$245*MUNIT(6)),6)</f>
        <v/>
      </c>
      <c r="F255" s="3">
        <f t="array" ref="F255">ROUND(MDETERM($AD$218:$AI$223-$F$245*MUNIT(6)),6)</f>
        <v/>
      </c>
      <c r="G255" s="3">
        <f t="array" ref="G255">ROUND(MDETERM($AK$218:$AP$223-$G$245*MUNIT(6)),6)</f>
        <v/>
      </c>
    </row>
    <row r="256">
      <c r="A256" s="3" t="inlineStr">
        <is>
          <t xml:space="preserve">  det(M − λ(2)I)</t>
        </is>
      </c>
      <c r="B256" s="3">
        <f t="array" ref="B256">ROUND(MDETERM($B$218:$G$223-$B$246*MUNIT(6)),6)</f>
        <v/>
      </c>
      <c r="C256" s="3">
        <f t="array" ref="C256">ROUND(MDETERM($I$218:$N$223-$C$246*MUNIT(6)),6)</f>
        <v/>
      </c>
      <c r="D256" s="3">
        <f t="array" ref="D256">ROUND(MDETERM($P$218:$U$223-$D$246*MUNIT(6)),6)</f>
        <v/>
      </c>
      <c r="E256" s="3">
        <f t="array" ref="E256">ROUND(MDETERM($W$218:$AB$223-$E$246*MUNIT(6)),6)</f>
        <v/>
      </c>
      <c r="F256" s="3">
        <f t="array" ref="F256">ROUND(MDETERM($AD$218:$AI$223-$F$246*MUNIT(6)),6)</f>
        <v/>
      </c>
      <c r="G256" s="3">
        <f t="array" ref="G256">ROUND(MDETERM($AK$218:$AP$223-$G$246*MUNIT(6)),6)</f>
        <v/>
      </c>
    </row>
    <row r="257">
      <c r="A257" s="3" t="inlineStr">
        <is>
          <t xml:space="preserve">  det(M − λ(3)I)</t>
        </is>
      </c>
      <c r="B257" s="3">
        <f t="array" ref="B257">ROUND(MDETERM($B$218:$G$223-$B$247*MUNIT(6)),6)</f>
        <v/>
      </c>
      <c r="C257" s="3">
        <f t="array" ref="C257">ROUND(MDETERM($I$218:$N$223-$C$247*MUNIT(6)),6)</f>
        <v/>
      </c>
      <c r="D257" s="3">
        <f t="array" ref="D257">ROUND(MDETERM($P$218:$U$223-$D$247*MUNIT(6)),6)</f>
        <v/>
      </c>
      <c r="E257" s="3">
        <f t="array" ref="E257">ROUND(MDETERM($W$218:$AB$223-$E$247*MUNIT(6)),6)</f>
        <v/>
      </c>
      <c r="F257" s="3">
        <f t="array" ref="F257">ROUND(MDETERM($AD$218:$AI$223-$F$247*MUNIT(6)),6)</f>
        <v/>
      </c>
      <c r="G257" s="3">
        <f t="array" ref="G257">ROUND(MDETERM($AK$218:$AP$223-$G$247*MUNIT(6)),6)</f>
        <v/>
      </c>
    </row>
    <row r="258">
      <c r="A258" s="3" t="inlineStr">
        <is>
          <t xml:space="preserve">  det(M − λ(4)I)</t>
        </is>
      </c>
      <c r="B258" s="3">
        <f t="array" ref="B258">ROUND(MDETERM($B$218:$G$223-$B$248*MUNIT(6)),6)</f>
        <v/>
      </c>
      <c r="C258" s="3">
        <f t="array" ref="C258">ROUND(MDETERM($I$218:$N$223-$C$248*MUNIT(6)),6)</f>
        <v/>
      </c>
      <c r="D258" s="3">
        <f t="array" ref="D258">ROUND(MDETERM($P$218:$U$223-$D$248*MUNIT(6)),6)</f>
        <v/>
      </c>
      <c r="E258" s="3">
        <f t="array" ref="E258">ROUND(MDETERM($W$218:$AB$223-$E$248*MUNIT(6)),6)</f>
        <v/>
      </c>
      <c r="F258" s="3">
        <f t="array" ref="F258">ROUND(MDETERM($AD$218:$AI$223-$F$248*MUNIT(6)),6)</f>
        <v/>
      </c>
      <c r="G258" s="3">
        <f t="array" ref="G258">ROUND(MDETERM($AK$218:$AP$223-$G$248*MUNIT(6)),6)</f>
        <v/>
      </c>
    </row>
    <row r="259">
      <c r="A259" s="3" t="inlineStr">
        <is>
          <t xml:space="preserve">  det(M − λ(5)I)</t>
        </is>
      </c>
      <c r="B259" s="3">
        <f t="array" ref="B259">ROUND(MDETERM($B$218:$G$223-$B$249*MUNIT(6)),6)</f>
        <v/>
      </c>
      <c r="C259" s="3">
        <f t="array" ref="C259">ROUND(MDETERM($I$218:$N$223-$C$249*MUNIT(6)),6)</f>
        <v/>
      </c>
      <c r="D259" s="3">
        <f t="array" ref="D259">ROUND(MDETERM($P$218:$U$223-$D$249*MUNIT(6)),6)</f>
        <v/>
      </c>
      <c r="E259" s="3">
        <f t="array" ref="E259">ROUND(MDETERM($W$218:$AB$223-$E$249*MUNIT(6)),6)</f>
        <v/>
      </c>
      <c r="F259" s="3">
        <f t="array" ref="F259">ROUND(MDETERM($AD$218:$AI$223-$F$249*MUNIT(6)),6)</f>
        <v/>
      </c>
      <c r="G259" s="3">
        <f t="array" ref="G259">ROUND(MDETERM($AK$218:$AP$223-$G$249*MUNIT(6)),6)</f>
        <v/>
      </c>
    </row>
    <row r="260">
      <c r="A260" s="3" t="inlineStr">
        <is>
          <t xml:space="preserve">  det(M − λ(6)I)</t>
        </is>
      </c>
      <c r="B260" s="3">
        <f t="array" ref="B260">ROUND(MDETERM($B$218:$G$223-$B$250*MUNIT(6)),6)</f>
        <v/>
      </c>
      <c r="C260" s="3">
        <f t="array" ref="C260">ROUND(MDETERM($I$218:$N$223-$C$250*MUNIT(6)),6)</f>
        <v/>
      </c>
      <c r="D260" s="3">
        <f t="array" ref="D260">ROUND(MDETERM($P$218:$U$223-$D$250*MUNIT(6)),6)</f>
        <v/>
      </c>
      <c r="E260" s="3">
        <f t="array" ref="E260">ROUND(MDETERM($W$218:$AB$223-$E$250*MUNIT(6)),6)</f>
        <v/>
      </c>
      <c r="F260" s="3">
        <f t="array" ref="F260">ROUND(MDETERM($AD$218:$AI$223-$F$250*MUNIT(6)),6)</f>
        <v/>
      </c>
      <c r="G260" s="3">
        <f t="array" ref="G260">ROUND(MDETERM($AK$218:$AP$223-$G$250*MUNIT(6)),6)</f>
        <v/>
      </c>
    </row>
    <row r="264" ht="16" customHeight="1">
      <c r="A264" s="14" t="inlineStr">
        <is>
          <t>LLM | deepseek-r1:14b</t>
        </is>
      </c>
      <c r="B264" s="9" t="inlineStr">
        <is>
          <t>run 1 (raw, pasted)</t>
        </is>
      </c>
      <c r="I264" s="9" t="inlineStr">
        <is>
          <t>run 2 (raw, pasted)</t>
        </is>
      </c>
      <c r="P264" s="9" t="inlineStr">
        <is>
          <t>run 3 (raw, pasted)</t>
        </is>
      </c>
      <c r="W264" s="9" t="inlineStr">
        <is>
          <t>run 4 (raw, pasted)</t>
        </is>
      </c>
      <c r="AD264" s="9" t="inlineStr">
        <is>
          <t>run 5 (raw, pasted)</t>
        </is>
      </c>
      <c r="AK264" s="9" t="inlineStr">
        <is>
          <t>Step2 average matrix (formula)</t>
        </is>
      </c>
      <c r="AR264" s="9" t="inlineStr">
        <is>
          <t>ground truth (reference)</t>
        </is>
      </c>
    </row>
    <row r="265" ht="60" customHeight="1">
      <c r="B265" s="15" t="inlineStr">
        <is>
          <t>Spacecraft</t>
        </is>
      </c>
      <c r="C265" s="15" t="inlineStr">
        <is>
          <t>Guidance, Navigation, and Control (GNC) Subsystem</t>
        </is>
      </c>
      <c r="D265" s="15" t="inlineStr">
        <is>
          <t>Propulsion Subsystem</t>
        </is>
      </c>
      <c r="E265" s="15" t="inlineStr">
        <is>
          <t>Power Subsystem</t>
        </is>
      </c>
      <c r="F265" s="15" t="inlineStr">
        <is>
          <t>Reaction Wheel</t>
        </is>
      </c>
      <c r="G265" s="15" t="inlineStr">
        <is>
          <t>GNC Software</t>
        </is>
      </c>
      <c r="I265" s="15" t="inlineStr">
        <is>
          <t>Spacecraft</t>
        </is>
      </c>
      <c r="J265" s="15" t="inlineStr">
        <is>
          <t>Guidance, Navigation, and Control (GNC) Subsystem</t>
        </is>
      </c>
      <c r="K265" s="15" t="inlineStr">
        <is>
          <t>Propulsion Subsystem</t>
        </is>
      </c>
      <c r="L265" s="15" t="inlineStr">
        <is>
          <t>Power Subsystem</t>
        </is>
      </c>
      <c r="M265" s="15" t="inlineStr">
        <is>
          <t>Reaction Wheel</t>
        </is>
      </c>
      <c r="N265" s="15" t="inlineStr">
        <is>
          <t>GNC Software</t>
        </is>
      </c>
      <c r="P265" s="15" t="inlineStr">
        <is>
          <t>Spacecraft</t>
        </is>
      </c>
      <c r="Q265" s="15" t="inlineStr">
        <is>
          <t>Guidance, Navigation, and Control (GNC) Subsystem</t>
        </is>
      </c>
      <c r="R265" s="15" t="inlineStr">
        <is>
          <t>Propulsion Subsystem</t>
        </is>
      </c>
      <c r="S265" s="15" t="inlineStr">
        <is>
          <t>Power Subsystem</t>
        </is>
      </c>
      <c r="T265" s="15" t="inlineStr">
        <is>
          <t>Reaction Wheel</t>
        </is>
      </c>
      <c r="U265" s="15" t="inlineStr">
        <is>
          <t>GNC Software</t>
        </is>
      </c>
      <c r="W265" s="15" t="inlineStr">
        <is>
          <t>Spacecraft</t>
        </is>
      </c>
      <c r="X265" s="15" t="inlineStr">
        <is>
          <t>Guidance, Navigation, and Control (GNC) Subsystem</t>
        </is>
      </c>
      <c r="Y265" s="15" t="inlineStr">
        <is>
          <t>Propulsion Subsystem</t>
        </is>
      </c>
      <c r="Z265" s="15" t="inlineStr">
        <is>
          <t>Power Subsystem</t>
        </is>
      </c>
      <c r="AA265" s="15" t="inlineStr">
        <is>
          <t>Reaction Wheel</t>
        </is>
      </c>
      <c r="AB265" s="15" t="inlineStr">
        <is>
          <t>GNC Software</t>
        </is>
      </c>
      <c r="AD265" s="15" t="inlineStr">
        <is>
          <t>Spacecraft</t>
        </is>
      </c>
      <c r="AE265" s="15" t="inlineStr">
        <is>
          <t>Guidance, Navigation, and Control (GNC) Subsystem</t>
        </is>
      </c>
      <c r="AF265" s="15" t="inlineStr">
        <is>
          <t>Propulsion Subsystem</t>
        </is>
      </c>
      <c r="AG265" s="15" t="inlineStr">
        <is>
          <t>Power Subsystem</t>
        </is>
      </c>
      <c r="AH265" s="15" t="inlineStr">
        <is>
          <t>Reaction Wheel</t>
        </is>
      </c>
      <c r="AI265" s="15" t="inlineStr">
        <is>
          <t>GNC Software</t>
        </is>
      </c>
      <c r="AK265" s="15" t="inlineStr">
        <is>
          <t>Spacecraft</t>
        </is>
      </c>
      <c r="AL265" s="15" t="inlineStr">
        <is>
          <t>Guidance, Navigation, and Control (GNC) Subsystem</t>
        </is>
      </c>
      <c r="AM265" s="15" t="inlineStr">
        <is>
          <t>Propulsion Subsystem</t>
        </is>
      </c>
      <c r="AN265" s="15" t="inlineStr">
        <is>
          <t>Power Subsystem</t>
        </is>
      </c>
      <c r="AO265" s="15" t="inlineStr">
        <is>
          <t>Reaction Wheel</t>
        </is>
      </c>
      <c r="AP265" s="15" t="inlineStr">
        <is>
          <t>GNC Software</t>
        </is>
      </c>
    </row>
    <row r="266">
      <c r="A266" s="3" t="inlineStr">
        <is>
          <t>Spacecraft</t>
        </is>
      </c>
      <c r="B266" s="8" t="n">
        <v>1</v>
      </c>
      <c r="C266" s="8" t="n">
        <v>1</v>
      </c>
      <c r="D266" s="8" t="n">
        <v>1</v>
      </c>
      <c r="E266" s="8" t="n">
        <v>1</v>
      </c>
      <c r="F266" s="8" t="n">
        <v>1</v>
      </c>
      <c r="G266" s="8" t="n">
        <v>1</v>
      </c>
      <c r="I266" s="8" t="n">
        <v>1</v>
      </c>
      <c r="J266" s="8" t="n">
        <v>1</v>
      </c>
      <c r="K266" s="8" t="n">
        <v>1</v>
      </c>
      <c r="L266" s="8" t="n">
        <v>1</v>
      </c>
      <c r="M266" s="8" t="n">
        <v>1</v>
      </c>
      <c r="N266" s="8" t="n">
        <v>1</v>
      </c>
      <c r="P266" s="8" t="n">
        <v>1</v>
      </c>
      <c r="Q266" s="8" t="n">
        <v>1</v>
      </c>
      <c r="R266" s="8" t="n">
        <v>1</v>
      </c>
      <c r="S266" s="8" t="n">
        <v>1</v>
      </c>
      <c r="T266" s="8" t="n">
        <v>1</v>
      </c>
      <c r="U266" s="8" t="n">
        <v>1</v>
      </c>
      <c r="W266" s="8" t="n">
        <v>1</v>
      </c>
      <c r="X266" s="8" t="n">
        <v>1</v>
      </c>
      <c r="Y266" s="8" t="n">
        <v>1</v>
      </c>
      <c r="Z266" s="8" t="n">
        <v>1</v>
      </c>
      <c r="AA266" s="8" t="n">
        <v>1</v>
      </c>
      <c r="AB266" s="8" t="n">
        <v>1</v>
      </c>
      <c r="AD266" s="8" t="n">
        <v>1</v>
      </c>
      <c r="AE266" s="8" t="n">
        <v>1</v>
      </c>
      <c r="AF266" s="8" t="n">
        <v>1</v>
      </c>
      <c r="AG266" s="8" t="n">
        <v>1</v>
      </c>
      <c r="AH266" s="8" t="n">
        <v>1</v>
      </c>
      <c r="AI266" s="8" t="n">
        <v>1</v>
      </c>
      <c r="AK266" s="8">
        <f>IF(($B$266&lt;&gt;2)+($I$266&lt;&gt;2)+($P$266&lt;&gt;2)+($W$266&lt;&gt;2)+($AD$266&lt;&gt;2)=0,2,IF((($B$266&lt;&gt;2)*$B$266+($I$266&lt;&gt;2)*$I$266+($P$266&lt;&gt;2)*$P$266+($W$266&lt;&gt;2)*$W$266+($AD$266&lt;&gt;2)*$AD$266)/(($B$266&lt;&gt;2)+($I$266&lt;&gt;2)+($P$266&lt;&gt;2)+($W$266&lt;&gt;2)+($AD$266&lt;&gt;2))&gt;=0.5,1,0))</f>
        <v/>
      </c>
      <c r="AL266" s="8">
        <f>IF(($C$266&lt;&gt;2)+($J$266&lt;&gt;2)+($Q$266&lt;&gt;2)+($X$266&lt;&gt;2)+($AE$266&lt;&gt;2)=0,2,IF((($C$266&lt;&gt;2)*$C$266+($J$266&lt;&gt;2)*$J$266+($Q$266&lt;&gt;2)*$Q$266+($X$266&lt;&gt;2)*$X$266+($AE$266&lt;&gt;2)*$AE$266)/(($C$266&lt;&gt;2)+($J$266&lt;&gt;2)+($Q$266&lt;&gt;2)+($X$266&lt;&gt;2)+($AE$266&lt;&gt;2))&gt;=0.5,1,0))</f>
        <v/>
      </c>
      <c r="AM266" s="8">
        <f>IF(($D$266&lt;&gt;2)+($K$266&lt;&gt;2)+($R$266&lt;&gt;2)+($Y$266&lt;&gt;2)+($AF$266&lt;&gt;2)=0,2,IF((($D$266&lt;&gt;2)*$D$266+($K$266&lt;&gt;2)*$K$266+($R$266&lt;&gt;2)*$R$266+($Y$266&lt;&gt;2)*$Y$266+($AF$266&lt;&gt;2)*$AF$266)/(($D$266&lt;&gt;2)+($K$266&lt;&gt;2)+($R$266&lt;&gt;2)+($Y$266&lt;&gt;2)+($AF$266&lt;&gt;2))&gt;=0.5,1,0))</f>
        <v/>
      </c>
      <c r="AN266" s="8">
        <f>IF(($E$266&lt;&gt;2)+($L$266&lt;&gt;2)+($S$266&lt;&gt;2)+($Z$266&lt;&gt;2)+($AG$266&lt;&gt;2)=0,2,IF((($E$266&lt;&gt;2)*$E$266+($L$266&lt;&gt;2)*$L$266+($S$266&lt;&gt;2)*$S$266+($Z$266&lt;&gt;2)*$Z$266+($AG$266&lt;&gt;2)*$AG$266)/(($E$266&lt;&gt;2)+($L$266&lt;&gt;2)+($S$266&lt;&gt;2)+($Z$266&lt;&gt;2)+($AG$266&lt;&gt;2))&gt;=0.5,1,0))</f>
        <v/>
      </c>
      <c r="AO266" s="8">
        <f>IF(($F$266&lt;&gt;2)+($M$266&lt;&gt;2)+($T$266&lt;&gt;2)+($AA$266&lt;&gt;2)+($AH$266&lt;&gt;2)=0,2,IF((($F$266&lt;&gt;2)*$F$266+($M$266&lt;&gt;2)*$M$266+($T$266&lt;&gt;2)*$T$266+($AA$266&lt;&gt;2)*$AA$266+($AH$266&lt;&gt;2)*$AH$266)/(($F$266&lt;&gt;2)+($M$266&lt;&gt;2)+($T$266&lt;&gt;2)+($AA$266&lt;&gt;2)+($AH$266&lt;&gt;2))&gt;=0.5,1,0))</f>
        <v/>
      </c>
      <c r="AP266" s="8">
        <f>IF(($G$266&lt;&gt;2)+($N$266&lt;&gt;2)+($U$266&lt;&gt;2)+($AB$266&lt;&gt;2)+($AI$266&lt;&gt;2)=0,2,IF((($G$266&lt;&gt;2)*$G$266+($N$266&lt;&gt;2)*$N$266+($U$266&lt;&gt;2)*$U$266+($AB$266&lt;&gt;2)*$AB$266+($AI$266&lt;&gt;2)*$AI$266)/(($G$266&lt;&gt;2)+($N$266&lt;&gt;2)+($U$266&lt;&gt;2)+($AB$266&lt;&gt;2)+($AI$266&lt;&gt;2))&gt;=0.5,1,0))</f>
        <v/>
      </c>
      <c r="AR266" s="16">
        <f>'Ground truth'!$B$3</f>
        <v/>
      </c>
      <c r="AS266" s="16">
        <f>'Ground truth'!$C$3</f>
        <v/>
      </c>
      <c r="AT266" s="16">
        <f>'Ground truth'!$D$3</f>
        <v/>
      </c>
      <c r="AU266" s="16">
        <f>'Ground truth'!$E$3</f>
        <v/>
      </c>
      <c r="AV266" s="16">
        <f>'Ground truth'!$F$3</f>
        <v/>
      </c>
      <c r="AW266" s="16">
        <f>'Ground truth'!$G$3</f>
        <v/>
      </c>
    </row>
    <row r="267">
      <c r="A267" s="3" t="inlineStr">
        <is>
          <t>Guidance, Navigation, and Control (GNC) Subsystem</t>
        </is>
      </c>
      <c r="B267" s="8" t="n">
        <v>1</v>
      </c>
      <c r="C267" s="8" t="n">
        <v>1</v>
      </c>
      <c r="D267" s="8" t="n">
        <v>1</v>
      </c>
      <c r="E267" s="8" t="n">
        <v>1</v>
      </c>
      <c r="F267" s="8" t="n">
        <v>1</v>
      </c>
      <c r="G267" s="8" t="n">
        <v>0</v>
      </c>
      <c r="I267" s="8" t="n">
        <v>1</v>
      </c>
      <c r="J267" s="8" t="n">
        <v>1</v>
      </c>
      <c r="K267" s="8" t="n">
        <v>1</v>
      </c>
      <c r="L267" s="8" t="n">
        <v>1</v>
      </c>
      <c r="M267" s="8" t="n">
        <v>1</v>
      </c>
      <c r="N267" s="8" t="n">
        <v>1</v>
      </c>
      <c r="P267" s="8" t="n">
        <v>1</v>
      </c>
      <c r="Q267" s="8" t="n">
        <v>1</v>
      </c>
      <c r="R267" s="8" t="n">
        <v>1</v>
      </c>
      <c r="S267" s="8" t="n">
        <v>1</v>
      </c>
      <c r="T267" s="8" t="n">
        <v>1</v>
      </c>
      <c r="U267" s="8" t="n">
        <v>1</v>
      </c>
      <c r="W267" s="8" t="n">
        <v>1</v>
      </c>
      <c r="X267" s="8" t="n">
        <v>1</v>
      </c>
      <c r="Y267" s="8" t="n">
        <v>1</v>
      </c>
      <c r="Z267" s="8" t="n">
        <v>1</v>
      </c>
      <c r="AA267" s="8" t="n">
        <v>1</v>
      </c>
      <c r="AB267" s="8" t="n">
        <v>1</v>
      </c>
      <c r="AD267" s="8" t="n">
        <v>1</v>
      </c>
      <c r="AE267" s="8" t="n">
        <v>1</v>
      </c>
      <c r="AF267" s="8" t="n">
        <v>1</v>
      </c>
      <c r="AG267" s="8" t="n">
        <v>1</v>
      </c>
      <c r="AH267" s="8" t="n">
        <v>1</v>
      </c>
      <c r="AI267" s="8" t="n">
        <v>1</v>
      </c>
      <c r="AK267" s="8">
        <f>IF(($B$267&lt;&gt;2)+($I$267&lt;&gt;2)+($P$267&lt;&gt;2)+($W$267&lt;&gt;2)+($AD$267&lt;&gt;2)=0,2,IF((($B$267&lt;&gt;2)*$B$267+($I$267&lt;&gt;2)*$I$267+($P$267&lt;&gt;2)*$P$267+($W$267&lt;&gt;2)*$W$267+($AD$267&lt;&gt;2)*$AD$267)/(($B$267&lt;&gt;2)+($I$267&lt;&gt;2)+($P$267&lt;&gt;2)+($W$267&lt;&gt;2)+($AD$267&lt;&gt;2))&gt;=0.5,1,0))</f>
        <v/>
      </c>
      <c r="AL267" s="8">
        <f>IF(($C$267&lt;&gt;2)+($J$267&lt;&gt;2)+($Q$267&lt;&gt;2)+($X$267&lt;&gt;2)+($AE$267&lt;&gt;2)=0,2,IF((($C$267&lt;&gt;2)*$C$267+($J$267&lt;&gt;2)*$J$267+($Q$267&lt;&gt;2)*$Q$267+($X$267&lt;&gt;2)*$X$267+($AE$267&lt;&gt;2)*$AE$267)/(($C$267&lt;&gt;2)+($J$267&lt;&gt;2)+($Q$267&lt;&gt;2)+($X$267&lt;&gt;2)+($AE$267&lt;&gt;2))&gt;=0.5,1,0))</f>
        <v/>
      </c>
      <c r="AM267" s="8">
        <f>IF(($D$267&lt;&gt;2)+($K$267&lt;&gt;2)+($R$267&lt;&gt;2)+($Y$267&lt;&gt;2)+($AF$267&lt;&gt;2)=0,2,IF((($D$267&lt;&gt;2)*$D$267+($K$267&lt;&gt;2)*$K$267+($R$267&lt;&gt;2)*$R$267+($Y$267&lt;&gt;2)*$Y$267+($AF$267&lt;&gt;2)*$AF$267)/(($D$267&lt;&gt;2)+($K$267&lt;&gt;2)+($R$267&lt;&gt;2)+($Y$267&lt;&gt;2)+($AF$267&lt;&gt;2))&gt;=0.5,1,0))</f>
        <v/>
      </c>
      <c r="AN267" s="8">
        <f>IF(($E$267&lt;&gt;2)+($L$267&lt;&gt;2)+($S$267&lt;&gt;2)+($Z$267&lt;&gt;2)+($AG$267&lt;&gt;2)=0,2,IF((($E$267&lt;&gt;2)*$E$267+($L$267&lt;&gt;2)*$L$267+($S$267&lt;&gt;2)*$S$267+($Z$267&lt;&gt;2)*$Z$267+($AG$267&lt;&gt;2)*$AG$267)/(($E$267&lt;&gt;2)+($L$267&lt;&gt;2)+($S$267&lt;&gt;2)+($Z$267&lt;&gt;2)+($AG$267&lt;&gt;2))&gt;=0.5,1,0))</f>
        <v/>
      </c>
      <c r="AO267" s="8">
        <f>IF(($F$267&lt;&gt;2)+($M$267&lt;&gt;2)+($T$267&lt;&gt;2)+($AA$267&lt;&gt;2)+($AH$267&lt;&gt;2)=0,2,IF((($F$267&lt;&gt;2)*$F$267+($M$267&lt;&gt;2)*$M$267+($T$267&lt;&gt;2)*$T$267+($AA$267&lt;&gt;2)*$AA$267+($AH$267&lt;&gt;2)*$AH$267)/(($F$267&lt;&gt;2)+($M$267&lt;&gt;2)+($T$267&lt;&gt;2)+($AA$267&lt;&gt;2)+($AH$267&lt;&gt;2))&gt;=0.5,1,0))</f>
        <v/>
      </c>
      <c r="AP267" s="8">
        <f>IF(($G$267&lt;&gt;2)+($N$267&lt;&gt;2)+($U$267&lt;&gt;2)+($AB$267&lt;&gt;2)+($AI$267&lt;&gt;2)=0,2,IF((($G$267&lt;&gt;2)*$G$267+($N$267&lt;&gt;2)*$N$267+($U$267&lt;&gt;2)*$U$267+($AB$267&lt;&gt;2)*$AB$267+($AI$267&lt;&gt;2)*$AI$267)/(($G$267&lt;&gt;2)+($N$267&lt;&gt;2)+($U$267&lt;&gt;2)+($AB$267&lt;&gt;2)+($AI$267&lt;&gt;2))&gt;=0.5,1,0))</f>
        <v/>
      </c>
      <c r="AR267" s="16">
        <f>'Ground truth'!$B$4</f>
        <v/>
      </c>
      <c r="AS267" s="16">
        <f>'Ground truth'!$C$4</f>
        <v/>
      </c>
      <c r="AT267" s="16">
        <f>'Ground truth'!$D$4</f>
        <v/>
      </c>
      <c r="AU267" s="16">
        <f>'Ground truth'!$E$4</f>
        <v/>
      </c>
      <c r="AV267" s="16">
        <f>'Ground truth'!$F$4</f>
        <v/>
      </c>
      <c r="AW267" s="16">
        <f>'Ground truth'!$G$4</f>
        <v/>
      </c>
    </row>
    <row r="268">
      <c r="A268" s="3" t="inlineStr">
        <is>
          <t>Propulsion Subsystem</t>
        </is>
      </c>
      <c r="B268" s="8" t="n">
        <v>1</v>
      </c>
      <c r="C268" s="8" t="n">
        <v>1</v>
      </c>
      <c r="D268" s="8" t="n">
        <v>1</v>
      </c>
      <c r="E268" s="8" t="n">
        <v>1</v>
      </c>
      <c r="F268" s="8" t="n">
        <v>0</v>
      </c>
      <c r="G268" s="8" t="n">
        <v>0</v>
      </c>
      <c r="I268" s="8" t="n">
        <v>1</v>
      </c>
      <c r="J268" s="8" t="n">
        <v>1</v>
      </c>
      <c r="K268" s="8" t="n">
        <v>1</v>
      </c>
      <c r="L268" s="8" t="n">
        <v>1</v>
      </c>
      <c r="M268" s="8" t="n">
        <v>0</v>
      </c>
      <c r="N268" s="8" t="n">
        <v>0</v>
      </c>
      <c r="P268" s="8" t="n">
        <v>1</v>
      </c>
      <c r="Q268" s="8" t="n">
        <v>1</v>
      </c>
      <c r="R268" s="8" t="n">
        <v>1</v>
      </c>
      <c r="S268" s="8" t="n">
        <v>1</v>
      </c>
      <c r="T268" s="8" t="n">
        <v>0</v>
      </c>
      <c r="U268" s="8" t="n">
        <v>0</v>
      </c>
      <c r="W268" s="8" t="n">
        <v>1</v>
      </c>
      <c r="X268" s="8" t="n">
        <v>1</v>
      </c>
      <c r="Y268" s="8" t="n">
        <v>1</v>
      </c>
      <c r="Z268" s="8" t="n">
        <v>1</v>
      </c>
      <c r="AA268" s="8" t="n">
        <v>0</v>
      </c>
      <c r="AB268" s="8" t="n">
        <v>0</v>
      </c>
      <c r="AD268" s="8" t="n">
        <v>1</v>
      </c>
      <c r="AE268" s="8" t="n">
        <v>1</v>
      </c>
      <c r="AF268" s="8" t="n">
        <v>1</v>
      </c>
      <c r="AG268" s="8" t="n">
        <v>1</v>
      </c>
      <c r="AH268" s="8" t="n">
        <v>0</v>
      </c>
      <c r="AI268" s="8" t="n">
        <v>0</v>
      </c>
      <c r="AK268" s="8">
        <f>IF(($B$268&lt;&gt;2)+($I$268&lt;&gt;2)+($P$268&lt;&gt;2)+($W$268&lt;&gt;2)+($AD$268&lt;&gt;2)=0,2,IF((($B$268&lt;&gt;2)*$B$268+($I$268&lt;&gt;2)*$I$268+($P$268&lt;&gt;2)*$P$268+($W$268&lt;&gt;2)*$W$268+($AD$268&lt;&gt;2)*$AD$268)/(($B$268&lt;&gt;2)+($I$268&lt;&gt;2)+($P$268&lt;&gt;2)+($W$268&lt;&gt;2)+($AD$268&lt;&gt;2))&gt;=0.5,1,0))</f>
        <v/>
      </c>
      <c r="AL268" s="8">
        <f>IF(($C$268&lt;&gt;2)+($J$268&lt;&gt;2)+($Q$268&lt;&gt;2)+($X$268&lt;&gt;2)+($AE$268&lt;&gt;2)=0,2,IF((($C$268&lt;&gt;2)*$C$268+($J$268&lt;&gt;2)*$J$268+($Q$268&lt;&gt;2)*$Q$268+($X$268&lt;&gt;2)*$X$268+($AE$268&lt;&gt;2)*$AE$268)/(($C$268&lt;&gt;2)+($J$268&lt;&gt;2)+($Q$268&lt;&gt;2)+($X$268&lt;&gt;2)+($AE$268&lt;&gt;2))&gt;=0.5,1,0))</f>
        <v/>
      </c>
      <c r="AM268" s="8">
        <f>IF(($D$268&lt;&gt;2)+($K$268&lt;&gt;2)+($R$268&lt;&gt;2)+($Y$268&lt;&gt;2)+($AF$268&lt;&gt;2)=0,2,IF((($D$268&lt;&gt;2)*$D$268+($K$268&lt;&gt;2)*$K$268+($R$268&lt;&gt;2)*$R$268+($Y$268&lt;&gt;2)*$Y$268+($AF$268&lt;&gt;2)*$AF$268)/(($D$268&lt;&gt;2)+($K$268&lt;&gt;2)+($R$268&lt;&gt;2)+($Y$268&lt;&gt;2)+($AF$268&lt;&gt;2))&gt;=0.5,1,0))</f>
        <v/>
      </c>
      <c r="AN268" s="8">
        <f>IF(($E$268&lt;&gt;2)+($L$268&lt;&gt;2)+($S$268&lt;&gt;2)+($Z$268&lt;&gt;2)+($AG$268&lt;&gt;2)=0,2,IF((($E$268&lt;&gt;2)*$E$268+($L$268&lt;&gt;2)*$L$268+($S$268&lt;&gt;2)*$S$268+($Z$268&lt;&gt;2)*$Z$268+($AG$268&lt;&gt;2)*$AG$268)/(($E$268&lt;&gt;2)+($L$268&lt;&gt;2)+($S$268&lt;&gt;2)+($Z$268&lt;&gt;2)+($AG$268&lt;&gt;2))&gt;=0.5,1,0))</f>
        <v/>
      </c>
      <c r="AO268" s="8">
        <f>IF(($F$268&lt;&gt;2)+($M$268&lt;&gt;2)+($T$268&lt;&gt;2)+($AA$268&lt;&gt;2)+($AH$268&lt;&gt;2)=0,2,IF((($F$268&lt;&gt;2)*$F$268+($M$268&lt;&gt;2)*$M$268+($T$268&lt;&gt;2)*$T$268+($AA$268&lt;&gt;2)*$AA$268+($AH$268&lt;&gt;2)*$AH$268)/(($F$268&lt;&gt;2)+($M$268&lt;&gt;2)+($T$268&lt;&gt;2)+($AA$268&lt;&gt;2)+($AH$268&lt;&gt;2))&gt;=0.5,1,0))</f>
        <v/>
      </c>
      <c r="AP268" s="8">
        <f>IF(($G$268&lt;&gt;2)+($N$268&lt;&gt;2)+($U$268&lt;&gt;2)+($AB$268&lt;&gt;2)+($AI$268&lt;&gt;2)=0,2,IF((($G$268&lt;&gt;2)*$G$268+($N$268&lt;&gt;2)*$N$268+($U$268&lt;&gt;2)*$U$268+($AB$268&lt;&gt;2)*$AB$268+($AI$268&lt;&gt;2)*$AI$268)/(($G$268&lt;&gt;2)+($N$268&lt;&gt;2)+($U$268&lt;&gt;2)+($AB$268&lt;&gt;2)+($AI$268&lt;&gt;2))&gt;=0.5,1,0))</f>
        <v/>
      </c>
      <c r="AR268" s="16">
        <f>'Ground truth'!$B$5</f>
        <v/>
      </c>
      <c r="AS268" s="16">
        <f>'Ground truth'!$C$5</f>
        <v/>
      </c>
      <c r="AT268" s="16">
        <f>'Ground truth'!$D$5</f>
        <v/>
      </c>
      <c r="AU268" s="16">
        <f>'Ground truth'!$E$5</f>
        <v/>
      </c>
      <c r="AV268" s="16">
        <f>'Ground truth'!$F$5</f>
        <v/>
      </c>
      <c r="AW268" s="16">
        <f>'Ground truth'!$G$5</f>
        <v/>
      </c>
    </row>
    <row r="269">
      <c r="A269" s="3" t="inlineStr">
        <is>
          <t>Power Subsystem</t>
        </is>
      </c>
      <c r="B269" s="8" t="n">
        <v>1</v>
      </c>
      <c r="C269" s="8" t="n">
        <v>1</v>
      </c>
      <c r="D269" s="8" t="n">
        <v>1</v>
      </c>
      <c r="E269" s="8" t="n">
        <v>1</v>
      </c>
      <c r="F269" s="8" t="n">
        <v>1</v>
      </c>
      <c r="G269" s="8" t="n">
        <v>0</v>
      </c>
      <c r="I269" s="8" t="n">
        <v>1</v>
      </c>
      <c r="J269" s="8" t="n">
        <v>1</v>
      </c>
      <c r="K269" s="8" t="n">
        <v>1</v>
      </c>
      <c r="L269" s="8" t="n">
        <v>1</v>
      </c>
      <c r="M269" s="8" t="n">
        <v>1</v>
      </c>
      <c r="N269" s="8" t="n">
        <v>1</v>
      </c>
      <c r="P269" s="8" t="n">
        <v>1</v>
      </c>
      <c r="Q269" s="8" t="n">
        <v>1</v>
      </c>
      <c r="R269" s="8" t="n">
        <v>1</v>
      </c>
      <c r="S269" s="8" t="n">
        <v>1</v>
      </c>
      <c r="T269" s="8" t="n">
        <v>1</v>
      </c>
      <c r="U269" s="8" t="n">
        <v>1</v>
      </c>
      <c r="W269" s="8" t="n">
        <v>1</v>
      </c>
      <c r="X269" s="8" t="n">
        <v>1</v>
      </c>
      <c r="Y269" s="8" t="n">
        <v>1</v>
      </c>
      <c r="Z269" s="8" t="n">
        <v>1</v>
      </c>
      <c r="AA269" s="8" t="n">
        <v>1</v>
      </c>
      <c r="AB269" s="8" t="n">
        <v>1</v>
      </c>
      <c r="AD269" s="8" t="n">
        <v>1</v>
      </c>
      <c r="AE269" s="8" t="n">
        <v>1</v>
      </c>
      <c r="AF269" s="8" t="n">
        <v>1</v>
      </c>
      <c r="AG269" s="8" t="n">
        <v>1</v>
      </c>
      <c r="AH269" s="8" t="n">
        <v>1</v>
      </c>
      <c r="AI269" s="8" t="n">
        <v>1</v>
      </c>
      <c r="AK269" s="8">
        <f>IF(($B$269&lt;&gt;2)+($I$269&lt;&gt;2)+($P$269&lt;&gt;2)+($W$269&lt;&gt;2)+($AD$269&lt;&gt;2)=0,2,IF((($B$269&lt;&gt;2)*$B$269+($I$269&lt;&gt;2)*$I$269+($P$269&lt;&gt;2)*$P$269+($W$269&lt;&gt;2)*$W$269+($AD$269&lt;&gt;2)*$AD$269)/(($B$269&lt;&gt;2)+($I$269&lt;&gt;2)+($P$269&lt;&gt;2)+($W$269&lt;&gt;2)+($AD$269&lt;&gt;2))&gt;=0.5,1,0))</f>
        <v/>
      </c>
      <c r="AL269" s="8">
        <f>IF(($C$269&lt;&gt;2)+($J$269&lt;&gt;2)+($Q$269&lt;&gt;2)+($X$269&lt;&gt;2)+($AE$269&lt;&gt;2)=0,2,IF((($C$269&lt;&gt;2)*$C$269+($J$269&lt;&gt;2)*$J$269+($Q$269&lt;&gt;2)*$Q$269+($X$269&lt;&gt;2)*$X$269+($AE$269&lt;&gt;2)*$AE$269)/(($C$269&lt;&gt;2)+($J$269&lt;&gt;2)+($Q$269&lt;&gt;2)+($X$269&lt;&gt;2)+($AE$269&lt;&gt;2))&gt;=0.5,1,0))</f>
        <v/>
      </c>
      <c r="AM269" s="8">
        <f>IF(($D$269&lt;&gt;2)+($K$269&lt;&gt;2)+($R$269&lt;&gt;2)+($Y$269&lt;&gt;2)+($AF$269&lt;&gt;2)=0,2,IF((($D$269&lt;&gt;2)*$D$269+($K$269&lt;&gt;2)*$K$269+($R$269&lt;&gt;2)*$R$269+($Y$269&lt;&gt;2)*$Y$269+($AF$269&lt;&gt;2)*$AF$269)/(($D$269&lt;&gt;2)+($K$269&lt;&gt;2)+($R$269&lt;&gt;2)+($Y$269&lt;&gt;2)+($AF$269&lt;&gt;2))&gt;=0.5,1,0))</f>
        <v/>
      </c>
      <c r="AN269" s="8">
        <f>IF(($E$269&lt;&gt;2)+($L$269&lt;&gt;2)+($S$269&lt;&gt;2)+($Z$269&lt;&gt;2)+($AG$269&lt;&gt;2)=0,2,IF((($E$269&lt;&gt;2)*$E$269+($L$269&lt;&gt;2)*$L$269+($S$269&lt;&gt;2)*$S$269+($Z$269&lt;&gt;2)*$Z$269+($AG$269&lt;&gt;2)*$AG$269)/(($E$269&lt;&gt;2)+($L$269&lt;&gt;2)+($S$269&lt;&gt;2)+($Z$269&lt;&gt;2)+($AG$269&lt;&gt;2))&gt;=0.5,1,0))</f>
        <v/>
      </c>
      <c r="AO269" s="8">
        <f>IF(($F$269&lt;&gt;2)+($M$269&lt;&gt;2)+($T$269&lt;&gt;2)+($AA$269&lt;&gt;2)+($AH$269&lt;&gt;2)=0,2,IF((($F$269&lt;&gt;2)*$F$269+($M$269&lt;&gt;2)*$M$269+($T$269&lt;&gt;2)*$T$269+($AA$269&lt;&gt;2)*$AA$269+($AH$269&lt;&gt;2)*$AH$269)/(($F$269&lt;&gt;2)+($M$269&lt;&gt;2)+($T$269&lt;&gt;2)+($AA$269&lt;&gt;2)+($AH$269&lt;&gt;2))&gt;=0.5,1,0))</f>
        <v/>
      </c>
      <c r="AP269" s="8">
        <f>IF(($G$269&lt;&gt;2)+($N$269&lt;&gt;2)+($U$269&lt;&gt;2)+($AB$269&lt;&gt;2)+($AI$269&lt;&gt;2)=0,2,IF((($G$269&lt;&gt;2)*$G$269+($N$269&lt;&gt;2)*$N$269+($U$269&lt;&gt;2)*$U$269+($AB$269&lt;&gt;2)*$AB$269+($AI$269&lt;&gt;2)*$AI$269)/(($G$269&lt;&gt;2)+($N$269&lt;&gt;2)+($U$269&lt;&gt;2)+($AB$269&lt;&gt;2)+($AI$269&lt;&gt;2))&gt;=0.5,1,0))</f>
        <v/>
      </c>
      <c r="AR269" s="16">
        <f>'Ground truth'!$B$6</f>
        <v/>
      </c>
      <c r="AS269" s="16">
        <f>'Ground truth'!$C$6</f>
        <v/>
      </c>
      <c r="AT269" s="16">
        <f>'Ground truth'!$D$6</f>
        <v/>
      </c>
      <c r="AU269" s="16">
        <f>'Ground truth'!$E$6</f>
        <v/>
      </c>
      <c r="AV269" s="16">
        <f>'Ground truth'!$F$6</f>
        <v/>
      </c>
      <c r="AW269" s="16">
        <f>'Ground truth'!$G$6</f>
        <v/>
      </c>
    </row>
    <row r="270">
      <c r="A270" s="3" t="inlineStr">
        <is>
          <t>Reaction Wheel</t>
        </is>
      </c>
      <c r="B270" s="8" t="n">
        <v>1</v>
      </c>
      <c r="C270" s="8" t="n">
        <v>1</v>
      </c>
      <c r="D270" s="8" t="n">
        <v>0</v>
      </c>
      <c r="E270" s="8" t="n">
        <v>0</v>
      </c>
      <c r="F270" s="8" t="n">
        <v>1</v>
      </c>
      <c r="G270" s="8" t="n">
        <v>0</v>
      </c>
      <c r="I270" s="8" t="n">
        <v>1</v>
      </c>
      <c r="J270" s="8" t="n">
        <v>1</v>
      </c>
      <c r="K270" s="8" t="n">
        <v>0</v>
      </c>
      <c r="L270" s="8" t="n">
        <v>1</v>
      </c>
      <c r="M270" s="8" t="n">
        <v>1</v>
      </c>
      <c r="N270" s="8" t="n">
        <v>0</v>
      </c>
      <c r="P270" s="8" t="n">
        <v>1</v>
      </c>
      <c r="Q270" s="8" t="n">
        <v>1</v>
      </c>
      <c r="R270" s="8" t="n">
        <v>0</v>
      </c>
      <c r="S270" s="8" t="n">
        <v>1</v>
      </c>
      <c r="T270" s="8" t="n">
        <v>1</v>
      </c>
      <c r="U270" s="8" t="n">
        <v>0</v>
      </c>
      <c r="W270" s="8" t="n">
        <v>1</v>
      </c>
      <c r="X270" s="8" t="n">
        <v>1</v>
      </c>
      <c r="Y270" s="8" t="n">
        <v>0</v>
      </c>
      <c r="Z270" s="8" t="n">
        <v>1</v>
      </c>
      <c r="AA270" s="8" t="n">
        <v>1</v>
      </c>
      <c r="AB270" s="8" t="n">
        <v>0</v>
      </c>
      <c r="AD270" s="8" t="n">
        <v>1</v>
      </c>
      <c r="AE270" s="8" t="n">
        <v>1</v>
      </c>
      <c r="AF270" s="8" t="n">
        <v>0</v>
      </c>
      <c r="AG270" s="8" t="n">
        <v>1</v>
      </c>
      <c r="AH270" s="8" t="n">
        <v>1</v>
      </c>
      <c r="AI270" s="8" t="n">
        <v>0</v>
      </c>
      <c r="AK270" s="8">
        <f>IF(($B$270&lt;&gt;2)+($I$270&lt;&gt;2)+($P$270&lt;&gt;2)+($W$270&lt;&gt;2)+($AD$270&lt;&gt;2)=0,2,IF((($B$270&lt;&gt;2)*$B$270+($I$270&lt;&gt;2)*$I$270+($P$270&lt;&gt;2)*$P$270+($W$270&lt;&gt;2)*$W$270+($AD$270&lt;&gt;2)*$AD$270)/(($B$270&lt;&gt;2)+($I$270&lt;&gt;2)+($P$270&lt;&gt;2)+($W$270&lt;&gt;2)+($AD$270&lt;&gt;2))&gt;=0.5,1,0))</f>
        <v/>
      </c>
      <c r="AL270" s="8">
        <f>IF(($C$270&lt;&gt;2)+($J$270&lt;&gt;2)+($Q$270&lt;&gt;2)+($X$270&lt;&gt;2)+($AE$270&lt;&gt;2)=0,2,IF((($C$270&lt;&gt;2)*$C$270+($J$270&lt;&gt;2)*$J$270+($Q$270&lt;&gt;2)*$Q$270+($X$270&lt;&gt;2)*$X$270+($AE$270&lt;&gt;2)*$AE$270)/(($C$270&lt;&gt;2)+($J$270&lt;&gt;2)+($Q$270&lt;&gt;2)+($X$270&lt;&gt;2)+($AE$270&lt;&gt;2))&gt;=0.5,1,0))</f>
        <v/>
      </c>
      <c r="AM270" s="8">
        <f>IF(($D$270&lt;&gt;2)+($K$270&lt;&gt;2)+($R$270&lt;&gt;2)+($Y$270&lt;&gt;2)+($AF$270&lt;&gt;2)=0,2,IF((($D$270&lt;&gt;2)*$D$270+($K$270&lt;&gt;2)*$K$270+($R$270&lt;&gt;2)*$R$270+($Y$270&lt;&gt;2)*$Y$270+($AF$270&lt;&gt;2)*$AF$270)/(($D$270&lt;&gt;2)+($K$270&lt;&gt;2)+($R$270&lt;&gt;2)+($Y$270&lt;&gt;2)+($AF$270&lt;&gt;2))&gt;=0.5,1,0))</f>
        <v/>
      </c>
      <c r="AN270" s="8">
        <f>IF(($E$270&lt;&gt;2)+($L$270&lt;&gt;2)+($S$270&lt;&gt;2)+($Z$270&lt;&gt;2)+($AG$270&lt;&gt;2)=0,2,IF((($E$270&lt;&gt;2)*$E$270+($L$270&lt;&gt;2)*$L$270+($S$270&lt;&gt;2)*$S$270+($Z$270&lt;&gt;2)*$Z$270+($AG$270&lt;&gt;2)*$AG$270)/(($E$270&lt;&gt;2)+($L$270&lt;&gt;2)+($S$270&lt;&gt;2)+($Z$270&lt;&gt;2)+($AG$270&lt;&gt;2))&gt;=0.5,1,0))</f>
        <v/>
      </c>
      <c r="AO270" s="8">
        <f>IF(($F$270&lt;&gt;2)+($M$270&lt;&gt;2)+($T$270&lt;&gt;2)+($AA$270&lt;&gt;2)+($AH$270&lt;&gt;2)=0,2,IF((($F$270&lt;&gt;2)*$F$270+($M$270&lt;&gt;2)*$M$270+($T$270&lt;&gt;2)*$T$270+($AA$270&lt;&gt;2)*$AA$270+($AH$270&lt;&gt;2)*$AH$270)/(($F$270&lt;&gt;2)+($M$270&lt;&gt;2)+($T$270&lt;&gt;2)+($AA$270&lt;&gt;2)+($AH$270&lt;&gt;2))&gt;=0.5,1,0))</f>
        <v/>
      </c>
      <c r="AP270" s="8">
        <f>IF(($G$270&lt;&gt;2)+($N$270&lt;&gt;2)+($U$270&lt;&gt;2)+($AB$270&lt;&gt;2)+($AI$270&lt;&gt;2)=0,2,IF((($G$270&lt;&gt;2)*$G$270+($N$270&lt;&gt;2)*$N$270+($U$270&lt;&gt;2)*$U$270+($AB$270&lt;&gt;2)*$AB$270+($AI$270&lt;&gt;2)*$AI$270)/(($G$270&lt;&gt;2)+($N$270&lt;&gt;2)+($U$270&lt;&gt;2)+($AB$270&lt;&gt;2)+($AI$270&lt;&gt;2))&gt;=0.5,1,0))</f>
        <v/>
      </c>
      <c r="AR270" s="16">
        <f>'Ground truth'!$B$7</f>
        <v/>
      </c>
      <c r="AS270" s="16">
        <f>'Ground truth'!$C$7</f>
        <v/>
      </c>
      <c r="AT270" s="16">
        <f>'Ground truth'!$D$7</f>
        <v/>
      </c>
      <c r="AU270" s="16">
        <f>'Ground truth'!$E$7</f>
        <v/>
      </c>
      <c r="AV270" s="16">
        <f>'Ground truth'!$F$7</f>
        <v/>
      </c>
      <c r="AW270" s="16">
        <f>'Ground truth'!$G$7</f>
        <v/>
      </c>
    </row>
    <row r="271">
      <c r="A271" s="3" t="inlineStr">
        <is>
          <t>GNC Software</t>
        </is>
      </c>
      <c r="B271" s="8" t="n">
        <v>0</v>
      </c>
      <c r="C271" s="8" t="n">
        <v>1</v>
      </c>
      <c r="D271" s="8" t="n">
        <v>0</v>
      </c>
      <c r="E271" s="8" t="n">
        <v>0</v>
      </c>
      <c r="F271" s="8" t="n">
        <v>0</v>
      </c>
      <c r="G271" s="8" t="n">
        <v>1</v>
      </c>
      <c r="I271" s="8" t="n">
        <v>1</v>
      </c>
      <c r="J271" s="8" t="n">
        <v>1</v>
      </c>
      <c r="K271" s="8" t="n">
        <v>0</v>
      </c>
      <c r="L271" s="8" t="n">
        <v>0</v>
      </c>
      <c r="M271" s="8" t="n">
        <v>0</v>
      </c>
      <c r="N271" s="8" t="n">
        <v>1</v>
      </c>
      <c r="P271" s="8" t="n">
        <v>1</v>
      </c>
      <c r="Q271" s="8" t="n">
        <v>1</v>
      </c>
      <c r="R271" s="8" t="n">
        <v>0</v>
      </c>
      <c r="S271" s="8" t="n">
        <v>0</v>
      </c>
      <c r="T271" s="8" t="n">
        <v>0</v>
      </c>
      <c r="U271" s="8" t="n">
        <v>1</v>
      </c>
      <c r="W271" s="8" t="n">
        <v>1</v>
      </c>
      <c r="X271" s="8" t="n">
        <v>1</v>
      </c>
      <c r="Y271" s="8" t="n">
        <v>0</v>
      </c>
      <c r="Z271" s="8" t="n">
        <v>0</v>
      </c>
      <c r="AA271" s="8" t="n">
        <v>0</v>
      </c>
      <c r="AB271" s="8" t="n">
        <v>1</v>
      </c>
      <c r="AD271" s="8" t="n">
        <v>1</v>
      </c>
      <c r="AE271" s="8" t="n">
        <v>1</v>
      </c>
      <c r="AF271" s="8" t="n">
        <v>0</v>
      </c>
      <c r="AG271" s="8" t="n">
        <v>0</v>
      </c>
      <c r="AH271" s="8" t="n">
        <v>0</v>
      </c>
      <c r="AI271" s="8" t="n">
        <v>1</v>
      </c>
      <c r="AK271" s="8">
        <f>IF(($B$271&lt;&gt;2)+($I$271&lt;&gt;2)+($P$271&lt;&gt;2)+($W$271&lt;&gt;2)+($AD$271&lt;&gt;2)=0,2,IF((($B$271&lt;&gt;2)*$B$271+($I$271&lt;&gt;2)*$I$271+($P$271&lt;&gt;2)*$P$271+($W$271&lt;&gt;2)*$W$271+($AD$271&lt;&gt;2)*$AD$271)/(($B$271&lt;&gt;2)+($I$271&lt;&gt;2)+($P$271&lt;&gt;2)+($W$271&lt;&gt;2)+($AD$271&lt;&gt;2))&gt;=0.5,1,0))</f>
        <v/>
      </c>
      <c r="AL271" s="8">
        <f>IF(($C$271&lt;&gt;2)+($J$271&lt;&gt;2)+($Q$271&lt;&gt;2)+($X$271&lt;&gt;2)+($AE$271&lt;&gt;2)=0,2,IF((($C$271&lt;&gt;2)*$C$271+($J$271&lt;&gt;2)*$J$271+($Q$271&lt;&gt;2)*$Q$271+($X$271&lt;&gt;2)*$X$271+($AE$271&lt;&gt;2)*$AE$271)/(($C$271&lt;&gt;2)+($J$271&lt;&gt;2)+($Q$271&lt;&gt;2)+($X$271&lt;&gt;2)+($AE$271&lt;&gt;2))&gt;=0.5,1,0))</f>
        <v/>
      </c>
      <c r="AM271" s="8">
        <f>IF(($D$271&lt;&gt;2)+($K$271&lt;&gt;2)+($R$271&lt;&gt;2)+($Y$271&lt;&gt;2)+($AF$271&lt;&gt;2)=0,2,IF((($D$271&lt;&gt;2)*$D$271+($K$271&lt;&gt;2)*$K$271+($R$271&lt;&gt;2)*$R$271+($Y$271&lt;&gt;2)*$Y$271+($AF$271&lt;&gt;2)*$AF$271)/(($D$271&lt;&gt;2)+($K$271&lt;&gt;2)+($R$271&lt;&gt;2)+($Y$271&lt;&gt;2)+($AF$271&lt;&gt;2))&gt;=0.5,1,0))</f>
        <v/>
      </c>
      <c r="AN271" s="8">
        <f>IF(($E$271&lt;&gt;2)+($L$271&lt;&gt;2)+($S$271&lt;&gt;2)+($Z$271&lt;&gt;2)+($AG$271&lt;&gt;2)=0,2,IF((($E$271&lt;&gt;2)*$E$271+($L$271&lt;&gt;2)*$L$271+($S$271&lt;&gt;2)*$S$271+($Z$271&lt;&gt;2)*$Z$271+($AG$271&lt;&gt;2)*$AG$271)/(($E$271&lt;&gt;2)+($L$271&lt;&gt;2)+($S$271&lt;&gt;2)+($Z$271&lt;&gt;2)+($AG$271&lt;&gt;2))&gt;=0.5,1,0))</f>
        <v/>
      </c>
      <c r="AO271" s="8">
        <f>IF(($F$271&lt;&gt;2)+($M$271&lt;&gt;2)+($T$271&lt;&gt;2)+($AA$271&lt;&gt;2)+($AH$271&lt;&gt;2)=0,2,IF((($F$271&lt;&gt;2)*$F$271+($M$271&lt;&gt;2)*$M$271+($T$271&lt;&gt;2)*$T$271+($AA$271&lt;&gt;2)*$AA$271+($AH$271&lt;&gt;2)*$AH$271)/(($F$271&lt;&gt;2)+($M$271&lt;&gt;2)+($T$271&lt;&gt;2)+($AA$271&lt;&gt;2)+($AH$271&lt;&gt;2))&gt;=0.5,1,0))</f>
        <v/>
      </c>
      <c r="AP271" s="8">
        <f>IF(($G$271&lt;&gt;2)+($N$271&lt;&gt;2)+($U$271&lt;&gt;2)+($AB$271&lt;&gt;2)+($AI$271&lt;&gt;2)=0,2,IF((($G$271&lt;&gt;2)*$G$271+($N$271&lt;&gt;2)*$N$271+($U$271&lt;&gt;2)*$U$271+($AB$271&lt;&gt;2)*$AB$271+($AI$271&lt;&gt;2)*$AI$271)/(($G$271&lt;&gt;2)+($N$271&lt;&gt;2)+($U$271&lt;&gt;2)+($AB$271&lt;&gt;2)+($AI$271&lt;&gt;2))&gt;=0.5,1,0))</f>
        <v/>
      </c>
      <c r="AR271" s="16">
        <f>'Ground truth'!$B$8</f>
        <v/>
      </c>
      <c r="AS271" s="16">
        <f>'Ground truth'!$C$8</f>
        <v/>
      </c>
      <c r="AT271" s="16">
        <f>'Ground truth'!$D$8</f>
        <v/>
      </c>
      <c r="AU271" s="16">
        <f>'Ground truth'!$E$8</f>
        <v/>
      </c>
      <c r="AV271" s="16">
        <f>'Ground truth'!$F$8</f>
        <v/>
      </c>
      <c r="AW271" s="16">
        <f>'Ground truth'!$G$8</f>
        <v/>
      </c>
    </row>
    <row r="273">
      <c r="A273" s="17" t="inlineStr">
        <is>
          <t>metrics — confident-only (unsure excluded from denominators)</t>
        </is>
      </c>
      <c r="B273" s="10" t="inlineStr">
        <is>
          <t>run 1</t>
        </is>
      </c>
      <c r="C273" s="10" t="inlineStr">
        <is>
          <t>run 2</t>
        </is>
      </c>
      <c r="D273" s="10" t="inlineStr">
        <is>
          <t>run 3</t>
        </is>
      </c>
      <c r="E273" s="10" t="inlineStr">
        <is>
          <t>run 4</t>
        </is>
      </c>
      <c r="F273" s="10" t="inlineStr">
        <is>
          <t>run 5</t>
        </is>
      </c>
      <c r="G273" s="10" t="inlineStr">
        <is>
          <t>avg-matrix</t>
        </is>
      </c>
      <c r="H273" s="10" t="inlineStr">
        <is>
          <t>mean</t>
        </is>
      </c>
      <c r="I273" s="10" t="inlineStr">
        <is>
          <t>std (pop.)</t>
        </is>
      </c>
      <c r="J273" s="17" t="inlineStr">
        <is>
          <t>notes</t>
        </is>
      </c>
    </row>
    <row r="274">
      <c r="A274" s="7" t="inlineStr">
        <is>
          <t>TP</t>
        </is>
      </c>
      <c r="B274" s="7">
        <f>SUMPRODUCT(($B$266:$G$271=1)*('Ground truth'!$B$3:$G$8=1))</f>
        <v/>
      </c>
      <c r="C274" s="7">
        <f>SUMPRODUCT(($I$266:$N$271=1)*('Ground truth'!$B$3:$G$8=1))</f>
        <v/>
      </c>
      <c r="D274" s="7">
        <f>SUMPRODUCT(($P$266:$U$271=1)*('Ground truth'!$B$3:$G$8=1))</f>
        <v/>
      </c>
      <c r="E274" s="7">
        <f>SUMPRODUCT(($W$266:$AB$271=1)*('Ground truth'!$B$3:$G$8=1))</f>
        <v/>
      </c>
      <c r="F274" s="7">
        <f>SUMPRODUCT(($AD$266:$AI$271=1)*('Ground truth'!$B$3:$G$8=1))</f>
        <v/>
      </c>
      <c r="G274" s="7">
        <f>SUMPRODUCT(($AK$266:$AP$271=1)*('Ground truth'!$B$3:$G$8=1))</f>
        <v/>
      </c>
      <c r="H274" s="12">
        <f>AVERAGE($B$274:$F$274)</f>
        <v/>
      </c>
      <c r="I274" s="12">
        <f>STDEV.P($B$274:$F$274)</f>
        <v/>
      </c>
    </row>
    <row r="275">
      <c r="A275" s="7" t="inlineStr">
        <is>
          <t>TN</t>
        </is>
      </c>
      <c r="B275" s="7">
        <f>SUMPRODUCT(($B$266:$G$271=0)*('Ground truth'!$B$3:$G$8=0))</f>
        <v/>
      </c>
      <c r="C275" s="7">
        <f>SUMPRODUCT(($I$266:$N$271=0)*('Ground truth'!$B$3:$G$8=0))</f>
        <v/>
      </c>
      <c r="D275" s="7">
        <f>SUMPRODUCT(($P$266:$U$271=0)*('Ground truth'!$B$3:$G$8=0))</f>
        <v/>
      </c>
      <c r="E275" s="7">
        <f>SUMPRODUCT(($W$266:$AB$271=0)*('Ground truth'!$B$3:$G$8=0))</f>
        <v/>
      </c>
      <c r="F275" s="7">
        <f>SUMPRODUCT(($AD$266:$AI$271=0)*('Ground truth'!$B$3:$G$8=0))</f>
        <v/>
      </c>
      <c r="G275" s="7">
        <f>SUMPRODUCT(($AK$266:$AP$271=0)*('Ground truth'!$B$3:$G$8=0))</f>
        <v/>
      </c>
      <c r="H275" s="12">
        <f>AVERAGE($B$275:$F$275)</f>
        <v/>
      </c>
      <c r="I275" s="12">
        <f>STDEV.P($B$275:$F$275)</f>
        <v/>
      </c>
    </row>
    <row r="276">
      <c r="A276" s="7" t="inlineStr">
        <is>
          <t>FP</t>
        </is>
      </c>
      <c r="B276" s="7">
        <f>SUMPRODUCT(($B$266:$G$271=1)*('Ground truth'!$B$3:$G$8=0))</f>
        <v/>
      </c>
      <c r="C276" s="7">
        <f>SUMPRODUCT(($I$266:$N$271=1)*('Ground truth'!$B$3:$G$8=0))</f>
        <v/>
      </c>
      <c r="D276" s="7">
        <f>SUMPRODUCT(($P$266:$U$271=1)*('Ground truth'!$B$3:$G$8=0))</f>
        <v/>
      </c>
      <c r="E276" s="7">
        <f>SUMPRODUCT(($W$266:$AB$271=1)*('Ground truth'!$B$3:$G$8=0))</f>
        <v/>
      </c>
      <c r="F276" s="7">
        <f>SUMPRODUCT(($AD$266:$AI$271=1)*('Ground truth'!$B$3:$G$8=0))</f>
        <v/>
      </c>
      <c r="G276" s="7">
        <f>SUMPRODUCT(($AK$266:$AP$271=1)*('Ground truth'!$B$3:$G$8=0))</f>
        <v/>
      </c>
      <c r="H276" s="12">
        <f>AVERAGE($B$276:$F$276)</f>
        <v/>
      </c>
      <c r="I276" s="12">
        <f>STDEV.P($B$276:$F$276)</f>
        <v/>
      </c>
    </row>
    <row r="277">
      <c r="A277" s="7" t="inlineStr">
        <is>
          <t>FN</t>
        </is>
      </c>
      <c r="B277" s="7">
        <f>SUMPRODUCT(($B$266:$G$271=0)*('Ground truth'!$B$3:$G$8=1))</f>
        <v/>
      </c>
      <c r="C277" s="7">
        <f>SUMPRODUCT(($I$266:$N$271=0)*('Ground truth'!$B$3:$G$8=1))</f>
        <v/>
      </c>
      <c r="D277" s="7">
        <f>SUMPRODUCT(($P$266:$U$271=0)*('Ground truth'!$B$3:$G$8=1))</f>
        <v/>
      </c>
      <c r="E277" s="7">
        <f>SUMPRODUCT(($W$266:$AB$271=0)*('Ground truth'!$B$3:$G$8=1))</f>
        <v/>
      </c>
      <c r="F277" s="7">
        <f>SUMPRODUCT(($AD$266:$AI$271=0)*('Ground truth'!$B$3:$G$8=1))</f>
        <v/>
      </c>
      <c r="G277" s="7">
        <f>SUMPRODUCT(($AK$266:$AP$271=0)*('Ground truth'!$B$3:$G$8=1))</f>
        <v/>
      </c>
      <c r="H277" s="12">
        <f>AVERAGE($B$277:$F$277)</f>
        <v/>
      </c>
      <c r="I277" s="12">
        <f>STDEV.P($B$277:$F$277)</f>
        <v/>
      </c>
    </row>
    <row r="278">
      <c r="A278" s="4" t="inlineStr">
        <is>
          <t>Precision</t>
        </is>
      </c>
      <c r="B278" s="12">
        <f>IFERROR($B$274/($B$274+$B$276),0)</f>
        <v/>
      </c>
      <c r="C278" s="12">
        <f>IFERROR($C$274/($C$274+$C$276),0)</f>
        <v/>
      </c>
      <c r="D278" s="12">
        <f>IFERROR($D$274/($D$274+$D$276),0)</f>
        <v/>
      </c>
      <c r="E278" s="12">
        <f>IFERROR($E$274/($E$274+$E$276),0)</f>
        <v/>
      </c>
      <c r="F278" s="12">
        <f>IFERROR($F$274/($F$274+$F$276),0)</f>
        <v/>
      </c>
      <c r="G278" s="12">
        <f>IFERROR($G$274/($G$274+$G$276),0)</f>
        <v/>
      </c>
      <c r="H278" s="18">
        <f>AVERAGE($B$278:$F$278)</f>
        <v/>
      </c>
      <c r="I278" s="18">
        <f>STDEV.P($B$278:$F$278)</f>
        <v/>
      </c>
    </row>
    <row r="279">
      <c r="A279" s="4" t="inlineStr">
        <is>
          <t>Recall</t>
        </is>
      </c>
      <c r="B279" s="12">
        <f>IFERROR($B$274/($B$274+$B$277),0)</f>
        <v/>
      </c>
      <c r="C279" s="12">
        <f>IFERROR($C$274/($C$274+$C$277),0)</f>
        <v/>
      </c>
      <c r="D279" s="12">
        <f>IFERROR($D$274/($D$274+$D$277),0)</f>
        <v/>
      </c>
      <c r="E279" s="12">
        <f>IFERROR($E$274/($E$274+$E$277),0)</f>
        <v/>
      </c>
      <c r="F279" s="12">
        <f>IFERROR($F$274/($F$274+$F$277),0)</f>
        <v/>
      </c>
      <c r="G279" s="12">
        <f>IFERROR($G$274/($G$274+$G$277),0)</f>
        <v/>
      </c>
      <c r="H279" s="18">
        <f>AVERAGE($B$279:$F$279)</f>
        <v/>
      </c>
      <c r="I279" s="18">
        <f>STDEV.P($B$279:$F$279)</f>
        <v/>
      </c>
    </row>
    <row r="280">
      <c r="A280" s="4" t="inlineStr">
        <is>
          <t>F1</t>
        </is>
      </c>
      <c r="B280" s="12">
        <f>IFERROR(2*$B$278*$B$279/($B$278+$B$279),0)</f>
        <v/>
      </c>
      <c r="C280" s="12">
        <f>IFERROR(2*$C$278*$C$279/($C$278+$C$279),0)</f>
        <v/>
      </c>
      <c r="D280" s="12">
        <f>IFERROR(2*$D$278*$D$279/($D$278+$D$279),0)</f>
        <v/>
      </c>
      <c r="E280" s="12">
        <f>IFERROR(2*$E$278*$E$279/($E$278+$E$279),0)</f>
        <v/>
      </c>
      <c r="F280" s="12">
        <f>IFERROR(2*$F$278*$F$279/($F$278+$F$279),0)</f>
        <v/>
      </c>
      <c r="G280" s="12">
        <f>IFERROR(2*$G$278*$G$279/($G$278+$G$279),0)</f>
        <v/>
      </c>
      <c r="H280" s="18">
        <f>AVERAGE($B$280:$F$280)</f>
        <v/>
      </c>
      <c r="I280" s="18">
        <f>STDEV.P($B$280:$F$280)</f>
        <v/>
      </c>
    </row>
    <row r="281">
      <c r="A281" s="4" t="inlineStr">
        <is>
          <t>Accuracy</t>
        </is>
      </c>
      <c r="B281" s="12">
        <f>IFERROR(($B$274+$B$275)/($B$274+$B$275+$B$276+$B$277),0)</f>
        <v/>
      </c>
      <c r="C281" s="12">
        <f>IFERROR(($C$274+$C$275)/($C$274+$C$275+$C$276+$C$277),0)</f>
        <v/>
      </c>
      <c r="D281" s="12">
        <f>IFERROR(($D$274+$D$275)/($D$274+$D$275+$D$276+$D$277),0)</f>
        <v/>
      </c>
      <c r="E281" s="12">
        <f>IFERROR(($E$274+$E$275)/($E$274+$E$275+$E$276+$E$277),0)</f>
        <v/>
      </c>
      <c r="F281" s="12">
        <f>IFERROR(($F$274+$F$275)/($F$274+$F$275+$F$276+$F$277),0)</f>
        <v/>
      </c>
      <c r="G281" s="12">
        <f>IFERROR(($G$274+$G$275)/($G$274+$G$275+$G$276+$G$277),0)</f>
        <v/>
      </c>
      <c r="H281" s="18">
        <f>AVERAGE($B$281:$F$281)</f>
        <v/>
      </c>
      <c r="I281" s="18">
        <f>STDEV.P($B$281:$F$281)</f>
        <v/>
      </c>
    </row>
    <row r="282">
      <c r="A282" s="4" t="inlineStr">
        <is>
          <t>Edit distance</t>
        </is>
      </c>
      <c r="B282" s="12">
        <f>SUMPRODUCT(ABS('Ground truth'!$B$3:$G$8-$B$266:$G$271))</f>
        <v/>
      </c>
      <c r="C282" s="12">
        <f>SUMPRODUCT(ABS('Ground truth'!$B$3:$G$8-$I$266:$N$271))</f>
        <v/>
      </c>
      <c r="D282" s="12">
        <f>SUMPRODUCT(ABS('Ground truth'!$B$3:$G$8-$P$266:$U$271))</f>
        <v/>
      </c>
      <c r="E282" s="12">
        <f>SUMPRODUCT(ABS('Ground truth'!$B$3:$G$8-$W$266:$AB$271))</f>
        <v/>
      </c>
      <c r="F282" s="12">
        <f>SUMPRODUCT(ABS('Ground truth'!$B$3:$G$8-$AD$266:$AI$271))</f>
        <v/>
      </c>
      <c r="G282" s="12">
        <f>SUMPRODUCT(ABS('Ground truth'!$B$3:$G$8-$AK$266:$AP$271))</f>
        <v/>
      </c>
      <c r="H282" s="18">
        <f>AVERAGE($B$282:$F$282)</f>
        <v/>
      </c>
      <c r="I282" s="18">
        <f>STDEV.P($B$282:$F$282)</f>
        <v/>
      </c>
    </row>
    <row r="283">
      <c r="A283" s="4" t="inlineStr">
        <is>
          <t>Spectral distance</t>
        </is>
      </c>
      <c r="B283" s="12">
        <f>SQRT(SUMPRODUCT(('Ground truth'!$J$3:$J$8-$B$293:$B$298)^2))</f>
        <v/>
      </c>
      <c r="C283" s="12">
        <f>SQRT(SUMPRODUCT(('Ground truth'!$J$3:$J$8-$C$293:$C$298)^2))</f>
        <v/>
      </c>
      <c r="D283" s="12">
        <f>SQRT(SUMPRODUCT(('Ground truth'!$J$3:$J$8-$D$293:$D$298)^2))</f>
        <v/>
      </c>
      <c r="E283" s="12">
        <f>SQRT(SUMPRODUCT(('Ground truth'!$J$3:$J$8-$E$293:$E$298)^2))</f>
        <v/>
      </c>
      <c r="F283" s="12">
        <f>SQRT(SUMPRODUCT(('Ground truth'!$J$3:$J$8-$F$293:$F$298)^2))</f>
        <v/>
      </c>
      <c r="G283" s="12">
        <f>SQRT(SUMPRODUCT(('Ground truth'!$J$3:$J$8-$G$293:$G$298)^2))</f>
        <v/>
      </c>
      <c r="H283" s="18">
        <f>AVERAGE($B$283:$F$283)</f>
        <v/>
      </c>
      <c r="I283" s="18">
        <f>STDEV.P($B$283:$F$283)</f>
        <v/>
      </c>
    </row>
    <row r="284">
      <c r="A284" s="4" t="inlineStr">
        <is>
          <t>Unsure cells</t>
        </is>
      </c>
      <c r="B284" s="7">
        <f>COUNTIF($B$266:$G$271,2)</f>
        <v/>
      </c>
      <c r="C284" s="7">
        <f>COUNTIF($I$266:$N$271,2)</f>
        <v/>
      </c>
      <c r="D284" s="7">
        <f>COUNTIF($P$266:$U$271,2)</f>
        <v/>
      </c>
      <c r="E284" s="7">
        <f>COUNTIF($W$266:$AB$271,2)</f>
        <v/>
      </c>
      <c r="F284" s="7">
        <f>COUNTIF($AD$266:$AI$271,2)</f>
        <v/>
      </c>
      <c r="G284" s="7">
        <f>COUNTIF($AK$266:$AP$271,2)</f>
        <v/>
      </c>
      <c r="H284" s="12">
        <f>AVERAGE($B$284:$F$284)</f>
        <v/>
      </c>
      <c r="I284" s="12">
        <f>STDEV.P($B$284:$F$284)</f>
        <v/>
      </c>
    </row>
    <row r="285">
      <c r="A285" s="3" t="inlineStr">
        <is>
          <t>eigenvalues (real part, numpy order; pasted)</t>
        </is>
      </c>
    </row>
    <row r="286">
      <c r="A286" s="3" t="inlineStr">
        <is>
          <t xml:space="preserve">  λ1</t>
        </is>
      </c>
      <c r="B286" s="19" t="n">
        <v>4.519328951876378</v>
      </c>
      <c r="C286" s="19" t="n">
        <v>5.000000000000001</v>
      </c>
      <c r="D286" s="19" t="n">
        <v>5.000000000000001</v>
      </c>
      <c r="E286" s="19" t="n">
        <v>5.000000000000001</v>
      </c>
      <c r="F286" s="19" t="n">
        <v>5.000000000000001</v>
      </c>
      <c r="G286" s="19" t="n">
        <v>5.000000000000001</v>
      </c>
    </row>
    <row r="287">
      <c r="A287" s="3" t="inlineStr">
        <is>
          <t xml:space="preserve">  λ2</t>
        </is>
      </c>
      <c r="B287" s="19" t="n">
        <v>-0.5533550939254009</v>
      </c>
      <c r="C287" s="19" t="n">
        <v>-0.9999999999999999</v>
      </c>
      <c r="D287" s="19" t="n">
        <v>-0.9999999999999999</v>
      </c>
      <c r="E287" s="19" t="n">
        <v>-0.9999999999999999</v>
      </c>
      <c r="F287" s="19" t="n">
        <v>-0.9999999999999999</v>
      </c>
      <c r="G287" s="19" t="n">
        <v>-0.9999999999999999</v>
      </c>
    </row>
    <row r="288">
      <c r="A288" s="3" t="inlineStr">
        <is>
          <t xml:space="preserve">  λ3</t>
        </is>
      </c>
      <c r="B288" s="19" t="n">
        <v>0.5170130710245083</v>
      </c>
      <c r="C288" s="19" t="n">
        <v>1.352132109211727e-16</v>
      </c>
      <c r="D288" s="19" t="n">
        <v>1.352132109211727e-16</v>
      </c>
      <c r="E288" s="19" t="n">
        <v>1.352132109211727e-16</v>
      </c>
      <c r="F288" s="19" t="n">
        <v>1.352132109211727e-16</v>
      </c>
      <c r="G288" s="19" t="n">
        <v>1.352132109211727e-16</v>
      </c>
    </row>
    <row r="289">
      <c r="A289" s="3" t="inlineStr">
        <is>
          <t xml:space="preserve">  λ4</t>
        </is>
      </c>
      <c r="B289" s="19" t="n">
        <v>0.5170130710245083</v>
      </c>
      <c r="C289" s="19" t="n">
        <v>-3.838695214864547e-16</v>
      </c>
      <c r="D289" s="19" t="n">
        <v>-3.838695214864547e-16</v>
      </c>
      <c r="E289" s="19" t="n">
        <v>-3.838695214864547e-16</v>
      </c>
      <c r="F289" s="19" t="n">
        <v>-3.838695214864547e-16</v>
      </c>
      <c r="G289" s="19" t="n">
        <v>-3.838695214864547e-16</v>
      </c>
    </row>
    <row r="290">
      <c r="A290" s="3" t="inlineStr">
        <is>
          <t xml:space="preserve">  λ5</t>
        </is>
      </c>
      <c r="B290" s="19" t="n">
        <v>3.443054226540643e-16</v>
      </c>
      <c r="C290" s="19" t="n">
        <v>1</v>
      </c>
      <c r="D290" s="19" t="n">
        <v>1</v>
      </c>
      <c r="E290" s="19" t="n">
        <v>1</v>
      </c>
      <c r="F290" s="19" t="n">
        <v>1</v>
      </c>
      <c r="G290" s="19" t="n">
        <v>1</v>
      </c>
    </row>
    <row r="291">
      <c r="A291" s="3" t="inlineStr">
        <is>
          <t xml:space="preserve">  λ6</t>
        </is>
      </c>
      <c r="B291" s="19" t="n">
        <v>1</v>
      </c>
      <c r="C291" s="19" t="n">
        <v>0.9999999999999999</v>
      </c>
      <c r="D291" s="19" t="n">
        <v>0.9999999999999999</v>
      </c>
      <c r="E291" s="19" t="n">
        <v>0.9999999999999999</v>
      </c>
      <c r="F291" s="19" t="n">
        <v>0.9999999999999999</v>
      </c>
      <c r="G291" s="19" t="n">
        <v>0.9999999999999999</v>
      </c>
    </row>
    <row r="292">
      <c r="A292" s="3" t="inlineStr">
        <is>
          <t>eigenvalues sorted desc (LARGE)</t>
        </is>
      </c>
    </row>
    <row r="293">
      <c r="A293" s="3" t="inlineStr">
        <is>
          <t xml:space="preserve">  λ(1)</t>
        </is>
      </c>
      <c r="B293" s="19">
        <f>LARGE($B$286:$B$291,1)</f>
        <v/>
      </c>
      <c r="C293" s="19">
        <f>LARGE($C$286:$C$291,1)</f>
        <v/>
      </c>
      <c r="D293" s="19">
        <f>LARGE($D$286:$D$291,1)</f>
        <v/>
      </c>
      <c r="E293" s="19">
        <f>LARGE($E$286:$E$291,1)</f>
        <v/>
      </c>
      <c r="F293" s="19">
        <f>LARGE($F$286:$F$291,1)</f>
        <v/>
      </c>
      <c r="G293" s="19">
        <f>LARGE($G$286:$G$291,1)</f>
        <v/>
      </c>
    </row>
    <row r="294">
      <c r="A294" s="3" t="inlineStr">
        <is>
          <t xml:space="preserve">  λ(2)</t>
        </is>
      </c>
      <c r="B294" s="19">
        <f>LARGE($B$286:$B$291,2)</f>
        <v/>
      </c>
      <c r="C294" s="19">
        <f>LARGE($C$286:$C$291,2)</f>
        <v/>
      </c>
      <c r="D294" s="19">
        <f>LARGE($D$286:$D$291,2)</f>
        <v/>
      </c>
      <c r="E294" s="19">
        <f>LARGE($E$286:$E$291,2)</f>
        <v/>
      </c>
      <c r="F294" s="19">
        <f>LARGE($F$286:$F$291,2)</f>
        <v/>
      </c>
      <c r="G294" s="19">
        <f>LARGE($G$286:$G$291,2)</f>
        <v/>
      </c>
    </row>
    <row r="295">
      <c r="A295" s="3" t="inlineStr">
        <is>
          <t xml:space="preserve">  λ(3)</t>
        </is>
      </c>
      <c r="B295" s="19">
        <f>LARGE($B$286:$B$291,3)</f>
        <v/>
      </c>
      <c r="C295" s="19">
        <f>LARGE($C$286:$C$291,3)</f>
        <v/>
      </c>
      <c r="D295" s="19">
        <f>LARGE($D$286:$D$291,3)</f>
        <v/>
      </c>
      <c r="E295" s="19">
        <f>LARGE($E$286:$E$291,3)</f>
        <v/>
      </c>
      <c r="F295" s="19">
        <f>LARGE($F$286:$F$291,3)</f>
        <v/>
      </c>
      <c r="G295" s="19">
        <f>LARGE($G$286:$G$291,3)</f>
        <v/>
      </c>
    </row>
    <row r="296">
      <c r="A296" s="3" t="inlineStr">
        <is>
          <t xml:space="preserve">  λ(4)</t>
        </is>
      </c>
      <c r="B296" s="19">
        <f>LARGE($B$286:$B$291,4)</f>
        <v/>
      </c>
      <c r="C296" s="19">
        <f>LARGE($C$286:$C$291,4)</f>
        <v/>
      </c>
      <c r="D296" s="19">
        <f>LARGE($D$286:$D$291,4)</f>
        <v/>
      </c>
      <c r="E296" s="19">
        <f>LARGE($E$286:$E$291,4)</f>
        <v/>
      </c>
      <c r="F296" s="19">
        <f>LARGE($F$286:$F$291,4)</f>
        <v/>
      </c>
      <c r="G296" s="19">
        <f>LARGE($G$286:$G$291,4)</f>
        <v/>
      </c>
    </row>
    <row r="297">
      <c r="A297" s="3" t="inlineStr">
        <is>
          <t xml:space="preserve">  λ(5)</t>
        </is>
      </c>
      <c r="B297" s="19">
        <f>LARGE($B$286:$B$291,5)</f>
        <v/>
      </c>
      <c r="C297" s="19">
        <f>LARGE($C$286:$C$291,5)</f>
        <v/>
      </c>
      <c r="D297" s="19">
        <f>LARGE($D$286:$D$291,5)</f>
        <v/>
      </c>
      <c r="E297" s="19">
        <f>LARGE($E$286:$E$291,5)</f>
        <v/>
      </c>
      <c r="F297" s="19">
        <f>LARGE($F$286:$F$291,5)</f>
        <v/>
      </c>
      <c r="G297" s="19">
        <f>LARGE($G$286:$G$291,5)</f>
        <v/>
      </c>
    </row>
    <row r="298">
      <c r="A298" s="3" t="inlineStr">
        <is>
          <t xml:space="preserve">  λ(6)</t>
        </is>
      </c>
      <c r="B298" s="19">
        <f>LARGE($B$286:$B$291,6)</f>
        <v/>
      </c>
      <c r="C298" s="19">
        <f>LARGE($C$286:$C$291,6)</f>
        <v/>
      </c>
      <c r="D298" s="19">
        <f>LARGE($D$286:$D$291,6)</f>
        <v/>
      </c>
      <c r="E298" s="19">
        <f>LARGE($E$286:$E$291,6)</f>
        <v/>
      </c>
      <c r="F298" s="19">
        <f>LARGE($F$286:$F$291,6)</f>
        <v/>
      </c>
      <c r="G298" s="19">
        <f>LARGE($G$286:$G$291,6)</f>
        <v/>
      </c>
    </row>
    <row r="299">
      <c r="A299" s="3" t="inlineStr">
        <is>
          <t>check: Σeig − trace (→0)</t>
        </is>
      </c>
      <c r="B299" s="3">
        <f>ROUND(SUM($B$286:$B$291)-($B$266+$C$267+$D$268+$E$269+$F$270+$G$271),6)</f>
        <v/>
      </c>
      <c r="C299" s="3">
        <f>ROUND(SUM($C$286:$C$291)-($I$266+$J$267+$K$268+$L$269+$M$270+$N$271),6)</f>
        <v/>
      </c>
      <c r="D299" s="3">
        <f>ROUND(SUM($D$286:$D$291)-($P$266+$Q$267+$R$268+$S$269+$T$270+$U$271),6)</f>
        <v/>
      </c>
      <c r="E299" s="3">
        <f>ROUND(SUM($E$286:$E$291)-($W$266+$X$267+$Y$268+$Z$269+$AA$270+$AB$271),6)</f>
        <v/>
      </c>
      <c r="F299" s="3">
        <f>ROUND(SUM($F$286:$F$291)-($AD$266+$AE$267+$AF$268+$AG$269+$AH$270+$AI$271),6)</f>
        <v/>
      </c>
      <c r="G299" s="3">
        <f>ROUND(SUM($G$286:$G$291)-($AK$266+$AL$267+$AM$268+$AN$269+$AO$270+$AP$271),6)</f>
        <v/>
      </c>
    </row>
    <row r="300">
      <c r="A300" s="3" t="inlineStr">
        <is>
          <t>check: Πeig − det (→0)</t>
        </is>
      </c>
      <c r="B300" s="3" t="inlineStr">
        <is>
          <t>complex pair; real parts used</t>
        </is>
      </c>
      <c r="C300" s="3">
        <f>ROUND(MDETERM($I$266:$N$271)-PRODUCT($C$286:$C$291),6)</f>
        <v/>
      </c>
      <c r="D300" s="3">
        <f>ROUND(MDETERM($P$266:$U$271)-PRODUCT($D$286:$D$291),6)</f>
        <v/>
      </c>
      <c r="E300" s="3">
        <f>ROUND(MDETERM($W$266:$AB$271)-PRODUCT($E$286:$E$291),6)</f>
        <v/>
      </c>
      <c r="F300" s="3">
        <f>ROUND(MDETERM($AD$266:$AI$271)-PRODUCT($F$286:$F$291),6)</f>
        <v/>
      </c>
      <c r="G300" s="3">
        <f>ROUND(MDETERM($AK$266:$AP$271)-PRODUCT($G$286:$G$291),6)</f>
        <v/>
      </c>
    </row>
    <row r="301">
      <c r="A301" s="3" t="inlineStr">
        <is>
          <t>complex eigenvalues?</t>
        </is>
      </c>
      <c r="B301" s="21" t="inlineStr">
        <is>
          <t>yes</t>
        </is>
      </c>
      <c r="C301" s="3" t="inlineStr"/>
      <c r="D301" s="3" t="inlineStr"/>
      <c r="E301" s="3" t="inlineStr"/>
      <c r="F301" s="3" t="inlineStr"/>
      <c r="G301" s="3" t="inlineStr"/>
    </row>
    <row r="302">
      <c r="A302" s="3" t="inlineStr">
        <is>
          <t>check: det(M − λᵢI) per sorted λ (→0)</t>
        </is>
      </c>
    </row>
    <row r="303">
      <c r="A303" s="3" t="inlineStr">
        <is>
          <t xml:space="preserve">  det(M − λ(1)I)</t>
        </is>
      </c>
      <c r="B303" s="3" t="inlineStr">
        <is>
          <t>n/a (complex)</t>
        </is>
      </c>
      <c r="C303" s="3">
        <f t="array" ref="C303">ROUND(MDETERM($I$266:$N$271-$C$293*MUNIT(6)),6)</f>
        <v/>
      </c>
      <c r="D303" s="3">
        <f t="array" ref="D303">ROUND(MDETERM($P$266:$U$271-$D$293*MUNIT(6)),6)</f>
        <v/>
      </c>
      <c r="E303" s="3">
        <f t="array" ref="E303">ROUND(MDETERM($W$266:$AB$271-$E$293*MUNIT(6)),6)</f>
        <v/>
      </c>
      <c r="F303" s="3">
        <f t="array" ref="F303">ROUND(MDETERM($AD$266:$AI$271-$F$293*MUNIT(6)),6)</f>
        <v/>
      </c>
      <c r="G303" s="3">
        <f t="array" ref="G303">ROUND(MDETERM($AK$266:$AP$271-$G$293*MUNIT(6)),6)</f>
        <v/>
      </c>
    </row>
    <row r="304">
      <c r="A304" s="3" t="inlineStr">
        <is>
          <t xml:space="preserve">  det(M − λ(2)I)</t>
        </is>
      </c>
      <c r="B304" s="3" t="inlineStr">
        <is>
          <t>n/a (complex)</t>
        </is>
      </c>
      <c r="C304" s="3">
        <f t="array" ref="C304">ROUND(MDETERM($I$266:$N$271-$C$294*MUNIT(6)),6)</f>
        <v/>
      </c>
      <c r="D304" s="3">
        <f t="array" ref="D304">ROUND(MDETERM($P$266:$U$271-$D$294*MUNIT(6)),6)</f>
        <v/>
      </c>
      <c r="E304" s="3">
        <f t="array" ref="E304">ROUND(MDETERM($W$266:$AB$271-$E$294*MUNIT(6)),6)</f>
        <v/>
      </c>
      <c r="F304" s="3">
        <f t="array" ref="F304">ROUND(MDETERM($AD$266:$AI$271-$F$294*MUNIT(6)),6)</f>
        <v/>
      </c>
      <c r="G304" s="3">
        <f t="array" ref="G304">ROUND(MDETERM($AK$266:$AP$271-$G$294*MUNIT(6)),6)</f>
        <v/>
      </c>
    </row>
    <row r="305">
      <c r="A305" s="3" t="inlineStr">
        <is>
          <t xml:space="preserve">  det(M − λ(3)I)</t>
        </is>
      </c>
      <c r="B305" s="3" t="inlineStr">
        <is>
          <t>n/a (complex)</t>
        </is>
      </c>
      <c r="C305" s="3">
        <f t="array" ref="C305">ROUND(MDETERM($I$266:$N$271-$C$295*MUNIT(6)),6)</f>
        <v/>
      </c>
      <c r="D305" s="3">
        <f t="array" ref="D305">ROUND(MDETERM($P$266:$U$271-$D$295*MUNIT(6)),6)</f>
        <v/>
      </c>
      <c r="E305" s="3">
        <f t="array" ref="E305">ROUND(MDETERM($W$266:$AB$271-$E$295*MUNIT(6)),6)</f>
        <v/>
      </c>
      <c r="F305" s="3">
        <f t="array" ref="F305">ROUND(MDETERM($AD$266:$AI$271-$F$295*MUNIT(6)),6)</f>
        <v/>
      </c>
      <c r="G305" s="3">
        <f t="array" ref="G305">ROUND(MDETERM($AK$266:$AP$271-$G$295*MUNIT(6)),6)</f>
        <v/>
      </c>
    </row>
    <row r="306">
      <c r="A306" s="3" t="inlineStr">
        <is>
          <t xml:space="preserve">  det(M − λ(4)I)</t>
        </is>
      </c>
      <c r="B306" s="3" t="inlineStr">
        <is>
          <t>n/a (complex)</t>
        </is>
      </c>
      <c r="C306" s="3">
        <f t="array" ref="C306">ROUND(MDETERM($I$266:$N$271-$C$296*MUNIT(6)),6)</f>
        <v/>
      </c>
      <c r="D306" s="3">
        <f t="array" ref="D306">ROUND(MDETERM($P$266:$U$271-$D$296*MUNIT(6)),6)</f>
        <v/>
      </c>
      <c r="E306" s="3">
        <f t="array" ref="E306">ROUND(MDETERM($W$266:$AB$271-$E$296*MUNIT(6)),6)</f>
        <v/>
      </c>
      <c r="F306" s="3">
        <f t="array" ref="F306">ROUND(MDETERM($AD$266:$AI$271-$F$296*MUNIT(6)),6)</f>
        <v/>
      </c>
      <c r="G306" s="3">
        <f t="array" ref="G306">ROUND(MDETERM($AK$266:$AP$271-$G$296*MUNIT(6)),6)</f>
        <v/>
      </c>
    </row>
    <row r="307">
      <c r="A307" s="3" t="inlineStr">
        <is>
          <t xml:space="preserve">  det(M − λ(5)I)</t>
        </is>
      </c>
      <c r="B307" s="3" t="inlineStr">
        <is>
          <t>n/a (complex)</t>
        </is>
      </c>
      <c r="C307" s="3">
        <f t="array" ref="C307">ROUND(MDETERM($I$266:$N$271-$C$297*MUNIT(6)),6)</f>
        <v/>
      </c>
      <c r="D307" s="3">
        <f t="array" ref="D307">ROUND(MDETERM($P$266:$U$271-$D$297*MUNIT(6)),6)</f>
        <v/>
      </c>
      <c r="E307" s="3">
        <f t="array" ref="E307">ROUND(MDETERM($W$266:$AB$271-$E$297*MUNIT(6)),6)</f>
        <v/>
      </c>
      <c r="F307" s="3">
        <f t="array" ref="F307">ROUND(MDETERM($AD$266:$AI$271-$F$297*MUNIT(6)),6)</f>
        <v/>
      </c>
      <c r="G307" s="3">
        <f t="array" ref="G307">ROUND(MDETERM($AK$266:$AP$271-$G$297*MUNIT(6)),6)</f>
        <v/>
      </c>
    </row>
    <row r="308">
      <c r="A308" s="3" t="inlineStr">
        <is>
          <t xml:space="preserve">  det(M − λ(6)I)</t>
        </is>
      </c>
      <c r="B308" s="3" t="inlineStr">
        <is>
          <t>n/a (complex)</t>
        </is>
      </c>
      <c r="C308" s="3">
        <f t="array" ref="C308">ROUND(MDETERM($I$266:$N$271-$C$298*MUNIT(6)),6)</f>
        <v/>
      </c>
      <c r="D308" s="3">
        <f t="array" ref="D308">ROUND(MDETERM($P$266:$U$271-$D$298*MUNIT(6)),6)</f>
        <v/>
      </c>
      <c r="E308" s="3">
        <f t="array" ref="E308">ROUND(MDETERM($W$266:$AB$271-$E$298*MUNIT(6)),6)</f>
        <v/>
      </c>
      <c r="F308" s="3">
        <f t="array" ref="F308">ROUND(MDETERM($AD$266:$AI$271-$F$298*MUNIT(6)),6)</f>
        <v/>
      </c>
      <c r="G308" s="3">
        <f t="array" ref="G308">ROUND(MDETERM($AK$266:$AP$271-$G$298*MUNIT(6)),6)</f>
        <v/>
      </c>
    </row>
    <row r="312" ht="16" customHeight="1">
      <c r="A312" s="14" t="inlineStr">
        <is>
          <t>RAG R1 | gpt4-turbo-preview</t>
        </is>
      </c>
      <c r="B312" s="9" t="inlineStr">
        <is>
          <t>run 1 (raw, pasted)</t>
        </is>
      </c>
      <c r="I312" s="9" t="inlineStr">
        <is>
          <t>run 2 (raw, pasted)</t>
        </is>
      </c>
      <c r="P312" s="9" t="inlineStr">
        <is>
          <t>run 3 (raw, pasted)</t>
        </is>
      </c>
      <c r="W312" s="9" t="inlineStr">
        <is>
          <t>run 4 (raw, pasted)</t>
        </is>
      </c>
      <c r="AD312" s="9" t="inlineStr">
        <is>
          <t>run 5 (raw, pasted)</t>
        </is>
      </c>
      <c r="AK312" s="9" t="inlineStr">
        <is>
          <t>Step2 average matrix (formula)</t>
        </is>
      </c>
      <c r="AR312" s="9" t="inlineStr">
        <is>
          <t>ground truth (reference)</t>
        </is>
      </c>
    </row>
    <row r="313" ht="60" customHeight="1">
      <c r="B313" s="15" t="inlineStr">
        <is>
          <t>Spacecraft</t>
        </is>
      </c>
      <c r="C313" s="15" t="inlineStr">
        <is>
          <t>Guidance, Navigation, and Control (GNC) Subsystem</t>
        </is>
      </c>
      <c r="D313" s="15" t="inlineStr">
        <is>
          <t>Propulsion Subsystem</t>
        </is>
      </c>
      <c r="E313" s="15" t="inlineStr">
        <is>
          <t>Power Subsystem</t>
        </is>
      </c>
      <c r="F313" s="15" t="inlineStr">
        <is>
          <t>Reaction Wheel</t>
        </is>
      </c>
      <c r="G313" s="15" t="inlineStr">
        <is>
          <t>GNC Software</t>
        </is>
      </c>
      <c r="I313" s="15" t="inlineStr">
        <is>
          <t>Spacecraft</t>
        </is>
      </c>
      <c r="J313" s="15" t="inlineStr">
        <is>
          <t>Guidance, Navigation, and Control (GNC) Subsystem</t>
        </is>
      </c>
      <c r="K313" s="15" t="inlineStr">
        <is>
          <t>Propulsion Subsystem</t>
        </is>
      </c>
      <c r="L313" s="15" t="inlineStr">
        <is>
          <t>Power Subsystem</t>
        </is>
      </c>
      <c r="M313" s="15" t="inlineStr">
        <is>
          <t>Reaction Wheel</t>
        </is>
      </c>
      <c r="N313" s="15" t="inlineStr">
        <is>
          <t>GNC Software</t>
        </is>
      </c>
      <c r="P313" s="15" t="inlineStr">
        <is>
          <t>Spacecraft</t>
        </is>
      </c>
      <c r="Q313" s="15" t="inlineStr">
        <is>
          <t>Guidance, Navigation, and Control (GNC) Subsystem</t>
        </is>
      </c>
      <c r="R313" s="15" t="inlineStr">
        <is>
          <t>Propulsion Subsystem</t>
        </is>
      </c>
      <c r="S313" s="15" t="inlineStr">
        <is>
          <t>Power Subsystem</t>
        </is>
      </c>
      <c r="T313" s="15" t="inlineStr">
        <is>
          <t>Reaction Wheel</t>
        </is>
      </c>
      <c r="U313" s="15" t="inlineStr">
        <is>
          <t>GNC Software</t>
        </is>
      </c>
      <c r="W313" s="15" t="inlineStr">
        <is>
          <t>Spacecraft</t>
        </is>
      </c>
      <c r="X313" s="15" t="inlineStr">
        <is>
          <t>Guidance, Navigation, and Control (GNC) Subsystem</t>
        </is>
      </c>
      <c r="Y313" s="15" t="inlineStr">
        <is>
          <t>Propulsion Subsystem</t>
        </is>
      </c>
      <c r="Z313" s="15" t="inlineStr">
        <is>
          <t>Power Subsystem</t>
        </is>
      </c>
      <c r="AA313" s="15" t="inlineStr">
        <is>
          <t>Reaction Wheel</t>
        </is>
      </c>
      <c r="AB313" s="15" t="inlineStr">
        <is>
          <t>GNC Software</t>
        </is>
      </c>
      <c r="AD313" s="15" t="inlineStr">
        <is>
          <t>Spacecraft</t>
        </is>
      </c>
      <c r="AE313" s="15" t="inlineStr">
        <is>
          <t>Guidance, Navigation, and Control (GNC) Subsystem</t>
        </is>
      </c>
      <c r="AF313" s="15" t="inlineStr">
        <is>
          <t>Propulsion Subsystem</t>
        </is>
      </c>
      <c r="AG313" s="15" t="inlineStr">
        <is>
          <t>Power Subsystem</t>
        </is>
      </c>
      <c r="AH313" s="15" t="inlineStr">
        <is>
          <t>Reaction Wheel</t>
        </is>
      </c>
      <c r="AI313" s="15" t="inlineStr">
        <is>
          <t>GNC Software</t>
        </is>
      </c>
      <c r="AK313" s="15" t="inlineStr">
        <is>
          <t>Spacecraft</t>
        </is>
      </c>
      <c r="AL313" s="15" t="inlineStr">
        <is>
          <t>Guidance, Navigation, and Control (GNC) Subsystem</t>
        </is>
      </c>
      <c r="AM313" s="15" t="inlineStr">
        <is>
          <t>Propulsion Subsystem</t>
        </is>
      </c>
      <c r="AN313" s="15" t="inlineStr">
        <is>
          <t>Power Subsystem</t>
        </is>
      </c>
      <c r="AO313" s="15" t="inlineStr">
        <is>
          <t>Reaction Wheel</t>
        </is>
      </c>
      <c r="AP313" s="15" t="inlineStr">
        <is>
          <t>GNC Software</t>
        </is>
      </c>
    </row>
    <row r="314">
      <c r="A314" s="3" t="inlineStr">
        <is>
          <t>Spacecraft</t>
        </is>
      </c>
      <c r="B314" s="8" t="n">
        <v>1</v>
      </c>
      <c r="C314" s="8" t="n">
        <v>1</v>
      </c>
      <c r="D314" s="8" t="n">
        <v>1</v>
      </c>
      <c r="E314" s="8" t="n">
        <v>1</v>
      </c>
      <c r="F314" s="8" t="n">
        <v>1</v>
      </c>
      <c r="G314" s="8" t="n">
        <v>1</v>
      </c>
      <c r="I314" s="8" t="n">
        <v>1</v>
      </c>
      <c r="J314" s="8" t="n">
        <v>1</v>
      </c>
      <c r="K314" s="8" t="n">
        <v>1</v>
      </c>
      <c r="L314" s="8" t="n">
        <v>1</v>
      </c>
      <c r="M314" s="8" t="n">
        <v>1</v>
      </c>
      <c r="N314" s="8" t="n">
        <v>1</v>
      </c>
      <c r="P314" s="8" t="n">
        <v>1</v>
      </c>
      <c r="Q314" s="8" t="n">
        <v>1</v>
      </c>
      <c r="R314" s="8" t="n">
        <v>1</v>
      </c>
      <c r="S314" s="8" t="n">
        <v>1</v>
      </c>
      <c r="T314" s="8" t="n">
        <v>1</v>
      </c>
      <c r="U314" s="8" t="n">
        <v>1</v>
      </c>
      <c r="W314" s="8" t="n">
        <v>1</v>
      </c>
      <c r="X314" s="8" t="n">
        <v>1</v>
      </c>
      <c r="Y314" s="8" t="n">
        <v>1</v>
      </c>
      <c r="Z314" s="8" t="n">
        <v>1</v>
      </c>
      <c r="AA314" s="8" t="n">
        <v>1</v>
      </c>
      <c r="AB314" s="8" t="n">
        <v>1</v>
      </c>
      <c r="AD314" s="8" t="n">
        <v>1</v>
      </c>
      <c r="AE314" s="8" t="n">
        <v>1</v>
      </c>
      <c r="AF314" s="8" t="n">
        <v>1</v>
      </c>
      <c r="AG314" s="8" t="n">
        <v>1</v>
      </c>
      <c r="AH314" s="8" t="n">
        <v>1</v>
      </c>
      <c r="AI314" s="8" t="n">
        <v>1</v>
      </c>
      <c r="AK314" s="8">
        <f>IF(($B$314&lt;&gt;2)+($I$314&lt;&gt;2)+($P$314&lt;&gt;2)+($W$314&lt;&gt;2)+($AD$314&lt;&gt;2)=0,2,IF((($B$314&lt;&gt;2)*$B$314+($I$314&lt;&gt;2)*$I$314+($P$314&lt;&gt;2)*$P$314+($W$314&lt;&gt;2)*$W$314+($AD$314&lt;&gt;2)*$AD$314)/(($B$314&lt;&gt;2)+($I$314&lt;&gt;2)+($P$314&lt;&gt;2)+($W$314&lt;&gt;2)+($AD$314&lt;&gt;2))&gt;=0.5,1,0))</f>
        <v/>
      </c>
      <c r="AL314" s="8">
        <f>IF(($C$314&lt;&gt;2)+($J$314&lt;&gt;2)+($Q$314&lt;&gt;2)+($X$314&lt;&gt;2)+($AE$314&lt;&gt;2)=0,2,IF((($C$314&lt;&gt;2)*$C$314+($J$314&lt;&gt;2)*$J$314+($Q$314&lt;&gt;2)*$Q$314+($X$314&lt;&gt;2)*$X$314+($AE$314&lt;&gt;2)*$AE$314)/(($C$314&lt;&gt;2)+($J$314&lt;&gt;2)+($Q$314&lt;&gt;2)+($X$314&lt;&gt;2)+($AE$314&lt;&gt;2))&gt;=0.5,1,0))</f>
        <v/>
      </c>
      <c r="AM314" s="8">
        <f>IF(($D$314&lt;&gt;2)+($K$314&lt;&gt;2)+($R$314&lt;&gt;2)+($Y$314&lt;&gt;2)+($AF$314&lt;&gt;2)=0,2,IF((($D$314&lt;&gt;2)*$D$314+($K$314&lt;&gt;2)*$K$314+($R$314&lt;&gt;2)*$R$314+($Y$314&lt;&gt;2)*$Y$314+($AF$314&lt;&gt;2)*$AF$314)/(($D$314&lt;&gt;2)+($K$314&lt;&gt;2)+($R$314&lt;&gt;2)+($Y$314&lt;&gt;2)+($AF$314&lt;&gt;2))&gt;=0.5,1,0))</f>
        <v/>
      </c>
      <c r="AN314" s="8">
        <f>IF(($E$314&lt;&gt;2)+($L$314&lt;&gt;2)+($S$314&lt;&gt;2)+($Z$314&lt;&gt;2)+($AG$314&lt;&gt;2)=0,2,IF((($E$314&lt;&gt;2)*$E$314+($L$314&lt;&gt;2)*$L$314+($S$314&lt;&gt;2)*$S$314+($Z$314&lt;&gt;2)*$Z$314+($AG$314&lt;&gt;2)*$AG$314)/(($E$314&lt;&gt;2)+($L$314&lt;&gt;2)+($S$314&lt;&gt;2)+($Z$314&lt;&gt;2)+($AG$314&lt;&gt;2))&gt;=0.5,1,0))</f>
        <v/>
      </c>
      <c r="AO314" s="8">
        <f>IF(($F$314&lt;&gt;2)+($M$314&lt;&gt;2)+($T$314&lt;&gt;2)+($AA$314&lt;&gt;2)+($AH$314&lt;&gt;2)=0,2,IF((($F$314&lt;&gt;2)*$F$314+($M$314&lt;&gt;2)*$M$314+($T$314&lt;&gt;2)*$T$314+($AA$314&lt;&gt;2)*$AA$314+($AH$314&lt;&gt;2)*$AH$314)/(($F$314&lt;&gt;2)+($M$314&lt;&gt;2)+($T$314&lt;&gt;2)+($AA$314&lt;&gt;2)+($AH$314&lt;&gt;2))&gt;=0.5,1,0))</f>
        <v/>
      </c>
      <c r="AP314" s="8">
        <f>IF(($G$314&lt;&gt;2)+($N$314&lt;&gt;2)+($U$314&lt;&gt;2)+($AB$314&lt;&gt;2)+($AI$314&lt;&gt;2)=0,2,IF((($G$314&lt;&gt;2)*$G$314+($N$314&lt;&gt;2)*$N$314+($U$314&lt;&gt;2)*$U$314+($AB$314&lt;&gt;2)*$AB$314+($AI$314&lt;&gt;2)*$AI$314)/(($G$314&lt;&gt;2)+($N$314&lt;&gt;2)+($U$314&lt;&gt;2)+($AB$314&lt;&gt;2)+($AI$314&lt;&gt;2))&gt;=0.5,1,0))</f>
        <v/>
      </c>
      <c r="AR314" s="16">
        <f>'Ground truth'!$B$3</f>
        <v/>
      </c>
      <c r="AS314" s="16">
        <f>'Ground truth'!$C$3</f>
        <v/>
      </c>
      <c r="AT314" s="16">
        <f>'Ground truth'!$D$3</f>
        <v/>
      </c>
      <c r="AU314" s="16">
        <f>'Ground truth'!$E$3</f>
        <v/>
      </c>
      <c r="AV314" s="16">
        <f>'Ground truth'!$F$3</f>
        <v/>
      </c>
      <c r="AW314" s="16">
        <f>'Ground truth'!$G$3</f>
        <v/>
      </c>
    </row>
    <row r="315">
      <c r="A315" s="3" t="inlineStr">
        <is>
          <t>Guidance, Navigation, and Control (GNC) Subsystem</t>
        </is>
      </c>
      <c r="B315" s="8" t="n">
        <v>1</v>
      </c>
      <c r="C315" s="8" t="n">
        <v>1</v>
      </c>
      <c r="D315" s="8" t="n">
        <v>0</v>
      </c>
      <c r="E315" s="8" t="n">
        <v>1</v>
      </c>
      <c r="F315" s="8" t="n">
        <v>1</v>
      </c>
      <c r="G315" s="8" t="n">
        <v>1</v>
      </c>
      <c r="I315" s="8" t="n">
        <v>1</v>
      </c>
      <c r="J315" s="8" t="n">
        <v>1</v>
      </c>
      <c r="K315" s="8" t="n">
        <v>0</v>
      </c>
      <c r="L315" s="8" t="n">
        <v>1</v>
      </c>
      <c r="M315" s="8" t="n">
        <v>1</v>
      </c>
      <c r="N315" s="8" t="n">
        <v>1</v>
      </c>
      <c r="P315" s="8" t="n">
        <v>1</v>
      </c>
      <c r="Q315" s="8" t="n">
        <v>1</v>
      </c>
      <c r="R315" s="8" t="n">
        <v>0</v>
      </c>
      <c r="S315" s="8" t="n">
        <v>1</v>
      </c>
      <c r="T315" s="8" t="n">
        <v>1</v>
      </c>
      <c r="U315" s="8" t="n">
        <v>1</v>
      </c>
      <c r="W315" s="8" t="n">
        <v>1</v>
      </c>
      <c r="X315" s="8" t="n">
        <v>1</v>
      </c>
      <c r="Y315" s="8" t="n">
        <v>0</v>
      </c>
      <c r="Z315" s="8" t="n">
        <v>1</v>
      </c>
      <c r="AA315" s="8" t="n">
        <v>1</v>
      </c>
      <c r="AB315" s="8" t="n">
        <v>1</v>
      </c>
      <c r="AD315" s="8" t="n">
        <v>1</v>
      </c>
      <c r="AE315" s="8" t="n">
        <v>1</v>
      </c>
      <c r="AF315" s="8" t="n">
        <v>0</v>
      </c>
      <c r="AG315" s="8" t="n">
        <v>1</v>
      </c>
      <c r="AH315" s="8" t="n">
        <v>1</v>
      </c>
      <c r="AI315" s="8" t="n">
        <v>1</v>
      </c>
      <c r="AK315" s="8">
        <f>IF(($B$315&lt;&gt;2)+($I$315&lt;&gt;2)+($P$315&lt;&gt;2)+($W$315&lt;&gt;2)+($AD$315&lt;&gt;2)=0,2,IF((($B$315&lt;&gt;2)*$B$315+($I$315&lt;&gt;2)*$I$315+($P$315&lt;&gt;2)*$P$315+($W$315&lt;&gt;2)*$W$315+($AD$315&lt;&gt;2)*$AD$315)/(($B$315&lt;&gt;2)+($I$315&lt;&gt;2)+($P$315&lt;&gt;2)+($W$315&lt;&gt;2)+($AD$315&lt;&gt;2))&gt;=0.5,1,0))</f>
        <v/>
      </c>
      <c r="AL315" s="8">
        <f>IF(($C$315&lt;&gt;2)+($J$315&lt;&gt;2)+($Q$315&lt;&gt;2)+($X$315&lt;&gt;2)+($AE$315&lt;&gt;2)=0,2,IF((($C$315&lt;&gt;2)*$C$315+($J$315&lt;&gt;2)*$J$315+($Q$315&lt;&gt;2)*$Q$315+($X$315&lt;&gt;2)*$X$315+($AE$315&lt;&gt;2)*$AE$315)/(($C$315&lt;&gt;2)+($J$315&lt;&gt;2)+($Q$315&lt;&gt;2)+($X$315&lt;&gt;2)+($AE$315&lt;&gt;2))&gt;=0.5,1,0))</f>
        <v/>
      </c>
      <c r="AM315" s="8">
        <f>IF(($D$315&lt;&gt;2)+($K$315&lt;&gt;2)+($R$315&lt;&gt;2)+($Y$315&lt;&gt;2)+($AF$315&lt;&gt;2)=0,2,IF((($D$315&lt;&gt;2)*$D$315+($K$315&lt;&gt;2)*$K$315+($R$315&lt;&gt;2)*$R$315+($Y$315&lt;&gt;2)*$Y$315+($AF$315&lt;&gt;2)*$AF$315)/(($D$315&lt;&gt;2)+($K$315&lt;&gt;2)+($R$315&lt;&gt;2)+($Y$315&lt;&gt;2)+($AF$315&lt;&gt;2))&gt;=0.5,1,0))</f>
        <v/>
      </c>
      <c r="AN315" s="8">
        <f>IF(($E$315&lt;&gt;2)+($L$315&lt;&gt;2)+($S$315&lt;&gt;2)+($Z$315&lt;&gt;2)+($AG$315&lt;&gt;2)=0,2,IF((($E$315&lt;&gt;2)*$E$315+($L$315&lt;&gt;2)*$L$315+($S$315&lt;&gt;2)*$S$315+($Z$315&lt;&gt;2)*$Z$315+($AG$315&lt;&gt;2)*$AG$315)/(($E$315&lt;&gt;2)+($L$315&lt;&gt;2)+($S$315&lt;&gt;2)+($Z$315&lt;&gt;2)+($AG$315&lt;&gt;2))&gt;=0.5,1,0))</f>
        <v/>
      </c>
      <c r="AO315" s="8">
        <f>IF(($F$315&lt;&gt;2)+($M$315&lt;&gt;2)+($T$315&lt;&gt;2)+($AA$315&lt;&gt;2)+($AH$315&lt;&gt;2)=0,2,IF((($F$315&lt;&gt;2)*$F$315+($M$315&lt;&gt;2)*$M$315+($T$315&lt;&gt;2)*$T$315+($AA$315&lt;&gt;2)*$AA$315+($AH$315&lt;&gt;2)*$AH$315)/(($F$315&lt;&gt;2)+($M$315&lt;&gt;2)+($T$315&lt;&gt;2)+($AA$315&lt;&gt;2)+($AH$315&lt;&gt;2))&gt;=0.5,1,0))</f>
        <v/>
      </c>
      <c r="AP315" s="8">
        <f>IF(($G$315&lt;&gt;2)+($N$315&lt;&gt;2)+($U$315&lt;&gt;2)+($AB$315&lt;&gt;2)+($AI$315&lt;&gt;2)=0,2,IF((($G$315&lt;&gt;2)*$G$315+($N$315&lt;&gt;2)*$N$315+($U$315&lt;&gt;2)*$U$315+($AB$315&lt;&gt;2)*$AB$315+($AI$315&lt;&gt;2)*$AI$315)/(($G$315&lt;&gt;2)+($N$315&lt;&gt;2)+($U$315&lt;&gt;2)+($AB$315&lt;&gt;2)+($AI$315&lt;&gt;2))&gt;=0.5,1,0))</f>
        <v/>
      </c>
      <c r="AR315" s="16">
        <f>'Ground truth'!$B$4</f>
        <v/>
      </c>
      <c r="AS315" s="16">
        <f>'Ground truth'!$C$4</f>
        <v/>
      </c>
      <c r="AT315" s="16">
        <f>'Ground truth'!$D$4</f>
        <v/>
      </c>
      <c r="AU315" s="16">
        <f>'Ground truth'!$E$4</f>
        <v/>
      </c>
      <c r="AV315" s="16">
        <f>'Ground truth'!$F$4</f>
        <v/>
      </c>
      <c r="AW315" s="16">
        <f>'Ground truth'!$G$4</f>
        <v/>
      </c>
    </row>
    <row r="316">
      <c r="A316" s="3" t="inlineStr">
        <is>
          <t>Propulsion Subsystem</t>
        </is>
      </c>
      <c r="B316" s="8" t="n">
        <v>1</v>
      </c>
      <c r="C316" s="8" t="n">
        <v>0</v>
      </c>
      <c r="D316" s="8" t="n">
        <v>1</v>
      </c>
      <c r="E316" s="8" t="n">
        <v>1</v>
      </c>
      <c r="F316" s="8" t="n">
        <v>0</v>
      </c>
      <c r="G316" s="8" t="n">
        <v>0</v>
      </c>
      <c r="I316" s="8" t="n">
        <v>1</v>
      </c>
      <c r="J316" s="8" t="n">
        <v>0</v>
      </c>
      <c r="K316" s="8" t="n">
        <v>1</v>
      </c>
      <c r="L316" s="8" t="n">
        <v>1</v>
      </c>
      <c r="M316" s="8" t="n">
        <v>0</v>
      </c>
      <c r="N316" s="8" t="n">
        <v>0</v>
      </c>
      <c r="P316" s="8" t="n">
        <v>1</v>
      </c>
      <c r="Q316" s="8" t="n">
        <v>0</v>
      </c>
      <c r="R316" s="8" t="n">
        <v>1</v>
      </c>
      <c r="S316" s="8" t="n">
        <v>1</v>
      </c>
      <c r="T316" s="8" t="n">
        <v>0</v>
      </c>
      <c r="U316" s="8" t="n">
        <v>0</v>
      </c>
      <c r="W316" s="8" t="n">
        <v>1</v>
      </c>
      <c r="X316" s="8" t="n">
        <v>0</v>
      </c>
      <c r="Y316" s="8" t="n">
        <v>1</v>
      </c>
      <c r="Z316" s="8" t="n">
        <v>1</v>
      </c>
      <c r="AA316" s="8" t="n">
        <v>0</v>
      </c>
      <c r="AB316" s="8" t="n">
        <v>0</v>
      </c>
      <c r="AD316" s="8" t="n">
        <v>1</v>
      </c>
      <c r="AE316" s="8" t="n">
        <v>0</v>
      </c>
      <c r="AF316" s="8" t="n">
        <v>1</v>
      </c>
      <c r="AG316" s="8" t="n">
        <v>1</v>
      </c>
      <c r="AH316" s="8" t="n">
        <v>0</v>
      </c>
      <c r="AI316" s="8" t="n">
        <v>0</v>
      </c>
      <c r="AK316" s="8">
        <f>IF(($B$316&lt;&gt;2)+($I$316&lt;&gt;2)+($P$316&lt;&gt;2)+($W$316&lt;&gt;2)+($AD$316&lt;&gt;2)=0,2,IF((($B$316&lt;&gt;2)*$B$316+($I$316&lt;&gt;2)*$I$316+($P$316&lt;&gt;2)*$P$316+($W$316&lt;&gt;2)*$W$316+($AD$316&lt;&gt;2)*$AD$316)/(($B$316&lt;&gt;2)+($I$316&lt;&gt;2)+($P$316&lt;&gt;2)+($W$316&lt;&gt;2)+($AD$316&lt;&gt;2))&gt;=0.5,1,0))</f>
        <v/>
      </c>
      <c r="AL316" s="8">
        <f>IF(($C$316&lt;&gt;2)+($J$316&lt;&gt;2)+($Q$316&lt;&gt;2)+($X$316&lt;&gt;2)+($AE$316&lt;&gt;2)=0,2,IF((($C$316&lt;&gt;2)*$C$316+($J$316&lt;&gt;2)*$J$316+($Q$316&lt;&gt;2)*$Q$316+($X$316&lt;&gt;2)*$X$316+($AE$316&lt;&gt;2)*$AE$316)/(($C$316&lt;&gt;2)+($J$316&lt;&gt;2)+($Q$316&lt;&gt;2)+($X$316&lt;&gt;2)+($AE$316&lt;&gt;2))&gt;=0.5,1,0))</f>
        <v/>
      </c>
      <c r="AM316" s="8">
        <f>IF(($D$316&lt;&gt;2)+($K$316&lt;&gt;2)+($R$316&lt;&gt;2)+($Y$316&lt;&gt;2)+($AF$316&lt;&gt;2)=0,2,IF((($D$316&lt;&gt;2)*$D$316+($K$316&lt;&gt;2)*$K$316+($R$316&lt;&gt;2)*$R$316+($Y$316&lt;&gt;2)*$Y$316+($AF$316&lt;&gt;2)*$AF$316)/(($D$316&lt;&gt;2)+($K$316&lt;&gt;2)+($R$316&lt;&gt;2)+($Y$316&lt;&gt;2)+($AF$316&lt;&gt;2))&gt;=0.5,1,0))</f>
        <v/>
      </c>
      <c r="AN316" s="8">
        <f>IF(($E$316&lt;&gt;2)+($L$316&lt;&gt;2)+($S$316&lt;&gt;2)+($Z$316&lt;&gt;2)+($AG$316&lt;&gt;2)=0,2,IF((($E$316&lt;&gt;2)*$E$316+($L$316&lt;&gt;2)*$L$316+($S$316&lt;&gt;2)*$S$316+($Z$316&lt;&gt;2)*$Z$316+($AG$316&lt;&gt;2)*$AG$316)/(($E$316&lt;&gt;2)+($L$316&lt;&gt;2)+($S$316&lt;&gt;2)+($Z$316&lt;&gt;2)+($AG$316&lt;&gt;2))&gt;=0.5,1,0))</f>
        <v/>
      </c>
      <c r="AO316" s="8">
        <f>IF(($F$316&lt;&gt;2)+($M$316&lt;&gt;2)+($T$316&lt;&gt;2)+($AA$316&lt;&gt;2)+($AH$316&lt;&gt;2)=0,2,IF((($F$316&lt;&gt;2)*$F$316+($M$316&lt;&gt;2)*$M$316+($T$316&lt;&gt;2)*$T$316+($AA$316&lt;&gt;2)*$AA$316+($AH$316&lt;&gt;2)*$AH$316)/(($F$316&lt;&gt;2)+($M$316&lt;&gt;2)+($T$316&lt;&gt;2)+($AA$316&lt;&gt;2)+($AH$316&lt;&gt;2))&gt;=0.5,1,0))</f>
        <v/>
      </c>
      <c r="AP316" s="8">
        <f>IF(($G$316&lt;&gt;2)+($N$316&lt;&gt;2)+($U$316&lt;&gt;2)+($AB$316&lt;&gt;2)+($AI$316&lt;&gt;2)=0,2,IF((($G$316&lt;&gt;2)*$G$316+($N$316&lt;&gt;2)*$N$316+($U$316&lt;&gt;2)*$U$316+($AB$316&lt;&gt;2)*$AB$316+($AI$316&lt;&gt;2)*$AI$316)/(($G$316&lt;&gt;2)+($N$316&lt;&gt;2)+($U$316&lt;&gt;2)+($AB$316&lt;&gt;2)+($AI$316&lt;&gt;2))&gt;=0.5,1,0))</f>
        <v/>
      </c>
      <c r="AR316" s="16">
        <f>'Ground truth'!$B$5</f>
        <v/>
      </c>
      <c r="AS316" s="16">
        <f>'Ground truth'!$C$5</f>
        <v/>
      </c>
      <c r="AT316" s="16">
        <f>'Ground truth'!$D$5</f>
        <v/>
      </c>
      <c r="AU316" s="16">
        <f>'Ground truth'!$E$5</f>
        <v/>
      </c>
      <c r="AV316" s="16">
        <f>'Ground truth'!$F$5</f>
        <v/>
      </c>
      <c r="AW316" s="16">
        <f>'Ground truth'!$G$5</f>
        <v/>
      </c>
    </row>
    <row r="317">
      <c r="A317" s="3" t="inlineStr">
        <is>
          <t>Power Subsystem</t>
        </is>
      </c>
      <c r="B317" s="8" t="n">
        <v>1</v>
      </c>
      <c r="C317" s="8" t="n">
        <v>1</v>
      </c>
      <c r="D317" s="8" t="n">
        <v>1</v>
      </c>
      <c r="E317" s="8" t="n">
        <v>1</v>
      </c>
      <c r="F317" s="8" t="n">
        <v>0</v>
      </c>
      <c r="G317" s="8" t="n">
        <v>1</v>
      </c>
      <c r="I317" s="8" t="n">
        <v>1</v>
      </c>
      <c r="J317" s="8" t="n">
        <v>1</v>
      </c>
      <c r="K317" s="8" t="n">
        <v>1</v>
      </c>
      <c r="L317" s="8" t="n">
        <v>1</v>
      </c>
      <c r="M317" s="8" t="n">
        <v>0</v>
      </c>
      <c r="N317" s="8" t="n">
        <v>1</v>
      </c>
      <c r="P317" s="8" t="n">
        <v>1</v>
      </c>
      <c r="Q317" s="8" t="n">
        <v>1</v>
      </c>
      <c r="R317" s="8" t="n">
        <v>1</v>
      </c>
      <c r="S317" s="8" t="n">
        <v>1</v>
      </c>
      <c r="T317" s="8" t="n">
        <v>0</v>
      </c>
      <c r="U317" s="8" t="n">
        <v>1</v>
      </c>
      <c r="W317" s="8" t="n">
        <v>1</v>
      </c>
      <c r="X317" s="8" t="n">
        <v>1</v>
      </c>
      <c r="Y317" s="8" t="n">
        <v>1</v>
      </c>
      <c r="Z317" s="8" t="n">
        <v>1</v>
      </c>
      <c r="AA317" s="8" t="n">
        <v>0</v>
      </c>
      <c r="AB317" s="8" t="n">
        <v>1</v>
      </c>
      <c r="AD317" s="8" t="n">
        <v>1</v>
      </c>
      <c r="AE317" s="8" t="n">
        <v>1</v>
      </c>
      <c r="AF317" s="8" t="n">
        <v>1</v>
      </c>
      <c r="AG317" s="8" t="n">
        <v>1</v>
      </c>
      <c r="AH317" s="8" t="n">
        <v>0</v>
      </c>
      <c r="AI317" s="8" t="n">
        <v>0</v>
      </c>
      <c r="AK317" s="8">
        <f>IF(($B$317&lt;&gt;2)+($I$317&lt;&gt;2)+($P$317&lt;&gt;2)+($W$317&lt;&gt;2)+($AD$317&lt;&gt;2)=0,2,IF((($B$317&lt;&gt;2)*$B$317+($I$317&lt;&gt;2)*$I$317+($P$317&lt;&gt;2)*$P$317+($W$317&lt;&gt;2)*$W$317+($AD$317&lt;&gt;2)*$AD$317)/(($B$317&lt;&gt;2)+($I$317&lt;&gt;2)+($P$317&lt;&gt;2)+($W$317&lt;&gt;2)+($AD$317&lt;&gt;2))&gt;=0.5,1,0))</f>
        <v/>
      </c>
      <c r="AL317" s="8">
        <f>IF(($C$317&lt;&gt;2)+($J$317&lt;&gt;2)+($Q$317&lt;&gt;2)+($X$317&lt;&gt;2)+($AE$317&lt;&gt;2)=0,2,IF((($C$317&lt;&gt;2)*$C$317+($J$317&lt;&gt;2)*$J$317+($Q$317&lt;&gt;2)*$Q$317+($X$317&lt;&gt;2)*$X$317+($AE$317&lt;&gt;2)*$AE$317)/(($C$317&lt;&gt;2)+($J$317&lt;&gt;2)+($Q$317&lt;&gt;2)+($X$317&lt;&gt;2)+($AE$317&lt;&gt;2))&gt;=0.5,1,0))</f>
        <v/>
      </c>
      <c r="AM317" s="8">
        <f>IF(($D$317&lt;&gt;2)+($K$317&lt;&gt;2)+($R$317&lt;&gt;2)+($Y$317&lt;&gt;2)+($AF$317&lt;&gt;2)=0,2,IF((($D$317&lt;&gt;2)*$D$317+($K$317&lt;&gt;2)*$K$317+($R$317&lt;&gt;2)*$R$317+($Y$317&lt;&gt;2)*$Y$317+($AF$317&lt;&gt;2)*$AF$317)/(($D$317&lt;&gt;2)+($K$317&lt;&gt;2)+($R$317&lt;&gt;2)+($Y$317&lt;&gt;2)+($AF$317&lt;&gt;2))&gt;=0.5,1,0))</f>
        <v/>
      </c>
      <c r="AN317" s="8">
        <f>IF(($E$317&lt;&gt;2)+($L$317&lt;&gt;2)+($S$317&lt;&gt;2)+($Z$317&lt;&gt;2)+($AG$317&lt;&gt;2)=0,2,IF((($E$317&lt;&gt;2)*$E$317+($L$317&lt;&gt;2)*$L$317+($S$317&lt;&gt;2)*$S$317+($Z$317&lt;&gt;2)*$Z$317+($AG$317&lt;&gt;2)*$AG$317)/(($E$317&lt;&gt;2)+($L$317&lt;&gt;2)+($S$317&lt;&gt;2)+($Z$317&lt;&gt;2)+($AG$317&lt;&gt;2))&gt;=0.5,1,0))</f>
        <v/>
      </c>
      <c r="AO317" s="8">
        <f>IF(($F$317&lt;&gt;2)+($M$317&lt;&gt;2)+($T$317&lt;&gt;2)+($AA$317&lt;&gt;2)+($AH$317&lt;&gt;2)=0,2,IF((($F$317&lt;&gt;2)*$F$317+($M$317&lt;&gt;2)*$M$317+($T$317&lt;&gt;2)*$T$317+($AA$317&lt;&gt;2)*$AA$317+($AH$317&lt;&gt;2)*$AH$317)/(($F$317&lt;&gt;2)+($M$317&lt;&gt;2)+($T$317&lt;&gt;2)+($AA$317&lt;&gt;2)+($AH$317&lt;&gt;2))&gt;=0.5,1,0))</f>
        <v/>
      </c>
      <c r="AP317" s="8">
        <f>IF(($G$317&lt;&gt;2)+($N$317&lt;&gt;2)+($U$317&lt;&gt;2)+($AB$317&lt;&gt;2)+($AI$317&lt;&gt;2)=0,2,IF((($G$317&lt;&gt;2)*$G$317+($N$317&lt;&gt;2)*$N$317+($U$317&lt;&gt;2)*$U$317+($AB$317&lt;&gt;2)*$AB$317+($AI$317&lt;&gt;2)*$AI$317)/(($G$317&lt;&gt;2)+($N$317&lt;&gt;2)+($U$317&lt;&gt;2)+($AB$317&lt;&gt;2)+($AI$317&lt;&gt;2))&gt;=0.5,1,0))</f>
        <v/>
      </c>
      <c r="AR317" s="16">
        <f>'Ground truth'!$B$6</f>
        <v/>
      </c>
      <c r="AS317" s="16">
        <f>'Ground truth'!$C$6</f>
        <v/>
      </c>
      <c r="AT317" s="16">
        <f>'Ground truth'!$D$6</f>
        <v/>
      </c>
      <c r="AU317" s="16">
        <f>'Ground truth'!$E$6</f>
        <v/>
      </c>
      <c r="AV317" s="16">
        <f>'Ground truth'!$F$6</f>
        <v/>
      </c>
      <c r="AW317" s="16">
        <f>'Ground truth'!$G$6</f>
        <v/>
      </c>
    </row>
    <row r="318">
      <c r="A318" s="3" t="inlineStr">
        <is>
          <t>Reaction Wheel</t>
        </is>
      </c>
      <c r="B318" s="8" t="n">
        <v>1</v>
      </c>
      <c r="C318" s="8" t="n">
        <v>1</v>
      </c>
      <c r="D318" s="8" t="n">
        <v>0</v>
      </c>
      <c r="E318" s="8" t="n">
        <v>0</v>
      </c>
      <c r="F318" s="8" t="n">
        <v>1</v>
      </c>
      <c r="G318" s="8" t="n">
        <v>1</v>
      </c>
      <c r="I318" s="8" t="n">
        <v>1</v>
      </c>
      <c r="J318" s="8" t="n">
        <v>1</v>
      </c>
      <c r="K318" s="8" t="n">
        <v>0</v>
      </c>
      <c r="L318" s="8" t="n">
        <v>0</v>
      </c>
      <c r="M318" s="8" t="n">
        <v>1</v>
      </c>
      <c r="N318" s="8" t="n">
        <v>1</v>
      </c>
      <c r="P318" s="8" t="n">
        <v>1</v>
      </c>
      <c r="Q318" s="8" t="n">
        <v>1</v>
      </c>
      <c r="R318" s="8" t="n">
        <v>0</v>
      </c>
      <c r="S318" s="8" t="n">
        <v>0</v>
      </c>
      <c r="T318" s="8" t="n">
        <v>1</v>
      </c>
      <c r="U318" s="8" t="n">
        <v>1</v>
      </c>
      <c r="W318" s="8" t="n">
        <v>1</v>
      </c>
      <c r="X318" s="8" t="n">
        <v>1</v>
      </c>
      <c r="Y318" s="8" t="n">
        <v>0</v>
      </c>
      <c r="Z318" s="8" t="n">
        <v>0</v>
      </c>
      <c r="AA318" s="8" t="n">
        <v>1</v>
      </c>
      <c r="AB318" s="8" t="n">
        <v>1</v>
      </c>
      <c r="AD318" s="8" t="n">
        <v>1</v>
      </c>
      <c r="AE318" s="8" t="n">
        <v>1</v>
      </c>
      <c r="AF318" s="8" t="n">
        <v>0</v>
      </c>
      <c r="AG318" s="8" t="n">
        <v>0</v>
      </c>
      <c r="AH318" s="8" t="n">
        <v>1</v>
      </c>
      <c r="AI318" s="8" t="n">
        <v>1</v>
      </c>
      <c r="AK318" s="8">
        <f>IF(($B$318&lt;&gt;2)+($I$318&lt;&gt;2)+($P$318&lt;&gt;2)+($W$318&lt;&gt;2)+($AD$318&lt;&gt;2)=0,2,IF((($B$318&lt;&gt;2)*$B$318+($I$318&lt;&gt;2)*$I$318+($P$318&lt;&gt;2)*$P$318+($W$318&lt;&gt;2)*$W$318+($AD$318&lt;&gt;2)*$AD$318)/(($B$318&lt;&gt;2)+($I$318&lt;&gt;2)+($P$318&lt;&gt;2)+($W$318&lt;&gt;2)+($AD$318&lt;&gt;2))&gt;=0.5,1,0))</f>
        <v/>
      </c>
      <c r="AL318" s="8">
        <f>IF(($C$318&lt;&gt;2)+($J$318&lt;&gt;2)+($Q$318&lt;&gt;2)+($X$318&lt;&gt;2)+($AE$318&lt;&gt;2)=0,2,IF((($C$318&lt;&gt;2)*$C$318+($J$318&lt;&gt;2)*$J$318+($Q$318&lt;&gt;2)*$Q$318+($X$318&lt;&gt;2)*$X$318+($AE$318&lt;&gt;2)*$AE$318)/(($C$318&lt;&gt;2)+($J$318&lt;&gt;2)+($Q$318&lt;&gt;2)+($X$318&lt;&gt;2)+($AE$318&lt;&gt;2))&gt;=0.5,1,0))</f>
        <v/>
      </c>
      <c r="AM318" s="8">
        <f>IF(($D$318&lt;&gt;2)+($K$318&lt;&gt;2)+($R$318&lt;&gt;2)+($Y$318&lt;&gt;2)+($AF$318&lt;&gt;2)=0,2,IF((($D$318&lt;&gt;2)*$D$318+($K$318&lt;&gt;2)*$K$318+($R$318&lt;&gt;2)*$R$318+($Y$318&lt;&gt;2)*$Y$318+($AF$318&lt;&gt;2)*$AF$318)/(($D$318&lt;&gt;2)+($K$318&lt;&gt;2)+($R$318&lt;&gt;2)+($Y$318&lt;&gt;2)+($AF$318&lt;&gt;2))&gt;=0.5,1,0))</f>
        <v/>
      </c>
      <c r="AN318" s="8">
        <f>IF(($E$318&lt;&gt;2)+($L$318&lt;&gt;2)+($S$318&lt;&gt;2)+($Z$318&lt;&gt;2)+($AG$318&lt;&gt;2)=0,2,IF((($E$318&lt;&gt;2)*$E$318+($L$318&lt;&gt;2)*$L$318+($S$318&lt;&gt;2)*$S$318+($Z$318&lt;&gt;2)*$Z$318+($AG$318&lt;&gt;2)*$AG$318)/(($E$318&lt;&gt;2)+($L$318&lt;&gt;2)+($S$318&lt;&gt;2)+($Z$318&lt;&gt;2)+($AG$318&lt;&gt;2))&gt;=0.5,1,0))</f>
        <v/>
      </c>
      <c r="AO318" s="8">
        <f>IF(($F$318&lt;&gt;2)+($M$318&lt;&gt;2)+($T$318&lt;&gt;2)+($AA$318&lt;&gt;2)+($AH$318&lt;&gt;2)=0,2,IF((($F$318&lt;&gt;2)*$F$318+($M$318&lt;&gt;2)*$M$318+($T$318&lt;&gt;2)*$T$318+($AA$318&lt;&gt;2)*$AA$318+($AH$318&lt;&gt;2)*$AH$318)/(($F$318&lt;&gt;2)+($M$318&lt;&gt;2)+($T$318&lt;&gt;2)+($AA$318&lt;&gt;2)+($AH$318&lt;&gt;2))&gt;=0.5,1,0))</f>
        <v/>
      </c>
      <c r="AP318" s="8">
        <f>IF(($G$318&lt;&gt;2)+($N$318&lt;&gt;2)+($U$318&lt;&gt;2)+($AB$318&lt;&gt;2)+($AI$318&lt;&gt;2)=0,2,IF((($G$318&lt;&gt;2)*$G$318+($N$318&lt;&gt;2)*$N$318+($U$318&lt;&gt;2)*$U$318+($AB$318&lt;&gt;2)*$AB$318+($AI$318&lt;&gt;2)*$AI$318)/(($G$318&lt;&gt;2)+($N$318&lt;&gt;2)+($U$318&lt;&gt;2)+($AB$318&lt;&gt;2)+($AI$318&lt;&gt;2))&gt;=0.5,1,0))</f>
        <v/>
      </c>
      <c r="AR318" s="16">
        <f>'Ground truth'!$B$7</f>
        <v/>
      </c>
      <c r="AS318" s="16">
        <f>'Ground truth'!$C$7</f>
        <v/>
      </c>
      <c r="AT318" s="16">
        <f>'Ground truth'!$D$7</f>
        <v/>
      </c>
      <c r="AU318" s="16">
        <f>'Ground truth'!$E$7</f>
        <v/>
      </c>
      <c r="AV318" s="16">
        <f>'Ground truth'!$F$7</f>
        <v/>
      </c>
      <c r="AW318" s="16">
        <f>'Ground truth'!$G$7</f>
        <v/>
      </c>
    </row>
    <row r="319">
      <c r="A319" s="3" t="inlineStr">
        <is>
          <t>GNC Software</t>
        </is>
      </c>
      <c r="B319" s="8" t="n">
        <v>1</v>
      </c>
      <c r="C319" s="8" t="n">
        <v>1</v>
      </c>
      <c r="D319" s="8" t="n">
        <v>0</v>
      </c>
      <c r="E319" s="8" t="n">
        <v>1</v>
      </c>
      <c r="F319" s="8" t="n">
        <v>1</v>
      </c>
      <c r="G319" s="8" t="n">
        <v>1</v>
      </c>
      <c r="I319" s="8" t="n">
        <v>1</v>
      </c>
      <c r="J319" s="8" t="n">
        <v>1</v>
      </c>
      <c r="K319" s="8" t="n">
        <v>0</v>
      </c>
      <c r="L319" s="8" t="n">
        <v>1</v>
      </c>
      <c r="M319" s="8" t="n">
        <v>1</v>
      </c>
      <c r="N319" s="8" t="n">
        <v>1</v>
      </c>
      <c r="P319" s="8" t="n">
        <v>1</v>
      </c>
      <c r="Q319" s="8" t="n">
        <v>1</v>
      </c>
      <c r="R319" s="8" t="n">
        <v>0</v>
      </c>
      <c r="S319" s="8" t="n">
        <v>1</v>
      </c>
      <c r="T319" s="8" t="n">
        <v>1</v>
      </c>
      <c r="U319" s="8" t="n">
        <v>1</v>
      </c>
      <c r="W319" s="8" t="n">
        <v>1</v>
      </c>
      <c r="X319" s="8" t="n">
        <v>1</v>
      </c>
      <c r="Y319" s="8" t="n">
        <v>0</v>
      </c>
      <c r="Z319" s="8" t="n">
        <v>1</v>
      </c>
      <c r="AA319" s="8" t="n">
        <v>1</v>
      </c>
      <c r="AB319" s="8" t="n">
        <v>1</v>
      </c>
      <c r="AD319" s="8" t="n">
        <v>1</v>
      </c>
      <c r="AE319" s="8" t="n">
        <v>1</v>
      </c>
      <c r="AF319" s="8" t="n">
        <v>0</v>
      </c>
      <c r="AG319" s="8" t="n">
        <v>0</v>
      </c>
      <c r="AH319" s="8" t="n">
        <v>1</v>
      </c>
      <c r="AI319" s="8" t="n">
        <v>1</v>
      </c>
      <c r="AK319" s="8">
        <f>IF(($B$319&lt;&gt;2)+($I$319&lt;&gt;2)+($P$319&lt;&gt;2)+($W$319&lt;&gt;2)+($AD$319&lt;&gt;2)=0,2,IF((($B$319&lt;&gt;2)*$B$319+($I$319&lt;&gt;2)*$I$319+($P$319&lt;&gt;2)*$P$319+($W$319&lt;&gt;2)*$W$319+($AD$319&lt;&gt;2)*$AD$319)/(($B$319&lt;&gt;2)+($I$319&lt;&gt;2)+($P$319&lt;&gt;2)+($W$319&lt;&gt;2)+($AD$319&lt;&gt;2))&gt;=0.5,1,0))</f>
        <v/>
      </c>
      <c r="AL319" s="8">
        <f>IF(($C$319&lt;&gt;2)+($J$319&lt;&gt;2)+($Q$319&lt;&gt;2)+($X$319&lt;&gt;2)+($AE$319&lt;&gt;2)=0,2,IF((($C$319&lt;&gt;2)*$C$319+($J$319&lt;&gt;2)*$J$319+($Q$319&lt;&gt;2)*$Q$319+($X$319&lt;&gt;2)*$X$319+($AE$319&lt;&gt;2)*$AE$319)/(($C$319&lt;&gt;2)+($J$319&lt;&gt;2)+($Q$319&lt;&gt;2)+($X$319&lt;&gt;2)+($AE$319&lt;&gt;2))&gt;=0.5,1,0))</f>
        <v/>
      </c>
      <c r="AM319" s="8">
        <f>IF(($D$319&lt;&gt;2)+($K$319&lt;&gt;2)+($R$319&lt;&gt;2)+($Y$319&lt;&gt;2)+($AF$319&lt;&gt;2)=0,2,IF((($D$319&lt;&gt;2)*$D$319+($K$319&lt;&gt;2)*$K$319+($R$319&lt;&gt;2)*$R$319+($Y$319&lt;&gt;2)*$Y$319+($AF$319&lt;&gt;2)*$AF$319)/(($D$319&lt;&gt;2)+($K$319&lt;&gt;2)+($R$319&lt;&gt;2)+($Y$319&lt;&gt;2)+($AF$319&lt;&gt;2))&gt;=0.5,1,0))</f>
        <v/>
      </c>
      <c r="AN319" s="8">
        <f>IF(($E$319&lt;&gt;2)+($L$319&lt;&gt;2)+($S$319&lt;&gt;2)+($Z$319&lt;&gt;2)+($AG$319&lt;&gt;2)=0,2,IF((($E$319&lt;&gt;2)*$E$319+($L$319&lt;&gt;2)*$L$319+($S$319&lt;&gt;2)*$S$319+($Z$319&lt;&gt;2)*$Z$319+($AG$319&lt;&gt;2)*$AG$319)/(($E$319&lt;&gt;2)+($L$319&lt;&gt;2)+($S$319&lt;&gt;2)+($Z$319&lt;&gt;2)+($AG$319&lt;&gt;2))&gt;=0.5,1,0))</f>
        <v/>
      </c>
      <c r="AO319" s="8">
        <f>IF(($F$319&lt;&gt;2)+($M$319&lt;&gt;2)+($T$319&lt;&gt;2)+($AA$319&lt;&gt;2)+($AH$319&lt;&gt;2)=0,2,IF((($F$319&lt;&gt;2)*$F$319+($M$319&lt;&gt;2)*$M$319+($T$319&lt;&gt;2)*$T$319+($AA$319&lt;&gt;2)*$AA$319+($AH$319&lt;&gt;2)*$AH$319)/(($F$319&lt;&gt;2)+($M$319&lt;&gt;2)+($T$319&lt;&gt;2)+($AA$319&lt;&gt;2)+($AH$319&lt;&gt;2))&gt;=0.5,1,0))</f>
        <v/>
      </c>
      <c r="AP319" s="8">
        <f>IF(($G$319&lt;&gt;2)+($N$319&lt;&gt;2)+($U$319&lt;&gt;2)+($AB$319&lt;&gt;2)+($AI$319&lt;&gt;2)=0,2,IF((($G$319&lt;&gt;2)*$G$319+($N$319&lt;&gt;2)*$N$319+($U$319&lt;&gt;2)*$U$319+($AB$319&lt;&gt;2)*$AB$319+($AI$319&lt;&gt;2)*$AI$319)/(($G$319&lt;&gt;2)+($N$319&lt;&gt;2)+($U$319&lt;&gt;2)+($AB$319&lt;&gt;2)+($AI$319&lt;&gt;2))&gt;=0.5,1,0))</f>
        <v/>
      </c>
      <c r="AR319" s="16">
        <f>'Ground truth'!$B$8</f>
        <v/>
      </c>
      <c r="AS319" s="16">
        <f>'Ground truth'!$C$8</f>
        <v/>
      </c>
      <c r="AT319" s="16">
        <f>'Ground truth'!$D$8</f>
        <v/>
      </c>
      <c r="AU319" s="16">
        <f>'Ground truth'!$E$8</f>
        <v/>
      </c>
      <c r="AV319" s="16">
        <f>'Ground truth'!$F$8</f>
        <v/>
      </c>
      <c r="AW319" s="16">
        <f>'Ground truth'!$G$8</f>
        <v/>
      </c>
    </row>
    <row r="321">
      <c r="A321" s="17" t="inlineStr">
        <is>
          <t>metrics — confident-only (unsure excluded from denominators)</t>
        </is>
      </c>
      <c r="B321" s="10" t="inlineStr">
        <is>
          <t>run 1</t>
        </is>
      </c>
      <c r="C321" s="10" t="inlineStr">
        <is>
          <t>run 2</t>
        </is>
      </c>
      <c r="D321" s="10" t="inlineStr">
        <is>
          <t>run 3</t>
        </is>
      </c>
      <c r="E321" s="10" t="inlineStr">
        <is>
          <t>run 4</t>
        </is>
      </c>
      <c r="F321" s="10" t="inlineStr">
        <is>
          <t>run 5</t>
        </is>
      </c>
      <c r="G321" s="10" t="inlineStr">
        <is>
          <t>avg-matrix</t>
        </is>
      </c>
      <c r="H321" s="10" t="inlineStr">
        <is>
          <t>mean</t>
        </is>
      </c>
      <c r="I321" s="10" t="inlineStr">
        <is>
          <t>std (pop.)</t>
        </is>
      </c>
      <c r="J321" s="17" t="inlineStr">
        <is>
          <t>notes</t>
        </is>
      </c>
    </row>
    <row r="322">
      <c r="A322" s="7" t="inlineStr">
        <is>
          <t>TP</t>
        </is>
      </c>
      <c r="B322" s="7">
        <f>SUMPRODUCT(($B$314:$G$319=1)*('Ground truth'!$B$3:$G$8=1))</f>
        <v/>
      </c>
      <c r="C322" s="7">
        <f>SUMPRODUCT(($I$314:$N$319=1)*('Ground truth'!$B$3:$G$8=1))</f>
        <v/>
      </c>
      <c r="D322" s="7">
        <f>SUMPRODUCT(($P$314:$U$319=1)*('Ground truth'!$B$3:$G$8=1))</f>
        <v/>
      </c>
      <c r="E322" s="7">
        <f>SUMPRODUCT(($W$314:$AB$319=1)*('Ground truth'!$B$3:$G$8=1))</f>
        <v/>
      </c>
      <c r="F322" s="7">
        <f>SUMPRODUCT(($AD$314:$AI$319=1)*('Ground truth'!$B$3:$G$8=1))</f>
        <v/>
      </c>
      <c r="G322" s="7">
        <f>SUMPRODUCT(($AK$314:$AP$319=1)*('Ground truth'!$B$3:$G$8=1))</f>
        <v/>
      </c>
      <c r="H322" s="12">
        <f>AVERAGE($B$322:$F$322)</f>
        <v/>
      </c>
      <c r="I322" s="12">
        <f>STDEV.P($B$322:$F$322)</f>
        <v/>
      </c>
    </row>
    <row r="323">
      <c r="A323" s="7" t="inlineStr">
        <is>
          <t>TN</t>
        </is>
      </c>
      <c r="B323" s="7">
        <f>SUMPRODUCT(($B$314:$G$319=0)*('Ground truth'!$B$3:$G$8=0))</f>
        <v/>
      </c>
      <c r="C323" s="7">
        <f>SUMPRODUCT(($I$314:$N$319=0)*('Ground truth'!$B$3:$G$8=0))</f>
        <v/>
      </c>
      <c r="D323" s="7">
        <f>SUMPRODUCT(($P$314:$U$319=0)*('Ground truth'!$B$3:$G$8=0))</f>
        <v/>
      </c>
      <c r="E323" s="7">
        <f>SUMPRODUCT(($W$314:$AB$319=0)*('Ground truth'!$B$3:$G$8=0))</f>
        <v/>
      </c>
      <c r="F323" s="7">
        <f>SUMPRODUCT(($AD$314:$AI$319=0)*('Ground truth'!$B$3:$G$8=0))</f>
        <v/>
      </c>
      <c r="G323" s="7">
        <f>SUMPRODUCT(($AK$314:$AP$319=0)*('Ground truth'!$B$3:$G$8=0))</f>
        <v/>
      </c>
      <c r="H323" s="12">
        <f>AVERAGE($B$323:$F$323)</f>
        <v/>
      </c>
      <c r="I323" s="12">
        <f>STDEV.P($B$323:$F$323)</f>
        <v/>
      </c>
    </row>
    <row r="324">
      <c r="A324" s="7" t="inlineStr">
        <is>
          <t>FP</t>
        </is>
      </c>
      <c r="B324" s="7">
        <f>SUMPRODUCT(($B$314:$G$319=1)*('Ground truth'!$B$3:$G$8=0))</f>
        <v/>
      </c>
      <c r="C324" s="7">
        <f>SUMPRODUCT(($I$314:$N$319=1)*('Ground truth'!$B$3:$G$8=0))</f>
        <v/>
      </c>
      <c r="D324" s="7">
        <f>SUMPRODUCT(($P$314:$U$319=1)*('Ground truth'!$B$3:$G$8=0))</f>
        <v/>
      </c>
      <c r="E324" s="7">
        <f>SUMPRODUCT(($W$314:$AB$319=1)*('Ground truth'!$B$3:$G$8=0))</f>
        <v/>
      </c>
      <c r="F324" s="7">
        <f>SUMPRODUCT(($AD$314:$AI$319=1)*('Ground truth'!$B$3:$G$8=0))</f>
        <v/>
      </c>
      <c r="G324" s="7">
        <f>SUMPRODUCT(($AK$314:$AP$319=1)*('Ground truth'!$B$3:$G$8=0))</f>
        <v/>
      </c>
      <c r="H324" s="12">
        <f>AVERAGE($B$324:$F$324)</f>
        <v/>
      </c>
      <c r="I324" s="12">
        <f>STDEV.P($B$324:$F$324)</f>
        <v/>
      </c>
    </row>
    <row r="325">
      <c r="A325" s="7" t="inlineStr">
        <is>
          <t>FN</t>
        </is>
      </c>
      <c r="B325" s="7">
        <f>SUMPRODUCT(($B$314:$G$319=0)*('Ground truth'!$B$3:$G$8=1))</f>
        <v/>
      </c>
      <c r="C325" s="7">
        <f>SUMPRODUCT(($I$314:$N$319=0)*('Ground truth'!$B$3:$G$8=1))</f>
        <v/>
      </c>
      <c r="D325" s="7">
        <f>SUMPRODUCT(($P$314:$U$319=0)*('Ground truth'!$B$3:$G$8=1))</f>
        <v/>
      </c>
      <c r="E325" s="7">
        <f>SUMPRODUCT(($W$314:$AB$319=0)*('Ground truth'!$B$3:$G$8=1))</f>
        <v/>
      </c>
      <c r="F325" s="7">
        <f>SUMPRODUCT(($AD$314:$AI$319=0)*('Ground truth'!$B$3:$G$8=1))</f>
        <v/>
      </c>
      <c r="G325" s="7">
        <f>SUMPRODUCT(($AK$314:$AP$319=0)*('Ground truth'!$B$3:$G$8=1))</f>
        <v/>
      </c>
      <c r="H325" s="12">
        <f>AVERAGE($B$325:$F$325)</f>
        <v/>
      </c>
      <c r="I325" s="12">
        <f>STDEV.P($B$325:$F$325)</f>
        <v/>
      </c>
    </row>
    <row r="326">
      <c r="A326" s="4" t="inlineStr">
        <is>
          <t>Precision</t>
        </is>
      </c>
      <c r="B326" s="12">
        <f>IFERROR($B$322/($B$322+$B$324),0)</f>
        <v/>
      </c>
      <c r="C326" s="12">
        <f>IFERROR($C$322/($C$322+$C$324),0)</f>
        <v/>
      </c>
      <c r="D326" s="12">
        <f>IFERROR($D$322/($D$322+$D$324),0)</f>
        <v/>
      </c>
      <c r="E326" s="12">
        <f>IFERROR($E$322/($E$322+$E$324),0)</f>
        <v/>
      </c>
      <c r="F326" s="12">
        <f>IFERROR($F$322/($F$322+$F$324),0)</f>
        <v/>
      </c>
      <c r="G326" s="12">
        <f>IFERROR($G$322/($G$322+$G$324),0)</f>
        <v/>
      </c>
      <c r="H326" s="18">
        <f>AVERAGE($B$326:$F$326)</f>
        <v/>
      </c>
      <c r="I326" s="18">
        <f>STDEV.P($B$326:$F$326)</f>
        <v/>
      </c>
    </row>
    <row r="327">
      <c r="A327" s="4" t="inlineStr">
        <is>
          <t>Recall</t>
        </is>
      </c>
      <c r="B327" s="12">
        <f>IFERROR($B$322/($B$322+$B$325),0)</f>
        <v/>
      </c>
      <c r="C327" s="12">
        <f>IFERROR($C$322/($C$322+$C$325),0)</f>
        <v/>
      </c>
      <c r="D327" s="12">
        <f>IFERROR($D$322/($D$322+$D$325),0)</f>
        <v/>
      </c>
      <c r="E327" s="12">
        <f>IFERROR($E$322/($E$322+$E$325),0)</f>
        <v/>
      </c>
      <c r="F327" s="12">
        <f>IFERROR($F$322/($F$322+$F$325),0)</f>
        <v/>
      </c>
      <c r="G327" s="12">
        <f>IFERROR($G$322/($G$322+$G$325),0)</f>
        <v/>
      </c>
      <c r="H327" s="18">
        <f>AVERAGE($B$327:$F$327)</f>
        <v/>
      </c>
      <c r="I327" s="18">
        <f>STDEV.P($B$327:$F$327)</f>
        <v/>
      </c>
    </row>
    <row r="328">
      <c r="A328" s="4" t="inlineStr">
        <is>
          <t>F1</t>
        </is>
      </c>
      <c r="B328" s="12">
        <f>IFERROR(2*$B$326*$B$327/($B$326+$B$327),0)</f>
        <v/>
      </c>
      <c r="C328" s="12">
        <f>IFERROR(2*$C$326*$C$327/($C$326+$C$327),0)</f>
        <v/>
      </c>
      <c r="D328" s="12">
        <f>IFERROR(2*$D$326*$D$327/($D$326+$D$327),0)</f>
        <v/>
      </c>
      <c r="E328" s="12">
        <f>IFERROR(2*$E$326*$E$327/($E$326+$E$327),0)</f>
        <v/>
      </c>
      <c r="F328" s="12">
        <f>IFERROR(2*$F$326*$F$327/($F$326+$F$327),0)</f>
        <v/>
      </c>
      <c r="G328" s="12">
        <f>IFERROR(2*$G$326*$G$327/($G$326+$G$327),0)</f>
        <v/>
      </c>
      <c r="H328" s="18">
        <f>AVERAGE($B$328:$F$328)</f>
        <v/>
      </c>
      <c r="I328" s="18">
        <f>STDEV.P($B$328:$F$328)</f>
        <v/>
      </c>
    </row>
    <row r="329">
      <c r="A329" s="4" t="inlineStr">
        <is>
          <t>Accuracy</t>
        </is>
      </c>
      <c r="B329" s="12">
        <f>IFERROR(($B$322+$B$323)/($B$322+$B$323+$B$324+$B$325),0)</f>
        <v/>
      </c>
      <c r="C329" s="12">
        <f>IFERROR(($C$322+$C$323)/($C$322+$C$323+$C$324+$C$325),0)</f>
        <v/>
      </c>
      <c r="D329" s="12">
        <f>IFERROR(($D$322+$D$323)/($D$322+$D$323+$D$324+$D$325),0)</f>
        <v/>
      </c>
      <c r="E329" s="12">
        <f>IFERROR(($E$322+$E$323)/($E$322+$E$323+$E$324+$E$325),0)</f>
        <v/>
      </c>
      <c r="F329" s="12">
        <f>IFERROR(($F$322+$F$323)/($F$322+$F$323+$F$324+$F$325),0)</f>
        <v/>
      </c>
      <c r="G329" s="12">
        <f>IFERROR(($G$322+$G$323)/($G$322+$G$323+$G$324+$G$325),0)</f>
        <v/>
      </c>
      <c r="H329" s="18">
        <f>AVERAGE($B$329:$F$329)</f>
        <v/>
      </c>
      <c r="I329" s="18">
        <f>STDEV.P($B$329:$F$329)</f>
        <v/>
      </c>
    </row>
    <row r="330">
      <c r="A330" s="4" t="inlineStr">
        <is>
          <t>Edit distance</t>
        </is>
      </c>
      <c r="B330" s="12">
        <f>SUMPRODUCT(ABS('Ground truth'!$B$3:$G$8-$B$314:$G$319))</f>
        <v/>
      </c>
      <c r="C330" s="12">
        <f>SUMPRODUCT(ABS('Ground truth'!$B$3:$G$8-$I$314:$N$319))</f>
        <v/>
      </c>
      <c r="D330" s="12">
        <f>SUMPRODUCT(ABS('Ground truth'!$B$3:$G$8-$P$314:$U$319))</f>
        <v/>
      </c>
      <c r="E330" s="12">
        <f>SUMPRODUCT(ABS('Ground truth'!$B$3:$G$8-$W$314:$AB$319))</f>
        <v/>
      </c>
      <c r="F330" s="12">
        <f>SUMPRODUCT(ABS('Ground truth'!$B$3:$G$8-$AD$314:$AI$319))</f>
        <v/>
      </c>
      <c r="G330" s="12">
        <f>SUMPRODUCT(ABS('Ground truth'!$B$3:$G$8-$AK$314:$AP$319))</f>
        <v/>
      </c>
      <c r="H330" s="18">
        <f>AVERAGE($B$330:$F$330)</f>
        <v/>
      </c>
      <c r="I330" s="18">
        <f>STDEV.P($B$330:$F$330)</f>
        <v/>
      </c>
    </row>
    <row r="331">
      <c r="A331" s="4" t="inlineStr">
        <is>
          <t>Spectral distance</t>
        </is>
      </c>
      <c r="B331" s="12">
        <f>SQRT(SUMPRODUCT(('Ground truth'!$J$3:$J$8-$B$341:$B$346)^2))</f>
        <v/>
      </c>
      <c r="C331" s="12">
        <f>SQRT(SUMPRODUCT(('Ground truth'!$J$3:$J$8-$C$341:$C$346)^2))</f>
        <v/>
      </c>
      <c r="D331" s="12">
        <f>SQRT(SUMPRODUCT(('Ground truth'!$J$3:$J$8-$D$341:$D$346)^2))</f>
        <v/>
      </c>
      <c r="E331" s="12">
        <f>SQRT(SUMPRODUCT(('Ground truth'!$J$3:$J$8-$E$341:$E$346)^2))</f>
        <v/>
      </c>
      <c r="F331" s="12">
        <f>SQRT(SUMPRODUCT(('Ground truth'!$J$3:$J$8-$F$341:$F$346)^2))</f>
        <v/>
      </c>
      <c r="G331" s="12">
        <f>SQRT(SUMPRODUCT(('Ground truth'!$J$3:$J$8-$G$341:$G$346)^2))</f>
        <v/>
      </c>
      <c r="H331" s="18">
        <f>AVERAGE($B$331:$F$331)</f>
        <v/>
      </c>
      <c r="I331" s="18">
        <f>STDEV.P($B$331:$F$331)</f>
        <v/>
      </c>
    </row>
    <row r="332">
      <c r="A332" s="4" t="inlineStr">
        <is>
          <t>Unsure cells</t>
        </is>
      </c>
      <c r="B332" s="7">
        <f>COUNTIF($B$314:$G$319,2)</f>
        <v/>
      </c>
      <c r="C332" s="7">
        <f>COUNTIF($I$314:$N$319,2)</f>
        <v/>
      </c>
      <c r="D332" s="7">
        <f>COUNTIF($P$314:$U$319,2)</f>
        <v/>
      </c>
      <c r="E332" s="7">
        <f>COUNTIF($W$314:$AB$319,2)</f>
        <v/>
      </c>
      <c r="F332" s="7">
        <f>COUNTIF($AD$314:$AI$319,2)</f>
        <v/>
      </c>
      <c r="G332" s="7">
        <f>COUNTIF($AK$314:$AP$319,2)</f>
        <v/>
      </c>
      <c r="H332" s="12">
        <f>AVERAGE($B$332:$F$332)</f>
        <v/>
      </c>
      <c r="I332" s="12">
        <f>STDEV.P($B$332:$F$332)</f>
        <v/>
      </c>
    </row>
    <row r="333">
      <c r="A333" s="3" t="inlineStr">
        <is>
          <t>eigenvalues (real part, numpy order; pasted)</t>
        </is>
      </c>
    </row>
    <row r="334">
      <c r="A334" s="3" t="inlineStr">
        <is>
          <t xml:space="preserve">  λ1</t>
        </is>
      </c>
      <c r="B334" s="19" t="n">
        <v>4.85895143523974</v>
      </c>
      <c r="C334" s="19" t="n">
        <v>4.85895143523974</v>
      </c>
      <c r="D334" s="19" t="n">
        <v>4.85895143523974</v>
      </c>
      <c r="E334" s="19" t="n">
        <v>4.85895143523974</v>
      </c>
      <c r="F334" s="19" t="n">
        <v>4.534418480423113</v>
      </c>
      <c r="G334" s="19" t="n">
        <v>4.85895143523974</v>
      </c>
    </row>
    <row r="335">
      <c r="A335" s="3" t="inlineStr">
        <is>
          <t xml:space="preserve">  λ2</t>
        </is>
      </c>
      <c r="B335" s="19" t="n">
        <v>1.779159070993388</v>
      </c>
      <c r="C335" s="19" t="n">
        <v>1.779159070993388</v>
      </c>
      <c r="D335" s="19" t="n">
        <v>1.779159070993388</v>
      </c>
      <c r="E335" s="19" t="n">
        <v>1.779159070993388</v>
      </c>
      <c r="F335" s="19" t="n">
        <v>2.082748288924859</v>
      </c>
      <c r="G335" s="19" t="n">
        <v>1.779159070993388</v>
      </c>
    </row>
    <row r="336">
      <c r="A336" s="3" t="inlineStr">
        <is>
          <t xml:space="preserve">  λ3</t>
        </is>
      </c>
      <c r="B336" s="19" t="n">
        <v>0.6208543684427105</v>
      </c>
      <c r="C336" s="19" t="n">
        <v>0.6208543684427105</v>
      </c>
      <c r="D336" s="19" t="n">
        <v>0.6208543684427105</v>
      </c>
      <c r="E336" s="19" t="n">
        <v>0.6208543684427105</v>
      </c>
      <c r="F336" s="19" t="n">
        <v>0.5928546006786007</v>
      </c>
      <c r="G336" s="19" t="n">
        <v>0.6208543684427105</v>
      </c>
    </row>
    <row r="337">
      <c r="A337" s="3" t="inlineStr">
        <is>
          <t xml:space="preserve">  λ4</t>
        </is>
      </c>
      <c r="B337" s="19" t="n">
        <v>-0.4758147350784146</v>
      </c>
      <c r="C337" s="19" t="n">
        <v>-0.4758147350784146</v>
      </c>
      <c r="D337" s="19" t="n">
        <v>-0.4758147350784146</v>
      </c>
      <c r="E337" s="19" t="n">
        <v>-0.4758147350784146</v>
      </c>
      <c r="F337" s="19" t="n">
        <v>-0.5110527852080763</v>
      </c>
      <c r="G337" s="19" t="n">
        <v>-0.4758147350784146</v>
      </c>
    </row>
    <row r="338">
      <c r="A338" s="3" t="inlineStr">
        <is>
          <t xml:space="preserve">  λ5</t>
        </is>
      </c>
      <c r="B338" s="19" t="n">
        <v>-0.7831501395974247</v>
      </c>
      <c r="C338" s="19" t="n">
        <v>-0.7831501395974247</v>
      </c>
      <c r="D338" s="19" t="n">
        <v>-0.7831501395974247</v>
      </c>
      <c r="E338" s="19" t="n">
        <v>-0.7831501395974247</v>
      </c>
      <c r="F338" s="19" t="n">
        <v>-0.6989685848185001</v>
      </c>
      <c r="G338" s="19" t="n">
        <v>-0.7831501395974247</v>
      </c>
    </row>
    <row r="339">
      <c r="A339" s="3" t="inlineStr">
        <is>
          <t xml:space="preserve">  λ6</t>
        </is>
      </c>
      <c r="B339" s="19" t="n">
        <v>-2.306783671319168e-17</v>
      </c>
      <c r="C339" s="19" t="n">
        <v>-2.306783671319168e-17</v>
      </c>
      <c r="D339" s="19" t="n">
        <v>-2.306783671319168e-17</v>
      </c>
      <c r="E339" s="19" t="n">
        <v>-2.306783671319168e-17</v>
      </c>
      <c r="F339" s="19" t="n">
        <v>0</v>
      </c>
      <c r="G339" s="19" t="n">
        <v>-2.306783671319168e-17</v>
      </c>
    </row>
    <row r="340">
      <c r="A340" s="3" t="inlineStr">
        <is>
          <t>eigenvalues sorted desc (LARGE)</t>
        </is>
      </c>
    </row>
    <row r="341">
      <c r="A341" s="3" t="inlineStr">
        <is>
          <t xml:space="preserve">  λ(1)</t>
        </is>
      </c>
      <c r="B341" s="19">
        <f>LARGE($B$334:$B$339,1)</f>
        <v/>
      </c>
      <c r="C341" s="19">
        <f>LARGE($C$334:$C$339,1)</f>
        <v/>
      </c>
      <c r="D341" s="19">
        <f>LARGE($D$334:$D$339,1)</f>
        <v/>
      </c>
      <c r="E341" s="19">
        <f>LARGE($E$334:$E$339,1)</f>
        <v/>
      </c>
      <c r="F341" s="19">
        <f>LARGE($F$334:$F$339,1)</f>
        <v/>
      </c>
      <c r="G341" s="19">
        <f>LARGE($G$334:$G$339,1)</f>
        <v/>
      </c>
    </row>
    <row r="342">
      <c r="A342" s="3" t="inlineStr">
        <is>
          <t xml:space="preserve">  λ(2)</t>
        </is>
      </c>
      <c r="B342" s="19">
        <f>LARGE($B$334:$B$339,2)</f>
        <v/>
      </c>
      <c r="C342" s="19">
        <f>LARGE($C$334:$C$339,2)</f>
        <v/>
      </c>
      <c r="D342" s="19">
        <f>LARGE($D$334:$D$339,2)</f>
        <v/>
      </c>
      <c r="E342" s="19">
        <f>LARGE($E$334:$E$339,2)</f>
        <v/>
      </c>
      <c r="F342" s="19">
        <f>LARGE($F$334:$F$339,2)</f>
        <v/>
      </c>
      <c r="G342" s="19">
        <f>LARGE($G$334:$G$339,2)</f>
        <v/>
      </c>
    </row>
    <row r="343">
      <c r="A343" s="3" t="inlineStr">
        <is>
          <t xml:space="preserve">  λ(3)</t>
        </is>
      </c>
      <c r="B343" s="19">
        <f>LARGE($B$334:$B$339,3)</f>
        <v/>
      </c>
      <c r="C343" s="19">
        <f>LARGE($C$334:$C$339,3)</f>
        <v/>
      </c>
      <c r="D343" s="19">
        <f>LARGE($D$334:$D$339,3)</f>
        <v/>
      </c>
      <c r="E343" s="19">
        <f>LARGE($E$334:$E$339,3)</f>
        <v/>
      </c>
      <c r="F343" s="19">
        <f>LARGE($F$334:$F$339,3)</f>
        <v/>
      </c>
      <c r="G343" s="19">
        <f>LARGE($G$334:$G$339,3)</f>
        <v/>
      </c>
    </row>
    <row r="344">
      <c r="A344" s="3" t="inlineStr">
        <is>
          <t xml:space="preserve">  λ(4)</t>
        </is>
      </c>
      <c r="B344" s="19">
        <f>LARGE($B$334:$B$339,4)</f>
        <v/>
      </c>
      <c r="C344" s="19">
        <f>LARGE($C$334:$C$339,4)</f>
        <v/>
      </c>
      <c r="D344" s="19">
        <f>LARGE($D$334:$D$339,4)</f>
        <v/>
      </c>
      <c r="E344" s="19">
        <f>LARGE($E$334:$E$339,4)</f>
        <v/>
      </c>
      <c r="F344" s="19">
        <f>LARGE($F$334:$F$339,4)</f>
        <v/>
      </c>
      <c r="G344" s="19">
        <f>LARGE($G$334:$G$339,4)</f>
        <v/>
      </c>
    </row>
    <row r="345">
      <c r="A345" s="3" t="inlineStr">
        <is>
          <t xml:space="preserve">  λ(5)</t>
        </is>
      </c>
      <c r="B345" s="19">
        <f>LARGE($B$334:$B$339,5)</f>
        <v/>
      </c>
      <c r="C345" s="19">
        <f>LARGE($C$334:$C$339,5)</f>
        <v/>
      </c>
      <c r="D345" s="19">
        <f>LARGE($D$334:$D$339,5)</f>
        <v/>
      </c>
      <c r="E345" s="19">
        <f>LARGE($E$334:$E$339,5)</f>
        <v/>
      </c>
      <c r="F345" s="19">
        <f>LARGE($F$334:$F$339,5)</f>
        <v/>
      </c>
      <c r="G345" s="19">
        <f>LARGE($G$334:$G$339,5)</f>
        <v/>
      </c>
    </row>
    <row r="346">
      <c r="A346" s="3" t="inlineStr">
        <is>
          <t xml:space="preserve">  λ(6)</t>
        </is>
      </c>
      <c r="B346" s="19">
        <f>LARGE($B$334:$B$339,6)</f>
        <v/>
      </c>
      <c r="C346" s="19">
        <f>LARGE($C$334:$C$339,6)</f>
        <v/>
      </c>
      <c r="D346" s="19">
        <f>LARGE($D$334:$D$339,6)</f>
        <v/>
      </c>
      <c r="E346" s="19">
        <f>LARGE($E$334:$E$339,6)</f>
        <v/>
      </c>
      <c r="F346" s="19">
        <f>LARGE($F$334:$F$339,6)</f>
        <v/>
      </c>
      <c r="G346" s="19">
        <f>LARGE($G$334:$G$339,6)</f>
        <v/>
      </c>
    </row>
    <row r="347">
      <c r="A347" s="3" t="inlineStr">
        <is>
          <t>check: Σeig − trace (→0)</t>
        </is>
      </c>
      <c r="B347" s="3">
        <f>ROUND(SUM($B$334:$B$339)-($B$314+$C$315+$D$316+$E$317+$F$318+$G$319),6)</f>
        <v/>
      </c>
      <c r="C347" s="3">
        <f>ROUND(SUM($C$334:$C$339)-($I$314+$J$315+$K$316+$L$317+$M$318+$N$319),6)</f>
        <v/>
      </c>
      <c r="D347" s="3">
        <f>ROUND(SUM($D$334:$D$339)-($P$314+$Q$315+$R$316+$S$317+$T$318+$U$319),6)</f>
        <v/>
      </c>
      <c r="E347" s="3">
        <f>ROUND(SUM($E$334:$E$339)-($W$314+$X$315+$Y$316+$Z$317+$AA$318+$AB$319),6)</f>
        <v/>
      </c>
      <c r="F347" s="3">
        <f>ROUND(SUM($F$334:$F$339)-($AD$314+$AE$315+$AF$316+$AG$317+$AH$318+$AI$319),6)</f>
        <v/>
      </c>
      <c r="G347" s="3">
        <f>ROUND(SUM($G$334:$G$339)-($AK$314+$AL$315+$AM$316+$AN$317+$AO$318+$AP$319),6)</f>
        <v/>
      </c>
    </row>
    <row r="348">
      <c r="A348" s="3" t="inlineStr">
        <is>
          <t>check: Πeig − det (→0)</t>
        </is>
      </c>
      <c r="B348" s="3">
        <f>ROUND(MDETERM($B$314:$G$319)-PRODUCT($B$334:$B$339),6)</f>
        <v/>
      </c>
      <c r="C348" s="3">
        <f>ROUND(MDETERM($I$314:$N$319)-PRODUCT($C$334:$C$339),6)</f>
        <v/>
      </c>
      <c r="D348" s="3">
        <f>ROUND(MDETERM($P$314:$U$319)-PRODUCT($D$334:$D$339),6)</f>
        <v/>
      </c>
      <c r="E348" s="3">
        <f>ROUND(MDETERM($W$314:$AB$319)-PRODUCT($E$334:$E$339),6)</f>
        <v/>
      </c>
      <c r="F348" s="3">
        <f>ROUND(MDETERM($AD$314:$AI$319)-PRODUCT($F$334:$F$339),6)</f>
        <v/>
      </c>
      <c r="G348" s="3">
        <f>ROUND(MDETERM($AK$314:$AP$319)-PRODUCT($G$334:$G$339),6)</f>
        <v/>
      </c>
    </row>
    <row r="349">
      <c r="A349" s="3" t="inlineStr">
        <is>
          <t>complex eigenvalues?</t>
        </is>
      </c>
      <c r="B349" s="3" t="inlineStr"/>
      <c r="C349" s="3" t="inlineStr"/>
      <c r="D349" s="3" t="inlineStr"/>
      <c r="E349" s="3" t="inlineStr"/>
      <c r="F349" s="3" t="inlineStr"/>
      <c r="G349" s="3" t="inlineStr"/>
    </row>
    <row r="350">
      <c r="A350" s="3" t="inlineStr">
        <is>
          <t>check: det(M − λᵢI) per sorted λ (→0)</t>
        </is>
      </c>
    </row>
    <row r="351">
      <c r="A351" s="3" t="inlineStr">
        <is>
          <t xml:space="preserve">  det(M − λ(1)I)</t>
        </is>
      </c>
      <c r="B351" s="3">
        <f t="array" ref="B351">ROUND(MDETERM($B$314:$G$319-$B$341*MUNIT(6)),6)</f>
        <v/>
      </c>
      <c r="C351" s="3">
        <f t="array" ref="C351">ROUND(MDETERM($I$314:$N$319-$C$341*MUNIT(6)),6)</f>
        <v/>
      </c>
      <c r="D351" s="3">
        <f t="array" ref="D351">ROUND(MDETERM($P$314:$U$319-$D$341*MUNIT(6)),6)</f>
        <v/>
      </c>
      <c r="E351" s="3">
        <f t="array" ref="E351">ROUND(MDETERM($W$314:$AB$319-$E$341*MUNIT(6)),6)</f>
        <v/>
      </c>
      <c r="F351" s="3">
        <f t="array" ref="F351">ROUND(MDETERM($AD$314:$AI$319-$F$341*MUNIT(6)),6)</f>
        <v/>
      </c>
      <c r="G351" s="3">
        <f t="array" ref="G351">ROUND(MDETERM($AK$314:$AP$319-$G$341*MUNIT(6)),6)</f>
        <v/>
      </c>
    </row>
    <row r="352">
      <c r="A352" s="3" t="inlineStr">
        <is>
          <t xml:space="preserve">  det(M − λ(2)I)</t>
        </is>
      </c>
      <c r="B352" s="3">
        <f t="array" ref="B352">ROUND(MDETERM($B$314:$G$319-$B$342*MUNIT(6)),6)</f>
        <v/>
      </c>
      <c r="C352" s="3">
        <f t="array" ref="C352">ROUND(MDETERM($I$314:$N$319-$C$342*MUNIT(6)),6)</f>
        <v/>
      </c>
      <c r="D352" s="3">
        <f t="array" ref="D352">ROUND(MDETERM($P$314:$U$319-$D$342*MUNIT(6)),6)</f>
        <v/>
      </c>
      <c r="E352" s="3">
        <f t="array" ref="E352">ROUND(MDETERM($W$314:$AB$319-$E$342*MUNIT(6)),6)</f>
        <v/>
      </c>
      <c r="F352" s="3">
        <f t="array" ref="F352">ROUND(MDETERM($AD$314:$AI$319-$F$342*MUNIT(6)),6)</f>
        <v/>
      </c>
      <c r="G352" s="3">
        <f t="array" ref="G352">ROUND(MDETERM($AK$314:$AP$319-$G$342*MUNIT(6)),6)</f>
        <v/>
      </c>
    </row>
    <row r="353">
      <c r="A353" s="3" t="inlineStr">
        <is>
          <t xml:space="preserve">  det(M − λ(3)I)</t>
        </is>
      </c>
      <c r="B353" s="3">
        <f t="array" ref="B353">ROUND(MDETERM($B$314:$G$319-$B$343*MUNIT(6)),6)</f>
        <v/>
      </c>
      <c r="C353" s="3">
        <f t="array" ref="C353">ROUND(MDETERM($I$314:$N$319-$C$343*MUNIT(6)),6)</f>
        <v/>
      </c>
      <c r="D353" s="3">
        <f t="array" ref="D353">ROUND(MDETERM($P$314:$U$319-$D$343*MUNIT(6)),6)</f>
        <v/>
      </c>
      <c r="E353" s="3">
        <f t="array" ref="E353">ROUND(MDETERM($W$314:$AB$319-$E$343*MUNIT(6)),6)</f>
        <v/>
      </c>
      <c r="F353" s="3">
        <f t="array" ref="F353">ROUND(MDETERM($AD$314:$AI$319-$F$343*MUNIT(6)),6)</f>
        <v/>
      </c>
      <c r="G353" s="3">
        <f t="array" ref="G353">ROUND(MDETERM($AK$314:$AP$319-$G$343*MUNIT(6)),6)</f>
        <v/>
      </c>
    </row>
    <row r="354">
      <c r="A354" s="3" t="inlineStr">
        <is>
          <t xml:space="preserve">  det(M − λ(4)I)</t>
        </is>
      </c>
      <c r="B354" s="3">
        <f t="array" ref="B354">ROUND(MDETERM($B$314:$G$319-$B$344*MUNIT(6)),6)</f>
        <v/>
      </c>
      <c r="C354" s="3">
        <f t="array" ref="C354">ROUND(MDETERM($I$314:$N$319-$C$344*MUNIT(6)),6)</f>
        <v/>
      </c>
      <c r="D354" s="3">
        <f t="array" ref="D354">ROUND(MDETERM($P$314:$U$319-$D$344*MUNIT(6)),6)</f>
        <v/>
      </c>
      <c r="E354" s="3">
        <f t="array" ref="E354">ROUND(MDETERM($W$314:$AB$319-$E$344*MUNIT(6)),6)</f>
        <v/>
      </c>
      <c r="F354" s="3">
        <f t="array" ref="F354">ROUND(MDETERM($AD$314:$AI$319-$F$344*MUNIT(6)),6)</f>
        <v/>
      </c>
      <c r="G354" s="3">
        <f t="array" ref="G354">ROUND(MDETERM($AK$314:$AP$319-$G$344*MUNIT(6)),6)</f>
        <v/>
      </c>
    </row>
    <row r="355">
      <c r="A355" s="3" t="inlineStr">
        <is>
          <t xml:space="preserve">  det(M − λ(5)I)</t>
        </is>
      </c>
      <c r="B355" s="3">
        <f t="array" ref="B355">ROUND(MDETERM($B$314:$G$319-$B$345*MUNIT(6)),6)</f>
        <v/>
      </c>
      <c r="C355" s="3">
        <f t="array" ref="C355">ROUND(MDETERM($I$314:$N$319-$C$345*MUNIT(6)),6)</f>
        <v/>
      </c>
      <c r="D355" s="3">
        <f t="array" ref="D355">ROUND(MDETERM($P$314:$U$319-$D$345*MUNIT(6)),6)</f>
        <v/>
      </c>
      <c r="E355" s="3">
        <f t="array" ref="E355">ROUND(MDETERM($W$314:$AB$319-$E$345*MUNIT(6)),6)</f>
        <v/>
      </c>
      <c r="F355" s="3">
        <f t="array" ref="F355">ROUND(MDETERM($AD$314:$AI$319-$F$345*MUNIT(6)),6)</f>
        <v/>
      </c>
      <c r="G355" s="3">
        <f t="array" ref="G355">ROUND(MDETERM($AK$314:$AP$319-$G$345*MUNIT(6)),6)</f>
        <v/>
      </c>
    </row>
    <row r="356">
      <c r="A356" s="3" t="inlineStr">
        <is>
          <t xml:space="preserve">  det(M − λ(6)I)</t>
        </is>
      </c>
      <c r="B356" s="3">
        <f t="array" ref="B356">ROUND(MDETERM($B$314:$G$319-$B$346*MUNIT(6)),6)</f>
        <v/>
      </c>
      <c r="C356" s="3">
        <f t="array" ref="C356">ROUND(MDETERM($I$314:$N$319-$C$346*MUNIT(6)),6)</f>
        <v/>
      </c>
      <c r="D356" s="3">
        <f t="array" ref="D356">ROUND(MDETERM($P$314:$U$319-$D$346*MUNIT(6)),6)</f>
        <v/>
      </c>
      <c r="E356" s="3">
        <f t="array" ref="E356">ROUND(MDETERM($W$314:$AB$319-$E$346*MUNIT(6)),6)</f>
        <v/>
      </c>
      <c r="F356" s="3">
        <f t="array" ref="F356">ROUND(MDETERM($AD$314:$AI$319-$F$346*MUNIT(6)),6)</f>
        <v/>
      </c>
      <c r="G356" s="3">
        <f t="array" ref="G356">ROUND(MDETERM($AK$314:$AP$319-$G$346*MUNIT(6)),6)</f>
        <v/>
      </c>
    </row>
    <row r="360" ht="16" customHeight="1">
      <c r="A360" s="14" t="inlineStr">
        <is>
          <t>RAG R1 | mixtral:8x22b</t>
        </is>
      </c>
      <c r="B360" s="9" t="inlineStr">
        <is>
          <t>run 1 (raw, pasted)</t>
        </is>
      </c>
      <c r="I360" s="9" t="inlineStr">
        <is>
          <t>run 2 (raw, pasted)</t>
        </is>
      </c>
      <c r="P360" s="9" t="inlineStr">
        <is>
          <t>run 3 (raw, pasted)</t>
        </is>
      </c>
      <c r="W360" s="9" t="inlineStr">
        <is>
          <t>run 4 (raw, pasted)</t>
        </is>
      </c>
      <c r="AD360" s="9" t="inlineStr">
        <is>
          <t>run 5 (raw, pasted)</t>
        </is>
      </c>
      <c r="AK360" s="9" t="inlineStr">
        <is>
          <t>Step2 average matrix (formula)</t>
        </is>
      </c>
      <c r="AR360" s="9" t="inlineStr">
        <is>
          <t>ground truth (reference)</t>
        </is>
      </c>
    </row>
    <row r="361" ht="60" customHeight="1">
      <c r="B361" s="15" t="inlineStr">
        <is>
          <t>Spacecraft</t>
        </is>
      </c>
      <c r="C361" s="15" t="inlineStr">
        <is>
          <t>Guidance, Navigation, and Control (GNC) Subsystem</t>
        </is>
      </c>
      <c r="D361" s="15" t="inlineStr">
        <is>
          <t>Propulsion Subsystem</t>
        </is>
      </c>
      <c r="E361" s="15" t="inlineStr">
        <is>
          <t>Power Subsystem</t>
        </is>
      </c>
      <c r="F361" s="15" t="inlineStr">
        <is>
          <t>Reaction Wheel</t>
        </is>
      </c>
      <c r="G361" s="15" t="inlineStr">
        <is>
          <t>GNC Software</t>
        </is>
      </c>
      <c r="I361" s="15" t="inlineStr">
        <is>
          <t>Spacecraft</t>
        </is>
      </c>
      <c r="J361" s="15" t="inlineStr">
        <is>
          <t>Guidance, Navigation, and Control (GNC) Subsystem</t>
        </is>
      </c>
      <c r="K361" s="15" t="inlineStr">
        <is>
          <t>Propulsion Subsystem</t>
        </is>
      </c>
      <c r="L361" s="15" t="inlineStr">
        <is>
          <t>Power Subsystem</t>
        </is>
      </c>
      <c r="M361" s="15" t="inlineStr">
        <is>
          <t>Reaction Wheel</t>
        </is>
      </c>
      <c r="N361" s="15" t="inlineStr">
        <is>
          <t>GNC Software</t>
        </is>
      </c>
      <c r="P361" s="15" t="inlineStr">
        <is>
          <t>Spacecraft</t>
        </is>
      </c>
      <c r="Q361" s="15" t="inlineStr">
        <is>
          <t>Guidance, Navigation, and Control (GNC) Subsystem</t>
        </is>
      </c>
      <c r="R361" s="15" t="inlineStr">
        <is>
          <t>Propulsion Subsystem</t>
        </is>
      </c>
      <c r="S361" s="15" t="inlineStr">
        <is>
          <t>Power Subsystem</t>
        </is>
      </c>
      <c r="T361" s="15" t="inlineStr">
        <is>
          <t>Reaction Wheel</t>
        </is>
      </c>
      <c r="U361" s="15" t="inlineStr">
        <is>
          <t>GNC Software</t>
        </is>
      </c>
      <c r="W361" s="15" t="inlineStr">
        <is>
          <t>Spacecraft</t>
        </is>
      </c>
      <c r="X361" s="15" t="inlineStr">
        <is>
          <t>Guidance, Navigation, and Control (GNC) Subsystem</t>
        </is>
      </c>
      <c r="Y361" s="15" t="inlineStr">
        <is>
          <t>Propulsion Subsystem</t>
        </is>
      </c>
      <c r="Z361" s="15" t="inlineStr">
        <is>
          <t>Power Subsystem</t>
        </is>
      </c>
      <c r="AA361" s="15" t="inlineStr">
        <is>
          <t>Reaction Wheel</t>
        </is>
      </c>
      <c r="AB361" s="15" t="inlineStr">
        <is>
          <t>GNC Software</t>
        </is>
      </c>
      <c r="AD361" s="15" t="inlineStr">
        <is>
          <t>Spacecraft</t>
        </is>
      </c>
      <c r="AE361" s="15" t="inlineStr">
        <is>
          <t>Guidance, Navigation, and Control (GNC) Subsystem</t>
        </is>
      </c>
      <c r="AF361" s="15" t="inlineStr">
        <is>
          <t>Propulsion Subsystem</t>
        </is>
      </c>
      <c r="AG361" s="15" t="inlineStr">
        <is>
          <t>Power Subsystem</t>
        </is>
      </c>
      <c r="AH361" s="15" t="inlineStr">
        <is>
          <t>Reaction Wheel</t>
        </is>
      </c>
      <c r="AI361" s="15" t="inlineStr">
        <is>
          <t>GNC Software</t>
        </is>
      </c>
      <c r="AK361" s="15" t="inlineStr">
        <is>
          <t>Spacecraft</t>
        </is>
      </c>
      <c r="AL361" s="15" t="inlineStr">
        <is>
          <t>Guidance, Navigation, and Control (GNC) Subsystem</t>
        </is>
      </c>
      <c r="AM361" s="15" t="inlineStr">
        <is>
          <t>Propulsion Subsystem</t>
        </is>
      </c>
      <c r="AN361" s="15" t="inlineStr">
        <is>
          <t>Power Subsystem</t>
        </is>
      </c>
      <c r="AO361" s="15" t="inlineStr">
        <is>
          <t>Reaction Wheel</t>
        </is>
      </c>
      <c r="AP361" s="15" t="inlineStr">
        <is>
          <t>GNC Software</t>
        </is>
      </c>
    </row>
    <row r="362">
      <c r="A362" s="3" t="inlineStr">
        <is>
          <t>Spacecraft</t>
        </is>
      </c>
      <c r="B362" s="8" t="n">
        <v>1</v>
      </c>
      <c r="C362" s="8" t="n">
        <v>1</v>
      </c>
      <c r="D362" s="8" t="n">
        <v>1</v>
      </c>
      <c r="E362" s="8" t="n">
        <v>1</v>
      </c>
      <c r="F362" s="8" t="n">
        <v>1</v>
      </c>
      <c r="G362" s="8" t="n">
        <v>1</v>
      </c>
      <c r="I362" s="8" t="n">
        <v>1</v>
      </c>
      <c r="J362" s="8" t="n">
        <v>1</v>
      </c>
      <c r="K362" s="8" t="n">
        <v>1</v>
      </c>
      <c r="L362" s="8" t="n">
        <v>1</v>
      </c>
      <c r="M362" s="8" t="n">
        <v>1</v>
      </c>
      <c r="N362" s="8" t="n">
        <v>1</v>
      </c>
      <c r="P362" s="8" t="n">
        <v>1</v>
      </c>
      <c r="Q362" s="8" t="n">
        <v>1</v>
      </c>
      <c r="R362" s="8" t="n">
        <v>1</v>
      </c>
      <c r="S362" s="8" t="n">
        <v>1</v>
      </c>
      <c r="T362" s="8" t="n">
        <v>1</v>
      </c>
      <c r="U362" s="8" t="n">
        <v>1</v>
      </c>
      <c r="W362" s="8" t="n">
        <v>1</v>
      </c>
      <c r="X362" s="8" t="n">
        <v>1</v>
      </c>
      <c r="Y362" s="8" t="n">
        <v>1</v>
      </c>
      <c r="Z362" s="8" t="n">
        <v>1</v>
      </c>
      <c r="AA362" s="8" t="n">
        <v>1</v>
      </c>
      <c r="AB362" s="8" t="n">
        <v>1</v>
      </c>
      <c r="AD362" s="8" t="n">
        <v>1</v>
      </c>
      <c r="AE362" s="8" t="n">
        <v>1</v>
      </c>
      <c r="AF362" s="8" t="n">
        <v>1</v>
      </c>
      <c r="AG362" s="8" t="n">
        <v>1</v>
      </c>
      <c r="AH362" s="8" t="n">
        <v>1</v>
      </c>
      <c r="AI362" s="8" t="n">
        <v>1</v>
      </c>
      <c r="AK362" s="8">
        <f>IF(($B$362&lt;&gt;2)+($I$362&lt;&gt;2)+($P$362&lt;&gt;2)+($W$362&lt;&gt;2)+($AD$362&lt;&gt;2)=0,2,IF((($B$362&lt;&gt;2)*$B$362+($I$362&lt;&gt;2)*$I$362+($P$362&lt;&gt;2)*$P$362+($W$362&lt;&gt;2)*$W$362+($AD$362&lt;&gt;2)*$AD$362)/(($B$362&lt;&gt;2)+($I$362&lt;&gt;2)+($P$362&lt;&gt;2)+($W$362&lt;&gt;2)+($AD$362&lt;&gt;2))&gt;=0.5,1,0))</f>
        <v/>
      </c>
      <c r="AL362" s="8">
        <f>IF(($C$362&lt;&gt;2)+($J$362&lt;&gt;2)+($Q$362&lt;&gt;2)+($X$362&lt;&gt;2)+($AE$362&lt;&gt;2)=0,2,IF((($C$362&lt;&gt;2)*$C$362+($J$362&lt;&gt;2)*$J$362+($Q$362&lt;&gt;2)*$Q$362+($X$362&lt;&gt;2)*$X$362+($AE$362&lt;&gt;2)*$AE$362)/(($C$362&lt;&gt;2)+($J$362&lt;&gt;2)+($Q$362&lt;&gt;2)+($X$362&lt;&gt;2)+($AE$362&lt;&gt;2))&gt;=0.5,1,0))</f>
        <v/>
      </c>
      <c r="AM362" s="8">
        <f>IF(($D$362&lt;&gt;2)+($K$362&lt;&gt;2)+($R$362&lt;&gt;2)+($Y$362&lt;&gt;2)+($AF$362&lt;&gt;2)=0,2,IF((($D$362&lt;&gt;2)*$D$362+($K$362&lt;&gt;2)*$K$362+($R$362&lt;&gt;2)*$R$362+($Y$362&lt;&gt;2)*$Y$362+($AF$362&lt;&gt;2)*$AF$362)/(($D$362&lt;&gt;2)+($K$362&lt;&gt;2)+($R$362&lt;&gt;2)+($Y$362&lt;&gt;2)+($AF$362&lt;&gt;2))&gt;=0.5,1,0))</f>
        <v/>
      </c>
      <c r="AN362" s="8">
        <f>IF(($E$362&lt;&gt;2)+($L$362&lt;&gt;2)+($S$362&lt;&gt;2)+($Z$362&lt;&gt;2)+($AG$362&lt;&gt;2)=0,2,IF((($E$362&lt;&gt;2)*$E$362+($L$362&lt;&gt;2)*$L$362+($S$362&lt;&gt;2)*$S$362+($Z$362&lt;&gt;2)*$Z$362+($AG$362&lt;&gt;2)*$AG$362)/(($E$362&lt;&gt;2)+($L$362&lt;&gt;2)+($S$362&lt;&gt;2)+($Z$362&lt;&gt;2)+($AG$362&lt;&gt;2))&gt;=0.5,1,0))</f>
        <v/>
      </c>
      <c r="AO362" s="8">
        <f>IF(($F$362&lt;&gt;2)+($M$362&lt;&gt;2)+($T$362&lt;&gt;2)+($AA$362&lt;&gt;2)+($AH$362&lt;&gt;2)=0,2,IF((($F$362&lt;&gt;2)*$F$362+($M$362&lt;&gt;2)*$M$362+($T$362&lt;&gt;2)*$T$362+($AA$362&lt;&gt;2)*$AA$362+($AH$362&lt;&gt;2)*$AH$362)/(($F$362&lt;&gt;2)+($M$362&lt;&gt;2)+($T$362&lt;&gt;2)+($AA$362&lt;&gt;2)+($AH$362&lt;&gt;2))&gt;=0.5,1,0))</f>
        <v/>
      </c>
      <c r="AP362" s="8">
        <f>IF(($G$362&lt;&gt;2)+($N$362&lt;&gt;2)+($U$362&lt;&gt;2)+($AB$362&lt;&gt;2)+($AI$362&lt;&gt;2)=0,2,IF((($G$362&lt;&gt;2)*$G$362+($N$362&lt;&gt;2)*$N$362+($U$362&lt;&gt;2)*$U$362+($AB$362&lt;&gt;2)*$AB$362+($AI$362&lt;&gt;2)*$AI$362)/(($G$362&lt;&gt;2)+($N$362&lt;&gt;2)+($U$362&lt;&gt;2)+($AB$362&lt;&gt;2)+($AI$362&lt;&gt;2))&gt;=0.5,1,0))</f>
        <v/>
      </c>
      <c r="AR362" s="16">
        <f>'Ground truth'!$B$3</f>
        <v/>
      </c>
      <c r="AS362" s="16">
        <f>'Ground truth'!$C$3</f>
        <v/>
      </c>
      <c r="AT362" s="16">
        <f>'Ground truth'!$D$3</f>
        <v/>
      </c>
      <c r="AU362" s="16">
        <f>'Ground truth'!$E$3</f>
        <v/>
      </c>
      <c r="AV362" s="16">
        <f>'Ground truth'!$F$3</f>
        <v/>
      </c>
      <c r="AW362" s="16">
        <f>'Ground truth'!$G$3</f>
        <v/>
      </c>
    </row>
    <row r="363">
      <c r="A363" s="3" t="inlineStr">
        <is>
          <t>Guidance, Navigation, and Control (GNC) Subsystem</t>
        </is>
      </c>
      <c r="B363" s="8" t="n">
        <v>1</v>
      </c>
      <c r="C363" s="8" t="n">
        <v>1</v>
      </c>
      <c r="D363" s="8" t="n">
        <v>1</v>
      </c>
      <c r="E363" s="8" t="n">
        <v>0</v>
      </c>
      <c r="F363" s="8" t="n">
        <v>1</v>
      </c>
      <c r="G363" s="8" t="n">
        <v>1</v>
      </c>
      <c r="I363" s="8" t="n">
        <v>1</v>
      </c>
      <c r="J363" s="8" t="n">
        <v>1</v>
      </c>
      <c r="K363" s="8" t="n">
        <v>1</v>
      </c>
      <c r="L363" s="8" t="n">
        <v>1</v>
      </c>
      <c r="M363" s="8" t="n">
        <v>1</v>
      </c>
      <c r="N363" s="8" t="n">
        <v>1</v>
      </c>
      <c r="P363" s="8" t="n">
        <v>1</v>
      </c>
      <c r="Q363" s="8" t="n">
        <v>1</v>
      </c>
      <c r="R363" s="8" t="n">
        <v>1</v>
      </c>
      <c r="S363" s="8" t="n">
        <v>1</v>
      </c>
      <c r="T363" s="8" t="n">
        <v>1</v>
      </c>
      <c r="U363" s="8" t="n">
        <v>1</v>
      </c>
      <c r="W363" s="8" t="n">
        <v>1</v>
      </c>
      <c r="X363" s="8" t="n">
        <v>1</v>
      </c>
      <c r="Y363" s="8" t="n">
        <v>1</v>
      </c>
      <c r="Z363" s="8" t="n">
        <v>1</v>
      </c>
      <c r="AA363" s="8" t="n">
        <v>1</v>
      </c>
      <c r="AB363" s="8" t="n">
        <v>1</v>
      </c>
      <c r="AD363" s="8" t="n">
        <v>1</v>
      </c>
      <c r="AE363" s="8" t="n">
        <v>1</v>
      </c>
      <c r="AF363" s="8" t="n">
        <v>1</v>
      </c>
      <c r="AG363" s="8" t="n">
        <v>1</v>
      </c>
      <c r="AH363" s="8" t="n">
        <v>1</v>
      </c>
      <c r="AI363" s="8" t="n">
        <v>1</v>
      </c>
      <c r="AK363" s="8">
        <f>IF(($B$363&lt;&gt;2)+($I$363&lt;&gt;2)+($P$363&lt;&gt;2)+($W$363&lt;&gt;2)+($AD$363&lt;&gt;2)=0,2,IF((($B$363&lt;&gt;2)*$B$363+($I$363&lt;&gt;2)*$I$363+($P$363&lt;&gt;2)*$P$363+($W$363&lt;&gt;2)*$W$363+($AD$363&lt;&gt;2)*$AD$363)/(($B$363&lt;&gt;2)+($I$363&lt;&gt;2)+($P$363&lt;&gt;2)+($W$363&lt;&gt;2)+($AD$363&lt;&gt;2))&gt;=0.5,1,0))</f>
        <v/>
      </c>
      <c r="AL363" s="8">
        <f>IF(($C$363&lt;&gt;2)+($J$363&lt;&gt;2)+($Q$363&lt;&gt;2)+($X$363&lt;&gt;2)+($AE$363&lt;&gt;2)=0,2,IF((($C$363&lt;&gt;2)*$C$363+($J$363&lt;&gt;2)*$J$363+($Q$363&lt;&gt;2)*$Q$363+($X$363&lt;&gt;2)*$X$363+($AE$363&lt;&gt;2)*$AE$363)/(($C$363&lt;&gt;2)+($J$363&lt;&gt;2)+($Q$363&lt;&gt;2)+($X$363&lt;&gt;2)+($AE$363&lt;&gt;2))&gt;=0.5,1,0))</f>
        <v/>
      </c>
      <c r="AM363" s="8">
        <f>IF(($D$363&lt;&gt;2)+($K$363&lt;&gt;2)+($R$363&lt;&gt;2)+($Y$363&lt;&gt;2)+($AF$363&lt;&gt;2)=0,2,IF((($D$363&lt;&gt;2)*$D$363+($K$363&lt;&gt;2)*$K$363+($R$363&lt;&gt;2)*$R$363+($Y$363&lt;&gt;2)*$Y$363+($AF$363&lt;&gt;2)*$AF$363)/(($D$363&lt;&gt;2)+($K$363&lt;&gt;2)+($R$363&lt;&gt;2)+($Y$363&lt;&gt;2)+($AF$363&lt;&gt;2))&gt;=0.5,1,0))</f>
        <v/>
      </c>
      <c r="AN363" s="8">
        <f>IF(($E$363&lt;&gt;2)+($L$363&lt;&gt;2)+($S$363&lt;&gt;2)+($Z$363&lt;&gt;2)+($AG$363&lt;&gt;2)=0,2,IF((($E$363&lt;&gt;2)*$E$363+($L$363&lt;&gt;2)*$L$363+($S$363&lt;&gt;2)*$S$363+($Z$363&lt;&gt;2)*$Z$363+($AG$363&lt;&gt;2)*$AG$363)/(($E$363&lt;&gt;2)+($L$363&lt;&gt;2)+($S$363&lt;&gt;2)+($Z$363&lt;&gt;2)+($AG$363&lt;&gt;2))&gt;=0.5,1,0))</f>
        <v/>
      </c>
      <c r="AO363" s="8">
        <f>IF(($F$363&lt;&gt;2)+($M$363&lt;&gt;2)+($T$363&lt;&gt;2)+($AA$363&lt;&gt;2)+($AH$363&lt;&gt;2)=0,2,IF((($F$363&lt;&gt;2)*$F$363+($M$363&lt;&gt;2)*$M$363+($T$363&lt;&gt;2)*$T$363+($AA$363&lt;&gt;2)*$AA$363+($AH$363&lt;&gt;2)*$AH$363)/(($F$363&lt;&gt;2)+($M$363&lt;&gt;2)+($T$363&lt;&gt;2)+($AA$363&lt;&gt;2)+($AH$363&lt;&gt;2))&gt;=0.5,1,0))</f>
        <v/>
      </c>
      <c r="AP363" s="8">
        <f>IF(($G$363&lt;&gt;2)+($N$363&lt;&gt;2)+($U$363&lt;&gt;2)+($AB$363&lt;&gt;2)+($AI$363&lt;&gt;2)=0,2,IF((($G$363&lt;&gt;2)*$G$363+($N$363&lt;&gt;2)*$N$363+($U$363&lt;&gt;2)*$U$363+($AB$363&lt;&gt;2)*$AB$363+($AI$363&lt;&gt;2)*$AI$363)/(($G$363&lt;&gt;2)+($N$363&lt;&gt;2)+($U$363&lt;&gt;2)+($AB$363&lt;&gt;2)+($AI$363&lt;&gt;2))&gt;=0.5,1,0))</f>
        <v/>
      </c>
      <c r="AR363" s="16">
        <f>'Ground truth'!$B$4</f>
        <v/>
      </c>
      <c r="AS363" s="16">
        <f>'Ground truth'!$C$4</f>
        <v/>
      </c>
      <c r="AT363" s="16">
        <f>'Ground truth'!$D$4</f>
        <v/>
      </c>
      <c r="AU363" s="16">
        <f>'Ground truth'!$E$4</f>
        <v/>
      </c>
      <c r="AV363" s="16">
        <f>'Ground truth'!$F$4</f>
        <v/>
      </c>
      <c r="AW363" s="16">
        <f>'Ground truth'!$G$4</f>
        <v/>
      </c>
    </row>
    <row r="364">
      <c r="A364" s="3" t="inlineStr">
        <is>
          <t>Propulsion Subsystem</t>
        </is>
      </c>
      <c r="B364" s="8" t="n">
        <v>1</v>
      </c>
      <c r="C364" s="8" t="n">
        <v>1</v>
      </c>
      <c r="D364" s="8" t="n">
        <v>1</v>
      </c>
      <c r="E364" s="8" t="n">
        <v>1</v>
      </c>
      <c r="F364" s="8" t="n">
        <v>1</v>
      </c>
      <c r="G364" s="8" t="n">
        <v>0</v>
      </c>
      <c r="I364" s="8" t="n">
        <v>1</v>
      </c>
      <c r="J364" s="8" t="n">
        <v>1</v>
      </c>
      <c r="K364" s="8" t="n">
        <v>1</v>
      </c>
      <c r="L364" s="8" t="n">
        <v>0</v>
      </c>
      <c r="M364" s="8" t="n">
        <v>1</v>
      </c>
      <c r="N364" s="8" t="n">
        <v>1</v>
      </c>
      <c r="P364" s="8" t="n">
        <v>1</v>
      </c>
      <c r="Q364" s="8" t="n">
        <v>1</v>
      </c>
      <c r="R364" s="8" t="n">
        <v>1</v>
      </c>
      <c r="S364" s="8" t="n">
        <v>0</v>
      </c>
      <c r="T364" s="8" t="n">
        <v>1</v>
      </c>
      <c r="U364" s="8" t="n">
        <v>1</v>
      </c>
      <c r="W364" s="8" t="n">
        <v>1</v>
      </c>
      <c r="X364" s="8" t="n">
        <v>1</v>
      </c>
      <c r="Y364" s="8" t="n">
        <v>1</v>
      </c>
      <c r="Z364" s="8" t="n">
        <v>0</v>
      </c>
      <c r="AA364" s="8" t="n">
        <v>1</v>
      </c>
      <c r="AB364" s="8" t="n">
        <v>1</v>
      </c>
      <c r="AD364" s="8" t="n">
        <v>1</v>
      </c>
      <c r="AE364" s="8" t="n">
        <v>1</v>
      </c>
      <c r="AF364" s="8" t="n">
        <v>1</v>
      </c>
      <c r="AG364" s="8" t="n">
        <v>0</v>
      </c>
      <c r="AH364" s="8" t="n">
        <v>1</v>
      </c>
      <c r="AI364" s="8" t="n">
        <v>1</v>
      </c>
      <c r="AK364" s="8">
        <f>IF(($B$364&lt;&gt;2)+($I$364&lt;&gt;2)+($P$364&lt;&gt;2)+($W$364&lt;&gt;2)+($AD$364&lt;&gt;2)=0,2,IF((($B$364&lt;&gt;2)*$B$364+($I$364&lt;&gt;2)*$I$364+($P$364&lt;&gt;2)*$P$364+($W$364&lt;&gt;2)*$W$364+($AD$364&lt;&gt;2)*$AD$364)/(($B$364&lt;&gt;2)+($I$364&lt;&gt;2)+($P$364&lt;&gt;2)+($W$364&lt;&gt;2)+($AD$364&lt;&gt;2))&gt;=0.5,1,0))</f>
        <v/>
      </c>
      <c r="AL364" s="8">
        <f>IF(($C$364&lt;&gt;2)+($J$364&lt;&gt;2)+($Q$364&lt;&gt;2)+($X$364&lt;&gt;2)+($AE$364&lt;&gt;2)=0,2,IF((($C$364&lt;&gt;2)*$C$364+($J$364&lt;&gt;2)*$J$364+($Q$364&lt;&gt;2)*$Q$364+($X$364&lt;&gt;2)*$X$364+($AE$364&lt;&gt;2)*$AE$364)/(($C$364&lt;&gt;2)+($J$364&lt;&gt;2)+($Q$364&lt;&gt;2)+($X$364&lt;&gt;2)+($AE$364&lt;&gt;2))&gt;=0.5,1,0))</f>
        <v/>
      </c>
      <c r="AM364" s="8">
        <f>IF(($D$364&lt;&gt;2)+($K$364&lt;&gt;2)+($R$364&lt;&gt;2)+($Y$364&lt;&gt;2)+($AF$364&lt;&gt;2)=0,2,IF((($D$364&lt;&gt;2)*$D$364+($K$364&lt;&gt;2)*$K$364+($R$364&lt;&gt;2)*$R$364+($Y$364&lt;&gt;2)*$Y$364+($AF$364&lt;&gt;2)*$AF$364)/(($D$364&lt;&gt;2)+($K$364&lt;&gt;2)+($R$364&lt;&gt;2)+($Y$364&lt;&gt;2)+($AF$364&lt;&gt;2))&gt;=0.5,1,0))</f>
        <v/>
      </c>
      <c r="AN364" s="8">
        <f>IF(($E$364&lt;&gt;2)+($L$364&lt;&gt;2)+($S$364&lt;&gt;2)+($Z$364&lt;&gt;2)+($AG$364&lt;&gt;2)=0,2,IF((($E$364&lt;&gt;2)*$E$364+($L$364&lt;&gt;2)*$L$364+($S$364&lt;&gt;2)*$S$364+($Z$364&lt;&gt;2)*$Z$364+($AG$364&lt;&gt;2)*$AG$364)/(($E$364&lt;&gt;2)+($L$364&lt;&gt;2)+($S$364&lt;&gt;2)+($Z$364&lt;&gt;2)+($AG$364&lt;&gt;2))&gt;=0.5,1,0))</f>
        <v/>
      </c>
      <c r="AO364" s="8">
        <f>IF(($F$364&lt;&gt;2)+($M$364&lt;&gt;2)+($T$364&lt;&gt;2)+($AA$364&lt;&gt;2)+($AH$364&lt;&gt;2)=0,2,IF((($F$364&lt;&gt;2)*$F$364+($M$364&lt;&gt;2)*$M$364+($T$364&lt;&gt;2)*$T$364+($AA$364&lt;&gt;2)*$AA$364+($AH$364&lt;&gt;2)*$AH$364)/(($F$364&lt;&gt;2)+($M$364&lt;&gt;2)+($T$364&lt;&gt;2)+($AA$364&lt;&gt;2)+($AH$364&lt;&gt;2))&gt;=0.5,1,0))</f>
        <v/>
      </c>
      <c r="AP364" s="8">
        <f>IF(($G$364&lt;&gt;2)+($N$364&lt;&gt;2)+($U$364&lt;&gt;2)+($AB$364&lt;&gt;2)+($AI$364&lt;&gt;2)=0,2,IF((($G$364&lt;&gt;2)*$G$364+($N$364&lt;&gt;2)*$N$364+($U$364&lt;&gt;2)*$U$364+($AB$364&lt;&gt;2)*$AB$364+($AI$364&lt;&gt;2)*$AI$364)/(($G$364&lt;&gt;2)+($N$364&lt;&gt;2)+($U$364&lt;&gt;2)+($AB$364&lt;&gt;2)+($AI$364&lt;&gt;2))&gt;=0.5,1,0))</f>
        <v/>
      </c>
      <c r="AR364" s="16">
        <f>'Ground truth'!$B$5</f>
        <v/>
      </c>
      <c r="AS364" s="16">
        <f>'Ground truth'!$C$5</f>
        <v/>
      </c>
      <c r="AT364" s="16">
        <f>'Ground truth'!$D$5</f>
        <v/>
      </c>
      <c r="AU364" s="16">
        <f>'Ground truth'!$E$5</f>
        <v/>
      </c>
      <c r="AV364" s="16">
        <f>'Ground truth'!$F$5</f>
        <v/>
      </c>
      <c r="AW364" s="16">
        <f>'Ground truth'!$G$5</f>
        <v/>
      </c>
    </row>
    <row r="365">
      <c r="A365" s="3" t="inlineStr">
        <is>
          <t>Power Subsystem</t>
        </is>
      </c>
      <c r="B365" s="8" t="n">
        <v>1</v>
      </c>
      <c r="C365" s="8" t="n">
        <v>1</v>
      </c>
      <c r="D365" s="8" t="n">
        <v>1</v>
      </c>
      <c r="E365" s="8" t="n">
        <v>1</v>
      </c>
      <c r="F365" s="8" t="n">
        <v>1</v>
      </c>
      <c r="G365" s="8" t="n">
        <v>1</v>
      </c>
      <c r="I365" s="8" t="n">
        <v>1</v>
      </c>
      <c r="J365" s="8" t="n">
        <v>1</v>
      </c>
      <c r="K365" s="8" t="n">
        <v>0</v>
      </c>
      <c r="L365" s="8" t="n">
        <v>1</v>
      </c>
      <c r="M365" s="8" t="n">
        <v>1</v>
      </c>
      <c r="N365" s="8" t="n">
        <v>1</v>
      </c>
      <c r="P365" s="8" t="n">
        <v>1</v>
      </c>
      <c r="Q365" s="8" t="n">
        <v>1</v>
      </c>
      <c r="R365" s="8" t="n">
        <v>0</v>
      </c>
      <c r="S365" s="8" t="n">
        <v>1</v>
      </c>
      <c r="T365" s="8" t="n">
        <v>1</v>
      </c>
      <c r="U365" s="8" t="n">
        <v>1</v>
      </c>
      <c r="W365" s="8" t="n">
        <v>1</v>
      </c>
      <c r="X365" s="8" t="n">
        <v>1</v>
      </c>
      <c r="Y365" s="8" t="n">
        <v>0</v>
      </c>
      <c r="Z365" s="8" t="n">
        <v>1</v>
      </c>
      <c r="AA365" s="8" t="n">
        <v>1</v>
      </c>
      <c r="AB365" s="8" t="n">
        <v>1</v>
      </c>
      <c r="AD365" s="8" t="n">
        <v>1</v>
      </c>
      <c r="AE365" s="8" t="n">
        <v>1</v>
      </c>
      <c r="AF365" s="8" t="n">
        <v>0</v>
      </c>
      <c r="AG365" s="8" t="n">
        <v>1</v>
      </c>
      <c r="AH365" s="8" t="n">
        <v>1</v>
      </c>
      <c r="AI365" s="8" t="n">
        <v>1</v>
      </c>
      <c r="AK365" s="8">
        <f>IF(($B$365&lt;&gt;2)+($I$365&lt;&gt;2)+($P$365&lt;&gt;2)+($W$365&lt;&gt;2)+($AD$365&lt;&gt;2)=0,2,IF((($B$365&lt;&gt;2)*$B$365+($I$365&lt;&gt;2)*$I$365+($P$365&lt;&gt;2)*$P$365+($W$365&lt;&gt;2)*$W$365+($AD$365&lt;&gt;2)*$AD$365)/(($B$365&lt;&gt;2)+($I$365&lt;&gt;2)+($P$365&lt;&gt;2)+($W$365&lt;&gt;2)+($AD$365&lt;&gt;2))&gt;=0.5,1,0))</f>
        <v/>
      </c>
      <c r="AL365" s="8">
        <f>IF(($C$365&lt;&gt;2)+($J$365&lt;&gt;2)+($Q$365&lt;&gt;2)+($X$365&lt;&gt;2)+($AE$365&lt;&gt;2)=0,2,IF((($C$365&lt;&gt;2)*$C$365+($J$365&lt;&gt;2)*$J$365+($Q$365&lt;&gt;2)*$Q$365+($X$365&lt;&gt;2)*$X$365+($AE$365&lt;&gt;2)*$AE$365)/(($C$365&lt;&gt;2)+($J$365&lt;&gt;2)+($Q$365&lt;&gt;2)+($X$365&lt;&gt;2)+($AE$365&lt;&gt;2))&gt;=0.5,1,0))</f>
        <v/>
      </c>
      <c r="AM365" s="8">
        <f>IF(($D$365&lt;&gt;2)+($K$365&lt;&gt;2)+($R$365&lt;&gt;2)+($Y$365&lt;&gt;2)+($AF$365&lt;&gt;2)=0,2,IF((($D$365&lt;&gt;2)*$D$365+($K$365&lt;&gt;2)*$K$365+($R$365&lt;&gt;2)*$R$365+($Y$365&lt;&gt;2)*$Y$365+($AF$365&lt;&gt;2)*$AF$365)/(($D$365&lt;&gt;2)+($K$365&lt;&gt;2)+($R$365&lt;&gt;2)+($Y$365&lt;&gt;2)+($AF$365&lt;&gt;2))&gt;=0.5,1,0))</f>
        <v/>
      </c>
      <c r="AN365" s="8">
        <f>IF(($E$365&lt;&gt;2)+($L$365&lt;&gt;2)+($S$365&lt;&gt;2)+($Z$365&lt;&gt;2)+($AG$365&lt;&gt;2)=0,2,IF((($E$365&lt;&gt;2)*$E$365+($L$365&lt;&gt;2)*$L$365+($S$365&lt;&gt;2)*$S$365+($Z$365&lt;&gt;2)*$Z$365+($AG$365&lt;&gt;2)*$AG$365)/(($E$365&lt;&gt;2)+($L$365&lt;&gt;2)+($S$365&lt;&gt;2)+($Z$365&lt;&gt;2)+($AG$365&lt;&gt;2))&gt;=0.5,1,0))</f>
        <v/>
      </c>
      <c r="AO365" s="8">
        <f>IF(($F$365&lt;&gt;2)+($M$365&lt;&gt;2)+($T$365&lt;&gt;2)+($AA$365&lt;&gt;2)+($AH$365&lt;&gt;2)=0,2,IF((($F$365&lt;&gt;2)*$F$365+($M$365&lt;&gt;2)*$M$365+($T$365&lt;&gt;2)*$T$365+($AA$365&lt;&gt;2)*$AA$365+($AH$365&lt;&gt;2)*$AH$365)/(($F$365&lt;&gt;2)+($M$365&lt;&gt;2)+($T$365&lt;&gt;2)+($AA$365&lt;&gt;2)+($AH$365&lt;&gt;2))&gt;=0.5,1,0))</f>
        <v/>
      </c>
      <c r="AP365" s="8">
        <f>IF(($G$365&lt;&gt;2)+($N$365&lt;&gt;2)+($U$365&lt;&gt;2)+($AB$365&lt;&gt;2)+($AI$365&lt;&gt;2)=0,2,IF((($G$365&lt;&gt;2)*$G$365+($N$365&lt;&gt;2)*$N$365+($U$365&lt;&gt;2)*$U$365+($AB$365&lt;&gt;2)*$AB$365+($AI$365&lt;&gt;2)*$AI$365)/(($G$365&lt;&gt;2)+($N$365&lt;&gt;2)+($U$365&lt;&gt;2)+($AB$365&lt;&gt;2)+($AI$365&lt;&gt;2))&gt;=0.5,1,0))</f>
        <v/>
      </c>
      <c r="AR365" s="16">
        <f>'Ground truth'!$B$6</f>
        <v/>
      </c>
      <c r="AS365" s="16">
        <f>'Ground truth'!$C$6</f>
        <v/>
      </c>
      <c r="AT365" s="16">
        <f>'Ground truth'!$D$6</f>
        <v/>
      </c>
      <c r="AU365" s="16">
        <f>'Ground truth'!$E$6</f>
        <v/>
      </c>
      <c r="AV365" s="16">
        <f>'Ground truth'!$F$6</f>
        <v/>
      </c>
      <c r="AW365" s="16">
        <f>'Ground truth'!$G$6</f>
        <v/>
      </c>
    </row>
    <row r="366">
      <c r="A366" s="3" t="inlineStr">
        <is>
          <t>Reaction Wheel</t>
        </is>
      </c>
      <c r="B366" s="8" t="n">
        <v>1</v>
      </c>
      <c r="C366" s="8" t="n">
        <v>1</v>
      </c>
      <c r="D366" s="8" t="n">
        <v>1</v>
      </c>
      <c r="E366" s="8" t="n">
        <v>1</v>
      </c>
      <c r="F366" s="8" t="n">
        <v>1</v>
      </c>
      <c r="G366" s="8" t="n">
        <v>1</v>
      </c>
      <c r="I366" s="8" t="n">
        <v>1</v>
      </c>
      <c r="J366" s="8" t="n">
        <v>1</v>
      </c>
      <c r="K366" s="8" t="n">
        <v>1</v>
      </c>
      <c r="L366" s="8" t="n">
        <v>1</v>
      </c>
      <c r="M366" s="8" t="n">
        <v>1</v>
      </c>
      <c r="N366" s="8" t="n">
        <v>1</v>
      </c>
      <c r="P366" s="8" t="n">
        <v>1</v>
      </c>
      <c r="Q366" s="8" t="n">
        <v>1</v>
      </c>
      <c r="R366" s="8" t="n">
        <v>1</v>
      </c>
      <c r="S366" s="8" t="n">
        <v>1</v>
      </c>
      <c r="T366" s="8" t="n">
        <v>1</v>
      </c>
      <c r="U366" s="8" t="n">
        <v>1</v>
      </c>
      <c r="W366" s="8" t="n">
        <v>1</v>
      </c>
      <c r="X366" s="8" t="n">
        <v>1</v>
      </c>
      <c r="Y366" s="8" t="n">
        <v>1</v>
      </c>
      <c r="Z366" s="8" t="n">
        <v>1</v>
      </c>
      <c r="AA366" s="8" t="n">
        <v>1</v>
      </c>
      <c r="AB366" s="8" t="n">
        <v>1</v>
      </c>
      <c r="AD366" s="8" t="n">
        <v>1</v>
      </c>
      <c r="AE366" s="8" t="n">
        <v>1</v>
      </c>
      <c r="AF366" s="8" t="n">
        <v>1</v>
      </c>
      <c r="AG366" s="8" t="n">
        <v>1</v>
      </c>
      <c r="AH366" s="8" t="n">
        <v>1</v>
      </c>
      <c r="AI366" s="8" t="n">
        <v>1</v>
      </c>
      <c r="AK366" s="8">
        <f>IF(($B$366&lt;&gt;2)+($I$366&lt;&gt;2)+($P$366&lt;&gt;2)+($W$366&lt;&gt;2)+($AD$366&lt;&gt;2)=0,2,IF((($B$366&lt;&gt;2)*$B$366+($I$366&lt;&gt;2)*$I$366+($P$366&lt;&gt;2)*$P$366+($W$366&lt;&gt;2)*$W$366+($AD$366&lt;&gt;2)*$AD$366)/(($B$366&lt;&gt;2)+($I$366&lt;&gt;2)+($P$366&lt;&gt;2)+($W$366&lt;&gt;2)+($AD$366&lt;&gt;2))&gt;=0.5,1,0))</f>
        <v/>
      </c>
      <c r="AL366" s="8">
        <f>IF(($C$366&lt;&gt;2)+($J$366&lt;&gt;2)+($Q$366&lt;&gt;2)+($X$366&lt;&gt;2)+($AE$366&lt;&gt;2)=0,2,IF((($C$366&lt;&gt;2)*$C$366+($J$366&lt;&gt;2)*$J$366+($Q$366&lt;&gt;2)*$Q$366+($X$366&lt;&gt;2)*$X$366+($AE$366&lt;&gt;2)*$AE$366)/(($C$366&lt;&gt;2)+($J$366&lt;&gt;2)+($Q$366&lt;&gt;2)+($X$366&lt;&gt;2)+($AE$366&lt;&gt;2))&gt;=0.5,1,0))</f>
        <v/>
      </c>
      <c r="AM366" s="8">
        <f>IF(($D$366&lt;&gt;2)+($K$366&lt;&gt;2)+($R$366&lt;&gt;2)+($Y$366&lt;&gt;2)+($AF$366&lt;&gt;2)=0,2,IF((($D$366&lt;&gt;2)*$D$366+($K$366&lt;&gt;2)*$K$366+($R$366&lt;&gt;2)*$R$366+($Y$366&lt;&gt;2)*$Y$366+($AF$366&lt;&gt;2)*$AF$366)/(($D$366&lt;&gt;2)+($K$366&lt;&gt;2)+($R$366&lt;&gt;2)+($Y$366&lt;&gt;2)+($AF$366&lt;&gt;2))&gt;=0.5,1,0))</f>
        <v/>
      </c>
      <c r="AN366" s="8">
        <f>IF(($E$366&lt;&gt;2)+($L$366&lt;&gt;2)+($S$366&lt;&gt;2)+($Z$366&lt;&gt;2)+($AG$366&lt;&gt;2)=0,2,IF((($E$366&lt;&gt;2)*$E$366+($L$366&lt;&gt;2)*$L$366+($S$366&lt;&gt;2)*$S$366+($Z$366&lt;&gt;2)*$Z$366+($AG$366&lt;&gt;2)*$AG$366)/(($E$366&lt;&gt;2)+($L$366&lt;&gt;2)+($S$366&lt;&gt;2)+($Z$366&lt;&gt;2)+($AG$366&lt;&gt;2))&gt;=0.5,1,0))</f>
        <v/>
      </c>
      <c r="AO366" s="8">
        <f>IF(($F$366&lt;&gt;2)+($M$366&lt;&gt;2)+($T$366&lt;&gt;2)+($AA$366&lt;&gt;2)+($AH$366&lt;&gt;2)=0,2,IF((($F$366&lt;&gt;2)*$F$366+($M$366&lt;&gt;2)*$M$366+($T$366&lt;&gt;2)*$T$366+($AA$366&lt;&gt;2)*$AA$366+($AH$366&lt;&gt;2)*$AH$366)/(($F$366&lt;&gt;2)+($M$366&lt;&gt;2)+($T$366&lt;&gt;2)+($AA$366&lt;&gt;2)+($AH$366&lt;&gt;2))&gt;=0.5,1,0))</f>
        <v/>
      </c>
      <c r="AP366" s="8">
        <f>IF(($G$366&lt;&gt;2)+($N$366&lt;&gt;2)+($U$366&lt;&gt;2)+($AB$366&lt;&gt;2)+($AI$366&lt;&gt;2)=0,2,IF((($G$366&lt;&gt;2)*$G$366+($N$366&lt;&gt;2)*$N$366+($U$366&lt;&gt;2)*$U$366+($AB$366&lt;&gt;2)*$AB$366+($AI$366&lt;&gt;2)*$AI$366)/(($G$366&lt;&gt;2)+($N$366&lt;&gt;2)+($U$366&lt;&gt;2)+($AB$366&lt;&gt;2)+($AI$366&lt;&gt;2))&gt;=0.5,1,0))</f>
        <v/>
      </c>
      <c r="AR366" s="16">
        <f>'Ground truth'!$B$7</f>
        <v/>
      </c>
      <c r="AS366" s="16">
        <f>'Ground truth'!$C$7</f>
        <v/>
      </c>
      <c r="AT366" s="16">
        <f>'Ground truth'!$D$7</f>
        <v/>
      </c>
      <c r="AU366" s="16">
        <f>'Ground truth'!$E$7</f>
        <v/>
      </c>
      <c r="AV366" s="16">
        <f>'Ground truth'!$F$7</f>
        <v/>
      </c>
      <c r="AW366" s="16">
        <f>'Ground truth'!$G$7</f>
        <v/>
      </c>
    </row>
    <row r="367">
      <c r="A367" s="3" t="inlineStr">
        <is>
          <t>GNC Software</t>
        </is>
      </c>
      <c r="B367" s="8" t="n">
        <v>1</v>
      </c>
      <c r="C367" s="8" t="n">
        <v>1</v>
      </c>
      <c r="D367" s="8" t="n">
        <v>1</v>
      </c>
      <c r="E367" s="8" t="n">
        <v>1</v>
      </c>
      <c r="F367" s="8" t="n">
        <v>1</v>
      </c>
      <c r="G367" s="8" t="n">
        <v>1</v>
      </c>
      <c r="I367" s="8" t="n">
        <v>1</v>
      </c>
      <c r="J367" s="8" t="n">
        <v>1</v>
      </c>
      <c r="K367" s="8" t="n">
        <v>1</v>
      </c>
      <c r="L367" s="8" t="n">
        <v>1</v>
      </c>
      <c r="M367" s="8" t="n">
        <v>1</v>
      </c>
      <c r="N367" s="8" t="n">
        <v>1</v>
      </c>
      <c r="P367" s="8" t="n">
        <v>1</v>
      </c>
      <c r="Q367" s="8" t="n">
        <v>1</v>
      </c>
      <c r="R367" s="8" t="n">
        <v>1</v>
      </c>
      <c r="S367" s="8" t="n">
        <v>1</v>
      </c>
      <c r="T367" s="8" t="n">
        <v>1</v>
      </c>
      <c r="U367" s="8" t="n">
        <v>1</v>
      </c>
      <c r="W367" s="8" t="n">
        <v>1</v>
      </c>
      <c r="X367" s="8" t="n">
        <v>1</v>
      </c>
      <c r="Y367" s="8" t="n">
        <v>1</v>
      </c>
      <c r="Z367" s="8" t="n">
        <v>1</v>
      </c>
      <c r="AA367" s="8" t="n">
        <v>1</v>
      </c>
      <c r="AB367" s="8" t="n">
        <v>1</v>
      </c>
      <c r="AD367" s="8" t="n">
        <v>1</v>
      </c>
      <c r="AE367" s="8" t="n">
        <v>1</v>
      </c>
      <c r="AF367" s="8" t="n">
        <v>1</v>
      </c>
      <c r="AG367" s="8" t="n">
        <v>1</v>
      </c>
      <c r="AH367" s="8" t="n">
        <v>1</v>
      </c>
      <c r="AI367" s="8" t="n">
        <v>1</v>
      </c>
      <c r="AK367" s="8">
        <f>IF(($B$367&lt;&gt;2)+($I$367&lt;&gt;2)+($P$367&lt;&gt;2)+($W$367&lt;&gt;2)+($AD$367&lt;&gt;2)=0,2,IF((($B$367&lt;&gt;2)*$B$367+($I$367&lt;&gt;2)*$I$367+($P$367&lt;&gt;2)*$P$367+($W$367&lt;&gt;2)*$W$367+($AD$367&lt;&gt;2)*$AD$367)/(($B$367&lt;&gt;2)+($I$367&lt;&gt;2)+($P$367&lt;&gt;2)+($W$367&lt;&gt;2)+($AD$367&lt;&gt;2))&gt;=0.5,1,0))</f>
        <v/>
      </c>
      <c r="AL367" s="8">
        <f>IF(($C$367&lt;&gt;2)+($J$367&lt;&gt;2)+($Q$367&lt;&gt;2)+($X$367&lt;&gt;2)+($AE$367&lt;&gt;2)=0,2,IF((($C$367&lt;&gt;2)*$C$367+($J$367&lt;&gt;2)*$J$367+($Q$367&lt;&gt;2)*$Q$367+($X$367&lt;&gt;2)*$X$367+($AE$367&lt;&gt;2)*$AE$367)/(($C$367&lt;&gt;2)+($J$367&lt;&gt;2)+($Q$367&lt;&gt;2)+($X$367&lt;&gt;2)+($AE$367&lt;&gt;2))&gt;=0.5,1,0))</f>
        <v/>
      </c>
      <c r="AM367" s="8">
        <f>IF(($D$367&lt;&gt;2)+($K$367&lt;&gt;2)+($R$367&lt;&gt;2)+($Y$367&lt;&gt;2)+($AF$367&lt;&gt;2)=0,2,IF((($D$367&lt;&gt;2)*$D$367+($K$367&lt;&gt;2)*$K$367+($R$367&lt;&gt;2)*$R$367+($Y$367&lt;&gt;2)*$Y$367+($AF$367&lt;&gt;2)*$AF$367)/(($D$367&lt;&gt;2)+($K$367&lt;&gt;2)+($R$367&lt;&gt;2)+($Y$367&lt;&gt;2)+($AF$367&lt;&gt;2))&gt;=0.5,1,0))</f>
        <v/>
      </c>
      <c r="AN367" s="8">
        <f>IF(($E$367&lt;&gt;2)+($L$367&lt;&gt;2)+($S$367&lt;&gt;2)+($Z$367&lt;&gt;2)+($AG$367&lt;&gt;2)=0,2,IF((($E$367&lt;&gt;2)*$E$367+($L$367&lt;&gt;2)*$L$367+($S$367&lt;&gt;2)*$S$367+($Z$367&lt;&gt;2)*$Z$367+($AG$367&lt;&gt;2)*$AG$367)/(($E$367&lt;&gt;2)+($L$367&lt;&gt;2)+($S$367&lt;&gt;2)+($Z$367&lt;&gt;2)+($AG$367&lt;&gt;2))&gt;=0.5,1,0))</f>
        <v/>
      </c>
      <c r="AO367" s="8">
        <f>IF(($F$367&lt;&gt;2)+($M$367&lt;&gt;2)+($T$367&lt;&gt;2)+($AA$367&lt;&gt;2)+($AH$367&lt;&gt;2)=0,2,IF((($F$367&lt;&gt;2)*$F$367+($M$367&lt;&gt;2)*$M$367+($T$367&lt;&gt;2)*$T$367+($AA$367&lt;&gt;2)*$AA$367+($AH$367&lt;&gt;2)*$AH$367)/(($F$367&lt;&gt;2)+($M$367&lt;&gt;2)+($T$367&lt;&gt;2)+($AA$367&lt;&gt;2)+($AH$367&lt;&gt;2))&gt;=0.5,1,0))</f>
        <v/>
      </c>
      <c r="AP367" s="8">
        <f>IF(($G$367&lt;&gt;2)+($N$367&lt;&gt;2)+($U$367&lt;&gt;2)+($AB$367&lt;&gt;2)+($AI$367&lt;&gt;2)=0,2,IF((($G$367&lt;&gt;2)*$G$367+($N$367&lt;&gt;2)*$N$367+($U$367&lt;&gt;2)*$U$367+($AB$367&lt;&gt;2)*$AB$367+($AI$367&lt;&gt;2)*$AI$367)/(($G$367&lt;&gt;2)+($N$367&lt;&gt;2)+($U$367&lt;&gt;2)+($AB$367&lt;&gt;2)+($AI$367&lt;&gt;2))&gt;=0.5,1,0))</f>
        <v/>
      </c>
      <c r="AR367" s="16">
        <f>'Ground truth'!$B$8</f>
        <v/>
      </c>
      <c r="AS367" s="16">
        <f>'Ground truth'!$C$8</f>
        <v/>
      </c>
      <c r="AT367" s="16">
        <f>'Ground truth'!$D$8</f>
        <v/>
      </c>
      <c r="AU367" s="16">
        <f>'Ground truth'!$E$8</f>
        <v/>
      </c>
      <c r="AV367" s="16">
        <f>'Ground truth'!$F$8</f>
        <v/>
      </c>
      <c r="AW367" s="16">
        <f>'Ground truth'!$G$8</f>
        <v/>
      </c>
    </row>
    <row r="369">
      <c r="A369" s="17" t="inlineStr">
        <is>
          <t>metrics — confident-only (unsure excluded from denominators)</t>
        </is>
      </c>
      <c r="B369" s="10" t="inlineStr">
        <is>
          <t>run 1</t>
        </is>
      </c>
      <c r="C369" s="10" t="inlineStr">
        <is>
          <t>run 2</t>
        </is>
      </c>
      <c r="D369" s="10" t="inlineStr">
        <is>
          <t>run 3</t>
        </is>
      </c>
      <c r="E369" s="10" t="inlineStr">
        <is>
          <t>run 4</t>
        </is>
      </c>
      <c r="F369" s="10" t="inlineStr">
        <is>
          <t>run 5</t>
        </is>
      </c>
      <c r="G369" s="10" t="inlineStr">
        <is>
          <t>avg-matrix</t>
        </is>
      </c>
      <c r="H369" s="10" t="inlineStr">
        <is>
          <t>mean</t>
        </is>
      </c>
      <c r="I369" s="10" t="inlineStr">
        <is>
          <t>std (pop.)</t>
        </is>
      </c>
      <c r="J369" s="17" t="inlineStr">
        <is>
          <t>notes</t>
        </is>
      </c>
    </row>
    <row r="370">
      <c r="A370" s="7" t="inlineStr">
        <is>
          <t>TP</t>
        </is>
      </c>
      <c r="B370" s="7">
        <f>SUMPRODUCT(($B$362:$G$367=1)*('Ground truth'!$B$3:$G$8=1))</f>
        <v/>
      </c>
      <c r="C370" s="7">
        <f>SUMPRODUCT(($I$362:$N$367=1)*('Ground truth'!$B$3:$G$8=1))</f>
        <v/>
      </c>
      <c r="D370" s="7">
        <f>SUMPRODUCT(($P$362:$U$367=1)*('Ground truth'!$B$3:$G$8=1))</f>
        <v/>
      </c>
      <c r="E370" s="7">
        <f>SUMPRODUCT(($W$362:$AB$367=1)*('Ground truth'!$B$3:$G$8=1))</f>
        <v/>
      </c>
      <c r="F370" s="7">
        <f>SUMPRODUCT(($AD$362:$AI$367=1)*('Ground truth'!$B$3:$G$8=1))</f>
        <v/>
      </c>
      <c r="G370" s="7">
        <f>SUMPRODUCT(($AK$362:$AP$367=1)*('Ground truth'!$B$3:$G$8=1))</f>
        <v/>
      </c>
      <c r="H370" s="12">
        <f>AVERAGE($B$370:$F$370)</f>
        <v/>
      </c>
      <c r="I370" s="12">
        <f>STDEV.P($B$370:$F$370)</f>
        <v/>
      </c>
    </row>
    <row r="371">
      <c r="A371" s="7" t="inlineStr">
        <is>
          <t>TN</t>
        </is>
      </c>
      <c r="B371" s="7">
        <f>SUMPRODUCT(($B$362:$G$367=0)*('Ground truth'!$B$3:$G$8=0))</f>
        <v/>
      </c>
      <c r="C371" s="7">
        <f>SUMPRODUCT(($I$362:$N$367=0)*('Ground truth'!$B$3:$G$8=0))</f>
        <v/>
      </c>
      <c r="D371" s="7">
        <f>SUMPRODUCT(($P$362:$U$367=0)*('Ground truth'!$B$3:$G$8=0))</f>
        <v/>
      </c>
      <c r="E371" s="7">
        <f>SUMPRODUCT(($W$362:$AB$367=0)*('Ground truth'!$B$3:$G$8=0))</f>
        <v/>
      </c>
      <c r="F371" s="7">
        <f>SUMPRODUCT(($AD$362:$AI$367=0)*('Ground truth'!$B$3:$G$8=0))</f>
        <v/>
      </c>
      <c r="G371" s="7">
        <f>SUMPRODUCT(($AK$362:$AP$367=0)*('Ground truth'!$B$3:$G$8=0))</f>
        <v/>
      </c>
      <c r="H371" s="12">
        <f>AVERAGE($B$371:$F$371)</f>
        <v/>
      </c>
      <c r="I371" s="12">
        <f>STDEV.P($B$371:$F$371)</f>
        <v/>
      </c>
    </row>
    <row r="372">
      <c r="A372" s="7" t="inlineStr">
        <is>
          <t>FP</t>
        </is>
      </c>
      <c r="B372" s="7">
        <f>SUMPRODUCT(($B$362:$G$367=1)*('Ground truth'!$B$3:$G$8=0))</f>
        <v/>
      </c>
      <c r="C372" s="7">
        <f>SUMPRODUCT(($I$362:$N$367=1)*('Ground truth'!$B$3:$G$8=0))</f>
        <v/>
      </c>
      <c r="D372" s="7">
        <f>SUMPRODUCT(($P$362:$U$367=1)*('Ground truth'!$B$3:$G$8=0))</f>
        <v/>
      </c>
      <c r="E372" s="7">
        <f>SUMPRODUCT(($W$362:$AB$367=1)*('Ground truth'!$B$3:$G$8=0))</f>
        <v/>
      </c>
      <c r="F372" s="7">
        <f>SUMPRODUCT(($AD$362:$AI$367=1)*('Ground truth'!$B$3:$G$8=0))</f>
        <v/>
      </c>
      <c r="G372" s="7">
        <f>SUMPRODUCT(($AK$362:$AP$367=1)*('Ground truth'!$B$3:$G$8=0))</f>
        <v/>
      </c>
      <c r="H372" s="12">
        <f>AVERAGE($B$372:$F$372)</f>
        <v/>
      </c>
      <c r="I372" s="12">
        <f>STDEV.P($B$372:$F$372)</f>
        <v/>
      </c>
    </row>
    <row r="373">
      <c r="A373" s="7" t="inlineStr">
        <is>
          <t>FN</t>
        </is>
      </c>
      <c r="B373" s="7">
        <f>SUMPRODUCT(($B$362:$G$367=0)*('Ground truth'!$B$3:$G$8=1))</f>
        <v/>
      </c>
      <c r="C373" s="7">
        <f>SUMPRODUCT(($I$362:$N$367=0)*('Ground truth'!$B$3:$G$8=1))</f>
        <v/>
      </c>
      <c r="D373" s="7">
        <f>SUMPRODUCT(($P$362:$U$367=0)*('Ground truth'!$B$3:$G$8=1))</f>
        <v/>
      </c>
      <c r="E373" s="7">
        <f>SUMPRODUCT(($W$362:$AB$367=0)*('Ground truth'!$B$3:$G$8=1))</f>
        <v/>
      </c>
      <c r="F373" s="7">
        <f>SUMPRODUCT(($AD$362:$AI$367=0)*('Ground truth'!$B$3:$G$8=1))</f>
        <v/>
      </c>
      <c r="G373" s="7">
        <f>SUMPRODUCT(($AK$362:$AP$367=0)*('Ground truth'!$B$3:$G$8=1))</f>
        <v/>
      </c>
      <c r="H373" s="12">
        <f>AVERAGE($B$373:$F$373)</f>
        <v/>
      </c>
      <c r="I373" s="12">
        <f>STDEV.P($B$373:$F$373)</f>
        <v/>
      </c>
    </row>
    <row r="374">
      <c r="A374" s="4" t="inlineStr">
        <is>
          <t>Precision</t>
        </is>
      </c>
      <c r="B374" s="12">
        <f>IFERROR($B$370/($B$370+$B$372),0)</f>
        <v/>
      </c>
      <c r="C374" s="12">
        <f>IFERROR($C$370/($C$370+$C$372),0)</f>
        <v/>
      </c>
      <c r="D374" s="12">
        <f>IFERROR($D$370/($D$370+$D$372),0)</f>
        <v/>
      </c>
      <c r="E374" s="12">
        <f>IFERROR($E$370/($E$370+$E$372),0)</f>
        <v/>
      </c>
      <c r="F374" s="12">
        <f>IFERROR($F$370/($F$370+$F$372),0)</f>
        <v/>
      </c>
      <c r="G374" s="12">
        <f>IFERROR($G$370/($G$370+$G$372),0)</f>
        <v/>
      </c>
      <c r="H374" s="18">
        <f>AVERAGE($B$374:$F$374)</f>
        <v/>
      </c>
      <c r="I374" s="18">
        <f>STDEV.P($B$374:$F$374)</f>
        <v/>
      </c>
    </row>
    <row r="375">
      <c r="A375" s="4" t="inlineStr">
        <is>
          <t>Recall</t>
        </is>
      </c>
      <c r="B375" s="12">
        <f>IFERROR($B$370/($B$370+$B$373),0)</f>
        <v/>
      </c>
      <c r="C375" s="12">
        <f>IFERROR($C$370/($C$370+$C$373),0)</f>
        <v/>
      </c>
      <c r="D375" s="12">
        <f>IFERROR($D$370/($D$370+$D$373),0)</f>
        <v/>
      </c>
      <c r="E375" s="12">
        <f>IFERROR($E$370/($E$370+$E$373),0)</f>
        <v/>
      </c>
      <c r="F375" s="12">
        <f>IFERROR($F$370/($F$370+$F$373),0)</f>
        <v/>
      </c>
      <c r="G375" s="12">
        <f>IFERROR($G$370/($G$370+$G$373),0)</f>
        <v/>
      </c>
      <c r="H375" s="18">
        <f>AVERAGE($B$375:$F$375)</f>
        <v/>
      </c>
      <c r="I375" s="18">
        <f>STDEV.P($B$375:$F$375)</f>
        <v/>
      </c>
    </row>
    <row r="376">
      <c r="A376" s="4" t="inlineStr">
        <is>
          <t>F1</t>
        </is>
      </c>
      <c r="B376" s="12">
        <f>IFERROR(2*$B$374*$B$375/($B$374+$B$375),0)</f>
        <v/>
      </c>
      <c r="C376" s="12">
        <f>IFERROR(2*$C$374*$C$375/($C$374+$C$375),0)</f>
        <v/>
      </c>
      <c r="D376" s="12">
        <f>IFERROR(2*$D$374*$D$375/($D$374+$D$375),0)</f>
        <v/>
      </c>
      <c r="E376" s="12">
        <f>IFERROR(2*$E$374*$E$375/($E$374+$E$375),0)</f>
        <v/>
      </c>
      <c r="F376" s="12">
        <f>IFERROR(2*$F$374*$F$375/($F$374+$F$375),0)</f>
        <v/>
      </c>
      <c r="G376" s="12">
        <f>IFERROR(2*$G$374*$G$375/($G$374+$G$375),0)</f>
        <v/>
      </c>
      <c r="H376" s="18">
        <f>AVERAGE($B$376:$F$376)</f>
        <v/>
      </c>
      <c r="I376" s="18">
        <f>STDEV.P($B$376:$F$376)</f>
        <v/>
      </c>
    </row>
    <row r="377">
      <c r="A377" s="4" t="inlineStr">
        <is>
          <t>Accuracy</t>
        </is>
      </c>
      <c r="B377" s="12">
        <f>IFERROR(($B$370+$B$371)/($B$370+$B$371+$B$372+$B$373),0)</f>
        <v/>
      </c>
      <c r="C377" s="12">
        <f>IFERROR(($C$370+$C$371)/($C$370+$C$371+$C$372+$C$373),0)</f>
        <v/>
      </c>
      <c r="D377" s="12">
        <f>IFERROR(($D$370+$D$371)/($D$370+$D$371+$D$372+$D$373),0)</f>
        <v/>
      </c>
      <c r="E377" s="12">
        <f>IFERROR(($E$370+$E$371)/($E$370+$E$371+$E$372+$E$373),0)</f>
        <v/>
      </c>
      <c r="F377" s="12">
        <f>IFERROR(($F$370+$F$371)/($F$370+$F$371+$F$372+$F$373),0)</f>
        <v/>
      </c>
      <c r="G377" s="12">
        <f>IFERROR(($G$370+$G$371)/($G$370+$G$371+$G$372+$G$373),0)</f>
        <v/>
      </c>
      <c r="H377" s="18">
        <f>AVERAGE($B$377:$F$377)</f>
        <v/>
      </c>
      <c r="I377" s="18">
        <f>STDEV.P($B$377:$F$377)</f>
        <v/>
      </c>
    </row>
    <row r="378">
      <c r="A378" s="4" t="inlineStr">
        <is>
          <t>Edit distance</t>
        </is>
      </c>
      <c r="B378" s="12">
        <f>SUMPRODUCT(ABS('Ground truth'!$B$3:$G$8-$B$362:$G$367))</f>
        <v/>
      </c>
      <c r="C378" s="12">
        <f>SUMPRODUCT(ABS('Ground truth'!$B$3:$G$8-$I$362:$N$367))</f>
        <v/>
      </c>
      <c r="D378" s="12">
        <f>SUMPRODUCT(ABS('Ground truth'!$B$3:$G$8-$P$362:$U$367))</f>
        <v/>
      </c>
      <c r="E378" s="12">
        <f>SUMPRODUCT(ABS('Ground truth'!$B$3:$G$8-$W$362:$AB$367))</f>
        <v/>
      </c>
      <c r="F378" s="12">
        <f>SUMPRODUCT(ABS('Ground truth'!$B$3:$G$8-$AD$362:$AI$367))</f>
        <v/>
      </c>
      <c r="G378" s="12">
        <f>SUMPRODUCT(ABS('Ground truth'!$B$3:$G$8-$AK$362:$AP$367))</f>
        <v/>
      </c>
      <c r="H378" s="18">
        <f>AVERAGE($B$378:$F$378)</f>
        <v/>
      </c>
      <c r="I378" s="18">
        <f>STDEV.P($B$378:$F$378)</f>
        <v/>
      </c>
    </row>
    <row r="379">
      <c r="A379" s="4" t="inlineStr">
        <is>
          <t>Spectral distance</t>
        </is>
      </c>
      <c r="B379" s="12">
        <f>SQRT(SUMPRODUCT(('Ground truth'!$J$3:$J$8-$B$389:$B$394)^2))</f>
        <v/>
      </c>
      <c r="C379" s="12">
        <f>SQRT(SUMPRODUCT(('Ground truth'!$J$3:$J$8-$C$389:$C$394)^2))</f>
        <v/>
      </c>
      <c r="D379" s="12">
        <f>SQRT(SUMPRODUCT(('Ground truth'!$J$3:$J$8-$D$389:$D$394)^2))</f>
        <v/>
      </c>
      <c r="E379" s="12">
        <f>SQRT(SUMPRODUCT(('Ground truth'!$J$3:$J$8-$E$389:$E$394)^2))</f>
        <v/>
      </c>
      <c r="F379" s="12">
        <f>SQRT(SUMPRODUCT(('Ground truth'!$J$3:$J$8-$F$389:$F$394)^2))</f>
        <v/>
      </c>
      <c r="G379" s="12">
        <f>SQRT(SUMPRODUCT(('Ground truth'!$J$3:$J$8-$G$389:$G$394)^2))</f>
        <v/>
      </c>
      <c r="H379" s="18">
        <f>AVERAGE($B$379:$F$379)</f>
        <v/>
      </c>
      <c r="I379" s="18">
        <f>STDEV.P($B$379:$F$379)</f>
        <v/>
      </c>
    </row>
    <row r="380">
      <c r="A380" s="4" t="inlineStr">
        <is>
          <t>Unsure cells</t>
        </is>
      </c>
      <c r="B380" s="7">
        <f>COUNTIF($B$362:$G$367,2)</f>
        <v/>
      </c>
      <c r="C380" s="7">
        <f>COUNTIF($I$362:$N$367,2)</f>
        <v/>
      </c>
      <c r="D380" s="7">
        <f>COUNTIF($P$362:$U$367,2)</f>
        <v/>
      </c>
      <c r="E380" s="7">
        <f>COUNTIF($W$362:$AB$367,2)</f>
        <v/>
      </c>
      <c r="F380" s="7">
        <f>COUNTIF($AD$362:$AI$367,2)</f>
        <v/>
      </c>
      <c r="G380" s="7">
        <f>COUNTIF($AK$362:$AP$367,2)</f>
        <v/>
      </c>
      <c r="H380" s="12">
        <f>AVERAGE($B$380:$F$380)</f>
        <v/>
      </c>
      <c r="I380" s="12">
        <f>STDEV.P($B$380:$F$380)</f>
        <v/>
      </c>
    </row>
    <row r="381">
      <c r="A381" s="3" t="inlineStr">
        <is>
          <t>eigenvalues (real part, numpy order; pasted)</t>
        </is>
      </c>
    </row>
    <row r="382">
      <c r="A382" s="3" t="inlineStr">
        <is>
          <t xml:space="preserve">  λ1</t>
        </is>
      </c>
      <c r="B382" s="19" t="n">
        <v>5.645751311064585</v>
      </c>
      <c r="C382" s="19" t="n">
        <v>5.70156211871643</v>
      </c>
      <c r="D382" s="19" t="n">
        <v>5.70156211871643</v>
      </c>
      <c r="E382" s="19" t="n">
        <v>5.70156211871643</v>
      </c>
      <c r="F382" s="19" t="n">
        <v>5.70156211871643</v>
      </c>
      <c r="G382" s="19" t="n">
        <v>5.70156211871643</v>
      </c>
    </row>
    <row r="383">
      <c r="A383" s="3" t="inlineStr">
        <is>
          <t xml:space="preserve">  λ2</t>
        </is>
      </c>
      <c r="B383" s="19" t="n">
        <v>0.3542486889354094</v>
      </c>
      <c r="C383" s="19" t="n">
        <v>-3.682108867042791e-16</v>
      </c>
      <c r="D383" s="19" t="n">
        <v>-3.682108867042791e-16</v>
      </c>
      <c r="E383" s="19" t="n">
        <v>-3.682108867042791e-16</v>
      </c>
      <c r="F383" s="19" t="n">
        <v>-3.682108867042791e-16</v>
      </c>
      <c r="G383" s="19" t="n">
        <v>-3.682108867042791e-16</v>
      </c>
    </row>
    <row r="384">
      <c r="A384" s="3" t="inlineStr">
        <is>
          <t xml:space="preserve">  λ3</t>
        </is>
      </c>
      <c r="B384" s="19" t="n">
        <v>1.418925104339236e-17</v>
      </c>
      <c r="C384" s="19" t="n">
        <v>-0.7015621187164242</v>
      </c>
      <c r="D384" s="19" t="n">
        <v>-0.7015621187164242</v>
      </c>
      <c r="E384" s="19" t="n">
        <v>-0.7015621187164242</v>
      </c>
      <c r="F384" s="19" t="n">
        <v>-0.7015621187164242</v>
      </c>
      <c r="G384" s="19" t="n">
        <v>-0.7015621187164242</v>
      </c>
    </row>
    <row r="385">
      <c r="A385" s="3" t="inlineStr">
        <is>
          <t xml:space="preserve">  λ4</t>
        </is>
      </c>
      <c r="B385" s="19" t="n">
        <v>1.418925104339236e-17</v>
      </c>
      <c r="C385" s="19" t="n">
        <v>1</v>
      </c>
      <c r="D385" s="19" t="n">
        <v>1</v>
      </c>
      <c r="E385" s="19" t="n">
        <v>1</v>
      </c>
      <c r="F385" s="19" t="n">
        <v>1</v>
      </c>
      <c r="G385" s="19" t="n">
        <v>1</v>
      </c>
    </row>
    <row r="386">
      <c r="A386" s="3" t="inlineStr">
        <is>
          <t xml:space="preserve">  λ5</t>
        </is>
      </c>
      <c r="B386" s="19" t="n">
        <v>0</v>
      </c>
      <c r="C386" s="19" t="n">
        <v>-1.035502396109509e-18</v>
      </c>
      <c r="D386" s="19" t="n">
        <v>-1.035502396109509e-18</v>
      </c>
      <c r="E386" s="19" t="n">
        <v>-1.035502396109509e-18</v>
      </c>
      <c r="F386" s="19" t="n">
        <v>-1.035502396109509e-18</v>
      </c>
      <c r="G386" s="19" t="n">
        <v>-1.035502396109509e-18</v>
      </c>
    </row>
    <row r="387">
      <c r="A387" s="3" t="inlineStr">
        <is>
          <t xml:space="preserve">  λ6</t>
        </is>
      </c>
      <c r="B387" s="19" t="n">
        <v>-2.775557561562891e-17</v>
      </c>
      <c r="C387" s="19" t="n">
        <v>-1.035502396109509e-18</v>
      </c>
      <c r="D387" s="19" t="n">
        <v>-1.035502396109509e-18</v>
      </c>
      <c r="E387" s="19" t="n">
        <v>-1.035502396109509e-18</v>
      </c>
      <c r="F387" s="19" t="n">
        <v>-1.035502396109509e-18</v>
      </c>
      <c r="G387" s="19" t="n">
        <v>-1.035502396109509e-18</v>
      </c>
    </row>
    <row r="388">
      <c r="A388" s="3" t="inlineStr">
        <is>
          <t>eigenvalues sorted desc (LARGE)</t>
        </is>
      </c>
    </row>
    <row r="389">
      <c r="A389" s="3" t="inlineStr">
        <is>
          <t xml:space="preserve">  λ(1)</t>
        </is>
      </c>
      <c r="B389" s="19">
        <f>LARGE($B$382:$B$387,1)</f>
        <v/>
      </c>
      <c r="C389" s="19">
        <f>LARGE($C$382:$C$387,1)</f>
        <v/>
      </c>
      <c r="D389" s="19">
        <f>LARGE($D$382:$D$387,1)</f>
        <v/>
      </c>
      <c r="E389" s="19">
        <f>LARGE($E$382:$E$387,1)</f>
        <v/>
      </c>
      <c r="F389" s="19">
        <f>LARGE($F$382:$F$387,1)</f>
        <v/>
      </c>
      <c r="G389" s="19">
        <f>LARGE($G$382:$G$387,1)</f>
        <v/>
      </c>
    </row>
    <row r="390">
      <c r="A390" s="3" t="inlineStr">
        <is>
          <t xml:space="preserve">  λ(2)</t>
        </is>
      </c>
      <c r="B390" s="19">
        <f>LARGE($B$382:$B$387,2)</f>
        <v/>
      </c>
      <c r="C390" s="19">
        <f>LARGE($C$382:$C$387,2)</f>
        <v/>
      </c>
      <c r="D390" s="19">
        <f>LARGE($D$382:$D$387,2)</f>
        <v/>
      </c>
      <c r="E390" s="19">
        <f>LARGE($E$382:$E$387,2)</f>
        <v/>
      </c>
      <c r="F390" s="19">
        <f>LARGE($F$382:$F$387,2)</f>
        <v/>
      </c>
      <c r="G390" s="19">
        <f>LARGE($G$382:$G$387,2)</f>
        <v/>
      </c>
    </row>
    <row r="391">
      <c r="A391" s="3" t="inlineStr">
        <is>
          <t xml:space="preserve">  λ(3)</t>
        </is>
      </c>
      <c r="B391" s="19">
        <f>LARGE($B$382:$B$387,3)</f>
        <v/>
      </c>
      <c r="C391" s="19">
        <f>LARGE($C$382:$C$387,3)</f>
        <v/>
      </c>
      <c r="D391" s="19">
        <f>LARGE($D$382:$D$387,3)</f>
        <v/>
      </c>
      <c r="E391" s="19">
        <f>LARGE($E$382:$E$387,3)</f>
        <v/>
      </c>
      <c r="F391" s="19">
        <f>LARGE($F$382:$F$387,3)</f>
        <v/>
      </c>
      <c r="G391" s="19">
        <f>LARGE($G$382:$G$387,3)</f>
        <v/>
      </c>
    </row>
    <row r="392">
      <c r="A392" s="3" t="inlineStr">
        <is>
          <t xml:space="preserve">  λ(4)</t>
        </is>
      </c>
      <c r="B392" s="19">
        <f>LARGE($B$382:$B$387,4)</f>
        <v/>
      </c>
      <c r="C392" s="19">
        <f>LARGE($C$382:$C$387,4)</f>
        <v/>
      </c>
      <c r="D392" s="19">
        <f>LARGE($D$382:$D$387,4)</f>
        <v/>
      </c>
      <c r="E392" s="19">
        <f>LARGE($E$382:$E$387,4)</f>
        <v/>
      </c>
      <c r="F392" s="19">
        <f>LARGE($F$382:$F$387,4)</f>
        <v/>
      </c>
      <c r="G392" s="19">
        <f>LARGE($G$382:$G$387,4)</f>
        <v/>
      </c>
    </row>
    <row r="393">
      <c r="A393" s="3" t="inlineStr">
        <is>
          <t xml:space="preserve">  λ(5)</t>
        </is>
      </c>
      <c r="B393" s="19">
        <f>LARGE($B$382:$B$387,5)</f>
        <v/>
      </c>
      <c r="C393" s="19">
        <f>LARGE($C$382:$C$387,5)</f>
        <v/>
      </c>
      <c r="D393" s="19">
        <f>LARGE($D$382:$D$387,5)</f>
        <v/>
      </c>
      <c r="E393" s="19">
        <f>LARGE($E$382:$E$387,5)</f>
        <v/>
      </c>
      <c r="F393" s="19">
        <f>LARGE($F$382:$F$387,5)</f>
        <v/>
      </c>
      <c r="G393" s="19">
        <f>LARGE($G$382:$G$387,5)</f>
        <v/>
      </c>
    </row>
    <row r="394">
      <c r="A394" s="3" t="inlineStr">
        <is>
          <t xml:space="preserve">  λ(6)</t>
        </is>
      </c>
      <c r="B394" s="19">
        <f>LARGE($B$382:$B$387,6)</f>
        <v/>
      </c>
      <c r="C394" s="19">
        <f>LARGE($C$382:$C$387,6)</f>
        <v/>
      </c>
      <c r="D394" s="19">
        <f>LARGE($D$382:$D$387,6)</f>
        <v/>
      </c>
      <c r="E394" s="19">
        <f>LARGE($E$382:$E$387,6)</f>
        <v/>
      </c>
      <c r="F394" s="19">
        <f>LARGE($F$382:$F$387,6)</f>
        <v/>
      </c>
      <c r="G394" s="19">
        <f>LARGE($G$382:$G$387,6)</f>
        <v/>
      </c>
    </row>
    <row r="395">
      <c r="A395" s="3" t="inlineStr">
        <is>
          <t>check: Σeig − trace (→0)</t>
        </is>
      </c>
      <c r="B395" s="3">
        <f>ROUND(SUM($B$382:$B$387)-($B$362+$C$363+$D$364+$E$365+$F$366+$G$367),6)</f>
        <v/>
      </c>
      <c r="C395" s="3">
        <f>ROUND(SUM($C$382:$C$387)-($I$362+$J$363+$K$364+$L$365+$M$366+$N$367),6)</f>
        <v/>
      </c>
      <c r="D395" s="3">
        <f>ROUND(SUM($D$382:$D$387)-($P$362+$Q$363+$R$364+$S$365+$T$366+$U$367),6)</f>
        <v/>
      </c>
      <c r="E395" s="3">
        <f>ROUND(SUM($E$382:$E$387)-($W$362+$X$363+$Y$364+$Z$365+$AA$366+$AB$367),6)</f>
        <v/>
      </c>
      <c r="F395" s="3">
        <f>ROUND(SUM($F$382:$F$387)-($AD$362+$AE$363+$AF$364+$AG$365+$AH$366+$AI$367),6)</f>
        <v/>
      </c>
      <c r="G395" s="3">
        <f>ROUND(SUM($G$382:$G$387)-($AK$362+$AL$363+$AM$364+$AN$365+$AO$366+$AP$367),6)</f>
        <v/>
      </c>
    </row>
    <row r="396">
      <c r="A396" s="3" t="inlineStr">
        <is>
          <t>check: Πeig − det (→0)</t>
        </is>
      </c>
      <c r="B396" s="3">
        <f>ROUND(MDETERM($B$362:$G$367)-PRODUCT($B$382:$B$387),6)</f>
        <v/>
      </c>
      <c r="C396" s="3">
        <f>ROUND(MDETERM($I$362:$N$367)-PRODUCT($C$382:$C$387),6)</f>
        <v/>
      </c>
      <c r="D396" s="3">
        <f>ROUND(MDETERM($P$362:$U$367)-PRODUCT($D$382:$D$387),6)</f>
        <v/>
      </c>
      <c r="E396" s="3">
        <f>ROUND(MDETERM($W$362:$AB$367)-PRODUCT($E$382:$E$387),6)</f>
        <v/>
      </c>
      <c r="F396" s="3">
        <f>ROUND(MDETERM($AD$362:$AI$367)-PRODUCT($F$382:$F$387),6)</f>
        <v/>
      </c>
      <c r="G396" s="3">
        <f>ROUND(MDETERM($AK$362:$AP$367)-PRODUCT($G$382:$G$387),6)</f>
        <v/>
      </c>
    </row>
    <row r="397">
      <c r="A397" s="3" t="inlineStr">
        <is>
          <t>complex eigenvalues?</t>
        </is>
      </c>
      <c r="B397" s="3" t="inlineStr"/>
      <c r="C397" s="3" t="inlineStr"/>
      <c r="D397" s="3" t="inlineStr"/>
      <c r="E397" s="3" t="inlineStr"/>
      <c r="F397" s="3" t="inlineStr"/>
      <c r="G397" s="3" t="inlineStr"/>
    </row>
    <row r="398">
      <c r="A398" s="3" t="inlineStr">
        <is>
          <t>check: det(M − λᵢI) per sorted λ (→0)</t>
        </is>
      </c>
    </row>
    <row r="399">
      <c r="A399" s="3" t="inlineStr">
        <is>
          <t xml:space="preserve">  det(M − λ(1)I)</t>
        </is>
      </c>
      <c r="B399" s="3">
        <f t="array" ref="B399">ROUND(MDETERM($B$362:$G$367-$B$389*MUNIT(6)),6)</f>
        <v/>
      </c>
      <c r="C399" s="3">
        <f t="array" ref="C399">ROUND(MDETERM($I$362:$N$367-$C$389*MUNIT(6)),6)</f>
        <v/>
      </c>
      <c r="D399" s="3">
        <f t="array" ref="D399">ROUND(MDETERM($P$362:$U$367-$D$389*MUNIT(6)),6)</f>
        <v/>
      </c>
      <c r="E399" s="3">
        <f t="array" ref="E399">ROUND(MDETERM($W$362:$AB$367-$E$389*MUNIT(6)),6)</f>
        <v/>
      </c>
      <c r="F399" s="3">
        <f t="array" ref="F399">ROUND(MDETERM($AD$362:$AI$367-$F$389*MUNIT(6)),6)</f>
        <v/>
      </c>
      <c r="G399" s="3">
        <f t="array" ref="G399">ROUND(MDETERM($AK$362:$AP$367-$G$389*MUNIT(6)),6)</f>
        <v/>
      </c>
    </row>
    <row r="400">
      <c r="A400" s="3" t="inlineStr">
        <is>
          <t xml:space="preserve">  det(M − λ(2)I)</t>
        </is>
      </c>
      <c r="B400" s="3">
        <f t="array" ref="B400">ROUND(MDETERM($B$362:$G$367-$B$390*MUNIT(6)),6)</f>
        <v/>
      </c>
      <c r="C400" s="3">
        <f t="array" ref="C400">ROUND(MDETERM($I$362:$N$367-$C$390*MUNIT(6)),6)</f>
        <v/>
      </c>
      <c r="D400" s="3">
        <f t="array" ref="D400">ROUND(MDETERM($P$362:$U$367-$D$390*MUNIT(6)),6)</f>
        <v/>
      </c>
      <c r="E400" s="3">
        <f t="array" ref="E400">ROUND(MDETERM($W$362:$AB$367-$E$390*MUNIT(6)),6)</f>
        <v/>
      </c>
      <c r="F400" s="3">
        <f t="array" ref="F400">ROUND(MDETERM($AD$362:$AI$367-$F$390*MUNIT(6)),6)</f>
        <v/>
      </c>
      <c r="G400" s="3">
        <f t="array" ref="G400">ROUND(MDETERM($AK$362:$AP$367-$G$390*MUNIT(6)),6)</f>
        <v/>
      </c>
    </row>
    <row r="401">
      <c r="A401" s="3" t="inlineStr">
        <is>
          <t xml:space="preserve">  det(M − λ(3)I)</t>
        </is>
      </c>
      <c r="B401" s="3">
        <f t="array" ref="B401">ROUND(MDETERM($B$362:$G$367-$B$391*MUNIT(6)),6)</f>
        <v/>
      </c>
      <c r="C401" s="3">
        <f t="array" ref="C401">ROUND(MDETERM($I$362:$N$367-$C$391*MUNIT(6)),6)</f>
        <v/>
      </c>
      <c r="D401" s="3">
        <f t="array" ref="D401">ROUND(MDETERM($P$362:$U$367-$D$391*MUNIT(6)),6)</f>
        <v/>
      </c>
      <c r="E401" s="3">
        <f t="array" ref="E401">ROUND(MDETERM($W$362:$AB$367-$E$391*MUNIT(6)),6)</f>
        <v/>
      </c>
      <c r="F401" s="3">
        <f t="array" ref="F401">ROUND(MDETERM($AD$362:$AI$367-$F$391*MUNIT(6)),6)</f>
        <v/>
      </c>
      <c r="G401" s="3">
        <f t="array" ref="G401">ROUND(MDETERM($AK$362:$AP$367-$G$391*MUNIT(6)),6)</f>
        <v/>
      </c>
    </row>
    <row r="402">
      <c r="A402" s="3" t="inlineStr">
        <is>
          <t xml:space="preserve">  det(M − λ(4)I)</t>
        </is>
      </c>
      <c r="B402" s="3">
        <f t="array" ref="B402">ROUND(MDETERM($B$362:$G$367-$B$392*MUNIT(6)),6)</f>
        <v/>
      </c>
      <c r="C402" s="3">
        <f t="array" ref="C402">ROUND(MDETERM($I$362:$N$367-$C$392*MUNIT(6)),6)</f>
        <v/>
      </c>
      <c r="D402" s="3">
        <f t="array" ref="D402">ROUND(MDETERM($P$362:$U$367-$D$392*MUNIT(6)),6)</f>
        <v/>
      </c>
      <c r="E402" s="3">
        <f t="array" ref="E402">ROUND(MDETERM($W$362:$AB$367-$E$392*MUNIT(6)),6)</f>
        <v/>
      </c>
      <c r="F402" s="3">
        <f t="array" ref="F402">ROUND(MDETERM($AD$362:$AI$367-$F$392*MUNIT(6)),6)</f>
        <v/>
      </c>
      <c r="G402" s="3">
        <f t="array" ref="G402">ROUND(MDETERM($AK$362:$AP$367-$G$392*MUNIT(6)),6)</f>
        <v/>
      </c>
    </row>
    <row r="403">
      <c r="A403" s="3" t="inlineStr">
        <is>
          <t xml:space="preserve">  det(M − λ(5)I)</t>
        </is>
      </c>
      <c r="B403" s="3">
        <f t="array" ref="B403">ROUND(MDETERM($B$362:$G$367-$B$393*MUNIT(6)),6)</f>
        <v/>
      </c>
      <c r="C403" s="3">
        <f t="array" ref="C403">ROUND(MDETERM($I$362:$N$367-$C$393*MUNIT(6)),6)</f>
        <v/>
      </c>
      <c r="D403" s="3">
        <f t="array" ref="D403">ROUND(MDETERM($P$362:$U$367-$D$393*MUNIT(6)),6)</f>
        <v/>
      </c>
      <c r="E403" s="3">
        <f t="array" ref="E403">ROUND(MDETERM($W$362:$AB$367-$E$393*MUNIT(6)),6)</f>
        <v/>
      </c>
      <c r="F403" s="3">
        <f t="array" ref="F403">ROUND(MDETERM($AD$362:$AI$367-$F$393*MUNIT(6)),6)</f>
        <v/>
      </c>
      <c r="G403" s="3">
        <f t="array" ref="G403">ROUND(MDETERM($AK$362:$AP$367-$G$393*MUNIT(6)),6)</f>
        <v/>
      </c>
    </row>
    <row r="404">
      <c r="A404" s="3" t="inlineStr">
        <is>
          <t xml:space="preserve">  det(M − λ(6)I)</t>
        </is>
      </c>
      <c r="B404" s="3">
        <f t="array" ref="B404">ROUND(MDETERM($B$362:$G$367-$B$394*MUNIT(6)),6)</f>
        <v/>
      </c>
      <c r="C404" s="3">
        <f t="array" ref="C404">ROUND(MDETERM($I$362:$N$367-$C$394*MUNIT(6)),6)</f>
        <v/>
      </c>
      <c r="D404" s="3">
        <f t="array" ref="D404">ROUND(MDETERM($P$362:$U$367-$D$394*MUNIT(6)),6)</f>
        <v/>
      </c>
      <c r="E404" s="3">
        <f t="array" ref="E404">ROUND(MDETERM($W$362:$AB$367-$E$394*MUNIT(6)),6)</f>
        <v/>
      </c>
      <c r="F404" s="3">
        <f t="array" ref="F404">ROUND(MDETERM($AD$362:$AI$367-$F$394*MUNIT(6)),6)</f>
        <v/>
      </c>
      <c r="G404" s="3">
        <f t="array" ref="G404">ROUND(MDETERM($AK$362:$AP$367-$G$394*MUNIT(6)),6)</f>
        <v/>
      </c>
    </row>
    <row r="408" ht="16" customHeight="1">
      <c r="A408" s="14" t="inlineStr">
        <is>
          <t>RAG R1 | llama3.3:70b</t>
        </is>
      </c>
      <c r="B408" s="9" t="inlineStr">
        <is>
          <t>run 1 (raw, pasted)</t>
        </is>
      </c>
      <c r="I408" s="9" t="inlineStr">
        <is>
          <t>run 2 (raw, pasted)</t>
        </is>
      </c>
      <c r="P408" s="9" t="inlineStr">
        <is>
          <t>run 3 (raw, pasted)</t>
        </is>
      </c>
      <c r="W408" s="9" t="inlineStr">
        <is>
          <t>run 4 (raw, pasted)</t>
        </is>
      </c>
      <c r="AD408" s="9" t="inlineStr">
        <is>
          <t>run 5 (raw, pasted)</t>
        </is>
      </c>
      <c r="AK408" s="9" t="inlineStr">
        <is>
          <t>Step2 average matrix (formula)</t>
        </is>
      </c>
      <c r="AR408" s="9" t="inlineStr">
        <is>
          <t>ground truth (reference)</t>
        </is>
      </c>
    </row>
    <row r="409" ht="60" customHeight="1">
      <c r="B409" s="15" t="inlineStr">
        <is>
          <t>Spacecraft</t>
        </is>
      </c>
      <c r="C409" s="15" t="inlineStr">
        <is>
          <t>Guidance, Navigation, and Control (GNC) Subsystem</t>
        </is>
      </c>
      <c r="D409" s="15" t="inlineStr">
        <is>
          <t>Propulsion Subsystem</t>
        </is>
      </c>
      <c r="E409" s="15" t="inlineStr">
        <is>
          <t>Power Subsystem</t>
        </is>
      </c>
      <c r="F409" s="15" t="inlineStr">
        <is>
          <t>Reaction Wheel</t>
        </is>
      </c>
      <c r="G409" s="15" t="inlineStr">
        <is>
          <t>GNC Software</t>
        </is>
      </c>
      <c r="I409" s="15" t="inlineStr">
        <is>
          <t>Spacecraft</t>
        </is>
      </c>
      <c r="J409" s="15" t="inlineStr">
        <is>
          <t>Guidance, Navigation, and Control (GNC) Subsystem</t>
        </is>
      </c>
      <c r="K409" s="15" t="inlineStr">
        <is>
          <t>Propulsion Subsystem</t>
        </is>
      </c>
      <c r="L409" s="15" t="inlineStr">
        <is>
          <t>Power Subsystem</t>
        </is>
      </c>
      <c r="M409" s="15" t="inlineStr">
        <is>
          <t>Reaction Wheel</t>
        </is>
      </c>
      <c r="N409" s="15" t="inlineStr">
        <is>
          <t>GNC Software</t>
        </is>
      </c>
      <c r="P409" s="15" t="inlineStr">
        <is>
          <t>Spacecraft</t>
        </is>
      </c>
      <c r="Q409" s="15" t="inlineStr">
        <is>
          <t>Guidance, Navigation, and Control (GNC) Subsystem</t>
        </is>
      </c>
      <c r="R409" s="15" t="inlineStr">
        <is>
          <t>Propulsion Subsystem</t>
        </is>
      </c>
      <c r="S409" s="15" t="inlineStr">
        <is>
          <t>Power Subsystem</t>
        </is>
      </c>
      <c r="T409" s="15" t="inlineStr">
        <is>
          <t>Reaction Wheel</t>
        </is>
      </c>
      <c r="U409" s="15" t="inlineStr">
        <is>
          <t>GNC Software</t>
        </is>
      </c>
      <c r="W409" s="15" t="inlineStr">
        <is>
          <t>Spacecraft</t>
        </is>
      </c>
      <c r="X409" s="15" t="inlineStr">
        <is>
          <t>Guidance, Navigation, and Control (GNC) Subsystem</t>
        </is>
      </c>
      <c r="Y409" s="15" t="inlineStr">
        <is>
          <t>Propulsion Subsystem</t>
        </is>
      </c>
      <c r="Z409" s="15" t="inlineStr">
        <is>
          <t>Power Subsystem</t>
        </is>
      </c>
      <c r="AA409" s="15" t="inlineStr">
        <is>
          <t>Reaction Wheel</t>
        </is>
      </c>
      <c r="AB409" s="15" t="inlineStr">
        <is>
          <t>GNC Software</t>
        </is>
      </c>
      <c r="AD409" s="15" t="inlineStr">
        <is>
          <t>Spacecraft</t>
        </is>
      </c>
      <c r="AE409" s="15" t="inlineStr">
        <is>
          <t>Guidance, Navigation, and Control (GNC) Subsystem</t>
        </is>
      </c>
      <c r="AF409" s="15" t="inlineStr">
        <is>
          <t>Propulsion Subsystem</t>
        </is>
      </c>
      <c r="AG409" s="15" t="inlineStr">
        <is>
          <t>Power Subsystem</t>
        </is>
      </c>
      <c r="AH409" s="15" t="inlineStr">
        <is>
          <t>Reaction Wheel</t>
        </is>
      </c>
      <c r="AI409" s="15" t="inlineStr">
        <is>
          <t>GNC Software</t>
        </is>
      </c>
      <c r="AK409" s="15" t="inlineStr">
        <is>
          <t>Spacecraft</t>
        </is>
      </c>
      <c r="AL409" s="15" t="inlineStr">
        <is>
          <t>Guidance, Navigation, and Control (GNC) Subsystem</t>
        </is>
      </c>
      <c r="AM409" s="15" t="inlineStr">
        <is>
          <t>Propulsion Subsystem</t>
        </is>
      </c>
      <c r="AN409" s="15" t="inlineStr">
        <is>
          <t>Power Subsystem</t>
        </is>
      </c>
      <c r="AO409" s="15" t="inlineStr">
        <is>
          <t>Reaction Wheel</t>
        </is>
      </c>
      <c r="AP409" s="15" t="inlineStr">
        <is>
          <t>GNC Software</t>
        </is>
      </c>
    </row>
    <row r="410">
      <c r="A410" s="3" t="inlineStr">
        <is>
          <t>Spacecraft</t>
        </is>
      </c>
      <c r="B410" s="8" t="n">
        <v>1</v>
      </c>
      <c r="C410" s="8" t="n">
        <v>1</v>
      </c>
      <c r="D410" s="8" t="n">
        <v>1</v>
      </c>
      <c r="E410" s="8" t="n">
        <v>1</v>
      </c>
      <c r="F410" s="8" t="n">
        <v>1</v>
      </c>
      <c r="G410" s="8" t="n">
        <v>1</v>
      </c>
      <c r="I410" s="8" t="n">
        <v>1</v>
      </c>
      <c r="J410" s="8" t="n">
        <v>1</v>
      </c>
      <c r="K410" s="8" t="n">
        <v>1</v>
      </c>
      <c r="L410" s="8" t="n">
        <v>1</v>
      </c>
      <c r="M410" s="8" t="n">
        <v>1</v>
      </c>
      <c r="N410" s="8" t="n">
        <v>1</v>
      </c>
      <c r="P410" s="8" t="n">
        <v>1</v>
      </c>
      <c r="Q410" s="8" t="n">
        <v>1</v>
      </c>
      <c r="R410" s="8" t="n">
        <v>1</v>
      </c>
      <c r="S410" s="8" t="n">
        <v>1</v>
      </c>
      <c r="T410" s="8" t="n">
        <v>1</v>
      </c>
      <c r="U410" s="8" t="n">
        <v>1</v>
      </c>
      <c r="W410" s="8" t="n">
        <v>1</v>
      </c>
      <c r="X410" s="8" t="n">
        <v>1</v>
      </c>
      <c r="Y410" s="8" t="n">
        <v>1</v>
      </c>
      <c r="Z410" s="8" t="n">
        <v>1</v>
      </c>
      <c r="AA410" s="8" t="n">
        <v>1</v>
      </c>
      <c r="AB410" s="8" t="n">
        <v>1</v>
      </c>
      <c r="AD410" s="8" t="n">
        <v>1</v>
      </c>
      <c r="AE410" s="8" t="n">
        <v>1</v>
      </c>
      <c r="AF410" s="8" t="n">
        <v>1</v>
      </c>
      <c r="AG410" s="8" t="n">
        <v>1</v>
      </c>
      <c r="AH410" s="8" t="n">
        <v>1</v>
      </c>
      <c r="AI410" s="8" t="n">
        <v>1</v>
      </c>
      <c r="AK410" s="8">
        <f>IF(($B$410&lt;&gt;2)+($I$410&lt;&gt;2)+($P$410&lt;&gt;2)+($W$410&lt;&gt;2)+($AD$410&lt;&gt;2)=0,2,IF((($B$410&lt;&gt;2)*$B$410+($I$410&lt;&gt;2)*$I$410+($P$410&lt;&gt;2)*$P$410+($W$410&lt;&gt;2)*$W$410+($AD$410&lt;&gt;2)*$AD$410)/(($B$410&lt;&gt;2)+($I$410&lt;&gt;2)+($P$410&lt;&gt;2)+($W$410&lt;&gt;2)+($AD$410&lt;&gt;2))&gt;=0.5,1,0))</f>
        <v/>
      </c>
      <c r="AL410" s="8">
        <f>IF(($C$410&lt;&gt;2)+($J$410&lt;&gt;2)+($Q$410&lt;&gt;2)+($X$410&lt;&gt;2)+($AE$410&lt;&gt;2)=0,2,IF((($C$410&lt;&gt;2)*$C$410+($J$410&lt;&gt;2)*$J$410+($Q$410&lt;&gt;2)*$Q$410+($X$410&lt;&gt;2)*$X$410+($AE$410&lt;&gt;2)*$AE$410)/(($C$410&lt;&gt;2)+($J$410&lt;&gt;2)+($Q$410&lt;&gt;2)+($X$410&lt;&gt;2)+($AE$410&lt;&gt;2))&gt;=0.5,1,0))</f>
        <v/>
      </c>
      <c r="AM410" s="8">
        <f>IF(($D$410&lt;&gt;2)+($K$410&lt;&gt;2)+($R$410&lt;&gt;2)+($Y$410&lt;&gt;2)+($AF$410&lt;&gt;2)=0,2,IF((($D$410&lt;&gt;2)*$D$410+($K$410&lt;&gt;2)*$K$410+($R$410&lt;&gt;2)*$R$410+($Y$410&lt;&gt;2)*$Y$410+($AF$410&lt;&gt;2)*$AF$410)/(($D$410&lt;&gt;2)+($K$410&lt;&gt;2)+($R$410&lt;&gt;2)+($Y$410&lt;&gt;2)+($AF$410&lt;&gt;2))&gt;=0.5,1,0))</f>
        <v/>
      </c>
      <c r="AN410" s="8">
        <f>IF(($E$410&lt;&gt;2)+($L$410&lt;&gt;2)+($S$410&lt;&gt;2)+($Z$410&lt;&gt;2)+($AG$410&lt;&gt;2)=0,2,IF((($E$410&lt;&gt;2)*$E$410+($L$410&lt;&gt;2)*$L$410+($S$410&lt;&gt;2)*$S$410+($Z$410&lt;&gt;2)*$Z$410+($AG$410&lt;&gt;2)*$AG$410)/(($E$410&lt;&gt;2)+($L$410&lt;&gt;2)+($S$410&lt;&gt;2)+($Z$410&lt;&gt;2)+($AG$410&lt;&gt;2))&gt;=0.5,1,0))</f>
        <v/>
      </c>
      <c r="AO410" s="8">
        <f>IF(($F$410&lt;&gt;2)+($M$410&lt;&gt;2)+($T$410&lt;&gt;2)+($AA$410&lt;&gt;2)+($AH$410&lt;&gt;2)=0,2,IF((($F$410&lt;&gt;2)*$F$410+($M$410&lt;&gt;2)*$M$410+($T$410&lt;&gt;2)*$T$410+($AA$410&lt;&gt;2)*$AA$410+($AH$410&lt;&gt;2)*$AH$410)/(($F$410&lt;&gt;2)+($M$410&lt;&gt;2)+($T$410&lt;&gt;2)+($AA$410&lt;&gt;2)+($AH$410&lt;&gt;2))&gt;=0.5,1,0))</f>
        <v/>
      </c>
      <c r="AP410" s="8">
        <f>IF(($G$410&lt;&gt;2)+($N$410&lt;&gt;2)+($U$410&lt;&gt;2)+($AB$410&lt;&gt;2)+($AI$410&lt;&gt;2)=0,2,IF((($G$410&lt;&gt;2)*$G$410+($N$410&lt;&gt;2)*$N$410+($U$410&lt;&gt;2)*$U$410+($AB$410&lt;&gt;2)*$AB$410+($AI$410&lt;&gt;2)*$AI$410)/(($G$410&lt;&gt;2)+($N$410&lt;&gt;2)+($U$410&lt;&gt;2)+($AB$410&lt;&gt;2)+($AI$410&lt;&gt;2))&gt;=0.5,1,0))</f>
        <v/>
      </c>
      <c r="AR410" s="16">
        <f>'Ground truth'!$B$3</f>
        <v/>
      </c>
      <c r="AS410" s="16">
        <f>'Ground truth'!$C$3</f>
        <v/>
      </c>
      <c r="AT410" s="16">
        <f>'Ground truth'!$D$3</f>
        <v/>
      </c>
      <c r="AU410" s="16">
        <f>'Ground truth'!$E$3</f>
        <v/>
      </c>
      <c r="AV410" s="16">
        <f>'Ground truth'!$F$3</f>
        <v/>
      </c>
      <c r="AW410" s="16">
        <f>'Ground truth'!$G$3</f>
        <v/>
      </c>
    </row>
    <row r="411">
      <c r="A411" s="3" t="inlineStr">
        <is>
          <t>Guidance, Navigation, and Control (GNC) Subsystem</t>
        </is>
      </c>
      <c r="B411" s="8" t="n">
        <v>1</v>
      </c>
      <c r="C411" s="8" t="n">
        <v>1</v>
      </c>
      <c r="D411" s="8" t="n">
        <v>0</v>
      </c>
      <c r="E411" s="8" t="n">
        <v>0</v>
      </c>
      <c r="F411" s="8" t="n">
        <v>1</v>
      </c>
      <c r="G411" s="8" t="n">
        <v>1</v>
      </c>
      <c r="I411" s="8" t="n">
        <v>1</v>
      </c>
      <c r="J411" s="8" t="n">
        <v>1</v>
      </c>
      <c r="K411" s="8" t="n">
        <v>0</v>
      </c>
      <c r="L411" s="8" t="n">
        <v>0</v>
      </c>
      <c r="M411" s="8" t="n">
        <v>1</v>
      </c>
      <c r="N411" s="8" t="n">
        <v>1</v>
      </c>
      <c r="P411" s="8" t="n">
        <v>1</v>
      </c>
      <c r="Q411" s="8" t="n">
        <v>1</v>
      </c>
      <c r="R411" s="8" t="n">
        <v>0</v>
      </c>
      <c r="S411" s="8" t="n">
        <v>0</v>
      </c>
      <c r="T411" s="8" t="n">
        <v>1</v>
      </c>
      <c r="U411" s="8" t="n">
        <v>1</v>
      </c>
      <c r="W411" s="8" t="n">
        <v>1</v>
      </c>
      <c r="X411" s="8" t="n">
        <v>1</v>
      </c>
      <c r="Y411" s="8" t="n">
        <v>0</v>
      </c>
      <c r="Z411" s="8" t="n">
        <v>0</v>
      </c>
      <c r="AA411" s="8" t="n">
        <v>1</v>
      </c>
      <c r="AB411" s="8" t="n">
        <v>1</v>
      </c>
      <c r="AD411" s="8" t="n">
        <v>1</v>
      </c>
      <c r="AE411" s="8" t="n">
        <v>1</v>
      </c>
      <c r="AF411" s="8" t="n">
        <v>0</v>
      </c>
      <c r="AG411" s="8" t="n">
        <v>0</v>
      </c>
      <c r="AH411" s="8" t="n">
        <v>1</v>
      </c>
      <c r="AI411" s="8" t="n">
        <v>1</v>
      </c>
      <c r="AK411" s="8">
        <f>IF(($B$411&lt;&gt;2)+($I$411&lt;&gt;2)+($P$411&lt;&gt;2)+($W$411&lt;&gt;2)+($AD$411&lt;&gt;2)=0,2,IF((($B$411&lt;&gt;2)*$B$411+($I$411&lt;&gt;2)*$I$411+($P$411&lt;&gt;2)*$P$411+($W$411&lt;&gt;2)*$W$411+($AD$411&lt;&gt;2)*$AD$411)/(($B$411&lt;&gt;2)+($I$411&lt;&gt;2)+($P$411&lt;&gt;2)+($W$411&lt;&gt;2)+($AD$411&lt;&gt;2))&gt;=0.5,1,0))</f>
        <v/>
      </c>
      <c r="AL411" s="8">
        <f>IF(($C$411&lt;&gt;2)+($J$411&lt;&gt;2)+($Q$411&lt;&gt;2)+($X$411&lt;&gt;2)+($AE$411&lt;&gt;2)=0,2,IF((($C$411&lt;&gt;2)*$C$411+($J$411&lt;&gt;2)*$J$411+($Q$411&lt;&gt;2)*$Q$411+($X$411&lt;&gt;2)*$X$411+($AE$411&lt;&gt;2)*$AE$411)/(($C$411&lt;&gt;2)+($J$411&lt;&gt;2)+($Q$411&lt;&gt;2)+($X$411&lt;&gt;2)+($AE$411&lt;&gt;2))&gt;=0.5,1,0))</f>
        <v/>
      </c>
      <c r="AM411" s="8">
        <f>IF(($D$411&lt;&gt;2)+($K$411&lt;&gt;2)+($R$411&lt;&gt;2)+($Y$411&lt;&gt;2)+($AF$411&lt;&gt;2)=0,2,IF((($D$411&lt;&gt;2)*$D$411+($K$411&lt;&gt;2)*$K$411+($R$411&lt;&gt;2)*$R$411+($Y$411&lt;&gt;2)*$Y$411+($AF$411&lt;&gt;2)*$AF$411)/(($D$411&lt;&gt;2)+($K$411&lt;&gt;2)+($R$411&lt;&gt;2)+($Y$411&lt;&gt;2)+($AF$411&lt;&gt;2))&gt;=0.5,1,0))</f>
        <v/>
      </c>
      <c r="AN411" s="8">
        <f>IF(($E$411&lt;&gt;2)+($L$411&lt;&gt;2)+($S$411&lt;&gt;2)+($Z$411&lt;&gt;2)+($AG$411&lt;&gt;2)=0,2,IF((($E$411&lt;&gt;2)*$E$411+($L$411&lt;&gt;2)*$L$411+($S$411&lt;&gt;2)*$S$411+($Z$411&lt;&gt;2)*$Z$411+($AG$411&lt;&gt;2)*$AG$411)/(($E$411&lt;&gt;2)+($L$411&lt;&gt;2)+($S$411&lt;&gt;2)+($Z$411&lt;&gt;2)+($AG$411&lt;&gt;2))&gt;=0.5,1,0))</f>
        <v/>
      </c>
      <c r="AO411" s="8">
        <f>IF(($F$411&lt;&gt;2)+($M$411&lt;&gt;2)+($T$411&lt;&gt;2)+($AA$411&lt;&gt;2)+($AH$411&lt;&gt;2)=0,2,IF((($F$411&lt;&gt;2)*$F$411+($M$411&lt;&gt;2)*$M$411+($T$411&lt;&gt;2)*$T$411+($AA$411&lt;&gt;2)*$AA$411+($AH$411&lt;&gt;2)*$AH$411)/(($F$411&lt;&gt;2)+($M$411&lt;&gt;2)+($T$411&lt;&gt;2)+($AA$411&lt;&gt;2)+($AH$411&lt;&gt;2))&gt;=0.5,1,0))</f>
        <v/>
      </c>
      <c r="AP411" s="8">
        <f>IF(($G$411&lt;&gt;2)+($N$411&lt;&gt;2)+($U$411&lt;&gt;2)+($AB$411&lt;&gt;2)+($AI$411&lt;&gt;2)=0,2,IF((($G$411&lt;&gt;2)*$G$411+($N$411&lt;&gt;2)*$N$411+($U$411&lt;&gt;2)*$U$411+($AB$411&lt;&gt;2)*$AB$411+($AI$411&lt;&gt;2)*$AI$411)/(($G$411&lt;&gt;2)+($N$411&lt;&gt;2)+($U$411&lt;&gt;2)+($AB$411&lt;&gt;2)+($AI$411&lt;&gt;2))&gt;=0.5,1,0))</f>
        <v/>
      </c>
      <c r="AR411" s="16">
        <f>'Ground truth'!$B$4</f>
        <v/>
      </c>
      <c r="AS411" s="16">
        <f>'Ground truth'!$C$4</f>
        <v/>
      </c>
      <c r="AT411" s="16">
        <f>'Ground truth'!$D$4</f>
        <v/>
      </c>
      <c r="AU411" s="16">
        <f>'Ground truth'!$E$4</f>
        <v/>
      </c>
      <c r="AV411" s="16">
        <f>'Ground truth'!$F$4</f>
        <v/>
      </c>
      <c r="AW411" s="16">
        <f>'Ground truth'!$G$4</f>
        <v/>
      </c>
    </row>
    <row r="412">
      <c r="A412" s="3" t="inlineStr">
        <is>
          <t>Propulsion Subsystem</t>
        </is>
      </c>
      <c r="B412" s="8" t="n">
        <v>1</v>
      </c>
      <c r="C412" s="8" t="n">
        <v>0</v>
      </c>
      <c r="D412" s="8" t="n">
        <v>1</v>
      </c>
      <c r="E412" s="8" t="n">
        <v>1</v>
      </c>
      <c r="F412" s="8" t="n">
        <v>0</v>
      </c>
      <c r="G412" s="8" t="n">
        <v>0</v>
      </c>
      <c r="I412" s="8" t="n">
        <v>1</v>
      </c>
      <c r="J412" s="8" t="n">
        <v>0</v>
      </c>
      <c r="K412" s="8" t="n">
        <v>1</v>
      </c>
      <c r="L412" s="8" t="n">
        <v>1</v>
      </c>
      <c r="M412" s="8" t="n">
        <v>0</v>
      </c>
      <c r="N412" s="8" t="n">
        <v>0</v>
      </c>
      <c r="P412" s="8" t="n">
        <v>1</v>
      </c>
      <c r="Q412" s="8" t="n">
        <v>0</v>
      </c>
      <c r="R412" s="8" t="n">
        <v>1</v>
      </c>
      <c r="S412" s="8" t="n">
        <v>1</v>
      </c>
      <c r="T412" s="8" t="n">
        <v>0</v>
      </c>
      <c r="U412" s="8" t="n">
        <v>0</v>
      </c>
      <c r="W412" s="8" t="n">
        <v>1</v>
      </c>
      <c r="X412" s="8" t="n">
        <v>0</v>
      </c>
      <c r="Y412" s="8" t="n">
        <v>1</v>
      </c>
      <c r="Z412" s="8" t="n">
        <v>1</v>
      </c>
      <c r="AA412" s="8" t="n">
        <v>0</v>
      </c>
      <c r="AB412" s="8" t="n">
        <v>0</v>
      </c>
      <c r="AD412" s="8" t="n">
        <v>1</v>
      </c>
      <c r="AE412" s="8" t="n">
        <v>0</v>
      </c>
      <c r="AF412" s="8" t="n">
        <v>1</v>
      </c>
      <c r="AG412" s="8" t="n">
        <v>1</v>
      </c>
      <c r="AH412" s="8" t="n">
        <v>0</v>
      </c>
      <c r="AI412" s="8" t="n">
        <v>0</v>
      </c>
      <c r="AK412" s="8">
        <f>IF(($B$412&lt;&gt;2)+($I$412&lt;&gt;2)+($P$412&lt;&gt;2)+($W$412&lt;&gt;2)+($AD$412&lt;&gt;2)=0,2,IF((($B$412&lt;&gt;2)*$B$412+($I$412&lt;&gt;2)*$I$412+($P$412&lt;&gt;2)*$P$412+($W$412&lt;&gt;2)*$W$412+($AD$412&lt;&gt;2)*$AD$412)/(($B$412&lt;&gt;2)+($I$412&lt;&gt;2)+($P$412&lt;&gt;2)+($W$412&lt;&gt;2)+($AD$412&lt;&gt;2))&gt;=0.5,1,0))</f>
        <v/>
      </c>
      <c r="AL412" s="8">
        <f>IF(($C$412&lt;&gt;2)+($J$412&lt;&gt;2)+($Q$412&lt;&gt;2)+($X$412&lt;&gt;2)+($AE$412&lt;&gt;2)=0,2,IF((($C$412&lt;&gt;2)*$C$412+($J$412&lt;&gt;2)*$J$412+($Q$412&lt;&gt;2)*$Q$412+($X$412&lt;&gt;2)*$X$412+($AE$412&lt;&gt;2)*$AE$412)/(($C$412&lt;&gt;2)+($J$412&lt;&gt;2)+($Q$412&lt;&gt;2)+($X$412&lt;&gt;2)+($AE$412&lt;&gt;2))&gt;=0.5,1,0))</f>
        <v/>
      </c>
      <c r="AM412" s="8">
        <f>IF(($D$412&lt;&gt;2)+($K$412&lt;&gt;2)+($R$412&lt;&gt;2)+($Y$412&lt;&gt;2)+($AF$412&lt;&gt;2)=0,2,IF((($D$412&lt;&gt;2)*$D$412+($K$412&lt;&gt;2)*$K$412+($R$412&lt;&gt;2)*$R$412+($Y$412&lt;&gt;2)*$Y$412+($AF$412&lt;&gt;2)*$AF$412)/(($D$412&lt;&gt;2)+($K$412&lt;&gt;2)+($R$412&lt;&gt;2)+($Y$412&lt;&gt;2)+($AF$412&lt;&gt;2))&gt;=0.5,1,0))</f>
        <v/>
      </c>
      <c r="AN412" s="8">
        <f>IF(($E$412&lt;&gt;2)+($L$412&lt;&gt;2)+($S$412&lt;&gt;2)+($Z$412&lt;&gt;2)+($AG$412&lt;&gt;2)=0,2,IF((($E$412&lt;&gt;2)*$E$412+($L$412&lt;&gt;2)*$L$412+($S$412&lt;&gt;2)*$S$412+($Z$412&lt;&gt;2)*$Z$412+($AG$412&lt;&gt;2)*$AG$412)/(($E$412&lt;&gt;2)+($L$412&lt;&gt;2)+($S$412&lt;&gt;2)+($Z$412&lt;&gt;2)+($AG$412&lt;&gt;2))&gt;=0.5,1,0))</f>
        <v/>
      </c>
      <c r="AO412" s="8">
        <f>IF(($F$412&lt;&gt;2)+($M$412&lt;&gt;2)+($T$412&lt;&gt;2)+($AA$412&lt;&gt;2)+($AH$412&lt;&gt;2)=0,2,IF((($F$412&lt;&gt;2)*$F$412+($M$412&lt;&gt;2)*$M$412+($T$412&lt;&gt;2)*$T$412+($AA$412&lt;&gt;2)*$AA$412+($AH$412&lt;&gt;2)*$AH$412)/(($F$412&lt;&gt;2)+($M$412&lt;&gt;2)+($T$412&lt;&gt;2)+($AA$412&lt;&gt;2)+($AH$412&lt;&gt;2))&gt;=0.5,1,0))</f>
        <v/>
      </c>
      <c r="AP412" s="8">
        <f>IF(($G$412&lt;&gt;2)+($N$412&lt;&gt;2)+($U$412&lt;&gt;2)+($AB$412&lt;&gt;2)+($AI$412&lt;&gt;2)=0,2,IF((($G$412&lt;&gt;2)*$G$412+($N$412&lt;&gt;2)*$N$412+($U$412&lt;&gt;2)*$U$412+($AB$412&lt;&gt;2)*$AB$412+($AI$412&lt;&gt;2)*$AI$412)/(($G$412&lt;&gt;2)+($N$412&lt;&gt;2)+($U$412&lt;&gt;2)+($AB$412&lt;&gt;2)+($AI$412&lt;&gt;2))&gt;=0.5,1,0))</f>
        <v/>
      </c>
      <c r="AR412" s="16">
        <f>'Ground truth'!$B$5</f>
        <v/>
      </c>
      <c r="AS412" s="16">
        <f>'Ground truth'!$C$5</f>
        <v/>
      </c>
      <c r="AT412" s="16">
        <f>'Ground truth'!$D$5</f>
        <v/>
      </c>
      <c r="AU412" s="16">
        <f>'Ground truth'!$E$5</f>
        <v/>
      </c>
      <c r="AV412" s="16">
        <f>'Ground truth'!$F$5</f>
        <v/>
      </c>
      <c r="AW412" s="16">
        <f>'Ground truth'!$G$5</f>
        <v/>
      </c>
    </row>
    <row r="413">
      <c r="A413" s="3" t="inlineStr">
        <is>
          <t>Power Subsystem</t>
        </is>
      </c>
      <c r="B413" s="8" t="n">
        <v>1</v>
      </c>
      <c r="C413" s="8" t="n">
        <v>0</v>
      </c>
      <c r="D413" s="8" t="n">
        <v>1</v>
      </c>
      <c r="E413" s="8" t="n">
        <v>1</v>
      </c>
      <c r="F413" s="8" t="n">
        <v>0</v>
      </c>
      <c r="G413" s="8" t="n">
        <v>0</v>
      </c>
      <c r="I413" s="8" t="n">
        <v>1</v>
      </c>
      <c r="J413" s="8" t="n">
        <v>0</v>
      </c>
      <c r="K413" s="8" t="n">
        <v>1</v>
      </c>
      <c r="L413" s="8" t="n">
        <v>1</v>
      </c>
      <c r="M413" s="8" t="n">
        <v>0</v>
      </c>
      <c r="N413" s="8" t="n">
        <v>0</v>
      </c>
      <c r="P413" s="8" t="n">
        <v>1</v>
      </c>
      <c r="Q413" s="8" t="n">
        <v>0</v>
      </c>
      <c r="R413" s="8" t="n">
        <v>1</v>
      </c>
      <c r="S413" s="8" t="n">
        <v>1</v>
      </c>
      <c r="T413" s="8" t="n">
        <v>0</v>
      </c>
      <c r="U413" s="8" t="n">
        <v>0</v>
      </c>
      <c r="W413" s="8" t="n">
        <v>1</v>
      </c>
      <c r="X413" s="8" t="n">
        <v>0</v>
      </c>
      <c r="Y413" s="8" t="n">
        <v>1</v>
      </c>
      <c r="Z413" s="8" t="n">
        <v>1</v>
      </c>
      <c r="AA413" s="8" t="n">
        <v>0</v>
      </c>
      <c r="AB413" s="8" t="n">
        <v>0</v>
      </c>
      <c r="AD413" s="8" t="n">
        <v>1</v>
      </c>
      <c r="AE413" s="8" t="n">
        <v>0</v>
      </c>
      <c r="AF413" s="8" t="n">
        <v>1</v>
      </c>
      <c r="AG413" s="8" t="n">
        <v>1</v>
      </c>
      <c r="AH413" s="8" t="n">
        <v>0</v>
      </c>
      <c r="AI413" s="8" t="n">
        <v>0</v>
      </c>
      <c r="AK413" s="8">
        <f>IF(($B$413&lt;&gt;2)+($I$413&lt;&gt;2)+($P$413&lt;&gt;2)+($W$413&lt;&gt;2)+($AD$413&lt;&gt;2)=0,2,IF((($B$413&lt;&gt;2)*$B$413+($I$413&lt;&gt;2)*$I$413+($P$413&lt;&gt;2)*$P$413+($W$413&lt;&gt;2)*$W$413+($AD$413&lt;&gt;2)*$AD$413)/(($B$413&lt;&gt;2)+($I$413&lt;&gt;2)+($P$413&lt;&gt;2)+($W$413&lt;&gt;2)+($AD$413&lt;&gt;2))&gt;=0.5,1,0))</f>
        <v/>
      </c>
      <c r="AL413" s="8">
        <f>IF(($C$413&lt;&gt;2)+($J$413&lt;&gt;2)+($Q$413&lt;&gt;2)+($X$413&lt;&gt;2)+($AE$413&lt;&gt;2)=0,2,IF((($C$413&lt;&gt;2)*$C$413+($J$413&lt;&gt;2)*$J$413+($Q$413&lt;&gt;2)*$Q$413+($X$413&lt;&gt;2)*$X$413+($AE$413&lt;&gt;2)*$AE$413)/(($C$413&lt;&gt;2)+($J$413&lt;&gt;2)+($Q$413&lt;&gt;2)+($X$413&lt;&gt;2)+($AE$413&lt;&gt;2))&gt;=0.5,1,0))</f>
        <v/>
      </c>
      <c r="AM413" s="8">
        <f>IF(($D$413&lt;&gt;2)+($K$413&lt;&gt;2)+($R$413&lt;&gt;2)+($Y$413&lt;&gt;2)+($AF$413&lt;&gt;2)=0,2,IF((($D$413&lt;&gt;2)*$D$413+($K$413&lt;&gt;2)*$K$413+($R$413&lt;&gt;2)*$R$413+($Y$413&lt;&gt;2)*$Y$413+($AF$413&lt;&gt;2)*$AF$413)/(($D$413&lt;&gt;2)+($K$413&lt;&gt;2)+($R$413&lt;&gt;2)+($Y$413&lt;&gt;2)+($AF$413&lt;&gt;2))&gt;=0.5,1,0))</f>
        <v/>
      </c>
      <c r="AN413" s="8">
        <f>IF(($E$413&lt;&gt;2)+($L$413&lt;&gt;2)+($S$413&lt;&gt;2)+($Z$413&lt;&gt;2)+($AG$413&lt;&gt;2)=0,2,IF((($E$413&lt;&gt;2)*$E$413+($L$413&lt;&gt;2)*$L$413+($S$413&lt;&gt;2)*$S$413+($Z$413&lt;&gt;2)*$Z$413+($AG$413&lt;&gt;2)*$AG$413)/(($E$413&lt;&gt;2)+($L$413&lt;&gt;2)+($S$413&lt;&gt;2)+($Z$413&lt;&gt;2)+($AG$413&lt;&gt;2))&gt;=0.5,1,0))</f>
        <v/>
      </c>
      <c r="AO413" s="8">
        <f>IF(($F$413&lt;&gt;2)+($M$413&lt;&gt;2)+($T$413&lt;&gt;2)+($AA$413&lt;&gt;2)+($AH$413&lt;&gt;2)=0,2,IF((($F$413&lt;&gt;2)*$F$413+($M$413&lt;&gt;2)*$M$413+($T$413&lt;&gt;2)*$T$413+($AA$413&lt;&gt;2)*$AA$413+($AH$413&lt;&gt;2)*$AH$413)/(($F$413&lt;&gt;2)+($M$413&lt;&gt;2)+($T$413&lt;&gt;2)+($AA$413&lt;&gt;2)+($AH$413&lt;&gt;2))&gt;=0.5,1,0))</f>
        <v/>
      </c>
      <c r="AP413" s="8">
        <f>IF(($G$413&lt;&gt;2)+($N$413&lt;&gt;2)+($U$413&lt;&gt;2)+($AB$413&lt;&gt;2)+($AI$413&lt;&gt;2)=0,2,IF((($G$413&lt;&gt;2)*$G$413+($N$413&lt;&gt;2)*$N$413+($U$413&lt;&gt;2)*$U$413+($AB$413&lt;&gt;2)*$AB$413+($AI$413&lt;&gt;2)*$AI$413)/(($G$413&lt;&gt;2)+($N$413&lt;&gt;2)+($U$413&lt;&gt;2)+($AB$413&lt;&gt;2)+($AI$413&lt;&gt;2))&gt;=0.5,1,0))</f>
        <v/>
      </c>
      <c r="AR413" s="16">
        <f>'Ground truth'!$B$6</f>
        <v/>
      </c>
      <c r="AS413" s="16">
        <f>'Ground truth'!$C$6</f>
        <v/>
      </c>
      <c r="AT413" s="16">
        <f>'Ground truth'!$D$6</f>
        <v/>
      </c>
      <c r="AU413" s="16">
        <f>'Ground truth'!$E$6</f>
        <v/>
      </c>
      <c r="AV413" s="16">
        <f>'Ground truth'!$F$6</f>
        <v/>
      </c>
      <c r="AW413" s="16">
        <f>'Ground truth'!$G$6</f>
        <v/>
      </c>
    </row>
    <row r="414">
      <c r="A414" s="3" t="inlineStr">
        <is>
          <t>Reaction Wheel</t>
        </is>
      </c>
      <c r="B414" s="8" t="n">
        <v>1</v>
      </c>
      <c r="C414" s="8" t="n">
        <v>1</v>
      </c>
      <c r="D414" s="8" t="n">
        <v>0</v>
      </c>
      <c r="E414" s="8" t="n">
        <v>0</v>
      </c>
      <c r="F414" s="8" t="n">
        <v>1</v>
      </c>
      <c r="G414" s="8" t="n">
        <v>0</v>
      </c>
      <c r="I414" s="8" t="n">
        <v>1</v>
      </c>
      <c r="J414" s="8" t="n">
        <v>1</v>
      </c>
      <c r="K414" s="8" t="n">
        <v>0</v>
      </c>
      <c r="L414" s="8" t="n">
        <v>0</v>
      </c>
      <c r="M414" s="8" t="n">
        <v>1</v>
      </c>
      <c r="N414" s="8" t="n">
        <v>0</v>
      </c>
      <c r="P414" s="8" t="n">
        <v>1</v>
      </c>
      <c r="Q414" s="8" t="n">
        <v>1</v>
      </c>
      <c r="R414" s="8" t="n">
        <v>0</v>
      </c>
      <c r="S414" s="8" t="n">
        <v>0</v>
      </c>
      <c r="T414" s="8" t="n">
        <v>1</v>
      </c>
      <c r="U414" s="8" t="n">
        <v>0</v>
      </c>
      <c r="W414" s="8" t="n">
        <v>1</v>
      </c>
      <c r="X414" s="8" t="n">
        <v>1</v>
      </c>
      <c r="Y414" s="8" t="n">
        <v>0</v>
      </c>
      <c r="Z414" s="8" t="n">
        <v>0</v>
      </c>
      <c r="AA414" s="8" t="n">
        <v>1</v>
      </c>
      <c r="AB414" s="8" t="n">
        <v>0</v>
      </c>
      <c r="AD414" s="8" t="n">
        <v>1</v>
      </c>
      <c r="AE414" s="8" t="n">
        <v>1</v>
      </c>
      <c r="AF414" s="8" t="n">
        <v>0</v>
      </c>
      <c r="AG414" s="8" t="n">
        <v>0</v>
      </c>
      <c r="AH414" s="8" t="n">
        <v>1</v>
      </c>
      <c r="AI414" s="8" t="n">
        <v>0</v>
      </c>
      <c r="AK414" s="8">
        <f>IF(($B$414&lt;&gt;2)+($I$414&lt;&gt;2)+($P$414&lt;&gt;2)+($W$414&lt;&gt;2)+($AD$414&lt;&gt;2)=0,2,IF((($B$414&lt;&gt;2)*$B$414+($I$414&lt;&gt;2)*$I$414+($P$414&lt;&gt;2)*$P$414+($W$414&lt;&gt;2)*$W$414+($AD$414&lt;&gt;2)*$AD$414)/(($B$414&lt;&gt;2)+($I$414&lt;&gt;2)+($P$414&lt;&gt;2)+($W$414&lt;&gt;2)+($AD$414&lt;&gt;2))&gt;=0.5,1,0))</f>
        <v/>
      </c>
      <c r="AL414" s="8">
        <f>IF(($C$414&lt;&gt;2)+($J$414&lt;&gt;2)+($Q$414&lt;&gt;2)+($X$414&lt;&gt;2)+($AE$414&lt;&gt;2)=0,2,IF((($C$414&lt;&gt;2)*$C$414+($J$414&lt;&gt;2)*$J$414+($Q$414&lt;&gt;2)*$Q$414+($X$414&lt;&gt;2)*$X$414+($AE$414&lt;&gt;2)*$AE$414)/(($C$414&lt;&gt;2)+($J$414&lt;&gt;2)+($Q$414&lt;&gt;2)+($X$414&lt;&gt;2)+($AE$414&lt;&gt;2))&gt;=0.5,1,0))</f>
        <v/>
      </c>
      <c r="AM414" s="8">
        <f>IF(($D$414&lt;&gt;2)+($K$414&lt;&gt;2)+($R$414&lt;&gt;2)+($Y$414&lt;&gt;2)+($AF$414&lt;&gt;2)=0,2,IF((($D$414&lt;&gt;2)*$D$414+($K$414&lt;&gt;2)*$K$414+($R$414&lt;&gt;2)*$R$414+($Y$414&lt;&gt;2)*$Y$414+($AF$414&lt;&gt;2)*$AF$414)/(($D$414&lt;&gt;2)+($K$414&lt;&gt;2)+($R$414&lt;&gt;2)+($Y$414&lt;&gt;2)+($AF$414&lt;&gt;2))&gt;=0.5,1,0))</f>
        <v/>
      </c>
      <c r="AN414" s="8">
        <f>IF(($E$414&lt;&gt;2)+($L$414&lt;&gt;2)+($S$414&lt;&gt;2)+($Z$414&lt;&gt;2)+($AG$414&lt;&gt;2)=0,2,IF((($E$414&lt;&gt;2)*$E$414+($L$414&lt;&gt;2)*$L$414+($S$414&lt;&gt;2)*$S$414+($Z$414&lt;&gt;2)*$Z$414+($AG$414&lt;&gt;2)*$AG$414)/(($E$414&lt;&gt;2)+($L$414&lt;&gt;2)+($S$414&lt;&gt;2)+($Z$414&lt;&gt;2)+($AG$414&lt;&gt;2))&gt;=0.5,1,0))</f>
        <v/>
      </c>
      <c r="AO414" s="8">
        <f>IF(($F$414&lt;&gt;2)+($M$414&lt;&gt;2)+($T$414&lt;&gt;2)+($AA$414&lt;&gt;2)+($AH$414&lt;&gt;2)=0,2,IF((($F$414&lt;&gt;2)*$F$414+($M$414&lt;&gt;2)*$M$414+($T$414&lt;&gt;2)*$T$414+($AA$414&lt;&gt;2)*$AA$414+($AH$414&lt;&gt;2)*$AH$414)/(($F$414&lt;&gt;2)+($M$414&lt;&gt;2)+($T$414&lt;&gt;2)+($AA$414&lt;&gt;2)+($AH$414&lt;&gt;2))&gt;=0.5,1,0))</f>
        <v/>
      </c>
      <c r="AP414" s="8">
        <f>IF(($G$414&lt;&gt;2)+($N$414&lt;&gt;2)+($U$414&lt;&gt;2)+($AB$414&lt;&gt;2)+($AI$414&lt;&gt;2)=0,2,IF((($G$414&lt;&gt;2)*$G$414+($N$414&lt;&gt;2)*$N$414+($U$414&lt;&gt;2)*$U$414+($AB$414&lt;&gt;2)*$AB$414+($AI$414&lt;&gt;2)*$AI$414)/(($G$414&lt;&gt;2)+($N$414&lt;&gt;2)+($U$414&lt;&gt;2)+($AB$414&lt;&gt;2)+($AI$414&lt;&gt;2))&gt;=0.5,1,0))</f>
        <v/>
      </c>
      <c r="AR414" s="16">
        <f>'Ground truth'!$B$7</f>
        <v/>
      </c>
      <c r="AS414" s="16">
        <f>'Ground truth'!$C$7</f>
        <v/>
      </c>
      <c r="AT414" s="16">
        <f>'Ground truth'!$D$7</f>
        <v/>
      </c>
      <c r="AU414" s="16">
        <f>'Ground truth'!$E$7</f>
        <v/>
      </c>
      <c r="AV414" s="16">
        <f>'Ground truth'!$F$7</f>
        <v/>
      </c>
      <c r="AW414" s="16">
        <f>'Ground truth'!$G$7</f>
        <v/>
      </c>
    </row>
    <row r="415">
      <c r="A415" s="3" t="inlineStr">
        <is>
          <t>GNC Software</t>
        </is>
      </c>
      <c r="B415" s="8" t="n">
        <v>1</v>
      </c>
      <c r="C415" s="8" t="n">
        <v>1</v>
      </c>
      <c r="D415" s="8" t="n">
        <v>0</v>
      </c>
      <c r="E415" s="8" t="n">
        <v>0</v>
      </c>
      <c r="F415" s="8" t="n">
        <v>0</v>
      </c>
      <c r="G415" s="8" t="n">
        <v>1</v>
      </c>
      <c r="I415" s="8" t="n">
        <v>1</v>
      </c>
      <c r="J415" s="8" t="n">
        <v>1</v>
      </c>
      <c r="K415" s="8" t="n">
        <v>0</v>
      </c>
      <c r="L415" s="8" t="n">
        <v>0</v>
      </c>
      <c r="M415" s="8" t="n">
        <v>0</v>
      </c>
      <c r="N415" s="8" t="n">
        <v>1</v>
      </c>
      <c r="P415" s="8" t="n">
        <v>1</v>
      </c>
      <c r="Q415" s="8" t="n">
        <v>1</v>
      </c>
      <c r="R415" s="8" t="n">
        <v>0</v>
      </c>
      <c r="S415" s="8" t="n">
        <v>0</v>
      </c>
      <c r="T415" s="8" t="n">
        <v>0</v>
      </c>
      <c r="U415" s="8" t="n">
        <v>1</v>
      </c>
      <c r="W415" s="8" t="n">
        <v>1</v>
      </c>
      <c r="X415" s="8" t="n">
        <v>1</v>
      </c>
      <c r="Y415" s="8" t="n">
        <v>0</v>
      </c>
      <c r="Z415" s="8" t="n">
        <v>0</v>
      </c>
      <c r="AA415" s="8" t="n">
        <v>0</v>
      </c>
      <c r="AB415" s="8" t="n">
        <v>1</v>
      </c>
      <c r="AD415" s="8" t="n">
        <v>1</v>
      </c>
      <c r="AE415" s="8" t="n">
        <v>1</v>
      </c>
      <c r="AF415" s="8" t="n">
        <v>0</v>
      </c>
      <c r="AG415" s="8" t="n">
        <v>0</v>
      </c>
      <c r="AH415" s="8" t="n">
        <v>0</v>
      </c>
      <c r="AI415" s="8" t="n">
        <v>1</v>
      </c>
      <c r="AK415" s="8">
        <f>IF(($B$415&lt;&gt;2)+($I$415&lt;&gt;2)+($P$415&lt;&gt;2)+($W$415&lt;&gt;2)+($AD$415&lt;&gt;2)=0,2,IF((($B$415&lt;&gt;2)*$B$415+($I$415&lt;&gt;2)*$I$415+($P$415&lt;&gt;2)*$P$415+($W$415&lt;&gt;2)*$W$415+($AD$415&lt;&gt;2)*$AD$415)/(($B$415&lt;&gt;2)+($I$415&lt;&gt;2)+($P$415&lt;&gt;2)+($W$415&lt;&gt;2)+($AD$415&lt;&gt;2))&gt;=0.5,1,0))</f>
        <v/>
      </c>
      <c r="AL415" s="8">
        <f>IF(($C$415&lt;&gt;2)+($J$415&lt;&gt;2)+($Q$415&lt;&gt;2)+($X$415&lt;&gt;2)+($AE$415&lt;&gt;2)=0,2,IF((($C$415&lt;&gt;2)*$C$415+($J$415&lt;&gt;2)*$J$415+($Q$415&lt;&gt;2)*$Q$415+($X$415&lt;&gt;2)*$X$415+($AE$415&lt;&gt;2)*$AE$415)/(($C$415&lt;&gt;2)+($J$415&lt;&gt;2)+($Q$415&lt;&gt;2)+($X$415&lt;&gt;2)+($AE$415&lt;&gt;2))&gt;=0.5,1,0))</f>
        <v/>
      </c>
      <c r="AM415" s="8">
        <f>IF(($D$415&lt;&gt;2)+($K$415&lt;&gt;2)+($R$415&lt;&gt;2)+($Y$415&lt;&gt;2)+($AF$415&lt;&gt;2)=0,2,IF((($D$415&lt;&gt;2)*$D$415+($K$415&lt;&gt;2)*$K$415+($R$415&lt;&gt;2)*$R$415+($Y$415&lt;&gt;2)*$Y$415+($AF$415&lt;&gt;2)*$AF$415)/(($D$415&lt;&gt;2)+($K$415&lt;&gt;2)+($R$415&lt;&gt;2)+($Y$415&lt;&gt;2)+($AF$415&lt;&gt;2))&gt;=0.5,1,0))</f>
        <v/>
      </c>
      <c r="AN415" s="8">
        <f>IF(($E$415&lt;&gt;2)+($L$415&lt;&gt;2)+($S$415&lt;&gt;2)+($Z$415&lt;&gt;2)+($AG$415&lt;&gt;2)=0,2,IF((($E$415&lt;&gt;2)*$E$415+($L$415&lt;&gt;2)*$L$415+($S$415&lt;&gt;2)*$S$415+($Z$415&lt;&gt;2)*$Z$415+($AG$415&lt;&gt;2)*$AG$415)/(($E$415&lt;&gt;2)+($L$415&lt;&gt;2)+($S$415&lt;&gt;2)+($Z$415&lt;&gt;2)+($AG$415&lt;&gt;2))&gt;=0.5,1,0))</f>
        <v/>
      </c>
      <c r="AO415" s="8">
        <f>IF(($F$415&lt;&gt;2)+($M$415&lt;&gt;2)+($T$415&lt;&gt;2)+($AA$415&lt;&gt;2)+($AH$415&lt;&gt;2)=0,2,IF((($F$415&lt;&gt;2)*$F$415+($M$415&lt;&gt;2)*$M$415+($T$415&lt;&gt;2)*$T$415+($AA$415&lt;&gt;2)*$AA$415+($AH$415&lt;&gt;2)*$AH$415)/(($F$415&lt;&gt;2)+($M$415&lt;&gt;2)+($T$415&lt;&gt;2)+($AA$415&lt;&gt;2)+($AH$415&lt;&gt;2))&gt;=0.5,1,0))</f>
        <v/>
      </c>
      <c r="AP415" s="8">
        <f>IF(($G$415&lt;&gt;2)+($N$415&lt;&gt;2)+($U$415&lt;&gt;2)+($AB$415&lt;&gt;2)+($AI$415&lt;&gt;2)=0,2,IF((($G$415&lt;&gt;2)*$G$415+($N$415&lt;&gt;2)*$N$415+($U$415&lt;&gt;2)*$U$415+($AB$415&lt;&gt;2)*$AB$415+($AI$415&lt;&gt;2)*$AI$415)/(($G$415&lt;&gt;2)+($N$415&lt;&gt;2)+($U$415&lt;&gt;2)+($AB$415&lt;&gt;2)+($AI$415&lt;&gt;2))&gt;=0.5,1,0))</f>
        <v/>
      </c>
      <c r="AR415" s="16">
        <f>'Ground truth'!$B$8</f>
        <v/>
      </c>
      <c r="AS415" s="16">
        <f>'Ground truth'!$C$8</f>
        <v/>
      </c>
      <c r="AT415" s="16">
        <f>'Ground truth'!$D$8</f>
        <v/>
      </c>
      <c r="AU415" s="16">
        <f>'Ground truth'!$E$8</f>
        <v/>
      </c>
      <c r="AV415" s="16">
        <f>'Ground truth'!$F$8</f>
        <v/>
      </c>
      <c r="AW415" s="16">
        <f>'Ground truth'!$G$8</f>
        <v/>
      </c>
    </row>
    <row r="417">
      <c r="A417" s="17" t="inlineStr">
        <is>
          <t>metrics — confident-only (unsure excluded from denominators)</t>
        </is>
      </c>
      <c r="B417" s="10" t="inlineStr">
        <is>
          <t>run 1</t>
        </is>
      </c>
      <c r="C417" s="10" t="inlineStr">
        <is>
          <t>run 2</t>
        </is>
      </c>
      <c r="D417" s="10" t="inlineStr">
        <is>
          <t>run 3</t>
        </is>
      </c>
      <c r="E417" s="10" t="inlineStr">
        <is>
          <t>run 4</t>
        </is>
      </c>
      <c r="F417" s="10" t="inlineStr">
        <is>
          <t>run 5</t>
        </is>
      </c>
      <c r="G417" s="10" t="inlineStr">
        <is>
          <t>avg-matrix</t>
        </is>
      </c>
      <c r="H417" s="10" t="inlineStr">
        <is>
          <t>mean</t>
        </is>
      </c>
      <c r="I417" s="10" t="inlineStr">
        <is>
          <t>std (pop.)</t>
        </is>
      </c>
      <c r="J417" s="17" t="inlineStr">
        <is>
          <t>notes</t>
        </is>
      </c>
    </row>
    <row r="418">
      <c r="A418" s="7" t="inlineStr">
        <is>
          <t>TP</t>
        </is>
      </c>
      <c r="B418" s="7">
        <f>SUMPRODUCT(($B$410:$G$415=1)*('Ground truth'!$B$3:$G$8=1))</f>
        <v/>
      </c>
      <c r="C418" s="7">
        <f>SUMPRODUCT(($I$410:$N$415=1)*('Ground truth'!$B$3:$G$8=1))</f>
        <v/>
      </c>
      <c r="D418" s="7">
        <f>SUMPRODUCT(($P$410:$U$415=1)*('Ground truth'!$B$3:$G$8=1))</f>
        <v/>
      </c>
      <c r="E418" s="7">
        <f>SUMPRODUCT(($W$410:$AB$415=1)*('Ground truth'!$B$3:$G$8=1))</f>
        <v/>
      </c>
      <c r="F418" s="7">
        <f>SUMPRODUCT(($AD$410:$AI$415=1)*('Ground truth'!$B$3:$G$8=1))</f>
        <v/>
      </c>
      <c r="G418" s="7">
        <f>SUMPRODUCT(($AK$410:$AP$415=1)*('Ground truth'!$B$3:$G$8=1))</f>
        <v/>
      </c>
      <c r="H418" s="12">
        <f>AVERAGE($B$418:$F$418)</f>
        <v/>
      </c>
      <c r="I418" s="12">
        <f>STDEV.P($B$418:$F$418)</f>
        <v/>
      </c>
    </row>
    <row r="419">
      <c r="A419" s="7" t="inlineStr">
        <is>
          <t>TN</t>
        </is>
      </c>
      <c r="B419" s="7">
        <f>SUMPRODUCT(($B$410:$G$415=0)*('Ground truth'!$B$3:$G$8=0))</f>
        <v/>
      </c>
      <c r="C419" s="7">
        <f>SUMPRODUCT(($I$410:$N$415=0)*('Ground truth'!$B$3:$G$8=0))</f>
        <v/>
      </c>
      <c r="D419" s="7">
        <f>SUMPRODUCT(($P$410:$U$415=0)*('Ground truth'!$B$3:$G$8=0))</f>
        <v/>
      </c>
      <c r="E419" s="7">
        <f>SUMPRODUCT(($W$410:$AB$415=0)*('Ground truth'!$B$3:$G$8=0))</f>
        <v/>
      </c>
      <c r="F419" s="7">
        <f>SUMPRODUCT(($AD$410:$AI$415=0)*('Ground truth'!$B$3:$G$8=0))</f>
        <v/>
      </c>
      <c r="G419" s="7">
        <f>SUMPRODUCT(($AK$410:$AP$415=0)*('Ground truth'!$B$3:$G$8=0))</f>
        <v/>
      </c>
      <c r="H419" s="12">
        <f>AVERAGE($B$419:$F$419)</f>
        <v/>
      </c>
      <c r="I419" s="12">
        <f>STDEV.P($B$419:$F$419)</f>
        <v/>
      </c>
    </row>
    <row r="420">
      <c r="A420" s="7" t="inlineStr">
        <is>
          <t>FP</t>
        </is>
      </c>
      <c r="B420" s="7">
        <f>SUMPRODUCT(($B$410:$G$415=1)*('Ground truth'!$B$3:$G$8=0))</f>
        <v/>
      </c>
      <c r="C420" s="7">
        <f>SUMPRODUCT(($I$410:$N$415=1)*('Ground truth'!$B$3:$G$8=0))</f>
        <v/>
      </c>
      <c r="D420" s="7">
        <f>SUMPRODUCT(($P$410:$U$415=1)*('Ground truth'!$B$3:$G$8=0))</f>
        <v/>
      </c>
      <c r="E420" s="7">
        <f>SUMPRODUCT(($W$410:$AB$415=1)*('Ground truth'!$B$3:$G$8=0))</f>
        <v/>
      </c>
      <c r="F420" s="7">
        <f>SUMPRODUCT(($AD$410:$AI$415=1)*('Ground truth'!$B$3:$G$8=0))</f>
        <v/>
      </c>
      <c r="G420" s="7">
        <f>SUMPRODUCT(($AK$410:$AP$415=1)*('Ground truth'!$B$3:$G$8=0))</f>
        <v/>
      </c>
      <c r="H420" s="12">
        <f>AVERAGE($B$420:$F$420)</f>
        <v/>
      </c>
      <c r="I420" s="12">
        <f>STDEV.P($B$420:$F$420)</f>
        <v/>
      </c>
    </row>
    <row r="421">
      <c r="A421" s="7" t="inlineStr">
        <is>
          <t>FN</t>
        </is>
      </c>
      <c r="B421" s="7">
        <f>SUMPRODUCT(($B$410:$G$415=0)*('Ground truth'!$B$3:$G$8=1))</f>
        <v/>
      </c>
      <c r="C421" s="7">
        <f>SUMPRODUCT(($I$410:$N$415=0)*('Ground truth'!$B$3:$G$8=1))</f>
        <v/>
      </c>
      <c r="D421" s="7">
        <f>SUMPRODUCT(($P$410:$U$415=0)*('Ground truth'!$B$3:$G$8=1))</f>
        <v/>
      </c>
      <c r="E421" s="7">
        <f>SUMPRODUCT(($W$410:$AB$415=0)*('Ground truth'!$B$3:$G$8=1))</f>
        <v/>
      </c>
      <c r="F421" s="7">
        <f>SUMPRODUCT(($AD$410:$AI$415=0)*('Ground truth'!$B$3:$G$8=1))</f>
        <v/>
      </c>
      <c r="G421" s="7">
        <f>SUMPRODUCT(($AK$410:$AP$415=0)*('Ground truth'!$B$3:$G$8=1))</f>
        <v/>
      </c>
      <c r="H421" s="12">
        <f>AVERAGE($B$421:$F$421)</f>
        <v/>
      </c>
      <c r="I421" s="12">
        <f>STDEV.P($B$421:$F$421)</f>
        <v/>
      </c>
    </row>
    <row r="422">
      <c r="A422" s="4" t="inlineStr">
        <is>
          <t>Precision</t>
        </is>
      </c>
      <c r="B422" s="12">
        <f>IFERROR($B$418/($B$418+$B$420),0)</f>
        <v/>
      </c>
      <c r="C422" s="12">
        <f>IFERROR($C$418/($C$418+$C$420),0)</f>
        <v/>
      </c>
      <c r="D422" s="12">
        <f>IFERROR($D$418/($D$418+$D$420),0)</f>
        <v/>
      </c>
      <c r="E422" s="12">
        <f>IFERROR($E$418/($E$418+$E$420),0)</f>
        <v/>
      </c>
      <c r="F422" s="12">
        <f>IFERROR($F$418/($F$418+$F$420),0)</f>
        <v/>
      </c>
      <c r="G422" s="12">
        <f>IFERROR($G$418/($G$418+$G$420),0)</f>
        <v/>
      </c>
      <c r="H422" s="18">
        <f>AVERAGE($B$422:$F$422)</f>
        <v/>
      </c>
      <c r="I422" s="18">
        <f>STDEV.P($B$422:$F$422)</f>
        <v/>
      </c>
    </row>
    <row r="423">
      <c r="A423" s="4" t="inlineStr">
        <is>
          <t>Recall</t>
        </is>
      </c>
      <c r="B423" s="12">
        <f>IFERROR($B$418/($B$418+$B$421),0)</f>
        <v/>
      </c>
      <c r="C423" s="12">
        <f>IFERROR($C$418/($C$418+$C$421),0)</f>
        <v/>
      </c>
      <c r="D423" s="12">
        <f>IFERROR($D$418/($D$418+$D$421),0)</f>
        <v/>
      </c>
      <c r="E423" s="12">
        <f>IFERROR($E$418/($E$418+$E$421),0)</f>
        <v/>
      </c>
      <c r="F423" s="12">
        <f>IFERROR($F$418/($F$418+$F$421),0)</f>
        <v/>
      </c>
      <c r="G423" s="12">
        <f>IFERROR($G$418/($G$418+$G$421),0)</f>
        <v/>
      </c>
      <c r="H423" s="18">
        <f>AVERAGE($B$423:$F$423)</f>
        <v/>
      </c>
      <c r="I423" s="18">
        <f>STDEV.P($B$423:$F$423)</f>
        <v/>
      </c>
    </row>
    <row r="424">
      <c r="A424" s="4" t="inlineStr">
        <is>
          <t>F1</t>
        </is>
      </c>
      <c r="B424" s="12">
        <f>IFERROR(2*$B$422*$B$423/($B$422+$B$423),0)</f>
        <v/>
      </c>
      <c r="C424" s="12">
        <f>IFERROR(2*$C$422*$C$423/($C$422+$C$423),0)</f>
        <v/>
      </c>
      <c r="D424" s="12">
        <f>IFERROR(2*$D$422*$D$423/($D$422+$D$423),0)</f>
        <v/>
      </c>
      <c r="E424" s="12">
        <f>IFERROR(2*$E$422*$E$423/($E$422+$E$423),0)</f>
        <v/>
      </c>
      <c r="F424" s="12">
        <f>IFERROR(2*$F$422*$F$423/($F$422+$F$423),0)</f>
        <v/>
      </c>
      <c r="G424" s="12">
        <f>IFERROR(2*$G$422*$G$423/($G$422+$G$423),0)</f>
        <v/>
      </c>
      <c r="H424" s="18">
        <f>AVERAGE($B$424:$F$424)</f>
        <v/>
      </c>
      <c r="I424" s="18">
        <f>STDEV.P($B$424:$F$424)</f>
        <v/>
      </c>
    </row>
    <row r="425">
      <c r="A425" s="4" t="inlineStr">
        <is>
          <t>Accuracy</t>
        </is>
      </c>
      <c r="B425" s="12">
        <f>IFERROR(($B$418+$B$419)/($B$418+$B$419+$B$420+$B$421),0)</f>
        <v/>
      </c>
      <c r="C425" s="12">
        <f>IFERROR(($C$418+$C$419)/($C$418+$C$419+$C$420+$C$421),0)</f>
        <v/>
      </c>
      <c r="D425" s="12">
        <f>IFERROR(($D$418+$D$419)/($D$418+$D$419+$D$420+$D$421),0)</f>
        <v/>
      </c>
      <c r="E425" s="12">
        <f>IFERROR(($E$418+$E$419)/($E$418+$E$419+$E$420+$E$421),0)</f>
        <v/>
      </c>
      <c r="F425" s="12">
        <f>IFERROR(($F$418+$F$419)/($F$418+$F$419+$F$420+$F$421),0)</f>
        <v/>
      </c>
      <c r="G425" s="12">
        <f>IFERROR(($G$418+$G$419)/($G$418+$G$419+$G$420+$G$421),0)</f>
        <v/>
      </c>
      <c r="H425" s="18">
        <f>AVERAGE($B$425:$F$425)</f>
        <v/>
      </c>
      <c r="I425" s="18">
        <f>STDEV.P($B$425:$F$425)</f>
        <v/>
      </c>
    </row>
    <row r="426">
      <c r="A426" s="4" t="inlineStr">
        <is>
          <t>Edit distance</t>
        </is>
      </c>
      <c r="B426" s="12">
        <f>SUMPRODUCT(ABS('Ground truth'!$B$3:$G$8-$B$410:$G$415))</f>
        <v/>
      </c>
      <c r="C426" s="12">
        <f>SUMPRODUCT(ABS('Ground truth'!$B$3:$G$8-$I$410:$N$415))</f>
        <v/>
      </c>
      <c r="D426" s="12">
        <f>SUMPRODUCT(ABS('Ground truth'!$B$3:$G$8-$P$410:$U$415))</f>
        <v/>
      </c>
      <c r="E426" s="12">
        <f>SUMPRODUCT(ABS('Ground truth'!$B$3:$G$8-$W$410:$AB$415))</f>
        <v/>
      </c>
      <c r="F426" s="12">
        <f>SUMPRODUCT(ABS('Ground truth'!$B$3:$G$8-$AD$410:$AI$415))</f>
        <v/>
      </c>
      <c r="G426" s="12">
        <f>SUMPRODUCT(ABS('Ground truth'!$B$3:$G$8-$AK$410:$AP$415))</f>
        <v/>
      </c>
      <c r="H426" s="18">
        <f>AVERAGE($B$426:$F$426)</f>
        <v/>
      </c>
      <c r="I426" s="18">
        <f>STDEV.P($B$426:$F$426)</f>
        <v/>
      </c>
    </row>
    <row r="427">
      <c r="A427" s="4" t="inlineStr">
        <is>
          <t>Spectral distance</t>
        </is>
      </c>
      <c r="B427" s="12">
        <f>SQRT(SUMPRODUCT(('Ground truth'!$J$3:$J$8-$B$437:$B$442)^2))</f>
        <v/>
      </c>
      <c r="C427" s="12">
        <f>SQRT(SUMPRODUCT(('Ground truth'!$J$3:$J$8-$C$437:$C$442)^2))</f>
        <v/>
      </c>
      <c r="D427" s="12">
        <f>SQRT(SUMPRODUCT(('Ground truth'!$J$3:$J$8-$D$437:$D$442)^2))</f>
        <v/>
      </c>
      <c r="E427" s="12">
        <f>SQRT(SUMPRODUCT(('Ground truth'!$J$3:$J$8-$E$437:$E$442)^2))</f>
        <v/>
      </c>
      <c r="F427" s="12">
        <f>SQRT(SUMPRODUCT(('Ground truth'!$J$3:$J$8-$F$437:$F$442)^2))</f>
        <v/>
      </c>
      <c r="G427" s="12">
        <f>SQRT(SUMPRODUCT(('Ground truth'!$J$3:$J$8-$G$437:$G$442)^2))</f>
        <v/>
      </c>
      <c r="H427" s="18">
        <f>AVERAGE($B$427:$F$427)</f>
        <v/>
      </c>
      <c r="I427" s="18">
        <f>STDEV.P($B$427:$F$427)</f>
        <v/>
      </c>
    </row>
    <row r="428">
      <c r="A428" s="4" t="inlineStr">
        <is>
          <t>Unsure cells</t>
        </is>
      </c>
      <c r="B428" s="7">
        <f>COUNTIF($B$410:$G$415,2)</f>
        <v/>
      </c>
      <c r="C428" s="7">
        <f>COUNTIF($I$410:$N$415,2)</f>
        <v/>
      </c>
      <c r="D428" s="7">
        <f>COUNTIF($P$410:$U$415,2)</f>
        <v/>
      </c>
      <c r="E428" s="7">
        <f>COUNTIF($W$410:$AB$415,2)</f>
        <v/>
      </c>
      <c r="F428" s="7">
        <f>COUNTIF($AD$410:$AI$415,2)</f>
        <v/>
      </c>
      <c r="G428" s="7">
        <f>COUNTIF($AK$410:$AP$415,2)</f>
        <v/>
      </c>
      <c r="H428" s="12">
        <f>AVERAGE($B$428:$F$428)</f>
        <v/>
      </c>
      <c r="I428" s="12">
        <f>STDEV.P($B$428:$F$428)</f>
        <v/>
      </c>
    </row>
    <row r="429">
      <c r="A429" s="3" t="inlineStr">
        <is>
          <t>eigenvalues (real part, numpy order; pasted)</t>
        </is>
      </c>
    </row>
    <row r="430">
      <c r="A430" s="3" t="inlineStr">
        <is>
          <t xml:space="preserve">  λ1</t>
        </is>
      </c>
      <c r="B430" s="19" t="n">
        <v>3.947412642480458</v>
      </c>
      <c r="C430" s="19" t="n">
        <v>3.947412642480458</v>
      </c>
      <c r="D430" s="19" t="n">
        <v>3.947412642480458</v>
      </c>
      <c r="E430" s="19" t="n">
        <v>3.947412642480458</v>
      </c>
      <c r="F430" s="19" t="n">
        <v>3.947412642480458</v>
      </c>
      <c r="G430" s="19" t="n">
        <v>3.947412642480458</v>
      </c>
    </row>
    <row r="431">
      <c r="A431" s="3" t="inlineStr">
        <is>
          <t xml:space="preserve">  λ2</t>
        </is>
      </c>
      <c r="B431" s="19" t="n">
        <v>-0.8208222758822054</v>
      </c>
      <c r="C431" s="19" t="n">
        <v>-0.8208222758822054</v>
      </c>
      <c r="D431" s="19" t="n">
        <v>-0.8208222758822054</v>
      </c>
      <c r="E431" s="19" t="n">
        <v>-0.8208222758822054</v>
      </c>
      <c r="F431" s="19" t="n">
        <v>-0.8208222758822054</v>
      </c>
      <c r="G431" s="19" t="n">
        <v>-0.8208222758822054</v>
      </c>
    </row>
    <row r="432">
      <c r="A432" s="3" t="inlineStr">
        <is>
          <t xml:space="preserve">  λ3</t>
        </is>
      </c>
      <c r="B432" s="19" t="n">
        <v>-0.2858646893272653</v>
      </c>
      <c r="C432" s="19" t="n">
        <v>-0.2858646893272653</v>
      </c>
      <c r="D432" s="19" t="n">
        <v>-0.2858646893272653</v>
      </c>
      <c r="E432" s="19" t="n">
        <v>-0.2858646893272653</v>
      </c>
      <c r="F432" s="19" t="n">
        <v>-0.2858646893272653</v>
      </c>
      <c r="G432" s="19" t="n">
        <v>-0.2858646893272653</v>
      </c>
    </row>
    <row r="433">
      <c r="A433" s="3" t="inlineStr">
        <is>
          <t xml:space="preserve">  λ4</t>
        </is>
      </c>
      <c r="B433" s="19" t="n">
        <v>2.159274322729016</v>
      </c>
      <c r="C433" s="19" t="n">
        <v>2.159274322729016</v>
      </c>
      <c r="D433" s="19" t="n">
        <v>2.159274322729016</v>
      </c>
      <c r="E433" s="19" t="n">
        <v>2.159274322729016</v>
      </c>
      <c r="F433" s="19" t="n">
        <v>2.159274322729016</v>
      </c>
      <c r="G433" s="19" t="n">
        <v>2.159274322729016</v>
      </c>
    </row>
    <row r="434">
      <c r="A434" s="3" t="inlineStr">
        <is>
          <t xml:space="preserve">  λ5</t>
        </is>
      </c>
      <c r="B434" s="19" t="n">
        <v>1</v>
      </c>
      <c r="C434" s="19" t="n">
        <v>1</v>
      </c>
      <c r="D434" s="19" t="n">
        <v>1</v>
      </c>
      <c r="E434" s="19" t="n">
        <v>1</v>
      </c>
      <c r="F434" s="19" t="n">
        <v>1</v>
      </c>
      <c r="G434" s="19" t="n">
        <v>1</v>
      </c>
    </row>
    <row r="435">
      <c r="A435" s="3" t="inlineStr">
        <is>
          <t xml:space="preserve">  λ6</t>
        </is>
      </c>
      <c r="B435" s="19" t="n">
        <v>-5.551115123125783e-17</v>
      </c>
      <c r="C435" s="19" t="n">
        <v>-5.551115123125783e-17</v>
      </c>
      <c r="D435" s="19" t="n">
        <v>-5.551115123125783e-17</v>
      </c>
      <c r="E435" s="19" t="n">
        <v>-5.551115123125783e-17</v>
      </c>
      <c r="F435" s="19" t="n">
        <v>-5.551115123125783e-17</v>
      </c>
      <c r="G435" s="19" t="n">
        <v>-5.551115123125783e-17</v>
      </c>
    </row>
    <row r="436">
      <c r="A436" s="3" t="inlineStr">
        <is>
          <t>eigenvalues sorted desc (LARGE)</t>
        </is>
      </c>
    </row>
    <row r="437">
      <c r="A437" s="3" t="inlineStr">
        <is>
          <t xml:space="preserve">  λ(1)</t>
        </is>
      </c>
      <c r="B437" s="19">
        <f>LARGE($B$430:$B$435,1)</f>
        <v/>
      </c>
      <c r="C437" s="19">
        <f>LARGE($C$430:$C$435,1)</f>
        <v/>
      </c>
      <c r="D437" s="19">
        <f>LARGE($D$430:$D$435,1)</f>
        <v/>
      </c>
      <c r="E437" s="19">
        <f>LARGE($E$430:$E$435,1)</f>
        <v/>
      </c>
      <c r="F437" s="19">
        <f>LARGE($F$430:$F$435,1)</f>
        <v/>
      </c>
      <c r="G437" s="19">
        <f>LARGE($G$430:$G$435,1)</f>
        <v/>
      </c>
    </row>
    <row r="438">
      <c r="A438" s="3" t="inlineStr">
        <is>
          <t xml:space="preserve">  λ(2)</t>
        </is>
      </c>
      <c r="B438" s="19">
        <f>LARGE($B$430:$B$435,2)</f>
        <v/>
      </c>
      <c r="C438" s="19">
        <f>LARGE($C$430:$C$435,2)</f>
        <v/>
      </c>
      <c r="D438" s="19">
        <f>LARGE($D$430:$D$435,2)</f>
        <v/>
      </c>
      <c r="E438" s="19">
        <f>LARGE($E$430:$E$435,2)</f>
        <v/>
      </c>
      <c r="F438" s="19">
        <f>LARGE($F$430:$F$435,2)</f>
        <v/>
      </c>
      <c r="G438" s="19">
        <f>LARGE($G$430:$G$435,2)</f>
        <v/>
      </c>
    </row>
    <row r="439">
      <c r="A439" s="3" t="inlineStr">
        <is>
          <t xml:space="preserve">  λ(3)</t>
        </is>
      </c>
      <c r="B439" s="19">
        <f>LARGE($B$430:$B$435,3)</f>
        <v/>
      </c>
      <c r="C439" s="19">
        <f>LARGE($C$430:$C$435,3)</f>
        <v/>
      </c>
      <c r="D439" s="19">
        <f>LARGE($D$430:$D$435,3)</f>
        <v/>
      </c>
      <c r="E439" s="19">
        <f>LARGE($E$430:$E$435,3)</f>
        <v/>
      </c>
      <c r="F439" s="19">
        <f>LARGE($F$430:$F$435,3)</f>
        <v/>
      </c>
      <c r="G439" s="19">
        <f>LARGE($G$430:$G$435,3)</f>
        <v/>
      </c>
    </row>
    <row r="440">
      <c r="A440" s="3" t="inlineStr">
        <is>
          <t xml:space="preserve">  λ(4)</t>
        </is>
      </c>
      <c r="B440" s="19">
        <f>LARGE($B$430:$B$435,4)</f>
        <v/>
      </c>
      <c r="C440" s="19">
        <f>LARGE($C$430:$C$435,4)</f>
        <v/>
      </c>
      <c r="D440" s="19">
        <f>LARGE($D$430:$D$435,4)</f>
        <v/>
      </c>
      <c r="E440" s="19">
        <f>LARGE($E$430:$E$435,4)</f>
        <v/>
      </c>
      <c r="F440" s="19">
        <f>LARGE($F$430:$F$435,4)</f>
        <v/>
      </c>
      <c r="G440" s="19">
        <f>LARGE($G$430:$G$435,4)</f>
        <v/>
      </c>
    </row>
    <row r="441">
      <c r="A441" s="3" t="inlineStr">
        <is>
          <t xml:space="preserve">  λ(5)</t>
        </is>
      </c>
      <c r="B441" s="19">
        <f>LARGE($B$430:$B$435,5)</f>
        <v/>
      </c>
      <c r="C441" s="19">
        <f>LARGE($C$430:$C$435,5)</f>
        <v/>
      </c>
      <c r="D441" s="19">
        <f>LARGE($D$430:$D$435,5)</f>
        <v/>
      </c>
      <c r="E441" s="19">
        <f>LARGE($E$430:$E$435,5)</f>
        <v/>
      </c>
      <c r="F441" s="19">
        <f>LARGE($F$430:$F$435,5)</f>
        <v/>
      </c>
      <c r="G441" s="19">
        <f>LARGE($G$430:$G$435,5)</f>
        <v/>
      </c>
    </row>
    <row r="442">
      <c r="A442" s="3" t="inlineStr">
        <is>
          <t xml:space="preserve">  λ(6)</t>
        </is>
      </c>
      <c r="B442" s="19">
        <f>LARGE($B$430:$B$435,6)</f>
        <v/>
      </c>
      <c r="C442" s="19">
        <f>LARGE($C$430:$C$435,6)</f>
        <v/>
      </c>
      <c r="D442" s="19">
        <f>LARGE($D$430:$D$435,6)</f>
        <v/>
      </c>
      <c r="E442" s="19">
        <f>LARGE($E$430:$E$435,6)</f>
        <v/>
      </c>
      <c r="F442" s="19">
        <f>LARGE($F$430:$F$435,6)</f>
        <v/>
      </c>
      <c r="G442" s="19">
        <f>LARGE($G$430:$G$435,6)</f>
        <v/>
      </c>
    </row>
    <row r="443">
      <c r="A443" s="3" t="inlineStr">
        <is>
          <t>check: Σeig − trace (→0)</t>
        </is>
      </c>
      <c r="B443" s="3">
        <f>ROUND(SUM($B$430:$B$435)-($B$410+$C$411+$D$412+$E$413+$F$414+$G$415),6)</f>
        <v/>
      </c>
      <c r="C443" s="3">
        <f>ROUND(SUM($C$430:$C$435)-($I$410+$J$411+$K$412+$L$413+$M$414+$N$415),6)</f>
        <v/>
      </c>
      <c r="D443" s="3">
        <f>ROUND(SUM($D$430:$D$435)-($P$410+$Q$411+$R$412+$S$413+$T$414+$U$415),6)</f>
        <v/>
      </c>
      <c r="E443" s="3">
        <f>ROUND(SUM($E$430:$E$435)-($W$410+$X$411+$Y$412+$Z$413+$AA$414+$AB$415),6)</f>
        <v/>
      </c>
      <c r="F443" s="3">
        <f>ROUND(SUM($F$430:$F$435)-($AD$410+$AE$411+$AF$412+$AG$413+$AH$414+$AI$415),6)</f>
        <v/>
      </c>
      <c r="G443" s="3">
        <f>ROUND(SUM($G$430:$G$435)-($AK$410+$AL$411+$AM$412+$AN$413+$AO$414+$AP$415),6)</f>
        <v/>
      </c>
    </row>
    <row r="444">
      <c r="A444" s="3" t="inlineStr">
        <is>
          <t>check: Πeig − det (→0)</t>
        </is>
      </c>
      <c r="B444" s="3">
        <f>ROUND(MDETERM($B$410:$G$415)-PRODUCT($B$430:$B$435),6)</f>
        <v/>
      </c>
      <c r="C444" s="3">
        <f>ROUND(MDETERM($I$410:$N$415)-PRODUCT($C$430:$C$435),6)</f>
        <v/>
      </c>
      <c r="D444" s="3">
        <f>ROUND(MDETERM($P$410:$U$415)-PRODUCT($D$430:$D$435),6)</f>
        <v/>
      </c>
      <c r="E444" s="3">
        <f>ROUND(MDETERM($W$410:$AB$415)-PRODUCT($E$430:$E$435),6)</f>
        <v/>
      </c>
      <c r="F444" s="3">
        <f>ROUND(MDETERM($AD$410:$AI$415)-PRODUCT($F$430:$F$435),6)</f>
        <v/>
      </c>
      <c r="G444" s="3">
        <f>ROUND(MDETERM($AK$410:$AP$415)-PRODUCT($G$430:$G$435),6)</f>
        <v/>
      </c>
    </row>
    <row r="445">
      <c r="A445" s="3" t="inlineStr">
        <is>
          <t>complex eigenvalues?</t>
        </is>
      </c>
      <c r="B445" s="3" t="inlineStr"/>
      <c r="C445" s="3" t="inlineStr"/>
      <c r="D445" s="3" t="inlineStr"/>
      <c r="E445" s="3" t="inlineStr"/>
      <c r="F445" s="3" t="inlineStr"/>
      <c r="G445" s="3" t="inlineStr"/>
    </row>
    <row r="446">
      <c r="A446" s="3" t="inlineStr">
        <is>
          <t>check: det(M − λᵢI) per sorted λ (→0)</t>
        </is>
      </c>
    </row>
    <row r="447">
      <c r="A447" s="3" t="inlineStr">
        <is>
          <t xml:space="preserve">  det(M − λ(1)I)</t>
        </is>
      </c>
      <c r="B447" s="3">
        <f t="array" ref="B447">ROUND(MDETERM($B$410:$G$415-$B$437*MUNIT(6)),6)</f>
        <v/>
      </c>
      <c r="C447" s="3">
        <f t="array" ref="C447">ROUND(MDETERM($I$410:$N$415-$C$437*MUNIT(6)),6)</f>
        <v/>
      </c>
      <c r="D447" s="3">
        <f t="array" ref="D447">ROUND(MDETERM($P$410:$U$415-$D$437*MUNIT(6)),6)</f>
        <v/>
      </c>
      <c r="E447" s="3">
        <f t="array" ref="E447">ROUND(MDETERM($W$410:$AB$415-$E$437*MUNIT(6)),6)</f>
        <v/>
      </c>
      <c r="F447" s="3">
        <f t="array" ref="F447">ROUND(MDETERM($AD$410:$AI$415-$F$437*MUNIT(6)),6)</f>
        <v/>
      </c>
      <c r="G447" s="3">
        <f t="array" ref="G447">ROUND(MDETERM($AK$410:$AP$415-$G$437*MUNIT(6)),6)</f>
        <v/>
      </c>
    </row>
    <row r="448">
      <c r="A448" s="3" t="inlineStr">
        <is>
          <t xml:space="preserve">  det(M − λ(2)I)</t>
        </is>
      </c>
      <c r="B448" s="3">
        <f t="array" ref="B448">ROUND(MDETERM($B$410:$G$415-$B$438*MUNIT(6)),6)</f>
        <v/>
      </c>
      <c r="C448" s="3">
        <f t="array" ref="C448">ROUND(MDETERM($I$410:$N$415-$C$438*MUNIT(6)),6)</f>
        <v/>
      </c>
      <c r="D448" s="3">
        <f t="array" ref="D448">ROUND(MDETERM($P$410:$U$415-$D$438*MUNIT(6)),6)</f>
        <v/>
      </c>
      <c r="E448" s="3">
        <f t="array" ref="E448">ROUND(MDETERM($W$410:$AB$415-$E$438*MUNIT(6)),6)</f>
        <v/>
      </c>
      <c r="F448" s="3">
        <f t="array" ref="F448">ROUND(MDETERM($AD$410:$AI$415-$F$438*MUNIT(6)),6)</f>
        <v/>
      </c>
      <c r="G448" s="3">
        <f t="array" ref="G448">ROUND(MDETERM($AK$410:$AP$415-$G$438*MUNIT(6)),6)</f>
        <v/>
      </c>
    </row>
    <row r="449">
      <c r="A449" s="3" t="inlineStr">
        <is>
          <t xml:space="preserve">  det(M − λ(3)I)</t>
        </is>
      </c>
      <c r="B449" s="3">
        <f t="array" ref="B449">ROUND(MDETERM($B$410:$G$415-$B$439*MUNIT(6)),6)</f>
        <v/>
      </c>
      <c r="C449" s="3">
        <f t="array" ref="C449">ROUND(MDETERM($I$410:$N$415-$C$439*MUNIT(6)),6)</f>
        <v/>
      </c>
      <c r="D449" s="3">
        <f t="array" ref="D449">ROUND(MDETERM($P$410:$U$415-$D$439*MUNIT(6)),6)</f>
        <v/>
      </c>
      <c r="E449" s="3">
        <f t="array" ref="E449">ROUND(MDETERM($W$410:$AB$415-$E$439*MUNIT(6)),6)</f>
        <v/>
      </c>
      <c r="F449" s="3">
        <f t="array" ref="F449">ROUND(MDETERM($AD$410:$AI$415-$F$439*MUNIT(6)),6)</f>
        <v/>
      </c>
      <c r="G449" s="3">
        <f t="array" ref="G449">ROUND(MDETERM($AK$410:$AP$415-$G$439*MUNIT(6)),6)</f>
        <v/>
      </c>
    </row>
    <row r="450">
      <c r="A450" s="3" t="inlineStr">
        <is>
          <t xml:space="preserve">  det(M − λ(4)I)</t>
        </is>
      </c>
      <c r="B450" s="3">
        <f t="array" ref="B450">ROUND(MDETERM($B$410:$G$415-$B$440*MUNIT(6)),6)</f>
        <v/>
      </c>
      <c r="C450" s="3">
        <f t="array" ref="C450">ROUND(MDETERM($I$410:$N$415-$C$440*MUNIT(6)),6)</f>
        <v/>
      </c>
      <c r="D450" s="3">
        <f t="array" ref="D450">ROUND(MDETERM($P$410:$U$415-$D$440*MUNIT(6)),6)</f>
        <v/>
      </c>
      <c r="E450" s="3">
        <f t="array" ref="E450">ROUND(MDETERM($W$410:$AB$415-$E$440*MUNIT(6)),6)</f>
        <v/>
      </c>
      <c r="F450" s="3">
        <f t="array" ref="F450">ROUND(MDETERM($AD$410:$AI$415-$F$440*MUNIT(6)),6)</f>
        <v/>
      </c>
      <c r="G450" s="3">
        <f t="array" ref="G450">ROUND(MDETERM($AK$410:$AP$415-$G$440*MUNIT(6)),6)</f>
        <v/>
      </c>
    </row>
    <row r="451">
      <c r="A451" s="3" t="inlineStr">
        <is>
          <t xml:space="preserve">  det(M − λ(5)I)</t>
        </is>
      </c>
      <c r="B451" s="3">
        <f t="array" ref="B451">ROUND(MDETERM($B$410:$G$415-$B$441*MUNIT(6)),6)</f>
        <v/>
      </c>
      <c r="C451" s="3">
        <f t="array" ref="C451">ROUND(MDETERM($I$410:$N$415-$C$441*MUNIT(6)),6)</f>
        <v/>
      </c>
      <c r="D451" s="3">
        <f t="array" ref="D451">ROUND(MDETERM($P$410:$U$415-$D$441*MUNIT(6)),6)</f>
        <v/>
      </c>
      <c r="E451" s="3">
        <f t="array" ref="E451">ROUND(MDETERM($W$410:$AB$415-$E$441*MUNIT(6)),6)</f>
        <v/>
      </c>
      <c r="F451" s="3">
        <f t="array" ref="F451">ROUND(MDETERM($AD$410:$AI$415-$F$441*MUNIT(6)),6)</f>
        <v/>
      </c>
      <c r="G451" s="3">
        <f t="array" ref="G451">ROUND(MDETERM($AK$410:$AP$415-$G$441*MUNIT(6)),6)</f>
        <v/>
      </c>
    </row>
    <row r="452">
      <c r="A452" s="3" t="inlineStr">
        <is>
          <t xml:space="preserve">  det(M − λ(6)I)</t>
        </is>
      </c>
      <c r="B452" s="3">
        <f t="array" ref="B452">ROUND(MDETERM($B$410:$G$415-$B$442*MUNIT(6)),6)</f>
        <v/>
      </c>
      <c r="C452" s="3">
        <f t="array" ref="C452">ROUND(MDETERM($I$410:$N$415-$C$442*MUNIT(6)),6)</f>
        <v/>
      </c>
      <c r="D452" s="3">
        <f t="array" ref="D452">ROUND(MDETERM($P$410:$U$415-$D$442*MUNIT(6)),6)</f>
        <v/>
      </c>
      <c r="E452" s="3">
        <f t="array" ref="E452">ROUND(MDETERM($W$410:$AB$415-$E$442*MUNIT(6)),6)</f>
        <v/>
      </c>
      <c r="F452" s="3">
        <f t="array" ref="F452">ROUND(MDETERM($AD$410:$AI$415-$F$442*MUNIT(6)),6)</f>
        <v/>
      </c>
      <c r="G452" s="3">
        <f t="array" ref="G452">ROUND(MDETERM($AK$410:$AP$415-$G$442*MUNIT(6)),6)</f>
        <v/>
      </c>
    </row>
    <row r="456" ht="16" customHeight="1">
      <c r="A456" s="14" t="inlineStr">
        <is>
          <t>RAG R1 | deepseek-r1:14b</t>
        </is>
      </c>
      <c r="B456" s="9" t="inlineStr">
        <is>
          <t>run 1 (raw, pasted)</t>
        </is>
      </c>
      <c r="I456" s="9" t="inlineStr">
        <is>
          <t>run 2 (raw, pasted)</t>
        </is>
      </c>
      <c r="P456" s="9" t="inlineStr">
        <is>
          <t>run 3 (raw, pasted)</t>
        </is>
      </c>
      <c r="W456" s="9" t="inlineStr">
        <is>
          <t>run 4 (raw, pasted)</t>
        </is>
      </c>
      <c r="AD456" s="9" t="inlineStr">
        <is>
          <t>run 5 (raw, pasted)</t>
        </is>
      </c>
      <c r="AK456" s="9" t="inlineStr">
        <is>
          <t>Step2 average matrix (formula)</t>
        </is>
      </c>
      <c r="AR456" s="9" t="inlineStr">
        <is>
          <t>ground truth (reference)</t>
        </is>
      </c>
    </row>
    <row r="457" ht="60" customHeight="1">
      <c r="B457" s="15" t="inlineStr">
        <is>
          <t>Spacecraft</t>
        </is>
      </c>
      <c r="C457" s="15" t="inlineStr">
        <is>
          <t>Guidance, Navigation, and Control (GNC) Subsystem</t>
        </is>
      </c>
      <c r="D457" s="15" t="inlineStr">
        <is>
          <t>Propulsion Subsystem</t>
        </is>
      </c>
      <c r="E457" s="15" t="inlineStr">
        <is>
          <t>Power Subsystem</t>
        </is>
      </c>
      <c r="F457" s="15" t="inlineStr">
        <is>
          <t>Reaction Wheel</t>
        </is>
      </c>
      <c r="G457" s="15" t="inlineStr">
        <is>
          <t>GNC Software</t>
        </is>
      </c>
      <c r="I457" s="15" t="inlineStr">
        <is>
          <t>Spacecraft</t>
        </is>
      </c>
      <c r="J457" s="15" t="inlineStr">
        <is>
          <t>Guidance, Navigation, and Control (GNC) Subsystem</t>
        </is>
      </c>
      <c r="K457" s="15" t="inlineStr">
        <is>
          <t>Propulsion Subsystem</t>
        </is>
      </c>
      <c r="L457" s="15" t="inlineStr">
        <is>
          <t>Power Subsystem</t>
        </is>
      </c>
      <c r="M457" s="15" t="inlineStr">
        <is>
          <t>Reaction Wheel</t>
        </is>
      </c>
      <c r="N457" s="15" t="inlineStr">
        <is>
          <t>GNC Software</t>
        </is>
      </c>
      <c r="P457" s="15" t="inlineStr">
        <is>
          <t>Spacecraft</t>
        </is>
      </c>
      <c r="Q457" s="15" t="inlineStr">
        <is>
          <t>Guidance, Navigation, and Control (GNC) Subsystem</t>
        </is>
      </c>
      <c r="R457" s="15" t="inlineStr">
        <is>
          <t>Propulsion Subsystem</t>
        </is>
      </c>
      <c r="S457" s="15" t="inlineStr">
        <is>
          <t>Power Subsystem</t>
        </is>
      </c>
      <c r="T457" s="15" t="inlineStr">
        <is>
          <t>Reaction Wheel</t>
        </is>
      </c>
      <c r="U457" s="15" t="inlineStr">
        <is>
          <t>GNC Software</t>
        </is>
      </c>
      <c r="W457" s="15" t="inlineStr">
        <is>
          <t>Spacecraft</t>
        </is>
      </c>
      <c r="X457" s="15" t="inlineStr">
        <is>
          <t>Guidance, Navigation, and Control (GNC) Subsystem</t>
        </is>
      </c>
      <c r="Y457" s="15" t="inlineStr">
        <is>
          <t>Propulsion Subsystem</t>
        </is>
      </c>
      <c r="Z457" s="15" t="inlineStr">
        <is>
          <t>Power Subsystem</t>
        </is>
      </c>
      <c r="AA457" s="15" t="inlineStr">
        <is>
          <t>Reaction Wheel</t>
        </is>
      </c>
      <c r="AB457" s="15" t="inlineStr">
        <is>
          <t>GNC Software</t>
        </is>
      </c>
      <c r="AD457" s="15" t="inlineStr">
        <is>
          <t>Spacecraft</t>
        </is>
      </c>
      <c r="AE457" s="15" t="inlineStr">
        <is>
          <t>Guidance, Navigation, and Control (GNC) Subsystem</t>
        </is>
      </c>
      <c r="AF457" s="15" t="inlineStr">
        <is>
          <t>Propulsion Subsystem</t>
        </is>
      </c>
      <c r="AG457" s="15" t="inlineStr">
        <is>
          <t>Power Subsystem</t>
        </is>
      </c>
      <c r="AH457" s="15" t="inlineStr">
        <is>
          <t>Reaction Wheel</t>
        </is>
      </c>
      <c r="AI457" s="15" t="inlineStr">
        <is>
          <t>GNC Software</t>
        </is>
      </c>
      <c r="AK457" s="15" t="inlineStr">
        <is>
          <t>Spacecraft</t>
        </is>
      </c>
      <c r="AL457" s="15" t="inlineStr">
        <is>
          <t>Guidance, Navigation, and Control (GNC) Subsystem</t>
        </is>
      </c>
      <c r="AM457" s="15" t="inlineStr">
        <is>
          <t>Propulsion Subsystem</t>
        </is>
      </c>
      <c r="AN457" s="15" t="inlineStr">
        <is>
          <t>Power Subsystem</t>
        </is>
      </c>
      <c r="AO457" s="15" t="inlineStr">
        <is>
          <t>Reaction Wheel</t>
        </is>
      </c>
      <c r="AP457" s="15" t="inlineStr">
        <is>
          <t>GNC Software</t>
        </is>
      </c>
    </row>
    <row r="458">
      <c r="A458" s="3" t="inlineStr">
        <is>
          <t>Spacecraft</t>
        </is>
      </c>
      <c r="B458" s="8" t="n">
        <v>1</v>
      </c>
      <c r="C458" s="8" t="n">
        <v>1</v>
      </c>
      <c r="D458" s="8" t="n">
        <v>1</v>
      </c>
      <c r="E458" s="8" t="n">
        <v>1</v>
      </c>
      <c r="F458" s="8" t="n">
        <v>1</v>
      </c>
      <c r="G458" s="8" t="n">
        <v>1</v>
      </c>
      <c r="I458" s="8" t="n">
        <v>1</v>
      </c>
      <c r="J458" s="8" t="n">
        <v>1</v>
      </c>
      <c r="K458" s="8" t="n">
        <v>1</v>
      </c>
      <c r="L458" s="8" t="n">
        <v>1</v>
      </c>
      <c r="M458" s="8" t="n">
        <v>1</v>
      </c>
      <c r="N458" s="8" t="n">
        <v>1</v>
      </c>
      <c r="P458" s="8" t="n">
        <v>1</v>
      </c>
      <c r="Q458" s="8" t="n">
        <v>1</v>
      </c>
      <c r="R458" s="8" t="n">
        <v>1</v>
      </c>
      <c r="S458" s="8" t="n">
        <v>1</v>
      </c>
      <c r="T458" s="8" t="n">
        <v>1</v>
      </c>
      <c r="U458" s="8" t="n">
        <v>1</v>
      </c>
      <c r="W458" s="8" t="n">
        <v>1</v>
      </c>
      <c r="X458" s="8" t="n">
        <v>1</v>
      </c>
      <c r="Y458" s="8" t="n">
        <v>1</v>
      </c>
      <c r="Z458" s="8" t="n">
        <v>1</v>
      </c>
      <c r="AA458" s="8" t="n">
        <v>1</v>
      </c>
      <c r="AB458" s="8" t="n">
        <v>1</v>
      </c>
      <c r="AD458" s="8" t="n">
        <v>1</v>
      </c>
      <c r="AE458" s="8" t="n">
        <v>1</v>
      </c>
      <c r="AF458" s="8" t="n">
        <v>1</v>
      </c>
      <c r="AG458" s="8" t="n">
        <v>1</v>
      </c>
      <c r="AH458" s="8" t="n">
        <v>1</v>
      </c>
      <c r="AI458" s="8" t="n">
        <v>1</v>
      </c>
      <c r="AK458" s="8">
        <f>IF(($B$458&lt;&gt;2)+($I$458&lt;&gt;2)+($P$458&lt;&gt;2)+($W$458&lt;&gt;2)+($AD$458&lt;&gt;2)=0,2,IF((($B$458&lt;&gt;2)*$B$458+($I$458&lt;&gt;2)*$I$458+($P$458&lt;&gt;2)*$P$458+($W$458&lt;&gt;2)*$W$458+($AD$458&lt;&gt;2)*$AD$458)/(($B$458&lt;&gt;2)+($I$458&lt;&gt;2)+($P$458&lt;&gt;2)+($W$458&lt;&gt;2)+($AD$458&lt;&gt;2))&gt;=0.5,1,0))</f>
        <v/>
      </c>
      <c r="AL458" s="8">
        <f>IF(($C$458&lt;&gt;2)+($J$458&lt;&gt;2)+($Q$458&lt;&gt;2)+($X$458&lt;&gt;2)+($AE$458&lt;&gt;2)=0,2,IF((($C$458&lt;&gt;2)*$C$458+($J$458&lt;&gt;2)*$J$458+($Q$458&lt;&gt;2)*$Q$458+($X$458&lt;&gt;2)*$X$458+($AE$458&lt;&gt;2)*$AE$458)/(($C$458&lt;&gt;2)+($J$458&lt;&gt;2)+($Q$458&lt;&gt;2)+($X$458&lt;&gt;2)+($AE$458&lt;&gt;2))&gt;=0.5,1,0))</f>
        <v/>
      </c>
      <c r="AM458" s="8">
        <f>IF(($D$458&lt;&gt;2)+($K$458&lt;&gt;2)+($R$458&lt;&gt;2)+($Y$458&lt;&gt;2)+($AF$458&lt;&gt;2)=0,2,IF((($D$458&lt;&gt;2)*$D$458+($K$458&lt;&gt;2)*$K$458+($R$458&lt;&gt;2)*$R$458+($Y$458&lt;&gt;2)*$Y$458+($AF$458&lt;&gt;2)*$AF$458)/(($D$458&lt;&gt;2)+($K$458&lt;&gt;2)+($R$458&lt;&gt;2)+($Y$458&lt;&gt;2)+($AF$458&lt;&gt;2))&gt;=0.5,1,0))</f>
        <v/>
      </c>
      <c r="AN458" s="8">
        <f>IF(($E$458&lt;&gt;2)+($L$458&lt;&gt;2)+($S$458&lt;&gt;2)+($Z$458&lt;&gt;2)+($AG$458&lt;&gt;2)=0,2,IF((($E$458&lt;&gt;2)*$E$458+($L$458&lt;&gt;2)*$L$458+($S$458&lt;&gt;2)*$S$458+($Z$458&lt;&gt;2)*$Z$458+($AG$458&lt;&gt;2)*$AG$458)/(($E$458&lt;&gt;2)+($L$458&lt;&gt;2)+($S$458&lt;&gt;2)+($Z$458&lt;&gt;2)+($AG$458&lt;&gt;2))&gt;=0.5,1,0))</f>
        <v/>
      </c>
      <c r="AO458" s="8">
        <f>IF(($F$458&lt;&gt;2)+($M$458&lt;&gt;2)+($T$458&lt;&gt;2)+($AA$458&lt;&gt;2)+($AH$458&lt;&gt;2)=0,2,IF((($F$458&lt;&gt;2)*$F$458+($M$458&lt;&gt;2)*$M$458+($T$458&lt;&gt;2)*$T$458+($AA$458&lt;&gt;2)*$AA$458+($AH$458&lt;&gt;2)*$AH$458)/(($F$458&lt;&gt;2)+($M$458&lt;&gt;2)+($T$458&lt;&gt;2)+($AA$458&lt;&gt;2)+($AH$458&lt;&gt;2))&gt;=0.5,1,0))</f>
        <v/>
      </c>
      <c r="AP458" s="8">
        <f>IF(($G$458&lt;&gt;2)+($N$458&lt;&gt;2)+($U$458&lt;&gt;2)+($AB$458&lt;&gt;2)+($AI$458&lt;&gt;2)=0,2,IF((($G$458&lt;&gt;2)*$G$458+($N$458&lt;&gt;2)*$N$458+($U$458&lt;&gt;2)*$U$458+($AB$458&lt;&gt;2)*$AB$458+($AI$458&lt;&gt;2)*$AI$458)/(($G$458&lt;&gt;2)+($N$458&lt;&gt;2)+($U$458&lt;&gt;2)+($AB$458&lt;&gt;2)+($AI$458&lt;&gt;2))&gt;=0.5,1,0))</f>
        <v/>
      </c>
      <c r="AR458" s="16">
        <f>'Ground truth'!$B$3</f>
        <v/>
      </c>
      <c r="AS458" s="16">
        <f>'Ground truth'!$C$3</f>
        <v/>
      </c>
      <c r="AT458" s="16">
        <f>'Ground truth'!$D$3</f>
        <v/>
      </c>
      <c r="AU458" s="16">
        <f>'Ground truth'!$E$3</f>
        <v/>
      </c>
      <c r="AV458" s="16">
        <f>'Ground truth'!$F$3</f>
        <v/>
      </c>
      <c r="AW458" s="16">
        <f>'Ground truth'!$G$3</f>
        <v/>
      </c>
    </row>
    <row r="459">
      <c r="A459" s="3" t="inlineStr">
        <is>
          <t>Guidance, Navigation, and Control (GNC) Subsystem</t>
        </is>
      </c>
      <c r="B459" s="8" t="n">
        <v>1</v>
      </c>
      <c r="C459" s="8" t="n">
        <v>1</v>
      </c>
      <c r="D459" s="8" t="n">
        <v>1</v>
      </c>
      <c r="E459" s="8" t="n">
        <v>1</v>
      </c>
      <c r="F459" s="8" t="n">
        <v>1</v>
      </c>
      <c r="G459" s="8" t="n">
        <v>1</v>
      </c>
      <c r="I459" s="8" t="n">
        <v>1</v>
      </c>
      <c r="J459" s="8" t="n">
        <v>1</v>
      </c>
      <c r="K459" s="8" t="n">
        <v>1</v>
      </c>
      <c r="L459" s="8" t="n">
        <v>1</v>
      </c>
      <c r="M459" s="8" t="n">
        <v>1</v>
      </c>
      <c r="N459" s="8" t="n">
        <v>1</v>
      </c>
      <c r="P459" s="8" t="n">
        <v>1</v>
      </c>
      <c r="Q459" s="8" t="n">
        <v>1</v>
      </c>
      <c r="R459" s="8" t="n">
        <v>1</v>
      </c>
      <c r="S459" s="8" t="n">
        <v>1</v>
      </c>
      <c r="T459" s="8" t="n">
        <v>1</v>
      </c>
      <c r="U459" s="8" t="n">
        <v>1</v>
      </c>
      <c r="W459" s="8" t="n">
        <v>1</v>
      </c>
      <c r="X459" s="8" t="n">
        <v>1</v>
      </c>
      <c r="Y459" s="8" t="n">
        <v>1</v>
      </c>
      <c r="Z459" s="8" t="n">
        <v>1</v>
      </c>
      <c r="AA459" s="8" t="n">
        <v>1</v>
      </c>
      <c r="AB459" s="8" t="n">
        <v>1</v>
      </c>
      <c r="AD459" s="8" t="n">
        <v>1</v>
      </c>
      <c r="AE459" s="8" t="n">
        <v>1</v>
      </c>
      <c r="AF459" s="8" t="n">
        <v>1</v>
      </c>
      <c r="AG459" s="8" t="n">
        <v>1</v>
      </c>
      <c r="AH459" s="8" t="n">
        <v>1</v>
      </c>
      <c r="AI459" s="8" t="n">
        <v>1</v>
      </c>
      <c r="AK459" s="8">
        <f>IF(($B$459&lt;&gt;2)+($I$459&lt;&gt;2)+($P$459&lt;&gt;2)+($W$459&lt;&gt;2)+($AD$459&lt;&gt;2)=0,2,IF((($B$459&lt;&gt;2)*$B$459+($I$459&lt;&gt;2)*$I$459+($P$459&lt;&gt;2)*$P$459+($W$459&lt;&gt;2)*$W$459+($AD$459&lt;&gt;2)*$AD$459)/(($B$459&lt;&gt;2)+($I$459&lt;&gt;2)+($P$459&lt;&gt;2)+($W$459&lt;&gt;2)+($AD$459&lt;&gt;2))&gt;=0.5,1,0))</f>
        <v/>
      </c>
      <c r="AL459" s="8">
        <f>IF(($C$459&lt;&gt;2)+($J$459&lt;&gt;2)+($Q$459&lt;&gt;2)+($X$459&lt;&gt;2)+($AE$459&lt;&gt;2)=0,2,IF((($C$459&lt;&gt;2)*$C$459+($J$459&lt;&gt;2)*$J$459+($Q$459&lt;&gt;2)*$Q$459+($X$459&lt;&gt;2)*$X$459+($AE$459&lt;&gt;2)*$AE$459)/(($C$459&lt;&gt;2)+($J$459&lt;&gt;2)+($Q$459&lt;&gt;2)+($X$459&lt;&gt;2)+($AE$459&lt;&gt;2))&gt;=0.5,1,0))</f>
        <v/>
      </c>
      <c r="AM459" s="8">
        <f>IF(($D$459&lt;&gt;2)+($K$459&lt;&gt;2)+($R$459&lt;&gt;2)+($Y$459&lt;&gt;2)+($AF$459&lt;&gt;2)=0,2,IF((($D$459&lt;&gt;2)*$D$459+($K$459&lt;&gt;2)*$K$459+($R$459&lt;&gt;2)*$R$459+($Y$459&lt;&gt;2)*$Y$459+($AF$459&lt;&gt;2)*$AF$459)/(($D$459&lt;&gt;2)+($K$459&lt;&gt;2)+($R$459&lt;&gt;2)+($Y$459&lt;&gt;2)+($AF$459&lt;&gt;2))&gt;=0.5,1,0))</f>
        <v/>
      </c>
      <c r="AN459" s="8">
        <f>IF(($E$459&lt;&gt;2)+($L$459&lt;&gt;2)+($S$459&lt;&gt;2)+($Z$459&lt;&gt;2)+($AG$459&lt;&gt;2)=0,2,IF((($E$459&lt;&gt;2)*$E$459+($L$459&lt;&gt;2)*$L$459+($S$459&lt;&gt;2)*$S$459+($Z$459&lt;&gt;2)*$Z$459+($AG$459&lt;&gt;2)*$AG$459)/(($E$459&lt;&gt;2)+($L$459&lt;&gt;2)+($S$459&lt;&gt;2)+($Z$459&lt;&gt;2)+($AG$459&lt;&gt;2))&gt;=0.5,1,0))</f>
        <v/>
      </c>
      <c r="AO459" s="8">
        <f>IF(($F$459&lt;&gt;2)+($M$459&lt;&gt;2)+($T$459&lt;&gt;2)+($AA$459&lt;&gt;2)+($AH$459&lt;&gt;2)=0,2,IF((($F$459&lt;&gt;2)*$F$459+($M$459&lt;&gt;2)*$M$459+($T$459&lt;&gt;2)*$T$459+($AA$459&lt;&gt;2)*$AA$459+($AH$459&lt;&gt;2)*$AH$459)/(($F$459&lt;&gt;2)+($M$459&lt;&gt;2)+($T$459&lt;&gt;2)+($AA$459&lt;&gt;2)+($AH$459&lt;&gt;2))&gt;=0.5,1,0))</f>
        <v/>
      </c>
      <c r="AP459" s="8">
        <f>IF(($G$459&lt;&gt;2)+($N$459&lt;&gt;2)+($U$459&lt;&gt;2)+($AB$459&lt;&gt;2)+($AI$459&lt;&gt;2)=0,2,IF((($G$459&lt;&gt;2)*$G$459+($N$459&lt;&gt;2)*$N$459+($U$459&lt;&gt;2)*$U$459+($AB$459&lt;&gt;2)*$AB$459+($AI$459&lt;&gt;2)*$AI$459)/(($G$459&lt;&gt;2)+($N$459&lt;&gt;2)+($U$459&lt;&gt;2)+($AB$459&lt;&gt;2)+($AI$459&lt;&gt;2))&gt;=0.5,1,0))</f>
        <v/>
      </c>
      <c r="AR459" s="16">
        <f>'Ground truth'!$B$4</f>
        <v/>
      </c>
      <c r="AS459" s="16">
        <f>'Ground truth'!$C$4</f>
        <v/>
      </c>
      <c r="AT459" s="16">
        <f>'Ground truth'!$D$4</f>
        <v/>
      </c>
      <c r="AU459" s="16">
        <f>'Ground truth'!$E$4</f>
        <v/>
      </c>
      <c r="AV459" s="16">
        <f>'Ground truth'!$F$4</f>
        <v/>
      </c>
      <c r="AW459" s="16">
        <f>'Ground truth'!$G$4</f>
        <v/>
      </c>
    </row>
    <row r="460">
      <c r="A460" s="3" t="inlineStr">
        <is>
          <t>Propulsion Subsystem</t>
        </is>
      </c>
      <c r="B460" s="8" t="n">
        <v>1</v>
      </c>
      <c r="C460" s="8" t="n">
        <v>1</v>
      </c>
      <c r="D460" s="8" t="n">
        <v>1</v>
      </c>
      <c r="E460" s="8" t="n">
        <v>1</v>
      </c>
      <c r="F460" s="8" t="n">
        <v>1</v>
      </c>
      <c r="G460" s="8" t="n">
        <v>1</v>
      </c>
      <c r="I460" s="8" t="n">
        <v>1</v>
      </c>
      <c r="J460" s="8" t="n">
        <v>1</v>
      </c>
      <c r="K460" s="8" t="n">
        <v>1</v>
      </c>
      <c r="L460" s="8" t="n">
        <v>1</v>
      </c>
      <c r="M460" s="8" t="n">
        <v>0</v>
      </c>
      <c r="N460" s="8" t="n">
        <v>0</v>
      </c>
      <c r="P460" s="8" t="n">
        <v>1</v>
      </c>
      <c r="Q460" s="8" t="n">
        <v>1</v>
      </c>
      <c r="R460" s="8" t="n">
        <v>1</v>
      </c>
      <c r="S460" s="8" t="n">
        <v>1</v>
      </c>
      <c r="T460" s="8" t="n">
        <v>0</v>
      </c>
      <c r="U460" s="8" t="n">
        <v>0</v>
      </c>
      <c r="W460" s="8" t="n">
        <v>1</v>
      </c>
      <c r="X460" s="8" t="n">
        <v>1</v>
      </c>
      <c r="Y460" s="8" t="n">
        <v>1</v>
      </c>
      <c r="Z460" s="8" t="n">
        <v>1</v>
      </c>
      <c r="AA460" s="8" t="n">
        <v>0</v>
      </c>
      <c r="AB460" s="8" t="n">
        <v>0</v>
      </c>
      <c r="AD460" s="8" t="n">
        <v>1</v>
      </c>
      <c r="AE460" s="8" t="n">
        <v>1</v>
      </c>
      <c r="AF460" s="8" t="n">
        <v>1</v>
      </c>
      <c r="AG460" s="8" t="n">
        <v>1</v>
      </c>
      <c r="AH460" s="8" t="n">
        <v>0</v>
      </c>
      <c r="AI460" s="8" t="n">
        <v>0</v>
      </c>
      <c r="AK460" s="8">
        <f>IF(($B$460&lt;&gt;2)+($I$460&lt;&gt;2)+($P$460&lt;&gt;2)+($W$460&lt;&gt;2)+($AD$460&lt;&gt;2)=0,2,IF((($B$460&lt;&gt;2)*$B$460+($I$460&lt;&gt;2)*$I$460+($P$460&lt;&gt;2)*$P$460+($W$460&lt;&gt;2)*$W$460+($AD$460&lt;&gt;2)*$AD$460)/(($B$460&lt;&gt;2)+($I$460&lt;&gt;2)+($P$460&lt;&gt;2)+($W$460&lt;&gt;2)+($AD$460&lt;&gt;2))&gt;=0.5,1,0))</f>
        <v/>
      </c>
      <c r="AL460" s="8">
        <f>IF(($C$460&lt;&gt;2)+($J$460&lt;&gt;2)+($Q$460&lt;&gt;2)+($X$460&lt;&gt;2)+($AE$460&lt;&gt;2)=0,2,IF((($C$460&lt;&gt;2)*$C$460+($J$460&lt;&gt;2)*$J$460+($Q$460&lt;&gt;2)*$Q$460+($X$460&lt;&gt;2)*$X$460+($AE$460&lt;&gt;2)*$AE$460)/(($C$460&lt;&gt;2)+($J$460&lt;&gt;2)+($Q$460&lt;&gt;2)+($X$460&lt;&gt;2)+($AE$460&lt;&gt;2))&gt;=0.5,1,0))</f>
        <v/>
      </c>
      <c r="AM460" s="8">
        <f>IF(($D$460&lt;&gt;2)+($K$460&lt;&gt;2)+($R$460&lt;&gt;2)+($Y$460&lt;&gt;2)+($AF$460&lt;&gt;2)=0,2,IF((($D$460&lt;&gt;2)*$D$460+($K$460&lt;&gt;2)*$K$460+($R$460&lt;&gt;2)*$R$460+($Y$460&lt;&gt;2)*$Y$460+($AF$460&lt;&gt;2)*$AF$460)/(($D$460&lt;&gt;2)+($K$460&lt;&gt;2)+($R$460&lt;&gt;2)+($Y$460&lt;&gt;2)+($AF$460&lt;&gt;2))&gt;=0.5,1,0))</f>
        <v/>
      </c>
      <c r="AN460" s="8">
        <f>IF(($E$460&lt;&gt;2)+($L$460&lt;&gt;2)+($S$460&lt;&gt;2)+($Z$460&lt;&gt;2)+($AG$460&lt;&gt;2)=0,2,IF((($E$460&lt;&gt;2)*$E$460+($L$460&lt;&gt;2)*$L$460+($S$460&lt;&gt;2)*$S$460+($Z$460&lt;&gt;2)*$Z$460+($AG$460&lt;&gt;2)*$AG$460)/(($E$460&lt;&gt;2)+($L$460&lt;&gt;2)+($S$460&lt;&gt;2)+($Z$460&lt;&gt;2)+($AG$460&lt;&gt;2))&gt;=0.5,1,0))</f>
        <v/>
      </c>
      <c r="AO460" s="8">
        <f>IF(($F$460&lt;&gt;2)+($M$460&lt;&gt;2)+($T$460&lt;&gt;2)+($AA$460&lt;&gt;2)+($AH$460&lt;&gt;2)=0,2,IF((($F$460&lt;&gt;2)*$F$460+($M$460&lt;&gt;2)*$M$460+($T$460&lt;&gt;2)*$T$460+($AA$460&lt;&gt;2)*$AA$460+($AH$460&lt;&gt;2)*$AH$460)/(($F$460&lt;&gt;2)+($M$460&lt;&gt;2)+($T$460&lt;&gt;2)+($AA$460&lt;&gt;2)+($AH$460&lt;&gt;2))&gt;=0.5,1,0))</f>
        <v/>
      </c>
      <c r="AP460" s="8">
        <f>IF(($G$460&lt;&gt;2)+($N$460&lt;&gt;2)+($U$460&lt;&gt;2)+($AB$460&lt;&gt;2)+($AI$460&lt;&gt;2)=0,2,IF((($G$460&lt;&gt;2)*$G$460+($N$460&lt;&gt;2)*$N$460+($U$460&lt;&gt;2)*$U$460+($AB$460&lt;&gt;2)*$AB$460+($AI$460&lt;&gt;2)*$AI$460)/(($G$460&lt;&gt;2)+($N$460&lt;&gt;2)+($U$460&lt;&gt;2)+($AB$460&lt;&gt;2)+($AI$460&lt;&gt;2))&gt;=0.5,1,0))</f>
        <v/>
      </c>
      <c r="AR460" s="16">
        <f>'Ground truth'!$B$5</f>
        <v/>
      </c>
      <c r="AS460" s="16">
        <f>'Ground truth'!$C$5</f>
        <v/>
      </c>
      <c r="AT460" s="16">
        <f>'Ground truth'!$D$5</f>
        <v/>
      </c>
      <c r="AU460" s="16">
        <f>'Ground truth'!$E$5</f>
        <v/>
      </c>
      <c r="AV460" s="16">
        <f>'Ground truth'!$F$5</f>
        <v/>
      </c>
      <c r="AW460" s="16">
        <f>'Ground truth'!$G$5</f>
        <v/>
      </c>
    </row>
    <row r="461">
      <c r="A461" s="3" t="inlineStr">
        <is>
          <t>Power Subsystem</t>
        </is>
      </c>
      <c r="B461" s="8" t="n">
        <v>1</v>
      </c>
      <c r="C461" s="8" t="n">
        <v>1</v>
      </c>
      <c r="D461" s="8" t="n">
        <v>1</v>
      </c>
      <c r="E461" s="8" t="n">
        <v>1</v>
      </c>
      <c r="F461" s="8" t="n">
        <v>1</v>
      </c>
      <c r="G461" s="8" t="n">
        <v>1</v>
      </c>
      <c r="I461" s="8" t="n">
        <v>1</v>
      </c>
      <c r="J461" s="8" t="n">
        <v>1</v>
      </c>
      <c r="K461" s="8" t="n">
        <v>1</v>
      </c>
      <c r="L461" s="8" t="n">
        <v>1</v>
      </c>
      <c r="M461" s="8" t="n">
        <v>1</v>
      </c>
      <c r="N461" s="8" t="n">
        <v>1</v>
      </c>
      <c r="P461" s="8" t="n">
        <v>1</v>
      </c>
      <c r="Q461" s="8" t="n">
        <v>1</v>
      </c>
      <c r="R461" s="8" t="n">
        <v>1</v>
      </c>
      <c r="S461" s="8" t="n">
        <v>1</v>
      </c>
      <c r="T461" s="8" t="n">
        <v>1</v>
      </c>
      <c r="U461" s="8" t="n">
        <v>1</v>
      </c>
      <c r="W461" s="8" t="n">
        <v>1</v>
      </c>
      <c r="X461" s="8" t="n">
        <v>1</v>
      </c>
      <c r="Y461" s="8" t="n">
        <v>1</v>
      </c>
      <c r="Z461" s="8" t="n">
        <v>1</v>
      </c>
      <c r="AA461" s="8" t="n">
        <v>1</v>
      </c>
      <c r="AB461" s="8" t="n">
        <v>1</v>
      </c>
      <c r="AD461" s="8" t="n">
        <v>1</v>
      </c>
      <c r="AE461" s="8" t="n">
        <v>1</v>
      </c>
      <c r="AF461" s="8" t="n">
        <v>1</v>
      </c>
      <c r="AG461" s="8" t="n">
        <v>1</v>
      </c>
      <c r="AH461" s="8" t="n">
        <v>1</v>
      </c>
      <c r="AI461" s="8" t="n">
        <v>1</v>
      </c>
      <c r="AK461" s="8">
        <f>IF(($B$461&lt;&gt;2)+($I$461&lt;&gt;2)+($P$461&lt;&gt;2)+($W$461&lt;&gt;2)+($AD$461&lt;&gt;2)=0,2,IF((($B$461&lt;&gt;2)*$B$461+($I$461&lt;&gt;2)*$I$461+($P$461&lt;&gt;2)*$P$461+($W$461&lt;&gt;2)*$W$461+($AD$461&lt;&gt;2)*$AD$461)/(($B$461&lt;&gt;2)+($I$461&lt;&gt;2)+($P$461&lt;&gt;2)+($W$461&lt;&gt;2)+($AD$461&lt;&gt;2))&gt;=0.5,1,0))</f>
        <v/>
      </c>
      <c r="AL461" s="8">
        <f>IF(($C$461&lt;&gt;2)+($J$461&lt;&gt;2)+($Q$461&lt;&gt;2)+($X$461&lt;&gt;2)+($AE$461&lt;&gt;2)=0,2,IF((($C$461&lt;&gt;2)*$C$461+($J$461&lt;&gt;2)*$J$461+($Q$461&lt;&gt;2)*$Q$461+($X$461&lt;&gt;2)*$X$461+($AE$461&lt;&gt;2)*$AE$461)/(($C$461&lt;&gt;2)+($J$461&lt;&gt;2)+($Q$461&lt;&gt;2)+($X$461&lt;&gt;2)+($AE$461&lt;&gt;2))&gt;=0.5,1,0))</f>
        <v/>
      </c>
      <c r="AM461" s="8">
        <f>IF(($D$461&lt;&gt;2)+($K$461&lt;&gt;2)+($R$461&lt;&gt;2)+($Y$461&lt;&gt;2)+($AF$461&lt;&gt;2)=0,2,IF((($D$461&lt;&gt;2)*$D$461+($K$461&lt;&gt;2)*$K$461+($R$461&lt;&gt;2)*$R$461+($Y$461&lt;&gt;2)*$Y$461+($AF$461&lt;&gt;2)*$AF$461)/(($D$461&lt;&gt;2)+($K$461&lt;&gt;2)+($R$461&lt;&gt;2)+($Y$461&lt;&gt;2)+($AF$461&lt;&gt;2))&gt;=0.5,1,0))</f>
        <v/>
      </c>
      <c r="AN461" s="8">
        <f>IF(($E$461&lt;&gt;2)+($L$461&lt;&gt;2)+($S$461&lt;&gt;2)+($Z$461&lt;&gt;2)+($AG$461&lt;&gt;2)=0,2,IF((($E$461&lt;&gt;2)*$E$461+($L$461&lt;&gt;2)*$L$461+($S$461&lt;&gt;2)*$S$461+($Z$461&lt;&gt;2)*$Z$461+($AG$461&lt;&gt;2)*$AG$461)/(($E$461&lt;&gt;2)+($L$461&lt;&gt;2)+($S$461&lt;&gt;2)+($Z$461&lt;&gt;2)+($AG$461&lt;&gt;2))&gt;=0.5,1,0))</f>
        <v/>
      </c>
      <c r="AO461" s="8">
        <f>IF(($F$461&lt;&gt;2)+($M$461&lt;&gt;2)+($T$461&lt;&gt;2)+($AA$461&lt;&gt;2)+($AH$461&lt;&gt;2)=0,2,IF((($F$461&lt;&gt;2)*$F$461+($M$461&lt;&gt;2)*$M$461+($T$461&lt;&gt;2)*$T$461+($AA$461&lt;&gt;2)*$AA$461+($AH$461&lt;&gt;2)*$AH$461)/(($F$461&lt;&gt;2)+($M$461&lt;&gt;2)+($T$461&lt;&gt;2)+($AA$461&lt;&gt;2)+($AH$461&lt;&gt;2))&gt;=0.5,1,0))</f>
        <v/>
      </c>
      <c r="AP461" s="8">
        <f>IF(($G$461&lt;&gt;2)+($N$461&lt;&gt;2)+($U$461&lt;&gt;2)+($AB$461&lt;&gt;2)+($AI$461&lt;&gt;2)=0,2,IF((($G$461&lt;&gt;2)*$G$461+($N$461&lt;&gt;2)*$N$461+($U$461&lt;&gt;2)*$U$461+($AB$461&lt;&gt;2)*$AB$461+($AI$461&lt;&gt;2)*$AI$461)/(($G$461&lt;&gt;2)+($N$461&lt;&gt;2)+($U$461&lt;&gt;2)+($AB$461&lt;&gt;2)+($AI$461&lt;&gt;2))&gt;=0.5,1,0))</f>
        <v/>
      </c>
      <c r="AR461" s="16">
        <f>'Ground truth'!$B$6</f>
        <v/>
      </c>
      <c r="AS461" s="16">
        <f>'Ground truth'!$C$6</f>
        <v/>
      </c>
      <c r="AT461" s="16">
        <f>'Ground truth'!$D$6</f>
        <v/>
      </c>
      <c r="AU461" s="16">
        <f>'Ground truth'!$E$6</f>
        <v/>
      </c>
      <c r="AV461" s="16">
        <f>'Ground truth'!$F$6</f>
        <v/>
      </c>
      <c r="AW461" s="16">
        <f>'Ground truth'!$G$6</f>
        <v/>
      </c>
    </row>
    <row r="462">
      <c r="A462" s="3" t="inlineStr">
        <is>
          <t>Reaction Wheel</t>
        </is>
      </c>
      <c r="B462" s="8" t="n">
        <v>1</v>
      </c>
      <c r="C462" s="8" t="n">
        <v>1</v>
      </c>
      <c r="D462" s="8" t="n">
        <v>1</v>
      </c>
      <c r="E462" s="8" t="n">
        <v>1</v>
      </c>
      <c r="F462" s="8" t="n">
        <v>1</v>
      </c>
      <c r="G462" s="8" t="n">
        <v>1</v>
      </c>
      <c r="I462" s="8" t="n">
        <v>1</v>
      </c>
      <c r="J462" s="8" t="n">
        <v>1</v>
      </c>
      <c r="K462" s="8" t="n">
        <v>0</v>
      </c>
      <c r="L462" s="8" t="n">
        <v>1</v>
      </c>
      <c r="M462" s="8" t="n">
        <v>1</v>
      </c>
      <c r="N462" s="8" t="n">
        <v>1</v>
      </c>
      <c r="P462" s="8" t="n">
        <v>1</v>
      </c>
      <c r="Q462" s="8" t="n">
        <v>1</v>
      </c>
      <c r="R462" s="8" t="n">
        <v>0</v>
      </c>
      <c r="S462" s="8" t="n">
        <v>1</v>
      </c>
      <c r="T462" s="8" t="n">
        <v>1</v>
      </c>
      <c r="U462" s="8" t="n">
        <v>1</v>
      </c>
      <c r="W462" s="8" t="n">
        <v>1</v>
      </c>
      <c r="X462" s="8" t="n">
        <v>1</v>
      </c>
      <c r="Y462" s="8" t="n">
        <v>0</v>
      </c>
      <c r="Z462" s="8" t="n">
        <v>1</v>
      </c>
      <c r="AA462" s="8" t="n">
        <v>1</v>
      </c>
      <c r="AB462" s="8" t="n">
        <v>1</v>
      </c>
      <c r="AD462" s="8" t="n">
        <v>1</v>
      </c>
      <c r="AE462" s="8" t="n">
        <v>1</v>
      </c>
      <c r="AF462" s="8" t="n">
        <v>0</v>
      </c>
      <c r="AG462" s="8" t="n">
        <v>1</v>
      </c>
      <c r="AH462" s="8" t="n">
        <v>1</v>
      </c>
      <c r="AI462" s="8" t="n">
        <v>1</v>
      </c>
      <c r="AK462" s="8">
        <f>IF(($B$462&lt;&gt;2)+($I$462&lt;&gt;2)+($P$462&lt;&gt;2)+($W$462&lt;&gt;2)+($AD$462&lt;&gt;2)=0,2,IF((($B$462&lt;&gt;2)*$B$462+($I$462&lt;&gt;2)*$I$462+($P$462&lt;&gt;2)*$P$462+($W$462&lt;&gt;2)*$W$462+($AD$462&lt;&gt;2)*$AD$462)/(($B$462&lt;&gt;2)+($I$462&lt;&gt;2)+($P$462&lt;&gt;2)+($W$462&lt;&gt;2)+($AD$462&lt;&gt;2))&gt;=0.5,1,0))</f>
        <v/>
      </c>
      <c r="AL462" s="8">
        <f>IF(($C$462&lt;&gt;2)+($J$462&lt;&gt;2)+($Q$462&lt;&gt;2)+($X$462&lt;&gt;2)+($AE$462&lt;&gt;2)=0,2,IF((($C$462&lt;&gt;2)*$C$462+($J$462&lt;&gt;2)*$J$462+($Q$462&lt;&gt;2)*$Q$462+($X$462&lt;&gt;2)*$X$462+($AE$462&lt;&gt;2)*$AE$462)/(($C$462&lt;&gt;2)+($J$462&lt;&gt;2)+($Q$462&lt;&gt;2)+($X$462&lt;&gt;2)+($AE$462&lt;&gt;2))&gt;=0.5,1,0))</f>
        <v/>
      </c>
      <c r="AM462" s="8">
        <f>IF(($D$462&lt;&gt;2)+($K$462&lt;&gt;2)+($R$462&lt;&gt;2)+($Y$462&lt;&gt;2)+($AF$462&lt;&gt;2)=0,2,IF((($D$462&lt;&gt;2)*$D$462+($K$462&lt;&gt;2)*$K$462+($R$462&lt;&gt;2)*$R$462+($Y$462&lt;&gt;2)*$Y$462+($AF$462&lt;&gt;2)*$AF$462)/(($D$462&lt;&gt;2)+($K$462&lt;&gt;2)+($R$462&lt;&gt;2)+($Y$462&lt;&gt;2)+($AF$462&lt;&gt;2))&gt;=0.5,1,0))</f>
        <v/>
      </c>
      <c r="AN462" s="8">
        <f>IF(($E$462&lt;&gt;2)+($L$462&lt;&gt;2)+($S$462&lt;&gt;2)+($Z$462&lt;&gt;2)+($AG$462&lt;&gt;2)=0,2,IF((($E$462&lt;&gt;2)*$E$462+($L$462&lt;&gt;2)*$L$462+($S$462&lt;&gt;2)*$S$462+($Z$462&lt;&gt;2)*$Z$462+($AG$462&lt;&gt;2)*$AG$462)/(($E$462&lt;&gt;2)+($L$462&lt;&gt;2)+($S$462&lt;&gt;2)+($Z$462&lt;&gt;2)+($AG$462&lt;&gt;2))&gt;=0.5,1,0))</f>
        <v/>
      </c>
      <c r="AO462" s="8">
        <f>IF(($F$462&lt;&gt;2)+($M$462&lt;&gt;2)+($T$462&lt;&gt;2)+($AA$462&lt;&gt;2)+($AH$462&lt;&gt;2)=0,2,IF((($F$462&lt;&gt;2)*$F$462+($M$462&lt;&gt;2)*$M$462+($T$462&lt;&gt;2)*$T$462+($AA$462&lt;&gt;2)*$AA$462+($AH$462&lt;&gt;2)*$AH$462)/(($F$462&lt;&gt;2)+($M$462&lt;&gt;2)+($T$462&lt;&gt;2)+($AA$462&lt;&gt;2)+($AH$462&lt;&gt;2))&gt;=0.5,1,0))</f>
        <v/>
      </c>
      <c r="AP462" s="8">
        <f>IF(($G$462&lt;&gt;2)+($N$462&lt;&gt;2)+($U$462&lt;&gt;2)+($AB$462&lt;&gt;2)+($AI$462&lt;&gt;2)=0,2,IF((($G$462&lt;&gt;2)*$G$462+($N$462&lt;&gt;2)*$N$462+($U$462&lt;&gt;2)*$U$462+($AB$462&lt;&gt;2)*$AB$462+($AI$462&lt;&gt;2)*$AI$462)/(($G$462&lt;&gt;2)+($N$462&lt;&gt;2)+($U$462&lt;&gt;2)+($AB$462&lt;&gt;2)+($AI$462&lt;&gt;2))&gt;=0.5,1,0))</f>
        <v/>
      </c>
      <c r="AR462" s="16">
        <f>'Ground truth'!$B$7</f>
        <v/>
      </c>
      <c r="AS462" s="16">
        <f>'Ground truth'!$C$7</f>
        <v/>
      </c>
      <c r="AT462" s="16">
        <f>'Ground truth'!$D$7</f>
        <v/>
      </c>
      <c r="AU462" s="16">
        <f>'Ground truth'!$E$7</f>
        <v/>
      </c>
      <c r="AV462" s="16">
        <f>'Ground truth'!$F$7</f>
        <v/>
      </c>
      <c r="AW462" s="16">
        <f>'Ground truth'!$G$7</f>
        <v/>
      </c>
    </row>
    <row r="463">
      <c r="A463" s="3" t="inlineStr">
        <is>
          <t>GNC Software</t>
        </is>
      </c>
      <c r="B463" s="8" t="n">
        <v>1</v>
      </c>
      <c r="C463" s="8" t="n">
        <v>1</v>
      </c>
      <c r="D463" s="8" t="n">
        <v>1</v>
      </c>
      <c r="E463" s="8" t="n">
        <v>1</v>
      </c>
      <c r="F463" s="8" t="n">
        <v>1</v>
      </c>
      <c r="G463" s="8" t="n">
        <v>1</v>
      </c>
      <c r="I463" s="8" t="n">
        <v>1</v>
      </c>
      <c r="J463" s="8" t="n">
        <v>1</v>
      </c>
      <c r="K463" s="8" t="n">
        <v>0</v>
      </c>
      <c r="L463" s="8" t="n">
        <v>1</v>
      </c>
      <c r="M463" s="8" t="n">
        <v>1</v>
      </c>
      <c r="N463" s="8" t="n">
        <v>1</v>
      </c>
      <c r="P463" s="8" t="n">
        <v>1</v>
      </c>
      <c r="Q463" s="8" t="n">
        <v>1</v>
      </c>
      <c r="R463" s="8" t="n">
        <v>0</v>
      </c>
      <c r="S463" s="8" t="n">
        <v>1</v>
      </c>
      <c r="T463" s="8" t="n">
        <v>1</v>
      </c>
      <c r="U463" s="8" t="n">
        <v>1</v>
      </c>
      <c r="W463" s="8" t="n">
        <v>1</v>
      </c>
      <c r="X463" s="8" t="n">
        <v>1</v>
      </c>
      <c r="Y463" s="8" t="n">
        <v>0</v>
      </c>
      <c r="Z463" s="8" t="n">
        <v>1</v>
      </c>
      <c r="AA463" s="8" t="n">
        <v>1</v>
      </c>
      <c r="AB463" s="8" t="n">
        <v>1</v>
      </c>
      <c r="AD463" s="8" t="n">
        <v>1</v>
      </c>
      <c r="AE463" s="8" t="n">
        <v>1</v>
      </c>
      <c r="AF463" s="8" t="n">
        <v>0</v>
      </c>
      <c r="AG463" s="8" t="n">
        <v>1</v>
      </c>
      <c r="AH463" s="8" t="n">
        <v>1</v>
      </c>
      <c r="AI463" s="8" t="n">
        <v>1</v>
      </c>
      <c r="AK463" s="8">
        <f>IF(($B$463&lt;&gt;2)+($I$463&lt;&gt;2)+($P$463&lt;&gt;2)+($W$463&lt;&gt;2)+($AD$463&lt;&gt;2)=0,2,IF((($B$463&lt;&gt;2)*$B$463+($I$463&lt;&gt;2)*$I$463+($P$463&lt;&gt;2)*$P$463+($W$463&lt;&gt;2)*$W$463+($AD$463&lt;&gt;2)*$AD$463)/(($B$463&lt;&gt;2)+($I$463&lt;&gt;2)+($P$463&lt;&gt;2)+($W$463&lt;&gt;2)+($AD$463&lt;&gt;2))&gt;=0.5,1,0))</f>
        <v/>
      </c>
      <c r="AL463" s="8">
        <f>IF(($C$463&lt;&gt;2)+($J$463&lt;&gt;2)+($Q$463&lt;&gt;2)+($X$463&lt;&gt;2)+($AE$463&lt;&gt;2)=0,2,IF((($C$463&lt;&gt;2)*$C$463+($J$463&lt;&gt;2)*$J$463+($Q$463&lt;&gt;2)*$Q$463+($X$463&lt;&gt;2)*$X$463+($AE$463&lt;&gt;2)*$AE$463)/(($C$463&lt;&gt;2)+($J$463&lt;&gt;2)+($Q$463&lt;&gt;2)+($X$463&lt;&gt;2)+($AE$463&lt;&gt;2))&gt;=0.5,1,0))</f>
        <v/>
      </c>
      <c r="AM463" s="8">
        <f>IF(($D$463&lt;&gt;2)+($K$463&lt;&gt;2)+($R$463&lt;&gt;2)+($Y$463&lt;&gt;2)+($AF$463&lt;&gt;2)=0,2,IF((($D$463&lt;&gt;2)*$D$463+($K$463&lt;&gt;2)*$K$463+($R$463&lt;&gt;2)*$R$463+($Y$463&lt;&gt;2)*$Y$463+($AF$463&lt;&gt;2)*$AF$463)/(($D$463&lt;&gt;2)+($K$463&lt;&gt;2)+($R$463&lt;&gt;2)+($Y$463&lt;&gt;2)+($AF$463&lt;&gt;2))&gt;=0.5,1,0))</f>
        <v/>
      </c>
      <c r="AN463" s="8">
        <f>IF(($E$463&lt;&gt;2)+($L$463&lt;&gt;2)+($S$463&lt;&gt;2)+($Z$463&lt;&gt;2)+($AG$463&lt;&gt;2)=0,2,IF((($E$463&lt;&gt;2)*$E$463+($L$463&lt;&gt;2)*$L$463+($S$463&lt;&gt;2)*$S$463+($Z$463&lt;&gt;2)*$Z$463+($AG$463&lt;&gt;2)*$AG$463)/(($E$463&lt;&gt;2)+($L$463&lt;&gt;2)+($S$463&lt;&gt;2)+($Z$463&lt;&gt;2)+($AG$463&lt;&gt;2))&gt;=0.5,1,0))</f>
        <v/>
      </c>
      <c r="AO463" s="8">
        <f>IF(($F$463&lt;&gt;2)+($M$463&lt;&gt;2)+($T$463&lt;&gt;2)+($AA$463&lt;&gt;2)+($AH$463&lt;&gt;2)=0,2,IF((($F$463&lt;&gt;2)*$F$463+($M$463&lt;&gt;2)*$M$463+($T$463&lt;&gt;2)*$T$463+($AA$463&lt;&gt;2)*$AA$463+($AH$463&lt;&gt;2)*$AH$463)/(($F$463&lt;&gt;2)+($M$463&lt;&gt;2)+($T$463&lt;&gt;2)+($AA$463&lt;&gt;2)+($AH$463&lt;&gt;2))&gt;=0.5,1,0))</f>
        <v/>
      </c>
      <c r="AP463" s="8">
        <f>IF(($G$463&lt;&gt;2)+($N$463&lt;&gt;2)+($U$463&lt;&gt;2)+($AB$463&lt;&gt;2)+($AI$463&lt;&gt;2)=0,2,IF((($G$463&lt;&gt;2)*$G$463+($N$463&lt;&gt;2)*$N$463+($U$463&lt;&gt;2)*$U$463+($AB$463&lt;&gt;2)*$AB$463+($AI$463&lt;&gt;2)*$AI$463)/(($G$463&lt;&gt;2)+($N$463&lt;&gt;2)+($U$463&lt;&gt;2)+($AB$463&lt;&gt;2)+($AI$463&lt;&gt;2))&gt;=0.5,1,0))</f>
        <v/>
      </c>
      <c r="AR463" s="16">
        <f>'Ground truth'!$B$8</f>
        <v/>
      </c>
      <c r="AS463" s="16">
        <f>'Ground truth'!$C$8</f>
        <v/>
      </c>
      <c r="AT463" s="16">
        <f>'Ground truth'!$D$8</f>
        <v/>
      </c>
      <c r="AU463" s="16">
        <f>'Ground truth'!$E$8</f>
        <v/>
      </c>
      <c r="AV463" s="16">
        <f>'Ground truth'!$F$8</f>
        <v/>
      </c>
      <c r="AW463" s="16">
        <f>'Ground truth'!$G$8</f>
        <v/>
      </c>
    </row>
    <row r="465">
      <c r="A465" s="17" t="inlineStr">
        <is>
          <t>metrics — confident-only (unsure excluded from denominators)</t>
        </is>
      </c>
      <c r="B465" s="10" t="inlineStr">
        <is>
          <t>run 1</t>
        </is>
      </c>
      <c r="C465" s="10" t="inlineStr">
        <is>
          <t>run 2</t>
        </is>
      </c>
      <c r="D465" s="10" t="inlineStr">
        <is>
          <t>run 3</t>
        </is>
      </c>
      <c r="E465" s="10" t="inlineStr">
        <is>
          <t>run 4</t>
        </is>
      </c>
      <c r="F465" s="10" t="inlineStr">
        <is>
          <t>run 5</t>
        </is>
      </c>
      <c r="G465" s="10" t="inlineStr">
        <is>
          <t>avg-matrix</t>
        </is>
      </c>
      <c r="H465" s="10" t="inlineStr">
        <is>
          <t>mean</t>
        </is>
      </c>
      <c r="I465" s="10" t="inlineStr">
        <is>
          <t>std (pop.)</t>
        </is>
      </c>
      <c r="J465" s="17" t="inlineStr">
        <is>
          <t>notes</t>
        </is>
      </c>
    </row>
    <row r="466">
      <c r="A466" s="7" t="inlineStr">
        <is>
          <t>TP</t>
        </is>
      </c>
      <c r="B466" s="7">
        <f>SUMPRODUCT(($B$458:$G$463=1)*('Ground truth'!$B$3:$G$8=1))</f>
        <v/>
      </c>
      <c r="C466" s="7">
        <f>SUMPRODUCT(($I$458:$N$463=1)*('Ground truth'!$B$3:$G$8=1))</f>
        <v/>
      </c>
      <c r="D466" s="7">
        <f>SUMPRODUCT(($P$458:$U$463=1)*('Ground truth'!$B$3:$G$8=1))</f>
        <v/>
      </c>
      <c r="E466" s="7">
        <f>SUMPRODUCT(($W$458:$AB$463=1)*('Ground truth'!$B$3:$G$8=1))</f>
        <v/>
      </c>
      <c r="F466" s="7">
        <f>SUMPRODUCT(($AD$458:$AI$463=1)*('Ground truth'!$B$3:$G$8=1))</f>
        <v/>
      </c>
      <c r="G466" s="7">
        <f>SUMPRODUCT(($AK$458:$AP$463=1)*('Ground truth'!$B$3:$G$8=1))</f>
        <v/>
      </c>
      <c r="H466" s="12">
        <f>AVERAGE($B$466:$F$466)</f>
        <v/>
      </c>
      <c r="I466" s="12">
        <f>STDEV.P($B$466:$F$466)</f>
        <v/>
      </c>
    </row>
    <row r="467">
      <c r="A467" s="7" t="inlineStr">
        <is>
          <t>TN</t>
        </is>
      </c>
      <c r="B467" s="7">
        <f>SUMPRODUCT(($B$458:$G$463=0)*('Ground truth'!$B$3:$G$8=0))</f>
        <v/>
      </c>
      <c r="C467" s="7">
        <f>SUMPRODUCT(($I$458:$N$463=0)*('Ground truth'!$B$3:$G$8=0))</f>
        <v/>
      </c>
      <c r="D467" s="7">
        <f>SUMPRODUCT(($P$458:$U$463=0)*('Ground truth'!$B$3:$G$8=0))</f>
        <v/>
      </c>
      <c r="E467" s="7">
        <f>SUMPRODUCT(($W$458:$AB$463=0)*('Ground truth'!$B$3:$G$8=0))</f>
        <v/>
      </c>
      <c r="F467" s="7">
        <f>SUMPRODUCT(($AD$458:$AI$463=0)*('Ground truth'!$B$3:$G$8=0))</f>
        <v/>
      </c>
      <c r="G467" s="7">
        <f>SUMPRODUCT(($AK$458:$AP$463=0)*('Ground truth'!$B$3:$G$8=0))</f>
        <v/>
      </c>
      <c r="H467" s="12">
        <f>AVERAGE($B$467:$F$467)</f>
        <v/>
      </c>
      <c r="I467" s="12">
        <f>STDEV.P($B$467:$F$467)</f>
        <v/>
      </c>
    </row>
    <row r="468">
      <c r="A468" s="7" t="inlineStr">
        <is>
          <t>FP</t>
        </is>
      </c>
      <c r="B468" s="7">
        <f>SUMPRODUCT(($B$458:$G$463=1)*('Ground truth'!$B$3:$G$8=0))</f>
        <v/>
      </c>
      <c r="C468" s="7">
        <f>SUMPRODUCT(($I$458:$N$463=1)*('Ground truth'!$B$3:$G$8=0))</f>
        <v/>
      </c>
      <c r="D468" s="7">
        <f>SUMPRODUCT(($P$458:$U$463=1)*('Ground truth'!$B$3:$G$8=0))</f>
        <v/>
      </c>
      <c r="E468" s="7">
        <f>SUMPRODUCT(($W$458:$AB$463=1)*('Ground truth'!$B$3:$G$8=0))</f>
        <v/>
      </c>
      <c r="F468" s="7">
        <f>SUMPRODUCT(($AD$458:$AI$463=1)*('Ground truth'!$B$3:$G$8=0))</f>
        <v/>
      </c>
      <c r="G468" s="7">
        <f>SUMPRODUCT(($AK$458:$AP$463=1)*('Ground truth'!$B$3:$G$8=0))</f>
        <v/>
      </c>
      <c r="H468" s="12">
        <f>AVERAGE($B$468:$F$468)</f>
        <v/>
      </c>
      <c r="I468" s="12">
        <f>STDEV.P($B$468:$F$468)</f>
        <v/>
      </c>
    </row>
    <row r="469">
      <c r="A469" s="7" t="inlineStr">
        <is>
          <t>FN</t>
        </is>
      </c>
      <c r="B469" s="7">
        <f>SUMPRODUCT(($B$458:$G$463=0)*('Ground truth'!$B$3:$G$8=1))</f>
        <v/>
      </c>
      <c r="C469" s="7">
        <f>SUMPRODUCT(($I$458:$N$463=0)*('Ground truth'!$B$3:$G$8=1))</f>
        <v/>
      </c>
      <c r="D469" s="7">
        <f>SUMPRODUCT(($P$458:$U$463=0)*('Ground truth'!$B$3:$G$8=1))</f>
        <v/>
      </c>
      <c r="E469" s="7">
        <f>SUMPRODUCT(($W$458:$AB$463=0)*('Ground truth'!$B$3:$G$8=1))</f>
        <v/>
      </c>
      <c r="F469" s="7">
        <f>SUMPRODUCT(($AD$458:$AI$463=0)*('Ground truth'!$B$3:$G$8=1))</f>
        <v/>
      </c>
      <c r="G469" s="7">
        <f>SUMPRODUCT(($AK$458:$AP$463=0)*('Ground truth'!$B$3:$G$8=1))</f>
        <v/>
      </c>
      <c r="H469" s="12">
        <f>AVERAGE($B$469:$F$469)</f>
        <v/>
      </c>
      <c r="I469" s="12">
        <f>STDEV.P($B$469:$F$469)</f>
        <v/>
      </c>
    </row>
    <row r="470">
      <c r="A470" s="4" t="inlineStr">
        <is>
          <t>Precision</t>
        </is>
      </c>
      <c r="B470" s="12">
        <f>IFERROR($B$466/($B$466+$B$468),0)</f>
        <v/>
      </c>
      <c r="C470" s="12">
        <f>IFERROR($C$466/($C$466+$C$468),0)</f>
        <v/>
      </c>
      <c r="D470" s="12">
        <f>IFERROR($D$466/($D$466+$D$468),0)</f>
        <v/>
      </c>
      <c r="E470" s="12">
        <f>IFERROR($E$466/($E$466+$E$468),0)</f>
        <v/>
      </c>
      <c r="F470" s="12">
        <f>IFERROR($F$466/($F$466+$F$468),0)</f>
        <v/>
      </c>
      <c r="G470" s="12">
        <f>IFERROR($G$466/($G$466+$G$468),0)</f>
        <v/>
      </c>
      <c r="H470" s="18">
        <f>AVERAGE($B$470:$F$470)</f>
        <v/>
      </c>
      <c r="I470" s="18">
        <f>STDEV.P($B$470:$F$470)</f>
        <v/>
      </c>
    </row>
    <row r="471">
      <c r="A471" s="4" t="inlineStr">
        <is>
          <t>Recall</t>
        </is>
      </c>
      <c r="B471" s="12">
        <f>IFERROR($B$466/($B$466+$B$469),0)</f>
        <v/>
      </c>
      <c r="C471" s="12">
        <f>IFERROR($C$466/($C$466+$C$469),0)</f>
        <v/>
      </c>
      <c r="D471" s="12">
        <f>IFERROR($D$466/($D$466+$D$469),0)</f>
        <v/>
      </c>
      <c r="E471" s="12">
        <f>IFERROR($E$466/($E$466+$E$469),0)</f>
        <v/>
      </c>
      <c r="F471" s="12">
        <f>IFERROR($F$466/($F$466+$F$469),0)</f>
        <v/>
      </c>
      <c r="G471" s="12">
        <f>IFERROR($G$466/($G$466+$G$469),0)</f>
        <v/>
      </c>
      <c r="H471" s="18">
        <f>AVERAGE($B$471:$F$471)</f>
        <v/>
      </c>
      <c r="I471" s="18">
        <f>STDEV.P($B$471:$F$471)</f>
        <v/>
      </c>
    </row>
    <row r="472">
      <c r="A472" s="4" t="inlineStr">
        <is>
          <t>F1</t>
        </is>
      </c>
      <c r="B472" s="12">
        <f>IFERROR(2*$B$470*$B$471/($B$470+$B$471),0)</f>
        <v/>
      </c>
      <c r="C472" s="12">
        <f>IFERROR(2*$C$470*$C$471/($C$470+$C$471),0)</f>
        <v/>
      </c>
      <c r="D472" s="12">
        <f>IFERROR(2*$D$470*$D$471/($D$470+$D$471),0)</f>
        <v/>
      </c>
      <c r="E472" s="12">
        <f>IFERROR(2*$E$470*$E$471/($E$470+$E$471),0)</f>
        <v/>
      </c>
      <c r="F472" s="12">
        <f>IFERROR(2*$F$470*$F$471/($F$470+$F$471),0)</f>
        <v/>
      </c>
      <c r="G472" s="12">
        <f>IFERROR(2*$G$470*$G$471/($G$470+$G$471),0)</f>
        <v/>
      </c>
      <c r="H472" s="18">
        <f>AVERAGE($B$472:$F$472)</f>
        <v/>
      </c>
      <c r="I472" s="18">
        <f>STDEV.P($B$472:$F$472)</f>
        <v/>
      </c>
    </row>
    <row r="473">
      <c r="A473" s="4" t="inlineStr">
        <is>
          <t>Accuracy</t>
        </is>
      </c>
      <c r="B473" s="12">
        <f>IFERROR(($B$466+$B$467)/($B$466+$B$467+$B$468+$B$469),0)</f>
        <v/>
      </c>
      <c r="C473" s="12">
        <f>IFERROR(($C$466+$C$467)/($C$466+$C$467+$C$468+$C$469),0)</f>
        <v/>
      </c>
      <c r="D473" s="12">
        <f>IFERROR(($D$466+$D$467)/($D$466+$D$467+$D$468+$D$469),0)</f>
        <v/>
      </c>
      <c r="E473" s="12">
        <f>IFERROR(($E$466+$E$467)/($E$466+$E$467+$E$468+$E$469),0)</f>
        <v/>
      </c>
      <c r="F473" s="12">
        <f>IFERROR(($F$466+$F$467)/($F$466+$F$467+$F$468+$F$469),0)</f>
        <v/>
      </c>
      <c r="G473" s="12">
        <f>IFERROR(($G$466+$G$467)/($G$466+$G$467+$G$468+$G$469),0)</f>
        <v/>
      </c>
      <c r="H473" s="18">
        <f>AVERAGE($B$473:$F$473)</f>
        <v/>
      </c>
      <c r="I473" s="18">
        <f>STDEV.P($B$473:$F$473)</f>
        <v/>
      </c>
    </row>
    <row r="474">
      <c r="A474" s="4" t="inlineStr">
        <is>
          <t>Edit distance</t>
        </is>
      </c>
      <c r="B474" s="12">
        <f>SUMPRODUCT(ABS('Ground truth'!$B$3:$G$8-$B$458:$G$463))</f>
        <v/>
      </c>
      <c r="C474" s="12">
        <f>SUMPRODUCT(ABS('Ground truth'!$B$3:$G$8-$I$458:$N$463))</f>
        <v/>
      </c>
      <c r="D474" s="12">
        <f>SUMPRODUCT(ABS('Ground truth'!$B$3:$G$8-$P$458:$U$463))</f>
        <v/>
      </c>
      <c r="E474" s="12">
        <f>SUMPRODUCT(ABS('Ground truth'!$B$3:$G$8-$W$458:$AB$463))</f>
        <v/>
      </c>
      <c r="F474" s="12">
        <f>SUMPRODUCT(ABS('Ground truth'!$B$3:$G$8-$AD$458:$AI$463))</f>
        <v/>
      </c>
      <c r="G474" s="12">
        <f>SUMPRODUCT(ABS('Ground truth'!$B$3:$G$8-$AK$458:$AP$463))</f>
        <v/>
      </c>
      <c r="H474" s="18">
        <f>AVERAGE($B$474:$F$474)</f>
        <v/>
      </c>
      <c r="I474" s="18">
        <f>STDEV.P($B$474:$F$474)</f>
        <v/>
      </c>
    </row>
    <row r="475">
      <c r="A475" s="4" t="inlineStr">
        <is>
          <t>Spectral distance</t>
        </is>
      </c>
      <c r="B475" s="12">
        <f>SQRT(SUMPRODUCT(('Ground truth'!$J$3:$J$8-$B$485:$B$490)^2))</f>
        <v/>
      </c>
      <c r="C475" s="12">
        <f>SQRT(SUMPRODUCT(('Ground truth'!$J$3:$J$8-$C$485:$C$490)^2))</f>
        <v/>
      </c>
      <c r="D475" s="12">
        <f>SQRT(SUMPRODUCT(('Ground truth'!$J$3:$J$8-$D$485:$D$490)^2))</f>
        <v/>
      </c>
      <c r="E475" s="12">
        <f>SQRT(SUMPRODUCT(('Ground truth'!$J$3:$J$8-$E$485:$E$490)^2))</f>
        <v/>
      </c>
      <c r="F475" s="12">
        <f>SQRT(SUMPRODUCT(('Ground truth'!$J$3:$J$8-$F$485:$F$490)^2))</f>
        <v/>
      </c>
      <c r="G475" s="12">
        <f>SQRT(SUMPRODUCT(('Ground truth'!$J$3:$J$8-$G$485:$G$490)^2))</f>
        <v/>
      </c>
      <c r="H475" s="18">
        <f>AVERAGE($B$475:$F$475)</f>
        <v/>
      </c>
      <c r="I475" s="18">
        <f>STDEV.P($B$475:$F$475)</f>
        <v/>
      </c>
    </row>
    <row r="476">
      <c r="A476" s="4" t="inlineStr">
        <is>
          <t>Unsure cells</t>
        </is>
      </c>
      <c r="B476" s="7">
        <f>COUNTIF($B$458:$G$463,2)</f>
        <v/>
      </c>
      <c r="C476" s="7">
        <f>COUNTIF($I$458:$N$463,2)</f>
        <v/>
      </c>
      <c r="D476" s="7">
        <f>COUNTIF($P$458:$U$463,2)</f>
        <v/>
      </c>
      <c r="E476" s="7">
        <f>COUNTIF($W$458:$AB$463,2)</f>
        <v/>
      </c>
      <c r="F476" s="7">
        <f>COUNTIF($AD$458:$AI$463,2)</f>
        <v/>
      </c>
      <c r="G476" s="7">
        <f>COUNTIF($AK$458:$AP$463,2)</f>
        <v/>
      </c>
      <c r="H476" s="12">
        <f>AVERAGE($B$476:$F$476)</f>
        <v/>
      </c>
      <c r="I476" s="12">
        <f>STDEV.P($B$476:$F$476)</f>
        <v/>
      </c>
    </row>
    <row r="477">
      <c r="A477" s="3" t="inlineStr">
        <is>
          <t>eigenvalues (real part, numpy order; pasted)</t>
        </is>
      </c>
    </row>
    <row r="478">
      <c r="A478" s="3" t="inlineStr">
        <is>
          <t xml:space="preserve">  λ1</t>
        </is>
      </c>
      <c r="B478" s="19" t="n">
        <v>6.000000000000001</v>
      </c>
      <c r="C478" s="19" t="n">
        <v>5.427878872370741</v>
      </c>
      <c r="D478" s="19" t="n">
        <v>5.427878872370741</v>
      </c>
      <c r="E478" s="19" t="n">
        <v>5.427878872370741</v>
      </c>
      <c r="F478" s="19" t="n">
        <v>5.427878872370741</v>
      </c>
      <c r="G478" s="19" t="n">
        <v>5.427878872370741</v>
      </c>
    </row>
    <row r="479">
      <c r="A479" s="3" t="inlineStr">
        <is>
          <t xml:space="preserve">  λ2</t>
        </is>
      </c>
      <c r="B479" s="19" t="n">
        <v>-4.386334140049162e-48</v>
      </c>
      <c r="C479" s="19" t="n">
        <v>1.375663623311852</v>
      </c>
      <c r="D479" s="19" t="n">
        <v>1.375663623311852</v>
      </c>
      <c r="E479" s="19" t="n">
        <v>1.375663623311852</v>
      </c>
      <c r="F479" s="19" t="n">
        <v>1.375663623311852</v>
      </c>
      <c r="G479" s="19" t="n">
        <v>1.375663623311852</v>
      </c>
    </row>
    <row r="480">
      <c r="A480" s="3" t="inlineStr">
        <is>
          <t xml:space="preserve">  λ3</t>
        </is>
      </c>
      <c r="B480" s="19" t="n">
        <v>0</v>
      </c>
      <c r="C480" s="19" t="n">
        <v>-0.8035424956825953</v>
      </c>
      <c r="D480" s="19" t="n">
        <v>-0.8035424956825953</v>
      </c>
      <c r="E480" s="19" t="n">
        <v>-0.8035424956825953</v>
      </c>
      <c r="F480" s="19" t="n">
        <v>-0.8035424956825953</v>
      </c>
      <c r="G480" s="19" t="n">
        <v>-0.8035424956825953</v>
      </c>
    </row>
    <row r="481">
      <c r="A481" s="3" t="inlineStr">
        <is>
          <t xml:space="preserve">  λ4</t>
        </is>
      </c>
      <c r="B481" s="19" t="n">
        <v>1.368455531567204e-48</v>
      </c>
      <c r="C481" s="19" t="n">
        <v>2.331407896321134e-17</v>
      </c>
      <c r="D481" s="19" t="n">
        <v>2.331407896321134e-17</v>
      </c>
      <c r="E481" s="19" t="n">
        <v>2.331407896321134e-17</v>
      </c>
      <c r="F481" s="19" t="n">
        <v>2.331407896321134e-17</v>
      </c>
      <c r="G481" s="19" t="n">
        <v>2.331407896321134e-17</v>
      </c>
    </row>
    <row r="482">
      <c r="A482" s="3" t="inlineStr">
        <is>
          <t xml:space="preserve">  λ5</t>
        </is>
      </c>
      <c r="B482" s="19" t="n">
        <v>1.370485732619968e-80</v>
      </c>
      <c r="C482" s="19" t="n">
        <v>-4.566396930041467e-16</v>
      </c>
      <c r="D482" s="19" t="n">
        <v>-4.566396930041467e-16</v>
      </c>
      <c r="E482" s="19" t="n">
        <v>-4.566396930041467e-16</v>
      </c>
      <c r="F482" s="19" t="n">
        <v>-4.566396930041467e-16</v>
      </c>
      <c r="G482" s="19" t="n">
        <v>-4.566396930041467e-16</v>
      </c>
    </row>
    <row r="483">
      <c r="A483" s="3" t="inlineStr">
        <is>
          <t xml:space="preserve">  λ6</t>
        </is>
      </c>
      <c r="B483" s="19" t="n">
        <v>1.370485732619968e-80</v>
      </c>
      <c r="C483" s="19" t="n">
        <v>0</v>
      </c>
      <c r="D483" s="19" t="n">
        <v>0</v>
      </c>
      <c r="E483" s="19" t="n">
        <v>0</v>
      </c>
      <c r="F483" s="19" t="n">
        <v>0</v>
      </c>
      <c r="G483" s="19" t="n">
        <v>0</v>
      </c>
    </row>
    <row r="484">
      <c r="A484" s="3" t="inlineStr">
        <is>
          <t>eigenvalues sorted desc (LARGE)</t>
        </is>
      </c>
    </row>
    <row r="485">
      <c r="A485" s="3" t="inlineStr">
        <is>
          <t xml:space="preserve">  λ(1)</t>
        </is>
      </c>
      <c r="B485" s="19">
        <f>LARGE($B$478:$B$483,1)</f>
        <v/>
      </c>
      <c r="C485" s="19">
        <f>LARGE($C$478:$C$483,1)</f>
        <v/>
      </c>
      <c r="D485" s="19">
        <f>LARGE($D$478:$D$483,1)</f>
        <v/>
      </c>
      <c r="E485" s="19">
        <f>LARGE($E$478:$E$483,1)</f>
        <v/>
      </c>
      <c r="F485" s="19">
        <f>LARGE($F$478:$F$483,1)</f>
        <v/>
      </c>
      <c r="G485" s="19">
        <f>LARGE($G$478:$G$483,1)</f>
        <v/>
      </c>
    </row>
    <row r="486">
      <c r="A486" s="3" t="inlineStr">
        <is>
          <t xml:space="preserve">  λ(2)</t>
        </is>
      </c>
      <c r="B486" s="19">
        <f>LARGE($B$478:$B$483,2)</f>
        <v/>
      </c>
      <c r="C486" s="19">
        <f>LARGE($C$478:$C$483,2)</f>
        <v/>
      </c>
      <c r="D486" s="19">
        <f>LARGE($D$478:$D$483,2)</f>
        <v/>
      </c>
      <c r="E486" s="19">
        <f>LARGE($E$478:$E$483,2)</f>
        <v/>
      </c>
      <c r="F486" s="19">
        <f>LARGE($F$478:$F$483,2)</f>
        <v/>
      </c>
      <c r="G486" s="19">
        <f>LARGE($G$478:$G$483,2)</f>
        <v/>
      </c>
    </row>
    <row r="487">
      <c r="A487" s="3" t="inlineStr">
        <is>
          <t xml:space="preserve">  λ(3)</t>
        </is>
      </c>
      <c r="B487" s="19">
        <f>LARGE($B$478:$B$483,3)</f>
        <v/>
      </c>
      <c r="C487" s="19">
        <f>LARGE($C$478:$C$483,3)</f>
        <v/>
      </c>
      <c r="D487" s="19">
        <f>LARGE($D$478:$D$483,3)</f>
        <v/>
      </c>
      <c r="E487" s="19">
        <f>LARGE($E$478:$E$483,3)</f>
        <v/>
      </c>
      <c r="F487" s="19">
        <f>LARGE($F$478:$F$483,3)</f>
        <v/>
      </c>
      <c r="G487" s="19">
        <f>LARGE($G$478:$G$483,3)</f>
        <v/>
      </c>
    </row>
    <row r="488">
      <c r="A488" s="3" t="inlineStr">
        <is>
          <t xml:space="preserve">  λ(4)</t>
        </is>
      </c>
      <c r="B488" s="19">
        <f>LARGE($B$478:$B$483,4)</f>
        <v/>
      </c>
      <c r="C488" s="19">
        <f>LARGE($C$478:$C$483,4)</f>
        <v/>
      </c>
      <c r="D488" s="19">
        <f>LARGE($D$478:$D$483,4)</f>
        <v/>
      </c>
      <c r="E488" s="19">
        <f>LARGE($E$478:$E$483,4)</f>
        <v/>
      </c>
      <c r="F488" s="19">
        <f>LARGE($F$478:$F$483,4)</f>
        <v/>
      </c>
      <c r="G488" s="19">
        <f>LARGE($G$478:$G$483,4)</f>
        <v/>
      </c>
    </row>
    <row r="489">
      <c r="A489" s="3" t="inlineStr">
        <is>
          <t xml:space="preserve">  λ(5)</t>
        </is>
      </c>
      <c r="B489" s="19">
        <f>LARGE($B$478:$B$483,5)</f>
        <v/>
      </c>
      <c r="C489" s="19">
        <f>LARGE($C$478:$C$483,5)</f>
        <v/>
      </c>
      <c r="D489" s="19">
        <f>LARGE($D$478:$D$483,5)</f>
        <v/>
      </c>
      <c r="E489" s="19">
        <f>LARGE($E$478:$E$483,5)</f>
        <v/>
      </c>
      <c r="F489" s="19">
        <f>LARGE($F$478:$F$483,5)</f>
        <v/>
      </c>
      <c r="G489" s="19">
        <f>LARGE($G$478:$G$483,5)</f>
        <v/>
      </c>
    </row>
    <row r="490">
      <c r="A490" s="3" t="inlineStr">
        <is>
          <t xml:space="preserve">  λ(6)</t>
        </is>
      </c>
      <c r="B490" s="19">
        <f>LARGE($B$478:$B$483,6)</f>
        <v/>
      </c>
      <c r="C490" s="19">
        <f>LARGE($C$478:$C$483,6)</f>
        <v/>
      </c>
      <c r="D490" s="19">
        <f>LARGE($D$478:$D$483,6)</f>
        <v/>
      </c>
      <c r="E490" s="19">
        <f>LARGE($E$478:$E$483,6)</f>
        <v/>
      </c>
      <c r="F490" s="19">
        <f>LARGE($F$478:$F$483,6)</f>
        <v/>
      </c>
      <c r="G490" s="19">
        <f>LARGE($G$478:$G$483,6)</f>
        <v/>
      </c>
    </row>
    <row r="491">
      <c r="A491" s="3" t="inlineStr">
        <is>
          <t>check: Σeig − trace (→0)</t>
        </is>
      </c>
      <c r="B491" s="3">
        <f>ROUND(SUM($B$478:$B$483)-($B$458+$C$459+$D$460+$E$461+$F$462+$G$463),6)</f>
        <v/>
      </c>
      <c r="C491" s="3">
        <f>ROUND(SUM($C$478:$C$483)-($I$458+$J$459+$K$460+$L$461+$M$462+$N$463),6)</f>
        <v/>
      </c>
      <c r="D491" s="3">
        <f>ROUND(SUM($D$478:$D$483)-($P$458+$Q$459+$R$460+$S$461+$T$462+$U$463),6)</f>
        <v/>
      </c>
      <c r="E491" s="3">
        <f>ROUND(SUM($E$478:$E$483)-($W$458+$X$459+$Y$460+$Z$461+$AA$462+$AB$463),6)</f>
        <v/>
      </c>
      <c r="F491" s="3">
        <f>ROUND(SUM($F$478:$F$483)-($AD$458+$AE$459+$AF$460+$AG$461+$AH$462+$AI$463),6)</f>
        <v/>
      </c>
      <c r="G491" s="3">
        <f>ROUND(SUM($G$478:$G$483)-($AK$458+$AL$459+$AM$460+$AN$461+$AO$462+$AP$463),6)</f>
        <v/>
      </c>
    </row>
    <row r="492">
      <c r="A492" s="3" t="inlineStr">
        <is>
          <t>check: Πeig − det (→0)</t>
        </is>
      </c>
      <c r="B492" s="3">
        <f>ROUND(MDETERM($B$458:$G$463)-PRODUCT($B$478:$B$483),6)</f>
        <v/>
      </c>
      <c r="C492" s="3">
        <f>ROUND(MDETERM($I$458:$N$463)-PRODUCT($C$478:$C$483),6)</f>
        <v/>
      </c>
      <c r="D492" s="3">
        <f>ROUND(MDETERM($P$458:$U$463)-PRODUCT($D$478:$D$483),6)</f>
        <v/>
      </c>
      <c r="E492" s="3">
        <f>ROUND(MDETERM($W$458:$AB$463)-PRODUCT($E$478:$E$483),6)</f>
        <v/>
      </c>
      <c r="F492" s="3">
        <f>ROUND(MDETERM($AD$458:$AI$463)-PRODUCT($F$478:$F$483),6)</f>
        <v/>
      </c>
      <c r="G492" s="3">
        <f>ROUND(MDETERM($AK$458:$AP$463)-PRODUCT($G$478:$G$483),6)</f>
        <v/>
      </c>
    </row>
    <row r="493">
      <c r="A493" s="3" t="inlineStr">
        <is>
          <t>complex eigenvalues?</t>
        </is>
      </c>
      <c r="B493" s="3" t="inlineStr"/>
      <c r="C493" s="3" t="inlineStr"/>
      <c r="D493" s="3" t="inlineStr"/>
      <c r="E493" s="3" t="inlineStr"/>
      <c r="F493" s="3" t="inlineStr"/>
      <c r="G493" s="3" t="inlineStr"/>
    </row>
    <row r="494">
      <c r="A494" s="3" t="inlineStr">
        <is>
          <t>check: det(M − λᵢI) per sorted λ (→0)</t>
        </is>
      </c>
    </row>
    <row r="495">
      <c r="A495" s="3" t="inlineStr">
        <is>
          <t xml:space="preserve">  det(M − λ(1)I)</t>
        </is>
      </c>
      <c r="B495" s="3">
        <f t="array" ref="B495">ROUND(MDETERM($B$458:$G$463-$B$485*MUNIT(6)),6)</f>
        <v/>
      </c>
      <c r="C495" s="3">
        <f t="array" ref="C495">ROUND(MDETERM($I$458:$N$463-$C$485*MUNIT(6)),6)</f>
        <v/>
      </c>
      <c r="D495" s="3">
        <f t="array" ref="D495">ROUND(MDETERM($P$458:$U$463-$D$485*MUNIT(6)),6)</f>
        <v/>
      </c>
      <c r="E495" s="3">
        <f t="array" ref="E495">ROUND(MDETERM($W$458:$AB$463-$E$485*MUNIT(6)),6)</f>
        <v/>
      </c>
      <c r="F495" s="3">
        <f t="array" ref="F495">ROUND(MDETERM($AD$458:$AI$463-$F$485*MUNIT(6)),6)</f>
        <v/>
      </c>
      <c r="G495" s="3">
        <f t="array" ref="G495">ROUND(MDETERM($AK$458:$AP$463-$G$485*MUNIT(6)),6)</f>
        <v/>
      </c>
    </row>
    <row r="496">
      <c r="A496" s="3" t="inlineStr">
        <is>
          <t xml:space="preserve">  det(M − λ(2)I)</t>
        </is>
      </c>
      <c r="B496" s="3">
        <f t="array" ref="B496">ROUND(MDETERM($B$458:$G$463-$B$486*MUNIT(6)),6)</f>
        <v/>
      </c>
      <c r="C496" s="3">
        <f t="array" ref="C496">ROUND(MDETERM($I$458:$N$463-$C$486*MUNIT(6)),6)</f>
        <v/>
      </c>
      <c r="D496" s="3">
        <f t="array" ref="D496">ROUND(MDETERM($P$458:$U$463-$D$486*MUNIT(6)),6)</f>
        <v/>
      </c>
      <c r="E496" s="3">
        <f t="array" ref="E496">ROUND(MDETERM($W$458:$AB$463-$E$486*MUNIT(6)),6)</f>
        <v/>
      </c>
      <c r="F496" s="3">
        <f t="array" ref="F496">ROUND(MDETERM($AD$458:$AI$463-$F$486*MUNIT(6)),6)</f>
        <v/>
      </c>
      <c r="G496" s="3">
        <f t="array" ref="G496">ROUND(MDETERM($AK$458:$AP$463-$G$486*MUNIT(6)),6)</f>
        <v/>
      </c>
    </row>
    <row r="497">
      <c r="A497" s="3" t="inlineStr">
        <is>
          <t xml:space="preserve">  det(M − λ(3)I)</t>
        </is>
      </c>
      <c r="B497" s="3">
        <f t="array" ref="B497">ROUND(MDETERM($B$458:$G$463-$B$487*MUNIT(6)),6)</f>
        <v/>
      </c>
      <c r="C497" s="3">
        <f t="array" ref="C497">ROUND(MDETERM($I$458:$N$463-$C$487*MUNIT(6)),6)</f>
        <v/>
      </c>
      <c r="D497" s="3">
        <f t="array" ref="D497">ROUND(MDETERM($P$458:$U$463-$D$487*MUNIT(6)),6)</f>
        <v/>
      </c>
      <c r="E497" s="3">
        <f t="array" ref="E497">ROUND(MDETERM($W$458:$AB$463-$E$487*MUNIT(6)),6)</f>
        <v/>
      </c>
      <c r="F497" s="3">
        <f t="array" ref="F497">ROUND(MDETERM($AD$458:$AI$463-$F$487*MUNIT(6)),6)</f>
        <v/>
      </c>
      <c r="G497" s="3">
        <f t="array" ref="G497">ROUND(MDETERM($AK$458:$AP$463-$G$487*MUNIT(6)),6)</f>
        <v/>
      </c>
    </row>
    <row r="498">
      <c r="A498" s="3" t="inlineStr">
        <is>
          <t xml:space="preserve">  det(M − λ(4)I)</t>
        </is>
      </c>
      <c r="B498" s="3">
        <f t="array" ref="B498">ROUND(MDETERM($B$458:$G$463-$B$488*MUNIT(6)),6)</f>
        <v/>
      </c>
      <c r="C498" s="3">
        <f t="array" ref="C498">ROUND(MDETERM($I$458:$N$463-$C$488*MUNIT(6)),6)</f>
        <v/>
      </c>
      <c r="D498" s="3">
        <f t="array" ref="D498">ROUND(MDETERM($P$458:$U$463-$D$488*MUNIT(6)),6)</f>
        <v/>
      </c>
      <c r="E498" s="3">
        <f t="array" ref="E498">ROUND(MDETERM($W$458:$AB$463-$E$488*MUNIT(6)),6)</f>
        <v/>
      </c>
      <c r="F498" s="3">
        <f t="array" ref="F498">ROUND(MDETERM($AD$458:$AI$463-$F$488*MUNIT(6)),6)</f>
        <v/>
      </c>
      <c r="G498" s="3">
        <f t="array" ref="G498">ROUND(MDETERM($AK$458:$AP$463-$G$488*MUNIT(6)),6)</f>
        <v/>
      </c>
    </row>
    <row r="499">
      <c r="A499" s="3" t="inlineStr">
        <is>
          <t xml:space="preserve">  det(M − λ(5)I)</t>
        </is>
      </c>
      <c r="B499" s="3">
        <f t="array" ref="B499">ROUND(MDETERM($B$458:$G$463-$B$489*MUNIT(6)),6)</f>
        <v/>
      </c>
      <c r="C499" s="3">
        <f t="array" ref="C499">ROUND(MDETERM($I$458:$N$463-$C$489*MUNIT(6)),6)</f>
        <v/>
      </c>
      <c r="D499" s="3">
        <f t="array" ref="D499">ROUND(MDETERM($P$458:$U$463-$D$489*MUNIT(6)),6)</f>
        <v/>
      </c>
      <c r="E499" s="3">
        <f t="array" ref="E499">ROUND(MDETERM($W$458:$AB$463-$E$489*MUNIT(6)),6)</f>
        <v/>
      </c>
      <c r="F499" s="3">
        <f t="array" ref="F499">ROUND(MDETERM($AD$458:$AI$463-$F$489*MUNIT(6)),6)</f>
        <v/>
      </c>
      <c r="G499" s="3">
        <f t="array" ref="G499">ROUND(MDETERM($AK$458:$AP$463-$G$489*MUNIT(6)),6)</f>
        <v/>
      </c>
    </row>
    <row r="500">
      <c r="A500" s="3" t="inlineStr">
        <is>
          <t xml:space="preserve">  det(M − λ(6)I)</t>
        </is>
      </c>
      <c r="B500" s="3">
        <f t="array" ref="B500">ROUND(MDETERM($B$458:$G$463-$B$490*MUNIT(6)),6)</f>
        <v/>
      </c>
      <c r="C500" s="3">
        <f t="array" ref="C500">ROUND(MDETERM($I$458:$N$463-$C$490*MUNIT(6)),6)</f>
        <v/>
      </c>
      <c r="D500" s="3">
        <f t="array" ref="D500">ROUND(MDETERM($P$458:$U$463-$D$490*MUNIT(6)),6)</f>
        <v/>
      </c>
      <c r="E500" s="3">
        <f t="array" ref="E500">ROUND(MDETERM($W$458:$AB$463-$E$490*MUNIT(6)),6)</f>
        <v/>
      </c>
      <c r="F500" s="3">
        <f t="array" ref="F500">ROUND(MDETERM($AD$458:$AI$463-$F$490*MUNIT(6)),6)</f>
        <v/>
      </c>
      <c r="G500" s="3">
        <f t="array" ref="G500">ROUND(MDETERM($AK$458:$AP$463-$G$490*MUNIT(6)),6)</f>
        <v/>
      </c>
    </row>
    <row r="504" ht="16" customHeight="1">
      <c r="A504" s="14" t="inlineStr">
        <is>
          <t>RAG R2 | gpt4-turbo-preview</t>
        </is>
      </c>
      <c r="B504" s="9" t="inlineStr">
        <is>
          <t>run 1 (raw, pasted)</t>
        </is>
      </c>
      <c r="I504" s="9" t="inlineStr">
        <is>
          <t>run 2 (raw, pasted)</t>
        </is>
      </c>
      <c r="P504" s="9" t="inlineStr">
        <is>
          <t>run 3 (raw, pasted)</t>
        </is>
      </c>
      <c r="W504" s="9" t="inlineStr">
        <is>
          <t>run 4 (raw, pasted)</t>
        </is>
      </c>
      <c r="AD504" s="9" t="inlineStr">
        <is>
          <t>run 5 (raw, pasted)</t>
        </is>
      </c>
      <c r="AK504" s="9" t="inlineStr">
        <is>
          <t>Step2 average matrix (formula)</t>
        </is>
      </c>
      <c r="AR504" s="9" t="inlineStr">
        <is>
          <t>ground truth (reference)</t>
        </is>
      </c>
    </row>
    <row r="505" ht="60" customHeight="1">
      <c r="B505" s="15" t="inlineStr">
        <is>
          <t>Spacecraft</t>
        </is>
      </c>
      <c r="C505" s="15" t="inlineStr">
        <is>
          <t>Guidance, Navigation, and Control (GNC) Subsystem</t>
        </is>
      </c>
      <c r="D505" s="15" t="inlineStr">
        <is>
          <t>Propulsion Subsystem</t>
        </is>
      </c>
      <c r="E505" s="15" t="inlineStr">
        <is>
          <t>Power Subsystem</t>
        </is>
      </c>
      <c r="F505" s="15" t="inlineStr">
        <is>
          <t>Reaction Wheel</t>
        </is>
      </c>
      <c r="G505" s="15" t="inlineStr">
        <is>
          <t>GNC Software</t>
        </is>
      </c>
      <c r="I505" s="15" t="inlineStr">
        <is>
          <t>Spacecraft</t>
        </is>
      </c>
      <c r="J505" s="15" t="inlineStr">
        <is>
          <t>Guidance, Navigation, and Control (GNC) Subsystem</t>
        </is>
      </c>
      <c r="K505" s="15" t="inlineStr">
        <is>
          <t>Propulsion Subsystem</t>
        </is>
      </c>
      <c r="L505" s="15" t="inlineStr">
        <is>
          <t>Power Subsystem</t>
        </is>
      </c>
      <c r="M505" s="15" t="inlineStr">
        <is>
          <t>Reaction Wheel</t>
        </is>
      </c>
      <c r="N505" s="15" t="inlineStr">
        <is>
          <t>GNC Software</t>
        </is>
      </c>
      <c r="P505" s="15" t="inlineStr">
        <is>
          <t>Spacecraft</t>
        </is>
      </c>
      <c r="Q505" s="15" t="inlineStr">
        <is>
          <t>Guidance, Navigation, and Control (GNC) Subsystem</t>
        </is>
      </c>
      <c r="R505" s="15" t="inlineStr">
        <is>
          <t>Propulsion Subsystem</t>
        </is>
      </c>
      <c r="S505" s="15" t="inlineStr">
        <is>
          <t>Power Subsystem</t>
        </is>
      </c>
      <c r="T505" s="15" t="inlineStr">
        <is>
          <t>Reaction Wheel</t>
        </is>
      </c>
      <c r="U505" s="15" t="inlineStr">
        <is>
          <t>GNC Software</t>
        </is>
      </c>
      <c r="W505" s="15" t="inlineStr">
        <is>
          <t>Spacecraft</t>
        </is>
      </c>
      <c r="X505" s="15" t="inlineStr">
        <is>
          <t>Guidance, Navigation, and Control (GNC) Subsystem</t>
        </is>
      </c>
      <c r="Y505" s="15" t="inlineStr">
        <is>
          <t>Propulsion Subsystem</t>
        </is>
      </c>
      <c r="Z505" s="15" t="inlineStr">
        <is>
          <t>Power Subsystem</t>
        </is>
      </c>
      <c r="AA505" s="15" t="inlineStr">
        <is>
          <t>Reaction Wheel</t>
        </is>
      </c>
      <c r="AB505" s="15" t="inlineStr">
        <is>
          <t>GNC Software</t>
        </is>
      </c>
      <c r="AD505" s="15" t="inlineStr">
        <is>
          <t>Spacecraft</t>
        </is>
      </c>
      <c r="AE505" s="15" t="inlineStr">
        <is>
          <t>Guidance, Navigation, and Control (GNC) Subsystem</t>
        </is>
      </c>
      <c r="AF505" s="15" t="inlineStr">
        <is>
          <t>Propulsion Subsystem</t>
        </is>
      </c>
      <c r="AG505" s="15" t="inlineStr">
        <is>
          <t>Power Subsystem</t>
        </is>
      </c>
      <c r="AH505" s="15" t="inlineStr">
        <is>
          <t>Reaction Wheel</t>
        </is>
      </c>
      <c r="AI505" s="15" t="inlineStr">
        <is>
          <t>GNC Software</t>
        </is>
      </c>
      <c r="AK505" s="15" t="inlineStr">
        <is>
          <t>Spacecraft</t>
        </is>
      </c>
      <c r="AL505" s="15" t="inlineStr">
        <is>
          <t>Guidance, Navigation, and Control (GNC) Subsystem</t>
        </is>
      </c>
      <c r="AM505" s="15" t="inlineStr">
        <is>
          <t>Propulsion Subsystem</t>
        </is>
      </c>
      <c r="AN505" s="15" t="inlineStr">
        <is>
          <t>Power Subsystem</t>
        </is>
      </c>
      <c r="AO505" s="15" t="inlineStr">
        <is>
          <t>Reaction Wheel</t>
        </is>
      </c>
      <c r="AP505" s="15" t="inlineStr">
        <is>
          <t>GNC Software</t>
        </is>
      </c>
    </row>
    <row r="506">
      <c r="A506" s="3" t="inlineStr">
        <is>
          <t>Spacecraft</t>
        </is>
      </c>
      <c r="B506" s="8" t="n">
        <v>1</v>
      </c>
      <c r="C506" s="8" t="n">
        <v>1</v>
      </c>
      <c r="D506" s="8" t="n">
        <v>1</v>
      </c>
      <c r="E506" s="8" t="n">
        <v>1</v>
      </c>
      <c r="F506" s="8" t="n">
        <v>1</v>
      </c>
      <c r="G506" s="8" t="n">
        <v>1</v>
      </c>
      <c r="I506" s="8" t="n">
        <v>1</v>
      </c>
      <c r="J506" s="8" t="n">
        <v>1</v>
      </c>
      <c r="K506" s="8" t="n">
        <v>1</v>
      </c>
      <c r="L506" s="8" t="n">
        <v>1</v>
      </c>
      <c r="M506" s="8" t="n">
        <v>1</v>
      </c>
      <c r="N506" s="8" t="n">
        <v>1</v>
      </c>
      <c r="P506" s="8" t="n">
        <v>1</v>
      </c>
      <c r="Q506" s="8" t="n">
        <v>1</v>
      </c>
      <c r="R506" s="8" t="n">
        <v>1</v>
      </c>
      <c r="S506" s="8" t="n">
        <v>1</v>
      </c>
      <c r="T506" s="8" t="n">
        <v>1</v>
      </c>
      <c r="U506" s="8" t="n">
        <v>1</v>
      </c>
      <c r="W506" s="8" t="n">
        <v>1</v>
      </c>
      <c r="X506" s="8" t="n">
        <v>1</v>
      </c>
      <c r="Y506" s="8" t="n">
        <v>1</v>
      </c>
      <c r="Z506" s="8" t="n">
        <v>1</v>
      </c>
      <c r="AA506" s="8" t="n">
        <v>1</v>
      </c>
      <c r="AB506" s="8" t="n">
        <v>1</v>
      </c>
      <c r="AD506" s="8" t="n">
        <v>1</v>
      </c>
      <c r="AE506" s="8" t="n">
        <v>1</v>
      </c>
      <c r="AF506" s="8" t="n">
        <v>1</v>
      </c>
      <c r="AG506" s="8" t="n">
        <v>1</v>
      </c>
      <c r="AH506" s="8" t="n">
        <v>1</v>
      </c>
      <c r="AI506" s="8" t="n">
        <v>1</v>
      </c>
      <c r="AK506" s="8">
        <f>IF(($B$506&lt;&gt;2)+($I$506&lt;&gt;2)+($P$506&lt;&gt;2)+($W$506&lt;&gt;2)+($AD$506&lt;&gt;2)=0,2,IF((($B$506&lt;&gt;2)*$B$506+($I$506&lt;&gt;2)*$I$506+($P$506&lt;&gt;2)*$P$506+($W$506&lt;&gt;2)*$W$506+($AD$506&lt;&gt;2)*$AD$506)/(($B$506&lt;&gt;2)+($I$506&lt;&gt;2)+($P$506&lt;&gt;2)+($W$506&lt;&gt;2)+($AD$506&lt;&gt;2))&gt;=0.5,1,0))</f>
        <v/>
      </c>
      <c r="AL506" s="8">
        <f>IF(($C$506&lt;&gt;2)+($J$506&lt;&gt;2)+($Q$506&lt;&gt;2)+($X$506&lt;&gt;2)+($AE$506&lt;&gt;2)=0,2,IF((($C$506&lt;&gt;2)*$C$506+($J$506&lt;&gt;2)*$J$506+($Q$506&lt;&gt;2)*$Q$506+($X$506&lt;&gt;2)*$X$506+($AE$506&lt;&gt;2)*$AE$506)/(($C$506&lt;&gt;2)+($J$506&lt;&gt;2)+($Q$506&lt;&gt;2)+($X$506&lt;&gt;2)+($AE$506&lt;&gt;2))&gt;=0.5,1,0))</f>
        <v/>
      </c>
      <c r="AM506" s="8">
        <f>IF(($D$506&lt;&gt;2)+($K$506&lt;&gt;2)+($R$506&lt;&gt;2)+($Y$506&lt;&gt;2)+($AF$506&lt;&gt;2)=0,2,IF((($D$506&lt;&gt;2)*$D$506+($K$506&lt;&gt;2)*$K$506+($R$506&lt;&gt;2)*$R$506+($Y$506&lt;&gt;2)*$Y$506+($AF$506&lt;&gt;2)*$AF$506)/(($D$506&lt;&gt;2)+($K$506&lt;&gt;2)+($R$506&lt;&gt;2)+($Y$506&lt;&gt;2)+($AF$506&lt;&gt;2))&gt;=0.5,1,0))</f>
        <v/>
      </c>
      <c r="AN506" s="8">
        <f>IF(($E$506&lt;&gt;2)+($L$506&lt;&gt;2)+($S$506&lt;&gt;2)+($Z$506&lt;&gt;2)+($AG$506&lt;&gt;2)=0,2,IF((($E$506&lt;&gt;2)*$E$506+($L$506&lt;&gt;2)*$L$506+($S$506&lt;&gt;2)*$S$506+($Z$506&lt;&gt;2)*$Z$506+($AG$506&lt;&gt;2)*$AG$506)/(($E$506&lt;&gt;2)+($L$506&lt;&gt;2)+($S$506&lt;&gt;2)+($Z$506&lt;&gt;2)+($AG$506&lt;&gt;2))&gt;=0.5,1,0))</f>
        <v/>
      </c>
      <c r="AO506" s="8">
        <f>IF(($F$506&lt;&gt;2)+($M$506&lt;&gt;2)+($T$506&lt;&gt;2)+($AA$506&lt;&gt;2)+($AH$506&lt;&gt;2)=0,2,IF((($F$506&lt;&gt;2)*$F$506+($M$506&lt;&gt;2)*$M$506+($T$506&lt;&gt;2)*$T$506+($AA$506&lt;&gt;2)*$AA$506+($AH$506&lt;&gt;2)*$AH$506)/(($F$506&lt;&gt;2)+($M$506&lt;&gt;2)+($T$506&lt;&gt;2)+($AA$506&lt;&gt;2)+($AH$506&lt;&gt;2))&gt;=0.5,1,0))</f>
        <v/>
      </c>
      <c r="AP506" s="8">
        <f>IF(($G$506&lt;&gt;2)+($N$506&lt;&gt;2)+($U$506&lt;&gt;2)+($AB$506&lt;&gt;2)+($AI$506&lt;&gt;2)=0,2,IF((($G$506&lt;&gt;2)*$G$506+($N$506&lt;&gt;2)*$N$506+($U$506&lt;&gt;2)*$U$506+($AB$506&lt;&gt;2)*$AB$506+($AI$506&lt;&gt;2)*$AI$506)/(($G$506&lt;&gt;2)+($N$506&lt;&gt;2)+($U$506&lt;&gt;2)+($AB$506&lt;&gt;2)+($AI$506&lt;&gt;2))&gt;=0.5,1,0))</f>
        <v/>
      </c>
      <c r="AR506" s="16">
        <f>'Ground truth'!$B$3</f>
        <v/>
      </c>
      <c r="AS506" s="16">
        <f>'Ground truth'!$C$3</f>
        <v/>
      </c>
      <c r="AT506" s="16">
        <f>'Ground truth'!$D$3</f>
        <v/>
      </c>
      <c r="AU506" s="16">
        <f>'Ground truth'!$E$3</f>
        <v/>
      </c>
      <c r="AV506" s="16">
        <f>'Ground truth'!$F$3</f>
        <v/>
      </c>
      <c r="AW506" s="16">
        <f>'Ground truth'!$G$3</f>
        <v/>
      </c>
    </row>
    <row r="507">
      <c r="A507" s="3" t="inlineStr">
        <is>
          <t>Guidance, Navigation, and Control (GNC) Subsystem</t>
        </is>
      </c>
      <c r="B507" s="8" t="n">
        <v>1</v>
      </c>
      <c r="C507" s="8" t="n">
        <v>1</v>
      </c>
      <c r="D507" s="8" t="n">
        <v>0</v>
      </c>
      <c r="E507" s="8" t="n">
        <v>1</v>
      </c>
      <c r="F507" s="8" t="n">
        <v>1</v>
      </c>
      <c r="G507" s="8" t="n">
        <v>1</v>
      </c>
      <c r="I507" s="8" t="n">
        <v>1</v>
      </c>
      <c r="J507" s="8" t="n">
        <v>1</v>
      </c>
      <c r="K507" s="8" t="n">
        <v>0</v>
      </c>
      <c r="L507" s="8" t="n">
        <v>1</v>
      </c>
      <c r="M507" s="8" t="n">
        <v>1</v>
      </c>
      <c r="N507" s="8" t="n">
        <v>1</v>
      </c>
      <c r="P507" s="8" t="n">
        <v>1</v>
      </c>
      <c r="Q507" s="8" t="n">
        <v>1</v>
      </c>
      <c r="R507" s="8" t="n">
        <v>0</v>
      </c>
      <c r="S507" s="8" t="n">
        <v>1</v>
      </c>
      <c r="T507" s="8" t="n">
        <v>1</v>
      </c>
      <c r="U507" s="8" t="n">
        <v>1</v>
      </c>
      <c r="W507" s="8" t="n">
        <v>1</v>
      </c>
      <c r="X507" s="8" t="n">
        <v>1</v>
      </c>
      <c r="Y507" s="8" t="n">
        <v>0</v>
      </c>
      <c r="Z507" s="8" t="n">
        <v>1</v>
      </c>
      <c r="AA507" s="8" t="n">
        <v>1</v>
      </c>
      <c r="AB507" s="8" t="n">
        <v>1</v>
      </c>
      <c r="AD507" s="8" t="n">
        <v>1</v>
      </c>
      <c r="AE507" s="8" t="n">
        <v>1</v>
      </c>
      <c r="AF507" s="8" t="n">
        <v>0</v>
      </c>
      <c r="AG507" s="8" t="n">
        <v>1</v>
      </c>
      <c r="AH507" s="8" t="n">
        <v>1</v>
      </c>
      <c r="AI507" s="8" t="n">
        <v>1</v>
      </c>
      <c r="AK507" s="8">
        <f>IF(($B$507&lt;&gt;2)+($I$507&lt;&gt;2)+($P$507&lt;&gt;2)+($W$507&lt;&gt;2)+($AD$507&lt;&gt;2)=0,2,IF((($B$507&lt;&gt;2)*$B$507+($I$507&lt;&gt;2)*$I$507+($P$507&lt;&gt;2)*$P$507+($W$507&lt;&gt;2)*$W$507+($AD$507&lt;&gt;2)*$AD$507)/(($B$507&lt;&gt;2)+($I$507&lt;&gt;2)+($P$507&lt;&gt;2)+($W$507&lt;&gt;2)+($AD$507&lt;&gt;2))&gt;=0.5,1,0))</f>
        <v/>
      </c>
      <c r="AL507" s="8">
        <f>IF(($C$507&lt;&gt;2)+($J$507&lt;&gt;2)+($Q$507&lt;&gt;2)+($X$507&lt;&gt;2)+($AE$507&lt;&gt;2)=0,2,IF((($C$507&lt;&gt;2)*$C$507+($J$507&lt;&gt;2)*$J$507+($Q$507&lt;&gt;2)*$Q$507+($X$507&lt;&gt;2)*$X$507+($AE$507&lt;&gt;2)*$AE$507)/(($C$507&lt;&gt;2)+($J$507&lt;&gt;2)+($Q$507&lt;&gt;2)+($X$507&lt;&gt;2)+($AE$507&lt;&gt;2))&gt;=0.5,1,0))</f>
        <v/>
      </c>
      <c r="AM507" s="8">
        <f>IF(($D$507&lt;&gt;2)+($K$507&lt;&gt;2)+($R$507&lt;&gt;2)+($Y$507&lt;&gt;2)+($AF$507&lt;&gt;2)=0,2,IF((($D$507&lt;&gt;2)*$D$507+($K$507&lt;&gt;2)*$K$507+($R$507&lt;&gt;2)*$R$507+($Y$507&lt;&gt;2)*$Y$507+($AF$507&lt;&gt;2)*$AF$507)/(($D$507&lt;&gt;2)+($K$507&lt;&gt;2)+($R$507&lt;&gt;2)+($Y$507&lt;&gt;2)+($AF$507&lt;&gt;2))&gt;=0.5,1,0))</f>
        <v/>
      </c>
      <c r="AN507" s="8">
        <f>IF(($E$507&lt;&gt;2)+($L$507&lt;&gt;2)+($S$507&lt;&gt;2)+($Z$507&lt;&gt;2)+($AG$507&lt;&gt;2)=0,2,IF((($E$507&lt;&gt;2)*$E$507+($L$507&lt;&gt;2)*$L$507+($S$507&lt;&gt;2)*$S$507+($Z$507&lt;&gt;2)*$Z$507+($AG$507&lt;&gt;2)*$AG$507)/(($E$507&lt;&gt;2)+($L$507&lt;&gt;2)+($S$507&lt;&gt;2)+($Z$507&lt;&gt;2)+($AG$507&lt;&gt;2))&gt;=0.5,1,0))</f>
        <v/>
      </c>
      <c r="AO507" s="8">
        <f>IF(($F$507&lt;&gt;2)+($M$507&lt;&gt;2)+($T$507&lt;&gt;2)+($AA$507&lt;&gt;2)+($AH$507&lt;&gt;2)=0,2,IF((($F$507&lt;&gt;2)*$F$507+($M$507&lt;&gt;2)*$M$507+($T$507&lt;&gt;2)*$T$507+($AA$507&lt;&gt;2)*$AA$507+($AH$507&lt;&gt;2)*$AH$507)/(($F$507&lt;&gt;2)+($M$507&lt;&gt;2)+($T$507&lt;&gt;2)+($AA$507&lt;&gt;2)+($AH$507&lt;&gt;2))&gt;=0.5,1,0))</f>
        <v/>
      </c>
      <c r="AP507" s="8">
        <f>IF(($G$507&lt;&gt;2)+($N$507&lt;&gt;2)+($U$507&lt;&gt;2)+($AB$507&lt;&gt;2)+($AI$507&lt;&gt;2)=0,2,IF((($G$507&lt;&gt;2)*$G$507+($N$507&lt;&gt;2)*$N$507+($U$507&lt;&gt;2)*$U$507+($AB$507&lt;&gt;2)*$AB$507+($AI$507&lt;&gt;2)*$AI$507)/(($G$507&lt;&gt;2)+($N$507&lt;&gt;2)+($U$507&lt;&gt;2)+($AB$507&lt;&gt;2)+($AI$507&lt;&gt;2))&gt;=0.5,1,0))</f>
        <v/>
      </c>
      <c r="AR507" s="16">
        <f>'Ground truth'!$B$4</f>
        <v/>
      </c>
      <c r="AS507" s="16">
        <f>'Ground truth'!$C$4</f>
        <v/>
      </c>
      <c r="AT507" s="16">
        <f>'Ground truth'!$D$4</f>
        <v/>
      </c>
      <c r="AU507" s="16">
        <f>'Ground truth'!$E$4</f>
        <v/>
      </c>
      <c r="AV507" s="16">
        <f>'Ground truth'!$F$4</f>
        <v/>
      </c>
      <c r="AW507" s="16">
        <f>'Ground truth'!$G$4</f>
        <v/>
      </c>
    </row>
    <row r="508">
      <c r="A508" s="3" t="inlineStr">
        <is>
          <t>Propulsion Subsystem</t>
        </is>
      </c>
      <c r="B508" s="8" t="n">
        <v>1</v>
      </c>
      <c r="C508" s="8" t="n">
        <v>0</v>
      </c>
      <c r="D508" s="8" t="n">
        <v>1</v>
      </c>
      <c r="E508" s="8" t="n">
        <v>1</v>
      </c>
      <c r="F508" s="8" t="n">
        <v>0</v>
      </c>
      <c r="G508" s="8" t="n">
        <v>0</v>
      </c>
      <c r="I508" s="8" t="n">
        <v>1</v>
      </c>
      <c r="J508" s="8" t="n">
        <v>0</v>
      </c>
      <c r="K508" s="8" t="n">
        <v>1</v>
      </c>
      <c r="L508" s="8" t="n">
        <v>1</v>
      </c>
      <c r="M508" s="8" t="n">
        <v>0</v>
      </c>
      <c r="N508" s="8" t="n">
        <v>0</v>
      </c>
      <c r="P508" s="8" t="n">
        <v>1</v>
      </c>
      <c r="Q508" s="8" t="n">
        <v>0</v>
      </c>
      <c r="R508" s="8" t="n">
        <v>1</v>
      </c>
      <c r="S508" s="8" t="n">
        <v>1</v>
      </c>
      <c r="T508" s="8" t="n">
        <v>0</v>
      </c>
      <c r="U508" s="8" t="n">
        <v>0</v>
      </c>
      <c r="W508" s="8" t="n">
        <v>1</v>
      </c>
      <c r="X508" s="8" t="n">
        <v>0</v>
      </c>
      <c r="Y508" s="8" t="n">
        <v>1</v>
      </c>
      <c r="Z508" s="8" t="n">
        <v>1</v>
      </c>
      <c r="AA508" s="8" t="n">
        <v>0</v>
      </c>
      <c r="AB508" s="8" t="n">
        <v>0</v>
      </c>
      <c r="AD508" s="8" t="n">
        <v>1</v>
      </c>
      <c r="AE508" s="8" t="n">
        <v>0</v>
      </c>
      <c r="AF508" s="8" t="n">
        <v>1</v>
      </c>
      <c r="AG508" s="8" t="n">
        <v>1</v>
      </c>
      <c r="AH508" s="8" t="n">
        <v>0</v>
      </c>
      <c r="AI508" s="8" t="n">
        <v>0</v>
      </c>
      <c r="AK508" s="8">
        <f>IF(($B$508&lt;&gt;2)+($I$508&lt;&gt;2)+($P$508&lt;&gt;2)+($W$508&lt;&gt;2)+($AD$508&lt;&gt;2)=0,2,IF((($B$508&lt;&gt;2)*$B$508+($I$508&lt;&gt;2)*$I$508+($P$508&lt;&gt;2)*$P$508+($W$508&lt;&gt;2)*$W$508+($AD$508&lt;&gt;2)*$AD$508)/(($B$508&lt;&gt;2)+($I$508&lt;&gt;2)+($P$508&lt;&gt;2)+($W$508&lt;&gt;2)+($AD$508&lt;&gt;2))&gt;=0.5,1,0))</f>
        <v/>
      </c>
      <c r="AL508" s="8">
        <f>IF(($C$508&lt;&gt;2)+($J$508&lt;&gt;2)+($Q$508&lt;&gt;2)+($X$508&lt;&gt;2)+($AE$508&lt;&gt;2)=0,2,IF((($C$508&lt;&gt;2)*$C$508+($J$508&lt;&gt;2)*$J$508+($Q$508&lt;&gt;2)*$Q$508+($X$508&lt;&gt;2)*$X$508+($AE$508&lt;&gt;2)*$AE$508)/(($C$508&lt;&gt;2)+($J$508&lt;&gt;2)+($Q$508&lt;&gt;2)+($X$508&lt;&gt;2)+($AE$508&lt;&gt;2))&gt;=0.5,1,0))</f>
        <v/>
      </c>
      <c r="AM508" s="8">
        <f>IF(($D$508&lt;&gt;2)+($K$508&lt;&gt;2)+($R$508&lt;&gt;2)+($Y$508&lt;&gt;2)+($AF$508&lt;&gt;2)=0,2,IF((($D$508&lt;&gt;2)*$D$508+($K$508&lt;&gt;2)*$K$508+($R$508&lt;&gt;2)*$R$508+($Y$508&lt;&gt;2)*$Y$508+($AF$508&lt;&gt;2)*$AF$508)/(($D$508&lt;&gt;2)+($K$508&lt;&gt;2)+($R$508&lt;&gt;2)+($Y$508&lt;&gt;2)+($AF$508&lt;&gt;2))&gt;=0.5,1,0))</f>
        <v/>
      </c>
      <c r="AN508" s="8">
        <f>IF(($E$508&lt;&gt;2)+($L$508&lt;&gt;2)+($S$508&lt;&gt;2)+($Z$508&lt;&gt;2)+($AG$508&lt;&gt;2)=0,2,IF((($E$508&lt;&gt;2)*$E$508+($L$508&lt;&gt;2)*$L$508+($S$508&lt;&gt;2)*$S$508+($Z$508&lt;&gt;2)*$Z$508+($AG$508&lt;&gt;2)*$AG$508)/(($E$508&lt;&gt;2)+($L$508&lt;&gt;2)+($S$508&lt;&gt;2)+($Z$508&lt;&gt;2)+($AG$508&lt;&gt;2))&gt;=0.5,1,0))</f>
        <v/>
      </c>
      <c r="AO508" s="8">
        <f>IF(($F$508&lt;&gt;2)+($M$508&lt;&gt;2)+($T$508&lt;&gt;2)+($AA$508&lt;&gt;2)+($AH$508&lt;&gt;2)=0,2,IF((($F$508&lt;&gt;2)*$F$508+($M$508&lt;&gt;2)*$M$508+($T$508&lt;&gt;2)*$T$508+($AA$508&lt;&gt;2)*$AA$508+($AH$508&lt;&gt;2)*$AH$508)/(($F$508&lt;&gt;2)+($M$508&lt;&gt;2)+($T$508&lt;&gt;2)+($AA$508&lt;&gt;2)+($AH$508&lt;&gt;2))&gt;=0.5,1,0))</f>
        <v/>
      </c>
      <c r="AP508" s="8">
        <f>IF(($G$508&lt;&gt;2)+($N$508&lt;&gt;2)+($U$508&lt;&gt;2)+($AB$508&lt;&gt;2)+($AI$508&lt;&gt;2)=0,2,IF((($G$508&lt;&gt;2)*$G$508+($N$508&lt;&gt;2)*$N$508+($U$508&lt;&gt;2)*$U$508+($AB$508&lt;&gt;2)*$AB$508+($AI$508&lt;&gt;2)*$AI$508)/(($G$508&lt;&gt;2)+($N$508&lt;&gt;2)+($U$508&lt;&gt;2)+($AB$508&lt;&gt;2)+($AI$508&lt;&gt;2))&gt;=0.5,1,0))</f>
        <v/>
      </c>
      <c r="AR508" s="16">
        <f>'Ground truth'!$B$5</f>
        <v/>
      </c>
      <c r="AS508" s="16">
        <f>'Ground truth'!$C$5</f>
        <v/>
      </c>
      <c r="AT508" s="16">
        <f>'Ground truth'!$D$5</f>
        <v/>
      </c>
      <c r="AU508" s="16">
        <f>'Ground truth'!$E$5</f>
        <v/>
      </c>
      <c r="AV508" s="16">
        <f>'Ground truth'!$F$5</f>
        <v/>
      </c>
      <c r="AW508" s="16">
        <f>'Ground truth'!$G$5</f>
        <v/>
      </c>
    </row>
    <row r="509">
      <c r="A509" s="3" t="inlineStr">
        <is>
          <t>Power Subsystem</t>
        </is>
      </c>
      <c r="B509" s="8" t="n">
        <v>1</v>
      </c>
      <c r="C509" s="8" t="n">
        <v>1</v>
      </c>
      <c r="D509" s="8" t="n">
        <v>1</v>
      </c>
      <c r="E509" s="8" t="n">
        <v>1</v>
      </c>
      <c r="F509" s="8" t="n">
        <v>0</v>
      </c>
      <c r="G509" s="8" t="n">
        <v>1</v>
      </c>
      <c r="I509" s="8" t="n">
        <v>1</v>
      </c>
      <c r="J509" s="8" t="n">
        <v>1</v>
      </c>
      <c r="K509" s="8" t="n">
        <v>1</v>
      </c>
      <c r="L509" s="8" t="n">
        <v>1</v>
      </c>
      <c r="M509" s="8" t="n">
        <v>0</v>
      </c>
      <c r="N509" s="8" t="n">
        <v>0</v>
      </c>
      <c r="P509" s="8" t="n">
        <v>1</v>
      </c>
      <c r="Q509" s="8" t="n">
        <v>1</v>
      </c>
      <c r="R509" s="8" t="n">
        <v>1</v>
      </c>
      <c r="S509" s="8" t="n">
        <v>1</v>
      </c>
      <c r="T509" s="8" t="n">
        <v>0</v>
      </c>
      <c r="U509" s="8" t="n">
        <v>1</v>
      </c>
      <c r="W509" s="8" t="n">
        <v>1</v>
      </c>
      <c r="X509" s="8" t="n">
        <v>1</v>
      </c>
      <c r="Y509" s="8" t="n">
        <v>1</v>
      </c>
      <c r="Z509" s="8" t="n">
        <v>1</v>
      </c>
      <c r="AA509" s="8" t="n">
        <v>0</v>
      </c>
      <c r="AB509" s="8" t="n">
        <v>0</v>
      </c>
      <c r="AD509" s="8" t="n">
        <v>1</v>
      </c>
      <c r="AE509" s="8" t="n">
        <v>1</v>
      </c>
      <c r="AF509" s="8" t="n">
        <v>1</v>
      </c>
      <c r="AG509" s="8" t="n">
        <v>1</v>
      </c>
      <c r="AH509" s="8" t="n">
        <v>0</v>
      </c>
      <c r="AI509" s="8" t="n">
        <v>0</v>
      </c>
      <c r="AK509" s="8">
        <f>IF(($B$509&lt;&gt;2)+($I$509&lt;&gt;2)+($P$509&lt;&gt;2)+($W$509&lt;&gt;2)+($AD$509&lt;&gt;2)=0,2,IF((($B$509&lt;&gt;2)*$B$509+($I$509&lt;&gt;2)*$I$509+($P$509&lt;&gt;2)*$P$509+($W$509&lt;&gt;2)*$W$509+($AD$509&lt;&gt;2)*$AD$509)/(($B$509&lt;&gt;2)+($I$509&lt;&gt;2)+($P$509&lt;&gt;2)+($W$509&lt;&gt;2)+($AD$509&lt;&gt;2))&gt;=0.5,1,0))</f>
        <v/>
      </c>
      <c r="AL509" s="8">
        <f>IF(($C$509&lt;&gt;2)+($J$509&lt;&gt;2)+($Q$509&lt;&gt;2)+($X$509&lt;&gt;2)+($AE$509&lt;&gt;2)=0,2,IF((($C$509&lt;&gt;2)*$C$509+($J$509&lt;&gt;2)*$J$509+($Q$509&lt;&gt;2)*$Q$509+($X$509&lt;&gt;2)*$X$509+($AE$509&lt;&gt;2)*$AE$509)/(($C$509&lt;&gt;2)+($J$509&lt;&gt;2)+($Q$509&lt;&gt;2)+($X$509&lt;&gt;2)+($AE$509&lt;&gt;2))&gt;=0.5,1,0))</f>
        <v/>
      </c>
      <c r="AM509" s="8">
        <f>IF(($D$509&lt;&gt;2)+($K$509&lt;&gt;2)+($R$509&lt;&gt;2)+($Y$509&lt;&gt;2)+($AF$509&lt;&gt;2)=0,2,IF((($D$509&lt;&gt;2)*$D$509+($K$509&lt;&gt;2)*$K$509+($R$509&lt;&gt;2)*$R$509+($Y$509&lt;&gt;2)*$Y$509+($AF$509&lt;&gt;2)*$AF$509)/(($D$509&lt;&gt;2)+($K$509&lt;&gt;2)+($R$509&lt;&gt;2)+($Y$509&lt;&gt;2)+($AF$509&lt;&gt;2))&gt;=0.5,1,0))</f>
        <v/>
      </c>
      <c r="AN509" s="8">
        <f>IF(($E$509&lt;&gt;2)+($L$509&lt;&gt;2)+($S$509&lt;&gt;2)+($Z$509&lt;&gt;2)+($AG$509&lt;&gt;2)=0,2,IF((($E$509&lt;&gt;2)*$E$509+($L$509&lt;&gt;2)*$L$509+($S$509&lt;&gt;2)*$S$509+($Z$509&lt;&gt;2)*$Z$509+($AG$509&lt;&gt;2)*$AG$509)/(($E$509&lt;&gt;2)+($L$509&lt;&gt;2)+($S$509&lt;&gt;2)+($Z$509&lt;&gt;2)+($AG$509&lt;&gt;2))&gt;=0.5,1,0))</f>
        <v/>
      </c>
      <c r="AO509" s="8">
        <f>IF(($F$509&lt;&gt;2)+($M$509&lt;&gt;2)+($T$509&lt;&gt;2)+($AA$509&lt;&gt;2)+($AH$509&lt;&gt;2)=0,2,IF((($F$509&lt;&gt;2)*$F$509+($M$509&lt;&gt;2)*$M$509+($T$509&lt;&gt;2)*$T$509+($AA$509&lt;&gt;2)*$AA$509+($AH$509&lt;&gt;2)*$AH$509)/(($F$509&lt;&gt;2)+($M$509&lt;&gt;2)+($T$509&lt;&gt;2)+($AA$509&lt;&gt;2)+($AH$509&lt;&gt;2))&gt;=0.5,1,0))</f>
        <v/>
      </c>
      <c r="AP509" s="8">
        <f>IF(($G$509&lt;&gt;2)+($N$509&lt;&gt;2)+($U$509&lt;&gt;2)+($AB$509&lt;&gt;2)+($AI$509&lt;&gt;2)=0,2,IF((($G$509&lt;&gt;2)*$G$509+($N$509&lt;&gt;2)*$N$509+($U$509&lt;&gt;2)*$U$509+($AB$509&lt;&gt;2)*$AB$509+($AI$509&lt;&gt;2)*$AI$509)/(($G$509&lt;&gt;2)+($N$509&lt;&gt;2)+($U$509&lt;&gt;2)+($AB$509&lt;&gt;2)+($AI$509&lt;&gt;2))&gt;=0.5,1,0))</f>
        <v/>
      </c>
      <c r="AR509" s="16">
        <f>'Ground truth'!$B$6</f>
        <v/>
      </c>
      <c r="AS509" s="16">
        <f>'Ground truth'!$C$6</f>
        <v/>
      </c>
      <c r="AT509" s="16">
        <f>'Ground truth'!$D$6</f>
        <v/>
      </c>
      <c r="AU509" s="16">
        <f>'Ground truth'!$E$6</f>
        <v/>
      </c>
      <c r="AV509" s="16">
        <f>'Ground truth'!$F$6</f>
        <v/>
      </c>
      <c r="AW509" s="16">
        <f>'Ground truth'!$G$6</f>
        <v/>
      </c>
    </row>
    <row r="510">
      <c r="A510" s="3" t="inlineStr">
        <is>
          <t>Reaction Wheel</t>
        </is>
      </c>
      <c r="B510" s="8" t="n">
        <v>1</v>
      </c>
      <c r="C510" s="8" t="n">
        <v>1</v>
      </c>
      <c r="D510" s="8" t="n">
        <v>0</v>
      </c>
      <c r="E510" s="8" t="n">
        <v>0</v>
      </c>
      <c r="F510" s="8" t="n">
        <v>1</v>
      </c>
      <c r="G510" s="8" t="n">
        <v>1</v>
      </c>
      <c r="I510" s="8" t="n">
        <v>1</v>
      </c>
      <c r="J510" s="8" t="n">
        <v>1</v>
      </c>
      <c r="K510" s="8" t="n">
        <v>0</v>
      </c>
      <c r="L510" s="8" t="n">
        <v>0</v>
      </c>
      <c r="M510" s="8" t="n">
        <v>1</v>
      </c>
      <c r="N510" s="8" t="n">
        <v>1</v>
      </c>
      <c r="P510" s="8" t="n">
        <v>1</v>
      </c>
      <c r="Q510" s="8" t="n">
        <v>1</v>
      </c>
      <c r="R510" s="8" t="n">
        <v>0</v>
      </c>
      <c r="S510" s="8" t="n">
        <v>0</v>
      </c>
      <c r="T510" s="8" t="n">
        <v>1</v>
      </c>
      <c r="U510" s="8" t="n">
        <v>1</v>
      </c>
      <c r="W510" s="8" t="n">
        <v>1</v>
      </c>
      <c r="X510" s="8" t="n">
        <v>1</v>
      </c>
      <c r="Y510" s="8" t="n">
        <v>0</v>
      </c>
      <c r="Z510" s="8" t="n">
        <v>0</v>
      </c>
      <c r="AA510" s="8" t="n">
        <v>1</v>
      </c>
      <c r="AB510" s="8" t="n">
        <v>0</v>
      </c>
      <c r="AD510" s="8" t="n">
        <v>1</v>
      </c>
      <c r="AE510" s="8" t="n">
        <v>1</v>
      </c>
      <c r="AF510" s="8" t="n">
        <v>0</v>
      </c>
      <c r="AG510" s="8" t="n">
        <v>0</v>
      </c>
      <c r="AH510" s="8" t="n">
        <v>1</v>
      </c>
      <c r="AI510" s="8" t="n">
        <v>1</v>
      </c>
      <c r="AK510" s="8">
        <f>IF(($B$510&lt;&gt;2)+($I$510&lt;&gt;2)+($P$510&lt;&gt;2)+($W$510&lt;&gt;2)+($AD$510&lt;&gt;2)=0,2,IF((($B$510&lt;&gt;2)*$B$510+($I$510&lt;&gt;2)*$I$510+($P$510&lt;&gt;2)*$P$510+($W$510&lt;&gt;2)*$W$510+($AD$510&lt;&gt;2)*$AD$510)/(($B$510&lt;&gt;2)+($I$510&lt;&gt;2)+($P$510&lt;&gt;2)+($W$510&lt;&gt;2)+($AD$510&lt;&gt;2))&gt;=0.5,1,0))</f>
        <v/>
      </c>
      <c r="AL510" s="8">
        <f>IF(($C$510&lt;&gt;2)+($J$510&lt;&gt;2)+($Q$510&lt;&gt;2)+($X$510&lt;&gt;2)+($AE$510&lt;&gt;2)=0,2,IF((($C$510&lt;&gt;2)*$C$510+($J$510&lt;&gt;2)*$J$510+($Q$510&lt;&gt;2)*$Q$510+($X$510&lt;&gt;2)*$X$510+($AE$510&lt;&gt;2)*$AE$510)/(($C$510&lt;&gt;2)+($J$510&lt;&gt;2)+($Q$510&lt;&gt;2)+($X$510&lt;&gt;2)+($AE$510&lt;&gt;2))&gt;=0.5,1,0))</f>
        <v/>
      </c>
      <c r="AM510" s="8">
        <f>IF(($D$510&lt;&gt;2)+($K$510&lt;&gt;2)+($R$510&lt;&gt;2)+($Y$510&lt;&gt;2)+($AF$510&lt;&gt;2)=0,2,IF((($D$510&lt;&gt;2)*$D$510+($K$510&lt;&gt;2)*$K$510+($R$510&lt;&gt;2)*$R$510+($Y$510&lt;&gt;2)*$Y$510+($AF$510&lt;&gt;2)*$AF$510)/(($D$510&lt;&gt;2)+($K$510&lt;&gt;2)+($R$510&lt;&gt;2)+($Y$510&lt;&gt;2)+($AF$510&lt;&gt;2))&gt;=0.5,1,0))</f>
        <v/>
      </c>
      <c r="AN510" s="8">
        <f>IF(($E$510&lt;&gt;2)+($L$510&lt;&gt;2)+($S$510&lt;&gt;2)+($Z$510&lt;&gt;2)+($AG$510&lt;&gt;2)=0,2,IF((($E$510&lt;&gt;2)*$E$510+($L$510&lt;&gt;2)*$L$510+($S$510&lt;&gt;2)*$S$510+($Z$510&lt;&gt;2)*$Z$510+($AG$510&lt;&gt;2)*$AG$510)/(($E$510&lt;&gt;2)+($L$510&lt;&gt;2)+($S$510&lt;&gt;2)+($Z$510&lt;&gt;2)+($AG$510&lt;&gt;2))&gt;=0.5,1,0))</f>
        <v/>
      </c>
      <c r="AO510" s="8">
        <f>IF(($F$510&lt;&gt;2)+($M$510&lt;&gt;2)+($T$510&lt;&gt;2)+($AA$510&lt;&gt;2)+($AH$510&lt;&gt;2)=0,2,IF((($F$510&lt;&gt;2)*$F$510+($M$510&lt;&gt;2)*$M$510+($T$510&lt;&gt;2)*$T$510+($AA$510&lt;&gt;2)*$AA$510+($AH$510&lt;&gt;2)*$AH$510)/(($F$510&lt;&gt;2)+($M$510&lt;&gt;2)+($T$510&lt;&gt;2)+($AA$510&lt;&gt;2)+($AH$510&lt;&gt;2))&gt;=0.5,1,0))</f>
        <v/>
      </c>
      <c r="AP510" s="8">
        <f>IF(($G$510&lt;&gt;2)+($N$510&lt;&gt;2)+($U$510&lt;&gt;2)+($AB$510&lt;&gt;2)+($AI$510&lt;&gt;2)=0,2,IF((($G$510&lt;&gt;2)*$G$510+($N$510&lt;&gt;2)*$N$510+($U$510&lt;&gt;2)*$U$510+($AB$510&lt;&gt;2)*$AB$510+($AI$510&lt;&gt;2)*$AI$510)/(($G$510&lt;&gt;2)+($N$510&lt;&gt;2)+($U$510&lt;&gt;2)+($AB$510&lt;&gt;2)+($AI$510&lt;&gt;2))&gt;=0.5,1,0))</f>
        <v/>
      </c>
      <c r="AR510" s="16">
        <f>'Ground truth'!$B$7</f>
        <v/>
      </c>
      <c r="AS510" s="16">
        <f>'Ground truth'!$C$7</f>
        <v/>
      </c>
      <c r="AT510" s="16">
        <f>'Ground truth'!$D$7</f>
        <v/>
      </c>
      <c r="AU510" s="16">
        <f>'Ground truth'!$E$7</f>
        <v/>
      </c>
      <c r="AV510" s="16">
        <f>'Ground truth'!$F$7</f>
        <v/>
      </c>
      <c r="AW510" s="16">
        <f>'Ground truth'!$G$7</f>
        <v/>
      </c>
    </row>
    <row r="511">
      <c r="A511" s="3" t="inlineStr">
        <is>
          <t>GNC Software</t>
        </is>
      </c>
      <c r="B511" s="8" t="n">
        <v>1</v>
      </c>
      <c r="C511" s="8" t="n">
        <v>1</v>
      </c>
      <c r="D511" s="8" t="n">
        <v>0</v>
      </c>
      <c r="E511" s="8" t="n">
        <v>1</v>
      </c>
      <c r="F511" s="8" t="n">
        <v>1</v>
      </c>
      <c r="G511" s="8" t="n">
        <v>1</v>
      </c>
      <c r="I511" s="8" t="n">
        <v>1</v>
      </c>
      <c r="J511" s="8" t="n">
        <v>1</v>
      </c>
      <c r="K511" s="8" t="n">
        <v>0</v>
      </c>
      <c r="L511" s="8" t="n">
        <v>0</v>
      </c>
      <c r="M511" s="8" t="n">
        <v>1</v>
      </c>
      <c r="N511" s="8" t="n">
        <v>1</v>
      </c>
      <c r="P511" s="8" t="n">
        <v>1</v>
      </c>
      <c r="Q511" s="8" t="n">
        <v>1</v>
      </c>
      <c r="R511" s="8" t="n">
        <v>0</v>
      </c>
      <c r="S511" s="8" t="n">
        <v>1</v>
      </c>
      <c r="T511" s="8" t="n">
        <v>1</v>
      </c>
      <c r="U511" s="8" t="n">
        <v>1</v>
      </c>
      <c r="W511" s="8" t="n">
        <v>1</v>
      </c>
      <c r="X511" s="8" t="n">
        <v>1</v>
      </c>
      <c r="Y511" s="8" t="n">
        <v>0</v>
      </c>
      <c r="Z511" s="8" t="n">
        <v>0</v>
      </c>
      <c r="AA511" s="8" t="n">
        <v>0</v>
      </c>
      <c r="AB511" s="8" t="n">
        <v>1</v>
      </c>
      <c r="AD511" s="8" t="n">
        <v>1</v>
      </c>
      <c r="AE511" s="8" t="n">
        <v>1</v>
      </c>
      <c r="AF511" s="8" t="n">
        <v>0</v>
      </c>
      <c r="AG511" s="8" t="n">
        <v>0</v>
      </c>
      <c r="AH511" s="8" t="n">
        <v>1</v>
      </c>
      <c r="AI511" s="8" t="n">
        <v>1</v>
      </c>
      <c r="AK511" s="8">
        <f>IF(($B$511&lt;&gt;2)+($I$511&lt;&gt;2)+($P$511&lt;&gt;2)+($W$511&lt;&gt;2)+($AD$511&lt;&gt;2)=0,2,IF((($B$511&lt;&gt;2)*$B$511+($I$511&lt;&gt;2)*$I$511+($P$511&lt;&gt;2)*$P$511+($W$511&lt;&gt;2)*$W$511+($AD$511&lt;&gt;2)*$AD$511)/(($B$511&lt;&gt;2)+($I$511&lt;&gt;2)+($P$511&lt;&gt;2)+($W$511&lt;&gt;2)+($AD$511&lt;&gt;2))&gt;=0.5,1,0))</f>
        <v/>
      </c>
      <c r="AL511" s="8">
        <f>IF(($C$511&lt;&gt;2)+($J$511&lt;&gt;2)+($Q$511&lt;&gt;2)+($X$511&lt;&gt;2)+($AE$511&lt;&gt;2)=0,2,IF((($C$511&lt;&gt;2)*$C$511+($J$511&lt;&gt;2)*$J$511+($Q$511&lt;&gt;2)*$Q$511+($X$511&lt;&gt;2)*$X$511+($AE$511&lt;&gt;2)*$AE$511)/(($C$511&lt;&gt;2)+($J$511&lt;&gt;2)+($Q$511&lt;&gt;2)+($X$511&lt;&gt;2)+($AE$511&lt;&gt;2))&gt;=0.5,1,0))</f>
        <v/>
      </c>
      <c r="AM511" s="8">
        <f>IF(($D$511&lt;&gt;2)+($K$511&lt;&gt;2)+($R$511&lt;&gt;2)+($Y$511&lt;&gt;2)+($AF$511&lt;&gt;2)=0,2,IF((($D$511&lt;&gt;2)*$D$511+($K$511&lt;&gt;2)*$K$511+($R$511&lt;&gt;2)*$R$511+($Y$511&lt;&gt;2)*$Y$511+($AF$511&lt;&gt;2)*$AF$511)/(($D$511&lt;&gt;2)+($K$511&lt;&gt;2)+($R$511&lt;&gt;2)+($Y$511&lt;&gt;2)+($AF$511&lt;&gt;2))&gt;=0.5,1,0))</f>
        <v/>
      </c>
      <c r="AN511" s="8">
        <f>IF(($E$511&lt;&gt;2)+($L$511&lt;&gt;2)+($S$511&lt;&gt;2)+($Z$511&lt;&gt;2)+($AG$511&lt;&gt;2)=0,2,IF((($E$511&lt;&gt;2)*$E$511+($L$511&lt;&gt;2)*$L$511+($S$511&lt;&gt;2)*$S$511+($Z$511&lt;&gt;2)*$Z$511+($AG$511&lt;&gt;2)*$AG$511)/(($E$511&lt;&gt;2)+($L$511&lt;&gt;2)+($S$511&lt;&gt;2)+($Z$511&lt;&gt;2)+($AG$511&lt;&gt;2))&gt;=0.5,1,0))</f>
        <v/>
      </c>
      <c r="AO511" s="8">
        <f>IF(($F$511&lt;&gt;2)+($M$511&lt;&gt;2)+($T$511&lt;&gt;2)+($AA$511&lt;&gt;2)+($AH$511&lt;&gt;2)=0,2,IF((($F$511&lt;&gt;2)*$F$511+($M$511&lt;&gt;2)*$M$511+($T$511&lt;&gt;2)*$T$511+($AA$511&lt;&gt;2)*$AA$511+($AH$511&lt;&gt;2)*$AH$511)/(($F$511&lt;&gt;2)+($M$511&lt;&gt;2)+($T$511&lt;&gt;2)+($AA$511&lt;&gt;2)+($AH$511&lt;&gt;2))&gt;=0.5,1,0))</f>
        <v/>
      </c>
      <c r="AP511" s="8">
        <f>IF(($G$511&lt;&gt;2)+($N$511&lt;&gt;2)+($U$511&lt;&gt;2)+($AB$511&lt;&gt;2)+($AI$511&lt;&gt;2)=0,2,IF((($G$511&lt;&gt;2)*$G$511+($N$511&lt;&gt;2)*$N$511+($U$511&lt;&gt;2)*$U$511+($AB$511&lt;&gt;2)*$AB$511+($AI$511&lt;&gt;2)*$AI$511)/(($G$511&lt;&gt;2)+($N$511&lt;&gt;2)+($U$511&lt;&gt;2)+($AB$511&lt;&gt;2)+($AI$511&lt;&gt;2))&gt;=0.5,1,0))</f>
        <v/>
      </c>
      <c r="AR511" s="16">
        <f>'Ground truth'!$B$8</f>
        <v/>
      </c>
      <c r="AS511" s="16">
        <f>'Ground truth'!$C$8</f>
        <v/>
      </c>
      <c r="AT511" s="16">
        <f>'Ground truth'!$D$8</f>
        <v/>
      </c>
      <c r="AU511" s="16">
        <f>'Ground truth'!$E$8</f>
        <v/>
      </c>
      <c r="AV511" s="16">
        <f>'Ground truth'!$F$8</f>
        <v/>
      </c>
      <c r="AW511" s="16">
        <f>'Ground truth'!$G$8</f>
        <v/>
      </c>
    </row>
    <row r="513">
      <c r="A513" s="17" t="inlineStr">
        <is>
          <t>metrics — confident-only (unsure excluded from denominators)</t>
        </is>
      </c>
      <c r="B513" s="10" t="inlineStr">
        <is>
          <t>run 1</t>
        </is>
      </c>
      <c r="C513" s="10" t="inlineStr">
        <is>
          <t>run 2</t>
        </is>
      </c>
      <c r="D513" s="10" t="inlineStr">
        <is>
          <t>run 3</t>
        </is>
      </c>
      <c r="E513" s="10" t="inlineStr">
        <is>
          <t>run 4</t>
        </is>
      </c>
      <c r="F513" s="10" t="inlineStr">
        <is>
          <t>run 5</t>
        </is>
      </c>
      <c r="G513" s="10" t="inlineStr">
        <is>
          <t>avg-matrix</t>
        </is>
      </c>
      <c r="H513" s="10" t="inlineStr">
        <is>
          <t>mean</t>
        </is>
      </c>
      <c r="I513" s="10" t="inlineStr">
        <is>
          <t>std (pop.)</t>
        </is>
      </c>
      <c r="J513" s="17" t="inlineStr">
        <is>
          <t>notes</t>
        </is>
      </c>
    </row>
    <row r="514">
      <c r="A514" s="7" t="inlineStr">
        <is>
          <t>TP</t>
        </is>
      </c>
      <c r="B514" s="7">
        <f>SUMPRODUCT(($B$506:$G$511=1)*('Ground truth'!$B$3:$G$8=1))</f>
        <v/>
      </c>
      <c r="C514" s="7">
        <f>SUMPRODUCT(($I$506:$N$511=1)*('Ground truth'!$B$3:$G$8=1))</f>
        <v/>
      </c>
      <c r="D514" s="7">
        <f>SUMPRODUCT(($P$506:$U$511=1)*('Ground truth'!$B$3:$G$8=1))</f>
        <v/>
      </c>
      <c r="E514" s="7">
        <f>SUMPRODUCT(($W$506:$AB$511=1)*('Ground truth'!$B$3:$G$8=1))</f>
        <v/>
      </c>
      <c r="F514" s="7">
        <f>SUMPRODUCT(($AD$506:$AI$511=1)*('Ground truth'!$B$3:$G$8=1))</f>
        <v/>
      </c>
      <c r="G514" s="7">
        <f>SUMPRODUCT(($AK$506:$AP$511=1)*('Ground truth'!$B$3:$G$8=1))</f>
        <v/>
      </c>
      <c r="H514" s="12">
        <f>AVERAGE($B$514:$F$514)</f>
        <v/>
      </c>
      <c r="I514" s="12">
        <f>STDEV.P($B$514:$F$514)</f>
        <v/>
      </c>
    </row>
    <row r="515">
      <c r="A515" s="7" t="inlineStr">
        <is>
          <t>TN</t>
        </is>
      </c>
      <c r="B515" s="7">
        <f>SUMPRODUCT(($B$506:$G$511=0)*('Ground truth'!$B$3:$G$8=0))</f>
        <v/>
      </c>
      <c r="C515" s="7">
        <f>SUMPRODUCT(($I$506:$N$511=0)*('Ground truth'!$B$3:$G$8=0))</f>
        <v/>
      </c>
      <c r="D515" s="7">
        <f>SUMPRODUCT(($P$506:$U$511=0)*('Ground truth'!$B$3:$G$8=0))</f>
        <v/>
      </c>
      <c r="E515" s="7">
        <f>SUMPRODUCT(($W$506:$AB$511=0)*('Ground truth'!$B$3:$G$8=0))</f>
        <v/>
      </c>
      <c r="F515" s="7">
        <f>SUMPRODUCT(($AD$506:$AI$511=0)*('Ground truth'!$B$3:$G$8=0))</f>
        <v/>
      </c>
      <c r="G515" s="7">
        <f>SUMPRODUCT(($AK$506:$AP$511=0)*('Ground truth'!$B$3:$G$8=0))</f>
        <v/>
      </c>
      <c r="H515" s="12">
        <f>AVERAGE($B$515:$F$515)</f>
        <v/>
      </c>
      <c r="I515" s="12">
        <f>STDEV.P($B$515:$F$515)</f>
        <v/>
      </c>
    </row>
    <row r="516">
      <c r="A516" s="7" t="inlineStr">
        <is>
          <t>FP</t>
        </is>
      </c>
      <c r="B516" s="7">
        <f>SUMPRODUCT(($B$506:$G$511=1)*('Ground truth'!$B$3:$G$8=0))</f>
        <v/>
      </c>
      <c r="C516" s="7">
        <f>SUMPRODUCT(($I$506:$N$511=1)*('Ground truth'!$B$3:$G$8=0))</f>
        <v/>
      </c>
      <c r="D516" s="7">
        <f>SUMPRODUCT(($P$506:$U$511=1)*('Ground truth'!$B$3:$G$8=0))</f>
        <v/>
      </c>
      <c r="E516" s="7">
        <f>SUMPRODUCT(($W$506:$AB$511=1)*('Ground truth'!$B$3:$G$8=0))</f>
        <v/>
      </c>
      <c r="F516" s="7">
        <f>SUMPRODUCT(($AD$506:$AI$511=1)*('Ground truth'!$B$3:$G$8=0))</f>
        <v/>
      </c>
      <c r="G516" s="7">
        <f>SUMPRODUCT(($AK$506:$AP$511=1)*('Ground truth'!$B$3:$G$8=0))</f>
        <v/>
      </c>
      <c r="H516" s="12">
        <f>AVERAGE($B$516:$F$516)</f>
        <v/>
      </c>
      <c r="I516" s="12">
        <f>STDEV.P($B$516:$F$516)</f>
        <v/>
      </c>
    </row>
    <row r="517">
      <c r="A517" s="7" t="inlineStr">
        <is>
          <t>FN</t>
        </is>
      </c>
      <c r="B517" s="7">
        <f>SUMPRODUCT(($B$506:$G$511=0)*('Ground truth'!$B$3:$G$8=1))</f>
        <v/>
      </c>
      <c r="C517" s="7">
        <f>SUMPRODUCT(($I$506:$N$511=0)*('Ground truth'!$B$3:$G$8=1))</f>
        <v/>
      </c>
      <c r="D517" s="7">
        <f>SUMPRODUCT(($P$506:$U$511=0)*('Ground truth'!$B$3:$G$8=1))</f>
        <v/>
      </c>
      <c r="E517" s="7">
        <f>SUMPRODUCT(($W$506:$AB$511=0)*('Ground truth'!$B$3:$G$8=1))</f>
        <v/>
      </c>
      <c r="F517" s="7">
        <f>SUMPRODUCT(($AD$506:$AI$511=0)*('Ground truth'!$B$3:$G$8=1))</f>
        <v/>
      </c>
      <c r="G517" s="7">
        <f>SUMPRODUCT(($AK$506:$AP$511=0)*('Ground truth'!$B$3:$G$8=1))</f>
        <v/>
      </c>
      <c r="H517" s="12">
        <f>AVERAGE($B$517:$F$517)</f>
        <v/>
      </c>
      <c r="I517" s="12">
        <f>STDEV.P($B$517:$F$517)</f>
        <v/>
      </c>
    </row>
    <row r="518">
      <c r="A518" s="4" t="inlineStr">
        <is>
          <t>Precision</t>
        </is>
      </c>
      <c r="B518" s="12">
        <f>IFERROR($B$514/($B$514+$B$516),0)</f>
        <v/>
      </c>
      <c r="C518" s="12">
        <f>IFERROR($C$514/($C$514+$C$516),0)</f>
        <v/>
      </c>
      <c r="D518" s="12">
        <f>IFERROR($D$514/($D$514+$D$516),0)</f>
        <v/>
      </c>
      <c r="E518" s="12">
        <f>IFERROR($E$514/($E$514+$E$516),0)</f>
        <v/>
      </c>
      <c r="F518" s="12">
        <f>IFERROR($F$514/($F$514+$F$516),0)</f>
        <v/>
      </c>
      <c r="G518" s="12">
        <f>IFERROR($G$514/($G$514+$G$516),0)</f>
        <v/>
      </c>
      <c r="H518" s="18">
        <f>AVERAGE($B$518:$F$518)</f>
        <v/>
      </c>
      <c r="I518" s="18">
        <f>STDEV.P($B$518:$F$518)</f>
        <v/>
      </c>
    </row>
    <row r="519">
      <c r="A519" s="4" t="inlineStr">
        <is>
          <t>Recall</t>
        </is>
      </c>
      <c r="B519" s="12">
        <f>IFERROR($B$514/($B$514+$B$517),0)</f>
        <v/>
      </c>
      <c r="C519" s="12">
        <f>IFERROR($C$514/($C$514+$C$517),0)</f>
        <v/>
      </c>
      <c r="D519" s="12">
        <f>IFERROR($D$514/($D$514+$D$517),0)</f>
        <v/>
      </c>
      <c r="E519" s="12">
        <f>IFERROR($E$514/($E$514+$E$517),0)</f>
        <v/>
      </c>
      <c r="F519" s="12">
        <f>IFERROR($F$514/($F$514+$F$517),0)</f>
        <v/>
      </c>
      <c r="G519" s="12">
        <f>IFERROR($G$514/($G$514+$G$517),0)</f>
        <v/>
      </c>
      <c r="H519" s="18">
        <f>AVERAGE($B$519:$F$519)</f>
        <v/>
      </c>
      <c r="I519" s="18">
        <f>STDEV.P($B$519:$F$519)</f>
        <v/>
      </c>
    </row>
    <row r="520">
      <c r="A520" s="4" t="inlineStr">
        <is>
          <t>F1</t>
        </is>
      </c>
      <c r="B520" s="12">
        <f>IFERROR(2*$B$518*$B$519/($B$518+$B$519),0)</f>
        <v/>
      </c>
      <c r="C520" s="12">
        <f>IFERROR(2*$C$518*$C$519/($C$518+$C$519),0)</f>
        <v/>
      </c>
      <c r="D520" s="12">
        <f>IFERROR(2*$D$518*$D$519/($D$518+$D$519),0)</f>
        <v/>
      </c>
      <c r="E520" s="12">
        <f>IFERROR(2*$E$518*$E$519/($E$518+$E$519),0)</f>
        <v/>
      </c>
      <c r="F520" s="12">
        <f>IFERROR(2*$F$518*$F$519/($F$518+$F$519),0)</f>
        <v/>
      </c>
      <c r="G520" s="12">
        <f>IFERROR(2*$G$518*$G$519/($G$518+$G$519),0)</f>
        <v/>
      </c>
      <c r="H520" s="18">
        <f>AVERAGE($B$520:$F$520)</f>
        <v/>
      </c>
      <c r="I520" s="18">
        <f>STDEV.P($B$520:$F$520)</f>
        <v/>
      </c>
    </row>
    <row r="521">
      <c r="A521" s="4" t="inlineStr">
        <is>
          <t>Accuracy</t>
        </is>
      </c>
      <c r="B521" s="12">
        <f>IFERROR(($B$514+$B$515)/($B$514+$B$515+$B$516+$B$517),0)</f>
        <v/>
      </c>
      <c r="C521" s="12">
        <f>IFERROR(($C$514+$C$515)/($C$514+$C$515+$C$516+$C$517),0)</f>
        <v/>
      </c>
      <c r="D521" s="12">
        <f>IFERROR(($D$514+$D$515)/($D$514+$D$515+$D$516+$D$517),0)</f>
        <v/>
      </c>
      <c r="E521" s="12">
        <f>IFERROR(($E$514+$E$515)/($E$514+$E$515+$E$516+$E$517),0)</f>
        <v/>
      </c>
      <c r="F521" s="12">
        <f>IFERROR(($F$514+$F$515)/($F$514+$F$515+$F$516+$F$517),0)</f>
        <v/>
      </c>
      <c r="G521" s="12">
        <f>IFERROR(($G$514+$G$515)/($G$514+$G$515+$G$516+$G$517),0)</f>
        <v/>
      </c>
      <c r="H521" s="18">
        <f>AVERAGE($B$521:$F$521)</f>
        <v/>
      </c>
      <c r="I521" s="18">
        <f>STDEV.P($B$521:$F$521)</f>
        <v/>
      </c>
    </row>
    <row r="522">
      <c r="A522" s="4" t="inlineStr">
        <is>
          <t>Edit distance</t>
        </is>
      </c>
      <c r="B522" s="12">
        <f>SUMPRODUCT(ABS('Ground truth'!$B$3:$G$8-$B$506:$G$511))</f>
        <v/>
      </c>
      <c r="C522" s="12">
        <f>SUMPRODUCT(ABS('Ground truth'!$B$3:$G$8-$I$506:$N$511))</f>
        <v/>
      </c>
      <c r="D522" s="12">
        <f>SUMPRODUCT(ABS('Ground truth'!$B$3:$G$8-$P$506:$U$511))</f>
        <v/>
      </c>
      <c r="E522" s="12">
        <f>SUMPRODUCT(ABS('Ground truth'!$B$3:$G$8-$W$506:$AB$511))</f>
        <v/>
      </c>
      <c r="F522" s="12">
        <f>SUMPRODUCT(ABS('Ground truth'!$B$3:$G$8-$AD$506:$AI$511))</f>
        <v/>
      </c>
      <c r="G522" s="12">
        <f>SUMPRODUCT(ABS('Ground truth'!$B$3:$G$8-$AK$506:$AP$511))</f>
        <v/>
      </c>
      <c r="H522" s="18">
        <f>AVERAGE($B$522:$F$522)</f>
        <v/>
      </c>
      <c r="I522" s="18">
        <f>STDEV.P($B$522:$F$522)</f>
        <v/>
      </c>
    </row>
    <row r="523">
      <c r="A523" s="4" t="inlineStr">
        <is>
          <t>Spectral distance</t>
        </is>
      </c>
      <c r="B523" s="12">
        <f>SQRT(SUMPRODUCT(('Ground truth'!$J$3:$J$8-$B$533:$B$538)^2))</f>
        <v/>
      </c>
      <c r="C523" s="12">
        <f>SQRT(SUMPRODUCT(('Ground truth'!$J$3:$J$8-$C$533:$C$538)^2))</f>
        <v/>
      </c>
      <c r="D523" s="12">
        <f>SQRT(SUMPRODUCT(('Ground truth'!$J$3:$J$8-$D$533:$D$538)^2))</f>
        <v/>
      </c>
      <c r="E523" s="12">
        <f>SQRT(SUMPRODUCT(('Ground truth'!$J$3:$J$8-$E$533:$E$538)^2))</f>
        <v/>
      </c>
      <c r="F523" s="12">
        <f>SQRT(SUMPRODUCT(('Ground truth'!$J$3:$J$8-$F$533:$F$538)^2))</f>
        <v/>
      </c>
      <c r="G523" s="12">
        <f>SQRT(SUMPRODUCT(('Ground truth'!$J$3:$J$8-$G$533:$G$538)^2))</f>
        <v/>
      </c>
      <c r="H523" s="18">
        <f>AVERAGE($B$523:$F$523)</f>
        <v/>
      </c>
      <c r="I523" s="18">
        <f>STDEV.P($B$523:$F$523)</f>
        <v/>
      </c>
    </row>
    <row r="524">
      <c r="A524" s="4" t="inlineStr">
        <is>
          <t>Unsure cells</t>
        </is>
      </c>
      <c r="B524" s="7">
        <f>COUNTIF($B$506:$G$511,2)</f>
        <v/>
      </c>
      <c r="C524" s="7">
        <f>COUNTIF($I$506:$N$511,2)</f>
        <v/>
      </c>
      <c r="D524" s="7">
        <f>COUNTIF($P$506:$U$511,2)</f>
        <v/>
      </c>
      <c r="E524" s="7">
        <f>COUNTIF($W$506:$AB$511,2)</f>
        <v/>
      </c>
      <c r="F524" s="7">
        <f>COUNTIF($AD$506:$AI$511,2)</f>
        <v/>
      </c>
      <c r="G524" s="7">
        <f>COUNTIF($AK$506:$AP$511,2)</f>
        <v/>
      </c>
      <c r="H524" s="12">
        <f>AVERAGE($B$524:$F$524)</f>
        <v/>
      </c>
      <c r="I524" s="12">
        <f>STDEV.P($B$524:$F$524)</f>
        <v/>
      </c>
    </row>
    <row r="525">
      <c r="A525" s="3" t="inlineStr">
        <is>
          <t>eigenvalues (real part, numpy order; pasted)</t>
        </is>
      </c>
    </row>
    <row r="526">
      <c r="A526" s="3" t="inlineStr">
        <is>
          <t xml:space="preserve">  λ1</t>
        </is>
      </c>
      <c r="B526" s="19" t="n">
        <v>4.85895143523974</v>
      </c>
      <c r="C526" s="19" t="n">
        <v>4.534418480423113</v>
      </c>
      <c r="D526" s="19" t="n">
        <v>4.85895143523974</v>
      </c>
      <c r="E526" s="19" t="n">
        <v>4.281394239592143</v>
      </c>
      <c r="F526" s="19" t="n">
        <v>4.534418480423113</v>
      </c>
      <c r="G526" s="19" t="n">
        <v>4.534418480423113</v>
      </c>
    </row>
    <row r="527">
      <c r="A527" s="3" t="inlineStr">
        <is>
          <t xml:space="preserve">  λ2</t>
        </is>
      </c>
      <c r="B527" s="19" t="n">
        <v>1.779159070993388</v>
      </c>
      <c r="C527" s="19" t="n">
        <v>2.082748288924859</v>
      </c>
      <c r="D527" s="19" t="n">
        <v>1.779159070993388</v>
      </c>
      <c r="E527" s="19" t="n">
        <v>-0.9999999999999993</v>
      </c>
      <c r="F527" s="19" t="n">
        <v>2.082748288924859</v>
      </c>
      <c r="G527" s="19" t="n">
        <v>2.082748288924859</v>
      </c>
    </row>
    <row r="528">
      <c r="A528" s="3" t="inlineStr">
        <is>
          <t xml:space="preserve">  λ3</t>
        </is>
      </c>
      <c r="B528" s="19" t="n">
        <v>0.6208543684427105</v>
      </c>
      <c r="C528" s="19" t="n">
        <v>0.5928546006786007</v>
      </c>
      <c r="D528" s="19" t="n">
        <v>0.6208543684427105</v>
      </c>
      <c r="E528" s="19" t="n">
        <v>-0.5407845386733648</v>
      </c>
      <c r="F528" s="19" t="n">
        <v>0.5928546006786007</v>
      </c>
      <c r="G528" s="19" t="n">
        <v>0.5928546006786007</v>
      </c>
    </row>
    <row r="529">
      <c r="A529" s="3" t="inlineStr">
        <is>
          <t xml:space="preserve">  λ4</t>
        </is>
      </c>
      <c r="B529" s="19" t="n">
        <v>-0.4758147350784146</v>
      </c>
      <c r="C529" s="19" t="n">
        <v>-0.5110527852080763</v>
      </c>
      <c r="D529" s="19" t="n">
        <v>-0.4758147350784146</v>
      </c>
      <c r="E529" s="19" t="n">
        <v>0.487514027843678</v>
      </c>
      <c r="F529" s="19" t="n">
        <v>-0.5110527852080763</v>
      </c>
      <c r="G529" s="19" t="n">
        <v>-0.5110527852080763</v>
      </c>
    </row>
    <row r="530">
      <c r="A530" s="3" t="inlineStr">
        <is>
          <t xml:space="preserve">  λ5</t>
        </is>
      </c>
      <c r="B530" s="19" t="n">
        <v>-0.7831501395974247</v>
      </c>
      <c r="C530" s="19" t="n">
        <v>-0.6989685848185001</v>
      </c>
      <c r="D530" s="19" t="n">
        <v>-0.7831501395974247</v>
      </c>
      <c r="E530" s="19" t="n">
        <v>1.771876271237538</v>
      </c>
      <c r="F530" s="19" t="n">
        <v>-0.6989685848185001</v>
      </c>
      <c r="G530" s="19" t="n">
        <v>-0.6989685848185001</v>
      </c>
    </row>
    <row r="531">
      <c r="A531" s="3" t="inlineStr">
        <is>
          <t xml:space="preserve">  λ6</t>
        </is>
      </c>
      <c r="B531" s="19" t="n">
        <v>-2.306783671319168e-17</v>
      </c>
      <c r="C531" s="19" t="n">
        <v>0</v>
      </c>
      <c r="D531" s="19" t="n">
        <v>-2.306783671319168e-17</v>
      </c>
      <c r="E531" s="19" t="n">
        <v>1</v>
      </c>
      <c r="F531" s="19" t="n">
        <v>0</v>
      </c>
      <c r="G531" s="19" t="n">
        <v>0</v>
      </c>
    </row>
    <row r="532">
      <c r="A532" s="3" t="inlineStr">
        <is>
          <t>eigenvalues sorted desc (LARGE)</t>
        </is>
      </c>
    </row>
    <row r="533">
      <c r="A533" s="3" t="inlineStr">
        <is>
          <t xml:space="preserve">  λ(1)</t>
        </is>
      </c>
      <c r="B533" s="19">
        <f>LARGE($B$526:$B$531,1)</f>
        <v/>
      </c>
      <c r="C533" s="19">
        <f>LARGE($C$526:$C$531,1)</f>
        <v/>
      </c>
      <c r="D533" s="19">
        <f>LARGE($D$526:$D$531,1)</f>
        <v/>
      </c>
      <c r="E533" s="19">
        <f>LARGE($E$526:$E$531,1)</f>
        <v/>
      </c>
      <c r="F533" s="19">
        <f>LARGE($F$526:$F$531,1)</f>
        <v/>
      </c>
      <c r="G533" s="19">
        <f>LARGE($G$526:$G$531,1)</f>
        <v/>
      </c>
    </row>
    <row r="534">
      <c r="A534" s="3" t="inlineStr">
        <is>
          <t xml:space="preserve">  λ(2)</t>
        </is>
      </c>
      <c r="B534" s="19">
        <f>LARGE($B$526:$B$531,2)</f>
        <v/>
      </c>
      <c r="C534" s="19">
        <f>LARGE($C$526:$C$531,2)</f>
        <v/>
      </c>
      <c r="D534" s="19">
        <f>LARGE($D$526:$D$531,2)</f>
        <v/>
      </c>
      <c r="E534" s="19">
        <f>LARGE($E$526:$E$531,2)</f>
        <v/>
      </c>
      <c r="F534" s="19">
        <f>LARGE($F$526:$F$531,2)</f>
        <v/>
      </c>
      <c r="G534" s="19">
        <f>LARGE($G$526:$G$531,2)</f>
        <v/>
      </c>
    </row>
    <row r="535">
      <c r="A535" s="3" t="inlineStr">
        <is>
          <t xml:space="preserve">  λ(3)</t>
        </is>
      </c>
      <c r="B535" s="19">
        <f>LARGE($B$526:$B$531,3)</f>
        <v/>
      </c>
      <c r="C535" s="19">
        <f>LARGE($C$526:$C$531,3)</f>
        <v/>
      </c>
      <c r="D535" s="19">
        <f>LARGE($D$526:$D$531,3)</f>
        <v/>
      </c>
      <c r="E535" s="19">
        <f>LARGE($E$526:$E$531,3)</f>
        <v/>
      </c>
      <c r="F535" s="19">
        <f>LARGE($F$526:$F$531,3)</f>
        <v/>
      </c>
      <c r="G535" s="19">
        <f>LARGE($G$526:$G$531,3)</f>
        <v/>
      </c>
    </row>
    <row r="536">
      <c r="A536" s="3" t="inlineStr">
        <is>
          <t xml:space="preserve">  λ(4)</t>
        </is>
      </c>
      <c r="B536" s="19">
        <f>LARGE($B$526:$B$531,4)</f>
        <v/>
      </c>
      <c r="C536" s="19">
        <f>LARGE($C$526:$C$531,4)</f>
        <v/>
      </c>
      <c r="D536" s="19">
        <f>LARGE($D$526:$D$531,4)</f>
        <v/>
      </c>
      <c r="E536" s="19">
        <f>LARGE($E$526:$E$531,4)</f>
        <v/>
      </c>
      <c r="F536" s="19">
        <f>LARGE($F$526:$F$531,4)</f>
        <v/>
      </c>
      <c r="G536" s="19">
        <f>LARGE($G$526:$G$531,4)</f>
        <v/>
      </c>
    </row>
    <row r="537">
      <c r="A537" s="3" t="inlineStr">
        <is>
          <t xml:space="preserve">  λ(5)</t>
        </is>
      </c>
      <c r="B537" s="19">
        <f>LARGE($B$526:$B$531,5)</f>
        <v/>
      </c>
      <c r="C537" s="19">
        <f>LARGE($C$526:$C$531,5)</f>
        <v/>
      </c>
      <c r="D537" s="19">
        <f>LARGE($D$526:$D$531,5)</f>
        <v/>
      </c>
      <c r="E537" s="19">
        <f>LARGE($E$526:$E$531,5)</f>
        <v/>
      </c>
      <c r="F537" s="19">
        <f>LARGE($F$526:$F$531,5)</f>
        <v/>
      </c>
      <c r="G537" s="19">
        <f>LARGE($G$526:$G$531,5)</f>
        <v/>
      </c>
    </row>
    <row r="538">
      <c r="A538" s="3" t="inlineStr">
        <is>
          <t xml:space="preserve">  λ(6)</t>
        </is>
      </c>
      <c r="B538" s="19">
        <f>LARGE($B$526:$B$531,6)</f>
        <v/>
      </c>
      <c r="C538" s="19">
        <f>LARGE($C$526:$C$531,6)</f>
        <v/>
      </c>
      <c r="D538" s="19">
        <f>LARGE($D$526:$D$531,6)</f>
        <v/>
      </c>
      <c r="E538" s="19">
        <f>LARGE($E$526:$E$531,6)</f>
        <v/>
      </c>
      <c r="F538" s="19">
        <f>LARGE($F$526:$F$531,6)</f>
        <v/>
      </c>
      <c r="G538" s="19">
        <f>LARGE($G$526:$G$531,6)</f>
        <v/>
      </c>
    </row>
    <row r="539">
      <c r="A539" s="3" t="inlineStr">
        <is>
          <t>check: Σeig − trace (→0)</t>
        </is>
      </c>
      <c r="B539" s="3">
        <f>ROUND(SUM($B$526:$B$531)-($B$506+$C$507+$D$508+$E$509+$F$510+$G$511),6)</f>
        <v/>
      </c>
      <c r="C539" s="3">
        <f>ROUND(SUM($C$526:$C$531)-($I$506+$J$507+$K$508+$L$509+$M$510+$N$511),6)</f>
        <v/>
      </c>
      <c r="D539" s="3">
        <f>ROUND(SUM($D$526:$D$531)-($P$506+$Q$507+$R$508+$S$509+$T$510+$U$511),6)</f>
        <v/>
      </c>
      <c r="E539" s="3">
        <f>ROUND(SUM($E$526:$E$531)-($W$506+$X$507+$Y$508+$Z$509+$AA$510+$AB$511),6)</f>
        <v/>
      </c>
      <c r="F539" s="3">
        <f>ROUND(SUM($F$526:$F$531)-($AD$506+$AE$507+$AF$508+$AG$509+$AH$510+$AI$511),6)</f>
        <v/>
      </c>
      <c r="G539" s="3">
        <f>ROUND(SUM($G$526:$G$531)-($AK$506+$AL$507+$AM$508+$AN$509+$AO$510+$AP$511),6)</f>
        <v/>
      </c>
    </row>
    <row r="540">
      <c r="A540" s="3" t="inlineStr">
        <is>
          <t>check: Πeig − det (→0)</t>
        </is>
      </c>
      <c r="B540" s="3">
        <f>ROUND(MDETERM($B$506:$G$511)-PRODUCT($B$526:$B$531),6)</f>
        <v/>
      </c>
      <c r="C540" s="3">
        <f>ROUND(MDETERM($I$506:$N$511)-PRODUCT($C$526:$C$531),6)</f>
        <v/>
      </c>
      <c r="D540" s="3">
        <f>ROUND(MDETERM($P$506:$U$511)-PRODUCT($D$526:$D$531),6)</f>
        <v/>
      </c>
      <c r="E540" s="3">
        <f>ROUND(MDETERM($W$506:$AB$511)-PRODUCT($E$526:$E$531),6)</f>
        <v/>
      </c>
      <c r="F540" s="3">
        <f>ROUND(MDETERM($AD$506:$AI$511)-PRODUCT($F$526:$F$531),6)</f>
        <v/>
      </c>
      <c r="G540" s="3">
        <f>ROUND(MDETERM($AK$506:$AP$511)-PRODUCT($G$526:$G$531),6)</f>
        <v/>
      </c>
    </row>
    <row r="541">
      <c r="A541" s="3" t="inlineStr">
        <is>
          <t>complex eigenvalues?</t>
        </is>
      </c>
      <c r="B541" s="3" t="inlineStr"/>
      <c r="C541" s="3" t="inlineStr"/>
      <c r="D541" s="3" t="inlineStr"/>
      <c r="E541" s="3" t="inlineStr"/>
      <c r="F541" s="3" t="inlineStr"/>
      <c r="G541" s="3" t="inlineStr"/>
    </row>
    <row r="542">
      <c r="A542" s="3" t="inlineStr">
        <is>
          <t>check: det(M − λᵢI) per sorted λ (→0)</t>
        </is>
      </c>
    </row>
    <row r="543">
      <c r="A543" s="3" t="inlineStr">
        <is>
          <t xml:space="preserve">  det(M − λ(1)I)</t>
        </is>
      </c>
      <c r="B543" s="3">
        <f t="array" ref="B543">ROUND(MDETERM($B$506:$G$511-$B$533*MUNIT(6)),6)</f>
        <v/>
      </c>
      <c r="C543" s="3">
        <f t="array" ref="C543">ROUND(MDETERM($I$506:$N$511-$C$533*MUNIT(6)),6)</f>
        <v/>
      </c>
      <c r="D543" s="3">
        <f t="array" ref="D543">ROUND(MDETERM($P$506:$U$511-$D$533*MUNIT(6)),6)</f>
        <v/>
      </c>
      <c r="E543" s="3">
        <f t="array" ref="E543">ROUND(MDETERM($W$506:$AB$511-$E$533*MUNIT(6)),6)</f>
        <v/>
      </c>
      <c r="F543" s="3">
        <f t="array" ref="F543">ROUND(MDETERM($AD$506:$AI$511-$F$533*MUNIT(6)),6)</f>
        <v/>
      </c>
      <c r="G543" s="3">
        <f t="array" ref="G543">ROUND(MDETERM($AK$506:$AP$511-$G$533*MUNIT(6)),6)</f>
        <v/>
      </c>
    </row>
    <row r="544">
      <c r="A544" s="3" t="inlineStr">
        <is>
          <t xml:space="preserve">  det(M − λ(2)I)</t>
        </is>
      </c>
      <c r="B544" s="3">
        <f t="array" ref="B544">ROUND(MDETERM($B$506:$G$511-$B$534*MUNIT(6)),6)</f>
        <v/>
      </c>
      <c r="C544" s="3">
        <f t="array" ref="C544">ROUND(MDETERM($I$506:$N$511-$C$534*MUNIT(6)),6)</f>
        <v/>
      </c>
      <c r="D544" s="3">
        <f t="array" ref="D544">ROUND(MDETERM($P$506:$U$511-$D$534*MUNIT(6)),6)</f>
        <v/>
      </c>
      <c r="E544" s="3">
        <f t="array" ref="E544">ROUND(MDETERM($W$506:$AB$511-$E$534*MUNIT(6)),6)</f>
        <v/>
      </c>
      <c r="F544" s="3">
        <f t="array" ref="F544">ROUND(MDETERM($AD$506:$AI$511-$F$534*MUNIT(6)),6)</f>
        <v/>
      </c>
      <c r="G544" s="3">
        <f t="array" ref="G544">ROUND(MDETERM($AK$506:$AP$511-$G$534*MUNIT(6)),6)</f>
        <v/>
      </c>
    </row>
    <row r="545">
      <c r="A545" s="3" t="inlineStr">
        <is>
          <t xml:space="preserve">  det(M − λ(3)I)</t>
        </is>
      </c>
      <c r="B545" s="3">
        <f t="array" ref="B545">ROUND(MDETERM($B$506:$G$511-$B$535*MUNIT(6)),6)</f>
        <v/>
      </c>
      <c r="C545" s="3">
        <f t="array" ref="C545">ROUND(MDETERM($I$506:$N$511-$C$535*MUNIT(6)),6)</f>
        <v/>
      </c>
      <c r="D545" s="3">
        <f t="array" ref="D545">ROUND(MDETERM($P$506:$U$511-$D$535*MUNIT(6)),6)</f>
        <v/>
      </c>
      <c r="E545" s="3">
        <f t="array" ref="E545">ROUND(MDETERM($W$506:$AB$511-$E$535*MUNIT(6)),6)</f>
        <v/>
      </c>
      <c r="F545" s="3">
        <f t="array" ref="F545">ROUND(MDETERM($AD$506:$AI$511-$F$535*MUNIT(6)),6)</f>
        <v/>
      </c>
      <c r="G545" s="3">
        <f t="array" ref="G545">ROUND(MDETERM($AK$506:$AP$511-$G$535*MUNIT(6)),6)</f>
        <v/>
      </c>
    </row>
    <row r="546">
      <c r="A546" s="3" t="inlineStr">
        <is>
          <t xml:space="preserve">  det(M − λ(4)I)</t>
        </is>
      </c>
      <c r="B546" s="3">
        <f t="array" ref="B546">ROUND(MDETERM($B$506:$G$511-$B$536*MUNIT(6)),6)</f>
        <v/>
      </c>
      <c r="C546" s="3">
        <f t="array" ref="C546">ROUND(MDETERM($I$506:$N$511-$C$536*MUNIT(6)),6)</f>
        <v/>
      </c>
      <c r="D546" s="3">
        <f t="array" ref="D546">ROUND(MDETERM($P$506:$U$511-$D$536*MUNIT(6)),6)</f>
        <v/>
      </c>
      <c r="E546" s="3">
        <f t="array" ref="E546">ROUND(MDETERM($W$506:$AB$511-$E$536*MUNIT(6)),6)</f>
        <v/>
      </c>
      <c r="F546" s="3">
        <f t="array" ref="F546">ROUND(MDETERM($AD$506:$AI$511-$F$536*MUNIT(6)),6)</f>
        <v/>
      </c>
      <c r="G546" s="3">
        <f t="array" ref="G546">ROUND(MDETERM($AK$506:$AP$511-$G$536*MUNIT(6)),6)</f>
        <v/>
      </c>
    </row>
    <row r="547">
      <c r="A547" s="3" t="inlineStr">
        <is>
          <t xml:space="preserve">  det(M − λ(5)I)</t>
        </is>
      </c>
      <c r="B547" s="3">
        <f t="array" ref="B547">ROUND(MDETERM($B$506:$G$511-$B$537*MUNIT(6)),6)</f>
        <v/>
      </c>
      <c r="C547" s="3">
        <f t="array" ref="C547">ROUND(MDETERM($I$506:$N$511-$C$537*MUNIT(6)),6)</f>
        <v/>
      </c>
      <c r="D547" s="3">
        <f t="array" ref="D547">ROUND(MDETERM($P$506:$U$511-$D$537*MUNIT(6)),6)</f>
        <v/>
      </c>
      <c r="E547" s="3">
        <f t="array" ref="E547">ROUND(MDETERM($W$506:$AB$511-$E$537*MUNIT(6)),6)</f>
        <v/>
      </c>
      <c r="F547" s="3">
        <f t="array" ref="F547">ROUND(MDETERM($AD$506:$AI$511-$F$537*MUNIT(6)),6)</f>
        <v/>
      </c>
      <c r="G547" s="3">
        <f t="array" ref="G547">ROUND(MDETERM($AK$506:$AP$511-$G$537*MUNIT(6)),6)</f>
        <v/>
      </c>
    </row>
    <row r="548">
      <c r="A548" s="3" t="inlineStr">
        <is>
          <t xml:space="preserve">  det(M − λ(6)I)</t>
        </is>
      </c>
      <c r="B548" s="3">
        <f t="array" ref="B548">ROUND(MDETERM($B$506:$G$511-$B$538*MUNIT(6)),6)</f>
        <v/>
      </c>
      <c r="C548" s="3">
        <f t="array" ref="C548">ROUND(MDETERM($I$506:$N$511-$C$538*MUNIT(6)),6)</f>
        <v/>
      </c>
      <c r="D548" s="3">
        <f t="array" ref="D548">ROUND(MDETERM($P$506:$U$511-$D$538*MUNIT(6)),6)</f>
        <v/>
      </c>
      <c r="E548" s="3">
        <f t="array" ref="E548">ROUND(MDETERM($W$506:$AB$511-$E$538*MUNIT(6)),6)</f>
        <v/>
      </c>
      <c r="F548" s="3">
        <f t="array" ref="F548">ROUND(MDETERM($AD$506:$AI$511-$F$538*MUNIT(6)),6)</f>
        <v/>
      </c>
      <c r="G548" s="3">
        <f t="array" ref="G548">ROUND(MDETERM($AK$506:$AP$511-$G$538*MUNIT(6)),6)</f>
        <v/>
      </c>
    </row>
    <row r="552" ht="16" customHeight="1">
      <c r="A552" s="14" t="inlineStr">
        <is>
          <t>RAG R2 | mixtral:8x22b</t>
        </is>
      </c>
      <c r="B552" s="9" t="inlineStr">
        <is>
          <t>run 1 (raw, pasted)</t>
        </is>
      </c>
      <c r="I552" s="9" t="inlineStr">
        <is>
          <t>run 2 (raw, pasted)</t>
        </is>
      </c>
      <c r="P552" s="9" t="inlineStr">
        <is>
          <t>run 3 (raw, pasted)</t>
        </is>
      </c>
      <c r="W552" s="9" t="inlineStr">
        <is>
          <t>run 4 (raw, pasted)</t>
        </is>
      </c>
      <c r="AD552" s="9" t="inlineStr">
        <is>
          <t>run 5 (raw, pasted)</t>
        </is>
      </c>
      <c r="AK552" s="9" t="inlineStr">
        <is>
          <t>Step2 average matrix (formula)</t>
        </is>
      </c>
      <c r="AR552" s="9" t="inlineStr">
        <is>
          <t>ground truth (reference)</t>
        </is>
      </c>
    </row>
    <row r="553" ht="60" customHeight="1">
      <c r="B553" s="15" t="inlineStr">
        <is>
          <t>Spacecraft</t>
        </is>
      </c>
      <c r="C553" s="15" t="inlineStr">
        <is>
          <t>Guidance, Navigation, and Control (GNC) Subsystem</t>
        </is>
      </c>
      <c r="D553" s="15" t="inlineStr">
        <is>
          <t>Propulsion Subsystem</t>
        </is>
      </c>
      <c r="E553" s="15" t="inlineStr">
        <is>
          <t>Power Subsystem</t>
        </is>
      </c>
      <c r="F553" s="15" t="inlineStr">
        <is>
          <t>Reaction Wheel</t>
        </is>
      </c>
      <c r="G553" s="15" t="inlineStr">
        <is>
          <t>GNC Software</t>
        </is>
      </c>
      <c r="I553" s="15" t="inlineStr">
        <is>
          <t>Spacecraft</t>
        </is>
      </c>
      <c r="J553" s="15" t="inlineStr">
        <is>
          <t>Guidance, Navigation, and Control (GNC) Subsystem</t>
        </is>
      </c>
      <c r="K553" s="15" t="inlineStr">
        <is>
          <t>Propulsion Subsystem</t>
        </is>
      </c>
      <c r="L553" s="15" t="inlineStr">
        <is>
          <t>Power Subsystem</t>
        </is>
      </c>
      <c r="M553" s="15" t="inlineStr">
        <is>
          <t>Reaction Wheel</t>
        </is>
      </c>
      <c r="N553" s="15" t="inlineStr">
        <is>
          <t>GNC Software</t>
        </is>
      </c>
      <c r="P553" s="15" t="inlineStr">
        <is>
          <t>Spacecraft</t>
        </is>
      </c>
      <c r="Q553" s="15" t="inlineStr">
        <is>
          <t>Guidance, Navigation, and Control (GNC) Subsystem</t>
        </is>
      </c>
      <c r="R553" s="15" t="inlineStr">
        <is>
          <t>Propulsion Subsystem</t>
        </is>
      </c>
      <c r="S553" s="15" t="inlineStr">
        <is>
          <t>Power Subsystem</t>
        </is>
      </c>
      <c r="T553" s="15" t="inlineStr">
        <is>
          <t>Reaction Wheel</t>
        </is>
      </c>
      <c r="U553" s="15" t="inlineStr">
        <is>
          <t>GNC Software</t>
        </is>
      </c>
      <c r="W553" s="15" t="inlineStr">
        <is>
          <t>Spacecraft</t>
        </is>
      </c>
      <c r="X553" s="15" t="inlineStr">
        <is>
          <t>Guidance, Navigation, and Control (GNC) Subsystem</t>
        </is>
      </c>
      <c r="Y553" s="15" t="inlineStr">
        <is>
          <t>Propulsion Subsystem</t>
        </is>
      </c>
      <c r="Z553" s="15" t="inlineStr">
        <is>
          <t>Power Subsystem</t>
        </is>
      </c>
      <c r="AA553" s="15" t="inlineStr">
        <is>
          <t>Reaction Wheel</t>
        </is>
      </c>
      <c r="AB553" s="15" t="inlineStr">
        <is>
          <t>GNC Software</t>
        </is>
      </c>
      <c r="AD553" s="15" t="inlineStr">
        <is>
          <t>Spacecraft</t>
        </is>
      </c>
      <c r="AE553" s="15" t="inlineStr">
        <is>
          <t>Guidance, Navigation, and Control (GNC) Subsystem</t>
        </is>
      </c>
      <c r="AF553" s="15" t="inlineStr">
        <is>
          <t>Propulsion Subsystem</t>
        </is>
      </c>
      <c r="AG553" s="15" t="inlineStr">
        <is>
          <t>Power Subsystem</t>
        </is>
      </c>
      <c r="AH553" s="15" t="inlineStr">
        <is>
          <t>Reaction Wheel</t>
        </is>
      </c>
      <c r="AI553" s="15" t="inlineStr">
        <is>
          <t>GNC Software</t>
        </is>
      </c>
      <c r="AK553" s="15" t="inlineStr">
        <is>
          <t>Spacecraft</t>
        </is>
      </c>
      <c r="AL553" s="15" t="inlineStr">
        <is>
          <t>Guidance, Navigation, and Control (GNC) Subsystem</t>
        </is>
      </c>
      <c r="AM553" s="15" t="inlineStr">
        <is>
          <t>Propulsion Subsystem</t>
        </is>
      </c>
      <c r="AN553" s="15" t="inlineStr">
        <is>
          <t>Power Subsystem</t>
        </is>
      </c>
      <c r="AO553" s="15" t="inlineStr">
        <is>
          <t>Reaction Wheel</t>
        </is>
      </c>
      <c r="AP553" s="15" t="inlineStr">
        <is>
          <t>GNC Software</t>
        </is>
      </c>
    </row>
    <row r="554">
      <c r="A554" s="3" t="inlineStr">
        <is>
          <t>Spacecraft</t>
        </is>
      </c>
      <c r="B554" s="8" t="n">
        <v>1</v>
      </c>
      <c r="C554" s="8" t="n">
        <v>1</v>
      </c>
      <c r="D554" s="8" t="n">
        <v>1</v>
      </c>
      <c r="E554" s="8" t="n">
        <v>1</v>
      </c>
      <c r="F554" s="8" t="n">
        <v>1</v>
      </c>
      <c r="G554" s="8" t="n">
        <v>1</v>
      </c>
      <c r="I554" s="8" t="n">
        <v>1</v>
      </c>
      <c r="J554" s="8" t="n">
        <v>1</v>
      </c>
      <c r="K554" s="8" t="n">
        <v>1</v>
      </c>
      <c r="L554" s="8" t="n">
        <v>1</v>
      </c>
      <c r="M554" s="8" t="n">
        <v>1</v>
      </c>
      <c r="N554" s="8" t="n">
        <v>1</v>
      </c>
      <c r="P554" s="8" t="n">
        <v>1</v>
      </c>
      <c r="Q554" s="8" t="n">
        <v>1</v>
      </c>
      <c r="R554" s="8" t="n">
        <v>1</v>
      </c>
      <c r="S554" s="8" t="n">
        <v>1</v>
      </c>
      <c r="T554" s="8" t="n">
        <v>1</v>
      </c>
      <c r="U554" s="8" t="n">
        <v>1</v>
      </c>
      <c r="W554" s="8" t="n">
        <v>1</v>
      </c>
      <c r="X554" s="8" t="n">
        <v>1</v>
      </c>
      <c r="Y554" s="8" t="n">
        <v>1</v>
      </c>
      <c r="Z554" s="8" t="n">
        <v>1</v>
      </c>
      <c r="AA554" s="8" t="n">
        <v>1</v>
      </c>
      <c r="AB554" s="8" t="n">
        <v>1</v>
      </c>
      <c r="AD554" s="8" t="n">
        <v>1</v>
      </c>
      <c r="AE554" s="8" t="n">
        <v>1</v>
      </c>
      <c r="AF554" s="8" t="n">
        <v>1</v>
      </c>
      <c r="AG554" s="8" t="n">
        <v>1</v>
      </c>
      <c r="AH554" s="8" t="n">
        <v>1</v>
      </c>
      <c r="AI554" s="8" t="n">
        <v>1</v>
      </c>
      <c r="AK554" s="8">
        <f>IF(($B$554&lt;&gt;2)+($I$554&lt;&gt;2)+($P$554&lt;&gt;2)+($W$554&lt;&gt;2)+($AD$554&lt;&gt;2)=0,2,IF((($B$554&lt;&gt;2)*$B$554+($I$554&lt;&gt;2)*$I$554+($P$554&lt;&gt;2)*$P$554+($W$554&lt;&gt;2)*$W$554+($AD$554&lt;&gt;2)*$AD$554)/(($B$554&lt;&gt;2)+($I$554&lt;&gt;2)+($P$554&lt;&gt;2)+($W$554&lt;&gt;2)+($AD$554&lt;&gt;2))&gt;=0.5,1,0))</f>
        <v/>
      </c>
      <c r="AL554" s="8">
        <f>IF(($C$554&lt;&gt;2)+($J$554&lt;&gt;2)+($Q$554&lt;&gt;2)+($X$554&lt;&gt;2)+($AE$554&lt;&gt;2)=0,2,IF((($C$554&lt;&gt;2)*$C$554+($J$554&lt;&gt;2)*$J$554+($Q$554&lt;&gt;2)*$Q$554+($X$554&lt;&gt;2)*$X$554+($AE$554&lt;&gt;2)*$AE$554)/(($C$554&lt;&gt;2)+($J$554&lt;&gt;2)+($Q$554&lt;&gt;2)+($X$554&lt;&gt;2)+($AE$554&lt;&gt;2))&gt;=0.5,1,0))</f>
        <v/>
      </c>
      <c r="AM554" s="8">
        <f>IF(($D$554&lt;&gt;2)+($K$554&lt;&gt;2)+($R$554&lt;&gt;2)+($Y$554&lt;&gt;2)+($AF$554&lt;&gt;2)=0,2,IF((($D$554&lt;&gt;2)*$D$554+($K$554&lt;&gt;2)*$K$554+($R$554&lt;&gt;2)*$R$554+($Y$554&lt;&gt;2)*$Y$554+($AF$554&lt;&gt;2)*$AF$554)/(($D$554&lt;&gt;2)+($K$554&lt;&gt;2)+($R$554&lt;&gt;2)+($Y$554&lt;&gt;2)+($AF$554&lt;&gt;2))&gt;=0.5,1,0))</f>
        <v/>
      </c>
      <c r="AN554" s="8">
        <f>IF(($E$554&lt;&gt;2)+($L$554&lt;&gt;2)+($S$554&lt;&gt;2)+($Z$554&lt;&gt;2)+($AG$554&lt;&gt;2)=0,2,IF((($E$554&lt;&gt;2)*$E$554+($L$554&lt;&gt;2)*$L$554+($S$554&lt;&gt;2)*$S$554+($Z$554&lt;&gt;2)*$Z$554+($AG$554&lt;&gt;2)*$AG$554)/(($E$554&lt;&gt;2)+($L$554&lt;&gt;2)+($S$554&lt;&gt;2)+($Z$554&lt;&gt;2)+($AG$554&lt;&gt;2))&gt;=0.5,1,0))</f>
        <v/>
      </c>
      <c r="AO554" s="8">
        <f>IF(($F$554&lt;&gt;2)+($M$554&lt;&gt;2)+($T$554&lt;&gt;2)+($AA$554&lt;&gt;2)+($AH$554&lt;&gt;2)=0,2,IF((($F$554&lt;&gt;2)*$F$554+($M$554&lt;&gt;2)*$M$554+($T$554&lt;&gt;2)*$T$554+($AA$554&lt;&gt;2)*$AA$554+($AH$554&lt;&gt;2)*$AH$554)/(($F$554&lt;&gt;2)+($M$554&lt;&gt;2)+($T$554&lt;&gt;2)+($AA$554&lt;&gt;2)+($AH$554&lt;&gt;2))&gt;=0.5,1,0))</f>
        <v/>
      </c>
      <c r="AP554" s="8">
        <f>IF(($G$554&lt;&gt;2)+($N$554&lt;&gt;2)+($U$554&lt;&gt;2)+($AB$554&lt;&gt;2)+($AI$554&lt;&gt;2)=0,2,IF((($G$554&lt;&gt;2)*$G$554+($N$554&lt;&gt;2)*$N$554+($U$554&lt;&gt;2)*$U$554+($AB$554&lt;&gt;2)*$AB$554+($AI$554&lt;&gt;2)*$AI$554)/(($G$554&lt;&gt;2)+($N$554&lt;&gt;2)+($U$554&lt;&gt;2)+($AB$554&lt;&gt;2)+($AI$554&lt;&gt;2))&gt;=0.5,1,0))</f>
        <v/>
      </c>
      <c r="AR554" s="16">
        <f>'Ground truth'!$B$3</f>
        <v/>
      </c>
      <c r="AS554" s="16">
        <f>'Ground truth'!$C$3</f>
        <v/>
      </c>
      <c r="AT554" s="16">
        <f>'Ground truth'!$D$3</f>
        <v/>
      </c>
      <c r="AU554" s="16">
        <f>'Ground truth'!$E$3</f>
        <v/>
      </c>
      <c r="AV554" s="16">
        <f>'Ground truth'!$F$3</f>
        <v/>
      </c>
      <c r="AW554" s="16">
        <f>'Ground truth'!$G$3</f>
        <v/>
      </c>
    </row>
    <row r="555">
      <c r="A555" s="3" t="inlineStr">
        <is>
          <t>Guidance, Navigation, and Control (GNC) Subsystem</t>
        </is>
      </c>
      <c r="B555" s="8" t="n">
        <v>1</v>
      </c>
      <c r="C555" s="8" t="n">
        <v>1</v>
      </c>
      <c r="D555" s="8" t="n">
        <v>0</v>
      </c>
      <c r="E555" s="8" t="n">
        <v>1</v>
      </c>
      <c r="F555" s="8" t="n">
        <v>1</v>
      </c>
      <c r="G555" s="8" t="n">
        <v>1</v>
      </c>
      <c r="I555" s="8" t="n">
        <v>1</v>
      </c>
      <c r="J555" s="8" t="n">
        <v>1</v>
      </c>
      <c r="K555" s="8" t="n">
        <v>1</v>
      </c>
      <c r="L555" s="8" t="n">
        <v>0</v>
      </c>
      <c r="M555" s="8" t="n">
        <v>1</v>
      </c>
      <c r="N555" s="8" t="n">
        <v>1</v>
      </c>
      <c r="P555" s="8" t="n">
        <v>1</v>
      </c>
      <c r="Q555" s="8" t="n">
        <v>1</v>
      </c>
      <c r="R555" s="8" t="n">
        <v>1</v>
      </c>
      <c r="S555" s="8" t="n">
        <v>0</v>
      </c>
      <c r="T555" s="8" t="n">
        <v>1</v>
      </c>
      <c r="U555" s="8" t="n">
        <v>1</v>
      </c>
      <c r="W555" s="8" t="n">
        <v>1</v>
      </c>
      <c r="X555" s="8" t="n">
        <v>1</v>
      </c>
      <c r="Y555" s="8" t="n">
        <v>1</v>
      </c>
      <c r="Z555" s="8" t="n">
        <v>0</v>
      </c>
      <c r="AA555" s="8" t="n">
        <v>1</v>
      </c>
      <c r="AB555" s="8" t="n">
        <v>1</v>
      </c>
      <c r="AD555" s="8" t="n">
        <v>1</v>
      </c>
      <c r="AE555" s="8" t="n">
        <v>1</v>
      </c>
      <c r="AF555" s="8" t="n">
        <v>1</v>
      </c>
      <c r="AG555" s="8" t="n">
        <v>0</v>
      </c>
      <c r="AH555" s="8" t="n">
        <v>1</v>
      </c>
      <c r="AI555" s="8" t="n">
        <v>1</v>
      </c>
      <c r="AK555" s="8">
        <f>IF(($B$555&lt;&gt;2)+($I$555&lt;&gt;2)+($P$555&lt;&gt;2)+($W$555&lt;&gt;2)+($AD$555&lt;&gt;2)=0,2,IF((($B$555&lt;&gt;2)*$B$555+($I$555&lt;&gt;2)*$I$555+($P$555&lt;&gt;2)*$P$555+($W$555&lt;&gt;2)*$W$555+($AD$555&lt;&gt;2)*$AD$555)/(($B$555&lt;&gt;2)+($I$555&lt;&gt;2)+($P$555&lt;&gt;2)+($W$555&lt;&gt;2)+($AD$555&lt;&gt;2))&gt;=0.5,1,0))</f>
        <v/>
      </c>
      <c r="AL555" s="8">
        <f>IF(($C$555&lt;&gt;2)+($J$555&lt;&gt;2)+($Q$555&lt;&gt;2)+($X$555&lt;&gt;2)+($AE$555&lt;&gt;2)=0,2,IF((($C$555&lt;&gt;2)*$C$555+($J$555&lt;&gt;2)*$J$555+($Q$555&lt;&gt;2)*$Q$555+($X$555&lt;&gt;2)*$X$555+($AE$555&lt;&gt;2)*$AE$555)/(($C$555&lt;&gt;2)+($J$555&lt;&gt;2)+($Q$555&lt;&gt;2)+($X$555&lt;&gt;2)+($AE$555&lt;&gt;2))&gt;=0.5,1,0))</f>
        <v/>
      </c>
      <c r="AM555" s="8">
        <f>IF(($D$555&lt;&gt;2)+($K$555&lt;&gt;2)+($R$555&lt;&gt;2)+($Y$555&lt;&gt;2)+($AF$555&lt;&gt;2)=0,2,IF((($D$555&lt;&gt;2)*$D$555+($K$555&lt;&gt;2)*$K$555+($R$555&lt;&gt;2)*$R$555+($Y$555&lt;&gt;2)*$Y$555+($AF$555&lt;&gt;2)*$AF$555)/(($D$555&lt;&gt;2)+($K$555&lt;&gt;2)+($R$555&lt;&gt;2)+($Y$555&lt;&gt;2)+($AF$555&lt;&gt;2))&gt;=0.5,1,0))</f>
        <v/>
      </c>
      <c r="AN555" s="8">
        <f>IF(($E$555&lt;&gt;2)+($L$555&lt;&gt;2)+($S$555&lt;&gt;2)+($Z$555&lt;&gt;2)+($AG$555&lt;&gt;2)=0,2,IF((($E$555&lt;&gt;2)*$E$555+($L$555&lt;&gt;2)*$L$555+($S$555&lt;&gt;2)*$S$555+($Z$555&lt;&gt;2)*$Z$555+($AG$555&lt;&gt;2)*$AG$555)/(($E$555&lt;&gt;2)+($L$555&lt;&gt;2)+($S$555&lt;&gt;2)+($Z$555&lt;&gt;2)+($AG$555&lt;&gt;2))&gt;=0.5,1,0))</f>
        <v/>
      </c>
      <c r="AO555" s="8">
        <f>IF(($F$555&lt;&gt;2)+($M$555&lt;&gt;2)+($T$555&lt;&gt;2)+($AA$555&lt;&gt;2)+($AH$555&lt;&gt;2)=0,2,IF((($F$555&lt;&gt;2)*$F$555+($M$555&lt;&gt;2)*$M$555+($T$555&lt;&gt;2)*$T$555+($AA$555&lt;&gt;2)*$AA$555+($AH$555&lt;&gt;2)*$AH$555)/(($F$555&lt;&gt;2)+($M$555&lt;&gt;2)+($T$555&lt;&gt;2)+($AA$555&lt;&gt;2)+($AH$555&lt;&gt;2))&gt;=0.5,1,0))</f>
        <v/>
      </c>
      <c r="AP555" s="8">
        <f>IF(($G$555&lt;&gt;2)+($N$555&lt;&gt;2)+($U$555&lt;&gt;2)+($AB$555&lt;&gt;2)+($AI$555&lt;&gt;2)=0,2,IF((($G$555&lt;&gt;2)*$G$555+($N$555&lt;&gt;2)*$N$555+($U$555&lt;&gt;2)*$U$555+($AB$555&lt;&gt;2)*$AB$555+($AI$555&lt;&gt;2)*$AI$555)/(($G$555&lt;&gt;2)+($N$555&lt;&gt;2)+($U$555&lt;&gt;2)+($AB$555&lt;&gt;2)+($AI$555&lt;&gt;2))&gt;=0.5,1,0))</f>
        <v/>
      </c>
      <c r="AR555" s="16">
        <f>'Ground truth'!$B$4</f>
        <v/>
      </c>
      <c r="AS555" s="16">
        <f>'Ground truth'!$C$4</f>
        <v/>
      </c>
      <c r="AT555" s="16">
        <f>'Ground truth'!$D$4</f>
        <v/>
      </c>
      <c r="AU555" s="16">
        <f>'Ground truth'!$E$4</f>
        <v/>
      </c>
      <c r="AV555" s="16">
        <f>'Ground truth'!$F$4</f>
        <v/>
      </c>
      <c r="AW555" s="16">
        <f>'Ground truth'!$G$4</f>
        <v/>
      </c>
    </row>
    <row r="556">
      <c r="A556" s="3" t="inlineStr">
        <is>
          <t>Propulsion Subsystem</t>
        </is>
      </c>
      <c r="B556" s="8" t="n">
        <v>1</v>
      </c>
      <c r="C556" s="8" t="n">
        <v>0</v>
      </c>
      <c r="D556" s="8" t="n">
        <v>1</v>
      </c>
      <c r="E556" s="8" t="n">
        <v>0</v>
      </c>
      <c r="F556" s="8" t="n">
        <v>0</v>
      </c>
      <c r="G556" s="8" t="n">
        <v>0</v>
      </c>
      <c r="I556" s="8" t="n">
        <v>1</v>
      </c>
      <c r="J556" s="8" t="n">
        <v>1</v>
      </c>
      <c r="K556" s="8" t="n">
        <v>1</v>
      </c>
      <c r="L556" s="8" t="n">
        <v>1</v>
      </c>
      <c r="M556" s="8" t="n">
        <v>0</v>
      </c>
      <c r="N556" s="8" t="n">
        <v>0</v>
      </c>
      <c r="P556" s="8" t="n">
        <v>1</v>
      </c>
      <c r="Q556" s="8" t="n">
        <v>1</v>
      </c>
      <c r="R556" s="8" t="n">
        <v>1</v>
      </c>
      <c r="S556" s="8" t="n">
        <v>1</v>
      </c>
      <c r="T556" s="8" t="n">
        <v>0</v>
      </c>
      <c r="U556" s="8" t="n">
        <v>0</v>
      </c>
      <c r="W556" s="8" t="n">
        <v>1</v>
      </c>
      <c r="X556" s="8" t="n">
        <v>1</v>
      </c>
      <c r="Y556" s="8" t="n">
        <v>1</v>
      </c>
      <c r="Z556" s="8" t="n">
        <v>1</v>
      </c>
      <c r="AA556" s="8" t="n">
        <v>0</v>
      </c>
      <c r="AB556" s="8" t="n">
        <v>0</v>
      </c>
      <c r="AD556" s="8" t="n">
        <v>1</v>
      </c>
      <c r="AE556" s="8" t="n">
        <v>1</v>
      </c>
      <c r="AF556" s="8" t="n">
        <v>1</v>
      </c>
      <c r="AG556" s="8" t="n">
        <v>1</v>
      </c>
      <c r="AH556" s="8" t="n">
        <v>0</v>
      </c>
      <c r="AI556" s="8" t="n">
        <v>0</v>
      </c>
      <c r="AK556" s="8">
        <f>IF(($B$556&lt;&gt;2)+($I$556&lt;&gt;2)+($P$556&lt;&gt;2)+($W$556&lt;&gt;2)+($AD$556&lt;&gt;2)=0,2,IF((($B$556&lt;&gt;2)*$B$556+($I$556&lt;&gt;2)*$I$556+($P$556&lt;&gt;2)*$P$556+($W$556&lt;&gt;2)*$W$556+($AD$556&lt;&gt;2)*$AD$556)/(($B$556&lt;&gt;2)+($I$556&lt;&gt;2)+($P$556&lt;&gt;2)+($W$556&lt;&gt;2)+($AD$556&lt;&gt;2))&gt;=0.5,1,0))</f>
        <v/>
      </c>
      <c r="AL556" s="8">
        <f>IF(($C$556&lt;&gt;2)+($J$556&lt;&gt;2)+($Q$556&lt;&gt;2)+($X$556&lt;&gt;2)+($AE$556&lt;&gt;2)=0,2,IF((($C$556&lt;&gt;2)*$C$556+($J$556&lt;&gt;2)*$J$556+($Q$556&lt;&gt;2)*$Q$556+($X$556&lt;&gt;2)*$X$556+($AE$556&lt;&gt;2)*$AE$556)/(($C$556&lt;&gt;2)+($J$556&lt;&gt;2)+($Q$556&lt;&gt;2)+($X$556&lt;&gt;2)+($AE$556&lt;&gt;2))&gt;=0.5,1,0))</f>
        <v/>
      </c>
      <c r="AM556" s="8">
        <f>IF(($D$556&lt;&gt;2)+($K$556&lt;&gt;2)+($R$556&lt;&gt;2)+($Y$556&lt;&gt;2)+($AF$556&lt;&gt;2)=0,2,IF((($D$556&lt;&gt;2)*$D$556+($K$556&lt;&gt;2)*$K$556+($R$556&lt;&gt;2)*$R$556+($Y$556&lt;&gt;2)*$Y$556+($AF$556&lt;&gt;2)*$AF$556)/(($D$556&lt;&gt;2)+($K$556&lt;&gt;2)+($R$556&lt;&gt;2)+($Y$556&lt;&gt;2)+($AF$556&lt;&gt;2))&gt;=0.5,1,0))</f>
        <v/>
      </c>
      <c r="AN556" s="8">
        <f>IF(($E$556&lt;&gt;2)+($L$556&lt;&gt;2)+($S$556&lt;&gt;2)+($Z$556&lt;&gt;2)+($AG$556&lt;&gt;2)=0,2,IF((($E$556&lt;&gt;2)*$E$556+($L$556&lt;&gt;2)*$L$556+($S$556&lt;&gt;2)*$S$556+($Z$556&lt;&gt;2)*$Z$556+($AG$556&lt;&gt;2)*$AG$556)/(($E$556&lt;&gt;2)+($L$556&lt;&gt;2)+($S$556&lt;&gt;2)+($Z$556&lt;&gt;2)+($AG$556&lt;&gt;2))&gt;=0.5,1,0))</f>
        <v/>
      </c>
      <c r="AO556" s="8">
        <f>IF(($F$556&lt;&gt;2)+($M$556&lt;&gt;2)+($T$556&lt;&gt;2)+($AA$556&lt;&gt;2)+($AH$556&lt;&gt;2)=0,2,IF((($F$556&lt;&gt;2)*$F$556+($M$556&lt;&gt;2)*$M$556+($T$556&lt;&gt;2)*$T$556+($AA$556&lt;&gt;2)*$AA$556+($AH$556&lt;&gt;2)*$AH$556)/(($F$556&lt;&gt;2)+($M$556&lt;&gt;2)+($T$556&lt;&gt;2)+($AA$556&lt;&gt;2)+($AH$556&lt;&gt;2))&gt;=0.5,1,0))</f>
        <v/>
      </c>
      <c r="AP556" s="8">
        <f>IF(($G$556&lt;&gt;2)+($N$556&lt;&gt;2)+($U$556&lt;&gt;2)+($AB$556&lt;&gt;2)+($AI$556&lt;&gt;2)=0,2,IF((($G$556&lt;&gt;2)*$G$556+($N$556&lt;&gt;2)*$N$556+($U$556&lt;&gt;2)*$U$556+($AB$556&lt;&gt;2)*$AB$556+($AI$556&lt;&gt;2)*$AI$556)/(($G$556&lt;&gt;2)+($N$556&lt;&gt;2)+($U$556&lt;&gt;2)+($AB$556&lt;&gt;2)+($AI$556&lt;&gt;2))&gt;=0.5,1,0))</f>
        <v/>
      </c>
      <c r="AR556" s="16">
        <f>'Ground truth'!$B$5</f>
        <v/>
      </c>
      <c r="AS556" s="16">
        <f>'Ground truth'!$C$5</f>
        <v/>
      </c>
      <c r="AT556" s="16">
        <f>'Ground truth'!$D$5</f>
        <v/>
      </c>
      <c r="AU556" s="16">
        <f>'Ground truth'!$E$5</f>
        <v/>
      </c>
      <c r="AV556" s="16">
        <f>'Ground truth'!$F$5</f>
        <v/>
      </c>
      <c r="AW556" s="16">
        <f>'Ground truth'!$G$5</f>
        <v/>
      </c>
    </row>
    <row r="557">
      <c r="A557" s="3" t="inlineStr">
        <is>
          <t>Power Subsystem</t>
        </is>
      </c>
      <c r="B557" s="8" t="n">
        <v>1</v>
      </c>
      <c r="C557" s="8" t="n">
        <v>1</v>
      </c>
      <c r="D557" s="8" t="n">
        <v>0</v>
      </c>
      <c r="E557" s="8" t="n">
        <v>1</v>
      </c>
      <c r="F557" s="8" t="n">
        <v>0</v>
      </c>
      <c r="G557" s="8" t="n">
        <v>1</v>
      </c>
      <c r="I557" s="8" t="n">
        <v>1</v>
      </c>
      <c r="J557" s="8" t="n">
        <v>0</v>
      </c>
      <c r="K557" s="8" t="n">
        <v>1</v>
      </c>
      <c r="L557" s="8" t="n">
        <v>1</v>
      </c>
      <c r="M557" s="8" t="n">
        <v>1</v>
      </c>
      <c r="N557" s="8" t="n">
        <v>0</v>
      </c>
      <c r="P557" s="8" t="n">
        <v>1</v>
      </c>
      <c r="Q557" s="8" t="n">
        <v>0</v>
      </c>
      <c r="R557" s="8" t="n">
        <v>1</v>
      </c>
      <c r="S557" s="8" t="n">
        <v>1</v>
      </c>
      <c r="T557" s="8" t="n">
        <v>1</v>
      </c>
      <c r="U557" s="8" t="n">
        <v>0</v>
      </c>
      <c r="W557" s="8" t="n">
        <v>1</v>
      </c>
      <c r="X557" s="8" t="n">
        <v>0</v>
      </c>
      <c r="Y557" s="8" t="n">
        <v>1</v>
      </c>
      <c r="Z557" s="8" t="n">
        <v>1</v>
      </c>
      <c r="AA557" s="8" t="n">
        <v>1</v>
      </c>
      <c r="AB557" s="8" t="n">
        <v>0</v>
      </c>
      <c r="AD557" s="8" t="n">
        <v>1</v>
      </c>
      <c r="AE557" s="8" t="n">
        <v>0</v>
      </c>
      <c r="AF557" s="8" t="n">
        <v>1</v>
      </c>
      <c r="AG557" s="8" t="n">
        <v>1</v>
      </c>
      <c r="AH557" s="8" t="n">
        <v>1</v>
      </c>
      <c r="AI557" s="8" t="n">
        <v>0</v>
      </c>
      <c r="AK557" s="8">
        <f>IF(($B$557&lt;&gt;2)+($I$557&lt;&gt;2)+($P$557&lt;&gt;2)+($W$557&lt;&gt;2)+($AD$557&lt;&gt;2)=0,2,IF((($B$557&lt;&gt;2)*$B$557+($I$557&lt;&gt;2)*$I$557+($P$557&lt;&gt;2)*$P$557+($W$557&lt;&gt;2)*$W$557+($AD$557&lt;&gt;2)*$AD$557)/(($B$557&lt;&gt;2)+($I$557&lt;&gt;2)+($P$557&lt;&gt;2)+($W$557&lt;&gt;2)+($AD$557&lt;&gt;2))&gt;=0.5,1,0))</f>
        <v/>
      </c>
      <c r="AL557" s="8">
        <f>IF(($C$557&lt;&gt;2)+($J$557&lt;&gt;2)+($Q$557&lt;&gt;2)+($X$557&lt;&gt;2)+($AE$557&lt;&gt;2)=0,2,IF((($C$557&lt;&gt;2)*$C$557+($J$557&lt;&gt;2)*$J$557+($Q$557&lt;&gt;2)*$Q$557+($X$557&lt;&gt;2)*$X$557+($AE$557&lt;&gt;2)*$AE$557)/(($C$557&lt;&gt;2)+($J$557&lt;&gt;2)+($Q$557&lt;&gt;2)+($X$557&lt;&gt;2)+($AE$557&lt;&gt;2))&gt;=0.5,1,0))</f>
        <v/>
      </c>
      <c r="AM557" s="8">
        <f>IF(($D$557&lt;&gt;2)+($K$557&lt;&gt;2)+($R$557&lt;&gt;2)+($Y$557&lt;&gt;2)+($AF$557&lt;&gt;2)=0,2,IF((($D$557&lt;&gt;2)*$D$557+($K$557&lt;&gt;2)*$K$557+($R$557&lt;&gt;2)*$R$557+($Y$557&lt;&gt;2)*$Y$557+($AF$557&lt;&gt;2)*$AF$557)/(($D$557&lt;&gt;2)+($K$557&lt;&gt;2)+($R$557&lt;&gt;2)+($Y$557&lt;&gt;2)+($AF$557&lt;&gt;2))&gt;=0.5,1,0))</f>
        <v/>
      </c>
      <c r="AN557" s="8">
        <f>IF(($E$557&lt;&gt;2)+($L$557&lt;&gt;2)+($S$557&lt;&gt;2)+($Z$557&lt;&gt;2)+($AG$557&lt;&gt;2)=0,2,IF((($E$557&lt;&gt;2)*$E$557+($L$557&lt;&gt;2)*$L$557+($S$557&lt;&gt;2)*$S$557+($Z$557&lt;&gt;2)*$Z$557+($AG$557&lt;&gt;2)*$AG$557)/(($E$557&lt;&gt;2)+($L$557&lt;&gt;2)+($S$557&lt;&gt;2)+($Z$557&lt;&gt;2)+($AG$557&lt;&gt;2))&gt;=0.5,1,0))</f>
        <v/>
      </c>
      <c r="AO557" s="8">
        <f>IF(($F$557&lt;&gt;2)+($M$557&lt;&gt;2)+($T$557&lt;&gt;2)+($AA$557&lt;&gt;2)+($AH$557&lt;&gt;2)=0,2,IF((($F$557&lt;&gt;2)*$F$557+($M$557&lt;&gt;2)*$M$557+($T$557&lt;&gt;2)*$T$557+($AA$557&lt;&gt;2)*$AA$557+($AH$557&lt;&gt;2)*$AH$557)/(($F$557&lt;&gt;2)+($M$557&lt;&gt;2)+($T$557&lt;&gt;2)+($AA$557&lt;&gt;2)+($AH$557&lt;&gt;2))&gt;=0.5,1,0))</f>
        <v/>
      </c>
      <c r="AP557" s="8">
        <f>IF(($G$557&lt;&gt;2)+($N$557&lt;&gt;2)+($U$557&lt;&gt;2)+($AB$557&lt;&gt;2)+($AI$557&lt;&gt;2)=0,2,IF((($G$557&lt;&gt;2)*$G$557+($N$557&lt;&gt;2)*$N$557+($U$557&lt;&gt;2)*$U$557+($AB$557&lt;&gt;2)*$AB$557+($AI$557&lt;&gt;2)*$AI$557)/(($G$557&lt;&gt;2)+($N$557&lt;&gt;2)+($U$557&lt;&gt;2)+($AB$557&lt;&gt;2)+($AI$557&lt;&gt;2))&gt;=0.5,1,0))</f>
        <v/>
      </c>
      <c r="AR557" s="16">
        <f>'Ground truth'!$B$6</f>
        <v/>
      </c>
      <c r="AS557" s="16">
        <f>'Ground truth'!$C$6</f>
        <v/>
      </c>
      <c r="AT557" s="16">
        <f>'Ground truth'!$D$6</f>
        <v/>
      </c>
      <c r="AU557" s="16">
        <f>'Ground truth'!$E$6</f>
        <v/>
      </c>
      <c r="AV557" s="16">
        <f>'Ground truth'!$F$6</f>
        <v/>
      </c>
      <c r="AW557" s="16">
        <f>'Ground truth'!$G$6</f>
        <v/>
      </c>
    </row>
    <row r="558">
      <c r="A558" s="3" t="inlineStr">
        <is>
          <t>Reaction Wheel</t>
        </is>
      </c>
      <c r="B558" s="8" t="n">
        <v>1</v>
      </c>
      <c r="C558" s="8" t="n">
        <v>1</v>
      </c>
      <c r="D558" s="8" t="n">
        <v>0</v>
      </c>
      <c r="E558" s="8" t="n">
        <v>0</v>
      </c>
      <c r="F558" s="8" t="n">
        <v>1</v>
      </c>
      <c r="G558" s="8" t="n">
        <v>1</v>
      </c>
      <c r="I558" s="8" t="n">
        <v>1</v>
      </c>
      <c r="J558" s="8" t="n">
        <v>1</v>
      </c>
      <c r="K558" s="8" t="n">
        <v>0</v>
      </c>
      <c r="L558" s="8" t="n">
        <v>1</v>
      </c>
      <c r="M558" s="8" t="n">
        <v>1</v>
      </c>
      <c r="N558" s="8" t="n">
        <v>1</v>
      </c>
      <c r="P558" s="8" t="n">
        <v>1</v>
      </c>
      <c r="Q558" s="8" t="n">
        <v>1</v>
      </c>
      <c r="R558" s="8" t="n">
        <v>0</v>
      </c>
      <c r="S558" s="8" t="n">
        <v>1</v>
      </c>
      <c r="T558" s="8" t="n">
        <v>1</v>
      </c>
      <c r="U558" s="8" t="n">
        <v>1</v>
      </c>
      <c r="W558" s="8" t="n">
        <v>1</v>
      </c>
      <c r="X558" s="8" t="n">
        <v>1</v>
      </c>
      <c r="Y558" s="8" t="n">
        <v>0</v>
      </c>
      <c r="Z558" s="8" t="n">
        <v>1</v>
      </c>
      <c r="AA558" s="8" t="n">
        <v>1</v>
      </c>
      <c r="AB558" s="8" t="n">
        <v>1</v>
      </c>
      <c r="AD558" s="8" t="n">
        <v>1</v>
      </c>
      <c r="AE558" s="8" t="n">
        <v>1</v>
      </c>
      <c r="AF558" s="8" t="n">
        <v>0</v>
      </c>
      <c r="AG558" s="8" t="n">
        <v>1</v>
      </c>
      <c r="AH558" s="8" t="n">
        <v>1</v>
      </c>
      <c r="AI558" s="8" t="n">
        <v>1</v>
      </c>
      <c r="AK558" s="8">
        <f>IF(($B$558&lt;&gt;2)+($I$558&lt;&gt;2)+($P$558&lt;&gt;2)+($W$558&lt;&gt;2)+($AD$558&lt;&gt;2)=0,2,IF((($B$558&lt;&gt;2)*$B$558+($I$558&lt;&gt;2)*$I$558+($P$558&lt;&gt;2)*$P$558+($W$558&lt;&gt;2)*$W$558+($AD$558&lt;&gt;2)*$AD$558)/(($B$558&lt;&gt;2)+($I$558&lt;&gt;2)+($P$558&lt;&gt;2)+($W$558&lt;&gt;2)+($AD$558&lt;&gt;2))&gt;=0.5,1,0))</f>
        <v/>
      </c>
      <c r="AL558" s="8">
        <f>IF(($C$558&lt;&gt;2)+($J$558&lt;&gt;2)+($Q$558&lt;&gt;2)+($X$558&lt;&gt;2)+($AE$558&lt;&gt;2)=0,2,IF((($C$558&lt;&gt;2)*$C$558+($J$558&lt;&gt;2)*$J$558+($Q$558&lt;&gt;2)*$Q$558+($X$558&lt;&gt;2)*$X$558+($AE$558&lt;&gt;2)*$AE$558)/(($C$558&lt;&gt;2)+($J$558&lt;&gt;2)+($Q$558&lt;&gt;2)+($X$558&lt;&gt;2)+($AE$558&lt;&gt;2))&gt;=0.5,1,0))</f>
        <v/>
      </c>
      <c r="AM558" s="8">
        <f>IF(($D$558&lt;&gt;2)+($K$558&lt;&gt;2)+($R$558&lt;&gt;2)+($Y$558&lt;&gt;2)+($AF$558&lt;&gt;2)=0,2,IF((($D$558&lt;&gt;2)*$D$558+($K$558&lt;&gt;2)*$K$558+($R$558&lt;&gt;2)*$R$558+($Y$558&lt;&gt;2)*$Y$558+($AF$558&lt;&gt;2)*$AF$558)/(($D$558&lt;&gt;2)+($K$558&lt;&gt;2)+($R$558&lt;&gt;2)+($Y$558&lt;&gt;2)+($AF$558&lt;&gt;2))&gt;=0.5,1,0))</f>
        <v/>
      </c>
      <c r="AN558" s="8">
        <f>IF(($E$558&lt;&gt;2)+($L$558&lt;&gt;2)+($S$558&lt;&gt;2)+($Z$558&lt;&gt;2)+($AG$558&lt;&gt;2)=0,2,IF((($E$558&lt;&gt;2)*$E$558+($L$558&lt;&gt;2)*$L$558+($S$558&lt;&gt;2)*$S$558+($Z$558&lt;&gt;2)*$Z$558+($AG$558&lt;&gt;2)*$AG$558)/(($E$558&lt;&gt;2)+($L$558&lt;&gt;2)+($S$558&lt;&gt;2)+($Z$558&lt;&gt;2)+($AG$558&lt;&gt;2))&gt;=0.5,1,0))</f>
        <v/>
      </c>
      <c r="AO558" s="8">
        <f>IF(($F$558&lt;&gt;2)+($M$558&lt;&gt;2)+($T$558&lt;&gt;2)+($AA$558&lt;&gt;2)+($AH$558&lt;&gt;2)=0,2,IF((($F$558&lt;&gt;2)*$F$558+($M$558&lt;&gt;2)*$M$558+($T$558&lt;&gt;2)*$T$558+($AA$558&lt;&gt;2)*$AA$558+($AH$558&lt;&gt;2)*$AH$558)/(($F$558&lt;&gt;2)+($M$558&lt;&gt;2)+($T$558&lt;&gt;2)+($AA$558&lt;&gt;2)+($AH$558&lt;&gt;2))&gt;=0.5,1,0))</f>
        <v/>
      </c>
      <c r="AP558" s="8">
        <f>IF(($G$558&lt;&gt;2)+($N$558&lt;&gt;2)+($U$558&lt;&gt;2)+($AB$558&lt;&gt;2)+($AI$558&lt;&gt;2)=0,2,IF((($G$558&lt;&gt;2)*$G$558+($N$558&lt;&gt;2)*$N$558+($U$558&lt;&gt;2)*$U$558+($AB$558&lt;&gt;2)*$AB$558+($AI$558&lt;&gt;2)*$AI$558)/(($G$558&lt;&gt;2)+($N$558&lt;&gt;2)+($U$558&lt;&gt;2)+($AB$558&lt;&gt;2)+($AI$558&lt;&gt;2))&gt;=0.5,1,0))</f>
        <v/>
      </c>
      <c r="AR558" s="16">
        <f>'Ground truth'!$B$7</f>
        <v/>
      </c>
      <c r="AS558" s="16">
        <f>'Ground truth'!$C$7</f>
        <v/>
      </c>
      <c r="AT558" s="16">
        <f>'Ground truth'!$D$7</f>
        <v/>
      </c>
      <c r="AU558" s="16">
        <f>'Ground truth'!$E$7</f>
        <v/>
      </c>
      <c r="AV558" s="16">
        <f>'Ground truth'!$F$7</f>
        <v/>
      </c>
      <c r="AW558" s="16">
        <f>'Ground truth'!$G$7</f>
        <v/>
      </c>
    </row>
    <row r="559">
      <c r="A559" s="3" t="inlineStr">
        <is>
          <t>GNC Software</t>
        </is>
      </c>
      <c r="B559" s="8" t="n">
        <v>1</v>
      </c>
      <c r="C559" s="8" t="n">
        <v>1</v>
      </c>
      <c r="D559" s="8" t="n">
        <v>0</v>
      </c>
      <c r="E559" s="8" t="n">
        <v>1</v>
      </c>
      <c r="F559" s="8" t="n">
        <v>1</v>
      </c>
      <c r="G559" s="8" t="n">
        <v>1</v>
      </c>
      <c r="I559" s="8" t="n">
        <v>1</v>
      </c>
      <c r="J559" s="8" t="n">
        <v>1</v>
      </c>
      <c r="K559" s="8" t="n">
        <v>0</v>
      </c>
      <c r="L559" s="8" t="n">
        <v>0</v>
      </c>
      <c r="M559" s="8" t="n">
        <v>1</v>
      </c>
      <c r="N559" s="8" t="n">
        <v>1</v>
      </c>
      <c r="P559" s="8" t="n">
        <v>1</v>
      </c>
      <c r="Q559" s="8" t="n">
        <v>1</v>
      </c>
      <c r="R559" s="8" t="n">
        <v>0</v>
      </c>
      <c r="S559" s="8" t="n">
        <v>0</v>
      </c>
      <c r="T559" s="8" t="n">
        <v>1</v>
      </c>
      <c r="U559" s="8" t="n">
        <v>1</v>
      </c>
      <c r="W559" s="8" t="n">
        <v>1</v>
      </c>
      <c r="X559" s="8" t="n">
        <v>1</v>
      </c>
      <c r="Y559" s="8" t="n">
        <v>0</v>
      </c>
      <c r="Z559" s="8" t="n">
        <v>0</v>
      </c>
      <c r="AA559" s="8" t="n">
        <v>1</v>
      </c>
      <c r="AB559" s="8" t="n">
        <v>1</v>
      </c>
      <c r="AD559" s="8" t="n">
        <v>1</v>
      </c>
      <c r="AE559" s="8" t="n">
        <v>1</v>
      </c>
      <c r="AF559" s="8" t="n">
        <v>0</v>
      </c>
      <c r="AG559" s="8" t="n">
        <v>0</v>
      </c>
      <c r="AH559" s="8" t="n">
        <v>1</v>
      </c>
      <c r="AI559" s="8" t="n">
        <v>1</v>
      </c>
      <c r="AK559" s="8">
        <f>IF(($B$559&lt;&gt;2)+($I$559&lt;&gt;2)+($P$559&lt;&gt;2)+($W$559&lt;&gt;2)+($AD$559&lt;&gt;2)=0,2,IF((($B$559&lt;&gt;2)*$B$559+($I$559&lt;&gt;2)*$I$559+($P$559&lt;&gt;2)*$P$559+($W$559&lt;&gt;2)*$W$559+($AD$559&lt;&gt;2)*$AD$559)/(($B$559&lt;&gt;2)+($I$559&lt;&gt;2)+($P$559&lt;&gt;2)+($W$559&lt;&gt;2)+($AD$559&lt;&gt;2))&gt;=0.5,1,0))</f>
        <v/>
      </c>
      <c r="AL559" s="8">
        <f>IF(($C$559&lt;&gt;2)+($J$559&lt;&gt;2)+($Q$559&lt;&gt;2)+($X$559&lt;&gt;2)+($AE$559&lt;&gt;2)=0,2,IF((($C$559&lt;&gt;2)*$C$559+($J$559&lt;&gt;2)*$J$559+($Q$559&lt;&gt;2)*$Q$559+($X$559&lt;&gt;2)*$X$559+($AE$559&lt;&gt;2)*$AE$559)/(($C$559&lt;&gt;2)+($J$559&lt;&gt;2)+($Q$559&lt;&gt;2)+($X$559&lt;&gt;2)+($AE$559&lt;&gt;2))&gt;=0.5,1,0))</f>
        <v/>
      </c>
      <c r="AM559" s="8">
        <f>IF(($D$559&lt;&gt;2)+($K$559&lt;&gt;2)+($R$559&lt;&gt;2)+($Y$559&lt;&gt;2)+($AF$559&lt;&gt;2)=0,2,IF((($D$559&lt;&gt;2)*$D$559+($K$559&lt;&gt;2)*$K$559+($R$559&lt;&gt;2)*$R$559+($Y$559&lt;&gt;2)*$Y$559+($AF$559&lt;&gt;2)*$AF$559)/(($D$559&lt;&gt;2)+($K$559&lt;&gt;2)+($R$559&lt;&gt;2)+($Y$559&lt;&gt;2)+($AF$559&lt;&gt;2))&gt;=0.5,1,0))</f>
        <v/>
      </c>
      <c r="AN559" s="8">
        <f>IF(($E$559&lt;&gt;2)+($L$559&lt;&gt;2)+($S$559&lt;&gt;2)+($Z$559&lt;&gt;2)+($AG$559&lt;&gt;2)=0,2,IF((($E$559&lt;&gt;2)*$E$559+($L$559&lt;&gt;2)*$L$559+($S$559&lt;&gt;2)*$S$559+($Z$559&lt;&gt;2)*$Z$559+($AG$559&lt;&gt;2)*$AG$559)/(($E$559&lt;&gt;2)+($L$559&lt;&gt;2)+($S$559&lt;&gt;2)+($Z$559&lt;&gt;2)+($AG$559&lt;&gt;2))&gt;=0.5,1,0))</f>
        <v/>
      </c>
      <c r="AO559" s="8">
        <f>IF(($F$559&lt;&gt;2)+($M$559&lt;&gt;2)+($T$559&lt;&gt;2)+($AA$559&lt;&gt;2)+($AH$559&lt;&gt;2)=0,2,IF((($F$559&lt;&gt;2)*$F$559+($M$559&lt;&gt;2)*$M$559+($T$559&lt;&gt;2)*$T$559+($AA$559&lt;&gt;2)*$AA$559+($AH$559&lt;&gt;2)*$AH$559)/(($F$559&lt;&gt;2)+($M$559&lt;&gt;2)+($T$559&lt;&gt;2)+($AA$559&lt;&gt;2)+($AH$559&lt;&gt;2))&gt;=0.5,1,0))</f>
        <v/>
      </c>
      <c r="AP559" s="8">
        <f>IF(($G$559&lt;&gt;2)+($N$559&lt;&gt;2)+($U$559&lt;&gt;2)+($AB$559&lt;&gt;2)+($AI$559&lt;&gt;2)=0,2,IF((($G$559&lt;&gt;2)*$G$559+($N$559&lt;&gt;2)*$N$559+($U$559&lt;&gt;2)*$U$559+($AB$559&lt;&gt;2)*$AB$559+($AI$559&lt;&gt;2)*$AI$559)/(($G$559&lt;&gt;2)+($N$559&lt;&gt;2)+($U$559&lt;&gt;2)+($AB$559&lt;&gt;2)+($AI$559&lt;&gt;2))&gt;=0.5,1,0))</f>
        <v/>
      </c>
      <c r="AR559" s="16">
        <f>'Ground truth'!$B$8</f>
        <v/>
      </c>
      <c r="AS559" s="16">
        <f>'Ground truth'!$C$8</f>
        <v/>
      </c>
      <c r="AT559" s="16">
        <f>'Ground truth'!$D$8</f>
        <v/>
      </c>
      <c r="AU559" s="16">
        <f>'Ground truth'!$E$8</f>
        <v/>
      </c>
      <c r="AV559" s="16">
        <f>'Ground truth'!$F$8</f>
        <v/>
      </c>
      <c r="AW559" s="16">
        <f>'Ground truth'!$G$8</f>
        <v/>
      </c>
    </row>
    <row r="561">
      <c r="A561" s="17" t="inlineStr">
        <is>
          <t>metrics — confident-only (unsure excluded from denominators)</t>
        </is>
      </c>
      <c r="B561" s="10" t="inlineStr">
        <is>
          <t>run 1</t>
        </is>
      </c>
      <c r="C561" s="10" t="inlineStr">
        <is>
          <t>run 2</t>
        </is>
      </c>
      <c r="D561" s="10" t="inlineStr">
        <is>
          <t>run 3</t>
        </is>
      </c>
      <c r="E561" s="10" t="inlineStr">
        <is>
          <t>run 4</t>
        </is>
      </c>
      <c r="F561" s="10" t="inlineStr">
        <is>
          <t>run 5</t>
        </is>
      </c>
      <c r="G561" s="10" t="inlineStr">
        <is>
          <t>avg-matrix</t>
        </is>
      </c>
      <c r="H561" s="10" t="inlineStr">
        <is>
          <t>mean</t>
        </is>
      </c>
      <c r="I561" s="10" t="inlineStr">
        <is>
          <t>std (pop.)</t>
        </is>
      </c>
      <c r="J561" s="17" t="inlineStr">
        <is>
          <t>notes</t>
        </is>
      </c>
    </row>
    <row r="562">
      <c r="A562" s="7" t="inlineStr">
        <is>
          <t>TP</t>
        </is>
      </c>
      <c r="B562" s="7">
        <f>SUMPRODUCT(($B$554:$G$559=1)*('Ground truth'!$B$3:$G$8=1))</f>
        <v/>
      </c>
      <c r="C562" s="7">
        <f>SUMPRODUCT(($I$554:$N$559=1)*('Ground truth'!$B$3:$G$8=1))</f>
        <v/>
      </c>
      <c r="D562" s="7">
        <f>SUMPRODUCT(($P$554:$U$559=1)*('Ground truth'!$B$3:$G$8=1))</f>
        <v/>
      </c>
      <c r="E562" s="7">
        <f>SUMPRODUCT(($W$554:$AB$559=1)*('Ground truth'!$B$3:$G$8=1))</f>
        <v/>
      </c>
      <c r="F562" s="7">
        <f>SUMPRODUCT(($AD$554:$AI$559=1)*('Ground truth'!$B$3:$G$8=1))</f>
        <v/>
      </c>
      <c r="G562" s="7">
        <f>SUMPRODUCT(($AK$554:$AP$559=1)*('Ground truth'!$B$3:$G$8=1))</f>
        <v/>
      </c>
      <c r="H562" s="12">
        <f>AVERAGE($B$562:$F$562)</f>
        <v/>
      </c>
      <c r="I562" s="12">
        <f>STDEV.P($B$562:$F$562)</f>
        <v/>
      </c>
    </row>
    <row r="563">
      <c r="A563" s="7" t="inlineStr">
        <is>
          <t>TN</t>
        </is>
      </c>
      <c r="B563" s="7">
        <f>SUMPRODUCT(($B$554:$G$559=0)*('Ground truth'!$B$3:$G$8=0))</f>
        <v/>
      </c>
      <c r="C563" s="7">
        <f>SUMPRODUCT(($I$554:$N$559=0)*('Ground truth'!$B$3:$G$8=0))</f>
        <v/>
      </c>
      <c r="D563" s="7">
        <f>SUMPRODUCT(($P$554:$U$559=0)*('Ground truth'!$B$3:$G$8=0))</f>
        <v/>
      </c>
      <c r="E563" s="7">
        <f>SUMPRODUCT(($W$554:$AB$559=0)*('Ground truth'!$B$3:$G$8=0))</f>
        <v/>
      </c>
      <c r="F563" s="7">
        <f>SUMPRODUCT(($AD$554:$AI$559=0)*('Ground truth'!$B$3:$G$8=0))</f>
        <v/>
      </c>
      <c r="G563" s="7">
        <f>SUMPRODUCT(($AK$554:$AP$559=0)*('Ground truth'!$B$3:$G$8=0))</f>
        <v/>
      </c>
      <c r="H563" s="12">
        <f>AVERAGE($B$563:$F$563)</f>
        <v/>
      </c>
      <c r="I563" s="12">
        <f>STDEV.P($B$563:$F$563)</f>
        <v/>
      </c>
    </row>
    <row r="564">
      <c r="A564" s="7" t="inlineStr">
        <is>
          <t>FP</t>
        </is>
      </c>
      <c r="B564" s="7">
        <f>SUMPRODUCT(($B$554:$G$559=1)*('Ground truth'!$B$3:$G$8=0))</f>
        <v/>
      </c>
      <c r="C564" s="7">
        <f>SUMPRODUCT(($I$554:$N$559=1)*('Ground truth'!$B$3:$G$8=0))</f>
        <v/>
      </c>
      <c r="D564" s="7">
        <f>SUMPRODUCT(($P$554:$U$559=1)*('Ground truth'!$B$3:$G$8=0))</f>
        <v/>
      </c>
      <c r="E564" s="7">
        <f>SUMPRODUCT(($W$554:$AB$559=1)*('Ground truth'!$B$3:$G$8=0))</f>
        <v/>
      </c>
      <c r="F564" s="7">
        <f>SUMPRODUCT(($AD$554:$AI$559=1)*('Ground truth'!$B$3:$G$8=0))</f>
        <v/>
      </c>
      <c r="G564" s="7">
        <f>SUMPRODUCT(($AK$554:$AP$559=1)*('Ground truth'!$B$3:$G$8=0))</f>
        <v/>
      </c>
      <c r="H564" s="12">
        <f>AVERAGE($B$564:$F$564)</f>
        <v/>
      </c>
      <c r="I564" s="12">
        <f>STDEV.P($B$564:$F$564)</f>
        <v/>
      </c>
    </row>
    <row r="565">
      <c r="A565" s="7" t="inlineStr">
        <is>
          <t>FN</t>
        </is>
      </c>
      <c r="B565" s="7">
        <f>SUMPRODUCT(($B$554:$G$559=0)*('Ground truth'!$B$3:$G$8=1))</f>
        <v/>
      </c>
      <c r="C565" s="7">
        <f>SUMPRODUCT(($I$554:$N$559=0)*('Ground truth'!$B$3:$G$8=1))</f>
        <v/>
      </c>
      <c r="D565" s="7">
        <f>SUMPRODUCT(($P$554:$U$559=0)*('Ground truth'!$B$3:$G$8=1))</f>
        <v/>
      </c>
      <c r="E565" s="7">
        <f>SUMPRODUCT(($W$554:$AB$559=0)*('Ground truth'!$B$3:$G$8=1))</f>
        <v/>
      </c>
      <c r="F565" s="7">
        <f>SUMPRODUCT(($AD$554:$AI$559=0)*('Ground truth'!$B$3:$G$8=1))</f>
        <v/>
      </c>
      <c r="G565" s="7">
        <f>SUMPRODUCT(($AK$554:$AP$559=0)*('Ground truth'!$B$3:$G$8=1))</f>
        <v/>
      </c>
      <c r="H565" s="12">
        <f>AVERAGE($B$565:$F$565)</f>
        <v/>
      </c>
      <c r="I565" s="12">
        <f>STDEV.P($B$565:$F$565)</f>
        <v/>
      </c>
    </row>
    <row r="566">
      <c r="A566" s="4" t="inlineStr">
        <is>
          <t>Precision</t>
        </is>
      </c>
      <c r="B566" s="12">
        <f>IFERROR($B$562/($B$562+$B$564),0)</f>
        <v/>
      </c>
      <c r="C566" s="12">
        <f>IFERROR($C$562/($C$562+$C$564),0)</f>
        <v/>
      </c>
      <c r="D566" s="12">
        <f>IFERROR($D$562/($D$562+$D$564),0)</f>
        <v/>
      </c>
      <c r="E566" s="12">
        <f>IFERROR($E$562/($E$562+$E$564),0)</f>
        <v/>
      </c>
      <c r="F566" s="12">
        <f>IFERROR($F$562/($F$562+$F$564),0)</f>
        <v/>
      </c>
      <c r="G566" s="12">
        <f>IFERROR($G$562/($G$562+$G$564),0)</f>
        <v/>
      </c>
      <c r="H566" s="18">
        <f>AVERAGE($B$566:$F$566)</f>
        <v/>
      </c>
      <c r="I566" s="18">
        <f>STDEV.P($B$566:$F$566)</f>
        <v/>
      </c>
    </row>
    <row r="567">
      <c r="A567" s="4" t="inlineStr">
        <is>
          <t>Recall</t>
        </is>
      </c>
      <c r="B567" s="12">
        <f>IFERROR($B$562/($B$562+$B$565),0)</f>
        <v/>
      </c>
      <c r="C567" s="12">
        <f>IFERROR($C$562/($C$562+$C$565),0)</f>
        <v/>
      </c>
      <c r="D567" s="12">
        <f>IFERROR($D$562/($D$562+$D$565),0)</f>
        <v/>
      </c>
      <c r="E567" s="12">
        <f>IFERROR($E$562/($E$562+$E$565),0)</f>
        <v/>
      </c>
      <c r="F567" s="12">
        <f>IFERROR($F$562/($F$562+$F$565),0)</f>
        <v/>
      </c>
      <c r="G567" s="12">
        <f>IFERROR($G$562/($G$562+$G$565),0)</f>
        <v/>
      </c>
      <c r="H567" s="18">
        <f>AVERAGE($B$567:$F$567)</f>
        <v/>
      </c>
      <c r="I567" s="18">
        <f>STDEV.P($B$567:$F$567)</f>
        <v/>
      </c>
    </row>
    <row r="568">
      <c r="A568" s="4" t="inlineStr">
        <is>
          <t>F1</t>
        </is>
      </c>
      <c r="B568" s="12">
        <f>IFERROR(2*$B$566*$B$567/($B$566+$B$567),0)</f>
        <v/>
      </c>
      <c r="C568" s="12">
        <f>IFERROR(2*$C$566*$C$567/($C$566+$C$567),0)</f>
        <v/>
      </c>
      <c r="D568" s="12">
        <f>IFERROR(2*$D$566*$D$567/($D$566+$D$567),0)</f>
        <v/>
      </c>
      <c r="E568" s="12">
        <f>IFERROR(2*$E$566*$E$567/($E$566+$E$567),0)</f>
        <v/>
      </c>
      <c r="F568" s="12">
        <f>IFERROR(2*$F$566*$F$567/($F$566+$F$567),0)</f>
        <v/>
      </c>
      <c r="G568" s="12">
        <f>IFERROR(2*$G$566*$G$567/($G$566+$G$567),0)</f>
        <v/>
      </c>
      <c r="H568" s="18">
        <f>AVERAGE($B$568:$F$568)</f>
        <v/>
      </c>
      <c r="I568" s="18">
        <f>STDEV.P($B$568:$F$568)</f>
        <v/>
      </c>
    </row>
    <row r="569">
      <c r="A569" s="4" t="inlineStr">
        <is>
          <t>Accuracy</t>
        </is>
      </c>
      <c r="B569" s="12">
        <f>IFERROR(($B$562+$B$563)/($B$562+$B$563+$B$564+$B$565),0)</f>
        <v/>
      </c>
      <c r="C569" s="12">
        <f>IFERROR(($C$562+$C$563)/($C$562+$C$563+$C$564+$C$565),0)</f>
        <v/>
      </c>
      <c r="D569" s="12">
        <f>IFERROR(($D$562+$D$563)/($D$562+$D$563+$D$564+$D$565),0)</f>
        <v/>
      </c>
      <c r="E569" s="12">
        <f>IFERROR(($E$562+$E$563)/($E$562+$E$563+$E$564+$E$565),0)</f>
        <v/>
      </c>
      <c r="F569" s="12">
        <f>IFERROR(($F$562+$F$563)/($F$562+$F$563+$F$564+$F$565),0)</f>
        <v/>
      </c>
      <c r="G569" s="12">
        <f>IFERROR(($G$562+$G$563)/($G$562+$G$563+$G$564+$G$565),0)</f>
        <v/>
      </c>
      <c r="H569" s="18">
        <f>AVERAGE($B$569:$F$569)</f>
        <v/>
      </c>
      <c r="I569" s="18">
        <f>STDEV.P($B$569:$F$569)</f>
        <v/>
      </c>
    </row>
    <row r="570">
      <c r="A570" s="4" t="inlineStr">
        <is>
          <t>Edit distance</t>
        </is>
      </c>
      <c r="B570" s="12">
        <f>SUMPRODUCT(ABS('Ground truth'!$B$3:$G$8-$B$554:$G$559))</f>
        <v/>
      </c>
      <c r="C570" s="12">
        <f>SUMPRODUCT(ABS('Ground truth'!$B$3:$G$8-$I$554:$N$559))</f>
        <v/>
      </c>
      <c r="D570" s="12">
        <f>SUMPRODUCT(ABS('Ground truth'!$B$3:$G$8-$P$554:$U$559))</f>
        <v/>
      </c>
      <c r="E570" s="12">
        <f>SUMPRODUCT(ABS('Ground truth'!$B$3:$G$8-$W$554:$AB$559))</f>
        <v/>
      </c>
      <c r="F570" s="12">
        <f>SUMPRODUCT(ABS('Ground truth'!$B$3:$G$8-$AD$554:$AI$559))</f>
        <v/>
      </c>
      <c r="G570" s="12">
        <f>SUMPRODUCT(ABS('Ground truth'!$B$3:$G$8-$AK$554:$AP$559))</f>
        <v/>
      </c>
      <c r="H570" s="18">
        <f>AVERAGE($B$570:$F$570)</f>
        <v/>
      </c>
      <c r="I570" s="18">
        <f>STDEV.P($B$570:$F$570)</f>
        <v/>
      </c>
    </row>
    <row r="571">
      <c r="A571" s="4" t="inlineStr">
        <is>
          <t>Spectral distance</t>
        </is>
      </c>
      <c r="B571" s="12">
        <f>SQRT(SUMPRODUCT(('Ground truth'!$J$3:$J$8-$B$581:$B$586)^2))</f>
        <v/>
      </c>
      <c r="C571" s="12">
        <f>SQRT(SUMPRODUCT(('Ground truth'!$J$3:$J$8-$C$581:$C$586)^2))</f>
        <v/>
      </c>
      <c r="D571" s="12">
        <f>SQRT(SUMPRODUCT(('Ground truth'!$J$3:$J$8-$D$581:$D$586)^2))</f>
        <v/>
      </c>
      <c r="E571" s="12">
        <f>SQRT(SUMPRODUCT(('Ground truth'!$J$3:$J$8-$E$581:$E$586)^2))</f>
        <v/>
      </c>
      <c r="F571" s="12">
        <f>SQRT(SUMPRODUCT(('Ground truth'!$J$3:$J$8-$F$581:$F$586)^2))</f>
        <v/>
      </c>
      <c r="G571" s="12">
        <f>SQRT(SUMPRODUCT(('Ground truth'!$J$3:$J$8-$G$581:$G$586)^2))</f>
        <v/>
      </c>
      <c r="H571" s="18">
        <f>AVERAGE($B$571:$F$571)</f>
        <v/>
      </c>
      <c r="I571" s="18">
        <f>STDEV.P($B$571:$F$571)</f>
        <v/>
      </c>
    </row>
    <row r="572">
      <c r="A572" s="4" t="inlineStr">
        <is>
          <t>Unsure cells</t>
        </is>
      </c>
      <c r="B572" s="7">
        <f>COUNTIF($B$554:$G$559,2)</f>
        <v/>
      </c>
      <c r="C572" s="7">
        <f>COUNTIF($I$554:$N$559,2)</f>
        <v/>
      </c>
      <c r="D572" s="7">
        <f>COUNTIF($P$554:$U$559,2)</f>
        <v/>
      </c>
      <c r="E572" s="7">
        <f>COUNTIF($W$554:$AB$559,2)</f>
        <v/>
      </c>
      <c r="F572" s="7">
        <f>COUNTIF($AD$554:$AI$559,2)</f>
        <v/>
      </c>
      <c r="G572" s="7">
        <f>COUNTIF($AK$554:$AP$559,2)</f>
        <v/>
      </c>
      <c r="H572" s="12">
        <f>AVERAGE($B$572:$F$572)</f>
        <v/>
      </c>
      <c r="I572" s="12">
        <f>STDEV.P($B$572:$F$572)</f>
        <v/>
      </c>
    </row>
    <row r="573">
      <c r="A573" s="3" t="inlineStr">
        <is>
          <t>eigenvalues (real part, numpy order; pasted)</t>
        </is>
      </c>
    </row>
    <row r="574">
      <c r="A574" s="3" t="inlineStr">
        <is>
          <t xml:space="preserve">  λ1</t>
        </is>
      </c>
      <c r="B574" s="19" t="n">
        <v>4.710452360906077</v>
      </c>
      <c r="C574" s="19" t="n">
        <v>4.778457118258387</v>
      </c>
      <c r="D574" s="19" t="n">
        <v>4.778457118258387</v>
      </c>
      <c r="E574" s="19" t="n">
        <v>4.778457118258387</v>
      </c>
      <c r="F574" s="19" t="n">
        <v>4.778457118258387</v>
      </c>
      <c r="G574" s="19" t="n">
        <v>4.778457118258387</v>
      </c>
    </row>
    <row r="575">
      <c r="A575" s="3" t="inlineStr">
        <is>
          <t xml:space="preserve">  λ2</t>
        </is>
      </c>
      <c r="B575" s="19" t="n">
        <v>1.440751651816139</v>
      </c>
      <c r="C575" s="19" t="n">
        <v>1.710831453551691</v>
      </c>
      <c r="D575" s="19" t="n">
        <v>1.710831453551691</v>
      </c>
      <c r="E575" s="19" t="n">
        <v>1.710831453551691</v>
      </c>
      <c r="F575" s="19" t="n">
        <v>1.710831453551691</v>
      </c>
      <c r="G575" s="19" t="n">
        <v>1.710831453551691</v>
      </c>
    </row>
    <row r="576">
      <c r="A576" s="3" t="inlineStr">
        <is>
          <t xml:space="preserve">  λ3</t>
        </is>
      </c>
      <c r="B576" s="19" t="n">
        <v>-0.7669627833892499</v>
      </c>
      <c r="C576" s="19" t="n">
        <v>-3.905764159728834e-17</v>
      </c>
      <c r="D576" s="19" t="n">
        <v>-3.905764159728834e-17</v>
      </c>
      <c r="E576" s="19" t="n">
        <v>-3.905764159728834e-17</v>
      </c>
      <c r="F576" s="19" t="n">
        <v>-3.905764159728834e-17</v>
      </c>
      <c r="G576" s="19" t="n">
        <v>-3.905764159728834e-17</v>
      </c>
    </row>
    <row r="577">
      <c r="A577" s="3" t="inlineStr">
        <is>
          <t xml:space="preserve">  λ4</t>
        </is>
      </c>
      <c r="B577" s="19" t="n">
        <v>-0.3842412293329601</v>
      </c>
      <c r="C577" s="19" t="n">
        <v>-0.4892885718100793</v>
      </c>
      <c r="D577" s="19" t="n">
        <v>-0.4892885718100793</v>
      </c>
      <c r="E577" s="19" t="n">
        <v>-0.4892885718100793</v>
      </c>
      <c r="F577" s="19" t="n">
        <v>-0.4892885718100793</v>
      </c>
      <c r="G577" s="19" t="n">
        <v>-0.4892885718100793</v>
      </c>
    </row>
    <row r="578">
      <c r="A578" s="3" t="inlineStr">
        <is>
          <t xml:space="preserve">  λ5</t>
        </is>
      </c>
      <c r="B578" s="19" t="n">
        <v>-4.728616858828007e-18</v>
      </c>
      <c r="C578" s="19" t="n">
        <v>-0.9999999999999999</v>
      </c>
      <c r="D578" s="19" t="n">
        <v>-0.9999999999999999</v>
      </c>
      <c r="E578" s="19" t="n">
        <v>-0.9999999999999999</v>
      </c>
      <c r="F578" s="19" t="n">
        <v>-0.9999999999999999</v>
      </c>
      <c r="G578" s="19" t="n">
        <v>-0.9999999999999999</v>
      </c>
    </row>
    <row r="579">
      <c r="A579" s="3" t="inlineStr">
        <is>
          <t xml:space="preserve">  λ6</t>
        </is>
      </c>
      <c r="B579" s="19" t="n">
        <v>1</v>
      </c>
      <c r="C579" s="19" t="n">
        <v>1</v>
      </c>
      <c r="D579" s="19" t="n">
        <v>1</v>
      </c>
      <c r="E579" s="19" t="n">
        <v>1</v>
      </c>
      <c r="F579" s="19" t="n">
        <v>1</v>
      </c>
      <c r="G579" s="19" t="n">
        <v>1</v>
      </c>
    </row>
    <row r="580">
      <c r="A580" s="3" t="inlineStr">
        <is>
          <t>eigenvalues sorted desc (LARGE)</t>
        </is>
      </c>
    </row>
    <row r="581">
      <c r="A581" s="3" t="inlineStr">
        <is>
          <t xml:space="preserve">  λ(1)</t>
        </is>
      </c>
      <c r="B581" s="19">
        <f>LARGE($B$574:$B$579,1)</f>
        <v/>
      </c>
      <c r="C581" s="19">
        <f>LARGE($C$574:$C$579,1)</f>
        <v/>
      </c>
      <c r="D581" s="19">
        <f>LARGE($D$574:$D$579,1)</f>
        <v/>
      </c>
      <c r="E581" s="19">
        <f>LARGE($E$574:$E$579,1)</f>
        <v/>
      </c>
      <c r="F581" s="19">
        <f>LARGE($F$574:$F$579,1)</f>
        <v/>
      </c>
      <c r="G581" s="19">
        <f>LARGE($G$574:$G$579,1)</f>
        <v/>
      </c>
    </row>
    <row r="582">
      <c r="A582" s="3" t="inlineStr">
        <is>
          <t xml:space="preserve">  λ(2)</t>
        </is>
      </c>
      <c r="B582" s="19">
        <f>LARGE($B$574:$B$579,2)</f>
        <v/>
      </c>
      <c r="C582" s="19">
        <f>LARGE($C$574:$C$579,2)</f>
        <v/>
      </c>
      <c r="D582" s="19">
        <f>LARGE($D$574:$D$579,2)</f>
        <v/>
      </c>
      <c r="E582" s="19">
        <f>LARGE($E$574:$E$579,2)</f>
        <v/>
      </c>
      <c r="F582" s="19">
        <f>LARGE($F$574:$F$579,2)</f>
        <v/>
      </c>
      <c r="G582" s="19">
        <f>LARGE($G$574:$G$579,2)</f>
        <v/>
      </c>
    </row>
    <row r="583">
      <c r="A583" s="3" t="inlineStr">
        <is>
          <t xml:space="preserve">  λ(3)</t>
        </is>
      </c>
      <c r="B583" s="19">
        <f>LARGE($B$574:$B$579,3)</f>
        <v/>
      </c>
      <c r="C583" s="19">
        <f>LARGE($C$574:$C$579,3)</f>
        <v/>
      </c>
      <c r="D583" s="19">
        <f>LARGE($D$574:$D$579,3)</f>
        <v/>
      </c>
      <c r="E583" s="19">
        <f>LARGE($E$574:$E$579,3)</f>
        <v/>
      </c>
      <c r="F583" s="19">
        <f>LARGE($F$574:$F$579,3)</f>
        <v/>
      </c>
      <c r="G583" s="19">
        <f>LARGE($G$574:$G$579,3)</f>
        <v/>
      </c>
    </row>
    <row r="584">
      <c r="A584" s="3" t="inlineStr">
        <is>
          <t xml:space="preserve">  λ(4)</t>
        </is>
      </c>
      <c r="B584" s="19">
        <f>LARGE($B$574:$B$579,4)</f>
        <v/>
      </c>
      <c r="C584" s="19">
        <f>LARGE($C$574:$C$579,4)</f>
        <v/>
      </c>
      <c r="D584" s="19">
        <f>LARGE($D$574:$D$579,4)</f>
        <v/>
      </c>
      <c r="E584" s="19">
        <f>LARGE($E$574:$E$579,4)</f>
        <v/>
      </c>
      <c r="F584" s="19">
        <f>LARGE($F$574:$F$579,4)</f>
        <v/>
      </c>
      <c r="G584" s="19">
        <f>LARGE($G$574:$G$579,4)</f>
        <v/>
      </c>
    </row>
    <row r="585">
      <c r="A585" s="3" t="inlineStr">
        <is>
          <t xml:space="preserve">  λ(5)</t>
        </is>
      </c>
      <c r="B585" s="19">
        <f>LARGE($B$574:$B$579,5)</f>
        <v/>
      </c>
      <c r="C585" s="19">
        <f>LARGE($C$574:$C$579,5)</f>
        <v/>
      </c>
      <c r="D585" s="19">
        <f>LARGE($D$574:$D$579,5)</f>
        <v/>
      </c>
      <c r="E585" s="19">
        <f>LARGE($E$574:$E$579,5)</f>
        <v/>
      </c>
      <c r="F585" s="19">
        <f>LARGE($F$574:$F$579,5)</f>
        <v/>
      </c>
      <c r="G585" s="19">
        <f>LARGE($G$574:$G$579,5)</f>
        <v/>
      </c>
    </row>
    <row r="586">
      <c r="A586" s="3" t="inlineStr">
        <is>
          <t xml:space="preserve">  λ(6)</t>
        </is>
      </c>
      <c r="B586" s="19">
        <f>LARGE($B$574:$B$579,6)</f>
        <v/>
      </c>
      <c r="C586" s="19">
        <f>LARGE($C$574:$C$579,6)</f>
        <v/>
      </c>
      <c r="D586" s="19">
        <f>LARGE($D$574:$D$579,6)</f>
        <v/>
      </c>
      <c r="E586" s="19">
        <f>LARGE($E$574:$E$579,6)</f>
        <v/>
      </c>
      <c r="F586" s="19">
        <f>LARGE($F$574:$F$579,6)</f>
        <v/>
      </c>
      <c r="G586" s="19">
        <f>LARGE($G$574:$G$579,6)</f>
        <v/>
      </c>
    </row>
    <row r="587">
      <c r="A587" s="3" t="inlineStr">
        <is>
          <t>check: Σeig − trace (→0)</t>
        </is>
      </c>
      <c r="B587" s="3">
        <f>ROUND(SUM($B$574:$B$579)-($B$554+$C$555+$D$556+$E$557+$F$558+$G$559),6)</f>
        <v/>
      </c>
      <c r="C587" s="3">
        <f>ROUND(SUM($C$574:$C$579)-($I$554+$J$555+$K$556+$L$557+$M$558+$N$559),6)</f>
        <v/>
      </c>
      <c r="D587" s="3">
        <f>ROUND(SUM($D$574:$D$579)-($P$554+$Q$555+$R$556+$S$557+$T$558+$U$559),6)</f>
        <v/>
      </c>
      <c r="E587" s="3">
        <f>ROUND(SUM($E$574:$E$579)-($W$554+$X$555+$Y$556+$Z$557+$AA$558+$AB$559),6)</f>
        <v/>
      </c>
      <c r="F587" s="3">
        <f>ROUND(SUM($F$574:$F$579)-($AD$554+$AE$555+$AF$556+$AG$557+$AH$558+$AI$559),6)</f>
        <v/>
      </c>
      <c r="G587" s="3">
        <f>ROUND(SUM($G$574:$G$579)-($AK$554+$AL$555+$AM$556+$AN$557+$AO$558+$AP$559),6)</f>
        <v/>
      </c>
    </row>
    <row r="588">
      <c r="A588" s="3" t="inlineStr">
        <is>
          <t>check: Πeig − det (→0)</t>
        </is>
      </c>
      <c r="B588" s="3">
        <f>ROUND(MDETERM($B$554:$G$559)-PRODUCT($B$574:$B$579),6)</f>
        <v/>
      </c>
      <c r="C588" s="3">
        <f>ROUND(MDETERM($I$554:$N$559)-PRODUCT($C$574:$C$579),6)</f>
        <v/>
      </c>
      <c r="D588" s="3">
        <f>ROUND(MDETERM($P$554:$U$559)-PRODUCT($D$574:$D$579),6)</f>
        <v/>
      </c>
      <c r="E588" s="3">
        <f>ROUND(MDETERM($W$554:$AB$559)-PRODUCT($E$574:$E$579),6)</f>
        <v/>
      </c>
      <c r="F588" s="3">
        <f>ROUND(MDETERM($AD$554:$AI$559)-PRODUCT($F$574:$F$579),6)</f>
        <v/>
      </c>
      <c r="G588" s="3">
        <f>ROUND(MDETERM($AK$554:$AP$559)-PRODUCT($G$574:$G$579),6)</f>
        <v/>
      </c>
    </row>
    <row r="589">
      <c r="A589" s="3" t="inlineStr">
        <is>
          <t>complex eigenvalues?</t>
        </is>
      </c>
      <c r="B589" s="3" t="inlineStr"/>
      <c r="C589" s="3" t="inlineStr"/>
      <c r="D589" s="3" t="inlineStr"/>
      <c r="E589" s="3" t="inlineStr"/>
      <c r="F589" s="3" t="inlineStr"/>
      <c r="G589" s="3" t="inlineStr"/>
    </row>
    <row r="590">
      <c r="A590" s="3" t="inlineStr">
        <is>
          <t>check: det(M − λᵢI) per sorted λ (→0)</t>
        </is>
      </c>
    </row>
    <row r="591">
      <c r="A591" s="3" t="inlineStr">
        <is>
          <t xml:space="preserve">  det(M − λ(1)I)</t>
        </is>
      </c>
      <c r="B591" s="3">
        <f t="array" ref="B591">ROUND(MDETERM($B$554:$G$559-$B$581*MUNIT(6)),6)</f>
        <v/>
      </c>
      <c r="C591" s="3">
        <f t="array" ref="C591">ROUND(MDETERM($I$554:$N$559-$C$581*MUNIT(6)),6)</f>
        <v/>
      </c>
      <c r="D591" s="3">
        <f t="array" ref="D591">ROUND(MDETERM($P$554:$U$559-$D$581*MUNIT(6)),6)</f>
        <v/>
      </c>
      <c r="E591" s="3">
        <f t="array" ref="E591">ROUND(MDETERM($W$554:$AB$559-$E$581*MUNIT(6)),6)</f>
        <v/>
      </c>
      <c r="F591" s="3">
        <f t="array" ref="F591">ROUND(MDETERM($AD$554:$AI$559-$F$581*MUNIT(6)),6)</f>
        <v/>
      </c>
      <c r="G591" s="3">
        <f t="array" ref="G591">ROUND(MDETERM($AK$554:$AP$559-$G$581*MUNIT(6)),6)</f>
        <v/>
      </c>
    </row>
    <row r="592">
      <c r="A592" s="3" t="inlineStr">
        <is>
          <t xml:space="preserve">  det(M − λ(2)I)</t>
        </is>
      </c>
      <c r="B592" s="3">
        <f t="array" ref="B592">ROUND(MDETERM($B$554:$G$559-$B$582*MUNIT(6)),6)</f>
        <v/>
      </c>
      <c r="C592" s="3">
        <f t="array" ref="C592">ROUND(MDETERM($I$554:$N$559-$C$582*MUNIT(6)),6)</f>
        <v/>
      </c>
      <c r="D592" s="3">
        <f t="array" ref="D592">ROUND(MDETERM($P$554:$U$559-$D$582*MUNIT(6)),6)</f>
        <v/>
      </c>
      <c r="E592" s="3">
        <f t="array" ref="E592">ROUND(MDETERM($W$554:$AB$559-$E$582*MUNIT(6)),6)</f>
        <v/>
      </c>
      <c r="F592" s="3">
        <f t="array" ref="F592">ROUND(MDETERM($AD$554:$AI$559-$F$582*MUNIT(6)),6)</f>
        <v/>
      </c>
      <c r="G592" s="3">
        <f t="array" ref="G592">ROUND(MDETERM($AK$554:$AP$559-$G$582*MUNIT(6)),6)</f>
        <v/>
      </c>
    </row>
    <row r="593">
      <c r="A593" s="3" t="inlineStr">
        <is>
          <t xml:space="preserve">  det(M − λ(3)I)</t>
        </is>
      </c>
      <c r="B593" s="3">
        <f t="array" ref="B593">ROUND(MDETERM($B$554:$G$559-$B$583*MUNIT(6)),6)</f>
        <v/>
      </c>
      <c r="C593" s="3">
        <f t="array" ref="C593">ROUND(MDETERM($I$554:$N$559-$C$583*MUNIT(6)),6)</f>
        <v/>
      </c>
      <c r="D593" s="3">
        <f t="array" ref="D593">ROUND(MDETERM($P$554:$U$559-$D$583*MUNIT(6)),6)</f>
        <v/>
      </c>
      <c r="E593" s="3">
        <f t="array" ref="E593">ROUND(MDETERM($W$554:$AB$559-$E$583*MUNIT(6)),6)</f>
        <v/>
      </c>
      <c r="F593" s="3">
        <f t="array" ref="F593">ROUND(MDETERM($AD$554:$AI$559-$F$583*MUNIT(6)),6)</f>
        <v/>
      </c>
      <c r="G593" s="3">
        <f t="array" ref="G593">ROUND(MDETERM($AK$554:$AP$559-$G$583*MUNIT(6)),6)</f>
        <v/>
      </c>
    </row>
    <row r="594">
      <c r="A594" s="3" t="inlineStr">
        <is>
          <t xml:space="preserve">  det(M − λ(4)I)</t>
        </is>
      </c>
      <c r="B594" s="3">
        <f t="array" ref="B594">ROUND(MDETERM($B$554:$G$559-$B$584*MUNIT(6)),6)</f>
        <v/>
      </c>
      <c r="C594" s="3">
        <f t="array" ref="C594">ROUND(MDETERM($I$554:$N$559-$C$584*MUNIT(6)),6)</f>
        <v/>
      </c>
      <c r="D594" s="3">
        <f t="array" ref="D594">ROUND(MDETERM($P$554:$U$559-$D$584*MUNIT(6)),6)</f>
        <v/>
      </c>
      <c r="E594" s="3">
        <f t="array" ref="E594">ROUND(MDETERM($W$554:$AB$559-$E$584*MUNIT(6)),6)</f>
        <v/>
      </c>
      <c r="F594" s="3">
        <f t="array" ref="F594">ROUND(MDETERM($AD$554:$AI$559-$F$584*MUNIT(6)),6)</f>
        <v/>
      </c>
      <c r="G594" s="3">
        <f t="array" ref="G594">ROUND(MDETERM($AK$554:$AP$559-$G$584*MUNIT(6)),6)</f>
        <v/>
      </c>
    </row>
    <row r="595">
      <c r="A595" s="3" t="inlineStr">
        <is>
          <t xml:space="preserve">  det(M − λ(5)I)</t>
        </is>
      </c>
      <c r="B595" s="3">
        <f t="array" ref="B595">ROUND(MDETERM($B$554:$G$559-$B$585*MUNIT(6)),6)</f>
        <v/>
      </c>
      <c r="C595" s="3">
        <f t="array" ref="C595">ROUND(MDETERM($I$554:$N$559-$C$585*MUNIT(6)),6)</f>
        <v/>
      </c>
      <c r="D595" s="3">
        <f t="array" ref="D595">ROUND(MDETERM($P$554:$U$559-$D$585*MUNIT(6)),6)</f>
        <v/>
      </c>
      <c r="E595" s="3">
        <f t="array" ref="E595">ROUND(MDETERM($W$554:$AB$559-$E$585*MUNIT(6)),6)</f>
        <v/>
      </c>
      <c r="F595" s="3">
        <f t="array" ref="F595">ROUND(MDETERM($AD$554:$AI$559-$F$585*MUNIT(6)),6)</f>
        <v/>
      </c>
      <c r="G595" s="3">
        <f t="array" ref="G595">ROUND(MDETERM($AK$554:$AP$559-$G$585*MUNIT(6)),6)</f>
        <v/>
      </c>
    </row>
    <row r="596">
      <c r="A596" s="3" t="inlineStr">
        <is>
          <t xml:space="preserve">  det(M − λ(6)I)</t>
        </is>
      </c>
      <c r="B596" s="3">
        <f t="array" ref="B596">ROUND(MDETERM($B$554:$G$559-$B$586*MUNIT(6)),6)</f>
        <v/>
      </c>
      <c r="C596" s="3">
        <f t="array" ref="C596">ROUND(MDETERM($I$554:$N$559-$C$586*MUNIT(6)),6)</f>
        <v/>
      </c>
      <c r="D596" s="3">
        <f t="array" ref="D596">ROUND(MDETERM($P$554:$U$559-$D$586*MUNIT(6)),6)</f>
        <v/>
      </c>
      <c r="E596" s="3">
        <f t="array" ref="E596">ROUND(MDETERM($W$554:$AB$559-$E$586*MUNIT(6)),6)</f>
        <v/>
      </c>
      <c r="F596" s="3">
        <f t="array" ref="F596">ROUND(MDETERM($AD$554:$AI$559-$F$586*MUNIT(6)),6)</f>
        <v/>
      </c>
      <c r="G596" s="3">
        <f t="array" ref="G596">ROUND(MDETERM($AK$554:$AP$559-$G$586*MUNIT(6)),6)</f>
        <v/>
      </c>
    </row>
    <row r="600" ht="16" customHeight="1">
      <c r="A600" s="14" t="inlineStr">
        <is>
          <t>RAG R2 | llama3.3:70b</t>
        </is>
      </c>
      <c r="B600" s="9" t="inlineStr">
        <is>
          <t>run 1 (raw, pasted)</t>
        </is>
      </c>
      <c r="I600" s="9" t="inlineStr">
        <is>
          <t>run 2 (raw, pasted)</t>
        </is>
      </c>
      <c r="P600" s="9" t="inlineStr">
        <is>
          <t>run 3 (raw, pasted)</t>
        </is>
      </c>
      <c r="W600" s="9" t="inlineStr">
        <is>
          <t>run 4 (raw, pasted)</t>
        </is>
      </c>
      <c r="AD600" s="9" t="inlineStr">
        <is>
          <t>run 5 (raw, pasted)</t>
        </is>
      </c>
      <c r="AK600" s="9" t="inlineStr">
        <is>
          <t>Step2 average matrix (formula)</t>
        </is>
      </c>
      <c r="AR600" s="9" t="inlineStr">
        <is>
          <t>ground truth (reference)</t>
        </is>
      </c>
    </row>
    <row r="601" ht="60" customHeight="1">
      <c r="B601" s="15" t="inlineStr">
        <is>
          <t>Spacecraft</t>
        </is>
      </c>
      <c r="C601" s="15" t="inlineStr">
        <is>
          <t>Guidance, Navigation, and Control (GNC) Subsystem</t>
        </is>
      </c>
      <c r="D601" s="15" t="inlineStr">
        <is>
          <t>Propulsion Subsystem</t>
        </is>
      </c>
      <c r="E601" s="15" t="inlineStr">
        <is>
          <t>Power Subsystem</t>
        </is>
      </c>
      <c r="F601" s="15" t="inlineStr">
        <is>
          <t>Reaction Wheel</t>
        </is>
      </c>
      <c r="G601" s="15" t="inlineStr">
        <is>
          <t>GNC Software</t>
        </is>
      </c>
      <c r="I601" s="15" t="inlineStr">
        <is>
          <t>Spacecraft</t>
        </is>
      </c>
      <c r="J601" s="15" t="inlineStr">
        <is>
          <t>Guidance, Navigation, and Control (GNC) Subsystem</t>
        </is>
      </c>
      <c r="K601" s="15" t="inlineStr">
        <is>
          <t>Propulsion Subsystem</t>
        </is>
      </c>
      <c r="L601" s="15" t="inlineStr">
        <is>
          <t>Power Subsystem</t>
        </is>
      </c>
      <c r="M601" s="15" t="inlineStr">
        <is>
          <t>Reaction Wheel</t>
        </is>
      </c>
      <c r="N601" s="15" t="inlineStr">
        <is>
          <t>GNC Software</t>
        </is>
      </c>
      <c r="P601" s="15" t="inlineStr">
        <is>
          <t>Spacecraft</t>
        </is>
      </c>
      <c r="Q601" s="15" t="inlineStr">
        <is>
          <t>Guidance, Navigation, and Control (GNC) Subsystem</t>
        </is>
      </c>
      <c r="R601" s="15" t="inlineStr">
        <is>
          <t>Propulsion Subsystem</t>
        </is>
      </c>
      <c r="S601" s="15" t="inlineStr">
        <is>
          <t>Power Subsystem</t>
        </is>
      </c>
      <c r="T601" s="15" t="inlineStr">
        <is>
          <t>Reaction Wheel</t>
        </is>
      </c>
      <c r="U601" s="15" t="inlineStr">
        <is>
          <t>GNC Software</t>
        </is>
      </c>
      <c r="W601" s="15" t="inlineStr">
        <is>
          <t>Spacecraft</t>
        </is>
      </c>
      <c r="X601" s="15" t="inlineStr">
        <is>
          <t>Guidance, Navigation, and Control (GNC) Subsystem</t>
        </is>
      </c>
      <c r="Y601" s="15" t="inlineStr">
        <is>
          <t>Propulsion Subsystem</t>
        </is>
      </c>
      <c r="Z601" s="15" t="inlineStr">
        <is>
          <t>Power Subsystem</t>
        </is>
      </c>
      <c r="AA601" s="15" t="inlineStr">
        <is>
          <t>Reaction Wheel</t>
        </is>
      </c>
      <c r="AB601" s="15" t="inlineStr">
        <is>
          <t>GNC Software</t>
        </is>
      </c>
      <c r="AD601" s="15" t="inlineStr">
        <is>
          <t>Spacecraft</t>
        </is>
      </c>
      <c r="AE601" s="15" t="inlineStr">
        <is>
          <t>Guidance, Navigation, and Control (GNC) Subsystem</t>
        </is>
      </c>
      <c r="AF601" s="15" t="inlineStr">
        <is>
          <t>Propulsion Subsystem</t>
        </is>
      </c>
      <c r="AG601" s="15" t="inlineStr">
        <is>
          <t>Power Subsystem</t>
        </is>
      </c>
      <c r="AH601" s="15" t="inlineStr">
        <is>
          <t>Reaction Wheel</t>
        </is>
      </c>
      <c r="AI601" s="15" t="inlineStr">
        <is>
          <t>GNC Software</t>
        </is>
      </c>
      <c r="AK601" s="15" t="inlineStr">
        <is>
          <t>Spacecraft</t>
        </is>
      </c>
      <c r="AL601" s="15" t="inlineStr">
        <is>
          <t>Guidance, Navigation, and Control (GNC) Subsystem</t>
        </is>
      </c>
      <c r="AM601" s="15" t="inlineStr">
        <is>
          <t>Propulsion Subsystem</t>
        </is>
      </c>
      <c r="AN601" s="15" t="inlineStr">
        <is>
          <t>Power Subsystem</t>
        </is>
      </c>
      <c r="AO601" s="15" t="inlineStr">
        <is>
          <t>Reaction Wheel</t>
        </is>
      </c>
      <c r="AP601" s="15" t="inlineStr">
        <is>
          <t>GNC Software</t>
        </is>
      </c>
    </row>
    <row r="602">
      <c r="A602" s="3" t="inlineStr">
        <is>
          <t>Spacecraft</t>
        </is>
      </c>
      <c r="B602" s="8" t="n">
        <v>1</v>
      </c>
      <c r="C602" s="8" t="n">
        <v>1</v>
      </c>
      <c r="D602" s="8" t="n">
        <v>1</v>
      </c>
      <c r="E602" s="8" t="n">
        <v>1</v>
      </c>
      <c r="F602" s="8" t="n">
        <v>1</v>
      </c>
      <c r="G602" s="8" t="n">
        <v>1</v>
      </c>
      <c r="I602" s="8" t="n">
        <v>1</v>
      </c>
      <c r="J602" s="8" t="n">
        <v>1</v>
      </c>
      <c r="K602" s="8" t="n">
        <v>1</v>
      </c>
      <c r="L602" s="8" t="n">
        <v>1</v>
      </c>
      <c r="M602" s="8" t="n">
        <v>1</v>
      </c>
      <c r="N602" s="8" t="n">
        <v>1</v>
      </c>
      <c r="P602" s="8" t="n">
        <v>1</v>
      </c>
      <c r="Q602" s="8" t="n">
        <v>1</v>
      </c>
      <c r="R602" s="8" t="n">
        <v>1</v>
      </c>
      <c r="S602" s="8" t="n">
        <v>1</v>
      </c>
      <c r="T602" s="8" t="n">
        <v>1</v>
      </c>
      <c r="U602" s="8" t="n">
        <v>1</v>
      </c>
      <c r="W602" s="8" t="n">
        <v>1</v>
      </c>
      <c r="X602" s="8" t="n">
        <v>1</v>
      </c>
      <c r="Y602" s="8" t="n">
        <v>1</v>
      </c>
      <c r="Z602" s="8" t="n">
        <v>1</v>
      </c>
      <c r="AA602" s="8" t="n">
        <v>1</v>
      </c>
      <c r="AB602" s="8" t="n">
        <v>1</v>
      </c>
      <c r="AD602" s="8" t="n">
        <v>1</v>
      </c>
      <c r="AE602" s="8" t="n">
        <v>1</v>
      </c>
      <c r="AF602" s="8" t="n">
        <v>1</v>
      </c>
      <c r="AG602" s="8" t="n">
        <v>1</v>
      </c>
      <c r="AH602" s="8" t="n">
        <v>1</v>
      </c>
      <c r="AI602" s="8" t="n">
        <v>1</v>
      </c>
      <c r="AK602" s="8">
        <f>IF(($B$602&lt;&gt;2)+($I$602&lt;&gt;2)+($P$602&lt;&gt;2)+($W$602&lt;&gt;2)+($AD$602&lt;&gt;2)=0,2,IF((($B$602&lt;&gt;2)*$B$602+($I$602&lt;&gt;2)*$I$602+($P$602&lt;&gt;2)*$P$602+($W$602&lt;&gt;2)*$W$602+($AD$602&lt;&gt;2)*$AD$602)/(($B$602&lt;&gt;2)+($I$602&lt;&gt;2)+($P$602&lt;&gt;2)+($W$602&lt;&gt;2)+($AD$602&lt;&gt;2))&gt;=0.5,1,0))</f>
        <v/>
      </c>
      <c r="AL602" s="8">
        <f>IF(($C$602&lt;&gt;2)+($J$602&lt;&gt;2)+($Q$602&lt;&gt;2)+($X$602&lt;&gt;2)+($AE$602&lt;&gt;2)=0,2,IF((($C$602&lt;&gt;2)*$C$602+($J$602&lt;&gt;2)*$J$602+($Q$602&lt;&gt;2)*$Q$602+($X$602&lt;&gt;2)*$X$602+($AE$602&lt;&gt;2)*$AE$602)/(($C$602&lt;&gt;2)+($J$602&lt;&gt;2)+($Q$602&lt;&gt;2)+($X$602&lt;&gt;2)+($AE$602&lt;&gt;2))&gt;=0.5,1,0))</f>
        <v/>
      </c>
      <c r="AM602" s="8">
        <f>IF(($D$602&lt;&gt;2)+($K$602&lt;&gt;2)+($R$602&lt;&gt;2)+($Y$602&lt;&gt;2)+($AF$602&lt;&gt;2)=0,2,IF((($D$602&lt;&gt;2)*$D$602+($K$602&lt;&gt;2)*$K$602+($R$602&lt;&gt;2)*$R$602+($Y$602&lt;&gt;2)*$Y$602+($AF$602&lt;&gt;2)*$AF$602)/(($D$602&lt;&gt;2)+($K$602&lt;&gt;2)+($R$602&lt;&gt;2)+($Y$602&lt;&gt;2)+($AF$602&lt;&gt;2))&gt;=0.5,1,0))</f>
        <v/>
      </c>
      <c r="AN602" s="8">
        <f>IF(($E$602&lt;&gt;2)+($L$602&lt;&gt;2)+($S$602&lt;&gt;2)+($Z$602&lt;&gt;2)+($AG$602&lt;&gt;2)=0,2,IF((($E$602&lt;&gt;2)*$E$602+($L$602&lt;&gt;2)*$L$602+($S$602&lt;&gt;2)*$S$602+($Z$602&lt;&gt;2)*$Z$602+($AG$602&lt;&gt;2)*$AG$602)/(($E$602&lt;&gt;2)+($L$602&lt;&gt;2)+($S$602&lt;&gt;2)+($Z$602&lt;&gt;2)+($AG$602&lt;&gt;2))&gt;=0.5,1,0))</f>
        <v/>
      </c>
      <c r="AO602" s="8">
        <f>IF(($F$602&lt;&gt;2)+($M$602&lt;&gt;2)+($T$602&lt;&gt;2)+($AA$602&lt;&gt;2)+($AH$602&lt;&gt;2)=0,2,IF((($F$602&lt;&gt;2)*$F$602+($M$602&lt;&gt;2)*$M$602+($T$602&lt;&gt;2)*$T$602+($AA$602&lt;&gt;2)*$AA$602+($AH$602&lt;&gt;2)*$AH$602)/(($F$602&lt;&gt;2)+($M$602&lt;&gt;2)+($T$602&lt;&gt;2)+($AA$602&lt;&gt;2)+($AH$602&lt;&gt;2))&gt;=0.5,1,0))</f>
        <v/>
      </c>
      <c r="AP602" s="8">
        <f>IF(($G$602&lt;&gt;2)+($N$602&lt;&gt;2)+($U$602&lt;&gt;2)+($AB$602&lt;&gt;2)+($AI$602&lt;&gt;2)=0,2,IF((($G$602&lt;&gt;2)*$G$602+($N$602&lt;&gt;2)*$N$602+($U$602&lt;&gt;2)*$U$602+($AB$602&lt;&gt;2)*$AB$602+($AI$602&lt;&gt;2)*$AI$602)/(($G$602&lt;&gt;2)+($N$602&lt;&gt;2)+($U$602&lt;&gt;2)+($AB$602&lt;&gt;2)+($AI$602&lt;&gt;2))&gt;=0.5,1,0))</f>
        <v/>
      </c>
      <c r="AR602" s="16">
        <f>'Ground truth'!$B$3</f>
        <v/>
      </c>
      <c r="AS602" s="16">
        <f>'Ground truth'!$C$3</f>
        <v/>
      </c>
      <c r="AT602" s="16">
        <f>'Ground truth'!$D$3</f>
        <v/>
      </c>
      <c r="AU602" s="16">
        <f>'Ground truth'!$E$3</f>
        <v/>
      </c>
      <c r="AV602" s="16">
        <f>'Ground truth'!$F$3</f>
        <v/>
      </c>
      <c r="AW602" s="16">
        <f>'Ground truth'!$G$3</f>
        <v/>
      </c>
    </row>
    <row r="603">
      <c r="A603" s="3" t="inlineStr">
        <is>
          <t>Guidance, Navigation, and Control (GNC) Subsystem</t>
        </is>
      </c>
      <c r="B603" s="8" t="n">
        <v>1</v>
      </c>
      <c r="C603" s="8" t="n">
        <v>1</v>
      </c>
      <c r="D603" s="8" t="n">
        <v>0</v>
      </c>
      <c r="E603" s="8" t="n">
        <v>0</v>
      </c>
      <c r="F603" s="8" t="n">
        <v>1</v>
      </c>
      <c r="G603" s="8" t="n">
        <v>1</v>
      </c>
      <c r="I603" s="8" t="n">
        <v>1</v>
      </c>
      <c r="J603" s="8" t="n">
        <v>1</v>
      </c>
      <c r="K603" s="8" t="n">
        <v>0</v>
      </c>
      <c r="L603" s="8" t="n">
        <v>0</v>
      </c>
      <c r="M603" s="8" t="n">
        <v>1</v>
      </c>
      <c r="N603" s="8" t="n">
        <v>1</v>
      </c>
      <c r="P603" s="8" t="n">
        <v>1</v>
      </c>
      <c r="Q603" s="8" t="n">
        <v>1</v>
      </c>
      <c r="R603" s="8" t="n">
        <v>0</v>
      </c>
      <c r="S603" s="8" t="n">
        <v>0</v>
      </c>
      <c r="T603" s="8" t="n">
        <v>1</v>
      </c>
      <c r="U603" s="8" t="n">
        <v>1</v>
      </c>
      <c r="W603" s="8" t="n">
        <v>1</v>
      </c>
      <c r="X603" s="8" t="n">
        <v>1</v>
      </c>
      <c r="Y603" s="8" t="n">
        <v>0</v>
      </c>
      <c r="Z603" s="8" t="n">
        <v>0</v>
      </c>
      <c r="AA603" s="8" t="n">
        <v>1</v>
      </c>
      <c r="AB603" s="8" t="n">
        <v>1</v>
      </c>
      <c r="AD603" s="8" t="n">
        <v>1</v>
      </c>
      <c r="AE603" s="8" t="n">
        <v>1</v>
      </c>
      <c r="AF603" s="8" t="n">
        <v>0</v>
      </c>
      <c r="AG603" s="8" t="n">
        <v>0</v>
      </c>
      <c r="AH603" s="8" t="n">
        <v>1</v>
      </c>
      <c r="AI603" s="8" t="n">
        <v>1</v>
      </c>
      <c r="AK603" s="8">
        <f>IF(($B$603&lt;&gt;2)+($I$603&lt;&gt;2)+($P$603&lt;&gt;2)+($W$603&lt;&gt;2)+($AD$603&lt;&gt;2)=0,2,IF((($B$603&lt;&gt;2)*$B$603+($I$603&lt;&gt;2)*$I$603+($P$603&lt;&gt;2)*$P$603+($W$603&lt;&gt;2)*$W$603+($AD$603&lt;&gt;2)*$AD$603)/(($B$603&lt;&gt;2)+($I$603&lt;&gt;2)+($P$603&lt;&gt;2)+($W$603&lt;&gt;2)+($AD$603&lt;&gt;2))&gt;=0.5,1,0))</f>
        <v/>
      </c>
      <c r="AL603" s="8">
        <f>IF(($C$603&lt;&gt;2)+($J$603&lt;&gt;2)+($Q$603&lt;&gt;2)+($X$603&lt;&gt;2)+($AE$603&lt;&gt;2)=0,2,IF((($C$603&lt;&gt;2)*$C$603+($J$603&lt;&gt;2)*$J$603+($Q$603&lt;&gt;2)*$Q$603+($X$603&lt;&gt;2)*$X$603+($AE$603&lt;&gt;2)*$AE$603)/(($C$603&lt;&gt;2)+($J$603&lt;&gt;2)+($Q$603&lt;&gt;2)+($X$603&lt;&gt;2)+($AE$603&lt;&gt;2))&gt;=0.5,1,0))</f>
        <v/>
      </c>
      <c r="AM603" s="8">
        <f>IF(($D$603&lt;&gt;2)+($K$603&lt;&gt;2)+($R$603&lt;&gt;2)+($Y$603&lt;&gt;2)+($AF$603&lt;&gt;2)=0,2,IF((($D$603&lt;&gt;2)*$D$603+($K$603&lt;&gt;2)*$K$603+($R$603&lt;&gt;2)*$R$603+($Y$603&lt;&gt;2)*$Y$603+($AF$603&lt;&gt;2)*$AF$603)/(($D$603&lt;&gt;2)+($K$603&lt;&gt;2)+($R$603&lt;&gt;2)+($Y$603&lt;&gt;2)+($AF$603&lt;&gt;2))&gt;=0.5,1,0))</f>
        <v/>
      </c>
      <c r="AN603" s="8">
        <f>IF(($E$603&lt;&gt;2)+($L$603&lt;&gt;2)+($S$603&lt;&gt;2)+($Z$603&lt;&gt;2)+($AG$603&lt;&gt;2)=0,2,IF((($E$603&lt;&gt;2)*$E$603+($L$603&lt;&gt;2)*$L$603+($S$603&lt;&gt;2)*$S$603+($Z$603&lt;&gt;2)*$Z$603+($AG$603&lt;&gt;2)*$AG$603)/(($E$603&lt;&gt;2)+($L$603&lt;&gt;2)+($S$603&lt;&gt;2)+($Z$603&lt;&gt;2)+($AG$603&lt;&gt;2))&gt;=0.5,1,0))</f>
        <v/>
      </c>
      <c r="AO603" s="8">
        <f>IF(($F$603&lt;&gt;2)+($M$603&lt;&gt;2)+($T$603&lt;&gt;2)+($AA$603&lt;&gt;2)+($AH$603&lt;&gt;2)=0,2,IF((($F$603&lt;&gt;2)*$F$603+($M$603&lt;&gt;2)*$M$603+($T$603&lt;&gt;2)*$T$603+($AA$603&lt;&gt;2)*$AA$603+($AH$603&lt;&gt;2)*$AH$603)/(($F$603&lt;&gt;2)+($M$603&lt;&gt;2)+($T$603&lt;&gt;2)+($AA$603&lt;&gt;2)+($AH$603&lt;&gt;2))&gt;=0.5,1,0))</f>
        <v/>
      </c>
      <c r="AP603" s="8">
        <f>IF(($G$603&lt;&gt;2)+($N$603&lt;&gt;2)+($U$603&lt;&gt;2)+($AB$603&lt;&gt;2)+($AI$603&lt;&gt;2)=0,2,IF((($G$603&lt;&gt;2)*$G$603+($N$603&lt;&gt;2)*$N$603+($U$603&lt;&gt;2)*$U$603+($AB$603&lt;&gt;2)*$AB$603+($AI$603&lt;&gt;2)*$AI$603)/(($G$603&lt;&gt;2)+($N$603&lt;&gt;2)+($U$603&lt;&gt;2)+($AB$603&lt;&gt;2)+($AI$603&lt;&gt;2))&gt;=0.5,1,0))</f>
        <v/>
      </c>
      <c r="AR603" s="16">
        <f>'Ground truth'!$B$4</f>
        <v/>
      </c>
      <c r="AS603" s="16">
        <f>'Ground truth'!$C$4</f>
        <v/>
      </c>
      <c r="AT603" s="16">
        <f>'Ground truth'!$D$4</f>
        <v/>
      </c>
      <c r="AU603" s="16">
        <f>'Ground truth'!$E$4</f>
        <v/>
      </c>
      <c r="AV603" s="16">
        <f>'Ground truth'!$F$4</f>
        <v/>
      </c>
      <c r="AW603" s="16">
        <f>'Ground truth'!$G$4</f>
        <v/>
      </c>
    </row>
    <row r="604">
      <c r="A604" s="3" t="inlineStr">
        <is>
          <t>Propulsion Subsystem</t>
        </is>
      </c>
      <c r="B604" s="8" t="n">
        <v>1</v>
      </c>
      <c r="C604" s="8" t="n">
        <v>0</v>
      </c>
      <c r="D604" s="8" t="n">
        <v>1</v>
      </c>
      <c r="E604" s="8" t="n">
        <v>1</v>
      </c>
      <c r="F604" s="8" t="n">
        <v>0</v>
      </c>
      <c r="G604" s="8" t="n">
        <v>0</v>
      </c>
      <c r="I604" s="8" t="n">
        <v>1</v>
      </c>
      <c r="J604" s="8" t="n">
        <v>0</v>
      </c>
      <c r="K604" s="8" t="n">
        <v>1</v>
      </c>
      <c r="L604" s="8" t="n">
        <v>1</v>
      </c>
      <c r="M604" s="8" t="n">
        <v>0</v>
      </c>
      <c r="N604" s="8" t="n">
        <v>0</v>
      </c>
      <c r="P604" s="8" t="n">
        <v>1</v>
      </c>
      <c r="Q604" s="8" t="n">
        <v>0</v>
      </c>
      <c r="R604" s="8" t="n">
        <v>1</v>
      </c>
      <c r="S604" s="8" t="n">
        <v>1</v>
      </c>
      <c r="T604" s="8" t="n">
        <v>0</v>
      </c>
      <c r="U604" s="8" t="n">
        <v>0</v>
      </c>
      <c r="W604" s="8" t="n">
        <v>1</v>
      </c>
      <c r="X604" s="8" t="n">
        <v>0</v>
      </c>
      <c r="Y604" s="8" t="n">
        <v>1</v>
      </c>
      <c r="Z604" s="8" t="n">
        <v>1</v>
      </c>
      <c r="AA604" s="8" t="n">
        <v>0</v>
      </c>
      <c r="AB604" s="8" t="n">
        <v>0</v>
      </c>
      <c r="AD604" s="8" t="n">
        <v>1</v>
      </c>
      <c r="AE604" s="8" t="n">
        <v>0</v>
      </c>
      <c r="AF604" s="8" t="n">
        <v>1</v>
      </c>
      <c r="AG604" s="8" t="n">
        <v>1</v>
      </c>
      <c r="AH604" s="8" t="n">
        <v>0</v>
      </c>
      <c r="AI604" s="8" t="n">
        <v>0</v>
      </c>
      <c r="AK604" s="8">
        <f>IF(($B$604&lt;&gt;2)+($I$604&lt;&gt;2)+($P$604&lt;&gt;2)+($W$604&lt;&gt;2)+($AD$604&lt;&gt;2)=0,2,IF((($B$604&lt;&gt;2)*$B$604+($I$604&lt;&gt;2)*$I$604+($P$604&lt;&gt;2)*$P$604+($W$604&lt;&gt;2)*$W$604+($AD$604&lt;&gt;2)*$AD$604)/(($B$604&lt;&gt;2)+($I$604&lt;&gt;2)+($P$604&lt;&gt;2)+($W$604&lt;&gt;2)+($AD$604&lt;&gt;2))&gt;=0.5,1,0))</f>
        <v/>
      </c>
      <c r="AL604" s="8">
        <f>IF(($C$604&lt;&gt;2)+($J$604&lt;&gt;2)+($Q$604&lt;&gt;2)+($X$604&lt;&gt;2)+($AE$604&lt;&gt;2)=0,2,IF((($C$604&lt;&gt;2)*$C$604+($J$604&lt;&gt;2)*$J$604+($Q$604&lt;&gt;2)*$Q$604+($X$604&lt;&gt;2)*$X$604+($AE$604&lt;&gt;2)*$AE$604)/(($C$604&lt;&gt;2)+($J$604&lt;&gt;2)+($Q$604&lt;&gt;2)+($X$604&lt;&gt;2)+($AE$604&lt;&gt;2))&gt;=0.5,1,0))</f>
        <v/>
      </c>
      <c r="AM604" s="8">
        <f>IF(($D$604&lt;&gt;2)+($K$604&lt;&gt;2)+($R$604&lt;&gt;2)+($Y$604&lt;&gt;2)+($AF$604&lt;&gt;2)=0,2,IF((($D$604&lt;&gt;2)*$D$604+($K$604&lt;&gt;2)*$K$604+($R$604&lt;&gt;2)*$R$604+($Y$604&lt;&gt;2)*$Y$604+($AF$604&lt;&gt;2)*$AF$604)/(($D$604&lt;&gt;2)+($K$604&lt;&gt;2)+($R$604&lt;&gt;2)+($Y$604&lt;&gt;2)+($AF$604&lt;&gt;2))&gt;=0.5,1,0))</f>
        <v/>
      </c>
      <c r="AN604" s="8">
        <f>IF(($E$604&lt;&gt;2)+($L$604&lt;&gt;2)+($S$604&lt;&gt;2)+($Z$604&lt;&gt;2)+($AG$604&lt;&gt;2)=0,2,IF((($E$604&lt;&gt;2)*$E$604+($L$604&lt;&gt;2)*$L$604+($S$604&lt;&gt;2)*$S$604+($Z$604&lt;&gt;2)*$Z$604+($AG$604&lt;&gt;2)*$AG$604)/(($E$604&lt;&gt;2)+($L$604&lt;&gt;2)+($S$604&lt;&gt;2)+($Z$604&lt;&gt;2)+($AG$604&lt;&gt;2))&gt;=0.5,1,0))</f>
        <v/>
      </c>
      <c r="AO604" s="8">
        <f>IF(($F$604&lt;&gt;2)+($M$604&lt;&gt;2)+($T$604&lt;&gt;2)+($AA$604&lt;&gt;2)+($AH$604&lt;&gt;2)=0,2,IF((($F$604&lt;&gt;2)*$F$604+($M$604&lt;&gt;2)*$M$604+($T$604&lt;&gt;2)*$T$604+($AA$604&lt;&gt;2)*$AA$604+($AH$604&lt;&gt;2)*$AH$604)/(($F$604&lt;&gt;2)+($M$604&lt;&gt;2)+($T$604&lt;&gt;2)+($AA$604&lt;&gt;2)+($AH$604&lt;&gt;2))&gt;=0.5,1,0))</f>
        <v/>
      </c>
      <c r="AP604" s="8">
        <f>IF(($G$604&lt;&gt;2)+($N$604&lt;&gt;2)+($U$604&lt;&gt;2)+($AB$604&lt;&gt;2)+($AI$604&lt;&gt;2)=0,2,IF((($G$604&lt;&gt;2)*$G$604+($N$604&lt;&gt;2)*$N$604+($U$604&lt;&gt;2)*$U$604+($AB$604&lt;&gt;2)*$AB$604+($AI$604&lt;&gt;2)*$AI$604)/(($G$604&lt;&gt;2)+($N$604&lt;&gt;2)+($U$604&lt;&gt;2)+($AB$604&lt;&gt;2)+($AI$604&lt;&gt;2))&gt;=0.5,1,0))</f>
        <v/>
      </c>
      <c r="AR604" s="16">
        <f>'Ground truth'!$B$5</f>
        <v/>
      </c>
      <c r="AS604" s="16">
        <f>'Ground truth'!$C$5</f>
        <v/>
      </c>
      <c r="AT604" s="16">
        <f>'Ground truth'!$D$5</f>
        <v/>
      </c>
      <c r="AU604" s="16">
        <f>'Ground truth'!$E$5</f>
        <v/>
      </c>
      <c r="AV604" s="16">
        <f>'Ground truth'!$F$5</f>
        <v/>
      </c>
      <c r="AW604" s="16">
        <f>'Ground truth'!$G$5</f>
        <v/>
      </c>
    </row>
    <row r="605">
      <c r="A605" s="3" t="inlineStr">
        <is>
          <t>Power Subsystem</t>
        </is>
      </c>
      <c r="B605" s="8" t="n">
        <v>1</v>
      </c>
      <c r="C605" s="8" t="n">
        <v>0</v>
      </c>
      <c r="D605" s="8" t="n">
        <v>1</v>
      </c>
      <c r="E605" s="8" t="n">
        <v>1</v>
      </c>
      <c r="F605" s="8" t="n">
        <v>1</v>
      </c>
      <c r="G605" s="8" t="n">
        <v>0</v>
      </c>
      <c r="I605" s="8" t="n">
        <v>1</v>
      </c>
      <c r="J605" s="8" t="n">
        <v>0</v>
      </c>
      <c r="K605" s="8" t="n">
        <v>1</v>
      </c>
      <c r="L605" s="8" t="n">
        <v>1</v>
      </c>
      <c r="M605" s="8" t="n">
        <v>1</v>
      </c>
      <c r="N605" s="8" t="n">
        <v>0</v>
      </c>
      <c r="P605" s="8" t="n">
        <v>1</v>
      </c>
      <c r="Q605" s="8" t="n">
        <v>0</v>
      </c>
      <c r="R605" s="8" t="n">
        <v>1</v>
      </c>
      <c r="S605" s="8" t="n">
        <v>1</v>
      </c>
      <c r="T605" s="8" t="n">
        <v>1</v>
      </c>
      <c r="U605" s="8" t="n">
        <v>0</v>
      </c>
      <c r="W605" s="8" t="n">
        <v>1</v>
      </c>
      <c r="X605" s="8" t="n">
        <v>0</v>
      </c>
      <c r="Y605" s="8" t="n">
        <v>1</v>
      </c>
      <c r="Z605" s="8" t="n">
        <v>1</v>
      </c>
      <c r="AA605" s="8" t="n">
        <v>1</v>
      </c>
      <c r="AB605" s="8" t="n">
        <v>0</v>
      </c>
      <c r="AD605" s="8" t="n">
        <v>1</v>
      </c>
      <c r="AE605" s="8" t="n">
        <v>0</v>
      </c>
      <c r="AF605" s="8" t="n">
        <v>1</v>
      </c>
      <c r="AG605" s="8" t="n">
        <v>1</v>
      </c>
      <c r="AH605" s="8" t="n">
        <v>1</v>
      </c>
      <c r="AI605" s="8" t="n">
        <v>0</v>
      </c>
      <c r="AK605" s="8">
        <f>IF(($B$605&lt;&gt;2)+($I$605&lt;&gt;2)+($P$605&lt;&gt;2)+($W$605&lt;&gt;2)+($AD$605&lt;&gt;2)=0,2,IF((($B$605&lt;&gt;2)*$B$605+($I$605&lt;&gt;2)*$I$605+($P$605&lt;&gt;2)*$P$605+($W$605&lt;&gt;2)*$W$605+($AD$605&lt;&gt;2)*$AD$605)/(($B$605&lt;&gt;2)+($I$605&lt;&gt;2)+($P$605&lt;&gt;2)+($W$605&lt;&gt;2)+($AD$605&lt;&gt;2))&gt;=0.5,1,0))</f>
        <v/>
      </c>
      <c r="AL605" s="8">
        <f>IF(($C$605&lt;&gt;2)+($J$605&lt;&gt;2)+($Q$605&lt;&gt;2)+($X$605&lt;&gt;2)+($AE$605&lt;&gt;2)=0,2,IF((($C$605&lt;&gt;2)*$C$605+($J$605&lt;&gt;2)*$J$605+($Q$605&lt;&gt;2)*$Q$605+($X$605&lt;&gt;2)*$X$605+($AE$605&lt;&gt;2)*$AE$605)/(($C$605&lt;&gt;2)+($J$605&lt;&gt;2)+($Q$605&lt;&gt;2)+($X$605&lt;&gt;2)+($AE$605&lt;&gt;2))&gt;=0.5,1,0))</f>
        <v/>
      </c>
      <c r="AM605" s="8">
        <f>IF(($D$605&lt;&gt;2)+($K$605&lt;&gt;2)+($R$605&lt;&gt;2)+($Y$605&lt;&gt;2)+($AF$605&lt;&gt;2)=0,2,IF((($D$605&lt;&gt;2)*$D$605+($K$605&lt;&gt;2)*$K$605+($R$605&lt;&gt;2)*$R$605+($Y$605&lt;&gt;2)*$Y$605+($AF$605&lt;&gt;2)*$AF$605)/(($D$605&lt;&gt;2)+($K$605&lt;&gt;2)+($R$605&lt;&gt;2)+($Y$605&lt;&gt;2)+($AF$605&lt;&gt;2))&gt;=0.5,1,0))</f>
        <v/>
      </c>
      <c r="AN605" s="8">
        <f>IF(($E$605&lt;&gt;2)+($L$605&lt;&gt;2)+($S$605&lt;&gt;2)+($Z$605&lt;&gt;2)+($AG$605&lt;&gt;2)=0,2,IF((($E$605&lt;&gt;2)*$E$605+($L$605&lt;&gt;2)*$L$605+($S$605&lt;&gt;2)*$S$605+($Z$605&lt;&gt;2)*$Z$605+($AG$605&lt;&gt;2)*$AG$605)/(($E$605&lt;&gt;2)+($L$605&lt;&gt;2)+($S$605&lt;&gt;2)+($Z$605&lt;&gt;2)+($AG$605&lt;&gt;2))&gt;=0.5,1,0))</f>
        <v/>
      </c>
      <c r="AO605" s="8">
        <f>IF(($F$605&lt;&gt;2)+($M$605&lt;&gt;2)+($T$605&lt;&gt;2)+($AA$605&lt;&gt;2)+($AH$605&lt;&gt;2)=0,2,IF((($F$605&lt;&gt;2)*$F$605+($M$605&lt;&gt;2)*$M$605+($T$605&lt;&gt;2)*$T$605+($AA$605&lt;&gt;2)*$AA$605+($AH$605&lt;&gt;2)*$AH$605)/(($F$605&lt;&gt;2)+($M$605&lt;&gt;2)+($T$605&lt;&gt;2)+($AA$605&lt;&gt;2)+($AH$605&lt;&gt;2))&gt;=0.5,1,0))</f>
        <v/>
      </c>
      <c r="AP605" s="8">
        <f>IF(($G$605&lt;&gt;2)+($N$605&lt;&gt;2)+($U$605&lt;&gt;2)+($AB$605&lt;&gt;2)+($AI$605&lt;&gt;2)=0,2,IF((($G$605&lt;&gt;2)*$G$605+($N$605&lt;&gt;2)*$N$605+($U$605&lt;&gt;2)*$U$605+($AB$605&lt;&gt;2)*$AB$605+($AI$605&lt;&gt;2)*$AI$605)/(($G$605&lt;&gt;2)+($N$605&lt;&gt;2)+($U$605&lt;&gt;2)+($AB$605&lt;&gt;2)+($AI$605&lt;&gt;2))&gt;=0.5,1,0))</f>
        <v/>
      </c>
      <c r="AR605" s="16">
        <f>'Ground truth'!$B$6</f>
        <v/>
      </c>
      <c r="AS605" s="16">
        <f>'Ground truth'!$C$6</f>
        <v/>
      </c>
      <c r="AT605" s="16">
        <f>'Ground truth'!$D$6</f>
        <v/>
      </c>
      <c r="AU605" s="16">
        <f>'Ground truth'!$E$6</f>
        <v/>
      </c>
      <c r="AV605" s="16">
        <f>'Ground truth'!$F$6</f>
        <v/>
      </c>
      <c r="AW605" s="16">
        <f>'Ground truth'!$G$6</f>
        <v/>
      </c>
    </row>
    <row r="606">
      <c r="A606" s="3" t="inlineStr">
        <is>
          <t>Reaction Wheel</t>
        </is>
      </c>
      <c r="B606" s="8" t="n">
        <v>1</v>
      </c>
      <c r="C606" s="8" t="n">
        <v>1</v>
      </c>
      <c r="D606" s="8" t="n">
        <v>0</v>
      </c>
      <c r="E606" s="8" t="n">
        <v>1</v>
      </c>
      <c r="F606" s="8" t="n">
        <v>1</v>
      </c>
      <c r="G606" s="8" t="n">
        <v>0</v>
      </c>
      <c r="I606" s="8" t="n">
        <v>1</v>
      </c>
      <c r="J606" s="8" t="n">
        <v>1</v>
      </c>
      <c r="K606" s="8" t="n">
        <v>0</v>
      </c>
      <c r="L606" s="8" t="n">
        <v>1</v>
      </c>
      <c r="M606" s="8" t="n">
        <v>1</v>
      </c>
      <c r="N606" s="8" t="n">
        <v>0</v>
      </c>
      <c r="P606" s="8" t="n">
        <v>1</v>
      </c>
      <c r="Q606" s="8" t="n">
        <v>1</v>
      </c>
      <c r="R606" s="8" t="n">
        <v>0</v>
      </c>
      <c r="S606" s="8" t="n">
        <v>1</v>
      </c>
      <c r="T606" s="8" t="n">
        <v>1</v>
      </c>
      <c r="U606" s="8" t="n">
        <v>0</v>
      </c>
      <c r="W606" s="8" t="n">
        <v>1</v>
      </c>
      <c r="X606" s="8" t="n">
        <v>1</v>
      </c>
      <c r="Y606" s="8" t="n">
        <v>0</v>
      </c>
      <c r="Z606" s="8" t="n">
        <v>1</v>
      </c>
      <c r="AA606" s="8" t="n">
        <v>1</v>
      </c>
      <c r="AB606" s="8" t="n">
        <v>0</v>
      </c>
      <c r="AD606" s="8" t="n">
        <v>1</v>
      </c>
      <c r="AE606" s="8" t="n">
        <v>1</v>
      </c>
      <c r="AF606" s="8" t="n">
        <v>0</v>
      </c>
      <c r="AG606" s="8" t="n">
        <v>1</v>
      </c>
      <c r="AH606" s="8" t="n">
        <v>1</v>
      </c>
      <c r="AI606" s="8" t="n">
        <v>0</v>
      </c>
      <c r="AK606" s="8">
        <f>IF(($B$606&lt;&gt;2)+($I$606&lt;&gt;2)+($P$606&lt;&gt;2)+($W$606&lt;&gt;2)+($AD$606&lt;&gt;2)=0,2,IF((($B$606&lt;&gt;2)*$B$606+($I$606&lt;&gt;2)*$I$606+($P$606&lt;&gt;2)*$P$606+($W$606&lt;&gt;2)*$W$606+($AD$606&lt;&gt;2)*$AD$606)/(($B$606&lt;&gt;2)+($I$606&lt;&gt;2)+($P$606&lt;&gt;2)+($W$606&lt;&gt;2)+($AD$606&lt;&gt;2))&gt;=0.5,1,0))</f>
        <v/>
      </c>
      <c r="AL606" s="8">
        <f>IF(($C$606&lt;&gt;2)+($J$606&lt;&gt;2)+($Q$606&lt;&gt;2)+($X$606&lt;&gt;2)+($AE$606&lt;&gt;2)=0,2,IF((($C$606&lt;&gt;2)*$C$606+($J$606&lt;&gt;2)*$J$606+($Q$606&lt;&gt;2)*$Q$606+($X$606&lt;&gt;2)*$X$606+($AE$606&lt;&gt;2)*$AE$606)/(($C$606&lt;&gt;2)+($J$606&lt;&gt;2)+($Q$606&lt;&gt;2)+($X$606&lt;&gt;2)+($AE$606&lt;&gt;2))&gt;=0.5,1,0))</f>
        <v/>
      </c>
      <c r="AM606" s="8">
        <f>IF(($D$606&lt;&gt;2)+($K$606&lt;&gt;2)+($R$606&lt;&gt;2)+($Y$606&lt;&gt;2)+($AF$606&lt;&gt;2)=0,2,IF((($D$606&lt;&gt;2)*$D$606+($K$606&lt;&gt;2)*$K$606+($R$606&lt;&gt;2)*$R$606+($Y$606&lt;&gt;2)*$Y$606+($AF$606&lt;&gt;2)*$AF$606)/(($D$606&lt;&gt;2)+($K$606&lt;&gt;2)+($R$606&lt;&gt;2)+($Y$606&lt;&gt;2)+($AF$606&lt;&gt;2))&gt;=0.5,1,0))</f>
        <v/>
      </c>
      <c r="AN606" s="8">
        <f>IF(($E$606&lt;&gt;2)+($L$606&lt;&gt;2)+($S$606&lt;&gt;2)+($Z$606&lt;&gt;2)+($AG$606&lt;&gt;2)=0,2,IF((($E$606&lt;&gt;2)*$E$606+($L$606&lt;&gt;2)*$L$606+($S$606&lt;&gt;2)*$S$606+($Z$606&lt;&gt;2)*$Z$606+($AG$606&lt;&gt;2)*$AG$606)/(($E$606&lt;&gt;2)+($L$606&lt;&gt;2)+($S$606&lt;&gt;2)+($Z$606&lt;&gt;2)+($AG$606&lt;&gt;2))&gt;=0.5,1,0))</f>
        <v/>
      </c>
      <c r="AO606" s="8">
        <f>IF(($F$606&lt;&gt;2)+($M$606&lt;&gt;2)+($T$606&lt;&gt;2)+($AA$606&lt;&gt;2)+($AH$606&lt;&gt;2)=0,2,IF((($F$606&lt;&gt;2)*$F$606+($M$606&lt;&gt;2)*$M$606+($T$606&lt;&gt;2)*$T$606+($AA$606&lt;&gt;2)*$AA$606+($AH$606&lt;&gt;2)*$AH$606)/(($F$606&lt;&gt;2)+($M$606&lt;&gt;2)+($T$606&lt;&gt;2)+($AA$606&lt;&gt;2)+($AH$606&lt;&gt;2))&gt;=0.5,1,0))</f>
        <v/>
      </c>
      <c r="AP606" s="8">
        <f>IF(($G$606&lt;&gt;2)+($N$606&lt;&gt;2)+($U$606&lt;&gt;2)+($AB$606&lt;&gt;2)+($AI$606&lt;&gt;2)=0,2,IF((($G$606&lt;&gt;2)*$G$606+($N$606&lt;&gt;2)*$N$606+($U$606&lt;&gt;2)*$U$606+($AB$606&lt;&gt;2)*$AB$606+($AI$606&lt;&gt;2)*$AI$606)/(($G$606&lt;&gt;2)+($N$606&lt;&gt;2)+($U$606&lt;&gt;2)+($AB$606&lt;&gt;2)+($AI$606&lt;&gt;2))&gt;=0.5,1,0))</f>
        <v/>
      </c>
      <c r="AR606" s="16">
        <f>'Ground truth'!$B$7</f>
        <v/>
      </c>
      <c r="AS606" s="16">
        <f>'Ground truth'!$C$7</f>
        <v/>
      </c>
      <c r="AT606" s="16">
        <f>'Ground truth'!$D$7</f>
        <v/>
      </c>
      <c r="AU606" s="16">
        <f>'Ground truth'!$E$7</f>
        <v/>
      </c>
      <c r="AV606" s="16">
        <f>'Ground truth'!$F$7</f>
        <v/>
      </c>
      <c r="AW606" s="16">
        <f>'Ground truth'!$G$7</f>
        <v/>
      </c>
    </row>
    <row r="607">
      <c r="A607" s="3" t="inlineStr">
        <is>
          <t>GNC Software</t>
        </is>
      </c>
      <c r="B607" s="8" t="n">
        <v>1</v>
      </c>
      <c r="C607" s="8" t="n">
        <v>1</v>
      </c>
      <c r="D607" s="8" t="n">
        <v>0</v>
      </c>
      <c r="E607" s="8" t="n">
        <v>0</v>
      </c>
      <c r="F607" s="8" t="n">
        <v>0</v>
      </c>
      <c r="G607" s="8" t="n">
        <v>1</v>
      </c>
      <c r="I607" s="8" t="n">
        <v>1</v>
      </c>
      <c r="J607" s="8" t="n">
        <v>1</v>
      </c>
      <c r="K607" s="8" t="n">
        <v>0</v>
      </c>
      <c r="L607" s="8" t="n">
        <v>0</v>
      </c>
      <c r="M607" s="8" t="n">
        <v>0</v>
      </c>
      <c r="N607" s="8" t="n">
        <v>1</v>
      </c>
      <c r="P607" s="8" t="n">
        <v>1</v>
      </c>
      <c r="Q607" s="8" t="n">
        <v>1</v>
      </c>
      <c r="R607" s="8" t="n">
        <v>0</v>
      </c>
      <c r="S607" s="8" t="n">
        <v>0</v>
      </c>
      <c r="T607" s="8" t="n">
        <v>0</v>
      </c>
      <c r="U607" s="8" t="n">
        <v>1</v>
      </c>
      <c r="W607" s="8" t="n">
        <v>1</v>
      </c>
      <c r="X607" s="8" t="n">
        <v>1</v>
      </c>
      <c r="Y607" s="8" t="n">
        <v>0</v>
      </c>
      <c r="Z607" s="8" t="n">
        <v>0</v>
      </c>
      <c r="AA607" s="8" t="n">
        <v>0</v>
      </c>
      <c r="AB607" s="8" t="n">
        <v>1</v>
      </c>
      <c r="AD607" s="8" t="n">
        <v>1</v>
      </c>
      <c r="AE607" s="8" t="n">
        <v>1</v>
      </c>
      <c r="AF607" s="8" t="n">
        <v>0</v>
      </c>
      <c r="AG607" s="8" t="n">
        <v>0</v>
      </c>
      <c r="AH607" s="8" t="n">
        <v>0</v>
      </c>
      <c r="AI607" s="8" t="n">
        <v>1</v>
      </c>
      <c r="AK607" s="8">
        <f>IF(($B$607&lt;&gt;2)+($I$607&lt;&gt;2)+($P$607&lt;&gt;2)+($W$607&lt;&gt;2)+($AD$607&lt;&gt;2)=0,2,IF((($B$607&lt;&gt;2)*$B$607+($I$607&lt;&gt;2)*$I$607+($P$607&lt;&gt;2)*$P$607+($W$607&lt;&gt;2)*$W$607+($AD$607&lt;&gt;2)*$AD$607)/(($B$607&lt;&gt;2)+($I$607&lt;&gt;2)+($P$607&lt;&gt;2)+($W$607&lt;&gt;2)+($AD$607&lt;&gt;2))&gt;=0.5,1,0))</f>
        <v/>
      </c>
      <c r="AL607" s="8">
        <f>IF(($C$607&lt;&gt;2)+($J$607&lt;&gt;2)+($Q$607&lt;&gt;2)+($X$607&lt;&gt;2)+($AE$607&lt;&gt;2)=0,2,IF((($C$607&lt;&gt;2)*$C$607+($J$607&lt;&gt;2)*$J$607+($Q$607&lt;&gt;2)*$Q$607+($X$607&lt;&gt;2)*$X$607+($AE$607&lt;&gt;2)*$AE$607)/(($C$607&lt;&gt;2)+($J$607&lt;&gt;2)+($Q$607&lt;&gt;2)+($X$607&lt;&gt;2)+($AE$607&lt;&gt;2))&gt;=0.5,1,0))</f>
        <v/>
      </c>
      <c r="AM607" s="8">
        <f>IF(($D$607&lt;&gt;2)+($K$607&lt;&gt;2)+($R$607&lt;&gt;2)+($Y$607&lt;&gt;2)+($AF$607&lt;&gt;2)=0,2,IF((($D$607&lt;&gt;2)*$D$607+($K$607&lt;&gt;2)*$K$607+($R$607&lt;&gt;2)*$R$607+($Y$607&lt;&gt;2)*$Y$607+($AF$607&lt;&gt;2)*$AF$607)/(($D$607&lt;&gt;2)+($K$607&lt;&gt;2)+($R$607&lt;&gt;2)+($Y$607&lt;&gt;2)+($AF$607&lt;&gt;2))&gt;=0.5,1,0))</f>
        <v/>
      </c>
      <c r="AN607" s="8">
        <f>IF(($E$607&lt;&gt;2)+($L$607&lt;&gt;2)+($S$607&lt;&gt;2)+($Z$607&lt;&gt;2)+($AG$607&lt;&gt;2)=0,2,IF((($E$607&lt;&gt;2)*$E$607+($L$607&lt;&gt;2)*$L$607+($S$607&lt;&gt;2)*$S$607+($Z$607&lt;&gt;2)*$Z$607+($AG$607&lt;&gt;2)*$AG$607)/(($E$607&lt;&gt;2)+($L$607&lt;&gt;2)+($S$607&lt;&gt;2)+($Z$607&lt;&gt;2)+($AG$607&lt;&gt;2))&gt;=0.5,1,0))</f>
        <v/>
      </c>
      <c r="AO607" s="8">
        <f>IF(($F$607&lt;&gt;2)+($M$607&lt;&gt;2)+($T$607&lt;&gt;2)+($AA$607&lt;&gt;2)+($AH$607&lt;&gt;2)=0,2,IF((($F$607&lt;&gt;2)*$F$607+($M$607&lt;&gt;2)*$M$607+($T$607&lt;&gt;2)*$T$607+($AA$607&lt;&gt;2)*$AA$607+($AH$607&lt;&gt;2)*$AH$607)/(($F$607&lt;&gt;2)+($M$607&lt;&gt;2)+($T$607&lt;&gt;2)+($AA$607&lt;&gt;2)+($AH$607&lt;&gt;2))&gt;=0.5,1,0))</f>
        <v/>
      </c>
      <c r="AP607" s="8">
        <f>IF(($G$607&lt;&gt;2)+($N$607&lt;&gt;2)+($U$607&lt;&gt;2)+($AB$607&lt;&gt;2)+($AI$607&lt;&gt;2)=0,2,IF((($G$607&lt;&gt;2)*$G$607+($N$607&lt;&gt;2)*$N$607+($U$607&lt;&gt;2)*$U$607+($AB$607&lt;&gt;2)*$AB$607+($AI$607&lt;&gt;2)*$AI$607)/(($G$607&lt;&gt;2)+($N$607&lt;&gt;2)+($U$607&lt;&gt;2)+($AB$607&lt;&gt;2)+($AI$607&lt;&gt;2))&gt;=0.5,1,0))</f>
        <v/>
      </c>
      <c r="AR607" s="16">
        <f>'Ground truth'!$B$8</f>
        <v/>
      </c>
      <c r="AS607" s="16">
        <f>'Ground truth'!$C$8</f>
        <v/>
      </c>
      <c r="AT607" s="16">
        <f>'Ground truth'!$D$8</f>
        <v/>
      </c>
      <c r="AU607" s="16">
        <f>'Ground truth'!$E$8</f>
        <v/>
      </c>
      <c r="AV607" s="16">
        <f>'Ground truth'!$F$8</f>
        <v/>
      </c>
      <c r="AW607" s="16">
        <f>'Ground truth'!$G$8</f>
        <v/>
      </c>
    </row>
    <row r="609">
      <c r="A609" s="17" t="inlineStr">
        <is>
          <t>metrics — confident-only (unsure excluded from denominators)</t>
        </is>
      </c>
      <c r="B609" s="10" t="inlineStr">
        <is>
          <t>run 1</t>
        </is>
      </c>
      <c r="C609" s="10" t="inlineStr">
        <is>
          <t>run 2</t>
        </is>
      </c>
      <c r="D609" s="10" t="inlineStr">
        <is>
          <t>run 3</t>
        </is>
      </c>
      <c r="E609" s="10" t="inlineStr">
        <is>
          <t>run 4</t>
        </is>
      </c>
      <c r="F609" s="10" t="inlineStr">
        <is>
          <t>run 5</t>
        </is>
      </c>
      <c r="G609" s="10" t="inlineStr">
        <is>
          <t>avg-matrix</t>
        </is>
      </c>
      <c r="H609" s="10" t="inlineStr">
        <is>
          <t>mean</t>
        </is>
      </c>
      <c r="I609" s="10" t="inlineStr">
        <is>
          <t>std (pop.)</t>
        </is>
      </c>
      <c r="J609" s="17" t="inlineStr">
        <is>
          <t>notes</t>
        </is>
      </c>
    </row>
    <row r="610">
      <c r="A610" s="7" t="inlineStr">
        <is>
          <t>TP</t>
        </is>
      </c>
      <c r="B610" s="7">
        <f>SUMPRODUCT(($B$602:$G$607=1)*('Ground truth'!$B$3:$G$8=1))</f>
        <v/>
      </c>
      <c r="C610" s="7">
        <f>SUMPRODUCT(($I$602:$N$607=1)*('Ground truth'!$B$3:$G$8=1))</f>
        <v/>
      </c>
      <c r="D610" s="7">
        <f>SUMPRODUCT(($P$602:$U$607=1)*('Ground truth'!$B$3:$G$8=1))</f>
        <v/>
      </c>
      <c r="E610" s="7">
        <f>SUMPRODUCT(($W$602:$AB$607=1)*('Ground truth'!$B$3:$G$8=1))</f>
        <v/>
      </c>
      <c r="F610" s="7">
        <f>SUMPRODUCT(($AD$602:$AI$607=1)*('Ground truth'!$B$3:$G$8=1))</f>
        <v/>
      </c>
      <c r="G610" s="7">
        <f>SUMPRODUCT(($AK$602:$AP$607=1)*('Ground truth'!$B$3:$G$8=1))</f>
        <v/>
      </c>
      <c r="H610" s="12">
        <f>AVERAGE($B$610:$F$610)</f>
        <v/>
      </c>
      <c r="I610" s="12">
        <f>STDEV.P($B$610:$F$610)</f>
        <v/>
      </c>
    </row>
    <row r="611">
      <c r="A611" s="7" t="inlineStr">
        <is>
          <t>TN</t>
        </is>
      </c>
      <c r="B611" s="7">
        <f>SUMPRODUCT(($B$602:$G$607=0)*('Ground truth'!$B$3:$G$8=0))</f>
        <v/>
      </c>
      <c r="C611" s="7">
        <f>SUMPRODUCT(($I$602:$N$607=0)*('Ground truth'!$B$3:$G$8=0))</f>
        <v/>
      </c>
      <c r="D611" s="7">
        <f>SUMPRODUCT(($P$602:$U$607=0)*('Ground truth'!$B$3:$G$8=0))</f>
        <v/>
      </c>
      <c r="E611" s="7">
        <f>SUMPRODUCT(($W$602:$AB$607=0)*('Ground truth'!$B$3:$G$8=0))</f>
        <v/>
      </c>
      <c r="F611" s="7">
        <f>SUMPRODUCT(($AD$602:$AI$607=0)*('Ground truth'!$B$3:$G$8=0))</f>
        <v/>
      </c>
      <c r="G611" s="7">
        <f>SUMPRODUCT(($AK$602:$AP$607=0)*('Ground truth'!$B$3:$G$8=0))</f>
        <v/>
      </c>
      <c r="H611" s="12">
        <f>AVERAGE($B$611:$F$611)</f>
        <v/>
      </c>
      <c r="I611" s="12">
        <f>STDEV.P($B$611:$F$611)</f>
        <v/>
      </c>
    </row>
    <row r="612">
      <c r="A612" s="7" t="inlineStr">
        <is>
          <t>FP</t>
        </is>
      </c>
      <c r="B612" s="7">
        <f>SUMPRODUCT(($B$602:$G$607=1)*('Ground truth'!$B$3:$G$8=0))</f>
        <v/>
      </c>
      <c r="C612" s="7">
        <f>SUMPRODUCT(($I$602:$N$607=1)*('Ground truth'!$B$3:$G$8=0))</f>
        <v/>
      </c>
      <c r="D612" s="7">
        <f>SUMPRODUCT(($P$602:$U$607=1)*('Ground truth'!$B$3:$G$8=0))</f>
        <v/>
      </c>
      <c r="E612" s="7">
        <f>SUMPRODUCT(($W$602:$AB$607=1)*('Ground truth'!$B$3:$G$8=0))</f>
        <v/>
      </c>
      <c r="F612" s="7">
        <f>SUMPRODUCT(($AD$602:$AI$607=1)*('Ground truth'!$B$3:$G$8=0))</f>
        <v/>
      </c>
      <c r="G612" s="7">
        <f>SUMPRODUCT(($AK$602:$AP$607=1)*('Ground truth'!$B$3:$G$8=0))</f>
        <v/>
      </c>
      <c r="H612" s="12">
        <f>AVERAGE($B$612:$F$612)</f>
        <v/>
      </c>
      <c r="I612" s="12">
        <f>STDEV.P($B$612:$F$612)</f>
        <v/>
      </c>
    </row>
    <row r="613">
      <c r="A613" s="7" t="inlineStr">
        <is>
          <t>FN</t>
        </is>
      </c>
      <c r="B613" s="7">
        <f>SUMPRODUCT(($B$602:$G$607=0)*('Ground truth'!$B$3:$G$8=1))</f>
        <v/>
      </c>
      <c r="C613" s="7">
        <f>SUMPRODUCT(($I$602:$N$607=0)*('Ground truth'!$B$3:$G$8=1))</f>
        <v/>
      </c>
      <c r="D613" s="7">
        <f>SUMPRODUCT(($P$602:$U$607=0)*('Ground truth'!$B$3:$G$8=1))</f>
        <v/>
      </c>
      <c r="E613" s="7">
        <f>SUMPRODUCT(($W$602:$AB$607=0)*('Ground truth'!$B$3:$G$8=1))</f>
        <v/>
      </c>
      <c r="F613" s="7">
        <f>SUMPRODUCT(($AD$602:$AI$607=0)*('Ground truth'!$B$3:$G$8=1))</f>
        <v/>
      </c>
      <c r="G613" s="7">
        <f>SUMPRODUCT(($AK$602:$AP$607=0)*('Ground truth'!$B$3:$G$8=1))</f>
        <v/>
      </c>
      <c r="H613" s="12">
        <f>AVERAGE($B$613:$F$613)</f>
        <v/>
      </c>
      <c r="I613" s="12">
        <f>STDEV.P($B$613:$F$613)</f>
        <v/>
      </c>
    </row>
    <row r="614">
      <c r="A614" s="4" t="inlineStr">
        <is>
          <t>Precision</t>
        </is>
      </c>
      <c r="B614" s="12">
        <f>IFERROR($B$610/($B$610+$B$612),0)</f>
        <v/>
      </c>
      <c r="C614" s="12">
        <f>IFERROR($C$610/($C$610+$C$612),0)</f>
        <v/>
      </c>
      <c r="D614" s="12">
        <f>IFERROR($D$610/($D$610+$D$612),0)</f>
        <v/>
      </c>
      <c r="E614" s="12">
        <f>IFERROR($E$610/($E$610+$E$612),0)</f>
        <v/>
      </c>
      <c r="F614" s="12">
        <f>IFERROR($F$610/($F$610+$F$612),0)</f>
        <v/>
      </c>
      <c r="G614" s="12">
        <f>IFERROR($G$610/($G$610+$G$612),0)</f>
        <v/>
      </c>
      <c r="H614" s="18">
        <f>AVERAGE($B$614:$F$614)</f>
        <v/>
      </c>
      <c r="I614" s="18">
        <f>STDEV.P($B$614:$F$614)</f>
        <v/>
      </c>
    </row>
    <row r="615">
      <c r="A615" s="4" t="inlineStr">
        <is>
          <t>Recall</t>
        </is>
      </c>
      <c r="B615" s="12">
        <f>IFERROR($B$610/($B$610+$B$613),0)</f>
        <v/>
      </c>
      <c r="C615" s="12">
        <f>IFERROR($C$610/($C$610+$C$613),0)</f>
        <v/>
      </c>
      <c r="D615" s="12">
        <f>IFERROR($D$610/($D$610+$D$613),0)</f>
        <v/>
      </c>
      <c r="E615" s="12">
        <f>IFERROR($E$610/($E$610+$E$613),0)</f>
        <v/>
      </c>
      <c r="F615" s="12">
        <f>IFERROR($F$610/($F$610+$F$613),0)</f>
        <v/>
      </c>
      <c r="G615" s="12">
        <f>IFERROR($G$610/($G$610+$G$613),0)</f>
        <v/>
      </c>
      <c r="H615" s="18">
        <f>AVERAGE($B$615:$F$615)</f>
        <v/>
      </c>
      <c r="I615" s="18">
        <f>STDEV.P($B$615:$F$615)</f>
        <v/>
      </c>
    </row>
    <row r="616">
      <c r="A616" s="4" t="inlineStr">
        <is>
          <t>F1</t>
        </is>
      </c>
      <c r="B616" s="12">
        <f>IFERROR(2*$B$614*$B$615/($B$614+$B$615),0)</f>
        <v/>
      </c>
      <c r="C616" s="12">
        <f>IFERROR(2*$C$614*$C$615/($C$614+$C$615),0)</f>
        <v/>
      </c>
      <c r="D616" s="12">
        <f>IFERROR(2*$D$614*$D$615/($D$614+$D$615),0)</f>
        <v/>
      </c>
      <c r="E616" s="12">
        <f>IFERROR(2*$E$614*$E$615/($E$614+$E$615),0)</f>
        <v/>
      </c>
      <c r="F616" s="12">
        <f>IFERROR(2*$F$614*$F$615/($F$614+$F$615),0)</f>
        <v/>
      </c>
      <c r="G616" s="12">
        <f>IFERROR(2*$G$614*$G$615/($G$614+$G$615),0)</f>
        <v/>
      </c>
      <c r="H616" s="18">
        <f>AVERAGE($B$616:$F$616)</f>
        <v/>
      </c>
      <c r="I616" s="18">
        <f>STDEV.P($B$616:$F$616)</f>
        <v/>
      </c>
    </row>
    <row r="617">
      <c r="A617" s="4" t="inlineStr">
        <is>
          <t>Accuracy</t>
        </is>
      </c>
      <c r="B617" s="12">
        <f>IFERROR(($B$610+$B$611)/($B$610+$B$611+$B$612+$B$613),0)</f>
        <v/>
      </c>
      <c r="C617" s="12">
        <f>IFERROR(($C$610+$C$611)/($C$610+$C$611+$C$612+$C$613),0)</f>
        <v/>
      </c>
      <c r="D617" s="12">
        <f>IFERROR(($D$610+$D$611)/($D$610+$D$611+$D$612+$D$613),0)</f>
        <v/>
      </c>
      <c r="E617" s="12">
        <f>IFERROR(($E$610+$E$611)/($E$610+$E$611+$E$612+$E$613),0)</f>
        <v/>
      </c>
      <c r="F617" s="12">
        <f>IFERROR(($F$610+$F$611)/($F$610+$F$611+$F$612+$F$613),0)</f>
        <v/>
      </c>
      <c r="G617" s="12">
        <f>IFERROR(($G$610+$G$611)/($G$610+$G$611+$G$612+$G$613),0)</f>
        <v/>
      </c>
      <c r="H617" s="18">
        <f>AVERAGE($B$617:$F$617)</f>
        <v/>
      </c>
      <c r="I617" s="18">
        <f>STDEV.P($B$617:$F$617)</f>
        <v/>
      </c>
    </row>
    <row r="618">
      <c r="A618" s="4" t="inlineStr">
        <is>
          <t>Edit distance</t>
        </is>
      </c>
      <c r="B618" s="12">
        <f>SUMPRODUCT(ABS('Ground truth'!$B$3:$G$8-$B$602:$G$607))</f>
        <v/>
      </c>
      <c r="C618" s="12">
        <f>SUMPRODUCT(ABS('Ground truth'!$B$3:$G$8-$I$602:$N$607))</f>
        <v/>
      </c>
      <c r="D618" s="12">
        <f>SUMPRODUCT(ABS('Ground truth'!$B$3:$G$8-$P$602:$U$607))</f>
        <v/>
      </c>
      <c r="E618" s="12">
        <f>SUMPRODUCT(ABS('Ground truth'!$B$3:$G$8-$W$602:$AB$607))</f>
        <v/>
      </c>
      <c r="F618" s="12">
        <f>SUMPRODUCT(ABS('Ground truth'!$B$3:$G$8-$AD$602:$AI$607))</f>
        <v/>
      </c>
      <c r="G618" s="12">
        <f>SUMPRODUCT(ABS('Ground truth'!$B$3:$G$8-$AK$602:$AP$607))</f>
        <v/>
      </c>
      <c r="H618" s="18">
        <f>AVERAGE($B$618:$F$618)</f>
        <v/>
      </c>
      <c r="I618" s="18">
        <f>STDEV.P($B$618:$F$618)</f>
        <v/>
      </c>
    </row>
    <row r="619">
      <c r="A619" s="4" t="inlineStr">
        <is>
          <t>Spectral distance</t>
        </is>
      </c>
      <c r="B619" s="12">
        <f>SQRT(SUMPRODUCT(('Ground truth'!$J$3:$J$8-$B$629:$B$634)^2))</f>
        <v/>
      </c>
      <c r="C619" s="12">
        <f>SQRT(SUMPRODUCT(('Ground truth'!$J$3:$J$8-$C$629:$C$634)^2))</f>
        <v/>
      </c>
      <c r="D619" s="12">
        <f>SQRT(SUMPRODUCT(('Ground truth'!$J$3:$J$8-$D$629:$D$634)^2))</f>
        <v/>
      </c>
      <c r="E619" s="12">
        <f>SQRT(SUMPRODUCT(('Ground truth'!$J$3:$J$8-$E$629:$E$634)^2))</f>
        <v/>
      </c>
      <c r="F619" s="12">
        <f>SQRT(SUMPRODUCT(('Ground truth'!$J$3:$J$8-$F$629:$F$634)^2))</f>
        <v/>
      </c>
      <c r="G619" s="12">
        <f>SQRT(SUMPRODUCT(('Ground truth'!$J$3:$J$8-$G$629:$G$634)^2))</f>
        <v/>
      </c>
      <c r="H619" s="18">
        <f>AVERAGE($B$619:$F$619)</f>
        <v/>
      </c>
      <c r="I619" s="18">
        <f>STDEV.P($B$619:$F$619)</f>
        <v/>
      </c>
    </row>
    <row r="620">
      <c r="A620" s="4" t="inlineStr">
        <is>
          <t>Unsure cells</t>
        </is>
      </c>
      <c r="B620" s="7">
        <f>COUNTIF($B$602:$G$607,2)</f>
        <v/>
      </c>
      <c r="C620" s="7">
        <f>COUNTIF($I$602:$N$607,2)</f>
        <v/>
      </c>
      <c r="D620" s="7">
        <f>COUNTIF($P$602:$U$607,2)</f>
        <v/>
      </c>
      <c r="E620" s="7">
        <f>COUNTIF($W$602:$AB$607,2)</f>
        <v/>
      </c>
      <c r="F620" s="7">
        <f>COUNTIF($AD$602:$AI$607,2)</f>
        <v/>
      </c>
      <c r="G620" s="7">
        <f>COUNTIF($AK$602:$AP$607,2)</f>
        <v/>
      </c>
      <c r="H620" s="12">
        <f>AVERAGE($B$620:$F$620)</f>
        <v/>
      </c>
      <c r="I620" s="12">
        <f>STDEV.P($B$620:$F$620)</f>
        <v/>
      </c>
    </row>
    <row r="621">
      <c r="A621" s="3" t="inlineStr">
        <is>
          <t>eigenvalues (real part, numpy order; pasted)</t>
        </is>
      </c>
    </row>
    <row r="622">
      <c r="A622" s="3" t="inlineStr">
        <is>
          <t xml:space="preserve">  λ1</t>
        </is>
      </c>
      <c r="B622" s="19" t="n">
        <v>4.222743305954425</v>
      </c>
      <c r="C622" s="19" t="n">
        <v>4.222743305954425</v>
      </c>
      <c r="D622" s="19" t="n">
        <v>4.222743305954425</v>
      </c>
      <c r="E622" s="19" t="n">
        <v>4.222743305954425</v>
      </c>
      <c r="F622" s="19" t="n">
        <v>4.222743305954425</v>
      </c>
      <c r="G622" s="19" t="n">
        <v>4.222743305954425</v>
      </c>
    </row>
    <row r="623">
      <c r="A623" s="3" t="inlineStr">
        <is>
          <t xml:space="preserve">  λ2</t>
        </is>
      </c>
      <c r="B623" s="19" t="n">
        <v>1.11238871926102</v>
      </c>
      <c r="C623" s="19" t="n">
        <v>1.11238871926102</v>
      </c>
      <c r="D623" s="19" t="n">
        <v>1.11238871926102</v>
      </c>
      <c r="E623" s="19" t="n">
        <v>1.11238871926102</v>
      </c>
      <c r="F623" s="19" t="n">
        <v>1.11238871926102</v>
      </c>
      <c r="G623" s="19" t="n">
        <v>1.11238871926102</v>
      </c>
    </row>
    <row r="624">
      <c r="A624" s="3" t="inlineStr">
        <is>
          <t xml:space="preserve">  λ3</t>
        </is>
      </c>
      <c r="B624" s="19" t="n">
        <v>-0.8085297435813276</v>
      </c>
      <c r="C624" s="19" t="n">
        <v>-0.8085297435813276</v>
      </c>
      <c r="D624" s="19" t="n">
        <v>-0.8085297435813276</v>
      </c>
      <c r="E624" s="19" t="n">
        <v>-0.8085297435813276</v>
      </c>
      <c r="F624" s="19" t="n">
        <v>-0.8085297435813276</v>
      </c>
      <c r="G624" s="19" t="n">
        <v>-0.8085297435813276</v>
      </c>
    </row>
    <row r="625">
      <c r="A625" s="3" t="inlineStr">
        <is>
          <t xml:space="preserve">  λ4</t>
        </is>
      </c>
      <c r="B625" s="19" t="n">
        <v>-0.5266022816341158</v>
      </c>
      <c r="C625" s="19" t="n">
        <v>-0.5266022816341158</v>
      </c>
      <c r="D625" s="19" t="n">
        <v>-0.5266022816341158</v>
      </c>
      <c r="E625" s="19" t="n">
        <v>-0.5266022816341158</v>
      </c>
      <c r="F625" s="19" t="n">
        <v>-0.5266022816341158</v>
      </c>
      <c r="G625" s="19" t="n">
        <v>-0.5266022816341158</v>
      </c>
    </row>
    <row r="626">
      <c r="A626" s="3" t="inlineStr">
        <is>
          <t xml:space="preserve">  λ5</t>
        </is>
      </c>
      <c r="B626" s="19" t="n">
        <v>2</v>
      </c>
      <c r="C626" s="19" t="n">
        <v>2</v>
      </c>
      <c r="D626" s="19" t="n">
        <v>2</v>
      </c>
      <c r="E626" s="19" t="n">
        <v>2</v>
      </c>
      <c r="F626" s="19" t="n">
        <v>2</v>
      </c>
      <c r="G626" s="19" t="n">
        <v>2</v>
      </c>
    </row>
    <row r="627">
      <c r="A627" s="3" t="inlineStr">
        <is>
          <t xml:space="preserve">  λ6</t>
        </is>
      </c>
      <c r="B627" s="19" t="n">
        <v>-3.33514409060506e-17</v>
      </c>
      <c r="C627" s="19" t="n">
        <v>-3.33514409060506e-17</v>
      </c>
      <c r="D627" s="19" t="n">
        <v>-3.33514409060506e-17</v>
      </c>
      <c r="E627" s="19" t="n">
        <v>-3.33514409060506e-17</v>
      </c>
      <c r="F627" s="19" t="n">
        <v>-3.33514409060506e-17</v>
      </c>
      <c r="G627" s="19" t="n">
        <v>-3.33514409060506e-17</v>
      </c>
    </row>
    <row r="628">
      <c r="A628" s="3" t="inlineStr">
        <is>
          <t>eigenvalues sorted desc (LARGE)</t>
        </is>
      </c>
    </row>
    <row r="629">
      <c r="A629" s="3" t="inlineStr">
        <is>
          <t xml:space="preserve">  λ(1)</t>
        </is>
      </c>
      <c r="B629" s="19">
        <f>LARGE($B$622:$B$627,1)</f>
        <v/>
      </c>
      <c r="C629" s="19">
        <f>LARGE($C$622:$C$627,1)</f>
        <v/>
      </c>
      <c r="D629" s="19">
        <f>LARGE($D$622:$D$627,1)</f>
        <v/>
      </c>
      <c r="E629" s="19">
        <f>LARGE($E$622:$E$627,1)</f>
        <v/>
      </c>
      <c r="F629" s="19">
        <f>LARGE($F$622:$F$627,1)</f>
        <v/>
      </c>
      <c r="G629" s="19">
        <f>LARGE($G$622:$G$627,1)</f>
        <v/>
      </c>
    </row>
    <row r="630">
      <c r="A630" s="3" t="inlineStr">
        <is>
          <t xml:space="preserve">  λ(2)</t>
        </is>
      </c>
      <c r="B630" s="19">
        <f>LARGE($B$622:$B$627,2)</f>
        <v/>
      </c>
      <c r="C630" s="19">
        <f>LARGE($C$622:$C$627,2)</f>
        <v/>
      </c>
      <c r="D630" s="19">
        <f>LARGE($D$622:$D$627,2)</f>
        <v/>
      </c>
      <c r="E630" s="19">
        <f>LARGE($E$622:$E$627,2)</f>
        <v/>
      </c>
      <c r="F630" s="19">
        <f>LARGE($F$622:$F$627,2)</f>
        <v/>
      </c>
      <c r="G630" s="19">
        <f>LARGE($G$622:$G$627,2)</f>
        <v/>
      </c>
    </row>
    <row r="631">
      <c r="A631" s="3" t="inlineStr">
        <is>
          <t xml:space="preserve">  λ(3)</t>
        </is>
      </c>
      <c r="B631" s="19">
        <f>LARGE($B$622:$B$627,3)</f>
        <v/>
      </c>
      <c r="C631" s="19">
        <f>LARGE($C$622:$C$627,3)</f>
        <v/>
      </c>
      <c r="D631" s="19">
        <f>LARGE($D$622:$D$627,3)</f>
        <v/>
      </c>
      <c r="E631" s="19">
        <f>LARGE($E$622:$E$627,3)</f>
        <v/>
      </c>
      <c r="F631" s="19">
        <f>LARGE($F$622:$F$627,3)</f>
        <v/>
      </c>
      <c r="G631" s="19">
        <f>LARGE($G$622:$G$627,3)</f>
        <v/>
      </c>
    </row>
    <row r="632">
      <c r="A632" s="3" t="inlineStr">
        <is>
          <t xml:space="preserve">  λ(4)</t>
        </is>
      </c>
      <c r="B632" s="19">
        <f>LARGE($B$622:$B$627,4)</f>
        <v/>
      </c>
      <c r="C632" s="19">
        <f>LARGE($C$622:$C$627,4)</f>
        <v/>
      </c>
      <c r="D632" s="19">
        <f>LARGE($D$622:$D$627,4)</f>
        <v/>
      </c>
      <c r="E632" s="19">
        <f>LARGE($E$622:$E$627,4)</f>
        <v/>
      </c>
      <c r="F632" s="19">
        <f>LARGE($F$622:$F$627,4)</f>
        <v/>
      </c>
      <c r="G632" s="19">
        <f>LARGE($G$622:$G$627,4)</f>
        <v/>
      </c>
    </row>
    <row r="633">
      <c r="A633" s="3" t="inlineStr">
        <is>
          <t xml:space="preserve">  λ(5)</t>
        </is>
      </c>
      <c r="B633" s="19">
        <f>LARGE($B$622:$B$627,5)</f>
        <v/>
      </c>
      <c r="C633" s="19">
        <f>LARGE($C$622:$C$627,5)</f>
        <v/>
      </c>
      <c r="D633" s="19">
        <f>LARGE($D$622:$D$627,5)</f>
        <v/>
      </c>
      <c r="E633" s="19">
        <f>LARGE($E$622:$E$627,5)</f>
        <v/>
      </c>
      <c r="F633" s="19">
        <f>LARGE($F$622:$F$627,5)</f>
        <v/>
      </c>
      <c r="G633" s="19">
        <f>LARGE($G$622:$G$627,5)</f>
        <v/>
      </c>
    </row>
    <row r="634">
      <c r="A634" s="3" t="inlineStr">
        <is>
          <t xml:space="preserve">  λ(6)</t>
        </is>
      </c>
      <c r="B634" s="19">
        <f>LARGE($B$622:$B$627,6)</f>
        <v/>
      </c>
      <c r="C634" s="19">
        <f>LARGE($C$622:$C$627,6)</f>
        <v/>
      </c>
      <c r="D634" s="19">
        <f>LARGE($D$622:$D$627,6)</f>
        <v/>
      </c>
      <c r="E634" s="19">
        <f>LARGE($E$622:$E$627,6)</f>
        <v/>
      </c>
      <c r="F634" s="19">
        <f>LARGE($F$622:$F$627,6)</f>
        <v/>
      </c>
      <c r="G634" s="19">
        <f>LARGE($G$622:$G$627,6)</f>
        <v/>
      </c>
    </row>
    <row r="635">
      <c r="A635" s="3" t="inlineStr">
        <is>
          <t>check: Σeig − trace (→0)</t>
        </is>
      </c>
      <c r="B635" s="3">
        <f>ROUND(SUM($B$622:$B$627)-($B$602+$C$603+$D$604+$E$605+$F$606+$G$607),6)</f>
        <v/>
      </c>
      <c r="C635" s="3">
        <f>ROUND(SUM($C$622:$C$627)-($I$602+$J$603+$K$604+$L$605+$M$606+$N$607),6)</f>
        <v/>
      </c>
      <c r="D635" s="3">
        <f>ROUND(SUM($D$622:$D$627)-($P$602+$Q$603+$R$604+$S$605+$T$606+$U$607),6)</f>
        <v/>
      </c>
      <c r="E635" s="3">
        <f>ROUND(SUM($E$622:$E$627)-($W$602+$X$603+$Y$604+$Z$605+$AA$606+$AB$607),6)</f>
        <v/>
      </c>
      <c r="F635" s="3">
        <f>ROUND(SUM($F$622:$F$627)-($AD$602+$AE$603+$AF$604+$AG$605+$AH$606+$AI$607),6)</f>
        <v/>
      </c>
      <c r="G635" s="3">
        <f>ROUND(SUM($G$622:$G$627)-($AK$602+$AL$603+$AM$604+$AN$605+$AO$606+$AP$607),6)</f>
        <v/>
      </c>
    </row>
    <row r="636">
      <c r="A636" s="3" t="inlineStr">
        <is>
          <t>check: Πeig − det (→0)</t>
        </is>
      </c>
      <c r="B636" s="3">
        <f>ROUND(MDETERM($B$602:$G$607)-PRODUCT($B$622:$B$627),6)</f>
        <v/>
      </c>
      <c r="C636" s="3">
        <f>ROUND(MDETERM($I$602:$N$607)-PRODUCT($C$622:$C$627),6)</f>
        <v/>
      </c>
      <c r="D636" s="3">
        <f>ROUND(MDETERM($P$602:$U$607)-PRODUCT($D$622:$D$627),6)</f>
        <v/>
      </c>
      <c r="E636" s="3">
        <f>ROUND(MDETERM($W$602:$AB$607)-PRODUCT($E$622:$E$627),6)</f>
        <v/>
      </c>
      <c r="F636" s="3">
        <f>ROUND(MDETERM($AD$602:$AI$607)-PRODUCT($F$622:$F$627),6)</f>
        <v/>
      </c>
      <c r="G636" s="3">
        <f>ROUND(MDETERM($AK$602:$AP$607)-PRODUCT($G$622:$G$627),6)</f>
        <v/>
      </c>
    </row>
    <row r="637">
      <c r="A637" s="3" t="inlineStr">
        <is>
          <t>complex eigenvalues?</t>
        </is>
      </c>
      <c r="B637" s="3" t="inlineStr"/>
      <c r="C637" s="3" t="inlineStr"/>
      <c r="D637" s="3" t="inlineStr"/>
      <c r="E637" s="3" t="inlineStr"/>
      <c r="F637" s="3" t="inlineStr"/>
      <c r="G637" s="3" t="inlineStr"/>
    </row>
    <row r="638">
      <c r="A638" s="3" t="inlineStr">
        <is>
          <t>check: det(M − λᵢI) per sorted λ (→0)</t>
        </is>
      </c>
    </row>
    <row r="639">
      <c r="A639" s="3" t="inlineStr">
        <is>
          <t xml:space="preserve">  det(M − λ(1)I)</t>
        </is>
      </c>
      <c r="B639" s="3">
        <f t="array" ref="B639">ROUND(MDETERM($B$602:$G$607-$B$629*MUNIT(6)),6)</f>
        <v/>
      </c>
      <c r="C639" s="3">
        <f t="array" ref="C639">ROUND(MDETERM($I$602:$N$607-$C$629*MUNIT(6)),6)</f>
        <v/>
      </c>
      <c r="D639" s="3">
        <f t="array" ref="D639">ROUND(MDETERM($P$602:$U$607-$D$629*MUNIT(6)),6)</f>
        <v/>
      </c>
      <c r="E639" s="3">
        <f t="array" ref="E639">ROUND(MDETERM($W$602:$AB$607-$E$629*MUNIT(6)),6)</f>
        <v/>
      </c>
      <c r="F639" s="3">
        <f t="array" ref="F639">ROUND(MDETERM($AD$602:$AI$607-$F$629*MUNIT(6)),6)</f>
        <v/>
      </c>
      <c r="G639" s="3">
        <f t="array" ref="G639">ROUND(MDETERM($AK$602:$AP$607-$G$629*MUNIT(6)),6)</f>
        <v/>
      </c>
    </row>
    <row r="640">
      <c r="A640" s="3" t="inlineStr">
        <is>
          <t xml:space="preserve">  det(M − λ(2)I)</t>
        </is>
      </c>
      <c r="B640" s="3">
        <f t="array" ref="B640">ROUND(MDETERM($B$602:$G$607-$B$630*MUNIT(6)),6)</f>
        <v/>
      </c>
      <c r="C640" s="3">
        <f t="array" ref="C640">ROUND(MDETERM($I$602:$N$607-$C$630*MUNIT(6)),6)</f>
        <v/>
      </c>
      <c r="D640" s="3">
        <f t="array" ref="D640">ROUND(MDETERM($P$602:$U$607-$D$630*MUNIT(6)),6)</f>
        <v/>
      </c>
      <c r="E640" s="3">
        <f t="array" ref="E640">ROUND(MDETERM($W$602:$AB$607-$E$630*MUNIT(6)),6)</f>
        <v/>
      </c>
      <c r="F640" s="3">
        <f t="array" ref="F640">ROUND(MDETERM($AD$602:$AI$607-$F$630*MUNIT(6)),6)</f>
        <v/>
      </c>
      <c r="G640" s="3">
        <f t="array" ref="G640">ROUND(MDETERM($AK$602:$AP$607-$G$630*MUNIT(6)),6)</f>
        <v/>
      </c>
    </row>
    <row r="641">
      <c r="A641" s="3" t="inlineStr">
        <is>
          <t xml:space="preserve">  det(M − λ(3)I)</t>
        </is>
      </c>
      <c r="B641" s="3">
        <f t="array" ref="B641">ROUND(MDETERM($B$602:$G$607-$B$631*MUNIT(6)),6)</f>
        <v/>
      </c>
      <c r="C641" s="3">
        <f t="array" ref="C641">ROUND(MDETERM($I$602:$N$607-$C$631*MUNIT(6)),6)</f>
        <v/>
      </c>
      <c r="D641" s="3">
        <f t="array" ref="D641">ROUND(MDETERM($P$602:$U$607-$D$631*MUNIT(6)),6)</f>
        <v/>
      </c>
      <c r="E641" s="3">
        <f t="array" ref="E641">ROUND(MDETERM($W$602:$AB$607-$E$631*MUNIT(6)),6)</f>
        <v/>
      </c>
      <c r="F641" s="3">
        <f t="array" ref="F641">ROUND(MDETERM($AD$602:$AI$607-$F$631*MUNIT(6)),6)</f>
        <v/>
      </c>
      <c r="G641" s="3">
        <f t="array" ref="G641">ROUND(MDETERM($AK$602:$AP$607-$G$631*MUNIT(6)),6)</f>
        <v/>
      </c>
    </row>
    <row r="642">
      <c r="A642" s="3" t="inlineStr">
        <is>
          <t xml:space="preserve">  det(M − λ(4)I)</t>
        </is>
      </c>
      <c r="B642" s="3">
        <f t="array" ref="B642">ROUND(MDETERM($B$602:$G$607-$B$632*MUNIT(6)),6)</f>
        <v/>
      </c>
      <c r="C642" s="3">
        <f t="array" ref="C642">ROUND(MDETERM($I$602:$N$607-$C$632*MUNIT(6)),6)</f>
        <v/>
      </c>
      <c r="D642" s="3">
        <f t="array" ref="D642">ROUND(MDETERM($P$602:$U$607-$D$632*MUNIT(6)),6)</f>
        <v/>
      </c>
      <c r="E642" s="3">
        <f t="array" ref="E642">ROUND(MDETERM($W$602:$AB$607-$E$632*MUNIT(6)),6)</f>
        <v/>
      </c>
      <c r="F642" s="3">
        <f t="array" ref="F642">ROUND(MDETERM($AD$602:$AI$607-$F$632*MUNIT(6)),6)</f>
        <v/>
      </c>
      <c r="G642" s="3">
        <f t="array" ref="G642">ROUND(MDETERM($AK$602:$AP$607-$G$632*MUNIT(6)),6)</f>
        <v/>
      </c>
    </row>
    <row r="643">
      <c r="A643" s="3" t="inlineStr">
        <is>
          <t xml:space="preserve">  det(M − λ(5)I)</t>
        </is>
      </c>
      <c r="B643" s="3">
        <f t="array" ref="B643">ROUND(MDETERM($B$602:$G$607-$B$633*MUNIT(6)),6)</f>
        <v/>
      </c>
      <c r="C643" s="3">
        <f t="array" ref="C643">ROUND(MDETERM($I$602:$N$607-$C$633*MUNIT(6)),6)</f>
        <v/>
      </c>
      <c r="D643" s="3">
        <f t="array" ref="D643">ROUND(MDETERM($P$602:$U$607-$D$633*MUNIT(6)),6)</f>
        <v/>
      </c>
      <c r="E643" s="3">
        <f t="array" ref="E643">ROUND(MDETERM($W$602:$AB$607-$E$633*MUNIT(6)),6)</f>
        <v/>
      </c>
      <c r="F643" s="3">
        <f t="array" ref="F643">ROUND(MDETERM($AD$602:$AI$607-$F$633*MUNIT(6)),6)</f>
        <v/>
      </c>
      <c r="G643" s="3">
        <f t="array" ref="G643">ROUND(MDETERM($AK$602:$AP$607-$G$633*MUNIT(6)),6)</f>
        <v/>
      </c>
    </row>
    <row r="644">
      <c r="A644" s="3" t="inlineStr">
        <is>
          <t xml:space="preserve">  det(M − λ(6)I)</t>
        </is>
      </c>
      <c r="B644" s="3">
        <f t="array" ref="B644">ROUND(MDETERM($B$602:$G$607-$B$634*MUNIT(6)),6)</f>
        <v/>
      </c>
      <c r="C644" s="3">
        <f t="array" ref="C644">ROUND(MDETERM($I$602:$N$607-$C$634*MUNIT(6)),6)</f>
        <v/>
      </c>
      <c r="D644" s="3">
        <f t="array" ref="D644">ROUND(MDETERM($P$602:$U$607-$D$634*MUNIT(6)),6)</f>
        <v/>
      </c>
      <c r="E644" s="3">
        <f t="array" ref="E644">ROUND(MDETERM($W$602:$AB$607-$E$634*MUNIT(6)),6)</f>
        <v/>
      </c>
      <c r="F644" s="3">
        <f t="array" ref="F644">ROUND(MDETERM($AD$602:$AI$607-$F$634*MUNIT(6)),6)</f>
        <v/>
      </c>
      <c r="G644" s="3">
        <f t="array" ref="G644">ROUND(MDETERM($AK$602:$AP$607-$G$634*MUNIT(6)),6)</f>
        <v/>
      </c>
    </row>
    <row r="648" ht="16" customHeight="1">
      <c r="A648" s="14" t="inlineStr">
        <is>
          <t>RAG R2 | deepseek-r1:14b</t>
        </is>
      </c>
      <c r="B648" s="9" t="inlineStr">
        <is>
          <t>run 1 (raw, pasted)</t>
        </is>
      </c>
      <c r="I648" s="9" t="inlineStr">
        <is>
          <t>run 2 (raw, pasted)</t>
        </is>
      </c>
      <c r="P648" s="9" t="inlineStr">
        <is>
          <t>run 3 (raw, pasted)</t>
        </is>
      </c>
      <c r="W648" s="9" t="inlineStr">
        <is>
          <t>run 4 (raw, pasted)</t>
        </is>
      </c>
      <c r="AD648" s="9" t="inlineStr">
        <is>
          <t>run 5 (raw, pasted)</t>
        </is>
      </c>
      <c r="AK648" s="9" t="inlineStr">
        <is>
          <t>Step2 average matrix (formula)</t>
        </is>
      </c>
      <c r="AR648" s="9" t="inlineStr">
        <is>
          <t>ground truth (reference)</t>
        </is>
      </c>
    </row>
    <row r="649" ht="60" customHeight="1">
      <c r="B649" s="15" t="inlineStr">
        <is>
          <t>Spacecraft</t>
        </is>
      </c>
      <c r="C649" s="15" t="inlineStr">
        <is>
          <t>Guidance, Navigation, and Control (GNC) Subsystem</t>
        </is>
      </c>
      <c r="D649" s="15" t="inlineStr">
        <is>
          <t>Propulsion Subsystem</t>
        </is>
      </c>
      <c r="E649" s="15" t="inlineStr">
        <is>
          <t>Power Subsystem</t>
        </is>
      </c>
      <c r="F649" s="15" t="inlineStr">
        <is>
          <t>Reaction Wheel</t>
        </is>
      </c>
      <c r="G649" s="15" t="inlineStr">
        <is>
          <t>GNC Software</t>
        </is>
      </c>
      <c r="I649" s="15" t="inlineStr">
        <is>
          <t>Spacecraft</t>
        </is>
      </c>
      <c r="J649" s="15" t="inlineStr">
        <is>
          <t>Guidance, Navigation, and Control (GNC) Subsystem</t>
        </is>
      </c>
      <c r="K649" s="15" t="inlineStr">
        <is>
          <t>Propulsion Subsystem</t>
        </is>
      </c>
      <c r="L649" s="15" t="inlineStr">
        <is>
          <t>Power Subsystem</t>
        </is>
      </c>
      <c r="M649" s="15" t="inlineStr">
        <is>
          <t>Reaction Wheel</t>
        </is>
      </c>
      <c r="N649" s="15" t="inlineStr">
        <is>
          <t>GNC Software</t>
        </is>
      </c>
      <c r="P649" s="15" t="inlineStr">
        <is>
          <t>Spacecraft</t>
        </is>
      </c>
      <c r="Q649" s="15" t="inlineStr">
        <is>
          <t>Guidance, Navigation, and Control (GNC) Subsystem</t>
        </is>
      </c>
      <c r="R649" s="15" t="inlineStr">
        <is>
          <t>Propulsion Subsystem</t>
        </is>
      </c>
      <c r="S649" s="15" t="inlineStr">
        <is>
          <t>Power Subsystem</t>
        </is>
      </c>
      <c r="T649" s="15" t="inlineStr">
        <is>
          <t>Reaction Wheel</t>
        </is>
      </c>
      <c r="U649" s="15" t="inlineStr">
        <is>
          <t>GNC Software</t>
        </is>
      </c>
      <c r="W649" s="15" t="inlineStr">
        <is>
          <t>Spacecraft</t>
        </is>
      </c>
      <c r="X649" s="15" t="inlineStr">
        <is>
          <t>Guidance, Navigation, and Control (GNC) Subsystem</t>
        </is>
      </c>
      <c r="Y649" s="15" t="inlineStr">
        <is>
          <t>Propulsion Subsystem</t>
        </is>
      </c>
      <c r="Z649" s="15" t="inlineStr">
        <is>
          <t>Power Subsystem</t>
        </is>
      </c>
      <c r="AA649" s="15" t="inlineStr">
        <is>
          <t>Reaction Wheel</t>
        </is>
      </c>
      <c r="AB649" s="15" t="inlineStr">
        <is>
          <t>GNC Software</t>
        </is>
      </c>
      <c r="AD649" s="15" t="inlineStr">
        <is>
          <t>Spacecraft</t>
        </is>
      </c>
      <c r="AE649" s="15" t="inlineStr">
        <is>
          <t>Guidance, Navigation, and Control (GNC) Subsystem</t>
        </is>
      </c>
      <c r="AF649" s="15" t="inlineStr">
        <is>
          <t>Propulsion Subsystem</t>
        </is>
      </c>
      <c r="AG649" s="15" t="inlineStr">
        <is>
          <t>Power Subsystem</t>
        </is>
      </c>
      <c r="AH649" s="15" t="inlineStr">
        <is>
          <t>Reaction Wheel</t>
        </is>
      </c>
      <c r="AI649" s="15" t="inlineStr">
        <is>
          <t>GNC Software</t>
        </is>
      </c>
      <c r="AK649" s="15" t="inlineStr">
        <is>
          <t>Spacecraft</t>
        </is>
      </c>
      <c r="AL649" s="15" t="inlineStr">
        <is>
          <t>Guidance, Navigation, and Control (GNC) Subsystem</t>
        </is>
      </c>
      <c r="AM649" s="15" t="inlineStr">
        <is>
          <t>Propulsion Subsystem</t>
        </is>
      </c>
      <c r="AN649" s="15" t="inlineStr">
        <is>
          <t>Power Subsystem</t>
        </is>
      </c>
      <c r="AO649" s="15" t="inlineStr">
        <is>
          <t>Reaction Wheel</t>
        </is>
      </c>
      <c r="AP649" s="15" t="inlineStr">
        <is>
          <t>GNC Software</t>
        </is>
      </c>
    </row>
    <row r="650">
      <c r="A650" s="3" t="inlineStr">
        <is>
          <t>Spacecraft</t>
        </is>
      </c>
      <c r="B650" s="8" t="n">
        <v>1</v>
      </c>
      <c r="C650" s="8" t="n">
        <v>1</v>
      </c>
      <c r="D650" s="8" t="n">
        <v>1</v>
      </c>
      <c r="E650" s="8" t="n">
        <v>1</v>
      </c>
      <c r="F650" s="8" t="n">
        <v>0</v>
      </c>
      <c r="G650" s="8" t="n">
        <v>0</v>
      </c>
      <c r="I650" s="8" t="n">
        <v>1</v>
      </c>
      <c r="J650" s="8" t="n">
        <v>1</v>
      </c>
      <c r="K650" s="8" t="n">
        <v>1</v>
      </c>
      <c r="L650" s="8" t="n">
        <v>1</v>
      </c>
      <c r="M650" s="8" t="n">
        <v>1</v>
      </c>
      <c r="N650" s="8" t="n">
        <v>1</v>
      </c>
      <c r="P650" s="8" t="n">
        <v>1</v>
      </c>
      <c r="Q650" s="8" t="n">
        <v>1</v>
      </c>
      <c r="R650" s="8" t="n">
        <v>1</v>
      </c>
      <c r="S650" s="8" t="n">
        <v>1</v>
      </c>
      <c r="T650" s="8" t="n">
        <v>1</v>
      </c>
      <c r="U650" s="8" t="n">
        <v>1</v>
      </c>
      <c r="W650" s="8" t="n">
        <v>1</v>
      </c>
      <c r="X650" s="8" t="n">
        <v>1</v>
      </c>
      <c r="Y650" s="8" t="n">
        <v>1</v>
      </c>
      <c r="Z650" s="8" t="n">
        <v>1</v>
      </c>
      <c r="AA650" s="8" t="n">
        <v>1</v>
      </c>
      <c r="AB650" s="8" t="n">
        <v>1</v>
      </c>
      <c r="AD650" s="8" t="n">
        <v>1</v>
      </c>
      <c r="AE650" s="8" t="n">
        <v>1</v>
      </c>
      <c r="AF650" s="8" t="n">
        <v>1</v>
      </c>
      <c r="AG650" s="8" t="n">
        <v>1</v>
      </c>
      <c r="AH650" s="8" t="n">
        <v>1</v>
      </c>
      <c r="AI650" s="8" t="n">
        <v>1</v>
      </c>
      <c r="AK650" s="8">
        <f>IF(($B$650&lt;&gt;2)+($I$650&lt;&gt;2)+($P$650&lt;&gt;2)+($W$650&lt;&gt;2)+($AD$650&lt;&gt;2)=0,2,IF((($B$650&lt;&gt;2)*$B$650+($I$650&lt;&gt;2)*$I$650+($P$650&lt;&gt;2)*$P$650+($W$650&lt;&gt;2)*$W$650+($AD$650&lt;&gt;2)*$AD$650)/(($B$650&lt;&gt;2)+($I$650&lt;&gt;2)+($P$650&lt;&gt;2)+($W$650&lt;&gt;2)+($AD$650&lt;&gt;2))&gt;=0.5,1,0))</f>
        <v/>
      </c>
      <c r="AL650" s="8">
        <f>IF(($C$650&lt;&gt;2)+($J$650&lt;&gt;2)+($Q$650&lt;&gt;2)+($X$650&lt;&gt;2)+($AE$650&lt;&gt;2)=0,2,IF((($C$650&lt;&gt;2)*$C$650+($J$650&lt;&gt;2)*$J$650+($Q$650&lt;&gt;2)*$Q$650+($X$650&lt;&gt;2)*$X$650+($AE$650&lt;&gt;2)*$AE$650)/(($C$650&lt;&gt;2)+($J$650&lt;&gt;2)+($Q$650&lt;&gt;2)+($X$650&lt;&gt;2)+($AE$650&lt;&gt;2))&gt;=0.5,1,0))</f>
        <v/>
      </c>
      <c r="AM650" s="8">
        <f>IF(($D$650&lt;&gt;2)+($K$650&lt;&gt;2)+($R$650&lt;&gt;2)+($Y$650&lt;&gt;2)+($AF$650&lt;&gt;2)=0,2,IF((($D$650&lt;&gt;2)*$D$650+($K$650&lt;&gt;2)*$K$650+($R$650&lt;&gt;2)*$R$650+($Y$650&lt;&gt;2)*$Y$650+($AF$650&lt;&gt;2)*$AF$650)/(($D$650&lt;&gt;2)+($K$650&lt;&gt;2)+($R$650&lt;&gt;2)+($Y$650&lt;&gt;2)+($AF$650&lt;&gt;2))&gt;=0.5,1,0))</f>
        <v/>
      </c>
      <c r="AN650" s="8">
        <f>IF(($E$650&lt;&gt;2)+($L$650&lt;&gt;2)+($S$650&lt;&gt;2)+($Z$650&lt;&gt;2)+($AG$650&lt;&gt;2)=0,2,IF((($E$650&lt;&gt;2)*$E$650+($L$650&lt;&gt;2)*$L$650+($S$650&lt;&gt;2)*$S$650+($Z$650&lt;&gt;2)*$Z$650+($AG$650&lt;&gt;2)*$AG$650)/(($E$650&lt;&gt;2)+($L$650&lt;&gt;2)+($S$650&lt;&gt;2)+($Z$650&lt;&gt;2)+($AG$650&lt;&gt;2))&gt;=0.5,1,0))</f>
        <v/>
      </c>
      <c r="AO650" s="8">
        <f>IF(($F$650&lt;&gt;2)+($M$650&lt;&gt;2)+($T$650&lt;&gt;2)+($AA$650&lt;&gt;2)+($AH$650&lt;&gt;2)=0,2,IF((($F$650&lt;&gt;2)*$F$650+($M$650&lt;&gt;2)*$M$650+($T$650&lt;&gt;2)*$T$650+($AA$650&lt;&gt;2)*$AA$650+($AH$650&lt;&gt;2)*$AH$650)/(($F$650&lt;&gt;2)+($M$650&lt;&gt;2)+($T$650&lt;&gt;2)+($AA$650&lt;&gt;2)+($AH$650&lt;&gt;2))&gt;=0.5,1,0))</f>
        <v/>
      </c>
      <c r="AP650" s="8">
        <f>IF(($G$650&lt;&gt;2)+($N$650&lt;&gt;2)+($U$650&lt;&gt;2)+($AB$650&lt;&gt;2)+($AI$650&lt;&gt;2)=0,2,IF((($G$650&lt;&gt;2)*$G$650+($N$650&lt;&gt;2)*$N$650+($U$650&lt;&gt;2)*$U$650+($AB$650&lt;&gt;2)*$AB$650+($AI$650&lt;&gt;2)*$AI$650)/(($G$650&lt;&gt;2)+($N$650&lt;&gt;2)+($U$650&lt;&gt;2)+($AB$650&lt;&gt;2)+($AI$650&lt;&gt;2))&gt;=0.5,1,0))</f>
        <v/>
      </c>
      <c r="AR650" s="16">
        <f>'Ground truth'!$B$3</f>
        <v/>
      </c>
      <c r="AS650" s="16">
        <f>'Ground truth'!$C$3</f>
        <v/>
      </c>
      <c r="AT650" s="16">
        <f>'Ground truth'!$D$3</f>
        <v/>
      </c>
      <c r="AU650" s="16">
        <f>'Ground truth'!$E$3</f>
        <v/>
      </c>
      <c r="AV650" s="16">
        <f>'Ground truth'!$F$3</f>
        <v/>
      </c>
      <c r="AW650" s="16">
        <f>'Ground truth'!$G$3</f>
        <v/>
      </c>
    </row>
    <row r="651">
      <c r="A651" s="3" t="inlineStr">
        <is>
          <t>Guidance, Navigation, and Control (GNC) Subsystem</t>
        </is>
      </c>
      <c r="B651" s="8" t="n">
        <v>1</v>
      </c>
      <c r="C651" s="8" t="n">
        <v>1</v>
      </c>
      <c r="D651" s="8" t="n">
        <v>1</v>
      </c>
      <c r="E651" s="8" t="n">
        <v>1</v>
      </c>
      <c r="F651" s="8" t="n">
        <v>1</v>
      </c>
      <c r="G651" s="8" t="n">
        <v>1</v>
      </c>
      <c r="I651" s="8" t="n">
        <v>1</v>
      </c>
      <c r="J651" s="8" t="n">
        <v>1</v>
      </c>
      <c r="K651" s="8" t="n">
        <v>1</v>
      </c>
      <c r="L651" s="8" t="n">
        <v>0</v>
      </c>
      <c r="M651" s="8" t="n">
        <v>1</v>
      </c>
      <c r="N651" s="8" t="n">
        <v>1</v>
      </c>
      <c r="P651" s="8" t="n">
        <v>1</v>
      </c>
      <c r="Q651" s="8" t="n">
        <v>1</v>
      </c>
      <c r="R651" s="8" t="n">
        <v>1</v>
      </c>
      <c r="S651" s="8" t="n">
        <v>0</v>
      </c>
      <c r="T651" s="8" t="n">
        <v>1</v>
      </c>
      <c r="U651" s="8" t="n">
        <v>1</v>
      </c>
      <c r="W651" s="8" t="n">
        <v>1</v>
      </c>
      <c r="X651" s="8" t="n">
        <v>1</v>
      </c>
      <c r="Y651" s="8" t="n">
        <v>1</v>
      </c>
      <c r="Z651" s="8" t="n">
        <v>0</v>
      </c>
      <c r="AA651" s="8" t="n">
        <v>1</v>
      </c>
      <c r="AB651" s="8" t="n">
        <v>1</v>
      </c>
      <c r="AD651" s="8" t="n">
        <v>1</v>
      </c>
      <c r="AE651" s="8" t="n">
        <v>1</v>
      </c>
      <c r="AF651" s="8" t="n">
        <v>1</v>
      </c>
      <c r="AG651" s="8" t="n">
        <v>0</v>
      </c>
      <c r="AH651" s="8" t="n">
        <v>1</v>
      </c>
      <c r="AI651" s="8" t="n">
        <v>1</v>
      </c>
      <c r="AK651" s="8">
        <f>IF(($B$651&lt;&gt;2)+($I$651&lt;&gt;2)+($P$651&lt;&gt;2)+($W$651&lt;&gt;2)+($AD$651&lt;&gt;2)=0,2,IF((($B$651&lt;&gt;2)*$B$651+($I$651&lt;&gt;2)*$I$651+($P$651&lt;&gt;2)*$P$651+($W$651&lt;&gt;2)*$W$651+($AD$651&lt;&gt;2)*$AD$651)/(($B$651&lt;&gt;2)+($I$651&lt;&gt;2)+($P$651&lt;&gt;2)+($W$651&lt;&gt;2)+($AD$651&lt;&gt;2))&gt;=0.5,1,0))</f>
        <v/>
      </c>
      <c r="AL651" s="8">
        <f>IF(($C$651&lt;&gt;2)+($J$651&lt;&gt;2)+($Q$651&lt;&gt;2)+($X$651&lt;&gt;2)+($AE$651&lt;&gt;2)=0,2,IF((($C$651&lt;&gt;2)*$C$651+($J$651&lt;&gt;2)*$J$651+($Q$651&lt;&gt;2)*$Q$651+($X$651&lt;&gt;2)*$X$651+($AE$651&lt;&gt;2)*$AE$651)/(($C$651&lt;&gt;2)+($J$651&lt;&gt;2)+($Q$651&lt;&gt;2)+($X$651&lt;&gt;2)+($AE$651&lt;&gt;2))&gt;=0.5,1,0))</f>
        <v/>
      </c>
      <c r="AM651" s="8">
        <f>IF(($D$651&lt;&gt;2)+($K$651&lt;&gt;2)+($R$651&lt;&gt;2)+($Y$651&lt;&gt;2)+($AF$651&lt;&gt;2)=0,2,IF((($D$651&lt;&gt;2)*$D$651+($K$651&lt;&gt;2)*$K$651+($R$651&lt;&gt;2)*$R$651+($Y$651&lt;&gt;2)*$Y$651+($AF$651&lt;&gt;2)*$AF$651)/(($D$651&lt;&gt;2)+($K$651&lt;&gt;2)+($R$651&lt;&gt;2)+($Y$651&lt;&gt;2)+($AF$651&lt;&gt;2))&gt;=0.5,1,0))</f>
        <v/>
      </c>
      <c r="AN651" s="8">
        <f>IF(($E$651&lt;&gt;2)+($L$651&lt;&gt;2)+($S$651&lt;&gt;2)+($Z$651&lt;&gt;2)+($AG$651&lt;&gt;2)=0,2,IF((($E$651&lt;&gt;2)*$E$651+($L$651&lt;&gt;2)*$L$651+($S$651&lt;&gt;2)*$S$651+($Z$651&lt;&gt;2)*$Z$651+($AG$651&lt;&gt;2)*$AG$651)/(($E$651&lt;&gt;2)+($L$651&lt;&gt;2)+($S$651&lt;&gt;2)+($Z$651&lt;&gt;2)+($AG$651&lt;&gt;2))&gt;=0.5,1,0))</f>
        <v/>
      </c>
      <c r="AO651" s="8">
        <f>IF(($F$651&lt;&gt;2)+($M$651&lt;&gt;2)+($T$651&lt;&gt;2)+($AA$651&lt;&gt;2)+($AH$651&lt;&gt;2)=0,2,IF((($F$651&lt;&gt;2)*$F$651+($M$651&lt;&gt;2)*$M$651+($T$651&lt;&gt;2)*$T$651+($AA$651&lt;&gt;2)*$AA$651+($AH$651&lt;&gt;2)*$AH$651)/(($F$651&lt;&gt;2)+($M$651&lt;&gt;2)+($T$651&lt;&gt;2)+($AA$651&lt;&gt;2)+($AH$651&lt;&gt;2))&gt;=0.5,1,0))</f>
        <v/>
      </c>
      <c r="AP651" s="8">
        <f>IF(($G$651&lt;&gt;2)+($N$651&lt;&gt;2)+($U$651&lt;&gt;2)+($AB$651&lt;&gt;2)+($AI$651&lt;&gt;2)=0,2,IF((($G$651&lt;&gt;2)*$G$651+($N$651&lt;&gt;2)*$N$651+($U$651&lt;&gt;2)*$U$651+($AB$651&lt;&gt;2)*$AB$651+($AI$651&lt;&gt;2)*$AI$651)/(($G$651&lt;&gt;2)+($N$651&lt;&gt;2)+($U$651&lt;&gt;2)+($AB$651&lt;&gt;2)+($AI$651&lt;&gt;2))&gt;=0.5,1,0))</f>
        <v/>
      </c>
      <c r="AR651" s="16">
        <f>'Ground truth'!$B$4</f>
        <v/>
      </c>
      <c r="AS651" s="16">
        <f>'Ground truth'!$C$4</f>
        <v/>
      </c>
      <c r="AT651" s="16">
        <f>'Ground truth'!$D$4</f>
        <v/>
      </c>
      <c r="AU651" s="16">
        <f>'Ground truth'!$E$4</f>
        <v/>
      </c>
      <c r="AV651" s="16">
        <f>'Ground truth'!$F$4</f>
        <v/>
      </c>
      <c r="AW651" s="16">
        <f>'Ground truth'!$G$4</f>
        <v/>
      </c>
    </row>
    <row r="652">
      <c r="A652" s="3" t="inlineStr">
        <is>
          <t>Propulsion Subsystem</t>
        </is>
      </c>
      <c r="B652" s="8" t="n">
        <v>1</v>
      </c>
      <c r="C652" s="8" t="n">
        <v>1</v>
      </c>
      <c r="D652" s="8" t="n">
        <v>1</v>
      </c>
      <c r="E652" s="8" t="n">
        <v>0</v>
      </c>
      <c r="F652" s="8" t="n">
        <v>0</v>
      </c>
      <c r="G652" s="8" t="n">
        <v>0</v>
      </c>
      <c r="I652" s="8" t="n">
        <v>1</v>
      </c>
      <c r="J652" s="8" t="n">
        <v>1</v>
      </c>
      <c r="K652" s="8" t="n">
        <v>1</v>
      </c>
      <c r="L652" s="8" t="n">
        <v>1</v>
      </c>
      <c r="M652" s="8" t="n">
        <v>0</v>
      </c>
      <c r="N652" s="8" t="n">
        <v>0</v>
      </c>
      <c r="P652" s="8" t="n">
        <v>1</v>
      </c>
      <c r="Q652" s="8" t="n">
        <v>1</v>
      </c>
      <c r="R652" s="8" t="n">
        <v>1</v>
      </c>
      <c r="S652" s="8" t="n">
        <v>1</v>
      </c>
      <c r="T652" s="8" t="n">
        <v>0</v>
      </c>
      <c r="U652" s="8" t="n">
        <v>0</v>
      </c>
      <c r="W652" s="8" t="n">
        <v>1</v>
      </c>
      <c r="X652" s="8" t="n">
        <v>1</v>
      </c>
      <c r="Y652" s="8" t="n">
        <v>1</v>
      </c>
      <c r="Z652" s="8" t="n">
        <v>1</v>
      </c>
      <c r="AA652" s="8" t="n">
        <v>0</v>
      </c>
      <c r="AB652" s="8" t="n">
        <v>0</v>
      </c>
      <c r="AD652" s="8" t="n">
        <v>1</v>
      </c>
      <c r="AE652" s="8" t="n">
        <v>1</v>
      </c>
      <c r="AF652" s="8" t="n">
        <v>1</v>
      </c>
      <c r="AG652" s="8" t="n">
        <v>1</v>
      </c>
      <c r="AH652" s="8" t="n">
        <v>0</v>
      </c>
      <c r="AI652" s="8" t="n">
        <v>0</v>
      </c>
      <c r="AK652" s="8">
        <f>IF(($B$652&lt;&gt;2)+($I$652&lt;&gt;2)+($P$652&lt;&gt;2)+($W$652&lt;&gt;2)+($AD$652&lt;&gt;2)=0,2,IF((($B$652&lt;&gt;2)*$B$652+($I$652&lt;&gt;2)*$I$652+($P$652&lt;&gt;2)*$P$652+($W$652&lt;&gt;2)*$W$652+($AD$652&lt;&gt;2)*$AD$652)/(($B$652&lt;&gt;2)+($I$652&lt;&gt;2)+($P$652&lt;&gt;2)+($W$652&lt;&gt;2)+($AD$652&lt;&gt;2))&gt;=0.5,1,0))</f>
        <v/>
      </c>
      <c r="AL652" s="8">
        <f>IF(($C$652&lt;&gt;2)+($J$652&lt;&gt;2)+($Q$652&lt;&gt;2)+($X$652&lt;&gt;2)+($AE$652&lt;&gt;2)=0,2,IF((($C$652&lt;&gt;2)*$C$652+($J$652&lt;&gt;2)*$J$652+($Q$652&lt;&gt;2)*$Q$652+($X$652&lt;&gt;2)*$X$652+($AE$652&lt;&gt;2)*$AE$652)/(($C$652&lt;&gt;2)+($J$652&lt;&gt;2)+($Q$652&lt;&gt;2)+($X$652&lt;&gt;2)+($AE$652&lt;&gt;2))&gt;=0.5,1,0))</f>
        <v/>
      </c>
      <c r="AM652" s="8">
        <f>IF(($D$652&lt;&gt;2)+($K$652&lt;&gt;2)+($R$652&lt;&gt;2)+($Y$652&lt;&gt;2)+($AF$652&lt;&gt;2)=0,2,IF((($D$652&lt;&gt;2)*$D$652+($K$652&lt;&gt;2)*$K$652+($R$652&lt;&gt;2)*$R$652+($Y$652&lt;&gt;2)*$Y$652+($AF$652&lt;&gt;2)*$AF$652)/(($D$652&lt;&gt;2)+($K$652&lt;&gt;2)+($R$652&lt;&gt;2)+($Y$652&lt;&gt;2)+($AF$652&lt;&gt;2))&gt;=0.5,1,0))</f>
        <v/>
      </c>
      <c r="AN652" s="8">
        <f>IF(($E$652&lt;&gt;2)+($L$652&lt;&gt;2)+($S$652&lt;&gt;2)+($Z$652&lt;&gt;2)+($AG$652&lt;&gt;2)=0,2,IF((($E$652&lt;&gt;2)*$E$652+($L$652&lt;&gt;2)*$L$652+($S$652&lt;&gt;2)*$S$652+($Z$652&lt;&gt;2)*$Z$652+($AG$652&lt;&gt;2)*$AG$652)/(($E$652&lt;&gt;2)+($L$652&lt;&gt;2)+($S$652&lt;&gt;2)+($Z$652&lt;&gt;2)+($AG$652&lt;&gt;2))&gt;=0.5,1,0))</f>
        <v/>
      </c>
      <c r="AO652" s="8">
        <f>IF(($F$652&lt;&gt;2)+($M$652&lt;&gt;2)+($T$652&lt;&gt;2)+($AA$652&lt;&gt;2)+($AH$652&lt;&gt;2)=0,2,IF((($F$652&lt;&gt;2)*$F$652+($M$652&lt;&gt;2)*$M$652+($T$652&lt;&gt;2)*$T$652+($AA$652&lt;&gt;2)*$AA$652+($AH$652&lt;&gt;2)*$AH$652)/(($F$652&lt;&gt;2)+($M$652&lt;&gt;2)+($T$652&lt;&gt;2)+($AA$652&lt;&gt;2)+($AH$652&lt;&gt;2))&gt;=0.5,1,0))</f>
        <v/>
      </c>
      <c r="AP652" s="8">
        <f>IF(($G$652&lt;&gt;2)+($N$652&lt;&gt;2)+($U$652&lt;&gt;2)+($AB$652&lt;&gt;2)+($AI$652&lt;&gt;2)=0,2,IF((($G$652&lt;&gt;2)*$G$652+($N$652&lt;&gt;2)*$N$652+($U$652&lt;&gt;2)*$U$652+($AB$652&lt;&gt;2)*$AB$652+($AI$652&lt;&gt;2)*$AI$652)/(($G$652&lt;&gt;2)+($N$652&lt;&gt;2)+($U$652&lt;&gt;2)+($AB$652&lt;&gt;2)+($AI$652&lt;&gt;2))&gt;=0.5,1,0))</f>
        <v/>
      </c>
      <c r="AR652" s="16">
        <f>'Ground truth'!$B$5</f>
        <v/>
      </c>
      <c r="AS652" s="16">
        <f>'Ground truth'!$C$5</f>
        <v/>
      </c>
      <c r="AT652" s="16">
        <f>'Ground truth'!$D$5</f>
        <v/>
      </c>
      <c r="AU652" s="16">
        <f>'Ground truth'!$E$5</f>
        <v/>
      </c>
      <c r="AV652" s="16">
        <f>'Ground truth'!$F$5</f>
        <v/>
      </c>
      <c r="AW652" s="16">
        <f>'Ground truth'!$G$5</f>
        <v/>
      </c>
    </row>
    <row r="653">
      <c r="A653" s="3" t="inlineStr">
        <is>
          <t>Power Subsystem</t>
        </is>
      </c>
      <c r="B653" s="8" t="n">
        <v>1</v>
      </c>
      <c r="C653" s="8" t="n">
        <v>1</v>
      </c>
      <c r="D653" s="8" t="n">
        <v>1</v>
      </c>
      <c r="E653" s="8" t="n">
        <v>1</v>
      </c>
      <c r="F653" s="8" t="n">
        <v>0</v>
      </c>
      <c r="G653" s="8" t="n">
        <v>0</v>
      </c>
      <c r="I653" s="8" t="n">
        <v>1</v>
      </c>
      <c r="J653" s="8" t="n">
        <v>0</v>
      </c>
      <c r="K653" s="8" t="n">
        <v>1</v>
      </c>
      <c r="L653" s="8" t="n">
        <v>1</v>
      </c>
      <c r="M653" s="8" t="n">
        <v>1</v>
      </c>
      <c r="N653" s="8" t="n">
        <v>0</v>
      </c>
      <c r="P653" s="8" t="n">
        <v>1</v>
      </c>
      <c r="Q653" s="8" t="n">
        <v>0</v>
      </c>
      <c r="R653" s="8" t="n">
        <v>1</v>
      </c>
      <c r="S653" s="8" t="n">
        <v>1</v>
      </c>
      <c r="T653" s="8" t="n">
        <v>0</v>
      </c>
      <c r="U653" s="8" t="n">
        <v>1</v>
      </c>
      <c r="W653" s="8" t="n">
        <v>1</v>
      </c>
      <c r="X653" s="8" t="n">
        <v>0</v>
      </c>
      <c r="Y653" s="8" t="n">
        <v>1</v>
      </c>
      <c r="Z653" s="8" t="n">
        <v>1</v>
      </c>
      <c r="AA653" s="8" t="n">
        <v>0</v>
      </c>
      <c r="AB653" s="8" t="n">
        <v>1</v>
      </c>
      <c r="AD653" s="8" t="n">
        <v>1</v>
      </c>
      <c r="AE653" s="8" t="n">
        <v>0</v>
      </c>
      <c r="AF653" s="8" t="n">
        <v>1</v>
      </c>
      <c r="AG653" s="8" t="n">
        <v>1</v>
      </c>
      <c r="AH653" s="8" t="n">
        <v>0</v>
      </c>
      <c r="AI653" s="8" t="n">
        <v>1</v>
      </c>
      <c r="AK653" s="8">
        <f>IF(($B$653&lt;&gt;2)+($I$653&lt;&gt;2)+($P$653&lt;&gt;2)+($W$653&lt;&gt;2)+($AD$653&lt;&gt;2)=0,2,IF((($B$653&lt;&gt;2)*$B$653+($I$653&lt;&gt;2)*$I$653+($P$653&lt;&gt;2)*$P$653+($W$653&lt;&gt;2)*$W$653+($AD$653&lt;&gt;2)*$AD$653)/(($B$653&lt;&gt;2)+($I$653&lt;&gt;2)+($P$653&lt;&gt;2)+($W$653&lt;&gt;2)+($AD$653&lt;&gt;2))&gt;=0.5,1,0))</f>
        <v/>
      </c>
      <c r="AL653" s="8">
        <f>IF(($C$653&lt;&gt;2)+($J$653&lt;&gt;2)+($Q$653&lt;&gt;2)+($X$653&lt;&gt;2)+($AE$653&lt;&gt;2)=0,2,IF((($C$653&lt;&gt;2)*$C$653+($J$653&lt;&gt;2)*$J$653+($Q$653&lt;&gt;2)*$Q$653+($X$653&lt;&gt;2)*$X$653+($AE$653&lt;&gt;2)*$AE$653)/(($C$653&lt;&gt;2)+($J$653&lt;&gt;2)+($Q$653&lt;&gt;2)+($X$653&lt;&gt;2)+($AE$653&lt;&gt;2))&gt;=0.5,1,0))</f>
        <v/>
      </c>
      <c r="AM653" s="8">
        <f>IF(($D$653&lt;&gt;2)+($K$653&lt;&gt;2)+($R$653&lt;&gt;2)+($Y$653&lt;&gt;2)+($AF$653&lt;&gt;2)=0,2,IF((($D$653&lt;&gt;2)*$D$653+($K$653&lt;&gt;2)*$K$653+($R$653&lt;&gt;2)*$R$653+($Y$653&lt;&gt;2)*$Y$653+($AF$653&lt;&gt;2)*$AF$653)/(($D$653&lt;&gt;2)+($K$653&lt;&gt;2)+($R$653&lt;&gt;2)+($Y$653&lt;&gt;2)+($AF$653&lt;&gt;2))&gt;=0.5,1,0))</f>
        <v/>
      </c>
      <c r="AN653" s="8">
        <f>IF(($E$653&lt;&gt;2)+($L$653&lt;&gt;2)+($S$653&lt;&gt;2)+($Z$653&lt;&gt;2)+($AG$653&lt;&gt;2)=0,2,IF((($E$653&lt;&gt;2)*$E$653+($L$653&lt;&gt;2)*$L$653+($S$653&lt;&gt;2)*$S$653+($Z$653&lt;&gt;2)*$Z$653+($AG$653&lt;&gt;2)*$AG$653)/(($E$653&lt;&gt;2)+($L$653&lt;&gt;2)+($S$653&lt;&gt;2)+($Z$653&lt;&gt;2)+($AG$653&lt;&gt;2))&gt;=0.5,1,0))</f>
        <v/>
      </c>
      <c r="AO653" s="8">
        <f>IF(($F$653&lt;&gt;2)+($M$653&lt;&gt;2)+($T$653&lt;&gt;2)+($AA$653&lt;&gt;2)+($AH$653&lt;&gt;2)=0,2,IF((($F$653&lt;&gt;2)*$F$653+($M$653&lt;&gt;2)*$M$653+($T$653&lt;&gt;2)*$T$653+($AA$653&lt;&gt;2)*$AA$653+($AH$653&lt;&gt;2)*$AH$653)/(($F$653&lt;&gt;2)+($M$653&lt;&gt;2)+($T$653&lt;&gt;2)+($AA$653&lt;&gt;2)+($AH$653&lt;&gt;2))&gt;=0.5,1,0))</f>
        <v/>
      </c>
      <c r="AP653" s="8">
        <f>IF(($G$653&lt;&gt;2)+($N$653&lt;&gt;2)+($U$653&lt;&gt;2)+($AB$653&lt;&gt;2)+($AI$653&lt;&gt;2)=0,2,IF((($G$653&lt;&gt;2)*$G$653+($N$653&lt;&gt;2)*$N$653+($U$653&lt;&gt;2)*$U$653+($AB$653&lt;&gt;2)*$AB$653+($AI$653&lt;&gt;2)*$AI$653)/(($G$653&lt;&gt;2)+($N$653&lt;&gt;2)+($U$653&lt;&gt;2)+($AB$653&lt;&gt;2)+($AI$653&lt;&gt;2))&gt;=0.5,1,0))</f>
        <v/>
      </c>
      <c r="AR653" s="16">
        <f>'Ground truth'!$B$6</f>
        <v/>
      </c>
      <c r="AS653" s="16">
        <f>'Ground truth'!$C$6</f>
        <v/>
      </c>
      <c r="AT653" s="16">
        <f>'Ground truth'!$D$6</f>
        <v/>
      </c>
      <c r="AU653" s="16">
        <f>'Ground truth'!$E$6</f>
        <v/>
      </c>
      <c r="AV653" s="16">
        <f>'Ground truth'!$F$6</f>
        <v/>
      </c>
      <c r="AW653" s="16">
        <f>'Ground truth'!$G$6</f>
        <v/>
      </c>
    </row>
    <row r="654">
      <c r="A654" s="3" t="inlineStr">
        <is>
          <t>Reaction Wheel</t>
        </is>
      </c>
      <c r="B654" s="8" t="n">
        <v>1</v>
      </c>
      <c r="C654" s="8" t="n">
        <v>1</v>
      </c>
      <c r="D654" s="8" t="n">
        <v>0</v>
      </c>
      <c r="E654" s="8" t="n">
        <v>0</v>
      </c>
      <c r="F654" s="8" t="n">
        <v>1</v>
      </c>
      <c r="G654" s="8" t="n">
        <v>1</v>
      </c>
      <c r="I654" s="8" t="n">
        <v>1</v>
      </c>
      <c r="J654" s="8" t="n">
        <v>1</v>
      </c>
      <c r="K654" s="8" t="n">
        <v>0</v>
      </c>
      <c r="L654" s="8" t="n">
        <v>1</v>
      </c>
      <c r="M654" s="8" t="n">
        <v>1</v>
      </c>
      <c r="N654" s="8" t="n">
        <v>1</v>
      </c>
      <c r="P654" s="8" t="n">
        <v>1</v>
      </c>
      <c r="Q654" s="8" t="n">
        <v>0</v>
      </c>
      <c r="R654" s="8" t="n">
        <v>0</v>
      </c>
      <c r="S654" s="8" t="n">
        <v>1</v>
      </c>
      <c r="T654" s="8" t="n">
        <v>1</v>
      </c>
      <c r="U654" s="8" t="n">
        <v>1</v>
      </c>
      <c r="W654" s="8" t="n">
        <v>1</v>
      </c>
      <c r="X654" s="8" t="n">
        <v>0</v>
      </c>
      <c r="Y654" s="8" t="n">
        <v>0</v>
      </c>
      <c r="Z654" s="8" t="n">
        <v>1</v>
      </c>
      <c r="AA654" s="8" t="n">
        <v>1</v>
      </c>
      <c r="AB654" s="8" t="n">
        <v>1</v>
      </c>
      <c r="AD654" s="8" t="n">
        <v>1</v>
      </c>
      <c r="AE654" s="8" t="n">
        <v>0</v>
      </c>
      <c r="AF654" s="8" t="n">
        <v>0</v>
      </c>
      <c r="AG654" s="8" t="n">
        <v>1</v>
      </c>
      <c r="AH654" s="8" t="n">
        <v>1</v>
      </c>
      <c r="AI654" s="8" t="n">
        <v>1</v>
      </c>
      <c r="AK654" s="8">
        <f>IF(($B$654&lt;&gt;2)+($I$654&lt;&gt;2)+($P$654&lt;&gt;2)+($W$654&lt;&gt;2)+($AD$654&lt;&gt;2)=0,2,IF((($B$654&lt;&gt;2)*$B$654+($I$654&lt;&gt;2)*$I$654+($P$654&lt;&gt;2)*$P$654+($W$654&lt;&gt;2)*$W$654+($AD$654&lt;&gt;2)*$AD$654)/(($B$654&lt;&gt;2)+($I$654&lt;&gt;2)+($P$654&lt;&gt;2)+($W$654&lt;&gt;2)+($AD$654&lt;&gt;2))&gt;=0.5,1,0))</f>
        <v/>
      </c>
      <c r="AL654" s="8">
        <f>IF(($C$654&lt;&gt;2)+($J$654&lt;&gt;2)+($Q$654&lt;&gt;2)+($X$654&lt;&gt;2)+($AE$654&lt;&gt;2)=0,2,IF((($C$654&lt;&gt;2)*$C$654+($J$654&lt;&gt;2)*$J$654+($Q$654&lt;&gt;2)*$Q$654+($X$654&lt;&gt;2)*$X$654+($AE$654&lt;&gt;2)*$AE$654)/(($C$654&lt;&gt;2)+($J$654&lt;&gt;2)+($Q$654&lt;&gt;2)+($X$654&lt;&gt;2)+($AE$654&lt;&gt;2))&gt;=0.5,1,0))</f>
        <v/>
      </c>
      <c r="AM654" s="8">
        <f>IF(($D$654&lt;&gt;2)+($K$654&lt;&gt;2)+($R$654&lt;&gt;2)+($Y$654&lt;&gt;2)+($AF$654&lt;&gt;2)=0,2,IF((($D$654&lt;&gt;2)*$D$654+($K$654&lt;&gt;2)*$K$654+($R$654&lt;&gt;2)*$R$654+($Y$654&lt;&gt;2)*$Y$654+($AF$654&lt;&gt;2)*$AF$654)/(($D$654&lt;&gt;2)+($K$654&lt;&gt;2)+($R$654&lt;&gt;2)+($Y$654&lt;&gt;2)+($AF$654&lt;&gt;2))&gt;=0.5,1,0))</f>
        <v/>
      </c>
      <c r="AN654" s="8">
        <f>IF(($E$654&lt;&gt;2)+($L$654&lt;&gt;2)+($S$654&lt;&gt;2)+($Z$654&lt;&gt;2)+($AG$654&lt;&gt;2)=0,2,IF((($E$654&lt;&gt;2)*$E$654+($L$654&lt;&gt;2)*$L$654+($S$654&lt;&gt;2)*$S$654+($Z$654&lt;&gt;2)*$Z$654+($AG$654&lt;&gt;2)*$AG$654)/(($E$654&lt;&gt;2)+($L$654&lt;&gt;2)+($S$654&lt;&gt;2)+($Z$654&lt;&gt;2)+($AG$654&lt;&gt;2))&gt;=0.5,1,0))</f>
        <v/>
      </c>
      <c r="AO654" s="8">
        <f>IF(($F$654&lt;&gt;2)+($M$654&lt;&gt;2)+($T$654&lt;&gt;2)+($AA$654&lt;&gt;2)+($AH$654&lt;&gt;2)=0,2,IF((($F$654&lt;&gt;2)*$F$654+($M$654&lt;&gt;2)*$M$654+($T$654&lt;&gt;2)*$T$654+($AA$654&lt;&gt;2)*$AA$654+($AH$654&lt;&gt;2)*$AH$654)/(($F$654&lt;&gt;2)+($M$654&lt;&gt;2)+($T$654&lt;&gt;2)+($AA$654&lt;&gt;2)+($AH$654&lt;&gt;2))&gt;=0.5,1,0))</f>
        <v/>
      </c>
      <c r="AP654" s="8">
        <f>IF(($G$654&lt;&gt;2)+($N$654&lt;&gt;2)+($U$654&lt;&gt;2)+($AB$654&lt;&gt;2)+($AI$654&lt;&gt;2)=0,2,IF((($G$654&lt;&gt;2)*$G$654+($N$654&lt;&gt;2)*$N$654+($U$654&lt;&gt;2)*$U$654+($AB$654&lt;&gt;2)*$AB$654+($AI$654&lt;&gt;2)*$AI$654)/(($G$654&lt;&gt;2)+($N$654&lt;&gt;2)+($U$654&lt;&gt;2)+($AB$654&lt;&gt;2)+($AI$654&lt;&gt;2))&gt;=0.5,1,0))</f>
        <v/>
      </c>
      <c r="AR654" s="16">
        <f>'Ground truth'!$B$7</f>
        <v/>
      </c>
      <c r="AS654" s="16">
        <f>'Ground truth'!$C$7</f>
        <v/>
      </c>
      <c r="AT654" s="16">
        <f>'Ground truth'!$D$7</f>
        <v/>
      </c>
      <c r="AU654" s="16">
        <f>'Ground truth'!$E$7</f>
        <v/>
      </c>
      <c r="AV654" s="16">
        <f>'Ground truth'!$F$7</f>
        <v/>
      </c>
      <c r="AW654" s="16">
        <f>'Ground truth'!$G$7</f>
        <v/>
      </c>
    </row>
    <row r="655">
      <c r="A655" s="3" t="inlineStr">
        <is>
          <t>GNC Software</t>
        </is>
      </c>
      <c r="B655" s="8" t="n">
        <v>1</v>
      </c>
      <c r="C655" s="8" t="n">
        <v>1</v>
      </c>
      <c r="D655" s="8" t="n">
        <v>1</v>
      </c>
      <c r="E655" s="8" t="n">
        <v>1</v>
      </c>
      <c r="F655" s="8" t="n">
        <v>1</v>
      </c>
      <c r="G655" s="8" t="n">
        <v>1</v>
      </c>
      <c r="I655" s="8" t="n">
        <v>1</v>
      </c>
      <c r="J655" s="8" t="n">
        <v>1</v>
      </c>
      <c r="K655" s="8" t="n">
        <v>0</v>
      </c>
      <c r="L655" s="8" t="n">
        <v>0</v>
      </c>
      <c r="M655" s="8" t="n">
        <v>1</v>
      </c>
      <c r="N655" s="8" t="n">
        <v>1</v>
      </c>
      <c r="P655" s="8" t="n">
        <v>1</v>
      </c>
      <c r="Q655" s="8" t="n">
        <v>1</v>
      </c>
      <c r="R655" s="8" t="n">
        <v>0</v>
      </c>
      <c r="S655" s="8" t="n">
        <v>0</v>
      </c>
      <c r="T655" s="8" t="n">
        <v>0</v>
      </c>
      <c r="U655" s="8" t="n">
        <v>1</v>
      </c>
      <c r="W655" s="8" t="n">
        <v>1</v>
      </c>
      <c r="X655" s="8" t="n">
        <v>1</v>
      </c>
      <c r="Y655" s="8" t="n">
        <v>0</v>
      </c>
      <c r="Z655" s="8" t="n">
        <v>0</v>
      </c>
      <c r="AA655" s="8" t="n">
        <v>0</v>
      </c>
      <c r="AB655" s="8" t="n">
        <v>1</v>
      </c>
      <c r="AD655" s="8" t="n">
        <v>1</v>
      </c>
      <c r="AE655" s="8" t="n">
        <v>1</v>
      </c>
      <c r="AF655" s="8" t="n">
        <v>0</v>
      </c>
      <c r="AG655" s="8" t="n">
        <v>0</v>
      </c>
      <c r="AH655" s="8" t="n">
        <v>0</v>
      </c>
      <c r="AI655" s="8" t="n">
        <v>1</v>
      </c>
      <c r="AK655" s="8">
        <f>IF(($B$655&lt;&gt;2)+($I$655&lt;&gt;2)+($P$655&lt;&gt;2)+($W$655&lt;&gt;2)+($AD$655&lt;&gt;2)=0,2,IF((($B$655&lt;&gt;2)*$B$655+($I$655&lt;&gt;2)*$I$655+($P$655&lt;&gt;2)*$P$655+($W$655&lt;&gt;2)*$W$655+($AD$655&lt;&gt;2)*$AD$655)/(($B$655&lt;&gt;2)+($I$655&lt;&gt;2)+($P$655&lt;&gt;2)+($W$655&lt;&gt;2)+($AD$655&lt;&gt;2))&gt;=0.5,1,0))</f>
        <v/>
      </c>
      <c r="AL655" s="8">
        <f>IF(($C$655&lt;&gt;2)+($J$655&lt;&gt;2)+($Q$655&lt;&gt;2)+($X$655&lt;&gt;2)+($AE$655&lt;&gt;2)=0,2,IF((($C$655&lt;&gt;2)*$C$655+($J$655&lt;&gt;2)*$J$655+($Q$655&lt;&gt;2)*$Q$655+($X$655&lt;&gt;2)*$X$655+($AE$655&lt;&gt;2)*$AE$655)/(($C$655&lt;&gt;2)+($J$655&lt;&gt;2)+($Q$655&lt;&gt;2)+($X$655&lt;&gt;2)+($AE$655&lt;&gt;2))&gt;=0.5,1,0))</f>
        <v/>
      </c>
      <c r="AM655" s="8">
        <f>IF(($D$655&lt;&gt;2)+($K$655&lt;&gt;2)+($R$655&lt;&gt;2)+($Y$655&lt;&gt;2)+($AF$655&lt;&gt;2)=0,2,IF((($D$655&lt;&gt;2)*$D$655+($K$655&lt;&gt;2)*$K$655+($R$655&lt;&gt;2)*$R$655+($Y$655&lt;&gt;2)*$Y$655+($AF$655&lt;&gt;2)*$AF$655)/(($D$655&lt;&gt;2)+($K$655&lt;&gt;2)+($R$655&lt;&gt;2)+($Y$655&lt;&gt;2)+($AF$655&lt;&gt;2))&gt;=0.5,1,0))</f>
        <v/>
      </c>
      <c r="AN655" s="8">
        <f>IF(($E$655&lt;&gt;2)+($L$655&lt;&gt;2)+($S$655&lt;&gt;2)+($Z$655&lt;&gt;2)+($AG$655&lt;&gt;2)=0,2,IF((($E$655&lt;&gt;2)*$E$655+($L$655&lt;&gt;2)*$L$655+($S$655&lt;&gt;2)*$S$655+($Z$655&lt;&gt;2)*$Z$655+($AG$655&lt;&gt;2)*$AG$655)/(($E$655&lt;&gt;2)+($L$655&lt;&gt;2)+($S$655&lt;&gt;2)+($Z$655&lt;&gt;2)+($AG$655&lt;&gt;2))&gt;=0.5,1,0))</f>
        <v/>
      </c>
      <c r="AO655" s="8">
        <f>IF(($F$655&lt;&gt;2)+($M$655&lt;&gt;2)+($T$655&lt;&gt;2)+($AA$655&lt;&gt;2)+($AH$655&lt;&gt;2)=0,2,IF((($F$655&lt;&gt;2)*$F$655+($M$655&lt;&gt;2)*$M$655+($T$655&lt;&gt;2)*$T$655+($AA$655&lt;&gt;2)*$AA$655+($AH$655&lt;&gt;2)*$AH$655)/(($F$655&lt;&gt;2)+($M$655&lt;&gt;2)+($T$655&lt;&gt;2)+($AA$655&lt;&gt;2)+($AH$655&lt;&gt;2))&gt;=0.5,1,0))</f>
        <v/>
      </c>
      <c r="AP655" s="8">
        <f>IF(($G$655&lt;&gt;2)+($N$655&lt;&gt;2)+($U$655&lt;&gt;2)+($AB$655&lt;&gt;2)+($AI$655&lt;&gt;2)=0,2,IF((($G$655&lt;&gt;2)*$G$655+($N$655&lt;&gt;2)*$N$655+($U$655&lt;&gt;2)*$U$655+($AB$655&lt;&gt;2)*$AB$655+($AI$655&lt;&gt;2)*$AI$655)/(($G$655&lt;&gt;2)+($N$655&lt;&gt;2)+($U$655&lt;&gt;2)+($AB$655&lt;&gt;2)+($AI$655&lt;&gt;2))&gt;=0.5,1,0))</f>
        <v/>
      </c>
      <c r="AR655" s="16">
        <f>'Ground truth'!$B$8</f>
        <v/>
      </c>
      <c r="AS655" s="16">
        <f>'Ground truth'!$C$8</f>
        <v/>
      </c>
      <c r="AT655" s="16">
        <f>'Ground truth'!$D$8</f>
        <v/>
      </c>
      <c r="AU655" s="16">
        <f>'Ground truth'!$E$8</f>
        <v/>
      </c>
      <c r="AV655" s="16">
        <f>'Ground truth'!$F$8</f>
        <v/>
      </c>
      <c r="AW655" s="16">
        <f>'Ground truth'!$G$8</f>
        <v/>
      </c>
    </row>
    <row r="657">
      <c r="A657" s="17" t="inlineStr">
        <is>
          <t>metrics — confident-only (unsure excluded from denominators)</t>
        </is>
      </c>
      <c r="B657" s="10" t="inlineStr">
        <is>
          <t>run 1</t>
        </is>
      </c>
      <c r="C657" s="10" t="inlineStr">
        <is>
          <t>run 2</t>
        </is>
      </c>
      <c r="D657" s="10" t="inlineStr">
        <is>
          <t>run 3</t>
        </is>
      </c>
      <c r="E657" s="10" t="inlineStr">
        <is>
          <t>run 4</t>
        </is>
      </c>
      <c r="F657" s="10" t="inlineStr">
        <is>
          <t>run 5</t>
        </is>
      </c>
      <c r="G657" s="10" t="inlineStr">
        <is>
          <t>avg-matrix</t>
        </is>
      </c>
      <c r="H657" s="10" t="inlineStr">
        <is>
          <t>mean</t>
        </is>
      </c>
      <c r="I657" s="10" t="inlineStr">
        <is>
          <t>std (pop.)</t>
        </is>
      </c>
      <c r="J657" s="17" t="inlineStr">
        <is>
          <t>notes</t>
        </is>
      </c>
    </row>
    <row r="658">
      <c r="A658" s="7" t="inlineStr">
        <is>
          <t>TP</t>
        </is>
      </c>
      <c r="B658" s="7">
        <f>SUMPRODUCT(($B$650:$G$655=1)*('Ground truth'!$B$3:$G$8=1))</f>
        <v/>
      </c>
      <c r="C658" s="7">
        <f>SUMPRODUCT(($I$650:$N$655=1)*('Ground truth'!$B$3:$G$8=1))</f>
        <v/>
      </c>
      <c r="D658" s="7">
        <f>SUMPRODUCT(($P$650:$U$655=1)*('Ground truth'!$B$3:$G$8=1))</f>
        <v/>
      </c>
      <c r="E658" s="7">
        <f>SUMPRODUCT(($W$650:$AB$655=1)*('Ground truth'!$B$3:$G$8=1))</f>
        <v/>
      </c>
      <c r="F658" s="7">
        <f>SUMPRODUCT(($AD$650:$AI$655=1)*('Ground truth'!$B$3:$G$8=1))</f>
        <v/>
      </c>
      <c r="G658" s="7">
        <f>SUMPRODUCT(($AK$650:$AP$655=1)*('Ground truth'!$B$3:$G$8=1))</f>
        <v/>
      </c>
      <c r="H658" s="12">
        <f>AVERAGE($B$658:$F$658)</f>
        <v/>
      </c>
      <c r="I658" s="12">
        <f>STDEV.P($B$658:$F$658)</f>
        <v/>
      </c>
    </row>
    <row r="659">
      <c r="A659" s="7" t="inlineStr">
        <is>
          <t>TN</t>
        </is>
      </c>
      <c r="B659" s="7">
        <f>SUMPRODUCT(($B$650:$G$655=0)*('Ground truth'!$B$3:$G$8=0))</f>
        <v/>
      </c>
      <c r="C659" s="7">
        <f>SUMPRODUCT(($I$650:$N$655=0)*('Ground truth'!$B$3:$G$8=0))</f>
        <v/>
      </c>
      <c r="D659" s="7">
        <f>SUMPRODUCT(($P$650:$U$655=0)*('Ground truth'!$B$3:$G$8=0))</f>
        <v/>
      </c>
      <c r="E659" s="7">
        <f>SUMPRODUCT(($W$650:$AB$655=0)*('Ground truth'!$B$3:$G$8=0))</f>
        <v/>
      </c>
      <c r="F659" s="7">
        <f>SUMPRODUCT(($AD$650:$AI$655=0)*('Ground truth'!$B$3:$G$8=0))</f>
        <v/>
      </c>
      <c r="G659" s="7">
        <f>SUMPRODUCT(($AK$650:$AP$655=0)*('Ground truth'!$B$3:$G$8=0))</f>
        <v/>
      </c>
      <c r="H659" s="12">
        <f>AVERAGE($B$659:$F$659)</f>
        <v/>
      </c>
      <c r="I659" s="12">
        <f>STDEV.P($B$659:$F$659)</f>
        <v/>
      </c>
    </row>
    <row r="660">
      <c r="A660" s="7" t="inlineStr">
        <is>
          <t>FP</t>
        </is>
      </c>
      <c r="B660" s="7">
        <f>SUMPRODUCT(($B$650:$G$655=1)*('Ground truth'!$B$3:$G$8=0))</f>
        <v/>
      </c>
      <c r="C660" s="7">
        <f>SUMPRODUCT(($I$650:$N$655=1)*('Ground truth'!$B$3:$G$8=0))</f>
        <v/>
      </c>
      <c r="D660" s="7">
        <f>SUMPRODUCT(($P$650:$U$655=1)*('Ground truth'!$B$3:$G$8=0))</f>
        <v/>
      </c>
      <c r="E660" s="7">
        <f>SUMPRODUCT(($W$650:$AB$655=1)*('Ground truth'!$B$3:$G$8=0))</f>
        <v/>
      </c>
      <c r="F660" s="7">
        <f>SUMPRODUCT(($AD$650:$AI$655=1)*('Ground truth'!$B$3:$G$8=0))</f>
        <v/>
      </c>
      <c r="G660" s="7">
        <f>SUMPRODUCT(($AK$650:$AP$655=1)*('Ground truth'!$B$3:$G$8=0))</f>
        <v/>
      </c>
      <c r="H660" s="12">
        <f>AVERAGE($B$660:$F$660)</f>
        <v/>
      </c>
      <c r="I660" s="12">
        <f>STDEV.P($B$660:$F$660)</f>
        <v/>
      </c>
    </row>
    <row r="661">
      <c r="A661" s="7" t="inlineStr">
        <is>
          <t>FN</t>
        </is>
      </c>
      <c r="B661" s="7">
        <f>SUMPRODUCT(($B$650:$G$655=0)*('Ground truth'!$B$3:$G$8=1))</f>
        <v/>
      </c>
      <c r="C661" s="7">
        <f>SUMPRODUCT(($I$650:$N$655=0)*('Ground truth'!$B$3:$G$8=1))</f>
        <v/>
      </c>
      <c r="D661" s="7">
        <f>SUMPRODUCT(($P$650:$U$655=0)*('Ground truth'!$B$3:$G$8=1))</f>
        <v/>
      </c>
      <c r="E661" s="7">
        <f>SUMPRODUCT(($W$650:$AB$655=0)*('Ground truth'!$B$3:$G$8=1))</f>
        <v/>
      </c>
      <c r="F661" s="7">
        <f>SUMPRODUCT(($AD$650:$AI$655=0)*('Ground truth'!$B$3:$G$8=1))</f>
        <v/>
      </c>
      <c r="G661" s="7">
        <f>SUMPRODUCT(($AK$650:$AP$655=0)*('Ground truth'!$B$3:$G$8=1))</f>
        <v/>
      </c>
      <c r="H661" s="12">
        <f>AVERAGE($B$661:$F$661)</f>
        <v/>
      </c>
      <c r="I661" s="12">
        <f>STDEV.P($B$661:$F$661)</f>
        <v/>
      </c>
    </row>
    <row r="662">
      <c r="A662" s="4" t="inlineStr">
        <is>
          <t>Precision</t>
        </is>
      </c>
      <c r="B662" s="12">
        <f>IFERROR($B$658/($B$658+$B$660),0)</f>
        <v/>
      </c>
      <c r="C662" s="12">
        <f>IFERROR($C$658/($C$658+$C$660),0)</f>
        <v/>
      </c>
      <c r="D662" s="12">
        <f>IFERROR($D$658/($D$658+$D$660),0)</f>
        <v/>
      </c>
      <c r="E662" s="12">
        <f>IFERROR($E$658/($E$658+$E$660),0)</f>
        <v/>
      </c>
      <c r="F662" s="12">
        <f>IFERROR($F$658/($F$658+$F$660),0)</f>
        <v/>
      </c>
      <c r="G662" s="12">
        <f>IFERROR($G$658/($G$658+$G$660),0)</f>
        <v/>
      </c>
      <c r="H662" s="18">
        <f>AVERAGE($B$662:$F$662)</f>
        <v/>
      </c>
      <c r="I662" s="18">
        <f>STDEV.P($B$662:$F$662)</f>
        <v/>
      </c>
    </row>
    <row r="663">
      <c r="A663" s="4" t="inlineStr">
        <is>
          <t>Recall</t>
        </is>
      </c>
      <c r="B663" s="12">
        <f>IFERROR($B$658/($B$658+$B$661),0)</f>
        <v/>
      </c>
      <c r="C663" s="12">
        <f>IFERROR($C$658/($C$658+$C$661),0)</f>
        <v/>
      </c>
      <c r="D663" s="12">
        <f>IFERROR($D$658/($D$658+$D$661),0)</f>
        <v/>
      </c>
      <c r="E663" s="12">
        <f>IFERROR($E$658/($E$658+$E$661),0)</f>
        <v/>
      </c>
      <c r="F663" s="12">
        <f>IFERROR($F$658/($F$658+$F$661),0)</f>
        <v/>
      </c>
      <c r="G663" s="12">
        <f>IFERROR($G$658/($G$658+$G$661),0)</f>
        <v/>
      </c>
      <c r="H663" s="18">
        <f>AVERAGE($B$663:$F$663)</f>
        <v/>
      </c>
      <c r="I663" s="18">
        <f>STDEV.P($B$663:$F$663)</f>
        <v/>
      </c>
    </row>
    <row r="664">
      <c r="A664" s="4" t="inlineStr">
        <is>
          <t>F1</t>
        </is>
      </c>
      <c r="B664" s="12">
        <f>IFERROR(2*$B$662*$B$663/($B$662+$B$663),0)</f>
        <v/>
      </c>
      <c r="C664" s="12">
        <f>IFERROR(2*$C$662*$C$663/($C$662+$C$663),0)</f>
        <v/>
      </c>
      <c r="D664" s="12">
        <f>IFERROR(2*$D$662*$D$663/($D$662+$D$663),0)</f>
        <v/>
      </c>
      <c r="E664" s="12">
        <f>IFERROR(2*$E$662*$E$663/($E$662+$E$663),0)</f>
        <v/>
      </c>
      <c r="F664" s="12">
        <f>IFERROR(2*$F$662*$F$663/($F$662+$F$663),0)</f>
        <v/>
      </c>
      <c r="G664" s="12">
        <f>IFERROR(2*$G$662*$G$663/($G$662+$G$663),0)</f>
        <v/>
      </c>
      <c r="H664" s="18">
        <f>AVERAGE($B$664:$F$664)</f>
        <v/>
      </c>
      <c r="I664" s="18">
        <f>STDEV.P($B$664:$F$664)</f>
        <v/>
      </c>
    </row>
    <row r="665">
      <c r="A665" s="4" t="inlineStr">
        <is>
          <t>Accuracy</t>
        </is>
      </c>
      <c r="B665" s="12">
        <f>IFERROR(($B$658+$B$659)/($B$658+$B$659+$B$660+$B$661),0)</f>
        <v/>
      </c>
      <c r="C665" s="12">
        <f>IFERROR(($C$658+$C$659)/($C$658+$C$659+$C$660+$C$661),0)</f>
        <v/>
      </c>
      <c r="D665" s="12">
        <f>IFERROR(($D$658+$D$659)/($D$658+$D$659+$D$660+$D$661),0)</f>
        <v/>
      </c>
      <c r="E665" s="12">
        <f>IFERROR(($E$658+$E$659)/($E$658+$E$659+$E$660+$E$661),0)</f>
        <v/>
      </c>
      <c r="F665" s="12">
        <f>IFERROR(($F$658+$F$659)/($F$658+$F$659+$F$660+$F$661),0)</f>
        <v/>
      </c>
      <c r="G665" s="12">
        <f>IFERROR(($G$658+$G$659)/($G$658+$G$659+$G$660+$G$661),0)</f>
        <v/>
      </c>
      <c r="H665" s="18">
        <f>AVERAGE($B$665:$F$665)</f>
        <v/>
      </c>
      <c r="I665" s="18">
        <f>STDEV.P($B$665:$F$665)</f>
        <v/>
      </c>
    </row>
    <row r="666">
      <c r="A666" s="4" t="inlineStr">
        <is>
          <t>Edit distance</t>
        </is>
      </c>
      <c r="B666" s="12">
        <f>SUMPRODUCT(ABS('Ground truth'!$B$3:$G$8-$B$650:$G$655))</f>
        <v/>
      </c>
      <c r="C666" s="12">
        <f>SUMPRODUCT(ABS('Ground truth'!$B$3:$G$8-$I$650:$N$655))</f>
        <v/>
      </c>
      <c r="D666" s="12">
        <f>SUMPRODUCT(ABS('Ground truth'!$B$3:$G$8-$P$650:$U$655))</f>
        <v/>
      </c>
      <c r="E666" s="12">
        <f>SUMPRODUCT(ABS('Ground truth'!$B$3:$G$8-$W$650:$AB$655))</f>
        <v/>
      </c>
      <c r="F666" s="12">
        <f>SUMPRODUCT(ABS('Ground truth'!$B$3:$G$8-$AD$650:$AI$655))</f>
        <v/>
      </c>
      <c r="G666" s="12">
        <f>SUMPRODUCT(ABS('Ground truth'!$B$3:$G$8-$AK$650:$AP$655))</f>
        <v/>
      </c>
      <c r="H666" s="18">
        <f>AVERAGE($B$666:$F$666)</f>
        <v/>
      </c>
      <c r="I666" s="18">
        <f>STDEV.P($B$666:$F$666)</f>
        <v/>
      </c>
    </row>
    <row r="667">
      <c r="A667" s="4" t="inlineStr">
        <is>
          <t>Spectral distance</t>
        </is>
      </c>
      <c r="B667" s="12">
        <f>SQRT(SUMPRODUCT(('Ground truth'!$J$3:$J$8-$B$677:$B$682)^2))</f>
        <v/>
      </c>
      <c r="C667" s="12">
        <f>SQRT(SUMPRODUCT(('Ground truth'!$J$3:$J$8-$C$677:$C$682)^2))</f>
        <v/>
      </c>
      <c r="D667" s="12">
        <f>SQRT(SUMPRODUCT(('Ground truth'!$J$3:$J$8-$D$677:$D$682)^2))</f>
        <v/>
      </c>
      <c r="E667" s="12">
        <f>SQRT(SUMPRODUCT(('Ground truth'!$J$3:$J$8-$E$677:$E$682)^2))</f>
        <v/>
      </c>
      <c r="F667" s="12">
        <f>SQRT(SUMPRODUCT(('Ground truth'!$J$3:$J$8-$F$677:$F$682)^2))</f>
        <v/>
      </c>
      <c r="G667" s="12">
        <f>SQRT(SUMPRODUCT(('Ground truth'!$J$3:$J$8-$G$677:$G$682)^2))</f>
        <v/>
      </c>
      <c r="H667" s="18">
        <f>AVERAGE($B$667:$F$667)</f>
        <v/>
      </c>
      <c r="I667" s="18">
        <f>STDEV.P($B$667:$F$667)</f>
        <v/>
      </c>
    </row>
    <row r="668">
      <c r="A668" s="4" t="inlineStr">
        <is>
          <t>Unsure cells</t>
        </is>
      </c>
      <c r="B668" s="7">
        <f>COUNTIF($B$650:$G$655,2)</f>
        <v/>
      </c>
      <c r="C668" s="7">
        <f>COUNTIF($I$650:$N$655,2)</f>
        <v/>
      </c>
      <c r="D668" s="7">
        <f>COUNTIF($P$650:$U$655,2)</f>
        <v/>
      </c>
      <c r="E668" s="7">
        <f>COUNTIF($W$650:$AB$655,2)</f>
        <v/>
      </c>
      <c r="F668" s="7">
        <f>COUNTIF($AD$650:$AI$655,2)</f>
        <v/>
      </c>
      <c r="G668" s="7">
        <f>COUNTIF($AK$650:$AP$655,2)</f>
        <v/>
      </c>
      <c r="H668" s="12">
        <f>AVERAGE($B$668:$F$668)</f>
        <v/>
      </c>
      <c r="I668" s="12">
        <f>STDEV.P($B$668:$F$668)</f>
        <v/>
      </c>
    </row>
    <row r="669">
      <c r="A669" s="3" t="inlineStr">
        <is>
          <t>eigenvalues (real part, numpy order; pasted)</t>
        </is>
      </c>
    </row>
    <row r="670">
      <c r="A670" s="3" t="inlineStr">
        <is>
          <t xml:space="preserve">  λ1</t>
        </is>
      </c>
      <c r="B670" s="19" t="n">
        <v>4.432098956719162</v>
      </c>
      <c r="C670" s="19" t="n">
        <v>4.778457118258387</v>
      </c>
      <c r="D670" s="19" t="n">
        <v>4.428423368398983</v>
      </c>
      <c r="E670" s="19" t="n">
        <v>4.428423368398983</v>
      </c>
      <c r="F670" s="19" t="n">
        <v>4.428423368398983</v>
      </c>
      <c r="G670" s="19" t="n">
        <v>4.428423368398983</v>
      </c>
    </row>
    <row r="671">
      <c r="A671" s="3" t="inlineStr">
        <is>
          <t xml:space="preserve">  λ2</t>
        </is>
      </c>
      <c r="B671" s="19" t="n">
        <v>1.420189584573344</v>
      </c>
      <c r="C671" s="19" t="n">
        <v>1.710831453551691</v>
      </c>
      <c r="D671" s="19" t="n">
        <v>-0.7727753682034539</v>
      </c>
      <c r="E671" s="19" t="n">
        <v>-0.7727753682034539</v>
      </c>
      <c r="F671" s="19" t="n">
        <v>-0.7727753682034539</v>
      </c>
      <c r="G671" s="19" t="n">
        <v>-0.7727753682034539</v>
      </c>
    </row>
    <row r="672">
      <c r="A672" s="3" t="inlineStr">
        <is>
          <t xml:space="preserve">  λ3</t>
        </is>
      </c>
      <c r="B672" s="19" t="n">
        <v>-0.331515115800127</v>
      </c>
      <c r="C672" s="19" t="n">
        <v>-3.905764159728834e-17</v>
      </c>
      <c r="D672" s="19" t="n">
        <v>-0.4036736514192997</v>
      </c>
      <c r="E672" s="19" t="n">
        <v>-0.4036736514192997</v>
      </c>
      <c r="F672" s="19" t="n">
        <v>-0.4036736514192997</v>
      </c>
      <c r="G672" s="19" t="n">
        <v>-0.4036736514192997</v>
      </c>
    </row>
    <row r="673">
      <c r="A673" s="3" t="inlineStr">
        <is>
          <t xml:space="preserve">  λ4</t>
        </is>
      </c>
      <c r="B673" s="19" t="n">
        <v>0.4792265745076182</v>
      </c>
      <c r="C673" s="19" t="n">
        <v>-0.4892885718100793</v>
      </c>
      <c r="D673" s="19" t="n">
        <v>0.7000895831585642</v>
      </c>
      <c r="E673" s="19" t="n">
        <v>0.7000895831585642</v>
      </c>
      <c r="F673" s="19" t="n">
        <v>0.7000895831585642</v>
      </c>
      <c r="G673" s="19" t="n">
        <v>0.7000895831585642</v>
      </c>
    </row>
    <row r="674">
      <c r="A674" s="3" t="inlineStr">
        <is>
          <t xml:space="preserve">  λ5</t>
        </is>
      </c>
      <c r="B674" s="19" t="n">
        <v>2.988151538294175e-17</v>
      </c>
      <c r="C674" s="19" t="n">
        <v>-0.9999999999999999</v>
      </c>
      <c r="D674" s="19" t="n">
        <v>0.7000895831585642</v>
      </c>
      <c r="E674" s="19" t="n">
        <v>0.7000895831585642</v>
      </c>
      <c r="F674" s="19" t="n">
        <v>0.7000895831585642</v>
      </c>
      <c r="G674" s="19" t="n">
        <v>0.7000895831585642</v>
      </c>
    </row>
    <row r="675">
      <c r="A675" s="3" t="inlineStr">
        <is>
          <t xml:space="preserve">  λ6</t>
        </is>
      </c>
      <c r="B675" s="19" t="n">
        <v>2.988151538294175e-17</v>
      </c>
      <c r="C675" s="19" t="n">
        <v>1</v>
      </c>
      <c r="D675" s="19" t="n">
        <v>1.347846484906636</v>
      </c>
      <c r="E675" s="19" t="n">
        <v>1.347846484906636</v>
      </c>
      <c r="F675" s="19" t="n">
        <v>1.347846484906636</v>
      </c>
      <c r="G675" s="19" t="n">
        <v>1.347846484906636</v>
      </c>
    </row>
    <row r="676">
      <c r="A676" s="3" t="inlineStr">
        <is>
          <t>eigenvalues sorted desc (LARGE)</t>
        </is>
      </c>
    </row>
    <row r="677">
      <c r="A677" s="3" t="inlineStr">
        <is>
          <t xml:space="preserve">  λ(1)</t>
        </is>
      </c>
      <c r="B677" s="19">
        <f>LARGE($B$670:$B$675,1)</f>
        <v/>
      </c>
      <c r="C677" s="19">
        <f>LARGE($C$670:$C$675,1)</f>
        <v/>
      </c>
      <c r="D677" s="19">
        <f>LARGE($D$670:$D$675,1)</f>
        <v/>
      </c>
      <c r="E677" s="19">
        <f>LARGE($E$670:$E$675,1)</f>
        <v/>
      </c>
      <c r="F677" s="19">
        <f>LARGE($F$670:$F$675,1)</f>
        <v/>
      </c>
      <c r="G677" s="19">
        <f>LARGE($G$670:$G$675,1)</f>
        <v/>
      </c>
    </row>
    <row r="678">
      <c r="A678" s="3" t="inlineStr">
        <is>
          <t xml:space="preserve">  λ(2)</t>
        </is>
      </c>
      <c r="B678" s="19">
        <f>LARGE($B$670:$B$675,2)</f>
        <v/>
      </c>
      <c r="C678" s="19">
        <f>LARGE($C$670:$C$675,2)</f>
        <v/>
      </c>
      <c r="D678" s="19">
        <f>LARGE($D$670:$D$675,2)</f>
        <v/>
      </c>
      <c r="E678" s="19">
        <f>LARGE($E$670:$E$675,2)</f>
        <v/>
      </c>
      <c r="F678" s="19">
        <f>LARGE($F$670:$F$675,2)</f>
        <v/>
      </c>
      <c r="G678" s="19">
        <f>LARGE($G$670:$G$675,2)</f>
        <v/>
      </c>
    </row>
    <row r="679">
      <c r="A679" s="3" t="inlineStr">
        <is>
          <t xml:space="preserve">  λ(3)</t>
        </is>
      </c>
      <c r="B679" s="19">
        <f>LARGE($B$670:$B$675,3)</f>
        <v/>
      </c>
      <c r="C679" s="19">
        <f>LARGE($C$670:$C$675,3)</f>
        <v/>
      </c>
      <c r="D679" s="19">
        <f>LARGE($D$670:$D$675,3)</f>
        <v/>
      </c>
      <c r="E679" s="19">
        <f>LARGE($E$670:$E$675,3)</f>
        <v/>
      </c>
      <c r="F679" s="19">
        <f>LARGE($F$670:$F$675,3)</f>
        <v/>
      </c>
      <c r="G679" s="19">
        <f>LARGE($G$670:$G$675,3)</f>
        <v/>
      </c>
    </row>
    <row r="680">
      <c r="A680" s="3" t="inlineStr">
        <is>
          <t xml:space="preserve">  λ(4)</t>
        </is>
      </c>
      <c r="B680" s="19">
        <f>LARGE($B$670:$B$675,4)</f>
        <v/>
      </c>
      <c r="C680" s="19">
        <f>LARGE($C$670:$C$675,4)</f>
        <v/>
      </c>
      <c r="D680" s="19">
        <f>LARGE($D$670:$D$675,4)</f>
        <v/>
      </c>
      <c r="E680" s="19">
        <f>LARGE($E$670:$E$675,4)</f>
        <v/>
      </c>
      <c r="F680" s="19">
        <f>LARGE($F$670:$F$675,4)</f>
        <v/>
      </c>
      <c r="G680" s="19">
        <f>LARGE($G$670:$G$675,4)</f>
        <v/>
      </c>
    </row>
    <row r="681">
      <c r="A681" s="3" t="inlineStr">
        <is>
          <t xml:space="preserve">  λ(5)</t>
        </is>
      </c>
      <c r="B681" s="19">
        <f>LARGE($B$670:$B$675,5)</f>
        <v/>
      </c>
      <c r="C681" s="19">
        <f>LARGE($C$670:$C$675,5)</f>
        <v/>
      </c>
      <c r="D681" s="19">
        <f>LARGE($D$670:$D$675,5)</f>
        <v/>
      </c>
      <c r="E681" s="19">
        <f>LARGE($E$670:$E$675,5)</f>
        <v/>
      </c>
      <c r="F681" s="19">
        <f>LARGE($F$670:$F$675,5)</f>
        <v/>
      </c>
      <c r="G681" s="19">
        <f>LARGE($G$670:$G$675,5)</f>
        <v/>
      </c>
    </row>
    <row r="682">
      <c r="A682" s="3" t="inlineStr">
        <is>
          <t xml:space="preserve">  λ(6)</t>
        </is>
      </c>
      <c r="B682" s="19">
        <f>LARGE($B$670:$B$675,6)</f>
        <v/>
      </c>
      <c r="C682" s="19">
        <f>LARGE($C$670:$C$675,6)</f>
        <v/>
      </c>
      <c r="D682" s="19">
        <f>LARGE($D$670:$D$675,6)</f>
        <v/>
      </c>
      <c r="E682" s="19">
        <f>LARGE($E$670:$E$675,6)</f>
        <v/>
      </c>
      <c r="F682" s="19">
        <f>LARGE($F$670:$F$675,6)</f>
        <v/>
      </c>
      <c r="G682" s="19">
        <f>LARGE($G$670:$G$675,6)</f>
        <v/>
      </c>
    </row>
    <row r="683">
      <c r="A683" s="3" t="inlineStr">
        <is>
          <t>check: Σeig − trace (→0)</t>
        </is>
      </c>
      <c r="B683" s="3">
        <f>ROUND(SUM($B$670:$B$675)-($B$650+$C$651+$D$652+$E$653+$F$654+$G$655),6)</f>
        <v/>
      </c>
      <c r="C683" s="3">
        <f>ROUND(SUM($C$670:$C$675)-($I$650+$J$651+$K$652+$L$653+$M$654+$N$655),6)</f>
        <v/>
      </c>
      <c r="D683" s="3">
        <f>ROUND(SUM($D$670:$D$675)-($P$650+$Q$651+$R$652+$S$653+$T$654+$U$655),6)</f>
        <v/>
      </c>
      <c r="E683" s="3">
        <f>ROUND(SUM($E$670:$E$675)-($W$650+$X$651+$Y$652+$Z$653+$AA$654+$AB$655),6)</f>
        <v/>
      </c>
      <c r="F683" s="3">
        <f>ROUND(SUM($F$670:$F$675)-($AD$650+$AE$651+$AF$652+$AG$653+$AH$654+$AI$655),6)</f>
        <v/>
      </c>
      <c r="G683" s="3">
        <f>ROUND(SUM($G$670:$G$675)-($AK$650+$AL$651+$AM$652+$AN$653+$AO$654+$AP$655),6)</f>
        <v/>
      </c>
    </row>
    <row r="684">
      <c r="A684" s="3" t="inlineStr">
        <is>
          <t>check: Πeig − det (→0)</t>
        </is>
      </c>
      <c r="B684" s="3">
        <f>ROUND(MDETERM($B$650:$G$655)-PRODUCT($B$670:$B$675),6)</f>
        <v/>
      </c>
      <c r="C684" s="3">
        <f>ROUND(MDETERM($I$650:$N$655)-PRODUCT($C$670:$C$675),6)</f>
        <v/>
      </c>
      <c r="D684" s="3" t="inlineStr">
        <is>
          <t>complex pair; real parts used</t>
        </is>
      </c>
      <c r="E684" s="3" t="inlineStr">
        <is>
          <t>complex pair; real parts used</t>
        </is>
      </c>
      <c r="F684" s="3" t="inlineStr">
        <is>
          <t>complex pair; real parts used</t>
        </is>
      </c>
      <c r="G684" s="3" t="inlineStr">
        <is>
          <t>complex pair; real parts used</t>
        </is>
      </c>
    </row>
    <row r="685">
      <c r="A685" s="3" t="inlineStr">
        <is>
          <t>complex eigenvalues?</t>
        </is>
      </c>
      <c r="B685" s="3" t="inlineStr"/>
      <c r="C685" s="3" t="inlineStr"/>
      <c r="D685" s="21" t="inlineStr">
        <is>
          <t>yes</t>
        </is>
      </c>
      <c r="E685" s="21" t="inlineStr">
        <is>
          <t>yes</t>
        </is>
      </c>
      <c r="F685" s="21" t="inlineStr">
        <is>
          <t>yes</t>
        </is>
      </c>
      <c r="G685" s="21" t="inlineStr">
        <is>
          <t>yes</t>
        </is>
      </c>
    </row>
    <row r="686">
      <c r="A686" s="3" t="inlineStr">
        <is>
          <t>check: det(M − λᵢI) per sorted λ (→0)</t>
        </is>
      </c>
    </row>
    <row r="687">
      <c r="A687" s="3" t="inlineStr">
        <is>
          <t xml:space="preserve">  det(M − λ(1)I)</t>
        </is>
      </c>
      <c r="B687" s="3">
        <f t="array" ref="B687">ROUND(MDETERM($B$650:$G$655-$B$677*MUNIT(6)),6)</f>
        <v/>
      </c>
      <c r="C687" s="3">
        <f t="array" ref="C687">ROUND(MDETERM($I$650:$N$655-$C$677*MUNIT(6)),6)</f>
        <v/>
      </c>
      <c r="D687" s="3" t="inlineStr">
        <is>
          <t>n/a (complex)</t>
        </is>
      </c>
      <c r="E687" s="3" t="inlineStr">
        <is>
          <t>n/a (complex)</t>
        </is>
      </c>
      <c r="F687" s="3" t="inlineStr">
        <is>
          <t>n/a (complex)</t>
        </is>
      </c>
      <c r="G687" s="3" t="inlineStr">
        <is>
          <t>n/a (complex)</t>
        </is>
      </c>
    </row>
    <row r="688">
      <c r="A688" s="3" t="inlineStr">
        <is>
          <t xml:space="preserve">  det(M − λ(2)I)</t>
        </is>
      </c>
      <c r="B688" s="3">
        <f t="array" ref="B688">ROUND(MDETERM($B$650:$G$655-$B$678*MUNIT(6)),6)</f>
        <v/>
      </c>
      <c r="C688" s="3">
        <f t="array" ref="C688">ROUND(MDETERM($I$650:$N$655-$C$678*MUNIT(6)),6)</f>
        <v/>
      </c>
      <c r="D688" s="3" t="inlineStr">
        <is>
          <t>n/a (complex)</t>
        </is>
      </c>
      <c r="E688" s="3" t="inlineStr">
        <is>
          <t>n/a (complex)</t>
        </is>
      </c>
      <c r="F688" s="3" t="inlineStr">
        <is>
          <t>n/a (complex)</t>
        </is>
      </c>
      <c r="G688" s="3" t="inlineStr">
        <is>
          <t>n/a (complex)</t>
        </is>
      </c>
    </row>
    <row r="689">
      <c r="A689" s="3" t="inlineStr">
        <is>
          <t xml:space="preserve">  det(M − λ(3)I)</t>
        </is>
      </c>
      <c r="B689" s="3">
        <f t="array" ref="B689">ROUND(MDETERM($B$650:$G$655-$B$679*MUNIT(6)),6)</f>
        <v/>
      </c>
      <c r="C689" s="3">
        <f t="array" ref="C689">ROUND(MDETERM($I$650:$N$655-$C$679*MUNIT(6)),6)</f>
        <v/>
      </c>
      <c r="D689" s="3" t="inlineStr">
        <is>
          <t>n/a (complex)</t>
        </is>
      </c>
      <c r="E689" s="3" t="inlineStr">
        <is>
          <t>n/a (complex)</t>
        </is>
      </c>
      <c r="F689" s="3" t="inlineStr">
        <is>
          <t>n/a (complex)</t>
        </is>
      </c>
      <c r="G689" s="3" t="inlineStr">
        <is>
          <t>n/a (complex)</t>
        </is>
      </c>
    </row>
    <row r="690">
      <c r="A690" s="3" t="inlineStr">
        <is>
          <t xml:space="preserve">  det(M − λ(4)I)</t>
        </is>
      </c>
      <c r="B690" s="3">
        <f t="array" ref="B690">ROUND(MDETERM($B$650:$G$655-$B$680*MUNIT(6)),6)</f>
        <v/>
      </c>
      <c r="C690" s="3">
        <f t="array" ref="C690">ROUND(MDETERM($I$650:$N$655-$C$680*MUNIT(6)),6)</f>
        <v/>
      </c>
      <c r="D690" s="3" t="inlineStr">
        <is>
          <t>n/a (complex)</t>
        </is>
      </c>
      <c r="E690" s="3" t="inlineStr">
        <is>
          <t>n/a (complex)</t>
        </is>
      </c>
      <c r="F690" s="3" t="inlineStr">
        <is>
          <t>n/a (complex)</t>
        </is>
      </c>
      <c r="G690" s="3" t="inlineStr">
        <is>
          <t>n/a (complex)</t>
        </is>
      </c>
    </row>
    <row r="691">
      <c r="A691" s="3" t="inlineStr">
        <is>
          <t xml:space="preserve">  det(M − λ(5)I)</t>
        </is>
      </c>
      <c r="B691" s="3">
        <f t="array" ref="B691">ROUND(MDETERM($B$650:$G$655-$B$681*MUNIT(6)),6)</f>
        <v/>
      </c>
      <c r="C691" s="3">
        <f t="array" ref="C691">ROUND(MDETERM($I$650:$N$655-$C$681*MUNIT(6)),6)</f>
        <v/>
      </c>
      <c r="D691" s="3" t="inlineStr">
        <is>
          <t>n/a (complex)</t>
        </is>
      </c>
      <c r="E691" s="3" t="inlineStr">
        <is>
          <t>n/a (complex)</t>
        </is>
      </c>
      <c r="F691" s="3" t="inlineStr">
        <is>
          <t>n/a (complex)</t>
        </is>
      </c>
      <c r="G691" s="3" t="inlineStr">
        <is>
          <t>n/a (complex)</t>
        </is>
      </c>
    </row>
    <row r="692">
      <c r="A692" s="3" t="inlineStr">
        <is>
          <t xml:space="preserve">  det(M − λ(6)I)</t>
        </is>
      </c>
      <c r="B692" s="3">
        <f t="array" ref="B692">ROUND(MDETERM($B$650:$G$655-$B$682*MUNIT(6)),6)</f>
        <v/>
      </c>
      <c r="C692" s="3">
        <f t="array" ref="C692">ROUND(MDETERM($I$650:$N$655-$C$682*MUNIT(6)),6)</f>
        <v/>
      </c>
      <c r="D692" s="3" t="inlineStr">
        <is>
          <t>n/a (complex)</t>
        </is>
      </c>
      <c r="E692" s="3" t="inlineStr">
        <is>
          <t>n/a (complex)</t>
        </is>
      </c>
      <c r="F692" s="3" t="inlineStr">
        <is>
          <t>n/a (complex)</t>
        </is>
      </c>
      <c r="G692" s="3" t="inlineStr">
        <is>
          <t>n/a (complex)</t>
        </is>
      </c>
    </row>
    <row r="696" ht="16" customHeight="1">
      <c r="A696" s="14" t="inlineStr">
        <is>
          <t>RAG R3 | gpt4-turbo-preview</t>
        </is>
      </c>
      <c r="B696" s="9" t="inlineStr">
        <is>
          <t>run 1 (raw, pasted)</t>
        </is>
      </c>
      <c r="I696" s="9" t="inlineStr">
        <is>
          <t>run 2 (raw, pasted)</t>
        </is>
      </c>
      <c r="P696" s="9" t="inlineStr">
        <is>
          <t>run 3 (raw, pasted)</t>
        </is>
      </c>
      <c r="W696" s="9" t="inlineStr">
        <is>
          <t>run 4 (raw, pasted)</t>
        </is>
      </c>
      <c r="AD696" s="9" t="inlineStr">
        <is>
          <t>run 5 (raw, pasted)</t>
        </is>
      </c>
      <c r="AK696" s="9" t="inlineStr">
        <is>
          <t>Step2 average matrix (formula)</t>
        </is>
      </c>
      <c r="AR696" s="9" t="inlineStr">
        <is>
          <t>ground truth (reference)</t>
        </is>
      </c>
    </row>
    <row r="697" ht="60" customHeight="1">
      <c r="B697" s="15" t="inlineStr">
        <is>
          <t>Spacecraft</t>
        </is>
      </c>
      <c r="C697" s="15" t="inlineStr">
        <is>
          <t>Guidance, Navigation, and Control (GNC) Subsystem</t>
        </is>
      </c>
      <c r="D697" s="15" t="inlineStr">
        <is>
          <t>Propulsion Subsystem</t>
        </is>
      </c>
      <c r="E697" s="15" t="inlineStr">
        <is>
          <t>Power Subsystem</t>
        </is>
      </c>
      <c r="F697" s="15" t="inlineStr">
        <is>
          <t>Reaction Wheel</t>
        </is>
      </c>
      <c r="G697" s="15" t="inlineStr">
        <is>
          <t>GNC Software</t>
        </is>
      </c>
      <c r="I697" s="15" t="inlineStr">
        <is>
          <t>Spacecraft</t>
        </is>
      </c>
      <c r="J697" s="15" t="inlineStr">
        <is>
          <t>Guidance, Navigation, and Control (GNC) Subsystem</t>
        </is>
      </c>
      <c r="K697" s="15" t="inlineStr">
        <is>
          <t>Propulsion Subsystem</t>
        </is>
      </c>
      <c r="L697" s="15" t="inlineStr">
        <is>
          <t>Power Subsystem</t>
        </is>
      </c>
      <c r="M697" s="15" t="inlineStr">
        <is>
          <t>Reaction Wheel</t>
        </is>
      </c>
      <c r="N697" s="15" t="inlineStr">
        <is>
          <t>GNC Software</t>
        </is>
      </c>
      <c r="P697" s="15" t="inlineStr">
        <is>
          <t>Spacecraft</t>
        </is>
      </c>
      <c r="Q697" s="15" t="inlineStr">
        <is>
          <t>Guidance, Navigation, and Control (GNC) Subsystem</t>
        </is>
      </c>
      <c r="R697" s="15" t="inlineStr">
        <is>
          <t>Propulsion Subsystem</t>
        </is>
      </c>
      <c r="S697" s="15" t="inlineStr">
        <is>
          <t>Power Subsystem</t>
        </is>
      </c>
      <c r="T697" s="15" t="inlineStr">
        <is>
          <t>Reaction Wheel</t>
        </is>
      </c>
      <c r="U697" s="15" t="inlineStr">
        <is>
          <t>GNC Software</t>
        </is>
      </c>
      <c r="W697" s="15" t="inlineStr">
        <is>
          <t>Spacecraft</t>
        </is>
      </c>
      <c r="X697" s="15" t="inlineStr">
        <is>
          <t>Guidance, Navigation, and Control (GNC) Subsystem</t>
        </is>
      </c>
      <c r="Y697" s="15" t="inlineStr">
        <is>
          <t>Propulsion Subsystem</t>
        </is>
      </c>
      <c r="Z697" s="15" t="inlineStr">
        <is>
          <t>Power Subsystem</t>
        </is>
      </c>
      <c r="AA697" s="15" t="inlineStr">
        <is>
          <t>Reaction Wheel</t>
        </is>
      </c>
      <c r="AB697" s="15" t="inlineStr">
        <is>
          <t>GNC Software</t>
        </is>
      </c>
      <c r="AD697" s="15" t="inlineStr">
        <is>
          <t>Spacecraft</t>
        </is>
      </c>
      <c r="AE697" s="15" t="inlineStr">
        <is>
          <t>Guidance, Navigation, and Control (GNC) Subsystem</t>
        </is>
      </c>
      <c r="AF697" s="15" t="inlineStr">
        <is>
          <t>Propulsion Subsystem</t>
        </is>
      </c>
      <c r="AG697" s="15" t="inlineStr">
        <is>
          <t>Power Subsystem</t>
        </is>
      </c>
      <c r="AH697" s="15" t="inlineStr">
        <is>
          <t>Reaction Wheel</t>
        </is>
      </c>
      <c r="AI697" s="15" t="inlineStr">
        <is>
          <t>GNC Software</t>
        </is>
      </c>
      <c r="AK697" s="15" t="inlineStr">
        <is>
          <t>Spacecraft</t>
        </is>
      </c>
      <c r="AL697" s="15" t="inlineStr">
        <is>
          <t>Guidance, Navigation, and Control (GNC) Subsystem</t>
        </is>
      </c>
      <c r="AM697" s="15" t="inlineStr">
        <is>
          <t>Propulsion Subsystem</t>
        </is>
      </c>
      <c r="AN697" s="15" t="inlineStr">
        <is>
          <t>Power Subsystem</t>
        </is>
      </c>
      <c r="AO697" s="15" t="inlineStr">
        <is>
          <t>Reaction Wheel</t>
        </is>
      </c>
      <c r="AP697" s="15" t="inlineStr">
        <is>
          <t>GNC Software</t>
        </is>
      </c>
    </row>
    <row r="698">
      <c r="A698" s="3" t="inlineStr">
        <is>
          <t>Spacecraft</t>
        </is>
      </c>
      <c r="B698" s="8" t="n">
        <v>1</v>
      </c>
      <c r="C698" s="8" t="n">
        <v>1</v>
      </c>
      <c r="D698" s="8" t="n">
        <v>1</v>
      </c>
      <c r="E698" s="8" t="n">
        <v>1</v>
      </c>
      <c r="F698" s="8" t="n">
        <v>1</v>
      </c>
      <c r="G698" s="8" t="n">
        <v>1</v>
      </c>
      <c r="I698" s="8" t="n">
        <v>1</v>
      </c>
      <c r="J698" s="8" t="n">
        <v>1</v>
      </c>
      <c r="K698" s="8" t="n">
        <v>1</v>
      </c>
      <c r="L698" s="8" t="n">
        <v>1</v>
      </c>
      <c r="M698" s="8" t="n">
        <v>1</v>
      </c>
      <c r="N698" s="8" t="n">
        <v>1</v>
      </c>
      <c r="P698" s="8" t="n">
        <v>1</v>
      </c>
      <c r="Q698" s="8" t="n">
        <v>1</v>
      </c>
      <c r="R698" s="8" t="n">
        <v>1</v>
      </c>
      <c r="S698" s="8" t="n">
        <v>1</v>
      </c>
      <c r="T698" s="8" t="n">
        <v>1</v>
      </c>
      <c r="U698" s="8" t="n">
        <v>1</v>
      </c>
      <c r="W698" s="8" t="n">
        <v>1</v>
      </c>
      <c r="X698" s="8" t="n">
        <v>1</v>
      </c>
      <c r="Y698" s="8" t="n">
        <v>1</v>
      </c>
      <c r="Z698" s="8" t="n">
        <v>1</v>
      </c>
      <c r="AA698" s="8" t="n">
        <v>1</v>
      </c>
      <c r="AB698" s="8" t="n">
        <v>1</v>
      </c>
      <c r="AD698" s="8" t="n">
        <v>1</v>
      </c>
      <c r="AE698" s="8" t="n">
        <v>1</v>
      </c>
      <c r="AF698" s="8" t="n">
        <v>1</v>
      </c>
      <c r="AG698" s="8" t="n">
        <v>1</v>
      </c>
      <c r="AH698" s="8" t="n">
        <v>1</v>
      </c>
      <c r="AI698" s="8" t="n">
        <v>1</v>
      </c>
      <c r="AK698" s="8">
        <f>IF(($B$698&lt;&gt;2)+($I$698&lt;&gt;2)+($P$698&lt;&gt;2)+($W$698&lt;&gt;2)+($AD$698&lt;&gt;2)=0,2,IF((($B$698&lt;&gt;2)*$B$698+($I$698&lt;&gt;2)*$I$698+($P$698&lt;&gt;2)*$P$698+($W$698&lt;&gt;2)*$W$698+($AD$698&lt;&gt;2)*$AD$698)/(($B$698&lt;&gt;2)+($I$698&lt;&gt;2)+($P$698&lt;&gt;2)+($W$698&lt;&gt;2)+($AD$698&lt;&gt;2))&gt;=0.5,1,0))</f>
        <v/>
      </c>
      <c r="AL698" s="8">
        <f>IF(($C$698&lt;&gt;2)+($J$698&lt;&gt;2)+($Q$698&lt;&gt;2)+($X$698&lt;&gt;2)+($AE$698&lt;&gt;2)=0,2,IF((($C$698&lt;&gt;2)*$C$698+($J$698&lt;&gt;2)*$J$698+($Q$698&lt;&gt;2)*$Q$698+($X$698&lt;&gt;2)*$X$698+($AE$698&lt;&gt;2)*$AE$698)/(($C$698&lt;&gt;2)+($J$698&lt;&gt;2)+($Q$698&lt;&gt;2)+($X$698&lt;&gt;2)+($AE$698&lt;&gt;2))&gt;=0.5,1,0))</f>
        <v/>
      </c>
      <c r="AM698" s="8">
        <f>IF(($D$698&lt;&gt;2)+($K$698&lt;&gt;2)+($R$698&lt;&gt;2)+($Y$698&lt;&gt;2)+($AF$698&lt;&gt;2)=0,2,IF((($D$698&lt;&gt;2)*$D$698+($K$698&lt;&gt;2)*$K$698+($R$698&lt;&gt;2)*$R$698+($Y$698&lt;&gt;2)*$Y$698+($AF$698&lt;&gt;2)*$AF$698)/(($D$698&lt;&gt;2)+($K$698&lt;&gt;2)+($R$698&lt;&gt;2)+($Y$698&lt;&gt;2)+($AF$698&lt;&gt;2))&gt;=0.5,1,0))</f>
        <v/>
      </c>
      <c r="AN698" s="8">
        <f>IF(($E$698&lt;&gt;2)+($L$698&lt;&gt;2)+($S$698&lt;&gt;2)+($Z$698&lt;&gt;2)+($AG$698&lt;&gt;2)=0,2,IF((($E$698&lt;&gt;2)*$E$698+($L$698&lt;&gt;2)*$L$698+($S$698&lt;&gt;2)*$S$698+($Z$698&lt;&gt;2)*$Z$698+($AG$698&lt;&gt;2)*$AG$698)/(($E$698&lt;&gt;2)+($L$698&lt;&gt;2)+($S$698&lt;&gt;2)+($Z$698&lt;&gt;2)+($AG$698&lt;&gt;2))&gt;=0.5,1,0))</f>
        <v/>
      </c>
      <c r="AO698" s="8">
        <f>IF(($F$698&lt;&gt;2)+($M$698&lt;&gt;2)+($T$698&lt;&gt;2)+($AA$698&lt;&gt;2)+($AH$698&lt;&gt;2)=0,2,IF((($F$698&lt;&gt;2)*$F$698+($M$698&lt;&gt;2)*$M$698+($T$698&lt;&gt;2)*$T$698+($AA$698&lt;&gt;2)*$AA$698+($AH$698&lt;&gt;2)*$AH$698)/(($F$698&lt;&gt;2)+($M$698&lt;&gt;2)+($T$698&lt;&gt;2)+($AA$698&lt;&gt;2)+($AH$698&lt;&gt;2))&gt;=0.5,1,0))</f>
        <v/>
      </c>
      <c r="AP698" s="8">
        <f>IF(($G$698&lt;&gt;2)+($N$698&lt;&gt;2)+($U$698&lt;&gt;2)+($AB$698&lt;&gt;2)+($AI$698&lt;&gt;2)=0,2,IF((($G$698&lt;&gt;2)*$G$698+($N$698&lt;&gt;2)*$N$698+($U$698&lt;&gt;2)*$U$698+($AB$698&lt;&gt;2)*$AB$698+($AI$698&lt;&gt;2)*$AI$698)/(($G$698&lt;&gt;2)+($N$698&lt;&gt;2)+($U$698&lt;&gt;2)+($AB$698&lt;&gt;2)+($AI$698&lt;&gt;2))&gt;=0.5,1,0))</f>
        <v/>
      </c>
      <c r="AR698" s="16">
        <f>'Ground truth'!$B$3</f>
        <v/>
      </c>
      <c r="AS698" s="16">
        <f>'Ground truth'!$C$3</f>
        <v/>
      </c>
      <c r="AT698" s="16">
        <f>'Ground truth'!$D$3</f>
        <v/>
      </c>
      <c r="AU698" s="16">
        <f>'Ground truth'!$E$3</f>
        <v/>
      </c>
      <c r="AV698" s="16">
        <f>'Ground truth'!$F$3</f>
        <v/>
      </c>
      <c r="AW698" s="16">
        <f>'Ground truth'!$G$3</f>
        <v/>
      </c>
    </row>
    <row r="699">
      <c r="A699" s="3" t="inlineStr">
        <is>
          <t>Guidance, Navigation, and Control (GNC) Subsystem</t>
        </is>
      </c>
      <c r="B699" s="8" t="n">
        <v>1</v>
      </c>
      <c r="C699" s="8" t="n">
        <v>1</v>
      </c>
      <c r="D699" s="8" t="n">
        <v>0</v>
      </c>
      <c r="E699" s="8" t="n">
        <v>1</v>
      </c>
      <c r="F699" s="8" t="n">
        <v>1</v>
      </c>
      <c r="G699" s="8" t="n">
        <v>1</v>
      </c>
      <c r="I699" s="8" t="n">
        <v>1</v>
      </c>
      <c r="J699" s="8" t="n">
        <v>1</v>
      </c>
      <c r="K699" s="8" t="n">
        <v>0</v>
      </c>
      <c r="L699" s="8" t="n">
        <v>1</v>
      </c>
      <c r="M699" s="8" t="n">
        <v>1</v>
      </c>
      <c r="N699" s="8" t="n">
        <v>1</v>
      </c>
      <c r="P699" s="8" t="n">
        <v>1</v>
      </c>
      <c r="Q699" s="8" t="n">
        <v>1</v>
      </c>
      <c r="R699" s="8" t="n">
        <v>0</v>
      </c>
      <c r="S699" s="8" t="n">
        <v>1</v>
      </c>
      <c r="T699" s="8" t="n">
        <v>1</v>
      </c>
      <c r="U699" s="8" t="n">
        <v>1</v>
      </c>
      <c r="W699" s="8" t="n">
        <v>1</v>
      </c>
      <c r="X699" s="8" t="n">
        <v>1</v>
      </c>
      <c r="Y699" s="8" t="n">
        <v>0</v>
      </c>
      <c r="Z699" s="8" t="n">
        <v>1</v>
      </c>
      <c r="AA699" s="8" t="n">
        <v>1</v>
      </c>
      <c r="AB699" s="8" t="n">
        <v>1</v>
      </c>
      <c r="AD699" s="8" t="n">
        <v>1</v>
      </c>
      <c r="AE699" s="8" t="n">
        <v>1</v>
      </c>
      <c r="AF699" s="8" t="n">
        <v>0</v>
      </c>
      <c r="AG699" s="8" t="n">
        <v>1</v>
      </c>
      <c r="AH699" s="8" t="n">
        <v>1</v>
      </c>
      <c r="AI699" s="8" t="n">
        <v>1</v>
      </c>
      <c r="AK699" s="8">
        <f>IF(($B$699&lt;&gt;2)+($I$699&lt;&gt;2)+($P$699&lt;&gt;2)+($W$699&lt;&gt;2)+($AD$699&lt;&gt;2)=0,2,IF((($B$699&lt;&gt;2)*$B$699+($I$699&lt;&gt;2)*$I$699+($P$699&lt;&gt;2)*$P$699+($W$699&lt;&gt;2)*$W$699+($AD$699&lt;&gt;2)*$AD$699)/(($B$699&lt;&gt;2)+($I$699&lt;&gt;2)+($P$699&lt;&gt;2)+($W$699&lt;&gt;2)+($AD$699&lt;&gt;2))&gt;=0.5,1,0))</f>
        <v/>
      </c>
      <c r="AL699" s="8">
        <f>IF(($C$699&lt;&gt;2)+($J$699&lt;&gt;2)+($Q$699&lt;&gt;2)+($X$699&lt;&gt;2)+($AE$699&lt;&gt;2)=0,2,IF((($C$699&lt;&gt;2)*$C$699+($J$699&lt;&gt;2)*$J$699+($Q$699&lt;&gt;2)*$Q$699+($X$699&lt;&gt;2)*$X$699+($AE$699&lt;&gt;2)*$AE$699)/(($C$699&lt;&gt;2)+($J$699&lt;&gt;2)+($Q$699&lt;&gt;2)+($X$699&lt;&gt;2)+($AE$699&lt;&gt;2))&gt;=0.5,1,0))</f>
        <v/>
      </c>
      <c r="AM699" s="8">
        <f>IF(($D$699&lt;&gt;2)+($K$699&lt;&gt;2)+($R$699&lt;&gt;2)+($Y$699&lt;&gt;2)+($AF$699&lt;&gt;2)=0,2,IF((($D$699&lt;&gt;2)*$D$699+($K$699&lt;&gt;2)*$K$699+($R$699&lt;&gt;2)*$R$699+($Y$699&lt;&gt;2)*$Y$699+($AF$699&lt;&gt;2)*$AF$699)/(($D$699&lt;&gt;2)+($K$699&lt;&gt;2)+($R$699&lt;&gt;2)+($Y$699&lt;&gt;2)+($AF$699&lt;&gt;2))&gt;=0.5,1,0))</f>
        <v/>
      </c>
      <c r="AN699" s="8">
        <f>IF(($E$699&lt;&gt;2)+($L$699&lt;&gt;2)+($S$699&lt;&gt;2)+($Z$699&lt;&gt;2)+($AG$699&lt;&gt;2)=0,2,IF((($E$699&lt;&gt;2)*$E$699+($L$699&lt;&gt;2)*$L$699+($S$699&lt;&gt;2)*$S$699+($Z$699&lt;&gt;2)*$Z$699+($AG$699&lt;&gt;2)*$AG$699)/(($E$699&lt;&gt;2)+($L$699&lt;&gt;2)+($S$699&lt;&gt;2)+($Z$699&lt;&gt;2)+($AG$699&lt;&gt;2))&gt;=0.5,1,0))</f>
        <v/>
      </c>
      <c r="AO699" s="8">
        <f>IF(($F$699&lt;&gt;2)+($M$699&lt;&gt;2)+($T$699&lt;&gt;2)+($AA$699&lt;&gt;2)+($AH$699&lt;&gt;2)=0,2,IF((($F$699&lt;&gt;2)*$F$699+($M$699&lt;&gt;2)*$M$699+($T$699&lt;&gt;2)*$T$699+($AA$699&lt;&gt;2)*$AA$699+($AH$699&lt;&gt;2)*$AH$699)/(($F$699&lt;&gt;2)+($M$699&lt;&gt;2)+($T$699&lt;&gt;2)+($AA$699&lt;&gt;2)+($AH$699&lt;&gt;2))&gt;=0.5,1,0))</f>
        <v/>
      </c>
      <c r="AP699" s="8">
        <f>IF(($G$699&lt;&gt;2)+($N$699&lt;&gt;2)+($U$699&lt;&gt;2)+($AB$699&lt;&gt;2)+($AI$699&lt;&gt;2)=0,2,IF((($G$699&lt;&gt;2)*$G$699+($N$699&lt;&gt;2)*$N$699+($U$699&lt;&gt;2)*$U$699+($AB$699&lt;&gt;2)*$AB$699+($AI$699&lt;&gt;2)*$AI$699)/(($G$699&lt;&gt;2)+($N$699&lt;&gt;2)+($U$699&lt;&gt;2)+($AB$699&lt;&gt;2)+($AI$699&lt;&gt;2))&gt;=0.5,1,0))</f>
        <v/>
      </c>
      <c r="AR699" s="16">
        <f>'Ground truth'!$B$4</f>
        <v/>
      </c>
      <c r="AS699" s="16">
        <f>'Ground truth'!$C$4</f>
        <v/>
      </c>
      <c r="AT699" s="16">
        <f>'Ground truth'!$D$4</f>
        <v/>
      </c>
      <c r="AU699" s="16">
        <f>'Ground truth'!$E$4</f>
        <v/>
      </c>
      <c r="AV699" s="16">
        <f>'Ground truth'!$F$4</f>
        <v/>
      </c>
      <c r="AW699" s="16">
        <f>'Ground truth'!$G$4</f>
        <v/>
      </c>
    </row>
    <row r="700">
      <c r="A700" s="3" t="inlineStr">
        <is>
          <t>Propulsion Subsystem</t>
        </is>
      </c>
      <c r="B700" s="8" t="n">
        <v>1</v>
      </c>
      <c r="C700" s="8" t="n">
        <v>0</v>
      </c>
      <c r="D700" s="8" t="n">
        <v>1</v>
      </c>
      <c r="E700" s="8" t="n">
        <v>1</v>
      </c>
      <c r="F700" s="8" t="n">
        <v>0</v>
      </c>
      <c r="G700" s="8" t="n">
        <v>0</v>
      </c>
      <c r="I700" s="8" t="n">
        <v>1</v>
      </c>
      <c r="J700" s="8" t="n">
        <v>0</v>
      </c>
      <c r="K700" s="8" t="n">
        <v>1</v>
      </c>
      <c r="L700" s="8" t="n">
        <v>1</v>
      </c>
      <c r="M700" s="8" t="n">
        <v>0</v>
      </c>
      <c r="N700" s="8" t="n">
        <v>0</v>
      </c>
      <c r="P700" s="8" t="n">
        <v>1</v>
      </c>
      <c r="Q700" s="8" t="n">
        <v>0</v>
      </c>
      <c r="R700" s="8" t="n">
        <v>1</v>
      </c>
      <c r="S700" s="8" t="n">
        <v>1</v>
      </c>
      <c r="T700" s="8" t="n">
        <v>0</v>
      </c>
      <c r="U700" s="8" t="n">
        <v>0</v>
      </c>
      <c r="W700" s="8" t="n">
        <v>1</v>
      </c>
      <c r="X700" s="8" t="n">
        <v>0</v>
      </c>
      <c r="Y700" s="8" t="n">
        <v>1</v>
      </c>
      <c r="Z700" s="8" t="n">
        <v>1</v>
      </c>
      <c r="AA700" s="8" t="n">
        <v>0</v>
      </c>
      <c r="AB700" s="8" t="n">
        <v>0</v>
      </c>
      <c r="AD700" s="8" t="n">
        <v>1</v>
      </c>
      <c r="AE700" s="8" t="n">
        <v>0</v>
      </c>
      <c r="AF700" s="8" t="n">
        <v>1</v>
      </c>
      <c r="AG700" s="8" t="n">
        <v>1</v>
      </c>
      <c r="AH700" s="8" t="n">
        <v>0</v>
      </c>
      <c r="AI700" s="8" t="n">
        <v>0</v>
      </c>
      <c r="AK700" s="8">
        <f>IF(($B$700&lt;&gt;2)+($I$700&lt;&gt;2)+($P$700&lt;&gt;2)+($W$700&lt;&gt;2)+($AD$700&lt;&gt;2)=0,2,IF((($B$700&lt;&gt;2)*$B$700+($I$700&lt;&gt;2)*$I$700+($P$700&lt;&gt;2)*$P$700+($W$700&lt;&gt;2)*$W$700+($AD$700&lt;&gt;2)*$AD$700)/(($B$700&lt;&gt;2)+($I$700&lt;&gt;2)+($P$700&lt;&gt;2)+($W$700&lt;&gt;2)+($AD$700&lt;&gt;2))&gt;=0.5,1,0))</f>
        <v/>
      </c>
      <c r="AL700" s="8">
        <f>IF(($C$700&lt;&gt;2)+($J$700&lt;&gt;2)+($Q$700&lt;&gt;2)+($X$700&lt;&gt;2)+($AE$700&lt;&gt;2)=0,2,IF((($C$700&lt;&gt;2)*$C$700+($J$700&lt;&gt;2)*$J$700+($Q$700&lt;&gt;2)*$Q$700+($X$700&lt;&gt;2)*$X$700+($AE$700&lt;&gt;2)*$AE$700)/(($C$700&lt;&gt;2)+($J$700&lt;&gt;2)+($Q$700&lt;&gt;2)+($X$700&lt;&gt;2)+($AE$700&lt;&gt;2))&gt;=0.5,1,0))</f>
        <v/>
      </c>
      <c r="AM700" s="8">
        <f>IF(($D$700&lt;&gt;2)+($K$700&lt;&gt;2)+($R$700&lt;&gt;2)+($Y$700&lt;&gt;2)+($AF$700&lt;&gt;2)=0,2,IF((($D$700&lt;&gt;2)*$D$700+($K$700&lt;&gt;2)*$K$700+($R$700&lt;&gt;2)*$R$700+($Y$700&lt;&gt;2)*$Y$700+($AF$700&lt;&gt;2)*$AF$700)/(($D$700&lt;&gt;2)+($K$700&lt;&gt;2)+($R$700&lt;&gt;2)+($Y$700&lt;&gt;2)+($AF$700&lt;&gt;2))&gt;=0.5,1,0))</f>
        <v/>
      </c>
      <c r="AN700" s="8">
        <f>IF(($E$700&lt;&gt;2)+($L$700&lt;&gt;2)+($S$700&lt;&gt;2)+($Z$700&lt;&gt;2)+($AG$700&lt;&gt;2)=0,2,IF((($E$700&lt;&gt;2)*$E$700+($L$700&lt;&gt;2)*$L$700+($S$700&lt;&gt;2)*$S$700+($Z$700&lt;&gt;2)*$Z$700+($AG$700&lt;&gt;2)*$AG$700)/(($E$700&lt;&gt;2)+($L$700&lt;&gt;2)+($S$700&lt;&gt;2)+($Z$700&lt;&gt;2)+($AG$700&lt;&gt;2))&gt;=0.5,1,0))</f>
        <v/>
      </c>
      <c r="AO700" s="8">
        <f>IF(($F$700&lt;&gt;2)+($M$700&lt;&gt;2)+($T$700&lt;&gt;2)+($AA$700&lt;&gt;2)+($AH$700&lt;&gt;2)=0,2,IF((($F$700&lt;&gt;2)*$F$700+($M$700&lt;&gt;2)*$M$700+($T$700&lt;&gt;2)*$T$700+($AA$700&lt;&gt;2)*$AA$700+($AH$700&lt;&gt;2)*$AH$700)/(($F$700&lt;&gt;2)+($M$700&lt;&gt;2)+($T$700&lt;&gt;2)+($AA$700&lt;&gt;2)+($AH$700&lt;&gt;2))&gt;=0.5,1,0))</f>
        <v/>
      </c>
      <c r="AP700" s="8">
        <f>IF(($G$700&lt;&gt;2)+($N$700&lt;&gt;2)+($U$700&lt;&gt;2)+($AB$700&lt;&gt;2)+($AI$700&lt;&gt;2)=0,2,IF((($G$700&lt;&gt;2)*$G$700+($N$700&lt;&gt;2)*$N$700+($U$700&lt;&gt;2)*$U$700+($AB$700&lt;&gt;2)*$AB$700+($AI$700&lt;&gt;2)*$AI$700)/(($G$700&lt;&gt;2)+($N$700&lt;&gt;2)+($U$700&lt;&gt;2)+($AB$700&lt;&gt;2)+($AI$700&lt;&gt;2))&gt;=0.5,1,0))</f>
        <v/>
      </c>
      <c r="AR700" s="16">
        <f>'Ground truth'!$B$5</f>
        <v/>
      </c>
      <c r="AS700" s="16">
        <f>'Ground truth'!$C$5</f>
        <v/>
      </c>
      <c r="AT700" s="16">
        <f>'Ground truth'!$D$5</f>
        <v/>
      </c>
      <c r="AU700" s="16">
        <f>'Ground truth'!$E$5</f>
        <v/>
      </c>
      <c r="AV700" s="16">
        <f>'Ground truth'!$F$5</f>
        <v/>
      </c>
      <c r="AW700" s="16">
        <f>'Ground truth'!$G$5</f>
        <v/>
      </c>
    </row>
    <row r="701">
      <c r="A701" s="3" t="inlineStr">
        <is>
          <t>Power Subsystem</t>
        </is>
      </c>
      <c r="B701" s="8" t="n">
        <v>1</v>
      </c>
      <c r="C701" s="8" t="n">
        <v>1</v>
      </c>
      <c r="D701" s="8" t="n">
        <v>1</v>
      </c>
      <c r="E701" s="8" t="n">
        <v>1</v>
      </c>
      <c r="F701" s="8" t="n">
        <v>0</v>
      </c>
      <c r="G701" s="8" t="n">
        <v>0</v>
      </c>
      <c r="I701" s="8" t="n">
        <v>1</v>
      </c>
      <c r="J701" s="8" t="n">
        <v>1</v>
      </c>
      <c r="K701" s="8" t="n">
        <v>1</v>
      </c>
      <c r="L701" s="8" t="n">
        <v>1</v>
      </c>
      <c r="M701" s="8" t="n">
        <v>0</v>
      </c>
      <c r="N701" s="8" t="n">
        <v>0</v>
      </c>
      <c r="P701" s="8" t="n">
        <v>1</v>
      </c>
      <c r="Q701" s="8" t="n">
        <v>1</v>
      </c>
      <c r="R701" s="8" t="n">
        <v>1</v>
      </c>
      <c r="S701" s="8" t="n">
        <v>1</v>
      </c>
      <c r="T701" s="8" t="n">
        <v>0</v>
      </c>
      <c r="U701" s="8" t="n">
        <v>0</v>
      </c>
      <c r="W701" s="8" t="n">
        <v>1</v>
      </c>
      <c r="X701" s="8" t="n">
        <v>1</v>
      </c>
      <c r="Y701" s="8" t="n">
        <v>1</v>
      </c>
      <c r="Z701" s="8" t="n">
        <v>1</v>
      </c>
      <c r="AA701" s="8" t="n">
        <v>0</v>
      </c>
      <c r="AB701" s="8" t="n">
        <v>0</v>
      </c>
      <c r="AD701" s="8" t="n">
        <v>1</v>
      </c>
      <c r="AE701" s="8" t="n">
        <v>1</v>
      </c>
      <c r="AF701" s="8" t="n">
        <v>1</v>
      </c>
      <c r="AG701" s="8" t="n">
        <v>1</v>
      </c>
      <c r="AH701" s="8" t="n">
        <v>0</v>
      </c>
      <c r="AI701" s="8" t="n">
        <v>0</v>
      </c>
      <c r="AK701" s="8">
        <f>IF(($B$701&lt;&gt;2)+($I$701&lt;&gt;2)+($P$701&lt;&gt;2)+($W$701&lt;&gt;2)+($AD$701&lt;&gt;2)=0,2,IF((($B$701&lt;&gt;2)*$B$701+($I$701&lt;&gt;2)*$I$701+($P$701&lt;&gt;2)*$P$701+($W$701&lt;&gt;2)*$W$701+($AD$701&lt;&gt;2)*$AD$701)/(($B$701&lt;&gt;2)+($I$701&lt;&gt;2)+($P$701&lt;&gt;2)+($W$701&lt;&gt;2)+($AD$701&lt;&gt;2))&gt;=0.5,1,0))</f>
        <v/>
      </c>
      <c r="AL701" s="8">
        <f>IF(($C$701&lt;&gt;2)+($J$701&lt;&gt;2)+($Q$701&lt;&gt;2)+($X$701&lt;&gt;2)+($AE$701&lt;&gt;2)=0,2,IF((($C$701&lt;&gt;2)*$C$701+($J$701&lt;&gt;2)*$J$701+($Q$701&lt;&gt;2)*$Q$701+($X$701&lt;&gt;2)*$X$701+($AE$701&lt;&gt;2)*$AE$701)/(($C$701&lt;&gt;2)+($J$701&lt;&gt;2)+($Q$701&lt;&gt;2)+($X$701&lt;&gt;2)+($AE$701&lt;&gt;2))&gt;=0.5,1,0))</f>
        <v/>
      </c>
      <c r="AM701" s="8">
        <f>IF(($D$701&lt;&gt;2)+($K$701&lt;&gt;2)+($R$701&lt;&gt;2)+($Y$701&lt;&gt;2)+($AF$701&lt;&gt;2)=0,2,IF((($D$701&lt;&gt;2)*$D$701+($K$701&lt;&gt;2)*$K$701+($R$701&lt;&gt;2)*$R$701+($Y$701&lt;&gt;2)*$Y$701+($AF$701&lt;&gt;2)*$AF$701)/(($D$701&lt;&gt;2)+($K$701&lt;&gt;2)+($R$701&lt;&gt;2)+($Y$701&lt;&gt;2)+($AF$701&lt;&gt;2))&gt;=0.5,1,0))</f>
        <v/>
      </c>
      <c r="AN701" s="8">
        <f>IF(($E$701&lt;&gt;2)+($L$701&lt;&gt;2)+($S$701&lt;&gt;2)+($Z$701&lt;&gt;2)+($AG$701&lt;&gt;2)=0,2,IF((($E$701&lt;&gt;2)*$E$701+($L$701&lt;&gt;2)*$L$701+($S$701&lt;&gt;2)*$S$701+($Z$701&lt;&gt;2)*$Z$701+($AG$701&lt;&gt;2)*$AG$701)/(($E$701&lt;&gt;2)+($L$701&lt;&gt;2)+($S$701&lt;&gt;2)+($Z$701&lt;&gt;2)+($AG$701&lt;&gt;2))&gt;=0.5,1,0))</f>
        <v/>
      </c>
      <c r="AO701" s="8">
        <f>IF(($F$701&lt;&gt;2)+($M$701&lt;&gt;2)+($T$701&lt;&gt;2)+($AA$701&lt;&gt;2)+($AH$701&lt;&gt;2)=0,2,IF((($F$701&lt;&gt;2)*$F$701+($M$701&lt;&gt;2)*$M$701+($T$701&lt;&gt;2)*$T$701+($AA$701&lt;&gt;2)*$AA$701+($AH$701&lt;&gt;2)*$AH$701)/(($F$701&lt;&gt;2)+($M$701&lt;&gt;2)+($T$701&lt;&gt;2)+($AA$701&lt;&gt;2)+($AH$701&lt;&gt;2))&gt;=0.5,1,0))</f>
        <v/>
      </c>
      <c r="AP701" s="8">
        <f>IF(($G$701&lt;&gt;2)+($N$701&lt;&gt;2)+($U$701&lt;&gt;2)+($AB$701&lt;&gt;2)+($AI$701&lt;&gt;2)=0,2,IF((($G$701&lt;&gt;2)*$G$701+($N$701&lt;&gt;2)*$N$701+($U$701&lt;&gt;2)*$U$701+($AB$701&lt;&gt;2)*$AB$701+($AI$701&lt;&gt;2)*$AI$701)/(($G$701&lt;&gt;2)+($N$701&lt;&gt;2)+($U$701&lt;&gt;2)+($AB$701&lt;&gt;2)+($AI$701&lt;&gt;2))&gt;=0.5,1,0))</f>
        <v/>
      </c>
      <c r="AR701" s="16">
        <f>'Ground truth'!$B$6</f>
        <v/>
      </c>
      <c r="AS701" s="16">
        <f>'Ground truth'!$C$6</f>
        <v/>
      </c>
      <c r="AT701" s="16">
        <f>'Ground truth'!$D$6</f>
        <v/>
      </c>
      <c r="AU701" s="16">
        <f>'Ground truth'!$E$6</f>
        <v/>
      </c>
      <c r="AV701" s="16">
        <f>'Ground truth'!$F$6</f>
        <v/>
      </c>
      <c r="AW701" s="16">
        <f>'Ground truth'!$G$6</f>
        <v/>
      </c>
    </row>
    <row r="702">
      <c r="A702" s="3" t="inlineStr">
        <is>
          <t>Reaction Wheel</t>
        </is>
      </c>
      <c r="B702" s="8" t="n">
        <v>1</v>
      </c>
      <c r="C702" s="8" t="n">
        <v>1</v>
      </c>
      <c r="D702" s="8" t="n">
        <v>0</v>
      </c>
      <c r="E702" s="8" t="n">
        <v>0</v>
      </c>
      <c r="F702" s="8" t="n">
        <v>1</v>
      </c>
      <c r="G702" s="8" t="n">
        <v>1</v>
      </c>
      <c r="I702" s="8" t="n">
        <v>1</v>
      </c>
      <c r="J702" s="8" t="n">
        <v>1</v>
      </c>
      <c r="K702" s="8" t="n">
        <v>0</v>
      </c>
      <c r="L702" s="8" t="n">
        <v>0</v>
      </c>
      <c r="M702" s="8" t="n">
        <v>1</v>
      </c>
      <c r="N702" s="8" t="n">
        <v>1</v>
      </c>
      <c r="P702" s="8" t="n">
        <v>1</v>
      </c>
      <c r="Q702" s="8" t="n">
        <v>1</v>
      </c>
      <c r="R702" s="8" t="n">
        <v>0</v>
      </c>
      <c r="S702" s="8" t="n">
        <v>0</v>
      </c>
      <c r="T702" s="8" t="n">
        <v>1</v>
      </c>
      <c r="U702" s="8" t="n">
        <v>1</v>
      </c>
      <c r="W702" s="8" t="n">
        <v>1</v>
      </c>
      <c r="X702" s="8" t="n">
        <v>1</v>
      </c>
      <c r="Y702" s="8" t="n">
        <v>0</v>
      </c>
      <c r="Z702" s="8" t="n">
        <v>0</v>
      </c>
      <c r="AA702" s="8" t="n">
        <v>1</v>
      </c>
      <c r="AB702" s="8" t="n">
        <v>1</v>
      </c>
      <c r="AD702" s="8" t="n">
        <v>1</v>
      </c>
      <c r="AE702" s="8" t="n">
        <v>1</v>
      </c>
      <c r="AF702" s="8" t="n">
        <v>0</v>
      </c>
      <c r="AG702" s="8" t="n">
        <v>0</v>
      </c>
      <c r="AH702" s="8" t="n">
        <v>1</v>
      </c>
      <c r="AI702" s="8" t="n">
        <v>1</v>
      </c>
      <c r="AK702" s="8">
        <f>IF(($B$702&lt;&gt;2)+($I$702&lt;&gt;2)+($P$702&lt;&gt;2)+($W$702&lt;&gt;2)+($AD$702&lt;&gt;2)=0,2,IF((($B$702&lt;&gt;2)*$B$702+($I$702&lt;&gt;2)*$I$702+($P$702&lt;&gt;2)*$P$702+($W$702&lt;&gt;2)*$W$702+($AD$702&lt;&gt;2)*$AD$702)/(($B$702&lt;&gt;2)+($I$702&lt;&gt;2)+($P$702&lt;&gt;2)+($W$702&lt;&gt;2)+($AD$702&lt;&gt;2))&gt;=0.5,1,0))</f>
        <v/>
      </c>
      <c r="AL702" s="8">
        <f>IF(($C$702&lt;&gt;2)+($J$702&lt;&gt;2)+($Q$702&lt;&gt;2)+($X$702&lt;&gt;2)+($AE$702&lt;&gt;2)=0,2,IF((($C$702&lt;&gt;2)*$C$702+($J$702&lt;&gt;2)*$J$702+($Q$702&lt;&gt;2)*$Q$702+($X$702&lt;&gt;2)*$X$702+($AE$702&lt;&gt;2)*$AE$702)/(($C$702&lt;&gt;2)+($J$702&lt;&gt;2)+($Q$702&lt;&gt;2)+($X$702&lt;&gt;2)+($AE$702&lt;&gt;2))&gt;=0.5,1,0))</f>
        <v/>
      </c>
      <c r="AM702" s="8">
        <f>IF(($D$702&lt;&gt;2)+($K$702&lt;&gt;2)+($R$702&lt;&gt;2)+($Y$702&lt;&gt;2)+($AF$702&lt;&gt;2)=0,2,IF((($D$702&lt;&gt;2)*$D$702+($K$702&lt;&gt;2)*$K$702+($R$702&lt;&gt;2)*$R$702+($Y$702&lt;&gt;2)*$Y$702+($AF$702&lt;&gt;2)*$AF$702)/(($D$702&lt;&gt;2)+($K$702&lt;&gt;2)+($R$702&lt;&gt;2)+($Y$702&lt;&gt;2)+($AF$702&lt;&gt;2))&gt;=0.5,1,0))</f>
        <v/>
      </c>
      <c r="AN702" s="8">
        <f>IF(($E$702&lt;&gt;2)+($L$702&lt;&gt;2)+($S$702&lt;&gt;2)+($Z$702&lt;&gt;2)+($AG$702&lt;&gt;2)=0,2,IF((($E$702&lt;&gt;2)*$E$702+($L$702&lt;&gt;2)*$L$702+($S$702&lt;&gt;2)*$S$702+($Z$702&lt;&gt;2)*$Z$702+($AG$702&lt;&gt;2)*$AG$702)/(($E$702&lt;&gt;2)+($L$702&lt;&gt;2)+($S$702&lt;&gt;2)+($Z$702&lt;&gt;2)+($AG$702&lt;&gt;2))&gt;=0.5,1,0))</f>
        <v/>
      </c>
      <c r="AO702" s="8">
        <f>IF(($F$702&lt;&gt;2)+($M$702&lt;&gt;2)+($T$702&lt;&gt;2)+($AA$702&lt;&gt;2)+($AH$702&lt;&gt;2)=0,2,IF((($F$702&lt;&gt;2)*$F$702+($M$702&lt;&gt;2)*$M$702+($T$702&lt;&gt;2)*$T$702+($AA$702&lt;&gt;2)*$AA$702+($AH$702&lt;&gt;2)*$AH$702)/(($F$702&lt;&gt;2)+($M$702&lt;&gt;2)+($T$702&lt;&gt;2)+($AA$702&lt;&gt;2)+($AH$702&lt;&gt;2))&gt;=0.5,1,0))</f>
        <v/>
      </c>
      <c r="AP702" s="8">
        <f>IF(($G$702&lt;&gt;2)+($N$702&lt;&gt;2)+($U$702&lt;&gt;2)+($AB$702&lt;&gt;2)+($AI$702&lt;&gt;2)=0,2,IF((($G$702&lt;&gt;2)*$G$702+($N$702&lt;&gt;2)*$N$702+($U$702&lt;&gt;2)*$U$702+($AB$702&lt;&gt;2)*$AB$702+($AI$702&lt;&gt;2)*$AI$702)/(($G$702&lt;&gt;2)+($N$702&lt;&gt;2)+($U$702&lt;&gt;2)+($AB$702&lt;&gt;2)+($AI$702&lt;&gt;2))&gt;=0.5,1,0))</f>
        <v/>
      </c>
      <c r="AR702" s="16">
        <f>'Ground truth'!$B$7</f>
        <v/>
      </c>
      <c r="AS702" s="16">
        <f>'Ground truth'!$C$7</f>
        <v/>
      </c>
      <c r="AT702" s="16">
        <f>'Ground truth'!$D$7</f>
        <v/>
      </c>
      <c r="AU702" s="16">
        <f>'Ground truth'!$E$7</f>
        <v/>
      </c>
      <c r="AV702" s="16">
        <f>'Ground truth'!$F$7</f>
        <v/>
      </c>
      <c r="AW702" s="16">
        <f>'Ground truth'!$G$7</f>
        <v/>
      </c>
    </row>
    <row r="703">
      <c r="A703" s="3" t="inlineStr">
        <is>
          <t>GNC Software</t>
        </is>
      </c>
      <c r="B703" s="8" t="n">
        <v>1</v>
      </c>
      <c r="C703" s="8" t="n">
        <v>1</v>
      </c>
      <c r="D703" s="8" t="n">
        <v>0</v>
      </c>
      <c r="E703" s="8" t="n">
        <v>0</v>
      </c>
      <c r="F703" s="8" t="n">
        <v>1</v>
      </c>
      <c r="G703" s="8" t="n">
        <v>1</v>
      </c>
      <c r="I703" s="8" t="n">
        <v>1</v>
      </c>
      <c r="J703" s="8" t="n">
        <v>1</v>
      </c>
      <c r="K703" s="8" t="n">
        <v>0</v>
      </c>
      <c r="L703" s="8" t="n">
        <v>0</v>
      </c>
      <c r="M703" s="8" t="n">
        <v>1</v>
      </c>
      <c r="N703" s="8" t="n">
        <v>1</v>
      </c>
      <c r="P703" s="8" t="n">
        <v>1</v>
      </c>
      <c r="Q703" s="8" t="n">
        <v>1</v>
      </c>
      <c r="R703" s="8" t="n">
        <v>0</v>
      </c>
      <c r="S703" s="8" t="n">
        <v>0</v>
      </c>
      <c r="T703" s="8" t="n">
        <v>1</v>
      </c>
      <c r="U703" s="8" t="n">
        <v>1</v>
      </c>
      <c r="W703" s="8" t="n">
        <v>1</v>
      </c>
      <c r="X703" s="8" t="n">
        <v>1</v>
      </c>
      <c r="Y703" s="8" t="n">
        <v>0</v>
      </c>
      <c r="Z703" s="8" t="n">
        <v>0</v>
      </c>
      <c r="AA703" s="8" t="n">
        <v>1</v>
      </c>
      <c r="AB703" s="8" t="n">
        <v>1</v>
      </c>
      <c r="AD703" s="8" t="n">
        <v>1</v>
      </c>
      <c r="AE703" s="8" t="n">
        <v>1</v>
      </c>
      <c r="AF703" s="8" t="n">
        <v>0</v>
      </c>
      <c r="AG703" s="8" t="n">
        <v>0</v>
      </c>
      <c r="AH703" s="8" t="n">
        <v>1</v>
      </c>
      <c r="AI703" s="8" t="n">
        <v>1</v>
      </c>
      <c r="AK703" s="8">
        <f>IF(($B$703&lt;&gt;2)+($I$703&lt;&gt;2)+($P$703&lt;&gt;2)+($W$703&lt;&gt;2)+($AD$703&lt;&gt;2)=0,2,IF((($B$703&lt;&gt;2)*$B$703+($I$703&lt;&gt;2)*$I$703+($P$703&lt;&gt;2)*$P$703+($W$703&lt;&gt;2)*$W$703+($AD$703&lt;&gt;2)*$AD$703)/(($B$703&lt;&gt;2)+($I$703&lt;&gt;2)+($P$703&lt;&gt;2)+($W$703&lt;&gt;2)+($AD$703&lt;&gt;2))&gt;=0.5,1,0))</f>
        <v/>
      </c>
      <c r="AL703" s="8">
        <f>IF(($C$703&lt;&gt;2)+($J$703&lt;&gt;2)+($Q$703&lt;&gt;2)+($X$703&lt;&gt;2)+($AE$703&lt;&gt;2)=0,2,IF((($C$703&lt;&gt;2)*$C$703+($J$703&lt;&gt;2)*$J$703+($Q$703&lt;&gt;2)*$Q$703+($X$703&lt;&gt;2)*$X$703+($AE$703&lt;&gt;2)*$AE$703)/(($C$703&lt;&gt;2)+($J$703&lt;&gt;2)+($Q$703&lt;&gt;2)+($X$703&lt;&gt;2)+($AE$703&lt;&gt;2))&gt;=0.5,1,0))</f>
        <v/>
      </c>
      <c r="AM703" s="8">
        <f>IF(($D$703&lt;&gt;2)+($K$703&lt;&gt;2)+($R$703&lt;&gt;2)+($Y$703&lt;&gt;2)+($AF$703&lt;&gt;2)=0,2,IF((($D$703&lt;&gt;2)*$D$703+($K$703&lt;&gt;2)*$K$703+($R$703&lt;&gt;2)*$R$703+($Y$703&lt;&gt;2)*$Y$703+($AF$703&lt;&gt;2)*$AF$703)/(($D$703&lt;&gt;2)+($K$703&lt;&gt;2)+($R$703&lt;&gt;2)+($Y$703&lt;&gt;2)+($AF$703&lt;&gt;2))&gt;=0.5,1,0))</f>
        <v/>
      </c>
      <c r="AN703" s="8">
        <f>IF(($E$703&lt;&gt;2)+($L$703&lt;&gt;2)+($S$703&lt;&gt;2)+($Z$703&lt;&gt;2)+($AG$703&lt;&gt;2)=0,2,IF((($E$703&lt;&gt;2)*$E$703+($L$703&lt;&gt;2)*$L$703+($S$703&lt;&gt;2)*$S$703+($Z$703&lt;&gt;2)*$Z$703+($AG$703&lt;&gt;2)*$AG$703)/(($E$703&lt;&gt;2)+($L$703&lt;&gt;2)+($S$703&lt;&gt;2)+($Z$703&lt;&gt;2)+($AG$703&lt;&gt;2))&gt;=0.5,1,0))</f>
        <v/>
      </c>
      <c r="AO703" s="8">
        <f>IF(($F$703&lt;&gt;2)+($M$703&lt;&gt;2)+($T$703&lt;&gt;2)+($AA$703&lt;&gt;2)+($AH$703&lt;&gt;2)=0,2,IF((($F$703&lt;&gt;2)*$F$703+($M$703&lt;&gt;2)*$M$703+($T$703&lt;&gt;2)*$T$703+($AA$703&lt;&gt;2)*$AA$703+($AH$703&lt;&gt;2)*$AH$703)/(($F$703&lt;&gt;2)+($M$703&lt;&gt;2)+($T$703&lt;&gt;2)+($AA$703&lt;&gt;2)+($AH$703&lt;&gt;2))&gt;=0.5,1,0))</f>
        <v/>
      </c>
      <c r="AP703" s="8">
        <f>IF(($G$703&lt;&gt;2)+($N$703&lt;&gt;2)+($U$703&lt;&gt;2)+($AB$703&lt;&gt;2)+($AI$703&lt;&gt;2)=0,2,IF((($G$703&lt;&gt;2)*$G$703+($N$703&lt;&gt;2)*$N$703+($U$703&lt;&gt;2)*$U$703+($AB$703&lt;&gt;2)*$AB$703+($AI$703&lt;&gt;2)*$AI$703)/(($G$703&lt;&gt;2)+($N$703&lt;&gt;2)+($U$703&lt;&gt;2)+($AB$703&lt;&gt;2)+($AI$703&lt;&gt;2))&gt;=0.5,1,0))</f>
        <v/>
      </c>
      <c r="AR703" s="16">
        <f>'Ground truth'!$B$8</f>
        <v/>
      </c>
      <c r="AS703" s="16">
        <f>'Ground truth'!$C$8</f>
        <v/>
      </c>
      <c r="AT703" s="16">
        <f>'Ground truth'!$D$8</f>
        <v/>
      </c>
      <c r="AU703" s="16">
        <f>'Ground truth'!$E$8</f>
        <v/>
      </c>
      <c r="AV703" s="16">
        <f>'Ground truth'!$F$8</f>
        <v/>
      </c>
      <c r="AW703" s="16">
        <f>'Ground truth'!$G$8</f>
        <v/>
      </c>
    </row>
    <row r="705">
      <c r="A705" s="17" t="inlineStr">
        <is>
          <t>metrics — confident-only (unsure excluded from denominators)</t>
        </is>
      </c>
      <c r="B705" s="10" t="inlineStr">
        <is>
          <t>run 1</t>
        </is>
      </c>
      <c r="C705" s="10" t="inlineStr">
        <is>
          <t>run 2</t>
        </is>
      </c>
      <c r="D705" s="10" t="inlineStr">
        <is>
          <t>run 3</t>
        </is>
      </c>
      <c r="E705" s="10" t="inlineStr">
        <is>
          <t>run 4</t>
        </is>
      </c>
      <c r="F705" s="10" t="inlineStr">
        <is>
          <t>run 5</t>
        </is>
      </c>
      <c r="G705" s="10" t="inlineStr">
        <is>
          <t>avg-matrix</t>
        </is>
      </c>
      <c r="H705" s="10" t="inlineStr">
        <is>
          <t>mean</t>
        </is>
      </c>
      <c r="I705" s="10" t="inlineStr">
        <is>
          <t>std (pop.)</t>
        </is>
      </c>
      <c r="J705" s="17" t="inlineStr">
        <is>
          <t>notes</t>
        </is>
      </c>
    </row>
    <row r="706">
      <c r="A706" s="7" t="inlineStr">
        <is>
          <t>TP</t>
        </is>
      </c>
      <c r="B706" s="7">
        <f>SUMPRODUCT(($B$698:$G$703=1)*('Ground truth'!$B$3:$G$8=1))</f>
        <v/>
      </c>
      <c r="C706" s="7">
        <f>SUMPRODUCT(($I$698:$N$703=1)*('Ground truth'!$B$3:$G$8=1))</f>
        <v/>
      </c>
      <c r="D706" s="7">
        <f>SUMPRODUCT(($P$698:$U$703=1)*('Ground truth'!$B$3:$G$8=1))</f>
        <v/>
      </c>
      <c r="E706" s="7">
        <f>SUMPRODUCT(($W$698:$AB$703=1)*('Ground truth'!$B$3:$G$8=1))</f>
        <v/>
      </c>
      <c r="F706" s="7">
        <f>SUMPRODUCT(($AD$698:$AI$703=1)*('Ground truth'!$B$3:$G$8=1))</f>
        <v/>
      </c>
      <c r="G706" s="7">
        <f>SUMPRODUCT(($AK$698:$AP$703=1)*('Ground truth'!$B$3:$G$8=1))</f>
        <v/>
      </c>
      <c r="H706" s="12">
        <f>AVERAGE($B$706:$F$706)</f>
        <v/>
      </c>
      <c r="I706" s="12">
        <f>STDEV.P($B$706:$F$706)</f>
        <v/>
      </c>
    </row>
    <row r="707">
      <c r="A707" s="7" t="inlineStr">
        <is>
          <t>TN</t>
        </is>
      </c>
      <c r="B707" s="7">
        <f>SUMPRODUCT(($B$698:$G$703=0)*('Ground truth'!$B$3:$G$8=0))</f>
        <v/>
      </c>
      <c r="C707" s="7">
        <f>SUMPRODUCT(($I$698:$N$703=0)*('Ground truth'!$B$3:$G$8=0))</f>
        <v/>
      </c>
      <c r="D707" s="7">
        <f>SUMPRODUCT(($P$698:$U$703=0)*('Ground truth'!$B$3:$G$8=0))</f>
        <v/>
      </c>
      <c r="E707" s="7">
        <f>SUMPRODUCT(($W$698:$AB$703=0)*('Ground truth'!$B$3:$G$8=0))</f>
        <v/>
      </c>
      <c r="F707" s="7">
        <f>SUMPRODUCT(($AD$698:$AI$703=0)*('Ground truth'!$B$3:$G$8=0))</f>
        <v/>
      </c>
      <c r="G707" s="7">
        <f>SUMPRODUCT(($AK$698:$AP$703=0)*('Ground truth'!$B$3:$G$8=0))</f>
        <v/>
      </c>
      <c r="H707" s="12">
        <f>AVERAGE($B$707:$F$707)</f>
        <v/>
      </c>
      <c r="I707" s="12">
        <f>STDEV.P($B$707:$F$707)</f>
        <v/>
      </c>
    </row>
    <row r="708">
      <c r="A708" s="7" t="inlineStr">
        <is>
          <t>FP</t>
        </is>
      </c>
      <c r="B708" s="7">
        <f>SUMPRODUCT(($B$698:$G$703=1)*('Ground truth'!$B$3:$G$8=0))</f>
        <v/>
      </c>
      <c r="C708" s="7">
        <f>SUMPRODUCT(($I$698:$N$703=1)*('Ground truth'!$B$3:$G$8=0))</f>
        <v/>
      </c>
      <c r="D708" s="7">
        <f>SUMPRODUCT(($P$698:$U$703=1)*('Ground truth'!$B$3:$G$8=0))</f>
        <v/>
      </c>
      <c r="E708" s="7">
        <f>SUMPRODUCT(($W$698:$AB$703=1)*('Ground truth'!$B$3:$G$8=0))</f>
        <v/>
      </c>
      <c r="F708" s="7">
        <f>SUMPRODUCT(($AD$698:$AI$703=1)*('Ground truth'!$B$3:$G$8=0))</f>
        <v/>
      </c>
      <c r="G708" s="7">
        <f>SUMPRODUCT(($AK$698:$AP$703=1)*('Ground truth'!$B$3:$G$8=0))</f>
        <v/>
      </c>
      <c r="H708" s="12">
        <f>AVERAGE($B$708:$F$708)</f>
        <v/>
      </c>
      <c r="I708" s="12">
        <f>STDEV.P($B$708:$F$708)</f>
        <v/>
      </c>
    </row>
    <row r="709">
      <c r="A709" s="7" t="inlineStr">
        <is>
          <t>FN</t>
        </is>
      </c>
      <c r="B709" s="7">
        <f>SUMPRODUCT(($B$698:$G$703=0)*('Ground truth'!$B$3:$G$8=1))</f>
        <v/>
      </c>
      <c r="C709" s="7">
        <f>SUMPRODUCT(($I$698:$N$703=0)*('Ground truth'!$B$3:$G$8=1))</f>
        <v/>
      </c>
      <c r="D709" s="7">
        <f>SUMPRODUCT(($P$698:$U$703=0)*('Ground truth'!$B$3:$G$8=1))</f>
        <v/>
      </c>
      <c r="E709" s="7">
        <f>SUMPRODUCT(($W$698:$AB$703=0)*('Ground truth'!$B$3:$G$8=1))</f>
        <v/>
      </c>
      <c r="F709" s="7">
        <f>SUMPRODUCT(($AD$698:$AI$703=0)*('Ground truth'!$B$3:$G$8=1))</f>
        <v/>
      </c>
      <c r="G709" s="7">
        <f>SUMPRODUCT(($AK$698:$AP$703=0)*('Ground truth'!$B$3:$G$8=1))</f>
        <v/>
      </c>
      <c r="H709" s="12">
        <f>AVERAGE($B$709:$F$709)</f>
        <v/>
      </c>
      <c r="I709" s="12">
        <f>STDEV.P($B$709:$F$709)</f>
        <v/>
      </c>
    </row>
    <row r="710">
      <c r="A710" s="4" t="inlineStr">
        <is>
          <t>Precision</t>
        </is>
      </c>
      <c r="B710" s="12">
        <f>IFERROR($B$706/($B$706+$B$708),0)</f>
        <v/>
      </c>
      <c r="C710" s="12">
        <f>IFERROR($C$706/($C$706+$C$708),0)</f>
        <v/>
      </c>
      <c r="D710" s="12">
        <f>IFERROR($D$706/($D$706+$D$708),0)</f>
        <v/>
      </c>
      <c r="E710" s="12">
        <f>IFERROR($E$706/($E$706+$E$708),0)</f>
        <v/>
      </c>
      <c r="F710" s="12">
        <f>IFERROR($F$706/($F$706+$F$708),0)</f>
        <v/>
      </c>
      <c r="G710" s="12">
        <f>IFERROR($G$706/($G$706+$G$708),0)</f>
        <v/>
      </c>
      <c r="H710" s="18">
        <f>AVERAGE($B$710:$F$710)</f>
        <v/>
      </c>
      <c r="I710" s="18">
        <f>STDEV.P($B$710:$F$710)</f>
        <v/>
      </c>
    </row>
    <row r="711">
      <c r="A711" s="4" t="inlineStr">
        <is>
          <t>Recall</t>
        </is>
      </c>
      <c r="B711" s="12">
        <f>IFERROR($B$706/($B$706+$B$709),0)</f>
        <v/>
      </c>
      <c r="C711" s="12">
        <f>IFERROR($C$706/($C$706+$C$709),0)</f>
        <v/>
      </c>
      <c r="D711" s="12">
        <f>IFERROR($D$706/($D$706+$D$709),0)</f>
        <v/>
      </c>
      <c r="E711" s="12">
        <f>IFERROR($E$706/($E$706+$E$709),0)</f>
        <v/>
      </c>
      <c r="F711" s="12">
        <f>IFERROR($F$706/($F$706+$F$709),0)</f>
        <v/>
      </c>
      <c r="G711" s="12">
        <f>IFERROR($G$706/($G$706+$G$709),0)</f>
        <v/>
      </c>
      <c r="H711" s="18">
        <f>AVERAGE($B$711:$F$711)</f>
        <v/>
      </c>
      <c r="I711" s="18">
        <f>STDEV.P($B$711:$F$711)</f>
        <v/>
      </c>
    </row>
    <row r="712">
      <c r="A712" s="4" t="inlineStr">
        <is>
          <t>F1</t>
        </is>
      </c>
      <c r="B712" s="12">
        <f>IFERROR(2*$B$710*$B$711/($B$710+$B$711),0)</f>
        <v/>
      </c>
      <c r="C712" s="12">
        <f>IFERROR(2*$C$710*$C$711/($C$710+$C$711),0)</f>
        <v/>
      </c>
      <c r="D712" s="12">
        <f>IFERROR(2*$D$710*$D$711/($D$710+$D$711),0)</f>
        <v/>
      </c>
      <c r="E712" s="12">
        <f>IFERROR(2*$E$710*$E$711/($E$710+$E$711),0)</f>
        <v/>
      </c>
      <c r="F712" s="12">
        <f>IFERROR(2*$F$710*$F$711/($F$710+$F$711),0)</f>
        <v/>
      </c>
      <c r="G712" s="12">
        <f>IFERROR(2*$G$710*$G$711/($G$710+$G$711),0)</f>
        <v/>
      </c>
      <c r="H712" s="18">
        <f>AVERAGE($B$712:$F$712)</f>
        <v/>
      </c>
      <c r="I712" s="18">
        <f>STDEV.P($B$712:$F$712)</f>
        <v/>
      </c>
    </row>
    <row r="713">
      <c r="A713" s="4" t="inlineStr">
        <is>
          <t>Accuracy</t>
        </is>
      </c>
      <c r="B713" s="12">
        <f>IFERROR(($B$706+$B$707)/($B$706+$B$707+$B$708+$B$709),0)</f>
        <v/>
      </c>
      <c r="C713" s="12">
        <f>IFERROR(($C$706+$C$707)/($C$706+$C$707+$C$708+$C$709),0)</f>
        <v/>
      </c>
      <c r="D713" s="12">
        <f>IFERROR(($D$706+$D$707)/($D$706+$D$707+$D$708+$D$709),0)</f>
        <v/>
      </c>
      <c r="E713" s="12">
        <f>IFERROR(($E$706+$E$707)/($E$706+$E$707+$E$708+$E$709),0)</f>
        <v/>
      </c>
      <c r="F713" s="12">
        <f>IFERROR(($F$706+$F$707)/($F$706+$F$707+$F$708+$F$709),0)</f>
        <v/>
      </c>
      <c r="G713" s="12">
        <f>IFERROR(($G$706+$G$707)/($G$706+$G$707+$G$708+$G$709),0)</f>
        <v/>
      </c>
      <c r="H713" s="18">
        <f>AVERAGE($B$713:$F$713)</f>
        <v/>
      </c>
      <c r="I713" s="18">
        <f>STDEV.P($B$713:$F$713)</f>
        <v/>
      </c>
    </row>
    <row r="714">
      <c r="A714" s="4" t="inlineStr">
        <is>
          <t>Edit distance</t>
        </is>
      </c>
      <c r="B714" s="12">
        <f>SUMPRODUCT(ABS('Ground truth'!$B$3:$G$8-$B$698:$G$703))</f>
        <v/>
      </c>
      <c r="C714" s="12">
        <f>SUMPRODUCT(ABS('Ground truth'!$B$3:$G$8-$I$698:$N$703))</f>
        <v/>
      </c>
      <c r="D714" s="12">
        <f>SUMPRODUCT(ABS('Ground truth'!$B$3:$G$8-$P$698:$U$703))</f>
        <v/>
      </c>
      <c r="E714" s="12">
        <f>SUMPRODUCT(ABS('Ground truth'!$B$3:$G$8-$W$698:$AB$703))</f>
        <v/>
      </c>
      <c r="F714" s="12">
        <f>SUMPRODUCT(ABS('Ground truth'!$B$3:$G$8-$AD$698:$AI$703))</f>
        <v/>
      </c>
      <c r="G714" s="12">
        <f>SUMPRODUCT(ABS('Ground truth'!$B$3:$G$8-$AK$698:$AP$703))</f>
        <v/>
      </c>
      <c r="H714" s="18">
        <f>AVERAGE($B$714:$F$714)</f>
        <v/>
      </c>
      <c r="I714" s="18">
        <f>STDEV.P($B$714:$F$714)</f>
        <v/>
      </c>
    </row>
    <row r="715">
      <c r="A715" s="4" t="inlineStr">
        <is>
          <t>Spectral distance</t>
        </is>
      </c>
      <c r="B715" s="12">
        <f>SQRT(SUMPRODUCT(('Ground truth'!$J$3:$J$8-$B$725:$B$730)^2))</f>
        <v/>
      </c>
      <c r="C715" s="12">
        <f>SQRT(SUMPRODUCT(('Ground truth'!$J$3:$J$8-$C$725:$C$730)^2))</f>
        <v/>
      </c>
      <c r="D715" s="12">
        <f>SQRT(SUMPRODUCT(('Ground truth'!$J$3:$J$8-$D$725:$D$730)^2))</f>
        <v/>
      </c>
      <c r="E715" s="12">
        <f>SQRT(SUMPRODUCT(('Ground truth'!$J$3:$J$8-$E$725:$E$730)^2))</f>
        <v/>
      </c>
      <c r="F715" s="12">
        <f>SQRT(SUMPRODUCT(('Ground truth'!$J$3:$J$8-$F$725:$F$730)^2))</f>
        <v/>
      </c>
      <c r="G715" s="12">
        <f>SQRT(SUMPRODUCT(('Ground truth'!$J$3:$J$8-$G$725:$G$730)^2))</f>
        <v/>
      </c>
      <c r="H715" s="18">
        <f>AVERAGE($B$715:$F$715)</f>
        <v/>
      </c>
      <c r="I715" s="18">
        <f>STDEV.P($B$715:$F$715)</f>
        <v/>
      </c>
    </row>
    <row r="716">
      <c r="A716" s="4" t="inlineStr">
        <is>
          <t>Unsure cells</t>
        </is>
      </c>
      <c r="B716" s="7">
        <f>COUNTIF($B$698:$G$703,2)</f>
        <v/>
      </c>
      <c r="C716" s="7">
        <f>COUNTIF($I$698:$N$703,2)</f>
        <v/>
      </c>
      <c r="D716" s="7">
        <f>COUNTIF($P$698:$U$703,2)</f>
        <v/>
      </c>
      <c r="E716" s="7">
        <f>COUNTIF($W$698:$AB$703,2)</f>
        <v/>
      </c>
      <c r="F716" s="7">
        <f>COUNTIF($AD$698:$AI$703,2)</f>
        <v/>
      </c>
      <c r="G716" s="7">
        <f>COUNTIF($AK$698:$AP$703,2)</f>
        <v/>
      </c>
      <c r="H716" s="12">
        <f>AVERAGE($B$716:$F$716)</f>
        <v/>
      </c>
      <c r="I716" s="12">
        <f>STDEV.P($B$716:$F$716)</f>
        <v/>
      </c>
    </row>
    <row r="717">
      <c r="A717" s="3" t="inlineStr">
        <is>
          <t>eigenvalues (real part, numpy order; pasted)</t>
        </is>
      </c>
    </row>
    <row r="718">
      <c r="A718" s="3" t="inlineStr">
        <is>
          <t xml:space="preserve">  λ1</t>
        </is>
      </c>
      <c r="B718" s="19" t="n">
        <v>4.534418480423113</v>
      </c>
      <c r="C718" s="19" t="n">
        <v>4.534418480423113</v>
      </c>
      <c r="D718" s="19" t="n">
        <v>4.534418480423113</v>
      </c>
      <c r="E718" s="19" t="n">
        <v>4.534418480423113</v>
      </c>
      <c r="F718" s="19" t="n">
        <v>4.534418480423113</v>
      </c>
      <c r="G718" s="19" t="n">
        <v>4.534418480423113</v>
      </c>
    </row>
    <row r="719">
      <c r="A719" s="3" t="inlineStr">
        <is>
          <t xml:space="preserve">  λ2</t>
        </is>
      </c>
      <c r="B719" s="19" t="n">
        <v>2.082748288924859</v>
      </c>
      <c r="C719" s="19" t="n">
        <v>2.082748288924859</v>
      </c>
      <c r="D719" s="19" t="n">
        <v>2.082748288924859</v>
      </c>
      <c r="E719" s="19" t="n">
        <v>2.082748288924859</v>
      </c>
      <c r="F719" s="19" t="n">
        <v>2.082748288924859</v>
      </c>
      <c r="G719" s="19" t="n">
        <v>2.082748288924859</v>
      </c>
    </row>
    <row r="720">
      <c r="A720" s="3" t="inlineStr">
        <is>
          <t xml:space="preserve">  λ3</t>
        </is>
      </c>
      <c r="B720" s="19" t="n">
        <v>0.5928546006786007</v>
      </c>
      <c r="C720" s="19" t="n">
        <v>0.5928546006786007</v>
      </c>
      <c r="D720" s="19" t="n">
        <v>0.5928546006786007</v>
      </c>
      <c r="E720" s="19" t="n">
        <v>0.5928546006786007</v>
      </c>
      <c r="F720" s="19" t="n">
        <v>0.5928546006786007</v>
      </c>
      <c r="G720" s="19" t="n">
        <v>0.5928546006786007</v>
      </c>
    </row>
    <row r="721">
      <c r="A721" s="3" t="inlineStr">
        <is>
          <t xml:space="preserve">  λ4</t>
        </is>
      </c>
      <c r="B721" s="19" t="n">
        <v>-0.5110527852080763</v>
      </c>
      <c r="C721" s="19" t="n">
        <v>-0.5110527852080763</v>
      </c>
      <c r="D721" s="19" t="n">
        <v>-0.5110527852080763</v>
      </c>
      <c r="E721" s="19" t="n">
        <v>-0.5110527852080763</v>
      </c>
      <c r="F721" s="19" t="n">
        <v>-0.5110527852080763</v>
      </c>
      <c r="G721" s="19" t="n">
        <v>-0.5110527852080763</v>
      </c>
    </row>
    <row r="722">
      <c r="A722" s="3" t="inlineStr">
        <is>
          <t xml:space="preserve">  λ5</t>
        </is>
      </c>
      <c r="B722" s="19" t="n">
        <v>-0.6989685848185001</v>
      </c>
      <c r="C722" s="19" t="n">
        <v>-0.6989685848185001</v>
      </c>
      <c r="D722" s="19" t="n">
        <v>-0.6989685848185001</v>
      </c>
      <c r="E722" s="19" t="n">
        <v>-0.6989685848185001</v>
      </c>
      <c r="F722" s="19" t="n">
        <v>-0.6989685848185001</v>
      </c>
      <c r="G722" s="19" t="n">
        <v>-0.6989685848185001</v>
      </c>
    </row>
    <row r="723">
      <c r="A723" s="3" t="inlineStr">
        <is>
          <t xml:space="preserve">  λ6</t>
        </is>
      </c>
      <c r="B723" s="19" t="n">
        <v>0</v>
      </c>
      <c r="C723" s="19" t="n">
        <v>0</v>
      </c>
      <c r="D723" s="19" t="n">
        <v>0</v>
      </c>
      <c r="E723" s="19" t="n">
        <v>0</v>
      </c>
      <c r="F723" s="19" t="n">
        <v>0</v>
      </c>
      <c r="G723" s="19" t="n">
        <v>0</v>
      </c>
    </row>
    <row r="724">
      <c r="A724" s="3" t="inlineStr">
        <is>
          <t>eigenvalues sorted desc (LARGE)</t>
        </is>
      </c>
    </row>
    <row r="725">
      <c r="A725" s="3" t="inlineStr">
        <is>
          <t xml:space="preserve">  λ(1)</t>
        </is>
      </c>
      <c r="B725" s="19">
        <f>LARGE($B$718:$B$723,1)</f>
        <v/>
      </c>
      <c r="C725" s="19">
        <f>LARGE($C$718:$C$723,1)</f>
        <v/>
      </c>
      <c r="D725" s="19">
        <f>LARGE($D$718:$D$723,1)</f>
        <v/>
      </c>
      <c r="E725" s="19">
        <f>LARGE($E$718:$E$723,1)</f>
        <v/>
      </c>
      <c r="F725" s="19">
        <f>LARGE($F$718:$F$723,1)</f>
        <v/>
      </c>
      <c r="G725" s="19">
        <f>LARGE($G$718:$G$723,1)</f>
        <v/>
      </c>
    </row>
    <row r="726">
      <c r="A726" s="3" t="inlineStr">
        <is>
          <t xml:space="preserve">  λ(2)</t>
        </is>
      </c>
      <c r="B726" s="19">
        <f>LARGE($B$718:$B$723,2)</f>
        <v/>
      </c>
      <c r="C726" s="19">
        <f>LARGE($C$718:$C$723,2)</f>
        <v/>
      </c>
      <c r="D726" s="19">
        <f>LARGE($D$718:$D$723,2)</f>
        <v/>
      </c>
      <c r="E726" s="19">
        <f>LARGE($E$718:$E$723,2)</f>
        <v/>
      </c>
      <c r="F726" s="19">
        <f>LARGE($F$718:$F$723,2)</f>
        <v/>
      </c>
      <c r="G726" s="19">
        <f>LARGE($G$718:$G$723,2)</f>
        <v/>
      </c>
    </row>
    <row r="727">
      <c r="A727" s="3" t="inlineStr">
        <is>
          <t xml:space="preserve">  λ(3)</t>
        </is>
      </c>
      <c r="B727" s="19">
        <f>LARGE($B$718:$B$723,3)</f>
        <v/>
      </c>
      <c r="C727" s="19">
        <f>LARGE($C$718:$C$723,3)</f>
        <v/>
      </c>
      <c r="D727" s="19">
        <f>LARGE($D$718:$D$723,3)</f>
        <v/>
      </c>
      <c r="E727" s="19">
        <f>LARGE($E$718:$E$723,3)</f>
        <v/>
      </c>
      <c r="F727" s="19">
        <f>LARGE($F$718:$F$723,3)</f>
        <v/>
      </c>
      <c r="G727" s="19">
        <f>LARGE($G$718:$G$723,3)</f>
        <v/>
      </c>
    </row>
    <row r="728">
      <c r="A728" s="3" t="inlineStr">
        <is>
          <t xml:space="preserve">  λ(4)</t>
        </is>
      </c>
      <c r="B728" s="19">
        <f>LARGE($B$718:$B$723,4)</f>
        <v/>
      </c>
      <c r="C728" s="19">
        <f>LARGE($C$718:$C$723,4)</f>
        <v/>
      </c>
      <c r="D728" s="19">
        <f>LARGE($D$718:$D$723,4)</f>
        <v/>
      </c>
      <c r="E728" s="19">
        <f>LARGE($E$718:$E$723,4)</f>
        <v/>
      </c>
      <c r="F728" s="19">
        <f>LARGE($F$718:$F$723,4)</f>
        <v/>
      </c>
      <c r="G728" s="19">
        <f>LARGE($G$718:$G$723,4)</f>
        <v/>
      </c>
    </row>
    <row r="729">
      <c r="A729" s="3" t="inlineStr">
        <is>
          <t xml:space="preserve">  λ(5)</t>
        </is>
      </c>
      <c r="B729" s="19">
        <f>LARGE($B$718:$B$723,5)</f>
        <v/>
      </c>
      <c r="C729" s="19">
        <f>LARGE($C$718:$C$723,5)</f>
        <v/>
      </c>
      <c r="D729" s="19">
        <f>LARGE($D$718:$D$723,5)</f>
        <v/>
      </c>
      <c r="E729" s="19">
        <f>LARGE($E$718:$E$723,5)</f>
        <v/>
      </c>
      <c r="F729" s="19">
        <f>LARGE($F$718:$F$723,5)</f>
        <v/>
      </c>
      <c r="G729" s="19">
        <f>LARGE($G$718:$G$723,5)</f>
        <v/>
      </c>
    </row>
    <row r="730">
      <c r="A730" s="3" t="inlineStr">
        <is>
          <t xml:space="preserve">  λ(6)</t>
        </is>
      </c>
      <c r="B730" s="19">
        <f>LARGE($B$718:$B$723,6)</f>
        <v/>
      </c>
      <c r="C730" s="19">
        <f>LARGE($C$718:$C$723,6)</f>
        <v/>
      </c>
      <c r="D730" s="19">
        <f>LARGE($D$718:$D$723,6)</f>
        <v/>
      </c>
      <c r="E730" s="19">
        <f>LARGE($E$718:$E$723,6)</f>
        <v/>
      </c>
      <c r="F730" s="19">
        <f>LARGE($F$718:$F$723,6)</f>
        <v/>
      </c>
      <c r="G730" s="19">
        <f>LARGE($G$718:$G$723,6)</f>
        <v/>
      </c>
    </row>
    <row r="731">
      <c r="A731" s="3" t="inlineStr">
        <is>
          <t>check: Σeig − trace (→0)</t>
        </is>
      </c>
      <c r="B731" s="3">
        <f>ROUND(SUM($B$718:$B$723)-($B$698+$C$699+$D$700+$E$701+$F$702+$G$703),6)</f>
        <v/>
      </c>
      <c r="C731" s="3">
        <f>ROUND(SUM($C$718:$C$723)-($I$698+$J$699+$K$700+$L$701+$M$702+$N$703),6)</f>
        <v/>
      </c>
      <c r="D731" s="3">
        <f>ROUND(SUM($D$718:$D$723)-($P$698+$Q$699+$R$700+$S$701+$T$702+$U$703),6)</f>
        <v/>
      </c>
      <c r="E731" s="3">
        <f>ROUND(SUM($E$718:$E$723)-($W$698+$X$699+$Y$700+$Z$701+$AA$702+$AB$703),6)</f>
        <v/>
      </c>
      <c r="F731" s="3">
        <f>ROUND(SUM($F$718:$F$723)-($AD$698+$AE$699+$AF$700+$AG$701+$AH$702+$AI$703),6)</f>
        <v/>
      </c>
      <c r="G731" s="3">
        <f>ROUND(SUM($G$718:$G$723)-($AK$698+$AL$699+$AM$700+$AN$701+$AO$702+$AP$703),6)</f>
        <v/>
      </c>
    </row>
    <row r="732">
      <c r="A732" s="3" t="inlineStr">
        <is>
          <t>check: Πeig − det (→0)</t>
        </is>
      </c>
      <c r="B732" s="3">
        <f>ROUND(MDETERM($B$698:$G$703)-PRODUCT($B$718:$B$723),6)</f>
        <v/>
      </c>
      <c r="C732" s="3">
        <f>ROUND(MDETERM($I$698:$N$703)-PRODUCT($C$718:$C$723),6)</f>
        <v/>
      </c>
      <c r="D732" s="3">
        <f>ROUND(MDETERM($P$698:$U$703)-PRODUCT($D$718:$D$723),6)</f>
        <v/>
      </c>
      <c r="E732" s="3">
        <f>ROUND(MDETERM($W$698:$AB$703)-PRODUCT($E$718:$E$723),6)</f>
        <v/>
      </c>
      <c r="F732" s="3">
        <f>ROUND(MDETERM($AD$698:$AI$703)-PRODUCT($F$718:$F$723),6)</f>
        <v/>
      </c>
      <c r="G732" s="3">
        <f>ROUND(MDETERM($AK$698:$AP$703)-PRODUCT($G$718:$G$723),6)</f>
        <v/>
      </c>
    </row>
    <row r="733">
      <c r="A733" s="3" t="inlineStr">
        <is>
          <t>complex eigenvalues?</t>
        </is>
      </c>
      <c r="B733" s="3" t="inlineStr"/>
      <c r="C733" s="3" t="inlineStr"/>
      <c r="D733" s="3" t="inlineStr"/>
      <c r="E733" s="3" t="inlineStr"/>
      <c r="F733" s="3" t="inlineStr"/>
      <c r="G733" s="3" t="inlineStr"/>
    </row>
    <row r="734">
      <c r="A734" s="3" t="inlineStr">
        <is>
          <t>check: det(M − λᵢI) per sorted λ (→0)</t>
        </is>
      </c>
    </row>
    <row r="735">
      <c r="A735" s="3" t="inlineStr">
        <is>
          <t xml:space="preserve">  det(M − λ(1)I)</t>
        </is>
      </c>
      <c r="B735" s="3">
        <f t="array" ref="B735">ROUND(MDETERM($B$698:$G$703-$B$725*MUNIT(6)),6)</f>
        <v/>
      </c>
      <c r="C735" s="3">
        <f t="array" ref="C735">ROUND(MDETERM($I$698:$N$703-$C$725*MUNIT(6)),6)</f>
        <v/>
      </c>
      <c r="D735" s="3">
        <f t="array" ref="D735">ROUND(MDETERM($P$698:$U$703-$D$725*MUNIT(6)),6)</f>
        <v/>
      </c>
      <c r="E735" s="3">
        <f t="array" ref="E735">ROUND(MDETERM($W$698:$AB$703-$E$725*MUNIT(6)),6)</f>
        <v/>
      </c>
      <c r="F735" s="3">
        <f t="array" ref="F735">ROUND(MDETERM($AD$698:$AI$703-$F$725*MUNIT(6)),6)</f>
        <v/>
      </c>
      <c r="G735" s="3">
        <f t="array" ref="G735">ROUND(MDETERM($AK$698:$AP$703-$G$725*MUNIT(6)),6)</f>
        <v/>
      </c>
    </row>
    <row r="736">
      <c r="A736" s="3" t="inlineStr">
        <is>
          <t xml:space="preserve">  det(M − λ(2)I)</t>
        </is>
      </c>
      <c r="B736" s="3">
        <f t="array" ref="B736">ROUND(MDETERM($B$698:$G$703-$B$726*MUNIT(6)),6)</f>
        <v/>
      </c>
      <c r="C736" s="3">
        <f t="array" ref="C736">ROUND(MDETERM($I$698:$N$703-$C$726*MUNIT(6)),6)</f>
        <v/>
      </c>
      <c r="D736" s="3">
        <f t="array" ref="D736">ROUND(MDETERM($P$698:$U$703-$D$726*MUNIT(6)),6)</f>
        <v/>
      </c>
      <c r="E736" s="3">
        <f t="array" ref="E736">ROUND(MDETERM($W$698:$AB$703-$E$726*MUNIT(6)),6)</f>
        <v/>
      </c>
      <c r="F736" s="3">
        <f t="array" ref="F736">ROUND(MDETERM($AD$698:$AI$703-$F$726*MUNIT(6)),6)</f>
        <v/>
      </c>
      <c r="G736" s="3">
        <f t="array" ref="G736">ROUND(MDETERM($AK$698:$AP$703-$G$726*MUNIT(6)),6)</f>
        <v/>
      </c>
    </row>
    <row r="737">
      <c r="A737" s="3" t="inlineStr">
        <is>
          <t xml:space="preserve">  det(M − λ(3)I)</t>
        </is>
      </c>
      <c r="B737" s="3">
        <f t="array" ref="B737">ROUND(MDETERM($B$698:$G$703-$B$727*MUNIT(6)),6)</f>
        <v/>
      </c>
      <c r="C737" s="3">
        <f t="array" ref="C737">ROUND(MDETERM($I$698:$N$703-$C$727*MUNIT(6)),6)</f>
        <v/>
      </c>
      <c r="D737" s="3">
        <f t="array" ref="D737">ROUND(MDETERM($P$698:$U$703-$D$727*MUNIT(6)),6)</f>
        <v/>
      </c>
      <c r="E737" s="3">
        <f t="array" ref="E737">ROUND(MDETERM($W$698:$AB$703-$E$727*MUNIT(6)),6)</f>
        <v/>
      </c>
      <c r="F737" s="3">
        <f t="array" ref="F737">ROUND(MDETERM($AD$698:$AI$703-$F$727*MUNIT(6)),6)</f>
        <v/>
      </c>
      <c r="G737" s="3">
        <f t="array" ref="G737">ROUND(MDETERM($AK$698:$AP$703-$G$727*MUNIT(6)),6)</f>
        <v/>
      </c>
    </row>
    <row r="738">
      <c r="A738" s="3" t="inlineStr">
        <is>
          <t xml:space="preserve">  det(M − λ(4)I)</t>
        </is>
      </c>
      <c r="B738" s="3">
        <f t="array" ref="B738">ROUND(MDETERM($B$698:$G$703-$B$728*MUNIT(6)),6)</f>
        <v/>
      </c>
      <c r="C738" s="3">
        <f t="array" ref="C738">ROUND(MDETERM($I$698:$N$703-$C$728*MUNIT(6)),6)</f>
        <v/>
      </c>
      <c r="D738" s="3">
        <f t="array" ref="D738">ROUND(MDETERM($P$698:$U$703-$D$728*MUNIT(6)),6)</f>
        <v/>
      </c>
      <c r="E738" s="3">
        <f t="array" ref="E738">ROUND(MDETERM($W$698:$AB$703-$E$728*MUNIT(6)),6)</f>
        <v/>
      </c>
      <c r="F738" s="3">
        <f t="array" ref="F738">ROUND(MDETERM($AD$698:$AI$703-$F$728*MUNIT(6)),6)</f>
        <v/>
      </c>
      <c r="G738" s="3">
        <f t="array" ref="G738">ROUND(MDETERM($AK$698:$AP$703-$G$728*MUNIT(6)),6)</f>
        <v/>
      </c>
    </row>
    <row r="739">
      <c r="A739" s="3" t="inlineStr">
        <is>
          <t xml:space="preserve">  det(M − λ(5)I)</t>
        </is>
      </c>
      <c r="B739" s="3">
        <f t="array" ref="B739">ROUND(MDETERM($B$698:$G$703-$B$729*MUNIT(6)),6)</f>
        <v/>
      </c>
      <c r="C739" s="3">
        <f t="array" ref="C739">ROUND(MDETERM($I$698:$N$703-$C$729*MUNIT(6)),6)</f>
        <v/>
      </c>
      <c r="D739" s="3">
        <f t="array" ref="D739">ROUND(MDETERM($P$698:$U$703-$D$729*MUNIT(6)),6)</f>
        <v/>
      </c>
      <c r="E739" s="3">
        <f t="array" ref="E739">ROUND(MDETERM($W$698:$AB$703-$E$729*MUNIT(6)),6)</f>
        <v/>
      </c>
      <c r="F739" s="3">
        <f t="array" ref="F739">ROUND(MDETERM($AD$698:$AI$703-$F$729*MUNIT(6)),6)</f>
        <v/>
      </c>
      <c r="G739" s="3">
        <f t="array" ref="G739">ROUND(MDETERM($AK$698:$AP$703-$G$729*MUNIT(6)),6)</f>
        <v/>
      </c>
    </row>
    <row r="740">
      <c r="A740" s="3" t="inlineStr">
        <is>
          <t xml:space="preserve">  det(M − λ(6)I)</t>
        </is>
      </c>
      <c r="B740" s="3">
        <f t="array" ref="B740">ROUND(MDETERM($B$698:$G$703-$B$730*MUNIT(6)),6)</f>
        <v/>
      </c>
      <c r="C740" s="3">
        <f t="array" ref="C740">ROUND(MDETERM($I$698:$N$703-$C$730*MUNIT(6)),6)</f>
        <v/>
      </c>
      <c r="D740" s="3">
        <f t="array" ref="D740">ROUND(MDETERM($P$698:$U$703-$D$730*MUNIT(6)),6)</f>
        <v/>
      </c>
      <c r="E740" s="3">
        <f t="array" ref="E740">ROUND(MDETERM($W$698:$AB$703-$E$730*MUNIT(6)),6)</f>
        <v/>
      </c>
      <c r="F740" s="3">
        <f t="array" ref="F740">ROUND(MDETERM($AD$698:$AI$703-$F$730*MUNIT(6)),6)</f>
        <v/>
      </c>
      <c r="G740" s="3">
        <f t="array" ref="G740">ROUND(MDETERM($AK$698:$AP$703-$G$730*MUNIT(6)),6)</f>
        <v/>
      </c>
    </row>
    <row r="744" ht="16" customHeight="1">
      <c r="A744" s="14" t="inlineStr">
        <is>
          <t>RAG R3 | mixtral:8x22b</t>
        </is>
      </c>
      <c r="B744" s="9" t="inlineStr">
        <is>
          <t>run 1 (raw, pasted)</t>
        </is>
      </c>
      <c r="I744" s="9" t="inlineStr">
        <is>
          <t>run 2 (raw, pasted)</t>
        </is>
      </c>
      <c r="P744" s="9" t="inlineStr">
        <is>
          <t>run 3 (raw, pasted)</t>
        </is>
      </c>
      <c r="W744" s="9" t="inlineStr">
        <is>
          <t>run 4 (raw, pasted)</t>
        </is>
      </c>
      <c r="AD744" s="9" t="inlineStr">
        <is>
          <t>run 5 (raw, pasted)</t>
        </is>
      </c>
      <c r="AK744" s="9" t="inlineStr">
        <is>
          <t>Step2 average matrix (formula)</t>
        </is>
      </c>
      <c r="AR744" s="9" t="inlineStr">
        <is>
          <t>ground truth (reference)</t>
        </is>
      </c>
    </row>
    <row r="745" ht="60" customHeight="1">
      <c r="B745" s="15" t="inlineStr">
        <is>
          <t>Spacecraft</t>
        </is>
      </c>
      <c r="C745" s="15" t="inlineStr">
        <is>
          <t>Guidance, Navigation, and Control (GNC) Subsystem</t>
        </is>
      </c>
      <c r="D745" s="15" t="inlineStr">
        <is>
          <t>Propulsion Subsystem</t>
        </is>
      </c>
      <c r="E745" s="15" t="inlineStr">
        <is>
          <t>Power Subsystem</t>
        </is>
      </c>
      <c r="F745" s="15" t="inlineStr">
        <is>
          <t>Reaction Wheel</t>
        </is>
      </c>
      <c r="G745" s="15" t="inlineStr">
        <is>
          <t>GNC Software</t>
        </is>
      </c>
      <c r="I745" s="15" t="inlineStr">
        <is>
          <t>Spacecraft</t>
        </is>
      </c>
      <c r="J745" s="15" t="inlineStr">
        <is>
          <t>Guidance, Navigation, and Control (GNC) Subsystem</t>
        </is>
      </c>
      <c r="K745" s="15" t="inlineStr">
        <is>
          <t>Propulsion Subsystem</t>
        </is>
      </c>
      <c r="L745" s="15" t="inlineStr">
        <is>
          <t>Power Subsystem</t>
        </is>
      </c>
      <c r="M745" s="15" t="inlineStr">
        <is>
          <t>Reaction Wheel</t>
        </is>
      </c>
      <c r="N745" s="15" t="inlineStr">
        <is>
          <t>GNC Software</t>
        </is>
      </c>
      <c r="P745" s="15" t="inlineStr">
        <is>
          <t>Spacecraft</t>
        </is>
      </c>
      <c r="Q745" s="15" t="inlineStr">
        <is>
          <t>Guidance, Navigation, and Control (GNC) Subsystem</t>
        </is>
      </c>
      <c r="R745" s="15" t="inlineStr">
        <is>
          <t>Propulsion Subsystem</t>
        </is>
      </c>
      <c r="S745" s="15" t="inlineStr">
        <is>
          <t>Power Subsystem</t>
        </is>
      </c>
      <c r="T745" s="15" t="inlineStr">
        <is>
          <t>Reaction Wheel</t>
        </is>
      </c>
      <c r="U745" s="15" t="inlineStr">
        <is>
          <t>GNC Software</t>
        </is>
      </c>
      <c r="W745" s="15" t="inlineStr">
        <is>
          <t>Spacecraft</t>
        </is>
      </c>
      <c r="X745" s="15" t="inlineStr">
        <is>
          <t>Guidance, Navigation, and Control (GNC) Subsystem</t>
        </is>
      </c>
      <c r="Y745" s="15" t="inlineStr">
        <is>
          <t>Propulsion Subsystem</t>
        </is>
      </c>
      <c r="Z745" s="15" t="inlineStr">
        <is>
          <t>Power Subsystem</t>
        </is>
      </c>
      <c r="AA745" s="15" t="inlineStr">
        <is>
          <t>Reaction Wheel</t>
        </is>
      </c>
      <c r="AB745" s="15" t="inlineStr">
        <is>
          <t>GNC Software</t>
        </is>
      </c>
      <c r="AD745" s="15" t="inlineStr">
        <is>
          <t>Spacecraft</t>
        </is>
      </c>
      <c r="AE745" s="15" t="inlineStr">
        <is>
          <t>Guidance, Navigation, and Control (GNC) Subsystem</t>
        </is>
      </c>
      <c r="AF745" s="15" t="inlineStr">
        <is>
          <t>Propulsion Subsystem</t>
        </is>
      </c>
      <c r="AG745" s="15" t="inlineStr">
        <is>
          <t>Power Subsystem</t>
        </is>
      </c>
      <c r="AH745" s="15" t="inlineStr">
        <is>
          <t>Reaction Wheel</t>
        </is>
      </c>
      <c r="AI745" s="15" t="inlineStr">
        <is>
          <t>GNC Software</t>
        </is>
      </c>
      <c r="AK745" s="15" t="inlineStr">
        <is>
          <t>Spacecraft</t>
        </is>
      </c>
      <c r="AL745" s="15" t="inlineStr">
        <is>
          <t>Guidance, Navigation, and Control (GNC) Subsystem</t>
        </is>
      </c>
      <c r="AM745" s="15" t="inlineStr">
        <is>
          <t>Propulsion Subsystem</t>
        </is>
      </c>
      <c r="AN745" s="15" t="inlineStr">
        <is>
          <t>Power Subsystem</t>
        </is>
      </c>
      <c r="AO745" s="15" t="inlineStr">
        <is>
          <t>Reaction Wheel</t>
        </is>
      </c>
      <c r="AP745" s="15" t="inlineStr">
        <is>
          <t>GNC Software</t>
        </is>
      </c>
    </row>
    <row r="746">
      <c r="A746" s="3" t="inlineStr">
        <is>
          <t>Spacecraft</t>
        </is>
      </c>
      <c r="B746" s="8" t="n">
        <v>1</v>
      </c>
      <c r="C746" s="8" t="n">
        <v>1</v>
      </c>
      <c r="D746" s="8" t="n">
        <v>1</v>
      </c>
      <c r="E746" s="8" t="n">
        <v>1</v>
      </c>
      <c r="F746" s="8" t="n">
        <v>1</v>
      </c>
      <c r="G746" s="8" t="n">
        <v>1</v>
      </c>
      <c r="I746" s="8" t="n">
        <v>1</v>
      </c>
      <c r="J746" s="8" t="n">
        <v>1</v>
      </c>
      <c r="K746" s="8" t="n">
        <v>1</v>
      </c>
      <c r="L746" s="8" t="n">
        <v>1</v>
      </c>
      <c r="M746" s="8" t="n">
        <v>1</v>
      </c>
      <c r="N746" s="8" t="n">
        <v>1</v>
      </c>
      <c r="P746" s="8" t="n">
        <v>1</v>
      </c>
      <c r="Q746" s="8" t="n">
        <v>1</v>
      </c>
      <c r="R746" s="8" t="n">
        <v>1</v>
      </c>
      <c r="S746" s="8" t="n">
        <v>1</v>
      </c>
      <c r="T746" s="8" t="n">
        <v>1</v>
      </c>
      <c r="U746" s="8" t="n">
        <v>1</v>
      </c>
      <c r="W746" s="8" t="n">
        <v>1</v>
      </c>
      <c r="X746" s="8" t="n">
        <v>1</v>
      </c>
      <c r="Y746" s="8" t="n">
        <v>1</v>
      </c>
      <c r="Z746" s="8" t="n">
        <v>1</v>
      </c>
      <c r="AA746" s="8" t="n">
        <v>1</v>
      </c>
      <c r="AB746" s="8" t="n">
        <v>1</v>
      </c>
      <c r="AD746" s="8" t="n">
        <v>1</v>
      </c>
      <c r="AE746" s="8" t="n">
        <v>1</v>
      </c>
      <c r="AF746" s="8" t="n">
        <v>1</v>
      </c>
      <c r="AG746" s="8" t="n">
        <v>1</v>
      </c>
      <c r="AH746" s="8" t="n">
        <v>1</v>
      </c>
      <c r="AI746" s="8" t="n">
        <v>1</v>
      </c>
      <c r="AK746" s="8">
        <f>IF(($B$746&lt;&gt;2)+($I$746&lt;&gt;2)+($P$746&lt;&gt;2)+($W$746&lt;&gt;2)+($AD$746&lt;&gt;2)=0,2,IF((($B$746&lt;&gt;2)*$B$746+($I$746&lt;&gt;2)*$I$746+($P$746&lt;&gt;2)*$P$746+($W$746&lt;&gt;2)*$W$746+($AD$746&lt;&gt;2)*$AD$746)/(($B$746&lt;&gt;2)+($I$746&lt;&gt;2)+($P$746&lt;&gt;2)+($W$746&lt;&gt;2)+($AD$746&lt;&gt;2))&gt;=0.5,1,0))</f>
        <v/>
      </c>
      <c r="AL746" s="8">
        <f>IF(($C$746&lt;&gt;2)+($J$746&lt;&gt;2)+($Q$746&lt;&gt;2)+($X$746&lt;&gt;2)+($AE$746&lt;&gt;2)=0,2,IF((($C$746&lt;&gt;2)*$C$746+($J$746&lt;&gt;2)*$J$746+($Q$746&lt;&gt;2)*$Q$746+($X$746&lt;&gt;2)*$X$746+($AE$746&lt;&gt;2)*$AE$746)/(($C$746&lt;&gt;2)+($J$746&lt;&gt;2)+($Q$746&lt;&gt;2)+($X$746&lt;&gt;2)+($AE$746&lt;&gt;2))&gt;=0.5,1,0))</f>
        <v/>
      </c>
      <c r="AM746" s="8">
        <f>IF(($D$746&lt;&gt;2)+($K$746&lt;&gt;2)+($R$746&lt;&gt;2)+($Y$746&lt;&gt;2)+($AF$746&lt;&gt;2)=0,2,IF((($D$746&lt;&gt;2)*$D$746+($K$746&lt;&gt;2)*$K$746+($R$746&lt;&gt;2)*$R$746+($Y$746&lt;&gt;2)*$Y$746+($AF$746&lt;&gt;2)*$AF$746)/(($D$746&lt;&gt;2)+($K$746&lt;&gt;2)+($R$746&lt;&gt;2)+($Y$746&lt;&gt;2)+($AF$746&lt;&gt;2))&gt;=0.5,1,0))</f>
        <v/>
      </c>
      <c r="AN746" s="8">
        <f>IF(($E$746&lt;&gt;2)+($L$746&lt;&gt;2)+($S$746&lt;&gt;2)+($Z$746&lt;&gt;2)+($AG$746&lt;&gt;2)=0,2,IF((($E$746&lt;&gt;2)*$E$746+($L$746&lt;&gt;2)*$L$746+($S$746&lt;&gt;2)*$S$746+($Z$746&lt;&gt;2)*$Z$746+($AG$746&lt;&gt;2)*$AG$746)/(($E$746&lt;&gt;2)+($L$746&lt;&gt;2)+($S$746&lt;&gt;2)+($Z$746&lt;&gt;2)+($AG$746&lt;&gt;2))&gt;=0.5,1,0))</f>
        <v/>
      </c>
      <c r="AO746" s="8">
        <f>IF(($F$746&lt;&gt;2)+($M$746&lt;&gt;2)+($T$746&lt;&gt;2)+($AA$746&lt;&gt;2)+($AH$746&lt;&gt;2)=0,2,IF((($F$746&lt;&gt;2)*$F$746+($M$746&lt;&gt;2)*$M$746+($T$746&lt;&gt;2)*$T$746+($AA$746&lt;&gt;2)*$AA$746+($AH$746&lt;&gt;2)*$AH$746)/(($F$746&lt;&gt;2)+($M$746&lt;&gt;2)+($T$746&lt;&gt;2)+($AA$746&lt;&gt;2)+($AH$746&lt;&gt;2))&gt;=0.5,1,0))</f>
        <v/>
      </c>
      <c r="AP746" s="8">
        <f>IF(($G$746&lt;&gt;2)+($N$746&lt;&gt;2)+($U$746&lt;&gt;2)+($AB$746&lt;&gt;2)+($AI$746&lt;&gt;2)=0,2,IF((($G$746&lt;&gt;2)*$G$746+($N$746&lt;&gt;2)*$N$746+($U$746&lt;&gt;2)*$U$746+($AB$746&lt;&gt;2)*$AB$746+($AI$746&lt;&gt;2)*$AI$746)/(($G$746&lt;&gt;2)+($N$746&lt;&gt;2)+($U$746&lt;&gt;2)+($AB$746&lt;&gt;2)+($AI$746&lt;&gt;2))&gt;=0.5,1,0))</f>
        <v/>
      </c>
      <c r="AR746" s="16">
        <f>'Ground truth'!$B$3</f>
        <v/>
      </c>
      <c r="AS746" s="16">
        <f>'Ground truth'!$C$3</f>
        <v/>
      </c>
      <c r="AT746" s="16">
        <f>'Ground truth'!$D$3</f>
        <v/>
      </c>
      <c r="AU746" s="16">
        <f>'Ground truth'!$E$3</f>
        <v/>
      </c>
      <c r="AV746" s="16">
        <f>'Ground truth'!$F$3</f>
        <v/>
      </c>
      <c r="AW746" s="16">
        <f>'Ground truth'!$G$3</f>
        <v/>
      </c>
    </row>
    <row r="747">
      <c r="A747" s="3" t="inlineStr">
        <is>
          <t>Guidance, Navigation, and Control (GNC) Subsystem</t>
        </is>
      </c>
      <c r="B747" s="8" t="n">
        <v>1</v>
      </c>
      <c r="C747" s="8" t="n">
        <v>1</v>
      </c>
      <c r="D747" s="8" t="n">
        <v>1</v>
      </c>
      <c r="E747" s="8" t="n">
        <v>0</v>
      </c>
      <c r="F747" s="8" t="n">
        <v>1</v>
      </c>
      <c r="G747" s="8" t="n">
        <v>1</v>
      </c>
      <c r="I747" s="8" t="n">
        <v>1</v>
      </c>
      <c r="J747" s="8" t="n">
        <v>1</v>
      </c>
      <c r="K747" s="8" t="n">
        <v>1</v>
      </c>
      <c r="L747" s="8" t="n">
        <v>1</v>
      </c>
      <c r="M747" s="8" t="n">
        <v>1</v>
      </c>
      <c r="N747" s="8" t="n">
        <v>1</v>
      </c>
      <c r="P747" s="8" t="n">
        <v>1</v>
      </c>
      <c r="Q747" s="8" t="n">
        <v>1</v>
      </c>
      <c r="R747" s="8" t="n">
        <v>1</v>
      </c>
      <c r="S747" s="8" t="n">
        <v>1</v>
      </c>
      <c r="T747" s="8" t="n">
        <v>1</v>
      </c>
      <c r="U747" s="8" t="n">
        <v>1</v>
      </c>
      <c r="W747" s="8" t="n">
        <v>1</v>
      </c>
      <c r="X747" s="8" t="n">
        <v>1</v>
      </c>
      <c r="Y747" s="8" t="n">
        <v>1</v>
      </c>
      <c r="Z747" s="8" t="n">
        <v>1</v>
      </c>
      <c r="AA747" s="8" t="n">
        <v>1</v>
      </c>
      <c r="AB747" s="8" t="n">
        <v>1</v>
      </c>
      <c r="AD747" s="8" t="n">
        <v>1</v>
      </c>
      <c r="AE747" s="8" t="n">
        <v>1</v>
      </c>
      <c r="AF747" s="8" t="n">
        <v>1</v>
      </c>
      <c r="AG747" s="8" t="n">
        <v>1</v>
      </c>
      <c r="AH747" s="8" t="n">
        <v>1</v>
      </c>
      <c r="AI747" s="8" t="n">
        <v>1</v>
      </c>
      <c r="AK747" s="8">
        <f>IF(($B$747&lt;&gt;2)+($I$747&lt;&gt;2)+($P$747&lt;&gt;2)+($W$747&lt;&gt;2)+($AD$747&lt;&gt;2)=0,2,IF((($B$747&lt;&gt;2)*$B$747+($I$747&lt;&gt;2)*$I$747+($P$747&lt;&gt;2)*$P$747+($W$747&lt;&gt;2)*$W$747+($AD$747&lt;&gt;2)*$AD$747)/(($B$747&lt;&gt;2)+($I$747&lt;&gt;2)+($P$747&lt;&gt;2)+($W$747&lt;&gt;2)+($AD$747&lt;&gt;2))&gt;=0.5,1,0))</f>
        <v/>
      </c>
      <c r="AL747" s="8">
        <f>IF(($C$747&lt;&gt;2)+($J$747&lt;&gt;2)+($Q$747&lt;&gt;2)+($X$747&lt;&gt;2)+($AE$747&lt;&gt;2)=0,2,IF((($C$747&lt;&gt;2)*$C$747+($J$747&lt;&gt;2)*$J$747+($Q$747&lt;&gt;2)*$Q$747+($X$747&lt;&gt;2)*$X$747+($AE$747&lt;&gt;2)*$AE$747)/(($C$747&lt;&gt;2)+($J$747&lt;&gt;2)+($Q$747&lt;&gt;2)+($X$747&lt;&gt;2)+($AE$747&lt;&gt;2))&gt;=0.5,1,0))</f>
        <v/>
      </c>
      <c r="AM747" s="8">
        <f>IF(($D$747&lt;&gt;2)+($K$747&lt;&gt;2)+($R$747&lt;&gt;2)+($Y$747&lt;&gt;2)+($AF$747&lt;&gt;2)=0,2,IF((($D$747&lt;&gt;2)*$D$747+($K$747&lt;&gt;2)*$K$747+($R$747&lt;&gt;2)*$R$747+($Y$747&lt;&gt;2)*$Y$747+($AF$747&lt;&gt;2)*$AF$747)/(($D$747&lt;&gt;2)+($K$747&lt;&gt;2)+($R$747&lt;&gt;2)+($Y$747&lt;&gt;2)+($AF$747&lt;&gt;2))&gt;=0.5,1,0))</f>
        <v/>
      </c>
      <c r="AN747" s="8">
        <f>IF(($E$747&lt;&gt;2)+($L$747&lt;&gt;2)+($S$747&lt;&gt;2)+($Z$747&lt;&gt;2)+($AG$747&lt;&gt;2)=0,2,IF((($E$747&lt;&gt;2)*$E$747+($L$747&lt;&gt;2)*$L$747+($S$747&lt;&gt;2)*$S$747+($Z$747&lt;&gt;2)*$Z$747+($AG$747&lt;&gt;2)*$AG$747)/(($E$747&lt;&gt;2)+($L$747&lt;&gt;2)+($S$747&lt;&gt;2)+($Z$747&lt;&gt;2)+($AG$747&lt;&gt;2))&gt;=0.5,1,0))</f>
        <v/>
      </c>
      <c r="AO747" s="8">
        <f>IF(($F$747&lt;&gt;2)+($M$747&lt;&gt;2)+($T$747&lt;&gt;2)+($AA$747&lt;&gt;2)+($AH$747&lt;&gt;2)=0,2,IF((($F$747&lt;&gt;2)*$F$747+($M$747&lt;&gt;2)*$M$747+($T$747&lt;&gt;2)*$T$747+($AA$747&lt;&gt;2)*$AA$747+($AH$747&lt;&gt;2)*$AH$747)/(($F$747&lt;&gt;2)+($M$747&lt;&gt;2)+($T$747&lt;&gt;2)+($AA$747&lt;&gt;2)+($AH$747&lt;&gt;2))&gt;=0.5,1,0))</f>
        <v/>
      </c>
      <c r="AP747" s="8">
        <f>IF(($G$747&lt;&gt;2)+($N$747&lt;&gt;2)+($U$747&lt;&gt;2)+($AB$747&lt;&gt;2)+($AI$747&lt;&gt;2)=0,2,IF((($G$747&lt;&gt;2)*$G$747+($N$747&lt;&gt;2)*$N$747+($U$747&lt;&gt;2)*$U$747+($AB$747&lt;&gt;2)*$AB$747+($AI$747&lt;&gt;2)*$AI$747)/(($G$747&lt;&gt;2)+($N$747&lt;&gt;2)+($U$747&lt;&gt;2)+($AB$747&lt;&gt;2)+($AI$747&lt;&gt;2))&gt;=0.5,1,0))</f>
        <v/>
      </c>
      <c r="AR747" s="16">
        <f>'Ground truth'!$B$4</f>
        <v/>
      </c>
      <c r="AS747" s="16">
        <f>'Ground truth'!$C$4</f>
        <v/>
      </c>
      <c r="AT747" s="16">
        <f>'Ground truth'!$D$4</f>
        <v/>
      </c>
      <c r="AU747" s="16">
        <f>'Ground truth'!$E$4</f>
        <v/>
      </c>
      <c r="AV747" s="16">
        <f>'Ground truth'!$F$4</f>
        <v/>
      </c>
      <c r="AW747" s="16">
        <f>'Ground truth'!$G$4</f>
        <v/>
      </c>
    </row>
    <row r="748">
      <c r="A748" s="3" t="inlineStr">
        <is>
          <t>Propulsion Subsystem</t>
        </is>
      </c>
      <c r="B748" s="8" t="n">
        <v>1</v>
      </c>
      <c r="C748" s="8" t="n">
        <v>1</v>
      </c>
      <c r="D748" s="8" t="n">
        <v>1</v>
      </c>
      <c r="E748" s="8" t="n">
        <v>0</v>
      </c>
      <c r="F748" s="8" t="n">
        <v>1</v>
      </c>
      <c r="G748" s="8" t="n">
        <v>0</v>
      </c>
      <c r="I748" s="8" t="n">
        <v>1</v>
      </c>
      <c r="J748" s="8" t="n">
        <v>1</v>
      </c>
      <c r="K748" s="8" t="n">
        <v>1</v>
      </c>
      <c r="L748" s="8" t="n">
        <v>1</v>
      </c>
      <c r="M748" s="8" t="n">
        <v>0</v>
      </c>
      <c r="N748" s="8" t="n">
        <v>0</v>
      </c>
      <c r="P748" s="8" t="n">
        <v>1</v>
      </c>
      <c r="Q748" s="8" t="n">
        <v>1</v>
      </c>
      <c r="R748" s="8" t="n">
        <v>1</v>
      </c>
      <c r="S748" s="8" t="n">
        <v>1</v>
      </c>
      <c r="T748" s="8" t="n">
        <v>0</v>
      </c>
      <c r="U748" s="8" t="n">
        <v>0</v>
      </c>
      <c r="W748" s="8" t="n">
        <v>1</v>
      </c>
      <c r="X748" s="8" t="n">
        <v>1</v>
      </c>
      <c r="Y748" s="8" t="n">
        <v>1</v>
      </c>
      <c r="Z748" s="8" t="n">
        <v>1</v>
      </c>
      <c r="AA748" s="8" t="n">
        <v>0</v>
      </c>
      <c r="AB748" s="8" t="n">
        <v>0</v>
      </c>
      <c r="AD748" s="8" t="n">
        <v>1</v>
      </c>
      <c r="AE748" s="8" t="n">
        <v>1</v>
      </c>
      <c r="AF748" s="8" t="n">
        <v>1</v>
      </c>
      <c r="AG748" s="8" t="n">
        <v>1</v>
      </c>
      <c r="AH748" s="8" t="n">
        <v>0</v>
      </c>
      <c r="AI748" s="8" t="n">
        <v>0</v>
      </c>
      <c r="AK748" s="8">
        <f>IF(($B$748&lt;&gt;2)+($I$748&lt;&gt;2)+($P$748&lt;&gt;2)+($W$748&lt;&gt;2)+($AD$748&lt;&gt;2)=0,2,IF((($B$748&lt;&gt;2)*$B$748+($I$748&lt;&gt;2)*$I$748+($P$748&lt;&gt;2)*$P$748+($W$748&lt;&gt;2)*$W$748+($AD$748&lt;&gt;2)*$AD$748)/(($B$748&lt;&gt;2)+($I$748&lt;&gt;2)+($P$748&lt;&gt;2)+($W$748&lt;&gt;2)+($AD$748&lt;&gt;2))&gt;=0.5,1,0))</f>
        <v/>
      </c>
      <c r="AL748" s="8">
        <f>IF(($C$748&lt;&gt;2)+($J$748&lt;&gt;2)+($Q$748&lt;&gt;2)+($X$748&lt;&gt;2)+($AE$748&lt;&gt;2)=0,2,IF((($C$748&lt;&gt;2)*$C$748+($J$748&lt;&gt;2)*$J$748+($Q$748&lt;&gt;2)*$Q$748+($X$748&lt;&gt;2)*$X$748+($AE$748&lt;&gt;2)*$AE$748)/(($C$748&lt;&gt;2)+($J$748&lt;&gt;2)+($Q$748&lt;&gt;2)+($X$748&lt;&gt;2)+($AE$748&lt;&gt;2))&gt;=0.5,1,0))</f>
        <v/>
      </c>
      <c r="AM748" s="8">
        <f>IF(($D$748&lt;&gt;2)+($K$748&lt;&gt;2)+($R$748&lt;&gt;2)+($Y$748&lt;&gt;2)+($AF$748&lt;&gt;2)=0,2,IF((($D$748&lt;&gt;2)*$D$748+($K$748&lt;&gt;2)*$K$748+($R$748&lt;&gt;2)*$R$748+($Y$748&lt;&gt;2)*$Y$748+($AF$748&lt;&gt;2)*$AF$748)/(($D$748&lt;&gt;2)+($K$748&lt;&gt;2)+($R$748&lt;&gt;2)+($Y$748&lt;&gt;2)+($AF$748&lt;&gt;2))&gt;=0.5,1,0))</f>
        <v/>
      </c>
      <c r="AN748" s="8">
        <f>IF(($E$748&lt;&gt;2)+($L$748&lt;&gt;2)+($S$748&lt;&gt;2)+($Z$748&lt;&gt;2)+($AG$748&lt;&gt;2)=0,2,IF((($E$748&lt;&gt;2)*$E$748+($L$748&lt;&gt;2)*$L$748+($S$748&lt;&gt;2)*$S$748+($Z$748&lt;&gt;2)*$Z$748+($AG$748&lt;&gt;2)*$AG$748)/(($E$748&lt;&gt;2)+($L$748&lt;&gt;2)+($S$748&lt;&gt;2)+($Z$748&lt;&gt;2)+($AG$748&lt;&gt;2))&gt;=0.5,1,0))</f>
        <v/>
      </c>
      <c r="AO748" s="8">
        <f>IF(($F$748&lt;&gt;2)+($M$748&lt;&gt;2)+($T$748&lt;&gt;2)+($AA$748&lt;&gt;2)+($AH$748&lt;&gt;2)=0,2,IF((($F$748&lt;&gt;2)*$F$748+($M$748&lt;&gt;2)*$M$748+($T$748&lt;&gt;2)*$T$748+($AA$748&lt;&gt;2)*$AA$748+($AH$748&lt;&gt;2)*$AH$748)/(($F$748&lt;&gt;2)+($M$748&lt;&gt;2)+($T$748&lt;&gt;2)+($AA$748&lt;&gt;2)+($AH$748&lt;&gt;2))&gt;=0.5,1,0))</f>
        <v/>
      </c>
      <c r="AP748" s="8">
        <f>IF(($G$748&lt;&gt;2)+($N$748&lt;&gt;2)+($U$748&lt;&gt;2)+($AB$748&lt;&gt;2)+($AI$748&lt;&gt;2)=0,2,IF((($G$748&lt;&gt;2)*$G$748+($N$748&lt;&gt;2)*$N$748+($U$748&lt;&gt;2)*$U$748+($AB$748&lt;&gt;2)*$AB$748+($AI$748&lt;&gt;2)*$AI$748)/(($G$748&lt;&gt;2)+($N$748&lt;&gt;2)+($U$748&lt;&gt;2)+($AB$748&lt;&gt;2)+($AI$748&lt;&gt;2))&gt;=0.5,1,0))</f>
        <v/>
      </c>
      <c r="AR748" s="16">
        <f>'Ground truth'!$B$5</f>
        <v/>
      </c>
      <c r="AS748" s="16">
        <f>'Ground truth'!$C$5</f>
        <v/>
      </c>
      <c r="AT748" s="16">
        <f>'Ground truth'!$D$5</f>
        <v/>
      </c>
      <c r="AU748" s="16">
        <f>'Ground truth'!$E$5</f>
        <v/>
      </c>
      <c r="AV748" s="16">
        <f>'Ground truth'!$F$5</f>
        <v/>
      </c>
      <c r="AW748" s="16">
        <f>'Ground truth'!$G$5</f>
        <v/>
      </c>
    </row>
    <row r="749">
      <c r="A749" s="3" t="inlineStr">
        <is>
          <t>Power Subsystem</t>
        </is>
      </c>
      <c r="B749" s="8" t="n">
        <v>1</v>
      </c>
      <c r="C749" s="8" t="n">
        <v>0</v>
      </c>
      <c r="D749" s="8" t="n">
        <v>0</v>
      </c>
      <c r="E749" s="8" t="n">
        <v>1</v>
      </c>
      <c r="F749" s="8" t="n">
        <v>0</v>
      </c>
      <c r="G749" s="8" t="n">
        <v>0</v>
      </c>
      <c r="I749" s="8" t="n">
        <v>1</v>
      </c>
      <c r="J749" s="8" t="n">
        <v>1</v>
      </c>
      <c r="K749" s="8" t="n">
        <v>1</v>
      </c>
      <c r="L749" s="8" t="n">
        <v>1</v>
      </c>
      <c r="M749" s="8" t="n">
        <v>1</v>
      </c>
      <c r="N749" s="8" t="n">
        <v>1</v>
      </c>
      <c r="P749" s="8" t="n">
        <v>1</v>
      </c>
      <c r="Q749" s="8" t="n">
        <v>1</v>
      </c>
      <c r="R749" s="8" t="n">
        <v>1</v>
      </c>
      <c r="S749" s="8" t="n">
        <v>1</v>
      </c>
      <c r="T749" s="8" t="n">
        <v>1</v>
      </c>
      <c r="U749" s="8" t="n">
        <v>1</v>
      </c>
      <c r="W749" s="8" t="n">
        <v>1</v>
      </c>
      <c r="X749" s="8" t="n">
        <v>1</v>
      </c>
      <c r="Y749" s="8" t="n">
        <v>1</v>
      </c>
      <c r="Z749" s="8" t="n">
        <v>1</v>
      </c>
      <c r="AA749" s="8" t="n">
        <v>1</v>
      </c>
      <c r="AB749" s="8" t="n">
        <v>1</v>
      </c>
      <c r="AD749" s="8" t="n">
        <v>1</v>
      </c>
      <c r="AE749" s="8" t="n">
        <v>1</v>
      </c>
      <c r="AF749" s="8" t="n">
        <v>1</v>
      </c>
      <c r="AG749" s="8" t="n">
        <v>1</v>
      </c>
      <c r="AH749" s="8" t="n">
        <v>1</v>
      </c>
      <c r="AI749" s="8" t="n">
        <v>1</v>
      </c>
      <c r="AK749" s="8">
        <f>IF(($B$749&lt;&gt;2)+($I$749&lt;&gt;2)+($P$749&lt;&gt;2)+($W$749&lt;&gt;2)+($AD$749&lt;&gt;2)=0,2,IF((($B$749&lt;&gt;2)*$B$749+($I$749&lt;&gt;2)*$I$749+($P$749&lt;&gt;2)*$P$749+($W$749&lt;&gt;2)*$W$749+($AD$749&lt;&gt;2)*$AD$749)/(($B$749&lt;&gt;2)+($I$749&lt;&gt;2)+($P$749&lt;&gt;2)+($W$749&lt;&gt;2)+($AD$749&lt;&gt;2))&gt;=0.5,1,0))</f>
        <v/>
      </c>
      <c r="AL749" s="8">
        <f>IF(($C$749&lt;&gt;2)+($J$749&lt;&gt;2)+($Q$749&lt;&gt;2)+($X$749&lt;&gt;2)+($AE$749&lt;&gt;2)=0,2,IF((($C$749&lt;&gt;2)*$C$749+($J$749&lt;&gt;2)*$J$749+($Q$749&lt;&gt;2)*$Q$749+($X$749&lt;&gt;2)*$X$749+($AE$749&lt;&gt;2)*$AE$749)/(($C$749&lt;&gt;2)+($J$749&lt;&gt;2)+($Q$749&lt;&gt;2)+($X$749&lt;&gt;2)+($AE$749&lt;&gt;2))&gt;=0.5,1,0))</f>
        <v/>
      </c>
      <c r="AM749" s="8">
        <f>IF(($D$749&lt;&gt;2)+($K$749&lt;&gt;2)+($R$749&lt;&gt;2)+($Y$749&lt;&gt;2)+($AF$749&lt;&gt;2)=0,2,IF((($D$749&lt;&gt;2)*$D$749+($K$749&lt;&gt;2)*$K$749+($R$749&lt;&gt;2)*$R$749+($Y$749&lt;&gt;2)*$Y$749+($AF$749&lt;&gt;2)*$AF$749)/(($D$749&lt;&gt;2)+($K$749&lt;&gt;2)+($R$749&lt;&gt;2)+($Y$749&lt;&gt;2)+($AF$749&lt;&gt;2))&gt;=0.5,1,0))</f>
        <v/>
      </c>
      <c r="AN749" s="8">
        <f>IF(($E$749&lt;&gt;2)+($L$749&lt;&gt;2)+($S$749&lt;&gt;2)+($Z$749&lt;&gt;2)+($AG$749&lt;&gt;2)=0,2,IF((($E$749&lt;&gt;2)*$E$749+($L$749&lt;&gt;2)*$L$749+($S$749&lt;&gt;2)*$S$749+($Z$749&lt;&gt;2)*$Z$749+($AG$749&lt;&gt;2)*$AG$749)/(($E$749&lt;&gt;2)+($L$749&lt;&gt;2)+($S$749&lt;&gt;2)+($Z$749&lt;&gt;2)+($AG$749&lt;&gt;2))&gt;=0.5,1,0))</f>
        <v/>
      </c>
      <c r="AO749" s="8">
        <f>IF(($F$749&lt;&gt;2)+($M$749&lt;&gt;2)+($T$749&lt;&gt;2)+($AA$749&lt;&gt;2)+($AH$749&lt;&gt;2)=0,2,IF((($F$749&lt;&gt;2)*$F$749+($M$749&lt;&gt;2)*$M$749+($T$749&lt;&gt;2)*$T$749+($AA$749&lt;&gt;2)*$AA$749+($AH$749&lt;&gt;2)*$AH$749)/(($F$749&lt;&gt;2)+($M$749&lt;&gt;2)+($T$749&lt;&gt;2)+($AA$749&lt;&gt;2)+($AH$749&lt;&gt;2))&gt;=0.5,1,0))</f>
        <v/>
      </c>
      <c r="AP749" s="8">
        <f>IF(($G$749&lt;&gt;2)+($N$749&lt;&gt;2)+($U$749&lt;&gt;2)+($AB$749&lt;&gt;2)+($AI$749&lt;&gt;2)=0,2,IF((($G$749&lt;&gt;2)*$G$749+($N$749&lt;&gt;2)*$N$749+($U$749&lt;&gt;2)*$U$749+($AB$749&lt;&gt;2)*$AB$749+($AI$749&lt;&gt;2)*$AI$749)/(($G$749&lt;&gt;2)+($N$749&lt;&gt;2)+($U$749&lt;&gt;2)+($AB$749&lt;&gt;2)+($AI$749&lt;&gt;2))&gt;=0.5,1,0))</f>
        <v/>
      </c>
      <c r="AR749" s="16">
        <f>'Ground truth'!$B$6</f>
        <v/>
      </c>
      <c r="AS749" s="16">
        <f>'Ground truth'!$C$6</f>
        <v/>
      </c>
      <c r="AT749" s="16">
        <f>'Ground truth'!$D$6</f>
        <v/>
      </c>
      <c r="AU749" s="16">
        <f>'Ground truth'!$E$6</f>
        <v/>
      </c>
      <c r="AV749" s="16">
        <f>'Ground truth'!$F$6</f>
        <v/>
      </c>
      <c r="AW749" s="16">
        <f>'Ground truth'!$G$6</f>
        <v/>
      </c>
    </row>
    <row r="750">
      <c r="A750" s="3" t="inlineStr">
        <is>
          <t>Reaction Wheel</t>
        </is>
      </c>
      <c r="B750" s="8" t="n">
        <v>1</v>
      </c>
      <c r="C750" s="8" t="n">
        <v>1</v>
      </c>
      <c r="D750" s="8" t="n">
        <v>1</v>
      </c>
      <c r="E750" s="8" t="n">
        <v>0</v>
      </c>
      <c r="F750" s="8" t="n">
        <v>1</v>
      </c>
      <c r="G750" s="8" t="n">
        <v>0</v>
      </c>
      <c r="I750" s="8" t="n">
        <v>1</v>
      </c>
      <c r="J750" s="8" t="n">
        <v>1</v>
      </c>
      <c r="K750" s="8" t="n">
        <v>0</v>
      </c>
      <c r="L750" s="8" t="n">
        <v>1</v>
      </c>
      <c r="M750" s="8" t="n">
        <v>1</v>
      </c>
      <c r="N750" s="8" t="n">
        <v>1</v>
      </c>
      <c r="P750" s="8" t="n">
        <v>1</v>
      </c>
      <c r="Q750" s="8" t="n">
        <v>1</v>
      </c>
      <c r="R750" s="8" t="n">
        <v>0</v>
      </c>
      <c r="S750" s="8" t="n">
        <v>1</v>
      </c>
      <c r="T750" s="8" t="n">
        <v>1</v>
      </c>
      <c r="U750" s="8" t="n">
        <v>1</v>
      </c>
      <c r="W750" s="8" t="n">
        <v>1</v>
      </c>
      <c r="X750" s="8" t="n">
        <v>1</v>
      </c>
      <c r="Y750" s="8" t="n">
        <v>0</v>
      </c>
      <c r="Z750" s="8" t="n">
        <v>1</v>
      </c>
      <c r="AA750" s="8" t="n">
        <v>1</v>
      </c>
      <c r="AB750" s="8" t="n">
        <v>1</v>
      </c>
      <c r="AD750" s="8" t="n">
        <v>1</v>
      </c>
      <c r="AE750" s="8" t="n">
        <v>1</v>
      </c>
      <c r="AF750" s="8" t="n">
        <v>0</v>
      </c>
      <c r="AG750" s="8" t="n">
        <v>1</v>
      </c>
      <c r="AH750" s="8" t="n">
        <v>1</v>
      </c>
      <c r="AI750" s="8" t="n">
        <v>1</v>
      </c>
      <c r="AK750" s="8">
        <f>IF(($B$750&lt;&gt;2)+($I$750&lt;&gt;2)+($P$750&lt;&gt;2)+($W$750&lt;&gt;2)+($AD$750&lt;&gt;2)=0,2,IF((($B$750&lt;&gt;2)*$B$750+($I$750&lt;&gt;2)*$I$750+($P$750&lt;&gt;2)*$P$750+($W$750&lt;&gt;2)*$W$750+($AD$750&lt;&gt;2)*$AD$750)/(($B$750&lt;&gt;2)+($I$750&lt;&gt;2)+($P$750&lt;&gt;2)+($W$750&lt;&gt;2)+($AD$750&lt;&gt;2))&gt;=0.5,1,0))</f>
        <v/>
      </c>
      <c r="AL750" s="8">
        <f>IF(($C$750&lt;&gt;2)+($J$750&lt;&gt;2)+($Q$750&lt;&gt;2)+($X$750&lt;&gt;2)+($AE$750&lt;&gt;2)=0,2,IF((($C$750&lt;&gt;2)*$C$750+($J$750&lt;&gt;2)*$J$750+($Q$750&lt;&gt;2)*$Q$750+($X$750&lt;&gt;2)*$X$750+($AE$750&lt;&gt;2)*$AE$750)/(($C$750&lt;&gt;2)+($J$750&lt;&gt;2)+($Q$750&lt;&gt;2)+($X$750&lt;&gt;2)+($AE$750&lt;&gt;2))&gt;=0.5,1,0))</f>
        <v/>
      </c>
      <c r="AM750" s="8">
        <f>IF(($D$750&lt;&gt;2)+($K$750&lt;&gt;2)+($R$750&lt;&gt;2)+($Y$750&lt;&gt;2)+($AF$750&lt;&gt;2)=0,2,IF((($D$750&lt;&gt;2)*$D$750+($K$750&lt;&gt;2)*$K$750+($R$750&lt;&gt;2)*$R$750+($Y$750&lt;&gt;2)*$Y$750+($AF$750&lt;&gt;2)*$AF$750)/(($D$750&lt;&gt;2)+($K$750&lt;&gt;2)+($R$750&lt;&gt;2)+($Y$750&lt;&gt;2)+($AF$750&lt;&gt;2))&gt;=0.5,1,0))</f>
        <v/>
      </c>
      <c r="AN750" s="8">
        <f>IF(($E$750&lt;&gt;2)+($L$750&lt;&gt;2)+($S$750&lt;&gt;2)+($Z$750&lt;&gt;2)+($AG$750&lt;&gt;2)=0,2,IF((($E$750&lt;&gt;2)*$E$750+($L$750&lt;&gt;2)*$L$750+($S$750&lt;&gt;2)*$S$750+($Z$750&lt;&gt;2)*$Z$750+($AG$750&lt;&gt;2)*$AG$750)/(($E$750&lt;&gt;2)+($L$750&lt;&gt;2)+($S$750&lt;&gt;2)+($Z$750&lt;&gt;2)+($AG$750&lt;&gt;2))&gt;=0.5,1,0))</f>
        <v/>
      </c>
      <c r="AO750" s="8">
        <f>IF(($F$750&lt;&gt;2)+($M$750&lt;&gt;2)+($T$750&lt;&gt;2)+($AA$750&lt;&gt;2)+($AH$750&lt;&gt;2)=0,2,IF((($F$750&lt;&gt;2)*$F$750+($M$750&lt;&gt;2)*$M$750+($T$750&lt;&gt;2)*$T$750+($AA$750&lt;&gt;2)*$AA$750+($AH$750&lt;&gt;2)*$AH$750)/(($F$750&lt;&gt;2)+($M$750&lt;&gt;2)+($T$750&lt;&gt;2)+($AA$750&lt;&gt;2)+($AH$750&lt;&gt;2))&gt;=0.5,1,0))</f>
        <v/>
      </c>
      <c r="AP750" s="8">
        <f>IF(($G$750&lt;&gt;2)+($N$750&lt;&gt;2)+($U$750&lt;&gt;2)+($AB$750&lt;&gt;2)+($AI$750&lt;&gt;2)=0,2,IF((($G$750&lt;&gt;2)*$G$750+($N$750&lt;&gt;2)*$N$750+($U$750&lt;&gt;2)*$U$750+($AB$750&lt;&gt;2)*$AB$750+($AI$750&lt;&gt;2)*$AI$750)/(($G$750&lt;&gt;2)+($N$750&lt;&gt;2)+($U$750&lt;&gt;2)+($AB$750&lt;&gt;2)+($AI$750&lt;&gt;2))&gt;=0.5,1,0))</f>
        <v/>
      </c>
      <c r="AR750" s="16">
        <f>'Ground truth'!$B$7</f>
        <v/>
      </c>
      <c r="AS750" s="16">
        <f>'Ground truth'!$C$7</f>
        <v/>
      </c>
      <c r="AT750" s="16">
        <f>'Ground truth'!$D$7</f>
        <v/>
      </c>
      <c r="AU750" s="16">
        <f>'Ground truth'!$E$7</f>
        <v/>
      </c>
      <c r="AV750" s="16">
        <f>'Ground truth'!$F$7</f>
        <v/>
      </c>
      <c r="AW750" s="16">
        <f>'Ground truth'!$G$7</f>
        <v/>
      </c>
    </row>
    <row r="751">
      <c r="A751" s="3" t="inlineStr">
        <is>
          <t>GNC Software</t>
        </is>
      </c>
      <c r="B751" s="8" t="n">
        <v>1</v>
      </c>
      <c r="C751" s="8" t="n">
        <v>1</v>
      </c>
      <c r="D751" s="8" t="n">
        <v>0</v>
      </c>
      <c r="E751" s="8" t="n">
        <v>0</v>
      </c>
      <c r="F751" s="8" t="n">
        <v>0</v>
      </c>
      <c r="G751" s="8" t="n">
        <v>1</v>
      </c>
      <c r="I751" s="8" t="n">
        <v>1</v>
      </c>
      <c r="J751" s="8" t="n">
        <v>1</v>
      </c>
      <c r="K751" s="8" t="n">
        <v>0</v>
      </c>
      <c r="L751" s="8" t="n">
        <v>1</v>
      </c>
      <c r="M751" s="8" t="n">
        <v>1</v>
      </c>
      <c r="N751" s="8" t="n">
        <v>1</v>
      </c>
      <c r="P751" s="8" t="n">
        <v>1</v>
      </c>
      <c r="Q751" s="8" t="n">
        <v>1</v>
      </c>
      <c r="R751" s="8" t="n">
        <v>0</v>
      </c>
      <c r="S751" s="8" t="n">
        <v>1</v>
      </c>
      <c r="T751" s="8" t="n">
        <v>1</v>
      </c>
      <c r="U751" s="8" t="n">
        <v>1</v>
      </c>
      <c r="W751" s="8" t="n">
        <v>1</v>
      </c>
      <c r="X751" s="8" t="n">
        <v>1</v>
      </c>
      <c r="Y751" s="8" t="n">
        <v>0</v>
      </c>
      <c r="Z751" s="8" t="n">
        <v>1</v>
      </c>
      <c r="AA751" s="8" t="n">
        <v>1</v>
      </c>
      <c r="AB751" s="8" t="n">
        <v>1</v>
      </c>
      <c r="AD751" s="8" t="n">
        <v>1</v>
      </c>
      <c r="AE751" s="8" t="n">
        <v>1</v>
      </c>
      <c r="AF751" s="8" t="n">
        <v>0</v>
      </c>
      <c r="AG751" s="8" t="n">
        <v>1</v>
      </c>
      <c r="AH751" s="8" t="n">
        <v>1</v>
      </c>
      <c r="AI751" s="8" t="n">
        <v>1</v>
      </c>
      <c r="AK751" s="8">
        <f>IF(($B$751&lt;&gt;2)+($I$751&lt;&gt;2)+($P$751&lt;&gt;2)+($W$751&lt;&gt;2)+($AD$751&lt;&gt;2)=0,2,IF((($B$751&lt;&gt;2)*$B$751+($I$751&lt;&gt;2)*$I$751+($P$751&lt;&gt;2)*$P$751+($W$751&lt;&gt;2)*$W$751+($AD$751&lt;&gt;2)*$AD$751)/(($B$751&lt;&gt;2)+($I$751&lt;&gt;2)+($P$751&lt;&gt;2)+($W$751&lt;&gt;2)+($AD$751&lt;&gt;2))&gt;=0.5,1,0))</f>
        <v/>
      </c>
      <c r="AL751" s="8">
        <f>IF(($C$751&lt;&gt;2)+($J$751&lt;&gt;2)+($Q$751&lt;&gt;2)+($X$751&lt;&gt;2)+($AE$751&lt;&gt;2)=0,2,IF((($C$751&lt;&gt;2)*$C$751+($J$751&lt;&gt;2)*$J$751+($Q$751&lt;&gt;2)*$Q$751+($X$751&lt;&gt;2)*$X$751+($AE$751&lt;&gt;2)*$AE$751)/(($C$751&lt;&gt;2)+($J$751&lt;&gt;2)+($Q$751&lt;&gt;2)+($X$751&lt;&gt;2)+($AE$751&lt;&gt;2))&gt;=0.5,1,0))</f>
        <v/>
      </c>
      <c r="AM751" s="8">
        <f>IF(($D$751&lt;&gt;2)+($K$751&lt;&gt;2)+($R$751&lt;&gt;2)+($Y$751&lt;&gt;2)+($AF$751&lt;&gt;2)=0,2,IF((($D$751&lt;&gt;2)*$D$751+($K$751&lt;&gt;2)*$K$751+($R$751&lt;&gt;2)*$R$751+($Y$751&lt;&gt;2)*$Y$751+($AF$751&lt;&gt;2)*$AF$751)/(($D$751&lt;&gt;2)+($K$751&lt;&gt;2)+($R$751&lt;&gt;2)+($Y$751&lt;&gt;2)+($AF$751&lt;&gt;2))&gt;=0.5,1,0))</f>
        <v/>
      </c>
      <c r="AN751" s="8">
        <f>IF(($E$751&lt;&gt;2)+($L$751&lt;&gt;2)+($S$751&lt;&gt;2)+($Z$751&lt;&gt;2)+($AG$751&lt;&gt;2)=0,2,IF((($E$751&lt;&gt;2)*$E$751+($L$751&lt;&gt;2)*$L$751+($S$751&lt;&gt;2)*$S$751+($Z$751&lt;&gt;2)*$Z$751+($AG$751&lt;&gt;2)*$AG$751)/(($E$751&lt;&gt;2)+($L$751&lt;&gt;2)+($S$751&lt;&gt;2)+($Z$751&lt;&gt;2)+($AG$751&lt;&gt;2))&gt;=0.5,1,0))</f>
        <v/>
      </c>
      <c r="AO751" s="8">
        <f>IF(($F$751&lt;&gt;2)+($M$751&lt;&gt;2)+($T$751&lt;&gt;2)+($AA$751&lt;&gt;2)+($AH$751&lt;&gt;2)=0,2,IF((($F$751&lt;&gt;2)*$F$751+($M$751&lt;&gt;2)*$M$751+($T$751&lt;&gt;2)*$T$751+($AA$751&lt;&gt;2)*$AA$751+($AH$751&lt;&gt;2)*$AH$751)/(($F$751&lt;&gt;2)+($M$751&lt;&gt;2)+($T$751&lt;&gt;2)+($AA$751&lt;&gt;2)+($AH$751&lt;&gt;2))&gt;=0.5,1,0))</f>
        <v/>
      </c>
      <c r="AP751" s="8">
        <f>IF(($G$751&lt;&gt;2)+($N$751&lt;&gt;2)+($U$751&lt;&gt;2)+($AB$751&lt;&gt;2)+($AI$751&lt;&gt;2)=0,2,IF((($G$751&lt;&gt;2)*$G$751+($N$751&lt;&gt;2)*$N$751+($U$751&lt;&gt;2)*$U$751+($AB$751&lt;&gt;2)*$AB$751+($AI$751&lt;&gt;2)*$AI$751)/(($G$751&lt;&gt;2)+($N$751&lt;&gt;2)+($U$751&lt;&gt;2)+($AB$751&lt;&gt;2)+($AI$751&lt;&gt;2))&gt;=0.5,1,0))</f>
        <v/>
      </c>
      <c r="AR751" s="16">
        <f>'Ground truth'!$B$8</f>
        <v/>
      </c>
      <c r="AS751" s="16">
        <f>'Ground truth'!$C$8</f>
        <v/>
      </c>
      <c r="AT751" s="16">
        <f>'Ground truth'!$D$8</f>
        <v/>
      </c>
      <c r="AU751" s="16">
        <f>'Ground truth'!$E$8</f>
        <v/>
      </c>
      <c r="AV751" s="16">
        <f>'Ground truth'!$F$8</f>
        <v/>
      </c>
      <c r="AW751" s="16">
        <f>'Ground truth'!$G$8</f>
        <v/>
      </c>
    </row>
    <row r="753">
      <c r="A753" s="17" t="inlineStr">
        <is>
          <t>metrics — confident-only (unsure excluded from denominators)</t>
        </is>
      </c>
      <c r="B753" s="10" t="inlineStr">
        <is>
          <t>run 1</t>
        </is>
      </c>
      <c r="C753" s="10" t="inlineStr">
        <is>
          <t>run 2</t>
        </is>
      </c>
      <c r="D753" s="10" t="inlineStr">
        <is>
          <t>run 3</t>
        </is>
      </c>
      <c r="E753" s="10" t="inlineStr">
        <is>
          <t>run 4</t>
        </is>
      </c>
      <c r="F753" s="10" t="inlineStr">
        <is>
          <t>run 5</t>
        </is>
      </c>
      <c r="G753" s="10" t="inlineStr">
        <is>
          <t>avg-matrix</t>
        </is>
      </c>
      <c r="H753" s="10" t="inlineStr">
        <is>
          <t>mean</t>
        </is>
      </c>
      <c r="I753" s="10" t="inlineStr">
        <is>
          <t>std (pop.)</t>
        </is>
      </c>
      <c r="J753" s="17" t="inlineStr">
        <is>
          <t>notes</t>
        </is>
      </c>
    </row>
    <row r="754">
      <c r="A754" s="7" t="inlineStr">
        <is>
          <t>TP</t>
        </is>
      </c>
      <c r="B754" s="7">
        <f>SUMPRODUCT(($B$746:$G$751=1)*('Ground truth'!$B$3:$G$8=1))</f>
        <v/>
      </c>
      <c r="C754" s="7">
        <f>SUMPRODUCT(($I$746:$N$751=1)*('Ground truth'!$B$3:$G$8=1))</f>
        <v/>
      </c>
      <c r="D754" s="7">
        <f>SUMPRODUCT(($P$746:$U$751=1)*('Ground truth'!$B$3:$G$8=1))</f>
        <v/>
      </c>
      <c r="E754" s="7">
        <f>SUMPRODUCT(($W$746:$AB$751=1)*('Ground truth'!$B$3:$G$8=1))</f>
        <v/>
      </c>
      <c r="F754" s="7">
        <f>SUMPRODUCT(($AD$746:$AI$751=1)*('Ground truth'!$B$3:$G$8=1))</f>
        <v/>
      </c>
      <c r="G754" s="7">
        <f>SUMPRODUCT(($AK$746:$AP$751=1)*('Ground truth'!$B$3:$G$8=1))</f>
        <v/>
      </c>
      <c r="H754" s="12">
        <f>AVERAGE($B$754:$F$754)</f>
        <v/>
      </c>
      <c r="I754" s="12">
        <f>STDEV.P($B$754:$F$754)</f>
        <v/>
      </c>
    </row>
    <row r="755">
      <c r="A755" s="7" t="inlineStr">
        <is>
          <t>TN</t>
        </is>
      </c>
      <c r="B755" s="7">
        <f>SUMPRODUCT(($B$746:$G$751=0)*('Ground truth'!$B$3:$G$8=0))</f>
        <v/>
      </c>
      <c r="C755" s="7">
        <f>SUMPRODUCT(($I$746:$N$751=0)*('Ground truth'!$B$3:$G$8=0))</f>
        <v/>
      </c>
      <c r="D755" s="7">
        <f>SUMPRODUCT(($P$746:$U$751=0)*('Ground truth'!$B$3:$G$8=0))</f>
        <v/>
      </c>
      <c r="E755" s="7">
        <f>SUMPRODUCT(($W$746:$AB$751=0)*('Ground truth'!$B$3:$G$8=0))</f>
        <v/>
      </c>
      <c r="F755" s="7">
        <f>SUMPRODUCT(($AD$746:$AI$751=0)*('Ground truth'!$B$3:$G$8=0))</f>
        <v/>
      </c>
      <c r="G755" s="7">
        <f>SUMPRODUCT(($AK$746:$AP$751=0)*('Ground truth'!$B$3:$G$8=0))</f>
        <v/>
      </c>
      <c r="H755" s="12">
        <f>AVERAGE($B$755:$F$755)</f>
        <v/>
      </c>
      <c r="I755" s="12">
        <f>STDEV.P($B$755:$F$755)</f>
        <v/>
      </c>
    </row>
    <row r="756">
      <c r="A756" s="7" t="inlineStr">
        <is>
          <t>FP</t>
        </is>
      </c>
      <c r="B756" s="7">
        <f>SUMPRODUCT(($B$746:$G$751=1)*('Ground truth'!$B$3:$G$8=0))</f>
        <v/>
      </c>
      <c r="C756" s="7">
        <f>SUMPRODUCT(($I$746:$N$751=1)*('Ground truth'!$B$3:$G$8=0))</f>
        <v/>
      </c>
      <c r="D756" s="7">
        <f>SUMPRODUCT(($P$746:$U$751=1)*('Ground truth'!$B$3:$G$8=0))</f>
        <v/>
      </c>
      <c r="E756" s="7">
        <f>SUMPRODUCT(($W$746:$AB$751=1)*('Ground truth'!$B$3:$G$8=0))</f>
        <v/>
      </c>
      <c r="F756" s="7">
        <f>SUMPRODUCT(($AD$746:$AI$751=1)*('Ground truth'!$B$3:$G$8=0))</f>
        <v/>
      </c>
      <c r="G756" s="7">
        <f>SUMPRODUCT(($AK$746:$AP$751=1)*('Ground truth'!$B$3:$G$8=0))</f>
        <v/>
      </c>
      <c r="H756" s="12">
        <f>AVERAGE($B$756:$F$756)</f>
        <v/>
      </c>
      <c r="I756" s="12">
        <f>STDEV.P($B$756:$F$756)</f>
        <v/>
      </c>
    </row>
    <row r="757">
      <c r="A757" s="7" t="inlineStr">
        <is>
          <t>FN</t>
        </is>
      </c>
      <c r="B757" s="7">
        <f>SUMPRODUCT(($B$746:$G$751=0)*('Ground truth'!$B$3:$G$8=1))</f>
        <v/>
      </c>
      <c r="C757" s="7">
        <f>SUMPRODUCT(($I$746:$N$751=0)*('Ground truth'!$B$3:$G$8=1))</f>
        <v/>
      </c>
      <c r="D757" s="7">
        <f>SUMPRODUCT(($P$746:$U$751=0)*('Ground truth'!$B$3:$G$8=1))</f>
        <v/>
      </c>
      <c r="E757" s="7">
        <f>SUMPRODUCT(($W$746:$AB$751=0)*('Ground truth'!$B$3:$G$8=1))</f>
        <v/>
      </c>
      <c r="F757" s="7">
        <f>SUMPRODUCT(($AD$746:$AI$751=0)*('Ground truth'!$B$3:$G$8=1))</f>
        <v/>
      </c>
      <c r="G757" s="7">
        <f>SUMPRODUCT(($AK$746:$AP$751=0)*('Ground truth'!$B$3:$G$8=1))</f>
        <v/>
      </c>
      <c r="H757" s="12">
        <f>AVERAGE($B$757:$F$757)</f>
        <v/>
      </c>
      <c r="I757" s="12">
        <f>STDEV.P($B$757:$F$757)</f>
        <v/>
      </c>
    </row>
    <row r="758">
      <c r="A758" s="4" t="inlineStr">
        <is>
          <t>Precision</t>
        </is>
      </c>
      <c r="B758" s="12">
        <f>IFERROR($B$754/($B$754+$B$756),0)</f>
        <v/>
      </c>
      <c r="C758" s="12">
        <f>IFERROR($C$754/($C$754+$C$756),0)</f>
        <v/>
      </c>
      <c r="D758" s="12">
        <f>IFERROR($D$754/($D$754+$D$756),0)</f>
        <v/>
      </c>
      <c r="E758" s="12">
        <f>IFERROR($E$754/($E$754+$E$756),0)</f>
        <v/>
      </c>
      <c r="F758" s="12">
        <f>IFERROR($F$754/($F$754+$F$756),0)</f>
        <v/>
      </c>
      <c r="G758" s="12">
        <f>IFERROR($G$754/($G$754+$G$756),0)</f>
        <v/>
      </c>
      <c r="H758" s="18">
        <f>AVERAGE($B$758:$F$758)</f>
        <v/>
      </c>
      <c r="I758" s="18">
        <f>STDEV.P($B$758:$F$758)</f>
        <v/>
      </c>
    </row>
    <row r="759">
      <c r="A759" s="4" t="inlineStr">
        <is>
          <t>Recall</t>
        </is>
      </c>
      <c r="B759" s="12">
        <f>IFERROR($B$754/($B$754+$B$757),0)</f>
        <v/>
      </c>
      <c r="C759" s="12">
        <f>IFERROR($C$754/($C$754+$C$757),0)</f>
        <v/>
      </c>
      <c r="D759" s="12">
        <f>IFERROR($D$754/($D$754+$D$757),0)</f>
        <v/>
      </c>
      <c r="E759" s="12">
        <f>IFERROR($E$754/($E$754+$E$757),0)</f>
        <v/>
      </c>
      <c r="F759" s="12">
        <f>IFERROR($F$754/($F$754+$F$757),0)</f>
        <v/>
      </c>
      <c r="G759" s="12">
        <f>IFERROR($G$754/($G$754+$G$757),0)</f>
        <v/>
      </c>
      <c r="H759" s="18">
        <f>AVERAGE($B$759:$F$759)</f>
        <v/>
      </c>
      <c r="I759" s="18">
        <f>STDEV.P($B$759:$F$759)</f>
        <v/>
      </c>
    </row>
    <row r="760">
      <c r="A760" s="4" t="inlineStr">
        <is>
          <t>F1</t>
        </is>
      </c>
      <c r="B760" s="12">
        <f>IFERROR(2*$B$758*$B$759/($B$758+$B$759),0)</f>
        <v/>
      </c>
      <c r="C760" s="12">
        <f>IFERROR(2*$C$758*$C$759/($C$758+$C$759),0)</f>
        <v/>
      </c>
      <c r="D760" s="12">
        <f>IFERROR(2*$D$758*$D$759/($D$758+$D$759),0)</f>
        <v/>
      </c>
      <c r="E760" s="12">
        <f>IFERROR(2*$E$758*$E$759/($E$758+$E$759),0)</f>
        <v/>
      </c>
      <c r="F760" s="12">
        <f>IFERROR(2*$F$758*$F$759/($F$758+$F$759),0)</f>
        <v/>
      </c>
      <c r="G760" s="12">
        <f>IFERROR(2*$G$758*$G$759/($G$758+$G$759),0)</f>
        <v/>
      </c>
      <c r="H760" s="18">
        <f>AVERAGE($B$760:$F$760)</f>
        <v/>
      </c>
      <c r="I760" s="18">
        <f>STDEV.P($B$760:$F$760)</f>
        <v/>
      </c>
    </row>
    <row r="761">
      <c r="A761" s="4" t="inlineStr">
        <is>
          <t>Accuracy</t>
        </is>
      </c>
      <c r="B761" s="12">
        <f>IFERROR(($B$754+$B$755)/($B$754+$B$755+$B$756+$B$757),0)</f>
        <v/>
      </c>
      <c r="C761" s="12">
        <f>IFERROR(($C$754+$C$755)/($C$754+$C$755+$C$756+$C$757),0)</f>
        <v/>
      </c>
      <c r="D761" s="12">
        <f>IFERROR(($D$754+$D$755)/($D$754+$D$755+$D$756+$D$757),0)</f>
        <v/>
      </c>
      <c r="E761" s="12">
        <f>IFERROR(($E$754+$E$755)/($E$754+$E$755+$E$756+$E$757),0)</f>
        <v/>
      </c>
      <c r="F761" s="12">
        <f>IFERROR(($F$754+$F$755)/($F$754+$F$755+$F$756+$F$757),0)</f>
        <v/>
      </c>
      <c r="G761" s="12">
        <f>IFERROR(($G$754+$G$755)/($G$754+$G$755+$G$756+$G$757),0)</f>
        <v/>
      </c>
      <c r="H761" s="18">
        <f>AVERAGE($B$761:$F$761)</f>
        <v/>
      </c>
      <c r="I761" s="18">
        <f>STDEV.P($B$761:$F$761)</f>
        <v/>
      </c>
    </row>
    <row r="762">
      <c r="A762" s="4" t="inlineStr">
        <is>
          <t>Edit distance</t>
        </is>
      </c>
      <c r="B762" s="12">
        <f>SUMPRODUCT(ABS('Ground truth'!$B$3:$G$8-$B$746:$G$751))</f>
        <v/>
      </c>
      <c r="C762" s="12">
        <f>SUMPRODUCT(ABS('Ground truth'!$B$3:$G$8-$I$746:$N$751))</f>
        <v/>
      </c>
      <c r="D762" s="12">
        <f>SUMPRODUCT(ABS('Ground truth'!$B$3:$G$8-$P$746:$U$751))</f>
        <v/>
      </c>
      <c r="E762" s="12">
        <f>SUMPRODUCT(ABS('Ground truth'!$B$3:$G$8-$W$746:$AB$751))</f>
        <v/>
      </c>
      <c r="F762" s="12">
        <f>SUMPRODUCT(ABS('Ground truth'!$B$3:$G$8-$AD$746:$AI$751))</f>
        <v/>
      </c>
      <c r="G762" s="12">
        <f>SUMPRODUCT(ABS('Ground truth'!$B$3:$G$8-$AK$746:$AP$751))</f>
        <v/>
      </c>
      <c r="H762" s="18">
        <f>AVERAGE($B$762:$F$762)</f>
        <v/>
      </c>
      <c r="I762" s="18">
        <f>STDEV.P($B$762:$F$762)</f>
        <v/>
      </c>
    </row>
    <row r="763">
      <c r="A763" s="4" t="inlineStr">
        <is>
          <t>Spectral distance</t>
        </is>
      </c>
      <c r="B763" s="12">
        <f>SQRT(SUMPRODUCT(('Ground truth'!$J$3:$J$8-$B$773:$B$778)^2))</f>
        <v/>
      </c>
      <c r="C763" s="12">
        <f>SQRT(SUMPRODUCT(('Ground truth'!$J$3:$J$8-$C$773:$C$778)^2))</f>
        <v/>
      </c>
      <c r="D763" s="12">
        <f>SQRT(SUMPRODUCT(('Ground truth'!$J$3:$J$8-$D$773:$D$778)^2))</f>
        <v/>
      </c>
      <c r="E763" s="12">
        <f>SQRT(SUMPRODUCT(('Ground truth'!$J$3:$J$8-$E$773:$E$778)^2))</f>
        <v/>
      </c>
      <c r="F763" s="12">
        <f>SQRT(SUMPRODUCT(('Ground truth'!$J$3:$J$8-$F$773:$F$778)^2))</f>
        <v/>
      </c>
      <c r="G763" s="12">
        <f>SQRT(SUMPRODUCT(('Ground truth'!$J$3:$J$8-$G$773:$G$778)^2))</f>
        <v/>
      </c>
      <c r="H763" s="18">
        <f>AVERAGE($B$763:$F$763)</f>
        <v/>
      </c>
      <c r="I763" s="18">
        <f>STDEV.P($B$763:$F$763)</f>
        <v/>
      </c>
    </row>
    <row r="764">
      <c r="A764" s="4" t="inlineStr">
        <is>
          <t>Unsure cells</t>
        </is>
      </c>
      <c r="B764" s="7">
        <f>COUNTIF($B$746:$G$751,2)</f>
        <v/>
      </c>
      <c r="C764" s="7">
        <f>COUNTIF($I$746:$N$751,2)</f>
        <v/>
      </c>
      <c r="D764" s="7">
        <f>COUNTIF($P$746:$U$751,2)</f>
        <v/>
      </c>
      <c r="E764" s="7">
        <f>COUNTIF($W$746:$AB$751,2)</f>
        <v/>
      </c>
      <c r="F764" s="7">
        <f>COUNTIF($AD$746:$AI$751,2)</f>
        <v/>
      </c>
      <c r="G764" s="7">
        <f>COUNTIF($AK$746:$AP$751,2)</f>
        <v/>
      </c>
      <c r="H764" s="12">
        <f>AVERAGE($B$764:$F$764)</f>
        <v/>
      </c>
      <c r="I764" s="12">
        <f>STDEV.P($B$764:$F$764)</f>
        <v/>
      </c>
    </row>
    <row r="765">
      <c r="A765" s="3" t="inlineStr">
        <is>
          <t>eigenvalues (real part, numpy order; pasted)</t>
        </is>
      </c>
    </row>
    <row r="766">
      <c r="A766" s="3" t="inlineStr">
        <is>
          <t xml:space="preserve">  λ1</t>
        </is>
      </c>
      <c r="B766" s="19" t="n">
        <v>4.40368188762538</v>
      </c>
      <c r="C766" s="19" t="n">
        <v>5.427878872370741</v>
      </c>
      <c r="D766" s="19" t="n">
        <v>5.427878872370741</v>
      </c>
      <c r="E766" s="19" t="n">
        <v>5.427878872370741</v>
      </c>
      <c r="F766" s="19" t="n">
        <v>5.427878872370741</v>
      </c>
      <c r="G766" s="19" t="n">
        <v>5.427878872370741</v>
      </c>
    </row>
    <row r="767">
      <c r="A767" s="3" t="inlineStr">
        <is>
          <t xml:space="preserve">  λ2</t>
        </is>
      </c>
      <c r="B767" s="19" t="n">
        <v>1.489726816445714</v>
      </c>
      <c r="C767" s="19" t="n">
        <v>1.375663623311852</v>
      </c>
      <c r="D767" s="19" t="n">
        <v>1.375663623311852</v>
      </c>
      <c r="E767" s="19" t="n">
        <v>1.375663623311852</v>
      </c>
      <c r="F767" s="19" t="n">
        <v>1.375663623311852</v>
      </c>
      <c r="G767" s="19" t="n">
        <v>1.375663623311852</v>
      </c>
    </row>
    <row r="768">
      <c r="A768" s="3" t="inlineStr">
        <is>
          <t xml:space="preserve">  λ3</t>
        </is>
      </c>
      <c r="B768" s="19" t="n">
        <v>1.251197168773999</v>
      </c>
      <c r="C768" s="19" t="n">
        <v>-0.8035424956825953</v>
      </c>
      <c r="D768" s="19" t="n">
        <v>-0.8035424956825953</v>
      </c>
      <c r="E768" s="19" t="n">
        <v>-0.8035424956825953</v>
      </c>
      <c r="F768" s="19" t="n">
        <v>-0.8035424956825953</v>
      </c>
      <c r="G768" s="19" t="n">
        <v>-0.8035424956825953</v>
      </c>
    </row>
    <row r="769">
      <c r="A769" s="3" t="inlineStr">
        <is>
          <t xml:space="preserve">  λ4</t>
        </is>
      </c>
      <c r="B769" s="19" t="n">
        <v>-0.8619097282445747</v>
      </c>
      <c r="C769" s="19" t="n">
        <v>2.331407896321134e-17</v>
      </c>
      <c r="D769" s="19" t="n">
        <v>2.331407896321134e-17</v>
      </c>
      <c r="E769" s="19" t="n">
        <v>2.331407896321134e-17</v>
      </c>
      <c r="F769" s="19" t="n">
        <v>2.331407896321134e-17</v>
      </c>
      <c r="G769" s="19" t="n">
        <v>2.331407896321134e-17</v>
      </c>
    </row>
    <row r="770">
      <c r="A770" s="3" t="inlineStr">
        <is>
          <t xml:space="preserve">  λ5</t>
        </is>
      </c>
      <c r="B770" s="19" t="n">
        <v>-0.2826961446005182</v>
      </c>
      <c r="C770" s="19" t="n">
        <v>-4.566396930041467e-16</v>
      </c>
      <c r="D770" s="19" t="n">
        <v>-4.566396930041467e-16</v>
      </c>
      <c r="E770" s="19" t="n">
        <v>-4.566396930041467e-16</v>
      </c>
      <c r="F770" s="19" t="n">
        <v>-4.566396930041467e-16</v>
      </c>
      <c r="G770" s="19" t="n">
        <v>-4.566396930041467e-16</v>
      </c>
    </row>
    <row r="771">
      <c r="A771" s="3" t="inlineStr">
        <is>
          <t xml:space="preserve">  λ6</t>
        </is>
      </c>
      <c r="B771" s="19" t="n">
        <v>1.539511017056136e-16</v>
      </c>
      <c r="C771" s="19" t="n">
        <v>0</v>
      </c>
      <c r="D771" s="19" t="n">
        <v>0</v>
      </c>
      <c r="E771" s="19" t="n">
        <v>0</v>
      </c>
      <c r="F771" s="19" t="n">
        <v>0</v>
      </c>
      <c r="G771" s="19" t="n">
        <v>0</v>
      </c>
    </row>
    <row r="772">
      <c r="A772" s="3" t="inlineStr">
        <is>
          <t>eigenvalues sorted desc (LARGE)</t>
        </is>
      </c>
    </row>
    <row r="773">
      <c r="A773" s="3" t="inlineStr">
        <is>
          <t xml:space="preserve">  λ(1)</t>
        </is>
      </c>
      <c r="B773" s="19">
        <f>LARGE($B$766:$B$771,1)</f>
        <v/>
      </c>
      <c r="C773" s="19">
        <f>LARGE($C$766:$C$771,1)</f>
        <v/>
      </c>
      <c r="D773" s="19">
        <f>LARGE($D$766:$D$771,1)</f>
        <v/>
      </c>
      <c r="E773" s="19">
        <f>LARGE($E$766:$E$771,1)</f>
        <v/>
      </c>
      <c r="F773" s="19">
        <f>LARGE($F$766:$F$771,1)</f>
        <v/>
      </c>
      <c r="G773" s="19">
        <f>LARGE($G$766:$G$771,1)</f>
        <v/>
      </c>
    </row>
    <row r="774">
      <c r="A774" s="3" t="inlineStr">
        <is>
          <t xml:space="preserve">  λ(2)</t>
        </is>
      </c>
      <c r="B774" s="19">
        <f>LARGE($B$766:$B$771,2)</f>
        <v/>
      </c>
      <c r="C774" s="19">
        <f>LARGE($C$766:$C$771,2)</f>
        <v/>
      </c>
      <c r="D774" s="19">
        <f>LARGE($D$766:$D$771,2)</f>
        <v/>
      </c>
      <c r="E774" s="19">
        <f>LARGE($E$766:$E$771,2)</f>
        <v/>
      </c>
      <c r="F774" s="19">
        <f>LARGE($F$766:$F$771,2)</f>
        <v/>
      </c>
      <c r="G774" s="19">
        <f>LARGE($G$766:$G$771,2)</f>
        <v/>
      </c>
    </row>
    <row r="775">
      <c r="A775" s="3" t="inlineStr">
        <is>
          <t xml:space="preserve">  λ(3)</t>
        </is>
      </c>
      <c r="B775" s="19">
        <f>LARGE($B$766:$B$771,3)</f>
        <v/>
      </c>
      <c r="C775" s="19">
        <f>LARGE($C$766:$C$771,3)</f>
        <v/>
      </c>
      <c r="D775" s="19">
        <f>LARGE($D$766:$D$771,3)</f>
        <v/>
      </c>
      <c r="E775" s="19">
        <f>LARGE($E$766:$E$771,3)</f>
        <v/>
      </c>
      <c r="F775" s="19">
        <f>LARGE($F$766:$F$771,3)</f>
        <v/>
      </c>
      <c r="G775" s="19">
        <f>LARGE($G$766:$G$771,3)</f>
        <v/>
      </c>
    </row>
    <row r="776">
      <c r="A776" s="3" t="inlineStr">
        <is>
          <t xml:space="preserve">  λ(4)</t>
        </is>
      </c>
      <c r="B776" s="19">
        <f>LARGE($B$766:$B$771,4)</f>
        <v/>
      </c>
      <c r="C776" s="19">
        <f>LARGE($C$766:$C$771,4)</f>
        <v/>
      </c>
      <c r="D776" s="19">
        <f>LARGE($D$766:$D$771,4)</f>
        <v/>
      </c>
      <c r="E776" s="19">
        <f>LARGE($E$766:$E$771,4)</f>
        <v/>
      </c>
      <c r="F776" s="19">
        <f>LARGE($F$766:$F$771,4)</f>
        <v/>
      </c>
      <c r="G776" s="19">
        <f>LARGE($G$766:$G$771,4)</f>
        <v/>
      </c>
    </row>
    <row r="777">
      <c r="A777" s="3" t="inlineStr">
        <is>
          <t xml:space="preserve">  λ(5)</t>
        </is>
      </c>
      <c r="B777" s="19">
        <f>LARGE($B$766:$B$771,5)</f>
        <v/>
      </c>
      <c r="C777" s="19">
        <f>LARGE($C$766:$C$771,5)</f>
        <v/>
      </c>
      <c r="D777" s="19">
        <f>LARGE($D$766:$D$771,5)</f>
        <v/>
      </c>
      <c r="E777" s="19">
        <f>LARGE($E$766:$E$771,5)</f>
        <v/>
      </c>
      <c r="F777" s="19">
        <f>LARGE($F$766:$F$771,5)</f>
        <v/>
      </c>
      <c r="G777" s="19">
        <f>LARGE($G$766:$G$771,5)</f>
        <v/>
      </c>
    </row>
    <row r="778">
      <c r="A778" s="3" t="inlineStr">
        <is>
          <t xml:space="preserve">  λ(6)</t>
        </is>
      </c>
      <c r="B778" s="19">
        <f>LARGE($B$766:$B$771,6)</f>
        <v/>
      </c>
      <c r="C778" s="19">
        <f>LARGE($C$766:$C$771,6)</f>
        <v/>
      </c>
      <c r="D778" s="19">
        <f>LARGE($D$766:$D$771,6)</f>
        <v/>
      </c>
      <c r="E778" s="19">
        <f>LARGE($E$766:$E$771,6)</f>
        <v/>
      </c>
      <c r="F778" s="19">
        <f>LARGE($F$766:$F$771,6)</f>
        <v/>
      </c>
      <c r="G778" s="19">
        <f>LARGE($G$766:$G$771,6)</f>
        <v/>
      </c>
    </row>
    <row r="779">
      <c r="A779" s="3" t="inlineStr">
        <is>
          <t>check: Σeig − trace (→0)</t>
        </is>
      </c>
      <c r="B779" s="3">
        <f>ROUND(SUM($B$766:$B$771)-($B$746+$C$747+$D$748+$E$749+$F$750+$G$751),6)</f>
        <v/>
      </c>
      <c r="C779" s="3">
        <f>ROUND(SUM($C$766:$C$771)-($I$746+$J$747+$K$748+$L$749+$M$750+$N$751),6)</f>
        <v/>
      </c>
      <c r="D779" s="3">
        <f>ROUND(SUM($D$766:$D$771)-($P$746+$Q$747+$R$748+$S$749+$T$750+$U$751),6)</f>
        <v/>
      </c>
      <c r="E779" s="3">
        <f>ROUND(SUM($E$766:$E$771)-($W$746+$X$747+$Y$748+$Z$749+$AA$750+$AB$751),6)</f>
        <v/>
      </c>
      <c r="F779" s="3">
        <f>ROUND(SUM($F$766:$F$771)-($AD$746+$AE$747+$AF$748+$AG$749+$AH$750+$AI$751),6)</f>
        <v/>
      </c>
      <c r="G779" s="3">
        <f>ROUND(SUM($G$766:$G$771)-($AK$746+$AL$747+$AM$748+$AN$749+$AO$750+$AP$751),6)</f>
        <v/>
      </c>
    </row>
    <row r="780">
      <c r="A780" s="3" t="inlineStr">
        <is>
          <t>check: Πeig − det (→0)</t>
        </is>
      </c>
      <c r="B780" s="3">
        <f>ROUND(MDETERM($B$746:$G$751)-PRODUCT($B$766:$B$771),6)</f>
        <v/>
      </c>
      <c r="C780" s="3">
        <f>ROUND(MDETERM($I$746:$N$751)-PRODUCT($C$766:$C$771),6)</f>
        <v/>
      </c>
      <c r="D780" s="3">
        <f>ROUND(MDETERM($P$746:$U$751)-PRODUCT($D$766:$D$771),6)</f>
        <v/>
      </c>
      <c r="E780" s="3">
        <f>ROUND(MDETERM($W$746:$AB$751)-PRODUCT($E$766:$E$771),6)</f>
        <v/>
      </c>
      <c r="F780" s="3">
        <f>ROUND(MDETERM($AD$746:$AI$751)-PRODUCT($F$766:$F$771),6)</f>
        <v/>
      </c>
      <c r="G780" s="3">
        <f>ROUND(MDETERM($AK$746:$AP$751)-PRODUCT($G$766:$G$771),6)</f>
        <v/>
      </c>
    </row>
    <row r="781">
      <c r="A781" s="3" t="inlineStr">
        <is>
          <t>complex eigenvalues?</t>
        </is>
      </c>
      <c r="B781" s="3" t="inlineStr"/>
      <c r="C781" s="3" t="inlineStr"/>
      <c r="D781" s="3" t="inlineStr"/>
      <c r="E781" s="3" t="inlineStr"/>
      <c r="F781" s="3" t="inlineStr"/>
      <c r="G781" s="3" t="inlineStr"/>
    </row>
    <row r="782">
      <c r="A782" s="3" t="inlineStr">
        <is>
          <t>check: det(M − λᵢI) per sorted λ (→0)</t>
        </is>
      </c>
    </row>
    <row r="783">
      <c r="A783" s="3" t="inlineStr">
        <is>
          <t xml:space="preserve">  det(M − λ(1)I)</t>
        </is>
      </c>
      <c r="B783" s="3">
        <f t="array" ref="B783">ROUND(MDETERM($B$746:$G$751-$B$773*MUNIT(6)),6)</f>
        <v/>
      </c>
      <c r="C783" s="3">
        <f t="array" ref="C783">ROUND(MDETERM($I$746:$N$751-$C$773*MUNIT(6)),6)</f>
        <v/>
      </c>
      <c r="D783" s="3">
        <f t="array" ref="D783">ROUND(MDETERM($P$746:$U$751-$D$773*MUNIT(6)),6)</f>
        <v/>
      </c>
      <c r="E783" s="3">
        <f t="array" ref="E783">ROUND(MDETERM($W$746:$AB$751-$E$773*MUNIT(6)),6)</f>
        <v/>
      </c>
      <c r="F783" s="3">
        <f t="array" ref="F783">ROUND(MDETERM($AD$746:$AI$751-$F$773*MUNIT(6)),6)</f>
        <v/>
      </c>
      <c r="G783" s="3">
        <f t="array" ref="G783">ROUND(MDETERM($AK$746:$AP$751-$G$773*MUNIT(6)),6)</f>
        <v/>
      </c>
    </row>
    <row r="784">
      <c r="A784" s="3" t="inlineStr">
        <is>
          <t xml:space="preserve">  det(M − λ(2)I)</t>
        </is>
      </c>
      <c r="B784" s="3">
        <f t="array" ref="B784">ROUND(MDETERM($B$746:$G$751-$B$774*MUNIT(6)),6)</f>
        <v/>
      </c>
      <c r="C784" s="3">
        <f t="array" ref="C784">ROUND(MDETERM($I$746:$N$751-$C$774*MUNIT(6)),6)</f>
        <v/>
      </c>
      <c r="D784" s="3">
        <f t="array" ref="D784">ROUND(MDETERM($P$746:$U$751-$D$774*MUNIT(6)),6)</f>
        <v/>
      </c>
      <c r="E784" s="3">
        <f t="array" ref="E784">ROUND(MDETERM($W$746:$AB$751-$E$774*MUNIT(6)),6)</f>
        <v/>
      </c>
      <c r="F784" s="3">
        <f t="array" ref="F784">ROUND(MDETERM($AD$746:$AI$751-$F$774*MUNIT(6)),6)</f>
        <v/>
      </c>
      <c r="G784" s="3">
        <f t="array" ref="G784">ROUND(MDETERM($AK$746:$AP$751-$G$774*MUNIT(6)),6)</f>
        <v/>
      </c>
    </row>
    <row r="785">
      <c r="A785" s="3" t="inlineStr">
        <is>
          <t xml:space="preserve">  det(M − λ(3)I)</t>
        </is>
      </c>
      <c r="B785" s="3">
        <f t="array" ref="B785">ROUND(MDETERM($B$746:$G$751-$B$775*MUNIT(6)),6)</f>
        <v/>
      </c>
      <c r="C785" s="3">
        <f t="array" ref="C785">ROUND(MDETERM($I$746:$N$751-$C$775*MUNIT(6)),6)</f>
        <v/>
      </c>
      <c r="D785" s="3">
        <f t="array" ref="D785">ROUND(MDETERM($P$746:$U$751-$D$775*MUNIT(6)),6)</f>
        <v/>
      </c>
      <c r="E785" s="3">
        <f t="array" ref="E785">ROUND(MDETERM($W$746:$AB$751-$E$775*MUNIT(6)),6)</f>
        <v/>
      </c>
      <c r="F785" s="3">
        <f t="array" ref="F785">ROUND(MDETERM($AD$746:$AI$751-$F$775*MUNIT(6)),6)</f>
        <v/>
      </c>
      <c r="G785" s="3">
        <f t="array" ref="G785">ROUND(MDETERM($AK$746:$AP$751-$G$775*MUNIT(6)),6)</f>
        <v/>
      </c>
    </row>
    <row r="786">
      <c r="A786" s="3" t="inlineStr">
        <is>
          <t xml:space="preserve">  det(M − λ(4)I)</t>
        </is>
      </c>
      <c r="B786" s="3">
        <f t="array" ref="B786">ROUND(MDETERM($B$746:$G$751-$B$776*MUNIT(6)),6)</f>
        <v/>
      </c>
      <c r="C786" s="3">
        <f t="array" ref="C786">ROUND(MDETERM($I$746:$N$751-$C$776*MUNIT(6)),6)</f>
        <v/>
      </c>
      <c r="D786" s="3">
        <f t="array" ref="D786">ROUND(MDETERM($P$746:$U$751-$D$776*MUNIT(6)),6)</f>
        <v/>
      </c>
      <c r="E786" s="3">
        <f t="array" ref="E786">ROUND(MDETERM($W$746:$AB$751-$E$776*MUNIT(6)),6)</f>
        <v/>
      </c>
      <c r="F786" s="3">
        <f t="array" ref="F786">ROUND(MDETERM($AD$746:$AI$751-$F$776*MUNIT(6)),6)</f>
        <v/>
      </c>
      <c r="G786" s="3">
        <f t="array" ref="G786">ROUND(MDETERM($AK$746:$AP$751-$G$776*MUNIT(6)),6)</f>
        <v/>
      </c>
    </row>
    <row r="787">
      <c r="A787" s="3" t="inlineStr">
        <is>
          <t xml:space="preserve">  det(M − λ(5)I)</t>
        </is>
      </c>
      <c r="B787" s="3">
        <f t="array" ref="B787">ROUND(MDETERM($B$746:$G$751-$B$777*MUNIT(6)),6)</f>
        <v/>
      </c>
      <c r="C787" s="3">
        <f t="array" ref="C787">ROUND(MDETERM($I$746:$N$751-$C$777*MUNIT(6)),6)</f>
        <v/>
      </c>
      <c r="D787" s="3">
        <f t="array" ref="D787">ROUND(MDETERM($P$746:$U$751-$D$777*MUNIT(6)),6)</f>
        <v/>
      </c>
      <c r="E787" s="3">
        <f t="array" ref="E787">ROUND(MDETERM($W$746:$AB$751-$E$777*MUNIT(6)),6)</f>
        <v/>
      </c>
      <c r="F787" s="3">
        <f t="array" ref="F787">ROUND(MDETERM($AD$746:$AI$751-$F$777*MUNIT(6)),6)</f>
        <v/>
      </c>
      <c r="G787" s="3">
        <f t="array" ref="G787">ROUND(MDETERM($AK$746:$AP$751-$G$777*MUNIT(6)),6)</f>
        <v/>
      </c>
    </row>
    <row r="788">
      <c r="A788" s="3" t="inlineStr">
        <is>
          <t xml:space="preserve">  det(M − λ(6)I)</t>
        </is>
      </c>
      <c r="B788" s="3">
        <f t="array" ref="B788">ROUND(MDETERM($B$746:$G$751-$B$778*MUNIT(6)),6)</f>
        <v/>
      </c>
      <c r="C788" s="3">
        <f t="array" ref="C788">ROUND(MDETERM($I$746:$N$751-$C$778*MUNIT(6)),6)</f>
        <v/>
      </c>
      <c r="D788" s="3">
        <f t="array" ref="D788">ROUND(MDETERM($P$746:$U$751-$D$778*MUNIT(6)),6)</f>
        <v/>
      </c>
      <c r="E788" s="3">
        <f t="array" ref="E788">ROUND(MDETERM($W$746:$AB$751-$E$778*MUNIT(6)),6)</f>
        <v/>
      </c>
      <c r="F788" s="3">
        <f t="array" ref="F788">ROUND(MDETERM($AD$746:$AI$751-$F$778*MUNIT(6)),6)</f>
        <v/>
      </c>
      <c r="G788" s="3">
        <f t="array" ref="G788">ROUND(MDETERM($AK$746:$AP$751-$G$778*MUNIT(6)),6)</f>
        <v/>
      </c>
    </row>
    <row r="792" ht="16" customHeight="1">
      <c r="A792" s="14" t="inlineStr">
        <is>
          <t>RAG R3 | llama3.3:70b</t>
        </is>
      </c>
      <c r="B792" s="9" t="inlineStr">
        <is>
          <t>run 1 (raw, pasted)</t>
        </is>
      </c>
      <c r="I792" s="9" t="inlineStr">
        <is>
          <t>run 2 (raw, pasted)</t>
        </is>
      </c>
      <c r="P792" s="9" t="inlineStr">
        <is>
          <t>run 3 (raw, pasted)</t>
        </is>
      </c>
      <c r="W792" s="9" t="inlineStr">
        <is>
          <t>run 4 (raw, pasted)</t>
        </is>
      </c>
      <c r="AD792" s="9" t="inlineStr">
        <is>
          <t>run 5 (raw, pasted)</t>
        </is>
      </c>
      <c r="AK792" s="9" t="inlineStr">
        <is>
          <t>Step2 average matrix (formula)</t>
        </is>
      </c>
      <c r="AR792" s="9" t="inlineStr">
        <is>
          <t>ground truth (reference)</t>
        </is>
      </c>
    </row>
    <row r="793" ht="60" customHeight="1">
      <c r="B793" s="15" t="inlineStr">
        <is>
          <t>Spacecraft</t>
        </is>
      </c>
      <c r="C793" s="15" t="inlineStr">
        <is>
          <t>Guidance, Navigation, and Control (GNC) Subsystem</t>
        </is>
      </c>
      <c r="D793" s="15" t="inlineStr">
        <is>
          <t>Propulsion Subsystem</t>
        </is>
      </c>
      <c r="E793" s="15" t="inlineStr">
        <is>
          <t>Power Subsystem</t>
        </is>
      </c>
      <c r="F793" s="15" t="inlineStr">
        <is>
          <t>Reaction Wheel</t>
        </is>
      </c>
      <c r="G793" s="15" t="inlineStr">
        <is>
          <t>GNC Software</t>
        </is>
      </c>
      <c r="I793" s="15" t="inlineStr">
        <is>
          <t>Spacecraft</t>
        </is>
      </c>
      <c r="J793" s="15" t="inlineStr">
        <is>
          <t>Guidance, Navigation, and Control (GNC) Subsystem</t>
        </is>
      </c>
      <c r="K793" s="15" t="inlineStr">
        <is>
          <t>Propulsion Subsystem</t>
        </is>
      </c>
      <c r="L793" s="15" t="inlineStr">
        <is>
          <t>Power Subsystem</t>
        </is>
      </c>
      <c r="M793" s="15" t="inlineStr">
        <is>
          <t>Reaction Wheel</t>
        </is>
      </c>
      <c r="N793" s="15" t="inlineStr">
        <is>
          <t>GNC Software</t>
        </is>
      </c>
      <c r="P793" s="15" t="inlineStr">
        <is>
          <t>Spacecraft</t>
        </is>
      </c>
      <c r="Q793" s="15" t="inlineStr">
        <is>
          <t>Guidance, Navigation, and Control (GNC) Subsystem</t>
        </is>
      </c>
      <c r="R793" s="15" t="inlineStr">
        <is>
          <t>Propulsion Subsystem</t>
        </is>
      </c>
      <c r="S793" s="15" t="inlineStr">
        <is>
          <t>Power Subsystem</t>
        </is>
      </c>
      <c r="T793" s="15" t="inlineStr">
        <is>
          <t>Reaction Wheel</t>
        </is>
      </c>
      <c r="U793" s="15" t="inlineStr">
        <is>
          <t>GNC Software</t>
        </is>
      </c>
      <c r="W793" s="15" t="inlineStr">
        <is>
          <t>Spacecraft</t>
        </is>
      </c>
      <c r="X793" s="15" t="inlineStr">
        <is>
          <t>Guidance, Navigation, and Control (GNC) Subsystem</t>
        </is>
      </c>
      <c r="Y793" s="15" t="inlineStr">
        <is>
          <t>Propulsion Subsystem</t>
        </is>
      </c>
      <c r="Z793" s="15" t="inlineStr">
        <is>
          <t>Power Subsystem</t>
        </is>
      </c>
      <c r="AA793" s="15" t="inlineStr">
        <is>
          <t>Reaction Wheel</t>
        </is>
      </c>
      <c r="AB793" s="15" t="inlineStr">
        <is>
          <t>GNC Software</t>
        </is>
      </c>
      <c r="AD793" s="15" t="inlineStr">
        <is>
          <t>Spacecraft</t>
        </is>
      </c>
      <c r="AE793" s="15" t="inlineStr">
        <is>
          <t>Guidance, Navigation, and Control (GNC) Subsystem</t>
        </is>
      </c>
      <c r="AF793" s="15" t="inlineStr">
        <is>
          <t>Propulsion Subsystem</t>
        </is>
      </c>
      <c r="AG793" s="15" t="inlineStr">
        <is>
          <t>Power Subsystem</t>
        </is>
      </c>
      <c r="AH793" s="15" t="inlineStr">
        <is>
          <t>Reaction Wheel</t>
        </is>
      </c>
      <c r="AI793" s="15" t="inlineStr">
        <is>
          <t>GNC Software</t>
        </is>
      </c>
      <c r="AK793" s="15" t="inlineStr">
        <is>
          <t>Spacecraft</t>
        </is>
      </c>
      <c r="AL793" s="15" t="inlineStr">
        <is>
          <t>Guidance, Navigation, and Control (GNC) Subsystem</t>
        </is>
      </c>
      <c r="AM793" s="15" t="inlineStr">
        <is>
          <t>Propulsion Subsystem</t>
        </is>
      </c>
      <c r="AN793" s="15" t="inlineStr">
        <is>
          <t>Power Subsystem</t>
        </is>
      </c>
      <c r="AO793" s="15" t="inlineStr">
        <is>
          <t>Reaction Wheel</t>
        </is>
      </c>
      <c r="AP793" s="15" t="inlineStr">
        <is>
          <t>GNC Software</t>
        </is>
      </c>
    </row>
    <row r="794">
      <c r="A794" s="3" t="inlineStr">
        <is>
          <t>Spacecraft</t>
        </is>
      </c>
      <c r="B794" s="8" t="n">
        <v>1</v>
      </c>
      <c r="C794" s="8" t="n">
        <v>1</v>
      </c>
      <c r="D794" s="8" t="n">
        <v>1</v>
      </c>
      <c r="E794" s="8" t="n">
        <v>1</v>
      </c>
      <c r="F794" s="8" t="n">
        <v>1</v>
      </c>
      <c r="G794" s="8" t="n">
        <v>1</v>
      </c>
      <c r="I794" s="8" t="n">
        <v>1</v>
      </c>
      <c r="J794" s="8" t="n">
        <v>1</v>
      </c>
      <c r="K794" s="8" t="n">
        <v>1</v>
      </c>
      <c r="L794" s="8" t="n">
        <v>1</v>
      </c>
      <c r="M794" s="8" t="n">
        <v>1</v>
      </c>
      <c r="N794" s="8" t="n">
        <v>1</v>
      </c>
      <c r="P794" s="8" t="n">
        <v>1</v>
      </c>
      <c r="Q794" s="8" t="n">
        <v>1</v>
      </c>
      <c r="R794" s="8" t="n">
        <v>1</v>
      </c>
      <c r="S794" s="8" t="n">
        <v>1</v>
      </c>
      <c r="T794" s="8" t="n">
        <v>1</v>
      </c>
      <c r="U794" s="8" t="n">
        <v>1</v>
      </c>
      <c r="W794" s="8" t="n">
        <v>1</v>
      </c>
      <c r="X794" s="8" t="n">
        <v>1</v>
      </c>
      <c r="Y794" s="8" t="n">
        <v>1</v>
      </c>
      <c r="Z794" s="8" t="n">
        <v>1</v>
      </c>
      <c r="AA794" s="8" t="n">
        <v>1</v>
      </c>
      <c r="AB794" s="8" t="n">
        <v>1</v>
      </c>
      <c r="AD794" s="8" t="n">
        <v>1</v>
      </c>
      <c r="AE794" s="8" t="n">
        <v>1</v>
      </c>
      <c r="AF794" s="8" t="n">
        <v>1</v>
      </c>
      <c r="AG794" s="8" t="n">
        <v>1</v>
      </c>
      <c r="AH794" s="8" t="n">
        <v>1</v>
      </c>
      <c r="AI794" s="8" t="n">
        <v>1</v>
      </c>
      <c r="AK794" s="8">
        <f>IF(($B$794&lt;&gt;2)+($I$794&lt;&gt;2)+($P$794&lt;&gt;2)+($W$794&lt;&gt;2)+($AD$794&lt;&gt;2)=0,2,IF((($B$794&lt;&gt;2)*$B$794+($I$794&lt;&gt;2)*$I$794+($P$794&lt;&gt;2)*$P$794+($W$794&lt;&gt;2)*$W$794+($AD$794&lt;&gt;2)*$AD$794)/(($B$794&lt;&gt;2)+($I$794&lt;&gt;2)+($P$794&lt;&gt;2)+($W$794&lt;&gt;2)+($AD$794&lt;&gt;2))&gt;=0.5,1,0))</f>
        <v/>
      </c>
      <c r="AL794" s="8">
        <f>IF(($C$794&lt;&gt;2)+($J$794&lt;&gt;2)+($Q$794&lt;&gt;2)+($X$794&lt;&gt;2)+($AE$794&lt;&gt;2)=0,2,IF((($C$794&lt;&gt;2)*$C$794+($J$794&lt;&gt;2)*$J$794+($Q$794&lt;&gt;2)*$Q$794+($X$794&lt;&gt;2)*$X$794+($AE$794&lt;&gt;2)*$AE$794)/(($C$794&lt;&gt;2)+($J$794&lt;&gt;2)+($Q$794&lt;&gt;2)+($X$794&lt;&gt;2)+($AE$794&lt;&gt;2))&gt;=0.5,1,0))</f>
        <v/>
      </c>
      <c r="AM794" s="8">
        <f>IF(($D$794&lt;&gt;2)+($K$794&lt;&gt;2)+($R$794&lt;&gt;2)+($Y$794&lt;&gt;2)+($AF$794&lt;&gt;2)=0,2,IF((($D$794&lt;&gt;2)*$D$794+($K$794&lt;&gt;2)*$K$794+($R$794&lt;&gt;2)*$R$794+($Y$794&lt;&gt;2)*$Y$794+($AF$794&lt;&gt;2)*$AF$794)/(($D$794&lt;&gt;2)+($K$794&lt;&gt;2)+($R$794&lt;&gt;2)+($Y$794&lt;&gt;2)+($AF$794&lt;&gt;2))&gt;=0.5,1,0))</f>
        <v/>
      </c>
      <c r="AN794" s="8">
        <f>IF(($E$794&lt;&gt;2)+($L$794&lt;&gt;2)+($S$794&lt;&gt;2)+($Z$794&lt;&gt;2)+($AG$794&lt;&gt;2)=0,2,IF((($E$794&lt;&gt;2)*$E$794+($L$794&lt;&gt;2)*$L$794+($S$794&lt;&gt;2)*$S$794+($Z$794&lt;&gt;2)*$Z$794+($AG$794&lt;&gt;2)*$AG$794)/(($E$794&lt;&gt;2)+($L$794&lt;&gt;2)+($S$794&lt;&gt;2)+($Z$794&lt;&gt;2)+($AG$794&lt;&gt;2))&gt;=0.5,1,0))</f>
        <v/>
      </c>
      <c r="AO794" s="8">
        <f>IF(($F$794&lt;&gt;2)+($M$794&lt;&gt;2)+($T$794&lt;&gt;2)+($AA$794&lt;&gt;2)+($AH$794&lt;&gt;2)=0,2,IF((($F$794&lt;&gt;2)*$F$794+($M$794&lt;&gt;2)*$M$794+($T$794&lt;&gt;2)*$T$794+($AA$794&lt;&gt;2)*$AA$794+($AH$794&lt;&gt;2)*$AH$794)/(($F$794&lt;&gt;2)+($M$794&lt;&gt;2)+($T$794&lt;&gt;2)+($AA$794&lt;&gt;2)+($AH$794&lt;&gt;2))&gt;=0.5,1,0))</f>
        <v/>
      </c>
      <c r="AP794" s="8">
        <f>IF(($G$794&lt;&gt;2)+($N$794&lt;&gt;2)+($U$794&lt;&gt;2)+($AB$794&lt;&gt;2)+($AI$794&lt;&gt;2)=0,2,IF((($G$794&lt;&gt;2)*$G$794+($N$794&lt;&gt;2)*$N$794+($U$794&lt;&gt;2)*$U$794+($AB$794&lt;&gt;2)*$AB$794+($AI$794&lt;&gt;2)*$AI$794)/(($G$794&lt;&gt;2)+($N$794&lt;&gt;2)+($U$794&lt;&gt;2)+($AB$794&lt;&gt;2)+($AI$794&lt;&gt;2))&gt;=0.5,1,0))</f>
        <v/>
      </c>
      <c r="AR794" s="16">
        <f>'Ground truth'!$B$3</f>
        <v/>
      </c>
      <c r="AS794" s="16">
        <f>'Ground truth'!$C$3</f>
        <v/>
      </c>
      <c r="AT794" s="16">
        <f>'Ground truth'!$D$3</f>
        <v/>
      </c>
      <c r="AU794" s="16">
        <f>'Ground truth'!$E$3</f>
        <v/>
      </c>
      <c r="AV794" s="16">
        <f>'Ground truth'!$F$3</f>
        <v/>
      </c>
      <c r="AW794" s="16">
        <f>'Ground truth'!$G$3</f>
        <v/>
      </c>
    </row>
    <row r="795">
      <c r="A795" s="3" t="inlineStr">
        <is>
          <t>Guidance, Navigation, and Control (GNC) Subsystem</t>
        </is>
      </c>
      <c r="B795" s="8" t="n">
        <v>1</v>
      </c>
      <c r="C795" s="8" t="n">
        <v>1</v>
      </c>
      <c r="D795" s="8" t="n">
        <v>0</v>
      </c>
      <c r="E795" s="8" t="n">
        <v>0</v>
      </c>
      <c r="F795" s="8" t="n">
        <v>1</v>
      </c>
      <c r="G795" s="8" t="n">
        <v>1</v>
      </c>
      <c r="I795" s="8" t="n">
        <v>1</v>
      </c>
      <c r="J795" s="8" t="n">
        <v>1</v>
      </c>
      <c r="K795" s="8" t="n">
        <v>0</v>
      </c>
      <c r="L795" s="8" t="n">
        <v>0</v>
      </c>
      <c r="M795" s="8" t="n">
        <v>1</v>
      </c>
      <c r="N795" s="8" t="n">
        <v>1</v>
      </c>
      <c r="P795" s="8" t="n">
        <v>1</v>
      </c>
      <c r="Q795" s="8" t="n">
        <v>1</v>
      </c>
      <c r="R795" s="8" t="n">
        <v>0</v>
      </c>
      <c r="S795" s="8" t="n">
        <v>0</v>
      </c>
      <c r="T795" s="8" t="n">
        <v>1</v>
      </c>
      <c r="U795" s="8" t="n">
        <v>1</v>
      </c>
      <c r="W795" s="8" t="n">
        <v>1</v>
      </c>
      <c r="X795" s="8" t="n">
        <v>1</v>
      </c>
      <c r="Y795" s="8" t="n">
        <v>0</v>
      </c>
      <c r="Z795" s="8" t="n">
        <v>0</v>
      </c>
      <c r="AA795" s="8" t="n">
        <v>1</v>
      </c>
      <c r="AB795" s="8" t="n">
        <v>1</v>
      </c>
      <c r="AD795" s="8" t="n">
        <v>1</v>
      </c>
      <c r="AE795" s="8" t="n">
        <v>1</v>
      </c>
      <c r="AF795" s="8" t="n">
        <v>0</v>
      </c>
      <c r="AG795" s="8" t="n">
        <v>0</v>
      </c>
      <c r="AH795" s="8" t="n">
        <v>1</v>
      </c>
      <c r="AI795" s="8" t="n">
        <v>1</v>
      </c>
      <c r="AK795" s="8">
        <f>IF(($B$795&lt;&gt;2)+($I$795&lt;&gt;2)+($P$795&lt;&gt;2)+($W$795&lt;&gt;2)+($AD$795&lt;&gt;2)=0,2,IF((($B$795&lt;&gt;2)*$B$795+($I$795&lt;&gt;2)*$I$795+($P$795&lt;&gt;2)*$P$795+($W$795&lt;&gt;2)*$W$795+($AD$795&lt;&gt;2)*$AD$795)/(($B$795&lt;&gt;2)+($I$795&lt;&gt;2)+($P$795&lt;&gt;2)+($W$795&lt;&gt;2)+($AD$795&lt;&gt;2))&gt;=0.5,1,0))</f>
        <v/>
      </c>
      <c r="AL795" s="8">
        <f>IF(($C$795&lt;&gt;2)+($J$795&lt;&gt;2)+($Q$795&lt;&gt;2)+($X$795&lt;&gt;2)+($AE$795&lt;&gt;2)=0,2,IF((($C$795&lt;&gt;2)*$C$795+($J$795&lt;&gt;2)*$J$795+($Q$795&lt;&gt;2)*$Q$795+($X$795&lt;&gt;2)*$X$795+($AE$795&lt;&gt;2)*$AE$795)/(($C$795&lt;&gt;2)+($J$795&lt;&gt;2)+($Q$795&lt;&gt;2)+($X$795&lt;&gt;2)+($AE$795&lt;&gt;2))&gt;=0.5,1,0))</f>
        <v/>
      </c>
      <c r="AM795" s="8">
        <f>IF(($D$795&lt;&gt;2)+($K$795&lt;&gt;2)+($R$795&lt;&gt;2)+($Y$795&lt;&gt;2)+($AF$795&lt;&gt;2)=0,2,IF((($D$795&lt;&gt;2)*$D$795+($K$795&lt;&gt;2)*$K$795+($R$795&lt;&gt;2)*$R$795+($Y$795&lt;&gt;2)*$Y$795+($AF$795&lt;&gt;2)*$AF$795)/(($D$795&lt;&gt;2)+($K$795&lt;&gt;2)+($R$795&lt;&gt;2)+($Y$795&lt;&gt;2)+($AF$795&lt;&gt;2))&gt;=0.5,1,0))</f>
        <v/>
      </c>
      <c r="AN795" s="8">
        <f>IF(($E$795&lt;&gt;2)+($L$795&lt;&gt;2)+($S$795&lt;&gt;2)+($Z$795&lt;&gt;2)+($AG$795&lt;&gt;2)=0,2,IF((($E$795&lt;&gt;2)*$E$795+($L$795&lt;&gt;2)*$L$795+($S$795&lt;&gt;2)*$S$795+($Z$795&lt;&gt;2)*$Z$795+($AG$795&lt;&gt;2)*$AG$795)/(($E$795&lt;&gt;2)+($L$795&lt;&gt;2)+($S$795&lt;&gt;2)+($Z$795&lt;&gt;2)+($AG$795&lt;&gt;2))&gt;=0.5,1,0))</f>
        <v/>
      </c>
      <c r="AO795" s="8">
        <f>IF(($F$795&lt;&gt;2)+($M$795&lt;&gt;2)+($T$795&lt;&gt;2)+($AA$795&lt;&gt;2)+($AH$795&lt;&gt;2)=0,2,IF((($F$795&lt;&gt;2)*$F$795+($M$795&lt;&gt;2)*$M$795+($T$795&lt;&gt;2)*$T$795+($AA$795&lt;&gt;2)*$AA$795+($AH$795&lt;&gt;2)*$AH$795)/(($F$795&lt;&gt;2)+($M$795&lt;&gt;2)+($T$795&lt;&gt;2)+($AA$795&lt;&gt;2)+($AH$795&lt;&gt;2))&gt;=0.5,1,0))</f>
        <v/>
      </c>
      <c r="AP795" s="8">
        <f>IF(($G$795&lt;&gt;2)+($N$795&lt;&gt;2)+($U$795&lt;&gt;2)+($AB$795&lt;&gt;2)+($AI$795&lt;&gt;2)=0,2,IF((($G$795&lt;&gt;2)*$G$795+($N$795&lt;&gt;2)*$N$795+($U$795&lt;&gt;2)*$U$795+($AB$795&lt;&gt;2)*$AB$795+($AI$795&lt;&gt;2)*$AI$795)/(($G$795&lt;&gt;2)+($N$795&lt;&gt;2)+($U$795&lt;&gt;2)+($AB$795&lt;&gt;2)+($AI$795&lt;&gt;2))&gt;=0.5,1,0))</f>
        <v/>
      </c>
      <c r="AR795" s="16">
        <f>'Ground truth'!$B$4</f>
        <v/>
      </c>
      <c r="AS795" s="16">
        <f>'Ground truth'!$C$4</f>
        <v/>
      </c>
      <c r="AT795" s="16">
        <f>'Ground truth'!$D$4</f>
        <v/>
      </c>
      <c r="AU795" s="16">
        <f>'Ground truth'!$E$4</f>
        <v/>
      </c>
      <c r="AV795" s="16">
        <f>'Ground truth'!$F$4</f>
        <v/>
      </c>
      <c r="AW795" s="16">
        <f>'Ground truth'!$G$4</f>
        <v/>
      </c>
    </row>
    <row r="796">
      <c r="A796" s="3" t="inlineStr">
        <is>
          <t>Propulsion Subsystem</t>
        </is>
      </c>
      <c r="B796" s="8" t="n">
        <v>1</v>
      </c>
      <c r="C796" s="8" t="n">
        <v>0</v>
      </c>
      <c r="D796" s="8" t="n">
        <v>1</v>
      </c>
      <c r="E796" s="8" t="n">
        <v>1</v>
      </c>
      <c r="F796" s="8" t="n">
        <v>0</v>
      </c>
      <c r="G796" s="8" t="n">
        <v>0</v>
      </c>
      <c r="I796" s="8" t="n">
        <v>1</v>
      </c>
      <c r="J796" s="8" t="n">
        <v>0</v>
      </c>
      <c r="K796" s="8" t="n">
        <v>1</v>
      </c>
      <c r="L796" s="8" t="n">
        <v>1</v>
      </c>
      <c r="M796" s="8" t="n">
        <v>0</v>
      </c>
      <c r="N796" s="8" t="n">
        <v>0</v>
      </c>
      <c r="P796" s="8" t="n">
        <v>1</v>
      </c>
      <c r="Q796" s="8" t="n">
        <v>0</v>
      </c>
      <c r="R796" s="8" t="n">
        <v>1</v>
      </c>
      <c r="S796" s="8" t="n">
        <v>1</v>
      </c>
      <c r="T796" s="8" t="n">
        <v>0</v>
      </c>
      <c r="U796" s="8" t="n">
        <v>0</v>
      </c>
      <c r="W796" s="8" t="n">
        <v>1</v>
      </c>
      <c r="X796" s="8" t="n">
        <v>0</v>
      </c>
      <c r="Y796" s="8" t="n">
        <v>1</v>
      </c>
      <c r="Z796" s="8" t="n">
        <v>1</v>
      </c>
      <c r="AA796" s="8" t="n">
        <v>0</v>
      </c>
      <c r="AB796" s="8" t="n">
        <v>0</v>
      </c>
      <c r="AD796" s="8" t="n">
        <v>1</v>
      </c>
      <c r="AE796" s="8" t="n">
        <v>0</v>
      </c>
      <c r="AF796" s="8" t="n">
        <v>1</v>
      </c>
      <c r="AG796" s="8" t="n">
        <v>1</v>
      </c>
      <c r="AH796" s="8" t="n">
        <v>0</v>
      </c>
      <c r="AI796" s="8" t="n">
        <v>0</v>
      </c>
      <c r="AK796" s="8">
        <f>IF(($B$796&lt;&gt;2)+($I$796&lt;&gt;2)+($P$796&lt;&gt;2)+($W$796&lt;&gt;2)+($AD$796&lt;&gt;2)=0,2,IF((($B$796&lt;&gt;2)*$B$796+($I$796&lt;&gt;2)*$I$796+($P$796&lt;&gt;2)*$P$796+($W$796&lt;&gt;2)*$W$796+($AD$796&lt;&gt;2)*$AD$796)/(($B$796&lt;&gt;2)+($I$796&lt;&gt;2)+($P$796&lt;&gt;2)+($W$796&lt;&gt;2)+($AD$796&lt;&gt;2))&gt;=0.5,1,0))</f>
        <v/>
      </c>
      <c r="AL796" s="8">
        <f>IF(($C$796&lt;&gt;2)+($J$796&lt;&gt;2)+($Q$796&lt;&gt;2)+($X$796&lt;&gt;2)+($AE$796&lt;&gt;2)=0,2,IF((($C$796&lt;&gt;2)*$C$796+($J$796&lt;&gt;2)*$J$796+($Q$796&lt;&gt;2)*$Q$796+($X$796&lt;&gt;2)*$X$796+($AE$796&lt;&gt;2)*$AE$796)/(($C$796&lt;&gt;2)+($J$796&lt;&gt;2)+($Q$796&lt;&gt;2)+($X$796&lt;&gt;2)+($AE$796&lt;&gt;2))&gt;=0.5,1,0))</f>
        <v/>
      </c>
      <c r="AM796" s="8">
        <f>IF(($D$796&lt;&gt;2)+($K$796&lt;&gt;2)+($R$796&lt;&gt;2)+($Y$796&lt;&gt;2)+($AF$796&lt;&gt;2)=0,2,IF((($D$796&lt;&gt;2)*$D$796+($K$796&lt;&gt;2)*$K$796+($R$796&lt;&gt;2)*$R$796+($Y$796&lt;&gt;2)*$Y$796+($AF$796&lt;&gt;2)*$AF$796)/(($D$796&lt;&gt;2)+($K$796&lt;&gt;2)+($R$796&lt;&gt;2)+($Y$796&lt;&gt;2)+($AF$796&lt;&gt;2))&gt;=0.5,1,0))</f>
        <v/>
      </c>
      <c r="AN796" s="8">
        <f>IF(($E$796&lt;&gt;2)+($L$796&lt;&gt;2)+($S$796&lt;&gt;2)+($Z$796&lt;&gt;2)+($AG$796&lt;&gt;2)=0,2,IF((($E$796&lt;&gt;2)*$E$796+($L$796&lt;&gt;2)*$L$796+($S$796&lt;&gt;2)*$S$796+($Z$796&lt;&gt;2)*$Z$796+($AG$796&lt;&gt;2)*$AG$796)/(($E$796&lt;&gt;2)+($L$796&lt;&gt;2)+($S$796&lt;&gt;2)+($Z$796&lt;&gt;2)+($AG$796&lt;&gt;2))&gt;=0.5,1,0))</f>
        <v/>
      </c>
      <c r="AO796" s="8">
        <f>IF(($F$796&lt;&gt;2)+($M$796&lt;&gt;2)+($T$796&lt;&gt;2)+($AA$796&lt;&gt;2)+($AH$796&lt;&gt;2)=0,2,IF((($F$796&lt;&gt;2)*$F$796+($M$796&lt;&gt;2)*$M$796+($T$796&lt;&gt;2)*$T$796+($AA$796&lt;&gt;2)*$AA$796+($AH$796&lt;&gt;2)*$AH$796)/(($F$796&lt;&gt;2)+($M$796&lt;&gt;2)+($T$796&lt;&gt;2)+($AA$796&lt;&gt;2)+($AH$796&lt;&gt;2))&gt;=0.5,1,0))</f>
        <v/>
      </c>
      <c r="AP796" s="8">
        <f>IF(($G$796&lt;&gt;2)+($N$796&lt;&gt;2)+($U$796&lt;&gt;2)+($AB$796&lt;&gt;2)+($AI$796&lt;&gt;2)=0,2,IF((($G$796&lt;&gt;2)*$G$796+($N$796&lt;&gt;2)*$N$796+($U$796&lt;&gt;2)*$U$796+($AB$796&lt;&gt;2)*$AB$796+($AI$796&lt;&gt;2)*$AI$796)/(($G$796&lt;&gt;2)+($N$796&lt;&gt;2)+($U$796&lt;&gt;2)+($AB$796&lt;&gt;2)+($AI$796&lt;&gt;2))&gt;=0.5,1,0))</f>
        <v/>
      </c>
      <c r="AR796" s="16">
        <f>'Ground truth'!$B$5</f>
        <v/>
      </c>
      <c r="AS796" s="16">
        <f>'Ground truth'!$C$5</f>
        <v/>
      </c>
      <c r="AT796" s="16">
        <f>'Ground truth'!$D$5</f>
        <v/>
      </c>
      <c r="AU796" s="16">
        <f>'Ground truth'!$E$5</f>
        <v/>
      </c>
      <c r="AV796" s="16">
        <f>'Ground truth'!$F$5</f>
        <v/>
      </c>
      <c r="AW796" s="16">
        <f>'Ground truth'!$G$5</f>
        <v/>
      </c>
    </row>
    <row r="797">
      <c r="A797" s="3" t="inlineStr">
        <is>
          <t>Power Subsystem</t>
        </is>
      </c>
      <c r="B797" s="8" t="n">
        <v>1</v>
      </c>
      <c r="C797" s="8" t="n">
        <v>0</v>
      </c>
      <c r="D797" s="8" t="n">
        <v>1</v>
      </c>
      <c r="E797" s="8" t="n">
        <v>1</v>
      </c>
      <c r="F797" s="8" t="n">
        <v>0</v>
      </c>
      <c r="G797" s="8" t="n">
        <v>0</v>
      </c>
      <c r="I797" s="8" t="n">
        <v>1</v>
      </c>
      <c r="J797" s="8" t="n">
        <v>0</v>
      </c>
      <c r="K797" s="8" t="n">
        <v>1</v>
      </c>
      <c r="L797" s="8" t="n">
        <v>1</v>
      </c>
      <c r="M797" s="8" t="n">
        <v>0</v>
      </c>
      <c r="N797" s="8" t="n">
        <v>0</v>
      </c>
      <c r="P797" s="8" t="n">
        <v>1</v>
      </c>
      <c r="Q797" s="8" t="n">
        <v>0</v>
      </c>
      <c r="R797" s="8" t="n">
        <v>1</v>
      </c>
      <c r="S797" s="8" t="n">
        <v>1</v>
      </c>
      <c r="T797" s="8" t="n">
        <v>0</v>
      </c>
      <c r="U797" s="8" t="n">
        <v>0</v>
      </c>
      <c r="W797" s="8" t="n">
        <v>1</v>
      </c>
      <c r="X797" s="8" t="n">
        <v>0</v>
      </c>
      <c r="Y797" s="8" t="n">
        <v>1</v>
      </c>
      <c r="Z797" s="8" t="n">
        <v>1</v>
      </c>
      <c r="AA797" s="8" t="n">
        <v>0</v>
      </c>
      <c r="AB797" s="8" t="n">
        <v>0</v>
      </c>
      <c r="AD797" s="8" t="n">
        <v>1</v>
      </c>
      <c r="AE797" s="8" t="n">
        <v>0</v>
      </c>
      <c r="AF797" s="8" t="n">
        <v>1</v>
      </c>
      <c r="AG797" s="8" t="n">
        <v>1</v>
      </c>
      <c r="AH797" s="8" t="n">
        <v>0</v>
      </c>
      <c r="AI797" s="8" t="n">
        <v>0</v>
      </c>
      <c r="AK797" s="8">
        <f>IF(($B$797&lt;&gt;2)+($I$797&lt;&gt;2)+($P$797&lt;&gt;2)+($W$797&lt;&gt;2)+($AD$797&lt;&gt;2)=0,2,IF((($B$797&lt;&gt;2)*$B$797+($I$797&lt;&gt;2)*$I$797+($P$797&lt;&gt;2)*$P$797+($W$797&lt;&gt;2)*$W$797+($AD$797&lt;&gt;2)*$AD$797)/(($B$797&lt;&gt;2)+($I$797&lt;&gt;2)+($P$797&lt;&gt;2)+($W$797&lt;&gt;2)+($AD$797&lt;&gt;2))&gt;=0.5,1,0))</f>
        <v/>
      </c>
      <c r="AL797" s="8">
        <f>IF(($C$797&lt;&gt;2)+($J$797&lt;&gt;2)+($Q$797&lt;&gt;2)+($X$797&lt;&gt;2)+($AE$797&lt;&gt;2)=0,2,IF((($C$797&lt;&gt;2)*$C$797+($J$797&lt;&gt;2)*$J$797+($Q$797&lt;&gt;2)*$Q$797+($X$797&lt;&gt;2)*$X$797+($AE$797&lt;&gt;2)*$AE$797)/(($C$797&lt;&gt;2)+($J$797&lt;&gt;2)+($Q$797&lt;&gt;2)+($X$797&lt;&gt;2)+($AE$797&lt;&gt;2))&gt;=0.5,1,0))</f>
        <v/>
      </c>
      <c r="AM797" s="8">
        <f>IF(($D$797&lt;&gt;2)+($K$797&lt;&gt;2)+($R$797&lt;&gt;2)+($Y$797&lt;&gt;2)+($AF$797&lt;&gt;2)=0,2,IF((($D$797&lt;&gt;2)*$D$797+($K$797&lt;&gt;2)*$K$797+($R$797&lt;&gt;2)*$R$797+($Y$797&lt;&gt;2)*$Y$797+($AF$797&lt;&gt;2)*$AF$797)/(($D$797&lt;&gt;2)+($K$797&lt;&gt;2)+($R$797&lt;&gt;2)+($Y$797&lt;&gt;2)+($AF$797&lt;&gt;2))&gt;=0.5,1,0))</f>
        <v/>
      </c>
      <c r="AN797" s="8">
        <f>IF(($E$797&lt;&gt;2)+($L$797&lt;&gt;2)+($S$797&lt;&gt;2)+($Z$797&lt;&gt;2)+($AG$797&lt;&gt;2)=0,2,IF((($E$797&lt;&gt;2)*$E$797+($L$797&lt;&gt;2)*$L$797+($S$797&lt;&gt;2)*$S$797+($Z$797&lt;&gt;2)*$Z$797+($AG$797&lt;&gt;2)*$AG$797)/(($E$797&lt;&gt;2)+($L$797&lt;&gt;2)+($S$797&lt;&gt;2)+($Z$797&lt;&gt;2)+($AG$797&lt;&gt;2))&gt;=0.5,1,0))</f>
        <v/>
      </c>
      <c r="AO797" s="8">
        <f>IF(($F$797&lt;&gt;2)+($M$797&lt;&gt;2)+($T$797&lt;&gt;2)+($AA$797&lt;&gt;2)+($AH$797&lt;&gt;2)=0,2,IF((($F$797&lt;&gt;2)*$F$797+($M$797&lt;&gt;2)*$M$797+($T$797&lt;&gt;2)*$T$797+($AA$797&lt;&gt;2)*$AA$797+($AH$797&lt;&gt;2)*$AH$797)/(($F$797&lt;&gt;2)+($M$797&lt;&gt;2)+($T$797&lt;&gt;2)+($AA$797&lt;&gt;2)+($AH$797&lt;&gt;2))&gt;=0.5,1,0))</f>
        <v/>
      </c>
      <c r="AP797" s="8">
        <f>IF(($G$797&lt;&gt;2)+($N$797&lt;&gt;2)+($U$797&lt;&gt;2)+($AB$797&lt;&gt;2)+($AI$797&lt;&gt;2)=0,2,IF((($G$797&lt;&gt;2)*$G$797+($N$797&lt;&gt;2)*$N$797+($U$797&lt;&gt;2)*$U$797+($AB$797&lt;&gt;2)*$AB$797+($AI$797&lt;&gt;2)*$AI$797)/(($G$797&lt;&gt;2)+($N$797&lt;&gt;2)+($U$797&lt;&gt;2)+($AB$797&lt;&gt;2)+($AI$797&lt;&gt;2))&gt;=0.5,1,0))</f>
        <v/>
      </c>
      <c r="AR797" s="16">
        <f>'Ground truth'!$B$6</f>
        <v/>
      </c>
      <c r="AS797" s="16">
        <f>'Ground truth'!$C$6</f>
        <v/>
      </c>
      <c r="AT797" s="16">
        <f>'Ground truth'!$D$6</f>
        <v/>
      </c>
      <c r="AU797" s="16">
        <f>'Ground truth'!$E$6</f>
        <v/>
      </c>
      <c r="AV797" s="16">
        <f>'Ground truth'!$F$6</f>
        <v/>
      </c>
      <c r="AW797" s="16">
        <f>'Ground truth'!$G$6</f>
        <v/>
      </c>
    </row>
    <row r="798">
      <c r="A798" s="3" t="inlineStr">
        <is>
          <t>Reaction Wheel</t>
        </is>
      </c>
      <c r="B798" s="8" t="n">
        <v>1</v>
      </c>
      <c r="C798" s="8" t="n">
        <v>1</v>
      </c>
      <c r="D798" s="8" t="n">
        <v>0</v>
      </c>
      <c r="E798" s="8" t="n">
        <v>0</v>
      </c>
      <c r="F798" s="8" t="n">
        <v>1</v>
      </c>
      <c r="G798" s="8" t="n">
        <v>0</v>
      </c>
      <c r="I798" s="8" t="n">
        <v>1</v>
      </c>
      <c r="J798" s="8" t="n">
        <v>1</v>
      </c>
      <c r="K798" s="8" t="n">
        <v>0</v>
      </c>
      <c r="L798" s="8" t="n">
        <v>0</v>
      </c>
      <c r="M798" s="8" t="n">
        <v>1</v>
      </c>
      <c r="N798" s="8" t="n">
        <v>0</v>
      </c>
      <c r="P798" s="8" t="n">
        <v>1</v>
      </c>
      <c r="Q798" s="8" t="n">
        <v>1</v>
      </c>
      <c r="R798" s="8" t="n">
        <v>0</v>
      </c>
      <c r="S798" s="8" t="n">
        <v>0</v>
      </c>
      <c r="T798" s="8" t="n">
        <v>1</v>
      </c>
      <c r="U798" s="8" t="n">
        <v>0</v>
      </c>
      <c r="W798" s="8" t="n">
        <v>1</v>
      </c>
      <c r="X798" s="8" t="n">
        <v>1</v>
      </c>
      <c r="Y798" s="8" t="n">
        <v>0</v>
      </c>
      <c r="Z798" s="8" t="n">
        <v>0</v>
      </c>
      <c r="AA798" s="8" t="n">
        <v>1</v>
      </c>
      <c r="AB798" s="8" t="n">
        <v>0</v>
      </c>
      <c r="AD798" s="8" t="n">
        <v>1</v>
      </c>
      <c r="AE798" s="8" t="n">
        <v>1</v>
      </c>
      <c r="AF798" s="8" t="n">
        <v>0</v>
      </c>
      <c r="AG798" s="8" t="n">
        <v>0</v>
      </c>
      <c r="AH798" s="8" t="n">
        <v>1</v>
      </c>
      <c r="AI798" s="8" t="n">
        <v>0</v>
      </c>
      <c r="AK798" s="8">
        <f>IF(($B$798&lt;&gt;2)+($I$798&lt;&gt;2)+($P$798&lt;&gt;2)+($W$798&lt;&gt;2)+($AD$798&lt;&gt;2)=0,2,IF((($B$798&lt;&gt;2)*$B$798+($I$798&lt;&gt;2)*$I$798+($P$798&lt;&gt;2)*$P$798+($W$798&lt;&gt;2)*$W$798+($AD$798&lt;&gt;2)*$AD$798)/(($B$798&lt;&gt;2)+($I$798&lt;&gt;2)+($P$798&lt;&gt;2)+($W$798&lt;&gt;2)+($AD$798&lt;&gt;2))&gt;=0.5,1,0))</f>
        <v/>
      </c>
      <c r="AL798" s="8">
        <f>IF(($C$798&lt;&gt;2)+($J$798&lt;&gt;2)+($Q$798&lt;&gt;2)+($X$798&lt;&gt;2)+($AE$798&lt;&gt;2)=0,2,IF((($C$798&lt;&gt;2)*$C$798+($J$798&lt;&gt;2)*$J$798+($Q$798&lt;&gt;2)*$Q$798+($X$798&lt;&gt;2)*$X$798+($AE$798&lt;&gt;2)*$AE$798)/(($C$798&lt;&gt;2)+($J$798&lt;&gt;2)+($Q$798&lt;&gt;2)+($X$798&lt;&gt;2)+($AE$798&lt;&gt;2))&gt;=0.5,1,0))</f>
        <v/>
      </c>
      <c r="AM798" s="8">
        <f>IF(($D$798&lt;&gt;2)+($K$798&lt;&gt;2)+($R$798&lt;&gt;2)+($Y$798&lt;&gt;2)+($AF$798&lt;&gt;2)=0,2,IF((($D$798&lt;&gt;2)*$D$798+($K$798&lt;&gt;2)*$K$798+($R$798&lt;&gt;2)*$R$798+($Y$798&lt;&gt;2)*$Y$798+($AF$798&lt;&gt;2)*$AF$798)/(($D$798&lt;&gt;2)+($K$798&lt;&gt;2)+($R$798&lt;&gt;2)+($Y$798&lt;&gt;2)+($AF$798&lt;&gt;2))&gt;=0.5,1,0))</f>
        <v/>
      </c>
      <c r="AN798" s="8">
        <f>IF(($E$798&lt;&gt;2)+($L$798&lt;&gt;2)+($S$798&lt;&gt;2)+($Z$798&lt;&gt;2)+($AG$798&lt;&gt;2)=0,2,IF((($E$798&lt;&gt;2)*$E$798+($L$798&lt;&gt;2)*$L$798+($S$798&lt;&gt;2)*$S$798+($Z$798&lt;&gt;2)*$Z$798+($AG$798&lt;&gt;2)*$AG$798)/(($E$798&lt;&gt;2)+($L$798&lt;&gt;2)+($S$798&lt;&gt;2)+($Z$798&lt;&gt;2)+($AG$798&lt;&gt;2))&gt;=0.5,1,0))</f>
        <v/>
      </c>
      <c r="AO798" s="8">
        <f>IF(($F$798&lt;&gt;2)+($M$798&lt;&gt;2)+($T$798&lt;&gt;2)+($AA$798&lt;&gt;2)+($AH$798&lt;&gt;2)=0,2,IF((($F$798&lt;&gt;2)*$F$798+($M$798&lt;&gt;2)*$M$798+($T$798&lt;&gt;2)*$T$798+($AA$798&lt;&gt;2)*$AA$798+($AH$798&lt;&gt;2)*$AH$798)/(($F$798&lt;&gt;2)+($M$798&lt;&gt;2)+($T$798&lt;&gt;2)+($AA$798&lt;&gt;2)+($AH$798&lt;&gt;2))&gt;=0.5,1,0))</f>
        <v/>
      </c>
      <c r="AP798" s="8">
        <f>IF(($G$798&lt;&gt;2)+($N$798&lt;&gt;2)+($U$798&lt;&gt;2)+($AB$798&lt;&gt;2)+($AI$798&lt;&gt;2)=0,2,IF((($G$798&lt;&gt;2)*$G$798+($N$798&lt;&gt;2)*$N$798+($U$798&lt;&gt;2)*$U$798+($AB$798&lt;&gt;2)*$AB$798+($AI$798&lt;&gt;2)*$AI$798)/(($G$798&lt;&gt;2)+($N$798&lt;&gt;2)+($U$798&lt;&gt;2)+($AB$798&lt;&gt;2)+($AI$798&lt;&gt;2))&gt;=0.5,1,0))</f>
        <v/>
      </c>
      <c r="AR798" s="16">
        <f>'Ground truth'!$B$7</f>
        <v/>
      </c>
      <c r="AS798" s="16">
        <f>'Ground truth'!$C$7</f>
        <v/>
      </c>
      <c r="AT798" s="16">
        <f>'Ground truth'!$D$7</f>
        <v/>
      </c>
      <c r="AU798" s="16">
        <f>'Ground truth'!$E$7</f>
        <v/>
      </c>
      <c r="AV798" s="16">
        <f>'Ground truth'!$F$7</f>
        <v/>
      </c>
      <c r="AW798" s="16">
        <f>'Ground truth'!$G$7</f>
        <v/>
      </c>
    </row>
    <row r="799">
      <c r="A799" s="3" t="inlineStr">
        <is>
          <t>GNC Software</t>
        </is>
      </c>
      <c r="B799" s="8" t="n">
        <v>1</v>
      </c>
      <c r="C799" s="8" t="n">
        <v>1</v>
      </c>
      <c r="D799" s="8" t="n">
        <v>0</v>
      </c>
      <c r="E799" s="8" t="n">
        <v>0</v>
      </c>
      <c r="F799" s="8" t="n">
        <v>0</v>
      </c>
      <c r="G799" s="8" t="n">
        <v>1</v>
      </c>
      <c r="I799" s="8" t="n">
        <v>1</v>
      </c>
      <c r="J799" s="8" t="n">
        <v>1</v>
      </c>
      <c r="K799" s="8" t="n">
        <v>0</v>
      </c>
      <c r="L799" s="8" t="n">
        <v>0</v>
      </c>
      <c r="M799" s="8" t="n">
        <v>0</v>
      </c>
      <c r="N799" s="8" t="n">
        <v>1</v>
      </c>
      <c r="P799" s="8" t="n">
        <v>1</v>
      </c>
      <c r="Q799" s="8" t="n">
        <v>1</v>
      </c>
      <c r="R799" s="8" t="n">
        <v>0</v>
      </c>
      <c r="S799" s="8" t="n">
        <v>0</v>
      </c>
      <c r="T799" s="8" t="n">
        <v>0</v>
      </c>
      <c r="U799" s="8" t="n">
        <v>1</v>
      </c>
      <c r="W799" s="8" t="n">
        <v>1</v>
      </c>
      <c r="X799" s="8" t="n">
        <v>1</v>
      </c>
      <c r="Y799" s="8" t="n">
        <v>0</v>
      </c>
      <c r="Z799" s="8" t="n">
        <v>0</v>
      </c>
      <c r="AA799" s="8" t="n">
        <v>0</v>
      </c>
      <c r="AB799" s="8" t="n">
        <v>1</v>
      </c>
      <c r="AD799" s="8" t="n">
        <v>1</v>
      </c>
      <c r="AE799" s="8" t="n">
        <v>1</v>
      </c>
      <c r="AF799" s="8" t="n">
        <v>0</v>
      </c>
      <c r="AG799" s="8" t="n">
        <v>0</v>
      </c>
      <c r="AH799" s="8" t="n">
        <v>0</v>
      </c>
      <c r="AI799" s="8" t="n">
        <v>1</v>
      </c>
      <c r="AK799" s="8">
        <f>IF(($B$799&lt;&gt;2)+($I$799&lt;&gt;2)+($P$799&lt;&gt;2)+($W$799&lt;&gt;2)+($AD$799&lt;&gt;2)=0,2,IF((($B$799&lt;&gt;2)*$B$799+($I$799&lt;&gt;2)*$I$799+($P$799&lt;&gt;2)*$P$799+($W$799&lt;&gt;2)*$W$799+($AD$799&lt;&gt;2)*$AD$799)/(($B$799&lt;&gt;2)+($I$799&lt;&gt;2)+($P$799&lt;&gt;2)+($W$799&lt;&gt;2)+($AD$799&lt;&gt;2))&gt;=0.5,1,0))</f>
        <v/>
      </c>
      <c r="AL799" s="8">
        <f>IF(($C$799&lt;&gt;2)+($J$799&lt;&gt;2)+($Q$799&lt;&gt;2)+($X$799&lt;&gt;2)+($AE$799&lt;&gt;2)=0,2,IF((($C$799&lt;&gt;2)*$C$799+($J$799&lt;&gt;2)*$J$799+($Q$799&lt;&gt;2)*$Q$799+($X$799&lt;&gt;2)*$X$799+($AE$799&lt;&gt;2)*$AE$799)/(($C$799&lt;&gt;2)+($J$799&lt;&gt;2)+($Q$799&lt;&gt;2)+($X$799&lt;&gt;2)+($AE$799&lt;&gt;2))&gt;=0.5,1,0))</f>
        <v/>
      </c>
      <c r="AM799" s="8">
        <f>IF(($D$799&lt;&gt;2)+($K$799&lt;&gt;2)+($R$799&lt;&gt;2)+($Y$799&lt;&gt;2)+($AF$799&lt;&gt;2)=0,2,IF((($D$799&lt;&gt;2)*$D$799+($K$799&lt;&gt;2)*$K$799+($R$799&lt;&gt;2)*$R$799+($Y$799&lt;&gt;2)*$Y$799+($AF$799&lt;&gt;2)*$AF$799)/(($D$799&lt;&gt;2)+($K$799&lt;&gt;2)+($R$799&lt;&gt;2)+($Y$799&lt;&gt;2)+($AF$799&lt;&gt;2))&gt;=0.5,1,0))</f>
        <v/>
      </c>
      <c r="AN799" s="8">
        <f>IF(($E$799&lt;&gt;2)+($L$799&lt;&gt;2)+($S$799&lt;&gt;2)+($Z$799&lt;&gt;2)+($AG$799&lt;&gt;2)=0,2,IF((($E$799&lt;&gt;2)*$E$799+($L$799&lt;&gt;2)*$L$799+($S$799&lt;&gt;2)*$S$799+($Z$799&lt;&gt;2)*$Z$799+($AG$799&lt;&gt;2)*$AG$799)/(($E$799&lt;&gt;2)+($L$799&lt;&gt;2)+($S$799&lt;&gt;2)+($Z$799&lt;&gt;2)+($AG$799&lt;&gt;2))&gt;=0.5,1,0))</f>
        <v/>
      </c>
      <c r="AO799" s="8">
        <f>IF(($F$799&lt;&gt;2)+($M$799&lt;&gt;2)+($T$799&lt;&gt;2)+($AA$799&lt;&gt;2)+($AH$799&lt;&gt;2)=0,2,IF((($F$799&lt;&gt;2)*$F$799+($M$799&lt;&gt;2)*$M$799+($T$799&lt;&gt;2)*$T$799+($AA$799&lt;&gt;2)*$AA$799+($AH$799&lt;&gt;2)*$AH$799)/(($F$799&lt;&gt;2)+($M$799&lt;&gt;2)+($T$799&lt;&gt;2)+($AA$799&lt;&gt;2)+($AH$799&lt;&gt;2))&gt;=0.5,1,0))</f>
        <v/>
      </c>
      <c r="AP799" s="8">
        <f>IF(($G$799&lt;&gt;2)+($N$799&lt;&gt;2)+($U$799&lt;&gt;2)+($AB$799&lt;&gt;2)+($AI$799&lt;&gt;2)=0,2,IF((($G$799&lt;&gt;2)*$G$799+($N$799&lt;&gt;2)*$N$799+($U$799&lt;&gt;2)*$U$799+($AB$799&lt;&gt;2)*$AB$799+($AI$799&lt;&gt;2)*$AI$799)/(($G$799&lt;&gt;2)+($N$799&lt;&gt;2)+($U$799&lt;&gt;2)+($AB$799&lt;&gt;2)+($AI$799&lt;&gt;2))&gt;=0.5,1,0))</f>
        <v/>
      </c>
      <c r="AR799" s="16">
        <f>'Ground truth'!$B$8</f>
        <v/>
      </c>
      <c r="AS799" s="16">
        <f>'Ground truth'!$C$8</f>
        <v/>
      </c>
      <c r="AT799" s="16">
        <f>'Ground truth'!$D$8</f>
        <v/>
      </c>
      <c r="AU799" s="16">
        <f>'Ground truth'!$E$8</f>
        <v/>
      </c>
      <c r="AV799" s="16">
        <f>'Ground truth'!$F$8</f>
        <v/>
      </c>
      <c r="AW799" s="16">
        <f>'Ground truth'!$G$8</f>
        <v/>
      </c>
    </row>
    <row r="801">
      <c r="A801" s="17" t="inlineStr">
        <is>
          <t>metrics — confident-only (unsure excluded from denominators)</t>
        </is>
      </c>
      <c r="B801" s="10" t="inlineStr">
        <is>
          <t>run 1</t>
        </is>
      </c>
      <c r="C801" s="10" t="inlineStr">
        <is>
          <t>run 2</t>
        </is>
      </c>
      <c r="D801" s="10" t="inlineStr">
        <is>
          <t>run 3</t>
        </is>
      </c>
      <c r="E801" s="10" t="inlineStr">
        <is>
          <t>run 4</t>
        </is>
      </c>
      <c r="F801" s="10" t="inlineStr">
        <is>
          <t>run 5</t>
        </is>
      </c>
      <c r="G801" s="10" t="inlineStr">
        <is>
          <t>avg-matrix</t>
        </is>
      </c>
      <c r="H801" s="10" t="inlineStr">
        <is>
          <t>mean</t>
        </is>
      </c>
      <c r="I801" s="10" t="inlineStr">
        <is>
          <t>std (pop.)</t>
        </is>
      </c>
      <c r="J801" s="17" t="inlineStr">
        <is>
          <t>notes</t>
        </is>
      </c>
    </row>
    <row r="802">
      <c r="A802" s="7" t="inlineStr">
        <is>
          <t>TP</t>
        </is>
      </c>
      <c r="B802" s="7">
        <f>SUMPRODUCT(($B$794:$G$799=1)*('Ground truth'!$B$3:$G$8=1))</f>
        <v/>
      </c>
      <c r="C802" s="7">
        <f>SUMPRODUCT(($I$794:$N$799=1)*('Ground truth'!$B$3:$G$8=1))</f>
        <v/>
      </c>
      <c r="D802" s="7">
        <f>SUMPRODUCT(($P$794:$U$799=1)*('Ground truth'!$B$3:$G$8=1))</f>
        <v/>
      </c>
      <c r="E802" s="7">
        <f>SUMPRODUCT(($W$794:$AB$799=1)*('Ground truth'!$B$3:$G$8=1))</f>
        <v/>
      </c>
      <c r="F802" s="7">
        <f>SUMPRODUCT(($AD$794:$AI$799=1)*('Ground truth'!$B$3:$G$8=1))</f>
        <v/>
      </c>
      <c r="G802" s="7">
        <f>SUMPRODUCT(($AK$794:$AP$799=1)*('Ground truth'!$B$3:$G$8=1))</f>
        <v/>
      </c>
      <c r="H802" s="12">
        <f>AVERAGE($B$802:$F$802)</f>
        <v/>
      </c>
      <c r="I802" s="12">
        <f>STDEV.P($B$802:$F$802)</f>
        <v/>
      </c>
    </row>
    <row r="803">
      <c r="A803" s="7" t="inlineStr">
        <is>
          <t>TN</t>
        </is>
      </c>
      <c r="B803" s="7">
        <f>SUMPRODUCT(($B$794:$G$799=0)*('Ground truth'!$B$3:$G$8=0))</f>
        <v/>
      </c>
      <c r="C803" s="7">
        <f>SUMPRODUCT(($I$794:$N$799=0)*('Ground truth'!$B$3:$G$8=0))</f>
        <v/>
      </c>
      <c r="D803" s="7">
        <f>SUMPRODUCT(($P$794:$U$799=0)*('Ground truth'!$B$3:$G$8=0))</f>
        <v/>
      </c>
      <c r="E803" s="7">
        <f>SUMPRODUCT(($W$794:$AB$799=0)*('Ground truth'!$B$3:$G$8=0))</f>
        <v/>
      </c>
      <c r="F803" s="7">
        <f>SUMPRODUCT(($AD$794:$AI$799=0)*('Ground truth'!$B$3:$G$8=0))</f>
        <v/>
      </c>
      <c r="G803" s="7">
        <f>SUMPRODUCT(($AK$794:$AP$799=0)*('Ground truth'!$B$3:$G$8=0))</f>
        <v/>
      </c>
      <c r="H803" s="12">
        <f>AVERAGE($B$803:$F$803)</f>
        <v/>
      </c>
      <c r="I803" s="12">
        <f>STDEV.P($B$803:$F$803)</f>
        <v/>
      </c>
    </row>
    <row r="804">
      <c r="A804" s="7" t="inlineStr">
        <is>
          <t>FP</t>
        </is>
      </c>
      <c r="B804" s="7">
        <f>SUMPRODUCT(($B$794:$G$799=1)*('Ground truth'!$B$3:$G$8=0))</f>
        <v/>
      </c>
      <c r="C804" s="7">
        <f>SUMPRODUCT(($I$794:$N$799=1)*('Ground truth'!$B$3:$G$8=0))</f>
        <v/>
      </c>
      <c r="D804" s="7">
        <f>SUMPRODUCT(($P$794:$U$799=1)*('Ground truth'!$B$3:$G$8=0))</f>
        <v/>
      </c>
      <c r="E804" s="7">
        <f>SUMPRODUCT(($W$794:$AB$799=1)*('Ground truth'!$B$3:$G$8=0))</f>
        <v/>
      </c>
      <c r="F804" s="7">
        <f>SUMPRODUCT(($AD$794:$AI$799=1)*('Ground truth'!$B$3:$G$8=0))</f>
        <v/>
      </c>
      <c r="G804" s="7">
        <f>SUMPRODUCT(($AK$794:$AP$799=1)*('Ground truth'!$B$3:$G$8=0))</f>
        <v/>
      </c>
      <c r="H804" s="12">
        <f>AVERAGE($B$804:$F$804)</f>
        <v/>
      </c>
      <c r="I804" s="12">
        <f>STDEV.P($B$804:$F$804)</f>
        <v/>
      </c>
    </row>
    <row r="805">
      <c r="A805" s="7" t="inlineStr">
        <is>
          <t>FN</t>
        </is>
      </c>
      <c r="B805" s="7">
        <f>SUMPRODUCT(($B$794:$G$799=0)*('Ground truth'!$B$3:$G$8=1))</f>
        <v/>
      </c>
      <c r="C805" s="7">
        <f>SUMPRODUCT(($I$794:$N$799=0)*('Ground truth'!$B$3:$G$8=1))</f>
        <v/>
      </c>
      <c r="D805" s="7">
        <f>SUMPRODUCT(($P$794:$U$799=0)*('Ground truth'!$B$3:$G$8=1))</f>
        <v/>
      </c>
      <c r="E805" s="7">
        <f>SUMPRODUCT(($W$794:$AB$799=0)*('Ground truth'!$B$3:$G$8=1))</f>
        <v/>
      </c>
      <c r="F805" s="7">
        <f>SUMPRODUCT(($AD$794:$AI$799=0)*('Ground truth'!$B$3:$G$8=1))</f>
        <v/>
      </c>
      <c r="G805" s="7">
        <f>SUMPRODUCT(($AK$794:$AP$799=0)*('Ground truth'!$B$3:$G$8=1))</f>
        <v/>
      </c>
      <c r="H805" s="12">
        <f>AVERAGE($B$805:$F$805)</f>
        <v/>
      </c>
      <c r="I805" s="12">
        <f>STDEV.P($B$805:$F$805)</f>
        <v/>
      </c>
    </row>
    <row r="806">
      <c r="A806" s="4" t="inlineStr">
        <is>
          <t>Precision</t>
        </is>
      </c>
      <c r="B806" s="12">
        <f>IFERROR($B$802/($B$802+$B$804),0)</f>
        <v/>
      </c>
      <c r="C806" s="12">
        <f>IFERROR($C$802/($C$802+$C$804),0)</f>
        <v/>
      </c>
      <c r="D806" s="12">
        <f>IFERROR($D$802/($D$802+$D$804),0)</f>
        <v/>
      </c>
      <c r="E806" s="12">
        <f>IFERROR($E$802/($E$802+$E$804),0)</f>
        <v/>
      </c>
      <c r="F806" s="12">
        <f>IFERROR($F$802/($F$802+$F$804),0)</f>
        <v/>
      </c>
      <c r="G806" s="12">
        <f>IFERROR($G$802/($G$802+$G$804),0)</f>
        <v/>
      </c>
      <c r="H806" s="18">
        <f>AVERAGE($B$806:$F$806)</f>
        <v/>
      </c>
      <c r="I806" s="18">
        <f>STDEV.P($B$806:$F$806)</f>
        <v/>
      </c>
    </row>
    <row r="807">
      <c r="A807" s="4" t="inlineStr">
        <is>
          <t>Recall</t>
        </is>
      </c>
      <c r="B807" s="12">
        <f>IFERROR($B$802/($B$802+$B$805),0)</f>
        <v/>
      </c>
      <c r="C807" s="12">
        <f>IFERROR($C$802/($C$802+$C$805),0)</f>
        <v/>
      </c>
      <c r="D807" s="12">
        <f>IFERROR($D$802/($D$802+$D$805),0)</f>
        <v/>
      </c>
      <c r="E807" s="12">
        <f>IFERROR($E$802/($E$802+$E$805),0)</f>
        <v/>
      </c>
      <c r="F807" s="12">
        <f>IFERROR($F$802/($F$802+$F$805),0)</f>
        <v/>
      </c>
      <c r="G807" s="12">
        <f>IFERROR($G$802/($G$802+$G$805),0)</f>
        <v/>
      </c>
      <c r="H807" s="18">
        <f>AVERAGE($B$807:$F$807)</f>
        <v/>
      </c>
      <c r="I807" s="18">
        <f>STDEV.P($B$807:$F$807)</f>
        <v/>
      </c>
    </row>
    <row r="808">
      <c r="A808" s="4" t="inlineStr">
        <is>
          <t>F1</t>
        </is>
      </c>
      <c r="B808" s="12">
        <f>IFERROR(2*$B$806*$B$807/($B$806+$B$807),0)</f>
        <v/>
      </c>
      <c r="C808" s="12">
        <f>IFERROR(2*$C$806*$C$807/($C$806+$C$807),0)</f>
        <v/>
      </c>
      <c r="D808" s="12">
        <f>IFERROR(2*$D$806*$D$807/($D$806+$D$807),0)</f>
        <v/>
      </c>
      <c r="E808" s="12">
        <f>IFERROR(2*$E$806*$E$807/($E$806+$E$807),0)</f>
        <v/>
      </c>
      <c r="F808" s="12">
        <f>IFERROR(2*$F$806*$F$807/($F$806+$F$807),0)</f>
        <v/>
      </c>
      <c r="G808" s="12">
        <f>IFERROR(2*$G$806*$G$807/($G$806+$G$807),0)</f>
        <v/>
      </c>
      <c r="H808" s="18">
        <f>AVERAGE($B$808:$F$808)</f>
        <v/>
      </c>
      <c r="I808" s="18">
        <f>STDEV.P($B$808:$F$808)</f>
        <v/>
      </c>
    </row>
    <row r="809">
      <c r="A809" s="4" t="inlineStr">
        <is>
          <t>Accuracy</t>
        </is>
      </c>
      <c r="B809" s="12">
        <f>IFERROR(($B$802+$B$803)/($B$802+$B$803+$B$804+$B$805),0)</f>
        <v/>
      </c>
      <c r="C809" s="12">
        <f>IFERROR(($C$802+$C$803)/($C$802+$C$803+$C$804+$C$805),0)</f>
        <v/>
      </c>
      <c r="D809" s="12">
        <f>IFERROR(($D$802+$D$803)/($D$802+$D$803+$D$804+$D$805),0)</f>
        <v/>
      </c>
      <c r="E809" s="12">
        <f>IFERROR(($E$802+$E$803)/($E$802+$E$803+$E$804+$E$805),0)</f>
        <v/>
      </c>
      <c r="F809" s="12">
        <f>IFERROR(($F$802+$F$803)/($F$802+$F$803+$F$804+$F$805),0)</f>
        <v/>
      </c>
      <c r="G809" s="12">
        <f>IFERROR(($G$802+$G$803)/($G$802+$G$803+$G$804+$G$805),0)</f>
        <v/>
      </c>
      <c r="H809" s="18">
        <f>AVERAGE($B$809:$F$809)</f>
        <v/>
      </c>
      <c r="I809" s="18">
        <f>STDEV.P($B$809:$F$809)</f>
        <v/>
      </c>
    </row>
    <row r="810">
      <c r="A810" s="4" t="inlineStr">
        <is>
          <t>Edit distance</t>
        </is>
      </c>
      <c r="B810" s="12">
        <f>SUMPRODUCT(ABS('Ground truth'!$B$3:$G$8-$B$794:$G$799))</f>
        <v/>
      </c>
      <c r="C810" s="12">
        <f>SUMPRODUCT(ABS('Ground truth'!$B$3:$G$8-$I$794:$N$799))</f>
        <v/>
      </c>
      <c r="D810" s="12">
        <f>SUMPRODUCT(ABS('Ground truth'!$B$3:$G$8-$P$794:$U$799))</f>
        <v/>
      </c>
      <c r="E810" s="12">
        <f>SUMPRODUCT(ABS('Ground truth'!$B$3:$G$8-$W$794:$AB$799))</f>
        <v/>
      </c>
      <c r="F810" s="12">
        <f>SUMPRODUCT(ABS('Ground truth'!$B$3:$G$8-$AD$794:$AI$799))</f>
        <v/>
      </c>
      <c r="G810" s="12">
        <f>SUMPRODUCT(ABS('Ground truth'!$B$3:$G$8-$AK$794:$AP$799))</f>
        <v/>
      </c>
      <c r="H810" s="18">
        <f>AVERAGE($B$810:$F$810)</f>
        <v/>
      </c>
      <c r="I810" s="18">
        <f>STDEV.P($B$810:$F$810)</f>
        <v/>
      </c>
    </row>
    <row r="811">
      <c r="A811" s="4" t="inlineStr">
        <is>
          <t>Spectral distance</t>
        </is>
      </c>
      <c r="B811" s="12">
        <f>SQRT(SUMPRODUCT(('Ground truth'!$J$3:$J$8-$B$821:$B$826)^2))</f>
        <v/>
      </c>
      <c r="C811" s="12">
        <f>SQRT(SUMPRODUCT(('Ground truth'!$J$3:$J$8-$C$821:$C$826)^2))</f>
        <v/>
      </c>
      <c r="D811" s="12">
        <f>SQRT(SUMPRODUCT(('Ground truth'!$J$3:$J$8-$D$821:$D$826)^2))</f>
        <v/>
      </c>
      <c r="E811" s="12">
        <f>SQRT(SUMPRODUCT(('Ground truth'!$J$3:$J$8-$E$821:$E$826)^2))</f>
        <v/>
      </c>
      <c r="F811" s="12">
        <f>SQRT(SUMPRODUCT(('Ground truth'!$J$3:$J$8-$F$821:$F$826)^2))</f>
        <v/>
      </c>
      <c r="G811" s="12">
        <f>SQRT(SUMPRODUCT(('Ground truth'!$J$3:$J$8-$G$821:$G$826)^2))</f>
        <v/>
      </c>
      <c r="H811" s="18">
        <f>AVERAGE($B$811:$F$811)</f>
        <v/>
      </c>
      <c r="I811" s="18">
        <f>STDEV.P($B$811:$F$811)</f>
        <v/>
      </c>
    </row>
    <row r="812">
      <c r="A812" s="4" t="inlineStr">
        <is>
          <t>Unsure cells</t>
        </is>
      </c>
      <c r="B812" s="7">
        <f>COUNTIF($B$794:$G$799,2)</f>
        <v/>
      </c>
      <c r="C812" s="7">
        <f>COUNTIF($I$794:$N$799,2)</f>
        <v/>
      </c>
      <c r="D812" s="7">
        <f>COUNTIF($P$794:$U$799,2)</f>
        <v/>
      </c>
      <c r="E812" s="7">
        <f>COUNTIF($W$794:$AB$799,2)</f>
        <v/>
      </c>
      <c r="F812" s="7">
        <f>COUNTIF($AD$794:$AI$799,2)</f>
        <v/>
      </c>
      <c r="G812" s="7">
        <f>COUNTIF($AK$794:$AP$799,2)</f>
        <v/>
      </c>
      <c r="H812" s="12">
        <f>AVERAGE($B$812:$F$812)</f>
        <v/>
      </c>
      <c r="I812" s="12">
        <f>STDEV.P($B$812:$F$812)</f>
        <v/>
      </c>
    </row>
    <row r="813">
      <c r="A813" s="3" t="inlineStr">
        <is>
          <t>eigenvalues (real part, numpy order; pasted)</t>
        </is>
      </c>
    </row>
    <row r="814">
      <c r="A814" s="3" t="inlineStr">
        <is>
          <t xml:space="preserve">  λ1</t>
        </is>
      </c>
      <c r="B814" s="19" t="n">
        <v>3.947412642480458</v>
      </c>
      <c r="C814" s="19" t="n">
        <v>3.947412642480458</v>
      </c>
      <c r="D814" s="19" t="n">
        <v>3.947412642480458</v>
      </c>
      <c r="E814" s="19" t="n">
        <v>3.947412642480458</v>
      </c>
      <c r="F814" s="19" t="n">
        <v>3.947412642480458</v>
      </c>
      <c r="G814" s="19" t="n">
        <v>3.947412642480458</v>
      </c>
    </row>
    <row r="815">
      <c r="A815" s="3" t="inlineStr">
        <is>
          <t xml:space="preserve">  λ2</t>
        </is>
      </c>
      <c r="B815" s="19" t="n">
        <v>-0.8208222758822054</v>
      </c>
      <c r="C815" s="19" t="n">
        <v>-0.8208222758822054</v>
      </c>
      <c r="D815" s="19" t="n">
        <v>-0.8208222758822054</v>
      </c>
      <c r="E815" s="19" t="n">
        <v>-0.8208222758822054</v>
      </c>
      <c r="F815" s="19" t="n">
        <v>-0.8208222758822054</v>
      </c>
      <c r="G815" s="19" t="n">
        <v>-0.8208222758822054</v>
      </c>
    </row>
    <row r="816">
      <c r="A816" s="3" t="inlineStr">
        <is>
          <t xml:space="preserve">  λ3</t>
        </is>
      </c>
      <c r="B816" s="19" t="n">
        <v>-0.2858646893272653</v>
      </c>
      <c r="C816" s="19" t="n">
        <v>-0.2858646893272653</v>
      </c>
      <c r="D816" s="19" t="n">
        <v>-0.2858646893272653</v>
      </c>
      <c r="E816" s="19" t="n">
        <v>-0.2858646893272653</v>
      </c>
      <c r="F816" s="19" t="n">
        <v>-0.2858646893272653</v>
      </c>
      <c r="G816" s="19" t="n">
        <v>-0.2858646893272653</v>
      </c>
    </row>
    <row r="817">
      <c r="A817" s="3" t="inlineStr">
        <is>
          <t xml:space="preserve">  λ4</t>
        </is>
      </c>
      <c r="B817" s="19" t="n">
        <v>2.159274322729016</v>
      </c>
      <c r="C817" s="19" t="n">
        <v>2.159274322729016</v>
      </c>
      <c r="D817" s="19" t="n">
        <v>2.159274322729016</v>
      </c>
      <c r="E817" s="19" t="n">
        <v>2.159274322729016</v>
      </c>
      <c r="F817" s="19" t="n">
        <v>2.159274322729016</v>
      </c>
      <c r="G817" s="19" t="n">
        <v>2.159274322729016</v>
      </c>
    </row>
    <row r="818">
      <c r="A818" s="3" t="inlineStr">
        <is>
          <t xml:space="preserve">  λ5</t>
        </is>
      </c>
      <c r="B818" s="19" t="n">
        <v>1</v>
      </c>
      <c r="C818" s="19" t="n">
        <v>1</v>
      </c>
      <c r="D818" s="19" t="n">
        <v>1</v>
      </c>
      <c r="E818" s="19" t="n">
        <v>1</v>
      </c>
      <c r="F818" s="19" t="n">
        <v>1</v>
      </c>
      <c r="G818" s="19" t="n">
        <v>1</v>
      </c>
    </row>
    <row r="819">
      <c r="A819" s="3" t="inlineStr">
        <is>
          <t xml:space="preserve">  λ6</t>
        </is>
      </c>
      <c r="B819" s="19" t="n">
        <v>-5.551115123125783e-17</v>
      </c>
      <c r="C819" s="19" t="n">
        <v>-5.551115123125783e-17</v>
      </c>
      <c r="D819" s="19" t="n">
        <v>-5.551115123125783e-17</v>
      </c>
      <c r="E819" s="19" t="n">
        <v>-5.551115123125783e-17</v>
      </c>
      <c r="F819" s="19" t="n">
        <v>-5.551115123125783e-17</v>
      </c>
      <c r="G819" s="19" t="n">
        <v>-5.551115123125783e-17</v>
      </c>
    </row>
    <row r="820">
      <c r="A820" s="3" t="inlineStr">
        <is>
          <t>eigenvalues sorted desc (LARGE)</t>
        </is>
      </c>
    </row>
    <row r="821">
      <c r="A821" s="3" t="inlineStr">
        <is>
          <t xml:space="preserve">  λ(1)</t>
        </is>
      </c>
      <c r="B821" s="19">
        <f>LARGE($B$814:$B$819,1)</f>
        <v/>
      </c>
      <c r="C821" s="19">
        <f>LARGE($C$814:$C$819,1)</f>
        <v/>
      </c>
      <c r="D821" s="19">
        <f>LARGE($D$814:$D$819,1)</f>
        <v/>
      </c>
      <c r="E821" s="19">
        <f>LARGE($E$814:$E$819,1)</f>
        <v/>
      </c>
      <c r="F821" s="19">
        <f>LARGE($F$814:$F$819,1)</f>
        <v/>
      </c>
      <c r="G821" s="19">
        <f>LARGE($G$814:$G$819,1)</f>
        <v/>
      </c>
    </row>
    <row r="822">
      <c r="A822" s="3" t="inlineStr">
        <is>
          <t xml:space="preserve">  λ(2)</t>
        </is>
      </c>
      <c r="B822" s="19">
        <f>LARGE($B$814:$B$819,2)</f>
        <v/>
      </c>
      <c r="C822" s="19">
        <f>LARGE($C$814:$C$819,2)</f>
        <v/>
      </c>
      <c r="D822" s="19">
        <f>LARGE($D$814:$D$819,2)</f>
        <v/>
      </c>
      <c r="E822" s="19">
        <f>LARGE($E$814:$E$819,2)</f>
        <v/>
      </c>
      <c r="F822" s="19">
        <f>LARGE($F$814:$F$819,2)</f>
        <v/>
      </c>
      <c r="G822" s="19">
        <f>LARGE($G$814:$G$819,2)</f>
        <v/>
      </c>
    </row>
    <row r="823">
      <c r="A823" s="3" t="inlineStr">
        <is>
          <t xml:space="preserve">  λ(3)</t>
        </is>
      </c>
      <c r="B823" s="19">
        <f>LARGE($B$814:$B$819,3)</f>
        <v/>
      </c>
      <c r="C823" s="19">
        <f>LARGE($C$814:$C$819,3)</f>
        <v/>
      </c>
      <c r="D823" s="19">
        <f>LARGE($D$814:$D$819,3)</f>
        <v/>
      </c>
      <c r="E823" s="19">
        <f>LARGE($E$814:$E$819,3)</f>
        <v/>
      </c>
      <c r="F823" s="19">
        <f>LARGE($F$814:$F$819,3)</f>
        <v/>
      </c>
      <c r="G823" s="19">
        <f>LARGE($G$814:$G$819,3)</f>
        <v/>
      </c>
    </row>
    <row r="824">
      <c r="A824" s="3" t="inlineStr">
        <is>
          <t xml:space="preserve">  λ(4)</t>
        </is>
      </c>
      <c r="B824" s="19">
        <f>LARGE($B$814:$B$819,4)</f>
        <v/>
      </c>
      <c r="C824" s="19">
        <f>LARGE($C$814:$C$819,4)</f>
        <v/>
      </c>
      <c r="D824" s="19">
        <f>LARGE($D$814:$D$819,4)</f>
        <v/>
      </c>
      <c r="E824" s="19">
        <f>LARGE($E$814:$E$819,4)</f>
        <v/>
      </c>
      <c r="F824" s="19">
        <f>LARGE($F$814:$F$819,4)</f>
        <v/>
      </c>
      <c r="G824" s="19">
        <f>LARGE($G$814:$G$819,4)</f>
        <v/>
      </c>
    </row>
    <row r="825">
      <c r="A825" s="3" t="inlineStr">
        <is>
          <t xml:space="preserve">  λ(5)</t>
        </is>
      </c>
      <c r="B825" s="19">
        <f>LARGE($B$814:$B$819,5)</f>
        <v/>
      </c>
      <c r="C825" s="19">
        <f>LARGE($C$814:$C$819,5)</f>
        <v/>
      </c>
      <c r="D825" s="19">
        <f>LARGE($D$814:$D$819,5)</f>
        <v/>
      </c>
      <c r="E825" s="19">
        <f>LARGE($E$814:$E$819,5)</f>
        <v/>
      </c>
      <c r="F825" s="19">
        <f>LARGE($F$814:$F$819,5)</f>
        <v/>
      </c>
      <c r="G825" s="19">
        <f>LARGE($G$814:$G$819,5)</f>
        <v/>
      </c>
    </row>
    <row r="826">
      <c r="A826" s="3" t="inlineStr">
        <is>
          <t xml:space="preserve">  λ(6)</t>
        </is>
      </c>
      <c r="B826" s="19">
        <f>LARGE($B$814:$B$819,6)</f>
        <v/>
      </c>
      <c r="C826" s="19">
        <f>LARGE($C$814:$C$819,6)</f>
        <v/>
      </c>
      <c r="D826" s="19">
        <f>LARGE($D$814:$D$819,6)</f>
        <v/>
      </c>
      <c r="E826" s="19">
        <f>LARGE($E$814:$E$819,6)</f>
        <v/>
      </c>
      <c r="F826" s="19">
        <f>LARGE($F$814:$F$819,6)</f>
        <v/>
      </c>
      <c r="G826" s="19">
        <f>LARGE($G$814:$G$819,6)</f>
        <v/>
      </c>
    </row>
    <row r="827">
      <c r="A827" s="3" t="inlineStr">
        <is>
          <t>check: Σeig − trace (→0)</t>
        </is>
      </c>
      <c r="B827" s="3">
        <f>ROUND(SUM($B$814:$B$819)-($B$794+$C$795+$D$796+$E$797+$F$798+$G$799),6)</f>
        <v/>
      </c>
      <c r="C827" s="3">
        <f>ROUND(SUM($C$814:$C$819)-($I$794+$J$795+$K$796+$L$797+$M$798+$N$799),6)</f>
        <v/>
      </c>
      <c r="D827" s="3">
        <f>ROUND(SUM($D$814:$D$819)-($P$794+$Q$795+$R$796+$S$797+$T$798+$U$799),6)</f>
        <v/>
      </c>
      <c r="E827" s="3">
        <f>ROUND(SUM($E$814:$E$819)-($W$794+$X$795+$Y$796+$Z$797+$AA$798+$AB$799),6)</f>
        <v/>
      </c>
      <c r="F827" s="3">
        <f>ROUND(SUM($F$814:$F$819)-($AD$794+$AE$795+$AF$796+$AG$797+$AH$798+$AI$799),6)</f>
        <v/>
      </c>
      <c r="G827" s="3">
        <f>ROUND(SUM($G$814:$G$819)-($AK$794+$AL$795+$AM$796+$AN$797+$AO$798+$AP$799),6)</f>
        <v/>
      </c>
    </row>
    <row r="828">
      <c r="A828" s="3" t="inlineStr">
        <is>
          <t>check: Πeig − det (→0)</t>
        </is>
      </c>
      <c r="B828" s="3">
        <f>ROUND(MDETERM($B$794:$G$799)-PRODUCT($B$814:$B$819),6)</f>
        <v/>
      </c>
      <c r="C828" s="3">
        <f>ROUND(MDETERM($I$794:$N$799)-PRODUCT($C$814:$C$819),6)</f>
        <v/>
      </c>
      <c r="D828" s="3">
        <f>ROUND(MDETERM($P$794:$U$799)-PRODUCT($D$814:$D$819),6)</f>
        <v/>
      </c>
      <c r="E828" s="3">
        <f>ROUND(MDETERM($W$794:$AB$799)-PRODUCT($E$814:$E$819),6)</f>
        <v/>
      </c>
      <c r="F828" s="3">
        <f>ROUND(MDETERM($AD$794:$AI$799)-PRODUCT($F$814:$F$819),6)</f>
        <v/>
      </c>
      <c r="G828" s="3">
        <f>ROUND(MDETERM($AK$794:$AP$799)-PRODUCT($G$814:$G$819),6)</f>
        <v/>
      </c>
    </row>
    <row r="829">
      <c r="A829" s="3" t="inlineStr">
        <is>
          <t>complex eigenvalues?</t>
        </is>
      </c>
      <c r="B829" s="3" t="inlineStr"/>
      <c r="C829" s="3" t="inlineStr"/>
      <c r="D829" s="3" t="inlineStr"/>
      <c r="E829" s="3" t="inlineStr"/>
      <c r="F829" s="3" t="inlineStr"/>
      <c r="G829" s="3" t="inlineStr"/>
    </row>
    <row r="830">
      <c r="A830" s="3" t="inlineStr">
        <is>
          <t>check: det(M − λᵢI) per sorted λ (→0)</t>
        </is>
      </c>
    </row>
    <row r="831">
      <c r="A831" s="3" t="inlineStr">
        <is>
          <t xml:space="preserve">  det(M − λ(1)I)</t>
        </is>
      </c>
      <c r="B831" s="3">
        <f t="array" ref="B831">ROUND(MDETERM($B$794:$G$799-$B$821*MUNIT(6)),6)</f>
        <v/>
      </c>
      <c r="C831" s="3">
        <f t="array" ref="C831">ROUND(MDETERM($I$794:$N$799-$C$821*MUNIT(6)),6)</f>
        <v/>
      </c>
      <c r="D831" s="3">
        <f t="array" ref="D831">ROUND(MDETERM($P$794:$U$799-$D$821*MUNIT(6)),6)</f>
        <v/>
      </c>
      <c r="E831" s="3">
        <f t="array" ref="E831">ROUND(MDETERM($W$794:$AB$799-$E$821*MUNIT(6)),6)</f>
        <v/>
      </c>
      <c r="F831" s="3">
        <f t="array" ref="F831">ROUND(MDETERM($AD$794:$AI$799-$F$821*MUNIT(6)),6)</f>
        <v/>
      </c>
      <c r="G831" s="3">
        <f t="array" ref="G831">ROUND(MDETERM($AK$794:$AP$799-$G$821*MUNIT(6)),6)</f>
        <v/>
      </c>
    </row>
    <row r="832">
      <c r="A832" s="3" t="inlineStr">
        <is>
          <t xml:space="preserve">  det(M − λ(2)I)</t>
        </is>
      </c>
      <c r="B832" s="3">
        <f t="array" ref="B832">ROUND(MDETERM($B$794:$G$799-$B$822*MUNIT(6)),6)</f>
        <v/>
      </c>
      <c r="C832" s="3">
        <f t="array" ref="C832">ROUND(MDETERM($I$794:$N$799-$C$822*MUNIT(6)),6)</f>
        <v/>
      </c>
      <c r="D832" s="3">
        <f t="array" ref="D832">ROUND(MDETERM($P$794:$U$799-$D$822*MUNIT(6)),6)</f>
        <v/>
      </c>
      <c r="E832" s="3">
        <f t="array" ref="E832">ROUND(MDETERM($W$794:$AB$799-$E$822*MUNIT(6)),6)</f>
        <v/>
      </c>
      <c r="F832" s="3">
        <f t="array" ref="F832">ROUND(MDETERM($AD$794:$AI$799-$F$822*MUNIT(6)),6)</f>
        <v/>
      </c>
      <c r="G832" s="3">
        <f t="array" ref="G832">ROUND(MDETERM($AK$794:$AP$799-$G$822*MUNIT(6)),6)</f>
        <v/>
      </c>
    </row>
    <row r="833">
      <c r="A833" s="3" t="inlineStr">
        <is>
          <t xml:space="preserve">  det(M − λ(3)I)</t>
        </is>
      </c>
      <c r="B833" s="3">
        <f t="array" ref="B833">ROUND(MDETERM($B$794:$G$799-$B$823*MUNIT(6)),6)</f>
        <v/>
      </c>
      <c r="C833" s="3">
        <f t="array" ref="C833">ROUND(MDETERM($I$794:$N$799-$C$823*MUNIT(6)),6)</f>
        <v/>
      </c>
      <c r="D833" s="3">
        <f t="array" ref="D833">ROUND(MDETERM($P$794:$U$799-$D$823*MUNIT(6)),6)</f>
        <v/>
      </c>
      <c r="E833" s="3">
        <f t="array" ref="E833">ROUND(MDETERM($W$794:$AB$799-$E$823*MUNIT(6)),6)</f>
        <v/>
      </c>
      <c r="F833" s="3">
        <f t="array" ref="F833">ROUND(MDETERM($AD$794:$AI$799-$F$823*MUNIT(6)),6)</f>
        <v/>
      </c>
      <c r="G833" s="3">
        <f t="array" ref="G833">ROUND(MDETERM($AK$794:$AP$799-$G$823*MUNIT(6)),6)</f>
        <v/>
      </c>
    </row>
    <row r="834">
      <c r="A834" s="3" t="inlineStr">
        <is>
          <t xml:space="preserve">  det(M − λ(4)I)</t>
        </is>
      </c>
      <c r="B834" s="3">
        <f t="array" ref="B834">ROUND(MDETERM($B$794:$G$799-$B$824*MUNIT(6)),6)</f>
        <v/>
      </c>
      <c r="C834" s="3">
        <f t="array" ref="C834">ROUND(MDETERM($I$794:$N$799-$C$824*MUNIT(6)),6)</f>
        <v/>
      </c>
      <c r="D834" s="3">
        <f t="array" ref="D834">ROUND(MDETERM($P$794:$U$799-$D$824*MUNIT(6)),6)</f>
        <v/>
      </c>
      <c r="E834" s="3">
        <f t="array" ref="E834">ROUND(MDETERM($W$794:$AB$799-$E$824*MUNIT(6)),6)</f>
        <v/>
      </c>
      <c r="F834" s="3">
        <f t="array" ref="F834">ROUND(MDETERM($AD$794:$AI$799-$F$824*MUNIT(6)),6)</f>
        <v/>
      </c>
      <c r="G834" s="3">
        <f t="array" ref="G834">ROUND(MDETERM($AK$794:$AP$799-$G$824*MUNIT(6)),6)</f>
        <v/>
      </c>
    </row>
    <row r="835">
      <c r="A835" s="3" t="inlineStr">
        <is>
          <t xml:space="preserve">  det(M − λ(5)I)</t>
        </is>
      </c>
      <c r="B835" s="3">
        <f t="array" ref="B835">ROUND(MDETERM($B$794:$G$799-$B$825*MUNIT(6)),6)</f>
        <v/>
      </c>
      <c r="C835" s="3">
        <f t="array" ref="C835">ROUND(MDETERM($I$794:$N$799-$C$825*MUNIT(6)),6)</f>
        <v/>
      </c>
      <c r="D835" s="3">
        <f t="array" ref="D835">ROUND(MDETERM($P$794:$U$799-$D$825*MUNIT(6)),6)</f>
        <v/>
      </c>
      <c r="E835" s="3">
        <f t="array" ref="E835">ROUND(MDETERM($W$794:$AB$799-$E$825*MUNIT(6)),6)</f>
        <v/>
      </c>
      <c r="F835" s="3">
        <f t="array" ref="F835">ROUND(MDETERM($AD$794:$AI$799-$F$825*MUNIT(6)),6)</f>
        <v/>
      </c>
      <c r="G835" s="3">
        <f t="array" ref="G835">ROUND(MDETERM($AK$794:$AP$799-$G$825*MUNIT(6)),6)</f>
        <v/>
      </c>
    </row>
    <row r="836">
      <c r="A836" s="3" t="inlineStr">
        <is>
          <t xml:space="preserve">  det(M − λ(6)I)</t>
        </is>
      </c>
      <c r="B836" s="3">
        <f t="array" ref="B836">ROUND(MDETERM($B$794:$G$799-$B$826*MUNIT(6)),6)</f>
        <v/>
      </c>
      <c r="C836" s="3">
        <f t="array" ref="C836">ROUND(MDETERM($I$794:$N$799-$C$826*MUNIT(6)),6)</f>
        <v/>
      </c>
      <c r="D836" s="3">
        <f t="array" ref="D836">ROUND(MDETERM($P$794:$U$799-$D$826*MUNIT(6)),6)</f>
        <v/>
      </c>
      <c r="E836" s="3">
        <f t="array" ref="E836">ROUND(MDETERM($W$794:$AB$799-$E$826*MUNIT(6)),6)</f>
        <v/>
      </c>
      <c r="F836" s="3">
        <f t="array" ref="F836">ROUND(MDETERM($AD$794:$AI$799-$F$826*MUNIT(6)),6)</f>
        <v/>
      </c>
      <c r="G836" s="3">
        <f t="array" ref="G836">ROUND(MDETERM($AK$794:$AP$799-$G$826*MUNIT(6)),6)</f>
        <v/>
      </c>
    </row>
    <row r="840" ht="16" customHeight="1">
      <c r="A840" s="14" t="inlineStr">
        <is>
          <t>RAG R3 | deepseek-r1:14b</t>
        </is>
      </c>
      <c r="B840" s="9" t="inlineStr">
        <is>
          <t>run 1 (raw, pasted)</t>
        </is>
      </c>
      <c r="I840" s="9" t="inlineStr">
        <is>
          <t>run 2 (raw, pasted)</t>
        </is>
      </c>
      <c r="P840" s="9" t="inlineStr">
        <is>
          <t>run 3 (raw, pasted)</t>
        </is>
      </c>
      <c r="W840" s="9" t="inlineStr">
        <is>
          <t>run 4 (raw, pasted)</t>
        </is>
      </c>
      <c r="AD840" s="9" t="inlineStr">
        <is>
          <t>run 5 (raw, pasted)</t>
        </is>
      </c>
      <c r="AK840" s="9" t="inlineStr">
        <is>
          <t>Step2 average matrix (formula)</t>
        </is>
      </c>
      <c r="AR840" s="9" t="inlineStr">
        <is>
          <t>ground truth (reference)</t>
        </is>
      </c>
    </row>
    <row r="841" ht="60" customHeight="1">
      <c r="B841" s="15" t="inlineStr">
        <is>
          <t>Spacecraft</t>
        </is>
      </c>
      <c r="C841" s="15" t="inlineStr">
        <is>
          <t>Guidance, Navigation, and Control (GNC) Subsystem</t>
        </is>
      </c>
      <c r="D841" s="15" t="inlineStr">
        <is>
          <t>Propulsion Subsystem</t>
        </is>
      </c>
      <c r="E841" s="15" t="inlineStr">
        <is>
          <t>Power Subsystem</t>
        </is>
      </c>
      <c r="F841" s="15" t="inlineStr">
        <is>
          <t>Reaction Wheel</t>
        </is>
      </c>
      <c r="G841" s="15" t="inlineStr">
        <is>
          <t>GNC Software</t>
        </is>
      </c>
      <c r="I841" s="15" t="inlineStr">
        <is>
          <t>Spacecraft</t>
        </is>
      </c>
      <c r="J841" s="15" t="inlineStr">
        <is>
          <t>Guidance, Navigation, and Control (GNC) Subsystem</t>
        </is>
      </c>
      <c r="K841" s="15" t="inlineStr">
        <is>
          <t>Propulsion Subsystem</t>
        </is>
      </c>
      <c r="L841" s="15" t="inlineStr">
        <is>
          <t>Power Subsystem</t>
        </is>
      </c>
      <c r="M841" s="15" t="inlineStr">
        <is>
          <t>Reaction Wheel</t>
        </is>
      </c>
      <c r="N841" s="15" t="inlineStr">
        <is>
          <t>GNC Software</t>
        </is>
      </c>
      <c r="P841" s="15" t="inlineStr">
        <is>
          <t>Spacecraft</t>
        </is>
      </c>
      <c r="Q841" s="15" t="inlineStr">
        <is>
          <t>Guidance, Navigation, and Control (GNC) Subsystem</t>
        </is>
      </c>
      <c r="R841" s="15" t="inlineStr">
        <is>
          <t>Propulsion Subsystem</t>
        </is>
      </c>
      <c r="S841" s="15" t="inlineStr">
        <is>
          <t>Power Subsystem</t>
        </is>
      </c>
      <c r="T841" s="15" t="inlineStr">
        <is>
          <t>Reaction Wheel</t>
        </is>
      </c>
      <c r="U841" s="15" t="inlineStr">
        <is>
          <t>GNC Software</t>
        </is>
      </c>
      <c r="W841" s="15" t="inlineStr">
        <is>
          <t>Spacecraft</t>
        </is>
      </c>
      <c r="X841" s="15" t="inlineStr">
        <is>
          <t>Guidance, Navigation, and Control (GNC) Subsystem</t>
        </is>
      </c>
      <c r="Y841" s="15" t="inlineStr">
        <is>
          <t>Propulsion Subsystem</t>
        </is>
      </c>
      <c r="Z841" s="15" t="inlineStr">
        <is>
          <t>Power Subsystem</t>
        </is>
      </c>
      <c r="AA841" s="15" t="inlineStr">
        <is>
          <t>Reaction Wheel</t>
        </is>
      </c>
      <c r="AB841" s="15" t="inlineStr">
        <is>
          <t>GNC Software</t>
        </is>
      </c>
      <c r="AD841" s="15" t="inlineStr">
        <is>
          <t>Spacecraft</t>
        </is>
      </c>
      <c r="AE841" s="15" t="inlineStr">
        <is>
          <t>Guidance, Navigation, and Control (GNC) Subsystem</t>
        </is>
      </c>
      <c r="AF841" s="15" t="inlineStr">
        <is>
          <t>Propulsion Subsystem</t>
        </is>
      </c>
      <c r="AG841" s="15" t="inlineStr">
        <is>
          <t>Power Subsystem</t>
        </is>
      </c>
      <c r="AH841" s="15" t="inlineStr">
        <is>
          <t>Reaction Wheel</t>
        </is>
      </c>
      <c r="AI841" s="15" t="inlineStr">
        <is>
          <t>GNC Software</t>
        </is>
      </c>
      <c r="AK841" s="15" t="inlineStr">
        <is>
          <t>Spacecraft</t>
        </is>
      </c>
      <c r="AL841" s="15" t="inlineStr">
        <is>
          <t>Guidance, Navigation, and Control (GNC) Subsystem</t>
        </is>
      </c>
      <c r="AM841" s="15" t="inlineStr">
        <is>
          <t>Propulsion Subsystem</t>
        </is>
      </c>
      <c r="AN841" s="15" t="inlineStr">
        <is>
          <t>Power Subsystem</t>
        </is>
      </c>
      <c r="AO841" s="15" t="inlineStr">
        <is>
          <t>Reaction Wheel</t>
        </is>
      </c>
      <c r="AP841" s="15" t="inlineStr">
        <is>
          <t>GNC Software</t>
        </is>
      </c>
    </row>
    <row r="842">
      <c r="A842" s="3" t="inlineStr">
        <is>
          <t>Spacecraft</t>
        </is>
      </c>
      <c r="B842" s="8" t="n">
        <v>1</v>
      </c>
      <c r="C842" s="8" t="n">
        <v>1</v>
      </c>
      <c r="D842" s="8" t="n">
        <v>1</v>
      </c>
      <c r="E842" s="8" t="n">
        <v>1</v>
      </c>
      <c r="F842" s="8" t="n">
        <v>1</v>
      </c>
      <c r="G842" s="8" t="n">
        <v>1</v>
      </c>
      <c r="I842" s="20" t="n">
        <v>2</v>
      </c>
      <c r="J842" s="20" t="n">
        <v>2</v>
      </c>
      <c r="K842" s="20" t="n">
        <v>2</v>
      </c>
      <c r="L842" s="20" t="n">
        <v>2</v>
      </c>
      <c r="M842" s="20" t="n">
        <v>2</v>
      </c>
      <c r="N842" s="20" t="n">
        <v>2</v>
      </c>
      <c r="P842" s="8" t="n">
        <v>1</v>
      </c>
      <c r="Q842" s="20" t="n">
        <v>2</v>
      </c>
      <c r="R842" s="20" t="n">
        <v>2</v>
      </c>
      <c r="S842" s="20" t="n">
        <v>2</v>
      </c>
      <c r="T842" s="20" t="n">
        <v>2</v>
      </c>
      <c r="U842" s="20" t="n">
        <v>2</v>
      </c>
      <c r="W842" s="8" t="n">
        <v>1</v>
      </c>
      <c r="X842" s="8" t="n">
        <v>1</v>
      </c>
      <c r="Y842" s="8" t="n">
        <v>1</v>
      </c>
      <c r="Z842" s="8" t="n">
        <v>1</v>
      </c>
      <c r="AA842" s="8" t="n">
        <v>1</v>
      </c>
      <c r="AB842" s="8" t="n">
        <v>1</v>
      </c>
      <c r="AD842" s="8" t="n">
        <v>1</v>
      </c>
      <c r="AE842" s="8" t="n">
        <v>1</v>
      </c>
      <c r="AF842" s="8" t="n">
        <v>1</v>
      </c>
      <c r="AG842" s="8" t="n">
        <v>1</v>
      </c>
      <c r="AH842" s="8" t="n">
        <v>1</v>
      </c>
      <c r="AI842" s="8" t="n">
        <v>1</v>
      </c>
      <c r="AK842" s="8">
        <f>IF(($B$842&lt;&gt;2)+($I$842&lt;&gt;2)+($P$842&lt;&gt;2)+($W$842&lt;&gt;2)+($AD$842&lt;&gt;2)=0,2,IF((($B$842&lt;&gt;2)*$B$842+($I$842&lt;&gt;2)*$I$842+($P$842&lt;&gt;2)*$P$842+($W$842&lt;&gt;2)*$W$842+($AD$842&lt;&gt;2)*$AD$842)/(($B$842&lt;&gt;2)+($I$842&lt;&gt;2)+($P$842&lt;&gt;2)+($W$842&lt;&gt;2)+($AD$842&lt;&gt;2))&gt;=0.5,1,0))</f>
        <v/>
      </c>
      <c r="AL842" s="8">
        <f>IF(($C$842&lt;&gt;2)+($J$842&lt;&gt;2)+($Q$842&lt;&gt;2)+($X$842&lt;&gt;2)+($AE$842&lt;&gt;2)=0,2,IF((($C$842&lt;&gt;2)*$C$842+($J$842&lt;&gt;2)*$J$842+($Q$842&lt;&gt;2)*$Q$842+($X$842&lt;&gt;2)*$X$842+($AE$842&lt;&gt;2)*$AE$842)/(($C$842&lt;&gt;2)+($J$842&lt;&gt;2)+($Q$842&lt;&gt;2)+($X$842&lt;&gt;2)+($AE$842&lt;&gt;2))&gt;=0.5,1,0))</f>
        <v/>
      </c>
      <c r="AM842" s="8">
        <f>IF(($D$842&lt;&gt;2)+($K$842&lt;&gt;2)+($R$842&lt;&gt;2)+($Y$842&lt;&gt;2)+($AF$842&lt;&gt;2)=0,2,IF((($D$842&lt;&gt;2)*$D$842+($K$842&lt;&gt;2)*$K$842+($R$842&lt;&gt;2)*$R$842+($Y$842&lt;&gt;2)*$Y$842+($AF$842&lt;&gt;2)*$AF$842)/(($D$842&lt;&gt;2)+($K$842&lt;&gt;2)+($R$842&lt;&gt;2)+($Y$842&lt;&gt;2)+($AF$842&lt;&gt;2))&gt;=0.5,1,0))</f>
        <v/>
      </c>
      <c r="AN842" s="8">
        <f>IF(($E$842&lt;&gt;2)+($L$842&lt;&gt;2)+($S$842&lt;&gt;2)+($Z$842&lt;&gt;2)+($AG$842&lt;&gt;2)=0,2,IF((($E$842&lt;&gt;2)*$E$842+($L$842&lt;&gt;2)*$L$842+($S$842&lt;&gt;2)*$S$842+($Z$842&lt;&gt;2)*$Z$842+($AG$842&lt;&gt;2)*$AG$842)/(($E$842&lt;&gt;2)+($L$842&lt;&gt;2)+($S$842&lt;&gt;2)+($Z$842&lt;&gt;2)+($AG$842&lt;&gt;2))&gt;=0.5,1,0))</f>
        <v/>
      </c>
      <c r="AO842" s="8">
        <f>IF(($F$842&lt;&gt;2)+($M$842&lt;&gt;2)+($T$842&lt;&gt;2)+($AA$842&lt;&gt;2)+($AH$842&lt;&gt;2)=0,2,IF((($F$842&lt;&gt;2)*$F$842+($M$842&lt;&gt;2)*$M$842+($T$842&lt;&gt;2)*$T$842+($AA$842&lt;&gt;2)*$AA$842+($AH$842&lt;&gt;2)*$AH$842)/(($F$842&lt;&gt;2)+($M$842&lt;&gt;2)+($T$842&lt;&gt;2)+($AA$842&lt;&gt;2)+($AH$842&lt;&gt;2))&gt;=0.5,1,0))</f>
        <v/>
      </c>
      <c r="AP842" s="8">
        <f>IF(($G$842&lt;&gt;2)+($N$842&lt;&gt;2)+($U$842&lt;&gt;2)+($AB$842&lt;&gt;2)+($AI$842&lt;&gt;2)=0,2,IF((($G$842&lt;&gt;2)*$G$842+($N$842&lt;&gt;2)*$N$842+($U$842&lt;&gt;2)*$U$842+($AB$842&lt;&gt;2)*$AB$842+($AI$842&lt;&gt;2)*$AI$842)/(($G$842&lt;&gt;2)+($N$842&lt;&gt;2)+($U$842&lt;&gt;2)+($AB$842&lt;&gt;2)+($AI$842&lt;&gt;2))&gt;=0.5,1,0))</f>
        <v/>
      </c>
      <c r="AR842" s="16">
        <f>'Ground truth'!$B$3</f>
        <v/>
      </c>
      <c r="AS842" s="16">
        <f>'Ground truth'!$C$3</f>
        <v/>
      </c>
      <c r="AT842" s="16">
        <f>'Ground truth'!$D$3</f>
        <v/>
      </c>
      <c r="AU842" s="16">
        <f>'Ground truth'!$E$3</f>
        <v/>
      </c>
      <c r="AV842" s="16">
        <f>'Ground truth'!$F$3</f>
        <v/>
      </c>
      <c r="AW842" s="16">
        <f>'Ground truth'!$G$3</f>
        <v/>
      </c>
    </row>
    <row r="843">
      <c r="A843" s="3" t="inlineStr">
        <is>
          <t>Guidance, Navigation, and Control (GNC) Subsystem</t>
        </is>
      </c>
      <c r="B843" s="8" t="n">
        <v>1</v>
      </c>
      <c r="C843" s="8" t="n">
        <v>1</v>
      </c>
      <c r="D843" s="8" t="n">
        <v>1</v>
      </c>
      <c r="E843" s="8" t="n">
        <v>1</v>
      </c>
      <c r="F843" s="8" t="n">
        <v>1</v>
      </c>
      <c r="G843" s="8" t="n">
        <v>1</v>
      </c>
      <c r="I843" s="20" t="n">
        <v>2</v>
      </c>
      <c r="J843" s="20" t="n">
        <v>2</v>
      </c>
      <c r="K843" s="20" t="n">
        <v>2</v>
      </c>
      <c r="L843" s="20" t="n">
        <v>2</v>
      </c>
      <c r="M843" s="20" t="n">
        <v>2</v>
      </c>
      <c r="N843" s="20" t="n">
        <v>2</v>
      </c>
      <c r="P843" s="20" t="n">
        <v>2</v>
      </c>
      <c r="Q843" s="8" t="n">
        <v>1</v>
      </c>
      <c r="R843" s="20" t="n">
        <v>2</v>
      </c>
      <c r="S843" s="20" t="n">
        <v>2</v>
      </c>
      <c r="T843" s="20" t="n">
        <v>2</v>
      </c>
      <c r="U843" s="20" t="n">
        <v>2</v>
      </c>
      <c r="W843" s="8" t="n">
        <v>1</v>
      </c>
      <c r="X843" s="8" t="n">
        <v>1</v>
      </c>
      <c r="Y843" s="8" t="n">
        <v>1</v>
      </c>
      <c r="Z843" s="8" t="n">
        <v>0</v>
      </c>
      <c r="AA843" s="8" t="n">
        <v>1</v>
      </c>
      <c r="AB843" s="8" t="n">
        <v>0</v>
      </c>
      <c r="AD843" s="8" t="n">
        <v>1</v>
      </c>
      <c r="AE843" s="8" t="n">
        <v>1</v>
      </c>
      <c r="AF843" s="8" t="n">
        <v>1</v>
      </c>
      <c r="AG843" s="8" t="n">
        <v>0</v>
      </c>
      <c r="AH843" s="8" t="n">
        <v>1</v>
      </c>
      <c r="AI843" s="8" t="n">
        <v>0</v>
      </c>
      <c r="AK843" s="8">
        <f>IF(($B$843&lt;&gt;2)+($I$843&lt;&gt;2)+($P$843&lt;&gt;2)+($W$843&lt;&gt;2)+($AD$843&lt;&gt;2)=0,2,IF((($B$843&lt;&gt;2)*$B$843+($I$843&lt;&gt;2)*$I$843+($P$843&lt;&gt;2)*$P$843+($W$843&lt;&gt;2)*$W$843+($AD$843&lt;&gt;2)*$AD$843)/(($B$843&lt;&gt;2)+($I$843&lt;&gt;2)+($P$843&lt;&gt;2)+($W$843&lt;&gt;2)+($AD$843&lt;&gt;2))&gt;=0.5,1,0))</f>
        <v/>
      </c>
      <c r="AL843" s="8">
        <f>IF(($C$843&lt;&gt;2)+($J$843&lt;&gt;2)+($Q$843&lt;&gt;2)+($X$843&lt;&gt;2)+($AE$843&lt;&gt;2)=0,2,IF((($C$843&lt;&gt;2)*$C$843+($J$843&lt;&gt;2)*$J$843+($Q$843&lt;&gt;2)*$Q$843+($X$843&lt;&gt;2)*$X$843+($AE$843&lt;&gt;2)*$AE$843)/(($C$843&lt;&gt;2)+($J$843&lt;&gt;2)+($Q$843&lt;&gt;2)+($X$843&lt;&gt;2)+($AE$843&lt;&gt;2))&gt;=0.5,1,0))</f>
        <v/>
      </c>
      <c r="AM843" s="8">
        <f>IF(($D$843&lt;&gt;2)+($K$843&lt;&gt;2)+($R$843&lt;&gt;2)+($Y$843&lt;&gt;2)+($AF$843&lt;&gt;2)=0,2,IF((($D$843&lt;&gt;2)*$D$843+($K$843&lt;&gt;2)*$K$843+($R$843&lt;&gt;2)*$R$843+($Y$843&lt;&gt;2)*$Y$843+($AF$843&lt;&gt;2)*$AF$843)/(($D$843&lt;&gt;2)+($K$843&lt;&gt;2)+($R$843&lt;&gt;2)+($Y$843&lt;&gt;2)+($AF$843&lt;&gt;2))&gt;=0.5,1,0))</f>
        <v/>
      </c>
      <c r="AN843" s="8">
        <f>IF(($E$843&lt;&gt;2)+($L$843&lt;&gt;2)+($S$843&lt;&gt;2)+($Z$843&lt;&gt;2)+($AG$843&lt;&gt;2)=0,2,IF((($E$843&lt;&gt;2)*$E$843+($L$843&lt;&gt;2)*$L$843+($S$843&lt;&gt;2)*$S$843+($Z$843&lt;&gt;2)*$Z$843+($AG$843&lt;&gt;2)*$AG$843)/(($E$843&lt;&gt;2)+($L$843&lt;&gt;2)+($S$843&lt;&gt;2)+($Z$843&lt;&gt;2)+($AG$843&lt;&gt;2))&gt;=0.5,1,0))</f>
        <v/>
      </c>
      <c r="AO843" s="8">
        <f>IF(($F$843&lt;&gt;2)+($M$843&lt;&gt;2)+($T$843&lt;&gt;2)+($AA$843&lt;&gt;2)+($AH$843&lt;&gt;2)=0,2,IF((($F$843&lt;&gt;2)*$F$843+($M$843&lt;&gt;2)*$M$843+($T$843&lt;&gt;2)*$T$843+($AA$843&lt;&gt;2)*$AA$843+($AH$843&lt;&gt;2)*$AH$843)/(($F$843&lt;&gt;2)+($M$843&lt;&gt;2)+($T$843&lt;&gt;2)+($AA$843&lt;&gt;2)+($AH$843&lt;&gt;2))&gt;=0.5,1,0))</f>
        <v/>
      </c>
      <c r="AP843" s="8">
        <f>IF(($G$843&lt;&gt;2)+($N$843&lt;&gt;2)+($U$843&lt;&gt;2)+($AB$843&lt;&gt;2)+($AI$843&lt;&gt;2)=0,2,IF((($G$843&lt;&gt;2)*$G$843+($N$843&lt;&gt;2)*$N$843+($U$843&lt;&gt;2)*$U$843+($AB$843&lt;&gt;2)*$AB$843+($AI$843&lt;&gt;2)*$AI$843)/(($G$843&lt;&gt;2)+($N$843&lt;&gt;2)+($U$843&lt;&gt;2)+($AB$843&lt;&gt;2)+($AI$843&lt;&gt;2))&gt;=0.5,1,0))</f>
        <v/>
      </c>
      <c r="AR843" s="16">
        <f>'Ground truth'!$B$4</f>
        <v/>
      </c>
      <c r="AS843" s="16">
        <f>'Ground truth'!$C$4</f>
        <v/>
      </c>
      <c r="AT843" s="16">
        <f>'Ground truth'!$D$4</f>
        <v/>
      </c>
      <c r="AU843" s="16">
        <f>'Ground truth'!$E$4</f>
        <v/>
      </c>
      <c r="AV843" s="16">
        <f>'Ground truth'!$F$4</f>
        <v/>
      </c>
      <c r="AW843" s="16">
        <f>'Ground truth'!$G$4</f>
        <v/>
      </c>
    </row>
    <row r="844">
      <c r="A844" s="3" t="inlineStr">
        <is>
          <t>Propulsion Subsystem</t>
        </is>
      </c>
      <c r="B844" s="8" t="n">
        <v>1</v>
      </c>
      <c r="C844" s="8" t="n">
        <v>1</v>
      </c>
      <c r="D844" s="8" t="n">
        <v>1</v>
      </c>
      <c r="E844" s="8" t="n">
        <v>0</v>
      </c>
      <c r="F844" s="8" t="n">
        <v>0</v>
      </c>
      <c r="G844" s="8" t="n">
        <v>0</v>
      </c>
      <c r="I844" s="20" t="n">
        <v>2</v>
      </c>
      <c r="J844" s="20" t="n">
        <v>2</v>
      </c>
      <c r="K844" s="20" t="n">
        <v>2</v>
      </c>
      <c r="L844" s="20" t="n">
        <v>2</v>
      </c>
      <c r="M844" s="20" t="n">
        <v>2</v>
      </c>
      <c r="N844" s="20" t="n">
        <v>2</v>
      </c>
      <c r="P844" s="20" t="n">
        <v>2</v>
      </c>
      <c r="Q844" s="20" t="n">
        <v>2</v>
      </c>
      <c r="R844" s="8" t="n">
        <v>1</v>
      </c>
      <c r="S844" s="20" t="n">
        <v>2</v>
      </c>
      <c r="T844" s="20" t="n">
        <v>2</v>
      </c>
      <c r="U844" s="20" t="n">
        <v>2</v>
      </c>
      <c r="W844" s="8" t="n">
        <v>1</v>
      </c>
      <c r="X844" s="8" t="n">
        <v>1</v>
      </c>
      <c r="Y844" s="8" t="n">
        <v>1</v>
      </c>
      <c r="Z844" s="8" t="n">
        <v>0</v>
      </c>
      <c r="AA844" s="8" t="n">
        <v>0</v>
      </c>
      <c r="AB844" s="8" t="n">
        <v>0</v>
      </c>
      <c r="AD844" s="8" t="n">
        <v>1</v>
      </c>
      <c r="AE844" s="8" t="n">
        <v>1</v>
      </c>
      <c r="AF844" s="8" t="n">
        <v>1</v>
      </c>
      <c r="AG844" s="8" t="n">
        <v>0</v>
      </c>
      <c r="AH844" s="8" t="n">
        <v>0</v>
      </c>
      <c r="AI844" s="8" t="n">
        <v>0</v>
      </c>
      <c r="AK844" s="8">
        <f>IF(($B$844&lt;&gt;2)+($I$844&lt;&gt;2)+($P$844&lt;&gt;2)+($W$844&lt;&gt;2)+($AD$844&lt;&gt;2)=0,2,IF((($B$844&lt;&gt;2)*$B$844+($I$844&lt;&gt;2)*$I$844+($P$844&lt;&gt;2)*$P$844+($W$844&lt;&gt;2)*$W$844+($AD$844&lt;&gt;2)*$AD$844)/(($B$844&lt;&gt;2)+($I$844&lt;&gt;2)+($P$844&lt;&gt;2)+($W$844&lt;&gt;2)+($AD$844&lt;&gt;2))&gt;=0.5,1,0))</f>
        <v/>
      </c>
      <c r="AL844" s="8">
        <f>IF(($C$844&lt;&gt;2)+($J$844&lt;&gt;2)+($Q$844&lt;&gt;2)+($X$844&lt;&gt;2)+($AE$844&lt;&gt;2)=0,2,IF((($C$844&lt;&gt;2)*$C$844+($J$844&lt;&gt;2)*$J$844+($Q$844&lt;&gt;2)*$Q$844+($X$844&lt;&gt;2)*$X$844+($AE$844&lt;&gt;2)*$AE$844)/(($C$844&lt;&gt;2)+($J$844&lt;&gt;2)+($Q$844&lt;&gt;2)+($X$844&lt;&gt;2)+($AE$844&lt;&gt;2))&gt;=0.5,1,0))</f>
        <v/>
      </c>
      <c r="AM844" s="8">
        <f>IF(($D$844&lt;&gt;2)+($K$844&lt;&gt;2)+($R$844&lt;&gt;2)+($Y$844&lt;&gt;2)+($AF$844&lt;&gt;2)=0,2,IF((($D$844&lt;&gt;2)*$D$844+($K$844&lt;&gt;2)*$K$844+($R$844&lt;&gt;2)*$R$844+($Y$844&lt;&gt;2)*$Y$844+($AF$844&lt;&gt;2)*$AF$844)/(($D$844&lt;&gt;2)+($K$844&lt;&gt;2)+($R$844&lt;&gt;2)+($Y$844&lt;&gt;2)+($AF$844&lt;&gt;2))&gt;=0.5,1,0))</f>
        <v/>
      </c>
      <c r="AN844" s="8">
        <f>IF(($E$844&lt;&gt;2)+($L$844&lt;&gt;2)+($S$844&lt;&gt;2)+($Z$844&lt;&gt;2)+($AG$844&lt;&gt;2)=0,2,IF((($E$844&lt;&gt;2)*$E$844+($L$844&lt;&gt;2)*$L$844+($S$844&lt;&gt;2)*$S$844+($Z$844&lt;&gt;2)*$Z$844+($AG$844&lt;&gt;2)*$AG$844)/(($E$844&lt;&gt;2)+($L$844&lt;&gt;2)+($S$844&lt;&gt;2)+($Z$844&lt;&gt;2)+($AG$844&lt;&gt;2))&gt;=0.5,1,0))</f>
        <v/>
      </c>
      <c r="AO844" s="8">
        <f>IF(($F$844&lt;&gt;2)+($M$844&lt;&gt;2)+($T$844&lt;&gt;2)+($AA$844&lt;&gt;2)+($AH$844&lt;&gt;2)=0,2,IF((($F$844&lt;&gt;2)*$F$844+($M$844&lt;&gt;2)*$M$844+($T$844&lt;&gt;2)*$T$844+($AA$844&lt;&gt;2)*$AA$844+($AH$844&lt;&gt;2)*$AH$844)/(($F$844&lt;&gt;2)+($M$844&lt;&gt;2)+($T$844&lt;&gt;2)+($AA$844&lt;&gt;2)+($AH$844&lt;&gt;2))&gt;=0.5,1,0))</f>
        <v/>
      </c>
      <c r="AP844" s="8">
        <f>IF(($G$844&lt;&gt;2)+($N$844&lt;&gt;2)+($U$844&lt;&gt;2)+($AB$844&lt;&gt;2)+($AI$844&lt;&gt;2)=0,2,IF((($G$844&lt;&gt;2)*$G$844+($N$844&lt;&gt;2)*$N$844+($U$844&lt;&gt;2)*$U$844+($AB$844&lt;&gt;2)*$AB$844+($AI$844&lt;&gt;2)*$AI$844)/(($G$844&lt;&gt;2)+($N$844&lt;&gt;2)+($U$844&lt;&gt;2)+($AB$844&lt;&gt;2)+($AI$844&lt;&gt;2))&gt;=0.5,1,0))</f>
        <v/>
      </c>
      <c r="AR844" s="16">
        <f>'Ground truth'!$B$5</f>
        <v/>
      </c>
      <c r="AS844" s="16">
        <f>'Ground truth'!$C$5</f>
        <v/>
      </c>
      <c r="AT844" s="16">
        <f>'Ground truth'!$D$5</f>
        <v/>
      </c>
      <c r="AU844" s="16">
        <f>'Ground truth'!$E$5</f>
        <v/>
      </c>
      <c r="AV844" s="16">
        <f>'Ground truth'!$F$5</f>
        <v/>
      </c>
      <c r="AW844" s="16">
        <f>'Ground truth'!$G$5</f>
        <v/>
      </c>
    </row>
    <row r="845">
      <c r="A845" s="3" t="inlineStr">
        <is>
          <t>Power Subsystem</t>
        </is>
      </c>
      <c r="B845" s="8" t="n">
        <v>1</v>
      </c>
      <c r="C845" s="8" t="n">
        <v>1</v>
      </c>
      <c r="D845" s="8" t="n">
        <v>1</v>
      </c>
      <c r="E845" s="8" t="n">
        <v>1</v>
      </c>
      <c r="F845" s="8" t="n">
        <v>1</v>
      </c>
      <c r="G845" s="8" t="n">
        <v>1</v>
      </c>
      <c r="I845" s="20" t="n">
        <v>2</v>
      </c>
      <c r="J845" s="20" t="n">
        <v>2</v>
      </c>
      <c r="K845" s="20" t="n">
        <v>2</v>
      </c>
      <c r="L845" s="20" t="n">
        <v>2</v>
      </c>
      <c r="M845" s="20" t="n">
        <v>2</v>
      </c>
      <c r="N845" s="20" t="n">
        <v>2</v>
      </c>
      <c r="P845" s="20" t="n">
        <v>2</v>
      </c>
      <c r="Q845" s="20" t="n">
        <v>2</v>
      </c>
      <c r="R845" s="20" t="n">
        <v>2</v>
      </c>
      <c r="S845" s="8" t="n">
        <v>1</v>
      </c>
      <c r="T845" s="20" t="n">
        <v>2</v>
      </c>
      <c r="U845" s="20" t="n">
        <v>2</v>
      </c>
      <c r="W845" s="8" t="n">
        <v>1</v>
      </c>
      <c r="X845" s="8" t="n">
        <v>0</v>
      </c>
      <c r="Y845" s="8" t="n">
        <v>1</v>
      </c>
      <c r="Z845" s="8" t="n">
        <v>1</v>
      </c>
      <c r="AA845" s="8" t="n">
        <v>0</v>
      </c>
      <c r="AB845" s="8" t="n">
        <v>0</v>
      </c>
      <c r="AD845" s="8" t="n">
        <v>1</v>
      </c>
      <c r="AE845" s="8" t="n">
        <v>0</v>
      </c>
      <c r="AF845" s="8" t="n">
        <v>1</v>
      </c>
      <c r="AG845" s="8" t="n">
        <v>1</v>
      </c>
      <c r="AH845" s="8" t="n">
        <v>0</v>
      </c>
      <c r="AI845" s="8" t="n">
        <v>0</v>
      </c>
      <c r="AK845" s="8">
        <f>IF(($B$845&lt;&gt;2)+($I$845&lt;&gt;2)+($P$845&lt;&gt;2)+($W$845&lt;&gt;2)+($AD$845&lt;&gt;2)=0,2,IF((($B$845&lt;&gt;2)*$B$845+($I$845&lt;&gt;2)*$I$845+($P$845&lt;&gt;2)*$P$845+($W$845&lt;&gt;2)*$W$845+($AD$845&lt;&gt;2)*$AD$845)/(($B$845&lt;&gt;2)+($I$845&lt;&gt;2)+($P$845&lt;&gt;2)+($W$845&lt;&gt;2)+($AD$845&lt;&gt;2))&gt;=0.5,1,0))</f>
        <v/>
      </c>
      <c r="AL845" s="8">
        <f>IF(($C$845&lt;&gt;2)+($J$845&lt;&gt;2)+($Q$845&lt;&gt;2)+($X$845&lt;&gt;2)+($AE$845&lt;&gt;2)=0,2,IF((($C$845&lt;&gt;2)*$C$845+($J$845&lt;&gt;2)*$J$845+($Q$845&lt;&gt;2)*$Q$845+($X$845&lt;&gt;2)*$X$845+($AE$845&lt;&gt;2)*$AE$845)/(($C$845&lt;&gt;2)+($J$845&lt;&gt;2)+($Q$845&lt;&gt;2)+($X$845&lt;&gt;2)+($AE$845&lt;&gt;2))&gt;=0.5,1,0))</f>
        <v/>
      </c>
      <c r="AM845" s="8">
        <f>IF(($D$845&lt;&gt;2)+($K$845&lt;&gt;2)+($R$845&lt;&gt;2)+($Y$845&lt;&gt;2)+($AF$845&lt;&gt;2)=0,2,IF((($D$845&lt;&gt;2)*$D$845+($K$845&lt;&gt;2)*$K$845+($R$845&lt;&gt;2)*$R$845+($Y$845&lt;&gt;2)*$Y$845+($AF$845&lt;&gt;2)*$AF$845)/(($D$845&lt;&gt;2)+($K$845&lt;&gt;2)+($R$845&lt;&gt;2)+($Y$845&lt;&gt;2)+($AF$845&lt;&gt;2))&gt;=0.5,1,0))</f>
        <v/>
      </c>
      <c r="AN845" s="8">
        <f>IF(($E$845&lt;&gt;2)+($L$845&lt;&gt;2)+($S$845&lt;&gt;2)+($Z$845&lt;&gt;2)+($AG$845&lt;&gt;2)=0,2,IF((($E$845&lt;&gt;2)*$E$845+($L$845&lt;&gt;2)*$L$845+($S$845&lt;&gt;2)*$S$845+($Z$845&lt;&gt;2)*$Z$845+($AG$845&lt;&gt;2)*$AG$845)/(($E$845&lt;&gt;2)+($L$845&lt;&gt;2)+($S$845&lt;&gt;2)+($Z$845&lt;&gt;2)+($AG$845&lt;&gt;2))&gt;=0.5,1,0))</f>
        <v/>
      </c>
      <c r="AO845" s="8">
        <f>IF(($F$845&lt;&gt;2)+($M$845&lt;&gt;2)+($T$845&lt;&gt;2)+($AA$845&lt;&gt;2)+($AH$845&lt;&gt;2)=0,2,IF((($F$845&lt;&gt;2)*$F$845+($M$845&lt;&gt;2)*$M$845+($T$845&lt;&gt;2)*$T$845+($AA$845&lt;&gt;2)*$AA$845+($AH$845&lt;&gt;2)*$AH$845)/(($F$845&lt;&gt;2)+($M$845&lt;&gt;2)+($T$845&lt;&gt;2)+($AA$845&lt;&gt;2)+($AH$845&lt;&gt;2))&gt;=0.5,1,0))</f>
        <v/>
      </c>
      <c r="AP845" s="8">
        <f>IF(($G$845&lt;&gt;2)+($N$845&lt;&gt;2)+($U$845&lt;&gt;2)+($AB$845&lt;&gt;2)+($AI$845&lt;&gt;2)=0,2,IF((($G$845&lt;&gt;2)*$G$845+($N$845&lt;&gt;2)*$N$845+($U$845&lt;&gt;2)*$U$845+($AB$845&lt;&gt;2)*$AB$845+($AI$845&lt;&gt;2)*$AI$845)/(($G$845&lt;&gt;2)+($N$845&lt;&gt;2)+($U$845&lt;&gt;2)+($AB$845&lt;&gt;2)+($AI$845&lt;&gt;2))&gt;=0.5,1,0))</f>
        <v/>
      </c>
      <c r="AR845" s="16">
        <f>'Ground truth'!$B$6</f>
        <v/>
      </c>
      <c r="AS845" s="16">
        <f>'Ground truth'!$C$6</f>
        <v/>
      </c>
      <c r="AT845" s="16">
        <f>'Ground truth'!$D$6</f>
        <v/>
      </c>
      <c r="AU845" s="16">
        <f>'Ground truth'!$E$6</f>
        <v/>
      </c>
      <c r="AV845" s="16">
        <f>'Ground truth'!$F$6</f>
        <v/>
      </c>
      <c r="AW845" s="16">
        <f>'Ground truth'!$G$6</f>
        <v/>
      </c>
    </row>
    <row r="846">
      <c r="A846" s="3" t="inlineStr">
        <is>
          <t>Reaction Wheel</t>
        </is>
      </c>
      <c r="B846" s="8" t="n">
        <v>1</v>
      </c>
      <c r="C846" s="8" t="n">
        <v>1</v>
      </c>
      <c r="D846" s="8" t="n">
        <v>0</v>
      </c>
      <c r="E846" s="8" t="n">
        <v>1</v>
      </c>
      <c r="F846" s="8" t="n">
        <v>1</v>
      </c>
      <c r="G846" s="8" t="n">
        <v>1</v>
      </c>
      <c r="I846" s="20" t="n">
        <v>2</v>
      </c>
      <c r="J846" s="20" t="n">
        <v>2</v>
      </c>
      <c r="K846" s="20" t="n">
        <v>2</v>
      </c>
      <c r="L846" s="20" t="n">
        <v>2</v>
      </c>
      <c r="M846" s="20" t="n">
        <v>2</v>
      </c>
      <c r="N846" s="20" t="n">
        <v>2</v>
      </c>
      <c r="P846" s="20" t="n">
        <v>2</v>
      </c>
      <c r="Q846" s="20" t="n">
        <v>2</v>
      </c>
      <c r="R846" s="20" t="n">
        <v>2</v>
      </c>
      <c r="S846" s="20" t="n">
        <v>2</v>
      </c>
      <c r="T846" s="8" t="n">
        <v>1</v>
      </c>
      <c r="U846" s="20" t="n">
        <v>2</v>
      </c>
      <c r="W846" s="8" t="n">
        <v>1</v>
      </c>
      <c r="X846" s="8" t="n">
        <v>1</v>
      </c>
      <c r="Y846" s="8" t="n">
        <v>0</v>
      </c>
      <c r="Z846" s="8" t="n">
        <v>0</v>
      </c>
      <c r="AA846" s="8" t="n">
        <v>1</v>
      </c>
      <c r="AB846" s="8" t="n">
        <v>0</v>
      </c>
      <c r="AD846" s="8" t="n">
        <v>1</v>
      </c>
      <c r="AE846" s="8" t="n">
        <v>1</v>
      </c>
      <c r="AF846" s="8" t="n">
        <v>0</v>
      </c>
      <c r="AG846" s="8" t="n">
        <v>0</v>
      </c>
      <c r="AH846" s="8" t="n">
        <v>1</v>
      </c>
      <c r="AI846" s="8" t="n">
        <v>0</v>
      </c>
      <c r="AK846" s="8">
        <f>IF(($B$846&lt;&gt;2)+($I$846&lt;&gt;2)+($P$846&lt;&gt;2)+($W$846&lt;&gt;2)+($AD$846&lt;&gt;2)=0,2,IF((($B$846&lt;&gt;2)*$B$846+($I$846&lt;&gt;2)*$I$846+($P$846&lt;&gt;2)*$P$846+($W$846&lt;&gt;2)*$W$846+($AD$846&lt;&gt;2)*$AD$846)/(($B$846&lt;&gt;2)+($I$846&lt;&gt;2)+($P$846&lt;&gt;2)+($W$846&lt;&gt;2)+($AD$846&lt;&gt;2))&gt;=0.5,1,0))</f>
        <v/>
      </c>
      <c r="AL846" s="8">
        <f>IF(($C$846&lt;&gt;2)+($J$846&lt;&gt;2)+($Q$846&lt;&gt;2)+($X$846&lt;&gt;2)+($AE$846&lt;&gt;2)=0,2,IF((($C$846&lt;&gt;2)*$C$846+($J$846&lt;&gt;2)*$J$846+($Q$846&lt;&gt;2)*$Q$846+($X$846&lt;&gt;2)*$X$846+($AE$846&lt;&gt;2)*$AE$846)/(($C$846&lt;&gt;2)+($J$846&lt;&gt;2)+($Q$846&lt;&gt;2)+($X$846&lt;&gt;2)+($AE$846&lt;&gt;2))&gt;=0.5,1,0))</f>
        <v/>
      </c>
      <c r="AM846" s="8">
        <f>IF(($D$846&lt;&gt;2)+($K$846&lt;&gt;2)+($R$846&lt;&gt;2)+($Y$846&lt;&gt;2)+($AF$846&lt;&gt;2)=0,2,IF((($D$846&lt;&gt;2)*$D$846+($K$846&lt;&gt;2)*$K$846+($R$846&lt;&gt;2)*$R$846+($Y$846&lt;&gt;2)*$Y$846+($AF$846&lt;&gt;2)*$AF$846)/(($D$846&lt;&gt;2)+($K$846&lt;&gt;2)+($R$846&lt;&gt;2)+($Y$846&lt;&gt;2)+($AF$846&lt;&gt;2))&gt;=0.5,1,0))</f>
        <v/>
      </c>
      <c r="AN846" s="8">
        <f>IF(($E$846&lt;&gt;2)+($L$846&lt;&gt;2)+($S$846&lt;&gt;2)+($Z$846&lt;&gt;2)+($AG$846&lt;&gt;2)=0,2,IF((($E$846&lt;&gt;2)*$E$846+($L$846&lt;&gt;2)*$L$846+($S$846&lt;&gt;2)*$S$846+($Z$846&lt;&gt;2)*$Z$846+($AG$846&lt;&gt;2)*$AG$846)/(($E$846&lt;&gt;2)+($L$846&lt;&gt;2)+($S$846&lt;&gt;2)+($Z$846&lt;&gt;2)+($AG$846&lt;&gt;2))&gt;=0.5,1,0))</f>
        <v/>
      </c>
      <c r="AO846" s="8">
        <f>IF(($F$846&lt;&gt;2)+($M$846&lt;&gt;2)+($T$846&lt;&gt;2)+($AA$846&lt;&gt;2)+($AH$846&lt;&gt;2)=0,2,IF((($F$846&lt;&gt;2)*$F$846+($M$846&lt;&gt;2)*$M$846+($T$846&lt;&gt;2)*$T$846+($AA$846&lt;&gt;2)*$AA$846+($AH$846&lt;&gt;2)*$AH$846)/(($F$846&lt;&gt;2)+($M$846&lt;&gt;2)+($T$846&lt;&gt;2)+($AA$846&lt;&gt;2)+($AH$846&lt;&gt;2))&gt;=0.5,1,0))</f>
        <v/>
      </c>
      <c r="AP846" s="8">
        <f>IF(($G$846&lt;&gt;2)+($N$846&lt;&gt;2)+($U$846&lt;&gt;2)+($AB$846&lt;&gt;2)+($AI$846&lt;&gt;2)=0,2,IF((($G$846&lt;&gt;2)*$G$846+($N$846&lt;&gt;2)*$N$846+($U$846&lt;&gt;2)*$U$846+($AB$846&lt;&gt;2)*$AB$846+($AI$846&lt;&gt;2)*$AI$846)/(($G$846&lt;&gt;2)+($N$846&lt;&gt;2)+($U$846&lt;&gt;2)+($AB$846&lt;&gt;2)+($AI$846&lt;&gt;2))&gt;=0.5,1,0))</f>
        <v/>
      </c>
      <c r="AR846" s="16">
        <f>'Ground truth'!$B$7</f>
        <v/>
      </c>
      <c r="AS846" s="16">
        <f>'Ground truth'!$C$7</f>
        <v/>
      </c>
      <c r="AT846" s="16">
        <f>'Ground truth'!$D$7</f>
        <v/>
      </c>
      <c r="AU846" s="16">
        <f>'Ground truth'!$E$7</f>
        <v/>
      </c>
      <c r="AV846" s="16">
        <f>'Ground truth'!$F$7</f>
        <v/>
      </c>
      <c r="AW846" s="16">
        <f>'Ground truth'!$G$7</f>
        <v/>
      </c>
    </row>
    <row r="847">
      <c r="A847" s="3" t="inlineStr">
        <is>
          <t>GNC Software</t>
        </is>
      </c>
      <c r="B847" s="8" t="n">
        <v>0</v>
      </c>
      <c r="C847" s="8" t="n">
        <v>1</v>
      </c>
      <c r="D847" s="8" t="n">
        <v>0</v>
      </c>
      <c r="E847" s="8" t="n">
        <v>0</v>
      </c>
      <c r="F847" s="8" t="n">
        <v>0</v>
      </c>
      <c r="G847" s="8" t="n">
        <v>1</v>
      </c>
      <c r="I847" s="20" t="n">
        <v>2</v>
      </c>
      <c r="J847" s="20" t="n">
        <v>2</v>
      </c>
      <c r="K847" s="20" t="n">
        <v>2</v>
      </c>
      <c r="L847" s="20" t="n">
        <v>2</v>
      </c>
      <c r="M847" s="20" t="n">
        <v>2</v>
      </c>
      <c r="N847" s="20" t="n">
        <v>2</v>
      </c>
      <c r="P847" s="20" t="n">
        <v>2</v>
      </c>
      <c r="Q847" s="20" t="n">
        <v>2</v>
      </c>
      <c r="R847" s="20" t="n">
        <v>2</v>
      </c>
      <c r="S847" s="20" t="n">
        <v>2</v>
      </c>
      <c r="T847" s="20" t="n">
        <v>2</v>
      </c>
      <c r="U847" s="8" t="n">
        <v>1</v>
      </c>
      <c r="W847" s="8" t="n">
        <v>1</v>
      </c>
      <c r="X847" s="8" t="n">
        <v>0</v>
      </c>
      <c r="Y847" s="8" t="n">
        <v>0</v>
      </c>
      <c r="Z847" s="8" t="n">
        <v>0</v>
      </c>
      <c r="AA847" s="8" t="n">
        <v>0</v>
      </c>
      <c r="AB847" s="8" t="n">
        <v>1</v>
      </c>
      <c r="AD847" s="8" t="n">
        <v>1</v>
      </c>
      <c r="AE847" s="8" t="n">
        <v>0</v>
      </c>
      <c r="AF847" s="8" t="n">
        <v>0</v>
      </c>
      <c r="AG847" s="8" t="n">
        <v>0</v>
      </c>
      <c r="AH847" s="8" t="n">
        <v>0</v>
      </c>
      <c r="AI847" s="8" t="n">
        <v>1</v>
      </c>
      <c r="AK847" s="8">
        <f>IF(($B$847&lt;&gt;2)+($I$847&lt;&gt;2)+($P$847&lt;&gt;2)+($W$847&lt;&gt;2)+($AD$847&lt;&gt;2)=0,2,IF((($B$847&lt;&gt;2)*$B$847+($I$847&lt;&gt;2)*$I$847+($P$847&lt;&gt;2)*$P$847+($W$847&lt;&gt;2)*$W$847+($AD$847&lt;&gt;2)*$AD$847)/(($B$847&lt;&gt;2)+($I$847&lt;&gt;2)+($P$847&lt;&gt;2)+($W$847&lt;&gt;2)+($AD$847&lt;&gt;2))&gt;=0.5,1,0))</f>
        <v/>
      </c>
      <c r="AL847" s="8">
        <f>IF(($C$847&lt;&gt;2)+($J$847&lt;&gt;2)+($Q$847&lt;&gt;2)+($X$847&lt;&gt;2)+($AE$847&lt;&gt;2)=0,2,IF((($C$847&lt;&gt;2)*$C$847+($J$847&lt;&gt;2)*$J$847+($Q$847&lt;&gt;2)*$Q$847+($X$847&lt;&gt;2)*$X$847+($AE$847&lt;&gt;2)*$AE$847)/(($C$847&lt;&gt;2)+($J$847&lt;&gt;2)+($Q$847&lt;&gt;2)+($X$847&lt;&gt;2)+($AE$847&lt;&gt;2))&gt;=0.5,1,0))</f>
        <v/>
      </c>
      <c r="AM847" s="8">
        <f>IF(($D$847&lt;&gt;2)+($K$847&lt;&gt;2)+($R$847&lt;&gt;2)+($Y$847&lt;&gt;2)+($AF$847&lt;&gt;2)=0,2,IF((($D$847&lt;&gt;2)*$D$847+($K$847&lt;&gt;2)*$K$847+($R$847&lt;&gt;2)*$R$847+($Y$847&lt;&gt;2)*$Y$847+($AF$847&lt;&gt;2)*$AF$847)/(($D$847&lt;&gt;2)+($K$847&lt;&gt;2)+($R$847&lt;&gt;2)+($Y$847&lt;&gt;2)+($AF$847&lt;&gt;2))&gt;=0.5,1,0))</f>
        <v/>
      </c>
      <c r="AN847" s="8">
        <f>IF(($E$847&lt;&gt;2)+($L$847&lt;&gt;2)+($S$847&lt;&gt;2)+($Z$847&lt;&gt;2)+($AG$847&lt;&gt;2)=0,2,IF((($E$847&lt;&gt;2)*$E$847+($L$847&lt;&gt;2)*$L$847+($S$847&lt;&gt;2)*$S$847+($Z$847&lt;&gt;2)*$Z$847+($AG$847&lt;&gt;2)*$AG$847)/(($E$847&lt;&gt;2)+($L$847&lt;&gt;2)+($S$847&lt;&gt;2)+($Z$847&lt;&gt;2)+($AG$847&lt;&gt;2))&gt;=0.5,1,0))</f>
        <v/>
      </c>
      <c r="AO847" s="8">
        <f>IF(($F$847&lt;&gt;2)+($M$847&lt;&gt;2)+($T$847&lt;&gt;2)+($AA$847&lt;&gt;2)+($AH$847&lt;&gt;2)=0,2,IF((($F$847&lt;&gt;2)*$F$847+($M$847&lt;&gt;2)*$M$847+($T$847&lt;&gt;2)*$T$847+($AA$847&lt;&gt;2)*$AA$847+($AH$847&lt;&gt;2)*$AH$847)/(($F$847&lt;&gt;2)+($M$847&lt;&gt;2)+($T$847&lt;&gt;2)+($AA$847&lt;&gt;2)+($AH$847&lt;&gt;2))&gt;=0.5,1,0))</f>
        <v/>
      </c>
      <c r="AP847" s="8">
        <f>IF(($G$847&lt;&gt;2)+($N$847&lt;&gt;2)+($U$847&lt;&gt;2)+($AB$847&lt;&gt;2)+($AI$847&lt;&gt;2)=0,2,IF((($G$847&lt;&gt;2)*$G$847+($N$847&lt;&gt;2)*$N$847+($U$847&lt;&gt;2)*$U$847+($AB$847&lt;&gt;2)*$AB$847+($AI$847&lt;&gt;2)*$AI$847)/(($G$847&lt;&gt;2)+($N$847&lt;&gt;2)+($U$847&lt;&gt;2)+($AB$847&lt;&gt;2)+($AI$847&lt;&gt;2))&gt;=0.5,1,0))</f>
        <v/>
      </c>
      <c r="AR847" s="16">
        <f>'Ground truth'!$B$8</f>
        <v/>
      </c>
      <c r="AS847" s="16">
        <f>'Ground truth'!$C$8</f>
        <v/>
      </c>
      <c r="AT847" s="16">
        <f>'Ground truth'!$D$8</f>
        <v/>
      </c>
      <c r="AU847" s="16">
        <f>'Ground truth'!$E$8</f>
        <v/>
      </c>
      <c r="AV847" s="16">
        <f>'Ground truth'!$F$8</f>
        <v/>
      </c>
      <c r="AW847" s="16">
        <f>'Ground truth'!$G$8</f>
        <v/>
      </c>
    </row>
    <row r="849">
      <c r="A849" s="17" t="inlineStr">
        <is>
          <t>metrics — confident-only (unsure excluded from denominators)</t>
        </is>
      </c>
      <c r="B849" s="10" t="inlineStr">
        <is>
          <t>run 1</t>
        </is>
      </c>
      <c r="C849" s="10" t="inlineStr">
        <is>
          <t>run 2</t>
        </is>
      </c>
      <c r="D849" s="10" t="inlineStr">
        <is>
          <t>run 3</t>
        </is>
      </c>
      <c r="E849" s="10" t="inlineStr">
        <is>
          <t>run 4</t>
        </is>
      </c>
      <c r="F849" s="10" t="inlineStr">
        <is>
          <t>run 5</t>
        </is>
      </c>
      <c r="G849" s="10" t="inlineStr">
        <is>
          <t>avg-matrix</t>
        </is>
      </c>
      <c r="H849" s="10" t="inlineStr">
        <is>
          <t>mean</t>
        </is>
      </c>
      <c r="I849" s="10" t="inlineStr">
        <is>
          <t>std (pop.)</t>
        </is>
      </c>
      <c r="J849" s="17" t="inlineStr">
        <is>
          <t>notes</t>
        </is>
      </c>
    </row>
    <row r="850">
      <c r="A850" s="7" t="inlineStr">
        <is>
          <t>TP</t>
        </is>
      </c>
      <c r="B850" s="7">
        <f>SUMPRODUCT(($B$842:$G$847=1)*('Ground truth'!$B$3:$G$8=1))</f>
        <v/>
      </c>
      <c r="C850" s="7">
        <f>SUMPRODUCT(($I$842:$N$847=1)*('Ground truth'!$B$3:$G$8=1))</f>
        <v/>
      </c>
      <c r="D850" s="7">
        <f>SUMPRODUCT(($P$842:$U$847=1)*('Ground truth'!$B$3:$G$8=1))</f>
        <v/>
      </c>
      <c r="E850" s="7">
        <f>SUMPRODUCT(($W$842:$AB$847=1)*('Ground truth'!$B$3:$G$8=1))</f>
        <v/>
      </c>
      <c r="F850" s="7">
        <f>SUMPRODUCT(($AD$842:$AI$847=1)*('Ground truth'!$B$3:$G$8=1))</f>
        <v/>
      </c>
      <c r="G850" s="7">
        <f>SUMPRODUCT(($AK$842:$AP$847=1)*('Ground truth'!$B$3:$G$8=1))</f>
        <v/>
      </c>
      <c r="H850" s="12">
        <f>AVERAGE($B$850:$F$850)</f>
        <v/>
      </c>
      <c r="I850" s="12">
        <f>STDEV.P($B$850:$F$850)</f>
        <v/>
      </c>
    </row>
    <row r="851">
      <c r="A851" s="7" t="inlineStr">
        <is>
          <t>TN</t>
        </is>
      </c>
      <c r="B851" s="7">
        <f>SUMPRODUCT(($B$842:$G$847=0)*('Ground truth'!$B$3:$G$8=0))</f>
        <v/>
      </c>
      <c r="C851" s="7">
        <f>SUMPRODUCT(($I$842:$N$847=0)*('Ground truth'!$B$3:$G$8=0))</f>
        <v/>
      </c>
      <c r="D851" s="7">
        <f>SUMPRODUCT(($P$842:$U$847=0)*('Ground truth'!$B$3:$G$8=0))</f>
        <v/>
      </c>
      <c r="E851" s="7">
        <f>SUMPRODUCT(($W$842:$AB$847=0)*('Ground truth'!$B$3:$G$8=0))</f>
        <v/>
      </c>
      <c r="F851" s="7">
        <f>SUMPRODUCT(($AD$842:$AI$847=0)*('Ground truth'!$B$3:$G$8=0))</f>
        <v/>
      </c>
      <c r="G851" s="7">
        <f>SUMPRODUCT(($AK$842:$AP$847=0)*('Ground truth'!$B$3:$G$8=0))</f>
        <v/>
      </c>
      <c r="H851" s="12">
        <f>AVERAGE($B$851:$F$851)</f>
        <v/>
      </c>
      <c r="I851" s="12">
        <f>STDEV.P($B$851:$F$851)</f>
        <v/>
      </c>
    </row>
    <row r="852">
      <c r="A852" s="7" t="inlineStr">
        <is>
          <t>FP</t>
        </is>
      </c>
      <c r="B852" s="7">
        <f>SUMPRODUCT(($B$842:$G$847=1)*('Ground truth'!$B$3:$G$8=0))</f>
        <v/>
      </c>
      <c r="C852" s="7">
        <f>SUMPRODUCT(($I$842:$N$847=1)*('Ground truth'!$B$3:$G$8=0))</f>
        <v/>
      </c>
      <c r="D852" s="7">
        <f>SUMPRODUCT(($P$842:$U$847=1)*('Ground truth'!$B$3:$G$8=0))</f>
        <v/>
      </c>
      <c r="E852" s="7">
        <f>SUMPRODUCT(($W$842:$AB$847=1)*('Ground truth'!$B$3:$G$8=0))</f>
        <v/>
      </c>
      <c r="F852" s="7">
        <f>SUMPRODUCT(($AD$842:$AI$847=1)*('Ground truth'!$B$3:$G$8=0))</f>
        <v/>
      </c>
      <c r="G852" s="7">
        <f>SUMPRODUCT(($AK$842:$AP$847=1)*('Ground truth'!$B$3:$G$8=0))</f>
        <v/>
      </c>
      <c r="H852" s="12">
        <f>AVERAGE($B$852:$F$852)</f>
        <v/>
      </c>
      <c r="I852" s="12">
        <f>STDEV.P($B$852:$F$852)</f>
        <v/>
      </c>
    </row>
    <row r="853">
      <c r="A853" s="7" t="inlineStr">
        <is>
          <t>FN</t>
        </is>
      </c>
      <c r="B853" s="7">
        <f>SUMPRODUCT(($B$842:$G$847=0)*('Ground truth'!$B$3:$G$8=1))</f>
        <v/>
      </c>
      <c r="C853" s="7">
        <f>SUMPRODUCT(($I$842:$N$847=0)*('Ground truth'!$B$3:$G$8=1))</f>
        <v/>
      </c>
      <c r="D853" s="7">
        <f>SUMPRODUCT(($P$842:$U$847=0)*('Ground truth'!$B$3:$G$8=1))</f>
        <v/>
      </c>
      <c r="E853" s="7">
        <f>SUMPRODUCT(($W$842:$AB$847=0)*('Ground truth'!$B$3:$G$8=1))</f>
        <v/>
      </c>
      <c r="F853" s="7">
        <f>SUMPRODUCT(($AD$842:$AI$847=0)*('Ground truth'!$B$3:$G$8=1))</f>
        <v/>
      </c>
      <c r="G853" s="7">
        <f>SUMPRODUCT(($AK$842:$AP$847=0)*('Ground truth'!$B$3:$G$8=1))</f>
        <v/>
      </c>
      <c r="H853" s="12">
        <f>AVERAGE($B$853:$F$853)</f>
        <v/>
      </c>
      <c r="I853" s="12">
        <f>STDEV.P($B$853:$F$853)</f>
        <v/>
      </c>
    </row>
    <row r="854">
      <c r="A854" s="4" t="inlineStr">
        <is>
          <t>Precision</t>
        </is>
      </c>
      <c r="B854" s="12">
        <f>IFERROR($B$850/($B$850+$B$852),0)</f>
        <v/>
      </c>
      <c r="C854" s="12">
        <f>IFERROR($C$850/($C$850+$C$852),0)</f>
        <v/>
      </c>
      <c r="D854" s="12">
        <f>IFERROR($D$850/($D$850+$D$852),0)</f>
        <v/>
      </c>
      <c r="E854" s="12">
        <f>IFERROR($E$850/($E$850+$E$852),0)</f>
        <v/>
      </c>
      <c r="F854" s="12">
        <f>IFERROR($F$850/($F$850+$F$852),0)</f>
        <v/>
      </c>
      <c r="G854" s="12">
        <f>IFERROR($G$850/($G$850+$G$852),0)</f>
        <v/>
      </c>
      <c r="H854" s="18">
        <f>AVERAGE($B$854:$F$854)</f>
        <v/>
      </c>
      <c r="I854" s="18">
        <f>STDEV.P($B$854:$F$854)</f>
        <v/>
      </c>
    </row>
    <row r="855">
      <c r="A855" s="4" t="inlineStr">
        <is>
          <t>Recall</t>
        </is>
      </c>
      <c r="B855" s="12">
        <f>IFERROR($B$850/($B$850+$B$853),0)</f>
        <v/>
      </c>
      <c r="C855" s="12">
        <f>IFERROR($C$850/($C$850+$C$853),0)</f>
        <v/>
      </c>
      <c r="D855" s="12">
        <f>IFERROR($D$850/($D$850+$D$853),0)</f>
        <v/>
      </c>
      <c r="E855" s="12">
        <f>IFERROR($E$850/($E$850+$E$853),0)</f>
        <v/>
      </c>
      <c r="F855" s="12">
        <f>IFERROR($F$850/($F$850+$F$853),0)</f>
        <v/>
      </c>
      <c r="G855" s="12">
        <f>IFERROR($G$850/($G$850+$G$853),0)</f>
        <v/>
      </c>
      <c r="H855" s="18">
        <f>AVERAGE($B$855:$F$855)</f>
        <v/>
      </c>
      <c r="I855" s="18">
        <f>STDEV.P($B$855:$F$855)</f>
        <v/>
      </c>
    </row>
    <row r="856">
      <c r="A856" s="4" t="inlineStr">
        <is>
          <t>F1</t>
        </is>
      </c>
      <c r="B856" s="12">
        <f>IFERROR(2*$B$854*$B$855/($B$854+$B$855),0)</f>
        <v/>
      </c>
      <c r="C856" s="12">
        <f>IFERROR(2*$C$854*$C$855/($C$854+$C$855),0)</f>
        <v/>
      </c>
      <c r="D856" s="12">
        <f>IFERROR(2*$D$854*$D$855/($D$854+$D$855),0)</f>
        <v/>
      </c>
      <c r="E856" s="12">
        <f>IFERROR(2*$E$854*$E$855/($E$854+$E$855),0)</f>
        <v/>
      </c>
      <c r="F856" s="12">
        <f>IFERROR(2*$F$854*$F$855/($F$854+$F$855),0)</f>
        <v/>
      </c>
      <c r="G856" s="12">
        <f>IFERROR(2*$G$854*$G$855/($G$854+$G$855),0)</f>
        <v/>
      </c>
      <c r="H856" s="18">
        <f>AVERAGE($B$856:$F$856)</f>
        <v/>
      </c>
      <c r="I856" s="18">
        <f>STDEV.P($B$856:$F$856)</f>
        <v/>
      </c>
    </row>
    <row r="857">
      <c r="A857" s="4" t="inlineStr">
        <is>
          <t>Accuracy</t>
        </is>
      </c>
      <c r="B857" s="12">
        <f>IFERROR(($B$850+$B$851)/($B$850+$B$851+$B$852+$B$853),0)</f>
        <v/>
      </c>
      <c r="C857" s="12">
        <f>IFERROR(($C$850+$C$851)/($C$850+$C$851+$C$852+$C$853),0)</f>
        <v/>
      </c>
      <c r="D857" s="12">
        <f>IFERROR(($D$850+$D$851)/($D$850+$D$851+$D$852+$D$853),0)</f>
        <v/>
      </c>
      <c r="E857" s="12">
        <f>IFERROR(($E$850+$E$851)/($E$850+$E$851+$E$852+$E$853),0)</f>
        <v/>
      </c>
      <c r="F857" s="12">
        <f>IFERROR(($F$850+$F$851)/($F$850+$F$851+$F$852+$F$853),0)</f>
        <v/>
      </c>
      <c r="G857" s="12">
        <f>IFERROR(($G$850+$G$851)/($G$850+$G$851+$G$852+$G$853),0)</f>
        <v/>
      </c>
      <c r="H857" s="18">
        <f>AVERAGE($B$857:$F$857)</f>
        <v/>
      </c>
      <c r="I857" s="18">
        <f>STDEV.P($B$857:$F$857)</f>
        <v/>
      </c>
    </row>
    <row r="858">
      <c r="A858" s="4" t="inlineStr">
        <is>
          <t>Edit distance</t>
        </is>
      </c>
      <c r="B858" s="12">
        <f>SUMPRODUCT(ABS('Ground truth'!$B$3:$G$8-$B$842:$G$847))</f>
        <v/>
      </c>
      <c r="C858" s="12">
        <f>SUMPRODUCT(ABS('Ground truth'!$B$3:$G$8-$I$842:$N$847))</f>
        <v/>
      </c>
      <c r="D858" s="12">
        <f>SUMPRODUCT(ABS('Ground truth'!$B$3:$G$8-$P$842:$U$847))</f>
        <v/>
      </c>
      <c r="E858" s="12">
        <f>SUMPRODUCT(ABS('Ground truth'!$B$3:$G$8-$W$842:$AB$847))</f>
        <v/>
      </c>
      <c r="F858" s="12">
        <f>SUMPRODUCT(ABS('Ground truth'!$B$3:$G$8-$AD$842:$AI$847))</f>
        <v/>
      </c>
      <c r="G858" s="12">
        <f>SUMPRODUCT(ABS('Ground truth'!$B$3:$G$8-$AK$842:$AP$847))</f>
        <v/>
      </c>
      <c r="H858" s="18">
        <f>AVERAGE($B$858:$F$858)</f>
        <v/>
      </c>
      <c r="I858" s="18">
        <f>STDEV.P($B$858:$F$858)</f>
        <v/>
      </c>
    </row>
    <row r="859">
      <c r="A859" s="4" t="inlineStr">
        <is>
          <t>Spectral distance</t>
        </is>
      </c>
      <c r="B859" s="12">
        <f>SQRT(SUMPRODUCT(('Ground truth'!$J$3:$J$8-$B$869:$B$874)^2))</f>
        <v/>
      </c>
      <c r="C859" s="12">
        <f>SQRT(SUMPRODUCT(('Ground truth'!$J$3:$J$8-$C$869:$C$874)^2))</f>
        <v/>
      </c>
      <c r="D859" s="12">
        <f>SQRT(SUMPRODUCT(('Ground truth'!$J$3:$J$8-$D$869:$D$874)^2))</f>
        <v/>
      </c>
      <c r="E859" s="12">
        <f>SQRT(SUMPRODUCT(('Ground truth'!$J$3:$J$8-$E$869:$E$874)^2))</f>
        <v/>
      </c>
      <c r="F859" s="12">
        <f>SQRT(SUMPRODUCT(('Ground truth'!$J$3:$J$8-$F$869:$F$874)^2))</f>
        <v/>
      </c>
      <c r="G859" s="12">
        <f>SQRT(SUMPRODUCT(('Ground truth'!$J$3:$J$8-$G$869:$G$874)^2))</f>
        <v/>
      </c>
      <c r="H859" s="18">
        <f>AVERAGE($B$859:$F$859)</f>
        <v/>
      </c>
      <c r="I859" s="18">
        <f>STDEV.P($B$859:$F$859)</f>
        <v/>
      </c>
    </row>
    <row r="860">
      <c r="A860" s="4" t="inlineStr">
        <is>
          <t>Unsure cells</t>
        </is>
      </c>
      <c r="B860" s="7">
        <f>COUNTIF($B$842:$G$847,2)</f>
        <v/>
      </c>
      <c r="C860" s="7">
        <f>COUNTIF($I$842:$N$847,2)</f>
        <v/>
      </c>
      <c r="D860" s="7">
        <f>COUNTIF($P$842:$U$847,2)</f>
        <v/>
      </c>
      <c r="E860" s="7">
        <f>COUNTIF($W$842:$AB$847,2)</f>
        <v/>
      </c>
      <c r="F860" s="7">
        <f>COUNTIF($AD$842:$AI$847,2)</f>
        <v/>
      </c>
      <c r="G860" s="7">
        <f>COUNTIF($AK$842:$AP$847,2)</f>
        <v/>
      </c>
      <c r="H860" s="12">
        <f>AVERAGE($B$860:$F$860)</f>
        <v/>
      </c>
      <c r="I860" s="12">
        <f>STDEV.P($B$860:$F$860)</f>
        <v/>
      </c>
    </row>
    <row r="861">
      <c r="A861" s="3" t="inlineStr">
        <is>
          <t>eigenvalues (real part, numpy order; pasted)</t>
        </is>
      </c>
    </row>
    <row r="862">
      <c r="A862" s="3" t="inlineStr">
        <is>
          <t xml:space="preserve">  λ1</t>
        </is>
      </c>
      <c r="B862" s="19" t="n">
        <v>4.696392779347093</v>
      </c>
      <c r="C862" s="19" t="n">
        <v>12</v>
      </c>
      <c r="D862" s="19" t="n">
        <v>-1</v>
      </c>
      <c r="E862" s="19" t="n">
        <v>3.893067503196975</v>
      </c>
      <c r="F862" s="19" t="n">
        <v>3.893067503196975</v>
      </c>
      <c r="G862" s="19" t="n">
        <v>3.893067503196975</v>
      </c>
    </row>
    <row r="863">
      <c r="A863" s="3" t="inlineStr">
        <is>
          <t xml:space="preserve">  λ2</t>
        </is>
      </c>
      <c r="B863" s="19" t="n">
        <v>-0.5181986993263408</v>
      </c>
      <c r="C863" s="19" t="n">
        <v>-8.772668280098325e-48</v>
      </c>
      <c r="D863" s="19" t="n">
        <v>11</v>
      </c>
      <c r="E863" s="19" t="n">
        <v>1.390824659949105</v>
      </c>
      <c r="F863" s="19" t="n">
        <v>1.390824659949105</v>
      </c>
      <c r="G863" s="19" t="n">
        <v>1.390824659949105</v>
      </c>
    </row>
    <row r="864">
      <c r="A864" s="3" t="inlineStr">
        <is>
          <t xml:space="preserve">  λ3</t>
        </is>
      </c>
      <c r="B864" s="19" t="n">
        <v>0.999999999999999</v>
      </c>
      <c r="C864" s="19" t="n">
        <v>0</v>
      </c>
      <c r="D864" s="19" t="n">
        <v>-1</v>
      </c>
      <c r="E864" s="19" t="n">
        <v>-0.8486374427074171</v>
      </c>
      <c r="F864" s="19" t="n">
        <v>-0.8486374427074171</v>
      </c>
      <c r="G864" s="19" t="n">
        <v>-0.8486374427074171</v>
      </c>
    </row>
    <row r="865">
      <c r="A865" s="3" t="inlineStr">
        <is>
          <t xml:space="preserve">  λ4</t>
        </is>
      </c>
      <c r="B865" s="19" t="n">
        <v>0.8218059199792447</v>
      </c>
      <c r="C865" s="19" t="n">
        <v>2.736911063134407e-48</v>
      </c>
      <c r="D865" s="19" t="n">
        <v>-1</v>
      </c>
      <c r="E865" s="19" t="n">
        <v>-0.4352547204386648</v>
      </c>
      <c r="F865" s="19" t="n">
        <v>-0.4352547204386648</v>
      </c>
      <c r="G865" s="19" t="n">
        <v>-0.4352547204386648</v>
      </c>
    </row>
    <row r="866">
      <c r="A866" s="3" t="inlineStr">
        <is>
          <t xml:space="preserve">  λ5</t>
        </is>
      </c>
      <c r="B866" s="19" t="n">
        <v>1.318454577123562e-16</v>
      </c>
      <c r="C866" s="19" t="n">
        <v>2.740971465239936e-80</v>
      </c>
      <c r="D866" s="19" t="n">
        <v>-1</v>
      </c>
      <c r="E866" s="19" t="n">
        <v>1</v>
      </c>
      <c r="F866" s="19" t="n">
        <v>1</v>
      </c>
      <c r="G866" s="19" t="n">
        <v>1</v>
      </c>
    </row>
    <row r="867">
      <c r="A867" s="3" t="inlineStr">
        <is>
          <t xml:space="preserve">  λ6</t>
        </is>
      </c>
      <c r="B867" s="19" t="n">
        <v>4.126575505857463e-16</v>
      </c>
      <c r="C867" s="19" t="n">
        <v>2.740971465239936e-80</v>
      </c>
      <c r="D867" s="19" t="n">
        <v>-1</v>
      </c>
      <c r="E867" s="19" t="n">
        <v>1</v>
      </c>
      <c r="F867" s="19" t="n">
        <v>1</v>
      </c>
      <c r="G867" s="19" t="n">
        <v>1</v>
      </c>
    </row>
    <row r="868">
      <c r="A868" s="3" t="inlineStr">
        <is>
          <t>eigenvalues sorted desc (LARGE)</t>
        </is>
      </c>
    </row>
    <row r="869">
      <c r="A869" s="3" t="inlineStr">
        <is>
          <t xml:space="preserve">  λ(1)</t>
        </is>
      </c>
      <c r="B869" s="19">
        <f>LARGE($B$862:$B$867,1)</f>
        <v/>
      </c>
      <c r="C869" s="19">
        <f>LARGE($C$862:$C$867,1)</f>
        <v/>
      </c>
      <c r="D869" s="19">
        <f>LARGE($D$862:$D$867,1)</f>
        <v/>
      </c>
      <c r="E869" s="19">
        <f>LARGE($E$862:$E$867,1)</f>
        <v/>
      </c>
      <c r="F869" s="19">
        <f>LARGE($F$862:$F$867,1)</f>
        <v/>
      </c>
      <c r="G869" s="19">
        <f>LARGE($G$862:$G$867,1)</f>
        <v/>
      </c>
    </row>
    <row r="870">
      <c r="A870" s="3" t="inlineStr">
        <is>
          <t xml:space="preserve">  λ(2)</t>
        </is>
      </c>
      <c r="B870" s="19">
        <f>LARGE($B$862:$B$867,2)</f>
        <v/>
      </c>
      <c r="C870" s="19">
        <f>LARGE($C$862:$C$867,2)</f>
        <v/>
      </c>
      <c r="D870" s="19">
        <f>LARGE($D$862:$D$867,2)</f>
        <v/>
      </c>
      <c r="E870" s="19">
        <f>LARGE($E$862:$E$867,2)</f>
        <v/>
      </c>
      <c r="F870" s="19">
        <f>LARGE($F$862:$F$867,2)</f>
        <v/>
      </c>
      <c r="G870" s="19">
        <f>LARGE($G$862:$G$867,2)</f>
        <v/>
      </c>
    </row>
    <row r="871">
      <c r="A871" s="3" t="inlineStr">
        <is>
          <t xml:space="preserve">  λ(3)</t>
        </is>
      </c>
      <c r="B871" s="19">
        <f>LARGE($B$862:$B$867,3)</f>
        <v/>
      </c>
      <c r="C871" s="19">
        <f>LARGE($C$862:$C$867,3)</f>
        <v/>
      </c>
      <c r="D871" s="19">
        <f>LARGE($D$862:$D$867,3)</f>
        <v/>
      </c>
      <c r="E871" s="19">
        <f>LARGE($E$862:$E$867,3)</f>
        <v/>
      </c>
      <c r="F871" s="19">
        <f>LARGE($F$862:$F$867,3)</f>
        <v/>
      </c>
      <c r="G871" s="19">
        <f>LARGE($G$862:$G$867,3)</f>
        <v/>
      </c>
    </row>
    <row r="872">
      <c r="A872" s="3" t="inlineStr">
        <is>
          <t xml:space="preserve">  λ(4)</t>
        </is>
      </c>
      <c r="B872" s="19">
        <f>LARGE($B$862:$B$867,4)</f>
        <v/>
      </c>
      <c r="C872" s="19">
        <f>LARGE($C$862:$C$867,4)</f>
        <v/>
      </c>
      <c r="D872" s="19">
        <f>LARGE($D$862:$D$867,4)</f>
        <v/>
      </c>
      <c r="E872" s="19">
        <f>LARGE($E$862:$E$867,4)</f>
        <v/>
      </c>
      <c r="F872" s="19">
        <f>LARGE($F$862:$F$867,4)</f>
        <v/>
      </c>
      <c r="G872" s="19">
        <f>LARGE($G$862:$G$867,4)</f>
        <v/>
      </c>
    </row>
    <row r="873">
      <c r="A873" s="3" t="inlineStr">
        <is>
          <t xml:space="preserve">  λ(5)</t>
        </is>
      </c>
      <c r="B873" s="19">
        <f>LARGE($B$862:$B$867,5)</f>
        <v/>
      </c>
      <c r="C873" s="19">
        <f>LARGE($C$862:$C$867,5)</f>
        <v/>
      </c>
      <c r="D873" s="19">
        <f>LARGE($D$862:$D$867,5)</f>
        <v/>
      </c>
      <c r="E873" s="19">
        <f>LARGE($E$862:$E$867,5)</f>
        <v/>
      </c>
      <c r="F873" s="19">
        <f>LARGE($F$862:$F$867,5)</f>
        <v/>
      </c>
      <c r="G873" s="19">
        <f>LARGE($G$862:$G$867,5)</f>
        <v/>
      </c>
    </row>
    <row r="874">
      <c r="A874" s="3" t="inlineStr">
        <is>
          <t xml:space="preserve">  λ(6)</t>
        </is>
      </c>
      <c r="B874" s="19">
        <f>LARGE($B$862:$B$867,6)</f>
        <v/>
      </c>
      <c r="C874" s="19">
        <f>LARGE($C$862:$C$867,6)</f>
        <v/>
      </c>
      <c r="D874" s="19">
        <f>LARGE($D$862:$D$867,6)</f>
        <v/>
      </c>
      <c r="E874" s="19">
        <f>LARGE($E$862:$E$867,6)</f>
        <v/>
      </c>
      <c r="F874" s="19">
        <f>LARGE($F$862:$F$867,6)</f>
        <v/>
      </c>
      <c r="G874" s="19">
        <f>LARGE($G$862:$G$867,6)</f>
        <v/>
      </c>
    </row>
    <row r="875">
      <c r="A875" s="3" t="inlineStr">
        <is>
          <t>check: Σeig − trace (→0)</t>
        </is>
      </c>
      <c r="B875" s="3">
        <f>ROUND(SUM($B$862:$B$867)-($B$842+$C$843+$D$844+$E$845+$F$846+$G$847),6)</f>
        <v/>
      </c>
      <c r="C875" s="3">
        <f>ROUND(SUM($C$862:$C$867)-($I$842+$J$843+$K$844+$L$845+$M$846+$N$847),6)</f>
        <v/>
      </c>
      <c r="D875" s="3">
        <f>ROUND(SUM($D$862:$D$867)-($P$842+$Q$843+$R$844+$S$845+$T$846+$U$847),6)</f>
        <v/>
      </c>
      <c r="E875" s="3">
        <f>ROUND(SUM($E$862:$E$867)-($W$842+$X$843+$Y$844+$Z$845+$AA$846+$AB$847),6)</f>
        <v/>
      </c>
      <c r="F875" s="3">
        <f>ROUND(SUM($F$862:$F$867)-($AD$842+$AE$843+$AF$844+$AG$845+$AH$846+$AI$847),6)</f>
        <v/>
      </c>
      <c r="G875" s="3">
        <f>ROUND(SUM($G$862:$G$867)-($AK$842+$AL$843+$AM$844+$AN$845+$AO$846+$AP$847),6)</f>
        <v/>
      </c>
    </row>
    <row r="876">
      <c r="A876" s="3" t="inlineStr">
        <is>
          <t>check: Πeig − det (→0)</t>
        </is>
      </c>
      <c r="B876" s="3">
        <f>ROUND(MDETERM($B$842:$G$847)-PRODUCT($B$862:$B$867),6)</f>
        <v/>
      </c>
      <c r="C876" s="3">
        <f>ROUND(MDETERM($I$842:$N$847)-PRODUCT($C$862:$C$867),6)</f>
        <v/>
      </c>
      <c r="D876" s="3">
        <f>ROUND(MDETERM($P$842:$U$847)-PRODUCT($D$862:$D$867),6)</f>
        <v/>
      </c>
      <c r="E876" s="3">
        <f>ROUND(MDETERM($W$842:$AB$847)-PRODUCT($E$862:$E$867),6)</f>
        <v/>
      </c>
      <c r="F876" s="3">
        <f>ROUND(MDETERM($AD$842:$AI$847)-PRODUCT($F$862:$F$867),6)</f>
        <v/>
      </c>
      <c r="G876" s="3">
        <f>ROUND(MDETERM($AK$842:$AP$847)-PRODUCT($G$862:$G$867),6)</f>
        <v/>
      </c>
    </row>
    <row r="877">
      <c r="A877" s="3" t="inlineStr">
        <is>
          <t>complex eigenvalues?</t>
        </is>
      </c>
      <c r="B877" s="3" t="inlineStr"/>
      <c r="C877" s="3" t="inlineStr"/>
      <c r="D877" s="3" t="inlineStr"/>
      <c r="E877" s="3" t="inlineStr"/>
      <c r="F877" s="3" t="inlineStr"/>
      <c r="G877" s="3" t="inlineStr"/>
    </row>
    <row r="878">
      <c r="A878" s="3" t="inlineStr">
        <is>
          <t>check: det(M − λᵢI) per sorted λ (→0)</t>
        </is>
      </c>
    </row>
    <row r="879">
      <c r="A879" s="3" t="inlineStr">
        <is>
          <t xml:space="preserve">  det(M − λ(1)I)</t>
        </is>
      </c>
      <c r="B879" s="3">
        <f t="array" ref="B879">ROUND(MDETERM($B$842:$G$847-$B$869*MUNIT(6)),6)</f>
        <v/>
      </c>
      <c r="C879" s="3">
        <f t="array" ref="C879">ROUND(MDETERM($I$842:$N$847-$C$869*MUNIT(6)),6)</f>
        <v/>
      </c>
      <c r="D879" s="3">
        <f t="array" ref="D879">ROUND(MDETERM($P$842:$U$847-$D$869*MUNIT(6)),6)</f>
        <v/>
      </c>
      <c r="E879" s="3">
        <f t="array" ref="E879">ROUND(MDETERM($W$842:$AB$847-$E$869*MUNIT(6)),6)</f>
        <v/>
      </c>
      <c r="F879" s="3">
        <f t="array" ref="F879">ROUND(MDETERM($AD$842:$AI$847-$F$869*MUNIT(6)),6)</f>
        <v/>
      </c>
      <c r="G879" s="3">
        <f t="array" ref="G879">ROUND(MDETERM($AK$842:$AP$847-$G$869*MUNIT(6)),6)</f>
        <v/>
      </c>
    </row>
    <row r="880">
      <c r="A880" s="3" t="inlineStr">
        <is>
          <t xml:space="preserve">  det(M − λ(2)I)</t>
        </is>
      </c>
      <c r="B880" s="3">
        <f t="array" ref="B880">ROUND(MDETERM($B$842:$G$847-$B$870*MUNIT(6)),6)</f>
        <v/>
      </c>
      <c r="C880" s="3">
        <f t="array" ref="C880">ROUND(MDETERM($I$842:$N$847-$C$870*MUNIT(6)),6)</f>
        <v/>
      </c>
      <c r="D880" s="3">
        <f t="array" ref="D880">ROUND(MDETERM($P$842:$U$847-$D$870*MUNIT(6)),6)</f>
        <v/>
      </c>
      <c r="E880" s="3">
        <f t="array" ref="E880">ROUND(MDETERM($W$842:$AB$847-$E$870*MUNIT(6)),6)</f>
        <v/>
      </c>
      <c r="F880" s="3">
        <f t="array" ref="F880">ROUND(MDETERM($AD$842:$AI$847-$F$870*MUNIT(6)),6)</f>
        <v/>
      </c>
      <c r="G880" s="3">
        <f t="array" ref="G880">ROUND(MDETERM($AK$842:$AP$847-$G$870*MUNIT(6)),6)</f>
        <v/>
      </c>
    </row>
    <row r="881">
      <c r="A881" s="3" t="inlineStr">
        <is>
          <t xml:space="preserve">  det(M − λ(3)I)</t>
        </is>
      </c>
      <c r="B881" s="3">
        <f t="array" ref="B881">ROUND(MDETERM($B$842:$G$847-$B$871*MUNIT(6)),6)</f>
        <v/>
      </c>
      <c r="C881" s="3">
        <f t="array" ref="C881">ROUND(MDETERM($I$842:$N$847-$C$871*MUNIT(6)),6)</f>
        <v/>
      </c>
      <c r="D881" s="3">
        <f t="array" ref="D881">ROUND(MDETERM($P$842:$U$847-$D$871*MUNIT(6)),6)</f>
        <v/>
      </c>
      <c r="E881" s="3">
        <f t="array" ref="E881">ROUND(MDETERM($W$842:$AB$847-$E$871*MUNIT(6)),6)</f>
        <v/>
      </c>
      <c r="F881" s="3">
        <f t="array" ref="F881">ROUND(MDETERM($AD$842:$AI$847-$F$871*MUNIT(6)),6)</f>
        <v/>
      </c>
      <c r="G881" s="3">
        <f t="array" ref="G881">ROUND(MDETERM($AK$842:$AP$847-$G$871*MUNIT(6)),6)</f>
        <v/>
      </c>
    </row>
    <row r="882">
      <c r="A882" s="3" t="inlineStr">
        <is>
          <t xml:space="preserve">  det(M − λ(4)I)</t>
        </is>
      </c>
      <c r="B882" s="3">
        <f t="array" ref="B882">ROUND(MDETERM($B$842:$G$847-$B$872*MUNIT(6)),6)</f>
        <v/>
      </c>
      <c r="C882" s="3">
        <f t="array" ref="C882">ROUND(MDETERM($I$842:$N$847-$C$872*MUNIT(6)),6)</f>
        <v/>
      </c>
      <c r="D882" s="3">
        <f t="array" ref="D882">ROUND(MDETERM($P$842:$U$847-$D$872*MUNIT(6)),6)</f>
        <v/>
      </c>
      <c r="E882" s="3">
        <f t="array" ref="E882">ROUND(MDETERM($W$842:$AB$847-$E$872*MUNIT(6)),6)</f>
        <v/>
      </c>
      <c r="F882" s="3">
        <f t="array" ref="F882">ROUND(MDETERM($AD$842:$AI$847-$F$872*MUNIT(6)),6)</f>
        <v/>
      </c>
      <c r="G882" s="3">
        <f t="array" ref="G882">ROUND(MDETERM($AK$842:$AP$847-$G$872*MUNIT(6)),6)</f>
        <v/>
      </c>
    </row>
    <row r="883">
      <c r="A883" s="3" t="inlineStr">
        <is>
          <t xml:space="preserve">  det(M − λ(5)I)</t>
        </is>
      </c>
      <c r="B883" s="3">
        <f t="array" ref="B883">ROUND(MDETERM($B$842:$G$847-$B$873*MUNIT(6)),6)</f>
        <v/>
      </c>
      <c r="C883" s="3">
        <f t="array" ref="C883">ROUND(MDETERM($I$842:$N$847-$C$873*MUNIT(6)),6)</f>
        <v/>
      </c>
      <c r="D883" s="3">
        <f t="array" ref="D883">ROUND(MDETERM($P$842:$U$847-$D$873*MUNIT(6)),6)</f>
        <v/>
      </c>
      <c r="E883" s="3">
        <f t="array" ref="E883">ROUND(MDETERM($W$842:$AB$847-$E$873*MUNIT(6)),6)</f>
        <v/>
      </c>
      <c r="F883" s="3">
        <f t="array" ref="F883">ROUND(MDETERM($AD$842:$AI$847-$F$873*MUNIT(6)),6)</f>
        <v/>
      </c>
      <c r="G883" s="3">
        <f t="array" ref="G883">ROUND(MDETERM($AK$842:$AP$847-$G$873*MUNIT(6)),6)</f>
        <v/>
      </c>
    </row>
    <row r="884">
      <c r="A884" s="3" t="inlineStr">
        <is>
          <t xml:space="preserve">  det(M − λ(6)I)</t>
        </is>
      </c>
      <c r="B884" s="3">
        <f t="array" ref="B884">ROUND(MDETERM($B$842:$G$847-$B$874*MUNIT(6)),6)</f>
        <v/>
      </c>
      <c r="C884" s="3">
        <f t="array" ref="C884">ROUND(MDETERM($I$842:$N$847-$C$874*MUNIT(6)),6)</f>
        <v/>
      </c>
      <c r="D884" s="3">
        <f t="array" ref="D884">ROUND(MDETERM($P$842:$U$847-$D$874*MUNIT(6)),6)</f>
        <v/>
      </c>
      <c r="E884" s="3">
        <f t="array" ref="E884">ROUND(MDETERM($W$842:$AB$847-$E$874*MUNIT(6)),6)</f>
        <v/>
      </c>
      <c r="F884" s="3">
        <f t="array" ref="F884">ROUND(MDETERM($AD$842:$AI$847-$F$874*MUNIT(6)),6)</f>
        <v/>
      </c>
      <c r="G884" s="3">
        <f t="array" ref="G884">ROUND(MDETERM($AK$842:$AP$847-$G$874*MUNIT(6)),6)</f>
        <v/>
      </c>
    </row>
    <row r="888" ht="16" customHeight="1">
      <c r="A888" s="14" t="inlineStr">
        <is>
          <t>RAG R1-R2 | gpt4-turbo-preview</t>
        </is>
      </c>
      <c r="B888" s="9" t="inlineStr">
        <is>
          <t>run 1 (raw, pasted)</t>
        </is>
      </c>
      <c r="I888" s="9" t="inlineStr">
        <is>
          <t>run 2 (raw, pasted)</t>
        </is>
      </c>
      <c r="P888" s="9" t="inlineStr">
        <is>
          <t>run 3 (raw, pasted)</t>
        </is>
      </c>
      <c r="W888" s="9" t="inlineStr">
        <is>
          <t>run 4 (raw, pasted)</t>
        </is>
      </c>
      <c r="AD888" s="9" t="inlineStr">
        <is>
          <t>run 5 (raw, pasted)</t>
        </is>
      </c>
      <c r="AK888" s="9" t="inlineStr">
        <is>
          <t>Step2 average matrix (formula)</t>
        </is>
      </c>
      <c r="AR888" s="9" t="inlineStr">
        <is>
          <t>ground truth (reference)</t>
        </is>
      </c>
    </row>
    <row r="889" ht="60" customHeight="1">
      <c r="B889" s="15" t="inlineStr">
        <is>
          <t>Spacecraft</t>
        </is>
      </c>
      <c r="C889" s="15" t="inlineStr">
        <is>
          <t>Guidance, Navigation, and Control (GNC) Subsystem</t>
        </is>
      </c>
      <c r="D889" s="15" t="inlineStr">
        <is>
          <t>Propulsion Subsystem</t>
        </is>
      </c>
      <c r="E889" s="15" t="inlineStr">
        <is>
          <t>Power Subsystem</t>
        </is>
      </c>
      <c r="F889" s="15" t="inlineStr">
        <is>
          <t>Reaction Wheel</t>
        </is>
      </c>
      <c r="G889" s="15" t="inlineStr">
        <is>
          <t>GNC Software</t>
        </is>
      </c>
      <c r="I889" s="15" t="inlineStr">
        <is>
          <t>Spacecraft</t>
        </is>
      </c>
      <c r="J889" s="15" t="inlineStr">
        <is>
          <t>Guidance, Navigation, and Control (GNC) Subsystem</t>
        </is>
      </c>
      <c r="K889" s="15" t="inlineStr">
        <is>
          <t>Propulsion Subsystem</t>
        </is>
      </c>
      <c r="L889" s="15" t="inlineStr">
        <is>
          <t>Power Subsystem</t>
        </is>
      </c>
      <c r="M889" s="15" t="inlineStr">
        <is>
          <t>Reaction Wheel</t>
        </is>
      </c>
      <c r="N889" s="15" t="inlineStr">
        <is>
          <t>GNC Software</t>
        </is>
      </c>
      <c r="P889" s="15" t="inlineStr">
        <is>
          <t>Spacecraft</t>
        </is>
      </c>
      <c r="Q889" s="15" t="inlineStr">
        <is>
          <t>Guidance, Navigation, and Control (GNC) Subsystem</t>
        </is>
      </c>
      <c r="R889" s="15" t="inlineStr">
        <is>
          <t>Propulsion Subsystem</t>
        </is>
      </c>
      <c r="S889" s="15" t="inlineStr">
        <is>
          <t>Power Subsystem</t>
        </is>
      </c>
      <c r="T889" s="15" t="inlineStr">
        <is>
          <t>Reaction Wheel</t>
        </is>
      </c>
      <c r="U889" s="15" t="inlineStr">
        <is>
          <t>GNC Software</t>
        </is>
      </c>
      <c r="W889" s="15" t="inlineStr">
        <is>
          <t>Spacecraft</t>
        </is>
      </c>
      <c r="X889" s="15" t="inlineStr">
        <is>
          <t>Guidance, Navigation, and Control (GNC) Subsystem</t>
        </is>
      </c>
      <c r="Y889" s="15" t="inlineStr">
        <is>
          <t>Propulsion Subsystem</t>
        </is>
      </c>
      <c r="Z889" s="15" t="inlineStr">
        <is>
          <t>Power Subsystem</t>
        </is>
      </c>
      <c r="AA889" s="15" t="inlineStr">
        <is>
          <t>Reaction Wheel</t>
        </is>
      </c>
      <c r="AB889" s="15" t="inlineStr">
        <is>
          <t>GNC Software</t>
        </is>
      </c>
      <c r="AD889" s="15" t="inlineStr">
        <is>
          <t>Spacecraft</t>
        </is>
      </c>
      <c r="AE889" s="15" t="inlineStr">
        <is>
          <t>Guidance, Navigation, and Control (GNC) Subsystem</t>
        </is>
      </c>
      <c r="AF889" s="15" t="inlineStr">
        <is>
          <t>Propulsion Subsystem</t>
        </is>
      </c>
      <c r="AG889" s="15" t="inlineStr">
        <is>
          <t>Power Subsystem</t>
        </is>
      </c>
      <c r="AH889" s="15" t="inlineStr">
        <is>
          <t>Reaction Wheel</t>
        </is>
      </c>
      <c r="AI889" s="15" t="inlineStr">
        <is>
          <t>GNC Software</t>
        </is>
      </c>
      <c r="AK889" s="15" t="inlineStr">
        <is>
          <t>Spacecraft</t>
        </is>
      </c>
      <c r="AL889" s="15" t="inlineStr">
        <is>
          <t>Guidance, Navigation, and Control (GNC) Subsystem</t>
        </is>
      </c>
      <c r="AM889" s="15" t="inlineStr">
        <is>
          <t>Propulsion Subsystem</t>
        </is>
      </c>
      <c r="AN889" s="15" t="inlineStr">
        <is>
          <t>Power Subsystem</t>
        </is>
      </c>
      <c r="AO889" s="15" t="inlineStr">
        <is>
          <t>Reaction Wheel</t>
        </is>
      </c>
      <c r="AP889" s="15" t="inlineStr">
        <is>
          <t>GNC Software</t>
        </is>
      </c>
    </row>
    <row r="890">
      <c r="A890" s="3" t="inlineStr">
        <is>
          <t>Spacecraft</t>
        </is>
      </c>
      <c r="B890" s="8" t="n">
        <v>1</v>
      </c>
      <c r="C890" s="8" t="n">
        <v>1</v>
      </c>
      <c r="D890" s="8" t="n">
        <v>1</v>
      </c>
      <c r="E890" s="8" t="n">
        <v>1</v>
      </c>
      <c r="F890" s="8" t="n">
        <v>1</v>
      </c>
      <c r="G890" s="8" t="n">
        <v>1</v>
      </c>
      <c r="I890" s="8" t="n">
        <v>1</v>
      </c>
      <c r="J890" s="8" t="n">
        <v>1</v>
      </c>
      <c r="K890" s="8" t="n">
        <v>1</v>
      </c>
      <c r="L890" s="8" t="n">
        <v>1</v>
      </c>
      <c r="M890" s="8" t="n">
        <v>1</v>
      </c>
      <c r="N890" s="8" t="n">
        <v>1</v>
      </c>
      <c r="P890" s="8" t="n">
        <v>1</v>
      </c>
      <c r="Q890" s="8" t="n">
        <v>1</v>
      </c>
      <c r="R890" s="8" t="n">
        <v>1</v>
      </c>
      <c r="S890" s="8" t="n">
        <v>1</v>
      </c>
      <c r="T890" s="8" t="n">
        <v>1</v>
      </c>
      <c r="U890" s="8" t="n">
        <v>1</v>
      </c>
      <c r="W890" s="8" t="n">
        <v>1</v>
      </c>
      <c r="X890" s="8" t="n">
        <v>1</v>
      </c>
      <c r="Y890" s="8" t="n">
        <v>1</v>
      </c>
      <c r="Z890" s="8" t="n">
        <v>1</v>
      </c>
      <c r="AA890" s="8" t="n">
        <v>1</v>
      </c>
      <c r="AB890" s="8" t="n">
        <v>1</v>
      </c>
      <c r="AD890" s="8" t="n">
        <v>1</v>
      </c>
      <c r="AE890" s="8" t="n">
        <v>1</v>
      </c>
      <c r="AF890" s="8" t="n">
        <v>1</v>
      </c>
      <c r="AG890" s="8" t="n">
        <v>1</v>
      </c>
      <c r="AH890" s="8" t="n">
        <v>1</v>
      </c>
      <c r="AI890" s="8" t="n">
        <v>1</v>
      </c>
      <c r="AK890" s="8">
        <f>IF(($B$890&lt;&gt;2)+($I$890&lt;&gt;2)+($P$890&lt;&gt;2)+($W$890&lt;&gt;2)+($AD$890&lt;&gt;2)=0,2,IF((($B$890&lt;&gt;2)*$B$890+($I$890&lt;&gt;2)*$I$890+($P$890&lt;&gt;2)*$P$890+($W$890&lt;&gt;2)*$W$890+($AD$890&lt;&gt;2)*$AD$890)/(($B$890&lt;&gt;2)+($I$890&lt;&gt;2)+($P$890&lt;&gt;2)+($W$890&lt;&gt;2)+($AD$890&lt;&gt;2))&gt;=0.5,1,0))</f>
        <v/>
      </c>
      <c r="AL890" s="8">
        <f>IF(($C$890&lt;&gt;2)+($J$890&lt;&gt;2)+($Q$890&lt;&gt;2)+($X$890&lt;&gt;2)+($AE$890&lt;&gt;2)=0,2,IF((($C$890&lt;&gt;2)*$C$890+($J$890&lt;&gt;2)*$J$890+($Q$890&lt;&gt;2)*$Q$890+($X$890&lt;&gt;2)*$X$890+($AE$890&lt;&gt;2)*$AE$890)/(($C$890&lt;&gt;2)+($J$890&lt;&gt;2)+($Q$890&lt;&gt;2)+($X$890&lt;&gt;2)+($AE$890&lt;&gt;2))&gt;=0.5,1,0))</f>
        <v/>
      </c>
      <c r="AM890" s="8">
        <f>IF(($D$890&lt;&gt;2)+($K$890&lt;&gt;2)+($R$890&lt;&gt;2)+($Y$890&lt;&gt;2)+($AF$890&lt;&gt;2)=0,2,IF((($D$890&lt;&gt;2)*$D$890+($K$890&lt;&gt;2)*$K$890+($R$890&lt;&gt;2)*$R$890+($Y$890&lt;&gt;2)*$Y$890+($AF$890&lt;&gt;2)*$AF$890)/(($D$890&lt;&gt;2)+($K$890&lt;&gt;2)+($R$890&lt;&gt;2)+($Y$890&lt;&gt;2)+($AF$890&lt;&gt;2))&gt;=0.5,1,0))</f>
        <v/>
      </c>
      <c r="AN890" s="8">
        <f>IF(($E$890&lt;&gt;2)+($L$890&lt;&gt;2)+($S$890&lt;&gt;2)+($Z$890&lt;&gt;2)+($AG$890&lt;&gt;2)=0,2,IF((($E$890&lt;&gt;2)*$E$890+($L$890&lt;&gt;2)*$L$890+($S$890&lt;&gt;2)*$S$890+($Z$890&lt;&gt;2)*$Z$890+($AG$890&lt;&gt;2)*$AG$890)/(($E$890&lt;&gt;2)+($L$890&lt;&gt;2)+($S$890&lt;&gt;2)+($Z$890&lt;&gt;2)+($AG$890&lt;&gt;2))&gt;=0.5,1,0))</f>
        <v/>
      </c>
      <c r="AO890" s="8">
        <f>IF(($F$890&lt;&gt;2)+($M$890&lt;&gt;2)+($T$890&lt;&gt;2)+($AA$890&lt;&gt;2)+($AH$890&lt;&gt;2)=0,2,IF((($F$890&lt;&gt;2)*$F$890+($M$890&lt;&gt;2)*$M$890+($T$890&lt;&gt;2)*$T$890+($AA$890&lt;&gt;2)*$AA$890+($AH$890&lt;&gt;2)*$AH$890)/(($F$890&lt;&gt;2)+($M$890&lt;&gt;2)+($T$890&lt;&gt;2)+($AA$890&lt;&gt;2)+($AH$890&lt;&gt;2))&gt;=0.5,1,0))</f>
        <v/>
      </c>
      <c r="AP890" s="8">
        <f>IF(($G$890&lt;&gt;2)+($N$890&lt;&gt;2)+($U$890&lt;&gt;2)+($AB$890&lt;&gt;2)+($AI$890&lt;&gt;2)=0,2,IF((($G$890&lt;&gt;2)*$G$890+($N$890&lt;&gt;2)*$N$890+($U$890&lt;&gt;2)*$U$890+($AB$890&lt;&gt;2)*$AB$890+($AI$890&lt;&gt;2)*$AI$890)/(($G$890&lt;&gt;2)+($N$890&lt;&gt;2)+($U$890&lt;&gt;2)+($AB$890&lt;&gt;2)+($AI$890&lt;&gt;2))&gt;=0.5,1,0))</f>
        <v/>
      </c>
      <c r="AR890" s="16">
        <f>'Ground truth'!$B$3</f>
        <v/>
      </c>
      <c r="AS890" s="16">
        <f>'Ground truth'!$C$3</f>
        <v/>
      </c>
      <c r="AT890" s="16">
        <f>'Ground truth'!$D$3</f>
        <v/>
      </c>
      <c r="AU890" s="16">
        <f>'Ground truth'!$E$3</f>
        <v/>
      </c>
      <c r="AV890" s="16">
        <f>'Ground truth'!$F$3</f>
        <v/>
      </c>
      <c r="AW890" s="16">
        <f>'Ground truth'!$G$3</f>
        <v/>
      </c>
    </row>
    <row r="891">
      <c r="A891" s="3" t="inlineStr">
        <is>
          <t>Guidance, Navigation, and Control (GNC) Subsystem</t>
        </is>
      </c>
      <c r="B891" s="8" t="n">
        <v>1</v>
      </c>
      <c r="C891" s="8" t="n">
        <v>1</v>
      </c>
      <c r="D891" s="8" t="n">
        <v>1</v>
      </c>
      <c r="E891" s="8" t="n">
        <v>1</v>
      </c>
      <c r="F891" s="8" t="n">
        <v>1</v>
      </c>
      <c r="G891" s="8" t="n">
        <v>1</v>
      </c>
      <c r="I891" s="8" t="n">
        <v>1</v>
      </c>
      <c r="J891" s="8" t="n">
        <v>1</v>
      </c>
      <c r="K891" s="8" t="n">
        <v>0</v>
      </c>
      <c r="L891" s="8" t="n">
        <v>1</v>
      </c>
      <c r="M891" s="8" t="n">
        <v>1</v>
      </c>
      <c r="N891" s="8" t="n">
        <v>1</v>
      </c>
      <c r="P891" s="8" t="n">
        <v>1</v>
      </c>
      <c r="Q891" s="8" t="n">
        <v>1</v>
      </c>
      <c r="R891" s="8" t="n">
        <v>0</v>
      </c>
      <c r="S891" s="8" t="n">
        <v>1</v>
      </c>
      <c r="T891" s="8" t="n">
        <v>1</v>
      </c>
      <c r="U891" s="8" t="n">
        <v>1</v>
      </c>
      <c r="W891" s="8" t="n">
        <v>1</v>
      </c>
      <c r="X891" s="8" t="n">
        <v>1</v>
      </c>
      <c r="Y891" s="8" t="n">
        <v>1</v>
      </c>
      <c r="Z891" s="8" t="n">
        <v>1</v>
      </c>
      <c r="AA891" s="8" t="n">
        <v>1</v>
      </c>
      <c r="AB891" s="8" t="n">
        <v>1</v>
      </c>
      <c r="AD891" s="8" t="n">
        <v>1</v>
      </c>
      <c r="AE891" s="8" t="n">
        <v>1</v>
      </c>
      <c r="AF891" s="8" t="n">
        <v>0</v>
      </c>
      <c r="AG891" s="8" t="n">
        <v>1</v>
      </c>
      <c r="AH891" s="8" t="n">
        <v>1</v>
      </c>
      <c r="AI891" s="8" t="n">
        <v>1</v>
      </c>
      <c r="AK891" s="8">
        <f>IF(($B$891&lt;&gt;2)+($I$891&lt;&gt;2)+($P$891&lt;&gt;2)+($W$891&lt;&gt;2)+($AD$891&lt;&gt;2)=0,2,IF((($B$891&lt;&gt;2)*$B$891+($I$891&lt;&gt;2)*$I$891+($P$891&lt;&gt;2)*$P$891+($W$891&lt;&gt;2)*$W$891+($AD$891&lt;&gt;2)*$AD$891)/(($B$891&lt;&gt;2)+($I$891&lt;&gt;2)+($P$891&lt;&gt;2)+($W$891&lt;&gt;2)+($AD$891&lt;&gt;2))&gt;=0.5,1,0))</f>
        <v/>
      </c>
      <c r="AL891" s="8">
        <f>IF(($C$891&lt;&gt;2)+($J$891&lt;&gt;2)+($Q$891&lt;&gt;2)+($X$891&lt;&gt;2)+($AE$891&lt;&gt;2)=0,2,IF((($C$891&lt;&gt;2)*$C$891+($J$891&lt;&gt;2)*$J$891+($Q$891&lt;&gt;2)*$Q$891+($X$891&lt;&gt;2)*$X$891+($AE$891&lt;&gt;2)*$AE$891)/(($C$891&lt;&gt;2)+($J$891&lt;&gt;2)+($Q$891&lt;&gt;2)+($X$891&lt;&gt;2)+($AE$891&lt;&gt;2))&gt;=0.5,1,0))</f>
        <v/>
      </c>
      <c r="AM891" s="8">
        <f>IF(($D$891&lt;&gt;2)+($K$891&lt;&gt;2)+($R$891&lt;&gt;2)+($Y$891&lt;&gt;2)+($AF$891&lt;&gt;2)=0,2,IF((($D$891&lt;&gt;2)*$D$891+($K$891&lt;&gt;2)*$K$891+($R$891&lt;&gt;2)*$R$891+($Y$891&lt;&gt;2)*$Y$891+($AF$891&lt;&gt;2)*$AF$891)/(($D$891&lt;&gt;2)+($K$891&lt;&gt;2)+($R$891&lt;&gt;2)+($Y$891&lt;&gt;2)+($AF$891&lt;&gt;2))&gt;=0.5,1,0))</f>
        <v/>
      </c>
      <c r="AN891" s="8">
        <f>IF(($E$891&lt;&gt;2)+($L$891&lt;&gt;2)+($S$891&lt;&gt;2)+($Z$891&lt;&gt;2)+($AG$891&lt;&gt;2)=0,2,IF((($E$891&lt;&gt;2)*$E$891+($L$891&lt;&gt;2)*$L$891+($S$891&lt;&gt;2)*$S$891+($Z$891&lt;&gt;2)*$Z$891+($AG$891&lt;&gt;2)*$AG$891)/(($E$891&lt;&gt;2)+($L$891&lt;&gt;2)+($S$891&lt;&gt;2)+($Z$891&lt;&gt;2)+($AG$891&lt;&gt;2))&gt;=0.5,1,0))</f>
        <v/>
      </c>
      <c r="AO891" s="8">
        <f>IF(($F$891&lt;&gt;2)+($M$891&lt;&gt;2)+($T$891&lt;&gt;2)+($AA$891&lt;&gt;2)+($AH$891&lt;&gt;2)=0,2,IF((($F$891&lt;&gt;2)*$F$891+($M$891&lt;&gt;2)*$M$891+($T$891&lt;&gt;2)*$T$891+($AA$891&lt;&gt;2)*$AA$891+($AH$891&lt;&gt;2)*$AH$891)/(($F$891&lt;&gt;2)+($M$891&lt;&gt;2)+($T$891&lt;&gt;2)+($AA$891&lt;&gt;2)+($AH$891&lt;&gt;2))&gt;=0.5,1,0))</f>
        <v/>
      </c>
      <c r="AP891" s="8">
        <f>IF(($G$891&lt;&gt;2)+($N$891&lt;&gt;2)+($U$891&lt;&gt;2)+($AB$891&lt;&gt;2)+($AI$891&lt;&gt;2)=0,2,IF((($G$891&lt;&gt;2)*$G$891+($N$891&lt;&gt;2)*$N$891+($U$891&lt;&gt;2)*$U$891+($AB$891&lt;&gt;2)*$AB$891+($AI$891&lt;&gt;2)*$AI$891)/(($G$891&lt;&gt;2)+($N$891&lt;&gt;2)+($U$891&lt;&gt;2)+($AB$891&lt;&gt;2)+($AI$891&lt;&gt;2))&gt;=0.5,1,0))</f>
        <v/>
      </c>
      <c r="AR891" s="16">
        <f>'Ground truth'!$B$4</f>
        <v/>
      </c>
      <c r="AS891" s="16">
        <f>'Ground truth'!$C$4</f>
        <v/>
      </c>
      <c r="AT891" s="16">
        <f>'Ground truth'!$D$4</f>
        <v/>
      </c>
      <c r="AU891" s="16">
        <f>'Ground truth'!$E$4</f>
        <v/>
      </c>
      <c r="AV891" s="16">
        <f>'Ground truth'!$F$4</f>
        <v/>
      </c>
      <c r="AW891" s="16">
        <f>'Ground truth'!$G$4</f>
        <v/>
      </c>
    </row>
    <row r="892">
      <c r="A892" s="3" t="inlineStr">
        <is>
          <t>Propulsion Subsystem</t>
        </is>
      </c>
      <c r="B892" s="8" t="n">
        <v>1</v>
      </c>
      <c r="C892" s="8" t="n">
        <v>1</v>
      </c>
      <c r="D892" s="8" t="n">
        <v>1</v>
      </c>
      <c r="E892" s="8" t="n">
        <v>1</v>
      </c>
      <c r="F892" s="8" t="n">
        <v>0</v>
      </c>
      <c r="G892" s="8" t="n">
        <v>1</v>
      </c>
      <c r="I892" s="8" t="n">
        <v>1</v>
      </c>
      <c r="J892" s="8" t="n">
        <v>0</v>
      </c>
      <c r="K892" s="8" t="n">
        <v>1</v>
      </c>
      <c r="L892" s="8" t="n">
        <v>1</v>
      </c>
      <c r="M892" s="8" t="n">
        <v>0</v>
      </c>
      <c r="N892" s="8" t="n">
        <v>0</v>
      </c>
      <c r="P892" s="8" t="n">
        <v>1</v>
      </c>
      <c r="Q892" s="8" t="n">
        <v>0</v>
      </c>
      <c r="R892" s="8" t="n">
        <v>1</v>
      </c>
      <c r="S892" s="8" t="n">
        <v>1</v>
      </c>
      <c r="T892" s="8" t="n">
        <v>0</v>
      </c>
      <c r="U892" s="8" t="n">
        <v>0</v>
      </c>
      <c r="W892" s="8" t="n">
        <v>1</v>
      </c>
      <c r="X892" s="8" t="n">
        <v>1</v>
      </c>
      <c r="Y892" s="8" t="n">
        <v>1</v>
      </c>
      <c r="Z892" s="8" t="n">
        <v>1</v>
      </c>
      <c r="AA892" s="8" t="n">
        <v>0</v>
      </c>
      <c r="AB892" s="8" t="n">
        <v>1</v>
      </c>
      <c r="AD892" s="8" t="n">
        <v>1</v>
      </c>
      <c r="AE892" s="8" t="n">
        <v>0</v>
      </c>
      <c r="AF892" s="8" t="n">
        <v>1</v>
      </c>
      <c r="AG892" s="8" t="n">
        <v>1</v>
      </c>
      <c r="AH892" s="8" t="n">
        <v>0</v>
      </c>
      <c r="AI892" s="8" t="n">
        <v>0</v>
      </c>
      <c r="AK892" s="8">
        <f>IF(($B$892&lt;&gt;2)+($I$892&lt;&gt;2)+($P$892&lt;&gt;2)+($W$892&lt;&gt;2)+($AD$892&lt;&gt;2)=0,2,IF((($B$892&lt;&gt;2)*$B$892+($I$892&lt;&gt;2)*$I$892+($P$892&lt;&gt;2)*$P$892+($W$892&lt;&gt;2)*$W$892+($AD$892&lt;&gt;2)*$AD$892)/(($B$892&lt;&gt;2)+($I$892&lt;&gt;2)+($P$892&lt;&gt;2)+($W$892&lt;&gt;2)+($AD$892&lt;&gt;2))&gt;=0.5,1,0))</f>
        <v/>
      </c>
      <c r="AL892" s="8">
        <f>IF(($C$892&lt;&gt;2)+($J$892&lt;&gt;2)+($Q$892&lt;&gt;2)+($X$892&lt;&gt;2)+($AE$892&lt;&gt;2)=0,2,IF((($C$892&lt;&gt;2)*$C$892+($J$892&lt;&gt;2)*$J$892+($Q$892&lt;&gt;2)*$Q$892+($X$892&lt;&gt;2)*$X$892+($AE$892&lt;&gt;2)*$AE$892)/(($C$892&lt;&gt;2)+($J$892&lt;&gt;2)+($Q$892&lt;&gt;2)+($X$892&lt;&gt;2)+($AE$892&lt;&gt;2))&gt;=0.5,1,0))</f>
        <v/>
      </c>
      <c r="AM892" s="8">
        <f>IF(($D$892&lt;&gt;2)+($K$892&lt;&gt;2)+($R$892&lt;&gt;2)+($Y$892&lt;&gt;2)+($AF$892&lt;&gt;2)=0,2,IF((($D$892&lt;&gt;2)*$D$892+($K$892&lt;&gt;2)*$K$892+($R$892&lt;&gt;2)*$R$892+($Y$892&lt;&gt;2)*$Y$892+($AF$892&lt;&gt;2)*$AF$892)/(($D$892&lt;&gt;2)+($K$892&lt;&gt;2)+($R$892&lt;&gt;2)+($Y$892&lt;&gt;2)+($AF$892&lt;&gt;2))&gt;=0.5,1,0))</f>
        <v/>
      </c>
      <c r="AN892" s="8">
        <f>IF(($E$892&lt;&gt;2)+($L$892&lt;&gt;2)+($S$892&lt;&gt;2)+($Z$892&lt;&gt;2)+($AG$892&lt;&gt;2)=0,2,IF((($E$892&lt;&gt;2)*$E$892+($L$892&lt;&gt;2)*$L$892+($S$892&lt;&gt;2)*$S$892+($Z$892&lt;&gt;2)*$Z$892+($AG$892&lt;&gt;2)*$AG$892)/(($E$892&lt;&gt;2)+($L$892&lt;&gt;2)+($S$892&lt;&gt;2)+($Z$892&lt;&gt;2)+($AG$892&lt;&gt;2))&gt;=0.5,1,0))</f>
        <v/>
      </c>
      <c r="AO892" s="8">
        <f>IF(($F$892&lt;&gt;2)+($M$892&lt;&gt;2)+($T$892&lt;&gt;2)+($AA$892&lt;&gt;2)+($AH$892&lt;&gt;2)=0,2,IF((($F$892&lt;&gt;2)*$F$892+($M$892&lt;&gt;2)*$M$892+($T$892&lt;&gt;2)*$T$892+($AA$892&lt;&gt;2)*$AA$892+($AH$892&lt;&gt;2)*$AH$892)/(($F$892&lt;&gt;2)+($M$892&lt;&gt;2)+($T$892&lt;&gt;2)+($AA$892&lt;&gt;2)+($AH$892&lt;&gt;2))&gt;=0.5,1,0))</f>
        <v/>
      </c>
      <c r="AP892" s="8">
        <f>IF(($G$892&lt;&gt;2)+($N$892&lt;&gt;2)+($U$892&lt;&gt;2)+($AB$892&lt;&gt;2)+($AI$892&lt;&gt;2)=0,2,IF((($G$892&lt;&gt;2)*$G$892+($N$892&lt;&gt;2)*$N$892+($U$892&lt;&gt;2)*$U$892+($AB$892&lt;&gt;2)*$AB$892+($AI$892&lt;&gt;2)*$AI$892)/(($G$892&lt;&gt;2)+($N$892&lt;&gt;2)+($U$892&lt;&gt;2)+($AB$892&lt;&gt;2)+($AI$892&lt;&gt;2))&gt;=0.5,1,0))</f>
        <v/>
      </c>
      <c r="AR892" s="16">
        <f>'Ground truth'!$B$5</f>
        <v/>
      </c>
      <c r="AS892" s="16">
        <f>'Ground truth'!$C$5</f>
        <v/>
      </c>
      <c r="AT892" s="16">
        <f>'Ground truth'!$D$5</f>
        <v/>
      </c>
      <c r="AU892" s="16">
        <f>'Ground truth'!$E$5</f>
        <v/>
      </c>
      <c r="AV892" s="16">
        <f>'Ground truth'!$F$5</f>
        <v/>
      </c>
      <c r="AW892" s="16">
        <f>'Ground truth'!$G$5</f>
        <v/>
      </c>
    </row>
    <row r="893">
      <c r="A893" s="3" t="inlineStr">
        <is>
          <t>Power Subsystem</t>
        </is>
      </c>
      <c r="B893" s="8" t="n">
        <v>1</v>
      </c>
      <c r="C893" s="8" t="n">
        <v>1</v>
      </c>
      <c r="D893" s="8" t="n">
        <v>1</v>
      </c>
      <c r="E893" s="8" t="n">
        <v>1</v>
      </c>
      <c r="F893" s="8" t="n">
        <v>0</v>
      </c>
      <c r="G893" s="8" t="n">
        <v>1</v>
      </c>
      <c r="I893" s="8" t="n">
        <v>1</v>
      </c>
      <c r="J893" s="8" t="n">
        <v>1</v>
      </c>
      <c r="K893" s="8" t="n">
        <v>1</v>
      </c>
      <c r="L893" s="8" t="n">
        <v>1</v>
      </c>
      <c r="M893" s="8" t="n">
        <v>0</v>
      </c>
      <c r="N893" s="8" t="n">
        <v>0</v>
      </c>
      <c r="P893" s="8" t="n">
        <v>1</v>
      </c>
      <c r="Q893" s="8" t="n">
        <v>1</v>
      </c>
      <c r="R893" s="8" t="n">
        <v>1</v>
      </c>
      <c r="S893" s="8" t="n">
        <v>1</v>
      </c>
      <c r="T893" s="8" t="n">
        <v>0</v>
      </c>
      <c r="U893" s="8" t="n">
        <v>1</v>
      </c>
      <c r="W893" s="8" t="n">
        <v>1</v>
      </c>
      <c r="X893" s="8" t="n">
        <v>1</v>
      </c>
      <c r="Y893" s="8" t="n">
        <v>1</v>
      </c>
      <c r="Z893" s="8" t="n">
        <v>1</v>
      </c>
      <c r="AA893" s="8" t="n">
        <v>0</v>
      </c>
      <c r="AB893" s="8" t="n">
        <v>1</v>
      </c>
      <c r="AD893" s="8" t="n">
        <v>1</v>
      </c>
      <c r="AE893" s="8" t="n">
        <v>1</v>
      </c>
      <c r="AF893" s="8" t="n">
        <v>1</v>
      </c>
      <c r="AG893" s="8" t="n">
        <v>1</v>
      </c>
      <c r="AH893" s="8" t="n">
        <v>0</v>
      </c>
      <c r="AI893" s="8" t="n">
        <v>1</v>
      </c>
      <c r="AK893" s="8">
        <f>IF(($B$893&lt;&gt;2)+($I$893&lt;&gt;2)+($P$893&lt;&gt;2)+($W$893&lt;&gt;2)+($AD$893&lt;&gt;2)=0,2,IF((($B$893&lt;&gt;2)*$B$893+($I$893&lt;&gt;2)*$I$893+($P$893&lt;&gt;2)*$P$893+($W$893&lt;&gt;2)*$W$893+($AD$893&lt;&gt;2)*$AD$893)/(($B$893&lt;&gt;2)+($I$893&lt;&gt;2)+($P$893&lt;&gt;2)+($W$893&lt;&gt;2)+($AD$893&lt;&gt;2))&gt;=0.5,1,0))</f>
        <v/>
      </c>
      <c r="AL893" s="8">
        <f>IF(($C$893&lt;&gt;2)+($J$893&lt;&gt;2)+($Q$893&lt;&gt;2)+($X$893&lt;&gt;2)+($AE$893&lt;&gt;2)=0,2,IF((($C$893&lt;&gt;2)*$C$893+($J$893&lt;&gt;2)*$J$893+($Q$893&lt;&gt;2)*$Q$893+($X$893&lt;&gt;2)*$X$893+($AE$893&lt;&gt;2)*$AE$893)/(($C$893&lt;&gt;2)+($J$893&lt;&gt;2)+($Q$893&lt;&gt;2)+($X$893&lt;&gt;2)+($AE$893&lt;&gt;2))&gt;=0.5,1,0))</f>
        <v/>
      </c>
      <c r="AM893" s="8">
        <f>IF(($D$893&lt;&gt;2)+($K$893&lt;&gt;2)+($R$893&lt;&gt;2)+($Y$893&lt;&gt;2)+($AF$893&lt;&gt;2)=0,2,IF((($D$893&lt;&gt;2)*$D$893+($K$893&lt;&gt;2)*$K$893+($R$893&lt;&gt;2)*$R$893+($Y$893&lt;&gt;2)*$Y$893+($AF$893&lt;&gt;2)*$AF$893)/(($D$893&lt;&gt;2)+($K$893&lt;&gt;2)+($R$893&lt;&gt;2)+($Y$893&lt;&gt;2)+($AF$893&lt;&gt;2))&gt;=0.5,1,0))</f>
        <v/>
      </c>
      <c r="AN893" s="8">
        <f>IF(($E$893&lt;&gt;2)+($L$893&lt;&gt;2)+($S$893&lt;&gt;2)+($Z$893&lt;&gt;2)+($AG$893&lt;&gt;2)=0,2,IF((($E$893&lt;&gt;2)*$E$893+($L$893&lt;&gt;2)*$L$893+($S$893&lt;&gt;2)*$S$893+($Z$893&lt;&gt;2)*$Z$893+($AG$893&lt;&gt;2)*$AG$893)/(($E$893&lt;&gt;2)+($L$893&lt;&gt;2)+($S$893&lt;&gt;2)+($Z$893&lt;&gt;2)+($AG$893&lt;&gt;2))&gt;=0.5,1,0))</f>
        <v/>
      </c>
      <c r="AO893" s="8">
        <f>IF(($F$893&lt;&gt;2)+($M$893&lt;&gt;2)+($T$893&lt;&gt;2)+($AA$893&lt;&gt;2)+($AH$893&lt;&gt;2)=0,2,IF((($F$893&lt;&gt;2)*$F$893+($M$893&lt;&gt;2)*$M$893+($T$893&lt;&gt;2)*$T$893+($AA$893&lt;&gt;2)*$AA$893+($AH$893&lt;&gt;2)*$AH$893)/(($F$893&lt;&gt;2)+($M$893&lt;&gt;2)+($T$893&lt;&gt;2)+($AA$893&lt;&gt;2)+($AH$893&lt;&gt;2))&gt;=0.5,1,0))</f>
        <v/>
      </c>
      <c r="AP893" s="8">
        <f>IF(($G$893&lt;&gt;2)+($N$893&lt;&gt;2)+($U$893&lt;&gt;2)+($AB$893&lt;&gt;2)+($AI$893&lt;&gt;2)=0,2,IF((($G$893&lt;&gt;2)*$G$893+($N$893&lt;&gt;2)*$N$893+($U$893&lt;&gt;2)*$U$893+($AB$893&lt;&gt;2)*$AB$893+($AI$893&lt;&gt;2)*$AI$893)/(($G$893&lt;&gt;2)+($N$893&lt;&gt;2)+($U$893&lt;&gt;2)+($AB$893&lt;&gt;2)+($AI$893&lt;&gt;2))&gt;=0.5,1,0))</f>
        <v/>
      </c>
      <c r="AR893" s="16">
        <f>'Ground truth'!$B$6</f>
        <v/>
      </c>
      <c r="AS893" s="16">
        <f>'Ground truth'!$C$6</f>
        <v/>
      </c>
      <c r="AT893" s="16">
        <f>'Ground truth'!$D$6</f>
        <v/>
      </c>
      <c r="AU893" s="16">
        <f>'Ground truth'!$E$6</f>
        <v/>
      </c>
      <c r="AV893" s="16">
        <f>'Ground truth'!$F$6</f>
        <v/>
      </c>
      <c r="AW893" s="16">
        <f>'Ground truth'!$G$6</f>
        <v/>
      </c>
    </row>
    <row r="894">
      <c r="A894" s="3" t="inlineStr">
        <is>
          <t>Reaction Wheel</t>
        </is>
      </c>
      <c r="B894" s="8" t="n">
        <v>1</v>
      </c>
      <c r="C894" s="8" t="n">
        <v>1</v>
      </c>
      <c r="D894" s="8" t="n">
        <v>0</v>
      </c>
      <c r="E894" s="8" t="n">
        <v>0</v>
      </c>
      <c r="F894" s="8" t="n">
        <v>1</v>
      </c>
      <c r="G894" s="8" t="n">
        <v>1</v>
      </c>
      <c r="I894" s="8" t="n">
        <v>1</v>
      </c>
      <c r="J894" s="8" t="n">
        <v>1</v>
      </c>
      <c r="K894" s="8" t="n">
        <v>0</v>
      </c>
      <c r="L894" s="8" t="n">
        <v>0</v>
      </c>
      <c r="M894" s="8" t="n">
        <v>1</v>
      </c>
      <c r="N894" s="8" t="n">
        <v>1</v>
      </c>
      <c r="P894" s="8" t="n">
        <v>1</v>
      </c>
      <c r="Q894" s="8" t="n">
        <v>1</v>
      </c>
      <c r="R894" s="8" t="n">
        <v>0</v>
      </c>
      <c r="S894" s="8" t="n">
        <v>0</v>
      </c>
      <c r="T894" s="8" t="n">
        <v>1</v>
      </c>
      <c r="U894" s="8" t="n">
        <v>1</v>
      </c>
      <c r="W894" s="8" t="n">
        <v>1</v>
      </c>
      <c r="X894" s="8" t="n">
        <v>1</v>
      </c>
      <c r="Y894" s="8" t="n">
        <v>0</v>
      </c>
      <c r="Z894" s="8" t="n">
        <v>0</v>
      </c>
      <c r="AA894" s="8" t="n">
        <v>1</v>
      </c>
      <c r="AB894" s="8" t="n">
        <v>1</v>
      </c>
      <c r="AD894" s="8" t="n">
        <v>1</v>
      </c>
      <c r="AE894" s="8" t="n">
        <v>1</v>
      </c>
      <c r="AF894" s="8" t="n">
        <v>0</v>
      </c>
      <c r="AG894" s="8" t="n">
        <v>0</v>
      </c>
      <c r="AH894" s="8" t="n">
        <v>1</v>
      </c>
      <c r="AI894" s="8" t="n">
        <v>1</v>
      </c>
      <c r="AK894" s="8">
        <f>IF(($B$894&lt;&gt;2)+($I$894&lt;&gt;2)+($P$894&lt;&gt;2)+($W$894&lt;&gt;2)+($AD$894&lt;&gt;2)=0,2,IF((($B$894&lt;&gt;2)*$B$894+($I$894&lt;&gt;2)*$I$894+($P$894&lt;&gt;2)*$P$894+($W$894&lt;&gt;2)*$W$894+($AD$894&lt;&gt;2)*$AD$894)/(($B$894&lt;&gt;2)+($I$894&lt;&gt;2)+($P$894&lt;&gt;2)+($W$894&lt;&gt;2)+($AD$894&lt;&gt;2))&gt;=0.5,1,0))</f>
        <v/>
      </c>
      <c r="AL894" s="8">
        <f>IF(($C$894&lt;&gt;2)+($J$894&lt;&gt;2)+($Q$894&lt;&gt;2)+($X$894&lt;&gt;2)+($AE$894&lt;&gt;2)=0,2,IF((($C$894&lt;&gt;2)*$C$894+($J$894&lt;&gt;2)*$J$894+($Q$894&lt;&gt;2)*$Q$894+($X$894&lt;&gt;2)*$X$894+($AE$894&lt;&gt;2)*$AE$894)/(($C$894&lt;&gt;2)+($J$894&lt;&gt;2)+($Q$894&lt;&gt;2)+($X$894&lt;&gt;2)+($AE$894&lt;&gt;2))&gt;=0.5,1,0))</f>
        <v/>
      </c>
      <c r="AM894" s="8">
        <f>IF(($D$894&lt;&gt;2)+($K$894&lt;&gt;2)+($R$894&lt;&gt;2)+($Y$894&lt;&gt;2)+($AF$894&lt;&gt;2)=0,2,IF((($D$894&lt;&gt;2)*$D$894+($K$894&lt;&gt;2)*$K$894+($R$894&lt;&gt;2)*$R$894+($Y$894&lt;&gt;2)*$Y$894+($AF$894&lt;&gt;2)*$AF$894)/(($D$894&lt;&gt;2)+($K$894&lt;&gt;2)+($R$894&lt;&gt;2)+($Y$894&lt;&gt;2)+($AF$894&lt;&gt;2))&gt;=0.5,1,0))</f>
        <v/>
      </c>
      <c r="AN894" s="8">
        <f>IF(($E$894&lt;&gt;2)+($L$894&lt;&gt;2)+($S$894&lt;&gt;2)+($Z$894&lt;&gt;2)+($AG$894&lt;&gt;2)=0,2,IF((($E$894&lt;&gt;2)*$E$894+($L$894&lt;&gt;2)*$L$894+($S$894&lt;&gt;2)*$S$894+($Z$894&lt;&gt;2)*$Z$894+($AG$894&lt;&gt;2)*$AG$894)/(($E$894&lt;&gt;2)+($L$894&lt;&gt;2)+($S$894&lt;&gt;2)+($Z$894&lt;&gt;2)+($AG$894&lt;&gt;2))&gt;=0.5,1,0))</f>
        <v/>
      </c>
      <c r="AO894" s="8">
        <f>IF(($F$894&lt;&gt;2)+($M$894&lt;&gt;2)+($T$894&lt;&gt;2)+($AA$894&lt;&gt;2)+($AH$894&lt;&gt;2)=0,2,IF((($F$894&lt;&gt;2)*$F$894+($M$894&lt;&gt;2)*$M$894+($T$894&lt;&gt;2)*$T$894+($AA$894&lt;&gt;2)*$AA$894+($AH$894&lt;&gt;2)*$AH$894)/(($F$894&lt;&gt;2)+($M$894&lt;&gt;2)+($T$894&lt;&gt;2)+($AA$894&lt;&gt;2)+($AH$894&lt;&gt;2))&gt;=0.5,1,0))</f>
        <v/>
      </c>
      <c r="AP894" s="8">
        <f>IF(($G$894&lt;&gt;2)+($N$894&lt;&gt;2)+($U$894&lt;&gt;2)+($AB$894&lt;&gt;2)+($AI$894&lt;&gt;2)=0,2,IF((($G$894&lt;&gt;2)*$G$894+($N$894&lt;&gt;2)*$N$894+($U$894&lt;&gt;2)*$U$894+($AB$894&lt;&gt;2)*$AB$894+($AI$894&lt;&gt;2)*$AI$894)/(($G$894&lt;&gt;2)+($N$894&lt;&gt;2)+($U$894&lt;&gt;2)+($AB$894&lt;&gt;2)+($AI$894&lt;&gt;2))&gt;=0.5,1,0))</f>
        <v/>
      </c>
      <c r="AR894" s="16">
        <f>'Ground truth'!$B$7</f>
        <v/>
      </c>
      <c r="AS894" s="16">
        <f>'Ground truth'!$C$7</f>
        <v/>
      </c>
      <c r="AT894" s="16">
        <f>'Ground truth'!$D$7</f>
        <v/>
      </c>
      <c r="AU894" s="16">
        <f>'Ground truth'!$E$7</f>
        <v/>
      </c>
      <c r="AV894" s="16">
        <f>'Ground truth'!$F$7</f>
        <v/>
      </c>
      <c r="AW894" s="16">
        <f>'Ground truth'!$G$7</f>
        <v/>
      </c>
    </row>
    <row r="895">
      <c r="A895" s="3" t="inlineStr">
        <is>
          <t>GNC Software</t>
        </is>
      </c>
      <c r="B895" s="8" t="n">
        <v>1</v>
      </c>
      <c r="C895" s="8" t="n">
        <v>1</v>
      </c>
      <c r="D895" s="8" t="n">
        <v>1</v>
      </c>
      <c r="E895" s="8" t="n">
        <v>1</v>
      </c>
      <c r="F895" s="8" t="n">
        <v>1</v>
      </c>
      <c r="G895" s="8" t="n">
        <v>1</v>
      </c>
      <c r="I895" s="8" t="n">
        <v>1</v>
      </c>
      <c r="J895" s="8" t="n">
        <v>1</v>
      </c>
      <c r="K895" s="8" t="n">
        <v>0</v>
      </c>
      <c r="L895" s="8" t="n">
        <v>0</v>
      </c>
      <c r="M895" s="8" t="n">
        <v>1</v>
      </c>
      <c r="N895" s="8" t="n">
        <v>1</v>
      </c>
      <c r="P895" s="8" t="n">
        <v>1</v>
      </c>
      <c r="Q895" s="8" t="n">
        <v>1</v>
      </c>
      <c r="R895" s="8" t="n">
        <v>0</v>
      </c>
      <c r="S895" s="8" t="n">
        <v>1</v>
      </c>
      <c r="T895" s="8" t="n">
        <v>1</v>
      </c>
      <c r="U895" s="8" t="n">
        <v>1</v>
      </c>
      <c r="W895" s="8" t="n">
        <v>1</v>
      </c>
      <c r="X895" s="8" t="n">
        <v>1</v>
      </c>
      <c r="Y895" s="8" t="n">
        <v>1</v>
      </c>
      <c r="Z895" s="8" t="n">
        <v>1</v>
      </c>
      <c r="AA895" s="8" t="n">
        <v>1</v>
      </c>
      <c r="AB895" s="8" t="n">
        <v>1</v>
      </c>
      <c r="AD895" s="8" t="n">
        <v>1</v>
      </c>
      <c r="AE895" s="8" t="n">
        <v>1</v>
      </c>
      <c r="AF895" s="8" t="n">
        <v>0</v>
      </c>
      <c r="AG895" s="8" t="n">
        <v>1</v>
      </c>
      <c r="AH895" s="8" t="n">
        <v>1</v>
      </c>
      <c r="AI895" s="8" t="n">
        <v>1</v>
      </c>
      <c r="AK895" s="8">
        <f>IF(($B$895&lt;&gt;2)+($I$895&lt;&gt;2)+($P$895&lt;&gt;2)+($W$895&lt;&gt;2)+($AD$895&lt;&gt;2)=0,2,IF((($B$895&lt;&gt;2)*$B$895+($I$895&lt;&gt;2)*$I$895+($P$895&lt;&gt;2)*$P$895+($W$895&lt;&gt;2)*$W$895+($AD$895&lt;&gt;2)*$AD$895)/(($B$895&lt;&gt;2)+($I$895&lt;&gt;2)+($P$895&lt;&gt;2)+($W$895&lt;&gt;2)+($AD$895&lt;&gt;2))&gt;=0.5,1,0))</f>
        <v/>
      </c>
      <c r="AL895" s="8">
        <f>IF(($C$895&lt;&gt;2)+($J$895&lt;&gt;2)+($Q$895&lt;&gt;2)+($X$895&lt;&gt;2)+($AE$895&lt;&gt;2)=0,2,IF((($C$895&lt;&gt;2)*$C$895+($J$895&lt;&gt;2)*$J$895+($Q$895&lt;&gt;2)*$Q$895+($X$895&lt;&gt;2)*$X$895+($AE$895&lt;&gt;2)*$AE$895)/(($C$895&lt;&gt;2)+($J$895&lt;&gt;2)+($Q$895&lt;&gt;2)+($X$895&lt;&gt;2)+($AE$895&lt;&gt;2))&gt;=0.5,1,0))</f>
        <v/>
      </c>
      <c r="AM895" s="8">
        <f>IF(($D$895&lt;&gt;2)+($K$895&lt;&gt;2)+($R$895&lt;&gt;2)+($Y$895&lt;&gt;2)+($AF$895&lt;&gt;2)=0,2,IF((($D$895&lt;&gt;2)*$D$895+($K$895&lt;&gt;2)*$K$895+($R$895&lt;&gt;2)*$R$895+($Y$895&lt;&gt;2)*$Y$895+($AF$895&lt;&gt;2)*$AF$895)/(($D$895&lt;&gt;2)+($K$895&lt;&gt;2)+($R$895&lt;&gt;2)+($Y$895&lt;&gt;2)+($AF$895&lt;&gt;2))&gt;=0.5,1,0))</f>
        <v/>
      </c>
      <c r="AN895" s="8">
        <f>IF(($E$895&lt;&gt;2)+($L$895&lt;&gt;2)+($S$895&lt;&gt;2)+($Z$895&lt;&gt;2)+($AG$895&lt;&gt;2)=0,2,IF((($E$895&lt;&gt;2)*$E$895+($L$895&lt;&gt;2)*$L$895+($S$895&lt;&gt;2)*$S$895+($Z$895&lt;&gt;2)*$Z$895+($AG$895&lt;&gt;2)*$AG$895)/(($E$895&lt;&gt;2)+($L$895&lt;&gt;2)+($S$895&lt;&gt;2)+($Z$895&lt;&gt;2)+($AG$895&lt;&gt;2))&gt;=0.5,1,0))</f>
        <v/>
      </c>
      <c r="AO895" s="8">
        <f>IF(($F$895&lt;&gt;2)+($M$895&lt;&gt;2)+($T$895&lt;&gt;2)+($AA$895&lt;&gt;2)+($AH$895&lt;&gt;2)=0,2,IF((($F$895&lt;&gt;2)*$F$895+($M$895&lt;&gt;2)*$M$895+($T$895&lt;&gt;2)*$T$895+($AA$895&lt;&gt;2)*$AA$895+($AH$895&lt;&gt;2)*$AH$895)/(($F$895&lt;&gt;2)+($M$895&lt;&gt;2)+($T$895&lt;&gt;2)+($AA$895&lt;&gt;2)+($AH$895&lt;&gt;2))&gt;=0.5,1,0))</f>
        <v/>
      </c>
      <c r="AP895" s="8">
        <f>IF(($G$895&lt;&gt;2)+($N$895&lt;&gt;2)+($U$895&lt;&gt;2)+($AB$895&lt;&gt;2)+($AI$895&lt;&gt;2)=0,2,IF((($G$895&lt;&gt;2)*$G$895+($N$895&lt;&gt;2)*$N$895+($U$895&lt;&gt;2)*$U$895+($AB$895&lt;&gt;2)*$AB$895+($AI$895&lt;&gt;2)*$AI$895)/(($G$895&lt;&gt;2)+($N$895&lt;&gt;2)+($U$895&lt;&gt;2)+($AB$895&lt;&gt;2)+($AI$895&lt;&gt;2))&gt;=0.5,1,0))</f>
        <v/>
      </c>
      <c r="AR895" s="16">
        <f>'Ground truth'!$B$8</f>
        <v/>
      </c>
      <c r="AS895" s="16">
        <f>'Ground truth'!$C$8</f>
        <v/>
      </c>
      <c r="AT895" s="16">
        <f>'Ground truth'!$D$8</f>
        <v/>
      </c>
      <c r="AU895" s="16">
        <f>'Ground truth'!$E$8</f>
        <v/>
      </c>
      <c r="AV895" s="16">
        <f>'Ground truth'!$F$8</f>
        <v/>
      </c>
      <c r="AW895" s="16">
        <f>'Ground truth'!$G$8</f>
        <v/>
      </c>
    </row>
    <row r="897">
      <c r="A897" s="17" t="inlineStr">
        <is>
          <t>metrics — confident-only (unsure excluded from denominators)</t>
        </is>
      </c>
      <c r="B897" s="10" t="inlineStr">
        <is>
          <t>run 1</t>
        </is>
      </c>
      <c r="C897" s="10" t="inlineStr">
        <is>
          <t>run 2</t>
        </is>
      </c>
      <c r="D897" s="10" t="inlineStr">
        <is>
          <t>run 3</t>
        </is>
      </c>
      <c r="E897" s="10" t="inlineStr">
        <is>
          <t>run 4</t>
        </is>
      </c>
      <c r="F897" s="10" t="inlineStr">
        <is>
          <t>run 5</t>
        </is>
      </c>
      <c r="G897" s="10" t="inlineStr">
        <is>
          <t>avg-matrix</t>
        </is>
      </c>
      <c r="H897" s="10" t="inlineStr">
        <is>
          <t>mean</t>
        </is>
      </c>
      <c r="I897" s="10" t="inlineStr">
        <is>
          <t>std (pop.)</t>
        </is>
      </c>
      <c r="J897" s="17" t="inlineStr">
        <is>
          <t>notes</t>
        </is>
      </c>
    </row>
    <row r="898">
      <c r="A898" s="7" t="inlineStr">
        <is>
          <t>TP</t>
        </is>
      </c>
      <c r="B898" s="7">
        <f>SUMPRODUCT(($B$890:$G$895=1)*('Ground truth'!$B$3:$G$8=1))</f>
        <v/>
      </c>
      <c r="C898" s="7">
        <f>SUMPRODUCT(($I$890:$N$895=1)*('Ground truth'!$B$3:$G$8=1))</f>
        <v/>
      </c>
      <c r="D898" s="7">
        <f>SUMPRODUCT(($P$890:$U$895=1)*('Ground truth'!$B$3:$G$8=1))</f>
        <v/>
      </c>
      <c r="E898" s="7">
        <f>SUMPRODUCT(($W$890:$AB$895=1)*('Ground truth'!$B$3:$G$8=1))</f>
        <v/>
      </c>
      <c r="F898" s="7">
        <f>SUMPRODUCT(($AD$890:$AI$895=1)*('Ground truth'!$B$3:$G$8=1))</f>
        <v/>
      </c>
      <c r="G898" s="7">
        <f>SUMPRODUCT(($AK$890:$AP$895=1)*('Ground truth'!$B$3:$G$8=1))</f>
        <v/>
      </c>
      <c r="H898" s="12">
        <f>AVERAGE($B$898:$F$898)</f>
        <v/>
      </c>
      <c r="I898" s="12">
        <f>STDEV.P($B$898:$F$898)</f>
        <v/>
      </c>
    </row>
    <row r="899">
      <c r="A899" s="7" t="inlineStr">
        <is>
          <t>TN</t>
        </is>
      </c>
      <c r="B899" s="7">
        <f>SUMPRODUCT(($B$890:$G$895=0)*('Ground truth'!$B$3:$G$8=0))</f>
        <v/>
      </c>
      <c r="C899" s="7">
        <f>SUMPRODUCT(($I$890:$N$895=0)*('Ground truth'!$B$3:$G$8=0))</f>
        <v/>
      </c>
      <c r="D899" s="7">
        <f>SUMPRODUCT(($P$890:$U$895=0)*('Ground truth'!$B$3:$G$8=0))</f>
        <v/>
      </c>
      <c r="E899" s="7">
        <f>SUMPRODUCT(($W$890:$AB$895=0)*('Ground truth'!$B$3:$G$8=0))</f>
        <v/>
      </c>
      <c r="F899" s="7">
        <f>SUMPRODUCT(($AD$890:$AI$895=0)*('Ground truth'!$B$3:$G$8=0))</f>
        <v/>
      </c>
      <c r="G899" s="7">
        <f>SUMPRODUCT(($AK$890:$AP$895=0)*('Ground truth'!$B$3:$G$8=0))</f>
        <v/>
      </c>
      <c r="H899" s="12">
        <f>AVERAGE($B$899:$F$899)</f>
        <v/>
      </c>
      <c r="I899" s="12">
        <f>STDEV.P($B$899:$F$899)</f>
        <v/>
      </c>
    </row>
    <row r="900">
      <c r="A900" s="7" t="inlineStr">
        <is>
          <t>FP</t>
        </is>
      </c>
      <c r="B900" s="7">
        <f>SUMPRODUCT(($B$890:$G$895=1)*('Ground truth'!$B$3:$G$8=0))</f>
        <v/>
      </c>
      <c r="C900" s="7">
        <f>SUMPRODUCT(($I$890:$N$895=1)*('Ground truth'!$B$3:$G$8=0))</f>
        <v/>
      </c>
      <c r="D900" s="7">
        <f>SUMPRODUCT(($P$890:$U$895=1)*('Ground truth'!$B$3:$G$8=0))</f>
        <v/>
      </c>
      <c r="E900" s="7">
        <f>SUMPRODUCT(($W$890:$AB$895=1)*('Ground truth'!$B$3:$G$8=0))</f>
        <v/>
      </c>
      <c r="F900" s="7">
        <f>SUMPRODUCT(($AD$890:$AI$895=1)*('Ground truth'!$B$3:$G$8=0))</f>
        <v/>
      </c>
      <c r="G900" s="7">
        <f>SUMPRODUCT(($AK$890:$AP$895=1)*('Ground truth'!$B$3:$G$8=0))</f>
        <v/>
      </c>
      <c r="H900" s="12">
        <f>AVERAGE($B$900:$F$900)</f>
        <v/>
      </c>
      <c r="I900" s="12">
        <f>STDEV.P($B$900:$F$900)</f>
        <v/>
      </c>
    </row>
    <row r="901">
      <c r="A901" s="7" t="inlineStr">
        <is>
          <t>FN</t>
        </is>
      </c>
      <c r="B901" s="7">
        <f>SUMPRODUCT(($B$890:$G$895=0)*('Ground truth'!$B$3:$G$8=1))</f>
        <v/>
      </c>
      <c r="C901" s="7">
        <f>SUMPRODUCT(($I$890:$N$895=0)*('Ground truth'!$B$3:$G$8=1))</f>
        <v/>
      </c>
      <c r="D901" s="7">
        <f>SUMPRODUCT(($P$890:$U$895=0)*('Ground truth'!$B$3:$G$8=1))</f>
        <v/>
      </c>
      <c r="E901" s="7">
        <f>SUMPRODUCT(($W$890:$AB$895=0)*('Ground truth'!$B$3:$G$8=1))</f>
        <v/>
      </c>
      <c r="F901" s="7">
        <f>SUMPRODUCT(($AD$890:$AI$895=0)*('Ground truth'!$B$3:$G$8=1))</f>
        <v/>
      </c>
      <c r="G901" s="7">
        <f>SUMPRODUCT(($AK$890:$AP$895=0)*('Ground truth'!$B$3:$G$8=1))</f>
        <v/>
      </c>
      <c r="H901" s="12">
        <f>AVERAGE($B$901:$F$901)</f>
        <v/>
      </c>
      <c r="I901" s="12">
        <f>STDEV.P($B$901:$F$901)</f>
        <v/>
      </c>
    </row>
    <row r="902">
      <c r="A902" s="4" t="inlineStr">
        <is>
          <t>Precision</t>
        </is>
      </c>
      <c r="B902" s="12">
        <f>IFERROR($B$898/($B$898+$B$900),0)</f>
        <v/>
      </c>
      <c r="C902" s="12">
        <f>IFERROR($C$898/($C$898+$C$900),0)</f>
        <v/>
      </c>
      <c r="D902" s="12">
        <f>IFERROR($D$898/($D$898+$D$900),0)</f>
        <v/>
      </c>
      <c r="E902" s="12">
        <f>IFERROR($E$898/($E$898+$E$900),0)</f>
        <v/>
      </c>
      <c r="F902" s="12">
        <f>IFERROR($F$898/($F$898+$F$900),0)</f>
        <v/>
      </c>
      <c r="G902" s="12">
        <f>IFERROR($G$898/($G$898+$G$900),0)</f>
        <v/>
      </c>
      <c r="H902" s="18">
        <f>AVERAGE($B$902:$F$902)</f>
        <v/>
      </c>
      <c r="I902" s="18">
        <f>STDEV.P($B$902:$F$902)</f>
        <v/>
      </c>
    </row>
    <row r="903">
      <c r="A903" s="4" t="inlineStr">
        <is>
          <t>Recall</t>
        </is>
      </c>
      <c r="B903" s="12">
        <f>IFERROR($B$898/($B$898+$B$901),0)</f>
        <v/>
      </c>
      <c r="C903" s="12">
        <f>IFERROR($C$898/($C$898+$C$901),0)</f>
        <v/>
      </c>
      <c r="D903" s="12">
        <f>IFERROR($D$898/($D$898+$D$901),0)</f>
        <v/>
      </c>
      <c r="E903" s="12">
        <f>IFERROR($E$898/($E$898+$E$901),0)</f>
        <v/>
      </c>
      <c r="F903" s="12">
        <f>IFERROR($F$898/($F$898+$F$901),0)</f>
        <v/>
      </c>
      <c r="G903" s="12">
        <f>IFERROR($G$898/($G$898+$G$901),0)</f>
        <v/>
      </c>
      <c r="H903" s="18">
        <f>AVERAGE($B$903:$F$903)</f>
        <v/>
      </c>
      <c r="I903" s="18">
        <f>STDEV.P($B$903:$F$903)</f>
        <v/>
      </c>
    </row>
    <row r="904">
      <c r="A904" s="4" t="inlineStr">
        <is>
          <t>F1</t>
        </is>
      </c>
      <c r="B904" s="12">
        <f>IFERROR(2*$B$902*$B$903/($B$902+$B$903),0)</f>
        <v/>
      </c>
      <c r="C904" s="12">
        <f>IFERROR(2*$C$902*$C$903/($C$902+$C$903),0)</f>
        <v/>
      </c>
      <c r="D904" s="12">
        <f>IFERROR(2*$D$902*$D$903/($D$902+$D$903),0)</f>
        <v/>
      </c>
      <c r="E904" s="12">
        <f>IFERROR(2*$E$902*$E$903/($E$902+$E$903),0)</f>
        <v/>
      </c>
      <c r="F904" s="12">
        <f>IFERROR(2*$F$902*$F$903/($F$902+$F$903),0)</f>
        <v/>
      </c>
      <c r="G904" s="12">
        <f>IFERROR(2*$G$902*$G$903/($G$902+$G$903),0)</f>
        <v/>
      </c>
      <c r="H904" s="18">
        <f>AVERAGE($B$904:$F$904)</f>
        <v/>
      </c>
      <c r="I904" s="18">
        <f>STDEV.P($B$904:$F$904)</f>
        <v/>
      </c>
    </row>
    <row r="905">
      <c r="A905" s="4" t="inlineStr">
        <is>
          <t>Accuracy</t>
        </is>
      </c>
      <c r="B905" s="12">
        <f>IFERROR(($B$898+$B$899)/($B$898+$B$899+$B$900+$B$901),0)</f>
        <v/>
      </c>
      <c r="C905" s="12">
        <f>IFERROR(($C$898+$C$899)/($C$898+$C$899+$C$900+$C$901),0)</f>
        <v/>
      </c>
      <c r="D905" s="12">
        <f>IFERROR(($D$898+$D$899)/($D$898+$D$899+$D$900+$D$901),0)</f>
        <v/>
      </c>
      <c r="E905" s="12">
        <f>IFERROR(($E$898+$E$899)/($E$898+$E$899+$E$900+$E$901),0)</f>
        <v/>
      </c>
      <c r="F905" s="12">
        <f>IFERROR(($F$898+$F$899)/($F$898+$F$899+$F$900+$F$901),0)</f>
        <v/>
      </c>
      <c r="G905" s="12">
        <f>IFERROR(($G$898+$G$899)/($G$898+$G$899+$G$900+$G$901),0)</f>
        <v/>
      </c>
      <c r="H905" s="18">
        <f>AVERAGE($B$905:$F$905)</f>
        <v/>
      </c>
      <c r="I905" s="18">
        <f>STDEV.P($B$905:$F$905)</f>
        <v/>
      </c>
    </row>
    <row r="906">
      <c r="A906" s="4" t="inlineStr">
        <is>
          <t>Edit distance</t>
        </is>
      </c>
      <c r="B906" s="12">
        <f>SUMPRODUCT(ABS('Ground truth'!$B$3:$G$8-$B$890:$G$895))</f>
        <v/>
      </c>
      <c r="C906" s="12">
        <f>SUMPRODUCT(ABS('Ground truth'!$B$3:$G$8-$I$890:$N$895))</f>
        <v/>
      </c>
      <c r="D906" s="12">
        <f>SUMPRODUCT(ABS('Ground truth'!$B$3:$G$8-$P$890:$U$895))</f>
        <v/>
      </c>
      <c r="E906" s="12">
        <f>SUMPRODUCT(ABS('Ground truth'!$B$3:$G$8-$W$890:$AB$895))</f>
        <v/>
      </c>
      <c r="F906" s="12">
        <f>SUMPRODUCT(ABS('Ground truth'!$B$3:$G$8-$AD$890:$AI$895))</f>
        <v/>
      </c>
      <c r="G906" s="12">
        <f>SUMPRODUCT(ABS('Ground truth'!$B$3:$G$8-$AK$890:$AP$895))</f>
        <v/>
      </c>
      <c r="H906" s="18">
        <f>AVERAGE($B$906:$F$906)</f>
        <v/>
      </c>
      <c r="I906" s="18">
        <f>STDEV.P($B$906:$F$906)</f>
        <v/>
      </c>
    </row>
    <row r="907">
      <c r="A907" s="4" t="inlineStr">
        <is>
          <t>Spectral distance</t>
        </is>
      </c>
      <c r="B907" s="12">
        <f>SQRT(SUMPRODUCT(('Ground truth'!$J$3:$J$8-$B$917:$B$922)^2))</f>
        <v/>
      </c>
      <c r="C907" s="12">
        <f>SQRT(SUMPRODUCT(('Ground truth'!$J$3:$J$8-$C$917:$C$922)^2))</f>
        <v/>
      </c>
      <c r="D907" s="12">
        <f>SQRT(SUMPRODUCT(('Ground truth'!$J$3:$J$8-$D$917:$D$922)^2))</f>
        <v/>
      </c>
      <c r="E907" s="12">
        <f>SQRT(SUMPRODUCT(('Ground truth'!$J$3:$J$8-$E$917:$E$922)^2))</f>
        <v/>
      </c>
      <c r="F907" s="12">
        <f>SQRT(SUMPRODUCT(('Ground truth'!$J$3:$J$8-$F$917:$F$922)^2))</f>
        <v/>
      </c>
      <c r="G907" s="12">
        <f>SQRT(SUMPRODUCT(('Ground truth'!$J$3:$J$8-$G$917:$G$922)^2))</f>
        <v/>
      </c>
      <c r="H907" s="18">
        <f>AVERAGE($B$907:$F$907)</f>
        <v/>
      </c>
      <c r="I907" s="18">
        <f>STDEV.P($B$907:$F$907)</f>
        <v/>
      </c>
    </row>
    <row r="908">
      <c r="A908" s="4" t="inlineStr">
        <is>
          <t>Unsure cells</t>
        </is>
      </c>
      <c r="B908" s="7">
        <f>COUNTIF($B$890:$G$895,2)</f>
        <v/>
      </c>
      <c r="C908" s="7">
        <f>COUNTIF($I$890:$N$895,2)</f>
        <v/>
      </c>
      <c r="D908" s="7">
        <f>COUNTIF($P$890:$U$895,2)</f>
        <v/>
      </c>
      <c r="E908" s="7">
        <f>COUNTIF($W$890:$AB$895,2)</f>
        <v/>
      </c>
      <c r="F908" s="7">
        <f>COUNTIF($AD$890:$AI$895,2)</f>
        <v/>
      </c>
      <c r="G908" s="7">
        <f>COUNTIF($AK$890:$AP$895,2)</f>
        <v/>
      </c>
      <c r="H908" s="12">
        <f>AVERAGE($B$908:$F$908)</f>
        <v/>
      </c>
      <c r="I908" s="12">
        <f>STDEV.P($B$908:$F$908)</f>
        <v/>
      </c>
    </row>
    <row r="909">
      <c r="A909" s="3" t="inlineStr">
        <is>
          <t>eigenvalues (real part, numpy order; pasted)</t>
        </is>
      </c>
    </row>
    <row r="910">
      <c r="A910" s="3" t="inlineStr">
        <is>
          <t xml:space="preserve">  λ1</t>
        </is>
      </c>
      <c r="B910" s="19" t="n">
        <v>5.427878872370743</v>
      </c>
      <c r="C910" s="19" t="n">
        <v>4.534418480423113</v>
      </c>
      <c r="D910" s="19" t="n">
        <v>4.85895143523974</v>
      </c>
      <c r="E910" s="19" t="n">
        <v>5.427878872370743</v>
      </c>
      <c r="F910" s="19" t="n">
        <v>4.85895143523974</v>
      </c>
      <c r="G910" s="19" t="n">
        <v>4.85895143523974</v>
      </c>
    </row>
    <row r="911">
      <c r="A911" s="3" t="inlineStr">
        <is>
          <t xml:space="preserve">  λ2</t>
        </is>
      </c>
      <c r="B911" s="19" t="n">
        <v>1.375663623311851</v>
      </c>
      <c r="C911" s="19" t="n">
        <v>2.082748288924859</v>
      </c>
      <c r="D911" s="19" t="n">
        <v>1.779159070993388</v>
      </c>
      <c r="E911" s="19" t="n">
        <v>1.375663623311851</v>
      </c>
      <c r="F911" s="19" t="n">
        <v>1.779159070993388</v>
      </c>
      <c r="G911" s="19" t="n">
        <v>1.779159070993388</v>
      </c>
    </row>
    <row r="912">
      <c r="A912" s="3" t="inlineStr">
        <is>
          <t xml:space="preserve">  λ3</t>
        </is>
      </c>
      <c r="B912" s="19" t="n">
        <v>-0.8035424956825956</v>
      </c>
      <c r="C912" s="19" t="n">
        <v>0.5928546006786007</v>
      </c>
      <c r="D912" s="19" t="n">
        <v>0.6208543684427105</v>
      </c>
      <c r="E912" s="19" t="n">
        <v>-0.8035424956825956</v>
      </c>
      <c r="F912" s="19" t="n">
        <v>0.6208543684427105</v>
      </c>
      <c r="G912" s="19" t="n">
        <v>0.6208543684427105</v>
      </c>
    </row>
    <row r="913">
      <c r="A913" s="3" t="inlineStr">
        <is>
          <t xml:space="preserve">  λ4</t>
        </is>
      </c>
      <c r="B913" s="19" t="n">
        <v>-3.103046185438918e-18</v>
      </c>
      <c r="C913" s="19" t="n">
        <v>-0.5110527852080763</v>
      </c>
      <c r="D913" s="19" t="n">
        <v>-0.4758147350784146</v>
      </c>
      <c r="E913" s="19" t="n">
        <v>-3.103046185438918e-18</v>
      </c>
      <c r="F913" s="19" t="n">
        <v>-0.4758147350784146</v>
      </c>
      <c r="G913" s="19" t="n">
        <v>-0.4758147350784146</v>
      </c>
    </row>
    <row r="914">
      <c r="A914" s="3" t="inlineStr">
        <is>
          <t xml:space="preserve">  λ5</t>
        </is>
      </c>
      <c r="B914" s="19" t="n">
        <v>-4.73478120115485e-16</v>
      </c>
      <c r="C914" s="19" t="n">
        <v>-0.6989685848185001</v>
      </c>
      <c r="D914" s="19" t="n">
        <v>-0.7831501395974247</v>
      </c>
      <c r="E914" s="19" t="n">
        <v>-4.73478120115485e-16</v>
      </c>
      <c r="F914" s="19" t="n">
        <v>-0.7831501395974247</v>
      </c>
      <c r="G914" s="19" t="n">
        <v>-0.7831501395974247</v>
      </c>
    </row>
    <row r="915">
      <c r="A915" s="3" t="inlineStr">
        <is>
          <t xml:space="preserve">  λ6</t>
        </is>
      </c>
      <c r="B915" s="19" t="n">
        <v>2.418258271157643e-17</v>
      </c>
      <c r="C915" s="19" t="n">
        <v>0</v>
      </c>
      <c r="D915" s="19" t="n">
        <v>-2.306783671319168e-17</v>
      </c>
      <c r="E915" s="19" t="n">
        <v>2.418258271157643e-17</v>
      </c>
      <c r="F915" s="19" t="n">
        <v>-2.306783671319168e-17</v>
      </c>
      <c r="G915" s="19" t="n">
        <v>-2.306783671319168e-17</v>
      </c>
    </row>
    <row r="916">
      <c r="A916" s="3" t="inlineStr">
        <is>
          <t>eigenvalues sorted desc (LARGE)</t>
        </is>
      </c>
    </row>
    <row r="917">
      <c r="A917" s="3" t="inlineStr">
        <is>
          <t xml:space="preserve">  λ(1)</t>
        </is>
      </c>
      <c r="B917" s="19">
        <f>LARGE($B$910:$B$915,1)</f>
        <v/>
      </c>
      <c r="C917" s="19">
        <f>LARGE($C$910:$C$915,1)</f>
        <v/>
      </c>
      <c r="D917" s="19">
        <f>LARGE($D$910:$D$915,1)</f>
        <v/>
      </c>
      <c r="E917" s="19">
        <f>LARGE($E$910:$E$915,1)</f>
        <v/>
      </c>
      <c r="F917" s="19">
        <f>LARGE($F$910:$F$915,1)</f>
        <v/>
      </c>
      <c r="G917" s="19">
        <f>LARGE($G$910:$G$915,1)</f>
        <v/>
      </c>
    </row>
    <row r="918">
      <c r="A918" s="3" t="inlineStr">
        <is>
          <t xml:space="preserve">  λ(2)</t>
        </is>
      </c>
      <c r="B918" s="19">
        <f>LARGE($B$910:$B$915,2)</f>
        <v/>
      </c>
      <c r="C918" s="19">
        <f>LARGE($C$910:$C$915,2)</f>
        <v/>
      </c>
      <c r="D918" s="19">
        <f>LARGE($D$910:$D$915,2)</f>
        <v/>
      </c>
      <c r="E918" s="19">
        <f>LARGE($E$910:$E$915,2)</f>
        <v/>
      </c>
      <c r="F918" s="19">
        <f>LARGE($F$910:$F$915,2)</f>
        <v/>
      </c>
      <c r="G918" s="19">
        <f>LARGE($G$910:$G$915,2)</f>
        <v/>
      </c>
    </row>
    <row r="919">
      <c r="A919" s="3" t="inlineStr">
        <is>
          <t xml:space="preserve">  λ(3)</t>
        </is>
      </c>
      <c r="B919" s="19">
        <f>LARGE($B$910:$B$915,3)</f>
        <v/>
      </c>
      <c r="C919" s="19">
        <f>LARGE($C$910:$C$915,3)</f>
        <v/>
      </c>
      <c r="D919" s="19">
        <f>LARGE($D$910:$D$915,3)</f>
        <v/>
      </c>
      <c r="E919" s="19">
        <f>LARGE($E$910:$E$915,3)</f>
        <v/>
      </c>
      <c r="F919" s="19">
        <f>LARGE($F$910:$F$915,3)</f>
        <v/>
      </c>
      <c r="G919" s="19">
        <f>LARGE($G$910:$G$915,3)</f>
        <v/>
      </c>
    </row>
    <row r="920">
      <c r="A920" s="3" t="inlineStr">
        <is>
          <t xml:space="preserve">  λ(4)</t>
        </is>
      </c>
      <c r="B920" s="19">
        <f>LARGE($B$910:$B$915,4)</f>
        <v/>
      </c>
      <c r="C920" s="19">
        <f>LARGE($C$910:$C$915,4)</f>
        <v/>
      </c>
      <c r="D920" s="19">
        <f>LARGE($D$910:$D$915,4)</f>
        <v/>
      </c>
      <c r="E920" s="19">
        <f>LARGE($E$910:$E$915,4)</f>
        <v/>
      </c>
      <c r="F920" s="19">
        <f>LARGE($F$910:$F$915,4)</f>
        <v/>
      </c>
      <c r="G920" s="19">
        <f>LARGE($G$910:$G$915,4)</f>
        <v/>
      </c>
    </row>
    <row r="921">
      <c r="A921" s="3" t="inlineStr">
        <is>
          <t xml:space="preserve">  λ(5)</t>
        </is>
      </c>
      <c r="B921" s="19">
        <f>LARGE($B$910:$B$915,5)</f>
        <v/>
      </c>
      <c r="C921" s="19">
        <f>LARGE($C$910:$C$915,5)</f>
        <v/>
      </c>
      <c r="D921" s="19">
        <f>LARGE($D$910:$D$915,5)</f>
        <v/>
      </c>
      <c r="E921" s="19">
        <f>LARGE($E$910:$E$915,5)</f>
        <v/>
      </c>
      <c r="F921" s="19">
        <f>LARGE($F$910:$F$915,5)</f>
        <v/>
      </c>
      <c r="G921" s="19">
        <f>LARGE($G$910:$G$915,5)</f>
        <v/>
      </c>
    </row>
    <row r="922">
      <c r="A922" s="3" t="inlineStr">
        <is>
          <t xml:space="preserve">  λ(6)</t>
        </is>
      </c>
      <c r="B922" s="19">
        <f>LARGE($B$910:$B$915,6)</f>
        <v/>
      </c>
      <c r="C922" s="19">
        <f>LARGE($C$910:$C$915,6)</f>
        <v/>
      </c>
      <c r="D922" s="19">
        <f>LARGE($D$910:$D$915,6)</f>
        <v/>
      </c>
      <c r="E922" s="19">
        <f>LARGE($E$910:$E$915,6)</f>
        <v/>
      </c>
      <c r="F922" s="19">
        <f>LARGE($F$910:$F$915,6)</f>
        <v/>
      </c>
      <c r="G922" s="19">
        <f>LARGE($G$910:$G$915,6)</f>
        <v/>
      </c>
    </row>
    <row r="923">
      <c r="A923" s="3" t="inlineStr">
        <is>
          <t>check: Σeig − trace (→0)</t>
        </is>
      </c>
      <c r="B923" s="3">
        <f>ROUND(SUM($B$910:$B$915)-($B$890+$C$891+$D$892+$E$893+$F$894+$G$895),6)</f>
        <v/>
      </c>
      <c r="C923" s="3">
        <f>ROUND(SUM($C$910:$C$915)-($I$890+$J$891+$K$892+$L$893+$M$894+$N$895),6)</f>
        <v/>
      </c>
      <c r="D923" s="3">
        <f>ROUND(SUM($D$910:$D$915)-($P$890+$Q$891+$R$892+$S$893+$T$894+$U$895),6)</f>
        <v/>
      </c>
      <c r="E923" s="3">
        <f>ROUND(SUM($E$910:$E$915)-($W$890+$X$891+$Y$892+$Z$893+$AA$894+$AB$895),6)</f>
        <v/>
      </c>
      <c r="F923" s="3">
        <f>ROUND(SUM($F$910:$F$915)-($AD$890+$AE$891+$AF$892+$AG$893+$AH$894+$AI$895),6)</f>
        <v/>
      </c>
      <c r="G923" s="3">
        <f>ROUND(SUM($G$910:$G$915)-($AK$890+$AL$891+$AM$892+$AN$893+$AO$894+$AP$895),6)</f>
        <v/>
      </c>
    </row>
    <row r="924">
      <c r="A924" s="3" t="inlineStr">
        <is>
          <t>check: Πeig − det (→0)</t>
        </is>
      </c>
      <c r="B924" s="3">
        <f>ROUND(MDETERM($B$890:$G$895)-PRODUCT($B$910:$B$915),6)</f>
        <v/>
      </c>
      <c r="C924" s="3">
        <f>ROUND(MDETERM($I$890:$N$895)-PRODUCT($C$910:$C$915),6)</f>
        <v/>
      </c>
      <c r="D924" s="3">
        <f>ROUND(MDETERM($P$890:$U$895)-PRODUCT($D$910:$D$915),6)</f>
        <v/>
      </c>
      <c r="E924" s="3">
        <f>ROUND(MDETERM($W$890:$AB$895)-PRODUCT($E$910:$E$915),6)</f>
        <v/>
      </c>
      <c r="F924" s="3">
        <f>ROUND(MDETERM($AD$890:$AI$895)-PRODUCT($F$910:$F$915),6)</f>
        <v/>
      </c>
      <c r="G924" s="3">
        <f>ROUND(MDETERM($AK$890:$AP$895)-PRODUCT($G$910:$G$915),6)</f>
        <v/>
      </c>
    </row>
    <row r="925">
      <c r="A925" s="3" t="inlineStr">
        <is>
          <t>complex eigenvalues?</t>
        </is>
      </c>
      <c r="B925" s="3" t="inlineStr"/>
      <c r="C925" s="3" t="inlineStr"/>
      <c r="D925" s="3" t="inlineStr"/>
      <c r="E925" s="3" t="inlineStr"/>
      <c r="F925" s="3" t="inlineStr"/>
      <c r="G925" s="3" t="inlineStr"/>
    </row>
    <row r="926">
      <c r="A926" s="3" t="inlineStr">
        <is>
          <t>check: det(M − λᵢI) per sorted λ (→0)</t>
        </is>
      </c>
    </row>
    <row r="927">
      <c r="A927" s="3" t="inlineStr">
        <is>
          <t xml:space="preserve">  det(M − λ(1)I)</t>
        </is>
      </c>
      <c r="B927" s="3">
        <f t="array" ref="B927">ROUND(MDETERM($B$890:$G$895-$B$917*MUNIT(6)),6)</f>
        <v/>
      </c>
      <c r="C927" s="3">
        <f t="array" ref="C927">ROUND(MDETERM($I$890:$N$895-$C$917*MUNIT(6)),6)</f>
        <v/>
      </c>
      <c r="D927" s="3">
        <f t="array" ref="D927">ROUND(MDETERM($P$890:$U$895-$D$917*MUNIT(6)),6)</f>
        <v/>
      </c>
      <c r="E927" s="3">
        <f t="array" ref="E927">ROUND(MDETERM($W$890:$AB$895-$E$917*MUNIT(6)),6)</f>
        <v/>
      </c>
      <c r="F927" s="3">
        <f t="array" ref="F927">ROUND(MDETERM($AD$890:$AI$895-$F$917*MUNIT(6)),6)</f>
        <v/>
      </c>
      <c r="G927" s="3">
        <f t="array" ref="G927">ROUND(MDETERM($AK$890:$AP$895-$G$917*MUNIT(6)),6)</f>
        <v/>
      </c>
    </row>
    <row r="928">
      <c r="A928" s="3" t="inlineStr">
        <is>
          <t xml:space="preserve">  det(M − λ(2)I)</t>
        </is>
      </c>
      <c r="B928" s="3">
        <f t="array" ref="B928">ROUND(MDETERM($B$890:$G$895-$B$918*MUNIT(6)),6)</f>
        <v/>
      </c>
      <c r="C928" s="3">
        <f t="array" ref="C928">ROUND(MDETERM($I$890:$N$895-$C$918*MUNIT(6)),6)</f>
        <v/>
      </c>
      <c r="D928" s="3">
        <f t="array" ref="D928">ROUND(MDETERM($P$890:$U$895-$D$918*MUNIT(6)),6)</f>
        <v/>
      </c>
      <c r="E928" s="3">
        <f t="array" ref="E928">ROUND(MDETERM($W$890:$AB$895-$E$918*MUNIT(6)),6)</f>
        <v/>
      </c>
      <c r="F928" s="3">
        <f t="array" ref="F928">ROUND(MDETERM($AD$890:$AI$895-$F$918*MUNIT(6)),6)</f>
        <v/>
      </c>
      <c r="G928" s="3">
        <f t="array" ref="G928">ROUND(MDETERM($AK$890:$AP$895-$G$918*MUNIT(6)),6)</f>
        <v/>
      </c>
    </row>
    <row r="929">
      <c r="A929" s="3" t="inlineStr">
        <is>
          <t xml:space="preserve">  det(M − λ(3)I)</t>
        </is>
      </c>
      <c r="B929" s="3">
        <f t="array" ref="B929">ROUND(MDETERM($B$890:$G$895-$B$919*MUNIT(6)),6)</f>
        <v/>
      </c>
      <c r="C929" s="3">
        <f t="array" ref="C929">ROUND(MDETERM($I$890:$N$895-$C$919*MUNIT(6)),6)</f>
        <v/>
      </c>
      <c r="D929" s="3">
        <f t="array" ref="D929">ROUND(MDETERM($P$890:$U$895-$D$919*MUNIT(6)),6)</f>
        <v/>
      </c>
      <c r="E929" s="3">
        <f t="array" ref="E929">ROUND(MDETERM($W$890:$AB$895-$E$919*MUNIT(6)),6)</f>
        <v/>
      </c>
      <c r="F929" s="3">
        <f t="array" ref="F929">ROUND(MDETERM($AD$890:$AI$895-$F$919*MUNIT(6)),6)</f>
        <v/>
      </c>
      <c r="G929" s="3">
        <f t="array" ref="G929">ROUND(MDETERM($AK$890:$AP$895-$G$919*MUNIT(6)),6)</f>
        <v/>
      </c>
    </row>
    <row r="930">
      <c r="A930" s="3" t="inlineStr">
        <is>
          <t xml:space="preserve">  det(M − λ(4)I)</t>
        </is>
      </c>
      <c r="B930" s="3">
        <f t="array" ref="B930">ROUND(MDETERM($B$890:$G$895-$B$920*MUNIT(6)),6)</f>
        <v/>
      </c>
      <c r="C930" s="3">
        <f t="array" ref="C930">ROUND(MDETERM($I$890:$N$895-$C$920*MUNIT(6)),6)</f>
        <v/>
      </c>
      <c r="D930" s="3">
        <f t="array" ref="D930">ROUND(MDETERM($P$890:$U$895-$D$920*MUNIT(6)),6)</f>
        <v/>
      </c>
      <c r="E930" s="3">
        <f t="array" ref="E930">ROUND(MDETERM($W$890:$AB$895-$E$920*MUNIT(6)),6)</f>
        <v/>
      </c>
      <c r="F930" s="3">
        <f t="array" ref="F930">ROUND(MDETERM($AD$890:$AI$895-$F$920*MUNIT(6)),6)</f>
        <v/>
      </c>
      <c r="G930" s="3">
        <f t="array" ref="G930">ROUND(MDETERM($AK$890:$AP$895-$G$920*MUNIT(6)),6)</f>
        <v/>
      </c>
    </row>
    <row r="931">
      <c r="A931" s="3" t="inlineStr">
        <is>
          <t xml:space="preserve">  det(M − λ(5)I)</t>
        </is>
      </c>
      <c r="B931" s="3">
        <f t="array" ref="B931">ROUND(MDETERM($B$890:$G$895-$B$921*MUNIT(6)),6)</f>
        <v/>
      </c>
      <c r="C931" s="3">
        <f t="array" ref="C931">ROUND(MDETERM($I$890:$N$895-$C$921*MUNIT(6)),6)</f>
        <v/>
      </c>
      <c r="D931" s="3">
        <f t="array" ref="D931">ROUND(MDETERM($P$890:$U$895-$D$921*MUNIT(6)),6)</f>
        <v/>
      </c>
      <c r="E931" s="3">
        <f t="array" ref="E931">ROUND(MDETERM($W$890:$AB$895-$E$921*MUNIT(6)),6)</f>
        <v/>
      </c>
      <c r="F931" s="3">
        <f t="array" ref="F931">ROUND(MDETERM($AD$890:$AI$895-$F$921*MUNIT(6)),6)</f>
        <v/>
      </c>
      <c r="G931" s="3">
        <f t="array" ref="G931">ROUND(MDETERM($AK$890:$AP$895-$G$921*MUNIT(6)),6)</f>
        <v/>
      </c>
    </row>
    <row r="932">
      <c r="A932" s="3" t="inlineStr">
        <is>
          <t xml:space="preserve">  det(M − λ(6)I)</t>
        </is>
      </c>
      <c r="B932" s="3">
        <f t="array" ref="B932">ROUND(MDETERM($B$890:$G$895-$B$922*MUNIT(6)),6)</f>
        <v/>
      </c>
      <c r="C932" s="3">
        <f t="array" ref="C932">ROUND(MDETERM($I$890:$N$895-$C$922*MUNIT(6)),6)</f>
        <v/>
      </c>
      <c r="D932" s="3">
        <f t="array" ref="D932">ROUND(MDETERM($P$890:$U$895-$D$922*MUNIT(6)),6)</f>
        <v/>
      </c>
      <c r="E932" s="3">
        <f t="array" ref="E932">ROUND(MDETERM($W$890:$AB$895-$E$922*MUNIT(6)),6)</f>
        <v/>
      </c>
      <c r="F932" s="3">
        <f t="array" ref="F932">ROUND(MDETERM($AD$890:$AI$895-$F$922*MUNIT(6)),6)</f>
        <v/>
      </c>
      <c r="G932" s="3">
        <f t="array" ref="G932">ROUND(MDETERM($AK$890:$AP$895-$G$922*MUNIT(6)),6)</f>
        <v/>
      </c>
    </row>
    <row r="936" ht="16" customHeight="1">
      <c r="A936" s="14" t="inlineStr">
        <is>
          <t>RAG R1-R2 | mixtral:8x22b</t>
        </is>
      </c>
      <c r="B936" s="9" t="inlineStr">
        <is>
          <t>run 1 (raw, pasted)</t>
        </is>
      </c>
      <c r="I936" s="9" t="inlineStr">
        <is>
          <t>run 2 (raw, pasted)</t>
        </is>
      </c>
      <c r="P936" s="9" t="inlineStr">
        <is>
          <t>run 3 (raw, pasted)</t>
        </is>
      </c>
      <c r="W936" s="9" t="inlineStr">
        <is>
          <t>run 4 (raw, pasted)</t>
        </is>
      </c>
      <c r="AD936" s="9" t="inlineStr">
        <is>
          <t>run 5 (raw, pasted)</t>
        </is>
      </c>
      <c r="AK936" s="9" t="inlineStr">
        <is>
          <t>Step2 average matrix (formula)</t>
        </is>
      </c>
      <c r="AR936" s="9" t="inlineStr">
        <is>
          <t>ground truth (reference)</t>
        </is>
      </c>
    </row>
    <row r="937" ht="60" customHeight="1">
      <c r="B937" s="15" t="inlineStr">
        <is>
          <t>Spacecraft</t>
        </is>
      </c>
      <c r="C937" s="15" t="inlineStr">
        <is>
          <t>Guidance, Navigation, and Control (GNC) Subsystem</t>
        </is>
      </c>
      <c r="D937" s="15" t="inlineStr">
        <is>
          <t>Propulsion Subsystem</t>
        </is>
      </c>
      <c r="E937" s="15" t="inlineStr">
        <is>
          <t>Power Subsystem</t>
        </is>
      </c>
      <c r="F937" s="15" t="inlineStr">
        <is>
          <t>Reaction Wheel</t>
        </is>
      </c>
      <c r="G937" s="15" t="inlineStr">
        <is>
          <t>GNC Software</t>
        </is>
      </c>
      <c r="I937" s="15" t="inlineStr">
        <is>
          <t>Spacecraft</t>
        </is>
      </c>
      <c r="J937" s="15" t="inlineStr">
        <is>
          <t>Guidance, Navigation, and Control (GNC) Subsystem</t>
        </is>
      </c>
      <c r="K937" s="15" t="inlineStr">
        <is>
          <t>Propulsion Subsystem</t>
        </is>
      </c>
      <c r="L937" s="15" t="inlineStr">
        <is>
          <t>Power Subsystem</t>
        </is>
      </c>
      <c r="M937" s="15" t="inlineStr">
        <is>
          <t>Reaction Wheel</t>
        </is>
      </c>
      <c r="N937" s="15" t="inlineStr">
        <is>
          <t>GNC Software</t>
        </is>
      </c>
      <c r="P937" s="15" t="inlineStr">
        <is>
          <t>Spacecraft</t>
        </is>
      </c>
      <c r="Q937" s="15" t="inlineStr">
        <is>
          <t>Guidance, Navigation, and Control (GNC) Subsystem</t>
        </is>
      </c>
      <c r="R937" s="15" t="inlineStr">
        <is>
          <t>Propulsion Subsystem</t>
        </is>
      </c>
      <c r="S937" s="15" t="inlineStr">
        <is>
          <t>Power Subsystem</t>
        </is>
      </c>
      <c r="T937" s="15" t="inlineStr">
        <is>
          <t>Reaction Wheel</t>
        </is>
      </c>
      <c r="U937" s="15" t="inlineStr">
        <is>
          <t>GNC Software</t>
        </is>
      </c>
      <c r="W937" s="15" t="inlineStr">
        <is>
          <t>Spacecraft</t>
        </is>
      </c>
      <c r="X937" s="15" t="inlineStr">
        <is>
          <t>Guidance, Navigation, and Control (GNC) Subsystem</t>
        </is>
      </c>
      <c r="Y937" s="15" t="inlineStr">
        <is>
          <t>Propulsion Subsystem</t>
        </is>
      </c>
      <c r="Z937" s="15" t="inlineStr">
        <is>
          <t>Power Subsystem</t>
        </is>
      </c>
      <c r="AA937" s="15" t="inlineStr">
        <is>
          <t>Reaction Wheel</t>
        </is>
      </c>
      <c r="AB937" s="15" t="inlineStr">
        <is>
          <t>GNC Software</t>
        </is>
      </c>
      <c r="AD937" s="15" t="inlineStr">
        <is>
          <t>Spacecraft</t>
        </is>
      </c>
      <c r="AE937" s="15" t="inlineStr">
        <is>
          <t>Guidance, Navigation, and Control (GNC) Subsystem</t>
        </is>
      </c>
      <c r="AF937" s="15" t="inlineStr">
        <is>
          <t>Propulsion Subsystem</t>
        </is>
      </c>
      <c r="AG937" s="15" t="inlineStr">
        <is>
          <t>Power Subsystem</t>
        </is>
      </c>
      <c r="AH937" s="15" t="inlineStr">
        <is>
          <t>Reaction Wheel</t>
        </is>
      </c>
      <c r="AI937" s="15" t="inlineStr">
        <is>
          <t>GNC Software</t>
        </is>
      </c>
      <c r="AK937" s="15" t="inlineStr">
        <is>
          <t>Spacecraft</t>
        </is>
      </c>
      <c r="AL937" s="15" t="inlineStr">
        <is>
          <t>Guidance, Navigation, and Control (GNC) Subsystem</t>
        </is>
      </c>
      <c r="AM937" s="15" t="inlineStr">
        <is>
          <t>Propulsion Subsystem</t>
        </is>
      </c>
      <c r="AN937" s="15" t="inlineStr">
        <is>
          <t>Power Subsystem</t>
        </is>
      </c>
      <c r="AO937" s="15" t="inlineStr">
        <is>
          <t>Reaction Wheel</t>
        </is>
      </c>
      <c r="AP937" s="15" t="inlineStr">
        <is>
          <t>GNC Software</t>
        </is>
      </c>
    </row>
    <row r="938">
      <c r="A938" s="3" t="inlineStr">
        <is>
          <t>Spacecraft</t>
        </is>
      </c>
      <c r="B938" s="8" t="n">
        <v>1</v>
      </c>
      <c r="C938" s="8" t="n">
        <v>1</v>
      </c>
      <c r="D938" s="8" t="n">
        <v>1</v>
      </c>
      <c r="E938" s="8" t="n">
        <v>1</v>
      </c>
      <c r="F938" s="8" t="n">
        <v>1</v>
      </c>
      <c r="G938" s="8" t="n">
        <v>1</v>
      </c>
      <c r="I938" s="8" t="n">
        <v>1</v>
      </c>
      <c r="J938" s="8" t="n">
        <v>1</v>
      </c>
      <c r="K938" s="8" t="n">
        <v>1</v>
      </c>
      <c r="L938" s="8" t="n">
        <v>1</v>
      </c>
      <c r="M938" s="8" t="n">
        <v>1</v>
      </c>
      <c r="N938" s="8" t="n">
        <v>1</v>
      </c>
      <c r="P938" s="8" t="n">
        <v>1</v>
      </c>
      <c r="Q938" s="8" t="n">
        <v>1</v>
      </c>
      <c r="R938" s="8" t="n">
        <v>1</v>
      </c>
      <c r="S938" s="8" t="n">
        <v>1</v>
      </c>
      <c r="T938" s="8" t="n">
        <v>1</v>
      </c>
      <c r="U938" s="8" t="n">
        <v>1</v>
      </c>
      <c r="W938" s="8" t="n">
        <v>1</v>
      </c>
      <c r="X938" s="8" t="n">
        <v>1</v>
      </c>
      <c r="Y938" s="8" t="n">
        <v>1</v>
      </c>
      <c r="Z938" s="8" t="n">
        <v>1</v>
      </c>
      <c r="AA938" s="8" t="n">
        <v>1</v>
      </c>
      <c r="AB938" s="8" t="n">
        <v>1</v>
      </c>
      <c r="AD938" s="8" t="n">
        <v>1</v>
      </c>
      <c r="AE938" s="8" t="n">
        <v>1</v>
      </c>
      <c r="AF938" s="8" t="n">
        <v>1</v>
      </c>
      <c r="AG938" s="8" t="n">
        <v>1</v>
      </c>
      <c r="AH938" s="8" t="n">
        <v>1</v>
      </c>
      <c r="AI938" s="8" t="n">
        <v>1</v>
      </c>
      <c r="AK938" s="8">
        <f>IF(($B$938&lt;&gt;2)+($I$938&lt;&gt;2)+($P$938&lt;&gt;2)+($W$938&lt;&gt;2)+($AD$938&lt;&gt;2)=0,2,IF((($B$938&lt;&gt;2)*$B$938+($I$938&lt;&gt;2)*$I$938+($P$938&lt;&gt;2)*$P$938+($W$938&lt;&gt;2)*$W$938+($AD$938&lt;&gt;2)*$AD$938)/(($B$938&lt;&gt;2)+($I$938&lt;&gt;2)+($P$938&lt;&gt;2)+($W$938&lt;&gt;2)+($AD$938&lt;&gt;2))&gt;=0.5,1,0))</f>
        <v/>
      </c>
      <c r="AL938" s="8">
        <f>IF(($C$938&lt;&gt;2)+($J$938&lt;&gt;2)+($Q$938&lt;&gt;2)+($X$938&lt;&gt;2)+($AE$938&lt;&gt;2)=0,2,IF((($C$938&lt;&gt;2)*$C$938+($J$938&lt;&gt;2)*$J$938+($Q$938&lt;&gt;2)*$Q$938+($X$938&lt;&gt;2)*$X$938+($AE$938&lt;&gt;2)*$AE$938)/(($C$938&lt;&gt;2)+($J$938&lt;&gt;2)+($Q$938&lt;&gt;2)+($X$938&lt;&gt;2)+($AE$938&lt;&gt;2))&gt;=0.5,1,0))</f>
        <v/>
      </c>
      <c r="AM938" s="8">
        <f>IF(($D$938&lt;&gt;2)+($K$938&lt;&gt;2)+($R$938&lt;&gt;2)+($Y$938&lt;&gt;2)+($AF$938&lt;&gt;2)=0,2,IF((($D$938&lt;&gt;2)*$D$938+($K$938&lt;&gt;2)*$K$938+($R$938&lt;&gt;2)*$R$938+($Y$938&lt;&gt;2)*$Y$938+($AF$938&lt;&gt;2)*$AF$938)/(($D$938&lt;&gt;2)+($K$938&lt;&gt;2)+($R$938&lt;&gt;2)+($Y$938&lt;&gt;2)+($AF$938&lt;&gt;2))&gt;=0.5,1,0))</f>
        <v/>
      </c>
      <c r="AN938" s="8">
        <f>IF(($E$938&lt;&gt;2)+($L$938&lt;&gt;2)+($S$938&lt;&gt;2)+($Z$938&lt;&gt;2)+($AG$938&lt;&gt;2)=0,2,IF((($E$938&lt;&gt;2)*$E$938+($L$938&lt;&gt;2)*$L$938+($S$938&lt;&gt;2)*$S$938+($Z$938&lt;&gt;2)*$Z$938+($AG$938&lt;&gt;2)*$AG$938)/(($E$938&lt;&gt;2)+($L$938&lt;&gt;2)+($S$938&lt;&gt;2)+($Z$938&lt;&gt;2)+($AG$938&lt;&gt;2))&gt;=0.5,1,0))</f>
        <v/>
      </c>
      <c r="AO938" s="8">
        <f>IF(($F$938&lt;&gt;2)+($M$938&lt;&gt;2)+($T$938&lt;&gt;2)+($AA$938&lt;&gt;2)+($AH$938&lt;&gt;2)=0,2,IF((($F$938&lt;&gt;2)*$F$938+($M$938&lt;&gt;2)*$M$938+($T$938&lt;&gt;2)*$T$938+($AA$938&lt;&gt;2)*$AA$938+($AH$938&lt;&gt;2)*$AH$938)/(($F$938&lt;&gt;2)+($M$938&lt;&gt;2)+($T$938&lt;&gt;2)+($AA$938&lt;&gt;2)+($AH$938&lt;&gt;2))&gt;=0.5,1,0))</f>
        <v/>
      </c>
      <c r="AP938" s="8">
        <f>IF(($G$938&lt;&gt;2)+($N$938&lt;&gt;2)+($U$938&lt;&gt;2)+($AB$938&lt;&gt;2)+($AI$938&lt;&gt;2)=0,2,IF((($G$938&lt;&gt;2)*$G$938+($N$938&lt;&gt;2)*$N$938+($U$938&lt;&gt;2)*$U$938+($AB$938&lt;&gt;2)*$AB$938+($AI$938&lt;&gt;2)*$AI$938)/(($G$938&lt;&gt;2)+($N$938&lt;&gt;2)+($U$938&lt;&gt;2)+($AB$938&lt;&gt;2)+($AI$938&lt;&gt;2))&gt;=0.5,1,0))</f>
        <v/>
      </c>
      <c r="AR938" s="16">
        <f>'Ground truth'!$B$3</f>
        <v/>
      </c>
      <c r="AS938" s="16">
        <f>'Ground truth'!$C$3</f>
        <v/>
      </c>
      <c r="AT938" s="16">
        <f>'Ground truth'!$D$3</f>
        <v/>
      </c>
      <c r="AU938" s="16">
        <f>'Ground truth'!$E$3</f>
        <v/>
      </c>
      <c r="AV938" s="16">
        <f>'Ground truth'!$F$3</f>
        <v/>
      </c>
      <c r="AW938" s="16">
        <f>'Ground truth'!$G$3</f>
        <v/>
      </c>
    </row>
    <row r="939">
      <c r="A939" s="3" t="inlineStr">
        <is>
          <t>Guidance, Navigation, and Control (GNC) Subsystem</t>
        </is>
      </c>
      <c r="B939" s="8" t="n">
        <v>1</v>
      </c>
      <c r="C939" s="8" t="n">
        <v>1</v>
      </c>
      <c r="D939" s="8" t="n">
        <v>1</v>
      </c>
      <c r="E939" s="8" t="n">
        <v>1</v>
      </c>
      <c r="F939" s="8" t="n">
        <v>1</v>
      </c>
      <c r="G939" s="8" t="n">
        <v>1</v>
      </c>
      <c r="I939" s="8" t="n">
        <v>1</v>
      </c>
      <c r="J939" s="8" t="n">
        <v>1</v>
      </c>
      <c r="K939" s="8" t="n">
        <v>1</v>
      </c>
      <c r="L939" s="8" t="n">
        <v>1</v>
      </c>
      <c r="M939" s="8" t="n">
        <v>1</v>
      </c>
      <c r="N939" s="8" t="n">
        <v>1</v>
      </c>
      <c r="P939" s="8" t="n">
        <v>1</v>
      </c>
      <c r="Q939" s="8" t="n">
        <v>1</v>
      </c>
      <c r="R939" s="8" t="n">
        <v>1</v>
      </c>
      <c r="S939" s="8" t="n">
        <v>1</v>
      </c>
      <c r="T939" s="8" t="n">
        <v>1</v>
      </c>
      <c r="U939" s="8" t="n">
        <v>1</v>
      </c>
      <c r="W939" s="8" t="n">
        <v>1</v>
      </c>
      <c r="X939" s="8" t="n">
        <v>1</v>
      </c>
      <c r="Y939" s="8" t="n">
        <v>1</v>
      </c>
      <c r="Z939" s="8" t="n">
        <v>1</v>
      </c>
      <c r="AA939" s="8" t="n">
        <v>1</v>
      </c>
      <c r="AB939" s="8" t="n">
        <v>1</v>
      </c>
      <c r="AD939" s="8" t="n">
        <v>1</v>
      </c>
      <c r="AE939" s="8" t="n">
        <v>1</v>
      </c>
      <c r="AF939" s="8" t="n">
        <v>1</v>
      </c>
      <c r="AG939" s="8" t="n">
        <v>1</v>
      </c>
      <c r="AH939" s="8" t="n">
        <v>1</v>
      </c>
      <c r="AI939" s="8" t="n">
        <v>1</v>
      </c>
      <c r="AK939" s="8">
        <f>IF(($B$939&lt;&gt;2)+($I$939&lt;&gt;2)+($P$939&lt;&gt;2)+($W$939&lt;&gt;2)+($AD$939&lt;&gt;2)=0,2,IF((($B$939&lt;&gt;2)*$B$939+($I$939&lt;&gt;2)*$I$939+($P$939&lt;&gt;2)*$P$939+($W$939&lt;&gt;2)*$W$939+($AD$939&lt;&gt;2)*$AD$939)/(($B$939&lt;&gt;2)+($I$939&lt;&gt;2)+($P$939&lt;&gt;2)+($W$939&lt;&gt;2)+($AD$939&lt;&gt;2))&gt;=0.5,1,0))</f>
        <v/>
      </c>
      <c r="AL939" s="8">
        <f>IF(($C$939&lt;&gt;2)+($J$939&lt;&gt;2)+($Q$939&lt;&gt;2)+($X$939&lt;&gt;2)+($AE$939&lt;&gt;2)=0,2,IF((($C$939&lt;&gt;2)*$C$939+($J$939&lt;&gt;2)*$J$939+($Q$939&lt;&gt;2)*$Q$939+($X$939&lt;&gt;2)*$X$939+($AE$939&lt;&gt;2)*$AE$939)/(($C$939&lt;&gt;2)+($J$939&lt;&gt;2)+($Q$939&lt;&gt;2)+($X$939&lt;&gt;2)+($AE$939&lt;&gt;2))&gt;=0.5,1,0))</f>
        <v/>
      </c>
      <c r="AM939" s="8">
        <f>IF(($D$939&lt;&gt;2)+($K$939&lt;&gt;2)+($R$939&lt;&gt;2)+($Y$939&lt;&gt;2)+($AF$939&lt;&gt;2)=0,2,IF((($D$939&lt;&gt;2)*$D$939+($K$939&lt;&gt;2)*$K$939+($R$939&lt;&gt;2)*$R$939+($Y$939&lt;&gt;2)*$Y$939+($AF$939&lt;&gt;2)*$AF$939)/(($D$939&lt;&gt;2)+($K$939&lt;&gt;2)+($R$939&lt;&gt;2)+($Y$939&lt;&gt;2)+($AF$939&lt;&gt;2))&gt;=0.5,1,0))</f>
        <v/>
      </c>
      <c r="AN939" s="8">
        <f>IF(($E$939&lt;&gt;2)+($L$939&lt;&gt;2)+($S$939&lt;&gt;2)+($Z$939&lt;&gt;2)+($AG$939&lt;&gt;2)=0,2,IF((($E$939&lt;&gt;2)*$E$939+($L$939&lt;&gt;2)*$L$939+($S$939&lt;&gt;2)*$S$939+($Z$939&lt;&gt;2)*$Z$939+($AG$939&lt;&gt;2)*$AG$939)/(($E$939&lt;&gt;2)+($L$939&lt;&gt;2)+($S$939&lt;&gt;2)+($Z$939&lt;&gt;2)+($AG$939&lt;&gt;2))&gt;=0.5,1,0))</f>
        <v/>
      </c>
      <c r="AO939" s="8">
        <f>IF(($F$939&lt;&gt;2)+($M$939&lt;&gt;2)+($T$939&lt;&gt;2)+($AA$939&lt;&gt;2)+($AH$939&lt;&gt;2)=0,2,IF((($F$939&lt;&gt;2)*$F$939+($M$939&lt;&gt;2)*$M$939+($T$939&lt;&gt;2)*$T$939+($AA$939&lt;&gt;2)*$AA$939+($AH$939&lt;&gt;2)*$AH$939)/(($F$939&lt;&gt;2)+($M$939&lt;&gt;2)+($T$939&lt;&gt;2)+($AA$939&lt;&gt;2)+($AH$939&lt;&gt;2))&gt;=0.5,1,0))</f>
        <v/>
      </c>
      <c r="AP939" s="8">
        <f>IF(($G$939&lt;&gt;2)+($N$939&lt;&gt;2)+($U$939&lt;&gt;2)+($AB$939&lt;&gt;2)+($AI$939&lt;&gt;2)=0,2,IF((($G$939&lt;&gt;2)*$G$939+($N$939&lt;&gt;2)*$N$939+($U$939&lt;&gt;2)*$U$939+($AB$939&lt;&gt;2)*$AB$939+($AI$939&lt;&gt;2)*$AI$939)/(($G$939&lt;&gt;2)+($N$939&lt;&gt;2)+($U$939&lt;&gt;2)+($AB$939&lt;&gt;2)+($AI$939&lt;&gt;2))&gt;=0.5,1,0))</f>
        <v/>
      </c>
      <c r="AR939" s="16">
        <f>'Ground truth'!$B$4</f>
        <v/>
      </c>
      <c r="AS939" s="16">
        <f>'Ground truth'!$C$4</f>
        <v/>
      </c>
      <c r="AT939" s="16">
        <f>'Ground truth'!$D$4</f>
        <v/>
      </c>
      <c r="AU939" s="16">
        <f>'Ground truth'!$E$4</f>
        <v/>
      </c>
      <c r="AV939" s="16">
        <f>'Ground truth'!$F$4</f>
        <v/>
      </c>
      <c r="AW939" s="16">
        <f>'Ground truth'!$G$4</f>
        <v/>
      </c>
    </row>
    <row r="940">
      <c r="A940" s="3" t="inlineStr">
        <is>
          <t>Propulsion Subsystem</t>
        </is>
      </c>
      <c r="B940" s="8" t="n">
        <v>1</v>
      </c>
      <c r="C940" s="8" t="n">
        <v>1</v>
      </c>
      <c r="D940" s="8" t="n">
        <v>1</v>
      </c>
      <c r="E940" s="8" t="n">
        <v>1</v>
      </c>
      <c r="F940" s="8" t="n">
        <v>0</v>
      </c>
      <c r="G940" s="8" t="n">
        <v>1</v>
      </c>
      <c r="I940" s="8" t="n">
        <v>1</v>
      </c>
      <c r="J940" s="8" t="n">
        <v>1</v>
      </c>
      <c r="K940" s="8" t="n">
        <v>1</v>
      </c>
      <c r="L940" s="8" t="n">
        <v>0</v>
      </c>
      <c r="M940" s="8" t="n">
        <v>0</v>
      </c>
      <c r="N940" s="8" t="n">
        <v>0</v>
      </c>
      <c r="P940" s="8" t="n">
        <v>1</v>
      </c>
      <c r="Q940" s="8" t="n">
        <v>1</v>
      </c>
      <c r="R940" s="8" t="n">
        <v>1</v>
      </c>
      <c r="S940" s="8" t="n">
        <v>0</v>
      </c>
      <c r="T940" s="8" t="n">
        <v>0</v>
      </c>
      <c r="U940" s="8" t="n">
        <v>0</v>
      </c>
      <c r="W940" s="8" t="n">
        <v>1</v>
      </c>
      <c r="X940" s="8" t="n">
        <v>1</v>
      </c>
      <c r="Y940" s="8" t="n">
        <v>1</v>
      </c>
      <c r="Z940" s="8" t="n">
        <v>0</v>
      </c>
      <c r="AA940" s="8" t="n">
        <v>0</v>
      </c>
      <c r="AB940" s="8" t="n">
        <v>0</v>
      </c>
      <c r="AD940" s="8" t="n">
        <v>1</v>
      </c>
      <c r="AE940" s="8" t="n">
        <v>1</v>
      </c>
      <c r="AF940" s="8" t="n">
        <v>1</v>
      </c>
      <c r="AG940" s="8" t="n">
        <v>0</v>
      </c>
      <c r="AH940" s="8" t="n">
        <v>0</v>
      </c>
      <c r="AI940" s="8" t="n">
        <v>0</v>
      </c>
      <c r="AK940" s="8">
        <f>IF(($B$940&lt;&gt;2)+($I$940&lt;&gt;2)+($P$940&lt;&gt;2)+($W$940&lt;&gt;2)+($AD$940&lt;&gt;2)=0,2,IF((($B$940&lt;&gt;2)*$B$940+($I$940&lt;&gt;2)*$I$940+($P$940&lt;&gt;2)*$P$940+($W$940&lt;&gt;2)*$W$940+($AD$940&lt;&gt;2)*$AD$940)/(($B$940&lt;&gt;2)+($I$940&lt;&gt;2)+($P$940&lt;&gt;2)+($W$940&lt;&gt;2)+($AD$940&lt;&gt;2))&gt;=0.5,1,0))</f>
        <v/>
      </c>
      <c r="AL940" s="8">
        <f>IF(($C$940&lt;&gt;2)+($J$940&lt;&gt;2)+($Q$940&lt;&gt;2)+($X$940&lt;&gt;2)+($AE$940&lt;&gt;2)=0,2,IF((($C$940&lt;&gt;2)*$C$940+($J$940&lt;&gt;2)*$J$940+($Q$940&lt;&gt;2)*$Q$940+($X$940&lt;&gt;2)*$X$940+($AE$940&lt;&gt;2)*$AE$940)/(($C$940&lt;&gt;2)+($J$940&lt;&gt;2)+($Q$940&lt;&gt;2)+($X$940&lt;&gt;2)+($AE$940&lt;&gt;2))&gt;=0.5,1,0))</f>
        <v/>
      </c>
      <c r="AM940" s="8">
        <f>IF(($D$940&lt;&gt;2)+($K$940&lt;&gt;2)+($R$940&lt;&gt;2)+($Y$940&lt;&gt;2)+($AF$940&lt;&gt;2)=0,2,IF((($D$940&lt;&gt;2)*$D$940+($K$940&lt;&gt;2)*$K$940+($R$940&lt;&gt;2)*$R$940+($Y$940&lt;&gt;2)*$Y$940+($AF$940&lt;&gt;2)*$AF$940)/(($D$940&lt;&gt;2)+($K$940&lt;&gt;2)+($R$940&lt;&gt;2)+($Y$940&lt;&gt;2)+($AF$940&lt;&gt;2))&gt;=0.5,1,0))</f>
        <v/>
      </c>
      <c r="AN940" s="8">
        <f>IF(($E$940&lt;&gt;2)+($L$940&lt;&gt;2)+($S$940&lt;&gt;2)+($Z$940&lt;&gt;2)+($AG$940&lt;&gt;2)=0,2,IF((($E$940&lt;&gt;2)*$E$940+($L$940&lt;&gt;2)*$L$940+($S$940&lt;&gt;2)*$S$940+($Z$940&lt;&gt;2)*$Z$940+($AG$940&lt;&gt;2)*$AG$940)/(($E$940&lt;&gt;2)+($L$940&lt;&gt;2)+($S$940&lt;&gt;2)+($Z$940&lt;&gt;2)+($AG$940&lt;&gt;2))&gt;=0.5,1,0))</f>
        <v/>
      </c>
      <c r="AO940" s="8">
        <f>IF(($F$940&lt;&gt;2)+($M$940&lt;&gt;2)+($T$940&lt;&gt;2)+($AA$940&lt;&gt;2)+($AH$940&lt;&gt;2)=0,2,IF((($F$940&lt;&gt;2)*$F$940+($M$940&lt;&gt;2)*$M$940+($T$940&lt;&gt;2)*$T$940+($AA$940&lt;&gt;2)*$AA$940+($AH$940&lt;&gt;2)*$AH$940)/(($F$940&lt;&gt;2)+($M$940&lt;&gt;2)+($T$940&lt;&gt;2)+($AA$940&lt;&gt;2)+($AH$940&lt;&gt;2))&gt;=0.5,1,0))</f>
        <v/>
      </c>
      <c r="AP940" s="8">
        <f>IF(($G$940&lt;&gt;2)+($N$940&lt;&gt;2)+($U$940&lt;&gt;2)+($AB$940&lt;&gt;2)+($AI$940&lt;&gt;2)=0,2,IF((($G$940&lt;&gt;2)*$G$940+($N$940&lt;&gt;2)*$N$940+($U$940&lt;&gt;2)*$U$940+($AB$940&lt;&gt;2)*$AB$940+($AI$940&lt;&gt;2)*$AI$940)/(($G$940&lt;&gt;2)+($N$940&lt;&gt;2)+($U$940&lt;&gt;2)+($AB$940&lt;&gt;2)+($AI$940&lt;&gt;2))&gt;=0.5,1,0))</f>
        <v/>
      </c>
      <c r="AR940" s="16">
        <f>'Ground truth'!$B$5</f>
        <v/>
      </c>
      <c r="AS940" s="16">
        <f>'Ground truth'!$C$5</f>
        <v/>
      </c>
      <c r="AT940" s="16">
        <f>'Ground truth'!$D$5</f>
        <v/>
      </c>
      <c r="AU940" s="16">
        <f>'Ground truth'!$E$5</f>
        <v/>
      </c>
      <c r="AV940" s="16">
        <f>'Ground truth'!$F$5</f>
        <v/>
      </c>
      <c r="AW940" s="16">
        <f>'Ground truth'!$G$5</f>
        <v/>
      </c>
    </row>
    <row r="941">
      <c r="A941" s="3" t="inlineStr">
        <is>
          <t>Power Subsystem</t>
        </is>
      </c>
      <c r="B941" s="8" t="n">
        <v>1</v>
      </c>
      <c r="C941" s="8" t="n">
        <v>1</v>
      </c>
      <c r="D941" s="8" t="n">
        <v>1</v>
      </c>
      <c r="E941" s="8" t="n">
        <v>1</v>
      </c>
      <c r="F941" s="8" t="n">
        <v>1</v>
      </c>
      <c r="G941" s="8" t="n">
        <v>1</v>
      </c>
      <c r="I941" s="8" t="n">
        <v>1</v>
      </c>
      <c r="J941" s="8" t="n">
        <v>1</v>
      </c>
      <c r="K941" s="8" t="n">
        <v>0</v>
      </c>
      <c r="L941" s="8" t="n">
        <v>1</v>
      </c>
      <c r="M941" s="8" t="n">
        <v>1</v>
      </c>
      <c r="N941" s="8" t="n">
        <v>0</v>
      </c>
      <c r="P941" s="8" t="n">
        <v>1</v>
      </c>
      <c r="Q941" s="8" t="n">
        <v>1</v>
      </c>
      <c r="R941" s="8" t="n">
        <v>0</v>
      </c>
      <c r="S941" s="8" t="n">
        <v>1</v>
      </c>
      <c r="T941" s="8" t="n">
        <v>1</v>
      </c>
      <c r="U941" s="8" t="n">
        <v>0</v>
      </c>
      <c r="W941" s="8" t="n">
        <v>1</v>
      </c>
      <c r="X941" s="8" t="n">
        <v>1</v>
      </c>
      <c r="Y941" s="8" t="n">
        <v>0</v>
      </c>
      <c r="Z941" s="8" t="n">
        <v>1</v>
      </c>
      <c r="AA941" s="8" t="n">
        <v>1</v>
      </c>
      <c r="AB941" s="8" t="n">
        <v>0</v>
      </c>
      <c r="AD941" s="8" t="n">
        <v>1</v>
      </c>
      <c r="AE941" s="8" t="n">
        <v>1</v>
      </c>
      <c r="AF941" s="8" t="n">
        <v>0</v>
      </c>
      <c r="AG941" s="8" t="n">
        <v>1</v>
      </c>
      <c r="AH941" s="8" t="n">
        <v>1</v>
      </c>
      <c r="AI941" s="8" t="n">
        <v>0</v>
      </c>
      <c r="AK941" s="8">
        <f>IF(($B$941&lt;&gt;2)+($I$941&lt;&gt;2)+($P$941&lt;&gt;2)+($W$941&lt;&gt;2)+($AD$941&lt;&gt;2)=0,2,IF((($B$941&lt;&gt;2)*$B$941+($I$941&lt;&gt;2)*$I$941+($P$941&lt;&gt;2)*$P$941+($W$941&lt;&gt;2)*$W$941+($AD$941&lt;&gt;2)*$AD$941)/(($B$941&lt;&gt;2)+($I$941&lt;&gt;2)+($P$941&lt;&gt;2)+($W$941&lt;&gt;2)+($AD$941&lt;&gt;2))&gt;=0.5,1,0))</f>
        <v/>
      </c>
      <c r="AL941" s="8">
        <f>IF(($C$941&lt;&gt;2)+($J$941&lt;&gt;2)+($Q$941&lt;&gt;2)+($X$941&lt;&gt;2)+($AE$941&lt;&gt;2)=0,2,IF((($C$941&lt;&gt;2)*$C$941+($J$941&lt;&gt;2)*$J$941+($Q$941&lt;&gt;2)*$Q$941+($X$941&lt;&gt;2)*$X$941+($AE$941&lt;&gt;2)*$AE$941)/(($C$941&lt;&gt;2)+($J$941&lt;&gt;2)+($Q$941&lt;&gt;2)+($X$941&lt;&gt;2)+($AE$941&lt;&gt;2))&gt;=0.5,1,0))</f>
        <v/>
      </c>
      <c r="AM941" s="8">
        <f>IF(($D$941&lt;&gt;2)+($K$941&lt;&gt;2)+($R$941&lt;&gt;2)+($Y$941&lt;&gt;2)+($AF$941&lt;&gt;2)=0,2,IF((($D$941&lt;&gt;2)*$D$941+($K$941&lt;&gt;2)*$K$941+($R$941&lt;&gt;2)*$R$941+($Y$941&lt;&gt;2)*$Y$941+($AF$941&lt;&gt;2)*$AF$941)/(($D$941&lt;&gt;2)+($K$941&lt;&gt;2)+($R$941&lt;&gt;2)+($Y$941&lt;&gt;2)+($AF$941&lt;&gt;2))&gt;=0.5,1,0))</f>
        <v/>
      </c>
      <c r="AN941" s="8">
        <f>IF(($E$941&lt;&gt;2)+($L$941&lt;&gt;2)+($S$941&lt;&gt;2)+($Z$941&lt;&gt;2)+($AG$941&lt;&gt;2)=0,2,IF((($E$941&lt;&gt;2)*$E$941+($L$941&lt;&gt;2)*$L$941+($S$941&lt;&gt;2)*$S$941+($Z$941&lt;&gt;2)*$Z$941+($AG$941&lt;&gt;2)*$AG$941)/(($E$941&lt;&gt;2)+($L$941&lt;&gt;2)+($S$941&lt;&gt;2)+($Z$941&lt;&gt;2)+($AG$941&lt;&gt;2))&gt;=0.5,1,0))</f>
        <v/>
      </c>
      <c r="AO941" s="8">
        <f>IF(($F$941&lt;&gt;2)+($M$941&lt;&gt;2)+($T$941&lt;&gt;2)+($AA$941&lt;&gt;2)+($AH$941&lt;&gt;2)=0,2,IF((($F$941&lt;&gt;2)*$F$941+($M$941&lt;&gt;2)*$M$941+($T$941&lt;&gt;2)*$T$941+($AA$941&lt;&gt;2)*$AA$941+($AH$941&lt;&gt;2)*$AH$941)/(($F$941&lt;&gt;2)+($M$941&lt;&gt;2)+($T$941&lt;&gt;2)+($AA$941&lt;&gt;2)+($AH$941&lt;&gt;2))&gt;=0.5,1,0))</f>
        <v/>
      </c>
      <c r="AP941" s="8">
        <f>IF(($G$941&lt;&gt;2)+($N$941&lt;&gt;2)+($U$941&lt;&gt;2)+($AB$941&lt;&gt;2)+($AI$941&lt;&gt;2)=0,2,IF((($G$941&lt;&gt;2)*$G$941+($N$941&lt;&gt;2)*$N$941+($U$941&lt;&gt;2)*$U$941+($AB$941&lt;&gt;2)*$AB$941+($AI$941&lt;&gt;2)*$AI$941)/(($G$941&lt;&gt;2)+($N$941&lt;&gt;2)+($U$941&lt;&gt;2)+($AB$941&lt;&gt;2)+($AI$941&lt;&gt;2))&gt;=0.5,1,0))</f>
        <v/>
      </c>
      <c r="AR941" s="16">
        <f>'Ground truth'!$B$6</f>
        <v/>
      </c>
      <c r="AS941" s="16">
        <f>'Ground truth'!$C$6</f>
        <v/>
      </c>
      <c r="AT941" s="16">
        <f>'Ground truth'!$D$6</f>
        <v/>
      </c>
      <c r="AU941" s="16">
        <f>'Ground truth'!$E$6</f>
        <v/>
      </c>
      <c r="AV941" s="16">
        <f>'Ground truth'!$F$6</f>
        <v/>
      </c>
      <c r="AW941" s="16">
        <f>'Ground truth'!$G$6</f>
        <v/>
      </c>
    </row>
    <row r="942">
      <c r="A942" s="3" t="inlineStr">
        <is>
          <t>Reaction Wheel</t>
        </is>
      </c>
      <c r="B942" s="8" t="n">
        <v>1</v>
      </c>
      <c r="C942" s="8" t="n">
        <v>1</v>
      </c>
      <c r="D942" s="8" t="n">
        <v>0</v>
      </c>
      <c r="E942" s="8" t="n">
        <v>1</v>
      </c>
      <c r="F942" s="8" t="n">
        <v>1</v>
      </c>
      <c r="G942" s="8" t="n">
        <v>1</v>
      </c>
      <c r="I942" s="8" t="n">
        <v>1</v>
      </c>
      <c r="J942" s="8" t="n">
        <v>1</v>
      </c>
      <c r="K942" s="8" t="n">
        <v>0</v>
      </c>
      <c r="L942" s="8" t="n">
        <v>1</v>
      </c>
      <c r="M942" s="8" t="n">
        <v>1</v>
      </c>
      <c r="N942" s="8" t="n">
        <v>1</v>
      </c>
      <c r="P942" s="8" t="n">
        <v>1</v>
      </c>
      <c r="Q942" s="8" t="n">
        <v>1</v>
      </c>
      <c r="R942" s="8" t="n">
        <v>0</v>
      </c>
      <c r="S942" s="8" t="n">
        <v>1</v>
      </c>
      <c r="T942" s="8" t="n">
        <v>1</v>
      </c>
      <c r="U942" s="8" t="n">
        <v>1</v>
      </c>
      <c r="W942" s="8" t="n">
        <v>1</v>
      </c>
      <c r="X942" s="8" t="n">
        <v>1</v>
      </c>
      <c r="Y942" s="8" t="n">
        <v>0</v>
      </c>
      <c r="Z942" s="8" t="n">
        <v>1</v>
      </c>
      <c r="AA942" s="8" t="n">
        <v>1</v>
      </c>
      <c r="AB942" s="8" t="n">
        <v>1</v>
      </c>
      <c r="AD942" s="8" t="n">
        <v>1</v>
      </c>
      <c r="AE942" s="8" t="n">
        <v>1</v>
      </c>
      <c r="AF942" s="8" t="n">
        <v>0</v>
      </c>
      <c r="AG942" s="8" t="n">
        <v>1</v>
      </c>
      <c r="AH942" s="8" t="n">
        <v>1</v>
      </c>
      <c r="AI942" s="8" t="n">
        <v>1</v>
      </c>
      <c r="AK942" s="8">
        <f>IF(($B$942&lt;&gt;2)+($I$942&lt;&gt;2)+($P$942&lt;&gt;2)+($W$942&lt;&gt;2)+($AD$942&lt;&gt;2)=0,2,IF((($B$942&lt;&gt;2)*$B$942+($I$942&lt;&gt;2)*$I$942+($P$942&lt;&gt;2)*$P$942+($W$942&lt;&gt;2)*$W$942+($AD$942&lt;&gt;2)*$AD$942)/(($B$942&lt;&gt;2)+($I$942&lt;&gt;2)+($P$942&lt;&gt;2)+($W$942&lt;&gt;2)+($AD$942&lt;&gt;2))&gt;=0.5,1,0))</f>
        <v/>
      </c>
      <c r="AL942" s="8">
        <f>IF(($C$942&lt;&gt;2)+($J$942&lt;&gt;2)+($Q$942&lt;&gt;2)+($X$942&lt;&gt;2)+($AE$942&lt;&gt;2)=0,2,IF((($C$942&lt;&gt;2)*$C$942+($J$942&lt;&gt;2)*$J$942+($Q$942&lt;&gt;2)*$Q$942+($X$942&lt;&gt;2)*$X$942+($AE$942&lt;&gt;2)*$AE$942)/(($C$942&lt;&gt;2)+($J$942&lt;&gt;2)+($Q$942&lt;&gt;2)+($X$942&lt;&gt;2)+($AE$942&lt;&gt;2))&gt;=0.5,1,0))</f>
        <v/>
      </c>
      <c r="AM942" s="8">
        <f>IF(($D$942&lt;&gt;2)+($K$942&lt;&gt;2)+($R$942&lt;&gt;2)+($Y$942&lt;&gt;2)+($AF$942&lt;&gt;2)=0,2,IF((($D$942&lt;&gt;2)*$D$942+($K$942&lt;&gt;2)*$K$942+($R$942&lt;&gt;2)*$R$942+($Y$942&lt;&gt;2)*$Y$942+($AF$942&lt;&gt;2)*$AF$942)/(($D$942&lt;&gt;2)+($K$942&lt;&gt;2)+($R$942&lt;&gt;2)+($Y$942&lt;&gt;2)+($AF$942&lt;&gt;2))&gt;=0.5,1,0))</f>
        <v/>
      </c>
      <c r="AN942" s="8">
        <f>IF(($E$942&lt;&gt;2)+($L$942&lt;&gt;2)+($S$942&lt;&gt;2)+($Z$942&lt;&gt;2)+($AG$942&lt;&gt;2)=0,2,IF((($E$942&lt;&gt;2)*$E$942+($L$942&lt;&gt;2)*$L$942+($S$942&lt;&gt;2)*$S$942+($Z$942&lt;&gt;2)*$Z$942+($AG$942&lt;&gt;2)*$AG$942)/(($E$942&lt;&gt;2)+($L$942&lt;&gt;2)+($S$942&lt;&gt;2)+($Z$942&lt;&gt;2)+($AG$942&lt;&gt;2))&gt;=0.5,1,0))</f>
        <v/>
      </c>
      <c r="AO942" s="8">
        <f>IF(($F$942&lt;&gt;2)+($M$942&lt;&gt;2)+($T$942&lt;&gt;2)+($AA$942&lt;&gt;2)+($AH$942&lt;&gt;2)=0,2,IF((($F$942&lt;&gt;2)*$F$942+($M$942&lt;&gt;2)*$M$942+($T$942&lt;&gt;2)*$T$942+($AA$942&lt;&gt;2)*$AA$942+($AH$942&lt;&gt;2)*$AH$942)/(($F$942&lt;&gt;2)+($M$942&lt;&gt;2)+($T$942&lt;&gt;2)+($AA$942&lt;&gt;2)+($AH$942&lt;&gt;2))&gt;=0.5,1,0))</f>
        <v/>
      </c>
      <c r="AP942" s="8">
        <f>IF(($G$942&lt;&gt;2)+($N$942&lt;&gt;2)+($U$942&lt;&gt;2)+($AB$942&lt;&gt;2)+($AI$942&lt;&gt;2)=0,2,IF((($G$942&lt;&gt;2)*$G$942+($N$942&lt;&gt;2)*$N$942+($U$942&lt;&gt;2)*$U$942+($AB$942&lt;&gt;2)*$AB$942+($AI$942&lt;&gt;2)*$AI$942)/(($G$942&lt;&gt;2)+($N$942&lt;&gt;2)+($U$942&lt;&gt;2)+($AB$942&lt;&gt;2)+($AI$942&lt;&gt;2))&gt;=0.5,1,0))</f>
        <v/>
      </c>
      <c r="AR942" s="16">
        <f>'Ground truth'!$B$7</f>
        <v/>
      </c>
      <c r="AS942" s="16">
        <f>'Ground truth'!$C$7</f>
        <v/>
      </c>
      <c r="AT942" s="16">
        <f>'Ground truth'!$D$7</f>
        <v/>
      </c>
      <c r="AU942" s="16">
        <f>'Ground truth'!$E$7</f>
        <v/>
      </c>
      <c r="AV942" s="16">
        <f>'Ground truth'!$F$7</f>
        <v/>
      </c>
      <c r="AW942" s="16">
        <f>'Ground truth'!$G$7</f>
        <v/>
      </c>
    </row>
    <row r="943">
      <c r="A943" s="3" t="inlineStr">
        <is>
          <t>GNC Software</t>
        </is>
      </c>
      <c r="B943" s="8" t="n">
        <v>1</v>
      </c>
      <c r="C943" s="8" t="n">
        <v>1</v>
      </c>
      <c r="D943" s="8" t="n">
        <v>1</v>
      </c>
      <c r="E943" s="8" t="n">
        <v>1</v>
      </c>
      <c r="F943" s="8" t="n">
        <v>1</v>
      </c>
      <c r="G943" s="8" t="n">
        <v>1</v>
      </c>
      <c r="I943" s="8" t="n">
        <v>1</v>
      </c>
      <c r="J943" s="8" t="n">
        <v>1</v>
      </c>
      <c r="K943" s="8" t="n">
        <v>0</v>
      </c>
      <c r="L943" s="8" t="n">
        <v>0</v>
      </c>
      <c r="M943" s="8" t="n">
        <v>1</v>
      </c>
      <c r="N943" s="8" t="n">
        <v>1</v>
      </c>
      <c r="P943" s="8" t="n">
        <v>1</v>
      </c>
      <c r="Q943" s="8" t="n">
        <v>1</v>
      </c>
      <c r="R943" s="8" t="n">
        <v>0</v>
      </c>
      <c r="S943" s="8" t="n">
        <v>0</v>
      </c>
      <c r="T943" s="8" t="n">
        <v>1</v>
      </c>
      <c r="U943" s="8" t="n">
        <v>1</v>
      </c>
      <c r="W943" s="8" t="n">
        <v>1</v>
      </c>
      <c r="X943" s="8" t="n">
        <v>1</v>
      </c>
      <c r="Y943" s="8" t="n">
        <v>0</v>
      </c>
      <c r="Z943" s="8" t="n">
        <v>0</v>
      </c>
      <c r="AA943" s="8" t="n">
        <v>1</v>
      </c>
      <c r="AB943" s="8" t="n">
        <v>1</v>
      </c>
      <c r="AD943" s="8" t="n">
        <v>1</v>
      </c>
      <c r="AE943" s="8" t="n">
        <v>1</v>
      </c>
      <c r="AF943" s="8" t="n">
        <v>0</v>
      </c>
      <c r="AG943" s="8" t="n">
        <v>0</v>
      </c>
      <c r="AH943" s="8" t="n">
        <v>1</v>
      </c>
      <c r="AI943" s="8" t="n">
        <v>1</v>
      </c>
      <c r="AK943" s="8">
        <f>IF(($B$943&lt;&gt;2)+($I$943&lt;&gt;2)+($P$943&lt;&gt;2)+($W$943&lt;&gt;2)+($AD$943&lt;&gt;2)=0,2,IF((($B$943&lt;&gt;2)*$B$943+($I$943&lt;&gt;2)*$I$943+($P$943&lt;&gt;2)*$P$943+($W$943&lt;&gt;2)*$W$943+($AD$943&lt;&gt;2)*$AD$943)/(($B$943&lt;&gt;2)+($I$943&lt;&gt;2)+($P$943&lt;&gt;2)+($W$943&lt;&gt;2)+($AD$943&lt;&gt;2))&gt;=0.5,1,0))</f>
        <v/>
      </c>
      <c r="AL943" s="8">
        <f>IF(($C$943&lt;&gt;2)+($J$943&lt;&gt;2)+($Q$943&lt;&gt;2)+($X$943&lt;&gt;2)+($AE$943&lt;&gt;2)=0,2,IF((($C$943&lt;&gt;2)*$C$943+($J$943&lt;&gt;2)*$J$943+($Q$943&lt;&gt;2)*$Q$943+($X$943&lt;&gt;2)*$X$943+($AE$943&lt;&gt;2)*$AE$943)/(($C$943&lt;&gt;2)+($J$943&lt;&gt;2)+($Q$943&lt;&gt;2)+($X$943&lt;&gt;2)+($AE$943&lt;&gt;2))&gt;=0.5,1,0))</f>
        <v/>
      </c>
      <c r="AM943" s="8">
        <f>IF(($D$943&lt;&gt;2)+($K$943&lt;&gt;2)+($R$943&lt;&gt;2)+($Y$943&lt;&gt;2)+($AF$943&lt;&gt;2)=0,2,IF((($D$943&lt;&gt;2)*$D$943+($K$943&lt;&gt;2)*$K$943+($R$943&lt;&gt;2)*$R$943+($Y$943&lt;&gt;2)*$Y$943+($AF$943&lt;&gt;2)*$AF$943)/(($D$943&lt;&gt;2)+($K$943&lt;&gt;2)+($R$943&lt;&gt;2)+($Y$943&lt;&gt;2)+($AF$943&lt;&gt;2))&gt;=0.5,1,0))</f>
        <v/>
      </c>
      <c r="AN943" s="8">
        <f>IF(($E$943&lt;&gt;2)+($L$943&lt;&gt;2)+($S$943&lt;&gt;2)+($Z$943&lt;&gt;2)+($AG$943&lt;&gt;2)=0,2,IF((($E$943&lt;&gt;2)*$E$943+($L$943&lt;&gt;2)*$L$943+($S$943&lt;&gt;2)*$S$943+($Z$943&lt;&gt;2)*$Z$943+($AG$943&lt;&gt;2)*$AG$943)/(($E$943&lt;&gt;2)+($L$943&lt;&gt;2)+($S$943&lt;&gt;2)+($Z$943&lt;&gt;2)+($AG$943&lt;&gt;2))&gt;=0.5,1,0))</f>
        <v/>
      </c>
      <c r="AO943" s="8">
        <f>IF(($F$943&lt;&gt;2)+($M$943&lt;&gt;2)+($T$943&lt;&gt;2)+($AA$943&lt;&gt;2)+($AH$943&lt;&gt;2)=0,2,IF((($F$943&lt;&gt;2)*$F$943+($M$943&lt;&gt;2)*$M$943+($T$943&lt;&gt;2)*$T$943+($AA$943&lt;&gt;2)*$AA$943+($AH$943&lt;&gt;2)*$AH$943)/(($F$943&lt;&gt;2)+($M$943&lt;&gt;2)+($T$943&lt;&gt;2)+($AA$943&lt;&gt;2)+($AH$943&lt;&gt;2))&gt;=0.5,1,0))</f>
        <v/>
      </c>
      <c r="AP943" s="8">
        <f>IF(($G$943&lt;&gt;2)+($N$943&lt;&gt;2)+($U$943&lt;&gt;2)+($AB$943&lt;&gt;2)+($AI$943&lt;&gt;2)=0,2,IF((($G$943&lt;&gt;2)*$G$943+($N$943&lt;&gt;2)*$N$943+($U$943&lt;&gt;2)*$U$943+($AB$943&lt;&gt;2)*$AB$943+($AI$943&lt;&gt;2)*$AI$943)/(($G$943&lt;&gt;2)+($N$943&lt;&gt;2)+($U$943&lt;&gt;2)+($AB$943&lt;&gt;2)+($AI$943&lt;&gt;2))&gt;=0.5,1,0))</f>
        <v/>
      </c>
      <c r="AR943" s="16">
        <f>'Ground truth'!$B$8</f>
        <v/>
      </c>
      <c r="AS943" s="16">
        <f>'Ground truth'!$C$8</f>
        <v/>
      </c>
      <c r="AT943" s="16">
        <f>'Ground truth'!$D$8</f>
        <v/>
      </c>
      <c r="AU943" s="16">
        <f>'Ground truth'!$E$8</f>
        <v/>
      </c>
      <c r="AV943" s="16">
        <f>'Ground truth'!$F$8</f>
        <v/>
      </c>
      <c r="AW943" s="16">
        <f>'Ground truth'!$G$8</f>
        <v/>
      </c>
    </row>
    <row r="945">
      <c r="A945" s="17" t="inlineStr">
        <is>
          <t>metrics — confident-only (unsure excluded from denominators)</t>
        </is>
      </c>
      <c r="B945" s="10" t="inlineStr">
        <is>
          <t>run 1</t>
        </is>
      </c>
      <c r="C945" s="10" t="inlineStr">
        <is>
          <t>run 2</t>
        </is>
      </c>
      <c r="D945" s="10" t="inlineStr">
        <is>
          <t>run 3</t>
        </is>
      </c>
      <c r="E945" s="10" t="inlineStr">
        <is>
          <t>run 4</t>
        </is>
      </c>
      <c r="F945" s="10" t="inlineStr">
        <is>
          <t>run 5</t>
        </is>
      </c>
      <c r="G945" s="10" t="inlineStr">
        <is>
          <t>avg-matrix</t>
        </is>
      </c>
      <c r="H945" s="10" t="inlineStr">
        <is>
          <t>mean</t>
        </is>
      </c>
      <c r="I945" s="10" t="inlineStr">
        <is>
          <t>std (pop.)</t>
        </is>
      </c>
      <c r="J945" s="17" t="inlineStr">
        <is>
          <t>notes</t>
        </is>
      </c>
    </row>
    <row r="946">
      <c r="A946" s="7" t="inlineStr">
        <is>
          <t>TP</t>
        </is>
      </c>
      <c r="B946" s="7">
        <f>SUMPRODUCT(($B$938:$G$943=1)*('Ground truth'!$B$3:$G$8=1))</f>
        <v/>
      </c>
      <c r="C946" s="7">
        <f>SUMPRODUCT(($I$938:$N$943=1)*('Ground truth'!$B$3:$G$8=1))</f>
        <v/>
      </c>
      <c r="D946" s="7">
        <f>SUMPRODUCT(($P$938:$U$943=1)*('Ground truth'!$B$3:$G$8=1))</f>
        <v/>
      </c>
      <c r="E946" s="7">
        <f>SUMPRODUCT(($W$938:$AB$943=1)*('Ground truth'!$B$3:$G$8=1))</f>
        <v/>
      </c>
      <c r="F946" s="7">
        <f>SUMPRODUCT(($AD$938:$AI$943=1)*('Ground truth'!$B$3:$G$8=1))</f>
        <v/>
      </c>
      <c r="G946" s="7">
        <f>SUMPRODUCT(($AK$938:$AP$943=1)*('Ground truth'!$B$3:$G$8=1))</f>
        <v/>
      </c>
      <c r="H946" s="12">
        <f>AVERAGE($B$946:$F$946)</f>
        <v/>
      </c>
      <c r="I946" s="12">
        <f>STDEV.P($B$946:$F$946)</f>
        <v/>
      </c>
    </row>
    <row r="947">
      <c r="A947" s="7" t="inlineStr">
        <is>
          <t>TN</t>
        </is>
      </c>
      <c r="B947" s="7">
        <f>SUMPRODUCT(($B$938:$G$943=0)*('Ground truth'!$B$3:$G$8=0))</f>
        <v/>
      </c>
      <c r="C947" s="7">
        <f>SUMPRODUCT(($I$938:$N$943=0)*('Ground truth'!$B$3:$G$8=0))</f>
        <v/>
      </c>
      <c r="D947" s="7">
        <f>SUMPRODUCT(($P$938:$U$943=0)*('Ground truth'!$B$3:$G$8=0))</f>
        <v/>
      </c>
      <c r="E947" s="7">
        <f>SUMPRODUCT(($W$938:$AB$943=0)*('Ground truth'!$B$3:$G$8=0))</f>
        <v/>
      </c>
      <c r="F947" s="7">
        <f>SUMPRODUCT(($AD$938:$AI$943=0)*('Ground truth'!$B$3:$G$8=0))</f>
        <v/>
      </c>
      <c r="G947" s="7">
        <f>SUMPRODUCT(($AK$938:$AP$943=0)*('Ground truth'!$B$3:$G$8=0))</f>
        <v/>
      </c>
      <c r="H947" s="12">
        <f>AVERAGE($B$947:$F$947)</f>
        <v/>
      </c>
      <c r="I947" s="12">
        <f>STDEV.P($B$947:$F$947)</f>
        <v/>
      </c>
    </row>
    <row r="948">
      <c r="A948" s="7" t="inlineStr">
        <is>
          <t>FP</t>
        </is>
      </c>
      <c r="B948" s="7">
        <f>SUMPRODUCT(($B$938:$G$943=1)*('Ground truth'!$B$3:$G$8=0))</f>
        <v/>
      </c>
      <c r="C948" s="7">
        <f>SUMPRODUCT(($I$938:$N$943=1)*('Ground truth'!$B$3:$G$8=0))</f>
        <v/>
      </c>
      <c r="D948" s="7">
        <f>SUMPRODUCT(($P$938:$U$943=1)*('Ground truth'!$B$3:$G$8=0))</f>
        <v/>
      </c>
      <c r="E948" s="7">
        <f>SUMPRODUCT(($W$938:$AB$943=1)*('Ground truth'!$B$3:$G$8=0))</f>
        <v/>
      </c>
      <c r="F948" s="7">
        <f>SUMPRODUCT(($AD$938:$AI$943=1)*('Ground truth'!$B$3:$G$8=0))</f>
        <v/>
      </c>
      <c r="G948" s="7">
        <f>SUMPRODUCT(($AK$938:$AP$943=1)*('Ground truth'!$B$3:$G$8=0))</f>
        <v/>
      </c>
      <c r="H948" s="12">
        <f>AVERAGE($B$948:$F$948)</f>
        <v/>
      </c>
      <c r="I948" s="12">
        <f>STDEV.P($B$948:$F$948)</f>
        <v/>
      </c>
    </row>
    <row r="949">
      <c r="A949" s="7" t="inlineStr">
        <is>
          <t>FN</t>
        </is>
      </c>
      <c r="B949" s="7">
        <f>SUMPRODUCT(($B$938:$G$943=0)*('Ground truth'!$B$3:$G$8=1))</f>
        <v/>
      </c>
      <c r="C949" s="7">
        <f>SUMPRODUCT(($I$938:$N$943=0)*('Ground truth'!$B$3:$G$8=1))</f>
        <v/>
      </c>
      <c r="D949" s="7">
        <f>SUMPRODUCT(($P$938:$U$943=0)*('Ground truth'!$B$3:$G$8=1))</f>
        <v/>
      </c>
      <c r="E949" s="7">
        <f>SUMPRODUCT(($W$938:$AB$943=0)*('Ground truth'!$B$3:$G$8=1))</f>
        <v/>
      </c>
      <c r="F949" s="7">
        <f>SUMPRODUCT(($AD$938:$AI$943=0)*('Ground truth'!$B$3:$G$8=1))</f>
        <v/>
      </c>
      <c r="G949" s="7">
        <f>SUMPRODUCT(($AK$938:$AP$943=0)*('Ground truth'!$B$3:$G$8=1))</f>
        <v/>
      </c>
      <c r="H949" s="12">
        <f>AVERAGE($B$949:$F$949)</f>
        <v/>
      </c>
      <c r="I949" s="12">
        <f>STDEV.P($B$949:$F$949)</f>
        <v/>
      </c>
    </row>
    <row r="950">
      <c r="A950" s="4" t="inlineStr">
        <is>
          <t>Precision</t>
        </is>
      </c>
      <c r="B950" s="12">
        <f>IFERROR($B$946/($B$946+$B$948),0)</f>
        <v/>
      </c>
      <c r="C950" s="12">
        <f>IFERROR($C$946/($C$946+$C$948),0)</f>
        <v/>
      </c>
      <c r="D950" s="12">
        <f>IFERROR($D$946/($D$946+$D$948),0)</f>
        <v/>
      </c>
      <c r="E950" s="12">
        <f>IFERROR($E$946/($E$946+$E$948),0)</f>
        <v/>
      </c>
      <c r="F950" s="12">
        <f>IFERROR($F$946/($F$946+$F$948),0)</f>
        <v/>
      </c>
      <c r="G950" s="12">
        <f>IFERROR($G$946/($G$946+$G$948),0)</f>
        <v/>
      </c>
      <c r="H950" s="18">
        <f>AVERAGE($B$950:$F$950)</f>
        <v/>
      </c>
      <c r="I950" s="18">
        <f>STDEV.P($B$950:$F$950)</f>
        <v/>
      </c>
    </row>
    <row r="951">
      <c r="A951" s="4" t="inlineStr">
        <is>
          <t>Recall</t>
        </is>
      </c>
      <c r="B951" s="12">
        <f>IFERROR($B$946/($B$946+$B$949),0)</f>
        <v/>
      </c>
      <c r="C951" s="12">
        <f>IFERROR($C$946/($C$946+$C$949),0)</f>
        <v/>
      </c>
      <c r="D951" s="12">
        <f>IFERROR($D$946/($D$946+$D$949),0)</f>
        <v/>
      </c>
      <c r="E951" s="12">
        <f>IFERROR($E$946/($E$946+$E$949),0)</f>
        <v/>
      </c>
      <c r="F951" s="12">
        <f>IFERROR($F$946/($F$946+$F$949),0)</f>
        <v/>
      </c>
      <c r="G951" s="12">
        <f>IFERROR($G$946/($G$946+$G$949),0)</f>
        <v/>
      </c>
      <c r="H951" s="18">
        <f>AVERAGE($B$951:$F$951)</f>
        <v/>
      </c>
      <c r="I951" s="18">
        <f>STDEV.P($B$951:$F$951)</f>
        <v/>
      </c>
    </row>
    <row r="952">
      <c r="A952" s="4" t="inlineStr">
        <is>
          <t>F1</t>
        </is>
      </c>
      <c r="B952" s="12">
        <f>IFERROR(2*$B$950*$B$951/($B$950+$B$951),0)</f>
        <v/>
      </c>
      <c r="C952" s="12">
        <f>IFERROR(2*$C$950*$C$951/($C$950+$C$951),0)</f>
        <v/>
      </c>
      <c r="D952" s="12">
        <f>IFERROR(2*$D$950*$D$951/($D$950+$D$951),0)</f>
        <v/>
      </c>
      <c r="E952" s="12">
        <f>IFERROR(2*$E$950*$E$951/($E$950+$E$951),0)</f>
        <v/>
      </c>
      <c r="F952" s="12">
        <f>IFERROR(2*$F$950*$F$951/($F$950+$F$951),0)</f>
        <v/>
      </c>
      <c r="G952" s="12">
        <f>IFERROR(2*$G$950*$G$951/($G$950+$G$951),0)</f>
        <v/>
      </c>
      <c r="H952" s="18">
        <f>AVERAGE($B$952:$F$952)</f>
        <v/>
      </c>
      <c r="I952" s="18">
        <f>STDEV.P($B$952:$F$952)</f>
        <v/>
      </c>
    </row>
    <row r="953">
      <c r="A953" s="4" t="inlineStr">
        <is>
          <t>Accuracy</t>
        </is>
      </c>
      <c r="B953" s="12">
        <f>IFERROR(($B$946+$B$947)/($B$946+$B$947+$B$948+$B$949),0)</f>
        <v/>
      </c>
      <c r="C953" s="12">
        <f>IFERROR(($C$946+$C$947)/($C$946+$C$947+$C$948+$C$949),0)</f>
        <v/>
      </c>
      <c r="D953" s="12">
        <f>IFERROR(($D$946+$D$947)/($D$946+$D$947+$D$948+$D$949),0)</f>
        <v/>
      </c>
      <c r="E953" s="12">
        <f>IFERROR(($E$946+$E$947)/($E$946+$E$947+$E$948+$E$949),0)</f>
        <v/>
      </c>
      <c r="F953" s="12">
        <f>IFERROR(($F$946+$F$947)/($F$946+$F$947+$F$948+$F$949),0)</f>
        <v/>
      </c>
      <c r="G953" s="12">
        <f>IFERROR(($G$946+$G$947)/($G$946+$G$947+$G$948+$G$949),0)</f>
        <v/>
      </c>
      <c r="H953" s="18">
        <f>AVERAGE($B$953:$F$953)</f>
        <v/>
      </c>
      <c r="I953" s="18">
        <f>STDEV.P($B$953:$F$953)</f>
        <v/>
      </c>
    </row>
    <row r="954">
      <c r="A954" s="4" t="inlineStr">
        <is>
          <t>Edit distance</t>
        </is>
      </c>
      <c r="B954" s="12">
        <f>SUMPRODUCT(ABS('Ground truth'!$B$3:$G$8-$B$938:$G$943))</f>
        <v/>
      </c>
      <c r="C954" s="12">
        <f>SUMPRODUCT(ABS('Ground truth'!$B$3:$G$8-$I$938:$N$943))</f>
        <v/>
      </c>
      <c r="D954" s="12">
        <f>SUMPRODUCT(ABS('Ground truth'!$B$3:$G$8-$P$938:$U$943))</f>
        <v/>
      </c>
      <c r="E954" s="12">
        <f>SUMPRODUCT(ABS('Ground truth'!$B$3:$G$8-$W$938:$AB$943))</f>
        <v/>
      </c>
      <c r="F954" s="12">
        <f>SUMPRODUCT(ABS('Ground truth'!$B$3:$G$8-$AD$938:$AI$943))</f>
        <v/>
      </c>
      <c r="G954" s="12">
        <f>SUMPRODUCT(ABS('Ground truth'!$B$3:$G$8-$AK$938:$AP$943))</f>
        <v/>
      </c>
      <c r="H954" s="18">
        <f>AVERAGE($B$954:$F$954)</f>
        <v/>
      </c>
      <c r="I954" s="18">
        <f>STDEV.P($B$954:$F$954)</f>
        <v/>
      </c>
    </row>
    <row r="955">
      <c r="A955" s="4" t="inlineStr">
        <is>
          <t>Spectral distance</t>
        </is>
      </c>
      <c r="B955" s="12">
        <f>SQRT(SUMPRODUCT(('Ground truth'!$J$3:$J$8-$B$965:$B$970)^2))</f>
        <v/>
      </c>
      <c r="C955" s="12">
        <f>SQRT(SUMPRODUCT(('Ground truth'!$J$3:$J$8-$C$965:$C$970)^2))</f>
        <v/>
      </c>
      <c r="D955" s="12">
        <f>SQRT(SUMPRODUCT(('Ground truth'!$J$3:$J$8-$D$965:$D$970)^2))</f>
        <v/>
      </c>
      <c r="E955" s="12">
        <f>SQRT(SUMPRODUCT(('Ground truth'!$J$3:$J$8-$E$965:$E$970)^2))</f>
        <v/>
      </c>
      <c r="F955" s="12">
        <f>SQRT(SUMPRODUCT(('Ground truth'!$J$3:$J$8-$F$965:$F$970)^2))</f>
        <v/>
      </c>
      <c r="G955" s="12">
        <f>SQRT(SUMPRODUCT(('Ground truth'!$J$3:$J$8-$G$965:$G$970)^2))</f>
        <v/>
      </c>
      <c r="H955" s="18">
        <f>AVERAGE($B$955:$F$955)</f>
        <v/>
      </c>
      <c r="I955" s="18">
        <f>STDEV.P($B$955:$F$955)</f>
        <v/>
      </c>
    </row>
    <row r="956">
      <c r="A956" s="4" t="inlineStr">
        <is>
          <t>Unsure cells</t>
        </is>
      </c>
      <c r="B956" s="7">
        <f>COUNTIF($B$938:$G$943,2)</f>
        <v/>
      </c>
      <c r="C956" s="7">
        <f>COUNTIF($I$938:$N$943,2)</f>
        <v/>
      </c>
      <c r="D956" s="7">
        <f>COUNTIF($P$938:$U$943,2)</f>
        <v/>
      </c>
      <c r="E956" s="7">
        <f>COUNTIF($W$938:$AB$943,2)</f>
        <v/>
      </c>
      <c r="F956" s="7">
        <f>COUNTIF($AD$938:$AI$943,2)</f>
        <v/>
      </c>
      <c r="G956" s="7">
        <f>COUNTIF($AK$938:$AP$943,2)</f>
        <v/>
      </c>
      <c r="H956" s="12">
        <f>AVERAGE($B$956:$F$956)</f>
        <v/>
      </c>
      <c r="I956" s="12">
        <f>STDEV.P($B$956:$F$956)</f>
        <v/>
      </c>
    </row>
    <row r="957">
      <c r="A957" s="3" t="inlineStr">
        <is>
          <t>eigenvalues (real part, numpy order; pasted)</t>
        </is>
      </c>
    </row>
    <row r="958">
      <c r="A958" s="3" t="inlineStr">
        <is>
          <t xml:space="preserve">  λ1</t>
        </is>
      </c>
      <c r="B958" s="19" t="n">
        <v>5.701562118716422</v>
      </c>
      <c r="C958" s="19" t="n">
        <v>4.895106515927526</v>
      </c>
      <c r="D958" s="19" t="n">
        <v>4.895106515927526</v>
      </c>
      <c r="E958" s="19" t="n">
        <v>4.895106515927526</v>
      </c>
      <c r="F958" s="19" t="n">
        <v>4.895106515927526</v>
      </c>
      <c r="G958" s="19" t="n">
        <v>4.895106515927526</v>
      </c>
    </row>
    <row r="959">
      <c r="A959" s="3" t="inlineStr">
        <is>
          <t xml:space="preserve">  λ2</t>
        </is>
      </c>
      <c r="B959" s="19" t="n">
        <v>-0.7015621187164236</v>
      </c>
      <c r="C959" s="19" t="n">
        <v>-1.000000000000001</v>
      </c>
      <c r="D959" s="19" t="n">
        <v>-1.000000000000001</v>
      </c>
      <c r="E959" s="19" t="n">
        <v>-1.000000000000001</v>
      </c>
      <c r="F959" s="19" t="n">
        <v>-1.000000000000001</v>
      </c>
      <c r="G959" s="19" t="n">
        <v>-1.000000000000001</v>
      </c>
    </row>
    <row r="960">
      <c r="A960" s="3" t="inlineStr">
        <is>
          <t xml:space="preserve">  λ3</t>
        </is>
      </c>
      <c r="B960" s="19" t="n">
        <v>9.381227409985511e-18</v>
      </c>
      <c r="C960" s="19" t="n">
        <v>-2.744479106466165e-16</v>
      </c>
      <c r="D960" s="19" t="n">
        <v>-2.744479106466165e-16</v>
      </c>
      <c r="E960" s="19" t="n">
        <v>-2.744479106466165e-16</v>
      </c>
      <c r="F960" s="19" t="n">
        <v>-2.744479106466165e-16</v>
      </c>
      <c r="G960" s="19" t="n">
        <v>-2.744479106466165e-16</v>
      </c>
    </row>
    <row r="961">
      <c r="A961" s="3" t="inlineStr">
        <is>
          <t xml:space="preserve">  λ4</t>
        </is>
      </c>
      <c r="B961" s="19" t="n">
        <v>9.381227409985511e-18</v>
      </c>
      <c r="C961" s="19" t="n">
        <v>-0.2924015852246207</v>
      </c>
      <c r="D961" s="19" t="n">
        <v>-0.2924015852246207</v>
      </c>
      <c r="E961" s="19" t="n">
        <v>-0.2924015852246207</v>
      </c>
      <c r="F961" s="19" t="n">
        <v>-0.2924015852246207</v>
      </c>
      <c r="G961" s="19" t="n">
        <v>-0.2924015852246207</v>
      </c>
    </row>
    <row r="962">
      <c r="A962" s="3" t="inlineStr">
        <is>
          <t xml:space="preserve">  λ5</t>
        </is>
      </c>
      <c r="B962" s="19" t="n">
        <v>1</v>
      </c>
      <c r="C962" s="19" t="n">
        <v>1.39729506929709</v>
      </c>
      <c r="D962" s="19" t="n">
        <v>1.39729506929709</v>
      </c>
      <c r="E962" s="19" t="n">
        <v>1.39729506929709</v>
      </c>
      <c r="F962" s="19" t="n">
        <v>1.39729506929709</v>
      </c>
      <c r="G962" s="19" t="n">
        <v>1.39729506929709</v>
      </c>
    </row>
    <row r="963">
      <c r="A963" s="3" t="inlineStr">
        <is>
          <t xml:space="preserve">  λ6</t>
        </is>
      </c>
      <c r="B963" s="19" t="n">
        <v>-1.291761228089901e-18</v>
      </c>
      <c r="C963" s="19" t="n">
        <v>1</v>
      </c>
      <c r="D963" s="19" t="n">
        <v>1</v>
      </c>
      <c r="E963" s="19" t="n">
        <v>1</v>
      </c>
      <c r="F963" s="19" t="n">
        <v>1</v>
      </c>
      <c r="G963" s="19" t="n">
        <v>1</v>
      </c>
    </row>
    <row r="964">
      <c r="A964" s="3" t="inlineStr">
        <is>
          <t>eigenvalues sorted desc (LARGE)</t>
        </is>
      </c>
    </row>
    <row r="965">
      <c r="A965" s="3" t="inlineStr">
        <is>
          <t xml:space="preserve">  λ(1)</t>
        </is>
      </c>
      <c r="B965" s="19">
        <f>LARGE($B$958:$B$963,1)</f>
        <v/>
      </c>
      <c r="C965" s="19">
        <f>LARGE($C$958:$C$963,1)</f>
        <v/>
      </c>
      <c r="D965" s="19">
        <f>LARGE($D$958:$D$963,1)</f>
        <v/>
      </c>
      <c r="E965" s="19">
        <f>LARGE($E$958:$E$963,1)</f>
        <v/>
      </c>
      <c r="F965" s="19">
        <f>LARGE($F$958:$F$963,1)</f>
        <v/>
      </c>
      <c r="G965" s="19">
        <f>LARGE($G$958:$G$963,1)</f>
        <v/>
      </c>
    </row>
    <row r="966">
      <c r="A966" s="3" t="inlineStr">
        <is>
          <t xml:space="preserve">  λ(2)</t>
        </is>
      </c>
      <c r="B966" s="19">
        <f>LARGE($B$958:$B$963,2)</f>
        <v/>
      </c>
      <c r="C966" s="19">
        <f>LARGE($C$958:$C$963,2)</f>
        <v/>
      </c>
      <c r="D966" s="19">
        <f>LARGE($D$958:$D$963,2)</f>
        <v/>
      </c>
      <c r="E966" s="19">
        <f>LARGE($E$958:$E$963,2)</f>
        <v/>
      </c>
      <c r="F966" s="19">
        <f>LARGE($F$958:$F$963,2)</f>
        <v/>
      </c>
      <c r="G966" s="19">
        <f>LARGE($G$958:$G$963,2)</f>
        <v/>
      </c>
    </row>
    <row r="967">
      <c r="A967" s="3" t="inlineStr">
        <is>
          <t xml:space="preserve">  λ(3)</t>
        </is>
      </c>
      <c r="B967" s="19">
        <f>LARGE($B$958:$B$963,3)</f>
        <v/>
      </c>
      <c r="C967" s="19">
        <f>LARGE($C$958:$C$963,3)</f>
        <v/>
      </c>
      <c r="D967" s="19">
        <f>LARGE($D$958:$D$963,3)</f>
        <v/>
      </c>
      <c r="E967" s="19">
        <f>LARGE($E$958:$E$963,3)</f>
        <v/>
      </c>
      <c r="F967" s="19">
        <f>LARGE($F$958:$F$963,3)</f>
        <v/>
      </c>
      <c r="G967" s="19">
        <f>LARGE($G$958:$G$963,3)</f>
        <v/>
      </c>
    </row>
    <row r="968">
      <c r="A968" s="3" t="inlineStr">
        <is>
          <t xml:space="preserve">  λ(4)</t>
        </is>
      </c>
      <c r="B968" s="19">
        <f>LARGE($B$958:$B$963,4)</f>
        <v/>
      </c>
      <c r="C968" s="19">
        <f>LARGE($C$958:$C$963,4)</f>
        <v/>
      </c>
      <c r="D968" s="19">
        <f>LARGE($D$958:$D$963,4)</f>
        <v/>
      </c>
      <c r="E968" s="19">
        <f>LARGE($E$958:$E$963,4)</f>
        <v/>
      </c>
      <c r="F968" s="19">
        <f>LARGE($F$958:$F$963,4)</f>
        <v/>
      </c>
      <c r="G968" s="19">
        <f>LARGE($G$958:$G$963,4)</f>
        <v/>
      </c>
    </row>
    <row r="969">
      <c r="A969" s="3" t="inlineStr">
        <is>
          <t xml:space="preserve">  λ(5)</t>
        </is>
      </c>
      <c r="B969" s="19">
        <f>LARGE($B$958:$B$963,5)</f>
        <v/>
      </c>
      <c r="C969" s="19">
        <f>LARGE($C$958:$C$963,5)</f>
        <v/>
      </c>
      <c r="D969" s="19">
        <f>LARGE($D$958:$D$963,5)</f>
        <v/>
      </c>
      <c r="E969" s="19">
        <f>LARGE($E$958:$E$963,5)</f>
        <v/>
      </c>
      <c r="F969" s="19">
        <f>LARGE($F$958:$F$963,5)</f>
        <v/>
      </c>
      <c r="G969" s="19">
        <f>LARGE($G$958:$G$963,5)</f>
        <v/>
      </c>
    </row>
    <row r="970">
      <c r="A970" s="3" t="inlineStr">
        <is>
          <t xml:space="preserve">  λ(6)</t>
        </is>
      </c>
      <c r="B970" s="19">
        <f>LARGE($B$958:$B$963,6)</f>
        <v/>
      </c>
      <c r="C970" s="19">
        <f>LARGE($C$958:$C$963,6)</f>
        <v/>
      </c>
      <c r="D970" s="19">
        <f>LARGE($D$958:$D$963,6)</f>
        <v/>
      </c>
      <c r="E970" s="19">
        <f>LARGE($E$958:$E$963,6)</f>
        <v/>
      </c>
      <c r="F970" s="19">
        <f>LARGE($F$958:$F$963,6)</f>
        <v/>
      </c>
      <c r="G970" s="19">
        <f>LARGE($G$958:$G$963,6)</f>
        <v/>
      </c>
    </row>
    <row r="971">
      <c r="A971" s="3" t="inlineStr">
        <is>
          <t>check: Σeig − trace (→0)</t>
        </is>
      </c>
      <c r="B971" s="3">
        <f>ROUND(SUM($B$958:$B$963)-($B$938+$C$939+$D$940+$E$941+$F$942+$G$943),6)</f>
        <v/>
      </c>
      <c r="C971" s="3">
        <f>ROUND(SUM($C$958:$C$963)-($I$938+$J$939+$K$940+$L$941+$M$942+$N$943),6)</f>
        <v/>
      </c>
      <c r="D971" s="3">
        <f>ROUND(SUM($D$958:$D$963)-($P$938+$Q$939+$R$940+$S$941+$T$942+$U$943),6)</f>
        <v/>
      </c>
      <c r="E971" s="3">
        <f>ROUND(SUM($E$958:$E$963)-($W$938+$X$939+$Y$940+$Z$941+$AA$942+$AB$943),6)</f>
        <v/>
      </c>
      <c r="F971" s="3">
        <f>ROUND(SUM($F$958:$F$963)-($AD$938+$AE$939+$AF$940+$AG$941+$AH$942+$AI$943),6)</f>
        <v/>
      </c>
      <c r="G971" s="3">
        <f>ROUND(SUM($G$958:$G$963)-($AK$938+$AL$939+$AM$940+$AN$941+$AO$942+$AP$943),6)</f>
        <v/>
      </c>
    </row>
    <row r="972">
      <c r="A972" s="3" t="inlineStr">
        <is>
          <t>check: Πeig − det (→0)</t>
        </is>
      </c>
      <c r="B972" s="3">
        <f>ROUND(MDETERM($B$938:$G$943)-PRODUCT($B$958:$B$963),6)</f>
        <v/>
      </c>
      <c r="C972" s="3">
        <f>ROUND(MDETERM($I$938:$N$943)-PRODUCT($C$958:$C$963),6)</f>
        <v/>
      </c>
      <c r="D972" s="3">
        <f>ROUND(MDETERM($P$938:$U$943)-PRODUCT($D$958:$D$963),6)</f>
        <v/>
      </c>
      <c r="E972" s="3">
        <f>ROUND(MDETERM($W$938:$AB$943)-PRODUCT($E$958:$E$963),6)</f>
        <v/>
      </c>
      <c r="F972" s="3">
        <f>ROUND(MDETERM($AD$938:$AI$943)-PRODUCT($F$958:$F$963),6)</f>
        <v/>
      </c>
      <c r="G972" s="3">
        <f>ROUND(MDETERM($AK$938:$AP$943)-PRODUCT($G$958:$G$963),6)</f>
        <v/>
      </c>
    </row>
    <row r="973">
      <c r="A973" s="3" t="inlineStr">
        <is>
          <t>complex eigenvalues?</t>
        </is>
      </c>
      <c r="B973" s="3" t="inlineStr"/>
      <c r="C973" s="3" t="inlineStr"/>
      <c r="D973" s="3" t="inlineStr"/>
      <c r="E973" s="3" t="inlineStr"/>
      <c r="F973" s="3" t="inlineStr"/>
      <c r="G973" s="3" t="inlineStr"/>
    </row>
    <row r="974">
      <c r="A974" s="3" t="inlineStr">
        <is>
          <t>check: det(M − λᵢI) per sorted λ (→0)</t>
        </is>
      </c>
    </row>
    <row r="975">
      <c r="A975" s="3" t="inlineStr">
        <is>
          <t xml:space="preserve">  det(M − λ(1)I)</t>
        </is>
      </c>
      <c r="B975" s="3">
        <f t="array" ref="B975">ROUND(MDETERM($B$938:$G$943-$B$965*MUNIT(6)),6)</f>
        <v/>
      </c>
      <c r="C975" s="3">
        <f t="array" ref="C975">ROUND(MDETERM($I$938:$N$943-$C$965*MUNIT(6)),6)</f>
        <v/>
      </c>
      <c r="D975" s="3">
        <f t="array" ref="D975">ROUND(MDETERM($P$938:$U$943-$D$965*MUNIT(6)),6)</f>
        <v/>
      </c>
      <c r="E975" s="3">
        <f t="array" ref="E975">ROUND(MDETERM($W$938:$AB$943-$E$965*MUNIT(6)),6)</f>
        <v/>
      </c>
      <c r="F975" s="3">
        <f t="array" ref="F975">ROUND(MDETERM($AD$938:$AI$943-$F$965*MUNIT(6)),6)</f>
        <v/>
      </c>
      <c r="G975" s="3">
        <f t="array" ref="G975">ROUND(MDETERM($AK$938:$AP$943-$G$965*MUNIT(6)),6)</f>
        <v/>
      </c>
    </row>
    <row r="976">
      <c r="A976" s="3" t="inlineStr">
        <is>
          <t xml:space="preserve">  det(M − λ(2)I)</t>
        </is>
      </c>
      <c r="B976" s="3">
        <f t="array" ref="B976">ROUND(MDETERM($B$938:$G$943-$B$966*MUNIT(6)),6)</f>
        <v/>
      </c>
      <c r="C976" s="3">
        <f t="array" ref="C976">ROUND(MDETERM($I$938:$N$943-$C$966*MUNIT(6)),6)</f>
        <v/>
      </c>
      <c r="D976" s="3">
        <f t="array" ref="D976">ROUND(MDETERM($P$938:$U$943-$D$966*MUNIT(6)),6)</f>
        <v/>
      </c>
      <c r="E976" s="3">
        <f t="array" ref="E976">ROUND(MDETERM($W$938:$AB$943-$E$966*MUNIT(6)),6)</f>
        <v/>
      </c>
      <c r="F976" s="3">
        <f t="array" ref="F976">ROUND(MDETERM($AD$938:$AI$943-$F$966*MUNIT(6)),6)</f>
        <v/>
      </c>
      <c r="G976" s="3">
        <f t="array" ref="G976">ROUND(MDETERM($AK$938:$AP$943-$G$966*MUNIT(6)),6)</f>
        <v/>
      </c>
    </row>
    <row r="977">
      <c r="A977" s="3" t="inlineStr">
        <is>
          <t xml:space="preserve">  det(M − λ(3)I)</t>
        </is>
      </c>
      <c r="B977" s="3">
        <f t="array" ref="B977">ROUND(MDETERM($B$938:$G$943-$B$967*MUNIT(6)),6)</f>
        <v/>
      </c>
      <c r="C977" s="3">
        <f t="array" ref="C977">ROUND(MDETERM($I$938:$N$943-$C$967*MUNIT(6)),6)</f>
        <v/>
      </c>
      <c r="D977" s="3">
        <f t="array" ref="D977">ROUND(MDETERM($P$938:$U$943-$D$967*MUNIT(6)),6)</f>
        <v/>
      </c>
      <c r="E977" s="3">
        <f t="array" ref="E977">ROUND(MDETERM($W$938:$AB$943-$E$967*MUNIT(6)),6)</f>
        <v/>
      </c>
      <c r="F977" s="3">
        <f t="array" ref="F977">ROUND(MDETERM($AD$938:$AI$943-$F$967*MUNIT(6)),6)</f>
        <v/>
      </c>
      <c r="G977" s="3">
        <f t="array" ref="G977">ROUND(MDETERM($AK$938:$AP$943-$G$967*MUNIT(6)),6)</f>
        <v/>
      </c>
    </row>
    <row r="978">
      <c r="A978" s="3" t="inlineStr">
        <is>
          <t xml:space="preserve">  det(M − λ(4)I)</t>
        </is>
      </c>
      <c r="B978" s="3">
        <f t="array" ref="B978">ROUND(MDETERM($B$938:$G$943-$B$968*MUNIT(6)),6)</f>
        <v/>
      </c>
      <c r="C978" s="3">
        <f t="array" ref="C978">ROUND(MDETERM($I$938:$N$943-$C$968*MUNIT(6)),6)</f>
        <v/>
      </c>
      <c r="D978" s="3">
        <f t="array" ref="D978">ROUND(MDETERM($P$938:$U$943-$D$968*MUNIT(6)),6)</f>
        <v/>
      </c>
      <c r="E978" s="3">
        <f t="array" ref="E978">ROUND(MDETERM($W$938:$AB$943-$E$968*MUNIT(6)),6)</f>
        <v/>
      </c>
      <c r="F978" s="3">
        <f t="array" ref="F978">ROUND(MDETERM($AD$938:$AI$943-$F$968*MUNIT(6)),6)</f>
        <v/>
      </c>
      <c r="G978" s="3">
        <f t="array" ref="G978">ROUND(MDETERM($AK$938:$AP$943-$G$968*MUNIT(6)),6)</f>
        <v/>
      </c>
    </row>
    <row r="979">
      <c r="A979" s="3" t="inlineStr">
        <is>
          <t xml:space="preserve">  det(M − λ(5)I)</t>
        </is>
      </c>
      <c r="B979" s="3">
        <f t="array" ref="B979">ROUND(MDETERM($B$938:$G$943-$B$969*MUNIT(6)),6)</f>
        <v/>
      </c>
      <c r="C979" s="3">
        <f t="array" ref="C979">ROUND(MDETERM($I$938:$N$943-$C$969*MUNIT(6)),6)</f>
        <v/>
      </c>
      <c r="D979" s="3">
        <f t="array" ref="D979">ROUND(MDETERM($P$938:$U$943-$D$969*MUNIT(6)),6)</f>
        <v/>
      </c>
      <c r="E979" s="3">
        <f t="array" ref="E979">ROUND(MDETERM($W$938:$AB$943-$E$969*MUNIT(6)),6)</f>
        <v/>
      </c>
      <c r="F979" s="3">
        <f t="array" ref="F979">ROUND(MDETERM($AD$938:$AI$943-$F$969*MUNIT(6)),6)</f>
        <v/>
      </c>
      <c r="G979" s="3">
        <f t="array" ref="G979">ROUND(MDETERM($AK$938:$AP$943-$G$969*MUNIT(6)),6)</f>
        <v/>
      </c>
    </row>
    <row r="980">
      <c r="A980" s="3" t="inlineStr">
        <is>
          <t xml:space="preserve">  det(M − λ(6)I)</t>
        </is>
      </c>
      <c r="B980" s="3">
        <f t="array" ref="B980">ROUND(MDETERM($B$938:$G$943-$B$970*MUNIT(6)),6)</f>
        <v/>
      </c>
      <c r="C980" s="3">
        <f t="array" ref="C980">ROUND(MDETERM($I$938:$N$943-$C$970*MUNIT(6)),6)</f>
        <v/>
      </c>
      <c r="D980" s="3">
        <f t="array" ref="D980">ROUND(MDETERM($P$938:$U$943-$D$970*MUNIT(6)),6)</f>
        <v/>
      </c>
      <c r="E980" s="3">
        <f t="array" ref="E980">ROUND(MDETERM($W$938:$AB$943-$E$970*MUNIT(6)),6)</f>
        <v/>
      </c>
      <c r="F980" s="3">
        <f t="array" ref="F980">ROUND(MDETERM($AD$938:$AI$943-$F$970*MUNIT(6)),6)</f>
        <v/>
      </c>
      <c r="G980" s="3">
        <f t="array" ref="G980">ROUND(MDETERM($AK$938:$AP$943-$G$970*MUNIT(6)),6)</f>
        <v/>
      </c>
    </row>
    <row r="984" ht="16" customHeight="1">
      <c r="A984" s="14" t="inlineStr">
        <is>
          <t>RAG R1-R2 | llama3.3:70b</t>
        </is>
      </c>
      <c r="B984" s="9" t="inlineStr">
        <is>
          <t>run 1 (raw, pasted)</t>
        </is>
      </c>
      <c r="I984" s="9" t="inlineStr">
        <is>
          <t>run 2 (raw, pasted)</t>
        </is>
      </c>
      <c r="P984" s="9" t="inlineStr">
        <is>
          <t>run 3 (raw, pasted)</t>
        </is>
      </c>
      <c r="W984" s="9" t="inlineStr">
        <is>
          <t>run 4 (raw, pasted)</t>
        </is>
      </c>
      <c r="AD984" s="9" t="inlineStr">
        <is>
          <t>run 5 (raw, pasted)</t>
        </is>
      </c>
      <c r="AK984" s="9" t="inlineStr">
        <is>
          <t>Step2 average matrix (formula)</t>
        </is>
      </c>
      <c r="AR984" s="9" t="inlineStr">
        <is>
          <t>ground truth (reference)</t>
        </is>
      </c>
    </row>
    <row r="985" ht="60" customHeight="1">
      <c r="B985" s="15" t="inlineStr">
        <is>
          <t>Spacecraft</t>
        </is>
      </c>
      <c r="C985" s="15" t="inlineStr">
        <is>
          <t>Guidance, Navigation, and Control (GNC) Subsystem</t>
        </is>
      </c>
      <c r="D985" s="15" t="inlineStr">
        <is>
          <t>Propulsion Subsystem</t>
        </is>
      </c>
      <c r="E985" s="15" t="inlineStr">
        <is>
          <t>Power Subsystem</t>
        </is>
      </c>
      <c r="F985" s="15" t="inlineStr">
        <is>
          <t>Reaction Wheel</t>
        </is>
      </c>
      <c r="G985" s="15" t="inlineStr">
        <is>
          <t>GNC Software</t>
        </is>
      </c>
      <c r="I985" s="15" t="inlineStr">
        <is>
          <t>Spacecraft</t>
        </is>
      </c>
      <c r="J985" s="15" t="inlineStr">
        <is>
          <t>Guidance, Navigation, and Control (GNC) Subsystem</t>
        </is>
      </c>
      <c r="K985" s="15" t="inlineStr">
        <is>
          <t>Propulsion Subsystem</t>
        </is>
      </c>
      <c r="L985" s="15" t="inlineStr">
        <is>
          <t>Power Subsystem</t>
        </is>
      </c>
      <c r="M985" s="15" t="inlineStr">
        <is>
          <t>Reaction Wheel</t>
        </is>
      </c>
      <c r="N985" s="15" t="inlineStr">
        <is>
          <t>GNC Software</t>
        </is>
      </c>
      <c r="P985" s="15" t="inlineStr">
        <is>
          <t>Spacecraft</t>
        </is>
      </c>
      <c r="Q985" s="15" t="inlineStr">
        <is>
          <t>Guidance, Navigation, and Control (GNC) Subsystem</t>
        </is>
      </c>
      <c r="R985" s="15" t="inlineStr">
        <is>
          <t>Propulsion Subsystem</t>
        </is>
      </c>
      <c r="S985" s="15" t="inlineStr">
        <is>
          <t>Power Subsystem</t>
        </is>
      </c>
      <c r="T985" s="15" t="inlineStr">
        <is>
          <t>Reaction Wheel</t>
        </is>
      </c>
      <c r="U985" s="15" t="inlineStr">
        <is>
          <t>GNC Software</t>
        </is>
      </c>
      <c r="W985" s="15" t="inlineStr">
        <is>
          <t>Spacecraft</t>
        </is>
      </c>
      <c r="X985" s="15" t="inlineStr">
        <is>
          <t>Guidance, Navigation, and Control (GNC) Subsystem</t>
        </is>
      </c>
      <c r="Y985" s="15" t="inlineStr">
        <is>
          <t>Propulsion Subsystem</t>
        </is>
      </c>
      <c r="Z985" s="15" t="inlineStr">
        <is>
          <t>Power Subsystem</t>
        </is>
      </c>
      <c r="AA985" s="15" t="inlineStr">
        <is>
          <t>Reaction Wheel</t>
        </is>
      </c>
      <c r="AB985" s="15" t="inlineStr">
        <is>
          <t>GNC Software</t>
        </is>
      </c>
      <c r="AD985" s="15" t="inlineStr">
        <is>
          <t>Spacecraft</t>
        </is>
      </c>
      <c r="AE985" s="15" t="inlineStr">
        <is>
          <t>Guidance, Navigation, and Control (GNC) Subsystem</t>
        </is>
      </c>
      <c r="AF985" s="15" t="inlineStr">
        <is>
          <t>Propulsion Subsystem</t>
        </is>
      </c>
      <c r="AG985" s="15" t="inlineStr">
        <is>
          <t>Power Subsystem</t>
        </is>
      </c>
      <c r="AH985" s="15" t="inlineStr">
        <is>
          <t>Reaction Wheel</t>
        </is>
      </c>
      <c r="AI985" s="15" t="inlineStr">
        <is>
          <t>GNC Software</t>
        </is>
      </c>
      <c r="AK985" s="15" t="inlineStr">
        <is>
          <t>Spacecraft</t>
        </is>
      </c>
      <c r="AL985" s="15" t="inlineStr">
        <is>
          <t>Guidance, Navigation, and Control (GNC) Subsystem</t>
        </is>
      </c>
      <c r="AM985" s="15" t="inlineStr">
        <is>
          <t>Propulsion Subsystem</t>
        </is>
      </c>
      <c r="AN985" s="15" t="inlineStr">
        <is>
          <t>Power Subsystem</t>
        </is>
      </c>
      <c r="AO985" s="15" t="inlineStr">
        <is>
          <t>Reaction Wheel</t>
        </is>
      </c>
      <c r="AP985" s="15" t="inlineStr">
        <is>
          <t>GNC Software</t>
        </is>
      </c>
    </row>
    <row r="986">
      <c r="A986" s="3" t="inlineStr">
        <is>
          <t>Spacecraft</t>
        </is>
      </c>
      <c r="B986" s="8" t="n">
        <v>1</v>
      </c>
      <c r="C986" s="8" t="n">
        <v>1</v>
      </c>
      <c r="D986" s="8" t="n">
        <v>1</v>
      </c>
      <c r="E986" s="8" t="n">
        <v>1</v>
      </c>
      <c r="F986" s="8" t="n">
        <v>1</v>
      </c>
      <c r="G986" s="8" t="n">
        <v>1</v>
      </c>
      <c r="I986" s="8" t="n">
        <v>1</v>
      </c>
      <c r="J986" s="8" t="n">
        <v>1</v>
      </c>
      <c r="K986" s="8" t="n">
        <v>1</v>
      </c>
      <c r="L986" s="8" t="n">
        <v>1</v>
      </c>
      <c r="M986" s="8" t="n">
        <v>1</v>
      </c>
      <c r="N986" s="8" t="n">
        <v>1</v>
      </c>
      <c r="P986" s="8" t="n">
        <v>1</v>
      </c>
      <c r="Q986" s="8" t="n">
        <v>1</v>
      </c>
      <c r="R986" s="8" t="n">
        <v>1</v>
      </c>
      <c r="S986" s="8" t="n">
        <v>1</v>
      </c>
      <c r="T986" s="8" t="n">
        <v>1</v>
      </c>
      <c r="U986" s="8" t="n">
        <v>1</v>
      </c>
      <c r="W986" s="8" t="n">
        <v>1</v>
      </c>
      <c r="X986" s="8" t="n">
        <v>1</v>
      </c>
      <c r="Y986" s="8" t="n">
        <v>1</v>
      </c>
      <c r="Z986" s="8" t="n">
        <v>1</v>
      </c>
      <c r="AA986" s="8" t="n">
        <v>1</v>
      </c>
      <c r="AB986" s="8" t="n">
        <v>1</v>
      </c>
      <c r="AD986" s="8" t="n">
        <v>1</v>
      </c>
      <c r="AE986" s="8" t="n">
        <v>1</v>
      </c>
      <c r="AF986" s="8" t="n">
        <v>1</v>
      </c>
      <c r="AG986" s="8" t="n">
        <v>1</v>
      </c>
      <c r="AH986" s="8" t="n">
        <v>1</v>
      </c>
      <c r="AI986" s="8" t="n">
        <v>1</v>
      </c>
      <c r="AK986" s="8">
        <f>IF(($B$986&lt;&gt;2)+($I$986&lt;&gt;2)+($P$986&lt;&gt;2)+($W$986&lt;&gt;2)+($AD$986&lt;&gt;2)=0,2,IF((($B$986&lt;&gt;2)*$B$986+($I$986&lt;&gt;2)*$I$986+($P$986&lt;&gt;2)*$P$986+($W$986&lt;&gt;2)*$W$986+($AD$986&lt;&gt;2)*$AD$986)/(($B$986&lt;&gt;2)+($I$986&lt;&gt;2)+($P$986&lt;&gt;2)+($W$986&lt;&gt;2)+($AD$986&lt;&gt;2))&gt;=0.5,1,0))</f>
        <v/>
      </c>
      <c r="AL986" s="8">
        <f>IF(($C$986&lt;&gt;2)+($J$986&lt;&gt;2)+($Q$986&lt;&gt;2)+($X$986&lt;&gt;2)+($AE$986&lt;&gt;2)=0,2,IF((($C$986&lt;&gt;2)*$C$986+($J$986&lt;&gt;2)*$J$986+($Q$986&lt;&gt;2)*$Q$986+($X$986&lt;&gt;2)*$X$986+($AE$986&lt;&gt;2)*$AE$986)/(($C$986&lt;&gt;2)+($J$986&lt;&gt;2)+($Q$986&lt;&gt;2)+($X$986&lt;&gt;2)+($AE$986&lt;&gt;2))&gt;=0.5,1,0))</f>
        <v/>
      </c>
      <c r="AM986" s="8">
        <f>IF(($D$986&lt;&gt;2)+($K$986&lt;&gt;2)+($R$986&lt;&gt;2)+($Y$986&lt;&gt;2)+($AF$986&lt;&gt;2)=0,2,IF((($D$986&lt;&gt;2)*$D$986+($K$986&lt;&gt;2)*$K$986+($R$986&lt;&gt;2)*$R$986+($Y$986&lt;&gt;2)*$Y$986+($AF$986&lt;&gt;2)*$AF$986)/(($D$986&lt;&gt;2)+($K$986&lt;&gt;2)+($R$986&lt;&gt;2)+($Y$986&lt;&gt;2)+($AF$986&lt;&gt;2))&gt;=0.5,1,0))</f>
        <v/>
      </c>
      <c r="AN986" s="8">
        <f>IF(($E$986&lt;&gt;2)+($L$986&lt;&gt;2)+($S$986&lt;&gt;2)+($Z$986&lt;&gt;2)+($AG$986&lt;&gt;2)=0,2,IF((($E$986&lt;&gt;2)*$E$986+($L$986&lt;&gt;2)*$L$986+($S$986&lt;&gt;2)*$S$986+($Z$986&lt;&gt;2)*$Z$986+($AG$986&lt;&gt;2)*$AG$986)/(($E$986&lt;&gt;2)+($L$986&lt;&gt;2)+($S$986&lt;&gt;2)+($Z$986&lt;&gt;2)+($AG$986&lt;&gt;2))&gt;=0.5,1,0))</f>
        <v/>
      </c>
      <c r="AO986" s="8">
        <f>IF(($F$986&lt;&gt;2)+($M$986&lt;&gt;2)+($T$986&lt;&gt;2)+($AA$986&lt;&gt;2)+($AH$986&lt;&gt;2)=0,2,IF((($F$986&lt;&gt;2)*$F$986+($M$986&lt;&gt;2)*$M$986+($T$986&lt;&gt;2)*$T$986+($AA$986&lt;&gt;2)*$AA$986+($AH$986&lt;&gt;2)*$AH$986)/(($F$986&lt;&gt;2)+($M$986&lt;&gt;2)+($T$986&lt;&gt;2)+($AA$986&lt;&gt;2)+($AH$986&lt;&gt;2))&gt;=0.5,1,0))</f>
        <v/>
      </c>
      <c r="AP986" s="8">
        <f>IF(($G$986&lt;&gt;2)+($N$986&lt;&gt;2)+($U$986&lt;&gt;2)+($AB$986&lt;&gt;2)+($AI$986&lt;&gt;2)=0,2,IF((($G$986&lt;&gt;2)*$G$986+($N$986&lt;&gt;2)*$N$986+($U$986&lt;&gt;2)*$U$986+($AB$986&lt;&gt;2)*$AB$986+($AI$986&lt;&gt;2)*$AI$986)/(($G$986&lt;&gt;2)+($N$986&lt;&gt;2)+($U$986&lt;&gt;2)+($AB$986&lt;&gt;2)+($AI$986&lt;&gt;2))&gt;=0.5,1,0))</f>
        <v/>
      </c>
      <c r="AR986" s="16">
        <f>'Ground truth'!$B$3</f>
        <v/>
      </c>
      <c r="AS986" s="16">
        <f>'Ground truth'!$C$3</f>
        <v/>
      </c>
      <c r="AT986" s="16">
        <f>'Ground truth'!$D$3</f>
        <v/>
      </c>
      <c r="AU986" s="16">
        <f>'Ground truth'!$E$3</f>
        <v/>
      </c>
      <c r="AV986" s="16">
        <f>'Ground truth'!$F$3</f>
        <v/>
      </c>
      <c r="AW986" s="16">
        <f>'Ground truth'!$G$3</f>
        <v/>
      </c>
    </row>
    <row r="987">
      <c r="A987" s="3" t="inlineStr">
        <is>
          <t>Guidance, Navigation, and Control (GNC) Subsystem</t>
        </is>
      </c>
      <c r="B987" s="8" t="n">
        <v>1</v>
      </c>
      <c r="C987" s="8" t="n">
        <v>1</v>
      </c>
      <c r="D987" s="8" t="n">
        <v>0</v>
      </c>
      <c r="E987" s="8" t="n">
        <v>0</v>
      </c>
      <c r="F987" s="8" t="n">
        <v>1</v>
      </c>
      <c r="G987" s="8" t="n">
        <v>1</v>
      </c>
      <c r="I987" s="8" t="n">
        <v>1</v>
      </c>
      <c r="J987" s="8" t="n">
        <v>1</v>
      </c>
      <c r="K987" s="8" t="n">
        <v>0</v>
      </c>
      <c r="L987" s="8" t="n">
        <v>0</v>
      </c>
      <c r="M987" s="8" t="n">
        <v>1</v>
      </c>
      <c r="N987" s="8" t="n">
        <v>1</v>
      </c>
      <c r="P987" s="8" t="n">
        <v>1</v>
      </c>
      <c r="Q987" s="8" t="n">
        <v>1</v>
      </c>
      <c r="R987" s="8" t="n">
        <v>0</v>
      </c>
      <c r="S987" s="8" t="n">
        <v>0</v>
      </c>
      <c r="T987" s="8" t="n">
        <v>1</v>
      </c>
      <c r="U987" s="8" t="n">
        <v>1</v>
      </c>
      <c r="W987" s="8" t="n">
        <v>1</v>
      </c>
      <c r="X987" s="8" t="n">
        <v>1</v>
      </c>
      <c r="Y987" s="8" t="n">
        <v>0</v>
      </c>
      <c r="Z987" s="8" t="n">
        <v>0</v>
      </c>
      <c r="AA987" s="8" t="n">
        <v>1</v>
      </c>
      <c r="AB987" s="8" t="n">
        <v>1</v>
      </c>
      <c r="AD987" s="8" t="n">
        <v>1</v>
      </c>
      <c r="AE987" s="8" t="n">
        <v>1</v>
      </c>
      <c r="AF987" s="8" t="n">
        <v>0</v>
      </c>
      <c r="AG987" s="8" t="n">
        <v>0</v>
      </c>
      <c r="AH987" s="8" t="n">
        <v>1</v>
      </c>
      <c r="AI987" s="8" t="n">
        <v>1</v>
      </c>
      <c r="AK987" s="8">
        <f>IF(($B$987&lt;&gt;2)+($I$987&lt;&gt;2)+($P$987&lt;&gt;2)+($W$987&lt;&gt;2)+($AD$987&lt;&gt;2)=0,2,IF((($B$987&lt;&gt;2)*$B$987+($I$987&lt;&gt;2)*$I$987+($P$987&lt;&gt;2)*$P$987+($W$987&lt;&gt;2)*$W$987+($AD$987&lt;&gt;2)*$AD$987)/(($B$987&lt;&gt;2)+($I$987&lt;&gt;2)+($P$987&lt;&gt;2)+($W$987&lt;&gt;2)+($AD$987&lt;&gt;2))&gt;=0.5,1,0))</f>
        <v/>
      </c>
      <c r="AL987" s="8">
        <f>IF(($C$987&lt;&gt;2)+($J$987&lt;&gt;2)+($Q$987&lt;&gt;2)+($X$987&lt;&gt;2)+($AE$987&lt;&gt;2)=0,2,IF((($C$987&lt;&gt;2)*$C$987+($J$987&lt;&gt;2)*$J$987+($Q$987&lt;&gt;2)*$Q$987+($X$987&lt;&gt;2)*$X$987+($AE$987&lt;&gt;2)*$AE$987)/(($C$987&lt;&gt;2)+($J$987&lt;&gt;2)+($Q$987&lt;&gt;2)+($X$987&lt;&gt;2)+($AE$987&lt;&gt;2))&gt;=0.5,1,0))</f>
        <v/>
      </c>
      <c r="AM987" s="8">
        <f>IF(($D$987&lt;&gt;2)+($K$987&lt;&gt;2)+($R$987&lt;&gt;2)+($Y$987&lt;&gt;2)+($AF$987&lt;&gt;2)=0,2,IF((($D$987&lt;&gt;2)*$D$987+($K$987&lt;&gt;2)*$K$987+($R$987&lt;&gt;2)*$R$987+($Y$987&lt;&gt;2)*$Y$987+($AF$987&lt;&gt;2)*$AF$987)/(($D$987&lt;&gt;2)+($K$987&lt;&gt;2)+($R$987&lt;&gt;2)+($Y$987&lt;&gt;2)+($AF$987&lt;&gt;2))&gt;=0.5,1,0))</f>
        <v/>
      </c>
      <c r="AN987" s="8">
        <f>IF(($E$987&lt;&gt;2)+($L$987&lt;&gt;2)+($S$987&lt;&gt;2)+($Z$987&lt;&gt;2)+($AG$987&lt;&gt;2)=0,2,IF((($E$987&lt;&gt;2)*$E$987+($L$987&lt;&gt;2)*$L$987+($S$987&lt;&gt;2)*$S$987+($Z$987&lt;&gt;2)*$Z$987+($AG$987&lt;&gt;2)*$AG$987)/(($E$987&lt;&gt;2)+($L$987&lt;&gt;2)+($S$987&lt;&gt;2)+($Z$987&lt;&gt;2)+($AG$987&lt;&gt;2))&gt;=0.5,1,0))</f>
        <v/>
      </c>
      <c r="AO987" s="8">
        <f>IF(($F$987&lt;&gt;2)+($M$987&lt;&gt;2)+($T$987&lt;&gt;2)+($AA$987&lt;&gt;2)+($AH$987&lt;&gt;2)=0,2,IF((($F$987&lt;&gt;2)*$F$987+($M$987&lt;&gt;2)*$M$987+($T$987&lt;&gt;2)*$T$987+($AA$987&lt;&gt;2)*$AA$987+($AH$987&lt;&gt;2)*$AH$987)/(($F$987&lt;&gt;2)+($M$987&lt;&gt;2)+($T$987&lt;&gt;2)+($AA$987&lt;&gt;2)+($AH$987&lt;&gt;2))&gt;=0.5,1,0))</f>
        <v/>
      </c>
      <c r="AP987" s="8">
        <f>IF(($G$987&lt;&gt;2)+($N$987&lt;&gt;2)+($U$987&lt;&gt;2)+($AB$987&lt;&gt;2)+($AI$987&lt;&gt;2)=0,2,IF((($G$987&lt;&gt;2)*$G$987+($N$987&lt;&gt;2)*$N$987+($U$987&lt;&gt;2)*$U$987+($AB$987&lt;&gt;2)*$AB$987+($AI$987&lt;&gt;2)*$AI$987)/(($G$987&lt;&gt;2)+($N$987&lt;&gt;2)+($U$987&lt;&gt;2)+($AB$987&lt;&gt;2)+($AI$987&lt;&gt;2))&gt;=0.5,1,0))</f>
        <v/>
      </c>
      <c r="AR987" s="16">
        <f>'Ground truth'!$B$4</f>
        <v/>
      </c>
      <c r="AS987" s="16">
        <f>'Ground truth'!$C$4</f>
        <v/>
      </c>
      <c r="AT987" s="16">
        <f>'Ground truth'!$D$4</f>
        <v/>
      </c>
      <c r="AU987" s="16">
        <f>'Ground truth'!$E$4</f>
        <v/>
      </c>
      <c r="AV987" s="16">
        <f>'Ground truth'!$F$4</f>
        <v/>
      </c>
      <c r="AW987" s="16">
        <f>'Ground truth'!$G$4</f>
        <v/>
      </c>
    </row>
    <row r="988">
      <c r="A988" s="3" t="inlineStr">
        <is>
          <t>Propulsion Subsystem</t>
        </is>
      </c>
      <c r="B988" s="8" t="n">
        <v>1</v>
      </c>
      <c r="C988" s="8" t="n">
        <v>0</v>
      </c>
      <c r="D988" s="8" t="n">
        <v>1</v>
      </c>
      <c r="E988" s="8" t="n">
        <v>1</v>
      </c>
      <c r="F988" s="8" t="n">
        <v>0</v>
      </c>
      <c r="G988" s="8" t="n">
        <v>0</v>
      </c>
      <c r="I988" s="8" t="n">
        <v>1</v>
      </c>
      <c r="J988" s="8" t="n">
        <v>0</v>
      </c>
      <c r="K988" s="8" t="n">
        <v>1</v>
      </c>
      <c r="L988" s="8" t="n">
        <v>1</v>
      </c>
      <c r="M988" s="8" t="n">
        <v>0</v>
      </c>
      <c r="N988" s="8" t="n">
        <v>0</v>
      </c>
      <c r="P988" s="8" t="n">
        <v>1</v>
      </c>
      <c r="Q988" s="8" t="n">
        <v>0</v>
      </c>
      <c r="R988" s="8" t="n">
        <v>1</v>
      </c>
      <c r="S988" s="8" t="n">
        <v>1</v>
      </c>
      <c r="T988" s="8" t="n">
        <v>0</v>
      </c>
      <c r="U988" s="8" t="n">
        <v>0</v>
      </c>
      <c r="W988" s="8" t="n">
        <v>1</v>
      </c>
      <c r="X988" s="8" t="n">
        <v>0</v>
      </c>
      <c r="Y988" s="8" t="n">
        <v>1</v>
      </c>
      <c r="Z988" s="8" t="n">
        <v>1</v>
      </c>
      <c r="AA988" s="8" t="n">
        <v>0</v>
      </c>
      <c r="AB988" s="8" t="n">
        <v>0</v>
      </c>
      <c r="AD988" s="8" t="n">
        <v>1</v>
      </c>
      <c r="AE988" s="8" t="n">
        <v>0</v>
      </c>
      <c r="AF988" s="8" t="n">
        <v>1</v>
      </c>
      <c r="AG988" s="8" t="n">
        <v>1</v>
      </c>
      <c r="AH988" s="8" t="n">
        <v>0</v>
      </c>
      <c r="AI988" s="8" t="n">
        <v>0</v>
      </c>
      <c r="AK988" s="8">
        <f>IF(($B$988&lt;&gt;2)+($I$988&lt;&gt;2)+($P$988&lt;&gt;2)+($W$988&lt;&gt;2)+($AD$988&lt;&gt;2)=0,2,IF((($B$988&lt;&gt;2)*$B$988+($I$988&lt;&gt;2)*$I$988+($P$988&lt;&gt;2)*$P$988+($W$988&lt;&gt;2)*$W$988+($AD$988&lt;&gt;2)*$AD$988)/(($B$988&lt;&gt;2)+($I$988&lt;&gt;2)+($P$988&lt;&gt;2)+($W$988&lt;&gt;2)+($AD$988&lt;&gt;2))&gt;=0.5,1,0))</f>
        <v/>
      </c>
      <c r="AL988" s="8">
        <f>IF(($C$988&lt;&gt;2)+($J$988&lt;&gt;2)+($Q$988&lt;&gt;2)+($X$988&lt;&gt;2)+($AE$988&lt;&gt;2)=0,2,IF((($C$988&lt;&gt;2)*$C$988+($J$988&lt;&gt;2)*$J$988+($Q$988&lt;&gt;2)*$Q$988+($X$988&lt;&gt;2)*$X$988+($AE$988&lt;&gt;2)*$AE$988)/(($C$988&lt;&gt;2)+($J$988&lt;&gt;2)+($Q$988&lt;&gt;2)+($X$988&lt;&gt;2)+($AE$988&lt;&gt;2))&gt;=0.5,1,0))</f>
        <v/>
      </c>
      <c r="AM988" s="8">
        <f>IF(($D$988&lt;&gt;2)+($K$988&lt;&gt;2)+($R$988&lt;&gt;2)+($Y$988&lt;&gt;2)+($AF$988&lt;&gt;2)=0,2,IF((($D$988&lt;&gt;2)*$D$988+($K$988&lt;&gt;2)*$K$988+($R$988&lt;&gt;2)*$R$988+($Y$988&lt;&gt;2)*$Y$988+($AF$988&lt;&gt;2)*$AF$988)/(($D$988&lt;&gt;2)+($K$988&lt;&gt;2)+($R$988&lt;&gt;2)+($Y$988&lt;&gt;2)+($AF$988&lt;&gt;2))&gt;=0.5,1,0))</f>
        <v/>
      </c>
      <c r="AN988" s="8">
        <f>IF(($E$988&lt;&gt;2)+($L$988&lt;&gt;2)+($S$988&lt;&gt;2)+($Z$988&lt;&gt;2)+($AG$988&lt;&gt;2)=0,2,IF((($E$988&lt;&gt;2)*$E$988+($L$988&lt;&gt;2)*$L$988+($S$988&lt;&gt;2)*$S$988+($Z$988&lt;&gt;2)*$Z$988+($AG$988&lt;&gt;2)*$AG$988)/(($E$988&lt;&gt;2)+($L$988&lt;&gt;2)+($S$988&lt;&gt;2)+($Z$988&lt;&gt;2)+($AG$988&lt;&gt;2))&gt;=0.5,1,0))</f>
        <v/>
      </c>
      <c r="AO988" s="8">
        <f>IF(($F$988&lt;&gt;2)+($M$988&lt;&gt;2)+($T$988&lt;&gt;2)+($AA$988&lt;&gt;2)+($AH$988&lt;&gt;2)=0,2,IF((($F$988&lt;&gt;2)*$F$988+($M$988&lt;&gt;2)*$M$988+($T$988&lt;&gt;2)*$T$988+($AA$988&lt;&gt;2)*$AA$988+($AH$988&lt;&gt;2)*$AH$988)/(($F$988&lt;&gt;2)+($M$988&lt;&gt;2)+($T$988&lt;&gt;2)+($AA$988&lt;&gt;2)+($AH$988&lt;&gt;2))&gt;=0.5,1,0))</f>
        <v/>
      </c>
      <c r="AP988" s="8">
        <f>IF(($G$988&lt;&gt;2)+($N$988&lt;&gt;2)+($U$988&lt;&gt;2)+($AB$988&lt;&gt;2)+($AI$988&lt;&gt;2)=0,2,IF((($G$988&lt;&gt;2)*$G$988+($N$988&lt;&gt;2)*$N$988+($U$988&lt;&gt;2)*$U$988+($AB$988&lt;&gt;2)*$AB$988+($AI$988&lt;&gt;2)*$AI$988)/(($G$988&lt;&gt;2)+($N$988&lt;&gt;2)+($U$988&lt;&gt;2)+($AB$988&lt;&gt;2)+($AI$988&lt;&gt;2))&gt;=0.5,1,0))</f>
        <v/>
      </c>
      <c r="AR988" s="16">
        <f>'Ground truth'!$B$5</f>
        <v/>
      </c>
      <c r="AS988" s="16">
        <f>'Ground truth'!$C$5</f>
        <v/>
      </c>
      <c r="AT988" s="16">
        <f>'Ground truth'!$D$5</f>
        <v/>
      </c>
      <c r="AU988" s="16">
        <f>'Ground truth'!$E$5</f>
        <v/>
      </c>
      <c r="AV988" s="16">
        <f>'Ground truth'!$F$5</f>
        <v/>
      </c>
      <c r="AW988" s="16">
        <f>'Ground truth'!$G$5</f>
        <v/>
      </c>
    </row>
    <row r="989">
      <c r="A989" s="3" t="inlineStr">
        <is>
          <t>Power Subsystem</t>
        </is>
      </c>
      <c r="B989" s="8" t="n">
        <v>1</v>
      </c>
      <c r="C989" s="8" t="n">
        <v>0</v>
      </c>
      <c r="D989" s="8" t="n">
        <v>1</v>
      </c>
      <c r="E989" s="8" t="n">
        <v>1</v>
      </c>
      <c r="F989" s="8" t="n">
        <v>0</v>
      </c>
      <c r="G989" s="8" t="n">
        <v>0</v>
      </c>
      <c r="I989" s="8" t="n">
        <v>1</v>
      </c>
      <c r="J989" s="8" t="n">
        <v>0</v>
      </c>
      <c r="K989" s="8" t="n">
        <v>1</v>
      </c>
      <c r="L989" s="8" t="n">
        <v>1</v>
      </c>
      <c r="M989" s="8" t="n">
        <v>0</v>
      </c>
      <c r="N989" s="8" t="n">
        <v>0</v>
      </c>
      <c r="P989" s="8" t="n">
        <v>1</v>
      </c>
      <c r="Q989" s="8" t="n">
        <v>0</v>
      </c>
      <c r="R989" s="8" t="n">
        <v>1</v>
      </c>
      <c r="S989" s="8" t="n">
        <v>1</v>
      </c>
      <c r="T989" s="8" t="n">
        <v>0</v>
      </c>
      <c r="U989" s="8" t="n">
        <v>0</v>
      </c>
      <c r="W989" s="8" t="n">
        <v>1</v>
      </c>
      <c r="X989" s="8" t="n">
        <v>0</v>
      </c>
      <c r="Y989" s="8" t="n">
        <v>1</v>
      </c>
      <c r="Z989" s="8" t="n">
        <v>1</v>
      </c>
      <c r="AA989" s="8" t="n">
        <v>0</v>
      </c>
      <c r="AB989" s="8" t="n">
        <v>0</v>
      </c>
      <c r="AD989" s="8" t="n">
        <v>1</v>
      </c>
      <c r="AE989" s="8" t="n">
        <v>0</v>
      </c>
      <c r="AF989" s="8" t="n">
        <v>1</v>
      </c>
      <c r="AG989" s="8" t="n">
        <v>1</v>
      </c>
      <c r="AH989" s="8" t="n">
        <v>0</v>
      </c>
      <c r="AI989" s="8" t="n">
        <v>0</v>
      </c>
      <c r="AK989" s="8">
        <f>IF(($B$989&lt;&gt;2)+($I$989&lt;&gt;2)+($P$989&lt;&gt;2)+($W$989&lt;&gt;2)+($AD$989&lt;&gt;2)=0,2,IF((($B$989&lt;&gt;2)*$B$989+($I$989&lt;&gt;2)*$I$989+($P$989&lt;&gt;2)*$P$989+($W$989&lt;&gt;2)*$W$989+($AD$989&lt;&gt;2)*$AD$989)/(($B$989&lt;&gt;2)+($I$989&lt;&gt;2)+($P$989&lt;&gt;2)+($W$989&lt;&gt;2)+($AD$989&lt;&gt;2))&gt;=0.5,1,0))</f>
        <v/>
      </c>
      <c r="AL989" s="8">
        <f>IF(($C$989&lt;&gt;2)+($J$989&lt;&gt;2)+($Q$989&lt;&gt;2)+($X$989&lt;&gt;2)+($AE$989&lt;&gt;2)=0,2,IF((($C$989&lt;&gt;2)*$C$989+($J$989&lt;&gt;2)*$J$989+($Q$989&lt;&gt;2)*$Q$989+($X$989&lt;&gt;2)*$X$989+($AE$989&lt;&gt;2)*$AE$989)/(($C$989&lt;&gt;2)+($J$989&lt;&gt;2)+($Q$989&lt;&gt;2)+($X$989&lt;&gt;2)+($AE$989&lt;&gt;2))&gt;=0.5,1,0))</f>
        <v/>
      </c>
      <c r="AM989" s="8">
        <f>IF(($D$989&lt;&gt;2)+($K$989&lt;&gt;2)+($R$989&lt;&gt;2)+($Y$989&lt;&gt;2)+($AF$989&lt;&gt;2)=0,2,IF((($D$989&lt;&gt;2)*$D$989+($K$989&lt;&gt;2)*$K$989+($R$989&lt;&gt;2)*$R$989+($Y$989&lt;&gt;2)*$Y$989+($AF$989&lt;&gt;2)*$AF$989)/(($D$989&lt;&gt;2)+($K$989&lt;&gt;2)+($R$989&lt;&gt;2)+($Y$989&lt;&gt;2)+($AF$989&lt;&gt;2))&gt;=0.5,1,0))</f>
        <v/>
      </c>
      <c r="AN989" s="8">
        <f>IF(($E$989&lt;&gt;2)+($L$989&lt;&gt;2)+($S$989&lt;&gt;2)+($Z$989&lt;&gt;2)+($AG$989&lt;&gt;2)=0,2,IF((($E$989&lt;&gt;2)*$E$989+($L$989&lt;&gt;2)*$L$989+($S$989&lt;&gt;2)*$S$989+($Z$989&lt;&gt;2)*$Z$989+($AG$989&lt;&gt;2)*$AG$989)/(($E$989&lt;&gt;2)+($L$989&lt;&gt;2)+($S$989&lt;&gt;2)+($Z$989&lt;&gt;2)+($AG$989&lt;&gt;2))&gt;=0.5,1,0))</f>
        <v/>
      </c>
      <c r="AO989" s="8">
        <f>IF(($F$989&lt;&gt;2)+($M$989&lt;&gt;2)+($T$989&lt;&gt;2)+($AA$989&lt;&gt;2)+($AH$989&lt;&gt;2)=0,2,IF((($F$989&lt;&gt;2)*$F$989+($M$989&lt;&gt;2)*$M$989+($T$989&lt;&gt;2)*$T$989+($AA$989&lt;&gt;2)*$AA$989+($AH$989&lt;&gt;2)*$AH$989)/(($F$989&lt;&gt;2)+($M$989&lt;&gt;2)+($T$989&lt;&gt;2)+($AA$989&lt;&gt;2)+($AH$989&lt;&gt;2))&gt;=0.5,1,0))</f>
        <v/>
      </c>
      <c r="AP989" s="8">
        <f>IF(($G$989&lt;&gt;2)+($N$989&lt;&gt;2)+($U$989&lt;&gt;2)+($AB$989&lt;&gt;2)+($AI$989&lt;&gt;2)=0,2,IF((($G$989&lt;&gt;2)*$G$989+($N$989&lt;&gt;2)*$N$989+($U$989&lt;&gt;2)*$U$989+($AB$989&lt;&gt;2)*$AB$989+($AI$989&lt;&gt;2)*$AI$989)/(($G$989&lt;&gt;2)+($N$989&lt;&gt;2)+($U$989&lt;&gt;2)+($AB$989&lt;&gt;2)+($AI$989&lt;&gt;2))&gt;=0.5,1,0))</f>
        <v/>
      </c>
      <c r="AR989" s="16">
        <f>'Ground truth'!$B$6</f>
        <v/>
      </c>
      <c r="AS989" s="16">
        <f>'Ground truth'!$C$6</f>
        <v/>
      </c>
      <c r="AT989" s="16">
        <f>'Ground truth'!$D$6</f>
        <v/>
      </c>
      <c r="AU989" s="16">
        <f>'Ground truth'!$E$6</f>
        <v/>
      </c>
      <c r="AV989" s="16">
        <f>'Ground truth'!$F$6</f>
        <v/>
      </c>
      <c r="AW989" s="16">
        <f>'Ground truth'!$G$6</f>
        <v/>
      </c>
    </row>
    <row r="990">
      <c r="A990" s="3" t="inlineStr">
        <is>
          <t>Reaction Wheel</t>
        </is>
      </c>
      <c r="B990" s="8" t="n">
        <v>1</v>
      </c>
      <c r="C990" s="8" t="n">
        <v>1</v>
      </c>
      <c r="D990" s="8" t="n">
        <v>0</v>
      </c>
      <c r="E990" s="8" t="n">
        <v>0</v>
      </c>
      <c r="F990" s="8" t="n">
        <v>1</v>
      </c>
      <c r="G990" s="8" t="n">
        <v>0</v>
      </c>
      <c r="I990" s="8" t="n">
        <v>1</v>
      </c>
      <c r="J990" s="8" t="n">
        <v>1</v>
      </c>
      <c r="K990" s="8" t="n">
        <v>0</v>
      </c>
      <c r="L990" s="8" t="n">
        <v>0</v>
      </c>
      <c r="M990" s="8" t="n">
        <v>1</v>
      </c>
      <c r="N990" s="8" t="n">
        <v>0</v>
      </c>
      <c r="P990" s="8" t="n">
        <v>1</v>
      </c>
      <c r="Q990" s="8" t="n">
        <v>1</v>
      </c>
      <c r="R990" s="8" t="n">
        <v>0</v>
      </c>
      <c r="S990" s="8" t="n">
        <v>0</v>
      </c>
      <c r="T990" s="8" t="n">
        <v>1</v>
      </c>
      <c r="U990" s="8" t="n">
        <v>0</v>
      </c>
      <c r="W990" s="8" t="n">
        <v>1</v>
      </c>
      <c r="X990" s="8" t="n">
        <v>1</v>
      </c>
      <c r="Y990" s="8" t="n">
        <v>0</v>
      </c>
      <c r="Z990" s="8" t="n">
        <v>0</v>
      </c>
      <c r="AA990" s="8" t="n">
        <v>1</v>
      </c>
      <c r="AB990" s="8" t="n">
        <v>0</v>
      </c>
      <c r="AD990" s="8" t="n">
        <v>1</v>
      </c>
      <c r="AE990" s="8" t="n">
        <v>1</v>
      </c>
      <c r="AF990" s="8" t="n">
        <v>0</v>
      </c>
      <c r="AG990" s="8" t="n">
        <v>0</v>
      </c>
      <c r="AH990" s="8" t="n">
        <v>1</v>
      </c>
      <c r="AI990" s="8" t="n">
        <v>0</v>
      </c>
      <c r="AK990" s="8">
        <f>IF(($B$990&lt;&gt;2)+($I$990&lt;&gt;2)+($P$990&lt;&gt;2)+($W$990&lt;&gt;2)+($AD$990&lt;&gt;2)=0,2,IF((($B$990&lt;&gt;2)*$B$990+($I$990&lt;&gt;2)*$I$990+($P$990&lt;&gt;2)*$P$990+($W$990&lt;&gt;2)*$W$990+($AD$990&lt;&gt;2)*$AD$990)/(($B$990&lt;&gt;2)+($I$990&lt;&gt;2)+($P$990&lt;&gt;2)+($W$990&lt;&gt;2)+($AD$990&lt;&gt;2))&gt;=0.5,1,0))</f>
        <v/>
      </c>
      <c r="AL990" s="8">
        <f>IF(($C$990&lt;&gt;2)+($J$990&lt;&gt;2)+($Q$990&lt;&gt;2)+($X$990&lt;&gt;2)+($AE$990&lt;&gt;2)=0,2,IF((($C$990&lt;&gt;2)*$C$990+($J$990&lt;&gt;2)*$J$990+($Q$990&lt;&gt;2)*$Q$990+($X$990&lt;&gt;2)*$X$990+($AE$990&lt;&gt;2)*$AE$990)/(($C$990&lt;&gt;2)+($J$990&lt;&gt;2)+($Q$990&lt;&gt;2)+($X$990&lt;&gt;2)+($AE$990&lt;&gt;2))&gt;=0.5,1,0))</f>
        <v/>
      </c>
      <c r="AM990" s="8">
        <f>IF(($D$990&lt;&gt;2)+($K$990&lt;&gt;2)+($R$990&lt;&gt;2)+($Y$990&lt;&gt;2)+($AF$990&lt;&gt;2)=0,2,IF((($D$990&lt;&gt;2)*$D$990+($K$990&lt;&gt;2)*$K$990+($R$990&lt;&gt;2)*$R$990+($Y$990&lt;&gt;2)*$Y$990+($AF$990&lt;&gt;2)*$AF$990)/(($D$990&lt;&gt;2)+($K$990&lt;&gt;2)+($R$990&lt;&gt;2)+($Y$990&lt;&gt;2)+($AF$990&lt;&gt;2))&gt;=0.5,1,0))</f>
        <v/>
      </c>
      <c r="AN990" s="8">
        <f>IF(($E$990&lt;&gt;2)+($L$990&lt;&gt;2)+($S$990&lt;&gt;2)+($Z$990&lt;&gt;2)+($AG$990&lt;&gt;2)=0,2,IF((($E$990&lt;&gt;2)*$E$990+($L$990&lt;&gt;2)*$L$990+($S$990&lt;&gt;2)*$S$990+($Z$990&lt;&gt;2)*$Z$990+($AG$990&lt;&gt;2)*$AG$990)/(($E$990&lt;&gt;2)+($L$990&lt;&gt;2)+($S$990&lt;&gt;2)+($Z$990&lt;&gt;2)+($AG$990&lt;&gt;2))&gt;=0.5,1,0))</f>
        <v/>
      </c>
      <c r="AO990" s="8">
        <f>IF(($F$990&lt;&gt;2)+($M$990&lt;&gt;2)+($T$990&lt;&gt;2)+($AA$990&lt;&gt;2)+($AH$990&lt;&gt;2)=0,2,IF((($F$990&lt;&gt;2)*$F$990+($M$990&lt;&gt;2)*$M$990+($T$990&lt;&gt;2)*$T$990+($AA$990&lt;&gt;2)*$AA$990+($AH$990&lt;&gt;2)*$AH$990)/(($F$990&lt;&gt;2)+($M$990&lt;&gt;2)+($T$990&lt;&gt;2)+($AA$990&lt;&gt;2)+($AH$990&lt;&gt;2))&gt;=0.5,1,0))</f>
        <v/>
      </c>
      <c r="AP990" s="8">
        <f>IF(($G$990&lt;&gt;2)+($N$990&lt;&gt;2)+($U$990&lt;&gt;2)+($AB$990&lt;&gt;2)+($AI$990&lt;&gt;2)=0,2,IF((($G$990&lt;&gt;2)*$G$990+($N$990&lt;&gt;2)*$N$990+($U$990&lt;&gt;2)*$U$990+($AB$990&lt;&gt;2)*$AB$990+($AI$990&lt;&gt;2)*$AI$990)/(($G$990&lt;&gt;2)+($N$990&lt;&gt;2)+($U$990&lt;&gt;2)+($AB$990&lt;&gt;2)+($AI$990&lt;&gt;2))&gt;=0.5,1,0))</f>
        <v/>
      </c>
      <c r="AR990" s="16">
        <f>'Ground truth'!$B$7</f>
        <v/>
      </c>
      <c r="AS990" s="16">
        <f>'Ground truth'!$C$7</f>
        <v/>
      </c>
      <c r="AT990" s="16">
        <f>'Ground truth'!$D$7</f>
        <v/>
      </c>
      <c r="AU990" s="16">
        <f>'Ground truth'!$E$7</f>
        <v/>
      </c>
      <c r="AV990" s="16">
        <f>'Ground truth'!$F$7</f>
        <v/>
      </c>
      <c r="AW990" s="16">
        <f>'Ground truth'!$G$7</f>
        <v/>
      </c>
    </row>
    <row r="991">
      <c r="A991" s="3" t="inlineStr">
        <is>
          <t>GNC Software</t>
        </is>
      </c>
      <c r="B991" s="8" t="n">
        <v>1</v>
      </c>
      <c r="C991" s="8" t="n">
        <v>1</v>
      </c>
      <c r="D991" s="8" t="n">
        <v>0</v>
      </c>
      <c r="E991" s="8" t="n">
        <v>0</v>
      </c>
      <c r="F991" s="8" t="n">
        <v>0</v>
      </c>
      <c r="G991" s="8" t="n">
        <v>1</v>
      </c>
      <c r="I991" s="8" t="n">
        <v>1</v>
      </c>
      <c r="J991" s="8" t="n">
        <v>1</v>
      </c>
      <c r="K991" s="8" t="n">
        <v>0</v>
      </c>
      <c r="L991" s="8" t="n">
        <v>0</v>
      </c>
      <c r="M991" s="8" t="n">
        <v>0</v>
      </c>
      <c r="N991" s="8" t="n">
        <v>1</v>
      </c>
      <c r="P991" s="8" t="n">
        <v>1</v>
      </c>
      <c r="Q991" s="8" t="n">
        <v>1</v>
      </c>
      <c r="R991" s="8" t="n">
        <v>0</v>
      </c>
      <c r="S991" s="8" t="n">
        <v>0</v>
      </c>
      <c r="T991" s="8" t="n">
        <v>0</v>
      </c>
      <c r="U991" s="8" t="n">
        <v>1</v>
      </c>
      <c r="W991" s="8" t="n">
        <v>1</v>
      </c>
      <c r="X991" s="8" t="n">
        <v>1</v>
      </c>
      <c r="Y991" s="8" t="n">
        <v>0</v>
      </c>
      <c r="Z991" s="8" t="n">
        <v>0</v>
      </c>
      <c r="AA991" s="8" t="n">
        <v>0</v>
      </c>
      <c r="AB991" s="8" t="n">
        <v>1</v>
      </c>
      <c r="AD991" s="8" t="n">
        <v>1</v>
      </c>
      <c r="AE991" s="8" t="n">
        <v>1</v>
      </c>
      <c r="AF991" s="8" t="n">
        <v>0</v>
      </c>
      <c r="AG991" s="8" t="n">
        <v>0</v>
      </c>
      <c r="AH991" s="8" t="n">
        <v>0</v>
      </c>
      <c r="AI991" s="8" t="n">
        <v>1</v>
      </c>
      <c r="AK991" s="8">
        <f>IF(($B$991&lt;&gt;2)+($I$991&lt;&gt;2)+($P$991&lt;&gt;2)+($W$991&lt;&gt;2)+($AD$991&lt;&gt;2)=0,2,IF((($B$991&lt;&gt;2)*$B$991+($I$991&lt;&gt;2)*$I$991+($P$991&lt;&gt;2)*$P$991+($W$991&lt;&gt;2)*$W$991+($AD$991&lt;&gt;2)*$AD$991)/(($B$991&lt;&gt;2)+($I$991&lt;&gt;2)+($P$991&lt;&gt;2)+($W$991&lt;&gt;2)+($AD$991&lt;&gt;2))&gt;=0.5,1,0))</f>
        <v/>
      </c>
      <c r="AL991" s="8">
        <f>IF(($C$991&lt;&gt;2)+($J$991&lt;&gt;2)+($Q$991&lt;&gt;2)+($X$991&lt;&gt;2)+($AE$991&lt;&gt;2)=0,2,IF((($C$991&lt;&gt;2)*$C$991+($J$991&lt;&gt;2)*$J$991+($Q$991&lt;&gt;2)*$Q$991+($X$991&lt;&gt;2)*$X$991+($AE$991&lt;&gt;2)*$AE$991)/(($C$991&lt;&gt;2)+($J$991&lt;&gt;2)+($Q$991&lt;&gt;2)+($X$991&lt;&gt;2)+($AE$991&lt;&gt;2))&gt;=0.5,1,0))</f>
        <v/>
      </c>
      <c r="AM991" s="8">
        <f>IF(($D$991&lt;&gt;2)+($K$991&lt;&gt;2)+($R$991&lt;&gt;2)+($Y$991&lt;&gt;2)+($AF$991&lt;&gt;2)=0,2,IF((($D$991&lt;&gt;2)*$D$991+($K$991&lt;&gt;2)*$K$991+($R$991&lt;&gt;2)*$R$991+($Y$991&lt;&gt;2)*$Y$991+($AF$991&lt;&gt;2)*$AF$991)/(($D$991&lt;&gt;2)+($K$991&lt;&gt;2)+($R$991&lt;&gt;2)+($Y$991&lt;&gt;2)+($AF$991&lt;&gt;2))&gt;=0.5,1,0))</f>
        <v/>
      </c>
      <c r="AN991" s="8">
        <f>IF(($E$991&lt;&gt;2)+($L$991&lt;&gt;2)+($S$991&lt;&gt;2)+($Z$991&lt;&gt;2)+($AG$991&lt;&gt;2)=0,2,IF((($E$991&lt;&gt;2)*$E$991+($L$991&lt;&gt;2)*$L$991+($S$991&lt;&gt;2)*$S$991+($Z$991&lt;&gt;2)*$Z$991+($AG$991&lt;&gt;2)*$AG$991)/(($E$991&lt;&gt;2)+($L$991&lt;&gt;2)+($S$991&lt;&gt;2)+($Z$991&lt;&gt;2)+($AG$991&lt;&gt;2))&gt;=0.5,1,0))</f>
        <v/>
      </c>
      <c r="AO991" s="8">
        <f>IF(($F$991&lt;&gt;2)+($M$991&lt;&gt;2)+($T$991&lt;&gt;2)+($AA$991&lt;&gt;2)+($AH$991&lt;&gt;2)=0,2,IF((($F$991&lt;&gt;2)*$F$991+($M$991&lt;&gt;2)*$M$991+($T$991&lt;&gt;2)*$T$991+($AA$991&lt;&gt;2)*$AA$991+($AH$991&lt;&gt;2)*$AH$991)/(($F$991&lt;&gt;2)+($M$991&lt;&gt;2)+($T$991&lt;&gt;2)+($AA$991&lt;&gt;2)+($AH$991&lt;&gt;2))&gt;=0.5,1,0))</f>
        <v/>
      </c>
      <c r="AP991" s="8">
        <f>IF(($G$991&lt;&gt;2)+($N$991&lt;&gt;2)+($U$991&lt;&gt;2)+($AB$991&lt;&gt;2)+($AI$991&lt;&gt;2)=0,2,IF((($G$991&lt;&gt;2)*$G$991+($N$991&lt;&gt;2)*$N$991+($U$991&lt;&gt;2)*$U$991+($AB$991&lt;&gt;2)*$AB$991+($AI$991&lt;&gt;2)*$AI$991)/(($G$991&lt;&gt;2)+($N$991&lt;&gt;2)+($U$991&lt;&gt;2)+($AB$991&lt;&gt;2)+($AI$991&lt;&gt;2))&gt;=0.5,1,0))</f>
        <v/>
      </c>
      <c r="AR991" s="16">
        <f>'Ground truth'!$B$8</f>
        <v/>
      </c>
      <c r="AS991" s="16">
        <f>'Ground truth'!$C$8</f>
        <v/>
      </c>
      <c r="AT991" s="16">
        <f>'Ground truth'!$D$8</f>
        <v/>
      </c>
      <c r="AU991" s="16">
        <f>'Ground truth'!$E$8</f>
        <v/>
      </c>
      <c r="AV991" s="16">
        <f>'Ground truth'!$F$8</f>
        <v/>
      </c>
      <c r="AW991" s="16">
        <f>'Ground truth'!$G$8</f>
        <v/>
      </c>
    </row>
    <row r="993">
      <c r="A993" s="17" t="inlineStr">
        <is>
          <t>metrics — confident-only (unsure excluded from denominators)</t>
        </is>
      </c>
      <c r="B993" s="10" t="inlineStr">
        <is>
          <t>run 1</t>
        </is>
      </c>
      <c r="C993" s="10" t="inlineStr">
        <is>
          <t>run 2</t>
        </is>
      </c>
      <c r="D993" s="10" t="inlineStr">
        <is>
          <t>run 3</t>
        </is>
      </c>
      <c r="E993" s="10" t="inlineStr">
        <is>
          <t>run 4</t>
        </is>
      </c>
      <c r="F993" s="10" t="inlineStr">
        <is>
          <t>run 5</t>
        </is>
      </c>
      <c r="G993" s="10" t="inlineStr">
        <is>
          <t>avg-matrix</t>
        </is>
      </c>
      <c r="H993" s="10" t="inlineStr">
        <is>
          <t>mean</t>
        </is>
      </c>
      <c r="I993" s="10" t="inlineStr">
        <is>
          <t>std (pop.)</t>
        </is>
      </c>
      <c r="J993" s="17" t="inlineStr">
        <is>
          <t>notes</t>
        </is>
      </c>
    </row>
    <row r="994">
      <c r="A994" s="7" t="inlineStr">
        <is>
          <t>TP</t>
        </is>
      </c>
      <c r="B994" s="7">
        <f>SUMPRODUCT(($B$986:$G$991=1)*('Ground truth'!$B$3:$G$8=1))</f>
        <v/>
      </c>
      <c r="C994" s="7">
        <f>SUMPRODUCT(($I$986:$N$991=1)*('Ground truth'!$B$3:$G$8=1))</f>
        <v/>
      </c>
      <c r="D994" s="7">
        <f>SUMPRODUCT(($P$986:$U$991=1)*('Ground truth'!$B$3:$G$8=1))</f>
        <v/>
      </c>
      <c r="E994" s="7">
        <f>SUMPRODUCT(($W$986:$AB$991=1)*('Ground truth'!$B$3:$G$8=1))</f>
        <v/>
      </c>
      <c r="F994" s="7">
        <f>SUMPRODUCT(($AD$986:$AI$991=1)*('Ground truth'!$B$3:$G$8=1))</f>
        <v/>
      </c>
      <c r="G994" s="7">
        <f>SUMPRODUCT(($AK$986:$AP$991=1)*('Ground truth'!$B$3:$G$8=1))</f>
        <v/>
      </c>
      <c r="H994" s="12">
        <f>AVERAGE($B$994:$F$994)</f>
        <v/>
      </c>
      <c r="I994" s="12">
        <f>STDEV.P($B$994:$F$994)</f>
        <v/>
      </c>
    </row>
    <row r="995">
      <c r="A995" s="7" t="inlineStr">
        <is>
          <t>TN</t>
        </is>
      </c>
      <c r="B995" s="7">
        <f>SUMPRODUCT(($B$986:$G$991=0)*('Ground truth'!$B$3:$G$8=0))</f>
        <v/>
      </c>
      <c r="C995" s="7">
        <f>SUMPRODUCT(($I$986:$N$991=0)*('Ground truth'!$B$3:$G$8=0))</f>
        <v/>
      </c>
      <c r="D995" s="7">
        <f>SUMPRODUCT(($P$986:$U$991=0)*('Ground truth'!$B$3:$G$8=0))</f>
        <v/>
      </c>
      <c r="E995" s="7">
        <f>SUMPRODUCT(($W$986:$AB$991=0)*('Ground truth'!$B$3:$G$8=0))</f>
        <v/>
      </c>
      <c r="F995" s="7">
        <f>SUMPRODUCT(($AD$986:$AI$991=0)*('Ground truth'!$B$3:$G$8=0))</f>
        <v/>
      </c>
      <c r="G995" s="7">
        <f>SUMPRODUCT(($AK$986:$AP$991=0)*('Ground truth'!$B$3:$G$8=0))</f>
        <v/>
      </c>
      <c r="H995" s="12">
        <f>AVERAGE($B$995:$F$995)</f>
        <v/>
      </c>
      <c r="I995" s="12">
        <f>STDEV.P($B$995:$F$995)</f>
        <v/>
      </c>
    </row>
    <row r="996">
      <c r="A996" s="7" t="inlineStr">
        <is>
          <t>FP</t>
        </is>
      </c>
      <c r="B996" s="7">
        <f>SUMPRODUCT(($B$986:$G$991=1)*('Ground truth'!$B$3:$G$8=0))</f>
        <v/>
      </c>
      <c r="C996" s="7">
        <f>SUMPRODUCT(($I$986:$N$991=1)*('Ground truth'!$B$3:$G$8=0))</f>
        <v/>
      </c>
      <c r="D996" s="7">
        <f>SUMPRODUCT(($P$986:$U$991=1)*('Ground truth'!$B$3:$G$8=0))</f>
        <v/>
      </c>
      <c r="E996" s="7">
        <f>SUMPRODUCT(($W$986:$AB$991=1)*('Ground truth'!$B$3:$G$8=0))</f>
        <v/>
      </c>
      <c r="F996" s="7">
        <f>SUMPRODUCT(($AD$986:$AI$991=1)*('Ground truth'!$B$3:$G$8=0))</f>
        <v/>
      </c>
      <c r="G996" s="7">
        <f>SUMPRODUCT(($AK$986:$AP$991=1)*('Ground truth'!$B$3:$G$8=0))</f>
        <v/>
      </c>
      <c r="H996" s="12">
        <f>AVERAGE($B$996:$F$996)</f>
        <v/>
      </c>
      <c r="I996" s="12">
        <f>STDEV.P($B$996:$F$996)</f>
        <v/>
      </c>
    </row>
    <row r="997">
      <c r="A997" s="7" t="inlineStr">
        <is>
          <t>FN</t>
        </is>
      </c>
      <c r="B997" s="7">
        <f>SUMPRODUCT(($B$986:$G$991=0)*('Ground truth'!$B$3:$G$8=1))</f>
        <v/>
      </c>
      <c r="C997" s="7">
        <f>SUMPRODUCT(($I$986:$N$991=0)*('Ground truth'!$B$3:$G$8=1))</f>
        <v/>
      </c>
      <c r="D997" s="7">
        <f>SUMPRODUCT(($P$986:$U$991=0)*('Ground truth'!$B$3:$G$8=1))</f>
        <v/>
      </c>
      <c r="E997" s="7">
        <f>SUMPRODUCT(($W$986:$AB$991=0)*('Ground truth'!$B$3:$G$8=1))</f>
        <v/>
      </c>
      <c r="F997" s="7">
        <f>SUMPRODUCT(($AD$986:$AI$991=0)*('Ground truth'!$B$3:$G$8=1))</f>
        <v/>
      </c>
      <c r="G997" s="7">
        <f>SUMPRODUCT(($AK$986:$AP$991=0)*('Ground truth'!$B$3:$G$8=1))</f>
        <v/>
      </c>
      <c r="H997" s="12">
        <f>AVERAGE($B$997:$F$997)</f>
        <v/>
      </c>
      <c r="I997" s="12">
        <f>STDEV.P($B$997:$F$997)</f>
        <v/>
      </c>
    </row>
    <row r="998">
      <c r="A998" s="4" t="inlineStr">
        <is>
          <t>Precision</t>
        </is>
      </c>
      <c r="B998" s="12">
        <f>IFERROR($B$994/($B$994+$B$996),0)</f>
        <v/>
      </c>
      <c r="C998" s="12">
        <f>IFERROR($C$994/($C$994+$C$996),0)</f>
        <v/>
      </c>
      <c r="D998" s="12">
        <f>IFERROR($D$994/($D$994+$D$996),0)</f>
        <v/>
      </c>
      <c r="E998" s="12">
        <f>IFERROR($E$994/($E$994+$E$996),0)</f>
        <v/>
      </c>
      <c r="F998" s="12">
        <f>IFERROR($F$994/($F$994+$F$996),0)</f>
        <v/>
      </c>
      <c r="G998" s="12">
        <f>IFERROR($G$994/($G$994+$G$996),0)</f>
        <v/>
      </c>
      <c r="H998" s="18">
        <f>AVERAGE($B$998:$F$998)</f>
        <v/>
      </c>
      <c r="I998" s="18">
        <f>STDEV.P($B$998:$F$998)</f>
        <v/>
      </c>
    </row>
    <row r="999">
      <c r="A999" s="4" t="inlineStr">
        <is>
          <t>Recall</t>
        </is>
      </c>
      <c r="B999" s="12">
        <f>IFERROR($B$994/($B$994+$B$997),0)</f>
        <v/>
      </c>
      <c r="C999" s="12">
        <f>IFERROR($C$994/($C$994+$C$997),0)</f>
        <v/>
      </c>
      <c r="D999" s="12">
        <f>IFERROR($D$994/($D$994+$D$997),0)</f>
        <v/>
      </c>
      <c r="E999" s="12">
        <f>IFERROR($E$994/($E$994+$E$997),0)</f>
        <v/>
      </c>
      <c r="F999" s="12">
        <f>IFERROR($F$994/($F$994+$F$997),0)</f>
        <v/>
      </c>
      <c r="G999" s="12">
        <f>IFERROR($G$994/($G$994+$G$997),0)</f>
        <v/>
      </c>
      <c r="H999" s="18">
        <f>AVERAGE($B$999:$F$999)</f>
        <v/>
      </c>
      <c r="I999" s="18">
        <f>STDEV.P($B$999:$F$999)</f>
        <v/>
      </c>
    </row>
    <row r="1000">
      <c r="A1000" s="4" t="inlineStr">
        <is>
          <t>F1</t>
        </is>
      </c>
      <c r="B1000" s="12">
        <f>IFERROR(2*$B$998*$B$999/($B$998+$B$999),0)</f>
        <v/>
      </c>
      <c r="C1000" s="12">
        <f>IFERROR(2*$C$998*$C$999/($C$998+$C$999),0)</f>
        <v/>
      </c>
      <c r="D1000" s="12">
        <f>IFERROR(2*$D$998*$D$999/($D$998+$D$999),0)</f>
        <v/>
      </c>
      <c r="E1000" s="12">
        <f>IFERROR(2*$E$998*$E$999/($E$998+$E$999),0)</f>
        <v/>
      </c>
      <c r="F1000" s="12">
        <f>IFERROR(2*$F$998*$F$999/($F$998+$F$999),0)</f>
        <v/>
      </c>
      <c r="G1000" s="12">
        <f>IFERROR(2*$G$998*$G$999/($G$998+$G$999),0)</f>
        <v/>
      </c>
      <c r="H1000" s="18">
        <f>AVERAGE($B$1000:$F$1000)</f>
        <v/>
      </c>
      <c r="I1000" s="18">
        <f>STDEV.P($B$1000:$F$1000)</f>
        <v/>
      </c>
    </row>
    <row r="1001">
      <c r="A1001" s="4" t="inlineStr">
        <is>
          <t>Accuracy</t>
        </is>
      </c>
      <c r="B1001" s="12">
        <f>IFERROR(($B$994+$B$995)/($B$994+$B$995+$B$996+$B$997),0)</f>
        <v/>
      </c>
      <c r="C1001" s="12">
        <f>IFERROR(($C$994+$C$995)/($C$994+$C$995+$C$996+$C$997),0)</f>
        <v/>
      </c>
      <c r="D1001" s="12">
        <f>IFERROR(($D$994+$D$995)/($D$994+$D$995+$D$996+$D$997),0)</f>
        <v/>
      </c>
      <c r="E1001" s="12">
        <f>IFERROR(($E$994+$E$995)/($E$994+$E$995+$E$996+$E$997),0)</f>
        <v/>
      </c>
      <c r="F1001" s="12">
        <f>IFERROR(($F$994+$F$995)/($F$994+$F$995+$F$996+$F$997),0)</f>
        <v/>
      </c>
      <c r="G1001" s="12">
        <f>IFERROR(($G$994+$G$995)/($G$994+$G$995+$G$996+$G$997),0)</f>
        <v/>
      </c>
      <c r="H1001" s="18">
        <f>AVERAGE($B$1001:$F$1001)</f>
        <v/>
      </c>
      <c r="I1001" s="18">
        <f>STDEV.P($B$1001:$F$1001)</f>
        <v/>
      </c>
    </row>
    <row r="1002">
      <c r="A1002" s="4" t="inlineStr">
        <is>
          <t>Edit distance</t>
        </is>
      </c>
      <c r="B1002" s="12">
        <f>SUMPRODUCT(ABS('Ground truth'!$B$3:$G$8-$B$986:$G$991))</f>
        <v/>
      </c>
      <c r="C1002" s="12">
        <f>SUMPRODUCT(ABS('Ground truth'!$B$3:$G$8-$I$986:$N$991))</f>
        <v/>
      </c>
      <c r="D1002" s="12">
        <f>SUMPRODUCT(ABS('Ground truth'!$B$3:$G$8-$P$986:$U$991))</f>
        <v/>
      </c>
      <c r="E1002" s="12">
        <f>SUMPRODUCT(ABS('Ground truth'!$B$3:$G$8-$W$986:$AB$991))</f>
        <v/>
      </c>
      <c r="F1002" s="12">
        <f>SUMPRODUCT(ABS('Ground truth'!$B$3:$G$8-$AD$986:$AI$991))</f>
        <v/>
      </c>
      <c r="G1002" s="12">
        <f>SUMPRODUCT(ABS('Ground truth'!$B$3:$G$8-$AK$986:$AP$991))</f>
        <v/>
      </c>
      <c r="H1002" s="18">
        <f>AVERAGE($B$1002:$F$1002)</f>
        <v/>
      </c>
      <c r="I1002" s="18">
        <f>STDEV.P($B$1002:$F$1002)</f>
        <v/>
      </c>
    </row>
    <row r="1003">
      <c r="A1003" s="4" t="inlineStr">
        <is>
          <t>Spectral distance</t>
        </is>
      </c>
      <c r="B1003" s="12">
        <f>SQRT(SUMPRODUCT(('Ground truth'!$J$3:$J$8-$B$1013:$B$1018)^2))</f>
        <v/>
      </c>
      <c r="C1003" s="12">
        <f>SQRT(SUMPRODUCT(('Ground truth'!$J$3:$J$8-$C$1013:$C$1018)^2))</f>
        <v/>
      </c>
      <c r="D1003" s="12">
        <f>SQRT(SUMPRODUCT(('Ground truth'!$J$3:$J$8-$D$1013:$D$1018)^2))</f>
        <v/>
      </c>
      <c r="E1003" s="12">
        <f>SQRT(SUMPRODUCT(('Ground truth'!$J$3:$J$8-$E$1013:$E$1018)^2))</f>
        <v/>
      </c>
      <c r="F1003" s="12">
        <f>SQRT(SUMPRODUCT(('Ground truth'!$J$3:$J$8-$F$1013:$F$1018)^2))</f>
        <v/>
      </c>
      <c r="G1003" s="12">
        <f>SQRT(SUMPRODUCT(('Ground truth'!$J$3:$J$8-$G$1013:$G$1018)^2))</f>
        <v/>
      </c>
      <c r="H1003" s="18">
        <f>AVERAGE($B$1003:$F$1003)</f>
        <v/>
      </c>
      <c r="I1003" s="18">
        <f>STDEV.P($B$1003:$F$1003)</f>
        <v/>
      </c>
    </row>
    <row r="1004">
      <c r="A1004" s="4" t="inlineStr">
        <is>
          <t>Unsure cells</t>
        </is>
      </c>
      <c r="B1004" s="7">
        <f>COUNTIF($B$986:$G$991,2)</f>
        <v/>
      </c>
      <c r="C1004" s="7">
        <f>COUNTIF($I$986:$N$991,2)</f>
        <v/>
      </c>
      <c r="D1004" s="7">
        <f>COUNTIF($P$986:$U$991,2)</f>
        <v/>
      </c>
      <c r="E1004" s="7">
        <f>COUNTIF($W$986:$AB$991,2)</f>
        <v/>
      </c>
      <c r="F1004" s="7">
        <f>COUNTIF($AD$986:$AI$991,2)</f>
        <v/>
      </c>
      <c r="G1004" s="7">
        <f>COUNTIF($AK$986:$AP$991,2)</f>
        <v/>
      </c>
      <c r="H1004" s="12">
        <f>AVERAGE($B$1004:$F$1004)</f>
        <v/>
      </c>
      <c r="I1004" s="12">
        <f>STDEV.P($B$1004:$F$1004)</f>
        <v/>
      </c>
    </row>
    <row r="1005">
      <c r="A1005" s="3" t="inlineStr">
        <is>
          <t>eigenvalues (real part, numpy order; pasted)</t>
        </is>
      </c>
    </row>
    <row r="1006">
      <c r="A1006" s="3" t="inlineStr">
        <is>
          <t xml:space="preserve">  λ1</t>
        </is>
      </c>
      <c r="B1006" s="19" t="n">
        <v>3.947412642480458</v>
      </c>
      <c r="C1006" s="19" t="n">
        <v>3.947412642480458</v>
      </c>
      <c r="D1006" s="19" t="n">
        <v>3.947412642480458</v>
      </c>
      <c r="E1006" s="19" t="n">
        <v>3.947412642480458</v>
      </c>
      <c r="F1006" s="19" t="n">
        <v>3.947412642480458</v>
      </c>
      <c r="G1006" s="19" t="n">
        <v>3.947412642480458</v>
      </c>
    </row>
    <row r="1007">
      <c r="A1007" s="3" t="inlineStr">
        <is>
          <t xml:space="preserve">  λ2</t>
        </is>
      </c>
      <c r="B1007" s="19" t="n">
        <v>-0.8208222758822054</v>
      </c>
      <c r="C1007" s="19" t="n">
        <v>-0.8208222758822054</v>
      </c>
      <c r="D1007" s="19" t="n">
        <v>-0.8208222758822054</v>
      </c>
      <c r="E1007" s="19" t="n">
        <v>-0.8208222758822054</v>
      </c>
      <c r="F1007" s="19" t="n">
        <v>-0.8208222758822054</v>
      </c>
      <c r="G1007" s="19" t="n">
        <v>-0.8208222758822054</v>
      </c>
    </row>
    <row r="1008">
      <c r="A1008" s="3" t="inlineStr">
        <is>
          <t xml:space="preserve">  λ3</t>
        </is>
      </c>
      <c r="B1008" s="19" t="n">
        <v>-0.2858646893272653</v>
      </c>
      <c r="C1008" s="19" t="n">
        <v>-0.2858646893272653</v>
      </c>
      <c r="D1008" s="19" t="n">
        <v>-0.2858646893272653</v>
      </c>
      <c r="E1008" s="19" t="n">
        <v>-0.2858646893272653</v>
      </c>
      <c r="F1008" s="19" t="n">
        <v>-0.2858646893272653</v>
      </c>
      <c r="G1008" s="19" t="n">
        <v>-0.2858646893272653</v>
      </c>
    </row>
    <row r="1009">
      <c r="A1009" s="3" t="inlineStr">
        <is>
          <t xml:space="preserve">  λ4</t>
        </is>
      </c>
      <c r="B1009" s="19" t="n">
        <v>2.159274322729016</v>
      </c>
      <c r="C1009" s="19" t="n">
        <v>2.159274322729016</v>
      </c>
      <c r="D1009" s="19" t="n">
        <v>2.159274322729016</v>
      </c>
      <c r="E1009" s="19" t="n">
        <v>2.159274322729016</v>
      </c>
      <c r="F1009" s="19" t="n">
        <v>2.159274322729016</v>
      </c>
      <c r="G1009" s="19" t="n">
        <v>2.159274322729016</v>
      </c>
    </row>
    <row r="1010">
      <c r="A1010" s="3" t="inlineStr">
        <is>
          <t xml:space="preserve">  λ5</t>
        </is>
      </c>
      <c r="B1010" s="19" t="n">
        <v>1</v>
      </c>
      <c r="C1010" s="19" t="n">
        <v>1</v>
      </c>
      <c r="D1010" s="19" t="n">
        <v>1</v>
      </c>
      <c r="E1010" s="19" t="n">
        <v>1</v>
      </c>
      <c r="F1010" s="19" t="n">
        <v>1</v>
      </c>
      <c r="G1010" s="19" t="n">
        <v>1</v>
      </c>
    </row>
    <row r="1011">
      <c r="A1011" s="3" t="inlineStr">
        <is>
          <t xml:space="preserve">  λ6</t>
        </is>
      </c>
      <c r="B1011" s="19" t="n">
        <v>-5.551115123125783e-17</v>
      </c>
      <c r="C1011" s="19" t="n">
        <v>-5.551115123125783e-17</v>
      </c>
      <c r="D1011" s="19" t="n">
        <v>-5.551115123125783e-17</v>
      </c>
      <c r="E1011" s="19" t="n">
        <v>-5.551115123125783e-17</v>
      </c>
      <c r="F1011" s="19" t="n">
        <v>-5.551115123125783e-17</v>
      </c>
      <c r="G1011" s="19" t="n">
        <v>-5.551115123125783e-17</v>
      </c>
    </row>
    <row r="1012">
      <c r="A1012" s="3" t="inlineStr">
        <is>
          <t>eigenvalues sorted desc (LARGE)</t>
        </is>
      </c>
    </row>
    <row r="1013">
      <c r="A1013" s="3" t="inlineStr">
        <is>
          <t xml:space="preserve">  λ(1)</t>
        </is>
      </c>
      <c r="B1013" s="19">
        <f>LARGE($B$1006:$B$1011,1)</f>
        <v/>
      </c>
      <c r="C1013" s="19">
        <f>LARGE($C$1006:$C$1011,1)</f>
        <v/>
      </c>
      <c r="D1013" s="19">
        <f>LARGE($D$1006:$D$1011,1)</f>
        <v/>
      </c>
      <c r="E1013" s="19">
        <f>LARGE($E$1006:$E$1011,1)</f>
        <v/>
      </c>
      <c r="F1013" s="19">
        <f>LARGE($F$1006:$F$1011,1)</f>
        <v/>
      </c>
      <c r="G1013" s="19">
        <f>LARGE($G$1006:$G$1011,1)</f>
        <v/>
      </c>
    </row>
    <row r="1014">
      <c r="A1014" s="3" t="inlineStr">
        <is>
          <t xml:space="preserve">  λ(2)</t>
        </is>
      </c>
      <c r="B1014" s="19">
        <f>LARGE($B$1006:$B$1011,2)</f>
        <v/>
      </c>
      <c r="C1014" s="19">
        <f>LARGE($C$1006:$C$1011,2)</f>
        <v/>
      </c>
      <c r="D1014" s="19">
        <f>LARGE($D$1006:$D$1011,2)</f>
        <v/>
      </c>
      <c r="E1014" s="19">
        <f>LARGE($E$1006:$E$1011,2)</f>
        <v/>
      </c>
      <c r="F1014" s="19">
        <f>LARGE($F$1006:$F$1011,2)</f>
        <v/>
      </c>
      <c r="G1014" s="19">
        <f>LARGE($G$1006:$G$1011,2)</f>
        <v/>
      </c>
    </row>
    <row r="1015">
      <c r="A1015" s="3" t="inlineStr">
        <is>
          <t xml:space="preserve">  λ(3)</t>
        </is>
      </c>
      <c r="B1015" s="19">
        <f>LARGE($B$1006:$B$1011,3)</f>
        <v/>
      </c>
      <c r="C1015" s="19">
        <f>LARGE($C$1006:$C$1011,3)</f>
        <v/>
      </c>
      <c r="D1015" s="19">
        <f>LARGE($D$1006:$D$1011,3)</f>
        <v/>
      </c>
      <c r="E1015" s="19">
        <f>LARGE($E$1006:$E$1011,3)</f>
        <v/>
      </c>
      <c r="F1015" s="19">
        <f>LARGE($F$1006:$F$1011,3)</f>
        <v/>
      </c>
      <c r="G1015" s="19">
        <f>LARGE($G$1006:$G$1011,3)</f>
        <v/>
      </c>
    </row>
    <row r="1016">
      <c r="A1016" s="3" t="inlineStr">
        <is>
          <t xml:space="preserve">  λ(4)</t>
        </is>
      </c>
      <c r="B1016" s="19">
        <f>LARGE($B$1006:$B$1011,4)</f>
        <v/>
      </c>
      <c r="C1016" s="19">
        <f>LARGE($C$1006:$C$1011,4)</f>
        <v/>
      </c>
      <c r="D1016" s="19">
        <f>LARGE($D$1006:$D$1011,4)</f>
        <v/>
      </c>
      <c r="E1016" s="19">
        <f>LARGE($E$1006:$E$1011,4)</f>
        <v/>
      </c>
      <c r="F1016" s="19">
        <f>LARGE($F$1006:$F$1011,4)</f>
        <v/>
      </c>
      <c r="G1016" s="19">
        <f>LARGE($G$1006:$G$1011,4)</f>
        <v/>
      </c>
    </row>
    <row r="1017">
      <c r="A1017" s="3" t="inlineStr">
        <is>
          <t xml:space="preserve">  λ(5)</t>
        </is>
      </c>
      <c r="B1017" s="19">
        <f>LARGE($B$1006:$B$1011,5)</f>
        <v/>
      </c>
      <c r="C1017" s="19">
        <f>LARGE($C$1006:$C$1011,5)</f>
        <v/>
      </c>
      <c r="D1017" s="19">
        <f>LARGE($D$1006:$D$1011,5)</f>
        <v/>
      </c>
      <c r="E1017" s="19">
        <f>LARGE($E$1006:$E$1011,5)</f>
        <v/>
      </c>
      <c r="F1017" s="19">
        <f>LARGE($F$1006:$F$1011,5)</f>
        <v/>
      </c>
      <c r="G1017" s="19">
        <f>LARGE($G$1006:$G$1011,5)</f>
        <v/>
      </c>
    </row>
    <row r="1018">
      <c r="A1018" s="3" t="inlineStr">
        <is>
          <t xml:space="preserve">  λ(6)</t>
        </is>
      </c>
      <c r="B1018" s="19">
        <f>LARGE($B$1006:$B$1011,6)</f>
        <v/>
      </c>
      <c r="C1018" s="19">
        <f>LARGE($C$1006:$C$1011,6)</f>
        <v/>
      </c>
      <c r="D1018" s="19">
        <f>LARGE($D$1006:$D$1011,6)</f>
        <v/>
      </c>
      <c r="E1018" s="19">
        <f>LARGE($E$1006:$E$1011,6)</f>
        <v/>
      </c>
      <c r="F1018" s="19">
        <f>LARGE($F$1006:$F$1011,6)</f>
        <v/>
      </c>
      <c r="G1018" s="19">
        <f>LARGE($G$1006:$G$1011,6)</f>
        <v/>
      </c>
    </row>
    <row r="1019">
      <c r="A1019" s="3" t="inlineStr">
        <is>
          <t>check: Σeig − trace (→0)</t>
        </is>
      </c>
      <c r="B1019" s="3">
        <f>ROUND(SUM($B$1006:$B$1011)-($B$986+$C$987+$D$988+$E$989+$F$990+$G$991),6)</f>
        <v/>
      </c>
      <c r="C1019" s="3">
        <f>ROUND(SUM($C$1006:$C$1011)-($I$986+$J$987+$K$988+$L$989+$M$990+$N$991),6)</f>
        <v/>
      </c>
      <c r="D1019" s="3">
        <f>ROUND(SUM($D$1006:$D$1011)-($P$986+$Q$987+$R$988+$S$989+$T$990+$U$991),6)</f>
        <v/>
      </c>
      <c r="E1019" s="3">
        <f>ROUND(SUM($E$1006:$E$1011)-($W$986+$X$987+$Y$988+$Z$989+$AA$990+$AB$991),6)</f>
        <v/>
      </c>
      <c r="F1019" s="3">
        <f>ROUND(SUM($F$1006:$F$1011)-($AD$986+$AE$987+$AF$988+$AG$989+$AH$990+$AI$991),6)</f>
        <v/>
      </c>
      <c r="G1019" s="3">
        <f>ROUND(SUM($G$1006:$G$1011)-($AK$986+$AL$987+$AM$988+$AN$989+$AO$990+$AP$991),6)</f>
        <v/>
      </c>
    </row>
    <row r="1020">
      <c r="A1020" s="3" t="inlineStr">
        <is>
          <t>check: Πeig − det (→0)</t>
        </is>
      </c>
      <c r="B1020" s="3">
        <f>ROUND(MDETERM($B$986:$G$991)-PRODUCT($B$1006:$B$1011),6)</f>
        <v/>
      </c>
      <c r="C1020" s="3">
        <f>ROUND(MDETERM($I$986:$N$991)-PRODUCT($C$1006:$C$1011),6)</f>
        <v/>
      </c>
      <c r="D1020" s="3">
        <f>ROUND(MDETERM($P$986:$U$991)-PRODUCT($D$1006:$D$1011),6)</f>
        <v/>
      </c>
      <c r="E1020" s="3">
        <f>ROUND(MDETERM($W$986:$AB$991)-PRODUCT($E$1006:$E$1011),6)</f>
        <v/>
      </c>
      <c r="F1020" s="3">
        <f>ROUND(MDETERM($AD$986:$AI$991)-PRODUCT($F$1006:$F$1011),6)</f>
        <v/>
      </c>
      <c r="G1020" s="3">
        <f>ROUND(MDETERM($AK$986:$AP$991)-PRODUCT($G$1006:$G$1011),6)</f>
        <v/>
      </c>
    </row>
    <row r="1021">
      <c r="A1021" s="3" t="inlineStr">
        <is>
          <t>complex eigenvalues?</t>
        </is>
      </c>
      <c r="B1021" s="3" t="inlineStr"/>
      <c r="C1021" s="3" t="inlineStr"/>
      <c r="D1021" s="3" t="inlineStr"/>
      <c r="E1021" s="3" t="inlineStr"/>
      <c r="F1021" s="3" t="inlineStr"/>
      <c r="G1021" s="3" t="inlineStr"/>
    </row>
    <row r="1022">
      <c r="A1022" s="3" t="inlineStr">
        <is>
          <t>check: det(M − λᵢI) per sorted λ (→0)</t>
        </is>
      </c>
    </row>
    <row r="1023">
      <c r="A1023" s="3" t="inlineStr">
        <is>
          <t xml:space="preserve">  det(M − λ(1)I)</t>
        </is>
      </c>
      <c r="B1023" s="3">
        <f t="array" ref="B1023">ROUND(MDETERM($B$986:$G$991-$B$1013*MUNIT(6)),6)</f>
        <v/>
      </c>
      <c r="C1023" s="3">
        <f t="array" ref="C1023">ROUND(MDETERM($I$986:$N$991-$C$1013*MUNIT(6)),6)</f>
        <v/>
      </c>
      <c r="D1023" s="3">
        <f t="array" ref="D1023">ROUND(MDETERM($P$986:$U$991-$D$1013*MUNIT(6)),6)</f>
        <v/>
      </c>
      <c r="E1023" s="3">
        <f t="array" ref="E1023">ROUND(MDETERM($W$986:$AB$991-$E$1013*MUNIT(6)),6)</f>
        <v/>
      </c>
      <c r="F1023" s="3">
        <f t="array" ref="F1023">ROUND(MDETERM($AD$986:$AI$991-$F$1013*MUNIT(6)),6)</f>
        <v/>
      </c>
      <c r="G1023" s="3">
        <f t="array" ref="G1023">ROUND(MDETERM($AK$986:$AP$991-$G$1013*MUNIT(6)),6)</f>
        <v/>
      </c>
    </row>
    <row r="1024">
      <c r="A1024" s="3" t="inlineStr">
        <is>
          <t xml:space="preserve">  det(M − λ(2)I)</t>
        </is>
      </c>
      <c r="B1024" s="3">
        <f t="array" ref="B1024">ROUND(MDETERM($B$986:$G$991-$B$1014*MUNIT(6)),6)</f>
        <v/>
      </c>
      <c r="C1024" s="3">
        <f t="array" ref="C1024">ROUND(MDETERM($I$986:$N$991-$C$1014*MUNIT(6)),6)</f>
        <v/>
      </c>
      <c r="D1024" s="3">
        <f t="array" ref="D1024">ROUND(MDETERM($P$986:$U$991-$D$1014*MUNIT(6)),6)</f>
        <v/>
      </c>
      <c r="E1024" s="3">
        <f t="array" ref="E1024">ROUND(MDETERM($W$986:$AB$991-$E$1014*MUNIT(6)),6)</f>
        <v/>
      </c>
      <c r="F1024" s="3">
        <f t="array" ref="F1024">ROUND(MDETERM($AD$986:$AI$991-$F$1014*MUNIT(6)),6)</f>
        <v/>
      </c>
      <c r="G1024" s="3">
        <f t="array" ref="G1024">ROUND(MDETERM($AK$986:$AP$991-$G$1014*MUNIT(6)),6)</f>
        <v/>
      </c>
    </row>
    <row r="1025">
      <c r="A1025" s="3" t="inlineStr">
        <is>
          <t xml:space="preserve">  det(M − λ(3)I)</t>
        </is>
      </c>
      <c r="B1025" s="3">
        <f t="array" ref="B1025">ROUND(MDETERM($B$986:$G$991-$B$1015*MUNIT(6)),6)</f>
        <v/>
      </c>
      <c r="C1025" s="3">
        <f t="array" ref="C1025">ROUND(MDETERM($I$986:$N$991-$C$1015*MUNIT(6)),6)</f>
        <v/>
      </c>
      <c r="D1025" s="3">
        <f t="array" ref="D1025">ROUND(MDETERM($P$986:$U$991-$D$1015*MUNIT(6)),6)</f>
        <v/>
      </c>
      <c r="E1025" s="3">
        <f t="array" ref="E1025">ROUND(MDETERM($W$986:$AB$991-$E$1015*MUNIT(6)),6)</f>
        <v/>
      </c>
      <c r="F1025" s="3">
        <f t="array" ref="F1025">ROUND(MDETERM($AD$986:$AI$991-$F$1015*MUNIT(6)),6)</f>
        <v/>
      </c>
      <c r="G1025" s="3">
        <f t="array" ref="G1025">ROUND(MDETERM($AK$986:$AP$991-$G$1015*MUNIT(6)),6)</f>
        <v/>
      </c>
    </row>
    <row r="1026">
      <c r="A1026" s="3" t="inlineStr">
        <is>
          <t xml:space="preserve">  det(M − λ(4)I)</t>
        </is>
      </c>
      <c r="B1026" s="3">
        <f t="array" ref="B1026">ROUND(MDETERM($B$986:$G$991-$B$1016*MUNIT(6)),6)</f>
        <v/>
      </c>
      <c r="C1026" s="3">
        <f t="array" ref="C1026">ROUND(MDETERM($I$986:$N$991-$C$1016*MUNIT(6)),6)</f>
        <v/>
      </c>
      <c r="D1026" s="3">
        <f t="array" ref="D1026">ROUND(MDETERM($P$986:$U$991-$D$1016*MUNIT(6)),6)</f>
        <v/>
      </c>
      <c r="E1026" s="3">
        <f t="array" ref="E1026">ROUND(MDETERM($W$986:$AB$991-$E$1016*MUNIT(6)),6)</f>
        <v/>
      </c>
      <c r="F1026" s="3">
        <f t="array" ref="F1026">ROUND(MDETERM($AD$986:$AI$991-$F$1016*MUNIT(6)),6)</f>
        <v/>
      </c>
      <c r="G1026" s="3">
        <f t="array" ref="G1026">ROUND(MDETERM($AK$986:$AP$991-$G$1016*MUNIT(6)),6)</f>
        <v/>
      </c>
    </row>
    <row r="1027">
      <c r="A1027" s="3" t="inlineStr">
        <is>
          <t xml:space="preserve">  det(M − λ(5)I)</t>
        </is>
      </c>
      <c r="B1027" s="3">
        <f t="array" ref="B1027">ROUND(MDETERM($B$986:$G$991-$B$1017*MUNIT(6)),6)</f>
        <v/>
      </c>
      <c r="C1027" s="3">
        <f t="array" ref="C1027">ROUND(MDETERM($I$986:$N$991-$C$1017*MUNIT(6)),6)</f>
        <v/>
      </c>
      <c r="D1027" s="3">
        <f t="array" ref="D1027">ROUND(MDETERM($P$986:$U$991-$D$1017*MUNIT(6)),6)</f>
        <v/>
      </c>
      <c r="E1027" s="3">
        <f t="array" ref="E1027">ROUND(MDETERM($W$986:$AB$991-$E$1017*MUNIT(6)),6)</f>
        <v/>
      </c>
      <c r="F1027" s="3">
        <f t="array" ref="F1027">ROUND(MDETERM($AD$986:$AI$991-$F$1017*MUNIT(6)),6)</f>
        <v/>
      </c>
      <c r="G1027" s="3">
        <f t="array" ref="G1027">ROUND(MDETERM($AK$986:$AP$991-$G$1017*MUNIT(6)),6)</f>
        <v/>
      </c>
    </row>
    <row r="1028">
      <c r="A1028" s="3" t="inlineStr">
        <is>
          <t xml:space="preserve">  det(M − λ(6)I)</t>
        </is>
      </c>
      <c r="B1028" s="3">
        <f t="array" ref="B1028">ROUND(MDETERM($B$986:$G$991-$B$1018*MUNIT(6)),6)</f>
        <v/>
      </c>
      <c r="C1028" s="3">
        <f t="array" ref="C1028">ROUND(MDETERM($I$986:$N$991-$C$1018*MUNIT(6)),6)</f>
        <v/>
      </c>
      <c r="D1028" s="3">
        <f t="array" ref="D1028">ROUND(MDETERM($P$986:$U$991-$D$1018*MUNIT(6)),6)</f>
        <v/>
      </c>
      <c r="E1028" s="3">
        <f t="array" ref="E1028">ROUND(MDETERM($W$986:$AB$991-$E$1018*MUNIT(6)),6)</f>
        <v/>
      </c>
      <c r="F1028" s="3">
        <f t="array" ref="F1028">ROUND(MDETERM($AD$986:$AI$991-$F$1018*MUNIT(6)),6)</f>
        <v/>
      </c>
      <c r="G1028" s="3">
        <f t="array" ref="G1028">ROUND(MDETERM($AK$986:$AP$991-$G$1018*MUNIT(6)),6)</f>
        <v/>
      </c>
    </row>
    <row r="1032" ht="16" customHeight="1">
      <c r="A1032" s="14" t="inlineStr">
        <is>
          <t>RAG R1-R2 | deepseek-r1:14b</t>
        </is>
      </c>
      <c r="B1032" s="9" t="inlineStr">
        <is>
          <t>run 1 (raw, pasted)</t>
        </is>
      </c>
      <c r="I1032" s="9" t="inlineStr">
        <is>
          <t>run 2 (raw, pasted)</t>
        </is>
      </c>
      <c r="P1032" s="9" t="inlineStr">
        <is>
          <t>run 3 (raw, pasted)</t>
        </is>
      </c>
      <c r="W1032" s="9" t="inlineStr">
        <is>
          <t>run 4 (raw, pasted)</t>
        </is>
      </c>
      <c r="AD1032" s="9" t="inlineStr">
        <is>
          <t>run 5 (raw, pasted)</t>
        </is>
      </c>
      <c r="AK1032" s="9" t="inlineStr">
        <is>
          <t>Step2 average matrix (formula)</t>
        </is>
      </c>
      <c r="AR1032" s="9" t="inlineStr">
        <is>
          <t>ground truth (reference)</t>
        </is>
      </c>
    </row>
    <row r="1033" ht="60" customHeight="1">
      <c r="B1033" s="15" t="inlineStr">
        <is>
          <t>Spacecraft</t>
        </is>
      </c>
      <c r="C1033" s="15" t="inlineStr">
        <is>
          <t>Guidance, Navigation, and Control (GNC) Subsystem</t>
        </is>
      </c>
      <c r="D1033" s="15" t="inlineStr">
        <is>
          <t>Propulsion Subsystem</t>
        </is>
      </c>
      <c r="E1033" s="15" t="inlineStr">
        <is>
          <t>Power Subsystem</t>
        </is>
      </c>
      <c r="F1033" s="15" t="inlineStr">
        <is>
          <t>Reaction Wheel</t>
        </is>
      </c>
      <c r="G1033" s="15" t="inlineStr">
        <is>
          <t>GNC Software</t>
        </is>
      </c>
      <c r="I1033" s="15" t="inlineStr">
        <is>
          <t>Spacecraft</t>
        </is>
      </c>
      <c r="J1033" s="15" t="inlineStr">
        <is>
          <t>Guidance, Navigation, and Control (GNC) Subsystem</t>
        </is>
      </c>
      <c r="K1033" s="15" t="inlineStr">
        <is>
          <t>Propulsion Subsystem</t>
        </is>
      </c>
      <c r="L1033" s="15" t="inlineStr">
        <is>
          <t>Power Subsystem</t>
        </is>
      </c>
      <c r="M1033" s="15" t="inlineStr">
        <is>
          <t>Reaction Wheel</t>
        </is>
      </c>
      <c r="N1033" s="15" t="inlineStr">
        <is>
          <t>GNC Software</t>
        </is>
      </c>
      <c r="P1033" s="15" t="inlineStr">
        <is>
          <t>Spacecraft</t>
        </is>
      </c>
      <c r="Q1033" s="15" t="inlineStr">
        <is>
          <t>Guidance, Navigation, and Control (GNC) Subsystem</t>
        </is>
      </c>
      <c r="R1033" s="15" t="inlineStr">
        <is>
          <t>Propulsion Subsystem</t>
        </is>
      </c>
      <c r="S1033" s="15" t="inlineStr">
        <is>
          <t>Power Subsystem</t>
        </is>
      </c>
      <c r="T1033" s="15" t="inlineStr">
        <is>
          <t>Reaction Wheel</t>
        </is>
      </c>
      <c r="U1033" s="15" t="inlineStr">
        <is>
          <t>GNC Software</t>
        </is>
      </c>
      <c r="W1033" s="15" t="inlineStr">
        <is>
          <t>Spacecraft</t>
        </is>
      </c>
      <c r="X1033" s="15" t="inlineStr">
        <is>
          <t>Guidance, Navigation, and Control (GNC) Subsystem</t>
        </is>
      </c>
      <c r="Y1033" s="15" t="inlineStr">
        <is>
          <t>Propulsion Subsystem</t>
        </is>
      </c>
      <c r="Z1033" s="15" t="inlineStr">
        <is>
          <t>Power Subsystem</t>
        </is>
      </c>
      <c r="AA1033" s="15" t="inlineStr">
        <is>
          <t>Reaction Wheel</t>
        </is>
      </c>
      <c r="AB1033" s="15" t="inlineStr">
        <is>
          <t>GNC Software</t>
        </is>
      </c>
      <c r="AD1033" s="15" t="inlineStr">
        <is>
          <t>Spacecraft</t>
        </is>
      </c>
      <c r="AE1033" s="15" t="inlineStr">
        <is>
          <t>Guidance, Navigation, and Control (GNC) Subsystem</t>
        </is>
      </c>
      <c r="AF1033" s="15" t="inlineStr">
        <is>
          <t>Propulsion Subsystem</t>
        </is>
      </c>
      <c r="AG1033" s="15" t="inlineStr">
        <is>
          <t>Power Subsystem</t>
        </is>
      </c>
      <c r="AH1033" s="15" t="inlineStr">
        <is>
          <t>Reaction Wheel</t>
        </is>
      </c>
      <c r="AI1033" s="15" t="inlineStr">
        <is>
          <t>GNC Software</t>
        </is>
      </c>
      <c r="AK1033" s="15" t="inlineStr">
        <is>
          <t>Spacecraft</t>
        </is>
      </c>
      <c r="AL1033" s="15" t="inlineStr">
        <is>
          <t>Guidance, Navigation, and Control (GNC) Subsystem</t>
        </is>
      </c>
      <c r="AM1033" s="15" t="inlineStr">
        <is>
          <t>Propulsion Subsystem</t>
        </is>
      </c>
      <c r="AN1033" s="15" t="inlineStr">
        <is>
          <t>Power Subsystem</t>
        </is>
      </c>
      <c r="AO1033" s="15" t="inlineStr">
        <is>
          <t>Reaction Wheel</t>
        </is>
      </c>
      <c r="AP1033" s="15" t="inlineStr">
        <is>
          <t>GNC Software</t>
        </is>
      </c>
    </row>
    <row r="1034">
      <c r="A1034" s="3" t="inlineStr">
        <is>
          <t>Spacecraft</t>
        </is>
      </c>
      <c r="B1034" s="8" t="n">
        <v>1</v>
      </c>
      <c r="C1034" s="8" t="n">
        <v>1</v>
      </c>
      <c r="D1034" s="8" t="n">
        <v>1</v>
      </c>
      <c r="E1034" s="8" t="n">
        <v>1</v>
      </c>
      <c r="F1034" s="8" t="n">
        <v>1</v>
      </c>
      <c r="G1034" s="8" t="n">
        <v>1</v>
      </c>
      <c r="I1034" s="8" t="n">
        <v>1</v>
      </c>
      <c r="J1034" s="8" t="n">
        <v>1</v>
      </c>
      <c r="K1034" s="8" t="n">
        <v>1</v>
      </c>
      <c r="L1034" s="8" t="n">
        <v>1</v>
      </c>
      <c r="M1034" s="8" t="n">
        <v>1</v>
      </c>
      <c r="N1034" s="8" t="n">
        <v>1</v>
      </c>
      <c r="P1034" s="8" t="n">
        <v>1</v>
      </c>
      <c r="Q1034" s="8" t="n">
        <v>1</v>
      </c>
      <c r="R1034" s="8" t="n">
        <v>1</v>
      </c>
      <c r="S1034" s="8" t="n">
        <v>1</v>
      </c>
      <c r="T1034" s="8" t="n">
        <v>1</v>
      </c>
      <c r="U1034" s="8" t="n">
        <v>1</v>
      </c>
      <c r="W1034" s="8" t="n">
        <v>1</v>
      </c>
      <c r="X1034" s="8" t="n">
        <v>1</v>
      </c>
      <c r="Y1034" s="8" t="n">
        <v>1</v>
      </c>
      <c r="Z1034" s="8" t="n">
        <v>1</v>
      </c>
      <c r="AA1034" s="8" t="n">
        <v>1</v>
      </c>
      <c r="AB1034" s="8" t="n">
        <v>1</v>
      </c>
      <c r="AD1034" s="8" t="n">
        <v>1</v>
      </c>
      <c r="AE1034" s="8" t="n">
        <v>1</v>
      </c>
      <c r="AF1034" s="8" t="n">
        <v>1</v>
      </c>
      <c r="AG1034" s="8" t="n">
        <v>1</v>
      </c>
      <c r="AH1034" s="8" t="n">
        <v>1</v>
      </c>
      <c r="AI1034" s="8" t="n">
        <v>1</v>
      </c>
      <c r="AK1034" s="8">
        <f>IF(($B$1034&lt;&gt;2)+($I$1034&lt;&gt;2)+($P$1034&lt;&gt;2)+($W$1034&lt;&gt;2)+($AD$1034&lt;&gt;2)=0,2,IF((($B$1034&lt;&gt;2)*$B$1034+($I$1034&lt;&gt;2)*$I$1034+($P$1034&lt;&gt;2)*$P$1034+($W$1034&lt;&gt;2)*$W$1034+($AD$1034&lt;&gt;2)*$AD$1034)/(($B$1034&lt;&gt;2)+($I$1034&lt;&gt;2)+($P$1034&lt;&gt;2)+($W$1034&lt;&gt;2)+($AD$1034&lt;&gt;2))&gt;=0.5,1,0))</f>
        <v/>
      </c>
      <c r="AL1034" s="8">
        <f>IF(($C$1034&lt;&gt;2)+($J$1034&lt;&gt;2)+($Q$1034&lt;&gt;2)+($X$1034&lt;&gt;2)+($AE$1034&lt;&gt;2)=0,2,IF((($C$1034&lt;&gt;2)*$C$1034+($J$1034&lt;&gt;2)*$J$1034+($Q$1034&lt;&gt;2)*$Q$1034+($X$1034&lt;&gt;2)*$X$1034+($AE$1034&lt;&gt;2)*$AE$1034)/(($C$1034&lt;&gt;2)+($J$1034&lt;&gt;2)+($Q$1034&lt;&gt;2)+($X$1034&lt;&gt;2)+($AE$1034&lt;&gt;2))&gt;=0.5,1,0))</f>
        <v/>
      </c>
      <c r="AM1034" s="8">
        <f>IF(($D$1034&lt;&gt;2)+($K$1034&lt;&gt;2)+($R$1034&lt;&gt;2)+($Y$1034&lt;&gt;2)+($AF$1034&lt;&gt;2)=0,2,IF((($D$1034&lt;&gt;2)*$D$1034+($K$1034&lt;&gt;2)*$K$1034+($R$1034&lt;&gt;2)*$R$1034+($Y$1034&lt;&gt;2)*$Y$1034+($AF$1034&lt;&gt;2)*$AF$1034)/(($D$1034&lt;&gt;2)+($K$1034&lt;&gt;2)+($R$1034&lt;&gt;2)+($Y$1034&lt;&gt;2)+($AF$1034&lt;&gt;2))&gt;=0.5,1,0))</f>
        <v/>
      </c>
      <c r="AN1034" s="8">
        <f>IF(($E$1034&lt;&gt;2)+($L$1034&lt;&gt;2)+($S$1034&lt;&gt;2)+($Z$1034&lt;&gt;2)+($AG$1034&lt;&gt;2)=0,2,IF((($E$1034&lt;&gt;2)*$E$1034+($L$1034&lt;&gt;2)*$L$1034+($S$1034&lt;&gt;2)*$S$1034+($Z$1034&lt;&gt;2)*$Z$1034+($AG$1034&lt;&gt;2)*$AG$1034)/(($E$1034&lt;&gt;2)+($L$1034&lt;&gt;2)+($S$1034&lt;&gt;2)+($Z$1034&lt;&gt;2)+($AG$1034&lt;&gt;2))&gt;=0.5,1,0))</f>
        <v/>
      </c>
      <c r="AO1034" s="8">
        <f>IF(($F$1034&lt;&gt;2)+($M$1034&lt;&gt;2)+($T$1034&lt;&gt;2)+($AA$1034&lt;&gt;2)+($AH$1034&lt;&gt;2)=0,2,IF((($F$1034&lt;&gt;2)*$F$1034+($M$1034&lt;&gt;2)*$M$1034+($T$1034&lt;&gt;2)*$T$1034+($AA$1034&lt;&gt;2)*$AA$1034+($AH$1034&lt;&gt;2)*$AH$1034)/(($F$1034&lt;&gt;2)+($M$1034&lt;&gt;2)+($T$1034&lt;&gt;2)+($AA$1034&lt;&gt;2)+($AH$1034&lt;&gt;2))&gt;=0.5,1,0))</f>
        <v/>
      </c>
      <c r="AP1034" s="8">
        <f>IF(($G$1034&lt;&gt;2)+($N$1034&lt;&gt;2)+($U$1034&lt;&gt;2)+($AB$1034&lt;&gt;2)+($AI$1034&lt;&gt;2)=0,2,IF((($G$1034&lt;&gt;2)*$G$1034+($N$1034&lt;&gt;2)*$N$1034+($U$1034&lt;&gt;2)*$U$1034+($AB$1034&lt;&gt;2)*$AB$1034+($AI$1034&lt;&gt;2)*$AI$1034)/(($G$1034&lt;&gt;2)+($N$1034&lt;&gt;2)+($U$1034&lt;&gt;2)+($AB$1034&lt;&gt;2)+($AI$1034&lt;&gt;2))&gt;=0.5,1,0))</f>
        <v/>
      </c>
      <c r="AR1034" s="16">
        <f>'Ground truth'!$B$3</f>
        <v/>
      </c>
      <c r="AS1034" s="16">
        <f>'Ground truth'!$C$3</f>
        <v/>
      </c>
      <c r="AT1034" s="16">
        <f>'Ground truth'!$D$3</f>
        <v/>
      </c>
      <c r="AU1034" s="16">
        <f>'Ground truth'!$E$3</f>
        <v/>
      </c>
      <c r="AV1034" s="16">
        <f>'Ground truth'!$F$3</f>
        <v/>
      </c>
      <c r="AW1034" s="16">
        <f>'Ground truth'!$G$3</f>
        <v/>
      </c>
    </row>
    <row r="1035">
      <c r="A1035" s="3" t="inlineStr">
        <is>
          <t>Guidance, Navigation, and Control (GNC) Subsystem</t>
        </is>
      </c>
      <c r="B1035" s="8" t="n">
        <v>1</v>
      </c>
      <c r="C1035" s="8" t="n">
        <v>1</v>
      </c>
      <c r="D1035" s="8" t="n">
        <v>0</v>
      </c>
      <c r="E1035" s="8" t="n">
        <v>1</v>
      </c>
      <c r="F1035" s="8" t="n">
        <v>1</v>
      </c>
      <c r="G1035" s="8" t="n">
        <v>1</v>
      </c>
      <c r="I1035" s="8" t="n">
        <v>1</v>
      </c>
      <c r="J1035" s="8" t="n">
        <v>1</v>
      </c>
      <c r="K1035" s="8" t="n">
        <v>1</v>
      </c>
      <c r="L1035" s="8" t="n">
        <v>1</v>
      </c>
      <c r="M1035" s="8" t="n">
        <v>1</v>
      </c>
      <c r="N1035" s="8" t="n">
        <v>1</v>
      </c>
      <c r="P1035" s="8" t="n">
        <v>1</v>
      </c>
      <c r="Q1035" s="8" t="n">
        <v>1</v>
      </c>
      <c r="R1035" s="8" t="n">
        <v>1</v>
      </c>
      <c r="S1035" s="8" t="n">
        <v>1</v>
      </c>
      <c r="T1035" s="8" t="n">
        <v>1</v>
      </c>
      <c r="U1035" s="8" t="n">
        <v>1</v>
      </c>
      <c r="W1035" s="8" t="n">
        <v>1</v>
      </c>
      <c r="X1035" s="8" t="n">
        <v>1</v>
      </c>
      <c r="Y1035" s="8" t="n">
        <v>1</v>
      </c>
      <c r="Z1035" s="8" t="n">
        <v>1</v>
      </c>
      <c r="AA1035" s="8" t="n">
        <v>1</v>
      </c>
      <c r="AB1035" s="8" t="n">
        <v>1</v>
      </c>
      <c r="AD1035" s="8" t="n">
        <v>1</v>
      </c>
      <c r="AE1035" s="8" t="n">
        <v>1</v>
      </c>
      <c r="AF1035" s="8" t="n">
        <v>1</v>
      </c>
      <c r="AG1035" s="8" t="n">
        <v>1</v>
      </c>
      <c r="AH1035" s="8" t="n">
        <v>1</v>
      </c>
      <c r="AI1035" s="8" t="n">
        <v>1</v>
      </c>
      <c r="AK1035" s="8">
        <f>IF(($B$1035&lt;&gt;2)+($I$1035&lt;&gt;2)+($P$1035&lt;&gt;2)+($W$1035&lt;&gt;2)+($AD$1035&lt;&gt;2)=0,2,IF((($B$1035&lt;&gt;2)*$B$1035+($I$1035&lt;&gt;2)*$I$1035+($P$1035&lt;&gt;2)*$P$1035+($W$1035&lt;&gt;2)*$W$1035+($AD$1035&lt;&gt;2)*$AD$1035)/(($B$1035&lt;&gt;2)+($I$1035&lt;&gt;2)+($P$1035&lt;&gt;2)+($W$1035&lt;&gt;2)+($AD$1035&lt;&gt;2))&gt;=0.5,1,0))</f>
        <v/>
      </c>
      <c r="AL1035" s="8">
        <f>IF(($C$1035&lt;&gt;2)+($J$1035&lt;&gt;2)+($Q$1035&lt;&gt;2)+($X$1035&lt;&gt;2)+($AE$1035&lt;&gt;2)=0,2,IF((($C$1035&lt;&gt;2)*$C$1035+($J$1035&lt;&gt;2)*$J$1035+($Q$1035&lt;&gt;2)*$Q$1035+($X$1035&lt;&gt;2)*$X$1035+($AE$1035&lt;&gt;2)*$AE$1035)/(($C$1035&lt;&gt;2)+($J$1035&lt;&gt;2)+($Q$1035&lt;&gt;2)+($X$1035&lt;&gt;2)+($AE$1035&lt;&gt;2))&gt;=0.5,1,0))</f>
        <v/>
      </c>
      <c r="AM1035" s="8">
        <f>IF(($D$1035&lt;&gt;2)+($K$1035&lt;&gt;2)+($R$1035&lt;&gt;2)+($Y$1035&lt;&gt;2)+($AF$1035&lt;&gt;2)=0,2,IF((($D$1035&lt;&gt;2)*$D$1035+($K$1035&lt;&gt;2)*$K$1035+($R$1035&lt;&gt;2)*$R$1035+($Y$1035&lt;&gt;2)*$Y$1035+($AF$1035&lt;&gt;2)*$AF$1035)/(($D$1035&lt;&gt;2)+($K$1035&lt;&gt;2)+($R$1035&lt;&gt;2)+($Y$1035&lt;&gt;2)+($AF$1035&lt;&gt;2))&gt;=0.5,1,0))</f>
        <v/>
      </c>
      <c r="AN1035" s="8">
        <f>IF(($E$1035&lt;&gt;2)+($L$1035&lt;&gt;2)+($S$1035&lt;&gt;2)+($Z$1035&lt;&gt;2)+($AG$1035&lt;&gt;2)=0,2,IF((($E$1035&lt;&gt;2)*$E$1035+($L$1035&lt;&gt;2)*$L$1035+($S$1035&lt;&gt;2)*$S$1035+($Z$1035&lt;&gt;2)*$Z$1035+($AG$1035&lt;&gt;2)*$AG$1035)/(($E$1035&lt;&gt;2)+($L$1035&lt;&gt;2)+($S$1035&lt;&gt;2)+($Z$1035&lt;&gt;2)+($AG$1035&lt;&gt;2))&gt;=0.5,1,0))</f>
        <v/>
      </c>
      <c r="AO1035" s="8">
        <f>IF(($F$1035&lt;&gt;2)+($M$1035&lt;&gt;2)+($T$1035&lt;&gt;2)+($AA$1035&lt;&gt;2)+($AH$1035&lt;&gt;2)=0,2,IF((($F$1035&lt;&gt;2)*$F$1035+($M$1035&lt;&gt;2)*$M$1035+($T$1035&lt;&gt;2)*$T$1035+($AA$1035&lt;&gt;2)*$AA$1035+($AH$1035&lt;&gt;2)*$AH$1035)/(($F$1035&lt;&gt;2)+($M$1035&lt;&gt;2)+($T$1035&lt;&gt;2)+($AA$1035&lt;&gt;2)+($AH$1035&lt;&gt;2))&gt;=0.5,1,0))</f>
        <v/>
      </c>
      <c r="AP1035" s="8">
        <f>IF(($G$1035&lt;&gt;2)+($N$1035&lt;&gt;2)+($U$1035&lt;&gt;2)+($AB$1035&lt;&gt;2)+($AI$1035&lt;&gt;2)=0,2,IF((($G$1035&lt;&gt;2)*$G$1035+($N$1035&lt;&gt;2)*$N$1035+($U$1035&lt;&gt;2)*$U$1035+($AB$1035&lt;&gt;2)*$AB$1035+($AI$1035&lt;&gt;2)*$AI$1035)/(($G$1035&lt;&gt;2)+($N$1035&lt;&gt;2)+($U$1035&lt;&gt;2)+($AB$1035&lt;&gt;2)+($AI$1035&lt;&gt;2))&gt;=0.5,1,0))</f>
        <v/>
      </c>
      <c r="AR1035" s="16">
        <f>'Ground truth'!$B$4</f>
        <v/>
      </c>
      <c r="AS1035" s="16">
        <f>'Ground truth'!$C$4</f>
        <v/>
      </c>
      <c r="AT1035" s="16">
        <f>'Ground truth'!$D$4</f>
        <v/>
      </c>
      <c r="AU1035" s="16">
        <f>'Ground truth'!$E$4</f>
        <v/>
      </c>
      <c r="AV1035" s="16">
        <f>'Ground truth'!$F$4</f>
        <v/>
      </c>
      <c r="AW1035" s="16">
        <f>'Ground truth'!$G$4</f>
        <v/>
      </c>
    </row>
    <row r="1036">
      <c r="A1036" s="3" t="inlineStr">
        <is>
          <t>Propulsion Subsystem</t>
        </is>
      </c>
      <c r="B1036" s="8" t="n">
        <v>1</v>
      </c>
      <c r="C1036" s="8" t="n">
        <v>1</v>
      </c>
      <c r="D1036" s="8" t="n">
        <v>1</v>
      </c>
      <c r="E1036" s="8" t="n">
        <v>1</v>
      </c>
      <c r="F1036" s="8" t="n">
        <v>0</v>
      </c>
      <c r="G1036" s="8" t="n">
        <v>0</v>
      </c>
      <c r="I1036" s="8" t="n">
        <v>1</v>
      </c>
      <c r="J1036" s="8" t="n">
        <v>1</v>
      </c>
      <c r="K1036" s="8" t="n">
        <v>1</v>
      </c>
      <c r="L1036" s="8" t="n">
        <v>1</v>
      </c>
      <c r="M1036" s="8" t="n">
        <v>0</v>
      </c>
      <c r="N1036" s="8" t="n">
        <v>1</v>
      </c>
      <c r="P1036" s="8" t="n">
        <v>1</v>
      </c>
      <c r="Q1036" s="8" t="n">
        <v>1</v>
      </c>
      <c r="R1036" s="8" t="n">
        <v>1</v>
      </c>
      <c r="S1036" s="8" t="n">
        <v>1</v>
      </c>
      <c r="T1036" s="8" t="n">
        <v>0</v>
      </c>
      <c r="U1036" s="8" t="n">
        <v>1</v>
      </c>
      <c r="W1036" s="8" t="n">
        <v>1</v>
      </c>
      <c r="X1036" s="8" t="n">
        <v>1</v>
      </c>
      <c r="Y1036" s="8" t="n">
        <v>1</v>
      </c>
      <c r="Z1036" s="8" t="n">
        <v>1</v>
      </c>
      <c r="AA1036" s="8" t="n">
        <v>0</v>
      </c>
      <c r="AB1036" s="8" t="n">
        <v>1</v>
      </c>
      <c r="AD1036" s="8" t="n">
        <v>1</v>
      </c>
      <c r="AE1036" s="8" t="n">
        <v>1</v>
      </c>
      <c r="AF1036" s="8" t="n">
        <v>1</v>
      </c>
      <c r="AG1036" s="8" t="n">
        <v>1</v>
      </c>
      <c r="AH1036" s="8" t="n">
        <v>0</v>
      </c>
      <c r="AI1036" s="8" t="n">
        <v>1</v>
      </c>
      <c r="AK1036" s="8">
        <f>IF(($B$1036&lt;&gt;2)+($I$1036&lt;&gt;2)+($P$1036&lt;&gt;2)+($W$1036&lt;&gt;2)+($AD$1036&lt;&gt;2)=0,2,IF((($B$1036&lt;&gt;2)*$B$1036+($I$1036&lt;&gt;2)*$I$1036+($P$1036&lt;&gt;2)*$P$1036+($W$1036&lt;&gt;2)*$W$1036+($AD$1036&lt;&gt;2)*$AD$1036)/(($B$1036&lt;&gt;2)+($I$1036&lt;&gt;2)+($P$1036&lt;&gt;2)+($W$1036&lt;&gt;2)+($AD$1036&lt;&gt;2))&gt;=0.5,1,0))</f>
        <v/>
      </c>
      <c r="AL1036" s="8">
        <f>IF(($C$1036&lt;&gt;2)+($J$1036&lt;&gt;2)+($Q$1036&lt;&gt;2)+($X$1036&lt;&gt;2)+($AE$1036&lt;&gt;2)=0,2,IF((($C$1036&lt;&gt;2)*$C$1036+($J$1036&lt;&gt;2)*$J$1036+($Q$1036&lt;&gt;2)*$Q$1036+($X$1036&lt;&gt;2)*$X$1036+($AE$1036&lt;&gt;2)*$AE$1036)/(($C$1036&lt;&gt;2)+($J$1036&lt;&gt;2)+($Q$1036&lt;&gt;2)+($X$1036&lt;&gt;2)+($AE$1036&lt;&gt;2))&gt;=0.5,1,0))</f>
        <v/>
      </c>
      <c r="AM1036" s="8">
        <f>IF(($D$1036&lt;&gt;2)+($K$1036&lt;&gt;2)+($R$1036&lt;&gt;2)+($Y$1036&lt;&gt;2)+($AF$1036&lt;&gt;2)=0,2,IF((($D$1036&lt;&gt;2)*$D$1036+($K$1036&lt;&gt;2)*$K$1036+($R$1036&lt;&gt;2)*$R$1036+($Y$1036&lt;&gt;2)*$Y$1036+($AF$1036&lt;&gt;2)*$AF$1036)/(($D$1036&lt;&gt;2)+($K$1036&lt;&gt;2)+($R$1036&lt;&gt;2)+($Y$1036&lt;&gt;2)+($AF$1036&lt;&gt;2))&gt;=0.5,1,0))</f>
        <v/>
      </c>
      <c r="AN1036" s="8">
        <f>IF(($E$1036&lt;&gt;2)+($L$1036&lt;&gt;2)+($S$1036&lt;&gt;2)+($Z$1036&lt;&gt;2)+($AG$1036&lt;&gt;2)=0,2,IF((($E$1036&lt;&gt;2)*$E$1036+($L$1036&lt;&gt;2)*$L$1036+($S$1036&lt;&gt;2)*$S$1036+($Z$1036&lt;&gt;2)*$Z$1036+($AG$1036&lt;&gt;2)*$AG$1036)/(($E$1036&lt;&gt;2)+($L$1036&lt;&gt;2)+($S$1036&lt;&gt;2)+($Z$1036&lt;&gt;2)+($AG$1036&lt;&gt;2))&gt;=0.5,1,0))</f>
        <v/>
      </c>
      <c r="AO1036" s="8">
        <f>IF(($F$1036&lt;&gt;2)+($M$1036&lt;&gt;2)+($T$1036&lt;&gt;2)+($AA$1036&lt;&gt;2)+($AH$1036&lt;&gt;2)=0,2,IF((($F$1036&lt;&gt;2)*$F$1036+($M$1036&lt;&gt;2)*$M$1036+($T$1036&lt;&gt;2)*$T$1036+($AA$1036&lt;&gt;2)*$AA$1036+($AH$1036&lt;&gt;2)*$AH$1036)/(($F$1036&lt;&gt;2)+($M$1036&lt;&gt;2)+($T$1036&lt;&gt;2)+($AA$1036&lt;&gt;2)+($AH$1036&lt;&gt;2))&gt;=0.5,1,0))</f>
        <v/>
      </c>
      <c r="AP1036" s="8">
        <f>IF(($G$1036&lt;&gt;2)+($N$1036&lt;&gt;2)+($U$1036&lt;&gt;2)+($AB$1036&lt;&gt;2)+($AI$1036&lt;&gt;2)=0,2,IF((($G$1036&lt;&gt;2)*$G$1036+($N$1036&lt;&gt;2)*$N$1036+($U$1036&lt;&gt;2)*$U$1036+($AB$1036&lt;&gt;2)*$AB$1036+($AI$1036&lt;&gt;2)*$AI$1036)/(($G$1036&lt;&gt;2)+($N$1036&lt;&gt;2)+($U$1036&lt;&gt;2)+($AB$1036&lt;&gt;2)+($AI$1036&lt;&gt;2))&gt;=0.5,1,0))</f>
        <v/>
      </c>
      <c r="AR1036" s="16">
        <f>'Ground truth'!$B$5</f>
        <v/>
      </c>
      <c r="AS1036" s="16">
        <f>'Ground truth'!$C$5</f>
        <v/>
      </c>
      <c r="AT1036" s="16">
        <f>'Ground truth'!$D$5</f>
        <v/>
      </c>
      <c r="AU1036" s="16">
        <f>'Ground truth'!$E$5</f>
        <v/>
      </c>
      <c r="AV1036" s="16">
        <f>'Ground truth'!$F$5</f>
        <v/>
      </c>
      <c r="AW1036" s="16">
        <f>'Ground truth'!$G$5</f>
        <v/>
      </c>
    </row>
    <row r="1037">
      <c r="A1037" s="3" t="inlineStr">
        <is>
          <t>Power Subsystem</t>
        </is>
      </c>
      <c r="B1037" s="8" t="n">
        <v>1</v>
      </c>
      <c r="C1037" s="8" t="n">
        <v>1</v>
      </c>
      <c r="D1037" s="8" t="n">
        <v>1</v>
      </c>
      <c r="E1037" s="8" t="n">
        <v>1</v>
      </c>
      <c r="F1037" s="8" t="n">
        <v>1</v>
      </c>
      <c r="G1037" s="8" t="n">
        <v>0</v>
      </c>
      <c r="I1037" s="8" t="n">
        <v>1</v>
      </c>
      <c r="J1037" s="8" t="n">
        <v>1</v>
      </c>
      <c r="K1037" s="8" t="n">
        <v>1</v>
      </c>
      <c r="L1037" s="8" t="n">
        <v>1</v>
      </c>
      <c r="M1037" s="8" t="n">
        <v>1</v>
      </c>
      <c r="N1037" s="8" t="n">
        <v>1</v>
      </c>
      <c r="P1037" s="8" t="n">
        <v>1</v>
      </c>
      <c r="Q1037" s="8" t="n">
        <v>1</v>
      </c>
      <c r="R1037" s="8" t="n">
        <v>1</v>
      </c>
      <c r="S1037" s="8" t="n">
        <v>1</v>
      </c>
      <c r="T1037" s="8" t="n">
        <v>1</v>
      </c>
      <c r="U1037" s="8" t="n">
        <v>1</v>
      </c>
      <c r="W1037" s="8" t="n">
        <v>1</v>
      </c>
      <c r="X1037" s="8" t="n">
        <v>1</v>
      </c>
      <c r="Y1037" s="8" t="n">
        <v>1</v>
      </c>
      <c r="Z1037" s="8" t="n">
        <v>1</v>
      </c>
      <c r="AA1037" s="8" t="n">
        <v>1</v>
      </c>
      <c r="AB1037" s="8" t="n">
        <v>1</v>
      </c>
      <c r="AD1037" s="8" t="n">
        <v>1</v>
      </c>
      <c r="AE1037" s="8" t="n">
        <v>1</v>
      </c>
      <c r="AF1037" s="8" t="n">
        <v>1</v>
      </c>
      <c r="AG1037" s="8" t="n">
        <v>1</v>
      </c>
      <c r="AH1037" s="8" t="n">
        <v>1</v>
      </c>
      <c r="AI1037" s="8" t="n">
        <v>1</v>
      </c>
      <c r="AK1037" s="8">
        <f>IF(($B$1037&lt;&gt;2)+($I$1037&lt;&gt;2)+($P$1037&lt;&gt;2)+($W$1037&lt;&gt;2)+($AD$1037&lt;&gt;2)=0,2,IF((($B$1037&lt;&gt;2)*$B$1037+($I$1037&lt;&gt;2)*$I$1037+($P$1037&lt;&gt;2)*$P$1037+($W$1037&lt;&gt;2)*$W$1037+($AD$1037&lt;&gt;2)*$AD$1037)/(($B$1037&lt;&gt;2)+($I$1037&lt;&gt;2)+($P$1037&lt;&gt;2)+($W$1037&lt;&gt;2)+($AD$1037&lt;&gt;2))&gt;=0.5,1,0))</f>
        <v/>
      </c>
      <c r="AL1037" s="8">
        <f>IF(($C$1037&lt;&gt;2)+($J$1037&lt;&gt;2)+($Q$1037&lt;&gt;2)+($X$1037&lt;&gt;2)+($AE$1037&lt;&gt;2)=0,2,IF((($C$1037&lt;&gt;2)*$C$1037+($J$1037&lt;&gt;2)*$J$1037+($Q$1037&lt;&gt;2)*$Q$1037+($X$1037&lt;&gt;2)*$X$1037+($AE$1037&lt;&gt;2)*$AE$1037)/(($C$1037&lt;&gt;2)+($J$1037&lt;&gt;2)+($Q$1037&lt;&gt;2)+($X$1037&lt;&gt;2)+($AE$1037&lt;&gt;2))&gt;=0.5,1,0))</f>
        <v/>
      </c>
      <c r="AM1037" s="8">
        <f>IF(($D$1037&lt;&gt;2)+($K$1037&lt;&gt;2)+($R$1037&lt;&gt;2)+($Y$1037&lt;&gt;2)+($AF$1037&lt;&gt;2)=0,2,IF((($D$1037&lt;&gt;2)*$D$1037+($K$1037&lt;&gt;2)*$K$1037+($R$1037&lt;&gt;2)*$R$1037+($Y$1037&lt;&gt;2)*$Y$1037+($AF$1037&lt;&gt;2)*$AF$1037)/(($D$1037&lt;&gt;2)+($K$1037&lt;&gt;2)+($R$1037&lt;&gt;2)+($Y$1037&lt;&gt;2)+($AF$1037&lt;&gt;2))&gt;=0.5,1,0))</f>
        <v/>
      </c>
      <c r="AN1037" s="8">
        <f>IF(($E$1037&lt;&gt;2)+($L$1037&lt;&gt;2)+($S$1037&lt;&gt;2)+($Z$1037&lt;&gt;2)+($AG$1037&lt;&gt;2)=0,2,IF((($E$1037&lt;&gt;2)*$E$1037+($L$1037&lt;&gt;2)*$L$1037+($S$1037&lt;&gt;2)*$S$1037+($Z$1037&lt;&gt;2)*$Z$1037+($AG$1037&lt;&gt;2)*$AG$1037)/(($E$1037&lt;&gt;2)+($L$1037&lt;&gt;2)+($S$1037&lt;&gt;2)+($Z$1037&lt;&gt;2)+($AG$1037&lt;&gt;2))&gt;=0.5,1,0))</f>
        <v/>
      </c>
      <c r="AO1037" s="8">
        <f>IF(($F$1037&lt;&gt;2)+($M$1037&lt;&gt;2)+($T$1037&lt;&gt;2)+($AA$1037&lt;&gt;2)+($AH$1037&lt;&gt;2)=0,2,IF((($F$1037&lt;&gt;2)*$F$1037+($M$1037&lt;&gt;2)*$M$1037+($T$1037&lt;&gt;2)*$T$1037+($AA$1037&lt;&gt;2)*$AA$1037+($AH$1037&lt;&gt;2)*$AH$1037)/(($F$1037&lt;&gt;2)+($M$1037&lt;&gt;2)+($T$1037&lt;&gt;2)+($AA$1037&lt;&gt;2)+($AH$1037&lt;&gt;2))&gt;=0.5,1,0))</f>
        <v/>
      </c>
      <c r="AP1037" s="8">
        <f>IF(($G$1037&lt;&gt;2)+($N$1037&lt;&gt;2)+($U$1037&lt;&gt;2)+($AB$1037&lt;&gt;2)+($AI$1037&lt;&gt;2)=0,2,IF((($G$1037&lt;&gt;2)*$G$1037+($N$1037&lt;&gt;2)*$N$1037+($U$1037&lt;&gt;2)*$U$1037+($AB$1037&lt;&gt;2)*$AB$1037+($AI$1037&lt;&gt;2)*$AI$1037)/(($G$1037&lt;&gt;2)+($N$1037&lt;&gt;2)+($U$1037&lt;&gt;2)+($AB$1037&lt;&gt;2)+($AI$1037&lt;&gt;2))&gt;=0.5,1,0))</f>
        <v/>
      </c>
      <c r="AR1037" s="16">
        <f>'Ground truth'!$B$6</f>
        <v/>
      </c>
      <c r="AS1037" s="16">
        <f>'Ground truth'!$C$6</f>
        <v/>
      </c>
      <c r="AT1037" s="16">
        <f>'Ground truth'!$D$6</f>
        <v/>
      </c>
      <c r="AU1037" s="16">
        <f>'Ground truth'!$E$6</f>
        <v/>
      </c>
      <c r="AV1037" s="16">
        <f>'Ground truth'!$F$6</f>
        <v/>
      </c>
      <c r="AW1037" s="16">
        <f>'Ground truth'!$G$6</f>
        <v/>
      </c>
    </row>
    <row r="1038">
      <c r="A1038" s="3" t="inlineStr">
        <is>
          <t>Reaction Wheel</t>
        </is>
      </c>
      <c r="B1038" s="8" t="n">
        <v>1</v>
      </c>
      <c r="C1038" s="8" t="n">
        <v>1</v>
      </c>
      <c r="D1038" s="8" t="n">
        <v>0</v>
      </c>
      <c r="E1038" s="8" t="n">
        <v>1</v>
      </c>
      <c r="F1038" s="8" t="n">
        <v>1</v>
      </c>
      <c r="G1038" s="8" t="n">
        <v>0</v>
      </c>
      <c r="I1038" s="8" t="n">
        <v>1</v>
      </c>
      <c r="J1038" s="8" t="n">
        <v>1</v>
      </c>
      <c r="K1038" s="8" t="n">
        <v>0</v>
      </c>
      <c r="L1038" s="8" t="n">
        <v>1</v>
      </c>
      <c r="M1038" s="8" t="n">
        <v>1</v>
      </c>
      <c r="N1038" s="8" t="n">
        <v>1</v>
      </c>
      <c r="P1038" s="8" t="n">
        <v>1</v>
      </c>
      <c r="Q1038" s="8" t="n">
        <v>1</v>
      </c>
      <c r="R1038" s="8" t="n">
        <v>0</v>
      </c>
      <c r="S1038" s="8" t="n">
        <v>1</v>
      </c>
      <c r="T1038" s="8" t="n">
        <v>1</v>
      </c>
      <c r="U1038" s="8" t="n">
        <v>1</v>
      </c>
      <c r="W1038" s="8" t="n">
        <v>1</v>
      </c>
      <c r="X1038" s="8" t="n">
        <v>1</v>
      </c>
      <c r="Y1038" s="8" t="n">
        <v>0</v>
      </c>
      <c r="Z1038" s="8" t="n">
        <v>1</v>
      </c>
      <c r="AA1038" s="8" t="n">
        <v>1</v>
      </c>
      <c r="AB1038" s="8" t="n">
        <v>1</v>
      </c>
      <c r="AD1038" s="8" t="n">
        <v>1</v>
      </c>
      <c r="AE1038" s="8" t="n">
        <v>1</v>
      </c>
      <c r="AF1038" s="8" t="n">
        <v>0</v>
      </c>
      <c r="AG1038" s="8" t="n">
        <v>1</v>
      </c>
      <c r="AH1038" s="8" t="n">
        <v>1</v>
      </c>
      <c r="AI1038" s="8" t="n">
        <v>1</v>
      </c>
      <c r="AK1038" s="8">
        <f>IF(($B$1038&lt;&gt;2)+($I$1038&lt;&gt;2)+($P$1038&lt;&gt;2)+($W$1038&lt;&gt;2)+($AD$1038&lt;&gt;2)=0,2,IF((($B$1038&lt;&gt;2)*$B$1038+($I$1038&lt;&gt;2)*$I$1038+($P$1038&lt;&gt;2)*$P$1038+($W$1038&lt;&gt;2)*$W$1038+($AD$1038&lt;&gt;2)*$AD$1038)/(($B$1038&lt;&gt;2)+($I$1038&lt;&gt;2)+($P$1038&lt;&gt;2)+($W$1038&lt;&gt;2)+($AD$1038&lt;&gt;2))&gt;=0.5,1,0))</f>
        <v/>
      </c>
      <c r="AL1038" s="8">
        <f>IF(($C$1038&lt;&gt;2)+($J$1038&lt;&gt;2)+($Q$1038&lt;&gt;2)+($X$1038&lt;&gt;2)+($AE$1038&lt;&gt;2)=0,2,IF((($C$1038&lt;&gt;2)*$C$1038+($J$1038&lt;&gt;2)*$J$1038+($Q$1038&lt;&gt;2)*$Q$1038+($X$1038&lt;&gt;2)*$X$1038+($AE$1038&lt;&gt;2)*$AE$1038)/(($C$1038&lt;&gt;2)+($J$1038&lt;&gt;2)+($Q$1038&lt;&gt;2)+($X$1038&lt;&gt;2)+($AE$1038&lt;&gt;2))&gt;=0.5,1,0))</f>
        <v/>
      </c>
      <c r="AM1038" s="8">
        <f>IF(($D$1038&lt;&gt;2)+($K$1038&lt;&gt;2)+($R$1038&lt;&gt;2)+($Y$1038&lt;&gt;2)+($AF$1038&lt;&gt;2)=0,2,IF((($D$1038&lt;&gt;2)*$D$1038+($K$1038&lt;&gt;2)*$K$1038+($R$1038&lt;&gt;2)*$R$1038+($Y$1038&lt;&gt;2)*$Y$1038+($AF$1038&lt;&gt;2)*$AF$1038)/(($D$1038&lt;&gt;2)+($K$1038&lt;&gt;2)+($R$1038&lt;&gt;2)+($Y$1038&lt;&gt;2)+($AF$1038&lt;&gt;2))&gt;=0.5,1,0))</f>
        <v/>
      </c>
      <c r="AN1038" s="8">
        <f>IF(($E$1038&lt;&gt;2)+($L$1038&lt;&gt;2)+($S$1038&lt;&gt;2)+($Z$1038&lt;&gt;2)+($AG$1038&lt;&gt;2)=0,2,IF((($E$1038&lt;&gt;2)*$E$1038+($L$1038&lt;&gt;2)*$L$1038+($S$1038&lt;&gt;2)*$S$1038+($Z$1038&lt;&gt;2)*$Z$1038+($AG$1038&lt;&gt;2)*$AG$1038)/(($E$1038&lt;&gt;2)+($L$1038&lt;&gt;2)+($S$1038&lt;&gt;2)+($Z$1038&lt;&gt;2)+($AG$1038&lt;&gt;2))&gt;=0.5,1,0))</f>
        <v/>
      </c>
      <c r="AO1038" s="8">
        <f>IF(($F$1038&lt;&gt;2)+($M$1038&lt;&gt;2)+($T$1038&lt;&gt;2)+($AA$1038&lt;&gt;2)+($AH$1038&lt;&gt;2)=0,2,IF((($F$1038&lt;&gt;2)*$F$1038+($M$1038&lt;&gt;2)*$M$1038+($T$1038&lt;&gt;2)*$T$1038+($AA$1038&lt;&gt;2)*$AA$1038+($AH$1038&lt;&gt;2)*$AH$1038)/(($F$1038&lt;&gt;2)+($M$1038&lt;&gt;2)+($T$1038&lt;&gt;2)+($AA$1038&lt;&gt;2)+($AH$1038&lt;&gt;2))&gt;=0.5,1,0))</f>
        <v/>
      </c>
      <c r="AP1038" s="8">
        <f>IF(($G$1038&lt;&gt;2)+($N$1038&lt;&gt;2)+($U$1038&lt;&gt;2)+($AB$1038&lt;&gt;2)+($AI$1038&lt;&gt;2)=0,2,IF((($G$1038&lt;&gt;2)*$G$1038+($N$1038&lt;&gt;2)*$N$1038+($U$1038&lt;&gt;2)*$U$1038+($AB$1038&lt;&gt;2)*$AB$1038+($AI$1038&lt;&gt;2)*$AI$1038)/(($G$1038&lt;&gt;2)+($N$1038&lt;&gt;2)+($U$1038&lt;&gt;2)+($AB$1038&lt;&gt;2)+($AI$1038&lt;&gt;2))&gt;=0.5,1,0))</f>
        <v/>
      </c>
      <c r="AR1038" s="16">
        <f>'Ground truth'!$B$7</f>
        <v/>
      </c>
      <c r="AS1038" s="16">
        <f>'Ground truth'!$C$7</f>
        <v/>
      </c>
      <c r="AT1038" s="16">
        <f>'Ground truth'!$D$7</f>
        <v/>
      </c>
      <c r="AU1038" s="16">
        <f>'Ground truth'!$E$7</f>
        <v/>
      </c>
      <c r="AV1038" s="16">
        <f>'Ground truth'!$F$7</f>
        <v/>
      </c>
      <c r="AW1038" s="16">
        <f>'Ground truth'!$G$7</f>
        <v/>
      </c>
    </row>
    <row r="1039">
      <c r="A1039" s="3" t="inlineStr">
        <is>
          <t>GNC Software</t>
        </is>
      </c>
      <c r="B1039" s="8" t="n">
        <v>1</v>
      </c>
      <c r="C1039" s="8" t="n">
        <v>1</v>
      </c>
      <c r="D1039" s="8" t="n">
        <v>1</v>
      </c>
      <c r="E1039" s="8" t="n">
        <v>1</v>
      </c>
      <c r="F1039" s="8" t="n">
        <v>1</v>
      </c>
      <c r="G1039" s="8" t="n">
        <v>1</v>
      </c>
      <c r="I1039" s="8" t="n">
        <v>1</v>
      </c>
      <c r="J1039" s="8" t="n">
        <v>1</v>
      </c>
      <c r="K1039" s="8" t="n">
        <v>1</v>
      </c>
      <c r="L1039" s="8" t="n">
        <v>1</v>
      </c>
      <c r="M1039" s="8" t="n">
        <v>1</v>
      </c>
      <c r="N1039" s="8" t="n">
        <v>1</v>
      </c>
      <c r="P1039" s="8" t="n">
        <v>1</v>
      </c>
      <c r="Q1039" s="8" t="n">
        <v>1</v>
      </c>
      <c r="R1039" s="8" t="n">
        <v>1</v>
      </c>
      <c r="S1039" s="8" t="n">
        <v>1</v>
      </c>
      <c r="T1039" s="8" t="n">
        <v>1</v>
      </c>
      <c r="U1039" s="8" t="n">
        <v>1</v>
      </c>
      <c r="W1039" s="8" t="n">
        <v>1</v>
      </c>
      <c r="X1039" s="8" t="n">
        <v>1</v>
      </c>
      <c r="Y1039" s="8" t="n">
        <v>1</v>
      </c>
      <c r="Z1039" s="8" t="n">
        <v>1</v>
      </c>
      <c r="AA1039" s="8" t="n">
        <v>1</v>
      </c>
      <c r="AB1039" s="8" t="n">
        <v>1</v>
      </c>
      <c r="AD1039" s="8" t="n">
        <v>1</v>
      </c>
      <c r="AE1039" s="8" t="n">
        <v>1</v>
      </c>
      <c r="AF1039" s="8" t="n">
        <v>1</v>
      </c>
      <c r="AG1039" s="8" t="n">
        <v>1</v>
      </c>
      <c r="AH1039" s="8" t="n">
        <v>1</v>
      </c>
      <c r="AI1039" s="8" t="n">
        <v>1</v>
      </c>
      <c r="AK1039" s="8">
        <f>IF(($B$1039&lt;&gt;2)+($I$1039&lt;&gt;2)+($P$1039&lt;&gt;2)+($W$1039&lt;&gt;2)+($AD$1039&lt;&gt;2)=0,2,IF((($B$1039&lt;&gt;2)*$B$1039+($I$1039&lt;&gt;2)*$I$1039+($P$1039&lt;&gt;2)*$P$1039+($W$1039&lt;&gt;2)*$W$1039+($AD$1039&lt;&gt;2)*$AD$1039)/(($B$1039&lt;&gt;2)+($I$1039&lt;&gt;2)+($P$1039&lt;&gt;2)+($W$1039&lt;&gt;2)+($AD$1039&lt;&gt;2))&gt;=0.5,1,0))</f>
        <v/>
      </c>
      <c r="AL1039" s="8">
        <f>IF(($C$1039&lt;&gt;2)+($J$1039&lt;&gt;2)+($Q$1039&lt;&gt;2)+($X$1039&lt;&gt;2)+($AE$1039&lt;&gt;2)=0,2,IF((($C$1039&lt;&gt;2)*$C$1039+($J$1039&lt;&gt;2)*$J$1039+($Q$1039&lt;&gt;2)*$Q$1039+($X$1039&lt;&gt;2)*$X$1039+($AE$1039&lt;&gt;2)*$AE$1039)/(($C$1039&lt;&gt;2)+($J$1039&lt;&gt;2)+($Q$1039&lt;&gt;2)+($X$1039&lt;&gt;2)+($AE$1039&lt;&gt;2))&gt;=0.5,1,0))</f>
        <v/>
      </c>
      <c r="AM1039" s="8">
        <f>IF(($D$1039&lt;&gt;2)+($K$1039&lt;&gt;2)+($R$1039&lt;&gt;2)+($Y$1039&lt;&gt;2)+($AF$1039&lt;&gt;2)=0,2,IF((($D$1039&lt;&gt;2)*$D$1039+($K$1039&lt;&gt;2)*$K$1039+($R$1039&lt;&gt;2)*$R$1039+($Y$1039&lt;&gt;2)*$Y$1039+($AF$1039&lt;&gt;2)*$AF$1039)/(($D$1039&lt;&gt;2)+($K$1039&lt;&gt;2)+($R$1039&lt;&gt;2)+($Y$1039&lt;&gt;2)+($AF$1039&lt;&gt;2))&gt;=0.5,1,0))</f>
        <v/>
      </c>
      <c r="AN1039" s="8">
        <f>IF(($E$1039&lt;&gt;2)+($L$1039&lt;&gt;2)+($S$1039&lt;&gt;2)+($Z$1039&lt;&gt;2)+($AG$1039&lt;&gt;2)=0,2,IF((($E$1039&lt;&gt;2)*$E$1039+($L$1039&lt;&gt;2)*$L$1039+($S$1039&lt;&gt;2)*$S$1039+($Z$1039&lt;&gt;2)*$Z$1039+($AG$1039&lt;&gt;2)*$AG$1039)/(($E$1039&lt;&gt;2)+($L$1039&lt;&gt;2)+($S$1039&lt;&gt;2)+($Z$1039&lt;&gt;2)+($AG$1039&lt;&gt;2))&gt;=0.5,1,0))</f>
        <v/>
      </c>
      <c r="AO1039" s="8">
        <f>IF(($F$1039&lt;&gt;2)+($M$1039&lt;&gt;2)+($T$1039&lt;&gt;2)+($AA$1039&lt;&gt;2)+($AH$1039&lt;&gt;2)=0,2,IF((($F$1039&lt;&gt;2)*$F$1039+($M$1039&lt;&gt;2)*$M$1039+($T$1039&lt;&gt;2)*$T$1039+($AA$1039&lt;&gt;2)*$AA$1039+($AH$1039&lt;&gt;2)*$AH$1039)/(($F$1039&lt;&gt;2)+($M$1039&lt;&gt;2)+($T$1039&lt;&gt;2)+($AA$1039&lt;&gt;2)+($AH$1039&lt;&gt;2))&gt;=0.5,1,0))</f>
        <v/>
      </c>
      <c r="AP1039" s="8">
        <f>IF(($G$1039&lt;&gt;2)+($N$1039&lt;&gt;2)+($U$1039&lt;&gt;2)+($AB$1039&lt;&gt;2)+($AI$1039&lt;&gt;2)=0,2,IF((($G$1039&lt;&gt;2)*$G$1039+($N$1039&lt;&gt;2)*$N$1039+($U$1039&lt;&gt;2)*$U$1039+($AB$1039&lt;&gt;2)*$AB$1039+($AI$1039&lt;&gt;2)*$AI$1039)/(($G$1039&lt;&gt;2)+($N$1039&lt;&gt;2)+($U$1039&lt;&gt;2)+($AB$1039&lt;&gt;2)+($AI$1039&lt;&gt;2))&gt;=0.5,1,0))</f>
        <v/>
      </c>
      <c r="AR1039" s="16">
        <f>'Ground truth'!$B$8</f>
        <v/>
      </c>
      <c r="AS1039" s="16">
        <f>'Ground truth'!$C$8</f>
        <v/>
      </c>
      <c r="AT1039" s="16">
        <f>'Ground truth'!$D$8</f>
        <v/>
      </c>
      <c r="AU1039" s="16">
        <f>'Ground truth'!$E$8</f>
        <v/>
      </c>
      <c r="AV1039" s="16">
        <f>'Ground truth'!$F$8</f>
        <v/>
      </c>
      <c r="AW1039" s="16">
        <f>'Ground truth'!$G$8</f>
        <v/>
      </c>
    </row>
    <row r="1041">
      <c r="A1041" s="17" t="inlineStr">
        <is>
          <t>metrics — confident-only (unsure excluded from denominators)</t>
        </is>
      </c>
      <c r="B1041" s="10" t="inlineStr">
        <is>
          <t>run 1</t>
        </is>
      </c>
      <c r="C1041" s="10" t="inlineStr">
        <is>
          <t>run 2</t>
        </is>
      </c>
      <c r="D1041" s="10" t="inlineStr">
        <is>
          <t>run 3</t>
        </is>
      </c>
      <c r="E1041" s="10" t="inlineStr">
        <is>
          <t>run 4</t>
        </is>
      </c>
      <c r="F1041" s="10" t="inlineStr">
        <is>
          <t>run 5</t>
        </is>
      </c>
      <c r="G1041" s="10" t="inlineStr">
        <is>
          <t>avg-matrix</t>
        </is>
      </c>
      <c r="H1041" s="10" t="inlineStr">
        <is>
          <t>mean</t>
        </is>
      </c>
      <c r="I1041" s="10" t="inlineStr">
        <is>
          <t>std (pop.)</t>
        </is>
      </c>
      <c r="J1041" s="17" t="inlineStr">
        <is>
          <t>notes</t>
        </is>
      </c>
    </row>
    <row r="1042">
      <c r="A1042" s="7" t="inlineStr">
        <is>
          <t>TP</t>
        </is>
      </c>
      <c r="B1042" s="7">
        <f>SUMPRODUCT(($B$1034:$G$1039=1)*('Ground truth'!$B$3:$G$8=1))</f>
        <v/>
      </c>
      <c r="C1042" s="7">
        <f>SUMPRODUCT(($I$1034:$N$1039=1)*('Ground truth'!$B$3:$G$8=1))</f>
        <v/>
      </c>
      <c r="D1042" s="7">
        <f>SUMPRODUCT(($P$1034:$U$1039=1)*('Ground truth'!$B$3:$G$8=1))</f>
        <v/>
      </c>
      <c r="E1042" s="7">
        <f>SUMPRODUCT(($W$1034:$AB$1039=1)*('Ground truth'!$B$3:$G$8=1))</f>
        <v/>
      </c>
      <c r="F1042" s="7">
        <f>SUMPRODUCT(($AD$1034:$AI$1039=1)*('Ground truth'!$B$3:$G$8=1))</f>
        <v/>
      </c>
      <c r="G1042" s="7">
        <f>SUMPRODUCT(($AK$1034:$AP$1039=1)*('Ground truth'!$B$3:$G$8=1))</f>
        <v/>
      </c>
      <c r="H1042" s="12">
        <f>AVERAGE($B$1042:$F$1042)</f>
        <v/>
      </c>
      <c r="I1042" s="12">
        <f>STDEV.P($B$1042:$F$1042)</f>
        <v/>
      </c>
    </row>
    <row r="1043">
      <c r="A1043" s="7" t="inlineStr">
        <is>
          <t>TN</t>
        </is>
      </c>
      <c r="B1043" s="7">
        <f>SUMPRODUCT(($B$1034:$G$1039=0)*('Ground truth'!$B$3:$G$8=0))</f>
        <v/>
      </c>
      <c r="C1043" s="7">
        <f>SUMPRODUCT(($I$1034:$N$1039=0)*('Ground truth'!$B$3:$G$8=0))</f>
        <v/>
      </c>
      <c r="D1043" s="7">
        <f>SUMPRODUCT(($P$1034:$U$1039=0)*('Ground truth'!$B$3:$G$8=0))</f>
        <v/>
      </c>
      <c r="E1043" s="7">
        <f>SUMPRODUCT(($W$1034:$AB$1039=0)*('Ground truth'!$B$3:$G$8=0))</f>
        <v/>
      </c>
      <c r="F1043" s="7">
        <f>SUMPRODUCT(($AD$1034:$AI$1039=0)*('Ground truth'!$B$3:$G$8=0))</f>
        <v/>
      </c>
      <c r="G1043" s="7">
        <f>SUMPRODUCT(($AK$1034:$AP$1039=0)*('Ground truth'!$B$3:$G$8=0))</f>
        <v/>
      </c>
      <c r="H1043" s="12">
        <f>AVERAGE($B$1043:$F$1043)</f>
        <v/>
      </c>
      <c r="I1043" s="12">
        <f>STDEV.P($B$1043:$F$1043)</f>
        <v/>
      </c>
    </row>
    <row r="1044">
      <c r="A1044" s="7" t="inlineStr">
        <is>
          <t>FP</t>
        </is>
      </c>
      <c r="B1044" s="7">
        <f>SUMPRODUCT(($B$1034:$G$1039=1)*('Ground truth'!$B$3:$G$8=0))</f>
        <v/>
      </c>
      <c r="C1044" s="7">
        <f>SUMPRODUCT(($I$1034:$N$1039=1)*('Ground truth'!$B$3:$G$8=0))</f>
        <v/>
      </c>
      <c r="D1044" s="7">
        <f>SUMPRODUCT(($P$1034:$U$1039=1)*('Ground truth'!$B$3:$G$8=0))</f>
        <v/>
      </c>
      <c r="E1044" s="7">
        <f>SUMPRODUCT(($W$1034:$AB$1039=1)*('Ground truth'!$B$3:$G$8=0))</f>
        <v/>
      </c>
      <c r="F1044" s="7">
        <f>SUMPRODUCT(($AD$1034:$AI$1039=1)*('Ground truth'!$B$3:$G$8=0))</f>
        <v/>
      </c>
      <c r="G1044" s="7">
        <f>SUMPRODUCT(($AK$1034:$AP$1039=1)*('Ground truth'!$B$3:$G$8=0))</f>
        <v/>
      </c>
      <c r="H1044" s="12">
        <f>AVERAGE($B$1044:$F$1044)</f>
        <v/>
      </c>
      <c r="I1044" s="12">
        <f>STDEV.P($B$1044:$F$1044)</f>
        <v/>
      </c>
    </row>
    <row r="1045">
      <c r="A1045" s="7" t="inlineStr">
        <is>
          <t>FN</t>
        </is>
      </c>
      <c r="B1045" s="7">
        <f>SUMPRODUCT(($B$1034:$G$1039=0)*('Ground truth'!$B$3:$G$8=1))</f>
        <v/>
      </c>
      <c r="C1045" s="7">
        <f>SUMPRODUCT(($I$1034:$N$1039=0)*('Ground truth'!$B$3:$G$8=1))</f>
        <v/>
      </c>
      <c r="D1045" s="7">
        <f>SUMPRODUCT(($P$1034:$U$1039=0)*('Ground truth'!$B$3:$G$8=1))</f>
        <v/>
      </c>
      <c r="E1045" s="7">
        <f>SUMPRODUCT(($W$1034:$AB$1039=0)*('Ground truth'!$B$3:$G$8=1))</f>
        <v/>
      </c>
      <c r="F1045" s="7">
        <f>SUMPRODUCT(($AD$1034:$AI$1039=0)*('Ground truth'!$B$3:$G$8=1))</f>
        <v/>
      </c>
      <c r="G1045" s="7">
        <f>SUMPRODUCT(($AK$1034:$AP$1039=0)*('Ground truth'!$B$3:$G$8=1))</f>
        <v/>
      </c>
      <c r="H1045" s="12">
        <f>AVERAGE($B$1045:$F$1045)</f>
        <v/>
      </c>
      <c r="I1045" s="12">
        <f>STDEV.P($B$1045:$F$1045)</f>
        <v/>
      </c>
    </row>
    <row r="1046">
      <c r="A1046" s="4" t="inlineStr">
        <is>
          <t>Precision</t>
        </is>
      </c>
      <c r="B1046" s="12">
        <f>IFERROR($B$1042/($B$1042+$B$1044),0)</f>
        <v/>
      </c>
      <c r="C1046" s="12">
        <f>IFERROR($C$1042/($C$1042+$C$1044),0)</f>
        <v/>
      </c>
      <c r="D1046" s="12">
        <f>IFERROR($D$1042/($D$1042+$D$1044),0)</f>
        <v/>
      </c>
      <c r="E1046" s="12">
        <f>IFERROR($E$1042/($E$1042+$E$1044),0)</f>
        <v/>
      </c>
      <c r="F1046" s="12">
        <f>IFERROR($F$1042/($F$1042+$F$1044),0)</f>
        <v/>
      </c>
      <c r="G1046" s="12">
        <f>IFERROR($G$1042/($G$1042+$G$1044),0)</f>
        <v/>
      </c>
      <c r="H1046" s="18">
        <f>AVERAGE($B$1046:$F$1046)</f>
        <v/>
      </c>
      <c r="I1046" s="18">
        <f>STDEV.P($B$1046:$F$1046)</f>
        <v/>
      </c>
    </row>
    <row r="1047">
      <c r="A1047" s="4" t="inlineStr">
        <is>
          <t>Recall</t>
        </is>
      </c>
      <c r="B1047" s="12">
        <f>IFERROR($B$1042/($B$1042+$B$1045),0)</f>
        <v/>
      </c>
      <c r="C1047" s="12">
        <f>IFERROR($C$1042/($C$1042+$C$1045),0)</f>
        <v/>
      </c>
      <c r="D1047" s="12">
        <f>IFERROR($D$1042/($D$1042+$D$1045),0)</f>
        <v/>
      </c>
      <c r="E1047" s="12">
        <f>IFERROR($E$1042/($E$1042+$E$1045),0)</f>
        <v/>
      </c>
      <c r="F1047" s="12">
        <f>IFERROR($F$1042/($F$1042+$F$1045),0)</f>
        <v/>
      </c>
      <c r="G1047" s="12">
        <f>IFERROR($G$1042/($G$1042+$G$1045),0)</f>
        <v/>
      </c>
      <c r="H1047" s="18">
        <f>AVERAGE($B$1047:$F$1047)</f>
        <v/>
      </c>
      <c r="I1047" s="18">
        <f>STDEV.P($B$1047:$F$1047)</f>
        <v/>
      </c>
    </row>
    <row r="1048">
      <c r="A1048" s="4" t="inlineStr">
        <is>
          <t>F1</t>
        </is>
      </c>
      <c r="B1048" s="12">
        <f>IFERROR(2*$B$1046*$B$1047/($B$1046+$B$1047),0)</f>
        <v/>
      </c>
      <c r="C1048" s="12">
        <f>IFERROR(2*$C$1046*$C$1047/($C$1046+$C$1047),0)</f>
        <v/>
      </c>
      <c r="D1048" s="12">
        <f>IFERROR(2*$D$1046*$D$1047/($D$1046+$D$1047),0)</f>
        <v/>
      </c>
      <c r="E1048" s="12">
        <f>IFERROR(2*$E$1046*$E$1047/($E$1046+$E$1047),0)</f>
        <v/>
      </c>
      <c r="F1048" s="12">
        <f>IFERROR(2*$F$1046*$F$1047/($F$1046+$F$1047),0)</f>
        <v/>
      </c>
      <c r="G1048" s="12">
        <f>IFERROR(2*$G$1046*$G$1047/($G$1046+$G$1047),0)</f>
        <v/>
      </c>
      <c r="H1048" s="18">
        <f>AVERAGE($B$1048:$F$1048)</f>
        <v/>
      </c>
      <c r="I1048" s="18">
        <f>STDEV.P($B$1048:$F$1048)</f>
        <v/>
      </c>
    </row>
    <row r="1049">
      <c r="A1049" s="4" t="inlineStr">
        <is>
          <t>Accuracy</t>
        </is>
      </c>
      <c r="B1049" s="12">
        <f>IFERROR(($B$1042+$B$1043)/($B$1042+$B$1043+$B$1044+$B$1045),0)</f>
        <v/>
      </c>
      <c r="C1049" s="12">
        <f>IFERROR(($C$1042+$C$1043)/($C$1042+$C$1043+$C$1044+$C$1045),0)</f>
        <v/>
      </c>
      <c r="D1049" s="12">
        <f>IFERROR(($D$1042+$D$1043)/($D$1042+$D$1043+$D$1044+$D$1045),0)</f>
        <v/>
      </c>
      <c r="E1049" s="12">
        <f>IFERROR(($E$1042+$E$1043)/($E$1042+$E$1043+$E$1044+$E$1045),0)</f>
        <v/>
      </c>
      <c r="F1049" s="12">
        <f>IFERROR(($F$1042+$F$1043)/($F$1042+$F$1043+$F$1044+$F$1045),0)</f>
        <v/>
      </c>
      <c r="G1049" s="12">
        <f>IFERROR(($G$1042+$G$1043)/($G$1042+$G$1043+$G$1044+$G$1045),0)</f>
        <v/>
      </c>
      <c r="H1049" s="18">
        <f>AVERAGE($B$1049:$F$1049)</f>
        <v/>
      </c>
      <c r="I1049" s="18">
        <f>STDEV.P($B$1049:$F$1049)</f>
        <v/>
      </c>
    </row>
    <row r="1050">
      <c r="A1050" s="4" t="inlineStr">
        <is>
          <t>Edit distance</t>
        </is>
      </c>
      <c r="B1050" s="12">
        <f>SUMPRODUCT(ABS('Ground truth'!$B$3:$G$8-$B$1034:$G$1039))</f>
        <v/>
      </c>
      <c r="C1050" s="12">
        <f>SUMPRODUCT(ABS('Ground truth'!$B$3:$G$8-$I$1034:$N$1039))</f>
        <v/>
      </c>
      <c r="D1050" s="12">
        <f>SUMPRODUCT(ABS('Ground truth'!$B$3:$G$8-$P$1034:$U$1039))</f>
        <v/>
      </c>
      <c r="E1050" s="12">
        <f>SUMPRODUCT(ABS('Ground truth'!$B$3:$G$8-$W$1034:$AB$1039))</f>
        <v/>
      </c>
      <c r="F1050" s="12">
        <f>SUMPRODUCT(ABS('Ground truth'!$B$3:$G$8-$AD$1034:$AI$1039))</f>
        <v/>
      </c>
      <c r="G1050" s="12">
        <f>SUMPRODUCT(ABS('Ground truth'!$B$3:$G$8-$AK$1034:$AP$1039))</f>
        <v/>
      </c>
      <c r="H1050" s="18">
        <f>AVERAGE($B$1050:$F$1050)</f>
        <v/>
      </c>
      <c r="I1050" s="18">
        <f>STDEV.P($B$1050:$F$1050)</f>
        <v/>
      </c>
    </row>
    <row r="1051">
      <c r="A1051" s="4" t="inlineStr">
        <is>
          <t>Spectral distance</t>
        </is>
      </c>
      <c r="B1051" s="12">
        <f>SQRT(SUMPRODUCT(('Ground truth'!$J$3:$J$8-$B$1061:$B$1066)^2))</f>
        <v/>
      </c>
      <c r="C1051" s="12">
        <f>SQRT(SUMPRODUCT(('Ground truth'!$J$3:$J$8-$C$1061:$C$1066)^2))</f>
        <v/>
      </c>
      <c r="D1051" s="12">
        <f>SQRT(SUMPRODUCT(('Ground truth'!$J$3:$J$8-$D$1061:$D$1066)^2))</f>
        <v/>
      </c>
      <c r="E1051" s="12">
        <f>SQRT(SUMPRODUCT(('Ground truth'!$J$3:$J$8-$E$1061:$E$1066)^2))</f>
        <v/>
      </c>
      <c r="F1051" s="12">
        <f>SQRT(SUMPRODUCT(('Ground truth'!$J$3:$J$8-$F$1061:$F$1066)^2))</f>
        <v/>
      </c>
      <c r="G1051" s="12">
        <f>SQRT(SUMPRODUCT(('Ground truth'!$J$3:$J$8-$G$1061:$G$1066)^2))</f>
        <v/>
      </c>
      <c r="H1051" s="18">
        <f>AVERAGE($B$1051:$F$1051)</f>
        <v/>
      </c>
      <c r="I1051" s="18">
        <f>STDEV.P($B$1051:$F$1051)</f>
        <v/>
      </c>
    </row>
    <row r="1052">
      <c r="A1052" s="4" t="inlineStr">
        <is>
          <t>Unsure cells</t>
        </is>
      </c>
      <c r="B1052" s="7">
        <f>COUNTIF($B$1034:$G$1039,2)</f>
        <v/>
      </c>
      <c r="C1052" s="7">
        <f>COUNTIF($I$1034:$N$1039,2)</f>
        <v/>
      </c>
      <c r="D1052" s="7">
        <f>COUNTIF($P$1034:$U$1039,2)</f>
        <v/>
      </c>
      <c r="E1052" s="7">
        <f>COUNTIF($W$1034:$AB$1039,2)</f>
        <v/>
      </c>
      <c r="F1052" s="7">
        <f>COUNTIF($AD$1034:$AI$1039,2)</f>
        <v/>
      </c>
      <c r="G1052" s="7">
        <f>COUNTIF($AK$1034:$AP$1039,2)</f>
        <v/>
      </c>
      <c r="H1052" s="12">
        <f>AVERAGE($B$1052:$F$1052)</f>
        <v/>
      </c>
      <c r="I1052" s="12">
        <f>STDEV.P($B$1052:$F$1052)</f>
        <v/>
      </c>
    </row>
    <row r="1053">
      <c r="A1053" s="3" t="inlineStr">
        <is>
          <t>eigenvalues (real part, numpy order; pasted)</t>
        </is>
      </c>
    </row>
    <row r="1054">
      <c r="A1054" s="3" t="inlineStr">
        <is>
          <t xml:space="preserve">  λ1</t>
        </is>
      </c>
      <c r="B1054" s="19" t="n">
        <v>4.999999999999995</v>
      </c>
      <c r="C1054" s="19" t="n">
        <v>5.701562118716422</v>
      </c>
      <c r="D1054" s="19" t="n">
        <v>5.701562118716422</v>
      </c>
      <c r="E1054" s="19" t="n">
        <v>5.701562118716422</v>
      </c>
      <c r="F1054" s="19" t="n">
        <v>5.701562118716422</v>
      </c>
      <c r="G1054" s="19" t="n">
        <v>5.701562118716422</v>
      </c>
    </row>
    <row r="1055">
      <c r="A1055" s="3" t="inlineStr">
        <is>
          <t xml:space="preserve">  λ2</t>
        </is>
      </c>
      <c r="B1055" s="19" t="n">
        <v>1.000000000000001</v>
      </c>
      <c r="C1055" s="19" t="n">
        <v>-0.7015621187164236</v>
      </c>
      <c r="D1055" s="19" t="n">
        <v>-0.7015621187164236</v>
      </c>
      <c r="E1055" s="19" t="n">
        <v>-0.7015621187164236</v>
      </c>
      <c r="F1055" s="19" t="n">
        <v>-0.7015621187164236</v>
      </c>
      <c r="G1055" s="19" t="n">
        <v>-0.7015621187164236</v>
      </c>
    </row>
    <row r="1056">
      <c r="A1056" s="3" t="inlineStr">
        <is>
          <t xml:space="preserve">  λ3</t>
        </is>
      </c>
      <c r="B1056" s="19" t="n">
        <v>4.172640239472719e-06</v>
      </c>
      <c r="C1056" s="19" t="n">
        <v>9.381227409985511e-18</v>
      </c>
      <c r="D1056" s="19" t="n">
        <v>9.381227409985511e-18</v>
      </c>
      <c r="E1056" s="19" t="n">
        <v>9.381227409985511e-18</v>
      </c>
      <c r="F1056" s="19" t="n">
        <v>9.381227409985511e-18</v>
      </c>
      <c r="G1056" s="19" t="n">
        <v>9.381227409985511e-18</v>
      </c>
    </row>
    <row r="1057">
      <c r="A1057" s="3" t="inlineStr">
        <is>
          <t xml:space="preserve">  λ4</t>
        </is>
      </c>
      <c r="B1057" s="19" t="n">
        <v>-2.086320119843592e-06</v>
      </c>
      <c r="C1057" s="19" t="n">
        <v>9.381227409985511e-18</v>
      </c>
      <c r="D1057" s="19" t="n">
        <v>9.381227409985511e-18</v>
      </c>
      <c r="E1057" s="19" t="n">
        <v>9.381227409985511e-18</v>
      </c>
      <c r="F1057" s="19" t="n">
        <v>9.381227409985511e-18</v>
      </c>
      <c r="G1057" s="19" t="n">
        <v>9.381227409985511e-18</v>
      </c>
    </row>
    <row r="1058">
      <c r="A1058" s="3" t="inlineStr">
        <is>
          <t xml:space="preserve">  λ5</t>
        </is>
      </c>
      <c r="B1058" s="19" t="n">
        <v>-2.086320119843592e-06</v>
      </c>
      <c r="C1058" s="19" t="n">
        <v>1</v>
      </c>
      <c r="D1058" s="19" t="n">
        <v>1</v>
      </c>
      <c r="E1058" s="19" t="n">
        <v>1</v>
      </c>
      <c r="F1058" s="19" t="n">
        <v>1</v>
      </c>
      <c r="G1058" s="19" t="n">
        <v>1</v>
      </c>
    </row>
    <row r="1059">
      <c r="A1059" s="3" t="inlineStr">
        <is>
          <t xml:space="preserve">  λ6</t>
        </is>
      </c>
      <c r="B1059" s="19" t="n">
        <v>-2.345680141999307e-16</v>
      </c>
      <c r="C1059" s="19" t="n">
        <v>-1.291761228089901e-18</v>
      </c>
      <c r="D1059" s="19" t="n">
        <v>-1.291761228089901e-18</v>
      </c>
      <c r="E1059" s="19" t="n">
        <v>-1.291761228089901e-18</v>
      </c>
      <c r="F1059" s="19" t="n">
        <v>-1.291761228089901e-18</v>
      </c>
      <c r="G1059" s="19" t="n">
        <v>-1.291761228089901e-18</v>
      </c>
    </row>
    <row r="1060">
      <c r="A1060" s="3" t="inlineStr">
        <is>
          <t>eigenvalues sorted desc (LARGE)</t>
        </is>
      </c>
    </row>
    <row r="1061">
      <c r="A1061" s="3" t="inlineStr">
        <is>
          <t xml:space="preserve">  λ(1)</t>
        </is>
      </c>
      <c r="B1061" s="19">
        <f>LARGE($B$1054:$B$1059,1)</f>
        <v/>
      </c>
      <c r="C1061" s="19">
        <f>LARGE($C$1054:$C$1059,1)</f>
        <v/>
      </c>
      <c r="D1061" s="19">
        <f>LARGE($D$1054:$D$1059,1)</f>
        <v/>
      </c>
      <c r="E1061" s="19">
        <f>LARGE($E$1054:$E$1059,1)</f>
        <v/>
      </c>
      <c r="F1061" s="19">
        <f>LARGE($F$1054:$F$1059,1)</f>
        <v/>
      </c>
      <c r="G1061" s="19">
        <f>LARGE($G$1054:$G$1059,1)</f>
        <v/>
      </c>
    </row>
    <row r="1062">
      <c r="A1062" s="3" t="inlineStr">
        <is>
          <t xml:space="preserve">  λ(2)</t>
        </is>
      </c>
      <c r="B1062" s="19">
        <f>LARGE($B$1054:$B$1059,2)</f>
        <v/>
      </c>
      <c r="C1062" s="19">
        <f>LARGE($C$1054:$C$1059,2)</f>
        <v/>
      </c>
      <c r="D1062" s="19">
        <f>LARGE($D$1054:$D$1059,2)</f>
        <v/>
      </c>
      <c r="E1062" s="19">
        <f>LARGE($E$1054:$E$1059,2)</f>
        <v/>
      </c>
      <c r="F1062" s="19">
        <f>LARGE($F$1054:$F$1059,2)</f>
        <v/>
      </c>
      <c r="G1062" s="19">
        <f>LARGE($G$1054:$G$1059,2)</f>
        <v/>
      </c>
    </row>
    <row r="1063">
      <c r="A1063" s="3" t="inlineStr">
        <is>
          <t xml:space="preserve">  λ(3)</t>
        </is>
      </c>
      <c r="B1063" s="19">
        <f>LARGE($B$1054:$B$1059,3)</f>
        <v/>
      </c>
      <c r="C1063" s="19">
        <f>LARGE($C$1054:$C$1059,3)</f>
        <v/>
      </c>
      <c r="D1063" s="19">
        <f>LARGE($D$1054:$D$1059,3)</f>
        <v/>
      </c>
      <c r="E1063" s="19">
        <f>LARGE($E$1054:$E$1059,3)</f>
        <v/>
      </c>
      <c r="F1063" s="19">
        <f>LARGE($F$1054:$F$1059,3)</f>
        <v/>
      </c>
      <c r="G1063" s="19">
        <f>LARGE($G$1054:$G$1059,3)</f>
        <v/>
      </c>
    </row>
    <row r="1064">
      <c r="A1064" s="3" t="inlineStr">
        <is>
          <t xml:space="preserve">  λ(4)</t>
        </is>
      </c>
      <c r="B1064" s="19">
        <f>LARGE($B$1054:$B$1059,4)</f>
        <v/>
      </c>
      <c r="C1064" s="19">
        <f>LARGE($C$1054:$C$1059,4)</f>
        <v/>
      </c>
      <c r="D1064" s="19">
        <f>LARGE($D$1054:$D$1059,4)</f>
        <v/>
      </c>
      <c r="E1064" s="19">
        <f>LARGE($E$1054:$E$1059,4)</f>
        <v/>
      </c>
      <c r="F1064" s="19">
        <f>LARGE($F$1054:$F$1059,4)</f>
        <v/>
      </c>
      <c r="G1064" s="19">
        <f>LARGE($G$1054:$G$1059,4)</f>
        <v/>
      </c>
    </row>
    <row r="1065">
      <c r="A1065" s="3" t="inlineStr">
        <is>
          <t xml:space="preserve">  λ(5)</t>
        </is>
      </c>
      <c r="B1065" s="19">
        <f>LARGE($B$1054:$B$1059,5)</f>
        <v/>
      </c>
      <c r="C1065" s="19">
        <f>LARGE($C$1054:$C$1059,5)</f>
        <v/>
      </c>
      <c r="D1065" s="19">
        <f>LARGE($D$1054:$D$1059,5)</f>
        <v/>
      </c>
      <c r="E1065" s="19">
        <f>LARGE($E$1054:$E$1059,5)</f>
        <v/>
      </c>
      <c r="F1065" s="19">
        <f>LARGE($F$1054:$F$1059,5)</f>
        <v/>
      </c>
      <c r="G1065" s="19">
        <f>LARGE($G$1054:$G$1059,5)</f>
        <v/>
      </c>
    </row>
    <row r="1066">
      <c r="A1066" s="3" t="inlineStr">
        <is>
          <t xml:space="preserve">  λ(6)</t>
        </is>
      </c>
      <c r="B1066" s="19">
        <f>LARGE($B$1054:$B$1059,6)</f>
        <v/>
      </c>
      <c r="C1066" s="19">
        <f>LARGE($C$1054:$C$1059,6)</f>
        <v/>
      </c>
      <c r="D1066" s="19">
        <f>LARGE($D$1054:$D$1059,6)</f>
        <v/>
      </c>
      <c r="E1066" s="19">
        <f>LARGE($E$1054:$E$1059,6)</f>
        <v/>
      </c>
      <c r="F1066" s="19">
        <f>LARGE($F$1054:$F$1059,6)</f>
        <v/>
      </c>
      <c r="G1066" s="19">
        <f>LARGE($G$1054:$G$1059,6)</f>
        <v/>
      </c>
    </row>
    <row r="1067">
      <c r="A1067" s="3" t="inlineStr">
        <is>
          <t>check: Σeig − trace (→0)</t>
        </is>
      </c>
      <c r="B1067" s="3">
        <f>ROUND(SUM($B$1054:$B$1059)-($B$1034+$C$1035+$D$1036+$E$1037+$F$1038+$G$1039),6)</f>
        <v/>
      </c>
      <c r="C1067" s="3">
        <f>ROUND(SUM($C$1054:$C$1059)-($I$1034+$J$1035+$K$1036+$L$1037+$M$1038+$N$1039),6)</f>
        <v/>
      </c>
      <c r="D1067" s="3">
        <f>ROUND(SUM($D$1054:$D$1059)-($P$1034+$Q$1035+$R$1036+$S$1037+$T$1038+$U$1039),6)</f>
        <v/>
      </c>
      <c r="E1067" s="3">
        <f>ROUND(SUM($E$1054:$E$1059)-($W$1034+$X$1035+$Y$1036+$Z$1037+$AA$1038+$AB$1039),6)</f>
        <v/>
      </c>
      <c r="F1067" s="3">
        <f>ROUND(SUM($F$1054:$F$1059)-($AD$1034+$AE$1035+$AF$1036+$AG$1037+$AH$1038+$AI$1039),6)</f>
        <v/>
      </c>
      <c r="G1067" s="3">
        <f>ROUND(SUM($G$1054:$G$1059)-($AK$1034+$AL$1035+$AM$1036+$AN$1037+$AO$1038+$AP$1039),6)</f>
        <v/>
      </c>
    </row>
    <row r="1068">
      <c r="A1068" s="3" t="inlineStr">
        <is>
          <t>check: Πeig − det (→0)</t>
        </is>
      </c>
      <c r="B1068" s="3" t="inlineStr">
        <is>
          <t>complex pair; real parts used</t>
        </is>
      </c>
      <c r="C1068" s="3">
        <f>ROUND(MDETERM($I$1034:$N$1039)-PRODUCT($C$1054:$C$1059),6)</f>
        <v/>
      </c>
      <c r="D1068" s="3">
        <f>ROUND(MDETERM($P$1034:$U$1039)-PRODUCT($D$1054:$D$1059),6)</f>
        <v/>
      </c>
      <c r="E1068" s="3">
        <f>ROUND(MDETERM($W$1034:$AB$1039)-PRODUCT($E$1054:$E$1059),6)</f>
        <v/>
      </c>
      <c r="F1068" s="3">
        <f>ROUND(MDETERM($AD$1034:$AI$1039)-PRODUCT($F$1054:$F$1059),6)</f>
        <v/>
      </c>
      <c r="G1068" s="3">
        <f>ROUND(MDETERM($AK$1034:$AP$1039)-PRODUCT($G$1054:$G$1059),6)</f>
        <v/>
      </c>
    </row>
    <row r="1069">
      <c r="A1069" s="3" t="inlineStr">
        <is>
          <t>complex eigenvalues?</t>
        </is>
      </c>
      <c r="B1069" s="21" t="inlineStr">
        <is>
          <t>yes</t>
        </is>
      </c>
      <c r="C1069" s="3" t="inlineStr"/>
      <c r="D1069" s="3" t="inlineStr"/>
      <c r="E1069" s="3" t="inlineStr"/>
      <c r="F1069" s="3" t="inlineStr"/>
      <c r="G1069" s="3" t="inlineStr"/>
    </row>
    <row r="1070">
      <c r="A1070" s="3" t="inlineStr">
        <is>
          <t>check: det(M − λᵢI) per sorted λ (→0)</t>
        </is>
      </c>
    </row>
    <row r="1071">
      <c r="A1071" s="3" t="inlineStr">
        <is>
          <t xml:space="preserve">  det(M − λ(1)I)</t>
        </is>
      </c>
      <c r="B1071" s="3" t="inlineStr">
        <is>
          <t>n/a (complex)</t>
        </is>
      </c>
      <c r="C1071" s="3">
        <f t="array" ref="C1071">ROUND(MDETERM($I$1034:$N$1039-$C$1061*MUNIT(6)),6)</f>
        <v/>
      </c>
      <c r="D1071" s="3">
        <f t="array" ref="D1071">ROUND(MDETERM($P$1034:$U$1039-$D$1061*MUNIT(6)),6)</f>
        <v/>
      </c>
      <c r="E1071" s="3">
        <f t="array" ref="E1071">ROUND(MDETERM($W$1034:$AB$1039-$E$1061*MUNIT(6)),6)</f>
        <v/>
      </c>
      <c r="F1071" s="3">
        <f t="array" ref="F1071">ROUND(MDETERM($AD$1034:$AI$1039-$F$1061*MUNIT(6)),6)</f>
        <v/>
      </c>
      <c r="G1071" s="3">
        <f t="array" ref="G1071">ROUND(MDETERM($AK$1034:$AP$1039-$G$1061*MUNIT(6)),6)</f>
        <v/>
      </c>
    </row>
    <row r="1072">
      <c r="A1072" s="3" t="inlineStr">
        <is>
          <t xml:space="preserve">  det(M − λ(2)I)</t>
        </is>
      </c>
      <c r="B1072" s="3" t="inlineStr">
        <is>
          <t>n/a (complex)</t>
        </is>
      </c>
      <c r="C1072" s="3">
        <f t="array" ref="C1072">ROUND(MDETERM($I$1034:$N$1039-$C$1062*MUNIT(6)),6)</f>
        <v/>
      </c>
      <c r="D1072" s="3">
        <f t="array" ref="D1072">ROUND(MDETERM($P$1034:$U$1039-$D$1062*MUNIT(6)),6)</f>
        <v/>
      </c>
      <c r="E1072" s="3">
        <f t="array" ref="E1072">ROUND(MDETERM($W$1034:$AB$1039-$E$1062*MUNIT(6)),6)</f>
        <v/>
      </c>
      <c r="F1072" s="3">
        <f t="array" ref="F1072">ROUND(MDETERM($AD$1034:$AI$1039-$F$1062*MUNIT(6)),6)</f>
        <v/>
      </c>
      <c r="G1072" s="3">
        <f t="array" ref="G1072">ROUND(MDETERM($AK$1034:$AP$1039-$G$1062*MUNIT(6)),6)</f>
        <v/>
      </c>
    </row>
    <row r="1073">
      <c r="A1073" s="3" t="inlineStr">
        <is>
          <t xml:space="preserve">  det(M − λ(3)I)</t>
        </is>
      </c>
      <c r="B1073" s="3" t="inlineStr">
        <is>
          <t>n/a (complex)</t>
        </is>
      </c>
      <c r="C1073" s="3">
        <f t="array" ref="C1073">ROUND(MDETERM($I$1034:$N$1039-$C$1063*MUNIT(6)),6)</f>
        <v/>
      </c>
      <c r="D1073" s="3">
        <f t="array" ref="D1073">ROUND(MDETERM($P$1034:$U$1039-$D$1063*MUNIT(6)),6)</f>
        <v/>
      </c>
      <c r="E1073" s="3">
        <f t="array" ref="E1073">ROUND(MDETERM($W$1034:$AB$1039-$E$1063*MUNIT(6)),6)</f>
        <v/>
      </c>
      <c r="F1073" s="3">
        <f t="array" ref="F1073">ROUND(MDETERM($AD$1034:$AI$1039-$F$1063*MUNIT(6)),6)</f>
        <v/>
      </c>
      <c r="G1073" s="3">
        <f t="array" ref="G1073">ROUND(MDETERM($AK$1034:$AP$1039-$G$1063*MUNIT(6)),6)</f>
        <v/>
      </c>
    </row>
    <row r="1074">
      <c r="A1074" s="3" t="inlineStr">
        <is>
          <t xml:space="preserve">  det(M − λ(4)I)</t>
        </is>
      </c>
      <c r="B1074" s="3" t="inlineStr">
        <is>
          <t>n/a (complex)</t>
        </is>
      </c>
      <c r="C1074" s="3">
        <f t="array" ref="C1074">ROUND(MDETERM($I$1034:$N$1039-$C$1064*MUNIT(6)),6)</f>
        <v/>
      </c>
      <c r="D1074" s="3">
        <f t="array" ref="D1074">ROUND(MDETERM($P$1034:$U$1039-$D$1064*MUNIT(6)),6)</f>
        <v/>
      </c>
      <c r="E1074" s="3">
        <f t="array" ref="E1074">ROUND(MDETERM($W$1034:$AB$1039-$E$1064*MUNIT(6)),6)</f>
        <v/>
      </c>
      <c r="F1074" s="3">
        <f t="array" ref="F1074">ROUND(MDETERM($AD$1034:$AI$1039-$F$1064*MUNIT(6)),6)</f>
        <v/>
      </c>
      <c r="G1074" s="3">
        <f t="array" ref="G1074">ROUND(MDETERM($AK$1034:$AP$1039-$G$1064*MUNIT(6)),6)</f>
        <v/>
      </c>
    </row>
    <row r="1075">
      <c r="A1075" s="3" t="inlineStr">
        <is>
          <t xml:space="preserve">  det(M − λ(5)I)</t>
        </is>
      </c>
      <c r="B1075" s="3" t="inlineStr">
        <is>
          <t>n/a (complex)</t>
        </is>
      </c>
      <c r="C1075" s="3">
        <f t="array" ref="C1075">ROUND(MDETERM($I$1034:$N$1039-$C$1065*MUNIT(6)),6)</f>
        <v/>
      </c>
      <c r="D1075" s="3">
        <f t="array" ref="D1075">ROUND(MDETERM($P$1034:$U$1039-$D$1065*MUNIT(6)),6)</f>
        <v/>
      </c>
      <c r="E1075" s="3">
        <f t="array" ref="E1075">ROUND(MDETERM($W$1034:$AB$1039-$E$1065*MUNIT(6)),6)</f>
        <v/>
      </c>
      <c r="F1075" s="3">
        <f t="array" ref="F1075">ROUND(MDETERM($AD$1034:$AI$1039-$F$1065*MUNIT(6)),6)</f>
        <v/>
      </c>
      <c r="G1075" s="3">
        <f t="array" ref="G1075">ROUND(MDETERM($AK$1034:$AP$1039-$G$1065*MUNIT(6)),6)</f>
        <v/>
      </c>
    </row>
    <row r="1076">
      <c r="A1076" s="3" t="inlineStr">
        <is>
          <t xml:space="preserve">  det(M − λ(6)I)</t>
        </is>
      </c>
      <c r="B1076" s="3" t="inlineStr">
        <is>
          <t>n/a (complex)</t>
        </is>
      </c>
      <c r="C1076" s="3">
        <f t="array" ref="C1076">ROUND(MDETERM($I$1034:$N$1039-$C$1066*MUNIT(6)),6)</f>
        <v/>
      </c>
      <c r="D1076" s="3">
        <f t="array" ref="D1076">ROUND(MDETERM($P$1034:$U$1039-$D$1066*MUNIT(6)),6)</f>
        <v/>
      </c>
      <c r="E1076" s="3">
        <f t="array" ref="E1076">ROUND(MDETERM($W$1034:$AB$1039-$E$1066*MUNIT(6)),6)</f>
        <v/>
      </c>
      <c r="F1076" s="3">
        <f t="array" ref="F1076">ROUND(MDETERM($AD$1034:$AI$1039-$F$1066*MUNIT(6)),6)</f>
        <v/>
      </c>
      <c r="G1076" s="3">
        <f t="array" ref="G1076">ROUND(MDETERM($AK$1034:$AP$1039-$G$1066*MUNIT(6)),6)</f>
        <v/>
      </c>
    </row>
    <row r="1080" ht="16" customHeight="1">
      <c r="A1080" s="14" t="inlineStr">
        <is>
          <t>RAG R1-R3 | gpt4-turbo-preview</t>
        </is>
      </c>
      <c r="B1080" s="9" t="inlineStr">
        <is>
          <t>run 1 (raw, pasted)</t>
        </is>
      </c>
      <c r="I1080" s="9" t="inlineStr">
        <is>
          <t>run 2 (raw, pasted)</t>
        </is>
      </c>
      <c r="P1080" s="9" t="inlineStr">
        <is>
          <t>run 3 (raw, pasted)</t>
        </is>
      </c>
      <c r="W1080" s="9" t="inlineStr">
        <is>
          <t>run 4 (raw, pasted)</t>
        </is>
      </c>
      <c r="AD1080" s="9" t="inlineStr">
        <is>
          <t>run 5 (raw, pasted)</t>
        </is>
      </c>
      <c r="AK1080" s="9" t="inlineStr">
        <is>
          <t>Step2 average matrix (formula)</t>
        </is>
      </c>
      <c r="AR1080" s="9" t="inlineStr">
        <is>
          <t>ground truth (reference)</t>
        </is>
      </c>
    </row>
    <row r="1081" ht="60" customHeight="1">
      <c r="B1081" s="15" t="inlineStr">
        <is>
          <t>Spacecraft</t>
        </is>
      </c>
      <c r="C1081" s="15" t="inlineStr">
        <is>
          <t>Guidance, Navigation, and Control (GNC) Subsystem</t>
        </is>
      </c>
      <c r="D1081" s="15" t="inlineStr">
        <is>
          <t>Propulsion Subsystem</t>
        </is>
      </c>
      <c r="E1081" s="15" t="inlineStr">
        <is>
          <t>Power Subsystem</t>
        </is>
      </c>
      <c r="F1081" s="15" t="inlineStr">
        <is>
          <t>Reaction Wheel</t>
        </is>
      </c>
      <c r="G1081" s="15" t="inlineStr">
        <is>
          <t>GNC Software</t>
        </is>
      </c>
      <c r="I1081" s="15" t="inlineStr">
        <is>
          <t>Spacecraft</t>
        </is>
      </c>
      <c r="J1081" s="15" t="inlineStr">
        <is>
          <t>Guidance, Navigation, and Control (GNC) Subsystem</t>
        </is>
      </c>
      <c r="K1081" s="15" t="inlineStr">
        <is>
          <t>Propulsion Subsystem</t>
        </is>
      </c>
      <c r="L1081" s="15" t="inlineStr">
        <is>
          <t>Power Subsystem</t>
        </is>
      </c>
      <c r="M1081" s="15" t="inlineStr">
        <is>
          <t>Reaction Wheel</t>
        </is>
      </c>
      <c r="N1081" s="15" t="inlineStr">
        <is>
          <t>GNC Software</t>
        </is>
      </c>
      <c r="P1081" s="15" t="inlineStr">
        <is>
          <t>Spacecraft</t>
        </is>
      </c>
      <c r="Q1081" s="15" t="inlineStr">
        <is>
          <t>Guidance, Navigation, and Control (GNC) Subsystem</t>
        </is>
      </c>
      <c r="R1081" s="15" t="inlineStr">
        <is>
          <t>Propulsion Subsystem</t>
        </is>
      </c>
      <c r="S1081" s="15" t="inlineStr">
        <is>
          <t>Power Subsystem</t>
        </is>
      </c>
      <c r="T1081" s="15" t="inlineStr">
        <is>
          <t>Reaction Wheel</t>
        </is>
      </c>
      <c r="U1081" s="15" t="inlineStr">
        <is>
          <t>GNC Software</t>
        </is>
      </c>
      <c r="W1081" s="15" t="inlineStr">
        <is>
          <t>Spacecraft</t>
        </is>
      </c>
      <c r="X1081" s="15" t="inlineStr">
        <is>
          <t>Guidance, Navigation, and Control (GNC) Subsystem</t>
        </is>
      </c>
      <c r="Y1081" s="15" t="inlineStr">
        <is>
          <t>Propulsion Subsystem</t>
        </is>
      </c>
      <c r="Z1081" s="15" t="inlineStr">
        <is>
          <t>Power Subsystem</t>
        </is>
      </c>
      <c r="AA1081" s="15" t="inlineStr">
        <is>
          <t>Reaction Wheel</t>
        </is>
      </c>
      <c r="AB1081" s="15" t="inlineStr">
        <is>
          <t>GNC Software</t>
        </is>
      </c>
      <c r="AD1081" s="15" t="inlineStr">
        <is>
          <t>Spacecraft</t>
        </is>
      </c>
      <c r="AE1081" s="15" t="inlineStr">
        <is>
          <t>Guidance, Navigation, and Control (GNC) Subsystem</t>
        </is>
      </c>
      <c r="AF1081" s="15" t="inlineStr">
        <is>
          <t>Propulsion Subsystem</t>
        </is>
      </c>
      <c r="AG1081" s="15" t="inlineStr">
        <is>
          <t>Power Subsystem</t>
        </is>
      </c>
      <c r="AH1081" s="15" t="inlineStr">
        <is>
          <t>Reaction Wheel</t>
        </is>
      </c>
      <c r="AI1081" s="15" t="inlineStr">
        <is>
          <t>GNC Software</t>
        </is>
      </c>
      <c r="AK1081" s="15" t="inlineStr">
        <is>
          <t>Spacecraft</t>
        </is>
      </c>
      <c r="AL1081" s="15" t="inlineStr">
        <is>
          <t>Guidance, Navigation, and Control (GNC) Subsystem</t>
        </is>
      </c>
      <c r="AM1081" s="15" t="inlineStr">
        <is>
          <t>Propulsion Subsystem</t>
        </is>
      </c>
      <c r="AN1081" s="15" t="inlineStr">
        <is>
          <t>Power Subsystem</t>
        </is>
      </c>
      <c r="AO1081" s="15" t="inlineStr">
        <is>
          <t>Reaction Wheel</t>
        </is>
      </c>
      <c r="AP1081" s="15" t="inlineStr">
        <is>
          <t>GNC Software</t>
        </is>
      </c>
    </row>
    <row r="1082">
      <c r="A1082" s="3" t="inlineStr">
        <is>
          <t>Spacecraft</t>
        </is>
      </c>
      <c r="B1082" s="8" t="n">
        <v>1</v>
      </c>
      <c r="C1082" s="8" t="n">
        <v>1</v>
      </c>
      <c r="D1082" s="8" t="n">
        <v>1</v>
      </c>
      <c r="E1082" s="8" t="n">
        <v>1</v>
      </c>
      <c r="F1082" s="8" t="n">
        <v>1</v>
      </c>
      <c r="G1082" s="8" t="n">
        <v>1</v>
      </c>
      <c r="I1082" s="8" t="n">
        <v>1</v>
      </c>
      <c r="J1082" s="8" t="n">
        <v>1</v>
      </c>
      <c r="K1082" s="8" t="n">
        <v>1</v>
      </c>
      <c r="L1082" s="8" t="n">
        <v>1</v>
      </c>
      <c r="M1082" s="8" t="n">
        <v>1</v>
      </c>
      <c r="N1082" s="8" t="n">
        <v>1</v>
      </c>
      <c r="P1082" s="8" t="n">
        <v>1</v>
      </c>
      <c r="Q1082" s="8" t="n">
        <v>1</v>
      </c>
      <c r="R1082" s="8" t="n">
        <v>1</v>
      </c>
      <c r="S1082" s="8" t="n">
        <v>1</v>
      </c>
      <c r="T1082" s="8" t="n">
        <v>1</v>
      </c>
      <c r="U1082" s="8" t="n">
        <v>1</v>
      </c>
      <c r="W1082" s="8" t="n">
        <v>1</v>
      </c>
      <c r="X1082" s="8" t="n">
        <v>1</v>
      </c>
      <c r="Y1082" s="8" t="n">
        <v>1</v>
      </c>
      <c r="Z1082" s="8" t="n">
        <v>1</v>
      </c>
      <c r="AA1082" s="8" t="n">
        <v>1</v>
      </c>
      <c r="AB1082" s="8" t="n">
        <v>1</v>
      </c>
      <c r="AD1082" s="8" t="n">
        <v>1</v>
      </c>
      <c r="AE1082" s="8" t="n">
        <v>1</v>
      </c>
      <c r="AF1082" s="8" t="n">
        <v>1</v>
      </c>
      <c r="AG1082" s="8" t="n">
        <v>1</v>
      </c>
      <c r="AH1082" s="8" t="n">
        <v>1</v>
      </c>
      <c r="AI1082" s="8" t="n">
        <v>1</v>
      </c>
      <c r="AK1082" s="8">
        <f>IF(($B$1082&lt;&gt;2)+($I$1082&lt;&gt;2)+($P$1082&lt;&gt;2)+($W$1082&lt;&gt;2)+($AD$1082&lt;&gt;2)=0,2,IF((($B$1082&lt;&gt;2)*$B$1082+($I$1082&lt;&gt;2)*$I$1082+($P$1082&lt;&gt;2)*$P$1082+($W$1082&lt;&gt;2)*$W$1082+($AD$1082&lt;&gt;2)*$AD$1082)/(($B$1082&lt;&gt;2)+($I$1082&lt;&gt;2)+($P$1082&lt;&gt;2)+($W$1082&lt;&gt;2)+($AD$1082&lt;&gt;2))&gt;=0.5,1,0))</f>
        <v/>
      </c>
      <c r="AL1082" s="8">
        <f>IF(($C$1082&lt;&gt;2)+($J$1082&lt;&gt;2)+($Q$1082&lt;&gt;2)+($X$1082&lt;&gt;2)+($AE$1082&lt;&gt;2)=0,2,IF((($C$1082&lt;&gt;2)*$C$1082+($J$1082&lt;&gt;2)*$J$1082+($Q$1082&lt;&gt;2)*$Q$1082+($X$1082&lt;&gt;2)*$X$1082+($AE$1082&lt;&gt;2)*$AE$1082)/(($C$1082&lt;&gt;2)+($J$1082&lt;&gt;2)+($Q$1082&lt;&gt;2)+($X$1082&lt;&gt;2)+($AE$1082&lt;&gt;2))&gt;=0.5,1,0))</f>
        <v/>
      </c>
      <c r="AM1082" s="8">
        <f>IF(($D$1082&lt;&gt;2)+($K$1082&lt;&gt;2)+($R$1082&lt;&gt;2)+($Y$1082&lt;&gt;2)+($AF$1082&lt;&gt;2)=0,2,IF((($D$1082&lt;&gt;2)*$D$1082+($K$1082&lt;&gt;2)*$K$1082+($R$1082&lt;&gt;2)*$R$1082+($Y$1082&lt;&gt;2)*$Y$1082+($AF$1082&lt;&gt;2)*$AF$1082)/(($D$1082&lt;&gt;2)+($K$1082&lt;&gt;2)+($R$1082&lt;&gt;2)+($Y$1082&lt;&gt;2)+($AF$1082&lt;&gt;2))&gt;=0.5,1,0))</f>
        <v/>
      </c>
      <c r="AN1082" s="8">
        <f>IF(($E$1082&lt;&gt;2)+($L$1082&lt;&gt;2)+($S$1082&lt;&gt;2)+($Z$1082&lt;&gt;2)+($AG$1082&lt;&gt;2)=0,2,IF((($E$1082&lt;&gt;2)*$E$1082+($L$1082&lt;&gt;2)*$L$1082+($S$1082&lt;&gt;2)*$S$1082+($Z$1082&lt;&gt;2)*$Z$1082+($AG$1082&lt;&gt;2)*$AG$1082)/(($E$1082&lt;&gt;2)+($L$1082&lt;&gt;2)+($S$1082&lt;&gt;2)+($Z$1082&lt;&gt;2)+($AG$1082&lt;&gt;2))&gt;=0.5,1,0))</f>
        <v/>
      </c>
      <c r="AO1082" s="8">
        <f>IF(($F$1082&lt;&gt;2)+($M$1082&lt;&gt;2)+($T$1082&lt;&gt;2)+($AA$1082&lt;&gt;2)+($AH$1082&lt;&gt;2)=0,2,IF((($F$1082&lt;&gt;2)*$F$1082+($M$1082&lt;&gt;2)*$M$1082+($T$1082&lt;&gt;2)*$T$1082+($AA$1082&lt;&gt;2)*$AA$1082+($AH$1082&lt;&gt;2)*$AH$1082)/(($F$1082&lt;&gt;2)+($M$1082&lt;&gt;2)+($T$1082&lt;&gt;2)+($AA$1082&lt;&gt;2)+($AH$1082&lt;&gt;2))&gt;=0.5,1,0))</f>
        <v/>
      </c>
      <c r="AP1082" s="8">
        <f>IF(($G$1082&lt;&gt;2)+($N$1082&lt;&gt;2)+($U$1082&lt;&gt;2)+($AB$1082&lt;&gt;2)+($AI$1082&lt;&gt;2)=0,2,IF((($G$1082&lt;&gt;2)*$G$1082+($N$1082&lt;&gt;2)*$N$1082+($U$1082&lt;&gt;2)*$U$1082+($AB$1082&lt;&gt;2)*$AB$1082+($AI$1082&lt;&gt;2)*$AI$1082)/(($G$1082&lt;&gt;2)+($N$1082&lt;&gt;2)+($U$1082&lt;&gt;2)+($AB$1082&lt;&gt;2)+($AI$1082&lt;&gt;2))&gt;=0.5,1,0))</f>
        <v/>
      </c>
      <c r="AR1082" s="16">
        <f>'Ground truth'!$B$3</f>
        <v/>
      </c>
      <c r="AS1082" s="16">
        <f>'Ground truth'!$C$3</f>
        <v/>
      </c>
      <c r="AT1082" s="16">
        <f>'Ground truth'!$D$3</f>
        <v/>
      </c>
      <c r="AU1082" s="16">
        <f>'Ground truth'!$E$3</f>
        <v/>
      </c>
      <c r="AV1082" s="16">
        <f>'Ground truth'!$F$3</f>
        <v/>
      </c>
      <c r="AW1082" s="16">
        <f>'Ground truth'!$G$3</f>
        <v/>
      </c>
    </row>
    <row r="1083">
      <c r="A1083" s="3" t="inlineStr">
        <is>
          <t>Guidance, Navigation, and Control (GNC) Subsystem</t>
        </is>
      </c>
      <c r="B1083" s="8" t="n">
        <v>1</v>
      </c>
      <c r="C1083" s="8" t="n">
        <v>1</v>
      </c>
      <c r="D1083" s="8" t="n">
        <v>0</v>
      </c>
      <c r="E1083" s="8" t="n">
        <v>1</v>
      </c>
      <c r="F1083" s="8" t="n">
        <v>1</v>
      </c>
      <c r="G1083" s="8" t="n">
        <v>1</v>
      </c>
      <c r="I1083" s="8" t="n">
        <v>1</v>
      </c>
      <c r="J1083" s="8" t="n">
        <v>1</v>
      </c>
      <c r="K1083" s="8" t="n">
        <v>0</v>
      </c>
      <c r="L1083" s="8" t="n">
        <v>1</v>
      </c>
      <c r="M1083" s="8" t="n">
        <v>1</v>
      </c>
      <c r="N1083" s="8" t="n">
        <v>1</v>
      </c>
      <c r="P1083" s="8" t="n">
        <v>1</v>
      </c>
      <c r="Q1083" s="8" t="n">
        <v>1</v>
      </c>
      <c r="R1083" s="8" t="n">
        <v>0</v>
      </c>
      <c r="S1083" s="8" t="n">
        <v>1</v>
      </c>
      <c r="T1083" s="8" t="n">
        <v>1</v>
      </c>
      <c r="U1083" s="8" t="n">
        <v>1</v>
      </c>
      <c r="W1083" s="8" t="n">
        <v>1</v>
      </c>
      <c r="X1083" s="8" t="n">
        <v>1</v>
      </c>
      <c r="Y1083" s="8" t="n">
        <v>0</v>
      </c>
      <c r="Z1083" s="8" t="n">
        <v>1</v>
      </c>
      <c r="AA1083" s="8" t="n">
        <v>1</v>
      </c>
      <c r="AB1083" s="8" t="n">
        <v>1</v>
      </c>
      <c r="AD1083" s="8" t="n">
        <v>1</v>
      </c>
      <c r="AE1083" s="8" t="n">
        <v>1</v>
      </c>
      <c r="AF1083" s="8" t="n">
        <v>0</v>
      </c>
      <c r="AG1083" s="8" t="n">
        <v>1</v>
      </c>
      <c r="AH1083" s="8" t="n">
        <v>1</v>
      </c>
      <c r="AI1083" s="8" t="n">
        <v>1</v>
      </c>
      <c r="AK1083" s="8">
        <f>IF(($B$1083&lt;&gt;2)+($I$1083&lt;&gt;2)+($P$1083&lt;&gt;2)+($W$1083&lt;&gt;2)+($AD$1083&lt;&gt;2)=0,2,IF((($B$1083&lt;&gt;2)*$B$1083+($I$1083&lt;&gt;2)*$I$1083+($P$1083&lt;&gt;2)*$P$1083+($W$1083&lt;&gt;2)*$W$1083+($AD$1083&lt;&gt;2)*$AD$1083)/(($B$1083&lt;&gt;2)+($I$1083&lt;&gt;2)+($P$1083&lt;&gt;2)+($W$1083&lt;&gt;2)+($AD$1083&lt;&gt;2))&gt;=0.5,1,0))</f>
        <v/>
      </c>
      <c r="AL1083" s="8">
        <f>IF(($C$1083&lt;&gt;2)+($J$1083&lt;&gt;2)+($Q$1083&lt;&gt;2)+($X$1083&lt;&gt;2)+($AE$1083&lt;&gt;2)=0,2,IF((($C$1083&lt;&gt;2)*$C$1083+($J$1083&lt;&gt;2)*$J$1083+($Q$1083&lt;&gt;2)*$Q$1083+($X$1083&lt;&gt;2)*$X$1083+($AE$1083&lt;&gt;2)*$AE$1083)/(($C$1083&lt;&gt;2)+($J$1083&lt;&gt;2)+($Q$1083&lt;&gt;2)+($X$1083&lt;&gt;2)+($AE$1083&lt;&gt;2))&gt;=0.5,1,0))</f>
        <v/>
      </c>
      <c r="AM1083" s="8">
        <f>IF(($D$1083&lt;&gt;2)+($K$1083&lt;&gt;2)+($R$1083&lt;&gt;2)+($Y$1083&lt;&gt;2)+($AF$1083&lt;&gt;2)=0,2,IF((($D$1083&lt;&gt;2)*$D$1083+($K$1083&lt;&gt;2)*$K$1083+($R$1083&lt;&gt;2)*$R$1083+($Y$1083&lt;&gt;2)*$Y$1083+($AF$1083&lt;&gt;2)*$AF$1083)/(($D$1083&lt;&gt;2)+($K$1083&lt;&gt;2)+($R$1083&lt;&gt;2)+($Y$1083&lt;&gt;2)+($AF$1083&lt;&gt;2))&gt;=0.5,1,0))</f>
        <v/>
      </c>
      <c r="AN1083" s="8">
        <f>IF(($E$1083&lt;&gt;2)+($L$1083&lt;&gt;2)+($S$1083&lt;&gt;2)+($Z$1083&lt;&gt;2)+($AG$1083&lt;&gt;2)=0,2,IF((($E$1083&lt;&gt;2)*$E$1083+($L$1083&lt;&gt;2)*$L$1083+($S$1083&lt;&gt;2)*$S$1083+($Z$1083&lt;&gt;2)*$Z$1083+($AG$1083&lt;&gt;2)*$AG$1083)/(($E$1083&lt;&gt;2)+($L$1083&lt;&gt;2)+($S$1083&lt;&gt;2)+($Z$1083&lt;&gt;2)+($AG$1083&lt;&gt;2))&gt;=0.5,1,0))</f>
        <v/>
      </c>
      <c r="AO1083" s="8">
        <f>IF(($F$1083&lt;&gt;2)+($M$1083&lt;&gt;2)+($T$1083&lt;&gt;2)+($AA$1083&lt;&gt;2)+($AH$1083&lt;&gt;2)=0,2,IF((($F$1083&lt;&gt;2)*$F$1083+($M$1083&lt;&gt;2)*$M$1083+($T$1083&lt;&gt;2)*$T$1083+($AA$1083&lt;&gt;2)*$AA$1083+($AH$1083&lt;&gt;2)*$AH$1083)/(($F$1083&lt;&gt;2)+($M$1083&lt;&gt;2)+($T$1083&lt;&gt;2)+($AA$1083&lt;&gt;2)+($AH$1083&lt;&gt;2))&gt;=0.5,1,0))</f>
        <v/>
      </c>
      <c r="AP1083" s="8">
        <f>IF(($G$1083&lt;&gt;2)+($N$1083&lt;&gt;2)+($U$1083&lt;&gt;2)+($AB$1083&lt;&gt;2)+($AI$1083&lt;&gt;2)=0,2,IF((($G$1083&lt;&gt;2)*$G$1083+($N$1083&lt;&gt;2)*$N$1083+($U$1083&lt;&gt;2)*$U$1083+($AB$1083&lt;&gt;2)*$AB$1083+($AI$1083&lt;&gt;2)*$AI$1083)/(($G$1083&lt;&gt;2)+($N$1083&lt;&gt;2)+($U$1083&lt;&gt;2)+($AB$1083&lt;&gt;2)+($AI$1083&lt;&gt;2))&gt;=0.5,1,0))</f>
        <v/>
      </c>
      <c r="AR1083" s="16">
        <f>'Ground truth'!$B$4</f>
        <v/>
      </c>
      <c r="AS1083" s="16">
        <f>'Ground truth'!$C$4</f>
        <v/>
      </c>
      <c r="AT1083" s="16">
        <f>'Ground truth'!$D$4</f>
        <v/>
      </c>
      <c r="AU1083" s="16">
        <f>'Ground truth'!$E$4</f>
        <v/>
      </c>
      <c r="AV1083" s="16">
        <f>'Ground truth'!$F$4</f>
        <v/>
      </c>
      <c r="AW1083" s="16">
        <f>'Ground truth'!$G$4</f>
        <v/>
      </c>
    </row>
    <row r="1084">
      <c r="A1084" s="3" t="inlineStr">
        <is>
          <t>Propulsion Subsystem</t>
        </is>
      </c>
      <c r="B1084" s="8" t="n">
        <v>1</v>
      </c>
      <c r="C1084" s="8" t="n">
        <v>0</v>
      </c>
      <c r="D1084" s="8" t="n">
        <v>1</v>
      </c>
      <c r="E1084" s="8" t="n">
        <v>1</v>
      </c>
      <c r="F1084" s="8" t="n">
        <v>0</v>
      </c>
      <c r="G1084" s="8" t="n">
        <v>0</v>
      </c>
      <c r="I1084" s="8" t="n">
        <v>1</v>
      </c>
      <c r="J1084" s="8" t="n">
        <v>0</v>
      </c>
      <c r="K1084" s="8" t="n">
        <v>1</v>
      </c>
      <c r="L1084" s="8" t="n">
        <v>1</v>
      </c>
      <c r="M1084" s="8" t="n">
        <v>0</v>
      </c>
      <c r="N1084" s="8" t="n">
        <v>0</v>
      </c>
      <c r="P1084" s="8" t="n">
        <v>1</v>
      </c>
      <c r="Q1084" s="8" t="n">
        <v>0</v>
      </c>
      <c r="R1084" s="8" t="n">
        <v>1</v>
      </c>
      <c r="S1084" s="8" t="n">
        <v>1</v>
      </c>
      <c r="T1084" s="8" t="n">
        <v>0</v>
      </c>
      <c r="U1084" s="8" t="n">
        <v>0</v>
      </c>
      <c r="W1084" s="8" t="n">
        <v>1</v>
      </c>
      <c r="X1084" s="8" t="n">
        <v>0</v>
      </c>
      <c r="Y1084" s="8" t="n">
        <v>1</v>
      </c>
      <c r="Z1084" s="8" t="n">
        <v>1</v>
      </c>
      <c r="AA1084" s="8" t="n">
        <v>0</v>
      </c>
      <c r="AB1084" s="8" t="n">
        <v>0</v>
      </c>
      <c r="AD1084" s="8" t="n">
        <v>1</v>
      </c>
      <c r="AE1084" s="8" t="n">
        <v>0</v>
      </c>
      <c r="AF1084" s="8" t="n">
        <v>1</v>
      </c>
      <c r="AG1084" s="8" t="n">
        <v>1</v>
      </c>
      <c r="AH1084" s="8" t="n">
        <v>0</v>
      </c>
      <c r="AI1084" s="8" t="n">
        <v>0</v>
      </c>
      <c r="AK1084" s="8">
        <f>IF(($B$1084&lt;&gt;2)+($I$1084&lt;&gt;2)+($P$1084&lt;&gt;2)+($W$1084&lt;&gt;2)+($AD$1084&lt;&gt;2)=0,2,IF((($B$1084&lt;&gt;2)*$B$1084+($I$1084&lt;&gt;2)*$I$1084+($P$1084&lt;&gt;2)*$P$1084+($W$1084&lt;&gt;2)*$W$1084+($AD$1084&lt;&gt;2)*$AD$1084)/(($B$1084&lt;&gt;2)+($I$1084&lt;&gt;2)+($P$1084&lt;&gt;2)+($W$1084&lt;&gt;2)+($AD$1084&lt;&gt;2))&gt;=0.5,1,0))</f>
        <v/>
      </c>
      <c r="AL1084" s="8">
        <f>IF(($C$1084&lt;&gt;2)+($J$1084&lt;&gt;2)+($Q$1084&lt;&gt;2)+($X$1084&lt;&gt;2)+($AE$1084&lt;&gt;2)=0,2,IF((($C$1084&lt;&gt;2)*$C$1084+($J$1084&lt;&gt;2)*$J$1084+($Q$1084&lt;&gt;2)*$Q$1084+($X$1084&lt;&gt;2)*$X$1084+($AE$1084&lt;&gt;2)*$AE$1084)/(($C$1084&lt;&gt;2)+($J$1084&lt;&gt;2)+($Q$1084&lt;&gt;2)+($X$1084&lt;&gt;2)+($AE$1084&lt;&gt;2))&gt;=0.5,1,0))</f>
        <v/>
      </c>
      <c r="AM1084" s="8">
        <f>IF(($D$1084&lt;&gt;2)+($K$1084&lt;&gt;2)+($R$1084&lt;&gt;2)+($Y$1084&lt;&gt;2)+($AF$1084&lt;&gt;2)=0,2,IF((($D$1084&lt;&gt;2)*$D$1084+($K$1084&lt;&gt;2)*$K$1084+($R$1084&lt;&gt;2)*$R$1084+($Y$1084&lt;&gt;2)*$Y$1084+($AF$1084&lt;&gt;2)*$AF$1084)/(($D$1084&lt;&gt;2)+($K$1084&lt;&gt;2)+($R$1084&lt;&gt;2)+($Y$1084&lt;&gt;2)+($AF$1084&lt;&gt;2))&gt;=0.5,1,0))</f>
        <v/>
      </c>
      <c r="AN1084" s="8">
        <f>IF(($E$1084&lt;&gt;2)+($L$1084&lt;&gt;2)+($S$1084&lt;&gt;2)+($Z$1084&lt;&gt;2)+($AG$1084&lt;&gt;2)=0,2,IF((($E$1084&lt;&gt;2)*$E$1084+($L$1084&lt;&gt;2)*$L$1084+($S$1084&lt;&gt;2)*$S$1084+($Z$1084&lt;&gt;2)*$Z$1084+($AG$1084&lt;&gt;2)*$AG$1084)/(($E$1084&lt;&gt;2)+($L$1084&lt;&gt;2)+($S$1084&lt;&gt;2)+($Z$1084&lt;&gt;2)+($AG$1084&lt;&gt;2))&gt;=0.5,1,0))</f>
        <v/>
      </c>
      <c r="AO1084" s="8">
        <f>IF(($F$1084&lt;&gt;2)+($M$1084&lt;&gt;2)+($T$1084&lt;&gt;2)+($AA$1084&lt;&gt;2)+($AH$1084&lt;&gt;2)=0,2,IF((($F$1084&lt;&gt;2)*$F$1084+($M$1084&lt;&gt;2)*$M$1084+($T$1084&lt;&gt;2)*$T$1084+($AA$1084&lt;&gt;2)*$AA$1084+($AH$1084&lt;&gt;2)*$AH$1084)/(($F$1084&lt;&gt;2)+($M$1084&lt;&gt;2)+($T$1084&lt;&gt;2)+($AA$1084&lt;&gt;2)+($AH$1084&lt;&gt;2))&gt;=0.5,1,0))</f>
        <v/>
      </c>
      <c r="AP1084" s="8">
        <f>IF(($G$1084&lt;&gt;2)+($N$1084&lt;&gt;2)+($U$1084&lt;&gt;2)+($AB$1084&lt;&gt;2)+($AI$1084&lt;&gt;2)=0,2,IF((($G$1084&lt;&gt;2)*$G$1084+($N$1084&lt;&gt;2)*$N$1084+($U$1084&lt;&gt;2)*$U$1084+($AB$1084&lt;&gt;2)*$AB$1084+($AI$1084&lt;&gt;2)*$AI$1084)/(($G$1084&lt;&gt;2)+($N$1084&lt;&gt;2)+($U$1084&lt;&gt;2)+($AB$1084&lt;&gt;2)+($AI$1084&lt;&gt;2))&gt;=0.5,1,0))</f>
        <v/>
      </c>
      <c r="AR1084" s="16">
        <f>'Ground truth'!$B$5</f>
        <v/>
      </c>
      <c r="AS1084" s="16">
        <f>'Ground truth'!$C$5</f>
        <v/>
      </c>
      <c r="AT1084" s="16">
        <f>'Ground truth'!$D$5</f>
        <v/>
      </c>
      <c r="AU1084" s="16">
        <f>'Ground truth'!$E$5</f>
        <v/>
      </c>
      <c r="AV1084" s="16">
        <f>'Ground truth'!$F$5</f>
        <v/>
      </c>
      <c r="AW1084" s="16">
        <f>'Ground truth'!$G$5</f>
        <v/>
      </c>
    </row>
    <row r="1085">
      <c r="A1085" s="3" t="inlineStr">
        <is>
          <t>Power Subsystem</t>
        </is>
      </c>
      <c r="B1085" s="8" t="n">
        <v>1</v>
      </c>
      <c r="C1085" s="8" t="n">
        <v>1</v>
      </c>
      <c r="D1085" s="8" t="n">
        <v>1</v>
      </c>
      <c r="E1085" s="8" t="n">
        <v>1</v>
      </c>
      <c r="F1085" s="8" t="n">
        <v>0</v>
      </c>
      <c r="G1085" s="8" t="n">
        <v>1</v>
      </c>
      <c r="I1085" s="8" t="n">
        <v>1</v>
      </c>
      <c r="J1085" s="8" t="n">
        <v>1</v>
      </c>
      <c r="K1085" s="8" t="n">
        <v>1</v>
      </c>
      <c r="L1085" s="8" t="n">
        <v>1</v>
      </c>
      <c r="M1085" s="8" t="n">
        <v>0</v>
      </c>
      <c r="N1085" s="8" t="n">
        <v>0</v>
      </c>
      <c r="P1085" s="8" t="n">
        <v>1</v>
      </c>
      <c r="Q1085" s="8" t="n">
        <v>1</v>
      </c>
      <c r="R1085" s="8" t="n">
        <v>1</v>
      </c>
      <c r="S1085" s="8" t="n">
        <v>1</v>
      </c>
      <c r="T1085" s="8" t="n">
        <v>0</v>
      </c>
      <c r="U1085" s="8" t="n">
        <v>0</v>
      </c>
      <c r="W1085" s="8" t="n">
        <v>1</v>
      </c>
      <c r="X1085" s="8" t="n">
        <v>1</v>
      </c>
      <c r="Y1085" s="8" t="n">
        <v>1</v>
      </c>
      <c r="Z1085" s="8" t="n">
        <v>1</v>
      </c>
      <c r="AA1085" s="8" t="n">
        <v>0</v>
      </c>
      <c r="AB1085" s="8" t="n">
        <v>1</v>
      </c>
      <c r="AD1085" s="8" t="n">
        <v>1</v>
      </c>
      <c r="AE1085" s="8" t="n">
        <v>1</v>
      </c>
      <c r="AF1085" s="8" t="n">
        <v>1</v>
      </c>
      <c r="AG1085" s="8" t="n">
        <v>1</v>
      </c>
      <c r="AH1085" s="8" t="n">
        <v>0</v>
      </c>
      <c r="AI1085" s="8" t="n">
        <v>1</v>
      </c>
      <c r="AK1085" s="8">
        <f>IF(($B$1085&lt;&gt;2)+($I$1085&lt;&gt;2)+($P$1085&lt;&gt;2)+($W$1085&lt;&gt;2)+($AD$1085&lt;&gt;2)=0,2,IF((($B$1085&lt;&gt;2)*$B$1085+($I$1085&lt;&gt;2)*$I$1085+($P$1085&lt;&gt;2)*$P$1085+($W$1085&lt;&gt;2)*$W$1085+($AD$1085&lt;&gt;2)*$AD$1085)/(($B$1085&lt;&gt;2)+($I$1085&lt;&gt;2)+($P$1085&lt;&gt;2)+($W$1085&lt;&gt;2)+($AD$1085&lt;&gt;2))&gt;=0.5,1,0))</f>
        <v/>
      </c>
      <c r="AL1085" s="8">
        <f>IF(($C$1085&lt;&gt;2)+($J$1085&lt;&gt;2)+($Q$1085&lt;&gt;2)+($X$1085&lt;&gt;2)+($AE$1085&lt;&gt;2)=0,2,IF((($C$1085&lt;&gt;2)*$C$1085+($J$1085&lt;&gt;2)*$J$1085+($Q$1085&lt;&gt;2)*$Q$1085+($X$1085&lt;&gt;2)*$X$1085+($AE$1085&lt;&gt;2)*$AE$1085)/(($C$1085&lt;&gt;2)+($J$1085&lt;&gt;2)+($Q$1085&lt;&gt;2)+($X$1085&lt;&gt;2)+($AE$1085&lt;&gt;2))&gt;=0.5,1,0))</f>
        <v/>
      </c>
      <c r="AM1085" s="8">
        <f>IF(($D$1085&lt;&gt;2)+($K$1085&lt;&gt;2)+($R$1085&lt;&gt;2)+($Y$1085&lt;&gt;2)+($AF$1085&lt;&gt;2)=0,2,IF((($D$1085&lt;&gt;2)*$D$1085+($K$1085&lt;&gt;2)*$K$1085+($R$1085&lt;&gt;2)*$R$1085+($Y$1085&lt;&gt;2)*$Y$1085+($AF$1085&lt;&gt;2)*$AF$1085)/(($D$1085&lt;&gt;2)+($K$1085&lt;&gt;2)+($R$1085&lt;&gt;2)+($Y$1085&lt;&gt;2)+($AF$1085&lt;&gt;2))&gt;=0.5,1,0))</f>
        <v/>
      </c>
      <c r="AN1085" s="8">
        <f>IF(($E$1085&lt;&gt;2)+($L$1085&lt;&gt;2)+($S$1085&lt;&gt;2)+($Z$1085&lt;&gt;2)+($AG$1085&lt;&gt;2)=0,2,IF((($E$1085&lt;&gt;2)*$E$1085+($L$1085&lt;&gt;2)*$L$1085+($S$1085&lt;&gt;2)*$S$1085+($Z$1085&lt;&gt;2)*$Z$1085+($AG$1085&lt;&gt;2)*$AG$1085)/(($E$1085&lt;&gt;2)+($L$1085&lt;&gt;2)+($S$1085&lt;&gt;2)+($Z$1085&lt;&gt;2)+($AG$1085&lt;&gt;2))&gt;=0.5,1,0))</f>
        <v/>
      </c>
      <c r="AO1085" s="8">
        <f>IF(($F$1085&lt;&gt;2)+($M$1085&lt;&gt;2)+($T$1085&lt;&gt;2)+($AA$1085&lt;&gt;2)+($AH$1085&lt;&gt;2)=0,2,IF((($F$1085&lt;&gt;2)*$F$1085+($M$1085&lt;&gt;2)*$M$1085+($T$1085&lt;&gt;2)*$T$1085+($AA$1085&lt;&gt;2)*$AA$1085+($AH$1085&lt;&gt;2)*$AH$1085)/(($F$1085&lt;&gt;2)+($M$1085&lt;&gt;2)+($T$1085&lt;&gt;2)+($AA$1085&lt;&gt;2)+($AH$1085&lt;&gt;2))&gt;=0.5,1,0))</f>
        <v/>
      </c>
      <c r="AP1085" s="8">
        <f>IF(($G$1085&lt;&gt;2)+($N$1085&lt;&gt;2)+($U$1085&lt;&gt;2)+($AB$1085&lt;&gt;2)+($AI$1085&lt;&gt;2)=0,2,IF((($G$1085&lt;&gt;2)*$G$1085+($N$1085&lt;&gt;2)*$N$1085+($U$1085&lt;&gt;2)*$U$1085+($AB$1085&lt;&gt;2)*$AB$1085+($AI$1085&lt;&gt;2)*$AI$1085)/(($G$1085&lt;&gt;2)+($N$1085&lt;&gt;2)+($U$1085&lt;&gt;2)+($AB$1085&lt;&gt;2)+($AI$1085&lt;&gt;2))&gt;=0.5,1,0))</f>
        <v/>
      </c>
      <c r="AR1085" s="16">
        <f>'Ground truth'!$B$6</f>
        <v/>
      </c>
      <c r="AS1085" s="16">
        <f>'Ground truth'!$C$6</f>
        <v/>
      </c>
      <c r="AT1085" s="16">
        <f>'Ground truth'!$D$6</f>
        <v/>
      </c>
      <c r="AU1085" s="16">
        <f>'Ground truth'!$E$6</f>
        <v/>
      </c>
      <c r="AV1085" s="16">
        <f>'Ground truth'!$F$6</f>
        <v/>
      </c>
      <c r="AW1085" s="16">
        <f>'Ground truth'!$G$6</f>
        <v/>
      </c>
    </row>
    <row r="1086">
      <c r="A1086" s="3" t="inlineStr">
        <is>
          <t>Reaction Wheel</t>
        </is>
      </c>
      <c r="B1086" s="8" t="n">
        <v>1</v>
      </c>
      <c r="C1086" s="8" t="n">
        <v>1</v>
      </c>
      <c r="D1086" s="8" t="n">
        <v>0</v>
      </c>
      <c r="E1086" s="8" t="n">
        <v>0</v>
      </c>
      <c r="F1086" s="8" t="n">
        <v>1</v>
      </c>
      <c r="G1086" s="8" t="n">
        <v>1</v>
      </c>
      <c r="I1086" s="8" t="n">
        <v>1</v>
      </c>
      <c r="J1086" s="8" t="n">
        <v>1</v>
      </c>
      <c r="K1086" s="8" t="n">
        <v>0</v>
      </c>
      <c r="L1086" s="8" t="n">
        <v>0</v>
      </c>
      <c r="M1086" s="8" t="n">
        <v>1</v>
      </c>
      <c r="N1086" s="8" t="n">
        <v>1</v>
      </c>
      <c r="P1086" s="8" t="n">
        <v>1</v>
      </c>
      <c r="Q1086" s="8" t="n">
        <v>1</v>
      </c>
      <c r="R1086" s="8" t="n">
        <v>0</v>
      </c>
      <c r="S1086" s="8" t="n">
        <v>0</v>
      </c>
      <c r="T1086" s="8" t="n">
        <v>1</v>
      </c>
      <c r="U1086" s="8" t="n">
        <v>1</v>
      </c>
      <c r="W1086" s="8" t="n">
        <v>1</v>
      </c>
      <c r="X1086" s="8" t="n">
        <v>1</v>
      </c>
      <c r="Y1086" s="8" t="n">
        <v>0</v>
      </c>
      <c r="Z1086" s="8" t="n">
        <v>0</v>
      </c>
      <c r="AA1086" s="8" t="n">
        <v>1</v>
      </c>
      <c r="AB1086" s="8" t="n">
        <v>1</v>
      </c>
      <c r="AD1086" s="8" t="n">
        <v>1</v>
      </c>
      <c r="AE1086" s="8" t="n">
        <v>1</v>
      </c>
      <c r="AF1086" s="8" t="n">
        <v>0</v>
      </c>
      <c r="AG1086" s="8" t="n">
        <v>0</v>
      </c>
      <c r="AH1086" s="8" t="n">
        <v>1</v>
      </c>
      <c r="AI1086" s="8" t="n">
        <v>1</v>
      </c>
      <c r="AK1086" s="8">
        <f>IF(($B$1086&lt;&gt;2)+($I$1086&lt;&gt;2)+($P$1086&lt;&gt;2)+($W$1086&lt;&gt;2)+($AD$1086&lt;&gt;2)=0,2,IF((($B$1086&lt;&gt;2)*$B$1086+($I$1086&lt;&gt;2)*$I$1086+($P$1086&lt;&gt;2)*$P$1086+($W$1086&lt;&gt;2)*$W$1086+($AD$1086&lt;&gt;2)*$AD$1086)/(($B$1086&lt;&gt;2)+($I$1086&lt;&gt;2)+($P$1086&lt;&gt;2)+($W$1086&lt;&gt;2)+($AD$1086&lt;&gt;2))&gt;=0.5,1,0))</f>
        <v/>
      </c>
      <c r="AL1086" s="8">
        <f>IF(($C$1086&lt;&gt;2)+($J$1086&lt;&gt;2)+($Q$1086&lt;&gt;2)+($X$1086&lt;&gt;2)+($AE$1086&lt;&gt;2)=0,2,IF((($C$1086&lt;&gt;2)*$C$1086+($J$1086&lt;&gt;2)*$J$1086+($Q$1086&lt;&gt;2)*$Q$1086+($X$1086&lt;&gt;2)*$X$1086+($AE$1086&lt;&gt;2)*$AE$1086)/(($C$1086&lt;&gt;2)+($J$1086&lt;&gt;2)+($Q$1086&lt;&gt;2)+($X$1086&lt;&gt;2)+($AE$1086&lt;&gt;2))&gt;=0.5,1,0))</f>
        <v/>
      </c>
      <c r="AM1086" s="8">
        <f>IF(($D$1086&lt;&gt;2)+($K$1086&lt;&gt;2)+($R$1086&lt;&gt;2)+($Y$1086&lt;&gt;2)+($AF$1086&lt;&gt;2)=0,2,IF((($D$1086&lt;&gt;2)*$D$1086+($K$1086&lt;&gt;2)*$K$1086+($R$1086&lt;&gt;2)*$R$1086+($Y$1086&lt;&gt;2)*$Y$1086+($AF$1086&lt;&gt;2)*$AF$1086)/(($D$1086&lt;&gt;2)+($K$1086&lt;&gt;2)+($R$1086&lt;&gt;2)+($Y$1086&lt;&gt;2)+($AF$1086&lt;&gt;2))&gt;=0.5,1,0))</f>
        <v/>
      </c>
      <c r="AN1086" s="8">
        <f>IF(($E$1086&lt;&gt;2)+($L$1086&lt;&gt;2)+($S$1086&lt;&gt;2)+($Z$1086&lt;&gt;2)+($AG$1086&lt;&gt;2)=0,2,IF((($E$1086&lt;&gt;2)*$E$1086+($L$1086&lt;&gt;2)*$L$1086+($S$1086&lt;&gt;2)*$S$1086+($Z$1086&lt;&gt;2)*$Z$1086+($AG$1086&lt;&gt;2)*$AG$1086)/(($E$1086&lt;&gt;2)+($L$1086&lt;&gt;2)+($S$1086&lt;&gt;2)+($Z$1086&lt;&gt;2)+($AG$1086&lt;&gt;2))&gt;=0.5,1,0))</f>
        <v/>
      </c>
      <c r="AO1086" s="8">
        <f>IF(($F$1086&lt;&gt;2)+($M$1086&lt;&gt;2)+($T$1086&lt;&gt;2)+($AA$1086&lt;&gt;2)+($AH$1086&lt;&gt;2)=0,2,IF((($F$1086&lt;&gt;2)*$F$1086+($M$1086&lt;&gt;2)*$M$1086+($T$1086&lt;&gt;2)*$T$1086+($AA$1086&lt;&gt;2)*$AA$1086+($AH$1086&lt;&gt;2)*$AH$1086)/(($F$1086&lt;&gt;2)+($M$1086&lt;&gt;2)+($T$1086&lt;&gt;2)+($AA$1086&lt;&gt;2)+($AH$1086&lt;&gt;2))&gt;=0.5,1,0))</f>
        <v/>
      </c>
      <c r="AP1086" s="8">
        <f>IF(($G$1086&lt;&gt;2)+($N$1086&lt;&gt;2)+($U$1086&lt;&gt;2)+($AB$1086&lt;&gt;2)+($AI$1086&lt;&gt;2)=0,2,IF((($G$1086&lt;&gt;2)*$G$1086+($N$1086&lt;&gt;2)*$N$1086+($U$1086&lt;&gt;2)*$U$1086+($AB$1086&lt;&gt;2)*$AB$1086+($AI$1086&lt;&gt;2)*$AI$1086)/(($G$1086&lt;&gt;2)+($N$1086&lt;&gt;2)+($U$1086&lt;&gt;2)+($AB$1086&lt;&gt;2)+($AI$1086&lt;&gt;2))&gt;=0.5,1,0))</f>
        <v/>
      </c>
      <c r="AR1086" s="16">
        <f>'Ground truth'!$B$7</f>
        <v/>
      </c>
      <c r="AS1086" s="16">
        <f>'Ground truth'!$C$7</f>
        <v/>
      </c>
      <c r="AT1086" s="16">
        <f>'Ground truth'!$D$7</f>
        <v/>
      </c>
      <c r="AU1086" s="16">
        <f>'Ground truth'!$E$7</f>
        <v/>
      </c>
      <c r="AV1086" s="16">
        <f>'Ground truth'!$F$7</f>
        <v/>
      </c>
      <c r="AW1086" s="16">
        <f>'Ground truth'!$G$7</f>
        <v/>
      </c>
    </row>
    <row r="1087">
      <c r="A1087" s="3" t="inlineStr">
        <is>
          <t>GNC Software</t>
        </is>
      </c>
      <c r="B1087" s="8" t="n">
        <v>1</v>
      </c>
      <c r="C1087" s="8" t="n">
        <v>1</v>
      </c>
      <c r="D1087" s="8" t="n">
        <v>0</v>
      </c>
      <c r="E1087" s="8" t="n">
        <v>1</v>
      </c>
      <c r="F1087" s="8" t="n">
        <v>1</v>
      </c>
      <c r="G1087" s="8" t="n">
        <v>1</v>
      </c>
      <c r="I1087" s="8" t="n">
        <v>1</v>
      </c>
      <c r="J1087" s="8" t="n">
        <v>1</v>
      </c>
      <c r="K1087" s="8" t="n">
        <v>0</v>
      </c>
      <c r="L1087" s="8" t="n">
        <v>0</v>
      </c>
      <c r="M1087" s="8" t="n">
        <v>1</v>
      </c>
      <c r="N1087" s="8" t="n">
        <v>1</v>
      </c>
      <c r="P1087" s="8" t="n">
        <v>1</v>
      </c>
      <c r="Q1087" s="8" t="n">
        <v>1</v>
      </c>
      <c r="R1087" s="8" t="n">
        <v>0</v>
      </c>
      <c r="S1087" s="8" t="n">
        <v>0</v>
      </c>
      <c r="T1087" s="8" t="n">
        <v>1</v>
      </c>
      <c r="U1087" s="8" t="n">
        <v>1</v>
      </c>
      <c r="W1087" s="8" t="n">
        <v>1</v>
      </c>
      <c r="X1087" s="8" t="n">
        <v>1</v>
      </c>
      <c r="Y1087" s="8" t="n">
        <v>0</v>
      </c>
      <c r="Z1087" s="8" t="n">
        <v>1</v>
      </c>
      <c r="AA1087" s="8" t="n">
        <v>1</v>
      </c>
      <c r="AB1087" s="8" t="n">
        <v>1</v>
      </c>
      <c r="AD1087" s="8" t="n">
        <v>1</v>
      </c>
      <c r="AE1087" s="8" t="n">
        <v>1</v>
      </c>
      <c r="AF1087" s="8" t="n">
        <v>0</v>
      </c>
      <c r="AG1087" s="8" t="n">
        <v>1</v>
      </c>
      <c r="AH1087" s="8" t="n">
        <v>1</v>
      </c>
      <c r="AI1087" s="8" t="n">
        <v>1</v>
      </c>
      <c r="AK1087" s="8">
        <f>IF(($B$1087&lt;&gt;2)+($I$1087&lt;&gt;2)+($P$1087&lt;&gt;2)+($W$1087&lt;&gt;2)+($AD$1087&lt;&gt;2)=0,2,IF((($B$1087&lt;&gt;2)*$B$1087+($I$1087&lt;&gt;2)*$I$1087+($P$1087&lt;&gt;2)*$P$1087+($W$1087&lt;&gt;2)*$W$1087+($AD$1087&lt;&gt;2)*$AD$1087)/(($B$1087&lt;&gt;2)+($I$1087&lt;&gt;2)+($P$1087&lt;&gt;2)+($W$1087&lt;&gt;2)+($AD$1087&lt;&gt;2))&gt;=0.5,1,0))</f>
        <v/>
      </c>
      <c r="AL1087" s="8">
        <f>IF(($C$1087&lt;&gt;2)+($J$1087&lt;&gt;2)+($Q$1087&lt;&gt;2)+($X$1087&lt;&gt;2)+($AE$1087&lt;&gt;2)=0,2,IF((($C$1087&lt;&gt;2)*$C$1087+($J$1087&lt;&gt;2)*$J$1087+($Q$1087&lt;&gt;2)*$Q$1087+($X$1087&lt;&gt;2)*$X$1087+($AE$1087&lt;&gt;2)*$AE$1087)/(($C$1087&lt;&gt;2)+($J$1087&lt;&gt;2)+($Q$1087&lt;&gt;2)+($X$1087&lt;&gt;2)+($AE$1087&lt;&gt;2))&gt;=0.5,1,0))</f>
        <v/>
      </c>
      <c r="AM1087" s="8">
        <f>IF(($D$1087&lt;&gt;2)+($K$1087&lt;&gt;2)+($R$1087&lt;&gt;2)+($Y$1087&lt;&gt;2)+($AF$1087&lt;&gt;2)=0,2,IF((($D$1087&lt;&gt;2)*$D$1087+($K$1087&lt;&gt;2)*$K$1087+($R$1087&lt;&gt;2)*$R$1087+($Y$1087&lt;&gt;2)*$Y$1087+($AF$1087&lt;&gt;2)*$AF$1087)/(($D$1087&lt;&gt;2)+($K$1087&lt;&gt;2)+($R$1087&lt;&gt;2)+($Y$1087&lt;&gt;2)+($AF$1087&lt;&gt;2))&gt;=0.5,1,0))</f>
        <v/>
      </c>
      <c r="AN1087" s="8">
        <f>IF(($E$1087&lt;&gt;2)+($L$1087&lt;&gt;2)+($S$1087&lt;&gt;2)+($Z$1087&lt;&gt;2)+($AG$1087&lt;&gt;2)=0,2,IF((($E$1087&lt;&gt;2)*$E$1087+($L$1087&lt;&gt;2)*$L$1087+($S$1087&lt;&gt;2)*$S$1087+($Z$1087&lt;&gt;2)*$Z$1087+($AG$1087&lt;&gt;2)*$AG$1087)/(($E$1087&lt;&gt;2)+($L$1087&lt;&gt;2)+($S$1087&lt;&gt;2)+($Z$1087&lt;&gt;2)+($AG$1087&lt;&gt;2))&gt;=0.5,1,0))</f>
        <v/>
      </c>
      <c r="AO1087" s="8">
        <f>IF(($F$1087&lt;&gt;2)+($M$1087&lt;&gt;2)+($T$1087&lt;&gt;2)+($AA$1087&lt;&gt;2)+($AH$1087&lt;&gt;2)=0,2,IF((($F$1087&lt;&gt;2)*$F$1087+($M$1087&lt;&gt;2)*$M$1087+($T$1087&lt;&gt;2)*$T$1087+($AA$1087&lt;&gt;2)*$AA$1087+($AH$1087&lt;&gt;2)*$AH$1087)/(($F$1087&lt;&gt;2)+($M$1087&lt;&gt;2)+($T$1087&lt;&gt;2)+($AA$1087&lt;&gt;2)+($AH$1087&lt;&gt;2))&gt;=0.5,1,0))</f>
        <v/>
      </c>
      <c r="AP1087" s="8">
        <f>IF(($G$1087&lt;&gt;2)+($N$1087&lt;&gt;2)+($U$1087&lt;&gt;2)+($AB$1087&lt;&gt;2)+($AI$1087&lt;&gt;2)=0,2,IF((($G$1087&lt;&gt;2)*$G$1087+($N$1087&lt;&gt;2)*$N$1087+($U$1087&lt;&gt;2)*$U$1087+($AB$1087&lt;&gt;2)*$AB$1087+($AI$1087&lt;&gt;2)*$AI$1087)/(($G$1087&lt;&gt;2)+($N$1087&lt;&gt;2)+($U$1087&lt;&gt;2)+($AB$1087&lt;&gt;2)+($AI$1087&lt;&gt;2))&gt;=0.5,1,0))</f>
        <v/>
      </c>
      <c r="AR1087" s="16">
        <f>'Ground truth'!$B$8</f>
        <v/>
      </c>
      <c r="AS1087" s="16">
        <f>'Ground truth'!$C$8</f>
        <v/>
      </c>
      <c r="AT1087" s="16">
        <f>'Ground truth'!$D$8</f>
        <v/>
      </c>
      <c r="AU1087" s="16">
        <f>'Ground truth'!$E$8</f>
        <v/>
      </c>
      <c r="AV1087" s="16">
        <f>'Ground truth'!$F$8</f>
        <v/>
      </c>
      <c r="AW1087" s="16">
        <f>'Ground truth'!$G$8</f>
        <v/>
      </c>
    </row>
    <row r="1089">
      <c r="A1089" s="17" t="inlineStr">
        <is>
          <t>metrics — confident-only (unsure excluded from denominators)</t>
        </is>
      </c>
      <c r="B1089" s="10" t="inlineStr">
        <is>
          <t>run 1</t>
        </is>
      </c>
      <c r="C1089" s="10" t="inlineStr">
        <is>
          <t>run 2</t>
        </is>
      </c>
      <c r="D1089" s="10" t="inlineStr">
        <is>
          <t>run 3</t>
        </is>
      </c>
      <c r="E1089" s="10" t="inlineStr">
        <is>
          <t>run 4</t>
        </is>
      </c>
      <c r="F1089" s="10" t="inlineStr">
        <is>
          <t>run 5</t>
        </is>
      </c>
      <c r="G1089" s="10" t="inlineStr">
        <is>
          <t>avg-matrix</t>
        </is>
      </c>
      <c r="H1089" s="10" t="inlineStr">
        <is>
          <t>mean</t>
        </is>
      </c>
      <c r="I1089" s="10" t="inlineStr">
        <is>
          <t>std (pop.)</t>
        </is>
      </c>
      <c r="J1089" s="17" t="inlineStr">
        <is>
          <t>notes</t>
        </is>
      </c>
    </row>
    <row r="1090">
      <c r="A1090" s="7" t="inlineStr">
        <is>
          <t>TP</t>
        </is>
      </c>
      <c r="B1090" s="7">
        <f>SUMPRODUCT(($B$1082:$G$1087=1)*('Ground truth'!$B$3:$G$8=1))</f>
        <v/>
      </c>
      <c r="C1090" s="7">
        <f>SUMPRODUCT(($I$1082:$N$1087=1)*('Ground truth'!$B$3:$G$8=1))</f>
        <v/>
      </c>
      <c r="D1090" s="7">
        <f>SUMPRODUCT(($P$1082:$U$1087=1)*('Ground truth'!$B$3:$G$8=1))</f>
        <v/>
      </c>
      <c r="E1090" s="7">
        <f>SUMPRODUCT(($W$1082:$AB$1087=1)*('Ground truth'!$B$3:$G$8=1))</f>
        <v/>
      </c>
      <c r="F1090" s="7">
        <f>SUMPRODUCT(($AD$1082:$AI$1087=1)*('Ground truth'!$B$3:$G$8=1))</f>
        <v/>
      </c>
      <c r="G1090" s="7">
        <f>SUMPRODUCT(($AK$1082:$AP$1087=1)*('Ground truth'!$B$3:$G$8=1))</f>
        <v/>
      </c>
      <c r="H1090" s="12">
        <f>AVERAGE($B$1090:$F$1090)</f>
        <v/>
      </c>
      <c r="I1090" s="12">
        <f>STDEV.P($B$1090:$F$1090)</f>
        <v/>
      </c>
    </row>
    <row r="1091">
      <c r="A1091" s="7" t="inlineStr">
        <is>
          <t>TN</t>
        </is>
      </c>
      <c r="B1091" s="7">
        <f>SUMPRODUCT(($B$1082:$G$1087=0)*('Ground truth'!$B$3:$G$8=0))</f>
        <v/>
      </c>
      <c r="C1091" s="7">
        <f>SUMPRODUCT(($I$1082:$N$1087=0)*('Ground truth'!$B$3:$G$8=0))</f>
        <v/>
      </c>
      <c r="D1091" s="7">
        <f>SUMPRODUCT(($P$1082:$U$1087=0)*('Ground truth'!$B$3:$G$8=0))</f>
        <v/>
      </c>
      <c r="E1091" s="7">
        <f>SUMPRODUCT(($W$1082:$AB$1087=0)*('Ground truth'!$B$3:$G$8=0))</f>
        <v/>
      </c>
      <c r="F1091" s="7">
        <f>SUMPRODUCT(($AD$1082:$AI$1087=0)*('Ground truth'!$B$3:$G$8=0))</f>
        <v/>
      </c>
      <c r="G1091" s="7">
        <f>SUMPRODUCT(($AK$1082:$AP$1087=0)*('Ground truth'!$B$3:$G$8=0))</f>
        <v/>
      </c>
      <c r="H1091" s="12">
        <f>AVERAGE($B$1091:$F$1091)</f>
        <v/>
      </c>
      <c r="I1091" s="12">
        <f>STDEV.P($B$1091:$F$1091)</f>
        <v/>
      </c>
    </row>
    <row r="1092">
      <c r="A1092" s="7" t="inlineStr">
        <is>
          <t>FP</t>
        </is>
      </c>
      <c r="B1092" s="7">
        <f>SUMPRODUCT(($B$1082:$G$1087=1)*('Ground truth'!$B$3:$G$8=0))</f>
        <v/>
      </c>
      <c r="C1092" s="7">
        <f>SUMPRODUCT(($I$1082:$N$1087=1)*('Ground truth'!$B$3:$G$8=0))</f>
        <v/>
      </c>
      <c r="D1092" s="7">
        <f>SUMPRODUCT(($P$1082:$U$1087=1)*('Ground truth'!$B$3:$G$8=0))</f>
        <v/>
      </c>
      <c r="E1092" s="7">
        <f>SUMPRODUCT(($W$1082:$AB$1087=1)*('Ground truth'!$B$3:$G$8=0))</f>
        <v/>
      </c>
      <c r="F1092" s="7">
        <f>SUMPRODUCT(($AD$1082:$AI$1087=1)*('Ground truth'!$B$3:$G$8=0))</f>
        <v/>
      </c>
      <c r="G1092" s="7">
        <f>SUMPRODUCT(($AK$1082:$AP$1087=1)*('Ground truth'!$B$3:$G$8=0))</f>
        <v/>
      </c>
      <c r="H1092" s="12">
        <f>AVERAGE($B$1092:$F$1092)</f>
        <v/>
      </c>
      <c r="I1092" s="12">
        <f>STDEV.P($B$1092:$F$1092)</f>
        <v/>
      </c>
    </row>
    <row r="1093">
      <c r="A1093" s="7" t="inlineStr">
        <is>
          <t>FN</t>
        </is>
      </c>
      <c r="B1093" s="7">
        <f>SUMPRODUCT(($B$1082:$G$1087=0)*('Ground truth'!$B$3:$G$8=1))</f>
        <v/>
      </c>
      <c r="C1093" s="7">
        <f>SUMPRODUCT(($I$1082:$N$1087=0)*('Ground truth'!$B$3:$G$8=1))</f>
        <v/>
      </c>
      <c r="D1093" s="7">
        <f>SUMPRODUCT(($P$1082:$U$1087=0)*('Ground truth'!$B$3:$G$8=1))</f>
        <v/>
      </c>
      <c r="E1093" s="7">
        <f>SUMPRODUCT(($W$1082:$AB$1087=0)*('Ground truth'!$B$3:$G$8=1))</f>
        <v/>
      </c>
      <c r="F1093" s="7">
        <f>SUMPRODUCT(($AD$1082:$AI$1087=0)*('Ground truth'!$B$3:$G$8=1))</f>
        <v/>
      </c>
      <c r="G1093" s="7">
        <f>SUMPRODUCT(($AK$1082:$AP$1087=0)*('Ground truth'!$B$3:$G$8=1))</f>
        <v/>
      </c>
      <c r="H1093" s="12">
        <f>AVERAGE($B$1093:$F$1093)</f>
        <v/>
      </c>
      <c r="I1093" s="12">
        <f>STDEV.P($B$1093:$F$1093)</f>
        <v/>
      </c>
    </row>
    <row r="1094">
      <c r="A1094" s="4" t="inlineStr">
        <is>
          <t>Precision</t>
        </is>
      </c>
      <c r="B1094" s="12">
        <f>IFERROR($B$1090/($B$1090+$B$1092),0)</f>
        <v/>
      </c>
      <c r="C1094" s="12">
        <f>IFERROR($C$1090/($C$1090+$C$1092),0)</f>
        <v/>
      </c>
      <c r="D1094" s="12">
        <f>IFERROR($D$1090/($D$1090+$D$1092),0)</f>
        <v/>
      </c>
      <c r="E1094" s="12">
        <f>IFERROR($E$1090/($E$1090+$E$1092),0)</f>
        <v/>
      </c>
      <c r="F1094" s="12">
        <f>IFERROR($F$1090/($F$1090+$F$1092),0)</f>
        <v/>
      </c>
      <c r="G1094" s="12">
        <f>IFERROR($G$1090/($G$1090+$G$1092),0)</f>
        <v/>
      </c>
      <c r="H1094" s="18">
        <f>AVERAGE($B$1094:$F$1094)</f>
        <v/>
      </c>
      <c r="I1094" s="18">
        <f>STDEV.P($B$1094:$F$1094)</f>
        <v/>
      </c>
    </row>
    <row r="1095">
      <c r="A1095" s="4" t="inlineStr">
        <is>
          <t>Recall</t>
        </is>
      </c>
      <c r="B1095" s="12">
        <f>IFERROR($B$1090/($B$1090+$B$1093),0)</f>
        <v/>
      </c>
      <c r="C1095" s="12">
        <f>IFERROR($C$1090/($C$1090+$C$1093),0)</f>
        <v/>
      </c>
      <c r="D1095" s="12">
        <f>IFERROR($D$1090/($D$1090+$D$1093),0)</f>
        <v/>
      </c>
      <c r="E1095" s="12">
        <f>IFERROR($E$1090/($E$1090+$E$1093),0)</f>
        <v/>
      </c>
      <c r="F1095" s="12">
        <f>IFERROR($F$1090/($F$1090+$F$1093),0)</f>
        <v/>
      </c>
      <c r="G1095" s="12">
        <f>IFERROR($G$1090/($G$1090+$G$1093),0)</f>
        <v/>
      </c>
      <c r="H1095" s="18">
        <f>AVERAGE($B$1095:$F$1095)</f>
        <v/>
      </c>
      <c r="I1095" s="18">
        <f>STDEV.P($B$1095:$F$1095)</f>
        <v/>
      </c>
    </row>
    <row r="1096">
      <c r="A1096" s="4" t="inlineStr">
        <is>
          <t>F1</t>
        </is>
      </c>
      <c r="B1096" s="12">
        <f>IFERROR(2*$B$1094*$B$1095/($B$1094+$B$1095),0)</f>
        <v/>
      </c>
      <c r="C1096" s="12">
        <f>IFERROR(2*$C$1094*$C$1095/($C$1094+$C$1095),0)</f>
        <v/>
      </c>
      <c r="D1096" s="12">
        <f>IFERROR(2*$D$1094*$D$1095/($D$1094+$D$1095),0)</f>
        <v/>
      </c>
      <c r="E1096" s="12">
        <f>IFERROR(2*$E$1094*$E$1095/($E$1094+$E$1095),0)</f>
        <v/>
      </c>
      <c r="F1096" s="12">
        <f>IFERROR(2*$F$1094*$F$1095/($F$1094+$F$1095),0)</f>
        <v/>
      </c>
      <c r="G1096" s="12">
        <f>IFERROR(2*$G$1094*$G$1095/($G$1094+$G$1095),0)</f>
        <v/>
      </c>
      <c r="H1096" s="18">
        <f>AVERAGE($B$1096:$F$1096)</f>
        <v/>
      </c>
      <c r="I1096" s="18">
        <f>STDEV.P($B$1096:$F$1096)</f>
        <v/>
      </c>
    </row>
    <row r="1097">
      <c r="A1097" s="4" t="inlineStr">
        <is>
          <t>Accuracy</t>
        </is>
      </c>
      <c r="B1097" s="12">
        <f>IFERROR(($B$1090+$B$1091)/($B$1090+$B$1091+$B$1092+$B$1093),0)</f>
        <v/>
      </c>
      <c r="C1097" s="12">
        <f>IFERROR(($C$1090+$C$1091)/($C$1090+$C$1091+$C$1092+$C$1093),0)</f>
        <v/>
      </c>
      <c r="D1097" s="12">
        <f>IFERROR(($D$1090+$D$1091)/($D$1090+$D$1091+$D$1092+$D$1093),0)</f>
        <v/>
      </c>
      <c r="E1097" s="12">
        <f>IFERROR(($E$1090+$E$1091)/($E$1090+$E$1091+$E$1092+$E$1093),0)</f>
        <v/>
      </c>
      <c r="F1097" s="12">
        <f>IFERROR(($F$1090+$F$1091)/($F$1090+$F$1091+$F$1092+$F$1093),0)</f>
        <v/>
      </c>
      <c r="G1097" s="12">
        <f>IFERROR(($G$1090+$G$1091)/($G$1090+$G$1091+$G$1092+$G$1093),0)</f>
        <v/>
      </c>
      <c r="H1097" s="18">
        <f>AVERAGE($B$1097:$F$1097)</f>
        <v/>
      </c>
      <c r="I1097" s="18">
        <f>STDEV.P($B$1097:$F$1097)</f>
        <v/>
      </c>
    </row>
    <row r="1098">
      <c r="A1098" s="4" t="inlineStr">
        <is>
          <t>Edit distance</t>
        </is>
      </c>
      <c r="B1098" s="12">
        <f>SUMPRODUCT(ABS('Ground truth'!$B$3:$G$8-$B$1082:$G$1087))</f>
        <v/>
      </c>
      <c r="C1098" s="12">
        <f>SUMPRODUCT(ABS('Ground truth'!$B$3:$G$8-$I$1082:$N$1087))</f>
        <v/>
      </c>
      <c r="D1098" s="12">
        <f>SUMPRODUCT(ABS('Ground truth'!$B$3:$G$8-$P$1082:$U$1087))</f>
        <v/>
      </c>
      <c r="E1098" s="12">
        <f>SUMPRODUCT(ABS('Ground truth'!$B$3:$G$8-$W$1082:$AB$1087))</f>
        <v/>
      </c>
      <c r="F1098" s="12">
        <f>SUMPRODUCT(ABS('Ground truth'!$B$3:$G$8-$AD$1082:$AI$1087))</f>
        <v/>
      </c>
      <c r="G1098" s="12">
        <f>SUMPRODUCT(ABS('Ground truth'!$B$3:$G$8-$AK$1082:$AP$1087))</f>
        <v/>
      </c>
      <c r="H1098" s="18">
        <f>AVERAGE($B$1098:$F$1098)</f>
        <v/>
      </c>
      <c r="I1098" s="18">
        <f>STDEV.P($B$1098:$F$1098)</f>
        <v/>
      </c>
    </row>
    <row r="1099">
      <c r="A1099" s="4" t="inlineStr">
        <is>
          <t>Spectral distance</t>
        </is>
      </c>
      <c r="B1099" s="12">
        <f>SQRT(SUMPRODUCT(('Ground truth'!$J$3:$J$8-$B$1109:$B$1114)^2))</f>
        <v/>
      </c>
      <c r="C1099" s="12">
        <f>SQRT(SUMPRODUCT(('Ground truth'!$J$3:$J$8-$C$1109:$C$1114)^2))</f>
        <v/>
      </c>
      <c r="D1099" s="12">
        <f>SQRT(SUMPRODUCT(('Ground truth'!$J$3:$J$8-$D$1109:$D$1114)^2))</f>
        <v/>
      </c>
      <c r="E1099" s="12">
        <f>SQRT(SUMPRODUCT(('Ground truth'!$J$3:$J$8-$E$1109:$E$1114)^2))</f>
        <v/>
      </c>
      <c r="F1099" s="12">
        <f>SQRT(SUMPRODUCT(('Ground truth'!$J$3:$J$8-$F$1109:$F$1114)^2))</f>
        <v/>
      </c>
      <c r="G1099" s="12">
        <f>SQRT(SUMPRODUCT(('Ground truth'!$J$3:$J$8-$G$1109:$G$1114)^2))</f>
        <v/>
      </c>
      <c r="H1099" s="18">
        <f>AVERAGE($B$1099:$F$1099)</f>
        <v/>
      </c>
      <c r="I1099" s="18">
        <f>STDEV.P($B$1099:$F$1099)</f>
        <v/>
      </c>
    </row>
    <row r="1100">
      <c r="A1100" s="4" t="inlineStr">
        <is>
          <t>Unsure cells</t>
        </is>
      </c>
      <c r="B1100" s="7">
        <f>COUNTIF($B$1082:$G$1087,2)</f>
        <v/>
      </c>
      <c r="C1100" s="7">
        <f>COUNTIF($I$1082:$N$1087,2)</f>
        <v/>
      </c>
      <c r="D1100" s="7">
        <f>COUNTIF($P$1082:$U$1087,2)</f>
        <v/>
      </c>
      <c r="E1100" s="7">
        <f>COUNTIF($W$1082:$AB$1087,2)</f>
        <v/>
      </c>
      <c r="F1100" s="7">
        <f>COUNTIF($AD$1082:$AI$1087,2)</f>
        <v/>
      </c>
      <c r="G1100" s="7">
        <f>COUNTIF($AK$1082:$AP$1087,2)</f>
        <v/>
      </c>
      <c r="H1100" s="12">
        <f>AVERAGE($B$1100:$F$1100)</f>
        <v/>
      </c>
      <c r="I1100" s="12">
        <f>STDEV.P($B$1100:$F$1100)</f>
        <v/>
      </c>
    </row>
    <row r="1101">
      <c r="A1101" s="3" t="inlineStr">
        <is>
          <t>eigenvalues (real part, numpy order; pasted)</t>
        </is>
      </c>
    </row>
    <row r="1102">
      <c r="A1102" s="3" t="inlineStr">
        <is>
          <t xml:space="preserve">  λ1</t>
        </is>
      </c>
      <c r="B1102" s="19" t="n">
        <v>4.85895143523974</v>
      </c>
      <c r="C1102" s="19" t="n">
        <v>4.534418480423113</v>
      </c>
      <c r="D1102" s="19" t="n">
        <v>4.534418480423113</v>
      </c>
      <c r="E1102" s="19" t="n">
        <v>4.85895143523974</v>
      </c>
      <c r="F1102" s="19" t="n">
        <v>4.85895143523974</v>
      </c>
      <c r="G1102" s="19" t="n">
        <v>4.85895143523974</v>
      </c>
    </row>
    <row r="1103">
      <c r="A1103" s="3" t="inlineStr">
        <is>
          <t xml:space="preserve">  λ2</t>
        </is>
      </c>
      <c r="B1103" s="19" t="n">
        <v>1.779159070993388</v>
      </c>
      <c r="C1103" s="19" t="n">
        <v>2.082748288924859</v>
      </c>
      <c r="D1103" s="19" t="n">
        <v>2.082748288924859</v>
      </c>
      <c r="E1103" s="19" t="n">
        <v>1.779159070993388</v>
      </c>
      <c r="F1103" s="19" t="n">
        <v>1.779159070993388</v>
      </c>
      <c r="G1103" s="19" t="n">
        <v>1.779159070993388</v>
      </c>
    </row>
    <row r="1104">
      <c r="A1104" s="3" t="inlineStr">
        <is>
          <t xml:space="preserve">  λ3</t>
        </is>
      </c>
      <c r="B1104" s="19" t="n">
        <v>0.6208543684427105</v>
      </c>
      <c r="C1104" s="19" t="n">
        <v>0.5928546006786007</v>
      </c>
      <c r="D1104" s="19" t="n">
        <v>0.5928546006786007</v>
      </c>
      <c r="E1104" s="19" t="n">
        <v>0.6208543684427105</v>
      </c>
      <c r="F1104" s="19" t="n">
        <v>0.6208543684427105</v>
      </c>
      <c r="G1104" s="19" t="n">
        <v>0.6208543684427105</v>
      </c>
    </row>
    <row r="1105">
      <c r="A1105" s="3" t="inlineStr">
        <is>
          <t xml:space="preserve">  λ4</t>
        </is>
      </c>
      <c r="B1105" s="19" t="n">
        <v>-0.4758147350784146</v>
      </c>
      <c r="C1105" s="19" t="n">
        <v>-0.5110527852080763</v>
      </c>
      <c r="D1105" s="19" t="n">
        <v>-0.5110527852080763</v>
      </c>
      <c r="E1105" s="19" t="n">
        <v>-0.4758147350784146</v>
      </c>
      <c r="F1105" s="19" t="n">
        <v>-0.4758147350784146</v>
      </c>
      <c r="G1105" s="19" t="n">
        <v>-0.4758147350784146</v>
      </c>
    </row>
    <row r="1106">
      <c r="A1106" s="3" t="inlineStr">
        <is>
          <t xml:space="preserve">  λ5</t>
        </is>
      </c>
      <c r="B1106" s="19" t="n">
        <v>-0.7831501395974247</v>
      </c>
      <c r="C1106" s="19" t="n">
        <v>-0.6989685848185001</v>
      </c>
      <c r="D1106" s="19" t="n">
        <v>-0.6989685848185001</v>
      </c>
      <c r="E1106" s="19" t="n">
        <v>-0.7831501395974247</v>
      </c>
      <c r="F1106" s="19" t="n">
        <v>-0.7831501395974247</v>
      </c>
      <c r="G1106" s="19" t="n">
        <v>-0.7831501395974247</v>
      </c>
    </row>
    <row r="1107">
      <c r="A1107" s="3" t="inlineStr">
        <is>
          <t xml:space="preserve">  λ6</t>
        </is>
      </c>
      <c r="B1107" s="19" t="n">
        <v>-2.306783671319168e-17</v>
      </c>
      <c r="C1107" s="19" t="n">
        <v>0</v>
      </c>
      <c r="D1107" s="19" t="n">
        <v>0</v>
      </c>
      <c r="E1107" s="19" t="n">
        <v>-2.306783671319168e-17</v>
      </c>
      <c r="F1107" s="19" t="n">
        <v>-2.306783671319168e-17</v>
      </c>
      <c r="G1107" s="19" t="n">
        <v>-2.306783671319168e-17</v>
      </c>
    </row>
    <row r="1108">
      <c r="A1108" s="3" t="inlineStr">
        <is>
          <t>eigenvalues sorted desc (LARGE)</t>
        </is>
      </c>
    </row>
    <row r="1109">
      <c r="A1109" s="3" t="inlineStr">
        <is>
          <t xml:space="preserve">  λ(1)</t>
        </is>
      </c>
      <c r="B1109" s="19">
        <f>LARGE($B$1102:$B$1107,1)</f>
        <v/>
      </c>
      <c r="C1109" s="19">
        <f>LARGE($C$1102:$C$1107,1)</f>
        <v/>
      </c>
      <c r="D1109" s="19">
        <f>LARGE($D$1102:$D$1107,1)</f>
        <v/>
      </c>
      <c r="E1109" s="19">
        <f>LARGE($E$1102:$E$1107,1)</f>
        <v/>
      </c>
      <c r="F1109" s="19">
        <f>LARGE($F$1102:$F$1107,1)</f>
        <v/>
      </c>
      <c r="G1109" s="19">
        <f>LARGE($G$1102:$G$1107,1)</f>
        <v/>
      </c>
    </row>
    <row r="1110">
      <c r="A1110" s="3" t="inlineStr">
        <is>
          <t xml:space="preserve">  λ(2)</t>
        </is>
      </c>
      <c r="B1110" s="19">
        <f>LARGE($B$1102:$B$1107,2)</f>
        <v/>
      </c>
      <c r="C1110" s="19">
        <f>LARGE($C$1102:$C$1107,2)</f>
        <v/>
      </c>
      <c r="D1110" s="19">
        <f>LARGE($D$1102:$D$1107,2)</f>
        <v/>
      </c>
      <c r="E1110" s="19">
        <f>LARGE($E$1102:$E$1107,2)</f>
        <v/>
      </c>
      <c r="F1110" s="19">
        <f>LARGE($F$1102:$F$1107,2)</f>
        <v/>
      </c>
      <c r="G1110" s="19">
        <f>LARGE($G$1102:$G$1107,2)</f>
        <v/>
      </c>
    </row>
    <row r="1111">
      <c r="A1111" s="3" t="inlineStr">
        <is>
          <t xml:space="preserve">  λ(3)</t>
        </is>
      </c>
      <c r="B1111" s="19">
        <f>LARGE($B$1102:$B$1107,3)</f>
        <v/>
      </c>
      <c r="C1111" s="19">
        <f>LARGE($C$1102:$C$1107,3)</f>
        <v/>
      </c>
      <c r="D1111" s="19">
        <f>LARGE($D$1102:$D$1107,3)</f>
        <v/>
      </c>
      <c r="E1111" s="19">
        <f>LARGE($E$1102:$E$1107,3)</f>
        <v/>
      </c>
      <c r="F1111" s="19">
        <f>LARGE($F$1102:$F$1107,3)</f>
        <v/>
      </c>
      <c r="G1111" s="19">
        <f>LARGE($G$1102:$G$1107,3)</f>
        <v/>
      </c>
    </row>
    <row r="1112">
      <c r="A1112" s="3" t="inlineStr">
        <is>
          <t xml:space="preserve">  λ(4)</t>
        </is>
      </c>
      <c r="B1112" s="19">
        <f>LARGE($B$1102:$B$1107,4)</f>
        <v/>
      </c>
      <c r="C1112" s="19">
        <f>LARGE($C$1102:$C$1107,4)</f>
        <v/>
      </c>
      <c r="D1112" s="19">
        <f>LARGE($D$1102:$D$1107,4)</f>
        <v/>
      </c>
      <c r="E1112" s="19">
        <f>LARGE($E$1102:$E$1107,4)</f>
        <v/>
      </c>
      <c r="F1112" s="19">
        <f>LARGE($F$1102:$F$1107,4)</f>
        <v/>
      </c>
      <c r="G1112" s="19">
        <f>LARGE($G$1102:$G$1107,4)</f>
        <v/>
      </c>
    </row>
    <row r="1113">
      <c r="A1113" s="3" t="inlineStr">
        <is>
          <t xml:space="preserve">  λ(5)</t>
        </is>
      </c>
      <c r="B1113" s="19">
        <f>LARGE($B$1102:$B$1107,5)</f>
        <v/>
      </c>
      <c r="C1113" s="19">
        <f>LARGE($C$1102:$C$1107,5)</f>
        <v/>
      </c>
      <c r="D1113" s="19">
        <f>LARGE($D$1102:$D$1107,5)</f>
        <v/>
      </c>
      <c r="E1113" s="19">
        <f>LARGE($E$1102:$E$1107,5)</f>
        <v/>
      </c>
      <c r="F1113" s="19">
        <f>LARGE($F$1102:$F$1107,5)</f>
        <v/>
      </c>
      <c r="G1113" s="19">
        <f>LARGE($G$1102:$G$1107,5)</f>
        <v/>
      </c>
    </row>
    <row r="1114">
      <c r="A1114" s="3" t="inlineStr">
        <is>
          <t xml:space="preserve">  λ(6)</t>
        </is>
      </c>
      <c r="B1114" s="19">
        <f>LARGE($B$1102:$B$1107,6)</f>
        <v/>
      </c>
      <c r="C1114" s="19">
        <f>LARGE($C$1102:$C$1107,6)</f>
        <v/>
      </c>
      <c r="D1114" s="19">
        <f>LARGE($D$1102:$D$1107,6)</f>
        <v/>
      </c>
      <c r="E1114" s="19">
        <f>LARGE($E$1102:$E$1107,6)</f>
        <v/>
      </c>
      <c r="F1114" s="19">
        <f>LARGE($F$1102:$F$1107,6)</f>
        <v/>
      </c>
      <c r="G1114" s="19">
        <f>LARGE($G$1102:$G$1107,6)</f>
        <v/>
      </c>
    </row>
    <row r="1115">
      <c r="A1115" s="3" t="inlineStr">
        <is>
          <t>check: Σeig − trace (→0)</t>
        </is>
      </c>
      <c r="B1115" s="3">
        <f>ROUND(SUM($B$1102:$B$1107)-($B$1082+$C$1083+$D$1084+$E$1085+$F$1086+$G$1087),6)</f>
        <v/>
      </c>
      <c r="C1115" s="3">
        <f>ROUND(SUM($C$1102:$C$1107)-($I$1082+$J$1083+$K$1084+$L$1085+$M$1086+$N$1087),6)</f>
        <v/>
      </c>
      <c r="D1115" s="3">
        <f>ROUND(SUM($D$1102:$D$1107)-($P$1082+$Q$1083+$R$1084+$S$1085+$T$1086+$U$1087),6)</f>
        <v/>
      </c>
      <c r="E1115" s="3">
        <f>ROUND(SUM($E$1102:$E$1107)-($W$1082+$X$1083+$Y$1084+$Z$1085+$AA$1086+$AB$1087),6)</f>
        <v/>
      </c>
      <c r="F1115" s="3">
        <f>ROUND(SUM($F$1102:$F$1107)-($AD$1082+$AE$1083+$AF$1084+$AG$1085+$AH$1086+$AI$1087),6)</f>
        <v/>
      </c>
      <c r="G1115" s="3">
        <f>ROUND(SUM($G$1102:$G$1107)-($AK$1082+$AL$1083+$AM$1084+$AN$1085+$AO$1086+$AP$1087),6)</f>
        <v/>
      </c>
    </row>
    <row r="1116">
      <c r="A1116" s="3" t="inlineStr">
        <is>
          <t>check: Πeig − det (→0)</t>
        </is>
      </c>
      <c r="B1116" s="3">
        <f>ROUND(MDETERM($B$1082:$G$1087)-PRODUCT($B$1102:$B$1107),6)</f>
        <v/>
      </c>
      <c r="C1116" s="3">
        <f>ROUND(MDETERM($I$1082:$N$1087)-PRODUCT($C$1102:$C$1107),6)</f>
        <v/>
      </c>
      <c r="D1116" s="3">
        <f>ROUND(MDETERM($P$1082:$U$1087)-PRODUCT($D$1102:$D$1107),6)</f>
        <v/>
      </c>
      <c r="E1116" s="3">
        <f>ROUND(MDETERM($W$1082:$AB$1087)-PRODUCT($E$1102:$E$1107),6)</f>
        <v/>
      </c>
      <c r="F1116" s="3">
        <f>ROUND(MDETERM($AD$1082:$AI$1087)-PRODUCT($F$1102:$F$1107),6)</f>
        <v/>
      </c>
      <c r="G1116" s="3">
        <f>ROUND(MDETERM($AK$1082:$AP$1087)-PRODUCT($G$1102:$G$1107),6)</f>
        <v/>
      </c>
    </row>
    <row r="1117">
      <c r="A1117" s="3" t="inlineStr">
        <is>
          <t>complex eigenvalues?</t>
        </is>
      </c>
      <c r="B1117" s="3" t="inlineStr"/>
      <c r="C1117" s="3" t="inlineStr"/>
      <c r="D1117" s="3" t="inlineStr"/>
      <c r="E1117" s="3" t="inlineStr"/>
      <c r="F1117" s="3" t="inlineStr"/>
      <c r="G1117" s="3" t="inlineStr"/>
    </row>
    <row r="1118">
      <c r="A1118" s="3" t="inlineStr">
        <is>
          <t>check: det(M − λᵢI) per sorted λ (→0)</t>
        </is>
      </c>
    </row>
    <row r="1119">
      <c r="A1119" s="3" t="inlineStr">
        <is>
          <t xml:space="preserve">  det(M − λ(1)I)</t>
        </is>
      </c>
      <c r="B1119" s="3">
        <f t="array" ref="B1119">ROUND(MDETERM($B$1082:$G$1087-$B$1109*MUNIT(6)),6)</f>
        <v/>
      </c>
      <c r="C1119" s="3">
        <f t="array" ref="C1119">ROUND(MDETERM($I$1082:$N$1087-$C$1109*MUNIT(6)),6)</f>
        <v/>
      </c>
      <c r="D1119" s="3">
        <f t="array" ref="D1119">ROUND(MDETERM($P$1082:$U$1087-$D$1109*MUNIT(6)),6)</f>
        <v/>
      </c>
      <c r="E1119" s="3">
        <f t="array" ref="E1119">ROUND(MDETERM($W$1082:$AB$1087-$E$1109*MUNIT(6)),6)</f>
        <v/>
      </c>
      <c r="F1119" s="3">
        <f t="array" ref="F1119">ROUND(MDETERM($AD$1082:$AI$1087-$F$1109*MUNIT(6)),6)</f>
        <v/>
      </c>
      <c r="G1119" s="3">
        <f t="array" ref="G1119">ROUND(MDETERM($AK$1082:$AP$1087-$G$1109*MUNIT(6)),6)</f>
        <v/>
      </c>
    </row>
    <row r="1120">
      <c r="A1120" s="3" t="inlineStr">
        <is>
          <t xml:space="preserve">  det(M − λ(2)I)</t>
        </is>
      </c>
      <c r="B1120" s="3">
        <f t="array" ref="B1120">ROUND(MDETERM($B$1082:$G$1087-$B$1110*MUNIT(6)),6)</f>
        <v/>
      </c>
      <c r="C1120" s="3">
        <f t="array" ref="C1120">ROUND(MDETERM($I$1082:$N$1087-$C$1110*MUNIT(6)),6)</f>
        <v/>
      </c>
      <c r="D1120" s="3">
        <f t="array" ref="D1120">ROUND(MDETERM($P$1082:$U$1087-$D$1110*MUNIT(6)),6)</f>
        <v/>
      </c>
      <c r="E1120" s="3">
        <f t="array" ref="E1120">ROUND(MDETERM($W$1082:$AB$1087-$E$1110*MUNIT(6)),6)</f>
        <v/>
      </c>
      <c r="F1120" s="3">
        <f t="array" ref="F1120">ROUND(MDETERM($AD$1082:$AI$1087-$F$1110*MUNIT(6)),6)</f>
        <v/>
      </c>
      <c r="G1120" s="3">
        <f t="array" ref="G1120">ROUND(MDETERM($AK$1082:$AP$1087-$G$1110*MUNIT(6)),6)</f>
        <v/>
      </c>
    </row>
    <row r="1121">
      <c r="A1121" s="3" t="inlineStr">
        <is>
          <t xml:space="preserve">  det(M − λ(3)I)</t>
        </is>
      </c>
      <c r="B1121" s="3">
        <f t="array" ref="B1121">ROUND(MDETERM($B$1082:$G$1087-$B$1111*MUNIT(6)),6)</f>
        <v/>
      </c>
      <c r="C1121" s="3">
        <f t="array" ref="C1121">ROUND(MDETERM($I$1082:$N$1087-$C$1111*MUNIT(6)),6)</f>
        <v/>
      </c>
      <c r="D1121" s="3">
        <f t="array" ref="D1121">ROUND(MDETERM($P$1082:$U$1087-$D$1111*MUNIT(6)),6)</f>
        <v/>
      </c>
      <c r="E1121" s="3">
        <f t="array" ref="E1121">ROUND(MDETERM($W$1082:$AB$1087-$E$1111*MUNIT(6)),6)</f>
        <v/>
      </c>
      <c r="F1121" s="3">
        <f t="array" ref="F1121">ROUND(MDETERM($AD$1082:$AI$1087-$F$1111*MUNIT(6)),6)</f>
        <v/>
      </c>
      <c r="G1121" s="3">
        <f t="array" ref="G1121">ROUND(MDETERM($AK$1082:$AP$1087-$G$1111*MUNIT(6)),6)</f>
        <v/>
      </c>
    </row>
    <row r="1122">
      <c r="A1122" s="3" t="inlineStr">
        <is>
          <t xml:space="preserve">  det(M − λ(4)I)</t>
        </is>
      </c>
      <c r="B1122" s="3">
        <f t="array" ref="B1122">ROUND(MDETERM($B$1082:$G$1087-$B$1112*MUNIT(6)),6)</f>
        <v/>
      </c>
      <c r="C1122" s="3">
        <f t="array" ref="C1122">ROUND(MDETERM($I$1082:$N$1087-$C$1112*MUNIT(6)),6)</f>
        <v/>
      </c>
      <c r="D1122" s="3">
        <f t="array" ref="D1122">ROUND(MDETERM($P$1082:$U$1087-$D$1112*MUNIT(6)),6)</f>
        <v/>
      </c>
      <c r="E1122" s="3">
        <f t="array" ref="E1122">ROUND(MDETERM($W$1082:$AB$1087-$E$1112*MUNIT(6)),6)</f>
        <v/>
      </c>
      <c r="F1122" s="3">
        <f t="array" ref="F1122">ROUND(MDETERM($AD$1082:$AI$1087-$F$1112*MUNIT(6)),6)</f>
        <v/>
      </c>
      <c r="G1122" s="3">
        <f t="array" ref="G1122">ROUND(MDETERM($AK$1082:$AP$1087-$G$1112*MUNIT(6)),6)</f>
        <v/>
      </c>
    </row>
    <row r="1123">
      <c r="A1123" s="3" t="inlineStr">
        <is>
          <t xml:space="preserve">  det(M − λ(5)I)</t>
        </is>
      </c>
      <c r="B1123" s="3">
        <f t="array" ref="B1123">ROUND(MDETERM($B$1082:$G$1087-$B$1113*MUNIT(6)),6)</f>
        <v/>
      </c>
      <c r="C1123" s="3">
        <f t="array" ref="C1123">ROUND(MDETERM($I$1082:$N$1087-$C$1113*MUNIT(6)),6)</f>
        <v/>
      </c>
      <c r="D1123" s="3">
        <f t="array" ref="D1123">ROUND(MDETERM($P$1082:$U$1087-$D$1113*MUNIT(6)),6)</f>
        <v/>
      </c>
      <c r="E1123" s="3">
        <f t="array" ref="E1123">ROUND(MDETERM($W$1082:$AB$1087-$E$1113*MUNIT(6)),6)</f>
        <v/>
      </c>
      <c r="F1123" s="3">
        <f t="array" ref="F1123">ROUND(MDETERM($AD$1082:$AI$1087-$F$1113*MUNIT(6)),6)</f>
        <v/>
      </c>
      <c r="G1123" s="3">
        <f t="array" ref="G1123">ROUND(MDETERM($AK$1082:$AP$1087-$G$1113*MUNIT(6)),6)</f>
        <v/>
      </c>
    </row>
    <row r="1124">
      <c r="A1124" s="3" t="inlineStr">
        <is>
          <t xml:space="preserve">  det(M − λ(6)I)</t>
        </is>
      </c>
      <c r="B1124" s="3">
        <f t="array" ref="B1124">ROUND(MDETERM($B$1082:$G$1087-$B$1114*MUNIT(6)),6)</f>
        <v/>
      </c>
      <c r="C1124" s="3">
        <f t="array" ref="C1124">ROUND(MDETERM($I$1082:$N$1087-$C$1114*MUNIT(6)),6)</f>
        <v/>
      </c>
      <c r="D1124" s="3">
        <f t="array" ref="D1124">ROUND(MDETERM($P$1082:$U$1087-$D$1114*MUNIT(6)),6)</f>
        <v/>
      </c>
      <c r="E1124" s="3">
        <f t="array" ref="E1124">ROUND(MDETERM($W$1082:$AB$1087-$E$1114*MUNIT(6)),6)</f>
        <v/>
      </c>
      <c r="F1124" s="3">
        <f t="array" ref="F1124">ROUND(MDETERM($AD$1082:$AI$1087-$F$1114*MUNIT(6)),6)</f>
        <v/>
      </c>
      <c r="G1124" s="3">
        <f t="array" ref="G1124">ROUND(MDETERM($AK$1082:$AP$1087-$G$1114*MUNIT(6)),6)</f>
        <v/>
      </c>
    </row>
    <row r="1128" ht="16" customHeight="1">
      <c r="A1128" s="14" t="inlineStr">
        <is>
          <t>RAG R1-R3 | mixtral:8x22b</t>
        </is>
      </c>
      <c r="B1128" s="9" t="inlineStr">
        <is>
          <t>run 1 (raw, pasted)</t>
        </is>
      </c>
      <c r="I1128" s="9" t="inlineStr">
        <is>
          <t>run 2 (raw, pasted)</t>
        </is>
      </c>
      <c r="P1128" s="9" t="inlineStr">
        <is>
          <t>run 3 (raw, pasted)</t>
        </is>
      </c>
      <c r="W1128" s="9" t="inlineStr">
        <is>
          <t>run 4 (raw, pasted)</t>
        </is>
      </c>
      <c r="AD1128" s="9" t="inlineStr">
        <is>
          <t>run 5 (raw, pasted)</t>
        </is>
      </c>
      <c r="AK1128" s="9" t="inlineStr">
        <is>
          <t>Step2 average matrix (formula)</t>
        </is>
      </c>
      <c r="AR1128" s="9" t="inlineStr">
        <is>
          <t>ground truth (reference)</t>
        </is>
      </c>
    </row>
    <row r="1129" ht="60" customHeight="1">
      <c r="B1129" s="15" t="inlineStr">
        <is>
          <t>Spacecraft</t>
        </is>
      </c>
      <c r="C1129" s="15" t="inlineStr">
        <is>
          <t>Guidance, Navigation, and Control (GNC) Subsystem</t>
        </is>
      </c>
      <c r="D1129" s="15" t="inlineStr">
        <is>
          <t>Propulsion Subsystem</t>
        </is>
      </c>
      <c r="E1129" s="15" t="inlineStr">
        <is>
          <t>Power Subsystem</t>
        </is>
      </c>
      <c r="F1129" s="15" t="inlineStr">
        <is>
          <t>Reaction Wheel</t>
        </is>
      </c>
      <c r="G1129" s="15" t="inlineStr">
        <is>
          <t>GNC Software</t>
        </is>
      </c>
      <c r="I1129" s="15" t="inlineStr">
        <is>
          <t>Spacecraft</t>
        </is>
      </c>
      <c r="J1129" s="15" t="inlineStr">
        <is>
          <t>Guidance, Navigation, and Control (GNC) Subsystem</t>
        </is>
      </c>
      <c r="K1129" s="15" t="inlineStr">
        <is>
          <t>Propulsion Subsystem</t>
        </is>
      </c>
      <c r="L1129" s="15" t="inlineStr">
        <is>
          <t>Power Subsystem</t>
        </is>
      </c>
      <c r="M1129" s="15" t="inlineStr">
        <is>
          <t>Reaction Wheel</t>
        </is>
      </c>
      <c r="N1129" s="15" t="inlineStr">
        <is>
          <t>GNC Software</t>
        </is>
      </c>
      <c r="P1129" s="15" t="inlineStr">
        <is>
          <t>Spacecraft</t>
        </is>
      </c>
      <c r="Q1129" s="15" t="inlineStr">
        <is>
          <t>Guidance, Navigation, and Control (GNC) Subsystem</t>
        </is>
      </c>
      <c r="R1129" s="15" t="inlineStr">
        <is>
          <t>Propulsion Subsystem</t>
        </is>
      </c>
      <c r="S1129" s="15" t="inlineStr">
        <is>
          <t>Power Subsystem</t>
        </is>
      </c>
      <c r="T1129" s="15" t="inlineStr">
        <is>
          <t>Reaction Wheel</t>
        </is>
      </c>
      <c r="U1129" s="15" t="inlineStr">
        <is>
          <t>GNC Software</t>
        </is>
      </c>
      <c r="W1129" s="15" t="inlineStr">
        <is>
          <t>Spacecraft</t>
        </is>
      </c>
      <c r="X1129" s="15" t="inlineStr">
        <is>
          <t>Guidance, Navigation, and Control (GNC) Subsystem</t>
        </is>
      </c>
      <c r="Y1129" s="15" t="inlineStr">
        <is>
          <t>Propulsion Subsystem</t>
        </is>
      </c>
      <c r="Z1129" s="15" t="inlineStr">
        <is>
          <t>Power Subsystem</t>
        </is>
      </c>
      <c r="AA1129" s="15" t="inlineStr">
        <is>
          <t>Reaction Wheel</t>
        </is>
      </c>
      <c r="AB1129" s="15" t="inlineStr">
        <is>
          <t>GNC Software</t>
        </is>
      </c>
      <c r="AD1129" s="15" t="inlineStr">
        <is>
          <t>Spacecraft</t>
        </is>
      </c>
      <c r="AE1129" s="15" t="inlineStr">
        <is>
          <t>Guidance, Navigation, and Control (GNC) Subsystem</t>
        </is>
      </c>
      <c r="AF1129" s="15" t="inlineStr">
        <is>
          <t>Propulsion Subsystem</t>
        </is>
      </c>
      <c r="AG1129" s="15" t="inlineStr">
        <is>
          <t>Power Subsystem</t>
        </is>
      </c>
      <c r="AH1129" s="15" t="inlineStr">
        <is>
          <t>Reaction Wheel</t>
        </is>
      </c>
      <c r="AI1129" s="15" t="inlineStr">
        <is>
          <t>GNC Software</t>
        </is>
      </c>
      <c r="AK1129" s="15" t="inlineStr">
        <is>
          <t>Spacecraft</t>
        </is>
      </c>
      <c r="AL1129" s="15" t="inlineStr">
        <is>
          <t>Guidance, Navigation, and Control (GNC) Subsystem</t>
        </is>
      </c>
      <c r="AM1129" s="15" t="inlineStr">
        <is>
          <t>Propulsion Subsystem</t>
        </is>
      </c>
      <c r="AN1129" s="15" t="inlineStr">
        <is>
          <t>Power Subsystem</t>
        </is>
      </c>
      <c r="AO1129" s="15" t="inlineStr">
        <is>
          <t>Reaction Wheel</t>
        </is>
      </c>
      <c r="AP1129" s="15" t="inlineStr">
        <is>
          <t>GNC Software</t>
        </is>
      </c>
    </row>
    <row r="1130">
      <c r="A1130" s="3" t="inlineStr">
        <is>
          <t>Spacecraft</t>
        </is>
      </c>
      <c r="B1130" s="8" t="n">
        <v>1</v>
      </c>
      <c r="C1130" s="8" t="n">
        <v>1</v>
      </c>
      <c r="D1130" s="8" t="n">
        <v>1</v>
      </c>
      <c r="E1130" s="8" t="n">
        <v>1</v>
      </c>
      <c r="F1130" s="8" t="n">
        <v>1</v>
      </c>
      <c r="G1130" s="8" t="n">
        <v>1</v>
      </c>
      <c r="I1130" s="8" t="n">
        <v>1</v>
      </c>
      <c r="J1130" s="8" t="n">
        <v>1</v>
      </c>
      <c r="K1130" s="8" t="n">
        <v>1</v>
      </c>
      <c r="L1130" s="8" t="n">
        <v>1</v>
      </c>
      <c r="M1130" s="8" t="n">
        <v>1</v>
      </c>
      <c r="N1130" s="8" t="n">
        <v>1</v>
      </c>
      <c r="P1130" s="8" t="n">
        <v>1</v>
      </c>
      <c r="Q1130" s="8" t="n">
        <v>1</v>
      </c>
      <c r="R1130" s="8" t="n">
        <v>1</v>
      </c>
      <c r="S1130" s="8" t="n">
        <v>1</v>
      </c>
      <c r="T1130" s="8" t="n">
        <v>1</v>
      </c>
      <c r="U1130" s="8" t="n">
        <v>1</v>
      </c>
      <c r="W1130" s="8" t="n">
        <v>1</v>
      </c>
      <c r="X1130" s="8" t="n">
        <v>1</v>
      </c>
      <c r="Y1130" s="8" t="n">
        <v>1</v>
      </c>
      <c r="Z1130" s="8" t="n">
        <v>1</v>
      </c>
      <c r="AA1130" s="8" t="n">
        <v>1</v>
      </c>
      <c r="AB1130" s="8" t="n">
        <v>1</v>
      </c>
      <c r="AD1130" s="8" t="n">
        <v>1</v>
      </c>
      <c r="AE1130" s="8" t="n">
        <v>1</v>
      </c>
      <c r="AF1130" s="8" t="n">
        <v>1</v>
      </c>
      <c r="AG1130" s="8" t="n">
        <v>1</v>
      </c>
      <c r="AH1130" s="8" t="n">
        <v>1</v>
      </c>
      <c r="AI1130" s="8" t="n">
        <v>1</v>
      </c>
      <c r="AK1130" s="8">
        <f>IF(($B$1130&lt;&gt;2)+($I$1130&lt;&gt;2)+($P$1130&lt;&gt;2)+($W$1130&lt;&gt;2)+($AD$1130&lt;&gt;2)=0,2,IF((($B$1130&lt;&gt;2)*$B$1130+($I$1130&lt;&gt;2)*$I$1130+($P$1130&lt;&gt;2)*$P$1130+($W$1130&lt;&gt;2)*$W$1130+($AD$1130&lt;&gt;2)*$AD$1130)/(($B$1130&lt;&gt;2)+($I$1130&lt;&gt;2)+($P$1130&lt;&gt;2)+($W$1130&lt;&gt;2)+($AD$1130&lt;&gt;2))&gt;=0.5,1,0))</f>
        <v/>
      </c>
      <c r="AL1130" s="8">
        <f>IF(($C$1130&lt;&gt;2)+($J$1130&lt;&gt;2)+($Q$1130&lt;&gt;2)+($X$1130&lt;&gt;2)+($AE$1130&lt;&gt;2)=0,2,IF((($C$1130&lt;&gt;2)*$C$1130+($J$1130&lt;&gt;2)*$J$1130+($Q$1130&lt;&gt;2)*$Q$1130+($X$1130&lt;&gt;2)*$X$1130+($AE$1130&lt;&gt;2)*$AE$1130)/(($C$1130&lt;&gt;2)+($J$1130&lt;&gt;2)+($Q$1130&lt;&gt;2)+($X$1130&lt;&gt;2)+($AE$1130&lt;&gt;2))&gt;=0.5,1,0))</f>
        <v/>
      </c>
      <c r="AM1130" s="8">
        <f>IF(($D$1130&lt;&gt;2)+($K$1130&lt;&gt;2)+($R$1130&lt;&gt;2)+($Y$1130&lt;&gt;2)+($AF$1130&lt;&gt;2)=0,2,IF((($D$1130&lt;&gt;2)*$D$1130+($K$1130&lt;&gt;2)*$K$1130+($R$1130&lt;&gt;2)*$R$1130+($Y$1130&lt;&gt;2)*$Y$1130+($AF$1130&lt;&gt;2)*$AF$1130)/(($D$1130&lt;&gt;2)+($K$1130&lt;&gt;2)+($R$1130&lt;&gt;2)+($Y$1130&lt;&gt;2)+($AF$1130&lt;&gt;2))&gt;=0.5,1,0))</f>
        <v/>
      </c>
      <c r="AN1130" s="8">
        <f>IF(($E$1130&lt;&gt;2)+($L$1130&lt;&gt;2)+($S$1130&lt;&gt;2)+($Z$1130&lt;&gt;2)+($AG$1130&lt;&gt;2)=0,2,IF((($E$1130&lt;&gt;2)*$E$1130+($L$1130&lt;&gt;2)*$L$1130+($S$1130&lt;&gt;2)*$S$1130+($Z$1130&lt;&gt;2)*$Z$1130+($AG$1130&lt;&gt;2)*$AG$1130)/(($E$1130&lt;&gt;2)+($L$1130&lt;&gt;2)+($S$1130&lt;&gt;2)+($Z$1130&lt;&gt;2)+($AG$1130&lt;&gt;2))&gt;=0.5,1,0))</f>
        <v/>
      </c>
      <c r="AO1130" s="8">
        <f>IF(($F$1130&lt;&gt;2)+($M$1130&lt;&gt;2)+($T$1130&lt;&gt;2)+($AA$1130&lt;&gt;2)+($AH$1130&lt;&gt;2)=0,2,IF((($F$1130&lt;&gt;2)*$F$1130+($M$1130&lt;&gt;2)*$M$1130+($T$1130&lt;&gt;2)*$T$1130+($AA$1130&lt;&gt;2)*$AA$1130+($AH$1130&lt;&gt;2)*$AH$1130)/(($F$1130&lt;&gt;2)+($M$1130&lt;&gt;2)+($T$1130&lt;&gt;2)+($AA$1130&lt;&gt;2)+($AH$1130&lt;&gt;2))&gt;=0.5,1,0))</f>
        <v/>
      </c>
      <c r="AP1130" s="8">
        <f>IF(($G$1130&lt;&gt;2)+($N$1130&lt;&gt;2)+($U$1130&lt;&gt;2)+($AB$1130&lt;&gt;2)+($AI$1130&lt;&gt;2)=0,2,IF((($G$1130&lt;&gt;2)*$G$1130+($N$1130&lt;&gt;2)*$N$1130+($U$1130&lt;&gt;2)*$U$1130+($AB$1130&lt;&gt;2)*$AB$1130+($AI$1130&lt;&gt;2)*$AI$1130)/(($G$1130&lt;&gt;2)+($N$1130&lt;&gt;2)+($U$1130&lt;&gt;2)+($AB$1130&lt;&gt;2)+($AI$1130&lt;&gt;2))&gt;=0.5,1,0))</f>
        <v/>
      </c>
      <c r="AR1130" s="16">
        <f>'Ground truth'!$B$3</f>
        <v/>
      </c>
      <c r="AS1130" s="16">
        <f>'Ground truth'!$C$3</f>
        <v/>
      </c>
      <c r="AT1130" s="16">
        <f>'Ground truth'!$D$3</f>
        <v/>
      </c>
      <c r="AU1130" s="16">
        <f>'Ground truth'!$E$3</f>
        <v/>
      </c>
      <c r="AV1130" s="16">
        <f>'Ground truth'!$F$3</f>
        <v/>
      </c>
      <c r="AW1130" s="16">
        <f>'Ground truth'!$G$3</f>
        <v/>
      </c>
    </row>
    <row r="1131">
      <c r="A1131" s="3" t="inlineStr">
        <is>
          <t>Guidance, Navigation, and Control (GNC) Subsystem</t>
        </is>
      </c>
      <c r="B1131" s="8" t="n">
        <v>1</v>
      </c>
      <c r="C1131" s="8" t="n">
        <v>1</v>
      </c>
      <c r="D1131" s="8" t="n">
        <v>1</v>
      </c>
      <c r="E1131" s="8" t="n">
        <v>1</v>
      </c>
      <c r="F1131" s="8" t="n">
        <v>1</v>
      </c>
      <c r="G1131" s="8" t="n">
        <v>1</v>
      </c>
      <c r="I1131" s="8" t="n">
        <v>1</v>
      </c>
      <c r="J1131" s="8" t="n">
        <v>1</v>
      </c>
      <c r="K1131" s="8" t="n">
        <v>1</v>
      </c>
      <c r="L1131" s="8" t="n">
        <v>1</v>
      </c>
      <c r="M1131" s="8" t="n">
        <v>1</v>
      </c>
      <c r="N1131" s="8" t="n">
        <v>1</v>
      </c>
      <c r="P1131" s="8" t="n">
        <v>1</v>
      </c>
      <c r="Q1131" s="8" t="n">
        <v>1</v>
      </c>
      <c r="R1131" s="8" t="n">
        <v>1</v>
      </c>
      <c r="S1131" s="8" t="n">
        <v>1</v>
      </c>
      <c r="T1131" s="8" t="n">
        <v>1</v>
      </c>
      <c r="U1131" s="8" t="n">
        <v>1</v>
      </c>
      <c r="W1131" s="8" t="n">
        <v>1</v>
      </c>
      <c r="X1131" s="8" t="n">
        <v>1</v>
      </c>
      <c r="Y1131" s="8" t="n">
        <v>1</v>
      </c>
      <c r="Z1131" s="8" t="n">
        <v>1</v>
      </c>
      <c r="AA1131" s="8" t="n">
        <v>1</v>
      </c>
      <c r="AB1131" s="8" t="n">
        <v>1</v>
      </c>
      <c r="AD1131" s="8" t="n">
        <v>1</v>
      </c>
      <c r="AE1131" s="8" t="n">
        <v>1</v>
      </c>
      <c r="AF1131" s="8" t="n">
        <v>1</v>
      </c>
      <c r="AG1131" s="8" t="n">
        <v>1</v>
      </c>
      <c r="AH1131" s="8" t="n">
        <v>1</v>
      </c>
      <c r="AI1131" s="8" t="n">
        <v>1</v>
      </c>
      <c r="AK1131" s="8">
        <f>IF(($B$1131&lt;&gt;2)+($I$1131&lt;&gt;2)+($P$1131&lt;&gt;2)+($W$1131&lt;&gt;2)+($AD$1131&lt;&gt;2)=0,2,IF((($B$1131&lt;&gt;2)*$B$1131+($I$1131&lt;&gt;2)*$I$1131+($P$1131&lt;&gt;2)*$P$1131+($W$1131&lt;&gt;2)*$W$1131+($AD$1131&lt;&gt;2)*$AD$1131)/(($B$1131&lt;&gt;2)+($I$1131&lt;&gt;2)+($P$1131&lt;&gt;2)+($W$1131&lt;&gt;2)+($AD$1131&lt;&gt;2))&gt;=0.5,1,0))</f>
        <v/>
      </c>
      <c r="AL1131" s="8">
        <f>IF(($C$1131&lt;&gt;2)+($J$1131&lt;&gt;2)+($Q$1131&lt;&gt;2)+($X$1131&lt;&gt;2)+($AE$1131&lt;&gt;2)=0,2,IF((($C$1131&lt;&gt;2)*$C$1131+($J$1131&lt;&gt;2)*$J$1131+($Q$1131&lt;&gt;2)*$Q$1131+($X$1131&lt;&gt;2)*$X$1131+($AE$1131&lt;&gt;2)*$AE$1131)/(($C$1131&lt;&gt;2)+($J$1131&lt;&gt;2)+($Q$1131&lt;&gt;2)+($X$1131&lt;&gt;2)+($AE$1131&lt;&gt;2))&gt;=0.5,1,0))</f>
        <v/>
      </c>
      <c r="AM1131" s="8">
        <f>IF(($D$1131&lt;&gt;2)+($K$1131&lt;&gt;2)+($R$1131&lt;&gt;2)+($Y$1131&lt;&gt;2)+($AF$1131&lt;&gt;2)=0,2,IF((($D$1131&lt;&gt;2)*$D$1131+($K$1131&lt;&gt;2)*$K$1131+($R$1131&lt;&gt;2)*$R$1131+($Y$1131&lt;&gt;2)*$Y$1131+($AF$1131&lt;&gt;2)*$AF$1131)/(($D$1131&lt;&gt;2)+($K$1131&lt;&gt;2)+($R$1131&lt;&gt;2)+($Y$1131&lt;&gt;2)+($AF$1131&lt;&gt;2))&gt;=0.5,1,0))</f>
        <v/>
      </c>
      <c r="AN1131" s="8">
        <f>IF(($E$1131&lt;&gt;2)+($L$1131&lt;&gt;2)+($S$1131&lt;&gt;2)+($Z$1131&lt;&gt;2)+($AG$1131&lt;&gt;2)=0,2,IF((($E$1131&lt;&gt;2)*$E$1131+($L$1131&lt;&gt;2)*$L$1131+($S$1131&lt;&gt;2)*$S$1131+($Z$1131&lt;&gt;2)*$Z$1131+($AG$1131&lt;&gt;2)*$AG$1131)/(($E$1131&lt;&gt;2)+($L$1131&lt;&gt;2)+($S$1131&lt;&gt;2)+($Z$1131&lt;&gt;2)+($AG$1131&lt;&gt;2))&gt;=0.5,1,0))</f>
        <v/>
      </c>
      <c r="AO1131" s="8">
        <f>IF(($F$1131&lt;&gt;2)+($M$1131&lt;&gt;2)+($T$1131&lt;&gt;2)+($AA$1131&lt;&gt;2)+($AH$1131&lt;&gt;2)=0,2,IF((($F$1131&lt;&gt;2)*$F$1131+($M$1131&lt;&gt;2)*$M$1131+($T$1131&lt;&gt;2)*$T$1131+($AA$1131&lt;&gt;2)*$AA$1131+($AH$1131&lt;&gt;2)*$AH$1131)/(($F$1131&lt;&gt;2)+($M$1131&lt;&gt;2)+($T$1131&lt;&gt;2)+($AA$1131&lt;&gt;2)+($AH$1131&lt;&gt;2))&gt;=0.5,1,0))</f>
        <v/>
      </c>
      <c r="AP1131" s="8">
        <f>IF(($G$1131&lt;&gt;2)+($N$1131&lt;&gt;2)+($U$1131&lt;&gt;2)+($AB$1131&lt;&gt;2)+($AI$1131&lt;&gt;2)=0,2,IF((($G$1131&lt;&gt;2)*$G$1131+($N$1131&lt;&gt;2)*$N$1131+($U$1131&lt;&gt;2)*$U$1131+($AB$1131&lt;&gt;2)*$AB$1131+($AI$1131&lt;&gt;2)*$AI$1131)/(($G$1131&lt;&gt;2)+($N$1131&lt;&gt;2)+($U$1131&lt;&gt;2)+($AB$1131&lt;&gt;2)+($AI$1131&lt;&gt;2))&gt;=0.5,1,0))</f>
        <v/>
      </c>
      <c r="AR1131" s="16">
        <f>'Ground truth'!$B$4</f>
        <v/>
      </c>
      <c r="AS1131" s="16">
        <f>'Ground truth'!$C$4</f>
        <v/>
      </c>
      <c r="AT1131" s="16">
        <f>'Ground truth'!$D$4</f>
        <v/>
      </c>
      <c r="AU1131" s="16">
        <f>'Ground truth'!$E$4</f>
        <v/>
      </c>
      <c r="AV1131" s="16">
        <f>'Ground truth'!$F$4</f>
        <v/>
      </c>
      <c r="AW1131" s="16">
        <f>'Ground truth'!$G$4</f>
        <v/>
      </c>
    </row>
    <row r="1132">
      <c r="A1132" s="3" t="inlineStr">
        <is>
          <t>Propulsion Subsystem</t>
        </is>
      </c>
      <c r="B1132" s="8" t="n">
        <v>1</v>
      </c>
      <c r="C1132" s="8" t="n">
        <v>1</v>
      </c>
      <c r="D1132" s="8" t="n">
        <v>1</v>
      </c>
      <c r="E1132" s="8" t="n">
        <v>0</v>
      </c>
      <c r="F1132" s="8" t="n">
        <v>0</v>
      </c>
      <c r="G1132" s="8" t="n">
        <v>0</v>
      </c>
      <c r="I1132" s="8" t="n">
        <v>1</v>
      </c>
      <c r="J1132" s="8" t="n">
        <v>1</v>
      </c>
      <c r="K1132" s="8" t="n">
        <v>1</v>
      </c>
      <c r="L1132" s="8" t="n">
        <v>0</v>
      </c>
      <c r="M1132" s="8" t="n">
        <v>0</v>
      </c>
      <c r="N1132" s="8" t="n">
        <v>0</v>
      </c>
      <c r="P1132" s="8" t="n">
        <v>1</v>
      </c>
      <c r="Q1132" s="8" t="n">
        <v>1</v>
      </c>
      <c r="R1132" s="8" t="n">
        <v>1</v>
      </c>
      <c r="S1132" s="8" t="n">
        <v>0</v>
      </c>
      <c r="T1132" s="8" t="n">
        <v>0</v>
      </c>
      <c r="U1132" s="8" t="n">
        <v>0</v>
      </c>
      <c r="W1132" s="8" t="n">
        <v>1</v>
      </c>
      <c r="X1132" s="8" t="n">
        <v>1</v>
      </c>
      <c r="Y1132" s="8" t="n">
        <v>1</v>
      </c>
      <c r="Z1132" s="8" t="n">
        <v>0</v>
      </c>
      <c r="AA1132" s="8" t="n">
        <v>0</v>
      </c>
      <c r="AB1132" s="8" t="n">
        <v>0</v>
      </c>
      <c r="AD1132" s="8" t="n">
        <v>1</v>
      </c>
      <c r="AE1132" s="8" t="n">
        <v>1</v>
      </c>
      <c r="AF1132" s="8" t="n">
        <v>1</v>
      </c>
      <c r="AG1132" s="8" t="n">
        <v>0</v>
      </c>
      <c r="AH1132" s="8" t="n">
        <v>0</v>
      </c>
      <c r="AI1132" s="8" t="n">
        <v>0</v>
      </c>
      <c r="AK1132" s="8">
        <f>IF(($B$1132&lt;&gt;2)+($I$1132&lt;&gt;2)+($P$1132&lt;&gt;2)+($W$1132&lt;&gt;2)+($AD$1132&lt;&gt;2)=0,2,IF((($B$1132&lt;&gt;2)*$B$1132+($I$1132&lt;&gt;2)*$I$1132+($P$1132&lt;&gt;2)*$P$1132+($W$1132&lt;&gt;2)*$W$1132+($AD$1132&lt;&gt;2)*$AD$1132)/(($B$1132&lt;&gt;2)+($I$1132&lt;&gt;2)+($P$1132&lt;&gt;2)+($W$1132&lt;&gt;2)+($AD$1132&lt;&gt;2))&gt;=0.5,1,0))</f>
        <v/>
      </c>
      <c r="AL1132" s="8">
        <f>IF(($C$1132&lt;&gt;2)+($J$1132&lt;&gt;2)+($Q$1132&lt;&gt;2)+($X$1132&lt;&gt;2)+($AE$1132&lt;&gt;2)=0,2,IF((($C$1132&lt;&gt;2)*$C$1132+($J$1132&lt;&gt;2)*$J$1132+($Q$1132&lt;&gt;2)*$Q$1132+($X$1132&lt;&gt;2)*$X$1132+($AE$1132&lt;&gt;2)*$AE$1132)/(($C$1132&lt;&gt;2)+($J$1132&lt;&gt;2)+($Q$1132&lt;&gt;2)+($X$1132&lt;&gt;2)+($AE$1132&lt;&gt;2))&gt;=0.5,1,0))</f>
        <v/>
      </c>
      <c r="AM1132" s="8">
        <f>IF(($D$1132&lt;&gt;2)+($K$1132&lt;&gt;2)+($R$1132&lt;&gt;2)+($Y$1132&lt;&gt;2)+($AF$1132&lt;&gt;2)=0,2,IF((($D$1132&lt;&gt;2)*$D$1132+($K$1132&lt;&gt;2)*$K$1132+($R$1132&lt;&gt;2)*$R$1132+($Y$1132&lt;&gt;2)*$Y$1132+($AF$1132&lt;&gt;2)*$AF$1132)/(($D$1132&lt;&gt;2)+($K$1132&lt;&gt;2)+($R$1132&lt;&gt;2)+($Y$1132&lt;&gt;2)+($AF$1132&lt;&gt;2))&gt;=0.5,1,0))</f>
        <v/>
      </c>
      <c r="AN1132" s="8">
        <f>IF(($E$1132&lt;&gt;2)+($L$1132&lt;&gt;2)+($S$1132&lt;&gt;2)+($Z$1132&lt;&gt;2)+($AG$1132&lt;&gt;2)=0,2,IF((($E$1132&lt;&gt;2)*$E$1132+($L$1132&lt;&gt;2)*$L$1132+($S$1132&lt;&gt;2)*$S$1132+($Z$1132&lt;&gt;2)*$Z$1132+($AG$1132&lt;&gt;2)*$AG$1132)/(($E$1132&lt;&gt;2)+($L$1132&lt;&gt;2)+($S$1132&lt;&gt;2)+($Z$1132&lt;&gt;2)+($AG$1132&lt;&gt;2))&gt;=0.5,1,0))</f>
        <v/>
      </c>
      <c r="AO1132" s="8">
        <f>IF(($F$1132&lt;&gt;2)+($M$1132&lt;&gt;2)+($T$1132&lt;&gt;2)+($AA$1132&lt;&gt;2)+($AH$1132&lt;&gt;2)=0,2,IF((($F$1132&lt;&gt;2)*$F$1132+($M$1132&lt;&gt;2)*$M$1132+($T$1132&lt;&gt;2)*$T$1132+($AA$1132&lt;&gt;2)*$AA$1132+($AH$1132&lt;&gt;2)*$AH$1132)/(($F$1132&lt;&gt;2)+($M$1132&lt;&gt;2)+($T$1132&lt;&gt;2)+($AA$1132&lt;&gt;2)+($AH$1132&lt;&gt;2))&gt;=0.5,1,0))</f>
        <v/>
      </c>
      <c r="AP1132" s="8">
        <f>IF(($G$1132&lt;&gt;2)+($N$1132&lt;&gt;2)+($U$1132&lt;&gt;2)+($AB$1132&lt;&gt;2)+($AI$1132&lt;&gt;2)=0,2,IF((($G$1132&lt;&gt;2)*$G$1132+($N$1132&lt;&gt;2)*$N$1132+($U$1132&lt;&gt;2)*$U$1132+($AB$1132&lt;&gt;2)*$AB$1132+($AI$1132&lt;&gt;2)*$AI$1132)/(($G$1132&lt;&gt;2)+($N$1132&lt;&gt;2)+($U$1132&lt;&gt;2)+($AB$1132&lt;&gt;2)+($AI$1132&lt;&gt;2))&gt;=0.5,1,0))</f>
        <v/>
      </c>
      <c r="AR1132" s="16">
        <f>'Ground truth'!$B$5</f>
        <v/>
      </c>
      <c r="AS1132" s="16">
        <f>'Ground truth'!$C$5</f>
        <v/>
      </c>
      <c r="AT1132" s="16">
        <f>'Ground truth'!$D$5</f>
        <v/>
      </c>
      <c r="AU1132" s="16">
        <f>'Ground truth'!$E$5</f>
        <v/>
      </c>
      <c r="AV1132" s="16">
        <f>'Ground truth'!$F$5</f>
        <v/>
      </c>
      <c r="AW1132" s="16">
        <f>'Ground truth'!$G$5</f>
        <v/>
      </c>
    </row>
    <row r="1133">
      <c r="A1133" s="3" t="inlineStr">
        <is>
          <t>Power Subsystem</t>
        </is>
      </c>
      <c r="B1133" s="8" t="n">
        <v>1</v>
      </c>
      <c r="C1133" s="8" t="n">
        <v>1</v>
      </c>
      <c r="D1133" s="8" t="n">
        <v>0</v>
      </c>
      <c r="E1133" s="8" t="n">
        <v>1</v>
      </c>
      <c r="F1133" s="8" t="n">
        <v>1</v>
      </c>
      <c r="G1133" s="8" t="n">
        <v>0</v>
      </c>
      <c r="I1133" s="8" t="n">
        <v>1</v>
      </c>
      <c r="J1133" s="8" t="n">
        <v>1</v>
      </c>
      <c r="K1133" s="8" t="n">
        <v>0</v>
      </c>
      <c r="L1133" s="8" t="n">
        <v>1</v>
      </c>
      <c r="M1133" s="8" t="n">
        <v>1</v>
      </c>
      <c r="N1133" s="8" t="n">
        <v>0</v>
      </c>
      <c r="P1133" s="8" t="n">
        <v>1</v>
      </c>
      <c r="Q1133" s="8" t="n">
        <v>1</v>
      </c>
      <c r="R1133" s="8" t="n">
        <v>0</v>
      </c>
      <c r="S1133" s="8" t="n">
        <v>1</v>
      </c>
      <c r="T1133" s="8" t="n">
        <v>1</v>
      </c>
      <c r="U1133" s="8" t="n">
        <v>0</v>
      </c>
      <c r="W1133" s="8" t="n">
        <v>1</v>
      </c>
      <c r="X1133" s="8" t="n">
        <v>1</v>
      </c>
      <c r="Y1133" s="8" t="n">
        <v>0</v>
      </c>
      <c r="Z1133" s="8" t="n">
        <v>1</v>
      </c>
      <c r="AA1133" s="8" t="n">
        <v>1</v>
      </c>
      <c r="AB1133" s="8" t="n">
        <v>0</v>
      </c>
      <c r="AD1133" s="8" t="n">
        <v>1</v>
      </c>
      <c r="AE1133" s="8" t="n">
        <v>1</v>
      </c>
      <c r="AF1133" s="8" t="n">
        <v>0</v>
      </c>
      <c r="AG1133" s="8" t="n">
        <v>1</v>
      </c>
      <c r="AH1133" s="8" t="n">
        <v>1</v>
      </c>
      <c r="AI1133" s="8" t="n">
        <v>0</v>
      </c>
      <c r="AK1133" s="8">
        <f>IF(($B$1133&lt;&gt;2)+($I$1133&lt;&gt;2)+($P$1133&lt;&gt;2)+($W$1133&lt;&gt;2)+($AD$1133&lt;&gt;2)=0,2,IF((($B$1133&lt;&gt;2)*$B$1133+($I$1133&lt;&gt;2)*$I$1133+($P$1133&lt;&gt;2)*$P$1133+($W$1133&lt;&gt;2)*$W$1133+($AD$1133&lt;&gt;2)*$AD$1133)/(($B$1133&lt;&gt;2)+($I$1133&lt;&gt;2)+($P$1133&lt;&gt;2)+($W$1133&lt;&gt;2)+($AD$1133&lt;&gt;2))&gt;=0.5,1,0))</f>
        <v/>
      </c>
      <c r="AL1133" s="8">
        <f>IF(($C$1133&lt;&gt;2)+($J$1133&lt;&gt;2)+($Q$1133&lt;&gt;2)+($X$1133&lt;&gt;2)+($AE$1133&lt;&gt;2)=0,2,IF((($C$1133&lt;&gt;2)*$C$1133+($J$1133&lt;&gt;2)*$J$1133+($Q$1133&lt;&gt;2)*$Q$1133+($X$1133&lt;&gt;2)*$X$1133+($AE$1133&lt;&gt;2)*$AE$1133)/(($C$1133&lt;&gt;2)+($J$1133&lt;&gt;2)+($Q$1133&lt;&gt;2)+($X$1133&lt;&gt;2)+($AE$1133&lt;&gt;2))&gt;=0.5,1,0))</f>
        <v/>
      </c>
      <c r="AM1133" s="8">
        <f>IF(($D$1133&lt;&gt;2)+($K$1133&lt;&gt;2)+($R$1133&lt;&gt;2)+($Y$1133&lt;&gt;2)+($AF$1133&lt;&gt;2)=0,2,IF((($D$1133&lt;&gt;2)*$D$1133+($K$1133&lt;&gt;2)*$K$1133+($R$1133&lt;&gt;2)*$R$1133+($Y$1133&lt;&gt;2)*$Y$1133+($AF$1133&lt;&gt;2)*$AF$1133)/(($D$1133&lt;&gt;2)+($K$1133&lt;&gt;2)+($R$1133&lt;&gt;2)+($Y$1133&lt;&gt;2)+($AF$1133&lt;&gt;2))&gt;=0.5,1,0))</f>
        <v/>
      </c>
      <c r="AN1133" s="8">
        <f>IF(($E$1133&lt;&gt;2)+($L$1133&lt;&gt;2)+($S$1133&lt;&gt;2)+($Z$1133&lt;&gt;2)+($AG$1133&lt;&gt;2)=0,2,IF((($E$1133&lt;&gt;2)*$E$1133+($L$1133&lt;&gt;2)*$L$1133+($S$1133&lt;&gt;2)*$S$1133+($Z$1133&lt;&gt;2)*$Z$1133+($AG$1133&lt;&gt;2)*$AG$1133)/(($E$1133&lt;&gt;2)+($L$1133&lt;&gt;2)+($S$1133&lt;&gt;2)+($Z$1133&lt;&gt;2)+($AG$1133&lt;&gt;2))&gt;=0.5,1,0))</f>
        <v/>
      </c>
      <c r="AO1133" s="8">
        <f>IF(($F$1133&lt;&gt;2)+($M$1133&lt;&gt;2)+($T$1133&lt;&gt;2)+($AA$1133&lt;&gt;2)+($AH$1133&lt;&gt;2)=0,2,IF((($F$1133&lt;&gt;2)*$F$1133+($M$1133&lt;&gt;2)*$M$1133+($T$1133&lt;&gt;2)*$T$1133+($AA$1133&lt;&gt;2)*$AA$1133+($AH$1133&lt;&gt;2)*$AH$1133)/(($F$1133&lt;&gt;2)+($M$1133&lt;&gt;2)+($T$1133&lt;&gt;2)+($AA$1133&lt;&gt;2)+($AH$1133&lt;&gt;2))&gt;=0.5,1,0))</f>
        <v/>
      </c>
      <c r="AP1133" s="8">
        <f>IF(($G$1133&lt;&gt;2)+($N$1133&lt;&gt;2)+($U$1133&lt;&gt;2)+($AB$1133&lt;&gt;2)+($AI$1133&lt;&gt;2)=0,2,IF((($G$1133&lt;&gt;2)*$G$1133+($N$1133&lt;&gt;2)*$N$1133+($U$1133&lt;&gt;2)*$U$1133+($AB$1133&lt;&gt;2)*$AB$1133+($AI$1133&lt;&gt;2)*$AI$1133)/(($G$1133&lt;&gt;2)+($N$1133&lt;&gt;2)+($U$1133&lt;&gt;2)+($AB$1133&lt;&gt;2)+($AI$1133&lt;&gt;2))&gt;=0.5,1,0))</f>
        <v/>
      </c>
      <c r="AR1133" s="16">
        <f>'Ground truth'!$B$6</f>
        <v/>
      </c>
      <c r="AS1133" s="16">
        <f>'Ground truth'!$C$6</f>
        <v/>
      </c>
      <c r="AT1133" s="16">
        <f>'Ground truth'!$D$6</f>
        <v/>
      </c>
      <c r="AU1133" s="16">
        <f>'Ground truth'!$E$6</f>
        <v/>
      </c>
      <c r="AV1133" s="16">
        <f>'Ground truth'!$F$6</f>
        <v/>
      </c>
      <c r="AW1133" s="16">
        <f>'Ground truth'!$G$6</f>
        <v/>
      </c>
    </row>
    <row r="1134">
      <c r="A1134" s="3" t="inlineStr">
        <is>
          <t>Reaction Wheel</t>
        </is>
      </c>
      <c r="B1134" s="8" t="n">
        <v>1</v>
      </c>
      <c r="C1134" s="8" t="n">
        <v>1</v>
      </c>
      <c r="D1134" s="8" t="n">
        <v>0</v>
      </c>
      <c r="E1134" s="8" t="n">
        <v>1</v>
      </c>
      <c r="F1134" s="8" t="n">
        <v>1</v>
      </c>
      <c r="G1134" s="8" t="n">
        <v>1</v>
      </c>
      <c r="I1134" s="8" t="n">
        <v>1</v>
      </c>
      <c r="J1134" s="8" t="n">
        <v>1</v>
      </c>
      <c r="K1134" s="8" t="n">
        <v>0</v>
      </c>
      <c r="L1134" s="8" t="n">
        <v>1</v>
      </c>
      <c r="M1134" s="8" t="n">
        <v>1</v>
      </c>
      <c r="N1134" s="8" t="n">
        <v>1</v>
      </c>
      <c r="P1134" s="8" t="n">
        <v>1</v>
      </c>
      <c r="Q1134" s="8" t="n">
        <v>1</v>
      </c>
      <c r="R1134" s="8" t="n">
        <v>0</v>
      </c>
      <c r="S1134" s="8" t="n">
        <v>1</v>
      </c>
      <c r="T1134" s="8" t="n">
        <v>1</v>
      </c>
      <c r="U1134" s="8" t="n">
        <v>1</v>
      </c>
      <c r="W1134" s="8" t="n">
        <v>1</v>
      </c>
      <c r="X1134" s="8" t="n">
        <v>1</v>
      </c>
      <c r="Y1134" s="8" t="n">
        <v>0</v>
      </c>
      <c r="Z1134" s="8" t="n">
        <v>1</v>
      </c>
      <c r="AA1134" s="8" t="n">
        <v>1</v>
      </c>
      <c r="AB1134" s="8" t="n">
        <v>1</v>
      </c>
      <c r="AD1134" s="8" t="n">
        <v>1</v>
      </c>
      <c r="AE1134" s="8" t="n">
        <v>1</v>
      </c>
      <c r="AF1134" s="8" t="n">
        <v>0</v>
      </c>
      <c r="AG1134" s="8" t="n">
        <v>1</v>
      </c>
      <c r="AH1134" s="8" t="n">
        <v>1</v>
      </c>
      <c r="AI1134" s="8" t="n">
        <v>1</v>
      </c>
      <c r="AK1134" s="8">
        <f>IF(($B$1134&lt;&gt;2)+($I$1134&lt;&gt;2)+($P$1134&lt;&gt;2)+($W$1134&lt;&gt;2)+($AD$1134&lt;&gt;2)=0,2,IF((($B$1134&lt;&gt;2)*$B$1134+($I$1134&lt;&gt;2)*$I$1134+($P$1134&lt;&gt;2)*$P$1134+($W$1134&lt;&gt;2)*$W$1134+($AD$1134&lt;&gt;2)*$AD$1134)/(($B$1134&lt;&gt;2)+($I$1134&lt;&gt;2)+($P$1134&lt;&gt;2)+($W$1134&lt;&gt;2)+($AD$1134&lt;&gt;2))&gt;=0.5,1,0))</f>
        <v/>
      </c>
      <c r="AL1134" s="8">
        <f>IF(($C$1134&lt;&gt;2)+($J$1134&lt;&gt;2)+($Q$1134&lt;&gt;2)+($X$1134&lt;&gt;2)+($AE$1134&lt;&gt;2)=0,2,IF((($C$1134&lt;&gt;2)*$C$1134+($J$1134&lt;&gt;2)*$J$1134+($Q$1134&lt;&gt;2)*$Q$1134+($X$1134&lt;&gt;2)*$X$1134+($AE$1134&lt;&gt;2)*$AE$1134)/(($C$1134&lt;&gt;2)+($J$1134&lt;&gt;2)+($Q$1134&lt;&gt;2)+($X$1134&lt;&gt;2)+($AE$1134&lt;&gt;2))&gt;=0.5,1,0))</f>
        <v/>
      </c>
      <c r="AM1134" s="8">
        <f>IF(($D$1134&lt;&gt;2)+($K$1134&lt;&gt;2)+($R$1134&lt;&gt;2)+($Y$1134&lt;&gt;2)+($AF$1134&lt;&gt;2)=0,2,IF((($D$1134&lt;&gt;2)*$D$1134+($K$1134&lt;&gt;2)*$K$1134+($R$1134&lt;&gt;2)*$R$1134+($Y$1134&lt;&gt;2)*$Y$1134+($AF$1134&lt;&gt;2)*$AF$1134)/(($D$1134&lt;&gt;2)+($K$1134&lt;&gt;2)+($R$1134&lt;&gt;2)+($Y$1134&lt;&gt;2)+($AF$1134&lt;&gt;2))&gt;=0.5,1,0))</f>
        <v/>
      </c>
      <c r="AN1134" s="8">
        <f>IF(($E$1134&lt;&gt;2)+($L$1134&lt;&gt;2)+($S$1134&lt;&gt;2)+($Z$1134&lt;&gt;2)+($AG$1134&lt;&gt;2)=0,2,IF((($E$1134&lt;&gt;2)*$E$1134+($L$1134&lt;&gt;2)*$L$1134+($S$1134&lt;&gt;2)*$S$1134+($Z$1134&lt;&gt;2)*$Z$1134+($AG$1134&lt;&gt;2)*$AG$1134)/(($E$1134&lt;&gt;2)+($L$1134&lt;&gt;2)+($S$1134&lt;&gt;2)+($Z$1134&lt;&gt;2)+($AG$1134&lt;&gt;2))&gt;=0.5,1,0))</f>
        <v/>
      </c>
      <c r="AO1134" s="8">
        <f>IF(($F$1134&lt;&gt;2)+($M$1134&lt;&gt;2)+($T$1134&lt;&gt;2)+($AA$1134&lt;&gt;2)+($AH$1134&lt;&gt;2)=0,2,IF((($F$1134&lt;&gt;2)*$F$1134+($M$1134&lt;&gt;2)*$M$1134+($T$1134&lt;&gt;2)*$T$1134+($AA$1134&lt;&gt;2)*$AA$1134+($AH$1134&lt;&gt;2)*$AH$1134)/(($F$1134&lt;&gt;2)+($M$1134&lt;&gt;2)+($T$1134&lt;&gt;2)+($AA$1134&lt;&gt;2)+($AH$1134&lt;&gt;2))&gt;=0.5,1,0))</f>
        <v/>
      </c>
      <c r="AP1134" s="8">
        <f>IF(($G$1134&lt;&gt;2)+($N$1134&lt;&gt;2)+($U$1134&lt;&gt;2)+($AB$1134&lt;&gt;2)+($AI$1134&lt;&gt;2)=0,2,IF((($G$1134&lt;&gt;2)*$G$1134+($N$1134&lt;&gt;2)*$N$1134+($U$1134&lt;&gt;2)*$U$1134+($AB$1134&lt;&gt;2)*$AB$1134+($AI$1134&lt;&gt;2)*$AI$1134)/(($G$1134&lt;&gt;2)+($N$1134&lt;&gt;2)+($U$1134&lt;&gt;2)+($AB$1134&lt;&gt;2)+($AI$1134&lt;&gt;2))&gt;=0.5,1,0))</f>
        <v/>
      </c>
      <c r="AR1134" s="16">
        <f>'Ground truth'!$B$7</f>
        <v/>
      </c>
      <c r="AS1134" s="16">
        <f>'Ground truth'!$C$7</f>
        <v/>
      </c>
      <c r="AT1134" s="16">
        <f>'Ground truth'!$D$7</f>
        <v/>
      </c>
      <c r="AU1134" s="16">
        <f>'Ground truth'!$E$7</f>
        <v/>
      </c>
      <c r="AV1134" s="16">
        <f>'Ground truth'!$F$7</f>
        <v/>
      </c>
      <c r="AW1134" s="16">
        <f>'Ground truth'!$G$7</f>
        <v/>
      </c>
    </row>
    <row r="1135">
      <c r="A1135" s="3" t="inlineStr">
        <is>
          <t>GNC Software</t>
        </is>
      </c>
      <c r="B1135" s="8" t="n">
        <v>1</v>
      </c>
      <c r="C1135" s="8" t="n">
        <v>1</v>
      </c>
      <c r="D1135" s="8" t="n">
        <v>0</v>
      </c>
      <c r="E1135" s="8" t="n">
        <v>0</v>
      </c>
      <c r="F1135" s="8" t="n">
        <v>1</v>
      </c>
      <c r="G1135" s="8" t="n">
        <v>1</v>
      </c>
      <c r="I1135" s="8" t="n">
        <v>1</v>
      </c>
      <c r="J1135" s="8" t="n">
        <v>1</v>
      </c>
      <c r="K1135" s="8" t="n">
        <v>0</v>
      </c>
      <c r="L1135" s="8" t="n">
        <v>0</v>
      </c>
      <c r="M1135" s="8" t="n">
        <v>1</v>
      </c>
      <c r="N1135" s="8" t="n">
        <v>1</v>
      </c>
      <c r="P1135" s="8" t="n">
        <v>1</v>
      </c>
      <c r="Q1135" s="8" t="n">
        <v>1</v>
      </c>
      <c r="R1135" s="8" t="n">
        <v>0</v>
      </c>
      <c r="S1135" s="8" t="n">
        <v>0</v>
      </c>
      <c r="T1135" s="8" t="n">
        <v>1</v>
      </c>
      <c r="U1135" s="8" t="n">
        <v>1</v>
      </c>
      <c r="W1135" s="8" t="n">
        <v>1</v>
      </c>
      <c r="X1135" s="8" t="n">
        <v>1</v>
      </c>
      <c r="Y1135" s="8" t="n">
        <v>0</v>
      </c>
      <c r="Z1135" s="8" t="n">
        <v>0</v>
      </c>
      <c r="AA1135" s="8" t="n">
        <v>1</v>
      </c>
      <c r="AB1135" s="8" t="n">
        <v>1</v>
      </c>
      <c r="AD1135" s="8" t="n">
        <v>1</v>
      </c>
      <c r="AE1135" s="8" t="n">
        <v>1</v>
      </c>
      <c r="AF1135" s="8" t="n">
        <v>0</v>
      </c>
      <c r="AG1135" s="8" t="n">
        <v>0</v>
      </c>
      <c r="AH1135" s="8" t="n">
        <v>1</v>
      </c>
      <c r="AI1135" s="8" t="n">
        <v>1</v>
      </c>
      <c r="AK1135" s="8">
        <f>IF(($B$1135&lt;&gt;2)+($I$1135&lt;&gt;2)+($P$1135&lt;&gt;2)+($W$1135&lt;&gt;2)+($AD$1135&lt;&gt;2)=0,2,IF((($B$1135&lt;&gt;2)*$B$1135+($I$1135&lt;&gt;2)*$I$1135+($P$1135&lt;&gt;2)*$P$1135+($W$1135&lt;&gt;2)*$W$1135+($AD$1135&lt;&gt;2)*$AD$1135)/(($B$1135&lt;&gt;2)+($I$1135&lt;&gt;2)+($P$1135&lt;&gt;2)+($W$1135&lt;&gt;2)+($AD$1135&lt;&gt;2))&gt;=0.5,1,0))</f>
        <v/>
      </c>
      <c r="AL1135" s="8">
        <f>IF(($C$1135&lt;&gt;2)+($J$1135&lt;&gt;2)+($Q$1135&lt;&gt;2)+($X$1135&lt;&gt;2)+($AE$1135&lt;&gt;2)=0,2,IF((($C$1135&lt;&gt;2)*$C$1135+($J$1135&lt;&gt;2)*$J$1135+($Q$1135&lt;&gt;2)*$Q$1135+($X$1135&lt;&gt;2)*$X$1135+($AE$1135&lt;&gt;2)*$AE$1135)/(($C$1135&lt;&gt;2)+($J$1135&lt;&gt;2)+($Q$1135&lt;&gt;2)+($X$1135&lt;&gt;2)+($AE$1135&lt;&gt;2))&gt;=0.5,1,0))</f>
        <v/>
      </c>
      <c r="AM1135" s="8">
        <f>IF(($D$1135&lt;&gt;2)+($K$1135&lt;&gt;2)+($R$1135&lt;&gt;2)+($Y$1135&lt;&gt;2)+($AF$1135&lt;&gt;2)=0,2,IF((($D$1135&lt;&gt;2)*$D$1135+($K$1135&lt;&gt;2)*$K$1135+($R$1135&lt;&gt;2)*$R$1135+($Y$1135&lt;&gt;2)*$Y$1135+($AF$1135&lt;&gt;2)*$AF$1135)/(($D$1135&lt;&gt;2)+($K$1135&lt;&gt;2)+($R$1135&lt;&gt;2)+($Y$1135&lt;&gt;2)+($AF$1135&lt;&gt;2))&gt;=0.5,1,0))</f>
        <v/>
      </c>
      <c r="AN1135" s="8">
        <f>IF(($E$1135&lt;&gt;2)+($L$1135&lt;&gt;2)+($S$1135&lt;&gt;2)+($Z$1135&lt;&gt;2)+($AG$1135&lt;&gt;2)=0,2,IF((($E$1135&lt;&gt;2)*$E$1135+($L$1135&lt;&gt;2)*$L$1135+($S$1135&lt;&gt;2)*$S$1135+($Z$1135&lt;&gt;2)*$Z$1135+($AG$1135&lt;&gt;2)*$AG$1135)/(($E$1135&lt;&gt;2)+($L$1135&lt;&gt;2)+($S$1135&lt;&gt;2)+($Z$1135&lt;&gt;2)+($AG$1135&lt;&gt;2))&gt;=0.5,1,0))</f>
        <v/>
      </c>
      <c r="AO1135" s="8">
        <f>IF(($F$1135&lt;&gt;2)+($M$1135&lt;&gt;2)+($T$1135&lt;&gt;2)+($AA$1135&lt;&gt;2)+($AH$1135&lt;&gt;2)=0,2,IF((($F$1135&lt;&gt;2)*$F$1135+($M$1135&lt;&gt;2)*$M$1135+($T$1135&lt;&gt;2)*$T$1135+($AA$1135&lt;&gt;2)*$AA$1135+($AH$1135&lt;&gt;2)*$AH$1135)/(($F$1135&lt;&gt;2)+($M$1135&lt;&gt;2)+($T$1135&lt;&gt;2)+($AA$1135&lt;&gt;2)+($AH$1135&lt;&gt;2))&gt;=0.5,1,0))</f>
        <v/>
      </c>
      <c r="AP1135" s="8">
        <f>IF(($G$1135&lt;&gt;2)+($N$1135&lt;&gt;2)+($U$1135&lt;&gt;2)+($AB$1135&lt;&gt;2)+($AI$1135&lt;&gt;2)=0,2,IF((($G$1135&lt;&gt;2)*$G$1135+($N$1135&lt;&gt;2)*$N$1135+($U$1135&lt;&gt;2)*$U$1135+($AB$1135&lt;&gt;2)*$AB$1135+($AI$1135&lt;&gt;2)*$AI$1135)/(($G$1135&lt;&gt;2)+($N$1135&lt;&gt;2)+($U$1135&lt;&gt;2)+($AB$1135&lt;&gt;2)+($AI$1135&lt;&gt;2))&gt;=0.5,1,0))</f>
        <v/>
      </c>
      <c r="AR1135" s="16">
        <f>'Ground truth'!$B$8</f>
        <v/>
      </c>
      <c r="AS1135" s="16">
        <f>'Ground truth'!$C$8</f>
        <v/>
      </c>
      <c r="AT1135" s="16">
        <f>'Ground truth'!$D$8</f>
        <v/>
      </c>
      <c r="AU1135" s="16">
        <f>'Ground truth'!$E$8</f>
        <v/>
      </c>
      <c r="AV1135" s="16">
        <f>'Ground truth'!$F$8</f>
        <v/>
      </c>
      <c r="AW1135" s="16">
        <f>'Ground truth'!$G$8</f>
        <v/>
      </c>
    </row>
    <row r="1137">
      <c r="A1137" s="17" t="inlineStr">
        <is>
          <t>metrics — confident-only (unsure excluded from denominators)</t>
        </is>
      </c>
      <c r="B1137" s="10" t="inlineStr">
        <is>
          <t>run 1</t>
        </is>
      </c>
      <c r="C1137" s="10" t="inlineStr">
        <is>
          <t>run 2</t>
        </is>
      </c>
      <c r="D1137" s="10" t="inlineStr">
        <is>
          <t>run 3</t>
        </is>
      </c>
      <c r="E1137" s="10" t="inlineStr">
        <is>
          <t>run 4</t>
        </is>
      </c>
      <c r="F1137" s="10" t="inlineStr">
        <is>
          <t>run 5</t>
        </is>
      </c>
      <c r="G1137" s="10" t="inlineStr">
        <is>
          <t>avg-matrix</t>
        </is>
      </c>
      <c r="H1137" s="10" t="inlineStr">
        <is>
          <t>mean</t>
        </is>
      </c>
      <c r="I1137" s="10" t="inlineStr">
        <is>
          <t>std (pop.)</t>
        </is>
      </c>
      <c r="J1137" s="17" t="inlineStr">
        <is>
          <t>notes</t>
        </is>
      </c>
    </row>
    <row r="1138">
      <c r="A1138" s="7" t="inlineStr">
        <is>
          <t>TP</t>
        </is>
      </c>
      <c r="B1138" s="7">
        <f>SUMPRODUCT(($B$1130:$G$1135=1)*('Ground truth'!$B$3:$G$8=1))</f>
        <v/>
      </c>
      <c r="C1138" s="7">
        <f>SUMPRODUCT(($I$1130:$N$1135=1)*('Ground truth'!$B$3:$G$8=1))</f>
        <v/>
      </c>
      <c r="D1138" s="7">
        <f>SUMPRODUCT(($P$1130:$U$1135=1)*('Ground truth'!$B$3:$G$8=1))</f>
        <v/>
      </c>
      <c r="E1138" s="7">
        <f>SUMPRODUCT(($W$1130:$AB$1135=1)*('Ground truth'!$B$3:$G$8=1))</f>
        <v/>
      </c>
      <c r="F1138" s="7">
        <f>SUMPRODUCT(($AD$1130:$AI$1135=1)*('Ground truth'!$B$3:$G$8=1))</f>
        <v/>
      </c>
      <c r="G1138" s="7">
        <f>SUMPRODUCT(($AK$1130:$AP$1135=1)*('Ground truth'!$B$3:$G$8=1))</f>
        <v/>
      </c>
      <c r="H1138" s="12">
        <f>AVERAGE($B$1138:$F$1138)</f>
        <v/>
      </c>
      <c r="I1138" s="12">
        <f>STDEV.P($B$1138:$F$1138)</f>
        <v/>
      </c>
    </row>
    <row r="1139">
      <c r="A1139" s="7" t="inlineStr">
        <is>
          <t>TN</t>
        </is>
      </c>
      <c r="B1139" s="7">
        <f>SUMPRODUCT(($B$1130:$G$1135=0)*('Ground truth'!$B$3:$G$8=0))</f>
        <v/>
      </c>
      <c r="C1139" s="7">
        <f>SUMPRODUCT(($I$1130:$N$1135=0)*('Ground truth'!$B$3:$G$8=0))</f>
        <v/>
      </c>
      <c r="D1139" s="7">
        <f>SUMPRODUCT(($P$1130:$U$1135=0)*('Ground truth'!$B$3:$G$8=0))</f>
        <v/>
      </c>
      <c r="E1139" s="7">
        <f>SUMPRODUCT(($W$1130:$AB$1135=0)*('Ground truth'!$B$3:$G$8=0))</f>
        <v/>
      </c>
      <c r="F1139" s="7">
        <f>SUMPRODUCT(($AD$1130:$AI$1135=0)*('Ground truth'!$B$3:$G$8=0))</f>
        <v/>
      </c>
      <c r="G1139" s="7">
        <f>SUMPRODUCT(($AK$1130:$AP$1135=0)*('Ground truth'!$B$3:$G$8=0))</f>
        <v/>
      </c>
      <c r="H1139" s="12">
        <f>AVERAGE($B$1139:$F$1139)</f>
        <v/>
      </c>
      <c r="I1139" s="12">
        <f>STDEV.P($B$1139:$F$1139)</f>
        <v/>
      </c>
    </row>
    <row r="1140">
      <c r="A1140" s="7" t="inlineStr">
        <is>
          <t>FP</t>
        </is>
      </c>
      <c r="B1140" s="7">
        <f>SUMPRODUCT(($B$1130:$G$1135=1)*('Ground truth'!$B$3:$G$8=0))</f>
        <v/>
      </c>
      <c r="C1140" s="7">
        <f>SUMPRODUCT(($I$1130:$N$1135=1)*('Ground truth'!$B$3:$G$8=0))</f>
        <v/>
      </c>
      <c r="D1140" s="7">
        <f>SUMPRODUCT(($P$1130:$U$1135=1)*('Ground truth'!$B$3:$G$8=0))</f>
        <v/>
      </c>
      <c r="E1140" s="7">
        <f>SUMPRODUCT(($W$1130:$AB$1135=1)*('Ground truth'!$B$3:$G$8=0))</f>
        <v/>
      </c>
      <c r="F1140" s="7">
        <f>SUMPRODUCT(($AD$1130:$AI$1135=1)*('Ground truth'!$B$3:$G$8=0))</f>
        <v/>
      </c>
      <c r="G1140" s="7">
        <f>SUMPRODUCT(($AK$1130:$AP$1135=1)*('Ground truth'!$B$3:$G$8=0))</f>
        <v/>
      </c>
      <c r="H1140" s="12">
        <f>AVERAGE($B$1140:$F$1140)</f>
        <v/>
      </c>
      <c r="I1140" s="12">
        <f>STDEV.P($B$1140:$F$1140)</f>
        <v/>
      </c>
    </row>
    <row r="1141">
      <c r="A1141" s="7" t="inlineStr">
        <is>
          <t>FN</t>
        </is>
      </c>
      <c r="B1141" s="7">
        <f>SUMPRODUCT(($B$1130:$G$1135=0)*('Ground truth'!$B$3:$G$8=1))</f>
        <v/>
      </c>
      <c r="C1141" s="7">
        <f>SUMPRODUCT(($I$1130:$N$1135=0)*('Ground truth'!$B$3:$G$8=1))</f>
        <v/>
      </c>
      <c r="D1141" s="7">
        <f>SUMPRODUCT(($P$1130:$U$1135=0)*('Ground truth'!$B$3:$G$8=1))</f>
        <v/>
      </c>
      <c r="E1141" s="7">
        <f>SUMPRODUCT(($W$1130:$AB$1135=0)*('Ground truth'!$B$3:$G$8=1))</f>
        <v/>
      </c>
      <c r="F1141" s="7">
        <f>SUMPRODUCT(($AD$1130:$AI$1135=0)*('Ground truth'!$B$3:$G$8=1))</f>
        <v/>
      </c>
      <c r="G1141" s="7">
        <f>SUMPRODUCT(($AK$1130:$AP$1135=0)*('Ground truth'!$B$3:$G$8=1))</f>
        <v/>
      </c>
      <c r="H1141" s="12">
        <f>AVERAGE($B$1141:$F$1141)</f>
        <v/>
      </c>
      <c r="I1141" s="12">
        <f>STDEV.P($B$1141:$F$1141)</f>
        <v/>
      </c>
    </row>
    <row r="1142">
      <c r="A1142" s="4" t="inlineStr">
        <is>
          <t>Precision</t>
        </is>
      </c>
      <c r="B1142" s="12">
        <f>IFERROR($B$1138/($B$1138+$B$1140),0)</f>
        <v/>
      </c>
      <c r="C1142" s="12">
        <f>IFERROR($C$1138/($C$1138+$C$1140),0)</f>
        <v/>
      </c>
      <c r="D1142" s="12">
        <f>IFERROR($D$1138/($D$1138+$D$1140),0)</f>
        <v/>
      </c>
      <c r="E1142" s="12">
        <f>IFERROR($E$1138/($E$1138+$E$1140),0)</f>
        <v/>
      </c>
      <c r="F1142" s="12">
        <f>IFERROR($F$1138/($F$1138+$F$1140),0)</f>
        <v/>
      </c>
      <c r="G1142" s="12">
        <f>IFERROR($G$1138/($G$1138+$G$1140),0)</f>
        <v/>
      </c>
      <c r="H1142" s="18">
        <f>AVERAGE($B$1142:$F$1142)</f>
        <v/>
      </c>
      <c r="I1142" s="18">
        <f>STDEV.P($B$1142:$F$1142)</f>
        <v/>
      </c>
    </row>
    <row r="1143">
      <c r="A1143" s="4" t="inlineStr">
        <is>
          <t>Recall</t>
        </is>
      </c>
      <c r="B1143" s="12">
        <f>IFERROR($B$1138/($B$1138+$B$1141),0)</f>
        <v/>
      </c>
      <c r="C1143" s="12">
        <f>IFERROR($C$1138/($C$1138+$C$1141),0)</f>
        <v/>
      </c>
      <c r="D1143" s="12">
        <f>IFERROR($D$1138/($D$1138+$D$1141),0)</f>
        <v/>
      </c>
      <c r="E1143" s="12">
        <f>IFERROR($E$1138/($E$1138+$E$1141),0)</f>
        <v/>
      </c>
      <c r="F1143" s="12">
        <f>IFERROR($F$1138/($F$1138+$F$1141),0)</f>
        <v/>
      </c>
      <c r="G1143" s="12">
        <f>IFERROR($G$1138/($G$1138+$G$1141),0)</f>
        <v/>
      </c>
      <c r="H1143" s="18">
        <f>AVERAGE($B$1143:$F$1143)</f>
        <v/>
      </c>
      <c r="I1143" s="18">
        <f>STDEV.P($B$1143:$F$1143)</f>
        <v/>
      </c>
    </row>
    <row r="1144">
      <c r="A1144" s="4" t="inlineStr">
        <is>
          <t>F1</t>
        </is>
      </c>
      <c r="B1144" s="12">
        <f>IFERROR(2*$B$1142*$B$1143/($B$1142+$B$1143),0)</f>
        <v/>
      </c>
      <c r="C1144" s="12">
        <f>IFERROR(2*$C$1142*$C$1143/($C$1142+$C$1143),0)</f>
        <v/>
      </c>
      <c r="D1144" s="12">
        <f>IFERROR(2*$D$1142*$D$1143/($D$1142+$D$1143),0)</f>
        <v/>
      </c>
      <c r="E1144" s="12">
        <f>IFERROR(2*$E$1142*$E$1143/($E$1142+$E$1143),0)</f>
        <v/>
      </c>
      <c r="F1144" s="12">
        <f>IFERROR(2*$F$1142*$F$1143/($F$1142+$F$1143),0)</f>
        <v/>
      </c>
      <c r="G1144" s="12">
        <f>IFERROR(2*$G$1142*$G$1143/($G$1142+$G$1143),0)</f>
        <v/>
      </c>
      <c r="H1144" s="18">
        <f>AVERAGE($B$1144:$F$1144)</f>
        <v/>
      </c>
      <c r="I1144" s="18">
        <f>STDEV.P($B$1144:$F$1144)</f>
        <v/>
      </c>
    </row>
    <row r="1145">
      <c r="A1145" s="4" t="inlineStr">
        <is>
          <t>Accuracy</t>
        </is>
      </c>
      <c r="B1145" s="12">
        <f>IFERROR(($B$1138+$B$1139)/($B$1138+$B$1139+$B$1140+$B$1141),0)</f>
        <v/>
      </c>
      <c r="C1145" s="12">
        <f>IFERROR(($C$1138+$C$1139)/($C$1138+$C$1139+$C$1140+$C$1141),0)</f>
        <v/>
      </c>
      <c r="D1145" s="12">
        <f>IFERROR(($D$1138+$D$1139)/($D$1138+$D$1139+$D$1140+$D$1141),0)</f>
        <v/>
      </c>
      <c r="E1145" s="12">
        <f>IFERROR(($E$1138+$E$1139)/($E$1138+$E$1139+$E$1140+$E$1141),0)</f>
        <v/>
      </c>
      <c r="F1145" s="12">
        <f>IFERROR(($F$1138+$F$1139)/($F$1138+$F$1139+$F$1140+$F$1141),0)</f>
        <v/>
      </c>
      <c r="G1145" s="12">
        <f>IFERROR(($G$1138+$G$1139)/($G$1138+$G$1139+$G$1140+$G$1141),0)</f>
        <v/>
      </c>
      <c r="H1145" s="18">
        <f>AVERAGE($B$1145:$F$1145)</f>
        <v/>
      </c>
      <c r="I1145" s="18">
        <f>STDEV.P($B$1145:$F$1145)</f>
        <v/>
      </c>
    </row>
    <row r="1146">
      <c r="A1146" s="4" t="inlineStr">
        <is>
          <t>Edit distance</t>
        </is>
      </c>
      <c r="B1146" s="12">
        <f>SUMPRODUCT(ABS('Ground truth'!$B$3:$G$8-$B$1130:$G$1135))</f>
        <v/>
      </c>
      <c r="C1146" s="12">
        <f>SUMPRODUCT(ABS('Ground truth'!$B$3:$G$8-$I$1130:$N$1135))</f>
        <v/>
      </c>
      <c r="D1146" s="12">
        <f>SUMPRODUCT(ABS('Ground truth'!$B$3:$G$8-$P$1130:$U$1135))</f>
        <v/>
      </c>
      <c r="E1146" s="12">
        <f>SUMPRODUCT(ABS('Ground truth'!$B$3:$G$8-$W$1130:$AB$1135))</f>
        <v/>
      </c>
      <c r="F1146" s="12">
        <f>SUMPRODUCT(ABS('Ground truth'!$B$3:$G$8-$AD$1130:$AI$1135))</f>
        <v/>
      </c>
      <c r="G1146" s="12">
        <f>SUMPRODUCT(ABS('Ground truth'!$B$3:$G$8-$AK$1130:$AP$1135))</f>
        <v/>
      </c>
      <c r="H1146" s="18">
        <f>AVERAGE($B$1146:$F$1146)</f>
        <v/>
      </c>
      <c r="I1146" s="18">
        <f>STDEV.P($B$1146:$F$1146)</f>
        <v/>
      </c>
    </row>
    <row r="1147">
      <c r="A1147" s="4" t="inlineStr">
        <is>
          <t>Spectral distance</t>
        </is>
      </c>
      <c r="B1147" s="12">
        <f>SQRT(SUMPRODUCT(('Ground truth'!$J$3:$J$8-$B$1157:$B$1162)^2))</f>
        <v/>
      </c>
      <c r="C1147" s="12">
        <f>SQRT(SUMPRODUCT(('Ground truth'!$J$3:$J$8-$C$1157:$C$1162)^2))</f>
        <v/>
      </c>
      <c r="D1147" s="12">
        <f>SQRT(SUMPRODUCT(('Ground truth'!$J$3:$J$8-$D$1157:$D$1162)^2))</f>
        <v/>
      </c>
      <c r="E1147" s="12">
        <f>SQRT(SUMPRODUCT(('Ground truth'!$J$3:$J$8-$E$1157:$E$1162)^2))</f>
        <v/>
      </c>
      <c r="F1147" s="12">
        <f>SQRT(SUMPRODUCT(('Ground truth'!$J$3:$J$8-$F$1157:$F$1162)^2))</f>
        <v/>
      </c>
      <c r="G1147" s="12">
        <f>SQRT(SUMPRODUCT(('Ground truth'!$J$3:$J$8-$G$1157:$G$1162)^2))</f>
        <v/>
      </c>
      <c r="H1147" s="18">
        <f>AVERAGE($B$1147:$F$1147)</f>
        <v/>
      </c>
      <c r="I1147" s="18">
        <f>STDEV.P($B$1147:$F$1147)</f>
        <v/>
      </c>
    </row>
    <row r="1148">
      <c r="A1148" s="4" t="inlineStr">
        <is>
          <t>Unsure cells</t>
        </is>
      </c>
      <c r="B1148" s="7">
        <f>COUNTIF($B$1130:$G$1135,2)</f>
        <v/>
      </c>
      <c r="C1148" s="7">
        <f>COUNTIF($I$1130:$N$1135,2)</f>
        <v/>
      </c>
      <c r="D1148" s="7">
        <f>COUNTIF($P$1130:$U$1135,2)</f>
        <v/>
      </c>
      <c r="E1148" s="7">
        <f>COUNTIF($W$1130:$AB$1135,2)</f>
        <v/>
      </c>
      <c r="F1148" s="7">
        <f>COUNTIF($AD$1130:$AI$1135,2)</f>
        <v/>
      </c>
      <c r="G1148" s="7">
        <f>COUNTIF($AK$1130:$AP$1135,2)</f>
        <v/>
      </c>
      <c r="H1148" s="12">
        <f>AVERAGE($B$1148:$F$1148)</f>
        <v/>
      </c>
      <c r="I1148" s="12">
        <f>STDEV.P($B$1148:$F$1148)</f>
        <v/>
      </c>
    </row>
    <row r="1149">
      <c r="A1149" s="3" t="inlineStr">
        <is>
          <t>eigenvalues (real part, numpy order; pasted)</t>
        </is>
      </c>
    </row>
    <row r="1150">
      <c r="A1150" s="3" t="inlineStr">
        <is>
          <t xml:space="preserve">  λ1</t>
        </is>
      </c>
      <c r="B1150" s="19" t="n">
        <v>4.895106515927526</v>
      </c>
      <c r="C1150" s="19" t="n">
        <v>4.895106515927526</v>
      </c>
      <c r="D1150" s="19" t="n">
        <v>4.895106515927526</v>
      </c>
      <c r="E1150" s="19" t="n">
        <v>4.895106515927526</v>
      </c>
      <c r="F1150" s="19" t="n">
        <v>4.895106515927526</v>
      </c>
      <c r="G1150" s="19" t="n">
        <v>4.895106515927526</v>
      </c>
    </row>
    <row r="1151">
      <c r="A1151" s="3" t="inlineStr">
        <is>
          <t xml:space="preserve">  λ2</t>
        </is>
      </c>
      <c r="B1151" s="19" t="n">
        <v>-1.000000000000001</v>
      </c>
      <c r="C1151" s="19" t="n">
        <v>-1.000000000000001</v>
      </c>
      <c r="D1151" s="19" t="n">
        <v>-1.000000000000001</v>
      </c>
      <c r="E1151" s="19" t="n">
        <v>-1.000000000000001</v>
      </c>
      <c r="F1151" s="19" t="n">
        <v>-1.000000000000001</v>
      </c>
      <c r="G1151" s="19" t="n">
        <v>-1.000000000000001</v>
      </c>
    </row>
    <row r="1152">
      <c r="A1152" s="3" t="inlineStr">
        <is>
          <t xml:space="preserve">  λ3</t>
        </is>
      </c>
      <c r="B1152" s="19" t="n">
        <v>-2.744479106466165e-16</v>
      </c>
      <c r="C1152" s="19" t="n">
        <v>-2.744479106466165e-16</v>
      </c>
      <c r="D1152" s="19" t="n">
        <v>-2.744479106466165e-16</v>
      </c>
      <c r="E1152" s="19" t="n">
        <v>-2.744479106466165e-16</v>
      </c>
      <c r="F1152" s="19" t="n">
        <v>-2.744479106466165e-16</v>
      </c>
      <c r="G1152" s="19" t="n">
        <v>-2.744479106466165e-16</v>
      </c>
    </row>
    <row r="1153">
      <c r="A1153" s="3" t="inlineStr">
        <is>
          <t xml:space="preserve">  λ4</t>
        </is>
      </c>
      <c r="B1153" s="19" t="n">
        <v>-0.2924015852246207</v>
      </c>
      <c r="C1153" s="19" t="n">
        <v>-0.2924015852246207</v>
      </c>
      <c r="D1153" s="19" t="n">
        <v>-0.2924015852246207</v>
      </c>
      <c r="E1153" s="19" t="n">
        <v>-0.2924015852246207</v>
      </c>
      <c r="F1153" s="19" t="n">
        <v>-0.2924015852246207</v>
      </c>
      <c r="G1153" s="19" t="n">
        <v>-0.2924015852246207</v>
      </c>
    </row>
    <row r="1154">
      <c r="A1154" s="3" t="inlineStr">
        <is>
          <t xml:space="preserve">  λ5</t>
        </is>
      </c>
      <c r="B1154" s="19" t="n">
        <v>1.39729506929709</v>
      </c>
      <c r="C1154" s="19" t="n">
        <v>1.39729506929709</v>
      </c>
      <c r="D1154" s="19" t="n">
        <v>1.39729506929709</v>
      </c>
      <c r="E1154" s="19" t="n">
        <v>1.39729506929709</v>
      </c>
      <c r="F1154" s="19" t="n">
        <v>1.39729506929709</v>
      </c>
      <c r="G1154" s="19" t="n">
        <v>1.39729506929709</v>
      </c>
    </row>
    <row r="1155">
      <c r="A1155" s="3" t="inlineStr">
        <is>
          <t xml:space="preserve">  λ6</t>
        </is>
      </c>
      <c r="B1155" s="19" t="n">
        <v>1</v>
      </c>
      <c r="C1155" s="19" t="n">
        <v>1</v>
      </c>
      <c r="D1155" s="19" t="n">
        <v>1</v>
      </c>
      <c r="E1155" s="19" t="n">
        <v>1</v>
      </c>
      <c r="F1155" s="19" t="n">
        <v>1</v>
      </c>
      <c r="G1155" s="19" t="n">
        <v>1</v>
      </c>
    </row>
    <row r="1156">
      <c r="A1156" s="3" t="inlineStr">
        <is>
          <t>eigenvalues sorted desc (LARGE)</t>
        </is>
      </c>
    </row>
    <row r="1157">
      <c r="A1157" s="3" t="inlineStr">
        <is>
          <t xml:space="preserve">  λ(1)</t>
        </is>
      </c>
      <c r="B1157" s="19">
        <f>LARGE($B$1150:$B$1155,1)</f>
        <v/>
      </c>
      <c r="C1157" s="19">
        <f>LARGE($C$1150:$C$1155,1)</f>
        <v/>
      </c>
      <c r="D1157" s="19">
        <f>LARGE($D$1150:$D$1155,1)</f>
        <v/>
      </c>
      <c r="E1157" s="19">
        <f>LARGE($E$1150:$E$1155,1)</f>
        <v/>
      </c>
      <c r="F1157" s="19">
        <f>LARGE($F$1150:$F$1155,1)</f>
        <v/>
      </c>
      <c r="G1157" s="19">
        <f>LARGE($G$1150:$G$1155,1)</f>
        <v/>
      </c>
    </row>
    <row r="1158">
      <c r="A1158" s="3" t="inlineStr">
        <is>
          <t xml:space="preserve">  λ(2)</t>
        </is>
      </c>
      <c r="B1158" s="19">
        <f>LARGE($B$1150:$B$1155,2)</f>
        <v/>
      </c>
      <c r="C1158" s="19">
        <f>LARGE($C$1150:$C$1155,2)</f>
        <v/>
      </c>
      <c r="D1158" s="19">
        <f>LARGE($D$1150:$D$1155,2)</f>
        <v/>
      </c>
      <c r="E1158" s="19">
        <f>LARGE($E$1150:$E$1155,2)</f>
        <v/>
      </c>
      <c r="F1158" s="19">
        <f>LARGE($F$1150:$F$1155,2)</f>
        <v/>
      </c>
      <c r="G1158" s="19">
        <f>LARGE($G$1150:$G$1155,2)</f>
        <v/>
      </c>
    </row>
    <row r="1159">
      <c r="A1159" s="3" t="inlineStr">
        <is>
          <t xml:space="preserve">  λ(3)</t>
        </is>
      </c>
      <c r="B1159" s="19">
        <f>LARGE($B$1150:$B$1155,3)</f>
        <v/>
      </c>
      <c r="C1159" s="19">
        <f>LARGE($C$1150:$C$1155,3)</f>
        <v/>
      </c>
      <c r="D1159" s="19">
        <f>LARGE($D$1150:$D$1155,3)</f>
        <v/>
      </c>
      <c r="E1159" s="19">
        <f>LARGE($E$1150:$E$1155,3)</f>
        <v/>
      </c>
      <c r="F1159" s="19">
        <f>LARGE($F$1150:$F$1155,3)</f>
        <v/>
      </c>
      <c r="G1159" s="19">
        <f>LARGE($G$1150:$G$1155,3)</f>
        <v/>
      </c>
    </row>
    <row r="1160">
      <c r="A1160" s="3" t="inlineStr">
        <is>
          <t xml:space="preserve">  λ(4)</t>
        </is>
      </c>
      <c r="B1160" s="19">
        <f>LARGE($B$1150:$B$1155,4)</f>
        <v/>
      </c>
      <c r="C1160" s="19">
        <f>LARGE($C$1150:$C$1155,4)</f>
        <v/>
      </c>
      <c r="D1160" s="19">
        <f>LARGE($D$1150:$D$1155,4)</f>
        <v/>
      </c>
      <c r="E1160" s="19">
        <f>LARGE($E$1150:$E$1155,4)</f>
        <v/>
      </c>
      <c r="F1160" s="19">
        <f>LARGE($F$1150:$F$1155,4)</f>
        <v/>
      </c>
      <c r="G1160" s="19">
        <f>LARGE($G$1150:$G$1155,4)</f>
        <v/>
      </c>
    </row>
    <row r="1161">
      <c r="A1161" s="3" t="inlineStr">
        <is>
          <t xml:space="preserve">  λ(5)</t>
        </is>
      </c>
      <c r="B1161" s="19">
        <f>LARGE($B$1150:$B$1155,5)</f>
        <v/>
      </c>
      <c r="C1161" s="19">
        <f>LARGE($C$1150:$C$1155,5)</f>
        <v/>
      </c>
      <c r="D1161" s="19">
        <f>LARGE($D$1150:$D$1155,5)</f>
        <v/>
      </c>
      <c r="E1161" s="19">
        <f>LARGE($E$1150:$E$1155,5)</f>
        <v/>
      </c>
      <c r="F1161" s="19">
        <f>LARGE($F$1150:$F$1155,5)</f>
        <v/>
      </c>
      <c r="G1161" s="19">
        <f>LARGE($G$1150:$G$1155,5)</f>
        <v/>
      </c>
    </row>
    <row r="1162">
      <c r="A1162" s="3" t="inlineStr">
        <is>
          <t xml:space="preserve">  λ(6)</t>
        </is>
      </c>
      <c r="B1162" s="19">
        <f>LARGE($B$1150:$B$1155,6)</f>
        <v/>
      </c>
      <c r="C1162" s="19">
        <f>LARGE($C$1150:$C$1155,6)</f>
        <v/>
      </c>
      <c r="D1162" s="19">
        <f>LARGE($D$1150:$D$1155,6)</f>
        <v/>
      </c>
      <c r="E1162" s="19">
        <f>LARGE($E$1150:$E$1155,6)</f>
        <v/>
      </c>
      <c r="F1162" s="19">
        <f>LARGE($F$1150:$F$1155,6)</f>
        <v/>
      </c>
      <c r="G1162" s="19">
        <f>LARGE($G$1150:$G$1155,6)</f>
        <v/>
      </c>
    </row>
    <row r="1163">
      <c r="A1163" s="3" t="inlineStr">
        <is>
          <t>check: Σeig − trace (→0)</t>
        </is>
      </c>
      <c r="B1163" s="3">
        <f>ROUND(SUM($B$1150:$B$1155)-($B$1130+$C$1131+$D$1132+$E$1133+$F$1134+$G$1135),6)</f>
        <v/>
      </c>
      <c r="C1163" s="3">
        <f>ROUND(SUM($C$1150:$C$1155)-($I$1130+$J$1131+$K$1132+$L$1133+$M$1134+$N$1135),6)</f>
        <v/>
      </c>
      <c r="D1163" s="3">
        <f>ROUND(SUM($D$1150:$D$1155)-($P$1130+$Q$1131+$R$1132+$S$1133+$T$1134+$U$1135),6)</f>
        <v/>
      </c>
      <c r="E1163" s="3">
        <f>ROUND(SUM($E$1150:$E$1155)-($W$1130+$X$1131+$Y$1132+$Z$1133+$AA$1134+$AB$1135),6)</f>
        <v/>
      </c>
      <c r="F1163" s="3">
        <f>ROUND(SUM($F$1150:$F$1155)-($AD$1130+$AE$1131+$AF$1132+$AG$1133+$AH$1134+$AI$1135),6)</f>
        <v/>
      </c>
      <c r="G1163" s="3">
        <f>ROUND(SUM($G$1150:$G$1155)-($AK$1130+$AL$1131+$AM$1132+$AN$1133+$AO$1134+$AP$1135),6)</f>
        <v/>
      </c>
    </row>
    <row r="1164">
      <c r="A1164" s="3" t="inlineStr">
        <is>
          <t>check: Πeig − det (→0)</t>
        </is>
      </c>
      <c r="B1164" s="3">
        <f>ROUND(MDETERM($B$1130:$G$1135)-PRODUCT($B$1150:$B$1155),6)</f>
        <v/>
      </c>
      <c r="C1164" s="3">
        <f>ROUND(MDETERM($I$1130:$N$1135)-PRODUCT($C$1150:$C$1155),6)</f>
        <v/>
      </c>
      <c r="D1164" s="3">
        <f>ROUND(MDETERM($P$1130:$U$1135)-PRODUCT($D$1150:$D$1155),6)</f>
        <v/>
      </c>
      <c r="E1164" s="3">
        <f>ROUND(MDETERM($W$1130:$AB$1135)-PRODUCT($E$1150:$E$1155),6)</f>
        <v/>
      </c>
      <c r="F1164" s="3">
        <f>ROUND(MDETERM($AD$1130:$AI$1135)-PRODUCT($F$1150:$F$1155),6)</f>
        <v/>
      </c>
      <c r="G1164" s="3">
        <f>ROUND(MDETERM($AK$1130:$AP$1135)-PRODUCT($G$1150:$G$1155),6)</f>
        <v/>
      </c>
    </row>
    <row r="1165">
      <c r="A1165" s="3" t="inlineStr">
        <is>
          <t>complex eigenvalues?</t>
        </is>
      </c>
      <c r="B1165" s="3" t="inlineStr"/>
      <c r="C1165" s="3" t="inlineStr"/>
      <c r="D1165" s="3" t="inlineStr"/>
      <c r="E1165" s="3" t="inlineStr"/>
      <c r="F1165" s="3" t="inlineStr"/>
      <c r="G1165" s="3" t="inlineStr"/>
    </row>
    <row r="1166">
      <c r="A1166" s="3" t="inlineStr">
        <is>
          <t>check: det(M − λᵢI) per sorted λ (→0)</t>
        </is>
      </c>
    </row>
    <row r="1167">
      <c r="A1167" s="3" t="inlineStr">
        <is>
          <t xml:space="preserve">  det(M − λ(1)I)</t>
        </is>
      </c>
      <c r="B1167" s="3">
        <f t="array" ref="B1167">ROUND(MDETERM($B$1130:$G$1135-$B$1157*MUNIT(6)),6)</f>
        <v/>
      </c>
      <c r="C1167" s="3">
        <f t="array" ref="C1167">ROUND(MDETERM($I$1130:$N$1135-$C$1157*MUNIT(6)),6)</f>
        <v/>
      </c>
      <c r="D1167" s="3">
        <f t="array" ref="D1167">ROUND(MDETERM($P$1130:$U$1135-$D$1157*MUNIT(6)),6)</f>
        <v/>
      </c>
      <c r="E1167" s="3">
        <f t="array" ref="E1167">ROUND(MDETERM($W$1130:$AB$1135-$E$1157*MUNIT(6)),6)</f>
        <v/>
      </c>
      <c r="F1167" s="3">
        <f t="array" ref="F1167">ROUND(MDETERM($AD$1130:$AI$1135-$F$1157*MUNIT(6)),6)</f>
        <v/>
      </c>
      <c r="G1167" s="3">
        <f t="array" ref="G1167">ROUND(MDETERM($AK$1130:$AP$1135-$G$1157*MUNIT(6)),6)</f>
        <v/>
      </c>
    </row>
    <row r="1168">
      <c r="A1168" s="3" t="inlineStr">
        <is>
          <t xml:space="preserve">  det(M − λ(2)I)</t>
        </is>
      </c>
      <c r="B1168" s="3">
        <f t="array" ref="B1168">ROUND(MDETERM($B$1130:$G$1135-$B$1158*MUNIT(6)),6)</f>
        <v/>
      </c>
      <c r="C1168" s="3">
        <f t="array" ref="C1168">ROUND(MDETERM($I$1130:$N$1135-$C$1158*MUNIT(6)),6)</f>
        <v/>
      </c>
      <c r="D1168" s="3">
        <f t="array" ref="D1168">ROUND(MDETERM($P$1130:$U$1135-$D$1158*MUNIT(6)),6)</f>
        <v/>
      </c>
      <c r="E1168" s="3">
        <f t="array" ref="E1168">ROUND(MDETERM($W$1130:$AB$1135-$E$1158*MUNIT(6)),6)</f>
        <v/>
      </c>
      <c r="F1168" s="3">
        <f t="array" ref="F1168">ROUND(MDETERM($AD$1130:$AI$1135-$F$1158*MUNIT(6)),6)</f>
        <v/>
      </c>
      <c r="G1168" s="3">
        <f t="array" ref="G1168">ROUND(MDETERM($AK$1130:$AP$1135-$G$1158*MUNIT(6)),6)</f>
        <v/>
      </c>
    </row>
    <row r="1169">
      <c r="A1169" s="3" t="inlineStr">
        <is>
          <t xml:space="preserve">  det(M − λ(3)I)</t>
        </is>
      </c>
      <c r="B1169" s="3">
        <f t="array" ref="B1169">ROUND(MDETERM($B$1130:$G$1135-$B$1159*MUNIT(6)),6)</f>
        <v/>
      </c>
      <c r="C1169" s="3">
        <f t="array" ref="C1169">ROUND(MDETERM($I$1130:$N$1135-$C$1159*MUNIT(6)),6)</f>
        <v/>
      </c>
      <c r="D1169" s="3">
        <f t="array" ref="D1169">ROUND(MDETERM($P$1130:$U$1135-$D$1159*MUNIT(6)),6)</f>
        <v/>
      </c>
      <c r="E1169" s="3">
        <f t="array" ref="E1169">ROUND(MDETERM($W$1130:$AB$1135-$E$1159*MUNIT(6)),6)</f>
        <v/>
      </c>
      <c r="F1169" s="3">
        <f t="array" ref="F1169">ROUND(MDETERM($AD$1130:$AI$1135-$F$1159*MUNIT(6)),6)</f>
        <v/>
      </c>
      <c r="G1169" s="3">
        <f t="array" ref="G1169">ROUND(MDETERM($AK$1130:$AP$1135-$G$1159*MUNIT(6)),6)</f>
        <v/>
      </c>
    </row>
    <row r="1170">
      <c r="A1170" s="3" t="inlineStr">
        <is>
          <t xml:space="preserve">  det(M − λ(4)I)</t>
        </is>
      </c>
      <c r="B1170" s="3">
        <f t="array" ref="B1170">ROUND(MDETERM($B$1130:$G$1135-$B$1160*MUNIT(6)),6)</f>
        <v/>
      </c>
      <c r="C1170" s="3">
        <f t="array" ref="C1170">ROUND(MDETERM($I$1130:$N$1135-$C$1160*MUNIT(6)),6)</f>
        <v/>
      </c>
      <c r="D1170" s="3">
        <f t="array" ref="D1170">ROUND(MDETERM($P$1130:$U$1135-$D$1160*MUNIT(6)),6)</f>
        <v/>
      </c>
      <c r="E1170" s="3">
        <f t="array" ref="E1170">ROUND(MDETERM($W$1130:$AB$1135-$E$1160*MUNIT(6)),6)</f>
        <v/>
      </c>
      <c r="F1170" s="3">
        <f t="array" ref="F1170">ROUND(MDETERM($AD$1130:$AI$1135-$F$1160*MUNIT(6)),6)</f>
        <v/>
      </c>
      <c r="G1170" s="3">
        <f t="array" ref="G1170">ROUND(MDETERM($AK$1130:$AP$1135-$G$1160*MUNIT(6)),6)</f>
        <v/>
      </c>
    </row>
    <row r="1171">
      <c r="A1171" s="3" t="inlineStr">
        <is>
          <t xml:space="preserve">  det(M − λ(5)I)</t>
        </is>
      </c>
      <c r="B1171" s="3">
        <f t="array" ref="B1171">ROUND(MDETERM($B$1130:$G$1135-$B$1161*MUNIT(6)),6)</f>
        <v/>
      </c>
      <c r="C1171" s="3">
        <f t="array" ref="C1171">ROUND(MDETERM($I$1130:$N$1135-$C$1161*MUNIT(6)),6)</f>
        <v/>
      </c>
      <c r="D1171" s="3">
        <f t="array" ref="D1171">ROUND(MDETERM($P$1130:$U$1135-$D$1161*MUNIT(6)),6)</f>
        <v/>
      </c>
      <c r="E1171" s="3">
        <f t="array" ref="E1171">ROUND(MDETERM($W$1130:$AB$1135-$E$1161*MUNIT(6)),6)</f>
        <v/>
      </c>
      <c r="F1171" s="3">
        <f t="array" ref="F1171">ROUND(MDETERM($AD$1130:$AI$1135-$F$1161*MUNIT(6)),6)</f>
        <v/>
      </c>
      <c r="G1171" s="3">
        <f t="array" ref="G1171">ROUND(MDETERM($AK$1130:$AP$1135-$G$1161*MUNIT(6)),6)</f>
        <v/>
      </c>
    </row>
    <row r="1172">
      <c r="A1172" s="3" t="inlineStr">
        <is>
          <t xml:space="preserve">  det(M − λ(6)I)</t>
        </is>
      </c>
      <c r="B1172" s="3">
        <f t="array" ref="B1172">ROUND(MDETERM($B$1130:$G$1135-$B$1162*MUNIT(6)),6)</f>
        <v/>
      </c>
      <c r="C1172" s="3">
        <f t="array" ref="C1172">ROUND(MDETERM($I$1130:$N$1135-$C$1162*MUNIT(6)),6)</f>
        <v/>
      </c>
      <c r="D1172" s="3">
        <f t="array" ref="D1172">ROUND(MDETERM($P$1130:$U$1135-$D$1162*MUNIT(6)),6)</f>
        <v/>
      </c>
      <c r="E1172" s="3">
        <f t="array" ref="E1172">ROUND(MDETERM($W$1130:$AB$1135-$E$1162*MUNIT(6)),6)</f>
        <v/>
      </c>
      <c r="F1172" s="3">
        <f t="array" ref="F1172">ROUND(MDETERM($AD$1130:$AI$1135-$F$1162*MUNIT(6)),6)</f>
        <v/>
      </c>
      <c r="G1172" s="3">
        <f t="array" ref="G1172">ROUND(MDETERM($AK$1130:$AP$1135-$G$1162*MUNIT(6)),6)</f>
        <v/>
      </c>
    </row>
    <row r="1176" ht="16" customHeight="1">
      <c r="A1176" s="14" t="inlineStr">
        <is>
          <t>RAG R1-R3 | llama3.3:70b</t>
        </is>
      </c>
      <c r="B1176" s="9" t="inlineStr">
        <is>
          <t>run 1 (raw, pasted)</t>
        </is>
      </c>
      <c r="I1176" s="9" t="inlineStr">
        <is>
          <t>run 2 (raw, pasted)</t>
        </is>
      </c>
      <c r="P1176" s="9" t="inlineStr">
        <is>
          <t>run 3 (raw, pasted)</t>
        </is>
      </c>
      <c r="W1176" s="9" t="inlineStr">
        <is>
          <t>run 4 (raw, pasted)</t>
        </is>
      </c>
      <c r="AD1176" s="9" t="inlineStr">
        <is>
          <t>run 5 (raw, pasted)</t>
        </is>
      </c>
      <c r="AK1176" s="9" t="inlineStr">
        <is>
          <t>Step2 average matrix (formula)</t>
        </is>
      </c>
      <c r="AR1176" s="9" t="inlineStr">
        <is>
          <t>ground truth (reference)</t>
        </is>
      </c>
    </row>
    <row r="1177" ht="60" customHeight="1">
      <c r="B1177" s="15" t="inlineStr">
        <is>
          <t>Spacecraft</t>
        </is>
      </c>
      <c r="C1177" s="15" t="inlineStr">
        <is>
          <t>Guidance, Navigation, and Control (GNC) Subsystem</t>
        </is>
      </c>
      <c r="D1177" s="15" t="inlineStr">
        <is>
          <t>Propulsion Subsystem</t>
        </is>
      </c>
      <c r="E1177" s="15" t="inlineStr">
        <is>
          <t>Power Subsystem</t>
        </is>
      </c>
      <c r="F1177" s="15" t="inlineStr">
        <is>
          <t>Reaction Wheel</t>
        </is>
      </c>
      <c r="G1177" s="15" t="inlineStr">
        <is>
          <t>GNC Software</t>
        </is>
      </c>
      <c r="I1177" s="15" t="inlineStr">
        <is>
          <t>Spacecraft</t>
        </is>
      </c>
      <c r="J1177" s="15" t="inlineStr">
        <is>
          <t>Guidance, Navigation, and Control (GNC) Subsystem</t>
        </is>
      </c>
      <c r="K1177" s="15" t="inlineStr">
        <is>
          <t>Propulsion Subsystem</t>
        </is>
      </c>
      <c r="L1177" s="15" t="inlineStr">
        <is>
          <t>Power Subsystem</t>
        </is>
      </c>
      <c r="M1177" s="15" t="inlineStr">
        <is>
          <t>Reaction Wheel</t>
        </is>
      </c>
      <c r="N1177" s="15" t="inlineStr">
        <is>
          <t>GNC Software</t>
        </is>
      </c>
      <c r="P1177" s="15" t="inlineStr">
        <is>
          <t>Spacecraft</t>
        </is>
      </c>
      <c r="Q1177" s="15" t="inlineStr">
        <is>
          <t>Guidance, Navigation, and Control (GNC) Subsystem</t>
        </is>
      </c>
      <c r="R1177" s="15" t="inlineStr">
        <is>
          <t>Propulsion Subsystem</t>
        </is>
      </c>
      <c r="S1177" s="15" t="inlineStr">
        <is>
          <t>Power Subsystem</t>
        </is>
      </c>
      <c r="T1177" s="15" t="inlineStr">
        <is>
          <t>Reaction Wheel</t>
        </is>
      </c>
      <c r="U1177" s="15" t="inlineStr">
        <is>
          <t>GNC Software</t>
        </is>
      </c>
      <c r="W1177" s="15" t="inlineStr">
        <is>
          <t>Spacecraft</t>
        </is>
      </c>
      <c r="X1177" s="15" t="inlineStr">
        <is>
          <t>Guidance, Navigation, and Control (GNC) Subsystem</t>
        </is>
      </c>
      <c r="Y1177" s="15" t="inlineStr">
        <is>
          <t>Propulsion Subsystem</t>
        </is>
      </c>
      <c r="Z1177" s="15" t="inlineStr">
        <is>
          <t>Power Subsystem</t>
        </is>
      </c>
      <c r="AA1177" s="15" t="inlineStr">
        <is>
          <t>Reaction Wheel</t>
        </is>
      </c>
      <c r="AB1177" s="15" t="inlineStr">
        <is>
          <t>GNC Software</t>
        </is>
      </c>
      <c r="AD1177" s="15" t="inlineStr">
        <is>
          <t>Spacecraft</t>
        </is>
      </c>
      <c r="AE1177" s="15" t="inlineStr">
        <is>
          <t>Guidance, Navigation, and Control (GNC) Subsystem</t>
        </is>
      </c>
      <c r="AF1177" s="15" t="inlineStr">
        <is>
          <t>Propulsion Subsystem</t>
        </is>
      </c>
      <c r="AG1177" s="15" t="inlineStr">
        <is>
          <t>Power Subsystem</t>
        </is>
      </c>
      <c r="AH1177" s="15" t="inlineStr">
        <is>
          <t>Reaction Wheel</t>
        </is>
      </c>
      <c r="AI1177" s="15" t="inlineStr">
        <is>
          <t>GNC Software</t>
        </is>
      </c>
      <c r="AK1177" s="15" t="inlineStr">
        <is>
          <t>Spacecraft</t>
        </is>
      </c>
      <c r="AL1177" s="15" t="inlineStr">
        <is>
          <t>Guidance, Navigation, and Control (GNC) Subsystem</t>
        </is>
      </c>
      <c r="AM1177" s="15" t="inlineStr">
        <is>
          <t>Propulsion Subsystem</t>
        </is>
      </c>
      <c r="AN1177" s="15" t="inlineStr">
        <is>
          <t>Power Subsystem</t>
        </is>
      </c>
      <c r="AO1177" s="15" t="inlineStr">
        <is>
          <t>Reaction Wheel</t>
        </is>
      </c>
      <c r="AP1177" s="15" t="inlineStr">
        <is>
          <t>GNC Software</t>
        </is>
      </c>
    </row>
    <row r="1178">
      <c r="A1178" s="3" t="inlineStr">
        <is>
          <t>Spacecraft</t>
        </is>
      </c>
      <c r="B1178" s="8" t="n">
        <v>1</v>
      </c>
      <c r="C1178" s="8" t="n">
        <v>1</v>
      </c>
      <c r="D1178" s="8" t="n">
        <v>1</v>
      </c>
      <c r="E1178" s="8" t="n">
        <v>1</v>
      </c>
      <c r="F1178" s="8" t="n">
        <v>1</v>
      </c>
      <c r="G1178" s="8" t="n">
        <v>1</v>
      </c>
      <c r="I1178" s="8" t="n">
        <v>1</v>
      </c>
      <c r="J1178" s="8" t="n">
        <v>1</v>
      </c>
      <c r="K1178" s="8" t="n">
        <v>1</v>
      </c>
      <c r="L1178" s="8" t="n">
        <v>1</v>
      </c>
      <c r="M1178" s="8" t="n">
        <v>1</v>
      </c>
      <c r="N1178" s="8" t="n">
        <v>1</v>
      </c>
      <c r="P1178" s="8" t="n">
        <v>1</v>
      </c>
      <c r="Q1178" s="8" t="n">
        <v>1</v>
      </c>
      <c r="R1178" s="8" t="n">
        <v>1</v>
      </c>
      <c r="S1178" s="8" t="n">
        <v>1</v>
      </c>
      <c r="T1178" s="8" t="n">
        <v>1</v>
      </c>
      <c r="U1178" s="8" t="n">
        <v>1</v>
      </c>
      <c r="W1178" s="8" t="n">
        <v>1</v>
      </c>
      <c r="X1178" s="8" t="n">
        <v>1</v>
      </c>
      <c r="Y1178" s="8" t="n">
        <v>1</v>
      </c>
      <c r="Z1178" s="8" t="n">
        <v>1</v>
      </c>
      <c r="AA1178" s="8" t="n">
        <v>1</v>
      </c>
      <c r="AB1178" s="8" t="n">
        <v>1</v>
      </c>
      <c r="AD1178" s="8" t="n">
        <v>1</v>
      </c>
      <c r="AE1178" s="8" t="n">
        <v>1</v>
      </c>
      <c r="AF1178" s="8" t="n">
        <v>1</v>
      </c>
      <c r="AG1178" s="8" t="n">
        <v>1</v>
      </c>
      <c r="AH1178" s="8" t="n">
        <v>1</v>
      </c>
      <c r="AI1178" s="8" t="n">
        <v>1</v>
      </c>
      <c r="AK1178" s="8">
        <f>IF(($B$1178&lt;&gt;2)+($I$1178&lt;&gt;2)+($P$1178&lt;&gt;2)+($W$1178&lt;&gt;2)+($AD$1178&lt;&gt;2)=0,2,IF((($B$1178&lt;&gt;2)*$B$1178+($I$1178&lt;&gt;2)*$I$1178+($P$1178&lt;&gt;2)*$P$1178+($W$1178&lt;&gt;2)*$W$1178+($AD$1178&lt;&gt;2)*$AD$1178)/(($B$1178&lt;&gt;2)+($I$1178&lt;&gt;2)+($P$1178&lt;&gt;2)+($W$1178&lt;&gt;2)+($AD$1178&lt;&gt;2))&gt;=0.5,1,0))</f>
        <v/>
      </c>
      <c r="AL1178" s="8">
        <f>IF(($C$1178&lt;&gt;2)+($J$1178&lt;&gt;2)+($Q$1178&lt;&gt;2)+($X$1178&lt;&gt;2)+($AE$1178&lt;&gt;2)=0,2,IF((($C$1178&lt;&gt;2)*$C$1178+($J$1178&lt;&gt;2)*$J$1178+($Q$1178&lt;&gt;2)*$Q$1178+($X$1178&lt;&gt;2)*$X$1178+($AE$1178&lt;&gt;2)*$AE$1178)/(($C$1178&lt;&gt;2)+($J$1178&lt;&gt;2)+($Q$1178&lt;&gt;2)+($X$1178&lt;&gt;2)+($AE$1178&lt;&gt;2))&gt;=0.5,1,0))</f>
        <v/>
      </c>
      <c r="AM1178" s="8">
        <f>IF(($D$1178&lt;&gt;2)+($K$1178&lt;&gt;2)+($R$1178&lt;&gt;2)+($Y$1178&lt;&gt;2)+($AF$1178&lt;&gt;2)=0,2,IF((($D$1178&lt;&gt;2)*$D$1178+($K$1178&lt;&gt;2)*$K$1178+($R$1178&lt;&gt;2)*$R$1178+($Y$1178&lt;&gt;2)*$Y$1178+($AF$1178&lt;&gt;2)*$AF$1178)/(($D$1178&lt;&gt;2)+($K$1178&lt;&gt;2)+($R$1178&lt;&gt;2)+($Y$1178&lt;&gt;2)+($AF$1178&lt;&gt;2))&gt;=0.5,1,0))</f>
        <v/>
      </c>
      <c r="AN1178" s="8">
        <f>IF(($E$1178&lt;&gt;2)+($L$1178&lt;&gt;2)+($S$1178&lt;&gt;2)+($Z$1178&lt;&gt;2)+($AG$1178&lt;&gt;2)=0,2,IF((($E$1178&lt;&gt;2)*$E$1178+($L$1178&lt;&gt;2)*$L$1178+($S$1178&lt;&gt;2)*$S$1178+($Z$1178&lt;&gt;2)*$Z$1178+($AG$1178&lt;&gt;2)*$AG$1178)/(($E$1178&lt;&gt;2)+($L$1178&lt;&gt;2)+($S$1178&lt;&gt;2)+($Z$1178&lt;&gt;2)+($AG$1178&lt;&gt;2))&gt;=0.5,1,0))</f>
        <v/>
      </c>
      <c r="AO1178" s="8">
        <f>IF(($F$1178&lt;&gt;2)+($M$1178&lt;&gt;2)+($T$1178&lt;&gt;2)+($AA$1178&lt;&gt;2)+($AH$1178&lt;&gt;2)=0,2,IF((($F$1178&lt;&gt;2)*$F$1178+($M$1178&lt;&gt;2)*$M$1178+($T$1178&lt;&gt;2)*$T$1178+($AA$1178&lt;&gt;2)*$AA$1178+($AH$1178&lt;&gt;2)*$AH$1178)/(($F$1178&lt;&gt;2)+($M$1178&lt;&gt;2)+($T$1178&lt;&gt;2)+($AA$1178&lt;&gt;2)+($AH$1178&lt;&gt;2))&gt;=0.5,1,0))</f>
        <v/>
      </c>
      <c r="AP1178" s="8">
        <f>IF(($G$1178&lt;&gt;2)+($N$1178&lt;&gt;2)+($U$1178&lt;&gt;2)+($AB$1178&lt;&gt;2)+($AI$1178&lt;&gt;2)=0,2,IF((($G$1178&lt;&gt;2)*$G$1178+($N$1178&lt;&gt;2)*$N$1178+($U$1178&lt;&gt;2)*$U$1178+($AB$1178&lt;&gt;2)*$AB$1178+($AI$1178&lt;&gt;2)*$AI$1178)/(($G$1178&lt;&gt;2)+($N$1178&lt;&gt;2)+($U$1178&lt;&gt;2)+($AB$1178&lt;&gt;2)+($AI$1178&lt;&gt;2))&gt;=0.5,1,0))</f>
        <v/>
      </c>
      <c r="AR1178" s="16">
        <f>'Ground truth'!$B$3</f>
        <v/>
      </c>
      <c r="AS1178" s="16">
        <f>'Ground truth'!$C$3</f>
        <v/>
      </c>
      <c r="AT1178" s="16">
        <f>'Ground truth'!$D$3</f>
        <v/>
      </c>
      <c r="AU1178" s="16">
        <f>'Ground truth'!$E$3</f>
        <v/>
      </c>
      <c r="AV1178" s="16">
        <f>'Ground truth'!$F$3</f>
        <v/>
      </c>
      <c r="AW1178" s="16">
        <f>'Ground truth'!$G$3</f>
        <v/>
      </c>
    </row>
    <row r="1179">
      <c r="A1179" s="3" t="inlineStr">
        <is>
          <t>Guidance, Navigation, and Control (GNC) Subsystem</t>
        </is>
      </c>
      <c r="B1179" s="8" t="n">
        <v>1</v>
      </c>
      <c r="C1179" s="8" t="n">
        <v>1</v>
      </c>
      <c r="D1179" s="8" t="n">
        <v>0</v>
      </c>
      <c r="E1179" s="8" t="n">
        <v>0</v>
      </c>
      <c r="F1179" s="8" t="n">
        <v>1</v>
      </c>
      <c r="G1179" s="8" t="n">
        <v>1</v>
      </c>
      <c r="I1179" s="8" t="n">
        <v>1</v>
      </c>
      <c r="J1179" s="8" t="n">
        <v>1</v>
      </c>
      <c r="K1179" s="8" t="n">
        <v>0</v>
      </c>
      <c r="L1179" s="8" t="n">
        <v>0</v>
      </c>
      <c r="M1179" s="8" t="n">
        <v>1</v>
      </c>
      <c r="N1179" s="8" t="n">
        <v>1</v>
      </c>
      <c r="P1179" s="8" t="n">
        <v>1</v>
      </c>
      <c r="Q1179" s="8" t="n">
        <v>1</v>
      </c>
      <c r="R1179" s="8" t="n">
        <v>0</v>
      </c>
      <c r="S1179" s="8" t="n">
        <v>0</v>
      </c>
      <c r="T1179" s="8" t="n">
        <v>1</v>
      </c>
      <c r="U1179" s="8" t="n">
        <v>1</v>
      </c>
      <c r="W1179" s="8" t="n">
        <v>1</v>
      </c>
      <c r="X1179" s="8" t="n">
        <v>1</v>
      </c>
      <c r="Y1179" s="8" t="n">
        <v>0</v>
      </c>
      <c r="Z1179" s="8" t="n">
        <v>0</v>
      </c>
      <c r="AA1179" s="8" t="n">
        <v>1</v>
      </c>
      <c r="AB1179" s="8" t="n">
        <v>1</v>
      </c>
      <c r="AD1179" s="8" t="n">
        <v>1</v>
      </c>
      <c r="AE1179" s="8" t="n">
        <v>1</v>
      </c>
      <c r="AF1179" s="8" t="n">
        <v>0</v>
      </c>
      <c r="AG1179" s="8" t="n">
        <v>0</v>
      </c>
      <c r="AH1179" s="8" t="n">
        <v>1</v>
      </c>
      <c r="AI1179" s="8" t="n">
        <v>1</v>
      </c>
      <c r="AK1179" s="8">
        <f>IF(($B$1179&lt;&gt;2)+($I$1179&lt;&gt;2)+($P$1179&lt;&gt;2)+($W$1179&lt;&gt;2)+($AD$1179&lt;&gt;2)=0,2,IF((($B$1179&lt;&gt;2)*$B$1179+($I$1179&lt;&gt;2)*$I$1179+($P$1179&lt;&gt;2)*$P$1179+($W$1179&lt;&gt;2)*$W$1179+($AD$1179&lt;&gt;2)*$AD$1179)/(($B$1179&lt;&gt;2)+($I$1179&lt;&gt;2)+($P$1179&lt;&gt;2)+($W$1179&lt;&gt;2)+($AD$1179&lt;&gt;2))&gt;=0.5,1,0))</f>
        <v/>
      </c>
      <c r="AL1179" s="8">
        <f>IF(($C$1179&lt;&gt;2)+($J$1179&lt;&gt;2)+($Q$1179&lt;&gt;2)+($X$1179&lt;&gt;2)+($AE$1179&lt;&gt;2)=0,2,IF((($C$1179&lt;&gt;2)*$C$1179+($J$1179&lt;&gt;2)*$J$1179+($Q$1179&lt;&gt;2)*$Q$1179+($X$1179&lt;&gt;2)*$X$1179+($AE$1179&lt;&gt;2)*$AE$1179)/(($C$1179&lt;&gt;2)+($J$1179&lt;&gt;2)+($Q$1179&lt;&gt;2)+($X$1179&lt;&gt;2)+($AE$1179&lt;&gt;2))&gt;=0.5,1,0))</f>
        <v/>
      </c>
      <c r="AM1179" s="8">
        <f>IF(($D$1179&lt;&gt;2)+($K$1179&lt;&gt;2)+($R$1179&lt;&gt;2)+($Y$1179&lt;&gt;2)+($AF$1179&lt;&gt;2)=0,2,IF((($D$1179&lt;&gt;2)*$D$1179+($K$1179&lt;&gt;2)*$K$1179+($R$1179&lt;&gt;2)*$R$1179+($Y$1179&lt;&gt;2)*$Y$1179+($AF$1179&lt;&gt;2)*$AF$1179)/(($D$1179&lt;&gt;2)+($K$1179&lt;&gt;2)+($R$1179&lt;&gt;2)+($Y$1179&lt;&gt;2)+($AF$1179&lt;&gt;2))&gt;=0.5,1,0))</f>
        <v/>
      </c>
      <c r="AN1179" s="8">
        <f>IF(($E$1179&lt;&gt;2)+($L$1179&lt;&gt;2)+($S$1179&lt;&gt;2)+($Z$1179&lt;&gt;2)+($AG$1179&lt;&gt;2)=0,2,IF((($E$1179&lt;&gt;2)*$E$1179+($L$1179&lt;&gt;2)*$L$1179+($S$1179&lt;&gt;2)*$S$1179+($Z$1179&lt;&gt;2)*$Z$1179+($AG$1179&lt;&gt;2)*$AG$1179)/(($E$1179&lt;&gt;2)+($L$1179&lt;&gt;2)+($S$1179&lt;&gt;2)+($Z$1179&lt;&gt;2)+($AG$1179&lt;&gt;2))&gt;=0.5,1,0))</f>
        <v/>
      </c>
      <c r="AO1179" s="8">
        <f>IF(($F$1179&lt;&gt;2)+($M$1179&lt;&gt;2)+($T$1179&lt;&gt;2)+($AA$1179&lt;&gt;2)+($AH$1179&lt;&gt;2)=0,2,IF((($F$1179&lt;&gt;2)*$F$1179+($M$1179&lt;&gt;2)*$M$1179+($T$1179&lt;&gt;2)*$T$1179+($AA$1179&lt;&gt;2)*$AA$1179+($AH$1179&lt;&gt;2)*$AH$1179)/(($F$1179&lt;&gt;2)+($M$1179&lt;&gt;2)+($T$1179&lt;&gt;2)+($AA$1179&lt;&gt;2)+($AH$1179&lt;&gt;2))&gt;=0.5,1,0))</f>
        <v/>
      </c>
      <c r="AP1179" s="8">
        <f>IF(($G$1179&lt;&gt;2)+($N$1179&lt;&gt;2)+($U$1179&lt;&gt;2)+($AB$1179&lt;&gt;2)+($AI$1179&lt;&gt;2)=0,2,IF((($G$1179&lt;&gt;2)*$G$1179+($N$1179&lt;&gt;2)*$N$1179+($U$1179&lt;&gt;2)*$U$1179+($AB$1179&lt;&gt;2)*$AB$1179+($AI$1179&lt;&gt;2)*$AI$1179)/(($G$1179&lt;&gt;2)+($N$1179&lt;&gt;2)+($U$1179&lt;&gt;2)+($AB$1179&lt;&gt;2)+($AI$1179&lt;&gt;2))&gt;=0.5,1,0))</f>
        <v/>
      </c>
      <c r="AR1179" s="16">
        <f>'Ground truth'!$B$4</f>
        <v/>
      </c>
      <c r="AS1179" s="16">
        <f>'Ground truth'!$C$4</f>
        <v/>
      </c>
      <c r="AT1179" s="16">
        <f>'Ground truth'!$D$4</f>
        <v/>
      </c>
      <c r="AU1179" s="16">
        <f>'Ground truth'!$E$4</f>
        <v/>
      </c>
      <c r="AV1179" s="16">
        <f>'Ground truth'!$F$4</f>
        <v/>
      </c>
      <c r="AW1179" s="16">
        <f>'Ground truth'!$G$4</f>
        <v/>
      </c>
    </row>
    <row r="1180">
      <c r="A1180" s="3" t="inlineStr">
        <is>
          <t>Propulsion Subsystem</t>
        </is>
      </c>
      <c r="B1180" s="8" t="n">
        <v>1</v>
      </c>
      <c r="C1180" s="8" t="n">
        <v>0</v>
      </c>
      <c r="D1180" s="8" t="n">
        <v>1</v>
      </c>
      <c r="E1180" s="8" t="n">
        <v>1</v>
      </c>
      <c r="F1180" s="8" t="n">
        <v>0</v>
      </c>
      <c r="G1180" s="8" t="n">
        <v>0</v>
      </c>
      <c r="I1180" s="8" t="n">
        <v>1</v>
      </c>
      <c r="J1180" s="8" t="n">
        <v>0</v>
      </c>
      <c r="K1180" s="8" t="n">
        <v>1</v>
      </c>
      <c r="L1180" s="8" t="n">
        <v>1</v>
      </c>
      <c r="M1180" s="8" t="n">
        <v>0</v>
      </c>
      <c r="N1180" s="8" t="n">
        <v>0</v>
      </c>
      <c r="P1180" s="8" t="n">
        <v>1</v>
      </c>
      <c r="Q1180" s="8" t="n">
        <v>0</v>
      </c>
      <c r="R1180" s="8" t="n">
        <v>1</v>
      </c>
      <c r="S1180" s="8" t="n">
        <v>1</v>
      </c>
      <c r="T1180" s="8" t="n">
        <v>0</v>
      </c>
      <c r="U1180" s="8" t="n">
        <v>0</v>
      </c>
      <c r="W1180" s="8" t="n">
        <v>1</v>
      </c>
      <c r="X1180" s="8" t="n">
        <v>0</v>
      </c>
      <c r="Y1180" s="8" t="n">
        <v>1</v>
      </c>
      <c r="Z1180" s="8" t="n">
        <v>1</v>
      </c>
      <c r="AA1180" s="8" t="n">
        <v>0</v>
      </c>
      <c r="AB1180" s="8" t="n">
        <v>0</v>
      </c>
      <c r="AD1180" s="8" t="n">
        <v>1</v>
      </c>
      <c r="AE1180" s="8" t="n">
        <v>0</v>
      </c>
      <c r="AF1180" s="8" t="n">
        <v>1</v>
      </c>
      <c r="AG1180" s="8" t="n">
        <v>1</v>
      </c>
      <c r="AH1180" s="8" t="n">
        <v>0</v>
      </c>
      <c r="AI1180" s="8" t="n">
        <v>0</v>
      </c>
      <c r="AK1180" s="8">
        <f>IF(($B$1180&lt;&gt;2)+($I$1180&lt;&gt;2)+($P$1180&lt;&gt;2)+($W$1180&lt;&gt;2)+($AD$1180&lt;&gt;2)=0,2,IF((($B$1180&lt;&gt;2)*$B$1180+($I$1180&lt;&gt;2)*$I$1180+($P$1180&lt;&gt;2)*$P$1180+($W$1180&lt;&gt;2)*$W$1180+($AD$1180&lt;&gt;2)*$AD$1180)/(($B$1180&lt;&gt;2)+($I$1180&lt;&gt;2)+($P$1180&lt;&gt;2)+($W$1180&lt;&gt;2)+($AD$1180&lt;&gt;2))&gt;=0.5,1,0))</f>
        <v/>
      </c>
      <c r="AL1180" s="8">
        <f>IF(($C$1180&lt;&gt;2)+($J$1180&lt;&gt;2)+($Q$1180&lt;&gt;2)+($X$1180&lt;&gt;2)+($AE$1180&lt;&gt;2)=0,2,IF((($C$1180&lt;&gt;2)*$C$1180+($J$1180&lt;&gt;2)*$J$1180+($Q$1180&lt;&gt;2)*$Q$1180+($X$1180&lt;&gt;2)*$X$1180+($AE$1180&lt;&gt;2)*$AE$1180)/(($C$1180&lt;&gt;2)+($J$1180&lt;&gt;2)+($Q$1180&lt;&gt;2)+($X$1180&lt;&gt;2)+($AE$1180&lt;&gt;2))&gt;=0.5,1,0))</f>
        <v/>
      </c>
      <c r="AM1180" s="8">
        <f>IF(($D$1180&lt;&gt;2)+($K$1180&lt;&gt;2)+($R$1180&lt;&gt;2)+($Y$1180&lt;&gt;2)+($AF$1180&lt;&gt;2)=0,2,IF((($D$1180&lt;&gt;2)*$D$1180+($K$1180&lt;&gt;2)*$K$1180+($R$1180&lt;&gt;2)*$R$1180+($Y$1180&lt;&gt;2)*$Y$1180+($AF$1180&lt;&gt;2)*$AF$1180)/(($D$1180&lt;&gt;2)+($K$1180&lt;&gt;2)+($R$1180&lt;&gt;2)+($Y$1180&lt;&gt;2)+($AF$1180&lt;&gt;2))&gt;=0.5,1,0))</f>
        <v/>
      </c>
      <c r="AN1180" s="8">
        <f>IF(($E$1180&lt;&gt;2)+($L$1180&lt;&gt;2)+($S$1180&lt;&gt;2)+($Z$1180&lt;&gt;2)+($AG$1180&lt;&gt;2)=0,2,IF((($E$1180&lt;&gt;2)*$E$1180+($L$1180&lt;&gt;2)*$L$1180+($S$1180&lt;&gt;2)*$S$1180+($Z$1180&lt;&gt;2)*$Z$1180+($AG$1180&lt;&gt;2)*$AG$1180)/(($E$1180&lt;&gt;2)+($L$1180&lt;&gt;2)+($S$1180&lt;&gt;2)+($Z$1180&lt;&gt;2)+($AG$1180&lt;&gt;2))&gt;=0.5,1,0))</f>
        <v/>
      </c>
      <c r="AO1180" s="8">
        <f>IF(($F$1180&lt;&gt;2)+($M$1180&lt;&gt;2)+($T$1180&lt;&gt;2)+($AA$1180&lt;&gt;2)+($AH$1180&lt;&gt;2)=0,2,IF((($F$1180&lt;&gt;2)*$F$1180+($M$1180&lt;&gt;2)*$M$1180+($T$1180&lt;&gt;2)*$T$1180+($AA$1180&lt;&gt;2)*$AA$1180+($AH$1180&lt;&gt;2)*$AH$1180)/(($F$1180&lt;&gt;2)+($M$1180&lt;&gt;2)+($T$1180&lt;&gt;2)+($AA$1180&lt;&gt;2)+($AH$1180&lt;&gt;2))&gt;=0.5,1,0))</f>
        <v/>
      </c>
      <c r="AP1180" s="8">
        <f>IF(($G$1180&lt;&gt;2)+($N$1180&lt;&gt;2)+($U$1180&lt;&gt;2)+($AB$1180&lt;&gt;2)+($AI$1180&lt;&gt;2)=0,2,IF((($G$1180&lt;&gt;2)*$G$1180+($N$1180&lt;&gt;2)*$N$1180+($U$1180&lt;&gt;2)*$U$1180+($AB$1180&lt;&gt;2)*$AB$1180+($AI$1180&lt;&gt;2)*$AI$1180)/(($G$1180&lt;&gt;2)+($N$1180&lt;&gt;2)+($U$1180&lt;&gt;2)+($AB$1180&lt;&gt;2)+($AI$1180&lt;&gt;2))&gt;=0.5,1,0))</f>
        <v/>
      </c>
      <c r="AR1180" s="16">
        <f>'Ground truth'!$B$5</f>
        <v/>
      </c>
      <c r="AS1180" s="16">
        <f>'Ground truth'!$C$5</f>
        <v/>
      </c>
      <c r="AT1180" s="16">
        <f>'Ground truth'!$D$5</f>
        <v/>
      </c>
      <c r="AU1180" s="16">
        <f>'Ground truth'!$E$5</f>
        <v/>
      </c>
      <c r="AV1180" s="16">
        <f>'Ground truth'!$F$5</f>
        <v/>
      </c>
      <c r="AW1180" s="16">
        <f>'Ground truth'!$G$5</f>
        <v/>
      </c>
    </row>
    <row r="1181">
      <c r="A1181" s="3" t="inlineStr">
        <is>
          <t>Power Subsystem</t>
        </is>
      </c>
      <c r="B1181" s="8" t="n">
        <v>1</v>
      </c>
      <c r="C1181" s="8" t="n">
        <v>0</v>
      </c>
      <c r="D1181" s="8" t="n">
        <v>1</v>
      </c>
      <c r="E1181" s="8" t="n">
        <v>1</v>
      </c>
      <c r="F1181" s="8" t="n">
        <v>0</v>
      </c>
      <c r="G1181" s="8" t="n">
        <v>0</v>
      </c>
      <c r="I1181" s="8" t="n">
        <v>1</v>
      </c>
      <c r="J1181" s="8" t="n">
        <v>0</v>
      </c>
      <c r="K1181" s="8" t="n">
        <v>1</v>
      </c>
      <c r="L1181" s="8" t="n">
        <v>1</v>
      </c>
      <c r="M1181" s="8" t="n">
        <v>0</v>
      </c>
      <c r="N1181" s="8" t="n">
        <v>0</v>
      </c>
      <c r="P1181" s="8" t="n">
        <v>1</v>
      </c>
      <c r="Q1181" s="8" t="n">
        <v>0</v>
      </c>
      <c r="R1181" s="8" t="n">
        <v>1</v>
      </c>
      <c r="S1181" s="8" t="n">
        <v>1</v>
      </c>
      <c r="T1181" s="8" t="n">
        <v>0</v>
      </c>
      <c r="U1181" s="8" t="n">
        <v>0</v>
      </c>
      <c r="W1181" s="8" t="n">
        <v>1</v>
      </c>
      <c r="X1181" s="8" t="n">
        <v>0</v>
      </c>
      <c r="Y1181" s="8" t="n">
        <v>1</v>
      </c>
      <c r="Z1181" s="8" t="n">
        <v>1</v>
      </c>
      <c r="AA1181" s="8" t="n">
        <v>0</v>
      </c>
      <c r="AB1181" s="8" t="n">
        <v>0</v>
      </c>
      <c r="AD1181" s="8" t="n">
        <v>1</v>
      </c>
      <c r="AE1181" s="8" t="n">
        <v>0</v>
      </c>
      <c r="AF1181" s="8" t="n">
        <v>1</v>
      </c>
      <c r="AG1181" s="8" t="n">
        <v>1</v>
      </c>
      <c r="AH1181" s="8" t="n">
        <v>0</v>
      </c>
      <c r="AI1181" s="8" t="n">
        <v>0</v>
      </c>
      <c r="AK1181" s="8">
        <f>IF(($B$1181&lt;&gt;2)+($I$1181&lt;&gt;2)+($P$1181&lt;&gt;2)+($W$1181&lt;&gt;2)+($AD$1181&lt;&gt;2)=0,2,IF((($B$1181&lt;&gt;2)*$B$1181+($I$1181&lt;&gt;2)*$I$1181+($P$1181&lt;&gt;2)*$P$1181+($W$1181&lt;&gt;2)*$W$1181+($AD$1181&lt;&gt;2)*$AD$1181)/(($B$1181&lt;&gt;2)+($I$1181&lt;&gt;2)+($P$1181&lt;&gt;2)+($W$1181&lt;&gt;2)+($AD$1181&lt;&gt;2))&gt;=0.5,1,0))</f>
        <v/>
      </c>
      <c r="AL1181" s="8">
        <f>IF(($C$1181&lt;&gt;2)+($J$1181&lt;&gt;2)+($Q$1181&lt;&gt;2)+($X$1181&lt;&gt;2)+($AE$1181&lt;&gt;2)=0,2,IF((($C$1181&lt;&gt;2)*$C$1181+($J$1181&lt;&gt;2)*$J$1181+($Q$1181&lt;&gt;2)*$Q$1181+($X$1181&lt;&gt;2)*$X$1181+($AE$1181&lt;&gt;2)*$AE$1181)/(($C$1181&lt;&gt;2)+($J$1181&lt;&gt;2)+($Q$1181&lt;&gt;2)+($X$1181&lt;&gt;2)+($AE$1181&lt;&gt;2))&gt;=0.5,1,0))</f>
        <v/>
      </c>
      <c r="AM1181" s="8">
        <f>IF(($D$1181&lt;&gt;2)+($K$1181&lt;&gt;2)+($R$1181&lt;&gt;2)+($Y$1181&lt;&gt;2)+($AF$1181&lt;&gt;2)=0,2,IF((($D$1181&lt;&gt;2)*$D$1181+($K$1181&lt;&gt;2)*$K$1181+($R$1181&lt;&gt;2)*$R$1181+($Y$1181&lt;&gt;2)*$Y$1181+($AF$1181&lt;&gt;2)*$AF$1181)/(($D$1181&lt;&gt;2)+($K$1181&lt;&gt;2)+($R$1181&lt;&gt;2)+($Y$1181&lt;&gt;2)+($AF$1181&lt;&gt;2))&gt;=0.5,1,0))</f>
        <v/>
      </c>
      <c r="AN1181" s="8">
        <f>IF(($E$1181&lt;&gt;2)+($L$1181&lt;&gt;2)+($S$1181&lt;&gt;2)+($Z$1181&lt;&gt;2)+($AG$1181&lt;&gt;2)=0,2,IF((($E$1181&lt;&gt;2)*$E$1181+($L$1181&lt;&gt;2)*$L$1181+($S$1181&lt;&gt;2)*$S$1181+($Z$1181&lt;&gt;2)*$Z$1181+($AG$1181&lt;&gt;2)*$AG$1181)/(($E$1181&lt;&gt;2)+($L$1181&lt;&gt;2)+($S$1181&lt;&gt;2)+($Z$1181&lt;&gt;2)+($AG$1181&lt;&gt;2))&gt;=0.5,1,0))</f>
        <v/>
      </c>
      <c r="AO1181" s="8">
        <f>IF(($F$1181&lt;&gt;2)+($M$1181&lt;&gt;2)+($T$1181&lt;&gt;2)+($AA$1181&lt;&gt;2)+($AH$1181&lt;&gt;2)=0,2,IF((($F$1181&lt;&gt;2)*$F$1181+($M$1181&lt;&gt;2)*$M$1181+($T$1181&lt;&gt;2)*$T$1181+($AA$1181&lt;&gt;2)*$AA$1181+($AH$1181&lt;&gt;2)*$AH$1181)/(($F$1181&lt;&gt;2)+($M$1181&lt;&gt;2)+($T$1181&lt;&gt;2)+($AA$1181&lt;&gt;2)+($AH$1181&lt;&gt;2))&gt;=0.5,1,0))</f>
        <v/>
      </c>
      <c r="AP1181" s="8">
        <f>IF(($G$1181&lt;&gt;2)+($N$1181&lt;&gt;2)+($U$1181&lt;&gt;2)+($AB$1181&lt;&gt;2)+($AI$1181&lt;&gt;2)=0,2,IF((($G$1181&lt;&gt;2)*$G$1181+($N$1181&lt;&gt;2)*$N$1181+($U$1181&lt;&gt;2)*$U$1181+($AB$1181&lt;&gt;2)*$AB$1181+($AI$1181&lt;&gt;2)*$AI$1181)/(($G$1181&lt;&gt;2)+($N$1181&lt;&gt;2)+($U$1181&lt;&gt;2)+($AB$1181&lt;&gt;2)+($AI$1181&lt;&gt;2))&gt;=0.5,1,0))</f>
        <v/>
      </c>
      <c r="AR1181" s="16">
        <f>'Ground truth'!$B$6</f>
        <v/>
      </c>
      <c r="AS1181" s="16">
        <f>'Ground truth'!$C$6</f>
        <v/>
      </c>
      <c r="AT1181" s="16">
        <f>'Ground truth'!$D$6</f>
        <v/>
      </c>
      <c r="AU1181" s="16">
        <f>'Ground truth'!$E$6</f>
        <v/>
      </c>
      <c r="AV1181" s="16">
        <f>'Ground truth'!$F$6</f>
        <v/>
      </c>
      <c r="AW1181" s="16">
        <f>'Ground truth'!$G$6</f>
        <v/>
      </c>
    </row>
    <row r="1182">
      <c r="A1182" s="3" t="inlineStr">
        <is>
          <t>Reaction Wheel</t>
        </is>
      </c>
      <c r="B1182" s="8" t="n">
        <v>1</v>
      </c>
      <c r="C1182" s="8" t="n">
        <v>1</v>
      </c>
      <c r="D1182" s="8" t="n">
        <v>0</v>
      </c>
      <c r="E1182" s="8" t="n">
        <v>0</v>
      </c>
      <c r="F1182" s="8" t="n">
        <v>1</v>
      </c>
      <c r="G1182" s="8" t="n">
        <v>0</v>
      </c>
      <c r="I1182" s="8" t="n">
        <v>1</v>
      </c>
      <c r="J1182" s="8" t="n">
        <v>1</v>
      </c>
      <c r="K1182" s="8" t="n">
        <v>0</v>
      </c>
      <c r="L1182" s="8" t="n">
        <v>0</v>
      </c>
      <c r="M1182" s="8" t="n">
        <v>1</v>
      </c>
      <c r="N1182" s="8" t="n">
        <v>0</v>
      </c>
      <c r="P1182" s="8" t="n">
        <v>1</v>
      </c>
      <c r="Q1182" s="8" t="n">
        <v>1</v>
      </c>
      <c r="R1182" s="8" t="n">
        <v>0</v>
      </c>
      <c r="S1182" s="8" t="n">
        <v>0</v>
      </c>
      <c r="T1182" s="8" t="n">
        <v>1</v>
      </c>
      <c r="U1182" s="8" t="n">
        <v>0</v>
      </c>
      <c r="W1182" s="8" t="n">
        <v>1</v>
      </c>
      <c r="X1182" s="8" t="n">
        <v>1</v>
      </c>
      <c r="Y1182" s="8" t="n">
        <v>0</v>
      </c>
      <c r="Z1182" s="8" t="n">
        <v>0</v>
      </c>
      <c r="AA1182" s="8" t="n">
        <v>1</v>
      </c>
      <c r="AB1182" s="8" t="n">
        <v>0</v>
      </c>
      <c r="AD1182" s="8" t="n">
        <v>1</v>
      </c>
      <c r="AE1182" s="8" t="n">
        <v>1</v>
      </c>
      <c r="AF1182" s="8" t="n">
        <v>0</v>
      </c>
      <c r="AG1182" s="8" t="n">
        <v>0</v>
      </c>
      <c r="AH1182" s="8" t="n">
        <v>1</v>
      </c>
      <c r="AI1182" s="8" t="n">
        <v>0</v>
      </c>
      <c r="AK1182" s="8">
        <f>IF(($B$1182&lt;&gt;2)+($I$1182&lt;&gt;2)+($P$1182&lt;&gt;2)+($W$1182&lt;&gt;2)+($AD$1182&lt;&gt;2)=0,2,IF((($B$1182&lt;&gt;2)*$B$1182+($I$1182&lt;&gt;2)*$I$1182+($P$1182&lt;&gt;2)*$P$1182+($W$1182&lt;&gt;2)*$W$1182+($AD$1182&lt;&gt;2)*$AD$1182)/(($B$1182&lt;&gt;2)+($I$1182&lt;&gt;2)+($P$1182&lt;&gt;2)+($W$1182&lt;&gt;2)+($AD$1182&lt;&gt;2))&gt;=0.5,1,0))</f>
        <v/>
      </c>
      <c r="AL1182" s="8">
        <f>IF(($C$1182&lt;&gt;2)+($J$1182&lt;&gt;2)+($Q$1182&lt;&gt;2)+($X$1182&lt;&gt;2)+($AE$1182&lt;&gt;2)=0,2,IF((($C$1182&lt;&gt;2)*$C$1182+($J$1182&lt;&gt;2)*$J$1182+($Q$1182&lt;&gt;2)*$Q$1182+($X$1182&lt;&gt;2)*$X$1182+($AE$1182&lt;&gt;2)*$AE$1182)/(($C$1182&lt;&gt;2)+($J$1182&lt;&gt;2)+($Q$1182&lt;&gt;2)+($X$1182&lt;&gt;2)+($AE$1182&lt;&gt;2))&gt;=0.5,1,0))</f>
        <v/>
      </c>
      <c r="AM1182" s="8">
        <f>IF(($D$1182&lt;&gt;2)+($K$1182&lt;&gt;2)+($R$1182&lt;&gt;2)+($Y$1182&lt;&gt;2)+($AF$1182&lt;&gt;2)=0,2,IF((($D$1182&lt;&gt;2)*$D$1182+($K$1182&lt;&gt;2)*$K$1182+($R$1182&lt;&gt;2)*$R$1182+($Y$1182&lt;&gt;2)*$Y$1182+($AF$1182&lt;&gt;2)*$AF$1182)/(($D$1182&lt;&gt;2)+($K$1182&lt;&gt;2)+($R$1182&lt;&gt;2)+($Y$1182&lt;&gt;2)+($AF$1182&lt;&gt;2))&gt;=0.5,1,0))</f>
        <v/>
      </c>
      <c r="AN1182" s="8">
        <f>IF(($E$1182&lt;&gt;2)+($L$1182&lt;&gt;2)+($S$1182&lt;&gt;2)+($Z$1182&lt;&gt;2)+($AG$1182&lt;&gt;2)=0,2,IF((($E$1182&lt;&gt;2)*$E$1182+($L$1182&lt;&gt;2)*$L$1182+($S$1182&lt;&gt;2)*$S$1182+($Z$1182&lt;&gt;2)*$Z$1182+($AG$1182&lt;&gt;2)*$AG$1182)/(($E$1182&lt;&gt;2)+($L$1182&lt;&gt;2)+($S$1182&lt;&gt;2)+($Z$1182&lt;&gt;2)+($AG$1182&lt;&gt;2))&gt;=0.5,1,0))</f>
        <v/>
      </c>
      <c r="AO1182" s="8">
        <f>IF(($F$1182&lt;&gt;2)+($M$1182&lt;&gt;2)+($T$1182&lt;&gt;2)+($AA$1182&lt;&gt;2)+($AH$1182&lt;&gt;2)=0,2,IF((($F$1182&lt;&gt;2)*$F$1182+($M$1182&lt;&gt;2)*$M$1182+($T$1182&lt;&gt;2)*$T$1182+($AA$1182&lt;&gt;2)*$AA$1182+($AH$1182&lt;&gt;2)*$AH$1182)/(($F$1182&lt;&gt;2)+($M$1182&lt;&gt;2)+($T$1182&lt;&gt;2)+($AA$1182&lt;&gt;2)+($AH$1182&lt;&gt;2))&gt;=0.5,1,0))</f>
        <v/>
      </c>
      <c r="AP1182" s="8">
        <f>IF(($G$1182&lt;&gt;2)+($N$1182&lt;&gt;2)+($U$1182&lt;&gt;2)+($AB$1182&lt;&gt;2)+($AI$1182&lt;&gt;2)=0,2,IF((($G$1182&lt;&gt;2)*$G$1182+($N$1182&lt;&gt;2)*$N$1182+($U$1182&lt;&gt;2)*$U$1182+($AB$1182&lt;&gt;2)*$AB$1182+($AI$1182&lt;&gt;2)*$AI$1182)/(($G$1182&lt;&gt;2)+($N$1182&lt;&gt;2)+($U$1182&lt;&gt;2)+($AB$1182&lt;&gt;2)+($AI$1182&lt;&gt;2))&gt;=0.5,1,0))</f>
        <v/>
      </c>
      <c r="AR1182" s="16">
        <f>'Ground truth'!$B$7</f>
        <v/>
      </c>
      <c r="AS1182" s="16">
        <f>'Ground truth'!$C$7</f>
        <v/>
      </c>
      <c r="AT1182" s="16">
        <f>'Ground truth'!$D$7</f>
        <v/>
      </c>
      <c r="AU1182" s="16">
        <f>'Ground truth'!$E$7</f>
        <v/>
      </c>
      <c r="AV1182" s="16">
        <f>'Ground truth'!$F$7</f>
        <v/>
      </c>
      <c r="AW1182" s="16">
        <f>'Ground truth'!$G$7</f>
        <v/>
      </c>
    </row>
    <row r="1183">
      <c r="A1183" s="3" t="inlineStr">
        <is>
          <t>GNC Software</t>
        </is>
      </c>
      <c r="B1183" s="8" t="n">
        <v>1</v>
      </c>
      <c r="C1183" s="8" t="n">
        <v>1</v>
      </c>
      <c r="D1183" s="8" t="n">
        <v>0</v>
      </c>
      <c r="E1183" s="8" t="n">
        <v>0</v>
      </c>
      <c r="F1183" s="8" t="n">
        <v>0</v>
      </c>
      <c r="G1183" s="8" t="n">
        <v>1</v>
      </c>
      <c r="I1183" s="8" t="n">
        <v>1</v>
      </c>
      <c r="J1183" s="8" t="n">
        <v>1</v>
      </c>
      <c r="K1183" s="8" t="n">
        <v>0</v>
      </c>
      <c r="L1183" s="8" t="n">
        <v>0</v>
      </c>
      <c r="M1183" s="8" t="n">
        <v>0</v>
      </c>
      <c r="N1183" s="8" t="n">
        <v>1</v>
      </c>
      <c r="P1183" s="8" t="n">
        <v>1</v>
      </c>
      <c r="Q1183" s="8" t="n">
        <v>1</v>
      </c>
      <c r="R1183" s="8" t="n">
        <v>0</v>
      </c>
      <c r="S1183" s="8" t="n">
        <v>0</v>
      </c>
      <c r="T1183" s="8" t="n">
        <v>0</v>
      </c>
      <c r="U1183" s="8" t="n">
        <v>1</v>
      </c>
      <c r="W1183" s="8" t="n">
        <v>1</v>
      </c>
      <c r="X1183" s="8" t="n">
        <v>1</v>
      </c>
      <c r="Y1183" s="8" t="n">
        <v>0</v>
      </c>
      <c r="Z1183" s="8" t="n">
        <v>0</v>
      </c>
      <c r="AA1183" s="8" t="n">
        <v>0</v>
      </c>
      <c r="AB1183" s="8" t="n">
        <v>1</v>
      </c>
      <c r="AD1183" s="8" t="n">
        <v>1</v>
      </c>
      <c r="AE1183" s="8" t="n">
        <v>1</v>
      </c>
      <c r="AF1183" s="8" t="n">
        <v>0</v>
      </c>
      <c r="AG1183" s="8" t="n">
        <v>0</v>
      </c>
      <c r="AH1183" s="8" t="n">
        <v>0</v>
      </c>
      <c r="AI1183" s="8" t="n">
        <v>1</v>
      </c>
      <c r="AK1183" s="8">
        <f>IF(($B$1183&lt;&gt;2)+($I$1183&lt;&gt;2)+($P$1183&lt;&gt;2)+($W$1183&lt;&gt;2)+($AD$1183&lt;&gt;2)=0,2,IF((($B$1183&lt;&gt;2)*$B$1183+($I$1183&lt;&gt;2)*$I$1183+($P$1183&lt;&gt;2)*$P$1183+($W$1183&lt;&gt;2)*$W$1183+($AD$1183&lt;&gt;2)*$AD$1183)/(($B$1183&lt;&gt;2)+($I$1183&lt;&gt;2)+($P$1183&lt;&gt;2)+($W$1183&lt;&gt;2)+($AD$1183&lt;&gt;2))&gt;=0.5,1,0))</f>
        <v/>
      </c>
      <c r="AL1183" s="8">
        <f>IF(($C$1183&lt;&gt;2)+($J$1183&lt;&gt;2)+($Q$1183&lt;&gt;2)+($X$1183&lt;&gt;2)+($AE$1183&lt;&gt;2)=0,2,IF((($C$1183&lt;&gt;2)*$C$1183+($J$1183&lt;&gt;2)*$J$1183+($Q$1183&lt;&gt;2)*$Q$1183+($X$1183&lt;&gt;2)*$X$1183+($AE$1183&lt;&gt;2)*$AE$1183)/(($C$1183&lt;&gt;2)+($J$1183&lt;&gt;2)+($Q$1183&lt;&gt;2)+($X$1183&lt;&gt;2)+($AE$1183&lt;&gt;2))&gt;=0.5,1,0))</f>
        <v/>
      </c>
      <c r="AM1183" s="8">
        <f>IF(($D$1183&lt;&gt;2)+($K$1183&lt;&gt;2)+($R$1183&lt;&gt;2)+($Y$1183&lt;&gt;2)+($AF$1183&lt;&gt;2)=0,2,IF((($D$1183&lt;&gt;2)*$D$1183+($K$1183&lt;&gt;2)*$K$1183+($R$1183&lt;&gt;2)*$R$1183+($Y$1183&lt;&gt;2)*$Y$1183+($AF$1183&lt;&gt;2)*$AF$1183)/(($D$1183&lt;&gt;2)+($K$1183&lt;&gt;2)+($R$1183&lt;&gt;2)+($Y$1183&lt;&gt;2)+($AF$1183&lt;&gt;2))&gt;=0.5,1,0))</f>
        <v/>
      </c>
      <c r="AN1183" s="8">
        <f>IF(($E$1183&lt;&gt;2)+($L$1183&lt;&gt;2)+($S$1183&lt;&gt;2)+($Z$1183&lt;&gt;2)+($AG$1183&lt;&gt;2)=0,2,IF((($E$1183&lt;&gt;2)*$E$1183+($L$1183&lt;&gt;2)*$L$1183+($S$1183&lt;&gt;2)*$S$1183+($Z$1183&lt;&gt;2)*$Z$1183+($AG$1183&lt;&gt;2)*$AG$1183)/(($E$1183&lt;&gt;2)+($L$1183&lt;&gt;2)+($S$1183&lt;&gt;2)+($Z$1183&lt;&gt;2)+($AG$1183&lt;&gt;2))&gt;=0.5,1,0))</f>
        <v/>
      </c>
      <c r="AO1183" s="8">
        <f>IF(($F$1183&lt;&gt;2)+($M$1183&lt;&gt;2)+($T$1183&lt;&gt;2)+($AA$1183&lt;&gt;2)+($AH$1183&lt;&gt;2)=0,2,IF((($F$1183&lt;&gt;2)*$F$1183+($M$1183&lt;&gt;2)*$M$1183+($T$1183&lt;&gt;2)*$T$1183+($AA$1183&lt;&gt;2)*$AA$1183+($AH$1183&lt;&gt;2)*$AH$1183)/(($F$1183&lt;&gt;2)+($M$1183&lt;&gt;2)+($T$1183&lt;&gt;2)+($AA$1183&lt;&gt;2)+($AH$1183&lt;&gt;2))&gt;=0.5,1,0))</f>
        <v/>
      </c>
      <c r="AP1183" s="8">
        <f>IF(($G$1183&lt;&gt;2)+($N$1183&lt;&gt;2)+($U$1183&lt;&gt;2)+($AB$1183&lt;&gt;2)+($AI$1183&lt;&gt;2)=0,2,IF((($G$1183&lt;&gt;2)*$G$1183+($N$1183&lt;&gt;2)*$N$1183+($U$1183&lt;&gt;2)*$U$1183+($AB$1183&lt;&gt;2)*$AB$1183+($AI$1183&lt;&gt;2)*$AI$1183)/(($G$1183&lt;&gt;2)+($N$1183&lt;&gt;2)+($U$1183&lt;&gt;2)+($AB$1183&lt;&gt;2)+($AI$1183&lt;&gt;2))&gt;=0.5,1,0))</f>
        <v/>
      </c>
      <c r="AR1183" s="16">
        <f>'Ground truth'!$B$8</f>
        <v/>
      </c>
      <c r="AS1183" s="16">
        <f>'Ground truth'!$C$8</f>
        <v/>
      </c>
      <c r="AT1183" s="16">
        <f>'Ground truth'!$D$8</f>
        <v/>
      </c>
      <c r="AU1183" s="16">
        <f>'Ground truth'!$E$8</f>
        <v/>
      </c>
      <c r="AV1183" s="16">
        <f>'Ground truth'!$F$8</f>
        <v/>
      </c>
      <c r="AW1183" s="16">
        <f>'Ground truth'!$G$8</f>
        <v/>
      </c>
    </row>
    <row r="1185">
      <c r="A1185" s="17" t="inlineStr">
        <is>
          <t>metrics — confident-only (unsure excluded from denominators)</t>
        </is>
      </c>
      <c r="B1185" s="10" t="inlineStr">
        <is>
          <t>run 1</t>
        </is>
      </c>
      <c r="C1185" s="10" t="inlineStr">
        <is>
          <t>run 2</t>
        </is>
      </c>
      <c r="D1185" s="10" t="inlineStr">
        <is>
          <t>run 3</t>
        </is>
      </c>
      <c r="E1185" s="10" t="inlineStr">
        <is>
          <t>run 4</t>
        </is>
      </c>
      <c r="F1185" s="10" t="inlineStr">
        <is>
          <t>run 5</t>
        </is>
      </c>
      <c r="G1185" s="10" t="inlineStr">
        <is>
          <t>avg-matrix</t>
        </is>
      </c>
      <c r="H1185" s="10" t="inlineStr">
        <is>
          <t>mean</t>
        </is>
      </c>
      <c r="I1185" s="10" t="inlineStr">
        <is>
          <t>std (pop.)</t>
        </is>
      </c>
      <c r="J1185" s="17" t="inlineStr">
        <is>
          <t>notes</t>
        </is>
      </c>
    </row>
    <row r="1186">
      <c r="A1186" s="7" t="inlineStr">
        <is>
          <t>TP</t>
        </is>
      </c>
      <c r="B1186" s="7">
        <f>SUMPRODUCT(($B$1178:$G$1183=1)*('Ground truth'!$B$3:$G$8=1))</f>
        <v/>
      </c>
      <c r="C1186" s="7">
        <f>SUMPRODUCT(($I$1178:$N$1183=1)*('Ground truth'!$B$3:$G$8=1))</f>
        <v/>
      </c>
      <c r="D1186" s="7">
        <f>SUMPRODUCT(($P$1178:$U$1183=1)*('Ground truth'!$B$3:$G$8=1))</f>
        <v/>
      </c>
      <c r="E1186" s="7">
        <f>SUMPRODUCT(($W$1178:$AB$1183=1)*('Ground truth'!$B$3:$G$8=1))</f>
        <v/>
      </c>
      <c r="F1186" s="7">
        <f>SUMPRODUCT(($AD$1178:$AI$1183=1)*('Ground truth'!$B$3:$G$8=1))</f>
        <v/>
      </c>
      <c r="G1186" s="7">
        <f>SUMPRODUCT(($AK$1178:$AP$1183=1)*('Ground truth'!$B$3:$G$8=1))</f>
        <v/>
      </c>
      <c r="H1186" s="12">
        <f>AVERAGE($B$1186:$F$1186)</f>
        <v/>
      </c>
      <c r="I1186" s="12">
        <f>STDEV.P($B$1186:$F$1186)</f>
        <v/>
      </c>
    </row>
    <row r="1187">
      <c r="A1187" s="7" t="inlineStr">
        <is>
          <t>TN</t>
        </is>
      </c>
      <c r="B1187" s="7">
        <f>SUMPRODUCT(($B$1178:$G$1183=0)*('Ground truth'!$B$3:$G$8=0))</f>
        <v/>
      </c>
      <c r="C1187" s="7">
        <f>SUMPRODUCT(($I$1178:$N$1183=0)*('Ground truth'!$B$3:$G$8=0))</f>
        <v/>
      </c>
      <c r="D1187" s="7">
        <f>SUMPRODUCT(($P$1178:$U$1183=0)*('Ground truth'!$B$3:$G$8=0))</f>
        <v/>
      </c>
      <c r="E1187" s="7">
        <f>SUMPRODUCT(($W$1178:$AB$1183=0)*('Ground truth'!$B$3:$G$8=0))</f>
        <v/>
      </c>
      <c r="F1187" s="7">
        <f>SUMPRODUCT(($AD$1178:$AI$1183=0)*('Ground truth'!$B$3:$G$8=0))</f>
        <v/>
      </c>
      <c r="G1187" s="7">
        <f>SUMPRODUCT(($AK$1178:$AP$1183=0)*('Ground truth'!$B$3:$G$8=0))</f>
        <v/>
      </c>
      <c r="H1187" s="12">
        <f>AVERAGE($B$1187:$F$1187)</f>
        <v/>
      </c>
      <c r="I1187" s="12">
        <f>STDEV.P($B$1187:$F$1187)</f>
        <v/>
      </c>
    </row>
    <row r="1188">
      <c r="A1188" s="7" t="inlineStr">
        <is>
          <t>FP</t>
        </is>
      </c>
      <c r="B1188" s="7">
        <f>SUMPRODUCT(($B$1178:$G$1183=1)*('Ground truth'!$B$3:$G$8=0))</f>
        <v/>
      </c>
      <c r="C1188" s="7">
        <f>SUMPRODUCT(($I$1178:$N$1183=1)*('Ground truth'!$B$3:$G$8=0))</f>
        <v/>
      </c>
      <c r="D1188" s="7">
        <f>SUMPRODUCT(($P$1178:$U$1183=1)*('Ground truth'!$B$3:$G$8=0))</f>
        <v/>
      </c>
      <c r="E1188" s="7">
        <f>SUMPRODUCT(($W$1178:$AB$1183=1)*('Ground truth'!$B$3:$G$8=0))</f>
        <v/>
      </c>
      <c r="F1188" s="7">
        <f>SUMPRODUCT(($AD$1178:$AI$1183=1)*('Ground truth'!$B$3:$G$8=0))</f>
        <v/>
      </c>
      <c r="G1188" s="7">
        <f>SUMPRODUCT(($AK$1178:$AP$1183=1)*('Ground truth'!$B$3:$G$8=0))</f>
        <v/>
      </c>
      <c r="H1188" s="12">
        <f>AVERAGE($B$1188:$F$1188)</f>
        <v/>
      </c>
      <c r="I1188" s="12">
        <f>STDEV.P($B$1188:$F$1188)</f>
        <v/>
      </c>
    </row>
    <row r="1189">
      <c r="A1189" s="7" t="inlineStr">
        <is>
          <t>FN</t>
        </is>
      </c>
      <c r="B1189" s="7">
        <f>SUMPRODUCT(($B$1178:$G$1183=0)*('Ground truth'!$B$3:$G$8=1))</f>
        <v/>
      </c>
      <c r="C1189" s="7">
        <f>SUMPRODUCT(($I$1178:$N$1183=0)*('Ground truth'!$B$3:$G$8=1))</f>
        <v/>
      </c>
      <c r="D1189" s="7">
        <f>SUMPRODUCT(($P$1178:$U$1183=0)*('Ground truth'!$B$3:$G$8=1))</f>
        <v/>
      </c>
      <c r="E1189" s="7">
        <f>SUMPRODUCT(($W$1178:$AB$1183=0)*('Ground truth'!$B$3:$G$8=1))</f>
        <v/>
      </c>
      <c r="F1189" s="7">
        <f>SUMPRODUCT(($AD$1178:$AI$1183=0)*('Ground truth'!$B$3:$G$8=1))</f>
        <v/>
      </c>
      <c r="G1189" s="7">
        <f>SUMPRODUCT(($AK$1178:$AP$1183=0)*('Ground truth'!$B$3:$G$8=1))</f>
        <v/>
      </c>
      <c r="H1189" s="12">
        <f>AVERAGE($B$1189:$F$1189)</f>
        <v/>
      </c>
      <c r="I1189" s="12">
        <f>STDEV.P($B$1189:$F$1189)</f>
        <v/>
      </c>
    </row>
    <row r="1190">
      <c r="A1190" s="4" t="inlineStr">
        <is>
          <t>Precision</t>
        </is>
      </c>
      <c r="B1190" s="12">
        <f>IFERROR($B$1186/($B$1186+$B$1188),0)</f>
        <v/>
      </c>
      <c r="C1190" s="12">
        <f>IFERROR($C$1186/($C$1186+$C$1188),0)</f>
        <v/>
      </c>
      <c r="D1190" s="12">
        <f>IFERROR($D$1186/($D$1186+$D$1188),0)</f>
        <v/>
      </c>
      <c r="E1190" s="12">
        <f>IFERROR($E$1186/($E$1186+$E$1188),0)</f>
        <v/>
      </c>
      <c r="F1190" s="12">
        <f>IFERROR($F$1186/($F$1186+$F$1188),0)</f>
        <v/>
      </c>
      <c r="G1190" s="12">
        <f>IFERROR($G$1186/($G$1186+$G$1188),0)</f>
        <v/>
      </c>
      <c r="H1190" s="18">
        <f>AVERAGE($B$1190:$F$1190)</f>
        <v/>
      </c>
      <c r="I1190" s="18">
        <f>STDEV.P($B$1190:$F$1190)</f>
        <v/>
      </c>
    </row>
    <row r="1191">
      <c r="A1191" s="4" t="inlineStr">
        <is>
          <t>Recall</t>
        </is>
      </c>
      <c r="B1191" s="12">
        <f>IFERROR($B$1186/($B$1186+$B$1189),0)</f>
        <v/>
      </c>
      <c r="C1191" s="12">
        <f>IFERROR($C$1186/($C$1186+$C$1189),0)</f>
        <v/>
      </c>
      <c r="D1191" s="12">
        <f>IFERROR($D$1186/($D$1186+$D$1189),0)</f>
        <v/>
      </c>
      <c r="E1191" s="12">
        <f>IFERROR($E$1186/($E$1186+$E$1189),0)</f>
        <v/>
      </c>
      <c r="F1191" s="12">
        <f>IFERROR($F$1186/($F$1186+$F$1189),0)</f>
        <v/>
      </c>
      <c r="G1191" s="12">
        <f>IFERROR($G$1186/($G$1186+$G$1189),0)</f>
        <v/>
      </c>
      <c r="H1191" s="18">
        <f>AVERAGE($B$1191:$F$1191)</f>
        <v/>
      </c>
      <c r="I1191" s="18">
        <f>STDEV.P($B$1191:$F$1191)</f>
        <v/>
      </c>
    </row>
    <row r="1192">
      <c r="A1192" s="4" t="inlineStr">
        <is>
          <t>F1</t>
        </is>
      </c>
      <c r="B1192" s="12">
        <f>IFERROR(2*$B$1190*$B$1191/($B$1190+$B$1191),0)</f>
        <v/>
      </c>
      <c r="C1192" s="12">
        <f>IFERROR(2*$C$1190*$C$1191/($C$1190+$C$1191),0)</f>
        <v/>
      </c>
      <c r="D1192" s="12">
        <f>IFERROR(2*$D$1190*$D$1191/($D$1190+$D$1191),0)</f>
        <v/>
      </c>
      <c r="E1192" s="12">
        <f>IFERROR(2*$E$1190*$E$1191/($E$1190+$E$1191),0)</f>
        <v/>
      </c>
      <c r="F1192" s="12">
        <f>IFERROR(2*$F$1190*$F$1191/($F$1190+$F$1191),0)</f>
        <v/>
      </c>
      <c r="G1192" s="12">
        <f>IFERROR(2*$G$1190*$G$1191/($G$1190+$G$1191),0)</f>
        <v/>
      </c>
      <c r="H1192" s="18">
        <f>AVERAGE($B$1192:$F$1192)</f>
        <v/>
      </c>
      <c r="I1192" s="18">
        <f>STDEV.P($B$1192:$F$1192)</f>
        <v/>
      </c>
    </row>
    <row r="1193">
      <c r="A1193" s="4" t="inlineStr">
        <is>
          <t>Accuracy</t>
        </is>
      </c>
      <c r="B1193" s="12">
        <f>IFERROR(($B$1186+$B$1187)/($B$1186+$B$1187+$B$1188+$B$1189),0)</f>
        <v/>
      </c>
      <c r="C1193" s="12">
        <f>IFERROR(($C$1186+$C$1187)/($C$1186+$C$1187+$C$1188+$C$1189),0)</f>
        <v/>
      </c>
      <c r="D1193" s="12">
        <f>IFERROR(($D$1186+$D$1187)/($D$1186+$D$1187+$D$1188+$D$1189),0)</f>
        <v/>
      </c>
      <c r="E1193" s="12">
        <f>IFERROR(($E$1186+$E$1187)/($E$1186+$E$1187+$E$1188+$E$1189),0)</f>
        <v/>
      </c>
      <c r="F1193" s="12">
        <f>IFERROR(($F$1186+$F$1187)/($F$1186+$F$1187+$F$1188+$F$1189),0)</f>
        <v/>
      </c>
      <c r="G1193" s="12">
        <f>IFERROR(($G$1186+$G$1187)/($G$1186+$G$1187+$G$1188+$G$1189),0)</f>
        <v/>
      </c>
      <c r="H1193" s="18">
        <f>AVERAGE($B$1193:$F$1193)</f>
        <v/>
      </c>
      <c r="I1193" s="18">
        <f>STDEV.P($B$1193:$F$1193)</f>
        <v/>
      </c>
    </row>
    <row r="1194">
      <c r="A1194" s="4" t="inlineStr">
        <is>
          <t>Edit distance</t>
        </is>
      </c>
      <c r="B1194" s="12">
        <f>SUMPRODUCT(ABS('Ground truth'!$B$3:$G$8-$B$1178:$G$1183))</f>
        <v/>
      </c>
      <c r="C1194" s="12">
        <f>SUMPRODUCT(ABS('Ground truth'!$B$3:$G$8-$I$1178:$N$1183))</f>
        <v/>
      </c>
      <c r="D1194" s="12">
        <f>SUMPRODUCT(ABS('Ground truth'!$B$3:$G$8-$P$1178:$U$1183))</f>
        <v/>
      </c>
      <c r="E1194" s="12">
        <f>SUMPRODUCT(ABS('Ground truth'!$B$3:$G$8-$W$1178:$AB$1183))</f>
        <v/>
      </c>
      <c r="F1194" s="12">
        <f>SUMPRODUCT(ABS('Ground truth'!$B$3:$G$8-$AD$1178:$AI$1183))</f>
        <v/>
      </c>
      <c r="G1194" s="12">
        <f>SUMPRODUCT(ABS('Ground truth'!$B$3:$G$8-$AK$1178:$AP$1183))</f>
        <v/>
      </c>
      <c r="H1194" s="18">
        <f>AVERAGE($B$1194:$F$1194)</f>
        <v/>
      </c>
      <c r="I1194" s="18">
        <f>STDEV.P($B$1194:$F$1194)</f>
        <v/>
      </c>
    </row>
    <row r="1195">
      <c r="A1195" s="4" t="inlineStr">
        <is>
          <t>Spectral distance</t>
        </is>
      </c>
      <c r="B1195" s="12">
        <f>SQRT(SUMPRODUCT(('Ground truth'!$J$3:$J$8-$B$1205:$B$1210)^2))</f>
        <v/>
      </c>
      <c r="C1195" s="12">
        <f>SQRT(SUMPRODUCT(('Ground truth'!$J$3:$J$8-$C$1205:$C$1210)^2))</f>
        <v/>
      </c>
      <c r="D1195" s="12">
        <f>SQRT(SUMPRODUCT(('Ground truth'!$J$3:$J$8-$D$1205:$D$1210)^2))</f>
        <v/>
      </c>
      <c r="E1195" s="12">
        <f>SQRT(SUMPRODUCT(('Ground truth'!$J$3:$J$8-$E$1205:$E$1210)^2))</f>
        <v/>
      </c>
      <c r="F1195" s="12">
        <f>SQRT(SUMPRODUCT(('Ground truth'!$J$3:$J$8-$F$1205:$F$1210)^2))</f>
        <v/>
      </c>
      <c r="G1195" s="12">
        <f>SQRT(SUMPRODUCT(('Ground truth'!$J$3:$J$8-$G$1205:$G$1210)^2))</f>
        <v/>
      </c>
      <c r="H1195" s="18">
        <f>AVERAGE($B$1195:$F$1195)</f>
        <v/>
      </c>
      <c r="I1195" s="18">
        <f>STDEV.P($B$1195:$F$1195)</f>
        <v/>
      </c>
    </row>
    <row r="1196">
      <c r="A1196" s="4" t="inlineStr">
        <is>
          <t>Unsure cells</t>
        </is>
      </c>
      <c r="B1196" s="7">
        <f>COUNTIF($B$1178:$G$1183,2)</f>
        <v/>
      </c>
      <c r="C1196" s="7">
        <f>COUNTIF($I$1178:$N$1183,2)</f>
        <v/>
      </c>
      <c r="D1196" s="7">
        <f>COUNTIF($P$1178:$U$1183,2)</f>
        <v/>
      </c>
      <c r="E1196" s="7">
        <f>COUNTIF($W$1178:$AB$1183,2)</f>
        <v/>
      </c>
      <c r="F1196" s="7">
        <f>COUNTIF($AD$1178:$AI$1183,2)</f>
        <v/>
      </c>
      <c r="G1196" s="7">
        <f>COUNTIF($AK$1178:$AP$1183,2)</f>
        <v/>
      </c>
      <c r="H1196" s="12">
        <f>AVERAGE($B$1196:$F$1196)</f>
        <v/>
      </c>
      <c r="I1196" s="12">
        <f>STDEV.P($B$1196:$F$1196)</f>
        <v/>
      </c>
    </row>
    <row r="1197">
      <c r="A1197" s="3" t="inlineStr">
        <is>
          <t>eigenvalues (real part, numpy order; pasted)</t>
        </is>
      </c>
    </row>
    <row r="1198">
      <c r="A1198" s="3" t="inlineStr">
        <is>
          <t xml:space="preserve">  λ1</t>
        </is>
      </c>
      <c r="B1198" s="19" t="n">
        <v>3.947412642480458</v>
      </c>
      <c r="C1198" s="19" t="n">
        <v>3.947412642480458</v>
      </c>
      <c r="D1198" s="19" t="n">
        <v>3.947412642480458</v>
      </c>
      <c r="E1198" s="19" t="n">
        <v>3.947412642480458</v>
      </c>
      <c r="F1198" s="19" t="n">
        <v>3.947412642480458</v>
      </c>
      <c r="G1198" s="19" t="n">
        <v>3.947412642480458</v>
      </c>
    </row>
    <row r="1199">
      <c r="A1199" s="3" t="inlineStr">
        <is>
          <t xml:space="preserve">  λ2</t>
        </is>
      </c>
      <c r="B1199" s="19" t="n">
        <v>-0.8208222758822054</v>
      </c>
      <c r="C1199" s="19" t="n">
        <v>-0.8208222758822054</v>
      </c>
      <c r="D1199" s="19" t="n">
        <v>-0.8208222758822054</v>
      </c>
      <c r="E1199" s="19" t="n">
        <v>-0.8208222758822054</v>
      </c>
      <c r="F1199" s="19" t="n">
        <v>-0.8208222758822054</v>
      </c>
      <c r="G1199" s="19" t="n">
        <v>-0.8208222758822054</v>
      </c>
    </row>
    <row r="1200">
      <c r="A1200" s="3" t="inlineStr">
        <is>
          <t xml:space="preserve">  λ3</t>
        </is>
      </c>
      <c r="B1200" s="19" t="n">
        <v>-0.2858646893272653</v>
      </c>
      <c r="C1200" s="19" t="n">
        <v>-0.2858646893272653</v>
      </c>
      <c r="D1200" s="19" t="n">
        <v>-0.2858646893272653</v>
      </c>
      <c r="E1200" s="19" t="n">
        <v>-0.2858646893272653</v>
      </c>
      <c r="F1200" s="19" t="n">
        <v>-0.2858646893272653</v>
      </c>
      <c r="G1200" s="19" t="n">
        <v>-0.2858646893272653</v>
      </c>
    </row>
    <row r="1201">
      <c r="A1201" s="3" t="inlineStr">
        <is>
          <t xml:space="preserve">  λ4</t>
        </is>
      </c>
      <c r="B1201" s="19" t="n">
        <v>2.159274322729016</v>
      </c>
      <c r="C1201" s="19" t="n">
        <v>2.159274322729016</v>
      </c>
      <c r="D1201" s="19" t="n">
        <v>2.159274322729016</v>
      </c>
      <c r="E1201" s="19" t="n">
        <v>2.159274322729016</v>
      </c>
      <c r="F1201" s="19" t="n">
        <v>2.159274322729016</v>
      </c>
      <c r="G1201" s="19" t="n">
        <v>2.159274322729016</v>
      </c>
    </row>
    <row r="1202">
      <c r="A1202" s="3" t="inlineStr">
        <is>
          <t xml:space="preserve">  λ5</t>
        </is>
      </c>
      <c r="B1202" s="19" t="n">
        <v>1</v>
      </c>
      <c r="C1202" s="19" t="n">
        <v>1</v>
      </c>
      <c r="D1202" s="19" t="n">
        <v>1</v>
      </c>
      <c r="E1202" s="19" t="n">
        <v>1</v>
      </c>
      <c r="F1202" s="19" t="n">
        <v>1</v>
      </c>
      <c r="G1202" s="19" t="n">
        <v>1</v>
      </c>
    </row>
    <row r="1203">
      <c r="A1203" s="3" t="inlineStr">
        <is>
          <t xml:space="preserve">  λ6</t>
        </is>
      </c>
      <c r="B1203" s="19" t="n">
        <v>-5.551115123125783e-17</v>
      </c>
      <c r="C1203" s="19" t="n">
        <v>-5.551115123125783e-17</v>
      </c>
      <c r="D1203" s="19" t="n">
        <v>-5.551115123125783e-17</v>
      </c>
      <c r="E1203" s="19" t="n">
        <v>-5.551115123125783e-17</v>
      </c>
      <c r="F1203" s="19" t="n">
        <v>-5.551115123125783e-17</v>
      </c>
      <c r="G1203" s="19" t="n">
        <v>-5.551115123125783e-17</v>
      </c>
    </row>
    <row r="1204">
      <c r="A1204" s="3" t="inlineStr">
        <is>
          <t>eigenvalues sorted desc (LARGE)</t>
        </is>
      </c>
    </row>
    <row r="1205">
      <c r="A1205" s="3" t="inlineStr">
        <is>
          <t xml:space="preserve">  λ(1)</t>
        </is>
      </c>
      <c r="B1205" s="19">
        <f>LARGE($B$1198:$B$1203,1)</f>
        <v/>
      </c>
      <c r="C1205" s="19">
        <f>LARGE($C$1198:$C$1203,1)</f>
        <v/>
      </c>
      <c r="D1205" s="19">
        <f>LARGE($D$1198:$D$1203,1)</f>
        <v/>
      </c>
      <c r="E1205" s="19">
        <f>LARGE($E$1198:$E$1203,1)</f>
        <v/>
      </c>
      <c r="F1205" s="19">
        <f>LARGE($F$1198:$F$1203,1)</f>
        <v/>
      </c>
      <c r="G1205" s="19">
        <f>LARGE($G$1198:$G$1203,1)</f>
        <v/>
      </c>
    </row>
    <row r="1206">
      <c r="A1206" s="3" t="inlineStr">
        <is>
          <t xml:space="preserve">  λ(2)</t>
        </is>
      </c>
      <c r="B1206" s="19">
        <f>LARGE($B$1198:$B$1203,2)</f>
        <v/>
      </c>
      <c r="C1206" s="19">
        <f>LARGE($C$1198:$C$1203,2)</f>
        <v/>
      </c>
      <c r="D1206" s="19">
        <f>LARGE($D$1198:$D$1203,2)</f>
        <v/>
      </c>
      <c r="E1206" s="19">
        <f>LARGE($E$1198:$E$1203,2)</f>
        <v/>
      </c>
      <c r="F1206" s="19">
        <f>LARGE($F$1198:$F$1203,2)</f>
        <v/>
      </c>
      <c r="G1206" s="19">
        <f>LARGE($G$1198:$G$1203,2)</f>
        <v/>
      </c>
    </row>
    <row r="1207">
      <c r="A1207" s="3" t="inlineStr">
        <is>
          <t xml:space="preserve">  λ(3)</t>
        </is>
      </c>
      <c r="B1207" s="19">
        <f>LARGE($B$1198:$B$1203,3)</f>
        <v/>
      </c>
      <c r="C1207" s="19">
        <f>LARGE($C$1198:$C$1203,3)</f>
        <v/>
      </c>
      <c r="D1207" s="19">
        <f>LARGE($D$1198:$D$1203,3)</f>
        <v/>
      </c>
      <c r="E1207" s="19">
        <f>LARGE($E$1198:$E$1203,3)</f>
        <v/>
      </c>
      <c r="F1207" s="19">
        <f>LARGE($F$1198:$F$1203,3)</f>
        <v/>
      </c>
      <c r="G1207" s="19">
        <f>LARGE($G$1198:$G$1203,3)</f>
        <v/>
      </c>
    </row>
    <row r="1208">
      <c r="A1208" s="3" t="inlineStr">
        <is>
          <t xml:space="preserve">  λ(4)</t>
        </is>
      </c>
      <c r="B1208" s="19">
        <f>LARGE($B$1198:$B$1203,4)</f>
        <v/>
      </c>
      <c r="C1208" s="19">
        <f>LARGE($C$1198:$C$1203,4)</f>
        <v/>
      </c>
      <c r="D1208" s="19">
        <f>LARGE($D$1198:$D$1203,4)</f>
        <v/>
      </c>
      <c r="E1208" s="19">
        <f>LARGE($E$1198:$E$1203,4)</f>
        <v/>
      </c>
      <c r="F1208" s="19">
        <f>LARGE($F$1198:$F$1203,4)</f>
        <v/>
      </c>
      <c r="G1208" s="19">
        <f>LARGE($G$1198:$G$1203,4)</f>
        <v/>
      </c>
    </row>
    <row r="1209">
      <c r="A1209" s="3" t="inlineStr">
        <is>
          <t xml:space="preserve">  λ(5)</t>
        </is>
      </c>
      <c r="B1209" s="19">
        <f>LARGE($B$1198:$B$1203,5)</f>
        <v/>
      </c>
      <c r="C1209" s="19">
        <f>LARGE($C$1198:$C$1203,5)</f>
        <v/>
      </c>
      <c r="D1209" s="19">
        <f>LARGE($D$1198:$D$1203,5)</f>
        <v/>
      </c>
      <c r="E1209" s="19">
        <f>LARGE($E$1198:$E$1203,5)</f>
        <v/>
      </c>
      <c r="F1209" s="19">
        <f>LARGE($F$1198:$F$1203,5)</f>
        <v/>
      </c>
      <c r="G1209" s="19">
        <f>LARGE($G$1198:$G$1203,5)</f>
        <v/>
      </c>
    </row>
    <row r="1210">
      <c r="A1210" s="3" t="inlineStr">
        <is>
          <t xml:space="preserve">  λ(6)</t>
        </is>
      </c>
      <c r="B1210" s="19">
        <f>LARGE($B$1198:$B$1203,6)</f>
        <v/>
      </c>
      <c r="C1210" s="19">
        <f>LARGE($C$1198:$C$1203,6)</f>
        <v/>
      </c>
      <c r="D1210" s="19">
        <f>LARGE($D$1198:$D$1203,6)</f>
        <v/>
      </c>
      <c r="E1210" s="19">
        <f>LARGE($E$1198:$E$1203,6)</f>
        <v/>
      </c>
      <c r="F1210" s="19">
        <f>LARGE($F$1198:$F$1203,6)</f>
        <v/>
      </c>
      <c r="G1210" s="19">
        <f>LARGE($G$1198:$G$1203,6)</f>
        <v/>
      </c>
    </row>
    <row r="1211">
      <c r="A1211" s="3" t="inlineStr">
        <is>
          <t>check: Σeig − trace (→0)</t>
        </is>
      </c>
      <c r="B1211" s="3">
        <f>ROUND(SUM($B$1198:$B$1203)-($B$1178+$C$1179+$D$1180+$E$1181+$F$1182+$G$1183),6)</f>
        <v/>
      </c>
      <c r="C1211" s="3">
        <f>ROUND(SUM($C$1198:$C$1203)-($I$1178+$J$1179+$K$1180+$L$1181+$M$1182+$N$1183),6)</f>
        <v/>
      </c>
      <c r="D1211" s="3">
        <f>ROUND(SUM($D$1198:$D$1203)-($P$1178+$Q$1179+$R$1180+$S$1181+$T$1182+$U$1183),6)</f>
        <v/>
      </c>
      <c r="E1211" s="3">
        <f>ROUND(SUM($E$1198:$E$1203)-($W$1178+$X$1179+$Y$1180+$Z$1181+$AA$1182+$AB$1183),6)</f>
        <v/>
      </c>
      <c r="F1211" s="3">
        <f>ROUND(SUM($F$1198:$F$1203)-($AD$1178+$AE$1179+$AF$1180+$AG$1181+$AH$1182+$AI$1183),6)</f>
        <v/>
      </c>
      <c r="G1211" s="3">
        <f>ROUND(SUM($G$1198:$G$1203)-($AK$1178+$AL$1179+$AM$1180+$AN$1181+$AO$1182+$AP$1183),6)</f>
        <v/>
      </c>
    </row>
    <row r="1212">
      <c r="A1212" s="3" t="inlineStr">
        <is>
          <t>check: Πeig − det (→0)</t>
        </is>
      </c>
      <c r="B1212" s="3">
        <f>ROUND(MDETERM($B$1178:$G$1183)-PRODUCT($B$1198:$B$1203),6)</f>
        <v/>
      </c>
      <c r="C1212" s="3">
        <f>ROUND(MDETERM($I$1178:$N$1183)-PRODUCT($C$1198:$C$1203),6)</f>
        <v/>
      </c>
      <c r="D1212" s="3">
        <f>ROUND(MDETERM($P$1178:$U$1183)-PRODUCT($D$1198:$D$1203),6)</f>
        <v/>
      </c>
      <c r="E1212" s="3">
        <f>ROUND(MDETERM($W$1178:$AB$1183)-PRODUCT($E$1198:$E$1203),6)</f>
        <v/>
      </c>
      <c r="F1212" s="3">
        <f>ROUND(MDETERM($AD$1178:$AI$1183)-PRODUCT($F$1198:$F$1203),6)</f>
        <v/>
      </c>
      <c r="G1212" s="3">
        <f>ROUND(MDETERM($AK$1178:$AP$1183)-PRODUCT($G$1198:$G$1203),6)</f>
        <v/>
      </c>
    </row>
    <row r="1213">
      <c r="A1213" s="3" t="inlineStr">
        <is>
          <t>complex eigenvalues?</t>
        </is>
      </c>
      <c r="B1213" s="3" t="inlineStr"/>
      <c r="C1213" s="3" t="inlineStr"/>
      <c r="D1213" s="3" t="inlineStr"/>
      <c r="E1213" s="3" t="inlineStr"/>
      <c r="F1213" s="3" t="inlineStr"/>
      <c r="G1213" s="3" t="inlineStr"/>
    </row>
    <row r="1214">
      <c r="A1214" s="3" t="inlineStr">
        <is>
          <t>check: det(M − λᵢI) per sorted λ (→0)</t>
        </is>
      </c>
    </row>
    <row r="1215">
      <c r="A1215" s="3" t="inlineStr">
        <is>
          <t xml:space="preserve">  det(M − λ(1)I)</t>
        </is>
      </c>
      <c r="B1215" s="3">
        <f t="array" ref="B1215">ROUND(MDETERM($B$1178:$G$1183-$B$1205*MUNIT(6)),6)</f>
        <v/>
      </c>
      <c r="C1215" s="3">
        <f t="array" ref="C1215">ROUND(MDETERM($I$1178:$N$1183-$C$1205*MUNIT(6)),6)</f>
        <v/>
      </c>
      <c r="D1215" s="3">
        <f t="array" ref="D1215">ROUND(MDETERM($P$1178:$U$1183-$D$1205*MUNIT(6)),6)</f>
        <v/>
      </c>
      <c r="E1215" s="3">
        <f t="array" ref="E1215">ROUND(MDETERM($W$1178:$AB$1183-$E$1205*MUNIT(6)),6)</f>
        <v/>
      </c>
      <c r="F1215" s="3">
        <f t="array" ref="F1215">ROUND(MDETERM($AD$1178:$AI$1183-$F$1205*MUNIT(6)),6)</f>
        <v/>
      </c>
      <c r="G1215" s="3">
        <f t="array" ref="G1215">ROUND(MDETERM($AK$1178:$AP$1183-$G$1205*MUNIT(6)),6)</f>
        <v/>
      </c>
    </row>
    <row r="1216">
      <c r="A1216" s="3" t="inlineStr">
        <is>
          <t xml:space="preserve">  det(M − λ(2)I)</t>
        </is>
      </c>
      <c r="B1216" s="3">
        <f t="array" ref="B1216">ROUND(MDETERM($B$1178:$G$1183-$B$1206*MUNIT(6)),6)</f>
        <v/>
      </c>
      <c r="C1216" s="3">
        <f t="array" ref="C1216">ROUND(MDETERM($I$1178:$N$1183-$C$1206*MUNIT(6)),6)</f>
        <v/>
      </c>
      <c r="D1216" s="3">
        <f t="array" ref="D1216">ROUND(MDETERM($P$1178:$U$1183-$D$1206*MUNIT(6)),6)</f>
        <v/>
      </c>
      <c r="E1216" s="3">
        <f t="array" ref="E1216">ROUND(MDETERM($W$1178:$AB$1183-$E$1206*MUNIT(6)),6)</f>
        <v/>
      </c>
      <c r="F1216" s="3">
        <f t="array" ref="F1216">ROUND(MDETERM($AD$1178:$AI$1183-$F$1206*MUNIT(6)),6)</f>
        <v/>
      </c>
      <c r="G1216" s="3">
        <f t="array" ref="G1216">ROUND(MDETERM($AK$1178:$AP$1183-$G$1206*MUNIT(6)),6)</f>
        <v/>
      </c>
    </row>
    <row r="1217">
      <c r="A1217" s="3" t="inlineStr">
        <is>
          <t xml:space="preserve">  det(M − λ(3)I)</t>
        </is>
      </c>
      <c r="B1217" s="3">
        <f t="array" ref="B1217">ROUND(MDETERM($B$1178:$G$1183-$B$1207*MUNIT(6)),6)</f>
        <v/>
      </c>
      <c r="C1217" s="3">
        <f t="array" ref="C1217">ROUND(MDETERM($I$1178:$N$1183-$C$1207*MUNIT(6)),6)</f>
        <v/>
      </c>
      <c r="D1217" s="3">
        <f t="array" ref="D1217">ROUND(MDETERM($P$1178:$U$1183-$D$1207*MUNIT(6)),6)</f>
        <v/>
      </c>
      <c r="E1217" s="3">
        <f t="array" ref="E1217">ROUND(MDETERM($W$1178:$AB$1183-$E$1207*MUNIT(6)),6)</f>
        <v/>
      </c>
      <c r="F1217" s="3">
        <f t="array" ref="F1217">ROUND(MDETERM($AD$1178:$AI$1183-$F$1207*MUNIT(6)),6)</f>
        <v/>
      </c>
      <c r="G1217" s="3">
        <f t="array" ref="G1217">ROUND(MDETERM($AK$1178:$AP$1183-$G$1207*MUNIT(6)),6)</f>
        <v/>
      </c>
    </row>
    <row r="1218">
      <c r="A1218" s="3" t="inlineStr">
        <is>
          <t xml:space="preserve">  det(M − λ(4)I)</t>
        </is>
      </c>
      <c r="B1218" s="3">
        <f t="array" ref="B1218">ROUND(MDETERM($B$1178:$G$1183-$B$1208*MUNIT(6)),6)</f>
        <v/>
      </c>
      <c r="C1218" s="3">
        <f t="array" ref="C1218">ROUND(MDETERM($I$1178:$N$1183-$C$1208*MUNIT(6)),6)</f>
        <v/>
      </c>
      <c r="D1218" s="3">
        <f t="array" ref="D1218">ROUND(MDETERM($P$1178:$U$1183-$D$1208*MUNIT(6)),6)</f>
        <v/>
      </c>
      <c r="E1218" s="3">
        <f t="array" ref="E1218">ROUND(MDETERM($W$1178:$AB$1183-$E$1208*MUNIT(6)),6)</f>
        <v/>
      </c>
      <c r="F1218" s="3">
        <f t="array" ref="F1218">ROUND(MDETERM($AD$1178:$AI$1183-$F$1208*MUNIT(6)),6)</f>
        <v/>
      </c>
      <c r="G1218" s="3">
        <f t="array" ref="G1218">ROUND(MDETERM($AK$1178:$AP$1183-$G$1208*MUNIT(6)),6)</f>
        <v/>
      </c>
    </row>
    <row r="1219">
      <c r="A1219" s="3" t="inlineStr">
        <is>
          <t xml:space="preserve">  det(M − λ(5)I)</t>
        </is>
      </c>
      <c r="B1219" s="3">
        <f t="array" ref="B1219">ROUND(MDETERM($B$1178:$G$1183-$B$1209*MUNIT(6)),6)</f>
        <v/>
      </c>
      <c r="C1219" s="3">
        <f t="array" ref="C1219">ROUND(MDETERM($I$1178:$N$1183-$C$1209*MUNIT(6)),6)</f>
        <v/>
      </c>
      <c r="D1219" s="3">
        <f t="array" ref="D1219">ROUND(MDETERM($P$1178:$U$1183-$D$1209*MUNIT(6)),6)</f>
        <v/>
      </c>
      <c r="E1219" s="3">
        <f t="array" ref="E1219">ROUND(MDETERM($W$1178:$AB$1183-$E$1209*MUNIT(6)),6)</f>
        <v/>
      </c>
      <c r="F1219" s="3">
        <f t="array" ref="F1219">ROUND(MDETERM($AD$1178:$AI$1183-$F$1209*MUNIT(6)),6)</f>
        <v/>
      </c>
      <c r="G1219" s="3">
        <f t="array" ref="G1219">ROUND(MDETERM($AK$1178:$AP$1183-$G$1209*MUNIT(6)),6)</f>
        <v/>
      </c>
    </row>
    <row r="1220">
      <c r="A1220" s="3" t="inlineStr">
        <is>
          <t xml:space="preserve">  det(M − λ(6)I)</t>
        </is>
      </c>
      <c r="B1220" s="3">
        <f t="array" ref="B1220">ROUND(MDETERM($B$1178:$G$1183-$B$1210*MUNIT(6)),6)</f>
        <v/>
      </c>
      <c r="C1220" s="3">
        <f t="array" ref="C1220">ROUND(MDETERM($I$1178:$N$1183-$C$1210*MUNIT(6)),6)</f>
        <v/>
      </c>
      <c r="D1220" s="3">
        <f t="array" ref="D1220">ROUND(MDETERM($P$1178:$U$1183-$D$1210*MUNIT(6)),6)</f>
        <v/>
      </c>
      <c r="E1220" s="3">
        <f t="array" ref="E1220">ROUND(MDETERM($W$1178:$AB$1183-$E$1210*MUNIT(6)),6)</f>
        <v/>
      </c>
      <c r="F1220" s="3">
        <f t="array" ref="F1220">ROUND(MDETERM($AD$1178:$AI$1183-$F$1210*MUNIT(6)),6)</f>
        <v/>
      </c>
      <c r="G1220" s="3">
        <f t="array" ref="G1220">ROUND(MDETERM($AK$1178:$AP$1183-$G$1210*MUNIT(6)),6)</f>
        <v/>
      </c>
    </row>
    <row r="1224" ht="16" customHeight="1">
      <c r="A1224" s="14" t="inlineStr">
        <is>
          <t>RAG R1-R3 | deepseek-r1:14b</t>
        </is>
      </c>
      <c r="B1224" s="9" t="inlineStr">
        <is>
          <t>run 1 (raw, pasted)</t>
        </is>
      </c>
      <c r="I1224" s="9" t="inlineStr">
        <is>
          <t>run 2 (raw, pasted)</t>
        </is>
      </c>
      <c r="P1224" s="9" t="inlineStr">
        <is>
          <t>run 3 (raw, pasted)</t>
        </is>
      </c>
      <c r="W1224" s="9" t="inlineStr">
        <is>
          <t>run 4 (raw, pasted)</t>
        </is>
      </c>
      <c r="AD1224" s="9" t="inlineStr">
        <is>
          <t>run 5 (raw, pasted)</t>
        </is>
      </c>
      <c r="AK1224" s="9" t="inlineStr">
        <is>
          <t>Step2 average matrix (formula)</t>
        </is>
      </c>
      <c r="AR1224" s="9" t="inlineStr">
        <is>
          <t>ground truth (reference)</t>
        </is>
      </c>
    </row>
    <row r="1225" ht="60" customHeight="1">
      <c r="B1225" s="15" t="inlineStr">
        <is>
          <t>Spacecraft</t>
        </is>
      </c>
      <c r="C1225" s="15" t="inlineStr">
        <is>
          <t>Guidance, Navigation, and Control (GNC) Subsystem</t>
        </is>
      </c>
      <c r="D1225" s="15" t="inlineStr">
        <is>
          <t>Propulsion Subsystem</t>
        </is>
      </c>
      <c r="E1225" s="15" t="inlineStr">
        <is>
          <t>Power Subsystem</t>
        </is>
      </c>
      <c r="F1225" s="15" t="inlineStr">
        <is>
          <t>Reaction Wheel</t>
        </is>
      </c>
      <c r="G1225" s="15" t="inlineStr">
        <is>
          <t>GNC Software</t>
        </is>
      </c>
      <c r="I1225" s="15" t="inlineStr">
        <is>
          <t>Spacecraft</t>
        </is>
      </c>
      <c r="J1225" s="15" t="inlineStr">
        <is>
          <t>Guidance, Navigation, and Control (GNC) Subsystem</t>
        </is>
      </c>
      <c r="K1225" s="15" t="inlineStr">
        <is>
          <t>Propulsion Subsystem</t>
        </is>
      </c>
      <c r="L1225" s="15" t="inlineStr">
        <is>
          <t>Power Subsystem</t>
        </is>
      </c>
      <c r="M1225" s="15" t="inlineStr">
        <is>
          <t>Reaction Wheel</t>
        </is>
      </c>
      <c r="N1225" s="15" t="inlineStr">
        <is>
          <t>GNC Software</t>
        </is>
      </c>
      <c r="P1225" s="15" t="inlineStr">
        <is>
          <t>Spacecraft</t>
        </is>
      </c>
      <c r="Q1225" s="15" t="inlineStr">
        <is>
          <t>Guidance, Navigation, and Control (GNC) Subsystem</t>
        </is>
      </c>
      <c r="R1225" s="15" t="inlineStr">
        <is>
          <t>Propulsion Subsystem</t>
        </is>
      </c>
      <c r="S1225" s="15" t="inlineStr">
        <is>
          <t>Power Subsystem</t>
        </is>
      </c>
      <c r="T1225" s="15" t="inlineStr">
        <is>
          <t>Reaction Wheel</t>
        </is>
      </c>
      <c r="U1225" s="15" t="inlineStr">
        <is>
          <t>GNC Software</t>
        </is>
      </c>
      <c r="W1225" s="15" t="inlineStr">
        <is>
          <t>Spacecraft</t>
        </is>
      </c>
      <c r="X1225" s="15" t="inlineStr">
        <is>
          <t>Guidance, Navigation, and Control (GNC) Subsystem</t>
        </is>
      </c>
      <c r="Y1225" s="15" t="inlineStr">
        <is>
          <t>Propulsion Subsystem</t>
        </is>
      </c>
      <c r="Z1225" s="15" t="inlineStr">
        <is>
          <t>Power Subsystem</t>
        </is>
      </c>
      <c r="AA1225" s="15" t="inlineStr">
        <is>
          <t>Reaction Wheel</t>
        </is>
      </c>
      <c r="AB1225" s="15" t="inlineStr">
        <is>
          <t>GNC Software</t>
        </is>
      </c>
      <c r="AD1225" s="15" t="inlineStr">
        <is>
          <t>Spacecraft</t>
        </is>
      </c>
      <c r="AE1225" s="15" t="inlineStr">
        <is>
          <t>Guidance, Navigation, and Control (GNC) Subsystem</t>
        </is>
      </c>
      <c r="AF1225" s="15" t="inlineStr">
        <is>
          <t>Propulsion Subsystem</t>
        </is>
      </c>
      <c r="AG1225" s="15" t="inlineStr">
        <is>
          <t>Power Subsystem</t>
        </is>
      </c>
      <c r="AH1225" s="15" t="inlineStr">
        <is>
          <t>Reaction Wheel</t>
        </is>
      </c>
      <c r="AI1225" s="15" t="inlineStr">
        <is>
          <t>GNC Software</t>
        </is>
      </c>
      <c r="AK1225" s="15" t="inlineStr">
        <is>
          <t>Spacecraft</t>
        </is>
      </c>
      <c r="AL1225" s="15" t="inlineStr">
        <is>
          <t>Guidance, Navigation, and Control (GNC) Subsystem</t>
        </is>
      </c>
      <c r="AM1225" s="15" t="inlineStr">
        <is>
          <t>Propulsion Subsystem</t>
        </is>
      </c>
      <c r="AN1225" s="15" t="inlineStr">
        <is>
          <t>Power Subsystem</t>
        </is>
      </c>
      <c r="AO1225" s="15" t="inlineStr">
        <is>
          <t>Reaction Wheel</t>
        </is>
      </c>
      <c r="AP1225" s="15" t="inlineStr">
        <is>
          <t>GNC Software</t>
        </is>
      </c>
    </row>
    <row r="1226">
      <c r="A1226" s="3" t="inlineStr">
        <is>
          <t>Spacecraft</t>
        </is>
      </c>
      <c r="B1226" s="8" t="n">
        <v>1</v>
      </c>
      <c r="C1226" s="8" t="n">
        <v>1</v>
      </c>
      <c r="D1226" s="8" t="n">
        <v>1</v>
      </c>
      <c r="E1226" s="8" t="n">
        <v>1</v>
      </c>
      <c r="F1226" s="8" t="n">
        <v>1</v>
      </c>
      <c r="G1226" s="8" t="n">
        <v>1</v>
      </c>
      <c r="I1226" s="8" t="n">
        <v>1</v>
      </c>
      <c r="J1226" s="8" t="n">
        <v>1</v>
      </c>
      <c r="K1226" s="8" t="n">
        <v>1</v>
      </c>
      <c r="L1226" s="8" t="n">
        <v>1</v>
      </c>
      <c r="M1226" s="8" t="n">
        <v>1</v>
      </c>
      <c r="N1226" s="8" t="n">
        <v>1</v>
      </c>
      <c r="P1226" s="8" t="n">
        <v>1</v>
      </c>
      <c r="Q1226" s="8" t="n">
        <v>1</v>
      </c>
      <c r="R1226" s="8" t="n">
        <v>1</v>
      </c>
      <c r="S1226" s="8" t="n">
        <v>1</v>
      </c>
      <c r="T1226" s="8" t="n">
        <v>1</v>
      </c>
      <c r="U1226" s="8" t="n">
        <v>1</v>
      </c>
      <c r="W1226" s="8" t="n">
        <v>1</v>
      </c>
      <c r="X1226" s="8" t="n">
        <v>1</v>
      </c>
      <c r="Y1226" s="8" t="n">
        <v>1</v>
      </c>
      <c r="Z1226" s="8" t="n">
        <v>1</v>
      </c>
      <c r="AA1226" s="8" t="n">
        <v>1</v>
      </c>
      <c r="AB1226" s="8" t="n">
        <v>1</v>
      </c>
      <c r="AD1226" s="8" t="n">
        <v>1</v>
      </c>
      <c r="AE1226" s="8" t="n">
        <v>1</v>
      </c>
      <c r="AF1226" s="8" t="n">
        <v>1</v>
      </c>
      <c r="AG1226" s="8" t="n">
        <v>1</v>
      </c>
      <c r="AH1226" s="8" t="n">
        <v>1</v>
      </c>
      <c r="AI1226" s="8" t="n">
        <v>1</v>
      </c>
      <c r="AK1226" s="8">
        <f>IF(($B$1226&lt;&gt;2)+($I$1226&lt;&gt;2)+($P$1226&lt;&gt;2)+($W$1226&lt;&gt;2)+($AD$1226&lt;&gt;2)=0,2,IF((($B$1226&lt;&gt;2)*$B$1226+($I$1226&lt;&gt;2)*$I$1226+($P$1226&lt;&gt;2)*$P$1226+($W$1226&lt;&gt;2)*$W$1226+($AD$1226&lt;&gt;2)*$AD$1226)/(($B$1226&lt;&gt;2)+($I$1226&lt;&gt;2)+($P$1226&lt;&gt;2)+($W$1226&lt;&gt;2)+($AD$1226&lt;&gt;2))&gt;=0.5,1,0))</f>
        <v/>
      </c>
      <c r="AL1226" s="8">
        <f>IF(($C$1226&lt;&gt;2)+($J$1226&lt;&gt;2)+($Q$1226&lt;&gt;2)+($X$1226&lt;&gt;2)+($AE$1226&lt;&gt;2)=0,2,IF((($C$1226&lt;&gt;2)*$C$1226+($J$1226&lt;&gt;2)*$J$1226+($Q$1226&lt;&gt;2)*$Q$1226+($X$1226&lt;&gt;2)*$X$1226+($AE$1226&lt;&gt;2)*$AE$1226)/(($C$1226&lt;&gt;2)+($J$1226&lt;&gt;2)+($Q$1226&lt;&gt;2)+($X$1226&lt;&gt;2)+($AE$1226&lt;&gt;2))&gt;=0.5,1,0))</f>
        <v/>
      </c>
      <c r="AM1226" s="8">
        <f>IF(($D$1226&lt;&gt;2)+($K$1226&lt;&gt;2)+($R$1226&lt;&gt;2)+($Y$1226&lt;&gt;2)+($AF$1226&lt;&gt;2)=0,2,IF((($D$1226&lt;&gt;2)*$D$1226+($K$1226&lt;&gt;2)*$K$1226+($R$1226&lt;&gt;2)*$R$1226+($Y$1226&lt;&gt;2)*$Y$1226+($AF$1226&lt;&gt;2)*$AF$1226)/(($D$1226&lt;&gt;2)+($K$1226&lt;&gt;2)+($R$1226&lt;&gt;2)+($Y$1226&lt;&gt;2)+($AF$1226&lt;&gt;2))&gt;=0.5,1,0))</f>
        <v/>
      </c>
      <c r="AN1226" s="8">
        <f>IF(($E$1226&lt;&gt;2)+($L$1226&lt;&gt;2)+($S$1226&lt;&gt;2)+($Z$1226&lt;&gt;2)+($AG$1226&lt;&gt;2)=0,2,IF((($E$1226&lt;&gt;2)*$E$1226+($L$1226&lt;&gt;2)*$L$1226+($S$1226&lt;&gt;2)*$S$1226+($Z$1226&lt;&gt;2)*$Z$1226+($AG$1226&lt;&gt;2)*$AG$1226)/(($E$1226&lt;&gt;2)+($L$1226&lt;&gt;2)+($S$1226&lt;&gt;2)+($Z$1226&lt;&gt;2)+($AG$1226&lt;&gt;2))&gt;=0.5,1,0))</f>
        <v/>
      </c>
      <c r="AO1226" s="8">
        <f>IF(($F$1226&lt;&gt;2)+($M$1226&lt;&gt;2)+($T$1226&lt;&gt;2)+($AA$1226&lt;&gt;2)+($AH$1226&lt;&gt;2)=0,2,IF((($F$1226&lt;&gt;2)*$F$1226+($M$1226&lt;&gt;2)*$M$1226+($T$1226&lt;&gt;2)*$T$1226+($AA$1226&lt;&gt;2)*$AA$1226+($AH$1226&lt;&gt;2)*$AH$1226)/(($F$1226&lt;&gt;2)+($M$1226&lt;&gt;2)+($T$1226&lt;&gt;2)+($AA$1226&lt;&gt;2)+($AH$1226&lt;&gt;2))&gt;=0.5,1,0))</f>
        <v/>
      </c>
      <c r="AP1226" s="8">
        <f>IF(($G$1226&lt;&gt;2)+($N$1226&lt;&gt;2)+($U$1226&lt;&gt;2)+($AB$1226&lt;&gt;2)+($AI$1226&lt;&gt;2)=0,2,IF((($G$1226&lt;&gt;2)*$G$1226+($N$1226&lt;&gt;2)*$N$1226+($U$1226&lt;&gt;2)*$U$1226+($AB$1226&lt;&gt;2)*$AB$1226+($AI$1226&lt;&gt;2)*$AI$1226)/(($G$1226&lt;&gt;2)+($N$1226&lt;&gt;2)+($U$1226&lt;&gt;2)+($AB$1226&lt;&gt;2)+($AI$1226&lt;&gt;2))&gt;=0.5,1,0))</f>
        <v/>
      </c>
      <c r="AR1226" s="16">
        <f>'Ground truth'!$B$3</f>
        <v/>
      </c>
      <c r="AS1226" s="16">
        <f>'Ground truth'!$C$3</f>
        <v/>
      </c>
      <c r="AT1226" s="16">
        <f>'Ground truth'!$D$3</f>
        <v/>
      </c>
      <c r="AU1226" s="16">
        <f>'Ground truth'!$E$3</f>
        <v/>
      </c>
      <c r="AV1226" s="16">
        <f>'Ground truth'!$F$3</f>
        <v/>
      </c>
      <c r="AW1226" s="16">
        <f>'Ground truth'!$G$3</f>
        <v/>
      </c>
    </row>
    <row r="1227">
      <c r="A1227" s="3" t="inlineStr">
        <is>
          <t>Guidance, Navigation, and Control (GNC) Subsystem</t>
        </is>
      </c>
      <c r="B1227" s="8" t="n">
        <v>1</v>
      </c>
      <c r="C1227" s="8" t="n">
        <v>1</v>
      </c>
      <c r="D1227" s="8" t="n">
        <v>1</v>
      </c>
      <c r="E1227" s="8" t="n">
        <v>1</v>
      </c>
      <c r="F1227" s="8" t="n">
        <v>1</v>
      </c>
      <c r="G1227" s="8" t="n">
        <v>1</v>
      </c>
      <c r="I1227" s="8" t="n">
        <v>1</v>
      </c>
      <c r="J1227" s="8" t="n">
        <v>1</v>
      </c>
      <c r="K1227" s="8" t="n">
        <v>1</v>
      </c>
      <c r="L1227" s="8" t="n">
        <v>1</v>
      </c>
      <c r="M1227" s="8" t="n">
        <v>1</v>
      </c>
      <c r="N1227" s="8" t="n">
        <v>1</v>
      </c>
      <c r="P1227" s="8" t="n">
        <v>1</v>
      </c>
      <c r="Q1227" s="8" t="n">
        <v>1</v>
      </c>
      <c r="R1227" s="8" t="n">
        <v>1</v>
      </c>
      <c r="S1227" s="8" t="n">
        <v>1</v>
      </c>
      <c r="T1227" s="8" t="n">
        <v>1</v>
      </c>
      <c r="U1227" s="8" t="n">
        <v>1</v>
      </c>
      <c r="W1227" s="8" t="n">
        <v>1</v>
      </c>
      <c r="X1227" s="8" t="n">
        <v>1</v>
      </c>
      <c r="Y1227" s="8" t="n">
        <v>1</v>
      </c>
      <c r="Z1227" s="8" t="n">
        <v>1</v>
      </c>
      <c r="AA1227" s="8" t="n">
        <v>1</v>
      </c>
      <c r="AB1227" s="8" t="n">
        <v>1</v>
      </c>
      <c r="AD1227" s="8" t="n">
        <v>1</v>
      </c>
      <c r="AE1227" s="8" t="n">
        <v>1</v>
      </c>
      <c r="AF1227" s="8" t="n">
        <v>1</v>
      </c>
      <c r="AG1227" s="8" t="n">
        <v>1</v>
      </c>
      <c r="AH1227" s="8" t="n">
        <v>1</v>
      </c>
      <c r="AI1227" s="8" t="n">
        <v>1</v>
      </c>
      <c r="AK1227" s="8">
        <f>IF(($B$1227&lt;&gt;2)+($I$1227&lt;&gt;2)+($P$1227&lt;&gt;2)+($W$1227&lt;&gt;2)+($AD$1227&lt;&gt;2)=0,2,IF((($B$1227&lt;&gt;2)*$B$1227+($I$1227&lt;&gt;2)*$I$1227+($P$1227&lt;&gt;2)*$P$1227+($W$1227&lt;&gt;2)*$W$1227+($AD$1227&lt;&gt;2)*$AD$1227)/(($B$1227&lt;&gt;2)+($I$1227&lt;&gt;2)+($P$1227&lt;&gt;2)+($W$1227&lt;&gt;2)+($AD$1227&lt;&gt;2))&gt;=0.5,1,0))</f>
        <v/>
      </c>
      <c r="AL1227" s="8">
        <f>IF(($C$1227&lt;&gt;2)+($J$1227&lt;&gt;2)+($Q$1227&lt;&gt;2)+($X$1227&lt;&gt;2)+($AE$1227&lt;&gt;2)=0,2,IF((($C$1227&lt;&gt;2)*$C$1227+($J$1227&lt;&gt;2)*$J$1227+($Q$1227&lt;&gt;2)*$Q$1227+($X$1227&lt;&gt;2)*$X$1227+($AE$1227&lt;&gt;2)*$AE$1227)/(($C$1227&lt;&gt;2)+($J$1227&lt;&gt;2)+($Q$1227&lt;&gt;2)+($X$1227&lt;&gt;2)+($AE$1227&lt;&gt;2))&gt;=0.5,1,0))</f>
        <v/>
      </c>
      <c r="AM1227" s="8">
        <f>IF(($D$1227&lt;&gt;2)+($K$1227&lt;&gt;2)+($R$1227&lt;&gt;2)+($Y$1227&lt;&gt;2)+($AF$1227&lt;&gt;2)=0,2,IF((($D$1227&lt;&gt;2)*$D$1227+($K$1227&lt;&gt;2)*$K$1227+($R$1227&lt;&gt;2)*$R$1227+($Y$1227&lt;&gt;2)*$Y$1227+($AF$1227&lt;&gt;2)*$AF$1227)/(($D$1227&lt;&gt;2)+($K$1227&lt;&gt;2)+($R$1227&lt;&gt;2)+($Y$1227&lt;&gt;2)+($AF$1227&lt;&gt;2))&gt;=0.5,1,0))</f>
        <v/>
      </c>
      <c r="AN1227" s="8">
        <f>IF(($E$1227&lt;&gt;2)+($L$1227&lt;&gt;2)+($S$1227&lt;&gt;2)+($Z$1227&lt;&gt;2)+($AG$1227&lt;&gt;2)=0,2,IF((($E$1227&lt;&gt;2)*$E$1227+($L$1227&lt;&gt;2)*$L$1227+($S$1227&lt;&gt;2)*$S$1227+($Z$1227&lt;&gt;2)*$Z$1227+($AG$1227&lt;&gt;2)*$AG$1227)/(($E$1227&lt;&gt;2)+($L$1227&lt;&gt;2)+($S$1227&lt;&gt;2)+($Z$1227&lt;&gt;2)+($AG$1227&lt;&gt;2))&gt;=0.5,1,0))</f>
        <v/>
      </c>
      <c r="AO1227" s="8">
        <f>IF(($F$1227&lt;&gt;2)+($M$1227&lt;&gt;2)+($T$1227&lt;&gt;2)+($AA$1227&lt;&gt;2)+($AH$1227&lt;&gt;2)=0,2,IF((($F$1227&lt;&gt;2)*$F$1227+($M$1227&lt;&gt;2)*$M$1227+($T$1227&lt;&gt;2)*$T$1227+($AA$1227&lt;&gt;2)*$AA$1227+($AH$1227&lt;&gt;2)*$AH$1227)/(($F$1227&lt;&gt;2)+($M$1227&lt;&gt;2)+($T$1227&lt;&gt;2)+($AA$1227&lt;&gt;2)+($AH$1227&lt;&gt;2))&gt;=0.5,1,0))</f>
        <v/>
      </c>
      <c r="AP1227" s="8">
        <f>IF(($G$1227&lt;&gt;2)+($N$1227&lt;&gt;2)+($U$1227&lt;&gt;2)+($AB$1227&lt;&gt;2)+($AI$1227&lt;&gt;2)=0,2,IF((($G$1227&lt;&gt;2)*$G$1227+($N$1227&lt;&gt;2)*$N$1227+($U$1227&lt;&gt;2)*$U$1227+($AB$1227&lt;&gt;2)*$AB$1227+($AI$1227&lt;&gt;2)*$AI$1227)/(($G$1227&lt;&gt;2)+($N$1227&lt;&gt;2)+($U$1227&lt;&gt;2)+($AB$1227&lt;&gt;2)+($AI$1227&lt;&gt;2))&gt;=0.5,1,0))</f>
        <v/>
      </c>
      <c r="AR1227" s="16">
        <f>'Ground truth'!$B$4</f>
        <v/>
      </c>
      <c r="AS1227" s="16">
        <f>'Ground truth'!$C$4</f>
        <v/>
      </c>
      <c r="AT1227" s="16">
        <f>'Ground truth'!$D$4</f>
        <v/>
      </c>
      <c r="AU1227" s="16">
        <f>'Ground truth'!$E$4</f>
        <v/>
      </c>
      <c r="AV1227" s="16">
        <f>'Ground truth'!$F$4</f>
        <v/>
      </c>
      <c r="AW1227" s="16">
        <f>'Ground truth'!$G$4</f>
        <v/>
      </c>
    </row>
    <row r="1228">
      <c r="A1228" s="3" t="inlineStr">
        <is>
          <t>Propulsion Subsystem</t>
        </is>
      </c>
      <c r="B1228" s="8" t="n">
        <v>1</v>
      </c>
      <c r="C1228" s="8" t="n">
        <v>1</v>
      </c>
      <c r="D1228" s="8" t="n">
        <v>1</v>
      </c>
      <c r="E1228" s="8" t="n">
        <v>1</v>
      </c>
      <c r="F1228" s="8" t="n">
        <v>0</v>
      </c>
      <c r="G1228" s="8" t="n">
        <v>1</v>
      </c>
      <c r="I1228" s="8" t="n">
        <v>1</v>
      </c>
      <c r="J1228" s="8" t="n">
        <v>1</v>
      </c>
      <c r="K1228" s="8" t="n">
        <v>1</v>
      </c>
      <c r="L1228" s="8" t="n">
        <v>1</v>
      </c>
      <c r="M1228" s="8" t="n">
        <v>0</v>
      </c>
      <c r="N1228" s="8" t="n">
        <v>1</v>
      </c>
      <c r="P1228" s="8" t="n">
        <v>1</v>
      </c>
      <c r="Q1228" s="8" t="n">
        <v>1</v>
      </c>
      <c r="R1228" s="8" t="n">
        <v>1</v>
      </c>
      <c r="S1228" s="8" t="n">
        <v>1</v>
      </c>
      <c r="T1228" s="8" t="n">
        <v>0</v>
      </c>
      <c r="U1228" s="8" t="n">
        <v>1</v>
      </c>
      <c r="W1228" s="8" t="n">
        <v>1</v>
      </c>
      <c r="X1228" s="8" t="n">
        <v>1</v>
      </c>
      <c r="Y1228" s="8" t="n">
        <v>1</v>
      </c>
      <c r="Z1228" s="8" t="n">
        <v>1</v>
      </c>
      <c r="AA1228" s="8" t="n">
        <v>0</v>
      </c>
      <c r="AB1228" s="8" t="n">
        <v>1</v>
      </c>
      <c r="AD1228" s="8" t="n">
        <v>1</v>
      </c>
      <c r="AE1228" s="8" t="n">
        <v>1</v>
      </c>
      <c r="AF1228" s="8" t="n">
        <v>1</v>
      </c>
      <c r="AG1228" s="8" t="n">
        <v>1</v>
      </c>
      <c r="AH1228" s="8" t="n">
        <v>0</v>
      </c>
      <c r="AI1228" s="8" t="n">
        <v>1</v>
      </c>
      <c r="AK1228" s="8">
        <f>IF(($B$1228&lt;&gt;2)+($I$1228&lt;&gt;2)+($P$1228&lt;&gt;2)+($W$1228&lt;&gt;2)+($AD$1228&lt;&gt;2)=0,2,IF((($B$1228&lt;&gt;2)*$B$1228+($I$1228&lt;&gt;2)*$I$1228+($P$1228&lt;&gt;2)*$P$1228+($W$1228&lt;&gt;2)*$W$1228+($AD$1228&lt;&gt;2)*$AD$1228)/(($B$1228&lt;&gt;2)+($I$1228&lt;&gt;2)+($P$1228&lt;&gt;2)+($W$1228&lt;&gt;2)+($AD$1228&lt;&gt;2))&gt;=0.5,1,0))</f>
        <v/>
      </c>
      <c r="AL1228" s="8">
        <f>IF(($C$1228&lt;&gt;2)+($J$1228&lt;&gt;2)+($Q$1228&lt;&gt;2)+($X$1228&lt;&gt;2)+($AE$1228&lt;&gt;2)=0,2,IF((($C$1228&lt;&gt;2)*$C$1228+($J$1228&lt;&gt;2)*$J$1228+($Q$1228&lt;&gt;2)*$Q$1228+($X$1228&lt;&gt;2)*$X$1228+($AE$1228&lt;&gt;2)*$AE$1228)/(($C$1228&lt;&gt;2)+($J$1228&lt;&gt;2)+($Q$1228&lt;&gt;2)+($X$1228&lt;&gt;2)+($AE$1228&lt;&gt;2))&gt;=0.5,1,0))</f>
        <v/>
      </c>
      <c r="AM1228" s="8">
        <f>IF(($D$1228&lt;&gt;2)+($K$1228&lt;&gt;2)+($R$1228&lt;&gt;2)+($Y$1228&lt;&gt;2)+($AF$1228&lt;&gt;2)=0,2,IF((($D$1228&lt;&gt;2)*$D$1228+($K$1228&lt;&gt;2)*$K$1228+($R$1228&lt;&gt;2)*$R$1228+($Y$1228&lt;&gt;2)*$Y$1228+($AF$1228&lt;&gt;2)*$AF$1228)/(($D$1228&lt;&gt;2)+($K$1228&lt;&gt;2)+($R$1228&lt;&gt;2)+($Y$1228&lt;&gt;2)+($AF$1228&lt;&gt;2))&gt;=0.5,1,0))</f>
        <v/>
      </c>
      <c r="AN1228" s="8">
        <f>IF(($E$1228&lt;&gt;2)+($L$1228&lt;&gt;2)+($S$1228&lt;&gt;2)+($Z$1228&lt;&gt;2)+($AG$1228&lt;&gt;2)=0,2,IF((($E$1228&lt;&gt;2)*$E$1228+($L$1228&lt;&gt;2)*$L$1228+($S$1228&lt;&gt;2)*$S$1228+($Z$1228&lt;&gt;2)*$Z$1228+($AG$1228&lt;&gt;2)*$AG$1228)/(($E$1228&lt;&gt;2)+($L$1228&lt;&gt;2)+($S$1228&lt;&gt;2)+($Z$1228&lt;&gt;2)+($AG$1228&lt;&gt;2))&gt;=0.5,1,0))</f>
        <v/>
      </c>
      <c r="AO1228" s="8">
        <f>IF(($F$1228&lt;&gt;2)+($M$1228&lt;&gt;2)+($T$1228&lt;&gt;2)+($AA$1228&lt;&gt;2)+($AH$1228&lt;&gt;2)=0,2,IF((($F$1228&lt;&gt;2)*$F$1228+($M$1228&lt;&gt;2)*$M$1228+($T$1228&lt;&gt;2)*$T$1228+($AA$1228&lt;&gt;2)*$AA$1228+($AH$1228&lt;&gt;2)*$AH$1228)/(($F$1228&lt;&gt;2)+($M$1228&lt;&gt;2)+($T$1228&lt;&gt;2)+($AA$1228&lt;&gt;2)+($AH$1228&lt;&gt;2))&gt;=0.5,1,0))</f>
        <v/>
      </c>
      <c r="AP1228" s="8">
        <f>IF(($G$1228&lt;&gt;2)+($N$1228&lt;&gt;2)+($U$1228&lt;&gt;2)+($AB$1228&lt;&gt;2)+($AI$1228&lt;&gt;2)=0,2,IF((($G$1228&lt;&gt;2)*$G$1228+($N$1228&lt;&gt;2)*$N$1228+($U$1228&lt;&gt;2)*$U$1228+($AB$1228&lt;&gt;2)*$AB$1228+($AI$1228&lt;&gt;2)*$AI$1228)/(($G$1228&lt;&gt;2)+($N$1228&lt;&gt;2)+($U$1228&lt;&gt;2)+($AB$1228&lt;&gt;2)+($AI$1228&lt;&gt;2))&gt;=0.5,1,0))</f>
        <v/>
      </c>
      <c r="AR1228" s="16">
        <f>'Ground truth'!$B$5</f>
        <v/>
      </c>
      <c r="AS1228" s="16">
        <f>'Ground truth'!$C$5</f>
        <v/>
      </c>
      <c r="AT1228" s="16">
        <f>'Ground truth'!$D$5</f>
        <v/>
      </c>
      <c r="AU1228" s="16">
        <f>'Ground truth'!$E$5</f>
        <v/>
      </c>
      <c r="AV1228" s="16">
        <f>'Ground truth'!$F$5</f>
        <v/>
      </c>
      <c r="AW1228" s="16">
        <f>'Ground truth'!$G$5</f>
        <v/>
      </c>
    </row>
    <row r="1229">
      <c r="A1229" s="3" t="inlineStr">
        <is>
          <t>Power Subsystem</t>
        </is>
      </c>
      <c r="B1229" s="8" t="n">
        <v>1</v>
      </c>
      <c r="C1229" s="8" t="n">
        <v>1</v>
      </c>
      <c r="D1229" s="8" t="n">
        <v>1</v>
      </c>
      <c r="E1229" s="8" t="n">
        <v>1</v>
      </c>
      <c r="F1229" s="8" t="n">
        <v>1</v>
      </c>
      <c r="G1229" s="8" t="n">
        <v>1</v>
      </c>
      <c r="I1229" s="8" t="n">
        <v>1</v>
      </c>
      <c r="J1229" s="8" t="n">
        <v>1</v>
      </c>
      <c r="K1229" s="8" t="n">
        <v>1</v>
      </c>
      <c r="L1229" s="8" t="n">
        <v>1</v>
      </c>
      <c r="M1229" s="8" t="n">
        <v>1</v>
      </c>
      <c r="N1229" s="8" t="n">
        <v>1</v>
      </c>
      <c r="P1229" s="8" t="n">
        <v>1</v>
      </c>
      <c r="Q1229" s="8" t="n">
        <v>1</v>
      </c>
      <c r="R1229" s="8" t="n">
        <v>1</v>
      </c>
      <c r="S1229" s="8" t="n">
        <v>1</v>
      </c>
      <c r="T1229" s="8" t="n">
        <v>1</v>
      </c>
      <c r="U1229" s="8" t="n">
        <v>1</v>
      </c>
      <c r="W1229" s="8" t="n">
        <v>1</v>
      </c>
      <c r="X1229" s="8" t="n">
        <v>1</v>
      </c>
      <c r="Y1229" s="8" t="n">
        <v>1</v>
      </c>
      <c r="Z1229" s="8" t="n">
        <v>1</v>
      </c>
      <c r="AA1229" s="8" t="n">
        <v>1</v>
      </c>
      <c r="AB1229" s="8" t="n">
        <v>1</v>
      </c>
      <c r="AD1229" s="8" t="n">
        <v>1</v>
      </c>
      <c r="AE1229" s="8" t="n">
        <v>1</v>
      </c>
      <c r="AF1229" s="8" t="n">
        <v>1</v>
      </c>
      <c r="AG1229" s="8" t="n">
        <v>1</v>
      </c>
      <c r="AH1229" s="8" t="n">
        <v>1</v>
      </c>
      <c r="AI1229" s="8" t="n">
        <v>1</v>
      </c>
      <c r="AK1229" s="8">
        <f>IF(($B$1229&lt;&gt;2)+($I$1229&lt;&gt;2)+($P$1229&lt;&gt;2)+($W$1229&lt;&gt;2)+($AD$1229&lt;&gt;2)=0,2,IF((($B$1229&lt;&gt;2)*$B$1229+($I$1229&lt;&gt;2)*$I$1229+($P$1229&lt;&gt;2)*$P$1229+($W$1229&lt;&gt;2)*$W$1229+($AD$1229&lt;&gt;2)*$AD$1229)/(($B$1229&lt;&gt;2)+($I$1229&lt;&gt;2)+($P$1229&lt;&gt;2)+($W$1229&lt;&gt;2)+($AD$1229&lt;&gt;2))&gt;=0.5,1,0))</f>
        <v/>
      </c>
      <c r="AL1229" s="8">
        <f>IF(($C$1229&lt;&gt;2)+($J$1229&lt;&gt;2)+($Q$1229&lt;&gt;2)+($X$1229&lt;&gt;2)+($AE$1229&lt;&gt;2)=0,2,IF((($C$1229&lt;&gt;2)*$C$1229+($J$1229&lt;&gt;2)*$J$1229+($Q$1229&lt;&gt;2)*$Q$1229+($X$1229&lt;&gt;2)*$X$1229+($AE$1229&lt;&gt;2)*$AE$1229)/(($C$1229&lt;&gt;2)+($J$1229&lt;&gt;2)+($Q$1229&lt;&gt;2)+($X$1229&lt;&gt;2)+($AE$1229&lt;&gt;2))&gt;=0.5,1,0))</f>
        <v/>
      </c>
      <c r="AM1229" s="8">
        <f>IF(($D$1229&lt;&gt;2)+($K$1229&lt;&gt;2)+($R$1229&lt;&gt;2)+($Y$1229&lt;&gt;2)+($AF$1229&lt;&gt;2)=0,2,IF((($D$1229&lt;&gt;2)*$D$1229+($K$1229&lt;&gt;2)*$K$1229+($R$1229&lt;&gt;2)*$R$1229+($Y$1229&lt;&gt;2)*$Y$1229+($AF$1229&lt;&gt;2)*$AF$1229)/(($D$1229&lt;&gt;2)+($K$1229&lt;&gt;2)+($R$1229&lt;&gt;2)+($Y$1229&lt;&gt;2)+($AF$1229&lt;&gt;2))&gt;=0.5,1,0))</f>
        <v/>
      </c>
      <c r="AN1229" s="8">
        <f>IF(($E$1229&lt;&gt;2)+($L$1229&lt;&gt;2)+($S$1229&lt;&gt;2)+($Z$1229&lt;&gt;2)+($AG$1229&lt;&gt;2)=0,2,IF((($E$1229&lt;&gt;2)*$E$1229+($L$1229&lt;&gt;2)*$L$1229+($S$1229&lt;&gt;2)*$S$1229+($Z$1229&lt;&gt;2)*$Z$1229+($AG$1229&lt;&gt;2)*$AG$1229)/(($E$1229&lt;&gt;2)+($L$1229&lt;&gt;2)+($S$1229&lt;&gt;2)+($Z$1229&lt;&gt;2)+($AG$1229&lt;&gt;2))&gt;=0.5,1,0))</f>
        <v/>
      </c>
      <c r="AO1229" s="8">
        <f>IF(($F$1229&lt;&gt;2)+($M$1229&lt;&gt;2)+($T$1229&lt;&gt;2)+($AA$1229&lt;&gt;2)+($AH$1229&lt;&gt;2)=0,2,IF((($F$1229&lt;&gt;2)*$F$1229+($M$1229&lt;&gt;2)*$M$1229+($T$1229&lt;&gt;2)*$T$1229+($AA$1229&lt;&gt;2)*$AA$1229+($AH$1229&lt;&gt;2)*$AH$1229)/(($F$1229&lt;&gt;2)+($M$1229&lt;&gt;2)+($T$1229&lt;&gt;2)+($AA$1229&lt;&gt;2)+($AH$1229&lt;&gt;2))&gt;=0.5,1,0))</f>
        <v/>
      </c>
      <c r="AP1229" s="8">
        <f>IF(($G$1229&lt;&gt;2)+($N$1229&lt;&gt;2)+($U$1229&lt;&gt;2)+($AB$1229&lt;&gt;2)+($AI$1229&lt;&gt;2)=0,2,IF((($G$1229&lt;&gt;2)*$G$1229+($N$1229&lt;&gt;2)*$N$1229+($U$1229&lt;&gt;2)*$U$1229+($AB$1229&lt;&gt;2)*$AB$1229+($AI$1229&lt;&gt;2)*$AI$1229)/(($G$1229&lt;&gt;2)+($N$1229&lt;&gt;2)+($U$1229&lt;&gt;2)+($AB$1229&lt;&gt;2)+($AI$1229&lt;&gt;2))&gt;=0.5,1,0))</f>
        <v/>
      </c>
      <c r="AR1229" s="16">
        <f>'Ground truth'!$B$6</f>
        <v/>
      </c>
      <c r="AS1229" s="16">
        <f>'Ground truth'!$C$6</f>
        <v/>
      </c>
      <c r="AT1229" s="16">
        <f>'Ground truth'!$D$6</f>
        <v/>
      </c>
      <c r="AU1229" s="16">
        <f>'Ground truth'!$E$6</f>
        <v/>
      </c>
      <c r="AV1229" s="16">
        <f>'Ground truth'!$F$6</f>
        <v/>
      </c>
      <c r="AW1229" s="16">
        <f>'Ground truth'!$G$6</f>
        <v/>
      </c>
    </row>
    <row r="1230">
      <c r="A1230" s="3" t="inlineStr">
        <is>
          <t>Reaction Wheel</t>
        </is>
      </c>
      <c r="B1230" s="8" t="n">
        <v>1</v>
      </c>
      <c r="C1230" s="8" t="n">
        <v>1</v>
      </c>
      <c r="D1230" s="8" t="n">
        <v>0</v>
      </c>
      <c r="E1230" s="8" t="n">
        <v>1</v>
      </c>
      <c r="F1230" s="8" t="n">
        <v>1</v>
      </c>
      <c r="G1230" s="8" t="n">
        <v>1</v>
      </c>
      <c r="I1230" s="8" t="n">
        <v>1</v>
      </c>
      <c r="J1230" s="8" t="n">
        <v>1</v>
      </c>
      <c r="K1230" s="8" t="n">
        <v>0</v>
      </c>
      <c r="L1230" s="8" t="n">
        <v>1</v>
      </c>
      <c r="M1230" s="8" t="n">
        <v>1</v>
      </c>
      <c r="N1230" s="8" t="n">
        <v>1</v>
      </c>
      <c r="P1230" s="8" t="n">
        <v>1</v>
      </c>
      <c r="Q1230" s="8" t="n">
        <v>1</v>
      </c>
      <c r="R1230" s="8" t="n">
        <v>0</v>
      </c>
      <c r="S1230" s="8" t="n">
        <v>1</v>
      </c>
      <c r="T1230" s="8" t="n">
        <v>1</v>
      </c>
      <c r="U1230" s="8" t="n">
        <v>1</v>
      </c>
      <c r="W1230" s="8" t="n">
        <v>1</v>
      </c>
      <c r="X1230" s="8" t="n">
        <v>1</v>
      </c>
      <c r="Y1230" s="8" t="n">
        <v>0</v>
      </c>
      <c r="Z1230" s="8" t="n">
        <v>1</v>
      </c>
      <c r="AA1230" s="8" t="n">
        <v>1</v>
      </c>
      <c r="AB1230" s="8" t="n">
        <v>1</v>
      </c>
      <c r="AD1230" s="8" t="n">
        <v>1</v>
      </c>
      <c r="AE1230" s="8" t="n">
        <v>1</v>
      </c>
      <c r="AF1230" s="8" t="n">
        <v>0</v>
      </c>
      <c r="AG1230" s="8" t="n">
        <v>1</v>
      </c>
      <c r="AH1230" s="8" t="n">
        <v>1</v>
      </c>
      <c r="AI1230" s="8" t="n">
        <v>1</v>
      </c>
      <c r="AK1230" s="8">
        <f>IF(($B$1230&lt;&gt;2)+($I$1230&lt;&gt;2)+($P$1230&lt;&gt;2)+($W$1230&lt;&gt;2)+($AD$1230&lt;&gt;2)=0,2,IF((($B$1230&lt;&gt;2)*$B$1230+($I$1230&lt;&gt;2)*$I$1230+($P$1230&lt;&gt;2)*$P$1230+($W$1230&lt;&gt;2)*$W$1230+($AD$1230&lt;&gt;2)*$AD$1230)/(($B$1230&lt;&gt;2)+($I$1230&lt;&gt;2)+($P$1230&lt;&gt;2)+($W$1230&lt;&gt;2)+($AD$1230&lt;&gt;2))&gt;=0.5,1,0))</f>
        <v/>
      </c>
      <c r="AL1230" s="8">
        <f>IF(($C$1230&lt;&gt;2)+($J$1230&lt;&gt;2)+($Q$1230&lt;&gt;2)+($X$1230&lt;&gt;2)+($AE$1230&lt;&gt;2)=0,2,IF((($C$1230&lt;&gt;2)*$C$1230+($J$1230&lt;&gt;2)*$J$1230+($Q$1230&lt;&gt;2)*$Q$1230+($X$1230&lt;&gt;2)*$X$1230+($AE$1230&lt;&gt;2)*$AE$1230)/(($C$1230&lt;&gt;2)+($J$1230&lt;&gt;2)+($Q$1230&lt;&gt;2)+($X$1230&lt;&gt;2)+($AE$1230&lt;&gt;2))&gt;=0.5,1,0))</f>
        <v/>
      </c>
      <c r="AM1230" s="8">
        <f>IF(($D$1230&lt;&gt;2)+($K$1230&lt;&gt;2)+($R$1230&lt;&gt;2)+($Y$1230&lt;&gt;2)+($AF$1230&lt;&gt;2)=0,2,IF((($D$1230&lt;&gt;2)*$D$1230+($K$1230&lt;&gt;2)*$K$1230+($R$1230&lt;&gt;2)*$R$1230+($Y$1230&lt;&gt;2)*$Y$1230+($AF$1230&lt;&gt;2)*$AF$1230)/(($D$1230&lt;&gt;2)+($K$1230&lt;&gt;2)+($R$1230&lt;&gt;2)+($Y$1230&lt;&gt;2)+($AF$1230&lt;&gt;2))&gt;=0.5,1,0))</f>
        <v/>
      </c>
      <c r="AN1230" s="8">
        <f>IF(($E$1230&lt;&gt;2)+($L$1230&lt;&gt;2)+($S$1230&lt;&gt;2)+($Z$1230&lt;&gt;2)+($AG$1230&lt;&gt;2)=0,2,IF((($E$1230&lt;&gt;2)*$E$1230+($L$1230&lt;&gt;2)*$L$1230+($S$1230&lt;&gt;2)*$S$1230+($Z$1230&lt;&gt;2)*$Z$1230+($AG$1230&lt;&gt;2)*$AG$1230)/(($E$1230&lt;&gt;2)+($L$1230&lt;&gt;2)+($S$1230&lt;&gt;2)+($Z$1230&lt;&gt;2)+($AG$1230&lt;&gt;2))&gt;=0.5,1,0))</f>
        <v/>
      </c>
      <c r="AO1230" s="8">
        <f>IF(($F$1230&lt;&gt;2)+($M$1230&lt;&gt;2)+($T$1230&lt;&gt;2)+($AA$1230&lt;&gt;2)+($AH$1230&lt;&gt;2)=0,2,IF((($F$1230&lt;&gt;2)*$F$1230+($M$1230&lt;&gt;2)*$M$1230+($T$1230&lt;&gt;2)*$T$1230+($AA$1230&lt;&gt;2)*$AA$1230+($AH$1230&lt;&gt;2)*$AH$1230)/(($F$1230&lt;&gt;2)+($M$1230&lt;&gt;2)+($T$1230&lt;&gt;2)+($AA$1230&lt;&gt;2)+($AH$1230&lt;&gt;2))&gt;=0.5,1,0))</f>
        <v/>
      </c>
      <c r="AP1230" s="8">
        <f>IF(($G$1230&lt;&gt;2)+($N$1230&lt;&gt;2)+($U$1230&lt;&gt;2)+($AB$1230&lt;&gt;2)+($AI$1230&lt;&gt;2)=0,2,IF((($G$1230&lt;&gt;2)*$G$1230+($N$1230&lt;&gt;2)*$N$1230+($U$1230&lt;&gt;2)*$U$1230+($AB$1230&lt;&gt;2)*$AB$1230+($AI$1230&lt;&gt;2)*$AI$1230)/(($G$1230&lt;&gt;2)+($N$1230&lt;&gt;2)+($U$1230&lt;&gt;2)+($AB$1230&lt;&gt;2)+($AI$1230&lt;&gt;2))&gt;=0.5,1,0))</f>
        <v/>
      </c>
      <c r="AR1230" s="16">
        <f>'Ground truth'!$B$7</f>
        <v/>
      </c>
      <c r="AS1230" s="16">
        <f>'Ground truth'!$C$7</f>
        <v/>
      </c>
      <c r="AT1230" s="16">
        <f>'Ground truth'!$D$7</f>
        <v/>
      </c>
      <c r="AU1230" s="16">
        <f>'Ground truth'!$E$7</f>
        <v/>
      </c>
      <c r="AV1230" s="16">
        <f>'Ground truth'!$F$7</f>
        <v/>
      </c>
      <c r="AW1230" s="16">
        <f>'Ground truth'!$G$7</f>
        <v/>
      </c>
    </row>
    <row r="1231">
      <c r="A1231" s="3" t="inlineStr">
        <is>
          <t>GNC Software</t>
        </is>
      </c>
      <c r="B1231" s="8" t="n">
        <v>1</v>
      </c>
      <c r="C1231" s="8" t="n">
        <v>1</v>
      </c>
      <c r="D1231" s="8" t="n">
        <v>1</v>
      </c>
      <c r="E1231" s="8" t="n">
        <v>1</v>
      </c>
      <c r="F1231" s="8" t="n">
        <v>1</v>
      </c>
      <c r="G1231" s="8" t="n">
        <v>1</v>
      </c>
      <c r="I1231" s="8" t="n">
        <v>1</v>
      </c>
      <c r="J1231" s="8" t="n">
        <v>1</v>
      </c>
      <c r="K1231" s="8" t="n">
        <v>1</v>
      </c>
      <c r="L1231" s="8" t="n">
        <v>1</v>
      </c>
      <c r="M1231" s="8" t="n">
        <v>1</v>
      </c>
      <c r="N1231" s="8" t="n">
        <v>1</v>
      </c>
      <c r="P1231" s="8" t="n">
        <v>1</v>
      </c>
      <c r="Q1231" s="8" t="n">
        <v>1</v>
      </c>
      <c r="R1231" s="8" t="n">
        <v>1</v>
      </c>
      <c r="S1231" s="8" t="n">
        <v>1</v>
      </c>
      <c r="T1231" s="8" t="n">
        <v>1</v>
      </c>
      <c r="U1231" s="8" t="n">
        <v>1</v>
      </c>
      <c r="W1231" s="8" t="n">
        <v>1</v>
      </c>
      <c r="X1231" s="8" t="n">
        <v>1</v>
      </c>
      <c r="Y1231" s="8" t="n">
        <v>1</v>
      </c>
      <c r="Z1231" s="8" t="n">
        <v>1</v>
      </c>
      <c r="AA1231" s="8" t="n">
        <v>1</v>
      </c>
      <c r="AB1231" s="8" t="n">
        <v>1</v>
      </c>
      <c r="AD1231" s="8" t="n">
        <v>1</v>
      </c>
      <c r="AE1231" s="8" t="n">
        <v>1</v>
      </c>
      <c r="AF1231" s="8" t="n">
        <v>1</v>
      </c>
      <c r="AG1231" s="8" t="n">
        <v>1</v>
      </c>
      <c r="AH1231" s="8" t="n">
        <v>1</v>
      </c>
      <c r="AI1231" s="8" t="n">
        <v>1</v>
      </c>
      <c r="AK1231" s="8">
        <f>IF(($B$1231&lt;&gt;2)+($I$1231&lt;&gt;2)+($P$1231&lt;&gt;2)+($W$1231&lt;&gt;2)+($AD$1231&lt;&gt;2)=0,2,IF((($B$1231&lt;&gt;2)*$B$1231+($I$1231&lt;&gt;2)*$I$1231+($P$1231&lt;&gt;2)*$P$1231+($W$1231&lt;&gt;2)*$W$1231+($AD$1231&lt;&gt;2)*$AD$1231)/(($B$1231&lt;&gt;2)+($I$1231&lt;&gt;2)+($P$1231&lt;&gt;2)+($W$1231&lt;&gt;2)+($AD$1231&lt;&gt;2))&gt;=0.5,1,0))</f>
        <v/>
      </c>
      <c r="AL1231" s="8">
        <f>IF(($C$1231&lt;&gt;2)+($J$1231&lt;&gt;2)+($Q$1231&lt;&gt;2)+($X$1231&lt;&gt;2)+($AE$1231&lt;&gt;2)=0,2,IF((($C$1231&lt;&gt;2)*$C$1231+($J$1231&lt;&gt;2)*$J$1231+($Q$1231&lt;&gt;2)*$Q$1231+($X$1231&lt;&gt;2)*$X$1231+($AE$1231&lt;&gt;2)*$AE$1231)/(($C$1231&lt;&gt;2)+($J$1231&lt;&gt;2)+($Q$1231&lt;&gt;2)+($X$1231&lt;&gt;2)+($AE$1231&lt;&gt;2))&gt;=0.5,1,0))</f>
        <v/>
      </c>
      <c r="AM1231" s="8">
        <f>IF(($D$1231&lt;&gt;2)+($K$1231&lt;&gt;2)+($R$1231&lt;&gt;2)+($Y$1231&lt;&gt;2)+($AF$1231&lt;&gt;2)=0,2,IF((($D$1231&lt;&gt;2)*$D$1231+($K$1231&lt;&gt;2)*$K$1231+($R$1231&lt;&gt;2)*$R$1231+($Y$1231&lt;&gt;2)*$Y$1231+($AF$1231&lt;&gt;2)*$AF$1231)/(($D$1231&lt;&gt;2)+($K$1231&lt;&gt;2)+($R$1231&lt;&gt;2)+($Y$1231&lt;&gt;2)+($AF$1231&lt;&gt;2))&gt;=0.5,1,0))</f>
        <v/>
      </c>
      <c r="AN1231" s="8">
        <f>IF(($E$1231&lt;&gt;2)+($L$1231&lt;&gt;2)+($S$1231&lt;&gt;2)+($Z$1231&lt;&gt;2)+($AG$1231&lt;&gt;2)=0,2,IF((($E$1231&lt;&gt;2)*$E$1231+($L$1231&lt;&gt;2)*$L$1231+($S$1231&lt;&gt;2)*$S$1231+($Z$1231&lt;&gt;2)*$Z$1231+($AG$1231&lt;&gt;2)*$AG$1231)/(($E$1231&lt;&gt;2)+($L$1231&lt;&gt;2)+($S$1231&lt;&gt;2)+($Z$1231&lt;&gt;2)+($AG$1231&lt;&gt;2))&gt;=0.5,1,0))</f>
        <v/>
      </c>
      <c r="AO1231" s="8">
        <f>IF(($F$1231&lt;&gt;2)+($M$1231&lt;&gt;2)+($T$1231&lt;&gt;2)+($AA$1231&lt;&gt;2)+($AH$1231&lt;&gt;2)=0,2,IF((($F$1231&lt;&gt;2)*$F$1231+($M$1231&lt;&gt;2)*$M$1231+($T$1231&lt;&gt;2)*$T$1231+($AA$1231&lt;&gt;2)*$AA$1231+($AH$1231&lt;&gt;2)*$AH$1231)/(($F$1231&lt;&gt;2)+($M$1231&lt;&gt;2)+($T$1231&lt;&gt;2)+($AA$1231&lt;&gt;2)+($AH$1231&lt;&gt;2))&gt;=0.5,1,0))</f>
        <v/>
      </c>
      <c r="AP1231" s="8">
        <f>IF(($G$1231&lt;&gt;2)+($N$1231&lt;&gt;2)+($U$1231&lt;&gt;2)+($AB$1231&lt;&gt;2)+($AI$1231&lt;&gt;2)=0,2,IF((($G$1231&lt;&gt;2)*$G$1231+($N$1231&lt;&gt;2)*$N$1231+($U$1231&lt;&gt;2)*$U$1231+($AB$1231&lt;&gt;2)*$AB$1231+($AI$1231&lt;&gt;2)*$AI$1231)/(($G$1231&lt;&gt;2)+($N$1231&lt;&gt;2)+($U$1231&lt;&gt;2)+($AB$1231&lt;&gt;2)+($AI$1231&lt;&gt;2))&gt;=0.5,1,0))</f>
        <v/>
      </c>
      <c r="AR1231" s="16">
        <f>'Ground truth'!$B$8</f>
        <v/>
      </c>
      <c r="AS1231" s="16">
        <f>'Ground truth'!$C$8</f>
        <v/>
      </c>
      <c r="AT1231" s="16">
        <f>'Ground truth'!$D$8</f>
        <v/>
      </c>
      <c r="AU1231" s="16">
        <f>'Ground truth'!$E$8</f>
        <v/>
      </c>
      <c r="AV1231" s="16">
        <f>'Ground truth'!$F$8</f>
        <v/>
      </c>
      <c r="AW1231" s="16">
        <f>'Ground truth'!$G$8</f>
        <v/>
      </c>
    </row>
    <row r="1233">
      <c r="A1233" s="17" t="inlineStr">
        <is>
          <t>metrics — confident-only (unsure excluded from denominators)</t>
        </is>
      </c>
      <c r="B1233" s="10" t="inlineStr">
        <is>
          <t>run 1</t>
        </is>
      </c>
      <c r="C1233" s="10" t="inlineStr">
        <is>
          <t>run 2</t>
        </is>
      </c>
      <c r="D1233" s="10" t="inlineStr">
        <is>
          <t>run 3</t>
        </is>
      </c>
      <c r="E1233" s="10" t="inlineStr">
        <is>
          <t>run 4</t>
        </is>
      </c>
      <c r="F1233" s="10" t="inlineStr">
        <is>
          <t>run 5</t>
        </is>
      </c>
      <c r="G1233" s="10" t="inlineStr">
        <is>
          <t>avg-matrix</t>
        </is>
      </c>
      <c r="H1233" s="10" t="inlineStr">
        <is>
          <t>mean</t>
        </is>
      </c>
      <c r="I1233" s="10" t="inlineStr">
        <is>
          <t>std (pop.)</t>
        </is>
      </c>
      <c r="J1233" s="17" t="inlineStr">
        <is>
          <t>notes</t>
        </is>
      </c>
    </row>
    <row r="1234">
      <c r="A1234" s="7" t="inlineStr">
        <is>
          <t>TP</t>
        </is>
      </c>
      <c r="B1234" s="7">
        <f>SUMPRODUCT(($B$1226:$G$1231=1)*('Ground truth'!$B$3:$G$8=1))</f>
        <v/>
      </c>
      <c r="C1234" s="7">
        <f>SUMPRODUCT(($I$1226:$N$1231=1)*('Ground truth'!$B$3:$G$8=1))</f>
        <v/>
      </c>
      <c r="D1234" s="7">
        <f>SUMPRODUCT(($P$1226:$U$1231=1)*('Ground truth'!$B$3:$G$8=1))</f>
        <v/>
      </c>
      <c r="E1234" s="7">
        <f>SUMPRODUCT(($W$1226:$AB$1231=1)*('Ground truth'!$B$3:$G$8=1))</f>
        <v/>
      </c>
      <c r="F1234" s="7">
        <f>SUMPRODUCT(($AD$1226:$AI$1231=1)*('Ground truth'!$B$3:$G$8=1))</f>
        <v/>
      </c>
      <c r="G1234" s="7">
        <f>SUMPRODUCT(($AK$1226:$AP$1231=1)*('Ground truth'!$B$3:$G$8=1))</f>
        <v/>
      </c>
      <c r="H1234" s="12">
        <f>AVERAGE($B$1234:$F$1234)</f>
        <v/>
      </c>
      <c r="I1234" s="12">
        <f>STDEV.P($B$1234:$F$1234)</f>
        <v/>
      </c>
    </row>
    <row r="1235">
      <c r="A1235" s="7" t="inlineStr">
        <is>
          <t>TN</t>
        </is>
      </c>
      <c r="B1235" s="7">
        <f>SUMPRODUCT(($B$1226:$G$1231=0)*('Ground truth'!$B$3:$G$8=0))</f>
        <v/>
      </c>
      <c r="C1235" s="7">
        <f>SUMPRODUCT(($I$1226:$N$1231=0)*('Ground truth'!$B$3:$G$8=0))</f>
        <v/>
      </c>
      <c r="D1235" s="7">
        <f>SUMPRODUCT(($P$1226:$U$1231=0)*('Ground truth'!$B$3:$G$8=0))</f>
        <v/>
      </c>
      <c r="E1235" s="7">
        <f>SUMPRODUCT(($W$1226:$AB$1231=0)*('Ground truth'!$B$3:$G$8=0))</f>
        <v/>
      </c>
      <c r="F1235" s="7">
        <f>SUMPRODUCT(($AD$1226:$AI$1231=0)*('Ground truth'!$B$3:$G$8=0))</f>
        <v/>
      </c>
      <c r="G1235" s="7">
        <f>SUMPRODUCT(($AK$1226:$AP$1231=0)*('Ground truth'!$B$3:$G$8=0))</f>
        <v/>
      </c>
      <c r="H1235" s="12">
        <f>AVERAGE($B$1235:$F$1235)</f>
        <v/>
      </c>
      <c r="I1235" s="12">
        <f>STDEV.P($B$1235:$F$1235)</f>
        <v/>
      </c>
    </row>
    <row r="1236">
      <c r="A1236" s="7" t="inlineStr">
        <is>
          <t>FP</t>
        </is>
      </c>
      <c r="B1236" s="7">
        <f>SUMPRODUCT(($B$1226:$G$1231=1)*('Ground truth'!$B$3:$G$8=0))</f>
        <v/>
      </c>
      <c r="C1236" s="7">
        <f>SUMPRODUCT(($I$1226:$N$1231=1)*('Ground truth'!$B$3:$G$8=0))</f>
        <v/>
      </c>
      <c r="D1236" s="7">
        <f>SUMPRODUCT(($P$1226:$U$1231=1)*('Ground truth'!$B$3:$G$8=0))</f>
        <v/>
      </c>
      <c r="E1236" s="7">
        <f>SUMPRODUCT(($W$1226:$AB$1231=1)*('Ground truth'!$B$3:$G$8=0))</f>
        <v/>
      </c>
      <c r="F1236" s="7">
        <f>SUMPRODUCT(($AD$1226:$AI$1231=1)*('Ground truth'!$B$3:$G$8=0))</f>
        <v/>
      </c>
      <c r="G1236" s="7">
        <f>SUMPRODUCT(($AK$1226:$AP$1231=1)*('Ground truth'!$B$3:$G$8=0))</f>
        <v/>
      </c>
      <c r="H1236" s="12">
        <f>AVERAGE($B$1236:$F$1236)</f>
        <v/>
      </c>
      <c r="I1236" s="12">
        <f>STDEV.P($B$1236:$F$1236)</f>
        <v/>
      </c>
    </row>
    <row r="1237">
      <c r="A1237" s="7" t="inlineStr">
        <is>
          <t>FN</t>
        </is>
      </c>
      <c r="B1237" s="7">
        <f>SUMPRODUCT(($B$1226:$G$1231=0)*('Ground truth'!$B$3:$G$8=1))</f>
        <v/>
      </c>
      <c r="C1237" s="7">
        <f>SUMPRODUCT(($I$1226:$N$1231=0)*('Ground truth'!$B$3:$G$8=1))</f>
        <v/>
      </c>
      <c r="D1237" s="7">
        <f>SUMPRODUCT(($P$1226:$U$1231=0)*('Ground truth'!$B$3:$G$8=1))</f>
        <v/>
      </c>
      <c r="E1237" s="7">
        <f>SUMPRODUCT(($W$1226:$AB$1231=0)*('Ground truth'!$B$3:$G$8=1))</f>
        <v/>
      </c>
      <c r="F1237" s="7">
        <f>SUMPRODUCT(($AD$1226:$AI$1231=0)*('Ground truth'!$B$3:$G$8=1))</f>
        <v/>
      </c>
      <c r="G1237" s="7">
        <f>SUMPRODUCT(($AK$1226:$AP$1231=0)*('Ground truth'!$B$3:$G$8=1))</f>
        <v/>
      </c>
      <c r="H1237" s="12">
        <f>AVERAGE($B$1237:$F$1237)</f>
        <v/>
      </c>
      <c r="I1237" s="12">
        <f>STDEV.P($B$1237:$F$1237)</f>
        <v/>
      </c>
    </row>
    <row r="1238">
      <c r="A1238" s="4" t="inlineStr">
        <is>
          <t>Precision</t>
        </is>
      </c>
      <c r="B1238" s="12">
        <f>IFERROR($B$1234/($B$1234+$B$1236),0)</f>
        <v/>
      </c>
      <c r="C1238" s="12">
        <f>IFERROR($C$1234/($C$1234+$C$1236),0)</f>
        <v/>
      </c>
      <c r="D1238" s="12">
        <f>IFERROR($D$1234/($D$1234+$D$1236),0)</f>
        <v/>
      </c>
      <c r="E1238" s="12">
        <f>IFERROR($E$1234/($E$1234+$E$1236),0)</f>
        <v/>
      </c>
      <c r="F1238" s="12">
        <f>IFERROR($F$1234/($F$1234+$F$1236),0)</f>
        <v/>
      </c>
      <c r="G1238" s="12">
        <f>IFERROR($G$1234/($G$1234+$G$1236),0)</f>
        <v/>
      </c>
      <c r="H1238" s="18">
        <f>AVERAGE($B$1238:$F$1238)</f>
        <v/>
      </c>
      <c r="I1238" s="18">
        <f>STDEV.P($B$1238:$F$1238)</f>
        <v/>
      </c>
    </row>
    <row r="1239">
      <c r="A1239" s="4" t="inlineStr">
        <is>
          <t>Recall</t>
        </is>
      </c>
      <c r="B1239" s="12">
        <f>IFERROR($B$1234/($B$1234+$B$1237),0)</f>
        <v/>
      </c>
      <c r="C1239" s="12">
        <f>IFERROR($C$1234/($C$1234+$C$1237),0)</f>
        <v/>
      </c>
      <c r="D1239" s="12">
        <f>IFERROR($D$1234/($D$1234+$D$1237),0)</f>
        <v/>
      </c>
      <c r="E1239" s="12">
        <f>IFERROR($E$1234/($E$1234+$E$1237),0)</f>
        <v/>
      </c>
      <c r="F1239" s="12">
        <f>IFERROR($F$1234/($F$1234+$F$1237),0)</f>
        <v/>
      </c>
      <c r="G1239" s="12">
        <f>IFERROR($G$1234/($G$1234+$G$1237),0)</f>
        <v/>
      </c>
      <c r="H1239" s="18">
        <f>AVERAGE($B$1239:$F$1239)</f>
        <v/>
      </c>
      <c r="I1239" s="18">
        <f>STDEV.P($B$1239:$F$1239)</f>
        <v/>
      </c>
    </row>
    <row r="1240">
      <c r="A1240" s="4" t="inlineStr">
        <is>
          <t>F1</t>
        </is>
      </c>
      <c r="B1240" s="12">
        <f>IFERROR(2*$B$1238*$B$1239/($B$1238+$B$1239),0)</f>
        <v/>
      </c>
      <c r="C1240" s="12">
        <f>IFERROR(2*$C$1238*$C$1239/($C$1238+$C$1239),0)</f>
        <v/>
      </c>
      <c r="D1240" s="12">
        <f>IFERROR(2*$D$1238*$D$1239/($D$1238+$D$1239),0)</f>
        <v/>
      </c>
      <c r="E1240" s="12">
        <f>IFERROR(2*$E$1238*$E$1239/($E$1238+$E$1239),0)</f>
        <v/>
      </c>
      <c r="F1240" s="12">
        <f>IFERROR(2*$F$1238*$F$1239/($F$1238+$F$1239),0)</f>
        <v/>
      </c>
      <c r="G1240" s="12">
        <f>IFERROR(2*$G$1238*$G$1239/($G$1238+$G$1239),0)</f>
        <v/>
      </c>
      <c r="H1240" s="18">
        <f>AVERAGE($B$1240:$F$1240)</f>
        <v/>
      </c>
      <c r="I1240" s="18">
        <f>STDEV.P($B$1240:$F$1240)</f>
        <v/>
      </c>
    </row>
    <row r="1241">
      <c r="A1241" s="4" t="inlineStr">
        <is>
          <t>Accuracy</t>
        </is>
      </c>
      <c r="B1241" s="12">
        <f>IFERROR(($B$1234+$B$1235)/($B$1234+$B$1235+$B$1236+$B$1237),0)</f>
        <v/>
      </c>
      <c r="C1241" s="12">
        <f>IFERROR(($C$1234+$C$1235)/($C$1234+$C$1235+$C$1236+$C$1237),0)</f>
        <v/>
      </c>
      <c r="D1241" s="12">
        <f>IFERROR(($D$1234+$D$1235)/($D$1234+$D$1235+$D$1236+$D$1237),0)</f>
        <v/>
      </c>
      <c r="E1241" s="12">
        <f>IFERROR(($E$1234+$E$1235)/($E$1234+$E$1235+$E$1236+$E$1237),0)</f>
        <v/>
      </c>
      <c r="F1241" s="12">
        <f>IFERROR(($F$1234+$F$1235)/($F$1234+$F$1235+$F$1236+$F$1237),0)</f>
        <v/>
      </c>
      <c r="G1241" s="12">
        <f>IFERROR(($G$1234+$G$1235)/($G$1234+$G$1235+$G$1236+$G$1237),0)</f>
        <v/>
      </c>
      <c r="H1241" s="18">
        <f>AVERAGE($B$1241:$F$1241)</f>
        <v/>
      </c>
      <c r="I1241" s="18">
        <f>STDEV.P($B$1241:$F$1241)</f>
        <v/>
      </c>
    </row>
    <row r="1242">
      <c r="A1242" s="4" t="inlineStr">
        <is>
          <t>Edit distance</t>
        </is>
      </c>
      <c r="B1242" s="12">
        <f>SUMPRODUCT(ABS('Ground truth'!$B$3:$G$8-$B$1226:$G$1231))</f>
        <v/>
      </c>
      <c r="C1242" s="12">
        <f>SUMPRODUCT(ABS('Ground truth'!$B$3:$G$8-$I$1226:$N$1231))</f>
        <v/>
      </c>
      <c r="D1242" s="12">
        <f>SUMPRODUCT(ABS('Ground truth'!$B$3:$G$8-$P$1226:$U$1231))</f>
        <v/>
      </c>
      <c r="E1242" s="12">
        <f>SUMPRODUCT(ABS('Ground truth'!$B$3:$G$8-$W$1226:$AB$1231))</f>
        <v/>
      </c>
      <c r="F1242" s="12">
        <f>SUMPRODUCT(ABS('Ground truth'!$B$3:$G$8-$AD$1226:$AI$1231))</f>
        <v/>
      </c>
      <c r="G1242" s="12">
        <f>SUMPRODUCT(ABS('Ground truth'!$B$3:$G$8-$AK$1226:$AP$1231))</f>
        <v/>
      </c>
      <c r="H1242" s="18">
        <f>AVERAGE($B$1242:$F$1242)</f>
        <v/>
      </c>
      <c r="I1242" s="18">
        <f>STDEV.P($B$1242:$F$1242)</f>
        <v/>
      </c>
    </row>
    <row r="1243">
      <c r="A1243" s="4" t="inlineStr">
        <is>
          <t>Spectral distance</t>
        </is>
      </c>
      <c r="B1243" s="12">
        <f>SQRT(SUMPRODUCT(('Ground truth'!$J$3:$J$8-$B$1253:$B$1258)^2))</f>
        <v/>
      </c>
      <c r="C1243" s="12">
        <f>SQRT(SUMPRODUCT(('Ground truth'!$J$3:$J$8-$C$1253:$C$1258)^2))</f>
        <v/>
      </c>
      <c r="D1243" s="12">
        <f>SQRT(SUMPRODUCT(('Ground truth'!$J$3:$J$8-$D$1253:$D$1258)^2))</f>
        <v/>
      </c>
      <c r="E1243" s="12">
        <f>SQRT(SUMPRODUCT(('Ground truth'!$J$3:$J$8-$E$1253:$E$1258)^2))</f>
        <v/>
      </c>
      <c r="F1243" s="12">
        <f>SQRT(SUMPRODUCT(('Ground truth'!$J$3:$J$8-$F$1253:$F$1258)^2))</f>
        <v/>
      </c>
      <c r="G1243" s="12">
        <f>SQRT(SUMPRODUCT(('Ground truth'!$J$3:$J$8-$G$1253:$G$1258)^2))</f>
        <v/>
      </c>
      <c r="H1243" s="18">
        <f>AVERAGE($B$1243:$F$1243)</f>
        <v/>
      </c>
      <c r="I1243" s="18">
        <f>STDEV.P($B$1243:$F$1243)</f>
        <v/>
      </c>
    </row>
    <row r="1244">
      <c r="A1244" s="4" t="inlineStr">
        <is>
          <t>Unsure cells</t>
        </is>
      </c>
      <c r="B1244" s="7">
        <f>COUNTIF($B$1226:$G$1231,2)</f>
        <v/>
      </c>
      <c r="C1244" s="7">
        <f>COUNTIF($I$1226:$N$1231,2)</f>
        <v/>
      </c>
      <c r="D1244" s="7">
        <f>COUNTIF($P$1226:$U$1231,2)</f>
        <v/>
      </c>
      <c r="E1244" s="7">
        <f>COUNTIF($W$1226:$AB$1231,2)</f>
        <v/>
      </c>
      <c r="F1244" s="7">
        <f>COUNTIF($AD$1226:$AI$1231,2)</f>
        <v/>
      </c>
      <c r="G1244" s="7">
        <f>COUNTIF($AK$1226:$AP$1231,2)</f>
        <v/>
      </c>
      <c r="H1244" s="12">
        <f>AVERAGE($B$1244:$F$1244)</f>
        <v/>
      </c>
      <c r="I1244" s="12">
        <f>STDEV.P($B$1244:$F$1244)</f>
        <v/>
      </c>
    </row>
    <row r="1245">
      <c r="A1245" s="3" t="inlineStr">
        <is>
          <t>eigenvalues (real part, numpy order; pasted)</t>
        </is>
      </c>
    </row>
    <row r="1246">
      <c r="A1246" s="3" t="inlineStr">
        <is>
          <t xml:space="preserve">  λ1</t>
        </is>
      </c>
      <c r="B1246" s="19" t="n">
        <v>5.701562118716422</v>
      </c>
      <c r="C1246" s="19" t="n">
        <v>5.701562118716422</v>
      </c>
      <c r="D1246" s="19" t="n">
        <v>5.701562118716422</v>
      </c>
      <c r="E1246" s="19" t="n">
        <v>5.701562118716422</v>
      </c>
      <c r="F1246" s="19" t="n">
        <v>5.701562118716422</v>
      </c>
      <c r="G1246" s="19" t="n">
        <v>5.701562118716422</v>
      </c>
    </row>
    <row r="1247">
      <c r="A1247" s="3" t="inlineStr">
        <is>
          <t xml:space="preserve">  λ2</t>
        </is>
      </c>
      <c r="B1247" s="19" t="n">
        <v>-0.7015621187164236</v>
      </c>
      <c r="C1247" s="19" t="n">
        <v>-0.7015621187164236</v>
      </c>
      <c r="D1247" s="19" t="n">
        <v>-0.7015621187164236</v>
      </c>
      <c r="E1247" s="19" t="n">
        <v>-0.7015621187164236</v>
      </c>
      <c r="F1247" s="19" t="n">
        <v>-0.7015621187164236</v>
      </c>
      <c r="G1247" s="19" t="n">
        <v>-0.7015621187164236</v>
      </c>
    </row>
    <row r="1248">
      <c r="A1248" s="3" t="inlineStr">
        <is>
          <t xml:space="preserve">  λ3</t>
        </is>
      </c>
      <c r="B1248" s="19" t="n">
        <v>9.381227409985511e-18</v>
      </c>
      <c r="C1248" s="19" t="n">
        <v>9.381227409985511e-18</v>
      </c>
      <c r="D1248" s="19" t="n">
        <v>9.381227409985511e-18</v>
      </c>
      <c r="E1248" s="19" t="n">
        <v>9.381227409985511e-18</v>
      </c>
      <c r="F1248" s="19" t="n">
        <v>9.381227409985511e-18</v>
      </c>
      <c r="G1248" s="19" t="n">
        <v>9.381227409985511e-18</v>
      </c>
    </row>
    <row r="1249">
      <c r="A1249" s="3" t="inlineStr">
        <is>
          <t xml:space="preserve">  λ4</t>
        </is>
      </c>
      <c r="B1249" s="19" t="n">
        <v>9.381227409985511e-18</v>
      </c>
      <c r="C1249" s="19" t="n">
        <v>9.381227409985511e-18</v>
      </c>
      <c r="D1249" s="19" t="n">
        <v>9.381227409985511e-18</v>
      </c>
      <c r="E1249" s="19" t="n">
        <v>9.381227409985511e-18</v>
      </c>
      <c r="F1249" s="19" t="n">
        <v>9.381227409985511e-18</v>
      </c>
      <c r="G1249" s="19" t="n">
        <v>9.381227409985511e-18</v>
      </c>
    </row>
    <row r="1250">
      <c r="A1250" s="3" t="inlineStr">
        <is>
          <t xml:space="preserve">  λ5</t>
        </is>
      </c>
      <c r="B1250" s="19" t="n">
        <v>1</v>
      </c>
      <c r="C1250" s="19" t="n">
        <v>1</v>
      </c>
      <c r="D1250" s="19" t="n">
        <v>1</v>
      </c>
      <c r="E1250" s="19" t="n">
        <v>1</v>
      </c>
      <c r="F1250" s="19" t="n">
        <v>1</v>
      </c>
      <c r="G1250" s="19" t="n">
        <v>1</v>
      </c>
    </row>
    <row r="1251">
      <c r="A1251" s="3" t="inlineStr">
        <is>
          <t xml:space="preserve">  λ6</t>
        </is>
      </c>
      <c r="B1251" s="19" t="n">
        <v>-1.291761228089901e-18</v>
      </c>
      <c r="C1251" s="19" t="n">
        <v>-1.291761228089901e-18</v>
      </c>
      <c r="D1251" s="19" t="n">
        <v>-1.291761228089901e-18</v>
      </c>
      <c r="E1251" s="19" t="n">
        <v>-1.291761228089901e-18</v>
      </c>
      <c r="F1251" s="19" t="n">
        <v>-1.291761228089901e-18</v>
      </c>
      <c r="G1251" s="19" t="n">
        <v>-1.291761228089901e-18</v>
      </c>
    </row>
    <row r="1252">
      <c r="A1252" s="3" t="inlineStr">
        <is>
          <t>eigenvalues sorted desc (LARGE)</t>
        </is>
      </c>
    </row>
    <row r="1253">
      <c r="A1253" s="3" t="inlineStr">
        <is>
          <t xml:space="preserve">  λ(1)</t>
        </is>
      </c>
      <c r="B1253" s="19">
        <f>LARGE($B$1246:$B$1251,1)</f>
        <v/>
      </c>
      <c r="C1253" s="19">
        <f>LARGE($C$1246:$C$1251,1)</f>
        <v/>
      </c>
      <c r="D1253" s="19">
        <f>LARGE($D$1246:$D$1251,1)</f>
        <v/>
      </c>
      <c r="E1253" s="19">
        <f>LARGE($E$1246:$E$1251,1)</f>
        <v/>
      </c>
      <c r="F1253" s="19">
        <f>LARGE($F$1246:$F$1251,1)</f>
        <v/>
      </c>
      <c r="G1253" s="19">
        <f>LARGE($G$1246:$G$1251,1)</f>
        <v/>
      </c>
    </row>
    <row r="1254">
      <c r="A1254" s="3" t="inlineStr">
        <is>
          <t xml:space="preserve">  λ(2)</t>
        </is>
      </c>
      <c r="B1254" s="19">
        <f>LARGE($B$1246:$B$1251,2)</f>
        <v/>
      </c>
      <c r="C1254" s="19">
        <f>LARGE($C$1246:$C$1251,2)</f>
        <v/>
      </c>
      <c r="D1254" s="19">
        <f>LARGE($D$1246:$D$1251,2)</f>
        <v/>
      </c>
      <c r="E1254" s="19">
        <f>LARGE($E$1246:$E$1251,2)</f>
        <v/>
      </c>
      <c r="F1254" s="19">
        <f>LARGE($F$1246:$F$1251,2)</f>
        <v/>
      </c>
      <c r="G1254" s="19">
        <f>LARGE($G$1246:$G$1251,2)</f>
        <v/>
      </c>
    </row>
    <row r="1255">
      <c r="A1255" s="3" t="inlineStr">
        <is>
          <t xml:space="preserve">  λ(3)</t>
        </is>
      </c>
      <c r="B1255" s="19">
        <f>LARGE($B$1246:$B$1251,3)</f>
        <v/>
      </c>
      <c r="C1255" s="19">
        <f>LARGE($C$1246:$C$1251,3)</f>
        <v/>
      </c>
      <c r="D1255" s="19">
        <f>LARGE($D$1246:$D$1251,3)</f>
        <v/>
      </c>
      <c r="E1255" s="19">
        <f>LARGE($E$1246:$E$1251,3)</f>
        <v/>
      </c>
      <c r="F1255" s="19">
        <f>LARGE($F$1246:$F$1251,3)</f>
        <v/>
      </c>
      <c r="G1255" s="19">
        <f>LARGE($G$1246:$G$1251,3)</f>
        <v/>
      </c>
    </row>
    <row r="1256">
      <c r="A1256" s="3" t="inlineStr">
        <is>
          <t xml:space="preserve">  λ(4)</t>
        </is>
      </c>
      <c r="B1256" s="19">
        <f>LARGE($B$1246:$B$1251,4)</f>
        <v/>
      </c>
      <c r="C1256" s="19">
        <f>LARGE($C$1246:$C$1251,4)</f>
        <v/>
      </c>
      <c r="D1256" s="19">
        <f>LARGE($D$1246:$D$1251,4)</f>
        <v/>
      </c>
      <c r="E1256" s="19">
        <f>LARGE($E$1246:$E$1251,4)</f>
        <v/>
      </c>
      <c r="F1256" s="19">
        <f>LARGE($F$1246:$F$1251,4)</f>
        <v/>
      </c>
      <c r="G1256" s="19">
        <f>LARGE($G$1246:$G$1251,4)</f>
        <v/>
      </c>
    </row>
    <row r="1257">
      <c r="A1257" s="3" t="inlineStr">
        <is>
          <t xml:space="preserve">  λ(5)</t>
        </is>
      </c>
      <c r="B1257" s="19">
        <f>LARGE($B$1246:$B$1251,5)</f>
        <v/>
      </c>
      <c r="C1257" s="19">
        <f>LARGE($C$1246:$C$1251,5)</f>
        <v/>
      </c>
      <c r="D1257" s="19">
        <f>LARGE($D$1246:$D$1251,5)</f>
        <v/>
      </c>
      <c r="E1257" s="19">
        <f>LARGE($E$1246:$E$1251,5)</f>
        <v/>
      </c>
      <c r="F1257" s="19">
        <f>LARGE($F$1246:$F$1251,5)</f>
        <v/>
      </c>
      <c r="G1257" s="19">
        <f>LARGE($G$1246:$G$1251,5)</f>
        <v/>
      </c>
    </row>
    <row r="1258">
      <c r="A1258" s="3" t="inlineStr">
        <is>
          <t xml:space="preserve">  λ(6)</t>
        </is>
      </c>
      <c r="B1258" s="19">
        <f>LARGE($B$1246:$B$1251,6)</f>
        <v/>
      </c>
      <c r="C1258" s="19">
        <f>LARGE($C$1246:$C$1251,6)</f>
        <v/>
      </c>
      <c r="D1258" s="19">
        <f>LARGE($D$1246:$D$1251,6)</f>
        <v/>
      </c>
      <c r="E1258" s="19">
        <f>LARGE($E$1246:$E$1251,6)</f>
        <v/>
      </c>
      <c r="F1258" s="19">
        <f>LARGE($F$1246:$F$1251,6)</f>
        <v/>
      </c>
      <c r="G1258" s="19">
        <f>LARGE($G$1246:$G$1251,6)</f>
        <v/>
      </c>
    </row>
    <row r="1259">
      <c r="A1259" s="3" t="inlineStr">
        <is>
          <t>check: Σeig − trace (→0)</t>
        </is>
      </c>
      <c r="B1259" s="3">
        <f>ROUND(SUM($B$1246:$B$1251)-($B$1226+$C$1227+$D$1228+$E$1229+$F$1230+$G$1231),6)</f>
        <v/>
      </c>
      <c r="C1259" s="3">
        <f>ROUND(SUM($C$1246:$C$1251)-($I$1226+$J$1227+$K$1228+$L$1229+$M$1230+$N$1231),6)</f>
        <v/>
      </c>
      <c r="D1259" s="3">
        <f>ROUND(SUM($D$1246:$D$1251)-($P$1226+$Q$1227+$R$1228+$S$1229+$T$1230+$U$1231),6)</f>
        <v/>
      </c>
      <c r="E1259" s="3">
        <f>ROUND(SUM($E$1246:$E$1251)-($W$1226+$X$1227+$Y$1228+$Z$1229+$AA$1230+$AB$1231),6)</f>
        <v/>
      </c>
      <c r="F1259" s="3">
        <f>ROUND(SUM($F$1246:$F$1251)-($AD$1226+$AE$1227+$AF$1228+$AG$1229+$AH$1230+$AI$1231),6)</f>
        <v/>
      </c>
      <c r="G1259" s="3">
        <f>ROUND(SUM($G$1246:$G$1251)-($AK$1226+$AL$1227+$AM$1228+$AN$1229+$AO$1230+$AP$1231),6)</f>
        <v/>
      </c>
    </row>
    <row r="1260">
      <c r="A1260" s="3" t="inlineStr">
        <is>
          <t>check: Πeig − det (→0)</t>
        </is>
      </c>
      <c r="B1260" s="3">
        <f>ROUND(MDETERM($B$1226:$G$1231)-PRODUCT($B$1246:$B$1251),6)</f>
        <v/>
      </c>
      <c r="C1260" s="3">
        <f>ROUND(MDETERM($I$1226:$N$1231)-PRODUCT($C$1246:$C$1251),6)</f>
        <v/>
      </c>
      <c r="D1260" s="3">
        <f>ROUND(MDETERM($P$1226:$U$1231)-PRODUCT($D$1246:$D$1251),6)</f>
        <v/>
      </c>
      <c r="E1260" s="3">
        <f>ROUND(MDETERM($W$1226:$AB$1231)-PRODUCT($E$1246:$E$1251),6)</f>
        <v/>
      </c>
      <c r="F1260" s="3">
        <f>ROUND(MDETERM($AD$1226:$AI$1231)-PRODUCT($F$1246:$F$1251),6)</f>
        <v/>
      </c>
      <c r="G1260" s="3">
        <f>ROUND(MDETERM($AK$1226:$AP$1231)-PRODUCT($G$1246:$G$1251),6)</f>
        <v/>
      </c>
    </row>
    <row r="1261">
      <c r="A1261" s="3" t="inlineStr">
        <is>
          <t>complex eigenvalues?</t>
        </is>
      </c>
      <c r="B1261" s="3" t="inlineStr"/>
      <c r="C1261" s="3" t="inlineStr"/>
      <c r="D1261" s="3" t="inlineStr"/>
      <c r="E1261" s="3" t="inlineStr"/>
      <c r="F1261" s="3" t="inlineStr"/>
      <c r="G1261" s="3" t="inlineStr"/>
    </row>
    <row r="1262">
      <c r="A1262" s="3" t="inlineStr">
        <is>
          <t>check: det(M − λᵢI) per sorted λ (→0)</t>
        </is>
      </c>
    </row>
    <row r="1263">
      <c r="A1263" s="3" t="inlineStr">
        <is>
          <t xml:space="preserve">  det(M − λ(1)I)</t>
        </is>
      </c>
      <c r="B1263" s="3">
        <f t="array" ref="B1263">ROUND(MDETERM($B$1226:$G$1231-$B$1253*MUNIT(6)),6)</f>
        <v/>
      </c>
      <c r="C1263" s="3">
        <f t="array" ref="C1263">ROUND(MDETERM($I$1226:$N$1231-$C$1253*MUNIT(6)),6)</f>
        <v/>
      </c>
      <c r="D1263" s="3">
        <f t="array" ref="D1263">ROUND(MDETERM($P$1226:$U$1231-$D$1253*MUNIT(6)),6)</f>
        <v/>
      </c>
      <c r="E1263" s="3">
        <f t="array" ref="E1263">ROUND(MDETERM($W$1226:$AB$1231-$E$1253*MUNIT(6)),6)</f>
        <v/>
      </c>
      <c r="F1263" s="3">
        <f t="array" ref="F1263">ROUND(MDETERM($AD$1226:$AI$1231-$F$1253*MUNIT(6)),6)</f>
        <v/>
      </c>
      <c r="G1263" s="3">
        <f t="array" ref="G1263">ROUND(MDETERM($AK$1226:$AP$1231-$G$1253*MUNIT(6)),6)</f>
        <v/>
      </c>
    </row>
    <row r="1264">
      <c r="A1264" s="3" t="inlineStr">
        <is>
          <t xml:space="preserve">  det(M − λ(2)I)</t>
        </is>
      </c>
      <c r="B1264" s="3">
        <f t="array" ref="B1264">ROUND(MDETERM($B$1226:$G$1231-$B$1254*MUNIT(6)),6)</f>
        <v/>
      </c>
      <c r="C1264" s="3">
        <f t="array" ref="C1264">ROUND(MDETERM($I$1226:$N$1231-$C$1254*MUNIT(6)),6)</f>
        <v/>
      </c>
      <c r="D1264" s="3">
        <f t="array" ref="D1264">ROUND(MDETERM($P$1226:$U$1231-$D$1254*MUNIT(6)),6)</f>
        <v/>
      </c>
      <c r="E1264" s="3">
        <f t="array" ref="E1264">ROUND(MDETERM($W$1226:$AB$1231-$E$1254*MUNIT(6)),6)</f>
        <v/>
      </c>
      <c r="F1264" s="3">
        <f t="array" ref="F1264">ROUND(MDETERM($AD$1226:$AI$1231-$F$1254*MUNIT(6)),6)</f>
        <v/>
      </c>
      <c r="G1264" s="3">
        <f t="array" ref="G1264">ROUND(MDETERM($AK$1226:$AP$1231-$G$1254*MUNIT(6)),6)</f>
        <v/>
      </c>
    </row>
    <row r="1265">
      <c r="A1265" s="3" t="inlineStr">
        <is>
          <t xml:space="preserve">  det(M − λ(3)I)</t>
        </is>
      </c>
      <c r="B1265" s="3">
        <f t="array" ref="B1265">ROUND(MDETERM($B$1226:$G$1231-$B$1255*MUNIT(6)),6)</f>
        <v/>
      </c>
      <c r="C1265" s="3">
        <f t="array" ref="C1265">ROUND(MDETERM($I$1226:$N$1231-$C$1255*MUNIT(6)),6)</f>
        <v/>
      </c>
      <c r="D1265" s="3">
        <f t="array" ref="D1265">ROUND(MDETERM($P$1226:$U$1231-$D$1255*MUNIT(6)),6)</f>
        <v/>
      </c>
      <c r="E1265" s="3">
        <f t="array" ref="E1265">ROUND(MDETERM($W$1226:$AB$1231-$E$1255*MUNIT(6)),6)</f>
        <v/>
      </c>
      <c r="F1265" s="3">
        <f t="array" ref="F1265">ROUND(MDETERM($AD$1226:$AI$1231-$F$1255*MUNIT(6)),6)</f>
        <v/>
      </c>
      <c r="G1265" s="3">
        <f t="array" ref="G1265">ROUND(MDETERM($AK$1226:$AP$1231-$G$1255*MUNIT(6)),6)</f>
        <v/>
      </c>
    </row>
    <row r="1266">
      <c r="A1266" s="3" t="inlineStr">
        <is>
          <t xml:space="preserve">  det(M − λ(4)I)</t>
        </is>
      </c>
      <c r="B1266" s="3">
        <f t="array" ref="B1266">ROUND(MDETERM($B$1226:$G$1231-$B$1256*MUNIT(6)),6)</f>
        <v/>
      </c>
      <c r="C1266" s="3">
        <f t="array" ref="C1266">ROUND(MDETERM($I$1226:$N$1231-$C$1256*MUNIT(6)),6)</f>
        <v/>
      </c>
      <c r="D1266" s="3">
        <f t="array" ref="D1266">ROUND(MDETERM($P$1226:$U$1231-$D$1256*MUNIT(6)),6)</f>
        <v/>
      </c>
      <c r="E1266" s="3">
        <f t="array" ref="E1266">ROUND(MDETERM($W$1226:$AB$1231-$E$1256*MUNIT(6)),6)</f>
        <v/>
      </c>
      <c r="F1266" s="3">
        <f t="array" ref="F1266">ROUND(MDETERM($AD$1226:$AI$1231-$F$1256*MUNIT(6)),6)</f>
        <v/>
      </c>
      <c r="G1266" s="3">
        <f t="array" ref="G1266">ROUND(MDETERM($AK$1226:$AP$1231-$G$1256*MUNIT(6)),6)</f>
        <v/>
      </c>
    </row>
    <row r="1267">
      <c r="A1267" s="3" t="inlineStr">
        <is>
          <t xml:space="preserve">  det(M − λ(5)I)</t>
        </is>
      </c>
      <c r="B1267" s="3">
        <f t="array" ref="B1267">ROUND(MDETERM($B$1226:$G$1231-$B$1257*MUNIT(6)),6)</f>
        <v/>
      </c>
      <c r="C1267" s="3">
        <f t="array" ref="C1267">ROUND(MDETERM($I$1226:$N$1231-$C$1257*MUNIT(6)),6)</f>
        <v/>
      </c>
      <c r="D1267" s="3">
        <f t="array" ref="D1267">ROUND(MDETERM($P$1226:$U$1231-$D$1257*MUNIT(6)),6)</f>
        <v/>
      </c>
      <c r="E1267" s="3">
        <f t="array" ref="E1267">ROUND(MDETERM($W$1226:$AB$1231-$E$1257*MUNIT(6)),6)</f>
        <v/>
      </c>
      <c r="F1267" s="3">
        <f t="array" ref="F1267">ROUND(MDETERM($AD$1226:$AI$1231-$F$1257*MUNIT(6)),6)</f>
        <v/>
      </c>
      <c r="G1267" s="3">
        <f t="array" ref="G1267">ROUND(MDETERM($AK$1226:$AP$1231-$G$1257*MUNIT(6)),6)</f>
        <v/>
      </c>
    </row>
    <row r="1268">
      <c r="A1268" s="3" t="inlineStr">
        <is>
          <t xml:space="preserve">  det(M − λ(6)I)</t>
        </is>
      </c>
      <c r="B1268" s="3">
        <f t="array" ref="B1268">ROUND(MDETERM($B$1226:$G$1231-$B$1258*MUNIT(6)),6)</f>
        <v/>
      </c>
      <c r="C1268" s="3">
        <f t="array" ref="C1268">ROUND(MDETERM($I$1226:$N$1231-$C$1258*MUNIT(6)),6)</f>
        <v/>
      </c>
      <c r="D1268" s="3">
        <f t="array" ref="D1268">ROUND(MDETERM($P$1226:$U$1231-$D$1258*MUNIT(6)),6)</f>
        <v/>
      </c>
      <c r="E1268" s="3">
        <f t="array" ref="E1268">ROUND(MDETERM($W$1226:$AB$1231-$E$1258*MUNIT(6)),6)</f>
        <v/>
      </c>
      <c r="F1268" s="3">
        <f t="array" ref="F1268">ROUND(MDETERM($AD$1226:$AI$1231-$F$1258*MUNIT(6)),6)</f>
        <v/>
      </c>
      <c r="G1268" s="3">
        <f t="array" ref="G1268">ROUND(MDETERM($AK$1226:$AP$1231-$G$1258*MUNIT(6)),6)</f>
        <v/>
      </c>
    </row>
    <row r="1272" ht="16" customHeight="1">
      <c r="A1272" s="14" t="inlineStr">
        <is>
          <t>RAG R2-R3 | gpt4-turbo-preview</t>
        </is>
      </c>
      <c r="B1272" s="9" t="inlineStr">
        <is>
          <t>run 1 (raw, pasted)</t>
        </is>
      </c>
      <c r="I1272" s="9" t="inlineStr">
        <is>
          <t>run 2 (raw, pasted)</t>
        </is>
      </c>
      <c r="P1272" s="9" t="inlineStr">
        <is>
          <t>run 3 (raw, pasted)</t>
        </is>
      </c>
      <c r="W1272" s="9" t="inlineStr">
        <is>
          <t>run 4 (raw, pasted)</t>
        </is>
      </c>
      <c r="AD1272" s="9" t="inlineStr">
        <is>
          <t>run 5 (raw, pasted)</t>
        </is>
      </c>
      <c r="AK1272" s="9" t="inlineStr">
        <is>
          <t>Step2 average matrix (formula)</t>
        </is>
      </c>
      <c r="AR1272" s="9" t="inlineStr">
        <is>
          <t>ground truth (reference)</t>
        </is>
      </c>
    </row>
    <row r="1273" ht="60" customHeight="1">
      <c r="B1273" s="15" t="inlineStr">
        <is>
          <t>Spacecraft</t>
        </is>
      </c>
      <c r="C1273" s="15" t="inlineStr">
        <is>
          <t>Guidance, Navigation, and Control (GNC) Subsystem</t>
        </is>
      </c>
      <c r="D1273" s="15" t="inlineStr">
        <is>
          <t>Propulsion Subsystem</t>
        </is>
      </c>
      <c r="E1273" s="15" t="inlineStr">
        <is>
          <t>Power Subsystem</t>
        </is>
      </c>
      <c r="F1273" s="15" t="inlineStr">
        <is>
          <t>Reaction Wheel</t>
        </is>
      </c>
      <c r="G1273" s="15" t="inlineStr">
        <is>
          <t>GNC Software</t>
        </is>
      </c>
      <c r="I1273" s="15" t="inlineStr">
        <is>
          <t>Spacecraft</t>
        </is>
      </c>
      <c r="J1273" s="15" t="inlineStr">
        <is>
          <t>Guidance, Navigation, and Control (GNC) Subsystem</t>
        </is>
      </c>
      <c r="K1273" s="15" t="inlineStr">
        <is>
          <t>Propulsion Subsystem</t>
        </is>
      </c>
      <c r="L1273" s="15" t="inlineStr">
        <is>
          <t>Power Subsystem</t>
        </is>
      </c>
      <c r="M1273" s="15" t="inlineStr">
        <is>
          <t>Reaction Wheel</t>
        </is>
      </c>
      <c r="N1273" s="15" t="inlineStr">
        <is>
          <t>GNC Software</t>
        </is>
      </c>
      <c r="P1273" s="15" t="inlineStr">
        <is>
          <t>Spacecraft</t>
        </is>
      </c>
      <c r="Q1273" s="15" t="inlineStr">
        <is>
          <t>Guidance, Navigation, and Control (GNC) Subsystem</t>
        </is>
      </c>
      <c r="R1273" s="15" t="inlineStr">
        <is>
          <t>Propulsion Subsystem</t>
        </is>
      </c>
      <c r="S1273" s="15" t="inlineStr">
        <is>
          <t>Power Subsystem</t>
        </is>
      </c>
      <c r="T1273" s="15" t="inlineStr">
        <is>
          <t>Reaction Wheel</t>
        </is>
      </c>
      <c r="U1273" s="15" t="inlineStr">
        <is>
          <t>GNC Software</t>
        </is>
      </c>
      <c r="W1273" s="15" t="inlineStr">
        <is>
          <t>Spacecraft</t>
        </is>
      </c>
      <c r="X1273" s="15" t="inlineStr">
        <is>
          <t>Guidance, Navigation, and Control (GNC) Subsystem</t>
        </is>
      </c>
      <c r="Y1273" s="15" t="inlineStr">
        <is>
          <t>Propulsion Subsystem</t>
        </is>
      </c>
      <c r="Z1273" s="15" t="inlineStr">
        <is>
          <t>Power Subsystem</t>
        </is>
      </c>
      <c r="AA1273" s="15" t="inlineStr">
        <is>
          <t>Reaction Wheel</t>
        </is>
      </c>
      <c r="AB1273" s="15" t="inlineStr">
        <is>
          <t>GNC Software</t>
        </is>
      </c>
      <c r="AD1273" s="15" t="inlineStr">
        <is>
          <t>Spacecraft</t>
        </is>
      </c>
      <c r="AE1273" s="15" t="inlineStr">
        <is>
          <t>Guidance, Navigation, and Control (GNC) Subsystem</t>
        </is>
      </c>
      <c r="AF1273" s="15" t="inlineStr">
        <is>
          <t>Propulsion Subsystem</t>
        </is>
      </c>
      <c r="AG1273" s="15" t="inlineStr">
        <is>
          <t>Power Subsystem</t>
        </is>
      </c>
      <c r="AH1273" s="15" t="inlineStr">
        <is>
          <t>Reaction Wheel</t>
        </is>
      </c>
      <c r="AI1273" s="15" t="inlineStr">
        <is>
          <t>GNC Software</t>
        </is>
      </c>
      <c r="AK1273" s="15" t="inlineStr">
        <is>
          <t>Spacecraft</t>
        </is>
      </c>
      <c r="AL1273" s="15" t="inlineStr">
        <is>
          <t>Guidance, Navigation, and Control (GNC) Subsystem</t>
        </is>
      </c>
      <c r="AM1273" s="15" t="inlineStr">
        <is>
          <t>Propulsion Subsystem</t>
        </is>
      </c>
      <c r="AN1273" s="15" t="inlineStr">
        <is>
          <t>Power Subsystem</t>
        </is>
      </c>
      <c r="AO1273" s="15" t="inlineStr">
        <is>
          <t>Reaction Wheel</t>
        </is>
      </c>
      <c r="AP1273" s="15" t="inlineStr">
        <is>
          <t>GNC Software</t>
        </is>
      </c>
    </row>
    <row r="1274">
      <c r="A1274" s="3" t="inlineStr">
        <is>
          <t>Spacecraft</t>
        </is>
      </c>
      <c r="B1274" s="8" t="n">
        <v>1</v>
      </c>
      <c r="C1274" s="8" t="n">
        <v>1</v>
      </c>
      <c r="D1274" s="8" t="n">
        <v>1</v>
      </c>
      <c r="E1274" s="8" t="n">
        <v>1</v>
      </c>
      <c r="F1274" s="8" t="n">
        <v>1</v>
      </c>
      <c r="G1274" s="8" t="n">
        <v>1</v>
      </c>
      <c r="I1274" s="8" t="n">
        <v>1</v>
      </c>
      <c r="J1274" s="8" t="n">
        <v>1</v>
      </c>
      <c r="K1274" s="8" t="n">
        <v>1</v>
      </c>
      <c r="L1274" s="8" t="n">
        <v>1</v>
      </c>
      <c r="M1274" s="8" t="n">
        <v>1</v>
      </c>
      <c r="N1274" s="8" t="n">
        <v>1</v>
      </c>
      <c r="P1274" s="8" t="n">
        <v>1</v>
      </c>
      <c r="Q1274" s="8" t="n">
        <v>1</v>
      </c>
      <c r="R1274" s="8" t="n">
        <v>1</v>
      </c>
      <c r="S1274" s="8" t="n">
        <v>1</v>
      </c>
      <c r="T1274" s="8" t="n">
        <v>1</v>
      </c>
      <c r="U1274" s="8" t="n">
        <v>1</v>
      </c>
      <c r="W1274" s="8" t="n">
        <v>1</v>
      </c>
      <c r="X1274" s="8" t="n">
        <v>1</v>
      </c>
      <c r="Y1274" s="8" t="n">
        <v>1</v>
      </c>
      <c r="Z1274" s="8" t="n">
        <v>1</v>
      </c>
      <c r="AA1274" s="8" t="n">
        <v>1</v>
      </c>
      <c r="AB1274" s="8" t="n">
        <v>1</v>
      </c>
      <c r="AD1274" s="8" t="n">
        <v>1</v>
      </c>
      <c r="AE1274" s="8" t="n">
        <v>1</v>
      </c>
      <c r="AF1274" s="8" t="n">
        <v>1</v>
      </c>
      <c r="AG1274" s="8" t="n">
        <v>1</v>
      </c>
      <c r="AH1274" s="8" t="n">
        <v>1</v>
      </c>
      <c r="AI1274" s="8" t="n">
        <v>1</v>
      </c>
      <c r="AK1274" s="8">
        <f>IF(($B$1274&lt;&gt;2)+($I$1274&lt;&gt;2)+($P$1274&lt;&gt;2)+($W$1274&lt;&gt;2)+($AD$1274&lt;&gt;2)=0,2,IF((($B$1274&lt;&gt;2)*$B$1274+($I$1274&lt;&gt;2)*$I$1274+($P$1274&lt;&gt;2)*$P$1274+($W$1274&lt;&gt;2)*$W$1274+($AD$1274&lt;&gt;2)*$AD$1274)/(($B$1274&lt;&gt;2)+($I$1274&lt;&gt;2)+($P$1274&lt;&gt;2)+($W$1274&lt;&gt;2)+($AD$1274&lt;&gt;2))&gt;=0.5,1,0))</f>
        <v/>
      </c>
      <c r="AL1274" s="8">
        <f>IF(($C$1274&lt;&gt;2)+($J$1274&lt;&gt;2)+($Q$1274&lt;&gt;2)+($X$1274&lt;&gt;2)+($AE$1274&lt;&gt;2)=0,2,IF((($C$1274&lt;&gt;2)*$C$1274+($J$1274&lt;&gt;2)*$J$1274+($Q$1274&lt;&gt;2)*$Q$1274+($X$1274&lt;&gt;2)*$X$1274+($AE$1274&lt;&gt;2)*$AE$1274)/(($C$1274&lt;&gt;2)+($J$1274&lt;&gt;2)+($Q$1274&lt;&gt;2)+($X$1274&lt;&gt;2)+($AE$1274&lt;&gt;2))&gt;=0.5,1,0))</f>
        <v/>
      </c>
      <c r="AM1274" s="8">
        <f>IF(($D$1274&lt;&gt;2)+($K$1274&lt;&gt;2)+($R$1274&lt;&gt;2)+($Y$1274&lt;&gt;2)+($AF$1274&lt;&gt;2)=0,2,IF((($D$1274&lt;&gt;2)*$D$1274+($K$1274&lt;&gt;2)*$K$1274+($R$1274&lt;&gt;2)*$R$1274+($Y$1274&lt;&gt;2)*$Y$1274+($AF$1274&lt;&gt;2)*$AF$1274)/(($D$1274&lt;&gt;2)+($K$1274&lt;&gt;2)+($R$1274&lt;&gt;2)+($Y$1274&lt;&gt;2)+($AF$1274&lt;&gt;2))&gt;=0.5,1,0))</f>
        <v/>
      </c>
      <c r="AN1274" s="8">
        <f>IF(($E$1274&lt;&gt;2)+($L$1274&lt;&gt;2)+($S$1274&lt;&gt;2)+($Z$1274&lt;&gt;2)+($AG$1274&lt;&gt;2)=0,2,IF((($E$1274&lt;&gt;2)*$E$1274+($L$1274&lt;&gt;2)*$L$1274+($S$1274&lt;&gt;2)*$S$1274+($Z$1274&lt;&gt;2)*$Z$1274+($AG$1274&lt;&gt;2)*$AG$1274)/(($E$1274&lt;&gt;2)+($L$1274&lt;&gt;2)+($S$1274&lt;&gt;2)+($Z$1274&lt;&gt;2)+($AG$1274&lt;&gt;2))&gt;=0.5,1,0))</f>
        <v/>
      </c>
      <c r="AO1274" s="8">
        <f>IF(($F$1274&lt;&gt;2)+($M$1274&lt;&gt;2)+($T$1274&lt;&gt;2)+($AA$1274&lt;&gt;2)+($AH$1274&lt;&gt;2)=0,2,IF((($F$1274&lt;&gt;2)*$F$1274+($M$1274&lt;&gt;2)*$M$1274+($T$1274&lt;&gt;2)*$T$1274+($AA$1274&lt;&gt;2)*$AA$1274+($AH$1274&lt;&gt;2)*$AH$1274)/(($F$1274&lt;&gt;2)+($M$1274&lt;&gt;2)+($T$1274&lt;&gt;2)+($AA$1274&lt;&gt;2)+($AH$1274&lt;&gt;2))&gt;=0.5,1,0))</f>
        <v/>
      </c>
      <c r="AP1274" s="8">
        <f>IF(($G$1274&lt;&gt;2)+($N$1274&lt;&gt;2)+($U$1274&lt;&gt;2)+($AB$1274&lt;&gt;2)+($AI$1274&lt;&gt;2)=0,2,IF((($G$1274&lt;&gt;2)*$G$1274+($N$1274&lt;&gt;2)*$N$1274+($U$1274&lt;&gt;2)*$U$1274+($AB$1274&lt;&gt;2)*$AB$1274+($AI$1274&lt;&gt;2)*$AI$1274)/(($G$1274&lt;&gt;2)+($N$1274&lt;&gt;2)+($U$1274&lt;&gt;2)+($AB$1274&lt;&gt;2)+($AI$1274&lt;&gt;2))&gt;=0.5,1,0))</f>
        <v/>
      </c>
      <c r="AR1274" s="16">
        <f>'Ground truth'!$B$3</f>
        <v/>
      </c>
      <c r="AS1274" s="16">
        <f>'Ground truth'!$C$3</f>
        <v/>
      </c>
      <c r="AT1274" s="16">
        <f>'Ground truth'!$D$3</f>
        <v/>
      </c>
      <c r="AU1274" s="16">
        <f>'Ground truth'!$E$3</f>
        <v/>
      </c>
      <c r="AV1274" s="16">
        <f>'Ground truth'!$F$3</f>
        <v/>
      </c>
      <c r="AW1274" s="16">
        <f>'Ground truth'!$G$3</f>
        <v/>
      </c>
    </row>
    <row r="1275">
      <c r="A1275" s="3" t="inlineStr">
        <is>
          <t>Guidance, Navigation, and Control (GNC) Subsystem</t>
        </is>
      </c>
      <c r="B1275" s="8" t="n">
        <v>1</v>
      </c>
      <c r="C1275" s="8" t="n">
        <v>1</v>
      </c>
      <c r="D1275" s="8" t="n">
        <v>0</v>
      </c>
      <c r="E1275" s="8" t="n">
        <v>1</v>
      </c>
      <c r="F1275" s="8" t="n">
        <v>1</v>
      </c>
      <c r="G1275" s="8" t="n">
        <v>1</v>
      </c>
      <c r="I1275" s="8" t="n">
        <v>1</v>
      </c>
      <c r="J1275" s="8" t="n">
        <v>1</v>
      </c>
      <c r="K1275" s="8" t="n">
        <v>0</v>
      </c>
      <c r="L1275" s="8" t="n">
        <v>1</v>
      </c>
      <c r="M1275" s="8" t="n">
        <v>1</v>
      </c>
      <c r="N1275" s="8" t="n">
        <v>1</v>
      </c>
      <c r="P1275" s="8" t="n">
        <v>1</v>
      </c>
      <c r="Q1275" s="8" t="n">
        <v>1</v>
      </c>
      <c r="R1275" s="8" t="n">
        <v>0</v>
      </c>
      <c r="S1275" s="8" t="n">
        <v>1</v>
      </c>
      <c r="T1275" s="8" t="n">
        <v>1</v>
      </c>
      <c r="U1275" s="8" t="n">
        <v>1</v>
      </c>
      <c r="W1275" s="8" t="n">
        <v>1</v>
      </c>
      <c r="X1275" s="8" t="n">
        <v>1</v>
      </c>
      <c r="Y1275" s="8" t="n">
        <v>0</v>
      </c>
      <c r="Z1275" s="8" t="n">
        <v>1</v>
      </c>
      <c r="AA1275" s="8" t="n">
        <v>1</v>
      </c>
      <c r="AB1275" s="8" t="n">
        <v>1</v>
      </c>
      <c r="AD1275" s="8" t="n">
        <v>1</v>
      </c>
      <c r="AE1275" s="8" t="n">
        <v>1</v>
      </c>
      <c r="AF1275" s="8" t="n">
        <v>0</v>
      </c>
      <c r="AG1275" s="8" t="n">
        <v>1</v>
      </c>
      <c r="AH1275" s="8" t="n">
        <v>1</v>
      </c>
      <c r="AI1275" s="8" t="n">
        <v>1</v>
      </c>
      <c r="AK1275" s="8">
        <f>IF(($B$1275&lt;&gt;2)+($I$1275&lt;&gt;2)+($P$1275&lt;&gt;2)+($W$1275&lt;&gt;2)+($AD$1275&lt;&gt;2)=0,2,IF((($B$1275&lt;&gt;2)*$B$1275+($I$1275&lt;&gt;2)*$I$1275+($P$1275&lt;&gt;2)*$P$1275+($W$1275&lt;&gt;2)*$W$1275+($AD$1275&lt;&gt;2)*$AD$1275)/(($B$1275&lt;&gt;2)+($I$1275&lt;&gt;2)+($P$1275&lt;&gt;2)+($W$1275&lt;&gt;2)+($AD$1275&lt;&gt;2))&gt;=0.5,1,0))</f>
        <v/>
      </c>
      <c r="AL1275" s="8">
        <f>IF(($C$1275&lt;&gt;2)+($J$1275&lt;&gt;2)+($Q$1275&lt;&gt;2)+($X$1275&lt;&gt;2)+($AE$1275&lt;&gt;2)=0,2,IF((($C$1275&lt;&gt;2)*$C$1275+($J$1275&lt;&gt;2)*$J$1275+($Q$1275&lt;&gt;2)*$Q$1275+($X$1275&lt;&gt;2)*$X$1275+($AE$1275&lt;&gt;2)*$AE$1275)/(($C$1275&lt;&gt;2)+($J$1275&lt;&gt;2)+($Q$1275&lt;&gt;2)+($X$1275&lt;&gt;2)+($AE$1275&lt;&gt;2))&gt;=0.5,1,0))</f>
        <v/>
      </c>
      <c r="AM1275" s="8">
        <f>IF(($D$1275&lt;&gt;2)+($K$1275&lt;&gt;2)+($R$1275&lt;&gt;2)+($Y$1275&lt;&gt;2)+($AF$1275&lt;&gt;2)=0,2,IF((($D$1275&lt;&gt;2)*$D$1275+($K$1275&lt;&gt;2)*$K$1275+($R$1275&lt;&gt;2)*$R$1275+($Y$1275&lt;&gt;2)*$Y$1275+($AF$1275&lt;&gt;2)*$AF$1275)/(($D$1275&lt;&gt;2)+($K$1275&lt;&gt;2)+($R$1275&lt;&gt;2)+($Y$1275&lt;&gt;2)+($AF$1275&lt;&gt;2))&gt;=0.5,1,0))</f>
        <v/>
      </c>
      <c r="AN1275" s="8">
        <f>IF(($E$1275&lt;&gt;2)+($L$1275&lt;&gt;2)+($S$1275&lt;&gt;2)+($Z$1275&lt;&gt;2)+($AG$1275&lt;&gt;2)=0,2,IF((($E$1275&lt;&gt;2)*$E$1275+($L$1275&lt;&gt;2)*$L$1275+($S$1275&lt;&gt;2)*$S$1275+($Z$1275&lt;&gt;2)*$Z$1275+($AG$1275&lt;&gt;2)*$AG$1275)/(($E$1275&lt;&gt;2)+($L$1275&lt;&gt;2)+($S$1275&lt;&gt;2)+($Z$1275&lt;&gt;2)+($AG$1275&lt;&gt;2))&gt;=0.5,1,0))</f>
        <v/>
      </c>
      <c r="AO1275" s="8">
        <f>IF(($F$1275&lt;&gt;2)+($M$1275&lt;&gt;2)+($T$1275&lt;&gt;2)+($AA$1275&lt;&gt;2)+($AH$1275&lt;&gt;2)=0,2,IF((($F$1275&lt;&gt;2)*$F$1275+($M$1275&lt;&gt;2)*$M$1275+($T$1275&lt;&gt;2)*$T$1275+($AA$1275&lt;&gt;2)*$AA$1275+($AH$1275&lt;&gt;2)*$AH$1275)/(($F$1275&lt;&gt;2)+($M$1275&lt;&gt;2)+($T$1275&lt;&gt;2)+($AA$1275&lt;&gt;2)+($AH$1275&lt;&gt;2))&gt;=0.5,1,0))</f>
        <v/>
      </c>
      <c r="AP1275" s="8">
        <f>IF(($G$1275&lt;&gt;2)+($N$1275&lt;&gt;2)+($U$1275&lt;&gt;2)+($AB$1275&lt;&gt;2)+($AI$1275&lt;&gt;2)=0,2,IF((($G$1275&lt;&gt;2)*$G$1275+($N$1275&lt;&gt;2)*$N$1275+($U$1275&lt;&gt;2)*$U$1275+($AB$1275&lt;&gt;2)*$AB$1275+($AI$1275&lt;&gt;2)*$AI$1275)/(($G$1275&lt;&gt;2)+($N$1275&lt;&gt;2)+($U$1275&lt;&gt;2)+($AB$1275&lt;&gt;2)+($AI$1275&lt;&gt;2))&gt;=0.5,1,0))</f>
        <v/>
      </c>
      <c r="AR1275" s="16">
        <f>'Ground truth'!$B$4</f>
        <v/>
      </c>
      <c r="AS1275" s="16">
        <f>'Ground truth'!$C$4</f>
        <v/>
      </c>
      <c r="AT1275" s="16">
        <f>'Ground truth'!$D$4</f>
        <v/>
      </c>
      <c r="AU1275" s="16">
        <f>'Ground truth'!$E$4</f>
        <v/>
      </c>
      <c r="AV1275" s="16">
        <f>'Ground truth'!$F$4</f>
        <v/>
      </c>
      <c r="AW1275" s="16">
        <f>'Ground truth'!$G$4</f>
        <v/>
      </c>
    </row>
    <row r="1276">
      <c r="A1276" s="3" t="inlineStr">
        <is>
          <t>Propulsion Subsystem</t>
        </is>
      </c>
      <c r="B1276" s="8" t="n">
        <v>1</v>
      </c>
      <c r="C1276" s="8" t="n">
        <v>0</v>
      </c>
      <c r="D1276" s="8" t="n">
        <v>1</v>
      </c>
      <c r="E1276" s="8" t="n">
        <v>1</v>
      </c>
      <c r="F1276" s="8" t="n">
        <v>0</v>
      </c>
      <c r="G1276" s="8" t="n">
        <v>0</v>
      </c>
      <c r="I1276" s="8" t="n">
        <v>1</v>
      </c>
      <c r="J1276" s="8" t="n">
        <v>0</v>
      </c>
      <c r="K1276" s="8" t="n">
        <v>1</v>
      </c>
      <c r="L1276" s="8" t="n">
        <v>1</v>
      </c>
      <c r="M1276" s="8" t="n">
        <v>0</v>
      </c>
      <c r="N1276" s="8" t="n">
        <v>0</v>
      </c>
      <c r="P1276" s="8" t="n">
        <v>1</v>
      </c>
      <c r="Q1276" s="8" t="n">
        <v>0</v>
      </c>
      <c r="R1276" s="8" t="n">
        <v>1</v>
      </c>
      <c r="S1276" s="8" t="n">
        <v>1</v>
      </c>
      <c r="T1276" s="8" t="n">
        <v>0</v>
      </c>
      <c r="U1276" s="8" t="n">
        <v>0</v>
      </c>
      <c r="W1276" s="8" t="n">
        <v>1</v>
      </c>
      <c r="X1276" s="8" t="n">
        <v>0</v>
      </c>
      <c r="Y1276" s="8" t="n">
        <v>1</v>
      </c>
      <c r="Z1276" s="8" t="n">
        <v>1</v>
      </c>
      <c r="AA1276" s="8" t="n">
        <v>0</v>
      </c>
      <c r="AB1276" s="8" t="n">
        <v>0</v>
      </c>
      <c r="AD1276" s="8" t="n">
        <v>1</v>
      </c>
      <c r="AE1276" s="8" t="n">
        <v>0</v>
      </c>
      <c r="AF1276" s="8" t="n">
        <v>1</v>
      </c>
      <c r="AG1276" s="8" t="n">
        <v>1</v>
      </c>
      <c r="AH1276" s="8" t="n">
        <v>0</v>
      </c>
      <c r="AI1276" s="8" t="n">
        <v>0</v>
      </c>
      <c r="AK1276" s="8">
        <f>IF(($B$1276&lt;&gt;2)+($I$1276&lt;&gt;2)+($P$1276&lt;&gt;2)+($W$1276&lt;&gt;2)+($AD$1276&lt;&gt;2)=0,2,IF((($B$1276&lt;&gt;2)*$B$1276+($I$1276&lt;&gt;2)*$I$1276+($P$1276&lt;&gt;2)*$P$1276+($W$1276&lt;&gt;2)*$W$1276+($AD$1276&lt;&gt;2)*$AD$1276)/(($B$1276&lt;&gt;2)+($I$1276&lt;&gt;2)+($P$1276&lt;&gt;2)+($W$1276&lt;&gt;2)+($AD$1276&lt;&gt;2))&gt;=0.5,1,0))</f>
        <v/>
      </c>
      <c r="AL1276" s="8">
        <f>IF(($C$1276&lt;&gt;2)+($J$1276&lt;&gt;2)+($Q$1276&lt;&gt;2)+($X$1276&lt;&gt;2)+($AE$1276&lt;&gt;2)=0,2,IF((($C$1276&lt;&gt;2)*$C$1276+($J$1276&lt;&gt;2)*$J$1276+($Q$1276&lt;&gt;2)*$Q$1276+($X$1276&lt;&gt;2)*$X$1276+($AE$1276&lt;&gt;2)*$AE$1276)/(($C$1276&lt;&gt;2)+($J$1276&lt;&gt;2)+($Q$1276&lt;&gt;2)+($X$1276&lt;&gt;2)+($AE$1276&lt;&gt;2))&gt;=0.5,1,0))</f>
        <v/>
      </c>
      <c r="AM1276" s="8">
        <f>IF(($D$1276&lt;&gt;2)+($K$1276&lt;&gt;2)+($R$1276&lt;&gt;2)+($Y$1276&lt;&gt;2)+($AF$1276&lt;&gt;2)=0,2,IF((($D$1276&lt;&gt;2)*$D$1276+($K$1276&lt;&gt;2)*$K$1276+($R$1276&lt;&gt;2)*$R$1276+($Y$1276&lt;&gt;2)*$Y$1276+($AF$1276&lt;&gt;2)*$AF$1276)/(($D$1276&lt;&gt;2)+($K$1276&lt;&gt;2)+($R$1276&lt;&gt;2)+($Y$1276&lt;&gt;2)+($AF$1276&lt;&gt;2))&gt;=0.5,1,0))</f>
        <v/>
      </c>
      <c r="AN1276" s="8">
        <f>IF(($E$1276&lt;&gt;2)+($L$1276&lt;&gt;2)+($S$1276&lt;&gt;2)+($Z$1276&lt;&gt;2)+($AG$1276&lt;&gt;2)=0,2,IF((($E$1276&lt;&gt;2)*$E$1276+($L$1276&lt;&gt;2)*$L$1276+($S$1276&lt;&gt;2)*$S$1276+($Z$1276&lt;&gt;2)*$Z$1276+($AG$1276&lt;&gt;2)*$AG$1276)/(($E$1276&lt;&gt;2)+($L$1276&lt;&gt;2)+($S$1276&lt;&gt;2)+($Z$1276&lt;&gt;2)+($AG$1276&lt;&gt;2))&gt;=0.5,1,0))</f>
        <v/>
      </c>
      <c r="AO1276" s="8">
        <f>IF(($F$1276&lt;&gt;2)+($M$1276&lt;&gt;2)+($T$1276&lt;&gt;2)+($AA$1276&lt;&gt;2)+($AH$1276&lt;&gt;2)=0,2,IF((($F$1276&lt;&gt;2)*$F$1276+($M$1276&lt;&gt;2)*$M$1276+($T$1276&lt;&gt;2)*$T$1276+($AA$1276&lt;&gt;2)*$AA$1276+($AH$1276&lt;&gt;2)*$AH$1276)/(($F$1276&lt;&gt;2)+($M$1276&lt;&gt;2)+($T$1276&lt;&gt;2)+($AA$1276&lt;&gt;2)+($AH$1276&lt;&gt;2))&gt;=0.5,1,0))</f>
        <v/>
      </c>
      <c r="AP1276" s="8">
        <f>IF(($G$1276&lt;&gt;2)+($N$1276&lt;&gt;2)+($U$1276&lt;&gt;2)+($AB$1276&lt;&gt;2)+($AI$1276&lt;&gt;2)=0,2,IF((($G$1276&lt;&gt;2)*$G$1276+($N$1276&lt;&gt;2)*$N$1276+($U$1276&lt;&gt;2)*$U$1276+($AB$1276&lt;&gt;2)*$AB$1276+($AI$1276&lt;&gt;2)*$AI$1276)/(($G$1276&lt;&gt;2)+($N$1276&lt;&gt;2)+($U$1276&lt;&gt;2)+($AB$1276&lt;&gt;2)+($AI$1276&lt;&gt;2))&gt;=0.5,1,0))</f>
        <v/>
      </c>
      <c r="AR1276" s="16">
        <f>'Ground truth'!$B$5</f>
        <v/>
      </c>
      <c r="AS1276" s="16">
        <f>'Ground truth'!$C$5</f>
        <v/>
      </c>
      <c r="AT1276" s="16">
        <f>'Ground truth'!$D$5</f>
        <v/>
      </c>
      <c r="AU1276" s="16">
        <f>'Ground truth'!$E$5</f>
        <v/>
      </c>
      <c r="AV1276" s="16">
        <f>'Ground truth'!$F$5</f>
        <v/>
      </c>
      <c r="AW1276" s="16">
        <f>'Ground truth'!$G$5</f>
        <v/>
      </c>
    </row>
    <row r="1277">
      <c r="A1277" s="3" t="inlineStr">
        <is>
          <t>Power Subsystem</t>
        </is>
      </c>
      <c r="B1277" s="8" t="n">
        <v>1</v>
      </c>
      <c r="C1277" s="8" t="n">
        <v>1</v>
      </c>
      <c r="D1277" s="8" t="n">
        <v>1</v>
      </c>
      <c r="E1277" s="8" t="n">
        <v>1</v>
      </c>
      <c r="F1277" s="8" t="n">
        <v>0</v>
      </c>
      <c r="G1277" s="8" t="n">
        <v>1</v>
      </c>
      <c r="I1277" s="8" t="n">
        <v>1</v>
      </c>
      <c r="J1277" s="8" t="n">
        <v>1</v>
      </c>
      <c r="K1277" s="8" t="n">
        <v>1</v>
      </c>
      <c r="L1277" s="8" t="n">
        <v>1</v>
      </c>
      <c r="M1277" s="8" t="n">
        <v>0</v>
      </c>
      <c r="N1277" s="8" t="n">
        <v>0</v>
      </c>
      <c r="P1277" s="8" t="n">
        <v>1</v>
      </c>
      <c r="Q1277" s="8" t="n">
        <v>1</v>
      </c>
      <c r="R1277" s="8" t="n">
        <v>1</v>
      </c>
      <c r="S1277" s="8" t="n">
        <v>1</v>
      </c>
      <c r="T1277" s="8" t="n">
        <v>0</v>
      </c>
      <c r="U1277" s="8" t="n">
        <v>1</v>
      </c>
      <c r="W1277" s="8" t="n">
        <v>1</v>
      </c>
      <c r="X1277" s="8" t="n">
        <v>1</v>
      </c>
      <c r="Y1277" s="8" t="n">
        <v>1</v>
      </c>
      <c r="Z1277" s="8" t="n">
        <v>1</v>
      </c>
      <c r="AA1277" s="8" t="n">
        <v>0</v>
      </c>
      <c r="AB1277" s="8" t="n">
        <v>0</v>
      </c>
      <c r="AD1277" s="8" t="n">
        <v>1</v>
      </c>
      <c r="AE1277" s="8" t="n">
        <v>1</v>
      </c>
      <c r="AF1277" s="8" t="n">
        <v>1</v>
      </c>
      <c r="AG1277" s="8" t="n">
        <v>1</v>
      </c>
      <c r="AH1277" s="8" t="n">
        <v>0</v>
      </c>
      <c r="AI1277" s="8" t="n">
        <v>0</v>
      </c>
      <c r="AK1277" s="8">
        <f>IF(($B$1277&lt;&gt;2)+($I$1277&lt;&gt;2)+($P$1277&lt;&gt;2)+($W$1277&lt;&gt;2)+($AD$1277&lt;&gt;2)=0,2,IF((($B$1277&lt;&gt;2)*$B$1277+($I$1277&lt;&gt;2)*$I$1277+($P$1277&lt;&gt;2)*$P$1277+($W$1277&lt;&gt;2)*$W$1277+($AD$1277&lt;&gt;2)*$AD$1277)/(($B$1277&lt;&gt;2)+($I$1277&lt;&gt;2)+($P$1277&lt;&gt;2)+($W$1277&lt;&gt;2)+($AD$1277&lt;&gt;2))&gt;=0.5,1,0))</f>
        <v/>
      </c>
      <c r="AL1277" s="8">
        <f>IF(($C$1277&lt;&gt;2)+($J$1277&lt;&gt;2)+($Q$1277&lt;&gt;2)+($X$1277&lt;&gt;2)+($AE$1277&lt;&gt;2)=0,2,IF((($C$1277&lt;&gt;2)*$C$1277+($J$1277&lt;&gt;2)*$J$1277+($Q$1277&lt;&gt;2)*$Q$1277+($X$1277&lt;&gt;2)*$X$1277+($AE$1277&lt;&gt;2)*$AE$1277)/(($C$1277&lt;&gt;2)+($J$1277&lt;&gt;2)+($Q$1277&lt;&gt;2)+($X$1277&lt;&gt;2)+($AE$1277&lt;&gt;2))&gt;=0.5,1,0))</f>
        <v/>
      </c>
      <c r="AM1277" s="8">
        <f>IF(($D$1277&lt;&gt;2)+($K$1277&lt;&gt;2)+($R$1277&lt;&gt;2)+($Y$1277&lt;&gt;2)+($AF$1277&lt;&gt;2)=0,2,IF((($D$1277&lt;&gt;2)*$D$1277+($K$1277&lt;&gt;2)*$K$1277+($R$1277&lt;&gt;2)*$R$1277+($Y$1277&lt;&gt;2)*$Y$1277+($AF$1277&lt;&gt;2)*$AF$1277)/(($D$1277&lt;&gt;2)+($K$1277&lt;&gt;2)+($R$1277&lt;&gt;2)+($Y$1277&lt;&gt;2)+($AF$1277&lt;&gt;2))&gt;=0.5,1,0))</f>
        <v/>
      </c>
      <c r="AN1277" s="8">
        <f>IF(($E$1277&lt;&gt;2)+($L$1277&lt;&gt;2)+($S$1277&lt;&gt;2)+($Z$1277&lt;&gt;2)+($AG$1277&lt;&gt;2)=0,2,IF((($E$1277&lt;&gt;2)*$E$1277+($L$1277&lt;&gt;2)*$L$1277+($S$1277&lt;&gt;2)*$S$1277+($Z$1277&lt;&gt;2)*$Z$1277+($AG$1277&lt;&gt;2)*$AG$1277)/(($E$1277&lt;&gt;2)+($L$1277&lt;&gt;2)+($S$1277&lt;&gt;2)+($Z$1277&lt;&gt;2)+($AG$1277&lt;&gt;2))&gt;=0.5,1,0))</f>
        <v/>
      </c>
      <c r="AO1277" s="8">
        <f>IF(($F$1277&lt;&gt;2)+($M$1277&lt;&gt;2)+($T$1277&lt;&gt;2)+($AA$1277&lt;&gt;2)+($AH$1277&lt;&gt;2)=0,2,IF((($F$1277&lt;&gt;2)*$F$1277+($M$1277&lt;&gt;2)*$M$1277+($T$1277&lt;&gt;2)*$T$1277+($AA$1277&lt;&gt;2)*$AA$1277+($AH$1277&lt;&gt;2)*$AH$1277)/(($F$1277&lt;&gt;2)+($M$1277&lt;&gt;2)+($T$1277&lt;&gt;2)+($AA$1277&lt;&gt;2)+($AH$1277&lt;&gt;2))&gt;=0.5,1,0))</f>
        <v/>
      </c>
      <c r="AP1277" s="8">
        <f>IF(($G$1277&lt;&gt;2)+($N$1277&lt;&gt;2)+($U$1277&lt;&gt;2)+($AB$1277&lt;&gt;2)+($AI$1277&lt;&gt;2)=0,2,IF((($G$1277&lt;&gt;2)*$G$1277+($N$1277&lt;&gt;2)*$N$1277+($U$1277&lt;&gt;2)*$U$1277+($AB$1277&lt;&gt;2)*$AB$1277+($AI$1277&lt;&gt;2)*$AI$1277)/(($G$1277&lt;&gt;2)+($N$1277&lt;&gt;2)+($U$1277&lt;&gt;2)+($AB$1277&lt;&gt;2)+($AI$1277&lt;&gt;2))&gt;=0.5,1,0))</f>
        <v/>
      </c>
      <c r="AR1277" s="16">
        <f>'Ground truth'!$B$6</f>
        <v/>
      </c>
      <c r="AS1277" s="16">
        <f>'Ground truth'!$C$6</f>
        <v/>
      </c>
      <c r="AT1277" s="16">
        <f>'Ground truth'!$D$6</f>
        <v/>
      </c>
      <c r="AU1277" s="16">
        <f>'Ground truth'!$E$6</f>
        <v/>
      </c>
      <c r="AV1277" s="16">
        <f>'Ground truth'!$F$6</f>
        <v/>
      </c>
      <c r="AW1277" s="16">
        <f>'Ground truth'!$G$6</f>
        <v/>
      </c>
    </row>
    <row r="1278">
      <c r="A1278" s="3" t="inlineStr">
        <is>
          <t>Reaction Wheel</t>
        </is>
      </c>
      <c r="B1278" s="8" t="n">
        <v>1</v>
      </c>
      <c r="C1278" s="8" t="n">
        <v>1</v>
      </c>
      <c r="D1278" s="8" t="n">
        <v>0</v>
      </c>
      <c r="E1278" s="8" t="n">
        <v>0</v>
      </c>
      <c r="F1278" s="8" t="n">
        <v>1</v>
      </c>
      <c r="G1278" s="8" t="n">
        <v>1</v>
      </c>
      <c r="I1278" s="8" t="n">
        <v>1</v>
      </c>
      <c r="J1278" s="8" t="n">
        <v>1</v>
      </c>
      <c r="K1278" s="8" t="n">
        <v>0</v>
      </c>
      <c r="L1278" s="8" t="n">
        <v>0</v>
      </c>
      <c r="M1278" s="8" t="n">
        <v>1</v>
      </c>
      <c r="N1278" s="8" t="n">
        <v>1</v>
      </c>
      <c r="P1278" s="8" t="n">
        <v>1</v>
      </c>
      <c r="Q1278" s="8" t="n">
        <v>1</v>
      </c>
      <c r="R1278" s="8" t="n">
        <v>0</v>
      </c>
      <c r="S1278" s="8" t="n">
        <v>0</v>
      </c>
      <c r="T1278" s="8" t="n">
        <v>1</v>
      </c>
      <c r="U1278" s="8" t="n">
        <v>1</v>
      </c>
      <c r="W1278" s="8" t="n">
        <v>1</v>
      </c>
      <c r="X1278" s="8" t="n">
        <v>1</v>
      </c>
      <c r="Y1278" s="8" t="n">
        <v>0</v>
      </c>
      <c r="Z1278" s="8" t="n">
        <v>0</v>
      </c>
      <c r="AA1278" s="8" t="n">
        <v>1</v>
      </c>
      <c r="AB1278" s="8" t="n">
        <v>1</v>
      </c>
      <c r="AD1278" s="8" t="n">
        <v>1</v>
      </c>
      <c r="AE1278" s="8" t="n">
        <v>1</v>
      </c>
      <c r="AF1278" s="8" t="n">
        <v>0</v>
      </c>
      <c r="AG1278" s="8" t="n">
        <v>0</v>
      </c>
      <c r="AH1278" s="8" t="n">
        <v>1</v>
      </c>
      <c r="AI1278" s="8" t="n">
        <v>1</v>
      </c>
      <c r="AK1278" s="8">
        <f>IF(($B$1278&lt;&gt;2)+($I$1278&lt;&gt;2)+($P$1278&lt;&gt;2)+($W$1278&lt;&gt;2)+($AD$1278&lt;&gt;2)=0,2,IF((($B$1278&lt;&gt;2)*$B$1278+($I$1278&lt;&gt;2)*$I$1278+($P$1278&lt;&gt;2)*$P$1278+($W$1278&lt;&gt;2)*$W$1278+($AD$1278&lt;&gt;2)*$AD$1278)/(($B$1278&lt;&gt;2)+($I$1278&lt;&gt;2)+($P$1278&lt;&gt;2)+($W$1278&lt;&gt;2)+($AD$1278&lt;&gt;2))&gt;=0.5,1,0))</f>
        <v/>
      </c>
      <c r="AL1278" s="8">
        <f>IF(($C$1278&lt;&gt;2)+($J$1278&lt;&gt;2)+($Q$1278&lt;&gt;2)+($X$1278&lt;&gt;2)+($AE$1278&lt;&gt;2)=0,2,IF((($C$1278&lt;&gt;2)*$C$1278+($J$1278&lt;&gt;2)*$J$1278+($Q$1278&lt;&gt;2)*$Q$1278+($X$1278&lt;&gt;2)*$X$1278+($AE$1278&lt;&gt;2)*$AE$1278)/(($C$1278&lt;&gt;2)+($J$1278&lt;&gt;2)+($Q$1278&lt;&gt;2)+($X$1278&lt;&gt;2)+($AE$1278&lt;&gt;2))&gt;=0.5,1,0))</f>
        <v/>
      </c>
      <c r="AM1278" s="8">
        <f>IF(($D$1278&lt;&gt;2)+($K$1278&lt;&gt;2)+($R$1278&lt;&gt;2)+($Y$1278&lt;&gt;2)+($AF$1278&lt;&gt;2)=0,2,IF((($D$1278&lt;&gt;2)*$D$1278+($K$1278&lt;&gt;2)*$K$1278+($R$1278&lt;&gt;2)*$R$1278+($Y$1278&lt;&gt;2)*$Y$1278+($AF$1278&lt;&gt;2)*$AF$1278)/(($D$1278&lt;&gt;2)+($K$1278&lt;&gt;2)+($R$1278&lt;&gt;2)+($Y$1278&lt;&gt;2)+($AF$1278&lt;&gt;2))&gt;=0.5,1,0))</f>
        <v/>
      </c>
      <c r="AN1278" s="8">
        <f>IF(($E$1278&lt;&gt;2)+($L$1278&lt;&gt;2)+($S$1278&lt;&gt;2)+($Z$1278&lt;&gt;2)+($AG$1278&lt;&gt;2)=0,2,IF((($E$1278&lt;&gt;2)*$E$1278+($L$1278&lt;&gt;2)*$L$1278+($S$1278&lt;&gt;2)*$S$1278+($Z$1278&lt;&gt;2)*$Z$1278+($AG$1278&lt;&gt;2)*$AG$1278)/(($E$1278&lt;&gt;2)+($L$1278&lt;&gt;2)+($S$1278&lt;&gt;2)+($Z$1278&lt;&gt;2)+($AG$1278&lt;&gt;2))&gt;=0.5,1,0))</f>
        <v/>
      </c>
      <c r="AO1278" s="8">
        <f>IF(($F$1278&lt;&gt;2)+($M$1278&lt;&gt;2)+($T$1278&lt;&gt;2)+($AA$1278&lt;&gt;2)+($AH$1278&lt;&gt;2)=0,2,IF((($F$1278&lt;&gt;2)*$F$1278+($M$1278&lt;&gt;2)*$M$1278+($T$1278&lt;&gt;2)*$T$1278+($AA$1278&lt;&gt;2)*$AA$1278+($AH$1278&lt;&gt;2)*$AH$1278)/(($F$1278&lt;&gt;2)+($M$1278&lt;&gt;2)+($T$1278&lt;&gt;2)+($AA$1278&lt;&gt;2)+($AH$1278&lt;&gt;2))&gt;=0.5,1,0))</f>
        <v/>
      </c>
      <c r="AP1278" s="8">
        <f>IF(($G$1278&lt;&gt;2)+($N$1278&lt;&gt;2)+($U$1278&lt;&gt;2)+($AB$1278&lt;&gt;2)+($AI$1278&lt;&gt;2)=0,2,IF((($G$1278&lt;&gt;2)*$G$1278+($N$1278&lt;&gt;2)*$N$1278+($U$1278&lt;&gt;2)*$U$1278+($AB$1278&lt;&gt;2)*$AB$1278+($AI$1278&lt;&gt;2)*$AI$1278)/(($G$1278&lt;&gt;2)+($N$1278&lt;&gt;2)+($U$1278&lt;&gt;2)+($AB$1278&lt;&gt;2)+($AI$1278&lt;&gt;2))&gt;=0.5,1,0))</f>
        <v/>
      </c>
      <c r="AR1278" s="16">
        <f>'Ground truth'!$B$7</f>
        <v/>
      </c>
      <c r="AS1278" s="16">
        <f>'Ground truth'!$C$7</f>
        <v/>
      </c>
      <c r="AT1278" s="16">
        <f>'Ground truth'!$D$7</f>
        <v/>
      </c>
      <c r="AU1278" s="16">
        <f>'Ground truth'!$E$7</f>
        <v/>
      </c>
      <c r="AV1278" s="16">
        <f>'Ground truth'!$F$7</f>
        <v/>
      </c>
      <c r="AW1278" s="16">
        <f>'Ground truth'!$G$7</f>
        <v/>
      </c>
    </row>
    <row r="1279">
      <c r="A1279" s="3" t="inlineStr">
        <is>
          <t>GNC Software</t>
        </is>
      </c>
      <c r="B1279" s="8" t="n">
        <v>1</v>
      </c>
      <c r="C1279" s="8" t="n">
        <v>1</v>
      </c>
      <c r="D1279" s="8" t="n">
        <v>0</v>
      </c>
      <c r="E1279" s="8" t="n">
        <v>1</v>
      </c>
      <c r="F1279" s="8" t="n">
        <v>1</v>
      </c>
      <c r="G1279" s="8" t="n">
        <v>1</v>
      </c>
      <c r="I1279" s="8" t="n">
        <v>1</v>
      </c>
      <c r="J1279" s="8" t="n">
        <v>1</v>
      </c>
      <c r="K1279" s="8" t="n">
        <v>0</v>
      </c>
      <c r="L1279" s="8" t="n">
        <v>0</v>
      </c>
      <c r="M1279" s="8" t="n">
        <v>1</v>
      </c>
      <c r="N1279" s="8" t="n">
        <v>1</v>
      </c>
      <c r="P1279" s="8" t="n">
        <v>1</v>
      </c>
      <c r="Q1279" s="8" t="n">
        <v>1</v>
      </c>
      <c r="R1279" s="8" t="n">
        <v>0</v>
      </c>
      <c r="S1279" s="8" t="n">
        <v>1</v>
      </c>
      <c r="T1279" s="8" t="n">
        <v>1</v>
      </c>
      <c r="U1279" s="8" t="n">
        <v>1</v>
      </c>
      <c r="W1279" s="8" t="n">
        <v>1</v>
      </c>
      <c r="X1279" s="8" t="n">
        <v>1</v>
      </c>
      <c r="Y1279" s="8" t="n">
        <v>0</v>
      </c>
      <c r="Z1279" s="8" t="n">
        <v>0</v>
      </c>
      <c r="AA1279" s="8" t="n">
        <v>1</v>
      </c>
      <c r="AB1279" s="8" t="n">
        <v>1</v>
      </c>
      <c r="AD1279" s="8" t="n">
        <v>1</v>
      </c>
      <c r="AE1279" s="8" t="n">
        <v>1</v>
      </c>
      <c r="AF1279" s="8" t="n">
        <v>0</v>
      </c>
      <c r="AG1279" s="8" t="n">
        <v>0</v>
      </c>
      <c r="AH1279" s="8" t="n">
        <v>1</v>
      </c>
      <c r="AI1279" s="8" t="n">
        <v>1</v>
      </c>
      <c r="AK1279" s="8">
        <f>IF(($B$1279&lt;&gt;2)+($I$1279&lt;&gt;2)+($P$1279&lt;&gt;2)+($W$1279&lt;&gt;2)+($AD$1279&lt;&gt;2)=0,2,IF((($B$1279&lt;&gt;2)*$B$1279+($I$1279&lt;&gt;2)*$I$1279+($P$1279&lt;&gt;2)*$P$1279+($W$1279&lt;&gt;2)*$W$1279+($AD$1279&lt;&gt;2)*$AD$1279)/(($B$1279&lt;&gt;2)+($I$1279&lt;&gt;2)+($P$1279&lt;&gt;2)+($W$1279&lt;&gt;2)+($AD$1279&lt;&gt;2))&gt;=0.5,1,0))</f>
        <v/>
      </c>
      <c r="AL1279" s="8">
        <f>IF(($C$1279&lt;&gt;2)+($J$1279&lt;&gt;2)+($Q$1279&lt;&gt;2)+($X$1279&lt;&gt;2)+($AE$1279&lt;&gt;2)=0,2,IF((($C$1279&lt;&gt;2)*$C$1279+($J$1279&lt;&gt;2)*$J$1279+($Q$1279&lt;&gt;2)*$Q$1279+($X$1279&lt;&gt;2)*$X$1279+($AE$1279&lt;&gt;2)*$AE$1279)/(($C$1279&lt;&gt;2)+($J$1279&lt;&gt;2)+($Q$1279&lt;&gt;2)+($X$1279&lt;&gt;2)+($AE$1279&lt;&gt;2))&gt;=0.5,1,0))</f>
        <v/>
      </c>
      <c r="AM1279" s="8">
        <f>IF(($D$1279&lt;&gt;2)+($K$1279&lt;&gt;2)+($R$1279&lt;&gt;2)+($Y$1279&lt;&gt;2)+($AF$1279&lt;&gt;2)=0,2,IF((($D$1279&lt;&gt;2)*$D$1279+($K$1279&lt;&gt;2)*$K$1279+($R$1279&lt;&gt;2)*$R$1279+($Y$1279&lt;&gt;2)*$Y$1279+($AF$1279&lt;&gt;2)*$AF$1279)/(($D$1279&lt;&gt;2)+($K$1279&lt;&gt;2)+($R$1279&lt;&gt;2)+($Y$1279&lt;&gt;2)+($AF$1279&lt;&gt;2))&gt;=0.5,1,0))</f>
        <v/>
      </c>
      <c r="AN1279" s="8">
        <f>IF(($E$1279&lt;&gt;2)+($L$1279&lt;&gt;2)+($S$1279&lt;&gt;2)+($Z$1279&lt;&gt;2)+($AG$1279&lt;&gt;2)=0,2,IF((($E$1279&lt;&gt;2)*$E$1279+($L$1279&lt;&gt;2)*$L$1279+($S$1279&lt;&gt;2)*$S$1279+($Z$1279&lt;&gt;2)*$Z$1279+($AG$1279&lt;&gt;2)*$AG$1279)/(($E$1279&lt;&gt;2)+($L$1279&lt;&gt;2)+($S$1279&lt;&gt;2)+($Z$1279&lt;&gt;2)+($AG$1279&lt;&gt;2))&gt;=0.5,1,0))</f>
        <v/>
      </c>
      <c r="AO1279" s="8">
        <f>IF(($F$1279&lt;&gt;2)+($M$1279&lt;&gt;2)+($T$1279&lt;&gt;2)+($AA$1279&lt;&gt;2)+($AH$1279&lt;&gt;2)=0,2,IF((($F$1279&lt;&gt;2)*$F$1279+($M$1279&lt;&gt;2)*$M$1279+($T$1279&lt;&gt;2)*$T$1279+($AA$1279&lt;&gt;2)*$AA$1279+($AH$1279&lt;&gt;2)*$AH$1279)/(($F$1279&lt;&gt;2)+($M$1279&lt;&gt;2)+($T$1279&lt;&gt;2)+($AA$1279&lt;&gt;2)+($AH$1279&lt;&gt;2))&gt;=0.5,1,0))</f>
        <v/>
      </c>
      <c r="AP1279" s="8">
        <f>IF(($G$1279&lt;&gt;2)+($N$1279&lt;&gt;2)+($U$1279&lt;&gt;2)+($AB$1279&lt;&gt;2)+($AI$1279&lt;&gt;2)=0,2,IF((($G$1279&lt;&gt;2)*$G$1279+($N$1279&lt;&gt;2)*$N$1279+($U$1279&lt;&gt;2)*$U$1279+($AB$1279&lt;&gt;2)*$AB$1279+($AI$1279&lt;&gt;2)*$AI$1279)/(($G$1279&lt;&gt;2)+($N$1279&lt;&gt;2)+($U$1279&lt;&gt;2)+($AB$1279&lt;&gt;2)+($AI$1279&lt;&gt;2))&gt;=0.5,1,0))</f>
        <v/>
      </c>
      <c r="AR1279" s="16">
        <f>'Ground truth'!$B$8</f>
        <v/>
      </c>
      <c r="AS1279" s="16">
        <f>'Ground truth'!$C$8</f>
        <v/>
      </c>
      <c r="AT1279" s="16">
        <f>'Ground truth'!$D$8</f>
        <v/>
      </c>
      <c r="AU1279" s="16">
        <f>'Ground truth'!$E$8</f>
        <v/>
      </c>
      <c r="AV1279" s="16">
        <f>'Ground truth'!$F$8</f>
        <v/>
      </c>
      <c r="AW1279" s="16">
        <f>'Ground truth'!$G$8</f>
        <v/>
      </c>
    </row>
    <row r="1281">
      <c r="A1281" s="17" t="inlineStr">
        <is>
          <t>metrics — confident-only (unsure excluded from denominators)</t>
        </is>
      </c>
      <c r="B1281" s="10" t="inlineStr">
        <is>
          <t>run 1</t>
        </is>
      </c>
      <c r="C1281" s="10" t="inlineStr">
        <is>
          <t>run 2</t>
        </is>
      </c>
      <c r="D1281" s="10" t="inlineStr">
        <is>
          <t>run 3</t>
        </is>
      </c>
      <c r="E1281" s="10" t="inlineStr">
        <is>
          <t>run 4</t>
        </is>
      </c>
      <c r="F1281" s="10" t="inlineStr">
        <is>
          <t>run 5</t>
        </is>
      </c>
      <c r="G1281" s="10" t="inlineStr">
        <is>
          <t>avg-matrix</t>
        </is>
      </c>
      <c r="H1281" s="10" t="inlineStr">
        <is>
          <t>mean</t>
        </is>
      </c>
      <c r="I1281" s="10" t="inlineStr">
        <is>
          <t>std (pop.)</t>
        </is>
      </c>
      <c r="J1281" s="17" t="inlineStr">
        <is>
          <t>notes</t>
        </is>
      </c>
    </row>
    <row r="1282">
      <c r="A1282" s="7" t="inlineStr">
        <is>
          <t>TP</t>
        </is>
      </c>
      <c r="B1282" s="7">
        <f>SUMPRODUCT(($B$1274:$G$1279=1)*('Ground truth'!$B$3:$G$8=1))</f>
        <v/>
      </c>
      <c r="C1282" s="7">
        <f>SUMPRODUCT(($I$1274:$N$1279=1)*('Ground truth'!$B$3:$G$8=1))</f>
        <v/>
      </c>
      <c r="D1282" s="7">
        <f>SUMPRODUCT(($P$1274:$U$1279=1)*('Ground truth'!$B$3:$G$8=1))</f>
        <v/>
      </c>
      <c r="E1282" s="7">
        <f>SUMPRODUCT(($W$1274:$AB$1279=1)*('Ground truth'!$B$3:$G$8=1))</f>
        <v/>
      </c>
      <c r="F1282" s="7">
        <f>SUMPRODUCT(($AD$1274:$AI$1279=1)*('Ground truth'!$B$3:$G$8=1))</f>
        <v/>
      </c>
      <c r="G1282" s="7">
        <f>SUMPRODUCT(($AK$1274:$AP$1279=1)*('Ground truth'!$B$3:$G$8=1))</f>
        <v/>
      </c>
      <c r="H1282" s="12">
        <f>AVERAGE($B$1282:$F$1282)</f>
        <v/>
      </c>
      <c r="I1282" s="12">
        <f>STDEV.P($B$1282:$F$1282)</f>
        <v/>
      </c>
    </row>
    <row r="1283">
      <c r="A1283" s="7" t="inlineStr">
        <is>
          <t>TN</t>
        </is>
      </c>
      <c r="B1283" s="7">
        <f>SUMPRODUCT(($B$1274:$G$1279=0)*('Ground truth'!$B$3:$G$8=0))</f>
        <v/>
      </c>
      <c r="C1283" s="7">
        <f>SUMPRODUCT(($I$1274:$N$1279=0)*('Ground truth'!$B$3:$G$8=0))</f>
        <v/>
      </c>
      <c r="D1283" s="7">
        <f>SUMPRODUCT(($P$1274:$U$1279=0)*('Ground truth'!$B$3:$G$8=0))</f>
        <v/>
      </c>
      <c r="E1283" s="7">
        <f>SUMPRODUCT(($W$1274:$AB$1279=0)*('Ground truth'!$B$3:$G$8=0))</f>
        <v/>
      </c>
      <c r="F1283" s="7">
        <f>SUMPRODUCT(($AD$1274:$AI$1279=0)*('Ground truth'!$B$3:$G$8=0))</f>
        <v/>
      </c>
      <c r="G1283" s="7">
        <f>SUMPRODUCT(($AK$1274:$AP$1279=0)*('Ground truth'!$B$3:$G$8=0))</f>
        <v/>
      </c>
      <c r="H1283" s="12">
        <f>AVERAGE($B$1283:$F$1283)</f>
        <v/>
      </c>
      <c r="I1283" s="12">
        <f>STDEV.P($B$1283:$F$1283)</f>
        <v/>
      </c>
    </row>
    <row r="1284">
      <c r="A1284" s="7" t="inlineStr">
        <is>
          <t>FP</t>
        </is>
      </c>
      <c r="B1284" s="7">
        <f>SUMPRODUCT(($B$1274:$G$1279=1)*('Ground truth'!$B$3:$G$8=0))</f>
        <v/>
      </c>
      <c r="C1284" s="7">
        <f>SUMPRODUCT(($I$1274:$N$1279=1)*('Ground truth'!$B$3:$G$8=0))</f>
        <v/>
      </c>
      <c r="D1284" s="7">
        <f>SUMPRODUCT(($P$1274:$U$1279=1)*('Ground truth'!$B$3:$G$8=0))</f>
        <v/>
      </c>
      <c r="E1284" s="7">
        <f>SUMPRODUCT(($W$1274:$AB$1279=1)*('Ground truth'!$B$3:$G$8=0))</f>
        <v/>
      </c>
      <c r="F1284" s="7">
        <f>SUMPRODUCT(($AD$1274:$AI$1279=1)*('Ground truth'!$B$3:$G$8=0))</f>
        <v/>
      </c>
      <c r="G1284" s="7">
        <f>SUMPRODUCT(($AK$1274:$AP$1279=1)*('Ground truth'!$B$3:$G$8=0))</f>
        <v/>
      </c>
      <c r="H1284" s="12">
        <f>AVERAGE($B$1284:$F$1284)</f>
        <v/>
      </c>
      <c r="I1284" s="12">
        <f>STDEV.P($B$1284:$F$1284)</f>
        <v/>
      </c>
    </row>
    <row r="1285">
      <c r="A1285" s="7" t="inlineStr">
        <is>
          <t>FN</t>
        </is>
      </c>
      <c r="B1285" s="7">
        <f>SUMPRODUCT(($B$1274:$G$1279=0)*('Ground truth'!$B$3:$G$8=1))</f>
        <v/>
      </c>
      <c r="C1285" s="7">
        <f>SUMPRODUCT(($I$1274:$N$1279=0)*('Ground truth'!$B$3:$G$8=1))</f>
        <v/>
      </c>
      <c r="D1285" s="7">
        <f>SUMPRODUCT(($P$1274:$U$1279=0)*('Ground truth'!$B$3:$G$8=1))</f>
        <v/>
      </c>
      <c r="E1285" s="7">
        <f>SUMPRODUCT(($W$1274:$AB$1279=0)*('Ground truth'!$B$3:$G$8=1))</f>
        <v/>
      </c>
      <c r="F1285" s="7">
        <f>SUMPRODUCT(($AD$1274:$AI$1279=0)*('Ground truth'!$B$3:$G$8=1))</f>
        <v/>
      </c>
      <c r="G1285" s="7">
        <f>SUMPRODUCT(($AK$1274:$AP$1279=0)*('Ground truth'!$B$3:$G$8=1))</f>
        <v/>
      </c>
      <c r="H1285" s="12">
        <f>AVERAGE($B$1285:$F$1285)</f>
        <v/>
      </c>
      <c r="I1285" s="12">
        <f>STDEV.P($B$1285:$F$1285)</f>
        <v/>
      </c>
    </row>
    <row r="1286">
      <c r="A1286" s="4" t="inlineStr">
        <is>
          <t>Precision</t>
        </is>
      </c>
      <c r="B1286" s="12">
        <f>IFERROR($B$1282/($B$1282+$B$1284),0)</f>
        <v/>
      </c>
      <c r="C1286" s="12">
        <f>IFERROR($C$1282/($C$1282+$C$1284),0)</f>
        <v/>
      </c>
      <c r="D1286" s="12">
        <f>IFERROR($D$1282/($D$1282+$D$1284),0)</f>
        <v/>
      </c>
      <c r="E1286" s="12">
        <f>IFERROR($E$1282/($E$1282+$E$1284),0)</f>
        <v/>
      </c>
      <c r="F1286" s="12">
        <f>IFERROR($F$1282/($F$1282+$F$1284),0)</f>
        <v/>
      </c>
      <c r="G1286" s="12">
        <f>IFERROR($G$1282/($G$1282+$G$1284),0)</f>
        <v/>
      </c>
      <c r="H1286" s="18">
        <f>AVERAGE($B$1286:$F$1286)</f>
        <v/>
      </c>
      <c r="I1286" s="18">
        <f>STDEV.P($B$1286:$F$1286)</f>
        <v/>
      </c>
    </row>
    <row r="1287">
      <c r="A1287" s="4" t="inlineStr">
        <is>
          <t>Recall</t>
        </is>
      </c>
      <c r="B1287" s="12">
        <f>IFERROR($B$1282/($B$1282+$B$1285),0)</f>
        <v/>
      </c>
      <c r="C1287" s="12">
        <f>IFERROR($C$1282/($C$1282+$C$1285),0)</f>
        <v/>
      </c>
      <c r="D1287" s="12">
        <f>IFERROR($D$1282/($D$1282+$D$1285),0)</f>
        <v/>
      </c>
      <c r="E1287" s="12">
        <f>IFERROR($E$1282/($E$1282+$E$1285),0)</f>
        <v/>
      </c>
      <c r="F1287" s="12">
        <f>IFERROR($F$1282/($F$1282+$F$1285),0)</f>
        <v/>
      </c>
      <c r="G1287" s="12">
        <f>IFERROR($G$1282/($G$1282+$G$1285),0)</f>
        <v/>
      </c>
      <c r="H1287" s="18">
        <f>AVERAGE($B$1287:$F$1287)</f>
        <v/>
      </c>
      <c r="I1287" s="18">
        <f>STDEV.P($B$1287:$F$1287)</f>
        <v/>
      </c>
    </row>
    <row r="1288">
      <c r="A1288" s="4" t="inlineStr">
        <is>
          <t>F1</t>
        </is>
      </c>
      <c r="B1288" s="12">
        <f>IFERROR(2*$B$1286*$B$1287/($B$1286+$B$1287),0)</f>
        <v/>
      </c>
      <c r="C1288" s="12">
        <f>IFERROR(2*$C$1286*$C$1287/($C$1286+$C$1287),0)</f>
        <v/>
      </c>
      <c r="D1288" s="12">
        <f>IFERROR(2*$D$1286*$D$1287/($D$1286+$D$1287),0)</f>
        <v/>
      </c>
      <c r="E1288" s="12">
        <f>IFERROR(2*$E$1286*$E$1287/($E$1286+$E$1287),0)</f>
        <v/>
      </c>
      <c r="F1288" s="12">
        <f>IFERROR(2*$F$1286*$F$1287/($F$1286+$F$1287),0)</f>
        <v/>
      </c>
      <c r="G1288" s="12">
        <f>IFERROR(2*$G$1286*$G$1287/($G$1286+$G$1287),0)</f>
        <v/>
      </c>
      <c r="H1288" s="18">
        <f>AVERAGE($B$1288:$F$1288)</f>
        <v/>
      </c>
      <c r="I1288" s="18">
        <f>STDEV.P($B$1288:$F$1288)</f>
        <v/>
      </c>
    </row>
    <row r="1289">
      <c r="A1289" s="4" t="inlineStr">
        <is>
          <t>Accuracy</t>
        </is>
      </c>
      <c r="B1289" s="12">
        <f>IFERROR(($B$1282+$B$1283)/($B$1282+$B$1283+$B$1284+$B$1285),0)</f>
        <v/>
      </c>
      <c r="C1289" s="12">
        <f>IFERROR(($C$1282+$C$1283)/($C$1282+$C$1283+$C$1284+$C$1285),0)</f>
        <v/>
      </c>
      <c r="D1289" s="12">
        <f>IFERROR(($D$1282+$D$1283)/($D$1282+$D$1283+$D$1284+$D$1285),0)</f>
        <v/>
      </c>
      <c r="E1289" s="12">
        <f>IFERROR(($E$1282+$E$1283)/($E$1282+$E$1283+$E$1284+$E$1285),0)</f>
        <v/>
      </c>
      <c r="F1289" s="12">
        <f>IFERROR(($F$1282+$F$1283)/($F$1282+$F$1283+$F$1284+$F$1285),0)</f>
        <v/>
      </c>
      <c r="G1289" s="12">
        <f>IFERROR(($G$1282+$G$1283)/($G$1282+$G$1283+$G$1284+$G$1285),0)</f>
        <v/>
      </c>
      <c r="H1289" s="18">
        <f>AVERAGE($B$1289:$F$1289)</f>
        <v/>
      </c>
      <c r="I1289" s="18">
        <f>STDEV.P($B$1289:$F$1289)</f>
        <v/>
      </c>
    </row>
    <row r="1290">
      <c r="A1290" s="4" t="inlineStr">
        <is>
          <t>Edit distance</t>
        </is>
      </c>
      <c r="B1290" s="12">
        <f>SUMPRODUCT(ABS('Ground truth'!$B$3:$G$8-$B$1274:$G$1279))</f>
        <v/>
      </c>
      <c r="C1290" s="12">
        <f>SUMPRODUCT(ABS('Ground truth'!$B$3:$G$8-$I$1274:$N$1279))</f>
        <v/>
      </c>
      <c r="D1290" s="12">
        <f>SUMPRODUCT(ABS('Ground truth'!$B$3:$G$8-$P$1274:$U$1279))</f>
        <v/>
      </c>
      <c r="E1290" s="12">
        <f>SUMPRODUCT(ABS('Ground truth'!$B$3:$G$8-$W$1274:$AB$1279))</f>
        <v/>
      </c>
      <c r="F1290" s="12">
        <f>SUMPRODUCT(ABS('Ground truth'!$B$3:$G$8-$AD$1274:$AI$1279))</f>
        <v/>
      </c>
      <c r="G1290" s="12">
        <f>SUMPRODUCT(ABS('Ground truth'!$B$3:$G$8-$AK$1274:$AP$1279))</f>
        <v/>
      </c>
      <c r="H1290" s="18">
        <f>AVERAGE($B$1290:$F$1290)</f>
        <v/>
      </c>
      <c r="I1290" s="18">
        <f>STDEV.P($B$1290:$F$1290)</f>
        <v/>
      </c>
    </row>
    <row r="1291">
      <c r="A1291" s="4" t="inlineStr">
        <is>
          <t>Spectral distance</t>
        </is>
      </c>
      <c r="B1291" s="12">
        <f>SQRT(SUMPRODUCT(('Ground truth'!$J$3:$J$8-$B$1301:$B$1306)^2))</f>
        <v/>
      </c>
      <c r="C1291" s="12">
        <f>SQRT(SUMPRODUCT(('Ground truth'!$J$3:$J$8-$C$1301:$C$1306)^2))</f>
        <v/>
      </c>
      <c r="D1291" s="12">
        <f>SQRT(SUMPRODUCT(('Ground truth'!$J$3:$J$8-$D$1301:$D$1306)^2))</f>
        <v/>
      </c>
      <c r="E1291" s="12">
        <f>SQRT(SUMPRODUCT(('Ground truth'!$J$3:$J$8-$E$1301:$E$1306)^2))</f>
        <v/>
      </c>
      <c r="F1291" s="12">
        <f>SQRT(SUMPRODUCT(('Ground truth'!$J$3:$J$8-$F$1301:$F$1306)^2))</f>
        <v/>
      </c>
      <c r="G1291" s="12">
        <f>SQRT(SUMPRODUCT(('Ground truth'!$J$3:$J$8-$G$1301:$G$1306)^2))</f>
        <v/>
      </c>
      <c r="H1291" s="18">
        <f>AVERAGE($B$1291:$F$1291)</f>
        <v/>
      </c>
      <c r="I1291" s="18">
        <f>STDEV.P($B$1291:$F$1291)</f>
        <v/>
      </c>
    </row>
    <row r="1292">
      <c r="A1292" s="4" t="inlineStr">
        <is>
          <t>Unsure cells</t>
        </is>
      </c>
      <c r="B1292" s="7">
        <f>COUNTIF($B$1274:$G$1279,2)</f>
        <v/>
      </c>
      <c r="C1292" s="7">
        <f>COUNTIF($I$1274:$N$1279,2)</f>
        <v/>
      </c>
      <c r="D1292" s="7">
        <f>COUNTIF($P$1274:$U$1279,2)</f>
        <v/>
      </c>
      <c r="E1292" s="7">
        <f>COUNTIF($W$1274:$AB$1279,2)</f>
        <v/>
      </c>
      <c r="F1292" s="7">
        <f>COUNTIF($AD$1274:$AI$1279,2)</f>
        <v/>
      </c>
      <c r="G1292" s="7">
        <f>COUNTIF($AK$1274:$AP$1279,2)</f>
        <v/>
      </c>
      <c r="H1292" s="12">
        <f>AVERAGE($B$1292:$F$1292)</f>
        <v/>
      </c>
      <c r="I1292" s="12">
        <f>STDEV.P($B$1292:$F$1292)</f>
        <v/>
      </c>
    </row>
    <row r="1293">
      <c r="A1293" s="3" t="inlineStr">
        <is>
          <t>eigenvalues (real part, numpy order; pasted)</t>
        </is>
      </c>
    </row>
    <row r="1294">
      <c r="A1294" s="3" t="inlineStr">
        <is>
          <t xml:space="preserve">  λ1</t>
        </is>
      </c>
      <c r="B1294" s="19" t="n">
        <v>4.85895143523974</v>
      </c>
      <c r="C1294" s="19" t="n">
        <v>4.534418480423113</v>
      </c>
      <c r="D1294" s="19" t="n">
        <v>4.85895143523974</v>
      </c>
      <c r="E1294" s="19" t="n">
        <v>4.534418480423113</v>
      </c>
      <c r="F1294" s="19" t="n">
        <v>4.534418480423113</v>
      </c>
      <c r="G1294" s="19" t="n">
        <v>4.534418480423113</v>
      </c>
    </row>
    <row r="1295">
      <c r="A1295" s="3" t="inlineStr">
        <is>
          <t xml:space="preserve">  λ2</t>
        </is>
      </c>
      <c r="B1295" s="19" t="n">
        <v>1.779159070993388</v>
      </c>
      <c r="C1295" s="19" t="n">
        <v>2.082748288924859</v>
      </c>
      <c r="D1295" s="19" t="n">
        <v>1.779159070993388</v>
      </c>
      <c r="E1295" s="19" t="n">
        <v>2.082748288924859</v>
      </c>
      <c r="F1295" s="19" t="n">
        <v>2.082748288924859</v>
      </c>
      <c r="G1295" s="19" t="n">
        <v>2.082748288924859</v>
      </c>
    </row>
    <row r="1296">
      <c r="A1296" s="3" t="inlineStr">
        <is>
          <t xml:space="preserve">  λ3</t>
        </is>
      </c>
      <c r="B1296" s="19" t="n">
        <v>0.6208543684427105</v>
      </c>
      <c r="C1296" s="19" t="n">
        <v>0.5928546006786007</v>
      </c>
      <c r="D1296" s="19" t="n">
        <v>0.6208543684427105</v>
      </c>
      <c r="E1296" s="19" t="n">
        <v>0.5928546006786007</v>
      </c>
      <c r="F1296" s="19" t="n">
        <v>0.5928546006786007</v>
      </c>
      <c r="G1296" s="19" t="n">
        <v>0.5928546006786007</v>
      </c>
    </row>
    <row r="1297">
      <c r="A1297" s="3" t="inlineStr">
        <is>
          <t xml:space="preserve">  λ4</t>
        </is>
      </c>
      <c r="B1297" s="19" t="n">
        <v>-0.4758147350784146</v>
      </c>
      <c r="C1297" s="19" t="n">
        <v>-0.5110527852080763</v>
      </c>
      <c r="D1297" s="19" t="n">
        <v>-0.4758147350784146</v>
      </c>
      <c r="E1297" s="19" t="n">
        <v>-0.5110527852080763</v>
      </c>
      <c r="F1297" s="19" t="n">
        <v>-0.5110527852080763</v>
      </c>
      <c r="G1297" s="19" t="n">
        <v>-0.5110527852080763</v>
      </c>
    </row>
    <row r="1298">
      <c r="A1298" s="3" t="inlineStr">
        <is>
          <t xml:space="preserve">  λ5</t>
        </is>
      </c>
      <c r="B1298" s="19" t="n">
        <v>-0.7831501395974247</v>
      </c>
      <c r="C1298" s="19" t="n">
        <v>-0.6989685848185001</v>
      </c>
      <c r="D1298" s="19" t="n">
        <v>-0.7831501395974247</v>
      </c>
      <c r="E1298" s="19" t="n">
        <v>-0.6989685848185001</v>
      </c>
      <c r="F1298" s="19" t="n">
        <v>-0.6989685848185001</v>
      </c>
      <c r="G1298" s="19" t="n">
        <v>-0.6989685848185001</v>
      </c>
    </row>
    <row r="1299">
      <c r="A1299" s="3" t="inlineStr">
        <is>
          <t xml:space="preserve">  λ6</t>
        </is>
      </c>
      <c r="B1299" s="19" t="n">
        <v>-2.306783671319168e-17</v>
      </c>
      <c r="C1299" s="19" t="n">
        <v>0</v>
      </c>
      <c r="D1299" s="19" t="n">
        <v>-2.306783671319168e-17</v>
      </c>
      <c r="E1299" s="19" t="n">
        <v>0</v>
      </c>
      <c r="F1299" s="19" t="n">
        <v>0</v>
      </c>
      <c r="G1299" s="19" t="n">
        <v>0</v>
      </c>
    </row>
    <row r="1300">
      <c r="A1300" s="3" t="inlineStr">
        <is>
          <t>eigenvalues sorted desc (LARGE)</t>
        </is>
      </c>
    </row>
    <row r="1301">
      <c r="A1301" s="3" t="inlineStr">
        <is>
          <t xml:space="preserve">  λ(1)</t>
        </is>
      </c>
      <c r="B1301" s="19">
        <f>LARGE($B$1294:$B$1299,1)</f>
        <v/>
      </c>
      <c r="C1301" s="19">
        <f>LARGE($C$1294:$C$1299,1)</f>
        <v/>
      </c>
      <c r="D1301" s="19">
        <f>LARGE($D$1294:$D$1299,1)</f>
        <v/>
      </c>
      <c r="E1301" s="19">
        <f>LARGE($E$1294:$E$1299,1)</f>
        <v/>
      </c>
      <c r="F1301" s="19">
        <f>LARGE($F$1294:$F$1299,1)</f>
        <v/>
      </c>
      <c r="G1301" s="19">
        <f>LARGE($G$1294:$G$1299,1)</f>
        <v/>
      </c>
    </row>
    <row r="1302">
      <c r="A1302" s="3" t="inlineStr">
        <is>
          <t xml:space="preserve">  λ(2)</t>
        </is>
      </c>
      <c r="B1302" s="19">
        <f>LARGE($B$1294:$B$1299,2)</f>
        <v/>
      </c>
      <c r="C1302" s="19">
        <f>LARGE($C$1294:$C$1299,2)</f>
        <v/>
      </c>
      <c r="D1302" s="19">
        <f>LARGE($D$1294:$D$1299,2)</f>
        <v/>
      </c>
      <c r="E1302" s="19">
        <f>LARGE($E$1294:$E$1299,2)</f>
        <v/>
      </c>
      <c r="F1302" s="19">
        <f>LARGE($F$1294:$F$1299,2)</f>
        <v/>
      </c>
      <c r="G1302" s="19">
        <f>LARGE($G$1294:$G$1299,2)</f>
        <v/>
      </c>
    </row>
    <row r="1303">
      <c r="A1303" s="3" t="inlineStr">
        <is>
          <t xml:space="preserve">  λ(3)</t>
        </is>
      </c>
      <c r="B1303" s="19">
        <f>LARGE($B$1294:$B$1299,3)</f>
        <v/>
      </c>
      <c r="C1303" s="19">
        <f>LARGE($C$1294:$C$1299,3)</f>
        <v/>
      </c>
      <c r="D1303" s="19">
        <f>LARGE($D$1294:$D$1299,3)</f>
        <v/>
      </c>
      <c r="E1303" s="19">
        <f>LARGE($E$1294:$E$1299,3)</f>
        <v/>
      </c>
      <c r="F1303" s="19">
        <f>LARGE($F$1294:$F$1299,3)</f>
        <v/>
      </c>
      <c r="G1303" s="19">
        <f>LARGE($G$1294:$G$1299,3)</f>
        <v/>
      </c>
    </row>
    <row r="1304">
      <c r="A1304" s="3" t="inlineStr">
        <is>
          <t xml:space="preserve">  λ(4)</t>
        </is>
      </c>
      <c r="B1304" s="19">
        <f>LARGE($B$1294:$B$1299,4)</f>
        <v/>
      </c>
      <c r="C1304" s="19">
        <f>LARGE($C$1294:$C$1299,4)</f>
        <v/>
      </c>
      <c r="D1304" s="19">
        <f>LARGE($D$1294:$D$1299,4)</f>
        <v/>
      </c>
      <c r="E1304" s="19">
        <f>LARGE($E$1294:$E$1299,4)</f>
        <v/>
      </c>
      <c r="F1304" s="19">
        <f>LARGE($F$1294:$F$1299,4)</f>
        <v/>
      </c>
      <c r="G1304" s="19">
        <f>LARGE($G$1294:$G$1299,4)</f>
        <v/>
      </c>
    </row>
    <row r="1305">
      <c r="A1305" s="3" t="inlineStr">
        <is>
          <t xml:space="preserve">  λ(5)</t>
        </is>
      </c>
      <c r="B1305" s="19">
        <f>LARGE($B$1294:$B$1299,5)</f>
        <v/>
      </c>
      <c r="C1305" s="19">
        <f>LARGE($C$1294:$C$1299,5)</f>
        <v/>
      </c>
      <c r="D1305" s="19">
        <f>LARGE($D$1294:$D$1299,5)</f>
        <v/>
      </c>
      <c r="E1305" s="19">
        <f>LARGE($E$1294:$E$1299,5)</f>
        <v/>
      </c>
      <c r="F1305" s="19">
        <f>LARGE($F$1294:$F$1299,5)</f>
        <v/>
      </c>
      <c r="G1305" s="19">
        <f>LARGE($G$1294:$G$1299,5)</f>
        <v/>
      </c>
    </row>
    <row r="1306">
      <c r="A1306" s="3" t="inlineStr">
        <is>
          <t xml:space="preserve">  λ(6)</t>
        </is>
      </c>
      <c r="B1306" s="19">
        <f>LARGE($B$1294:$B$1299,6)</f>
        <v/>
      </c>
      <c r="C1306" s="19">
        <f>LARGE($C$1294:$C$1299,6)</f>
        <v/>
      </c>
      <c r="D1306" s="19">
        <f>LARGE($D$1294:$D$1299,6)</f>
        <v/>
      </c>
      <c r="E1306" s="19">
        <f>LARGE($E$1294:$E$1299,6)</f>
        <v/>
      </c>
      <c r="F1306" s="19">
        <f>LARGE($F$1294:$F$1299,6)</f>
        <v/>
      </c>
      <c r="G1306" s="19">
        <f>LARGE($G$1294:$G$1299,6)</f>
        <v/>
      </c>
    </row>
    <row r="1307">
      <c r="A1307" s="3" t="inlineStr">
        <is>
          <t>check: Σeig − trace (→0)</t>
        </is>
      </c>
      <c r="B1307" s="3">
        <f>ROUND(SUM($B$1294:$B$1299)-($B$1274+$C$1275+$D$1276+$E$1277+$F$1278+$G$1279),6)</f>
        <v/>
      </c>
      <c r="C1307" s="3">
        <f>ROUND(SUM($C$1294:$C$1299)-($I$1274+$J$1275+$K$1276+$L$1277+$M$1278+$N$1279),6)</f>
        <v/>
      </c>
      <c r="D1307" s="3">
        <f>ROUND(SUM($D$1294:$D$1299)-($P$1274+$Q$1275+$R$1276+$S$1277+$T$1278+$U$1279),6)</f>
        <v/>
      </c>
      <c r="E1307" s="3">
        <f>ROUND(SUM($E$1294:$E$1299)-($W$1274+$X$1275+$Y$1276+$Z$1277+$AA$1278+$AB$1279),6)</f>
        <v/>
      </c>
      <c r="F1307" s="3">
        <f>ROUND(SUM($F$1294:$F$1299)-($AD$1274+$AE$1275+$AF$1276+$AG$1277+$AH$1278+$AI$1279),6)</f>
        <v/>
      </c>
      <c r="G1307" s="3">
        <f>ROUND(SUM($G$1294:$G$1299)-($AK$1274+$AL$1275+$AM$1276+$AN$1277+$AO$1278+$AP$1279),6)</f>
        <v/>
      </c>
    </row>
    <row r="1308">
      <c r="A1308" s="3" t="inlineStr">
        <is>
          <t>check: Πeig − det (→0)</t>
        </is>
      </c>
      <c r="B1308" s="3">
        <f>ROUND(MDETERM($B$1274:$G$1279)-PRODUCT($B$1294:$B$1299),6)</f>
        <v/>
      </c>
      <c r="C1308" s="3">
        <f>ROUND(MDETERM($I$1274:$N$1279)-PRODUCT($C$1294:$C$1299),6)</f>
        <v/>
      </c>
      <c r="D1308" s="3">
        <f>ROUND(MDETERM($P$1274:$U$1279)-PRODUCT($D$1294:$D$1299),6)</f>
        <v/>
      </c>
      <c r="E1308" s="3">
        <f>ROUND(MDETERM($W$1274:$AB$1279)-PRODUCT($E$1294:$E$1299),6)</f>
        <v/>
      </c>
      <c r="F1308" s="3">
        <f>ROUND(MDETERM($AD$1274:$AI$1279)-PRODUCT($F$1294:$F$1299),6)</f>
        <v/>
      </c>
      <c r="G1308" s="3">
        <f>ROUND(MDETERM($AK$1274:$AP$1279)-PRODUCT($G$1294:$G$1299),6)</f>
        <v/>
      </c>
    </row>
    <row r="1309">
      <c r="A1309" s="3" t="inlineStr">
        <is>
          <t>complex eigenvalues?</t>
        </is>
      </c>
      <c r="B1309" s="3" t="inlineStr"/>
      <c r="C1309" s="3" t="inlineStr"/>
      <c r="D1309" s="3" t="inlineStr"/>
      <c r="E1309" s="3" t="inlineStr"/>
      <c r="F1309" s="3" t="inlineStr"/>
      <c r="G1309" s="3" t="inlineStr"/>
    </row>
    <row r="1310">
      <c r="A1310" s="3" t="inlineStr">
        <is>
          <t>check: det(M − λᵢI) per sorted λ (→0)</t>
        </is>
      </c>
    </row>
    <row r="1311">
      <c r="A1311" s="3" t="inlineStr">
        <is>
          <t xml:space="preserve">  det(M − λ(1)I)</t>
        </is>
      </c>
      <c r="B1311" s="3">
        <f t="array" ref="B1311">ROUND(MDETERM($B$1274:$G$1279-$B$1301*MUNIT(6)),6)</f>
        <v/>
      </c>
      <c r="C1311" s="3">
        <f t="array" ref="C1311">ROUND(MDETERM($I$1274:$N$1279-$C$1301*MUNIT(6)),6)</f>
        <v/>
      </c>
      <c r="D1311" s="3">
        <f t="array" ref="D1311">ROUND(MDETERM($P$1274:$U$1279-$D$1301*MUNIT(6)),6)</f>
        <v/>
      </c>
      <c r="E1311" s="3">
        <f t="array" ref="E1311">ROUND(MDETERM($W$1274:$AB$1279-$E$1301*MUNIT(6)),6)</f>
        <v/>
      </c>
      <c r="F1311" s="3">
        <f t="array" ref="F1311">ROUND(MDETERM($AD$1274:$AI$1279-$F$1301*MUNIT(6)),6)</f>
        <v/>
      </c>
      <c r="G1311" s="3">
        <f t="array" ref="G1311">ROUND(MDETERM($AK$1274:$AP$1279-$G$1301*MUNIT(6)),6)</f>
        <v/>
      </c>
    </row>
    <row r="1312">
      <c r="A1312" s="3" t="inlineStr">
        <is>
          <t xml:space="preserve">  det(M − λ(2)I)</t>
        </is>
      </c>
      <c r="B1312" s="3">
        <f t="array" ref="B1312">ROUND(MDETERM($B$1274:$G$1279-$B$1302*MUNIT(6)),6)</f>
        <v/>
      </c>
      <c r="C1312" s="3">
        <f t="array" ref="C1312">ROUND(MDETERM($I$1274:$N$1279-$C$1302*MUNIT(6)),6)</f>
        <v/>
      </c>
      <c r="D1312" s="3">
        <f t="array" ref="D1312">ROUND(MDETERM($P$1274:$U$1279-$D$1302*MUNIT(6)),6)</f>
        <v/>
      </c>
      <c r="E1312" s="3">
        <f t="array" ref="E1312">ROUND(MDETERM($W$1274:$AB$1279-$E$1302*MUNIT(6)),6)</f>
        <v/>
      </c>
      <c r="F1312" s="3">
        <f t="array" ref="F1312">ROUND(MDETERM($AD$1274:$AI$1279-$F$1302*MUNIT(6)),6)</f>
        <v/>
      </c>
      <c r="G1312" s="3">
        <f t="array" ref="G1312">ROUND(MDETERM($AK$1274:$AP$1279-$G$1302*MUNIT(6)),6)</f>
        <v/>
      </c>
    </row>
    <row r="1313">
      <c r="A1313" s="3" t="inlineStr">
        <is>
          <t xml:space="preserve">  det(M − λ(3)I)</t>
        </is>
      </c>
      <c r="B1313" s="3">
        <f t="array" ref="B1313">ROUND(MDETERM($B$1274:$G$1279-$B$1303*MUNIT(6)),6)</f>
        <v/>
      </c>
      <c r="C1313" s="3">
        <f t="array" ref="C1313">ROUND(MDETERM($I$1274:$N$1279-$C$1303*MUNIT(6)),6)</f>
        <v/>
      </c>
      <c r="D1313" s="3">
        <f t="array" ref="D1313">ROUND(MDETERM($P$1274:$U$1279-$D$1303*MUNIT(6)),6)</f>
        <v/>
      </c>
      <c r="E1313" s="3">
        <f t="array" ref="E1313">ROUND(MDETERM($W$1274:$AB$1279-$E$1303*MUNIT(6)),6)</f>
        <v/>
      </c>
      <c r="F1313" s="3">
        <f t="array" ref="F1313">ROUND(MDETERM($AD$1274:$AI$1279-$F$1303*MUNIT(6)),6)</f>
        <v/>
      </c>
      <c r="G1313" s="3">
        <f t="array" ref="G1313">ROUND(MDETERM($AK$1274:$AP$1279-$G$1303*MUNIT(6)),6)</f>
        <v/>
      </c>
    </row>
    <row r="1314">
      <c r="A1314" s="3" t="inlineStr">
        <is>
          <t xml:space="preserve">  det(M − λ(4)I)</t>
        </is>
      </c>
      <c r="B1314" s="3">
        <f t="array" ref="B1314">ROUND(MDETERM($B$1274:$G$1279-$B$1304*MUNIT(6)),6)</f>
        <v/>
      </c>
      <c r="C1314" s="3">
        <f t="array" ref="C1314">ROUND(MDETERM($I$1274:$N$1279-$C$1304*MUNIT(6)),6)</f>
        <v/>
      </c>
      <c r="D1314" s="3">
        <f t="array" ref="D1314">ROUND(MDETERM($P$1274:$U$1279-$D$1304*MUNIT(6)),6)</f>
        <v/>
      </c>
      <c r="E1314" s="3">
        <f t="array" ref="E1314">ROUND(MDETERM($W$1274:$AB$1279-$E$1304*MUNIT(6)),6)</f>
        <v/>
      </c>
      <c r="F1314" s="3">
        <f t="array" ref="F1314">ROUND(MDETERM($AD$1274:$AI$1279-$F$1304*MUNIT(6)),6)</f>
        <v/>
      </c>
      <c r="G1314" s="3">
        <f t="array" ref="G1314">ROUND(MDETERM($AK$1274:$AP$1279-$G$1304*MUNIT(6)),6)</f>
        <v/>
      </c>
    </row>
    <row r="1315">
      <c r="A1315" s="3" t="inlineStr">
        <is>
          <t xml:space="preserve">  det(M − λ(5)I)</t>
        </is>
      </c>
      <c r="B1315" s="3">
        <f t="array" ref="B1315">ROUND(MDETERM($B$1274:$G$1279-$B$1305*MUNIT(6)),6)</f>
        <v/>
      </c>
      <c r="C1315" s="3">
        <f t="array" ref="C1315">ROUND(MDETERM($I$1274:$N$1279-$C$1305*MUNIT(6)),6)</f>
        <v/>
      </c>
      <c r="D1315" s="3">
        <f t="array" ref="D1315">ROUND(MDETERM($P$1274:$U$1279-$D$1305*MUNIT(6)),6)</f>
        <v/>
      </c>
      <c r="E1315" s="3">
        <f t="array" ref="E1315">ROUND(MDETERM($W$1274:$AB$1279-$E$1305*MUNIT(6)),6)</f>
        <v/>
      </c>
      <c r="F1315" s="3">
        <f t="array" ref="F1315">ROUND(MDETERM($AD$1274:$AI$1279-$F$1305*MUNIT(6)),6)</f>
        <v/>
      </c>
      <c r="G1315" s="3">
        <f t="array" ref="G1315">ROUND(MDETERM($AK$1274:$AP$1279-$G$1305*MUNIT(6)),6)</f>
        <v/>
      </c>
    </row>
    <row r="1316">
      <c r="A1316" s="3" t="inlineStr">
        <is>
          <t xml:space="preserve">  det(M − λ(6)I)</t>
        </is>
      </c>
      <c r="B1316" s="3">
        <f t="array" ref="B1316">ROUND(MDETERM($B$1274:$G$1279-$B$1306*MUNIT(6)),6)</f>
        <v/>
      </c>
      <c r="C1316" s="3">
        <f t="array" ref="C1316">ROUND(MDETERM($I$1274:$N$1279-$C$1306*MUNIT(6)),6)</f>
        <v/>
      </c>
      <c r="D1316" s="3">
        <f t="array" ref="D1316">ROUND(MDETERM($P$1274:$U$1279-$D$1306*MUNIT(6)),6)</f>
        <v/>
      </c>
      <c r="E1316" s="3">
        <f t="array" ref="E1316">ROUND(MDETERM($W$1274:$AB$1279-$E$1306*MUNIT(6)),6)</f>
        <v/>
      </c>
      <c r="F1316" s="3">
        <f t="array" ref="F1316">ROUND(MDETERM($AD$1274:$AI$1279-$F$1306*MUNIT(6)),6)</f>
        <v/>
      </c>
      <c r="G1316" s="3">
        <f t="array" ref="G1316">ROUND(MDETERM($AK$1274:$AP$1279-$G$1306*MUNIT(6)),6)</f>
        <v/>
      </c>
    </row>
    <row r="1320" ht="16" customHeight="1">
      <c r="A1320" s="14" t="inlineStr">
        <is>
          <t>RAG R2-R3 | mixtral:8x22b</t>
        </is>
      </c>
      <c r="B1320" s="9" t="inlineStr">
        <is>
          <t>run 1 (raw, pasted)</t>
        </is>
      </c>
      <c r="I1320" s="9" t="inlineStr">
        <is>
          <t>run 2 (raw, pasted)</t>
        </is>
      </c>
      <c r="P1320" s="9" t="inlineStr">
        <is>
          <t>run 3 (raw, pasted)</t>
        </is>
      </c>
      <c r="W1320" s="9" t="inlineStr">
        <is>
          <t>run 4 (raw, pasted)</t>
        </is>
      </c>
      <c r="AD1320" s="9" t="inlineStr">
        <is>
          <t>run 5 (raw, pasted)</t>
        </is>
      </c>
      <c r="AK1320" s="9" t="inlineStr">
        <is>
          <t>Step2 average matrix (formula)</t>
        </is>
      </c>
      <c r="AR1320" s="9" t="inlineStr">
        <is>
          <t>ground truth (reference)</t>
        </is>
      </c>
    </row>
    <row r="1321" ht="60" customHeight="1">
      <c r="B1321" s="15" t="inlineStr">
        <is>
          <t>Spacecraft</t>
        </is>
      </c>
      <c r="C1321" s="15" t="inlineStr">
        <is>
          <t>Guidance, Navigation, and Control (GNC) Subsystem</t>
        </is>
      </c>
      <c r="D1321" s="15" t="inlineStr">
        <is>
          <t>Propulsion Subsystem</t>
        </is>
      </c>
      <c r="E1321" s="15" t="inlineStr">
        <is>
          <t>Power Subsystem</t>
        </is>
      </c>
      <c r="F1321" s="15" t="inlineStr">
        <is>
          <t>Reaction Wheel</t>
        </is>
      </c>
      <c r="G1321" s="15" t="inlineStr">
        <is>
          <t>GNC Software</t>
        </is>
      </c>
      <c r="I1321" s="15" t="inlineStr">
        <is>
          <t>Spacecraft</t>
        </is>
      </c>
      <c r="J1321" s="15" t="inlineStr">
        <is>
          <t>Guidance, Navigation, and Control (GNC) Subsystem</t>
        </is>
      </c>
      <c r="K1321" s="15" t="inlineStr">
        <is>
          <t>Propulsion Subsystem</t>
        </is>
      </c>
      <c r="L1321" s="15" t="inlineStr">
        <is>
          <t>Power Subsystem</t>
        </is>
      </c>
      <c r="M1321" s="15" t="inlineStr">
        <is>
          <t>Reaction Wheel</t>
        </is>
      </c>
      <c r="N1321" s="15" t="inlineStr">
        <is>
          <t>GNC Software</t>
        </is>
      </c>
      <c r="P1321" s="15" t="inlineStr">
        <is>
          <t>Spacecraft</t>
        </is>
      </c>
      <c r="Q1321" s="15" t="inlineStr">
        <is>
          <t>Guidance, Navigation, and Control (GNC) Subsystem</t>
        </is>
      </c>
      <c r="R1321" s="15" t="inlineStr">
        <is>
          <t>Propulsion Subsystem</t>
        </is>
      </c>
      <c r="S1321" s="15" t="inlineStr">
        <is>
          <t>Power Subsystem</t>
        </is>
      </c>
      <c r="T1321" s="15" t="inlineStr">
        <is>
          <t>Reaction Wheel</t>
        </is>
      </c>
      <c r="U1321" s="15" t="inlineStr">
        <is>
          <t>GNC Software</t>
        </is>
      </c>
      <c r="W1321" s="15" t="inlineStr">
        <is>
          <t>Spacecraft</t>
        </is>
      </c>
      <c r="X1321" s="15" t="inlineStr">
        <is>
          <t>Guidance, Navigation, and Control (GNC) Subsystem</t>
        </is>
      </c>
      <c r="Y1321" s="15" t="inlineStr">
        <is>
          <t>Propulsion Subsystem</t>
        </is>
      </c>
      <c r="Z1321" s="15" t="inlineStr">
        <is>
          <t>Power Subsystem</t>
        </is>
      </c>
      <c r="AA1321" s="15" t="inlineStr">
        <is>
          <t>Reaction Wheel</t>
        </is>
      </c>
      <c r="AB1321" s="15" t="inlineStr">
        <is>
          <t>GNC Software</t>
        </is>
      </c>
      <c r="AD1321" s="15" t="inlineStr">
        <is>
          <t>Spacecraft</t>
        </is>
      </c>
      <c r="AE1321" s="15" t="inlineStr">
        <is>
          <t>Guidance, Navigation, and Control (GNC) Subsystem</t>
        </is>
      </c>
      <c r="AF1321" s="15" t="inlineStr">
        <is>
          <t>Propulsion Subsystem</t>
        </is>
      </c>
      <c r="AG1321" s="15" t="inlineStr">
        <is>
          <t>Power Subsystem</t>
        </is>
      </c>
      <c r="AH1321" s="15" t="inlineStr">
        <is>
          <t>Reaction Wheel</t>
        </is>
      </c>
      <c r="AI1321" s="15" t="inlineStr">
        <is>
          <t>GNC Software</t>
        </is>
      </c>
      <c r="AK1321" s="15" t="inlineStr">
        <is>
          <t>Spacecraft</t>
        </is>
      </c>
      <c r="AL1321" s="15" t="inlineStr">
        <is>
          <t>Guidance, Navigation, and Control (GNC) Subsystem</t>
        </is>
      </c>
      <c r="AM1321" s="15" t="inlineStr">
        <is>
          <t>Propulsion Subsystem</t>
        </is>
      </c>
      <c r="AN1321" s="15" t="inlineStr">
        <is>
          <t>Power Subsystem</t>
        </is>
      </c>
      <c r="AO1321" s="15" t="inlineStr">
        <is>
          <t>Reaction Wheel</t>
        </is>
      </c>
      <c r="AP1321" s="15" t="inlineStr">
        <is>
          <t>GNC Software</t>
        </is>
      </c>
    </row>
    <row r="1322">
      <c r="A1322" s="3" t="inlineStr">
        <is>
          <t>Spacecraft</t>
        </is>
      </c>
      <c r="B1322" s="8" t="n">
        <v>1</v>
      </c>
      <c r="C1322" s="8" t="n">
        <v>1</v>
      </c>
      <c r="D1322" s="8" t="n">
        <v>1</v>
      </c>
      <c r="E1322" s="8" t="n">
        <v>1</v>
      </c>
      <c r="F1322" s="8" t="n">
        <v>1</v>
      </c>
      <c r="G1322" s="8" t="n">
        <v>1</v>
      </c>
      <c r="I1322" s="8" t="n">
        <v>1</v>
      </c>
      <c r="J1322" s="8" t="n">
        <v>1</v>
      </c>
      <c r="K1322" s="8" t="n">
        <v>1</v>
      </c>
      <c r="L1322" s="8" t="n">
        <v>1</v>
      </c>
      <c r="M1322" s="8" t="n">
        <v>1</v>
      </c>
      <c r="N1322" s="8" t="n">
        <v>1</v>
      </c>
      <c r="P1322" s="8" t="n">
        <v>1</v>
      </c>
      <c r="Q1322" s="8" t="n">
        <v>1</v>
      </c>
      <c r="R1322" s="8" t="n">
        <v>1</v>
      </c>
      <c r="S1322" s="8" t="n">
        <v>1</v>
      </c>
      <c r="T1322" s="8" t="n">
        <v>1</v>
      </c>
      <c r="U1322" s="8" t="n">
        <v>1</v>
      </c>
      <c r="W1322" s="8" t="n">
        <v>1</v>
      </c>
      <c r="X1322" s="8" t="n">
        <v>1</v>
      </c>
      <c r="Y1322" s="8" t="n">
        <v>1</v>
      </c>
      <c r="Z1322" s="8" t="n">
        <v>1</v>
      </c>
      <c r="AA1322" s="8" t="n">
        <v>1</v>
      </c>
      <c r="AB1322" s="8" t="n">
        <v>1</v>
      </c>
      <c r="AD1322" s="8" t="n">
        <v>1</v>
      </c>
      <c r="AE1322" s="8" t="n">
        <v>1</v>
      </c>
      <c r="AF1322" s="8" t="n">
        <v>1</v>
      </c>
      <c r="AG1322" s="8" t="n">
        <v>1</v>
      </c>
      <c r="AH1322" s="8" t="n">
        <v>1</v>
      </c>
      <c r="AI1322" s="8" t="n">
        <v>1</v>
      </c>
      <c r="AK1322" s="8">
        <f>IF(($B$1322&lt;&gt;2)+($I$1322&lt;&gt;2)+($P$1322&lt;&gt;2)+($W$1322&lt;&gt;2)+($AD$1322&lt;&gt;2)=0,2,IF((($B$1322&lt;&gt;2)*$B$1322+($I$1322&lt;&gt;2)*$I$1322+($P$1322&lt;&gt;2)*$P$1322+($W$1322&lt;&gt;2)*$W$1322+($AD$1322&lt;&gt;2)*$AD$1322)/(($B$1322&lt;&gt;2)+($I$1322&lt;&gt;2)+($P$1322&lt;&gt;2)+($W$1322&lt;&gt;2)+($AD$1322&lt;&gt;2))&gt;=0.5,1,0))</f>
        <v/>
      </c>
      <c r="AL1322" s="8">
        <f>IF(($C$1322&lt;&gt;2)+($J$1322&lt;&gt;2)+($Q$1322&lt;&gt;2)+($X$1322&lt;&gt;2)+($AE$1322&lt;&gt;2)=0,2,IF((($C$1322&lt;&gt;2)*$C$1322+($J$1322&lt;&gt;2)*$J$1322+($Q$1322&lt;&gt;2)*$Q$1322+($X$1322&lt;&gt;2)*$X$1322+($AE$1322&lt;&gt;2)*$AE$1322)/(($C$1322&lt;&gt;2)+($J$1322&lt;&gt;2)+($Q$1322&lt;&gt;2)+($X$1322&lt;&gt;2)+($AE$1322&lt;&gt;2))&gt;=0.5,1,0))</f>
        <v/>
      </c>
      <c r="AM1322" s="8">
        <f>IF(($D$1322&lt;&gt;2)+($K$1322&lt;&gt;2)+($R$1322&lt;&gt;2)+($Y$1322&lt;&gt;2)+($AF$1322&lt;&gt;2)=0,2,IF((($D$1322&lt;&gt;2)*$D$1322+($K$1322&lt;&gt;2)*$K$1322+($R$1322&lt;&gt;2)*$R$1322+($Y$1322&lt;&gt;2)*$Y$1322+($AF$1322&lt;&gt;2)*$AF$1322)/(($D$1322&lt;&gt;2)+($K$1322&lt;&gt;2)+($R$1322&lt;&gt;2)+($Y$1322&lt;&gt;2)+($AF$1322&lt;&gt;2))&gt;=0.5,1,0))</f>
        <v/>
      </c>
      <c r="AN1322" s="8">
        <f>IF(($E$1322&lt;&gt;2)+($L$1322&lt;&gt;2)+($S$1322&lt;&gt;2)+($Z$1322&lt;&gt;2)+($AG$1322&lt;&gt;2)=0,2,IF((($E$1322&lt;&gt;2)*$E$1322+($L$1322&lt;&gt;2)*$L$1322+($S$1322&lt;&gt;2)*$S$1322+($Z$1322&lt;&gt;2)*$Z$1322+($AG$1322&lt;&gt;2)*$AG$1322)/(($E$1322&lt;&gt;2)+($L$1322&lt;&gt;2)+($S$1322&lt;&gt;2)+($Z$1322&lt;&gt;2)+($AG$1322&lt;&gt;2))&gt;=0.5,1,0))</f>
        <v/>
      </c>
      <c r="AO1322" s="8">
        <f>IF(($F$1322&lt;&gt;2)+($M$1322&lt;&gt;2)+($T$1322&lt;&gt;2)+($AA$1322&lt;&gt;2)+($AH$1322&lt;&gt;2)=0,2,IF((($F$1322&lt;&gt;2)*$F$1322+($M$1322&lt;&gt;2)*$M$1322+($T$1322&lt;&gt;2)*$T$1322+($AA$1322&lt;&gt;2)*$AA$1322+($AH$1322&lt;&gt;2)*$AH$1322)/(($F$1322&lt;&gt;2)+($M$1322&lt;&gt;2)+($T$1322&lt;&gt;2)+($AA$1322&lt;&gt;2)+($AH$1322&lt;&gt;2))&gt;=0.5,1,0))</f>
        <v/>
      </c>
      <c r="AP1322" s="8">
        <f>IF(($G$1322&lt;&gt;2)+($N$1322&lt;&gt;2)+($U$1322&lt;&gt;2)+($AB$1322&lt;&gt;2)+($AI$1322&lt;&gt;2)=0,2,IF((($G$1322&lt;&gt;2)*$G$1322+($N$1322&lt;&gt;2)*$N$1322+($U$1322&lt;&gt;2)*$U$1322+($AB$1322&lt;&gt;2)*$AB$1322+($AI$1322&lt;&gt;2)*$AI$1322)/(($G$1322&lt;&gt;2)+($N$1322&lt;&gt;2)+($U$1322&lt;&gt;2)+($AB$1322&lt;&gt;2)+($AI$1322&lt;&gt;2))&gt;=0.5,1,0))</f>
        <v/>
      </c>
      <c r="AR1322" s="16">
        <f>'Ground truth'!$B$3</f>
        <v/>
      </c>
      <c r="AS1322" s="16">
        <f>'Ground truth'!$C$3</f>
        <v/>
      </c>
      <c r="AT1322" s="16">
        <f>'Ground truth'!$D$3</f>
        <v/>
      </c>
      <c r="AU1322" s="16">
        <f>'Ground truth'!$E$3</f>
        <v/>
      </c>
      <c r="AV1322" s="16">
        <f>'Ground truth'!$F$3</f>
        <v/>
      </c>
      <c r="AW1322" s="16">
        <f>'Ground truth'!$G$3</f>
        <v/>
      </c>
    </row>
    <row r="1323">
      <c r="A1323" s="3" t="inlineStr">
        <is>
          <t>Guidance, Navigation, and Control (GNC) Subsystem</t>
        </is>
      </c>
      <c r="B1323" s="8" t="n">
        <v>1</v>
      </c>
      <c r="C1323" s="8" t="n">
        <v>1</v>
      </c>
      <c r="D1323" s="8" t="n">
        <v>0</v>
      </c>
      <c r="E1323" s="8" t="n">
        <v>1</v>
      </c>
      <c r="F1323" s="8" t="n">
        <v>1</v>
      </c>
      <c r="G1323" s="8" t="n">
        <v>1</v>
      </c>
      <c r="I1323" s="8" t="n">
        <v>1</v>
      </c>
      <c r="J1323" s="8" t="n">
        <v>1</v>
      </c>
      <c r="K1323" s="8" t="n">
        <v>1</v>
      </c>
      <c r="L1323" s="8" t="n">
        <v>0</v>
      </c>
      <c r="M1323" s="8" t="n">
        <v>1</v>
      </c>
      <c r="N1323" s="8" t="n">
        <v>1</v>
      </c>
      <c r="P1323" s="8" t="n">
        <v>1</v>
      </c>
      <c r="Q1323" s="8" t="n">
        <v>1</v>
      </c>
      <c r="R1323" s="8" t="n">
        <v>1</v>
      </c>
      <c r="S1323" s="8" t="n">
        <v>0</v>
      </c>
      <c r="T1323" s="8" t="n">
        <v>1</v>
      </c>
      <c r="U1323" s="8" t="n">
        <v>1</v>
      </c>
      <c r="W1323" s="8" t="n">
        <v>1</v>
      </c>
      <c r="X1323" s="8" t="n">
        <v>1</v>
      </c>
      <c r="Y1323" s="8" t="n">
        <v>1</v>
      </c>
      <c r="Z1323" s="8" t="n">
        <v>0</v>
      </c>
      <c r="AA1323" s="8" t="n">
        <v>1</v>
      </c>
      <c r="AB1323" s="8" t="n">
        <v>1</v>
      </c>
      <c r="AD1323" s="8" t="n">
        <v>1</v>
      </c>
      <c r="AE1323" s="8" t="n">
        <v>1</v>
      </c>
      <c r="AF1323" s="8" t="n">
        <v>1</v>
      </c>
      <c r="AG1323" s="8" t="n">
        <v>0</v>
      </c>
      <c r="AH1323" s="8" t="n">
        <v>1</v>
      </c>
      <c r="AI1323" s="8" t="n">
        <v>1</v>
      </c>
      <c r="AK1323" s="8">
        <f>IF(($B$1323&lt;&gt;2)+($I$1323&lt;&gt;2)+($P$1323&lt;&gt;2)+($W$1323&lt;&gt;2)+($AD$1323&lt;&gt;2)=0,2,IF((($B$1323&lt;&gt;2)*$B$1323+($I$1323&lt;&gt;2)*$I$1323+($P$1323&lt;&gt;2)*$P$1323+($W$1323&lt;&gt;2)*$W$1323+($AD$1323&lt;&gt;2)*$AD$1323)/(($B$1323&lt;&gt;2)+($I$1323&lt;&gt;2)+($P$1323&lt;&gt;2)+($W$1323&lt;&gt;2)+($AD$1323&lt;&gt;2))&gt;=0.5,1,0))</f>
        <v/>
      </c>
      <c r="AL1323" s="8">
        <f>IF(($C$1323&lt;&gt;2)+($J$1323&lt;&gt;2)+($Q$1323&lt;&gt;2)+($X$1323&lt;&gt;2)+($AE$1323&lt;&gt;2)=0,2,IF((($C$1323&lt;&gt;2)*$C$1323+($J$1323&lt;&gt;2)*$J$1323+($Q$1323&lt;&gt;2)*$Q$1323+($X$1323&lt;&gt;2)*$X$1323+($AE$1323&lt;&gt;2)*$AE$1323)/(($C$1323&lt;&gt;2)+($J$1323&lt;&gt;2)+($Q$1323&lt;&gt;2)+($X$1323&lt;&gt;2)+($AE$1323&lt;&gt;2))&gt;=0.5,1,0))</f>
        <v/>
      </c>
      <c r="AM1323" s="8">
        <f>IF(($D$1323&lt;&gt;2)+($K$1323&lt;&gt;2)+($R$1323&lt;&gt;2)+($Y$1323&lt;&gt;2)+($AF$1323&lt;&gt;2)=0,2,IF((($D$1323&lt;&gt;2)*$D$1323+($K$1323&lt;&gt;2)*$K$1323+($R$1323&lt;&gt;2)*$R$1323+($Y$1323&lt;&gt;2)*$Y$1323+($AF$1323&lt;&gt;2)*$AF$1323)/(($D$1323&lt;&gt;2)+($K$1323&lt;&gt;2)+($R$1323&lt;&gt;2)+($Y$1323&lt;&gt;2)+($AF$1323&lt;&gt;2))&gt;=0.5,1,0))</f>
        <v/>
      </c>
      <c r="AN1323" s="8">
        <f>IF(($E$1323&lt;&gt;2)+($L$1323&lt;&gt;2)+($S$1323&lt;&gt;2)+($Z$1323&lt;&gt;2)+($AG$1323&lt;&gt;2)=0,2,IF((($E$1323&lt;&gt;2)*$E$1323+($L$1323&lt;&gt;2)*$L$1323+($S$1323&lt;&gt;2)*$S$1323+($Z$1323&lt;&gt;2)*$Z$1323+($AG$1323&lt;&gt;2)*$AG$1323)/(($E$1323&lt;&gt;2)+($L$1323&lt;&gt;2)+($S$1323&lt;&gt;2)+($Z$1323&lt;&gt;2)+($AG$1323&lt;&gt;2))&gt;=0.5,1,0))</f>
        <v/>
      </c>
      <c r="AO1323" s="8">
        <f>IF(($F$1323&lt;&gt;2)+($M$1323&lt;&gt;2)+($T$1323&lt;&gt;2)+($AA$1323&lt;&gt;2)+($AH$1323&lt;&gt;2)=0,2,IF((($F$1323&lt;&gt;2)*$F$1323+($M$1323&lt;&gt;2)*$M$1323+($T$1323&lt;&gt;2)*$T$1323+($AA$1323&lt;&gt;2)*$AA$1323+($AH$1323&lt;&gt;2)*$AH$1323)/(($F$1323&lt;&gt;2)+($M$1323&lt;&gt;2)+($T$1323&lt;&gt;2)+($AA$1323&lt;&gt;2)+($AH$1323&lt;&gt;2))&gt;=0.5,1,0))</f>
        <v/>
      </c>
      <c r="AP1323" s="8">
        <f>IF(($G$1323&lt;&gt;2)+($N$1323&lt;&gt;2)+($U$1323&lt;&gt;2)+($AB$1323&lt;&gt;2)+($AI$1323&lt;&gt;2)=0,2,IF((($G$1323&lt;&gt;2)*$G$1323+($N$1323&lt;&gt;2)*$N$1323+($U$1323&lt;&gt;2)*$U$1323+($AB$1323&lt;&gt;2)*$AB$1323+($AI$1323&lt;&gt;2)*$AI$1323)/(($G$1323&lt;&gt;2)+($N$1323&lt;&gt;2)+($U$1323&lt;&gt;2)+($AB$1323&lt;&gt;2)+($AI$1323&lt;&gt;2))&gt;=0.5,1,0))</f>
        <v/>
      </c>
      <c r="AR1323" s="16">
        <f>'Ground truth'!$B$4</f>
        <v/>
      </c>
      <c r="AS1323" s="16">
        <f>'Ground truth'!$C$4</f>
        <v/>
      </c>
      <c r="AT1323" s="16">
        <f>'Ground truth'!$D$4</f>
        <v/>
      </c>
      <c r="AU1323" s="16">
        <f>'Ground truth'!$E$4</f>
        <v/>
      </c>
      <c r="AV1323" s="16">
        <f>'Ground truth'!$F$4</f>
        <v/>
      </c>
      <c r="AW1323" s="16">
        <f>'Ground truth'!$G$4</f>
        <v/>
      </c>
    </row>
    <row r="1324">
      <c r="A1324" s="3" t="inlineStr">
        <is>
          <t>Propulsion Subsystem</t>
        </is>
      </c>
      <c r="B1324" s="8" t="n">
        <v>1</v>
      </c>
      <c r="C1324" s="8" t="n">
        <v>0</v>
      </c>
      <c r="D1324" s="8" t="n">
        <v>1</v>
      </c>
      <c r="E1324" s="8" t="n">
        <v>0</v>
      </c>
      <c r="F1324" s="8" t="n">
        <v>0</v>
      </c>
      <c r="G1324" s="8" t="n">
        <v>0</v>
      </c>
      <c r="I1324" s="8" t="n">
        <v>1</v>
      </c>
      <c r="J1324" s="8" t="n">
        <v>1</v>
      </c>
      <c r="K1324" s="8" t="n">
        <v>1</v>
      </c>
      <c r="L1324" s="8" t="n">
        <v>1</v>
      </c>
      <c r="M1324" s="8" t="n">
        <v>0</v>
      </c>
      <c r="N1324" s="8" t="n">
        <v>0</v>
      </c>
      <c r="P1324" s="8" t="n">
        <v>1</v>
      </c>
      <c r="Q1324" s="8" t="n">
        <v>1</v>
      </c>
      <c r="R1324" s="8" t="n">
        <v>1</v>
      </c>
      <c r="S1324" s="8" t="n">
        <v>1</v>
      </c>
      <c r="T1324" s="8" t="n">
        <v>0</v>
      </c>
      <c r="U1324" s="8" t="n">
        <v>0</v>
      </c>
      <c r="W1324" s="8" t="n">
        <v>1</v>
      </c>
      <c r="X1324" s="8" t="n">
        <v>1</v>
      </c>
      <c r="Y1324" s="8" t="n">
        <v>1</v>
      </c>
      <c r="Z1324" s="8" t="n">
        <v>1</v>
      </c>
      <c r="AA1324" s="8" t="n">
        <v>0</v>
      </c>
      <c r="AB1324" s="8" t="n">
        <v>0</v>
      </c>
      <c r="AD1324" s="8" t="n">
        <v>1</v>
      </c>
      <c r="AE1324" s="8" t="n">
        <v>1</v>
      </c>
      <c r="AF1324" s="8" t="n">
        <v>1</v>
      </c>
      <c r="AG1324" s="8" t="n">
        <v>1</v>
      </c>
      <c r="AH1324" s="8" t="n">
        <v>0</v>
      </c>
      <c r="AI1324" s="8" t="n">
        <v>0</v>
      </c>
      <c r="AK1324" s="8">
        <f>IF(($B$1324&lt;&gt;2)+($I$1324&lt;&gt;2)+($P$1324&lt;&gt;2)+($W$1324&lt;&gt;2)+($AD$1324&lt;&gt;2)=0,2,IF((($B$1324&lt;&gt;2)*$B$1324+($I$1324&lt;&gt;2)*$I$1324+($P$1324&lt;&gt;2)*$P$1324+($W$1324&lt;&gt;2)*$W$1324+($AD$1324&lt;&gt;2)*$AD$1324)/(($B$1324&lt;&gt;2)+($I$1324&lt;&gt;2)+($P$1324&lt;&gt;2)+($W$1324&lt;&gt;2)+($AD$1324&lt;&gt;2))&gt;=0.5,1,0))</f>
        <v/>
      </c>
      <c r="AL1324" s="8">
        <f>IF(($C$1324&lt;&gt;2)+($J$1324&lt;&gt;2)+($Q$1324&lt;&gt;2)+($X$1324&lt;&gt;2)+($AE$1324&lt;&gt;2)=0,2,IF((($C$1324&lt;&gt;2)*$C$1324+($J$1324&lt;&gt;2)*$J$1324+($Q$1324&lt;&gt;2)*$Q$1324+($X$1324&lt;&gt;2)*$X$1324+($AE$1324&lt;&gt;2)*$AE$1324)/(($C$1324&lt;&gt;2)+($J$1324&lt;&gt;2)+($Q$1324&lt;&gt;2)+($X$1324&lt;&gt;2)+($AE$1324&lt;&gt;2))&gt;=0.5,1,0))</f>
        <v/>
      </c>
      <c r="AM1324" s="8">
        <f>IF(($D$1324&lt;&gt;2)+($K$1324&lt;&gt;2)+($R$1324&lt;&gt;2)+($Y$1324&lt;&gt;2)+($AF$1324&lt;&gt;2)=0,2,IF((($D$1324&lt;&gt;2)*$D$1324+($K$1324&lt;&gt;2)*$K$1324+($R$1324&lt;&gt;2)*$R$1324+($Y$1324&lt;&gt;2)*$Y$1324+($AF$1324&lt;&gt;2)*$AF$1324)/(($D$1324&lt;&gt;2)+($K$1324&lt;&gt;2)+($R$1324&lt;&gt;2)+($Y$1324&lt;&gt;2)+($AF$1324&lt;&gt;2))&gt;=0.5,1,0))</f>
        <v/>
      </c>
      <c r="AN1324" s="8">
        <f>IF(($E$1324&lt;&gt;2)+($L$1324&lt;&gt;2)+($S$1324&lt;&gt;2)+($Z$1324&lt;&gt;2)+($AG$1324&lt;&gt;2)=0,2,IF((($E$1324&lt;&gt;2)*$E$1324+($L$1324&lt;&gt;2)*$L$1324+($S$1324&lt;&gt;2)*$S$1324+($Z$1324&lt;&gt;2)*$Z$1324+($AG$1324&lt;&gt;2)*$AG$1324)/(($E$1324&lt;&gt;2)+($L$1324&lt;&gt;2)+($S$1324&lt;&gt;2)+($Z$1324&lt;&gt;2)+($AG$1324&lt;&gt;2))&gt;=0.5,1,0))</f>
        <v/>
      </c>
      <c r="AO1324" s="8">
        <f>IF(($F$1324&lt;&gt;2)+($M$1324&lt;&gt;2)+($T$1324&lt;&gt;2)+($AA$1324&lt;&gt;2)+($AH$1324&lt;&gt;2)=0,2,IF((($F$1324&lt;&gt;2)*$F$1324+($M$1324&lt;&gt;2)*$M$1324+($T$1324&lt;&gt;2)*$T$1324+($AA$1324&lt;&gt;2)*$AA$1324+($AH$1324&lt;&gt;2)*$AH$1324)/(($F$1324&lt;&gt;2)+($M$1324&lt;&gt;2)+($T$1324&lt;&gt;2)+($AA$1324&lt;&gt;2)+($AH$1324&lt;&gt;2))&gt;=0.5,1,0))</f>
        <v/>
      </c>
      <c r="AP1324" s="8">
        <f>IF(($G$1324&lt;&gt;2)+($N$1324&lt;&gt;2)+($U$1324&lt;&gt;2)+($AB$1324&lt;&gt;2)+($AI$1324&lt;&gt;2)=0,2,IF((($G$1324&lt;&gt;2)*$G$1324+($N$1324&lt;&gt;2)*$N$1324+($U$1324&lt;&gt;2)*$U$1324+($AB$1324&lt;&gt;2)*$AB$1324+($AI$1324&lt;&gt;2)*$AI$1324)/(($G$1324&lt;&gt;2)+($N$1324&lt;&gt;2)+($U$1324&lt;&gt;2)+($AB$1324&lt;&gt;2)+($AI$1324&lt;&gt;2))&gt;=0.5,1,0))</f>
        <v/>
      </c>
      <c r="AR1324" s="16">
        <f>'Ground truth'!$B$5</f>
        <v/>
      </c>
      <c r="AS1324" s="16">
        <f>'Ground truth'!$C$5</f>
        <v/>
      </c>
      <c r="AT1324" s="16">
        <f>'Ground truth'!$D$5</f>
        <v/>
      </c>
      <c r="AU1324" s="16">
        <f>'Ground truth'!$E$5</f>
        <v/>
      </c>
      <c r="AV1324" s="16">
        <f>'Ground truth'!$F$5</f>
        <v/>
      </c>
      <c r="AW1324" s="16">
        <f>'Ground truth'!$G$5</f>
        <v/>
      </c>
    </row>
    <row r="1325">
      <c r="A1325" s="3" t="inlineStr">
        <is>
          <t>Power Subsystem</t>
        </is>
      </c>
      <c r="B1325" s="8" t="n">
        <v>1</v>
      </c>
      <c r="C1325" s="8" t="n">
        <v>1</v>
      </c>
      <c r="D1325" s="8" t="n">
        <v>0</v>
      </c>
      <c r="E1325" s="8" t="n">
        <v>1</v>
      </c>
      <c r="F1325" s="8" t="n">
        <v>0</v>
      </c>
      <c r="G1325" s="8" t="n">
        <v>1</v>
      </c>
      <c r="I1325" s="8" t="n">
        <v>1</v>
      </c>
      <c r="J1325" s="8" t="n">
        <v>0</v>
      </c>
      <c r="K1325" s="8" t="n">
        <v>1</v>
      </c>
      <c r="L1325" s="8" t="n">
        <v>1</v>
      </c>
      <c r="M1325" s="8" t="n">
        <v>1</v>
      </c>
      <c r="N1325" s="8" t="n">
        <v>0</v>
      </c>
      <c r="P1325" s="8" t="n">
        <v>1</v>
      </c>
      <c r="Q1325" s="8" t="n">
        <v>0</v>
      </c>
      <c r="R1325" s="8" t="n">
        <v>1</v>
      </c>
      <c r="S1325" s="8" t="n">
        <v>1</v>
      </c>
      <c r="T1325" s="8" t="n">
        <v>1</v>
      </c>
      <c r="U1325" s="8" t="n">
        <v>0</v>
      </c>
      <c r="W1325" s="8" t="n">
        <v>1</v>
      </c>
      <c r="X1325" s="8" t="n">
        <v>0</v>
      </c>
      <c r="Y1325" s="8" t="n">
        <v>1</v>
      </c>
      <c r="Z1325" s="8" t="n">
        <v>1</v>
      </c>
      <c r="AA1325" s="8" t="n">
        <v>1</v>
      </c>
      <c r="AB1325" s="8" t="n">
        <v>0</v>
      </c>
      <c r="AD1325" s="8" t="n">
        <v>1</v>
      </c>
      <c r="AE1325" s="8" t="n">
        <v>0</v>
      </c>
      <c r="AF1325" s="8" t="n">
        <v>1</v>
      </c>
      <c r="AG1325" s="8" t="n">
        <v>1</v>
      </c>
      <c r="AH1325" s="8" t="n">
        <v>1</v>
      </c>
      <c r="AI1325" s="8" t="n">
        <v>0</v>
      </c>
      <c r="AK1325" s="8">
        <f>IF(($B$1325&lt;&gt;2)+($I$1325&lt;&gt;2)+($P$1325&lt;&gt;2)+($W$1325&lt;&gt;2)+($AD$1325&lt;&gt;2)=0,2,IF((($B$1325&lt;&gt;2)*$B$1325+($I$1325&lt;&gt;2)*$I$1325+($P$1325&lt;&gt;2)*$P$1325+($W$1325&lt;&gt;2)*$W$1325+($AD$1325&lt;&gt;2)*$AD$1325)/(($B$1325&lt;&gt;2)+($I$1325&lt;&gt;2)+($P$1325&lt;&gt;2)+($W$1325&lt;&gt;2)+($AD$1325&lt;&gt;2))&gt;=0.5,1,0))</f>
        <v/>
      </c>
      <c r="AL1325" s="8">
        <f>IF(($C$1325&lt;&gt;2)+($J$1325&lt;&gt;2)+($Q$1325&lt;&gt;2)+($X$1325&lt;&gt;2)+($AE$1325&lt;&gt;2)=0,2,IF((($C$1325&lt;&gt;2)*$C$1325+($J$1325&lt;&gt;2)*$J$1325+($Q$1325&lt;&gt;2)*$Q$1325+($X$1325&lt;&gt;2)*$X$1325+($AE$1325&lt;&gt;2)*$AE$1325)/(($C$1325&lt;&gt;2)+($J$1325&lt;&gt;2)+($Q$1325&lt;&gt;2)+($X$1325&lt;&gt;2)+($AE$1325&lt;&gt;2))&gt;=0.5,1,0))</f>
        <v/>
      </c>
      <c r="AM1325" s="8">
        <f>IF(($D$1325&lt;&gt;2)+($K$1325&lt;&gt;2)+($R$1325&lt;&gt;2)+($Y$1325&lt;&gt;2)+($AF$1325&lt;&gt;2)=0,2,IF((($D$1325&lt;&gt;2)*$D$1325+($K$1325&lt;&gt;2)*$K$1325+($R$1325&lt;&gt;2)*$R$1325+($Y$1325&lt;&gt;2)*$Y$1325+($AF$1325&lt;&gt;2)*$AF$1325)/(($D$1325&lt;&gt;2)+($K$1325&lt;&gt;2)+($R$1325&lt;&gt;2)+($Y$1325&lt;&gt;2)+($AF$1325&lt;&gt;2))&gt;=0.5,1,0))</f>
        <v/>
      </c>
      <c r="AN1325" s="8">
        <f>IF(($E$1325&lt;&gt;2)+($L$1325&lt;&gt;2)+($S$1325&lt;&gt;2)+($Z$1325&lt;&gt;2)+($AG$1325&lt;&gt;2)=0,2,IF((($E$1325&lt;&gt;2)*$E$1325+($L$1325&lt;&gt;2)*$L$1325+($S$1325&lt;&gt;2)*$S$1325+($Z$1325&lt;&gt;2)*$Z$1325+($AG$1325&lt;&gt;2)*$AG$1325)/(($E$1325&lt;&gt;2)+($L$1325&lt;&gt;2)+($S$1325&lt;&gt;2)+($Z$1325&lt;&gt;2)+($AG$1325&lt;&gt;2))&gt;=0.5,1,0))</f>
        <v/>
      </c>
      <c r="AO1325" s="8">
        <f>IF(($F$1325&lt;&gt;2)+($M$1325&lt;&gt;2)+($T$1325&lt;&gt;2)+($AA$1325&lt;&gt;2)+($AH$1325&lt;&gt;2)=0,2,IF((($F$1325&lt;&gt;2)*$F$1325+($M$1325&lt;&gt;2)*$M$1325+($T$1325&lt;&gt;2)*$T$1325+($AA$1325&lt;&gt;2)*$AA$1325+($AH$1325&lt;&gt;2)*$AH$1325)/(($F$1325&lt;&gt;2)+($M$1325&lt;&gt;2)+($T$1325&lt;&gt;2)+($AA$1325&lt;&gt;2)+($AH$1325&lt;&gt;2))&gt;=0.5,1,0))</f>
        <v/>
      </c>
      <c r="AP1325" s="8">
        <f>IF(($G$1325&lt;&gt;2)+($N$1325&lt;&gt;2)+($U$1325&lt;&gt;2)+($AB$1325&lt;&gt;2)+($AI$1325&lt;&gt;2)=0,2,IF((($G$1325&lt;&gt;2)*$G$1325+($N$1325&lt;&gt;2)*$N$1325+($U$1325&lt;&gt;2)*$U$1325+($AB$1325&lt;&gt;2)*$AB$1325+($AI$1325&lt;&gt;2)*$AI$1325)/(($G$1325&lt;&gt;2)+($N$1325&lt;&gt;2)+($U$1325&lt;&gt;2)+($AB$1325&lt;&gt;2)+($AI$1325&lt;&gt;2))&gt;=0.5,1,0))</f>
        <v/>
      </c>
      <c r="AR1325" s="16">
        <f>'Ground truth'!$B$6</f>
        <v/>
      </c>
      <c r="AS1325" s="16">
        <f>'Ground truth'!$C$6</f>
        <v/>
      </c>
      <c r="AT1325" s="16">
        <f>'Ground truth'!$D$6</f>
        <v/>
      </c>
      <c r="AU1325" s="16">
        <f>'Ground truth'!$E$6</f>
        <v/>
      </c>
      <c r="AV1325" s="16">
        <f>'Ground truth'!$F$6</f>
        <v/>
      </c>
      <c r="AW1325" s="16">
        <f>'Ground truth'!$G$6</f>
        <v/>
      </c>
    </row>
    <row r="1326">
      <c r="A1326" s="3" t="inlineStr">
        <is>
          <t>Reaction Wheel</t>
        </is>
      </c>
      <c r="B1326" s="8" t="n">
        <v>1</v>
      </c>
      <c r="C1326" s="8" t="n">
        <v>1</v>
      </c>
      <c r="D1326" s="8" t="n">
        <v>0</v>
      </c>
      <c r="E1326" s="8" t="n">
        <v>0</v>
      </c>
      <c r="F1326" s="8" t="n">
        <v>1</v>
      </c>
      <c r="G1326" s="8" t="n">
        <v>1</v>
      </c>
      <c r="I1326" s="8" t="n">
        <v>1</v>
      </c>
      <c r="J1326" s="8" t="n">
        <v>1</v>
      </c>
      <c r="K1326" s="8" t="n">
        <v>0</v>
      </c>
      <c r="L1326" s="8" t="n">
        <v>1</v>
      </c>
      <c r="M1326" s="8" t="n">
        <v>1</v>
      </c>
      <c r="N1326" s="8" t="n">
        <v>1</v>
      </c>
      <c r="P1326" s="8" t="n">
        <v>1</v>
      </c>
      <c r="Q1326" s="8" t="n">
        <v>1</v>
      </c>
      <c r="R1326" s="8" t="n">
        <v>0</v>
      </c>
      <c r="S1326" s="8" t="n">
        <v>1</v>
      </c>
      <c r="T1326" s="8" t="n">
        <v>1</v>
      </c>
      <c r="U1326" s="8" t="n">
        <v>1</v>
      </c>
      <c r="W1326" s="8" t="n">
        <v>1</v>
      </c>
      <c r="X1326" s="8" t="n">
        <v>1</v>
      </c>
      <c r="Y1326" s="8" t="n">
        <v>0</v>
      </c>
      <c r="Z1326" s="8" t="n">
        <v>1</v>
      </c>
      <c r="AA1326" s="8" t="n">
        <v>1</v>
      </c>
      <c r="AB1326" s="8" t="n">
        <v>1</v>
      </c>
      <c r="AD1326" s="8" t="n">
        <v>1</v>
      </c>
      <c r="AE1326" s="8" t="n">
        <v>1</v>
      </c>
      <c r="AF1326" s="8" t="n">
        <v>0</v>
      </c>
      <c r="AG1326" s="8" t="n">
        <v>1</v>
      </c>
      <c r="AH1326" s="8" t="n">
        <v>1</v>
      </c>
      <c r="AI1326" s="8" t="n">
        <v>1</v>
      </c>
      <c r="AK1326" s="8">
        <f>IF(($B$1326&lt;&gt;2)+($I$1326&lt;&gt;2)+($P$1326&lt;&gt;2)+($W$1326&lt;&gt;2)+($AD$1326&lt;&gt;2)=0,2,IF((($B$1326&lt;&gt;2)*$B$1326+($I$1326&lt;&gt;2)*$I$1326+($P$1326&lt;&gt;2)*$P$1326+($W$1326&lt;&gt;2)*$W$1326+($AD$1326&lt;&gt;2)*$AD$1326)/(($B$1326&lt;&gt;2)+($I$1326&lt;&gt;2)+($P$1326&lt;&gt;2)+($W$1326&lt;&gt;2)+($AD$1326&lt;&gt;2))&gt;=0.5,1,0))</f>
        <v/>
      </c>
      <c r="AL1326" s="8">
        <f>IF(($C$1326&lt;&gt;2)+($J$1326&lt;&gt;2)+($Q$1326&lt;&gt;2)+($X$1326&lt;&gt;2)+($AE$1326&lt;&gt;2)=0,2,IF((($C$1326&lt;&gt;2)*$C$1326+($J$1326&lt;&gt;2)*$J$1326+($Q$1326&lt;&gt;2)*$Q$1326+($X$1326&lt;&gt;2)*$X$1326+($AE$1326&lt;&gt;2)*$AE$1326)/(($C$1326&lt;&gt;2)+($J$1326&lt;&gt;2)+($Q$1326&lt;&gt;2)+($X$1326&lt;&gt;2)+($AE$1326&lt;&gt;2))&gt;=0.5,1,0))</f>
        <v/>
      </c>
      <c r="AM1326" s="8">
        <f>IF(($D$1326&lt;&gt;2)+($K$1326&lt;&gt;2)+($R$1326&lt;&gt;2)+($Y$1326&lt;&gt;2)+($AF$1326&lt;&gt;2)=0,2,IF((($D$1326&lt;&gt;2)*$D$1326+($K$1326&lt;&gt;2)*$K$1326+($R$1326&lt;&gt;2)*$R$1326+($Y$1326&lt;&gt;2)*$Y$1326+($AF$1326&lt;&gt;2)*$AF$1326)/(($D$1326&lt;&gt;2)+($K$1326&lt;&gt;2)+($R$1326&lt;&gt;2)+($Y$1326&lt;&gt;2)+($AF$1326&lt;&gt;2))&gt;=0.5,1,0))</f>
        <v/>
      </c>
      <c r="AN1326" s="8">
        <f>IF(($E$1326&lt;&gt;2)+($L$1326&lt;&gt;2)+($S$1326&lt;&gt;2)+($Z$1326&lt;&gt;2)+($AG$1326&lt;&gt;2)=0,2,IF((($E$1326&lt;&gt;2)*$E$1326+($L$1326&lt;&gt;2)*$L$1326+($S$1326&lt;&gt;2)*$S$1326+($Z$1326&lt;&gt;2)*$Z$1326+($AG$1326&lt;&gt;2)*$AG$1326)/(($E$1326&lt;&gt;2)+($L$1326&lt;&gt;2)+($S$1326&lt;&gt;2)+($Z$1326&lt;&gt;2)+($AG$1326&lt;&gt;2))&gt;=0.5,1,0))</f>
        <v/>
      </c>
      <c r="AO1326" s="8">
        <f>IF(($F$1326&lt;&gt;2)+($M$1326&lt;&gt;2)+($T$1326&lt;&gt;2)+($AA$1326&lt;&gt;2)+($AH$1326&lt;&gt;2)=0,2,IF((($F$1326&lt;&gt;2)*$F$1326+($M$1326&lt;&gt;2)*$M$1326+($T$1326&lt;&gt;2)*$T$1326+($AA$1326&lt;&gt;2)*$AA$1326+($AH$1326&lt;&gt;2)*$AH$1326)/(($F$1326&lt;&gt;2)+($M$1326&lt;&gt;2)+($T$1326&lt;&gt;2)+($AA$1326&lt;&gt;2)+($AH$1326&lt;&gt;2))&gt;=0.5,1,0))</f>
        <v/>
      </c>
      <c r="AP1326" s="8">
        <f>IF(($G$1326&lt;&gt;2)+($N$1326&lt;&gt;2)+($U$1326&lt;&gt;2)+($AB$1326&lt;&gt;2)+($AI$1326&lt;&gt;2)=0,2,IF((($G$1326&lt;&gt;2)*$G$1326+($N$1326&lt;&gt;2)*$N$1326+($U$1326&lt;&gt;2)*$U$1326+($AB$1326&lt;&gt;2)*$AB$1326+($AI$1326&lt;&gt;2)*$AI$1326)/(($G$1326&lt;&gt;2)+($N$1326&lt;&gt;2)+($U$1326&lt;&gt;2)+($AB$1326&lt;&gt;2)+($AI$1326&lt;&gt;2))&gt;=0.5,1,0))</f>
        <v/>
      </c>
      <c r="AR1326" s="16">
        <f>'Ground truth'!$B$7</f>
        <v/>
      </c>
      <c r="AS1326" s="16">
        <f>'Ground truth'!$C$7</f>
        <v/>
      </c>
      <c r="AT1326" s="16">
        <f>'Ground truth'!$D$7</f>
        <v/>
      </c>
      <c r="AU1326" s="16">
        <f>'Ground truth'!$E$7</f>
        <v/>
      </c>
      <c r="AV1326" s="16">
        <f>'Ground truth'!$F$7</f>
        <v/>
      </c>
      <c r="AW1326" s="16">
        <f>'Ground truth'!$G$7</f>
        <v/>
      </c>
    </row>
    <row r="1327">
      <c r="A1327" s="3" t="inlineStr">
        <is>
          <t>GNC Software</t>
        </is>
      </c>
      <c r="B1327" s="8" t="n">
        <v>1</v>
      </c>
      <c r="C1327" s="8" t="n">
        <v>1</v>
      </c>
      <c r="D1327" s="8" t="n">
        <v>0</v>
      </c>
      <c r="E1327" s="8" t="n">
        <v>1</v>
      </c>
      <c r="F1327" s="8" t="n">
        <v>1</v>
      </c>
      <c r="G1327" s="8" t="n">
        <v>1</v>
      </c>
      <c r="I1327" s="8" t="n">
        <v>1</v>
      </c>
      <c r="J1327" s="8" t="n">
        <v>1</v>
      </c>
      <c r="K1327" s="8" t="n">
        <v>0</v>
      </c>
      <c r="L1327" s="8" t="n">
        <v>0</v>
      </c>
      <c r="M1327" s="8" t="n">
        <v>1</v>
      </c>
      <c r="N1327" s="8" t="n">
        <v>1</v>
      </c>
      <c r="P1327" s="8" t="n">
        <v>1</v>
      </c>
      <c r="Q1327" s="8" t="n">
        <v>1</v>
      </c>
      <c r="R1327" s="8" t="n">
        <v>0</v>
      </c>
      <c r="S1327" s="8" t="n">
        <v>0</v>
      </c>
      <c r="T1327" s="8" t="n">
        <v>1</v>
      </c>
      <c r="U1327" s="8" t="n">
        <v>1</v>
      </c>
      <c r="W1327" s="8" t="n">
        <v>1</v>
      </c>
      <c r="X1327" s="8" t="n">
        <v>1</v>
      </c>
      <c r="Y1327" s="8" t="n">
        <v>0</v>
      </c>
      <c r="Z1327" s="8" t="n">
        <v>0</v>
      </c>
      <c r="AA1327" s="8" t="n">
        <v>1</v>
      </c>
      <c r="AB1327" s="8" t="n">
        <v>1</v>
      </c>
      <c r="AD1327" s="8" t="n">
        <v>1</v>
      </c>
      <c r="AE1327" s="8" t="n">
        <v>1</v>
      </c>
      <c r="AF1327" s="8" t="n">
        <v>0</v>
      </c>
      <c r="AG1327" s="8" t="n">
        <v>0</v>
      </c>
      <c r="AH1327" s="8" t="n">
        <v>1</v>
      </c>
      <c r="AI1327" s="8" t="n">
        <v>1</v>
      </c>
      <c r="AK1327" s="8">
        <f>IF(($B$1327&lt;&gt;2)+($I$1327&lt;&gt;2)+($P$1327&lt;&gt;2)+($W$1327&lt;&gt;2)+($AD$1327&lt;&gt;2)=0,2,IF((($B$1327&lt;&gt;2)*$B$1327+($I$1327&lt;&gt;2)*$I$1327+($P$1327&lt;&gt;2)*$P$1327+($W$1327&lt;&gt;2)*$W$1327+($AD$1327&lt;&gt;2)*$AD$1327)/(($B$1327&lt;&gt;2)+($I$1327&lt;&gt;2)+($P$1327&lt;&gt;2)+($W$1327&lt;&gt;2)+($AD$1327&lt;&gt;2))&gt;=0.5,1,0))</f>
        <v/>
      </c>
      <c r="AL1327" s="8">
        <f>IF(($C$1327&lt;&gt;2)+($J$1327&lt;&gt;2)+($Q$1327&lt;&gt;2)+($X$1327&lt;&gt;2)+($AE$1327&lt;&gt;2)=0,2,IF((($C$1327&lt;&gt;2)*$C$1327+($J$1327&lt;&gt;2)*$J$1327+($Q$1327&lt;&gt;2)*$Q$1327+($X$1327&lt;&gt;2)*$X$1327+($AE$1327&lt;&gt;2)*$AE$1327)/(($C$1327&lt;&gt;2)+($J$1327&lt;&gt;2)+($Q$1327&lt;&gt;2)+($X$1327&lt;&gt;2)+($AE$1327&lt;&gt;2))&gt;=0.5,1,0))</f>
        <v/>
      </c>
      <c r="AM1327" s="8">
        <f>IF(($D$1327&lt;&gt;2)+($K$1327&lt;&gt;2)+($R$1327&lt;&gt;2)+($Y$1327&lt;&gt;2)+($AF$1327&lt;&gt;2)=0,2,IF((($D$1327&lt;&gt;2)*$D$1327+($K$1327&lt;&gt;2)*$K$1327+($R$1327&lt;&gt;2)*$R$1327+($Y$1327&lt;&gt;2)*$Y$1327+($AF$1327&lt;&gt;2)*$AF$1327)/(($D$1327&lt;&gt;2)+($K$1327&lt;&gt;2)+($R$1327&lt;&gt;2)+($Y$1327&lt;&gt;2)+($AF$1327&lt;&gt;2))&gt;=0.5,1,0))</f>
        <v/>
      </c>
      <c r="AN1327" s="8">
        <f>IF(($E$1327&lt;&gt;2)+($L$1327&lt;&gt;2)+($S$1327&lt;&gt;2)+($Z$1327&lt;&gt;2)+($AG$1327&lt;&gt;2)=0,2,IF((($E$1327&lt;&gt;2)*$E$1327+($L$1327&lt;&gt;2)*$L$1327+($S$1327&lt;&gt;2)*$S$1327+($Z$1327&lt;&gt;2)*$Z$1327+($AG$1327&lt;&gt;2)*$AG$1327)/(($E$1327&lt;&gt;2)+($L$1327&lt;&gt;2)+($S$1327&lt;&gt;2)+($Z$1327&lt;&gt;2)+($AG$1327&lt;&gt;2))&gt;=0.5,1,0))</f>
        <v/>
      </c>
      <c r="AO1327" s="8">
        <f>IF(($F$1327&lt;&gt;2)+($M$1327&lt;&gt;2)+($T$1327&lt;&gt;2)+($AA$1327&lt;&gt;2)+($AH$1327&lt;&gt;2)=0,2,IF((($F$1327&lt;&gt;2)*$F$1327+($M$1327&lt;&gt;2)*$M$1327+($T$1327&lt;&gt;2)*$T$1327+($AA$1327&lt;&gt;2)*$AA$1327+($AH$1327&lt;&gt;2)*$AH$1327)/(($F$1327&lt;&gt;2)+($M$1327&lt;&gt;2)+($T$1327&lt;&gt;2)+($AA$1327&lt;&gt;2)+($AH$1327&lt;&gt;2))&gt;=0.5,1,0))</f>
        <v/>
      </c>
      <c r="AP1327" s="8">
        <f>IF(($G$1327&lt;&gt;2)+($N$1327&lt;&gt;2)+($U$1327&lt;&gt;2)+($AB$1327&lt;&gt;2)+($AI$1327&lt;&gt;2)=0,2,IF((($G$1327&lt;&gt;2)*$G$1327+($N$1327&lt;&gt;2)*$N$1327+($U$1327&lt;&gt;2)*$U$1327+($AB$1327&lt;&gt;2)*$AB$1327+($AI$1327&lt;&gt;2)*$AI$1327)/(($G$1327&lt;&gt;2)+($N$1327&lt;&gt;2)+($U$1327&lt;&gt;2)+($AB$1327&lt;&gt;2)+($AI$1327&lt;&gt;2))&gt;=0.5,1,0))</f>
        <v/>
      </c>
      <c r="AR1327" s="16">
        <f>'Ground truth'!$B$8</f>
        <v/>
      </c>
      <c r="AS1327" s="16">
        <f>'Ground truth'!$C$8</f>
        <v/>
      </c>
      <c r="AT1327" s="16">
        <f>'Ground truth'!$D$8</f>
        <v/>
      </c>
      <c r="AU1327" s="16">
        <f>'Ground truth'!$E$8</f>
        <v/>
      </c>
      <c r="AV1327" s="16">
        <f>'Ground truth'!$F$8</f>
        <v/>
      </c>
      <c r="AW1327" s="16">
        <f>'Ground truth'!$G$8</f>
        <v/>
      </c>
    </row>
    <row r="1329">
      <c r="A1329" s="17" t="inlineStr">
        <is>
          <t>metrics — confident-only (unsure excluded from denominators)</t>
        </is>
      </c>
      <c r="B1329" s="10" t="inlineStr">
        <is>
          <t>run 1</t>
        </is>
      </c>
      <c r="C1329" s="10" t="inlineStr">
        <is>
          <t>run 2</t>
        </is>
      </c>
      <c r="D1329" s="10" t="inlineStr">
        <is>
          <t>run 3</t>
        </is>
      </c>
      <c r="E1329" s="10" t="inlineStr">
        <is>
          <t>run 4</t>
        </is>
      </c>
      <c r="F1329" s="10" t="inlineStr">
        <is>
          <t>run 5</t>
        </is>
      </c>
      <c r="G1329" s="10" t="inlineStr">
        <is>
          <t>avg-matrix</t>
        </is>
      </c>
      <c r="H1329" s="10" t="inlineStr">
        <is>
          <t>mean</t>
        </is>
      </c>
      <c r="I1329" s="10" t="inlineStr">
        <is>
          <t>std (pop.)</t>
        </is>
      </c>
      <c r="J1329" s="17" t="inlineStr">
        <is>
          <t>notes</t>
        </is>
      </c>
    </row>
    <row r="1330">
      <c r="A1330" s="7" t="inlineStr">
        <is>
          <t>TP</t>
        </is>
      </c>
      <c r="B1330" s="7">
        <f>SUMPRODUCT(($B$1322:$G$1327=1)*('Ground truth'!$B$3:$G$8=1))</f>
        <v/>
      </c>
      <c r="C1330" s="7">
        <f>SUMPRODUCT(($I$1322:$N$1327=1)*('Ground truth'!$B$3:$G$8=1))</f>
        <v/>
      </c>
      <c r="D1330" s="7">
        <f>SUMPRODUCT(($P$1322:$U$1327=1)*('Ground truth'!$B$3:$G$8=1))</f>
        <v/>
      </c>
      <c r="E1330" s="7">
        <f>SUMPRODUCT(($W$1322:$AB$1327=1)*('Ground truth'!$B$3:$G$8=1))</f>
        <v/>
      </c>
      <c r="F1330" s="7">
        <f>SUMPRODUCT(($AD$1322:$AI$1327=1)*('Ground truth'!$B$3:$G$8=1))</f>
        <v/>
      </c>
      <c r="G1330" s="7">
        <f>SUMPRODUCT(($AK$1322:$AP$1327=1)*('Ground truth'!$B$3:$G$8=1))</f>
        <v/>
      </c>
      <c r="H1330" s="12">
        <f>AVERAGE($B$1330:$F$1330)</f>
        <v/>
      </c>
      <c r="I1330" s="12">
        <f>STDEV.P($B$1330:$F$1330)</f>
        <v/>
      </c>
    </row>
    <row r="1331">
      <c r="A1331" s="7" t="inlineStr">
        <is>
          <t>TN</t>
        </is>
      </c>
      <c r="B1331" s="7">
        <f>SUMPRODUCT(($B$1322:$G$1327=0)*('Ground truth'!$B$3:$G$8=0))</f>
        <v/>
      </c>
      <c r="C1331" s="7">
        <f>SUMPRODUCT(($I$1322:$N$1327=0)*('Ground truth'!$B$3:$G$8=0))</f>
        <v/>
      </c>
      <c r="D1331" s="7">
        <f>SUMPRODUCT(($P$1322:$U$1327=0)*('Ground truth'!$B$3:$G$8=0))</f>
        <v/>
      </c>
      <c r="E1331" s="7">
        <f>SUMPRODUCT(($W$1322:$AB$1327=0)*('Ground truth'!$B$3:$G$8=0))</f>
        <v/>
      </c>
      <c r="F1331" s="7">
        <f>SUMPRODUCT(($AD$1322:$AI$1327=0)*('Ground truth'!$B$3:$G$8=0))</f>
        <v/>
      </c>
      <c r="G1331" s="7">
        <f>SUMPRODUCT(($AK$1322:$AP$1327=0)*('Ground truth'!$B$3:$G$8=0))</f>
        <v/>
      </c>
      <c r="H1331" s="12">
        <f>AVERAGE($B$1331:$F$1331)</f>
        <v/>
      </c>
      <c r="I1331" s="12">
        <f>STDEV.P($B$1331:$F$1331)</f>
        <v/>
      </c>
    </row>
    <row r="1332">
      <c r="A1332" s="7" t="inlineStr">
        <is>
          <t>FP</t>
        </is>
      </c>
      <c r="B1332" s="7">
        <f>SUMPRODUCT(($B$1322:$G$1327=1)*('Ground truth'!$B$3:$G$8=0))</f>
        <v/>
      </c>
      <c r="C1332" s="7">
        <f>SUMPRODUCT(($I$1322:$N$1327=1)*('Ground truth'!$B$3:$G$8=0))</f>
        <v/>
      </c>
      <c r="D1332" s="7">
        <f>SUMPRODUCT(($P$1322:$U$1327=1)*('Ground truth'!$B$3:$G$8=0))</f>
        <v/>
      </c>
      <c r="E1332" s="7">
        <f>SUMPRODUCT(($W$1322:$AB$1327=1)*('Ground truth'!$B$3:$G$8=0))</f>
        <v/>
      </c>
      <c r="F1332" s="7">
        <f>SUMPRODUCT(($AD$1322:$AI$1327=1)*('Ground truth'!$B$3:$G$8=0))</f>
        <v/>
      </c>
      <c r="G1332" s="7">
        <f>SUMPRODUCT(($AK$1322:$AP$1327=1)*('Ground truth'!$B$3:$G$8=0))</f>
        <v/>
      </c>
      <c r="H1332" s="12">
        <f>AVERAGE($B$1332:$F$1332)</f>
        <v/>
      </c>
      <c r="I1332" s="12">
        <f>STDEV.P($B$1332:$F$1332)</f>
        <v/>
      </c>
    </row>
    <row r="1333">
      <c r="A1333" s="7" t="inlineStr">
        <is>
          <t>FN</t>
        </is>
      </c>
      <c r="B1333" s="7">
        <f>SUMPRODUCT(($B$1322:$G$1327=0)*('Ground truth'!$B$3:$G$8=1))</f>
        <v/>
      </c>
      <c r="C1333" s="7">
        <f>SUMPRODUCT(($I$1322:$N$1327=0)*('Ground truth'!$B$3:$G$8=1))</f>
        <v/>
      </c>
      <c r="D1333" s="7">
        <f>SUMPRODUCT(($P$1322:$U$1327=0)*('Ground truth'!$B$3:$G$8=1))</f>
        <v/>
      </c>
      <c r="E1333" s="7">
        <f>SUMPRODUCT(($W$1322:$AB$1327=0)*('Ground truth'!$B$3:$G$8=1))</f>
        <v/>
      </c>
      <c r="F1333" s="7">
        <f>SUMPRODUCT(($AD$1322:$AI$1327=0)*('Ground truth'!$B$3:$G$8=1))</f>
        <v/>
      </c>
      <c r="G1333" s="7">
        <f>SUMPRODUCT(($AK$1322:$AP$1327=0)*('Ground truth'!$B$3:$G$8=1))</f>
        <v/>
      </c>
      <c r="H1333" s="12">
        <f>AVERAGE($B$1333:$F$1333)</f>
        <v/>
      </c>
      <c r="I1333" s="12">
        <f>STDEV.P($B$1333:$F$1333)</f>
        <v/>
      </c>
    </row>
    <row r="1334">
      <c r="A1334" s="4" t="inlineStr">
        <is>
          <t>Precision</t>
        </is>
      </c>
      <c r="B1334" s="12">
        <f>IFERROR($B$1330/($B$1330+$B$1332),0)</f>
        <v/>
      </c>
      <c r="C1334" s="12">
        <f>IFERROR($C$1330/($C$1330+$C$1332),0)</f>
        <v/>
      </c>
      <c r="D1334" s="12">
        <f>IFERROR($D$1330/($D$1330+$D$1332),0)</f>
        <v/>
      </c>
      <c r="E1334" s="12">
        <f>IFERROR($E$1330/($E$1330+$E$1332),0)</f>
        <v/>
      </c>
      <c r="F1334" s="12">
        <f>IFERROR($F$1330/($F$1330+$F$1332),0)</f>
        <v/>
      </c>
      <c r="G1334" s="12">
        <f>IFERROR($G$1330/($G$1330+$G$1332),0)</f>
        <v/>
      </c>
      <c r="H1334" s="18">
        <f>AVERAGE($B$1334:$F$1334)</f>
        <v/>
      </c>
      <c r="I1334" s="18">
        <f>STDEV.P($B$1334:$F$1334)</f>
        <v/>
      </c>
    </row>
    <row r="1335">
      <c r="A1335" s="4" t="inlineStr">
        <is>
          <t>Recall</t>
        </is>
      </c>
      <c r="B1335" s="12">
        <f>IFERROR($B$1330/($B$1330+$B$1333),0)</f>
        <v/>
      </c>
      <c r="C1335" s="12">
        <f>IFERROR($C$1330/($C$1330+$C$1333),0)</f>
        <v/>
      </c>
      <c r="D1335" s="12">
        <f>IFERROR($D$1330/($D$1330+$D$1333),0)</f>
        <v/>
      </c>
      <c r="E1335" s="12">
        <f>IFERROR($E$1330/($E$1330+$E$1333),0)</f>
        <v/>
      </c>
      <c r="F1335" s="12">
        <f>IFERROR($F$1330/($F$1330+$F$1333),0)</f>
        <v/>
      </c>
      <c r="G1335" s="12">
        <f>IFERROR($G$1330/($G$1330+$G$1333),0)</f>
        <v/>
      </c>
      <c r="H1335" s="18">
        <f>AVERAGE($B$1335:$F$1335)</f>
        <v/>
      </c>
      <c r="I1335" s="18">
        <f>STDEV.P($B$1335:$F$1335)</f>
        <v/>
      </c>
    </row>
    <row r="1336">
      <c r="A1336" s="4" t="inlineStr">
        <is>
          <t>F1</t>
        </is>
      </c>
      <c r="B1336" s="12">
        <f>IFERROR(2*$B$1334*$B$1335/($B$1334+$B$1335),0)</f>
        <v/>
      </c>
      <c r="C1336" s="12">
        <f>IFERROR(2*$C$1334*$C$1335/($C$1334+$C$1335),0)</f>
        <v/>
      </c>
      <c r="D1336" s="12">
        <f>IFERROR(2*$D$1334*$D$1335/($D$1334+$D$1335),0)</f>
        <v/>
      </c>
      <c r="E1336" s="12">
        <f>IFERROR(2*$E$1334*$E$1335/($E$1334+$E$1335),0)</f>
        <v/>
      </c>
      <c r="F1336" s="12">
        <f>IFERROR(2*$F$1334*$F$1335/($F$1334+$F$1335),0)</f>
        <v/>
      </c>
      <c r="G1336" s="12">
        <f>IFERROR(2*$G$1334*$G$1335/($G$1334+$G$1335),0)</f>
        <v/>
      </c>
      <c r="H1336" s="18">
        <f>AVERAGE($B$1336:$F$1336)</f>
        <v/>
      </c>
      <c r="I1336" s="18">
        <f>STDEV.P($B$1336:$F$1336)</f>
        <v/>
      </c>
    </row>
    <row r="1337">
      <c r="A1337" s="4" t="inlineStr">
        <is>
          <t>Accuracy</t>
        </is>
      </c>
      <c r="B1337" s="12">
        <f>IFERROR(($B$1330+$B$1331)/($B$1330+$B$1331+$B$1332+$B$1333),0)</f>
        <v/>
      </c>
      <c r="C1337" s="12">
        <f>IFERROR(($C$1330+$C$1331)/($C$1330+$C$1331+$C$1332+$C$1333),0)</f>
        <v/>
      </c>
      <c r="D1337" s="12">
        <f>IFERROR(($D$1330+$D$1331)/($D$1330+$D$1331+$D$1332+$D$1333),0)</f>
        <v/>
      </c>
      <c r="E1337" s="12">
        <f>IFERROR(($E$1330+$E$1331)/($E$1330+$E$1331+$E$1332+$E$1333),0)</f>
        <v/>
      </c>
      <c r="F1337" s="12">
        <f>IFERROR(($F$1330+$F$1331)/($F$1330+$F$1331+$F$1332+$F$1333),0)</f>
        <v/>
      </c>
      <c r="G1337" s="12">
        <f>IFERROR(($G$1330+$G$1331)/($G$1330+$G$1331+$G$1332+$G$1333),0)</f>
        <v/>
      </c>
      <c r="H1337" s="18">
        <f>AVERAGE($B$1337:$F$1337)</f>
        <v/>
      </c>
      <c r="I1337" s="18">
        <f>STDEV.P($B$1337:$F$1337)</f>
        <v/>
      </c>
    </row>
    <row r="1338">
      <c r="A1338" s="4" t="inlineStr">
        <is>
          <t>Edit distance</t>
        </is>
      </c>
      <c r="B1338" s="12">
        <f>SUMPRODUCT(ABS('Ground truth'!$B$3:$G$8-$B$1322:$G$1327))</f>
        <v/>
      </c>
      <c r="C1338" s="12">
        <f>SUMPRODUCT(ABS('Ground truth'!$B$3:$G$8-$I$1322:$N$1327))</f>
        <v/>
      </c>
      <c r="D1338" s="12">
        <f>SUMPRODUCT(ABS('Ground truth'!$B$3:$G$8-$P$1322:$U$1327))</f>
        <v/>
      </c>
      <c r="E1338" s="12">
        <f>SUMPRODUCT(ABS('Ground truth'!$B$3:$G$8-$W$1322:$AB$1327))</f>
        <v/>
      </c>
      <c r="F1338" s="12">
        <f>SUMPRODUCT(ABS('Ground truth'!$B$3:$G$8-$AD$1322:$AI$1327))</f>
        <v/>
      </c>
      <c r="G1338" s="12">
        <f>SUMPRODUCT(ABS('Ground truth'!$B$3:$G$8-$AK$1322:$AP$1327))</f>
        <v/>
      </c>
      <c r="H1338" s="18">
        <f>AVERAGE($B$1338:$F$1338)</f>
        <v/>
      </c>
      <c r="I1338" s="18">
        <f>STDEV.P($B$1338:$F$1338)</f>
        <v/>
      </c>
    </row>
    <row r="1339">
      <c r="A1339" s="4" t="inlineStr">
        <is>
          <t>Spectral distance</t>
        </is>
      </c>
      <c r="B1339" s="12">
        <f>SQRT(SUMPRODUCT(('Ground truth'!$J$3:$J$8-$B$1349:$B$1354)^2))</f>
        <v/>
      </c>
      <c r="C1339" s="12">
        <f>SQRT(SUMPRODUCT(('Ground truth'!$J$3:$J$8-$C$1349:$C$1354)^2))</f>
        <v/>
      </c>
      <c r="D1339" s="12">
        <f>SQRT(SUMPRODUCT(('Ground truth'!$J$3:$J$8-$D$1349:$D$1354)^2))</f>
        <v/>
      </c>
      <c r="E1339" s="12">
        <f>SQRT(SUMPRODUCT(('Ground truth'!$J$3:$J$8-$E$1349:$E$1354)^2))</f>
        <v/>
      </c>
      <c r="F1339" s="12">
        <f>SQRT(SUMPRODUCT(('Ground truth'!$J$3:$J$8-$F$1349:$F$1354)^2))</f>
        <v/>
      </c>
      <c r="G1339" s="12">
        <f>SQRT(SUMPRODUCT(('Ground truth'!$J$3:$J$8-$G$1349:$G$1354)^2))</f>
        <v/>
      </c>
      <c r="H1339" s="18">
        <f>AVERAGE($B$1339:$F$1339)</f>
        <v/>
      </c>
      <c r="I1339" s="18">
        <f>STDEV.P($B$1339:$F$1339)</f>
        <v/>
      </c>
    </row>
    <row r="1340">
      <c r="A1340" s="4" t="inlineStr">
        <is>
          <t>Unsure cells</t>
        </is>
      </c>
      <c r="B1340" s="7">
        <f>COUNTIF($B$1322:$G$1327,2)</f>
        <v/>
      </c>
      <c r="C1340" s="7">
        <f>COUNTIF($I$1322:$N$1327,2)</f>
        <v/>
      </c>
      <c r="D1340" s="7">
        <f>COUNTIF($P$1322:$U$1327,2)</f>
        <v/>
      </c>
      <c r="E1340" s="7">
        <f>COUNTIF($W$1322:$AB$1327,2)</f>
        <v/>
      </c>
      <c r="F1340" s="7">
        <f>COUNTIF($AD$1322:$AI$1327,2)</f>
        <v/>
      </c>
      <c r="G1340" s="7">
        <f>COUNTIF($AK$1322:$AP$1327,2)</f>
        <v/>
      </c>
      <c r="H1340" s="12">
        <f>AVERAGE($B$1340:$F$1340)</f>
        <v/>
      </c>
      <c r="I1340" s="12">
        <f>STDEV.P($B$1340:$F$1340)</f>
        <v/>
      </c>
    </row>
    <row r="1341">
      <c r="A1341" s="3" t="inlineStr">
        <is>
          <t>eigenvalues (real part, numpy order; pasted)</t>
        </is>
      </c>
    </row>
    <row r="1342">
      <c r="A1342" s="3" t="inlineStr">
        <is>
          <t xml:space="preserve">  λ1</t>
        </is>
      </c>
      <c r="B1342" s="19" t="n">
        <v>4.710452360906077</v>
      </c>
      <c r="C1342" s="19" t="n">
        <v>4.778457118258387</v>
      </c>
      <c r="D1342" s="19" t="n">
        <v>4.778457118258387</v>
      </c>
      <c r="E1342" s="19" t="n">
        <v>4.778457118258387</v>
      </c>
      <c r="F1342" s="19" t="n">
        <v>4.778457118258387</v>
      </c>
      <c r="G1342" s="19" t="n">
        <v>4.778457118258387</v>
      </c>
    </row>
    <row r="1343">
      <c r="A1343" s="3" t="inlineStr">
        <is>
          <t xml:space="preserve">  λ2</t>
        </is>
      </c>
      <c r="B1343" s="19" t="n">
        <v>1.440751651816139</v>
      </c>
      <c r="C1343" s="19" t="n">
        <v>1.710831453551691</v>
      </c>
      <c r="D1343" s="19" t="n">
        <v>1.710831453551691</v>
      </c>
      <c r="E1343" s="19" t="n">
        <v>1.710831453551691</v>
      </c>
      <c r="F1343" s="19" t="n">
        <v>1.710831453551691</v>
      </c>
      <c r="G1343" s="19" t="n">
        <v>1.710831453551691</v>
      </c>
    </row>
    <row r="1344">
      <c r="A1344" s="3" t="inlineStr">
        <is>
          <t xml:space="preserve">  λ3</t>
        </is>
      </c>
      <c r="B1344" s="19" t="n">
        <v>-0.7669627833892499</v>
      </c>
      <c r="C1344" s="19" t="n">
        <v>-3.905764159728834e-17</v>
      </c>
      <c r="D1344" s="19" t="n">
        <v>-3.905764159728834e-17</v>
      </c>
      <c r="E1344" s="19" t="n">
        <v>-3.905764159728834e-17</v>
      </c>
      <c r="F1344" s="19" t="n">
        <v>-3.905764159728834e-17</v>
      </c>
      <c r="G1344" s="19" t="n">
        <v>-3.905764159728834e-17</v>
      </c>
    </row>
    <row r="1345">
      <c r="A1345" s="3" t="inlineStr">
        <is>
          <t xml:space="preserve">  λ4</t>
        </is>
      </c>
      <c r="B1345" s="19" t="n">
        <v>-0.3842412293329601</v>
      </c>
      <c r="C1345" s="19" t="n">
        <v>-0.4892885718100793</v>
      </c>
      <c r="D1345" s="19" t="n">
        <v>-0.4892885718100793</v>
      </c>
      <c r="E1345" s="19" t="n">
        <v>-0.4892885718100793</v>
      </c>
      <c r="F1345" s="19" t="n">
        <v>-0.4892885718100793</v>
      </c>
      <c r="G1345" s="19" t="n">
        <v>-0.4892885718100793</v>
      </c>
    </row>
    <row r="1346">
      <c r="A1346" s="3" t="inlineStr">
        <is>
          <t xml:space="preserve">  λ5</t>
        </is>
      </c>
      <c r="B1346" s="19" t="n">
        <v>-4.728616858828007e-18</v>
      </c>
      <c r="C1346" s="19" t="n">
        <v>-0.9999999999999999</v>
      </c>
      <c r="D1346" s="19" t="n">
        <v>-0.9999999999999999</v>
      </c>
      <c r="E1346" s="19" t="n">
        <v>-0.9999999999999999</v>
      </c>
      <c r="F1346" s="19" t="n">
        <v>-0.9999999999999999</v>
      </c>
      <c r="G1346" s="19" t="n">
        <v>-0.9999999999999999</v>
      </c>
    </row>
    <row r="1347">
      <c r="A1347" s="3" t="inlineStr">
        <is>
          <t xml:space="preserve">  λ6</t>
        </is>
      </c>
      <c r="B1347" s="19" t="n">
        <v>1</v>
      </c>
      <c r="C1347" s="19" t="n">
        <v>1</v>
      </c>
      <c r="D1347" s="19" t="n">
        <v>1</v>
      </c>
      <c r="E1347" s="19" t="n">
        <v>1</v>
      </c>
      <c r="F1347" s="19" t="n">
        <v>1</v>
      </c>
      <c r="G1347" s="19" t="n">
        <v>1</v>
      </c>
    </row>
    <row r="1348">
      <c r="A1348" s="3" t="inlineStr">
        <is>
          <t>eigenvalues sorted desc (LARGE)</t>
        </is>
      </c>
    </row>
    <row r="1349">
      <c r="A1349" s="3" t="inlineStr">
        <is>
          <t xml:space="preserve">  λ(1)</t>
        </is>
      </c>
      <c r="B1349" s="19">
        <f>LARGE($B$1342:$B$1347,1)</f>
        <v/>
      </c>
      <c r="C1349" s="19">
        <f>LARGE($C$1342:$C$1347,1)</f>
        <v/>
      </c>
      <c r="D1349" s="19">
        <f>LARGE($D$1342:$D$1347,1)</f>
        <v/>
      </c>
      <c r="E1349" s="19">
        <f>LARGE($E$1342:$E$1347,1)</f>
        <v/>
      </c>
      <c r="F1349" s="19">
        <f>LARGE($F$1342:$F$1347,1)</f>
        <v/>
      </c>
      <c r="G1349" s="19">
        <f>LARGE($G$1342:$G$1347,1)</f>
        <v/>
      </c>
    </row>
    <row r="1350">
      <c r="A1350" s="3" t="inlineStr">
        <is>
          <t xml:space="preserve">  λ(2)</t>
        </is>
      </c>
      <c r="B1350" s="19">
        <f>LARGE($B$1342:$B$1347,2)</f>
        <v/>
      </c>
      <c r="C1350" s="19">
        <f>LARGE($C$1342:$C$1347,2)</f>
        <v/>
      </c>
      <c r="D1350" s="19">
        <f>LARGE($D$1342:$D$1347,2)</f>
        <v/>
      </c>
      <c r="E1350" s="19">
        <f>LARGE($E$1342:$E$1347,2)</f>
        <v/>
      </c>
      <c r="F1350" s="19">
        <f>LARGE($F$1342:$F$1347,2)</f>
        <v/>
      </c>
      <c r="G1350" s="19">
        <f>LARGE($G$1342:$G$1347,2)</f>
        <v/>
      </c>
    </row>
    <row r="1351">
      <c r="A1351" s="3" t="inlineStr">
        <is>
          <t xml:space="preserve">  λ(3)</t>
        </is>
      </c>
      <c r="B1351" s="19">
        <f>LARGE($B$1342:$B$1347,3)</f>
        <v/>
      </c>
      <c r="C1351" s="19">
        <f>LARGE($C$1342:$C$1347,3)</f>
        <v/>
      </c>
      <c r="D1351" s="19">
        <f>LARGE($D$1342:$D$1347,3)</f>
        <v/>
      </c>
      <c r="E1351" s="19">
        <f>LARGE($E$1342:$E$1347,3)</f>
        <v/>
      </c>
      <c r="F1351" s="19">
        <f>LARGE($F$1342:$F$1347,3)</f>
        <v/>
      </c>
      <c r="G1351" s="19">
        <f>LARGE($G$1342:$G$1347,3)</f>
        <v/>
      </c>
    </row>
    <row r="1352">
      <c r="A1352" s="3" t="inlineStr">
        <is>
          <t xml:space="preserve">  λ(4)</t>
        </is>
      </c>
      <c r="B1352" s="19">
        <f>LARGE($B$1342:$B$1347,4)</f>
        <v/>
      </c>
      <c r="C1352" s="19">
        <f>LARGE($C$1342:$C$1347,4)</f>
        <v/>
      </c>
      <c r="D1352" s="19">
        <f>LARGE($D$1342:$D$1347,4)</f>
        <v/>
      </c>
      <c r="E1352" s="19">
        <f>LARGE($E$1342:$E$1347,4)</f>
        <v/>
      </c>
      <c r="F1352" s="19">
        <f>LARGE($F$1342:$F$1347,4)</f>
        <v/>
      </c>
      <c r="G1352" s="19">
        <f>LARGE($G$1342:$G$1347,4)</f>
        <v/>
      </c>
    </row>
    <row r="1353">
      <c r="A1353" s="3" t="inlineStr">
        <is>
          <t xml:space="preserve">  λ(5)</t>
        </is>
      </c>
      <c r="B1353" s="19">
        <f>LARGE($B$1342:$B$1347,5)</f>
        <v/>
      </c>
      <c r="C1353" s="19">
        <f>LARGE($C$1342:$C$1347,5)</f>
        <v/>
      </c>
      <c r="D1353" s="19">
        <f>LARGE($D$1342:$D$1347,5)</f>
        <v/>
      </c>
      <c r="E1353" s="19">
        <f>LARGE($E$1342:$E$1347,5)</f>
        <v/>
      </c>
      <c r="F1353" s="19">
        <f>LARGE($F$1342:$F$1347,5)</f>
        <v/>
      </c>
      <c r="G1353" s="19">
        <f>LARGE($G$1342:$G$1347,5)</f>
        <v/>
      </c>
    </row>
    <row r="1354">
      <c r="A1354" s="3" t="inlineStr">
        <is>
          <t xml:space="preserve">  λ(6)</t>
        </is>
      </c>
      <c r="B1354" s="19">
        <f>LARGE($B$1342:$B$1347,6)</f>
        <v/>
      </c>
      <c r="C1354" s="19">
        <f>LARGE($C$1342:$C$1347,6)</f>
        <v/>
      </c>
      <c r="D1354" s="19">
        <f>LARGE($D$1342:$D$1347,6)</f>
        <v/>
      </c>
      <c r="E1354" s="19">
        <f>LARGE($E$1342:$E$1347,6)</f>
        <v/>
      </c>
      <c r="F1354" s="19">
        <f>LARGE($F$1342:$F$1347,6)</f>
        <v/>
      </c>
      <c r="G1354" s="19">
        <f>LARGE($G$1342:$G$1347,6)</f>
        <v/>
      </c>
    </row>
    <row r="1355">
      <c r="A1355" s="3" t="inlineStr">
        <is>
          <t>check: Σeig − trace (→0)</t>
        </is>
      </c>
      <c r="B1355" s="3">
        <f>ROUND(SUM($B$1342:$B$1347)-($B$1322+$C$1323+$D$1324+$E$1325+$F$1326+$G$1327),6)</f>
        <v/>
      </c>
      <c r="C1355" s="3">
        <f>ROUND(SUM($C$1342:$C$1347)-($I$1322+$J$1323+$K$1324+$L$1325+$M$1326+$N$1327),6)</f>
        <v/>
      </c>
      <c r="D1355" s="3">
        <f>ROUND(SUM($D$1342:$D$1347)-($P$1322+$Q$1323+$R$1324+$S$1325+$T$1326+$U$1327),6)</f>
        <v/>
      </c>
      <c r="E1355" s="3">
        <f>ROUND(SUM($E$1342:$E$1347)-($W$1322+$X$1323+$Y$1324+$Z$1325+$AA$1326+$AB$1327),6)</f>
        <v/>
      </c>
      <c r="F1355" s="3">
        <f>ROUND(SUM($F$1342:$F$1347)-($AD$1322+$AE$1323+$AF$1324+$AG$1325+$AH$1326+$AI$1327),6)</f>
        <v/>
      </c>
      <c r="G1355" s="3">
        <f>ROUND(SUM($G$1342:$G$1347)-($AK$1322+$AL$1323+$AM$1324+$AN$1325+$AO$1326+$AP$1327),6)</f>
        <v/>
      </c>
    </row>
    <row r="1356">
      <c r="A1356" s="3" t="inlineStr">
        <is>
          <t>check: Πeig − det (→0)</t>
        </is>
      </c>
      <c r="B1356" s="3">
        <f>ROUND(MDETERM($B$1322:$G$1327)-PRODUCT($B$1342:$B$1347),6)</f>
        <v/>
      </c>
      <c r="C1356" s="3">
        <f>ROUND(MDETERM($I$1322:$N$1327)-PRODUCT($C$1342:$C$1347),6)</f>
        <v/>
      </c>
      <c r="D1356" s="3">
        <f>ROUND(MDETERM($P$1322:$U$1327)-PRODUCT($D$1342:$D$1347),6)</f>
        <v/>
      </c>
      <c r="E1356" s="3">
        <f>ROUND(MDETERM($W$1322:$AB$1327)-PRODUCT($E$1342:$E$1347),6)</f>
        <v/>
      </c>
      <c r="F1356" s="3">
        <f>ROUND(MDETERM($AD$1322:$AI$1327)-PRODUCT($F$1342:$F$1347),6)</f>
        <v/>
      </c>
      <c r="G1356" s="3">
        <f>ROUND(MDETERM($AK$1322:$AP$1327)-PRODUCT($G$1342:$G$1347),6)</f>
        <v/>
      </c>
    </row>
    <row r="1357">
      <c r="A1357" s="3" t="inlineStr">
        <is>
          <t>complex eigenvalues?</t>
        </is>
      </c>
      <c r="B1357" s="3" t="inlineStr"/>
      <c r="C1357" s="3" t="inlineStr"/>
      <c r="D1357" s="3" t="inlineStr"/>
      <c r="E1357" s="3" t="inlineStr"/>
      <c r="F1357" s="3" t="inlineStr"/>
      <c r="G1357" s="3" t="inlineStr"/>
    </row>
    <row r="1358">
      <c r="A1358" s="3" t="inlineStr">
        <is>
          <t>check: det(M − λᵢI) per sorted λ (→0)</t>
        </is>
      </c>
    </row>
    <row r="1359">
      <c r="A1359" s="3" t="inlineStr">
        <is>
          <t xml:space="preserve">  det(M − λ(1)I)</t>
        </is>
      </c>
      <c r="B1359" s="3">
        <f t="array" ref="B1359">ROUND(MDETERM($B$1322:$G$1327-$B$1349*MUNIT(6)),6)</f>
        <v/>
      </c>
      <c r="C1359" s="3">
        <f t="array" ref="C1359">ROUND(MDETERM($I$1322:$N$1327-$C$1349*MUNIT(6)),6)</f>
        <v/>
      </c>
      <c r="D1359" s="3">
        <f t="array" ref="D1359">ROUND(MDETERM($P$1322:$U$1327-$D$1349*MUNIT(6)),6)</f>
        <v/>
      </c>
      <c r="E1359" s="3">
        <f t="array" ref="E1359">ROUND(MDETERM($W$1322:$AB$1327-$E$1349*MUNIT(6)),6)</f>
        <v/>
      </c>
      <c r="F1359" s="3">
        <f t="array" ref="F1359">ROUND(MDETERM($AD$1322:$AI$1327-$F$1349*MUNIT(6)),6)</f>
        <v/>
      </c>
      <c r="G1359" s="3">
        <f t="array" ref="G1359">ROUND(MDETERM($AK$1322:$AP$1327-$G$1349*MUNIT(6)),6)</f>
        <v/>
      </c>
    </row>
    <row r="1360">
      <c r="A1360" s="3" t="inlineStr">
        <is>
          <t xml:space="preserve">  det(M − λ(2)I)</t>
        </is>
      </c>
      <c r="B1360" s="3">
        <f t="array" ref="B1360">ROUND(MDETERM($B$1322:$G$1327-$B$1350*MUNIT(6)),6)</f>
        <v/>
      </c>
      <c r="C1360" s="3">
        <f t="array" ref="C1360">ROUND(MDETERM($I$1322:$N$1327-$C$1350*MUNIT(6)),6)</f>
        <v/>
      </c>
      <c r="D1360" s="3">
        <f t="array" ref="D1360">ROUND(MDETERM($P$1322:$U$1327-$D$1350*MUNIT(6)),6)</f>
        <v/>
      </c>
      <c r="E1360" s="3">
        <f t="array" ref="E1360">ROUND(MDETERM($W$1322:$AB$1327-$E$1350*MUNIT(6)),6)</f>
        <v/>
      </c>
      <c r="F1360" s="3">
        <f t="array" ref="F1360">ROUND(MDETERM($AD$1322:$AI$1327-$F$1350*MUNIT(6)),6)</f>
        <v/>
      </c>
      <c r="G1360" s="3">
        <f t="array" ref="G1360">ROUND(MDETERM($AK$1322:$AP$1327-$G$1350*MUNIT(6)),6)</f>
        <v/>
      </c>
    </row>
    <row r="1361">
      <c r="A1361" s="3" t="inlineStr">
        <is>
          <t xml:space="preserve">  det(M − λ(3)I)</t>
        </is>
      </c>
      <c r="B1361" s="3">
        <f t="array" ref="B1361">ROUND(MDETERM($B$1322:$G$1327-$B$1351*MUNIT(6)),6)</f>
        <v/>
      </c>
      <c r="C1361" s="3">
        <f t="array" ref="C1361">ROUND(MDETERM($I$1322:$N$1327-$C$1351*MUNIT(6)),6)</f>
        <v/>
      </c>
      <c r="D1361" s="3">
        <f t="array" ref="D1361">ROUND(MDETERM($P$1322:$U$1327-$D$1351*MUNIT(6)),6)</f>
        <v/>
      </c>
      <c r="E1361" s="3">
        <f t="array" ref="E1361">ROUND(MDETERM($W$1322:$AB$1327-$E$1351*MUNIT(6)),6)</f>
        <v/>
      </c>
      <c r="F1361" s="3">
        <f t="array" ref="F1361">ROUND(MDETERM($AD$1322:$AI$1327-$F$1351*MUNIT(6)),6)</f>
        <v/>
      </c>
      <c r="G1361" s="3">
        <f t="array" ref="G1361">ROUND(MDETERM($AK$1322:$AP$1327-$G$1351*MUNIT(6)),6)</f>
        <v/>
      </c>
    </row>
    <row r="1362">
      <c r="A1362" s="3" t="inlineStr">
        <is>
          <t xml:space="preserve">  det(M − λ(4)I)</t>
        </is>
      </c>
      <c r="B1362" s="3">
        <f t="array" ref="B1362">ROUND(MDETERM($B$1322:$G$1327-$B$1352*MUNIT(6)),6)</f>
        <v/>
      </c>
      <c r="C1362" s="3">
        <f t="array" ref="C1362">ROUND(MDETERM($I$1322:$N$1327-$C$1352*MUNIT(6)),6)</f>
        <v/>
      </c>
      <c r="D1362" s="3">
        <f t="array" ref="D1362">ROUND(MDETERM($P$1322:$U$1327-$D$1352*MUNIT(6)),6)</f>
        <v/>
      </c>
      <c r="E1362" s="3">
        <f t="array" ref="E1362">ROUND(MDETERM($W$1322:$AB$1327-$E$1352*MUNIT(6)),6)</f>
        <v/>
      </c>
      <c r="F1362" s="3">
        <f t="array" ref="F1362">ROUND(MDETERM($AD$1322:$AI$1327-$F$1352*MUNIT(6)),6)</f>
        <v/>
      </c>
      <c r="G1362" s="3">
        <f t="array" ref="G1362">ROUND(MDETERM($AK$1322:$AP$1327-$G$1352*MUNIT(6)),6)</f>
        <v/>
      </c>
    </row>
    <row r="1363">
      <c r="A1363" s="3" t="inlineStr">
        <is>
          <t xml:space="preserve">  det(M − λ(5)I)</t>
        </is>
      </c>
      <c r="B1363" s="3">
        <f t="array" ref="B1363">ROUND(MDETERM($B$1322:$G$1327-$B$1353*MUNIT(6)),6)</f>
        <v/>
      </c>
      <c r="C1363" s="3">
        <f t="array" ref="C1363">ROUND(MDETERM($I$1322:$N$1327-$C$1353*MUNIT(6)),6)</f>
        <v/>
      </c>
      <c r="D1363" s="3">
        <f t="array" ref="D1363">ROUND(MDETERM($P$1322:$U$1327-$D$1353*MUNIT(6)),6)</f>
        <v/>
      </c>
      <c r="E1363" s="3">
        <f t="array" ref="E1363">ROUND(MDETERM($W$1322:$AB$1327-$E$1353*MUNIT(6)),6)</f>
        <v/>
      </c>
      <c r="F1363" s="3">
        <f t="array" ref="F1363">ROUND(MDETERM($AD$1322:$AI$1327-$F$1353*MUNIT(6)),6)</f>
        <v/>
      </c>
      <c r="G1363" s="3">
        <f t="array" ref="G1363">ROUND(MDETERM($AK$1322:$AP$1327-$G$1353*MUNIT(6)),6)</f>
        <v/>
      </c>
    </row>
    <row r="1364">
      <c r="A1364" s="3" t="inlineStr">
        <is>
          <t xml:space="preserve">  det(M − λ(6)I)</t>
        </is>
      </c>
      <c r="B1364" s="3">
        <f t="array" ref="B1364">ROUND(MDETERM($B$1322:$G$1327-$B$1354*MUNIT(6)),6)</f>
        <v/>
      </c>
      <c r="C1364" s="3">
        <f t="array" ref="C1364">ROUND(MDETERM($I$1322:$N$1327-$C$1354*MUNIT(6)),6)</f>
        <v/>
      </c>
      <c r="D1364" s="3">
        <f t="array" ref="D1364">ROUND(MDETERM($P$1322:$U$1327-$D$1354*MUNIT(6)),6)</f>
        <v/>
      </c>
      <c r="E1364" s="3">
        <f t="array" ref="E1364">ROUND(MDETERM($W$1322:$AB$1327-$E$1354*MUNIT(6)),6)</f>
        <v/>
      </c>
      <c r="F1364" s="3">
        <f t="array" ref="F1364">ROUND(MDETERM($AD$1322:$AI$1327-$F$1354*MUNIT(6)),6)</f>
        <v/>
      </c>
      <c r="G1364" s="3">
        <f t="array" ref="G1364">ROUND(MDETERM($AK$1322:$AP$1327-$G$1354*MUNIT(6)),6)</f>
        <v/>
      </c>
    </row>
    <row r="1368" ht="16" customHeight="1">
      <c r="A1368" s="14" t="inlineStr">
        <is>
          <t>RAG R2-R3 | llama3.3:70b</t>
        </is>
      </c>
      <c r="B1368" s="9" t="inlineStr">
        <is>
          <t>run 1 (raw, pasted)</t>
        </is>
      </c>
      <c r="I1368" s="9" t="inlineStr">
        <is>
          <t>run 2 (raw, pasted)</t>
        </is>
      </c>
      <c r="P1368" s="9" t="inlineStr">
        <is>
          <t>run 3 (raw, pasted)</t>
        </is>
      </c>
      <c r="W1368" s="9" t="inlineStr">
        <is>
          <t>run 4 (raw, pasted)</t>
        </is>
      </c>
      <c r="AD1368" s="9" t="inlineStr">
        <is>
          <t>run 5 (raw, pasted)</t>
        </is>
      </c>
      <c r="AK1368" s="9" t="inlineStr">
        <is>
          <t>Step2 average matrix (formula)</t>
        </is>
      </c>
      <c r="AR1368" s="9" t="inlineStr">
        <is>
          <t>ground truth (reference)</t>
        </is>
      </c>
    </row>
    <row r="1369" ht="60" customHeight="1">
      <c r="B1369" s="15" t="inlineStr">
        <is>
          <t>Spacecraft</t>
        </is>
      </c>
      <c r="C1369" s="15" t="inlineStr">
        <is>
          <t>Guidance, Navigation, and Control (GNC) Subsystem</t>
        </is>
      </c>
      <c r="D1369" s="15" t="inlineStr">
        <is>
          <t>Propulsion Subsystem</t>
        </is>
      </c>
      <c r="E1369" s="15" t="inlineStr">
        <is>
          <t>Power Subsystem</t>
        </is>
      </c>
      <c r="F1369" s="15" t="inlineStr">
        <is>
          <t>Reaction Wheel</t>
        </is>
      </c>
      <c r="G1369" s="15" t="inlineStr">
        <is>
          <t>GNC Software</t>
        </is>
      </c>
      <c r="I1369" s="15" t="inlineStr">
        <is>
          <t>Spacecraft</t>
        </is>
      </c>
      <c r="J1369" s="15" t="inlineStr">
        <is>
          <t>Guidance, Navigation, and Control (GNC) Subsystem</t>
        </is>
      </c>
      <c r="K1369" s="15" t="inlineStr">
        <is>
          <t>Propulsion Subsystem</t>
        </is>
      </c>
      <c r="L1369" s="15" t="inlineStr">
        <is>
          <t>Power Subsystem</t>
        </is>
      </c>
      <c r="M1369" s="15" t="inlineStr">
        <is>
          <t>Reaction Wheel</t>
        </is>
      </c>
      <c r="N1369" s="15" t="inlineStr">
        <is>
          <t>GNC Software</t>
        </is>
      </c>
      <c r="P1369" s="15" t="inlineStr">
        <is>
          <t>Spacecraft</t>
        </is>
      </c>
      <c r="Q1369" s="15" t="inlineStr">
        <is>
          <t>Guidance, Navigation, and Control (GNC) Subsystem</t>
        </is>
      </c>
      <c r="R1369" s="15" t="inlineStr">
        <is>
          <t>Propulsion Subsystem</t>
        </is>
      </c>
      <c r="S1369" s="15" t="inlineStr">
        <is>
          <t>Power Subsystem</t>
        </is>
      </c>
      <c r="T1369" s="15" t="inlineStr">
        <is>
          <t>Reaction Wheel</t>
        </is>
      </c>
      <c r="U1369" s="15" t="inlineStr">
        <is>
          <t>GNC Software</t>
        </is>
      </c>
      <c r="W1369" s="15" t="inlineStr">
        <is>
          <t>Spacecraft</t>
        </is>
      </c>
      <c r="X1369" s="15" t="inlineStr">
        <is>
          <t>Guidance, Navigation, and Control (GNC) Subsystem</t>
        </is>
      </c>
      <c r="Y1369" s="15" t="inlineStr">
        <is>
          <t>Propulsion Subsystem</t>
        </is>
      </c>
      <c r="Z1369" s="15" t="inlineStr">
        <is>
          <t>Power Subsystem</t>
        </is>
      </c>
      <c r="AA1369" s="15" t="inlineStr">
        <is>
          <t>Reaction Wheel</t>
        </is>
      </c>
      <c r="AB1369" s="15" t="inlineStr">
        <is>
          <t>GNC Software</t>
        </is>
      </c>
      <c r="AD1369" s="15" t="inlineStr">
        <is>
          <t>Spacecraft</t>
        </is>
      </c>
      <c r="AE1369" s="15" t="inlineStr">
        <is>
          <t>Guidance, Navigation, and Control (GNC) Subsystem</t>
        </is>
      </c>
      <c r="AF1369" s="15" t="inlineStr">
        <is>
          <t>Propulsion Subsystem</t>
        </is>
      </c>
      <c r="AG1369" s="15" t="inlineStr">
        <is>
          <t>Power Subsystem</t>
        </is>
      </c>
      <c r="AH1369" s="15" t="inlineStr">
        <is>
          <t>Reaction Wheel</t>
        </is>
      </c>
      <c r="AI1369" s="15" t="inlineStr">
        <is>
          <t>GNC Software</t>
        </is>
      </c>
      <c r="AK1369" s="15" t="inlineStr">
        <is>
          <t>Spacecraft</t>
        </is>
      </c>
      <c r="AL1369" s="15" t="inlineStr">
        <is>
          <t>Guidance, Navigation, and Control (GNC) Subsystem</t>
        </is>
      </c>
      <c r="AM1369" s="15" t="inlineStr">
        <is>
          <t>Propulsion Subsystem</t>
        </is>
      </c>
      <c r="AN1369" s="15" t="inlineStr">
        <is>
          <t>Power Subsystem</t>
        </is>
      </c>
      <c r="AO1369" s="15" t="inlineStr">
        <is>
          <t>Reaction Wheel</t>
        </is>
      </c>
      <c r="AP1369" s="15" t="inlineStr">
        <is>
          <t>GNC Software</t>
        </is>
      </c>
    </row>
    <row r="1370">
      <c r="A1370" s="3" t="inlineStr">
        <is>
          <t>Spacecraft</t>
        </is>
      </c>
      <c r="B1370" s="8" t="n">
        <v>1</v>
      </c>
      <c r="C1370" s="8" t="n">
        <v>1</v>
      </c>
      <c r="D1370" s="8" t="n">
        <v>1</v>
      </c>
      <c r="E1370" s="8" t="n">
        <v>1</v>
      </c>
      <c r="F1370" s="8" t="n">
        <v>1</v>
      </c>
      <c r="G1370" s="8" t="n">
        <v>1</v>
      </c>
      <c r="I1370" s="8" t="n">
        <v>1</v>
      </c>
      <c r="J1370" s="8" t="n">
        <v>1</v>
      </c>
      <c r="K1370" s="8" t="n">
        <v>1</v>
      </c>
      <c r="L1370" s="8" t="n">
        <v>1</v>
      </c>
      <c r="M1370" s="8" t="n">
        <v>1</v>
      </c>
      <c r="N1370" s="8" t="n">
        <v>1</v>
      </c>
      <c r="P1370" s="8" t="n">
        <v>1</v>
      </c>
      <c r="Q1370" s="8" t="n">
        <v>1</v>
      </c>
      <c r="R1370" s="8" t="n">
        <v>1</v>
      </c>
      <c r="S1370" s="8" t="n">
        <v>1</v>
      </c>
      <c r="T1370" s="8" t="n">
        <v>1</v>
      </c>
      <c r="U1370" s="8" t="n">
        <v>1</v>
      </c>
      <c r="W1370" s="8" t="n">
        <v>1</v>
      </c>
      <c r="X1370" s="8" t="n">
        <v>1</v>
      </c>
      <c r="Y1370" s="8" t="n">
        <v>1</v>
      </c>
      <c r="Z1370" s="8" t="n">
        <v>1</v>
      </c>
      <c r="AA1370" s="8" t="n">
        <v>1</v>
      </c>
      <c r="AB1370" s="8" t="n">
        <v>1</v>
      </c>
      <c r="AD1370" s="8" t="n">
        <v>1</v>
      </c>
      <c r="AE1370" s="8" t="n">
        <v>1</v>
      </c>
      <c r="AF1370" s="8" t="n">
        <v>1</v>
      </c>
      <c r="AG1370" s="8" t="n">
        <v>1</v>
      </c>
      <c r="AH1370" s="8" t="n">
        <v>1</v>
      </c>
      <c r="AI1370" s="8" t="n">
        <v>1</v>
      </c>
      <c r="AK1370" s="8">
        <f>IF(($B$1370&lt;&gt;2)+($I$1370&lt;&gt;2)+($P$1370&lt;&gt;2)+($W$1370&lt;&gt;2)+($AD$1370&lt;&gt;2)=0,2,IF((($B$1370&lt;&gt;2)*$B$1370+($I$1370&lt;&gt;2)*$I$1370+($P$1370&lt;&gt;2)*$P$1370+($W$1370&lt;&gt;2)*$W$1370+($AD$1370&lt;&gt;2)*$AD$1370)/(($B$1370&lt;&gt;2)+($I$1370&lt;&gt;2)+($P$1370&lt;&gt;2)+($W$1370&lt;&gt;2)+($AD$1370&lt;&gt;2))&gt;=0.5,1,0))</f>
        <v/>
      </c>
      <c r="AL1370" s="8">
        <f>IF(($C$1370&lt;&gt;2)+($J$1370&lt;&gt;2)+($Q$1370&lt;&gt;2)+($X$1370&lt;&gt;2)+($AE$1370&lt;&gt;2)=0,2,IF((($C$1370&lt;&gt;2)*$C$1370+($J$1370&lt;&gt;2)*$J$1370+($Q$1370&lt;&gt;2)*$Q$1370+($X$1370&lt;&gt;2)*$X$1370+($AE$1370&lt;&gt;2)*$AE$1370)/(($C$1370&lt;&gt;2)+($J$1370&lt;&gt;2)+($Q$1370&lt;&gt;2)+($X$1370&lt;&gt;2)+($AE$1370&lt;&gt;2))&gt;=0.5,1,0))</f>
        <v/>
      </c>
      <c r="AM1370" s="8">
        <f>IF(($D$1370&lt;&gt;2)+($K$1370&lt;&gt;2)+($R$1370&lt;&gt;2)+($Y$1370&lt;&gt;2)+($AF$1370&lt;&gt;2)=0,2,IF((($D$1370&lt;&gt;2)*$D$1370+($K$1370&lt;&gt;2)*$K$1370+($R$1370&lt;&gt;2)*$R$1370+($Y$1370&lt;&gt;2)*$Y$1370+($AF$1370&lt;&gt;2)*$AF$1370)/(($D$1370&lt;&gt;2)+($K$1370&lt;&gt;2)+($R$1370&lt;&gt;2)+($Y$1370&lt;&gt;2)+($AF$1370&lt;&gt;2))&gt;=0.5,1,0))</f>
        <v/>
      </c>
      <c r="AN1370" s="8">
        <f>IF(($E$1370&lt;&gt;2)+($L$1370&lt;&gt;2)+($S$1370&lt;&gt;2)+($Z$1370&lt;&gt;2)+($AG$1370&lt;&gt;2)=0,2,IF((($E$1370&lt;&gt;2)*$E$1370+($L$1370&lt;&gt;2)*$L$1370+($S$1370&lt;&gt;2)*$S$1370+($Z$1370&lt;&gt;2)*$Z$1370+($AG$1370&lt;&gt;2)*$AG$1370)/(($E$1370&lt;&gt;2)+($L$1370&lt;&gt;2)+($S$1370&lt;&gt;2)+($Z$1370&lt;&gt;2)+($AG$1370&lt;&gt;2))&gt;=0.5,1,0))</f>
        <v/>
      </c>
      <c r="AO1370" s="8">
        <f>IF(($F$1370&lt;&gt;2)+($M$1370&lt;&gt;2)+($T$1370&lt;&gt;2)+($AA$1370&lt;&gt;2)+($AH$1370&lt;&gt;2)=0,2,IF((($F$1370&lt;&gt;2)*$F$1370+($M$1370&lt;&gt;2)*$M$1370+($T$1370&lt;&gt;2)*$T$1370+($AA$1370&lt;&gt;2)*$AA$1370+($AH$1370&lt;&gt;2)*$AH$1370)/(($F$1370&lt;&gt;2)+($M$1370&lt;&gt;2)+($T$1370&lt;&gt;2)+($AA$1370&lt;&gt;2)+($AH$1370&lt;&gt;2))&gt;=0.5,1,0))</f>
        <v/>
      </c>
      <c r="AP1370" s="8">
        <f>IF(($G$1370&lt;&gt;2)+($N$1370&lt;&gt;2)+($U$1370&lt;&gt;2)+($AB$1370&lt;&gt;2)+($AI$1370&lt;&gt;2)=0,2,IF((($G$1370&lt;&gt;2)*$G$1370+($N$1370&lt;&gt;2)*$N$1370+($U$1370&lt;&gt;2)*$U$1370+($AB$1370&lt;&gt;2)*$AB$1370+($AI$1370&lt;&gt;2)*$AI$1370)/(($G$1370&lt;&gt;2)+($N$1370&lt;&gt;2)+($U$1370&lt;&gt;2)+($AB$1370&lt;&gt;2)+($AI$1370&lt;&gt;2))&gt;=0.5,1,0))</f>
        <v/>
      </c>
      <c r="AR1370" s="16">
        <f>'Ground truth'!$B$3</f>
        <v/>
      </c>
      <c r="AS1370" s="16">
        <f>'Ground truth'!$C$3</f>
        <v/>
      </c>
      <c r="AT1370" s="16">
        <f>'Ground truth'!$D$3</f>
        <v/>
      </c>
      <c r="AU1370" s="16">
        <f>'Ground truth'!$E$3</f>
        <v/>
      </c>
      <c r="AV1370" s="16">
        <f>'Ground truth'!$F$3</f>
        <v/>
      </c>
      <c r="AW1370" s="16">
        <f>'Ground truth'!$G$3</f>
        <v/>
      </c>
    </row>
    <row r="1371">
      <c r="A1371" s="3" t="inlineStr">
        <is>
          <t>Guidance, Navigation, and Control (GNC) Subsystem</t>
        </is>
      </c>
      <c r="B1371" s="8" t="n">
        <v>1</v>
      </c>
      <c r="C1371" s="8" t="n">
        <v>1</v>
      </c>
      <c r="D1371" s="8" t="n">
        <v>0</v>
      </c>
      <c r="E1371" s="8" t="n">
        <v>0</v>
      </c>
      <c r="F1371" s="8" t="n">
        <v>1</v>
      </c>
      <c r="G1371" s="8" t="n">
        <v>1</v>
      </c>
      <c r="I1371" s="8" t="n">
        <v>1</v>
      </c>
      <c r="J1371" s="8" t="n">
        <v>1</v>
      </c>
      <c r="K1371" s="8" t="n">
        <v>0</v>
      </c>
      <c r="L1371" s="8" t="n">
        <v>0</v>
      </c>
      <c r="M1371" s="8" t="n">
        <v>1</v>
      </c>
      <c r="N1371" s="8" t="n">
        <v>1</v>
      </c>
      <c r="P1371" s="8" t="n">
        <v>1</v>
      </c>
      <c r="Q1371" s="8" t="n">
        <v>1</v>
      </c>
      <c r="R1371" s="8" t="n">
        <v>0</v>
      </c>
      <c r="S1371" s="8" t="n">
        <v>0</v>
      </c>
      <c r="T1371" s="8" t="n">
        <v>1</v>
      </c>
      <c r="U1371" s="8" t="n">
        <v>1</v>
      </c>
      <c r="W1371" s="8" t="n">
        <v>1</v>
      </c>
      <c r="X1371" s="8" t="n">
        <v>1</v>
      </c>
      <c r="Y1371" s="8" t="n">
        <v>0</v>
      </c>
      <c r="Z1371" s="8" t="n">
        <v>0</v>
      </c>
      <c r="AA1371" s="8" t="n">
        <v>1</v>
      </c>
      <c r="AB1371" s="8" t="n">
        <v>1</v>
      </c>
      <c r="AD1371" s="8" t="n">
        <v>1</v>
      </c>
      <c r="AE1371" s="8" t="n">
        <v>1</v>
      </c>
      <c r="AF1371" s="8" t="n">
        <v>0</v>
      </c>
      <c r="AG1371" s="8" t="n">
        <v>0</v>
      </c>
      <c r="AH1371" s="8" t="n">
        <v>1</v>
      </c>
      <c r="AI1371" s="8" t="n">
        <v>1</v>
      </c>
      <c r="AK1371" s="8">
        <f>IF(($B$1371&lt;&gt;2)+($I$1371&lt;&gt;2)+($P$1371&lt;&gt;2)+($W$1371&lt;&gt;2)+($AD$1371&lt;&gt;2)=0,2,IF((($B$1371&lt;&gt;2)*$B$1371+($I$1371&lt;&gt;2)*$I$1371+($P$1371&lt;&gt;2)*$P$1371+($W$1371&lt;&gt;2)*$W$1371+($AD$1371&lt;&gt;2)*$AD$1371)/(($B$1371&lt;&gt;2)+($I$1371&lt;&gt;2)+($P$1371&lt;&gt;2)+($W$1371&lt;&gt;2)+($AD$1371&lt;&gt;2))&gt;=0.5,1,0))</f>
        <v/>
      </c>
      <c r="AL1371" s="8">
        <f>IF(($C$1371&lt;&gt;2)+($J$1371&lt;&gt;2)+($Q$1371&lt;&gt;2)+($X$1371&lt;&gt;2)+($AE$1371&lt;&gt;2)=0,2,IF((($C$1371&lt;&gt;2)*$C$1371+($J$1371&lt;&gt;2)*$J$1371+($Q$1371&lt;&gt;2)*$Q$1371+($X$1371&lt;&gt;2)*$X$1371+($AE$1371&lt;&gt;2)*$AE$1371)/(($C$1371&lt;&gt;2)+($J$1371&lt;&gt;2)+($Q$1371&lt;&gt;2)+($X$1371&lt;&gt;2)+($AE$1371&lt;&gt;2))&gt;=0.5,1,0))</f>
        <v/>
      </c>
      <c r="AM1371" s="8">
        <f>IF(($D$1371&lt;&gt;2)+($K$1371&lt;&gt;2)+($R$1371&lt;&gt;2)+($Y$1371&lt;&gt;2)+($AF$1371&lt;&gt;2)=0,2,IF((($D$1371&lt;&gt;2)*$D$1371+($K$1371&lt;&gt;2)*$K$1371+($R$1371&lt;&gt;2)*$R$1371+($Y$1371&lt;&gt;2)*$Y$1371+($AF$1371&lt;&gt;2)*$AF$1371)/(($D$1371&lt;&gt;2)+($K$1371&lt;&gt;2)+($R$1371&lt;&gt;2)+($Y$1371&lt;&gt;2)+($AF$1371&lt;&gt;2))&gt;=0.5,1,0))</f>
        <v/>
      </c>
      <c r="AN1371" s="8">
        <f>IF(($E$1371&lt;&gt;2)+($L$1371&lt;&gt;2)+($S$1371&lt;&gt;2)+($Z$1371&lt;&gt;2)+($AG$1371&lt;&gt;2)=0,2,IF((($E$1371&lt;&gt;2)*$E$1371+($L$1371&lt;&gt;2)*$L$1371+($S$1371&lt;&gt;2)*$S$1371+($Z$1371&lt;&gt;2)*$Z$1371+($AG$1371&lt;&gt;2)*$AG$1371)/(($E$1371&lt;&gt;2)+($L$1371&lt;&gt;2)+($S$1371&lt;&gt;2)+($Z$1371&lt;&gt;2)+($AG$1371&lt;&gt;2))&gt;=0.5,1,0))</f>
        <v/>
      </c>
      <c r="AO1371" s="8">
        <f>IF(($F$1371&lt;&gt;2)+($M$1371&lt;&gt;2)+($T$1371&lt;&gt;2)+($AA$1371&lt;&gt;2)+($AH$1371&lt;&gt;2)=0,2,IF((($F$1371&lt;&gt;2)*$F$1371+($M$1371&lt;&gt;2)*$M$1371+($T$1371&lt;&gt;2)*$T$1371+($AA$1371&lt;&gt;2)*$AA$1371+($AH$1371&lt;&gt;2)*$AH$1371)/(($F$1371&lt;&gt;2)+($M$1371&lt;&gt;2)+($T$1371&lt;&gt;2)+($AA$1371&lt;&gt;2)+($AH$1371&lt;&gt;2))&gt;=0.5,1,0))</f>
        <v/>
      </c>
      <c r="AP1371" s="8">
        <f>IF(($G$1371&lt;&gt;2)+($N$1371&lt;&gt;2)+($U$1371&lt;&gt;2)+($AB$1371&lt;&gt;2)+($AI$1371&lt;&gt;2)=0,2,IF((($G$1371&lt;&gt;2)*$G$1371+($N$1371&lt;&gt;2)*$N$1371+($U$1371&lt;&gt;2)*$U$1371+($AB$1371&lt;&gt;2)*$AB$1371+($AI$1371&lt;&gt;2)*$AI$1371)/(($G$1371&lt;&gt;2)+($N$1371&lt;&gt;2)+($U$1371&lt;&gt;2)+($AB$1371&lt;&gt;2)+($AI$1371&lt;&gt;2))&gt;=0.5,1,0))</f>
        <v/>
      </c>
      <c r="AR1371" s="16">
        <f>'Ground truth'!$B$4</f>
        <v/>
      </c>
      <c r="AS1371" s="16">
        <f>'Ground truth'!$C$4</f>
        <v/>
      </c>
      <c r="AT1371" s="16">
        <f>'Ground truth'!$D$4</f>
        <v/>
      </c>
      <c r="AU1371" s="16">
        <f>'Ground truth'!$E$4</f>
        <v/>
      </c>
      <c r="AV1371" s="16">
        <f>'Ground truth'!$F$4</f>
        <v/>
      </c>
      <c r="AW1371" s="16">
        <f>'Ground truth'!$G$4</f>
        <v/>
      </c>
    </row>
    <row r="1372">
      <c r="A1372" s="3" t="inlineStr">
        <is>
          <t>Propulsion Subsystem</t>
        </is>
      </c>
      <c r="B1372" s="8" t="n">
        <v>1</v>
      </c>
      <c r="C1372" s="8" t="n">
        <v>0</v>
      </c>
      <c r="D1372" s="8" t="n">
        <v>1</v>
      </c>
      <c r="E1372" s="8" t="n">
        <v>1</v>
      </c>
      <c r="F1372" s="8" t="n">
        <v>0</v>
      </c>
      <c r="G1372" s="8" t="n">
        <v>0</v>
      </c>
      <c r="I1372" s="8" t="n">
        <v>1</v>
      </c>
      <c r="J1372" s="8" t="n">
        <v>0</v>
      </c>
      <c r="K1372" s="8" t="n">
        <v>1</v>
      </c>
      <c r="L1372" s="8" t="n">
        <v>1</v>
      </c>
      <c r="M1372" s="8" t="n">
        <v>0</v>
      </c>
      <c r="N1372" s="8" t="n">
        <v>0</v>
      </c>
      <c r="P1372" s="8" t="n">
        <v>1</v>
      </c>
      <c r="Q1372" s="8" t="n">
        <v>0</v>
      </c>
      <c r="R1372" s="8" t="n">
        <v>1</v>
      </c>
      <c r="S1372" s="8" t="n">
        <v>1</v>
      </c>
      <c r="T1372" s="8" t="n">
        <v>0</v>
      </c>
      <c r="U1372" s="8" t="n">
        <v>0</v>
      </c>
      <c r="W1372" s="8" t="n">
        <v>1</v>
      </c>
      <c r="X1372" s="8" t="n">
        <v>0</v>
      </c>
      <c r="Y1372" s="8" t="n">
        <v>1</v>
      </c>
      <c r="Z1372" s="8" t="n">
        <v>1</v>
      </c>
      <c r="AA1372" s="8" t="n">
        <v>0</v>
      </c>
      <c r="AB1372" s="8" t="n">
        <v>0</v>
      </c>
      <c r="AD1372" s="8" t="n">
        <v>1</v>
      </c>
      <c r="AE1372" s="8" t="n">
        <v>0</v>
      </c>
      <c r="AF1372" s="8" t="n">
        <v>1</v>
      </c>
      <c r="AG1372" s="8" t="n">
        <v>1</v>
      </c>
      <c r="AH1372" s="8" t="n">
        <v>0</v>
      </c>
      <c r="AI1372" s="8" t="n">
        <v>0</v>
      </c>
      <c r="AK1372" s="8">
        <f>IF(($B$1372&lt;&gt;2)+($I$1372&lt;&gt;2)+($P$1372&lt;&gt;2)+($W$1372&lt;&gt;2)+($AD$1372&lt;&gt;2)=0,2,IF((($B$1372&lt;&gt;2)*$B$1372+($I$1372&lt;&gt;2)*$I$1372+($P$1372&lt;&gt;2)*$P$1372+($W$1372&lt;&gt;2)*$W$1372+($AD$1372&lt;&gt;2)*$AD$1372)/(($B$1372&lt;&gt;2)+($I$1372&lt;&gt;2)+($P$1372&lt;&gt;2)+($W$1372&lt;&gt;2)+($AD$1372&lt;&gt;2))&gt;=0.5,1,0))</f>
        <v/>
      </c>
      <c r="AL1372" s="8">
        <f>IF(($C$1372&lt;&gt;2)+($J$1372&lt;&gt;2)+($Q$1372&lt;&gt;2)+($X$1372&lt;&gt;2)+($AE$1372&lt;&gt;2)=0,2,IF((($C$1372&lt;&gt;2)*$C$1372+($J$1372&lt;&gt;2)*$J$1372+($Q$1372&lt;&gt;2)*$Q$1372+($X$1372&lt;&gt;2)*$X$1372+($AE$1372&lt;&gt;2)*$AE$1372)/(($C$1372&lt;&gt;2)+($J$1372&lt;&gt;2)+($Q$1372&lt;&gt;2)+($X$1372&lt;&gt;2)+($AE$1372&lt;&gt;2))&gt;=0.5,1,0))</f>
        <v/>
      </c>
      <c r="AM1372" s="8">
        <f>IF(($D$1372&lt;&gt;2)+($K$1372&lt;&gt;2)+($R$1372&lt;&gt;2)+($Y$1372&lt;&gt;2)+($AF$1372&lt;&gt;2)=0,2,IF((($D$1372&lt;&gt;2)*$D$1372+($K$1372&lt;&gt;2)*$K$1372+($R$1372&lt;&gt;2)*$R$1372+($Y$1372&lt;&gt;2)*$Y$1372+($AF$1372&lt;&gt;2)*$AF$1372)/(($D$1372&lt;&gt;2)+($K$1372&lt;&gt;2)+($R$1372&lt;&gt;2)+($Y$1372&lt;&gt;2)+($AF$1372&lt;&gt;2))&gt;=0.5,1,0))</f>
        <v/>
      </c>
      <c r="AN1372" s="8">
        <f>IF(($E$1372&lt;&gt;2)+($L$1372&lt;&gt;2)+($S$1372&lt;&gt;2)+($Z$1372&lt;&gt;2)+($AG$1372&lt;&gt;2)=0,2,IF((($E$1372&lt;&gt;2)*$E$1372+($L$1372&lt;&gt;2)*$L$1372+($S$1372&lt;&gt;2)*$S$1372+($Z$1372&lt;&gt;2)*$Z$1372+($AG$1372&lt;&gt;2)*$AG$1372)/(($E$1372&lt;&gt;2)+($L$1372&lt;&gt;2)+($S$1372&lt;&gt;2)+($Z$1372&lt;&gt;2)+($AG$1372&lt;&gt;2))&gt;=0.5,1,0))</f>
        <v/>
      </c>
      <c r="AO1372" s="8">
        <f>IF(($F$1372&lt;&gt;2)+($M$1372&lt;&gt;2)+($T$1372&lt;&gt;2)+($AA$1372&lt;&gt;2)+($AH$1372&lt;&gt;2)=0,2,IF((($F$1372&lt;&gt;2)*$F$1372+($M$1372&lt;&gt;2)*$M$1372+($T$1372&lt;&gt;2)*$T$1372+($AA$1372&lt;&gt;2)*$AA$1372+($AH$1372&lt;&gt;2)*$AH$1372)/(($F$1372&lt;&gt;2)+($M$1372&lt;&gt;2)+($T$1372&lt;&gt;2)+($AA$1372&lt;&gt;2)+($AH$1372&lt;&gt;2))&gt;=0.5,1,0))</f>
        <v/>
      </c>
      <c r="AP1372" s="8">
        <f>IF(($G$1372&lt;&gt;2)+($N$1372&lt;&gt;2)+($U$1372&lt;&gt;2)+($AB$1372&lt;&gt;2)+($AI$1372&lt;&gt;2)=0,2,IF((($G$1372&lt;&gt;2)*$G$1372+($N$1372&lt;&gt;2)*$N$1372+($U$1372&lt;&gt;2)*$U$1372+($AB$1372&lt;&gt;2)*$AB$1372+($AI$1372&lt;&gt;2)*$AI$1372)/(($G$1372&lt;&gt;2)+($N$1372&lt;&gt;2)+($U$1372&lt;&gt;2)+($AB$1372&lt;&gt;2)+($AI$1372&lt;&gt;2))&gt;=0.5,1,0))</f>
        <v/>
      </c>
      <c r="AR1372" s="16">
        <f>'Ground truth'!$B$5</f>
        <v/>
      </c>
      <c r="AS1372" s="16">
        <f>'Ground truth'!$C$5</f>
        <v/>
      </c>
      <c r="AT1372" s="16">
        <f>'Ground truth'!$D$5</f>
        <v/>
      </c>
      <c r="AU1372" s="16">
        <f>'Ground truth'!$E$5</f>
        <v/>
      </c>
      <c r="AV1372" s="16">
        <f>'Ground truth'!$F$5</f>
        <v/>
      </c>
      <c r="AW1372" s="16">
        <f>'Ground truth'!$G$5</f>
        <v/>
      </c>
    </row>
    <row r="1373">
      <c r="A1373" s="3" t="inlineStr">
        <is>
          <t>Power Subsystem</t>
        </is>
      </c>
      <c r="B1373" s="8" t="n">
        <v>1</v>
      </c>
      <c r="C1373" s="8" t="n">
        <v>0</v>
      </c>
      <c r="D1373" s="8" t="n">
        <v>1</v>
      </c>
      <c r="E1373" s="8" t="n">
        <v>1</v>
      </c>
      <c r="F1373" s="8" t="n">
        <v>1</v>
      </c>
      <c r="G1373" s="8" t="n">
        <v>0</v>
      </c>
      <c r="I1373" s="8" t="n">
        <v>1</v>
      </c>
      <c r="J1373" s="8" t="n">
        <v>0</v>
      </c>
      <c r="K1373" s="8" t="n">
        <v>1</v>
      </c>
      <c r="L1373" s="8" t="n">
        <v>1</v>
      </c>
      <c r="M1373" s="8" t="n">
        <v>1</v>
      </c>
      <c r="N1373" s="8" t="n">
        <v>0</v>
      </c>
      <c r="P1373" s="8" t="n">
        <v>1</v>
      </c>
      <c r="Q1373" s="8" t="n">
        <v>0</v>
      </c>
      <c r="R1373" s="8" t="n">
        <v>1</v>
      </c>
      <c r="S1373" s="8" t="n">
        <v>1</v>
      </c>
      <c r="T1373" s="8" t="n">
        <v>1</v>
      </c>
      <c r="U1373" s="8" t="n">
        <v>0</v>
      </c>
      <c r="W1373" s="8" t="n">
        <v>1</v>
      </c>
      <c r="X1373" s="8" t="n">
        <v>0</v>
      </c>
      <c r="Y1373" s="8" t="n">
        <v>1</v>
      </c>
      <c r="Z1373" s="8" t="n">
        <v>1</v>
      </c>
      <c r="AA1373" s="8" t="n">
        <v>1</v>
      </c>
      <c r="AB1373" s="8" t="n">
        <v>0</v>
      </c>
      <c r="AD1373" s="8" t="n">
        <v>1</v>
      </c>
      <c r="AE1373" s="8" t="n">
        <v>0</v>
      </c>
      <c r="AF1373" s="8" t="n">
        <v>1</v>
      </c>
      <c r="AG1373" s="8" t="n">
        <v>1</v>
      </c>
      <c r="AH1373" s="8" t="n">
        <v>1</v>
      </c>
      <c r="AI1373" s="8" t="n">
        <v>0</v>
      </c>
      <c r="AK1373" s="8">
        <f>IF(($B$1373&lt;&gt;2)+($I$1373&lt;&gt;2)+($P$1373&lt;&gt;2)+($W$1373&lt;&gt;2)+($AD$1373&lt;&gt;2)=0,2,IF((($B$1373&lt;&gt;2)*$B$1373+($I$1373&lt;&gt;2)*$I$1373+($P$1373&lt;&gt;2)*$P$1373+($W$1373&lt;&gt;2)*$W$1373+($AD$1373&lt;&gt;2)*$AD$1373)/(($B$1373&lt;&gt;2)+($I$1373&lt;&gt;2)+($P$1373&lt;&gt;2)+($W$1373&lt;&gt;2)+($AD$1373&lt;&gt;2))&gt;=0.5,1,0))</f>
        <v/>
      </c>
      <c r="AL1373" s="8">
        <f>IF(($C$1373&lt;&gt;2)+($J$1373&lt;&gt;2)+($Q$1373&lt;&gt;2)+($X$1373&lt;&gt;2)+($AE$1373&lt;&gt;2)=0,2,IF((($C$1373&lt;&gt;2)*$C$1373+($J$1373&lt;&gt;2)*$J$1373+($Q$1373&lt;&gt;2)*$Q$1373+($X$1373&lt;&gt;2)*$X$1373+($AE$1373&lt;&gt;2)*$AE$1373)/(($C$1373&lt;&gt;2)+($J$1373&lt;&gt;2)+($Q$1373&lt;&gt;2)+($X$1373&lt;&gt;2)+($AE$1373&lt;&gt;2))&gt;=0.5,1,0))</f>
        <v/>
      </c>
      <c r="AM1373" s="8">
        <f>IF(($D$1373&lt;&gt;2)+($K$1373&lt;&gt;2)+($R$1373&lt;&gt;2)+($Y$1373&lt;&gt;2)+($AF$1373&lt;&gt;2)=0,2,IF((($D$1373&lt;&gt;2)*$D$1373+($K$1373&lt;&gt;2)*$K$1373+($R$1373&lt;&gt;2)*$R$1373+($Y$1373&lt;&gt;2)*$Y$1373+($AF$1373&lt;&gt;2)*$AF$1373)/(($D$1373&lt;&gt;2)+($K$1373&lt;&gt;2)+($R$1373&lt;&gt;2)+($Y$1373&lt;&gt;2)+($AF$1373&lt;&gt;2))&gt;=0.5,1,0))</f>
        <v/>
      </c>
      <c r="AN1373" s="8">
        <f>IF(($E$1373&lt;&gt;2)+($L$1373&lt;&gt;2)+($S$1373&lt;&gt;2)+($Z$1373&lt;&gt;2)+($AG$1373&lt;&gt;2)=0,2,IF((($E$1373&lt;&gt;2)*$E$1373+($L$1373&lt;&gt;2)*$L$1373+($S$1373&lt;&gt;2)*$S$1373+($Z$1373&lt;&gt;2)*$Z$1373+($AG$1373&lt;&gt;2)*$AG$1373)/(($E$1373&lt;&gt;2)+($L$1373&lt;&gt;2)+($S$1373&lt;&gt;2)+($Z$1373&lt;&gt;2)+($AG$1373&lt;&gt;2))&gt;=0.5,1,0))</f>
        <v/>
      </c>
      <c r="AO1373" s="8">
        <f>IF(($F$1373&lt;&gt;2)+($M$1373&lt;&gt;2)+($T$1373&lt;&gt;2)+($AA$1373&lt;&gt;2)+($AH$1373&lt;&gt;2)=0,2,IF((($F$1373&lt;&gt;2)*$F$1373+($M$1373&lt;&gt;2)*$M$1373+($T$1373&lt;&gt;2)*$T$1373+($AA$1373&lt;&gt;2)*$AA$1373+($AH$1373&lt;&gt;2)*$AH$1373)/(($F$1373&lt;&gt;2)+($M$1373&lt;&gt;2)+($T$1373&lt;&gt;2)+($AA$1373&lt;&gt;2)+($AH$1373&lt;&gt;2))&gt;=0.5,1,0))</f>
        <v/>
      </c>
      <c r="AP1373" s="8">
        <f>IF(($G$1373&lt;&gt;2)+($N$1373&lt;&gt;2)+($U$1373&lt;&gt;2)+($AB$1373&lt;&gt;2)+($AI$1373&lt;&gt;2)=0,2,IF((($G$1373&lt;&gt;2)*$G$1373+($N$1373&lt;&gt;2)*$N$1373+($U$1373&lt;&gt;2)*$U$1373+($AB$1373&lt;&gt;2)*$AB$1373+($AI$1373&lt;&gt;2)*$AI$1373)/(($G$1373&lt;&gt;2)+($N$1373&lt;&gt;2)+($U$1373&lt;&gt;2)+($AB$1373&lt;&gt;2)+($AI$1373&lt;&gt;2))&gt;=0.5,1,0))</f>
        <v/>
      </c>
      <c r="AR1373" s="16">
        <f>'Ground truth'!$B$6</f>
        <v/>
      </c>
      <c r="AS1373" s="16">
        <f>'Ground truth'!$C$6</f>
        <v/>
      </c>
      <c r="AT1373" s="16">
        <f>'Ground truth'!$D$6</f>
        <v/>
      </c>
      <c r="AU1373" s="16">
        <f>'Ground truth'!$E$6</f>
        <v/>
      </c>
      <c r="AV1373" s="16">
        <f>'Ground truth'!$F$6</f>
        <v/>
      </c>
      <c r="AW1373" s="16">
        <f>'Ground truth'!$G$6</f>
        <v/>
      </c>
    </row>
    <row r="1374">
      <c r="A1374" s="3" t="inlineStr">
        <is>
          <t>Reaction Wheel</t>
        </is>
      </c>
      <c r="B1374" s="8" t="n">
        <v>1</v>
      </c>
      <c r="C1374" s="8" t="n">
        <v>1</v>
      </c>
      <c r="D1374" s="8" t="n">
        <v>0</v>
      </c>
      <c r="E1374" s="8" t="n">
        <v>1</v>
      </c>
      <c r="F1374" s="8" t="n">
        <v>1</v>
      </c>
      <c r="G1374" s="8" t="n">
        <v>0</v>
      </c>
      <c r="I1374" s="8" t="n">
        <v>1</v>
      </c>
      <c r="J1374" s="8" t="n">
        <v>1</v>
      </c>
      <c r="K1374" s="8" t="n">
        <v>0</v>
      </c>
      <c r="L1374" s="8" t="n">
        <v>1</v>
      </c>
      <c r="M1374" s="8" t="n">
        <v>1</v>
      </c>
      <c r="N1374" s="8" t="n">
        <v>0</v>
      </c>
      <c r="P1374" s="8" t="n">
        <v>1</v>
      </c>
      <c r="Q1374" s="8" t="n">
        <v>1</v>
      </c>
      <c r="R1374" s="8" t="n">
        <v>0</v>
      </c>
      <c r="S1374" s="8" t="n">
        <v>1</v>
      </c>
      <c r="T1374" s="8" t="n">
        <v>1</v>
      </c>
      <c r="U1374" s="8" t="n">
        <v>0</v>
      </c>
      <c r="W1374" s="8" t="n">
        <v>1</v>
      </c>
      <c r="X1374" s="8" t="n">
        <v>1</v>
      </c>
      <c r="Y1374" s="8" t="n">
        <v>0</v>
      </c>
      <c r="Z1374" s="8" t="n">
        <v>1</v>
      </c>
      <c r="AA1374" s="8" t="n">
        <v>1</v>
      </c>
      <c r="AB1374" s="8" t="n">
        <v>0</v>
      </c>
      <c r="AD1374" s="8" t="n">
        <v>1</v>
      </c>
      <c r="AE1374" s="8" t="n">
        <v>1</v>
      </c>
      <c r="AF1374" s="8" t="n">
        <v>0</v>
      </c>
      <c r="AG1374" s="8" t="n">
        <v>1</v>
      </c>
      <c r="AH1374" s="8" t="n">
        <v>1</v>
      </c>
      <c r="AI1374" s="8" t="n">
        <v>0</v>
      </c>
      <c r="AK1374" s="8">
        <f>IF(($B$1374&lt;&gt;2)+($I$1374&lt;&gt;2)+($P$1374&lt;&gt;2)+($W$1374&lt;&gt;2)+($AD$1374&lt;&gt;2)=0,2,IF((($B$1374&lt;&gt;2)*$B$1374+($I$1374&lt;&gt;2)*$I$1374+($P$1374&lt;&gt;2)*$P$1374+($W$1374&lt;&gt;2)*$W$1374+($AD$1374&lt;&gt;2)*$AD$1374)/(($B$1374&lt;&gt;2)+($I$1374&lt;&gt;2)+($P$1374&lt;&gt;2)+($W$1374&lt;&gt;2)+($AD$1374&lt;&gt;2))&gt;=0.5,1,0))</f>
        <v/>
      </c>
      <c r="AL1374" s="8">
        <f>IF(($C$1374&lt;&gt;2)+($J$1374&lt;&gt;2)+($Q$1374&lt;&gt;2)+($X$1374&lt;&gt;2)+($AE$1374&lt;&gt;2)=0,2,IF((($C$1374&lt;&gt;2)*$C$1374+($J$1374&lt;&gt;2)*$J$1374+($Q$1374&lt;&gt;2)*$Q$1374+($X$1374&lt;&gt;2)*$X$1374+($AE$1374&lt;&gt;2)*$AE$1374)/(($C$1374&lt;&gt;2)+($J$1374&lt;&gt;2)+($Q$1374&lt;&gt;2)+($X$1374&lt;&gt;2)+($AE$1374&lt;&gt;2))&gt;=0.5,1,0))</f>
        <v/>
      </c>
      <c r="AM1374" s="8">
        <f>IF(($D$1374&lt;&gt;2)+($K$1374&lt;&gt;2)+($R$1374&lt;&gt;2)+($Y$1374&lt;&gt;2)+($AF$1374&lt;&gt;2)=0,2,IF((($D$1374&lt;&gt;2)*$D$1374+($K$1374&lt;&gt;2)*$K$1374+($R$1374&lt;&gt;2)*$R$1374+($Y$1374&lt;&gt;2)*$Y$1374+($AF$1374&lt;&gt;2)*$AF$1374)/(($D$1374&lt;&gt;2)+($K$1374&lt;&gt;2)+($R$1374&lt;&gt;2)+($Y$1374&lt;&gt;2)+($AF$1374&lt;&gt;2))&gt;=0.5,1,0))</f>
        <v/>
      </c>
      <c r="AN1374" s="8">
        <f>IF(($E$1374&lt;&gt;2)+($L$1374&lt;&gt;2)+($S$1374&lt;&gt;2)+($Z$1374&lt;&gt;2)+($AG$1374&lt;&gt;2)=0,2,IF((($E$1374&lt;&gt;2)*$E$1374+($L$1374&lt;&gt;2)*$L$1374+($S$1374&lt;&gt;2)*$S$1374+($Z$1374&lt;&gt;2)*$Z$1374+($AG$1374&lt;&gt;2)*$AG$1374)/(($E$1374&lt;&gt;2)+($L$1374&lt;&gt;2)+($S$1374&lt;&gt;2)+($Z$1374&lt;&gt;2)+($AG$1374&lt;&gt;2))&gt;=0.5,1,0))</f>
        <v/>
      </c>
      <c r="AO1374" s="8">
        <f>IF(($F$1374&lt;&gt;2)+($M$1374&lt;&gt;2)+($T$1374&lt;&gt;2)+($AA$1374&lt;&gt;2)+($AH$1374&lt;&gt;2)=0,2,IF((($F$1374&lt;&gt;2)*$F$1374+($M$1374&lt;&gt;2)*$M$1374+($T$1374&lt;&gt;2)*$T$1374+($AA$1374&lt;&gt;2)*$AA$1374+($AH$1374&lt;&gt;2)*$AH$1374)/(($F$1374&lt;&gt;2)+($M$1374&lt;&gt;2)+($T$1374&lt;&gt;2)+($AA$1374&lt;&gt;2)+($AH$1374&lt;&gt;2))&gt;=0.5,1,0))</f>
        <v/>
      </c>
      <c r="AP1374" s="8">
        <f>IF(($G$1374&lt;&gt;2)+($N$1374&lt;&gt;2)+($U$1374&lt;&gt;2)+($AB$1374&lt;&gt;2)+($AI$1374&lt;&gt;2)=0,2,IF((($G$1374&lt;&gt;2)*$G$1374+($N$1374&lt;&gt;2)*$N$1374+($U$1374&lt;&gt;2)*$U$1374+($AB$1374&lt;&gt;2)*$AB$1374+($AI$1374&lt;&gt;2)*$AI$1374)/(($G$1374&lt;&gt;2)+($N$1374&lt;&gt;2)+($U$1374&lt;&gt;2)+($AB$1374&lt;&gt;2)+($AI$1374&lt;&gt;2))&gt;=0.5,1,0))</f>
        <v/>
      </c>
      <c r="AR1374" s="16">
        <f>'Ground truth'!$B$7</f>
        <v/>
      </c>
      <c r="AS1374" s="16">
        <f>'Ground truth'!$C$7</f>
        <v/>
      </c>
      <c r="AT1374" s="16">
        <f>'Ground truth'!$D$7</f>
        <v/>
      </c>
      <c r="AU1374" s="16">
        <f>'Ground truth'!$E$7</f>
        <v/>
      </c>
      <c r="AV1374" s="16">
        <f>'Ground truth'!$F$7</f>
        <v/>
      </c>
      <c r="AW1374" s="16">
        <f>'Ground truth'!$G$7</f>
        <v/>
      </c>
    </row>
    <row r="1375">
      <c r="A1375" s="3" t="inlineStr">
        <is>
          <t>GNC Software</t>
        </is>
      </c>
      <c r="B1375" s="8" t="n">
        <v>1</v>
      </c>
      <c r="C1375" s="8" t="n">
        <v>1</v>
      </c>
      <c r="D1375" s="8" t="n">
        <v>0</v>
      </c>
      <c r="E1375" s="8" t="n">
        <v>0</v>
      </c>
      <c r="F1375" s="8" t="n">
        <v>0</v>
      </c>
      <c r="G1375" s="8" t="n">
        <v>1</v>
      </c>
      <c r="I1375" s="8" t="n">
        <v>1</v>
      </c>
      <c r="J1375" s="8" t="n">
        <v>1</v>
      </c>
      <c r="K1375" s="8" t="n">
        <v>0</v>
      </c>
      <c r="L1375" s="8" t="n">
        <v>0</v>
      </c>
      <c r="M1375" s="8" t="n">
        <v>0</v>
      </c>
      <c r="N1375" s="8" t="n">
        <v>1</v>
      </c>
      <c r="P1375" s="8" t="n">
        <v>1</v>
      </c>
      <c r="Q1375" s="8" t="n">
        <v>1</v>
      </c>
      <c r="R1375" s="8" t="n">
        <v>0</v>
      </c>
      <c r="S1375" s="8" t="n">
        <v>0</v>
      </c>
      <c r="T1375" s="8" t="n">
        <v>0</v>
      </c>
      <c r="U1375" s="8" t="n">
        <v>1</v>
      </c>
      <c r="W1375" s="8" t="n">
        <v>1</v>
      </c>
      <c r="X1375" s="8" t="n">
        <v>1</v>
      </c>
      <c r="Y1375" s="8" t="n">
        <v>0</v>
      </c>
      <c r="Z1375" s="8" t="n">
        <v>0</v>
      </c>
      <c r="AA1375" s="8" t="n">
        <v>0</v>
      </c>
      <c r="AB1375" s="8" t="n">
        <v>1</v>
      </c>
      <c r="AD1375" s="8" t="n">
        <v>1</v>
      </c>
      <c r="AE1375" s="8" t="n">
        <v>1</v>
      </c>
      <c r="AF1375" s="8" t="n">
        <v>0</v>
      </c>
      <c r="AG1375" s="8" t="n">
        <v>0</v>
      </c>
      <c r="AH1375" s="8" t="n">
        <v>0</v>
      </c>
      <c r="AI1375" s="8" t="n">
        <v>1</v>
      </c>
      <c r="AK1375" s="8">
        <f>IF(($B$1375&lt;&gt;2)+($I$1375&lt;&gt;2)+($P$1375&lt;&gt;2)+($W$1375&lt;&gt;2)+($AD$1375&lt;&gt;2)=0,2,IF((($B$1375&lt;&gt;2)*$B$1375+($I$1375&lt;&gt;2)*$I$1375+($P$1375&lt;&gt;2)*$P$1375+($W$1375&lt;&gt;2)*$W$1375+($AD$1375&lt;&gt;2)*$AD$1375)/(($B$1375&lt;&gt;2)+($I$1375&lt;&gt;2)+($P$1375&lt;&gt;2)+($W$1375&lt;&gt;2)+($AD$1375&lt;&gt;2))&gt;=0.5,1,0))</f>
        <v/>
      </c>
      <c r="AL1375" s="8">
        <f>IF(($C$1375&lt;&gt;2)+($J$1375&lt;&gt;2)+($Q$1375&lt;&gt;2)+($X$1375&lt;&gt;2)+($AE$1375&lt;&gt;2)=0,2,IF((($C$1375&lt;&gt;2)*$C$1375+($J$1375&lt;&gt;2)*$J$1375+($Q$1375&lt;&gt;2)*$Q$1375+($X$1375&lt;&gt;2)*$X$1375+($AE$1375&lt;&gt;2)*$AE$1375)/(($C$1375&lt;&gt;2)+($J$1375&lt;&gt;2)+($Q$1375&lt;&gt;2)+($X$1375&lt;&gt;2)+($AE$1375&lt;&gt;2))&gt;=0.5,1,0))</f>
        <v/>
      </c>
      <c r="AM1375" s="8">
        <f>IF(($D$1375&lt;&gt;2)+($K$1375&lt;&gt;2)+($R$1375&lt;&gt;2)+($Y$1375&lt;&gt;2)+($AF$1375&lt;&gt;2)=0,2,IF((($D$1375&lt;&gt;2)*$D$1375+($K$1375&lt;&gt;2)*$K$1375+($R$1375&lt;&gt;2)*$R$1375+($Y$1375&lt;&gt;2)*$Y$1375+($AF$1375&lt;&gt;2)*$AF$1375)/(($D$1375&lt;&gt;2)+($K$1375&lt;&gt;2)+($R$1375&lt;&gt;2)+($Y$1375&lt;&gt;2)+($AF$1375&lt;&gt;2))&gt;=0.5,1,0))</f>
        <v/>
      </c>
      <c r="AN1375" s="8">
        <f>IF(($E$1375&lt;&gt;2)+($L$1375&lt;&gt;2)+($S$1375&lt;&gt;2)+($Z$1375&lt;&gt;2)+($AG$1375&lt;&gt;2)=0,2,IF((($E$1375&lt;&gt;2)*$E$1375+($L$1375&lt;&gt;2)*$L$1375+($S$1375&lt;&gt;2)*$S$1375+($Z$1375&lt;&gt;2)*$Z$1375+($AG$1375&lt;&gt;2)*$AG$1375)/(($E$1375&lt;&gt;2)+($L$1375&lt;&gt;2)+($S$1375&lt;&gt;2)+($Z$1375&lt;&gt;2)+($AG$1375&lt;&gt;2))&gt;=0.5,1,0))</f>
        <v/>
      </c>
      <c r="AO1375" s="8">
        <f>IF(($F$1375&lt;&gt;2)+($M$1375&lt;&gt;2)+($T$1375&lt;&gt;2)+($AA$1375&lt;&gt;2)+($AH$1375&lt;&gt;2)=0,2,IF((($F$1375&lt;&gt;2)*$F$1375+($M$1375&lt;&gt;2)*$M$1375+($T$1375&lt;&gt;2)*$T$1375+($AA$1375&lt;&gt;2)*$AA$1375+($AH$1375&lt;&gt;2)*$AH$1375)/(($F$1375&lt;&gt;2)+($M$1375&lt;&gt;2)+($T$1375&lt;&gt;2)+($AA$1375&lt;&gt;2)+($AH$1375&lt;&gt;2))&gt;=0.5,1,0))</f>
        <v/>
      </c>
      <c r="AP1375" s="8">
        <f>IF(($G$1375&lt;&gt;2)+($N$1375&lt;&gt;2)+($U$1375&lt;&gt;2)+($AB$1375&lt;&gt;2)+($AI$1375&lt;&gt;2)=0,2,IF((($G$1375&lt;&gt;2)*$G$1375+($N$1375&lt;&gt;2)*$N$1375+($U$1375&lt;&gt;2)*$U$1375+($AB$1375&lt;&gt;2)*$AB$1375+($AI$1375&lt;&gt;2)*$AI$1375)/(($G$1375&lt;&gt;2)+($N$1375&lt;&gt;2)+($U$1375&lt;&gt;2)+($AB$1375&lt;&gt;2)+($AI$1375&lt;&gt;2))&gt;=0.5,1,0))</f>
        <v/>
      </c>
      <c r="AR1375" s="16">
        <f>'Ground truth'!$B$8</f>
        <v/>
      </c>
      <c r="AS1375" s="16">
        <f>'Ground truth'!$C$8</f>
        <v/>
      </c>
      <c r="AT1375" s="16">
        <f>'Ground truth'!$D$8</f>
        <v/>
      </c>
      <c r="AU1375" s="16">
        <f>'Ground truth'!$E$8</f>
        <v/>
      </c>
      <c r="AV1375" s="16">
        <f>'Ground truth'!$F$8</f>
        <v/>
      </c>
      <c r="AW1375" s="16">
        <f>'Ground truth'!$G$8</f>
        <v/>
      </c>
    </row>
    <row r="1377">
      <c r="A1377" s="17" t="inlineStr">
        <is>
          <t>metrics — confident-only (unsure excluded from denominators)</t>
        </is>
      </c>
      <c r="B1377" s="10" t="inlineStr">
        <is>
          <t>run 1</t>
        </is>
      </c>
      <c r="C1377" s="10" t="inlineStr">
        <is>
          <t>run 2</t>
        </is>
      </c>
      <c r="D1377" s="10" t="inlineStr">
        <is>
          <t>run 3</t>
        </is>
      </c>
      <c r="E1377" s="10" t="inlineStr">
        <is>
          <t>run 4</t>
        </is>
      </c>
      <c r="F1377" s="10" t="inlineStr">
        <is>
          <t>run 5</t>
        </is>
      </c>
      <c r="G1377" s="10" t="inlineStr">
        <is>
          <t>avg-matrix</t>
        </is>
      </c>
      <c r="H1377" s="10" t="inlineStr">
        <is>
          <t>mean</t>
        </is>
      </c>
      <c r="I1377" s="10" t="inlineStr">
        <is>
          <t>std (pop.)</t>
        </is>
      </c>
      <c r="J1377" s="17" t="inlineStr">
        <is>
          <t>notes</t>
        </is>
      </c>
    </row>
    <row r="1378">
      <c r="A1378" s="7" t="inlineStr">
        <is>
          <t>TP</t>
        </is>
      </c>
      <c r="B1378" s="7">
        <f>SUMPRODUCT(($B$1370:$G$1375=1)*('Ground truth'!$B$3:$G$8=1))</f>
        <v/>
      </c>
      <c r="C1378" s="7">
        <f>SUMPRODUCT(($I$1370:$N$1375=1)*('Ground truth'!$B$3:$G$8=1))</f>
        <v/>
      </c>
      <c r="D1378" s="7">
        <f>SUMPRODUCT(($P$1370:$U$1375=1)*('Ground truth'!$B$3:$G$8=1))</f>
        <v/>
      </c>
      <c r="E1378" s="7">
        <f>SUMPRODUCT(($W$1370:$AB$1375=1)*('Ground truth'!$B$3:$G$8=1))</f>
        <v/>
      </c>
      <c r="F1378" s="7">
        <f>SUMPRODUCT(($AD$1370:$AI$1375=1)*('Ground truth'!$B$3:$G$8=1))</f>
        <v/>
      </c>
      <c r="G1378" s="7">
        <f>SUMPRODUCT(($AK$1370:$AP$1375=1)*('Ground truth'!$B$3:$G$8=1))</f>
        <v/>
      </c>
      <c r="H1378" s="12">
        <f>AVERAGE($B$1378:$F$1378)</f>
        <v/>
      </c>
      <c r="I1378" s="12">
        <f>STDEV.P($B$1378:$F$1378)</f>
        <v/>
      </c>
    </row>
    <row r="1379">
      <c r="A1379" s="7" t="inlineStr">
        <is>
          <t>TN</t>
        </is>
      </c>
      <c r="B1379" s="7">
        <f>SUMPRODUCT(($B$1370:$G$1375=0)*('Ground truth'!$B$3:$G$8=0))</f>
        <v/>
      </c>
      <c r="C1379" s="7">
        <f>SUMPRODUCT(($I$1370:$N$1375=0)*('Ground truth'!$B$3:$G$8=0))</f>
        <v/>
      </c>
      <c r="D1379" s="7">
        <f>SUMPRODUCT(($P$1370:$U$1375=0)*('Ground truth'!$B$3:$G$8=0))</f>
        <v/>
      </c>
      <c r="E1379" s="7">
        <f>SUMPRODUCT(($W$1370:$AB$1375=0)*('Ground truth'!$B$3:$G$8=0))</f>
        <v/>
      </c>
      <c r="F1379" s="7">
        <f>SUMPRODUCT(($AD$1370:$AI$1375=0)*('Ground truth'!$B$3:$G$8=0))</f>
        <v/>
      </c>
      <c r="G1379" s="7">
        <f>SUMPRODUCT(($AK$1370:$AP$1375=0)*('Ground truth'!$B$3:$G$8=0))</f>
        <v/>
      </c>
      <c r="H1379" s="12">
        <f>AVERAGE($B$1379:$F$1379)</f>
        <v/>
      </c>
      <c r="I1379" s="12">
        <f>STDEV.P($B$1379:$F$1379)</f>
        <v/>
      </c>
    </row>
    <row r="1380">
      <c r="A1380" s="7" t="inlineStr">
        <is>
          <t>FP</t>
        </is>
      </c>
      <c r="B1380" s="7">
        <f>SUMPRODUCT(($B$1370:$G$1375=1)*('Ground truth'!$B$3:$G$8=0))</f>
        <v/>
      </c>
      <c r="C1380" s="7">
        <f>SUMPRODUCT(($I$1370:$N$1375=1)*('Ground truth'!$B$3:$G$8=0))</f>
        <v/>
      </c>
      <c r="D1380" s="7">
        <f>SUMPRODUCT(($P$1370:$U$1375=1)*('Ground truth'!$B$3:$G$8=0))</f>
        <v/>
      </c>
      <c r="E1380" s="7">
        <f>SUMPRODUCT(($W$1370:$AB$1375=1)*('Ground truth'!$B$3:$G$8=0))</f>
        <v/>
      </c>
      <c r="F1380" s="7">
        <f>SUMPRODUCT(($AD$1370:$AI$1375=1)*('Ground truth'!$B$3:$G$8=0))</f>
        <v/>
      </c>
      <c r="G1380" s="7">
        <f>SUMPRODUCT(($AK$1370:$AP$1375=1)*('Ground truth'!$B$3:$G$8=0))</f>
        <v/>
      </c>
      <c r="H1380" s="12">
        <f>AVERAGE($B$1380:$F$1380)</f>
        <v/>
      </c>
      <c r="I1380" s="12">
        <f>STDEV.P($B$1380:$F$1380)</f>
        <v/>
      </c>
    </row>
    <row r="1381">
      <c r="A1381" s="7" t="inlineStr">
        <is>
          <t>FN</t>
        </is>
      </c>
      <c r="B1381" s="7">
        <f>SUMPRODUCT(($B$1370:$G$1375=0)*('Ground truth'!$B$3:$G$8=1))</f>
        <v/>
      </c>
      <c r="C1381" s="7">
        <f>SUMPRODUCT(($I$1370:$N$1375=0)*('Ground truth'!$B$3:$G$8=1))</f>
        <v/>
      </c>
      <c r="D1381" s="7">
        <f>SUMPRODUCT(($P$1370:$U$1375=0)*('Ground truth'!$B$3:$G$8=1))</f>
        <v/>
      </c>
      <c r="E1381" s="7">
        <f>SUMPRODUCT(($W$1370:$AB$1375=0)*('Ground truth'!$B$3:$G$8=1))</f>
        <v/>
      </c>
      <c r="F1381" s="7">
        <f>SUMPRODUCT(($AD$1370:$AI$1375=0)*('Ground truth'!$B$3:$G$8=1))</f>
        <v/>
      </c>
      <c r="G1381" s="7">
        <f>SUMPRODUCT(($AK$1370:$AP$1375=0)*('Ground truth'!$B$3:$G$8=1))</f>
        <v/>
      </c>
      <c r="H1381" s="12">
        <f>AVERAGE($B$1381:$F$1381)</f>
        <v/>
      </c>
      <c r="I1381" s="12">
        <f>STDEV.P($B$1381:$F$1381)</f>
        <v/>
      </c>
    </row>
    <row r="1382">
      <c r="A1382" s="4" t="inlineStr">
        <is>
          <t>Precision</t>
        </is>
      </c>
      <c r="B1382" s="12">
        <f>IFERROR($B$1378/($B$1378+$B$1380),0)</f>
        <v/>
      </c>
      <c r="C1382" s="12">
        <f>IFERROR($C$1378/($C$1378+$C$1380),0)</f>
        <v/>
      </c>
      <c r="D1382" s="12">
        <f>IFERROR($D$1378/($D$1378+$D$1380),0)</f>
        <v/>
      </c>
      <c r="E1382" s="12">
        <f>IFERROR($E$1378/($E$1378+$E$1380),0)</f>
        <v/>
      </c>
      <c r="F1382" s="12">
        <f>IFERROR($F$1378/($F$1378+$F$1380),0)</f>
        <v/>
      </c>
      <c r="G1382" s="12">
        <f>IFERROR($G$1378/($G$1378+$G$1380),0)</f>
        <v/>
      </c>
      <c r="H1382" s="18">
        <f>AVERAGE($B$1382:$F$1382)</f>
        <v/>
      </c>
      <c r="I1382" s="18">
        <f>STDEV.P($B$1382:$F$1382)</f>
        <v/>
      </c>
    </row>
    <row r="1383">
      <c r="A1383" s="4" t="inlineStr">
        <is>
          <t>Recall</t>
        </is>
      </c>
      <c r="B1383" s="12">
        <f>IFERROR($B$1378/($B$1378+$B$1381),0)</f>
        <v/>
      </c>
      <c r="C1383" s="12">
        <f>IFERROR($C$1378/($C$1378+$C$1381),0)</f>
        <v/>
      </c>
      <c r="D1383" s="12">
        <f>IFERROR($D$1378/($D$1378+$D$1381),0)</f>
        <v/>
      </c>
      <c r="E1383" s="12">
        <f>IFERROR($E$1378/($E$1378+$E$1381),0)</f>
        <v/>
      </c>
      <c r="F1383" s="12">
        <f>IFERROR($F$1378/($F$1378+$F$1381),0)</f>
        <v/>
      </c>
      <c r="G1383" s="12">
        <f>IFERROR($G$1378/($G$1378+$G$1381),0)</f>
        <v/>
      </c>
      <c r="H1383" s="18">
        <f>AVERAGE($B$1383:$F$1383)</f>
        <v/>
      </c>
      <c r="I1383" s="18">
        <f>STDEV.P($B$1383:$F$1383)</f>
        <v/>
      </c>
    </row>
    <row r="1384">
      <c r="A1384" s="4" t="inlineStr">
        <is>
          <t>F1</t>
        </is>
      </c>
      <c r="B1384" s="12">
        <f>IFERROR(2*$B$1382*$B$1383/($B$1382+$B$1383),0)</f>
        <v/>
      </c>
      <c r="C1384" s="12">
        <f>IFERROR(2*$C$1382*$C$1383/($C$1382+$C$1383),0)</f>
        <v/>
      </c>
      <c r="D1384" s="12">
        <f>IFERROR(2*$D$1382*$D$1383/($D$1382+$D$1383),0)</f>
        <v/>
      </c>
      <c r="E1384" s="12">
        <f>IFERROR(2*$E$1382*$E$1383/($E$1382+$E$1383),0)</f>
        <v/>
      </c>
      <c r="F1384" s="12">
        <f>IFERROR(2*$F$1382*$F$1383/($F$1382+$F$1383),0)</f>
        <v/>
      </c>
      <c r="G1384" s="12">
        <f>IFERROR(2*$G$1382*$G$1383/($G$1382+$G$1383),0)</f>
        <v/>
      </c>
      <c r="H1384" s="18">
        <f>AVERAGE($B$1384:$F$1384)</f>
        <v/>
      </c>
      <c r="I1384" s="18">
        <f>STDEV.P($B$1384:$F$1384)</f>
        <v/>
      </c>
    </row>
    <row r="1385">
      <c r="A1385" s="4" t="inlineStr">
        <is>
          <t>Accuracy</t>
        </is>
      </c>
      <c r="B1385" s="12">
        <f>IFERROR(($B$1378+$B$1379)/($B$1378+$B$1379+$B$1380+$B$1381),0)</f>
        <v/>
      </c>
      <c r="C1385" s="12">
        <f>IFERROR(($C$1378+$C$1379)/($C$1378+$C$1379+$C$1380+$C$1381),0)</f>
        <v/>
      </c>
      <c r="D1385" s="12">
        <f>IFERROR(($D$1378+$D$1379)/($D$1378+$D$1379+$D$1380+$D$1381),0)</f>
        <v/>
      </c>
      <c r="E1385" s="12">
        <f>IFERROR(($E$1378+$E$1379)/($E$1378+$E$1379+$E$1380+$E$1381),0)</f>
        <v/>
      </c>
      <c r="F1385" s="12">
        <f>IFERROR(($F$1378+$F$1379)/($F$1378+$F$1379+$F$1380+$F$1381),0)</f>
        <v/>
      </c>
      <c r="G1385" s="12">
        <f>IFERROR(($G$1378+$G$1379)/($G$1378+$G$1379+$G$1380+$G$1381),0)</f>
        <v/>
      </c>
      <c r="H1385" s="18">
        <f>AVERAGE($B$1385:$F$1385)</f>
        <v/>
      </c>
      <c r="I1385" s="18">
        <f>STDEV.P($B$1385:$F$1385)</f>
        <v/>
      </c>
    </row>
    <row r="1386">
      <c r="A1386" s="4" t="inlineStr">
        <is>
          <t>Edit distance</t>
        </is>
      </c>
      <c r="B1386" s="12">
        <f>SUMPRODUCT(ABS('Ground truth'!$B$3:$G$8-$B$1370:$G$1375))</f>
        <v/>
      </c>
      <c r="C1386" s="12">
        <f>SUMPRODUCT(ABS('Ground truth'!$B$3:$G$8-$I$1370:$N$1375))</f>
        <v/>
      </c>
      <c r="D1386" s="12">
        <f>SUMPRODUCT(ABS('Ground truth'!$B$3:$G$8-$P$1370:$U$1375))</f>
        <v/>
      </c>
      <c r="E1386" s="12">
        <f>SUMPRODUCT(ABS('Ground truth'!$B$3:$G$8-$W$1370:$AB$1375))</f>
        <v/>
      </c>
      <c r="F1386" s="12">
        <f>SUMPRODUCT(ABS('Ground truth'!$B$3:$G$8-$AD$1370:$AI$1375))</f>
        <v/>
      </c>
      <c r="G1386" s="12">
        <f>SUMPRODUCT(ABS('Ground truth'!$B$3:$G$8-$AK$1370:$AP$1375))</f>
        <v/>
      </c>
      <c r="H1386" s="18">
        <f>AVERAGE($B$1386:$F$1386)</f>
        <v/>
      </c>
      <c r="I1386" s="18">
        <f>STDEV.P($B$1386:$F$1386)</f>
        <v/>
      </c>
    </row>
    <row r="1387">
      <c r="A1387" s="4" t="inlineStr">
        <is>
          <t>Spectral distance</t>
        </is>
      </c>
      <c r="B1387" s="12">
        <f>SQRT(SUMPRODUCT(('Ground truth'!$J$3:$J$8-$B$1397:$B$1402)^2))</f>
        <v/>
      </c>
      <c r="C1387" s="12">
        <f>SQRT(SUMPRODUCT(('Ground truth'!$J$3:$J$8-$C$1397:$C$1402)^2))</f>
        <v/>
      </c>
      <c r="D1387" s="12">
        <f>SQRT(SUMPRODUCT(('Ground truth'!$J$3:$J$8-$D$1397:$D$1402)^2))</f>
        <v/>
      </c>
      <c r="E1387" s="12">
        <f>SQRT(SUMPRODUCT(('Ground truth'!$J$3:$J$8-$E$1397:$E$1402)^2))</f>
        <v/>
      </c>
      <c r="F1387" s="12">
        <f>SQRT(SUMPRODUCT(('Ground truth'!$J$3:$J$8-$F$1397:$F$1402)^2))</f>
        <v/>
      </c>
      <c r="G1387" s="12">
        <f>SQRT(SUMPRODUCT(('Ground truth'!$J$3:$J$8-$G$1397:$G$1402)^2))</f>
        <v/>
      </c>
      <c r="H1387" s="18">
        <f>AVERAGE($B$1387:$F$1387)</f>
        <v/>
      </c>
      <c r="I1387" s="18">
        <f>STDEV.P($B$1387:$F$1387)</f>
        <v/>
      </c>
    </row>
    <row r="1388">
      <c r="A1388" s="4" t="inlineStr">
        <is>
          <t>Unsure cells</t>
        </is>
      </c>
      <c r="B1388" s="7">
        <f>COUNTIF($B$1370:$G$1375,2)</f>
        <v/>
      </c>
      <c r="C1388" s="7">
        <f>COUNTIF($I$1370:$N$1375,2)</f>
        <v/>
      </c>
      <c r="D1388" s="7">
        <f>COUNTIF($P$1370:$U$1375,2)</f>
        <v/>
      </c>
      <c r="E1388" s="7">
        <f>COUNTIF($W$1370:$AB$1375,2)</f>
        <v/>
      </c>
      <c r="F1388" s="7">
        <f>COUNTIF($AD$1370:$AI$1375,2)</f>
        <v/>
      </c>
      <c r="G1388" s="7">
        <f>COUNTIF($AK$1370:$AP$1375,2)</f>
        <v/>
      </c>
      <c r="H1388" s="12">
        <f>AVERAGE($B$1388:$F$1388)</f>
        <v/>
      </c>
      <c r="I1388" s="12">
        <f>STDEV.P($B$1388:$F$1388)</f>
        <v/>
      </c>
    </row>
    <row r="1389">
      <c r="A1389" s="3" t="inlineStr">
        <is>
          <t>eigenvalues (real part, numpy order; pasted)</t>
        </is>
      </c>
    </row>
    <row r="1390">
      <c r="A1390" s="3" t="inlineStr">
        <is>
          <t xml:space="preserve">  λ1</t>
        </is>
      </c>
      <c r="B1390" s="19" t="n">
        <v>4.222743305954425</v>
      </c>
      <c r="C1390" s="19" t="n">
        <v>4.222743305954425</v>
      </c>
      <c r="D1390" s="19" t="n">
        <v>4.222743305954425</v>
      </c>
      <c r="E1390" s="19" t="n">
        <v>4.222743305954425</v>
      </c>
      <c r="F1390" s="19" t="n">
        <v>4.222743305954425</v>
      </c>
      <c r="G1390" s="19" t="n">
        <v>4.222743305954425</v>
      </c>
    </row>
    <row r="1391">
      <c r="A1391" s="3" t="inlineStr">
        <is>
          <t xml:space="preserve">  λ2</t>
        </is>
      </c>
      <c r="B1391" s="19" t="n">
        <v>1.11238871926102</v>
      </c>
      <c r="C1391" s="19" t="n">
        <v>1.11238871926102</v>
      </c>
      <c r="D1391" s="19" t="n">
        <v>1.11238871926102</v>
      </c>
      <c r="E1391" s="19" t="n">
        <v>1.11238871926102</v>
      </c>
      <c r="F1391" s="19" t="n">
        <v>1.11238871926102</v>
      </c>
      <c r="G1391" s="19" t="n">
        <v>1.11238871926102</v>
      </c>
    </row>
    <row r="1392">
      <c r="A1392" s="3" t="inlineStr">
        <is>
          <t xml:space="preserve">  λ3</t>
        </is>
      </c>
      <c r="B1392" s="19" t="n">
        <v>-0.8085297435813276</v>
      </c>
      <c r="C1392" s="19" t="n">
        <v>-0.8085297435813276</v>
      </c>
      <c r="D1392" s="19" t="n">
        <v>-0.8085297435813276</v>
      </c>
      <c r="E1392" s="19" t="n">
        <v>-0.8085297435813276</v>
      </c>
      <c r="F1392" s="19" t="n">
        <v>-0.8085297435813276</v>
      </c>
      <c r="G1392" s="19" t="n">
        <v>-0.8085297435813276</v>
      </c>
    </row>
    <row r="1393">
      <c r="A1393" s="3" t="inlineStr">
        <is>
          <t xml:space="preserve">  λ4</t>
        </is>
      </c>
      <c r="B1393" s="19" t="n">
        <v>-0.5266022816341158</v>
      </c>
      <c r="C1393" s="19" t="n">
        <v>-0.5266022816341158</v>
      </c>
      <c r="D1393" s="19" t="n">
        <v>-0.5266022816341158</v>
      </c>
      <c r="E1393" s="19" t="n">
        <v>-0.5266022816341158</v>
      </c>
      <c r="F1393" s="19" t="n">
        <v>-0.5266022816341158</v>
      </c>
      <c r="G1393" s="19" t="n">
        <v>-0.5266022816341158</v>
      </c>
    </row>
    <row r="1394">
      <c r="A1394" s="3" t="inlineStr">
        <is>
          <t xml:space="preserve">  λ5</t>
        </is>
      </c>
      <c r="B1394" s="19" t="n">
        <v>2</v>
      </c>
      <c r="C1394" s="19" t="n">
        <v>2</v>
      </c>
      <c r="D1394" s="19" t="n">
        <v>2</v>
      </c>
      <c r="E1394" s="19" t="n">
        <v>2</v>
      </c>
      <c r="F1394" s="19" t="n">
        <v>2</v>
      </c>
      <c r="G1394" s="19" t="n">
        <v>2</v>
      </c>
    </row>
    <row r="1395">
      <c r="A1395" s="3" t="inlineStr">
        <is>
          <t xml:space="preserve">  λ6</t>
        </is>
      </c>
      <c r="B1395" s="19" t="n">
        <v>-3.33514409060506e-17</v>
      </c>
      <c r="C1395" s="19" t="n">
        <v>-3.33514409060506e-17</v>
      </c>
      <c r="D1395" s="19" t="n">
        <v>-3.33514409060506e-17</v>
      </c>
      <c r="E1395" s="19" t="n">
        <v>-3.33514409060506e-17</v>
      </c>
      <c r="F1395" s="19" t="n">
        <v>-3.33514409060506e-17</v>
      </c>
      <c r="G1395" s="19" t="n">
        <v>-3.33514409060506e-17</v>
      </c>
    </row>
    <row r="1396">
      <c r="A1396" s="3" t="inlineStr">
        <is>
          <t>eigenvalues sorted desc (LARGE)</t>
        </is>
      </c>
    </row>
    <row r="1397">
      <c r="A1397" s="3" t="inlineStr">
        <is>
          <t xml:space="preserve">  λ(1)</t>
        </is>
      </c>
      <c r="B1397" s="19">
        <f>LARGE($B$1390:$B$1395,1)</f>
        <v/>
      </c>
      <c r="C1397" s="19">
        <f>LARGE($C$1390:$C$1395,1)</f>
        <v/>
      </c>
      <c r="D1397" s="19">
        <f>LARGE($D$1390:$D$1395,1)</f>
        <v/>
      </c>
      <c r="E1397" s="19">
        <f>LARGE($E$1390:$E$1395,1)</f>
        <v/>
      </c>
      <c r="F1397" s="19">
        <f>LARGE($F$1390:$F$1395,1)</f>
        <v/>
      </c>
      <c r="G1397" s="19">
        <f>LARGE($G$1390:$G$1395,1)</f>
        <v/>
      </c>
    </row>
    <row r="1398">
      <c r="A1398" s="3" t="inlineStr">
        <is>
          <t xml:space="preserve">  λ(2)</t>
        </is>
      </c>
      <c r="B1398" s="19">
        <f>LARGE($B$1390:$B$1395,2)</f>
        <v/>
      </c>
      <c r="C1398" s="19">
        <f>LARGE($C$1390:$C$1395,2)</f>
        <v/>
      </c>
      <c r="D1398" s="19">
        <f>LARGE($D$1390:$D$1395,2)</f>
        <v/>
      </c>
      <c r="E1398" s="19">
        <f>LARGE($E$1390:$E$1395,2)</f>
        <v/>
      </c>
      <c r="F1398" s="19">
        <f>LARGE($F$1390:$F$1395,2)</f>
        <v/>
      </c>
      <c r="G1398" s="19">
        <f>LARGE($G$1390:$G$1395,2)</f>
        <v/>
      </c>
    </row>
    <row r="1399">
      <c r="A1399" s="3" t="inlineStr">
        <is>
          <t xml:space="preserve">  λ(3)</t>
        </is>
      </c>
      <c r="B1399" s="19">
        <f>LARGE($B$1390:$B$1395,3)</f>
        <v/>
      </c>
      <c r="C1399" s="19">
        <f>LARGE($C$1390:$C$1395,3)</f>
        <v/>
      </c>
      <c r="D1399" s="19">
        <f>LARGE($D$1390:$D$1395,3)</f>
        <v/>
      </c>
      <c r="E1399" s="19">
        <f>LARGE($E$1390:$E$1395,3)</f>
        <v/>
      </c>
      <c r="F1399" s="19">
        <f>LARGE($F$1390:$F$1395,3)</f>
        <v/>
      </c>
      <c r="G1399" s="19">
        <f>LARGE($G$1390:$G$1395,3)</f>
        <v/>
      </c>
    </row>
    <row r="1400">
      <c r="A1400" s="3" t="inlineStr">
        <is>
          <t xml:space="preserve">  λ(4)</t>
        </is>
      </c>
      <c r="B1400" s="19">
        <f>LARGE($B$1390:$B$1395,4)</f>
        <v/>
      </c>
      <c r="C1400" s="19">
        <f>LARGE($C$1390:$C$1395,4)</f>
        <v/>
      </c>
      <c r="D1400" s="19">
        <f>LARGE($D$1390:$D$1395,4)</f>
        <v/>
      </c>
      <c r="E1400" s="19">
        <f>LARGE($E$1390:$E$1395,4)</f>
        <v/>
      </c>
      <c r="F1400" s="19">
        <f>LARGE($F$1390:$F$1395,4)</f>
        <v/>
      </c>
      <c r="G1400" s="19">
        <f>LARGE($G$1390:$G$1395,4)</f>
        <v/>
      </c>
    </row>
    <row r="1401">
      <c r="A1401" s="3" t="inlineStr">
        <is>
          <t xml:space="preserve">  λ(5)</t>
        </is>
      </c>
      <c r="B1401" s="19">
        <f>LARGE($B$1390:$B$1395,5)</f>
        <v/>
      </c>
      <c r="C1401" s="19">
        <f>LARGE($C$1390:$C$1395,5)</f>
        <v/>
      </c>
      <c r="D1401" s="19">
        <f>LARGE($D$1390:$D$1395,5)</f>
        <v/>
      </c>
      <c r="E1401" s="19">
        <f>LARGE($E$1390:$E$1395,5)</f>
        <v/>
      </c>
      <c r="F1401" s="19">
        <f>LARGE($F$1390:$F$1395,5)</f>
        <v/>
      </c>
      <c r="G1401" s="19">
        <f>LARGE($G$1390:$G$1395,5)</f>
        <v/>
      </c>
    </row>
    <row r="1402">
      <c r="A1402" s="3" t="inlineStr">
        <is>
          <t xml:space="preserve">  λ(6)</t>
        </is>
      </c>
      <c r="B1402" s="19">
        <f>LARGE($B$1390:$B$1395,6)</f>
        <v/>
      </c>
      <c r="C1402" s="19">
        <f>LARGE($C$1390:$C$1395,6)</f>
        <v/>
      </c>
      <c r="D1402" s="19">
        <f>LARGE($D$1390:$D$1395,6)</f>
        <v/>
      </c>
      <c r="E1402" s="19">
        <f>LARGE($E$1390:$E$1395,6)</f>
        <v/>
      </c>
      <c r="F1402" s="19">
        <f>LARGE($F$1390:$F$1395,6)</f>
        <v/>
      </c>
      <c r="G1402" s="19">
        <f>LARGE($G$1390:$G$1395,6)</f>
        <v/>
      </c>
    </row>
    <row r="1403">
      <c r="A1403" s="3" t="inlineStr">
        <is>
          <t>check: Σeig − trace (→0)</t>
        </is>
      </c>
      <c r="B1403" s="3">
        <f>ROUND(SUM($B$1390:$B$1395)-($B$1370+$C$1371+$D$1372+$E$1373+$F$1374+$G$1375),6)</f>
        <v/>
      </c>
      <c r="C1403" s="3">
        <f>ROUND(SUM($C$1390:$C$1395)-($I$1370+$J$1371+$K$1372+$L$1373+$M$1374+$N$1375),6)</f>
        <v/>
      </c>
      <c r="D1403" s="3">
        <f>ROUND(SUM($D$1390:$D$1395)-($P$1370+$Q$1371+$R$1372+$S$1373+$T$1374+$U$1375),6)</f>
        <v/>
      </c>
      <c r="E1403" s="3">
        <f>ROUND(SUM($E$1390:$E$1395)-($W$1370+$X$1371+$Y$1372+$Z$1373+$AA$1374+$AB$1375),6)</f>
        <v/>
      </c>
      <c r="F1403" s="3">
        <f>ROUND(SUM($F$1390:$F$1395)-($AD$1370+$AE$1371+$AF$1372+$AG$1373+$AH$1374+$AI$1375),6)</f>
        <v/>
      </c>
      <c r="G1403" s="3">
        <f>ROUND(SUM($G$1390:$G$1395)-($AK$1370+$AL$1371+$AM$1372+$AN$1373+$AO$1374+$AP$1375),6)</f>
        <v/>
      </c>
    </row>
    <row r="1404">
      <c r="A1404" s="3" t="inlineStr">
        <is>
          <t>check: Πeig − det (→0)</t>
        </is>
      </c>
      <c r="B1404" s="3">
        <f>ROUND(MDETERM($B$1370:$G$1375)-PRODUCT($B$1390:$B$1395),6)</f>
        <v/>
      </c>
      <c r="C1404" s="3">
        <f>ROUND(MDETERM($I$1370:$N$1375)-PRODUCT($C$1390:$C$1395),6)</f>
        <v/>
      </c>
      <c r="D1404" s="3">
        <f>ROUND(MDETERM($P$1370:$U$1375)-PRODUCT($D$1390:$D$1395),6)</f>
        <v/>
      </c>
      <c r="E1404" s="3">
        <f>ROUND(MDETERM($W$1370:$AB$1375)-PRODUCT($E$1390:$E$1395),6)</f>
        <v/>
      </c>
      <c r="F1404" s="3">
        <f>ROUND(MDETERM($AD$1370:$AI$1375)-PRODUCT($F$1390:$F$1395),6)</f>
        <v/>
      </c>
      <c r="G1404" s="3">
        <f>ROUND(MDETERM($AK$1370:$AP$1375)-PRODUCT($G$1390:$G$1395),6)</f>
        <v/>
      </c>
    </row>
    <row r="1405">
      <c r="A1405" s="3" t="inlineStr">
        <is>
          <t>complex eigenvalues?</t>
        </is>
      </c>
      <c r="B1405" s="3" t="inlineStr"/>
      <c r="C1405" s="3" t="inlineStr"/>
      <c r="D1405" s="3" t="inlineStr"/>
      <c r="E1405" s="3" t="inlineStr"/>
      <c r="F1405" s="3" t="inlineStr"/>
      <c r="G1405" s="3" t="inlineStr"/>
    </row>
    <row r="1406">
      <c r="A1406" s="3" t="inlineStr">
        <is>
          <t>check: det(M − λᵢI) per sorted λ (→0)</t>
        </is>
      </c>
    </row>
    <row r="1407">
      <c r="A1407" s="3" t="inlineStr">
        <is>
          <t xml:space="preserve">  det(M − λ(1)I)</t>
        </is>
      </c>
      <c r="B1407" s="3">
        <f t="array" ref="B1407">ROUND(MDETERM($B$1370:$G$1375-$B$1397*MUNIT(6)),6)</f>
        <v/>
      </c>
      <c r="C1407" s="3">
        <f t="array" ref="C1407">ROUND(MDETERM($I$1370:$N$1375-$C$1397*MUNIT(6)),6)</f>
        <v/>
      </c>
      <c r="D1407" s="3">
        <f t="array" ref="D1407">ROUND(MDETERM($P$1370:$U$1375-$D$1397*MUNIT(6)),6)</f>
        <v/>
      </c>
      <c r="E1407" s="3">
        <f t="array" ref="E1407">ROUND(MDETERM($W$1370:$AB$1375-$E$1397*MUNIT(6)),6)</f>
        <v/>
      </c>
      <c r="F1407" s="3">
        <f t="array" ref="F1407">ROUND(MDETERM($AD$1370:$AI$1375-$F$1397*MUNIT(6)),6)</f>
        <v/>
      </c>
      <c r="G1407" s="3">
        <f t="array" ref="G1407">ROUND(MDETERM($AK$1370:$AP$1375-$G$1397*MUNIT(6)),6)</f>
        <v/>
      </c>
    </row>
    <row r="1408">
      <c r="A1408" s="3" t="inlineStr">
        <is>
          <t xml:space="preserve">  det(M − λ(2)I)</t>
        </is>
      </c>
      <c r="B1408" s="3">
        <f t="array" ref="B1408">ROUND(MDETERM($B$1370:$G$1375-$B$1398*MUNIT(6)),6)</f>
        <v/>
      </c>
      <c r="C1408" s="3">
        <f t="array" ref="C1408">ROUND(MDETERM($I$1370:$N$1375-$C$1398*MUNIT(6)),6)</f>
        <v/>
      </c>
      <c r="D1408" s="3">
        <f t="array" ref="D1408">ROUND(MDETERM($P$1370:$U$1375-$D$1398*MUNIT(6)),6)</f>
        <v/>
      </c>
      <c r="E1408" s="3">
        <f t="array" ref="E1408">ROUND(MDETERM($W$1370:$AB$1375-$E$1398*MUNIT(6)),6)</f>
        <v/>
      </c>
      <c r="F1408" s="3">
        <f t="array" ref="F1408">ROUND(MDETERM($AD$1370:$AI$1375-$F$1398*MUNIT(6)),6)</f>
        <v/>
      </c>
      <c r="G1408" s="3">
        <f t="array" ref="G1408">ROUND(MDETERM($AK$1370:$AP$1375-$G$1398*MUNIT(6)),6)</f>
        <v/>
      </c>
    </row>
    <row r="1409">
      <c r="A1409" s="3" t="inlineStr">
        <is>
          <t xml:space="preserve">  det(M − λ(3)I)</t>
        </is>
      </c>
      <c r="B1409" s="3">
        <f t="array" ref="B1409">ROUND(MDETERM($B$1370:$G$1375-$B$1399*MUNIT(6)),6)</f>
        <v/>
      </c>
      <c r="C1409" s="3">
        <f t="array" ref="C1409">ROUND(MDETERM($I$1370:$N$1375-$C$1399*MUNIT(6)),6)</f>
        <v/>
      </c>
      <c r="D1409" s="3">
        <f t="array" ref="D1409">ROUND(MDETERM($P$1370:$U$1375-$D$1399*MUNIT(6)),6)</f>
        <v/>
      </c>
      <c r="E1409" s="3">
        <f t="array" ref="E1409">ROUND(MDETERM($W$1370:$AB$1375-$E$1399*MUNIT(6)),6)</f>
        <v/>
      </c>
      <c r="F1409" s="3">
        <f t="array" ref="F1409">ROUND(MDETERM($AD$1370:$AI$1375-$F$1399*MUNIT(6)),6)</f>
        <v/>
      </c>
      <c r="G1409" s="3">
        <f t="array" ref="G1409">ROUND(MDETERM($AK$1370:$AP$1375-$G$1399*MUNIT(6)),6)</f>
        <v/>
      </c>
    </row>
    <row r="1410">
      <c r="A1410" s="3" t="inlineStr">
        <is>
          <t xml:space="preserve">  det(M − λ(4)I)</t>
        </is>
      </c>
      <c r="B1410" s="3">
        <f t="array" ref="B1410">ROUND(MDETERM($B$1370:$G$1375-$B$1400*MUNIT(6)),6)</f>
        <v/>
      </c>
      <c r="C1410" s="3">
        <f t="array" ref="C1410">ROUND(MDETERM($I$1370:$N$1375-$C$1400*MUNIT(6)),6)</f>
        <v/>
      </c>
      <c r="D1410" s="3">
        <f t="array" ref="D1410">ROUND(MDETERM($P$1370:$U$1375-$D$1400*MUNIT(6)),6)</f>
        <v/>
      </c>
      <c r="E1410" s="3">
        <f t="array" ref="E1410">ROUND(MDETERM($W$1370:$AB$1375-$E$1400*MUNIT(6)),6)</f>
        <v/>
      </c>
      <c r="F1410" s="3">
        <f t="array" ref="F1410">ROUND(MDETERM($AD$1370:$AI$1375-$F$1400*MUNIT(6)),6)</f>
        <v/>
      </c>
      <c r="G1410" s="3">
        <f t="array" ref="G1410">ROUND(MDETERM($AK$1370:$AP$1375-$G$1400*MUNIT(6)),6)</f>
        <v/>
      </c>
    </row>
    <row r="1411">
      <c r="A1411" s="3" t="inlineStr">
        <is>
          <t xml:space="preserve">  det(M − λ(5)I)</t>
        </is>
      </c>
      <c r="B1411" s="3">
        <f t="array" ref="B1411">ROUND(MDETERM($B$1370:$G$1375-$B$1401*MUNIT(6)),6)</f>
        <v/>
      </c>
      <c r="C1411" s="3">
        <f t="array" ref="C1411">ROUND(MDETERM($I$1370:$N$1375-$C$1401*MUNIT(6)),6)</f>
        <v/>
      </c>
      <c r="D1411" s="3">
        <f t="array" ref="D1411">ROUND(MDETERM($P$1370:$U$1375-$D$1401*MUNIT(6)),6)</f>
        <v/>
      </c>
      <c r="E1411" s="3">
        <f t="array" ref="E1411">ROUND(MDETERM($W$1370:$AB$1375-$E$1401*MUNIT(6)),6)</f>
        <v/>
      </c>
      <c r="F1411" s="3">
        <f t="array" ref="F1411">ROUND(MDETERM($AD$1370:$AI$1375-$F$1401*MUNIT(6)),6)</f>
        <v/>
      </c>
      <c r="G1411" s="3">
        <f t="array" ref="G1411">ROUND(MDETERM($AK$1370:$AP$1375-$G$1401*MUNIT(6)),6)</f>
        <v/>
      </c>
    </row>
    <row r="1412">
      <c r="A1412" s="3" t="inlineStr">
        <is>
          <t xml:space="preserve">  det(M − λ(6)I)</t>
        </is>
      </c>
      <c r="B1412" s="3">
        <f t="array" ref="B1412">ROUND(MDETERM($B$1370:$G$1375-$B$1402*MUNIT(6)),6)</f>
        <v/>
      </c>
      <c r="C1412" s="3">
        <f t="array" ref="C1412">ROUND(MDETERM($I$1370:$N$1375-$C$1402*MUNIT(6)),6)</f>
        <v/>
      </c>
      <c r="D1412" s="3">
        <f t="array" ref="D1412">ROUND(MDETERM($P$1370:$U$1375-$D$1402*MUNIT(6)),6)</f>
        <v/>
      </c>
      <c r="E1412" s="3">
        <f t="array" ref="E1412">ROUND(MDETERM($W$1370:$AB$1375-$E$1402*MUNIT(6)),6)</f>
        <v/>
      </c>
      <c r="F1412" s="3">
        <f t="array" ref="F1412">ROUND(MDETERM($AD$1370:$AI$1375-$F$1402*MUNIT(6)),6)</f>
        <v/>
      </c>
      <c r="G1412" s="3">
        <f t="array" ref="G1412">ROUND(MDETERM($AK$1370:$AP$1375-$G$1402*MUNIT(6)),6)</f>
        <v/>
      </c>
    </row>
    <row r="1416" ht="16" customHeight="1">
      <c r="A1416" s="14" t="inlineStr">
        <is>
          <t>RAG R2-R3 | deepseek-r1:14b</t>
        </is>
      </c>
      <c r="B1416" s="9" t="inlineStr">
        <is>
          <t>run 1 (raw, pasted)</t>
        </is>
      </c>
      <c r="I1416" s="9" t="inlineStr">
        <is>
          <t>run 2 (raw, pasted)</t>
        </is>
      </c>
      <c r="P1416" s="9" t="inlineStr">
        <is>
          <t>run 3 (raw, pasted)</t>
        </is>
      </c>
      <c r="W1416" s="9" t="inlineStr">
        <is>
          <t>run 4 (raw, pasted)</t>
        </is>
      </c>
      <c r="AD1416" s="9" t="inlineStr">
        <is>
          <t>run 5 (raw, pasted)</t>
        </is>
      </c>
      <c r="AK1416" s="9" t="inlineStr">
        <is>
          <t>Step2 average matrix (formula)</t>
        </is>
      </c>
      <c r="AR1416" s="9" t="inlineStr">
        <is>
          <t>ground truth (reference)</t>
        </is>
      </c>
    </row>
    <row r="1417" ht="60" customHeight="1">
      <c r="B1417" s="15" t="inlineStr">
        <is>
          <t>Spacecraft</t>
        </is>
      </c>
      <c r="C1417" s="15" t="inlineStr">
        <is>
          <t>Guidance, Navigation, and Control (GNC) Subsystem</t>
        </is>
      </c>
      <c r="D1417" s="15" t="inlineStr">
        <is>
          <t>Propulsion Subsystem</t>
        </is>
      </c>
      <c r="E1417" s="15" t="inlineStr">
        <is>
          <t>Power Subsystem</t>
        </is>
      </c>
      <c r="F1417" s="15" t="inlineStr">
        <is>
          <t>Reaction Wheel</t>
        </is>
      </c>
      <c r="G1417" s="15" t="inlineStr">
        <is>
          <t>GNC Software</t>
        </is>
      </c>
      <c r="I1417" s="15" t="inlineStr">
        <is>
          <t>Spacecraft</t>
        </is>
      </c>
      <c r="J1417" s="15" t="inlineStr">
        <is>
          <t>Guidance, Navigation, and Control (GNC) Subsystem</t>
        </is>
      </c>
      <c r="K1417" s="15" t="inlineStr">
        <is>
          <t>Propulsion Subsystem</t>
        </is>
      </c>
      <c r="L1417" s="15" t="inlineStr">
        <is>
          <t>Power Subsystem</t>
        </is>
      </c>
      <c r="M1417" s="15" t="inlineStr">
        <is>
          <t>Reaction Wheel</t>
        </is>
      </c>
      <c r="N1417" s="15" t="inlineStr">
        <is>
          <t>GNC Software</t>
        </is>
      </c>
      <c r="P1417" s="15" t="inlineStr">
        <is>
          <t>Spacecraft</t>
        </is>
      </c>
      <c r="Q1417" s="15" t="inlineStr">
        <is>
          <t>Guidance, Navigation, and Control (GNC) Subsystem</t>
        </is>
      </c>
      <c r="R1417" s="15" t="inlineStr">
        <is>
          <t>Propulsion Subsystem</t>
        </is>
      </c>
      <c r="S1417" s="15" t="inlineStr">
        <is>
          <t>Power Subsystem</t>
        </is>
      </c>
      <c r="T1417" s="15" t="inlineStr">
        <is>
          <t>Reaction Wheel</t>
        </is>
      </c>
      <c r="U1417" s="15" t="inlineStr">
        <is>
          <t>GNC Software</t>
        </is>
      </c>
      <c r="W1417" s="15" t="inlineStr">
        <is>
          <t>Spacecraft</t>
        </is>
      </c>
      <c r="X1417" s="15" t="inlineStr">
        <is>
          <t>Guidance, Navigation, and Control (GNC) Subsystem</t>
        </is>
      </c>
      <c r="Y1417" s="15" t="inlineStr">
        <is>
          <t>Propulsion Subsystem</t>
        </is>
      </c>
      <c r="Z1417" s="15" t="inlineStr">
        <is>
          <t>Power Subsystem</t>
        </is>
      </c>
      <c r="AA1417" s="15" t="inlineStr">
        <is>
          <t>Reaction Wheel</t>
        </is>
      </c>
      <c r="AB1417" s="15" t="inlineStr">
        <is>
          <t>GNC Software</t>
        </is>
      </c>
      <c r="AD1417" s="15" t="inlineStr">
        <is>
          <t>Spacecraft</t>
        </is>
      </c>
      <c r="AE1417" s="15" t="inlineStr">
        <is>
          <t>Guidance, Navigation, and Control (GNC) Subsystem</t>
        </is>
      </c>
      <c r="AF1417" s="15" t="inlineStr">
        <is>
          <t>Propulsion Subsystem</t>
        </is>
      </c>
      <c r="AG1417" s="15" t="inlineStr">
        <is>
          <t>Power Subsystem</t>
        </is>
      </c>
      <c r="AH1417" s="15" t="inlineStr">
        <is>
          <t>Reaction Wheel</t>
        </is>
      </c>
      <c r="AI1417" s="15" t="inlineStr">
        <is>
          <t>GNC Software</t>
        </is>
      </c>
      <c r="AK1417" s="15" t="inlineStr">
        <is>
          <t>Spacecraft</t>
        </is>
      </c>
      <c r="AL1417" s="15" t="inlineStr">
        <is>
          <t>Guidance, Navigation, and Control (GNC) Subsystem</t>
        </is>
      </c>
      <c r="AM1417" s="15" t="inlineStr">
        <is>
          <t>Propulsion Subsystem</t>
        </is>
      </c>
      <c r="AN1417" s="15" t="inlineStr">
        <is>
          <t>Power Subsystem</t>
        </is>
      </c>
      <c r="AO1417" s="15" t="inlineStr">
        <is>
          <t>Reaction Wheel</t>
        </is>
      </c>
      <c r="AP1417" s="15" t="inlineStr">
        <is>
          <t>GNC Software</t>
        </is>
      </c>
    </row>
    <row r="1418">
      <c r="A1418" s="3" t="inlineStr">
        <is>
          <t>Spacecraft</t>
        </is>
      </c>
      <c r="B1418" s="8" t="n">
        <v>1</v>
      </c>
      <c r="C1418" s="8" t="n">
        <v>1</v>
      </c>
      <c r="D1418" s="8" t="n">
        <v>1</v>
      </c>
      <c r="E1418" s="8" t="n">
        <v>1</v>
      </c>
      <c r="F1418" s="8" t="n">
        <v>1</v>
      </c>
      <c r="G1418" s="8" t="n">
        <v>1</v>
      </c>
      <c r="I1418" s="20" t="n">
        <v>2</v>
      </c>
      <c r="J1418" s="20" t="n">
        <v>2</v>
      </c>
      <c r="K1418" s="20" t="n">
        <v>2</v>
      </c>
      <c r="L1418" s="20" t="n">
        <v>2</v>
      </c>
      <c r="M1418" s="20" t="n">
        <v>2</v>
      </c>
      <c r="N1418" s="20" t="n">
        <v>2</v>
      </c>
      <c r="P1418" s="20" t="n">
        <v>2</v>
      </c>
      <c r="Q1418" s="20" t="n">
        <v>2</v>
      </c>
      <c r="R1418" s="20" t="n">
        <v>2</v>
      </c>
      <c r="S1418" s="20" t="n">
        <v>2</v>
      </c>
      <c r="T1418" s="20" t="n">
        <v>2</v>
      </c>
      <c r="U1418" s="20" t="n">
        <v>2</v>
      </c>
      <c r="W1418" s="20" t="n">
        <v>2</v>
      </c>
      <c r="X1418" s="20" t="n">
        <v>2</v>
      </c>
      <c r="Y1418" s="20" t="n">
        <v>2</v>
      </c>
      <c r="Z1418" s="20" t="n">
        <v>2</v>
      </c>
      <c r="AA1418" s="20" t="n">
        <v>2</v>
      </c>
      <c r="AB1418" s="20" t="n">
        <v>2</v>
      </c>
      <c r="AD1418" s="20" t="n">
        <v>2</v>
      </c>
      <c r="AE1418" s="20" t="n">
        <v>2</v>
      </c>
      <c r="AF1418" s="20" t="n">
        <v>2</v>
      </c>
      <c r="AG1418" s="20" t="n">
        <v>2</v>
      </c>
      <c r="AH1418" s="20" t="n">
        <v>2</v>
      </c>
      <c r="AI1418" s="20" t="n">
        <v>2</v>
      </c>
      <c r="AK1418" s="8">
        <f>IF(($B$1418&lt;&gt;2)+($I$1418&lt;&gt;2)+($P$1418&lt;&gt;2)+($W$1418&lt;&gt;2)+($AD$1418&lt;&gt;2)=0,2,IF((($B$1418&lt;&gt;2)*$B$1418+($I$1418&lt;&gt;2)*$I$1418+($P$1418&lt;&gt;2)*$P$1418+($W$1418&lt;&gt;2)*$W$1418+($AD$1418&lt;&gt;2)*$AD$1418)/(($B$1418&lt;&gt;2)+($I$1418&lt;&gt;2)+($P$1418&lt;&gt;2)+($W$1418&lt;&gt;2)+($AD$1418&lt;&gt;2))&gt;=0.5,1,0))</f>
        <v/>
      </c>
      <c r="AL1418" s="8">
        <f>IF(($C$1418&lt;&gt;2)+($J$1418&lt;&gt;2)+($Q$1418&lt;&gt;2)+($X$1418&lt;&gt;2)+($AE$1418&lt;&gt;2)=0,2,IF((($C$1418&lt;&gt;2)*$C$1418+($J$1418&lt;&gt;2)*$J$1418+($Q$1418&lt;&gt;2)*$Q$1418+($X$1418&lt;&gt;2)*$X$1418+($AE$1418&lt;&gt;2)*$AE$1418)/(($C$1418&lt;&gt;2)+($J$1418&lt;&gt;2)+($Q$1418&lt;&gt;2)+($X$1418&lt;&gt;2)+($AE$1418&lt;&gt;2))&gt;=0.5,1,0))</f>
        <v/>
      </c>
      <c r="AM1418" s="8">
        <f>IF(($D$1418&lt;&gt;2)+($K$1418&lt;&gt;2)+($R$1418&lt;&gt;2)+($Y$1418&lt;&gt;2)+($AF$1418&lt;&gt;2)=0,2,IF((($D$1418&lt;&gt;2)*$D$1418+($K$1418&lt;&gt;2)*$K$1418+($R$1418&lt;&gt;2)*$R$1418+($Y$1418&lt;&gt;2)*$Y$1418+($AF$1418&lt;&gt;2)*$AF$1418)/(($D$1418&lt;&gt;2)+($K$1418&lt;&gt;2)+($R$1418&lt;&gt;2)+($Y$1418&lt;&gt;2)+($AF$1418&lt;&gt;2))&gt;=0.5,1,0))</f>
        <v/>
      </c>
      <c r="AN1418" s="8">
        <f>IF(($E$1418&lt;&gt;2)+($L$1418&lt;&gt;2)+($S$1418&lt;&gt;2)+($Z$1418&lt;&gt;2)+($AG$1418&lt;&gt;2)=0,2,IF((($E$1418&lt;&gt;2)*$E$1418+($L$1418&lt;&gt;2)*$L$1418+($S$1418&lt;&gt;2)*$S$1418+($Z$1418&lt;&gt;2)*$Z$1418+($AG$1418&lt;&gt;2)*$AG$1418)/(($E$1418&lt;&gt;2)+($L$1418&lt;&gt;2)+($S$1418&lt;&gt;2)+($Z$1418&lt;&gt;2)+($AG$1418&lt;&gt;2))&gt;=0.5,1,0))</f>
        <v/>
      </c>
      <c r="AO1418" s="8">
        <f>IF(($F$1418&lt;&gt;2)+($M$1418&lt;&gt;2)+($T$1418&lt;&gt;2)+($AA$1418&lt;&gt;2)+($AH$1418&lt;&gt;2)=0,2,IF((($F$1418&lt;&gt;2)*$F$1418+($M$1418&lt;&gt;2)*$M$1418+($T$1418&lt;&gt;2)*$T$1418+($AA$1418&lt;&gt;2)*$AA$1418+($AH$1418&lt;&gt;2)*$AH$1418)/(($F$1418&lt;&gt;2)+($M$1418&lt;&gt;2)+($T$1418&lt;&gt;2)+($AA$1418&lt;&gt;2)+($AH$1418&lt;&gt;2))&gt;=0.5,1,0))</f>
        <v/>
      </c>
      <c r="AP1418" s="8">
        <f>IF(($G$1418&lt;&gt;2)+($N$1418&lt;&gt;2)+($U$1418&lt;&gt;2)+($AB$1418&lt;&gt;2)+($AI$1418&lt;&gt;2)=0,2,IF((($G$1418&lt;&gt;2)*$G$1418+($N$1418&lt;&gt;2)*$N$1418+($U$1418&lt;&gt;2)*$U$1418+($AB$1418&lt;&gt;2)*$AB$1418+($AI$1418&lt;&gt;2)*$AI$1418)/(($G$1418&lt;&gt;2)+($N$1418&lt;&gt;2)+($U$1418&lt;&gt;2)+($AB$1418&lt;&gt;2)+($AI$1418&lt;&gt;2))&gt;=0.5,1,0))</f>
        <v/>
      </c>
      <c r="AR1418" s="16">
        <f>'Ground truth'!$B$3</f>
        <v/>
      </c>
      <c r="AS1418" s="16">
        <f>'Ground truth'!$C$3</f>
        <v/>
      </c>
      <c r="AT1418" s="16">
        <f>'Ground truth'!$D$3</f>
        <v/>
      </c>
      <c r="AU1418" s="16">
        <f>'Ground truth'!$E$3</f>
        <v/>
      </c>
      <c r="AV1418" s="16">
        <f>'Ground truth'!$F$3</f>
        <v/>
      </c>
      <c r="AW1418" s="16">
        <f>'Ground truth'!$G$3</f>
        <v/>
      </c>
    </row>
    <row r="1419">
      <c r="A1419" s="3" t="inlineStr">
        <is>
          <t>Guidance, Navigation, and Control (GNC) Subsystem</t>
        </is>
      </c>
      <c r="B1419" s="8" t="n">
        <v>1</v>
      </c>
      <c r="C1419" s="8" t="n">
        <v>1</v>
      </c>
      <c r="D1419" s="8" t="n">
        <v>1</v>
      </c>
      <c r="E1419" s="8" t="n">
        <v>1</v>
      </c>
      <c r="F1419" s="8" t="n">
        <v>1</v>
      </c>
      <c r="G1419" s="8" t="n">
        <v>1</v>
      </c>
      <c r="I1419" s="20" t="n">
        <v>2</v>
      </c>
      <c r="J1419" s="20" t="n">
        <v>2</v>
      </c>
      <c r="K1419" s="20" t="n">
        <v>2</v>
      </c>
      <c r="L1419" s="20" t="n">
        <v>2</v>
      </c>
      <c r="M1419" s="20" t="n">
        <v>2</v>
      </c>
      <c r="N1419" s="20" t="n">
        <v>2</v>
      </c>
      <c r="P1419" s="20" t="n">
        <v>2</v>
      </c>
      <c r="Q1419" s="20" t="n">
        <v>2</v>
      </c>
      <c r="R1419" s="20" t="n">
        <v>2</v>
      </c>
      <c r="S1419" s="20" t="n">
        <v>2</v>
      </c>
      <c r="T1419" s="20" t="n">
        <v>2</v>
      </c>
      <c r="U1419" s="20" t="n">
        <v>2</v>
      </c>
      <c r="W1419" s="20" t="n">
        <v>2</v>
      </c>
      <c r="X1419" s="20" t="n">
        <v>2</v>
      </c>
      <c r="Y1419" s="20" t="n">
        <v>2</v>
      </c>
      <c r="Z1419" s="20" t="n">
        <v>2</v>
      </c>
      <c r="AA1419" s="20" t="n">
        <v>2</v>
      </c>
      <c r="AB1419" s="20" t="n">
        <v>2</v>
      </c>
      <c r="AD1419" s="20" t="n">
        <v>2</v>
      </c>
      <c r="AE1419" s="20" t="n">
        <v>2</v>
      </c>
      <c r="AF1419" s="20" t="n">
        <v>2</v>
      </c>
      <c r="AG1419" s="20" t="n">
        <v>2</v>
      </c>
      <c r="AH1419" s="20" t="n">
        <v>2</v>
      </c>
      <c r="AI1419" s="20" t="n">
        <v>2</v>
      </c>
      <c r="AK1419" s="8">
        <f>IF(($B$1419&lt;&gt;2)+($I$1419&lt;&gt;2)+($P$1419&lt;&gt;2)+($W$1419&lt;&gt;2)+($AD$1419&lt;&gt;2)=0,2,IF((($B$1419&lt;&gt;2)*$B$1419+($I$1419&lt;&gt;2)*$I$1419+($P$1419&lt;&gt;2)*$P$1419+($W$1419&lt;&gt;2)*$W$1419+($AD$1419&lt;&gt;2)*$AD$1419)/(($B$1419&lt;&gt;2)+($I$1419&lt;&gt;2)+($P$1419&lt;&gt;2)+($W$1419&lt;&gt;2)+($AD$1419&lt;&gt;2))&gt;=0.5,1,0))</f>
        <v/>
      </c>
      <c r="AL1419" s="8">
        <f>IF(($C$1419&lt;&gt;2)+($J$1419&lt;&gt;2)+($Q$1419&lt;&gt;2)+($X$1419&lt;&gt;2)+($AE$1419&lt;&gt;2)=0,2,IF((($C$1419&lt;&gt;2)*$C$1419+($J$1419&lt;&gt;2)*$J$1419+($Q$1419&lt;&gt;2)*$Q$1419+($X$1419&lt;&gt;2)*$X$1419+($AE$1419&lt;&gt;2)*$AE$1419)/(($C$1419&lt;&gt;2)+($J$1419&lt;&gt;2)+($Q$1419&lt;&gt;2)+($X$1419&lt;&gt;2)+($AE$1419&lt;&gt;2))&gt;=0.5,1,0))</f>
        <v/>
      </c>
      <c r="AM1419" s="8">
        <f>IF(($D$1419&lt;&gt;2)+($K$1419&lt;&gt;2)+($R$1419&lt;&gt;2)+($Y$1419&lt;&gt;2)+($AF$1419&lt;&gt;2)=0,2,IF((($D$1419&lt;&gt;2)*$D$1419+($K$1419&lt;&gt;2)*$K$1419+($R$1419&lt;&gt;2)*$R$1419+($Y$1419&lt;&gt;2)*$Y$1419+($AF$1419&lt;&gt;2)*$AF$1419)/(($D$1419&lt;&gt;2)+($K$1419&lt;&gt;2)+($R$1419&lt;&gt;2)+($Y$1419&lt;&gt;2)+($AF$1419&lt;&gt;2))&gt;=0.5,1,0))</f>
        <v/>
      </c>
      <c r="AN1419" s="8">
        <f>IF(($E$1419&lt;&gt;2)+($L$1419&lt;&gt;2)+($S$1419&lt;&gt;2)+($Z$1419&lt;&gt;2)+($AG$1419&lt;&gt;2)=0,2,IF((($E$1419&lt;&gt;2)*$E$1419+($L$1419&lt;&gt;2)*$L$1419+($S$1419&lt;&gt;2)*$S$1419+($Z$1419&lt;&gt;2)*$Z$1419+($AG$1419&lt;&gt;2)*$AG$1419)/(($E$1419&lt;&gt;2)+($L$1419&lt;&gt;2)+($S$1419&lt;&gt;2)+($Z$1419&lt;&gt;2)+($AG$1419&lt;&gt;2))&gt;=0.5,1,0))</f>
        <v/>
      </c>
      <c r="AO1419" s="8">
        <f>IF(($F$1419&lt;&gt;2)+($M$1419&lt;&gt;2)+($T$1419&lt;&gt;2)+($AA$1419&lt;&gt;2)+($AH$1419&lt;&gt;2)=0,2,IF((($F$1419&lt;&gt;2)*$F$1419+($M$1419&lt;&gt;2)*$M$1419+($T$1419&lt;&gt;2)*$T$1419+($AA$1419&lt;&gt;2)*$AA$1419+($AH$1419&lt;&gt;2)*$AH$1419)/(($F$1419&lt;&gt;2)+($M$1419&lt;&gt;2)+($T$1419&lt;&gt;2)+($AA$1419&lt;&gt;2)+($AH$1419&lt;&gt;2))&gt;=0.5,1,0))</f>
        <v/>
      </c>
      <c r="AP1419" s="8">
        <f>IF(($G$1419&lt;&gt;2)+($N$1419&lt;&gt;2)+($U$1419&lt;&gt;2)+($AB$1419&lt;&gt;2)+($AI$1419&lt;&gt;2)=0,2,IF((($G$1419&lt;&gt;2)*$G$1419+($N$1419&lt;&gt;2)*$N$1419+($U$1419&lt;&gt;2)*$U$1419+($AB$1419&lt;&gt;2)*$AB$1419+($AI$1419&lt;&gt;2)*$AI$1419)/(($G$1419&lt;&gt;2)+($N$1419&lt;&gt;2)+($U$1419&lt;&gt;2)+($AB$1419&lt;&gt;2)+($AI$1419&lt;&gt;2))&gt;=0.5,1,0))</f>
        <v/>
      </c>
      <c r="AR1419" s="16">
        <f>'Ground truth'!$B$4</f>
        <v/>
      </c>
      <c r="AS1419" s="16">
        <f>'Ground truth'!$C$4</f>
        <v/>
      </c>
      <c r="AT1419" s="16">
        <f>'Ground truth'!$D$4</f>
        <v/>
      </c>
      <c r="AU1419" s="16">
        <f>'Ground truth'!$E$4</f>
        <v/>
      </c>
      <c r="AV1419" s="16">
        <f>'Ground truth'!$F$4</f>
        <v/>
      </c>
      <c r="AW1419" s="16">
        <f>'Ground truth'!$G$4</f>
        <v/>
      </c>
    </row>
    <row r="1420">
      <c r="A1420" s="3" t="inlineStr">
        <is>
          <t>Propulsion Subsystem</t>
        </is>
      </c>
      <c r="B1420" s="8" t="n">
        <v>1</v>
      </c>
      <c r="C1420" s="8" t="n">
        <v>1</v>
      </c>
      <c r="D1420" s="8" t="n">
        <v>1</v>
      </c>
      <c r="E1420" s="8" t="n">
        <v>0</v>
      </c>
      <c r="F1420" s="8" t="n">
        <v>0</v>
      </c>
      <c r="G1420" s="8" t="n">
        <v>0</v>
      </c>
      <c r="I1420" s="20" t="n">
        <v>2</v>
      </c>
      <c r="J1420" s="20" t="n">
        <v>2</v>
      </c>
      <c r="K1420" s="20" t="n">
        <v>2</v>
      </c>
      <c r="L1420" s="20" t="n">
        <v>2</v>
      </c>
      <c r="M1420" s="20" t="n">
        <v>2</v>
      </c>
      <c r="N1420" s="20" t="n">
        <v>2</v>
      </c>
      <c r="P1420" s="20" t="n">
        <v>2</v>
      </c>
      <c r="Q1420" s="20" t="n">
        <v>2</v>
      </c>
      <c r="R1420" s="20" t="n">
        <v>2</v>
      </c>
      <c r="S1420" s="20" t="n">
        <v>2</v>
      </c>
      <c r="T1420" s="20" t="n">
        <v>2</v>
      </c>
      <c r="U1420" s="20" t="n">
        <v>2</v>
      </c>
      <c r="W1420" s="20" t="n">
        <v>2</v>
      </c>
      <c r="X1420" s="20" t="n">
        <v>2</v>
      </c>
      <c r="Y1420" s="20" t="n">
        <v>2</v>
      </c>
      <c r="Z1420" s="20" t="n">
        <v>2</v>
      </c>
      <c r="AA1420" s="20" t="n">
        <v>2</v>
      </c>
      <c r="AB1420" s="20" t="n">
        <v>2</v>
      </c>
      <c r="AD1420" s="20" t="n">
        <v>2</v>
      </c>
      <c r="AE1420" s="20" t="n">
        <v>2</v>
      </c>
      <c r="AF1420" s="20" t="n">
        <v>2</v>
      </c>
      <c r="AG1420" s="20" t="n">
        <v>2</v>
      </c>
      <c r="AH1420" s="20" t="n">
        <v>2</v>
      </c>
      <c r="AI1420" s="20" t="n">
        <v>2</v>
      </c>
      <c r="AK1420" s="8">
        <f>IF(($B$1420&lt;&gt;2)+($I$1420&lt;&gt;2)+($P$1420&lt;&gt;2)+($W$1420&lt;&gt;2)+($AD$1420&lt;&gt;2)=0,2,IF((($B$1420&lt;&gt;2)*$B$1420+($I$1420&lt;&gt;2)*$I$1420+($P$1420&lt;&gt;2)*$P$1420+($W$1420&lt;&gt;2)*$W$1420+($AD$1420&lt;&gt;2)*$AD$1420)/(($B$1420&lt;&gt;2)+($I$1420&lt;&gt;2)+($P$1420&lt;&gt;2)+($W$1420&lt;&gt;2)+($AD$1420&lt;&gt;2))&gt;=0.5,1,0))</f>
        <v/>
      </c>
      <c r="AL1420" s="8">
        <f>IF(($C$1420&lt;&gt;2)+($J$1420&lt;&gt;2)+($Q$1420&lt;&gt;2)+($X$1420&lt;&gt;2)+($AE$1420&lt;&gt;2)=0,2,IF((($C$1420&lt;&gt;2)*$C$1420+($J$1420&lt;&gt;2)*$J$1420+($Q$1420&lt;&gt;2)*$Q$1420+($X$1420&lt;&gt;2)*$X$1420+($AE$1420&lt;&gt;2)*$AE$1420)/(($C$1420&lt;&gt;2)+($J$1420&lt;&gt;2)+($Q$1420&lt;&gt;2)+($X$1420&lt;&gt;2)+($AE$1420&lt;&gt;2))&gt;=0.5,1,0))</f>
        <v/>
      </c>
      <c r="AM1420" s="8">
        <f>IF(($D$1420&lt;&gt;2)+($K$1420&lt;&gt;2)+($R$1420&lt;&gt;2)+($Y$1420&lt;&gt;2)+($AF$1420&lt;&gt;2)=0,2,IF((($D$1420&lt;&gt;2)*$D$1420+($K$1420&lt;&gt;2)*$K$1420+($R$1420&lt;&gt;2)*$R$1420+($Y$1420&lt;&gt;2)*$Y$1420+($AF$1420&lt;&gt;2)*$AF$1420)/(($D$1420&lt;&gt;2)+($K$1420&lt;&gt;2)+($R$1420&lt;&gt;2)+($Y$1420&lt;&gt;2)+($AF$1420&lt;&gt;2))&gt;=0.5,1,0))</f>
        <v/>
      </c>
      <c r="AN1420" s="8">
        <f>IF(($E$1420&lt;&gt;2)+($L$1420&lt;&gt;2)+($S$1420&lt;&gt;2)+($Z$1420&lt;&gt;2)+($AG$1420&lt;&gt;2)=0,2,IF((($E$1420&lt;&gt;2)*$E$1420+($L$1420&lt;&gt;2)*$L$1420+($S$1420&lt;&gt;2)*$S$1420+($Z$1420&lt;&gt;2)*$Z$1420+($AG$1420&lt;&gt;2)*$AG$1420)/(($E$1420&lt;&gt;2)+($L$1420&lt;&gt;2)+($S$1420&lt;&gt;2)+($Z$1420&lt;&gt;2)+($AG$1420&lt;&gt;2))&gt;=0.5,1,0))</f>
        <v/>
      </c>
      <c r="AO1420" s="8">
        <f>IF(($F$1420&lt;&gt;2)+($M$1420&lt;&gt;2)+($T$1420&lt;&gt;2)+($AA$1420&lt;&gt;2)+($AH$1420&lt;&gt;2)=0,2,IF((($F$1420&lt;&gt;2)*$F$1420+($M$1420&lt;&gt;2)*$M$1420+($T$1420&lt;&gt;2)*$T$1420+($AA$1420&lt;&gt;2)*$AA$1420+($AH$1420&lt;&gt;2)*$AH$1420)/(($F$1420&lt;&gt;2)+($M$1420&lt;&gt;2)+($T$1420&lt;&gt;2)+($AA$1420&lt;&gt;2)+($AH$1420&lt;&gt;2))&gt;=0.5,1,0))</f>
        <v/>
      </c>
      <c r="AP1420" s="8">
        <f>IF(($G$1420&lt;&gt;2)+($N$1420&lt;&gt;2)+($U$1420&lt;&gt;2)+($AB$1420&lt;&gt;2)+($AI$1420&lt;&gt;2)=0,2,IF((($G$1420&lt;&gt;2)*$G$1420+($N$1420&lt;&gt;2)*$N$1420+($U$1420&lt;&gt;2)*$U$1420+($AB$1420&lt;&gt;2)*$AB$1420+($AI$1420&lt;&gt;2)*$AI$1420)/(($G$1420&lt;&gt;2)+($N$1420&lt;&gt;2)+($U$1420&lt;&gt;2)+($AB$1420&lt;&gt;2)+($AI$1420&lt;&gt;2))&gt;=0.5,1,0))</f>
        <v/>
      </c>
      <c r="AR1420" s="16">
        <f>'Ground truth'!$B$5</f>
        <v/>
      </c>
      <c r="AS1420" s="16">
        <f>'Ground truth'!$C$5</f>
        <v/>
      </c>
      <c r="AT1420" s="16">
        <f>'Ground truth'!$D$5</f>
        <v/>
      </c>
      <c r="AU1420" s="16">
        <f>'Ground truth'!$E$5</f>
        <v/>
      </c>
      <c r="AV1420" s="16">
        <f>'Ground truth'!$F$5</f>
        <v/>
      </c>
      <c r="AW1420" s="16">
        <f>'Ground truth'!$G$5</f>
        <v/>
      </c>
    </row>
    <row r="1421">
      <c r="A1421" s="3" t="inlineStr">
        <is>
          <t>Power Subsystem</t>
        </is>
      </c>
      <c r="B1421" s="8" t="n">
        <v>1</v>
      </c>
      <c r="C1421" s="8" t="n">
        <v>1</v>
      </c>
      <c r="D1421" s="8" t="n">
        <v>1</v>
      </c>
      <c r="E1421" s="8" t="n">
        <v>1</v>
      </c>
      <c r="F1421" s="8" t="n">
        <v>1</v>
      </c>
      <c r="G1421" s="8" t="n">
        <v>1</v>
      </c>
      <c r="I1421" s="20" t="n">
        <v>2</v>
      </c>
      <c r="J1421" s="20" t="n">
        <v>2</v>
      </c>
      <c r="K1421" s="20" t="n">
        <v>2</v>
      </c>
      <c r="L1421" s="20" t="n">
        <v>2</v>
      </c>
      <c r="M1421" s="20" t="n">
        <v>2</v>
      </c>
      <c r="N1421" s="20" t="n">
        <v>2</v>
      </c>
      <c r="P1421" s="20" t="n">
        <v>2</v>
      </c>
      <c r="Q1421" s="20" t="n">
        <v>2</v>
      </c>
      <c r="R1421" s="20" t="n">
        <v>2</v>
      </c>
      <c r="S1421" s="20" t="n">
        <v>2</v>
      </c>
      <c r="T1421" s="20" t="n">
        <v>2</v>
      </c>
      <c r="U1421" s="20" t="n">
        <v>2</v>
      </c>
      <c r="W1421" s="20" t="n">
        <v>2</v>
      </c>
      <c r="X1421" s="20" t="n">
        <v>2</v>
      </c>
      <c r="Y1421" s="20" t="n">
        <v>2</v>
      </c>
      <c r="Z1421" s="20" t="n">
        <v>2</v>
      </c>
      <c r="AA1421" s="20" t="n">
        <v>2</v>
      </c>
      <c r="AB1421" s="20" t="n">
        <v>2</v>
      </c>
      <c r="AD1421" s="20" t="n">
        <v>2</v>
      </c>
      <c r="AE1421" s="20" t="n">
        <v>2</v>
      </c>
      <c r="AF1421" s="20" t="n">
        <v>2</v>
      </c>
      <c r="AG1421" s="20" t="n">
        <v>2</v>
      </c>
      <c r="AH1421" s="20" t="n">
        <v>2</v>
      </c>
      <c r="AI1421" s="20" t="n">
        <v>2</v>
      </c>
      <c r="AK1421" s="8">
        <f>IF(($B$1421&lt;&gt;2)+($I$1421&lt;&gt;2)+($P$1421&lt;&gt;2)+($W$1421&lt;&gt;2)+($AD$1421&lt;&gt;2)=0,2,IF((($B$1421&lt;&gt;2)*$B$1421+($I$1421&lt;&gt;2)*$I$1421+($P$1421&lt;&gt;2)*$P$1421+($W$1421&lt;&gt;2)*$W$1421+($AD$1421&lt;&gt;2)*$AD$1421)/(($B$1421&lt;&gt;2)+($I$1421&lt;&gt;2)+($P$1421&lt;&gt;2)+($W$1421&lt;&gt;2)+($AD$1421&lt;&gt;2))&gt;=0.5,1,0))</f>
        <v/>
      </c>
      <c r="AL1421" s="8">
        <f>IF(($C$1421&lt;&gt;2)+($J$1421&lt;&gt;2)+($Q$1421&lt;&gt;2)+($X$1421&lt;&gt;2)+($AE$1421&lt;&gt;2)=0,2,IF((($C$1421&lt;&gt;2)*$C$1421+($J$1421&lt;&gt;2)*$J$1421+($Q$1421&lt;&gt;2)*$Q$1421+($X$1421&lt;&gt;2)*$X$1421+($AE$1421&lt;&gt;2)*$AE$1421)/(($C$1421&lt;&gt;2)+($J$1421&lt;&gt;2)+($Q$1421&lt;&gt;2)+($X$1421&lt;&gt;2)+($AE$1421&lt;&gt;2))&gt;=0.5,1,0))</f>
        <v/>
      </c>
      <c r="AM1421" s="8">
        <f>IF(($D$1421&lt;&gt;2)+($K$1421&lt;&gt;2)+($R$1421&lt;&gt;2)+($Y$1421&lt;&gt;2)+($AF$1421&lt;&gt;2)=0,2,IF((($D$1421&lt;&gt;2)*$D$1421+($K$1421&lt;&gt;2)*$K$1421+($R$1421&lt;&gt;2)*$R$1421+($Y$1421&lt;&gt;2)*$Y$1421+($AF$1421&lt;&gt;2)*$AF$1421)/(($D$1421&lt;&gt;2)+($K$1421&lt;&gt;2)+($R$1421&lt;&gt;2)+($Y$1421&lt;&gt;2)+($AF$1421&lt;&gt;2))&gt;=0.5,1,0))</f>
        <v/>
      </c>
      <c r="AN1421" s="8">
        <f>IF(($E$1421&lt;&gt;2)+($L$1421&lt;&gt;2)+($S$1421&lt;&gt;2)+($Z$1421&lt;&gt;2)+($AG$1421&lt;&gt;2)=0,2,IF((($E$1421&lt;&gt;2)*$E$1421+($L$1421&lt;&gt;2)*$L$1421+($S$1421&lt;&gt;2)*$S$1421+($Z$1421&lt;&gt;2)*$Z$1421+($AG$1421&lt;&gt;2)*$AG$1421)/(($E$1421&lt;&gt;2)+($L$1421&lt;&gt;2)+($S$1421&lt;&gt;2)+($Z$1421&lt;&gt;2)+($AG$1421&lt;&gt;2))&gt;=0.5,1,0))</f>
        <v/>
      </c>
      <c r="AO1421" s="8">
        <f>IF(($F$1421&lt;&gt;2)+($M$1421&lt;&gt;2)+($T$1421&lt;&gt;2)+($AA$1421&lt;&gt;2)+($AH$1421&lt;&gt;2)=0,2,IF((($F$1421&lt;&gt;2)*$F$1421+($M$1421&lt;&gt;2)*$M$1421+($T$1421&lt;&gt;2)*$T$1421+($AA$1421&lt;&gt;2)*$AA$1421+($AH$1421&lt;&gt;2)*$AH$1421)/(($F$1421&lt;&gt;2)+($M$1421&lt;&gt;2)+($T$1421&lt;&gt;2)+($AA$1421&lt;&gt;2)+($AH$1421&lt;&gt;2))&gt;=0.5,1,0))</f>
        <v/>
      </c>
      <c r="AP1421" s="8">
        <f>IF(($G$1421&lt;&gt;2)+($N$1421&lt;&gt;2)+($U$1421&lt;&gt;2)+($AB$1421&lt;&gt;2)+($AI$1421&lt;&gt;2)=0,2,IF((($G$1421&lt;&gt;2)*$G$1421+($N$1421&lt;&gt;2)*$N$1421+($U$1421&lt;&gt;2)*$U$1421+($AB$1421&lt;&gt;2)*$AB$1421+($AI$1421&lt;&gt;2)*$AI$1421)/(($G$1421&lt;&gt;2)+($N$1421&lt;&gt;2)+($U$1421&lt;&gt;2)+($AB$1421&lt;&gt;2)+($AI$1421&lt;&gt;2))&gt;=0.5,1,0))</f>
        <v/>
      </c>
      <c r="AR1421" s="16">
        <f>'Ground truth'!$B$6</f>
        <v/>
      </c>
      <c r="AS1421" s="16">
        <f>'Ground truth'!$C$6</f>
        <v/>
      </c>
      <c r="AT1421" s="16">
        <f>'Ground truth'!$D$6</f>
        <v/>
      </c>
      <c r="AU1421" s="16">
        <f>'Ground truth'!$E$6</f>
        <v/>
      </c>
      <c r="AV1421" s="16">
        <f>'Ground truth'!$F$6</f>
        <v/>
      </c>
      <c r="AW1421" s="16">
        <f>'Ground truth'!$G$6</f>
        <v/>
      </c>
    </row>
    <row r="1422">
      <c r="A1422" s="3" t="inlineStr">
        <is>
          <t>Reaction Wheel</t>
        </is>
      </c>
      <c r="B1422" s="8" t="n">
        <v>1</v>
      </c>
      <c r="C1422" s="8" t="n">
        <v>1</v>
      </c>
      <c r="D1422" s="8" t="n">
        <v>0</v>
      </c>
      <c r="E1422" s="8" t="n">
        <v>0</v>
      </c>
      <c r="F1422" s="8" t="n">
        <v>1</v>
      </c>
      <c r="G1422" s="8" t="n">
        <v>1</v>
      </c>
      <c r="I1422" s="20" t="n">
        <v>2</v>
      </c>
      <c r="J1422" s="20" t="n">
        <v>2</v>
      </c>
      <c r="K1422" s="20" t="n">
        <v>2</v>
      </c>
      <c r="L1422" s="20" t="n">
        <v>2</v>
      </c>
      <c r="M1422" s="20" t="n">
        <v>2</v>
      </c>
      <c r="N1422" s="20" t="n">
        <v>2</v>
      </c>
      <c r="P1422" s="20" t="n">
        <v>2</v>
      </c>
      <c r="Q1422" s="20" t="n">
        <v>2</v>
      </c>
      <c r="R1422" s="20" t="n">
        <v>2</v>
      </c>
      <c r="S1422" s="20" t="n">
        <v>2</v>
      </c>
      <c r="T1422" s="20" t="n">
        <v>2</v>
      </c>
      <c r="U1422" s="20" t="n">
        <v>2</v>
      </c>
      <c r="W1422" s="20" t="n">
        <v>2</v>
      </c>
      <c r="X1422" s="20" t="n">
        <v>2</v>
      </c>
      <c r="Y1422" s="20" t="n">
        <v>2</v>
      </c>
      <c r="Z1422" s="20" t="n">
        <v>2</v>
      </c>
      <c r="AA1422" s="20" t="n">
        <v>2</v>
      </c>
      <c r="AB1422" s="20" t="n">
        <v>2</v>
      </c>
      <c r="AD1422" s="20" t="n">
        <v>2</v>
      </c>
      <c r="AE1422" s="20" t="n">
        <v>2</v>
      </c>
      <c r="AF1422" s="20" t="n">
        <v>2</v>
      </c>
      <c r="AG1422" s="20" t="n">
        <v>2</v>
      </c>
      <c r="AH1422" s="20" t="n">
        <v>2</v>
      </c>
      <c r="AI1422" s="20" t="n">
        <v>2</v>
      </c>
      <c r="AK1422" s="8">
        <f>IF(($B$1422&lt;&gt;2)+($I$1422&lt;&gt;2)+($P$1422&lt;&gt;2)+($W$1422&lt;&gt;2)+($AD$1422&lt;&gt;2)=0,2,IF((($B$1422&lt;&gt;2)*$B$1422+($I$1422&lt;&gt;2)*$I$1422+($P$1422&lt;&gt;2)*$P$1422+($W$1422&lt;&gt;2)*$W$1422+($AD$1422&lt;&gt;2)*$AD$1422)/(($B$1422&lt;&gt;2)+($I$1422&lt;&gt;2)+($P$1422&lt;&gt;2)+($W$1422&lt;&gt;2)+($AD$1422&lt;&gt;2))&gt;=0.5,1,0))</f>
        <v/>
      </c>
      <c r="AL1422" s="8">
        <f>IF(($C$1422&lt;&gt;2)+($J$1422&lt;&gt;2)+($Q$1422&lt;&gt;2)+($X$1422&lt;&gt;2)+($AE$1422&lt;&gt;2)=0,2,IF((($C$1422&lt;&gt;2)*$C$1422+($J$1422&lt;&gt;2)*$J$1422+($Q$1422&lt;&gt;2)*$Q$1422+($X$1422&lt;&gt;2)*$X$1422+($AE$1422&lt;&gt;2)*$AE$1422)/(($C$1422&lt;&gt;2)+($J$1422&lt;&gt;2)+($Q$1422&lt;&gt;2)+($X$1422&lt;&gt;2)+($AE$1422&lt;&gt;2))&gt;=0.5,1,0))</f>
        <v/>
      </c>
      <c r="AM1422" s="8">
        <f>IF(($D$1422&lt;&gt;2)+($K$1422&lt;&gt;2)+($R$1422&lt;&gt;2)+($Y$1422&lt;&gt;2)+($AF$1422&lt;&gt;2)=0,2,IF((($D$1422&lt;&gt;2)*$D$1422+($K$1422&lt;&gt;2)*$K$1422+($R$1422&lt;&gt;2)*$R$1422+($Y$1422&lt;&gt;2)*$Y$1422+($AF$1422&lt;&gt;2)*$AF$1422)/(($D$1422&lt;&gt;2)+($K$1422&lt;&gt;2)+($R$1422&lt;&gt;2)+($Y$1422&lt;&gt;2)+($AF$1422&lt;&gt;2))&gt;=0.5,1,0))</f>
        <v/>
      </c>
      <c r="AN1422" s="8">
        <f>IF(($E$1422&lt;&gt;2)+($L$1422&lt;&gt;2)+($S$1422&lt;&gt;2)+($Z$1422&lt;&gt;2)+($AG$1422&lt;&gt;2)=0,2,IF((($E$1422&lt;&gt;2)*$E$1422+($L$1422&lt;&gt;2)*$L$1422+($S$1422&lt;&gt;2)*$S$1422+($Z$1422&lt;&gt;2)*$Z$1422+($AG$1422&lt;&gt;2)*$AG$1422)/(($E$1422&lt;&gt;2)+($L$1422&lt;&gt;2)+($S$1422&lt;&gt;2)+($Z$1422&lt;&gt;2)+($AG$1422&lt;&gt;2))&gt;=0.5,1,0))</f>
        <v/>
      </c>
      <c r="AO1422" s="8">
        <f>IF(($F$1422&lt;&gt;2)+($M$1422&lt;&gt;2)+($T$1422&lt;&gt;2)+($AA$1422&lt;&gt;2)+($AH$1422&lt;&gt;2)=0,2,IF((($F$1422&lt;&gt;2)*$F$1422+($M$1422&lt;&gt;2)*$M$1422+($T$1422&lt;&gt;2)*$T$1422+($AA$1422&lt;&gt;2)*$AA$1422+($AH$1422&lt;&gt;2)*$AH$1422)/(($F$1422&lt;&gt;2)+($M$1422&lt;&gt;2)+($T$1422&lt;&gt;2)+($AA$1422&lt;&gt;2)+($AH$1422&lt;&gt;2))&gt;=0.5,1,0))</f>
        <v/>
      </c>
      <c r="AP1422" s="8">
        <f>IF(($G$1422&lt;&gt;2)+($N$1422&lt;&gt;2)+($U$1422&lt;&gt;2)+($AB$1422&lt;&gt;2)+($AI$1422&lt;&gt;2)=0,2,IF((($G$1422&lt;&gt;2)*$G$1422+($N$1422&lt;&gt;2)*$N$1422+($U$1422&lt;&gt;2)*$U$1422+($AB$1422&lt;&gt;2)*$AB$1422+($AI$1422&lt;&gt;2)*$AI$1422)/(($G$1422&lt;&gt;2)+($N$1422&lt;&gt;2)+($U$1422&lt;&gt;2)+($AB$1422&lt;&gt;2)+($AI$1422&lt;&gt;2))&gt;=0.5,1,0))</f>
        <v/>
      </c>
      <c r="AR1422" s="16">
        <f>'Ground truth'!$B$7</f>
        <v/>
      </c>
      <c r="AS1422" s="16">
        <f>'Ground truth'!$C$7</f>
        <v/>
      </c>
      <c r="AT1422" s="16">
        <f>'Ground truth'!$D$7</f>
        <v/>
      </c>
      <c r="AU1422" s="16">
        <f>'Ground truth'!$E$7</f>
        <v/>
      </c>
      <c r="AV1422" s="16">
        <f>'Ground truth'!$F$7</f>
        <v/>
      </c>
      <c r="AW1422" s="16">
        <f>'Ground truth'!$G$7</f>
        <v/>
      </c>
    </row>
    <row r="1423">
      <c r="A1423" s="3" t="inlineStr">
        <is>
          <t>GNC Software</t>
        </is>
      </c>
      <c r="B1423" s="8" t="n">
        <v>1</v>
      </c>
      <c r="C1423" s="8" t="n">
        <v>1</v>
      </c>
      <c r="D1423" s="8" t="n">
        <v>1</v>
      </c>
      <c r="E1423" s="8" t="n">
        <v>1</v>
      </c>
      <c r="F1423" s="8" t="n">
        <v>1</v>
      </c>
      <c r="G1423" s="8" t="n">
        <v>1</v>
      </c>
      <c r="I1423" s="20" t="n">
        <v>2</v>
      </c>
      <c r="J1423" s="20" t="n">
        <v>2</v>
      </c>
      <c r="K1423" s="20" t="n">
        <v>2</v>
      </c>
      <c r="L1423" s="20" t="n">
        <v>2</v>
      </c>
      <c r="M1423" s="20" t="n">
        <v>2</v>
      </c>
      <c r="N1423" s="20" t="n">
        <v>2</v>
      </c>
      <c r="P1423" s="20" t="n">
        <v>2</v>
      </c>
      <c r="Q1423" s="20" t="n">
        <v>2</v>
      </c>
      <c r="R1423" s="20" t="n">
        <v>2</v>
      </c>
      <c r="S1423" s="20" t="n">
        <v>2</v>
      </c>
      <c r="T1423" s="20" t="n">
        <v>2</v>
      </c>
      <c r="U1423" s="20" t="n">
        <v>2</v>
      </c>
      <c r="W1423" s="20" t="n">
        <v>2</v>
      </c>
      <c r="X1423" s="20" t="n">
        <v>2</v>
      </c>
      <c r="Y1423" s="20" t="n">
        <v>2</v>
      </c>
      <c r="Z1423" s="20" t="n">
        <v>2</v>
      </c>
      <c r="AA1423" s="20" t="n">
        <v>2</v>
      </c>
      <c r="AB1423" s="20" t="n">
        <v>2</v>
      </c>
      <c r="AD1423" s="20" t="n">
        <v>2</v>
      </c>
      <c r="AE1423" s="20" t="n">
        <v>2</v>
      </c>
      <c r="AF1423" s="20" t="n">
        <v>2</v>
      </c>
      <c r="AG1423" s="20" t="n">
        <v>2</v>
      </c>
      <c r="AH1423" s="20" t="n">
        <v>2</v>
      </c>
      <c r="AI1423" s="20" t="n">
        <v>2</v>
      </c>
      <c r="AK1423" s="8">
        <f>IF(($B$1423&lt;&gt;2)+($I$1423&lt;&gt;2)+($P$1423&lt;&gt;2)+($W$1423&lt;&gt;2)+($AD$1423&lt;&gt;2)=0,2,IF((($B$1423&lt;&gt;2)*$B$1423+($I$1423&lt;&gt;2)*$I$1423+($P$1423&lt;&gt;2)*$P$1423+($W$1423&lt;&gt;2)*$W$1423+($AD$1423&lt;&gt;2)*$AD$1423)/(($B$1423&lt;&gt;2)+($I$1423&lt;&gt;2)+($P$1423&lt;&gt;2)+($W$1423&lt;&gt;2)+($AD$1423&lt;&gt;2))&gt;=0.5,1,0))</f>
        <v/>
      </c>
      <c r="AL1423" s="8">
        <f>IF(($C$1423&lt;&gt;2)+($J$1423&lt;&gt;2)+($Q$1423&lt;&gt;2)+($X$1423&lt;&gt;2)+($AE$1423&lt;&gt;2)=0,2,IF((($C$1423&lt;&gt;2)*$C$1423+($J$1423&lt;&gt;2)*$J$1423+($Q$1423&lt;&gt;2)*$Q$1423+($X$1423&lt;&gt;2)*$X$1423+($AE$1423&lt;&gt;2)*$AE$1423)/(($C$1423&lt;&gt;2)+($J$1423&lt;&gt;2)+($Q$1423&lt;&gt;2)+($X$1423&lt;&gt;2)+($AE$1423&lt;&gt;2))&gt;=0.5,1,0))</f>
        <v/>
      </c>
      <c r="AM1423" s="8">
        <f>IF(($D$1423&lt;&gt;2)+($K$1423&lt;&gt;2)+($R$1423&lt;&gt;2)+($Y$1423&lt;&gt;2)+($AF$1423&lt;&gt;2)=0,2,IF((($D$1423&lt;&gt;2)*$D$1423+($K$1423&lt;&gt;2)*$K$1423+($R$1423&lt;&gt;2)*$R$1423+($Y$1423&lt;&gt;2)*$Y$1423+($AF$1423&lt;&gt;2)*$AF$1423)/(($D$1423&lt;&gt;2)+($K$1423&lt;&gt;2)+($R$1423&lt;&gt;2)+($Y$1423&lt;&gt;2)+($AF$1423&lt;&gt;2))&gt;=0.5,1,0))</f>
        <v/>
      </c>
      <c r="AN1423" s="8">
        <f>IF(($E$1423&lt;&gt;2)+($L$1423&lt;&gt;2)+($S$1423&lt;&gt;2)+($Z$1423&lt;&gt;2)+($AG$1423&lt;&gt;2)=0,2,IF((($E$1423&lt;&gt;2)*$E$1423+($L$1423&lt;&gt;2)*$L$1423+($S$1423&lt;&gt;2)*$S$1423+($Z$1423&lt;&gt;2)*$Z$1423+($AG$1423&lt;&gt;2)*$AG$1423)/(($E$1423&lt;&gt;2)+($L$1423&lt;&gt;2)+($S$1423&lt;&gt;2)+($Z$1423&lt;&gt;2)+($AG$1423&lt;&gt;2))&gt;=0.5,1,0))</f>
        <v/>
      </c>
      <c r="AO1423" s="8">
        <f>IF(($F$1423&lt;&gt;2)+($M$1423&lt;&gt;2)+($T$1423&lt;&gt;2)+($AA$1423&lt;&gt;2)+($AH$1423&lt;&gt;2)=0,2,IF((($F$1423&lt;&gt;2)*$F$1423+($M$1423&lt;&gt;2)*$M$1423+($T$1423&lt;&gt;2)*$T$1423+($AA$1423&lt;&gt;2)*$AA$1423+($AH$1423&lt;&gt;2)*$AH$1423)/(($F$1423&lt;&gt;2)+($M$1423&lt;&gt;2)+($T$1423&lt;&gt;2)+($AA$1423&lt;&gt;2)+($AH$1423&lt;&gt;2))&gt;=0.5,1,0))</f>
        <v/>
      </c>
      <c r="AP1423" s="8">
        <f>IF(($G$1423&lt;&gt;2)+($N$1423&lt;&gt;2)+($U$1423&lt;&gt;2)+($AB$1423&lt;&gt;2)+($AI$1423&lt;&gt;2)=0,2,IF((($G$1423&lt;&gt;2)*$G$1423+($N$1423&lt;&gt;2)*$N$1423+($U$1423&lt;&gt;2)*$U$1423+($AB$1423&lt;&gt;2)*$AB$1423+($AI$1423&lt;&gt;2)*$AI$1423)/(($G$1423&lt;&gt;2)+($N$1423&lt;&gt;2)+($U$1423&lt;&gt;2)+($AB$1423&lt;&gt;2)+($AI$1423&lt;&gt;2))&gt;=0.5,1,0))</f>
        <v/>
      </c>
      <c r="AR1423" s="16">
        <f>'Ground truth'!$B$8</f>
        <v/>
      </c>
      <c r="AS1423" s="16">
        <f>'Ground truth'!$C$8</f>
        <v/>
      </c>
      <c r="AT1423" s="16">
        <f>'Ground truth'!$D$8</f>
        <v/>
      </c>
      <c r="AU1423" s="16">
        <f>'Ground truth'!$E$8</f>
        <v/>
      </c>
      <c r="AV1423" s="16">
        <f>'Ground truth'!$F$8</f>
        <v/>
      </c>
      <c r="AW1423" s="16">
        <f>'Ground truth'!$G$8</f>
        <v/>
      </c>
    </row>
    <row r="1425">
      <c r="A1425" s="17" t="inlineStr">
        <is>
          <t>metrics — confident-only (unsure excluded from denominators)</t>
        </is>
      </c>
      <c r="B1425" s="10" t="inlineStr">
        <is>
          <t>run 1</t>
        </is>
      </c>
      <c r="C1425" s="10" t="inlineStr">
        <is>
          <t>run 2</t>
        </is>
      </c>
      <c r="D1425" s="10" t="inlineStr">
        <is>
          <t>run 3</t>
        </is>
      </c>
      <c r="E1425" s="10" t="inlineStr">
        <is>
          <t>run 4</t>
        </is>
      </c>
      <c r="F1425" s="10" t="inlineStr">
        <is>
          <t>run 5</t>
        </is>
      </c>
      <c r="G1425" s="10" t="inlineStr">
        <is>
          <t>avg-matrix</t>
        </is>
      </c>
      <c r="H1425" s="10" t="inlineStr">
        <is>
          <t>mean</t>
        </is>
      </c>
      <c r="I1425" s="10" t="inlineStr">
        <is>
          <t>std (pop.)</t>
        </is>
      </c>
      <c r="J1425" s="17" t="inlineStr">
        <is>
          <t>notes</t>
        </is>
      </c>
    </row>
    <row r="1426">
      <c r="A1426" s="7" t="inlineStr">
        <is>
          <t>TP</t>
        </is>
      </c>
      <c r="B1426" s="7">
        <f>SUMPRODUCT(($B$1418:$G$1423=1)*('Ground truth'!$B$3:$G$8=1))</f>
        <v/>
      </c>
      <c r="C1426" s="7">
        <f>SUMPRODUCT(($I$1418:$N$1423=1)*('Ground truth'!$B$3:$G$8=1))</f>
        <v/>
      </c>
      <c r="D1426" s="7">
        <f>SUMPRODUCT(($P$1418:$U$1423=1)*('Ground truth'!$B$3:$G$8=1))</f>
        <v/>
      </c>
      <c r="E1426" s="7">
        <f>SUMPRODUCT(($W$1418:$AB$1423=1)*('Ground truth'!$B$3:$G$8=1))</f>
        <v/>
      </c>
      <c r="F1426" s="7">
        <f>SUMPRODUCT(($AD$1418:$AI$1423=1)*('Ground truth'!$B$3:$G$8=1))</f>
        <v/>
      </c>
      <c r="G1426" s="7">
        <f>SUMPRODUCT(($AK$1418:$AP$1423=1)*('Ground truth'!$B$3:$G$8=1))</f>
        <v/>
      </c>
      <c r="H1426" s="12">
        <f>AVERAGE($B$1426:$F$1426)</f>
        <v/>
      </c>
      <c r="I1426" s="12">
        <f>STDEV.P($B$1426:$F$1426)</f>
        <v/>
      </c>
    </row>
    <row r="1427">
      <c r="A1427" s="7" t="inlineStr">
        <is>
          <t>TN</t>
        </is>
      </c>
      <c r="B1427" s="7">
        <f>SUMPRODUCT(($B$1418:$G$1423=0)*('Ground truth'!$B$3:$G$8=0))</f>
        <v/>
      </c>
      <c r="C1427" s="7">
        <f>SUMPRODUCT(($I$1418:$N$1423=0)*('Ground truth'!$B$3:$G$8=0))</f>
        <v/>
      </c>
      <c r="D1427" s="7">
        <f>SUMPRODUCT(($P$1418:$U$1423=0)*('Ground truth'!$B$3:$G$8=0))</f>
        <v/>
      </c>
      <c r="E1427" s="7">
        <f>SUMPRODUCT(($W$1418:$AB$1423=0)*('Ground truth'!$B$3:$G$8=0))</f>
        <v/>
      </c>
      <c r="F1427" s="7">
        <f>SUMPRODUCT(($AD$1418:$AI$1423=0)*('Ground truth'!$B$3:$G$8=0))</f>
        <v/>
      </c>
      <c r="G1427" s="7">
        <f>SUMPRODUCT(($AK$1418:$AP$1423=0)*('Ground truth'!$B$3:$G$8=0))</f>
        <v/>
      </c>
      <c r="H1427" s="12">
        <f>AVERAGE($B$1427:$F$1427)</f>
        <v/>
      </c>
      <c r="I1427" s="12">
        <f>STDEV.P($B$1427:$F$1427)</f>
        <v/>
      </c>
    </row>
    <row r="1428">
      <c r="A1428" s="7" t="inlineStr">
        <is>
          <t>FP</t>
        </is>
      </c>
      <c r="B1428" s="7">
        <f>SUMPRODUCT(($B$1418:$G$1423=1)*('Ground truth'!$B$3:$G$8=0))</f>
        <v/>
      </c>
      <c r="C1428" s="7">
        <f>SUMPRODUCT(($I$1418:$N$1423=1)*('Ground truth'!$B$3:$G$8=0))</f>
        <v/>
      </c>
      <c r="D1428" s="7">
        <f>SUMPRODUCT(($P$1418:$U$1423=1)*('Ground truth'!$B$3:$G$8=0))</f>
        <v/>
      </c>
      <c r="E1428" s="7">
        <f>SUMPRODUCT(($W$1418:$AB$1423=1)*('Ground truth'!$B$3:$G$8=0))</f>
        <v/>
      </c>
      <c r="F1428" s="7">
        <f>SUMPRODUCT(($AD$1418:$AI$1423=1)*('Ground truth'!$B$3:$G$8=0))</f>
        <v/>
      </c>
      <c r="G1428" s="7">
        <f>SUMPRODUCT(($AK$1418:$AP$1423=1)*('Ground truth'!$B$3:$G$8=0))</f>
        <v/>
      </c>
      <c r="H1428" s="12">
        <f>AVERAGE($B$1428:$F$1428)</f>
        <v/>
      </c>
      <c r="I1428" s="12">
        <f>STDEV.P($B$1428:$F$1428)</f>
        <v/>
      </c>
    </row>
    <row r="1429">
      <c r="A1429" s="7" t="inlineStr">
        <is>
          <t>FN</t>
        </is>
      </c>
      <c r="B1429" s="7">
        <f>SUMPRODUCT(($B$1418:$G$1423=0)*('Ground truth'!$B$3:$G$8=1))</f>
        <v/>
      </c>
      <c r="C1429" s="7">
        <f>SUMPRODUCT(($I$1418:$N$1423=0)*('Ground truth'!$B$3:$G$8=1))</f>
        <v/>
      </c>
      <c r="D1429" s="7">
        <f>SUMPRODUCT(($P$1418:$U$1423=0)*('Ground truth'!$B$3:$G$8=1))</f>
        <v/>
      </c>
      <c r="E1429" s="7">
        <f>SUMPRODUCT(($W$1418:$AB$1423=0)*('Ground truth'!$B$3:$G$8=1))</f>
        <v/>
      </c>
      <c r="F1429" s="7">
        <f>SUMPRODUCT(($AD$1418:$AI$1423=0)*('Ground truth'!$B$3:$G$8=1))</f>
        <v/>
      </c>
      <c r="G1429" s="7">
        <f>SUMPRODUCT(($AK$1418:$AP$1423=0)*('Ground truth'!$B$3:$G$8=1))</f>
        <v/>
      </c>
      <c r="H1429" s="12">
        <f>AVERAGE($B$1429:$F$1429)</f>
        <v/>
      </c>
      <c r="I1429" s="12">
        <f>STDEV.P($B$1429:$F$1429)</f>
        <v/>
      </c>
    </row>
    <row r="1430">
      <c r="A1430" s="4" t="inlineStr">
        <is>
          <t>Precision</t>
        </is>
      </c>
      <c r="B1430" s="12">
        <f>IFERROR($B$1426/($B$1426+$B$1428),0)</f>
        <v/>
      </c>
      <c r="C1430" s="12">
        <f>IFERROR($C$1426/($C$1426+$C$1428),0)</f>
        <v/>
      </c>
      <c r="D1430" s="12">
        <f>IFERROR($D$1426/($D$1426+$D$1428),0)</f>
        <v/>
      </c>
      <c r="E1430" s="12">
        <f>IFERROR($E$1426/($E$1426+$E$1428),0)</f>
        <v/>
      </c>
      <c r="F1430" s="12">
        <f>IFERROR($F$1426/($F$1426+$F$1428),0)</f>
        <v/>
      </c>
      <c r="G1430" s="12">
        <f>IFERROR($G$1426/($G$1426+$G$1428),0)</f>
        <v/>
      </c>
      <c r="H1430" s="18">
        <f>AVERAGE($B$1430:$F$1430)</f>
        <v/>
      </c>
      <c r="I1430" s="18">
        <f>STDEV.P($B$1430:$F$1430)</f>
        <v/>
      </c>
    </row>
    <row r="1431">
      <c r="A1431" s="4" t="inlineStr">
        <is>
          <t>Recall</t>
        </is>
      </c>
      <c r="B1431" s="12">
        <f>IFERROR($B$1426/($B$1426+$B$1429),0)</f>
        <v/>
      </c>
      <c r="C1431" s="12">
        <f>IFERROR($C$1426/($C$1426+$C$1429),0)</f>
        <v/>
      </c>
      <c r="D1431" s="12">
        <f>IFERROR($D$1426/($D$1426+$D$1429),0)</f>
        <v/>
      </c>
      <c r="E1431" s="12">
        <f>IFERROR($E$1426/($E$1426+$E$1429),0)</f>
        <v/>
      </c>
      <c r="F1431" s="12">
        <f>IFERROR($F$1426/($F$1426+$F$1429),0)</f>
        <v/>
      </c>
      <c r="G1431" s="12">
        <f>IFERROR($G$1426/($G$1426+$G$1429),0)</f>
        <v/>
      </c>
      <c r="H1431" s="18">
        <f>AVERAGE($B$1431:$F$1431)</f>
        <v/>
      </c>
      <c r="I1431" s="18">
        <f>STDEV.P($B$1431:$F$1431)</f>
        <v/>
      </c>
    </row>
    <row r="1432">
      <c r="A1432" s="4" t="inlineStr">
        <is>
          <t>F1</t>
        </is>
      </c>
      <c r="B1432" s="12">
        <f>IFERROR(2*$B$1430*$B$1431/($B$1430+$B$1431),0)</f>
        <v/>
      </c>
      <c r="C1432" s="12">
        <f>IFERROR(2*$C$1430*$C$1431/($C$1430+$C$1431),0)</f>
        <v/>
      </c>
      <c r="D1432" s="12">
        <f>IFERROR(2*$D$1430*$D$1431/($D$1430+$D$1431),0)</f>
        <v/>
      </c>
      <c r="E1432" s="12">
        <f>IFERROR(2*$E$1430*$E$1431/($E$1430+$E$1431),0)</f>
        <v/>
      </c>
      <c r="F1432" s="12">
        <f>IFERROR(2*$F$1430*$F$1431/($F$1430+$F$1431),0)</f>
        <v/>
      </c>
      <c r="G1432" s="12">
        <f>IFERROR(2*$G$1430*$G$1431/($G$1430+$G$1431),0)</f>
        <v/>
      </c>
      <c r="H1432" s="18">
        <f>AVERAGE($B$1432:$F$1432)</f>
        <v/>
      </c>
      <c r="I1432" s="18">
        <f>STDEV.P($B$1432:$F$1432)</f>
        <v/>
      </c>
    </row>
    <row r="1433">
      <c r="A1433" s="4" t="inlineStr">
        <is>
          <t>Accuracy</t>
        </is>
      </c>
      <c r="B1433" s="12">
        <f>IFERROR(($B$1426+$B$1427)/($B$1426+$B$1427+$B$1428+$B$1429),0)</f>
        <v/>
      </c>
      <c r="C1433" s="12">
        <f>IFERROR(($C$1426+$C$1427)/($C$1426+$C$1427+$C$1428+$C$1429),0)</f>
        <v/>
      </c>
      <c r="D1433" s="12">
        <f>IFERROR(($D$1426+$D$1427)/($D$1426+$D$1427+$D$1428+$D$1429),0)</f>
        <v/>
      </c>
      <c r="E1433" s="12">
        <f>IFERROR(($E$1426+$E$1427)/($E$1426+$E$1427+$E$1428+$E$1429),0)</f>
        <v/>
      </c>
      <c r="F1433" s="12">
        <f>IFERROR(($F$1426+$F$1427)/($F$1426+$F$1427+$F$1428+$F$1429),0)</f>
        <v/>
      </c>
      <c r="G1433" s="12">
        <f>IFERROR(($G$1426+$G$1427)/($G$1426+$G$1427+$G$1428+$G$1429),0)</f>
        <v/>
      </c>
      <c r="H1433" s="18">
        <f>AVERAGE($B$1433:$F$1433)</f>
        <v/>
      </c>
      <c r="I1433" s="18">
        <f>STDEV.P($B$1433:$F$1433)</f>
        <v/>
      </c>
    </row>
    <row r="1434">
      <c r="A1434" s="4" t="inlineStr">
        <is>
          <t>Edit distance</t>
        </is>
      </c>
      <c r="B1434" s="12">
        <f>SUMPRODUCT(ABS('Ground truth'!$B$3:$G$8-$B$1418:$G$1423))</f>
        <v/>
      </c>
      <c r="C1434" s="12">
        <f>SUMPRODUCT(ABS('Ground truth'!$B$3:$G$8-$I$1418:$N$1423))</f>
        <v/>
      </c>
      <c r="D1434" s="12">
        <f>SUMPRODUCT(ABS('Ground truth'!$B$3:$G$8-$P$1418:$U$1423))</f>
        <v/>
      </c>
      <c r="E1434" s="12">
        <f>SUMPRODUCT(ABS('Ground truth'!$B$3:$G$8-$W$1418:$AB$1423))</f>
        <v/>
      </c>
      <c r="F1434" s="12">
        <f>SUMPRODUCT(ABS('Ground truth'!$B$3:$G$8-$AD$1418:$AI$1423))</f>
        <v/>
      </c>
      <c r="G1434" s="12">
        <f>SUMPRODUCT(ABS('Ground truth'!$B$3:$G$8-$AK$1418:$AP$1423))</f>
        <v/>
      </c>
      <c r="H1434" s="18">
        <f>AVERAGE($B$1434:$F$1434)</f>
        <v/>
      </c>
      <c r="I1434" s="18">
        <f>STDEV.P($B$1434:$F$1434)</f>
        <v/>
      </c>
    </row>
    <row r="1435">
      <c r="A1435" s="4" t="inlineStr">
        <is>
          <t>Spectral distance</t>
        </is>
      </c>
      <c r="B1435" s="12">
        <f>SQRT(SUMPRODUCT(('Ground truth'!$J$3:$J$8-$B$1445:$B$1450)^2))</f>
        <v/>
      </c>
      <c r="C1435" s="12">
        <f>SQRT(SUMPRODUCT(('Ground truth'!$J$3:$J$8-$C$1445:$C$1450)^2))</f>
        <v/>
      </c>
      <c r="D1435" s="12">
        <f>SQRT(SUMPRODUCT(('Ground truth'!$J$3:$J$8-$D$1445:$D$1450)^2))</f>
        <v/>
      </c>
      <c r="E1435" s="12">
        <f>SQRT(SUMPRODUCT(('Ground truth'!$J$3:$J$8-$E$1445:$E$1450)^2))</f>
        <v/>
      </c>
      <c r="F1435" s="12">
        <f>SQRT(SUMPRODUCT(('Ground truth'!$J$3:$J$8-$F$1445:$F$1450)^2))</f>
        <v/>
      </c>
      <c r="G1435" s="12">
        <f>SQRT(SUMPRODUCT(('Ground truth'!$J$3:$J$8-$G$1445:$G$1450)^2))</f>
        <v/>
      </c>
      <c r="H1435" s="18">
        <f>AVERAGE($B$1435:$F$1435)</f>
        <v/>
      </c>
      <c r="I1435" s="18">
        <f>STDEV.P($B$1435:$F$1435)</f>
        <v/>
      </c>
    </row>
    <row r="1436">
      <c r="A1436" s="4" t="inlineStr">
        <is>
          <t>Unsure cells</t>
        </is>
      </c>
      <c r="B1436" s="7">
        <f>COUNTIF($B$1418:$G$1423,2)</f>
        <v/>
      </c>
      <c r="C1436" s="7">
        <f>COUNTIF($I$1418:$N$1423,2)</f>
        <v/>
      </c>
      <c r="D1436" s="7">
        <f>COUNTIF($P$1418:$U$1423,2)</f>
        <v/>
      </c>
      <c r="E1436" s="7">
        <f>COUNTIF($W$1418:$AB$1423,2)</f>
        <v/>
      </c>
      <c r="F1436" s="7">
        <f>COUNTIF($AD$1418:$AI$1423,2)</f>
        <v/>
      </c>
      <c r="G1436" s="7">
        <f>COUNTIF($AK$1418:$AP$1423,2)</f>
        <v/>
      </c>
      <c r="H1436" s="12">
        <f>AVERAGE($B$1436:$F$1436)</f>
        <v/>
      </c>
      <c r="I1436" s="12">
        <f>STDEV.P($B$1436:$F$1436)</f>
        <v/>
      </c>
    </row>
    <row r="1437">
      <c r="A1437" s="3" t="inlineStr">
        <is>
          <t>eigenvalues (real part, numpy order; pasted)</t>
        </is>
      </c>
    </row>
    <row r="1438">
      <c r="A1438" s="3" t="inlineStr">
        <is>
          <t xml:space="preserve">  λ1</t>
        </is>
      </c>
      <c r="B1438" s="19" t="n">
        <v>5.192582403567256</v>
      </c>
      <c r="C1438" s="19" t="n">
        <v>12</v>
      </c>
      <c r="D1438" s="19" t="n">
        <v>12</v>
      </c>
      <c r="E1438" s="19" t="n">
        <v>12</v>
      </c>
      <c r="F1438" s="19" t="n">
        <v>12</v>
      </c>
      <c r="G1438" s="19" t="n">
        <v>5.192582403567256</v>
      </c>
    </row>
    <row r="1439">
      <c r="A1439" s="3" t="inlineStr">
        <is>
          <t xml:space="preserve">  λ2</t>
        </is>
      </c>
      <c r="B1439" s="19" t="n">
        <v>-0.1925824035672527</v>
      </c>
      <c r="C1439" s="19" t="n">
        <v>-8.772668280098325e-48</v>
      </c>
      <c r="D1439" s="19" t="n">
        <v>-8.772668280098325e-48</v>
      </c>
      <c r="E1439" s="19" t="n">
        <v>-8.772668280098325e-48</v>
      </c>
      <c r="F1439" s="19" t="n">
        <v>-8.772668280098325e-48</v>
      </c>
      <c r="G1439" s="19" t="n">
        <v>-0.1925824035672527</v>
      </c>
    </row>
    <row r="1440">
      <c r="A1440" s="3" t="inlineStr">
        <is>
          <t xml:space="preserve">  λ3</t>
        </is>
      </c>
      <c r="B1440" s="19" t="n">
        <v>3.505939969737605e-16</v>
      </c>
      <c r="C1440" s="19" t="n">
        <v>0</v>
      </c>
      <c r="D1440" s="19" t="n">
        <v>0</v>
      </c>
      <c r="E1440" s="19" t="n">
        <v>0</v>
      </c>
      <c r="F1440" s="19" t="n">
        <v>0</v>
      </c>
      <c r="G1440" s="19" t="n">
        <v>3.505939969737605e-16</v>
      </c>
    </row>
    <row r="1441">
      <c r="A1441" s="3" t="inlineStr">
        <is>
          <t xml:space="preserve">  λ4</t>
        </is>
      </c>
      <c r="B1441" s="19" t="n">
        <v>0.9999999999999998</v>
      </c>
      <c r="C1441" s="19" t="n">
        <v>2.736911063134407e-48</v>
      </c>
      <c r="D1441" s="19" t="n">
        <v>2.736911063134407e-48</v>
      </c>
      <c r="E1441" s="19" t="n">
        <v>2.736911063134407e-48</v>
      </c>
      <c r="F1441" s="19" t="n">
        <v>2.736911063134407e-48</v>
      </c>
      <c r="G1441" s="19" t="n">
        <v>0.9999999999999998</v>
      </c>
    </row>
    <row r="1442">
      <c r="A1442" s="3" t="inlineStr">
        <is>
          <t xml:space="preserve">  λ5</t>
        </is>
      </c>
      <c r="B1442" s="19" t="n">
        <v>-3.360212523384609e-16</v>
      </c>
      <c r="C1442" s="19" t="n">
        <v>2.740971465239936e-80</v>
      </c>
      <c r="D1442" s="19" t="n">
        <v>2.740971465239936e-80</v>
      </c>
      <c r="E1442" s="19" t="n">
        <v>2.740971465239936e-80</v>
      </c>
      <c r="F1442" s="19" t="n">
        <v>2.740971465239936e-80</v>
      </c>
      <c r="G1442" s="19" t="n">
        <v>-3.360212523384609e-16</v>
      </c>
    </row>
    <row r="1443">
      <c r="A1443" s="3" t="inlineStr">
        <is>
          <t xml:space="preserve">  λ6</t>
        </is>
      </c>
      <c r="B1443" s="19" t="n">
        <v>3.265426106924995e-17</v>
      </c>
      <c r="C1443" s="19" t="n">
        <v>2.740971465239936e-80</v>
      </c>
      <c r="D1443" s="19" t="n">
        <v>2.740971465239936e-80</v>
      </c>
      <c r="E1443" s="19" t="n">
        <v>2.740971465239936e-80</v>
      </c>
      <c r="F1443" s="19" t="n">
        <v>2.740971465239936e-80</v>
      </c>
      <c r="G1443" s="19" t="n">
        <v>3.265426106924995e-17</v>
      </c>
    </row>
    <row r="1444">
      <c r="A1444" s="3" t="inlineStr">
        <is>
          <t>eigenvalues sorted desc (LARGE)</t>
        </is>
      </c>
    </row>
    <row r="1445">
      <c r="A1445" s="3" t="inlineStr">
        <is>
          <t xml:space="preserve">  λ(1)</t>
        </is>
      </c>
      <c r="B1445" s="19">
        <f>LARGE($B$1438:$B$1443,1)</f>
        <v/>
      </c>
      <c r="C1445" s="19">
        <f>LARGE($C$1438:$C$1443,1)</f>
        <v/>
      </c>
      <c r="D1445" s="19">
        <f>LARGE($D$1438:$D$1443,1)</f>
        <v/>
      </c>
      <c r="E1445" s="19">
        <f>LARGE($E$1438:$E$1443,1)</f>
        <v/>
      </c>
      <c r="F1445" s="19">
        <f>LARGE($F$1438:$F$1443,1)</f>
        <v/>
      </c>
      <c r="G1445" s="19">
        <f>LARGE($G$1438:$G$1443,1)</f>
        <v/>
      </c>
    </row>
    <row r="1446">
      <c r="A1446" s="3" t="inlineStr">
        <is>
          <t xml:space="preserve">  λ(2)</t>
        </is>
      </c>
      <c r="B1446" s="19">
        <f>LARGE($B$1438:$B$1443,2)</f>
        <v/>
      </c>
      <c r="C1446" s="19">
        <f>LARGE($C$1438:$C$1443,2)</f>
        <v/>
      </c>
      <c r="D1446" s="19">
        <f>LARGE($D$1438:$D$1443,2)</f>
        <v/>
      </c>
      <c r="E1446" s="19">
        <f>LARGE($E$1438:$E$1443,2)</f>
        <v/>
      </c>
      <c r="F1446" s="19">
        <f>LARGE($F$1438:$F$1443,2)</f>
        <v/>
      </c>
      <c r="G1446" s="19">
        <f>LARGE($G$1438:$G$1443,2)</f>
        <v/>
      </c>
    </row>
    <row r="1447">
      <c r="A1447" s="3" t="inlineStr">
        <is>
          <t xml:space="preserve">  λ(3)</t>
        </is>
      </c>
      <c r="B1447" s="19">
        <f>LARGE($B$1438:$B$1443,3)</f>
        <v/>
      </c>
      <c r="C1447" s="19">
        <f>LARGE($C$1438:$C$1443,3)</f>
        <v/>
      </c>
      <c r="D1447" s="19">
        <f>LARGE($D$1438:$D$1443,3)</f>
        <v/>
      </c>
      <c r="E1447" s="19">
        <f>LARGE($E$1438:$E$1443,3)</f>
        <v/>
      </c>
      <c r="F1447" s="19">
        <f>LARGE($F$1438:$F$1443,3)</f>
        <v/>
      </c>
      <c r="G1447" s="19">
        <f>LARGE($G$1438:$G$1443,3)</f>
        <v/>
      </c>
    </row>
    <row r="1448">
      <c r="A1448" s="3" t="inlineStr">
        <is>
          <t xml:space="preserve">  λ(4)</t>
        </is>
      </c>
      <c r="B1448" s="19">
        <f>LARGE($B$1438:$B$1443,4)</f>
        <v/>
      </c>
      <c r="C1448" s="19">
        <f>LARGE($C$1438:$C$1443,4)</f>
        <v/>
      </c>
      <c r="D1448" s="19">
        <f>LARGE($D$1438:$D$1443,4)</f>
        <v/>
      </c>
      <c r="E1448" s="19">
        <f>LARGE($E$1438:$E$1443,4)</f>
        <v/>
      </c>
      <c r="F1448" s="19">
        <f>LARGE($F$1438:$F$1443,4)</f>
        <v/>
      </c>
      <c r="G1448" s="19">
        <f>LARGE($G$1438:$G$1443,4)</f>
        <v/>
      </c>
    </row>
    <row r="1449">
      <c r="A1449" s="3" t="inlineStr">
        <is>
          <t xml:space="preserve">  λ(5)</t>
        </is>
      </c>
      <c r="B1449" s="19">
        <f>LARGE($B$1438:$B$1443,5)</f>
        <v/>
      </c>
      <c r="C1449" s="19">
        <f>LARGE($C$1438:$C$1443,5)</f>
        <v/>
      </c>
      <c r="D1449" s="19">
        <f>LARGE($D$1438:$D$1443,5)</f>
        <v/>
      </c>
      <c r="E1449" s="19">
        <f>LARGE($E$1438:$E$1443,5)</f>
        <v/>
      </c>
      <c r="F1449" s="19">
        <f>LARGE($F$1438:$F$1443,5)</f>
        <v/>
      </c>
      <c r="G1449" s="19">
        <f>LARGE($G$1438:$G$1443,5)</f>
        <v/>
      </c>
    </row>
    <row r="1450">
      <c r="A1450" s="3" t="inlineStr">
        <is>
          <t xml:space="preserve">  λ(6)</t>
        </is>
      </c>
      <c r="B1450" s="19">
        <f>LARGE($B$1438:$B$1443,6)</f>
        <v/>
      </c>
      <c r="C1450" s="19">
        <f>LARGE($C$1438:$C$1443,6)</f>
        <v/>
      </c>
      <c r="D1450" s="19">
        <f>LARGE($D$1438:$D$1443,6)</f>
        <v/>
      </c>
      <c r="E1450" s="19">
        <f>LARGE($E$1438:$E$1443,6)</f>
        <v/>
      </c>
      <c r="F1450" s="19">
        <f>LARGE($F$1438:$F$1443,6)</f>
        <v/>
      </c>
      <c r="G1450" s="19">
        <f>LARGE($G$1438:$G$1443,6)</f>
        <v/>
      </c>
    </row>
    <row r="1451">
      <c r="A1451" s="3" t="inlineStr">
        <is>
          <t>check: Σeig − trace (→0)</t>
        </is>
      </c>
      <c r="B1451" s="3">
        <f>ROUND(SUM($B$1438:$B$1443)-($B$1418+$C$1419+$D$1420+$E$1421+$F$1422+$G$1423),6)</f>
        <v/>
      </c>
      <c r="C1451" s="3">
        <f>ROUND(SUM($C$1438:$C$1443)-($I$1418+$J$1419+$K$1420+$L$1421+$M$1422+$N$1423),6)</f>
        <v/>
      </c>
      <c r="D1451" s="3">
        <f>ROUND(SUM($D$1438:$D$1443)-($P$1418+$Q$1419+$R$1420+$S$1421+$T$1422+$U$1423),6)</f>
        <v/>
      </c>
      <c r="E1451" s="3">
        <f>ROUND(SUM($E$1438:$E$1443)-($W$1418+$X$1419+$Y$1420+$Z$1421+$AA$1422+$AB$1423),6)</f>
        <v/>
      </c>
      <c r="F1451" s="3">
        <f>ROUND(SUM($F$1438:$F$1443)-($AD$1418+$AE$1419+$AF$1420+$AG$1421+$AH$1422+$AI$1423),6)</f>
        <v/>
      </c>
      <c r="G1451" s="3">
        <f>ROUND(SUM($G$1438:$G$1443)-($AK$1418+$AL$1419+$AM$1420+$AN$1421+$AO$1422+$AP$1423),6)</f>
        <v/>
      </c>
    </row>
    <row r="1452">
      <c r="A1452" s="3" t="inlineStr">
        <is>
          <t>check: Πeig − det (→0)</t>
        </is>
      </c>
      <c r="B1452" s="3">
        <f>ROUND(MDETERM($B$1418:$G$1423)-PRODUCT($B$1438:$B$1443),6)</f>
        <v/>
      </c>
      <c r="C1452" s="3">
        <f>ROUND(MDETERM($I$1418:$N$1423)-PRODUCT($C$1438:$C$1443),6)</f>
        <v/>
      </c>
      <c r="D1452" s="3">
        <f>ROUND(MDETERM($P$1418:$U$1423)-PRODUCT($D$1438:$D$1443),6)</f>
        <v/>
      </c>
      <c r="E1452" s="3">
        <f>ROUND(MDETERM($W$1418:$AB$1423)-PRODUCT($E$1438:$E$1443),6)</f>
        <v/>
      </c>
      <c r="F1452" s="3">
        <f>ROUND(MDETERM($AD$1418:$AI$1423)-PRODUCT($F$1438:$F$1443),6)</f>
        <v/>
      </c>
      <c r="G1452" s="3">
        <f>ROUND(MDETERM($AK$1418:$AP$1423)-PRODUCT($G$1438:$G$1443),6)</f>
        <v/>
      </c>
    </row>
    <row r="1453">
      <c r="A1453" s="3" t="inlineStr">
        <is>
          <t>complex eigenvalues?</t>
        </is>
      </c>
      <c r="B1453" s="3" t="inlineStr"/>
      <c r="C1453" s="3" t="inlineStr"/>
      <c r="D1453" s="3" t="inlineStr"/>
      <c r="E1453" s="3" t="inlineStr"/>
      <c r="F1453" s="3" t="inlineStr"/>
      <c r="G1453" s="3" t="inlineStr"/>
    </row>
    <row r="1454">
      <c r="A1454" s="3" t="inlineStr">
        <is>
          <t>check: det(M − λᵢI) per sorted λ (→0)</t>
        </is>
      </c>
    </row>
    <row r="1455">
      <c r="A1455" s="3" t="inlineStr">
        <is>
          <t xml:space="preserve">  det(M − λ(1)I)</t>
        </is>
      </c>
      <c r="B1455" s="3">
        <f t="array" ref="B1455">ROUND(MDETERM($B$1418:$G$1423-$B$1445*MUNIT(6)),6)</f>
        <v/>
      </c>
      <c r="C1455" s="3">
        <f t="array" ref="C1455">ROUND(MDETERM($I$1418:$N$1423-$C$1445*MUNIT(6)),6)</f>
        <v/>
      </c>
      <c r="D1455" s="3">
        <f t="array" ref="D1455">ROUND(MDETERM($P$1418:$U$1423-$D$1445*MUNIT(6)),6)</f>
        <v/>
      </c>
      <c r="E1455" s="3">
        <f t="array" ref="E1455">ROUND(MDETERM($W$1418:$AB$1423-$E$1445*MUNIT(6)),6)</f>
        <v/>
      </c>
      <c r="F1455" s="3">
        <f t="array" ref="F1455">ROUND(MDETERM($AD$1418:$AI$1423-$F$1445*MUNIT(6)),6)</f>
        <v/>
      </c>
      <c r="G1455" s="3">
        <f t="array" ref="G1455">ROUND(MDETERM($AK$1418:$AP$1423-$G$1445*MUNIT(6)),6)</f>
        <v/>
      </c>
    </row>
    <row r="1456">
      <c r="A1456" s="3" t="inlineStr">
        <is>
          <t xml:space="preserve">  det(M − λ(2)I)</t>
        </is>
      </c>
      <c r="B1456" s="3">
        <f t="array" ref="B1456">ROUND(MDETERM($B$1418:$G$1423-$B$1446*MUNIT(6)),6)</f>
        <v/>
      </c>
      <c r="C1456" s="3">
        <f t="array" ref="C1456">ROUND(MDETERM($I$1418:$N$1423-$C$1446*MUNIT(6)),6)</f>
        <v/>
      </c>
      <c r="D1456" s="3">
        <f t="array" ref="D1456">ROUND(MDETERM($P$1418:$U$1423-$D$1446*MUNIT(6)),6)</f>
        <v/>
      </c>
      <c r="E1456" s="3">
        <f t="array" ref="E1456">ROUND(MDETERM($W$1418:$AB$1423-$E$1446*MUNIT(6)),6)</f>
        <v/>
      </c>
      <c r="F1456" s="3">
        <f t="array" ref="F1456">ROUND(MDETERM($AD$1418:$AI$1423-$F$1446*MUNIT(6)),6)</f>
        <v/>
      </c>
      <c r="G1456" s="3">
        <f t="array" ref="G1456">ROUND(MDETERM($AK$1418:$AP$1423-$G$1446*MUNIT(6)),6)</f>
        <v/>
      </c>
    </row>
    <row r="1457">
      <c r="A1457" s="3" t="inlineStr">
        <is>
          <t xml:space="preserve">  det(M − λ(3)I)</t>
        </is>
      </c>
      <c r="B1457" s="3">
        <f t="array" ref="B1457">ROUND(MDETERM($B$1418:$G$1423-$B$1447*MUNIT(6)),6)</f>
        <v/>
      </c>
      <c r="C1457" s="3">
        <f t="array" ref="C1457">ROUND(MDETERM($I$1418:$N$1423-$C$1447*MUNIT(6)),6)</f>
        <v/>
      </c>
      <c r="D1457" s="3">
        <f t="array" ref="D1457">ROUND(MDETERM($P$1418:$U$1423-$D$1447*MUNIT(6)),6)</f>
        <v/>
      </c>
      <c r="E1457" s="3">
        <f t="array" ref="E1457">ROUND(MDETERM($W$1418:$AB$1423-$E$1447*MUNIT(6)),6)</f>
        <v/>
      </c>
      <c r="F1457" s="3">
        <f t="array" ref="F1457">ROUND(MDETERM($AD$1418:$AI$1423-$F$1447*MUNIT(6)),6)</f>
        <v/>
      </c>
      <c r="G1457" s="3">
        <f t="array" ref="G1457">ROUND(MDETERM($AK$1418:$AP$1423-$G$1447*MUNIT(6)),6)</f>
        <v/>
      </c>
    </row>
    <row r="1458">
      <c r="A1458" s="3" t="inlineStr">
        <is>
          <t xml:space="preserve">  det(M − λ(4)I)</t>
        </is>
      </c>
      <c r="B1458" s="3">
        <f t="array" ref="B1458">ROUND(MDETERM($B$1418:$G$1423-$B$1448*MUNIT(6)),6)</f>
        <v/>
      </c>
      <c r="C1458" s="3">
        <f t="array" ref="C1458">ROUND(MDETERM($I$1418:$N$1423-$C$1448*MUNIT(6)),6)</f>
        <v/>
      </c>
      <c r="D1458" s="3">
        <f t="array" ref="D1458">ROUND(MDETERM($P$1418:$U$1423-$D$1448*MUNIT(6)),6)</f>
        <v/>
      </c>
      <c r="E1458" s="3">
        <f t="array" ref="E1458">ROUND(MDETERM($W$1418:$AB$1423-$E$1448*MUNIT(6)),6)</f>
        <v/>
      </c>
      <c r="F1458" s="3">
        <f t="array" ref="F1458">ROUND(MDETERM($AD$1418:$AI$1423-$F$1448*MUNIT(6)),6)</f>
        <v/>
      </c>
      <c r="G1458" s="3">
        <f t="array" ref="G1458">ROUND(MDETERM($AK$1418:$AP$1423-$G$1448*MUNIT(6)),6)</f>
        <v/>
      </c>
    </row>
    <row r="1459">
      <c r="A1459" s="3" t="inlineStr">
        <is>
          <t xml:space="preserve">  det(M − λ(5)I)</t>
        </is>
      </c>
      <c r="B1459" s="3">
        <f t="array" ref="B1459">ROUND(MDETERM($B$1418:$G$1423-$B$1449*MUNIT(6)),6)</f>
        <v/>
      </c>
      <c r="C1459" s="3">
        <f t="array" ref="C1459">ROUND(MDETERM($I$1418:$N$1423-$C$1449*MUNIT(6)),6)</f>
        <v/>
      </c>
      <c r="D1459" s="3">
        <f t="array" ref="D1459">ROUND(MDETERM($P$1418:$U$1423-$D$1449*MUNIT(6)),6)</f>
        <v/>
      </c>
      <c r="E1459" s="3">
        <f t="array" ref="E1459">ROUND(MDETERM($W$1418:$AB$1423-$E$1449*MUNIT(6)),6)</f>
        <v/>
      </c>
      <c r="F1459" s="3">
        <f t="array" ref="F1459">ROUND(MDETERM($AD$1418:$AI$1423-$F$1449*MUNIT(6)),6)</f>
        <v/>
      </c>
      <c r="G1459" s="3">
        <f t="array" ref="G1459">ROUND(MDETERM($AK$1418:$AP$1423-$G$1449*MUNIT(6)),6)</f>
        <v/>
      </c>
    </row>
    <row r="1460">
      <c r="A1460" s="3" t="inlineStr">
        <is>
          <t xml:space="preserve">  det(M − λ(6)I)</t>
        </is>
      </c>
      <c r="B1460" s="3">
        <f t="array" ref="B1460">ROUND(MDETERM($B$1418:$G$1423-$B$1450*MUNIT(6)),6)</f>
        <v/>
      </c>
      <c r="C1460" s="3">
        <f t="array" ref="C1460">ROUND(MDETERM($I$1418:$N$1423-$C$1450*MUNIT(6)),6)</f>
        <v/>
      </c>
      <c r="D1460" s="3">
        <f t="array" ref="D1460">ROUND(MDETERM($P$1418:$U$1423-$D$1450*MUNIT(6)),6)</f>
        <v/>
      </c>
      <c r="E1460" s="3">
        <f t="array" ref="E1460">ROUND(MDETERM($W$1418:$AB$1423-$E$1450*MUNIT(6)),6)</f>
        <v/>
      </c>
      <c r="F1460" s="3">
        <f t="array" ref="F1460">ROUND(MDETERM($AD$1418:$AI$1423-$F$1450*MUNIT(6)),6)</f>
        <v/>
      </c>
      <c r="G1460" s="3">
        <f t="array" ref="G1460">ROUND(MDETERM($AK$1418:$AP$1423-$G$1450*MUNIT(6)),6)</f>
        <v/>
      </c>
    </row>
    <row r="1464" ht="16" customHeight="1">
      <c r="A1464" s="14" t="inlineStr">
        <is>
          <t>RAG R1-R2-R3 | gpt4-turbo-preview</t>
        </is>
      </c>
      <c r="B1464" s="9" t="inlineStr">
        <is>
          <t>run 1 (raw, pasted)</t>
        </is>
      </c>
      <c r="I1464" s="9" t="inlineStr">
        <is>
          <t>run 2 (raw, pasted)</t>
        </is>
      </c>
      <c r="P1464" s="9" t="inlineStr">
        <is>
          <t>run 3 (raw, pasted)</t>
        </is>
      </c>
      <c r="W1464" s="9" t="inlineStr">
        <is>
          <t>run 4 (raw, pasted)</t>
        </is>
      </c>
      <c r="AD1464" s="9" t="inlineStr">
        <is>
          <t>run 5 (raw, pasted)</t>
        </is>
      </c>
      <c r="AK1464" s="9" t="inlineStr">
        <is>
          <t>Step2 average matrix (formula)</t>
        </is>
      </c>
      <c r="AR1464" s="9" t="inlineStr">
        <is>
          <t>ground truth (reference)</t>
        </is>
      </c>
    </row>
    <row r="1465" ht="60" customHeight="1">
      <c r="B1465" s="15" t="inlineStr">
        <is>
          <t>Spacecraft</t>
        </is>
      </c>
      <c r="C1465" s="15" t="inlineStr">
        <is>
          <t>Guidance, Navigation, and Control (GNC) Subsystem</t>
        </is>
      </c>
      <c r="D1465" s="15" t="inlineStr">
        <is>
          <t>Propulsion Subsystem</t>
        </is>
      </c>
      <c r="E1465" s="15" t="inlineStr">
        <is>
          <t>Power Subsystem</t>
        </is>
      </c>
      <c r="F1465" s="15" t="inlineStr">
        <is>
          <t>Reaction Wheel</t>
        </is>
      </c>
      <c r="G1465" s="15" t="inlineStr">
        <is>
          <t>GNC Software</t>
        </is>
      </c>
      <c r="I1465" s="15" t="inlineStr">
        <is>
          <t>Spacecraft</t>
        </is>
      </c>
      <c r="J1465" s="15" t="inlineStr">
        <is>
          <t>Guidance, Navigation, and Control (GNC) Subsystem</t>
        </is>
      </c>
      <c r="K1465" s="15" t="inlineStr">
        <is>
          <t>Propulsion Subsystem</t>
        </is>
      </c>
      <c r="L1465" s="15" t="inlineStr">
        <is>
          <t>Power Subsystem</t>
        </is>
      </c>
      <c r="M1465" s="15" t="inlineStr">
        <is>
          <t>Reaction Wheel</t>
        </is>
      </c>
      <c r="N1465" s="15" t="inlineStr">
        <is>
          <t>GNC Software</t>
        </is>
      </c>
      <c r="P1465" s="15" t="inlineStr">
        <is>
          <t>Spacecraft</t>
        </is>
      </c>
      <c r="Q1465" s="15" t="inlineStr">
        <is>
          <t>Guidance, Navigation, and Control (GNC) Subsystem</t>
        </is>
      </c>
      <c r="R1465" s="15" t="inlineStr">
        <is>
          <t>Propulsion Subsystem</t>
        </is>
      </c>
      <c r="S1465" s="15" t="inlineStr">
        <is>
          <t>Power Subsystem</t>
        </is>
      </c>
      <c r="T1465" s="15" t="inlineStr">
        <is>
          <t>Reaction Wheel</t>
        </is>
      </c>
      <c r="U1465" s="15" t="inlineStr">
        <is>
          <t>GNC Software</t>
        </is>
      </c>
      <c r="W1465" s="15" t="inlineStr">
        <is>
          <t>Spacecraft</t>
        </is>
      </c>
      <c r="X1465" s="15" t="inlineStr">
        <is>
          <t>Guidance, Navigation, and Control (GNC) Subsystem</t>
        </is>
      </c>
      <c r="Y1465" s="15" t="inlineStr">
        <is>
          <t>Propulsion Subsystem</t>
        </is>
      </c>
      <c r="Z1465" s="15" t="inlineStr">
        <is>
          <t>Power Subsystem</t>
        </is>
      </c>
      <c r="AA1465" s="15" t="inlineStr">
        <is>
          <t>Reaction Wheel</t>
        </is>
      </c>
      <c r="AB1465" s="15" t="inlineStr">
        <is>
          <t>GNC Software</t>
        </is>
      </c>
      <c r="AD1465" s="15" t="inlineStr">
        <is>
          <t>Spacecraft</t>
        </is>
      </c>
      <c r="AE1465" s="15" t="inlineStr">
        <is>
          <t>Guidance, Navigation, and Control (GNC) Subsystem</t>
        </is>
      </c>
      <c r="AF1465" s="15" t="inlineStr">
        <is>
          <t>Propulsion Subsystem</t>
        </is>
      </c>
      <c r="AG1465" s="15" t="inlineStr">
        <is>
          <t>Power Subsystem</t>
        </is>
      </c>
      <c r="AH1465" s="15" t="inlineStr">
        <is>
          <t>Reaction Wheel</t>
        </is>
      </c>
      <c r="AI1465" s="15" t="inlineStr">
        <is>
          <t>GNC Software</t>
        </is>
      </c>
      <c r="AK1465" s="15" t="inlineStr">
        <is>
          <t>Spacecraft</t>
        </is>
      </c>
      <c r="AL1465" s="15" t="inlineStr">
        <is>
          <t>Guidance, Navigation, and Control (GNC) Subsystem</t>
        </is>
      </c>
      <c r="AM1465" s="15" t="inlineStr">
        <is>
          <t>Propulsion Subsystem</t>
        </is>
      </c>
      <c r="AN1465" s="15" t="inlineStr">
        <is>
          <t>Power Subsystem</t>
        </is>
      </c>
      <c r="AO1465" s="15" t="inlineStr">
        <is>
          <t>Reaction Wheel</t>
        </is>
      </c>
      <c r="AP1465" s="15" t="inlineStr">
        <is>
          <t>GNC Software</t>
        </is>
      </c>
    </row>
    <row r="1466">
      <c r="A1466" s="3" t="inlineStr">
        <is>
          <t>Spacecraft</t>
        </is>
      </c>
      <c r="B1466" s="8" t="n">
        <v>1</v>
      </c>
      <c r="C1466" s="8" t="n">
        <v>1</v>
      </c>
      <c r="D1466" s="8" t="n">
        <v>1</v>
      </c>
      <c r="E1466" s="8" t="n">
        <v>1</v>
      </c>
      <c r="F1466" s="8" t="n">
        <v>1</v>
      </c>
      <c r="G1466" s="8" t="n">
        <v>1</v>
      </c>
      <c r="I1466" s="8" t="n">
        <v>1</v>
      </c>
      <c r="J1466" s="8" t="n">
        <v>1</v>
      </c>
      <c r="K1466" s="8" t="n">
        <v>1</v>
      </c>
      <c r="L1466" s="8" t="n">
        <v>1</v>
      </c>
      <c r="M1466" s="8" t="n">
        <v>1</v>
      </c>
      <c r="N1466" s="8" t="n">
        <v>1</v>
      </c>
      <c r="P1466" s="8" t="n">
        <v>1</v>
      </c>
      <c r="Q1466" s="8" t="n">
        <v>1</v>
      </c>
      <c r="R1466" s="8" t="n">
        <v>1</v>
      </c>
      <c r="S1466" s="8" t="n">
        <v>1</v>
      </c>
      <c r="T1466" s="8" t="n">
        <v>1</v>
      </c>
      <c r="U1466" s="8" t="n">
        <v>1</v>
      </c>
      <c r="W1466" s="8" t="n">
        <v>1</v>
      </c>
      <c r="X1466" s="8" t="n">
        <v>1</v>
      </c>
      <c r="Y1466" s="8" t="n">
        <v>1</v>
      </c>
      <c r="Z1466" s="8" t="n">
        <v>1</v>
      </c>
      <c r="AA1466" s="8" t="n">
        <v>1</v>
      </c>
      <c r="AB1466" s="8" t="n">
        <v>1</v>
      </c>
      <c r="AD1466" s="8" t="n">
        <v>1</v>
      </c>
      <c r="AE1466" s="8" t="n">
        <v>1</v>
      </c>
      <c r="AF1466" s="8" t="n">
        <v>1</v>
      </c>
      <c r="AG1466" s="8" t="n">
        <v>1</v>
      </c>
      <c r="AH1466" s="8" t="n">
        <v>1</v>
      </c>
      <c r="AI1466" s="8" t="n">
        <v>1</v>
      </c>
      <c r="AK1466" s="8">
        <f>IF(($B$1466&lt;&gt;2)+($I$1466&lt;&gt;2)+($P$1466&lt;&gt;2)+($W$1466&lt;&gt;2)+($AD$1466&lt;&gt;2)=0,2,IF((($B$1466&lt;&gt;2)*$B$1466+($I$1466&lt;&gt;2)*$I$1466+($P$1466&lt;&gt;2)*$P$1466+($W$1466&lt;&gt;2)*$W$1466+($AD$1466&lt;&gt;2)*$AD$1466)/(($B$1466&lt;&gt;2)+($I$1466&lt;&gt;2)+($P$1466&lt;&gt;2)+($W$1466&lt;&gt;2)+($AD$1466&lt;&gt;2))&gt;=0.5,1,0))</f>
        <v/>
      </c>
      <c r="AL1466" s="8">
        <f>IF(($C$1466&lt;&gt;2)+($J$1466&lt;&gt;2)+($Q$1466&lt;&gt;2)+($X$1466&lt;&gt;2)+($AE$1466&lt;&gt;2)=0,2,IF((($C$1466&lt;&gt;2)*$C$1466+($J$1466&lt;&gt;2)*$J$1466+($Q$1466&lt;&gt;2)*$Q$1466+($X$1466&lt;&gt;2)*$X$1466+($AE$1466&lt;&gt;2)*$AE$1466)/(($C$1466&lt;&gt;2)+($J$1466&lt;&gt;2)+($Q$1466&lt;&gt;2)+($X$1466&lt;&gt;2)+($AE$1466&lt;&gt;2))&gt;=0.5,1,0))</f>
        <v/>
      </c>
      <c r="AM1466" s="8">
        <f>IF(($D$1466&lt;&gt;2)+($K$1466&lt;&gt;2)+($R$1466&lt;&gt;2)+($Y$1466&lt;&gt;2)+($AF$1466&lt;&gt;2)=0,2,IF((($D$1466&lt;&gt;2)*$D$1466+($K$1466&lt;&gt;2)*$K$1466+($R$1466&lt;&gt;2)*$R$1466+($Y$1466&lt;&gt;2)*$Y$1466+($AF$1466&lt;&gt;2)*$AF$1466)/(($D$1466&lt;&gt;2)+($K$1466&lt;&gt;2)+($R$1466&lt;&gt;2)+($Y$1466&lt;&gt;2)+($AF$1466&lt;&gt;2))&gt;=0.5,1,0))</f>
        <v/>
      </c>
      <c r="AN1466" s="8">
        <f>IF(($E$1466&lt;&gt;2)+($L$1466&lt;&gt;2)+($S$1466&lt;&gt;2)+($Z$1466&lt;&gt;2)+($AG$1466&lt;&gt;2)=0,2,IF((($E$1466&lt;&gt;2)*$E$1466+($L$1466&lt;&gt;2)*$L$1466+($S$1466&lt;&gt;2)*$S$1466+($Z$1466&lt;&gt;2)*$Z$1466+($AG$1466&lt;&gt;2)*$AG$1466)/(($E$1466&lt;&gt;2)+($L$1466&lt;&gt;2)+($S$1466&lt;&gt;2)+($Z$1466&lt;&gt;2)+($AG$1466&lt;&gt;2))&gt;=0.5,1,0))</f>
        <v/>
      </c>
      <c r="AO1466" s="8">
        <f>IF(($F$1466&lt;&gt;2)+($M$1466&lt;&gt;2)+($T$1466&lt;&gt;2)+($AA$1466&lt;&gt;2)+($AH$1466&lt;&gt;2)=0,2,IF((($F$1466&lt;&gt;2)*$F$1466+($M$1466&lt;&gt;2)*$M$1466+($T$1466&lt;&gt;2)*$T$1466+($AA$1466&lt;&gt;2)*$AA$1466+($AH$1466&lt;&gt;2)*$AH$1466)/(($F$1466&lt;&gt;2)+($M$1466&lt;&gt;2)+($T$1466&lt;&gt;2)+($AA$1466&lt;&gt;2)+($AH$1466&lt;&gt;2))&gt;=0.5,1,0))</f>
        <v/>
      </c>
      <c r="AP1466" s="8">
        <f>IF(($G$1466&lt;&gt;2)+($N$1466&lt;&gt;2)+($U$1466&lt;&gt;2)+($AB$1466&lt;&gt;2)+($AI$1466&lt;&gt;2)=0,2,IF((($G$1466&lt;&gt;2)*$G$1466+($N$1466&lt;&gt;2)*$N$1466+($U$1466&lt;&gt;2)*$U$1466+($AB$1466&lt;&gt;2)*$AB$1466+($AI$1466&lt;&gt;2)*$AI$1466)/(($G$1466&lt;&gt;2)+($N$1466&lt;&gt;2)+($U$1466&lt;&gt;2)+($AB$1466&lt;&gt;2)+($AI$1466&lt;&gt;2))&gt;=0.5,1,0))</f>
        <v/>
      </c>
      <c r="AR1466" s="16">
        <f>'Ground truth'!$B$3</f>
        <v/>
      </c>
      <c r="AS1466" s="16">
        <f>'Ground truth'!$C$3</f>
        <v/>
      </c>
      <c r="AT1466" s="16">
        <f>'Ground truth'!$D$3</f>
        <v/>
      </c>
      <c r="AU1466" s="16">
        <f>'Ground truth'!$E$3</f>
        <v/>
      </c>
      <c r="AV1466" s="16">
        <f>'Ground truth'!$F$3</f>
        <v/>
      </c>
      <c r="AW1466" s="16">
        <f>'Ground truth'!$G$3</f>
        <v/>
      </c>
    </row>
    <row r="1467">
      <c r="A1467" s="3" t="inlineStr">
        <is>
          <t>Guidance, Navigation, and Control (GNC) Subsystem</t>
        </is>
      </c>
      <c r="B1467" s="8" t="n">
        <v>1</v>
      </c>
      <c r="C1467" s="8" t="n">
        <v>1</v>
      </c>
      <c r="D1467" s="8" t="n">
        <v>1</v>
      </c>
      <c r="E1467" s="8" t="n">
        <v>1</v>
      </c>
      <c r="F1467" s="8" t="n">
        <v>1</v>
      </c>
      <c r="G1467" s="8" t="n">
        <v>1</v>
      </c>
      <c r="I1467" s="8" t="n">
        <v>1</v>
      </c>
      <c r="J1467" s="8" t="n">
        <v>1</v>
      </c>
      <c r="K1467" s="8" t="n">
        <v>0</v>
      </c>
      <c r="L1467" s="8" t="n">
        <v>1</v>
      </c>
      <c r="M1467" s="8" t="n">
        <v>1</v>
      </c>
      <c r="N1467" s="8" t="n">
        <v>1</v>
      </c>
      <c r="P1467" s="8" t="n">
        <v>1</v>
      </c>
      <c r="Q1467" s="8" t="n">
        <v>1</v>
      </c>
      <c r="R1467" s="8" t="n">
        <v>0</v>
      </c>
      <c r="S1467" s="8" t="n">
        <v>1</v>
      </c>
      <c r="T1467" s="8" t="n">
        <v>1</v>
      </c>
      <c r="U1467" s="8" t="n">
        <v>1</v>
      </c>
      <c r="W1467" s="8" t="n">
        <v>1</v>
      </c>
      <c r="X1467" s="8" t="n">
        <v>1</v>
      </c>
      <c r="Y1467" s="8" t="n">
        <v>0</v>
      </c>
      <c r="Z1467" s="8" t="n">
        <v>1</v>
      </c>
      <c r="AA1467" s="8" t="n">
        <v>1</v>
      </c>
      <c r="AB1467" s="8" t="n">
        <v>1</v>
      </c>
      <c r="AD1467" s="8" t="n">
        <v>1</v>
      </c>
      <c r="AE1467" s="8" t="n">
        <v>1</v>
      </c>
      <c r="AF1467" s="8" t="n">
        <v>0</v>
      </c>
      <c r="AG1467" s="8" t="n">
        <v>1</v>
      </c>
      <c r="AH1467" s="8" t="n">
        <v>1</v>
      </c>
      <c r="AI1467" s="8" t="n">
        <v>1</v>
      </c>
      <c r="AK1467" s="8">
        <f>IF(($B$1467&lt;&gt;2)+($I$1467&lt;&gt;2)+($P$1467&lt;&gt;2)+($W$1467&lt;&gt;2)+($AD$1467&lt;&gt;2)=0,2,IF((($B$1467&lt;&gt;2)*$B$1467+($I$1467&lt;&gt;2)*$I$1467+($P$1467&lt;&gt;2)*$P$1467+($W$1467&lt;&gt;2)*$W$1467+($AD$1467&lt;&gt;2)*$AD$1467)/(($B$1467&lt;&gt;2)+($I$1467&lt;&gt;2)+($P$1467&lt;&gt;2)+($W$1467&lt;&gt;2)+($AD$1467&lt;&gt;2))&gt;=0.5,1,0))</f>
        <v/>
      </c>
      <c r="AL1467" s="8">
        <f>IF(($C$1467&lt;&gt;2)+($J$1467&lt;&gt;2)+($Q$1467&lt;&gt;2)+($X$1467&lt;&gt;2)+($AE$1467&lt;&gt;2)=0,2,IF((($C$1467&lt;&gt;2)*$C$1467+($J$1467&lt;&gt;2)*$J$1467+($Q$1467&lt;&gt;2)*$Q$1467+($X$1467&lt;&gt;2)*$X$1467+($AE$1467&lt;&gt;2)*$AE$1467)/(($C$1467&lt;&gt;2)+($J$1467&lt;&gt;2)+($Q$1467&lt;&gt;2)+($X$1467&lt;&gt;2)+($AE$1467&lt;&gt;2))&gt;=0.5,1,0))</f>
        <v/>
      </c>
      <c r="AM1467" s="8">
        <f>IF(($D$1467&lt;&gt;2)+($K$1467&lt;&gt;2)+($R$1467&lt;&gt;2)+($Y$1467&lt;&gt;2)+($AF$1467&lt;&gt;2)=0,2,IF((($D$1467&lt;&gt;2)*$D$1467+($K$1467&lt;&gt;2)*$K$1467+($R$1467&lt;&gt;2)*$R$1467+($Y$1467&lt;&gt;2)*$Y$1467+($AF$1467&lt;&gt;2)*$AF$1467)/(($D$1467&lt;&gt;2)+($K$1467&lt;&gt;2)+($R$1467&lt;&gt;2)+($Y$1467&lt;&gt;2)+($AF$1467&lt;&gt;2))&gt;=0.5,1,0))</f>
        <v/>
      </c>
      <c r="AN1467" s="8">
        <f>IF(($E$1467&lt;&gt;2)+($L$1467&lt;&gt;2)+($S$1467&lt;&gt;2)+($Z$1467&lt;&gt;2)+($AG$1467&lt;&gt;2)=0,2,IF((($E$1467&lt;&gt;2)*$E$1467+($L$1467&lt;&gt;2)*$L$1467+($S$1467&lt;&gt;2)*$S$1467+($Z$1467&lt;&gt;2)*$Z$1467+($AG$1467&lt;&gt;2)*$AG$1467)/(($E$1467&lt;&gt;2)+($L$1467&lt;&gt;2)+($S$1467&lt;&gt;2)+($Z$1467&lt;&gt;2)+($AG$1467&lt;&gt;2))&gt;=0.5,1,0))</f>
        <v/>
      </c>
      <c r="AO1467" s="8">
        <f>IF(($F$1467&lt;&gt;2)+($M$1467&lt;&gt;2)+($T$1467&lt;&gt;2)+($AA$1467&lt;&gt;2)+($AH$1467&lt;&gt;2)=0,2,IF((($F$1467&lt;&gt;2)*$F$1467+($M$1467&lt;&gt;2)*$M$1467+($T$1467&lt;&gt;2)*$T$1467+($AA$1467&lt;&gt;2)*$AA$1467+($AH$1467&lt;&gt;2)*$AH$1467)/(($F$1467&lt;&gt;2)+($M$1467&lt;&gt;2)+($T$1467&lt;&gt;2)+($AA$1467&lt;&gt;2)+($AH$1467&lt;&gt;2))&gt;=0.5,1,0))</f>
        <v/>
      </c>
      <c r="AP1467" s="8">
        <f>IF(($G$1467&lt;&gt;2)+($N$1467&lt;&gt;2)+($U$1467&lt;&gt;2)+($AB$1467&lt;&gt;2)+($AI$1467&lt;&gt;2)=0,2,IF((($G$1467&lt;&gt;2)*$G$1467+($N$1467&lt;&gt;2)*$N$1467+($U$1467&lt;&gt;2)*$U$1467+($AB$1467&lt;&gt;2)*$AB$1467+($AI$1467&lt;&gt;2)*$AI$1467)/(($G$1467&lt;&gt;2)+($N$1467&lt;&gt;2)+($U$1467&lt;&gt;2)+($AB$1467&lt;&gt;2)+($AI$1467&lt;&gt;2))&gt;=0.5,1,0))</f>
        <v/>
      </c>
      <c r="AR1467" s="16">
        <f>'Ground truth'!$B$4</f>
        <v/>
      </c>
      <c r="AS1467" s="16">
        <f>'Ground truth'!$C$4</f>
        <v/>
      </c>
      <c r="AT1467" s="16">
        <f>'Ground truth'!$D$4</f>
        <v/>
      </c>
      <c r="AU1467" s="16">
        <f>'Ground truth'!$E$4</f>
        <v/>
      </c>
      <c r="AV1467" s="16">
        <f>'Ground truth'!$F$4</f>
        <v/>
      </c>
      <c r="AW1467" s="16">
        <f>'Ground truth'!$G$4</f>
        <v/>
      </c>
    </row>
    <row r="1468">
      <c r="A1468" s="3" t="inlineStr">
        <is>
          <t>Propulsion Subsystem</t>
        </is>
      </c>
      <c r="B1468" s="8" t="n">
        <v>1</v>
      </c>
      <c r="C1468" s="8" t="n">
        <v>1</v>
      </c>
      <c r="D1468" s="8" t="n">
        <v>1</v>
      </c>
      <c r="E1468" s="8" t="n">
        <v>1</v>
      </c>
      <c r="F1468" s="8" t="n">
        <v>0</v>
      </c>
      <c r="G1468" s="8" t="n">
        <v>1</v>
      </c>
      <c r="I1468" s="8" t="n">
        <v>1</v>
      </c>
      <c r="J1468" s="8" t="n">
        <v>0</v>
      </c>
      <c r="K1468" s="8" t="n">
        <v>1</v>
      </c>
      <c r="L1468" s="8" t="n">
        <v>1</v>
      </c>
      <c r="M1468" s="8" t="n">
        <v>0</v>
      </c>
      <c r="N1468" s="8" t="n">
        <v>0</v>
      </c>
      <c r="P1468" s="8" t="n">
        <v>1</v>
      </c>
      <c r="Q1468" s="8" t="n">
        <v>0</v>
      </c>
      <c r="R1468" s="8" t="n">
        <v>1</v>
      </c>
      <c r="S1468" s="8" t="n">
        <v>1</v>
      </c>
      <c r="T1468" s="8" t="n">
        <v>0</v>
      </c>
      <c r="U1468" s="8" t="n">
        <v>0</v>
      </c>
      <c r="W1468" s="8" t="n">
        <v>1</v>
      </c>
      <c r="X1468" s="8" t="n">
        <v>0</v>
      </c>
      <c r="Y1468" s="8" t="n">
        <v>1</v>
      </c>
      <c r="Z1468" s="8" t="n">
        <v>1</v>
      </c>
      <c r="AA1468" s="8" t="n">
        <v>0</v>
      </c>
      <c r="AB1468" s="8" t="n">
        <v>0</v>
      </c>
      <c r="AD1468" s="8" t="n">
        <v>1</v>
      </c>
      <c r="AE1468" s="8" t="n">
        <v>0</v>
      </c>
      <c r="AF1468" s="8" t="n">
        <v>1</v>
      </c>
      <c r="AG1468" s="8" t="n">
        <v>1</v>
      </c>
      <c r="AH1468" s="8" t="n">
        <v>0</v>
      </c>
      <c r="AI1468" s="8" t="n">
        <v>0</v>
      </c>
      <c r="AK1468" s="8">
        <f>IF(($B$1468&lt;&gt;2)+($I$1468&lt;&gt;2)+($P$1468&lt;&gt;2)+($W$1468&lt;&gt;2)+($AD$1468&lt;&gt;2)=0,2,IF((($B$1468&lt;&gt;2)*$B$1468+($I$1468&lt;&gt;2)*$I$1468+($P$1468&lt;&gt;2)*$P$1468+($W$1468&lt;&gt;2)*$W$1468+($AD$1468&lt;&gt;2)*$AD$1468)/(($B$1468&lt;&gt;2)+($I$1468&lt;&gt;2)+($P$1468&lt;&gt;2)+($W$1468&lt;&gt;2)+($AD$1468&lt;&gt;2))&gt;=0.5,1,0))</f>
        <v/>
      </c>
      <c r="AL1468" s="8">
        <f>IF(($C$1468&lt;&gt;2)+($J$1468&lt;&gt;2)+($Q$1468&lt;&gt;2)+($X$1468&lt;&gt;2)+($AE$1468&lt;&gt;2)=0,2,IF((($C$1468&lt;&gt;2)*$C$1468+($J$1468&lt;&gt;2)*$J$1468+($Q$1468&lt;&gt;2)*$Q$1468+($X$1468&lt;&gt;2)*$X$1468+($AE$1468&lt;&gt;2)*$AE$1468)/(($C$1468&lt;&gt;2)+($J$1468&lt;&gt;2)+($Q$1468&lt;&gt;2)+($X$1468&lt;&gt;2)+($AE$1468&lt;&gt;2))&gt;=0.5,1,0))</f>
        <v/>
      </c>
      <c r="AM1468" s="8">
        <f>IF(($D$1468&lt;&gt;2)+($K$1468&lt;&gt;2)+($R$1468&lt;&gt;2)+($Y$1468&lt;&gt;2)+($AF$1468&lt;&gt;2)=0,2,IF((($D$1468&lt;&gt;2)*$D$1468+($K$1468&lt;&gt;2)*$K$1468+($R$1468&lt;&gt;2)*$R$1468+($Y$1468&lt;&gt;2)*$Y$1468+($AF$1468&lt;&gt;2)*$AF$1468)/(($D$1468&lt;&gt;2)+($K$1468&lt;&gt;2)+($R$1468&lt;&gt;2)+($Y$1468&lt;&gt;2)+($AF$1468&lt;&gt;2))&gt;=0.5,1,0))</f>
        <v/>
      </c>
      <c r="AN1468" s="8">
        <f>IF(($E$1468&lt;&gt;2)+($L$1468&lt;&gt;2)+($S$1468&lt;&gt;2)+($Z$1468&lt;&gt;2)+($AG$1468&lt;&gt;2)=0,2,IF((($E$1468&lt;&gt;2)*$E$1468+($L$1468&lt;&gt;2)*$L$1468+($S$1468&lt;&gt;2)*$S$1468+($Z$1468&lt;&gt;2)*$Z$1468+($AG$1468&lt;&gt;2)*$AG$1468)/(($E$1468&lt;&gt;2)+($L$1468&lt;&gt;2)+($S$1468&lt;&gt;2)+($Z$1468&lt;&gt;2)+($AG$1468&lt;&gt;2))&gt;=0.5,1,0))</f>
        <v/>
      </c>
      <c r="AO1468" s="8">
        <f>IF(($F$1468&lt;&gt;2)+($M$1468&lt;&gt;2)+($T$1468&lt;&gt;2)+($AA$1468&lt;&gt;2)+($AH$1468&lt;&gt;2)=0,2,IF((($F$1468&lt;&gt;2)*$F$1468+($M$1468&lt;&gt;2)*$M$1468+($T$1468&lt;&gt;2)*$T$1468+($AA$1468&lt;&gt;2)*$AA$1468+($AH$1468&lt;&gt;2)*$AH$1468)/(($F$1468&lt;&gt;2)+($M$1468&lt;&gt;2)+($T$1468&lt;&gt;2)+($AA$1468&lt;&gt;2)+($AH$1468&lt;&gt;2))&gt;=0.5,1,0))</f>
        <v/>
      </c>
      <c r="AP1468" s="8">
        <f>IF(($G$1468&lt;&gt;2)+($N$1468&lt;&gt;2)+($U$1468&lt;&gt;2)+($AB$1468&lt;&gt;2)+($AI$1468&lt;&gt;2)=0,2,IF((($G$1468&lt;&gt;2)*$G$1468+($N$1468&lt;&gt;2)*$N$1468+($U$1468&lt;&gt;2)*$U$1468+($AB$1468&lt;&gt;2)*$AB$1468+($AI$1468&lt;&gt;2)*$AI$1468)/(($G$1468&lt;&gt;2)+($N$1468&lt;&gt;2)+($U$1468&lt;&gt;2)+($AB$1468&lt;&gt;2)+($AI$1468&lt;&gt;2))&gt;=0.5,1,0))</f>
        <v/>
      </c>
      <c r="AR1468" s="16">
        <f>'Ground truth'!$B$5</f>
        <v/>
      </c>
      <c r="AS1468" s="16">
        <f>'Ground truth'!$C$5</f>
        <v/>
      </c>
      <c r="AT1468" s="16">
        <f>'Ground truth'!$D$5</f>
        <v/>
      </c>
      <c r="AU1468" s="16">
        <f>'Ground truth'!$E$5</f>
        <v/>
      </c>
      <c r="AV1468" s="16">
        <f>'Ground truth'!$F$5</f>
        <v/>
      </c>
      <c r="AW1468" s="16">
        <f>'Ground truth'!$G$5</f>
        <v/>
      </c>
    </row>
    <row r="1469">
      <c r="A1469" s="3" t="inlineStr">
        <is>
          <t>Power Subsystem</t>
        </is>
      </c>
      <c r="B1469" s="8" t="n">
        <v>1</v>
      </c>
      <c r="C1469" s="8" t="n">
        <v>1</v>
      </c>
      <c r="D1469" s="8" t="n">
        <v>1</v>
      </c>
      <c r="E1469" s="8" t="n">
        <v>1</v>
      </c>
      <c r="F1469" s="8" t="n">
        <v>0</v>
      </c>
      <c r="G1469" s="8" t="n">
        <v>1</v>
      </c>
      <c r="I1469" s="8" t="n">
        <v>1</v>
      </c>
      <c r="J1469" s="8" t="n">
        <v>1</v>
      </c>
      <c r="K1469" s="8" t="n">
        <v>1</v>
      </c>
      <c r="L1469" s="8" t="n">
        <v>1</v>
      </c>
      <c r="M1469" s="8" t="n">
        <v>0</v>
      </c>
      <c r="N1469" s="8" t="n">
        <v>1</v>
      </c>
      <c r="P1469" s="8" t="n">
        <v>1</v>
      </c>
      <c r="Q1469" s="8" t="n">
        <v>1</v>
      </c>
      <c r="R1469" s="8" t="n">
        <v>1</v>
      </c>
      <c r="S1469" s="8" t="n">
        <v>1</v>
      </c>
      <c r="T1469" s="8" t="n">
        <v>0</v>
      </c>
      <c r="U1469" s="8" t="n">
        <v>1</v>
      </c>
      <c r="W1469" s="8" t="n">
        <v>1</v>
      </c>
      <c r="X1469" s="8" t="n">
        <v>1</v>
      </c>
      <c r="Y1469" s="8" t="n">
        <v>1</v>
      </c>
      <c r="Z1469" s="8" t="n">
        <v>1</v>
      </c>
      <c r="AA1469" s="8" t="n">
        <v>0</v>
      </c>
      <c r="AB1469" s="8" t="n">
        <v>1</v>
      </c>
      <c r="AD1469" s="8" t="n">
        <v>1</v>
      </c>
      <c r="AE1469" s="8" t="n">
        <v>1</v>
      </c>
      <c r="AF1469" s="8" t="n">
        <v>1</v>
      </c>
      <c r="AG1469" s="8" t="n">
        <v>1</v>
      </c>
      <c r="AH1469" s="8" t="n">
        <v>0</v>
      </c>
      <c r="AI1469" s="8" t="n">
        <v>1</v>
      </c>
      <c r="AK1469" s="8">
        <f>IF(($B$1469&lt;&gt;2)+($I$1469&lt;&gt;2)+($P$1469&lt;&gt;2)+($W$1469&lt;&gt;2)+($AD$1469&lt;&gt;2)=0,2,IF((($B$1469&lt;&gt;2)*$B$1469+($I$1469&lt;&gt;2)*$I$1469+($P$1469&lt;&gt;2)*$P$1469+($W$1469&lt;&gt;2)*$W$1469+($AD$1469&lt;&gt;2)*$AD$1469)/(($B$1469&lt;&gt;2)+($I$1469&lt;&gt;2)+($P$1469&lt;&gt;2)+($W$1469&lt;&gt;2)+($AD$1469&lt;&gt;2))&gt;=0.5,1,0))</f>
        <v/>
      </c>
      <c r="AL1469" s="8">
        <f>IF(($C$1469&lt;&gt;2)+($J$1469&lt;&gt;2)+($Q$1469&lt;&gt;2)+($X$1469&lt;&gt;2)+($AE$1469&lt;&gt;2)=0,2,IF((($C$1469&lt;&gt;2)*$C$1469+($J$1469&lt;&gt;2)*$J$1469+($Q$1469&lt;&gt;2)*$Q$1469+($X$1469&lt;&gt;2)*$X$1469+($AE$1469&lt;&gt;2)*$AE$1469)/(($C$1469&lt;&gt;2)+($J$1469&lt;&gt;2)+($Q$1469&lt;&gt;2)+($X$1469&lt;&gt;2)+($AE$1469&lt;&gt;2))&gt;=0.5,1,0))</f>
        <v/>
      </c>
      <c r="AM1469" s="8">
        <f>IF(($D$1469&lt;&gt;2)+($K$1469&lt;&gt;2)+($R$1469&lt;&gt;2)+($Y$1469&lt;&gt;2)+($AF$1469&lt;&gt;2)=0,2,IF((($D$1469&lt;&gt;2)*$D$1469+($K$1469&lt;&gt;2)*$K$1469+($R$1469&lt;&gt;2)*$R$1469+($Y$1469&lt;&gt;2)*$Y$1469+($AF$1469&lt;&gt;2)*$AF$1469)/(($D$1469&lt;&gt;2)+($K$1469&lt;&gt;2)+($R$1469&lt;&gt;2)+($Y$1469&lt;&gt;2)+($AF$1469&lt;&gt;2))&gt;=0.5,1,0))</f>
        <v/>
      </c>
      <c r="AN1469" s="8">
        <f>IF(($E$1469&lt;&gt;2)+($L$1469&lt;&gt;2)+($S$1469&lt;&gt;2)+($Z$1469&lt;&gt;2)+($AG$1469&lt;&gt;2)=0,2,IF((($E$1469&lt;&gt;2)*$E$1469+($L$1469&lt;&gt;2)*$L$1469+($S$1469&lt;&gt;2)*$S$1469+($Z$1469&lt;&gt;2)*$Z$1469+($AG$1469&lt;&gt;2)*$AG$1469)/(($E$1469&lt;&gt;2)+($L$1469&lt;&gt;2)+($S$1469&lt;&gt;2)+($Z$1469&lt;&gt;2)+($AG$1469&lt;&gt;2))&gt;=0.5,1,0))</f>
        <v/>
      </c>
      <c r="AO1469" s="8">
        <f>IF(($F$1469&lt;&gt;2)+($M$1469&lt;&gt;2)+($T$1469&lt;&gt;2)+($AA$1469&lt;&gt;2)+($AH$1469&lt;&gt;2)=0,2,IF((($F$1469&lt;&gt;2)*$F$1469+($M$1469&lt;&gt;2)*$M$1469+($T$1469&lt;&gt;2)*$T$1469+($AA$1469&lt;&gt;2)*$AA$1469+($AH$1469&lt;&gt;2)*$AH$1469)/(($F$1469&lt;&gt;2)+($M$1469&lt;&gt;2)+($T$1469&lt;&gt;2)+($AA$1469&lt;&gt;2)+($AH$1469&lt;&gt;2))&gt;=0.5,1,0))</f>
        <v/>
      </c>
      <c r="AP1469" s="8">
        <f>IF(($G$1469&lt;&gt;2)+($N$1469&lt;&gt;2)+($U$1469&lt;&gt;2)+($AB$1469&lt;&gt;2)+($AI$1469&lt;&gt;2)=0,2,IF((($G$1469&lt;&gt;2)*$G$1469+($N$1469&lt;&gt;2)*$N$1469+($U$1469&lt;&gt;2)*$U$1469+($AB$1469&lt;&gt;2)*$AB$1469+($AI$1469&lt;&gt;2)*$AI$1469)/(($G$1469&lt;&gt;2)+($N$1469&lt;&gt;2)+($U$1469&lt;&gt;2)+($AB$1469&lt;&gt;2)+($AI$1469&lt;&gt;2))&gt;=0.5,1,0))</f>
        <v/>
      </c>
      <c r="AR1469" s="16">
        <f>'Ground truth'!$B$6</f>
        <v/>
      </c>
      <c r="AS1469" s="16">
        <f>'Ground truth'!$C$6</f>
        <v/>
      </c>
      <c r="AT1469" s="16">
        <f>'Ground truth'!$D$6</f>
        <v/>
      </c>
      <c r="AU1469" s="16">
        <f>'Ground truth'!$E$6</f>
        <v/>
      </c>
      <c r="AV1469" s="16">
        <f>'Ground truth'!$F$6</f>
        <v/>
      </c>
      <c r="AW1469" s="16">
        <f>'Ground truth'!$G$6</f>
        <v/>
      </c>
    </row>
    <row r="1470">
      <c r="A1470" s="3" t="inlineStr">
        <is>
          <t>Reaction Wheel</t>
        </is>
      </c>
      <c r="B1470" s="8" t="n">
        <v>1</v>
      </c>
      <c r="C1470" s="8" t="n">
        <v>1</v>
      </c>
      <c r="D1470" s="8" t="n">
        <v>0</v>
      </c>
      <c r="E1470" s="8" t="n">
        <v>0</v>
      </c>
      <c r="F1470" s="8" t="n">
        <v>1</v>
      </c>
      <c r="G1470" s="8" t="n">
        <v>1</v>
      </c>
      <c r="I1470" s="8" t="n">
        <v>1</v>
      </c>
      <c r="J1470" s="8" t="n">
        <v>1</v>
      </c>
      <c r="K1470" s="8" t="n">
        <v>0</v>
      </c>
      <c r="L1470" s="8" t="n">
        <v>0</v>
      </c>
      <c r="M1470" s="8" t="n">
        <v>1</v>
      </c>
      <c r="N1470" s="8" t="n">
        <v>1</v>
      </c>
      <c r="P1470" s="8" t="n">
        <v>1</v>
      </c>
      <c r="Q1470" s="8" t="n">
        <v>1</v>
      </c>
      <c r="R1470" s="8" t="n">
        <v>0</v>
      </c>
      <c r="S1470" s="8" t="n">
        <v>0</v>
      </c>
      <c r="T1470" s="8" t="n">
        <v>1</v>
      </c>
      <c r="U1470" s="8" t="n">
        <v>1</v>
      </c>
      <c r="W1470" s="8" t="n">
        <v>1</v>
      </c>
      <c r="X1470" s="8" t="n">
        <v>1</v>
      </c>
      <c r="Y1470" s="8" t="n">
        <v>0</v>
      </c>
      <c r="Z1470" s="8" t="n">
        <v>0</v>
      </c>
      <c r="AA1470" s="8" t="n">
        <v>1</v>
      </c>
      <c r="AB1470" s="8" t="n">
        <v>1</v>
      </c>
      <c r="AD1470" s="8" t="n">
        <v>1</v>
      </c>
      <c r="AE1470" s="8" t="n">
        <v>1</v>
      </c>
      <c r="AF1470" s="8" t="n">
        <v>0</v>
      </c>
      <c r="AG1470" s="8" t="n">
        <v>0</v>
      </c>
      <c r="AH1470" s="8" t="n">
        <v>1</v>
      </c>
      <c r="AI1470" s="8" t="n">
        <v>1</v>
      </c>
      <c r="AK1470" s="8">
        <f>IF(($B$1470&lt;&gt;2)+($I$1470&lt;&gt;2)+($P$1470&lt;&gt;2)+($W$1470&lt;&gt;2)+($AD$1470&lt;&gt;2)=0,2,IF((($B$1470&lt;&gt;2)*$B$1470+($I$1470&lt;&gt;2)*$I$1470+($P$1470&lt;&gt;2)*$P$1470+($W$1470&lt;&gt;2)*$W$1470+($AD$1470&lt;&gt;2)*$AD$1470)/(($B$1470&lt;&gt;2)+($I$1470&lt;&gt;2)+($P$1470&lt;&gt;2)+($W$1470&lt;&gt;2)+($AD$1470&lt;&gt;2))&gt;=0.5,1,0))</f>
        <v/>
      </c>
      <c r="AL1470" s="8">
        <f>IF(($C$1470&lt;&gt;2)+($J$1470&lt;&gt;2)+($Q$1470&lt;&gt;2)+($X$1470&lt;&gt;2)+($AE$1470&lt;&gt;2)=0,2,IF((($C$1470&lt;&gt;2)*$C$1470+($J$1470&lt;&gt;2)*$J$1470+($Q$1470&lt;&gt;2)*$Q$1470+($X$1470&lt;&gt;2)*$X$1470+($AE$1470&lt;&gt;2)*$AE$1470)/(($C$1470&lt;&gt;2)+($J$1470&lt;&gt;2)+($Q$1470&lt;&gt;2)+($X$1470&lt;&gt;2)+($AE$1470&lt;&gt;2))&gt;=0.5,1,0))</f>
        <v/>
      </c>
      <c r="AM1470" s="8">
        <f>IF(($D$1470&lt;&gt;2)+($K$1470&lt;&gt;2)+($R$1470&lt;&gt;2)+($Y$1470&lt;&gt;2)+($AF$1470&lt;&gt;2)=0,2,IF((($D$1470&lt;&gt;2)*$D$1470+($K$1470&lt;&gt;2)*$K$1470+($R$1470&lt;&gt;2)*$R$1470+($Y$1470&lt;&gt;2)*$Y$1470+($AF$1470&lt;&gt;2)*$AF$1470)/(($D$1470&lt;&gt;2)+($K$1470&lt;&gt;2)+($R$1470&lt;&gt;2)+($Y$1470&lt;&gt;2)+($AF$1470&lt;&gt;2))&gt;=0.5,1,0))</f>
        <v/>
      </c>
      <c r="AN1470" s="8">
        <f>IF(($E$1470&lt;&gt;2)+($L$1470&lt;&gt;2)+($S$1470&lt;&gt;2)+($Z$1470&lt;&gt;2)+($AG$1470&lt;&gt;2)=0,2,IF((($E$1470&lt;&gt;2)*$E$1470+($L$1470&lt;&gt;2)*$L$1470+($S$1470&lt;&gt;2)*$S$1470+($Z$1470&lt;&gt;2)*$Z$1470+($AG$1470&lt;&gt;2)*$AG$1470)/(($E$1470&lt;&gt;2)+($L$1470&lt;&gt;2)+($S$1470&lt;&gt;2)+($Z$1470&lt;&gt;2)+($AG$1470&lt;&gt;2))&gt;=0.5,1,0))</f>
        <v/>
      </c>
      <c r="AO1470" s="8">
        <f>IF(($F$1470&lt;&gt;2)+($M$1470&lt;&gt;2)+($T$1470&lt;&gt;2)+($AA$1470&lt;&gt;2)+($AH$1470&lt;&gt;2)=0,2,IF((($F$1470&lt;&gt;2)*$F$1470+($M$1470&lt;&gt;2)*$M$1470+($T$1470&lt;&gt;2)*$T$1470+($AA$1470&lt;&gt;2)*$AA$1470+($AH$1470&lt;&gt;2)*$AH$1470)/(($F$1470&lt;&gt;2)+($M$1470&lt;&gt;2)+($T$1470&lt;&gt;2)+($AA$1470&lt;&gt;2)+($AH$1470&lt;&gt;2))&gt;=0.5,1,0))</f>
        <v/>
      </c>
      <c r="AP1470" s="8">
        <f>IF(($G$1470&lt;&gt;2)+($N$1470&lt;&gt;2)+($U$1470&lt;&gt;2)+($AB$1470&lt;&gt;2)+($AI$1470&lt;&gt;2)=0,2,IF((($G$1470&lt;&gt;2)*$G$1470+($N$1470&lt;&gt;2)*$N$1470+($U$1470&lt;&gt;2)*$U$1470+($AB$1470&lt;&gt;2)*$AB$1470+($AI$1470&lt;&gt;2)*$AI$1470)/(($G$1470&lt;&gt;2)+($N$1470&lt;&gt;2)+($U$1470&lt;&gt;2)+($AB$1470&lt;&gt;2)+($AI$1470&lt;&gt;2))&gt;=0.5,1,0))</f>
        <v/>
      </c>
      <c r="AR1470" s="16">
        <f>'Ground truth'!$B$7</f>
        <v/>
      </c>
      <c r="AS1470" s="16">
        <f>'Ground truth'!$C$7</f>
        <v/>
      </c>
      <c r="AT1470" s="16">
        <f>'Ground truth'!$D$7</f>
        <v/>
      </c>
      <c r="AU1470" s="16">
        <f>'Ground truth'!$E$7</f>
        <v/>
      </c>
      <c r="AV1470" s="16">
        <f>'Ground truth'!$F$7</f>
        <v/>
      </c>
      <c r="AW1470" s="16">
        <f>'Ground truth'!$G$7</f>
        <v/>
      </c>
    </row>
    <row r="1471">
      <c r="A1471" s="3" t="inlineStr">
        <is>
          <t>GNC Software</t>
        </is>
      </c>
      <c r="B1471" s="8" t="n">
        <v>1</v>
      </c>
      <c r="C1471" s="8" t="n">
        <v>1</v>
      </c>
      <c r="D1471" s="8" t="n">
        <v>1</v>
      </c>
      <c r="E1471" s="8" t="n">
        <v>1</v>
      </c>
      <c r="F1471" s="8" t="n">
        <v>1</v>
      </c>
      <c r="G1471" s="8" t="n">
        <v>1</v>
      </c>
      <c r="I1471" s="8" t="n">
        <v>1</v>
      </c>
      <c r="J1471" s="8" t="n">
        <v>1</v>
      </c>
      <c r="K1471" s="8" t="n">
        <v>0</v>
      </c>
      <c r="L1471" s="8" t="n">
        <v>1</v>
      </c>
      <c r="M1471" s="8" t="n">
        <v>1</v>
      </c>
      <c r="N1471" s="8" t="n">
        <v>1</v>
      </c>
      <c r="P1471" s="8" t="n">
        <v>1</v>
      </c>
      <c r="Q1471" s="8" t="n">
        <v>1</v>
      </c>
      <c r="R1471" s="8" t="n">
        <v>0</v>
      </c>
      <c r="S1471" s="8" t="n">
        <v>1</v>
      </c>
      <c r="T1471" s="8" t="n">
        <v>1</v>
      </c>
      <c r="U1471" s="8" t="n">
        <v>1</v>
      </c>
      <c r="W1471" s="8" t="n">
        <v>1</v>
      </c>
      <c r="X1471" s="8" t="n">
        <v>1</v>
      </c>
      <c r="Y1471" s="8" t="n">
        <v>0</v>
      </c>
      <c r="Z1471" s="8" t="n">
        <v>1</v>
      </c>
      <c r="AA1471" s="8" t="n">
        <v>1</v>
      </c>
      <c r="AB1471" s="8" t="n">
        <v>1</v>
      </c>
      <c r="AD1471" s="8" t="n">
        <v>1</v>
      </c>
      <c r="AE1471" s="8" t="n">
        <v>1</v>
      </c>
      <c r="AF1471" s="8" t="n">
        <v>0</v>
      </c>
      <c r="AG1471" s="8" t="n">
        <v>1</v>
      </c>
      <c r="AH1471" s="8" t="n">
        <v>1</v>
      </c>
      <c r="AI1471" s="8" t="n">
        <v>1</v>
      </c>
      <c r="AK1471" s="8">
        <f>IF(($B$1471&lt;&gt;2)+($I$1471&lt;&gt;2)+($P$1471&lt;&gt;2)+($W$1471&lt;&gt;2)+($AD$1471&lt;&gt;2)=0,2,IF((($B$1471&lt;&gt;2)*$B$1471+($I$1471&lt;&gt;2)*$I$1471+($P$1471&lt;&gt;2)*$P$1471+($W$1471&lt;&gt;2)*$W$1471+($AD$1471&lt;&gt;2)*$AD$1471)/(($B$1471&lt;&gt;2)+($I$1471&lt;&gt;2)+($P$1471&lt;&gt;2)+($W$1471&lt;&gt;2)+($AD$1471&lt;&gt;2))&gt;=0.5,1,0))</f>
        <v/>
      </c>
      <c r="AL1471" s="8">
        <f>IF(($C$1471&lt;&gt;2)+($J$1471&lt;&gt;2)+($Q$1471&lt;&gt;2)+($X$1471&lt;&gt;2)+($AE$1471&lt;&gt;2)=0,2,IF((($C$1471&lt;&gt;2)*$C$1471+($J$1471&lt;&gt;2)*$J$1471+($Q$1471&lt;&gt;2)*$Q$1471+($X$1471&lt;&gt;2)*$X$1471+($AE$1471&lt;&gt;2)*$AE$1471)/(($C$1471&lt;&gt;2)+($J$1471&lt;&gt;2)+($Q$1471&lt;&gt;2)+($X$1471&lt;&gt;2)+($AE$1471&lt;&gt;2))&gt;=0.5,1,0))</f>
        <v/>
      </c>
      <c r="AM1471" s="8">
        <f>IF(($D$1471&lt;&gt;2)+($K$1471&lt;&gt;2)+($R$1471&lt;&gt;2)+($Y$1471&lt;&gt;2)+($AF$1471&lt;&gt;2)=0,2,IF((($D$1471&lt;&gt;2)*$D$1471+($K$1471&lt;&gt;2)*$K$1471+($R$1471&lt;&gt;2)*$R$1471+($Y$1471&lt;&gt;2)*$Y$1471+($AF$1471&lt;&gt;2)*$AF$1471)/(($D$1471&lt;&gt;2)+($K$1471&lt;&gt;2)+($R$1471&lt;&gt;2)+($Y$1471&lt;&gt;2)+($AF$1471&lt;&gt;2))&gt;=0.5,1,0))</f>
        <v/>
      </c>
      <c r="AN1471" s="8">
        <f>IF(($E$1471&lt;&gt;2)+($L$1471&lt;&gt;2)+($S$1471&lt;&gt;2)+($Z$1471&lt;&gt;2)+($AG$1471&lt;&gt;2)=0,2,IF((($E$1471&lt;&gt;2)*$E$1471+($L$1471&lt;&gt;2)*$L$1471+($S$1471&lt;&gt;2)*$S$1471+($Z$1471&lt;&gt;2)*$Z$1471+($AG$1471&lt;&gt;2)*$AG$1471)/(($E$1471&lt;&gt;2)+($L$1471&lt;&gt;2)+($S$1471&lt;&gt;2)+($Z$1471&lt;&gt;2)+($AG$1471&lt;&gt;2))&gt;=0.5,1,0))</f>
        <v/>
      </c>
      <c r="AO1471" s="8">
        <f>IF(($F$1471&lt;&gt;2)+($M$1471&lt;&gt;2)+($T$1471&lt;&gt;2)+($AA$1471&lt;&gt;2)+($AH$1471&lt;&gt;2)=0,2,IF((($F$1471&lt;&gt;2)*$F$1471+($M$1471&lt;&gt;2)*$M$1471+($T$1471&lt;&gt;2)*$T$1471+($AA$1471&lt;&gt;2)*$AA$1471+($AH$1471&lt;&gt;2)*$AH$1471)/(($F$1471&lt;&gt;2)+($M$1471&lt;&gt;2)+($T$1471&lt;&gt;2)+($AA$1471&lt;&gt;2)+($AH$1471&lt;&gt;2))&gt;=0.5,1,0))</f>
        <v/>
      </c>
      <c r="AP1471" s="8">
        <f>IF(($G$1471&lt;&gt;2)+($N$1471&lt;&gt;2)+($U$1471&lt;&gt;2)+($AB$1471&lt;&gt;2)+($AI$1471&lt;&gt;2)=0,2,IF((($G$1471&lt;&gt;2)*$G$1471+($N$1471&lt;&gt;2)*$N$1471+($U$1471&lt;&gt;2)*$U$1471+($AB$1471&lt;&gt;2)*$AB$1471+($AI$1471&lt;&gt;2)*$AI$1471)/(($G$1471&lt;&gt;2)+($N$1471&lt;&gt;2)+($U$1471&lt;&gt;2)+($AB$1471&lt;&gt;2)+($AI$1471&lt;&gt;2))&gt;=0.5,1,0))</f>
        <v/>
      </c>
      <c r="AR1471" s="16">
        <f>'Ground truth'!$B$8</f>
        <v/>
      </c>
      <c r="AS1471" s="16">
        <f>'Ground truth'!$C$8</f>
        <v/>
      </c>
      <c r="AT1471" s="16">
        <f>'Ground truth'!$D$8</f>
        <v/>
      </c>
      <c r="AU1471" s="16">
        <f>'Ground truth'!$E$8</f>
        <v/>
      </c>
      <c r="AV1471" s="16">
        <f>'Ground truth'!$F$8</f>
        <v/>
      </c>
      <c r="AW1471" s="16">
        <f>'Ground truth'!$G$8</f>
        <v/>
      </c>
    </row>
    <row r="1473">
      <c r="A1473" s="17" t="inlineStr">
        <is>
          <t>metrics — confident-only (unsure excluded from denominators)</t>
        </is>
      </c>
      <c r="B1473" s="10" t="inlineStr">
        <is>
          <t>run 1</t>
        </is>
      </c>
      <c r="C1473" s="10" t="inlineStr">
        <is>
          <t>run 2</t>
        </is>
      </c>
      <c r="D1473" s="10" t="inlineStr">
        <is>
          <t>run 3</t>
        </is>
      </c>
      <c r="E1473" s="10" t="inlineStr">
        <is>
          <t>run 4</t>
        </is>
      </c>
      <c r="F1473" s="10" t="inlineStr">
        <is>
          <t>run 5</t>
        </is>
      </c>
      <c r="G1473" s="10" t="inlineStr">
        <is>
          <t>avg-matrix</t>
        </is>
      </c>
      <c r="H1473" s="10" t="inlineStr">
        <is>
          <t>mean</t>
        </is>
      </c>
      <c r="I1473" s="10" t="inlineStr">
        <is>
          <t>std (pop.)</t>
        </is>
      </c>
      <c r="J1473" s="17" t="inlineStr">
        <is>
          <t>notes</t>
        </is>
      </c>
    </row>
    <row r="1474">
      <c r="A1474" s="7" t="inlineStr">
        <is>
          <t>TP</t>
        </is>
      </c>
      <c r="B1474" s="7">
        <f>SUMPRODUCT(($B$1466:$G$1471=1)*('Ground truth'!$B$3:$G$8=1))</f>
        <v/>
      </c>
      <c r="C1474" s="7">
        <f>SUMPRODUCT(($I$1466:$N$1471=1)*('Ground truth'!$B$3:$G$8=1))</f>
        <v/>
      </c>
      <c r="D1474" s="7">
        <f>SUMPRODUCT(($P$1466:$U$1471=1)*('Ground truth'!$B$3:$G$8=1))</f>
        <v/>
      </c>
      <c r="E1474" s="7">
        <f>SUMPRODUCT(($W$1466:$AB$1471=1)*('Ground truth'!$B$3:$G$8=1))</f>
        <v/>
      </c>
      <c r="F1474" s="7">
        <f>SUMPRODUCT(($AD$1466:$AI$1471=1)*('Ground truth'!$B$3:$G$8=1))</f>
        <v/>
      </c>
      <c r="G1474" s="7">
        <f>SUMPRODUCT(($AK$1466:$AP$1471=1)*('Ground truth'!$B$3:$G$8=1))</f>
        <v/>
      </c>
      <c r="H1474" s="12">
        <f>AVERAGE($B$1474:$F$1474)</f>
        <v/>
      </c>
      <c r="I1474" s="12">
        <f>STDEV.P($B$1474:$F$1474)</f>
        <v/>
      </c>
    </row>
    <row r="1475">
      <c r="A1475" s="7" t="inlineStr">
        <is>
          <t>TN</t>
        </is>
      </c>
      <c r="B1475" s="7">
        <f>SUMPRODUCT(($B$1466:$G$1471=0)*('Ground truth'!$B$3:$G$8=0))</f>
        <v/>
      </c>
      <c r="C1475" s="7">
        <f>SUMPRODUCT(($I$1466:$N$1471=0)*('Ground truth'!$B$3:$G$8=0))</f>
        <v/>
      </c>
      <c r="D1475" s="7">
        <f>SUMPRODUCT(($P$1466:$U$1471=0)*('Ground truth'!$B$3:$G$8=0))</f>
        <v/>
      </c>
      <c r="E1475" s="7">
        <f>SUMPRODUCT(($W$1466:$AB$1471=0)*('Ground truth'!$B$3:$G$8=0))</f>
        <v/>
      </c>
      <c r="F1475" s="7">
        <f>SUMPRODUCT(($AD$1466:$AI$1471=0)*('Ground truth'!$B$3:$G$8=0))</f>
        <v/>
      </c>
      <c r="G1475" s="7">
        <f>SUMPRODUCT(($AK$1466:$AP$1471=0)*('Ground truth'!$B$3:$G$8=0))</f>
        <v/>
      </c>
      <c r="H1475" s="12">
        <f>AVERAGE($B$1475:$F$1475)</f>
        <v/>
      </c>
      <c r="I1475" s="12">
        <f>STDEV.P($B$1475:$F$1475)</f>
        <v/>
      </c>
    </row>
    <row r="1476">
      <c r="A1476" s="7" t="inlineStr">
        <is>
          <t>FP</t>
        </is>
      </c>
      <c r="B1476" s="7">
        <f>SUMPRODUCT(($B$1466:$G$1471=1)*('Ground truth'!$B$3:$G$8=0))</f>
        <v/>
      </c>
      <c r="C1476" s="7">
        <f>SUMPRODUCT(($I$1466:$N$1471=1)*('Ground truth'!$B$3:$G$8=0))</f>
        <v/>
      </c>
      <c r="D1476" s="7">
        <f>SUMPRODUCT(($P$1466:$U$1471=1)*('Ground truth'!$B$3:$G$8=0))</f>
        <v/>
      </c>
      <c r="E1476" s="7">
        <f>SUMPRODUCT(($W$1466:$AB$1471=1)*('Ground truth'!$B$3:$G$8=0))</f>
        <v/>
      </c>
      <c r="F1476" s="7">
        <f>SUMPRODUCT(($AD$1466:$AI$1471=1)*('Ground truth'!$B$3:$G$8=0))</f>
        <v/>
      </c>
      <c r="G1476" s="7">
        <f>SUMPRODUCT(($AK$1466:$AP$1471=1)*('Ground truth'!$B$3:$G$8=0))</f>
        <v/>
      </c>
      <c r="H1476" s="12">
        <f>AVERAGE($B$1476:$F$1476)</f>
        <v/>
      </c>
      <c r="I1476" s="12">
        <f>STDEV.P($B$1476:$F$1476)</f>
        <v/>
      </c>
    </row>
    <row r="1477">
      <c r="A1477" s="7" t="inlineStr">
        <is>
          <t>FN</t>
        </is>
      </c>
      <c r="B1477" s="7">
        <f>SUMPRODUCT(($B$1466:$G$1471=0)*('Ground truth'!$B$3:$G$8=1))</f>
        <v/>
      </c>
      <c r="C1477" s="7">
        <f>SUMPRODUCT(($I$1466:$N$1471=0)*('Ground truth'!$B$3:$G$8=1))</f>
        <v/>
      </c>
      <c r="D1477" s="7">
        <f>SUMPRODUCT(($P$1466:$U$1471=0)*('Ground truth'!$B$3:$G$8=1))</f>
        <v/>
      </c>
      <c r="E1477" s="7">
        <f>SUMPRODUCT(($W$1466:$AB$1471=0)*('Ground truth'!$B$3:$G$8=1))</f>
        <v/>
      </c>
      <c r="F1477" s="7">
        <f>SUMPRODUCT(($AD$1466:$AI$1471=0)*('Ground truth'!$B$3:$G$8=1))</f>
        <v/>
      </c>
      <c r="G1477" s="7">
        <f>SUMPRODUCT(($AK$1466:$AP$1471=0)*('Ground truth'!$B$3:$G$8=1))</f>
        <v/>
      </c>
      <c r="H1477" s="12">
        <f>AVERAGE($B$1477:$F$1477)</f>
        <v/>
      </c>
      <c r="I1477" s="12">
        <f>STDEV.P($B$1477:$F$1477)</f>
        <v/>
      </c>
    </row>
    <row r="1478">
      <c r="A1478" s="4" t="inlineStr">
        <is>
          <t>Precision</t>
        </is>
      </c>
      <c r="B1478" s="12">
        <f>IFERROR($B$1474/($B$1474+$B$1476),0)</f>
        <v/>
      </c>
      <c r="C1478" s="12">
        <f>IFERROR($C$1474/($C$1474+$C$1476),0)</f>
        <v/>
      </c>
      <c r="D1478" s="12">
        <f>IFERROR($D$1474/($D$1474+$D$1476),0)</f>
        <v/>
      </c>
      <c r="E1478" s="12">
        <f>IFERROR($E$1474/($E$1474+$E$1476),0)</f>
        <v/>
      </c>
      <c r="F1478" s="12">
        <f>IFERROR($F$1474/($F$1474+$F$1476),0)</f>
        <v/>
      </c>
      <c r="G1478" s="12">
        <f>IFERROR($G$1474/($G$1474+$G$1476),0)</f>
        <v/>
      </c>
      <c r="H1478" s="18">
        <f>AVERAGE($B$1478:$F$1478)</f>
        <v/>
      </c>
      <c r="I1478" s="18">
        <f>STDEV.P($B$1478:$F$1478)</f>
        <v/>
      </c>
    </row>
    <row r="1479">
      <c r="A1479" s="4" t="inlineStr">
        <is>
          <t>Recall</t>
        </is>
      </c>
      <c r="B1479" s="12">
        <f>IFERROR($B$1474/($B$1474+$B$1477),0)</f>
        <v/>
      </c>
      <c r="C1479" s="12">
        <f>IFERROR($C$1474/($C$1474+$C$1477),0)</f>
        <v/>
      </c>
      <c r="D1479" s="12">
        <f>IFERROR($D$1474/($D$1474+$D$1477),0)</f>
        <v/>
      </c>
      <c r="E1479" s="12">
        <f>IFERROR($E$1474/($E$1474+$E$1477),0)</f>
        <v/>
      </c>
      <c r="F1479" s="12">
        <f>IFERROR($F$1474/($F$1474+$F$1477),0)</f>
        <v/>
      </c>
      <c r="G1479" s="12">
        <f>IFERROR($G$1474/($G$1474+$G$1477),0)</f>
        <v/>
      </c>
      <c r="H1479" s="18">
        <f>AVERAGE($B$1479:$F$1479)</f>
        <v/>
      </c>
      <c r="I1479" s="18">
        <f>STDEV.P($B$1479:$F$1479)</f>
        <v/>
      </c>
    </row>
    <row r="1480">
      <c r="A1480" s="4" t="inlineStr">
        <is>
          <t>F1</t>
        </is>
      </c>
      <c r="B1480" s="12">
        <f>IFERROR(2*$B$1478*$B$1479/($B$1478+$B$1479),0)</f>
        <v/>
      </c>
      <c r="C1480" s="12">
        <f>IFERROR(2*$C$1478*$C$1479/($C$1478+$C$1479),0)</f>
        <v/>
      </c>
      <c r="D1480" s="12">
        <f>IFERROR(2*$D$1478*$D$1479/($D$1478+$D$1479),0)</f>
        <v/>
      </c>
      <c r="E1480" s="12">
        <f>IFERROR(2*$E$1478*$E$1479/($E$1478+$E$1479),0)</f>
        <v/>
      </c>
      <c r="F1480" s="12">
        <f>IFERROR(2*$F$1478*$F$1479/($F$1478+$F$1479),0)</f>
        <v/>
      </c>
      <c r="G1480" s="12">
        <f>IFERROR(2*$G$1478*$G$1479/($G$1478+$G$1479),0)</f>
        <v/>
      </c>
      <c r="H1480" s="18">
        <f>AVERAGE($B$1480:$F$1480)</f>
        <v/>
      </c>
      <c r="I1480" s="18">
        <f>STDEV.P($B$1480:$F$1480)</f>
        <v/>
      </c>
    </row>
    <row r="1481">
      <c r="A1481" s="4" t="inlineStr">
        <is>
          <t>Accuracy</t>
        </is>
      </c>
      <c r="B1481" s="12">
        <f>IFERROR(($B$1474+$B$1475)/($B$1474+$B$1475+$B$1476+$B$1477),0)</f>
        <v/>
      </c>
      <c r="C1481" s="12">
        <f>IFERROR(($C$1474+$C$1475)/($C$1474+$C$1475+$C$1476+$C$1477),0)</f>
        <v/>
      </c>
      <c r="D1481" s="12">
        <f>IFERROR(($D$1474+$D$1475)/($D$1474+$D$1475+$D$1476+$D$1477),0)</f>
        <v/>
      </c>
      <c r="E1481" s="12">
        <f>IFERROR(($E$1474+$E$1475)/($E$1474+$E$1475+$E$1476+$E$1477),0)</f>
        <v/>
      </c>
      <c r="F1481" s="12">
        <f>IFERROR(($F$1474+$F$1475)/($F$1474+$F$1475+$F$1476+$F$1477),0)</f>
        <v/>
      </c>
      <c r="G1481" s="12">
        <f>IFERROR(($G$1474+$G$1475)/($G$1474+$G$1475+$G$1476+$G$1477),0)</f>
        <v/>
      </c>
      <c r="H1481" s="18">
        <f>AVERAGE($B$1481:$F$1481)</f>
        <v/>
      </c>
      <c r="I1481" s="18">
        <f>STDEV.P($B$1481:$F$1481)</f>
        <v/>
      </c>
    </row>
    <row r="1482">
      <c r="A1482" s="4" t="inlineStr">
        <is>
          <t>Edit distance</t>
        </is>
      </c>
      <c r="B1482" s="12">
        <f>SUMPRODUCT(ABS('Ground truth'!$B$3:$G$8-$B$1466:$G$1471))</f>
        <v/>
      </c>
      <c r="C1482" s="12">
        <f>SUMPRODUCT(ABS('Ground truth'!$B$3:$G$8-$I$1466:$N$1471))</f>
        <v/>
      </c>
      <c r="D1482" s="12">
        <f>SUMPRODUCT(ABS('Ground truth'!$B$3:$G$8-$P$1466:$U$1471))</f>
        <v/>
      </c>
      <c r="E1482" s="12">
        <f>SUMPRODUCT(ABS('Ground truth'!$B$3:$G$8-$W$1466:$AB$1471))</f>
        <v/>
      </c>
      <c r="F1482" s="12">
        <f>SUMPRODUCT(ABS('Ground truth'!$B$3:$G$8-$AD$1466:$AI$1471))</f>
        <v/>
      </c>
      <c r="G1482" s="12">
        <f>SUMPRODUCT(ABS('Ground truth'!$B$3:$G$8-$AK$1466:$AP$1471))</f>
        <v/>
      </c>
      <c r="H1482" s="18">
        <f>AVERAGE($B$1482:$F$1482)</f>
        <v/>
      </c>
      <c r="I1482" s="18">
        <f>STDEV.P($B$1482:$F$1482)</f>
        <v/>
      </c>
    </row>
    <row r="1483">
      <c r="A1483" s="4" t="inlineStr">
        <is>
          <t>Spectral distance</t>
        </is>
      </c>
      <c r="B1483" s="12">
        <f>SQRT(SUMPRODUCT(('Ground truth'!$J$3:$J$8-$B$1493:$B$1498)^2))</f>
        <v/>
      </c>
      <c r="C1483" s="12">
        <f>SQRT(SUMPRODUCT(('Ground truth'!$J$3:$J$8-$C$1493:$C$1498)^2))</f>
        <v/>
      </c>
      <c r="D1483" s="12">
        <f>SQRT(SUMPRODUCT(('Ground truth'!$J$3:$J$8-$D$1493:$D$1498)^2))</f>
        <v/>
      </c>
      <c r="E1483" s="12">
        <f>SQRT(SUMPRODUCT(('Ground truth'!$J$3:$J$8-$E$1493:$E$1498)^2))</f>
        <v/>
      </c>
      <c r="F1483" s="12">
        <f>SQRT(SUMPRODUCT(('Ground truth'!$J$3:$J$8-$F$1493:$F$1498)^2))</f>
        <v/>
      </c>
      <c r="G1483" s="12">
        <f>SQRT(SUMPRODUCT(('Ground truth'!$J$3:$J$8-$G$1493:$G$1498)^2))</f>
        <v/>
      </c>
      <c r="H1483" s="18">
        <f>AVERAGE($B$1483:$F$1483)</f>
        <v/>
      </c>
      <c r="I1483" s="18">
        <f>STDEV.P($B$1483:$F$1483)</f>
        <v/>
      </c>
    </row>
    <row r="1484">
      <c r="A1484" s="4" t="inlineStr">
        <is>
          <t>Unsure cells</t>
        </is>
      </c>
      <c r="B1484" s="7">
        <f>COUNTIF($B$1466:$G$1471,2)</f>
        <v/>
      </c>
      <c r="C1484" s="7">
        <f>COUNTIF($I$1466:$N$1471,2)</f>
        <v/>
      </c>
      <c r="D1484" s="7">
        <f>COUNTIF($P$1466:$U$1471,2)</f>
        <v/>
      </c>
      <c r="E1484" s="7">
        <f>COUNTIF($W$1466:$AB$1471,2)</f>
        <v/>
      </c>
      <c r="F1484" s="7">
        <f>COUNTIF($AD$1466:$AI$1471,2)</f>
        <v/>
      </c>
      <c r="G1484" s="7">
        <f>COUNTIF($AK$1466:$AP$1471,2)</f>
        <v/>
      </c>
      <c r="H1484" s="12">
        <f>AVERAGE($B$1484:$F$1484)</f>
        <v/>
      </c>
      <c r="I1484" s="12">
        <f>STDEV.P($B$1484:$F$1484)</f>
        <v/>
      </c>
    </row>
    <row r="1485">
      <c r="A1485" s="3" t="inlineStr">
        <is>
          <t>eigenvalues (real part, numpy order; pasted)</t>
        </is>
      </c>
    </row>
    <row r="1486">
      <c r="A1486" s="3" t="inlineStr">
        <is>
          <t xml:space="preserve">  λ1</t>
        </is>
      </c>
      <c r="B1486" s="19" t="n">
        <v>5.427878872370743</v>
      </c>
      <c r="C1486" s="19" t="n">
        <v>4.85895143523974</v>
      </c>
      <c r="D1486" s="19" t="n">
        <v>4.85895143523974</v>
      </c>
      <c r="E1486" s="19" t="n">
        <v>4.85895143523974</v>
      </c>
      <c r="F1486" s="19" t="n">
        <v>4.85895143523974</v>
      </c>
      <c r="G1486" s="19" t="n">
        <v>4.85895143523974</v>
      </c>
    </row>
    <row r="1487">
      <c r="A1487" s="3" t="inlineStr">
        <is>
          <t xml:space="preserve">  λ2</t>
        </is>
      </c>
      <c r="B1487" s="19" t="n">
        <v>1.375663623311851</v>
      </c>
      <c r="C1487" s="19" t="n">
        <v>1.779159070993388</v>
      </c>
      <c r="D1487" s="19" t="n">
        <v>1.779159070993388</v>
      </c>
      <c r="E1487" s="19" t="n">
        <v>1.779159070993388</v>
      </c>
      <c r="F1487" s="19" t="n">
        <v>1.779159070993388</v>
      </c>
      <c r="G1487" s="19" t="n">
        <v>1.779159070993388</v>
      </c>
    </row>
    <row r="1488">
      <c r="A1488" s="3" t="inlineStr">
        <is>
          <t xml:space="preserve">  λ3</t>
        </is>
      </c>
      <c r="B1488" s="19" t="n">
        <v>-0.8035424956825956</v>
      </c>
      <c r="C1488" s="19" t="n">
        <v>0.6208543684427105</v>
      </c>
      <c r="D1488" s="19" t="n">
        <v>0.6208543684427105</v>
      </c>
      <c r="E1488" s="19" t="n">
        <v>0.6208543684427105</v>
      </c>
      <c r="F1488" s="19" t="n">
        <v>0.6208543684427105</v>
      </c>
      <c r="G1488" s="19" t="n">
        <v>0.6208543684427105</v>
      </c>
    </row>
    <row r="1489">
      <c r="A1489" s="3" t="inlineStr">
        <is>
          <t xml:space="preserve">  λ4</t>
        </is>
      </c>
      <c r="B1489" s="19" t="n">
        <v>-3.103046185438918e-18</v>
      </c>
      <c r="C1489" s="19" t="n">
        <v>-0.4758147350784146</v>
      </c>
      <c r="D1489" s="19" t="n">
        <v>-0.4758147350784146</v>
      </c>
      <c r="E1489" s="19" t="n">
        <v>-0.4758147350784146</v>
      </c>
      <c r="F1489" s="19" t="n">
        <v>-0.4758147350784146</v>
      </c>
      <c r="G1489" s="19" t="n">
        <v>-0.4758147350784146</v>
      </c>
    </row>
    <row r="1490">
      <c r="A1490" s="3" t="inlineStr">
        <is>
          <t xml:space="preserve">  λ5</t>
        </is>
      </c>
      <c r="B1490" s="19" t="n">
        <v>-4.73478120115485e-16</v>
      </c>
      <c r="C1490" s="19" t="n">
        <v>-0.7831501395974247</v>
      </c>
      <c r="D1490" s="19" t="n">
        <v>-0.7831501395974247</v>
      </c>
      <c r="E1490" s="19" t="n">
        <v>-0.7831501395974247</v>
      </c>
      <c r="F1490" s="19" t="n">
        <v>-0.7831501395974247</v>
      </c>
      <c r="G1490" s="19" t="n">
        <v>-0.7831501395974247</v>
      </c>
    </row>
    <row r="1491">
      <c r="A1491" s="3" t="inlineStr">
        <is>
          <t xml:space="preserve">  λ6</t>
        </is>
      </c>
      <c r="B1491" s="19" t="n">
        <v>2.418258271157643e-17</v>
      </c>
      <c r="C1491" s="19" t="n">
        <v>-2.306783671319168e-17</v>
      </c>
      <c r="D1491" s="19" t="n">
        <v>-2.306783671319168e-17</v>
      </c>
      <c r="E1491" s="19" t="n">
        <v>-2.306783671319168e-17</v>
      </c>
      <c r="F1491" s="19" t="n">
        <v>-2.306783671319168e-17</v>
      </c>
      <c r="G1491" s="19" t="n">
        <v>-2.306783671319168e-17</v>
      </c>
    </row>
    <row r="1492">
      <c r="A1492" s="3" t="inlineStr">
        <is>
          <t>eigenvalues sorted desc (LARGE)</t>
        </is>
      </c>
    </row>
    <row r="1493">
      <c r="A1493" s="3" t="inlineStr">
        <is>
          <t xml:space="preserve">  λ(1)</t>
        </is>
      </c>
      <c r="B1493" s="19">
        <f>LARGE($B$1486:$B$1491,1)</f>
        <v/>
      </c>
      <c r="C1493" s="19">
        <f>LARGE($C$1486:$C$1491,1)</f>
        <v/>
      </c>
      <c r="D1493" s="19">
        <f>LARGE($D$1486:$D$1491,1)</f>
        <v/>
      </c>
      <c r="E1493" s="19">
        <f>LARGE($E$1486:$E$1491,1)</f>
        <v/>
      </c>
      <c r="F1493" s="19">
        <f>LARGE($F$1486:$F$1491,1)</f>
        <v/>
      </c>
      <c r="G1493" s="19">
        <f>LARGE($G$1486:$G$1491,1)</f>
        <v/>
      </c>
    </row>
    <row r="1494">
      <c r="A1494" s="3" t="inlineStr">
        <is>
          <t xml:space="preserve">  λ(2)</t>
        </is>
      </c>
      <c r="B1494" s="19">
        <f>LARGE($B$1486:$B$1491,2)</f>
        <v/>
      </c>
      <c r="C1494" s="19">
        <f>LARGE($C$1486:$C$1491,2)</f>
        <v/>
      </c>
      <c r="D1494" s="19">
        <f>LARGE($D$1486:$D$1491,2)</f>
        <v/>
      </c>
      <c r="E1494" s="19">
        <f>LARGE($E$1486:$E$1491,2)</f>
        <v/>
      </c>
      <c r="F1494" s="19">
        <f>LARGE($F$1486:$F$1491,2)</f>
        <v/>
      </c>
      <c r="G1494" s="19">
        <f>LARGE($G$1486:$G$1491,2)</f>
        <v/>
      </c>
    </row>
    <row r="1495">
      <c r="A1495" s="3" t="inlineStr">
        <is>
          <t xml:space="preserve">  λ(3)</t>
        </is>
      </c>
      <c r="B1495" s="19">
        <f>LARGE($B$1486:$B$1491,3)</f>
        <v/>
      </c>
      <c r="C1495" s="19">
        <f>LARGE($C$1486:$C$1491,3)</f>
        <v/>
      </c>
      <c r="D1495" s="19">
        <f>LARGE($D$1486:$D$1491,3)</f>
        <v/>
      </c>
      <c r="E1495" s="19">
        <f>LARGE($E$1486:$E$1491,3)</f>
        <v/>
      </c>
      <c r="F1495" s="19">
        <f>LARGE($F$1486:$F$1491,3)</f>
        <v/>
      </c>
      <c r="G1495" s="19">
        <f>LARGE($G$1486:$G$1491,3)</f>
        <v/>
      </c>
    </row>
    <row r="1496">
      <c r="A1496" s="3" t="inlineStr">
        <is>
          <t xml:space="preserve">  λ(4)</t>
        </is>
      </c>
      <c r="B1496" s="19">
        <f>LARGE($B$1486:$B$1491,4)</f>
        <v/>
      </c>
      <c r="C1496" s="19">
        <f>LARGE($C$1486:$C$1491,4)</f>
        <v/>
      </c>
      <c r="D1496" s="19">
        <f>LARGE($D$1486:$D$1491,4)</f>
        <v/>
      </c>
      <c r="E1496" s="19">
        <f>LARGE($E$1486:$E$1491,4)</f>
        <v/>
      </c>
      <c r="F1496" s="19">
        <f>LARGE($F$1486:$F$1491,4)</f>
        <v/>
      </c>
      <c r="G1496" s="19">
        <f>LARGE($G$1486:$G$1491,4)</f>
        <v/>
      </c>
    </row>
    <row r="1497">
      <c r="A1497" s="3" t="inlineStr">
        <is>
          <t xml:space="preserve">  λ(5)</t>
        </is>
      </c>
      <c r="B1497" s="19">
        <f>LARGE($B$1486:$B$1491,5)</f>
        <v/>
      </c>
      <c r="C1497" s="19">
        <f>LARGE($C$1486:$C$1491,5)</f>
        <v/>
      </c>
      <c r="D1497" s="19">
        <f>LARGE($D$1486:$D$1491,5)</f>
        <v/>
      </c>
      <c r="E1497" s="19">
        <f>LARGE($E$1486:$E$1491,5)</f>
        <v/>
      </c>
      <c r="F1497" s="19">
        <f>LARGE($F$1486:$F$1491,5)</f>
        <v/>
      </c>
      <c r="G1497" s="19">
        <f>LARGE($G$1486:$G$1491,5)</f>
        <v/>
      </c>
    </row>
    <row r="1498">
      <c r="A1498" s="3" t="inlineStr">
        <is>
          <t xml:space="preserve">  λ(6)</t>
        </is>
      </c>
      <c r="B1498" s="19">
        <f>LARGE($B$1486:$B$1491,6)</f>
        <v/>
      </c>
      <c r="C1498" s="19">
        <f>LARGE($C$1486:$C$1491,6)</f>
        <v/>
      </c>
      <c r="D1498" s="19">
        <f>LARGE($D$1486:$D$1491,6)</f>
        <v/>
      </c>
      <c r="E1498" s="19">
        <f>LARGE($E$1486:$E$1491,6)</f>
        <v/>
      </c>
      <c r="F1498" s="19">
        <f>LARGE($F$1486:$F$1491,6)</f>
        <v/>
      </c>
      <c r="G1498" s="19">
        <f>LARGE($G$1486:$G$1491,6)</f>
        <v/>
      </c>
    </row>
    <row r="1499">
      <c r="A1499" s="3" t="inlineStr">
        <is>
          <t>check: Σeig − trace (→0)</t>
        </is>
      </c>
      <c r="B1499" s="3">
        <f>ROUND(SUM($B$1486:$B$1491)-($B$1466+$C$1467+$D$1468+$E$1469+$F$1470+$G$1471),6)</f>
        <v/>
      </c>
      <c r="C1499" s="3">
        <f>ROUND(SUM($C$1486:$C$1491)-($I$1466+$J$1467+$K$1468+$L$1469+$M$1470+$N$1471),6)</f>
        <v/>
      </c>
      <c r="D1499" s="3">
        <f>ROUND(SUM($D$1486:$D$1491)-($P$1466+$Q$1467+$R$1468+$S$1469+$T$1470+$U$1471),6)</f>
        <v/>
      </c>
      <c r="E1499" s="3">
        <f>ROUND(SUM($E$1486:$E$1491)-($W$1466+$X$1467+$Y$1468+$Z$1469+$AA$1470+$AB$1471),6)</f>
        <v/>
      </c>
      <c r="F1499" s="3">
        <f>ROUND(SUM($F$1486:$F$1491)-($AD$1466+$AE$1467+$AF$1468+$AG$1469+$AH$1470+$AI$1471),6)</f>
        <v/>
      </c>
      <c r="G1499" s="3">
        <f>ROUND(SUM($G$1486:$G$1491)-($AK$1466+$AL$1467+$AM$1468+$AN$1469+$AO$1470+$AP$1471),6)</f>
        <v/>
      </c>
    </row>
    <row r="1500">
      <c r="A1500" s="3" t="inlineStr">
        <is>
          <t>check: Πeig − det (→0)</t>
        </is>
      </c>
      <c r="B1500" s="3">
        <f>ROUND(MDETERM($B$1466:$G$1471)-PRODUCT($B$1486:$B$1491),6)</f>
        <v/>
      </c>
      <c r="C1500" s="3">
        <f>ROUND(MDETERM($I$1466:$N$1471)-PRODUCT($C$1486:$C$1491),6)</f>
        <v/>
      </c>
      <c r="D1500" s="3">
        <f>ROUND(MDETERM($P$1466:$U$1471)-PRODUCT($D$1486:$D$1491),6)</f>
        <v/>
      </c>
      <c r="E1500" s="3">
        <f>ROUND(MDETERM($W$1466:$AB$1471)-PRODUCT($E$1486:$E$1491),6)</f>
        <v/>
      </c>
      <c r="F1500" s="3">
        <f>ROUND(MDETERM($AD$1466:$AI$1471)-PRODUCT($F$1486:$F$1491),6)</f>
        <v/>
      </c>
      <c r="G1500" s="3">
        <f>ROUND(MDETERM($AK$1466:$AP$1471)-PRODUCT($G$1486:$G$1491),6)</f>
        <v/>
      </c>
    </row>
    <row r="1501">
      <c r="A1501" s="3" t="inlineStr">
        <is>
          <t>complex eigenvalues?</t>
        </is>
      </c>
      <c r="B1501" s="3" t="inlineStr"/>
      <c r="C1501" s="3" t="inlineStr"/>
      <c r="D1501" s="3" t="inlineStr"/>
      <c r="E1501" s="3" t="inlineStr"/>
      <c r="F1501" s="3" t="inlineStr"/>
      <c r="G1501" s="3" t="inlineStr"/>
    </row>
    <row r="1502">
      <c r="A1502" s="3" t="inlineStr">
        <is>
          <t>check: det(M − λᵢI) per sorted λ (→0)</t>
        </is>
      </c>
    </row>
    <row r="1503">
      <c r="A1503" s="3" t="inlineStr">
        <is>
          <t xml:space="preserve">  det(M − λ(1)I)</t>
        </is>
      </c>
      <c r="B1503" s="3">
        <f t="array" ref="B1503">ROUND(MDETERM($B$1466:$G$1471-$B$1493*MUNIT(6)),6)</f>
        <v/>
      </c>
      <c r="C1503" s="3">
        <f t="array" ref="C1503">ROUND(MDETERM($I$1466:$N$1471-$C$1493*MUNIT(6)),6)</f>
        <v/>
      </c>
      <c r="D1503" s="3">
        <f t="array" ref="D1503">ROUND(MDETERM($P$1466:$U$1471-$D$1493*MUNIT(6)),6)</f>
        <v/>
      </c>
      <c r="E1503" s="3">
        <f t="array" ref="E1503">ROUND(MDETERM($W$1466:$AB$1471-$E$1493*MUNIT(6)),6)</f>
        <v/>
      </c>
      <c r="F1503" s="3">
        <f t="array" ref="F1503">ROUND(MDETERM($AD$1466:$AI$1471-$F$1493*MUNIT(6)),6)</f>
        <v/>
      </c>
      <c r="G1503" s="3">
        <f t="array" ref="G1503">ROUND(MDETERM($AK$1466:$AP$1471-$G$1493*MUNIT(6)),6)</f>
        <v/>
      </c>
    </row>
    <row r="1504">
      <c r="A1504" s="3" t="inlineStr">
        <is>
          <t xml:space="preserve">  det(M − λ(2)I)</t>
        </is>
      </c>
      <c r="B1504" s="3">
        <f t="array" ref="B1504">ROUND(MDETERM($B$1466:$G$1471-$B$1494*MUNIT(6)),6)</f>
        <v/>
      </c>
      <c r="C1504" s="3">
        <f t="array" ref="C1504">ROUND(MDETERM($I$1466:$N$1471-$C$1494*MUNIT(6)),6)</f>
        <v/>
      </c>
      <c r="D1504" s="3">
        <f t="array" ref="D1504">ROUND(MDETERM($P$1466:$U$1471-$D$1494*MUNIT(6)),6)</f>
        <v/>
      </c>
      <c r="E1504" s="3">
        <f t="array" ref="E1504">ROUND(MDETERM($W$1466:$AB$1471-$E$1494*MUNIT(6)),6)</f>
        <v/>
      </c>
      <c r="F1504" s="3">
        <f t="array" ref="F1504">ROUND(MDETERM($AD$1466:$AI$1471-$F$1494*MUNIT(6)),6)</f>
        <v/>
      </c>
      <c r="G1504" s="3">
        <f t="array" ref="G1504">ROUND(MDETERM($AK$1466:$AP$1471-$G$1494*MUNIT(6)),6)</f>
        <v/>
      </c>
    </row>
    <row r="1505">
      <c r="A1505" s="3" t="inlineStr">
        <is>
          <t xml:space="preserve">  det(M − λ(3)I)</t>
        </is>
      </c>
      <c r="B1505" s="3">
        <f t="array" ref="B1505">ROUND(MDETERM($B$1466:$G$1471-$B$1495*MUNIT(6)),6)</f>
        <v/>
      </c>
      <c r="C1505" s="3">
        <f t="array" ref="C1505">ROUND(MDETERM($I$1466:$N$1471-$C$1495*MUNIT(6)),6)</f>
        <v/>
      </c>
      <c r="D1505" s="3">
        <f t="array" ref="D1505">ROUND(MDETERM($P$1466:$U$1471-$D$1495*MUNIT(6)),6)</f>
        <v/>
      </c>
      <c r="E1505" s="3">
        <f t="array" ref="E1505">ROUND(MDETERM($W$1466:$AB$1471-$E$1495*MUNIT(6)),6)</f>
        <v/>
      </c>
      <c r="F1505" s="3">
        <f t="array" ref="F1505">ROUND(MDETERM($AD$1466:$AI$1471-$F$1495*MUNIT(6)),6)</f>
        <v/>
      </c>
      <c r="G1505" s="3">
        <f t="array" ref="G1505">ROUND(MDETERM($AK$1466:$AP$1471-$G$1495*MUNIT(6)),6)</f>
        <v/>
      </c>
    </row>
    <row r="1506">
      <c r="A1506" s="3" t="inlineStr">
        <is>
          <t xml:space="preserve">  det(M − λ(4)I)</t>
        </is>
      </c>
      <c r="B1506" s="3">
        <f t="array" ref="B1506">ROUND(MDETERM($B$1466:$G$1471-$B$1496*MUNIT(6)),6)</f>
        <v/>
      </c>
      <c r="C1506" s="3">
        <f t="array" ref="C1506">ROUND(MDETERM($I$1466:$N$1471-$C$1496*MUNIT(6)),6)</f>
        <v/>
      </c>
      <c r="D1506" s="3">
        <f t="array" ref="D1506">ROUND(MDETERM($P$1466:$U$1471-$D$1496*MUNIT(6)),6)</f>
        <v/>
      </c>
      <c r="E1506" s="3">
        <f t="array" ref="E1506">ROUND(MDETERM($W$1466:$AB$1471-$E$1496*MUNIT(6)),6)</f>
        <v/>
      </c>
      <c r="F1506" s="3">
        <f t="array" ref="F1506">ROUND(MDETERM($AD$1466:$AI$1471-$F$1496*MUNIT(6)),6)</f>
        <v/>
      </c>
      <c r="G1506" s="3">
        <f t="array" ref="G1506">ROUND(MDETERM($AK$1466:$AP$1471-$G$1496*MUNIT(6)),6)</f>
        <v/>
      </c>
    </row>
    <row r="1507">
      <c r="A1507" s="3" t="inlineStr">
        <is>
          <t xml:space="preserve">  det(M − λ(5)I)</t>
        </is>
      </c>
      <c r="B1507" s="3">
        <f t="array" ref="B1507">ROUND(MDETERM($B$1466:$G$1471-$B$1497*MUNIT(6)),6)</f>
        <v/>
      </c>
      <c r="C1507" s="3">
        <f t="array" ref="C1507">ROUND(MDETERM($I$1466:$N$1471-$C$1497*MUNIT(6)),6)</f>
        <v/>
      </c>
      <c r="D1507" s="3">
        <f t="array" ref="D1507">ROUND(MDETERM($P$1466:$U$1471-$D$1497*MUNIT(6)),6)</f>
        <v/>
      </c>
      <c r="E1507" s="3">
        <f t="array" ref="E1507">ROUND(MDETERM($W$1466:$AB$1471-$E$1497*MUNIT(6)),6)</f>
        <v/>
      </c>
      <c r="F1507" s="3">
        <f t="array" ref="F1507">ROUND(MDETERM($AD$1466:$AI$1471-$F$1497*MUNIT(6)),6)</f>
        <v/>
      </c>
      <c r="G1507" s="3">
        <f t="array" ref="G1507">ROUND(MDETERM($AK$1466:$AP$1471-$G$1497*MUNIT(6)),6)</f>
        <v/>
      </c>
    </row>
    <row r="1508">
      <c r="A1508" s="3" t="inlineStr">
        <is>
          <t xml:space="preserve">  det(M − λ(6)I)</t>
        </is>
      </c>
      <c r="B1508" s="3">
        <f t="array" ref="B1508">ROUND(MDETERM($B$1466:$G$1471-$B$1498*MUNIT(6)),6)</f>
        <v/>
      </c>
      <c r="C1508" s="3">
        <f t="array" ref="C1508">ROUND(MDETERM($I$1466:$N$1471-$C$1498*MUNIT(6)),6)</f>
        <v/>
      </c>
      <c r="D1508" s="3">
        <f t="array" ref="D1508">ROUND(MDETERM($P$1466:$U$1471-$D$1498*MUNIT(6)),6)</f>
        <v/>
      </c>
      <c r="E1508" s="3">
        <f t="array" ref="E1508">ROUND(MDETERM($W$1466:$AB$1471-$E$1498*MUNIT(6)),6)</f>
        <v/>
      </c>
      <c r="F1508" s="3">
        <f t="array" ref="F1508">ROUND(MDETERM($AD$1466:$AI$1471-$F$1498*MUNIT(6)),6)</f>
        <v/>
      </c>
      <c r="G1508" s="3">
        <f t="array" ref="G1508">ROUND(MDETERM($AK$1466:$AP$1471-$G$1498*MUNIT(6)),6)</f>
        <v/>
      </c>
    </row>
    <row r="1512" ht="16" customHeight="1">
      <c r="A1512" s="14" t="inlineStr">
        <is>
          <t>RAG R1-R2-R3 | mixtral:8x22b</t>
        </is>
      </c>
      <c r="B1512" s="9" t="inlineStr">
        <is>
          <t>run 1 (raw, pasted)</t>
        </is>
      </c>
      <c r="I1512" s="9" t="inlineStr">
        <is>
          <t>run 2 (raw, pasted)</t>
        </is>
      </c>
      <c r="P1512" s="9" t="inlineStr">
        <is>
          <t>run 3 (raw, pasted)</t>
        </is>
      </c>
      <c r="W1512" s="9" t="inlineStr">
        <is>
          <t>run 4 (raw, pasted)</t>
        </is>
      </c>
      <c r="AD1512" s="9" t="inlineStr">
        <is>
          <t>run 5 (raw, pasted)</t>
        </is>
      </c>
      <c r="AK1512" s="9" t="inlineStr">
        <is>
          <t>Step2 average matrix (formula)</t>
        </is>
      </c>
      <c r="AR1512" s="9" t="inlineStr">
        <is>
          <t>ground truth (reference)</t>
        </is>
      </c>
    </row>
    <row r="1513" ht="60" customHeight="1">
      <c r="B1513" s="15" t="inlineStr">
        <is>
          <t>Spacecraft</t>
        </is>
      </c>
      <c r="C1513" s="15" t="inlineStr">
        <is>
          <t>Guidance, Navigation, and Control (GNC) Subsystem</t>
        </is>
      </c>
      <c r="D1513" s="15" t="inlineStr">
        <is>
          <t>Propulsion Subsystem</t>
        </is>
      </c>
      <c r="E1513" s="15" t="inlineStr">
        <is>
          <t>Power Subsystem</t>
        </is>
      </c>
      <c r="F1513" s="15" t="inlineStr">
        <is>
          <t>Reaction Wheel</t>
        </is>
      </c>
      <c r="G1513" s="15" t="inlineStr">
        <is>
          <t>GNC Software</t>
        </is>
      </c>
      <c r="I1513" s="15" t="inlineStr">
        <is>
          <t>Spacecraft</t>
        </is>
      </c>
      <c r="J1513" s="15" t="inlineStr">
        <is>
          <t>Guidance, Navigation, and Control (GNC) Subsystem</t>
        </is>
      </c>
      <c r="K1513" s="15" t="inlineStr">
        <is>
          <t>Propulsion Subsystem</t>
        </is>
      </c>
      <c r="L1513" s="15" t="inlineStr">
        <is>
          <t>Power Subsystem</t>
        </is>
      </c>
      <c r="M1513" s="15" t="inlineStr">
        <is>
          <t>Reaction Wheel</t>
        </is>
      </c>
      <c r="N1513" s="15" t="inlineStr">
        <is>
          <t>GNC Software</t>
        </is>
      </c>
      <c r="P1513" s="15" t="inlineStr">
        <is>
          <t>Spacecraft</t>
        </is>
      </c>
      <c r="Q1513" s="15" t="inlineStr">
        <is>
          <t>Guidance, Navigation, and Control (GNC) Subsystem</t>
        </is>
      </c>
      <c r="R1513" s="15" t="inlineStr">
        <is>
          <t>Propulsion Subsystem</t>
        </is>
      </c>
      <c r="S1513" s="15" t="inlineStr">
        <is>
          <t>Power Subsystem</t>
        </is>
      </c>
      <c r="T1513" s="15" t="inlineStr">
        <is>
          <t>Reaction Wheel</t>
        </is>
      </c>
      <c r="U1513" s="15" t="inlineStr">
        <is>
          <t>GNC Software</t>
        </is>
      </c>
      <c r="W1513" s="15" t="inlineStr">
        <is>
          <t>Spacecraft</t>
        </is>
      </c>
      <c r="X1513" s="15" t="inlineStr">
        <is>
          <t>Guidance, Navigation, and Control (GNC) Subsystem</t>
        </is>
      </c>
      <c r="Y1513" s="15" t="inlineStr">
        <is>
          <t>Propulsion Subsystem</t>
        </is>
      </c>
      <c r="Z1513" s="15" t="inlineStr">
        <is>
          <t>Power Subsystem</t>
        </is>
      </c>
      <c r="AA1513" s="15" t="inlineStr">
        <is>
          <t>Reaction Wheel</t>
        </is>
      </c>
      <c r="AB1513" s="15" t="inlineStr">
        <is>
          <t>GNC Software</t>
        </is>
      </c>
      <c r="AD1513" s="15" t="inlineStr">
        <is>
          <t>Spacecraft</t>
        </is>
      </c>
      <c r="AE1513" s="15" t="inlineStr">
        <is>
          <t>Guidance, Navigation, and Control (GNC) Subsystem</t>
        </is>
      </c>
      <c r="AF1513" s="15" t="inlineStr">
        <is>
          <t>Propulsion Subsystem</t>
        </is>
      </c>
      <c r="AG1513" s="15" t="inlineStr">
        <is>
          <t>Power Subsystem</t>
        </is>
      </c>
      <c r="AH1513" s="15" t="inlineStr">
        <is>
          <t>Reaction Wheel</t>
        </is>
      </c>
      <c r="AI1513" s="15" t="inlineStr">
        <is>
          <t>GNC Software</t>
        </is>
      </c>
      <c r="AK1513" s="15" t="inlineStr">
        <is>
          <t>Spacecraft</t>
        </is>
      </c>
      <c r="AL1513" s="15" t="inlineStr">
        <is>
          <t>Guidance, Navigation, and Control (GNC) Subsystem</t>
        </is>
      </c>
      <c r="AM1513" s="15" t="inlineStr">
        <is>
          <t>Propulsion Subsystem</t>
        </is>
      </c>
      <c r="AN1513" s="15" t="inlineStr">
        <is>
          <t>Power Subsystem</t>
        </is>
      </c>
      <c r="AO1513" s="15" t="inlineStr">
        <is>
          <t>Reaction Wheel</t>
        </is>
      </c>
      <c r="AP1513" s="15" t="inlineStr">
        <is>
          <t>GNC Software</t>
        </is>
      </c>
    </row>
    <row r="1514">
      <c r="A1514" s="3" t="inlineStr">
        <is>
          <t>Spacecraft</t>
        </is>
      </c>
      <c r="B1514" s="8" t="n">
        <v>1</v>
      </c>
      <c r="C1514" s="8" t="n">
        <v>1</v>
      </c>
      <c r="D1514" s="8" t="n">
        <v>1</v>
      </c>
      <c r="E1514" s="8" t="n">
        <v>1</v>
      </c>
      <c r="F1514" s="8" t="n">
        <v>1</v>
      </c>
      <c r="G1514" s="8" t="n">
        <v>1</v>
      </c>
      <c r="I1514" s="8" t="n">
        <v>1</v>
      </c>
      <c r="J1514" s="8" t="n">
        <v>1</v>
      </c>
      <c r="K1514" s="8" t="n">
        <v>1</v>
      </c>
      <c r="L1514" s="8" t="n">
        <v>1</v>
      </c>
      <c r="M1514" s="8" t="n">
        <v>1</v>
      </c>
      <c r="N1514" s="8" t="n">
        <v>1</v>
      </c>
      <c r="P1514" s="8" t="n">
        <v>1</v>
      </c>
      <c r="Q1514" s="8" t="n">
        <v>1</v>
      </c>
      <c r="R1514" s="8" t="n">
        <v>1</v>
      </c>
      <c r="S1514" s="8" t="n">
        <v>1</v>
      </c>
      <c r="T1514" s="8" t="n">
        <v>1</v>
      </c>
      <c r="U1514" s="8" t="n">
        <v>1</v>
      </c>
      <c r="W1514" s="8" t="n">
        <v>1</v>
      </c>
      <c r="X1514" s="8" t="n">
        <v>1</v>
      </c>
      <c r="Y1514" s="8" t="n">
        <v>1</v>
      </c>
      <c r="Z1514" s="8" t="n">
        <v>1</v>
      </c>
      <c r="AA1514" s="8" t="n">
        <v>1</v>
      </c>
      <c r="AB1514" s="8" t="n">
        <v>1</v>
      </c>
      <c r="AD1514" s="8" t="n">
        <v>1</v>
      </c>
      <c r="AE1514" s="8" t="n">
        <v>1</v>
      </c>
      <c r="AF1514" s="8" t="n">
        <v>1</v>
      </c>
      <c r="AG1514" s="8" t="n">
        <v>1</v>
      </c>
      <c r="AH1514" s="8" t="n">
        <v>1</v>
      </c>
      <c r="AI1514" s="8" t="n">
        <v>1</v>
      </c>
      <c r="AK1514" s="8">
        <f>IF(($B$1514&lt;&gt;2)+($I$1514&lt;&gt;2)+($P$1514&lt;&gt;2)+($W$1514&lt;&gt;2)+($AD$1514&lt;&gt;2)=0,2,IF((($B$1514&lt;&gt;2)*$B$1514+($I$1514&lt;&gt;2)*$I$1514+($P$1514&lt;&gt;2)*$P$1514+($W$1514&lt;&gt;2)*$W$1514+($AD$1514&lt;&gt;2)*$AD$1514)/(($B$1514&lt;&gt;2)+($I$1514&lt;&gt;2)+($P$1514&lt;&gt;2)+($W$1514&lt;&gt;2)+($AD$1514&lt;&gt;2))&gt;=0.5,1,0))</f>
        <v/>
      </c>
      <c r="AL1514" s="8">
        <f>IF(($C$1514&lt;&gt;2)+($J$1514&lt;&gt;2)+($Q$1514&lt;&gt;2)+($X$1514&lt;&gt;2)+($AE$1514&lt;&gt;2)=0,2,IF((($C$1514&lt;&gt;2)*$C$1514+($J$1514&lt;&gt;2)*$J$1514+($Q$1514&lt;&gt;2)*$Q$1514+($X$1514&lt;&gt;2)*$X$1514+($AE$1514&lt;&gt;2)*$AE$1514)/(($C$1514&lt;&gt;2)+($J$1514&lt;&gt;2)+($Q$1514&lt;&gt;2)+($X$1514&lt;&gt;2)+($AE$1514&lt;&gt;2))&gt;=0.5,1,0))</f>
        <v/>
      </c>
      <c r="AM1514" s="8">
        <f>IF(($D$1514&lt;&gt;2)+($K$1514&lt;&gt;2)+($R$1514&lt;&gt;2)+($Y$1514&lt;&gt;2)+($AF$1514&lt;&gt;2)=0,2,IF((($D$1514&lt;&gt;2)*$D$1514+($K$1514&lt;&gt;2)*$K$1514+($R$1514&lt;&gt;2)*$R$1514+($Y$1514&lt;&gt;2)*$Y$1514+($AF$1514&lt;&gt;2)*$AF$1514)/(($D$1514&lt;&gt;2)+($K$1514&lt;&gt;2)+($R$1514&lt;&gt;2)+($Y$1514&lt;&gt;2)+($AF$1514&lt;&gt;2))&gt;=0.5,1,0))</f>
        <v/>
      </c>
      <c r="AN1514" s="8">
        <f>IF(($E$1514&lt;&gt;2)+($L$1514&lt;&gt;2)+($S$1514&lt;&gt;2)+($Z$1514&lt;&gt;2)+($AG$1514&lt;&gt;2)=0,2,IF((($E$1514&lt;&gt;2)*$E$1514+($L$1514&lt;&gt;2)*$L$1514+($S$1514&lt;&gt;2)*$S$1514+($Z$1514&lt;&gt;2)*$Z$1514+($AG$1514&lt;&gt;2)*$AG$1514)/(($E$1514&lt;&gt;2)+($L$1514&lt;&gt;2)+($S$1514&lt;&gt;2)+($Z$1514&lt;&gt;2)+($AG$1514&lt;&gt;2))&gt;=0.5,1,0))</f>
        <v/>
      </c>
      <c r="AO1514" s="8">
        <f>IF(($F$1514&lt;&gt;2)+($M$1514&lt;&gt;2)+($T$1514&lt;&gt;2)+($AA$1514&lt;&gt;2)+($AH$1514&lt;&gt;2)=0,2,IF((($F$1514&lt;&gt;2)*$F$1514+($M$1514&lt;&gt;2)*$M$1514+($T$1514&lt;&gt;2)*$T$1514+($AA$1514&lt;&gt;2)*$AA$1514+($AH$1514&lt;&gt;2)*$AH$1514)/(($F$1514&lt;&gt;2)+($M$1514&lt;&gt;2)+($T$1514&lt;&gt;2)+($AA$1514&lt;&gt;2)+($AH$1514&lt;&gt;2))&gt;=0.5,1,0))</f>
        <v/>
      </c>
      <c r="AP1514" s="8">
        <f>IF(($G$1514&lt;&gt;2)+($N$1514&lt;&gt;2)+($U$1514&lt;&gt;2)+($AB$1514&lt;&gt;2)+($AI$1514&lt;&gt;2)=0,2,IF((($G$1514&lt;&gt;2)*$G$1514+($N$1514&lt;&gt;2)*$N$1514+($U$1514&lt;&gt;2)*$U$1514+($AB$1514&lt;&gt;2)*$AB$1514+($AI$1514&lt;&gt;2)*$AI$1514)/(($G$1514&lt;&gt;2)+($N$1514&lt;&gt;2)+($U$1514&lt;&gt;2)+($AB$1514&lt;&gt;2)+($AI$1514&lt;&gt;2))&gt;=0.5,1,0))</f>
        <v/>
      </c>
      <c r="AR1514" s="16">
        <f>'Ground truth'!$B$3</f>
        <v/>
      </c>
      <c r="AS1514" s="16">
        <f>'Ground truth'!$C$3</f>
        <v/>
      </c>
      <c r="AT1514" s="16">
        <f>'Ground truth'!$D$3</f>
        <v/>
      </c>
      <c r="AU1514" s="16">
        <f>'Ground truth'!$E$3</f>
        <v/>
      </c>
      <c r="AV1514" s="16">
        <f>'Ground truth'!$F$3</f>
        <v/>
      </c>
      <c r="AW1514" s="16">
        <f>'Ground truth'!$G$3</f>
        <v/>
      </c>
    </row>
    <row r="1515">
      <c r="A1515" s="3" t="inlineStr">
        <is>
          <t>Guidance, Navigation, and Control (GNC) Subsystem</t>
        </is>
      </c>
      <c r="B1515" s="8" t="n">
        <v>1</v>
      </c>
      <c r="C1515" s="8" t="n">
        <v>1</v>
      </c>
      <c r="D1515" s="8" t="n">
        <v>1</v>
      </c>
      <c r="E1515" s="8" t="n">
        <v>1</v>
      </c>
      <c r="F1515" s="8" t="n">
        <v>1</v>
      </c>
      <c r="G1515" s="8" t="n">
        <v>1</v>
      </c>
      <c r="I1515" s="8" t="n">
        <v>1</v>
      </c>
      <c r="J1515" s="8" t="n">
        <v>1</v>
      </c>
      <c r="K1515" s="8" t="n">
        <v>1</v>
      </c>
      <c r="L1515" s="8" t="n">
        <v>1</v>
      </c>
      <c r="M1515" s="8" t="n">
        <v>1</v>
      </c>
      <c r="N1515" s="8" t="n">
        <v>1</v>
      </c>
      <c r="P1515" s="8" t="n">
        <v>1</v>
      </c>
      <c r="Q1515" s="8" t="n">
        <v>1</v>
      </c>
      <c r="R1515" s="8" t="n">
        <v>1</v>
      </c>
      <c r="S1515" s="8" t="n">
        <v>1</v>
      </c>
      <c r="T1515" s="8" t="n">
        <v>1</v>
      </c>
      <c r="U1515" s="8" t="n">
        <v>1</v>
      </c>
      <c r="W1515" s="8" t="n">
        <v>1</v>
      </c>
      <c r="X1515" s="8" t="n">
        <v>1</v>
      </c>
      <c r="Y1515" s="8" t="n">
        <v>1</v>
      </c>
      <c r="Z1515" s="8" t="n">
        <v>1</v>
      </c>
      <c r="AA1515" s="8" t="n">
        <v>1</v>
      </c>
      <c r="AB1515" s="8" t="n">
        <v>1</v>
      </c>
      <c r="AD1515" s="8" t="n">
        <v>1</v>
      </c>
      <c r="AE1515" s="8" t="n">
        <v>1</v>
      </c>
      <c r="AF1515" s="8" t="n">
        <v>1</v>
      </c>
      <c r="AG1515" s="8" t="n">
        <v>1</v>
      </c>
      <c r="AH1515" s="8" t="n">
        <v>1</v>
      </c>
      <c r="AI1515" s="8" t="n">
        <v>1</v>
      </c>
      <c r="AK1515" s="8">
        <f>IF(($B$1515&lt;&gt;2)+($I$1515&lt;&gt;2)+($P$1515&lt;&gt;2)+($W$1515&lt;&gt;2)+($AD$1515&lt;&gt;2)=0,2,IF((($B$1515&lt;&gt;2)*$B$1515+($I$1515&lt;&gt;2)*$I$1515+($P$1515&lt;&gt;2)*$P$1515+($W$1515&lt;&gt;2)*$W$1515+($AD$1515&lt;&gt;2)*$AD$1515)/(($B$1515&lt;&gt;2)+($I$1515&lt;&gt;2)+($P$1515&lt;&gt;2)+($W$1515&lt;&gt;2)+($AD$1515&lt;&gt;2))&gt;=0.5,1,0))</f>
        <v/>
      </c>
      <c r="AL1515" s="8">
        <f>IF(($C$1515&lt;&gt;2)+($J$1515&lt;&gt;2)+($Q$1515&lt;&gt;2)+($X$1515&lt;&gt;2)+($AE$1515&lt;&gt;2)=0,2,IF((($C$1515&lt;&gt;2)*$C$1515+($J$1515&lt;&gt;2)*$J$1515+($Q$1515&lt;&gt;2)*$Q$1515+($X$1515&lt;&gt;2)*$X$1515+($AE$1515&lt;&gt;2)*$AE$1515)/(($C$1515&lt;&gt;2)+($J$1515&lt;&gt;2)+($Q$1515&lt;&gt;2)+($X$1515&lt;&gt;2)+($AE$1515&lt;&gt;2))&gt;=0.5,1,0))</f>
        <v/>
      </c>
      <c r="AM1515" s="8">
        <f>IF(($D$1515&lt;&gt;2)+($K$1515&lt;&gt;2)+($R$1515&lt;&gt;2)+($Y$1515&lt;&gt;2)+($AF$1515&lt;&gt;2)=0,2,IF((($D$1515&lt;&gt;2)*$D$1515+($K$1515&lt;&gt;2)*$K$1515+($R$1515&lt;&gt;2)*$R$1515+($Y$1515&lt;&gt;2)*$Y$1515+($AF$1515&lt;&gt;2)*$AF$1515)/(($D$1515&lt;&gt;2)+($K$1515&lt;&gt;2)+($R$1515&lt;&gt;2)+($Y$1515&lt;&gt;2)+($AF$1515&lt;&gt;2))&gt;=0.5,1,0))</f>
        <v/>
      </c>
      <c r="AN1515" s="8">
        <f>IF(($E$1515&lt;&gt;2)+($L$1515&lt;&gt;2)+($S$1515&lt;&gt;2)+($Z$1515&lt;&gt;2)+($AG$1515&lt;&gt;2)=0,2,IF((($E$1515&lt;&gt;2)*$E$1515+($L$1515&lt;&gt;2)*$L$1515+($S$1515&lt;&gt;2)*$S$1515+($Z$1515&lt;&gt;2)*$Z$1515+($AG$1515&lt;&gt;2)*$AG$1515)/(($E$1515&lt;&gt;2)+($L$1515&lt;&gt;2)+($S$1515&lt;&gt;2)+($Z$1515&lt;&gt;2)+($AG$1515&lt;&gt;2))&gt;=0.5,1,0))</f>
        <v/>
      </c>
      <c r="AO1515" s="8">
        <f>IF(($F$1515&lt;&gt;2)+($M$1515&lt;&gt;2)+($T$1515&lt;&gt;2)+($AA$1515&lt;&gt;2)+($AH$1515&lt;&gt;2)=0,2,IF((($F$1515&lt;&gt;2)*$F$1515+($M$1515&lt;&gt;2)*$M$1515+($T$1515&lt;&gt;2)*$T$1515+($AA$1515&lt;&gt;2)*$AA$1515+($AH$1515&lt;&gt;2)*$AH$1515)/(($F$1515&lt;&gt;2)+($M$1515&lt;&gt;2)+($T$1515&lt;&gt;2)+($AA$1515&lt;&gt;2)+($AH$1515&lt;&gt;2))&gt;=0.5,1,0))</f>
        <v/>
      </c>
      <c r="AP1515" s="8">
        <f>IF(($G$1515&lt;&gt;2)+($N$1515&lt;&gt;2)+($U$1515&lt;&gt;2)+($AB$1515&lt;&gt;2)+($AI$1515&lt;&gt;2)=0,2,IF((($G$1515&lt;&gt;2)*$G$1515+($N$1515&lt;&gt;2)*$N$1515+($U$1515&lt;&gt;2)*$U$1515+($AB$1515&lt;&gt;2)*$AB$1515+($AI$1515&lt;&gt;2)*$AI$1515)/(($G$1515&lt;&gt;2)+($N$1515&lt;&gt;2)+($U$1515&lt;&gt;2)+($AB$1515&lt;&gt;2)+($AI$1515&lt;&gt;2))&gt;=0.5,1,0))</f>
        <v/>
      </c>
      <c r="AR1515" s="16">
        <f>'Ground truth'!$B$4</f>
        <v/>
      </c>
      <c r="AS1515" s="16">
        <f>'Ground truth'!$C$4</f>
        <v/>
      </c>
      <c r="AT1515" s="16">
        <f>'Ground truth'!$D$4</f>
        <v/>
      </c>
      <c r="AU1515" s="16">
        <f>'Ground truth'!$E$4</f>
        <v/>
      </c>
      <c r="AV1515" s="16">
        <f>'Ground truth'!$F$4</f>
        <v/>
      </c>
      <c r="AW1515" s="16">
        <f>'Ground truth'!$G$4</f>
        <v/>
      </c>
    </row>
    <row r="1516">
      <c r="A1516" s="3" t="inlineStr">
        <is>
          <t>Propulsion Subsystem</t>
        </is>
      </c>
      <c r="B1516" s="8" t="n">
        <v>1</v>
      </c>
      <c r="C1516" s="8" t="n">
        <v>1</v>
      </c>
      <c r="D1516" s="8" t="n">
        <v>1</v>
      </c>
      <c r="E1516" s="8" t="n">
        <v>0</v>
      </c>
      <c r="F1516" s="8" t="n">
        <v>0</v>
      </c>
      <c r="G1516" s="8" t="n">
        <v>0</v>
      </c>
      <c r="I1516" s="8" t="n">
        <v>1</v>
      </c>
      <c r="J1516" s="8" t="n">
        <v>1</v>
      </c>
      <c r="K1516" s="8" t="n">
        <v>1</v>
      </c>
      <c r="L1516" s="8" t="n">
        <v>0</v>
      </c>
      <c r="M1516" s="8" t="n">
        <v>0</v>
      </c>
      <c r="N1516" s="8" t="n">
        <v>0</v>
      </c>
      <c r="P1516" s="8" t="n">
        <v>1</v>
      </c>
      <c r="Q1516" s="8" t="n">
        <v>1</v>
      </c>
      <c r="R1516" s="8" t="n">
        <v>1</v>
      </c>
      <c r="S1516" s="8" t="n">
        <v>0</v>
      </c>
      <c r="T1516" s="8" t="n">
        <v>0</v>
      </c>
      <c r="U1516" s="8" t="n">
        <v>0</v>
      </c>
      <c r="W1516" s="8" t="n">
        <v>1</v>
      </c>
      <c r="X1516" s="8" t="n">
        <v>1</v>
      </c>
      <c r="Y1516" s="8" t="n">
        <v>1</v>
      </c>
      <c r="Z1516" s="8" t="n">
        <v>0</v>
      </c>
      <c r="AA1516" s="8" t="n">
        <v>0</v>
      </c>
      <c r="AB1516" s="8" t="n">
        <v>0</v>
      </c>
      <c r="AD1516" s="8" t="n">
        <v>1</v>
      </c>
      <c r="AE1516" s="8" t="n">
        <v>1</v>
      </c>
      <c r="AF1516" s="8" t="n">
        <v>1</v>
      </c>
      <c r="AG1516" s="8" t="n">
        <v>0</v>
      </c>
      <c r="AH1516" s="8" t="n">
        <v>0</v>
      </c>
      <c r="AI1516" s="8" t="n">
        <v>0</v>
      </c>
      <c r="AK1516" s="8">
        <f>IF(($B$1516&lt;&gt;2)+($I$1516&lt;&gt;2)+($P$1516&lt;&gt;2)+($W$1516&lt;&gt;2)+($AD$1516&lt;&gt;2)=0,2,IF((($B$1516&lt;&gt;2)*$B$1516+($I$1516&lt;&gt;2)*$I$1516+($P$1516&lt;&gt;2)*$P$1516+($W$1516&lt;&gt;2)*$W$1516+($AD$1516&lt;&gt;2)*$AD$1516)/(($B$1516&lt;&gt;2)+($I$1516&lt;&gt;2)+($P$1516&lt;&gt;2)+($W$1516&lt;&gt;2)+($AD$1516&lt;&gt;2))&gt;=0.5,1,0))</f>
        <v/>
      </c>
      <c r="AL1516" s="8">
        <f>IF(($C$1516&lt;&gt;2)+($J$1516&lt;&gt;2)+($Q$1516&lt;&gt;2)+($X$1516&lt;&gt;2)+($AE$1516&lt;&gt;2)=0,2,IF((($C$1516&lt;&gt;2)*$C$1516+($J$1516&lt;&gt;2)*$J$1516+($Q$1516&lt;&gt;2)*$Q$1516+($X$1516&lt;&gt;2)*$X$1516+($AE$1516&lt;&gt;2)*$AE$1516)/(($C$1516&lt;&gt;2)+($J$1516&lt;&gt;2)+($Q$1516&lt;&gt;2)+($X$1516&lt;&gt;2)+($AE$1516&lt;&gt;2))&gt;=0.5,1,0))</f>
        <v/>
      </c>
      <c r="AM1516" s="8">
        <f>IF(($D$1516&lt;&gt;2)+($K$1516&lt;&gt;2)+($R$1516&lt;&gt;2)+($Y$1516&lt;&gt;2)+($AF$1516&lt;&gt;2)=0,2,IF((($D$1516&lt;&gt;2)*$D$1516+($K$1516&lt;&gt;2)*$K$1516+($R$1516&lt;&gt;2)*$R$1516+($Y$1516&lt;&gt;2)*$Y$1516+($AF$1516&lt;&gt;2)*$AF$1516)/(($D$1516&lt;&gt;2)+($K$1516&lt;&gt;2)+($R$1516&lt;&gt;2)+($Y$1516&lt;&gt;2)+($AF$1516&lt;&gt;2))&gt;=0.5,1,0))</f>
        <v/>
      </c>
      <c r="AN1516" s="8">
        <f>IF(($E$1516&lt;&gt;2)+($L$1516&lt;&gt;2)+($S$1516&lt;&gt;2)+($Z$1516&lt;&gt;2)+($AG$1516&lt;&gt;2)=0,2,IF((($E$1516&lt;&gt;2)*$E$1516+($L$1516&lt;&gt;2)*$L$1516+($S$1516&lt;&gt;2)*$S$1516+($Z$1516&lt;&gt;2)*$Z$1516+($AG$1516&lt;&gt;2)*$AG$1516)/(($E$1516&lt;&gt;2)+($L$1516&lt;&gt;2)+($S$1516&lt;&gt;2)+($Z$1516&lt;&gt;2)+($AG$1516&lt;&gt;2))&gt;=0.5,1,0))</f>
        <v/>
      </c>
      <c r="AO1516" s="8">
        <f>IF(($F$1516&lt;&gt;2)+($M$1516&lt;&gt;2)+($T$1516&lt;&gt;2)+($AA$1516&lt;&gt;2)+($AH$1516&lt;&gt;2)=0,2,IF((($F$1516&lt;&gt;2)*$F$1516+($M$1516&lt;&gt;2)*$M$1516+($T$1516&lt;&gt;2)*$T$1516+($AA$1516&lt;&gt;2)*$AA$1516+($AH$1516&lt;&gt;2)*$AH$1516)/(($F$1516&lt;&gt;2)+($M$1516&lt;&gt;2)+($T$1516&lt;&gt;2)+($AA$1516&lt;&gt;2)+($AH$1516&lt;&gt;2))&gt;=0.5,1,0))</f>
        <v/>
      </c>
      <c r="AP1516" s="8">
        <f>IF(($G$1516&lt;&gt;2)+($N$1516&lt;&gt;2)+($U$1516&lt;&gt;2)+($AB$1516&lt;&gt;2)+($AI$1516&lt;&gt;2)=0,2,IF((($G$1516&lt;&gt;2)*$G$1516+($N$1516&lt;&gt;2)*$N$1516+($U$1516&lt;&gt;2)*$U$1516+($AB$1516&lt;&gt;2)*$AB$1516+($AI$1516&lt;&gt;2)*$AI$1516)/(($G$1516&lt;&gt;2)+($N$1516&lt;&gt;2)+($U$1516&lt;&gt;2)+($AB$1516&lt;&gt;2)+($AI$1516&lt;&gt;2))&gt;=0.5,1,0))</f>
        <v/>
      </c>
      <c r="AR1516" s="16">
        <f>'Ground truth'!$B$5</f>
        <v/>
      </c>
      <c r="AS1516" s="16">
        <f>'Ground truth'!$C$5</f>
        <v/>
      </c>
      <c r="AT1516" s="16">
        <f>'Ground truth'!$D$5</f>
        <v/>
      </c>
      <c r="AU1516" s="16">
        <f>'Ground truth'!$E$5</f>
        <v/>
      </c>
      <c r="AV1516" s="16">
        <f>'Ground truth'!$F$5</f>
        <v/>
      </c>
      <c r="AW1516" s="16">
        <f>'Ground truth'!$G$5</f>
        <v/>
      </c>
    </row>
    <row r="1517">
      <c r="A1517" s="3" t="inlineStr">
        <is>
          <t>Power Subsystem</t>
        </is>
      </c>
      <c r="B1517" s="8" t="n">
        <v>1</v>
      </c>
      <c r="C1517" s="8" t="n">
        <v>1</v>
      </c>
      <c r="D1517" s="8" t="n">
        <v>0</v>
      </c>
      <c r="E1517" s="8" t="n">
        <v>1</v>
      </c>
      <c r="F1517" s="8" t="n">
        <v>1</v>
      </c>
      <c r="G1517" s="8" t="n">
        <v>0</v>
      </c>
      <c r="I1517" s="8" t="n">
        <v>1</v>
      </c>
      <c r="J1517" s="8" t="n">
        <v>1</v>
      </c>
      <c r="K1517" s="8" t="n">
        <v>0</v>
      </c>
      <c r="L1517" s="8" t="n">
        <v>1</v>
      </c>
      <c r="M1517" s="8" t="n">
        <v>1</v>
      </c>
      <c r="N1517" s="8" t="n">
        <v>0</v>
      </c>
      <c r="P1517" s="8" t="n">
        <v>1</v>
      </c>
      <c r="Q1517" s="8" t="n">
        <v>1</v>
      </c>
      <c r="R1517" s="8" t="n">
        <v>0</v>
      </c>
      <c r="S1517" s="8" t="n">
        <v>1</v>
      </c>
      <c r="T1517" s="8" t="n">
        <v>1</v>
      </c>
      <c r="U1517" s="8" t="n">
        <v>0</v>
      </c>
      <c r="W1517" s="8" t="n">
        <v>1</v>
      </c>
      <c r="X1517" s="8" t="n">
        <v>1</v>
      </c>
      <c r="Y1517" s="8" t="n">
        <v>0</v>
      </c>
      <c r="Z1517" s="8" t="n">
        <v>1</v>
      </c>
      <c r="AA1517" s="8" t="n">
        <v>1</v>
      </c>
      <c r="AB1517" s="8" t="n">
        <v>0</v>
      </c>
      <c r="AD1517" s="8" t="n">
        <v>1</v>
      </c>
      <c r="AE1517" s="8" t="n">
        <v>1</v>
      </c>
      <c r="AF1517" s="8" t="n">
        <v>0</v>
      </c>
      <c r="AG1517" s="8" t="n">
        <v>1</v>
      </c>
      <c r="AH1517" s="8" t="n">
        <v>1</v>
      </c>
      <c r="AI1517" s="8" t="n">
        <v>0</v>
      </c>
      <c r="AK1517" s="8">
        <f>IF(($B$1517&lt;&gt;2)+($I$1517&lt;&gt;2)+($P$1517&lt;&gt;2)+($W$1517&lt;&gt;2)+($AD$1517&lt;&gt;2)=0,2,IF((($B$1517&lt;&gt;2)*$B$1517+($I$1517&lt;&gt;2)*$I$1517+($P$1517&lt;&gt;2)*$P$1517+($W$1517&lt;&gt;2)*$W$1517+($AD$1517&lt;&gt;2)*$AD$1517)/(($B$1517&lt;&gt;2)+($I$1517&lt;&gt;2)+($P$1517&lt;&gt;2)+($W$1517&lt;&gt;2)+($AD$1517&lt;&gt;2))&gt;=0.5,1,0))</f>
        <v/>
      </c>
      <c r="AL1517" s="8">
        <f>IF(($C$1517&lt;&gt;2)+($J$1517&lt;&gt;2)+($Q$1517&lt;&gt;2)+($X$1517&lt;&gt;2)+($AE$1517&lt;&gt;2)=0,2,IF((($C$1517&lt;&gt;2)*$C$1517+($J$1517&lt;&gt;2)*$J$1517+($Q$1517&lt;&gt;2)*$Q$1517+($X$1517&lt;&gt;2)*$X$1517+($AE$1517&lt;&gt;2)*$AE$1517)/(($C$1517&lt;&gt;2)+($J$1517&lt;&gt;2)+($Q$1517&lt;&gt;2)+($X$1517&lt;&gt;2)+($AE$1517&lt;&gt;2))&gt;=0.5,1,0))</f>
        <v/>
      </c>
      <c r="AM1517" s="8">
        <f>IF(($D$1517&lt;&gt;2)+($K$1517&lt;&gt;2)+($R$1517&lt;&gt;2)+($Y$1517&lt;&gt;2)+($AF$1517&lt;&gt;2)=0,2,IF((($D$1517&lt;&gt;2)*$D$1517+($K$1517&lt;&gt;2)*$K$1517+($R$1517&lt;&gt;2)*$R$1517+($Y$1517&lt;&gt;2)*$Y$1517+($AF$1517&lt;&gt;2)*$AF$1517)/(($D$1517&lt;&gt;2)+($K$1517&lt;&gt;2)+($R$1517&lt;&gt;2)+($Y$1517&lt;&gt;2)+($AF$1517&lt;&gt;2))&gt;=0.5,1,0))</f>
        <v/>
      </c>
      <c r="AN1517" s="8">
        <f>IF(($E$1517&lt;&gt;2)+($L$1517&lt;&gt;2)+($S$1517&lt;&gt;2)+($Z$1517&lt;&gt;2)+($AG$1517&lt;&gt;2)=0,2,IF((($E$1517&lt;&gt;2)*$E$1517+($L$1517&lt;&gt;2)*$L$1517+($S$1517&lt;&gt;2)*$S$1517+($Z$1517&lt;&gt;2)*$Z$1517+($AG$1517&lt;&gt;2)*$AG$1517)/(($E$1517&lt;&gt;2)+($L$1517&lt;&gt;2)+($S$1517&lt;&gt;2)+($Z$1517&lt;&gt;2)+($AG$1517&lt;&gt;2))&gt;=0.5,1,0))</f>
        <v/>
      </c>
      <c r="AO1517" s="8">
        <f>IF(($F$1517&lt;&gt;2)+($M$1517&lt;&gt;2)+($T$1517&lt;&gt;2)+($AA$1517&lt;&gt;2)+($AH$1517&lt;&gt;2)=0,2,IF((($F$1517&lt;&gt;2)*$F$1517+($M$1517&lt;&gt;2)*$M$1517+($T$1517&lt;&gt;2)*$T$1517+($AA$1517&lt;&gt;2)*$AA$1517+($AH$1517&lt;&gt;2)*$AH$1517)/(($F$1517&lt;&gt;2)+($M$1517&lt;&gt;2)+($T$1517&lt;&gt;2)+($AA$1517&lt;&gt;2)+($AH$1517&lt;&gt;2))&gt;=0.5,1,0))</f>
        <v/>
      </c>
      <c r="AP1517" s="8">
        <f>IF(($G$1517&lt;&gt;2)+($N$1517&lt;&gt;2)+($U$1517&lt;&gt;2)+($AB$1517&lt;&gt;2)+($AI$1517&lt;&gt;2)=0,2,IF((($G$1517&lt;&gt;2)*$G$1517+($N$1517&lt;&gt;2)*$N$1517+($U$1517&lt;&gt;2)*$U$1517+($AB$1517&lt;&gt;2)*$AB$1517+($AI$1517&lt;&gt;2)*$AI$1517)/(($G$1517&lt;&gt;2)+($N$1517&lt;&gt;2)+($U$1517&lt;&gt;2)+($AB$1517&lt;&gt;2)+($AI$1517&lt;&gt;2))&gt;=0.5,1,0))</f>
        <v/>
      </c>
      <c r="AR1517" s="16">
        <f>'Ground truth'!$B$6</f>
        <v/>
      </c>
      <c r="AS1517" s="16">
        <f>'Ground truth'!$C$6</f>
        <v/>
      </c>
      <c r="AT1517" s="16">
        <f>'Ground truth'!$D$6</f>
        <v/>
      </c>
      <c r="AU1517" s="16">
        <f>'Ground truth'!$E$6</f>
        <v/>
      </c>
      <c r="AV1517" s="16">
        <f>'Ground truth'!$F$6</f>
        <v/>
      </c>
      <c r="AW1517" s="16">
        <f>'Ground truth'!$G$6</f>
        <v/>
      </c>
    </row>
    <row r="1518">
      <c r="A1518" s="3" t="inlineStr">
        <is>
          <t>Reaction Wheel</t>
        </is>
      </c>
      <c r="B1518" s="8" t="n">
        <v>1</v>
      </c>
      <c r="C1518" s="8" t="n">
        <v>1</v>
      </c>
      <c r="D1518" s="8" t="n">
        <v>0</v>
      </c>
      <c r="E1518" s="8" t="n">
        <v>1</v>
      </c>
      <c r="F1518" s="8" t="n">
        <v>1</v>
      </c>
      <c r="G1518" s="8" t="n">
        <v>0</v>
      </c>
      <c r="I1518" s="8" t="n">
        <v>1</v>
      </c>
      <c r="J1518" s="8" t="n">
        <v>1</v>
      </c>
      <c r="K1518" s="8" t="n">
        <v>0</v>
      </c>
      <c r="L1518" s="8" t="n">
        <v>1</v>
      </c>
      <c r="M1518" s="8" t="n">
        <v>1</v>
      </c>
      <c r="N1518" s="8" t="n">
        <v>1</v>
      </c>
      <c r="P1518" s="8" t="n">
        <v>1</v>
      </c>
      <c r="Q1518" s="8" t="n">
        <v>1</v>
      </c>
      <c r="R1518" s="8" t="n">
        <v>0</v>
      </c>
      <c r="S1518" s="8" t="n">
        <v>1</v>
      </c>
      <c r="T1518" s="8" t="n">
        <v>1</v>
      </c>
      <c r="U1518" s="8" t="n">
        <v>1</v>
      </c>
      <c r="W1518" s="8" t="n">
        <v>1</v>
      </c>
      <c r="X1518" s="8" t="n">
        <v>1</v>
      </c>
      <c r="Y1518" s="8" t="n">
        <v>0</v>
      </c>
      <c r="Z1518" s="8" t="n">
        <v>1</v>
      </c>
      <c r="AA1518" s="8" t="n">
        <v>1</v>
      </c>
      <c r="AB1518" s="8" t="n">
        <v>1</v>
      </c>
      <c r="AD1518" s="8" t="n">
        <v>1</v>
      </c>
      <c r="AE1518" s="8" t="n">
        <v>1</v>
      </c>
      <c r="AF1518" s="8" t="n">
        <v>0</v>
      </c>
      <c r="AG1518" s="8" t="n">
        <v>1</v>
      </c>
      <c r="AH1518" s="8" t="n">
        <v>1</v>
      </c>
      <c r="AI1518" s="8" t="n">
        <v>1</v>
      </c>
      <c r="AK1518" s="8">
        <f>IF(($B$1518&lt;&gt;2)+($I$1518&lt;&gt;2)+($P$1518&lt;&gt;2)+($W$1518&lt;&gt;2)+($AD$1518&lt;&gt;2)=0,2,IF((($B$1518&lt;&gt;2)*$B$1518+($I$1518&lt;&gt;2)*$I$1518+($P$1518&lt;&gt;2)*$P$1518+($W$1518&lt;&gt;2)*$W$1518+($AD$1518&lt;&gt;2)*$AD$1518)/(($B$1518&lt;&gt;2)+($I$1518&lt;&gt;2)+($P$1518&lt;&gt;2)+($W$1518&lt;&gt;2)+($AD$1518&lt;&gt;2))&gt;=0.5,1,0))</f>
        <v/>
      </c>
      <c r="AL1518" s="8">
        <f>IF(($C$1518&lt;&gt;2)+($J$1518&lt;&gt;2)+($Q$1518&lt;&gt;2)+($X$1518&lt;&gt;2)+($AE$1518&lt;&gt;2)=0,2,IF((($C$1518&lt;&gt;2)*$C$1518+($J$1518&lt;&gt;2)*$J$1518+($Q$1518&lt;&gt;2)*$Q$1518+($X$1518&lt;&gt;2)*$X$1518+($AE$1518&lt;&gt;2)*$AE$1518)/(($C$1518&lt;&gt;2)+($J$1518&lt;&gt;2)+($Q$1518&lt;&gt;2)+($X$1518&lt;&gt;2)+($AE$1518&lt;&gt;2))&gt;=0.5,1,0))</f>
        <v/>
      </c>
      <c r="AM1518" s="8">
        <f>IF(($D$1518&lt;&gt;2)+($K$1518&lt;&gt;2)+($R$1518&lt;&gt;2)+($Y$1518&lt;&gt;2)+($AF$1518&lt;&gt;2)=0,2,IF((($D$1518&lt;&gt;2)*$D$1518+($K$1518&lt;&gt;2)*$K$1518+($R$1518&lt;&gt;2)*$R$1518+($Y$1518&lt;&gt;2)*$Y$1518+($AF$1518&lt;&gt;2)*$AF$1518)/(($D$1518&lt;&gt;2)+($K$1518&lt;&gt;2)+($R$1518&lt;&gt;2)+($Y$1518&lt;&gt;2)+($AF$1518&lt;&gt;2))&gt;=0.5,1,0))</f>
        <v/>
      </c>
      <c r="AN1518" s="8">
        <f>IF(($E$1518&lt;&gt;2)+($L$1518&lt;&gt;2)+($S$1518&lt;&gt;2)+($Z$1518&lt;&gt;2)+($AG$1518&lt;&gt;2)=0,2,IF((($E$1518&lt;&gt;2)*$E$1518+($L$1518&lt;&gt;2)*$L$1518+($S$1518&lt;&gt;2)*$S$1518+($Z$1518&lt;&gt;2)*$Z$1518+($AG$1518&lt;&gt;2)*$AG$1518)/(($E$1518&lt;&gt;2)+($L$1518&lt;&gt;2)+($S$1518&lt;&gt;2)+($Z$1518&lt;&gt;2)+($AG$1518&lt;&gt;2))&gt;=0.5,1,0))</f>
        <v/>
      </c>
      <c r="AO1518" s="8">
        <f>IF(($F$1518&lt;&gt;2)+($M$1518&lt;&gt;2)+($T$1518&lt;&gt;2)+($AA$1518&lt;&gt;2)+($AH$1518&lt;&gt;2)=0,2,IF((($F$1518&lt;&gt;2)*$F$1518+($M$1518&lt;&gt;2)*$M$1518+($T$1518&lt;&gt;2)*$T$1518+($AA$1518&lt;&gt;2)*$AA$1518+($AH$1518&lt;&gt;2)*$AH$1518)/(($F$1518&lt;&gt;2)+($M$1518&lt;&gt;2)+($T$1518&lt;&gt;2)+($AA$1518&lt;&gt;2)+($AH$1518&lt;&gt;2))&gt;=0.5,1,0))</f>
        <v/>
      </c>
      <c r="AP1518" s="8">
        <f>IF(($G$1518&lt;&gt;2)+($N$1518&lt;&gt;2)+($U$1518&lt;&gt;2)+($AB$1518&lt;&gt;2)+($AI$1518&lt;&gt;2)=0,2,IF((($G$1518&lt;&gt;2)*$G$1518+($N$1518&lt;&gt;2)*$N$1518+($U$1518&lt;&gt;2)*$U$1518+($AB$1518&lt;&gt;2)*$AB$1518+($AI$1518&lt;&gt;2)*$AI$1518)/(($G$1518&lt;&gt;2)+($N$1518&lt;&gt;2)+($U$1518&lt;&gt;2)+($AB$1518&lt;&gt;2)+($AI$1518&lt;&gt;2))&gt;=0.5,1,0))</f>
        <v/>
      </c>
      <c r="AR1518" s="16">
        <f>'Ground truth'!$B$7</f>
        <v/>
      </c>
      <c r="AS1518" s="16">
        <f>'Ground truth'!$C$7</f>
        <v/>
      </c>
      <c r="AT1518" s="16">
        <f>'Ground truth'!$D$7</f>
        <v/>
      </c>
      <c r="AU1518" s="16">
        <f>'Ground truth'!$E$7</f>
        <v/>
      </c>
      <c r="AV1518" s="16">
        <f>'Ground truth'!$F$7</f>
        <v/>
      </c>
      <c r="AW1518" s="16">
        <f>'Ground truth'!$G$7</f>
        <v/>
      </c>
    </row>
    <row r="1519">
      <c r="A1519" s="3" t="inlineStr">
        <is>
          <t>GNC Software</t>
        </is>
      </c>
      <c r="B1519" s="8" t="n">
        <v>1</v>
      </c>
      <c r="C1519" s="8" t="n">
        <v>1</v>
      </c>
      <c r="D1519" s="8" t="n">
        <v>0</v>
      </c>
      <c r="E1519" s="8" t="n">
        <v>0</v>
      </c>
      <c r="F1519" s="8" t="n">
        <v>0</v>
      </c>
      <c r="G1519" s="8" t="n">
        <v>1</v>
      </c>
      <c r="I1519" s="8" t="n">
        <v>1</v>
      </c>
      <c r="J1519" s="8" t="n">
        <v>1</v>
      </c>
      <c r="K1519" s="8" t="n">
        <v>0</v>
      </c>
      <c r="L1519" s="8" t="n">
        <v>0</v>
      </c>
      <c r="M1519" s="8" t="n">
        <v>1</v>
      </c>
      <c r="N1519" s="8" t="n">
        <v>1</v>
      </c>
      <c r="P1519" s="8" t="n">
        <v>1</v>
      </c>
      <c r="Q1519" s="8" t="n">
        <v>1</v>
      </c>
      <c r="R1519" s="8" t="n">
        <v>0</v>
      </c>
      <c r="S1519" s="8" t="n">
        <v>0</v>
      </c>
      <c r="T1519" s="8" t="n">
        <v>1</v>
      </c>
      <c r="U1519" s="8" t="n">
        <v>1</v>
      </c>
      <c r="W1519" s="8" t="n">
        <v>1</v>
      </c>
      <c r="X1519" s="8" t="n">
        <v>1</v>
      </c>
      <c r="Y1519" s="8" t="n">
        <v>0</v>
      </c>
      <c r="Z1519" s="8" t="n">
        <v>0</v>
      </c>
      <c r="AA1519" s="8" t="n">
        <v>1</v>
      </c>
      <c r="AB1519" s="8" t="n">
        <v>1</v>
      </c>
      <c r="AD1519" s="8" t="n">
        <v>1</v>
      </c>
      <c r="AE1519" s="8" t="n">
        <v>1</v>
      </c>
      <c r="AF1519" s="8" t="n">
        <v>0</v>
      </c>
      <c r="AG1519" s="8" t="n">
        <v>0</v>
      </c>
      <c r="AH1519" s="8" t="n">
        <v>1</v>
      </c>
      <c r="AI1519" s="8" t="n">
        <v>1</v>
      </c>
      <c r="AK1519" s="8">
        <f>IF(($B$1519&lt;&gt;2)+($I$1519&lt;&gt;2)+($P$1519&lt;&gt;2)+($W$1519&lt;&gt;2)+($AD$1519&lt;&gt;2)=0,2,IF((($B$1519&lt;&gt;2)*$B$1519+($I$1519&lt;&gt;2)*$I$1519+($P$1519&lt;&gt;2)*$P$1519+($W$1519&lt;&gt;2)*$W$1519+($AD$1519&lt;&gt;2)*$AD$1519)/(($B$1519&lt;&gt;2)+($I$1519&lt;&gt;2)+($P$1519&lt;&gt;2)+($W$1519&lt;&gt;2)+($AD$1519&lt;&gt;2))&gt;=0.5,1,0))</f>
        <v/>
      </c>
      <c r="AL1519" s="8">
        <f>IF(($C$1519&lt;&gt;2)+($J$1519&lt;&gt;2)+($Q$1519&lt;&gt;2)+($X$1519&lt;&gt;2)+($AE$1519&lt;&gt;2)=0,2,IF((($C$1519&lt;&gt;2)*$C$1519+($J$1519&lt;&gt;2)*$J$1519+($Q$1519&lt;&gt;2)*$Q$1519+($X$1519&lt;&gt;2)*$X$1519+($AE$1519&lt;&gt;2)*$AE$1519)/(($C$1519&lt;&gt;2)+($J$1519&lt;&gt;2)+($Q$1519&lt;&gt;2)+($X$1519&lt;&gt;2)+($AE$1519&lt;&gt;2))&gt;=0.5,1,0))</f>
        <v/>
      </c>
      <c r="AM1519" s="8">
        <f>IF(($D$1519&lt;&gt;2)+($K$1519&lt;&gt;2)+($R$1519&lt;&gt;2)+($Y$1519&lt;&gt;2)+($AF$1519&lt;&gt;2)=0,2,IF((($D$1519&lt;&gt;2)*$D$1519+($K$1519&lt;&gt;2)*$K$1519+($R$1519&lt;&gt;2)*$R$1519+($Y$1519&lt;&gt;2)*$Y$1519+($AF$1519&lt;&gt;2)*$AF$1519)/(($D$1519&lt;&gt;2)+($K$1519&lt;&gt;2)+($R$1519&lt;&gt;2)+($Y$1519&lt;&gt;2)+($AF$1519&lt;&gt;2))&gt;=0.5,1,0))</f>
        <v/>
      </c>
      <c r="AN1519" s="8">
        <f>IF(($E$1519&lt;&gt;2)+($L$1519&lt;&gt;2)+($S$1519&lt;&gt;2)+($Z$1519&lt;&gt;2)+($AG$1519&lt;&gt;2)=0,2,IF((($E$1519&lt;&gt;2)*$E$1519+($L$1519&lt;&gt;2)*$L$1519+($S$1519&lt;&gt;2)*$S$1519+($Z$1519&lt;&gt;2)*$Z$1519+($AG$1519&lt;&gt;2)*$AG$1519)/(($E$1519&lt;&gt;2)+($L$1519&lt;&gt;2)+($S$1519&lt;&gt;2)+($Z$1519&lt;&gt;2)+($AG$1519&lt;&gt;2))&gt;=0.5,1,0))</f>
        <v/>
      </c>
      <c r="AO1519" s="8">
        <f>IF(($F$1519&lt;&gt;2)+($M$1519&lt;&gt;2)+($T$1519&lt;&gt;2)+($AA$1519&lt;&gt;2)+($AH$1519&lt;&gt;2)=0,2,IF((($F$1519&lt;&gt;2)*$F$1519+($M$1519&lt;&gt;2)*$M$1519+($T$1519&lt;&gt;2)*$T$1519+($AA$1519&lt;&gt;2)*$AA$1519+($AH$1519&lt;&gt;2)*$AH$1519)/(($F$1519&lt;&gt;2)+($M$1519&lt;&gt;2)+($T$1519&lt;&gt;2)+($AA$1519&lt;&gt;2)+($AH$1519&lt;&gt;2))&gt;=0.5,1,0))</f>
        <v/>
      </c>
      <c r="AP1519" s="8">
        <f>IF(($G$1519&lt;&gt;2)+($N$1519&lt;&gt;2)+($U$1519&lt;&gt;2)+($AB$1519&lt;&gt;2)+($AI$1519&lt;&gt;2)=0,2,IF((($G$1519&lt;&gt;2)*$G$1519+($N$1519&lt;&gt;2)*$N$1519+($U$1519&lt;&gt;2)*$U$1519+($AB$1519&lt;&gt;2)*$AB$1519+($AI$1519&lt;&gt;2)*$AI$1519)/(($G$1519&lt;&gt;2)+($N$1519&lt;&gt;2)+($U$1519&lt;&gt;2)+($AB$1519&lt;&gt;2)+($AI$1519&lt;&gt;2))&gt;=0.5,1,0))</f>
        <v/>
      </c>
      <c r="AR1519" s="16">
        <f>'Ground truth'!$B$8</f>
        <v/>
      </c>
      <c r="AS1519" s="16">
        <f>'Ground truth'!$C$8</f>
        <v/>
      </c>
      <c r="AT1519" s="16">
        <f>'Ground truth'!$D$8</f>
        <v/>
      </c>
      <c r="AU1519" s="16">
        <f>'Ground truth'!$E$8</f>
        <v/>
      </c>
      <c r="AV1519" s="16">
        <f>'Ground truth'!$F$8</f>
        <v/>
      </c>
      <c r="AW1519" s="16">
        <f>'Ground truth'!$G$8</f>
        <v/>
      </c>
    </row>
    <row r="1521">
      <c r="A1521" s="17" t="inlineStr">
        <is>
          <t>metrics — confident-only (unsure excluded from denominators)</t>
        </is>
      </c>
      <c r="B1521" s="10" t="inlineStr">
        <is>
          <t>run 1</t>
        </is>
      </c>
      <c r="C1521" s="10" t="inlineStr">
        <is>
          <t>run 2</t>
        </is>
      </c>
      <c r="D1521" s="10" t="inlineStr">
        <is>
          <t>run 3</t>
        </is>
      </c>
      <c r="E1521" s="10" t="inlineStr">
        <is>
          <t>run 4</t>
        </is>
      </c>
      <c r="F1521" s="10" t="inlineStr">
        <is>
          <t>run 5</t>
        </is>
      </c>
      <c r="G1521" s="10" t="inlineStr">
        <is>
          <t>avg-matrix</t>
        </is>
      </c>
      <c r="H1521" s="10" t="inlineStr">
        <is>
          <t>mean</t>
        </is>
      </c>
      <c r="I1521" s="10" t="inlineStr">
        <is>
          <t>std (pop.)</t>
        </is>
      </c>
      <c r="J1521" s="17" t="inlineStr">
        <is>
          <t>notes</t>
        </is>
      </c>
    </row>
    <row r="1522">
      <c r="A1522" s="7" t="inlineStr">
        <is>
          <t>TP</t>
        </is>
      </c>
      <c r="B1522" s="7">
        <f>SUMPRODUCT(($B$1514:$G$1519=1)*('Ground truth'!$B$3:$G$8=1))</f>
        <v/>
      </c>
      <c r="C1522" s="7">
        <f>SUMPRODUCT(($I$1514:$N$1519=1)*('Ground truth'!$B$3:$G$8=1))</f>
        <v/>
      </c>
      <c r="D1522" s="7">
        <f>SUMPRODUCT(($P$1514:$U$1519=1)*('Ground truth'!$B$3:$G$8=1))</f>
        <v/>
      </c>
      <c r="E1522" s="7">
        <f>SUMPRODUCT(($W$1514:$AB$1519=1)*('Ground truth'!$B$3:$G$8=1))</f>
        <v/>
      </c>
      <c r="F1522" s="7">
        <f>SUMPRODUCT(($AD$1514:$AI$1519=1)*('Ground truth'!$B$3:$G$8=1))</f>
        <v/>
      </c>
      <c r="G1522" s="7">
        <f>SUMPRODUCT(($AK$1514:$AP$1519=1)*('Ground truth'!$B$3:$G$8=1))</f>
        <v/>
      </c>
      <c r="H1522" s="12">
        <f>AVERAGE($B$1522:$F$1522)</f>
        <v/>
      </c>
      <c r="I1522" s="12">
        <f>STDEV.P($B$1522:$F$1522)</f>
        <v/>
      </c>
    </row>
    <row r="1523">
      <c r="A1523" s="7" t="inlineStr">
        <is>
          <t>TN</t>
        </is>
      </c>
      <c r="B1523" s="7">
        <f>SUMPRODUCT(($B$1514:$G$1519=0)*('Ground truth'!$B$3:$G$8=0))</f>
        <v/>
      </c>
      <c r="C1523" s="7">
        <f>SUMPRODUCT(($I$1514:$N$1519=0)*('Ground truth'!$B$3:$G$8=0))</f>
        <v/>
      </c>
      <c r="D1523" s="7">
        <f>SUMPRODUCT(($P$1514:$U$1519=0)*('Ground truth'!$B$3:$G$8=0))</f>
        <v/>
      </c>
      <c r="E1523" s="7">
        <f>SUMPRODUCT(($W$1514:$AB$1519=0)*('Ground truth'!$B$3:$G$8=0))</f>
        <v/>
      </c>
      <c r="F1523" s="7">
        <f>SUMPRODUCT(($AD$1514:$AI$1519=0)*('Ground truth'!$B$3:$G$8=0))</f>
        <v/>
      </c>
      <c r="G1523" s="7">
        <f>SUMPRODUCT(($AK$1514:$AP$1519=0)*('Ground truth'!$B$3:$G$8=0))</f>
        <v/>
      </c>
      <c r="H1523" s="12">
        <f>AVERAGE($B$1523:$F$1523)</f>
        <v/>
      </c>
      <c r="I1523" s="12">
        <f>STDEV.P($B$1523:$F$1523)</f>
        <v/>
      </c>
    </row>
    <row r="1524">
      <c r="A1524" s="7" t="inlineStr">
        <is>
          <t>FP</t>
        </is>
      </c>
      <c r="B1524" s="7">
        <f>SUMPRODUCT(($B$1514:$G$1519=1)*('Ground truth'!$B$3:$G$8=0))</f>
        <v/>
      </c>
      <c r="C1524" s="7">
        <f>SUMPRODUCT(($I$1514:$N$1519=1)*('Ground truth'!$B$3:$G$8=0))</f>
        <v/>
      </c>
      <c r="D1524" s="7">
        <f>SUMPRODUCT(($P$1514:$U$1519=1)*('Ground truth'!$B$3:$G$8=0))</f>
        <v/>
      </c>
      <c r="E1524" s="7">
        <f>SUMPRODUCT(($W$1514:$AB$1519=1)*('Ground truth'!$B$3:$G$8=0))</f>
        <v/>
      </c>
      <c r="F1524" s="7">
        <f>SUMPRODUCT(($AD$1514:$AI$1519=1)*('Ground truth'!$B$3:$G$8=0))</f>
        <v/>
      </c>
      <c r="G1524" s="7">
        <f>SUMPRODUCT(($AK$1514:$AP$1519=1)*('Ground truth'!$B$3:$G$8=0))</f>
        <v/>
      </c>
      <c r="H1524" s="12">
        <f>AVERAGE($B$1524:$F$1524)</f>
        <v/>
      </c>
      <c r="I1524" s="12">
        <f>STDEV.P($B$1524:$F$1524)</f>
        <v/>
      </c>
    </row>
    <row r="1525">
      <c r="A1525" s="7" t="inlineStr">
        <is>
          <t>FN</t>
        </is>
      </c>
      <c r="B1525" s="7">
        <f>SUMPRODUCT(($B$1514:$G$1519=0)*('Ground truth'!$B$3:$G$8=1))</f>
        <v/>
      </c>
      <c r="C1525" s="7">
        <f>SUMPRODUCT(($I$1514:$N$1519=0)*('Ground truth'!$B$3:$G$8=1))</f>
        <v/>
      </c>
      <c r="D1525" s="7">
        <f>SUMPRODUCT(($P$1514:$U$1519=0)*('Ground truth'!$B$3:$G$8=1))</f>
        <v/>
      </c>
      <c r="E1525" s="7">
        <f>SUMPRODUCT(($W$1514:$AB$1519=0)*('Ground truth'!$B$3:$G$8=1))</f>
        <v/>
      </c>
      <c r="F1525" s="7">
        <f>SUMPRODUCT(($AD$1514:$AI$1519=0)*('Ground truth'!$B$3:$G$8=1))</f>
        <v/>
      </c>
      <c r="G1525" s="7">
        <f>SUMPRODUCT(($AK$1514:$AP$1519=0)*('Ground truth'!$B$3:$G$8=1))</f>
        <v/>
      </c>
      <c r="H1525" s="12">
        <f>AVERAGE($B$1525:$F$1525)</f>
        <v/>
      </c>
      <c r="I1525" s="12">
        <f>STDEV.P($B$1525:$F$1525)</f>
        <v/>
      </c>
    </row>
    <row r="1526">
      <c r="A1526" s="4" t="inlineStr">
        <is>
          <t>Precision</t>
        </is>
      </c>
      <c r="B1526" s="12">
        <f>IFERROR($B$1522/($B$1522+$B$1524),0)</f>
        <v/>
      </c>
      <c r="C1526" s="12">
        <f>IFERROR($C$1522/($C$1522+$C$1524),0)</f>
        <v/>
      </c>
      <c r="D1526" s="12">
        <f>IFERROR($D$1522/($D$1522+$D$1524),0)</f>
        <v/>
      </c>
      <c r="E1526" s="12">
        <f>IFERROR($E$1522/($E$1522+$E$1524),0)</f>
        <v/>
      </c>
      <c r="F1526" s="12">
        <f>IFERROR($F$1522/($F$1522+$F$1524),0)</f>
        <v/>
      </c>
      <c r="G1526" s="12">
        <f>IFERROR($G$1522/($G$1522+$G$1524),0)</f>
        <v/>
      </c>
      <c r="H1526" s="18">
        <f>AVERAGE($B$1526:$F$1526)</f>
        <v/>
      </c>
      <c r="I1526" s="18">
        <f>STDEV.P($B$1526:$F$1526)</f>
        <v/>
      </c>
    </row>
    <row r="1527">
      <c r="A1527" s="4" t="inlineStr">
        <is>
          <t>Recall</t>
        </is>
      </c>
      <c r="B1527" s="12">
        <f>IFERROR($B$1522/($B$1522+$B$1525),0)</f>
        <v/>
      </c>
      <c r="C1527" s="12">
        <f>IFERROR($C$1522/($C$1522+$C$1525),0)</f>
        <v/>
      </c>
      <c r="D1527" s="12">
        <f>IFERROR($D$1522/($D$1522+$D$1525),0)</f>
        <v/>
      </c>
      <c r="E1527" s="12">
        <f>IFERROR($E$1522/($E$1522+$E$1525),0)</f>
        <v/>
      </c>
      <c r="F1527" s="12">
        <f>IFERROR($F$1522/($F$1522+$F$1525),0)</f>
        <v/>
      </c>
      <c r="G1527" s="12">
        <f>IFERROR($G$1522/($G$1522+$G$1525),0)</f>
        <v/>
      </c>
      <c r="H1527" s="18">
        <f>AVERAGE($B$1527:$F$1527)</f>
        <v/>
      </c>
      <c r="I1527" s="18">
        <f>STDEV.P($B$1527:$F$1527)</f>
        <v/>
      </c>
    </row>
    <row r="1528">
      <c r="A1528" s="4" t="inlineStr">
        <is>
          <t>F1</t>
        </is>
      </c>
      <c r="B1528" s="12">
        <f>IFERROR(2*$B$1526*$B$1527/($B$1526+$B$1527),0)</f>
        <v/>
      </c>
      <c r="C1528" s="12">
        <f>IFERROR(2*$C$1526*$C$1527/($C$1526+$C$1527),0)</f>
        <v/>
      </c>
      <c r="D1528" s="12">
        <f>IFERROR(2*$D$1526*$D$1527/($D$1526+$D$1527),0)</f>
        <v/>
      </c>
      <c r="E1528" s="12">
        <f>IFERROR(2*$E$1526*$E$1527/($E$1526+$E$1527),0)</f>
        <v/>
      </c>
      <c r="F1528" s="12">
        <f>IFERROR(2*$F$1526*$F$1527/($F$1526+$F$1527),0)</f>
        <v/>
      </c>
      <c r="G1528" s="12">
        <f>IFERROR(2*$G$1526*$G$1527/($G$1526+$G$1527),0)</f>
        <v/>
      </c>
      <c r="H1528" s="18">
        <f>AVERAGE($B$1528:$F$1528)</f>
        <v/>
      </c>
      <c r="I1528" s="18">
        <f>STDEV.P($B$1528:$F$1528)</f>
        <v/>
      </c>
    </row>
    <row r="1529">
      <c r="A1529" s="4" t="inlineStr">
        <is>
          <t>Accuracy</t>
        </is>
      </c>
      <c r="B1529" s="12">
        <f>IFERROR(($B$1522+$B$1523)/($B$1522+$B$1523+$B$1524+$B$1525),0)</f>
        <v/>
      </c>
      <c r="C1529" s="12">
        <f>IFERROR(($C$1522+$C$1523)/($C$1522+$C$1523+$C$1524+$C$1525),0)</f>
        <v/>
      </c>
      <c r="D1529" s="12">
        <f>IFERROR(($D$1522+$D$1523)/($D$1522+$D$1523+$D$1524+$D$1525),0)</f>
        <v/>
      </c>
      <c r="E1529" s="12">
        <f>IFERROR(($E$1522+$E$1523)/($E$1522+$E$1523+$E$1524+$E$1525),0)</f>
        <v/>
      </c>
      <c r="F1529" s="12">
        <f>IFERROR(($F$1522+$F$1523)/($F$1522+$F$1523+$F$1524+$F$1525),0)</f>
        <v/>
      </c>
      <c r="G1529" s="12">
        <f>IFERROR(($G$1522+$G$1523)/($G$1522+$G$1523+$G$1524+$G$1525),0)</f>
        <v/>
      </c>
      <c r="H1529" s="18">
        <f>AVERAGE($B$1529:$F$1529)</f>
        <v/>
      </c>
      <c r="I1529" s="18">
        <f>STDEV.P($B$1529:$F$1529)</f>
        <v/>
      </c>
    </row>
    <row r="1530">
      <c r="A1530" s="4" t="inlineStr">
        <is>
          <t>Edit distance</t>
        </is>
      </c>
      <c r="B1530" s="12">
        <f>SUMPRODUCT(ABS('Ground truth'!$B$3:$G$8-$B$1514:$G$1519))</f>
        <v/>
      </c>
      <c r="C1530" s="12">
        <f>SUMPRODUCT(ABS('Ground truth'!$B$3:$G$8-$I$1514:$N$1519))</f>
        <v/>
      </c>
      <c r="D1530" s="12">
        <f>SUMPRODUCT(ABS('Ground truth'!$B$3:$G$8-$P$1514:$U$1519))</f>
        <v/>
      </c>
      <c r="E1530" s="12">
        <f>SUMPRODUCT(ABS('Ground truth'!$B$3:$G$8-$W$1514:$AB$1519))</f>
        <v/>
      </c>
      <c r="F1530" s="12">
        <f>SUMPRODUCT(ABS('Ground truth'!$B$3:$G$8-$AD$1514:$AI$1519))</f>
        <v/>
      </c>
      <c r="G1530" s="12">
        <f>SUMPRODUCT(ABS('Ground truth'!$B$3:$G$8-$AK$1514:$AP$1519))</f>
        <v/>
      </c>
      <c r="H1530" s="18">
        <f>AVERAGE($B$1530:$F$1530)</f>
        <v/>
      </c>
      <c r="I1530" s="18">
        <f>STDEV.P($B$1530:$F$1530)</f>
        <v/>
      </c>
    </row>
    <row r="1531">
      <c r="A1531" s="4" t="inlineStr">
        <is>
          <t>Spectral distance</t>
        </is>
      </c>
      <c r="B1531" s="12">
        <f>SQRT(SUMPRODUCT(('Ground truth'!$J$3:$J$8-$B$1541:$B$1546)^2))</f>
        <v/>
      </c>
      <c r="C1531" s="12">
        <f>SQRT(SUMPRODUCT(('Ground truth'!$J$3:$J$8-$C$1541:$C$1546)^2))</f>
        <v/>
      </c>
      <c r="D1531" s="12">
        <f>SQRT(SUMPRODUCT(('Ground truth'!$J$3:$J$8-$D$1541:$D$1546)^2))</f>
        <v/>
      </c>
      <c r="E1531" s="12">
        <f>SQRT(SUMPRODUCT(('Ground truth'!$J$3:$J$8-$E$1541:$E$1546)^2))</f>
        <v/>
      </c>
      <c r="F1531" s="12">
        <f>SQRT(SUMPRODUCT(('Ground truth'!$J$3:$J$8-$F$1541:$F$1546)^2))</f>
        <v/>
      </c>
      <c r="G1531" s="12">
        <f>SQRT(SUMPRODUCT(('Ground truth'!$J$3:$J$8-$G$1541:$G$1546)^2))</f>
        <v/>
      </c>
      <c r="H1531" s="18">
        <f>AVERAGE($B$1531:$F$1531)</f>
        <v/>
      </c>
      <c r="I1531" s="18">
        <f>STDEV.P($B$1531:$F$1531)</f>
        <v/>
      </c>
    </row>
    <row r="1532">
      <c r="A1532" s="4" t="inlineStr">
        <is>
          <t>Unsure cells</t>
        </is>
      </c>
      <c r="B1532" s="7">
        <f>COUNTIF($B$1514:$G$1519,2)</f>
        <v/>
      </c>
      <c r="C1532" s="7">
        <f>COUNTIF($I$1514:$N$1519,2)</f>
        <v/>
      </c>
      <c r="D1532" s="7">
        <f>COUNTIF($P$1514:$U$1519,2)</f>
        <v/>
      </c>
      <c r="E1532" s="7">
        <f>COUNTIF($W$1514:$AB$1519,2)</f>
        <v/>
      </c>
      <c r="F1532" s="7">
        <f>COUNTIF($AD$1514:$AI$1519,2)</f>
        <v/>
      </c>
      <c r="G1532" s="7">
        <f>COUNTIF($AK$1514:$AP$1519,2)</f>
        <v/>
      </c>
      <c r="H1532" s="12">
        <f>AVERAGE($B$1532:$F$1532)</f>
        <v/>
      </c>
      <c r="I1532" s="12">
        <f>STDEV.P($B$1532:$F$1532)</f>
        <v/>
      </c>
    </row>
    <row r="1533">
      <c r="A1533" s="3" t="inlineStr">
        <is>
          <t>eigenvalues (real part, numpy order; pasted)</t>
        </is>
      </c>
    </row>
    <row r="1534">
      <c r="A1534" s="3" t="inlineStr">
        <is>
          <t xml:space="preserve">  λ1</t>
        </is>
      </c>
      <c r="B1534" s="19" t="n">
        <v>4.626198068527287</v>
      </c>
      <c r="C1534" s="19" t="n">
        <v>4.895106515927526</v>
      </c>
      <c r="D1534" s="19" t="n">
        <v>4.895106515927526</v>
      </c>
      <c r="E1534" s="19" t="n">
        <v>4.895106515927526</v>
      </c>
      <c r="F1534" s="19" t="n">
        <v>4.895106515927526</v>
      </c>
      <c r="G1534" s="19" t="n">
        <v>4.895106515927526</v>
      </c>
    </row>
    <row r="1535">
      <c r="A1535" s="3" t="inlineStr">
        <is>
          <t xml:space="preserve">  λ2</t>
        </is>
      </c>
      <c r="B1535" s="19" t="n">
        <v>-1.141336115655365</v>
      </c>
      <c r="C1535" s="19" t="n">
        <v>-1.000000000000001</v>
      </c>
      <c r="D1535" s="19" t="n">
        <v>-1.000000000000001</v>
      </c>
      <c r="E1535" s="19" t="n">
        <v>-1.000000000000001</v>
      </c>
      <c r="F1535" s="19" t="n">
        <v>-1.000000000000001</v>
      </c>
      <c r="G1535" s="19" t="n">
        <v>-1.000000000000001</v>
      </c>
    </row>
    <row r="1536">
      <c r="A1536" s="3" t="inlineStr">
        <is>
          <t xml:space="preserve">  λ3</t>
        </is>
      </c>
      <c r="B1536" s="19" t="n">
        <v>-2.32898745849887e-16</v>
      </c>
      <c r="C1536" s="19" t="n">
        <v>-2.744479106466165e-16</v>
      </c>
      <c r="D1536" s="19" t="n">
        <v>-2.744479106466165e-16</v>
      </c>
      <c r="E1536" s="19" t="n">
        <v>-2.744479106466165e-16</v>
      </c>
      <c r="F1536" s="19" t="n">
        <v>-2.744479106466165e-16</v>
      </c>
      <c r="G1536" s="19" t="n">
        <v>-2.744479106466165e-16</v>
      </c>
    </row>
    <row r="1537">
      <c r="A1537" s="3" t="inlineStr">
        <is>
          <t xml:space="preserve">  λ4</t>
        </is>
      </c>
      <c r="B1537" s="19" t="n">
        <v>1.51513804712807</v>
      </c>
      <c r="C1537" s="19" t="n">
        <v>-0.2924015852246207</v>
      </c>
      <c r="D1537" s="19" t="n">
        <v>-0.2924015852246207</v>
      </c>
      <c r="E1537" s="19" t="n">
        <v>-0.2924015852246207</v>
      </c>
      <c r="F1537" s="19" t="n">
        <v>-0.2924015852246207</v>
      </c>
      <c r="G1537" s="19" t="n">
        <v>-0.2924015852246207</v>
      </c>
    </row>
    <row r="1538">
      <c r="A1538" s="3" t="inlineStr">
        <is>
          <t xml:space="preserve">  λ5</t>
        </is>
      </c>
      <c r="B1538" s="19" t="n">
        <v>1.110223024625157e-16</v>
      </c>
      <c r="C1538" s="19" t="n">
        <v>1.39729506929709</v>
      </c>
      <c r="D1538" s="19" t="n">
        <v>1.39729506929709</v>
      </c>
      <c r="E1538" s="19" t="n">
        <v>1.39729506929709</v>
      </c>
      <c r="F1538" s="19" t="n">
        <v>1.39729506929709</v>
      </c>
      <c r="G1538" s="19" t="n">
        <v>1.39729506929709</v>
      </c>
    </row>
    <row r="1539">
      <c r="A1539" s="3" t="inlineStr">
        <is>
          <t xml:space="preserve">  λ6</t>
        </is>
      </c>
      <c r="B1539" s="19" t="n">
        <v>1</v>
      </c>
      <c r="C1539" s="19" t="n">
        <v>1</v>
      </c>
      <c r="D1539" s="19" t="n">
        <v>1</v>
      </c>
      <c r="E1539" s="19" t="n">
        <v>1</v>
      </c>
      <c r="F1539" s="19" t="n">
        <v>1</v>
      </c>
      <c r="G1539" s="19" t="n">
        <v>1</v>
      </c>
    </row>
    <row r="1540">
      <c r="A1540" s="3" t="inlineStr">
        <is>
          <t>eigenvalues sorted desc (LARGE)</t>
        </is>
      </c>
    </row>
    <row r="1541">
      <c r="A1541" s="3" t="inlineStr">
        <is>
          <t xml:space="preserve">  λ(1)</t>
        </is>
      </c>
      <c r="B1541" s="19">
        <f>LARGE($B$1534:$B$1539,1)</f>
        <v/>
      </c>
      <c r="C1541" s="19">
        <f>LARGE($C$1534:$C$1539,1)</f>
        <v/>
      </c>
      <c r="D1541" s="19">
        <f>LARGE($D$1534:$D$1539,1)</f>
        <v/>
      </c>
      <c r="E1541" s="19">
        <f>LARGE($E$1534:$E$1539,1)</f>
        <v/>
      </c>
      <c r="F1541" s="19">
        <f>LARGE($F$1534:$F$1539,1)</f>
        <v/>
      </c>
      <c r="G1541" s="19">
        <f>LARGE($G$1534:$G$1539,1)</f>
        <v/>
      </c>
    </row>
    <row r="1542">
      <c r="A1542" s="3" t="inlineStr">
        <is>
          <t xml:space="preserve">  λ(2)</t>
        </is>
      </c>
      <c r="B1542" s="19">
        <f>LARGE($B$1534:$B$1539,2)</f>
        <v/>
      </c>
      <c r="C1542" s="19">
        <f>LARGE($C$1534:$C$1539,2)</f>
        <v/>
      </c>
      <c r="D1542" s="19">
        <f>LARGE($D$1534:$D$1539,2)</f>
        <v/>
      </c>
      <c r="E1542" s="19">
        <f>LARGE($E$1534:$E$1539,2)</f>
        <v/>
      </c>
      <c r="F1542" s="19">
        <f>LARGE($F$1534:$F$1539,2)</f>
        <v/>
      </c>
      <c r="G1542" s="19">
        <f>LARGE($G$1534:$G$1539,2)</f>
        <v/>
      </c>
    </row>
    <row r="1543">
      <c r="A1543" s="3" t="inlineStr">
        <is>
          <t xml:space="preserve">  λ(3)</t>
        </is>
      </c>
      <c r="B1543" s="19">
        <f>LARGE($B$1534:$B$1539,3)</f>
        <v/>
      </c>
      <c r="C1543" s="19">
        <f>LARGE($C$1534:$C$1539,3)</f>
        <v/>
      </c>
      <c r="D1543" s="19">
        <f>LARGE($D$1534:$D$1539,3)</f>
        <v/>
      </c>
      <c r="E1543" s="19">
        <f>LARGE($E$1534:$E$1539,3)</f>
        <v/>
      </c>
      <c r="F1543" s="19">
        <f>LARGE($F$1534:$F$1539,3)</f>
        <v/>
      </c>
      <c r="G1543" s="19">
        <f>LARGE($G$1534:$G$1539,3)</f>
        <v/>
      </c>
    </row>
    <row r="1544">
      <c r="A1544" s="3" t="inlineStr">
        <is>
          <t xml:space="preserve">  λ(4)</t>
        </is>
      </c>
      <c r="B1544" s="19">
        <f>LARGE($B$1534:$B$1539,4)</f>
        <v/>
      </c>
      <c r="C1544" s="19">
        <f>LARGE($C$1534:$C$1539,4)</f>
        <v/>
      </c>
      <c r="D1544" s="19">
        <f>LARGE($D$1534:$D$1539,4)</f>
        <v/>
      </c>
      <c r="E1544" s="19">
        <f>LARGE($E$1534:$E$1539,4)</f>
        <v/>
      </c>
      <c r="F1544" s="19">
        <f>LARGE($F$1534:$F$1539,4)</f>
        <v/>
      </c>
      <c r="G1544" s="19">
        <f>LARGE($G$1534:$G$1539,4)</f>
        <v/>
      </c>
    </row>
    <row r="1545">
      <c r="A1545" s="3" t="inlineStr">
        <is>
          <t xml:space="preserve">  λ(5)</t>
        </is>
      </c>
      <c r="B1545" s="19">
        <f>LARGE($B$1534:$B$1539,5)</f>
        <v/>
      </c>
      <c r="C1545" s="19">
        <f>LARGE($C$1534:$C$1539,5)</f>
        <v/>
      </c>
      <c r="D1545" s="19">
        <f>LARGE($D$1534:$D$1539,5)</f>
        <v/>
      </c>
      <c r="E1545" s="19">
        <f>LARGE($E$1534:$E$1539,5)</f>
        <v/>
      </c>
      <c r="F1545" s="19">
        <f>LARGE($F$1534:$F$1539,5)</f>
        <v/>
      </c>
      <c r="G1545" s="19">
        <f>LARGE($G$1534:$G$1539,5)</f>
        <v/>
      </c>
    </row>
    <row r="1546">
      <c r="A1546" s="3" t="inlineStr">
        <is>
          <t xml:space="preserve">  λ(6)</t>
        </is>
      </c>
      <c r="B1546" s="19">
        <f>LARGE($B$1534:$B$1539,6)</f>
        <v/>
      </c>
      <c r="C1546" s="19">
        <f>LARGE($C$1534:$C$1539,6)</f>
        <v/>
      </c>
      <c r="D1546" s="19">
        <f>LARGE($D$1534:$D$1539,6)</f>
        <v/>
      </c>
      <c r="E1546" s="19">
        <f>LARGE($E$1534:$E$1539,6)</f>
        <v/>
      </c>
      <c r="F1546" s="19">
        <f>LARGE($F$1534:$F$1539,6)</f>
        <v/>
      </c>
      <c r="G1546" s="19">
        <f>LARGE($G$1534:$G$1539,6)</f>
        <v/>
      </c>
    </row>
    <row r="1547">
      <c r="A1547" s="3" t="inlineStr">
        <is>
          <t>check: Σeig − trace (→0)</t>
        </is>
      </c>
      <c r="B1547" s="3">
        <f>ROUND(SUM($B$1534:$B$1539)-($B$1514+$C$1515+$D$1516+$E$1517+$F$1518+$G$1519),6)</f>
        <v/>
      </c>
      <c r="C1547" s="3">
        <f>ROUND(SUM($C$1534:$C$1539)-($I$1514+$J$1515+$K$1516+$L$1517+$M$1518+$N$1519),6)</f>
        <v/>
      </c>
      <c r="D1547" s="3">
        <f>ROUND(SUM($D$1534:$D$1539)-($P$1514+$Q$1515+$R$1516+$S$1517+$T$1518+$U$1519),6)</f>
        <v/>
      </c>
      <c r="E1547" s="3">
        <f>ROUND(SUM($E$1534:$E$1539)-($W$1514+$X$1515+$Y$1516+$Z$1517+$AA$1518+$AB$1519),6)</f>
        <v/>
      </c>
      <c r="F1547" s="3">
        <f>ROUND(SUM($F$1534:$F$1539)-($AD$1514+$AE$1515+$AF$1516+$AG$1517+$AH$1518+$AI$1519),6)</f>
        <v/>
      </c>
      <c r="G1547" s="3">
        <f>ROUND(SUM($G$1534:$G$1539)-($AK$1514+$AL$1515+$AM$1516+$AN$1517+$AO$1518+$AP$1519),6)</f>
        <v/>
      </c>
    </row>
    <row r="1548">
      <c r="A1548" s="3" t="inlineStr">
        <is>
          <t>check: Πeig − det (→0)</t>
        </is>
      </c>
      <c r="B1548" s="3">
        <f>ROUND(MDETERM($B$1514:$G$1519)-PRODUCT($B$1534:$B$1539),6)</f>
        <v/>
      </c>
      <c r="C1548" s="3">
        <f>ROUND(MDETERM($I$1514:$N$1519)-PRODUCT($C$1534:$C$1539),6)</f>
        <v/>
      </c>
      <c r="D1548" s="3">
        <f>ROUND(MDETERM($P$1514:$U$1519)-PRODUCT($D$1534:$D$1539),6)</f>
        <v/>
      </c>
      <c r="E1548" s="3">
        <f>ROUND(MDETERM($W$1514:$AB$1519)-PRODUCT($E$1534:$E$1539),6)</f>
        <v/>
      </c>
      <c r="F1548" s="3">
        <f>ROUND(MDETERM($AD$1514:$AI$1519)-PRODUCT($F$1534:$F$1539),6)</f>
        <v/>
      </c>
      <c r="G1548" s="3">
        <f>ROUND(MDETERM($AK$1514:$AP$1519)-PRODUCT($G$1534:$G$1539),6)</f>
        <v/>
      </c>
    </row>
    <row r="1549">
      <c r="A1549" s="3" t="inlineStr">
        <is>
          <t>complex eigenvalues?</t>
        </is>
      </c>
      <c r="B1549" s="3" t="inlineStr"/>
      <c r="C1549" s="3" t="inlineStr"/>
      <c r="D1549" s="3" t="inlineStr"/>
      <c r="E1549" s="3" t="inlineStr"/>
      <c r="F1549" s="3" t="inlineStr"/>
      <c r="G1549" s="3" t="inlineStr"/>
    </row>
    <row r="1550">
      <c r="A1550" s="3" t="inlineStr">
        <is>
          <t>check: det(M − λᵢI) per sorted λ (→0)</t>
        </is>
      </c>
    </row>
    <row r="1551">
      <c r="A1551" s="3" t="inlineStr">
        <is>
          <t xml:space="preserve">  det(M − λ(1)I)</t>
        </is>
      </c>
      <c r="B1551" s="3">
        <f t="array" ref="B1551">ROUND(MDETERM($B$1514:$G$1519-$B$1541*MUNIT(6)),6)</f>
        <v/>
      </c>
      <c r="C1551" s="3">
        <f t="array" ref="C1551">ROUND(MDETERM($I$1514:$N$1519-$C$1541*MUNIT(6)),6)</f>
        <v/>
      </c>
      <c r="D1551" s="3">
        <f t="array" ref="D1551">ROUND(MDETERM($P$1514:$U$1519-$D$1541*MUNIT(6)),6)</f>
        <v/>
      </c>
      <c r="E1551" s="3">
        <f t="array" ref="E1551">ROUND(MDETERM($W$1514:$AB$1519-$E$1541*MUNIT(6)),6)</f>
        <v/>
      </c>
      <c r="F1551" s="3">
        <f t="array" ref="F1551">ROUND(MDETERM($AD$1514:$AI$1519-$F$1541*MUNIT(6)),6)</f>
        <v/>
      </c>
      <c r="G1551" s="3">
        <f t="array" ref="G1551">ROUND(MDETERM($AK$1514:$AP$1519-$G$1541*MUNIT(6)),6)</f>
        <v/>
      </c>
    </row>
    <row r="1552">
      <c r="A1552" s="3" t="inlineStr">
        <is>
          <t xml:space="preserve">  det(M − λ(2)I)</t>
        </is>
      </c>
      <c r="B1552" s="3">
        <f t="array" ref="B1552">ROUND(MDETERM($B$1514:$G$1519-$B$1542*MUNIT(6)),6)</f>
        <v/>
      </c>
      <c r="C1552" s="3">
        <f t="array" ref="C1552">ROUND(MDETERM($I$1514:$N$1519-$C$1542*MUNIT(6)),6)</f>
        <v/>
      </c>
      <c r="D1552" s="3">
        <f t="array" ref="D1552">ROUND(MDETERM($P$1514:$U$1519-$D$1542*MUNIT(6)),6)</f>
        <v/>
      </c>
      <c r="E1552" s="3">
        <f t="array" ref="E1552">ROUND(MDETERM($W$1514:$AB$1519-$E$1542*MUNIT(6)),6)</f>
        <v/>
      </c>
      <c r="F1552" s="3">
        <f t="array" ref="F1552">ROUND(MDETERM($AD$1514:$AI$1519-$F$1542*MUNIT(6)),6)</f>
        <v/>
      </c>
      <c r="G1552" s="3">
        <f t="array" ref="G1552">ROUND(MDETERM($AK$1514:$AP$1519-$G$1542*MUNIT(6)),6)</f>
        <v/>
      </c>
    </row>
    <row r="1553">
      <c r="A1553" s="3" t="inlineStr">
        <is>
          <t xml:space="preserve">  det(M − λ(3)I)</t>
        </is>
      </c>
      <c r="B1553" s="3">
        <f t="array" ref="B1553">ROUND(MDETERM($B$1514:$G$1519-$B$1543*MUNIT(6)),6)</f>
        <v/>
      </c>
      <c r="C1553" s="3">
        <f t="array" ref="C1553">ROUND(MDETERM($I$1514:$N$1519-$C$1543*MUNIT(6)),6)</f>
        <v/>
      </c>
      <c r="D1553" s="3">
        <f t="array" ref="D1553">ROUND(MDETERM($P$1514:$U$1519-$D$1543*MUNIT(6)),6)</f>
        <v/>
      </c>
      <c r="E1553" s="3">
        <f t="array" ref="E1553">ROUND(MDETERM($W$1514:$AB$1519-$E$1543*MUNIT(6)),6)</f>
        <v/>
      </c>
      <c r="F1553" s="3">
        <f t="array" ref="F1553">ROUND(MDETERM($AD$1514:$AI$1519-$F$1543*MUNIT(6)),6)</f>
        <v/>
      </c>
      <c r="G1553" s="3">
        <f t="array" ref="G1553">ROUND(MDETERM($AK$1514:$AP$1519-$G$1543*MUNIT(6)),6)</f>
        <v/>
      </c>
    </row>
    <row r="1554">
      <c r="A1554" s="3" t="inlineStr">
        <is>
          <t xml:space="preserve">  det(M − λ(4)I)</t>
        </is>
      </c>
      <c r="B1554" s="3">
        <f t="array" ref="B1554">ROUND(MDETERM($B$1514:$G$1519-$B$1544*MUNIT(6)),6)</f>
        <v/>
      </c>
      <c r="C1554" s="3">
        <f t="array" ref="C1554">ROUND(MDETERM($I$1514:$N$1519-$C$1544*MUNIT(6)),6)</f>
        <v/>
      </c>
      <c r="D1554" s="3">
        <f t="array" ref="D1554">ROUND(MDETERM($P$1514:$U$1519-$D$1544*MUNIT(6)),6)</f>
        <v/>
      </c>
      <c r="E1554" s="3">
        <f t="array" ref="E1554">ROUND(MDETERM($W$1514:$AB$1519-$E$1544*MUNIT(6)),6)</f>
        <v/>
      </c>
      <c r="F1554" s="3">
        <f t="array" ref="F1554">ROUND(MDETERM($AD$1514:$AI$1519-$F$1544*MUNIT(6)),6)</f>
        <v/>
      </c>
      <c r="G1554" s="3">
        <f t="array" ref="G1554">ROUND(MDETERM($AK$1514:$AP$1519-$G$1544*MUNIT(6)),6)</f>
        <v/>
      </c>
    </row>
    <row r="1555">
      <c r="A1555" s="3" t="inlineStr">
        <is>
          <t xml:space="preserve">  det(M − λ(5)I)</t>
        </is>
      </c>
      <c r="B1555" s="3">
        <f t="array" ref="B1555">ROUND(MDETERM($B$1514:$G$1519-$B$1545*MUNIT(6)),6)</f>
        <v/>
      </c>
      <c r="C1555" s="3">
        <f t="array" ref="C1555">ROUND(MDETERM($I$1514:$N$1519-$C$1545*MUNIT(6)),6)</f>
        <v/>
      </c>
      <c r="D1555" s="3">
        <f t="array" ref="D1555">ROUND(MDETERM($P$1514:$U$1519-$D$1545*MUNIT(6)),6)</f>
        <v/>
      </c>
      <c r="E1555" s="3">
        <f t="array" ref="E1555">ROUND(MDETERM($W$1514:$AB$1519-$E$1545*MUNIT(6)),6)</f>
        <v/>
      </c>
      <c r="F1555" s="3">
        <f t="array" ref="F1555">ROUND(MDETERM($AD$1514:$AI$1519-$F$1545*MUNIT(6)),6)</f>
        <v/>
      </c>
      <c r="G1555" s="3">
        <f t="array" ref="G1555">ROUND(MDETERM($AK$1514:$AP$1519-$G$1545*MUNIT(6)),6)</f>
        <v/>
      </c>
    </row>
    <row r="1556">
      <c r="A1556" s="3" t="inlineStr">
        <is>
          <t xml:space="preserve">  det(M − λ(6)I)</t>
        </is>
      </c>
      <c r="B1556" s="3">
        <f t="array" ref="B1556">ROUND(MDETERM($B$1514:$G$1519-$B$1546*MUNIT(6)),6)</f>
        <v/>
      </c>
      <c r="C1556" s="3">
        <f t="array" ref="C1556">ROUND(MDETERM($I$1514:$N$1519-$C$1546*MUNIT(6)),6)</f>
        <v/>
      </c>
      <c r="D1556" s="3">
        <f t="array" ref="D1556">ROUND(MDETERM($P$1514:$U$1519-$D$1546*MUNIT(6)),6)</f>
        <v/>
      </c>
      <c r="E1556" s="3">
        <f t="array" ref="E1556">ROUND(MDETERM($W$1514:$AB$1519-$E$1546*MUNIT(6)),6)</f>
        <v/>
      </c>
      <c r="F1556" s="3">
        <f t="array" ref="F1556">ROUND(MDETERM($AD$1514:$AI$1519-$F$1546*MUNIT(6)),6)</f>
        <v/>
      </c>
      <c r="G1556" s="3">
        <f t="array" ref="G1556">ROUND(MDETERM($AK$1514:$AP$1519-$G$1546*MUNIT(6)),6)</f>
        <v/>
      </c>
    </row>
    <row r="1560" ht="16" customHeight="1">
      <c r="A1560" s="14" t="inlineStr">
        <is>
          <t>RAG R1-R2-R3 | llama3.3:70b</t>
        </is>
      </c>
      <c r="B1560" s="9" t="inlineStr">
        <is>
          <t>run 1 (raw, pasted)</t>
        </is>
      </c>
      <c r="I1560" s="9" t="inlineStr">
        <is>
          <t>run 2 (raw, pasted)</t>
        </is>
      </c>
      <c r="P1560" s="9" t="inlineStr">
        <is>
          <t>run 3 (raw, pasted)</t>
        </is>
      </c>
      <c r="W1560" s="9" t="inlineStr">
        <is>
          <t>run 4 (raw, pasted)</t>
        </is>
      </c>
      <c r="AD1560" s="9" t="inlineStr">
        <is>
          <t>run 5 (raw, pasted)</t>
        </is>
      </c>
      <c r="AK1560" s="9" t="inlineStr">
        <is>
          <t>Step2 average matrix (formula)</t>
        </is>
      </c>
      <c r="AR1560" s="9" t="inlineStr">
        <is>
          <t>ground truth (reference)</t>
        </is>
      </c>
    </row>
    <row r="1561" ht="60" customHeight="1">
      <c r="B1561" s="15" t="inlineStr">
        <is>
          <t>Spacecraft</t>
        </is>
      </c>
      <c r="C1561" s="15" t="inlineStr">
        <is>
          <t>Guidance, Navigation, and Control (GNC) Subsystem</t>
        </is>
      </c>
      <c r="D1561" s="15" t="inlineStr">
        <is>
          <t>Propulsion Subsystem</t>
        </is>
      </c>
      <c r="E1561" s="15" t="inlineStr">
        <is>
          <t>Power Subsystem</t>
        </is>
      </c>
      <c r="F1561" s="15" t="inlineStr">
        <is>
          <t>Reaction Wheel</t>
        </is>
      </c>
      <c r="G1561" s="15" t="inlineStr">
        <is>
          <t>GNC Software</t>
        </is>
      </c>
      <c r="I1561" s="15" t="inlineStr">
        <is>
          <t>Spacecraft</t>
        </is>
      </c>
      <c r="J1561" s="15" t="inlineStr">
        <is>
          <t>Guidance, Navigation, and Control (GNC) Subsystem</t>
        </is>
      </c>
      <c r="K1561" s="15" t="inlineStr">
        <is>
          <t>Propulsion Subsystem</t>
        </is>
      </c>
      <c r="L1561" s="15" t="inlineStr">
        <is>
          <t>Power Subsystem</t>
        </is>
      </c>
      <c r="M1561" s="15" t="inlineStr">
        <is>
          <t>Reaction Wheel</t>
        </is>
      </c>
      <c r="N1561" s="15" t="inlineStr">
        <is>
          <t>GNC Software</t>
        </is>
      </c>
      <c r="P1561" s="15" t="inlineStr">
        <is>
          <t>Spacecraft</t>
        </is>
      </c>
      <c r="Q1561" s="15" t="inlineStr">
        <is>
          <t>Guidance, Navigation, and Control (GNC) Subsystem</t>
        </is>
      </c>
      <c r="R1561" s="15" t="inlineStr">
        <is>
          <t>Propulsion Subsystem</t>
        </is>
      </c>
      <c r="S1561" s="15" t="inlineStr">
        <is>
          <t>Power Subsystem</t>
        </is>
      </c>
      <c r="T1561" s="15" t="inlineStr">
        <is>
          <t>Reaction Wheel</t>
        </is>
      </c>
      <c r="U1561" s="15" t="inlineStr">
        <is>
          <t>GNC Software</t>
        </is>
      </c>
      <c r="W1561" s="15" t="inlineStr">
        <is>
          <t>Spacecraft</t>
        </is>
      </c>
      <c r="X1561" s="15" t="inlineStr">
        <is>
          <t>Guidance, Navigation, and Control (GNC) Subsystem</t>
        </is>
      </c>
      <c r="Y1561" s="15" t="inlineStr">
        <is>
          <t>Propulsion Subsystem</t>
        </is>
      </c>
      <c r="Z1561" s="15" t="inlineStr">
        <is>
          <t>Power Subsystem</t>
        </is>
      </c>
      <c r="AA1561" s="15" t="inlineStr">
        <is>
          <t>Reaction Wheel</t>
        </is>
      </c>
      <c r="AB1561" s="15" t="inlineStr">
        <is>
          <t>GNC Software</t>
        </is>
      </c>
      <c r="AD1561" s="15" t="inlineStr">
        <is>
          <t>Spacecraft</t>
        </is>
      </c>
      <c r="AE1561" s="15" t="inlineStr">
        <is>
          <t>Guidance, Navigation, and Control (GNC) Subsystem</t>
        </is>
      </c>
      <c r="AF1561" s="15" t="inlineStr">
        <is>
          <t>Propulsion Subsystem</t>
        </is>
      </c>
      <c r="AG1561" s="15" t="inlineStr">
        <is>
          <t>Power Subsystem</t>
        </is>
      </c>
      <c r="AH1561" s="15" t="inlineStr">
        <is>
          <t>Reaction Wheel</t>
        </is>
      </c>
      <c r="AI1561" s="15" t="inlineStr">
        <is>
          <t>GNC Software</t>
        </is>
      </c>
      <c r="AK1561" s="15" t="inlineStr">
        <is>
          <t>Spacecraft</t>
        </is>
      </c>
      <c r="AL1561" s="15" t="inlineStr">
        <is>
          <t>Guidance, Navigation, and Control (GNC) Subsystem</t>
        </is>
      </c>
      <c r="AM1561" s="15" t="inlineStr">
        <is>
          <t>Propulsion Subsystem</t>
        </is>
      </c>
      <c r="AN1561" s="15" t="inlineStr">
        <is>
          <t>Power Subsystem</t>
        </is>
      </c>
      <c r="AO1561" s="15" t="inlineStr">
        <is>
          <t>Reaction Wheel</t>
        </is>
      </c>
      <c r="AP1561" s="15" t="inlineStr">
        <is>
          <t>GNC Software</t>
        </is>
      </c>
    </row>
    <row r="1562">
      <c r="A1562" s="3" t="inlineStr">
        <is>
          <t>Spacecraft</t>
        </is>
      </c>
      <c r="B1562" s="8" t="n">
        <v>1</v>
      </c>
      <c r="C1562" s="8" t="n">
        <v>1</v>
      </c>
      <c r="D1562" s="8" t="n">
        <v>1</v>
      </c>
      <c r="E1562" s="8" t="n">
        <v>1</v>
      </c>
      <c r="F1562" s="8" t="n">
        <v>1</v>
      </c>
      <c r="G1562" s="8" t="n">
        <v>1</v>
      </c>
      <c r="I1562" s="8" t="n">
        <v>1</v>
      </c>
      <c r="J1562" s="8" t="n">
        <v>1</v>
      </c>
      <c r="K1562" s="8" t="n">
        <v>1</v>
      </c>
      <c r="L1562" s="8" t="n">
        <v>1</v>
      </c>
      <c r="M1562" s="8" t="n">
        <v>1</v>
      </c>
      <c r="N1562" s="8" t="n">
        <v>1</v>
      </c>
      <c r="P1562" s="8" t="n">
        <v>1</v>
      </c>
      <c r="Q1562" s="8" t="n">
        <v>1</v>
      </c>
      <c r="R1562" s="8" t="n">
        <v>1</v>
      </c>
      <c r="S1562" s="8" t="n">
        <v>1</v>
      </c>
      <c r="T1562" s="8" t="n">
        <v>1</v>
      </c>
      <c r="U1562" s="8" t="n">
        <v>1</v>
      </c>
      <c r="W1562" s="8" t="n">
        <v>1</v>
      </c>
      <c r="X1562" s="8" t="n">
        <v>1</v>
      </c>
      <c r="Y1562" s="8" t="n">
        <v>1</v>
      </c>
      <c r="Z1562" s="8" t="n">
        <v>1</v>
      </c>
      <c r="AA1562" s="8" t="n">
        <v>1</v>
      </c>
      <c r="AB1562" s="8" t="n">
        <v>1</v>
      </c>
      <c r="AD1562" s="8" t="n">
        <v>1</v>
      </c>
      <c r="AE1562" s="8" t="n">
        <v>1</v>
      </c>
      <c r="AF1562" s="8" t="n">
        <v>1</v>
      </c>
      <c r="AG1562" s="8" t="n">
        <v>1</v>
      </c>
      <c r="AH1562" s="8" t="n">
        <v>1</v>
      </c>
      <c r="AI1562" s="8" t="n">
        <v>1</v>
      </c>
      <c r="AK1562" s="8">
        <f>IF(($B$1562&lt;&gt;2)+($I$1562&lt;&gt;2)+($P$1562&lt;&gt;2)+($W$1562&lt;&gt;2)+($AD$1562&lt;&gt;2)=0,2,IF((($B$1562&lt;&gt;2)*$B$1562+($I$1562&lt;&gt;2)*$I$1562+($P$1562&lt;&gt;2)*$P$1562+($W$1562&lt;&gt;2)*$W$1562+($AD$1562&lt;&gt;2)*$AD$1562)/(($B$1562&lt;&gt;2)+($I$1562&lt;&gt;2)+($P$1562&lt;&gt;2)+($W$1562&lt;&gt;2)+($AD$1562&lt;&gt;2))&gt;=0.5,1,0))</f>
        <v/>
      </c>
      <c r="AL1562" s="8">
        <f>IF(($C$1562&lt;&gt;2)+($J$1562&lt;&gt;2)+($Q$1562&lt;&gt;2)+($X$1562&lt;&gt;2)+($AE$1562&lt;&gt;2)=0,2,IF((($C$1562&lt;&gt;2)*$C$1562+($J$1562&lt;&gt;2)*$J$1562+($Q$1562&lt;&gt;2)*$Q$1562+($X$1562&lt;&gt;2)*$X$1562+($AE$1562&lt;&gt;2)*$AE$1562)/(($C$1562&lt;&gt;2)+($J$1562&lt;&gt;2)+($Q$1562&lt;&gt;2)+($X$1562&lt;&gt;2)+($AE$1562&lt;&gt;2))&gt;=0.5,1,0))</f>
        <v/>
      </c>
      <c r="AM1562" s="8">
        <f>IF(($D$1562&lt;&gt;2)+($K$1562&lt;&gt;2)+($R$1562&lt;&gt;2)+($Y$1562&lt;&gt;2)+($AF$1562&lt;&gt;2)=0,2,IF((($D$1562&lt;&gt;2)*$D$1562+($K$1562&lt;&gt;2)*$K$1562+($R$1562&lt;&gt;2)*$R$1562+($Y$1562&lt;&gt;2)*$Y$1562+($AF$1562&lt;&gt;2)*$AF$1562)/(($D$1562&lt;&gt;2)+($K$1562&lt;&gt;2)+($R$1562&lt;&gt;2)+($Y$1562&lt;&gt;2)+($AF$1562&lt;&gt;2))&gt;=0.5,1,0))</f>
        <v/>
      </c>
      <c r="AN1562" s="8">
        <f>IF(($E$1562&lt;&gt;2)+($L$1562&lt;&gt;2)+($S$1562&lt;&gt;2)+($Z$1562&lt;&gt;2)+($AG$1562&lt;&gt;2)=0,2,IF((($E$1562&lt;&gt;2)*$E$1562+($L$1562&lt;&gt;2)*$L$1562+($S$1562&lt;&gt;2)*$S$1562+($Z$1562&lt;&gt;2)*$Z$1562+($AG$1562&lt;&gt;2)*$AG$1562)/(($E$1562&lt;&gt;2)+($L$1562&lt;&gt;2)+($S$1562&lt;&gt;2)+($Z$1562&lt;&gt;2)+($AG$1562&lt;&gt;2))&gt;=0.5,1,0))</f>
        <v/>
      </c>
      <c r="AO1562" s="8">
        <f>IF(($F$1562&lt;&gt;2)+($M$1562&lt;&gt;2)+($T$1562&lt;&gt;2)+($AA$1562&lt;&gt;2)+($AH$1562&lt;&gt;2)=0,2,IF((($F$1562&lt;&gt;2)*$F$1562+($M$1562&lt;&gt;2)*$M$1562+($T$1562&lt;&gt;2)*$T$1562+($AA$1562&lt;&gt;2)*$AA$1562+($AH$1562&lt;&gt;2)*$AH$1562)/(($F$1562&lt;&gt;2)+($M$1562&lt;&gt;2)+($T$1562&lt;&gt;2)+($AA$1562&lt;&gt;2)+($AH$1562&lt;&gt;2))&gt;=0.5,1,0))</f>
        <v/>
      </c>
      <c r="AP1562" s="8">
        <f>IF(($G$1562&lt;&gt;2)+($N$1562&lt;&gt;2)+($U$1562&lt;&gt;2)+($AB$1562&lt;&gt;2)+($AI$1562&lt;&gt;2)=0,2,IF((($G$1562&lt;&gt;2)*$G$1562+($N$1562&lt;&gt;2)*$N$1562+($U$1562&lt;&gt;2)*$U$1562+($AB$1562&lt;&gt;2)*$AB$1562+($AI$1562&lt;&gt;2)*$AI$1562)/(($G$1562&lt;&gt;2)+($N$1562&lt;&gt;2)+($U$1562&lt;&gt;2)+($AB$1562&lt;&gt;2)+($AI$1562&lt;&gt;2))&gt;=0.5,1,0))</f>
        <v/>
      </c>
      <c r="AR1562" s="16">
        <f>'Ground truth'!$B$3</f>
        <v/>
      </c>
      <c r="AS1562" s="16">
        <f>'Ground truth'!$C$3</f>
        <v/>
      </c>
      <c r="AT1562" s="16">
        <f>'Ground truth'!$D$3</f>
        <v/>
      </c>
      <c r="AU1562" s="16">
        <f>'Ground truth'!$E$3</f>
        <v/>
      </c>
      <c r="AV1562" s="16">
        <f>'Ground truth'!$F$3</f>
        <v/>
      </c>
      <c r="AW1562" s="16">
        <f>'Ground truth'!$G$3</f>
        <v/>
      </c>
    </row>
    <row r="1563">
      <c r="A1563" s="3" t="inlineStr">
        <is>
          <t>Guidance, Navigation, and Control (GNC) Subsystem</t>
        </is>
      </c>
      <c r="B1563" s="8" t="n">
        <v>1</v>
      </c>
      <c r="C1563" s="8" t="n">
        <v>1</v>
      </c>
      <c r="D1563" s="8" t="n">
        <v>0</v>
      </c>
      <c r="E1563" s="8" t="n">
        <v>0</v>
      </c>
      <c r="F1563" s="8" t="n">
        <v>1</v>
      </c>
      <c r="G1563" s="8" t="n">
        <v>1</v>
      </c>
      <c r="I1563" s="8" t="n">
        <v>1</v>
      </c>
      <c r="J1563" s="8" t="n">
        <v>1</v>
      </c>
      <c r="K1563" s="8" t="n">
        <v>0</v>
      </c>
      <c r="L1563" s="8" t="n">
        <v>0</v>
      </c>
      <c r="M1563" s="8" t="n">
        <v>1</v>
      </c>
      <c r="N1563" s="8" t="n">
        <v>1</v>
      </c>
      <c r="P1563" s="8" t="n">
        <v>1</v>
      </c>
      <c r="Q1563" s="8" t="n">
        <v>1</v>
      </c>
      <c r="R1563" s="8" t="n">
        <v>0</v>
      </c>
      <c r="S1563" s="8" t="n">
        <v>0</v>
      </c>
      <c r="T1563" s="8" t="n">
        <v>1</v>
      </c>
      <c r="U1563" s="8" t="n">
        <v>1</v>
      </c>
      <c r="W1563" s="8" t="n">
        <v>1</v>
      </c>
      <c r="X1563" s="8" t="n">
        <v>1</v>
      </c>
      <c r="Y1563" s="8" t="n">
        <v>0</v>
      </c>
      <c r="Z1563" s="8" t="n">
        <v>0</v>
      </c>
      <c r="AA1563" s="8" t="n">
        <v>1</v>
      </c>
      <c r="AB1563" s="8" t="n">
        <v>1</v>
      </c>
      <c r="AD1563" s="8" t="n">
        <v>1</v>
      </c>
      <c r="AE1563" s="8" t="n">
        <v>1</v>
      </c>
      <c r="AF1563" s="8" t="n">
        <v>0</v>
      </c>
      <c r="AG1563" s="8" t="n">
        <v>0</v>
      </c>
      <c r="AH1563" s="8" t="n">
        <v>1</v>
      </c>
      <c r="AI1563" s="8" t="n">
        <v>1</v>
      </c>
      <c r="AK1563" s="8">
        <f>IF(($B$1563&lt;&gt;2)+($I$1563&lt;&gt;2)+($P$1563&lt;&gt;2)+($W$1563&lt;&gt;2)+($AD$1563&lt;&gt;2)=0,2,IF((($B$1563&lt;&gt;2)*$B$1563+($I$1563&lt;&gt;2)*$I$1563+($P$1563&lt;&gt;2)*$P$1563+($W$1563&lt;&gt;2)*$W$1563+($AD$1563&lt;&gt;2)*$AD$1563)/(($B$1563&lt;&gt;2)+($I$1563&lt;&gt;2)+($P$1563&lt;&gt;2)+($W$1563&lt;&gt;2)+($AD$1563&lt;&gt;2))&gt;=0.5,1,0))</f>
        <v/>
      </c>
      <c r="AL1563" s="8">
        <f>IF(($C$1563&lt;&gt;2)+($J$1563&lt;&gt;2)+($Q$1563&lt;&gt;2)+($X$1563&lt;&gt;2)+($AE$1563&lt;&gt;2)=0,2,IF((($C$1563&lt;&gt;2)*$C$1563+($J$1563&lt;&gt;2)*$J$1563+($Q$1563&lt;&gt;2)*$Q$1563+($X$1563&lt;&gt;2)*$X$1563+($AE$1563&lt;&gt;2)*$AE$1563)/(($C$1563&lt;&gt;2)+($J$1563&lt;&gt;2)+($Q$1563&lt;&gt;2)+($X$1563&lt;&gt;2)+($AE$1563&lt;&gt;2))&gt;=0.5,1,0))</f>
        <v/>
      </c>
      <c r="AM1563" s="8">
        <f>IF(($D$1563&lt;&gt;2)+($K$1563&lt;&gt;2)+($R$1563&lt;&gt;2)+($Y$1563&lt;&gt;2)+($AF$1563&lt;&gt;2)=0,2,IF((($D$1563&lt;&gt;2)*$D$1563+($K$1563&lt;&gt;2)*$K$1563+($R$1563&lt;&gt;2)*$R$1563+($Y$1563&lt;&gt;2)*$Y$1563+($AF$1563&lt;&gt;2)*$AF$1563)/(($D$1563&lt;&gt;2)+($K$1563&lt;&gt;2)+($R$1563&lt;&gt;2)+($Y$1563&lt;&gt;2)+($AF$1563&lt;&gt;2))&gt;=0.5,1,0))</f>
        <v/>
      </c>
      <c r="AN1563" s="8">
        <f>IF(($E$1563&lt;&gt;2)+($L$1563&lt;&gt;2)+($S$1563&lt;&gt;2)+($Z$1563&lt;&gt;2)+($AG$1563&lt;&gt;2)=0,2,IF((($E$1563&lt;&gt;2)*$E$1563+($L$1563&lt;&gt;2)*$L$1563+($S$1563&lt;&gt;2)*$S$1563+($Z$1563&lt;&gt;2)*$Z$1563+($AG$1563&lt;&gt;2)*$AG$1563)/(($E$1563&lt;&gt;2)+($L$1563&lt;&gt;2)+($S$1563&lt;&gt;2)+($Z$1563&lt;&gt;2)+($AG$1563&lt;&gt;2))&gt;=0.5,1,0))</f>
        <v/>
      </c>
      <c r="AO1563" s="8">
        <f>IF(($F$1563&lt;&gt;2)+($M$1563&lt;&gt;2)+($T$1563&lt;&gt;2)+($AA$1563&lt;&gt;2)+($AH$1563&lt;&gt;2)=0,2,IF((($F$1563&lt;&gt;2)*$F$1563+($M$1563&lt;&gt;2)*$M$1563+($T$1563&lt;&gt;2)*$T$1563+($AA$1563&lt;&gt;2)*$AA$1563+($AH$1563&lt;&gt;2)*$AH$1563)/(($F$1563&lt;&gt;2)+($M$1563&lt;&gt;2)+($T$1563&lt;&gt;2)+($AA$1563&lt;&gt;2)+($AH$1563&lt;&gt;2))&gt;=0.5,1,0))</f>
        <v/>
      </c>
      <c r="AP1563" s="8">
        <f>IF(($G$1563&lt;&gt;2)+($N$1563&lt;&gt;2)+($U$1563&lt;&gt;2)+($AB$1563&lt;&gt;2)+($AI$1563&lt;&gt;2)=0,2,IF((($G$1563&lt;&gt;2)*$G$1563+($N$1563&lt;&gt;2)*$N$1563+($U$1563&lt;&gt;2)*$U$1563+($AB$1563&lt;&gt;2)*$AB$1563+($AI$1563&lt;&gt;2)*$AI$1563)/(($G$1563&lt;&gt;2)+($N$1563&lt;&gt;2)+($U$1563&lt;&gt;2)+($AB$1563&lt;&gt;2)+($AI$1563&lt;&gt;2))&gt;=0.5,1,0))</f>
        <v/>
      </c>
      <c r="AR1563" s="16">
        <f>'Ground truth'!$B$4</f>
        <v/>
      </c>
      <c r="AS1563" s="16">
        <f>'Ground truth'!$C$4</f>
        <v/>
      </c>
      <c r="AT1563" s="16">
        <f>'Ground truth'!$D$4</f>
        <v/>
      </c>
      <c r="AU1563" s="16">
        <f>'Ground truth'!$E$4</f>
        <v/>
      </c>
      <c r="AV1563" s="16">
        <f>'Ground truth'!$F$4</f>
        <v/>
      </c>
      <c r="AW1563" s="16">
        <f>'Ground truth'!$G$4</f>
        <v/>
      </c>
    </row>
    <row r="1564">
      <c r="A1564" s="3" t="inlineStr">
        <is>
          <t>Propulsion Subsystem</t>
        </is>
      </c>
      <c r="B1564" s="8" t="n">
        <v>1</v>
      </c>
      <c r="C1564" s="8" t="n">
        <v>0</v>
      </c>
      <c r="D1564" s="8" t="n">
        <v>1</v>
      </c>
      <c r="E1564" s="8" t="n">
        <v>1</v>
      </c>
      <c r="F1564" s="8" t="n">
        <v>0</v>
      </c>
      <c r="G1564" s="8" t="n">
        <v>0</v>
      </c>
      <c r="I1564" s="8" t="n">
        <v>1</v>
      </c>
      <c r="J1564" s="8" t="n">
        <v>0</v>
      </c>
      <c r="K1564" s="8" t="n">
        <v>1</v>
      </c>
      <c r="L1564" s="8" t="n">
        <v>1</v>
      </c>
      <c r="M1564" s="8" t="n">
        <v>0</v>
      </c>
      <c r="N1564" s="8" t="n">
        <v>0</v>
      </c>
      <c r="P1564" s="8" t="n">
        <v>1</v>
      </c>
      <c r="Q1564" s="8" t="n">
        <v>0</v>
      </c>
      <c r="R1564" s="8" t="n">
        <v>1</v>
      </c>
      <c r="S1564" s="8" t="n">
        <v>1</v>
      </c>
      <c r="T1564" s="8" t="n">
        <v>0</v>
      </c>
      <c r="U1564" s="8" t="n">
        <v>0</v>
      </c>
      <c r="W1564" s="8" t="n">
        <v>1</v>
      </c>
      <c r="X1564" s="8" t="n">
        <v>0</v>
      </c>
      <c r="Y1564" s="8" t="n">
        <v>1</v>
      </c>
      <c r="Z1564" s="8" t="n">
        <v>1</v>
      </c>
      <c r="AA1564" s="8" t="n">
        <v>0</v>
      </c>
      <c r="AB1564" s="8" t="n">
        <v>0</v>
      </c>
      <c r="AD1564" s="8" t="n">
        <v>1</v>
      </c>
      <c r="AE1564" s="8" t="n">
        <v>0</v>
      </c>
      <c r="AF1564" s="8" t="n">
        <v>1</v>
      </c>
      <c r="AG1564" s="8" t="n">
        <v>1</v>
      </c>
      <c r="AH1564" s="8" t="n">
        <v>0</v>
      </c>
      <c r="AI1564" s="8" t="n">
        <v>0</v>
      </c>
      <c r="AK1564" s="8">
        <f>IF(($B$1564&lt;&gt;2)+($I$1564&lt;&gt;2)+($P$1564&lt;&gt;2)+($W$1564&lt;&gt;2)+($AD$1564&lt;&gt;2)=0,2,IF((($B$1564&lt;&gt;2)*$B$1564+($I$1564&lt;&gt;2)*$I$1564+($P$1564&lt;&gt;2)*$P$1564+($W$1564&lt;&gt;2)*$W$1564+($AD$1564&lt;&gt;2)*$AD$1564)/(($B$1564&lt;&gt;2)+($I$1564&lt;&gt;2)+($P$1564&lt;&gt;2)+($W$1564&lt;&gt;2)+($AD$1564&lt;&gt;2))&gt;=0.5,1,0))</f>
        <v/>
      </c>
      <c r="AL1564" s="8">
        <f>IF(($C$1564&lt;&gt;2)+($J$1564&lt;&gt;2)+($Q$1564&lt;&gt;2)+($X$1564&lt;&gt;2)+($AE$1564&lt;&gt;2)=0,2,IF((($C$1564&lt;&gt;2)*$C$1564+($J$1564&lt;&gt;2)*$J$1564+($Q$1564&lt;&gt;2)*$Q$1564+($X$1564&lt;&gt;2)*$X$1564+($AE$1564&lt;&gt;2)*$AE$1564)/(($C$1564&lt;&gt;2)+($J$1564&lt;&gt;2)+($Q$1564&lt;&gt;2)+($X$1564&lt;&gt;2)+($AE$1564&lt;&gt;2))&gt;=0.5,1,0))</f>
        <v/>
      </c>
      <c r="AM1564" s="8">
        <f>IF(($D$1564&lt;&gt;2)+($K$1564&lt;&gt;2)+($R$1564&lt;&gt;2)+($Y$1564&lt;&gt;2)+($AF$1564&lt;&gt;2)=0,2,IF((($D$1564&lt;&gt;2)*$D$1564+($K$1564&lt;&gt;2)*$K$1564+($R$1564&lt;&gt;2)*$R$1564+($Y$1564&lt;&gt;2)*$Y$1564+($AF$1564&lt;&gt;2)*$AF$1564)/(($D$1564&lt;&gt;2)+($K$1564&lt;&gt;2)+($R$1564&lt;&gt;2)+($Y$1564&lt;&gt;2)+($AF$1564&lt;&gt;2))&gt;=0.5,1,0))</f>
        <v/>
      </c>
      <c r="AN1564" s="8">
        <f>IF(($E$1564&lt;&gt;2)+($L$1564&lt;&gt;2)+($S$1564&lt;&gt;2)+($Z$1564&lt;&gt;2)+($AG$1564&lt;&gt;2)=0,2,IF((($E$1564&lt;&gt;2)*$E$1564+($L$1564&lt;&gt;2)*$L$1564+($S$1564&lt;&gt;2)*$S$1564+($Z$1564&lt;&gt;2)*$Z$1564+($AG$1564&lt;&gt;2)*$AG$1564)/(($E$1564&lt;&gt;2)+($L$1564&lt;&gt;2)+($S$1564&lt;&gt;2)+($Z$1564&lt;&gt;2)+($AG$1564&lt;&gt;2))&gt;=0.5,1,0))</f>
        <v/>
      </c>
      <c r="AO1564" s="8">
        <f>IF(($F$1564&lt;&gt;2)+($M$1564&lt;&gt;2)+($T$1564&lt;&gt;2)+($AA$1564&lt;&gt;2)+($AH$1564&lt;&gt;2)=0,2,IF((($F$1564&lt;&gt;2)*$F$1564+($M$1564&lt;&gt;2)*$M$1564+($T$1564&lt;&gt;2)*$T$1564+($AA$1564&lt;&gt;2)*$AA$1564+($AH$1564&lt;&gt;2)*$AH$1564)/(($F$1564&lt;&gt;2)+($M$1564&lt;&gt;2)+($T$1564&lt;&gt;2)+($AA$1564&lt;&gt;2)+($AH$1564&lt;&gt;2))&gt;=0.5,1,0))</f>
        <v/>
      </c>
      <c r="AP1564" s="8">
        <f>IF(($G$1564&lt;&gt;2)+($N$1564&lt;&gt;2)+($U$1564&lt;&gt;2)+($AB$1564&lt;&gt;2)+($AI$1564&lt;&gt;2)=0,2,IF((($G$1564&lt;&gt;2)*$G$1564+($N$1564&lt;&gt;2)*$N$1564+($U$1564&lt;&gt;2)*$U$1564+($AB$1564&lt;&gt;2)*$AB$1564+($AI$1564&lt;&gt;2)*$AI$1564)/(($G$1564&lt;&gt;2)+($N$1564&lt;&gt;2)+($U$1564&lt;&gt;2)+($AB$1564&lt;&gt;2)+($AI$1564&lt;&gt;2))&gt;=0.5,1,0))</f>
        <v/>
      </c>
      <c r="AR1564" s="16">
        <f>'Ground truth'!$B$5</f>
        <v/>
      </c>
      <c r="AS1564" s="16">
        <f>'Ground truth'!$C$5</f>
        <v/>
      </c>
      <c r="AT1564" s="16">
        <f>'Ground truth'!$D$5</f>
        <v/>
      </c>
      <c r="AU1564" s="16">
        <f>'Ground truth'!$E$5</f>
        <v/>
      </c>
      <c r="AV1564" s="16">
        <f>'Ground truth'!$F$5</f>
        <v/>
      </c>
      <c r="AW1564" s="16">
        <f>'Ground truth'!$G$5</f>
        <v/>
      </c>
    </row>
    <row r="1565">
      <c r="A1565" s="3" t="inlineStr">
        <is>
          <t>Power Subsystem</t>
        </is>
      </c>
      <c r="B1565" s="8" t="n">
        <v>1</v>
      </c>
      <c r="C1565" s="8" t="n">
        <v>0</v>
      </c>
      <c r="D1565" s="8" t="n">
        <v>1</v>
      </c>
      <c r="E1565" s="8" t="n">
        <v>1</v>
      </c>
      <c r="F1565" s="8" t="n">
        <v>0</v>
      </c>
      <c r="G1565" s="8" t="n">
        <v>0</v>
      </c>
      <c r="I1565" s="8" t="n">
        <v>1</v>
      </c>
      <c r="J1565" s="8" t="n">
        <v>0</v>
      </c>
      <c r="K1565" s="8" t="n">
        <v>1</v>
      </c>
      <c r="L1565" s="8" t="n">
        <v>1</v>
      </c>
      <c r="M1565" s="8" t="n">
        <v>0</v>
      </c>
      <c r="N1565" s="8" t="n">
        <v>0</v>
      </c>
      <c r="P1565" s="8" t="n">
        <v>1</v>
      </c>
      <c r="Q1565" s="8" t="n">
        <v>0</v>
      </c>
      <c r="R1565" s="8" t="n">
        <v>1</v>
      </c>
      <c r="S1565" s="8" t="n">
        <v>1</v>
      </c>
      <c r="T1565" s="8" t="n">
        <v>0</v>
      </c>
      <c r="U1565" s="8" t="n">
        <v>0</v>
      </c>
      <c r="W1565" s="8" t="n">
        <v>1</v>
      </c>
      <c r="X1565" s="8" t="n">
        <v>0</v>
      </c>
      <c r="Y1565" s="8" t="n">
        <v>1</v>
      </c>
      <c r="Z1565" s="8" t="n">
        <v>1</v>
      </c>
      <c r="AA1565" s="8" t="n">
        <v>0</v>
      </c>
      <c r="AB1565" s="8" t="n">
        <v>0</v>
      </c>
      <c r="AD1565" s="8" t="n">
        <v>1</v>
      </c>
      <c r="AE1565" s="8" t="n">
        <v>0</v>
      </c>
      <c r="AF1565" s="8" t="n">
        <v>1</v>
      </c>
      <c r="AG1565" s="8" t="n">
        <v>1</v>
      </c>
      <c r="AH1565" s="8" t="n">
        <v>0</v>
      </c>
      <c r="AI1565" s="8" t="n">
        <v>0</v>
      </c>
      <c r="AK1565" s="8">
        <f>IF(($B$1565&lt;&gt;2)+($I$1565&lt;&gt;2)+($P$1565&lt;&gt;2)+($W$1565&lt;&gt;2)+($AD$1565&lt;&gt;2)=0,2,IF((($B$1565&lt;&gt;2)*$B$1565+($I$1565&lt;&gt;2)*$I$1565+($P$1565&lt;&gt;2)*$P$1565+($W$1565&lt;&gt;2)*$W$1565+($AD$1565&lt;&gt;2)*$AD$1565)/(($B$1565&lt;&gt;2)+($I$1565&lt;&gt;2)+($P$1565&lt;&gt;2)+($W$1565&lt;&gt;2)+($AD$1565&lt;&gt;2))&gt;=0.5,1,0))</f>
        <v/>
      </c>
      <c r="AL1565" s="8">
        <f>IF(($C$1565&lt;&gt;2)+($J$1565&lt;&gt;2)+($Q$1565&lt;&gt;2)+($X$1565&lt;&gt;2)+($AE$1565&lt;&gt;2)=0,2,IF((($C$1565&lt;&gt;2)*$C$1565+($J$1565&lt;&gt;2)*$J$1565+($Q$1565&lt;&gt;2)*$Q$1565+($X$1565&lt;&gt;2)*$X$1565+($AE$1565&lt;&gt;2)*$AE$1565)/(($C$1565&lt;&gt;2)+($J$1565&lt;&gt;2)+($Q$1565&lt;&gt;2)+($X$1565&lt;&gt;2)+($AE$1565&lt;&gt;2))&gt;=0.5,1,0))</f>
        <v/>
      </c>
      <c r="AM1565" s="8">
        <f>IF(($D$1565&lt;&gt;2)+($K$1565&lt;&gt;2)+($R$1565&lt;&gt;2)+($Y$1565&lt;&gt;2)+($AF$1565&lt;&gt;2)=0,2,IF((($D$1565&lt;&gt;2)*$D$1565+($K$1565&lt;&gt;2)*$K$1565+($R$1565&lt;&gt;2)*$R$1565+($Y$1565&lt;&gt;2)*$Y$1565+($AF$1565&lt;&gt;2)*$AF$1565)/(($D$1565&lt;&gt;2)+($K$1565&lt;&gt;2)+($R$1565&lt;&gt;2)+($Y$1565&lt;&gt;2)+($AF$1565&lt;&gt;2))&gt;=0.5,1,0))</f>
        <v/>
      </c>
      <c r="AN1565" s="8">
        <f>IF(($E$1565&lt;&gt;2)+($L$1565&lt;&gt;2)+($S$1565&lt;&gt;2)+($Z$1565&lt;&gt;2)+($AG$1565&lt;&gt;2)=0,2,IF((($E$1565&lt;&gt;2)*$E$1565+($L$1565&lt;&gt;2)*$L$1565+($S$1565&lt;&gt;2)*$S$1565+($Z$1565&lt;&gt;2)*$Z$1565+($AG$1565&lt;&gt;2)*$AG$1565)/(($E$1565&lt;&gt;2)+($L$1565&lt;&gt;2)+($S$1565&lt;&gt;2)+($Z$1565&lt;&gt;2)+($AG$1565&lt;&gt;2))&gt;=0.5,1,0))</f>
        <v/>
      </c>
      <c r="AO1565" s="8">
        <f>IF(($F$1565&lt;&gt;2)+($M$1565&lt;&gt;2)+($T$1565&lt;&gt;2)+($AA$1565&lt;&gt;2)+($AH$1565&lt;&gt;2)=0,2,IF((($F$1565&lt;&gt;2)*$F$1565+($M$1565&lt;&gt;2)*$M$1565+($T$1565&lt;&gt;2)*$T$1565+($AA$1565&lt;&gt;2)*$AA$1565+($AH$1565&lt;&gt;2)*$AH$1565)/(($F$1565&lt;&gt;2)+($M$1565&lt;&gt;2)+($T$1565&lt;&gt;2)+($AA$1565&lt;&gt;2)+($AH$1565&lt;&gt;2))&gt;=0.5,1,0))</f>
        <v/>
      </c>
      <c r="AP1565" s="8">
        <f>IF(($G$1565&lt;&gt;2)+($N$1565&lt;&gt;2)+($U$1565&lt;&gt;2)+($AB$1565&lt;&gt;2)+($AI$1565&lt;&gt;2)=0,2,IF((($G$1565&lt;&gt;2)*$G$1565+($N$1565&lt;&gt;2)*$N$1565+($U$1565&lt;&gt;2)*$U$1565+($AB$1565&lt;&gt;2)*$AB$1565+($AI$1565&lt;&gt;2)*$AI$1565)/(($G$1565&lt;&gt;2)+($N$1565&lt;&gt;2)+($U$1565&lt;&gt;2)+($AB$1565&lt;&gt;2)+($AI$1565&lt;&gt;2))&gt;=0.5,1,0))</f>
        <v/>
      </c>
      <c r="AR1565" s="16">
        <f>'Ground truth'!$B$6</f>
        <v/>
      </c>
      <c r="AS1565" s="16">
        <f>'Ground truth'!$C$6</f>
        <v/>
      </c>
      <c r="AT1565" s="16">
        <f>'Ground truth'!$D$6</f>
        <v/>
      </c>
      <c r="AU1565" s="16">
        <f>'Ground truth'!$E$6</f>
        <v/>
      </c>
      <c r="AV1565" s="16">
        <f>'Ground truth'!$F$6</f>
        <v/>
      </c>
      <c r="AW1565" s="16">
        <f>'Ground truth'!$G$6</f>
        <v/>
      </c>
    </row>
    <row r="1566">
      <c r="A1566" s="3" t="inlineStr">
        <is>
          <t>Reaction Wheel</t>
        </is>
      </c>
      <c r="B1566" s="8" t="n">
        <v>1</v>
      </c>
      <c r="C1566" s="8" t="n">
        <v>1</v>
      </c>
      <c r="D1566" s="8" t="n">
        <v>0</v>
      </c>
      <c r="E1566" s="8" t="n">
        <v>0</v>
      </c>
      <c r="F1566" s="8" t="n">
        <v>1</v>
      </c>
      <c r="G1566" s="8" t="n">
        <v>0</v>
      </c>
      <c r="I1566" s="8" t="n">
        <v>1</v>
      </c>
      <c r="J1566" s="8" t="n">
        <v>1</v>
      </c>
      <c r="K1566" s="8" t="n">
        <v>0</v>
      </c>
      <c r="L1566" s="8" t="n">
        <v>0</v>
      </c>
      <c r="M1566" s="8" t="n">
        <v>1</v>
      </c>
      <c r="N1566" s="8" t="n">
        <v>0</v>
      </c>
      <c r="P1566" s="8" t="n">
        <v>1</v>
      </c>
      <c r="Q1566" s="8" t="n">
        <v>1</v>
      </c>
      <c r="R1566" s="8" t="n">
        <v>0</v>
      </c>
      <c r="S1566" s="8" t="n">
        <v>0</v>
      </c>
      <c r="T1566" s="8" t="n">
        <v>1</v>
      </c>
      <c r="U1566" s="8" t="n">
        <v>0</v>
      </c>
      <c r="W1566" s="8" t="n">
        <v>1</v>
      </c>
      <c r="X1566" s="8" t="n">
        <v>1</v>
      </c>
      <c r="Y1566" s="8" t="n">
        <v>0</v>
      </c>
      <c r="Z1566" s="8" t="n">
        <v>0</v>
      </c>
      <c r="AA1566" s="8" t="n">
        <v>1</v>
      </c>
      <c r="AB1566" s="8" t="n">
        <v>0</v>
      </c>
      <c r="AD1566" s="8" t="n">
        <v>1</v>
      </c>
      <c r="AE1566" s="8" t="n">
        <v>1</v>
      </c>
      <c r="AF1566" s="8" t="n">
        <v>0</v>
      </c>
      <c r="AG1566" s="8" t="n">
        <v>0</v>
      </c>
      <c r="AH1566" s="8" t="n">
        <v>1</v>
      </c>
      <c r="AI1566" s="8" t="n">
        <v>0</v>
      </c>
      <c r="AK1566" s="8">
        <f>IF(($B$1566&lt;&gt;2)+($I$1566&lt;&gt;2)+($P$1566&lt;&gt;2)+($W$1566&lt;&gt;2)+($AD$1566&lt;&gt;2)=0,2,IF((($B$1566&lt;&gt;2)*$B$1566+($I$1566&lt;&gt;2)*$I$1566+($P$1566&lt;&gt;2)*$P$1566+($W$1566&lt;&gt;2)*$W$1566+($AD$1566&lt;&gt;2)*$AD$1566)/(($B$1566&lt;&gt;2)+($I$1566&lt;&gt;2)+($P$1566&lt;&gt;2)+($W$1566&lt;&gt;2)+($AD$1566&lt;&gt;2))&gt;=0.5,1,0))</f>
        <v/>
      </c>
      <c r="AL1566" s="8">
        <f>IF(($C$1566&lt;&gt;2)+($J$1566&lt;&gt;2)+($Q$1566&lt;&gt;2)+($X$1566&lt;&gt;2)+($AE$1566&lt;&gt;2)=0,2,IF((($C$1566&lt;&gt;2)*$C$1566+($J$1566&lt;&gt;2)*$J$1566+($Q$1566&lt;&gt;2)*$Q$1566+($X$1566&lt;&gt;2)*$X$1566+($AE$1566&lt;&gt;2)*$AE$1566)/(($C$1566&lt;&gt;2)+($J$1566&lt;&gt;2)+($Q$1566&lt;&gt;2)+($X$1566&lt;&gt;2)+($AE$1566&lt;&gt;2))&gt;=0.5,1,0))</f>
        <v/>
      </c>
      <c r="AM1566" s="8">
        <f>IF(($D$1566&lt;&gt;2)+($K$1566&lt;&gt;2)+($R$1566&lt;&gt;2)+($Y$1566&lt;&gt;2)+($AF$1566&lt;&gt;2)=0,2,IF((($D$1566&lt;&gt;2)*$D$1566+($K$1566&lt;&gt;2)*$K$1566+($R$1566&lt;&gt;2)*$R$1566+($Y$1566&lt;&gt;2)*$Y$1566+($AF$1566&lt;&gt;2)*$AF$1566)/(($D$1566&lt;&gt;2)+($K$1566&lt;&gt;2)+($R$1566&lt;&gt;2)+($Y$1566&lt;&gt;2)+($AF$1566&lt;&gt;2))&gt;=0.5,1,0))</f>
        <v/>
      </c>
      <c r="AN1566" s="8">
        <f>IF(($E$1566&lt;&gt;2)+($L$1566&lt;&gt;2)+($S$1566&lt;&gt;2)+($Z$1566&lt;&gt;2)+($AG$1566&lt;&gt;2)=0,2,IF((($E$1566&lt;&gt;2)*$E$1566+($L$1566&lt;&gt;2)*$L$1566+($S$1566&lt;&gt;2)*$S$1566+($Z$1566&lt;&gt;2)*$Z$1566+($AG$1566&lt;&gt;2)*$AG$1566)/(($E$1566&lt;&gt;2)+($L$1566&lt;&gt;2)+($S$1566&lt;&gt;2)+($Z$1566&lt;&gt;2)+($AG$1566&lt;&gt;2))&gt;=0.5,1,0))</f>
        <v/>
      </c>
      <c r="AO1566" s="8">
        <f>IF(($F$1566&lt;&gt;2)+($M$1566&lt;&gt;2)+($T$1566&lt;&gt;2)+($AA$1566&lt;&gt;2)+($AH$1566&lt;&gt;2)=0,2,IF((($F$1566&lt;&gt;2)*$F$1566+($M$1566&lt;&gt;2)*$M$1566+($T$1566&lt;&gt;2)*$T$1566+($AA$1566&lt;&gt;2)*$AA$1566+($AH$1566&lt;&gt;2)*$AH$1566)/(($F$1566&lt;&gt;2)+($M$1566&lt;&gt;2)+($T$1566&lt;&gt;2)+($AA$1566&lt;&gt;2)+($AH$1566&lt;&gt;2))&gt;=0.5,1,0))</f>
        <v/>
      </c>
      <c r="AP1566" s="8">
        <f>IF(($G$1566&lt;&gt;2)+($N$1566&lt;&gt;2)+($U$1566&lt;&gt;2)+($AB$1566&lt;&gt;2)+($AI$1566&lt;&gt;2)=0,2,IF((($G$1566&lt;&gt;2)*$G$1566+($N$1566&lt;&gt;2)*$N$1566+($U$1566&lt;&gt;2)*$U$1566+($AB$1566&lt;&gt;2)*$AB$1566+($AI$1566&lt;&gt;2)*$AI$1566)/(($G$1566&lt;&gt;2)+($N$1566&lt;&gt;2)+($U$1566&lt;&gt;2)+($AB$1566&lt;&gt;2)+($AI$1566&lt;&gt;2))&gt;=0.5,1,0))</f>
        <v/>
      </c>
      <c r="AR1566" s="16">
        <f>'Ground truth'!$B$7</f>
        <v/>
      </c>
      <c r="AS1566" s="16">
        <f>'Ground truth'!$C$7</f>
        <v/>
      </c>
      <c r="AT1566" s="16">
        <f>'Ground truth'!$D$7</f>
        <v/>
      </c>
      <c r="AU1566" s="16">
        <f>'Ground truth'!$E$7</f>
        <v/>
      </c>
      <c r="AV1566" s="16">
        <f>'Ground truth'!$F$7</f>
        <v/>
      </c>
      <c r="AW1566" s="16">
        <f>'Ground truth'!$G$7</f>
        <v/>
      </c>
    </row>
    <row r="1567">
      <c r="A1567" s="3" t="inlineStr">
        <is>
          <t>GNC Software</t>
        </is>
      </c>
      <c r="B1567" s="8" t="n">
        <v>1</v>
      </c>
      <c r="C1567" s="8" t="n">
        <v>1</v>
      </c>
      <c r="D1567" s="8" t="n">
        <v>0</v>
      </c>
      <c r="E1567" s="8" t="n">
        <v>0</v>
      </c>
      <c r="F1567" s="8" t="n">
        <v>0</v>
      </c>
      <c r="G1567" s="8" t="n">
        <v>1</v>
      </c>
      <c r="I1567" s="8" t="n">
        <v>1</v>
      </c>
      <c r="J1567" s="8" t="n">
        <v>1</v>
      </c>
      <c r="K1567" s="8" t="n">
        <v>0</v>
      </c>
      <c r="L1567" s="8" t="n">
        <v>0</v>
      </c>
      <c r="M1567" s="8" t="n">
        <v>0</v>
      </c>
      <c r="N1567" s="8" t="n">
        <v>1</v>
      </c>
      <c r="P1567" s="8" t="n">
        <v>1</v>
      </c>
      <c r="Q1567" s="8" t="n">
        <v>1</v>
      </c>
      <c r="R1567" s="8" t="n">
        <v>0</v>
      </c>
      <c r="S1567" s="8" t="n">
        <v>0</v>
      </c>
      <c r="T1567" s="8" t="n">
        <v>0</v>
      </c>
      <c r="U1567" s="8" t="n">
        <v>1</v>
      </c>
      <c r="W1567" s="8" t="n">
        <v>1</v>
      </c>
      <c r="X1567" s="8" t="n">
        <v>1</v>
      </c>
      <c r="Y1567" s="8" t="n">
        <v>0</v>
      </c>
      <c r="Z1567" s="8" t="n">
        <v>0</v>
      </c>
      <c r="AA1567" s="8" t="n">
        <v>0</v>
      </c>
      <c r="AB1567" s="8" t="n">
        <v>1</v>
      </c>
      <c r="AD1567" s="8" t="n">
        <v>1</v>
      </c>
      <c r="AE1567" s="8" t="n">
        <v>1</v>
      </c>
      <c r="AF1567" s="8" t="n">
        <v>0</v>
      </c>
      <c r="AG1567" s="8" t="n">
        <v>0</v>
      </c>
      <c r="AH1567" s="8" t="n">
        <v>0</v>
      </c>
      <c r="AI1567" s="8" t="n">
        <v>1</v>
      </c>
      <c r="AK1567" s="8">
        <f>IF(($B$1567&lt;&gt;2)+($I$1567&lt;&gt;2)+($P$1567&lt;&gt;2)+($W$1567&lt;&gt;2)+($AD$1567&lt;&gt;2)=0,2,IF((($B$1567&lt;&gt;2)*$B$1567+($I$1567&lt;&gt;2)*$I$1567+($P$1567&lt;&gt;2)*$P$1567+($W$1567&lt;&gt;2)*$W$1567+($AD$1567&lt;&gt;2)*$AD$1567)/(($B$1567&lt;&gt;2)+($I$1567&lt;&gt;2)+($P$1567&lt;&gt;2)+($W$1567&lt;&gt;2)+($AD$1567&lt;&gt;2))&gt;=0.5,1,0))</f>
        <v/>
      </c>
      <c r="AL1567" s="8">
        <f>IF(($C$1567&lt;&gt;2)+($J$1567&lt;&gt;2)+($Q$1567&lt;&gt;2)+($X$1567&lt;&gt;2)+($AE$1567&lt;&gt;2)=0,2,IF((($C$1567&lt;&gt;2)*$C$1567+($J$1567&lt;&gt;2)*$J$1567+($Q$1567&lt;&gt;2)*$Q$1567+($X$1567&lt;&gt;2)*$X$1567+($AE$1567&lt;&gt;2)*$AE$1567)/(($C$1567&lt;&gt;2)+($J$1567&lt;&gt;2)+($Q$1567&lt;&gt;2)+($X$1567&lt;&gt;2)+($AE$1567&lt;&gt;2))&gt;=0.5,1,0))</f>
        <v/>
      </c>
      <c r="AM1567" s="8">
        <f>IF(($D$1567&lt;&gt;2)+($K$1567&lt;&gt;2)+($R$1567&lt;&gt;2)+($Y$1567&lt;&gt;2)+($AF$1567&lt;&gt;2)=0,2,IF((($D$1567&lt;&gt;2)*$D$1567+($K$1567&lt;&gt;2)*$K$1567+($R$1567&lt;&gt;2)*$R$1567+($Y$1567&lt;&gt;2)*$Y$1567+($AF$1567&lt;&gt;2)*$AF$1567)/(($D$1567&lt;&gt;2)+($K$1567&lt;&gt;2)+($R$1567&lt;&gt;2)+($Y$1567&lt;&gt;2)+($AF$1567&lt;&gt;2))&gt;=0.5,1,0))</f>
        <v/>
      </c>
      <c r="AN1567" s="8">
        <f>IF(($E$1567&lt;&gt;2)+($L$1567&lt;&gt;2)+($S$1567&lt;&gt;2)+($Z$1567&lt;&gt;2)+($AG$1567&lt;&gt;2)=0,2,IF((($E$1567&lt;&gt;2)*$E$1567+($L$1567&lt;&gt;2)*$L$1567+($S$1567&lt;&gt;2)*$S$1567+($Z$1567&lt;&gt;2)*$Z$1567+($AG$1567&lt;&gt;2)*$AG$1567)/(($E$1567&lt;&gt;2)+($L$1567&lt;&gt;2)+($S$1567&lt;&gt;2)+($Z$1567&lt;&gt;2)+($AG$1567&lt;&gt;2))&gt;=0.5,1,0))</f>
        <v/>
      </c>
      <c r="AO1567" s="8">
        <f>IF(($F$1567&lt;&gt;2)+($M$1567&lt;&gt;2)+($T$1567&lt;&gt;2)+($AA$1567&lt;&gt;2)+($AH$1567&lt;&gt;2)=0,2,IF((($F$1567&lt;&gt;2)*$F$1567+($M$1567&lt;&gt;2)*$M$1567+($T$1567&lt;&gt;2)*$T$1567+($AA$1567&lt;&gt;2)*$AA$1567+($AH$1567&lt;&gt;2)*$AH$1567)/(($F$1567&lt;&gt;2)+($M$1567&lt;&gt;2)+($T$1567&lt;&gt;2)+($AA$1567&lt;&gt;2)+($AH$1567&lt;&gt;2))&gt;=0.5,1,0))</f>
        <v/>
      </c>
      <c r="AP1567" s="8">
        <f>IF(($G$1567&lt;&gt;2)+($N$1567&lt;&gt;2)+($U$1567&lt;&gt;2)+($AB$1567&lt;&gt;2)+($AI$1567&lt;&gt;2)=0,2,IF((($G$1567&lt;&gt;2)*$G$1567+($N$1567&lt;&gt;2)*$N$1567+($U$1567&lt;&gt;2)*$U$1567+($AB$1567&lt;&gt;2)*$AB$1567+($AI$1567&lt;&gt;2)*$AI$1567)/(($G$1567&lt;&gt;2)+($N$1567&lt;&gt;2)+($U$1567&lt;&gt;2)+($AB$1567&lt;&gt;2)+($AI$1567&lt;&gt;2))&gt;=0.5,1,0))</f>
        <v/>
      </c>
      <c r="AR1567" s="16">
        <f>'Ground truth'!$B$8</f>
        <v/>
      </c>
      <c r="AS1567" s="16">
        <f>'Ground truth'!$C$8</f>
        <v/>
      </c>
      <c r="AT1567" s="16">
        <f>'Ground truth'!$D$8</f>
        <v/>
      </c>
      <c r="AU1567" s="16">
        <f>'Ground truth'!$E$8</f>
        <v/>
      </c>
      <c r="AV1567" s="16">
        <f>'Ground truth'!$F$8</f>
        <v/>
      </c>
      <c r="AW1567" s="16">
        <f>'Ground truth'!$G$8</f>
        <v/>
      </c>
    </row>
    <row r="1569">
      <c r="A1569" s="17" t="inlineStr">
        <is>
          <t>metrics — confident-only (unsure excluded from denominators)</t>
        </is>
      </c>
      <c r="B1569" s="10" t="inlineStr">
        <is>
          <t>run 1</t>
        </is>
      </c>
      <c r="C1569" s="10" t="inlineStr">
        <is>
          <t>run 2</t>
        </is>
      </c>
      <c r="D1569" s="10" t="inlineStr">
        <is>
          <t>run 3</t>
        </is>
      </c>
      <c r="E1569" s="10" t="inlineStr">
        <is>
          <t>run 4</t>
        </is>
      </c>
      <c r="F1569" s="10" t="inlineStr">
        <is>
          <t>run 5</t>
        </is>
      </c>
      <c r="G1569" s="10" t="inlineStr">
        <is>
          <t>avg-matrix</t>
        </is>
      </c>
      <c r="H1569" s="10" t="inlineStr">
        <is>
          <t>mean</t>
        </is>
      </c>
      <c r="I1569" s="10" t="inlineStr">
        <is>
          <t>std (pop.)</t>
        </is>
      </c>
      <c r="J1569" s="17" t="inlineStr">
        <is>
          <t>notes</t>
        </is>
      </c>
    </row>
    <row r="1570">
      <c r="A1570" s="7" t="inlineStr">
        <is>
          <t>TP</t>
        </is>
      </c>
      <c r="B1570" s="7">
        <f>SUMPRODUCT(($B$1562:$G$1567=1)*('Ground truth'!$B$3:$G$8=1))</f>
        <v/>
      </c>
      <c r="C1570" s="7">
        <f>SUMPRODUCT(($I$1562:$N$1567=1)*('Ground truth'!$B$3:$G$8=1))</f>
        <v/>
      </c>
      <c r="D1570" s="7">
        <f>SUMPRODUCT(($P$1562:$U$1567=1)*('Ground truth'!$B$3:$G$8=1))</f>
        <v/>
      </c>
      <c r="E1570" s="7">
        <f>SUMPRODUCT(($W$1562:$AB$1567=1)*('Ground truth'!$B$3:$G$8=1))</f>
        <v/>
      </c>
      <c r="F1570" s="7">
        <f>SUMPRODUCT(($AD$1562:$AI$1567=1)*('Ground truth'!$B$3:$G$8=1))</f>
        <v/>
      </c>
      <c r="G1570" s="7">
        <f>SUMPRODUCT(($AK$1562:$AP$1567=1)*('Ground truth'!$B$3:$G$8=1))</f>
        <v/>
      </c>
      <c r="H1570" s="12">
        <f>AVERAGE($B$1570:$F$1570)</f>
        <v/>
      </c>
      <c r="I1570" s="12">
        <f>STDEV.P($B$1570:$F$1570)</f>
        <v/>
      </c>
    </row>
    <row r="1571">
      <c r="A1571" s="7" t="inlineStr">
        <is>
          <t>TN</t>
        </is>
      </c>
      <c r="B1571" s="7">
        <f>SUMPRODUCT(($B$1562:$G$1567=0)*('Ground truth'!$B$3:$G$8=0))</f>
        <v/>
      </c>
      <c r="C1571" s="7">
        <f>SUMPRODUCT(($I$1562:$N$1567=0)*('Ground truth'!$B$3:$G$8=0))</f>
        <v/>
      </c>
      <c r="D1571" s="7">
        <f>SUMPRODUCT(($P$1562:$U$1567=0)*('Ground truth'!$B$3:$G$8=0))</f>
        <v/>
      </c>
      <c r="E1571" s="7">
        <f>SUMPRODUCT(($W$1562:$AB$1567=0)*('Ground truth'!$B$3:$G$8=0))</f>
        <v/>
      </c>
      <c r="F1571" s="7">
        <f>SUMPRODUCT(($AD$1562:$AI$1567=0)*('Ground truth'!$B$3:$G$8=0))</f>
        <v/>
      </c>
      <c r="G1571" s="7">
        <f>SUMPRODUCT(($AK$1562:$AP$1567=0)*('Ground truth'!$B$3:$G$8=0))</f>
        <v/>
      </c>
      <c r="H1571" s="12">
        <f>AVERAGE($B$1571:$F$1571)</f>
        <v/>
      </c>
      <c r="I1571" s="12">
        <f>STDEV.P($B$1571:$F$1571)</f>
        <v/>
      </c>
    </row>
    <row r="1572">
      <c r="A1572" s="7" t="inlineStr">
        <is>
          <t>FP</t>
        </is>
      </c>
      <c r="B1572" s="7">
        <f>SUMPRODUCT(($B$1562:$G$1567=1)*('Ground truth'!$B$3:$G$8=0))</f>
        <v/>
      </c>
      <c r="C1572" s="7">
        <f>SUMPRODUCT(($I$1562:$N$1567=1)*('Ground truth'!$B$3:$G$8=0))</f>
        <v/>
      </c>
      <c r="D1572" s="7">
        <f>SUMPRODUCT(($P$1562:$U$1567=1)*('Ground truth'!$B$3:$G$8=0))</f>
        <v/>
      </c>
      <c r="E1572" s="7">
        <f>SUMPRODUCT(($W$1562:$AB$1567=1)*('Ground truth'!$B$3:$G$8=0))</f>
        <v/>
      </c>
      <c r="F1572" s="7">
        <f>SUMPRODUCT(($AD$1562:$AI$1567=1)*('Ground truth'!$B$3:$G$8=0))</f>
        <v/>
      </c>
      <c r="G1572" s="7">
        <f>SUMPRODUCT(($AK$1562:$AP$1567=1)*('Ground truth'!$B$3:$G$8=0))</f>
        <v/>
      </c>
      <c r="H1572" s="12">
        <f>AVERAGE($B$1572:$F$1572)</f>
        <v/>
      </c>
      <c r="I1572" s="12">
        <f>STDEV.P($B$1572:$F$1572)</f>
        <v/>
      </c>
    </row>
    <row r="1573">
      <c r="A1573" s="7" t="inlineStr">
        <is>
          <t>FN</t>
        </is>
      </c>
      <c r="B1573" s="7">
        <f>SUMPRODUCT(($B$1562:$G$1567=0)*('Ground truth'!$B$3:$G$8=1))</f>
        <v/>
      </c>
      <c r="C1573" s="7">
        <f>SUMPRODUCT(($I$1562:$N$1567=0)*('Ground truth'!$B$3:$G$8=1))</f>
        <v/>
      </c>
      <c r="D1573" s="7">
        <f>SUMPRODUCT(($P$1562:$U$1567=0)*('Ground truth'!$B$3:$G$8=1))</f>
        <v/>
      </c>
      <c r="E1573" s="7">
        <f>SUMPRODUCT(($W$1562:$AB$1567=0)*('Ground truth'!$B$3:$G$8=1))</f>
        <v/>
      </c>
      <c r="F1573" s="7">
        <f>SUMPRODUCT(($AD$1562:$AI$1567=0)*('Ground truth'!$B$3:$G$8=1))</f>
        <v/>
      </c>
      <c r="G1573" s="7">
        <f>SUMPRODUCT(($AK$1562:$AP$1567=0)*('Ground truth'!$B$3:$G$8=1))</f>
        <v/>
      </c>
      <c r="H1573" s="12">
        <f>AVERAGE($B$1573:$F$1573)</f>
        <v/>
      </c>
      <c r="I1573" s="12">
        <f>STDEV.P($B$1573:$F$1573)</f>
        <v/>
      </c>
    </row>
    <row r="1574">
      <c r="A1574" s="4" t="inlineStr">
        <is>
          <t>Precision</t>
        </is>
      </c>
      <c r="B1574" s="12">
        <f>IFERROR($B$1570/($B$1570+$B$1572),0)</f>
        <v/>
      </c>
      <c r="C1574" s="12">
        <f>IFERROR($C$1570/($C$1570+$C$1572),0)</f>
        <v/>
      </c>
      <c r="D1574" s="12">
        <f>IFERROR($D$1570/($D$1570+$D$1572),0)</f>
        <v/>
      </c>
      <c r="E1574" s="12">
        <f>IFERROR($E$1570/($E$1570+$E$1572),0)</f>
        <v/>
      </c>
      <c r="F1574" s="12">
        <f>IFERROR($F$1570/($F$1570+$F$1572),0)</f>
        <v/>
      </c>
      <c r="G1574" s="12">
        <f>IFERROR($G$1570/($G$1570+$G$1572),0)</f>
        <v/>
      </c>
      <c r="H1574" s="18">
        <f>AVERAGE($B$1574:$F$1574)</f>
        <v/>
      </c>
      <c r="I1574" s="18">
        <f>STDEV.P($B$1574:$F$1574)</f>
        <v/>
      </c>
    </row>
    <row r="1575">
      <c r="A1575" s="4" t="inlineStr">
        <is>
          <t>Recall</t>
        </is>
      </c>
      <c r="B1575" s="12">
        <f>IFERROR($B$1570/($B$1570+$B$1573),0)</f>
        <v/>
      </c>
      <c r="C1575" s="12">
        <f>IFERROR($C$1570/($C$1570+$C$1573),0)</f>
        <v/>
      </c>
      <c r="D1575" s="12">
        <f>IFERROR($D$1570/($D$1570+$D$1573),0)</f>
        <v/>
      </c>
      <c r="E1575" s="12">
        <f>IFERROR($E$1570/($E$1570+$E$1573),0)</f>
        <v/>
      </c>
      <c r="F1575" s="12">
        <f>IFERROR($F$1570/($F$1570+$F$1573),0)</f>
        <v/>
      </c>
      <c r="G1575" s="12">
        <f>IFERROR($G$1570/($G$1570+$G$1573),0)</f>
        <v/>
      </c>
      <c r="H1575" s="18">
        <f>AVERAGE($B$1575:$F$1575)</f>
        <v/>
      </c>
      <c r="I1575" s="18">
        <f>STDEV.P($B$1575:$F$1575)</f>
        <v/>
      </c>
    </row>
    <row r="1576">
      <c r="A1576" s="4" t="inlineStr">
        <is>
          <t>F1</t>
        </is>
      </c>
      <c r="B1576" s="12">
        <f>IFERROR(2*$B$1574*$B$1575/($B$1574+$B$1575),0)</f>
        <v/>
      </c>
      <c r="C1576" s="12">
        <f>IFERROR(2*$C$1574*$C$1575/($C$1574+$C$1575),0)</f>
        <v/>
      </c>
      <c r="D1576" s="12">
        <f>IFERROR(2*$D$1574*$D$1575/($D$1574+$D$1575),0)</f>
        <v/>
      </c>
      <c r="E1576" s="12">
        <f>IFERROR(2*$E$1574*$E$1575/($E$1574+$E$1575),0)</f>
        <v/>
      </c>
      <c r="F1576" s="12">
        <f>IFERROR(2*$F$1574*$F$1575/($F$1574+$F$1575),0)</f>
        <v/>
      </c>
      <c r="G1576" s="12">
        <f>IFERROR(2*$G$1574*$G$1575/($G$1574+$G$1575),0)</f>
        <v/>
      </c>
      <c r="H1576" s="18">
        <f>AVERAGE($B$1576:$F$1576)</f>
        <v/>
      </c>
      <c r="I1576" s="18">
        <f>STDEV.P($B$1576:$F$1576)</f>
        <v/>
      </c>
    </row>
    <row r="1577">
      <c r="A1577" s="4" t="inlineStr">
        <is>
          <t>Accuracy</t>
        </is>
      </c>
      <c r="B1577" s="12">
        <f>IFERROR(($B$1570+$B$1571)/($B$1570+$B$1571+$B$1572+$B$1573),0)</f>
        <v/>
      </c>
      <c r="C1577" s="12">
        <f>IFERROR(($C$1570+$C$1571)/($C$1570+$C$1571+$C$1572+$C$1573),0)</f>
        <v/>
      </c>
      <c r="D1577" s="12">
        <f>IFERROR(($D$1570+$D$1571)/($D$1570+$D$1571+$D$1572+$D$1573),0)</f>
        <v/>
      </c>
      <c r="E1577" s="12">
        <f>IFERROR(($E$1570+$E$1571)/($E$1570+$E$1571+$E$1572+$E$1573),0)</f>
        <v/>
      </c>
      <c r="F1577" s="12">
        <f>IFERROR(($F$1570+$F$1571)/($F$1570+$F$1571+$F$1572+$F$1573),0)</f>
        <v/>
      </c>
      <c r="G1577" s="12">
        <f>IFERROR(($G$1570+$G$1571)/($G$1570+$G$1571+$G$1572+$G$1573),0)</f>
        <v/>
      </c>
      <c r="H1577" s="18">
        <f>AVERAGE($B$1577:$F$1577)</f>
        <v/>
      </c>
      <c r="I1577" s="18">
        <f>STDEV.P($B$1577:$F$1577)</f>
        <v/>
      </c>
    </row>
    <row r="1578">
      <c r="A1578" s="4" t="inlineStr">
        <is>
          <t>Edit distance</t>
        </is>
      </c>
      <c r="B1578" s="12">
        <f>SUMPRODUCT(ABS('Ground truth'!$B$3:$G$8-$B$1562:$G$1567))</f>
        <v/>
      </c>
      <c r="C1578" s="12">
        <f>SUMPRODUCT(ABS('Ground truth'!$B$3:$G$8-$I$1562:$N$1567))</f>
        <v/>
      </c>
      <c r="D1578" s="12">
        <f>SUMPRODUCT(ABS('Ground truth'!$B$3:$G$8-$P$1562:$U$1567))</f>
        <v/>
      </c>
      <c r="E1578" s="12">
        <f>SUMPRODUCT(ABS('Ground truth'!$B$3:$G$8-$W$1562:$AB$1567))</f>
        <v/>
      </c>
      <c r="F1578" s="12">
        <f>SUMPRODUCT(ABS('Ground truth'!$B$3:$G$8-$AD$1562:$AI$1567))</f>
        <v/>
      </c>
      <c r="G1578" s="12">
        <f>SUMPRODUCT(ABS('Ground truth'!$B$3:$G$8-$AK$1562:$AP$1567))</f>
        <v/>
      </c>
      <c r="H1578" s="18">
        <f>AVERAGE($B$1578:$F$1578)</f>
        <v/>
      </c>
      <c r="I1578" s="18">
        <f>STDEV.P($B$1578:$F$1578)</f>
        <v/>
      </c>
    </row>
    <row r="1579">
      <c r="A1579" s="4" t="inlineStr">
        <is>
          <t>Spectral distance</t>
        </is>
      </c>
      <c r="B1579" s="12">
        <f>SQRT(SUMPRODUCT(('Ground truth'!$J$3:$J$8-$B$1589:$B$1594)^2))</f>
        <v/>
      </c>
      <c r="C1579" s="12">
        <f>SQRT(SUMPRODUCT(('Ground truth'!$J$3:$J$8-$C$1589:$C$1594)^2))</f>
        <v/>
      </c>
      <c r="D1579" s="12">
        <f>SQRT(SUMPRODUCT(('Ground truth'!$J$3:$J$8-$D$1589:$D$1594)^2))</f>
        <v/>
      </c>
      <c r="E1579" s="12">
        <f>SQRT(SUMPRODUCT(('Ground truth'!$J$3:$J$8-$E$1589:$E$1594)^2))</f>
        <v/>
      </c>
      <c r="F1579" s="12">
        <f>SQRT(SUMPRODUCT(('Ground truth'!$J$3:$J$8-$F$1589:$F$1594)^2))</f>
        <v/>
      </c>
      <c r="G1579" s="12">
        <f>SQRT(SUMPRODUCT(('Ground truth'!$J$3:$J$8-$G$1589:$G$1594)^2))</f>
        <v/>
      </c>
      <c r="H1579" s="18">
        <f>AVERAGE($B$1579:$F$1579)</f>
        <v/>
      </c>
      <c r="I1579" s="18">
        <f>STDEV.P($B$1579:$F$1579)</f>
        <v/>
      </c>
    </row>
    <row r="1580">
      <c r="A1580" s="4" t="inlineStr">
        <is>
          <t>Unsure cells</t>
        </is>
      </c>
      <c r="B1580" s="7">
        <f>COUNTIF($B$1562:$G$1567,2)</f>
        <v/>
      </c>
      <c r="C1580" s="7">
        <f>COUNTIF($I$1562:$N$1567,2)</f>
        <v/>
      </c>
      <c r="D1580" s="7">
        <f>COUNTIF($P$1562:$U$1567,2)</f>
        <v/>
      </c>
      <c r="E1580" s="7">
        <f>COUNTIF($W$1562:$AB$1567,2)</f>
        <v/>
      </c>
      <c r="F1580" s="7">
        <f>COUNTIF($AD$1562:$AI$1567,2)</f>
        <v/>
      </c>
      <c r="G1580" s="7">
        <f>COUNTIF($AK$1562:$AP$1567,2)</f>
        <v/>
      </c>
      <c r="H1580" s="12">
        <f>AVERAGE($B$1580:$F$1580)</f>
        <v/>
      </c>
      <c r="I1580" s="12">
        <f>STDEV.P($B$1580:$F$1580)</f>
        <v/>
      </c>
    </row>
    <row r="1581">
      <c r="A1581" s="3" t="inlineStr">
        <is>
          <t>eigenvalues (real part, numpy order; pasted)</t>
        </is>
      </c>
    </row>
    <row r="1582">
      <c r="A1582" s="3" t="inlineStr">
        <is>
          <t xml:space="preserve">  λ1</t>
        </is>
      </c>
      <c r="B1582" s="19" t="n">
        <v>3.947412642480458</v>
      </c>
      <c r="C1582" s="19" t="n">
        <v>3.947412642480458</v>
      </c>
      <c r="D1582" s="19" t="n">
        <v>3.947412642480458</v>
      </c>
      <c r="E1582" s="19" t="n">
        <v>3.947412642480458</v>
      </c>
      <c r="F1582" s="19" t="n">
        <v>3.947412642480458</v>
      </c>
      <c r="G1582" s="19" t="n">
        <v>3.947412642480458</v>
      </c>
    </row>
    <row r="1583">
      <c r="A1583" s="3" t="inlineStr">
        <is>
          <t xml:space="preserve">  λ2</t>
        </is>
      </c>
      <c r="B1583" s="19" t="n">
        <v>-0.8208222758822054</v>
      </c>
      <c r="C1583" s="19" t="n">
        <v>-0.8208222758822054</v>
      </c>
      <c r="D1583" s="19" t="n">
        <v>-0.8208222758822054</v>
      </c>
      <c r="E1583" s="19" t="n">
        <v>-0.8208222758822054</v>
      </c>
      <c r="F1583" s="19" t="n">
        <v>-0.8208222758822054</v>
      </c>
      <c r="G1583" s="19" t="n">
        <v>-0.8208222758822054</v>
      </c>
    </row>
    <row r="1584">
      <c r="A1584" s="3" t="inlineStr">
        <is>
          <t xml:space="preserve">  λ3</t>
        </is>
      </c>
      <c r="B1584" s="19" t="n">
        <v>-0.2858646893272653</v>
      </c>
      <c r="C1584" s="19" t="n">
        <v>-0.2858646893272653</v>
      </c>
      <c r="D1584" s="19" t="n">
        <v>-0.2858646893272653</v>
      </c>
      <c r="E1584" s="19" t="n">
        <v>-0.2858646893272653</v>
      </c>
      <c r="F1584" s="19" t="n">
        <v>-0.2858646893272653</v>
      </c>
      <c r="G1584" s="19" t="n">
        <v>-0.2858646893272653</v>
      </c>
    </row>
    <row r="1585">
      <c r="A1585" s="3" t="inlineStr">
        <is>
          <t xml:space="preserve">  λ4</t>
        </is>
      </c>
      <c r="B1585" s="19" t="n">
        <v>2.159274322729016</v>
      </c>
      <c r="C1585" s="19" t="n">
        <v>2.159274322729016</v>
      </c>
      <c r="D1585" s="19" t="n">
        <v>2.159274322729016</v>
      </c>
      <c r="E1585" s="19" t="n">
        <v>2.159274322729016</v>
      </c>
      <c r="F1585" s="19" t="n">
        <v>2.159274322729016</v>
      </c>
      <c r="G1585" s="19" t="n">
        <v>2.159274322729016</v>
      </c>
    </row>
    <row r="1586">
      <c r="A1586" s="3" t="inlineStr">
        <is>
          <t xml:space="preserve">  λ5</t>
        </is>
      </c>
      <c r="B1586" s="19" t="n">
        <v>1</v>
      </c>
      <c r="C1586" s="19" t="n">
        <v>1</v>
      </c>
      <c r="D1586" s="19" t="n">
        <v>1</v>
      </c>
      <c r="E1586" s="19" t="n">
        <v>1</v>
      </c>
      <c r="F1586" s="19" t="n">
        <v>1</v>
      </c>
      <c r="G1586" s="19" t="n">
        <v>1</v>
      </c>
    </row>
    <row r="1587">
      <c r="A1587" s="3" t="inlineStr">
        <is>
          <t xml:space="preserve">  λ6</t>
        </is>
      </c>
      <c r="B1587" s="19" t="n">
        <v>-5.551115123125783e-17</v>
      </c>
      <c r="C1587" s="19" t="n">
        <v>-5.551115123125783e-17</v>
      </c>
      <c r="D1587" s="19" t="n">
        <v>-5.551115123125783e-17</v>
      </c>
      <c r="E1587" s="19" t="n">
        <v>-5.551115123125783e-17</v>
      </c>
      <c r="F1587" s="19" t="n">
        <v>-5.551115123125783e-17</v>
      </c>
      <c r="G1587" s="19" t="n">
        <v>-5.551115123125783e-17</v>
      </c>
    </row>
    <row r="1588">
      <c r="A1588" s="3" t="inlineStr">
        <is>
          <t>eigenvalues sorted desc (LARGE)</t>
        </is>
      </c>
    </row>
    <row r="1589">
      <c r="A1589" s="3" t="inlineStr">
        <is>
          <t xml:space="preserve">  λ(1)</t>
        </is>
      </c>
      <c r="B1589" s="19">
        <f>LARGE($B$1582:$B$1587,1)</f>
        <v/>
      </c>
      <c r="C1589" s="19">
        <f>LARGE($C$1582:$C$1587,1)</f>
        <v/>
      </c>
      <c r="D1589" s="19">
        <f>LARGE($D$1582:$D$1587,1)</f>
        <v/>
      </c>
      <c r="E1589" s="19">
        <f>LARGE($E$1582:$E$1587,1)</f>
        <v/>
      </c>
      <c r="F1589" s="19">
        <f>LARGE($F$1582:$F$1587,1)</f>
        <v/>
      </c>
      <c r="G1589" s="19">
        <f>LARGE($G$1582:$G$1587,1)</f>
        <v/>
      </c>
    </row>
    <row r="1590">
      <c r="A1590" s="3" t="inlineStr">
        <is>
          <t xml:space="preserve">  λ(2)</t>
        </is>
      </c>
      <c r="B1590" s="19">
        <f>LARGE($B$1582:$B$1587,2)</f>
        <v/>
      </c>
      <c r="C1590" s="19">
        <f>LARGE($C$1582:$C$1587,2)</f>
        <v/>
      </c>
      <c r="D1590" s="19">
        <f>LARGE($D$1582:$D$1587,2)</f>
        <v/>
      </c>
      <c r="E1590" s="19">
        <f>LARGE($E$1582:$E$1587,2)</f>
        <v/>
      </c>
      <c r="F1590" s="19">
        <f>LARGE($F$1582:$F$1587,2)</f>
        <v/>
      </c>
      <c r="G1590" s="19">
        <f>LARGE($G$1582:$G$1587,2)</f>
        <v/>
      </c>
    </row>
    <row r="1591">
      <c r="A1591" s="3" t="inlineStr">
        <is>
          <t xml:space="preserve">  λ(3)</t>
        </is>
      </c>
      <c r="B1591" s="19">
        <f>LARGE($B$1582:$B$1587,3)</f>
        <v/>
      </c>
      <c r="C1591" s="19">
        <f>LARGE($C$1582:$C$1587,3)</f>
        <v/>
      </c>
      <c r="D1591" s="19">
        <f>LARGE($D$1582:$D$1587,3)</f>
        <v/>
      </c>
      <c r="E1591" s="19">
        <f>LARGE($E$1582:$E$1587,3)</f>
        <v/>
      </c>
      <c r="F1591" s="19">
        <f>LARGE($F$1582:$F$1587,3)</f>
        <v/>
      </c>
      <c r="G1591" s="19">
        <f>LARGE($G$1582:$G$1587,3)</f>
        <v/>
      </c>
    </row>
    <row r="1592">
      <c r="A1592" s="3" t="inlineStr">
        <is>
          <t xml:space="preserve">  λ(4)</t>
        </is>
      </c>
      <c r="B1592" s="19">
        <f>LARGE($B$1582:$B$1587,4)</f>
        <v/>
      </c>
      <c r="C1592" s="19">
        <f>LARGE($C$1582:$C$1587,4)</f>
        <v/>
      </c>
      <c r="D1592" s="19">
        <f>LARGE($D$1582:$D$1587,4)</f>
        <v/>
      </c>
      <c r="E1592" s="19">
        <f>LARGE($E$1582:$E$1587,4)</f>
        <v/>
      </c>
      <c r="F1592" s="19">
        <f>LARGE($F$1582:$F$1587,4)</f>
        <v/>
      </c>
      <c r="G1592" s="19">
        <f>LARGE($G$1582:$G$1587,4)</f>
        <v/>
      </c>
    </row>
    <row r="1593">
      <c r="A1593" s="3" t="inlineStr">
        <is>
          <t xml:space="preserve">  λ(5)</t>
        </is>
      </c>
      <c r="B1593" s="19">
        <f>LARGE($B$1582:$B$1587,5)</f>
        <v/>
      </c>
      <c r="C1593" s="19">
        <f>LARGE($C$1582:$C$1587,5)</f>
        <v/>
      </c>
      <c r="D1593" s="19">
        <f>LARGE($D$1582:$D$1587,5)</f>
        <v/>
      </c>
      <c r="E1593" s="19">
        <f>LARGE($E$1582:$E$1587,5)</f>
        <v/>
      </c>
      <c r="F1593" s="19">
        <f>LARGE($F$1582:$F$1587,5)</f>
        <v/>
      </c>
      <c r="G1593" s="19">
        <f>LARGE($G$1582:$G$1587,5)</f>
        <v/>
      </c>
    </row>
    <row r="1594">
      <c r="A1594" s="3" t="inlineStr">
        <is>
          <t xml:space="preserve">  λ(6)</t>
        </is>
      </c>
      <c r="B1594" s="19">
        <f>LARGE($B$1582:$B$1587,6)</f>
        <v/>
      </c>
      <c r="C1594" s="19">
        <f>LARGE($C$1582:$C$1587,6)</f>
        <v/>
      </c>
      <c r="D1594" s="19">
        <f>LARGE($D$1582:$D$1587,6)</f>
        <v/>
      </c>
      <c r="E1594" s="19">
        <f>LARGE($E$1582:$E$1587,6)</f>
        <v/>
      </c>
      <c r="F1594" s="19">
        <f>LARGE($F$1582:$F$1587,6)</f>
        <v/>
      </c>
      <c r="G1594" s="19">
        <f>LARGE($G$1582:$G$1587,6)</f>
        <v/>
      </c>
    </row>
    <row r="1595">
      <c r="A1595" s="3" t="inlineStr">
        <is>
          <t>check: Σeig − trace (→0)</t>
        </is>
      </c>
      <c r="B1595" s="3">
        <f>ROUND(SUM($B$1582:$B$1587)-($B$1562+$C$1563+$D$1564+$E$1565+$F$1566+$G$1567),6)</f>
        <v/>
      </c>
      <c r="C1595" s="3">
        <f>ROUND(SUM($C$1582:$C$1587)-($I$1562+$J$1563+$K$1564+$L$1565+$M$1566+$N$1567),6)</f>
        <v/>
      </c>
      <c r="D1595" s="3">
        <f>ROUND(SUM($D$1582:$D$1587)-($P$1562+$Q$1563+$R$1564+$S$1565+$T$1566+$U$1567),6)</f>
        <v/>
      </c>
      <c r="E1595" s="3">
        <f>ROUND(SUM($E$1582:$E$1587)-($W$1562+$X$1563+$Y$1564+$Z$1565+$AA$1566+$AB$1567),6)</f>
        <v/>
      </c>
      <c r="F1595" s="3">
        <f>ROUND(SUM($F$1582:$F$1587)-($AD$1562+$AE$1563+$AF$1564+$AG$1565+$AH$1566+$AI$1567),6)</f>
        <v/>
      </c>
      <c r="G1595" s="3">
        <f>ROUND(SUM($G$1582:$G$1587)-($AK$1562+$AL$1563+$AM$1564+$AN$1565+$AO$1566+$AP$1567),6)</f>
        <v/>
      </c>
    </row>
    <row r="1596">
      <c r="A1596" s="3" t="inlineStr">
        <is>
          <t>check: Πeig − det (→0)</t>
        </is>
      </c>
      <c r="B1596" s="3">
        <f>ROUND(MDETERM($B$1562:$G$1567)-PRODUCT($B$1582:$B$1587),6)</f>
        <v/>
      </c>
      <c r="C1596" s="3">
        <f>ROUND(MDETERM($I$1562:$N$1567)-PRODUCT($C$1582:$C$1587),6)</f>
        <v/>
      </c>
      <c r="D1596" s="3">
        <f>ROUND(MDETERM($P$1562:$U$1567)-PRODUCT($D$1582:$D$1587),6)</f>
        <v/>
      </c>
      <c r="E1596" s="3">
        <f>ROUND(MDETERM($W$1562:$AB$1567)-PRODUCT($E$1582:$E$1587),6)</f>
        <v/>
      </c>
      <c r="F1596" s="3">
        <f>ROUND(MDETERM($AD$1562:$AI$1567)-PRODUCT($F$1582:$F$1587),6)</f>
        <v/>
      </c>
      <c r="G1596" s="3">
        <f>ROUND(MDETERM($AK$1562:$AP$1567)-PRODUCT($G$1582:$G$1587),6)</f>
        <v/>
      </c>
    </row>
    <row r="1597">
      <c r="A1597" s="3" t="inlineStr">
        <is>
          <t>complex eigenvalues?</t>
        </is>
      </c>
      <c r="B1597" s="3" t="inlineStr"/>
      <c r="C1597" s="3" t="inlineStr"/>
      <c r="D1597" s="3" t="inlineStr"/>
      <c r="E1597" s="3" t="inlineStr"/>
      <c r="F1597" s="3" t="inlineStr"/>
      <c r="G1597" s="3" t="inlineStr"/>
    </row>
    <row r="1598">
      <c r="A1598" s="3" t="inlineStr">
        <is>
          <t>check: det(M − λᵢI) per sorted λ (→0)</t>
        </is>
      </c>
    </row>
    <row r="1599">
      <c r="A1599" s="3" t="inlineStr">
        <is>
          <t xml:space="preserve">  det(M − λ(1)I)</t>
        </is>
      </c>
      <c r="B1599" s="3">
        <f t="array" ref="B1599">ROUND(MDETERM($B$1562:$G$1567-$B$1589*MUNIT(6)),6)</f>
        <v/>
      </c>
      <c r="C1599" s="3">
        <f t="array" ref="C1599">ROUND(MDETERM($I$1562:$N$1567-$C$1589*MUNIT(6)),6)</f>
        <v/>
      </c>
      <c r="D1599" s="3">
        <f t="array" ref="D1599">ROUND(MDETERM($P$1562:$U$1567-$D$1589*MUNIT(6)),6)</f>
        <v/>
      </c>
      <c r="E1599" s="3">
        <f t="array" ref="E1599">ROUND(MDETERM($W$1562:$AB$1567-$E$1589*MUNIT(6)),6)</f>
        <v/>
      </c>
      <c r="F1599" s="3">
        <f t="array" ref="F1599">ROUND(MDETERM($AD$1562:$AI$1567-$F$1589*MUNIT(6)),6)</f>
        <v/>
      </c>
      <c r="G1599" s="3">
        <f t="array" ref="G1599">ROUND(MDETERM($AK$1562:$AP$1567-$G$1589*MUNIT(6)),6)</f>
        <v/>
      </c>
    </row>
    <row r="1600">
      <c r="A1600" s="3" t="inlineStr">
        <is>
          <t xml:space="preserve">  det(M − λ(2)I)</t>
        </is>
      </c>
      <c r="B1600" s="3">
        <f t="array" ref="B1600">ROUND(MDETERM($B$1562:$G$1567-$B$1590*MUNIT(6)),6)</f>
        <v/>
      </c>
      <c r="C1600" s="3">
        <f t="array" ref="C1600">ROUND(MDETERM($I$1562:$N$1567-$C$1590*MUNIT(6)),6)</f>
        <v/>
      </c>
      <c r="D1600" s="3">
        <f t="array" ref="D1600">ROUND(MDETERM($P$1562:$U$1567-$D$1590*MUNIT(6)),6)</f>
        <v/>
      </c>
      <c r="E1600" s="3">
        <f t="array" ref="E1600">ROUND(MDETERM($W$1562:$AB$1567-$E$1590*MUNIT(6)),6)</f>
        <v/>
      </c>
      <c r="F1600" s="3">
        <f t="array" ref="F1600">ROUND(MDETERM($AD$1562:$AI$1567-$F$1590*MUNIT(6)),6)</f>
        <v/>
      </c>
      <c r="G1600" s="3">
        <f t="array" ref="G1600">ROUND(MDETERM($AK$1562:$AP$1567-$G$1590*MUNIT(6)),6)</f>
        <v/>
      </c>
    </row>
    <row r="1601">
      <c r="A1601" s="3" t="inlineStr">
        <is>
          <t xml:space="preserve">  det(M − λ(3)I)</t>
        </is>
      </c>
      <c r="B1601" s="3">
        <f t="array" ref="B1601">ROUND(MDETERM($B$1562:$G$1567-$B$1591*MUNIT(6)),6)</f>
        <v/>
      </c>
      <c r="C1601" s="3">
        <f t="array" ref="C1601">ROUND(MDETERM($I$1562:$N$1567-$C$1591*MUNIT(6)),6)</f>
        <v/>
      </c>
      <c r="D1601" s="3">
        <f t="array" ref="D1601">ROUND(MDETERM($P$1562:$U$1567-$D$1591*MUNIT(6)),6)</f>
        <v/>
      </c>
      <c r="E1601" s="3">
        <f t="array" ref="E1601">ROUND(MDETERM($W$1562:$AB$1567-$E$1591*MUNIT(6)),6)</f>
        <v/>
      </c>
      <c r="F1601" s="3">
        <f t="array" ref="F1601">ROUND(MDETERM($AD$1562:$AI$1567-$F$1591*MUNIT(6)),6)</f>
        <v/>
      </c>
      <c r="G1601" s="3">
        <f t="array" ref="G1601">ROUND(MDETERM($AK$1562:$AP$1567-$G$1591*MUNIT(6)),6)</f>
        <v/>
      </c>
    </row>
    <row r="1602">
      <c r="A1602" s="3" t="inlineStr">
        <is>
          <t xml:space="preserve">  det(M − λ(4)I)</t>
        </is>
      </c>
      <c r="B1602" s="3">
        <f t="array" ref="B1602">ROUND(MDETERM($B$1562:$G$1567-$B$1592*MUNIT(6)),6)</f>
        <v/>
      </c>
      <c r="C1602" s="3">
        <f t="array" ref="C1602">ROUND(MDETERM($I$1562:$N$1567-$C$1592*MUNIT(6)),6)</f>
        <v/>
      </c>
      <c r="D1602" s="3">
        <f t="array" ref="D1602">ROUND(MDETERM($P$1562:$U$1567-$D$1592*MUNIT(6)),6)</f>
        <v/>
      </c>
      <c r="E1602" s="3">
        <f t="array" ref="E1602">ROUND(MDETERM($W$1562:$AB$1567-$E$1592*MUNIT(6)),6)</f>
        <v/>
      </c>
      <c r="F1602" s="3">
        <f t="array" ref="F1602">ROUND(MDETERM($AD$1562:$AI$1567-$F$1592*MUNIT(6)),6)</f>
        <v/>
      </c>
      <c r="G1602" s="3">
        <f t="array" ref="G1602">ROUND(MDETERM($AK$1562:$AP$1567-$G$1592*MUNIT(6)),6)</f>
        <v/>
      </c>
    </row>
    <row r="1603">
      <c r="A1603" s="3" t="inlineStr">
        <is>
          <t xml:space="preserve">  det(M − λ(5)I)</t>
        </is>
      </c>
      <c r="B1603" s="3">
        <f t="array" ref="B1603">ROUND(MDETERM($B$1562:$G$1567-$B$1593*MUNIT(6)),6)</f>
        <v/>
      </c>
      <c r="C1603" s="3">
        <f t="array" ref="C1603">ROUND(MDETERM($I$1562:$N$1567-$C$1593*MUNIT(6)),6)</f>
        <v/>
      </c>
      <c r="D1603" s="3">
        <f t="array" ref="D1603">ROUND(MDETERM($P$1562:$U$1567-$D$1593*MUNIT(6)),6)</f>
        <v/>
      </c>
      <c r="E1603" s="3">
        <f t="array" ref="E1603">ROUND(MDETERM($W$1562:$AB$1567-$E$1593*MUNIT(6)),6)</f>
        <v/>
      </c>
      <c r="F1603" s="3">
        <f t="array" ref="F1603">ROUND(MDETERM($AD$1562:$AI$1567-$F$1593*MUNIT(6)),6)</f>
        <v/>
      </c>
      <c r="G1603" s="3">
        <f t="array" ref="G1603">ROUND(MDETERM($AK$1562:$AP$1567-$G$1593*MUNIT(6)),6)</f>
        <v/>
      </c>
    </row>
    <row r="1604">
      <c r="A1604" s="3" t="inlineStr">
        <is>
          <t xml:space="preserve">  det(M − λ(6)I)</t>
        </is>
      </c>
      <c r="B1604" s="3">
        <f t="array" ref="B1604">ROUND(MDETERM($B$1562:$G$1567-$B$1594*MUNIT(6)),6)</f>
        <v/>
      </c>
      <c r="C1604" s="3">
        <f t="array" ref="C1604">ROUND(MDETERM($I$1562:$N$1567-$C$1594*MUNIT(6)),6)</f>
        <v/>
      </c>
      <c r="D1604" s="3">
        <f t="array" ref="D1604">ROUND(MDETERM($P$1562:$U$1567-$D$1594*MUNIT(6)),6)</f>
        <v/>
      </c>
      <c r="E1604" s="3">
        <f t="array" ref="E1604">ROUND(MDETERM($W$1562:$AB$1567-$E$1594*MUNIT(6)),6)</f>
        <v/>
      </c>
      <c r="F1604" s="3">
        <f t="array" ref="F1604">ROUND(MDETERM($AD$1562:$AI$1567-$F$1594*MUNIT(6)),6)</f>
        <v/>
      </c>
      <c r="G1604" s="3">
        <f t="array" ref="G1604">ROUND(MDETERM($AK$1562:$AP$1567-$G$1594*MUNIT(6)),6)</f>
        <v/>
      </c>
    </row>
    <row r="1608" ht="16" customHeight="1">
      <c r="A1608" s="14" t="inlineStr">
        <is>
          <t>RAG R1-R2-R3 | deepseek-r1:14b</t>
        </is>
      </c>
      <c r="B1608" s="9" t="inlineStr">
        <is>
          <t>run 1 (raw, pasted)</t>
        </is>
      </c>
      <c r="I1608" s="9" t="inlineStr">
        <is>
          <t>run 2 (raw, pasted)</t>
        </is>
      </c>
      <c r="P1608" s="9" t="inlineStr">
        <is>
          <t>run 3 (raw, pasted)</t>
        </is>
      </c>
      <c r="W1608" s="9" t="inlineStr">
        <is>
          <t>run 4 (raw, pasted)</t>
        </is>
      </c>
      <c r="AD1608" s="9" t="inlineStr">
        <is>
          <t>run 5 (raw, pasted)</t>
        </is>
      </c>
      <c r="AK1608" s="9" t="inlineStr">
        <is>
          <t>Step2 average matrix (formula)</t>
        </is>
      </c>
      <c r="AR1608" s="9" t="inlineStr">
        <is>
          <t>ground truth (reference)</t>
        </is>
      </c>
    </row>
    <row r="1609" ht="60" customHeight="1">
      <c r="B1609" s="15" t="inlineStr">
        <is>
          <t>Spacecraft</t>
        </is>
      </c>
      <c r="C1609" s="15" t="inlineStr">
        <is>
          <t>Guidance, Navigation, and Control (GNC) Subsystem</t>
        </is>
      </c>
      <c r="D1609" s="15" t="inlineStr">
        <is>
          <t>Propulsion Subsystem</t>
        </is>
      </c>
      <c r="E1609" s="15" t="inlineStr">
        <is>
          <t>Power Subsystem</t>
        </is>
      </c>
      <c r="F1609" s="15" t="inlineStr">
        <is>
          <t>Reaction Wheel</t>
        </is>
      </c>
      <c r="G1609" s="15" t="inlineStr">
        <is>
          <t>GNC Software</t>
        </is>
      </c>
      <c r="I1609" s="15" t="inlineStr">
        <is>
          <t>Spacecraft</t>
        </is>
      </c>
      <c r="J1609" s="15" t="inlineStr">
        <is>
          <t>Guidance, Navigation, and Control (GNC) Subsystem</t>
        </is>
      </c>
      <c r="K1609" s="15" t="inlineStr">
        <is>
          <t>Propulsion Subsystem</t>
        </is>
      </c>
      <c r="L1609" s="15" t="inlineStr">
        <is>
          <t>Power Subsystem</t>
        </is>
      </c>
      <c r="M1609" s="15" t="inlineStr">
        <is>
          <t>Reaction Wheel</t>
        </is>
      </c>
      <c r="N1609" s="15" t="inlineStr">
        <is>
          <t>GNC Software</t>
        </is>
      </c>
      <c r="P1609" s="15" t="inlineStr">
        <is>
          <t>Spacecraft</t>
        </is>
      </c>
      <c r="Q1609" s="15" t="inlineStr">
        <is>
          <t>Guidance, Navigation, and Control (GNC) Subsystem</t>
        </is>
      </c>
      <c r="R1609" s="15" t="inlineStr">
        <is>
          <t>Propulsion Subsystem</t>
        </is>
      </c>
      <c r="S1609" s="15" t="inlineStr">
        <is>
          <t>Power Subsystem</t>
        </is>
      </c>
      <c r="T1609" s="15" t="inlineStr">
        <is>
          <t>Reaction Wheel</t>
        </is>
      </c>
      <c r="U1609" s="15" t="inlineStr">
        <is>
          <t>GNC Software</t>
        </is>
      </c>
      <c r="W1609" s="15" t="inlineStr">
        <is>
          <t>Spacecraft</t>
        </is>
      </c>
      <c r="X1609" s="15" t="inlineStr">
        <is>
          <t>Guidance, Navigation, and Control (GNC) Subsystem</t>
        </is>
      </c>
      <c r="Y1609" s="15" t="inlineStr">
        <is>
          <t>Propulsion Subsystem</t>
        </is>
      </c>
      <c r="Z1609" s="15" t="inlineStr">
        <is>
          <t>Power Subsystem</t>
        </is>
      </c>
      <c r="AA1609" s="15" t="inlineStr">
        <is>
          <t>Reaction Wheel</t>
        </is>
      </c>
      <c r="AB1609" s="15" t="inlineStr">
        <is>
          <t>GNC Software</t>
        </is>
      </c>
      <c r="AD1609" s="15" t="inlineStr">
        <is>
          <t>Spacecraft</t>
        </is>
      </c>
      <c r="AE1609" s="15" t="inlineStr">
        <is>
          <t>Guidance, Navigation, and Control (GNC) Subsystem</t>
        </is>
      </c>
      <c r="AF1609" s="15" t="inlineStr">
        <is>
          <t>Propulsion Subsystem</t>
        </is>
      </c>
      <c r="AG1609" s="15" t="inlineStr">
        <is>
          <t>Power Subsystem</t>
        </is>
      </c>
      <c r="AH1609" s="15" t="inlineStr">
        <is>
          <t>Reaction Wheel</t>
        </is>
      </c>
      <c r="AI1609" s="15" t="inlineStr">
        <is>
          <t>GNC Software</t>
        </is>
      </c>
      <c r="AK1609" s="15" t="inlineStr">
        <is>
          <t>Spacecraft</t>
        </is>
      </c>
      <c r="AL1609" s="15" t="inlineStr">
        <is>
          <t>Guidance, Navigation, and Control (GNC) Subsystem</t>
        </is>
      </c>
      <c r="AM1609" s="15" t="inlineStr">
        <is>
          <t>Propulsion Subsystem</t>
        </is>
      </c>
      <c r="AN1609" s="15" t="inlineStr">
        <is>
          <t>Power Subsystem</t>
        </is>
      </c>
      <c r="AO1609" s="15" t="inlineStr">
        <is>
          <t>Reaction Wheel</t>
        </is>
      </c>
      <c r="AP1609" s="15" t="inlineStr">
        <is>
          <t>GNC Software</t>
        </is>
      </c>
    </row>
    <row r="1610">
      <c r="A1610" s="3" t="inlineStr">
        <is>
          <t>Spacecraft</t>
        </is>
      </c>
      <c r="B1610" s="8" t="n">
        <v>1</v>
      </c>
      <c r="C1610" s="8" t="n">
        <v>1</v>
      </c>
      <c r="D1610" s="8" t="n">
        <v>1</v>
      </c>
      <c r="E1610" s="8" t="n">
        <v>1</v>
      </c>
      <c r="F1610" s="8" t="n">
        <v>1</v>
      </c>
      <c r="G1610" s="8" t="n">
        <v>1</v>
      </c>
      <c r="I1610" s="8" t="n">
        <v>1</v>
      </c>
      <c r="J1610" s="8" t="n">
        <v>1</v>
      </c>
      <c r="K1610" s="8" t="n">
        <v>1</v>
      </c>
      <c r="L1610" s="8" t="n">
        <v>1</v>
      </c>
      <c r="M1610" s="8" t="n">
        <v>1</v>
      </c>
      <c r="N1610" s="8" t="n">
        <v>1</v>
      </c>
      <c r="P1610" s="8" t="n">
        <v>1</v>
      </c>
      <c r="Q1610" s="8" t="n">
        <v>1</v>
      </c>
      <c r="R1610" s="8" t="n">
        <v>1</v>
      </c>
      <c r="S1610" s="8" t="n">
        <v>1</v>
      </c>
      <c r="T1610" s="8" t="n">
        <v>1</v>
      </c>
      <c r="U1610" s="8" t="n">
        <v>1</v>
      </c>
      <c r="W1610" s="8" t="n">
        <v>1</v>
      </c>
      <c r="X1610" s="8" t="n">
        <v>1</v>
      </c>
      <c r="Y1610" s="8" t="n">
        <v>1</v>
      </c>
      <c r="Z1610" s="8" t="n">
        <v>1</v>
      </c>
      <c r="AA1610" s="8" t="n">
        <v>1</v>
      </c>
      <c r="AB1610" s="8" t="n">
        <v>1</v>
      </c>
      <c r="AD1610" s="8" t="n">
        <v>1</v>
      </c>
      <c r="AE1610" s="8" t="n">
        <v>1</v>
      </c>
      <c r="AF1610" s="8" t="n">
        <v>1</v>
      </c>
      <c r="AG1610" s="8" t="n">
        <v>1</v>
      </c>
      <c r="AH1610" s="8" t="n">
        <v>1</v>
      </c>
      <c r="AI1610" s="8" t="n">
        <v>1</v>
      </c>
      <c r="AK1610" s="8">
        <f>IF(($B$1610&lt;&gt;2)+($I$1610&lt;&gt;2)+($P$1610&lt;&gt;2)+($W$1610&lt;&gt;2)+($AD$1610&lt;&gt;2)=0,2,IF((($B$1610&lt;&gt;2)*$B$1610+($I$1610&lt;&gt;2)*$I$1610+($P$1610&lt;&gt;2)*$P$1610+($W$1610&lt;&gt;2)*$W$1610+($AD$1610&lt;&gt;2)*$AD$1610)/(($B$1610&lt;&gt;2)+($I$1610&lt;&gt;2)+($P$1610&lt;&gt;2)+($W$1610&lt;&gt;2)+($AD$1610&lt;&gt;2))&gt;=0.5,1,0))</f>
        <v/>
      </c>
      <c r="AL1610" s="8">
        <f>IF(($C$1610&lt;&gt;2)+($J$1610&lt;&gt;2)+($Q$1610&lt;&gt;2)+($X$1610&lt;&gt;2)+($AE$1610&lt;&gt;2)=0,2,IF((($C$1610&lt;&gt;2)*$C$1610+($J$1610&lt;&gt;2)*$J$1610+($Q$1610&lt;&gt;2)*$Q$1610+($X$1610&lt;&gt;2)*$X$1610+($AE$1610&lt;&gt;2)*$AE$1610)/(($C$1610&lt;&gt;2)+($J$1610&lt;&gt;2)+($Q$1610&lt;&gt;2)+($X$1610&lt;&gt;2)+($AE$1610&lt;&gt;2))&gt;=0.5,1,0))</f>
        <v/>
      </c>
      <c r="AM1610" s="8">
        <f>IF(($D$1610&lt;&gt;2)+($K$1610&lt;&gt;2)+($R$1610&lt;&gt;2)+($Y$1610&lt;&gt;2)+($AF$1610&lt;&gt;2)=0,2,IF((($D$1610&lt;&gt;2)*$D$1610+($K$1610&lt;&gt;2)*$K$1610+($R$1610&lt;&gt;2)*$R$1610+($Y$1610&lt;&gt;2)*$Y$1610+($AF$1610&lt;&gt;2)*$AF$1610)/(($D$1610&lt;&gt;2)+($K$1610&lt;&gt;2)+($R$1610&lt;&gt;2)+($Y$1610&lt;&gt;2)+($AF$1610&lt;&gt;2))&gt;=0.5,1,0))</f>
        <v/>
      </c>
      <c r="AN1610" s="8">
        <f>IF(($E$1610&lt;&gt;2)+($L$1610&lt;&gt;2)+($S$1610&lt;&gt;2)+($Z$1610&lt;&gt;2)+($AG$1610&lt;&gt;2)=0,2,IF((($E$1610&lt;&gt;2)*$E$1610+($L$1610&lt;&gt;2)*$L$1610+($S$1610&lt;&gt;2)*$S$1610+($Z$1610&lt;&gt;2)*$Z$1610+($AG$1610&lt;&gt;2)*$AG$1610)/(($E$1610&lt;&gt;2)+($L$1610&lt;&gt;2)+($S$1610&lt;&gt;2)+($Z$1610&lt;&gt;2)+($AG$1610&lt;&gt;2))&gt;=0.5,1,0))</f>
        <v/>
      </c>
      <c r="AO1610" s="8">
        <f>IF(($F$1610&lt;&gt;2)+($M$1610&lt;&gt;2)+($T$1610&lt;&gt;2)+($AA$1610&lt;&gt;2)+($AH$1610&lt;&gt;2)=0,2,IF((($F$1610&lt;&gt;2)*$F$1610+($M$1610&lt;&gt;2)*$M$1610+($T$1610&lt;&gt;2)*$T$1610+($AA$1610&lt;&gt;2)*$AA$1610+($AH$1610&lt;&gt;2)*$AH$1610)/(($F$1610&lt;&gt;2)+($M$1610&lt;&gt;2)+($T$1610&lt;&gt;2)+($AA$1610&lt;&gt;2)+($AH$1610&lt;&gt;2))&gt;=0.5,1,0))</f>
        <v/>
      </c>
      <c r="AP1610" s="8">
        <f>IF(($G$1610&lt;&gt;2)+($N$1610&lt;&gt;2)+($U$1610&lt;&gt;2)+($AB$1610&lt;&gt;2)+($AI$1610&lt;&gt;2)=0,2,IF((($G$1610&lt;&gt;2)*$G$1610+($N$1610&lt;&gt;2)*$N$1610+($U$1610&lt;&gt;2)*$U$1610+($AB$1610&lt;&gt;2)*$AB$1610+($AI$1610&lt;&gt;2)*$AI$1610)/(($G$1610&lt;&gt;2)+($N$1610&lt;&gt;2)+($U$1610&lt;&gt;2)+($AB$1610&lt;&gt;2)+($AI$1610&lt;&gt;2))&gt;=0.5,1,0))</f>
        <v/>
      </c>
      <c r="AR1610" s="16">
        <f>'Ground truth'!$B$3</f>
        <v/>
      </c>
      <c r="AS1610" s="16">
        <f>'Ground truth'!$C$3</f>
        <v/>
      </c>
      <c r="AT1610" s="16">
        <f>'Ground truth'!$D$3</f>
        <v/>
      </c>
      <c r="AU1610" s="16">
        <f>'Ground truth'!$E$3</f>
        <v/>
      </c>
      <c r="AV1610" s="16">
        <f>'Ground truth'!$F$3</f>
        <v/>
      </c>
      <c r="AW1610" s="16">
        <f>'Ground truth'!$G$3</f>
        <v/>
      </c>
    </row>
    <row r="1611">
      <c r="A1611" s="3" t="inlineStr">
        <is>
          <t>Guidance, Navigation, and Control (GNC) Subsystem</t>
        </is>
      </c>
      <c r="B1611" s="8" t="n">
        <v>1</v>
      </c>
      <c r="C1611" s="8" t="n">
        <v>1</v>
      </c>
      <c r="D1611" s="8" t="n">
        <v>0</v>
      </c>
      <c r="E1611" s="8" t="n">
        <v>1</v>
      </c>
      <c r="F1611" s="8" t="n">
        <v>1</v>
      </c>
      <c r="G1611" s="8" t="n">
        <v>1</v>
      </c>
      <c r="I1611" s="8" t="n">
        <v>1</v>
      </c>
      <c r="J1611" s="8" t="n">
        <v>1</v>
      </c>
      <c r="K1611" s="8" t="n">
        <v>1</v>
      </c>
      <c r="L1611" s="8" t="n">
        <v>1</v>
      </c>
      <c r="M1611" s="8" t="n">
        <v>1</v>
      </c>
      <c r="N1611" s="8" t="n">
        <v>1</v>
      </c>
      <c r="P1611" s="8" t="n">
        <v>1</v>
      </c>
      <c r="Q1611" s="8" t="n">
        <v>1</v>
      </c>
      <c r="R1611" s="8" t="n">
        <v>1</v>
      </c>
      <c r="S1611" s="8" t="n">
        <v>1</v>
      </c>
      <c r="T1611" s="8" t="n">
        <v>1</v>
      </c>
      <c r="U1611" s="8" t="n">
        <v>1</v>
      </c>
      <c r="W1611" s="8" t="n">
        <v>1</v>
      </c>
      <c r="X1611" s="8" t="n">
        <v>1</v>
      </c>
      <c r="Y1611" s="8" t="n">
        <v>1</v>
      </c>
      <c r="Z1611" s="8" t="n">
        <v>1</v>
      </c>
      <c r="AA1611" s="8" t="n">
        <v>1</v>
      </c>
      <c r="AB1611" s="8" t="n">
        <v>1</v>
      </c>
      <c r="AD1611" s="8" t="n">
        <v>1</v>
      </c>
      <c r="AE1611" s="8" t="n">
        <v>1</v>
      </c>
      <c r="AF1611" s="8" t="n">
        <v>1</v>
      </c>
      <c r="AG1611" s="8" t="n">
        <v>1</v>
      </c>
      <c r="AH1611" s="8" t="n">
        <v>1</v>
      </c>
      <c r="AI1611" s="8" t="n">
        <v>1</v>
      </c>
      <c r="AK1611" s="8">
        <f>IF(($B$1611&lt;&gt;2)+($I$1611&lt;&gt;2)+($P$1611&lt;&gt;2)+($W$1611&lt;&gt;2)+($AD$1611&lt;&gt;2)=0,2,IF((($B$1611&lt;&gt;2)*$B$1611+($I$1611&lt;&gt;2)*$I$1611+($P$1611&lt;&gt;2)*$P$1611+($W$1611&lt;&gt;2)*$W$1611+($AD$1611&lt;&gt;2)*$AD$1611)/(($B$1611&lt;&gt;2)+($I$1611&lt;&gt;2)+($P$1611&lt;&gt;2)+($W$1611&lt;&gt;2)+($AD$1611&lt;&gt;2))&gt;=0.5,1,0))</f>
        <v/>
      </c>
      <c r="AL1611" s="8">
        <f>IF(($C$1611&lt;&gt;2)+($J$1611&lt;&gt;2)+($Q$1611&lt;&gt;2)+($X$1611&lt;&gt;2)+($AE$1611&lt;&gt;2)=0,2,IF((($C$1611&lt;&gt;2)*$C$1611+($J$1611&lt;&gt;2)*$J$1611+($Q$1611&lt;&gt;2)*$Q$1611+($X$1611&lt;&gt;2)*$X$1611+($AE$1611&lt;&gt;2)*$AE$1611)/(($C$1611&lt;&gt;2)+($J$1611&lt;&gt;2)+($Q$1611&lt;&gt;2)+($X$1611&lt;&gt;2)+($AE$1611&lt;&gt;2))&gt;=0.5,1,0))</f>
        <v/>
      </c>
      <c r="AM1611" s="8">
        <f>IF(($D$1611&lt;&gt;2)+($K$1611&lt;&gt;2)+($R$1611&lt;&gt;2)+($Y$1611&lt;&gt;2)+($AF$1611&lt;&gt;2)=0,2,IF((($D$1611&lt;&gt;2)*$D$1611+($K$1611&lt;&gt;2)*$K$1611+($R$1611&lt;&gt;2)*$R$1611+($Y$1611&lt;&gt;2)*$Y$1611+($AF$1611&lt;&gt;2)*$AF$1611)/(($D$1611&lt;&gt;2)+($K$1611&lt;&gt;2)+($R$1611&lt;&gt;2)+($Y$1611&lt;&gt;2)+($AF$1611&lt;&gt;2))&gt;=0.5,1,0))</f>
        <v/>
      </c>
      <c r="AN1611" s="8">
        <f>IF(($E$1611&lt;&gt;2)+($L$1611&lt;&gt;2)+($S$1611&lt;&gt;2)+($Z$1611&lt;&gt;2)+($AG$1611&lt;&gt;2)=0,2,IF((($E$1611&lt;&gt;2)*$E$1611+($L$1611&lt;&gt;2)*$L$1611+($S$1611&lt;&gt;2)*$S$1611+($Z$1611&lt;&gt;2)*$Z$1611+($AG$1611&lt;&gt;2)*$AG$1611)/(($E$1611&lt;&gt;2)+($L$1611&lt;&gt;2)+($S$1611&lt;&gt;2)+($Z$1611&lt;&gt;2)+($AG$1611&lt;&gt;2))&gt;=0.5,1,0))</f>
        <v/>
      </c>
      <c r="AO1611" s="8">
        <f>IF(($F$1611&lt;&gt;2)+($M$1611&lt;&gt;2)+($T$1611&lt;&gt;2)+($AA$1611&lt;&gt;2)+($AH$1611&lt;&gt;2)=0,2,IF((($F$1611&lt;&gt;2)*$F$1611+($M$1611&lt;&gt;2)*$M$1611+($T$1611&lt;&gt;2)*$T$1611+($AA$1611&lt;&gt;2)*$AA$1611+($AH$1611&lt;&gt;2)*$AH$1611)/(($F$1611&lt;&gt;2)+($M$1611&lt;&gt;2)+($T$1611&lt;&gt;2)+($AA$1611&lt;&gt;2)+($AH$1611&lt;&gt;2))&gt;=0.5,1,0))</f>
        <v/>
      </c>
      <c r="AP1611" s="8">
        <f>IF(($G$1611&lt;&gt;2)+($N$1611&lt;&gt;2)+($U$1611&lt;&gt;2)+($AB$1611&lt;&gt;2)+($AI$1611&lt;&gt;2)=0,2,IF((($G$1611&lt;&gt;2)*$G$1611+($N$1611&lt;&gt;2)*$N$1611+($U$1611&lt;&gt;2)*$U$1611+($AB$1611&lt;&gt;2)*$AB$1611+($AI$1611&lt;&gt;2)*$AI$1611)/(($G$1611&lt;&gt;2)+($N$1611&lt;&gt;2)+($U$1611&lt;&gt;2)+($AB$1611&lt;&gt;2)+($AI$1611&lt;&gt;2))&gt;=0.5,1,0))</f>
        <v/>
      </c>
      <c r="AR1611" s="16">
        <f>'Ground truth'!$B$4</f>
        <v/>
      </c>
      <c r="AS1611" s="16">
        <f>'Ground truth'!$C$4</f>
        <v/>
      </c>
      <c r="AT1611" s="16">
        <f>'Ground truth'!$D$4</f>
        <v/>
      </c>
      <c r="AU1611" s="16">
        <f>'Ground truth'!$E$4</f>
        <v/>
      </c>
      <c r="AV1611" s="16">
        <f>'Ground truth'!$F$4</f>
        <v/>
      </c>
      <c r="AW1611" s="16">
        <f>'Ground truth'!$G$4</f>
        <v/>
      </c>
    </row>
    <row r="1612">
      <c r="A1612" s="3" t="inlineStr">
        <is>
          <t>Propulsion Subsystem</t>
        </is>
      </c>
      <c r="B1612" s="8" t="n">
        <v>1</v>
      </c>
      <c r="C1612" s="8" t="n">
        <v>1</v>
      </c>
      <c r="D1612" s="8" t="n">
        <v>1</v>
      </c>
      <c r="E1612" s="8" t="n">
        <v>1</v>
      </c>
      <c r="F1612" s="8" t="n">
        <v>0</v>
      </c>
      <c r="G1612" s="8" t="n">
        <v>0</v>
      </c>
      <c r="I1612" s="8" t="n">
        <v>1</v>
      </c>
      <c r="J1612" s="8" t="n">
        <v>1</v>
      </c>
      <c r="K1612" s="8" t="n">
        <v>1</v>
      </c>
      <c r="L1612" s="8" t="n">
        <v>1</v>
      </c>
      <c r="M1612" s="8" t="n">
        <v>0</v>
      </c>
      <c r="N1612" s="8" t="n">
        <v>1</v>
      </c>
      <c r="P1612" s="8" t="n">
        <v>1</v>
      </c>
      <c r="Q1612" s="8" t="n">
        <v>1</v>
      </c>
      <c r="R1612" s="8" t="n">
        <v>1</v>
      </c>
      <c r="S1612" s="8" t="n">
        <v>1</v>
      </c>
      <c r="T1612" s="8" t="n">
        <v>0</v>
      </c>
      <c r="U1612" s="8" t="n">
        <v>1</v>
      </c>
      <c r="W1612" s="8" t="n">
        <v>1</v>
      </c>
      <c r="X1612" s="8" t="n">
        <v>1</v>
      </c>
      <c r="Y1612" s="8" t="n">
        <v>1</v>
      </c>
      <c r="Z1612" s="8" t="n">
        <v>1</v>
      </c>
      <c r="AA1612" s="8" t="n">
        <v>0</v>
      </c>
      <c r="AB1612" s="8" t="n">
        <v>1</v>
      </c>
      <c r="AD1612" s="8" t="n">
        <v>1</v>
      </c>
      <c r="AE1612" s="8" t="n">
        <v>1</v>
      </c>
      <c r="AF1612" s="8" t="n">
        <v>1</v>
      </c>
      <c r="AG1612" s="8" t="n">
        <v>1</v>
      </c>
      <c r="AH1612" s="8" t="n">
        <v>0</v>
      </c>
      <c r="AI1612" s="8" t="n">
        <v>1</v>
      </c>
      <c r="AK1612" s="8">
        <f>IF(($B$1612&lt;&gt;2)+($I$1612&lt;&gt;2)+($P$1612&lt;&gt;2)+($W$1612&lt;&gt;2)+($AD$1612&lt;&gt;2)=0,2,IF((($B$1612&lt;&gt;2)*$B$1612+($I$1612&lt;&gt;2)*$I$1612+($P$1612&lt;&gt;2)*$P$1612+($W$1612&lt;&gt;2)*$W$1612+($AD$1612&lt;&gt;2)*$AD$1612)/(($B$1612&lt;&gt;2)+($I$1612&lt;&gt;2)+($P$1612&lt;&gt;2)+($W$1612&lt;&gt;2)+($AD$1612&lt;&gt;2))&gt;=0.5,1,0))</f>
        <v/>
      </c>
      <c r="AL1612" s="8">
        <f>IF(($C$1612&lt;&gt;2)+($J$1612&lt;&gt;2)+($Q$1612&lt;&gt;2)+($X$1612&lt;&gt;2)+($AE$1612&lt;&gt;2)=0,2,IF((($C$1612&lt;&gt;2)*$C$1612+($J$1612&lt;&gt;2)*$J$1612+($Q$1612&lt;&gt;2)*$Q$1612+($X$1612&lt;&gt;2)*$X$1612+($AE$1612&lt;&gt;2)*$AE$1612)/(($C$1612&lt;&gt;2)+($J$1612&lt;&gt;2)+($Q$1612&lt;&gt;2)+($X$1612&lt;&gt;2)+($AE$1612&lt;&gt;2))&gt;=0.5,1,0))</f>
        <v/>
      </c>
      <c r="AM1612" s="8">
        <f>IF(($D$1612&lt;&gt;2)+($K$1612&lt;&gt;2)+($R$1612&lt;&gt;2)+($Y$1612&lt;&gt;2)+($AF$1612&lt;&gt;2)=0,2,IF((($D$1612&lt;&gt;2)*$D$1612+($K$1612&lt;&gt;2)*$K$1612+($R$1612&lt;&gt;2)*$R$1612+($Y$1612&lt;&gt;2)*$Y$1612+($AF$1612&lt;&gt;2)*$AF$1612)/(($D$1612&lt;&gt;2)+($K$1612&lt;&gt;2)+($R$1612&lt;&gt;2)+($Y$1612&lt;&gt;2)+($AF$1612&lt;&gt;2))&gt;=0.5,1,0))</f>
        <v/>
      </c>
      <c r="AN1612" s="8">
        <f>IF(($E$1612&lt;&gt;2)+($L$1612&lt;&gt;2)+($S$1612&lt;&gt;2)+($Z$1612&lt;&gt;2)+($AG$1612&lt;&gt;2)=0,2,IF((($E$1612&lt;&gt;2)*$E$1612+($L$1612&lt;&gt;2)*$L$1612+($S$1612&lt;&gt;2)*$S$1612+($Z$1612&lt;&gt;2)*$Z$1612+($AG$1612&lt;&gt;2)*$AG$1612)/(($E$1612&lt;&gt;2)+($L$1612&lt;&gt;2)+($S$1612&lt;&gt;2)+($Z$1612&lt;&gt;2)+($AG$1612&lt;&gt;2))&gt;=0.5,1,0))</f>
        <v/>
      </c>
      <c r="AO1612" s="8">
        <f>IF(($F$1612&lt;&gt;2)+($M$1612&lt;&gt;2)+($T$1612&lt;&gt;2)+($AA$1612&lt;&gt;2)+($AH$1612&lt;&gt;2)=0,2,IF((($F$1612&lt;&gt;2)*$F$1612+($M$1612&lt;&gt;2)*$M$1612+($T$1612&lt;&gt;2)*$T$1612+($AA$1612&lt;&gt;2)*$AA$1612+($AH$1612&lt;&gt;2)*$AH$1612)/(($F$1612&lt;&gt;2)+($M$1612&lt;&gt;2)+($T$1612&lt;&gt;2)+($AA$1612&lt;&gt;2)+($AH$1612&lt;&gt;2))&gt;=0.5,1,0))</f>
        <v/>
      </c>
      <c r="AP1612" s="8">
        <f>IF(($G$1612&lt;&gt;2)+($N$1612&lt;&gt;2)+($U$1612&lt;&gt;2)+($AB$1612&lt;&gt;2)+($AI$1612&lt;&gt;2)=0,2,IF((($G$1612&lt;&gt;2)*$G$1612+($N$1612&lt;&gt;2)*$N$1612+($U$1612&lt;&gt;2)*$U$1612+($AB$1612&lt;&gt;2)*$AB$1612+($AI$1612&lt;&gt;2)*$AI$1612)/(($G$1612&lt;&gt;2)+($N$1612&lt;&gt;2)+($U$1612&lt;&gt;2)+($AB$1612&lt;&gt;2)+($AI$1612&lt;&gt;2))&gt;=0.5,1,0))</f>
        <v/>
      </c>
      <c r="AR1612" s="16">
        <f>'Ground truth'!$B$5</f>
        <v/>
      </c>
      <c r="AS1612" s="16">
        <f>'Ground truth'!$C$5</f>
        <v/>
      </c>
      <c r="AT1612" s="16">
        <f>'Ground truth'!$D$5</f>
        <v/>
      </c>
      <c r="AU1612" s="16">
        <f>'Ground truth'!$E$5</f>
        <v/>
      </c>
      <c r="AV1612" s="16">
        <f>'Ground truth'!$F$5</f>
        <v/>
      </c>
      <c r="AW1612" s="16">
        <f>'Ground truth'!$G$5</f>
        <v/>
      </c>
    </row>
    <row r="1613">
      <c r="A1613" s="3" t="inlineStr">
        <is>
          <t>Power Subsystem</t>
        </is>
      </c>
      <c r="B1613" s="8" t="n">
        <v>1</v>
      </c>
      <c r="C1613" s="8" t="n">
        <v>1</v>
      </c>
      <c r="D1613" s="8" t="n">
        <v>1</v>
      </c>
      <c r="E1613" s="8" t="n">
        <v>1</v>
      </c>
      <c r="F1613" s="8" t="n">
        <v>1</v>
      </c>
      <c r="G1613" s="8" t="n">
        <v>1</v>
      </c>
      <c r="I1613" s="8" t="n">
        <v>1</v>
      </c>
      <c r="J1613" s="8" t="n">
        <v>1</v>
      </c>
      <c r="K1613" s="8" t="n">
        <v>1</v>
      </c>
      <c r="L1613" s="8" t="n">
        <v>1</v>
      </c>
      <c r="M1613" s="8" t="n">
        <v>1</v>
      </c>
      <c r="N1613" s="8" t="n">
        <v>1</v>
      </c>
      <c r="P1613" s="8" t="n">
        <v>1</v>
      </c>
      <c r="Q1613" s="8" t="n">
        <v>1</v>
      </c>
      <c r="R1613" s="8" t="n">
        <v>1</v>
      </c>
      <c r="S1613" s="8" t="n">
        <v>1</v>
      </c>
      <c r="T1613" s="8" t="n">
        <v>1</v>
      </c>
      <c r="U1613" s="8" t="n">
        <v>1</v>
      </c>
      <c r="W1613" s="8" t="n">
        <v>1</v>
      </c>
      <c r="X1613" s="8" t="n">
        <v>1</v>
      </c>
      <c r="Y1613" s="8" t="n">
        <v>1</v>
      </c>
      <c r="Z1613" s="8" t="n">
        <v>1</v>
      </c>
      <c r="AA1613" s="8" t="n">
        <v>1</v>
      </c>
      <c r="AB1613" s="8" t="n">
        <v>1</v>
      </c>
      <c r="AD1613" s="8" t="n">
        <v>1</v>
      </c>
      <c r="AE1613" s="8" t="n">
        <v>1</v>
      </c>
      <c r="AF1613" s="8" t="n">
        <v>1</v>
      </c>
      <c r="AG1613" s="8" t="n">
        <v>1</v>
      </c>
      <c r="AH1613" s="8" t="n">
        <v>1</v>
      </c>
      <c r="AI1613" s="8" t="n">
        <v>1</v>
      </c>
      <c r="AK1613" s="8">
        <f>IF(($B$1613&lt;&gt;2)+($I$1613&lt;&gt;2)+($P$1613&lt;&gt;2)+($W$1613&lt;&gt;2)+($AD$1613&lt;&gt;2)=0,2,IF((($B$1613&lt;&gt;2)*$B$1613+($I$1613&lt;&gt;2)*$I$1613+($P$1613&lt;&gt;2)*$P$1613+($W$1613&lt;&gt;2)*$W$1613+($AD$1613&lt;&gt;2)*$AD$1613)/(($B$1613&lt;&gt;2)+($I$1613&lt;&gt;2)+($P$1613&lt;&gt;2)+($W$1613&lt;&gt;2)+($AD$1613&lt;&gt;2))&gt;=0.5,1,0))</f>
        <v/>
      </c>
      <c r="AL1613" s="8">
        <f>IF(($C$1613&lt;&gt;2)+($J$1613&lt;&gt;2)+($Q$1613&lt;&gt;2)+($X$1613&lt;&gt;2)+($AE$1613&lt;&gt;2)=0,2,IF((($C$1613&lt;&gt;2)*$C$1613+($J$1613&lt;&gt;2)*$J$1613+($Q$1613&lt;&gt;2)*$Q$1613+($X$1613&lt;&gt;2)*$X$1613+($AE$1613&lt;&gt;2)*$AE$1613)/(($C$1613&lt;&gt;2)+($J$1613&lt;&gt;2)+($Q$1613&lt;&gt;2)+($X$1613&lt;&gt;2)+($AE$1613&lt;&gt;2))&gt;=0.5,1,0))</f>
        <v/>
      </c>
      <c r="AM1613" s="8">
        <f>IF(($D$1613&lt;&gt;2)+($K$1613&lt;&gt;2)+($R$1613&lt;&gt;2)+($Y$1613&lt;&gt;2)+($AF$1613&lt;&gt;2)=0,2,IF((($D$1613&lt;&gt;2)*$D$1613+($K$1613&lt;&gt;2)*$K$1613+($R$1613&lt;&gt;2)*$R$1613+($Y$1613&lt;&gt;2)*$Y$1613+($AF$1613&lt;&gt;2)*$AF$1613)/(($D$1613&lt;&gt;2)+($K$1613&lt;&gt;2)+($R$1613&lt;&gt;2)+($Y$1613&lt;&gt;2)+($AF$1613&lt;&gt;2))&gt;=0.5,1,0))</f>
        <v/>
      </c>
      <c r="AN1613" s="8">
        <f>IF(($E$1613&lt;&gt;2)+($L$1613&lt;&gt;2)+($S$1613&lt;&gt;2)+($Z$1613&lt;&gt;2)+($AG$1613&lt;&gt;2)=0,2,IF((($E$1613&lt;&gt;2)*$E$1613+($L$1613&lt;&gt;2)*$L$1613+($S$1613&lt;&gt;2)*$S$1613+($Z$1613&lt;&gt;2)*$Z$1613+($AG$1613&lt;&gt;2)*$AG$1613)/(($E$1613&lt;&gt;2)+($L$1613&lt;&gt;2)+($S$1613&lt;&gt;2)+($Z$1613&lt;&gt;2)+($AG$1613&lt;&gt;2))&gt;=0.5,1,0))</f>
        <v/>
      </c>
      <c r="AO1613" s="8">
        <f>IF(($F$1613&lt;&gt;2)+($M$1613&lt;&gt;2)+($T$1613&lt;&gt;2)+($AA$1613&lt;&gt;2)+($AH$1613&lt;&gt;2)=0,2,IF((($F$1613&lt;&gt;2)*$F$1613+($M$1613&lt;&gt;2)*$M$1613+($T$1613&lt;&gt;2)*$T$1613+($AA$1613&lt;&gt;2)*$AA$1613+($AH$1613&lt;&gt;2)*$AH$1613)/(($F$1613&lt;&gt;2)+($M$1613&lt;&gt;2)+($T$1613&lt;&gt;2)+($AA$1613&lt;&gt;2)+($AH$1613&lt;&gt;2))&gt;=0.5,1,0))</f>
        <v/>
      </c>
      <c r="AP1613" s="8">
        <f>IF(($G$1613&lt;&gt;2)+($N$1613&lt;&gt;2)+($U$1613&lt;&gt;2)+($AB$1613&lt;&gt;2)+($AI$1613&lt;&gt;2)=0,2,IF((($G$1613&lt;&gt;2)*$G$1613+($N$1613&lt;&gt;2)*$N$1613+($U$1613&lt;&gt;2)*$U$1613+($AB$1613&lt;&gt;2)*$AB$1613+($AI$1613&lt;&gt;2)*$AI$1613)/(($G$1613&lt;&gt;2)+($N$1613&lt;&gt;2)+($U$1613&lt;&gt;2)+($AB$1613&lt;&gt;2)+($AI$1613&lt;&gt;2))&gt;=0.5,1,0))</f>
        <v/>
      </c>
      <c r="AR1613" s="16">
        <f>'Ground truth'!$B$6</f>
        <v/>
      </c>
      <c r="AS1613" s="16">
        <f>'Ground truth'!$C$6</f>
        <v/>
      </c>
      <c r="AT1613" s="16">
        <f>'Ground truth'!$D$6</f>
        <v/>
      </c>
      <c r="AU1613" s="16">
        <f>'Ground truth'!$E$6</f>
        <v/>
      </c>
      <c r="AV1613" s="16">
        <f>'Ground truth'!$F$6</f>
        <v/>
      </c>
      <c r="AW1613" s="16">
        <f>'Ground truth'!$G$6</f>
        <v/>
      </c>
    </row>
    <row r="1614">
      <c r="A1614" s="3" t="inlineStr">
        <is>
          <t>Reaction Wheel</t>
        </is>
      </c>
      <c r="B1614" s="8" t="n">
        <v>1</v>
      </c>
      <c r="C1614" s="8" t="n">
        <v>1</v>
      </c>
      <c r="D1614" s="8" t="n">
        <v>0</v>
      </c>
      <c r="E1614" s="8" t="n">
        <v>1</v>
      </c>
      <c r="F1614" s="8" t="n">
        <v>1</v>
      </c>
      <c r="G1614" s="8" t="n">
        <v>1</v>
      </c>
      <c r="I1614" s="8" t="n">
        <v>1</v>
      </c>
      <c r="J1614" s="8" t="n">
        <v>1</v>
      </c>
      <c r="K1614" s="8" t="n">
        <v>0</v>
      </c>
      <c r="L1614" s="8" t="n">
        <v>1</v>
      </c>
      <c r="M1614" s="8" t="n">
        <v>1</v>
      </c>
      <c r="N1614" s="8" t="n">
        <v>1</v>
      </c>
      <c r="P1614" s="8" t="n">
        <v>1</v>
      </c>
      <c r="Q1614" s="8" t="n">
        <v>1</v>
      </c>
      <c r="R1614" s="8" t="n">
        <v>0</v>
      </c>
      <c r="S1614" s="8" t="n">
        <v>1</v>
      </c>
      <c r="T1614" s="8" t="n">
        <v>1</v>
      </c>
      <c r="U1614" s="8" t="n">
        <v>1</v>
      </c>
      <c r="W1614" s="8" t="n">
        <v>1</v>
      </c>
      <c r="X1614" s="8" t="n">
        <v>1</v>
      </c>
      <c r="Y1614" s="8" t="n">
        <v>0</v>
      </c>
      <c r="Z1614" s="8" t="n">
        <v>1</v>
      </c>
      <c r="AA1614" s="8" t="n">
        <v>1</v>
      </c>
      <c r="AB1614" s="8" t="n">
        <v>1</v>
      </c>
      <c r="AD1614" s="8" t="n">
        <v>1</v>
      </c>
      <c r="AE1614" s="8" t="n">
        <v>1</v>
      </c>
      <c r="AF1614" s="8" t="n">
        <v>0</v>
      </c>
      <c r="AG1614" s="8" t="n">
        <v>1</v>
      </c>
      <c r="AH1614" s="8" t="n">
        <v>1</v>
      </c>
      <c r="AI1614" s="8" t="n">
        <v>1</v>
      </c>
      <c r="AK1614" s="8">
        <f>IF(($B$1614&lt;&gt;2)+($I$1614&lt;&gt;2)+($P$1614&lt;&gt;2)+($W$1614&lt;&gt;2)+($AD$1614&lt;&gt;2)=0,2,IF((($B$1614&lt;&gt;2)*$B$1614+($I$1614&lt;&gt;2)*$I$1614+($P$1614&lt;&gt;2)*$P$1614+($W$1614&lt;&gt;2)*$W$1614+($AD$1614&lt;&gt;2)*$AD$1614)/(($B$1614&lt;&gt;2)+($I$1614&lt;&gt;2)+($P$1614&lt;&gt;2)+($W$1614&lt;&gt;2)+($AD$1614&lt;&gt;2))&gt;=0.5,1,0))</f>
        <v/>
      </c>
      <c r="AL1614" s="8">
        <f>IF(($C$1614&lt;&gt;2)+($J$1614&lt;&gt;2)+($Q$1614&lt;&gt;2)+($X$1614&lt;&gt;2)+($AE$1614&lt;&gt;2)=0,2,IF((($C$1614&lt;&gt;2)*$C$1614+($J$1614&lt;&gt;2)*$J$1614+($Q$1614&lt;&gt;2)*$Q$1614+($X$1614&lt;&gt;2)*$X$1614+($AE$1614&lt;&gt;2)*$AE$1614)/(($C$1614&lt;&gt;2)+($J$1614&lt;&gt;2)+($Q$1614&lt;&gt;2)+($X$1614&lt;&gt;2)+($AE$1614&lt;&gt;2))&gt;=0.5,1,0))</f>
        <v/>
      </c>
      <c r="AM1614" s="8">
        <f>IF(($D$1614&lt;&gt;2)+($K$1614&lt;&gt;2)+($R$1614&lt;&gt;2)+($Y$1614&lt;&gt;2)+($AF$1614&lt;&gt;2)=0,2,IF((($D$1614&lt;&gt;2)*$D$1614+($K$1614&lt;&gt;2)*$K$1614+($R$1614&lt;&gt;2)*$R$1614+($Y$1614&lt;&gt;2)*$Y$1614+($AF$1614&lt;&gt;2)*$AF$1614)/(($D$1614&lt;&gt;2)+($K$1614&lt;&gt;2)+($R$1614&lt;&gt;2)+($Y$1614&lt;&gt;2)+($AF$1614&lt;&gt;2))&gt;=0.5,1,0))</f>
        <v/>
      </c>
      <c r="AN1614" s="8">
        <f>IF(($E$1614&lt;&gt;2)+($L$1614&lt;&gt;2)+($S$1614&lt;&gt;2)+($Z$1614&lt;&gt;2)+($AG$1614&lt;&gt;2)=0,2,IF((($E$1614&lt;&gt;2)*$E$1614+($L$1614&lt;&gt;2)*$L$1614+($S$1614&lt;&gt;2)*$S$1614+($Z$1614&lt;&gt;2)*$Z$1614+($AG$1614&lt;&gt;2)*$AG$1614)/(($E$1614&lt;&gt;2)+($L$1614&lt;&gt;2)+($S$1614&lt;&gt;2)+($Z$1614&lt;&gt;2)+($AG$1614&lt;&gt;2))&gt;=0.5,1,0))</f>
        <v/>
      </c>
      <c r="AO1614" s="8">
        <f>IF(($F$1614&lt;&gt;2)+($M$1614&lt;&gt;2)+($T$1614&lt;&gt;2)+($AA$1614&lt;&gt;2)+($AH$1614&lt;&gt;2)=0,2,IF((($F$1614&lt;&gt;2)*$F$1614+($M$1614&lt;&gt;2)*$M$1614+($T$1614&lt;&gt;2)*$T$1614+($AA$1614&lt;&gt;2)*$AA$1614+($AH$1614&lt;&gt;2)*$AH$1614)/(($F$1614&lt;&gt;2)+($M$1614&lt;&gt;2)+($T$1614&lt;&gt;2)+($AA$1614&lt;&gt;2)+($AH$1614&lt;&gt;2))&gt;=0.5,1,0))</f>
        <v/>
      </c>
      <c r="AP1614" s="8">
        <f>IF(($G$1614&lt;&gt;2)+($N$1614&lt;&gt;2)+($U$1614&lt;&gt;2)+($AB$1614&lt;&gt;2)+($AI$1614&lt;&gt;2)=0,2,IF((($G$1614&lt;&gt;2)*$G$1614+($N$1614&lt;&gt;2)*$N$1614+($U$1614&lt;&gt;2)*$U$1614+($AB$1614&lt;&gt;2)*$AB$1614+($AI$1614&lt;&gt;2)*$AI$1614)/(($G$1614&lt;&gt;2)+($N$1614&lt;&gt;2)+($U$1614&lt;&gt;2)+($AB$1614&lt;&gt;2)+($AI$1614&lt;&gt;2))&gt;=0.5,1,0))</f>
        <v/>
      </c>
      <c r="AR1614" s="16">
        <f>'Ground truth'!$B$7</f>
        <v/>
      </c>
      <c r="AS1614" s="16">
        <f>'Ground truth'!$C$7</f>
        <v/>
      </c>
      <c r="AT1614" s="16">
        <f>'Ground truth'!$D$7</f>
        <v/>
      </c>
      <c r="AU1614" s="16">
        <f>'Ground truth'!$E$7</f>
        <v/>
      </c>
      <c r="AV1614" s="16">
        <f>'Ground truth'!$F$7</f>
        <v/>
      </c>
      <c r="AW1614" s="16">
        <f>'Ground truth'!$G$7</f>
        <v/>
      </c>
    </row>
    <row r="1615">
      <c r="A1615" s="3" t="inlineStr">
        <is>
          <t>GNC Software</t>
        </is>
      </c>
      <c r="B1615" s="8" t="n">
        <v>1</v>
      </c>
      <c r="C1615" s="8" t="n">
        <v>1</v>
      </c>
      <c r="D1615" s="8" t="n">
        <v>1</v>
      </c>
      <c r="E1615" s="8" t="n">
        <v>1</v>
      </c>
      <c r="F1615" s="8" t="n">
        <v>1</v>
      </c>
      <c r="G1615" s="8" t="n">
        <v>1</v>
      </c>
      <c r="I1615" s="8" t="n">
        <v>1</v>
      </c>
      <c r="J1615" s="8" t="n">
        <v>1</v>
      </c>
      <c r="K1615" s="8" t="n">
        <v>1</v>
      </c>
      <c r="L1615" s="8" t="n">
        <v>1</v>
      </c>
      <c r="M1615" s="8" t="n">
        <v>1</v>
      </c>
      <c r="N1615" s="8" t="n">
        <v>1</v>
      </c>
      <c r="P1615" s="8" t="n">
        <v>1</v>
      </c>
      <c r="Q1615" s="8" t="n">
        <v>1</v>
      </c>
      <c r="R1615" s="8" t="n">
        <v>1</v>
      </c>
      <c r="S1615" s="8" t="n">
        <v>1</v>
      </c>
      <c r="T1615" s="8" t="n">
        <v>1</v>
      </c>
      <c r="U1615" s="8" t="n">
        <v>1</v>
      </c>
      <c r="W1615" s="8" t="n">
        <v>1</v>
      </c>
      <c r="X1615" s="8" t="n">
        <v>1</v>
      </c>
      <c r="Y1615" s="8" t="n">
        <v>1</v>
      </c>
      <c r="Z1615" s="8" t="n">
        <v>1</v>
      </c>
      <c r="AA1615" s="8" t="n">
        <v>1</v>
      </c>
      <c r="AB1615" s="8" t="n">
        <v>1</v>
      </c>
      <c r="AD1615" s="8" t="n">
        <v>1</v>
      </c>
      <c r="AE1615" s="8" t="n">
        <v>1</v>
      </c>
      <c r="AF1615" s="8" t="n">
        <v>1</v>
      </c>
      <c r="AG1615" s="8" t="n">
        <v>1</v>
      </c>
      <c r="AH1615" s="8" t="n">
        <v>1</v>
      </c>
      <c r="AI1615" s="8" t="n">
        <v>1</v>
      </c>
      <c r="AK1615" s="8">
        <f>IF(($B$1615&lt;&gt;2)+($I$1615&lt;&gt;2)+($P$1615&lt;&gt;2)+($W$1615&lt;&gt;2)+($AD$1615&lt;&gt;2)=0,2,IF((($B$1615&lt;&gt;2)*$B$1615+($I$1615&lt;&gt;2)*$I$1615+($P$1615&lt;&gt;2)*$P$1615+($W$1615&lt;&gt;2)*$W$1615+($AD$1615&lt;&gt;2)*$AD$1615)/(($B$1615&lt;&gt;2)+($I$1615&lt;&gt;2)+($P$1615&lt;&gt;2)+($W$1615&lt;&gt;2)+($AD$1615&lt;&gt;2))&gt;=0.5,1,0))</f>
        <v/>
      </c>
      <c r="AL1615" s="8">
        <f>IF(($C$1615&lt;&gt;2)+($J$1615&lt;&gt;2)+($Q$1615&lt;&gt;2)+($X$1615&lt;&gt;2)+($AE$1615&lt;&gt;2)=0,2,IF((($C$1615&lt;&gt;2)*$C$1615+($J$1615&lt;&gt;2)*$J$1615+($Q$1615&lt;&gt;2)*$Q$1615+($X$1615&lt;&gt;2)*$X$1615+($AE$1615&lt;&gt;2)*$AE$1615)/(($C$1615&lt;&gt;2)+($J$1615&lt;&gt;2)+($Q$1615&lt;&gt;2)+($X$1615&lt;&gt;2)+($AE$1615&lt;&gt;2))&gt;=0.5,1,0))</f>
        <v/>
      </c>
      <c r="AM1615" s="8">
        <f>IF(($D$1615&lt;&gt;2)+($K$1615&lt;&gt;2)+($R$1615&lt;&gt;2)+($Y$1615&lt;&gt;2)+($AF$1615&lt;&gt;2)=0,2,IF((($D$1615&lt;&gt;2)*$D$1615+($K$1615&lt;&gt;2)*$K$1615+($R$1615&lt;&gt;2)*$R$1615+($Y$1615&lt;&gt;2)*$Y$1615+($AF$1615&lt;&gt;2)*$AF$1615)/(($D$1615&lt;&gt;2)+($K$1615&lt;&gt;2)+($R$1615&lt;&gt;2)+($Y$1615&lt;&gt;2)+($AF$1615&lt;&gt;2))&gt;=0.5,1,0))</f>
        <v/>
      </c>
      <c r="AN1615" s="8">
        <f>IF(($E$1615&lt;&gt;2)+($L$1615&lt;&gt;2)+($S$1615&lt;&gt;2)+($Z$1615&lt;&gt;2)+($AG$1615&lt;&gt;2)=0,2,IF((($E$1615&lt;&gt;2)*$E$1615+($L$1615&lt;&gt;2)*$L$1615+($S$1615&lt;&gt;2)*$S$1615+($Z$1615&lt;&gt;2)*$Z$1615+($AG$1615&lt;&gt;2)*$AG$1615)/(($E$1615&lt;&gt;2)+($L$1615&lt;&gt;2)+($S$1615&lt;&gt;2)+($Z$1615&lt;&gt;2)+($AG$1615&lt;&gt;2))&gt;=0.5,1,0))</f>
        <v/>
      </c>
      <c r="AO1615" s="8">
        <f>IF(($F$1615&lt;&gt;2)+($M$1615&lt;&gt;2)+($T$1615&lt;&gt;2)+($AA$1615&lt;&gt;2)+($AH$1615&lt;&gt;2)=0,2,IF((($F$1615&lt;&gt;2)*$F$1615+($M$1615&lt;&gt;2)*$M$1615+($T$1615&lt;&gt;2)*$T$1615+($AA$1615&lt;&gt;2)*$AA$1615+($AH$1615&lt;&gt;2)*$AH$1615)/(($F$1615&lt;&gt;2)+($M$1615&lt;&gt;2)+($T$1615&lt;&gt;2)+($AA$1615&lt;&gt;2)+($AH$1615&lt;&gt;2))&gt;=0.5,1,0))</f>
        <v/>
      </c>
      <c r="AP1615" s="8">
        <f>IF(($G$1615&lt;&gt;2)+($N$1615&lt;&gt;2)+($U$1615&lt;&gt;2)+($AB$1615&lt;&gt;2)+($AI$1615&lt;&gt;2)=0,2,IF((($G$1615&lt;&gt;2)*$G$1615+($N$1615&lt;&gt;2)*$N$1615+($U$1615&lt;&gt;2)*$U$1615+($AB$1615&lt;&gt;2)*$AB$1615+($AI$1615&lt;&gt;2)*$AI$1615)/(($G$1615&lt;&gt;2)+($N$1615&lt;&gt;2)+($U$1615&lt;&gt;2)+($AB$1615&lt;&gt;2)+($AI$1615&lt;&gt;2))&gt;=0.5,1,0))</f>
        <v/>
      </c>
      <c r="AR1615" s="16">
        <f>'Ground truth'!$B$8</f>
        <v/>
      </c>
      <c r="AS1615" s="16">
        <f>'Ground truth'!$C$8</f>
        <v/>
      </c>
      <c r="AT1615" s="16">
        <f>'Ground truth'!$D$8</f>
        <v/>
      </c>
      <c r="AU1615" s="16">
        <f>'Ground truth'!$E$8</f>
        <v/>
      </c>
      <c r="AV1615" s="16">
        <f>'Ground truth'!$F$8</f>
        <v/>
      </c>
      <c r="AW1615" s="16">
        <f>'Ground truth'!$G$8</f>
        <v/>
      </c>
    </row>
    <row r="1617">
      <c r="A1617" s="17" t="inlineStr">
        <is>
          <t>metrics — confident-only (unsure excluded from denominators)</t>
        </is>
      </c>
      <c r="B1617" s="10" t="inlineStr">
        <is>
          <t>run 1</t>
        </is>
      </c>
      <c r="C1617" s="10" t="inlineStr">
        <is>
          <t>run 2</t>
        </is>
      </c>
      <c r="D1617" s="10" t="inlineStr">
        <is>
          <t>run 3</t>
        </is>
      </c>
      <c r="E1617" s="10" t="inlineStr">
        <is>
          <t>run 4</t>
        </is>
      </c>
      <c r="F1617" s="10" t="inlineStr">
        <is>
          <t>run 5</t>
        </is>
      </c>
      <c r="G1617" s="10" t="inlineStr">
        <is>
          <t>avg-matrix</t>
        </is>
      </c>
      <c r="H1617" s="10" t="inlineStr">
        <is>
          <t>mean</t>
        </is>
      </c>
      <c r="I1617" s="10" t="inlineStr">
        <is>
          <t>std (pop.)</t>
        </is>
      </c>
      <c r="J1617" s="17" t="inlineStr">
        <is>
          <t>notes</t>
        </is>
      </c>
    </row>
    <row r="1618">
      <c r="A1618" s="7" t="inlineStr">
        <is>
          <t>TP</t>
        </is>
      </c>
      <c r="B1618" s="7">
        <f>SUMPRODUCT(($B$1610:$G$1615=1)*('Ground truth'!$B$3:$G$8=1))</f>
        <v/>
      </c>
      <c r="C1618" s="7">
        <f>SUMPRODUCT(($I$1610:$N$1615=1)*('Ground truth'!$B$3:$G$8=1))</f>
        <v/>
      </c>
      <c r="D1618" s="7">
        <f>SUMPRODUCT(($P$1610:$U$1615=1)*('Ground truth'!$B$3:$G$8=1))</f>
        <v/>
      </c>
      <c r="E1618" s="7">
        <f>SUMPRODUCT(($W$1610:$AB$1615=1)*('Ground truth'!$B$3:$G$8=1))</f>
        <v/>
      </c>
      <c r="F1618" s="7">
        <f>SUMPRODUCT(($AD$1610:$AI$1615=1)*('Ground truth'!$B$3:$G$8=1))</f>
        <v/>
      </c>
      <c r="G1618" s="7">
        <f>SUMPRODUCT(($AK$1610:$AP$1615=1)*('Ground truth'!$B$3:$G$8=1))</f>
        <v/>
      </c>
      <c r="H1618" s="12">
        <f>AVERAGE($B$1618:$F$1618)</f>
        <v/>
      </c>
      <c r="I1618" s="12">
        <f>STDEV.P($B$1618:$F$1618)</f>
        <v/>
      </c>
    </row>
    <row r="1619">
      <c r="A1619" s="7" t="inlineStr">
        <is>
          <t>TN</t>
        </is>
      </c>
      <c r="B1619" s="7">
        <f>SUMPRODUCT(($B$1610:$G$1615=0)*('Ground truth'!$B$3:$G$8=0))</f>
        <v/>
      </c>
      <c r="C1619" s="7">
        <f>SUMPRODUCT(($I$1610:$N$1615=0)*('Ground truth'!$B$3:$G$8=0))</f>
        <v/>
      </c>
      <c r="D1619" s="7">
        <f>SUMPRODUCT(($P$1610:$U$1615=0)*('Ground truth'!$B$3:$G$8=0))</f>
        <v/>
      </c>
      <c r="E1619" s="7">
        <f>SUMPRODUCT(($W$1610:$AB$1615=0)*('Ground truth'!$B$3:$G$8=0))</f>
        <v/>
      </c>
      <c r="F1619" s="7">
        <f>SUMPRODUCT(($AD$1610:$AI$1615=0)*('Ground truth'!$B$3:$G$8=0))</f>
        <v/>
      </c>
      <c r="G1619" s="7">
        <f>SUMPRODUCT(($AK$1610:$AP$1615=0)*('Ground truth'!$B$3:$G$8=0))</f>
        <v/>
      </c>
      <c r="H1619" s="12">
        <f>AVERAGE($B$1619:$F$1619)</f>
        <v/>
      </c>
      <c r="I1619" s="12">
        <f>STDEV.P($B$1619:$F$1619)</f>
        <v/>
      </c>
    </row>
    <row r="1620">
      <c r="A1620" s="7" t="inlineStr">
        <is>
          <t>FP</t>
        </is>
      </c>
      <c r="B1620" s="7">
        <f>SUMPRODUCT(($B$1610:$G$1615=1)*('Ground truth'!$B$3:$G$8=0))</f>
        <v/>
      </c>
      <c r="C1620" s="7">
        <f>SUMPRODUCT(($I$1610:$N$1615=1)*('Ground truth'!$B$3:$G$8=0))</f>
        <v/>
      </c>
      <c r="D1620" s="7">
        <f>SUMPRODUCT(($P$1610:$U$1615=1)*('Ground truth'!$B$3:$G$8=0))</f>
        <v/>
      </c>
      <c r="E1620" s="7">
        <f>SUMPRODUCT(($W$1610:$AB$1615=1)*('Ground truth'!$B$3:$G$8=0))</f>
        <v/>
      </c>
      <c r="F1620" s="7">
        <f>SUMPRODUCT(($AD$1610:$AI$1615=1)*('Ground truth'!$B$3:$G$8=0))</f>
        <v/>
      </c>
      <c r="G1620" s="7">
        <f>SUMPRODUCT(($AK$1610:$AP$1615=1)*('Ground truth'!$B$3:$G$8=0))</f>
        <v/>
      </c>
      <c r="H1620" s="12">
        <f>AVERAGE($B$1620:$F$1620)</f>
        <v/>
      </c>
      <c r="I1620" s="12">
        <f>STDEV.P($B$1620:$F$1620)</f>
        <v/>
      </c>
    </row>
    <row r="1621">
      <c r="A1621" s="7" t="inlineStr">
        <is>
          <t>FN</t>
        </is>
      </c>
      <c r="B1621" s="7">
        <f>SUMPRODUCT(($B$1610:$G$1615=0)*('Ground truth'!$B$3:$G$8=1))</f>
        <v/>
      </c>
      <c r="C1621" s="7">
        <f>SUMPRODUCT(($I$1610:$N$1615=0)*('Ground truth'!$B$3:$G$8=1))</f>
        <v/>
      </c>
      <c r="D1621" s="7">
        <f>SUMPRODUCT(($P$1610:$U$1615=0)*('Ground truth'!$B$3:$G$8=1))</f>
        <v/>
      </c>
      <c r="E1621" s="7">
        <f>SUMPRODUCT(($W$1610:$AB$1615=0)*('Ground truth'!$B$3:$G$8=1))</f>
        <v/>
      </c>
      <c r="F1621" s="7">
        <f>SUMPRODUCT(($AD$1610:$AI$1615=0)*('Ground truth'!$B$3:$G$8=1))</f>
        <v/>
      </c>
      <c r="G1621" s="7">
        <f>SUMPRODUCT(($AK$1610:$AP$1615=0)*('Ground truth'!$B$3:$G$8=1))</f>
        <v/>
      </c>
      <c r="H1621" s="12">
        <f>AVERAGE($B$1621:$F$1621)</f>
        <v/>
      </c>
      <c r="I1621" s="12">
        <f>STDEV.P($B$1621:$F$1621)</f>
        <v/>
      </c>
    </row>
    <row r="1622">
      <c r="A1622" s="4" t="inlineStr">
        <is>
          <t>Precision</t>
        </is>
      </c>
      <c r="B1622" s="12">
        <f>IFERROR($B$1618/($B$1618+$B$1620),0)</f>
        <v/>
      </c>
      <c r="C1622" s="12">
        <f>IFERROR($C$1618/($C$1618+$C$1620),0)</f>
        <v/>
      </c>
      <c r="D1622" s="12">
        <f>IFERROR($D$1618/($D$1618+$D$1620),0)</f>
        <v/>
      </c>
      <c r="E1622" s="12">
        <f>IFERROR($E$1618/($E$1618+$E$1620),0)</f>
        <v/>
      </c>
      <c r="F1622" s="12">
        <f>IFERROR($F$1618/($F$1618+$F$1620),0)</f>
        <v/>
      </c>
      <c r="G1622" s="12">
        <f>IFERROR($G$1618/($G$1618+$G$1620),0)</f>
        <v/>
      </c>
      <c r="H1622" s="18">
        <f>AVERAGE($B$1622:$F$1622)</f>
        <v/>
      </c>
      <c r="I1622" s="18">
        <f>STDEV.P($B$1622:$F$1622)</f>
        <v/>
      </c>
    </row>
    <row r="1623">
      <c r="A1623" s="4" t="inlineStr">
        <is>
          <t>Recall</t>
        </is>
      </c>
      <c r="B1623" s="12">
        <f>IFERROR($B$1618/($B$1618+$B$1621),0)</f>
        <v/>
      </c>
      <c r="C1623" s="12">
        <f>IFERROR($C$1618/($C$1618+$C$1621),0)</f>
        <v/>
      </c>
      <c r="D1623" s="12">
        <f>IFERROR($D$1618/($D$1618+$D$1621),0)</f>
        <v/>
      </c>
      <c r="E1623" s="12">
        <f>IFERROR($E$1618/($E$1618+$E$1621),0)</f>
        <v/>
      </c>
      <c r="F1623" s="12">
        <f>IFERROR($F$1618/($F$1618+$F$1621),0)</f>
        <v/>
      </c>
      <c r="G1623" s="12">
        <f>IFERROR($G$1618/($G$1618+$G$1621),0)</f>
        <v/>
      </c>
      <c r="H1623" s="18">
        <f>AVERAGE($B$1623:$F$1623)</f>
        <v/>
      </c>
      <c r="I1623" s="18">
        <f>STDEV.P($B$1623:$F$1623)</f>
        <v/>
      </c>
    </row>
    <row r="1624">
      <c r="A1624" s="4" t="inlineStr">
        <is>
          <t>F1</t>
        </is>
      </c>
      <c r="B1624" s="12">
        <f>IFERROR(2*$B$1622*$B$1623/($B$1622+$B$1623),0)</f>
        <v/>
      </c>
      <c r="C1624" s="12">
        <f>IFERROR(2*$C$1622*$C$1623/($C$1622+$C$1623),0)</f>
        <v/>
      </c>
      <c r="D1624" s="12">
        <f>IFERROR(2*$D$1622*$D$1623/($D$1622+$D$1623),0)</f>
        <v/>
      </c>
      <c r="E1624" s="12">
        <f>IFERROR(2*$E$1622*$E$1623/($E$1622+$E$1623),0)</f>
        <v/>
      </c>
      <c r="F1624" s="12">
        <f>IFERROR(2*$F$1622*$F$1623/($F$1622+$F$1623),0)</f>
        <v/>
      </c>
      <c r="G1624" s="12">
        <f>IFERROR(2*$G$1622*$G$1623/($G$1622+$G$1623),0)</f>
        <v/>
      </c>
      <c r="H1624" s="18">
        <f>AVERAGE($B$1624:$F$1624)</f>
        <v/>
      </c>
      <c r="I1624" s="18">
        <f>STDEV.P($B$1624:$F$1624)</f>
        <v/>
      </c>
    </row>
    <row r="1625">
      <c r="A1625" s="4" t="inlineStr">
        <is>
          <t>Accuracy</t>
        </is>
      </c>
      <c r="B1625" s="12">
        <f>IFERROR(($B$1618+$B$1619)/($B$1618+$B$1619+$B$1620+$B$1621),0)</f>
        <v/>
      </c>
      <c r="C1625" s="12">
        <f>IFERROR(($C$1618+$C$1619)/($C$1618+$C$1619+$C$1620+$C$1621),0)</f>
        <v/>
      </c>
      <c r="D1625" s="12">
        <f>IFERROR(($D$1618+$D$1619)/($D$1618+$D$1619+$D$1620+$D$1621),0)</f>
        <v/>
      </c>
      <c r="E1625" s="12">
        <f>IFERROR(($E$1618+$E$1619)/($E$1618+$E$1619+$E$1620+$E$1621),0)</f>
        <v/>
      </c>
      <c r="F1625" s="12">
        <f>IFERROR(($F$1618+$F$1619)/($F$1618+$F$1619+$F$1620+$F$1621),0)</f>
        <v/>
      </c>
      <c r="G1625" s="12">
        <f>IFERROR(($G$1618+$G$1619)/($G$1618+$G$1619+$G$1620+$G$1621),0)</f>
        <v/>
      </c>
      <c r="H1625" s="18">
        <f>AVERAGE($B$1625:$F$1625)</f>
        <v/>
      </c>
      <c r="I1625" s="18">
        <f>STDEV.P($B$1625:$F$1625)</f>
        <v/>
      </c>
    </row>
    <row r="1626">
      <c r="A1626" s="4" t="inlineStr">
        <is>
          <t>Edit distance</t>
        </is>
      </c>
      <c r="B1626" s="12">
        <f>SUMPRODUCT(ABS('Ground truth'!$B$3:$G$8-$B$1610:$G$1615))</f>
        <v/>
      </c>
      <c r="C1626" s="12">
        <f>SUMPRODUCT(ABS('Ground truth'!$B$3:$G$8-$I$1610:$N$1615))</f>
        <v/>
      </c>
      <c r="D1626" s="12">
        <f>SUMPRODUCT(ABS('Ground truth'!$B$3:$G$8-$P$1610:$U$1615))</f>
        <v/>
      </c>
      <c r="E1626" s="12">
        <f>SUMPRODUCT(ABS('Ground truth'!$B$3:$G$8-$W$1610:$AB$1615))</f>
        <v/>
      </c>
      <c r="F1626" s="12">
        <f>SUMPRODUCT(ABS('Ground truth'!$B$3:$G$8-$AD$1610:$AI$1615))</f>
        <v/>
      </c>
      <c r="G1626" s="12">
        <f>SUMPRODUCT(ABS('Ground truth'!$B$3:$G$8-$AK$1610:$AP$1615))</f>
        <v/>
      </c>
      <c r="H1626" s="18">
        <f>AVERAGE($B$1626:$F$1626)</f>
        <v/>
      </c>
      <c r="I1626" s="18">
        <f>STDEV.P($B$1626:$F$1626)</f>
        <v/>
      </c>
    </row>
    <row r="1627">
      <c r="A1627" s="4" t="inlineStr">
        <is>
          <t>Spectral distance</t>
        </is>
      </c>
      <c r="B1627" s="12">
        <f>SQRT(SUMPRODUCT(('Ground truth'!$J$3:$J$8-$B$1637:$B$1642)^2))</f>
        <v/>
      </c>
      <c r="C1627" s="12">
        <f>SQRT(SUMPRODUCT(('Ground truth'!$J$3:$J$8-$C$1637:$C$1642)^2))</f>
        <v/>
      </c>
      <c r="D1627" s="12">
        <f>SQRT(SUMPRODUCT(('Ground truth'!$J$3:$J$8-$D$1637:$D$1642)^2))</f>
        <v/>
      </c>
      <c r="E1627" s="12">
        <f>SQRT(SUMPRODUCT(('Ground truth'!$J$3:$J$8-$E$1637:$E$1642)^2))</f>
        <v/>
      </c>
      <c r="F1627" s="12">
        <f>SQRT(SUMPRODUCT(('Ground truth'!$J$3:$J$8-$F$1637:$F$1642)^2))</f>
        <v/>
      </c>
      <c r="G1627" s="12">
        <f>SQRT(SUMPRODUCT(('Ground truth'!$J$3:$J$8-$G$1637:$G$1642)^2))</f>
        <v/>
      </c>
      <c r="H1627" s="18">
        <f>AVERAGE($B$1627:$F$1627)</f>
        <v/>
      </c>
      <c r="I1627" s="18">
        <f>STDEV.P($B$1627:$F$1627)</f>
        <v/>
      </c>
    </row>
    <row r="1628">
      <c r="A1628" s="4" t="inlineStr">
        <is>
          <t>Unsure cells</t>
        </is>
      </c>
      <c r="B1628" s="7">
        <f>COUNTIF($B$1610:$G$1615,2)</f>
        <v/>
      </c>
      <c r="C1628" s="7">
        <f>COUNTIF($I$1610:$N$1615,2)</f>
        <v/>
      </c>
      <c r="D1628" s="7">
        <f>COUNTIF($P$1610:$U$1615,2)</f>
        <v/>
      </c>
      <c r="E1628" s="7">
        <f>COUNTIF($W$1610:$AB$1615,2)</f>
        <v/>
      </c>
      <c r="F1628" s="7">
        <f>COUNTIF($AD$1610:$AI$1615,2)</f>
        <v/>
      </c>
      <c r="G1628" s="7">
        <f>COUNTIF($AK$1610:$AP$1615,2)</f>
        <v/>
      </c>
      <c r="H1628" s="12">
        <f>AVERAGE($B$1628:$F$1628)</f>
        <v/>
      </c>
      <c r="I1628" s="12">
        <f>STDEV.P($B$1628:$F$1628)</f>
        <v/>
      </c>
    </row>
    <row r="1629">
      <c r="A1629" s="3" t="inlineStr">
        <is>
          <t>eigenvalues (real part, numpy order; pasted)</t>
        </is>
      </c>
    </row>
    <row r="1630">
      <c r="A1630" s="3" t="inlineStr">
        <is>
          <t xml:space="preserve">  λ1</t>
        </is>
      </c>
      <c r="B1630" s="19" t="n">
        <v>5.411474127809771</v>
      </c>
      <c r="C1630" s="19" t="n">
        <v>5.701562118716422</v>
      </c>
      <c r="D1630" s="19" t="n">
        <v>5.701562118716422</v>
      </c>
      <c r="E1630" s="19" t="n">
        <v>5.701562118716422</v>
      </c>
      <c r="F1630" s="19" t="n">
        <v>5.701562118716422</v>
      </c>
      <c r="G1630" s="19" t="n">
        <v>5.701562118716422</v>
      </c>
    </row>
    <row r="1631">
      <c r="A1631" s="3" t="inlineStr">
        <is>
          <t xml:space="preserve">  λ2</t>
        </is>
      </c>
      <c r="B1631" s="19" t="n">
        <v>-0.2266815969056771</v>
      </c>
      <c r="C1631" s="19" t="n">
        <v>-0.7015621187164236</v>
      </c>
      <c r="D1631" s="19" t="n">
        <v>-0.7015621187164236</v>
      </c>
      <c r="E1631" s="19" t="n">
        <v>-0.7015621187164236</v>
      </c>
      <c r="F1631" s="19" t="n">
        <v>-0.7015621187164236</v>
      </c>
      <c r="G1631" s="19" t="n">
        <v>-0.7015621187164236</v>
      </c>
    </row>
    <row r="1632">
      <c r="A1632" s="3" t="inlineStr">
        <is>
          <t xml:space="preserve">  λ3</t>
        </is>
      </c>
      <c r="B1632" s="19" t="n">
        <v>2.739608332538396e-16</v>
      </c>
      <c r="C1632" s="19" t="n">
        <v>9.381227409985511e-18</v>
      </c>
      <c r="D1632" s="19" t="n">
        <v>9.381227409985511e-18</v>
      </c>
      <c r="E1632" s="19" t="n">
        <v>9.381227409985511e-18</v>
      </c>
      <c r="F1632" s="19" t="n">
        <v>9.381227409985511e-18</v>
      </c>
      <c r="G1632" s="19" t="n">
        <v>9.381227409985511e-18</v>
      </c>
    </row>
    <row r="1633">
      <c r="A1633" s="3" t="inlineStr">
        <is>
          <t xml:space="preserve">  λ4</t>
        </is>
      </c>
      <c r="B1633" s="19" t="n">
        <v>0.8152074690959044</v>
      </c>
      <c r="C1633" s="19" t="n">
        <v>9.381227409985511e-18</v>
      </c>
      <c r="D1633" s="19" t="n">
        <v>9.381227409985511e-18</v>
      </c>
      <c r="E1633" s="19" t="n">
        <v>9.381227409985511e-18</v>
      </c>
      <c r="F1633" s="19" t="n">
        <v>9.381227409985511e-18</v>
      </c>
      <c r="G1633" s="19" t="n">
        <v>9.381227409985511e-18</v>
      </c>
    </row>
    <row r="1634">
      <c r="A1634" s="3" t="inlineStr">
        <is>
          <t xml:space="preserve">  λ5</t>
        </is>
      </c>
      <c r="B1634" s="19" t="n">
        <v>3.098233425116465e-17</v>
      </c>
      <c r="C1634" s="19" t="n">
        <v>1</v>
      </c>
      <c r="D1634" s="19" t="n">
        <v>1</v>
      </c>
      <c r="E1634" s="19" t="n">
        <v>1</v>
      </c>
      <c r="F1634" s="19" t="n">
        <v>1</v>
      </c>
      <c r="G1634" s="19" t="n">
        <v>1</v>
      </c>
    </row>
    <row r="1635">
      <c r="A1635" s="3" t="inlineStr">
        <is>
          <t xml:space="preserve">  λ6</t>
        </is>
      </c>
      <c r="B1635" s="19" t="n">
        <v>-5.884407937367805e-16</v>
      </c>
      <c r="C1635" s="19" t="n">
        <v>-1.291761228089901e-18</v>
      </c>
      <c r="D1635" s="19" t="n">
        <v>-1.291761228089901e-18</v>
      </c>
      <c r="E1635" s="19" t="n">
        <v>-1.291761228089901e-18</v>
      </c>
      <c r="F1635" s="19" t="n">
        <v>-1.291761228089901e-18</v>
      </c>
      <c r="G1635" s="19" t="n">
        <v>-1.291761228089901e-18</v>
      </c>
    </row>
    <row r="1636">
      <c r="A1636" s="3" t="inlineStr">
        <is>
          <t>eigenvalues sorted desc (LARGE)</t>
        </is>
      </c>
    </row>
    <row r="1637">
      <c r="A1637" s="3" t="inlineStr">
        <is>
          <t xml:space="preserve">  λ(1)</t>
        </is>
      </c>
      <c r="B1637" s="19">
        <f>LARGE($B$1630:$B$1635,1)</f>
        <v/>
      </c>
      <c r="C1637" s="19">
        <f>LARGE($C$1630:$C$1635,1)</f>
        <v/>
      </c>
      <c r="D1637" s="19">
        <f>LARGE($D$1630:$D$1635,1)</f>
        <v/>
      </c>
      <c r="E1637" s="19">
        <f>LARGE($E$1630:$E$1635,1)</f>
        <v/>
      </c>
      <c r="F1637" s="19">
        <f>LARGE($F$1630:$F$1635,1)</f>
        <v/>
      </c>
      <c r="G1637" s="19">
        <f>LARGE($G$1630:$G$1635,1)</f>
        <v/>
      </c>
    </row>
    <row r="1638">
      <c r="A1638" s="3" t="inlineStr">
        <is>
          <t xml:space="preserve">  λ(2)</t>
        </is>
      </c>
      <c r="B1638" s="19">
        <f>LARGE($B$1630:$B$1635,2)</f>
        <v/>
      </c>
      <c r="C1638" s="19">
        <f>LARGE($C$1630:$C$1635,2)</f>
        <v/>
      </c>
      <c r="D1638" s="19">
        <f>LARGE($D$1630:$D$1635,2)</f>
        <v/>
      </c>
      <c r="E1638" s="19">
        <f>LARGE($E$1630:$E$1635,2)</f>
        <v/>
      </c>
      <c r="F1638" s="19">
        <f>LARGE($F$1630:$F$1635,2)</f>
        <v/>
      </c>
      <c r="G1638" s="19">
        <f>LARGE($G$1630:$G$1635,2)</f>
        <v/>
      </c>
    </row>
    <row r="1639">
      <c r="A1639" s="3" t="inlineStr">
        <is>
          <t xml:space="preserve">  λ(3)</t>
        </is>
      </c>
      <c r="B1639" s="19">
        <f>LARGE($B$1630:$B$1635,3)</f>
        <v/>
      </c>
      <c r="C1639" s="19">
        <f>LARGE($C$1630:$C$1635,3)</f>
        <v/>
      </c>
      <c r="D1639" s="19">
        <f>LARGE($D$1630:$D$1635,3)</f>
        <v/>
      </c>
      <c r="E1639" s="19">
        <f>LARGE($E$1630:$E$1635,3)</f>
        <v/>
      </c>
      <c r="F1639" s="19">
        <f>LARGE($F$1630:$F$1635,3)</f>
        <v/>
      </c>
      <c r="G1639" s="19">
        <f>LARGE($G$1630:$G$1635,3)</f>
        <v/>
      </c>
    </row>
    <row r="1640">
      <c r="A1640" s="3" t="inlineStr">
        <is>
          <t xml:space="preserve">  λ(4)</t>
        </is>
      </c>
      <c r="B1640" s="19">
        <f>LARGE($B$1630:$B$1635,4)</f>
        <v/>
      </c>
      <c r="C1640" s="19">
        <f>LARGE($C$1630:$C$1635,4)</f>
        <v/>
      </c>
      <c r="D1640" s="19">
        <f>LARGE($D$1630:$D$1635,4)</f>
        <v/>
      </c>
      <c r="E1640" s="19">
        <f>LARGE($E$1630:$E$1635,4)</f>
        <v/>
      </c>
      <c r="F1640" s="19">
        <f>LARGE($F$1630:$F$1635,4)</f>
        <v/>
      </c>
      <c r="G1640" s="19">
        <f>LARGE($G$1630:$G$1635,4)</f>
        <v/>
      </c>
    </row>
    <row r="1641">
      <c r="A1641" s="3" t="inlineStr">
        <is>
          <t xml:space="preserve">  λ(5)</t>
        </is>
      </c>
      <c r="B1641" s="19">
        <f>LARGE($B$1630:$B$1635,5)</f>
        <v/>
      </c>
      <c r="C1641" s="19">
        <f>LARGE($C$1630:$C$1635,5)</f>
        <v/>
      </c>
      <c r="D1641" s="19">
        <f>LARGE($D$1630:$D$1635,5)</f>
        <v/>
      </c>
      <c r="E1641" s="19">
        <f>LARGE($E$1630:$E$1635,5)</f>
        <v/>
      </c>
      <c r="F1641" s="19">
        <f>LARGE($F$1630:$F$1635,5)</f>
        <v/>
      </c>
      <c r="G1641" s="19">
        <f>LARGE($G$1630:$G$1635,5)</f>
        <v/>
      </c>
    </row>
    <row r="1642">
      <c r="A1642" s="3" t="inlineStr">
        <is>
          <t xml:space="preserve">  λ(6)</t>
        </is>
      </c>
      <c r="B1642" s="19">
        <f>LARGE($B$1630:$B$1635,6)</f>
        <v/>
      </c>
      <c r="C1642" s="19">
        <f>LARGE($C$1630:$C$1635,6)</f>
        <v/>
      </c>
      <c r="D1642" s="19">
        <f>LARGE($D$1630:$D$1635,6)</f>
        <v/>
      </c>
      <c r="E1642" s="19">
        <f>LARGE($E$1630:$E$1635,6)</f>
        <v/>
      </c>
      <c r="F1642" s="19">
        <f>LARGE($F$1630:$F$1635,6)</f>
        <v/>
      </c>
      <c r="G1642" s="19">
        <f>LARGE($G$1630:$G$1635,6)</f>
        <v/>
      </c>
    </row>
    <row r="1643">
      <c r="A1643" s="3" t="inlineStr">
        <is>
          <t>check: Σeig − trace (→0)</t>
        </is>
      </c>
      <c r="B1643" s="3">
        <f>ROUND(SUM($B$1630:$B$1635)-($B$1610+$C$1611+$D$1612+$E$1613+$F$1614+$G$1615),6)</f>
        <v/>
      </c>
      <c r="C1643" s="3">
        <f>ROUND(SUM($C$1630:$C$1635)-($I$1610+$J$1611+$K$1612+$L$1613+$M$1614+$N$1615),6)</f>
        <v/>
      </c>
      <c r="D1643" s="3">
        <f>ROUND(SUM($D$1630:$D$1635)-($P$1610+$Q$1611+$R$1612+$S$1613+$T$1614+$U$1615),6)</f>
        <v/>
      </c>
      <c r="E1643" s="3">
        <f>ROUND(SUM($E$1630:$E$1635)-($W$1610+$X$1611+$Y$1612+$Z$1613+$AA$1614+$AB$1615),6)</f>
        <v/>
      </c>
      <c r="F1643" s="3">
        <f>ROUND(SUM($F$1630:$F$1635)-($AD$1610+$AE$1611+$AF$1612+$AG$1613+$AH$1614+$AI$1615),6)</f>
        <v/>
      </c>
      <c r="G1643" s="3">
        <f>ROUND(SUM($G$1630:$G$1635)-($AK$1610+$AL$1611+$AM$1612+$AN$1613+$AO$1614+$AP$1615),6)</f>
        <v/>
      </c>
    </row>
    <row r="1644">
      <c r="A1644" s="3" t="inlineStr">
        <is>
          <t>check: Πeig − det (→0)</t>
        </is>
      </c>
      <c r="B1644" s="3">
        <f>ROUND(MDETERM($B$1610:$G$1615)-PRODUCT($B$1630:$B$1635),6)</f>
        <v/>
      </c>
      <c r="C1644" s="3">
        <f>ROUND(MDETERM($I$1610:$N$1615)-PRODUCT($C$1630:$C$1635),6)</f>
        <v/>
      </c>
      <c r="D1644" s="3">
        <f>ROUND(MDETERM($P$1610:$U$1615)-PRODUCT($D$1630:$D$1635),6)</f>
        <v/>
      </c>
      <c r="E1644" s="3">
        <f>ROUND(MDETERM($W$1610:$AB$1615)-PRODUCT($E$1630:$E$1635),6)</f>
        <v/>
      </c>
      <c r="F1644" s="3">
        <f>ROUND(MDETERM($AD$1610:$AI$1615)-PRODUCT($F$1630:$F$1635),6)</f>
        <v/>
      </c>
      <c r="G1644" s="3">
        <f>ROUND(MDETERM($AK$1610:$AP$1615)-PRODUCT($G$1630:$G$1635),6)</f>
        <v/>
      </c>
    </row>
    <row r="1645">
      <c r="A1645" s="3" t="inlineStr">
        <is>
          <t>complex eigenvalues?</t>
        </is>
      </c>
      <c r="B1645" s="3" t="inlineStr"/>
      <c r="C1645" s="3" t="inlineStr"/>
      <c r="D1645" s="3" t="inlineStr"/>
      <c r="E1645" s="3" t="inlineStr"/>
      <c r="F1645" s="3" t="inlineStr"/>
      <c r="G1645" s="3" t="inlineStr"/>
    </row>
    <row r="1646">
      <c r="A1646" s="3" t="inlineStr">
        <is>
          <t>check: det(M − λᵢI) per sorted λ (→0)</t>
        </is>
      </c>
    </row>
    <row r="1647">
      <c r="A1647" s="3" t="inlineStr">
        <is>
          <t xml:space="preserve">  det(M − λ(1)I)</t>
        </is>
      </c>
      <c r="B1647" s="3">
        <f t="array" ref="B1647">ROUND(MDETERM($B$1610:$G$1615-$B$1637*MUNIT(6)),6)</f>
        <v/>
      </c>
      <c r="C1647" s="3">
        <f t="array" ref="C1647">ROUND(MDETERM($I$1610:$N$1615-$C$1637*MUNIT(6)),6)</f>
        <v/>
      </c>
      <c r="D1647" s="3">
        <f t="array" ref="D1647">ROUND(MDETERM($P$1610:$U$1615-$D$1637*MUNIT(6)),6)</f>
        <v/>
      </c>
      <c r="E1647" s="3">
        <f t="array" ref="E1647">ROUND(MDETERM($W$1610:$AB$1615-$E$1637*MUNIT(6)),6)</f>
        <v/>
      </c>
      <c r="F1647" s="3">
        <f t="array" ref="F1647">ROUND(MDETERM($AD$1610:$AI$1615-$F$1637*MUNIT(6)),6)</f>
        <v/>
      </c>
      <c r="G1647" s="3">
        <f t="array" ref="G1647">ROUND(MDETERM($AK$1610:$AP$1615-$G$1637*MUNIT(6)),6)</f>
        <v/>
      </c>
    </row>
    <row r="1648">
      <c r="A1648" s="3" t="inlineStr">
        <is>
          <t xml:space="preserve">  det(M − λ(2)I)</t>
        </is>
      </c>
      <c r="B1648" s="3">
        <f t="array" ref="B1648">ROUND(MDETERM($B$1610:$G$1615-$B$1638*MUNIT(6)),6)</f>
        <v/>
      </c>
      <c r="C1648" s="3">
        <f t="array" ref="C1648">ROUND(MDETERM($I$1610:$N$1615-$C$1638*MUNIT(6)),6)</f>
        <v/>
      </c>
      <c r="D1648" s="3">
        <f t="array" ref="D1648">ROUND(MDETERM($P$1610:$U$1615-$D$1638*MUNIT(6)),6)</f>
        <v/>
      </c>
      <c r="E1648" s="3">
        <f t="array" ref="E1648">ROUND(MDETERM($W$1610:$AB$1615-$E$1638*MUNIT(6)),6)</f>
        <v/>
      </c>
      <c r="F1648" s="3">
        <f t="array" ref="F1648">ROUND(MDETERM($AD$1610:$AI$1615-$F$1638*MUNIT(6)),6)</f>
        <v/>
      </c>
      <c r="G1648" s="3">
        <f t="array" ref="G1648">ROUND(MDETERM($AK$1610:$AP$1615-$G$1638*MUNIT(6)),6)</f>
        <v/>
      </c>
    </row>
    <row r="1649">
      <c r="A1649" s="3" t="inlineStr">
        <is>
          <t xml:space="preserve">  det(M − λ(3)I)</t>
        </is>
      </c>
      <c r="B1649" s="3">
        <f t="array" ref="B1649">ROUND(MDETERM($B$1610:$G$1615-$B$1639*MUNIT(6)),6)</f>
        <v/>
      </c>
      <c r="C1649" s="3">
        <f t="array" ref="C1649">ROUND(MDETERM($I$1610:$N$1615-$C$1639*MUNIT(6)),6)</f>
        <v/>
      </c>
      <c r="D1649" s="3">
        <f t="array" ref="D1649">ROUND(MDETERM($P$1610:$U$1615-$D$1639*MUNIT(6)),6)</f>
        <v/>
      </c>
      <c r="E1649" s="3">
        <f t="array" ref="E1649">ROUND(MDETERM($W$1610:$AB$1615-$E$1639*MUNIT(6)),6)</f>
        <v/>
      </c>
      <c r="F1649" s="3">
        <f t="array" ref="F1649">ROUND(MDETERM($AD$1610:$AI$1615-$F$1639*MUNIT(6)),6)</f>
        <v/>
      </c>
      <c r="G1649" s="3">
        <f t="array" ref="G1649">ROUND(MDETERM($AK$1610:$AP$1615-$G$1639*MUNIT(6)),6)</f>
        <v/>
      </c>
    </row>
    <row r="1650">
      <c r="A1650" s="3" t="inlineStr">
        <is>
          <t xml:space="preserve">  det(M − λ(4)I)</t>
        </is>
      </c>
      <c r="B1650" s="3">
        <f t="array" ref="B1650">ROUND(MDETERM($B$1610:$G$1615-$B$1640*MUNIT(6)),6)</f>
        <v/>
      </c>
      <c r="C1650" s="3">
        <f t="array" ref="C1650">ROUND(MDETERM($I$1610:$N$1615-$C$1640*MUNIT(6)),6)</f>
        <v/>
      </c>
      <c r="D1650" s="3">
        <f t="array" ref="D1650">ROUND(MDETERM($P$1610:$U$1615-$D$1640*MUNIT(6)),6)</f>
        <v/>
      </c>
      <c r="E1650" s="3">
        <f t="array" ref="E1650">ROUND(MDETERM($W$1610:$AB$1615-$E$1640*MUNIT(6)),6)</f>
        <v/>
      </c>
      <c r="F1650" s="3">
        <f t="array" ref="F1650">ROUND(MDETERM($AD$1610:$AI$1615-$F$1640*MUNIT(6)),6)</f>
        <v/>
      </c>
      <c r="G1650" s="3">
        <f t="array" ref="G1650">ROUND(MDETERM($AK$1610:$AP$1615-$G$1640*MUNIT(6)),6)</f>
        <v/>
      </c>
    </row>
    <row r="1651">
      <c r="A1651" s="3" t="inlineStr">
        <is>
          <t xml:space="preserve">  det(M − λ(5)I)</t>
        </is>
      </c>
      <c r="B1651" s="3">
        <f t="array" ref="B1651">ROUND(MDETERM($B$1610:$G$1615-$B$1641*MUNIT(6)),6)</f>
        <v/>
      </c>
      <c r="C1651" s="3">
        <f t="array" ref="C1651">ROUND(MDETERM($I$1610:$N$1615-$C$1641*MUNIT(6)),6)</f>
        <v/>
      </c>
      <c r="D1651" s="3">
        <f t="array" ref="D1651">ROUND(MDETERM($P$1610:$U$1615-$D$1641*MUNIT(6)),6)</f>
        <v/>
      </c>
      <c r="E1651" s="3">
        <f t="array" ref="E1651">ROUND(MDETERM($W$1610:$AB$1615-$E$1641*MUNIT(6)),6)</f>
        <v/>
      </c>
      <c r="F1651" s="3">
        <f t="array" ref="F1651">ROUND(MDETERM($AD$1610:$AI$1615-$F$1641*MUNIT(6)),6)</f>
        <v/>
      </c>
      <c r="G1651" s="3">
        <f t="array" ref="G1651">ROUND(MDETERM($AK$1610:$AP$1615-$G$1641*MUNIT(6)),6)</f>
        <v/>
      </c>
    </row>
    <row r="1652">
      <c r="A1652" s="3" t="inlineStr">
        <is>
          <t xml:space="preserve">  det(M − λ(6)I)</t>
        </is>
      </c>
      <c r="B1652" s="3">
        <f t="array" ref="B1652">ROUND(MDETERM($B$1610:$G$1615-$B$1642*MUNIT(6)),6)</f>
        <v/>
      </c>
      <c r="C1652" s="3">
        <f t="array" ref="C1652">ROUND(MDETERM($I$1610:$N$1615-$C$1642*MUNIT(6)),6)</f>
        <v/>
      </c>
      <c r="D1652" s="3">
        <f t="array" ref="D1652">ROUND(MDETERM($P$1610:$U$1615-$D$1642*MUNIT(6)),6)</f>
        <v/>
      </c>
      <c r="E1652" s="3">
        <f t="array" ref="E1652">ROUND(MDETERM($W$1610:$AB$1615-$E$1642*MUNIT(6)),6)</f>
        <v/>
      </c>
      <c r="F1652" s="3">
        <f t="array" ref="F1652">ROUND(MDETERM($AD$1610:$AI$1615-$F$1642*MUNIT(6)),6)</f>
        <v/>
      </c>
      <c r="G1652" s="3">
        <f t="array" ref="G1652">ROUND(MDETERM($AK$1610:$AP$1615-$G$1642*MUNIT(6)),6)</f>
        <v/>
      </c>
    </row>
    <row r="1656" ht="16" customHeight="1">
      <c r="A1656" s="14" t="inlineStr">
        <is>
          <t>GraphRAG R1-R2 | gpt4-turbo-preview</t>
        </is>
      </c>
      <c r="B1656" s="9" t="inlineStr">
        <is>
          <t>run 1 (raw, pasted)</t>
        </is>
      </c>
      <c r="I1656" s="9" t="inlineStr">
        <is>
          <t>run 2 (raw, pasted)</t>
        </is>
      </c>
      <c r="P1656" s="9" t="inlineStr">
        <is>
          <t>run 3 (raw, pasted)</t>
        </is>
      </c>
      <c r="W1656" s="9" t="inlineStr">
        <is>
          <t>run 4 (raw, pasted)</t>
        </is>
      </c>
      <c r="AD1656" s="9" t="inlineStr">
        <is>
          <t>run 5 (raw, pasted)</t>
        </is>
      </c>
      <c r="AK1656" s="9" t="inlineStr">
        <is>
          <t>Step2 average matrix (formula)</t>
        </is>
      </c>
      <c r="AR1656" s="9" t="inlineStr">
        <is>
          <t>ground truth (reference)</t>
        </is>
      </c>
    </row>
    <row r="1657" ht="60" customHeight="1">
      <c r="B1657" s="15" t="inlineStr">
        <is>
          <t>Spacecraft</t>
        </is>
      </c>
      <c r="C1657" s="15" t="inlineStr">
        <is>
          <t>Guidance, Navigation, and Control (GNC) Subsystem</t>
        </is>
      </c>
      <c r="D1657" s="15" t="inlineStr">
        <is>
          <t>Propulsion Subsystem</t>
        </is>
      </c>
      <c r="E1657" s="15" t="inlineStr">
        <is>
          <t>Power Subsystem</t>
        </is>
      </c>
      <c r="F1657" s="15" t="inlineStr">
        <is>
          <t>Reaction Wheel</t>
        </is>
      </c>
      <c r="G1657" s="15" t="inlineStr">
        <is>
          <t>GNC Software</t>
        </is>
      </c>
      <c r="I1657" s="15" t="inlineStr">
        <is>
          <t>Spacecraft</t>
        </is>
      </c>
      <c r="J1657" s="15" t="inlineStr">
        <is>
          <t>Guidance, Navigation, and Control (GNC) Subsystem</t>
        </is>
      </c>
      <c r="K1657" s="15" t="inlineStr">
        <is>
          <t>Propulsion Subsystem</t>
        </is>
      </c>
      <c r="L1657" s="15" t="inlineStr">
        <is>
          <t>Power Subsystem</t>
        </is>
      </c>
      <c r="M1657" s="15" t="inlineStr">
        <is>
          <t>Reaction Wheel</t>
        </is>
      </c>
      <c r="N1657" s="15" t="inlineStr">
        <is>
          <t>GNC Software</t>
        </is>
      </c>
      <c r="P1657" s="15" t="inlineStr">
        <is>
          <t>Spacecraft</t>
        </is>
      </c>
      <c r="Q1657" s="15" t="inlineStr">
        <is>
          <t>Guidance, Navigation, and Control (GNC) Subsystem</t>
        </is>
      </c>
      <c r="R1657" s="15" t="inlineStr">
        <is>
          <t>Propulsion Subsystem</t>
        </is>
      </c>
      <c r="S1657" s="15" t="inlineStr">
        <is>
          <t>Power Subsystem</t>
        </is>
      </c>
      <c r="T1657" s="15" t="inlineStr">
        <is>
          <t>Reaction Wheel</t>
        </is>
      </c>
      <c r="U1657" s="15" t="inlineStr">
        <is>
          <t>GNC Software</t>
        </is>
      </c>
      <c r="W1657" s="15" t="inlineStr">
        <is>
          <t>Spacecraft</t>
        </is>
      </c>
      <c r="X1657" s="15" t="inlineStr">
        <is>
          <t>Guidance, Navigation, and Control (GNC) Subsystem</t>
        </is>
      </c>
      <c r="Y1657" s="15" t="inlineStr">
        <is>
          <t>Propulsion Subsystem</t>
        </is>
      </c>
      <c r="Z1657" s="15" t="inlineStr">
        <is>
          <t>Power Subsystem</t>
        </is>
      </c>
      <c r="AA1657" s="15" t="inlineStr">
        <is>
          <t>Reaction Wheel</t>
        </is>
      </c>
      <c r="AB1657" s="15" t="inlineStr">
        <is>
          <t>GNC Software</t>
        </is>
      </c>
      <c r="AD1657" s="15" t="inlineStr">
        <is>
          <t>Spacecraft</t>
        </is>
      </c>
      <c r="AE1657" s="15" t="inlineStr">
        <is>
          <t>Guidance, Navigation, and Control (GNC) Subsystem</t>
        </is>
      </c>
      <c r="AF1657" s="15" t="inlineStr">
        <is>
          <t>Propulsion Subsystem</t>
        </is>
      </c>
      <c r="AG1657" s="15" t="inlineStr">
        <is>
          <t>Power Subsystem</t>
        </is>
      </c>
      <c r="AH1657" s="15" t="inlineStr">
        <is>
          <t>Reaction Wheel</t>
        </is>
      </c>
      <c r="AI1657" s="15" t="inlineStr">
        <is>
          <t>GNC Software</t>
        </is>
      </c>
      <c r="AK1657" s="15" t="inlineStr">
        <is>
          <t>Spacecraft</t>
        </is>
      </c>
      <c r="AL1657" s="15" t="inlineStr">
        <is>
          <t>Guidance, Navigation, and Control (GNC) Subsystem</t>
        </is>
      </c>
      <c r="AM1657" s="15" t="inlineStr">
        <is>
          <t>Propulsion Subsystem</t>
        </is>
      </c>
      <c r="AN1657" s="15" t="inlineStr">
        <is>
          <t>Power Subsystem</t>
        </is>
      </c>
      <c r="AO1657" s="15" t="inlineStr">
        <is>
          <t>Reaction Wheel</t>
        </is>
      </c>
      <c r="AP1657" s="15" t="inlineStr">
        <is>
          <t>GNC Software</t>
        </is>
      </c>
    </row>
    <row r="1658">
      <c r="A1658" s="3" t="inlineStr">
        <is>
          <t>Spacecraft</t>
        </is>
      </c>
      <c r="B1658" s="8" t="n">
        <v>1</v>
      </c>
      <c r="C1658" s="8" t="n">
        <v>1</v>
      </c>
      <c r="D1658" s="8" t="n">
        <v>1</v>
      </c>
      <c r="E1658" s="8" t="n">
        <v>1</v>
      </c>
      <c r="F1658" s="8" t="n">
        <v>0</v>
      </c>
      <c r="G1658" s="8" t="n">
        <v>1</v>
      </c>
      <c r="I1658" s="8" t="n">
        <v>1</v>
      </c>
      <c r="J1658" s="8" t="n">
        <v>1</v>
      </c>
      <c r="K1658" s="8" t="n">
        <v>1</v>
      </c>
      <c r="L1658" s="8" t="n">
        <v>1</v>
      </c>
      <c r="M1658" s="8" t="n">
        <v>0</v>
      </c>
      <c r="N1658" s="8" t="n">
        <v>1</v>
      </c>
      <c r="P1658" s="8" t="n">
        <v>1</v>
      </c>
      <c r="Q1658" s="8" t="n">
        <v>1</v>
      </c>
      <c r="R1658" s="8" t="n">
        <v>1</v>
      </c>
      <c r="S1658" s="8" t="n">
        <v>1</v>
      </c>
      <c r="T1658" s="8" t="n">
        <v>1</v>
      </c>
      <c r="U1658" s="8" t="n">
        <v>1</v>
      </c>
      <c r="W1658" s="8" t="n">
        <v>1</v>
      </c>
      <c r="X1658" s="8" t="n">
        <v>1</v>
      </c>
      <c r="Y1658" s="8" t="n">
        <v>1</v>
      </c>
      <c r="Z1658" s="8" t="n">
        <v>1</v>
      </c>
      <c r="AA1658" s="8" t="n">
        <v>1</v>
      </c>
      <c r="AB1658" s="8" t="n">
        <v>1</v>
      </c>
      <c r="AD1658" s="8" t="n">
        <v>1</v>
      </c>
      <c r="AE1658" s="8" t="n">
        <v>1</v>
      </c>
      <c r="AF1658" s="8" t="n">
        <v>1</v>
      </c>
      <c r="AG1658" s="8" t="n">
        <v>1</v>
      </c>
      <c r="AH1658" s="8" t="n">
        <v>0</v>
      </c>
      <c r="AI1658" s="8" t="n">
        <v>1</v>
      </c>
      <c r="AK1658" s="8">
        <f>IF(($B$1658&lt;&gt;2)+($I$1658&lt;&gt;2)+($P$1658&lt;&gt;2)+($W$1658&lt;&gt;2)+($AD$1658&lt;&gt;2)=0,2,IF((($B$1658&lt;&gt;2)*$B$1658+($I$1658&lt;&gt;2)*$I$1658+($P$1658&lt;&gt;2)*$P$1658+($W$1658&lt;&gt;2)*$W$1658+($AD$1658&lt;&gt;2)*$AD$1658)/(($B$1658&lt;&gt;2)+($I$1658&lt;&gt;2)+($P$1658&lt;&gt;2)+($W$1658&lt;&gt;2)+($AD$1658&lt;&gt;2))&gt;=0.5,1,0))</f>
        <v/>
      </c>
      <c r="AL1658" s="8">
        <f>IF(($C$1658&lt;&gt;2)+($J$1658&lt;&gt;2)+($Q$1658&lt;&gt;2)+($X$1658&lt;&gt;2)+($AE$1658&lt;&gt;2)=0,2,IF((($C$1658&lt;&gt;2)*$C$1658+($J$1658&lt;&gt;2)*$J$1658+($Q$1658&lt;&gt;2)*$Q$1658+($X$1658&lt;&gt;2)*$X$1658+($AE$1658&lt;&gt;2)*$AE$1658)/(($C$1658&lt;&gt;2)+($J$1658&lt;&gt;2)+($Q$1658&lt;&gt;2)+($X$1658&lt;&gt;2)+($AE$1658&lt;&gt;2))&gt;=0.5,1,0))</f>
        <v/>
      </c>
      <c r="AM1658" s="8">
        <f>IF(($D$1658&lt;&gt;2)+($K$1658&lt;&gt;2)+($R$1658&lt;&gt;2)+($Y$1658&lt;&gt;2)+($AF$1658&lt;&gt;2)=0,2,IF((($D$1658&lt;&gt;2)*$D$1658+($K$1658&lt;&gt;2)*$K$1658+($R$1658&lt;&gt;2)*$R$1658+($Y$1658&lt;&gt;2)*$Y$1658+($AF$1658&lt;&gt;2)*$AF$1658)/(($D$1658&lt;&gt;2)+($K$1658&lt;&gt;2)+($R$1658&lt;&gt;2)+($Y$1658&lt;&gt;2)+($AF$1658&lt;&gt;2))&gt;=0.5,1,0))</f>
        <v/>
      </c>
      <c r="AN1658" s="8">
        <f>IF(($E$1658&lt;&gt;2)+($L$1658&lt;&gt;2)+($S$1658&lt;&gt;2)+($Z$1658&lt;&gt;2)+($AG$1658&lt;&gt;2)=0,2,IF((($E$1658&lt;&gt;2)*$E$1658+($L$1658&lt;&gt;2)*$L$1658+($S$1658&lt;&gt;2)*$S$1658+($Z$1658&lt;&gt;2)*$Z$1658+($AG$1658&lt;&gt;2)*$AG$1658)/(($E$1658&lt;&gt;2)+($L$1658&lt;&gt;2)+($S$1658&lt;&gt;2)+($Z$1658&lt;&gt;2)+($AG$1658&lt;&gt;2))&gt;=0.5,1,0))</f>
        <v/>
      </c>
      <c r="AO1658" s="8">
        <f>IF(($F$1658&lt;&gt;2)+($M$1658&lt;&gt;2)+($T$1658&lt;&gt;2)+($AA$1658&lt;&gt;2)+($AH$1658&lt;&gt;2)=0,2,IF((($F$1658&lt;&gt;2)*$F$1658+($M$1658&lt;&gt;2)*$M$1658+($T$1658&lt;&gt;2)*$T$1658+($AA$1658&lt;&gt;2)*$AA$1658+($AH$1658&lt;&gt;2)*$AH$1658)/(($F$1658&lt;&gt;2)+($M$1658&lt;&gt;2)+($T$1658&lt;&gt;2)+($AA$1658&lt;&gt;2)+($AH$1658&lt;&gt;2))&gt;=0.5,1,0))</f>
        <v/>
      </c>
      <c r="AP1658" s="8">
        <f>IF(($G$1658&lt;&gt;2)+($N$1658&lt;&gt;2)+($U$1658&lt;&gt;2)+($AB$1658&lt;&gt;2)+($AI$1658&lt;&gt;2)=0,2,IF((($G$1658&lt;&gt;2)*$G$1658+($N$1658&lt;&gt;2)*$N$1658+($U$1658&lt;&gt;2)*$U$1658+($AB$1658&lt;&gt;2)*$AB$1658+($AI$1658&lt;&gt;2)*$AI$1658)/(($G$1658&lt;&gt;2)+($N$1658&lt;&gt;2)+($U$1658&lt;&gt;2)+($AB$1658&lt;&gt;2)+($AI$1658&lt;&gt;2))&gt;=0.5,1,0))</f>
        <v/>
      </c>
      <c r="AR1658" s="16">
        <f>'Ground truth'!$B$3</f>
        <v/>
      </c>
      <c r="AS1658" s="16">
        <f>'Ground truth'!$C$3</f>
        <v/>
      </c>
      <c r="AT1658" s="16">
        <f>'Ground truth'!$D$3</f>
        <v/>
      </c>
      <c r="AU1658" s="16">
        <f>'Ground truth'!$E$3</f>
        <v/>
      </c>
      <c r="AV1658" s="16">
        <f>'Ground truth'!$F$3</f>
        <v/>
      </c>
      <c r="AW1658" s="16">
        <f>'Ground truth'!$G$3</f>
        <v/>
      </c>
    </row>
    <row r="1659">
      <c r="A1659" s="3" t="inlineStr">
        <is>
          <t>Guidance, Navigation, and Control (GNC) Subsystem</t>
        </is>
      </c>
      <c r="B1659" s="8" t="n">
        <v>1</v>
      </c>
      <c r="C1659" s="8" t="n">
        <v>1</v>
      </c>
      <c r="D1659" s="8" t="n">
        <v>0</v>
      </c>
      <c r="E1659" s="8" t="n">
        <v>0</v>
      </c>
      <c r="F1659" s="8" t="n">
        <v>1</v>
      </c>
      <c r="G1659" s="8" t="n">
        <v>1</v>
      </c>
      <c r="I1659" s="8" t="n">
        <v>0</v>
      </c>
      <c r="J1659" s="8" t="n">
        <v>1</v>
      </c>
      <c r="K1659" s="8" t="n">
        <v>0</v>
      </c>
      <c r="L1659" s="8" t="n">
        <v>0</v>
      </c>
      <c r="M1659" s="8" t="n">
        <v>1</v>
      </c>
      <c r="N1659" s="8" t="n">
        <v>1</v>
      </c>
      <c r="P1659" s="8" t="n">
        <v>0</v>
      </c>
      <c r="Q1659" s="8" t="n">
        <v>1</v>
      </c>
      <c r="R1659" s="8" t="n">
        <v>0</v>
      </c>
      <c r="S1659" s="8" t="n">
        <v>0</v>
      </c>
      <c r="T1659" s="8" t="n">
        <v>1</v>
      </c>
      <c r="U1659" s="8" t="n">
        <v>1</v>
      </c>
      <c r="W1659" s="8" t="n">
        <v>0</v>
      </c>
      <c r="X1659" s="8" t="n">
        <v>1</v>
      </c>
      <c r="Y1659" s="8" t="n">
        <v>0</v>
      </c>
      <c r="Z1659" s="8" t="n">
        <v>0</v>
      </c>
      <c r="AA1659" s="8" t="n">
        <v>1</v>
      </c>
      <c r="AB1659" s="8" t="n">
        <v>1</v>
      </c>
      <c r="AD1659" s="8" t="n">
        <v>0</v>
      </c>
      <c r="AE1659" s="8" t="n">
        <v>1</v>
      </c>
      <c r="AF1659" s="8" t="n">
        <v>0</v>
      </c>
      <c r="AG1659" s="8" t="n">
        <v>0</v>
      </c>
      <c r="AH1659" s="8" t="n">
        <v>1</v>
      </c>
      <c r="AI1659" s="8" t="n">
        <v>1</v>
      </c>
      <c r="AK1659" s="8">
        <f>IF(($B$1659&lt;&gt;2)+($I$1659&lt;&gt;2)+($P$1659&lt;&gt;2)+($W$1659&lt;&gt;2)+($AD$1659&lt;&gt;2)=0,2,IF((($B$1659&lt;&gt;2)*$B$1659+($I$1659&lt;&gt;2)*$I$1659+($P$1659&lt;&gt;2)*$P$1659+($W$1659&lt;&gt;2)*$W$1659+($AD$1659&lt;&gt;2)*$AD$1659)/(($B$1659&lt;&gt;2)+($I$1659&lt;&gt;2)+($P$1659&lt;&gt;2)+($W$1659&lt;&gt;2)+($AD$1659&lt;&gt;2))&gt;=0.5,1,0))</f>
        <v/>
      </c>
      <c r="AL1659" s="8">
        <f>IF(($C$1659&lt;&gt;2)+($J$1659&lt;&gt;2)+($Q$1659&lt;&gt;2)+($X$1659&lt;&gt;2)+($AE$1659&lt;&gt;2)=0,2,IF((($C$1659&lt;&gt;2)*$C$1659+($J$1659&lt;&gt;2)*$J$1659+($Q$1659&lt;&gt;2)*$Q$1659+($X$1659&lt;&gt;2)*$X$1659+($AE$1659&lt;&gt;2)*$AE$1659)/(($C$1659&lt;&gt;2)+($J$1659&lt;&gt;2)+($Q$1659&lt;&gt;2)+($X$1659&lt;&gt;2)+($AE$1659&lt;&gt;2))&gt;=0.5,1,0))</f>
        <v/>
      </c>
      <c r="AM1659" s="8">
        <f>IF(($D$1659&lt;&gt;2)+($K$1659&lt;&gt;2)+($R$1659&lt;&gt;2)+($Y$1659&lt;&gt;2)+($AF$1659&lt;&gt;2)=0,2,IF((($D$1659&lt;&gt;2)*$D$1659+($K$1659&lt;&gt;2)*$K$1659+($R$1659&lt;&gt;2)*$R$1659+($Y$1659&lt;&gt;2)*$Y$1659+($AF$1659&lt;&gt;2)*$AF$1659)/(($D$1659&lt;&gt;2)+($K$1659&lt;&gt;2)+($R$1659&lt;&gt;2)+($Y$1659&lt;&gt;2)+($AF$1659&lt;&gt;2))&gt;=0.5,1,0))</f>
        <v/>
      </c>
      <c r="AN1659" s="8">
        <f>IF(($E$1659&lt;&gt;2)+($L$1659&lt;&gt;2)+($S$1659&lt;&gt;2)+($Z$1659&lt;&gt;2)+($AG$1659&lt;&gt;2)=0,2,IF((($E$1659&lt;&gt;2)*$E$1659+($L$1659&lt;&gt;2)*$L$1659+($S$1659&lt;&gt;2)*$S$1659+($Z$1659&lt;&gt;2)*$Z$1659+($AG$1659&lt;&gt;2)*$AG$1659)/(($E$1659&lt;&gt;2)+($L$1659&lt;&gt;2)+($S$1659&lt;&gt;2)+($Z$1659&lt;&gt;2)+($AG$1659&lt;&gt;2))&gt;=0.5,1,0))</f>
        <v/>
      </c>
      <c r="AO1659" s="8">
        <f>IF(($F$1659&lt;&gt;2)+($M$1659&lt;&gt;2)+($T$1659&lt;&gt;2)+($AA$1659&lt;&gt;2)+($AH$1659&lt;&gt;2)=0,2,IF((($F$1659&lt;&gt;2)*$F$1659+($M$1659&lt;&gt;2)*$M$1659+($T$1659&lt;&gt;2)*$T$1659+($AA$1659&lt;&gt;2)*$AA$1659+($AH$1659&lt;&gt;2)*$AH$1659)/(($F$1659&lt;&gt;2)+($M$1659&lt;&gt;2)+($T$1659&lt;&gt;2)+($AA$1659&lt;&gt;2)+($AH$1659&lt;&gt;2))&gt;=0.5,1,0))</f>
        <v/>
      </c>
      <c r="AP1659" s="8">
        <f>IF(($G$1659&lt;&gt;2)+($N$1659&lt;&gt;2)+($U$1659&lt;&gt;2)+($AB$1659&lt;&gt;2)+($AI$1659&lt;&gt;2)=0,2,IF((($G$1659&lt;&gt;2)*$G$1659+($N$1659&lt;&gt;2)*$N$1659+($U$1659&lt;&gt;2)*$U$1659+($AB$1659&lt;&gt;2)*$AB$1659+($AI$1659&lt;&gt;2)*$AI$1659)/(($G$1659&lt;&gt;2)+($N$1659&lt;&gt;2)+($U$1659&lt;&gt;2)+($AB$1659&lt;&gt;2)+($AI$1659&lt;&gt;2))&gt;=0.5,1,0))</f>
        <v/>
      </c>
      <c r="AR1659" s="16">
        <f>'Ground truth'!$B$4</f>
        <v/>
      </c>
      <c r="AS1659" s="16">
        <f>'Ground truth'!$C$4</f>
        <v/>
      </c>
      <c r="AT1659" s="16">
        <f>'Ground truth'!$D$4</f>
        <v/>
      </c>
      <c r="AU1659" s="16">
        <f>'Ground truth'!$E$4</f>
        <v/>
      </c>
      <c r="AV1659" s="16">
        <f>'Ground truth'!$F$4</f>
        <v/>
      </c>
      <c r="AW1659" s="16">
        <f>'Ground truth'!$G$4</f>
        <v/>
      </c>
    </row>
    <row r="1660">
      <c r="A1660" s="3" t="inlineStr">
        <is>
          <t>Propulsion Subsystem</t>
        </is>
      </c>
      <c r="B1660" s="8" t="n">
        <v>1</v>
      </c>
      <c r="C1660" s="8" t="n">
        <v>0</v>
      </c>
      <c r="D1660" s="8" t="n">
        <v>1</v>
      </c>
      <c r="E1660" s="8" t="n">
        <v>1</v>
      </c>
      <c r="F1660" s="8" t="n">
        <v>0</v>
      </c>
      <c r="G1660" s="8" t="n">
        <v>0</v>
      </c>
      <c r="I1660" s="8" t="n">
        <v>0</v>
      </c>
      <c r="J1660" s="8" t="n">
        <v>0</v>
      </c>
      <c r="K1660" s="8" t="n">
        <v>1</v>
      </c>
      <c r="L1660" s="8" t="n">
        <v>1</v>
      </c>
      <c r="M1660" s="8" t="n">
        <v>0</v>
      </c>
      <c r="N1660" s="8" t="n">
        <v>0</v>
      </c>
      <c r="P1660" s="8" t="n">
        <v>0</v>
      </c>
      <c r="Q1660" s="8" t="n">
        <v>0</v>
      </c>
      <c r="R1660" s="8" t="n">
        <v>1</v>
      </c>
      <c r="S1660" s="8" t="n">
        <v>1</v>
      </c>
      <c r="T1660" s="8" t="n">
        <v>0</v>
      </c>
      <c r="U1660" s="8" t="n">
        <v>0</v>
      </c>
      <c r="W1660" s="8" t="n">
        <v>0</v>
      </c>
      <c r="X1660" s="8" t="n">
        <v>0</v>
      </c>
      <c r="Y1660" s="8" t="n">
        <v>1</v>
      </c>
      <c r="Z1660" s="8" t="n">
        <v>1</v>
      </c>
      <c r="AA1660" s="8" t="n">
        <v>0</v>
      </c>
      <c r="AB1660" s="8" t="n">
        <v>0</v>
      </c>
      <c r="AD1660" s="8" t="n">
        <v>0</v>
      </c>
      <c r="AE1660" s="8" t="n">
        <v>0</v>
      </c>
      <c r="AF1660" s="8" t="n">
        <v>1</v>
      </c>
      <c r="AG1660" s="8" t="n">
        <v>1</v>
      </c>
      <c r="AH1660" s="8" t="n">
        <v>0</v>
      </c>
      <c r="AI1660" s="8" t="n">
        <v>1</v>
      </c>
      <c r="AK1660" s="8">
        <f>IF(($B$1660&lt;&gt;2)+($I$1660&lt;&gt;2)+($P$1660&lt;&gt;2)+($W$1660&lt;&gt;2)+($AD$1660&lt;&gt;2)=0,2,IF((($B$1660&lt;&gt;2)*$B$1660+($I$1660&lt;&gt;2)*$I$1660+($P$1660&lt;&gt;2)*$P$1660+($W$1660&lt;&gt;2)*$W$1660+($AD$1660&lt;&gt;2)*$AD$1660)/(($B$1660&lt;&gt;2)+($I$1660&lt;&gt;2)+($P$1660&lt;&gt;2)+($W$1660&lt;&gt;2)+($AD$1660&lt;&gt;2))&gt;=0.5,1,0))</f>
        <v/>
      </c>
      <c r="AL1660" s="8">
        <f>IF(($C$1660&lt;&gt;2)+($J$1660&lt;&gt;2)+($Q$1660&lt;&gt;2)+($X$1660&lt;&gt;2)+($AE$1660&lt;&gt;2)=0,2,IF((($C$1660&lt;&gt;2)*$C$1660+($J$1660&lt;&gt;2)*$J$1660+($Q$1660&lt;&gt;2)*$Q$1660+($X$1660&lt;&gt;2)*$X$1660+($AE$1660&lt;&gt;2)*$AE$1660)/(($C$1660&lt;&gt;2)+($J$1660&lt;&gt;2)+($Q$1660&lt;&gt;2)+($X$1660&lt;&gt;2)+($AE$1660&lt;&gt;2))&gt;=0.5,1,0))</f>
        <v/>
      </c>
      <c r="AM1660" s="8">
        <f>IF(($D$1660&lt;&gt;2)+($K$1660&lt;&gt;2)+($R$1660&lt;&gt;2)+($Y$1660&lt;&gt;2)+($AF$1660&lt;&gt;2)=0,2,IF((($D$1660&lt;&gt;2)*$D$1660+($K$1660&lt;&gt;2)*$K$1660+($R$1660&lt;&gt;2)*$R$1660+($Y$1660&lt;&gt;2)*$Y$1660+($AF$1660&lt;&gt;2)*$AF$1660)/(($D$1660&lt;&gt;2)+($K$1660&lt;&gt;2)+($R$1660&lt;&gt;2)+($Y$1660&lt;&gt;2)+($AF$1660&lt;&gt;2))&gt;=0.5,1,0))</f>
        <v/>
      </c>
      <c r="AN1660" s="8">
        <f>IF(($E$1660&lt;&gt;2)+($L$1660&lt;&gt;2)+($S$1660&lt;&gt;2)+($Z$1660&lt;&gt;2)+($AG$1660&lt;&gt;2)=0,2,IF((($E$1660&lt;&gt;2)*$E$1660+($L$1660&lt;&gt;2)*$L$1660+($S$1660&lt;&gt;2)*$S$1660+($Z$1660&lt;&gt;2)*$Z$1660+($AG$1660&lt;&gt;2)*$AG$1660)/(($E$1660&lt;&gt;2)+($L$1660&lt;&gt;2)+($S$1660&lt;&gt;2)+($Z$1660&lt;&gt;2)+($AG$1660&lt;&gt;2))&gt;=0.5,1,0))</f>
        <v/>
      </c>
      <c r="AO1660" s="8">
        <f>IF(($F$1660&lt;&gt;2)+($M$1660&lt;&gt;2)+($T$1660&lt;&gt;2)+($AA$1660&lt;&gt;2)+($AH$1660&lt;&gt;2)=0,2,IF((($F$1660&lt;&gt;2)*$F$1660+($M$1660&lt;&gt;2)*$M$1660+($T$1660&lt;&gt;2)*$T$1660+($AA$1660&lt;&gt;2)*$AA$1660+($AH$1660&lt;&gt;2)*$AH$1660)/(($F$1660&lt;&gt;2)+($M$1660&lt;&gt;2)+($T$1660&lt;&gt;2)+($AA$1660&lt;&gt;2)+($AH$1660&lt;&gt;2))&gt;=0.5,1,0))</f>
        <v/>
      </c>
      <c r="AP1660" s="8">
        <f>IF(($G$1660&lt;&gt;2)+($N$1660&lt;&gt;2)+($U$1660&lt;&gt;2)+($AB$1660&lt;&gt;2)+($AI$1660&lt;&gt;2)=0,2,IF((($G$1660&lt;&gt;2)*$G$1660+($N$1660&lt;&gt;2)*$N$1660+($U$1660&lt;&gt;2)*$U$1660+($AB$1660&lt;&gt;2)*$AB$1660+($AI$1660&lt;&gt;2)*$AI$1660)/(($G$1660&lt;&gt;2)+($N$1660&lt;&gt;2)+($U$1660&lt;&gt;2)+($AB$1660&lt;&gt;2)+($AI$1660&lt;&gt;2))&gt;=0.5,1,0))</f>
        <v/>
      </c>
      <c r="AR1660" s="16">
        <f>'Ground truth'!$B$5</f>
        <v/>
      </c>
      <c r="AS1660" s="16">
        <f>'Ground truth'!$C$5</f>
        <v/>
      </c>
      <c r="AT1660" s="16">
        <f>'Ground truth'!$D$5</f>
        <v/>
      </c>
      <c r="AU1660" s="16">
        <f>'Ground truth'!$E$5</f>
        <v/>
      </c>
      <c r="AV1660" s="16">
        <f>'Ground truth'!$F$5</f>
        <v/>
      </c>
      <c r="AW1660" s="16">
        <f>'Ground truth'!$G$5</f>
        <v/>
      </c>
    </row>
    <row r="1661">
      <c r="A1661" s="3" t="inlineStr">
        <is>
          <t>Power Subsystem</t>
        </is>
      </c>
      <c r="B1661" s="8" t="n">
        <v>1</v>
      </c>
      <c r="C1661" s="8" t="n">
        <v>0</v>
      </c>
      <c r="D1661" s="8" t="n">
        <v>1</v>
      </c>
      <c r="E1661" s="8" t="n">
        <v>1</v>
      </c>
      <c r="F1661" s="8" t="n">
        <v>0</v>
      </c>
      <c r="G1661" s="8" t="n">
        <v>0</v>
      </c>
      <c r="I1661" s="8" t="n">
        <v>0</v>
      </c>
      <c r="J1661" s="8" t="n">
        <v>0</v>
      </c>
      <c r="K1661" s="8" t="n">
        <v>0</v>
      </c>
      <c r="L1661" s="8" t="n">
        <v>1</v>
      </c>
      <c r="M1661" s="8" t="n">
        <v>0</v>
      </c>
      <c r="N1661" s="8" t="n">
        <v>1</v>
      </c>
      <c r="P1661" s="8" t="n">
        <v>0</v>
      </c>
      <c r="Q1661" s="8" t="n">
        <v>0</v>
      </c>
      <c r="R1661" s="8" t="n">
        <v>0</v>
      </c>
      <c r="S1661" s="8" t="n">
        <v>1</v>
      </c>
      <c r="T1661" s="8" t="n">
        <v>0</v>
      </c>
      <c r="U1661" s="8" t="n">
        <v>0</v>
      </c>
      <c r="W1661" s="8" t="n">
        <v>0</v>
      </c>
      <c r="X1661" s="8" t="n">
        <v>0</v>
      </c>
      <c r="Y1661" s="8" t="n">
        <v>0</v>
      </c>
      <c r="Z1661" s="8" t="n">
        <v>1</v>
      </c>
      <c r="AA1661" s="8" t="n">
        <v>0</v>
      </c>
      <c r="AB1661" s="8" t="n">
        <v>0</v>
      </c>
      <c r="AD1661" s="8" t="n">
        <v>0</v>
      </c>
      <c r="AE1661" s="8" t="n">
        <v>0</v>
      </c>
      <c r="AF1661" s="8" t="n">
        <v>0</v>
      </c>
      <c r="AG1661" s="8" t="n">
        <v>1</v>
      </c>
      <c r="AH1661" s="8" t="n">
        <v>0</v>
      </c>
      <c r="AI1661" s="8" t="n">
        <v>1</v>
      </c>
      <c r="AK1661" s="8">
        <f>IF(($B$1661&lt;&gt;2)+($I$1661&lt;&gt;2)+($P$1661&lt;&gt;2)+($W$1661&lt;&gt;2)+($AD$1661&lt;&gt;2)=0,2,IF((($B$1661&lt;&gt;2)*$B$1661+($I$1661&lt;&gt;2)*$I$1661+($P$1661&lt;&gt;2)*$P$1661+($W$1661&lt;&gt;2)*$W$1661+($AD$1661&lt;&gt;2)*$AD$1661)/(($B$1661&lt;&gt;2)+($I$1661&lt;&gt;2)+($P$1661&lt;&gt;2)+($W$1661&lt;&gt;2)+($AD$1661&lt;&gt;2))&gt;=0.5,1,0))</f>
        <v/>
      </c>
      <c r="AL1661" s="8">
        <f>IF(($C$1661&lt;&gt;2)+($J$1661&lt;&gt;2)+($Q$1661&lt;&gt;2)+($X$1661&lt;&gt;2)+($AE$1661&lt;&gt;2)=0,2,IF((($C$1661&lt;&gt;2)*$C$1661+($J$1661&lt;&gt;2)*$J$1661+($Q$1661&lt;&gt;2)*$Q$1661+($X$1661&lt;&gt;2)*$X$1661+($AE$1661&lt;&gt;2)*$AE$1661)/(($C$1661&lt;&gt;2)+($J$1661&lt;&gt;2)+($Q$1661&lt;&gt;2)+($X$1661&lt;&gt;2)+($AE$1661&lt;&gt;2))&gt;=0.5,1,0))</f>
        <v/>
      </c>
      <c r="AM1661" s="8">
        <f>IF(($D$1661&lt;&gt;2)+($K$1661&lt;&gt;2)+($R$1661&lt;&gt;2)+($Y$1661&lt;&gt;2)+($AF$1661&lt;&gt;2)=0,2,IF((($D$1661&lt;&gt;2)*$D$1661+($K$1661&lt;&gt;2)*$K$1661+($R$1661&lt;&gt;2)*$R$1661+($Y$1661&lt;&gt;2)*$Y$1661+($AF$1661&lt;&gt;2)*$AF$1661)/(($D$1661&lt;&gt;2)+($K$1661&lt;&gt;2)+($R$1661&lt;&gt;2)+($Y$1661&lt;&gt;2)+($AF$1661&lt;&gt;2))&gt;=0.5,1,0))</f>
        <v/>
      </c>
      <c r="AN1661" s="8">
        <f>IF(($E$1661&lt;&gt;2)+($L$1661&lt;&gt;2)+($S$1661&lt;&gt;2)+($Z$1661&lt;&gt;2)+($AG$1661&lt;&gt;2)=0,2,IF((($E$1661&lt;&gt;2)*$E$1661+($L$1661&lt;&gt;2)*$L$1661+($S$1661&lt;&gt;2)*$S$1661+($Z$1661&lt;&gt;2)*$Z$1661+($AG$1661&lt;&gt;2)*$AG$1661)/(($E$1661&lt;&gt;2)+($L$1661&lt;&gt;2)+($S$1661&lt;&gt;2)+($Z$1661&lt;&gt;2)+($AG$1661&lt;&gt;2))&gt;=0.5,1,0))</f>
        <v/>
      </c>
      <c r="AO1661" s="8">
        <f>IF(($F$1661&lt;&gt;2)+($M$1661&lt;&gt;2)+($T$1661&lt;&gt;2)+($AA$1661&lt;&gt;2)+($AH$1661&lt;&gt;2)=0,2,IF((($F$1661&lt;&gt;2)*$F$1661+($M$1661&lt;&gt;2)*$M$1661+($T$1661&lt;&gt;2)*$T$1661+($AA$1661&lt;&gt;2)*$AA$1661+($AH$1661&lt;&gt;2)*$AH$1661)/(($F$1661&lt;&gt;2)+($M$1661&lt;&gt;2)+($T$1661&lt;&gt;2)+($AA$1661&lt;&gt;2)+($AH$1661&lt;&gt;2))&gt;=0.5,1,0))</f>
        <v/>
      </c>
      <c r="AP1661" s="8">
        <f>IF(($G$1661&lt;&gt;2)+($N$1661&lt;&gt;2)+($U$1661&lt;&gt;2)+($AB$1661&lt;&gt;2)+($AI$1661&lt;&gt;2)=0,2,IF((($G$1661&lt;&gt;2)*$G$1661+($N$1661&lt;&gt;2)*$N$1661+($U$1661&lt;&gt;2)*$U$1661+($AB$1661&lt;&gt;2)*$AB$1661+($AI$1661&lt;&gt;2)*$AI$1661)/(($G$1661&lt;&gt;2)+($N$1661&lt;&gt;2)+($U$1661&lt;&gt;2)+($AB$1661&lt;&gt;2)+($AI$1661&lt;&gt;2))&gt;=0.5,1,0))</f>
        <v/>
      </c>
      <c r="AR1661" s="16">
        <f>'Ground truth'!$B$6</f>
        <v/>
      </c>
      <c r="AS1661" s="16">
        <f>'Ground truth'!$C$6</f>
        <v/>
      </c>
      <c r="AT1661" s="16">
        <f>'Ground truth'!$D$6</f>
        <v/>
      </c>
      <c r="AU1661" s="16">
        <f>'Ground truth'!$E$6</f>
        <v/>
      </c>
      <c r="AV1661" s="16">
        <f>'Ground truth'!$F$6</f>
        <v/>
      </c>
      <c r="AW1661" s="16">
        <f>'Ground truth'!$G$6</f>
        <v/>
      </c>
    </row>
    <row r="1662">
      <c r="A1662" s="3" t="inlineStr">
        <is>
          <t>Reaction Wheel</t>
        </is>
      </c>
      <c r="B1662" s="8" t="n">
        <v>0</v>
      </c>
      <c r="C1662" s="8" t="n">
        <v>1</v>
      </c>
      <c r="D1662" s="8" t="n">
        <v>0</v>
      </c>
      <c r="E1662" s="8" t="n">
        <v>0</v>
      </c>
      <c r="F1662" s="8" t="n">
        <v>1</v>
      </c>
      <c r="G1662" s="8" t="n">
        <v>0</v>
      </c>
      <c r="I1662" s="8" t="n">
        <v>0</v>
      </c>
      <c r="J1662" s="8" t="n">
        <v>1</v>
      </c>
      <c r="K1662" s="8" t="n">
        <v>0</v>
      </c>
      <c r="L1662" s="8" t="n">
        <v>0</v>
      </c>
      <c r="M1662" s="8" t="n">
        <v>1</v>
      </c>
      <c r="N1662" s="8" t="n">
        <v>0</v>
      </c>
      <c r="P1662" s="8" t="n">
        <v>0</v>
      </c>
      <c r="Q1662" s="8" t="n">
        <v>1</v>
      </c>
      <c r="R1662" s="8" t="n">
        <v>0</v>
      </c>
      <c r="S1662" s="8" t="n">
        <v>0</v>
      </c>
      <c r="T1662" s="8" t="n">
        <v>1</v>
      </c>
      <c r="U1662" s="8" t="n">
        <v>0</v>
      </c>
      <c r="W1662" s="8" t="n">
        <v>0</v>
      </c>
      <c r="X1662" s="8" t="n">
        <v>1</v>
      </c>
      <c r="Y1662" s="8" t="n">
        <v>0</v>
      </c>
      <c r="Z1662" s="8" t="n">
        <v>0</v>
      </c>
      <c r="AA1662" s="8" t="n">
        <v>1</v>
      </c>
      <c r="AB1662" s="8" t="n">
        <v>1</v>
      </c>
      <c r="AD1662" s="8" t="n">
        <v>0</v>
      </c>
      <c r="AE1662" s="8" t="n">
        <v>1</v>
      </c>
      <c r="AF1662" s="8" t="n">
        <v>0</v>
      </c>
      <c r="AG1662" s="8" t="n">
        <v>0</v>
      </c>
      <c r="AH1662" s="8" t="n">
        <v>1</v>
      </c>
      <c r="AI1662" s="8" t="n">
        <v>0</v>
      </c>
      <c r="AK1662" s="8">
        <f>IF(($B$1662&lt;&gt;2)+($I$1662&lt;&gt;2)+($P$1662&lt;&gt;2)+($W$1662&lt;&gt;2)+($AD$1662&lt;&gt;2)=0,2,IF((($B$1662&lt;&gt;2)*$B$1662+($I$1662&lt;&gt;2)*$I$1662+($P$1662&lt;&gt;2)*$P$1662+($W$1662&lt;&gt;2)*$W$1662+($AD$1662&lt;&gt;2)*$AD$1662)/(($B$1662&lt;&gt;2)+($I$1662&lt;&gt;2)+($P$1662&lt;&gt;2)+($W$1662&lt;&gt;2)+($AD$1662&lt;&gt;2))&gt;=0.5,1,0))</f>
        <v/>
      </c>
      <c r="AL1662" s="8">
        <f>IF(($C$1662&lt;&gt;2)+($J$1662&lt;&gt;2)+($Q$1662&lt;&gt;2)+($X$1662&lt;&gt;2)+($AE$1662&lt;&gt;2)=0,2,IF((($C$1662&lt;&gt;2)*$C$1662+($J$1662&lt;&gt;2)*$J$1662+($Q$1662&lt;&gt;2)*$Q$1662+($X$1662&lt;&gt;2)*$X$1662+($AE$1662&lt;&gt;2)*$AE$1662)/(($C$1662&lt;&gt;2)+($J$1662&lt;&gt;2)+($Q$1662&lt;&gt;2)+($X$1662&lt;&gt;2)+($AE$1662&lt;&gt;2))&gt;=0.5,1,0))</f>
        <v/>
      </c>
      <c r="AM1662" s="8">
        <f>IF(($D$1662&lt;&gt;2)+($K$1662&lt;&gt;2)+($R$1662&lt;&gt;2)+($Y$1662&lt;&gt;2)+($AF$1662&lt;&gt;2)=0,2,IF((($D$1662&lt;&gt;2)*$D$1662+($K$1662&lt;&gt;2)*$K$1662+($R$1662&lt;&gt;2)*$R$1662+($Y$1662&lt;&gt;2)*$Y$1662+($AF$1662&lt;&gt;2)*$AF$1662)/(($D$1662&lt;&gt;2)+($K$1662&lt;&gt;2)+($R$1662&lt;&gt;2)+($Y$1662&lt;&gt;2)+($AF$1662&lt;&gt;2))&gt;=0.5,1,0))</f>
        <v/>
      </c>
      <c r="AN1662" s="8">
        <f>IF(($E$1662&lt;&gt;2)+($L$1662&lt;&gt;2)+($S$1662&lt;&gt;2)+($Z$1662&lt;&gt;2)+($AG$1662&lt;&gt;2)=0,2,IF((($E$1662&lt;&gt;2)*$E$1662+($L$1662&lt;&gt;2)*$L$1662+($S$1662&lt;&gt;2)*$S$1662+($Z$1662&lt;&gt;2)*$Z$1662+($AG$1662&lt;&gt;2)*$AG$1662)/(($E$1662&lt;&gt;2)+($L$1662&lt;&gt;2)+($S$1662&lt;&gt;2)+($Z$1662&lt;&gt;2)+($AG$1662&lt;&gt;2))&gt;=0.5,1,0))</f>
        <v/>
      </c>
      <c r="AO1662" s="8">
        <f>IF(($F$1662&lt;&gt;2)+($M$1662&lt;&gt;2)+($T$1662&lt;&gt;2)+($AA$1662&lt;&gt;2)+($AH$1662&lt;&gt;2)=0,2,IF((($F$1662&lt;&gt;2)*$F$1662+($M$1662&lt;&gt;2)*$M$1662+($T$1662&lt;&gt;2)*$T$1662+($AA$1662&lt;&gt;2)*$AA$1662+($AH$1662&lt;&gt;2)*$AH$1662)/(($F$1662&lt;&gt;2)+($M$1662&lt;&gt;2)+($T$1662&lt;&gt;2)+($AA$1662&lt;&gt;2)+($AH$1662&lt;&gt;2))&gt;=0.5,1,0))</f>
        <v/>
      </c>
      <c r="AP1662" s="8">
        <f>IF(($G$1662&lt;&gt;2)+($N$1662&lt;&gt;2)+($U$1662&lt;&gt;2)+($AB$1662&lt;&gt;2)+($AI$1662&lt;&gt;2)=0,2,IF((($G$1662&lt;&gt;2)*$G$1662+($N$1662&lt;&gt;2)*$N$1662+($U$1662&lt;&gt;2)*$U$1662+($AB$1662&lt;&gt;2)*$AB$1662+($AI$1662&lt;&gt;2)*$AI$1662)/(($G$1662&lt;&gt;2)+($N$1662&lt;&gt;2)+($U$1662&lt;&gt;2)+($AB$1662&lt;&gt;2)+($AI$1662&lt;&gt;2))&gt;=0.5,1,0))</f>
        <v/>
      </c>
      <c r="AR1662" s="16">
        <f>'Ground truth'!$B$7</f>
        <v/>
      </c>
      <c r="AS1662" s="16">
        <f>'Ground truth'!$C$7</f>
        <v/>
      </c>
      <c r="AT1662" s="16">
        <f>'Ground truth'!$D$7</f>
        <v/>
      </c>
      <c r="AU1662" s="16">
        <f>'Ground truth'!$E$7</f>
        <v/>
      </c>
      <c r="AV1662" s="16">
        <f>'Ground truth'!$F$7</f>
        <v/>
      </c>
      <c r="AW1662" s="16">
        <f>'Ground truth'!$G$7</f>
        <v/>
      </c>
    </row>
    <row r="1663">
      <c r="A1663" s="3" t="inlineStr">
        <is>
          <t>GNC Software</t>
        </is>
      </c>
      <c r="B1663" s="8" t="n">
        <v>1</v>
      </c>
      <c r="C1663" s="8" t="n">
        <v>1</v>
      </c>
      <c r="D1663" s="8" t="n">
        <v>0</v>
      </c>
      <c r="E1663" s="8" t="n">
        <v>0</v>
      </c>
      <c r="F1663" s="8" t="n">
        <v>0</v>
      </c>
      <c r="G1663" s="8" t="n">
        <v>1</v>
      </c>
      <c r="I1663" s="8" t="n">
        <v>0</v>
      </c>
      <c r="J1663" s="8" t="n">
        <v>1</v>
      </c>
      <c r="K1663" s="8" t="n">
        <v>0</v>
      </c>
      <c r="L1663" s="8" t="n">
        <v>0</v>
      </c>
      <c r="M1663" s="8" t="n">
        <v>1</v>
      </c>
      <c r="N1663" s="8" t="n">
        <v>1</v>
      </c>
      <c r="P1663" s="8" t="n">
        <v>0</v>
      </c>
      <c r="Q1663" s="8" t="n">
        <v>1</v>
      </c>
      <c r="R1663" s="8" t="n">
        <v>0</v>
      </c>
      <c r="S1663" s="8" t="n">
        <v>0</v>
      </c>
      <c r="T1663" s="8" t="n">
        <v>1</v>
      </c>
      <c r="U1663" s="8" t="n">
        <v>1</v>
      </c>
      <c r="W1663" s="8" t="n">
        <v>0</v>
      </c>
      <c r="X1663" s="8" t="n">
        <v>1</v>
      </c>
      <c r="Y1663" s="8" t="n">
        <v>0</v>
      </c>
      <c r="Z1663" s="8" t="n">
        <v>0</v>
      </c>
      <c r="AA1663" s="8" t="n">
        <v>1</v>
      </c>
      <c r="AB1663" s="8" t="n">
        <v>1</v>
      </c>
      <c r="AD1663" s="8" t="n">
        <v>0</v>
      </c>
      <c r="AE1663" s="8" t="n">
        <v>1</v>
      </c>
      <c r="AF1663" s="8" t="n">
        <v>0</v>
      </c>
      <c r="AG1663" s="8" t="n">
        <v>0</v>
      </c>
      <c r="AH1663" s="8" t="n">
        <v>1</v>
      </c>
      <c r="AI1663" s="8" t="n">
        <v>1</v>
      </c>
      <c r="AK1663" s="8">
        <f>IF(($B$1663&lt;&gt;2)+($I$1663&lt;&gt;2)+($P$1663&lt;&gt;2)+($W$1663&lt;&gt;2)+($AD$1663&lt;&gt;2)=0,2,IF((($B$1663&lt;&gt;2)*$B$1663+($I$1663&lt;&gt;2)*$I$1663+($P$1663&lt;&gt;2)*$P$1663+($W$1663&lt;&gt;2)*$W$1663+($AD$1663&lt;&gt;2)*$AD$1663)/(($B$1663&lt;&gt;2)+($I$1663&lt;&gt;2)+($P$1663&lt;&gt;2)+($W$1663&lt;&gt;2)+($AD$1663&lt;&gt;2))&gt;=0.5,1,0))</f>
        <v/>
      </c>
      <c r="AL1663" s="8">
        <f>IF(($C$1663&lt;&gt;2)+($J$1663&lt;&gt;2)+($Q$1663&lt;&gt;2)+($X$1663&lt;&gt;2)+($AE$1663&lt;&gt;2)=0,2,IF((($C$1663&lt;&gt;2)*$C$1663+($J$1663&lt;&gt;2)*$J$1663+($Q$1663&lt;&gt;2)*$Q$1663+($X$1663&lt;&gt;2)*$X$1663+($AE$1663&lt;&gt;2)*$AE$1663)/(($C$1663&lt;&gt;2)+($J$1663&lt;&gt;2)+($Q$1663&lt;&gt;2)+($X$1663&lt;&gt;2)+($AE$1663&lt;&gt;2))&gt;=0.5,1,0))</f>
        <v/>
      </c>
      <c r="AM1663" s="8">
        <f>IF(($D$1663&lt;&gt;2)+($K$1663&lt;&gt;2)+($R$1663&lt;&gt;2)+($Y$1663&lt;&gt;2)+($AF$1663&lt;&gt;2)=0,2,IF((($D$1663&lt;&gt;2)*$D$1663+($K$1663&lt;&gt;2)*$K$1663+($R$1663&lt;&gt;2)*$R$1663+($Y$1663&lt;&gt;2)*$Y$1663+($AF$1663&lt;&gt;2)*$AF$1663)/(($D$1663&lt;&gt;2)+($K$1663&lt;&gt;2)+($R$1663&lt;&gt;2)+($Y$1663&lt;&gt;2)+($AF$1663&lt;&gt;2))&gt;=0.5,1,0))</f>
        <v/>
      </c>
      <c r="AN1663" s="8">
        <f>IF(($E$1663&lt;&gt;2)+($L$1663&lt;&gt;2)+($S$1663&lt;&gt;2)+($Z$1663&lt;&gt;2)+($AG$1663&lt;&gt;2)=0,2,IF((($E$1663&lt;&gt;2)*$E$1663+($L$1663&lt;&gt;2)*$L$1663+($S$1663&lt;&gt;2)*$S$1663+($Z$1663&lt;&gt;2)*$Z$1663+($AG$1663&lt;&gt;2)*$AG$1663)/(($E$1663&lt;&gt;2)+($L$1663&lt;&gt;2)+($S$1663&lt;&gt;2)+($Z$1663&lt;&gt;2)+($AG$1663&lt;&gt;2))&gt;=0.5,1,0))</f>
        <v/>
      </c>
      <c r="AO1663" s="8">
        <f>IF(($F$1663&lt;&gt;2)+($M$1663&lt;&gt;2)+($T$1663&lt;&gt;2)+($AA$1663&lt;&gt;2)+($AH$1663&lt;&gt;2)=0,2,IF((($F$1663&lt;&gt;2)*$F$1663+($M$1663&lt;&gt;2)*$M$1663+($T$1663&lt;&gt;2)*$T$1663+($AA$1663&lt;&gt;2)*$AA$1663+($AH$1663&lt;&gt;2)*$AH$1663)/(($F$1663&lt;&gt;2)+($M$1663&lt;&gt;2)+($T$1663&lt;&gt;2)+($AA$1663&lt;&gt;2)+($AH$1663&lt;&gt;2))&gt;=0.5,1,0))</f>
        <v/>
      </c>
      <c r="AP1663" s="8">
        <f>IF(($G$1663&lt;&gt;2)+($N$1663&lt;&gt;2)+($U$1663&lt;&gt;2)+($AB$1663&lt;&gt;2)+($AI$1663&lt;&gt;2)=0,2,IF((($G$1663&lt;&gt;2)*$G$1663+($N$1663&lt;&gt;2)*$N$1663+($U$1663&lt;&gt;2)*$U$1663+($AB$1663&lt;&gt;2)*$AB$1663+($AI$1663&lt;&gt;2)*$AI$1663)/(($G$1663&lt;&gt;2)+($N$1663&lt;&gt;2)+($U$1663&lt;&gt;2)+($AB$1663&lt;&gt;2)+($AI$1663&lt;&gt;2))&gt;=0.5,1,0))</f>
        <v/>
      </c>
      <c r="AR1663" s="16">
        <f>'Ground truth'!$B$8</f>
        <v/>
      </c>
      <c r="AS1663" s="16">
        <f>'Ground truth'!$C$8</f>
        <v/>
      </c>
      <c r="AT1663" s="16">
        <f>'Ground truth'!$D$8</f>
        <v/>
      </c>
      <c r="AU1663" s="16">
        <f>'Ground truth'!$E$8</f>
        <v/>
      </c>
      <c r="AV1663" s="16">
        <f>'Ground truth'!$F$8</f>
        <v/>
      </c>
      <c r="AW1663" s="16">
        <f>'Ground truth'!$G$8</f>
        <v/>
      </c>
    </row>
    <row r="1665">
      <c r="A1665" s="17" t="inlineStr">
        <is>
          <t>metrics — confident-only (unsure excluded from denominators)</t>
        </is>
      </c>
      <c r="B1665" s="10" t="inlineStr">
        <is>
          <t>run 1</t>
        </is>
      </c>
      <c r="C1665" s="10" t="inlineStr">
        <is>
          <t>run 2</t>
        </is>
      </c>
      <c r="D1665" s="10" t="inlineStr">
        <is>
          <t>run 3</t>
        </is>
      </c>
      <c r="E1665" s="10" t="inlineStr">
        <is>
          <t>run 4</t>
        </is>
      </c>
      <c r="F1665" s="10" t="inlineStr">
        <is>
          <t>run 5</t>
        </is>
      </c>
      <c r="G1665" s="10" t="inlineStr">
        <is>
          <t>avg-matrix</t>
        </is>
      </c>
      <c r="H1665" s="10" t="inlineStr">
        <is>
          <t>mean</t>
        </is>
      </c>
      <c r="I1665" s="10" t="inlineStr">
        <is>
          <t>std (pop.)</t>
        </is>
      </c>
      <c r="J1665" s="17" t="inlineStr">
        <is>
          <t>notes</t>
        </is>
      </c>
    </row>
    <row r="1666">
      <c r="A1666" s="7" t="inlineStr">
        <is>
          <t>TP</t>
        </is>
      </c>
      <c r="B1666" s="7">
        <f>SUMPRODUCT(($B$1658:$G$1663=1)*('Ground truth'!$B$3:$G$8=1))</f>
        <v/>
      </c>
      <c r="C1666" s="7">
        <f>SUMPRODUCT(($I$1658:$N$1663=1)*('Ground truth'!$B$3:$G$8=1))</f>
        <v/>
      </c>
      <c r="D1666" s="7">
        <f>SUMPRODUCT(($P$1658:$U$1663=1)*('Ground truth'!$B$3:$G$8=1))</f>
        <v/>
      </c>
      <c r="E1666" s="7">
        <f>SUMPRODUCT(($W$1658:$AB$1663=1)*('Ground truth'!$B$3:$G$8=1))</f>
        <v/>
      </c>
      <c r="F1666" s="7">
        <f>SUMPRODUCT(($AD$1658:$AI$1663=1)*('Ground truth'!$B$3:$G$8=1))</f>
        <v/>
      </c>
      <c r="G1666" s="7">
        <f>SUMPRODUCT(($AK$1658:$AP$1663=1)*('Ground truth'!$B$3:$G$8=1))</f>
        <v/>
      </c>
      <c r="H1666" s="12">
        <f>AVERAGE($B$1666:$F$1666)</f>
        <v/>
      </c>
      <c r="I1666" s="12">
        <f>STDEV.P($B$1666:$F$1666)</f>
        <v/>
      </c>
    </row>
    <row r="1667">
      <c r="A1667" s="7" t="inlineStr">
        <is>
          <t>TN</t>
        </is>
      </c>
      <c r="B1667" s="7">
        <f>SUMPRODUCT(($B$1658:$G$1663=0)*('Ground truth'!$B$3:$G$8=0))</f>
        <v/>
      </c>
      <c r="C1667" s="7">
        <f>SUMPRODUCT(($I$1658:$N$1663=0)*('Ground truth'!$B$3:$G$8=0))</f>
        <v/>
      </c>
      <c r="D1667" s="7">
        <f>SUMPRODUCT(($P$1658:$U$1663=0)*('Ground truth'!$B$3:$G$8=0))</f>
        <v/>
      </c>
      <c r="E1667" s="7">
        <f>SUMPRODUCT(($W$1658:$AB$1663=0)*('Ground truth'!$B$3:$G$8=0))</f>
        <v/>
      </c>
      <c r="F1667" s="7">
        <f>SUMPRODUCT(($AD$1658:$AI$1663=0)*('Ground truth'!$B$3:$G$8=0))</f>
        <v/>
      </c>
      <c r="G1667" s="7">
        <f>SUMPRODUCT(($AK$1658:$AP$1663=0)*('Ground truth'!$B$3:$G$8=0))</f>
        <v/>
      </c>
      <c r="H1667" s="12">
        <f>AVERAGE($B$1667:$F$1667)</f>
        <v/>
      </c>
      <c r="I1667" s="12">
        <f>STDEV.P($B$1667:$F$1667)</f>
        <v/>
      </c>
    </row>
    <row r="1668">
      <c r="A1668" s="7" t="inlineStr">
        <is>
          <t>FP</t>
        </is>
      </c>
      <c r="B1668" s="7">
        <f>SUMPRODUCT(($B$1658:$G$1663=1)*('Ground truth'!$B$3:$G$8=0))</f>
        <v/>
      </c>
      <c r="C1668" s="7">
        <f>SUMPRODUCT(($I$1658:$N$1663=1)*('Ground truth'!$B$3:$G$8=0))</f>
        <v/>
      </c>
      <c r="D1668" s="7">
        <f>SUMPRODUCT(($P$1658:$U$1663=1)*('Ground truth'!$B$3:$G$8=0))</f>
        <v/>
      </c>
      <c r="E1668" s="7">
        <f>SUMPRODUCT(($W$1658:$AB$1663=1)*('Ground truth'!$B$3:$G$8=0))</f>
        <v/>
      </c>
      <c r="F1668" s="7">
        <f>SUMPRODUCT(($AD$1658:$AI$1663=1)*('Ground truth'!$B$3:$G$8=0))</f>
        <v/>
      </c>
      <c r="G1668" s="7">
        <f>SUMPRODUCT(($AK$1658:$AP$1663=1)*('Ground truth'!$B$3:$G$8=0))</f>
        <v/>
      </c>
      <c r="H1668" s="12">
        <f>AVERAGE($B$1668:$F$1668)</f>
        <v/>
      </c>
      <c r="I1668" s="12">
        <f>STDEV.P($B$1668:$F$1668)</f>
        <v/>
      </c>
    </row>
    <row r="1669">
      <c r="A1669" s="7" t="inlineStr">
        <is>
          <t>FN</t>
        </is>
      </c>
      <c r="B1669" s="7">
        <f>SUMPRODUCT(($B$1658:$G$1663=0)*('Ground truth'!$B$3:$G$8=1))</f>
        <v/>
      </c>
      <c r="C1669" s="7">
        <f>SUMPRODUCT(($I$1658:$N$1663=0)*('Ground truth'!$B$3:$G$8=1))</f>
        <v/>
      </c>
      <c r="D1669" s="7">
        <f>SUMPRODUCT(($P$1658:$U$1663=0)*('Ground truth'!$B$3:$G$8=1))</f>
        <v/>
      </c>
      <c r="E1669" s="7">
        <f>SUMPRODUCT(($W$1658:$AB$1663=0)*('Ground truth'!$B$3:$G$8=1))</f>
        <v/>
      </c>
      <c r="F1669" s="7">
        <f>SUMPRODUCT(($AD$1658:$AI$1663=0)*('Ground truth'!$B$3:$G$8=1))</f>
        <v/>
      </c>
      <c r="G1669" s="7">
        <f>SUMPRODUCT(($AK$1658:$AP$1663=0)*('Ground truth'!$B$3:$G$8=1))</f>
        <v/>
      </c>
      <c r="H1669" s="12">
        <f>AVERAGE($B$1669:$F$1669)</f>
        <v/>
      </c>
      <c r="I1669" s="12">
        <f>STDEV.P($B$1669:$F$1669)</f>
        <v/>
      </c>
    </row>
    <row r="1670">
      <c r="A1670" s="4" t="inlineStr">
        <is>
          <t>Precision</t>
        </is>
      </c>
      <c r="B1670" s="12">
        <f>IFERROR($B$1666/($B$1666+$B$1668),0)</f>
        <v/>
      </c>
      <c r="C1670" s="12">
        <f>IFERROR($C$1666/($C$1666+$C$1668),0)</f>
        <v/>
      </c>
      <c r="D1670" s="12">
        <f>IFERROR($D$1666/($D$1666+$D$1668),0)</f>
        <v/>
      </c>
      <c r="E1670" s="12">
        <f>IFERROR($E$1666/($E$1666+$E$1668),0)</f>
        <v/>
      </c>
      <c r="F1670" s="12">
        <f>IFERROR($F$1666/($F$1666+$F$1668),0)</f>
        <v/>
      </c>
      <c r="G1670" s="12">
        <f>IFERROR($G$1666/($G$1666+$G$1668),0)</f>
        <v/>
      </c>
      <c r="H1670" s="18">
        <f>AVERAGE($B$1670:$F$1670)</f>
        <v/>
      </c>
      <c r="I1670" s="18">
        <f>STDEV.P($B$1670:$F$1670)</f>
        <v/>
      </c>
    </row>
    <row r="1671">
      <c r="A1671" s="4" t="inlineStr">
        <is>
          <t>Recall</t>
        </is>
      </c>
      <c r="B1671" s="12">
        <f>IFERROR($B$1666/($B$1666+$B$1669),0)</f>
        <v/>
      </c>
      <c r="C1671" s="12">
        <f>IFERROR($C$1666/($C$1666+$C$1669),0)</f>
        <v/>
      </c>
      <c r="D1671" s="12">
        <f>IFERROR($D$1666/($D$1666+$D$1669),0)</f>
        <v/>
      </c>
      <c r="E1671" s="12">
        <f>IFERROR($E$1666/($E$1666+$E$1669),0)</f>
        <v/>
      </c>
      <c r="F1671" s="12">
        <f>IFERROR($F$1666/($F$1666+$F$1669),0)</f>
        <v/>
      </c>
      <c r="G1671" s="12">
        <f>IFERROR($G$1666/($G$1666+$G$1669),0)</f>
        <v/>
      </c>
      <c r="H1671" s="18">
        <f>AVERAGE($B$1671:$F$1671)</f>
        <v/>
      </c>
      <c r="I1671" s="18">
        <f>STDEV.P($B$1671:$F$1671)</f>
        <v/>
      </c>
    </row>
    <row r="1672">
      <c r="A1672" s="4" t="inlineStr">
        <is>
          <t>F1</t>
        </is>
      </c>
      <c r="B1672" s="12">
        <f>IFERROR(2*$B$1670*$B$1671/($B$1670+$B$1671),0)</f>
        <v/>
      </c>
      <c r="C1672" s="12">
        <f>IFERROR(2*$C$1670*$C$1671/($C$1670+$C$1671),0)</f>
        <v/>
      </c>
      <c r="D1672" s="12">
        <f>IFERROR(2*$D$1670*$D$1671/($D$1670+$D$1671),0)</f>
        <v/>
      </c>
      <c r="E1672" s="12">
        <f>IFERROR(2*$E$1670*$E$1671/($E$1670+$E$1671),0)</f>
        <v/>
      </c>
      <c r="F1672" s="12">
        <f>IFERROR(2*$F$1670*$F$1671/($F$1670+$F$1671),0)</f>
        <v/>
      </c>
      <c r="G1672" s="12">
        <f>IFERROR(2*$G$1670*$G$1671/($G$1670+$G$1671),0)</f>
        <v/>
      </c>
      <c r="H1672" s="18">
        <f>AVERAGE($B$1672:$F$1672)</f>
        <v/>
      </c>
      <c r="I1672" s="18">
        <f>STDEV.P($B$1672:$F$1672)</f>
        <v/>
      </c>
    </row>
    <row r="1673">
      <c r="A1673" s="4" t="inlineStr">
        <is>
          <t>Accuracy</t>
        </is>
      </c>
      <c r="B1673" s="12">
        <f>IFERROR(($B$1666+$B$1667)/($B$1666+$B$1667+$B$1668+$B$1669),0)</f>
        <v/>
      </c>
      <c r="C1673" s="12">
        <f>IFERROR(($C$1666+$C$1667)/($C$1666+$C$1667+$C$1668+$C$1669),0)</f>
        <v/>
      </c>
      <c r="D1673" s="12">
        <f>IFERROR(($D$1666+$D$1667)/($D$1666+$D$1667+$D$1668+$D$1669),0)</f>
        <v/>
      </c>
      <c r="E1673" s="12">
        <f>IFERROR(($E$1666+$E$1667)/($E$1666+$E$1667+$E$1668+$E$1669),0)</f>
        <v/>
      </c>
      <c r="F1673" s="12">
        <f>IFERROR(($F$1666+$F$1667)/($F$1666+$F$1667+$F$1668+$F$1669),0)</f>
        <v/>
      </c>
      <c r="G1673" s="12">
        <f>IFERROR(($G$1666+$G$1667)/($G$1666+$G$1667+$G$1668+$G$1669),0)</f>
        <v/>
      </c>
      <c r="H1673" s="18">
        <f>AVERAGE($B$1673:$F$1673)</f>
        <v/>
      </c>
      <c r="I1673" s="18">
        <f>STDEV.P($B$1673:$F$1673)</f>
        <v/>
      </c>
    </row>
    <row r="1674">
      <c r="A1674" s="4" t="inlineStr">
        <is>
          <t>Edit distance</t>
        </is>
      </c>
      <c r="B1674" s="12">
        <f>SUMPRODUCT(ABS('Ground truth'!$B$3:$G$8-$B$1658:$G$1663))</f>
        <v/>
      </c>
      <c r="C1674" s="12">
        <f>SUMPRODUCT(ABS('Ground truth'!$B$3:$G$8-$I$1658:$N$1663))</f>
        <v/>
      </c>
      <c r="D1674" s="12">
        <f>SUMPRODUCT(ABS('Ground truth'!$B$3:$G$8-$P$1658:$U$1663))</f>
        <v/>
      </c>
      <c r="E1674" s="12">
        <f>SUMPRODUCT(ABS('Ground truth'!$B$3:$G$8-$W$1658:$AB$1663))</f>
        <v/>
      </c>
      <c r="F1674" s="12">
        <f>SUMPRODUCT(ABS('Ground truth'!$B$3:$G$8-$AD$1658:$AI$1663))</f>
        <v/>
      </c>
      <c r="G1674" s="12">
        <f>SUMPRODUCT(ABS('Ground truth'!$B$3:$G$8-$AK$1658:$AP$1663))</f>
        <v/>
      </c>
      <c r="H1674" s="18">
        <f>AVERAGE($B$1674:$F$1674)</f>
        <v/>
      </c>
      <c r="I1674" s="18">
        <f>STDEV.P($B$1674:$F$1674)</f>
        <v/>
      </c>
    </row>
    <row r="1675">
      <c r="A1675" s="4" t="inlineStr">
        <is>
          <t>Spectral distance</t>
        </is>
      </c>
      <c r="B1675" s="12">
        <f>SQRT(SUMPRODUCT(('Ground truth'!$J$3:$J$8-$B$1685:$B$1690)^2))</f>
        <v/>
      </c>
      <c r="C1675" s="12">
        <f>SQRT(SUMPRODUCT(('Ground truth'!$J$3:$J$8-$C$1685:$C$1690)^2))</f>
        <v/>
      </c>
      <c r="D1675" s="12">
        <f>SQRT(SUMPRODUCT(('Ground truth'!$J$3:$J$8-$D$1685:$D$1690)^2))</f>
        <v/>
      </c>
      <c r="E1675" s="12">
        <f>SQRT(SUMPRODUCT(('Ground truth'!$J$3:$J$8-$E$1685:$E$1690)^2))</f>
        <v/>
      </c>
      <c r="F1675" s="12">
        <f>SQRT(SUMPRODUCT(('Ground truth'!$J$3:$J$8-$F$1685:$F$1690)^2))</f>
        <v/>
      </c>
      <c r="G1675" s="12">
        <f>SQRT(SUMPRODUCT(('Ground truth'!$J$3:$J$8-$G$1685:$G$1690)^2))</f>
        <v/>
      </c>
      <c r="H1675" s="18">
        <f>AVERAGE($B$1675:$F$1675)</f>
        <v/>
      </c>
      <c r="I1675" s="18">
        <f>STDEV.P($B$1675:$F$1675)</f>
        <v/>
      </c>
    </row>
    <row r="1676">
      <c r="A1676" s="4" t="inlineStr">
        <is>
          <t>Unsure cells</t>
        </is>
      </c>
      <c r="B1676" s="7">
        <f>COUNTIF($B$1658:$G$1663,2)</f>
        <v/>
      </c>
      <c r="C1676" s="7">
        <f>COUNTIF($I$1658:$N$1663,2)</f>
        <v/>
      </c>
      <c r="D1676" s="7">
        <f>COUNTIF($P$1658:$U$1663,2)</f>
        <v/>
      </c>
      <c r="E1676" s="7">
        <f>COUNTIF($W$1658:$AB$1663,2)</f>
        <v/>
      </c>
      <c r="F1676" s="7">
        <f>COUNTIF($AD$1658:$AI$1663,2)</f>
        <v/>
      </c>
      <c r="G1676" s="7">
        <f>COUNTIF($AK$1658:$AP$1663,2)</f>
        <v/>
      </c>
      <c r="H1676" s="12">
        <f>AVERAGE($B$1676:$F$1676)</f>
        <v/>
      </c>
      <c r="I1676" s="12">
        <f>STDEV.P($B$1676:$F$1676)</f>
        <v/>
      </c>
    </row>
    <row r="1677">
      <c r="A1677" s="3" t="inlineStr">
        <is>
          <t>eigenvalues (real part, numpy order; pasted)</t>
        </is>
      </c>
    </row>
    <row r="1678">
      <c r="A1678" s="3" t="inlineStr">
        <is>
          <t xml:space="preserve">  λ1</t>
        </is>
      </c>
      <c r="B1678" s="19" t="n">
        <v>3.628651281742761</v>
      </c>
      <c r="C1678" s="19" t="n">
        <v>1</v>
      </c>
      <c r="D1678" s="19" t="n">
        <v>1</v>
      </c>
      <c r="E1678" s="19" t="n">
        <v>1</v>
      </c>
      <c r="F1678" s="19" t="n">
        <v>1</v>
      </c>
      <c r="G1678" s="19" t="n">
        <v>1</v>
      </c>
    </row>
    <row r="1679">
      <c r="A1679" s="3" t="inlineStr">
        <is>
          <t xml:space="preserve">  λ2</t>
        </is>
      </c>
      <c r="B1679" s="19" t="n">
        <v>-0.6782803500421918</v>
      </c>
      <c r="C1679" s="19" t="n">
        <v>1</v>
      </c>
      <c r="D1679" s="19" t="n">
        <v>2.618033988749896</v>
      </c>
      <c r="E1679" s="19" t="n">
        <v>-2.220446049250313e-16</v>
      </c>
      <c r="F1679" s="19" t="n">
        <v>1</v>
      </c>
      <c r="G1679" s="19" t="n">
        <v>2.618033988749896</v>
      </c>
    </row>
    <row r="1680">
      <c r="A1680" s="3" t="inlineStr">
        <is>
          <t xml:space="preserve">  λ3</t>
        </is>
      </c>
      <c r="B1680" s="19" t="n">
        <v>-0.3197747510618528</v>
      </c>
      <c r="C1680" s="19" t="n">
        <v>1</v>
      </c>
      <c r="D1680" s="19" t="n">
        <v>1.901622847903794e-16</v>
      </c>
      <c r="E1680" s="19" t="n">
        <v>3</v>
      </c>
      <c r="F1680" s="19" t="n">
        <v>1</v>
      </c>
      <c r="G1680" s="19" t="n">
        <v>1.901622847903794e-16</v>
      </c>
    </row>
    <row r="1681">
      <c r="A1681" s="3" t="inlineStr">
        <is>
          <t xml:space="preserve">  λ4</t>
        </is>
      </c>
      <c r="B1681" s="19" t="n">
        <v>1.139665809099494</v>
      </c>
      <c r="C1681" s="19" t="n">
        <v>2.618033988749896</v>
      </c>
      <c r="D1681" s="19" t="n">
        <v>0.3819660112501051</v>
      </c>
      <c r="E1681" s="19" t="n">
        <v>0</v>
      </c>
      <c r="F1681" s="19" t="n">
        <v>2.618033988749896</v>
      </c>
      <c r="G1681" s="19" t="n">
        <v>0.3819660112501051</v>
      </c>
    </row>
    <row r="1682">
      <c r="A1682" s="3" t="inlineStr">
        <is>
          <t xml:space="preserve">  λ5</t>
        </is>
      </c>
      <c r="B1682" s="19" t="n">
        <v>2.229738010261796</v>
      </c>
      <c r="C1682" s="19" t="n">
        <v>1.901622847903794e-16</v>
      </c>
      <c r="D1682" s="19" t="n">
        <v>1</v>
      </c>
      <c r="E1682" s="19" t="n">
        <v>1</v>
      </c>
      <c r="F1682" s="19" t="n">
        <v>1.901622847903794e-16</v>
      </c>
      <c r="G1682" s="19" t="n">
        <v>1</v>
      </c>
    </row>
    <row r="1683">
      <c r="A1683" s="3" t="inlineStr">
        <is>
          <t xml:space="preserve">  λ6</t>
        </is>
      </c>
      <c r="B1683" s="19" t="n">
        <v>-5.746937261686313e-17</v>
      </c>
      <c r="C1683" s="19" t="n">
        <v>0.3819660112501051</v>
      </c>
      <c r="D1683" s="19" t="n">
        <v>1</v>
      </c>
      <c r="E1683" s="19" t="n">
        <v>1</v>
      </c>
      <c r="F1683" s="19" t="n">
        <v>0.3819660112501051</v>
      </c>
      <c r="G1683" s="19" t="n">
        <v>1</v>
      </c>
    </row>
    <row r="1684">
      <c r="A1684" s="3" t="inlineStr">
        <is>
          <t>eigenvalues sorted desc (LARGE)</t>
        </is>
      </c>
    </row>
    <row r="1685">
      <c r="A1685" s="3" t="inlineStr">
        <is>
          <t xml:space="preserve">  λ(1)</t>
        </is>
      </c>
      <c r="B1685" s="19">
        <f>LARGE($B$1678:$B$1683,1)</f>
        <v/>
      </c>
      <c r="C1685" s="19">
        <f>LARGE($C$1678:$C$1683,1)</f>
        <v/>
      </c>
      <c r="D1685" s="19">
        <f>LARGE($D$1678:$D$1683,1)</f>
        <v/>
      </c>
      <c r="E1685" s="19">
        <f>LARGE($E$1678:$E$1683,1)</f>
        <v/>
      </c>
      <c r="F1685" s="19">
        <f>LARGE($F$1678:$F$1683,1)</f>
        <v/>
      </c>
      <c r="G1685" s="19">
        <f>LARGE($G$1678:$G$1683,1)</f>
        <v/>
      </c>
    </row>
    <row r="1686">
      <c r="A1686" s="3" t="inlineStr">
        <is>
          <t xml:space="preserve">  λ(2)</t>
        </is>
      </c>
      <c r="B1686" s="19">
        <f>LARGE($B$1678:$B$1683,2)</f>
        <v/>
      </c>
      <c r="C1686" s="19">
        <f>LARGE($C$1678:$C$1683,2)</f>
        <v/>
      </c>
      <c r="D1686" s="19">
        <f>LARGE($D$1678:$D$1683,2)</f>
        <v/>
      </c>
      <c r="E1686" s="19">
        <f>LARGE($E$1678:$E$1683,2)</f>
        <v/>
      </c>
      <c r="F1686" s="19">
        <f>LARGE($F$1678:$F$1683,2)</f>
        <v/>
      </c>
      <c r="G1686" s="19">
        <f>LARGE($G$1678:$G$1683,2)</f>
        <v/>
      </c>
    </row>
    <row r="1687">
      <c r="A1687" s="3" t="inlineStr">
        <is>
          <t xml:space="preserve">  λ(3)</t>
        </is>
      </c>
      <c r="B1687" s="19">
        <f>LARGE($B$1678:$B$1683,3)</f>
        <v/>
      </c>
      <c r="C1687" s="19">
        <f>LARGE($C$1678:$C$1683,3)</f>
        <v/>
      </c>
      <c r="D1687" s="19">
        <f>LARGE($D$1678:$D$1683,3)</f>
        <v/>
      </c>
      <c r="E1687" s="19">
        <f>LARGE($E$1678:$E$1683,3)</f>
        <v/>
      </c>
      <c r="F1687" s="19">
        <f>LARGE($F$1678:$F$1683,3)</f>
        <v/>
      </c>
      <c r="G1687" s="19">
        <f>LARGE($G$1678:$G$1683,3)</f>
        <v/>
      </c>
    </row>
    <row r="1688">
      <c r="A1688" s="3" t="inlineStr">
        <is>
          <t xml:space="preserve">  λ(4)</t>
        </is>
      </c>
      <c r="B1688" s="19">
        <f>LARGE($B$1678:$B$1683,4)</f>
        <v/>
      </c>
      <c r="C1688" s="19">
        <f>LARGE($C$1678:$C$1683,4)</f>
        <v/>
      </c>
      <c r="D1688" s="19">
        <f>LARGE($D$1678:$D$1683,4)</f>
        <v/>
      </c>
      <c r="E1688" s="19">
        <f>LARGE($E$1678:$E$1683,4)</f>
        <v/>
      </c>
      <c r="F1688" s="19">
        <f>LARGE($F$1678:$F$1683,4)</f>
        <v/>
      </c>
      <c r="G1688" s="19">
        <f>LARGE($G$1678:$G$1683,4)</f>
        <v/>
      </c>
    </row>
    <row r="1689">
      <c r="A1689" s="3" t="inlineStr">
        <is>
          <t xml:space="preserve">  λ(5)</t>
        </is>
      </c>
      <c r="B1689" s="19">
        <f>LARGE($B$1678:$B$1683,5)</f>
        <v/>
      </c>
      <c r="C1689" s="19">
        <f>LARGE($C$1678:$C$1683,5)</f>
        <v/>
      </c>
      <c r="D1689" s="19">
        <f>LARGE($D$1678:$D$1683,5)</f>
        <v/>
      </c>
      <c r="E1689" s="19">
        <f>LARGE($E$1678:$E$1683,5)</f>
        <v/>
      </c>
      <c r="F1689" s="19">
        <f>LARGE($F$1678:$F$1683,5)</f>
        <v/>
      </c>
      <c r="G1689" s="19">
        <f>LARGE($G$1678:$G$1683,5)</f>
        <v/>
      </c>
    </row>
    <row r="1690">
      <c r="A1690" s="3" t="inlineStr">
        <is>
          <t xml:space="preserve">  λ(6)</t>
        </is>
      </c>
      <c r="B1690" s="19">
        <f>LARGE($B$1678:$B$1683,6)</f>
        <v/>
      </c>
      <c r="C1690" s="19">
        <f>LARGE($C$1678:$C$1683,6)</f>
        <v/>
      </c>
      <c r="D1690" s="19">
        <f>LARGE($D$1678:$D$1683,6)</f>
        <v/>
      </c>
      <c r="E1690" s="19">
        <f>LARGE($E$1678:$E$1683,6)</f>
        <v/>
      </c>
      <c r="F1690" s="19">
        <f>LARGE($F$1678:$F$1683,6)</f>
        <v/>
      </c>
      <c r="G1690" s="19">
        <f>LARGE($G$1678:$G$1683,6)</f>
        <v/>
      </c>
    </row>
    <row r="1691">
      <c r="A1691" s="3" t="inlineStr">
        <is>
          <t>check: Σeig − trace (→0)</t>
        </is>
      </c>
      <c r="B1691" s="3">
        <f>ROUND(SUM($B$1678:$B$1683)-($B$1658+$C$1659+$D$1660+$E$1661+$F$1662+$G$1663),6)</f>
        <v/>
      </c>
      <c r="C1691" s="3">
        <f>ROUND(SUM($C$1678:$C$1683)-($I$1658+$J$1659+$K$1660+$L$1661+$M$1662+$N$1663),6)</f>
        <v/>
      </c>
      <c r="D1691" s="3">
        <f>ROUND(SUM($D$1678:$D$1683)-($P$1658+$Q$1659+$R$1660+$S$1661+$T$1662+$U$1663),6)</f>
        <v/>
      </c>
      <c r="E1691" s="3">
        <f>ROUND(SUM($E$1678:$E$1683)-($W$1658+$X$1659+$Y$1660+$Z$1661+$AA$1662+$AB$1663),6)</f>
        <v/>
      </c>
      <c r="F1691" s="3">
        <f>ROUND(SUM($F$1678:$F$1683)-($AD$1658+$AE$1659+$AF$1660+$AG$1661+$AH$1662+$AI$1663),6)</f>
        <v/>
      </c>
      <c r="G1691" s="3">
        <f>ROUND(SUM($G$1678:$G$1683)-($AK$1658+$AL$1659+$AM$1660+$AN$1661+$AO$1662+$AP$1663),6)</f>
        <v/>
      </c>
    </row>
    <row r="1692">
      <c r="A1692" s="3" t="inlineStr">
        <is>
          <t>check: Πeig − det (→0)</t>
        </is>
      </c>
      <c r="B1692" s="3">
        <f>ROUND(MDETERM($B$1658:$G$1663)-PRODUCT($B$1678:$B$1683),6)</f>
        <v/>
      </c>
      <c r="C1692" s="3">
        <f>ROUND(MDETERM($I$1658:$N$1663)-PRODUCT($C$1678:$C$1683),6)</f>
        <v/>
      </c>
      <c r="D1692" s="3">
        <f>ROUND(MDETERM($P$1658:$U$1663)-PRODUCT($D$1678:$D$1683),6)</f>
        <v/>
      </c>
      <c r="E1692" s="3">
        <f>ROUND(MDETERM($W$1658:$AB$1663)-PRODUCT($E$1678:$E$1683),6)</f>
        <v/>
      </c>
      <c r="F1692" s="3">
        <f>ROUND(MDETERM($AD$1658:$AI$1663)-PRODUCT($F$1678:$F$1683),6)</f>
        <v/>
      </c>
      <c r="G1692" s="3">
        <f>ROUND(MDETERM($AK$1658:$AP$1663)-PRODUCT($G$1678:$G$1683),6)</f>
        <v/>
      </c>
    </row>
    <row r="1693">
      <c r="A1693" s="3" t="inlineStr">
        <is>
          <t>complex eigenvalues?</t>
        </is>
      </c>
      <c r="B1693" s="3" t="inlineStr"/>
      <c r="C1693" s="3" t="inlineStr"/>
      <c r="D1693" s="3" t="inlineStr"/>
      <c r="E1693" s="3" t="inlineStr"/>
      <c r="F1693" s="3" t="inlineStr"/>
      <c r="G1693" s="3" t="inlineStr"/>
    </row>
    <row r="1694">
      <c r="A1694" s="3" t="inlineStr">
        <is>
          <t>check: det(M − λᵢI) per sorted λ (→0)</t>
        </is>
      </c>
    </row>
    <row r="1695">
      <c r="A1695" s="3" t="inlineStr">
        <is>
          <t xml:space="preserve">  det(M − λ(1)I)</t>
        </is>
      </c>
      <c r="B1695" s="3">
        <f t="array" ref="B1695">ROUND(MDETERM($B$1658:$G$1663-$B$1685*MUNIT(6)),6)</f>
        <v/>
      </c>
      <c r="C1695" s="3">
        <f t="array" ref="C1695">ROUND(MDETERM($I$1658:$N$1663-$C$1685*MUNIT(6)),6)</f>
        <v/>
      </c>
      <c r="D1695" s="3">
        <f t="array" ref="D1695">ROUND(MDETERM($P$1658:$U$1663-$D$1685*MUNIT(6)),6)</f>
        <v/>
      </c>
      <c r="E1695" s="3">
        <f t="array" ref="E1695">ROUND(MDETERM($W$1658:$AB$1663-$E$1685*MUNIT(6)),6)</f>
        <v/>
      </c>
      <c r="F1695" s="3">
        <f t="array" ref="F1695">ROUND(MDETERM($AD$1658:$AI$1663-$F$1685*MUNIT(6)),6)</f>
        <v/>
      </c>
      <c r="G1695" s="3">
        <f t="array" ref="G1695">ROUND(MDETERM($AK$1658:$AP$1663-$G$1685*MUNIT(6)),6)</f>
        <v/>
      </c>
    </row>
    <row r="1696">
      <c r="A1696" s="3" t="inlineStr">
        <is>
          <t xml:space="preserve">  det(M − λ(2)I)</t>
        </is>
      </c>
      <c r="B1696" s="3">
        <f t="array" ref="B1696">ROUND(MDETERM($B$1658:$G$1663-$B$1686*MUNIT(6)),6)</f>
        <v/>
      </c>
      <c r="C1696" s="3">
        <f t="array" ref="C1696">ROUND(MDETERM($I$1658:$N$1663-$C$1686*MUNIT(6)),6)</f>
        <v/>
      </c>
      <c r="D1696" s="3">
        <f t="array" ref="D1696">ROUND(MDETERM($P$1658:$U$1663-$D$1686*MUNIT(6)),6)</f>
        <v/>
      </c>
      <c r="E1696" s="3">
        <f t="array" ref="E1696">ROUND(MDETERM($W$1658:$AB$1663-$E$1686*MUNIT(6)),6)</f>
        <v/>
      </c>
      <c r="F1696" s="3">
        <f t="array" ref="F1696">ROUND(MDETERM($AD$1658:$AI$1663-$F$1686*MUNIT(6)),6)</f>
        <v/>
      </c>
      <c r="G1696" s="3">
        <f t="array" ref="G1696">ROUND(MDETERM($AK$1658:$AP$1663-$G$1686*MUNIT(6)),6)</f>
        <v/>
      </c>
    </row>
    <row r="1697">
      <c r="A1697" s="3" t="inlineStr">
        <is>
          <t xml:space="preserve">  det(M − λ(3)I)</t>
        </is>
      </c>
      <c r="B1697" s="3">
        <f t="array" ref="B1697">ROUND(MDETERM($B$1658:$G$1663-$B$1687*MUNIT(6)),6)</f>
        <v/>
      </c>
      <c r="C1697" s="3">
        <f t="array" ref="C1697">ROUND(MDETERM($I$1658:$N$1663-$C$1687*MUNIT(6)),6)</f>
        <v/>
      </c>
      <c r="D1697" s="3">
        <f t="array" ref="D1697">ROUND(MDETERM($P$1658:$U$1663-$D$1687*MUNIT(6)),6)</f>
        <v/>
      </c>
      <c r="E1697" s="3">
        <f t="array" ref="E1697">ROUND(MDETERM($W$1658:$AB$1663-$E$1687*MUNIT(6)),6)</f>
        <v/>
      </c>
      <c r="F1697" s="3">
        <f t="array" ref="F1697">ROUND(MDETERM($AD$1658:$AI$1663-$F$1687*MUNIT(6)),6)</f>
        <v/>
      </c>
      <c r="G1697" s="3">
        <f t="array" ref="G1697">ROUND(MDETERM($AK$1658:$AP$1663-$G$1687*MUNIT(6)),6)</f>
        <v/>
      </c>
    </row>
    <row r="1698">
      <c r="A1698" s="3" t="inlineStr">
        <is>
          <t xml:space="preserve">  det(M − λ(4)I)</t>
        </is>
      </c>
      <c r="B1698" s="3">
        <f t="array" ref="B1698">ROUND(MDETERM($B$1658:$G$1663-$B$1688*MUNIT(6)),6)</f>
        <v/>
      </c>
      <c r="C1698" s="3">
        <f t="array" ref="C1698">ROUND(MDETERM($I$1658:$N$1663-$C$1688*MUNIT(6)),6)</f>
        <v/>
      </c>
      <c r="D1698" s="3">
        <f t="array" ref="D1698">ROUND(MDETERM($P$1658:$U$1663-$D$1688*MUNIT(6)),6)</f>
        <v/>
      </c>
      <c r="E1698" s="3">
        <f t="array" ref="E1698">ROUND(MDETERM($W$1658:$AB$1663-$E$1688*MUNIT(6)),6)</f>
        <v/>
      </c>
      <c r="F1698" s="3">
        <f t="array" ref="F1698">ROUND(MDETERM($AD$1658:$AI$1663-$F$1688*MUNIT(6)),6)</f>
        <v/>
      </c>
      <c r="G1698" s="3">
        <f t="array" ref="G1698">ROUND(MDETERM($AK$1658:$AP$1663-$G$1688*MUNIT(6)),6)</f>
        <v/>
      </c>
    </row>
    <row r="1699">
      <c r="A1699" s="3" t="inlineStr">
        <is>
          <t xml:space="preserve">  det(M − λ(5)I)</t>
        </is>
      </c>
      <c r="B1699" s="3">
        <f t="array" ref="B1699">ROUND(MDETERM($B$1658:$G$1663-$B$1689*MUNIT(6)),6)</f>
        <v/>
      </c>
      <c r="C1699" s="3">
        <f t="array" ref="C1699">ROUND(MDETERM($I$1658:$N$1663-$C$1689*MUNIT(6)),6)</f>
        <v/>
      </c>
      <c r="D1699" s="3">
        <f t="array" ref="D1699">ROUND(MDETERM($P$1658:$U$1663-$D$1689*MUNIT(6)),6)</f>
        <v/>
      </c>
      <c r="E1699" s="3">
        <f t="array" ref="E1699">ROUND(MDETERM($W$1658:$AB$1663-$E$1689*MUNIT(6)),6)</f>
        <v/>
      </c>
      <c r="F1699" s="3">
        <f t="array" ref="F1699">ROUND(MDETERM($AD$1658:$AI$1663-$F$1689*MUNIT(6)),6)</f>
        <v/>
      </c>
      <c r="G1699" s="3">
        <f t="array" ref="G1699">ROUND(MDETERM($AK$1658:$AP$1663-$G$1689*MUNIT(6)),6)</f>
        <v/>
      </c>
    </row>
    <row r="1700">
      <c r="A1700" s="3" t="inlineStr">
        <is>
          <t xml:space="preserve">  det(M − λ(6)I)</t>
        </is>
      </c>
      <c r="B1700" s="3">
        <f t="array" ref="B1700">ROUND(MDETERM($B$1658:$G$1663-$B$1690*MUNIT(6)),6)</f>
        <v/>
      </c>
      <c r="C1700" s="3">
        <f t="array" ref="C1700">ROUND(MDETERM($I$1658:$N$1663-$C$1690*MUNIT(6)),6)</f>
        <v/>
      </c>
      <c r="D1700" s="3">
        <f t="array" ref="D1700">ROUND(MDETERM($P$1658:$U$1663-$D$1690*MUNIT(6)),6)</f>
        <v/>
      </c>
      <c r="E1700" s="3">
        <f t="array" ref="E1700">ROUND(MDETERM($W$1658:$AB$1663-$E$1690*MUNIT(6)),6)</f>
        <v/>
      </c>
      <c r="F1700" s="3">
        <f t="array" ref="F1700">ROUND(MDETERM($AD$1658:$AI$1663-$F$1690*MUNIT(6)),6)</f>
        <v/>
      </c>
      <c r="G1700" s="3">
        <f t="array" ref="G1700">ROUND(MDETERM($AK$1658:$AP$1663-$G$1690*MUNIT(6)),6)</f>
        <v/>
      </c>
    </row>
    <row r="1704" ht="16" customHeight="1">
      <c r="A1704" s="14" t="inlineStr">
        <is>
          <t>GraphRAG R1-R2 | mixtral:8x22b</t>
        </is>
      </c>
      <c r="B1704" s="9" t="inlineStr">
        <is>
          <t>run 1 (raw, pasted)</t>
        </is>
      </c>
      <c r="I1704" s="9" t="inlineStr">
        <is>
          <t>run 2 (raw, pasted)</t>
        </is>
      </c>
      <c r="P1704" s="9" t="inlineStr">
        <is>
          <t>run 3 (raw, pasted)</t>
        </is>
      </c>
      <c r="W1704" s="9" t="inlineStr">
        <is>
          <t>run 4 (raw, pasted)</t>
        </is>
      </c>
      <c r="AD1704" s="9" t="inlineStr">
        <is>
          <t>run 5 (raw, pasted)</t>
        </is>
      </c>
      <c r="AK1704" s="9" t="inlineStr">
        <is>
          <t>Step2 average matrix (formula)</t>
        </is>
      </c>
      <c r="AR1704" s="9" t="inlineStr">
        <is>
          <t>ground truth (reference)</t>
        </is>
      </c>
    </row>
    <row r="1705" ht="60" customHeight="1">
      <c r="B1705" s="15" t="inlineStr">
        <is>
          <t>Spacecraft</t>
        </is>
      </c>
      <c r="C1705" s="15" t="inlineStr">
        <is>
          <t>Guidance, Navigation, and Control (GNC) Subsystem</t>
        </is>
      </c>
      <c r="D1705" s="15" t="inlineStr">
        <is>
          <t>Propulsion Subsystem</t>
        </is>
      </c>
      <c r="E1705" s="15" t="inlineStr">
        <is>
          <t>Power Subsystem</t>
        </is>
      </c>
      <c r="F1705" s="15" t="inlineStr">
        <is>
          <t>Reaction Wheel</t>
        </is>
      </c>
      <c r="G1705" s="15" t="inlineStr">
        <is>
          <t>GNC Software</t>
        </is>
      </c>
      <c r="I1705" s="15" t="inlineStr">
        <is>
          <t>Spacecraft</t>
        </is>
      </c>
      <c r="J1705" s="15" t="inlineStr">
        <is>
          <t>Guidance, Navigation, and Control (GNC) Subsystem</t>
        </is>
      </c>
      <c r="K1705" s="15" t="inlineStr">
        <is>
          <t>Propulsion Subsystem</t>
        </is>
      </c>
      <c r="L1705" s="15" t="inlineStr">
        <is>
          <t>Power Subsystem</t>
        </is>
      </c>
      <c r="M1705" s="15" t="inlineStr">
        <is>
          <t>Reaction Wheel</t>
        </is>
      </c>
      <c r="N1705" s="15" t="inlineStr">
        <is>
          <t>GNC Software</t>
        </is>
      </c>
      <c r="P1705" s="15" t="inlineStr">
        <is>
          <t>Spacecraft</t>
        </is>
      </c>
      <c r="Q1705" s="15" t="inlineStr">
        <is>
          <t>Guidance, Navigation, and Control (GNC) Subsystem</t>
        </is>
      </c>
      <c r="R1705" s="15" t="inlineStr">
        <is>
          <t>Propulsion Subsystem</t>
        </is>
      </c>
      <c r="S1705" s="15" t="inlineStr">
        <is>
          <t>Power Subsystem</t>
        </is>
      </c>
      <c r="T1705" s="15" t="inlineStr">
        <is>
          <t>Reaction Wheel</t>
        </is>
      </c>
      <c r="U1705" s="15" t="inlineStr">
        <is>
          <t>GNC Software</t>
        </is>
      </c>
      <c r="W1705" s="15" t="inlineStr">
        <is>
          <t>Spacecraft</t>
        </is>
      </c>
      <c r="X1705" s="15" t="inlineStr">
        <is>
          <t>Guidance, Navigation, and Control (GNC) Subsystem</t>
        </is>
      </c>
      <c r="Y1705" s="15" t="inlineStr">
        <is>
          <t>Propulsion Subsystem</t>
        </is>
      </c>
      <c r="Z1705" s="15" t="inlineStr">
        <is>
          <t>Power Subsystem</t>
        </is>
      </c>
      <c r="AA1705" s="15" t="inlineStr">
        <is>
          <t>Reaction Wheel</t>
        </is>
      </c>
      <c r="AB1705" s="15" t="inlineStr">
        <is>
          <t>GNC Software</t>
        </is>
      </c>
      <c r="AD1705" s="15" t="inlineStr">
        <is>
          <t>Spacecraft</t>
        </is>
      </c>
      <c r="AE1705" s="15" t="inlineStr">
        <is>
          <t>Guidance, Navigation, and Control (GNC) Subsystem</t>
        </is>
      </c>
      <c r="AF1705" s="15" t="inlineStr">
        <is>
          <t>Propulsion Subsystem</t>
        </is>
      </c>
      <c r="AG1705" s="15" t="inlineStr">
        <is>
          <t>Power Subsystem</t>
        </is>
      </c>
      <c r="AH1705" s="15" t="inlineStr">
        <is>
          <t>Reaction Wheel</t>
        </is>
      </c>
      <c r="AI1705" s="15" t="inlineStr">
        <is>
          <t>GNC Software</t>
        </is>
      </c>
      <c r="AK1705" s="15" t="inlineStr">
        <is>
          <t>Spacecraft</t>
        </is>
      </c>
      <c r="AL1705" s="15" t="inlineStr">
        <is>
          <t>Guidance, Navigation, and Control (GNC) Subsystem</t>
        </is>
      </c>
      <c r="AM1705" s="15" t="inlineStr">
        <is>
          <t>Propulsion Subsystem</t>
        </is>
      </c>
      <c r="AN1705" s="15" t="inlineStr">
        <is>
          <t>Power Subsystem</t>
        </is>
      </c>
      <c r="AO1705" s="15" t="inlineStr">
        <is>
          <t>Reaction Wheel</t>
        </is>
      </c>
      <c r="AP1705" s="15" t="inlineStr">
        <is>
          <t>GNC Software</t>
        </is>
      </c>
    </row>
    <row r="1706">
      <c r="A1706" s="3" t="inlineStr">
        <is>
          <t>Spacecraft</t>
        </is>
      </c>
      <c r="B1706" s="8" t="n">
        <v>1</v>
      </c>
      <c r="C1706" s="8" t="n">
        <v>1</v>
      </c>
      <c r="D1706" s="8" t="n">
        <v>1</v>
      </c>
      <c r="E1706" s="8" t="n">
        <v>1</v>
      </c>
      <c r="F1706" s="8" t="n">
        <v>1</v>
      </c>
      <c r="G1706" s="8" t="n">
        <v>1</v>
      </c>
      <c r="I1706" s="8" t="n">
        <v>1</v>
      </c>
      <c r="J1706" s="8" t="n">
        <v>1</v>
      </c>
      <c r="K1706" s="8" t="n">
        <v>1</v>
      </c>
      <c r="L1706" s="8" t="n">
        <v>1</v>
      </c>
      <c r="M1706" s="8" t="n">
        <v>1</v>
      </c>
      <c r="N1706" s="8" t="n">
        <v>1</v>
      </c>
      <c r="P1706" s="8" t="n">
        <v>1</v>
      </c>
      <c r="Q1706" s="8" t="n">
        <v>1</v>
      </c>
      <c r="R1706" s="8" t="n">
        <v>1</v>
      </c>
      <c r="S1706" s="8" t="n">
        <v>1</v>
      </c>
      <c r="T1706" s="8" t="n">
        <v>1</v>
      </c>
      <c r="U1706" s="8" t="n">
        <v>1</v>
      </c>
      <c r="W1706" s="8" t="n">
        <v>1</v>
      </c>
      <c r="X1706" s="8" t="n">
        <v>1</v>
      </c>
      <c r="Y1706" s="8" t="n">
        <v>1</v>
      </c>
      <c r="Z1706" s="8" t="n">
        <v>1</v>
      </c>
      <c r="AA1706" s="8" t="n">
        <v>1</v>
      </c>
      <c r="AB1706" s="8" t="n">
        <v>1</v>
      </c>
      <c r="AD1706" s="8" t="n">
        <v>1</v>
      </c>
      <c r="AE1706" s="8" t="n">
        <v>1</v>
      </c>
      <c r="AF1706" s="8" t="n">
        <v>1</v>
      </c>
      <c r="AG1706" s="8" t="n">
        <v>1</v>
      </c>
      <c r="AH1706" s="8" t="n">
        <v>1</v>
      </c>
      <c r="AI1706" s="8" t="n">
        <v>1</v>
      </c>
      <c r="AK1706" s="8">
        <f>IF(($B$1706&lt;&gt;2)+($I$1706&lt;&gt;2)+($P$1706&lt;&gt;2)+($W$1706&lt;&gt;2)+($AD$1706&lt;&gt;2)=0,2,IF((($B$1706&lt;&gt;2)*$B$1706+($I$1706&lt;&gt;2)*$I$1706+($P$1706&lt;&gt;2)*$P$1706+($W$1706&lt;&gt;2)*$W$1706+($AD$1706&lt;&gt;2)*$AD$1706)/(($B$1706&lt;&gt;2)+($I$1706&lt;&gt;2)+($P$1706&lt;&gt;2)+($W$1706&lt;&gt;2)+($AD$1706&lt;&gt;2))&gt;=0.5,1,0))</f>
        <v/>
      </c>
      <c r="AL1706" s="8">
        <f>IF(($C$1706&lt;&gt;2)+($J$1706&lt;&gt;2)+($Q$1706&lt;&gt;2)+($X$1706&lt;&gt;2)+($AE$1706&lt;&gt;2)=0,2,IF((($C$1706&lt;&gt;2)*$C$1706+($J$1706&lt;&gt;2)*$J$1706+($Q$1706&lt;&gt;2)*$Q$1706+($X$1706&lt;&gt;2)*$X$1706+($AE$1706&lt;&gt;2)*$AE$1706)/(($C$1706&lt;&gt;2)+($J$1706&lt;&gt;2)+($Q$1706&lt;&gt;2)+($X$1706&lt;&gt;2)+($AE$1706&lt;&gt;2))&gt;=0.5,1,0))</f>
        <v/>
      </c>
      <c r="AM1706" s="8">
        <f>IF(($D$1706&lt;&gt;2)+($K$1706&lt;&gt;2)+($R$1706&lt;&gt;2)+($Y$1706&lt;&gt;2)+($AF$1706&lt;&gt;2)=0,2,IF((($D$1706&lt;&gt;2)*$D$1706+($K$1706&lt;&gt;2)*$K$1706+($R$1706&lt;&gt;2)*$R$1706+($Y$1706&lt;&gt;2)*$Y$1706+($AF$1706&lt;&gt;2)*$AF$1706)/(($D$1706&lt;&gt;2)+($K$1706&lt;&gt;2)+($R$1706&lt;&gt;2)+($Y$1706&lt;&gt;2)+($AF$1706&lt;&gt;2))&gt;=0.5,1,0))</f>
        <v/>
      </c>
      <c r="AN1706" s="8">
        <f>IF(($E$1706&lt;&gt;2)+($L$1706&lt;&gt;2)+($S$1706&lt;&gt;2)+($Z$1706&lt;&gt;2)+($AG$1706&lt;&gt;2)=0,2,IF((($E$1706&lt;&gt;2)*$E$1706+($L$1706&lt;&gt;2)*$L$1706+($S$1706&lt;&gt;2)*$S$1706+($Z$1706&lt;&gt;2)*$Z$1706+($AG$1706&lt;&gt;2)*$AG$1706)/(($E$1706&lt;&gt;2)+($L$1706&lt;&gt;2)+($S$1706&lt;&gt;2)+($Z$1706&lt;&gt;2)+($AG$1706&lt;&gt;2))&gt;=0.5,1,0))</f>
        <v/>
      </c>
      <c r="AO1706" s="8">
        <f>IF(($F$1706&lt;&gt;2)+($M$1706&lt;&gt;2)+($T$1706&lt;&gt;2)+($AA$1706&lt;&gt;2)+($AH$1706&lt;&gt;2)=0,2,IF((($F$1706&lt;&gt;2)*$F$1706+($M$1706&lt;&gt;2)*$M$1706+($T$1706&lt;&gt;2)*$T$1706+($AA$1706&lt;&gt;2)*$AA$1706+($AH$1706&lt;&gt;2)*$AH$1706)/(($F$1706&lt;&gt;2)+($M$1706&lt;&gt;2)+($T$1706&lt;&gt;2)+($AA$1706&lt;&gt;2)+($AH$1706&lt;&gt;2))&gt;=0.5,1,0))</f>
        <v/>
      </c>
      <c r="AP1706" s="8">
        <f>IF(($G$1706&lt;&gt;2)+($N$1706&lt;&gt;2)+($U$1706&lt;&gt;2)+($AB$1706&lt;&gt;2)+($AI$1706&lt;&gt;2)=0,2,IF((($G$1706&lt;&gt;2)*$G$1706+($N$1706&lt;&gt;2)*$N$1706+($U$1706&lt;&gt;2)*$U$1706+($AB$1706&lt;&gt;2)*$AB$1706+($AI$1706&lt;&gt;2)*$AI$1706)/(($G$1706&lt;&gt;2)+($N$1706&lt;&gt;2)+($U$1706&lt;&gt;2)+($AB$1706&lt;&gt;2)+($AI$1706&lt;&gt;2))&gt;=0.5,1,0))</f>
        <v/>
      </c>
      <c r="AR1706" s="16">
        <f>'Ground truth'!$B$3</f>
        <v/>
      </c>
      <c r="AS1706" s="16">
        <f>'Ground truth'!$C$3</f>
        <v/>
      </c>
      <c r="AT1706" s="16">
        <f>'Ground truth'!$D$3</f>
        <v/>
      </c>
      <c r="AU1706" s="16">
        <f>'Ground truth'!$E$3</f>
        <v/>
      </c>
      <c r="AV1706" s="16">
        <f>'Ground truth'!$F$3</f>
        <v/>
      </c>
      <c r="AW1706" s="16">
        <f>'Ground truth'!$G$3</f>
        <v/>
      </c>
    </row>
    <row r="1707">
      <c r="A1707" s="3" t="inlineStr">
        <is>
          <t>Guidance, Navigation, and Control (GNC) Subsystem</t>
        </is>
      </c>
      <c r="B1707" s="8" t="n">
        <v>1</v>
      </c>
      <c r="C1707" s="8" t="n">
        <v>1</v>
      </c>
      <c r="D1707" s="8" t="n">
        <v>1</v>
      </c>
      <c r="E1707" s="8" t="n">
        <v>0</v>
      </c>
      <c r="F1707" s="8" t="n">
        <v>1</v>
      </c>
      <c r="G1707" s="8" t="n">
        <v>1</v>
      </c>
      <c r="I1707" s="8" t="n">
        <v>1</v>
      </c>
      <c r="J1707" s="8" t="n">
        <v>1</v>
      </c>
      <c r="K1707" s="8" t="n">
        <v>1</v>
      </c>
      <c r="L1707" s="8" t="n">
        <v>0</v>
      </c>
      <c r="M1707" s="8" t="n">
        <v>1</v>
      </c>
      <c r="N1707" s="8" t="n">
        <v>1</v>
      </c>
      <c r="P1707" s="8" t="n">
        <v>1</v>
      </c>
      <c r="Q1707" s="8" t="n">
        <v>1</v>
      </c>
      <c r="R1707" s="8" t="n">
        <v>1</v>
      </c>
      <c r="S1707" s="8" t="n">
        <v>0</v>
      </c>
      <c r="T1707" s="8" t="n">
        <v>1</v>
      </c>
      <c r="U1707" s="8" t="n">
        <v>1</v>
      </c>
      <c r="W1707" s="8" t="n">
        <v>1</v>
      </c>
      <c r="X1707" s="8" t="n">
        <v>1</v>
      </c>
      <c r="Y1707" s="8" t="n">
        <v>1</v>
      </c>
      <c r="Z1707" s="8" t="n">
        <v>0</v>
      </c>
      <c r="AA1707" s="8" t="n">
        <v>1</v>
      </c>
      <c r="AB1707" s="8" t="n">
        <v>1</v>
      </c>
      <c r="AD1707" s="8" t="n">
        <v>1</v>
      </c>
      <c r="AE1707" s="8" t="n">
        <v>1</v>
      </c>
      <c r="AF1707" s="8" t="n">
        <v>1</v>
      </c>
      <c r="AG1707" s="8" t="n">
        <v>0</v>
      </c>
      <c r="AH1707" s="8" t="n">
        <v>1</v>
      </c>
      <c r="AI1707" s="8" t="n">
        <v>1</v>
      </c>
      <c r="AK1707" s="8">
        <f>IF(($B$1707&lt;&gt;2)+($I$1707&lt;&gt;2)+($P$1707&lt;&gt;2)+($W$1707&lt;&gt;2)+($AD$1707&lt;&gt;2)=0,2,IF((($B$1707&lt;&gt;2)*$B$1707+($I$1707&lt;&gt;2)*$I$1707+($P$1707&lt;&gt;2)*$P$1707+($W$1707&lt;&gt;2)*$W$1707+($AD$1707&lt;&gt;2)*$AD$1707)/(($B$1707&lt;&gt;2)+($I$1707&lt;&gt;2)+($P$1707&lt;&gt;2)+($W$1707&lt;&gt;2)+($AD$1707&lt;&gt;2))&gt;=0.5,1,0))</f>
        <v/>
      </c>
      <c r="AL1707" s="8">
        <f>IF(($C$1707&lt;&gt;2)+($J$1707&lt;&gt;2)+($Q$1707&lt;&gt;2)+($X$1707&lt;&gt;2)+($AE$1707&lt;&gt;2)=0,2,IF((($C$1707&lt;&gt;2)*$C$1707+($J$1707&lt;&gt;2)*$J$1707+($Q$1707&lt;&gt;2)*$Q$1707+($X$1707&lt;&gt;2)*$X$1707+($AE$1707&lt;&gt;2)*$AE$1707)/(($C$1707&lt;&gt;2)+($J$1707&lt;&gt;2)+($Q$1707&lt;&gt;2)+($X$1707&lt;&gt;2)+($AE$1707&lt;&gt;2))&gt;=0.5,1,0))</f>
        <v/>
      </c>
      <c r="AM1707" s="8">
        <f>IF(($D$1707&lt;&gt;2)+($K$1707&lt;&gt;2)+($R$1707&lt;&gt;2)+($Y$1707&lt;&gt;2)+($AF$1707&lt;&gt;2)=0,2,IF((($D$1707&lt;&gt;2)*$D$1707+($K$1707&lt;&gt;2)*$K$1707+($R$1707&lt;&gt;2)*$R$1707+($Y$1707&lt;&gt;2)*$Y$1707+($AF$1707&lt;&gt;2)*$AF$1707)/(($D$1707&lt;&gt;2)+($K$1707&lt;&gt;2)+($R$1707&lt;&gt;2)+($Y$1707&lt;&gt;2)+($AF$1707&lt;&gt;2))&gt;=0.5,1,0))</f>
        <v/>
      </c>
      <c r="AN1707" s="8">
        <f>IF(($E$1707&lt;&gt;2)+($L$1707&lt;&gt;2)+($S$1707&lt;&gt;2)+($Z$1707&lt;&gt;2)+($AG$1707&lt;&gt;2)=0,2,IF((($E$1707&lt;&gt;2)*$E$1707+($L$1707&lt;&gt;2)*$L$1707+($S$1707&lt;&gt;2)*$S$1707+($Z$1707&lt;&gt;2)*$Z$1707+($AG$1707&lt;&gt;2)*$AG$1707)/(($E$1707&lt;&gt;2)+($L$1707&lt;&gt;2)+($S$1707&lt;&gt;2)+($Z$1707&lt;&gt;2)+($AG$1707&lt;&gt;2))&gt;=0.5,1,0))</f>
        <v/>
      </c>
      <c r="AO1707" s="8">
        <f>IF(($F$1707&lt;&gt;2)+($M$1707&lt;&gt;2)+($T$1707&lt;&gt;2)+($AA$1707&lt;&gt;2)+($AH$1707&lt;&gt;2)=0,2,IF((($F$1707&lt;&gt;2)*$F$1707+($M$1707&lt;&gt;2)*$M$1707+($T$1707&lt;&gt;2)*$T$1707+($AA$1707&lt;&gt;2)*$AA$1707+($AH$1707&lt;&gt;2)*$AH$1707)/(($F$1707&lt;&gt;2)+($M$1707&lt;&gt;2)+($T$1707&lt;&gt;2)+($AA$1707&lt;&gt;2)+($AH$1707&lt;&gt;2))&gt;=0.5,1,0))</f>
        <v/>
      </c>
      <c r="AP1707" s="8">
        <f>IF(($G$1707&lt;&gt;2)+($N$1707&lt;&gt;2)+($U$1707&lt;&gt;2)+($AB$1707&lt;&gt;2)+($AI$1707&lt;&gt;2)=0,2,IF((($G$1707&lt;&gt;2)*$G$1707+($N$1707&lt;&gt;2)*$N$1707+($U$1707&lt;&gt;2)*$U$1707+($AB$1707&lt;&gt;2)*$AB$1707+($AI$1707&lt;&gt;2)*$AI$1707)/(($G$1707&lt;&gt;2)+($N$1707&lt;&gt;2)+($U$1707&lt;&gt;2)+($AB$1707&lt;&gt;2)+($AI$1707&lt;&gt;2))&gt;=0.5,1,0))</f>
        <v/>
      </c>
      <c r="AR1707" s="16">
        <f>'Ground truth'!$B$4</f>
        <v/>
      </c>
      <c r="AS1707" s="16">
        <f>'Ground truth'!$C$4</f>
        <v/>
      </c>
      <c r="AT1707" s="16">
        <f>'Ground truth'!$D$4</f>
        <v/>
      </c>
      <c r="AU1707" s="16">
        <f>'Ground truth'!$E$4</f>
        <v/>
      </c>
      <c r="AV1707" s="16">
        <f>'Ground truth'!$F$4</f>
        <v/>
      </c>
      <c r="AW1707" s="16">
        <f>'Ground truth'!$G$4</f>
        <v/>
      </c>
    </row>
    <row r="1708">
      <c r="A1708" s="3" t="inlineStr">
        <is>
          <t>Propulsion Subsystem</t>
        </is>
      </c>
      <c r="B1708" s="8" t="n">
        <v>1</v>
      </c>
      <c r="C1708" s="8" t="n">
        <v>1</v>
      </c>
      <c r="D1708" s="8" t="n">
        <v>1</v>
      </c>
      <c r="E1708" s="8" t="n">
        <v>0</v>
      </c>
      <c r="F1708" s="8" t="n">
        <v>1</v>
      </c>
      <c r="G1708" s="8" t="n">
        <v>0</v>
      </c>
      <c r="I1708" s="8" t="n">
        <v>1</v>
      </c>
      <c r="J1708" s="8" t="n">
        <v>1</v>
      </c>
      <c r="K1708" s="8" t="n">
        <v>1</v>
      </c>
      <c r="L1708" s="8" t="n">
        <v>0</v>
      </c>
      <c r="M1708" s="8" t="n">
        <v>1</v>
      </c>
      <c r="N1708" s="8" t="n">
        <v>0</v>
      </c>
      <c r="P1708" s="8" t="n">
        <v>1</v>
      </c>
      <c r="Q1708" s="8" t="n">
        <v>1</v>
      </c>
      <c r="R1708" s="8" t="n">
        <v>1</v>
      </c>
      <c r="S1708" s="8" t="n">
        <v>0</v>
      </c>
      <c r="T1708" s="8" t="n">
        <v>1</v>
      </c>
      <c r="U1708" s="8" t="n">
        <v>0</v>
      </c>
      <c r="W1708" s="8" t="n">
        <v>1</v>
      </c>
      <c r="X1708" s="8" t="n">
        <v>1</v>
      </c>
      <c r="Y1708" s="8" t="n">
        <v>1</v>
      </c>
      <c r="Z1708" s="8" t="n">
        <v>0</v>
      </c>
      <c r="AA1708" s="8" t="n">
        <v>1</v>
      </c>
      <c r="AB1708" s="8" t="n">
        <v>0</v>
      </c>
      <c r="AD1708" s="8" t="n">
        <v>1</v>
      </c>
      <c r="AE1708" s="8" t="n">
        <v>1</v>
      </c>
      <c r="AF1708" s="8" t="n">
        <v>1</v>
      </c>
      <c r="AG1708" s="8" t="n">
        <v>0</v>
      </c>
      <c r="AH1708" s="8" t="n">
        <v>1</v>
      </c>
      <c r="AI1708" s="8" t="n">
        <v>0</v>
      </c>
      <c r="AK1708" s="8">
        <f>IF(($B$1708&lt;&gt;2)+($I$1708&lt;&gt;2)+($P$1708&lt;&gt;2)+($W$1708&lt;&gt;2)+($AD$1708&lt;&gt;2)=0,2,IF((($B$1708&lt;&gt;2)*$B$1708+($I$1708&lt;&gt;2)*$I$1708+($P$1708&lt;&gt;2)*$P$1708+($W$1708&lt;&gt;2)*$W$1708+($AD$1708&lt;&gt;2)*$AD$1708)/(($B$1708&lt;&gt;2)+($I$1708&lt;&gt;2)+($P$1708&lt;&gt;2)+($W$1708&lt;&gt;2)+($AD$1708&lt;&gt;2))&gt;=0.5,1,0))</f>
        <v/>
      </c>
      <c r="AL1708" s="8">
        <f>IF(($C$1708&lt;&gt;2)+($J$1708&lt;&gt;2)+($Q$1708&lt;&gt;2)+($X$1708&lt;&gt;2)+($AE$1708&lt;&gt;2)=0,2,IF((($C$1708&lt;&gt;2)*$C$1708+($J$1708&lt;&gt;2)*$J$1708+($Q$1708&lt;&gt;2)*$Q$1708+($X$1708&lt;&gt;2)*$X$1708+($AE$1708&lt;&gt;2)*$AE$1708)/(($C$1708&lt;&gt;2)+($J$1708&lt;&gt;2)+($Q$1708&lt;&gt;2)+($X$1708&lt;&gt;2)+($AE$1708&lt;&gt;2))&gt;=0.5,1,0))</f>
        <v/>
      </c>
      <c r="AM1708" s="8">
        <f>IF(($D$1708&lt;&gt;2)+($K$1708&lt;&gt;2)+($R$1708&lt;&gt;2)+($Y$1708&lt;&gt;2)+($AF$1708&lt;&gt;2)=0,2,IF((($D$1708&lt;&gt;2)*$D$1708+($K$1708&lt;&gt;2)*$K$1708+($R$1708&lt;&gt;2)*$R$1708+($Y$1708&lt;&gt;2)*$Y$1708+($AF$1708&lt;&gt;2)*$AF$1708)/(($D$1708&lt;&gt;2)+($K$1708&lt;&gt;2)+($R$1708&lt;&gt;2)+($Y$1708&lt;&gt;2)+($AF$1708&lt;&gt;2))&gt;=0.5,1,0))</f>
        <v/>
      </c>
      <c r="AN1708" s="8">
        <f>IF(($E$1708&lt;&gt;2)+($L$1708&lt;&gt;2)+($S$1708&lt;&gt;2)+($Z$1708&lt;&gt;2)+($AG$1708&lt;&gt;2)=0,2,IF((($E$1708&lt;&gt;2)*$E$1708+($L$1708&lt;&gt;2)*$L$1708+($S$1708&lt;&gt;2)*$S$1708+($Z$1708&lt;&gt;2)*$Z$1708+($AG$1708&lt;&gt;2)*$AG$1708)/(($E$1708&lt;&gt;2)+($L$1708&lt;&gt;2)+($S$1708&lt;&gt;2)+($Z$1708&lt;&gt;2)+($AG$1708&lt;&gt;2))&gt;=0.5,1,0))</f>
        <v/>
      </c>
      <c r="AO1708" s="8">
        <f>IF(($F$1708&lt;&gt;2)+($M$1708&lt;&gt;2)+($T$1708&lt;&gt;2)+($AA$1708&lt;&gt;2)+($AH$1708&lt;&gt;2)=0,2,IF((($F$1708&lt;&gt;2)*$F$1708+($M$1708&lt;&gt;2)*$M$1708+($T$1708&lt;&gt;2)*$T$1708+($AA$1708&lt;&gt;2)*$AA$1708+($AH$1708&lt;&gt;2)*$AH$1708)/(($F$1708&lt;&gt;2)+($M$1708&lt;&gt;2)+($T$1708&lt;&gt;2)+($AA$1708&lt;&gt;2)+($AH$1708&lt;&gt;2))&gt;=0.5,1,0))</f>
        <v/>
      </c>
      <c r="AP1708" s="8">
        <f>IF(($G$1708&lt;&gt;2)+($N$1708&lt;&gt;2)+($U$1708&lt;&gt;2)+($AB$1708&lt;&gt;2)+($AI$1708&lt;&gt;2)=0,2,IF((($G$1708&lt;&gt;2)*$G$1708+($N$1708&lt;&gt;2)*$N$1708+($U$1708&lt;&gt;2)*$U$1708+($AB$1708&lt;&gt;2)*$AB$1708+($AI$1708&lt;&gt;2)*$AI$1708)/(($G$1708&lt;&gt;2)+($N$1708&lt;&gt;2)+($U$1708&lt;&gt;2)+($AB$1708&lt;&gt;2)+($AI$1708&lt;&gt;2))&gt;=0.5,1,0))</f>
        <v/>
      </c>
      <c r="AR1708" s="16">
        <f>'Ground truth'!$B$5</f>
        <v/>
      </c>
      <c r="AS1708" s="16">
        <f>'Ground truth'!$C$5</f>
        <v/>
      </c>
      <c r="AT1708" s="16">
        <f>'Ground truth'!$D$5</f>
        <v/>
      </c>
      <c r="AU1708" s="16">
        <f>'Ground truth'!$E$5</f>
        <v/>
      </c>
      <c r="AV1708" s="16">
        <f>'Ground truth'!$F$5</f>
        <v/>
      </c>
      <c r="AW1708" s="16">
        <f>'Ground truth'!$G$5</f>
        <v/>
      </c>
    </row>
    <row r="1709">
      <c r="A1709" s="3" t="inlineStr">
        <is>
          <t>Power Subsystem</t>
        </is>
      </c>
      <c r="B1709" s="8" t="n">
        <v>1</v>
      </c>
      <c r="C1709" s="8" t="n">
        <v>0</v>
      </c>
      <c r="D1709" s="8" t="n">
        <v>0</v>
      </c>
      <c r="E1709" s="8" t="n">
        <v>1</v>
      </c>
      <c r="F1709" s="8" t="n">
        <v>1</v>
      </c>
      <c r="G1709" s="8" t="n">
        <v>0</v>
      </c>
      <c r="I1709" s="8" t="n">
        <v>1</v>
      </c>
      <c r="J1709" s="8" t="n">
        <v>0</v>
      </c>
      <c r="K1709" s="8" t="n">
        <v>0</v>
      </c>
      <c r="L1709" s="8" t="n">
        <v>1</v>
      </c>
      <c r="M1709" s="8" t="n">
        <v>1</v>
      </c>
      <c r="N1709" s="8" t="n">
        <v>0</v>
      </c>
      <c r="P1709" s="8" t="n">
        <v>1</v>
      </c>
      <c r="Q1709" s="8" t="n">
        <v>0</v>
      </c>
      <c r="R1709" s="8" t="n">
        <v>0</v>
      </c>
      <c r="S1709" s="8" t="n">
        <v>1</v>
      </c>
      <c r="T1709" s="8" t="n">
        <v>1</v>
      </c>
      <c r="U1709" s="8" t="n">
        <v>0</v>
      </c>
      <c r="W1709" s="8" t="n">
        <v>1</v>
      </c>
      <c r="X1709" s="8" t="n">
        <v>0</v>
      </c>
      <c r="Y1709" s="8" t="n">
        <v>0</v>
      </c>
      <c r="Z1709" s="8" t="n">
        <v>1</v>
      </c>
      <c r="AA1709" s="8" t="n">
        <v>1</v>
      </c>
      <c r="AB1709" s="8" t="n">
        <v>0</v>
      </c>
      <c r="AD1709" s="8" t="n">
        <v>1</v>
      </c>
      <c r="AE1709" s="8" t="n">
        <v>0</v>
      </c>
      <c r="AF1709" s="8" t="n">
        <v>0</v>
      </c>
      <c r="AG1709" s="8" t="n">
        <v>1</v>
      </c>
      <c r="AH1709" s="8" t="n">
        <v>1</v>
      </c>
      <c r="AI1709" s="8" t="n">
        <v>0</v>
      </c>
      <c r="AK1709" s="8">
        <f>IF(($B$1709&lt;&gt;2)+($I$1709&lt;&gt;2)+($P$1709&lt;&gt;2)+($W$1709&lt;&gt;2)+($AD$1709&lt;&gt;2)=0,2,IF((($B$1709&lt;&gt;2)*$B$1709+($I$1709&lt;&gt;2)*$I$1709+($P$1709&lt;&gt;2)*$P$1709+($W$1709&lt;&gt;2)*$W$1709+($AD$1709&lt;&gt;2)*$AD$1709)/(($B$1709&lt;&gt;2)+($I$1709&lt;&gt;2)+($P$1709&lt;&gt;2)+($W$1709&lt;&gt;2)+($AD$1709&lt;&gt;2))&gt;=0.5,1,0))</f>
        <v/>
      </c>
      <c r="AL1709" s="8">
        <f>IF(($C$1709&lt;&gt;2)+($J$1709&lt;&gt;2)+($Q$1709&lt;&gt;2)+($X$1709&lt;&gt;2)+($AE$1709&lt;&gt;2)=0,2,IF((($C$1709&lt;&gt;2)*$C$1709+($J$1709&lt;&gt;2)*$J$1709+($Q$1709&lt;&gt;2)*$Q$1709+($X$1709&lt;&gt;2)*$X$1709+($AE$1709&lt;&gt;2)*$AE$1709)/(($C$1709&lt;&gt;2)+($J$1709&lt;&gt;2)+($Q$1709&lt;&gt;2)+($X$1709&lt;&gt;2)+($AE$1709&lt;&gt;2))&gt;=0.5,1,0))</f>
        <v/>
      </c>
      <c r="AM1709" s="8">
        <f>IF(($D$1709&lt;&gt;2)+($K$1709&lt;&gt;2)+($R$1709&lt;&gt;2)+($Y$1709&lt;&gt;2)+($AF$1709&lt;&gt;2)=0,2,IF((($D$1709&lt;&gt;2)*$D$1709+($K$1709&lt;&gt;2)*$K$1709+($R$1709&lt;&gt;2)*$R$1709+($Y$1709&lt;&gt;2)*$Y$1709+($AF$1709&lt;&gt;2)*$AF$1709)/(($D$1709&lt;&gt;2)+($K$1709&lt;&gt;2)+($R$1709&lt;&gt;2)+($Y$1709&lt;&gt;2)+($AF$1709&lt;&gt;2))&gt;=0.5,1,0))</f>
        <v/>
      </c>
      <c r="AN1709" s="8">
        <f>IF(($E$1709&lt;&gt;2)+($L$1709&lt;&gt;2)+($S$1709&lt;&gt;2)+($Z$1709&lt;&gt;2)+($AG$1709&lt;&gt;2)=0,2,IF((($E$1709&lt;&gt;2)*$E$1709+($L$1709&lt;&gt;2)*$L$1709+($S$1709&lt;&gt;2)*$S$1709+($Z$1709&lt;&gt;2)*$Z$1709+($AG$1709&lt;&gt;2)*$AG$1709)/(($E$1709&lt;&gt;2)+($L$1709&lt;&gt;2)+($S$1709&lt;&gt;2)+($Z$1709&lt;&gt;2)+($AG$1709&lt;&gt;2))&gt;=0.5,1,0))</f>
        <v/>
      </c>
      <c r="AO1709" s="8">
        <f>IF(($F$1709&lt;&gt;2)+($M$1709&lt;&gt;2)+($T$1709&lt;&gt;2)+($AA$1709&lt;&gt;2)+($AH$1709&lt;&gt;2)=0,2,IF((($F$1709&lt;&gt;2)*$F$1709+($M$1709&lt;&gt;2)*$M$1709+($T$1709&lt;&gt;2)*$T$1709+($AA$1709&lt;&gt;2)*$AA$1709+($AH$1709&lt;&gt;2)*$AH$1709)/(($F$1709&lt;&gt;2)+($M$1709&lt;&gt;2)+($T$1709&lt;&gt;2)+($AA$1709&lt;&gt;2)+($AH$1709&lt;&gt;2))&gt;=0.5,1,0))</f>
        <v/>
      </c>
      <c r="AP1709" s="8">
        <f>IF(($G$1709&lt;&gt;2)+($N$1709&lt;&gt;2)+($U$1709&lt;&gt;2)+($AB$1709&lt;&gt;2)+($AI$1709&lt;&gt;2)=0,2,IF((($G$1709&lt;&gt;2)*$G$1709+($N$1709&lt;&gt;2)*$N$1709+($U$1709&lt;&gt;2)*$U$1709+($AB$1709&lt;&gt;2)*$AB$1709+($AI$1709&lt;&gt;2)*$AI$1709)/(($G$1709&lt;&gt;2)+($N$1709&lt;&gt;2)+($U$1709&lt;&gt;2)+($AB$1709&lt;&gt;2)+($AI$1709&lt;&gt;2))&gt;=0.5,1,0))</f>
        <v/>
      </c>
      <c r="AR1709" s="16">
        <f>'Ground truth'!$B$6</f>
        <v/>
      </c>
      <c r="AS1709" s="16">
        <f>'Ground truth'!$C$6</f>
        <v/>
      </c>
      <c r="AT1709" s="16">
        <f>'Ground truth'!$D$6</f>
        <v/>
      </c>
      <c r="AU1709" s="16">
        <f>'Ground truth'!$E$6</f>
        <v/>
      </c>
      <c r="AV1709" s="16">
        <f>'Ground truth'!$F$6</f>
        <v/>
      </c>
      <c r="AW1709" s="16">
        <f>'Ground truth'!$G$6</f>
        <v/>
      </c>
    </row>
    <row r="1710">
      <c r="A1710" s="3" t="inlineStr">
        <is>
          <t>Reaction Wheel</t>
        </is>
      </c>
      <c r="B1710" s="8" t="n">
        <v>1</v>
      </c>
      <c r="C1710" s="8" t="n">
        <v>1</v>
      </c>
      <c r="D1710" s="8" t="n">
        <v>1</v>
      </c>
      <c r="E1710" s="8" t="n">
        <v>1</v>
      </c>
      <c r="F1710" s="8" t="n">
        <v>1</v>
      </c>
      <c r="G1710" s="8" t="n">
        <v>1</v>
      </c>
      <c r="I1710" s="8" t="n">
        <v>1</v>
      </c>
      <c r="J1710" s="8" t="n">
        <v>1</v>
      </c>
      <c r="K1710" s="8" t="n">
        <v>1</v>
      </c>
      <c r="L1710" s="8" t="n">
        <v>1</v>
      </c>
      <c r="M1710" s="8" t="n">
        <v>1</v>
      </c>
      <c r="N1710" s="8" t="n">
        <v>1</v>
      </c>
      <c r="P1710" s="8" t="n">
        <v>1</v>
      </c>
      <c r="Q1710" s="8" t="n">
        <v>1</v>
      </c>
      <c r="R1710" s="8" t="n">
        <v>1</v>
      </c>
      <c r="S1710" s="8" t="n">
        <v>1</v>
      </c>
      <c r="T1710" s="8" t="n">
        <v>1</v>
      </c>
      <c r="U1710" s="8" t="n">
        <v>1</v>
      </c>
      <c r="W1710" s="8" t="n">
        <v>1</v>
      </c>
      <c r="X1710" s="8" t="n">
        <v>1</v>
      </c>
      <c r="Y1710" s="8" t="n">
        <v>1</v>
      </c>
      <c r="Z1710" s="8" t="n">
        <v>1</v>
      </c>
      <c r="AA1710" s="8" t="n">
        <v>1</v>
      </c>
      <c r="AB1710" s="8" t="n">
        <v>1</v>
      </c>
      <c r="AD1710" s="8" t="n">
        <v>1</v>
      </c>
      <c r="AE1710" s="8" t="n">
        <v>1</v>
      </c>
      <c r="AF1710" s="8" t="n">
        <v>1</v>
      </c>
      <c r="AG1710" s="8" t="n">
        <v>1</v>
      </c>
      <c r="AH1710" s="8" t="n">
        <v>1</v>
      </c>
      <c r="AI1710" s="8" t="n">
        <v>1</v>
      </c>
      <c r="AK1710" s="8">
        <f>IF(($B$1710&lt;&gt;2)+($I$1710&lt;&gt;2)+($P$1710&lt;&gt;2)+($W$1710&lt;&gt;2)+($AD$1710&lt;&gt;2)=0,2,IF((($B$1710&lt;&gt;2)*$B$1710+($I$1710&lt;&gt;2)*$I$1710+($P$1710&lt;&gt;2)*$P$1710+($W$1710&lt;&gt;2)*$W$1710+($AD$1710&lt;&gt;2)*$AD$1710)/(($B$1710&lt;&gt;2)+($I$1710&lt;&gt;2)+($P$1710&lt;&gt;2)+($W$1710&lt;&gt;2)+($AD$1710&lt;&gt;2))&gt;=0.5,1,0))</f>
        <v/>
      </c>
      <c r="AL1710" s="8">
        <f>IF(($C$1710&lt;&gt;2)+($J$1710&lt;&gt;2)+($Q$1710&lt;&gt;2)+($X$1710&lt;&gt;2)+($AE$1710&lt;&gt;2)=0,2,IF((($C$1710&lt;&gt;2)*$C$1710+($J$1710&lt;&gt;2)*$J$1710+($Q$1710&lt;&gt;2)*$Q$1710+($X$1710&lt;&gt;2)*$X$1710+($AE$1710&lt;&gt;2)*$AE$1710)/(($C$1710&lt;&gt;2)+($J$1710&lt;&gt;2)+($Q$1710&lt;&gt;2)+($X$1710&lt;&gt;2)+($AE$1710&lt;&gt;2))&gt;=0.5,1,0))</f>
        <v/>
      </c>
      <c r="AM1710" s="8">
        <f>IF(($D$1710&lt;&gt;2)+($K$1710&lt;&gt;2)+($R$1710&lt;&gt;2)+($Y$1710&lt;&gt;2)+($AF$1710&lt;&gt;2)=0,2,IF((($D$1710&lt;&gt;2)*$D$1710+($K$1710&lt;&gt;2)*$K$1710+($R$1710&lt;&gt;2)*$R$1710+($Y$1710&lt;&gt;2)*$Y$1710+($AF$1710&lt;&gt;2)*$AF$1710)/(($D$1710&lt;&gt;2)+($K$1710&lt;&gt;2)+($R$1710&lt;&gt;2)+($Y$1710&lt;&gt;2)+($AF$1710&lt;&gt;2))&gt;=0.5,1,0))</f>
        <v/>
      </c>
      <c r="AN1710" s="8">
        <f>IF(($E$1710&lt;&gt;2)+($L$1710&lt;&gt;2)+($S$1710&lt;&gt;2)+($Z$1710&lt;&gt;2)+($AG$1710&lt;&gt;2)=0,2,IF((($E$1710&lt;&gt;2)*$E$1710+($L$1710&lt;&gt;2)*$L$1710+($S$1710&lt;&gt;2)*$S$1710+($Z$1710&lt;&gt;2)*$Z$1710+($AG$1710&lt;&gt;2)*$AG$1710)/(($E$1710&lt;&gt;2)+($L$1710&lt;&gt;2)+($S$1710&lt;&gt;2)+($Z$1710&lt;&gt;2)+($AG$1710&lt;&gt;2))&gt;=0.5,1,0))</f>
        <v/>
      </c>
      <c r="AO1710" s="8">
        <f>IF(($F$1710&lt;&gt;2)+($M$1710&lt;&gt;2)+($T$1710&lt;&gt;2)+($AA$1710&lt;&gt;2)+($AH$1710&lt;&gt;2)=0,2,IF((($F$1710&lt;&gt;2)*$F$1710+($M$1710&lt;&gt;2)*$M$1710+($T$1710&lt;&gt;2)*$T$1710+($AA$1710&lt;&gt;2)*$AA$1710+($AH$1710&lt;&gt;2)*$AH$1710)/(($F$1710&lt;&gt;2)+($M$1710&lt;&gt;2)+($T$1710&lt;&gt;2)+($AA$1710&lt;&gt;2)+($AH$1710&lt;&gt;2))&gt;=0.5,1,0))</f>
        <v/>
      </c>
      <c r="AP1710" s="8">
        <f>IF(($G$1710&lt;&gt;2)+($N$1710&lt;&gt;2)+($U$1710&lt;&gt;2)+($AB$1710&lt;&gt;2)+($AI$1710&lt;&gt;2)=0,2,IF((($G$1710&lt;&gt;2)*$G$1710+($N$1710&lt;&gt;2)*$N$1710+($U$1710&lt;&gt;2)*$U$1710+($AB$1710&lt;&gt;2)*$AB$1710+($AI$1710&lt;&gt;2)*$AI$1710)/(($G$1710&lt;&gt;2)+($N$1710&lt;&gt;2)+($U$1710&lt;&gt;2)+($AB$1710&lt;&gt;2)+($AI$1710&lt;&gt;2))&gt;=0.5,1,0))</f>
        <v/>
      </c>
      <c r="AR1710" s="16">
        <f>'Ground truth'!$B$7</f>
        <v/>
      </c>
      <c r="AS1710" s="16">
        <f>'Ground truth'!$C$7</f>
        <v/>
      </c>
      <c r="AT1710" s="16">
        <f>'Ground truth'!$D$7</f>
        <v/>
      </c>
      <c r="AU1710" s="16">
        <f>'Ground truth'!$E$7</f>
        <v/>
      </c>
      <c r="AV1710" s="16">
        <f>'Ground truth'!$F$7</f>
        <v/>
      </c>
      <c r="AW1710" s="16">
        <f>'Ground truth'!$G$7</f>
        <v/>
      </c>
    </row>
    <row r="1711">
      <c r="A1711" s="3" t="inlineStr">
        <is>
          <t>GNC Software</t>
        </is>
      </c>
      <c r="B1711" s="8" t="n">
        <v>1</v>
      </c>
      <c r="C1711" s="8" t="n">
        <v>1</v>
      </c>
      <c r="D1711" s="8" t="n">
        <v>0</v>
      </c>
      <c r="E1711" s="8" t="n">
        <v>0</v>
      </c>
      <c r="F1711" s="8" t="n">
        <v>1</v>
      </c>
      <c r="G1711" s="8" t="n">
        <v>1</v>
      </c>
      <c r="I1711" s="8" t="n">
        <v>1</v>
      </c>
      <c r="J1711" s="8" t="n">
        <v>1</v>
      </c>
      <c r="K1711" s="8" t="n">
        <v>0</v>
      </c>
      <c r="L1711" s="8" t="n">
        <v>0</v>
      </c>
      <c r="M1711" s="8" t="n">
        <v>1</v>
      </c>
      <c r="N1711" s="8" t="n">
        <v>1</v>
      </c>
      <c r="P1711" s="8" t="n">
        <v>1</v>
      </c>
      <c r="Q1711" s="8" t="n">
        <v>1</v>
      </c>
      <c r="R1711" s="8" t="n">
        <v>0</v>
      </c>
      <c r="S1711" s="8" t="n">
        <v>0</v>
      </c>
      <c r="T1711" s="8" t="n">
        <v>1</v>
      </c>
      <c r="U1711" s="8" t="n">
        <v>1</v>
      </c>
      <c r="W1711" s="8" t="n">
        <v>1</v>
      </c>
      <c r="X1711" s="8" t="n">
        <v>1</v>
      </c>
      <c r="Y1711" s="8" t="n">
        <v>0</v>
      </c>
      <c r="Z1711" s="8" t="n">
        <v>0</v>
      </c>
      <c r="AA1711" s="8" t="n">
        <v>1</v>
      </c>
      <c r="AB1711" s="8" t="n">
        <v>1</v>
      </c>
      <c r="AD1711" s="8" t="n">
        <v>1</v>
      </c>
      <c r="AE1711" s="8" t="n">
        <v>1</v>
      </c>
      <c r="AF1711" s="8" t="n">
        <v>0</v>
      </c>
      <c r="AG1711" s="8" t="n">
        <v>0</v>
      </c>
      <c r="AH1711" s="8" t="n">
        <v>1</v>
      </c>
      <c r="AI1711" s="8" t="n">
        <v>1</v>
      </c>
      <c r="AK1711" s="8">
        <f>IF(($B$1711&lt;&gt;2)+($I$1711&lt;&gt;2)+($P$1711&lt;&gt;2)+($W$1711&lt;&gt;2)+($AD$1711&lt;&gt;2)=0,2,IF((($B$1711&lt;&gt;2)*$B$1711+($I$1711&lt;&gt;2)*$I$1711+($P$1711&lt;&gt;2)*$P$1711+($W$1711&lt;&gt;2)*$W$1711+($AD$1711&lt;&gt;2)*$AD$1711)/(($B$1711&lt;&gt;2)+($I$1711&lt;&gt;2)+($P$1711&lt;&gt;2)+($W$1711&lt;&gt;2)+($AD$1711&lt;&gt;2))&gt;=0.5,1,0))</f>
        <v/>
      </c>
      <c r="AL1711" s="8">
        <f>IF(($C$1711&lt;&gt;2)+($J$1711&lt;&gt;2)+($Q$1711&lt;&gt;2)+($X$1711&lt;&gt;2)+($AE$1711&lt;&gt;2)=0,2,IF((($C$1711&lt;&gt;2)*$C$1711+($J$1711&lt;&gt;2)*$J$1711+($Q$1711&lt;&gt;2)*$Q$1711+($X$1711&lt;&gt;2)*$X$1711+($AE$1711&lt;&gt;2)*$AE$1711)/(($C$1711&lt;&gt;2)+($J$1711&lt;&gt;2)+($Q$1711&lt;&gt;2)+($X$1711&lt;&gt;2)+($AE$1711&lt;&gt;2))&gt;=0.5,1,0))</f>
        <v/>
      </c>
      <c r="AM1711" s="8">
        <f>IF(($D$1711&lt;&gt;2)+($K$1711&lt;&gt;2)+($R$1711&lt;&gt;2)+($Y$1711&lt;&gt;2)+($AF$1711&lt;&gt;2)=0,2,IF((($D$1711&lt;&gt;2)*$D$1711+($K$1711&lt;&gt;2)*$K$1711+($R$1711&lt;&gt;2)*$R$1711+($Y$1711&lt;&gt;2)*$Y$1711+($AF$1711&lt;&gt;2)*$AF$1711)/(($D$1711&lt;&gt;2)+($K$1711&lt;&gt;2)+($R$1711&lt;&gt;2)+($Y$1711&lt;&gt;2)+($AF$1711&lt;&gt;2))&gt;=0.5,1,0))</f>
        <v/>
      </c>
      <c r="AN1711" s="8">
        <f>IF(($E$1711&lt;&gt;2)+($L$1711&lt;&gt;2)+($S$1711&lt;&gt;2)+($Z$1711&lt;&gt;2)+($AG$1711&lt;&gt;2)=0,2,IF((($E$1711&lt;&gt;2)*$E$1711+($L$1711&lt;&gt;2)*$L$1711+($S$1711&lt;&gt;2)*$S$1711+($Z$1711&lt;&gt;2)*$Z$1711+($AG$1711&lt;&gt;2)*$AG$1711)/(($E$1711&lt;&gt;2)+($L$1711&lt;&gt;2)+($S$1711&lt;&gt;2)+($Z$1711&lt;&gt;2)+($AG$1711&lt;&gt;2))&gt;=0.5,1,0))</f>
        <v/>
      </c>
      <c r="AO1711" s="8">
        <f>IF(($F$1711&lt;&gt;2)+($M$1711&lt;&gt;2)+($T$1711&lt;&gt;2)+($AA$1711&lt;&gt;2)+($AH$1711&lt;&gt;2)=0,2,IF((($F$1711&lt;&gt;2)*$F$1711+($M$1711&lt;&gt;2)*$M$1711+($T$1711&lt;&gt;2)*$T$1711+($AA$1711&lt;&gt;2)*$AA$1711+($AH$1711&lt;&gt;2)*$AH$1711)/(($F$1711&lt;&gt;2)+($M$1711&lt;&gt;2)+($T$1711&lt;&gt;2)+($AA$1711&lt;&gt;2)+($AH$1711&lt;&gt;2))&gt;=0.5,1,0))</f>
        <v/>
      </c>
      <c r="AP1711" s="8">
        <f>IF(($G$1711&lt;&gt;2)+($N$1711&lt;&gt;2)+($U$1711&lt;&gt;2)+($AB$1711&lt;&gt;2)+($AI$1711&lt;&gt;2)=0,2,IF((($G$1711&lt;&gt;2)*$G$1711+($N$1711&lt;&gt;2)*$N$1711+($U$1711&lt;&gt;2)*$U$1711+($AB$1711&lt;&gt;2)*$AB$1711+($AI$1711&lt;&gt;2)*$AI$1711)/(($G$1711&lt;&gt;2)+($N$1711&lt;&gt;2)+($U$1711&lt;&gt;2)+($AB$1711&lt;&gt;2)+($AI$1711&lt;&gt;2))&gt;=0.5,1,0))</f>
        <v/>
      </c>
      <c r="AR1711" s="16">
        <f>'Ground truth'!$B$8</f>
        <v/>
      </c>
      <c r="AS1711" s="16">
        <f>'Ground truth'!$C$8</f>
        <v/>
      </c>
      <c r="AT1711" s="16">
        <f>'Ground truth'!$D$8</f>
        <v/>
      </c>
      <c r="AU1711" s="16">
        <f>'Ground truth'!$E$8</f>
        <v/>
      </c>
      <c r="AV1711" s="16">
        <f>'Ground truth'!$F$8</f>
        <v/>
      </c>
      <c r="AW1711" s="16">
        <f>'Ground truth'!$G$8</f>
        <v/>
      </c>
    </row>
    <row r="1713">
      <c r="A1713" s="17" t="inlineStr">
        <is>
          <t>metrics — confident-only (unsure excluded from denominators)</t>
        </is>
      </c>
      <c r="B1713" s="10" t="inlineStr">
        <is>
          <t>run 1</t>
        </is>
      </c>
      <c r="C1713" s="10" t="inlineStr">
        <is>
          <t>run 2</t>
        </is>
      </c>
      <c r="D1713" s="10" t="inlineStr">
        <is>
          <t>run 3</t>
        </is>
      </c>
      <c r="E1713" s="10" t="inlineStr">
        <is>
          <t>run 4</t>
        </is>
      </c>
      <c r="F1713" s="10" t="inlineStr">
        <is>
          <t>run 5</t>
        </is>
      </c>
      <c r="G1713" s="10" t="inlineStr">
        <is>
          <t>avg-matrix</t>
        </is>
      </c>
      <c r="H1713" s="10" t="inlineStr">
        <is>
          <t>mean</t>
        </is>
      </c>
      <c r="I1713" s="10" t="inlineStr">
        <is>
          <t>std (pop.)</t>
        </is>
      </c>
      <c r="J1713" s="17" t="inlineStr">
        <is>
          <t>notes</t>
        </is>
      </c>
    </row>
    <row r="1714">
      <c r="A1714" s="7" t="inlineStr">
        <is>
          <t>TP</t>
        </is>
      </c>
      <c r="B1714" s="7">
        <f>SUMPRODUCT(($B$1706:$G$1711=1)*('Ground truth'!$B$3:$G$8=1))</f>
        <v/>
      </c>
      <c r="C1714" s="7">
        <f>SUMPRODUCT(($I$1706:$N$1711=1)*('Ground truth'!$B$3:$G$8=1))</f>
        <v/>
      </c>
      <c r="D1714" s="7">
        <f>SUMPRODUCT(($P$1706:$U$1711=1)*('Ground truth'!$B$3:$G$8=1))</f>
        <v/>
      </c>
      <c r="E1714" s="7">
        <f>SUMPRODUCT(($W$1706:$AB$1711=1)*('Ground truth'!$B$3:$G$8=1))</f>
        <v/>
      </c>
      <c r="F1714" s="7">
        <f>SUMPRODUCT(($AD$1706:$AI$1711=1)*('Ground truth'!$B$3:$G$8=1))</f>
        <v/>
      </c>
      <c r="G1714" s="7">
        <f>SUMPRODUCT(($AK$1706:$AP$1711=1)*('Ground truth'!$B$3:$G$8=1))</f>
        <v/>
      </c>
      <c r="H1714" s="12">
        <f>AVERAGE($B$1714:$F$1714)</f>
        <v/>
      </c>
      <c r="I1714" s="12">
        <f>STDEV.P($B$1714:$F$1714)</f>
        <v/>
      </c>
    </row>
    <row r="1715">
      <c r="A1715" s="7" t="inlineStr">
        <is>
          <t>TN</t>
        </is>
      </c>
      <c r="B1715" s="7">
        <f>SUMPRODUCT(($B$1706:$G$1711=0)*('Ground truth'!$B$3:$G$8=0))</f>
        <v/>
      </c>
      <c r="C1715" s="7">
        <f>SUMPRODUCT(($I$1706:$N$1711=0)*('Ground truth'!$B$3:$G$8=0))</f>
        <v/>
      </c>
      <c r="D1715" s="7">
        <f>SUMPRODUCT(($P$1706:$U$1711=0)*('Ground truth'!$B$3:$G$8=0))</f>
        <v/>
      </c>
      <c r="E1715" s="7">
        <f>SUMPRODUCT(($W$1706:$AB$1711=0)*('Ground truth'!$B$3:$G$8=0))</f>
        <v/>
      </c>
      <c r="F1715" s="7">
        <f>SUMPRODUCT(($AD$1706:$AI$1711=0)*('Ground truth'!$B$3:$G$8=0))</f>
        <v/>
      </c>
      <c r="G1715" s="7">
        <f>SUMPRODUCT(($AK$1706:$AP$1711=0)*('Ground truth'!$B$3:$G$8=0))</f>
        <v/>
      </c>
      <c r="H1715" s="12">
        <f>AVERAGE($B$1715:$F$1715)</f>
        <v/>
      </c>
      <c r="I1715" s="12">
        <f>STDEV.P($B$1715:$F$1715)</f>
        <v/>
      </c>
    </row>
    <row r="1716">
      <c r="A1716" s="7" t="inlineStr">
        <is>
          <t>FP</t>
        </is>
      </c>
      <c r="B1716" s="7">
        <f>SUMPRODUCT(($B$1706:$G$1711=1)*('Ground truth'!$B$3:$G$8=0))</f>
        <v/>
      </c>
      <c r="C1716" s="7">
        <f>SUMPRODUCT(($I$1706:$N$1711=1)*('Ground truth'!$B$3:$G$8=0))</f>
        <v/>
      </c>
      <c r="D1716" s="7">
        <f>SUMPRODUCT(($P$1706:$U$1711=1)*('Ground truth'!$B$3:$G$8=0))</f>
        <v/>
      </c>
      <c r="E1716" s="7">
        <f>SUMPRODUCT(($W$1706:$AB$1711=1)*('Ground truth'!$B$3:$G$8=0))</f>
        <v/>
      </c>
      <c r="F1716" s="7">
        <f>SUMPRODUCT(($AD$1706:$AI$1711=1)*('Ground truth'!$B$3:$G$8=0))</f>
        <v/>
      </c>
      <c r="G1716" s="7">
        <f>SUMPRODUCT(($AK$1706:$AP$1711=1)*('Ground truth'!$B$3:$G$8=0))</f>
        <v/>
      </c>
      <c r="H1716" s="12">
        <f>AVERAGE($B$1716:$F$1716)</f>
        <v/>
      </c>
      <c r="I1716" s="12">
        <f>STDEV.P($B$1716:$F$1716)</f>
        <v/>
      </c>
    </row>
    <row r="1717">
      <c r="A1717" s="7" t="inlineStr">
        <is>
          <t>FN</t>
        </is>
      </c>
      <c r="B1717" s="7">
        <f>SUMPRODUCT(($B$1706:$G$1711=0)*('Ground truth'!$B$3:$G$8=1))</f>
        <v/>
      </c>
      <c r="C1717" s="7">
        <f>SUMPRODUCT(($I$1706:$N$1711=0)*('Ground truth'!$B$3:$G$8=1))</f>
        <v/>
      </c>
      <c r="D1717" s="7">
        <f>SUMPRODUCT(($P$1706:$U$1711=0)*('Ground truth'!$B$3:$G$8=1))</f>
        <v/>
      </c>
      <c r="E1717" s="7">
        <f>SUMPRODUCT(($W$1706:$AB$1711=0)*('Ground truth'!$B$3:$G$8=1))</f>
        <v/>
      </c>
      <c r="F1717" s="7">
        <f>SUMPRODUCT(($AD$1706:$AI$1711=0)*('Ground truth'!$B$3:$G$8=1))</f>
        <v/>
      </c>
      <c r="G1717" s="7">
        <f>SUMPRODUCT(($AK$1706:$AP$1711=0)*('Ground truth'!$B$3:$G$8=1))</f>
        <v/>
      </c>
      <c r="H1717" s="12">
        <f>AVERAGE($B$1717:$F$1717)</f>
        <v/>
      </c>
      <c r="I1717" s="12">
        <f>STDEV.P($B$1717:$F$1717)</f>
        <v/>
      </c>
    </row>
    <row r="1718">
      <c r="A1718" s="4" t="inlineStr">
        <is>
          <t>Precision</t>
        </is>
      </c>
      <c r="B1718" s="12">
        <f>IFERROR($B$1714/($B$1714+$B$1716),0)</f>
        <v/>
      </c>
      <c r="C1718" s="12">
        <f>IFERROR($C$1714/($C$1714+$C$1716),0)</f>
        <v/>
      </c>
      <c r="D1718" s="12">
        <f>IFERROR($D$1714/($D$1714+$D$1716),0)</f>
        <v/>
      </c>
      <c r="E1718" s="12">
        <f>IFERROR($E$1714/($E$1714+$E$1716),0)</f>
        <v/>
      </c>
      <c r="F1718" s="12">
        <f>IFERROR($F$1714/($F$1714+$F$1716),0)</f>
        <v/>
      </c>
      <c r="G1718" s="12">
        <f>IFERROR($G$1714/($G$1714+$G$1716),0)</f>
        <v/>
      </c>
      <c r="H1718" s="18">
        <f>AVERAGE($B$1718:$F$1718)</f>
        <v/>
      </c>
      <c r="I1718" s="18">
        <f>STDEV.P($B$1718:$F$1718)</f>
        <v/>
      </c>
    </row>
    <row r="1719">
      <c r="A1719" s="4" t="inlineStr">
        <is>
          <t>Recall</t>
        </is>
      </c>
      <c r="B1719" s="12">
        <f>IFERROR($B$1714/($B$1714+$B$1717),0)</f>
        <v/>
      </c>
      <c r="C1719" s="12">
        <f>IFERROR($C$1714/($C$1714+$C$1717),0)</f>
        <v/>
      </c>
      <c r="D1719" s="12">
        <f>IFERROR($D$1714/($D$1714+$D$1717),0)</f>
        <v/>
      </c>
      <c r="E1719" s="12">
        <f>IFERROR($E$1714/($E$1714+$E$1717),0)</f>
        <v/>
      </c>
      <c r="F1719" s="12">
        <f>IFERROR($F$1714/($F$1714+$F$1717),0)</f>
        <v/>
      </c>
      <c r="G1719" s="12">
        <f>IFERROR($G$1714/($G$1714+$G$1717),0)</f>
        <v/>
      </c>
      <c r="H1719" s="18">
        <f>AVERAGE($B$1719:$F$1719)</f>
        <v/>
      </c>
      <c r="I1719" s="18">
        <f>STDEV.P($B$1719:$F$1719)</f>
        <v/>
      </c>
    </row>
    <row r="1720">
      <c r="A1720" s="4" t="inlineStr">
        <is>
          <t>F1</t>
        </is>
      </c>
      <c r="B1720" s="12">
        <f>IFERROR(2*$B$1718*$B$1719/($B$1718+$B$1719),0)</f>
        <v/>
      </c>
      <c r="C1720" s="12">
        <f>IFERROR(2*$C$1718*$C$1719/($C$1718+$C$1719),0)</f>
        <v/>
      </c>
      <c r="D1720" s="12">
        <f>IFERROR(2*$D$1718*$D$1719/($D$1718+$D$1719),0)</f>
        <v/>
      </c>
      <c r="E1720" s="12">
        <f>IFERROR(2*$E$1718*$E$1719/($E$1718+$E$1719),0)</f>
        <v/>
      </c>
      <c r="F1720" s="12">
        <f>IFERROR(2*$F$1718*$F$1719/($F$1718+$F$1719),0)</f>
        <v/>
      </c>
      <c r="G1720" s="12">
        <f>IFERROR(2*$G$1718*$G$1719/($G$1718+$G$1719),0)</f>
        <v/>
      </c>
      <c r="H1720" s="18">
        <f>AVERAGE($B$1720:$F$1720)</f>
        <v/>
      </c>
      <c r="I1720" s="18">
        <f>STDEV.P($B$1720:$F$1720)</f>
        <v/>
      </c>
    </row>
    <row r="1721">
      <c r="A1721" s="4" t="inlineStr">
        <is>
          <t>Accuracy</t>
        </is>
      </c>
      <c r="B1721" s="12">
        <f>IFERROR(($B$1714+$B$1715)/($B$1714+$B$1715+$B$1716+$B$1717),0)</f>
        <v/>
      </c>
      <c r="C1721" s="12">
        <f>IFERROR(($C$1714+$C$1715)/($C$1714+$C$1715+$C$1716+$C$1717),0)</f>
        <v/>
      </c>
      <c r="D1721" s="12">
        <f>IFERROR(($D$1714+$D$1715)/($D$1714+$D$1715+$D$1716+$D$1717),0)</f>
        <v/>
      </c>
      <c r="E1721" s="12">
        <f>IFERROR(($E$1714+$E$1715)/($E$1714+$E$1715+$E$1716+$E$1717),0)</f>
        <v/>
      </c>
      <c r="F1721" s="12">
        <f>IFERROR(($F$1714+$F$1715)/($F$1714+$F$1715+$F$1716+$F$1717),0)</f>
        <v/>
      </c>
      <c r="G1721" s="12">
        <f>IFERROR(($G$1714+$G$1715)/($G$1714+$G$1715+$G$1716+$G$1717),0)</f>
        <v/>
      </c>
      <c r="H1721" s="18">
        <f>AVERAGE($B$1721:$F$1721)</f>
        <v/>
      </c>
      <c r="I1721" s="18">
        <f>STDEV.P($B$1721:$F$1721)</f>
        <v/>
      </c>
    </row>
    <row r="1722">
      <c r="A1722" s="4" t="inlineStr">
        <is>
          <t>Edit distance</t>
        </is>
      </c>
      <c r="B1722" s="12">
        <f>SUMPRODUCT(ABS('Ground truth'!$B$3:$G$8-$B$1706:$G$1711))</f>
        <v/>
      </c>
      <c r="C1722" s="12">
        <f>SUMPRODUCT(ABS('Ground truth'!$B$3:$G$8-$I$1706:$N$1711))</f>
        <v/>
      </c>
      <c r="D1722" s="12">
        <f>SUMPRODUCT(ABS('Ground truth'!$B$3:$G$8-$P$1706:$U$1711))</f>
        <v/>
      </c>
      <c r="E1722" s="12">
        <f>SUMPRODUCT(ABS('Ground truth'!$B$3:$G$8-$W$1706:$AB$1711))</f>
        <v/>
      </c>
      <c r="F1722" s="12">
        <f>SUMPRODUCT(ABS('Ground truth'!$B$3:$G$8-$AD$1706:$AI$1711))</f>
        <v/>
      </c>
      <c r="G1722" s="12">
        <f>SUMPRODUCT(ABS('Ground truth'!$B$3:$G$8-$AK$1706:$AP$1711))</f>
        <v/>
      </c>
      <c r="H1722" s="18">
        <f>AVERAGE($B$1722:$F$1722)</f>
        <v/>
      </c>
      <c r="I1722" s="18">
        <f>STDEV.P($B$1722:$F$1722)</f>
        <v/>
      </c>
    </row>
    <row r="1723">
      <c r="A1723" s="4" t="inlineStr">
        <is>
          <t>Spectral distance</t>
        </is>
      </c>
      <c r="B1723" s="12">
        <f>SQRT(SUMPRODUCT(('Ground truth'!$J$3:$J$8-$B$1733:$B$1738)^2))</f>
        <v/>
      </c>
      <c r="C1723" s="12">
        <f>SQRT(SUMPRODUCT(('Ground truth'!$J$3:$J$8-$C$1733:$C$1738)^2))</f>
        <v/>
      </c>
      <c r="D1723" s="12">
        <f>SQRT(SUMPRODUCT(('Ground truth'!$J$3:$J$8-$D$1733:$D$1738)^2))</f>
        <v/>
      </c>
      <c r="E1723" s="12">
        <f>SQRT(SUMPRODUCT(('Ground truth'!$J$3:$J$8-$E$1733:$E$1738)^2))</f>
        <v/>
      </c>
      <c r="F1723" s="12">
        <f>SQRT(SUMPRODUCT(('Ground truth'!$J$3:$J$8-$F$1733:$F$1738)^2))</f>
        <v/>
      </c>
      <c r="G1723" s="12">
        <f>SQRT(SUMPRODUCT(('Ground truth'!$J$3:$J$8-$G$1733:$G$1738)^2))</f>
        <v/>
      </c>
      <c r="H1723" s="18">
        <f>AVERAGE($B$1723:$F$1723)</f>
        <v/>
      </c>
      <c r="I1723" s="18">
        <f>STDEV.P($B$1723:$F$1723)</f>
        <v/>
      </c>
    </row>
    <row r="1724">
      <c r="A1724" s="4" t="inlineStr">
        <is>
          <t>Unsure cells</t>
        </is>
      </c>
      <c r="B1724" s="7">
        <f>COUNTIF($B$1706:$G$1711,2)</f>
        <v/>
      </c>
      <c r="C1724" s="7">
        <f>COUNTIF($I$1706:$N$1711,2)</f>
        <v/>
      </c>
      <c r="D1724" s="7">
        <f>COUNTIF($P$1706:$U$1711,2)</f>
        <v/>
      </c>
      <c r="E1724" s="7">
        <f>COUNTIF($W$1706:$AB$1711,2)</f>
        <v/>
      </c>
      <c r="F1724" s="7">
        <f>COUNTIF($AD$1706:$AI$1711,2)</f>
        <v/>
      </c>
      <c r="G1724" s="7">
        <f>COUNTIF($AK$1706:$AP$1711,2)</f>
        <v/>
      </c>
      <c r="H1724" s="12">
        <f>AVERAGE($B$1724:$F$1724)</f>
        <v/>
      </c>
      <c r="I1724" s="12">
        <f>STDEV.P($B$1724:$F$1724)</f>
        <v/>
      </c>
    </row>
    <row r="1725">
      <c r="A1725" s="3" t="inlineStr">
        <is>
          <t>eigenvalues (real part, numpy order; pasted)</t>
        </is>
      </c>
    </row>
    <row r="1726">
      <c r="A1726" s="3" t="inlineStr">
        <is>
          <t xml:space="preserve">  λ1</t>
        </is>
      </c>
      <c r="B1726" s="19" t="n">
        <v>4.895106515927526</v>
      </c>
      <c r="C1726" s="19" t="n">
        <v>4.895106515927526</v>
      </c>
      <c r="D1726" s="19" t="n">
        <v>4.895106515927526</v>
      </c>
      <c r="E1726" s="19" t="n">
        <v>4.895106515927526</v>
      </c>
      <c r="F1726" s="19" t="n">
        <v>4.895106515927526</v>
      </c>
      <c r="G1726" s="19" t="n">
        <v>4.895106515927526</v>
      </c>
    </row>
    <row r="1727">
      <c r="A1727" s="3" t="inlineStr">
        <is>
          <t xml:space="preserve">  λ2</t>
        </is>
      </c>
      <c r="B1727" s="19" t="n">
        <v>-1.000000000000001</v>
      </c>
      <c r="C1727" s="19" t="n">
        <v>-1.000000000000001</v>
      </c>
      <c r="D1727" s="19" t="n">
        <v>-1.000000000000001</v>
      </c>
      <c r="E1727" s="19" t="n">
        <v>-1.000000000000001</v>
      </c>
      <c r="F1727" s="19" t="n">
        <v>-1.000000000000001</v>
      </c>
      <c r="G1727" s="19" t="n">
        <v>-1.000000000000001</v>
      </c>
    </row>
    <row r="1728">
      <c r="A1728" s="3" t="inlineStr">
        <is>
          <t xml:space="preserve">  λ3</t>
        </is>
      </c>
      <c r="B1728" s="19" t="n">
        <v>-4.044883223969432e-16</v>
      </c>
      <c r="C1728" s="19" t="n">
        <v>-4.044883223969432e-16</v>
      </c>
      <c r="D1728" s="19" t="n">
        <v>-4.044883223969432e-16</v>
      </c>
      <c r="E1728" s="19" t="n">
        <v>-4.044883223969432e-16</v>
      </c>
      <c r="F1728" s="19" t="n">
        <v>-4.044883223969432e-16</v>
      </c>
      <c r="G1728" s="19" t="n">
        <v>-4.044883223969432e-16</v>
      </c>
    </row>
    <row r="1729">
      <c r="A1729" s="3" t="inlineStr">
        <is>
          <t xml:space="preserve">  λ4</t>
        </is>
      </c>
      <c r="B1729" s="19" t="n">
        <v>-0.292401585224621</v>
      </c>
      <c r="C1729" s="19" t="n">
        <v>-0.292401585224621</v>
      </c>
      <c r="D1729" s="19" t="n">
        <v>-0.292401585224621</v>
      </c>
      <c r="E1729" s="19" t="n">
        <v>-0.292401585224621</v>
      </c>
      <c r="F1729" s="19" t="n">
        <v>-0.292401585224621</v>
      </c>
      <c r="G1729" s="19" t="n">
        <v>-0.292401585224621</v>
      </c>
    </row>
    <row r="1730">
      <c r="A1730" s="3" t="inlineStr">
        <is>
          <t xml:space="preserve">  λ5</t>
        </is>
      </c>
      <c r="B1730" s="19" t="n">
        <v>1.39729506929709</v>
      </c>
      <c r="C1730" s="19" t="n">
        <v>1.39729506929709</v>
      </c>
      <c r="D1730" s="19" t="n">
        <v>1.39729506929709</v>
      </c>
      <c r="E1730" s="19" t="n">
        <v>1.39729506929709</v>
      </c>
      <c r="F1730" s="19" t="n">
        <v>1.39729506929709</v>
      </c>
      <c r="G1730" s="19" t="n">
        <v>1.39729506929709</v>
      </c>
    </row>
    <row r="1731">
      <c r="A1731" s="3" t="inlineStr">
        <is>
          <t xml:space="preserve">  λ6</t>
        </is>
      </c>
      <c r="B1731" s="19" t="n">
        <v>0.9999999999999999</v>
      </c>
      <c r="C1731" s="19" t="n">
        <v>0.9999999999999999</v>
      </c>
      <c r="D1731" s="19" t="n">
        <v>0.9999999999999999</v>
      </c>
      <c r="E1731" s="19" t="n">
        <v>0.9999999999999999</v>
      </c>
      <c r="F1731" s="19" t="n">
        <v>0.9999999999999999</v>
      </c>
      <c r="G1731" s="19" t="n">
        <v>0.9999999999999999</v>
      </c>
    </row>
    <row r="1732">
      <c r="A1732" s="3" t="inlineStr">
        <is>
          <t>eigenvalues sorted desc (LARGE)</t>
        </is>
      </c>
    </row>
    <row r="1733">
      <c r="A1733" s="3" t="inlineStr">
        <is>
          <t xml:space="preserve">  λ(1)</t>
        </is>
      </c>
      <c r="B1733" s="19">
        <f>LARGE($B$1726:$B$1731,1)</f>
        <v/>
      </c>
      <c r="C1733" s="19">
        <f>LARGE($C$1726:$C$1731,1)</f>
        <v/>
      </c>
      <c r="D1733" s="19">
        <f>LARGE($D$1726:$D$1731,1)</f>
        <v/>
      </c>
      <c r="E1733" s="19">
        <f>LARGE($E$1726:$E$1731,1)</f>
        <v/>
      </c>
      <c r="F1733" s="19">
        <f>LARGE($F$1726:$F$1731,1)</f>
        <v/>
      </c>
      <c r="G1733" s="19">
        <f>LARGE($G$1726:$G$1731,1)</f>
        <v/>
      </c>
    </row>
    <row r="1734">
      <c r="A1734" s="3" t="inlineStr">
        <is>
          <t xml:space="preserve">  λ(2)</t>
        </is>
      </c>
      <c r="B1734" s="19">
        <f>LARGE($B$1726:$B$1731,2)</f>
        <v/>
      </c>
      <c r="C1734" s="19">
        <f>LARGE($C$1726:$C$1731,2)</f>
        <v/>
      </c>
      <c r="D1734" s="19">
        <f>LARGE($D$1726:$D$1731,2)</f>
        <v/>
      </c>
      <c r="E1734" s="19">
        <f>LARGE($E$1726:$E$1731,2)</f>
        <v/>
      </c>
      <c r="F1734" s="19">
        <f>LARGE($F$1726:$F$1731,2)</f>
        <v/>
      </c>
      <c r="G1734" s="19">
        <f>LARGE($G$1726:$G$1731,2)</f>
        <v/>
      </c>
    </row>
    <row r="1735">
      <c r="A1735" s="3" t="inlineStr">
        <is>
          <t xml:space="preserve">  λ(3)</t>
        </is>
      </c>
      <c r="B1735" s="19">
        <f>LARGE($B$1726:$B$1731,3)</f>
        <v/>
      </c>
      <c r="C1735" s="19">
        <f>LARGE($C$1726:$C$1731,3)</f>
        <v/>
      </c>
      <c r="D1735" s="19">
        <f>LARGE($D$1726:$D$1731,3)</f>
        <v/>
      </c>
      <c r="E1735" s="19">
        <f>LARGE($E$1726:$E$1731,3)</f>
        <v/>
      </c>
      <c r="F1735" s="19">
        <f>LARGE($F$1726:$F$1731,3)</f>
        <v/>
      </c>
      <c r="G1735" s="19">
        <f>LARGE($G$1726:$G$1731,3)</f>
        <v/>
      </c>
    </row>
    <row r="1736">
      <c r="A1736" s="3" t="inlineStr">
        <is>
          <t xml:space="preserve">  λ(4)</t>
        </is>
      </c>
      <c r="B1736" s="19">
        <f>LARGE($B$1726:$B$1731,4)</f>
        <v/>
      </c>
      <c r="C1736" s="19">
        <f>LARGE($C$1726:$C$1731,4)</f>
        <v/>
      </c>
      <c r="D1736" s="19">
        <f>LARGE($D$1726:$D$1731,4)</f>
        <v/>
      </c>
      <c r="E1736" s="19">
        <f>LARGE($E$1726:$E$1731,4)</f>
        <v/>
      </c>
      <c r="F1736" s="19">
        <f>LARGE($F$1726:$F$1731,4)</f>
        <v/>
      </c>
      <c r="G1736" s="19">
        <f>LARGE($G$1726:$G$1731,4)</f>
        <v/>
      </c>
    </row>
    <row r="1737">
      <c r="A1737" s="3" t="inlineStr">
        <is>
          <t xml:space="preserve">  λ(5)</t>
        </is>
      </c>
      <c r="B1737" s="19">
        <f>LARGE($B$1726:$B$1731,5)</f>
        <v/>
      </c>
      <c r="C1737" s="19">
        <f>LARGE($C$1726:$C$1731,5)</f>
        <v/>
      </c>
      <c r="D1737" s="19">
        <f>LARGE($D$1726:$D$1731,5)</f>
        <v/>
      </c>
      <c r="E1737" s="19">
        <f>LARGE($E$1726:$E$1731,5)</f>
        <v/>
      </c>
      <c r="F1737" s="19">
        <f>LARGE($F$1726:$F$1731,5)</f>
        <v/>
      </c>
      <c r="G1737" s="19">
        <f>LARGE($G$1726:$G$1731,5)</f>
        <v/>
      </c>
    </row>
    <row r="1738">
      <c r="A1738" s="3" t="inlineStr">
        <is>
          <t xml:space="preserve">  λ(6)</t>
        </is>
      </c>
      <c r="B1738" s="19">
        <f>LARGE($B$1726:$B$1731,6)</f>
        <v/>
      </c>
      <c r="C1738" s="19">
        <f>LARGE($C$1726:$C$1731,6)</f>
        <v/>
      </c>
      <c r="D1738" s="19">
        <f>LARGE($D$1726:$D$1731,6)</f>
        <v/>
      </c>
      <c r="E1738" s="19">
        <f>LARGE($E$1726:$E$1731,6)</f>
        <v/>
      </c>
      <c r="F1738" s="19">
        <f>LARGE($F$1726:$F$1731,6)</f>
        <v/>
      </c>
      <c r="G1738" s="19">
        <f>LARGE($G$1726:$G$1731,6)</f>
        <v/>
      </c>
    </row>
    <row r="1739">
      <c r="A1739" s="3" t="inlineStr">
        <is>
          <t>check: Σeig − trace (→0)</t>
        </is>
      </c>
      <c r="B1739" s="3">
        <f>ROUND(SUM($B$1726:$B$1731)-($B$1706+$C$1707+$D$1708+$E$1709+$F$1710+$G$1711),6)</f>
        <v/>
      </c>
      <c r="C1739" s="3">
        <f>ROUND(SUM($C$1726:$C$1731)-($I$1706+$J$1707+$K$1708+$L$1709+$M$1710+$N$1711),6)</f>
        <v/>
      </c>
      <c r="D1739" s="3">
        <f>ROUND(SUM($D$1726:$D$1731)-($P$1706+$Q$1707+$R$1708+$S$1709+$T$1710+$U$1711),6)</f>
        <v/>
      </c>
      <c r="E1739" s="3">
        <f>ROUND(SUM($E$1726:$E$1731)-($W$1706+$X$1707+$Y$1708+$Z$1709+$AA$1710+$AB$1711),6)</f>
        <v/>
      </c>
      <c r="F1739" s="3">
        <f>ROUND(SUM($F$1726:$F$1731)-($AD$1706+$AE$1707+$AF$1708+$AG$1709+$AH$1710+$AI$1711),6)</f>
        <v/>
      </c>
      <c r="G1739" s="3">
        <f>ROUND(SUM($G$1726:$G$1731)-($AK$1706+$AL$1707+$AM$1708+$AN$1709+$AO$1710+$AP$1711),6)</f>
        <v/>
      </c>
    </row>
    <row r="1740">
      <c r="A1740" s="3" t="inlineStr">
        <is>
          <t>check: Πeig − det (→0)</t>
        </is>
      </c>
      <c r="B1740" s="3">
        <f>ROUND(MDETERM($B$1706:$G$1711)-PRODUCT($B$1726:$B$1731),6)</f>
        <v/>
      </c>
      <c r="C1740" s="3">
        <f>ROUND(MDETERM($I$1706:$N$1711)-PRODUCT($C$1726:$C$1731),6)</f>
        <v/>
      </c>
      <c r="D1740" s="3">
        <f>ROUND(MDETERM($P$1706:$U$1711)-PRODUCT($D$1726:$D$1731),6)</f>
        <v/>
      </c>
      <c r="E1740" s="3">
        <f>ROUND(MDETERM($W$1706:$AB$1711)-PRODUCT($E$1726:$E$1731),6)</f>
        <v/>
      </c>
      <c r="F1740" s="3">
        <f>ROUND(MDETERM($AD$1706:$AI$1711)-PRODUCT($F$1726:$F$1731),6)</f>
        <v/>
      </c>
      <c r="G1740" s="3">
        <f>ROUND(MDETERM($AK$1706:$AP$1711)-PRODUCT($G$1726:$G$1731),6)</f>
        <v/>
      </c>
    </row>
    <row r="1741">
      <c r="A1741" s="3" t="inlineStr">
        <is>
          <t>complex eigenvalues?</t>
        </is>
      </c>
      <c r="B1741" s="3" t="inlineStr"/>
      <c r="C1741" s="3" t="inlineStr"/>
      <c r="D1741" s="3" t="inlineStr"/>
      <c r="E1741" s="3" t="inlineStr"/>
      <c r="F1741" s="3" t="inlineStr"/>
      <c r="G1741" s="3" t="inlineStr"/>
    </row>
    <row r="1742">
      <c r="A1742" s="3" t="inlineStr">
        <is>
          <t>check: det(M − λᵢI) per sorted λ (→0)</t>
        </is>
      </c>
    </row>
    <row r="1743">
      <c r="A1743" s="3" t="inlineStr">
        <is>
          <t xml:space="preserve">  det(M − λ(1)I)</t>
        </is>
      </c>
      <c r="B1743" s="3">
        <f t="array" ref="B1743">ROUND(MDETERM($B$1706:$G$1711-$B$1733*MUNIT(6)),6)</f>
        <v/>
      </c>
      <c r="C1743" s="3">
        <f t="array" ref="C1743">ROUND(MDETERM($I$1706:$N$1711-$C$1733*MUNIT(6)),6)</f>
        <v/>
      </c>
      <c r="D1743" s="3">
        <f t="array" ref="D1743">ROUND(MDETERM($P$1706:$U$1711-$D$1733*MUNIT(6)),6)</f>
        <v/>
      </c>
      <c r="E1743" s="3">
        <f t="array" ref="E1743">ROUND(MDETERM($W$1706:$AB$1711-$E$1733*MUNIT(6)),6)</f>
        <v/>
      </c>
      <c r="F1743" s="3">
        <f t="array" ref="F1743">ROUND(MDETERM($AD$1706:$AI$1711-$F$1733*MUNIT(6)),6)</f>
        <v/>
      </c>
      <c r="G1743" s="3">
        <f t="array" ref="G1743">ROUND(MDETERM($AK$1706:$AP$1711-$G$1733*MUNIT(6)),6)</f>
        <v/>
      </c>
    </row>
    <row r="1744">
      <c r="A1744" s="3" t="inlineStr">
        <is>
          <t xml:space="preserve">  det(M − λ(2)I)</t>
        </is>
      </c>
      <c r="B1744" s="3">
        <f t="array" ref="B1744">ROUND(MDETERM($B$1706:$G$1711-$B$1734*MUNIT(6)),6)</f>
        <v/>
      </c>
      <c r="C1744" s="3">
        <f t="array" ref="C1744">ROUND(MDETERM($I$1706:$N$1711-$C$1734*MUNIT(6)),6)</f>
        <v/>
      </c>
      <c r="D1744" s="3">
        <f t="array" ref="D1744">ROUND(MDETERM($P$1706:$U$1711-$D$1734*MUNIT(6)),6)</f>
        <v/>
      </c>
      <c r="E1744" s="3">
        <f t="array" ref="E1744">ROUND(MDETERM($W$1706:$AB$1711-$E$1734*MUNIT(6)),6)</f>
        <v/>
      </c>
      <c r="F1744" s="3">
        <f t="array" ref="F1744">ROUND(MDETERM($AD$1706:$AI$1711-$F$1734*MUNIT(6)),6)</f>
        <v/>
      </c>
      <c r="G1744" s="3">
        <f t="array" ref="G1744">ROUND(MDETERM($AK$1706:$AP$1711-$G$1734*MUNIT(6)),6)</f>
        <v/>
      </c>
    </row>
    <row r="1745">
      <c r="A1745" s="3" t="inlineStr">
        <is>
          <t xml:space="preserve">  det(M − λ(3)I)</t>
        </is>
      </c>
      <c r="B1745" s="3">
        <f t="array" ref="B1745">ROUND(MDETERM($B$1706:$G$1711-$B$1735*MUNIT(6)),6)</f>
        <v/>
      </c>
      <c r="C1745" s="3">
        <f t="array" ref="C1745">ROUND(MDETERM($I$1706:$N$1711-$C$1735*MUNIT(6)),6)</f>
        <v/>
      </c>
      <c r="D1745" s="3">
        <f t="array" ref="D1745">ROUND(MDETERM($P$1706:$U$1711-$D$1735*MUNIT(6)),6)</f>
        <v/>
      </c>
      <c r="E1745" s="3">
        <f t="array" ref="E1745">ROUND(MDETERM($W$1706:$AB$1711-$E$1735*MUNIT(6)),6)</f>
        <v/>
      </c>
      <c r="F1745" s="3">
        <f t="array" ref="F1745">ROUND(MDETERM($AD$1706:$AI$1711-$F$1735*MUNIT(6)),6)</f>
        <v/>
      </c>
      <c r="G1745" s="3">
        <f t="array" ref="G1745">ROUND(MDETERM($AK$1706:$AP$1711-$G$1735*MUNIT(6)),6)</f>
        <v/>
      </c>
    </row>
    <row r="1746">
      <c r="A1746" s="3" t="inlineStr">
        <is>
          <t xml:space="preserve">  det(M − λ(4)I)</t>
        </is>
      </c>
      <c r="B1746" s="3">
        <f t="array" ref="B1746">ROUND(MDETERM($B$1706:$G$1711-$B$1736*MUNIT(6)),6)</f>
        <v/>
      </c>
      <c r="C1746" s="3">
        <f t="array" ref="C1746">ROUND(MDETERM($I$1706:$N$1711-$C$1736*MUNIT(6)),6)</f>
        <v/>
      </c>
      <c r="D1746" s="3">
        <f t="array" ref="D1746">ROUND(MDETERM($P$1706:$U$1711-$D$1736*MUNIT(6)),6)</f>
        <v/>
      </c>
      <c r="E1746" s="3">
        <f t="array" ref="E1746">ROUND(MDETERM($W$1706:$AB$1711-$E$1736*MUNIT(6)),6)</f>
        <v/>
      </c>
      <c r="F1746" s="3">
        <f t="array" ref="F1746">ROUND(MDETERM($AD$1706:$AI$1711-$F$1736*MUNIT(6)),6)</f>
        <v/>
      </c>
      <c r="G1746" s="3">
        <f t="array" ref="G1746">ROUND(MDETERM($AK$1706:$AP$1711-$G$1736*MUNIT(6)),6)</f>
        <v/>
      </c>
    </row>
    <row r="1747">
      <c r="A1747" s="3" t="inlineStr">
        <is>
          <t xml:space="preserve">  det(M − λ(5)I)</t>
        </is>
      </c>
      <c r="B1747" s="3">
        <f t="array" ref="B1747">ROUND(MDETERM($B$1706:$G$1711-$B$1737*MUNIT(6)),6)</f>
        <v/>
      </c>
      <c r="C1747" s="3">
        <f t="array" ref="C1747">ROUND(MDETERM($I$1706:$N$1711-$C$1737*MUNIT(6)),6)</f>
        <v/>
      </c>
      <c r="D1747" s="3">
        <f t="array" ref="D1747">ROUND(MDETERM($P$1706:$U$1711-$D$1737*MUNIT(6)),6)</f>
        <v/>
      </c>
      <c r="E1747" s="3">
        <f t="array" ref="E1747">ROUND(MDETERM($W$1706:$AB$1711-$E$1737*MUNIT(6)),6)</f>
        <v/>
      </c>
      <c r="F1747" s="3">
        <f t="array" ref="F1747">ROUND(MDETERM($AD$1706:$AI$1711-$F$1737*MUNIT(6)),6)</f>
        <v/>
      </c>
      <c r="G1747" s="3">
        <f t="array" ref="G1747">ROUND(MDETERM($AK$1706:$AP$1711-$G$1737*MUNIT(6)),6)</f>
        <v/>
      </c>
    </row>
    <row r="1748">
      <c r="A1748" s="3" t="inlineStr">
        <is>
          <t xml:space="preserve">  det(M − λ(6)I)</t>
        </is>
      </c>
      <c r="B1748" s="3">
        <f t="array" ref="B1748">ROUND(MDETERM($B$1706:$G$1711-$B$1738*MUNIT(6)),6)</f>
        <v/>
      </c>
      <c r="C1748" s="3">
        <f t="array" ref="C1748">ROUND(MDETERM($I$1706:$N$1711-$C$1738*MUNIT(6)),6)</f>
        <v/>
      </c>
      <c r="D1748" s="3">
        <f t="array" ref="D1748">ROUND(MDETERM($P$1706:$U$1711-$D$1738*MUNIT(6)),6)</f>
        <v/>
      </c>
      <c r="E1748" s="3">
        <f t="array" ref="E1748">ROUND(MDETERM($W$1706:$AB$1711-$E$1738*MUNIT(6)),6)</f>
        <v/>
      </c>
      <c r="F1748" s="3">
        <f t="array" ref="F1748">ROUND(MDETERM($AD$1706:$AI$1711-$F$1738*MUNIT(6)),6)</f>
        <v/>
      </c>
      <c r="G1748" s="3">
        <f t="array" ref="G1748">ROUND(MDETERM($AK$1706:$AP$1711-$G$1738*MUNIT(6)),6)</f>
        <v/>
      </c>
    </row>
    <row r="1752" ht="16" customHeight="1">
      <c r="A1752" s="14" t="inlineStr">
        <is>
          <t>GraphRAG R1-R2 | llama3.3:70b</t>
        </is>
      </c>
      <c r="B1752" s="9" t="inlineStr">
        <is>
          <t>run 1 (raw, pasted)</t>
        </is>
      </c>
      <c r="I1752" s="9" t="inlineStr">
        <is>
          <t>run 2 (raw, pasted)</t>
        </is>
      </c>
      <c r="P1752" s="9" t="inlineStr">
        <is>
          <t>run 3 (raw, pasted)</t>
        </is>
      </c>
      <c r="W1752" s="9" t="inlineStr">
        <is>
          <t>run 4 (raw, pasted)</t>
        </is>
      </c>
      <c r="AD1752" s="9" t="inlineStr">
        <is>
          <t>run 5 (raw, pasted)</t>
        </is>
      </c>
      <c r="AK1752" s="9" t="inlineStr">
        <is>
          <t>Step2 average matrix (formula)</t>
        </is>
      </c>
      <c r="AR1752" s="9" t="inlineStr">
        <is>
          <t>ground truth (reference)</t>
        </is>
      </c>
    </row>
    <row r="1753" ht="60" customHeight="1">
      <c r="B1753" s="15" t="inlineStr">
        <is>
          <t>Spacecraft</t>
        </is>
      </c>
      <c r="C1753" s="15" t="inlineStr">
        <is>
          <t>Guidance, Navigation, and Control (GNC) Subsystem</t>
        </is>
      </c>
      <c r="D1753" s="15" t="inlineStr">
        <is>
          <t>Propulsion Subsystem</t>
        </is>
      </c>
      <c r="E1753" s="15" t="inlineStr">
        <is>
          <t>Power Subsystem</t>
        </is>
      </c>
      <c r="F1753" s="15" t="inlineStr">
        <is>
          <t>Reaction Wheel</t>
        </is>
      </c>
      <c r="G1753" s="15" t="inlineStr">
        <is>
          <t>GNC Software</t>
        </is>
      </c>
      <c r="I1753" s="15" t="inlineStr">
        <is>
          <t>Spacecraft</t>
        </is>
      </c>
      <c r="J1753" s="15" t="inlineStr">
        <is>
          <t>Guidance, Navigation, and Control (GNC) Subsystem</t>
        </is>
      </c>
      <c r="K1753" s="15" t="inlineStr">
        <is>
          <t>Propulsion Subsystem</t>
        </is>
      </c>
      <c r="L1753" s="15" t="inlineStr">
        <is>
          <t>Power Subsystem</t>
        </is>
      </c>
      <c r="M1753" s="15" t="inlineStr">
        <is>
          <t>Reaction Wheel</t>
        </is>
      </c>
      <c r="N1753" s="15" t="inlineStr">
        <is>
          <t>GNC Software</t>
        </is>
      </c>
      <c r="P1753" s="15" t="inlineStr">
        <is>
          <t>Spacecraft</t>
        </is>
      </c>
      <c r="Q1753" s="15" t="inlineStr">
        <is>
          <t>Guidance, Navigation, and Control (GNC) Subsystem</t>
        </is>
      </c>
      <c r="R1753" s="15" t="inlineStr">
        <is>
          <t>Propulsion Subsystem</t>
        </is>
      </c>
      <c r="S1753" s="15" t="inlineStr">
        <is>
          <t>Power Subsystem</t>
        </is>
      </c>
      <c r="T1753" s="15" t="inlineStr">
        <is>
          <t>Reaction Wheel</t>
        </is>
      </c>
      <c r="U1753" s="15" t="inlineStr">
        <is>
          <t>GNC Software</t>
        </is>
      </c>
      <c r="W1753" s="15" t="inlineStr">
        <is>
          <t>Spacecraft</t>
        </is>
      </c>
      <c r="X1753" s="15" t="inlineStr">
        <is>
          <t>Guidance, Navigation, and Control (GNC) Subsystem</t>
        </is>
      </c>
      <c r="Y1753" s="15" t="inlineStr">
        <is>
          <t>Propulsion Subsystem</t>
        </is>
      </c>
      <c r="Z1753" s="15" t="inlineStr">
        <is>
          <t>Power Subsystem</t>
        </is>
      </c>
      <c r="AA1753" s="15" t="inlineStr">
        <is>
          <t>Reaction Wheel</t>
        </is>
      </c>
      <c r="AB1753" s="15" t="inlineStr">
        <is>
          <t>GNC Software</t>
        </is>
      </c>
      <c r="AD1753" s="15" t="inlineStr">
        <is>
          <t>Spacecraft</t>
        </is>
      </c>
      <c r="AE1753" s="15" t="inlineStr">
        <is>
          <t>Guidance, Navigation, and Control (GNC) Subsystem</t>
        </is>
      </c>
      <c r="AF1753" s="15" t="inlineStr">
        <is>
          <t>Propulsion Subsystem</t>
        </is>
      </c>
      <c r="AG1753" s="15" t="inlineStr">
        <is>
          <t>Power Subsystem</t>
        </is>
      </c>
      <c r="AH1753" s="15" t="inlineStr">
        <is>
          <t>Reaction Wheel</t>
        </is>
      </c>
      <c r="AI1753" s="15" t="inlineStr">
        <is>
          <t>GNC Software</t>
        </is>
      </c>
      <c r="AK1753" s="15" t="inlineStr">
        <is>
          <t>Spacecraft</t>
        </is>
      </c>
      <c r="AL1753" s="15" t="inlineStr">
        <is>
          <t>Guidance, Navigation, and Control (GNC) Subsystem</t>
        </is>
      </c>
      <c r="AM1753" s="15" t="inlineStr">
        <is>
          <t>Propulsion Subsystem</t>
        </is>
      </c>
      <c r="AN1753" s="15" t="inlineStr">
        <is>
          <t>Power Subsystem</t>
        </is>
      </c>
      <c r="AO1753" s="15" t="inlineStr">
        <is>
          <t>Reaction Wheel</t>
        </is>
      </c>
      <c r="AP1753" s="15" t="inlineStr">
        <is>
          <t>GNC Software</t>
        </is>
      </c>
    </row>
    <row r="1754">
      <c r="A1754" s="3" t="inlineStr">
        <is>
          <t>Spacecraft</t>
        </is>
      </c>
      <c r="B1754" s="8" t="n">
        <v>1</v>
      </c>
      <c r="C1754" s="8" t="n">
        <v>1</v>
      </c>
      <c r="D1754" s="8" t="n">
        <v>1</v>
      </c>
      <c r="E1754" s="8" t="n">
        <v>1</v>
      </c>
      <c r="F1754" s="8" t="n">
        <v>1</v>
      </c>
      <c r="G1754" s="8" t="n">
        <v>1</v>
      </c>
      <c r="I1754" s="8" t="n">
        <v>1</v>
      </c>
      <c r="J1754" s="8" t="n">
        <v>1</v>
      </c>
      <c r="K1754" s="8" t="n">
        <v>1</v>
      </c>
      <c r="L1754" s="8" t="n">
        <v>1</v>
      </c>
      <c r="M1754" s="8" t="n">
        <v>1</v>
      </c>
      <c r="N1754" s="8" t="n">
        <v>1</v>
      </c>
      <c r="P1754" s="8" t="n">
        <v>1</v>
      </c>
      <c r="Q1754" s="8" t="n">
        <v>1</v>
      </c>
      <c r="R1754" s="8" t="n">
        <v>1</v>
      </c>
      <c r="S1754" s="8" t="n">
        <v>1</v>
      </c>
      <c r="T1754" s="8" t="n">
        <v>1</v>
      </c>
      <c r="U1754" s="8" t="n">
        <v>1</v>
      </c>
      <c r="W1754" s="8" t="n">
        <v>1</v>
      </c>
      <c r="X1754" s="8" t="n">
        <v>1</v>
      </c>
      <c r="Y1754" s="8" t="n">
        <v>1</v>
      </c>
      <c r="Z1754" s="8" t="n">
        <v>1</v>
      </c>
      <c r="AA1754" s="8" t="n">
        <v>1</v>
      </c>
      <c r="AB1754" s="8" t="n">
        <v>1</v>
      </c>
      <c r="AD1754" s="8" t="n">
        <v>1</v>
      </c>
      <c r="AE1754" s="8" t="n">
        <v>1</v>
      </c>
      <c r="AF1754" s="8" t="n">
        <v>1</v>
      </c>
      <c r="AG1754" s="8" t="n">
        <v>1</v>
      </c>
      <c r="AH1754" s="8" t="n">
        <v>1</v>
      </c>
      <c r="AI1754" s="8" t="n">
        <v>1</v>
      </c>
      <c r="AK1754" s="8">
        <f>IF(($B$1754&lt;&gt;2)+($I$1754&lt;&gt;2)+($P$1754&lt;&gt;2)+($W$1754&lt;&gt;2)+($AD$1754&lt;&gt;2)=0,2,IF((($B$1754&lt;&gt;2)*$B$1754+($I$1754&lt;&gt;2)*$I$1754+($P$1754&lt;&gt;2)*$P$1754+($W$1754&lt;&gt;2)*$W$1754+($AD$1754&lt;&gt;2)*$AD$1754)/(($B$1754&lt;&gt;2)+($I$1754&lt;&gt;2)+($P$1754&lt;&gt;2)+($W$1754&lt;&gt;2)+($AD$1754&lt;&gt;2))&gt;=0.5,1,0))</f>
        <v/>
      </c>
      <c r="AL1754" s="8">
        <f>IF(($C$1754&lt;&gt;2)+($J$1754&lt;&gt;2)+($Q$1754&lt;&gt;2)+($X$1754&lt;&gt;2)+($AE$1754&lt;&gt;2)=0,2,IF((($C$1754&lt;&gt;2)*$C$1754+($J$1754&lt;&gt;2)*$J$1754+($Q$1754&lt;&gt;2)*$Q$1754+($X$1754&lt;&gt;2)*$X$1754+($AE$1754&lt;&gt;2)*$AE$1754)/(($C$1754&lt;&gt;2)+($J$1754&lt;&gt;2)+($Q$1754&lt;&gt;2)+($X$1754&lt;&gt;2)+($AE$1754&lt;&gt;2))&gt;=0.5,1,0))</f>
        <v/>
      </c>
      <c r="AM1754" s="8">
        <f>IF(($D$1754&lt;&gt;2)+($K$1754&lt;&gt;2)+($R$1754&lt;&gt;2)+($Y$1754&lt;&gt;2)+($AF$1754&lt;&gt;2)=0,2,IF((($D$1754&lt;&gt;2)*$D$1754+($K$1754&lt;&gt;2)*$K$1754+($R$1754&lt;&gt;2)*$R$1754+($Y$1754&lt;&gt;2)*$Y$1754+($AF$1754&lt;&gt;2)*$AF$1754)/(($D$1754&lt;&gt;2)+($K$1754&lt;&gt;2)+($R$1754&lt;&gt;2)+($Y$1754&lt;&gt;2)+($AF$1754&lt;&gt;2))&gt;=0.5,1,0))</f>
        <v/>
      </c>
      <c r="AN1754" s="8">
        <f>IF(($E$1754&lt;&gt;2)+($L$1754&lt;&gt;2)+($S$1754&lt;&gt;2)+($Z$1754&lt;&gt;2)+($AG$1754&lt;&gt;2)=0,2,IF((($E$1754&lt;&gt;2)*$E$1754+($L$1754&lt;&gt;2)*$L$1754+($S$1754&lt;&gt;2)*$S$1754+($Z$1754&lt;&gt;2)*$Z$1754+($AG$1754&lt;&gt;2)*$AG$1754)/(($E$1754&lt;&gt;2)+($L$1754&lt;&gt;2)+($S$1754&lt;&gt;2)+($Z$1754&lt;&gt;2)+($AG$1754&lt;&gt;2))&gt;=0.5,1,0))</f>
        <v/>
      </c>
      <c r="AO1754" s="8">
        <f>IF(($F$1754&lt;&gt;2)+($M$1754&lt;&gt;2)+($T$1754&lt;&gt;2)+($AA$1754&lt;&gt;2)+($AH$1754&lt;&gt;2)=0,2,IF((($F$1754&lt;&gt;2)*$F$1754+($M$1754&lt;&gt;2)*$M$1754+($T$1754&lt;&gt;2)*$T$1754+($AA$1754&lt;&gt;2)*$AA$1754+($AH$1754&lt;&gt;2)*$AH$1754)/(($F$1754&lt;&gt;2)+($M$1754&lt;&gt;2)+($T$1754&lt;&gt;2)+($AA$1754&lt;&gt;2)+($AH$1754&lt;&gt;2))&gt;=0.5,1,0))</f>
        <v/>
      </c>
      <c r="AP1754" s="8">
        <f>IF(($G$1754&lt;&gt;2)+($N$1754&lt;&gt;2)+($U$1754&lt;&gt;2)+($AB$1754&lt;&gt;2)+($AI$1754&lt;&gt;2)=0,2,IF((($G$1754&lt;&gt;2)*$G$1754+($N$1754&lt;&gt;2)*$N$1754+($U$1754&lt;&gt;2)*$U$1754+($AB$1754&lt;&gt;2)*$AB$1754+($AI$1754&lt;&gt;2)*$AI$1754)/(($G$1754&lt;&gt;2)+($N$1754&lt;&gt;2)+($U$1754&lt;&gt;2)+($AB$1754&lt;&gt;2)+($AI$1754&lt;&gt;2))&gt;=0.5,1,0))</f>
        <v/>
      </c>
      <c r="AR1754" s="16">
        <f>'Ground truth'!$B$3</f>
        <v/>
      </c>
      <c r="AS1754" s="16">
        <f>'Ground truth'!$C$3</f>
        <v/>
      </c>
      <c r="AT1754" s="16">
        <f>'Ground truth'!$D$3</f>
        <v/>
      </c>
      <c r="AU1754" s="16">
        <f>'Ground truth'!$E$3</f>
        <v/>
      </c>
      <c r="AV1754" s="16">
        <f>'Ground truth'!$F$3</f>
        <v/>
      </c>
      <c r="AW1754" s="16">
        <f>'Ground truth'!$G$3</f>
        <v/>
      </c>
    </row>
    <row r="1755">
      <c r="A1755" s="3" t="inlineStr">
        <is>
          <t>Guidance, Navigation, and Control (GNC) Subsystem</t>
        </is>
      </c>
      <c r="B1755" s="8" t="n">
        <v>1</v>
      </c>
      <c r="C1755" s="8" t="n">
        <v>1</v>
      </c>
      <c r="D1755" s="8" t="n">
        <v>1</v>
      </c>
      <c r="E1755" s="8" t="n">
        <v>1</v>
      </c>
      <c r="F1755" s="8" t="n">
        <v>1</v>
      </c>
      <c r="G1755" s="8" t="n">
        <v>1</v>
      </c>
      <c r="I1755" s="8" t="n">
        <v>1</v>
      </c>
      <c r="J1755" s="8" t="n">
        <v>1</v>
      </c>
      <c r="K1755" s="8" t="n">
        <v>1</v>
      </c>
      <c r="L1755" s="8" t="n">
        <v>1</v>
      </c>
      <c r="M1755" s="8" t="n">
        <v>1</v>
      </c>
      <c r="N1755" s="8" t="n">
        <v>1</v>
      </c>
      <c r="P1755" s="8" t="n">
        <v>1</v>
      </c>
      <c r="Q1755" s="8" t="n">
        <v>1</v>
      </c>
      <c r="R1755" s="8" t="n">
        <v>1</v>
      </c>
      <c r="S1755" s="8" t="n">
        <v>1</v>
      </c>
      <c r="T1755" s="8" t="n">
        <v>1</v>
      </c>
      <c r="U1755" s="8" t="n">
        <v>1</v>
      </c>
      <c r="W1755" s="8" t="n">
        <v>1</v>
      </c>
      <c r="X1755" s="8" t="n">
        <v>1</v>
      </c>
      <c r="Y1755" s="8" t="n">
        <v>1</v>
      </c>
      <c r="Z1755" s="8" t="n">
        <v>1</v>
      </c>
      <c r="AA1755" s="8" t="n">
        <v>1</v>
      </c>
      <c r="AB1755" s="8" t="n">
        <v>1</v>
      </c>
      <c r="AD1755" s="8" t="n">
        <v>1</v>
      </c>
      <c r="AE1755" s="8" t="n">
        <v>1</v>
      </c>
      <c r="AF1755" s="8" t="n">
        <v>1</v>
      </c>
      <c r="AG1755" s="8" t="n">
        <v>1</v>
      </c>
      <c r="AH1755" s="8" t="n">
        <v>1</v>
      </c>
      <c r="AI1755" s="8" t="n">
        <v>1</v>
      </c>
      <c r="AK1755" s="8">
        <f>IF(($B$1755&lt;&gt;2)+($I$1755&lt;&gt;2)+($P$1755&lt;&gt;2)+($W$1755&lt;&gt;2)+($AD$1755&lt;&gt;2)=0,2,IF((($B$1755&lt;&gt;2)*$B$1755+($I$1755&lt;&gt;2)*$I$1755+($P$1755&lt;&gt;2)*$P$1755+($W$1755&lt;&gt;2)*$W$1755+($AD$1755&lt;&gt;2)*$AD$1755)/(($B$1755&lt;&gt;2)+($I$1755&lt;&gt;2)+($P$1755&lt;&gt;2)+($W$1755&lt;&gt;2)+($AD$1755&lt;&gt;2))&gt;=0.5,1,0))</f>
        <v/>
      </c>
      <c r="AL1755" s="8">
        <f>IF(($C$1755&lt;&gt;2)+($J$1755&lt;&gt;2)+($Q$1755&lt;&gt;2)+($X$1755&lt;&gt;2)+($AE$1755&lt;&gt;2)=0,2,IF((($C$1755&lt;&gt;2)*$C$1755+($J$1755&lt;&gt;2)*$J$1755+($Q$1755&lt;&gt;2)*$Q$1755+($X$1755&lt;&gt;2)*$X$1755+($AE$1755&lt;&gt;2)*$AE$1755)/(($C$1755&lt;&gt;2)+($J$1755&lt;&gt;2)+($Q$1755&lt;&gt;2)+($X$1755&lt;&gt;2)+($AE$1755&lt;&gt;2))&gt;=0.5,1,0))</f>
        <v/>
      </c>
      <c r="AM1755" s="8">
        <f>IF(($D$1755&lt;&gt;2)+($K$1755&lt;&gt;2)+($R$1755&lt;&gt;2)+($Y$1755&lt;&gt;2)+($AF$1755&lt;&gt;2)=0,2,IF((($D$1755&lt;&gt;2)*$D$1755+($K$1755&lt;&gt;2)*$K$1755+($R$1755&lt;&gt;2)*$R$1755+($Y$1755&lt;&gt;2)*$Y$1755+($AF$1755&lt;&gt;2)*$AF$1755)/(($D$1755&lt;&gt;2)+($K$1755&lt;&gt;2)+($R$1755&lt;&gt;2)+($Y$1755&lt;&gt;2)+($AF$1755&lt;&gt;2))&gt;=0.5,1,0))</f>
        <v/>
      </c>
      <c r="AN1755" s="8">
        <f>IF(($E$1755&lt;&gt;2)+($L$1755&lt;&gt;2)+($S$1755&lt;&gt;2)+($Z$1755&lt;&gt;2)+($AG$1755&lt;&gt;2)=0,2,IF((($E$1755&lt;&gt;2)*$E$1755+($L$1755&lt;&gt;2)*$L$1755+($S$1755&lt;&gt;2)*$S$1755+($Z$1755&lt;&gt;2)*$Z$1755+($AG$1755&lt;&gt;2)*$AG$1755)/(($E$1755&lt;&gt;2)+($L$1755&lt;&gt;2)+($S$1755&lt;&gt;2)+($Z$1755&lt;&gt;2)+($AG$1755&lt;&gt;2))&gt;=0.5,1,0))</f>
        <v/>
      </c>
      <c r="AO1755" s="8">
        <f>IF(($F$1755&lt;&gt;2)+($M$1755&lt;&gt;2)+($T$1755&lt;&gt;2)+($AA$1755&lt;&gt;2)+($AH$1755&lt;&gt;2)=0,2,IF((($F$1755&lt;&gt;2)*$F$1755+($M$1755&lt;&gt;2)*$M$1755+($T$1755&lt;&gt;2)*$T$1755+($AA$1755&lt;&gt;2)*$AA$1755+($AH$1755&lt;&gt;2)*$AH$1755)/(($F$1755&lt;&gt;2)+($M$1755&lt;&gt;2)+($T$1755&lt;&gt;2)+($AA$1755&lt;&gt;2)+($AH$1755&lt;&gt;2))&gt;=0.5,1,0))</f>
        <v/>
      </c>
      <c r="AP1755" s="8">
        <f>IF(($G$1755&lt;&gt;2)+($N$1755&lt;&gt;2)+($U$1755&lt;&gt;2)+($AB$1755&lt;&gt;2)+($AI$1755&lt;&gt;2)=0,2,IF((($G$1755&lt;&gt;2)*$G$1755+($N$1755&lt;&gt;2)*$N$1755+($U$1755&lt;&gt;2)*$U$1755+($AB$1755&lt;&gt;2)*$AB$1755+($AI$1755&lt;&gt;2)*$AI$1755)/(($G$1755&lt;&gt;2)+($N$1755&lt;&gt;2)+($U$1755&lt;&gt;2)+($AB$1755&lt;&gt;2)+($AI$1755&lt;&gt;2))&gt;=0.5,1,0))</f>
        <v/>
      </c>
      <c r="AR1755" s="16">
        <f>'Ground truth'!$B$4</f>
        <v/>
      </c>
      <c r="AS1755" s="16">
        <f>'Ground truth'!$C$4</f>
        <v/>
      </c>
      <c r="AT1755" s="16">
        <f>'Ground truth'!$D$4</f>
        <v/>
      </c>
      <c r="AU1755" s="16">
        <f>'Ground truth'!$E$4</f>
        <v/>
      </c>
      <c r="AV1755" s="16">
        <f>'Ground truth'!$F$4</f>
        <v/>
      </c>
      <c r="AW1755" s="16">
        <f>'Ground truth'!$G$4</f>
        <v/>
      </c>
    </row>
    <row r="1756">
      <c r="A1756" s="3" t="inlineStr">
        <is>
          <t>Propulsion Subsystem</t>
        </is>
      </c>
      <c r="B1756" s="8" t="n">
        <v>1</v>
      </c>
      <c r="C1756" s="8" t="n">
        <v>1</v>
      </c>
      <c r="D1756" s="8" t="n">
        <v>1</v>
      </c>
      <c r="E1756" s="8" t="n">
        <v>1</v>
      </c>
      <c r="F1756" s="8" t="n">
        <v>0</v>
      </c>
      <c r="G1756" s="8" t="n">
        <v>0</v>
      </c>
      <c r="I1756" s="8" t="n">
        <v>1</v>
      </c>
      <c r="J1756" s="8" t="n">
        <v>1</v>
      </c>
      <c r="K1756" s="8" t="n">
        <v>1</v>
      </c>
      <c r="L1756" s="8" t="n">
        <v>1</v>
      </c>
      <c r="M1756" s="8" t="n">
        <v>0</v>
      </c>
      <c r="N1756" s="8" t="n">
        <v>0</v>
      </c>
      <c r="P1756" s="8" t="n">
        <v>1</v>
      </c>
      <c r="Q1756" s="8" t="n">
        <v>1</v>
      </c>
      <c r="R1756" s="8" t="n">
        <v>1</v>
      </c>
      <c r="S1756" s="8" t="n">
        <v>1</v>
      </c>
      <c r="T1756" s="8" t="n">
        <v>0</v>
      </c>
      <c r="U1756" s="8" t="n">
        <v>0</v>
      </c>
      <c r="W1756" s="8" t="n">
        <v>1</v>
      </c>
      <c r="X1756" s="8" t="n">
        <v>1</v>
      </c>
      <c r="Y1756" s="8" t="n">
        <v>1</v>
      </c>
      <c r="Z1756" s="8" t="n">
        <v>1</v>
      </c>
      <c r="AA1756" s="8" t="n">
        <v>0</v>
      </c>
      <c r="AB1756" s="8" t="n">
        <v>0</v>
      </c>
      <c r="AD1756" s="8" t="n">
        <v>1</v>
      </c>
      <c r="AE1756" s="8" t="n">
        <v>1</v>
      </c>
      <c r="AF1756" s="8" t="n">
        <v>1</v>
      </c>
      <c r="AG1756" s="8" t="n">
        <v>1</v>
      </c>
      <c r="AH1756" s="8" t="n">
        <v>0</v>
      </c>
      <c r="AI1756" s="8" t="n">
        <v>0</v>
      </c>
      <c r="AK1756" s="8">
        <f>IF(($B$1756&lt;&gt;2)+($I$1756&lt;&gt;2)+($P$1756&lt;&gt;2)+($W$1756&lt;&gt;2)+($AD$1756&lt;&gt;2)=0,2,IF((($B$1756&lt;&gt;2)*$B$1756+($I$1756&lt;&gt;2)*$I$1756+($P$1756&lt;&gt;2)*$P$1756+($W$1756&lt;&gt;2)*$W$1756+($AD$1756&lt;&gt;2)*$AD$1756)/(($B$1756&lt;&gt;2)+($I$1756&lt;&gt;2)+($P$1756&lt;&gt;2)+($W$1756&lt;&gt;2)+($AD$1756&lt;&gt;2))&gt;=0.5,1,0))</f>
        <v/>
      </c>
      <c r="AL1756" s="8">
        <f>IF(($C$1756&lt;&gt;2)+($J$1756&lt;&gt;2)+($Q$1756&lt;&gt;2)+($X$1756&lt;&gt;2)+($AE$1756&lt;&gt;2)=0,2,IF((($C$1756&lt;&gt;2)*$C$1756+($J$1756&lt;&gt;2)*$J$1756+($Q$1756&lt;&gt;2)*$Q$1756+($X$1756&lt;&gt;2)*$X$1756+($AE$1756&lt;&gt;2)*$AE$1756)/(($C$1756&lt;&gt;2)+($J$1756&lt;&gt;2)+($Q$1756&lt;&gt;2)+($X$1756&lt;&gt;2)+($AE$1756&lt;&gt;2))&gt;=0.5,1,0))</f>
        <v/>
      </c>
      <c r="AM1756" s="8">
        <f>IF(($D$1756&lt;&gt;2)+($K$1756&lt;&gt;2)+($R$1756&lt;&gt;2)+($Y$1756&lt;&gt;2)+($AF$1756&lt;&gt;2)=0,2,IF((($D$1756&lt;&gt;2)*$D$1756+($K$1756&lt;&gt;2)*$K$1756+($R$1756&lt;&gt;2)*$R$1756+($Y$1756&lt;&gt;2)*$Y$1756+($AF$1756&lt;&gt;2)*$AF$1756)/(($D$1756&lt;&gt;2)+($K$1756&lt;&gt;2)+($R$1756&lt;&gt;2)+($Y$1756&lt;&gt;2)+($AF$1756&lt;&gt;2))&gt;=0.5,1,0))</f>
        <v/>
      </c>
      <c r="AN1756" s="8">
        <f>IF(($E$1756&lt;&gt;2)+($L$1756&lt;&gt;2)+($S$1756&lt;&gt;2)+($Z$1756&lt;&gt;2)+($AG$1756&lt;&gt;2)=0,2,IF((($E$1756&lt;&gt;2)*$E$1756+($L$1756&lt;&gt;2)*$L$1756+($S$1756&lt;&gt;2)*$S$1756+($Z$1756&lt;&gt;2)*$Z$1756+($AG$1756&lt;&gt;2)*$AG$1756)/(($E$1756&lt;&gt;2)+($L$1756&lt;&gt;2)+($S$1756&lt;&gt;2)+($Z$1756&lt;&gt;2)+($AG$1756&lt;&gt;2))&gt;=0.5,1,0))</f>
        <v/>
      </c>
      <c r="AO1756" s="8">
        <f>IF(($F$1756&lt;&gt;2)+($M$1756&lt;&gt;2)+($T$1756&lt;&gt;2)+($AA$1756&lt;&gt;2)+($AH$1756&lt;&gt;2)=0,2,IF((($F$1756&lt;&gt;2)*$F$1756+($M$1756&lt;&gt;2)*$M$1756+($T$1756&lt;&gt;2)*$T$1756+($AA$1756&lt;&gt;2)*$AA$1756+($AH$1756&lt;&gt;2)*$AH$1756)/(($F$1756&lt;&gt;2)+($M$1756&lt;&gt;2)+($T$1756&lt;&gt;2)+($AA$1756&lt;&gt;2)+($AH$1756&lt;&gt;2))&gt;=0.5,1,0))</f>
        <v/>
      </c>
      <c r="AP1756" s="8">
        <f>IF(($G$1756&lt;&gt;2)+($N$1756&lt;&gt;2)+($U$1756&lt;&gt;2)+($AB$1756&lt;&gt;2)+($AI$1756&lt;&gt;2)=0,2,IF((($G$1756&lt;&gt;2)*$G$1756+($N$1756&lt;&gt;2)*$N$1756+($U$1756&lt;&gt;2)*$U$1756+($AB$1756&lt;&gt;2)*$AB$1756+($AI$1756&lt;&gt;2)*$AI$1756)/(($G$1756&lt;&gt;2)+($N$1756&lt;&gt;2)+($U$1756&lt;&gt;2)+($AB$1756&lt;&gt;2)+($AI$1756&lt;&gt;2))&gt;=0.5,1,0))</f>
        <v/>
      </c>
      <c r="AR1756" s="16">
        <f>'Ground truth'!$B$5</f>
        <v/>
      </c>
      <c r="AS1756" s="16">
        <f>'Ground truth'!$C$5</f>
        <v/>
      </c>
      <c r="AT1756" s="16">
        <f>'Ground truth'!$D$5</f>
        <v/>
      </c>
      <c r="AU1756" s="16">
        <f>'Ground truth'!$E$5</f>
        <v/>
      </c>
      <c r="AV1756" s="16">
        <f>'Ground truth'!$F$5</f>
        <v/>
      </c>
      <c r="AW1756" s="16">
        <f>'Ground truth'!$G$5</f>
        <v/>
      </c>
    </row>
    <row r="1757">
      <c r="A1757" s="3" t="inlineStr">
        <is>
          <t>Power Subsystem</t>
        </is>
      </c>
      <c r="B1757" s="8" t="n">
        <v>1</v>
      </c>
      <c r="C1757" s="8" t="n">
        <v>1</v>
      </c>
      <c r="D1757" s="8" t="n">
        <v>1</v>
      </c>
      <c r="E1757" s="8" t="n">
        <v>1</v>
      </c>
      <c r="F1757" s="8" t="n">
        <v>1</v>
      </c>
      <c r="G1757" s="8" t="n">
        <v>0</v>
      </c>
      <c r="I1757" s="8" t="n">
        <v>1</v>
      </c>
      <c r="J1757" s="8" t="n">
        <v>1</v>
      </c>
      <c r="K1757" s="8" t="n">
        <v>1</v>
      </c>
      <c r="L1757" s="8" t="n">
        <v>1</v>
      </c>
      <c r="M1757" s="8" t="n">
        <v>1</v>
      </c>
      <c r="N1757" s="8" t="n">
        <v>0</v>
      </c>
      <c r="P1757" s="8" t="n">
        <v>1</v>
      </c>
      <c r="Q1757" s="8" t="n">
        <v>1</v>
      </c>
      <c r="R1757" s="8" t="n">
        <v>1</v>
      </c>
      <c r="S1757" s="8" t="n">
        <v>1</v>
      </c>
      <c r="T1757" s="8" t="n">
        <v>1</v>
      </c>
      <c r="U1757" s="8" t="n">
        <v>0</v>
      </c>
      <c r="W1757" s="8" t="n">
        <v>1</v>
      </c>
      <c r="X1757" s="8" t="n">
        <v>1</v>
      </c>
      <c r="Y1757" s="8" t="n">
        <v>1</v>
      </c>
      <c r="Z1757" s="8" t="n">
        <v>1</v>
      </c>
      <c r="AA1757" s="8" t="n">
        <v>1</v>
      </c>
      <c r="AB1757" s="8" t="n">
        <v>0</v>
      </c>
      <c r="AD1757" s="8" t="n">
        <v>1</v>
      </c>
      <c r="AE1757" s="8" t="n">
        <v>1</v>
      </c>
      <c r="AF1757" s="8" t="n">
        <v>1</v>
      </c>
      <c r="AG1757" s="8" t="n">
        <v>1</v>
      </c>
      <c r="AH1757" s="8" t="n">
        <v>1</v>
      </c>
      <c r="AI1757" s="8" t="n">
        <v>0</v>
      </c>
      <c r="AK1757" s="8">
        <f>IF(($B$1757&lt;&gt;2)+($I$1757&lt;&gt;2)+($P$1757&lt;&gt;2)+($W$1757&lt;&gt;2)+($AD$1757&lt;&gt;2)=0,2,IF((($B$1757&lt;&gt;2)*$B$1757+($I$1757&lt;&gt;2)*$I$1757+($P$1757&lt;&gt;2)*$P$1757+($W$1757&lt;&gt;2)*$W$1757+($AD$1757&lt;&gt;2)*$AD$1757)/(($B$1757&lt;&gt;2)+($I$1757&lt;&gt;2)+($P$1757&lt;&gt;2)+($W$1757&lt;&gt;2)+($AD$1757&lt;&gt;2))&gt;=0.5,1,0))</f>
        <v/>
      </c>
      <c r="AL1757" s="8">
        <f>IF(($C$1757&lt;&gt;2)+($J$1757&lt;&gt;2)+($Q$1757&lt;&gt;2)+($X$1757&lt;&gt;2)+($AE$1757&lt;&gt;2)=0,2,IF((($C$1757&lt;&gt;2)*$C$1757+($J$1757&lt;&gt;2)*$J$1757+($Q$1757&lt;&gt;2)*$Q$1757+($X$1757&lt;&gt;2)*$X$1757+($AE$1757&lt;&gt;2)*$AE$1757)/(($C$1757&lt;&gt;2)+($J$1757&lt;&gt;2)+($Q$1757&lt;&gt;2)+($X$1757&lt;&gt;2)+($AE$1757&lt;&gt;2))&gt;=0.5,1,0))</f>
        <v/>
      </c>
      <c r="AM1757" s="8">
        <f>IF(($D$1757&lt;&gt;2)+($K$1757&lt;&gt;2)+($R$1757&lt;&gt;2)+($Y$1757&lt;&gt;2)+($AF$1757&lt;&gt;2)=0,2,IF((($D$1757&lt;&gt;2)*$D$1757+($K$1757&lt;&gt;2)*$K$1757+($R$1757&lt;&gt;2)*$R$1757+($Y$1757&lt;&gt;2)*$Y$1757+($AF$1757&lt;&gt;2)*$AF$1757)/(($D$1757&lt;&gt;2)+($K$1757&lt;&gt;2)+($R$1757&lt;&gt;2)+($Y$1757&lt;&gt;2)+($AF$1757&lt;&gt;2))&gt;=0.5,1,0))</f>
        <v/>
      </c>
      <c r="AN1757" s="8">
        <f>IF(($E$1757&lt;&gt;2)+($L$1757&lt;&gt;2)+($S$1757&lt;&gt;2)+($Z$1757&lt;&gt;2)+($AG$1757&lt;&gt;2)=0,2,IF((($E$1757&lt;&gt;2)*$E$1757+($L$1757&lt;&gt;2)*$L$1757+($S$1757&lt;&gt;2)*$S$1757+($Z$1757&lt;&gt;2)*$Z$1757+($AG$1757&lt;&gt;2)*$AG$1757)/(($E$1757&lt;&gt;2)+($L$1757&lt;&gt;2)+($S$1757&lt;&gt;2)+($Z$1757&lt;&gt;2)+($AG$1757&lt;&gt;2))&gt;=0.5,1,0))</f>
        <v/>
      </c>
      <c r="AO1757" s="8">
        <f>IF(($F$1757&lt;&gt;2)+($M$1757&lt;&gt;2)+($T$1757&lt;&gt;2)+($AA$1757&lt;&gt;2)+($AH$1757&lt;&gt;2)=0,2,IF((($F$1757&lt;&gt;2)*$F$1757+($M$1757&lt;&gt;2)*$M$1757+($T$1757&lt;&gt;2)*$T$1757+($AA$1757&lt;&gt;2)*$AA$1757+($AH$1757&lt;&gt;2)*$AH$1757)/(($F$1757&lt;&gt;2)+($M$1757&lt;&gt;2)+($T$1757&lt;&gt;2)+($AA$1757&lt;&gt;2)+($AH$1757&lt;&gt;2))&gt;=0.5,1,0))</f>
        <v/>
      </c>
      <c r="AP1757" s="8">
        <f>IF(($G$1757&lt;&gt;2)+($N$1757&lt;&gt;2)+($U$1757&lt;&gt;2)+($AB$1757&lt;&gt;2)+($AI$1757&lt;&gt;2)=0,2,IF((($G$1757&lt;&gt;2)*$G$1757+($N$1757&lt;&gt;2)*$N$1757+($U$1757&lt;&gt;2)*$U$1757+($AB$1757&lt;&gt;2)*$AB$1757+($AI$1757&lt;&gt;2)*$AI$1757)/(($G$1757&lt;&gt;2)+($N$1757&lt;&gt;2)+($U$1757&lt;&gt;2)+($AB$1757&lt;&gt;2)+($AI$1757&lt;&gt;2))&gt;=0.5,1,0))</f>
        <v/>
      </c>
      <c r="AR1757" s="16">
        <f>'Ground truth'!$B$6</f>
        <v/>
      </c>
      <c r="AS1757" s="16">
        <f>'Ground truth'!$C$6</f>
        <v/>
      </c>
      <c r="AT1757" s="16">
        <f>'Ground truth'!$D$6</f>
        <v/>
      </c>
      <c r="AU1757" s="16">
        <f>'Ground truth'!$E$6</f>
        <v/>
      </c>
      <c r="AV1757" s="16">
        <f>'Ground truth'!$F$6</f>
        <v/>
      </c>
      <c r="AW1757" s="16">
        <f>'Ground truth'!$G$6</f>
        <v/>
      </c>
    </row>
    <row r="1758">
      <c r="A1758" s="3" t="inlineStr">
        <is>
          <t>Reaction Wheel</t>
        </is>
      </c>
      <c r="B1758" s="8" t="n">
        <v>1</v>
      </c>
      <c r="C1758" s="8" t="n">
        <v>1</v>
      </c>
      <c r="D1758" s="8" t="n">
        <v>0</v>
      </c>
      <c r="E1758" s="8" t="n">
        <v>1</v>
      </c>
      <c r="F1758" s="8" t="n">
        <v>1</v>
      </c>
      <c r="G1758" s="8" t="n">
        <v>0</v>
      </c>
      <c r="I1758" s="8" t="n">
        <v>1</v>
      </c>
      <c r="J1758" s="8" t="n">
        <v>1</v>
      </c>
      <c r="K1758" s="8" t="n">
        <v>0</v>
      </c>
      <c r="L1758" s="8" t="n">
        <v>1</v>
      </c>
      <c r="M1758" s="8" t="n">
        <v>1</v>
      </c>
      <c r="N1758" s="8" t="n">
        <v>0</v>
      </c>
      <c r="P1758" s="8" t="n">
        <v>1</v>
      </c>
      <c r="Q1758" s="8" t="n">
        <v>1</v>
      </c>
      <c r="R1758" s="8" t="n">
        <v>0</v>
      </c>
      <c r="S1758" s="8" t="n">
        <v>1</v>
      </c>
      <c r="T1758" s="8" t="n">
        <v>1</v>
      </c>
      <c r="U1758" s="8" t="n">
        <v>0</v>
      </c>
      <c r="W1758" s="8" t="n">
        <v>1</v>
      </c>
      <c r="X1758" s="8" t="n">
        <v>1</v>
      </c>
      <c r="Y1758" s="8" t="n">
        <v>0</v>
      </c>
      <c r="Z1758" s="8" t="n">
        <v>1</v>
      </c>
      <c r="AA1758" s="8" t="n">
        <v>1</v>
      </c>
      <c r="AB1758" s="8" t="n">
        <v>0</v>
      </c>
      <c r="AD1758" s="8" t="n">
        <v>1</v>
      </c>
      <c r="AE1758" s="8" t="n">
        <v>1</v>
      </c>
      <c r="AF1758" s="8" t="n">
        <v>0</v>
      </c>
      <c r="AG1758" s="8" t="n">
        <v>1</v>
      </c>
      <c r="AH1758" s="8" t="n">
        <v>1</v>
      </c>
      <c r="AI1758" s="8" t="n">
        <v>0</v>
      </c>
      <c r="AK1758" s="8">
        <f>IF(($B$1758&lt;&gt;2)+($I$1758&lt;&gt;2)+($P$1758&lt;&gt;2)+($W$1758&lt;&gt;2)+($AD$1758&lt;&gt;2)=0,2,IF((($B$1758&lt;&gt;2)*$B$1758+($I$1758&lt;&gt;2)*$I$1758+($P$1758&lt;&gt;2)*$P$1758+($W$1758&lt;&gt;2)*$W$1758+($AD$1758&lt;&gt;2)*$AD$1758)/(($B$1758&lt;&gt;2)+($I$1758&lt;&gt;2)+($P$1758&lt;&gt;2)+($W$1758&lt;&gt;2)+($AD$1758&lt;&gt;2))&gt;=0.5,1,0))</f>
        <v/>
      </c>
      <c r="AL1758" s="8">
        <f>IF(($C$1758&lt;&gt;2)+($J$1758&lt;&gt;2)+($Q$1758&lt;&gt;2)+($X$1758&lt;&gt;2)+($AE$1758&lt;&gt;2)=0,2,IF((($C$1758&lt;&gt;2)*$C$1758+($J$1758&lt;&gt;2)*$J$1758+($Q$1758&lt;&gt;2)*$Q$1758+($X$1758&lt;&gt;2)*$X$1758+($AE$1758&lt;&gt;2)*$AE$1758)/(($C$1758&lt;&gt;2)+($J$1758&lt;&gt;2)+($Q$1758&lt;&gt;2)+($X$1758&lt;&gt;2)+($AE$1758&lt;&gt;2))&gt;=0.5,1,0))</f>
        <v/>
      </c>
      <c r="AM1758" s="8">
        <f>IF(($D$1758&lt;&gt;2)+($K$1758&lt;&gt;2)+($R$1758&lt;&gt;2)+($Y$1758&lt;&gt;2)+($AF$1758&lt;&gt;2)=0,2,IF((($D$1758&lt;&gt;2)*$D$1758+($K$1758&lt;&gt;2)*$K$1758+($R$1758&lt;&gt;2)*$R$1758+($Y$1758&lt;&gt;2)*$Y$1758+($AF$1758&lt;&gt;2)*$AF$1758)/(($D$1758&lt;&gt;2)+($K$1758&lt;&gt;2)+($R$1758&lt;&gt;2)+($Y$1758&lt;&gt;2)+($AF$1758&lt;&gt;2))&gt;=0.5,1,0))</f>
        <v/>
      </c>
      <c r="AN1758" s="8">
        <f>IF(($E$1758&lt;&gt;2)+($L$1758&lt;&gt;2)+($S$1758&lt;&gt;2)+($Z$1758&lt;&gt;2)+($AG$1758&lt;&gt;2)=0,2,IF((($E$1758&lt;&gt;2)*$E$1758+($L$1758&lt;&gt;2)*$L$1758+($S$1758&lt;&gt;2)*$S$1758+($Z$1758&lt;&gt;2)*$Z$1758+($AG$1758&lt;&gt;2)*$AG$1758)/(($E$1758&lt;&gt;2)+($L$1758&lt;&gt;2)+($S$1758&lt;&gt;2)+($Z$1758&lt;&gt;2)+($AG$1758&lt;&gt;2))&gt;=0.5,1,0))</f>
        <v/>
      </c>
      <c r="AO1758" s="8">
        <f>IF(($F$1758&lt;&gt;2)+($M$1758&lt;&gt;2)+($T$1758&lt;&gt;2)+($AA$1758&lt;&gt;2)+($AH$1758&lt;&gt;2)=0,2,IF((($F$1758&lt;&gt;2)*$F$1758+($M$1758&lt;&gt;2)*$M$1758+($T$1758&lt;&gt;2)*$T$1758+($AA$1758&lt;&gt;2)*$AA$1758+($AH$1758&lt;&gt;2)*$AH$1758)/(($F$1758&lt;&gt;2)+($M$1758&lt;&gt;2)+($T$1758&lt;&gt;2)+($AA$1758&lt;&gt;2)+($AH$1758&lt;&gt;2))&gt;=0.5,1,0))</f>
        <v/>
      </c>
      <c r="AP1758" s="8">
        <f>IF(($G$1758&lt;&gt;2)+($N$1758&lt;&gt;2)+($U$1758&lt;&gt;2)+($AB$1758&lt;&gt;2)+($AI$1758&lt;&gt;2)=0,2,IF((($G$1758&lt;&gt;2)*$G$1758+($N$1758&lt;&gt;2)*$N$1758+($U$1758&lt;&gt;2)*$U$1758+($AB$1758&lt;&gt;2)*$AB$1758+($AI$1758&lt;&gt;2)*$AI$1758)/(($G$1758&lt;&gt;2)+($N$1758&lt;&gt;2)+($U$1758&lt;&gt;2)+($AB$1758&lt;&gt;2)+($AI$1758&lt;&gt;2))&gt;=0.5,1,0))</f>
        <v/>
      </c>
      <c r="AR1758" s="16">
        <f>'Ground truth'!$B$7</f>
        <v/>
      </c>
      <c r="AS1758" s="16">
        <f>'Ground truth'!$C$7</f>
        <v/>
      </c>
      <c r="AT1758" s="16">
        <f>'Ground truth'!$D$7</f>
        <v/>
      </c>
      <c r="AU1758" s="16">
        <f>'Ground truth'!$E$7</f>
        <v/>
      </c>
      <c r="AV1758" s="16">
        <f>'Ground truth'!$F$7</f>
        <v/>
      </c>
      <c r="AW1758" s="16">
        <f>'Ground truth'!$G$7</f>
        <v/>
      </c>
    </row>
    <row r="1759">
      <c r="A1759" s="3" t="inlineStr">
        <is>
          <t>GNC Software</t>
        </is>
      </c>
      <c r="B1759" s="8" t="n">
        <v>1</v>
      </c>
      <c r="C1759" s="8" t="n">
        <v>1</v>
      </c>
      <c r="D1759" s="8" t="n">
        <v>0</v>
      </c>
      <c r="E1759" s="8" t="n">
        <v>0</v>
      </c>
      <c r="F1759" s="8" t="n">
        <v>0</v>
      </c>
      <c r="G1759" s="8" t="n">
        <v>1</v>
      </c>
      <c r="I1759" s="8" t="n">
        <v>1</v>
      </c>
      <c r="J1759" s="8" t="n">
        <v>1</v>
      </c>
      <c r="K1759" s="8" t="n">
        <v>0</v>
      </c>
      <c r="L1759" s="8" t="n">
        <v>0</v>
      </c>
      <c r="M1759" s="8" t="n">
        <v>0</v>
      </c>
      <c r="N1759" s="8" t="n">
        <v>1</v>
      </c>
      <c r="P1759" s="8" t="n">
        <v>1</v>
      </c>
      <c r="Q1759" s="8" t="n">
        <v>1</v>
      </c>
      <c r="R1759" s="8" t="n">
        <v>0</v>
      </c>
      <c r="S1759" s="8" t="n">
        <v>0</v>
      </c>
      <c r="T1759" s="8" t="n">
        <v>0</v>
      </c>
      <c r="U1759" s="8" t="n">
        <v>1</v>
      </c>
      <c r="W1759" s="8" t="n">
        <v>1</v>
      </c>
      <c r="X1759" s="8" t="n">
        <v>1</v>
      </c>
      <c r="Y1759" s="8" t="n">
        <v>0</v>
      </c>
      <c r="Z1759" s="8" t="n">
        <v>0</v>
      </c>
      <c r="AA1759" s="8" t="n">
        <v>0</v>
      </c>
      <c r="AB1759" s="8" t="n">
        <v>1</v>
      </c>
      <c r="AD1759" s="8" t="n">
        <v>1</v>
      </c>
      <c r="AE1759" s="8" t="n">
        <v>1</v>
      </c>
      <c r="AF1759" s="8" t="n">
        <v>0</v>
      </c>
      <c r="AG1759" s="8" t="n">
        <v>0</v>
      </c>
      <c r="AH1759" s="8" t="n">
        <v>0</v>
      </c>
      <c r="AI1759" s="8" t="n">
        <v>1</v>
      </c>
      <c r="AK1759" s="8">
        <f>IF(($B$1759&lt;&gt;2)+($I$1759&lt;&gt;2)+($P$1759&lt;&gt;2)+($W$1759&lt;&gt;2)+($AD$1759&lt;&gt;2)=0,2,IF((($B$1759&lt;&gt;2)*$B$1759+($I$1759&lt;&gt;2)*$I$1759+($P$1759&lt;&gt;2)*$P$1759+($W$1759&lt;&gt;2)*$W$1759+($AD$1759&lt;&gt;2)*$AD$1759)/(($B$1759&lt;&gt;2)+($I$1759&lt;&gt;2)+($P$1759&lt;&gt;2)+($W$1759&lt;&gt;2)+($AD$1759&lt;&gt;2))&gt;=0.5,1,0))</f>
        <v/>
      </c>
      <c r="AL1759" s="8">
        <f>IF(($C$1759&lt;&gt;2)+($J$1759&lt;&gt;2)+($Q$1759&lt;&gt;2)+($X$1759&lt;&gt;2)+($AE$1759&lt;&gt;2)=0,2,IF((($C$1759&lt;&gt;2)*$C$1759+($J$1759&lt;&gt;2)*$J$1759+($Q$1759&lt;&gt;2)*$Q$1759+($X$1759&lt;&gt;2)*$X$1759+($AE$1759&lt;&gt;2)*$AE$1759)/(($C$1759&lt;&gt;2)+($J$1759&lt;&gt;2)+($Q$1759&lt;&gt;2)+($X$1759&lt;&gt;2)+($AE$1759&lt;&gt;2))&gt;=0.5,1,0))</f>
        <v/>
      </c>
      <c r="AM1759" s="8">
        <f>IF(($D$1759&lt;&gt;2)+($K$1759&lt;&gt;2)+($R$1759&lt;&gt;2)+($Y$1759&lt;&gt;2)+($AF$1759&lt;&gt;2)=0,2,IF((($D$1759&lt;&gt;2)*$D$1759+($K$1759&lt;&gt;2)*$K$1759+($R$1759&lt;&gt;2)*$R$1759+($Y$1759&lt;&gt;2)*$Y$1759+($AF$1759&lt;&gt;2)*$AF$1759)/(($D$1759&lt;&gt;2)+($K$1759&lt;&gt;2)+($R$1759&lt;&gt;2)+($Y$1759&lt;&gt;2)+($AF$1759&lt;&gt;2))&gt;=0.5,1,0))</f>
        <v/>
      </c>
      <c r="AN1759" s="8">
        <f>IF(($E$1759&lt;&gt;2)+($L$1759&lt;&gt;2)+($S$1759&lt;&gt;2)+($Z$1759&lt;&gt;2)+($AG$1759&lt;&gt;2)=0,2,IF((($E$1759&lt;&gt;2)*$E$1759+($L$1759&lt;&gt;2)*$L$1759+($S$1759&lt;&gt;2)*$S$1759+($Z$1759&lt;&gt;2)*$Z$1759+($AG$1759&lt;&gt;2)*$AG$1759)/(($E$1759&lt;&gt;2)+($L$1759&lt;&gt;2)+($S$1759&lt;&gt;2)+($Z$1759&lt;&gt;2)+($AG$1759&lt;&gt;2))&gt;=0.5,1,0))</f>
        <v/>
      </c>
      <c r="AO1759" s="8">
        <f>IF(($F$1759&lt;&gt;2)+($M$1759&lt;&gt;2)+($T$1759&lt;&gt;2)+($AA$1759&lt;&gt;2)+($AH$1759&lt;&gt;2)=0,2,IF((($F$1759&lt;&gt;2)*$F$1759+($M$1759&lt;&gt;2)*$M$1759+($T$1759&lt;&gt;2)*$T$1759+($AA$1759&lt;&gt;2)*$AA$1759+($AH$1759&lt;&gt;2)*$AH$1759)/(($F$1759&lt;&gt;2)+($M$1759&lt;&gt;2)+($T$1759&lt;&gt;2)+($AA$1759&lt;&gt;2)+($AH$1759&lt;&gt;2))&gt;=0.5,1,0))</f>
        <v/>
      </c>
      <c r="AP1759" s="8">
        <f>IF(($G$1759&lt;&gt;2)+($N$1759&lt;&gt;2)+($U$1759&lt;&gt;2)+($AB$1759&lt;&gt;2)+($AI$1759&lt;&gt;2)=0,2,IF((($G$1759&lt;&gt;2)*$G$1759+($N$1759&lt;&gt;2)*$N$1759+($U$1759&lt;&gt;2)*$U$1759+($AB$1759&lt;&gt;2)*$AB$1759+($AI$1759&lt;&gt;2)*$AI$1759)/(($G$1759&lt;&gt;2)+($N$1759&lt;&gt;2)+($U$1759&lt;&gt;2)+($AB$1759&lt;&gt;2)+($AI$1759&lt;&gt;2))&gt;=0.5,1,0))</f>
        <v/>
      </c>
      <c r="AR1759" s="16">
        <f>'Ground truth'!$B$8</f>
        <v/>
      </c>
      <c r="AS1759" s="16">
        <f>'Ground truth'!$C$8</f>
        <v/>
      </c>
      <c r="AT1759" s="16">
        <f>'Ground truth'!$D$8</f>
        <v/>
      </c>
      <c r="AU1759" s="16">
        <f>'Ground truth'!$E$8</f>
        <v/>
      </c>
      <c r="AV1759" s="16">
        <f>'Ground truth'!$F$8</f>
        <v/>
      </c>
      <c r="AW1759" s="16">
        <f>'Ground truth'!$G$8</f>
        <v/>
      </c>
    </row>
    <row r="1761">
      <c r="A1761" s="17" t="inlineStr">
        <is>
          <t>metrics — confident-only (unsure excluded from denominators)</t>
        </is>
      </c>
      <c r="B1761" s="10" t="inlineStr">
        <is>
          <t>run 1</t>
        </is>
      </c>
      <c r="C1761" s="10" t="inlineStr">
        <is>
          <t>run 2</t>
        </is>
      </c>
      <c r="D1761" s="10" t="inlineStr">
        <is>
          <t>run 3</t>
        </is>
      </c>
      <c r="E1761" s="10" t="inlineStr">
        <is>
          <t>run 4</t>
        </is>
      </c>
      <c r="F1761" s="10" t="inlineStr">
        <is>
          <t>run 5</t>
        </is>
      </c>
      <c r="G1761" s="10" t="inlineStr">
        <is>
          <t>avg-matrix</t>
        </is>
      </c>
      <c r="H1761" s="10" t="inlineStr">
        <is>
          <t>mean</t>
        </is>
      </c>
      <c r="I1761" s="10" t="inlineStr">
        <is>
          <t>std (pop.)</t>
        </is>
      </c>
      <c r="J1761" s="17" t="inlineStr">
        <is>
          <t>notes</t>
        </is>
      </c>
    </row>
    <row r="1762">
      <c r="A1762" s="7" t="inlineStr">
        <is>
          <t>TP</t>
        </is>
      </c>
      <c r="B1762" s="7">
        <f>SUMPRODUCT(($B$1754:$G$1759=1)*('Ground truth'!$B$3:$G$8=1))</f>
        <v/>
      </c>
      <c r="C1762" s="7">
        <f>SUMPRODUCT(($I$1754:$N$1759=1)*('Ground truth'!$B$3:$G$8=1))</f>
        <v/>
      </c>
      <c r="D1762" s="7">
        <f>SUMPRODUCT(($P$1754:$U$1759=1)*('Ground truth'!$B$3:$G$8=1))</f>
        <v/>
      </c>
      <c r="E1762" s="7">
        <f>SUMPRODUCT(($W$1754:$AB$1759=1)*('Ground truth'!$B$3:$G$8=1))</f>
        <v/>
      </c>
      <c r="F1762" s="7">
        <f>SUMPRODUCT(($AD$1754:$AI$1759=1)*('Ground truth'!$B$3:$G$8=1))</f>
        <v/>
      </c>
      <c r="G1762" s="7">
        <f>SUMPRODUCT(($AK$1754:$AP$1759=1)*('Ground truth'!$B$3:$G$8=1))</f>
        <v/>
      </c>
      <c r="H1762" s="12">
        <f>AVERAGE($B$1762:$F$1762)</f>
        <v/>
      </c>
      <c r="I1762" s="12">
        <f>STDEV.P($B$1762:$F$1762)</f>
        <v/>
      </c>
    </row>
    <row r="1763">
      <c r="A1763" s="7" t="inlineStr">
        <is>
          <t>TN</t>
        </is>
      </c>
      <c r="B1763" s="7">
        <f>SUMPRODUCT(($B$1754:$G$1759=0)*('Ground truth'!$B$3:$G$8=0))</f>
        <v/>
      </c>
      <c r="C1763" s="7">
        <f>SUMPRODUCT(($I$1754:$N$1759=0)*('Ground truth'!$B$3:$G$8=0))</f>
        <v/>
      </c>
      <c r="D1763" s="7">
        <f>SUMPRODUCT(($P$1754:$U$1759=0)*('Ground truth'!$B$3:$G$8=0))</f>
        <v/>
      </c>
      <c r="E1763" s="7">
        <f>SUMPRODUCT(($W$1754:$AB$1759=0)*('Ground truth'!$B$3:$G$8=0))</f>
        <v/>
      </c>
      <c r="F1763" s="7">
        <f>SUMPRODUCT(($AD$1754:$AI$1759=0)*('Ground truth'!$B$3:$G$8=0))</f>
        <v/>
      </c>
      <c r="G1763" s="7">
        <f>SUMPRODUCT(($AK$1754:$AP$1759=0)*('Ground truth'!$B$3:$G$8=0))</f>
        <v/>
      </c>
      <c r="H1763" s="12">
        <f>AVERAGE($B$1763:$F$1763)</f>
        <v/>
      </c>
      <c r="I1763" s="12">
        <f>STDEV.P($B$1763:$F$1763)</f>
        <v/>
      </c>
    </row>
    <row r="1764">
      <c r="A1764" s="7" t="inlineStr">
        <is>
          <t>FP</t>
        </is>
      </c>
      <c r="B1764" s="7">
        <f>SUMPRODUCT(($B$1754:$G$1759=1)*('Ground truth'!$B$3:$G$8=0))</f>
        <v/>
      </c>
      <c r="C1764" s="7">
        <f>SUMPRODUCT(($I$1754:$N$1759=1)*('Ground truth'!$B$3:$G$8=0))</f>
        <v/>
      </c>
      <c r="D1764" s="7">
        <f>SUMPRODUCT(($P$1754:$U$1759=1)*('Ground truth'!$B$3:$G$8=0))</f>
        <v/>
      </c>
      <c r="E1764" s="7">
        <f>SUMPRODUCT(($W$1754:$AB$1759=1)*('Ground truth'!$B$3:$G$8=0))</f>
        <v/>
      </c>
      <c r="F1764" s="7">
        <f>SUMPRODUCT(($AD$1754:$AI$1759=1)*('Ground truth'!$B$3:$G$8=0))</f>
        <v/>
      </c>
      <c r="G1764" s="7">
        <f>SUMPRODUCT(($AK$1754:$AP$1759=1)*('Ground truth'!$B$3:$G$8=0))</f>
        <v/>
      </c>
      <c r="H1764" s="12">
        <f>AVERAGE($B$1764:$F$1764)</f>
        <v/>
      </c>
      <c r="I1764" s="12">
        <f>STDEV.P($B$1764:$F$1764)</f>
        <v/>
      </c>
    </row>
    <row r="1765">
      <c r="A1765" s="7" t="inlineStr">
        <is>
          <t>FN</t>
        </is>
      </c>
      <c r="B1765" s="7">
        <f>SUMPRODUCT(($B$1754:$G$1759=0)*('Ground truth'!$B$3:$G$8=1))</f>
        <v/>
      </c>
      <c r="C1765" s="7">
        <f>SUMPRODUCT(($I$1754:$N$1759=0)*('Ground truth'!$B$3:$G$8=1))</f>
        <v/>
      </c>
      <c r="D1765" s="7">
        <f>SUMPRODUCT(($P$1754:$U$1759=0)*('Ground truth'!$B$3:$G$8=1))</f>
        <v/>
      </c>
      <c r="E1765" s="7">
        <f>SUMPRODUCT(($W$1754:$AB$1759=0)*('Ground truth'!$B$3:$G$8=1))</f>
        <v/>
      </c>
      <c r="F1765" s="7">
        <f>SUMPRODUCT(($AD$1754:$AI$1759=0)*('Ground truth'!$B$3:$G$8=1))</f>
        <v/>
      </c>
      <c r="G1765" s="7">
        <f>SUMPRODUCT(($AK$1754:$AP$1759=0)*('Ground truth'!$B$3:$G$8=1))</f>
        <v/>
      </c>
      <c r="H1765" s="12">
        <f>AVERAGE($B$1765:$F$1765)</f>
        <v/>
      </c>
      <c r="I1765" s="12">
        <f>STDEV.P($B$1765:$F$1765)</f>
        <v/>
      </c>
    </row>
    <row r="1766">
      <c r="A1766" s="4" t="inlineStr">
        <is>
          <t>Precision</t>
        </is>
      </c>
      <c r="B1766" s="12">
        <f>IFERROR($B$1762/($B$1762+$B$1764),0)</f>
        <v/>
      </c>
      <c r="C1766" s="12">
        <f>IFERROR($C$1762/($C$1762+$C$1764),0)</f>
        <v/>
      </c>
      <c r="D1766" s="12">
        <f>IFERROR($D$1762/($D$1762+$D$1764),0)</f>
        <v/>
      </c>
      <c r="E1766" s="12">
        <f>IFERROR($E$1762/($E$1762+$E$1764),0)</f>
        <v/>
      </c>
      <c r="F1766" s="12">
        <f>IFERROR($F$1762/($F$1762+$F$1764),0)</f>
        <v/>
      </c>
      <c r="G1766" s="12">
        <f>IFERROR($G$1762/($G$1762+$G$1764),0)</f>
        <v/>
      </c>
      <c r="H1766" s="18">
        <f>AVERAGE($B$1766:$F$1766)</f>
        <v/>
      </c>
      <c r="I1766" s="18">
        <f>STDEV.P($B$1766:$F$1766)</f>
        <v/>
      </c>
    </row>
    <row r="1767">
      <c r="A1767" s="4" t="inlineStr">
        <is>
          <t>Recall</t>
        </is>
      </c>
      <c r="B1767" s="12">
        <f>IFERROR($B$1762/($B$1762+$B$1765),0)</f>
        <v/>
      </c>
      <c r="C1767" s="12">
        <f>IFERROR($C$1762/($C$1762+$C$1765),0)</f>
        <v/>
      </c>
      <c r="D1767" s="12">
        <f>IFERROR($D$1762/($D$1762+$D$1765),0)</f>
        <v/>
      </c>
      <c r="E1767" s="12">
        <f>IFERROR($E$1762/($E$1762+$E$1765),0)</f>
        <v/>
      </c>
      <c r="F1767" s="12">
        <f>IFERROR($F$1762/($F$1762+$F$1765),0)</f>
        <v/>
      </c>
      <c r="G1767" s="12">
        <f>IFERROR($G$1762/($G$1762+$G$1765),0)</f>
        <v/>
      </c>
      <c r="H1767" s="18">
        <f>AVERAGE($B$1767:$F$1767)</f>
        <v/>
      </c>
      <c r="I1767" s="18">
        <f>STDEV.P($B$1767:$F$1767)</f>
        <v/>
      </c>
    </row>
    <row r="1768">
      <c r="A1768" s="4" t="inlineStr">
        <is>
          <t>F1</t>
        </is>
      </c>
      <c r="B1768" s="12">
        <f>IFERROR(2*$B$1766*$B$1767/($B$1766+$B$1767),0)</f>
        <v/>
      </c>
      <c r="C1768" s="12">
        <f>IFERROR(2*$C$1766*$C$1767/($C$1766+$C$1767),0)</f>
        <v/>
      </c>
      <c r="D1768" s="12">
        <f>IFERROR(2*$D$1766*$D$1767/($D$1766+$D$1767),0)</f>
        <v/>
      </c>
      <c r="E1768" s="12">
        <f>IFERROR(2*$E$1766*$E$1767/($E$1766+$E$1767),0)</f>
        <v/>
      </c>
      <c r="F1768" s="12">
        <f>IFERROR(2*$F$1766*$F$1767/($F$1766+$F$1767),0)</f>
        <v/>
      </c>
      <c r="G1768" s="12">
        <f>IFERROR(2*$G$1766*$G$1767/($G$1766+$G$1767),0)</f>
        <v/>
      </c>
      <c r="H1768" s="18">
        <f>AVERAGE($B$1768:$F$1768)</f>
        <v/>
      </c>
      <c r="I1768" s="18">
        <f>STDEV.P($B$1768:$F$1768)</f>
        <v/>
      </c>
    </row>
    <row r="1769">
      <c r="A1769" s="4" t="inlineStr">
        <is>
          <t>Accuracy</t>
        </is>
      </c>
      <c r="B1769" s="12">
        <f>IFERROR(($B$1762+$B$1763)/($B$1762+$B$1763+$B$1764+$B$1765),0)</f>
        <v/>
      </c>
      <c r="C1769" s="12">
        <f>IFERROR(($C$1762+$C$1763)/($C$1762+$C$1763+$C$1764+$C$1765),0)</f>
        <v/>
      </c>
      <c r="D1769" s="12">
        <f>IFERROR(($D$1762+$D$1763)/($D$1762+$D$1763+$D$1764+$D$1765),0)</f>
        <v/>
      </c>
      <c r="E1769" s="12">
        <f>IFERROR(($E$1762+$E$1763)/($E$1762+$E$1763+$E$1764+$E$1765),0)</f>
        <v/>
      </c>
      <c r="F1769" s="12">
        <f>IFERROR(($F$1762+$F$1763)/($F$1762+$F$1763+$F$1764+$F$1765),0)</f>
        <v/>
      </c>
      <c r="G1769" s="12">
        <f>IFERROR(($G$1762+$G$1763)/($G$1762+$G$1763+$G$1764+$G$1765),0)</f>
        <v/>
      </c>
      <c r="H1769" s="18">
        <f>AVERAGE($B$1769:$F$1769)</f>
        <v/>
      </c>
      <c r="I1769" s="18">
        <f>STDEV.P($B$1769:$F$1769)</f>
        <v/>
      </c>
    </row>
    <row r="1770">
      <c r="A1770" s="4" t="inlineStr">
        <is>
          <t>Edit distance</t>
        </is>
      </c>
      <c r="B1770" s="12">
        <f>SUMPRODUCT(ABS('Ground truth'!$B$3:$G$8-$B$1754:$G$1759))</f>
        <v/>
      </c>
      <c r="C1770" s="12">
        <f>SUMPRODUCT(ABS('Ground truth'!$B$3:$G$8-$I$1754:$N$1759))</f>
        <v/>
      </c>
      <c r="D1770" s="12">
        <f>SUMPRODUCT(ABS('Ground truth'!$B$3:$G$8-$P$1754:$U$1759))</f>
        <v/>
      </c>
      <c r="E1770" s="12">
        <f>SUMPRODUCT(ABS('Ground truth'!$B$3:$G$8-$W$1754:$AB$1759))</f>
        <v/>
      </c>
      <c r="F1770" s="12">
        <f>SUMPRODUCT(ABS('Ground truth'!$B$3:$G$8-$AD$1754:$AI$1759))</f>
        <v/>
      </c>
      <c r="G1770" s="12">
        <f>SUMPRODUCT(ABS('Ground truth'!$B$3:$G$8-$AK$1754:$AP$1759))</f>
        <v/>
      </c>
      <c r="H1770" s="18">
        <f>AVERAGE($B$1770:$F$1770)</f>
        <v/>
      </c>
      <c r="I1770" s="18">
        <f>STDEV.P($B$1770:$F$1770)</f>
        <v/>
      </c>
    </row>
    <row r="1771">
      <c r="A1771" s="4" t="inlineStr">
        <is>
          <t>Spectral distance</t>
        </is>
      </c>
      <c r="B1771" s="12">
        <f>SQRT(SUMPRODUCT(('Ground truth'!$J$3:$J$8-$B$1781:$B$1786)^2))</f>
        <v/>
      </c>
      <c r="C1771" s="12">
        <f>SQRT(SUMPRODUCT(('Ground truth'!$J$3:$J$8-$C$1781:$C$1786)^2))</f>
        <v/>
      </c>
      <c r="D1771" s="12">
        <f>SQRT(SUMPRODUCT(('Ground truth'!$J$3:$J$8-$D$1781:$D$1786)^2))</f>
        <v/>
      </c>
      <c r="E1771" s="12">
        <f>SQRT(SUMPRODUCT(('Ground truth'!$J$3:$J$8-$E$1781:$E$1786)^2))</f>
        <v/>
      </c>
      <c r="F1771" s="12">
        <f>SQRT(SUMPRODUCT(('Ground truth'!$J$3:$J$8-$F$1781:$F$1786)^2))</f>
        <v/>
      </c>
      <c r="G1771" s="12">
        <f>SQRT(SUMPRODUCT(('Ground truth'!$J$3:$J$8-$G$1781:$G$1786)^2))</f>
        <v/>
      </c>
      <c r="H1771" s="18">
        <f>AVERAGE($B$1771:$F$1771)</f>
        <v/>
      </c>
      <c r="I1771" s="18">
        <f>STDEV.P($B$1771:$F$1771)</f>
        <v/>
      </c>
    </row>
    <row r="1772">
      <c r="A1772" s="4" t="inlineStr">
        <is>
          <t>Unsure cells</t>
        </is>
      </c>
      <c r="B1772" s="7">
        <f>COUNTIF($B$1754:$G$1759,2)</f>
        <v/>
      </c>
      <c r="C1772" s="7">
        <f>COUNTIF($I$1754:$N$1759,2)</f>
        <v/>
      </c>
      <c r="D1772" s="7">
        <f>COUNTIF($P$1754:$U$1759,2)</f>
        <v/>
      </c>
      <c r="E1772" s="7">
        <f>COUNTIF($W$1754:$AB$1759,2)</f>
        <v/>
      </c>
      <c r="F1772" s="7">
        <f>COUNTIF($AD$1754:$AI$1759,2)</f>
        <v/>
      </c>
      <c r="G1772" s="7">
        <f>COUNTIF($AK$1754:$AP$1759,2)</f>
        <v/>
      </c>
      <c r="H1772" s="12">
        <f>AVERAGE($B$1772:$F$1772)</f>
        <v/>
      </c>
      <c r="I1772" s="12">
        <f>STDEV.P($B$1772:$F$1772)</f>
        <v/>
      </c>
    </row>
    <row r="1773">
      <c r="A1773" s="3" t="inlineStr">
        <is>
          <t>eigenvalues (real part, numpy order; pasted)</t>
        </is>
      </c>
    </row>
    <row r="1774">
      <c r="A1774" s="3" t="inlineStr">
        <is>
          <t xml:space="preserve">  λ1</t>
        </is>
      </c>
      <c r="B1774" s="19" t="n">
        <v>4.895106515927529</v>
      </c>
      <c r="C1774" s="19" t="n">
        <v>4.895106515927529</v>
      </c>
      <c r="D1774" s="19" t="n">
        <v>4.895106515927529</v>
      </c>
      <c r="E1774" s="19" t="n">
        <v>4.895106515927529</v>
      </c>
      <c r="F1774" s="19" t="n">
        <v>4.895106515927529</v>
      </c>
      <c r="G1774" s="19" t="n">
        <v>4.895106515927529</v>
      </c>
    </row>
    <row r="1775">
      <c r="A1775" s="3" t="inlineStr">
        <is>
          <t xml:space="preserve">  λ2</t>
        </is>
      </c>
      <c r="B1775" s="19" t="n">
        <v>-1.000000000000001</v>
      </c>
      <c r="C1775" s="19" t="n">
        <v>-1.000000000000001</v>
      </c>
      <c r="D1775" s="19" t="n">
        <v>-1.000000000000001</v>
      </c>
      <c r="E1775" s="19" t="n">
        <v>-1.000000000000001</v>
      </c>
      <c r="F1775" s="19" t="n">
        <v>-1.000000000000001</v>
      </c>
      <c r="G1775" s="19" t="n">
        <v>-1.000000000000001</v>
      </c>
    </row>
    <row r="1776">
      <c r="A1776" s="3" t="inlineStr">
        <is>
          <t xml:space="preserve">  λ3</t>
        </is>
      </c>
      <c r="B1776" s="19" t="n">
        <v>-3.099736661468152e-16</v>
      </c>
      <c r="C1776" s="19" t="n">
        <v>-3.099736661468152e-16</v>
      </c>
      <c r="D1776" s="19" t="n">
        <v>-3.099736661468152e-16</v>
      </c>
      <c r="E1776" s="19" t="n">
        <v>-3.099736661468152e-16</v>
      </c>
      <c r="F1776" s="19" t="n">
        <v>-3.099736661468152e-16</v>
      </c>
      <c r="G1776" s="19" t="n">
        <v>-3.099736661468152e-16</v>
      </c>
    </row>
    <row r="1777">
      <c r="A1777" s="3" t="inlineStr">
        <is>
          <t xml:space="preserve">  λ4</t>
        </is>
      </c>
      <c r="B1777" s="19" t="n">
        <v>-0.2924015852246211</v>
      </c>
      <c r="C1777" s="19" t="n">
        <v>-0.2924015852246211</v>
      </c>
      <c r="D1777" s="19" t="n">
        <v>-0.2924015852246211</v>
      </c>
      <c r="E1777" s="19" t="n">
        <v>-0.2924015852246211</v>
      </c>
      <c r="F1777" s="19" t="n">
        <v>-0.2924015852246211</v>
      </c>
      <c r="G1777" s="19" t="n">
        <v>-0.2924015852246211</v>
      </c>
    </row>
    <row r="1778">
      <c r="A1778" s="3" t="inlineStr">
        <is>
          <t xml:space="preserve">  λ5</t>
        </is>
      </c>
      <c r="B1778" s="19" t="n">
        <v>1.39729506929709</v>
      </c>
      <c r="C1778" s="19" t="n">
        <v>1.39729506929709</v>
      </c>
      <c r="D1778" s="19" t="n">
        <v>1.39729506929709</v>
      </c>
      <c r="E1778" s="19" t="n">
        <v>1.39729506929709</v>
      </c>
      <c r="F1778" s="19" t="n">
        <v>1.39729506929709</v>
      </c>
      <c r="G1778" s="19" t="n">
        <v>1.39729506929709</v>
      </c>
    </row>
    <row r="1779">
      <c r="A1779" s="3" t="inlineStr">
        <is>
          <t xml:space="preserve">  λ6</t>
        </is>
      </c>
      <c r="B1779" s="19" t="n">
        <v>0.9999999999999999</v>
      </c>
      <c r="C1779" s="19" t="n">
        <v>0.9999999999999999</v>
      </c>
      <c r="D1779" s="19" t="n">
        <v>0.9999999999999999</v>
      </c>
      <c r="E1779" s="19" t="n">
        <v>0.9999999999999999</v>
      </c>
      <c r="F1779" s="19" t="n">
        <v>0.9999999999999999</v>
      </c>
      <c r="G1779" s="19" t="n">
        <v>0.9999999999999999</v>
      </c>
    </row>
    <row r="1780">
      <c r="A1780" s="3" t="inlineStr">
        <is>
          <t>eigenvalues sorted desc (LARGE)</t>
        </is>
      </c>
    </row>
    <row r="1781">
      <c r="A1781" s="3" t="inlineStr">
        <is>
          <t xml:space="preserve">  λ(1)</t>
        </is>
      </c>
      <c r="B1781" s="19">
        <f>LARGE($B$1774:$B$1779,1)</f>
        <v/>
      </c>
      <c r="C1781" s="19">
        <f>LARGE($C$1774:$C$1779,1)</f>
        <v/>
      </c>
      <c r="D1781" s="19">
        <f>LARGE($D$1774:$D$1779,1)</f>
        <v/>
      </c>
      <c r="E1781" s="19">
        <f>LARGE($E$1774:$E$1779,1)</f>
        <v/>
      </c>
      <c r="F1781" s="19">
        <f>LARGE($F$1774:$F$1779,1)</f>
        <v/>
      </c>
      <c r="G1781" s="19">
        <f>LARGE($G$1774:$G$1779,1)</f>
        <v/>
      </c>
    </row>
    <row r="1782">
      <c r="A1782" s="3" t="inlineStr">
        <is>
          <t xml:space="preserve">  λ(2)</t>
        </is>
      </c>
      <c r="B1782" s="19">
        <f>LARGE($B$1774:$B$1779,2)</f>
        <v/>
      </c>
      <c r="C1782" s="19">
        <f>LARGE($C$1774:$C$1779,2)</f>
        <v/>
      </c>
      <c r="D1782" s="19">
        <f>LARGE($D$1774:$D$1779,2)</f>
        <v/>
      </c>
      <c r="E1782" s="19">
        <f>LARGE($E$1774:$E$1779,2)</f>
        <v/>
      </c>
      <c r="F1782" s="19">
        <f>LARGE($F$1774:$F$1779,2)</f>
        <v/>
      </c>
      <c r="G1782" s="19">
        <f>LARGE($G$1774:$G$1779,2)</f>
        <v/>
      </c>
    </row>
    <row r="1783">
      <c r="A1783" s="3" t="inlineStr">
        <is>
          <t xml:space="preserve">  λ(3)</t>
        </is>
      </c>
      <c r="B1783" s="19">
        <f>LARGE($B$1774:$B$1779,3)</f>
        <v/>
      </c>
      <c r="C1783" s="19">
        <f>LARGE($C$1774:$C$1779,3)</f>
        <v/>
      </c>
      <c r="D1783" s="19">
        <f>LARGE($D$1774:$D$1779,3)</f>
        <v/>
      </c>
      <c r="E1783" s="19">
        <f>LARGE($E$1774:$E$1779,3)</f>
        <v/>
      </c>
      <c r="F1783" s="19">
        <f>LARGE($F$1774:$F$1779,3)</f>
        <v/>
      </c>
      <c r="G1783" s="19">
        <f>LARGE($G$1774:$G$1779,3)</f>
        <v/>
      </c>
    </row>
    <row r="1784">
      <c r="A1784" s="3" t="inlineStr">
        <is>
          <t xml:space="preserve">  λ(4)</t>
        </is>
      </c>
      <c r="B1784" s="19">
        <f>LARGE($B$1774:$B$1779,4)</f>
        <v/>
      </c>
      <c r="C1784" s="19">
        <f>LARGE($C$1774:$C$1779,4)</f>
        <v/>
      </c>
      <c r="D1784" s="19">
        <f>LARGE($D$1774:$D$1779,4)</f>
        <v/>
      </c>
      <c r="E1784" s="19">
        <f>LARGE($E$1774:$E$1779,4)</f>
        <v/>
      </c>
      <c r="F1784" s="19">
        <f>LARGE($F$1774:$F$1779,4)</f>
        <v/>
      </c>
      <c r="G1784" s="19">
        <f>LARGE($G$1774:$G$1779,4)</f>
        <v/>
      </c>
    </row>
    <row r="1785">
      <c r="A1785" s="3" t="inlineStr">
        <is>
          <t xml:space="preserve">  λ(5)</t>
        </is>
      </c>
      <c r="B1785" s="19">
        <f>LARGE($B$1774:$B$1779,5)</f>
        <v/>
      </c>
      <c r="C1785" s="19">
        <f>LARGE($C$1774:$C$1779,5)</f>
        <v/>
      </c>
      <c r="D1785" s="19">
        <f>LARGE($D$1774:$D$1779,5)</f>
        <v/>
      </c>
      <c r="E1785" s="19">
        <f>LARGE($E$1774:$E$1779,5)</f>
        <v/>
      </c>
      <c r="F1785" s="19">
        <f>LARGE($F$1774:$F$1779,5)</f>
        <v/>
      </c>
      <c r="G1785" s="19">
        <f>LARGE($G$1774:$G$1779,5)</f>
        <v/>
      </c>
    </row>
    <row r="1786">
      <c r="A1786" s="3" t="inlineStr">
        <is>
          <t xml:space="preserve">  λ(6)</t>
        </is>
      </c>
      <c r="B1786" s="19">
        <f>LARGE($B$1774:$B$1779,6)</f>
        <v/>
      </c>
      <c r="C1786" s="19">
        <f>LARGE($C$1774:$C$1779,6)</f>
        <v/>
      </c>
      <c r="D1786" s="19">
        <f>LARGE($D$1774:$D$1779,6)</f>
        <v/>
      </c>
      <c r="E1786" s="19">
        <f>LARGE($E$1774:$E$1779,6)</f>
        <v/>
      </c>
      <c r="F1786" s="19">
        <f>LARGE($F$1774:$F$1779,6)</f>
        <v/>
      </c>
      <c r="G1786" s="19">
        <f>LARGE($G$1774:$G$1779,6)</f>
        <v/>
      </c>
    </row>
    <row r="1787">
      <c r="A1787" s="3" t="inlineStr">
        <is>
          <t>check: Σeig − trace (→0)</t>
        </is>
      </c>
      <c r="B1787" s="3">
        <f>ROUND(SUM($B$1774:$B$1779)-($B$1754+$C$1755+$D$1756+$E$1757+$F$1758+$G$1759),6)</f>
        <v/>
      </c>
      <c r="C1787" s="3">
        <f>ROUND(SUM($C$1774:$C$1779)-($I$1754+$J$1755+$K$1756+$L$1757+$M$1758+$N$1759),6)</f>
        <v/>
      </c>
      <c r="D1787" s="3">
        <f>ROUND(SUM($D$1774:$D$1779)-($P$1754+$Q$1755+$R$1756+$S$1757+$T$1758+$U$1759),6)</f>
        <v/>
      </c>
      <c r="E1787" s="3">
        <f>ROUND(SUM($E$1774:$E$1779)-($W$1754+$X$1755+$Y$1756+$Z$1757+$AA$1758+$AB$1759),6)</f>
        <v/>
      </c>
      <c r="F1787" s="3">
        <f>ROUND(SUM($F$1774:$F$1779)-($AD$1754+$AE$1755+$AF$1756+$AG$1757+$AH$1758+$AI$1759),6)</f>
        <v/>
      </c>
      <c r="G1787" s="3">
        <f>ROUND(SUM($G$1774:$G$1779)-($AK$1754+$AL$1755+$AM$1756+$AN$1757+$AO$1758+$AP$1759),6)</f>
        <v/>
      </c>
    </row>
    <row r="1788">
      <c r="A1788" s="3" t="inlineStr">
        <is>
          <t>check: Πeig − det (→0)</t>
        </is>
      </c>
      <c r="B1788" s="3">
        <f>ROUND(MDETERM($B$1754:$G$1759)-PRODUCT($B$1774:$B$1779),6)</f>
        <v/>
      </c>
      <c r="C1788" s="3">
        <f>ROUND(MDETERM($I$1754:$N$1759)-PRODUCT($C$1774:$C$1779),6)</f>
        <v/>
      </c>
      <c r="D1788" s="3">
        <f>ROUND(MDETERM($P$1754:$U$1759)-PRODUCT($D$1774:$D$1779),6)</f>
        <v/>
      </c>
      <c r="E1788" s="3">
        <f>ROUND(MDETERM($W$1754:$AB$1759)-PRODUCT($E$1774:$E$1779),6)</f>
        <v/>
      </c>
      <c r="F1788" s="3">
        <f>ROUND(MDETERM($AD$1754:$AI$1759)-PRODUCT($F$1774:$F$1779),6)</f>
        <v/>
      </c>
      <c r="G1788" s="3">
        <f>ROUND(MDETERM($AK$1754:$AP$1759)-PRODUCT($G$1774:$G$1779),6)</f>
        <v/>
      </c>
    </row>
    <row r="1789">
      <c r="A1789" s="3" t="inlineStr">
        <is>
          <t>complex eigenvalues?</t>
        </is>
      </c>
      <c r="B1789" s="3" t="inlineStr"/>
      <c r="C1789" s="3" t="inlineStr"/>
      <c r="D1789" s="3" t="inlineStr"/>
      <c r="E1789" s="3" t="inlineStr"/>
      <c r="F1789" s="3" t="inlineStr"/>
      <c r="G1789" s="3" t="inlineStr"/>
    </row>
    <row r="1790">
      <c r="A1790" s="3" t="inlineStr">
        <is>
          <t>check: det(M − λᵢI) per sorted λ (→0)</t>
        </is>
      </c>
    </row>
    <row r="1791">
      <c r="A1791" s="3" t="inlineStr">
        <is>
          <t xml:space="preserve">  det(M − λ(1)I)</t>
        </is>
      </c>
      <c r="B1791" s="3">
        <f t="array" ref="B1791">ROUND(MDETERM($B$1754:$G$1759-$B$1781*MUNIT(6)),6)</f>
        <v/>
      </c>
      <c r="C1791" s="3">
        <f t="array" ref="C1791">ROUND(MDETERM($I$1754:$N$1759-$C$1781*MUNIT(6)),6)</f>
        <v/>
      </c>
      <c r="D1791" s="3">
        <f t="array" ref="D1791">ROUND(MDETERM($P$1754:$U$1759-$D$1781*MUNIT(6)),6)</f>
        <v/>
      </c>
      <c r="E1791" s="3">
        <f t="array" ref="E1791">ROUND(MDETERM($W$1754:$AB$1759-$E$1781*MUNIT(6)),6)</f>
        <v/>
      </c>
      <c r="F1791" s="3">
        <f t="array" ref="F1791">ROUND(MDETERM($AD$1754:$AI$1759-$F$1781*MUNIT(6)),6)</f>
        <v/>
      </c>
      <c r="G1791" s="3">
        <f t="array" ref="G1791">ROUND(MDETERM($AK$1754:$AP$1759-$G$1781*MUNIT(6)),6)</f>
        <v/>
      </c>
    </row>
    <row r="1792">
      <c r="A1792" s="3" t="inlineStr">
        <is>
          <t xml:space="preserve">  det(M − λ(2)I)</t>
        </is>
      </c>
      <c r="B1792" s="3">
        <f t="array" ref="B1792">ROUND(MDETERM($B$1754:$G$1759-$B$1782*MUNIT(6)),6)</f>
        <v/>
      </c>
      <c r="C1792" s="3">
        <f t="array" ref="C1792">ROUND(MDETERM($I$1754:$N$1759-$C$1782*MUNIT(6)),6)</f>
        <v/>
      </c>
      <c r="D1792" s="3">
        <f t="array" ref="D1792">ROUND(MDETERM($P$1754:$U$1759-$D$1782*MUNIT(6)),6)</f>
        <v/>
      </c>
      <c r="E1792" s="3">
        <f t="array" ref="E1792">ROUND(MDETERM($W$1754:$AB$1759-$E$1782*MUNIT(6)),6)</f>
        <v/>
      </c>
      <c r="F1792" s="3">
        <f t="array" ref="F1792">ROUND(MDETERM($AD$1754:$AI$1759-$F$1782*MUNIT(6)),6)</f>
        <v/>
      </c>
      <c r="G1792" s="3">
        <f t="array" ref="G1792">ROUND(MDETERM($AK$1754:$AP$1759-$G$1782*MUNIT(6)),6)</f>
        <v/>
      </c>
    </row>
    <row r="1793">
      <c r="A1793" s="3" t="inlineStr">
        <is>
          <t xml:space="preserve">  det(M − λ(3)I)</t>
        </is>
      </c>
      <c r="B1793" s="3">
        <f t="array" ref="B1793">ROUND(MDETERM($B$1754:$G$1759-$B$1783*MUNIT(6)),6)</f>
        <v/>
      </c>
      <c r="C1793" s="3">
        <f t="array" ref="C1793">ROUND(MDETERM($I$1754:$N$1759-$C$1783*MUNIT(6)),6)</f>
        <v/>
      </c>
      <c r="D1793" s="3">
        <f t="array" ref="D1793">ROUND(MDETERM($P$1754:$U$1759-$D$1783*MUNIT(6)),6)</f>
        <v/>
      </c>
      <c r="E1793" s="3">
        <f t="array" ref="E1793">ROUND(MDETERM($W$1754:$AB$1759-$E$1783*MUNIT(6)),6)</f>
        <v/>
      </c>
      <c r="F1793" s="3">
        <f t="array" ref="F1793">ROUND(MDETERM($AD$1754:$AI$1759-$F$1783*MUNIT(6)),6)</f>
        <v/>
      </c>
      <c r="G1793" s="3">
        <f t="array" ref="G1793">ROUND(MDETERM($AK$1754:$AP$1759-$G$1783*MUNIT(6)),6)</f>
        <v/>
      </c>
    </row>
    <row r="1794">
      <c r="A1794" s="3" t="inlineStr">
        <is>
          <t xml:space="preserve">  det(M − λ(4)I)</t>
        </is>
      </c>
      <c r="B1794" s="3">
        <f t="array" ref="B1794">ROUND(MDETERM($B$1754:$G$1759-$B$1784*MUNIT(6)),6)</f>
        <v/>
      </c>
      <c r="C1794" s="3">
        <f t="array" ref="C1794">ROUND(MDETERM($I$1754:$N$1759-$C$1784*MUNIT(6)),6)</f>
        <v/>
      </c>
      <c r="D1794" s="3">
        <f t="array" ref="D1794">ROUND(MDETERM($P$1754:$U$1759-$D$1784*MUNIT(6)),6)</f>
        <v/>
      </c>
      <c r="E1794" s="3">
        <f t="array" ref="E1794">ROUND(MDETERM($W$1754:$AB$1759-$E$1784*MUNIT(6)),6)</f>
        <v/>
      </c>
      <c r="F1794" s="3">
        <f t="array" ref="F1794">ROUND(MDETERM($AD$1754:$AI$1759-$F$1784*MUNIT(6)),6)</f>
        <v/>
      </c>
      <c r="G1794" s="3">
        <f t="array" ref="G1794">ROUND(MDETERM($AK$1754:$AP$1759-$G$1784*MUNIT(6)),6)</f>
        <v/>
      </c>
    </row>
    <row r="1795">
      <c r="A1795" s="3" t="inlineStr">
        <is>
          <t xml:space="preserve">  det(M − λ(5)I)</t>
        </is>
      </c>
      <c r="B1795" s="3">
        <f t="array" ref="B1795">ROUND(MDETERM($B$1754:$G$1759-$B$1785*MUNIT(6)),6)</f>
        <v/>
      </c>
      <c r="C1795" s="3">
        <f t="array" ref="C1795">ROUND(MDETERM($I$1754:$N$1759-$C$1785*MUNIT(6)),6)</f>
        <v/>
      </c>
      <c r="D1795" s="3">
        <f t="array" ref="D1795">ROUND(MDETERM($P$1754:$U$1759-$D$1785*MUNIT(6)),6)</f>
        <v/>
      </c>
      <c r="E1795" s="3">
        <f t="array" ref="E1795">ROUND(MDETERM($W$1754:$AB$1759-$E$1785*MUNIT(6)),6)</f>
        <v/>
      </c>
      <c r="F1795" s="3">
        <f t="array" ref="F1795">ROUND(MDETERM($AD$1754:$AI$1759-$F$1785*MUNIT(6)),6)</f>
        <v/>
      </c>
      <c r="G1795" s="3">
        <f t="array" ref="G1795">ROUND(MDETERM($AK$1754:$AP$1759-$G$1785*MUNIT(6)),6)</f>
        <v/>
      </c>
    </row>
    <row r="1796">
      <c r="A1796" s="3" t="inlineStr">
        <is>
          <t xml:space="preserve">  det(M − λ(6)I)</t>
        </is>
      </c>
      <c r="B1796" s="3">
        <f t="array" ref="B1796">ROUND(MDETERM($B$1754:$G$1759-$B$1786*MUNIT(6)),6)</f>
        <v/>
      </c>
      <c r="C1796" s="3">
        <f t="array" ref="C1796">ROUND(MDETERM($I$1754:$N$1759-$C$1786*MUNIT(6)),6)</f>
        <v/>
      </c>
      <c r="D1796" s="3">
        <f t="array" ref="D1796">ROUND(MDETERM($P$1754:$U$1759-$D$1786*MUNIT(6)),6)</f>
        <v/>
      </c>
      <c r="E1796" s="3">
        <f t="array" ref="E1796">ROUND(MDETERM($W$1754:$AB$1759-$E$1786*MUNIT(6)),6)</f>
        <v/>
      </c>
      <c r="F1796" s="3">
        <f t="array" ref="F1796">ROUND(MDETERM($AD$1754:$AI$1759-$F$1786*MUNIT(6)),6)</f>
        <v/>
      </c>
      <c r="G1796" s="3">
        <f t="array" ref="G1796">ROUND(MDETERM($AK$1754:$AP$1759-$G$1786*MUNIT(6)),6)</f>
        <v/>
      </c>
    </row>
    <row r="1800" ht="16" customHeight="1">
      <c r="A1800" s="14" t="inlineStr">
        <is>
          <t>GraphRAG R1-R2 | deepseek-r1:14b</t>
        </is>
      </c>
      <c r="B1800" s="9" t="inlineStr">
        <is>
          <t>run 1 (raw, pasted)</t>
        </is>
      </c>
      <c r="I1800" s="9" t="inlineStr">
        <is>
          <t>run 2 (raw, pasted)</t>
        </is>
      </c>
      <c r="P1800" s="9" t="inlineStr">
        <is>
          <t>run 3 (raw, pasted)</t>
        </is>
      </c>
      <c r="W1800" s="9" t="inlineStr">
        <is>
          <t>run 4 (raw, pasted)</t>
        </is>
      </c>
      <c r="AD1800" s="9" t="inlineStr">
        <is>
          <t>run 5 (raw, pasted)</t>
        </is>
      </c>
      <c r="AK1800" s="9" t="inlineStr">
        <is>
          <t>Step2 average matrix (formula)</t>
        </is>
      </c>
      <c r="AR1800" s="9" t="inlineStr">
        <is>
          <t>ground truth (reference)</t>
        </is>
      </c>
    </row>
    <row r="1801" ht="60" customHeight="1">
      <c r="B1801" s="15" t="inlineStr">
        <is>
          <t>Spacecraft</t>
        </is>
      </c>
      <c r="C1801" s="15" t="inlineStr">
        <is>
          <t>Guidance, Navigation, and Control (GNC) Subsystem</t>
        </is>
      </c>
      <c r="D1801" s="15" t="inlineStr">
        <is>
          <t>Propulsion Subsystem</t>
        </is>
      </c>
      <c r="E1801" s="15" t="inlineStr">
        <is>
          <t>Power Subsystem</t>
        </is>
      </c>
      <c r="F1801" s="15" t="inlineStr">
        <is>
          <t>Reaction Wheel</t>
        </is>
      </c>
      <c r="G1801" s="15" t="inlineStr">
        <is>
          <t>GNC Software</t>
        </is>
      </c>
      <c r="I1801" s="15" t="inlineStr">
        <is>
          <t>Spacecraft</t>
        </is>
      </c>
      <c r="J1801" s="15" t="inlineStr">
        <is>
          <t>Guidance, Navigation, and Control (GNC) Subsystem</t>
        </is>
      </c>
      <c r="K1801" s="15" t="inlineStr">
        <is>
          <t>Propulsion Subsystem</t>
        </is>
      </c>
      <c r="L1801" s="15" t="inlineStr">
        <is>
          <t>Power Subsystem</t>
        </is>
      </c>
      <c r="M1801" s="15" t="inlineStr">
        <is>
          <t>Reaction Wheel</t>
        </is>
      </c>
      <c r="N1801" s="15" t="inlineStr">
        <is>
          <t>GNC Software</t>
        </is>
      </c>
      <c r="P1801" s="15" t="inlineStr">
        <is>
          <t>Spacecraft</t>
        </is>
      </c>
      <c r="Q1801" s="15" t="inlineStr">
        <is>
          <t>Guidance, Navigation, and Control (GNC) Subsystem</t>
        </is>
      </c>
      <c r="R1801" s="15" t="inlineStr">
        <is>
          <t>Propulsion Subsystem</t>
        </is>
      </c>
      <c r="S1801" s="15" t="inlineStr">
        <is>
          <t>Power Subsystem</t>
        </is>
      </c>
      <c r="T1801" s="15" t="inlineStr">
        <is>
          <t>Reaction Wheel</t>
        </is>
      </c>
      <c r="U1801" s="15" t="inlineStr">
        <is>
          <t>GNC Software</t>
        </is>
      </c>
      <c r="W1801" s="15" t="inlineStr">
        <is>
          <t>Spacecraft</t>
        </is>
      </c>
      <c r="X1801" s="15" t="inlineStr">
        <is>
          <t>Guidance, Navigation, and Control (GNC) Subsystem</t>
        </is>
      </c>
      <c r="Y1801" s="15" t="inlineStr">
        <is>
          <t>Propulsion Subsystem</t>
        </is>
      </c>
      <c r="Z1801" s="15" t="inlineStr">
        <is>
          <t>Power Subsystem</t>
        </is>
      </c>
      <c r="AA1801" s="15" t="inlineStr">
        <is>
          <t>Reaction Wheel</t>
        </is>
      </c>
      <c r="AB1801" s="15" t="inlineStr">
        <is>
          <t>GNC Software</t>
        </is>
      </c>
      <c r="AD1801" s="15" t="inlineStr">
        <is>
          <t>Spacecraft</t>
        </is>
      </c>
      <c r="AE1801" s="15" t="inlineStr">
        <is>
          <t>Guidance, Navigation, and Control (GNC) Subsystem</t>
        </is>
      </c>
      <c r="AF1801" s="15" t="inlineStr">
        <is>
          <t>Propulsion Subsystem</t>
        </is>
      </c>
      <c r="AG1801" s="15" t="inlineStr">
        <is>
          <t>Power Subsystem</t>
        </is>
      </c>
      <c r="AH1801" s="15" t="inlineStr">
        <is>
          <t>Reaction Wheel</t>
        </is>
      </c>
      <c r="AI1801" s="15" t="inlineStr">
        <is>
          <t>GNC Software</t>
        </is>
      </c>
      <c r="AK1801" s="15" t="inlineStr">
        <is>
          <t>Spacecraft</t>
        </is>
      </c>
      <c r="AL1801" s="15" t="inlineStr">
        <is>
          <t>Guidance, Navigation, and Control (GNC) Subsystem</t>
        </is>
      </c>
      <c r="AM1801" s="15" t="inlineStr">
        <is>
          <t>Propulsion Subsystem</t>
        </is>
      </c>
      <c r="AN1801" s="15" t="inlineStr">
        <is>
          <t>Power Subsystem</t>
        </is>
      </c>
      <c r="AO1801" s="15" t="inlineStr">
        <is>
          <t>Reaction Wheel</t>
        </is>
      </c>
      <c r="AP1801" s="15" t="inlineStr">
        <is>
          <t>GNC Software</t>
        </is>
      </c>
    </row>
    <row r="1802">
      <c r="A1802" s="3" t="inlineStr">
        <is>
          <t>Spacecraft</t>
        </is>
      </c>
      <c r="B1802" s="8" t="n">
        <v>1</v>
      </c>
      <c r="C1802" s="8" t="n">
        <v>1</v>
      </c>
      <c r="D1802" s="8" t="n">
        <v>1</v>
      </c>
      <c r="E1802" s="8" t="n">
        <v>1</v>
      </c>
      <c r="F1802" s="8" t="n">
        <v>1</v>
      </c>
      <c r="G1802" s="8" t="n">
        <v>1</v>
      </c>
      <c r="I1802" s="8" t="n">
        <v>1</v>
      </c>
      <c r="J1802" s="8" t="n">
        <v>1</v>
      </c>
      <c r="K1802" s="8" t="n">
        <v>1</v>
      </c>
      <c r="L1802" s="8" t="n">
        <v>1</v>
      </c>
      <c r="M1802" s="8" t="n">
        <v>1</v>
      </c>
      <c r="N1802" s="8" t="n">
        <v>1</v>
      </c>
      <c r="P1802" s="8" t="n">
        <v>1</v>
      </c>
      <c r="Q1802" s="8" t="n">
        <v>1</v>
      </c>
      <c r="R1802" s="8" t="n">
        <v>1</v>
      </c>
      <c r="S1802" s="8" t="n">
        <v>1</v>
      </c>
      <c r="T1802" s="8" t="n">
        <v>1</v>
      </c>
      <c r="U1802" s="8" t="n">
        <v>1</v>
      </c>
      <c r="W1802" s="8" t="n">
        <v>1</v>
      </c>
      <c r="X1802" s="8" t="n">
        <v>1</v>
      </c>
      <c r="Y1802" s="8" t="n">
        <v>1</v>
      </c>
      <c r="Z1802" s="8" t="n">
        <v>1</v>
      </c>
      <c r="AA1802" s="8" t="n">
        <v>1</v>
      </c>
      <c r="AB1802" s="8" t="n">
        <v>1</v>
      </c>
      <c r="AD1802" s="8" t="n">
        <v>1</v>
      </c>
      <c r="AE1802" s="8" t="n">
        <v>1</v>
      </c>
      <c r="AF1802" s="8" t="n">
        <v>1</v>
      </c>
      <c r="AG1802" s="8" t="n">
        <v>1</v>
      </c>
      <c r="AH1802" s="8" t="n">
        <v>1</v>
      </c>
      <c r="AI1802" s="8" t="n">
        <v>1</v>
      </c>
      <c r="AK1802" s="8">
        <f>IF(($B$1802&lt;&gt;2)+($I$1802&lt;&gt;2)+($P$1802&lt;&gt;2)+($W$1802&lt;&gt;2)+($AD$1802&lt;&gt;2)=0,2,IF((($B$1802&lt;&gt;2)*$B$1802+($I$1802&lt;&gt;2)*$I$1802+($P$1802&lt;&gt;2)*$P$1802+($W$1802&lt;&gt;2)*$W$1802+($AD$1802&lt;&gt;2)*$AD$1802)/(($B$1802&lt;&gt;2)+($I$1802&lt;&gt;2)+($P$1802&lt;&gt;2)+($W$1802&lt;&gt;2)+($AD$1802&lt;&gt;2))&gt;=0.5,1,0))</f>
        <v/>
      </c>
      <c r="AL1802" s="8">
        <f>IF(($C$1802&lt;&gt;2)+($J$1802&lt;&gt;2)+($Q$1802&lt;&gt;2)+($X$1802&lt;&gt;2)+($AE$1802&lt;&gt;2)=0,2,IF((($C$1802&lt;&gt;2)*$C$1802+($J$1802&lt;&gt;2)*$J$1802+($Q$1802&lt;&gt;2)*$Q$1802+($X$1802&lt;&gt;2)*$X$1802+($AE$1802&lt;&gt;2)*$AE$1802)/(($C$1802&lt;&gt;2)+($J$1802&lt;&gt;2)+($Q$1802&lt;&gt;2)+($X$1802&lt;&gt;2)+($AE$1802&lt;&gt;2))&gt;=0.5,1,0))</f>
        <v/>
      </c>
      <c r="AM1802" s="8">
        <f>IF(($D$1802&lt;&gt;2)+($K$1802&lt;&gt;2)+($R$1802&lt;&gt;2)+($Y$1802&lt;&gt;2)+($AF$1802&lt;&gt;2)=0,2,IF((($D$1802&lt;&gt;2)*$D$1802+($K$1802&lt;&gt;2)*$K$1802+($R$1802&lt;&gt;2)*$R$1802+($Y$1802&lt;&gt;2)*$Y$1802+($AF$1802&lt;&gt;2)*$AF$1802)/(($D$1802&lt;&gt;2)+($K$1802&lt;&gt;2)+($R$1802&lt;&gt;2)+($Y$1802&lt;&gt;2)+($AF$1802&lt;&gt;2))&gt;=0.5,1,0))</f>
        <v/>
      </c>
      <c r="AN1802" s="8">
        <f>IF(($E$1802&lt;&gt;2)+($L$1802&lt;&gt;2)+($S$1802&lt;&gt;2)+($Z$1802&lt;&gt;2)+($AG$1802&lt;&gt;2)=0,2,IF((($E$1802&lt;&gt;2)*$E$1802+($L$1802&lt;&gt;2)*$L$1802+($S$1802&lt;&gt;2)*$S$1802+($Z$1802&lt;&gt;2)*$Z$1802+($AG$1802&lt;&gt;2)*$AG$1802)/(($E$1802&lt;&gt;2)+($L$1802&lt;&gt;2)+($S$1802&lt;&gt;2)+($Z$1802&lt;&gt;2)+($AG$1802&lt;&gt;2))&gt;=0.5,1,0))</f>
        <v/>
      </c>
      <c r="AO1802" s="8">
        <f>IF(($F$1802&lt;&gt;2)+($M$1802&lt;&gt;2)+($T$1802&lt;&gt;2)+($AA$1802&lt;&gt;2)+($AH$1802&lt;&gt;2)=0,2,IF((($F$1802&lt;&gt;2)*$F$1802+($M$1802&lt;&gt;2)*$M$1802+($T$1802&lt;&gt;2)*$T$1802+($AA$1802&lt;&gt;2)*$AA$1802+($AH$1802&lt;&gt;2)*$AH$1802)/(($F$1802&lt;&gt;2)+($M$1802&lt;&gt;2)+($T$1802&lt;&gt;2)+($AA$1802&lt;&gt;2)+($AH$1802&lt;&gt;2))&gt;=0.5,1,0))</f>
        <v/>
      </c>
      <c r="AP1802" s="8">
        <f>IF(($G$1802&lt;&gt;2)+($N$1802&lt;&gt;2)+($U$1802&lt;&gt;2)+($AB$1802&lt;&gt;2)+($AI$1802&lt;&gt;2)=0,2,IF((($G$1802&lt;&gt;2)*$G$1802+($N$1802&lt;&gt;2)*$N$1802+($U$1802&lt;&gt;2)*$U$1802+($AB$1802&lt;&gt;2)*$AB$1802+($AI$1802&lt;&gt;2)*$AI$1802)/(($G$1802&lt;&gt;2)+($N$1802&lt;&gt;2)+($U$1802&lt;&gt;2)+($AB$1802&lt;&gt;2)+($AI$1802&lt;&gt;2))&gt;=0.5,1,0))</f>
        <v/>
      </c>
      <c r="AR1802" s="16">
        <f>'Ground truth'!$B$3</f>
        <v/>
      </c>
      <c r="AS1802" s="16">
        <f>'Ground truth'!$C$3</f>
        <v/>
      </c>
      <c r="AT1802" s="16">
        <f>'Ground truth'!$D$3</f>
        <v/>
      </c>
      <c r="AU1802" s="16">
        <f>'Ground truth'!$E$3</f>
        <v/>
      </c>
      <c r="AV1802" s="16">
        <f>'Ground truth'!$F$3</f>
        <v/>
      </c>
      <c r="AW1802" s="16">
        <f>'Ground truth'!$G$3</f>
        <v/>
      </c>
    </row>
    <row r="1803">
      <c r="A1803" s="3" t="inlineStr">
        <is>
          <t>Guidance, Navigation, and Control (GNC) Subsystem</t>
        </is>
      </c>
      <c r="B1803" s="8" t="n">
        <v>1</v>
      </c>
      <c r="C1803" s="8" t="n">
        <v>1</v>
      </c>
      <c r="D1803" s="8" t="n">
        <v>1</v>
      </c>
      <c r="E1803" s="8" t="n">
        <v>0</v>
      </c>
      <c r="F1803" s="8" t="n">
        <v>1</v>
      </c>
      <c r="G1803" s="8" t="n">
        <v>1</v>
      </c>
      <c r="I1803" s="8" t="n">
        <v>1</v>
      </c>
      <c r="J1803" s="8" t="n">
        <v>1</v>
      </c>
      <c r="K1803" s="8" t="n">
        <v>1</v>
      </c>
      <c r="L1803" s="8" t="n">
        <v>0</v>
      </c>
      <c r="M1803" s="8" t="n">
        <v>1</v>
      </c>
      <c r="N1803" s="8" t="n">
        <v>1</v>
      </c>
      <c r="P1803" s="8" t="n">
        <v>1</v>
      </c>
      <c r="Q1803" s="8" t="n">
        <v>1</v>
      </c>
      <c r="R1803" s="8" t="n">
        <v>1</v>
      </c>
      <c r="S1803" s="8" t="n">
        <v>0</v>
      </c>
      <c r="T1803" s="8" t="n">
        <v>1</v>
      </c>
      <c r="U1803" s="8" t="n">
        <v>1</v>
      </c>
      <c r="W1803" s="8" t="n">
        <v>1</v>
      </c>
      <c r="X1803" s="8" t="n">
        <v>1</v>
      </c>
      <c r="Y1803" s="8" t="n">
        <v>1</v>
      </c>
      <c r="Z1803" s="8" t="n">
        <v>0</v>
      </c>
      <c r="AA1803" s="8" t="n">
        <v>1</v>
      </c>
      <c r="AB1803" s="8" t="n">
        <v>1</v>
      </c>
      <c r="AD1803" s="8" t="n">
        <v>1</v>
      </c>
      <c r="AE1803" s="8" t="n">
        <v>1</v>
      </c>
      <c r="AF1803" s="8" t="n">
        <v>1</v>
      </c>
      <c r="AG1803" s="8" t="n">
        <v>0</v>
      </c>
      <c r="AH1803" s="8" t="n">
        <v>1</v>
      </c>
      <c r="AI1803" s="8" t="n">
        <v>1</v>
      </c>
      <c r="AK1803" s="8">
        <f>IF(($B$1803&lt;&gt;2)+($I$1803&lt;&gt;2)+($P$1803&lt;&gt;2)+($W$1803&lt;&gt;2)+($AD$1803&lt;&gt;2)=0,2,IF((($B$1803&lt;&gt;2)*$B$1803+($I$1803&lt;&gt;2)*$I$1803+($P$1803&lt;&gt;2)*$P$1803+($W$1803&lt;&gt;2)*$W$1803+($AD$1803&lt;&gt;2)*$AD$1803)/(($B$1803&lt;&gt;2)+($I$1803&lt;&gt;2)+($P$1803&lt;&gt;2)+($W$1803&lt;&gt;2)+($AD$1803&lt;&gt;2))&gt;=0.5,1,0))</f>
        <v/>
      </c>
      <c r="AL1803" s="8">
        <f>IF(($C$1803&lt;&gt;2)+($J$1803&lt;&gt;2)+($Q$1803&lt;&gt;2)+($X$1803&lt;&gt;2)+($AE$1803&lt;&gt;2)=0,2,IF((($C$1803&lt;&gt;2)*$C$1803+($J$1803&lt;&gt;2)*$J$1803+($Q$1803&lt;&gt;2)*$Q$1803+($X$1803&lt;&gt;2)*$X$1803+($AE$1803&lt;&gt;2)*$AE$1803)/(($C$1803&lt;&gt;2)+($J$1803&lt;&gt;2)+($Q$1803&lt;&gt;2)+($X$1803&lt;&gt;2)+($AE$1803&lt;&gt;2))&gt;=0.5,1,0))</f>
        <v/>
      </c>
      <c r="AM1803" s="8">
        <f>IF(($D$1803&lt;&gt;2)+($K$1803&lt;&gt;2)+($R$1803&lt;&gt;2)+($Y$1803&lt;&gt;2)+($AF$1803&lt;&gt;2)=0,2,IF((($D$1803&lt;&gt;2)*$D$1803+($K$1803&lt;&gt;2)*$K$1803+($R$1803&lt;&gt;2)*$R$1803+($Y$1803&lt;&gt;2)*$Y$1803+($AF$1803&lt;&gt;2)*$AF$1803)/(($D$1803&lt;&gt;2)+($K$1803&lt;&gt;2)+($R$1803&lt;&gt;2)+($Y$1803&lt;&gt;2)+($AF$1803&lt;&gt;2))&gt;=0.5,1,0))</f>
        <v/>
      </c>
      <c r="AN1803" s="8">
        <f>IF(($E$1803&lt;&gt;2)+($L$1803&lt;&gt;2)+($S$1803&lt;&gt;2)+($Z$1803&lt;&gt;2)+($AG$1803&lt;&gt;2)=0,2,IF((($E$1803&lt;&gt;2)*$E$1803+($L$1803&lt;&gt;2)*$L$1803+($S$1803&lt;&gt;2)*$S$1803+($Z$1803&lt;&gt;2)*$Z$1803+($AG$1803&lt;&gt;2)*$AG$1803)/(($E$1803&lt;&gt;2)+($L$1803&lt;&gt;2)+($S$1803&lt;&gt;2)+($Z$1803&lt;&gt;2)+($AG$1803&lt;&gt;2))&gt;=0.5,1,0))</f>
        <v/>
      </c>
      <c r="AO1803" s="8">
        <f>IF(($F$1803&lt;&gt;2)+($M$1803&lt;&gt;2)+($T$1803&lt;&gt;2)+($AA$1803&lt;&gt;2)+($AH$1803&lt;&gt;2)=0,2,IF((($F$1803&lt;&gt;2)*$F$1803+($M$1803&lt;&gt;2)*$M$1803+($T$1803&lt;&gt;2)*$T$1803+($AA$1803&lt;&gt;2)*$AA$1803+($AH$1803&lt;&gt;2)*$AH$1803)/(($F$1803&lt;&gt;2)+($M$1803&lt;&gt;2)+($T$1803&lt;&gt;2)+($AA$1803&lt;&gt;2)+($AH$1803&lt;&gt;2))&gt;=0.5,1,0))</f>
        <v/>
      </c>
      <c r="AP1803" s="8">
        <f>IF(($G$1803&lt;&gt;2)+($N$1803&lt;&gt;2)+($U$1803&lt;&gt;2)+($AB$1803&lt;&gt;2)+($AI$1803&lt;&gt;2)=0,2,IF((($G$1803&lt;&gt;2)*$G$1803+($N$1803&lt;&gt;2)*$N$1803+($U$1803&lt;&gt;2)*$U$1803+($AB$1803&lt;&gt;2)*$AB$1803+($AI$1803&lt;&gt;2)*$AI$1803)/(($G$1803&lt;&gt;2)+($N$1803&lt;&gt;2)+($U$1803&lt;&gt;2)+($AB$1803&lt;&gt;2)+($AI$1803&lt;&gt;2))&gt;=0.5,1,0))</f>
        <v/>
      </c>
      <c r="AR1803" s="16">
        <f>'Ground truth'!$B$4</f>
        <v/>
      </c>
      <c r="AS1803" s="16">
        <f>'Ground truth'!$C$4</f>
        <v/>
      </c>
      <c r="AT1803" s="16">
        <f>'Ground truth'!$D$4</f>
        <v/>
      </c>
      <c r="AU1803" s="16">
        <f>'Ground truth'!$E$4</f>
        <v/>
      </c>
      <c r="AV1803" s="16">
        <f>'Ground truth'!$F$4</f>
        <v/>
      </c>
      <c r="AW1803" s="16">
        <f>'Ground truth'!$G$4</f>
        <v/>
      </c>
    </row>
    <row r="1804">
      <c r="A1804" s="3" t="inlineStr">
        <is>
          <t>Propulsion Subsystem</t>
        </is>
      </c>
      <c r="B1804" s="8" t="n">
        <v>1</v>
      </c>
      <c r="C1804" s="8" t="n">
        <v>1</v>
      </c>
      <c r="D1804" s="8" t="n">
        <v>1</v>
      </c>
      <c r="E1804" s="8" t="n">
        <v>0</v>
      </c>
      <c r="F1804" s="8" t="n">
        <v>1</v>
      </c>
      <c r="G1804" s="8" t="n">
        <v>1</v>
      </c>
      <c r="I1804" s="8" t="n">
        <v>1</v>
      </c>
      <c r="J1804" s="8" t="n">
        <v>1</v>
      </c>
      <c r="K1804" s="8" t="n">
        <v>1</v>
      </c>
      <c r="L1804" s="8" t="n">
        <v>0</v>
      </c>
      <c r="M1804" s="8" t="n">
        <v>1</v>
      </c>
      <c r="N1804" s="8" t="n">
        <v>1</v>
      </c>
      <c r="P1804" s="8" t="n">
        <v>1</v>
      </c>
      <c r="Q1804" s="8" t="n">
        <v>1</v>
      </c>
      <c r="R1804" s="8" t="n">
        <v>1</v>
      </c>
      <c r="S1804" s="8" t="n">
        <v>0</v>
      </c>
      <c r="T1804" s="8" t="n">
        <v>1</v>
      </c>
      <c r="U1804" s="8" t="n">
        <v>1</v>
      </c>
      <c r="W1804" s="8" t="n">
        <v>1</v>
      </c>
      <c r="X1804" s="8" t="n">
        <v>1</v>
      </c>
      <c r="Y1804" s="8" t="n">
        <v>1</v>
      </c>
      <c r="Z1804" s="8" t="n">
        <v>0</v>
      </c>
      <c r="AA1804" s="8" t="n">
        <v>1</v>
      </c>
      <c r="AB1804" s="8" t="n">
        <v>1</v>
      </c>
      <c r="AD1804" s="8" t="n">
        <v>1</v>
      </c>
      <c r="AE1804" s="8" t="n">
        <v>1</v>
      </c>
      <c r="AF1804" s="8" t="n">
        <v>1</v>
      </c>
      <c r="AG1804" s="8" t="n">
        <v>0</v>
      </c>
      <c r="AH1804" s="8" t="n">
        <v>1</v>
      </c>
      <c r="AI1804" s="8" t="n">
        <v>1</v>
      </c>
      <c r="AK1804" s="8">
        <f>IF(($B$1804&lt;&gt;2)+($I$1804&lt;&gt;2)+($P$1804&lt;&gt;2)+($W$1804&lt;&gt;2)+($AD$1804&lt;&gt;2)=0,2,IF((($B$1804&lt;&gt;2)*$B$1804+($I$1804&lt;&gt;2)*$I$1804+($P$1804&lt;&gt;2)*$P$1804+($W$1804&lt;&gt;2)*$W$1804+($AD$1804&lt;&gt;2)*$AD$1804)/(($B$1804&lt;&gt;2)+($I$1804&lt;&gt;2)+($P$1804&lt;&gt;2)+($W$1804&lt;&gt;2)+($AD$1804&lt;&gt;2))&gt;=0.5,1,0))</f>
        <v/>
      </c>
      <c r="AL1804" s="8">
        <f>IF(($C$1804&lt;&gt;2)+($J$1804&lt;&gt;2)+($Q$1804&lt;&gt;2)+($X$1804&lt;&gt;2)+($AE$1804&lt;&gt;2)=0,2,IF((($C$1804&lt;&gt;2)*$C$1804+($J$1804&lt;&gt;2)*$J$1804+($Q$1804&lt;&gt;2)*$Q$1804+($X$1804&lt;&gt;2)*$X$1804+($AE$1804&lt;&gt;2)*$AE$1804)/(($C$1804&lt;&gt;2)+($J$1804&lt;&gt;2)+($Q$1804&lt;&gt;2)+($X$1804&lt;&gt;2)+($AE$1804&lt;&gt;2))&gt;=0.5,1,0))</f>
        <v/>
      </c>
      <c r="AM1804" s="8">
        <f>IF(($D$1804&lt;&gt;2)+($K$1804&lt;&gt;2)+($R$1804&lt;&gt;2)+($Y$1804&lt;&gt;2)+($AF$1804&lt;&gt;2)=0,2,IF((($D$1804&lt;&gt;2)*$D$1804+($K$1804&lt;&gt;2)*$K$1804+($R$1804&lt;&gt;2)*$R$1804+($Y$1804&lt;&gt;2)*$Y$1804+($AF$1804&lt;&gt;2)*$AF$1804)/(($D$1804&lt;&gt;2)+($K$1804&lt;&gt;2)+($R$1804&lt;&gt;2)+($Y$1804&lt;&gt;2)+($AF$1804&lt;&gt;2))&gt;=0.5,1,0))</f>
        <v/>
      </c>
      <c r="AN1804" s="8">
        <f>IF(($E$1804&lt;&gt;2)+($L$1804&lt;&gt;2)+($S$1804&lt;&gt;2)+($Z$1804&lt;&gt;2)+($AG$1804&lt;&gt;2)=0,2,IF((($E$1804&lt;&gt;2)*$E$1804+($L$1804&lt;&gt;2)*$L$1804+($S$1804&lt;&gt;2)*$S$1804+($Z$1804&lt;&gt;2)*$Z$1804+($AG$1804&lt;&gt;2)*$AG$1804)/(($E$1804&lt;&gt;2)+($L$1804&lt;&gt;2)+($S$1804&lt;&gt;2)+($Z$1804&lt;&gt;2)+($AG$1804&lt;&gt;2))&gt;=0.5,1,0))</f>
        <v/>
      </c>
      <c r="AO1804" s="8">
        <f>IF(($F$1804&lt;&gt;2)+($M$1804&lt;&gt;2)+($T$1804&lt;&gt;2)+($AA$1804&lt;&gt;2)+($AH$1804&lt;&gt;2)=0,2,IF((($F$1804&lt;&gt;2)*$F$1804+($M$1804&lt;&gt;2)*$M$1804+($T$1804&lt;&gt;2)*$T$1804+($AA$1804&lt;&gt;2)*$AA$1804+($AH$1804&lt;&gt;2)*$AH$1804)/(($F$1804&lt;&gt;2)+($M$1804&lt;&gt;2)+($T$1804&lt;&gt;2)+($AA$1804&lt;&gt;2)+($AH$1804&lt;&gt;2))&gt;=0.5,1,0))</f>
        <v/>
      </c>
      <c r="AP1804" s="8">
        <f>IF(($G$1804&lt;&gt;2)+($N$1804&lt;&gt;2)+($U$1804&lt;&gt;2)+($AB$1804&lt;&gt;2)+($AI$1804&lt;&gt;2)=0,2,IF((($G$1804&lt;&gt;2)*$G$1804+($N$1804&lt;&gt;2)*$N$1804+($U$1804&lt;&gt;2)*$U$1804+($AB$1804&lt;&gt;2)*$AB$1804+($AI$1804&lt;&gt;2)*$AI$1804)/(($G$1804&lt;&gt;2)+($N$1804&lt;&gt;2)+($U$1804&lt;&gt;2)+($AB$1804&lt;&gt;2)+($AI$1804&lt;&gt;2))&gt;=0.5,1,0))</f>
        <v/>
      </c>
      <c r="AR1804" s="16">
        <f>'Ground truth'!$B$5</f>
        <v/>
      </c>
      <c r="AS1804" s="16">
        <f>'Ground truth'!$C$5</f>
        <v/>
      </c>
      <c r="AT1804" s="16">
        <f>'Ground truth'!$D$5</f>
        <v/>
      </c>
      <c r="AU1804" s="16">
        <f>'Ground truth'!$E$5</f>
        <v/>
      </c>
      <c r="AV1804" s="16">
        <f>'Ground truth'!$F$5</f>
        <v/>
      </c>
      <c r="AW1804" s="16">
        <f>'Ground truth'!$G$5</f>
        <v/>
      </c>
    </row>
    <row r="1805">
      <c r="A1805" s="3" t="inlineStr">
        <is>
          <t>Power Subsystem</t>
        </is>
      </c>
      <c r="B1805" s="8" t="n">
        <v>1</v>
      </c>
      <c r="C1805" s="8" t="n">
        <v>0</v>
      </c>
      <c r="D1805" s="8" t="n">
        <v>0</v>
      </c>
      <c r="E1805" s="8" t="n">
        <v>1</v>
      </c>
      <c r="F1805" s="8" t="n">
        <v>0</v>
      </c>
      <c r="G1805" s="8" t="n">
        <v>1</v>
      </c>
      <c r="I1805" s="8" t="n">
        <v>1</v>
      </c>
      <c r="J1805" s="8" t="n">
        <v>0</v>
      </c>
      <c r="K1805" s="8" t="n">
        <v>0</v>
      </c>
      <c r="L1805" s="8" t="n">
        <v>1</v>
      </c>
      <c r="M1805" s="8" t="n">
        <v>0</v>
      </c>
      <c r="N1805" s="8" t="n">
        <v>1</v>
      </c>
      <c r="P1805" s="8" t="n">
        <v>1</v>
      </c>
      <c r="Q1805" s="8" t="n">
        <v>0</v>
      </c>
      <c r="R1805" s="8" t="n">
        <v>0</v>
      </c>
      <c r="S1805" s="8" t="n">
        <v>1</v>
      </c>
      <c r="T1805" s="8" t="n">
        <v>0</v>
      </c>
      <c r="U1805" s="8" t="n">
        <v>1</v>
      </c>
      <c r="W1805" s="8" t="n">
        <v>1</v>
      </c>
      <c r="X1805" s="8" t="n">
        <v>0</v>
      </c>
      <c r="Y1805" s="8" t="n">
        <v>0</v>
      </c>
      <c r="Z1805" s="8" t="n">
        <v>1</v>
      </c>
      <c r="AA1805" s="8" t="n">
        <v>0</v>
      </c>
      <c r="AB1805" s="8" t="n">
        <v>1</v>
      </c>
      <c r="AD1805" s="8" t="n">
        <v>1</v>
      </c>
      <c r="AE1805" s="8" t="n">
        <v>0</v>
      </c>
      <c r="AF1805" s="8" t="n">
        <v>0</v>
      </c>
      <c r="AG1805" s="8" t="n">
        <v>1</v>
      </c>
      <c r="AH1805" s="8" t="n">
        <v>0</v>
      </c>
      <c r="AI1805" s="8" t="n">
        <v>1</v>
      </c>
      <c r="AK1805" s="8">
        <f>IF(($B$1805&lt;&gt;2)+($I$1805&lt;&gt;2)+($P$1805&lt;&gt;2)+($W$1805&lt;&gt;2)+($AD$1805&lt;&gt;2)=0,2,IF((($B$1805&lt;&gt;2)*$B$1805+($I$1805&lt;&gt;2)*$I$1805+($P$1805&lt;&gt;2)*$P$1805+($W$1805&lt;&gt;2)*$W$1805+($AD$1805&lt;&gt;2)*$AD$1805)/(($B$1805&lt;&gt;2)+($I$1805&lt;&gt;2)+($P$1805&lt;&gt;2)+($W$1805&lt;&gt;2)+($AD$1805&lt;&gt;2))&gt;=0.5,1,0))</f>
        <v/>
      </c>
      <c r="AL1805" s="8">
        <f>IF(($C$1805&lt;&gt;2)+($J$1805&lt;&gt;2)+($Q$1805&lt;&gt;2)+($X$1805&lt;&gt;2)+($AE$1805&lt;&gt;2)=0,2,IF((($C$1805&lt;&gt;2)*$C$1805+($J$1805&lt;&gt;2)*$J$1805+($Q$1805&lt;&gt;2)*$Q$1805+($X$1805&lt;&gt;2)*$X$1805+($AE$1805&lt;&gt;2)*$AE$1805)/(($C$1805&lt;&gt;2)+($J$1805&lt;&gt;2)+($Q$1805&lt;&gt;2)+($X$1805&lt;&gt;2)+($AE$1805&lt;&gt;2))&gt;=0.5,1,0))</f>
        <v/>
      </c>
      <c r="AM1805" s="8">
        <f>IF(($D$1805&lt;&gt;2)+($K$1805&lt;&gt;2)+($R$1805&lt;&gt;2)+($Y$1805&lt;&gt;2)+($AF$1805&lt;&gt;2)=0,2,IF((($D$1805&lt;&gt;2)*$D$1805+($K$1805&lt;&gt;2)*$K$1805+($R$1805&lt;&gt;2)*$R$1805+($Y$1805&lt;&gt;2)*$Y$1805+($AF$1805&lt;&gt;2)*$AF$1805)/(($D$1805&lt;&gt;2)+($K$1805&lt;&gt;2)+($R$1805&lt;&gt;2)+($Y$1805&lt;&gt;2)+($AF$1805&lt;&gt;2))&gt;=0.5,1,0))</f>
        <v/>
      </c>
      <c r="AN1805" s="8">
        <f>IF(($E$1805&lt;&gt;2)+($L$1805&lt;&gt;2)+($S$1805&lt;&gt;2)+($Z$1805&lt;&gt;2)+($AG$1805&lt;&gt;2)=0,2,IF((($E$1805&lt;&gt;2)*$E$1805+($L$1805&lt;&gt;2)*$L$1805+($S$1805&lt;&gt;2)*$S$1805+($Z$1805&lt;&gt;2)*$Z$1805+($AG$1805&lt;&gt;2)*$AG$1805)/(($E$1805&lt;&gt;2)+($L$1805&lt;&gt;2)+($S$1805&lt;&gt;2)+($Z$1805&lt;&gt;2)+($AG$1805&lt;&gt;2))&gt;=0.5,1,0))</f>
        <v/>
      </c>
      <c r="AO1805" s="8">
        <f>IF(($F$1805&lt;&gt;2)+($M$1805&lt;&gt;2)+($T$1805&lt;&gt;2)+($AA$1805&lt;&gt;2)+($AH$1805&lt;&gt;2)=0,2,IF((($F$1805&lt;&gt;2)*$F$1805+($M$1805&lt;&gt;2)*$M$1805+($T$1805&lt;&gt;2)*$T$1805+($AA$1805&lt;&gt;2)*$AA$1805+($AH$1805&lt;&gt;2)*$AH$1805)/(($F$1805&lt;&gt;2)+($M$1805&lt;&gt;2)+($T$1805&lt;&gt;2)+($AA$1805&lt;&gt;2)+($AH$1805&lt;&gt;2))&gt;=0.5,1,0))</f>
        <v/>
      </c>
      <c r="AP1805" s="8">
        <f>IF(($G$1805&lt;&gt;2)+($N$1805&lt;&gt;2)+($U$1805&lt;&gt;2)+($AB$1805&lt;&gt;2)+($AI$1805&lt;&gt;2)=0,2,IF((($G$1805&lt;&gt;2)*$G$1805+($N$1805&lt;&gt;2)*$N$1805+($U$1805&lt;&gt;2)*$U$1805+($AB$1805&lt;&gt;2)*$AB$1805+($AI$1805&lt;&gt;2)*$AI$1805)/(($G$1805&lt;&gt;2)+($N$1805&lt;&gt;2)+($U$1805&lt;&gt;2)+($AB$1805&lt;&gt;2)+($AI$1805&lt;&gt;2))&gt;=0.5,1,0))</f>
        <v/>
      </c>
      <c r="AR1805" s="16">
        <f>'Ground truth'!$B$6</f>
        <v/>
      </c>
      <c r="AS1805" s="16">
        <f>'Ground truth'!$C$6</f>
        <v/>
      </c>
      <c r="AT1805" s="16">
        <f>'Ground truth'!$D$6</f>
        <v/>
      </c>
      <c r="AU1805" s="16">
        <f>'Ground truth'!$E$6</f>
        <v/>
      </c>
      <c r="AV1805" s="16">
        <f>'Ground truth'!$F$6</f>
        <v/>
      </c>
      <c r="AW1805" s="16">
        <f>'Ground truth'!$G$6</f>
        <v/>
      </c>
    </row>
    <row r="1806">
      <c r="A1806" s="3" t="inlineStr">
        <is>
          <t>Reaction Wheel</t>
        </is>
      </c>
      <c r="B1806" s="8" t="n">
        <v>1</v>
      </c>
      <c r="C1806" s="8" t="n">
        <v>1</v>
      </c>
      <c r="D1806" s="8" t="n">
        <v>1</v>
      </c>
      <c r="E1806" s="8" t="n">
        <v>0</v>
      </c>
      <c r="F1806" s="8" t="n">
        <v>1</v>
      </c>
      <c r="G1806" s="8" t="n">
        <v>1</v>
      </c>
      <c r="I1806" s="8" t="n">
        <v>1</v>
      </c>
      <c r="J1806" s="8" t="n">
        <v>1</v>
      </c>
      <c r="K1806" s="8" t="n">
        <v>1</v>
      </c>
      <c r="L1806" s="8" t="n">
        <v>0</v>
      </c>
      <c r="M1806" s="8" t="n">
        <v>1</v>
      </c>
      <c r="N1806" s="8" t="n">
        <v>1</v>
      </c>
      <c r="P1806" s="8" t="n">
        <v>1</v>
      </c>
      <c r="Q1806" s="8" t="n">
        <v>1</v>
      </c>
      <c r="R1806" s="8" t="n">
        <v>1</v>
      </c>
      <c r="S1806" s="8" t="n">
        <v>0</v>
      </c>
      <c r="T1806" s="8" t="n">
        <v>1</v>
      </c>
      <c r="U1806" s="8" t="n">
        <v>1</v>
      </c>
      <c r="W1806" s="8" t="n">
        <v>1</v>
      </c>
      <c r="X1806" s="8" t="n">
        <v>1</v>
      </c>
      <c r="Y1806" s="8" t="n">
        <v>1</v>
      </c>
      <c r="Z1806" s="8" t="n">
        <v>0</v>
      </c>
      <c r="AA1806" s="8" t="n">
        <v>1</v>
      </c>
      <c r="AB1806" s="8" t="n">
        <v>1</v>
      </c>
      <c r="AD1806" s="8" t="n">
        <v>1</v>
      </c>
      <c r="AE1806" s="8" t="n">
        <v>1</v>
      </c>
      <c r="AF1806" s="8" t="n">
        <v>1</v>
      </c>
      <c r="AG1806" s="8" t="n">
        <v>0</v>
      </c>
      <c r="AH1806" s="8" t="n">
        <v>1</v>
      </c>
      <c r="AI1806" s="8" t="n">
        <v>1</v>
      </c>
      <c r="AK1806" s="8">
        <f>IF(($B$1806&lt;&gt;2)+($I$1806&lt;&gt;2)+($P$1806&lt;&gt;2)+($W$1806&lt;&gt;2)+($AD$1806&lt;&gt;2)=0,2,IF((($B$1806&lt;&gt;2)*$B$1806+($I$1806&lt;&gt;2)*$I$1806+($P$1806&lt;&gt;2)*$P$1806+($W$1806&lt;&gt;2)*$W$1806+($AD$1806&lt;&gt;2)*$AD$1806)/(($B$1806&lt;&gt;2)+($I$1806&lt;&gt;2)+($P$1806&lt;&gt;2)+($W$1806&lt;&gt;2)+($AD$1806&lt;&gt;2))&gt;=0.5,1,0))</f>
        <v/>
      </c>
      <c r="AL1806" s="8">
        <f>IF(($C$1806&lt;&gt;2)+($J$1806&lt;&gt;2)+($Q$1806&lt;&gt;2)+($X$1806&lt;&gt;2)+($AE$1806&lt;&gt;2)=0,2,IF((($C$1806&lt;&gt;2)*$C$1806+($J$1806&lt;&gt;2)*$J$1806+($Q$1806&lt;&gt;2)*$Q$1806+($X$1806&lt;&gt;2)*$X$1806+($AE$1806&lt;&gt;2)*$AE$1806)/(($C$1806&lt;&gt;2)+($J$1806&lt;&gt;2)+($Q$1806&lt;&gt;2)+($X$1806&lt;&gt;2)+($AE$1806&lt;&gt;2))&gt;=0.5,1,0))</f>
        <v/>
      </c>
      <c r="AM1806" s="8">
        <f>IF(($D$1806&lt;&gt;2)+($K$1806&lt;&gt;2)+($R$1806&lt;&gt;2)+($Y$1806&lt;&gt;2)+($AF$1806&lt;&gt;2)=0,2,IF((($D$1806&lt;&gt;2)*$D$1806+($K$1806&lt;&gt;2)*$K$1806+($R$1806&lt;&gt;2)*$R$1806+($Y$1806&lt;&gt;2)*$Y$1806+($AF$1806&lt;&gt;2)*$AF$1806)/(($D$1806&lt;&gt;2)+($K$1806&lt;&gt;2)+($R$1806&lt;&gt;2)+($Y$1806&lt;&gt;2)+($AF$1806&lt;&gt;2))&gt;=0.5,1,0))</f>
        <v/>
      </c>
      <c r="AN1806" s="8">
        <f>IF(($E$1806&lt;&gt;2)+($L$1806&lt;&gt;2)+($S$1806&lt;&gt;2)+($Z$1806&lt;&gt;2)+($AG$1806&lt;&gt;2)=0,2,IF((($E$1806&lt;&gt;2)*$E$1806+($L$1806&lt;&gt;2)*$L$1806+($S$1806&lt;&gt;2)*$S$1806+($Z$1806&lt;&gt;2)*$Z$1806+($AG$1806&lt;&gt;2)*$AG$1806)/(($E$1806&lt;&gt;2)+($L$1806&lt;&gt;2)+($S$1806&lt;&gt;2)+($Z$1806&lt;&gt;2)+($AG$1806&lt;&gt;2))&gt;=0.5,1,0))</f>
        <v/>
      </c>
      <c r="AO1806" s="8">
        <f>IF(($F$1806&lt;&gt;2)+($M$1806&lt;&gt;2)+($T$1806&lt;&gt;2)+($AA$1806&lt;&gt;2)+($AH$1806&lt;&gt;2)=0,2,IF((($F$1806&lt;&gt;2)*$F$1806+($M$1806&lt;&gt;2)*$M$1806+($T$1806&lt;&gt;2)*$T$1806+($AA$1806&lt;&gt;2)*$AA$1806+($AH$1806&lt;&gt;2)*$AH$1806)/(($F$1806&lt;&gt;2)+($M$1806&lt;&gt;2)+($T$1806&lt;&gt;2)+($AA$1806&lt;&gt;2)+($AH$1806&lt;&gt;2))&gt;=0.5,1,0))</f>
        <v/>
      </c>
      <c r="AP1806" s="8">
        <f>IF(($G$1806&lt;&gt;2)+($N$1806&lt;&gt;2)+($U$1806&lt;&gt;2)+($AB$1806&lt;&gt;2)+($AI$1806&lt;&gt;2)=0,2,IF((($G$1806&lt;&gt;2)*$G$1806+($N$1806&lt;&gt;2)*$N$1806+($U$1806&lt;&gt;2)*$U$1806+($AB$1806&lt;&gt;2)*$AB$1806+($AI$1806&lt;&gt;2)*$AI$1806)/(($G$1806&lt;&gt;2)+($N$1806&lt;&gt;2)+($U$1806&lt;&gt;2)+($AB$1806&lt;&gt;2)+($AI$1806&lt;&gt;2))&gt;=0.5,1,0))</f>
        <v/>
      </c>
      <c r="AR1806" s="16">
        <f>'Ground truth'!$B$7</f>
        <v/>
      </c>
      <c r="AS1806" s="16">
        <f>'Ground truth'!$C$7</f>
        <v/>
      </c>
      <c r="AT1806" s="16">
        <f>'Ground truth'!$D$7</f>
        <v/>
      </c>
      <c r="AU1806" s="16">
        <f>'Ground truth'!$E$7</f>
        <v/>
      </c>
      <c r="AV1806" s="16">
        <f>'Ground truth'!$F$7</f>
        <v/>
      </c>
      <c r="AW1806" s="16">
        <f>'Ground truth'!$G$7</f>
        <v/>
      </c>
    </row>
    <row r="1807">
      <c r="A1807" s="3" t="inlineStr">
        <is>
          <t>GNC Software</t>
        </is>
      </c>
      <c r="B1807" s="8" t="n">
        <v>1</v>
      </c>
      <c r="C1807" s="8" t="n">
        <v>1</v>
      </c>
      <c r="D1807" s="8" t="n">
        <v>1</v>
      </c>
      <c r="E1807" s="8" t="n">
        <v>1</v>
      </c>
      <c r="F1807" s="8" t="n">
        <v>1</v>
      </c>
      <c r="G1807" s="8" t="n">
        <v>1</v>
      </c>
      <c r="I1807" s="8" t="n">
        <v>1</v>
      </c>
      <c r="J1807" s="8" t="n">
        <v>1</v>
      </c>
      <c r="K1807" s="8" t="n">
        <v>1</v>
      </c>
      <c r="L1807" s="8" t="n">
        <v>1</v>
      </c>
      <c r="M1807" s="8" t="n">
        <v>1</v>
      </c>
      <c r="N1807" s="8" t="n">
        <v>1</v>
      </c>
      <c r="P1807" s="8" t="n">
        <v>1</v>
      </c>
      <c r="Q1807" s="8" t="n">
        <v>1</v>
      </c>
      <c r="R1807" s="8" t="n">
        <v>1</v>
      </c>
      <c r="S1807" s="8" t="n">
        <v>1</v>
      </c>
      <c r="T1807" s="8" t="n">
        <v>1</v>
      </c>
      <c r="U1807" s="8" t="n">
        <v>1</v>
      </c>
      <c r="W1807" s="8" t="n">
        <v>1</v>
      </c>
      <c r="X1807" s="8" t="n">
        <v>1</v>
      </c>
      <c r="Y1807" s="8" t="n">
        <v>1</v>
      </c>
      <c r="Z1807" s="8" t="n">
        <v>1</v>
      </c>
      <c r="AA1807" s="8" t="n">
        <v>1</v>
      </c>
      <c r="AB1807" s="8" t="n">
        <v>1</v>
      </c>
      <c r="AD1807" s="8" t="n">
        <v>1</v>
      </c>
      <c r="AE1807" s="8" t="n">
        <v>1</v>
      </c>
      <c r="AF1807" s="8" t="n">
        <v>1</v>
      </c>
      <c r="AG1807" s="8" t="n">
        <v>1</v>
      </c>
      <c r="AH1807" s="8" t="n">
        <v>1</v>
      </c>
      <c r="AI1807" s="8" t="n">
        <v>1</v>
      </c>
      <c r="AK1807" s="8">
        <f>IF(($B$1807&lt;&gt;2)+($I$1807&lt;&gt;2)+($P$1807&lt;&gt;2)+($W$1807&lt;&gt;2)+($AD$1807&lt;&gt;2)=0,2,IF((($B$1807&lt;&gt;2)*$B$1807+($I$1807&lt;&gt;2)*$I$1807+($P$1807&lt;&gt;2)*$P$1807+($W$1807&lt;&gt;2)*$W$1807+($AD$1807&lt;&gt;2)*$AD$1807)/(($B$1807&lt;&gt;2)+($I$1807&lt;&gt;2)+($P$1807&lt;&gt;2)+($W$1807&lt;&gt;2)+($AD$1807&lt;&gt;2))&gt;=0.5,1,0))</f>
        <v/>
      </c>
      <c r="AL1807" s="8">
        <f>IF(($C$1807&lt;&gt;2)+($J$1807&lt;&gt;2)+($Q$1807&lt;&gt;2)+($X$1807&lt;&gt;2)+($AE$1807&lt;&gt;2)=0,2,IF((($C$1807&lt;&gt;2)*$C$1807+($J$1807&lt;&gt;2)*$J$1807+($Q$1807&lt;&gt;2)*$Q$1807+($X$1807&lt;&gt;2)*$X$1807+($AE$1807&lt;&gt;2)*$AE$1807)/(($C$1807&lt;&gt;2)+($J$1807&lt;&gt;2)+($Q$1807&lt;&gt;2)+($X$1807&lt;&gt;2)+($AE$1807&lt;&gt;2))&gt;=0.5,1,0))</f>
        <v/>
      </c>
      <c r="AM1807" s="8">
        <f>IF(($D$1807&lt;&gt;2)+($K$1807&lt;&gt;2)+($R$1807&lt;&gt;2)+($Y$1807&lt;&gt;2)+($AF$1807&lt;&gt;2)=0,2,IF((($D$1807&lt;&gt;2)*$D$1807+($K$1807&lt;&gt;2)*$K$1807+($R$1807&lt;&gt;2)*$R$1807+($Y$1807&lt;&gt;2)*$Y$1807+($AF$1807&lt;&gt;2)*$AF$1807)/(($D$1807&lt;&gt;2)+($K$1807&lt;&gt;2)+($R$1807&lt;&gt;2)+($Y$1807&lt;&gt;2)+($AF$1807&lt;&gt;2))&gt;=0.5,1,0))</f>
        <v/>
      </c>
      <c r="AN1807" s="8">
        <f>IF(($E$1807&lt;&gt;2)+($L$1807&lt;&gt;2)+($S$1807&lt;&gt;2)+($Z$1807&lt;&gt;2)+($AG$1807&lt;&gt;2)=0,2,IF((($E$1807&lt;&gt;2)*$E$1807+($L$1807&lt;&gt;2)*$L$1807+($S$1807&lt;&gt;2)*$S$1807+($Z$1807&lt;&gt;2)*$Z$1807+($AG$1807&lt;&gt;2)*$AG$1807)/(($E$1807&lt;&gt;2)+($L$1807&lt;&gt;2)+($S$1807&lt;&gt;2)+($Z$1807&lt;&gt;2)+($AG$1807&lt;&gt;2))&gt;=0.5,1,0))</f>
        <v/>
      </c>
      <c r="AO1807" s="8">
        <f>IF(($F$1807&lt;&gt;2)+($M$1807&lt;&gt;2)+($T$1807&lt;&gt;2)+($AA$1807&lt;&gt;2)+($AH$1807&lt;&gt;2)=0,2,IF((($F$1807&lt;&gt;2)*$F$1807+($M$1807&lt;&gt;2)*$M$1807+($T$1807&lt;&gt;2)*$T$1807+($AA$1807&lt;&gt;2)*$AA$1807+($AH$1807&lt;&gt;2)*$AH$1807)/(($F$1807&lt;&gt;2)+($M$1807&lt;&gt;2)+($T$1807&lt;&gt;2)+($AA$1807&lt;&gt;2)+($AH$1807&lt;&gt;2))&gt;=0.5,1,0))</f>
        <v/>
      </c>
      <c r="AP1807" s="8">
        <f>IF(($G$1807&lt;&gt;2)+($N$1807&lt;&gt;2)+($U$1807&lt;&gt;2)+($AB$1807&lt;&gt;2)+($AI$1807&lt;&gt;2)=0,2,IF((($G$1807&lt;&gt;2)*$G$1807+($N$1807&lt;&gt;2)*$N$1807+($U$1807&lt;&gt;2)*$U$1807+($AB$1807&lt;&gt;2)*$AB$1807+($AI$1807&lt;&gt;2)*$AI$1807)/(($G$1807&lt;&gt;2)+($N$1807&lt;&gt;2)+($U$1807&lt;&gt;2)+($AB$1807&lt;&gt;2)+($AI$1807&lt;&gt;2))&gt;=0.5,1,0))</f>
        <v/>
      </c>
      <c r="AR1807" s="16">
        <f>'Ground truth'!$B$8</f>
        <v/>
      </c>
      <c r="AS1807" s="16">
        <f>'Ground truth'!$C$8</f>
        <v/>
      </c>
      <c r="AT1807" s="16">
        <f>'Ground truth'!$D$8</f>
        <v/>
      </c>
      <c r="AU1807" s="16">
        <f>'Ground truth'!$E$8</f>
        <v/>
      </c>
      <c r="AV1807" s="16">
        <f>'Ground truth'!$F$8</f>
        <v/>
      </c>
      <c r="AW1807" s="16">
        <f>'Ground truth'!$G$8</f>
        <v/>
      </c>
    </row>
    <row r="1809">
      <c r="A1809" s="17" t="inlineStr">
        <is>
          <t>metrics — confident-only (unsure excluded from denominators)</t>
        </is>
      </c>
      <c r="B1809" s="10" t="inlineStr">
        <is>
          <t>run 1</t>
        </is>
      </c>
      <c r="C1809" s="10" t="inlineStr">
        <is>
          <t>run 2</t>
        </is>
      </c>
      <c r="D1809" s="10" t="inlineStr">
        <is>
          <t>run 3</t>
        </is>
      </c>
      <c r="E1809" s="10" t="inlineStr">
        <is>
          <t>run 4</t>
        </is>
      </c>
      <c r="F1809" s="10" t="inlineStr">
        <is>
          <t>run 5</t>
        </is>
      </c>
      <c r="G1809" s="10" t="inlineStr">
        <is>
          <t>avg-matrix</t>
        </is>
      </c>
      <c r="H1809" s="10" t="inlineStr">
        <is>
          <t>mean</t>
        </is>
      </c>
      <c r="I1809" s="10" t="inlineStr">
        <is>
          <t>std (pop.)</t>
        </is>
      </c>
      <c r="J1809" s="17" t="inlineStr">
        <is>
          <t>notes</t>
        </is>
      </c>
    </row>
    <row r="1810">
      <c r="A1810" s="7" t="inlineStr">
        <is>
          <t>TP</t>
        </is>
      </c>
      <c r="B1810" s="7">
        <f>SUMPRODUCT(($B$1802:$G$1807=1)*('Ground truth'!$B$3:$G$8=1))</f>
        <v/>
      </c>
      <c r="C1810" s="7">
        <f>SUMPRODUCT(($I$1802:$N$1807=1)*('Ground truth'!$B$3:$G$8=1))</f>
        <v/>
      </c>
      <c r="D1810" s="7">
        <f>SUMPRODUCT(($P$1802:$U$1807=1)*('Ground truth'!$B$3:$G$8=1))</f>
        <v/>
      </c>
      <c r="E1810" s="7">
        <f>SUMPRODUCT(($W$1802:$AB$1807=1)*('Ground truth'!$B$3:$G$8=1))</f>
        <v/>
      </c>
      <c r="F1810" s="7">
        <f>SUMPRODUCT(($AD$1802:$AI$1807=1)*('Ground truth'!$B$3:$G$8=1))</f>
        <v/>
      </c>
      <c r="G1810" s="7">
        <f>SUMPRODUCT(($AK$1802:$AP$1807=1)*('Ground truth'!$B$3:$G$8=1))</f>
        <v/>
      </c>
      <c r="H1810" s="12">
        <f>AVERAGE($B$1810:$F$1810)</f>
        <v/>
      </c>
      <c r="I1810" s="12">
        <f>STDEV.P($B$1810:$F$1810)</f>
        <v/>
      </c>
    </row>
    <row r="1811">
      <c r="A1811" s="7" t="inlineStr">
        <is>
          <t>TN</t>
        </is>
      </c>
      <c r="B1811" s="7">
        <f>SUMPRODUCT(($B$1802:$G$1807=0)*('Ground truth'!$B$3:$G$8=0))</f>
        <v/>
      </c>
      <c r="C1811" s="7">
        <f>SUMPRODUCT(($I$1802:$N$1807=0)*('Ground truth'!$B$3:$G$8=0))</f>
        <v/>
      </c>
      <c r="D1811" s="7">
        <f>SUMPRODUCT(($P$1802:$U$1807=0)*('Ground truth'!$B$3:$G$8=0))</f>
        <v/>
      </c>
      <c r="E1811" s="7">
        <f>SUMPRODUCT(($W$1802:$AB$1807=0)*('Ground truth'!$B$3:$G$8=0))</f>
        <v/>
      </c>
      <c r="F1811" s="7">
        <f>SUMPRODUCT(($AD$1802:$AI$1807=0)*('Ground truth'!$B$3:$G$8=0))</f>
        <v/>
      </c>
      <c r="G1811" s="7">
        <f>SUMPRODUCT(($AK$1802:$AP$1807=0)*('Ground truth'!$B$3:$G$8=0))</f>
        <v/>
      </c>
      <c r="H1811" s="12">
        <f>AVERAGE($B$1811:$F$1811)</f>
        <v/>
      </c>
      <c r="I1811" s="12">
        <f>STDEV.P($B$1811:$F$1811)</f>
        <v/>
      </c>
    </row>
    <row r="1812">
      <c r="A1812" s="7" t="inlineStr">
        <is>
          <t>FP</t>
        </is>
      </c>
      <c r="B1812" s="7">
        <f>SUMPRODUCT(($B$1802:$G$1807=1)*('Ground truth'!$B$3:$G$8=0))</f>
        <v/>
      </c>
      <c r="C1812" s="7">
        <f>SUMPRODUCT(($I$1802:$N$1807=1)*('Ground truth'!$B$3:$G$8=0))</f>
        <v/>
      </c>
      <c r="D1812" s="7">
        <f>SUMPRODUCT(($P$1802:$U$1807=1)*('Ground truth'!$B$3:$G$8=0))</f>
        <v/>
      </c>
      <c r="E1812" s="7">
        <f>SUMPRODUCT(($W$1802:$AB$1807=1)*('Ground truth'!$B$3:$G$8=0))</f>
        <v/>
      </c>
      <c r="F1812" s="7">
        <f>SUMPRODUCT(($AD$1802:$AI$1807=1)*('Ground truth'!$B$3:$G$8=0))</f>
        <v/>
      </c>
      <c r="G1812" s="7">
        <f>SUMPRODUCT(($AK$1802:$AP$1807=1)*('Ground truth'!$B$3:$G$8=0))</f>
        <v/>
      </c>
      <c r="H1812" s="12">
        <f>AVERAGE($B$1812:$F$1812)</f>
        <v/>
      </c>
      <c r="I1812" s="12">
        <f>STDEV.P($B$1812:$F$1812)</f>
        <v/>
      </c>
    </row>
    <row r="1813">
      <c r="A1813" s="7" t="inlineStr">
        <is>
          <t>FN</t>
        </is>
      </c>
      <c r="B1813" s="7">
        <f>SUMPRODUCT(($B$1802:$G$1807=0)*('Ground truth'!$B$3:$G$8=1))</f>
        <v/>
      </c>
      <c r="C1813" s="7">
        <f>SUMPRODUCT(($I$1802:$N$1807=0)*('Ground truth'!$B$3:$G$8=1))</f>
        <v/>
      </c>
      <c r="D1813" s="7">
        <f>SUMPRODUCT(($P$1802:$U$1807=0)*('Ground truth'!$B$3:$G$8=1))</f>
        <v/>
      </c>
      <c r="E1813" s="7">
        <f>SUMPRODUCT(($W$1802:$AB$1807=0)*('Ground truth'!$B$3:$G$8=1))</f>
        <v/>
      </c>
      <c r="F1813" s="7">
        <f>SUMPRODUCT(($AD$1802:$AI$1807=0)*('Ground truth'!$B$3:$G$8=1))</f>
        <v/>
      </c>
      <c r="G1813" s="7">
        <f>SUMPRODUCT(($AK$1802:$AP$1807=0)*('Ground truth'!$B$3:$G$8=1))</f>
        <v/>
      </c>
      <c r="H1813" s="12">
        <f>AVERAGE($B$1813:$F$1813)</f>
        <v/>
      </c>
      <c r="I1813" s="12">
        <f>STDEV.P($B$1813:$F$1813)</f>
        <v/>
      </c>
    </row>
    <row r="1814">
      <c r="A1814" s="4" t="inlineStr">
        <is>
          <t>Precision</t>
        </is>
      </c>
      <c r="B1814" s="12">
        <f>IFERROR($B$1810/($B$1810+$B$1812),0)</f>
        <v/>
      </c>
      <c r="C1814" s="12">
        <f>IFERROR($C$1810/($C$1810+$C$1812),0)</f>
        <v/>
      </c>
      <c r="D1814" s="12">
        <f>IFERROR($D$1810/($D$1810+$D$1812),0)</f>
        <v/>
      </c>
      <c r="E1814" s="12">
        <f>IFERROR($E$1810/($E$1810+$E$1812),0)</f>
        <v/>
      </c>
      <c r="F1814" s="12">
        <f>IFERROR($F$1810/($F$1810+$F$1812),0)</f>
        <v/>
      </c>
      <c r="G1814" s="12">
        <f>IFERROR($G$1810/($G$1810+$G$1812),0)</f>
        <v/>
      </c>
      <c r="H1814" s="18">
        <f>AVERAGE($B$1814:$F$1814)</f>
        <v/>
      </c>
      <c r="I1814" s="18">
        <f>STDEV.P($B$1814:$F$1814)</f>
        <v/>
      </c>
    </row>
    <row r="1815">
      <c r="A1815" s="4" t="inlineStr">
        <is>
          <t>Recall</t>
        </is>
      </c>
      <c r="B1815" s="12">
        <f>IFERROR($B$1810/($B$1810+$B$1813),0)</f>
        <v/>
      </c>
      <c r="C1815" s="12">
        <f>IFERROR($C$1810/($C$1810+$C$1813),0)</f>
        <v/>
      </c>
      <c r="D1815" s="12">
        <f>IFERROR($D$1810/($D$1810+$D$1813),0)</f>
        <v/>
      </c>
      <c r="E1815" s="12">
        <f>IFERROR($E$1810/($E$1810+$E$1813),0)</f>
        <v/>
      </c>
      <c r="F1815" s="12">
        <f>IFERROR($F$1810/($F$1810+$F$1813),0)</f>
        <v/>
      </c>
      <c r="G1815" s="12">
        <f>IFERROR($G$1810/($G$1810+$G$1813),0)</f>
        <v/>
      </c>
      <c r="H1815" s="18">
        <f>AVERAGE($B$1815:$F$1815)</f>
        <v/>
      </c>
      <c r="I1815" s="18">
        <f>STDEV.P($B$1815:$F$1815)</f>
        <v/>
      </c>
    </row>
    <row r="1816">
      <c r="A1816" s="4" t="inlineStr">
        <is>
          <t>F1</t>
        </is>
      </c>
      <c r="B1816" s="12">
        <f>IFERROR(2*$B$1814*$B$1815/($B$1814+$B$1815),0)</f>
        <v/>
      </c>
      <c r="C1816" s="12">
        <f>IFERROR(2*$C$1814*$C$1815/($C$1814+$C$1815),0)</f>
        <v/>
      </c>
      <c r="D1816" s="12">
        <f>IFERROR(2*$D$1814*$D$1815/($D$1814+$D$1815),0)</f>
        <v/>
      </c>
      <c r="E1816" s="12">
        <f>IFERROR(2*$E$1814*$E$1815/($E$1814+$E$1815),0)</f>
        <v/>
      </c>
      <c r="F1816" s="12">
        <f>IFERROR(2*$F$1814*$F$1815/($F$1814+$F$1815),0)</f>
        <v/>
      </c>
      <c r="G1816" s="12">
        <f>IFERROR(2*$G$1814*$G$1815/($G$1814+$G$1815),0)</f>
        <v/>
      </c>
      <c r="H1816" s="18">
        <f>AVERAGE($B$1816:$F$1816)</f>
        <v/>
      </c>
      <c r="I1816" s="18">
        <f>STDEV.P($B$1816:$F$1816)</f>
        <v/>
      </c>
    </row>
    <row r="1817">
      <c r="A1817" s="4" t="inlineStr">
        <is>
          <t>Accuracy</t>
        </is>
      </c>
      <c r="B1817" s="12">
        <f>IFERROR(($B$1810+$B$1811)/($B$1810+$B$1811+$B$1812+$B$1813),0)</f>
        <v/>
      </c>
      <c r="C1817" s="12">
        <f>IFERROR(($C$1810+$C$1811)/($C$1810+$C$1811+$C$1812+$C$1813),0)</f>
        <v/>
      </c>
      <c r="D1817" s="12">
        <f>IFERROR(($D$1810+$D$1811)/($D$1810+$D$1811+$D$1812+$D$1813),0)</f>
        <v/>
      </c>
      <c r="E1817" s="12">
        <f>IFERROR(($E$1810+$E$1811)/($E$1810+$E$1811+$E$1812+$E$1813),0)</f>
        <v/>
      </c>
      <c r="F1817" s="12">
        <f>IFERROR(($F$1810+$F$1811)/($F$1810+$F$1811+$F$1812+$F$1813),0)</f>
        <v/>
      </c>
      <c r="G1817" s="12">
        <f>IFERROR(($G$1810+$G$1811)/($G$1810+$G$1811+$G$1812+$G$1813),0)</f>
        <v/>
      </c>
      <c r="H1817" s="18">
        <f>AVERAGE($B$1817:$F$1817)</f>
        <v/>
      </c>
      <c r="I1817" s="18">
        <f>STDEV.P($B$1817:$F$1817)</f>
        <v/>
      </c>
    </row>
    <row r="1818">
      <c r="A1818" s="4" t="inlineStr">
        <is>
          <t>Edit distance</t>
        </is>
      </c>
      <c r="B1818" s="12">
        <f>SUMPRODUCT(ABS('Ground truth'!$B$3:$G$8-$B$1802:$G$1807))</f>
        <v/>
      </c>
      <c r="C1818" s="12">
        <f>SUMPRODUCT(ABS('Ground truth'!$B$3:$G$8-$I$1802:$N$1807))</f>
        <v/>
      </c>
      <c r="D1818" s="12">
        <f>SUMPRODUCT(ABS('Ground truth'!$B$3:$G$8-$P$1802:$U$1807))</f>
        <v/>
      </c>
      <c r="E1818" s="12">
        <f>SUMPRODUCT(ABS('Ground truth'!$B$3:$G$8-$W$1802:$AB$1807))</f>
        <v/>
      </c>
      <c r="F1818" s="12">
        <f>SUMPRODUCT(ABS('Ground truth'!$B$3:$G$8-$AD$1802:$AI$1807))</f>
        <v/>
      </c>
      <c r="G1818" s="12">
        <f>SUMPRODUCT(ABS('Ground truth'!$B$3:$G$8-$AK$1802:$AP$1807))</f>
        <v/>
      </c>
      <c r="H1818" s="18">
        <f>AVERAGE($B$1818:$F$1818)</f>
        <v/>
      </c>
      <c r="I1818" s="18">
        <f>STDEV.P($B$1818:$F$1818)</f>
        <v/>
      </c>
    </row>
    <row r="1819">
      <c r="A1819" s="4" t="inlineStr">
        <is>
          <t>Spectral distance</t>
        </is>
      </c>
      <c r="B1819" s="12">
        <f>SQRT(SUMPRODUCT(('Ground truth'!$J$3:$J$8-$B$1829:$B$1834)^2))</f>
        <v/>
      </c>
      <c r="C1819" s="12">
        <f>SQRT(SUMPRODUCT(('Ground truth'!$J$3:$J$8-$C$1829:$C$1834)^2))</f>
        <v/>
      </c>
      <c r="D1819" s="12">
        <f>SQRT(SUMPRODUCT(('Ground truth'!$J$3:$J$8-$D$1829:$D$1834)^2))</f>
        <v/>
      </c>
      <c r="E1819" s="12">
        <f>SQRT(SUMPRODUCT(('Ground truth'!$J$3:$J$8-$E$1829:$E$1834)^2))</f>
        <v/>
      </c>
      <c r="F1819" s="12">
        <f>SQRT(SUMPRODUCT(('Ground truth'!$J$3:$J$8-$F$1829:$F$1834)^2))</f>
        <v/>
      </c>
      <c r="G1819" s="12">
        <f>SQRT(SUMPRODUCT(('Ground truth'!$J$3:$J$8-$G$1829:$G$1834)^2))</f>
        <v/>
      </c>
      <c r="H1819" s="18">
        <f>AVERAGE($B$1819:$F$1819)</f>
        <v/>
      </c>
      <c r="I1819" s="18">
        <f>STDEV.P($B$1819:$F$1819)</f>
        <v/>
      </c>
    </row>
    <row r="1820">
      <c r="A1820" s="4" t="inlineStr">
        <is>
          <t>Unsure cells</t>
        </is>
      </c>
      <c r="B1820" s="7">
        <f>COUNTIF($B$1802:$G$1807,2)</f>
        <v/>
      </c>
      <c r="C1820" s="7">
        <f>COUNTIF($I$1802:$N$1807,2)</f>
        <v/>
      </c>
      <c r="D1820" s="7">
        <f>COUNTIF($P$1802:$U$1807,2)</f>
        <v/>
      </c>
      <c r="E1820" s="7">
        <f>COUNTIF($W$1802:$AB$1807,2)</f>
        <v/>
      </c>
      <c r="F1820" s="7">
        <f>COUNTIF($AD$1802:$AI$1807,2)</f>
        <v/>
      </c>
      <c r="G1820" s="7">
        <f>COUNTIF($AK$1802:$AP$1807,2)</f>
        <v/>
      </c>
      <c r="H1820" s="12">
        <f>AVERAGE($B$1820:$F$1820)</f>
        <v/>
      </c>
      <c r="I1820" s="12">
        <f>STDEV.P($B$1820:$F$1820)</f>
        <v/>
      </c>
    </row>
    <row r="1821">
      <c r="A1821" s="3" t="inlineStr">
        <is>
          <t>eigenvalues (real part, numpy order; pasted)</t>
        </is>
      </c>
    </row>
    <row r="1822">
      <c r="A1822" s="3" t="inlineStr">
        <is>
          <t xml:space="preserve">  λ1</t>
        </is>
      </c>
      <c r="B1822" s="19" t="n">
        <v>5.201472338219244</v>
      </c>
      <c r="C1822" s="19" t="n">
        <v>5.201472338219244</v>
      </c>
      <c r="D1822" s="19" t="n">
        <v>5.201472338219244</v>
      </c>
      <c r="E1822" s="19" t="n">
        <v>5.201472338219244</v>
      </c>
      <c r="F1822" s="19" t="n">
        <v>5.201472338219244</v>
      </c>
      <c r="G1822" s="19" t="n">
        <v>5.201472338219244</v>
      </c>
    </row>
    <row r="1823">
      <c r="A1823" s="3" t="inlineStr">
        <is>
          <t xml:space="preserve">  λ2</t>
        </is>
      </c>
      <c r="B1823" s="19" t="n">
        <v>1.545095908776476</v>
      </c>
      <c r="C1823" s="19" t="n">
        <v>1.545095908776476</v>
      </c>
      <c r="D1823" s="19" t="n">
        <v>1.545095908776476</v>
      </c>
      <c r="E1823" s="19" t="n">
        <v>1.545095908776476</v>
      </c>
      <c r="F1823" s="19" t="n">
        <v>1.545095908776476</v>
      </c>
      <c r="G1823" s="19" t="n">
        <v>1.545095908776476</v>
      </c>
    </row>
    <row r="1824">
      <c r="A1824" s="3" t="inlineStr">
        <is>
          <t xml:space="preserve">  λ3</t>
        </is>
      </c>
      <c r="B1824" s="19" t="n">
        <v>-0.7465682469957167</v>
      </c>
      <c r="C1824" s="19" t="n">
        <v>-0.7465682469957167</v>
      </c>
      <c r="D1824" s="19" t="n">
        <v>-0.7465682469957167</v>
      </c>
      <c r="E1824" s="19" t="n">
        <v>-0.7465682469957167</v>
      </c>
      <c r="F1824" s="19" t="n">
        <v>-0.7465682469957167</v>
      </c>
      <c r="G1824" s="19" t="n">
        <v>-0.7465682469957167</v>
      </c>
    </row>
    <row r="1825">
      <c r="A1825" s="3" t="inlineStr">
        <is>
          <t xml:space="preserve">  λ4</t>
        </is>
      </c>
      <c r="B1825" s="19" t="n">
        <v>-1.062450007732777e-17</v>
      </c>
      <c r="C1825" s="19" t="n">
        <v>-1.062450007732777e-17</v>
      </c>
      <c r="D1825" s="19" t="n">
        <v>-1.062450007732777e-17</v>
      </c>
      <c r="E1825" s="19" t="n">
        <v>-1.062450007732777e-17</v>
      </c>
      <c r="F1825" s="19" t="n">
        <v>-1.062450007732777e-17</v>
      </c>
      <c r="G1825" s="19" t="n">
        <v>-1.062450007732777e-17</v>
      </c>
    </row>
    <row r="1826">
      <c r="A1826" s="3" t="inlineStr">
        <is>
          <t xml:space="preserve">  λ5</t>
        </is>
      </c>
      <c r="B1826" s="19" t="n">
        <v>-1.062450007732777e-17</v>
      </c>
      <c r="C1826" s="19" t="n">
        <v>-1.062450007732777e-17</v>
      </c>
      <c r="D1826" s="19" t="n">
        <v>-1.062450007732777e-17</v>
      </c>
      <c r="E1826" s="19" t="n">
        <v>-1.062450007732777e-17</v>
      </c>
      <c r="F1826" s="19" t="n">
        <v>-1.062450007732777e-17</v>
      </c>
      <c r="G1826" s="19" t="n">
        <v>-1.062450007732777e-17</v>
      </c>
    </row>
    <row r="1827">
      <c r="A1827" s="3" t="inlineStr">
        <is>
          <t xml:space="preserve">  λ6</t>
        </is>
      </c>
      <c r="B1827" s="19" t="n">
        <v>-1.079100205815036e-18</v>
      </c>
      <c r="C1827" s="19" t="n">
        <v>-1.079100205815036e-18</v>
      </c>
      <c r="D1827" s="19" t="n">
        <v>-1.079100205815036e-18</v>
      </c>
      <c r="E1827" s="19" t="n">
        <v>-1.079100205815036e-18</v>
      </c>
      <c r="F1827" s="19" t="n">
        <v>-1.079100205815036e-18</v>
      </c>
      <c r="G1827" s="19" t="n">
        <v>-1.079100205815036e-18</v>
      </c>
    </row>
    <row r="1828">
      <c r="A1828" s="3" t="inlineStr">
        <is>
          <t>eigenvalues sorted desc (LARGE)</t>
        </is>
      </c>
    </row>
    <row r="1829">
      <c r="A1829" s="3" t="inlineStr">
        <is>
          <t xml:space="preserve">  λ(1)</t>
        </is>
      </c>
      <c r="B1829" s="19">
        <f>LARGE($B$1822:$B$1827,1)</f>
        <v/>
      </c>
      <c r="C1829" s="19">
        <f>LARGE($C$1822:$C$1827,1)</f>
        <v/>
      </c>
      <c r="D1829" s="19">
        <f>LARGE($D$1822:$D$1827,1)</f>
        <v/>
      </c>
      <c r="E1829" s="19">
        <f>LARGE($E$1822:$E$1827,1)</f>
        <v/>
      </c>
      <c r="F1829" s="19">
        <f>LARGE($F$1822:$F$1827,1)</f>
        <v/>
      </c>
      <c r="G1829" s="19">
        <f>LARGE($G$1822:$G$1827,1)</f>
        <v/>
      </c>
    </row>
    <row r="1830">
      <c r="A1830" s="3" t="inlineStr">
        <is>
          <t xml:space="preserve">  λ(2)</t>
        </is>
      </c>
      <c r="B1830" s="19">
        <f>LARGE($B$1822:$B$1827,2)</f>
        <v/>
      </c>
      <c r="C1830" s="19">
        <f>LARGE($C$1822:$C$1827,2)</f>
        <v/>
      </c>
      <c r="D1830" s="19">
        <f>LARGE($D$1822:$D$1827,2)</f>
        <v/>
      </c>
      <c r="E1830" s="19">
        <f>LARGE($E$1822:$E$1827,2)</f>
        <v/>
      </c>
      <c r="F1830" s="19">
        <f>LARGE($F$1822:$F$1827,2)</f>
        <v/>
      </c>
      <c r="G1830" s="19">
        <f>LARGE($G$1822:$G$1827,2)</f>
        <v/>
      </c>
    </row>
    <row r="1831">
      <c r="A1831" s="3" t="inlineStr">
        <is>
          <t xml:space="preserve">  λ(3)</t>
        </is>
      </c>
      <c r="B1831" s="19">
        <f>LARGE($B$1822:$B$1827,3)</f>
        <v/>
      </c>
      <c r="C1831" s="19">
        <f>LARGE($C$1822:$C$1827,3)</f>
        <v/>
      </c>
      <c r="D1831" s="19">
        <f>LARGE($D$1822:$D$1827,3)</f>
        <v/>
      </c>
      <c r="E1831" s="19">
        <f>LARGE($E$1822:$E$1827,3)</f>
        <v/>
      </c>
      <c r="F1831" s="19">
        <f>LARGE($F$1822:$F$1827,3)</f>
        <v/>
      </c>
      <c r="G1831" s="19">
        <f>LARGE($G$1822:$G$1827,3)</f>
        <v/>
      </c>
    </row>
    <row r="1832">
      <c r="A1832" s="3" t="inlineStr">
        <is>
          <t xml:space="preserve">  λ(4)</t>
        </is>
      </c>
      <c r="B1832" s="19">
        <f>LARGE($B$1822:$B$1827,4)</f>
        <v/>
      </c>
      <c r="C1832" s="19">
        <f>LARGE($C$1822:$C$1827,4)</f>
        <v/>
      </c>
      <c r="D1832" s="19">
        <f>LARGE($D$1822:$D$1827,4)</f>
        <v/>
      </c>
      <c r="E1832" s="19">
        <f>LARGE($E$1822:$E$1827,4)</f>
        <v/>
      </c>
      <c r="F1832" s="19">
        <f>LARGE($F$1822:$F$1827,4)</f>
        <v/>
      </c>
      <c r="G1832" s="19">
        <f>LARGE($G$1822:$G$1827,4)</f>
        <v/>
      </c>
    </row>
    <row r="1833">
      <c r="A1833" s="3" t="inlineStr">
        <is>
          <t xml:space="preserve">  λ(5)</t>
        </is>
      </c>
      <c r="B1833" s="19">
        <f>LARGE($B$1822:$B$1827,5)</f>
        <v/>
      </c>
      <c r="C1833" s="19">
        <f>LARGE($C$1822:$C$1827,5)</f>
        <v/>
      </c>
      <c r="D1833" s="19">
        <f>LARGE($D$1822:$D$1827,5)</f>
        <v/>
      </c>
      <c r="E1833" s="19">
        <f>LARGE($E$1822:$E$1827,5)</f>
        <v/>
      </c>
      <c r="F1833" s="19">
        <f>LARGE($F$1822:$F$1827,5)</f>
        <v/>
      </c>
      <c r="G1833" s="19">
        <f>LARGE($G$1822:$G$1827,5)</f>
        <v/>
      </c>
    </row>
    <row r="1834">
      <c r="A1834" s="3" t="inlineStr">
        <is>
          <t xml:space="preserve">  λ(6)</t>
        </is>
      </c>
      <c r="B1834" s="19">
        <f>LARGE($B$1822:$B$1827,6)</f>
        <v/>
      </c>
      <c r="C1834" s="19">
        <f>LARGE($C$1822:$C$1827,6)</f>
        <v/>
      </c>
      <c r="D1834" s="19">
        <f>LARGE($D$1822:$D$1827,6)</f>
        <v/>
      </c>
      <c r="E1834" s="19">
        <f>LARGE($E$1822:$E$1827,6)</f>
        <v/>
      </c>
      <c r="F1834" s="19">
        <f>LARGE($F$1822:$F$1827,6)</f>
        <v/>
      </c>
      <c r="G1834" s="19">
        <f>LARGE($G$1822:$G$1827,6)</f>
        <v/>
      </c>
    </row>
    <row r="1835">
      <c r="A1835" s="3" t="inlineStr">
        <is>
          <t>check: Σeig − trace (→0)</t>
        </is>
      </c>
      <c r="B1835" s="3">
        <f>ROUND(SUM($B$1822:$B$1827)-($B$1802+$C$1803+$D$1804+$E$1805+$F$1806+$G$1807),6)</f>
        <v/>
      </c>
      <c r="C1835" s="3">
        <f>ROUND(SUM($C$1822:$C$1827)-($I$1802+$J$1803+$K$1804+$L$1805+$M$1806+$N$1807),6)</f>
        <v/>
      </c>
      <c r="D1835" s="3">
        <f>ROUND(SUM($D$1822:$D$1827)-($P$1802+$Q$1803+$R$1804+$S$1805+$T$1806+$U$1807),6)</f>
        <v/>
      </c>
      <c r="E1835" s="3">
        <f>ROUND(SUM($E$1822:$E$1827)-($W$1802+$X$1803+$Y$1804+$Z$1805+$AA$1806+$AB$1807),6)</f>
        <v/>
      </c>
      <c r="F1835" s="3">
        <f>ROUND(SUM($F$1822:$F$1827)-($AD$1802+$AE$1803+$AF$1804+$AG$1805+$AH$1806+$AI$1807),6)</f>
        <v/>
      </c>
      <c r="G1835" s="3">
        <f>ROUND(SUM($G$1822:$G$1827)-($AK$1802+$AL$1803+$AM$1804+$AN$1805+$AO$1806+$AP$1807),6)</f>
        <v/>
      </c>
    </row>
    <row r="1836">
      <c r="A1836" s="3" t="inlineStr">
        <is>
          <t>check: Πeig − det (→0)</t>
        </is>
      </c>
      <c r="B1836" s="3">
        <f>ROUND(MDETERM($B$1802:$G$1807)-PRODUCT($B$1822:$B$1827),6)</f>
        <v/>
      </c>
      <c r="C1836" s="3">
        <f>ROUND(MDETERM($I$1802:$N$1807)-PRODUCT($C$1822:$C$1827),6)</f>
        <v/>
      </c>
      <c r="D1836" s="3">
        <f>ROUND(MDETERM($P$1802:$U$1807)-PRODUCT($D$1822:$D$1827),6)</f>
        <v/>
      </c>
      <c r="E1836" s="3">
        <f>ROUND(MDETERM($W$1802:$AB$1807)-PRODUCT($E$1822:$E$1827),6)</f>
        <v/>
      </c>
      <c r="F1836" s="3">
        <f>ROUND(MDETERM($AD$1802:$AI$1807)-PRODUCT($F$1822:$F$1827),6)</f>
        <v/>
      </c>
      <c r="G1836" s="3">
        <f>ROUND(MDETERM($AK$1802:$AP$1807)-PRODUCT($G$1822:$G$1827),6)</f>
        <v/>
      </c>
    </row>
    <row r="1837">
      <c r="A1837" s="3" t="inlineStr">
        <is>
          <t>complex eigenvalues?</t>
        </is>
      </c>
      <c r="B1837" s="3" t="inlineStr"/>
      <c r="C1837" s="3" t="inlineStr"/>
      <c r="D1837" s="3" t="inlineStr"/>
      <c r="E1837" s="3" t="inlineStr"/>
      <c r="F1837" s="3" t="inlineStr"/>
      <c r="G1837" s="3" t="inlineStr"/>
    </row>
    <row r="1838">
      <c r="A1838" s="3" t="inlineStr">
        <is>
          <t>check: det(M − λᵢI) per sorted λ (→0)</t>
        </is>
      </c>
    </row>
    <row r="1839">
      <c r="A1839" s="3" t="inlineStr">
        <is>
          <t xml:space="preserve">  det(M − λ(1)I)</t>
        </is>
      </c>
      <c r="B1839" s="3">
        <f t="array" ref="B1839">ROUND(MDETERM($B$1802:$G$1807-$B$1829*MUNIT(6)),6)</f>
        <v/>
      </c>
      <c r="C1839" s="3">
        <f t="array" ref="C1839">ROUND(MDETERM($I$1802:$N$1807-$C$1829*MUNIT(6)),6)</f>
        <v/>
      </c>
      <c r="D1839" s="3">
        <f t="array" ref="D1839">ROUND(MDETERM($P$1802:$U$1807-$D$1829*MUNIT(6)),6)</f>
        <v/>
      </c>
      <c r="E1839" s="3">
        <f t="array" ref="E1839">ROUND(MDETERM($W$1802:$AB$1807-$E$1829*MUNIT(6)),6)</f>
        <v/>
      </c>
      <c r="F1839" s="3">
        <f t="array" ref="F1839">ROUND(MDETERM($AD$1802:$AI$1807-$F$1829*MUNIT(6)),6)</f>
        <v/>
      </c>
      <c r="G1839" s="3">
        <f t="array" ref="G1839">ROUND(MDETERM($AK$1802:$AP$1807-$G$1829*MUNIT(6)),6)</f>
        <v/>
      </c>
    </row>
    <row r="1840">
      <c r="A1840" s="3" t="inlineStr">
        <is>
          <t xml:space="preserve">  det(M − λ(2)I)</t>
        </is>
      </c>
      <c r="B1840" s="3">
        <f t="array" ref="B1840">ROUND(MDETERM($B$1802:$G$1807-$B$1830*MUNIT(6)),6)</f>
        <v/>
      </c>
      <c r="C1840" s="3">
        <f t="array" ref="C1840">ROUND(MDETERM($I$1802:$N$1807-$C$1830*MUNIT(6)),6)</f>
        <v/>
      </c>
      <c r="D1840" s="3">
        <f t="array" ref="D1840">ROUND(MDETERM($P$1802:$U$1807-$D$1830*MUNIT(6)),6)</f>
        <v/>
      </c>
      <c r="E1840" s="3">
        <f t="array" ref="E1840">ROUND(MDETERM($W$1802:$AB$1807-$E$1830*MUNIT(6)),6)</f>
        <v/>
      </c>
      <c r="F1840" s="3">
        <f t="array" ref="F1840">ROUND(MDETERM($AD$1802:$AI$1807-$F$1830*MUNIT(6)),6)</f>
        <v/>
      </c>
      <c r="G1840" s="3">
        <f t="array" ref="G1840">ROUND(MDETERM($AK$1802:$AP$1807-$G$1830*MUNIT(6)),6)</f>
        <v/>
      </c>
    </row>
    <row r="1841">
      <c r="A1841" s="3" t="inlineStr">
        <is>
          <t xml:space="preserve">  det(M − λ(3)I)</t>
        </is>
      </c>
      <c r="B1841" s="3">
        <f t="array" ref="B1841">ROUND(MDETERM($B$1802:$G$1807-$B$1831*MUNIT(6)),6)</f>
        <v/>
      </c>
      <c r="C1841" s="3">
        <f t="array" ref="C1841">ROUND(MDETERM($I$1802:$N$1807-$C$1831*MUNIT(6)),6)</f>
        <v/>
      </c>
      <c r="D1841" s="3">
        <f t="array" ref="D1841">ROUND(MDETERM($P$1802:$U$1807-$D$1831*MUNIT(6)),6)</f>
        <v/>
      </c>
      <c r="E1841" s="3">
        <f t="array" ref="E1841">ROUND(MDETERM($W$1802:$AB$1807-$E$1831*MUNIT(6)),6)</f>
        <v/>
      </c>
      <c r="F1841" s="3">
        <f t="array" ref="F1841">ROUND(MDETERM($AD$1802:$AI$1807-$F$1831*MUNIT(6)),6)</f>
        <v/>
      </c>
      <c r="G1841" s="3">
        <f t="array" ref="G1841">ROUND(MDETERM($AK$1802:$AP$1807-$G$1831*MUNIT(6)),6)</f>
        <v/>
      </c>
    </row>
    <row r="1842">
      <c r="A1842" s="3" t="inlineStr">
        <is>
          <t xml:space="preserve">  det(M − λ(4)I)</t>
        </is>
      </c>
      <c r="B1842" s="3">
        <f t="array" ref="B1842">ROUND(MDETERM($B$1802:$G$1807-$B$1832*MUNIT(6)),6)</f>
        <v/>
      </c>
      <c r="C1842" s="3">
        <f t="array" ref="C1842">ROUND(MDETERM($I$1802:$N$1807-$C$1832*MUNIT(6)),6)</f>
        <v/>
      </c>
      <c r="D1842" s="3">
        <f t="array" ref="D1842">ROUND(MDETERM($P$1802:$U$1807-$D$1832*MUNIT(6)),6)</f>
        <v/>
      </c>
      <c r="E1842" s="3">
        <f t="array" ref="E1842">ROUND(MDETERM($W$1802:$AB$1807-$E$1832*MUNIT(6)),6)</f>
        <v/>
      </c>
      <c r="F1842" s="3">
        <f t="array" ref="F1842">ROUND(MDETERM($AD$1802:$AI$1807-$F$1832*MUNIT(6)),6)</f>
        <v/>
      </c>
      <c r="G1842" s="3">
        <f t="array" ref="G1842">ROUND(MDETERM($AK$1802:$AP$1807-$G$1832*MUNIT(6)),6)</f>
        <v/>
      </c>
    </row>
    <row r="1843">
      <c r="A1843" s="3" t="inlineStr">
        <is>
          <t xml:space="preserve">  det(M − λ(5)I)</t>
        </is>
      </c>
      <c r="B1843" s="3">
        <f t="array" ref="B1843">ROUND(MDETERM($B$1802:$G$1807-$B$1833*MUNIT(6)),6)</f>
        <v/>
      </c>
      <c r="C1843" s="3">
        <f t="array" ref="C1843">ROUND(MDETERM($I$1802:$N$1807-$C$1833*MUNIT(6)),6)</f>
        <v/>
      </c>
      <c r="D1843" s="3">
        <f t="array" ref="D1843">ROUND(MDETERM($P$1802:$U$1807-$D$1833*MUNIT(6)),6)</f>
        <v/>
      </c>
      <c r="E1843" s="3">
        <f t="array" ref="E1843">ROUND(MDETERM($W$1802:$AB$1807-$E$1833*MUNIT(6)),6)</f>
        <v/>
      </c>
      <c r="F1843" s="3">
        <f t="array" ref="F1843">ROUND(MDETERM($AD$1802:$AI$1807-$F$1833*MUNIT(6)),6)</f>
        <v/>
      </c>
      <c r="G1843" s="3">
        <f t="array" ref="G1843">ROUND(MDETERM($AK$1802:$AP$1807-$G$1833*MUNIT(6)),6)</f>
        <v/>
      </c>
    </row>
    <row r="1844">
      <c r="A1844" s="3" t="inlineStr">
        <is>
          <t xml:space="preserve">  det(M − λ(6)I)</t>
        </is>
      </c>
      <c r="B1844" s="3">
        <f t="array" ref="B1844">ROUND(MDETERM($B$1802:$G$1807-$B$1834*MUNIT(6)),6)</f>
        <v/>
      </c>
      <c r="C1844" s="3">
        <f t="array" ref="C1844">ROUND(MDETERM($I$1802:$N$1807-$C$1834*MUNIT(6)),6)</f>
        <v/>
      </c>
      <c r="D1844" s="3">
        <f t="array" ref="D1844">ROUND(MDETERM($P$1802:$U$1807-$D$1834*MUNIT(6)),6)</f>
        <v/>
      </c>
      <c r="E1844" s="3">
        <f t="array" ref="E1844">ROUND(MDETERM($W$1802:$AB$1807-$E$1834*MUNIT(6)),6)</f>
        <v/>
      </c>
      <c r="F1844" s="3">
        <f t="array" ref="F1844">ROUND(MDETERM($AD$1802:$AI$1807-$F$1834*MUNIT(6)),6)</f>
        <v/>
      </c>
      <c r="G1844" s="3">
        <f t="array" ref="G1844">ROUND(MDETERM($AK$1802:$AP$1807-$G$1834*MUNIT(6)),6)</f>
        <v/>
      </c>
    </row>
    <row r="1848" ht="16" customHeight="1">
      <c r="A1848" s="14" t="inlineStr">
        <is>
          <t>GraphRAG R2-R3 | gpt4-turbo-preview</t>
        </is>
      </c>
      <c r="B1848" s="9" t="inlineStr">
        <is>
          <t>run 1 (raw, pasted)</t>
        </is>
      </c>
      <c r="I1848" s="9" t="inlineStr">
        <is>
          <t>run 2 (raw, pasted)</t>
        </is>
      </c>
      <c r="P1848" s="9" t="inlineStr">
        <is>
          <t>run 3 (raw, pasted)</t>
        </is>
      </c>
      <c r="W1848" s="9" t="inlineStr">
        <is>
          <t>run 4 (raw, pasted)</t>
        </is>
      </c>
      <c r="AD1848" s="9" t="inlineStr">
        <is>
          <t>run 5 (raw, pasted)</t>
        </is>
      </c>
      <c r="AK1848" s="9" t="inlineStr">
        <is>
          <t>Step2 average matrix (formula)</t>
        </is>
      </c>
      <c r="AR1848" s="9" t="inlineStr">
        <is>
          <t>ground truth (reference)</t>
        </is>
      </c>
    </row>
    <row r="1849" ht="60" customHeight="1">
      <c r="B1849" s="15" t="inlineStr">
        <is>
          <t>Spacecraft</t>
        </is>
      </c>
      <c r="C1849" s="15" t="inlineStr">
        <is>
          <t>Guidance, Navigation, and Control (GNC) Subsystem</t>
        </is>
      </c>
      <c r="D1849" s="15" t="inlineStr">
        <is>
          <t>Propulsion Subsystem</t>
        </is>
      </c>
      <c r="E1849" s="15" t="inlineStr">
        <is>
          <t>Power Subsystem</t>
        </is>
      </c>
      <c r="F1849" s="15" t="inlineStr">
        <is>
          <t>Reaction Wheel</t>
        </is>
      </c>
      <c r="G1849" s="15" t="inlineStr">
        <is>
          <t>GNC Software</t>
        </is>
      </c>
      <c r="I1849" s="15" t="inlineStr">
        <is>
          <t>Spacecraft</t>
        </is>
      </c>
      <c r="J1849" s="15" t="inlineStr">
        <is>
          <t>Guidance, Navigation, and Control (GNC) Subsystem</t>
        </is>
      </c>
      <c r="K1849" s="15" t="inlineStr">
        <is>
          <t>Propulsion Subsystem</t>
        </is>
      </c>
      <c r="L1849" s="15" t="inlineStr">
        <is>
          <t>Power Subsystem</t>
        </is>
      </c>
      <c r="M1849" s="15" t="inlineStr">
        <is>
          <t>Reaction Wheel</t>
        </is>
      </c>
      <c r="N1849" s="15" t="inlineStr">
        <is>
          <t>GNC Software</t>
        </is>
      </c>
      <c r="P1849" s="15" t="inlineStr">
        <is>
          <t>Spacecraft</t>
        </is>
      </c>
      <c r="Q1849" s="15" t="inlineStr">
        <is>
          <t>Guidance, Navigation, and Control (GNC) Subsystem</t>
        </is>
      </c>
      <c r="R1849" s="15" t="inlineStr">
        <is>
          <t>Propulsion Subsystem</t>
        </is>
      </c>
      <c r="S1849" s="15" t="inlineStr">
        <is>
          <t>Power Subsystem</t>
        </is>
      </c>
      <c r="T1849" s="15" t="inlineStr">
        <is>
          <t>Reaction Wheel</t>
        </is>
      </c>
      <c r="U1849" s="15" t="inlineStr">
        <is>
          <t>GNC Software</t>
        </is>
      </c>
      <c r="W1849" s="15" t="inlineStr">
        <is>
          <t>Spacecraft</t>
        </is>
      </c>
      <c r="X1849" s="15" t="inlineStr">
        <is>
          <t>Guidance, Navigation, and Control (GNC) Subsystem</t>
        </is>
      </c>
      <c r="Y1849" s="15" t="inlineStr">
        <is>
          <t>Propulsion Subsystem</t>
        </is>
      </c>
      <c r="Z1849" s="15" t="inlineStr">
        <is>
          <t>Power Subsystem</t>
        </is>
      </c>
      <c r="AA1849" s="15" t="inlineStr">
        <is>
          <t>Reaction Wheel</t>
        </is>
      </c>
      <c r="AB1849" s="15" t="inlineStr">
        <is>
          <t>GNC Software</t>
        </is>
      </c>
      <c r="AD1849" s="15" t="inlineStr">
        <is>
          <t>Spacecraft</t>
        </is>
      </c>
      <c r="AE1849" s="15" t="inlineStr">
        <is>
          <t>Guidance, Navigation, and Control (GNC) Subsystem</t>
        </is>
      </c>
      <c r="AF1849" s="15" t="inlineStr">
        <is>
          <t>Propulsion Subsystem</t>
        </is>
      </c>
      <c r="AG1849" s="15" t="inlineStr">
        <is>
          <t>Power Subsystem</t>
        </is>
      </c>
      <c r="AH1849" s="15" t="inlineStr">
        <is>
          <t>Reaction Wheel</t>
        </is>
      </c>
      <c r="AI1849" s="15" t="inlineStr">
        <is>
          <t>GNC Software</t>
        </is>
      </c>
      <c r="AK1849" s="15" t="inlineStr">
        <is>
          <t>Spacecraft</t>
        </is>
      </c>
      <c r="AL1849" s="15" t="inlineStr">
        <is>
          <t>Guidance, Navigation, and Control (GNC) Subsystem</t>
        </is>
      </c>
      <c r="AM1849" s="15" t="inlineStr">
        <is>
          <t>Propulsion Subsystem</t>
        </is>
      </c>
      <c r="AN1849" s="15" t="inlineStr">
        <is>
          <t>Power Subsystem</t>
        </is>
      </c>
      <c r="AO1849" s="15" t="inlineStr">
        <is>
          <t>Reaction Wheel</t>
        </is>
      </c>
      <c r="AP1849" s="15" t="inlineStr">
        <is>
          <t>GNC Software</t>
        </is>
      </c>
    </row>
    <row r="1850">
      <c r="A1850" s="3" t="inlineStr">
        <is>
          <t>Spacecraft</t>
        </is>
      </c>
      <c r="B1850" s="8" t="n">
        <v>1</v>
      </c>
      <c r="C1850" s="8" t="n">
        <v>1</v>
      </c>
      <c r="D1850" s="8" t="n">
        <v>1</v>
      </c>
      <c r="E1850" s="8" t="n">
        <v>1</v>
      </c>
      <c r="F1850" s="8" t="n">
        <v>1</v>
      </c>
      <c r="G1850" s="8" t="n">
        <v>1</v>
      </c>
      <c r="I1850" s="8" t="n">
        <v>1</v>
      </c>
      <c r="J1850" s="8" t="n">
        <v>1</v>
      </c>
      <c r="K1850" s="8" t="n">
        <v>1</v>
      </c>
      <c r="L1850" s="8" t="n">
        <v>1</v>
      </c>
      <c r="M1850" s="8" t="n">
        <v>1</v>
      </c>
      <c r="N1850" s="8" t="n">
        <v>1</v>
      </c>
      <c r="P1850" s="8" t="n">
        <v>1</v>
      </c>
      <c r="Q1850" s="8" t="n">
        <v>1</v>
      </c>
      <c r="R1850" s="8" t="n">
        <v>1</v>
      </c>
      <c r="S1850" s="8" t="n">
        <v>1</v>
      </c>
      <c r="T1850" s="8" t="n">
        <v>1</v>
      </c>
      <c r="U1850" s="8" t="n">
        <v>1</v>
      </c>
      <c r="W1850" s="8" t="n">
        <v>1</v>
      </c>
      <c r="X1850" s="8" t="n">
        <v>1</v>
      </c>
      <c r="Y1850" s="8" t="n">
        <v>1</v>
      </c>
      <c r="Z1850" s="8" t="n">
        <v>1</v>
      </c>
      <c r="AA1850" s="8" t="n">
        <v>1</v>
      </c>
      <c r="AB1850" s="8" t="n">
        <v>1</v>
      </c>
      <c r="AD1850" s="8" t="n">
        <v>1</v>
      </c>
      <c r="AE1850" s="8" t="n">
        <v>1</v>
      </c>
      <c r="AF1850" s="8" t="n">
        <v>1</v>
      </c>
      <c r="AG1850" s="8" t="n">
        <v>1</v>
      </c>
      <c r="AH1850" s="8" t="n">
        <v>1</v>
      </c>
      <c r="AI1850" s="8" t="n">
        <v>1</v>
      </c>
      <c r="AK1850" s="8">
        <f>IF(($B$1850&lt;&gt;2)+($I$1850&lt;&gt;2)+($P$1850&lt;&gt;2)+($W$1850&lt;&gt;2)+($AD$1850&lt;&gt;2)=0,2,IF((($B$1850&lt;&gt;2)*$B$1850+($I$1850&lt;&gt;2)*$I$1850+($P$1850&lt;&gt;2)*$P$1850+($W$1850&lt;&gt;2)*$W$1850+($AD$1850&lt;&gt;2)*$AD$1850)/(($B$1850&lt;&gt;2)+($I$1850&lt;&gt;2)+($P$1850&lt;&gt;2)+($W$1850&lt;&gt;2)+($AD$1850&lt;&gt;2))&gt;=0.5,1,0))</f>
        <v/>
      </c>
      <c r="AL1850" s="8">
        <f>IF(($C$1850&lt;&gt;2)+($J$1850&lt;&gt;2)+($Q$1850&lt;&gt;2)+($X$1850&lt;&gt;2)+($AE$1850&lt;&gt;2)=0,2,IF((($C$1850&lt;&gt;2)*$C$1850+($J$1850&lt;&gt;2)*$J$1850+($Q$1850&lt;&gt;2)*$Q$1850+($X$1850&lt;&gt;2)*$X$1850+($AE$1850&lt;&gt;2)*$AE$1850)/(($C$1850&lt;&gt;2)+($J$1850&lt;&gt;2)+($Q$1850&lt;&gt;2)+($X$1850&lt;&gt;2)+($AE$1850&lt;&gt;2))&gt;=0.5,1,0))</f>
        <v/>
      </c>
      <c r="AM1850" s="8">
        <f>IF(($D$1850&lt;&gt;2)+($K$1850&lt;&gt;2)+($R$1850&lt;&gt;2)+($Y$1850&lt;&gt;2)+($AF$1850&lt;&gt;2)=0,2,IF((($D$1850&lt;&gt;2)*$D$1850+($K$1850&lt;&gt;2)*$K$1850+($R$1850&lt;&gt;2)*$R$1850+($Y$1850&lt;&gt;2)*$Y$1850+($AF$1850&lt;&gt;2)*$AF$1850)/(($D$1850&lt;&gt;2)+($K$1850&lt;&gt;2)+($R$1850&lt;&gt;2)+($Y$1850&lt;&gt;2)+($AF$1850&lt;&gt;2))&gt;=0.5,1,0))</f>
        <v/>
      </c>
      <c r="AN1850" s="8">
        <f>IF(($E$1850&lt;&gt;2)+($L$1850&lt;&gt;2)+($S$1850&lt;&gt;2)+($Z$1850&lt;&gt;2)+($AG$1850&lt;&gt;2)=0,2,IF((($E$1850&lt;&gt;2)*$E$1850+($L$1850&lt;&gt;2)*$L$1850+($S$1850&lt;&gt;2)*$S$1850+($Z$1850&lt;&gt;2)*$Z$1850+($AG$1850&lt;&gt;2)*$AG$1850)/(($E$1850&lt;&gt;2)+($L$1850&lt;&gt;2)+($S$1850&lt;&gt;2)+($Z$1850&lt;&gt;2)+($AG$1850&lt;&gt;2))&gt;=0.5,1,0))</f>
        <v/>
      </c>
      <c r="AO1850" s="8">
        <f>IF(($F$1850&lt;&gt;2)+($M$1850&lt;&gt;2)+($T$1850&lt;&gt;2)+($AA$1850&lt;&gt;2)+($AH$1850&lt;&gt;2)=0,2,IF((($F$1850&lt;&gt;2)*$F$1850+($M$1850&lt;&gt;2)*$M$1850+($T$1850&lt;&gt;2)*$T$1850+($AA$1850&lt;&gt;2)*$AA$1850+($AH$1850&lt;&gt;2)*$AH$1850)/(($F$1850&lt;&gt;2)+($M$1850&lt;&gt;2)+($T$1850&lt;&gt;2)+($AA$1850&lt;&gt;2)+($AH$1850&lt;&gt;2))&gt;=0.5,1,0))</f>
        <v/>
      </c>
      <c r="AP1850" s="8">
        <f>IF(($G$1850&lt;&gt;2)+($N$1850&lt;&gt;2)+($U$1850&lt;&gt;2)+($AB$1850&lt;&gt;2)+($AI$1850&lt;&gt;2)=0,2,IF((($G$1850&lt;&gt;2)*$G$1850+($N$1850&lt;&gt;2)*$N$1850+($U$1850&lt;&gt;2)*$U$1850+($AB$1850&lt;&gt;2)*$AB$1850+($AI$1850&lt;&gt;2)*$AI$1850)/(($G$1850&lt;&gt;2)+($N$1850&lt;&gt;2)+($U$1850&lt;&gt;2)+($AB$1850&lt;&gt;2)+($AI$1850&lt;&gt;2))&gt;=0.5,1,0))</f>
        <v/>
      </c>
      <c r="AR1850" s="16">
        <f>'Ground truth'!$B$3</f>
        <v/>
      </c>
      <c r="AS1850" s="16">
        <f>'Ground truth'!$C$3</f>
        <v/>
      </c>
      <c r="AT1850" s="16">
        <f>'Ground truth'!$D$3</f>
        <v/>
      </c>
      <c r="AU1850" s="16">
        <f>'Ground truth'!$E$3</f>
        <v/>
      </c>
      <c r="AV1850" s="16">
        <f>'Ground truth'!$F$3</f>
        <v/>
      </c>
      <c r="AW1850" s="16">
        <f>'Ground truth'!$G$3</f>
        <v/>
      </c>
    </row>
    <row r="1851">
      <c r="A1851" s="3" t="inlineStr">
        <is>
          <t>Guidance, Navigation, and Control (GNC) Subsystem</t>
        </is>
      </c>
      <c r="B1851" s="8" t="n">
        <v>0</v>
      </c>
      <c r="C1851" s="8" t="n">
        <v>1</v>
      </c>
      <c r="D1851" s="8" t="n">
        <v>0</v>
      </c>
      <c r="E1851" s="8" t="n">
        <v>0</v>
      </c>
      <c r="F1851" s="8" t="n">
        <v>1</v>
      </c>
      <c r="G1851" s="8" t="n">
        <v>1</v>
      </c>
      <c r="I1851" s="8" t="n">
        <v>0</v>
      </c>
      <c r="J1851" s="8" t="n">
        <v>1</v>
      </c>
      <c r="K1851" s="8" t="n">
        <v>0</v>
      </c>
      <c r="L1851" s="8" t="n">
        <v>0</v>
      </c>
      <c r="M1851" s="8" t="n">
        <v>1</v>
      </c>
      <c r="N1851" s="8" t="n">
        <v>1</v>
      </c>
      <c r="P1851" s="8" t="n">
        <v>0</v>
      </c>
      <c r="Q1851" s="8" t="n">
        <v>1</v>
      </c>
      <c r="R1851" s="8" t="n">
        <v>0</v>
      </c>
      <c r="S1851" s="8" t="n">
        <v>0</v>
      </c>
      <c r="T1851" s="8" t="n">
        <v>1</v>
      </c>
      <c r="U1851" s="8" t="n">
        <v>1</v>
      </c>
      <c r="W1851" s="8" t="n">
        <v>0</v>
      </c>
      <c r="X1851" s="8" t="n">
        <v>1</v>
      </c>
      <c r="Y1851" s="8" t="n">
        <v>0</v>
      </c>
      <c r="Z1851" s="8" t="n">
        <v>0</v>
      </c>
      <c r="AA1851" s="8" t="n">
        <v>1</v>
      </c>
      <c r="AB1851" s="8" t="n">
        <v>1</v>
      </c>
      <c r="AD1851" s="8" t="n">
        <v>0</v>
      </c>
      <c r="AE1851" s="8" t="n">
        <v>1</v>
      </c>
      <c r="AF1851" s="8" t="n">
        <v>0</v>
      </c>
      <c r="AG1851" s="8" t="n">
        <v>0</v>
      </c>
      <c r="AH1851" s="8" t="n">
        <v>1</v>
      </c>
      <c r="AI1851" s="8" t="n">
        <v>1</v>
      </c>
      <c r="AK1851" s="8">
        <f>IF(($B$1851&lt;&gt;2)+($I$1851&lt;&gt;2)+($P$1851&lt;&gt;2)+($W$1851&lt;&gt;2)+($AD$1851&lt;&gt;2)=0,2,IF((($B$1851&lt;&gt;2)*$B$1851+($I$1851&lt;&gt;2)*$I$1851+($P$1851&lt;&gt;2)*$P$1851+($W$1851&lt;&gt;2)*$W$1851+($AD$1851&lt;&gt;2)*$AD$1851)/(($B$1851&lt;&gt;2)+($I$1851&lt;&gt;2)+($P$1851&lt;&gt;2)+($W$1851&lt;&gt;2)+($AD$1851&lt;&gt;2))&gt;=0.5,1,0))</f>
        <v/>
      </c>
      <c r="AL1851" s="8">
        <f>IF(($C$1851&lt;&gt;2)+($J$1851&lt;&gt;2)+($Q$1851&lt;&gt;2)+($X$1851&lt;&gt;2)+($AE$1851&lt;&gt;2)=0,2,IF((($C$1851&lt;&gt;2)*$C$1851+($J$1851&lt;&gt;2)*$J$1851+($Q$1851&lt;&gt;2)*$Q$1851+($X$1851&lt;&gt;2)*$X$1851+($AE$1851&lt;&gt;2)*$AE$1851)/(($C$1851&lt;&gt;2)+($J$1851&lt;&gt;2)+($Q$1851&lt;&gt;2)+($X$1851&lt;&gt;2)+($AE$1851&lt;&gt;2))&gt;=0.5,1,0))</f>
        <v/>
      </c>
      <c r="AM1851" s="8">
        <f>IF(($D$1851&lt;&gt;2)+($K$1851&lt;&gt;2)+($R$1851&lt;&gt;2)+($Y$1851&lt;&gt;2)+($AF$1851&lt;&gt;2)=0,2,IF((($D$1851&lt;&gt;2)*$D$1851+($K$1851&lt;&gt;2)*$K$1851+($R$1851&lt;&gt;2)*$R$1851+($Y$1851&lt;&gt;2)*$Y$1851+($AF$1851&lt;&gt;2)*$AF$1851)/(($D$1851&lt;&gt;2)+($K$1851&lt;&gt;2)+($R$1851&lt;&gt;2)+($Y$1851&lt;&gt;2)+($AF$1851&lt;&gt;2))&gt;=0.5,1,0))</f>
        <v/>
      </c>
      <c r="AN1851" s="8">
        <f>IF(($E$1851&lt;&gt;2)+($L$1851&lt;&gt;2)+($S$1851&lt;&gt;2)+($Z$1851&lt;&gt;2)+($AG$1851&lt;&gt;2)=0,2,IF((($E$1851&lt;&gt;2)*$E$1851+($L$1851&lt;&gt;2)*$L$1851+($S$1851&lt;&gt;2)*$S$1851+($Z$1851&lt;&gt;2)*$Z$1851+($AG$1851&lt;&gt;2)*$AG$1851)/(($E$1851&lt;&gt;2)+($L$1851&lt;&gt;2)+($S$1851&lt;&gt;2)+($Z$1851&lt;&gt;2)+($AG$1851&lt;&gt;2))&gt;=0.5,1,0))</f>
        <v/>
      </c>
      <c r="AO1851" s="8">
        <f>IF(($F$1851&lt;&gt;2)+($M$1851&lt;&gt;2)+($T$1851&lt;&gt;2)+($AA$1851&lt;&gt;2)+($AH$1851&lt;&gt;2)=0,2,IF((($F$1851&lt;&gt;2)*$F$1851+($M$1851&lt;&gt;2)*$M$1851+($T$1851&lt;&gt;2)*$T$1851+($AA$1851&lt;&gt;2)*$AA$1851+($AH$1851&lt;&gt;2)*$AH$1851)/(($F$1851&lt;&gt;2)+($M$1851&lt;&gt;2)+($T$1851&lt;&gt;2)+($AA$1851&lt;&gt;2)+($AH$1851&lt;&gt;2))&gt;=0.5,1,0))</f>
        <v/>
      </c>
      <c r="AP1851" s="8">
        <f>IF(($G$1851&lt;&gt;2)+($N$1851&lt;&gt;2)+($U$1851&lt;&gt;2)+($AB$1851&lt;&gt;2)+($AI$1851&lt;&gt;2)=0,2,IF((($G$1851&lt;&gt;2)*$G$1851+($N$1851&lt;&gt;2)*$N$1851+($U$1851&lt;&gt;2)*$U$1851+($AB$1851&lt;&gt;2)*$AB$1851+($AI$1851&lt;&gt;2)*$AI$1851)/(($G$1851&lt;&gt;2)+($N$1851&lt;&gt;2)+($U$1851&lt;&gt;2)+($AB$1851&lt;&gt;2)+($AI$1851&lt;&gt;2))&gt;=0.5,1,0))</f>
        <v/>
      </c>
      <c r="AR1851" s="16">
        <f>'Ground truth'!$B$4</f>
        <v/>
      </c>
      <c r="AS1851" s="16">
        <f>'Ground truth'!$C$4</f>
        <v/>
      </c>
      <c r="AT1851" s="16">
        <f>'Ground truth'!$D$4</f>
        <v/>
      </c>
      <c r="AU1851" s="16">
        <f>'Ground truth'!$E$4</f>
        <v/>
      </c>
      <c r="AV1851" s="16">
        <f>'Ground truth'!$F$4</f>
        <v/>
      </c>
      <c r="AW1851" s="16">
        <f>'Ground truth'!$G$4</f>
        <v/>
      </c>
    </row>
    <row r="1852">
      <c r="A1852" s="3" t="inlineStr">
        <is>
          <t>Propulsion Subsystem</t>
        </is>
      </c>
      <c r="B1852" s="8" t="n">
        <v>0</v>
      </c>
      <c r="C1852" s="8" t="n">
        <v>0</v>
      </c>
      <c r="D1852" s="8" t="n">
        <v>1</v>
      </c>
      <c r="E1852" s="8" t="n">
        <v>0</v>
      </c>
      <c r="F1852" s="8" t="n">
        <v>0</v>
      </c>
      <c r="G1852" s="8" t="n">
        <v>0</v>
      </c>
      <c r="I1852" s="8" t="n">
        <v>0</v>
      </c>
      <c r="J1852" s="8" t="n">
        <v>0</v>
      </c>
      <c r="K1852" s="8" t="n">
        <v>1</v>
      </c>
      <c r="L1852" s="8" t="n">
        <v>0</v>
      </c>
      <c r="M1852" s="8" t="n">
        <v>0</v>
      </c>
      <c r="N1852" s="8" t="n">
        <v>0</v>
      </c>
      <c r="P1852" s="8" t="n">
        <v>0</v>
      </c>
      <c r="Q1852" s="8" t="n">
        <v>0</v>
      </c>
      <c r="R1852" s="8" t="n">
        <v>1</v>
      </c>
      <c r="S1852" s="8" t="n">
        <v>0</v>
      </c>
      <c r="T1852" s="8" t="n">
        <v>0</v>
      </c>
      <c r="U1852" s="8" t="n">
        <v>0</v>
      </c>
      <c r="W1852" s="8" t="n">
        <v>0</v>
      </c>
      <c r="X1852" s="8" t="n">
        <v>0</v>
      </c>
      <c r="Y1852" s="8" t="n">
        <v>1</v>
      </c>
      <c r="Z1852" s="8" t="n">
        <v>0</v>
      </c>
      <c r="AA1852" s="8" t="n">
        <v>0</v>
      </c>
      <c r="AB1852" s="8" t="n">
        <v>0</v>
      </c>
      <c r="AD1852" s="8" t="n">
        <v>0</v>
      </c>
      <c r="AE1852" s="8" t="n">
        <v>0</v>
      </c>
      <c r="AF1852" s="8" t="n">
        <v>1</v>
      </c>
      <c r="AG1852" s="8" t="n">
        <v>0</v>
      </c>
      <c r="AH1852" s="8" t="n">
        <v>0</v>
      </c>
      <c r="AI1852" s="8" t="n">
        <v>0</v>
      </c>
      <c r="AK1852" s="8">
        <f>IF(($B$1852&lt;&gt;2)+($I$1852&lt;&gt;2)+($P$1852&lt;&gt;2)+($W$1852&lt;&gt;2)+($AD$1852&lt;&gt;2)=0,2,IF((($B$1852&lt;&gt;2)*$B$1852+($I$1852&lt;&gt;2)*$I$1852+($P$1852&lt;&gt;2)*$P$1852+($W$1852&lt;&gt;2)*$W$1852+($AD$1852&lt;&gt;2)*$AD$1852)/(($B$1852&lt;&gt;2)+($I$1852&lt;&gt;2)+($P$1852&lt;&gt;2)+($W$1852&lt;&gt;2)+($AD$1852&lt;&gt;2))&gt;=0.5,1,0))</f>
        <v/>
      </c>
      <c r="AL1852" s="8">
        <f>IF(($C$1852&lt;&gt;2)+($J$1852&lt;&gt;2)+($Q$1852&lt;&gt;2)+($X$1852&lt;&gt;2)+($AE$1852&lt;&gt;2)=0,2,IF((($C$1852&lt;&gt;2)*$C$1852+($J$1852&lt;&gt;2)*$J$1852+($Q$1852&lt;&gt;2)*$Q$1852+($X$1852&lt;&gt;2)*$X$1852+($AE$1852&lt;&gt;2)*$AE$1852)/(($C$1852&lt;&gt;2)+($J$1852&lt;&gt;2)+($Q$1852&lt;&gt;2)+($X$1852&lt;&gt;2)+($AE$1852&lt;&gt;2))&gt;=0.5,1,0))</f>
        <v/>
      </c>
      <c r="AM1852" s="8">
        <f>IF(($D$1852&lt;&gt;2)+($K$1852&lt;&gt;2)+($R$1852&lt;&gt;2)+($Y$1852&lt;&gt;2)+($AF$1852&lt;&gt;2)=0,2,IF((($D$1852&lt;&gt;2)*$D$1852+($K$1852&lt;&gt;2)*$K$1852+($R$1852&lt;&gt;2)*$R$1852+($Y$1852&lt;&gt;2)*$Y$1852+($AF$1852&lt;&gt;2)*$AF$1852)/(($D$1852&lt;&gt;2)+($K$1852&lt;&gt;2)+($R$1852&lt;&gt;2)+($Y$1852&lt;&gt;2)+($AF$1852&lt;&gt;2))&gt;=0.5,1,0))</f>
        <v/>
      </c>
      <c r="AN1852" s="8">
        <f>IF(($E$1852&lt;&gt;2)+($L$1852&lt;&gt;2)+($S$1852&lt;&gt;2)+($Z$1852&lt;&gt;2)+($AG$1852&lt;&gt;2)=0,2,IF((($E$1852&lt;&gt;2)*$E$1852+($L$1852&lt;&gt;2)*$L$1852+($S$1852&lt;&gt;2)*$S$1852+($Z$1852&lt;&gt;2)*$Z$1852+($AG$1852&lt;&gt;2)*$AG$1852)/(($E$1852&lt;&gt;2)+($L$1852&lt;&gt;2)+($S$1852&lt;&gt;2)+($Z$1852&lt;&gt;2)+($AG$1852&lt;&gt;2))&gt;=0.5,1,0))</f>
        <v/>
      </c>
      <c r="AO1852" s="8">
        <f>IF(($F$1852&lt;&gt;2)+($M$1852&lt;&gt;2)+($T$1852&lt;&gt;2)+($AA$1852&lt;&gt;2)+($AH$1852&lt;&gt;2)=0,2,IF((($F$1852&lt;&gt;2)*$F$1852+($M$1852&lt;&gt;2)*$M$1852+($T$1852&lt;&gt;2)*$T$1852+($AA$1852&lt;&gt;2)*$AA$1852+($AH$1852&lt;&gt;2)*$AH$1852)/(($F$1852&lt;&gt;2)+($M$1852&lt;&gt;2)+($T$1852&lt;&gt;2)+($AA$1852&lt;&gt;2)+($AH$1852&lt;&gt;2))&gt;=0.5,1,0))</f>
        <v/>
      </c>
      <c r="AP1852" s="8">
        <f>IF(($G$1852&lt;&gt;2)+($N$1852&lt;&gt;2)+($U$1852&lt;&gt;2)+($AB$1852&lt;&gt;2)+($AI$1852&lt;&gt;2)=0,2,IF((($G$1852&lt;&gt;2)*$G$1852+($N$1852&lt;&gt;2)*$N$1852+($U$1852&lt;&gt;2)*$U$1852+($AB$1852&lt;&gt;2)*$AB$1852+($AI$1852&lt;&gt;2)*$AI$1852)/(($G$1852&lt;&gt;2)+($N$1852&lt;&gt;2)+($U$1852&lt;&gt;2)+($AB$1852&lt;&gt;2)+($AI$1852&lt;&gt;2))&gt;=0.5,1,0))</f>
        <v/>
      </c>
      <c r="AR1852" s="16">
        <f>'Ground truth'!$B$5</f>
        <v/>
      </c>
      <c r="AS1852" s="16">
        <f>'Ground truth'!$C$5</f>
        <v/>
      </c>
      <c r="AT1852" s="16">
        <f>'Ground truth'!$D$5</f>
        <v/>
      </c>
      <c r="AU1852" s="16">
        <f>'Ground truth'!$E$5</f>
        <v/>
      </c>
      <c r="AV1852" s="16">
        <f>'Ground truth'!$F$5</f>
        <v/>
      </c>
      <c r="AW1852" s="16">
        <f>'Ground truth'!$G$5</f>
        <v/>
      </c>
    </row>
    <row r="1853">
      <c r="A1853" s="3" t="inlineStr">
        <is>
          <t>Power Subsystem</t>
        </is>
      </c>
      <c r="B1853" s="8" t="n">
        <v>0</v>
      </c>
      <c r="C1853" s="8" t="n">
        <v>0</v>
      </c>
      <c r="D1853" s="8" t="n">
        <v>0</v>
      </c>
      <c r="E1853" s="8" t="n">
        <v>1</v>
      </c>
      <c r="F1853" s="8" t="n">
        <v>0</v>
      </c>
      <c r="G1853" s="8" t="n">
        <v>0</v>
      </c>
      <c r="I1853" s="8" t="n">
        <v>0</v>
      </c>
      <c r="J1853" s="8" t="n">
        <v>0</v>
      </c>
      <c r="K1853" s="8" t="n">
        <v>0</v>
      </c>
      <c r="L1853" s="8" t="n">
        <v>1</v>
      </c>
      <c r="M1853" s="8" t="n">
        <v>0</v>
      </c>
      <c r="N1853" s="8" t="n">
        <v>0</v>
      </c>
      <c r="P1853" s="8" t="n">
        <v>0</v>
      </c>
      <c r="Q1853" s="8" t="n">
        <v>0</v>
      </c>
      <c r="R1853" s="8" t="n">
        <v>0</v>
      </c>
      <c r="S1853" s="8" t="n">
        <v>1</v>
      </c>
      <c r="T1853" s="8" t="n">
        <v>0</v>
      </c>
      <c r="U1853" s="8" t="n">
        <v>0</v>
      </c>
      <c r="W1853" s="8" t="n">
        <v>0</v>
      </c>
      <c r="X1853" s="8" t="n">
        <v>0</v>
      </c>
      <c r="Y1853" s="8" t="n">
        <v>0</v>
      </c>
      <c r="Z1853" s="8" t="n">
        <v>1</v>
      </c>
      <c r="AA1853" s="8" t="n">
        <v>0</v>
      </c>
      <c r="AB1853" s="8" t="n">
        <v>0</v>
      </c>
      <c r="AD1853" s="8" t="n">
        <v>0</v>
      </c>
      <c r="AE1853" s="8" t="n">
        <v>0</v>
      </c>
      <c r="AF1853" s="8" t="n">
        <v>0</v>
      </c>
      <c r="AG1853" s="8" t="n">
        <v>1</v>
      </c>
      <c r="AH1853" s="8" t="n">
        <v>0</v>
      </c>
      <c r="AI1853" s="8" t="n">
        <v>0</v>
      </c>
      <c r="AK1853" s="8">
        <f>IF(($B$1853&lt;&gt;2)+($I$1853&lt;&gt;2)+($P$1853&lt;&gt;2)+($W$1853&lt;&gt;2)+($AD$1853&lt;&gt;2)=0,2,IF((($B$1853&lt;&gt;2)*$B$1853+($I$1853&lt;&gt;2)*$I$1853+($P$1853&lt;&gt;2)*$P$1853+($W$1853&lt;&gt;2)*$W$1853+($AD$1853&lt;&gt;2)*$AD$1853)/(($B$1853&lt;&gt;2)+($I$1853&lt;&gt;2)+($P$1853&lt;&gt;2)+($W$1853&lt;&gt;2)+($AD$1853&lt;&gt;2))&gt;=0.5,1,0))</f>
        <v/>
      </c>
      <c r="AL1853" s="8">
        <f>IF(($C$1853&lt;&gt;2)+($J$1853&lt;&gt;2)+($Q$1853&lt;&gt;2)+($X$1853&lt;&gt;2)+($AE$1853&lt;&gt;2)=0,2,IF((($C$1853&lt;&gt;2)*$C$1853+($J$1853&lt;&gt;2)*$J$1853+($Q$1853&lt;&gt;2)*$Q$1853+($X$1853&lt;&gt;2)*$X$1853+($AE$1853&lt;&gt;2)*$AE$1853)/(($C$1853&lt;&gt;2)+($J$1853&lt;&gt;2)+($Q$1853&lt;&gt;2)+($X$1853&lt;&gt;2)+($AE$1853&lt;&gt;2))&gt;=0.5,1,0))</f>
        <v/>
      </c>
      <c r="AM1853" s="8">
        <f>IF(($D$1853&lt;&gt;2)+($K$1853&lt;&gt;2)+($R$1853&lt;&gt;2)+($Y$1853&lt;&gt;2)+($AF$1853&lt;&gt;2)=0,2,IF((($D$1853&lt;&gt;2)*$D$1853+($K$1853&lt;&gt;2)*$K$1853+($R$1853&lt;&gt;2)*$R$1853+($Y$1853&lt;&gt;2)*$Y$1853+($AF$1853&lt;&gt;2)*$AF$1853)/(($D$1853&lt;&gt;2)+($K$1853&lt;&gt;2)+($R$1853&lt;&gt;2)+($Y$1853&lt;&gt;2)+($AF$1853&lt;&gt;2))&gt;=0.5,1,0))</f>
        <v/>
      </c>
      <c r="AN1853" s="8">
        <f>IF(($E$1853&lt;&gt;2)+($L$1853&lt;&gt;2)+($S$1853&lt;&gt;2)+($Z$1853&lt;&gt;2)+($AG$1853&lt;&gt;2)=0,2,IF((($E$1853&lt;&gt;2)*$E$1853+($L$1853&lt;&gt;2)*$L$1853+($S$1853&lt;&gt;2)*$S$1853+($Z$1853&lt;&gt;2)*$Z$1853+($AG$1853&lt;&gt;2)*$AG$1853)/(($E$1853&lt;&gt;2)+($L$1853&lt;&gt;2)+($S$1853&lt;&gt;2)+($Z$1853&lt;&gt;2)+($AG$1853&lt;&gt;2))&gt;=0.5,1,0))</f>
        <v/>
      </c>
      <c r="AO1853" s="8">
        <f>IF(($F$1853&lt;&gt;2)+($M$1853&lt;&gt;2)+($T$1853&lt;&gt;2)+($AA$1853&lt;&gt;2)+($AH$1853&lt;&gt;2)=0,2,IF((($F$1853&lt;&gt;2)*$F$1853+($M$1853&lt;&gt;2)*$M$1853+($T$1853&lt;&gt;2)*$T$1853+($AA$1853&lt;&gt;2)*$AA$1853+($AH$1853&lt;&gt;2)*$AH$1853)/(($F$1853&lt;&gt;2)+($M$1853&lt;&gt;2)+($T$1853&lt;&gt;2)+($AA$1853&lt;&gt;2)+($AH$1853&lt;&gt;2))&gt;=0.5,1,0))</f>
        <v/>
      </c>
      <c r="AP1853" s="8">
        <f>IF(($G$1853&lt;&gt;2)+($N$1853&lt;&gt;2)+($U$1853&lt;&gt;2)+($AB$1853&lt;&gt;2)+($AI$1853&lt;&gt;2)=0,2,IF((($G$1853&lt;&gt;2)*$G$1853+($N$1853&lt;&gt;2)*$N$1853+($U$1853&lt;&gt;2)*$U$1853+($AB$1853&lt;&gt;2)*$AB$1853+($AI$1853&lt;&gt;2)*$AI$1853)/(($G$1853&lt;&gt;2)+($N$1853&lt;&gt;2)+($U$1853&lt;&gt;2)+($AB$1853&lt;&gt;2)+($AI$1853&lt;&gt;2))&gt;=0.5,1,0))</f>
        <v/>
      </c>
      <c r="AR1853" s="16">
        <f>'Ground truth'!$B$6</f>
        <v/>
      </c>
      <c r="AS1853" s="16">
        <f>'Ground truth'!$C$6</f>
        <v/>
      </c>
      <c r="AT1853" s="16">
        <f>'Ground truth'!$D$6</f>
        <v/>
      </c>
      <c r="AU1853" s="16">
        <f>'Ground truth'!$E$6</f>
        <v/>
      </c>
      <c r="AV1853" s="16">
        <f>'Ground truth'!$F$6</f>
        <v/>
      </c>
      <c r="AW1853" s="16">
        <f>'Ground truth'!$G$6</f>
        <v/>
      </c>
    </row>
    <row r="1854">
      <c r="A1854" s="3" t="inlineStr">
        <is>
          <t>Reaction Wheel</t>
        </is>
      </c>
      <c r="B1854" s="8" t="n">
        <v>0</v>
      </c>
      <c r="C1854" s="8" t="n">
        <v>1</v>
      </c>
      <c r="D1854" s="8" t="n">
        <v>0</v>
      </c>
      <c r="E1854" s="8" t="n">
        <v>0</v>
      </c>
      <c r="F1854" s="8" t="n">
        <v>1</v>
      </c>
      <c r="G1854" s="8" t="n">
        <v>1</v>
      </c>
      <c r="I1854" s="8" t="n">
        <v>0</v>
      </c>
      <c r="J1854" s="8" t="n">
        <v>1</v>
      </c>
      <c r="K1854" s="8" t="n">
        <v>0</v>
      </c>
      <c r="L1854" s="8" t="n">
        <v>0</v>
      </c>
      <c r="M1854" s="8" t="n">
        <v>1</v>
      </c>
      <c r="N1854" s="8" t="n">
        <v>0</v>
      </c>
      <c r="P1854" s="8" t="n">
        <v>0</v>
      </c>
      <c r="Q1854" s="8" t="n">
        <v>1</v>
      </c>
      <c r="R1854" s="8" t="n">
        <v>0</v>
      </c>
      <c r="S1854" s="8" t="n">
        <v>0</v>
      </c>
      <c r="T1854" s="8" t="n">
        <v>1</v>
      </c>
      <c r="U1854" s="8" t="n">
        <v>1</v>
      </c>
      <c r="W1854" s="8" t="n">
        <v>0</v>
      </c>
      <c r="X1854" s="8" t="n">
        <v>1</v>
      </c>
      <c r="Y1854" s="8" t="n">
        <v>0</v>
      </c>
      <c r="Z1854" s="8" t="n">
        <v>0</v>
      </c>
      <c r="AA1854" s="8" t="n">
        <v>1</v>
      </c>
      <c r="AB1854" s="8" t="n">
        <v>0</v>
      </c>
      <c r="AD1854" s="8" t="n">
        <v>0</v>
      </c>
      <c r="AE1854" s="8" t="n">
        <v>1</v>
      </c>
      <c r="AF1854" s="8" t="n">
        <v>0</v>
      </c>
      <c r="AG1854" s="8" t="n">
        <v>0</v>
      </c>
      <c r="AH1854" s="8" t="n">
        <v>1</v>
      </c>
      <c r="AI1854" s="8" t="n">
        <v>1</v>
      </c>
      <c r="AK1854" s="8">
        <f>IF(($B$1854&lt;&gt;2)+($I$1854&lt;&gt;2)+($P$1854&lt;&gt;2)+($W$1854&lt;&gt;2)+($AD$1854&lt;&gt;2)=0,2,IF((($B$1854&lt;&gt;2)*$B$1854+($I$1854&lt;&gt;2)*$I$1854+($P$1854&lt;&gt;2)*$P$1854+($W$1854&lt;&gt;2)*$W$1854+($AD$1854&lt;&gt;2)*$AD$1854)/(($B$1854&lt;&gt;2)+($I$1854&lt;&gt;2)+($P$1854&lt;&gt;2)+($W$1854&lt;&gt;2)+($AD$1854&lt;&gt;2))&gt;=0.5,1,0))</f>
        <v/>
      </c>
      <c r="AL1854" s="8">
        <f>IF(($C$1854&lt;&gt;2)+($J$1854&lt;&gt;2)+($Q$1854&lt;&gt;2)+($X$1854&lt;&gt;2)+($AE$1854&lt;&gt;2)=0,2,IF((($C$1854&lt;&gt;2)*$C$1854+($J$1854&lt;&gt;2)*$J$1854+($Q$1854&lt;&gt;2)*$Q$1854+($X$1854&lt;&gt;2)*$X$1854+($AE$1854&lt;&gt;2)*$AE$1854)/(($C$1854&lt;&gt;2)+($J$1854&lt;&gt;2)+($Q$1854&lt;&gt;2)+($X$1854&lt;&gt;2)+($AE$1854&lt;&gt;2))&gt;=0.5,1,0))</f>
        <v/>
      </c>
      <c r="AM1854" s="8">
        <f>IF(($D$1854&lt;&gt;2)+($K$1854&lt;&gt;2)+($R$1854&lt;&gt;2)+($Y$1854&lt;&gt;2)+($AF$1854&lt;&gt;2)=0,2,IF((($D$1854&lt;&gt;2)*$D$1854+($K$1854&lt;&gt;2)*$K$1854+($R$1854&lt;&gt;2)*$R$1854+($Y$1854&lt;&gt;2)*$Y$1854+($AF$1854&lt;&gt;2)*$AF$1854)/(($D$1854&lt;&gt;2)+($K$1854&lt;&gt;2)+($R$1854&lt;&gt;2)+($Y$1854&lt;&gt;2)+($AF$1854&lt;&gt;2))&gt;=0.5,1,0))</f>
        <v/>
      </c>
      <c r="AN1854" s="8">
        <f>IF(($E$1854&lt;&gt;2)+($L$1854&lt;&gt;2)+($S$1854&lt;&gt;2)+($Z$1854&lt;&gt;2)+($AG$1854&lt;&gt;2)=0,2,IF((($E$1854&lt;&gt;2)*$E$1854+($L$1854&lt;&gt;2)*$L$1854+($S$1854&lt;&gt;2)*$S$1854+($Z$1854&lt;&gt;2)*$Z$1854+($AG$1854&lt;&gt;2)*$AG$1854)/(($E$1854&lt;&gt;2)+($L$1854&lt;&gt;2)+($S$1854&lt;&gt;2)+($Z$1854&lt;&gt;2)+($AG$1854&lt;&gt;2))&gt;=0.5,1,0))</f>
        <v/>
      </c>
      <c r="AO1854" s="8">
        <f>IF(($F$1854&lt;&gt;2)+($M$1854&lt;&gt;2)+($T$1854&lt;&gt;2)+($AA$1854&lt;&gt;2)+($AH$1854&lt;&gt;2)=0,2,IF((($F$1854&lt;&gt;2)*$F$1854+($M$1854&lt;&gt;2)*$M$1854+($T$1854&lt;&gt;2)*$T$1854+($AA$1854&lt;&gt;2)*$AA$1854+($AH$1854&lt;&gt;2)*$AH$1854)/(($F$1854&lt;&gt;2)+($M$1854&lt;&gt;2)+($T$1854&lt;&gt;2)+($AA$1854&lt;&gt;2)+($AH$1854&lt;&gt;2))&gt;=0.5,1,0))</f>
        <v/>
      </c>
      <c r="AP1854" s="8">
        <f>IF(($G$1854&lt;&gt;2)+($N$1854&lt;&gt;2)+($U$1854&lt;&gt;2)+($AB$1854&lt;&gt;2)+($AI$1854&lt;&gt;2)=0,2,IF((($G$1854&lt;&gt;2)*$G$1854+($N$1854&lt;&gt;2)*$N$1854+($U$1854&lt;&gt;2)*$U$1854+($AB$1854&lt;&gt;2)*$AB$1854+($AI$1854&lt;&gt;2)*$AI$1854)/(($G$1854&lt;&gt;2)+($N$1854&lt;&gt;2)+($U$1854&lt;&gt;2)+($AB$1854&lt;&gt;2)+($AI$1854&lt;&gt;2))&gt;=0.5,1,0))</f>
        <v/>
      </c>
      <c r="AR1854" s="16">
        <f>'Ground truth'!$B$7</f>
        <v/>
      </c>
      <c r="AS1854" s="16">
        <f>'Ground truth'!$C$7</f>
        <v/>
      </c>
      <c r="AT1854" s="16">
        <f>'Ground truth'!$D$7</f>
        <v/>
      </c>
      <c r="AU1854" s="16">
        <f>'Ground truth'!$E$7</f>
        <v/>
      </c>
      <c r="AV1854" s="16">
        <f>'Ground truth'!$F$7</f>
        <v/>
      </c>
      <c r="AW1854" s="16">
        <f>'Ground truth'!$G$7</f>
        <v/>
      </c>
    </row>
    <row r="1855">
      <c r="A1855" s="3" t="inlineStr">
        <is>
          <t>GNC Software</t>
        </is>
      </c>
      <c r="B1855" s="8" t="n">
        <v>0</v>
      </c>
      <c r="C1855" s="8" t="n">
        <v>1</v>
      </c>
      <c r="D1855" s="8" t="n">
        <v>0</v>
      </c>
      <c r="E1855" s="8" t="n">
        <v>0</v>
      </c>
      <c r="F1855" s="8" t="n">
        <v>1</v>
      </c>
      <c r="G1855" s="8" t="n">
        <v>1</v>
      </c>
      <c r="I1855" s="8" t="n">
        <v>0</v>
      </c>
      <c r="J1855" s="8" t="n">
        <v>1</v>
      </c>
      <c r="K1855" s="8" t="n">
        <v>0</v>
      </c>
      <c r="L1855" s="8" t="n">
        <v>0</v>
      </c>
      <c r="M1855" s="8" t="n">
        <v>0</v>
      </c>
      <c r="N1855" s="8" t="n">
        <v>1</v>
      </c>
      <c r="P1855" s="8" t="n">
        <v>0</v>
      </c>
      <c r="Q1855" s="8" t="n">
        <v>1</v>
      </c>
      <c r="R1855" s="8" t="n">
        <v>0</v>
      </c>
      <c r="S1855" s="8" t="n">
        <v>0</v>
      </c>
      <c r="T1855" s="8" t="n">
        <v>1</v>
      </c>
      <c r="U1855" s="8" t="n">
        <v>1</v>
      </c>
      <c r="W1855" s="8" t="n">
        <v>0</v>
      </c>
      <c r="X1855" s="8" t="n">
        <v>1</v>
      </c>
      <c r="Y1855" s="8" t="n">
        <v>0</v>
      </c>
      <c r="Z1855" s="8" t="n">
        <v>0</v>
      </c>
      <c r="AA1855" s="8" t="n">
        <v>1</v>
      </c>
      <c r="AB1855" s="8" t="n">
        <v>1</v>
      </c>
      <c r="AD1855" s="8" t="n">
        <v>0</v>
      </c>
      <c r="AE1855" s="8" t="n">
        <v>1</v>
      </c>
      <c r="AF1855" s="8" t="n">
        <v>0</v>
      </c>
      <c r="AG1855" s="8" t="n">
        <v>0</v>
      </c>
      <c r="AH1855" s="8" t="n">
        <v>1</v>
      </c>
      <c r="AI1855" s="8" t="n">
        <v>1</v>
      </c>
      <c r="AK1855" s="8">
        <f>IF(($B$1855&lt;&gt;2)+($I$1855&lt;&gt;2)+($P$1855&lt;&gt;2)+($W$1855&lt;&gt;2)+($AD$1855&lt;&gt;2)=0,2,IF((($B$1855&lt;&gt;2)*$B$1855+($I$1855&lt;&gt;2)*$I$1855+($P$1855&lt;&gt;2)*$P$1855+($W$1855&lt;&gt;2)*$W$1855+($AD$1855&lt;&gt;2)*$AD$1855)/(($B$1855&lt;&gt;2)+($I$1855&lt;&gt;2)+($P$1855&lt;&gt;2)+($W$1855&lt;&gt;2)+($AD$1855&lt;&gt;2))&gt;=0.5,1,0))</f>
        <v/>
      </c>
      <c r="AL1855" s="8">
        <f>IF(($C$1855&lt;&gt;2)+($J$1855&lt;&gt;2)+($Q$1855&lt;&gt;2)+($X$1855&lt;&gt;2)+($AE$1855&lt;&gt;2)=0,2,IF((($C$1855&lt;&gt;2)*$C$1855+($J$1855&lt;&gt;2)*$J$1855+($Q$1855&lt;&gt;2)*$Q$1855+($X$1855&lt;&gt;2)*$X$1855+($AE$1855&lt;&gt;2)*$AE$1855)/(($C$1855&lt;&gt;2)+($J$1855&lt;&gt;2)+($Q$1855&lt;&gt;2)+($X$1855&lt;&gt;2)+($AE$1855&lt;&gt;2))&gt;=0.5,1,0))</f>
        <v/>
      </c>
      <c r="AM1855" s="8">
        <f>IF(($D$1855&lt;&gt;2)+($K$1855&lt;&gt;2)+($R$1855&lt;&gt;2)+($Y$1855&lt;&gt;2)+($AF$1855&lt;&gt;2)=0,2,IF((($D$1855&lt;&gt;2)*$D$1855+($K$1855&lt;&gt;2)*$K$1855+($R$1855&lt;&gt;2)*$R$1855+($Y$1855&lt;&gt;2)*$Y$1855+($AF$1855&lt;&gt;2)*$AF$1855)/(($D$1855&lt;&gt;2)+($K$1855&lt;&gt;2)+($R$1855&lt;&gt;2)+($Y$1855&lt;&gt;2)+($AF$1855&lt;&gt;2))&gt;=0.5,1,0))</f>
        <v/>
      </c>
      <c r="AN1855" s="8">
        <f>IF(($E$1855&lt;&gt;2)+($L$1855&lt;&gt;2)+($S$1855&lt;&gt;2)+($Z$1855&lt;&gt;2)+($AG$1855&lt;&gt;2)=0,2,IF((($E$1855&lt;&gt;2)*$E$1855+($L$1855&lt;&gt;2)*$L$1855+($S$1855&lt;&gt;2)*$S$1855+($Z$1855&lt;&gt;2)*$Z$1855+($AG$1855&lt;&gt;2)*$AG$1855)/(($E$1855&lt;&gt;2)+($L$1855&lt;&gt;2)+($S$1855&lt;&gt;2)+($Z$1855&lt;&gt;2)+($AG$1855&lt;&gt;2))&gt;=0.5,1,0))</f>
        <v/>
      </c>
      <c r="AO1855" s="8">
        <f>IF(($F$1855&lt;&gt;2)+($M$1855&lt;&gt;2)+($T$1855&lt;&gt;2)+($AA$1855&lt;&gt;2)+($AH$1855&lt;&gt;2)=0,2,IF((($F$1855&lt;&gt;2)*$F$1855+($M$1855&lt;&gt;2)*$M$1855+($T$1855&lt;&gt;2)*$T$1855+($AA$1855&lt;&gt;2)*$AA$1855+($AH$1855&lt;&gt;2)*$AH$1855)/(($F$1855&lt;&gt;2)+($M$1855&lt;&gt;2)+($T$1855&lt;&gt;2)+($AA$1855&lt;&gt;2)+($AH$1855&lt;&gt;2))&gt;=0.5,1,0))</f>
        <v/>
      </c>
      <c r="AP1855" s="8">
        <f>IF(($G$1855&lt;&gt;2)+($N$1855&lt;&gt;2)+($U$1855&lt;&gt;2)+($AB$1855&lt;&gt;2)+($AI$1855&lt;&gt;2)=0,2,IF((($G$1855&lt;&gt;2)*$G$1855+($N$1855&lt;&gt;2)*$N$1855+($U$1855&lt;&gt;2)*$U$1855+($AB$1855&lt;&gt;2)*$AB$1855+($AI$1855&lt;&gt;2)*$AI$1855)/(($G$1855&lt;&gt;2)+($N$1855&lt;&gt;2)+($U$1855&lt;&gt;2)+($AB$1855&lt;&gt;2)+($AI$1855&lt;&gt;2))&gt;=0.5,1,0))</f>
        <v/>
      </c>
      <c r="AR1855" s="16">
        <f>'Ground truth'!$B$8</f>
        <v/>
      </c>
      <c r="AS1855" s="16">
        <f>'Ground truth'!$C$8</f>
        <v/>
      </c>
      <c r="AT1855" s="16">
        <f>'Ground truth'!$D$8</f>
        <v/>
      </c>
      <c r="AU1855" s="16">
        <f>'Ground truth'!$E$8</f>
        <v/>
      </c>
      <c r="AV1855" s="16">
        <f>'Ground truth'!$F$8</f>
        <v/>
      </c>
      <c r="AW1855" s="16">
        <f>'Ground truth'!$G$8</f>
        <v/>
      </c>
    </row>
    <row r="1857">
      <c r="A1857" s="17" t="inlineStr">
        <is>
          <t>metrics — confident-only (unsure excluded from denominators)</t>
        </is>
      </c>
      <c r="B1857" s="10" t="inlineStr">
        <is>
          <t>run 1</t>
        </is>
      </c>
      <c r="C1857" s="10" t="inlineStr">
        <is>
          <t>run 2</t>
        </is>
      </c>
      <c r="D1857" s="10" t="inlineStr">
        <is>
          <t>run 3</t>
        </is>
      </c>
      <c r="E1857" s="10" t="inlineStr">
        <is>
          <t>run 4</t>
        </is>
      </c>
      <c r="F1857" s="10" t="inlineStr">
        <is>
          <t>run 5</t>
        </is>
      </c>
      <c r="G1857" s="10" t="inlineStr">
        <is>
          <t>avg-matrix</t>
        </is>
      </c>
      <c r="H1857" s="10" t="inlineStr">
        <is>
          <t>mean</t>
        </is>
      </c>
      <c r="I1857" s="10" t="inlineStr">
        <is>
          <t>std (pop.)</t>
        </is>
      </c>
      <c r="J1857" s="17" t="inlineStr">
        <is>
          <t>notes</t>
        </is>
      </c>
    </row>
    <row r="1858">
      <c r="A1858" s="7" t="inlineStr">
        <is>
          <t>TP</t>
        </is>
      </c>
      <c r="B1858" s="7">
        <f>SUMPRODUCT(($B$1850:$G$1855=1)*('Ground truth'!$B$3:$G$8=1))</f>
        <v/>
      </c>
      <c r="C1858" s="7">
        <f>SUMPRODUCT(($I$1850:$N$1855=1)*('Ground truth'!$B$3:$G$8=1))</f>
        <v/>
      </c>
      <c r="D1858" s="7">
        <f>SUMPRODUCT(($P$1850:$U$1855=1)*('Ground truth'!$B$3:$G$8=1))</f>
        <v/>
      </c>
      <c r="E1858" s="7">
        <f>SUMPRODUCT(($W$1850:$AB$1855=1)*('Ground truth'!$B$3:$G$8=1))</f>
        <v/>
      </c>
      <c r="F1858" s="7">
        <f>SUMPRODUCT(($AD$1850:$AI$1855=1)*('Ground truth'!$B$3:$G$8=1))</f>
        <v/>
      </c>
      <c r="G1858" s="7">
        <f>SUMPRODUCT(($AK$1850:$AP$1855=1)*('Ground truth'!$B$3:$G$8=1))</f>
        <v/>
      </c>
      <c r="H1858" s="12">
        <f>AVERAGE($B$1858:$F$1858)</f>
        <v/>
      </c>
      <c r="I1858" s="12">
        <f>STDEV.P($B$1858:$F$1858)</f>
        <v/>
      </c>
    </row>
    <row r="1859">
      <c r="A1859" s="7" t="inlineStr">
        <is>
          <t>TN</t>
        </is>
      </c>
      <c r="B1859" s="7">
        <f>SUMPRODUCT(($B$1850:$G$1855=0)*('Ground truth'!$B$3:$G$8=0))</f>
        <v/>
      </c>
      <c r="C1859" s="7">
        <f>SUMPRODUCT(($I$1850:$N$1855=0)*('Ground truth'!$B$3:$G$8=0))</f>
        <v/>
      </c>
      <c r="D1859" s="7">
        <f>SUMPRODUCT(($P$1850:$U$1855=0)*('Ground truth'!$B$3:$G$8=0))</f>
        <v/>
      </c>
      <c r="E1859" s="7">
        <f>SUMPRODUCT(($W$1850:$AB$1855=0)*('Ground truth'!$B$3:$G$8=0))</f>
        <v/>
      </c>
      <c r="F1859" s="7">
        <f>SUMPRODUCT(($AD$1850:$AI$1855=0)*('Ground truth'!$B$3:$G$8=0))</f>
        <v/>
      </c>
      <c r="G1859" s="7">
        <f>SUMPRODUCT(($AK$1850:$AP$1855=0)*('Ground truth'!$B$3:$G$8=0))</f>
        <v/>
      </c>
      <c r="H1859" s="12">
        <f>AVERAGE($B$1859:$F$1859)</f>
        <v/>
      </c>
      <c r="I1859" s="12">
        <f>STDEV.P($B$1859:$F$1859)</f>
        <v/>
      </c>
    </row>
    <row r="1860">
      <c r="A1860" s="7" t="inlineStr">
        <is>
          <t>FP</t>
        </is>
      </c>
      <c r="B1860" s="7">
        <f>SUMPRODUCT(($B$1850:$G$1855=1)*('Ground truth'!$B$3:$G$8=0))</f>
        <v/>
      </c>
      <c r="C1860" s="7">
        <f>SUMPRODUCT(($I$1850:$N$1855=1)*('Ground truth'!$B$3:$G$8=0))</f>
        <v/>
      </c>
      <c r="D1860" s="7">
        <f>SUMPRODUCT(($P$1850:$U$1855=1)*('Ground truth'!$B$3:$G$8=0))</f>
        <v/>
      </c>
      <c r="E1860" s="7">
        <f>SUMPRODUCT(($W$1850:$AB$1855=1)*('Ground truth'!$B$3:$G$8=0))</f>
        <v/>
      </c>
      <c r="F1860" s="7">
        <f>SUMPRODUCT(($AD$1850:$AI$1855=1)*('Ground truth'!$B$3:$G$8=0))</f>
        <v/>
      </c>
      <c r="G1860" s="7">
        <f>SUMPRODUCT(($AK$1850:$AP$1855=1)*('Ground truth'!$B$3:$G$8=0))</f>
        <v/>
      </c>
      <c r="H1860" s="12">
        <f>AVERAGE($B$1860:$F$1860)</f>
        <v/>
      </c>
      <c r="I1860" s="12">
        <f>STDEV.P($B$1860:$F$1860)</f>
        <v/>
      </c>
    </row>
    <row r="1861">
      <c r="A1861" s="7" t="inlineStr">
        <is>
          <t>FN</t>
        </is>
      </c>
      <c r="B1861" s="7">
        <f>SUMPRODUCT(($B$1850:$G$1855=0)*('Ground truth'!$B$3:$G$8=1))</f>
        <v/>
      </c>
      <c r="C1861" s="7">
        <f>SUMPRODUCT(($I$1850:$N$1855=0)*('Ground truth'!$B$3:$G$8=1))</f>
        <v/>
      </c>
      <c r="D1861" s="7">
        <f>SUMPRODUCT(($P$1850:$U$1855=0)*('Ground truth'!$B$3:$G$8=1))</f>
        <v/>
      </c>
      <c r="E1861" s="7">
        <f>SUMPRODUCT(($W$1850:$AB$1855=0)*('Ground truth'!$B$3:$G$8=1))</f>
        <v/>
      </c>
      <c r="F1861" s="7">
        <f>SUMPRODUCT(($AD$1850:$AI$1855=0)*('Ground truth'!$B$3:$G$8=1))</f>
        <v/>
      </c>
      <c r="G1861" s="7">
        <f>SUMPRODUCT(($AK$1850:$AP$1855=0)*('Ground truth'!$B$3:$G$8=1))</f>
        <v/>
      </c>
      <c r="H1861" s="12">
        <f>AVERAGE($B$1861:$F$1861)</f>
        <v/>
      </c>
      <c r="I1861" s="12">
        <f>STDEV.P($B$1861:$F$1861)</f>
        <v/>
      </c>
    </row>
    <row r="1862">
      <c r="A1862" s="4" t="inlineStr">
        <is>
          <t>Precision</t>
        </is>
      </c>
      <c r="B1862" s="12">
        <f>IFERROR($B$1858/($B$1858+$B$1860),0)</f>
        <v/>
      </c>
      <c r="C1862" s="12">
        <f>IFERROR($C$1858/($C$1858+$C$1860),0)</f>
        <v/>
      </c>
      <c r="D1862" s="12">
        <f>IFERROR($D$1858/($D$1858+$D$1860),0)</f>
        <v/>
      </c>
      <c r="E1862" s="12">
        <f>IFERROR($E$1858/($E$1858+$E$1860),0)</f>
        <v/>
      </c>
      <c r="F1862" s="12">
        <f>IFERROR($F$1858/($F$1858+$F$1860),0)</f>
        <v/>
      </c>
      <c r="G1862" s="12">
        <f>IFERROR($G$1858/($G$1858+$G$1860),0)</f>
        <v/>
      </c>
      <c r="H1862" s="18">
        <f>AVERAGE($B$1862:$F$1862)</f>
        <v/>
      </c>
      <c r="I1862" s="18">
        <f>STDEV.P($B$1862:$F$1862)</f>
        <v/>
      </c>
    </row>
    <row r="1863">
      <c r="A1863" s="4" t="inlineStr">
        <is>
          <t>Recall</t>
        </is>
      </c>
      <c r="B1863" s="12">
        <f>IFERROR($B$1858/($B$1858+$B$1861),0)</f>
        <v/>
      </c>
      <c r="C1863" s="12">
        <f>IFERROR($C$1858/($C$1858+$C$1861),0)</f>
        <v/>
      </c>
      <c r="D1863" s="12">
        <f>IFERROR($D$1858/($D$1858+$D$1861),0)</f>
        <v/>
      </c>
      <c r="E1863" s="12">
        <f>IFERROR($E$1858/($E$1858+$E$1861),0)</f>
        <v/>
      </c>
      <c r="F1863" s="12">
        <f>IFERROR($F$1858/($F$1858+$F$1861),0)</f>
        <v/>
      </c>
      <c r="G1863" s="12">
        <f>IFERROR($G$1858/($G$1858+$G$1861),0)</f>
        <v/>
      </c>
      <c r="H1863" s="18">
        <f>AVERAGE($B$1863:$F$1863)</f>
        <v/>
      </c>
      <c r="I1863" s="18">
        <f>STDEV.P($B$1863:$F$1863)</f>
        <v/>
      </c>
    </row>
    <row r="1864">
      <c r="A1864" s="4" t="inlineStr">
        <is>
          <t>F1</t>
        </is>
      </c>
      <c r="B1864" s="12">
        <f>IFERROR(2*$B$1862*$B$1863/($B$1862+$B$1863),0)</f>
        <v/>
      </c>
      <c r="C1864" s="12">
        <f>IFERROR(2*$C$1862*$C$1863/($C$1862+$C$1863),0)</f>
        <v/>
      </c>
      <c r="D1864" s="12">
        <f>IFERROR(2*$D$1862*$D$1863/($D$1862+$D$1863),0)</f>
        <v/>
      </c>
      <c r="E1864" s="12">
        <f>IFERROR(2*$E$1862*$E$1863/($E$1862+$E$1863),0)</f>
        <v/>
      </c>
      <c r="F1864" s="12">
        <f>IFERROR(2*$F$1862*$F$1863/($F$1862+$F$1863),0)</f>
        <v/>
      </c>
      <c r="G1864" s="12">
        <f>IFERROR(2*$G$1862*$G$1863/($G$1862+$G$1863),0)</f>
        <v/>
      </c>
      <c r="H1864" s="18">
        <f>AVERAGE($B$1864:$F$1864)</f>
        <v/>
      </c>
      <c r="I1864" s="18">
        <f>STDEV.P($B$1864:$F$1864)</f>
        <v/>
      </c>
    </row>
    <row r="1865">
      <c r="A1865" s="4" t="inlineStr">
        <is>
          <t>Accuracy</t>
        </is>
      </c>
      <c r="B1865" s="12">
        <f>IFERROR(($B$1858+$B$1859)/($B$1858+$B$1859+$B$1860+$B$1861),0)</f>
        <v/>
      </c>
      <c r="C1865" s="12">
        <f>IFERROR(($C$1858+$C$1859)/($C$1858+$C$1859+$C$1860+$C$1861),0)</f>
        <v/>
      </c>
      <c r="D1865" s="12">
        <f>IFERROR(($D$1858+$D$1859)/($D$1858+$D$1859+$D$1860+$D$1861),0)</f>
        <v/>
      </c>
      <c r="E1865" s="12">
        <f>IFERROR(($E$1858+$E$1859)/($E$1858+$E$1859+$E$1860+$E$1861),0)</f>
        <v/>
      </c>
      <c r="F1865" s="12">
        <f>IFERROR(($F$1858+$F$1859)/($F$1858+$F$1859+$F$1860+$F$1861),0)</f>
        <v/>
      </c>
      <c r="G1865" s="12">
        <f>IFERROR(($G$1858+$G$1859)/($G$1858+$G$1859+$G$1860+$G$1861),0)</f>
        <v/>
      </c>
      <c r="H1865" s="18">
        <f>AVERAGE($B$1865:$F$1865)</f>
        <v/>
      </c>
      <c r="I1865" s="18">
        <f>STDEV.P($B$1865:$F$1865)</f>
        <v/>
      </c>
    </row>
    <row r="1866">
      <c r="A1866" s="4" t="inlineStr">
        <is>
          <t>Edit distance</t>
        </is>
      </c>
      <c r="B1866" s="12">
        <f>SUMPRODUCT(ABS('Ground truth'!$B$3:$G$8-$B$1850:$G$1855))</f>
        <v/>
      </c>
      <c r="C1866" s="12">
        <f>SUMPRODUCT(ABS('Ground truth'!$B$3:$G$8-$I$1850:$N$1855))</f>
        <v/>
      </c>
      <c r="D1866" s="12">
        <f>SUMPRODUCT(ABS('Ground truth'!$B$3:$G$8-$P$1850:$U$1855))</f>
        <v/>
      </c>
      <c r="E1866" s="12">
        <f>SUMPRODUCT(ABS('Ground truth'!$B$3:$G$8-$W$1850:$AB$1855))</f>
        <v/>
      </c>
      <c r="F1866" s="12">
        <f>SUMPRODUCT(ABS('Ground truth'!$B$3:$G$8-$AD$1850:$AI$1855))</f>
        <v/>
      </c>
      <c r="G1866" s="12">
        <f>SUMPRODUCT(ABS('Ground truth'!$B$3:$G$8-$AK$1850:$AP$1855))</f>
        <v/>
      </c>
      <c r="H1866" s="18">
        <f>AVERAGE($B$1866:$F$1866)</f>
        <v/>
      </c>
      <c r="I1866" s="18">
        <f>STDEV.P($B$1866:$F$1866)</f>
        <v/>
      </c>
    </row>
    <row r="1867">
      <c r="A1867" s="4" t="inlineStr">
        <is>
          <t>Spectral distance</t>
        </is>
      </c>
      <c r="B1867" s="12">
        <f>SQRT(SUMPRODUCT(('Ground truth'!$J$3:$J$8-$B$1877:$B$1882)^2))</f>
        <v/>
      </c>
      <c r="C1867" s="12">
        <f>SQRT(SUMPRODUCT(('Ground truth'!$J$3:$J$8-$C$1877:$C$1882)^2))</f>
        <v/>
      </c>
      <c r="D1867" s="12">
        <f>SQRT(SUMPRODUCT(('Ground truth'!$J$3:$J$8-$D$1877:$D$1882)^2))</f>
        <v/>
      </c>
      <c r="E1867" s="12">
        <f>SQRT(SUMPRODUCT(('Ground truth'!$J$3:$J$8-$E$1877:$E$1882)^2))</f>
        <v/>
      </c>
      <c r="F1867" s="12">
        <f>SQRT(SUMPRODUCT(('Ground truth'!$J$3:$J$8-$F$1877:$F$1882)^2))</f>
        <v/>
      </c>
      <c r="G1867" s="12">
        <f>SQRT(SUMPRODUCT(('Ground truth'!$J$3:$J$8-$G$1877:$G$1882)^2))</f>
        <v/>
      </c>
      <c r="H1867" s="18">
        <f>AVERAGE($B$1867:$F$1867)</f>
        <v/>
      </c>
      <c r="I1867" s="18">
        <f>STDEV.P($B$1867:$F$1867)</f>
        <v/>
      </c>
    </row>
    <row r="1868">
      <c r="A1868" s="4" t="inlineStr">
        <is>
          <t>Unsure cells</t>
        </is>
      </c>
      <c r="B1868" s="7">
        <f>COUNTIF($B$1850:$G$1855,2)</f>
        <v/>
      </c>
      <c r="C1868" s="7">
        <f>COUNTIF($I$1850:$N$1855,2)</f>
        <v/>
      </c>
      <c r="D1868" s="7">
        <f>COUNTIF($P$1850:$U$1855,2)</f>
        <v/>
      </c>
      <c r="E1868" s="7">
        <f>COUNTIF($W$1850:$AB$1855,2)</f>
        <v/>
      </c>
      <c r="F1868" s="7">
        <f>COUNTIF($AD$1850:$AI$1855,2)</f>
        <v/>
      </c>
      <c r="G1868" s="7">
        <f>COUNTIF($AK$1850:$AP$1855,2)</f>
        <v/>
      </c>
      <c r="H1868" s="12">
        <f>AVERAGE($B$1868:$F$1868)</f>
        <v/>
      </c>
      <c r="I1868" s="12">
        <f>STDEV.P($B$1868:$F$1868)</f>
        <v/>
      </c>
    </row>
    <row r="1869">
      <c r="A1869" s="3" t="inlineStr">
        <is>
          <t>eigenvalues (real part, numpy order; pasted)</t>
        </is>
      </c>
    </row>
    <row r="1870">
      <c r="A1870" s="3" t="inlineStr">
        <is>
          <t xml:space="preserve">  λ1</t>
        </is>
      </c>
      <c r="B1870" s="19" t="n">
        <v>1</v>
      </c>
      <c r="C1870" s="19" t="n">
        <v>1</v>
      </c>
      <c r="D1870" s="19" t="n">
        <v>1</v>
      </c>
      <c r="E1870" s="19" t="n">
        <v>1</v>
      </c>
      <c r="F1870" s="19" t="n">
        <v>1</v>
      </c>
      <c r="G1870" s="19" t="n">
        <v>1</v>
      </c>
    </row>
    <row r="1871">
      <c r="A1871" s="3" t="inlineStr">
        <is>
          <t xml:space="preserve">  λ2</t>
        </is>
      </c>
      <c r="B1871" s="19" t="n">
        <v>-2.220446049250313e-16</v>
      </c>
      <c r="C1871" s="19" t="n">
        <v>-0.4142135623730954</v>
      </c>
      <c r="D1871" s="19" t="n">
        <v>-2.220446049250313e-16</v>
      </c>
      <c r="E1871" s="19" t="n">
        <v>2.618033988749896</v>
      </c>
      <c r="F1871" s="19" t="n">
        <v>-2.220446049250313e-16</v>
      </c>
      <c r="G1871" s="19" t="n">
        <v>-2.220446049250313e-16</v>
      </c>
    </row>
    <row r="1872">
      <c r="A1872" s="3" t="inlineStr">
        <is>
          <t xml:space="preserve">  λ3</t>
        </is>
      </c>
      <c r="B1872" s="19" t="n">
        <v>3</v>
      </c>
      <c r="C1872" s="19" t="n">
        <v>2.414213562373095</v>
      </c>
      <c r="D1872" s="19" t="n">
        <v>3</v>
      </c>
      <c r="E1872" s="19" t="n">
        <v>1.901622847903794e-16</v>
      </c>
      <c r="F1872" s="19" t="n">
        <v>3</v>
      </c>
      <c r="G1872" s="19" t="n">
        <v>3</v>
      </c>
    </row>
    <row r="1873">
      <c r="A1873" s="3" t="inlineStr">
        <is>
          <t xml:space="preserve">  λ4</t>
        </is>
      </c>
      <c r="B1873" s="19" t="n">
        <v>0</v>
      </c>
      <c r="C1873" s="19" t="n">
        <v>0.9999999999999998</v>
      </c>
      <c r="D1873" s="19" t="n">
        <v>0</v>
      </c>
      <c r="E1873" s="19" t="n">
        <v>0.3819660112501051</v>
      </c>
      <c r="F1873" s="19" t="n">
        <v>0</v>
      </c>
      <c r="G1873" s="19" t="n">
        <v>0</v>
      </c>
    </row>
    <row r="1874">
      <c r="A1874" s="3" t="inlineStr">
        <is>
          <t xml:space="preserve">  λ5</t>
        </is>
      </c>
      <c r="B1874" s="19" t="n">
        <v>1</v>
      </c>
      <c r="C1874" s="19" t="n">
        <v>1</v>
      </c>
      <c r="D1874" s="19" t="n">
        <v>1</v>
      </c>
      <c r="E1874" s="19" t="n">
        <v>1</v>
      </c>
      <c r="F1874" s="19" t="n">
        <v>1</v>
      </c>
      <c r="G1874" s="19" t="n">
        <v>1</v>
      </c>
    </row>
    <row r="1875">
      <c r="A1875" s="3" t="inlineStr">
        <is>
          <t xml:space="preserve">  λ6</t>
        </is>
      </c>
      <c r="B1875" s="19" t="n">
        <v>1</v>
      </c>
      <c r="C1875" s="19" t="n">
        <v>1</v>
      </c>
      <c r="D1875" s="19" t="n">
        <v>1</v>
      </c>
      <c r="E1875" s="19" t="n">
        <v>1</v>
      </c>
      <c r="F1875" s="19" t="n">
        <v>1</v>
      </c>
      <c r="G1875" s="19" t="n">
        <v>1</v>
      </c>
    </row>
    <row r="1876">
      <c r="A1876" s="3" t="inlineStr">
        <is>
          <t>eigenvalues sorted desc (LARGE)</t>
        </is>
      </c>
    </row>
    <row r="1877">
      <c r="A1877" s="3" t="inlineStr">
        <is>
          <t xml:space="preserve">  λ(1)</t>
        </is>
      </c>
      <c r="B1877" s="19">
        <f>LARGE($B$1870:$B$1875,1)</f>
        <v/>
      </c>
      <c r="C1877" s="19">
        <f>LARGE($C$1870:$C$1875,1)</f>
        <v/>
      </c>
      <c r="D1877" s="19">
        <f>LARGE($D$1870:$D$1875,1)</f>
        <v/>
      </c>
      <c r="E1877" s="19">
        <f>LARGE($E$1870:$E$1875,1)</f>
        <v/>
      </c>
      <c r="F1877" s="19">
        <f>LARGE($F$1870:$F$1875,1)</f>
        <v/>
      </c>
      <c r="G1877" s="19">
        <f>LARGE($G$1870:$G$1875,1)</f>
        <v/>
      </c>
    </row>
    <row r="1878">
      <c r="A1878" s="3" t="inlineStr">
        <is>
          <t xml:space="preserve">  λ(2)</t>
        </is>
      </c>
      <c r="B1878" s="19">
        <f>LARGE($B$1870:$B$1875,2)</f>
        <v/>
      </c>
      <c r="C1878" s="19">
        <f>LARGE($C$1870:$C$1875,2)</f>
        <v/>
      </c>
      <c r="D1878" s="19">
        <f>LARGE($D$1870:$D$1875,2)</f>
        <v/>
      </c>
      <c r="E1878" s="19">
        <f>LARGE($E$1870:$E$1875,2)</f>
        <v/>
      </c>
      <c r="F1878" s="19">
        <f>LARGE($F$1870:$F$1875,2)</f>
        <v/>
      </c>
      <c r="G1878" s="19">
        <f>LARGE($G$1870:$G$1875,2)</f>
        <v/>
      </c>
    </row>
    <row r="1879">
      <c r="A1879" s="3" t="inlineStr">
        <is>
          <t xml:space="preserve">  λ(3)</t>
        </is>
      </c>
      <c r="B1879" s="19">
        <f>LARGE($B$1870:$B$1875,3)</f>
        <v/>
      </c>
      <c r="C1879" s="19">
        <f>LARGE($C$1870:$C$1875,3)</f>
        <v/>
      </c>
      <c r="D1879" s="19">
        <f>LARGE($D$1870:$D$1875,3)</f>
        <v/>
      </c>
      <c r="E1879" s="19">
        <f>LARGE($E$1870:$E$1875,3)</f>
        <v/>
      </c>
      <c r="F1879" s="19">
        <f>LARGE($F$1870:$F$1875,3)</f>
        <v/>
      </c>
      <c r="G1879" s="19">
        <f>LARGE($G$1870:$G$1875,3)</f>
        <v/>
      </c>
    </row>
    <row r="1880">
      <c r="A1880" s="3" t="inlineStr">
        <is>
          <t xml:space="preserve">  λ(4)</t>
        </is>
      </c>
      <c r="B1880" s="19">
        <f>LARGE($B$1870:$B$1875,4)</f>
        <v/>
      </c>
      <c r="C1880" s="19">
        <f>LARGE($C$1870:$C$1875,4)</f>
        <v/>
      </c>
      <c r="D1880" s="19">
        <f>LARGE($D$1870:$D$1875,4)</f>
        <v/>
      </c>
      <c r="E1880" s="19">
        <f>LARGE($E$1870:$E$1875,4)</f>
        <v/>
      </c>
      <c r="F1880" s="19">
        <f>LARGE($F$1870:$F$1875,4)</f>
        <v/>
      </c>
      <c r="G1880" s="19">
        <f>LARGE($G$1870:$G$1875,4)</f>
        <v/>
      </c>
    </row>
    <row r="1881">
      <c r="A1881" s="3" t="inlineStr">
        <is>
          <t xml:space="preserve">  λ(5)</t>
        </is>
      </c>
      <c r="B1881" s="19">
        <f>LARGE($B$1870:$B$1875,5)</f>
        <v/>
      </c>
      <c r="C1881" s="19">
        <f>LARGE($C$1870:$C$1875,5)</f>
        <v/>
      </c>
      <c r="D1881" s="19">
        <f>LARGE($D$1870:$D$1875,5)</f>
        <v/>
      </c>
      <c r="E1881" s="19">
        <f>LARGE($E$1870:$E$1875,5)</f>
        <v/>
      </c>
      <c r="F1881" s="19">
        <f>LARGE($F$1870:$F$1875,5)</f>
        <v/>
      </c>
      <c r="G1881" s="19">
        <f>LARGE($G$1870:$G$1875,5)</f>
        <v/>
      </c>
    </row>
    <row r="1882">
      <c r="A1882" s="3" t="inlineStr">
        <is>
          <t xml:space="preserve">  λ(6)</t>
        </is>
      </c>
      <c r="B1882" s="19">
        <f>LARGE($B$1870:$B$1875,6)</f>
        <v/>
      </c>
      <c r="C1882" s="19">
        <f>LARGE($C$1870:$C$1875,6)</f>
        <v/>
      </c>
      <c r="D1882" s="19">
        <f>LARGE($D$1870:$D$1875,6)</f>
        <v/>
      </c>
      <c r="E1882" s="19">
        <f>LARGE($E$1870:$E$1875,6)</f>
        <v/>
      </c>
      <c r="F1882" s="19">
        <f>LARGE($F$1870:$F$1875,6)</f>
        <v/>
      </c>
      <c r="G1882" s="19">
        <f>LARGE($G$1870:$G$1875,6)</f>
        <v/>
      </c>
    </row>
    <row r="1883">
      <c r="A1883" s="3" t="inlineStr">
        <is>
          <t>check: Σeig − trace (→0)</t>
        </is>
      </c>
      <c r="B1883" s="3">
        <f>ROUND(SUM($B$1870:$B$1875)-($B$1850+$C$1851+$D$1852+$E$1853+$F$1854+$G$1855),6)</f>
        <v/>
      </c>
      <c r="C1883" s="3">
        <f>ROUND(SUM($C$1870:$C$1875)-($I$1850+$J$1851+$K$1852+$L$1853+$M$1854+$N$1855),6)</f>
        <v/>
      </c>
      <c r="D1883" s="3">
        <f>ROUND(SUM($D$1870:$D$1875)-($P$1850+$Q$1851+$R$1852+$S$1853+$T$1854+$U$1855),6)</f>
        <v/>
      </c>
      <c r="E1883" s="3">
        <f>ROUND(SUM($E$1870:$E$1875)-($W$1850+$X$1851+$Y$1852+$Z$1853+$AA$1854+$AB$1855),6)</f>
        <v/>
      </c>
      <c r="F1883" s="3">
        <f>ROUND(SUM($F$1870:$F$1875)-($AD$1850+$AE$1851+$AF$1852+$AG$1853+$AH$1854+$AI$1855),6)</f>
        <v/>
      </c>
      <c r="G1883" s="3">
        <f>ROUND(SUM($G$1870:$G$1875)-($AK$1850+$AL$1851+$AM$1852+$AN$1853+$AO$1854+$AP$1855),6)</f>
        <v/>
      </c>
    </row>
    <row r="1884">
      <c r="A1884" s="3" t="inlineStr">
        <is>
          <t>check: Πeig − det (→0)</t>
        </is>
      </c>
      <c r="B1884" s="3">
        <f>ROUND(MDETERM($B$1850:$G$1855)-PRODUCT($B$1870:$B$1875),6)</f>
        <v/>
      </c>
      <c r="C1884" s="3">
        <f>ROUND(MDETERM($I$1850:$N$1855)-PRODUCT($C$1870:$C$1875),6)</f>
        <v/>
      </c>
      <c r="D1884" s="3">
        <f>ROUND(MDETERM($P$1850:$U$1855)-PRODUCT($D$1870:$D$1875),6)</f>
        <v/>
      </c>
      <c r="E1884" s="3">
        <f>ROUND(MDETERM($W$1850:$AB$1855)-PRODUCT($E$1870:$E$1875),6)</f>
        <v/>
      </c>
      <c r="F1884" s="3">
        <f>ROUND(MDETERM($AD$1850:$AI$1855)-PRODUCT($F$1870:$F$1875),6)</f>
        <v/>
      </c>
      <c r="G1884" s="3">
        <f>ROUND(MDETERM($AK$1850:$AP$1855)-PRODUCT($G$1870:$G$1875),6)</f>
        <v/>
      </c>
    </row>
    <row r="1885">
      <c r="A1885" s="3" t="inlineStr">
        <is>
          <t>complex eigenvalues?</t>
        </is>
      </c>
      <c r="B1885" s="3" t="inlineStr"/>
      <c r="C1885" s="3" t="inlineStr"/>
      <c r="D1885" s="3" t="inlineStr"/>
      <c r="E1885" s="3" t="inlineStr"/>
      <c r="F1885" s="3" t="inlineStr"/>
      <c r="G1885" s="3" t="inlineStr"/>
    </row>
    <row r="1886">
      <c r="A1886" s="3" t="inlineStr">
        <is>
          <t>check: det(M − λᵢI) per sorted λ (→0)</t>
        </is>
      </c>
    </row>
    <row r="1887">
      <c r="A1887" s="3" t="inlineStr">
        <is>
          <t xml:space="preserve">  det(M − λ(1)I)</t>
        </is>
      </c>
      <c r="B1887" s="3">
        <f t="array" ref="B1887">ROUND(MDETERM($B$1850:$G$1855-$B$1877*MUNIT(6)),6)</f>
        <v/>
      </c>
      <c r="C1887" s="3">
        <f t="array" ref="C1887">ROUND(MDETERM($I$1850:$N$1855-$C$1877*MUNIT(6)),6)</f>
        <v/>
      </c>
      <c r="D1887" s="3">
        <f t="array" ref="D1887">ROUND(MDETERM($P$1850:$U$1855-$D$1877*MUNIT(6)),6)</f>
        <v/>
      </c>
      <c r="E1887" s="3">
        <f t="array" ref="E1887">ROUND(MDETERM($W$1850:$AB$1855-$E$1877*MUNIT(6)),6)</f>
        <v/>
      </c>
      <c r="F1887" s="3">
        <f t="array" ref="F1887">ROUND(MDETERM($AD$1850:$AI$1855-$F$1877*MUNIT(6)),6)</f>
        <v/>
      </c>
      <c r="G1887" s="3">
        <f t="array" ref="G1887">ROUND(MDETERM($AK$1850:$AP$1855-$G$1877*MUNIT(6)),6)</f>
        <v/>
      </c>
    </row>
    <row r="1888">
      <c r="A1888" s="3" t="inlineStr">
        <is>
          <t xml:space="preserve">  det(M − λ(2)I)</t>
        </is>
      </c>
      <c r="B1888" s="3">
        <f t="array" ref="B1888">ROUND(MDETERM($B$1850:$G$1855-$B$1878*MUNIT(6)),6)</f>
        <v/>
      </c>
      <c r="C1888" s="3">
        <f t="array" ref="C1888">ROUND(MDETERM($I$1850:$N$1855-$C$1878*MUNIT(6)),6)</f>
        <v/>
      </c>
      <c r="D1888" s="3">
        <f t="array" ref="D1888">ROUND(MDETERM($P$1850:$U$1855-$D$1878*MUNIT(6)),6)</f>
        <v/>
      </c>
      <c r="E1888" s="3">
        <f t="array" ref="E1888">ROUND(MDETERM($W$1850:$AB$1855-$E$1878*MUNIT(6)),6)</f>
        <v/>
      </c>
      <c r="F1888" s="3">
        <f t="array" ref="F1888">ROUND(MDETERM($AD$1850:$AI$1855-$F$1878*MUNIT(6)),6)</f>
        <v/>
      </c>
      <c r="G1888" s="3">
        <f t="array" ref="G1888">ROUND(MDETERM($AK$1850:$AP$1855-$G$1878*MUNIT(6)),6)</f>
        <v/>
      </c>
    </row>
    <row r="1889">
      <c r="A1889" s="3" t="inlineStr">
        <is>
          <t xml:space="preserve">  det(M − λ(3)I)</t>
        </is>
      </c>
      <c r="B1889" s="3">
        <f t="array" ref="B1889">ROUND(MDETERM($B$1850:$G$1855-$B$1879*MUNIT(6)),6)</f>
        <v/>
      </c>
      <c r="C1889" s="3">
        <f t="array" ref="C1889">ROUND(MDETERM($I$1850:$N$1855-$C$1879*MUNIT(6)),6)</f>
        <v/>
      </c>
      <c r="D1889" s="3">
        <f t="array" ref="D1889">ROUND(MDETERM($P$1850:$U$1855-$D$1879*MUNIT(6)),6)</f>
        <v/>
      </c>
      <c r="E1889" s="3">
        <f t="array" ref="E1889">ROUND(MDETERM($W$1850:$AB$1855-$E$1879*MUNIT(6)),6)</f>
        <v/>
      </c>
      <c r="F1889" s="3">
        <f t="array" ref="F1889">ROUND(MDETERM($AD$1850:$AI$1855-$F$1879*MUNIT(6)),6)</f>
        <v/>
      </c>
      <c r="G1889" s="3">
        <f t="array" ref="G1889">ROUND(MDETERM($AK$1850:$AP$1855-$G$1879*MUNIT(6)),6)</f>
        <v/>
      </c>
    </row>
    <row r="1890">
      <c r="A1890" s="3" t="inlineStr">
        <is>
          <t xml:space="preserve">  det(M − λ(4)I)</t>
        </is>
      </c>
      <c r="B1890" s="3">
        <f t="array" ref="B1890">ROUND(MDETERM($B$1850:$G$1855-$B$1880*MUNIT(6)),6)</f>
        <v/>
      </c>
      <c r="C1890" s="3">
        <f t="array" ref="C1890">ROUND(MDETERM($I$1850:$N$1855-$C$1880*MUNIT(6)),6)</f>
        <v/>
      </c>
      <c r="D1890" s="3">
        <f t="array" ref="D1890">ROUND(MDETERM($P$1850:$U$1855-$D$1880*MUNIT(6)),6)</f>
        <v/>
      </c>
      <c r="E1890" s="3">
        <f t="array" ref="E1890">ROUND(MDETERM($W$1850:$AB$1855-$E$1880*MUNIT(6)),6)</f>
        <v/>
      </c>
      <c r="F1890" s="3">
        <f t="array" ref="F1890">ROUND(MDETERM($AD$1850:$AI$1855-$F$1880*MUNIT(6)),6)</f>
        <v/>
      </c>
      <c r="G1890" s="3">
        <f t="array" ref="G1890">ROUND(MDETERM($AK$1850:$AP$1855-$G$1880*MUNIT(6)),6)</f>
        <v/>
      </c>
    </row>
    <row r="1891">
      <c r="A1891" s="3" t="inlineStr">
        <is>
          <t xml:space="preserve">  det(M − λ(5)I)</t>
        </is>
      </c>
      <c r="B1891" s="3">
        <f t="array" ref="B1891">ROUND(MDETERM($B$1850:$G$1855-$B$1881*MUNIT(6)),6)</f>
        <v/>
      </c>
      <c r="C1891" s="3">
        <f t="array" ref="C1891">ROUND(MDETERM($I$1850:$N$1855-$C$1881*MUNIT(6)),6)</f>
        <v/>
      </c>
      <c r="D1891" s="3">
        <f t="array" ref="D1891">ROUND(MDETERM($P$1850:$U$1855-$D$1881*MUNIT(6)),6)</f>
        <v/>
      </c>
      <c r="E1891" s="3">
        <f t="array" ref="E1891">ROUND(MDETERM($W$1850:$AB$1855-$E$1881*MUNIT(6)),6)</f>
        <v/>
      </c>
      <c r="F1891" s="3">
        <f t="array" ref="F1891">ROUND(MDETERM($AD$1850:$AI$1855-$F$1881*MUNIT(6)),6)</f>
        <v/>
      </c>
      <c r="G1891" s="3">
        <f t="array" ref="G1891">ROUND(MDETERM($AK$1850:$AP$1855-$G$1881*MUNIT(6)),6)</f>
        <v/>
      </c>
    </row>
    <row r="1892">
      <c r="A1892" s="3" t="inlineStr">
        <is>
          <t xml:space="preserve">  det(M − λ(6)I)</t>
        </is>
      </c>
      <c r="B1892" s="3">
        <f t="array" ref="B1892">ROUND(MDETERM($B$1850:$G$1855-$B$1882*MUNIT(6)),6)</f>
        <v/>
      </c>
      <c r="C1892" s="3">
        <f t="array" ref="C1892">ROUND(MDETERM($I$1850:$N$1855-$C$1882*MUNIT(6)),6)</f>
        <v/>
      </c>
      <c r="D1892" s="3">
        <f t="array" ref="D1892">ROUND(MDETERM($P$1850:$U$1855-$D$1882*MUNIT(6)),6)</f>
        <v/>
      </c>
      <c r="E1892" s="3">
        <f t="array" ref="E1892">ROUND(MDETERM($W$1850:$AB$1855-$E$1882*MUNIT(6)),6)</f>
        <v/>
      </c>
      <c r="F1892" s="3">
        <f t="array" ref="F1892">ROUND(MDETERM($AD$1850:$AI$1855-$F$1882*MUNIT(6)),6)</f>
        <v/>
      </c>
      <c r="G1892" s="3">
        <f t="array" ref="G1892">ROUND(MDETERM($AK$1850:$AP$1855-$G$1882*MUNIT(6)),6)</f>
        <v/>
      </c>
    </row>
    <row r="1896" ht="16" customHeight="1">
      <c r="A1896" s="14" t="inlineStr">
        <is>
          <t>GraphRAG R2-R3 | mixtral:8x22b</t>
        </is>
      </c>
      <c r="B1896" s="9" t="inlineStr">
        <is>
          <t>run 1 (raw, pasted)</t>
        </is>
      </c>
      <c r="I1896" s="9" t="inlineStr">
        <is>
          <t>run 2 (raw, pasted)</t>
        </is>
      </c>
      <c r="P1896" s="9" t="inlineStr">
        <is>
          <t>run 3 (raw, pasted)</t>
        </is>
      </c>
      <c r="W1896" s="9" t="inlineStr">
        <is>
          <t>run 4 (raw, pasted)</t>
        </is>
      </c>
      <c r="AD1896" s="9" t="inlineStr">
        <is>
          <t>run 5 (raw, pasted)</t>
        </is>
      </c>
      <c r="AK1896" s="9" t="inlineStr">
        <is>
          <t>Step2 average matrix (formula)</t>
        </is>
      </c>
      <c r="AR1896" s="9" t="inlineStr">
        <is>
          <t>ground truth (reference)</t>
        </is>
      </c>
    </row>
    <row r="1897" ht="60" customHeight="1">
      <c r="B1897" s="15" t="inlineStr">
        <is>
          <t>Spacecraft</t>
        </is>
      </c>
      <c r="C1897" s="15" t="inlineStr">
        <is>
          <t>Guidance, Navigation, and Control (GNC) Subsystem</t>
        </is>
      </c>
      <c r="D1897" s="15" t="inlineStr">
        <is>
          <t>Propulsion Subsystem</t>
        </is>
      </c>
      <c r="E1897" s="15" t="inlineStr">
        <is>
          <t>Power Subsystem</t>
        </is>
      </c>
      <c r="F1897" s="15" t="inlineStr">
        <is>
          <t>Reaction Wheel</t>
        </is>
      </c>
      <c r="G1897" s="15" t="inlineStr">
        <is>
          <t>GNC Software</t>
        </is>
      </c>
      <c r="I1897" s="15" t="inlineStr">
        <is>
          <t>Spacecraft</t>
        </is>
      </c>
      <c r="J1897" s="15" t="inlineStr">
        <is>
          <t>Guidance, Navigation, and Control (GNC) Subsystem</t>
        </is>
      </c>
      <c r="K1897" s="15" t="inlineStr">
        <is>
          <t>Propulsion Subsystem</t>
        </is>
      </c>
      <c r="L1897" s="15" t="inlineStr">
        <is>
          <t>Power Subsystem</t>
        </is>
      </c>
      <c r="M1897" s="15" t="inlineStr">
        <is>
          <t>Reaction Wheel</t>
        </is>
      </c>
      <c r="N1897" s="15" t="inlineStr">
        <is>
          <t>GNC Software</t>
        </is>
      </c>
      <c r="P1897" s="15" t="inlineStr">
        <is>
          <t>Spacecraft</t>
        </is>
      </c>
      <c r="Q1897" s="15" t="inlineStr">
        <is>
          <t>Guidance, Navigation, and Control (GNC) Subsystem</t>
        </is>
      </c>
      <c r="R1897" s="15" t="inlineStr">
        <is>
          <t>Propulsion Subsystem</t>
        </is>
      </c>
      <c r="S1897" s="15" t="inlineStr">
        <is>
          <t>Power Subsystem</t>
        </is>
      </c>
      <c r="T1897" s="15" t="inlineStr">
        <is>
          <t>Reaction Wheel</t>
        </is>
      </c>
      <c r="U1897" s="15" t="inlineStr">
        <is>
          <t>GNC Software</t>
        </is>
      </c>
      <c r="W1897" s="15" t="inlineStr">
        <is>
          <t>Spacecraft</t>
        </is>
      </c>
      <c r="X1897" s="15" t="inlineStr">
        <is>
          <t>Guidance, Navigation, and Control (GNC) Subsystem</t>
        </is>
      </c>
      <c r="Y1897" s="15" t="inlineStr">
        <is>
          <t>Propulsion Subsystem</t>
        </is>
      </c>
      <c r="Z1897" s="15" t="inlineStr">
        <is>
          <t>Power Subsystem</t>
        </is>
      </c>
      <c r="AA1897" s="15" t="inlineStr">
        <is>
          <t>Reaction Wheel</t>
        </is>
      </c>
      <c r="AB1897" s="15" t="inlineStr">
        <is>
          <t>GNC Software</t>
        </is>
      </c>
      <c r="AD1897" s="15" t="inlineStr">
        <is>
          <t>Spacecraft</t>
        </is>
      </c>
      <c r="AE1897" s="15" t="inlineStr">
        <is>
          <t>Guidance, Navigation, and Control (GNC) Subsystem</t>
        </is>
      </c>
      <c r="AF1897" s="15" t="inlineStr">
        <is>
          <t>Propulsion Subsystem</t>
        </is>
      </c>
      <c r="AG1897" s="15" t="inlineStr">
        <is>
          <t>Power Subsystem</t>
        </is>
      </c>
      <c r="AH1897" s="15" t="inlineStr">
        <is>
          <t>Reaction Wheel</t>
        </is>
      </c>
      <c r="AI1897" s="15" t="inlineStr">
        <is>
          <t>GNC Software</t>
        </is>
      </c>
      <c r="AK1897" s="15" t="inlineStr">
        <is>
          <t>Spacecraft</t>
        </is>
      </c>
      <c r="AL1897" s="15" t="inlineStr">
        <is>
          <t>Guidance, Navigation, and Control (GNC) Subsystem</t>
        </is>
      </c>
      <c r="AM1897" s="15" t="inlineStr">
        <is>
          <t>Propulsion Subsystem</t>
        </is>
      </c>
      <c r="AN1897" s="15" t="inlineStr">
        <is>
          <t>Power Subsystem</t>
        </is>
      </c>
      <c r="AO1897" s="15" t="inlineStr">
        <is>
          <t>Reaction Wheel</t>
        </is>
      </c>
      <c r="AP1897" s="15" t="inlineStr">
        <is>
          <t>GNC Software</t>
        </is>
      </c>
    </row>
    <row r="1898">
      <c r="A1898" s="3" t="inlineStr">
        <is>
          <t>Spacecraft</t>
        </is>
      </c>
      <c r="B1898" s="8" t="n">
        <v>1</v>
      </c>
      <c r="C1898" s="8" t="n">
        <v>1</v>
      </c>
      <c r="D1898" s="8" t="n">
        <v>1</v>
      </c>
      <c r="E1898" s="8" t="n">
        <v>1</v>
      </c>
      <c r="F1898" s="8" t="n">
        <v>1</v>
      </c>
      <c r="G1898" s="8" t="n">
        <v>1</v>
      </c>
      <c r="I1898" s="8" t="n">
        <v>1</v>
      </c>
      <c r="J1898" s="8" t="n">
        <v>1</v>
      </c>
      <c r="K1898" s="8" t="n">
        <v>1</v>
      </c>
      <c r="L1898" s="8" t="n">
        <v>1</v>
      </c>
      <c r="M1898" s="8" t="n">
        <v>1</v>
      </c>
      <c r="N1898" s="8" t="n">
        <v>1</v>
      </c>
      <c r="P1898" s="8" t="n">
        <v>1</v>
      </c>
      <c r="Q1898" s="8" t="n">
        <v>1</v>
      </c>
      <c r="R1898" s="8" t="n">
        <v>1</v>
      </c>
      <c r="S1898" s="8" t="n">
        <v>1</v>
      </c>
      <c r="T1898" s="8" t="n">
        <v>1</v>
      </c>
      <c r="U1898" s="8" t="n">
        <v>1</v>
      </c>
      <c r="W1898" s="8" t="n">
        <v>1</v>
      </c>
      <c r="X1898" s="8" t="n">
        <v>1</v>
      </c>
      <c r="Y1898" s="8" t="n">
        <v>1</v>
      </c>
      <c r="Z1898" s="8" t="n">
        <v>1</v>
      </c>
      <c r="AA1898" s="8" t="n">
        <v>1</v>
      </c>
      <c r="AB1898" s="8" t="n">
        <v>1</v>
      </c>
      <c r="AD1898" s="8" t="n">
        <v>1</v>
      </c>
      <c r="AE1898" s="8" t="n">
        <v>1</v>
      </c>
      <c r="AF1898" s="8" t="n">
        <v>1</v>
      </c>
      <c r="AG1898" s="8" t="n">
        <v>1</v>
      </c>
      <c r="AH1898" s="8" t="n">
        <v>1</v>
      </c>
      <c r="AI1898" s="8" t="n">
        <v>1</v>
      </c>
      <c r="AK1898" s="8">
        <f>IF(($B$1898&lt;&gt;2)+($I$1898&lt;&gt;2)+($P$1898&lt;&gt;2)+($W$1898&lt;&gt;2)+($AD$1898&lt;&gt;2)=0,2,IF((($B$1898&lt;&gt;2)*$B$1898+($I$1898&lt;&gt;2)*$I$1898+($P$1898&lt;&gt;2)*$P$1898+($W$1898&lt;&gt;2)*$W$1898+($AD$1898&lt;&gt;2)*$AD$1898)/(($B$1898&lt;&gt;2)+($I$1898&lt;&gt;2)+($P$1898&lt;&gt;2)+($W$1898&lt;&gt;2)+($AD$1898&lt;&gt;2))&gt;=0.5,1,0))</f>
        <v/>
      </c>
      <c r="AL1898" s="8">
        <f>IF(($C$1898&lt;&gt;2)+($J$1898&lt;&gt;2)+($Q$1898&lt;&gt;2)+($X$1898&lt;&gt;2)+($AE$1898&lt;&gt;2)=0,2,IF((($C$1898&lt;&gt;2)*$C$1898+($J$1898&lt;&gt;2)*$J$1898+($Q$1898&lt;&gt;2)*$Q$1898+($X$1898&lt;&gt;2)*$X$1898+($AE$1898&lt;&gt;2)*$AE$1898)/(($C$1898&lt;&gt;2)+($J$1898&lt;&gt;2)+($Q$1898&lt;&gt;2)+($X$1898&lt;&gt;2)+($AE$1898&lt;&gt;2))&gt;=0.5,1,0))</f>
        <v/>
      </c>
      <c r="AM1898" s="8">
        <f>IF(($D$1898&lt;&gt;2)+($K$1898&lt;&gt;2)+($R$1898&lt;&gt;2)+($Y$1898&lt;&gt;2)+($AF$1898&lt;&gt;2)=0,2,IF((($D$1898&lt;&gt;2)*$D$1898+($K$1898&lt;&gt;2)*$K$1898+($R$1898&lt;&gt;2)*$R$1898+($Y$1898&lt;&gt;2)*$Y$1898+($AF$1898&lt;&gt;2)*$AF$1898)/(($D$1898&lt;&gt;2)+($K$1898&lt;&gt;2)+($R$1898&lt;&gt;2)+($Y$1898&lt;&gt;2)+($AF$1898&lt;&gt;2))&gt;=0.5,1,0))</f>
        <v/>
      </c>
      <c r="AN1898" s="8">
        <f>IF(($E$1898&lt;&gt;2)+($L$1898&lt;&gt;2)+($S$1898&lt;&gt;2)+($Z$1898&lt;&gt;2)+($AG$1898&lt;&gt;2)=0,2,IF((($E$1898&lt;&gt;2)*$E$1898+($L$1898&lt;&gt;2)*$L$1898+($S$1898&lt;&gt;2)*$S$1898+($Z$1898&lt;&gt;2)*$Z$1898+($AG$1898&lt;&gt;2)*$AG$1898)/(($E$1898&lt;&gt;2)+($L$1898&lt;&gt;2)+($S$1898&lt;&gt;2)+($Z$1898&lt;&gt;2)+($AG$1898&lt;&gt;2))&gt;=0.5,1,0))</f>
        <v/>
      </c>
      <c r="AO1898" s="8">
        <f>IF(($F$1898&lt;&gt;2)+($M$1898&lt;&gt;2)+($T$1898&lt;&gt;2)+($AA$1898&lt;&gt;2)+($AH$1898&lt;&gt;2)=0,2,IF((($F$1898&lt;&gt;2)*$F$1898+($M$1898&lt;&gt;2)*$M$1898+($T$1898&lt;&gt;2)*$T$1898+($AA$1898&lt;&gt;2)*$AA$1898+($AH$1898&lt;&gt;2)*$AH$1898)/(($F$1898&lt;&gt;2)+($M$1898&lt;&gt;2)+($T$1898&lt;&gt;2)+($AA$1898&lt;&gt;2)+($AH$1898&lt;&gt;2))&gt;=0.5,1,0))</f>
        <v/>
      </c>
      <c r="AP1898" s="8">
        <f>IF(($G$1898&lt;&gt;2)+($N$1898&lt;&gt;2)+($U$1898&lt;&gt;2)+($AB$1898&lt;&gt;2)+($AI$1898&lt;&gt;2)=0,2,IF((($G$1898&lt;&gt;2)*$G$1898+($N$1898&lt;&gt;2)*$N$1898+($U$1898&lt;&gt;2)*$U$1898+($AB$1898&lt;&gt;2)*$AB$1898+($AI$1898&lt;&gt;2)*$AI$1898)/(($G$1898&lt;&gt;2)+($N$1898&lt;&gt;2)+($U$1898&lt;&gt;2)+($AB$1898&lt;&gt;2)+($AI$1898&lt;&gt;2))&gt;=0.5,1,0))</f>
        <v/>
      </c>
      <c r="AR1898" s="16">
        <f>'Ground truth'!$B$3</f>
        <v/>
      </c>
      <c r="AS1898" s="16">
        <f>'Ground truth'!$C$3</f>
        <v/>
      </c>
      <c r="AT1898" s="16">
        <f>'Ground truth'!$D$3</f>
        <v/>
      </c>
      <c r="AU1898" s="16">
        <f>'Ground truth'!$E$3</f>
        <v/>
      </c>
      <c r="AV1898" s="16">
        <f>'Ground truth'!$F$3</f>
        <v/>
      </c>
      <c r="AW1898" s="16">
        <f>'Ground truth'!$G$3</f>
        <v/>
      </c>
    </row>
    <row r="1899">
      <c r="A1899" s="3" t="inlineStr">
        <is>
          <t>Guidance, Navigation, and Control (GNC) Subsystem</t>
        </is>
      </c>
      <c r="B1899" s="8" t="n">
        <v>1</v>
      </c>
      <c r="C1899" s="8" t="n">
        <v>1</v>
      </c>
      <c r="D1899" s="8" t="n">
        <v>1</v>
      </c>
      <c r="E1899" s="8" t="n">
        <v>0</v>
      </c>
      <c r="F1899" s="8" t="n">
        <v>1</v>
      </c>
      <c r="G1899" s="8" t="n">
        <v>1</v>
      </c>
      <c r="I1899" s="8" t="n">
        <v>1</v>
      </c>
      <c r="J1899" s="8" t="n">
        <v>1</v>
      </c>
      <c r="K1899" s="8" t="n">
        <v>1</v>
      </c>
      <c r="L1899" s="8" t="n">
        <v>0</v>
      </c>
      <c r="M1899" s="8" t="n">
        <v>1</v>
      </c>
      <c r="N1899" s="8" t="n">
        <v>1</v>
      </c>
      <c r="P1899" s="8" t="n">
        <v>1</v>
      </c>
      <c r="Q1899" s="8" t="n">
        <v>1</v>
      </c>
      <c r="R1899" s="8" t="n">
        <v>1</v>
      </c>
      <c r="S1899" s="8" t="n">
        <v>0</v>
      </c>
      <c r="T1899" s="8" t="n">
        <v>1</v>
      </c>
      <c r="U1899" s="8" t="n">
        <v>1</v>
      </c>
      <c r="W1899" s="8" t="n">
        <v>1</v>
      </c>
      <c r="X1899" s="8" t="n">
        <v>1</v>
      </c>
      <c r="Y1899" s="8" t="n">
        <v>1</v>
      </c>
      <c r="Z1899" s="8" t="n">
        <v>0</v>
      </c>
      <c r="AA1899" s="8" t="n">
        <v>1</v>
      </c>
      <c r="AB1899" s="8" t="n">
        <v>1</v>
      </c>
      <c r="AD1899" s="8" t="n">
        <v>1</v>
      </c>
      <c r="AE1899" s="8" t="n">
        <v>1</v>
      </c>
      <c r="AF1899" s="8" t="n">
        <v>1</v>
      </c>
      <c r="AG1899" s="8" t="n">
        <v>1</v>
      </c>
      <c r="AH1899" s="8" t="n">
        <v>0</v>
      </c>
      <c r="AI1899" s="8" t="n">
        <v>1</v>
      </c>
      <c r="AK1899" s="8">
        <f>IF(($B$1899&lt;&gt;2)+($I$1899&lt;&gt;2)+($P$1899&lt;&gt;2)+($W$1899&lt;&gt;2)+($AD$1899&lt;&gt;2)=0,2,IF((($B$1899&lt;&gt;2)*$B$1899+($I$1899&lt;&gt;2)*$I$1899+($P$1899&lt;&gt;2)*$P$1899+($W$1899&lt;&gt;2)*$W$1899+($AD$1899&lt;&gt;2)*$AD$1899)/(($B$1899&lt;&gt;2)+($I$1899&lt;&gt;2)+($P$1899&lt;&gt;2)+($W$1899&lt;&gt;2)+($AD$1899&lt;&gt;2))&gt;=0.5,1,0))</f>
        <v/>
      </c>
      <c r="AL1899" s="8">
        <f>IF(($C$1899&lt;&gt;2)+($J$1899&lt;&gt;2)+($Q$1899&lt;&gt;2)+($X$1899&lt;&gt;2)+($AE$1899&lt;&gt;2)=0,2,IF((($C$1899&lt;&gt;2)*$C$1899+($J$1899&lt;&gt;2)*$J$1899+($Q$1899&lt;&gt;2)*$Q$1899+($X$1899&lt;&gt;2)*$X$1899+($AE$1899&lt;&gt;2)*$AE$1899)/(($C$1899&lt;&gt;2)+($J$1899&lt;&gt;2)+($Q$1899&lt;&gt;2)+($X$1899&lt;&gt;2)+($AE$1899&lt;&gt;2))&gt;=0.5,1,0))</f>
        <v/>
      </c>
      <c r="AM1899" s="8">
        <f>IF(($D$1899&lt;&gt;2)+($K$1899&lt;&gt;2)+($R$1899&lt;&gt;2)+($Y$1899&lt;&gt;2)+($AF$1899&lt;&gt;2)=0,2,IF((($D$1899&lt;&gt;2)*$D$1899+($K$1899&lt;&gt;2)*$K$1899+($R$1899&lt;&gt;2)*$R$1899+($Y$1899&lt;&gt;2)*$Y$1899+($AF$1899&lt;&gt;2)*$AF$1899)/(($D$1899&lt;&gt;2)+($K$1899&lt;&gt;2)+($R$1899&lt;&gt;2)+($Y$1899&lt;&gt;2)+($AF$1899&lt;&gt;2))&gt;=0.5,1,0))</f>
        <v/>
      </c>
      <c r="AN1899" s="8">
        <f>IF(($E$1899&lt;&gt;2)+($L$1899&lt;&gt;2)+($S$1899&lt;&gt;2)+($Z$1899&lt;&gt;2)+($AG$1899&lt;&gt;2)=0,2,IF((($E$1899&lt;&gt;2)*$E$1899+($L$1899&lt;&gt;2)*$L$1899+($S$1899&lt;&gt;2)*$S$1899+($Z$1899&lt;&gt;2)*$Z$1899+($AG$1899&lt;&gt;2)*$AG$1899)/(($E$1899&lt;&gt;2)+($L$1899&lt;&gt;2)+($S$1899&lt;&gt;2)+($Z$1899&lt;&gt;2)+($AG$1899&lt;&gt;2))&gt;=0.5,1,0))</f>
        <v/>
      </c>
      <c r="AO1899" s="8">
        <f>IF(($F$1899&lt;&gt;2)+($M$1899&lt;&gt;2)+($T$1899&lt;&gt;2)+($AA$1899&lt;&gt;2)+($AH$1899&lt;&gt;2)=0,2,IF((($F$1899&lt;&gt;2)*$F$1899+($M$1899&lt;&gt;2)*$M$1899+($T$1899&lt;&gt;2)*$T$1899+($AA$1899&lt;&gt;2)*$AA$1899+($AH$1899&lt;&gt;2)*$AH$1899)/(($F$1899&lt;&gt;2)+($M$1899&lt;&gt;2)+($T$1899&lt;&gt;2)+($AA$1899&lt;&gt;2)+($AH$1899&lt;&gt;2))&gt;=0.5,1,0))</f>
        <v/>
      </c>
      <c r="AP1899" s="8">
        <f>IF(($G$1899&lt;&gt;2)+($N$1899&lt;&gt;2)+($U$1899&lt;&gt;2)+($AB$1899&lt;&gt;2)+($AI$1899&lt;&gt;2)=0,2,IF((($G$1899&lt;&gt;2)*$G$1899+($N$1899&lt;&gt;2)*$N$1899+($U$1899&lt;&gt;2)*$U$1899+($AB$1899&lt;&gt;2)*$AB$1899+($AI$1899&lt;&gt;2)*$AI$1899)/(($G$1899&lt;&gt;2)+($N$1899&lt;&gt;2)+($U$1899&lt;&gt;2)+($AB$1899&lt;&gt;2)+($AI$1899&lt;&gt;2))&gt;=0.5,1,0))</f>
        <v/>
      </c>
      <c r="AR1899" s="16">
        <f>'Ground truth'!$B$4</f>
        <v/>
      </c>
      <c r="AS1899" s="16">
        <f>'Ground truth'!$C$4</f>
        <v/>
      </c>
      <c r="AT1899" s="16">
        <f>'Ground truth'!$D$4</f>
        <v/>
      </c>
      <c r="AU1899" s="16">
        <f>'Ground truth'!$E$4</f>
        <v/>
      </c>
      <c r="AV1899" s="16">
        <f>'Ground truth'!$F$4</f>
        <v/>
      </c>
      <c r="AW1899" s="16">
        <f>'Ground truth'!$G$4</f>
        <v/>
      </c>
    </row>
    <row r="1900">
      <c r="A1900" s="3" t="inlineStr">
        <is>
          <t>Propulsion Subsystem</t>
        </is>
      </c>
      <c r="B1900" s="8" t="n">
        <v>1</v>
      </c>
      <c r="C1900" s="8" t="n">
        <v>1</v>
      </c>
      <c r="D1900" s="8" t="n">
        <v>1</v>
      </c>
      <c r="E1900" s="8" t="n">
        <v>0</v>
      </c>
      <c r="F1900" s="8" t="n">
        <v>1</v>
      </c>
      <c r="G1900" s="8" t="n">
        <v>0</v>
      </c>
      <c r="I1900" s="8" t="n">
        <v>1</v>
      </c>
      <c r="J1900" s="8" t="n">
        <v>1</v>
      </c>
      <c r="K1900" s="8" t="n">
        <v>1</v>
      </c>
      <c r="L1900" s="8" t="n">
        <v>0</v>
      </c>
      <c r="M1900" s="8" t="n">
        <v>1</v>
      </c>
      <c r="N1900" s="8" t="n">
        <v>0</v>
      </c>
      <c r="P1900" s="8" t="n">
        <v>1</v>
      </c>
      <c r="Q1900" s="8" t="n">
        <v>1</v>
      </c>
      <c r="R1900" s="8" t="n">
        <v>1</v>
      </c>
      <c r="S1900" s="8" t="n">
        <v>0</v>
      </c>
      <c r="T1900" s="8" t="n">
        <v>1</v>
      </c>
      <c r="U1900" s="8" t="n">
        <v>0</v>
      </c>
      <c r="W1900" s="8" t="n">
        <v>1</v>
      </c>
      <c r="X1900" s="8" t="n">
        <v>1</v>
      </c>
      <c r="Y1900" s="8" t="n">
        <v>1</v>
      </c>
      <c r="Z1900" s="8" t="n">
        <v>0</v>
      </c>
      <c r="AA1900" s="8" t="n">
        <v>1</v>
      </c>
      <c r="AB1900" s="8" t="n">
        <v>0</v>
      </c>
      <c r="AD1900" s="8" t="n">
        <v>1</v>
      </c>
      <c r="AE1900" s="8" t="n">
        <v>1</v>
      </c>
      <c r="AF1900" s="8" t="n">
        <v>1</v>
      </c>
      <c r="AG1900" s="8" t="n">
        <v>1</v>
      </c>
      <c r="AH1900" s="8" t="n">
        <v>0</v>
      </c>
      <c r="AI1900" s="8" t="n">
        <v>0</v>
      </c>
      <c r="AK1900" s="8">
        <f>IF(($B$1900&lt;&gt;2)+($I$1900&lt;&gt;2)+($P$1900&lt;&gt;2)+($W$1900&lt;&gt;2)+($AD$1900&lt;&gt;2)=0,2,IF((($B$1900&lt;&gt;2)*$B$1900+($I$1900&lt;&gt;2)*$I$1900+($P$1900&lt;&gt;2)*$P$1900+($W$1900&lt;&gt;2)*$W$1900+($AD$1900&lt;&gt;2)*$AD$1900)/(($B$1900&lt;&gt;2)+($I$1900&lt;&gt;2)+($P$1900&lt;&gt;2)+($W$1900&lt;&gt;2)+($AD$1900&lt;&gt;2))&gt;=0.5,1,0))</f>
        <v/>
      </c>
      <c r="AL1900" s="8">
        <f>IF(($C$1900&lt;&gt;2)+($J$1900&lt;&gt;2)+($Q$1900&lt;&gt;2)+($X$1900&lt;&gt;2)+($AE$1900&lt;&gt;2)=0,2,IF((($C$1900&lt;&gt;2)*$C$1900+($J$1900&lt;&gt;2)*$J$1900+($Q$1900&lt;&gt;2)*$Q$1900+($X$1900&lt;&gt;2)*$X$1900+($AE$1900&lt;&gt;2)*$AE$1900)/(($C$1900&lt;&gt;2)+($J$1900&lt;&gt;2)+($Q$1900&lt;&gt;2)+($X$1900&lt;&gt;2)+($AE$1900&lt;&gt;2))&gt;=0.5,1,0))</f>
        <v/>
      </c>
      <c r="AM1900" s="8">
        <f>IF(($D$1900&lt;&gt;2)+($K$1900&lt;&gt;2)+($R$1900&lt;&gt;2)+($Y$1900&lt;&gt;2)+($AF$1900&lt;&gt;2)=0,2,IF((($D$1900&lt;&gt;2)*$D$1900+($K$1900&lt;&gt;2)*$K$1900+($R$1900&lt;&gt;2)*$R$1900+($Y$1900&lt;&gt;2)*$Y$1900+($AF$1900&lt;&gt;2)*$AF$1900)/(($D$1900&lt;&gt;2)+($K$1900&lt;&gt;2)+($R$1900&lt;&gt;2)+($Y$1900&lt;&gt;2)+($AF$1900&lt;&gt;2))&gt;=0.5,1,0))</f>
        <v/>
      </c>
      <c r="AN1900" s="8">
        <f>IF(($E$1900&lt;&gt;2)+($L$1900&lt;&gt;2)+($S$1900&lt;&gt;2)+($Z$1900&lt;&gt;2)+($AG$1900&lt;&gt;2)=0,2,IF((($E$1900&lt;&gt;2)*$E$1900+($L$1900&lt;&gt;2)*$L$1900+($S$1900&lt;&gt;2)*$S$1900+($Z$1900&lt;&gt;2)*$Z$1900+($AG$1900&lt;&gt;2)*$AG$1900)/(($E$1900&lt;&gt;2)+($L$1900&lt;&gt;2)+($S$1900&lt;&gt;2)+($Z$1900&lt;&gt;2)+($AG$1900&lt;&gt;2))&gt;=0.5,1,0))</f>
        <v/>
      </c>
      <c r="AO1900" s="8">
        <f>IF(($F$1900&lt;&gt;2)+($M$1900&lt;&gt;2)+($T$1900&lt;&gt;2)+($AA$1900&lt;&gt;2)+($AH$1900&lt;&gt;2)=0,2,IF((($F$1900&lt;&gt;2)*$F$1900+($M$1900&lt;&gt;2)*$M$1900+($T$1900&lt;&gt;2)*$T$1900+($AA$1900&lt;&gt;2)*$AA$1900+($AH$1900&lt;&gt;2)*$AH$1900)/(($F$1900&lt;&gt;2)+($M$1900&lt;&gt;2)+($T$1900&lt;&gt;2)+($AA$1900&lt;&gt;2)+($AH$1900&lt;&gt;2))&gt;=0.5,1,0))</f>
        <v/>
      </c>
      <c r="AP1900" s="8">
        <f>IF(($G$1900&lt;&gt;2)+($N$1900&lt;&gt;2)+($U$1900&lt;&gt;2)+($AB$1900&lt;&gt;2)+($AI$1900&lt;&gt;2)=0,2,IF((($G$1900&lt;&gt;2)*$G$1900+($N$1900&lt;&gt;2)*$N$1900+($U$1900&lt;&gt;2)*$U$1900+($AB$1900&lt;&gt;2)*$AB$1900+($AI$1900&lt;&gt;2)*$AI$1900)/(($G$1900&lt;&gt;2)+($N$1900&lt;&gt;2)+($U$1900&lt;&gt;2)+($AB$1900&lt;&gt;2)+($AI$1900&lt;&gt;2))&gt;=0.5,1,0))</f>
        <v/>
      </c>
      <c r="AR1900" s="16">
        <f>'Ground truth'!$B$5</f>
        <v/>
      </c>
      <c r="AS1900" s="16">
        <f>'Ground truth'!$C$5</f>
        <v/>
      </c>
      <c r="AT1900" s="16">
        <f>'Ground truth'!$D$5</f>
        <v/>
      </c>
      <c r="AU1900" s="16">
        <f>'Ground truth'!$E$5</f>
        <v/>
      </c>
      <c r="AV1900" s="16">
        <f>'Ground truth'!$F$5</f>
        <v/>
      </c>
      <c r="AW1900" s="16">
        <f>'Ground truth'!$G$5</f>
        <v/>
      </c>
    </row>
    <row r="1901">
      <c r="A1901" s="3" t="inlineStr">
        <is>
          <t>Power Subsystem</t>
        </is>
      </c>
      <c r="B1901" s="8" t="n">
        <v>1</v>
      </c>
      <c r="C1901" s="8" t="n">
        <v>0</v>
      </c>
      <c r="D1901" s="8" t="n">
        <v>0</v>
      </c>
      <c r="E1901" s="8" t="n">
        <v>1</v>
      </c>
      <c r="F1901" s="8" t="n">
        <v>1</v>
      </c>
      <c r="G1901" s="8" t="n">
        <v>0</v>
      </c>
      <c r="I1901" s="8" t="n">
        <v>1</v>
      </c>
      <c r="J1901" s="8" t="n">
        <v>0</v>
      </c>
      <c r="K1901" s="8" t="n">
        <v>0</v>
      </c>
      <c r="L1901" s="8" t="n">
        <v>1</v>
      </c>
      <c r="M1901" s="8" t="n">
        <v>1</v>
      </c>
      <c r="N1901" s="8" t="n">
        <v>0</v>
      </c>
      <c r="P1901" s="8" t="n">
        <v>1</v>
      </c>
      <c r="Q1901" s="8" t="n">
        <v>0</v>
      </c>
      <c r="R1901" s="8" t="n">
        <v>0</v>
      </c>
      <c r="S1901" s="8" t="n">
        <v>1</v>
      </c>
      <c r="T1901" s="8" t="n">
        <v>1</v>
      </c>
      <c r="U1901" s="8" t="n">
        <v>0</v>
      </c>
      <c r="W1901" s="8" t="n">
        <v>1</v>
      </c>
      <c r="X1901" s="8" t="n">
        <v>0</v>
      </c>
      <c r="Y1901" s="8" t="n">
        <v>0</v>
      </c>
      <c r="Z1901" s="8" t="n">
        <v>1</v>
      </c>
      <c r="AA1901" s="8" t="n">
        <v>1</v>
      </c>
      <c r="AB1901" s="8" t="n">
        <v>0</v>
      </c>
      <c r="AD1901" s="8" t="n">
        <v>1</v>
      </c>
      <c r="AE1901" s="8" t="n">
        <v>1</v>
      </c>
      <c r="AF1901" s="8" t="n">
        <v>1</v>
      </c>
      <c r="AG1901" s="8" t="n">
        <v>1</v>
      </c>
      <c r="AH1901" s="8" t="n">
        <v>0</v>
      </c>
      <c r="AI1901" s="8" t="n">
        <v>0</v>
      </c>
      <c r="AK1901" s="8">
        <f>IF(($B$1901&lt;&gt;2)+($I$1901&lt;&gt;2)+($P$1901&lt;&gt;2)+($W$1901&lt;&gt;2)+($AD$1901&lt;&gt;2)=0,2,IF((($B$1901&lt;&gt;2)*$B$1901+($I$1901&lt;&gt;2)*$I$1901+($P$1901&lt;&gt;2)*$P$1901+($W$1901&lt;&gt;2)*$W$1901+($AD$1901&lt;&gt;2)*$AD$1901)/(($B$1901&lt;&gt;2)+($I$1901&lt;&gt;2)+($P$1901&lt;&gt;2)+($W$1901&lt;&gt;2)+($AD$1901&lt;&gt;2))&gt;=0.5,1,0))</f>
        <v/>
      </c>
      <c r="AL1901" s="8">
        <f>IF(($C$1901&lt;&gt;2)+($J$1901&lt;&gt;2)+($Q$1901&lt;&gt;2)+($X$1901&lt;&gt;2)+($AE$1901&lt;&gt;2)=0,2,IF((($C$1901&lt;&gt;2)*$C$1901+($J$1901&lt;&gt;2)*$J$1901+($Q$1901&lt;&gt;2)*$Q$1901+($X$1901&lt;&gt;2)*$X$1901+($AE$1901&lt;&gt;2)*$AE$1901)/(($C$1901&lt;&gt;2)+($J$1901&lt;&gt;2)+($Q$1901&lt;&gt;2)+($X$1901&lt;&gt;2)+($AE$1901&lt;&gt;2))&gt;=0.5,1,0))</f>
        <v/>
      </c>
      <c r="AM1901" s="8">
        <f>IF(($D$1901&lt;&gt;2)+($K$1901&lt;&gt;2)+($R$1901&lt;&gt;2)+($Y$1901&lt;&gt;2)+($AF$1901&lt;&gt;2)=0,2,IF((($D$1901&lt;&gt;2)*$D$1901+($K$1901&lt;&gt;2)*$K$1901+($R$1901&lt;&gt;2)*$R$1901+($Y$1901&lt;&gt;2)*$Y$1901+($AF$1901&lt;&gt;2)*$AF$1901)/(($D$1901&lt;&gt;2)+($K$1901&lt;&gt;2)+($R$1901&lt;&gt;2)+($Y$1901&lt;&gt;2)+($AF$1901&lt;&gt;2))&gt;=0.5,1,0))</f>
        <v/>
      </c>
      <c r="AN1901" s="8">
        <f>IF(($E$1901&lt;&gt;2)+($L$1901&lt;&gt;2)+($S$1901&lt;&gt;2)+($Z$1901&lt;&gt;2)+($AG$1901&lt;&gt;2)=0,2,IF((($E$1901&lt;&gt;2)*$E$1901+($L$1901&lt;&gt;2)*$L$1901+($S$1901&lt;&gt;2)*$S$1901+($Z$1901&lt;&gt;2)*$Z$1901+($AG$1901&lt;&gt;2)*$AG$1901)/(($E$1901&lt;&gt;2)+($L$1901&lt;&gt;2)+($S$1901&lt;&gt;2)+($Z$1901&lt;&gt;2)+($AG$1901&lt;&gt;2))&gt;=0.5,1,0))</f>
        <v/>
      </c>
      <c r="AO1901" s="8">
        <f>IF(($F$1901&lt;&gt;2)+($M$1901&lt;&gt;2)+($T$1901&lt;&gt;2)+($AA$1901&lt;&gt;2)+($AH$1901&lt;&gt;2)=0,2,IF((($F$1901&lt;&gt;2)*$F$1901+($M$1901&lt;&gt;2)*$M$1901+($T$1901&lt;&gt;2)*$T$1901+($AA$1901&lt;&gt;2)*$AA$1901+($AH$1901&lt;&gt;2)*$AH$1901)/(($F$1901&lt;&gt;2)+($M$1901&lt;&gt;2)+($T$1901&lt;&gt;2)+($AA$1901&lt;&gt;2)+($AH$1901&lt;&gt;2))&gt;=0.5,1,0))</f>
        <v/>
      </c>
      <c r="AP1901" s="8">
        <f>IF(($G$1901&lt;&gt;2)+($N$1901&lt;&gt;2)+($U$1901&lt;&gt;2)+($AB$1901&lt;&gt;2)+($AI$1901&lt;&gt;2)=0,2,IF((($G$1901&lt;&gt;2)*$G$1901+($N$1901&lt;&gt;2)*$N$1901+($U$1901&lt;&gt;2)*$U$1901+($AB$1901&lt;&gt;2)*$AB$1901+($AI$1901&lt;&gt;2)*$AI$1901)/(($G$1901&lt;&gt;2)+($N$1901&lt;&gt;2)+($U$1901&lt;&gt;2)+($AB$1901&lt;&gt;2)+($AI$1901&lt;&gt;2))&gt;=0.5,1,0))</f>
        <v/>
      </c>
      <c r="AR1901" s="16">
        <f>'Ground truth'!$B$6</f>
        <v/>
      </c>
      <c r="AS1901" s="16">
        <f>'Ground truth'!$C$6</f>
        <v/>
      </c>
      <c r="AT1901" s="16">
        <f>'Ground truth'!$D$6</f>
        <v/>
      </c>
      <c r="AU1901" s="16">
        <f>'Ground truth'!$E$6</f>
        <v/>
      </c>
      <c r="AV1901" s="16">
        <f>'Ground truth'!$F$6</f>
        <v/>
      </c>
      <c r="AW1901" s="16">
        <f>'Ground truth'!$G$6</f>
        <v/>
      </c>
    </row>
    <row r="1902">
      <c r="A1902" s="3" t="inlineStr">
        <is>
          <t>Reaction Wheel</t>
        </is>
      </c>
      <c r="B1902" s="8" t="n">
        <v>1</v>
      </c>
      <c r="C1902" s="8" t="n">
        <v>1</v>
      </c>
      <c r="D1902" s="8" t="n">
        <v>1</v>
      </c>
      <c r="E1902" s="8" t="n">
        <v>1</v>
      </c>
      <c r="F1902" s="8" t="n">
        <v>1</v>
      </c>
      <c r="G1902" s="8" t="n">
        <v>1</v>
      </c>
      <c r="I1902" s="8" t="n">
        <v>1</v>
      </c>
      <c r="J1902" s="8" t="n">
        <v>1</v>
      </c>
      <c r="K1902" s="8" t="n">
        <v>1</v>
      </c>
      <c r="L1902" s="8" t="n">
        <v>1</v>
      </c>
      <c r="M1902" s="8" t="n">
        <v>1</v>
      </c>
      <c r="N1902" s="8" t="n">
        <v>1</v>
      </c>
      <c r="P1902" s="8" t="n">
        <v>1</v>
      </c>
      <c r="Q1902" s="8" t="n">
        <v>1</v>
      </c>
      <c r="R1902" s="8" t="n">
        <v>1</v>
      </c>
      <c r="S1902" s="8" t="n">
        <v>1</v>
      </c>
      <c r="T1902" s="8" t="n">
        <v>1</v>
      </c>
      <c r="U1902" s="8" t="n">
        <v>1</v>
      </c>
      <c r="W1902" s="8" t="n">
        <v>1</v>
      </c>
      <c r="X1902" s="8" t="n">
        <v>1</v>
      </c>
      <c r="Y1902" s="8" t="n">
        <v>1</v>
      </c>
      <c r="Z1902" s="8" t="n">
        <v>1</v>
      </c>
      <c r="AA1902" s="8" t="n">
        <v>1</v>
      </c>
      <c r="AB1902" s="8" t="n">
        <v>1</v>
      </c>
      <c r="AD1902" s="8" t="n">
        <v>1</v>
      </c>
      <c r="AE1902" s="8" t="n">
        <v>0</v>
      </c>
      <c r="AF1902" s="8" t="n">
        <v>0</v>
      </c>
      <c r="AG1902" s="8" t="n">
        <v>0</v>
      </c>
      <c r="AH1902" s="8" t="n">
        <v>1</v>
      </c>
      <c r="AI1902" s="8" t="n">
        <v>1</v>
      </c>
      <c r="AK1902" s="8">
        <f>IF(($B$1902&lt;&gt;2)+($I$1902&lt;&gt;2)+($P$1902&lt;&gt;2)+($W$1902&lt;&gt;2)+($AD$1902&lt;&gt;2)=0,2,IF((($B$1902&lt;&gt;2)*$B$1902+($I$1902&lt;&gt;2)*$I$1902+($P$1902&lt;&gt;2)*$P$1902+($W$1902&lt;&gt;2)*$W$1902+($AD$1902&lt;&gt;2)*$AD$1902)/(($B$1902&lt;&gt;2)+($I$1902&lt;&gt;2)+($P$1902&lt;&gt;2)+($W$1902&lt;&gt;2)+($AD$1902&lt;&gt;2))&gt;=0.5,1,0))</f>
        <v/>
      </c>
      <c r="AL1902" s="8">
        <f>IF(($C$1902&lt;&gt;2)+($J$1902&lt;&gt;2)+($Q$1902&lt;&gt;2)+($X$1902&lt;&gt;2)+($AE$1902&lt;&gt;2)=0,2,IF((($C$1902&lt;&gt;2)*$C$1902+($J$1902&lt;&gt;2)*$J$1902+($Q$1902&lt;&gt;2)*$Q$1902+($X$1902&lt;&gt;2)*$X$1902+($AE$1902&lt;&gt;2)*$AE$1902)/(($C$1902&lt;&gt;2)+($J$1902&lt;&gt;2)+($Q$1902&lt;&gt;2)+($X$1902&lt;&gt;2)+($AE$1902&lt;&gt;2))&gt;=0.5,1,0))</f>
        <v/>
      </c>
      <c r="AM1902" s="8">
        <f>IF(($D$1902&lt;&gt;2)+($K$1902&lt;&gt;2)+($R$1902&lt;&gt;2)+($Y$1902&lt;&gt;2)+($AF$1902&lt;&gt;2)=0,2,IF((($D$1902&lt;&gt;2)*$D$1902+($K$1902&lt;&gt;2)*$K$1902+($R$1902&lt;&gt;2)*$R$1902+($Y$1902&lt;&gt;2)*$Y$1902+($AF$1902&lt;&gt;2)*$AF$1902)/(($D$1902&lt;&gt;2)+($K$1902&lt;&gt;2)+($R$1902&lt;&gt;2)+($Y$1902&lt;&gt;2)+($AF$1902&lt;&gt;2))&gt;=0.5,1,0))</f>
        <v/>
      </c>
      <c r="AN1902" s="8">
        <f>IF(($E$1902&lt;&gt;2)+($L$1902&lt;&gt;2)+($S$1902&lt;&gt;2)+($Z$1902&lt;&gt;2)+($AG$1902&lt;&gt;2)=0,2,IF((($E$1902&lt;&gt;2)*$E$1902+($L$1902&lt;&gt;2)*$L$1902+($S$1902&lt;&gt;2)*$S$1902+($Z$1902&lt;&gt;2)*$Z$1902+($AG$1902&lt;&gt;2)*$AG$1902)/(($E$1902&lt;&gt;2)+($L$1902&lt;&gt;2)+($S$1902&lt;&gt;2)+($Z$1902&lt;&gt;2)+($AG$1902&lt;&gt;2))&gt;=0.5,1,0))</f>
        <v/>
      </c>
      <c r="AO1902" s="8">
        <f>IF(($F$1902&lt;&gt;2)+($M$1902&lt;&gt;2)+($T$1902&lt;&gt;2)+($AA$1902&lt;&gt;2)+($AH$1902&lt;&gt;2)=0,2,IF((($F$1902&lt;&gt;2)*$F$1902+($M$1902&lt;&gt;2)*$M$1902+($T$1902&lt;&gt;2)*$T$1902+($AA$1902&lt;&gt;2)*$AA$1902+($AH$1902&lt;&gt;2)*$AH$1902)/(($F$1902&lt;&gt;2)+($M$1902&lt;&gt;2)+($T$1902&lt;&gt;2)+($AA$1902&lt;&gt;2)+($AH$1902&lt;&gt;2))&gt;=0.5,1,0))</f>
        <v/>
      </c>
      <c r="AP1902" s="8">
        <f>IF(($G$1902&lt;&gt;2)+($N$1902&lt;&gt;2)+($U$1902&lt;&gt;2)+($AB$1902&lt;&gt;2)+($AI$1902&lt;&gt;2)=0,2,IF((($G$1902&lt;&gt;2)*$G$1902+($N$1902&lt;&gt;2)*$N$1902+($U$1902&lt;&gt;2)*$U$1902+($AB$1902&lt;&gt;2)*$AB$1902+($AI$1902&lt;&gt;2)*$AI$1902)/(($G$1902&lt;&gt;2)+($N$1902&lt;&gt;2)+($U$1902&lt;&gt;2)+($AB$1902&lt;&gt;2)+($AI$1902&lt;&gt;2))&gt;=0.5,1,0))</f>
        <v/>
      </c>
      <c r="AR1902" s="16">
        <f>'Ground truth'!$B$7</f>
        <v/>
      </c>
      <c r="AS1902" s="16">
        <f>'Ground truth'!$C$7</f>
        <v/>
      </c>
      <c r="AT1902" s="16">
        <f>'Ground truth'!$D$7</f>
        <v/>
      </c>
      <c r="AU1902" s="16">
        <f>'Ground truth'!$E$7</f>
        <v/>
      </c>
      <c r="AV1902" s="16">
        <f>'Ground truth'!$F$7</f>
        <v/>
      </c>
      <c r="AW1902" s="16">
        <f>'Ground truth'!$G$7</f>
        <v/>
      </c>
    </row>
    <row r="1903">
      <c r="A1903" s="3" t="inlineStr">
        <is>
          <t>GNC Software</t>
        </is>
      </c>
      <c r="B1903" s="8" t="n">
        <v>1</v>
      </c>
      <c r="C1903" s="8" t="n">
        <v>1</v>
      </c>
      <c r="D1903" s="8" t="n">
        <v>0</v>
      </c>
      <c r="E1903" s="8" t="n">
        <v>0</v>
      </c>
      <c r="F1903" s="8" t="n">
        <v>1</v>
      </c>
      <c r="G1903" s="8" t="n">
        <v>1</v>
      </c>
      <c r="I1903" s="8" t="n">
        <v>1</v>
      </c>
      <c r="J1903" s="8" t="n">
        <v>1</v>
      </c>
      <c r="K1903" s="8" t="n">
        <v>0</v>
      </c>
      <c r="L1903" s="8" t="n">
        <v>0</v>
      </c>
      <c r="M1903" s="8" t="n">
        <v>1</v>
      </c>
      <c r="N1903" s="8" t="n">
        <v>1</v>
      </c>
      <c r="P1903" s="8" t="n">
        <v>1</v>
      </c>
      <c r="Q1903" s="8" t="n">
        <v>1</v>
      </c>
      <c r="R1903" s="8" t="n">
        <v>0</v>
      </c>
      <c r="S1903" s="8" t="n">
        <v>0</v>
      </c>
      <c r="T1903" s="8" t="n">
        <v>1</v>
      </c>
      <c r="U1903" s="8" t="n">
        <v>1</v>
      </c>
      <c r="W1903" s="8" t="n">
        <v>1</v>
      </c>
      <c r="X1903" s="8" t="n">
        <v>1</v>
      </c>
      <c r="Y1903" s="8" t="n">
        <v>0</v>
      </c>
      <c r="Z1903" s="8" t="n">
        <v>0</v>
      </c>
      <c r="AA1903" s="8" t="n">
        <v>1</v>
      </c>
      <c r="AB1903" s="8" t="n">
        <v>1</v>
      </c>
      <c r="AD1903" s="8" t="n">
        <v>1</v>
      </c>
      <c r="AE1903" s="8" t="n">
        <v>1</v>
      </c>
      <c r="AF1903" s="8" t="n">
        <v>0</v>
      </c>
      <c r="AG1903" s="8" t="n">
        <v>0</v>
      </c>
      <c r="AH1903" s="8" t="n">
        <v>1</v>
      </c>
      <c r="AI1903" s="8" t="n">
        <v>1</v>
      </c>
      <c r="AK1903" s="8">
        <f>IF(($B$1903&lt;&gt;2)+($I$1903&lt;&gt;2)+($P$1903&lt;&gt;2)+($W$1903&lt;&gt;2)+($AD$1903&lt;&gt;2)=0,2,IF((($B$1903&lt;&gt;2)*$B$1903+($I$1903&lt;&gt;2)*$I$1903+($P$1903&lt;&gt;2)*$P$1903+($W$1903&lt;&gt;2)*$W$1903+($AD$1903&lt;&gt;2)*$AD$1903)/(($B$1903&lt;&gt;2)+($I$1903&lt;&gt;2)+($P$1903&lt;&gt;2)+($W$1903&lt;&gt;2)+($AD$1903&lt;&gt;2))&gt;=0.5,1,0))</f>
        <v/>
      </c>
      <c r="AL1903" s="8">
        <f>IF(($C$1903&lt;&gt;2)+($J$1903&lt;&gt;2)+($Q$1903&lt;&gt;2)+($X$1903&lt;&gt;2)+($AE$1903&lt;&gt;2)=0,2,IF((($C$1903&lt;&gt;2)*$C$1903+($J$1903&lt;&gt;2)*$J$1903+($Q$1903&lt;&gt;2)*$Q$1903+($X$1903&lt;&gt;2)*$X$1903+($AE$1903&lt;&gt;2)*$AE$1903)/(($C$1903&lt;&gt;2)+($J$1903&lt;&gt;2)+($Q$1903&lt;&gt;2)+($X$1903&lt;&gt;2)+($AE$1903&lt;&gt;2))&gt;=0.5,1,0))</f>
        <v/>
      </c>
      <c r="AM1903" s="8">
        <f>IF(($D$1903&lt;&gt;2)+($K$1903&lt;&gt;2)+($R$1903&lt;&gt;2)+($Y$1903&lt;&gt;2)+($AF$1903&lt;&gt;2)=0,2,IF((($D$1903&lt;&gt;2)*$D$1903+($K$1903&lt;&gt;2)*$K$1903+($R$1903&lt;&gt;2)*$R$1903+($Y$1903&lt;&gt;2)*$Y$1903+($AF$1903&lt;&gt;2)*$AF$1903)/(($D$1903&lt;&gt;2)+($K$1903&lt;&gt;2)+($R$1903&lt;&gt;2)+($Y$1903&lt;&gt;2)+($AF$1903&lt;&gt;2))&gt;=0.5,1,0))</f>
        <v/>
      </c>
      <c r="AN1903" s="8">
        <f>IF(($E$1903&lt;&gt;2)+($L$1903&lt;&gt;2)+($S$1903&lt;&gt;2)+($Z$1903&lt;&gt;2)+($AG$1903&lt;&gt;2)=0,2,IF((($E$1903&lt;&gt;2)*$E$1903+($L$1903&lt;&gt;2)*$L$1903+($S$1903&lt;&gt;2)*$S$1903+($Z$1903&lt;&gt;2)*$Z$1903+($AG$1903&lt;&gt;2)*$AG$1903)/(($E$1903&lt;&gt;2)+($L$1903&lt;&gt;2)+($S$1903&lt;&gt;2)+($Z$1903&lt;&gt;2)+($AG$1903&lt;&gt;2))&gt;=0.5,1,0))</f>
        <v/>
      </c>
      <c r="AO1903" s="8">
        <f>IF(($F$1903&lt;&gt;2)+($M$1903&lt;&gt;2)+($T$1903&lt;&gt;2)+($AA$1903&lt;&gt;2)+($AH$1903&lt;&gt;2)=0,2,IF((($F$1903&lt;&gt;2)*$F$1903+($M$1903&lt;&gt;2)*$M$1903+($T$1903&lt;&gt;2)*$T$1903+($AA$1903&lt;&gt;2)*$AA$1903+($AH$1903&lt;&gt;2)*$AH$1903)/(($F$1903&lt;&gt;2)+($M$1903&lt;&gt;2)+($T$1903&lt;&gt;2)+($AA$1903&lt;&gt;2)+($AH$1903&lt;&gt;2))&gt;=0.5,1,0))</f>
        <v/>
      </c>
      <c r="AP1903" s="8">
        <f>IF(($G$1903&lt;&gt;2)+($N$1903&lt;&gt;2)+($U$1903&lt;&gt;2)+($AB$1903&lt;&gt;2)+($AI$1903&lt;&gt;2)=0,2,IF((($G$1903&lt;&gt;2)*$G$1903+($N$1903&lt;&gt;2)*$N$1903+($U$1903&lt;&gt;2)*$U$1903+($AB$1903&lt;&gt;2)*$AB$1903+($AI$1903&lt;&gt;2)*$AI$1903)/(($G$1903&lt;&gt;2)+($N$1903&lt;&gt;2)+($U$1903&lt;&gt;2)+($AB$1903&lt;&gt;2)+($AI$1903&lt;&gt;2))&gt;=0.5,1,0))</f>
        <v/>
      </c>
      <c r="AR1903" s="16">
        <f>'Ground truth'!$B$8</f>
        <v/>
      </c>
      <c r="AS1903" s="16">
        <f>'Ground truth'!$C$8</f>
        <v/>
      </c>
      <c r="AT1903" s="16">
        <f>'Ground truth'!$D$8</f>
        <v/>
      </c>
      <c r="AU1903" s="16">
        <f>'Ground truth'!$E$8</f>
        <v/>
      </c>
      <c r="AV1903" s="16">
        <f>'Ground truth'!$F$8</f>
        <v/>
      </c>
      <c r="AW1903" s="16">
        <f>'Ground truth'!$G$8</f>
        <v/>
      </c>
    </row>
    <row r="1905">
      <c r="A1905" s="17" t="inlineStr">
        <is>
          <t>metrics — confident-only (unsure excluded from denominators)</t>
        </is>
      </c>
      <c r="B1905" s="10" t="inlineStr">
        <is>
          <t>run 1</t>
        </is>
      </c>
      <c r="C1905" s="10" t="inlineStr">
        <is>
          <t>run 2</t>
        </is>
      </c>
      <c r="D1905" s="10" t="inlineStr">
        <is>
          <t>run 3</t>
        </is>
      </c>
      <c r="E1905" s="10" t="inlineStr">
        <is>
          <t>run 4</t>
        </is>
      </c>
      <c r="F1905" s="10" t="inlineStr">
        <is>
          <t>run 5</t>
        </is>
      </c>
      <c r="G1905" s="10" t="inlineStr">
        <is>
          <t>avg-matrix</t>
        </is>
      </c>
      <c r="H1905" s="10" t="inlineStr">
        <is>
          <t>mean</t>
        </is>
      </c>
      <c r="I1905" s="10" t="inlineStr">
        <is>
          <t>std (pop.)</t>
        </is>
      </c>
      <c r="J1905" s="17" t="inlineStr">
        <is>
          <t>notes</t>
        </is>
      </c>
    </row>
    <row r="1906">
      <c r="A1906" s="7" t="inlineStr">
        <is>
          <t>TP</t>
        </is>
      </c>
      <c r="B1906" s="7">
        <f>SUMPRODUCT(($B$1898:$G$1903=1)*('Ground truth'!$B$3:$G$8=1))</f>
        <v/>
      </c>
      <c r="C1906" s="7">
        <f>SUMPRODUCT(($I$1898:$N$1903=1)*('Ground truth'!$B$3:$G$8=1))</f>
        <v/>
      </c>
      <c r="D1906" s="7">
        <f>SUMPRODUCT(($P$1898:$U$1903=1)*('Ground truth'!$B$3:$G$8=1))</f>
        <v/>
      </c>
      <c r="E1906" s="7">
        <f>SUMPRODUCT(($W$1898:$AB$1903=1)*('Ground truth'!$B$3:$G$8=1))</f>
        <v/>
      </c>
      <c r="F1906" s="7">
        <f>SUMPRODUCT(($AD$1898:$AI$1903=1)*('Ground truth'!$B$3:$G$8=1))</f>
        <v/>
      </c>
      <c r="G1906" s="7">
        <f>SUMPRODUCT(($AK$1898:$AP$1903=1)*('Ground truth'!$B$3:$G$8=1))</f>
        <v/>
      </c>
      <c r="H1906" s="12">
        <f>AVERAGE($B$1906:$F$1906)</f>
        <v/>
      </c>
      <c r="I1906" s="12">
        <f>STDEV.P($B$1906:$F$1906)</f>
        <v/>
      </c>
    </row>
    <row r="1907">
      <c r="A1907" s="7" t="inlineStr">
        <is>
          <t>TN</t>
        </is>
      </c>
      <c r="B1907" s="7">
        <f>SUMPRODUCT(($B$1898:$G$1903=0)*('Ground truth'!$B$3:$G$8=0))</f>
        <v/>
      </c>
      <c r="C1907" s="7">
        <f>SUMPRODUCT(($I$1898:$N$1903=0)*('Ground truth'!$B$3:$G$8=0))</f>
        <v/>
      </c>
      <c r="D1907" s="7">
        <f>SUMPRODUCT(($P$1898:$U$1903=0)*('Ground truth'!$B$3:$G$8=0))</f>
        <v/>
      </c>
      <c r="E1907" s="7">
        <f>SUMPRODUCT(($W$1898:$AB$1903=0)*('Ground truth'!$B$3:$G$8=0))</f>
        <v/>
      </c>
      <c r="F1907" s="7">
        <f>SUMPRODUCT(($AD$1898:$AI$1903=0)*('Ground truth'!$B$3:$G$8=0))</f>
        <v/>
      </c>
      <c r="G1907" s="7">
        <f>SUMPRODUCT(($AK$1898:$AP$1903=0)*('Ground truth'!$B$3:$G$8=0))</f>
        <v/>
      </c>
      <c r="H1907" s="12">
        <f>AVERAGE($B$1907:$F$1907)</f>
        <v/>
      </c>
      <c r="I1907" s="12">
        <f>STDEV.P($B$1907:$F$1907)</f>
        <v/>
      </c>
    </row>
    <row r="1908">
      <c r="A1908" s="7" t="inlineStr">
        <is>
          <t>FP</t>
        </is>
      </c>
      <c r="B1908" s="7">
        <f>SUMPRODUCT(($B$1898:$G$1903=1)*('Ground truth'!$B$3:$G$8=0))</f>
        <v/>
      </c>
      <c r="C1908" s="7">
        <f>SUMPRODUCT(($I$1898:$N$1903=1)*('Ground truth'!$B$3:$G$8=0))</f>
        <v/>
      </c>
      <c r="D1908" s="7">
        <f>SUMPRODUCT(($P$1898:$U$1903=1)*('Ground truth'!$B$3:$G$8=0))</f>
        <v/>
      </c>
      <c r="E1908" s="7">
        <f>SUMPRODUCT(($W$1898:$AB$1903=1)*('Ground truth'!$B$3:$G$8=0))</f>
        <v/>
      </c>
      <c r="F1908" s="7">
        <f>SUMPRODUCT(($AD$1898:$AI$1903=1)*('Ground truth'!$B$3:$G$8=0))</f>
        <v/>
      </c>
      <c r="G1908" s="7">
        <f>SUMPRODUCT(($AK$1898:$AP$1903=1)*('Ground truth'!$B$3:$G$8=0))</f>
        <v/>
      </c>
      <c r="H1908" s="12">
        <f>AVERAGE($B$1908:$F$1908)</f>
        <v/>
      </c>
      <c r="I1908" s="12">
        <f>STDEV.P($B$1908:$F$1908)</f>
        <v/>
      </c>
    </row>
    <row r="1909">
      <c r="A1909" s="7" t="inlineStr">
        <is>
          <t>FN</t>
        </is>
      </c>
      <c r="B1909" s="7">
        <f>SUMPRODUCT(($B$1898:$G$1903=0)*('Ground truth'!$B$3:$G$8=1))</f>
        <v/>
      </c>
      <c r="C1909" s="7">
        <f>SUMPRODUCT(($I$1898:$N$1903=0)*('Ground truth'!$B$3:$G$8=1))</f>
        <v/>
      </c>
      <c r="D1909" s="7">
        <f>SUMPRODUCT(($P$1898:$U$1903=0)*('Ground truth'!$B$3:$G$8=1))</f>
        <v/>
      </c>
      <c r="E1909" s="7">
        <f>SUMPRODUCT(($W$1898:$AB$1903=0)*('Ground truth'!$B$3:$G$8=1))</f>
        <v/>
      </c>
      <c r="F1909" s="7">
        <f>SUMPRODUCT(($AD$1898:$AI$1903=0)*('Ground truth'!$B$3:$G$8=1))</f>
        <v/>
      </c>
      <c r="G1909" s="7">
        <f>SUMPRODUCT(($AK$1898:$AP$1903=0)*('Ground truth'!$B$3:$G$8=1))</f>
        <v/>
      </c>
      <c r="H1909" s="12">
        <f>AVERAGE($B$1909:$F$1909)</f>
        <v/>
      </c>
      <c r="I1909" s="12">
        <f>STDEV.P($B$1909:$F$1909)</f>
        <v/>
      </c>
    </row>
    <row r="1910">
      <c r="A1910" s="4" t="inlineStr">
        <is>
          <t>Precision</t>
        </is>
      </c>
      <c r="B1910" s="12">
        <f>IFERROR($B$1906/($B$1906+$B$1908),0)</f>
        <v/>
      </c>
      <c r="C1910" s="12">
        <f>IFERROR($C$1906/($C$1906+$C$1908),0)</f>
        <v/>
      </c>
      <c r="D1910" s="12">
        <f>IFERROR($D$1906/($D$1906+$D$1908),0)</f>
        <v/>
      </c>
      <c r="E1910" s="12">
        <f>IFERROR($E$1906/($E$1906+$E$1908),0)</f>
        <v/>
      </c>
      <c r="F1910" s="12">
        <f>IFERROR($F$1906/($F$1906+$F$1908),0)</f>
        <v/>
      </c>
      <c r="G1910" s="12">
        <f>IFERROR($G$1906/($G$1906+$G$1908),0)</f>
        <v/>
      </c>
      <c r="H1910" s="18">
        <f>AVERAGE($B$1910:$F$1910)</f>
        <v/>
      </c>
      <c r="I1910" s="18">
        <f>STDEV.P($B$1910:$F$1910)</f>
        <v/>
      </c>
    </row>
    <row r="1911">
      <c r="A1911" s="4" t="inlineStr">
        <is>
          <t>Recall</t>
        </is>
      </c>
      <c r="B1911" s="12">
        <f>IFERROR($B$1906/($B$1906+$B$1909),0)</f>
        <v/>
      </c>
      <c r="C1911" s="12">
        <f>IFERROR($C$1906/($C$1906+$C$1909),0)</f>
        <v/>
      </c>
      <c r="D1911" s="12">
        <f>IFERROR($D$1906/($D$1906+$D$1909),0)</f>
        <v/>
      </c>
      <c r="E1911" s="12">
        <f>IFERROR($E$1906/($E$1906+$E$1909),0)</f>
        <v/>
      </c>
      <c r="F1911" s="12">
        <f>IFERROR($F$1906/($F$1906+$F$1909),0)</f>
        <v/>
      </c>
      <c r="G1911" s="12">
        <f>IFERROR($G$1906/($G$1906+$G$1909),0)</f>
        <v/>
      </c>
      <c r="H1911" s="18">
        <f>AVERAGE($B$1911:$F$1911)</f>
        <v/>
      </c>
      <c r="I1911" s="18">
        <f>STDEV.P($B$1911:$F$1911)</f>
        <v/>
      </c>
    </row>
    <row r="1912">
      <c r="A1912" s="4" t="inlineStr">
        <is>
          <t>F1</t>
        </is>
      </c>
      <c r="B1912" s="12">
        <f>IFERROR(2*$B$1910*$B$1911/($B$1910+$B$1911),0)</f>
        <v/>
      </c>
      <c r="C1912" s="12">
        <f>IFERROR(2*$C$1910*$C$1911/($C$1910+$C$1911),0)</f>
        <v/>
      </c>
      <c r="D1912" s="12">
        <f>IFERROR(2*$D$1910*$D$1911/($D$1910+$D$1911),0)</f>
        <v/>
      </c>
      <c r="E1912" s="12">
        <f>IFERROR(2*$E$1910*$E$1911/($E$1910+$E$1911),0)</f>
        <v/>
      </c>
      <c r="F1912" s="12">
        <f>IFERROR(2*$F$1910*$F$1911/($F$1910+$F$1911),0)</f>
        <v/>
      </c>
      <c r="G1912" s="12">
        <f>IFERROR(2*$G$1910*$G$1911/($G$1910+$G$1911),0)</f>
        <v/>
      </c>
      <c r="H1912" s="18">
        <f>AVERAGE($B$1912:$F$1912)</f>
        <v/>
      </c>
      <c r="I1912" s="18">
        <f>STDEV.P($B$1912:$F$1912)</f>
        <v/>
      </c>
    </row>
    <row r="1913">
      <c r="A1913" s="4" t="inlineStr">
        <is>
          <t>Accuracy</t>
        </is>
      </c>
      <c r="B1913" s="12">
        <f>IFERROR(($B$1906+$B$1907)/($B$1906+$B$1907+$B$1908+$B$1909),0)</f>
        <v/>
      </c>
      <c r="C1913" s="12">
        <f>IFERROR(($C$1906+$C$1907)/($C$1906+$C$1907+$C$1908+$C$1909),0)</f>
        <v/>
      </c>
      <c r="D1913" s="12">
        <f>IFERROR(($D$1906+$D$1907)/($D$1906+$D$1907+$D$1908+$D$1909),0)</f>
        <v/>
      </c>
      <c r="E1913" s="12">
        <f>IFERROR(($E$1906+$E$1907)/($E$1906+$E$1907+$E$1908+$E$1909),0)</f>
        <v/>
      </c>
      <c r="F1913" s="12">
        <f>IFERROR(($F$1906+$F$1907)/($F$1906+$F$1907+$F$1908+$F$1909),0)</f>
        <v/>
      </c>
      <c r="G1913" s="12">
        <f>IFERROR(($G$1906+$G$1907)/($G$1906+$G$1907+$G$1908+$G$1909),0)</f>
        <v/>
      </c>
      <c r="H1913" s="18">
        <f>AVERAGE($B$1913:$F$1913)</f>
        <v/>
      </c>
      <c r="I1913" s="18">
        <f>STDEV.P($B$1913:$F$1913)</f>
        <v/>
      </c>
    </row>
    <row r="1914">
      <c r="A1914" s="4" t="inlineStr">
        <is>
          <t>Edit distance</t>
        </is>
      </c>
      <c r="B1914" s="12">
        <f>SUMPRODUCT(ABS('Ground truth'!$B$3:$G$8-$B$1898:$G$1903))</f>
        <v/>
      </c>
      <c r="C1914" s="12">
        <f>SUMPRODUCT(ABS('Ground truth'!$B$3:$G$8-$I$1898:$N$1903))</f>
        <v/>
      </c>
      <c r="D1914" s="12">
        <f>SUMPRODUCT(ABS('Ground truth'!$B$3:$G$8-$P$1898:$U$1903))</f>
        <v/>
      </c>
      <c r="E1914" s="12">
        <f>SUMPRODUCT(ABS('Ground truth'!$B$3:$G$8-$W$1898:$AB$1903))</f>
        <v/>
      </c>
      <c r="F1914" s="12">
        <f>SUMPRODUCT(ABS('Ground truth'!$B$3:$G$8-$AD$1898:$AI$1903))</f>
        <v/>
      </c>
      <c r="G1914" s="12">
        <f>SUMPRODUCT(ABS('Ground truth'!$B$3:$G$8-$AK$1898:$AP$1903))</f>
        <v/>
      </c>
      <c r="H1914" s="18">
        <f>AVERAGE($B$1914:$F$1914)</f>
        <v/>
      </c>
      <c r="I1914" s="18">
        <f>STDEV.P($B$1914:$F$1914)</f>
        <v/>
      </c>
    </row>
    <row r="1915">
      <c r="A1915" s="4" t="inlineStr">
        <is>
          <t>Spectral distance</t>
        </is>
      </c>
      <c r="B1915" s="12">
        <f>SQRT(SUMPRODUCT(('Ground truth'!$J$3:$J$8-$B$1925:$B$1930)^2))</f>
        <v/>
      </c>
      <c r="C1915" s="12">
        <f>SQRT(SUMPRODUCT(('Ground truth'!$J$3:$J$8-$C$1925:$C$1930)^2))</f>
        <v/>
      </c>
      <c r="D1915" s="12">
        <f>SQRT(SUMPRODUCT(('Ground truth'!$J$3:$J$8-$D$1925:$D$1930)^2))</f>
        <v/>
      </c>
      <c r="E1915" s="12">
        <f>SQRT(SUMPRODUCT(('Ground truth'!$J$3:$J$8-$E$1925:$E$1930)^2))</f>
        <v/>
      </c>
      <c r="F1915" s="12">
        <f>SQRT(SUMPRODUCT(('Ground truth'!$J$3:$J$8-$F$1925:$F$1930)^2))</f>
        <v/>
      </c>
      <c r="G1915" s="12">
        <f>SQRT(SUMPRODUCT(('Ground truth'!$J$3:$J$8-$G$1925:$G$1930)^2))</f>
        <v/>
      </c>
      <c r="H1915" s="18">
        <f>AVERAGE($B$1915:$F$1915)</f>
        <v/>
      </c>
      <c r="I1915" s="18">
        <f>STDEV.P($B$1915:$F$1915)</f>
        <v/>
      </c>
    </row>
    <row r="1916">
      <c r="A1916" s="4" t="inlineStr">
        <is>
          <t>Unsure cells</t>
        </is>
      </c>
      <c r="B1916" s="7">
        <f>COUNTIF($B$1898:$G$1903,2)</f>
        <v/>
      </c>
      <c r="C1916" s="7">
        <f>COUNTIF($I$1898:$N$1903,2)</f>
        <v/>
      </c>
      <c r="D1916" s="7">
        <f>COUNTIF($P$1898:$U$1903,2)</f>
        <v/>
      </c>
      <c r="E1916" s="7">
        <f>COUNTIF($W$1898:$AB$1903,2)</f>
        <v/>
      </c>
      <c r="F1916" s="7">
        <f>COUNTIF($AD$1898:$AI$1903,2)</f>
        <v/>
      </c>
      <c r="G1916" s="7">
        <f>COUNTIF($AK$1898:$AP$1903,2)</f>
        <v/>
      </c>
      <c r="H1916" s="12">
        <f>AVERAGE($B$1916:$F$1916)</f>
        <v/>
      </c>
      <c r="I1916" s="12">
        <f>STDEV.P($B$1916:$F$1916)</f>
        <v/>
      </c>
    </row>
    <row r="1917">
      <c r="A1917" s="3" t="inlineStr">
        <is>
          <t>eigenvalues (real part, numpy order; pasted)</t>
        </is>
      </c>
    </row>
    <row r="1918">
      <c r="A1918" s="3" t="inlineStr">
        <is>
          <t xml:space="preserve">  λ1</t>
        </is>
      </c>
      <c r="B1918" s="19" t="n">
        <v>4.895106515927526</v>
      </c>
      <c r="C1918" s="19" t="n">
        <v>4.895106515927526</v>
      </c>
      <c r="D1918" s="19" t="n">
        <v>4.895106515927526</v>
      </c>
      <c r="E1918" s="19" t="n">
        <v>4.895106515927526</v>
      </c>
      <c r="F1918" s="19" t="n">
        <v>4.534418480423112</v>
      </c>
      <c r="G1918" s="19" t="n">
        <v>4.895106515927526</v>
      </c>
    </row>
    <row r="1919">
      <c r="A1919" s="3" t="inlineStr">
        <is>
          <t xml:space="preserve">  λ2</t>
        </is>
      </c>
      <c r="B1919" s="19" t="n">
        <v>-1.000000000000001</v>
      </c>
      <c r="C1919" s="19" t="n">
        <v>-1.000000000000001</v>
      </c>
      <c r="D1919" s="19" t="n">
        <v>-1.000000000000001</v>
      </c>
      <c r="E1919" s="19" t="n">
        <v>-1.000000000000001</v>
      </c>
      <c r="F1919" s="19" t="n">
        <v>2.082748288924856</v>
      </c>
      <c r="G1919" s="19" t="n">
        <v>-1.000000000000001</v>
      </c>
    </row>
    <row r="1920">
      <c r="A1920" s="3" t="inlineStr">
        <is>
          <t xml:space="preserve">  λ3</t>
        </is>
      </c>
      <c r="B1920" s="19" t="n">
        <v>-4.044883223969432e-16</v>
      </c>
      <c r="C1920" s="19" t="n">
        <v>-4.044883223969432e-16</v>
      </c>
      <c r="D1920" s="19" t="n">
        <v>-4.044883223969432e-16</v>
      </c>
      <c r="E1920" s="19" t="n">
        <v>-4.044883223969432e-16</v>
      </c>
      <c r="F1920" s="19" t="n">
        <v>0.5928546006786</v>
      </c>
      <c r="G1920" s="19" t="n">
        <v>-4.044883223969432e-16</v>
      </c>
    </row>
    <row r="1921">
      <c r="A1921" s="3" t="inlineStr">
        <is>
          <t xml:space="preserve">  λ4</t>
        </is>
      </c>
      <c r="B1921" s="19" t="n">
        <v>-0.292401585224621</v>
      </c>
      <c r="C1921" s="19" t="n">
        <v>-0.292401585224621</v>
      </c>
      <c r="D1921" s="19" t="n">
        <v>-0.292401585224621</v>
      </c>
      <c r="E1921" s="19" t="n">
        <v>-0.292401585224621</v>
      </c>
      <c r="F1921" s="19" t="n">
        <v>-0.5110527852080753</v>
      </c>
      <c r="G1921" s="19" t="n">
        <v>-0.292401585224621</v>
      </c>
    </row>
    <row r="1922">
      <c r="A1922" s="3" t="inlineStr">
        <is>
          <t xml:space="preserve">  λ5</t>
        </is>
      </c>
      <c r="B1922" s="19" t="n">
        <v>1.39729506929709</v>
      </c>
      <c r="C1922" s="19" t="n">
        <v>1.39729506929709</v>
      </c>
      <c r="D1922" s="19" t="n">
        <v>1.39729506929709</v>
      </c>
      <c r="E1922" s="19" t="n">
        <v>1.39729506929709</v>
      </c>
      <c r="F1922" s="19" t="n">
        <v>-0.6989685848184997</v>
      </c>
      <c r="G1922" s="19" t="n">
        <v>1.39729506929709</v>
      </c>
    </row>
    <row r="1923">
      <c r="A1923" s="3" t="inlineStr">
        <is>
          <t xml:space="preserve">  λ6</t>
        </is>
      </c>
      <c r="B1923" s="19" t="n">
        <v>0.9999999999999999</v>
      </c>
      <c r="C1923" s="19" t="n">
        <v>0.9999999999999999</v>
      </c>
      <c r="D1923" s="19" t="n">
        <v>0.9999999999999999</v>
      </c>
      <c r="E1923" s="19" t="n">
        <v>0.9999999999999999</v>
      </c>
      <c r="F1923" s="19" t="n">
        <v>-1.40643681510129e-17</v>
      </c>
      <c r="G1923" s="19" t="n">
        <v>0.9999999999999999</v>
      </c>
    </row>
    <row r="1924">
      <c r="A1924" s="3" t="inlineStr">
        <is>
          <t>eigenvalues sorted desc (LARGE)</t>
        </is>
      </c>
    </row>
    <row r="1925">
      <c r="A1925" s="3" t="inlineStr">
        <is>
          <t xml:space="preserve">  λ(1)</t>
        </is>
      </c>
      <c r="B1925" s="19">
        <f>LARGE($B$1918:$B$1923,1)</f>
        <v/>
      </c>
      <c r="C1925" s="19">
        <f>LARGE($C$1918:$C$1923,1)</f>
        <v/>
      </c>
      <c r="D1925" s="19">
        <f>LARGE($D$1918:$D$1923,1)</f>
        <v/>
      </c>
      <c r="E1925" s="19">
        <f>LARGE($E$1918:$E$1923,1)</f>
        <v/>
      </c>
      <c r="F1925" s="19">
        <f>LARGE($F$1918:$F$1923,1)</f>
        <v/>
      </c>
      <c r="G1925" s="19">
        <f>LARGE($G$1918:$G$1923,1)</f>
        <v/>
      </c>
    </row>
    <row r="1926">
      <c r="A1926" s="3" t="inlineStr">
        <is>
          <t xml:space="preserve">  λ(2)</t>
        </is>
      </c>
      <c r="B1926" s="19">
        <f>LARGE($B$1918:$B$1923,2)</f>
        <v/>
      </c>
      <c r="C1926" s="19">
        <f>LARGE($C$1918:$C$1923,2)</f>
        <v/>
      </c>
      <c r="D1926" s="19">
        <f>LARGE($D$1918:$D$1923,2)</f>
        <v/>
      </c>
      <c r="E1926" s="19">
        <f>LARGE($E$1918:$E$1923,2)</f>
        <v/>
      </c>
      <c r="F1926" s="19">
        <f>LARGE($F$1918:$F$1923,2)</f>
        <v/>
      </c>
      <c r="G1926" s="19">
        <f>LARGE($G$1918:$G$1923,2)</f>
        <v/>
      </c>
    </row>
    <row r="1927">
      <c r="A1927" s="3" t="inlineStr">
        <is>
          <t xml:space="preserve">  λ(3)</t>
        </is>
      </c>
      <c r="B1927" s="19">
        <f>LARGE($B$1918:$B$1923,3)</f>
        <v/>
      </c>
      <c r="C1927" s="19">
        <f>LARGE($C$1918:$C$1923,3)</f>
        <v/>
      </c>
      <c r="D1927" s="19">
        <f>LARGE($D$1918:$D$1923,3)</f>
        <v/>
      </c>
      <c r="E1927" s="19">
        <f>LARGE($E$1918:$E$1923,3)</f>
        <v/>
      </c>
      <c r="F1927" s="19">
        <f>LARGE($F$1918:$F$1923,3)</f>
        <v/>
      </c>
      <c r="G1927" s="19">
        <f>LARGE($G$1918:$G$1923,3)</f>
        <v/>
      </c>
    </row>
    <row r="1928">
      <c r="A1928" s="3" t="inlineStr">
        <is>
          <t xml:space="preserve">  λ(4)</t>
        </is>
      </c>
      <c r="B1928" s="19">
        <f>LARGE($B$1918:$B$1923,4)</f>
        <v/>
      </c>
      <c r="C1928" s="19">
        <f>LARGE($C$1918:$C$1923,4)</f>
        <v/>
      </c>
      <c r="D1928" s="19">
        <f>LARGE($D$1918:$D$1923,4)</f>
        <v/>
      </c>
      <c r="E1928" s="19">
        <f>LARGE($E$1918:$E$1923,4)</f>
        <v/>
      </c>
      <c r="F1928" s="19">
        <f>LARGE($F$1918:$F$1923,4)</f>
        <v/>
      </c>
      <c r="G1928" s="19">
        <f>LARGE($G$1918:$G$1923,4)</f>
        <v/>
      </c>
    </row>
    <row r="1929">
      <c r="A1929" s="3" t="inlineStr">
        <is>
          <t xml:space="preserve">  λ(5)</t>
        </is>
      </c>
      <c r="B1929" s="19">
        <f>LARGE($B$1918:$B$1923,5)</f>
        <v/>
      </c>
      <c r="C1929" s="19">
        <f>LARGE($C$1918:$C$1923,5)</f>
        <v/>
      </c>
      <c r="D1929" s="19">
        <f>LARGE($D$1918:$D$1923,5)</f>
        <v/>
      </c>
      <c r="E1929" s="19">
        <f>LARGE($E$1918:$E$1923,5)</f>
        <v/>
      </c>
      <c r="F1929" s="19">
        <f>LARGE($F$1918:$F$1923,5)</f>
        <v/>
      </c>
      <c r="G1929" s="19">
        <f>LARGE($G$1918:$G$1923,5)</f>
        <v/>
      </c>
    </row>
    <row r="1930">
      <c r="A1930" s="3" t="inlineStr">
        <is>
          <t xml:space="preserve">  λ(6)</t>
        </is>
      </c>
      <c r="B1930" s="19">
        <f>LARGE($B$1918:$B$1923,6)</f>
        <v/>
      </c>
      <c r="C1930" s="19">
        <f>LARGE($C$1918:$C$1923,6)</f>
        <v/>
      </c>
      <c r="D1930" s="19">
        <f>LARGE($D$1918:$D$1923,6)</f>
        <v/>
      </c>
      <c r="E1930" s="19">
        <f>LARGE($E$1918:$E$1923,6)</f>
        <v/>
      </c>
      <c r="F1930" s="19">
        <f>LARGE($F$1918:$F$1923,6)</f>
        <v/>
      </c>
      <c r="G1930" s="19">
        <f>LARGE($G$1918:$G$1923,6)</f>
        <v/>
      </c>
    </row>
    <row r="1931">
      <c r="A1931" s="3" t="inlineStr">
        <is>
          <t>check: Σeig − trace (→0)</t>
        </is>
      </c>
      <c r="B1931" s="3">
        <f>ROUND(SUM($B$1918:$B$1923)-($B$1898+$C$1899+$D$1900+$E$1901+$F$1902+$G$1903),6)</f>
        <v/>
      </c>
      <c r="C1931" s="3">
        <f>ROUND(SUM($C$1918:$C$1923)-($I$1898+$J$1899+$K$1900+$L$1901+$M$1902+$N$1903),6)</f>
        <v/>
      </c>
      <c r="D1931" s="3">
        <f>ROUND(SUM($D$1918:$D$1923)-($P$1898+$Q$1899+$R$1900+$S$1901+$T$1902+$U$1903),6)</f>
        <v/>
      </c>
      <c r="E1931" s="3">
        <f>ROUND(SUM($E$1918:$E$1923)-($W$1898+$X$1899+$Y$1900+$Z$1901+$AA$1902+$AB$1903),6)</f>
        <v/>
      </c>
      <c r="F1931" s="3">
        <f>ROUND(SUM($F$1918:$F$1923)-($AD$1898+$AE$1899+$AF$1900+$AG$1901+$AH$1902+$AI$1903),6)</f>
        <v/>
      </c>
      <c r="G1931" s="3">
        <f>ROUND(SUM($G$1918:$G$1923)-($AK$1898+$AL$1899+$AM$1900+$AN$1901+$AO$1902+$AP$1903),6)</f>
        <v/>
      </c>
    </row>
    <row r="1932">
      <c r="A1932" s="3" t="inlineStr">
        <is>
          <t>check: Πeig − det (→0)</t>
        </is>
      </c>
      <c r="B1932" s="3">
        <f>ROUND(MDETERM($B$1898:$G$1903)-PRODUCT($B$1918:$B$1923),6)</f>
        <v/>
      </c>
      <c r="C1932" s="3">
        <f>ROUND(MDETERM($I$1898:$N$1903)-PRODUCT($C$1918:$C$1923),6)</f>
        <v/>
      </c>
      <c r="D1932" s="3">
        <f>ROUND(MDETERM($P$1898:$U$1903)-PRODUCT($D$1918:$D$1923),6)</f>
        <v/>
      </c>
      <c r="E1932" s="3">
        <f>ROUND(MDETERM($W$1898:$AB$1903)-PRODUCT($E$1918:$E$1923),6)</f>
        <v/>
      </c>
      <c r="F1932" s="3">
        <f>ROUND(MDETERM($AD$1898:$AI$1903)-PRODUCT($F$1918:$F$1923),6)</f>
        <v/>
      </c>
      <c r="G1932" s="3">
        <f>ROUND(MDETERM($AK$1898:$AP$1903)-PRODUCT($G$1918:$G$1923),6)</f>
        <v/>
      </c>
    </row>
    <row r="1933">
      <c r="A1933" s="3" t="inlineStr">
        <is>
          <t>complex eigenvalues?</t>
        </is>
      </c>
      <c r="B1933" s="3" t="inlineStr"/>
      <c r="C1933" s="3" t="inlineStr"/>
      <c r="D1933" s="3" t="inlineStr"/>
      <c r="E1933" s="3" t="inlineStr"/>
      <c r="F1933" s="3" t="inlineStr"/>
      <c r="G1933" s="3" t="inlineStr"/>
    </row>
    <row r="1934">
      <c r="A1934" s="3" t="inlineStr">
        <is>
          <t>check: det(M − λᵢI) per sorted λ (→0)</t>
        </is>
      </c>
    </row>
    <row r="1935">
      <c r="A1935" s="3" t="inlineStr">
        <is>
          <t xml:space="preserve">  det(M − λ(1)I)</t>
        </is>
      </c>
      <c r="B1935" s="3">
        <f t="array" ref="B1935">ROUND(MDETERM($B$1898:$G$1903-$B$1925*MUNIT(6)),6)</f>
        <v/>
      </c>
      <c r="C1935" s="3">
        <f t="array" ref="C1935">ROUND(MDETERM($I$1898:$N$1903-$C$1925*MUNIT(6)),6)</f>
        <v/>
      </c>
      <c r="D1935" s="3">
        <f t="array" ref="D1935">ROUND(MDETERM($P$1898:$U$1903-$D$1925*MUNIT(6)),6)</f>
        <v/>
      </c>
      <c r="E1935" s="3">
        <f t="array" ref="E1935">ROUND(MDETERM($W$1898:$AB$1903-$E$1925*MUNIT(6)),6)</f>
        <v/>
      </c>
      <c r="F1935" s="3">
        <f t="array" ref="F1935">ROUND(MDETERM($AD$1898:$AI$1903-$F$1925*MUNIT(6)),6)</f>
        <v/>
      </c>
      <c r="G1935" s="3">
        <f t="array" ref="G1935">ROUND(MDETERM($AK$1898:$AP$1903-$G$1925*MUNIT(6)),6)</f>
        <v/>
      </c>
    </row>
    <row r="1936">
      <c r="A1936" s="3" t="inlineStr">
        <is>
          <t xml:space="preserve">  det(M − λ(2)I)</t>
        </is>
      </c>
      <c r="B1936" s="3">
        <f t="array" ref="B1936">ROUND(MDETERM($B$1898:$G$1903-$B$1926*MUNIT(6)),6)</f>
        <v/>
      </c>
      <c r="C1936" s="3">
        <f t="array" ref="C1936">ROUND(MDETERM($I$1898:$N$1903-$C$1926*MUNIT(6)),6)</f>
        <v/>
      </c>
      <c r="D1936" s="3">
        <f t="array" ref="D1936">ROUND(MDETERM($P$1898:$U$1903-$D$1926*MUNIT(6)),6)</f>
        <v/>
      </c>
      <c r="E1936" s="3">
        <f t="array" ref="E1936">ROUND(MDETERM($W$1898:$AB$1903-$E$1926*MUNIT(6)),6)</f>
        <v/>
      </c>
      <c r="F1936" s="3">
        <f t="array" ref="F1936">ROUND(MDETERM($AD$1898:$AI$1903-$F$1926*MUNIT(6)),6)</f>
        <v/>
      </c>
      <c r="G1936" s="3">
        <f t="array" ref="G1936">ROUND(MDETERM($AK$1898:$AP$1903-$G$1926*MUNIT(6)),6)</f>
        <v/>
      </c>
    </row>
    <row r="1937">
      <c r="A1937" s="3" t="inlineStr">
        <is>
          <t xml:space="preserve">  det(M − λ(3)I)</t>
        </is>
      </c>
      <c r="B1937" s="3">
        <f t="array" ref="B1937">ROUND(MDETERM($B$1898:$G$1903-$B$1927*MUNIT(6)),6)</f>
        <v/>
      </c>
      <c r="C1937" s="3">
        <f t="array" ref="C1937">ROUND(MDETERM($I$1898:$N$1903-$C$1927*MUNIT(6)),6)</f>
        <v/>
      </c>
      <c r="D1937" s="3">
        <f t="array" ref="D1937">ROUND(MDETERM($P$1898:$U$1903-$D$1927*MUNIT(6)),6)</f>
        <v/>
      </c>
      <c r="E1937" s="3">
        <f t="array" ref="E1937">ROUND(MDETERM($W$1898:$AB$1903-$E$1927*MUNIT(6)),6)</f>
        <v/>
      </c>
      <c r="F1937" s="3">
        <f t="array" ref="F1937">ROUND(MDETERM($AD$1898:$AI$1903-$F$1927*MUNIT(6)),6)</f>
        <v/>
      </c>
      <c r="G1937" s="3">
        <f t="array" ref="G1937">ROUND(MDETERM($AK$1898:$AP$1903-$G$1927*MUNIT(6)),6)</f>
        <v/>
      </c>
    </row>
    <row r="1938">
      <c r="A1938" s="3" t="inlineStr">
        <is>
          <t xml:space="preserve">  det(M − λ(4)I)</t>
        </is>
      </c>
      <c r="B1938" s="3">
        <f t="array" ref="B1938">ROUND(MDETERM($B$1898:$G$1903-$B$1928*MUNIT(6)),6)</f>
        <v/>
      </c>
      <c r="C1938" s="3">
        <f t="array" ref="C1938">ROUND(MDETERM($I$1898:$N$1903-$C$1928*MUNIT(6)),6)</f>
        <v/>
      </c>
      <c r="D1938" s="3">
        <f t="array" ref="D1938">ROUND(MDETERM($P$1898:$U$1903-$D$1928*MUNIT(6)),6)</f>
        <v/>
      </c>
      <c r="E1938" s="3">
        <f t="array" ref="E1938">ROUND(MDETERM($W$1898:$AB$1903-$E$1928*MUNIT(6)),6)</f>
        <v/>
      </c>
      <c r="F1938" s="3">
        <f t="array" ref="F1938">ROUND(MDETERM($AD$1898:$AI$1903-$F$1928*MUNIT(6)),6)</f>
        <v/>
      </c>
      <c r="G1938" s="3">
        <f t="array" ref="G1938">ROUND(MDETERM($AK$1898:$AP$1903-$G$1928*MUNIT(6)),6)</f>
        <v/>
      </c>
    </row>
    <row r="1939">
      <c r="A1939" s="3" t="inlineStr">
        <is>
          <t xml:space="preserve">  det(M − λ(5)I)</t>
        </is>
      </c>
      <c r="B1939" s="3">
        <f t="array" ref="B1939">ROUND(MDETERM($B$1898:$G$1903-$B$1929*MUNIT(6)),6)</f>
        <v/>
      </c>
      <c r="C1939" s="3">
        <f t="array" ref="C1939">ROUND(MDETERM($I$1898:$N$1903-$C$1929*MUNIT(6)),6)</f>
        <v/>
      </c>
      <c r="D1939" s="3">
        <f t="array" ref="D1939">ROUND(MDETERM($P$1898:$U$1903-$D$1929*MUNIT(6)),6)</f>
        <v/>
      </c>
      <c r="E1939" s="3">
        <f t="array" ref="E1939">ROUND(MDETERM($W$1898:$AB$1903-$E$1929*MUNIT(6)),6)</f>
        <v/>
      </c>
      <c r="F1939" s="3">
        <f t="array" ref="F1939">ROUND(MDETERM($AD$1898:$AI$1903-$F$1929*MUNIT(6)),6)</f>
        <v/>
      </c>
      <c r="G1939" s="3">
        <f t="array" ref="G1939">ROUND(MDETERM($AK$1898:$AP$1903-$G$1929*MUNIT(6)),6)</f>
        <v/>
      </c>
    </row>
    <row r="1940">
      <c r="A1940" s="3" t="inlineStr">
        <is>
          <t xml:space="preserve">  det(M − λ(6)I)</t>
        </is>
      </c>
      <c r="B1940" s="3">
        <f t="array" ref="B1940">ROUND(MDETERM($B$1898:$G$1903-$B$1930*MUNIT(6)),6)</f>
        <v/>
      </c>
      <c r="C1940" s="3">
        <f t="array" ref="C1940">ROUND(MDETERM($I$1898:$N$1903-$C$1930*MUNIT(6)),6)</f>
        <v/>
      </c>
      <c r="D1940" s="3">
        <f t="array" ref="D1940">ROUND(MDETERM($P$1898:$U$1903-$D$1930*MUNIT(6)),6)</f>
        <v/>
      </c>
      <c r="E1940" s="3">
        <f t="array" ref="E1940">ROUND(MDETERM($W$1898:$AB$1903-$E$1930*MUNIT(6)),6)</f>
        <v/>
      </c>
      <c r="F1940" s="3">
        <f t="array" ref="F1940">ROUND(MDETERM($AD$1898:$AI$1903-$F$1930*MUNIT(6)),6)</f>
        <v/>
      </c>
      <c r="G1940" s="3">
        <f t="array" ref="G1940">ROUND(MDETERM($AK$1898:$AP$1903-$G$1930*MUNIT(6)),6)</f>
        <v/>
      </c>
    </row>
    <row r="1944" ht="16" customHeight="1">
      <c r="A1944" s="14" t="inlineStr">
        <is>
          <t>GraphRAG R2-R3 | llama3.3:70b</t>
        </is>
      </c>
      <c r="B1944" s="9" t="inlineStr">
        <is>
          <t>run 1 (raw, pasted)</t>
        </is>
      </c>
      <c r="I1944" s="9" t="inlineStr">
        <is>
          <t>run 2 (raw, pasted)</t>
        </is>
      </c>
      <c r="P1944" s="9" t="inlineStr">
        <is>
          <t>run 3 (raw, pasted)</t>
        </is>
      </c>
      <c r="W1944" s="9" t="inlineStr">
        <is>
          <t>run 4 (raw, pasted)</t>
        </is>
      </c>
      <c r="AD1944" s="9" t="inlineStr">
        <is>
          <t>run 5: returned no matrix</t>
        </is>
      </c>
      <c r="AK1944" s="9" t="inlineStr">
        <is>
          <t>Step2 average matrix (formula)</t>
        </is>
      </c>
      <c r="AR1944" s="9" t="inlineStr">
        <is>
          <t>ground truth (reference)</t>
        </is>
      </c>
    </row>
    <row r="1945" ht="60" customHeight="1">
      <c r="B1945" s="15" t="inlineStr">
        <is>
          <t>Spacecraft</t>
        </is>
      </c>
      <c r="C1945" s="15" t="inlineStr">
        <is>
          <t>Guidance, Navigation, and Control (GNC) Subsystem</t>
        </is>
      </c>
      <c r="D1945" s="15" t="inlineStr">
        <is>
          <t>Propulsion Subsystem</t>
        </is>
      </c>
      <c r="E1945" s="15" t="inlineStr">
        <is>
          <t>Power Subsystem</t>
        </is>
      </c>
      <c r="F1945" s="15" t="inlineStr">
        <is>
          <t>Reaction Wheel</t>
        </is>
      </c>
      <c r="G1945" s="15" t="inlineStr">
        <is>
          <t>GNC Software</t>
        </is>
      </c>
      <c r="I1945" s="15" t="inlineStr">
        <is>
          <t>Spacecraft</t>
        </is>
      </c>
      <c r="J1945" s="15" t="inlineStr">
        <is>
          <t>Guidance, Navigation, and Control (GNC) Subsystem</t>
        </is>
      </c>
      <c r="K1945" s="15" t="inlineStr">
        <is>
          <t>Propulsion Subsystem</t>
        </is>
      </c>
      <c r="L1945" s="15" t="inlineStr">
        <is>
          <t>Power Subsystem</t>
        </is>
      </c>
      <c r="M1945" s="15" t="inlineStr">
        <is>
          <t>Reaction Wheel</t>
        </is>
      </c>
      <c r="N1945" s="15" t="inlineStr">
        <is>
          <t>GNC Software</t>
        </is>
      </c>
      <c r="P1945" s="15" t="inlineStr">
        <is>
          <t>Spacecraft</t>
        </is>
      </c>
      <c r="Q1945" s="15" t="inlineStr">
        <is>
          <t>Guidance, Navigation, and Control (GNC) Subsystem</t>
        </is>
      </c>
      <c r="R1945" s="15" t="inlineStr">
        <is>
          <t>Propulsion Subsystem</t>
        </is>
      </c>
      <c r="S1945" s="15" t="inlineStr">
        <is>
          <t>Power Subsystem</t>
        </is>
      </c>
      <c r="T1945" s="15" t="inlineStr">
        <is>
          <t>Reaction Wheel</t>
        </is>
      </c>
      <c r="U1945" s="15" t="inlineStr">
        <is>
          <t>GNC Software</t>
        </is>
      </c>
      <c r="W1945" s="15" t="inlineStr">
        <is>
          <t>Spacecraft</t>
        </is>
      </c>
      <c r="X1945" s="15" t="inlineStr">
        <is>
          <t>Guidance, Navigation, and Control (GNC) Subsystem</t>
        </is>
      </c>
      <c r="Y1945" s="15" t="inlineStr">
        <is>
          <t>Propulsion Subsystem</t>
        </is>
      </c>
      <c r="Z1945" s="15" t="inlineStr">
        <is>
          <t>Power Subsystem</t>
        </is>
      </c>
      <c r="AA1945" s="15" t="inlineStr">
        <is>
          <t>Reaction Wheel</t>
        </is>
      </c>
      <c r="AB1945" s="15" t="inlineStr">
        <is>
          <t>GNC Software</t>
        </is>
      </c>
      <c r="AK1945" s="15" t="inlineStr">
        <is>
          <t>Spacecraft</t>
        </is>
      </c>
      <c r="AL1945" s="15" t="inlineStr">
        <is>
          <t>Guidance, Navigation, and Control (GNC) Subsystem</t>
        </is>
      </c>
      <c r="AM1945" s="15" t="inlineStr">
        <is>
          <t>Propulsion Subsystem</t>
        </is>
      </c>
      <c r="AN1945" s="15" t="inlineStr">
        <is>
          <t>Power Subsystem</t>
        </is>
      </c>
      <c r="AO1945" s="15" t="inlineStr">
        <is>
          <t>Reaction Wheel</t>
        </is>
      </c>
      <c r="AP1945" s="15" t="inlineStr">
        <is>
          <t>GNC Software</t>
        </is>
      </c>
    </row>
    <row r="1946">
      <c r="A1946" s="3" t="inlineStr">
        <is>
          <t>Spacecraft</t>
        </is>
      </c>
      <c r="B1946" s="8" t="n">
        <v>1</v>
      </c>
      <c r="C1946" s="8" t="n">
        <v>1</v>
      </c>
      <c r="D1946" s="8" t="n">
        <v>1</v>
      </c>
      <c r="E1946" s="8" t="n">
        <v>1</v>
      </c>
      <c r="F1946" s="8" t="n">
        <v>1</v>
      </c>
      <c r="G1946" s="8" t="n">
        <v>1</v>
      </c>
      <c r="I1946" s="8" t="n">
        <v>1</v>
      </c>
      <c r="J1946" s="8" t="n">
        <v>1</v>
      </c>
      <c r="K1946" s="8" t="n">
        <v>1</v>
      </c>
      <c r="L1946" s="8" t="n">
        <v>1</v>
      </c>
      <c r="M1946" s="8" t="n">
        <v>1</v>
      </c>
      <c r="N1946" s="8" t="n">
        <v>1</v>
      </c>
      <c r="P1946" s="8" t="n">
        <v>1</v>
      </c>
      <c r="Q1946" s="8" t="n">
        <v>1</v>
      </c>
      <c r="R1946" s="8" t="n">
        <v>1</v>
      </c>
      <c r="S1946" s="8" t="n">
        <v>1</v>
      </c>
      <c r="T1946" s="8" t="n">
        <v>1</v>
      </c>
      <c r="U1946" s="8" t="n">
        <v>1</v>
      </c>
      <c r="W1946" s="8" t="n">
        <v>1</v>
      </c>
      <c r="X1946" s="8" t="n">
        <v>1</v>
      </c>
      <c r="Y1946" s="8" t="n">
        <v>1</v>
      </c>
      <c r="Z1946" s="8" t="n">
        <v>1</v>
      </c>
      <c r="AA1946" s="8" t="n">
        <v>1</v>
      </c>
      <c r="AB1946" s="8" t="n">
        <v>1</v>
      </c>
      <c r="AK1946" s="8">
        <f>IF(($B$1946&lt;&gt;2)+($I$1946&lt;&gt;2)+($P$1946&lt;&gt;2)+($W$1946&lt;&gt;2)=0,2,IF((($B$1946&lt;&gt;2)*$B$1946+($I$1946&lt;&gt;2)*$I$1946+($P$1946&lt;&gt;2)*$P$1946+($W$1946&lt;&gt;2)*$W$1946)/(($B$1946&lt;&gt;2)+($I$1946&lt;&gt;2)+($P$1946&lt;&gt;2)+($W$1946&lt;&gt;2))&gt;=0.5,1,0))</f>
        <v/>
      </c>
      <c r="AL1946" s="8">
        <f>IF(($C$1946&lt;&gt;2)+($J$1946&lt;&gt;2)+($Q$1946&lt;&gt;2)+($X$1946&lt;&gt;2)=0,2,IF((($C$1946&lt;&gt;2)*$C$1946+($J$1946&lt;&gt;2)*$J$1946+($Q$1946&lt;&gt;2)*$Q$1946+($X$1946&lt;&gt;2)*$X$1946)/(($C$1946&lt;&gt;2)+($J$1946&lt;&gt;2)+($Q$1946&lt;&gt;2)+($X$1946&lt;&gt;2))&gt;=0.5,1,0))</f>
        <v/>
      </c>
      <c r="AM1946" s="8">
        <f>IF(($D$1946&lt;&gt;2)+($K$1946&lt;&gt;2)+($R$1946&lt;&gt;2)+($Y$1946&lt;&gt;2)=0,2,IF((($D$1946&lt;&gt;2)*$D$1946+($K$1946&lt;&gt;2)*$K$1946+($R$1946&lt;&gt;2)*$R$1946+($Y$1946&lt;&gt;2)*$Y$1946)/(($D$1946&lt;&gt;2)+($K$1946&lt;&gt;2)+($R$1946&lt;&gt;2)+($Y$1946&lt;&gt;2))&gt;=0.5,1,0))</f>
        <v/>
      </c>
      <c r="AN1946" s="8">
        <f>IF(($E$1946&lt;&gt;2)+($L$1946&lt;&gt;2)+($S$1946&lt;&gt;2)+($Z$1946&lt;&gt;2)=0,2,IF((($E$1946&lt;&gt;2)*$E$1946+($L$1946&lt;&gt;2)*$L$1946+($S$1946&lt;&gt;2)*$S$1946+($Z$1946&lt;&gt;2)*$Z$1946)/(($E$1946&lt;&gt;2)+($L$1946&lt;&gt;2)+($S$1946&lt;&gt;2)+($Z$1946&lt;&gt;2))&gt;=0.5,1,0))</f>
        <v/>
      </c>
      <c r="AO1946" s="8">
        <f>IF(($F$1946&lt;&gt;2)+($M$1946&lt;&gt;2)+($T$1946&lt;&gt;2)+($AA$1946&lt;&gt;2)=0,2,IF((($F$1946&lt;&gt;2)*$F$1946+($M$1946&lt;&gt;2)*$M$1946+($T$1946&lt;&gt;2)*$T$1946+($AA$1946&lt;&gt;2)*$AA$1946)/(($F$1946&lt;&gt;2)+($M$1946&lt;&gt;2)+($T$1946&lt;&gt;2)+($AA$1946&lt;&gt;2))&gt;=0.5,1,0))</f>
        <v/>
      </c>
      <c r="AP1946" s="8">
        <f>IF(($G$1946&lt;&gt;2)+($N$1946&lt;&gt;2)+($U$1946&lt;&gt;2)+($AB$1946&lt;&gt;2)=0,2,IF((($G$1946&lt;&gt;2)*$G$1946+($N$1946&lt;&gt;2)*$N$1946+($U$1946&lt;&gt;2)*$U$1946+($AB$1946&lt;&gt;2)*$AB$1946)/(($G$1946&lt;&gt;2)+($N$1946&lt;&gt;2)+($U$1946&lt;&gt;2)+($AB$1946&lt;&gt;2))&gt;=0.5,1,0))</f>
        <v/>
      </c>
      <c r="AR1946" s="16">
        <f>'Ground truth'!$B$3</f>
        <v/>
      </c>
      <c r="AS1946" s="16">
        <f>'Ground truth'!$C$3</f>
        <v/>
      </c>
      <c r="AT1946" s="16">
        <f>'Ground truth'!$D$3</f>
        <v/>
      </c>
      <c r="AU1946" s="16">
        <f>'Ground truth'!$E$3</f>
        <v/>
      </c>
      <c r="AV1946" s="16">
        <f>'Ground truth'!$F$3</f>
        <v/>
      </c>
      <c r="AW1946" s="16">
        <f>'Ground truth'!$G$3</f>
        <v/>
      </c>
    </row>
    <row r="1947">
      <c r="A1947" s="3" t="inlineStr">
        <is>
          <t>Guidance, Navigation, and Control (GNC) Subsystem</t>
        </is>
      </c>
      <c r="B1947" s="8" t="n">
        <v>1</v>
      </c>
      <c r="C1947" s="8" t="n">
        <v>1</v>
      </c>
      <c r="D1947" s="8" t="n">
        <v>1</v>
      </c>
      <c r="E1947" s="8" t="n">
        <v>1</v>
      </c>
      <c r="F1947" s="8" t="n">
        <v>1</v>
      </c>
      <c r="G1947" s="8" t="n">
        <v>1</v>
      </c>
      <c r="I1947" s="8" t="n">
        <v>1</v>
      </c>
      <c r="J1947" s="8" t="n">
        <v>1</v>
      </c>
      <c r="K1947" s="8" t="n">
        <v>1</v>
      </c>
      <c r="L1947" s="8" t="n">
        <v>1</v>
      </c>
      <c r="M1947" s="8" t="n">
        <v>1</v>
      </c>
      <c r="N1947" s="8" t="n">
        <v>1</v>
      </c>
      <c r="P1947" s="8" t="n">
        <v>1</v>
      </c>
      <c r="Q1947" s="8" t="n">
        <v>1</v>
      </c>
      <c r="R1947" s="8" t="n">
        <v>1</v>
      </c>
      <c r="S1947" s="8" t="n">
        <v>1</v>
      </c>
      <c r="T1947" s="8" t="n">
        <v>1</v>
      </c>
      <c r="U1947" s="8" t="n">
        <v>1</v>
      </c>
      <c r="W1947" s="8" t="n">
        <v>1</v>
      </c>
      <c r="X1947" s="8" t="n">
        <v>1</v>
      </c>
      <c r="Y1947" s="8" t="n">
        <v>1</v>
      </c>
      <c r="Z1947" s="8" t="n">
        <v>1</v>
      </c>
      <c r="AA1947" s="8" t="n">
        <v>1</v>
      </c>
      <c r="AB1947" s="8" t="n">
        <v>1</v>
      </c>
      <c r="AK1947" s="8">
        <f>IF(($B$1947&lt;&gt;2)+($I$1947&lt;&gt;2)+($P$1947&lt;&gt;2)+($W$1947&lt;&gt;2)=0,2,IF((($B$1947&lt;&gt;2)*$B$1947+($I$1947&lt;&gt;2)*$I$1947+($P$1947&lt;&gt;2)*$P$1947+($W$1947&lt;&gt;2)*$W$1947)/(($B$1947&lt;&gt;2)+($I$1947&lt;&gt;2)+($P$1947&lt;&gt;2)+($W$1947&lt;&gt;2))&gt;=0.5,1,0))</f>
        <v/>
      </c>
      <c r="AL1947" s="8">
        <f>IF(($C$1947&lt;&gt;2)+($J$1947&lt;&gt;2)+($Q$1947&lt;&gt;2)+($X$1947&lt;&gt;2)=0,2,IF((($C$1947&lt;&gt;2)*$C$1947+($J$1947&lt;&gt;2)*$J$1947+($Q$1947&lt;&gt;2)*$Q$1947+($X$1947&lt;&gt;2)*$X$1947)/(($C$1947&lt;&gt;2)+($J$1947&lt;&gt;2)+($Q$1947&lt;&gt;2)+($X$1947&lt;&gt;2))&gt;=0.5,1,0))</f>
        <v/>
      </c>
      <c r="AM1947" s="8">
        <f>IF(($D$1947&lt;&gt;2)+($K$1947&lt;&gt;2)+($R$1947&lt;&gt;2)+($Y$1947&lt;&gt;2)=0,2,IF((($D$1947&lt;&gt;2)*$D$1947+($K$1947&lt;&gt;2)*$K$1947+($R$1947&lt;&gt;2)*$R$1947+($Y$1947&lt;&gt;2)*$Y$1947)/(($D$1947&lt;&gt;2)+($K$1947&lt;&gt;2)+($R$1947&lt;&gt;2)+($Y$1947&lt;&gt;2))&gt;=0.5,1,0))</f>
        <v/>
      </c>
      <c r="AN1947" s="8">
        <f>IF(($E$1947&lt;&gt;2)+($L$1947&lt;&gt;2)+($S$1947&lt;&gt;2)+($Z$1947&lt;&gt;2)=0,2,IF((($E$1947&lt;&gt;2)*$E$1947+($L$1947&lt;&gt;2)*$L$1947+($S$1947&lt;&gt;2)*$S$1947+($Z$1947&lt;&gt;2)*$Z$1947)/(($E$1947&lt;&gt;2)+($L$1947&lt;&gt;2)+($S$1947&lt;&gt;2)+($Z$1947&lt;&gt;2))&gt;=0.5,1,0))</f>
        <v/>
      </c>
      <c r="AO1947" s="8">
        <f>IF(($F$1947&lt;&gt;2)+($M$1947&lt;&gt;2)+($T$1947&lt;&gt;2)+($AA$1947&lt;&gt;2)=0,2,IF((($F$1947&lt;&gt;2)*$F$1947+($M$1947&lt;&gt;2)*$M$1947+($T$1947&lt;&gt;2)*$T$1947+($AA$1947&lt;&gt;2)*$AA$1947)/(($F$1947&lt;&gt;2)+($M$1947&lt;&gt;2)+($T$1947&lt;&gt;2)+($AA$1947&lt;&gt;2))&gt;=0.5,1,0))</f>
        <v/>
      </c>
      <c r="AP1947" s="8">
        <f>IF(($G$1947&lt;&gt;2)+($N$1947&lt;&gt;2)+($U$1947&lt;&gt;2)+($AB$1947&lt;&gt;2)=0,2,IF((($G$1947&lt;&gt;2)*$G$1947+($N$1947&lt;&gt;2)*$N$1947+($U$1947&lt;&gt;2)*$U$1947+($AB$1947&lt;&gt;2)*$AB$1947)/(($G$1947&lt;&gt;2)+($N$1947&lt;&gt;2)+($U$1947&lt;&gt;2)+($AB$1947&lt;&gt;2))&gt;=0.5,1,0))</f>
        <v/>
      </c>
      <c r="AR1947" s="16">
        <f>'Ground truth'!$B$4</f>
        <v/>
      </c>
      <c r="AS1947" s="16">
        <f>'Ground truth'!$C$4</f>
        <v/>
      </c>
      <c r="AT1947" s="16">
        <f>'Ground truth'!$D$4</f>
        <v/>
      </c>
      <c r="AU1947" s="16">
        <f>'Ground truth'!$E$4</f>
        <v/>
      </c>
      <c r="AV1947" s="16">
        <f>'Ground truth'!$F$4</f>
        <v/>
      </c>
      <c r="AW1947" s="16">
        <f>'Ground truth'!$G$4</f>
        <v/>
      </c>
    </row>
    <row r="1948">
      <c r="A1948" s="3" t="inlineStr">
        <is>
          <t>Propulsion Subsystem</t>
        </is>
      </c>
      <c r="B1948" s="8" t="n">
        <v>1</v>
      </c>
      <c r="C1948" s="8" t="n">
        <v>1</v>
      </c>
      <c r="D1948" s="8" t="n">
        <v>1</v>
      </c>
      <c r="E1948" s="8" t="n">
        <v>1</v>
      </c>
      <c r="F1948" s="8" t="n">
        <v>0</v>
      </c>
      <c r="G1948" s="8" t="n">
        <v>0</v>
      </c>
      <c r="I1948" s="8" t="n">
        <v>1</v>
      </c>
      <c r="J1948" s="8" t="n">
        <v>1</v>
      </c>
      <c r="K1948" s="8" t="n">
        <v>1</v>
      </c>
      <c r="L1948" s="8" t="n">
        <v>1</v>
      </c>
      <c r="M1948" s="8" t="n">
        <v>0</v>
      </c>
      <c r="N1948" s="8" t="n">
        <v>0</v>
      </c>
      <c r="P1948" s="8" t="n">
        <v>1</v>
      </c>
      <c r="Q1948" s="8" t="n">
        <v>1</v>
      </c>
      <c r="R1948" s="8" t="n">
        <v>1</v>
      </c>
      <c r="S1948" s="8" t="n">
        <v>1</v>
      </c>
      <c r="T1948" s="8" t="n">
        <v>0</v>
      </c>
      <c r="U1948" s="8" t="n">
        <v>0</v>
      </c>
      <c r="W1948" s="8" t="n">
        <v>1</v>
      </c>
      <c r="X1948" s="8" t="n">
        <v>1</v>
      </c>
      <c r="Y1948" s="8" t="n">
        <v>1</v>
      </c>
      <c r="Z1948" s="8" t="n">
        <v>1</v>
      </c>
      <c r="AA1948" s="8" t="n">
        <v>0</v>
      </c>
      <c r="AB1948" s="8" t="n">
        <v>0</v>
      </c>
      <c r="AK1948" s="8">
        <f>IF(($B$1948&lt;&gt;2)+($I$1948&lt;&gt;2)+($P$1948&lt;&gt;2)+($W$1948&lt;&gt;2)=0,2,IF((($B$1948&lt;&gt;2)*$B$1948+($I$1948&lt;&gt;2)*$I$1948+($P$1948&lt;&gt;2)*$P$1948+($W$1948&lt;&gt;2)*$W$1948)/(($B$1948&lt;&gt;2)+($I$1948&lt;&gt;2)+($P$1948&lt;&gt;2)+($W$1948&lt;&gt;2))&gt;=0.5,1,0))</f>
        <v/>
      </c>
      <c r="AL1948" s="8">
        <f>IF(($C$1948&lt;&gt;2)+($J$1948&lt;&gt;2)+($Q$1948&lt;&gt;2)+($X$1948&lt;&gt;2)=0,2,IF((($C$1948&lt;&gt;2)*$C$1948+($J$1948&lt;&gt;2)*$J$1948+($Q$1948&lt;&gt;2)*$Q$1948+($X$1948&lt;&gt;2)*$X$1948)/(($C$1948&lt;&gt;2)+($J$1948&lt;&gt;2)+($Q$1948&lt;&gt;2)+($X$1948&lt;&gt;2))&gt;=0.5,1,0))</f>
        <v/>
      </c>
      <c r="AM1948" s="8">
        <f>IF(($D$1948&lt;&gt;2)+($K$1948&lt;&gt;2)+($R$1948&lt;&gt;2)+($Y$1948&lt;&gt;2)=0,2,IF((($D$1948&lt;&gt;2)*$D$1948+($K$1948&lt;&gt;2)*$K$1948+($R$1948&lt;&gt;2)*$R$1948+($Y$1948&lt;&gt;2)*$Y$1948)/(($D$1948&lt;&gt;2)+($K$1948&lt;&gt;2)+($R$1948&lt;&gt;2)+($Y$1948&lt;&gt;2))&gt;=0.5,1,0))</f>
        <v/>
      </c>
      <c r="AN1948" s="8">
        <f>IF(($E$1948&lt;&gt;2)+($L$1948&lt;&gt;2)+($S$1948&lt;&gt;2)+($Z$1948&lt;&gt;2)=0,2,IF((($E$1948&lt;&gt;2)*$E$1948+($L$1948&lt;&gt;2)*$L$1948+($S$1948&lt;&gt;2)*$S$1948+($Z$1948&lt;&gt;2)*$Z$1948)/(($E$1948&lt;&gt;2)+($L$1948&lt;&gt;2)+($S$1948&lt;&gt;2)+($Z$1948&lt;&gt;2))&gt;=0.5,1,0))</f>
        <v/>
      </c>
      <c r="AO1948" s="8">
        <f>IF(($F$1948&lt;&gt;2)+($M$1948&lt;&gt;2)+($T$1948&lt;&gt;2)+($AA$1948&lt;&gt;2)=0,2,IF((($F$1948&lt;&gt;2)*$F$1948+($M$1948&lt;&gt;2)*$M$1948+($T$1948&lt;&gt;2)*$T$1948+($AA$1948&lt;&gt;2)*$AA$1948)/(($F$1948&lt;&gt;2)+($M$1948&lt;&gt;2)+($T$1948&lt;&gt;2)+($AA$1948&lt;&gt;2))&gt;=0.5,1,0))</f>
        <v/>
      </c>
      <c r="AP1948" s="8">
        <f>IF(($G$1948&lt;&gt;2)+($N$1948&lt;&gt;2)+($U$1948&lt;&gt;2)+($AB$1948&lt;&gt;2)=0,2,IF((($G$1948&lt;&gt;2)*$G$1948+($N$1948&lt;&gt;2)*$N$1948+($U$1948&lt;&gt;2)*$U$1948+($AB$1948&lt;&gt;2)*$AB$1948)/(($G$1948&lt;&gt;2)+($N$1948&lt;&gt;2)+($U$1948&lt;&gt;2)+($AB$1948&lt;&gt;2))&gt;=0.5,1,0))</f>
        <v/>
      </c>
      <c r="AR1948" s="16">
        <f>'Ground truth'!$B$5</f>
        <v/>
      </c>
      <c r="AS1948" s="16">
        <f>'Ground truth'!$C$5</f>
        <v/>
      </c>
      <c r="AT1948" s="16">
        <f>'Ground truth'!$D$5</f>
        <v/>
      </c>
      <c r="AU1948" s="16">
        <f>'Ground truth'!$E$5</f>
        <v/>
      </c>
      <c r="AV1948" s="16">
        <f>'Ground truth'!$F$5</f>
        <v/>
      </c>
      <c r="AW1948" s="16">
        <f>'Ground truth'!$G$5</f>
        <v/>
      </c>
    </row>
    <row r="1949">
      <c r="A1949" s="3" t="inlineStr">
        <is>
          <t>Power Subsystem</t>
        </is>
      </c>
      <c r="B1949" s="8" t="n">
        <v>1</v>
      </c>
      <c r="C1949" s="8" t="n">
        <v>1</v>
      </c>
      <c r="D1949" s="8" t="n">
        <v>1</v>
      </c>
      <c r="E1949" s="8" t="n">
        <v>1</v>
      </c>
      <c r="F1949" s="8" t="n">
        <v>1</v>
      </c>
      <c r="G1949" s="8" t="n">
        <v>0</v>
      </c>
      <c r="I1949" s="8" t="n">
        <v>1</v>
      </c>
      <c r="J1949" s="8" t="n">
        <v>1</v>
      </c>
      <c r="K1949" s="8" t="n">
        <v>1</v>
      </c>
      <c r="L1949" s="8" t="n">
        <v>1</v>
      </c>
      <c r="M1949" s="8" t="n">
        <v>1</v>
      </c>
      <c r="N1949" s="8" t="n">
        <v>0</v>
      </c>
      <c r="P1949" s="8" t="n">
        <v>1</v>
      </c>
      <c r="Q1949" s="8" t="n">
        <v>1</v>
      </c>
      <c r="R1949" s="8" t="n">
        <v>1</v>
      </c>
      <c r="S1949" s="8" t="n">
        <v>1</v>
      </c>
      <c r="T1949" s="8" t="n">
        <v>1</v>
      </c>
      <c r="U1949" s="8" t="n">
        <v>0</v>
      </c>
      <c r="W1949" s="8" t="n">
        <v>1</v>
      </c>
      <c r="X1949" s="8" t="n">
        <v>1</v>
      </c>
      <c r="Y1949" s="8" t="n">
        <v>1</v>
      </c>
      <c r="Z1949" s="8" t="n">
        <v>1</v>
      </c>
      <c r="AA1949" s="8" t="n">
        <v>1</v>
      </c>
      <c r="AB1949" s="8" t="n">
        <v>0</v>
      </c>
      <c r="AK1949" s="8">
        <f>IF(($B$1949&lt;&gt;2)+($I$1949&lt;&gt;2)+($P$1949&lt;&gt;2)+($W$1949&lt;&gt;2)=0,2,IF((($B$1949&lt;&gt;2)*$B$1949+($I$1949&lt;&gt;2)*$I$1949+($P$1949&lt;&gt;2)*$P$1949+($W$1949&lt;&gt;2)*$W$1949)/(($B$1949&lt;&gt;2)+($I$1949&lt;&gt;2)+($P$1949&lt;&gt;2)+($W$1949&lt;&gt;2))&gt;=0.5,1,0))</f>
        <v/>
      </c>
      <c r="AL1949" s="8">
        <f>IF(($C$1949&lt;&gt;2)+($J$1949&lt;&gt;2)+($Q$1949&lt;&gt;2)+($X$1949&lt;&gt;2)=0,2,IF((($C$1949&lt;&gt;2)*$C$1949+($J$1949&lt;&gt;2)*$J$1949+($Q$1949&lt;&gt;2)*$Q$1949+($X$1949&lt;&gt;2)*$X$1949)/(($C$1949&lt;&gt;2)+($J$1949&lt;&gt;2)+($Q$1949&lt;&gt;2)+($X$1949&lt;&gt;2))&gt;=0.5,1,0))</f>
        <v/>
      </c>
      <c r="AM1949" s="8">
        <f>IF(($D$1949&lt;&gt;2)+($K$1949&lt;&gt;2)+($R$1949&lt;&gt;2)+($Y$1949&lt;&gt;2)=0,2,IF((($D$1949&lt;&gt;2)*$D$1949+($K$1949&lt;&gt;2)*$K$1949+($R$1949&lt;&gt;2)*$R$1949+($Y$1949&lt;&gt;2)*$Y$1949)/(($D$1949&lt;&gt;2)+($K$1949&lt;&gt;2)+($R$1949&lt;&gt;2)+($Y$1949&lt;&gt;2))&gt;=0.5,1,0))</f>
        <v/>
      </c>
      <c r="AN1949" s="8">
        <f>IF(($E$1949&lt;&gt;2)+($L$1949&lt;&gt;2)+($S$1949&lt;&gt;2)+($Z$1949&lt;&gt;2)=0,2,IF((($E$1949&lt;&gt;2)*$E$1949+($L$1949&lt;&gt;2)*$L$1949+($S$1949&lt;&gt;2)*$S$1949+($Z$1949&lt;&gt;2)*$Z$1949)/(($E$1949&lt;&gt;2)+($L$1949&lt;&gt;2)+($S$1949&lt;&gt;2)+($Z$1949&lt;&gt;2))&gt;=0.5,1,0))</f>
        <v/>
      </c>
      <c r="AO1949" s="8">
        <f>IF(($F$1949&lt;&gt;2)+($M$1949&lt;&gt;2)+($T$1949&lt;&gt;2)+($AA$1949&lt;&gt;2)=0,2,IF((($F$1949&lt;&gt;2)*$F$1949+($M$1949&lt;&gt;2)*$M$1949+($T$1949&lt;&gt;2)*$T$1949+($AA$1949&lt;&gt;2)*$AA$1949)/(($F$1949&lt;&gt;2)+($M$1949&lt;&gt;2)+($T$1949&lt;&gt;2)+($AA$1949&lt;&gt;2))&gt;=0.5,1,0))</f>
        <v/>
      </c>
      <c r="AP1949" s="8">
        <f>IF(($G$1949&lt;&gt;2)+($N$1949&lt;&gt;2)+($U$1949&lt;&gt;2)+($AB$1949&lt;&gt;2)=0,2,IF((($G$1949&lt;&gt;2)*$G$1949+($N$1949&lt;&gt;2)*$N$1949+($U$1949&lt;&gt;2)*$U$1949+($AB$1949&lt;&gt;2)*$AB$1949)/(($G$1949&lt;&gt;2)+($N$1949&lt;&gt;2)+($U$1949&lt;&gt;2)+($AB$1949&lt;&gt;2))&gt;=0.5,1,0))</f>
        <v/>
      </c>
      <c r="AR1949" s="16">
        <f>'Ground truth'!$B$6</f>
        <v/>
      </c>
      <c r="AS1949" s="16">
        <f>'Ground truth'!$C$6</f>
        <v/>
      </c>
      <c r="AT1949" s="16">
        <f>'Ground truth'!$D$6</f>
        <v/>
      </c>
      <c r="AU1949" s="16">
        <f>'Ground truth'!$E$6</f>
        <v/>
      </c>
      <c r="AV1949" s="16">
        <f>'Ground truth'!$F$6</f>
        <v/>
      </c>
      <c r="AW1949" s="16">
        <f>'Ground truth'!$G$6</f>
        <v/>
      </c>
    </row>
    <row r="1950">
      <c r="A1950" s="3" t="inlineStr">
        <is>
          <t>Reaction Wheel</t>
        </is>
      </c>
      <c r="B1950" s="8" t="n">
        <v>1</v>
      </c>
      <c r="C1950" s="8" t="n">
        <v>1</v>
      </c>
      <c r="D1950" s="8" t="n">
        <v>0</v>
      </c>
      <c r="E1950" s="8" t="n">
        <v>1</v>
      </c>
      <c r="F1950" s="8" t="n">
        <v>1</v>
      </c>
      <c r="G1950" s="8" t="n">
        <v>0</v>
      </c>
      <c r="I1950" s="8" t="n">
        <v>1</v>
      </c>
      <c r="J1950" s="8" t="n">
        <v>1</v>
      </c>
      <c r="K1950" s="8" t="n">
        <v>0</v>
      </c>
      <c r="L1950" s="8" t="n">
        <v>1</v>
      </c>
      <c r="M1950" s="8" t="n">
        <v>1</v>
      </c>
      <c r="N1950" s="8" t="n">
        <v>0</v>
      </c>
      <c r="P1950" s="8" t="n">
        <v>1</v>
      </c>
      <c r="Q1950" s="8" t="n">
        <v>1</v>
      </c>
      <c r="R1950" s="8" t="n">
        <v>0</v>
      </c>
      <c r="S1950" s="8" t="n">
        <v>1</v>
      </c>
      <c r="T1950" s="8" t="n">
        <v>1</v>
      </c>
      <c r="U1950" s="8" t="n">
        <v>0</v>
      </c>
      <c r="W1950" s="8" t="n">
        <v>1</v>
      </c>
      <c r="X1950" s="8" t="n">
        <v>1</v>
      </c>
      <c r="Y1950" s="8" t="n">
        <v>0</v>
      </c>
      <c r="Z1950" s="8" t="n">
        <v>1</v>
      </c>
      <c r="AA1950" s="8" t="n">
        <v>1</v>
      </c>
      <c r="AB1950" s="8" t="n">
        <v>0</v>
      </c>
      <c r="AK1950" s="8">
        <f>IF(($B$1950&lt;&gt;2)+($I$1950&lt;&gt;2)+($P$1950&lt;&gt;2)+($W$1950&lt;&gt;2)=0,2,IF((($B$1950&lt;&gt;2)*$B$1950+($I$1950&lt;&gt;2)*$I$1950+($P$1950&lt;&gt;2)*$P$1950+($W$1950&lt;&gt;2)*$W$1950)/(($B$1950&lt;&gt;2)+($I$1950&lt;&gt;2)+($P$1950&lt;&gt;2)+($W$1950&lt;&gt;2))&gt;=0.5,1,0))</f>
        <v/>
      </c>
      <c r="AL1950" s="8">
        <f>IF(($C$1950&lt;&gt;2)+($J$1950&lt;&gt;2)+($Q$1950&lt;&gt;2)+($X$1950&lt;&gt;2)=0,2,IF((($C$1950&lt;&gt;2)*$C$1950+($J$1950&lt;&gt;2)*$J$1950+($Q$1950&lt;&gt;2)*$Q$1950+($X$1950&lt;&gt;2)*$X$1950)/(($C$1950&lt;&gt;2)+($J$1950&lt;&gt;2)+($Q$1950&lt;&gt;2)+($X$1950&lt;&gt;2))&gt;=0.5,1,0))</f>
        <v/>
      </c>
      <c r="AM1950" s="8">
        <f>IF(($D$1950&lt;&gt;2)+($K$1950&lt;&gt;2)+($R$1950&lt;&gt;2)+($Y$1950&lt;&gt;2)=0,2,IF((($D$1950&lt;&gt;2)*$D$1950+($K$1950&lt;&gt;2)*$K$1950+($R$1950&lt;&gt;2)*$R$1950+($Y$1950&lt;&gt;2)*$Y$1950)/(($D$1950&lt;&gt;2)+($K$1950&lt;&gt;2)+($R$1950&lt;&gt;2)+($Y$1950&lt;&gt;2))&gt;=0.5,1,0))</f>
        <v/>
      </c>
      <c r="AN1950" s="8">
        <f>IF(($E$1950&lt;&gt;2)+($L$1950&lt;&gt;2)+($S$1950&lt;&gt;2)+($Z$1950&lt;&gt;2)=0,2,IF((($E$1950&lt;&gt;2)*$E$1950+($L$1950&lt;&gt;2)*$L$1950+($S$1950&lt;&gt;2)*$S$1950+($Z$1950&lt;&gt;2)*$Z$1950)/(($E$1950&lt;&gt;2)+($L$1950&lt;&gt;2)+($S$1950&lt;&gt;2)+($Z$1950&lt;&gt;2))&gt;=0.5,1,0))</f>
        <v/>
      </c>
      <c r="AO1950" s="8">
        <f>IF(($F$1950&lt;&gt;2)+($M$1950&lt;&gt;2)+($T$1950&lt;&gt;2)+($AA$1950&lt;&gt;2)=0,2,IF((($F$1950&lt;&gt;2)*$F$1950+($M$1950&lt;&gt;2)*$M$1950+($T$1950&lt;&gt;2)*$T$1950+($AA$1950&lt;&gt;2)*$AA$1950)/(($F$1950&lt;&gt;2)+($M$1950&lt;&gt;2)+($T$1950&lt;&gt;2)+($AA$1950&lt;&gt;2))&gt;=0.5,1,0))</f>
        <v/>
      </c>
      <c r="AP1950" s="8">
        <f>IF(($G$1950&lt;&gt;2)+($N$1950&lt;&gt;2)+($U$1950&lt;&gt;2)+($AB$1950&lt;&gt;2)=0,2,IF((($G$1950&lt;&gt;2)*$G$1950+($N$1950&lt;&gt;2)*$N$1950+($U$1950&lt;&gt;2)*$U$1950+($AB$1950&lt;&gt;2)*$AB$1950)/(($G$1950&lt;&gt;2)+($N$1950&lt;&gt;2)+($U$1950&lt;&gt;2)+($AB$1950&lt;&gt;2))&gt;=0.5,1,0))</f>
        <v/>
      </c>
      <c r="AR1950" s="16">
        <f>'Ground truth'!$B$7</f>
        <v/>
      </c>
      <c r="AS1950" s="16">
        <f>'Ground truth'!$C$7</f>
        <v/>
      </c>
      <c r="AT1950" s="16">
        <f>'Ground truth'!$D$7</f>
        <v/>
      </c>
      <c r="AU1950" s="16">
        <f>'Ground truth'!$E$7</f>
        <v/>
      </c>
      <c r="AV1950" s="16">
        <f>'Ground truth'!$F$7</f>
        <v/>
      </c>
      <c r="AW1950" s="16">
        <f>'Ground truth'!$G$7</f>
        <v/>
      </c>
    </row>
    <row r="1951">
      <c r="A1951" s="3" t="inlineStr">
        <is>
          <t>GNC Software</t>
        </is>
      </c>
      <c r="B1951" s="8" t="n">
        <v>1</v>
      </c>
      <c r="C1951" s="8" t="n">
        <v>1</v>
      </c>
      <c r="D1951" s="8" t="n">
        <v>0</v>
      </c>
      <c r="E1951" s="8" t="n">
        <v>0</v>
      </c>
      <c r="F1951" s="8" t="n">
        <v>0</v>
      </c>
      <c r="G1951" s="8" t="n">
        <v>1</v>
      </c>
      <c r="I1951" s="8" t="n">
        <v>1</v>
      </c>
      <c r="J1951" s="8" t="n">
        <v>1</v>
      </c>
      <c r="K1951" s="8" t="n">
        <v>0</v>
      </c>
      <c r="L1951" s="8" t="n">
        <v>0</v>
      </c>
      <c r="M1951" s="8" t="n">
        <v>0</v>
      </c>
      <c r="N1951" s="8" t="n">
        <v>1</v>
      </c>
      <c r="P1951" s="8" t="n">
        <v>1</v>
      </c>
      <c r="Q1951" s="8" t="n">
        <v>1</v>
      </c>
      <c r="R1951" s="8" t="n">
        <v>0</v>
      </c>
      <c r="S1951" s="8" t="n">
        <v>0</v>
      </c>
      <c r="T1951" s="8" t="n">
        <v>0</v>
      </c>
      <c r="U1951" s="8" t="n">
        <v>1</v>
      </c>
      <c r="W1951" s="8" t="n">
        <v>1</v>
      </c>
      <c r="X1951" s="8" t="n">
        <v>1</v>
      </c>
      <c r="Y1951" s="8" t="n">
        <v>0</v>
      </c>
      <c r="Z1951" s="8" t="n">
        <v>0</v>
      </c>
      <c r="AA1951" s="8" t="n">
        <v>0</v>
      </c>
      <c r="AB1951" s="8" t="n">
        <v>1</v>
      </c>
      <c r="AK1951" s="8">
        <f>IF(($B$1951&lt;&gt;2)+($I$1951&lt;&gt;2)+($P$1951&lt;&gt;2)+($W$1951&lt;&gt;2)=0,2,IF((($B$1951&lt;&gt;2)*$B$1951+($I$1951&lt;&gt;2)*$I$1951+($P$1951&lt;&gt;2)*$P$1951+($W$1951&lt;&gt;2)*$W$1951)/(($B$1951&lt;&gt;2)+($I$1951&lt;&gt;2)+($P$1951&lt;&gt;2)+($W$1951&lt;&gt;2))&gt;=0.5,1,0))</f>
        <v/>
      </c>
      <c r="AL1951" s="8">
        <f>IF(($C$1951&lt;&gt;2)+($J$1951&lt;&gt;2)+($Q$1951&lt;&gt;2)+($X$1951&lt;&gt;2)=0,2,IF((($C$1951&lt;&gt;2)*$C$1951+($J$1951&lt;&gt;2)*$J$1951+($Q$1951&lt;&gt;2)*$Q$1951+($X$1951&lt;&gt;2)*$X$1951)/(($C$1951&lt;&gt;2)+($J$1951&lt;&gt;2)+($Q$1951&lt;&gt;2)+($X$1951&lt;&gt;2))&gt;=0.5,1,0))</f>
        <v/>
      </c>
      <c r="AM1951" s="8">
        <f>IF(($D$1951&lt;&gt;2)+($K$1951&lt;&gt;2)+($R$1951&lt;&gt;2)+($Y$1951&lt;&gt;2)=0,2,IF((($D$1951&lt;&gt;2)*$D$1951+($K$1951&lt;&gt;2)*$K$1951+($R$1951&lt;&gt;2)*$R$1951+($Y$1951&lt;&gt;2)*$Y$1951)/(($D$1951&lt;&gt;2)+($K$1951&lt;&gt;2)+($R$1951&lt;&gt;2)+($Y$1951&lt;&gt;2))&gt;=0.5,1,0))</f>
        <v/>
      </c>
      <c r="AN1951" s="8">
        <f>IF(($E$1951&lt;&gt;2)+($L$1951&lt;&gt;2)+($S$1951&lt;&gt;2)+($Z$1951&lt;&gt;2)=0,2,IF((($E$1951&lt;&gt;2)*$E$1951+($L$1951&lt;&gt;2)*$L$1951+($S$1951&lt;&gt;2)*$S$1951+($Z$1951&lt;&gt;2)*$Z$1951)/(($E$1951&lt;&gt;2)+($L$1951&lt;&gt;2)+($S$1951&lt;&gt;2)+($Z$1951&lt;&gt;2))&gt;=0.5,1,0))</f>
        <v/>
      </c>
      <c r="AO1951" s="8">
        <f>IF(($F$1951&lt;&gt;2)+($M$1951&lt;&gt;2)+($T$1951&lt;&gt;2)+($AA$1951&lt;&gt;2)=0,2,IF((($F$1951&lt;&gt;2)*$F$1951+($M$1951&lt;&gt;2)*$M$1951+($T$1951&lt;&gt;2)*$T$1951+($AA$1951&lt;&gt;2)*$AA$1951)/(($F$1951&lt;&gt;2)+($M$1951&lt;&gt;2)+($T$1951&lt;&gt;2)+($AA$1951&lt;&gt;2))&gt;=0.5,1,0))</f>
        <v/>
      </c>
      <c r="AP1951" s="8">
        <f>IF(($G$1951&lt;&gt;2)+($N$1951&lt;&gt;2)+($U$1951&lt;&gt;2)+($AB$1951&lt;&gt;2)=0,2,IF((($G$1951&lt;&gt;2)*$G$1951+($N$1951&lt;&gt;2)*$N$1951+($U$1951&lt;&gt;2)*$U$1951+($AB$1951&lt;&gt;2)*$AB$1951)/(($G$1951&lt;&gt;2)+($N$1951&lt;&gt;2)+($U$1951&lt;&gt;2)+($AB$1951&lt;&gt;2))&gt;=0.5,1,0))</f>
        <v/>
      </c>
      <c r="AR1951" s="16">
        <f>'Ground truth'!$B$8</f>
        <v/>
      </c>
      <c r="AS1951" s="16">
        <f>'Ground truth'!$C$8</f>
        <v/>
      </c>
      <c r="AT1951" s="16">
        <f>'Ground truth'!$D$8</f>
        <v/>
      </c>
      <c r="AU1951" s="16">
        <f>'Ground truth'!$E$8</f>
        <v/>
      </c>
      <c r="AV1951" s="16">
        <f>'Ground truth'!$F$8</f>
        <v/>
      </c>
      <c r="AW1951" s="16">
        <f>'Ground truth'!$G$8</f>
        <v/>
      </c>
    </row>
    <row r="1953">
      <c r="A1953" s="17" t="inlineStr">
        <is>
          <t>metrics — confident-only (unsure excluded from denominators)</t>
        </is>
      </c>
      <c r="B1953" s="10" t="inlineStr">
        <is>
          <t>run 1</t>
        </is>
      </c>
      <c r="C1953" s="10" t="inlineStr">
        <is>
          <t>run 2</t>
        </is>
      </c>
      <c r="D1953" s="10" t="inlineStr">
        <is>
          <t>run 3</t>
        </is>
      </c>
      <c r="E1953" s="10" t="inlineStr">
        <is>
          <t>run 4</t>
        </is>
      </c>
      <c r="F1953" s="10" t="inlineStr">
        <is>
          <t>run 5</t>
        </is>
      </c>
      <c r="G1953" s="10" t="inlineStr">
        <is>
          <t>avg-matrix</t>
        </is>
      </c>
      <c r="H1953" s="10" t="inlineStr">
        <is>
          <t>mean</t>
        </is>
      </c>
      <c r="I1953" s="10" t="inlineStr">
        <is>
          <t>std (pop.)</t>
        </is>
      </c>
      <c r="J1953" s="17" t="inlineStr">
        <is>
          <t>notes</t>
        </is>
      </c>
    </row>
    <row r="1954">
      <c r="A1954" s="7" t="inlineStr">
        <is>
          <t>TP</t>
        </is>
      </c>
      <c r="B1954" s="7">
        <f>SUMPRODUCT(($B$1946:$G$1951=1)*('Ground truth'!$B$3:$G$8=1))</f>
        <v/>
      </c>
      <c r="C1954" s="7">
        <f>SUMPRODUCT(($I$1946:$N$1951=1)*('Ground truth'!$B$3:$G$8=1))</f>
        <v/>
      </c>
      <c r="D1954" s="7">
        <f>SUMPRODUCT(($P$1946:$U$1951=1)*('Ground truth'!$B$3:$G$8=1))</f>
        <v/>
      </c>
      <c r="E1954" s="7">
        <f>SUMPRODUCT(($W$1946:$AB$1951=1)*('Ground truth'!$B$3:$G$8=1))</f>
        <v/>
      </c>
      <c r="G1954" s="7">
        <f>SUMPRODUCT(($AK$1946:$AP$1951=1)*('Ground truth'!$B$3:$G$8=1))</f>
        <v/>
      </c>
      <c r="H1954" s="12">
        <f>AVERAGE($B$1954:$F$1954)</f>
        <v/>
      </c>
      <c r="I1954" s="12">
        <f>STDEV.P($B$1954:$F$1954)</f>
        <v/>
      </c>
    </row>
    <row r="1955">
      <c r="A1955" s="7" t="inlineStr">
        <is>
          <t>TN</t>
        </is>
      </c>
      <c r="B1955" s="7">
        <f>SUMPRODUCT(($B$1946:$G$1951=0)*('Ground truth'!$B$3:$G$8=0))</f>
        <v/>
      </c>
      <c r="C1955" s="7">
        <f>SUMPRODUCT(($I$1946:$N$1951=0)*('Ground truth'!$B$3:$G$8=0))</f>
        <v/>
      </c>
      <c r="D1955" s="7">
        <f>SUMPRODUCT(($P$1946:$U$1951=0)*('Ground truth'!$B$3:$G$8=0))</f>
        <v/>
      </c>
      <c r="E1955" s="7">
        <f>SUMPRODUCT(($W$1946:$AB$1951=0)*('Ground truth'!$B$3:$G$8=0))</f>
        <v/>
      </c>
      <c r="G1955" s="7">
        <f>SUMPRODUCT(($AK$1946:$AP$1951=0)*('Ground truth'!$B$3:$G$8=0))</f>
        <v/>
      </c>
      <c r="H1955" s="12">
        <f>AVERAGE($B$1955:$F$1955)</f>
        <v/>
      </c>
      <c r="I1955" s="12">
        <f>STDEV.P($B$1955:$F$1955)</f>
        <v/>
      </c>
    </row>
    <row r="1956">
      <c r="A1956" s="7" t="inlineStr">
        <is>
          <t>FP</t>
        </is>
      </c>
      <c r="B1956" s="7">
        <f>SUMPRODUCT(($B$1946:$G$1951=1)*('Ground truth'!$B$3:$G$8=0))</f>
        <v/>
      </c>
      <c r="C1956" s="7">
        <f>SUMPRODUCT(($I$1946:$N$1951=1)*('Ground truth'!$B$3:$G$8=0))</f>
        <v/>
      </c>
      <c r="D1956" s="7">
        <f>SUMPRODUCT(($P$1946:$U$1951=1)*('Ground truth'!$B$3:$G$8=0))</f>
        <v/>
      </c>
      <c r="E1956" s="7">
        <f>SUMPRODUCT(($W$1946:$AB$1951=1)*('Ground truth'!$B$3:$G$8=0))</f>
        <v/>
      </c>
      <c r="G1956" s="7">
        <f>SUMPRODUCT(($AK$1946:$AP$1951=1)*('Ground truth'!$B$3:$G$8=0))</f>
        <v/>
      </c>
      <c r="H1956" s="12">
        <f>AVERAGE($B$1956:$F$1956)</f>
        <v/>
      </c>
      <c r="I1956" s="12">
        <f>STDEV.P($B$1956:$F$1956)</f>
        <v/>
      </c>
    </row>
    <row r="1957">
      <c r="A1957" s="7" t="inlineStr">
        <is>
          <t>FN</t>
        </is>
      </c>
      <c r="B1957" s="7">
        <f>SUMPRODUCT(($B$1946:$G$1951=0)*('Ground truth'!$B$3:$G$8=1))</f>
        <v/>
      </c>
      <c r="C1957" s="7">
        <f>SUMPRODUCT(($I$1946:$N$1951=0)*('Ground truth'!$B$3:$G$8=1))</f>
        <v/>
      </c>
      <c r="D1957" s="7">
        <f>SUMPRODUCT(($P$1946:$U$1951=0)*('Ground truth'!$B$3:$G$8=1))</f>
        <v/>
      </c>
      <c r="E1957" s="7">
        <f>SUMPRODUCT(($W$1946:$AB$1951=0)*('Ground truth'!$B$3:$G$8=1))</f>
        <v/>
      </c>
      <c r="G1957" s="7">
        <f>SUMPRODUCT(($AK$1946:$AP$1951=0)*('Ground truth'!$B$3:$G$8=1))</f>
        <v/>
      </c>
      <c r="H1957" s="12">
        <f>AVERAGE($B$1957:$F$1957)</f>
        <v/>
      </c>
      <c r="I1957" s="12">
        <f>STDEV.P($B$1957:$F$1957)</f>
        <v/>
      </c>
    </row>
    <row r="1958">
      <c r="A1958" s="4" t="inlineStr">
        <is>
          <t>Precision</t>
        </is>
      </c>
      <c r="B1958" s="12">
        <f>IFERROR($B$1954/($B$1954+$B$1956),0)</f>
        <v/>
      </c>
      <c r="C1958" s="12">
        <f>IFERROR($C$1954/($C$1954+$C$1956),0)</f>
        <v/>
      </c>
      <c r="D1958" s="12">
        <f>IFERROR($D$1954/($D$1954+$D$1956),0)</f>
        <v/>
      </c>
      <c r="E1958" s="12">
        <f>IFERROR($E$1954/($E$1954+$E$1956),0)</f>
        <v/>
      </c>
      <c r="G1958" s="12">
        <f>IFERROR($G$1954/($G$1954+$G$1956),0)</f>
        <v/>
      </c>
      <c r="H1958" s="18">
        <f>AVERAGE($B$1958:$F$1958)</f>
        <v/>
      </c>
      <c r="I1958" s="18">
        <f>STDEV.P($B$1958:$F$1958)</f>
        <v/>
      </c>
    </row>
    <row r="1959">
      <c r="A1959" s="4" t="inlineStr">
        <is>
          <t>Recall</t>
        </is>
      </c>
      <c r="B1959" s="12">
        <f>IFERROR($B$1954/($B$1954+$B$1957),0)</f>
        <v/>
      </c>
      <c r="C1959" s="12">
        <f>IFERROR($C$1954/($C$1954+$C$1957),0)</f>
        <v/>
      </c>
      <c r="D1959" s="12">
        <f>IFERROR($D$1954/($D$1954+$D$1957),0)</f>
        <v/>
      </c>
      <c r="E1959" s="12">
        <f>IFERROR($E$1954/($E$1954+$E$1957),0)</f>
        <v/>
      </c>
      <c r="G1959" s="12">
        <f>IFERROR($G$1954/($G$1954+$G$1957),0)</f>
        <v/>
      </c>
      <c r="H1959" s="18">
        <f>AVERAGE($B$1959:$F$1959)</f>
        <v/>
      </c>
      <c r="I1959" s="18">
        <f>STDEV.P($B$1959:$F$1959)</f>
        <v/>
      </c>
    </row>
    <row r="1960">
      <c r="A1960" s="4" t="inlineStr">
        <is>
          <t>F1</t>
        </is>
      </c>
      <c r="B1960" s="12">
        <f>IFERROR(2*$B$1958*$B$1959/($B$1958+$B$1959),0)</f>
        <v/>
      </c>
      <c r="C1960" s="12">
        <f>IFERROR(2*$C$1958*$C$1959/($C$1958+$C$1959),0)</f>
        <v/>
      </c>
      <c r="D1960" s="12">
        <f>IFERROR(2*$D$1958*$D$1959/($D$1958+$D$1959),0)</f>
        <v/>
      </c>
      <c r="E1960" s="12">
        <f>IFERROR(2*$E$1958*$E$1959/($E$1958+$E$1959),0)</f>
        <v/>
      </c>
      <c r="G1960" s="12">
        <f>IFERROR(2*$G$1958*$G$1959/($G$1958+$G$1959),0)</f>
        <v/>
      </c>
      <c r="H1960" s="18">
        <f>AVERAGE($B$1960:$F$1960)</f>
        <v/>
      </c>
      <c r="I1960" s="18">
        <f>STDEV.P($B$1960:$F$1960)</f>
        <v/>
      </c>
    </row>
    <row r="1961">
      <c r="A1961" s="4" t="inlineStr">
        <is>
          <t>Accuracy</t>
        </is>
      </c>
      <c r="B1961" s="12">
        <f>IFERROR(($B$1954+$B$1955)/($B$1954+$B$1955+$B$1956+$B$1957),0)</f>
        <v/>
      </c>
      <c r="C1961" s="12">
        <f>IFERROR(($C$1954+$C$1955)/($C$1954+$C$1955+$C$1956+$C$1957),0)</f>
        <v/>
      </c>
      <c r="D1961" s="12">
        <f>IFERROR(($D$1954+$D$1955)/($D$1954+$D$1955+$D$1956+$D$1957),0)</f>
        <v/>
      </c>
      <c r="E1961" s="12">
        <f>IFERROR(($E$1954+$E$1955)/($E$1954+$E$1955+$E$1956+$E$1957),0)</f>
        <v/>
      </c>
      <c r="G1961" s="12">
        <f>IFERROR(($G$1954+$G$1955)/($G$1954+$G$1955+$G$1956+$G$1957),0)</f>
        <v/>
      </c>
      <c r="H1961" s="18">
        <f>AVERAGE($B$1961:$F$1961)</f>
        <v/>
      </c>
      <c r="I1961" s="18">
        <f>STDEV.P($B$1961:$F$1961)</f>
        <v/>
      </c>
    </row>
    <row r="1962">
      <c r="A1962" s="4" t="inlineStr">
        <is>
          <t>Edit distance</t>
        </is>
      </c>
      <c r="B1962" s="12">
        <f>SUMPRODUCT(ABS('Ground truth'!$B$3:$G$8-$B$1946:$G$1951))</f>
        <v/>
      </c>
      <c r="C1962" s="12">
        <f>SUMPRODUCT(ABS('Ground truth'!$B$3:$G$8-$I$1946:$N$1951))</f>
        <v/>
      </c>
      <c r="D1962" s="12">
        <f>SUMPRODUCT(ABS('Ground truth'!$B$3:$G$8-$P$1946:$U$1951))</f>
        <v/>
      </c>
      <c r="E1962" s="12">
        <f>SUMPRODUCT(ABS('Ground truth'!$B$3:$G$8-$W$1946:$AB$1951))</f>
        <v/>
      </c>
      <c r="G1962" s="12">
        <f>SUMPRODUCT(ABS('Ground truth'!$B$3:$G$8-$AK$1946:$AP$1951))</f>
        <v/>
      </c>
      <c r="H1962" s="18">
        <f>AVERAGE($B$1962:$F$1962)</f>
        <v/>
      </c>
      <c r="I1962" s="18">
        <f>STDEV.P($B$1962:$F$1962)</f>
        <v/>
      </c>
    </row>
    <row r="1963">
      <c r="A1963" s="4" t="inlineStr">
        <is>
          <t>Spectral distance</t>
        </is>
      </c>
      <c r="B1963" s="12">
        <f>SQRT(SUMPRODUCT(('Ground truth'!$J$3:$J$8-$B$1973:$B$1978)^2))</f>
        <v/>
      </c>
      <c r="C1963" s="12">
        <f>SQRT(SUMPRODUCT(('Ground truth'!$J$3:$J$8-$C$1973:$C$1978)^2))</f>
        <v/>
      </c>
      <c r="D1963" s="12">
        <f>SQRT(SUMPRODUCT(('Ground truth'!$J$3:$J$8-$D$1973:$D$1978)^2))</f>
        <v/>
      </c>
      <c r="E1963" s="12">
        <f>SQRT(SUMPRODUCT(('Ground truth'!$J$3:$J$8-$E$1973:$E$1978)^2))</f>
        <v/>
      </c>
      <c r="G1963" s="12">
        <f>SQRT(SUMPRODUCT(('Ground truth'!$J$3:$J$8-$G$1973:$G$1978)^2))</f>
        <v/>
      </c>
      <c r="H1963" s="18">
        <f>AVERAGE($B$1963:$F$1963)</f>
        <v/>
      </c>
      <c r="I1963" s="18">
        <f>STDEV.P($B$1963:$F$1963)</f>
        <v/>
      </c>
    </row>
    <row r="1964">
      <c r="A1964" s="4" t="inlineStr">
        <is>
          <t>Unsure cells</t>
        </is>
      </c>
      <c r="B1964" s="7">
        <f>COUNTIF($B$1946:$G$1951,2)</f>
        <v/>
      </c>
      <c r="C1964" s="7">
        <f>COUNTIF($I$1946:$N$1951,2)</f>
        <v/>
      </c>
      <c r="D1964" s="7">
        <f>COUNTIF($P$1946:$U$1951,2)</f>
        <v/>
      </c>
      <c r="E1964" s="7">
        <f>COUNTIF($W$1946:$AB$1951,2)</f>
        <v/>
      </c>
      <c r="G1964" s="7">
        <f>COUNTIF($AK$1946:$AP$1951,2)</f>
        <v/>
      </c>
      <c r="H1964" s="12">
        <f>AVERAGE($B$1964:$F$1964)</f>
        <v/>
      </c>
      <c r="I1964" s="12">
        <f>STDEV.P($B$1964:$F$1964)</f>
        <v/>
      </c>
    </row>
    <row r="1965">
      <c r="A1965" s="3" t="inlineStr">
        <is>
          <t>eigenvalues (real part, numpy order; pasted)</t>
        </is>
      </c>
    </row>
    <row r="1966">
      <c r="A1966" s="3" t="inlineStr">
        <is>
          <t xml:space="preserve">  λ1</t>
        </is>
      </c>
      <c r="B1966" s="19" t="n">
        <v>4.895106515927529</v>
      </c>
      <c r="C1966" s="19" t="n">
        <v>4.895106515927529</v>
      </c>
      <c r="D1966" s="19" t="n">
        <v>4.895106515927529</v>
      </c>
      <c r="E1966" s="19" t="n">
        <v>4.895106515927529</v>
      </c>
      <c r="G1966" s="19" t="n">
        <v>4.895106515927529</v>
      </c>
    </row>
    <row r="1967">
      <c r="A1967" s="3" t="inlineStr">
        <is>
          <t xml:space="preserve">  λ2</t>
        </is>
      </c>
      <c r="B1967" s="19" t="n">
        <v>-1.000000000000001</v>
      </c>
      <c r="C1967" s="19" t="n">
        <v>-1.000000000000001</v>
      </c>
      <c r="D1967" s="19" t="n">
        <v>-1.000000000000001</v>
      </c>
      <c r="E1967" s="19" t="n">
        <v>-1.000000000000001</v>
      </c>
      <c r="G1967" s="19" t="n">
        <v>-1.000000000000001</v>
      </c>
    </row>
    <row r="1968">
      <c r="A1968" s="3" t="inlineStr">
        <is>
          <t xml:space="preserve">  λ3</t>
        </is>
      </c>
      <c r="B1968" s="19" t="n">
        <v>-3.099736661468152e-16</v>
      </c>
      <c r="C1968" s="19" t="n">
        <v>-3.099736661468152e-16</v>
      </c>
      <c r="D1968" s="19" t="n">
        <v>-3.099736661468152e-16</v>
      </c>
      <c r="E1968" s="19" t="n">
        <v>-3.099736661468152e-16</v>
      </c>
      <c r="G1968" s="19" t="n">
        <v>-3.099736661468152e-16</v>
      </c>
    </row>
    <row r="1969">
      <c r="A1969" s="3" t="inlineStr">
        <is>
          <t xml:space="preserve">  λ4</t>
        </is>
      </c>
      <c r="B1969" s="19" t="n">
        <v>-0.2924015852246211</v>
      </c>
      <c r="C1969" s="19" t="n">
        <v>-0.2924015852246211</v>
      </c>
      <c r="D1969" s="19" t="n">
        <v>-0.2924015852246211</v>
      </c>
      <c r="E1969" s="19" t="n">
        <v>-0.2924015852246211</v>
      </c>
      <c r="G1969" s="19" t="n">
        <v>-0.2924015852246211</v>
      </c>
    </row>
    <row r="1970">
      <c r="A1970" s="3" t="inlineStr">
        <is>
          <t xml:space="preserve">  λ5</t>
        </is>
      </c>
      <c r="B1970" s="19" t="n">
        <v>1.39729506929709</v>
      </c>
      <c r="C1970" s="19" t="n">
        <v>1.39729506929709</v>
      </c>
      <c r="D1970" s="19" t="n">
        <v>1.39729506929709</v>
      </c>
      <c r="E1970" s="19" t="n">
        <v>1.39729506929709</v>
      </c>
      <c r="G1970" s="19" t="n">
        <v>1.39729506929709</v>
      </c>
    </row>
    <row r="1971">
      <c r="A1971" s="3" t="inlineStr">
        <is>
          <t xml:space="preserve">  λ6</t>
        </is>
      </c>
      <c r="B1971" s="19" t="n">
        <v>0.9999999999999999</v>
      </c>
      <c r="C1971" s="19" t="n">
        <v>0.9999999999999999</v>
      </c>
      <c r="D1971" s="19" t="n">
        <v>0.9999999999999999</v>
      </c>
      <c r="E1971" s="19" t="n">
        <v>0.9999999999999999</v>
      </c>
      <c r="G1971" s="19" t="n">
        <v>0.9999999999999999</v>
      </c>
    </row>
    <row r="1972">
      <c r="A1972" s="3" t="inlineStr">
        <is>
          <t>eigenvalues sorted desc (LARGE)</t>
        </is>
      </c>
    </row>
    <row r="1973">
      <c r="A1973" s="3" t="inlineStr">
        <is>
          <t xml:space="preserve">  λ(1)</t>
        </is>
      </c>
      <c r="B1973" s="19">
        <f>LARGE($B$1966:$B$1971,1)</f>
        <v/>
      </c>
      <c r="C1973" s="19">
        <f>LARGE($C$1966:$C$1971,1)</f>
        <v/>
      </c>
      <c r="D1973" s="19">
        <f>LARGE($D$1966:$D$1971,1)</f>
        <v/>
      </c>
      <c r="E1973" s="19">
        <f>LARGE($E$1966:$E$1971,1)</f>
        <v/>
      </c>
      <c r="G1973" s="19">
        <f>LARGE($G$1966:$G$1971,1)</f>
        <v/>
      </c>
    </row>
    <row r="1974">
      <c r="A1974" s="3" t="inlineStr">
        <is>
          <t xml:space="preserve">  λ(2)</t>
        </is>
      </c>
      <c r="B1974" s="19">
        <f>LARGE($B$1966:$B$1971,2)</f>
        <v/>
      </c>
      <c r="C1974" s="19">
        <f>LARGE($C$1966:$C$1971,2)</f>
        <v/>
      </c>
      <c r="D1974" s="19">
        <f>LARGE($D$1966:$D$1971,2)</f>
        <v/>
      </c>
      <c r="E1974" s="19">
        <f>LARGE($E$1966:$E$1971,2)</f>
        <v/>
      </c>
      <c r="G1974" s="19">
        <f>LARGE($G$1966:$G$1971,2)</f>
        <v/>
      </c>
    </row>
    <row r="1975">
      <c r="A1975" s="3" t="inlineStr">
        <is>
          <t xml:space="preserve">  λ(3)</t>
        </is>
      </c>
      <c r="B1975" s="19">
        <f>LARGE($B$1966:$B$1971,3)</f>
        <v/>
      </c>
      <c r="C1975" s="19">
        <f>LARGE($C$1966:$C$1971,3)</f>
        <v/>
      </c>
      <c r="D1975" s="19">
        <f>LARGE($D$1966:$D$1971,3)</f>
        <v/>
      </c>
      <c r="E1975" s="19">
        <f>LARGE($E$1966:$E$1971,3)</f>
        <v/>
      </c>
      <c r="G1975" s="19">
        <f>LARGE($G$1966:$G$1971,3)</f>
        <v/>
      </c>
    </row>
    <row r="1976">
      <c r="A1976" s="3" t="inlineStr">
        <is>
          <t xml:space="preserve">  λ(4)</t>
        </is>
      </c>
      <c r="B1976" s="19">
        <f>LARGE($B$1966:$B$1971,4)</f>
        <v/>
      </c>
      <c r="C1976" s="19">
        <f>LARGE($C$1966:$C$1971,4)</f>
        <v/>
      </c>
      <c r="D1976" s="19">
        <f>LARGE($D$1966:$D$1971,4)</f>
        <v/>
      </c>
      <c r="E1976" s="19">
        <f>LARGE($E$1966:$E$1971,4)</f>
        <v/>
      </c>
      <c r="G1976" s="19">
        <f>LARGE($G$1966:$G$1971,4)</f>
        <v/>
      </c>
    </row>
    <row r="1977">
      <c r="A1977" s="3" t="inlineStr">
        <is>
          <t xml:space="preserve">  λ(5)</t>
        </is>
      </c>
      <c r="B1977" s="19">
        <f>LARGE($B$1966:$B$1971,5)</f>
        <v/>
      </c>
      <c r="C1977" s="19">
        <f>LARGE($C$1966:$C$1971,5)</f>
        <v/>
      </c>
      <c r="D1977" s="19">
        <f>LARGE($D$1966:$D$1971,5)</f>
        <v/>
      </c>
      <c r="E1977" s="19">
        <f>LARGE($E$1966:$E$1971,5)</f>
        <v/>
      </c>
      <c r="G1977" s="19">
        <f>LARGE($G$1966:$G$1971,5)</f>
        <v/>
      </c>
    </row>
    <row r="1978">
      <c r="A1978" s="3" t="inlineStr">
        <is>
          <t xml:space="preserve">  λ(6)</t>
        </is>
      </c>
      <c r="B1978" s="19">
        <f>LARGE($B$1966:$B$1971,6)</f>
        <v/>
      </c>
      <c r="C1978" s="19">
        <f>LARGE($C$1966:$C$1971,6)</f>
        <v/>
      </c>
      <c r="D1978" s="19">
        <f>LARGE($D$1966:$D$1971,6)</f>
        <v/>
      </c>
      <c r="E1978" s="19">
        <f>LARGE($E$1966:$E$1971,6)</f>
        <v/>
      </c>
      <c r="G1978" s="19">
        <f>LARGE($G$1966:$G$1971,6)</f>
        <v/>
      </c>
    </row>
    <row r="1979">
      <c r="A1979" s="3" t="inlineStr">
        <is>
          <t>check: Σeig − trace (→0)</t>
        </is>
      </c>
      <c r="B1979" s="3">
        <f>ROUND(SUM($B$1966:$B$1971)-($B$1946+$C$1947+$D$1948+$E$1949+$F$1950+$G$1951),6)</f>
        <v/>
      </c>
      <c r="C1979" s="3">
        <f>ROUND(SUM($C$1966:$C$1971)-($I$1946+$J$1947+$K$1948+$L$1949+$M$1950+$N$1951),6)</f>
        <v/>
      </c>
      <c r="D1979" s="3">
        <f>ROUND(SUM($D$1966:$D$1971)-($P$1946+$Q$1947+$R$1948+$S$1949+$T$1950+$U$1951),6)</f>
        <v/>
      </c>
      <c r="E1979" s="3">
        <f>ROUND(SUM($E$1966:$E$1971)-($W$1946+$X$1947+$Y$1948+$Z$1949+$AA$1950+$AB$1951),6)</f>
        <v/>
      </c>
      <c r="G1979" s="3">
        <f>ROUND(SUM($G$1966:$G$1971)-($AK$1946+$AL$1947+$AM$1948+$AN$1949+$AO$1950+$AP$1951),6)</f>
        <v/>
      </c>
    </row>
    <row r="1980">
      <c r="A1980" s="3" t="inlineStr">
        <is>
          <t>check: Πeig − det (→0)</t>
        </is>
      </c>
      <c r="B1980" s="3">
        <f>ROUND(MDETERM($B$1946:$G$1951)-PRODUCT($B$1966:$B$1971),6)</f>
        <v/>
      </c>
      <c r="C1980" s="3">
        <f>ROUND(MDETERM($I$1946:$N$1951)-PRODUCT($C$1966:$C$1971),6)</f>
        <v/>
      </c>
      <c r="D1980" s="3">
        <f>ROUND(MDETERM($P$1946:$U$1951)-PRODUCT($D$1966:$D$1971),6)</f>
        <v/>
      </c>
      <c r="E1980" s="3">
        <f>ROUND(MDETERM($W$1946:$AB$1951)-PRODUCT($E$1966:$E$1971),6)</f>
        <v/>
      </c>
      <c r="G1980" s="3">
        <f>ROUND(MDETERM($AK$1946:$AP$1951)-PRODUCT($G$1966:$G$1971),6)</f>
        <v/>
      </c>
    </row>
    <row r="1981">
      <c r="A1981" s="3" t="inlineStr">
        <is>
          <t>complex eigenvalues?</t>
        </is>
      </c>
      <c r="B1981" s="3" t="inlineStr"/>
      <c r="C1981" s="3" t="inlineStr"/>
      <c r="D1981" s="3" t="inlineStr"/>
      <c r="E1981" s="3" t="inlineStr"/>
      <c r="G1981" s="3" t="inlineStr"/>
    </row>
    <row r="1982">
      <c r="A1982" s="3" t="inlineStr">
        <is>
          <t>check: det(M − λᵢI) per sorted λ (→0)</t>
        </is>
      </c>
    </row>
    <row r="1983">
      <c r="A1983" s="3" t="inlineStr">
        <is>
          <t xml:space="preserve">  det(M − λ(1)I)</t>
        </is>
      </c>
      <c r="B1983" s="3">
        <f t="array" ref="B1983">ROUND(MDETERM($B$1946:$G$1951-$B$1973*MUNIT(6)),6)</f>
        <v/>
      </c>
      <c r="C1983" s="3">
        <f t="array" ref="C1983">ROUND(MDETERM($I$1946:$N$1951-$C$1973*MUNIT(6)),6)</f>
        <v/>
      </c>
      <c r="D1983" s="3">
        <f t="array" ref="D1983">ROUND(MDETERM($P$1946:$U$1951-$D$1973*MUNIT(6)),6)</f>
        <v/>
      </c>
      <c r="E1983" s="3">
        <f t="array" ref="E1983">ROUND(MDETERM($W$1946:$AB$1951-$E$1973*MUNIT(6)),6)</f>
        <v/>
      </c>
      <c r="G1983" s="3">
        <f t="array" ref="G1983">ROUND(MDETERM($AK$1946:$AP$1951-$G$1973*MUNIT(6)),6)</f>
        <v/>
      </c>
    </row>
    <row r="1984">
      <c r="A1984" s="3" t="inlineStr">
        <is>
          <t xml:space="preserve">  det(M − λ(2)I)</t>
        </is>
      </c>
      <c r="B1984" s="3">
        <f t="array" ref="B1984">ROUND(MDETERM($B$1946:$G$1951-$B$1974*MUNIT(6)),6)</f>
        <v/>
      </c>
      <c r="C1984" s="3">
        <f t="array" ref="C1984">ROUND(MDETERM($I$1946:$N$1951-$C$1974*MUNIT(6)),6)</f>
        <v/>
      </c>
      <c r="D1984" s="3">
        <f t="array" ref="D1984">ROUND(MDETERM($P$1946:$U$1951-$D$1974*MUNIT(6)),6)</f>
        <v/>
      </c>
      <c r="E1984" s="3">
        <f t="array" ref="E1984">ROUND(MDETERM($W$1946:$AB$1951-$E$1974*MUNIT(6)),6)</f>
        <v/>
      </c>
      <c r="G1984" s="3">
        <f t="array" ref="G1984">ROUND(MDETERM($AK$1946:$AP$1951-$G$1974*MUNIT(6)),6)</f>
        <v/>
      </c>
    </row>
    <row r="1985">
      <c r="A1985" s="3" t="inlineStr">
        <is>
          <t xml:space="preserve">  det(M − λ(3)I)</t>
        </is>
      </c>
      <c r="B1985" s="3">
        <f t="array" ref="B1985">ROUND(MDETERM($B$1946:$G$1951-$B$1975*MUNIT(6)),6)</f>
        <v/>
      </c>
      <c r="C1985" s="3">
        <f t="array" ref="C1985">ROUND(MDETERM($I$1946:$N$1951-$C$1975*MUNIT(6)),6)</f>
        <v/>
      </c>
      <c r="D1985" s="3">
        <f t="array" ref="D1985">ROUND(MDETERM($P$1946:$U$1951-$D$1975*MUNIT(6)),6)</f>
        <v/>
      </c>
      <c r="E1985" s="3">
        <f t="array" ref="E1985">ROUND(MDETERM($W$1946:$AB$1951-$E$1975*MUNIT(6)),6)</f>
        <v/>
      </c>
      <c r="G1985" s="3">
        <f t="array" ref="G1985">ROUND(MDETERM($AK$1946:$AP$1951-$G$1975*MUNIT(6)),6)</f>
        <v/>
      </c>
    </row>
    <row r="1986">
      <c r="A1986" s="3" t="inlineStr">
        <is>
          <t xml:space="preserve">  det(M − λ(4)I)</t>
        </is>
      </c>
      <c r="B1986" s="3">
        <f t="array" ref="B1986">ROUND(MDETERM($B$1946:$G$1951-$B$1976*MUNIT(6)),6)</f>
        <v/>
      </c>
      <c r="C1986" s="3">
        <f t="array" ref="C1986">ROUND(MDETERM($I$1946:$N$1951-$C$1976*MUNIT(6)),6)</f>
        <v/>
      </c>
      <c r="D1986" s="3">
        <f t="array" ref="D1986">ROUND(MDETERM($P$1946:$U$1951-$D$1976*MUNIT(6)),6)</f>
        <v/>
      </c>
      <c r="E1986" s="3">
        <f t="array" ref="E1986">ROUND(MDETERM($W$1946:$AB$1951-$E$1976*MUNIT(6)),6)</f>
        <v/>
      </c>
      <c r="G1986" s="3">
        <f t="array" ref="G1986">ROUND(MDETERM($AK$1946:$AP$1951-$G$1976*MUNIT(6)),6)</f>
        <v/>
      </c>
    </row>
    <row r="1987">
      <c r="A1987" s="3" t="inlineStr">
        <is>
          <t xml:space="preserve">  det(M − λ(5)I)</t>
        </is>
      </c>
      <c r="B1987" s="3">
        <f t="array" ref="B1987">ROUND(MDETERM($B$1946:$G$1951-$B$1977*MUNIT(6)),6)</f>
        <v/>
      </c>
      <c r="C1987" s="3">
        <f t="array" ref="C1987">ROUND(MDETERM($I$1946:$N$1951-$C$1977*MUNIT(6)),6)</f>
        <v/>
      </c>
      <c r="D1987" s="3">
        <f t="array" ref="D1987">ROUND(MDETERM($P$1946:$U$1951-$D$1977*MUNIT(6)),6)</f>
        <v/>
      </c>
      <c r="E1987" s="3">
        <f t="array" ref="E1987">ROUND(MDETERM($W$1946:$AB$1951-$E$1977*MUNIT(6)),6)</f>
        <v/>
      </c>
      <c r="G1987" s="3">
        <f t="array" ref="G1987">ROUND(MDETERM($AK$1946:$AP$1951-$G$1977*MUNIT(6)),6)</f>
        <v/>
      </c>
    </row>
    <row r="1988">
      <c r="A1988" s="3" t="inlineStr">
        <is>
          <t xml:space="preserve">  det(M − λ(6)I)</t>
        </is>
      </c>
      <c r="B1988" s="3">
        <f t="array" ref="B1988">ROUND(MDETERM($B$1946:$G$1951-$B$1978*MUNIT(6)),6)</f>
        <v/>
      </c>
      <c r="C1988" s="3">
        <f t="array" ref="C1988">ROUND(MDETERM($I$1946:$N$1951-$C$1978*MUNIT(6)),6)</f>
        <v/>
      </c>
      <c r="D1988" s="3">
        <f t="array" ref="D1988">ROUND(MDETERM($P$1946:$U$1951-$D$1978*MUNIT(6)),6)</f>
        <v/>
      </c>
      <c r="E1988" s="3">
        <f t="array" ref="E1988">ROUND(MDETERM($W$1946:$AB$1951-$E$1978*MUNIT(6)),6)</f>
        <v/>
      </c>
      <c r="G1988" s="3">
        <f t="array" ref="G1988">ROUND(MDETERM($AK$1946:$AP$1951-$G$1978*MUNIT(6)),6)</f>
        <v/>
      </c>
    </row>
    <row r="1992" ht="16" customHeight="1">
      <c r="A1992" s="14" t="inlineStr">
        <is>
          <t>GraphRAG R2-R3 | deepseek-r1:14b</t>
        </is>
      </c>
      <c r="B1992" s="9" t="inlineStr">
        <is>
          <t>run 1 (raw, pasted)</t>
        </is>
      </c>
      <c r="I1992" s="9" t="inlineStr">
        <is>
          <t>run 2 (raw, pasted)</t>
        </is>
      </c>
      <c r="P1992" s="9" t="inlineStr">
        <is>
          <t>run 3 (raw, pasted)</t>
        </is>
      </c>
      <c r="W1992" s="9" t="inlineStr">
        <is>
          <t>run 4 (raw, pasted)</t>
        </is>
      </c>
      <c r="AD1992" s="9" t="inlineStr">
        <is>
          <t>run 5 (raw, pasted)</t>
        </is>
      </c>
      <c r="AK1992" s="9" t="inlineStr">
        <is>
          <t>Step2 average matrix (formula)</t>
        </is>
      </c>
      <c r="AR1992" s="9" t="inlineStr">
        <is>
          <t>ground truth (reference)</t>
        </is>
      </c>
    </row>
    <row r="1993" ht="60" customHeight="1">
      <c r="B1993" s="15" t="inlineStr">
        <is>
          <t>Spacecraft</t>
        </is>
      </c>
      <c r="C1993" s="15" t="inlineStr">
        <is>
          <t>Guidance, Navigation, and Control (GNC) Subsystem</t>
        </is>
      </c>
      <c r="D1993" s="15" t="inlineStr">
        <is>
          <t>Propulsion Subsystem</t>
        </is>
      </c>
      <c r="E1993" s="15" t="inlineStr">
        <is>
          <t>Power Subsystem</t>
        </is>
      </c>
      <c r="F1993" s="15" t="inlineStr">
        <is>
          <t>Reaction Wheel</t>
        </is>
      </c>
      <c r="G1993" s="15" t="inlineStr">
        <is>
          <t>GNC Software</t>
        </is>
      </c>
      <c r="I1993" s="15" t="inlineStr">
        <is>
          <t>Spacecraft</t>
        </is>
      </c>
      <c r="J1993" s="15" t="inlineStr">
        <is>
          <t>Guidance, Navigation, and Control (GNC) Subsystem</t>
        </is>
      </c>
      <c r="K1993" s="15" t="inlineStr">
        <is>
          <t>Propulsion Subsystem</t>
        </is>
      </c>
      <c r="L1993" s="15" t="inlineStr">
        <is>
          <t>Power Subsystem</t>
        </is>
      </c>
      <c r="M1993" s="15" t="inlineStr">
        <is>
          <t>Reaction Wheel</t>
        </is>
      </c>
      <c r="N1993" s="15" t="inlineStr">
        <is>
          <t>GNC Software</t>
        </is>
      </c>
      <c r="P1993" s="15" t="inlineStr">
        <is>
          <t>Spacecraft</t>
        </is>
      </c>
      <c r="Q1993" s="15" t="inlineStr">
        <is>
          <t>Guidance, Navigation, and Control (GNC) Subsystem</t>
        </is>
      </c>
      <c r="R1993" s="15" t="inlineStr">
        <is>
          <t>Propulsion Subsystem</t>
        </is>
      </c>
      <c r="S1993" s="15" t="inlineStr">
        <is>
          <t>Power Subsystem</t>
        </is>
      </c>
      <c r="T1993" s="15" t="inlineStr">
        <is>
          <t>Reaction Wheel</t>
        </is>
      </c>
      <c r="U1993" s="15" t="inlineStr">
        <is>
          <t>GNC Software</t>
        </is>
      </c>
      <c r="W1993" s="15" t="inlineStr">
        <is>
          <t>Spacecraft</t>
        </is>
      </c>
      <c r="X1993" s="15" t="inlineStr">
        <is>
          <t>Guidance, Navigation, and Control (GNC) Subsystem</t>
        </is>
      </c>
      <c r="Y1993" s="15" t="inlineStr">
        <is>
          <t>Propulsion Subsystem</t>
        </is>
      </c>
      <c r="Z1993" s="15" t="inlineStr">
        <is>
          <t>Power Subsystem</t>
        </is>
      </c>
      <c r="AA1993" s="15" t="inlineStr">
        <is>
          <t>Reaction Wheel</t>
        </is>
      </c>
      <c r="AB1993" s="15" t="inlineStr">
        <is>
          <t>GNC Software</t>
        </is>
      </c>
      <c r="AD1993" s="15" t="inlineStr">
        <is>
          <t>Spacecraft</t>
        </is>
      </c>
      <c r="AE1993" s="15" t="inlineStr">
        <is>
          <t>Guidance, Navigation, and Control (GNC) Subsystem</t>
        </is>
      </c>
      <c r="AF1993" s="15" t="inlineStr">
        <is>
          <t>Propulsion Subsystem</t>
        </is>
      </c>
      <c r="AG1993" s="15" t="inlineStr">
        <is>
          <t>Power Subsystem</t>
        </is>
      </c>
      <c r="AH1993" s="15" t="inlineStr">
        <is>
          <t>Reaction Wheel</t>
        </is>
      </c>
      <c r="AI1993" s="15" t="inlineStr">
        <is>
          <t>GNC Software</t>
        </is>
      </c>
      <c r="AK1993" s="15" t="inlineStr">
        <is>
          <t>Spacecraft</t>
        </is>
      </c>
      <c r="AL1993" s="15" t="inlineStr">
        <is>
          <t>Guidance, Navigation, and Control (GNC) Subsystem</t>
        </is>
      </c>
      <c r="AM1993" s="15" t="inlineStr">
        <is>
          <t>Propulsion Subsystem</t>
        </is>
      </c>
      <c r="AN1993" s="15" t="inlineStr">
        <is>
          <t>Power Subsystem</t>
        </is>
      </c>
      <c r="AO1993" s="15" t="inlineStr">
        <is>
          <t>Reaction Wheel</t>
        </is>
      </c>
      <c r="AP1993" s="15" t="inlineStr">
        <is>
          <t>GNC Software</t>
        </is>
      </c>
    </row>
    <row r="1994">
      <c r="A1994" s="3" t="inlineStr">
        <is>
          <t>Spacecraft</t>
        </is>
      </c>
      <c r="B1994" s="8" t="n">
        <v>1</v>
      </c>
      <c r="C1994" s="8" t="n">
        <v>1</v>
      </c>
      <c r="D1994" s="8" t="n">
        <v>1</v>
      </c>
      <c r="E1994" s="8" t="n">
        <v>1</v>
      </c>
      <c r="F1994" s="8" t="n">
        <v>1</v>
      </c>
      <c r="G1994" s="8" t="n">
        <v>1</v>
      </c>
      <c r="I1994" s="8" t="n">
        <v>1</v>
      </c>
      <c r="J1994" s="8" t="n">
        <v>1</v>
      </c>
      <c r="K1994" s="8" t="n">
        <v>1</v>
      </c>
      <c r="L1994" s="8" t="n">
        <v>1</v>
      </c>
      <c r="M1994" s="8" t="n">
        <v>1</v>
      </c>
      <c r="N1994" s="8" t="n">
        <v>1</v>
      </c>
      <c r="P1994" s="8" t="n">
        <v>1</v>
      </c>
      <c r="Q1994" s="8" t="n">
        <v>1</v>
      </c>
      <c r="R1994" s="8" t="n">
        <v>1</v>
      </c>
      <c r="S1994" s="8" t="n">
        <v>1</v>
      </c>
      <c r="T1994" s="8" t="n">
        <v>1</v>
      </c>
      <c r="U1994" s="8" t="n">
        <v>1</v>
      </c>
      <c r="W1994" s="8" t="n">
        <v>1</v>
      </c>
      <c r="X1994" s="8" t="n">
        <v>1</v>
      </c>
      <c r="Y1994" s="8" t="n">
        <v>1</v>
      </c>
      <c r="Z1994" s="8" t="n">
        <v>1</v>
      </c>
      <c r="AA1994" s="8" t="n">
        <v>1</v>
      </c>
      <c r="AB1994" s="8" t="n">
        <v>1</v>
      </c>
      <c r="AD1994" s="8" t="n">
        <v>1</v>
      </c>
      <c r="AE1994" s="8" t="n">
        <v>1</v>
      </c>
      <c r="AF1994" s="8" t="n">
        <v>1</v>
      </c>
      <c r="AG1994" s="8" t="n">
        <v>1</v>
      </c>
      <c r="AH1994" s="8" t="n">
        <v>1</v>
      </c>
      <c r="AI1994" s="8" t="n">
        <v>1</v>
      </c>
      <c r="AK1994" s="8">
        <f>IF(($B$1994&lt;&gt;2)+($I$1994&lt;&gt;2)+($P$1994&lt;&gt;2)+($W$1994&lt;&gt;2)+($AD$1994&lt;&gt;2)=0,2,IF((($B$1994&lt;&gt;2)*$B$1994+($I$1994&lt;&gt;2)*$I$1994+($P$1994&lt;&gt;2)*$P$1994+($W$1994&lt;&gt;2)*$W$1994+($AD$1994&lt;&gt;2)*$AD$1994)/(($B$1994&lt;&gt;2)+($I$1994&lt;&gt;2)+($P$1994&lt;&gt;2)+($W$1994&lt;&gt;2)+($AD$1994&lt;&gt;2))&gt;=0.5,1,0))</f>
        <v/>
      </c>
      <c r="AL1994" s="8">
        <f>IF(($C$1994&lt;&gt;2)+($J$1994&lt;&gt;2)+($Q$1994&lt;&gt;2)+($X$1994&lt;&gt;2)+($AE$1994&lt;&gt;2)=0,2,IF((($C$1994&lt;&gt;2)*$C$1994+($J$1994&lt;&gt;2)*$J$1994+($Q$1994&lt;&gt;2)*$Q$1994+($X$1994&lt;&gt;2)*$X$1994+($AE$1994&lt;&gt;2)*$AE$1994)/(($C$1994&lt;&gt;2)+($J$1994&lt;&gt;2)+($Q$1994&lt;&gt;2)+($X$1994&lt;&gt;2)+($AE$1994&lt;&gt;2))&gt;=0.5,1,0))</f>
        <v/>
      </c>
      <c r="AM1994" s="8">
        <f>IF(($D$1994&lt;&gt;2)+($K$1994&lt;&gt;2)+($R$1994&lt;&gt;2)+($Y$1994&lt;&gt;2)+($AF$1994&lt;&gt;2)=0,2,IF((($D$1994&lt;&gt;2)*$D$1994+($K$1994&lt;&gt;2)*$K$1994+($R$1994&lt;&gt;2)*$R$1994+($Y$1994&lt;&gt;2)*$Y$1994+($AF$1994&lt;&gt;2)*$AF$1994)/(($D$1994&lt;&gt;2)+($K$1994&lt;&gt;2)+($R$1994&lt;&gt;2)+($Y$1994&lt;&gt;2)+($AF$1994&lt;&gt;2))&gt;=0.5,1,0))</f>
        <v/>
      </c>
      <c r="AN1994" s="8">
        <f>IF(($E$1994&lt;&gt;2)+($L$1994&lt;&gt;2)+($S$1994&lt;&gt;2)+($Z$1994&lt;&gt;2)+($AG$1994&lt;&gt;2)=0,2,IF((($E$1994&lt;&gt;2)*$E$1994+($L$1994&lt;&gt;2)*$L$1994+($S$1994&lt;&gt;2)*$S$1994+($Z$1994&lt;&gt;2)*$Z$1994+($AG$1994&lt;&gt;2)*$AG$1994)/(($E$1994&lt;&gt;2)+($L$1994&lt;&gt;2)+($S$1994&lt;&gt;2)+($Z$1994&lt;&gt;2)+($AG$1994&lt;&gt;2))&gt;=0.5,1,0))</f>
        <v/>
      </c>
      <c r="AO1994" s="8">
        <f>IF(($F$1994&lt;&gt;2)+($M$1994&lt;&gt;2)+($T$1994&lt;&gt;2)+($AA$1994&lt;&gt;2)+($AH$1994&lt;&gt;2)=0,2,IF((($F$1994&lt;&gt;2)*$F$1994+($M$1994&lt;&gt;2)*$M$1994+($T$1994&lt;&gt;2)*$T$1994+($AA$1994&lt;&gt;2)*$AA$1994+($AH$1994&lt;&gt;2)*$AH$1994)/(($F$1994&lt;&gt;2)+($M$1994&lt;&gt;2)+($T$1994&lt;&gt;2)+($AA$1994&lt;&gt;2)+($AH$1994&lt;&gt;2))&gt;=0.5,1,0))</f>
        <v/>
      </c>
      <c r="AP1994" s="8">
        <f>IF(($G$1994&lt;&gt;2)+($N$1994&lt;&gt;2)+($U$1994&lt;&gt;2)+($AB$1994&lt;&gt;2)+($AI$1994&lt;&gt;2)=0,2,IF((($G$1994&lt;&gt;2)*$G$1994+($N$1994&lt;&gt;2)*$N$1994+($U$1994&lt;&gt;2)*$U$1994+($AB$1994&lt;&gt;2)*$AB$1994+($AI$1994&lt;&gt;2)*$AI$1994)/(($G$1994&lt;&gt;2)+($N$1994&lt;&gt;2)+($U$1994&lt;&gt;2)+($AB$1994&lt;&gt;2)+($AI$1994&lt;&gt;2))&gt;=0.5,1,0))</f>
        <v/>
      </c>
      <c r="AR1994" s="16">
        <f>'Ground truth'!$B$3</f>
        <v/>
      </c>
      <c r="AS1994" s="16">
        <f>'Ground truth'!$C$3</f>
        <v/>
      </c>
      <c r="AT1994" s="16">
        <f>'Ground truth'!$D$3</f>
        <v/>
      </c>
      <c r="AU1994" s="16">
        <f>'Ground truth'!$E$3</f>
        <v/>
      </c>
      <c r="AV1994" s="16">
        <f>'Ground truth'!$F$3</f>
        <v/>
      </c>
      <c r="AW1994" s="16">
        <f>'Ground truth'!$G$3</f>
        <v/>
      </c>
    </row>
    <row r="1995">
      <c r="A1995" s="3" t="inlineStr">
        <is>
          <t>Guidance, Navigation, and Control (GNC) Subsystem</t>
        </is>
      </c>
      <c r="B1995" s="8" t="n">
        <v>1</v>
      </c>
      <c r="C1995" s="8" t="n">
        <v>1</v>
      </c>
      <c r="D1995" s="8" t="n">
        <v>1</v>
      </c>
      <c r="E1995" s="8" t="n">
        <v>0</v>
      </c>
      <c r="F1995" s="8" t="n">
        <v>1</v>
      </c>
      <c r="G1995" s="8" t="n">
        <v>1</v>
      </c>
      <c r="I1995" s="8" t="n">
        <v>1</v>
      </c>
      <c r="J1995" s="8" t="n">
        <v>1</v>
      </c>
      <c r="K1995" s="8" t="n">
        <v>1</v>
      </c>
      <c r="L1995" s="8" t="n">
        <v>0</v>
      </c>
      <c r="M1995" s="8" t="n">
        <v>1</v>
      </c>
      <c r="N1995" s="8" t="n">
        <v>1</v>
      </c>
      <c r="P1995" s="8" t="n">
        <v>1</v>
      </c>
      <c r="Q1995" s="8" t="n">
        <v>1</v>
      </c>
      <c r="R1995" s="8" t="n">
        <v>1</v>
      </c>
      <c r="S1995" s="8" t="n">
        <v>0</v>
      </c>
      <c r="T1995" s="8" t="n">
        <v>1</v>
      </c>
      <c r="U1995" s="8" t="n">
        <v>1</v>
      </c>
      <c r="W1995" s="8" t="n">
        <v>1</v>
      </c>
      <c r="X1995" s="8" t="n">
        <v>1</v>
      </c>
      <c r="Y1995" s="8" t="n">
        <v>1</v>
      </c>
      <c r="Z1995" s="8" t="n">
        <v>0</v>
      </c>
      <c r="AA1995" s="8" t="n">
        <v>1</v>
      </c>
      <c r="AB1995" s="8" t="n">
        <v>1</v>
      </c>
      <c r="AD1995" s="8" t="n">
        <v>1</v>
      </c>
      <c r="AE1995" s="8" t="n">
        <v>1</v>
      </c>
      <c r="AF1995" s="8" t="n">
        <v>1</v>
      </c>
      <c r="AG1995" s="8" t="n">
        <v>0</v>
      </c>
      <c r="AH1995" s="8" t="n">
        <v>1</v>
      </c>
      <c r="AI1995" s="8" t="n">
        <v>1</v>
      </c>
      <c r="AK1995" s="8">
        <f>IF(($B$1995&lt;&gt;2)+($I$1995&lt;&gt;2)+($P$1995&lt;&gt;2)+($W$1995&lt;&gt;2)+($AD$1995&lt;&gt;2)=0,2,IF((($B$1995&lt;&gt;2)*$B$1995+($I$1995&lt;&gt;2)*$I$1995+($P$1995&lt;&gt;2)*$P$1995+($W$1995&lt;&gt;2)*$W$1995+($AD$1995&lt;&gt;2)*$AD$1995)/(($B$1995&lt;&gt;2)+($I$1995&lt;&gt;2)+($P$1995&lt;&gt;2)+($W$1995&lt;&gt;2)+($AD$1995&lt;&gt;2))&gt;=0.5,1,0))</f>
        <v/>
      </c>
      <c r="AL1995" s="8">
        <f>IF(($C$1995&lt;&gt;2)+($J$1995&lt;&gt;2)+($Q$1995&lt;&gt;2)+($X$1995&lt;&gt;2)+($AE$1995&lt;&gt;2)=0,2,IF((($C$1995&lt;&gt;2)*$C$1995+($J$1995&lt;&gt;2)*$J$1995+($Q$1995&lt;&gt;2)*$Q$1995+($X$1995&lt;&gt;2)*$X$1995+($AE$1995&lt;&gt;2)*$AE$1995)/(($C$1995&lt;&gt;2)+($J$1995&lt;&gt;2)+($Q$1995&lt;&gt;2)+($X$1995&lt;&gt;2)+($AE$1995&lt;&gt;2))&gt;=0.5,1,0))</f>
        <v/>
      </c>
      <c r="AM1995" s="8">
        <f>IF(($D$1995&lt;&gt;2)+($K$1995&lt;&gt;2)+($R$1995&lt;&gt;2)+($Y$1995&lt;&gt;2)+($AF$1995&lt;&gt;2)=0,2,IF((($D$1995&lt;&gt;2)*$D$1995+($K$1995&lt;&gt;2)*$K$1995+($R$1995&lt;&gt;2)*$R$1995+($Y$1995&lt;&gt;2)*$Y$1995+($AF$1995&lt;&gt;2)*$AF$1995)/(($D$1995&lt;&gt;2)+($K$1995&lt;&gt;2)+($R$1995&lt;&gt;2)+($Y$1995&lt;&gt;2)+($AF$1995&lt;&gt;2))&gt;=0.5,1,0))</f>
        <v/>
      </c>
      <c r="AN1995" s="8">
        <f>IF(($E$1995&lt;&gt;2)+($L$1995&lt;&gt;2)+($S$1995&lt;&gt;2)+($Z$1995&lt;&gt;2)+($AG$1995&lt;&gt;2)=0,2,IF((($E$1995&lt;&gt;2)*$E$1995+($L$1995&lt;&gt;2)*$L$1995+($S$1995&lt;&gt;2)*$S$1995+($Z$1995&lt;&gt;2)*$Z$1995+($AG$1995&lt;&gt;2)*$AG$1995)/(($E$1995&lt;&gt;2)+($L$1995&lt;&gt;2)+($S$1995&lt;&gt;2)+($Z$1995&lt;&gt;2)+($AG$1995&lt;&gt;2))&gt;=0.5,1,0))</f>
        <v/>
      </c>
      <c r="AO1995" s="8">
        <f>IF(($F$1995&lt;&gt;2)+($M$1995&lt;&gt;2)+($T$1995&lt;&gt;2)+($AA$1995&lt;&gt;2)+($AH$1995&lt;&gt;2)=0,2,IF((($F$1995&lt;&gt;2)*$F$1995+($M$1995&lt;&gt;2)*$M$1995+($T$1995&lt;&gt;2)*$T$1995+($AA$1995&lt;&gt;2)*$AA$1995+($AH$1995&lt;&gt;2)*$AH$1995)/(($F$1995&lt;&gt;2)+($M$1995&lt;&gt;2)+($T$1995&lt;&gt;2)+($AA$1995&lt;&gt;2)+($AH$1995&lt;&gt;2))&gt;=0.5,1,0))</f>
        <v/>
      </c>
      <c r="AP1995" s="8">
        <f>IF(($G$1995&lt;&gt;2)+($N$1995&lt;&gt;2)+($U$1995&lt;&gt;2)+($AB$1995&lt;&gt;2)+($AI$1995&lt;&gt;2)=0,2,IF((($G$1995&lt;&gt;2)*$G$1995+($N$1995&lt;&gt;2)*$N$1995+($U$1995&lt;&gt;2)*$U$1995+($AB$1995&lt;&gt;2)*$AB$1995+($AI$1995&lt;&gt;2)*$AI$1995)/(($G$1995&lt;&gt;2)+($N$1995&lt;&gt;2)+($U$1995&lt;&gt;2)+($AB$1995&lt;&gt;2)+($AI$1995&lt;&gt;2))&gt;=0.5,1,0))</f>
        <v/>
      </c>
      <c r="AR1995" s="16">
        <f>'Ground truth'!$B$4</f>
        <v/>
      </c>
      <c r="AS1995" s="16">
        <f>'Ground truth'!$C$4</f>
        <v/>
      </c>
      <c r="AT1995" s="16">
        <f>'Ground truth'!$D$4</f>
        <v/>
      </c>
      <c r="AU1995" s="16">
        <f>'Ground truth'!$E$4</f>
        <v/>
      </c>
      <c r="AV1995" s="16">
        <f>'Ground truth'!$F$4</f>
        <v/>
      </c>
      <c r="AW1995" s="16">
        <f>'Ground truth'!$G$4</f>
        <v/>
      </c>
    </row>
    <row r="1996">
      <c r="A1996" s="3" t="inlineStr">
        <is>
          <t>Propulsion Subsystem</t>
        </is>
      </c>
      <c r="B1996" s="8" t="n">
        <v>1</v>
      </c>
      <c r="C1996" s="8" t="n">
        <v>1</v>
      </c>
      <c r="D1996" s="8" t="n">
        <v>1</v>
      </c>
      <c r="E1996" s="8" t="n">
        <v>0</v>
      </c>
      <c r="F1996" s="8" t="n">
        <v>1</v>
      </c>
      <c r="G1996" s="8" t="n">
        <v>1</v>
      </c>
      <c r="I1996" s="8" t="n">
        <v>1</v>
      </c>
      <c r="J1996" s="8" t="n">
        <v>1</v>
      </c>
      <c r="K1996" s="8" t="n">
        <v>1</v>
      </c>
      <c r="L1996" s="8" t="n">
        <v>0</v>
      </c>
      <c r="M1996" s="8" t="n">
        <v>1</v>
      </c>
      <c r="N1996" s="8" t="n">
        <v>1</v>
      </c>
      <c r="P1996" s="8" t="n">
        <v>1</v>
      </c>
      <c r="Q1996" s="8" t="n">
        <v>1</v>
      </c>
      <c r="R1996" s="8" t="n">
        <v>1</v>
      </c>
      <c r="S1996" s="8" t="n">
        <v>0</v>
      </c>
      <c r="T1996" s="8" t="n">
        <v>1</v>
      </c>
      <c r="U1996" s="8" t="n">
        <v>1</v>
      </c>
      <c r="W1996" s="8" t="n">
        <v>1</v>
      </c>
      <c r="X1996" s="8" t="n">
        <v>1</v>
      </c>
      <c r="Y1996" s="8" t="n">
        <v>1</v>
      </c>
      <c r="Z1996" s="8" t="n">
        <v>0</v>
      </c>
      <c r="AA1996" s="8" t="n">
        <v>1</v>
      </c>
      <c r="AB1996" s="8" t="n">
        <v>1</v>
      </c>
      <c r="AD1996" s="8" t="n">
        <v>1</v>
      </c>
      <c r="AE1996" s="8" t="n">
        <v>1</v>
      </c>
      <c r="AF1996" s="8" t="n">
        <v>1</v>
      </c>
      <c r="AG1996" s="8" t="n">
        <v>0</v>
      </c>
      <c r="AH1996" s="8" t="n">
        <v>1</v>
      </c>
      <c r="AI1996" s="8" t="n">
        <v>1</v>
      </c>
      <c r="AK1996" s="8">
        <f>IF(($B$1996&lt;&gt;2)+($I$1996&lt;&gt;2)+($P$1996&lt;&gt;2)+($W$1996&lt;&gt;2)+($AD$1996&lt;&gt;2)=0,2,IF((($B$1996&lt;&gt;2)*$B$1996+($I$1996&lt;&gt;2)*$I$1996+($P$1996&lt;&gt;2)*$P$1996+($W$1996&lt;&gt;2)*$W$1996+($AD$1996&lt;&gt;2)*$AD$1996)/(($B$1996&lt;&gt;2)+($I$1996&lt;&gt;2)+($P$1996&lt;&gt;2)+($W$1996&lt;&gt;2)+($AD$1996&lt;&gt;2))&gt;=0.5,1,0))</f>
        <v/>
      </c>
      <c r="AL1996" s="8">
        <f>IF(($C$1996&lt;&gt;2)+($J$1996&lt;&gt;2)+($Q$1996&lt;&gt;2)+($X$1996&lt;&gt;2)+($AE$1996&lt;&gt;2)=0,2,IF((($C$1996&lt;&gt;2)*$C$1996+($J$1996&lt;&gt;2)*$J$1996+($Q$1996&lt;&gt;2)*$Q$1996+($X$1996&lt;&gt;2)*$X$1996+($AE$1996&lt;&gt;2)*$AE$1996)/(($C$1996&lt;&gt;2)+($J$1996&lt;&gt;2)+($Q$1996&lt;&gt;2)+($X$1996&lt;&gt;2)+($AE$1996&lt;&gt;2))&gt;=0.5,1,0))</f>
        <v/>
      </c>
      <c r="AM1996" s="8">
        <f>IF(($D$1996&lt;&gt;2)+($K$1996&lt;&gt;2)+($R$1996&lt;&gt;2)+($Y$1996&lt;&gt;2)+($AF$1996&lt;&gt;2)=0,2,IF((($D$1996&lt;&gt;2)*$D$1996+($K$1996&lt;&gt;2)*$K$1996+($R$1996&lt;&gt;2)*$R$1996+($Y$1996&lt;&gt;2)*$Y$1996+($AF$1996&lt;&gt;2)*$AF$1996)/(($D$1996&lt;&gt;2)+($K$1996&lt;&gt;2)+($R$1996&lt;&gt;2)+($Y$1996&lt;&gt;2)+($AF$1996&lt;&gt;2))&gt;=0.5,1,0))</f>
        <v/>
      </c>
      <c r="AN1996" s="8">
        <f>IF(($E$1996&lt;&gt;2)+($L$1996&lt;&gt;2)+($S$1996&lt;&gt;2)+($Z$1996&lt;&gt;2)+($AG$1996&lt;&gt;2)=0,2,IF((($E$1996&lt;&gt;2)*$E$1996+($L$1996&lt;&gt;2)*$L$1996+($S$1996&lt;&gt;2)*$S$1996+($Z$1996&lt;&gt;2)*$Z$1996+($AG$1996&lt;&gt;2)*$AG$1996)/(($E$1996&lt;&gt;2)+($L$1996&lt;&gt;2)+($S$1996&lt;&gt;2)+($Z$1996&lt;&gt;2)+($AG$1996&lt;&gt;2))&gt;=0.5,1,0))</f>
        <v/>
      </c>
      <c r="AO1996" s="8">
        <f>IF(($F$1996&lt;&gt;2)+($M$1996&lt;&gt;2)+($T$1996&lt;&gt;2)+($AA$1996&lt;&gt;2)+($AH$1996&lt;&gt;2)=0,2,IF((($F$1996&lt;&gt;2)*$F$1996+($M$1996&lt;&gt;2)*$M$1996+($T$1996&lt;&gt;2)*$T$1996+($AA$1996&lt;&gt;2)*$AA$1996+($AH$1996&lt;&gt;2)*$AH$1996)/(($F$1996&lt;&gt;2)+($M$1996&lt;&gt;2)+($T$1996&lt;&gt;2)+($AA$1996&lt;&gt;2)+($AH$1996&lt;&gt;2))&gt;=0.5,1,0))</f>
        <v/>
      </c>
      <c r="AP1996" s="8">
        <f>IF(($G$1996&lt;&gt;2)+($N$1996&lt;&gt;2)+($U$1996&lt;&gt;2)+($AB$1996&lt;&gt;2)+($AI$1996&lt;&gt;2)=0,2,IF((($G$1996&lt;&gt;2)*$G$1996+($N$1996&lt;&gt;2)*$N$1996+($U$1996&lt;&gt;2)*$U$1996+($AB$1996&lt;&gt;2)*$AB$1996+($AI$1996&lt;&gt;2)*$AI$1996)/(($G$1996&lt;&gt;2)+($N$1996&lt;&gt;2)+($U$1996&lt;&gt;2)+($AB$1996&lt;&gt;2)+($AI$1996&lt;&gt;2))&gt;=0.5,1,0))</f>
        <v/>
      </c>
      <c r="AR1996" s="16">
        <f>'Ground truth'!$B$5</f>
        <v/>
      </c>
      <c r="AS1996" s="16">
        <f>'Ground truth'!$C$5</f>
        <v/>
      </c>
      <c r="AT1996" s="16">
        <f>'Ground truth'!$D$5</f>
        <v/>
      </c>
      <c r="AU1996" s="16">
        <f>'Ground truth'!$E$5</f>
        <v/>
      </c>
      <c r="AV1996" s="16">
        <f>'Ground truth'!$F$5</f>
        <v/>
      </c>
      <c r="AW1996" s="16">
        <f>'Ground truth'!$G$5</f>
        <v/>
      </c>
    </row>
    <row r="1997">
      <c r="A1997" s="3" t="inlineStr">
        <is>
          <t>Power Subsystem</t>
        </is>
      </c>
      <c r="B1997" s="8" t="n">
        <v>1</v>
      </c>
      <c r="C1997" s="8" t="n">
        <v>0</v>
      </c>
      <c r="D1997" s="8" t="n">
        <v>0</v>
      </c>
      <c r="E1997" s="8" t="n">
        <v>1</v>
      </c>
      <c r="F1997" s="8" t="n">
        <v>0</v>
      </c>
      <c r="G1997" s="8" t="n">
        <v>1</v>
      </c>
      <c r="I1997" s="8" t="n">
        <v>1</v>
      </c>
      <c r="J1997" s="8" t="n">
        <v>0</v>
      </c>
      <c r="K1997" s="8" t="n">
        <v>0</v>
      </c>
      <c r="L1997" s="8" t="n">
        <v>1</v>
      </c>
      <c r="M1997" s="8" t="n">
        <v>0</v>
      </c>
      <c r="N1997" s="8" t="n">
        <v>1</v>
      </c>
      <c r="P1997" s="8" t="n">
        <v>1</v>
      </c>
      <c r="Q1997" s="8" t="n">
        <v>0</v>
      </c>
      <c r="R1997" s="8" t="n">
        <v>0</v>
      </c>
      <c r="S1997" s="8" t="n">
        <v>1</v>
      </c>
      <c r="T1997" s="8" t="n">
        <v>0</v>
      </c>
      <c r="U1997" s="8" t="n">
        <v>1</v>
      </c>
      <c r="W1997" s="8" t="n">
        <v>1</v>
      </c>
      <c r="X1997" s="8" t="n">
        <v>0</v>
      </c>
      <c r="Y1997" s="8" t="n">
        <v>0</v>
      </c>
      <c r="Z1997" s="8" t="n">
        <v>1</v>
      </c>
      <c r="AA1997" s="8" t="n">
        <v>0</v>
      </c>
      <c r="AB1997" s="8" t="n">
        <v>1</v>
      </c>
      <c r="AD1997" s="8" t="n">
        <v>1</v>
      </c>
      <c r="AE1997" s="8" t="n">
        <v>0</v>
      </c>
      <c r="AF1997" s="8" t="n">
        <v>0</v>
      </c>
      <c r="AG1997" s="8" t="n">
        <v>1</v>
      </c>
      <c r="AH1997" s="8" t="n">
        <v>0</v>
      </c>
      <c r="AI1997" s="8" t="n">
        <v>1</v>
      </c>
      <c r="AK1997" s="8">
        <f>IF(($B$1997&lt;&gt;2)+($I$1997&lt;&gt;2)+($P$1997&lt;&gt;2)+($W$1997&lt;&gt;2)+($AD$1997&lt;&gt;2)=0,2,IF((($B$1997&lt;&gt;2)*$B$1997+($I$1997&lt;&gt;2)*$I$1997+($P$1997&lt;&gt;2)*$P$1997+($W$1997&lt;&gt;2)*$W$1997+($AD$1997&lt;&gt;2)*$AD$1997)/(($B$1997&lt;&gt;2)+($I$1997&lt;&gt;2)+($P$1997&lt;&gt;2)+($W$1997&lt;&gt;2)+($AD$1997&lt;&gt;2))&gt;=0.5,1,0))</f>
        <v/>
      </c>
      <c r="AL1997" s="8">
        <f>IF(($C$1997&lt;&gt;2)+($J$1997&lt;&gt;2)+($Q$1997&lt;&gt;2)+($X$1997&lt;&gt;2)+($AE$1997&lt;&gt;2)=0,2,IF((($C$1997&lt;&gt;2)*$C$1997+($J$1997&lt;&gt;2)*$J$1997+($Q$1997&lt;&gt;2)*$Q$1997+($X$1997&lt;&gt;2)*$X$1997+($AE$1997&lt;&gt;2)*$AE$1997)/(($C$1997&lt;&gt;2)+($J$1997&lt;&gt;2)+($Q$1997&lt;&gt;2)+($X$1997&lt;&gt;2)+($AE$1997&lt;&gt;2))&gt;=0.5,1,0))</f>
        <v/>
      </c>
      <c r="AM1997" s="8">
        <f>IF(($D$1997&lt;&gt;2)+($K$1997&lt;&gt;2)+($R$1997&lt;&gt;2)+($Y$1997&lt;&gt;2)+($AF$1997&lt;&gt;2)=0,2,IF((($D$1997&lt;&gt;2)*$D$1997+($K$1997&lt;&gt;2)*$K$1997+($R$1997&lt;&gt;2)*$R$1997+($Y$1997&lt;&gt;2)*$Y$1997+($AF$1997&lt;&gt;2)*$AF$1997)/(($D$1997&lt;&gt;2)+($K$1997&lt;&gt;2)+($R$1997&lt;&gt;2)+($Y$1997&lt;&gt;2)+($AF$1997&lt;&gt;2))&gt;=0.5,1,0))</f>
        <v/>
      </c>
      <c r="AN1997" s="8">
        <f>IF(($E$1997&lt;&gt;2)+($L$1997&lt;&gt;2)+($S$1997&lt;&gt;2)+($Z$1997&lt;&gt;2)+($AG$1997&lt;&gt;2)=0,2,IF((($E$1997&lt;&gt;2)*$E$1997+($L$1997&lt;&gt;2)*$L$1997+($S$1997&lt;&gt;2)*$S$1997+($Z$1997&lt;&gt;2)*$Z$1997+($AG$1997&lt;&gt;2)*$AG$1997)/(($E$1997&lt;&gt;2)+($L$1997&lt;&gt;2)+($S$1997&lt;&gt;2)+($Z$1997&lt;&gt;2)+($AG$1997&lt;&gt;2))&gt;=0.5,1,0))</f>
        <v/>
      </c>
      <c r="AO1997" s="8">
        <f>IF(($F$1997&lt;&gt;2)+($M$1997&lt;&gt;2)+($T$1997&lt;&gt;2)+($AA$1997&lt;&gt;2)+($AH$1997&lt;&gt;2)=0,2,IF((($F$1997&lt;&gt;2)*$F$1997+($M$1997&lt;&gt;2)*$M$1997+($T$1997&lt;&gt;2)*$T$1997+($AA$1997&lt;&gt;2)*$AA$1997+($AH$1997&lt;&gt;2)*$AH$1997)/(($F$1997&lt;&gt;2)+($M$1997&lt;&gt;2)+($T$1997&lt;&gt;2)+($AA$1997&lt;&gt;2)+($AH$1997&lt;&gt;2))&gt;=0.5,1,0))</f>
        <v/>
      </c>
      <c r="AP1997" s="8">
        <f>IF(($G$1997&lt;&gt;2)+($N$1997&lt;&gt;2)+($U$1997&lt;&gt;2)+($AB$1997&lt;&gt;2)+($AI$1997&lt;&gt;2)=0,2,IF((($G$1997&lt;&gt;2)*$G$1997+($N$1997&lt;&gt;2)*$N$1997+($U$1997&lt;&gt;2)*$U$1997+($AB$1997&lt;&gt;2)*$AB$1997+($AI$1997&lt;&gt;2)*$AI$1997)/(($G$1997&lt;&gt;2)+($N$1997&lt;&gt;2)+($U$1997&lt;&gt;2)+($AB$1997&lt;&gt;2)+($AI$1997&lt;&gt;2))&gt;=0.5,1,0))</f>
        <v/>
      </c>
      <c r="AR1997" s="16">
        <f>'Ground truth'!$B$6</f>
        <v/>
      </c>
      <c r="AS1997" s="16">
        <f>'Ground truth'!$C$6</f>
        <v/>
      </c>
      <c r="AT1997" s="16">
        <f>'Ground truth'!$D$6</f>
        <v/>
      </c>
      <c r="AU1997" s="16">
        <f>'Ground truth'!$E$6</f>
        <v/>
      </c>
      <c r="AV1997" s="16">
        <f>'Ground truth'!$F$6</f>
        <v/>
      </c>
      <c r="AW1997" s="16">
        <f>'Ground truth'!$G$6</f>
        <v/>
      </c>
    </row>
    <row r="1998">
      <c r="A1998" s="3" t="inlineStr">
        <is>
          <t>Reaction Wheel</t>
        </is>
      </c>
      <c r="B1998" s="8" t="n">
        <v>1</v>
      </c>
      <c r="C1998" s="8" t="n">
        <v>1</v>
      </c>
      <c r="D1998" s="8" t="n">
        <v>1</v>
      </c>
      <c r="E1998" s="8" t="n">
        <v>0</v>
      </c>
      <c r="F1998" s="8" t="n">
        <v>1</v>
      </c>
      <c r="G1998" s="8" t="n">
        <v>1</v>
      </c>
      <c r="I1998" s="8" t="n">
        <v>1</v>
      </c>
      <c r="J1998" s="8" t="n">
        <v>1</v>
      </c>
      <c r="K1998" s="8" t="n">
        <v>1</v>
      </c>
      <c r="L1998" s="8" t="n">
        <v>0</v>
      </c>
      <c r="M1998" s="8" t="n">
        <v>1</v>
      </c>
      <c r="N1998" s="8" t="n">
        <v>1</v>
      </c>
      <c r="P1998" s="8" t="n">
        <v>1</v>
      </c>
      <c r="Q1998" s="8" t="n">
        <v>1</v>
      </c>
      <c r="R1998" s="8" t="n">
        <v>1</v>
      </c>
      <c r="S1998" s="8" t="n">
        <v>0</v>
      </c>
      <c r="T1998" s="8" t="n">
        <v>1</v>
      </c>
      <c r="U1998" s="8" t="n">
        <v>1</v>
      </c>
      <c r="W1998" s="8" t="n">
        <v>1</v>
      </c>
      <c r="X1998" s="8" t="n">
        <v>1</v>
      </c>
      <c r="Y1998" s="8" t="n">
        <v>1</v>
      </c>
      <c r="Z1998" s="8" t="n">
        <v>0</v>
      </c>
      <c r="AA1998" s="8" t="n">
        <v>1</v>
      </c>
      <c r="AB1998" s="8" t="n">
        <v>1</v>
      </c>
      <c r="AD1998" s="8" t="n">
        <v>1</v>
      </c>
      <c r="AE1998" s="8" t="n">
        <v>1</v>
      </c>
      <c r="AF1998" s="8" t="n">
        <v>1</v>
      </c>
      <c r="AG1998" s="8" t="n">
        <v>0</v>
      </c>
      <c r="AH1998" s="8" t="n">
        <v>1</v>
      </c>
      <c r="AI1998" s="8" t="n">
        <v>1</v>
      </c>
      <c r="AK1998" s="8">
        <f>IF(($B$1998&lt;&gt;2)+($I$1998&lt;&gt;2)+($P$1998&lt;&gt;2)+($W$1998&lt;&gt;2)+($AD$1998&lt;&gt;2)=0,2,IF((($B$1998&lt;&gt;2)*$B$1998+($I$1998&lt;&gt;2)*$I$1998+($P$1998&lt;&gt;2)*$P$1998+($W$1998&lt;&gt;2)*$W$1998+($AD$1998&lt;&gt;2)*$AD$1998)/(($B$1998&lt;&gt;2)+($I$1998&lt;&gt;2)+($P$1998&lt;&gt;2)+($W$1998&lt;&gt;2)+($AD$1998&lt;&gt;2))&gt;=0.5,1,0))</f>
        <v/>
      </c>
      <c r="AL1998" s="8">
        <f>IF(($C$1998&lt;&gt;2)+($J$1998&lt;&gt;2)+($Q$1998&lt;&gt;2)+($X$1998&lt;&gt;2)+($AE$1998&lt;&gt;2)=0,2,IF((($C$1998&lt;&gt;2)*$C$1998+($J$1998&lt;&gt;2)*$J$1998+($Q$1998&lt;&gt;2)*$Q$1998+($X$1998&lt;&gt;2)*$X$1998+($AE$1998&lt;&gt;2)*$AE$1998)/(($C$1998&lt;&gt;2)+($J$1998&lt;&gt;2)+($Q$1998&lt;&gt;2)+($X$1998&lt;&gt;2)+($AE$1998&lt;&gt;2))&gt;=0.5,1,0))</f>
        <v/>
      </c>
      <c r="AM1998" s="8">
        <f>IF(($D$1998&lt;&gt;2)+($K$1998&lt;&gt;2)+($R$1998&lt;&gt;2)+($Y$1998&lt;&gt;2)+($AF$1998&lt;&gt;2)=0,2,IF((($D$1998&lt;&gt;2)*$D$1998+($K$1998&lt;&gt;2)*$K$1998+($R$1998&lt;&gt;2)*$R$1998+($Y$1998&lt;&gt;2)*$Y$1998+($AF$1998&lt;&gt;2)*$AF$1998)/(($D$1998&lt;&gt;2)+($K$1998&lt;&gt;2)+($R$1998&lt;&gt;2)+($Y$1998&lt;&gt;2)+($AF$1998&lt;&gt;2))&gt;=0.5,1,0))</f>
        <v/>
      </c>
      <c r="AN1998" s="8">
        <f>IF(($E$1998&lt;&gt;2)+($L$1998&lt;&gt;2)+($S$1998&lt;&gt;2)+($Z$1998&lt;&gt;2)+($AG$1998&lt;&gt;2)=0,2,IF((($E$1998&lt;&gt;2)*$E$1998+($L$1998&lt;&gt;2)*$L$1998+($S$1998&lt;&gt;2)*$S$1998+($Z$1998&lt;&gt;2)*$Z$1998+($AG$1998&lt;&gt;2)*$AG$1998)/(($E$1998&lt;&gt;2)+($L$1998&lt;&gt;2)+($S$1998&lt;&gt;2)+($Z$1998&lt;&gt;2)+($AG$1998&lt;&gt;2))&gt;=0.5,1,0))</f>
        <v/>
      </c>
      <c r="AO1998" s="8">
        <f>IF(($F$1998&lt;&gt;2)+($M$1998&lt;&gt;2)+($T$1998&lt;&gt;2)+($AA$1998&lt;&gt;2)+($AH$1998&lt;&gt;2)=0,2,IF((($F$1998&lt;&gt;2)*$F$1998+($M$1998&lt;&gt;2)*$M$1998+($T$1998&lt;&gt;2)*$T$1998+($AA$1998&lt;&gt;2)*$AA$1998+($AH$1998&lt;&gt;2)*$AH$1998)/(($F$1998&lt;&gt;2)+($M$1998&lt;&gt;2)+($T$1998&lt;&gt;2)+($AA$1998&lt;&gt;2)+($AH$1998&lt;&gt;2))&gt;=0.5,1,0))</f>
        <v/>
      </c>
      <c r="AP1998" s="8">
        <f>IF(($G$1998&lt;&gt;2)+($N$1998&lt;&gt;2)+($U$1998&lt;&gt;2)+($AB$1998&lt;&gt;2)+($AI$1998&lt;&gt;2)=0,2,IF((($G$1998&lt;&gt;2)*$G$1998+($N$1998&lt;&gt;2)*$N$1998+($U$1998&lt;&gt;2)*$U$1998+($AB$1998&lt;&gt;2)*$AB$1998+($AI$1998&lt;&gt;2)*$AI$1998)/(($G$1998&lt;&gt;2)+($N$1998&lt;&gt;2)+($U$1998&lt;&gt;2)+($AB$1998&lt;&gt;2)+($AI$1998&lt;&gt;2))&gt;=0.5,1,0))</f>
        <v/>
      </c>
      <c r="AR1998" s="16">
        <f>'Ground truth'!$B$7</f>
        <v/>
      </c>
      <c r="AS1998" s="16">
        <f>'Ground truth'!$C$7</f>
        <v/>
      </c>
      <c r="AT1998" s="16">
        <f>'Ground truth'!$D$7</f>
        <v/>
      </c>
      <c r="AU1998" s="16">
        <f>'Ground truth'!$E$7</f>
        <v/>
      </c>
      <c r="AV1998" s="16">
        <f>'Ground truth'!$F$7</f>
        <v/>
      </c>
      <c r="AW1998" s="16">
        <f>'Ground truth'!$G$7</f>
        <v/>
      </c>
    </row>
    <row r="1999">
      <c r="A1999" s="3" t="inlineStr">
        <is>
          <t>GNC Software</t>
        </is>
      </c>
      <c r="B1999" s="8" t="n">
        <v>1</v>
      </c>
      <c r="C1999" s="8" t="n">
        <v>1</v>
      </c>
      <c r="D1999" s="8" t="n">
        <v>1</v>
      </c>
      <c r="E1999" s="8" t="n">
        <v>1</v>
      </c>
      <c r="F1999" s="8" t="n">
        <v>1</v>
      </c>
      <c r="G1999" s="8" t="n">
        <v>1</v>
      </c>
      <c r="I1999" s="8" t="n">
        <v>1</v>
      </c>
      <c r="J1999" s="8" t="n">
        <v>1</v>
      </c>
      <c r="K1999" s="8" t="n">
        <v>1</v>
      </c>
      <c r="L1999" s="8" t="n">
        <v>1</v>
      </c>
      <c r="M1999" s="8" t="n">
        <v>1</v>
      </c>
      <c r="N1999" s="8" t="n">
        <v>1</v>
      </c>
      <c r="P1999" s="8" t="n">
        <v>1</v>
      </c>
      <c r="Q1999" s="8" t="n">
        <v>1</v>
      </c>
      <c r="R1999" s="8" t="n">
        <v>1</v>
      </c>
      <c r="S1999" s="8" t="n">
        <v>1</v>
      </c>
      <c r="T1999" s="8" t="n">
        <v>1</v>
      </c>
      <c r="U1999" s="8" t="n">
        <v>1</v>
      </c>
      <c r="W1999" s="8" t="n">
        <v>1</v>
      </c>
      <c r="X1999" s="8" t="n">
        <v>1</v>
      </c>
      <c r="Y1999" s="8" t="n">
        <v>1</v>
      </c>
      <c r="Z1999" s="8" t="n">
        <v>1</v>
      </c>
      <c r="AA1999" s="8" t="n">
        <v>1</v>
      </c>
      <c r="AB1999" s="8" t="n">
        <v>1</v>
      </c>
      <c r="AD1999" s="8" t="n">
        <v>1</v>
      </c>
      <c r="AE1999" s="8" t="n">
        <v>1</v>
      </c>
      <c r="AF1999" s="8" t="n">
        <v>1</v>
      </c>
      <c r="AG1999" s="8" t="n">
        <v>1</v>
      </c>
      <c r="AH1999" s="8" t="n">
        <v>1</v>
      </c>
      <c r="AI1999" s="8" t="n">
        <v>1</v>
      </c>
      <c r="AK1999" s="8">
        <f>IF(($B$1999&lt;&gt;2)+($I$1999&lt;&gt;2)+($P$1999&lt;&gt;2)+($W$1999&lt;&gt;2)+($AD$1999&lt;&gt;2)=0,2,IF((($B$1999&lt;&gt;2)*$B$1999+($I$1999&lt;&gt;2)*$I$1999+($P$1999&lt;&gt;2)*$P$1999+($W$1999&lt;&gt;2)*$W$1999+($AD$1999&lt;&gt;2)*$AD$1999)/(($B$1999&lt;&gt;2)+($I$1999&lt;&gt;2)+($P$1999&lt;&gt;2)+($W$1999&lt;&gt;2)+($AD$1999&lt;&gt;2))&gt;=0.5,1,0))</f>
        <v/>
      </c>
      <c r="AL1999" s="8">
        <f>IF(($C$1999&lt;&gt;2)+($J$1999&lt;&gt;2)+($Q$1999&lt;&gt;2)+($X$1999&lt;&gt;2)+($AE$1999&lt;&gt;2)=0,2,IF((($C$1999&lt;&gt;2)*$C$1999+($J$1999&lt;&gt;2)*$J$1999+($Q$1999&lt;&gt;2)*$Q$1999+($X$1999&lt;&gt;2)*$X$1999+($AE$1999&lt;&gt;2)*$AE$1999)/(($C$1999&lt;&gt;2)+($J$1999&lt;&gt;2)+($Q$1999&lt;&gt;2)+($X$1999&lt;&gt;2)+($AE$1999&lt;&gt;2))&gt;=0.5,1,0))</f>
        <v/>
      </c>
      <c r="AM1999" s="8">
        <f>IF(($D$1999&lt;&gt;2)+($K$1999&lt;&gt;2)+($R$1999&lt;&gt;2)+($Y$1999&lt;&gt;2)+($AF$1999&lt;&gt;2)=0,2,IF((($D$1999&lt;&gt;2)*$D$1999+($K$1999&lt;&gt;2)*$K$1999+($R$1999&lt;&gt;2)*$R$1999+($Y$1999&lt;&gt;2)*$Y$1999+($AF$1999&lt;&gt;2)*$AF$1999)/(($D$1999&lt;&gt;2)+($K$1999&lt;&gt;2)+($R$1999&lt;&gt;2)+($Y$1999&lt;&gt;2)+($AF$1999&lt;&gt;2))&gt;=0.5,1,0))</f>
        <v/>
      </c>
      <c r="AN1999" s="8">
        <f>IF(($E$1999&lt;&gt;2)+($L$1999&lt;&gt;2)+($S$1999&lt;&gt;2)+($Z$1999&lt;&gt;2)+($AG$1999&lt;&gt;2)=0,2,IF((($E$1999&lt;&gt;2)*$E$1999+($L$1999&lt;&gt;2)*$L$1999+($S$1999&lt;&gt;2)*$S$1999+($Z$1999&lt;&gt;2)*$Z$1999+($AG$1999&lt;&gt;2)*$AG$1999)/(($E$1999&lt;&gt;2)+($L$1999&lt;&gt;2)+($S$1999&lt;&gt;2)+($Z$1999&lt;&gt;2)+($AG$1999&lt;&gt;2))&gt;=0.5,1,0))</f>
        <v/>
      </c>
      <c r="AO1999" s="8">
        <f>IF(($F$1999&lt;&gt;2)+($M$1999&lt;&gt;2)+($T$1999&lt;&gt;2)+($AA$1999&lt;&gt;2)+($AH$1999&lt;&gt;2)=0,2,IF((($F$1999&lt;&gt;2)*$F$1999+($M$1999&lt;&gt;2)*$M$1999+($T$1999&lt;&gt;2)*$T$1999+($AA$1999&lt;&gt;2)*$AA$1999+($AH$1999&lt;&gt;2)*$AH$1999)/(($F$1999&lt;&gt;2)+($M$1999&lt;&gt;2)+($T$1999&lt;&gt;2)+($AA$1999&lt;&gt;2)+($AH$1999&lt;&gt;2))&gt;=0.5,1,0))</f>
        <v/>
      </c>
      <c r="AP1999" s="8">
        <f>IF(($G$1999&lt;&gt;2)+($N$1999&lt;&gt;2)+($U$1999&lt;&gt;2)+($AB$1999&lt;&gt;2)+($AI$1999&lt;&gt;2)=0,2,IF((($G$1999&lt;&gt;2)*$G$1999+($N$1999&lt;&gt;2)*$N$1999+($U$1999&lt;&gt;2)*$U$1999+($AB$1999&lt;&gt;2)*$AB$1999+($AI$1999&lt;&gt;2)*$AI$1999)/(($G$1999&lt;&gt;2)+($N$1999&lt;&gt;2)+($U$1999&lt;&gt;2)+($AB$1999&lt;&gt;2)+($AI$1999&lt;&gt;2))&gt;=0.5,1,0))</f>
        <v/>
      </c>
      <c r="AR1999" s="16">
        <f>'Ground truth'!$B$8</f>
        <v/>
      </c>
      <c r="AS1999" s="16">
        <f>'Ground truth'!$C$8</f>
        <v/>
      </c>
      <c r="AT1999" s="16">
        <f>'Ground truth'!$D$8</f>
        <v/>
      </c>
      <c r="AU1999" s="16">
        <f>'Ground truth'!$E$8</f>
        <v/>
      </c>
      <c r="AV1999" s="16">
        <f>'Ground truth'!$F$8</f>
        <v/>
      </c>
      <c r="AW1999" s="16">
        <f>'Ground truth'!$G$8</f>
        <v/>
      </c>
    </row>
    <row r="2001">
      <c r="A2001" s="17" t="inlineStr">
        <is>
          <t>metrics — confident-only (unsure excluded from denominators)</t>
        </is>
      </c>
      <c r="B2001" s="10" t="inlineStr">
        <is>
          <t>run 1</t>
        </is>
      </c>
      <c r="C2001" s="10" t="inlineStr">
        <is>
          <t>run 2</t>
        </is>
      </c>
      <c r="D2001" s="10" t="inlineStr">
        <is>
          <t>run 3</t>
        </is>
      </c>
      <c r="E2001" s="10" t="inlineStr">
        <is>
          <t>run 4</t>
        </is>
      </c>
      <c r="F2001" s="10" t="inlineStr">
        <is>
          <t>run 5</t>
        </is>
      </c>
      <c r="G2001" s="10" t="inlineStr">
        <is>
          <t>avg-matrix</t>
        </is>
      </c>
      <c r="H2001" s="10" t="inlineStr">
        <is>
          <t>mean</t>
        </is>
      </c>
      <c r="I2001" s="10" t="inlineStr">
        <is>
          <t>std (pop.)</t>
        </is>
      </c>
      <c r="J2001" s="17" t="inlineStr">
        <is>
          <t>notes</t>
        </is>
      </c>
    </row>
    <row r="2002">
      <c r="A2002" s="7" t="inlineStr">
        <is>
          <t>TP</t>
        </is>
      </c>
      <c r="B2002" s="7">
        <f>SUMPRODUCT(($B$1994:$G$1999=1)*('Ground truth'!$B$3:$G$8=1))</f>
        <v/>
      </c>
      <c r="C2002" s="7">
        <f>SUMPRODUCT(($I$1994:$N$1999=1)*('Ground truth'!$B$3:$G$8=1))</f>
        <v/>
      </c>
      <c r="D2002" s="7">
        <f>SUMPRODUCT(($P$1994:$U$1999=1)*('Ground truth'!$B$3:$G$8=1))</f>
        <v/>
      </c>
      <c r="E2002" s="7">
        <f>SUMPRODUCT(($W$1994:$AB$1999=1)*('Ground truth'!$B$3:$G$8=1))</f>
        <v/>
      </c>
      <c r="F2002" s="7">
        <f>SUMPRODUCT(($AD$1994:$AI$1999=1)*('Ground truth'!$B$3:$G$8=1))</f>
        <v/>
      </c>
      <c r="G2002" s="7">
        <f>SUMPRODUCT(($AK$1994:$AP$1999=1)*('Ground truth'!$B$3:$G$8=1))</f>
        <v/>
      </c>
      <c r="H2002" s="12">
        <f>AVERAGE($B$2002:$F$2002)</f>
        <v/>
      </c>
      <c r="I2002" s="12">
        <f>STDEV.P($B$2002:$F$2002)</f>
        <v/>
      </c>
    </row>
    <row r="2003">
      <c r="A2003" s="7" t="inlineStr">
        <is>
          <t>TN</t>
        </is>
      </c>
      <c r="B2003" s="7">
        <f>SUMPRODUCT(($B$1994:$G$1999=0)*('Ground truth'!$B$3:$G$8=0))</f>
        <v/>
      </c>
      <c r="C2003" s="7">
        <f>SUMPRODUCT(($I$1994:$N$1999=0)*('Ground truth'!$B$3:$G$8=0))</f>
        <v/>
      </c>
      <c r="D2003" s="7">
        <f>SUMPRODUCT(($P$1994:$U$1999=0)*('Ground truth'!$B$3:$G$8=0))</f>
        <v/>
      </c>
      <c r="E2003" s="7">
        <f>SUMPRODUCT(($W$1994:$AB$1999=0)*('Ground truth'!$B$3:$G$8=0))</f>
        <v/>
      </c>
      <c r="F2003" s="7">
        <f>SUMPRODUCT(($AD$1994:$AI$1999=0)*('Ground truth'!$B$3:$G$8=0))</f>
        <v/>
      </c>
      <c r="G2003" s="7">
        <f>SUMPRODUCT(($AK$1994:$AP$1999=0)*('Ground truth'!$B$3:$G$8=0))</f>
        <v/>
      </c>
      <c r="H2003" s="12">
        <f>AVERAGE($B$2003:$F$2003)</f>
        <v/>
      </c>
      <c r="I2003" s="12">
        <f>STDEV.P($B$2003:$F$2003)</f>
        <v/>
      </c>
    </row>
    <row r="2004">
      <c r="A2004" s="7" t="inlineStr">
        <is>
          <t>FP</t>
        </is>
      </c>
      <c r="B2004" s="7">
        <f>SUMPRODUCT(($B$1994:$G$1999=1)*('Ground truth'!$B$3:$G$8=0))</f>
        <v/>
      </c>
      <c r="C2004" s="7">
        <f>SUMPRODUCT(($I$1994:$N$1999=1)*('Ground truth'!$B$3:$G$8=0))</f>
        <v/>
      </c>
      <c r="D2004" s="7">
        <f>SUMPRODUCT(($P$1994:$U$1999=1)*('Ground truth'!$B$3:$G$8=0))</f>
        <v/>
      </c>
      <c r="E2004" s="7">
        <f>SUMPRODUCT(($W$1994:$AB$1999=1)*('Ground truth'!$B$3:$G$8=0))</f>
        <v/>
      </c>
      <c r="F2004" s="7">
        <f>SUMPRODUCT(($AD$1994:$AI$1999=1)*('Ground truth'!$B$3:$G$8=0))</f>
        <v/>
      </c>
      <c r="G2004" s="7">
        <f>SUMPRODUCT(($AK$1994:$AP$1999=1)*('Ground truth'!$B$3:$G$8=0))</f>
        <v/>
      </c>
      <c r="H2004" s="12">
        <f>AVERAGE($B$2004:$F$2004)</f>
        <v/>
      </c>
      <c r="I2004" s="12">
        <f>STDEV.P($B$2004:$F$2004)</f>
        <v/>
      </c>
    </row>
    <row r="2005">
      <c r="A2005" s="7" t="inlineStr">
        <is>
          <t>FN</t>
        </is>
      </c>
      <c r="B2005" s="7">
        <f>SUMPRODUCT(($B$1994:$G$1999=0)*('Ground truth'!$B$3:$G$8=1))</f>
        <v/>
      </c>
      <c r="C2005" s="7">
        <f>SUMPRODUCT(($I$1994:$N$1999=0)*('Ground truth'!$B$3:$G$8=1))</f>
        <v/>
      </c>
      <c r="D2005" s="7">
        <f>SUMPRODUCT(($P$1994:$U$1999=0)*('Ground truth'!$B$3:$G$8=1))</f>
        <v/>
      </c>
      <c r="E2005" s="7">
        <f>SUMPRODUCT(($W$1994:$AB$1999=0)*('Ground truth'!$B$3:$G$8=1))</f>
        <v/>
      </c>
      <c r="F2005" s="7">
        <f>SUMPRODUCT(($AD$1994:$AI$1999=0)*('Ground truth'!$B$3:$G$8=1))</f>
        <v/>
      </c>
      <c r="G2005" s="7">
        <f>SUMPRODUCT(($AK$1994:$AP$1999=0)*('Ground truth'!$B$3:$G$8=1))</f>
        <v/>
      </c>
      <c r="H2005" s="12">
        <f>AVERAGE($B$2005:$F$2005)</f>
        <v/>
      </c>
      <c r="I2005" s="12">
        <f>STDEV.P($B$2005:$F$2005)</f>
        <v/>
      </c>
    </row>
    <row r="2006">
      <c r="A2006" s="4" t="inlineStr">
        <is>
          <t>Precision</t>
        </is>
      </c>
      <c r="B2006" s="12">
        <f>IFERROR($B$2002/($B$2002+$B$2004),0)</f>
        <v/>
      </c>
      <c r="C2006" s="12">
        <f>IFERROR($C$2002/($C$2002+$C$2004),0)</f>
        <v/>
      </c>
      <c r="D2006" s="12">
        <f>IFERROR($D$2002/($D$2002+$D$2004),0)</f>
        <v/>
      </c>
      <c r="E2006" s="12">
        <f>IFERROR($E$2002/($E$2002+$E$2004),0)</f>
        <v/>
      </c>
      <c r="F2006" s="12">
        <f>IFERROR($F$2002/($F$2002+$F$2004),0)</f>
        <v/>
      </c>
      <c r="G2006" s="12">
        <f>IFERROR($G$2002/($G$2002+$G$2004),0)</f>
        <v/>
      </c>
      <c r="H2006" s="18">
        <f>AVERAGE($B$2006:$F$2006)</f>
        <v/>
      </c>
      <c r="I2006" s="18">
        <f>STDEV.P($B$2006:$F$2006)</f>
        <v/>
      </c>
    </row>
    <row r="2007">
      <c r="A2007" s="4" t="inlineStr">
        <is>
          <t>Recall</t>
        </is>
      </c>
      <c r="B2007" s="12">
        <f>IFERROR($B$2002/($B$2002+$B$2005),0)</f>
        <v/>
      </c>
      <c r="C2007" s="12">
        <f>IFERROR($C$2002/($C$2002+$C$2005),0)</f>
        <v/>
      </c>
      <c r="D2007" s="12">
        <f>IFERROR($D$2002/($D$2002+$D$2005),0)</f>
        <v/>
      </c>
      <c r="E2007" s="12">
        <f>IFERROR($E$2002/($E$2002+$E$2005),0)</f>
        <v/>
      </c>
      <c r="F2007" s="12">
        <f>IFERROR($F$2002/($F$2002+$F$2005),0)</f>
        <v/>
      </c>
      <c r="G2007" s="12">
        <f>IFERROR($G$2002/($G$2002+$G$2005),0)</f>
        <v/>
      </c>
      <c r="H2007" s="18">
        <f>AVERAGE($B$2007:$F$2007)</f>
        <v/>
      </c>
      <c r="I2007" s="18">
        <f>STDEV.P($B$2007:$F$2007)</f>
        <v/>
      </c>
    </row>
    <row r="2008">
      <c r="A2008" s="4" t="inlineStr">
        <is>
          <t>F1</t>
        </is>
      </c>
      <c r="B2008" s="12">
        <f>IFERROR(2*$B$2006*$B$2007/($B$2006+$B$2007),0)</f>
        <v/>
      </c>
      <c r="C2008" s="12">
        <f>IFERROR(2*$C$2006*$C$2007/($C$2006+$C$2007),0)</f>
        <v/>
      </c>
      <c r="D2008" s="12">
        <f>IFERROR(2*$D$2006*$D$2007/($D$2006+$D$2007),0)</f>
        <v/>
      </c>
      <c r="E2008" s="12">
        <f>IFERROR(2*$E$2006*$E$2007/($E$2006+$E$2007),0)</f>
        <v/>
      </c>
      <c r="F2008" s="12">
        <f>IFERROR(2*$F$2006*$F$2007/($F$2006+$F$2007),0)</f>
        <v/>
      </c>
      <c r="G2008" s="12">
        <f>IFERROR(2*$G$2006*$G$2007/($G$2006+$G$2007),0)</f>
        <v/>
      </c>
      <c r="H2008" s="18">
        <f>AVERAGE($B$2008:$F$2008)</f>
        <v/>
      </c>
      <c r="I2008" s="18">
        <f>STDEV.P($B$2008:$F$2008)</f>
        <v/>
      </c>
    </row>
    <row r="2009">
      <c r="A2009" s="4" t="inlineStr">
        <is>
          <t>Accuracy</t>
        </is>
      </c>
      <c r="B2009" s="12">
        <f>IFERROR(($B$2002+$B$2003)/($B$2002+$B$2003+$B$2004+$B$2005),0)</f>
        <v/>
      </c>
      <c r="C2009" s="12">
        <f>IFERROR(($C$2002+$C$2003)/($C$2002+$C$2003+$C$2004+$C$2005),0)</f>
        <v/>
      </c>
      <c r="D2009" s="12">
        <f>IFERROR(($D$2002+$D$2003)/($D$2002+$D$2003+$D$2004+$D$2005),0)</f>
        <v/>
      </c>
      <c r="E2009" s="12">
        <f>IFERROR(($E$2002+$E$2003)/($E$2002+$E$2003+$E$2004+$E$2005),0)</f>
        <v/>
      </c>
      <c r="F2009" s="12">
        <f>IFERROR(($F$2002+$F$2003)/($F$2002+$F$2003+$F$2004+$F$2005),0)</f>
        <v/>
      </c>
      <c r="G2009" s="12">
        <f>IFERROR(($G$2002+$G$2003)/($G$2002+$G$2003+$G$2004+$G$2005),0)</f>
        <v/>
      </c>
      <c r="H2009" s="18">
        <f>AVERAGE($B$2009:$F$2009)</f>
        <v/>
      </c>
      <c r="I2009" s="18">
        <f>STDEV.P($B$2009:$F$2009)</f>
        <v/>
      </c>
    </row>
    <row r="2010">
      <c r="A2010" s="4" t="inlineStr">
        <is>
          <t>Edit distance</t>
        </is>
      </c>
      <c r="B2010" s="12">
        <f>SUMPRODUCT(ABS('Ground truth'!$B$3:$G$8-$B$1994:$G$1999))</f>
        <v/>
      </c>
      <c r="C2010" s="12">
        <f>SUMPRODUCT(ABS('Ground truth'!$B$3:$G$8-$I$1994:$N$1999))</f>
        <v/>
      </c>
      <c r="D2010" s="12">
        <f>SUMPRODUCT(ABS('Ground truth'!$B$3:$G$8-$P$1994:$U$1999))</f>
        <v/>
      </c>
      <c r="E2010" s="12">
        <f>SUMPRODUCT(ABS('Ground truth'!$B$3:$G$8-$W$1994:$AB$1999))</f>
        <v/>
      </c>
      <c r="F2010" s="12">
        <f>SUMPRODUCT(ABS('Ground truth'!$B$3:$G$8-$AD$1994:$AI$1999))</f>
        <v/>
      </c>
      <c r="G2010" s="12">
        <f>SUMPRODUCT(ABS('Ground truth'!$B$3:$G$8-$AK$1994:$AP$1999))</f>
        <v/>
      </c>
      <c r="H2010" s="18">
        <f>AVERAGE($B$2010:$F$2010)</f>
        <v/>
      </c>
      <c r="I2010" s="18">
        <f>STDEV.P($B$2010:$F$2010)</f>
        <v/>
      </c>
    </row>
    <row r="2011">
      <c r="A2011" s="4" t="inlineStr">
        <is>
          <t>Spectral distance</t>
        </is>
      </c>
      <c r="B2011" s="12">
        <f>SQRT(SUMPRODUCT(('Ground truth'!$J$3:$J$8-$B$2021:$B$2026)^2))</f>
        <v/>
      </c>
      <c r="C2011" s="12">
        <f>SQRT(SUMPRODUCT(('Ground truth'!$J$3:$J$8-$C$2021:$C$2026)^2))</f>
        <v/>
      </c>
      <c r="D2011" s="12">
        <f>SQRT(SUMPRODUCT(('Ground truth'!$J$3:$J$8-$D$2021:$D$2026)^2))</f>
        <v/>
      </c>
      <c r="E2011" s="12">
        <f>SQRT(SUMPRODUCT(('Ground truth'!$J$3:$J$8-$E$2021:$E$2026)^2))</f>
        <v/>
      </c>
      <c r="F2011" s="12">
        <f>SQRT(SUMPRODUCT(('Ground truth'!$J$3:$J$8-$F$2021:$F$2026)^2))</f>
        <v/>
      </c>
      <c r="G2011" s="12">
        <f>SQRT(SUMPRODUCT(('Ground truth'!$J$3:$J$8-$G$2021:$G$2026)^2))</f>
        <v/>
      </c>
      <c r="H2011" s="18">
        <f>AVERAGE($B$2011:$F$2011)</f>
        <v/>
      </c>
      <c r="I2011" s="18">
        <f>STDEV.P($B$2011:$F$2011)</f>
        <v/>
      </c>
    </row>
    <row r="2012">
      <c r="A2012" s="4" t="inlineStr">
        <is>
          <t>Unsure cells</t>
        </is>
      </c>
      <c r="B2012" s="7">
        <f>COUNTIF($B$1994:$G$1999,2)</f>
        <v/>
      </c>
      <c r="C2012" s="7">
        <f>COUNTIF($I$1994:$N$1999,2)</f>
        <v/>
      </c>
      <c r="D2012" s="7">
        <f>COUNTIF($P$1994:$U$1999,2)</f>
        <v/>
      </c>
      <c r="E2012" s="7">
        <f>COUNTIF($W$1994:$AB$1999,2)</f>
        <v/>
      </c>
      <c r="F2012" s="7">
        <f>COUNTIF($AD$1994:$AI$1999,2)</f>
        <v/>
      </c>
      <c r="G2012" s="7">
        <f>COUNTIF($AK$1994:$AP$1999,2)</f>
        <v/>
      </c>
      <c r="H2012" s="12">
        <f>AVERAGE($B$2012:$F$2012)</f>
        <v/>
      </c>
      <c r="I2012" s="12">
        <f>STDEV.P($B$2012:$F$2012)</f>
        <v/>
      </c>
    </row>
    <row r="2013">
      <c r="A2013" s="3" t="inlineStr">
        <is>
          <t>eigenvalues (real part, numpy order; pasted)</t>
        </is>
      </c>
    </row>
    <row r="2014">
      <c r="A2014" s="3" t="inlineStr">
        <is>
          <t xml:space="preserve">  λ1</t>
        </is>
      </c>
      <c r="B2014" s="19" t="n">
        <v>5.201472338219244</v>
      </c>
      <c r="C2014" s="19" t="n">
        <v>5.201472338219244</v>
      </c>
      <c r="D2014" s="19" t="n">
        <v>5.201472338219244</v>
      </c>
      <c r="E2014" s="19" t="n">
        <v>5.201472338219244</v>
      </c>
      <c r="F2014" s="19" t="n">
        <v>5.201472338219244</v>
      </c>
      <c r="G2014" s="19" t="n">
        <v>5.201472338219244</v>
      </c>
    </row>
    <row r="2015">
      <c r="A2015" s="3" t="inlineStr">
        <is>
          <t xml:space="preserve">  λ2</t>
        </is>
      </c>
      <c r="B2015" s="19" t="n">
        <v>1.545095908776476</v>
      </c>
      <c r="C2015" s="19" t="n">
        <v>1.545095908776476</v>
      </c>
      <c r="D2015" s="19" t="n">
        <v>1.545095908776476</v>
      </c>
      <c r="E2015" s="19" t="n">
        <v>1.545095908776476</v>
      </c>
      <c r="F2015" s="19" t="n">
        <v>1.545095908776476</v>
      </c>
      <c r="G2015" s="19" t="n">
        <v>1.545095908776476</v>
      </c>
    </row>
    <row r="2016">
      <c r="A2016" s="3" t="inlineStr">
        <is>
          <t xml:space="preserve">  λ3</t>
        </is>
      </c>
      <c r="B2016" s="19" t="n">
        <v>-0.7465682469957167</v>
      </c>
      <c r="C2016" s="19" t="n">
        <v>-0.7465682469957167</v>
      </c>
      <c r="D2016" s="19" t="n">
        <v>-0.7465682469957167</v>
      </c>
      <c r="E2016" s="19" t="n">
        <v>-0.7465682469957167</v>
      </c>
      <c r="F2016" s="19" t="n">
        <v>-0.7465682469957167</v>
      </c>
      <c r="G2016" s="19" t="n">
        <v>-0.7465682469957167</v>
      </c>
    </row>
    <row r="2017">
      <c r="A2017" s="3" t="inlineStr">
        <is>
          <t xml:space="preserve">  λ4</t>
        </is>
      </c>
      <c r="B2017" s="19" t="n">
        <v>-1.062450007732777e-17</v>
      </c>
      <c r="C2017" s="19" t="n">
        <v>-1.062450007732777e-17</v>
      </c>
      <c r="D2017" s="19" t="n">
        <v>-1.062450007732777e-17</v>
      </c>
      <c r="E2017" s="19" t="n">
        <v>-1.062450007732777e-17</v>
      </c>
      <c r="F2017" s="19" t="n">
        <v>-1.062450007732777e-17</v>
      </c>
      <c r="G2017" s="19" t="n">
        <v>-1.062450007732777e-17</v>
      </c>
    </row>
    <row r="2018">
      <c r="A2018" s="3" t="inlineStr">
        <is>
          <t xml:space="preserve">  λ5</t>
        </is>
      </c>
      <c r="B2018" s="19" t="n">
        <v>-1.062450007732777e-17</v>
      </c>
      <c r="C2018" s="19" t="n">
        <v>-1.062450007732777e-17</v>
      </c>
      <c r="D2018" s="19" t="n">
        <v>-1.062450007732777e-17</v>
      </c>
      <c r="E2018" s="19" t="n">
        <v>-1.062450007732777e-17</v>
      </c>
      <c r="F2018" s="19" t="n">
        <v>-1.062450007732777e-17</v>
      </c>
      <c r="G2018" s="19" t="n">
        <v>-1.062450007732777e-17</v>
      </c>
    </row>
    <row r="2019">
      <c r="A2019" s="3" t="inlineStr">
        <is>
          <t xml:space="preserve">  λ6</t>
        </is>
      </c>
      <c r="B2019" s="19" t="n">
        <v>-1.079100205815036e-18</v>
      </c>
      <c r="C2019" s="19" t="n">
        <v>-1.079100205815036e-18</v>
      </c>
      <c r="D2019" s="19" t="n">
        <v>-1.079100205815036e-18</v>
      </c>
      <c r="E2019" s="19" t="n">
        <v>-1.079100205815036e-18</v>
      </c>
      <c r="F2019" s="19" t="n">
        <v>-1.079100205815036e-18</v>
      </c>
      <c r="G2019" s="19" t="n">
        <v>-1.079100205815036e-18</v>
      </c>
    </row>
    <row r="2020">
      <c r="A2020" s="3" t="inlineStr">
        <is>
          <t>eigenvalues sorted desc (LARGE)</t>
        </is>
      </c>
    </row>
    <row r="2021">
      <c r="A2021" s="3" t="inlineStr">
        <is>
          <t xml:space="preserve">  λ(1)</t>
        </is>
      </c>
      <c r="B2021" s="19">
        <f>LARGE($B$2014:$B$2019,1)</f>
        <v/>
      </c>
      <c r="C2021" s="19">
        <f>LARGE($C$2014:$C$2019,1)</f>
        <v/>
      </c>
      <c r="D2021" s="19">
        <f>LARGE($D$2014:$D$2019,1)</f>
        <v/>
      </c>
      <c r="E2021" s="19">
        <f>LARGE($E$2014:$E$2019,1)</f>
        <v/>
      </c>
      <c r="F2021" s="19">
        <f>LARGE($F$2014:$F$2019,1)</f>
        <v/>
      </c>
      <c r="G2021" s="19">
        <f>LARGE($G$2014:$G$2019,1)</f>
        <v/>
      </c>
    </row>
    <row r="2022">
      <c r="A2022" s="3" t="inlineStr">
        <is>
          <t xml:space="preserve">  λ(2)</t>
        </is>
      </c>
      <c r="B2022" s="19">
        <f>LARGE($B$2014:$B$2019,2)</f>
        <v/>
      </c>
      <c r="C2022" s="19">
        <f>LARGE($C$2014:$C$2019,2)</f>
        <v/>
      </c>
      <c r="D2022" s="19">
        <f>LARGE($D$2014:$D$2019,2)</f>
        <v/>
      </c>
      <c r="E2022" s="19">
        <f>LARGE($E$2014:$E$2019,2)</f>
        <v/>
      </c>
      <c r="F2022" s="19">
        <f>LARGE($F$2014:$F$2019,2)</f>
        <v/>
      </c>
      <c r="G2022" s="19">
        <f>LARGE($G$2014:$G$2019,2)</f>
        <v/>
      </c>
    </row>
    <row r="2023">
      <c r="A2023" s="3" t="inlineStr">
        <is>
          <t xml:space="preserve">  λ(3)</t>
        </is>
      </c>
      <c r="B2023" s="19">
        <f>LARGE($B$2014:$B$2019,3)</f>
        <v/>
      </c>
      <c r="C2023" s="19">
        <f>LARGE($C$2014:$C$2019,3)</f>
        <v/>
      </c>
      <c r="D2023" s="19">
        <f>LARGE($D$2014:$D$2019,3)</f>
        <v/>
      </c>
      <c r="E2023" s="19">
        <f>LARGE($E$2014:$E$2019,3)</f>
        <v/>
      </c>
      <c r="F2023" s="19">
        <f>LARGE($F$2014:$F$2019,3)</f>
        <v/>
      </c>
      <c r="G2023" s="19">
        <f>LARGE($G$2014:$G$2019,3)</f>
        <v/>
      </c>
    </row>
    <row r="2024">
      <c r="A2024" s="3" t="inlineStr">
        <is>
          <t xml:space="preserve">  λ(4)</t>
        </is>
      </c>
      <c r="B2024" s="19">
        <f>LARGE($B$2014:$B$2019,4)</f>
        <v/>
      </c>
      <c r="C2024" s="19">
        <f>LARGE($C$2014:$C$2019,4)</f>
        <v/>
      </c>
      <c r="D2024" s="19">
        <f>LARGE($D$2014:$D$2019,4)</f>
        <v/>
      </c>
      <c r="E2024" s="19">
        <f>LARGE($E$2014:$E$2019,4)</f>
        <v/>
      </c>
      <c r="F2024" s="19">
        <f>LARGE($F$2014:$F$2019,4)</f>
        <v/>
      </c>
      <c r="G2024" s="19">
        <f>LARGE($G$2014:$G$2019,4)</f>
        <v/>
      </c>
    </row>
    <row r="2025">
      <c r="A2025" s="3" t="inlineStr">
        <is>
          <t xml:space="preserve">  λ(5)</t>
        </is>
      </c>
      <c r="B2025" s="19">
        <f>LARGE($B$2014:$B$2019,5)</f>
        <v/>
      </c>
      <c r="C2025" s="19">
        <f>LARGE($C$2014:$C$2019,5)</f>
        <v/>
      </c>
      <c r="D2025" s="19">
        <f>LARGE($D$2014:$D$2019,5)</f>
        <v/>
      </c>
      <c r="E2025" s="19">
        <f>LARGE($E$2014:$E$2019,5)</f>
        <v/>
      </c>
      <c r="F2025" s="19">
        <f>LARGE($F$2014:$F$2019,5)</f>
        <v/>
      </c>
      <c r="G2025" s="19">
        <f>LARGE($G$2014:$G$2019,5)</f>
        <v/>
      </c>
    </row>
    <row r="2026">
      <c r="A2026" s="3" t="inlineStr">
        <is>
          <t xml:space="preserve">  λ(6)</t>
        </is>
      </c>
      <c r="B2026" s="19">
        <f>LARGE($B$2014:$B$2019,6)</f>
        <v/>
      </c>
      <c r="C2026" s="19">
        <f>LARGE($C$2014:$C$2019,6)</f>
        <v/>
      </c>
      <c r="D2026" s="19">
        <f>LARGE($D$2014:$D$2019,6)</f>
        <v/>
      </c>
      <c r="E2026" s="19">
        <f>LARGE($E$2014:$E$2019,6)</f>
        <v/>
      </c>
      <c r="F2026" s="19">
        <f>LARGE($F$2014:$F$2019,6)</f>
        <v/>
      </c>
      <c r="G2026" s="19">
        <f>LARGE($G$2014:$G$2019,6)</f>
        <v/>
      </c>
    </row>
    <row r="2027">
      <c r="A2027" s="3" t="inlineStr">
        <is>
          <t>check: Σeig − trace (→0)</t>
        </is>
      </c>
      <c r="B2027" s="3">
        <f>ROUND(SUM($B$2014:$B$2019)-($B$1994+$C$1995+$D$1996+$E$1997+$F$1998+$G$1999),6)</f>
        <v/>
      </c>
      <c r="C2027" s="3">
        <f>ROUND(SUM($C$2014:$C$2019)-($I$1994+$J$1995+$K$1996+$L$1997+$M$1998+$N$1999),6)</f>
        <v/>
      </c>
      <c r="D2027" s="3">
        <f>ROUND(SUM($D$2014:$D$2019)-($P$1994+$Q$1995+$R$1996+$S$1997+$T$1998+$U$1999),6)</f>
        <v/>
      </c>
      <c r="E2027" s="3">
        <f>ROUND(SUM($E$2014:$E$2019)-($W$1994+$X$1995+$Y$1996+$Z$1997+$AA$1998+$AB$1999),6)</f>
        <v/>
      </c>
      <c r="F2027" s="3">
        <f>ROUND(SUM($F$2014:$F$2019)-($AD$1994+$AE$1995+$AF$1996+$AG$1997+$AH$1998+$AI$1999),6)</f>
        <v/>
      </c>
      <c r="G2027" s="3">
        <f>ROUND(SUM($G$2014:$G$2019)-($AK$1994+$AL$1995+$AM$1996+$AN$1997+$AO$1998+$AP$1999),6)</f>
        <v/>
      </c>
    </row>
    <row r="2028">
      <c r="A2028" s="3" t="inlineStr">
        <is>
          <t>check: Πeig − det (→0)</t>
        </is>
      </c>
      <c r="B2028" s="3">
        <f>ROUND(MDETERM($B$1994:$G$1999)-PRODUCT($B$2014:$B$2019),6)</f>
        <v/>
      </c>
      <c r="C2028" s="3">
        <f>ROUND(MDETERM($I$1994:$N$1999)-PRODUCT($C$2014:$C$2019),6)</f>
        <v/>
      </c>
      <c r="D2028" s="3">
        <f>ROUND(MDETERM($P$1994:$U$1999)-PRODUCT($D$2014:$D$2019),6)</f>
        <v/>
      </c>
      <c r="E2028" s="3">
        <f>ROUND(MDETERM($W$1994:$AB$1999)-PRODUCT($E$2014:$E$2019),6)</f>
        <v/>
      </c>
      <c r="F2028" s="3">
        <f>ROUND(MDETERM($AD$1994:$AI$1999)-PRODUCT($F$2014:$F$2019),6)</f>
        <v/>
      </c>
      <c r="G2028" s="3">
        <f>ROUND(MDETERM($AK$1994:$AP$1999)-PRODUCT($G$2014:$G$2019),6)</f>
        <v/>
      </c>
    </row>
    <row r="2029">
      <c r="A2029" s="3" t="inlineStr">
        <is>
          <t>complex eigenvalues?</t>
        </is>
      </c>
      <c r="B2029" s="3" t="inlineStr"/>
      <c r="C2029" s="3" t="inlineStr"/>
      <c r="D2029" s="3" t="inlineStr"/>
      <c r="E2029" s="3" t="inlineStr"/>
      <c r="F2029" s="3" t="inlineStr"/>
      <c r="G2029" s="3" t="inlineStr"/>
    </row>
    <row r="2030">
      <c r="A2030" s="3" t="inlineStr">
        <is>
          <t>check: det(M − λᵢI) per sorted λ (→0)</t>
        </is>
      </c>
    </row>
    <row r="2031">
      <c r="A2031" s="3" t="inlineStr">
        <is>
          <t xml:space="preserve">  det(M − λ(1)I)</t>
        </is>
      </c>
      <c r="B2031" s="3">
        <f t="array" ref="B2031">ROUND(MDETERM($B$1994:$G$1999-$B$2021*MUNIT(6)),6)</f>
        <v/>
      </c>
      <c r="C2031" s="3">
        <f t="array" ref="C2031">ROUND(MDETERM($I$1994:$N$1999-$C$2021*MUNIT(6)),6)</f>
        <v/>
      </c>
      <c r="D2031" s="3">
        <f t="array" ref="D2031">ROUND(MDETERM($P$1994:$U$1999-$D$2021*MUNIT(6)),6)</f>
        <v/>
      </c>
      <c r="E2031" s="3">
        <f t="array" ref="E2031">ROUND(MDETERM($W$1994:$AB$1999-$E$2021*MUNIT(6)),6)</f>
        <v/>
      </c>
      <c r="F2031" s="3">
        <f t="array" ref="F2031">ROUND(MDETERM($AD$1994:$AI$1999-$F$2021*MUNIT(6)),6)</f>
        <v/>
      </c>
      <c r="G2031" s="3">
        <f t="array" ref="G2031">ROUND(MDETERM($AK$1994:$AP$1999-$G$2021*MUNIT(6)),6)</f>
        <v/>
      </c>
    </row>
    <row r="2032">
      <c r="A2032" s="3" t="inlineStr">
        <is>
          <t xml:space="preserve">  det(M − λ(2)I)</t>
        </is>
      </c>
      <c r="B2032" s="3">
        <f t="array" ref="B2032">ROUND(MDETERM($B$1994:$G$1999-$B$2022*MUNIT(6)),6)</f>
        <v/>
      </c>
      <c r="C2032" s="3">
        <f t="array" ref="C2032">ROUND(MDETERM($I$1994:$N$1999-$C$2022*MUNIT(6)),6)</f>
        <v/>
      </c>
      <c r="D2032" s="3">
        <f t="array" ref="D2032">ROUND(MDETERM($P$1994:$U$1999-$D$2022*MUNIT(6)),6)</f>
        <v/>
      </c>
      <c r="E2032" s="3">
        <f t="array" ref="E2032">ROUND(MDETERM($W$1994:$AB$1999-$E$2022*MUNIT(6)),6)</f>
        <v/>
      </c>
      <c r="F2032" s="3">
        <f t="array" ref="F2032">ROUND(MDETERM($AD$1994:$AI$1999-$F$2022*MUNIT(6)),6)</f>
        <v/>
      </c>
      <c r="G2032" s="3">
        <f t="array" ref="G2032">ROUND(MDETERM($AK$1994:$AP$1999-$G$2022*MUNIT(6)),6)</f>
        <v/>
      </c>
    </row>
    <row r="2033">
      <c r="A2033" s="3" t="inlineStr">
        <is>
          <t xml:space="preserve">  det(M − λ(3)I)</t>
        </is>
      </c>
      <c r="B2033" s="3">
        <f t="array" ref="B2033">ROUND(MDETERM($B$1994:$G$1999-$B$2023*MUNIT(6)),6)</f>
        <v/>
      </c>
      <c r="C2033" s="3">
        <f t="array" ref="C2033">ROUND(MDETERM($I$1994:$N$1999-$C$2023*MUNIT(6)),6)</f>
        <v/>
      </c>
      <c r="D2033" s="3">
        <f t="array" ref="D2033">ROUND(MDETERM($P$1994:$U$1999-$D$2023*MUNIT(6)),6)</f>
        <v/>
      </c>
      <c r="E2033" s="3">
        <f t="array" ref="E2033">ROUND(MDETERM($W$1994:$AB$1999-$E$2023*MUNIT(6)),6)</f>
        <v/>
      </c>
      <c r="F2033" s="3">
        <f t="array" ref="F2033">ROUND(MDETERM($AD$1994:$AI$1999-$F$2023*MUNIT(6)),6)</f>
        <v/>
      </c>
      <c r="G2033" s="3">
        <f t="array" ref="G2033">ROUND(MDETERM($AK$1994:$AP$1999-$G$2023*MUNIT(6)),6)</f>
        <v/>
      </c>
    </row>
    <row r="2034">
      <c r="A2034" s="3" t="inlineStr">
        <is>
          <t xml:space="preserve">  det(M − λ(4)I)</t>
        </is>
      </c>
      <c r="B2034" s="3">
        <f t="array" ref="B2034">ROUND(MDETERM($B$1994:$G$1999-$B$2024*MUNIT(6)),6)</f>
        <v/>
      </c>
      <c r="C2034" s="3">
        <f t="array" ref="C2034">ROUND(MDETERM($I$1994:$N$1999-$C$2024*MUNIT(6)),6)</f>
        <v/>
      </c>
      <c r="D2034" s="3">
        <f t="array" ref="D2034">ROUND(MDETERM($P$1994:$U$1999-$D$2024*MUNIT(6)),6)</f>
        <v/>
      </c>
      <c r="E2034" s="3">
        <f t="array" ref="E2034">ROUND(MDETERM($W$1994:$AB$1999-$E$2024*MUNIT(6)),6)</f>
        <v/>
      </c>
      <c r="F2034" s="3">
        <f t="array" ref="F2034">ROUND(MDETERM($AD$1994:$AI$1999-$F$2024*MUNIT(6)),6)</f>
        <v/>
      </c>
      <c r="G2034" s="3">
        <f t="array" ref="G2034">ROUND(MDETERM($AK$1994:$AP$1999-$G$2024*MUNIT(6)),6)</f>
        <v/>
      </c>
    </row>
    <row r="2035">
      <c r="A2035" s="3" t="inlineStr">
        <is>
          <t xml:space="preserve">  det(M − λ(5)I)</t>
        </is>
      </c>
      <c r="B2035" s="3">
        <f t="array" ref="B2035">ROUND(MDETERM($B$1994:$G$1999-$B$2025*MUNIT(6)),6)</f>
        <v/>
      </c>
      <c r="C2035" s="3">
        <f t="array" ref="C2035">ROUND(MDETERM($I$1994:$N$1999-$C$2025*MUNIT(6)),6)</f>
        <v/>
      </c>
      <c r="D2035" s="3">
        <f t="array" ref="D2035">ROUND(MDETERM($P$1994:$U$1999-$D$2025*MUNIT(6)),6)</f>
        <v/>
      </c>
      <c r="E2035" s="3">
        <f t="array" ref="E2035">ROUND(MDETERM($W$1994:$AB$1999-$E$2025*MUNIT(6)),6)</f>
        <v/>
      </c>
      <c r="F2035" s="3">
        <f t="array" ref="F2035">ROUND(MDETERM($AD$1994:$AI$1999-$F$2025*MUNIT(6)),6)</f>
        <v/>
      </c>
      <c r="G2035" s="3">
        <f t="array" ref="G2035">ROUND(MDETERM($AK$1994:$AP$1999-$G$2025*MUNIT(6)),6)</f>
        <v/>
      </c>
    </row>
    <row r="2036">
      <c r="A2036" s="3" t="inlineStr">
        <is>
          <t xml:space="preserve">  det(M − λ(6)I)</t>
        </is>
      </c>
      <c r="B2036" s="3">
        <f t="array" ref="B2036">ROUND(MDETERM($B$1994:$G$1999-$B$2026*MUNIT(6)),6)</f>
        <v/>
      </c>
      <c r="C2036" s="3">
        <f t="array" ref="C2036">ROUND(MDETERM($I$1994:$N$1999-$C$2026*MUNIT(6)),6)</f>
        <v/>
      </c>
      <c r="D2036" s="3">
        <f t="array" ref="D2036">ROUND(MDETERM($P$1994:$U$1999-$D$2026*MUNIT(6)),6)</f>
        <v/>
      </c>
      <c r="E2036" s="3">
        <f t="array" ref="E2036">ROUND(MDETERM($W$1994:$AB$1999-$E$2026*MUNIT(6)),6)</f>
        <v/>
      </c>
      <c r="F2036" s="3">
        <f t="array" ref="F2036">ROUND(MDETERM($AD$1994:$AI$1999-$F$2026*MUNIT(6)),6)</f>
        <v/>
      </c>
      <c r="G2036" s="3">
        <f t="array" ref="G2036">ROUND(MDETERM($AK$1994:$AP$1999-$G$2026*MUNIT(6)),6)</f>
        <v/>
      </c>
    </row>
  </sheetData>
  <conditionalFormatting sqref="G6:G55">
    <cfRule type="cellIs" priority="1" operator="equal" dxfId="0">
      <formula>"yes"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D2148"/>
  <sheetViews>
    <sheetView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1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8" customWidth="1" min="36" max="36"/>
    <col width="8" customWidth="1" min="37" max="37"/>
    <col width="8" customWidth="1" min="38" max="38"/>
    <col width="8" customWidth="1" min="39" max="39"/>
    <col width="8" customWidth="1" min="40" max="40"/>
    <col width="8" customWidth="1" min="41" max="41"/>
    <col width="8" customWidth="1" min="42" max="42"/>
    <col width="8" customWidth="1" min="43" max="43"/>
    <col width="8" customWidth="1" min="44" max="44"/>
    <col width="8" customWidth="1" min="45" max="45"/>
    <col width="8" customWidth="1" min="46" max="46"/>
    <col width="8" customWidth="1" min="47" max="47"/>
    <col width="8" customWidth="1" min="48" max="48"/>
    <col width="8" customWidth="1" min="49" max="49"/>
    <col width="8" customWidth="1" min="50" max="50"/>
    <col width="8" customWidth="1" min="51" max="51"/>
    <col width="8" customWidth="1" min="52" max="52"/>
    <col width="8" customWidth="1" min="53" max="53"/>
    <col width="8" customWidth="1" min="54" max="54"/>
    <col width="8" customWidth="1" min="55" max="55"/>
    <col width="8" customWidth="1" min="56" max="56"/>
    <col width="8" customWidth="1" min="57" max="57"/>
    <col width="8" customWidth="1" min="58" max="58"/>
    <col width="8" customWidth="1" min="59" max="59"/>
  </cols>
  <sheetData>
    <row r="1">
      <c r="A1" s="1" t="inlineStr">
        <is>
          <t>PS-i — metrics as spreadsheet formulas over the pasted run matrices (raw matrices)</t>
        </is>
      </c>
    </row>
    <row r="2">
      <c r="A2" t="inlineStr">
        <is>
          <t>Rows 6–55: summary (all formulas referencing the blocks below). Rows 59–68: gold/silver ranking. Blocks from row 72: pasted run matrices, then every metric as a formula.</t>
        </is>
      </c>
    </row>
    <row r="5" ht="45" customHeight="1">
      <c r="A5" s="10" t="inlineStr">
        <is>
          <t>Configuration</t>
        </is>
      </c>
      <c r="B5" s="10" t="inlineStr">
        <is>
          <t>Model</t>
        </is>
      </c>
      <c r="C5" s="10" t="inlineStr">
        <is>
          <t>n_runs</t>
        </is>
      </c>
      <c r="D5" s="10" t="inlineStr">
        <is>
          <t>unsure cells</t>
        </is>
      </c>
      <c r="E5" s="10" t="inlineStr">
        <is>
          <t>unsure %</t>
        </is>
      </c>
      <c r="F5" s="10" t="inlineStr">
        <is>
          <t>coverage</t>
        </is>
      </c>
      <c r="G5" s="10" t="inlineStr">
        <is>
          <t>Precision mean</t>
        </is>
      </c>
      <c r="H5" s="10" t="inlineStr">
        <is>
          <t>Precision std</t>
        </is>
      </c>
      <c r="I5" s="10" t="inlineStr">
        <is>
          <t>Precision avg-matrix</t>
        </is>
      </c>
      <c r="J5" s="10" t="inlineStr">
        <is>
          <t>Recall mean</t>
        </is>
      </c>
      <c r="K5" s="10" t="inlineStr">
        <is>
          <t>Recall std</t>
        </is>
      </c>
      <c r="L5" s="10" t="inlineStr">
        <is>
          <t>Recall avg-matrix</t>
        </is>
      </c>
      <c r="M5" s="10" t="inlineStr">
        <is>
          <t>F1 mean</t>
        </is>
      </c>
      <c r="N5" s="10" t="inlineStr">
        <is>
          <t>F1 std</t>
        </is>
      </c>
      <c r="O5" s="10" t="inlineStr">
        <is>
          <t>F1 avg-matrix</t>
        </is>
      </c>
      <c r="P5" s="10" t="inlineStr">
        <is>
          <t>Accuracy mean</t>
        </is>
      </c>
      <c r="Q5" s="10" t="inlineStr">
        <is>
          <t>Accuracy std</t>
        </is>
      </c>
      <c r="R5" s="10" t="inlineStr">
        <is>
          <t>Accuracy avg-matrix</t>
        </is>
      </c>
      <c r="S5" s="10" t="inlineStr">
        <is>
          <t>Edit distance mean</t>
        </is>
      </c>
      <c r="T5" s="10" t="inlineStr">
        <is>
          <t>Edit distance std</t>
        </is>
      </c>
      <c r="U5" s="10" t="inlineStr">
        <is>
          <t>Edit distance avg-matrix</t>
        </is>
      </c>
      <c r="V5" s="10" t="inlineStr">
        <is>
          <t>Spectral distance mean</t>
        </is>
      </c>
      <c r="W5" s="10" t="inlineStr">
        <is>
          <t>Spectral distance std</t>
        </is>
      </c>
      <c r="X5" s="10" t="inlineStr">
        <is>
          <t>Spectral distance avg-matrix</t>
        </is>
      </c>
      <c r="Y5" s="10" t="inlineStr">
        <is>
          <t>note</t>
        </is>
      </c>
      <c r="Z5" s="10" t="inlineStr">
        <is>
          <t>block row</t>
        </is>
      </c>
    </row>
    <row r="6">
      <c r="A6" s="4" t="inlineStr">
        <is>
          <t>LLM</t>
        </is>
      </c>
      <c r="B6" s="7" t="inlineStr">
        <is>
          <t>gpt4-turbo-preview</t>
        </is>
      </c>
      <c r="C6" s="7">
        <f>COUNT($B$83,$C$83,$D$83,$E$83,$F$83)</f>
        <v/>
      </c>
      <c r="D6" s="7">
        <f>SUM($B$93:$F$93)</f>
        <v/>
      </c>
      <c r="E6" s="11">
        <f>IFERROR(100*$D$6/($C$6*49),0)</f>
        <v/>
      </c>
      <c r="F6" s="12">
        <f>IFERROR(1-$D$6/($C$6*49),0)</f>
        <v/>
      </c>
      <c r="G6" s="12">
        <f>$H$87</f>
        <v/>
      </c>
      <c r="H6" s="12">
        <f>$I$87</f>
        <v/>
      </c>
      <c r="I6" s="12">
        <f>$G$87</f>
        <v/>
      </c>
      <c r="J6" s="12">
        <f>$H$88</f>
        <v/>
      </c>
      <c r="K6" s="12">
        <f>$I$88</f>
        <v/>
      </c>
      <c r="L6" s="12">
        <f>$G$88</f>
        <v/>
      </c>
      <c r="M6" s="12">
        <f>$H$89</f>
        <v/>
      </c>
      <c r="N6" s="12">
        <f>$I$89</f>
        <v/>
      </c>
      <c r="O6" s="12">
        <f>$G$89</f>
        <v/>
      </c>
      <c r="P6" s="12">
        <f>$H$90</f>
        <v/>
      </c>
      <c r="Q6" s="12">
        <f>$I$90</f>
        <v/>
      </c>
      <c r="R6" s="12">
        <f>$G$90</f>
        <v/>
      </c>
      <c r="S6" s="12">
        <f>$H$91</f>
        <v/>
      </c>
      <c r="T6" s="12">
        <f>$I$91</f>
        <v/>
      </c>
      <c r="U6" s="12">
        <f>$G$91</f>
        <v/>
      </c>
      <c r="V6" s="12">
        <f>$H$92</f>
        <v/>
      </c>
      <c r="W6" s="12">
        <f>$I$92</f>
        <v/>
      </c>
      <c r="X6" s="12">
        <f>$G$92</f>
        <v/>
      </c>
      <c r="Y6" s="7" t="inlineStr"/>
      <c r="Z6" s="7" t="n">
        <v>72</v>
      </c>
    </row>
    <row r="7">
      <c r="A7" s="4" t="inlineStr">
        <is>
          <t>LLM</t>
        </is>
      </c>
      <c r="B7" s="7" t="inlineStr">
        <is>
          <t>gpt4o</t>
        </is>
      </c>
      <c r="C7" s="7">
        <f>COUNT($B$135,$C$135,$D$135,$E$135,$F$135)</f>
        <v/>
      </c>
      <c r="D7" s="7">
        <f>SUM($B$145:$F$145)</f>
        <v/>
      </c>
      <c r="E7" s="11">
        <f>IFERROR(100*$D$7/($C$7*49),0)</f>
        <v/>
      </c>
      <c r="F7" s="12">
        <f>IFERROR(1-$D$7/($C$7*49),0)</f>
        <v/>
      </c>
      <c r="G7" s="12">
        <f>$H$139</f>
        <v/>
      </c>
      <c r="H7" s="12">
        <f>$I$139</f>
        <v/>
      </c>
      <c r="I7" s="12">
        <f>$G$139</f>
        <v/>
      </c>
      <c r="J7" s="12">
        <f>$H$140</f>
        <v/>
      </c>
      <c r="K7" s="12">
        <f>$I$140</f>
        <v/>
      </c>
      <c r="L7" s="12">
        <f>$G$140</f>
        <v/>
      </c>
      <c r="M7" s="12">
        <f>$H$141</f>
        <v/>
      </c>
      <c r="N7" s="12">
        <f>$I$141</f>
        <v/>
      </c>
      <c r="O7" s="12">
        <f>$G$141</f>
        <v/>
      </c>
      <c r="P7" s="12">
        <f>$H$142</f>
        <v/>
      </c>
      <c r="Q7" s="12">
        <f>$I$142</f>
        <v/>
      </c>
      <c r="R7" s="12">
        <f>$G$142</f>
        <v/>
      </c>
      <c r="S7" s="12">
        <f>$H$143</f>
        <v/>
      </c>
      <c r="T7" s="12">
        <f>$I$143</f>
        <v/>
      </c>
      <c r="U7" s="12">
        <f>$G$143</f>
        <v/>
      </c>
      <c r="V7" s="12">
        <f>$H$144</f>
        <v/>
      </c>
      <c r="W7" s="12">
        <f>$I$144</f>
        <v/>
      </c>
      <c r="X7" s="12">
        <f>$G$144</f>
        <v/>
      </c>
      <c r="Y7" s="7" t="inlineStr"/>
      <c r="Z7" s="7" t="n">
        <v>124</v>
      </c>
    </row>
    <row r="8">
      <c r="A8" s="4" t="inlineStr">
        <is>
          <t>LLM</t>
        </is>
      </c>
      <c r="B8" s="7" t="inlineStr">
        <is>
          <t>mixtral:8x22b</t>
        </is>
      </c>
      <c r="C8" s="7">
        <f>COUNT($B$187,$C$187,$D$187,$E$187,$F$187)</f>
        <v/>
      </c>
      <c r="D8" s="7">
        <f>SUM($B$197:$F$197)</f>
        <v/>
      </c>
      <c r="E8" s="11">
        <f>IFERROR(100*$D$8/($C$8*49),0)</f>
        <v/>
      </c>
      <c r="F8" s="12">
        <f>IFERROR(1-$D$8/($C$8*49),0)</f>
        <v/>
      </c>
      <c r="G8" s="12">
        <f>$H$191</f>
        <v/>
      </c>
      <c r="H8" s="12">
        <f>$I$191</f>
        <v/>
      </c>
      <c r="I8" s="12">
        <f>$G$191</f>
        <v/>
      </c>
      <c r="J8" s="12">
        <f>$H$192</f>
        <v/>
      </c>
      <c r="K8" s="12">
        <f>$I$192</f>
        <v/>
      </c>
      <c r="L8" s="12">
        <f>$G$192</f>
        <v/>
      </c>
      <c r="M8" s="12">
        <f>$H$193</f>
        <v/>
      </c>
      <c r="N8" s="12">
        <f>$I$193</f>
        <v/>
      </c>
      <c r="O8" s="12">
        <f>$G$193</f>
        <v/>
      </c>
      <c r="P8" s="12">
        <f>$H$194</f>
        <v/>
      </c>
      <c r="Q8" s="12">
        <f>$I$194</f>
        <v/>
      </c>
      <c r="R8" s="12">
        <f>$G$194</f>
        <v/>
      </c>
      <c r="S8" s="12">
        <f>$H$195</f>
        <v/>
      </c>
      <c r="T8" s="12">
        <f>$I$195</f>
        <v/>
      </c>
      <c r="U8" s="12">
        <f>$G$195</f>
        <v/>
      </c>
      <c r="V8" s="12">
        <f>$H$196</f>
        <v/>
      </c>
      <c r="W8" s="12">
        <f>$I$196</f>
        <v/>
      </c>
      <c r="X8" s="12">
        <f>$G$196</f>
        <v/>
      </c>
      <c r="Y8" s="7" t="inlineStr"/>
      <c r="Z8" s="7" t="n">
        <v>176</v>
      </c>
    </row>
    <row r="9">
      <c r="A9" s="4" t="inlineStr">
        <is>
          <t>LLM</t>
        </is>
      </c>
      <c r="B9" s="7" t="inlineStr">
        <is>
          <t>llama3.3:70b</t>
        </is>
      </c>
      <c r="C9" s="7">
        <f>COUNT($B$239,$C$239,$D$239,$E$239,$F$239)</f>
        <v/>
      </c>
      <c r="D9" s="7">
        <f>SUM($B$249:$F$249)</f>
        <v/>
      </c>
      <c r="E9" s="11">
        <f>IFERROR(100*$D$9/($C$9*49),0)</f>
        <v/>
      </c>
      <c r="F9" s="12">
        <f>IFERROR(1-$D$9/($C$9*49),0)</f>
        <v/>
      </c>
      <c r="G9" s="12">
        <f>$H$243</f>
        <v/>
      </c>
      <c r="H9" s="12">
        <f>$I$243</f>
        <v/>
      </c>
      <c r="I9" s="12">
        <f>$G$243</f>
        <v/>
      </c>
      <c r="J9" s="12">
        <f>$H$244</f>
        <v/>
      </c>
      <c r="K9" s="12">
        <f>$I$244</f>
        <v/>
      </c>
      <c r="L9" s="12">
        <f>$G$244</f>
        <v/>
      </c>
      <c r="M9" s="12">
        <f>$H$245</f>
        <v/>
      </c>
      <c r="N9" s="12">
        <f>$I$245</f>
        <v/>
      </c>
      <c r="O9" s="12">
        <f>$G$245</f>
        <v/>
      </c>
      <c r="P9" s="12">
        <f>$H$246</f>
        <v/>
      </c>
      <c r="Q9" s="12">
        <f>$I$246</f>
        <v/>
      </c>
      <c r="R9" s="12">
        <f>$G$246</f>
        <v/>
      </c>
      <c r="S9" s="12">
        <f>$H$247</f>
        <v/>
      </c>
      <c r="T9" s="12">
        <f>$I$247</f>
        <v/>
      </c>
      <c r="U9" s="12">
        <f>$G$247</f>
        <v/>
      </c>
      <c r="V9" s="12">
        <f>$H$248</f>
        <v/>
      </c>
      <c r="W9" s="12">
        <f>$I$248</f>
        <v/>
      </c>
      <c r="X9" s="12">
        <f>$G$248</f>
        <v/>
      </c>
      <c r="Y9" s="7" t="inlineStr"/>
      <c r="Z9" s="7" t="n">
        <v>228</v>
      </c>
    </row>
    <row r="10">
      <c r="A10" s="4" t="inlineStr">
        <is>
          <t>LLM</t>
        </is>
      </c>
      <c r="B10" s="7" t="inlineStr">
        <is>
          <t>deepseek-r1:14b</t>
        </is>
      </c>
      <c r="C10" s="7">
        <f>COUNT($B$291,$C$291,$D$291,$E$291,$F$291)</f>
        <v/>
      </c>
      <c r="D10" s="7">
        <f>SUM($B$301:$F$301)</f>
        <v/>
      </c>
      <c r="E10" s="11">
        <f>IFERROR(100*$D$10/($C$10*49),0)</f>
        <v/>
      </c>
      <c r="F10" s="12">
        <f>IFERROR(1-$D$10/($C$10*49),0)</f>
        <v/>
      </c>
      <c r="G10" s="12">
        <f>$H$295</f>
        <v/>
      </c>
      <c r="H10" s="12">
        <f>$I$295</f>
        <v/>
      </c>
      <c r="I10" s="12">
        <f>$G$295</f>
        <v/>
      </c>
      <c r="J10" s="12">
        <f>$H$296</f>
        <v/>
      </c>
      <c r="K10" s="12">
        <f>$I$296</f>
        <v/>
      </c>
      <c r="L10" s="12">
        <f>$G$296</f>
        <v/>
      </c>
      <c r="M10" s="12">
        <f>$H$297</f>
        <v/>
      </c>
      <c r="N10" s="12">
        <f>$I$297</f>
        <v/>
      </c>
      <c r="O10" s="12">
        <f>$G$297</f>
        <v/>
      </c>
      <c r="P10" s="12">
        <f>$H$298</f>
        <v/>
      </c>
      <c r="Q10" s="12">
        <f>$I$298</f>
        <v/>
      </c>
      <c r="R10" s="12">
        <f>$G$298</f>
        <v/>
      </c>
      <c r="S10" s="12">
        <f>$H$299</f>
        <v/>
      </c>
      <c r="T10" s="12">
        <f>$I$299</f>
        <v/>
      </c>
      <c r="U10" s="12">
        <f>$G$299</f>
        <v/>
      </c>
      <c r="V10" s="12">
        <f>$H$300</f>
        <v/>
      </c>
      <c r="W10" s="12">
        <f>$I$300</f>
        <v/>
      </c>
      <c r="X10" s="12">
        <f>$G$300</f>
        <v/>
      </c>
      <c r="Y10" s="7" t="inlineStr"/>
      <c r="Z10" s="7" t="n">
        <v>280</v>
      </c>
    </row>
    <row r="11">
      <c r="A11" s="4" t="inlineStr">
        <is>
          <t>RAG R1</t>
        </is>
      </c>
      <c r="B11" s="7" t="inlineStr">
        <is>
          <t>gpt4-turbo-preview</t>
        </is>
      </c>
      <c r="C11" s="7">
        <f>COUNT($B$343,$C$343,$D$343,$E$343,$F$343)</f>
        <v/>
      </c>
      <c r="D11" s="7">
        <f>SUM($B$353:$F$353)</f>
        <v/>
      </c>
      <c r="E11" s="11">
        <f>IFERROR(100*$D$11/($C$11*49),0)</f>
        <v/>
      </c>
      <c r="F11" s="12">
        <f>IFERROR(1-$D$11/($C$11*49),0)</f>
        <v/>
      </c>
      <c r="G11" s="12">
        <f>$H$347</f>
        <v/>
      </c>
      <c r="H11" s="12">
        <f>$I$347</f>
        <v/>
      </c>
      <c r="I11" s="12">
        <f>$G$347</f>
        <v/>
      </c>
      <c r="J11" s="12">
        <f>$H$348</f>
        <v/>
      </c>
      <c r="K11" s="12">
        <f>$I$348</f>
        <v/>
      </c>
      <c r="L11" s="12">
        <f>$G$348</f>
        <v/>
      </c>
      <c r="M11" s="12">
        <f>$H$349</f>
        <v/>
      </c>
      <c r="N11" s="12">
        <f>$I$349</f>
        <v/>
      </c>
      <c r="O11" s="12">
        <f>$G$349</f>
        <v/>
      </c>
      <c r="P11" s="12">
        <f>$H$350</f>
        <v/>
      </c>
      <c r="Q11" s="12">
        <f>$I$350</f>
        <v/>
      </c>
      <c r="R11" s="12">
        <f>$G$350</f>
        <v/>
      </c>
      <c r="S11" s="12">
        <f>$H$351</f>
        <v/>
      </c>
      <c r="T11" s="12">
        <f>$I$351</f>
        <v/>
      </c>
      <c r="U11" s="12">
        <f>$G$351</f>
        <v/>
      </c>
      <c r="V11" s="12">
        <f>$H$352</f>
        <v/>
      </c>
      <c r="W11" s="12">
        <f>$I$352</f>
        <v/>
      </c>
      <c r="X11" s="12">
        <f>$G$352</f>
        <v/>
      </c>
      <c r="Y11" s="7" t="inlineStr"/>
      <c r="Z11" s="7" t="n">
        <v>332</v>
      </c>
    </row>
    <row r="12">
      <c r="A12" s="4" t="inlineStr">
        <is>
          <t>RAG R1</t>
        </is>
      </c>
      <c r="B12" s="7" t="inlineStr">
        <is>
          <t>gpt4o</t>
        </is>
      </c>
      <c r="C12" s="13" t="n">
        <v>0</v>
      </c>
      <c r="G12" s="7" t="inlineStr">
        <is>
          <t>N/A</t>
        </is>
      </c>
      <c r="H12" s="7" t="inlineStr">
        <is>
          <t>N/A</t>
        </is>
      </c>
      <c r="I12" s="7" t="inlineStr">
        <is>
          <t>N/A</t>
        </is>
      </c>
      <c r="J12" s="7" t="inlineStr">
        <is>
          <t>N/A</t>
        </is>
      </c>
      <c r="K12" s="7" t="inlineStr">
        <is>
          <t>N/A</t>
        </is>
      </c>
      <c r="L12" s="7" t="inlineStr">
        <is>
          <t>N/A</t>
        </is>
      </c>
      <c r="M12" s="7" t="inlineStr">
        <is>
          <t>N/A</t>
        </is>
      </c>
      <c r="N12" s="7" t="inlineStr">
        <is>
          <t>N/A</t>
        </is>
      </c>
      <c r="O12" s="7" t="inlineStr">
        <is>
          <t>N/A</t>
        </is>
      </c>
      <c r="P12" s="7" t="inlineStr">
        <is>
          <t>N/A</t>
        </is>
      </c>
      <c r="Q12" s="7" t="inlineStr">
        <is>
          <t>N/A</t>
        </is>
      </c>
      <c r="R12" s="7" t="inlineStr">
        <is>
          <t>N/A</t>
        </is>
      </c>
      <c r="S12" s="7" t="inlineStr">
        <is>
          <t>N/A</t>
        </is>
      </c>
      <c r="T12" s="7" t="inlineStr">
        <is>
          <t>N/A</t>
        </is>
      </c>
      <c r="U12" s="7" t="inlineStr">
        <is>
          <t>N/A</t>
        </is>
      </c>
      <c r="V12" s="7" t="inlineStr">
        <is>
          <t>N/A</t>
        </is>
      </c>
      <c r="W12" s="7" t="inlineStr">
        <is>
          <t>N/A</t>
        </is>
      </c>
      <c r="X12" s="7" t="inlineStr">
        <is>
          <t>N/A</t>
        </is>
      </c>
      <c r="Y12" s="7" t="inlineStr">
        <is>
          <t>N/A</t>
        </is>
      </c>
    </row>
    <row r="13">
      <c r="A13" s="4" t="inlineStr">
        <is>
          <t>RAG R1</t>
        </is>
      </c>
      <c r="B13" s="7" t="inlineStr">
        <is>
          <t>mixtral:8x22b</t>
        </is>
      </c>
      <c r="C13" s="7">
        <f>COUNT($B$395,$C$395,$D$395,$E$395,$F$395)</f>
        <v/>
      </c>
      <c r="D13" s="7">
        <f>SUM($B$405:$F$405)</f>
        <v/>
      </c>
      <c r="E13" s="11">
        <f>IFERROR(100*$D$13/($C$13*49),0)</f>
        <v/>
      </c>
      <c r="F13" s="12">
        <f>IFERROR(1-$D$13/($C$13*49),0)</f>
        <v/>
      </c>
      <c r="G13" s="12">
        <f>$H$399</f>
        <v/>
      </c>
      <c r="H13" s="12">
        <f>$I$399</f>
        <v/>
      </c>
      <c r="I13" s="12">
        <f>$G$399</f>
        <v/>
      </c>
      <c r="J13" s="12">
        <f>$H$400</f>
        <v/>
      </c>
      <c r="K13" s="12">
        <f>$I$400</f>
        <v/>
      </c>
      <c r="L13" s="12">
        <f>$G$400</f>
        <v/>
      </c>
      <c r="M13" s="12">
        <f>$H$401</f>
        <v/>
      </c>
      <c r="N13" s="12">
        <f>$I$401</f>
        <v/>
      </c>
      <c r="O13" s="12">
        <f>$G$401</f>
        <v/>
      </c>
      <c r="P13" s="12">
        <f>$H$402</f>
        <v/>
      </c>
      <c r="Q13" s="12">
        <f>$I$402</f>
        <v/>
      </c>
      <c r="R13" s="12">
        <f>$G$402</f>
        <v/>
      </c>
      <c r="S13" s="12">
        <f>$H$403</f>
        <v/>
      </c>
      <c r="T13" s="12">
        <f>$I$403</f>
        <v/>
      </c>
      <c r="U13" s="12">
        <f>$G$403</f>
        <v/>
      </c>
      <c r="V13" s="12">
        <f>$H$404</f>
        <v/>
      </c>
      <c r="W13" s="12">
        <f>$I$404</f>
        <v/>
      </c>
      <c r="X13" s="12">
        <f>$G$404</f>
        <v/>
      </c>
      <c r="Y13" s="7" t="inlineStr"/>
      <c r="Z13" s="7" t="n">
        <v>384</v>
      </c>
    </row>
    <row r="14">
      <c r="A14" s="4" t="inlineStr">
        <is>
          <t>RAG R1</t>
        </is>
      </c>
      <c r="B14" s="7" t="inlineStr">
        <is>
          <t>llama3.3:70b</t>
        </is>
      </c>
      <c r="C14" s="7">
        <f>COUNT($B$447,$C$447,$D$447,$E$447,$F$447)</f>
        <v/>
      </c>
      <c r="D14" s="7">
        <f>SUM($B$457:$F$457)</f>
        <v/>
      </c>
      <c r="E14" s="11">
        <f>IFERROR(100*$D$14/($C$14*49),0)</f>
        <v/>
      </c>
      <c r="F14" s="12">
        <f>IFERROR(1-$D$14/($C$14*49),0)</f>
        <v/>
      </c>
      <c r="G14" s="12">
        <f>$H$451</f>
        <v/>
      </c>
      <c r="H14" s="12">
        <f>$I$451</f>
        <v/>
      </c>
      <c r="I14" s="12">
        <f>$G$451</f>
        <v/>
      </c>
      <c r="J14" s="12">
        <f>$H$452</f>
        <v/>
      </c>
      <c r="K14" s="12">
        <f>$I$452</f>
        <v/>
      </c>
      <c r="L14" s="12">
        <f>$G$452</f>
        <v/>
      </c>
      <c r="M14" s="12">
        <f>$H$453</f>
        <v/>
      </c>
      <c r="N14" s="12">
        <f>$I$453</f>
        <v/>
      </c>
      <c r="O14" s="12">
        <f>$G$453</f>
        <v/>
      </c>
      <c r="P14" s="12">
        <f>$H$454</f>
        <v/>
      </c>
      <c r="Q14" s="12">
        <f>$I$454</f>
        <v/>
      </c>
      <c r="R14" s="12">
        <f>$G$454</f>
        <v/>
      </c>
      <c r="S14" s="12">
        <f>$H$455</f>
        <v/>
      </c>
      <c r="T14" s="12">
        <f>$I$455</f>
        <v/>
      </c>
      <c r="U14" s="12">
        <f>$G$455</f>
        <v/>
      </c>
      <c r="V14" s="12">
        <f>$H$456</f>
        <v/>
      </c>
      <c r="W14" s="12">
        <f>$I$456</f>
        <v/>
      </c>
      <c r="X14" s="12">
        <f>$G$456</f>
        <v/>
      </c>
      <c r="Y14" s="7" t="inlineStr"/>
      <c r="Z14" s="7" t="n">
        <v>436</v>
      </c>
    </row>
    <row r="15">
      <c r="A15" s="4" t="inlineStr">
        <is>
          <t>RAG R1</t>
        </is>
      </c>
      <c r="B15" s="7" t="inlineStr">
        <is>
          <t>deepseek-r1:14b</t>
        </is>
      </c>
      <c r="C15" s="7">
        <f>COUNT($B$499,$C$499,$D$499,$E$499,$F$499)</f>
        <v/>
      </c>
      <c r="D15" s="7">
        <f>SUM($B$509:$F$509)</f>
        <v/>
      </c>
      <c r="E15" s="11">
        <f>IFERROR(100*$D$15/($C$15*49),0)</f>
        <v/>
      </c>
      <c r="F15" s="12">
        <f>IFERROR(1-$D$15/($C$15*49),0)</f>
        <v/>
      </c>
      <c r="G15" s="12">
        <f>$H$503</f>
        <v/>
      </c>
      <c r="H15" s="12">
        <f>$I$503</f>
        <v/>
      </c>
      <c r="I15" s="12">
        <f>$G$503</f>
        <v/>
      </c>
      <c r="J15" s="12">
        <f>$H$504</f>
        <v/>
      </c>
      <c r="K15" s="12">
        <f>$I$504</f>
        <v/>
      </c>
      <c r="L15" s="12">
        <f>$G$504</f>
        <v/>
      </c>
      <c r="M15" s="12">
        <f>$H$505</f>
        <v/>
      </c>
      <c r="N15" s="12">
        <f>$I$505</f>
        <v/>
      </c>
      <c r="O15" s="12">
        <f>$G$505</f>
        <v/>
      </c>
      <c r="P15" s="12">
        <f>$H$506</f>
        <v/>
      </c>
      <c r="Q15" s="12">
        <f>$I$506</f>
        <v/>
      </c>
      <c r="R15" s="12">
        <f>$G$506</f>
        <v/>
      </c>
      <c r="S15" s="12">
        <f>$H$507</f>
        <v/>
      </c>
      <c r="T15" s="12">
        <f>$I$507</f>
        <v/>
      </c>
      <c r="U15" s="12">
        <f>$G$507</f>
        <v/>
      </c>
      <c r="V15" s="12">
        <f>$H$508</f>
        <v/>
      </c>
      <c r="W15" s="12">
        <f>$I$508</f>
        <v/>
      </c>
      <c r="X15" s="12">
        <f>$G$508</f>
        <v/>
      </c>
      <c r="Y15" s="7" t="inlineStr"/>
      <c r="Z15" s="7" t="n">
        <v>488</v>
      </c>
    </row>
    <row r="16">
      <c r="A16" s="4" t="inlineStr">
        <is>
          <t>RAG R2</t>
        </is>
      </c>
      <c r="B16" s="7" t="inlineStr">
        <is>
          <t>gpt4-turbo-preview</t>
        </is>
      </c>
      <c r="C16" s="7">
        <f>COUNT($B$551,$C$551,$D$551,$E$551,$F$551)</f>
        <v/>
      </c>
      <c r="D16" s="7">
        <f>SUM($B$561:$F$561)</f>
        <v/>
      </c>
      <c r="E16" s="11">
        <f>IFERROR(100*$D$16/($C$16*49),0)</f>
        <v/>
      </c>
      <c r="F16" s="12">
        <f>IFERROR(1-$D$16/($C$16*49),0)</f>
        <v/>
      </c>
      <c r="G16" s="12">
        <f>$H$555</f>
        <v/>
      </c>
      <c r="H16" s="12">
        <f>$I$555</f>
        <v/>
      </c>
      <c r="I16" s="12">
        <f>$G$555</f>
        <v/>
      </c>
      <c r="J16" s="12">
        <f>$H$556</f>
        <v/>
      </c>
      <c r="K16" s="12">
        <f>$I$556</f>
        <v/>
      </c>
      <c r="L16" s="12">
        <f>$G$556</f>
        <v/>
      </c>
      <c r="M16" s="12">
        <f>$H$557</f>
        <v/>
      </c>
      <c r="N16" s="12">
        <f>$I$557</f>
        <v/>
      </c>
      <c r="O16" s="12">
        <f>$G$557</f>
        <v/>
      </c>
      <c r="P16" s="12">
        <f>$H$558</f>
        <v/>
      </c>
      <c r="Q16" s="12">
        <f>$I$558</f>
        <v/>
      </c>
      <c r="R16" s="12">
        <f>$G$558</f>
        <v/>
      </c>
      <c r="S16" s="12">
        <f>$H$559</f>
        <v/>
      </c>
      <c r="T16" s="12">
        <f>$I$559</f>
        <v/>
      </c>
      <c r="U16" s="12">
        <f>$G$559</f>
        <v/>
      </c>
      <c r="V16" s="12">
        <f>$H$560</f>
        <v/>
      </c>
      <c r="W16" s="12">
        <f>$I$560</f>
        <v/>
      </c>
      <c r="X16" s="12">
        <f>$G$560</f>
        <v/>
      </c>
      <c r="Y16" s="7" t="inlineStr"/>
      <c r="Z16" s="7" t="n">
        <v>540</v>
      </c>
    </row>
    <row r="17">
      <c r="A17" s="4" t="inlineStr">
        <is>
          <t>RAG R2</t>
        </is>
      </c>
      <c r="B17" s="7" t="inlineStr">
        <is>
          <t>gpt4o</t>
        </is>
      </c>
      <c r="C17" s="13" t="n">
        <v>0</v>
      </c>
      <c r="G17" s="7" t="inlineStr">
        <is>
          <t>N/A</t>
        </is>
      </c>
      <c r="H17" s="7" t="inlineStr">
        <is>
          <t>N/A</t>
        </is>
      </c>
      <c r="I17" s="7" t="inlineStr">
        <is>
          <t>N/A</t>
        </is>
      </c>
      <c r="J17" s="7" t="inlineStr">
        <is>
          <t>N/A</t>
        </is>
      </c>
      <c r="K17" s="7" t="inlineStr">
        <is>
          <t>N/A</t>
        </is>
      </c>
      <c r="L17" s="7" t="inlineStr">
        <is>
          <t>N/A</t>
        </is>
      </c>
      <c r="M17" s="7" t="inlineStr">
        <is>
          <t>N/A</t>
        </is>
      </c>
      <c r="N17" s="7" t="inlineStr">
        <is>
          <t>N/A</t>
        </is>
      </c>
      <c r="O17" s="7" t="inlineStr">
        <is>
          <t>N/A</t>
        </is>
      </c>
      <c r="P17" s="7" t="inlineStr">
        <is>
          <t>N/A</t>
        </is>
      </c>
      <c r="Q17" s="7" t="inlineStr">
        <is>
          <t>N/A</t>
        </is>
      </c>
      <c r="R17" s="7" t="inlineStr">
        <is>
          <t>N/A</t>
        </is>
      </c>
      <c r="S17" s="7" t="inlineStr">
        <is>
          <t>N/A</t>
        </is>
      </c>
      <c r="T17" s="7" t="inlineStr">
        <is>
          <t>N/A</t>
        </is>
      </c>
      <c r="U17" s="7" t="inlineStr">
        <is>
          <t>N/A</t>
        </is>
      </c>
      <c r="V17" s="7" t="inlineStr">
        <is>
          <t>N/A</t>
        </is>
      </c>
      <c r="W17" s="7" t="inlineStr">
        <is>
          <t>N/A</t>
        </is>
      </c>
      <c r="X17" s="7" t="inlineStr">
        <is>
          <t>N/A</t>
        </is>
      </c>
      <c r="Y17" s="7" t="inlineStr">
        <is>
          <t>N/A</t>
        </is>
      </c>
    </row>
    <row r="18">
      <c r="A18" s="4" t="inlineStr">
        <is>
          <t>RAG R2</t>
        </is>
      </c>
      <c r="B18" s="7" t="inlineStr">
        <is>
          <t>mixtral:8x22b</t>
        </is>
      </c>
      <c r="C18" s="7">
        <f>COUNT($B$603,$C$603,$D$603,$E$603,$F$603)</f>
        <v/>
      </c>
      <c r="D18" s="7">
        <f>SUM($B$613:$F$613)</f>
        <v/>
      </c>
      <c r="E18" s="11">
        <f>IFERROR(100*$D$18/($C$18*49),0)</f>
        <v/>
      </c>
      <c r="F18" s="12">
        <f>IFERROR(1-$D$18/($C$18*49),0)</f>
        <v/>
      </c>
      <c r="G18" s="12">
        <f>$H$607</f>
        <v/>
      </c>
      <c r="H18" s="12">
        <f>$I$607</f>
        <v/>
      </c>
      <c r="I18" s="12">
        <f>$G$607</f>
        <v/>
      </c>
      <c r="J18" s="12">
        <f>$H$608</f>
        <v/>
      </c>
      <c r="K18" s="12">
        <f>$I$608</f>
        <v/>
      </c>
      <c r="L18" s="12">
        <f>$G$608</f>
        <v/>
      </c>
      <c r="M18" s="12">
        <f>$H$609</f>
        <v/>
      </c>
      <c r="N18" s="12">
        <f>$I$609</f>
        <v/>
      </c>
      <c r="O18" s="12">
        <f>$G$609</f>
        <v/>
      </c>
      <c r="P18" s="12">
        <f>$H$610</f>
        <v/>
      </c>
      <c r="Q18" s="12">
        <f>$I$610</f>
        <v/>
      </c>
      <c r="R18" s="12">
        <f>$G$610</f>
        <v/>
      </c>
      <c r="S18" s="12">
        <f>$H$611</f>
        <v/>
      </c>
      <c r="T18" s="12">
        <f>$I$611</f>
        <v/>
      </c>
      <c r="U18" s="12">
        <f>$G$611</f>
        <v/>
      </c>
      <c r="V18" s="12">
        <f>$H$612</f>
        <v/>
      </c>
      <c r="W18" s="12">
        <f>$I$612</f>
        <v/>
      </c>
      <c r="X18" s="12">
        <f>$G$612</f>
        <v/>
      </c>
      <c r="Y18" s="7" t="inlineStr"/>
      <c r="Z18" s="7" t="n">
        <v>592</v>
      </c>
    </row>
    <row r="19">
      <c r="A19" s="4" t="inlineStr">
        <is>
          <t>RAG R2</t>
        </is>
      </c>
      <c r="B19" s="7" t="inlineStr">
        <is>
          <t>llama3.3:70b</t>
        </is>
      </c>
      <c r="C19" s="7">
        <f>COUNT($B$655,$C$655,$D$655,$E$655,$F$655)</f>
        <v/>
      </c>
      <c r="D19" s="7">
        <f>SUM($B$665:$F$665)</f>
        <v/>
      </c>
      <c r="E19" s="11">
        <f>IFERROR(100*$D$19/($C$19*49),0)</f>
        <v/>
      </c>
      <c r="F19" s="12">
        <f>IFERROR(1-$D$19/($C$19*49),0)</f>
        <v/>
      </c>
      <c r="G19" s="12">
        <f>$H$659</f>
        <v/>
      </c>
      <c r="H19" s="12">
        <f>$I$659</f>
        <v/>
      </c>
      <c r="I19" s="12">
        <f>$G$659</f>
        <v/>
      </c>
      <c r="J19" s="12">
        <f>$H$660</f>
        <v/>
      </c>
      <c r="K19" s="12">
        <f>$I$660</f>
        <v/>
      </c>
      <c r="L19" s="12">
        <f>$G$660</f>
        <v/>
      </c>
      <c r="M19" s="12">
        <f>$H$661</f>
        <v/>
      </c>
      <c r="N19" s="12">
        <f>$I$661</f>
        <v/>
      </c>
      <c r="O19" s="12">
        <f>$G$661</f>
        <v/>
      </c>
      <c r="P19" s="12">
        <f>$H$662</f>
        <v/>
      </c>
      <c r="Q19" s="12">
        <f>$I$662</f>
        <v/>
      </c>
      <c r="R19" s="12">
        <f>$G$662</f>
        <v/>
      </c>
      <c r="S19" s="12">
        <f>$H$663</f>
        <v/>
      </c>
      <c r="T19" s="12">
        <f>$I$663</f>
        <v/>
      </c>
      <c r="U19" s="12">
        <f>$G$663</f>
        <v/>
      </c>
      <c r="V19" s="12">
        <f>$H$664</f>
        <v/>
      </c>
      <c r="W19" s="12">
        <f>$I$664</f>
        <v/>
      </c>
      <c r="X19" s="12">
        <f>$G$664</f>
        <v/>
      </c>
      <c r="Y19" s="7" t="inlineStr"/>
      <c r="Z19" s="7" t="n">
        <v>644</v>
      </c>
    </row>
    <row r="20">
      <c r="A20" s="4" t="inlineStr">
        <is>
          <t>RAG R2</t>
        </is>
      </c>
      <c r="B20" s="7" t="inlineStr">
        <is>
          <t>deepseek-r1:14b</t>
        </is>
      </c>
      <c r="C20" s="7">
        <f>COUNT($B$707,$C$707,$D$707,$E$707,$F$707)</f>
        <v/>
      </c>
      <c r="D20" s="7">
        <f>SUM($B$717:$F$717)</f>
        <v/>
      </c>
      <c r="E20" s="11">
        <f>IFERROR(100*$D$20/($C$20*49),0)</f>
        <v/>
      </c>
      <c r="F20" s="12">
        <f>IFERROR(1-$D$20/($C$20*49),0)</f>
        <v/>
      </c>
      <c r="G20" s="12">
        <f>$H$711</f>
        <v/>
      </c>
      <c r="H20" s="12">
        <f>$I$711</f>
        <v/>
      </c>
      <c r="I20" s="12">
        <f>$G$711</f>
        <v/>
      </c>
      <c r="J20" s="12">
        <f>$H$712</f>
        <v/>
      </c>
      <c r="K20" s="12">
        <f>$I$712</f>
        <v/>
      </c>
      <c r="L20" s="12">
        <f>$G$712</f>
        <v/>
      </c>
      <c r="M20" s="12">
        <f>$H$713</f>
        <v/>
      </c>
      <c r="N20" s="12">
        <f>$I$713</f>
        <v/>
      </c>
      <c r="O20" s="12">
        <f>$G$713</f>
        <v/>
      </c>
      <c r="P20" s="12">
        <f>$H$714</f>
        <v/>
      </c>
      <c r="Q20" s="12">
        <f>$I$714</f>
        <v/>
      </c>
      <c r="R20" s="12">
        <f>$G$714</f>
        <v/>
      </c>
      <c r="S20" s="12">
        <f>$H$715</f>
        <v/>
      </c>
      <c r="T20" s="12">
        <f>$I$715</f>
        <v/>
      </c>
      <c r="U20" s="12">
        <f>$G$715</f>
        <v/>
      </c>
      <c r="V20" s="12">
        <f>$H$716</f>
        <v/>
      </c>
      <c r="W20" s="12">
        <f>$I$716</f>
        <v/>
      </c>
      <c r="X20" s="12">
        <f>$G$716</f>
        <v/>
      </c>
      <c r="Y20" s="7" t="inlineStr"/>
      <c r="Z20" s="7" t="n">
        <v>696</v>
      </c>
    </row>
    <row r="21">
      <c r="A21" s="4" t="inlineStr">
        <is>
          <t>RAG R3</t>
        </is>
      </c>
      <c r="B21" s="7" t="inlineStr">
        <is>
          <t>gpt4-turbo-preview</t>
        </is>
      </c>
      <c r="C21" s="7">
        <f>COUNT($B$759,$C$759,$D$759,$E$759,$F$759)</f>
        <v/>
      </c>
      <c r="D21" s="7">
        <f>SUM($B$769:$F$769)</f>
        <v/>
      </c>
      <c r="E21" s="11">
        <f>IFERROR(100*$D$21/($C$21*49),0)</f>
        <v/>
      </c>
      <c r="F21" s="12">
        <f>IFERROR(1-$D$21/($C$21*49),0)</f>
        <v/>
      </c>
      <c r="G21" s="12">
        <f>$H$763</f>
        <v/>
      </c>
      <c r="H21" s="12">
        <f>$I$763</f>
        <v/>
      </c>
      <c r="I21" s="12">
        <f>$G$763</f>
        <v/>
      </c>
      <c r="J21" s="12">
        <f>$H$764</f>
        <v/>
      </c>
      <c r="K21" s="12">
        <f>$I$764</f>
        <v/>
      </c>
      <c r="L21" s="12">
        <f>$G$764</f>
        <v/>
      </c>
      <c r="M21" s="12">
        <f>$H$765</f>
        <v/>
      </c>
      <c r="N21" s="12">
        <f>$I$765</f>
        <v/>
      </c>
      <c r="O21" s="12">
        <f>$G$765</f>
        <v/>
      </c>
      <c r="P21" s="12">
        <f>$H$766</f>
        <v/>
      </c>
      <c r="Q21" s="12">
        <f>$I$766</f>
        <v/>
      </c>
      <c r="R21" s="12">
        <f>$G$766</f>
        <v/>
      </c>
      <c r="S21" s="12">
        <f>$H$767</f>
        <v/>
      </c>
      <c r="T21" s="12">
        <f>$I$767</f>
        <v/>
      </c>
      <c r="U21" s="12">
        <f>$G$767</f>
        <v/>
      </c>
      <c r="V21" s="12">
        <f>$H$768</f>
        <v/>
      </c>
      <c r="W21" s="12">
        <f>$I$768</f>
        <v/>
      </c>
      <c r="X21" s="12">
        <f>$G$768</f>
        <v/>
      </c>
      <c r="Y21" s="7" t="inlineStr"/>
      <c r="Z21" s="7" t="n">
        <v>748</v>
      </c>
    </row>
    <row r="22">
      <c r="A22" s="4" t="inlineStr">
        <is>
          <t>RAG R3</t>
        </is>
      </c>
      <c r="B22" s="7" t="inlineStr">
        <is>
          <t>gpt4o</t>
        </is>
      </c>
      <c r="C22" s="13" t="n">
        <v>0</v>
      </c>
      <c r="G22" s="7" t="inlineStr">
        <is>
          <t>N/A</t>
        </is>
      </c>
      <c r="H22" s="7" t="inlineStr">
        <is>
          <t>N/A</t>
        </is>
      </c>
      <c r="I22" s="7" t="inlineStr">
        <is>
          <t>N/A</t>
        </is>
      </c>
      <c r="J22" s="7" t="inlineStr">
        <is>
          <t>N/A</t>
        </is>
      </c>
      <c r="K22" s="7" t="inlineStr">
        <is>
          <t>N/A</t>
        </is>
      </c>
      <c r="L22" s="7" t="inlineStr">
        <is>
          <t>N/A</t>
        </is>
      </c>
      <c r="M22" s="7" t="inlineStr">
        <is>
          <t>N/A</t>
        </is>
      </c>
      <c r="N22" s="7" t="inlineStr">
        <is>
          <t>N/A</t>
        </is>
      </c>
      <c r="O22" s="7" t="inlineStr">
        <is>
          <t>N/A</t>
        </is>
      </c>
      <c r="P22" s="7" t="inlineStr">
        <is>
          <t>N/A</t>
        </is>
      </c>
      <c r="Q22" s="7" t="inlineStr">
        <is>
          <t>N/A</t>
        </is>
      </c>
      <c r="R22" s="7" t="inlineStr">
        <is>
          <t>N/A</t>
        </is>
      </c>
      <c r="S22" s="7" t="inlineStr">
        <is>
          <t>N/A</t>
        </is>
      </c>
      <c r="T22" s="7" t="inlineStr">
        <is>
          <t>N/A</t>
        </is>
      </c>
      <c r="U22" s="7" t="inlineStr">
        <is>
          <t>N/A</t>
        </is>
      </c>
      <c r="V22" s="7" t="inlineStr">
        <is>
          <t>N/A</t>
        </is>
      </c>
      <c r="W22" s="7" t="inlineStr">
        <is>
          <t>N/A</t>
        </is>
      </c>
      <c r="X22" s="7" t="inlineStr">
        <is>
          <t>N/A</t>
        </is>
      </c>
      <c r="Y22" s="7" t="inlineStr">
        <is>
          <t>N/A</t>
        </is>
      </c>
    </row>
    <row r="23">
      <c r="A23" s="4" t="inlineStr">
        <is>
          <t>RAG R3</t>
        </is>
      </c>
      <c r="B23" s="7" t="inlineStr">
        <is>
          <t>mixtral:8x22b</t>
        </is>
      </c>
      <c r="C23" s="7">
        <f>COUNT($B$811,$C$811,$D$811,$E$811,$F$811)</f>
        <v/>
      </c>
      <c r="D23" s="7">
        <f>SUM($B$821:$F$821)</f>
        <v/>
      </c>
      <c r="E23" s="11">
        <f>IFERROR(100*$D$23/($C$23*49),0)</f>
        <v/>
      </c>
      <c r="F23" s="12">
        <f>IFERROR(1-$D$23/($C$23*49),0)</f>
        <v/>
      </c>
      <c r="G23" s="12">
        <f>$H$815</f>
        <v/>
      </c>
      <c r="H23" s="12">
        <f>$I$815</f>
        <v/>
      </c>
      <c r="I23" s="12">
        <f>$G$815</f>
        <v/>
      </c>
      <c r="J23" s="12">
        <f>$H$816</f>
        <v/>
      </c>
      <c r="K23" s="12">
        <f>$I$816</f>
        <v/>
      </c>
      <c r="L23" s="12">
        <f>$G$816</f>
        <v/>
      </c>
      <c r="M23" s="12">
        <f>$H$817</f>
        <v/>
      </c>
      <c r="N23" s="12">
        <f>$I$817</f>
        <v/>
      </c>
      <c r="O23" s="12">
        <f>$G$817</f>
        <v/>
      </c>
      <c r="P23" s="12">
        <f>$H$818</f>
        <v/>
      </c>
      <c r="Q23" s="12">
        <f>$I$818</f>
        <v/>
      </c>
      <c r="R23" s="12">
        <f>$G$818</f>
        <v/>
      </c>
      <c r="S23" s="12">
        <f>$H$819</f>
        <v/>
      </c>
      <c r="T23" s="12">
        <f>$I$819</f>
        <v/>
      </c>
      <c r="U23" s="12">
        <f>$G$819</f>
        <v/>
      </c>
      <c r="V23" s="12">
        <f>$H$820</f>
        <v/>
      </c>
      <c r="W23" s="12">
        <f>$I$820</f>
        <v/>
      </c>
      <c r="X23" s="12">
        <f>$G$820</f>
        <v/>
      </c>
      <c r="Y23" s="7" t="inlineStr"/>
      <c r="Z23" s="7" t="n">
        <v>800</v>
      </c>
    </row>
    <row r="24">
      <c r="A24" s="4" t="inlineStr">
        <is>
          <t>RAG R3</t>
        </is>
      </c>
      <c r="B24" s="7" t="inlineStr">
        <is>
          <t>llama3.3:70b</t>
        </is>
      </c>
      <c r="C24" s="7">
        <f>COUNT($B$863,$C$863,$D$863,$E$863,$F$863)</f>
        <v/>
      </c>
      <c r="D24" s="7">
        <f>SUM($B$873:$F$873)</f>
        <v/>
      </c>
      <c r="E24" s="11">
        <f>IFERROR(100*$D$24/($C$24*49),0)</f>
        <v/>
      </c>
      <c r="F24" s="12">
        <f>IFERROR(1-$D$24/($C$24*49),0)</f>
        <v/>
      </c>
      <c r="G24" s="12">
        <f>$H$867</f>
        <v/>
      </c>
      <c r="H24" s="12">
        <f>$I$867</f>
        <v/>
      </c>
      <c r="I24" s="12">
        <f>$G$867</f>
        <v/>
      </c>
      <c r="J24" s="12">
        <f>$H$868</f>
        <v/>
      </c>
      <c r="K24" s="12">
        <f>$I$868</f>
        <v/>
      </c>
      <c r="L24" s="12">
        <f>$G$868</f>
        <v/>
      </c>
      <c r="M24" s="12">
        <f>$H$869</f>
        <v/>
      </c>
      <c r="N24" s="12">
        <f>$I$869</f>
        <v/>
      </c>
      <c r="O24" s="12">
        <f>$G$869</f>
        <v/>
      </c>
      <c r="P24" s="12">
        <f>$H$870</f>
        <v/>
      </c>
      <c r="Q24" s="12">
        <f>$I$870</f>
        <v/>
      </c>
      <c r="R24" s="12">
        <f>$G$870</f>
        <v/>
      </c>
      <c r="S24" s="12">
        <f>$H$871</f>
        <v/>
      </c>
      <c r="T24" s="12">
        <f>$I$871</f>
        <v/>
      </c>
      <c r="U24" s="12">
        <f>$G$871</f>
        <v/>
      </c>
      <c r="V24" s="12">
        <f>$H$872</f>
        <v/>
      </c>
      <c r="W24" s="12">
        <f>$I$872</f>
        <v/>
      </c>
      <c r="X24" s="12">
        <f>$G$872</f>
        <v/>
      </c>
      <c r="Y24" s="7" t="inlineStr"/>
      <c r="Z24" s="7" t="n">
        <v>852</v>
      </c>
    </row>
    <row r="25">
      <c r="A25" s="4" t="inlineStr">
        <is>
          <t>RAG R3</t>
        </is>
      </c>
      <c r="B25" s="7" t="inlineStr">
        <is>
          <t>deepseek-r1:14b</t>
        </is>
      </c>
      <c r="C25" s="7">
        <f>COUNT($B$915,$C$915,$D$915,$E$915,$F$915)</f>
        <v/>
      </c>
      <c r="D25" s="7">
        <f>SUM($B$925:$F$925)</f>
        <v/>
      </c>
      <c r="E25" s="11">
        <f>IFERROR(100*$D$25/($C$25*49),0)</f>
        <v/>
      </c>
      <c r="F25" s="12">
        <f>IFERROR(1-$D$25/($C$25*49),0)</f>
        <v/>
      </c>
      <c r="G25" s="12">
        <f>$H$919</f>
        <v/>
      </c>
      <c r="H25" s="12">
        <f>$I$919</f>
        <v/>
      </c>
      <c r="I25" s="12">
        <f>$G$919</f>
        <v/>
      </c>
      <c r="J25" s="12">
        <f>$H$920</f>
        <v/>
      </c>
      <c r="K25" s="12">
        <f>$I$920</f>
        <v/>
      </c>
      <c r="L25" s="12">
        <f>$G$920</f>
        <v/>
      </c>
      <c r="M25" s="12">
        <f>$H$921</f>
        <v/>
      </c>
      <c r="N25" s="12">
        <f>$I$921</f>
        <v/>
      </c>
      <c r="O25" s="12">
        <f>$G$921</f>
        <v/>
      </c>
      <c r="P25" s="12">
        <f>$H$922</f>
        <v/>
      </c>
      <c r="Q25" s="12">
        <f>$I$922</f>
        <v/>
      </c>
      <c r="R25" s="12">
        <f>$G$922</f>
        <v/>
      </c>
      <c r="S25" s="12">
        <f>$H$923</f>
        <v/>
      </c>
      <c r="T25" s="12">
        <f>$I$923</f>
        <v/>
      </c>
      <c r="U25" s="12">
        <f>$G$923</f>
        <v/>
      </c>
      <c r="V25" s="12">
        <f>$H$924</f>
        <v/>
      </c>
      <c r="W25" s="12">
        <f>$I$924</f>
        <v/>
      </c>
      <c r="X25" s="12">
        <f>$G$924</f>
        <v/>
      </c>
      <c r="Y25" s="7" t="inlineStr"/>
      <c r="Z25" s="7" t="n">
        <v>904</v>
      </c>
    </row>
    <row r="26">
      <c r="A26" s="4" t="inlineStr">
        <is>
          <t>RAG R1-R2</t>
        </is>
      </c>
      <c r="B26" s="7" t="inlineStr">
        <is>
          <t>gpt4-turbo-preview</t>
        </is>
      </c>
      <c r="C26" s="7">
        <f>COUNT($B$967,$C$967,$D$967,$E$967,$F$967)</f>
        <v/>
      </c>
      <c r="D26" s="7">
        <f>SUM($B$977:$F$977)</f>
        <v/>
      </c>
      <c r="E26" s="11">
        <f>IFERROR(100*$D$26/($C$26*49),0)</f>
        <v/>
      </c>
      <c r="F26" s="12">
        <f>IFERROR(1-$D$26/($C$26*49),0)</f>
        <v/>
      </c>
      <c r="G26" s="12">
        <f>$H$971</f>
        <v/>
      </c>
      <c r="H26" s="12">
        <f>$I$971</f>
        <v/>
      </c>
      <c r="I26" s="12">
        <f>$G$971</f>
        <v/>
      </c>
      <c r="J26" s="12">
        <f>$H$972</f>
        <v/>
      </c>
      <c r="K26" s="12">
        <f>$I$972</f>
        <v/>
      </c>
      <c r="L26" s="12">
        <f>$G$972</f>
        <v/>
      </c>
      <c r="M26" s="12">
        <f>$H$973</f>
        <v/>
      </c>
      <c r="N26" s="12">
        <f>$I$973</f>
        <v/>
      </c>
      <c r="O26" s="12">
        <f>$G$973</f>
        <v/>
      </c>
      <c r="P26" s="12">
        <f>$H$974</f>
        <v/>
      </c>
      <c r="Q26" s="12">
        <f>$I$974</f>
        <v/>
      </c>
      <c r="R26" s="12">
        <f>$G$974</f>
        <v/>
      </c>
      <c r="S26" s="12">
        <f>$H$975</f>
        <v/>
      </c>
      <c r="T26" s="12">
        <f>$I$975</f>
        <v/>
      </c>
      <c r="U26" s="12">
        <f>$G$975</f>
        <v/>
      </c>
      <c r="V26" s="12">
        <f>$H$976</f>
        <v/>
      </c>
      <c r="W26" s="12">
        <f>$I$976</f>
        <v/>
      </c>
      <c r="X26" s="12">
        <f>$G$976</f>
        <v/>
      </c>
      <c r="Y26" s="7" t="inlineStr"/>
      <c r="Z26" s="7" t="n">
        <v>956</v>
      </c>
    </row>
    <row r="27">
      <c r="A27" s="4" t="inlineStr">
        <is>
          <t>RAG R1-R2</t>
        </is>
      </c>
      <c r="B27" s="7" t="inlineStr">
        <is>
          <t>gpt4o</t>
        </is>
      </c>
      <c r="C27" s="13" t="n">
        <v>0</v>
      </c>
      <c r="G27" s="7" t="inlineStr">
        <is>
          <t>N/A</t>
        </is>
      </c>
      <c r="H27" s="7" t="inlineStr">
        <is>
          <t>N/A</t>
        </is>
      </c>
      <c r="I27" s="7" t="inlineStr">
        <is>
          <t>N/A</t>
        </is>
      </c>
      <c r="J27" s="7" t="inlineStr">
        <is>
          <t>N/A</t>
        </is>
      </c>
      <c r="K27" s="7" t="inlineStr">
        <is>
          <t>N/A</t>
        </is>
      </c>
      <c r="L27" s="7" t="inlineStr">
        <is>
          <t>N/A</t>
        </is>
      </c>
      <c r="M27" s="7" t="inlineStr">
        <is>
          <t>N/A</t>
        </is>
      </c>
      <c r="N27" s="7" t="inlineStr">
        <is>
          <t>N/A</t>
        </is>
      </c>
      <c r="O27" s="7" t="inlineStr">
        <is>
          <t>N/A</t>
        </is>
      </c>
      <c r="P27" s="7" t="inlineStr">
        <is>
          <t>N/A</t>
        </is>
      </c>
      <c r="Q27" s="7" t="inlineStr">
        <is>
          <t>N/A</t>
        </is>
      </c>
      <c r="R27" s="7" t="inlineStr">
        <is>
          <t>N/A</t>
        </is>
      </c>
      <c r="S27" s="7" t="inlineStr">
        <is>
          <t>N/A</t>
        </is>
      </c>
      <c r="T27" s="7" t="inlineStr">
        <is>
          <t>N/A</t>
        </is>
      </c>
      <c r="U27" s="7" t="inlineStr">
        <is>
          <t>N/A</t>
        </is>
      </c>
      <c r="V27" s="7" t="inlineStr">
        <is>
          <t>N/A</t>
        </is>
      </c>
      <c r="W27" s="7" t="inlineStr">
        <is>
          <t>N/A</t>
        </is>
      </c>
      <c r="X27" s="7" t="inlineStr">
        <is>
          <t>N/A</t>
        </is>
      </c>
      <c r="Y27" s="7" t="inlineStr">
        <is>
          <t>N/A</t>
        </is>
      </c>
    </row>
    <row r="28">
      <c r="A28" s="4" t="inlineStr">
        <is>
          <t>RAG R1-R2</t>
        </is>
      </c>
      <c r="B28" s="7" t="inlineStr">
        <is>
          <t>mixtral:8x22b</t>
        </is>
      </c>
      <c r="C28" s="7">
        <f>COUNT($B$1019,$C$1019,$D$1019,$E$1019,$F$1019)</f>
        <v/>
      </c>
      <c r="D28" s="7">
        <f>SUM($B$1029:$F$1029)</f>
        <v/>
      </c>
      <c r="E28" s="11">
        <f>IFERROR(100*$D$28/($C$28*49),0)</f>
        <v/>
      </c>
      <c r="F28" s="12">
        <f>IFERROR(1-$D$28/($C$28*49),0)</f>
        <v/>
      </c>
      <c r="G28" s="12">
        <f>$H$1023</f>
        <v/>
      </c>
      <c r="H28" s="12">
        <f>$I$1023</f>
        <v/>
      </c>
      <c r="I28" s="12">
        <f>$G$1023</f>
        <v/>
      </c>
      <c r="J28" s="12">
        <f>$H$1024</f>
        <v/>
      </c>
      <c r="K28" s="12">
        <f>$I$1024</f>
        <v/>
      </c>
      <c r="L28" s="12">
        <f>$G$1024</f>
        <v/>
      </c>
      <c r="M28" s="12">
        <f>$H$1025</f>
        <v/>
      </c>
      <c r="N28" s="12">
        <f>$I$1025</f>
        <v/>
      </c>
      <c r="O28" s="12">
        <f>$G$1025</f>
        <v/>
      </c>
      <c r="P28" s="12">
        <f>$H$1026</f>
        <v/>
      </c>
      <c r="Q28" s="12">
        <f>$I$1026</f>
        <v/>
      </c>
      <c r="R28" s="12">
        <f>$G$1026</f>
        <v/>
      </c>
      <c r="S28" s="12">
        <f>$H$1027</f>
        <v/>
      </c>
      <c r="T28" s="12">
        <f>$I$1027</f>
        <v/>
      </c>
      <c r="U28" s="12">
        <f>$G$1027</f>
        <v/>
      </c>
      <c r="V28" s="12">
        <f>$H$1028</f>
        <v/>
      </c>
      <c r="W28" s="12">
        <f>$I$1028</f>
        <v/>
      </c>
      <c r="X28" s="12">
        <f>$G$1028</f>
        <v/>
      </c>
      <c r="Y28" s="7" t="inlineStr"/>
      <c r="Z28" s="7" t="n">
        <v>1008</v>
      </c>
    </row>
    <row r="29">
      <c r="A29" s="4" t="inlineStr">
        <is>
          <t>RAG R1-R2</t>
        </is>
      </c>
      <c r="B29" s="7" t="inlineStr">
        <is>
          <t>llama3.3:70b</t>
        </is>
      </c>
      <c r="C29" s="7">
        <f>COUNT($B$1071,$C$1071,$D$1071,$E$1071,$F$1071)</f>
        <v/>
      </c>
      <c r="D29" s="7">
        <f>SUM($B$1081:$F$1081)</f>
        <v/>
      </c>
      <c r="E29" s="11">
        <f>IFERROR(100*$D$29/($C$29*49),0)</f>
        <v/>
      </c>
      <c r="F29" s="12">
        <f>IFERROR(1-$D$29/($C$29*49),0)</f>
        <v/>
      </c>
      <c r="G29" s="12">
        <f>$H$1075</f>
        <v/>
      </c>
      <c r="H29" s="12">
        <f>$I$1075</f>
        <v/>
      </c>
      <c r="I29" s="12">
        <f>$G$1075</f>
        <v/>
      </c>
      <c r="J29" s="12">
        <f>$H$1076</f>
        <v/>
      </c>
      <c r="K29" s="12">
        <f>$I$1076</f>
        <v/>
      </c>
      <c r="L29" s="12">
        <f>$G$1076</f>
        <v/>
      </c>
      <c r="M29" s="12">
        <f>$H$1077</f>
        <v/>
      </c>
      <c r="N29" s="12">
        <f>$I$1077</f>
        <v/>
      </c>
      <c r="O29" s="12">
        <f>$G$1077</f>
        <v/>
      </c>
      <c r="P29" s="12">
        <f>$H$1078</f>
        <v/>
      </c>
      <c r="Q29" s="12">
        <f>$I$1078</f>
        <v/>
      </c>
      <c r="R29" s="12">
        <f>$G$1078</f>
        <v/>
      </c>
      <c r="S29" s="12">
        <f>$H$1079</f>
        <v/>
      </c>
      <c r="T29" s="12">
        <f>$I$1079</f>
        <v/>
      </c>
      <c r="U29" s="12">
        <f>$G$1079</f>
        <v/>
      </c>
      <c r="V29" s="12">
        <f>$H$1080</f>
        <v/>
      </c>
      <c r="W29" s="12">
        <f>$I$1080</f>
        <v/>
      </c>
      <c r="X29" s="12">
        <f>$G$1080</f>
        <v/>
      </c>
      <c r="Y29" s="7" t="inlineStr"/>
      <c r="Z29" s="7" t="n">
        <v>1060</v>
      </c>
    </row>
    <row r="30">
      <c r="A30" s="4" t="inlineStr">
        <is>
          <t>RAG R1-R2</t>
        </is>
      </c>
      <c r="B30" s="7" t="inlineStr">
        <is>
          <t>deepseek-r1:14b</t>
        </is>
      </c>
      <c r="C30" s="7">
        <f>COUNT($B$1123,$C$1123,$D$1123,$E$1123,$F$1123)</f>
        <v/>
      </c>
      <c r="D30" s="7">
        <f>SUM($B$1133:$F$1133)</f>
        <v/>
      </c>
      <c r="E30" s="11">
        <f>IFERROR(100*$D$30/($C$30*49),0)</f>
        <v/>
      </c>
      <c r="F30" s="12">
        <f>IFERROR(1-$D$30/($C$30*49),0)</f>
        <v/>
      </c>
      <c r="G30" s="12">
        <f>$H$1127</f>
        <v/>
      </c>
      <c r="H30" s="12">
        <f>$I$1127</f>
        <v/>
      </c>
      <c r="I30" s="12">
        <f>$G$1127</f>
        <v/>
      </c>
      <c r="J30" s="12">
        <f>$H$1128</f>
        <v/>
      </c>
      <c r="K30" s="12">
        <f>$I$1128</f>
        <v/>
      </c>
      <c r="L30" s="12">
        <f>$G$1128</f>
        <v/>
      </c>
      <c r="M30" s="12">
        <f>$H$1129</f>
        <v/>
      </c>
      <c r="N30" s="12">
        <f>$I$1129</f>
        <v/>
      </c>
      <c r="O30" s="12">
        <f>$G$1129</f>
        <v/>
      </c>
      <c r="P30" s="12">
        <f>$H$1130</f>
        <v/>
      </c>
      <c r="Q30" s="12">
        <f>$I$1130</f>
        <v/>
      </c>
      <c r="R30" s="12">
        <f>$G$1130</f>
        <v/>
      </c>
      <c r="S30" s="12">
        <f>$H$1131</f>
        <v/>
      </c>
      <c r="T30" s="12">
        <f>$I$1131</f>
        <v/>
      </c>
      <c r="U30" s="12">
        <f>$G$1131</f>
        <v/>
      </c>
      <c r="V30" s="12">
        <f>$H$1132</f>
        <v/>
      </c>
      <c r="W30" s="12">
        <f>$I$1132</f>
        <v/>
      </c>
      <c r="X30" s="12">
        <f>$G$1132</f>
        <v/>
      </c>
      <c r="Y30" s="7" t="inlineStr"/>
      <c r="Z30" s="7" t="n">
        <v>1112</v>
      </c>
    </row>
    <row r="31">
      <c r="A31" s="4" t="inlineStr">
        <is>
          <t>RAG R1-R3</t>
        </is>
      </c>
      <c r="B31" s="7" t="inlineStr">
        <is>
          <t>gpt4-turbo-preview</t>
        </is>
      </c>
      <c r="C31" s="7">
        <f>COUNT($B$1175,$C$1175,$D$1175,$E$1175,$F$1175)</f>
        <v/>
      </c>
      <c r="D31" s="7">
        <f>SUM($B$1185:$F$1185)</f>
        <v/>
      </c>
      <c r="E31" s="11">
        <f>IFERROR(100*$D$31/($C$31*49),0)</f>
        <v/>
      </c>
      <c r="F31" s="12">
        <f>IFERROR(1-$D$31/($C$31*49),0)</f>
        <v/>
      </c>
      <c r="G31" s="12">
        <f>$H$1179</f>
        <v/>
      </c>
      <c r="H31" s="12">
        <f>$I$1179</f>
        <v/>
      </c>
      <c r="I31" s="12">
        <f>$G$1179</f>
        <v/>
      </c>
      <c r="J31" s="12">
        <f>$H$1180</f>
        <v/>
      </c>
      <c r="K31" s="12">
        <f>$I$1180</f>
        <v/>
      </c>
      <c r="L31" s="12">
        <f>$G$1180</f>
        <v/>
      </c>
      <c r="M31" s="12">
        <f>$H$1181</f>
        <v/>
      </c>
      <c r="N31" s="12">
        <f>$I$1181</f>
        <v/>
      </c>
      <c r="O31" s="12">
        <f>$G$1181</f>
        <v/>
      </c>
      <c r="P31" s="12">
        <f>$H$1182</f>
        <v/>
      </c>
      <c r="Q31" s="12">
        <f>$I$1182</f>
        <v/>
      </c>
      <c r="R31" s="12">
        <f>$G$1182</f>
        <v/>
      </c>
      <c r="S31" s="12">
        <f>$H$1183</f>
        <v/>
      </c>
      <c r="T31" s="12">
        <f>$I$1183</f>
        <v/>
      </c>
      <c r="U31" s="12">
        <f>$G$1183</f>
        <v/>
      </c>
      <c r="V31" s="12">
        <f>$H$1184</f>
        <v/>
      </c>
      <c r="W31" s="12">
        <f>$I$1184</f>
        <v/>
      </c>
      <c r="X31" s="12">
        <f>$G$1184</f>
        <v/>
      </c>
      <c r="Y31" s="7" t="inlineStr"/>
      <c r="Z31" s="7" t="n">
        <v>1164</v>
      </c>
    </row>
    <row r="32">
      <c r="A32" s="4" t="inlineStr">
        <is>
          <t>RAG R1-R3</t>
        </is>
      </c>
      <c r="B32" s="7" t="inlineStr">
        <is>
          <t>gpt4o</t>
        </is>
      </c>
      <c r="C32" s="13" t="n">
        <v>0</v>
      </c>
      <c r="G32" s="7" t="inlineStr">
        <is>
          <t>N/A</t>
        </is>
      </c>
      <c r="H32" s="7" t="inlineStr">
        <is>
          <t>N/A</t>
        </is>
      </c>
      <c r="I32" s="7" t="inlineStr">
        <is>
          <t>N/A</t>
        </is>
      </c>
      <c r="J32" s="7" t="inlineStr">
        <is>
          <t>N/A</t>
        </is>
      </c>
      <c r="K32" s="7" t="inlineStr">
        <is>
          <t>N/A</t>
        </is>
      </c>
      <c r="L32" s="7" t="inlineStr">
        <is>
          <t>N/A</t>
        </is>
      </c>
      <c r="M32" s="7" t="inlineStr">
        <is>
          <t>N/A</t>
        </is>
      </c>
      <c r="N32" s="7" t="inlineStr">
        <is>
          <t>N/A</t>
        </is>
      </c>
      <c r="O32" s="7" t="inlineStr">
        <is>
          <t>N/A</t>
        </is>
      </c>
      <c r="P32" s="7" t="inlineStr">
        <is>
          <t>N/A</t>
        </is>
      </c>
      <c r="Q32" s="7" t="inlineStr">
        <is>
          <t>N/A</t>
        </is>
      </c>
      <c r="R32" s="7" t="inlineStr">
        <is>
          <t>N/A</t>
        </is>
      </c>
      <c r="S32" s="7" t="inlineStr">
        <is>
          <t>N/A</t>
        </is>
      </c>
      <c r="T32" s="7" t="inlineStr">
        <is>
          <t>N/A</t>
        </is>
      </c>
      <c r="U32" s="7" t="inlineStr">
        <is>
          <t>N/A</t>
        </is>
      </c>
      <c r="V32" s="7" t="inlineStr">
        <is>
          <t>N/A</t>
        </is>
      </c>
      <c r="W32" s="7" t="inlineStr">
        <is>
          <t>N/A</t>
        </is>
      </c>
      <c r="X32" s="7" t="inlineStr">
        <is>
          <t>N/A</t>
        </is>
      </c>
      <c r="Y32" s="7" t="inlineStr">
        <is>
          <t>N/A</t>
        </is>
      </c>
    </row>
    <row r="33">
      <c r="A33" s="4" t="inlineStr">
        <is>
          <t>RAG R1-R3</t>
        </is>
      </c>
      <c r="B33" s="7" t="inlineStr">
        <is>
          <t>mixtral:8x22b</t>
        </is>
      </c>
      <c r="C33" s="7">
        <f>COUNT($B$1227,$C$1227,$D$1227,$E$1227,$F$1227)</f>
        <v/>
      </c>
      <c r="D33" s="7">
        <f>SUM($B$1237:$F$1237)</f>
        <v/>
      </c>
      <c r="E33" s="11">
        <f>IFERROR(100*$D$33/($C$33*49),0)</f>
        <v/>
      </c>
      <c r="F33" s="12">
        <f>IFERROR(1-$D$33/($C$33*49),0)</f>
        <v/>
      </c>
      <c r="G33" s="12">
        <f>$H$1231</f>
        <v/>
      </c>
      <c r="H33" s="12">
        <f>$I$1231</f>
        <v/>
      </c>
      <c r="I33" s="12">
        <f>$G$1231</f>
        <v/>
      </c>
      <c r="J33" s="12">
        <f>$H$1232</f>
        <v/>
      </c>
      <c r="K33" s="12">
        <f>$I$1232</f>
        <v/>
      </c>
      <c r="L33" s="12">
        <f>$G$1232</f>
        <v/>
      </c>
      <c r="M33" s="12">
        <f>$H$1233</f>
        <v/>
      </c>
      <c r="N33" s="12">
        <f>$I$1233</f>
        <v/>
      </c>
      <c r="O33" s="12">
        <f>$G$1233</f>
        <v/>
      </c>
      <c r="P33" s="12">
        <f>$H$1234</f>
        <v/>
      </c>
      <c r="Q33" s="12">
        <f>$I$1234</f>
        <v/>
      </c>
      <c r="R33" s="12">
        <f>$G$1234</f>
        <v/>
      </c>
      <c r="S33" s="12">
        <f>$H$1235</f>
        <v/>
      </c>
      <c r="T33" s="12">
        <f>$I$1235</f>
        <v/>
      </c>
      <c r="U33" s="12">
        <f>$G$1235</f>
        <v/>
      </c>
      <c r="V33" s="12">
        <f>$H$1236</f>
        <v/>
      </c>
      <c r="W33" s="12">
        <f>$I$1236</f>
        <v/>
      </c>
      <c r="X33" s="12">
        <f>$G$1236</f>
        <v/>
      </c>
      <c r="Y33" s="7" t="inlineStr"/>
      <c r="Z33" s="7" t="n">
        <v>1216</v>
      </c>
    </row>
    <row r="34">
      <c r="A34" s="4" t="inlineStr">
        <is>
          <t>RAG R1-R3</t>
        </is>
      </c>
      <c r="B34" s="7" t="inlineStr">
        <is>
          <t>llama3.3:70b</t>
        </is>
      </c>
      <c r="C34" s="7">
        <f>COUNT($B$1279,$C$1279,$D$1279,$E$1279,$F$1279)</f>
        <v/>
      </c>
      <c r="D34" s="7">
        <f>SUM($B$1289:$F$1289)</f>
        <v/>
      </c>
      <c r="E34" s="11">
        <f>IFERROR(100*$D$34/($C$34*49),0)</f>
        <v/>
      </c>
      <c r="F34" s="12">
        <f>IFERROR(1-$D$34/($C$34*49),0)</f>
        <v/>
      </c>
      <c r="G34" s="12">
        <f>$H$1283</f>
        <v/>
      </c>
      <c r="H34" s="12">
        <f>$I$1283</f>
        <v/>
      </c>
      <c r="I34" s="12">
        <f>$G$1283</f>
        <v/>
      </c>
      <c r="J34" s="12">
        <f>$H$1284</f>
        <v/>
      </c>
      <c r="K34" s="12">
        <f>$I$1284</f>
        <v/>
      </c>
      <c r="L34" s="12">
        <f>$G$1284</f>
        <v/>
      </c>
      <c r="M34" s="12">
        <f>$H$1285</f>
        <v/>
      </c>
      <c r="N34" s="12">
        <f>$I$1285</f>
        <v/>
      </c>
      <c r="O34" s="12">
        <f>$G$1285</f>
        <v/>
      </c>
      <c r="P34" s="12">
        <f>$H$1286</f>
        <v/>
      </c>
      <c r="Q34" s="12">
        <f>$I$1286</f>
        <v/>
      </c>
      <c r="R34" s="12">
        <f>$G$1286</f>
        <v/>
      </c>
      <c r="S34" s="12">
        <f>$H$1287</f>
        <v/>
      </c>
      <c r="T34" s="12">
        <f>$I$1287</f>
        <v/>
      </c>
      <c r="U34" s="12">
        <f>$G$1287</f>
        <v/>
      </c>
      <c r="V34" s="12">
        <f>$H$1288</f>
        <v/>
      </c>
      <c r="W34" s="12">
        <f>$I$1288</f>
        <v/>
      </c>
      <c r="X34" s="12">
        <f>$G$1288</f>
        <v/>
      </c>
      <c r="Y34" s="7" t="inlineStr"/>
      <c r="Z34" s="7" t="n">
        <v>1268</v>
      </c>
    </row>
    <row r="35">
      <c r="A35" s="4" t="inlineStr">
        <is>
          <t>RAG R1-R3</t>
        </is>
      </c>
      <c r="B35" s="7" t="inlineStr">
        <is>
          <t>deepseek-r1:14b</t>
        </is>
      </c>
      <c r="C35" s="7">
        <f>COUNT($B$1331,$C$1331,$D$1331,$E$1331,$F$1331)</f>
        <v/>
      </c>
      <c r="D35" s="7">
        <f>SUM($B$1341:$F$1341)</f>
        <v/>
      </c>
      <c r="E35" s="11">
        <f>IFERROR(100*$D$35/($C$35*49),0)</f>
        <v/>
      </c>
      <c r="F35" s="12">
        <f>IFERROR(1-$D$35/($C$35*49),0)</f>
        <v/>
      </c>
      <c r="G35" s="12">
        <f>$H$1335</f>
        <v/>
      </c>
      <c r="H35" s="12">
        <f>$I$1335</f>
        <v/>
      </c>
      <c r="I35" s="12">
        <f>$G$1335</f>
        <v/>
      </c>
      <c r="J35" s="12">
        <f>$H$1336</f>
        <v/>
      </c>
      <c r="K35" s="12">
        <f>$I$1336</f>
        <v/>
      </c>
      <c r="L35" s="12">
        <f>$G$1336</f>
        <v/>
      </c>
      <c r="M35" s="12">
        <f>$H$1337</f>
        <v/>
      </c>
      <c r="N35" s="12">
        <f>$I$1337</f>
        <v/>
      </c>
      <c r="O35" s="12">
        <f>$G$1337</f>
        <v/>
      </c>
      <c r="P35" s="12">
        <f>$H$1338</f>
        <v/>
      </c>
      <c r="Q35" s="12">
        <f>$I$1338</f>
        <v/>
      </c>
      <c r="R35" s="12">
        <f>$G$1338</f>
        <v/>
      </c>
      <c r="S35" s="12">
        <f>$H$1339</f>
        <v/>
      </c>
      <c r="T35" s="12">
        <f>$I$1339</f>
        <v/>
      </c>
      <c r="U35" s="12">
        <f>$G$1339</f>
        <v/>
      </c>
      <c r="V35" s="12">
        <f>$H$1340</f>
        <v/>
      </c>
      <c r="W35" s="12">
        <f>$I$1340</f>
        <v/>
      </c>
      <c r="X35" s="12">
        <f>$G$1340</f>
        <v/>
      </c>
      <c r="Y35" s="7" t="inlineStr"/>
      <c r="Z35" s="7" t="n">
        <v>1320</v>
      </c>
    </row>
    <row r="36">
      <c r="A36" s="4" t="inlineStr">
        <is>
          <t>RAG R2-R3</t>
        </is>
      </c>
      <c r="B36" s="7" t="inlineStr">
        <is>
          <t>gpt4-turbo-preview</t>
        </is>
      </c>
      <c r="C36" s="7">
        <f>COUNT($B$1383,$C$1383,$D$1383,$E$1383,$F$1383)</f>
        <v/>
      </c>
      <c r="D36" s="7">
        <f>SUM($B$1393:$F$1393)</f>
        <v/>
      </c>
      <c r="E36" s="11">
        <f>IFERROR(100*$D$36/($C$36*49),0)</f>
        <v/>
      </c>
      <c r="F36" s="12">
        <f>IFERROR(1-$D$36/($C$36*49),0)</f>
        <v/>
      </c>
      <c r="G36" s="12">
        <f>$H$1387</f>
        <v/>
      </c>
      <c r="H36" s="12">
        <f>$I$1387</f>
        <v/>
      </c>
      <c r="I36" s="12">
        <f>$G$1387</f>
        <v/>
      </c>
      <c r="J36" s="12">
        <f>$H$1388</f>
        <v/>
      </c>
      <c r="K36" s="12">
        <f>$I$1388</f>
        <v/>
      </c>
      <c r="L36" s="12">
        <f>$G$1388</f>
        <v/>
      </c>
      <c r="M36" s="12">
        <f>$H$1389</f>
        <v/>
      </c>
      <c r="N36" s="12">
        <f>$I$1389</f>
        <v/>
      </c>
      <c r="O36" s="12">
        <f>$G$1389</f>
        <v/>
      </c>
      <c r="P36" s="12">
        <f>$H$1390</f>
        <v/>
      </c>
      <c r="Q36" s="12">
        <f>$I$1390</f>
        <v/>
      </c>
      <c r="R36" s="12">
        <f>$G$1390</f>
        <v/>
      </c>
      <c r="S36" s="12">
        <f>$H$1391</f>
        <v/>
      </c>
      <c r="T36" s="12">
        <f>$I$1391</f>
        <v/>
      </c>
      <c r="U36" s="12">
        <f>$G$1391</f>
        <v/>
      </c>
      <c r="V36" s="12">
        <f>$H$1392</f>
        <v/>
      </c>
      <c r="W36" s="12">
        <f>$I$1392</f>
        <v/>
      </c>
      <c r="X36" s="12">
        <f>$G$1392</f>
        <v/>
      </c>
      <c r="Y36" s="7" t="inlineStr"/>
      <c r="Z36" s="7" t="n">
        <v>1372</v>
      </c>
    </row>
    <row r="37">
      <c r="A37" s="4" t="inlineStr">
        <is>
          <t>RAG R2-R3</t>
        </is>
      </c>
      <c r="B37" s="7" t="inlineStr">
        <is>
          <t>gpt4o</t>
        </is>
      </c>
      <c r="C37" s="13" t="n">
        <v>0</v>
      </c>
      <c r="G37" s="7" t="inlineStr">
        <is>
          <t>N/A</t>
        </is>
      </c>
      <c r="H37" s="7" t="inlineStr">
        <is>
          <t>N/A</t>
        </is>
      </c>
      <c r="I37" s="7" t="inlineStr">
        <is>
          <t>N/A</t>
        </is>
      </c>
      <c r="J37" s="7" t="inlineStr">
        <is>
          <t>N/A</t>
        </is>
      </c>
      <c r="K37" s="7" t="inlineStr">
        <is>
          <t>N/A</t>
        </is>
      </c>
      <c r="L37" s="7" t="inlineStr">
        <is>
          <t>N/A</t>
        </is>
      </c>
      <c r="M37" s="7" t="inlineStr">
        <is>
          <t>N/A</t>
        </is>
      </c>
      <c r="N37" s="7" t="inlineStr">
        <is>
          <t>N/A</t>
        </is>
      </c>
      <c r="O37" s="7" t="inlineStr">
        <is>
          <t>N/A</t>
        </is>
      </c>
      <c r="P37" s="7" t="inlineStr">
        <is>
          <t>N/A</t>
        </is>
      </c>
      <c r="Q37" s="7" t="inlineStr">
        <is>
          <t>N/A</t>
        </is>
      </c>
      <c r="R37" s="7" t="inlineStr">
        <is>
          <t>N/A</t>
        </is>
      </c>
      <c r="S37" s="7" t="inlineStr">
        <is>
          <t>N/A</t>
        </is>
      </c>
      <c r="T37" s="7" t="inlineStr">
        <is>
          <t>N/A</t>
        </is>
      </c>
      <c r="U37" s="7" t="inlineStr">
        <is>
          <t>N/A</t>
        </is>
      </c>
      <c r="V37" s="7" t="inlineStr">
        <is>
          <t>N/A</t>
        </is>
      </c>
      <c r="W37" s="7" t="inlineStr">
        <is>
          <t>N/A</t>
        </is>
      </c>
      <c r="X37" s="7" t="inlineStr">
        <is>
          <t>N/A</t>
        </is>
      </c>
      <c r="Y37" s="7" t="inlineStr">
        <is>
          <t>N/A</t>
        </is>
      </c>
    </row>
    <row r="38">
      <c r="A38" s="4" t="inlineStr">
        <is>
          <t>RAG R2-R3</t>
        </is>
      </c>
      <c r="B38" s="7" t="inlineStr">
        <is>
          <t>mixtral:8x22b</t>
        </is>
      </c>
      <c r="C38" s="7">
        <f>COUNT($B$1435,$C$1435,$D$1435,$E$1435,$F$1435)</f>
        <v/>
      </c>
      <c r="D38" s="7">
        <f>SUM($B$1445:$F$1445)</f>
        <v/>
      </c>
      <c r="E38" s="11">
        <f>IFERROR(100*$D$38/($C$38*49),0)</f>
        <v/>
      </c>
      <c r="F38" s="12">
        <f>IFERROR(1-$D$38/($C$38*49),0)</f>
        <v/>
      </c>
      <c r="G38" s="12">
        <f>$H$1439</f>
        <v/>
      </c>
      <c r="H38" s="12">
        <f>$I$1439</f>
        <v/>
      </c>
      <c r="I38" s="12">
        <f>$G$1439</f>
        <v/>
      </c>
      <c r="J38" s="12">
        <f>$H$1440</f>
        <v/>
      </c>
      <c r="K38" s="12">
        <f>$I$1440</f>
        <v/>
      </c>
      <c r="L38" s="12">
        <f>$G$1440</f>
        <v/>
      </c>
      <c r="M38" s="12">
        <f>$H$1441</f>
        <v/>
      </c>
      <c r="N38" s="12">
        <f>$I$1441</f>
        <v/>
      </c>
      <c r="O38" s="12">
        <f>$G$1441</f>
        <v/>
      </c>
      <c r="P38" s="12">
        <f>$H$1442</f>
        <v/>
      </c>
      <c r="Q38" s="12">
        <f>$I$1442</f>
        <v/>
      </c>
      <c r="R38" s="12">
        <f>$G$1442</f>
        <v/>
      </c>
      <c r="S38" s="12">
        <f>$H$1443</f>
        <v/>
      </c>
      <c r="T38" s="12">
        <f>$I$1443</f>
        <v/>
      </c>
      <c r="U38" s="12">
        <f>$G$1443</f>
        <v/>
      </c>
      <c r="V38" s="12">
        <f>$H$1444</f>
        <v/>
      </c>
      <c r="W38" s="12">
        <f>$I$1444</f>
        <v/>
      </c>
      <c r="X38" s="12">
        <f>$G$1444</f>
        <v/>
      </c>
      <c r="Y38" s="7" t="inlineStr"/>
      <c r="Z38" s="7" t="n">
        <v>1424</v>
      </c>
    </row>
    <row r="39">
      <c r="A39" s="4" t="inlineStr">
        <is>
          <t>RAG R2-R3</t>
        </is>
      </c>
      <c r="B39" s="7" t="inlineStr">
        <is>
          <t>llama3.3:70b</t>
        </is>
      </c>
      <c r="C39" s="7">
        <f>COUNT($B$1487,$C$1487,$D$1487,$E$1487,$F$1487)</f>
        <v/>
      </c>
      <c r="D39" s="7">
        <f>SUM($B$1497:$F$1497)</f>
        <v/>
      </c>
      <c r="E39" s="11">
        <f>IFERROR(100*$D$39/($C$39*49),0)</f>
        <v/>
      </c>
      <c r="F39" s="12">
        <f>IFERROR(1-$D$39/($C$39*49),0)</f>
        <v/>
      </c>
      <c r="G39" s="12">
        <f>$H$1491</f>
        <v/>
      </c>
      <c r="H39" s="12">
        <f>$I$1491</f>
        <v/>
      </c>
      <c r="I39" s="12">
        <f>$G$1491</f>
        <v/>
      </c>
      <c r="J39" s="12">
        <f>$H$1492</f>
        <v/>
      </c>
      <c r="K39" s="12">
        <f>$I$1492</f>
        <v/>
      </c>
      <c r="L39" s="12">
        <f>$G$1492</f>
        <v/>
      </c>
      <c r="M39" s="12">
        <f>$H$1493</f>
        <v/>
      </c>
      <c r="N39" s="12">
        <f>$I$1493</f>
        <v/>
      </c>
      <c r="O39" s="12">
        <f>$G$1493</f>
        <v/>
      </c>
      <c r="P39" s="12">
        <f>$H$1494</f>
        <v/>
      </c>
      <c r="Q39" s="12">
        <f>$I$1494</f>
        <v/>
      </c>
      <c r="R39" s="12">
        <f>$G$1494</f>
        <v/>
      </c>
      <c r="S39" s="12">
        <f>$H$1495</f>
        <v/>
      </c>
      <c r="T39" s="12">
        <f>$I$1495</f>
        <v/>
      </c>
      <c r="U39" s="12">
        <f>$G$1495</f>
        <v/>
      </c>
      <c r="V39" s="12">
        <f>$H$1496</f>
        <v/>
      </c>
      <c r="W39" s="12">
        <f>$I$1496</f>
        <v/>
      </c>
      <c r="X39" s="12">
        <f>$G$1496</f>
        <v/>
      </c>
      <c r="Y39" s="7" t="inlineStr"/>
      <c r="Z39" s="7" t="n">
        <v>1476</v>
      </c>
    </row>
    <row r="40">
      <c r="A40" s="4" t="inlineStr">
        <is>
          <t>RAG R2-R3</t>
        </is>
      </c>
      <c r="B40" s="7" t="inlineStr">
        <is>
          <t>deepseek-r1:14b</t>
        </is>
      </c>
      <c r="C40" s="7">
        <f>COUNT($B$1539,$C$1539,$D$1539,$E$1539,$F$1539)</f>
        <v/>
      </c>
      <c r="D40" s="7">
        <f>SUM($B$1549:$F$1549)</f>
        <v/>
      </c>
      <c r="E40" s="11">
        <f>IFERROR(100*$D$40/($C$40*49),0)</f>
        <v/>
      </c>
      <c r="F40" s="12">
        <f>IFERROR(1-$D$40/($C$40*49),0)</f>
        <v/>
      </c>
      <c r="G40" s="12">
        <f>$H$1543</f>
        <v/>
      </c>
      <c r="H40" s="12">
        <f>$I$1543</f>
        <v/>
      </c>
      <c r="I40" s="12">
        <f>$G$1543</f>
        <v/>
      </c>
      <c r="J40" s="12">
        <f>$H$1544</f>
        <v/>
      </c>
      <c r="K40" s="12">
        <f>$I$1544</f>
        <v/>
      </c>
      <c r="L40" s="12">
        <f>$G$1544</f>
        <v/>
      </c>
      <c r="M40" s="12">
        <f>$H$1545</f>
        <v/>
      </c>
      <c r="N40" s="12">
        <f>$I$1545</f>
        <v/>
      </c>
      <c r="O40" s="12">
        <f>$G$1545</f>
        <v/>
      </c>
      <c r="P40" s="12">
        <f>$H$1546</f>
        <v/>
      </c>
      <c r="Q40" s="12">
        <f>$I$1546</f>
        <v/>
      </c>
      <c r="R40" s="12">
        <f>$G$1546</f>
        <v/>
      </c>
      <c r="S40" s="12">
        <f>$H$1547</f>
        <v/>
      </c>
      <c r="T40" s="12">
        <f>$I$1547</f>
        <v/>
      </c>
      <c r="U40" s="12">
        <f>$G$1547</f>
        <v/>
      </c>
      <c r="V40" s="12">
        <f>$H$1548</f>
        <v/>
      </c>
      <c r="W40" s="12">
        <f>$I$1548</f>
        <v/>
      </c>
      <c r="X40" s="12">
        <f>$G$1548</f>
        <v/>
      </c>
      <c r="Y40" s="7" t="inlineStr"/>
      <c r="Z40" s="7" t="n">
        <v>1528</v>
      </c>
    </row>
    <row r="41">
      <c r="A41" s="4" t="inlineStr">
        <is>
          <t>RAG R1-R2-R3</t>
        </is>
      </c>
      <c r="B41" s="7" t="inlineStr">
        <is>
          <t>gpt4-turbo-preview</t>
        </is>
      </c>
      <c r="C41" s="7">
        <f>COUNT($B$1591,$C$1591,$D$1591,$E$1591,$F$1591)</f>
        <v/>
      </c>
      <c r="D41" s="7">
        <f>SUM($B$1601:$F$1601)</f>
        <v/>
      </c>
      <c r="E41" s="11">
        <f>IFERROR(100*$D$41/($C$41*49),0)</f>
        <v/>
      </c>
      <c r="F41" s="12">
        <f>IFERROR(1-$D$41/($C$41*49),0)</f>
        <v/>
      </c>
      <c r="G41" s="12">
        <f>$H$1595</f>
        <v/>
      </c>
      <c r="H41" s="12">
        <f>$I$1595</f>
        <v/>
      </c>
      <c r="I41" s="12">
        <f>$G$1595</f>
        <v/>
      </c>
      <c r="J41" s="12">
        <f>$H$1596</f>
        <v/>
      </c>
      <c r="K41" s="12">
        <f>$I$1596</f>
        <v/>
      </c>
      <c r="L41" s="12">
        <f>$G$1596</f>
        <v/>
      </c>
      <c r="M41" s="12">
        <f>$H$1597</f>
        <v/>
      </c>
      <c r="N41" s="12">
        <f>$I$1597</f>
        <v/>
      </c>
      <c r="O41" s="12">
        <f>$G$1597</f>
        <v/>
      </c>
      <c r="P41" s="12">
        <f>$H$1598</f>
        <v/>
      </c>
      <c r="Q41" s="12">
        <f>$I$1598</f>
        <v/>
      </c>
      <c r="R41" s="12">
        <f>$G$1598</f>
        <v/>
      </c>
      <c r="S41" s="12">
        <f>$H$1599</f>
        <v/>
      </c>
      <c r="T41" s="12">
        <f>$I$1599</f>
        <v/>
      </c>
      <c r="U41" s="12">
        <f>$G$1599</f>
        <v/>
      </c>
      <c r="V41" s="12">
        <f>$H$1600</f>
        <v/>
      </c>
      <c r="W41" s="12">
        <f>$I$1600</f>
        <v/>
      </c>
      <c r="X41" s="12">
        <f>$G$1600</f>
        <v/>
      </c>
      <c r="Y41" s="7" t="inlineStr"/>
      <c r="Z41" s="7" t="n">
        <v>1580</v>
      </c>
    </row>
    <row r="42">
      <c r="A42" s="4" t="inlineStr">
        <is>
          <t>RAG R1-R2-R3</t>
        </is>
      </c>
      <c r="B42" s="7" t="inlineStr">
        <is>
          <t>gpt4o</t>
        </is>
      </c>
      <c r="C42" s="13" t="n">
        <v>0</v>
      </c>
      <c r="G42" s="7" t="inlineStr">
        <is>
          <t>N/A</t>
        </is>
      </c>
      <c r="H42" s="7" t="inlineStr">
        <is>
          <t>N/A</t>
        </is>
      </c>
      <c r="I42" s="7" t="inlineStr">
        <is>
          <t>N/A</t>
        </is>
      </c>
      <c r="J42" s="7" t="inlineStr">
        <is>
          <t>N/A</t>
        </is>
      </c>
      <c r="K42" s="7" t="inlineStr">
        <is>
          <t>N/A</t>
        </is>
      </c>
      <c r="L42" s="7" t="inlineStr">
        <is>
          <t>N/A</t>
        </is>
      </c>
      <c r="M42" s="7" t="inlineStr">
        <is>
          <t>N/A</t>
        </is>
      </c>
      <c r="N42" s="7" t="inlineStr">
        <is>
          <t>N/A</t>
        </is>
      </c>
      <c r="O42" s="7" t="inlineStr">
        <is>
          <t>N/A</t>
        </is>
      </c>
      <c r="P42" s="7" t="inlineStr">
        <is>
          <t>N/A</t>
        </is>
      </c>
      <c r="Q42" s="7" t="inlineStr">
        <is>
          <t>N/A</t>
        </is>
      </c>
      <c r="R42" s="7" t="inlineStr">
        <is>
          <t>N/A</t>
        </is>
      </c>
      <c r="S42" s="7" t="inlineStr">
        <is>
          <t>N/A</t>
        </is>
      </c>
      <c r="T42" s="7" t="inlineStr">
        <is>
          <t>N/A</t>
        </is>
      </c>
      <c r="U42" s="7" t="inlineStr">
        <is>
          <t>N/A</t>
        </is>
      </c>
      <c r="V42" s="7" t="inlineStr">
        <is>
          <t>N/A</t>
        </is>
      </c>
      <c r="W42" s="7" t="inlineStr">
        <is>
          <t>N/A</t>
        </is>
      </c>
      <c r="X42" s="7" t="inlineStr">
        <is>
          <t>N/A</t>
        </is>
      </c>
      <c r="Y42" s="7" t="inlineStr">
        <is>
          <t>N/A</t>
        </is>
      </c>
    </row>
    <row r="43">
      <c r="A43" s="4" t="inlineStr">
        <is>
          <t>RAG R1-R2-R3</t>
        </is>
      </c>
      <c r="B43" s="7" t="inlineStr">
        <is>
          <t>mixtral:8x22b</t>
        </is>
      </c>
      <c r="C43" s="7">
        <f>COUNT($B$1643,$C$1643,$D$1643,$E$1643,$F$1643)</f>
        <v/>
      </c>
      <c r="D43" s="7">
        <f>SUM($B$1653:$F$1653)</f>
        <v/>
      </c>
      <c r="E43" s="11">
        <f>IFERROR(100*$D$43/($C$43*49),0)</f>
        <v/>
      </c>
      <c r="F43" s="12">
        <f>IFERROR(1-$D$43/($C$43*49),0)</f>
        <v/>
      </c>
      <c r="G43" s="12">
        <f>$H$1647</f>
        <v/>
      </c>
      <c r="H43" s="12">
        <f>$I$1647</f>
        <v/>
      </c>
      <c r="I43" s="12">
        <f>$G$1647</f>
        <v/>
      </c>
      <c r="J43" s="12">
        <f>$H$1648</f>
        <v/>
      </c>
      <c r="K43" s="12">
        <f>$I$1648</f>
        <v/>
      </c>
      <c r="L43" s="12">
        <f>$G$1648</f>
        <v/>
      </c>
      <c r="M43" s="12">
        <f>$H$1649</f>
        <v/>
      </c>
      <c r="N43" s="12">
        <f>$I$1649</f>
        <v/>
      </c>
      <c r="O43" s="12">
        <f>$G$1649</f>
        <v/>
      </c>
      <c r="P43" s="12">
        <f>$H$1650</f>
        <v/>
      </c>
      <c r="Q43" s="12">
        <f>$I$1650</f>
        <v/>
      </c>
      <c r="R43" s="12">
        <f>$G$1650</f>
        <v/>
      </c>
      <c r="S43" s="12">
        <f>$H$1651</f>
        <v/>
      </c>
      <c r="T43" s="12">
        <f>$I$1651</f>
        <v/>
      </c>
      <c r="U43" s="12">
        <f>$G$1651</f>
        <v/>
      </c>
      <c r="V43" s="12">
        <f>$H$1652</f>
        <v/>
      </c>
      <c r="W43" s="12">
        <f>$I$1652</f>
        <v/>
      </c>
      <c r="X43" s="12">
        <f>$G$1652</f>
        <v/>
      </c>
      <c r="Y43" s="7" t="inlineStr"/>
      <c r="Z43" s="7" t="n">
        <v>1632</v>
      </c>
    </row>
    <row r="44">
      <c r="A44" s="4" t="inlineStr">
        <is>
          <t>RAG R1-R2-R3</t>
        </is>
      </c>
      <c r="B44" s="7" t="inlineStr">
        <is>
          <t>llama3.3:70b</t>
        </is>
      </c>
      <c r="C44" s="7">
        <f>COUNT($B$1695,$C$1695,$D$1695,$E$1695,$F$1695)</f>
        <v/>
      </c>
      <c r="D44" s="7">
        <f>SUM($B$1705:$F$1705)</f>
        <v/>
      </c>
      <c r="E44" s="11">
        <f>IFERROR(100*$D$44/($C$44*49),0)</f>
        <v/>
      </c>
      <c r="F44" s="12">
        <f>IFERROR(1-$D$44/($C$44*49),0)</f>
        <v/>
      </c>
      <c r="G44" s="12">
        <f>$H$1699</f>
        <v/>
      </c>
      <c r="H44" s="12">
        <f>$I$1699</f>
        <v/>
      </c>
      <c r="I44" s="12">
        <f>$G$1699</f>
        <v/>
      </c>
      <c r="J44" s="12">
        <f>$H$1700</f>
        <v/>
      </c>
      <c r="K44" s="12">
        <f>$I$1700</f>
        <v/>
      </c>
      <c r="L44" s="12">
        <f>$G$1700</f>
        <v/>
      </c>
      <c r="M44" s="12">
        <f>$H$1701</f>
        <v/>
      </c>
      <c r="N44" s="12">
        <f>$I$1701</f>
        <v/>
      </c>
      <c r="O44" s="12">
        <f>$G$1701</f>
        <v/>
      </c>
      <c r="P44" s="12">
        <f>$H$1702</f>
        <v/>
      </c>
      <c r="Q44" s="12">
        <f>$I$1702</f>
        <v/>
      </c>
      <c r="R44" s="12">
        <f>$G$1702</f>
        <v/>
      </c>
      <c r="S44" s="12">
        <f>$H$1703</f>
        <v/>
      </c>
      <c r="T44" s="12">
        <f>$I$1703</f>
        <v/>
      </c>
      <c r="U44" s="12">
        <f>$G$1703</f>
        <v/>
      </c>
      <c r="V44" s="12">
        <f>$H$1704</f>
        <v/>
      </c>
      <c r="W44" s="12">
        <f>$I$1704</f>
        <v/>
      </c>
      <c r="X44" s="12">
        <f>$G$1704</f>
        <v/>
      </c>
      <c r="Y44" s="7" t="inlineStr"/>
      <c r="Z44" s="7" t="n">
        <v>1684</v>
      </c>
    </row>
    <row r="45">
      <c r="A45" s="4" t="inlineStr">
        <is>
          <t>RAG R1-R2-R3</t>
        </is>
      </c>
      <c r="B45" s="7" t="inlineStr">
        <is>
          <t>deepseek-r1:14b</t>
        </is>
      </c>
      <c r="C45" s="7">
        <f>COUNT($B$1747,$C$1747,$D$1747,$E$1747,$F$1747)</f>
        <v/>
      </c>
      <c r="D45" s="7">
        <f>SUM($B$1757:$F$1757)</f>
        <v/>
      </c>
      <c r="E45" s="11">
        <f>IFERROR(100*$D$45/($C$45*49),0)</f>
        <v/>
      </c>
      <c r="F45" s="12">
        <f>IFERROR(1-$D$45/($C$45*49),0)</f>
        <v/>
      </c>
      <c r="G45" s="12">
        <f>$H$1751</f>
        <v/>
      </c>
      <c r="H45" s="12">
        <f>$I$1751</f>
        <v/>
      </c>
      <c r="I45" s="12">
        <f>$G$1751</f>
        <v/>
      </c>
      <c r="J45" s="12">
        <f>$H$1752</f>
        <v/>
      </c>
      <c r="K45" s="12">
        <f>$I$1752</f>
        <v/>
      </c>
      <c r="L45" s="12">
        <f>$G$1752</f>
        <v/>
      </c>
      <c r="M45" s="12">
        <f>$H$1753</f>
        <v/>
      </c>
      <c r="N45" s="12">
        <f>$I$1753</f>
        <v/>
      </c>
      <c r="O45" s="12">
        <f>$G$1753</f>
        <v/>
      </c>
      <c r="P45" s="12">
        <f>$H$1754</f>
        <v/>
      </c>
      <c r="Q45" s="12">
        <f>$I$1754</f>
        <v/>
      </c>
      <c r="R45" s="12">
        <f>$G$1754</f>
        <v/>
      </c>
      <c r="S45" s="12">
        <f>$H$1755</f>
        <v/>
      </c>
      <c r="T45" s="12">
        <f>$I$1755</f>
        <v/>
      </c>
      <c r="U45" s="12">
        <f>$G$1755</f>
        <v/>
      </c>
      <c r="V45" s="12">
        <f>$H$1756</f>
        <v/>
      </c>
      <c r="W45" s="12">
        <f>$I$1756</f>
        <v/>
      </c>
      <c r="X45" s="12">
        <f>$G$1756</f>
        <v/>
      </c>
      <c r="Y45" s="7" t="inlineStr"/>
      <c r="Z45" s="7" t="n">
        <v>1736</v>
      </c>
    </row>
    <row r="46">
      <c r="A46" s="4" t="inlineStr">
        <is>
          <t>GraphRAG R1-R2</t>
        </is>
      </c>
      <c r="B46" s="7" t="inlineStr">
        <is>
          <t>gpt4-turbo-preview</t>
        </is>
      </c>
      <c r="C46" s="7">
        <f>COUNT($B$1799,$C$1799,$D$1799,$E$1799,$F$1799)</f>
        <v/>
      </c>
      <c r="D46" s="7">
        <f>SUM($B$1809:$F$1809)</f>
        <v/>
      </c>
      <c r="E46" s="11">
        <f>IFERROR(100*$D$46/($C$46*49),0)</f>
        <v/>
      </c>
      <c r="F46" s="12">
        <f>IFERROR(1-$D$46/($C$46*49),0)</f>
        <v/>
      </c>
      <c r="G46" s="12">
        <f>$H$1803</f>
        <v/>
      </c>
      <c r="H46" s="12">
        <f>$I$1803</f>
        <v/>
      </c>
      <c r="I46" s="12">
        <f>$G$1803</f>
        <v/>
      </c>
      <c r="J46" s="12">
        <f>$H$1804</f>
        <v/>
      </c>
      <c r="K46" s="12">
        <f>$I$1804</f>
        <v/>
      </c>
      <c r="L46" s="12">
        <f>$G$1804</f>
        <v/>
      </c>
      <c r="M46" s="12">
        <f>$H$1805</f>
        <v/>
      </c>
      <c r="N46" s="12">
        <f>$I$1805</f>
        <v/>
      </c>
      <c r="O46" s="12">
        <f>$G$1805</f>
        <v/>
      </c>
      <c r="P46" s="12">
        <f>$H$1806</f>
        <v/>
      </c>
      <c r="Q46" s="12">
        <f>$I$1806</f>
        <v/>
      </c>
      <c r="R46" s="12">
        <f>$G$1806</f>
        <v/>
      </c>
      <c r="S46" s="12">
        <f>$H$1807</f>
        <v/>
      </c>
      <c r="T46" s="12">
        <f>$I$1807</f>
        <v/>
      </c>
      <c r="U46" s="12">
        <f>$G$1807</f>
        <v/>
      </c>
      <c r="V46" s="12">
        <f>$H$1808</f>
        <v/>
      </c>
      <c r="W46" s="12">
        <f>$I$1808</f>
        <v/>
      </c>
      <c r="X46" s="12">
        <f>$G$1808</f>
        <v/>
      </c>
      <c r="Y46" s="7" t="inlineStr"/>
      <c r="Z46" s="7" t="n">
        <v>1788</v>
      </c>
    </row>
    <row r="47">
      <c r="A47" s="4" t="inlineStr">
        <is>
          <t>GraphRAG R1-R2</t>
        </is>
      </c>
      <c r="B47" s="7" t="inlineStr">
        <is>
          <t>gpt4o</t>
        </is>
      </c>
      <c r="C47" s="13" t="n">
        <v>0</v>
      </c>
      <c r="G47" s="7" t="inlineStr">
        <is>
          <t>N/A</t>
        </is>
      </c>
      <c r="H47" s="7" t="inlineStr">
        <is>
          <t>N/A</t>
        </is>
      </c>
      <c r="I47" s="7" t="inlineStr">
        <is>
          <t>N/A</t>
        </is>
      </c>
      <c r="J47" s="7" t="inlineStr">
        <is>
          <t>N/A</t>
        </is>
      </c>
      <c r="K47" s="7" t="inlineStr">
        <is>
          <t>N/A</t>
        </is>
      </c>
      <c r="L47" s="7" t="inlineStr">
        <is>
          <t>N/A</t>
        </is>
      </c>
      <c r="M47" s="7" t="inlineStr">
        <is>
          <t>N/A</t>
        </is>
      </c>
      <c r="N47" s="7" t="inlineStr">
        <is>
          <t>N/A</t>
        </is>
      </c>
      <c r="O47" s="7" t="inlineStr">
        <is>
          <t>N/A</t>
        </is>
      </c>
      <c r="P47" s="7" t="inlineStr">
        <is>
          <t>N/A</t>
        </is>
      </c>
      <c r="Q47" s="7" t="inlineStr">
        <is>
          <t>N/A</t>
        </is>
      </c>
      <c r="R47" s="7" t="inlineStr">
        <is>
          <t>N/A</t>
        </is>
      </c>
      <c r="S47" s="7" t="inlineStr">
        <is>
          <t>N/A</t>
        </is>
      </c>
      <c r="T47" s="7" t="inlineStr">
        <is>
          <t>N/A</t>
        </is>
      </c>
      <c r="U47" s="7" t="inlineStr">
        <is>
          <t>N/A</t>
        </is>
      </c>
      <c r="V47" s="7" t="inlineStr">
        <is>
          <t>N/A</t>
        </is>
      </c>
      <c r="W47" s="7" t="inlineStr">
        <is>
          <t>N/A</t>
        </is>
      </c>
      <c r="X47" s="7" t="inlineStr">
        <is>
          <t>N/A</t>
        </is>
      </c>
      <c r="Y47" s="7" t="inlineStr">
        <is>
          <t>N/A</t>
        </is>
      </c>
    </row>
    <row r="48">
      <c r="A48" s="4" t="inlineStr">
        <is>
          <t>GraphRAG R1-R2</t>
        </is>
      </c>
      <c r="B48" s="7" t="inlineStr">
        <is>
          <t>mixtral:8x22b</t>
        </is>
      </c>
      <c r="C48" s="7">
        <f>COUNT($B$1851,$C$1851,$D$1851,$E$1851,$F$1851)</f>
        <v/>
      </c>
      <c r="D48" s="7">
        <f>SUM($B$1861:$F$1861)</f>
        <v/>
      </c>
      <c r="E48" s="11">
        <f>IFERROR(100*$D$48/($C$48*49),0)</f>
        <v/>
      </c>
      <c r="F48" s="12">
        <f>IFERROR(1-$D$48/($C$48*49),0)</f>
        <v/>
      </c>
      <c r="G48" s="12">
        <f>$H$1855</f>
        <v/>
      </c>
      <c r="H48" s="12">
        <f>$I$1855</f>
        <v/>
      </c>
      <c r="I48" s="12">
        <f>$G$1855</f>
        <v/>
      </c>
      <c r="J48" s="12">
        <f>$H$1856</f>
        <v/>
      </c>
      <c r="K48" s="12">
        <f>$I$1856</f>
        <v/>
      </c>
      <c r="L48" s="12">
        <f>$G$1856</f>
        <v/>
      </c>
      <c r="M48" s="12">
        <f>$H$1857</f>
        <v/>
      </c>
      <c r="N48" s="12">
        <f>$I$1857</f>
        <v/>
      </c>
      <c r="O48" s="12">
        <f>$G$1857</f>
        <v/>
      </c>
      <c r="P48" s="12">
        <f>$H$1858</f>
        <v/>
      </c>
      <c r="Q48" s="12">
        <f>$I$1858</f>
        <v/>
      </c>
      <c r="R48" s="12">
        <f>$G$1858</f>
        <v/>
      </c>
      <c r="S48" s="12">
        <f>$H$1859</f>
        <v/>
      </c>
      <c r="T48" s="12">
        <f>$I$1859</f>
        <v/>
      </c>
      <c r="U48" s="12">
        <f>$G$1859</f>
        <v/>
      </c>
      <c r="V48" s="12">
        <f>$H$1860</f>
        <v/>
      </c>
      <c r="W48" s="12">
        <f>$I$1860</f>
        <v/>
      </c>
      <c r="X48" s="12">
        <f>$G$1860</f>
        <v/>
      </c>
      <c r="Y48" s="7" t="inlineStr"/>
      <c r="Z48" s="7" t="n">
        <v>1840</v>
      </c>
    </row>
    <row r="49">
      <c r="A49" s="4" t="inlineStr">
        <is>
          <t>GraphRAG R1-R2</t>
        </is>
      </c>
      <c r="B49" s="7" t="inlineStr">
        <is>
          <t>llama3.3:70b</t>
        </is>
      </c>
      <c r="C49" s="7">
        <f>COUNT($B$1903,$C$1903,$D$1903,$E$1903,$F$1903)</f>
        <v/>
      </c>
      <c r="D49" s="7">
        <f>SUM($B$1913:$F$1913)</f>
        <v/>
      </c>
      <c r="E49" s="11">
        <f>IFERROR(100*$D$49/($C$49*49),0)</f>
        <v/>
      </c>
      <c r="F49" s="12">
        <f>IFERROR(1-$D$49/($C$49*49),0)</f>
        <v/>
      </c>
      <c r="G49" s="12">
        <f>$H$1907</f>
        <v/>
      </c>
      <c r="H49" s="12">
        <f>$I$1907</f>
        <v/>
      </c>
      <c r="I49" s="12">
        <f>$G$1907</f>
        <v/>
      </c>
      <c r="J49" s="12">
        <f>$H$1908</f>
        <v/>
      </c>
      <c r="K49" s="12">
        <f>$I$1908</f>
        <v/>
      </c>
      <c r="L49" s="12">
        <f>$G$1908</f>
        <v/>
      </c>
      <c r="M49" s="12">
        <f>$H$1909</f>
        <v/>
      </c>
      <c r="N49" s="12">
        <f>$I$1909</f>
        <v/>
      </c>
      <c r="O49" s="12">
        <f>$G$1909</f>
        <v/>
      </c>
      <c r="P49" s="12">
        <f>$H$1910</f>
        <v/>
      </c>
      <c r="Q49" s="12">
        <f>$I$1910</f>
        <v/>
      </c>
      <c r="R49" s="12">
        <f>$G$1910</f>
        <v/>
      </c>
      <c r="S49" s="12">
        <f>$H$1911</f>
        <v/>
      </c>
      <c r="T49" s="12">
        <f>$I$1911</f>
        <v/>
      </c>
      <c r="U49" s="12">
        <f>$G$1911</f>
        <v/>
      </c>
      <c r="V49" s="12">
        <f>$H$1912</f>
        <v/>
      </c>
      <c r="W49" s="12">
        <f>$I$1912</f>
        <v/>
      </c>
      <c r="X49" s="12">
        <f>$G$1912</f>
        <v/>
      </c>
      <c r="Y49" s="7" t="inlineStr"/>
      <c r="Z49" s="7" t="n">
        <v>1892</v>
      </c>
    </row>
    <row r="50">
      <c r="A50" s="4" t="inlineStr">
        <is>
          <t>GraphRAG R1-R2</t>
        </is>
      </c>
      <c r="B50" s="7" t="inlineStr">
        <is>
          <t>deepseek-r1:14b</t>
        </is>
      </c>
      <c r="C50" s="7">
        <f>COUNT($B$1955,$C$1955,$D$1955,$E$1955,$F$1955)</f>
        <v/>
      </c>
      <c r="D50" s="7">
        <f>SUM($B$1965:$F$1965)</f>
        <v/>
      </c>
      <c r="E50" s="11">
        <f>IFERROR(100*$D$50/($C$50*49),0)</f>
        <v/>
      </c>
      <c r="F50" s="12">
        <f>IFERROR(1-$D$50/($C$50*49),0)</f>
        <v/>
      </c>
      <c r="G50" s="12">
        <f>$H$1959</f>
        <v/>
      </c>
      <c r="H50" s="12">
        <f>$I$1959</f>
        <v/>
      </c>
      <c r="I50" s="12">
        <f>$G$1959</f>
        <v/>
      </c>
      <c r="J50" s="12">
        <f>$H$1960</f>
        <v/>
      </c>
      <c r="K50" s="12">
        <f>$I$1960</f>
        <v/>
      </c>
      <c r="L50" s="12">
        <f>$G$1960</f>
        <v/>
      </c>
      <c r="M50" s="12">
        <f>$H$1961</f>
        <v/>
      </c>
      <c r="N50" s="12">
        <f>$I$1961</f>
        <v/>
      </c>
      <c r="O50" s="12">
        <f>$G$1961</f>
        <v/>
      </c>
      <c r="P50" s="12">
        <f>$H$1962</f>
        <v/>
      </c>
      <c r="Q50" s="12">
        <f>$I$1962</f>
        <v/>
      </c>
      <c r="R50" s="12">
        <f>$G$1962</f>
        <v/>
      </c>
      <c r="S50" s="12">
        <f>$H$1963</f>
        <v/>
      </c>
      <c r="T50" s="12">
        <f>$I$1963</f>
        <v/>
      </c>
      <c r="U50" s="12">
        <f>$G$1963</f>
        <v/>
      </c>
      <c r="V50" s="12">
        <f>$H$1964</f>
        <v/>
      </c>
      <c r="W50" s="12">
        <f>$I$1964</f>
        <v/>
      </c>
      <c r="X50" s="12">
        <f>$G$1964</f>
        <v/>
      </c>
      <c r="Y50" s="7" t="inlineStr"/>
      <c r="Z50" s="7" t="n">
        <v>1944</v>
      </c>
    </row>
    <row r="51">
      <c r="A51" s="4" t="inlineStr">
        <is>
          <t>GraphRAG R2-R3</t>
        </is>
      </c>
      <c r="B51" s="7" t="inlineStr">
        <is>
          <t>gpt4-turbo-preview</t>
        </is>
      </c>
      <c r="C51" s="7">
        <f>COUNT($B$2007,$C$2007,$D$2007,$E$2007,$F$2007)</f>
        <v/>
      </c>
      <c r="D51" s="7">
        <f>SUM($B$2017:$F$2017)</f>
        <v/>
      </c>
      <c r="E51" s="11">
        <f>IFERROR(100*$D$51/($C$51*49),0)</f>
        <v/>
      </c>
      <c r="F51" s="12">
        <f>IFERROR(1-$D$51/($C$51*49),0)</f>
        <v/>
      </c>
      <c r="G51" s="12">
        <f>$H$2011</f>
        <v/>
      </c>
      <c r="H51" s="12">
        <f>$I$2011</f>
        <v/>
      </c>
      <c r="I51" s="12">
        <f>$G$2011</f>
        <v/>
      </c>
      <c r="J51" s="12">
        <f>$H$2012</f>
        <v/>
      </c>
      <c r="K51" s="12">
        <f>$I$2012</f>
        <v/>
      </c>
      <c r="L51" s="12">
        <f>$G$2012</f>
        <v/>
      </c>
      <c r="M51" s="12">
        <f>$H$2013</f>
        <v/>
      </c>
      <c r="N51" s="12">
        <f>$I$2013</f>
        <v/>
      </c>
      <c r="O51" s="12">
        <f>$G$2013</f>
        <v/>
      </c>
      <c r="P51" s="12">
        <f>$H$2014</f>
        <v/>
      </c>
      <c r="Q51" s="12">
        <f>$I$2014</f>
        <v/>
      </c>
      <c r="R51" s="12">
        <f>$G$2014</f>
        <v/>
      </c>
      <c r="S51" s="12">
        <f>$H$2015</f>
        <v/>
      </c>
      <c r="T51" s="12">
        <f>$I$2015</f>
        <v/>
      </c>
      <c r="U51" s="12">
        <f>$G$2015</f>
        <v/>
      </c>
      <c r="V51" s="12">
        <f>$H$2016</f>
        <v/>
      </c>
      <c r="W51" s="12">
        <f>$I$2016</f>
        <v/>
      </c>
      <c r="X51" s="12">
        <f>$G$2016</f>
        <v/>
      </c>
      <c r="Y51" s="7" t="inlineStr"/>
      <c r="Z51" s="7" t="n">
        <v>1996</v>
      </c>
    </row>
    <row r="52">
      <c r="A52" s="4" t="inlineStr">
        <is>
          <t>GraphRAG R2-R3</t>
        </is>
      </c>
      <c r="B52" s="7" t="inlineStr">
        <is>
          <t>gpt4o</t>
        </is>
      </c>
      <c r="C52" s="13" t="n">
        <v>0</v>
      </c>
      <c r="G52" s="7" t="inlineStr">
        <is>
          <t>N/A</t>
        </is>
      </c>
      <c r="H52" s="7" t="inlineStr">
        <is>
          <t>N/A</t>
        </is>
      </c>
      <c r="I52" s="7" t="inlineStr">
        <is>
          <t>N/A</t>
        </is>
      </c>
      <c r="J52" s="7" t="inlineStr">
        <is>
          <t>N/A</t>
        </is>
      </c>
      <c r="K52" s="7" t="inlineStr">
        <is>
          <t>N/A</t>
        </is>
      </c>
      <c r="L52" s="7" t="inlineStr">
        <is>
          <t>N/A</t>
        </is>
      </c>
      <c r="M52" s="7" t="inlineStr">
        <is>
          <t>N/A</t>
        </is>
      </c>
      <c r="N52" s="7" t="inlineStr">
        <is>
          <t>N/A</t>
        </is>
      </c>
      <c r="O52" s="7" t="inlineStr">
        <is>
          <t>N/A</t>
        </is>
      </c>
      <c r="P52" s="7" t="inlineStr">
        <is>
          <t>N/A</t>
        </is>
      </c>
      <c r="Q52" s="7" t="inlineStr">
        <is>
          <t>N/A</t>
        </is>
      </c>
      <c r="R52" s="7" t="inlineStr">
        <is>
          <t>N/A</t>
        </is>
      </c>
      <c r="S52" s="7" t="inlineStr">
        <is>
          <t>N/A</t>
        </is>
      </c>
      <c r="T52" s="7" t="inlineStr">
        <is>
          <t>N/A</t>
        </is>
      </c>
      <c r="U52" s="7" t="inlineStr">
        <is>
          <t>N/A</t>
        </is>
      </c>
      <c r="V52" s="7" t="inlineStr">
        <is>
          <t>N/A</t>
        </is>
      </c>
      <c r="W52" s="7" t="inlineStr">
        <is>
          <t>N/A</t>
        </is>
      </c>
      <c r="X52" s="7" t="inlineStr">
        <is>
          <t>N/A</t>
        </is>
      </c>
      <c r="Y52" s="7" t="inlineStr">
        <is>
          <t>N/A</t>
        </is>
      </c>
    </row>
    <row r="53">
      <c r="A53" s="4" t="inlineStr">
        <is>
          <t>GraphRAG R2-R3</t>
        </is>
      </c>
      <c r="B53" s="7" t="inlineStr">
        <is>
          <t>mixtral:8x22b</t>
        </is>
      </c>
      <c r="C53" s="7">
        <f>COUNT($B$2059,$C$2059,$D$2059,$E$2059,$F$2059)</f>
        <v/>
      </c>
      <c r="D53" s="7">
        <f>SUM($B$2069:$F$2069)</f>
        <v/>
      </c>
      <c r="E53" s="11">
        <f>IFERROR(100*$D$53/($C$53*49),0)</f>
        <v/>
      </c>
      <c r="F53" s="12">
        <f>IFERROR(1-$D$53/($C$53*49),0)</f>
        <v/>
      </c>
      <c r="G53" s="12">
        <f>$H$2063</f>
        <v/>
      </c>
      <c r="H53" s="12">
        <f>$I$2063</f>
        <v/>
      </c>
      <c r="I53" s="12">
        <f>$G$2063</f>
        <v/>
      </c>
      <c r="J53" s="12">
        <f>$H$2064</f>
        <v/>
      </c>
      <c r="K53" s="12">
        <f>$I$2064</f>
        <v/>
      </c>
      <c r="L53" s="12">
        <f>$G$2064</f>
        <v/>
      </c>
      <c r="M53" s="12">
        <f>$H$2065</f>
        <v/>
      </c>
      <c r="N53" s="12">
        <f>$I$2065</f>
        <v/>
      </c>
      <c r="O53" s="12">
        <f>$G$2065</f>
        <v/>
      </c>
      <c r="P53" s="12">
        <f>$H$2066</f>
        <v/>
      </c>
      <c r="Q53" s="12">
        <f>$I$2066</f>
        <v/>
      </c>
      <c r="R53" s="12">
        <f>$G$2066</f>
        <v/>
      </c>
      <c r="S53" s="12">
        <f>$H$2067</f>
        <v/>
      </c>
      <c r="T53" s="12">
        <f>$I$2067</f>
        <v/>
      </c>
      <c r="U53" s="12">
        <f>$G$2067</f>
        <v/>
      </c>
      <c r="V53" s="12">
        <f>$H$2068</f>
        <v/>
      </c>
      <c r="W53" s="12">
        <f>$I$2068</f>
        <v/>
      </c>
      <c r="X53" s="12">
        <f>$G$2068</f>
        <v/>
      </c>
      <c r="Y53" s="7" t="inlineStr"/>
      <c r="Z53" s="7" t="n">
        <v>2048</v>
      </c>
    </row>
    <row r="54">
      <c r="A54" s="4" t="inlineStr">
        <is>
          <t>GraphRAG R2-R3</t>
        </is>
      </c>
      <c r="B54" s="7" t="inlineStr">
        <is>
          <t>llama3.3:70b</t>
        </is>
      </c>
      <c r="C54" s="7">
        <f>COUNT($B$2111,$C$2111,$D$2111,$E$2111,$F$2111)</f>
        <v/>
      </c>
      <c r="D54" s="7">
        <f>SUM($B$2121:$F$2121)</f>
        <v/>
      </c>
      <c r="E54" s="11">
        <f>IFERROR(100*$D$54/($C$54*49),0)</f>
        <v/>
      </c>
      <c r="F54" s="12">
        <f>IFERROR(1-$D$54/($C$54*49),0)</f>
        <v/>
      </c>
      <c r="G54" s="12">
        <f>$H$2115</f>
        <v/>
      </c>
      <c r="H54" s="12">
        <f>$I$2115</f>
        <v/>
      </c>
      <c r="I54" s="12">
        <f>$G$2115</f>
        <v/>
      </c>
      <c r="J54" s="12">
        <f>$H$2116</f>
        <v/>
      </c>
      <c r="K54" s="12">
        <f>$I$2116</f>
        <v/>
      </c>
      <c r="L54" s="12">
        <f>$G$2116</f>
        <v/>
      </c>
      <c r="M54" s="12">
        <f>$H$2117</f>
        <v/>
      </c>
      <c r="N54" s="12">
        <f>$I$2117</f>
        <v/>
      </c>
      <c r="O54" s="12">
        <f>$G$2117</f>
        <v/>
      </c>
      <c r="P54" s="12">
        <f>$H$2118</f>
        <v/>
      </c>
      <c r="Q54" s="12">
        <f>$I$2118</f>
        <v/>
      </c>
      <c r="R54" s="12">
        <f>$G$2118</f>
        <v/>
      </c>
      <c r="S54" s="12">
        <f>$H$2119</f>
        <v/>
      </c>
      <c r="T54" s="12">
        <f>$I$2119</f>
        <v/>
      </c>
      <c r="U54" s="12">
        <f>$G$2119</f>
        <v/>
      </c>
      <c r="V54" s="12">
        <f>$H$2120</f>
        <v/>
      </c>
      <c r="W54" s="12">
        <f>$I$2120</f>
        <v/>
      </c>
      <c r="X54" s="12">
        <f>$G$2120</f>
        <v/>
      </c>
      <c r="Y54" s="7" t="inlineStr"/>
      <c r="Z54" s="7" t="n">
        <v>2100</v>
      </c>
    </row>
    <row r="55">
      <c r="A55" s="4" t="inlineStr">
        <is>
          <t>GraphRAG R2-R3</t>
        </is>
      </c>
      <c r="B55" s="7" t="inlineStr">
        <is>
          <t>deepseek-r1:14b</t>
        </is>
      </c>
      <c r="C55" s="13" t="n">
        <v>0</v>
      </c>
      <c r="G55" s="7" t="inlineStr">
        <is>
          <t>N/A</t>
        </is>
      </c>
      <c r="H55" s="7" t="inlineStr">
        <is>
          <t>N/A</t>
        </is>
      </c>
      <c r="I55" s="7" t="inlineStr">
        <is>
          <t>N/A</t>
        </is>
      </c>
      <c r="J55" s="7" t="inlineStr">
        <is>
          <t>N/A</t>
        </is>
      </c>
      <c r="K55" s="7" t="inlineStr">
        <is>
          <t>N/A</t>
        </is>
      </c>
      <c r="L55" s="7" t="inlineStr">
        <is>
          <t>N/A</t>
        </is>
      </c>
      <c r="M55" s="7" t="inlineStr">
        <is>
          <t>N/A</t>
        </is>
      </c>
      <c r="N55" s="7" t="inlineStr">
        <is>
          <t>N/A</t>
        </is>
      </c>
      <c r="O55" s="7" t="inlineStr">
        <is>
          <t>N/A</t>
        </is>
      </c>
      <c r="P55" s="7" t="inlineStr">
        <is>
          <t>N/A</t>
        </is>
      </c>
      <c r="Q55" s="7" t="inlineStr">
        <is>
          <t>N/A</t>
        </is>
      </c>
      <c r="R55" s="7" t="inlineStr">
        <is>
          <t>N/A</t>
        </is>
      </c>
      <c r="S55" s="7" t="inlineStr">
        <is>
          <t>N/A</t>
        </is>
      </c>
      <c r="T55" s="7" t="inlineStr">
        <is>
          <t>N/A</t>
        </is>
      </c>
      <c r="U55" s="7" t="inlineStr">
        <is>
          <t>N/A</t>
        </is>
      </c>
      <c r="V55" s="7" t="inlineStr">
        <is>
          <t>N/A</t>
        </is>
      </c>
      <c r="W55" s="7" t="inlineStr">
        <is>
          <t>N/A</t>
        </is>
      </c>
      <c r="X55" s="7" t="inlineStr">
        <is>
          <t>N/A</t>
        </is>
      </c>
      <c r="Y55" s="7" t="inlineStr">
        <is>
          <t>N/A</t>
        </is>
      </c>
    </row>
    <row r="58">
      <c r="A58" s="10" t="inlineStr">
        <is>
          <t>Configuration</t>
        </is>
      </c>
      <c r="B58" s="10" t="inlineStr">
        <is>
          <t>gold per-run</t>
        </is>
      </c>
      <c r="C58" s="10" t="inlineStr">
        <is>
          <t>silver per-run</t>
        </is>
      </c>
      <c r="D58" s="10" t="inlineStr">
        <is>
          <t>gold avg-matrix</t>
        </is>
      </c>
      <c r="E58" s="10" t="inlineStr">
        <is>
          <t>silver avg-matrix</t>
        </is>
      </c>
    </row>
    <row r="59">
      <c r="A59" s="4" t="inlineStr">
        <is>
          <t>LLM</t>
        </is>
      </c>
      <c r="B59" s="7">
        <f>IFERROR(INDEX($B$6:$B$10,MATCH(LARGE($P$6:$P$10,1),$P$6:$P$10,0)),"")</f>
        <v/>
      </c>
      <c r="C59" s="7">
        <f>IFERROR(INDEX($B$6:$B$10,MATCH(LARGE($P$6:$P$10,2),$P$6:$P$10,0)),"")</f>
        <v/>
      </c>
      <c r="D59" s="7">
        <f>IFERROR(INDEX($B$6:$B$10,MATCH(LARGE($R$6:$R$10,1),$R$6:$R$10,0)),"")</f>
        <v/>
      </c>
      <c r="E59" s="7">
        <f>IFERROR(INDEX($B$6:$B$10,MATCH(LARGE($R$6:$R$10,2),$R$6:$R$10,0)),"")</f>
        <v/>
      </c>
    </row>
    <row r="60">
      <c r="A60" s="4" t="inlineStr">
        <is>
          <t>RAG R1</t>
        </is>
      </c>
      <c r="B60" s="7">
        <f>IFERROR(INDEX($B$11:$B$15,MATCH(LARGE($P$11:$P$15,1),$P$11:$P$15,0)),"")</f>
        <v/>
      </c>
      <c r="C60" s="7">
        <f>IFERROR(INDEX($B$11:$B$15,MATCH(LARGE($P$11:$P$15,2),$P$11:$P$15,0)),"")</f>
        <v/>
      </c>
      <c r="D60" s="7">
        <f>IFERROR(INDEX($B$11:$B$15,MATCH(LARGE($R$11:$R$15,1),$R$11:$R$15,0)),"")</f>
        <v/>
      </c>
      <c r="E60" s="7">
        <f>IFERROR(INDEX($B$11:$B$15,MATCH(LARGE($R$11:$R$15,2),$R$11:$R$15,0)),"")</f>
        <v/>
      </c>
    </row>
    <row r="61">
      <c r="A61" s="4" t="inlineStr">
        <is>
          <t>RAG R2</t>
        </is>
      </c>
      <c r="B61" s="7">
        <f>IFERROR(INDEX($B$16:$B$20,MATCH(LARGE($P$16:$P$20,1),$P$16:$P$20,0)),"")</f>
        <v/>
      </c>
      <c r="C61" s="7">
        <f>IFERROR(INDEX($B$16:$B$20,MATCH(LARGE($P$16:$P$20,2),$P$16:$P$20,0)),"")</f>
        <v/>
      </c>
      <c r="D61" s="7">
        <f>IFERROR(INDEX($B$16:$B$20,MATCH(LARGE($R$16:$R$20,1),$R$16:$R$20,0)),"")</f>
        <v/>
      </c>
      <c r="E61" s="7">
        <f>IFERROR(INDEX($B$16:$B$20,MATCH(LARGE($R$16:$R$20,2),$R$16:$R$20,0)),"")</f>
        <v/>
      </c>
    </row>
    <row r="62">
      <c r="A62" s="4" t="inlineStr">
        <is>
          <t>RAG R3</t>
        </is>
      </c>
      <c r="B62" s="7">
        <f>IFERROR(INDEX($B$21:$B$25,MATCH(LARGE($P$21:$P$25,1),$P$21:$P$25,0)),"")</f>
        <v/>
      </c>
      <c r="C62" s="7">
        <f>IFERROR(INDEX($B$21:$B$25,MATCH(LARGE($P$21:$P$25,2),$P$21:$P$25,0)),"")</f>
        <v/>
      </c>
      <c r="D62" s="7">
        <f>IFERROR(INDEX($B$21:$B$25,MATCH(LARGE($R$21:$R$25,1),$R$21:$R$25,0)),"")</f>
        <v/>
      </c>
      <c r="E62" s="7">
        <f>IFERROR(INDEX($B$21:$B$25,MATCH(LARGE($R$21:$R$25,2),$R$21:$R$25,0)),"")</f>
        <v/>
      </c>
    </row>
    <row r="63">
      <c r="A63" s="4" t="inlineStr">
        <is>
          <t>RAG R1-R2</t>
        </is>
      </c>
      <c r="B63" s="7">
        <f>IFERROR(INDEX($B$26:$B$30,MATCH(LARGE($P$26:$P$30,1),$P$26:$P$30,0)),"")</f>
        <v/>
      </c>
      <c r="C63" s="7">
        <f>IFERROR(INDEX($B$26:$B$30,MATCH(LARGE($P$26:$P$30,2),$P$26:$P$30,0)),"")</f>
        <v/>
      </c>
      <c r="D63" s="7">
        <f>IFERROR(INDEX($B$26:$B$30,MATCH(LARGE($R$26:$R$30,1),$R$26:$R$30,0)),"")</f>
        <v/>
      </c>
      <c r="E63" s="7">
        <f>IFERROR(INDEX($B$26:$B$30,MATCH(LARGE($R$26:$R$30,2),$R$26:$R$30,0)),"")</f>
        <v/>
      </c>
    </row>
    <row r="64">
      <c r="A64" s="4" t="inlineStr">
        <is>
          <t>RAG R1-R3</t>
        </is>
      </c>
      <c r="B64" s="7">
        <f>IFERROR(INDEX($B$31:$B$35,MATCH(LARGE($P$31:$P$35,1),$P$31:$P$35,0)),"")</f>
        <v/>
      </c>
      <c r="C64" s="7">
        <f>IFERROR(INDEX($B$31:$B$35,MATCH(LARGE($P$31:$P$35,2),$P$31:$P$35,0)),"")</f>
        <v/>
      </c>
      <c r="D64" s="7">
        <f>IFERROR(INDEX($B$31:$B$35,MATCH(LARGE($R$31:$R$35,1),$R$31:$R$35,0)),"")</f>
        <v/>
      </c>
      <c r="E64" s="7">
        <f>IFERROR(INDEX($B$31:$B$35,MATCH(LARGE($R$31:$R$35,2),$R$31:$R$35,0)),"")</f>
        <v/>
      </c>
    </row>
    <row r="65">
      <c r="A65" s="4" t="inlineStr">
        <is>
          <t>RAG R2-R3</t>
        </is>
      </c>
      <c r="B65" s="7">
        <f>IFERROR(INDEX($B$36:$B$40,MATCH(LARGE($P$36:$P$40,1),$P$36:$P$40,0)),"")</f>
        <v/>
      </c>
      <c r="C65" s="7">
        <f>IFERROR(INDEX($B$36:$B$40,MATCH(LARGE($P$36:$P$40,2),$P$36:$P$40,0)),"")</f>
        <v/>
      </c>
      <c r="D65" s="7">
        <f>IFERROR(INDEX($B$36:$B$40,MATCH(LARGE($R$36:$R$40,1),$R$36:$R$40,0)),"")</f>
        <v/>
      </c>
      <c r="E65" s="7">
        <f>IFERROR(INDEX($B$36:$B$40,MATCH(LARGE($R$36:$R$40,2),$R$36:$R$40,0)),"")</f>
        <v/>
      </c>
    </row>
    <row r="66">
      <c r="A66" s="4" t="inlineStr">
        <is>
          <t>RAG R1-R2-R3</t>
        </is>
      </c>
      <c r="B66" s="7">
        <f>IFERROR(INDEX($B$41:$B$45,MATCH(LARGE($P$41:$P$45,1),$P$41:$P$45,0)),"")</f>
        <v/>
      </c>
      <c r="C66" s="7">
        <f>IFERROR(INDEX($B$41:$B$45,MATCH(LARGE($P$41:$P$45,2),$P$41:$P$45,0)),"")</f>
        <v/>
      </c>
      <c r="D66" s="7">
        <f>IFERROR(INDEX($B$41:$B$45,MATCH(LARGE($R$41:$R$45,1),$R$41:$R$45,0)),"")</f>
        <v/>
      </c>
      <c r="E66" s="7">
        <f>IFERROR(INDEX($B$41:$B$45,MATCH(LARGE($R$41:$R$45,2),$R$41:$R$45,0)),"")</f>
        <v/>
      </c>
    </row>
    <row r="67">
      <c r="A67" s="4" t="inlineStr">
        <is>
          <t>GraphRAG R1-R2</t>
        </is>
      </c>
      <c r="B67" s="7">
        <f>IFERROR(INDEX($B$46:$B$50,MATCH(LARGE($P$46:$P$50,1),$P$46:$P$50,0)),"")</f>
        <v/>
      </c>
      <c r="C67" s="7">
        <f>IFERROR(INDEX($B$46:$B$50,MATCH(LARGE($P$46:$P$50,2),$P$46:$P$50,0)),"")</f>
        <v/>
      </c>
      <c r="D67" s="7">
        <f>IFERROR(INDEX($B$46:$B$50,MATCH(LARGE($R$46:$R$50,1),$R$46:$R$50,0)),"")</f>
        <v/>
      </c>
      <c r="E67" s="7">
        <f>IFERROR(INDEX($B$46:$B$50,MATCH(LARGE($R$46:$R$50,2),$R$46:$R$50,0)),"")</f>
        <v/>
      </c>
    </row>
    <row r="68">
      <c r="A68" s="4" t="inlineStr">
        <is>
          <t>GraphRAG R2-R3</t>
        </is>
      </c>
      <c r="B68" s="7">
        <f>IFERROR(INDEX($B$51:$B$55,MATCH(LARGE($P$51:$P$55,1),$P$51:$P$55,0)),"")</f>
        <v/>
      </c>
      <c r="C68" s="7">
        <f>IFERROR(INDEX($B$51:$B$55,MATCH(LARGE($P$51:$P$55,2),$P$51:$P$55,0)),"")</f>
        <v/>
      </c>
      <c r="D68" s="7">
        <f>IFERROR(INDEX($B$51:$B$55,MATCH(LARGE($R$51:$R$55,1),$R$51:$R$55,0)),"")</f>
        <v/>
      </c>
      <c r="E68" s="7">
        <f>IFERROR(INDEX($B$51:$B$55,MATCH(LARGE($R$51:$R$55,2),$R$51:$R$55,0)),"")</f>
        <v/>
      </c>
    </row>
    <row r="70">
      <c r="A70" t="inlineStr">
        <is>
          <t>Ties: Excel's MATCH returns the first model in column order; a tie for gold or silver therefore shows one model only.</t>
        </is>
      </c>
    </row>
    <row r="72" ht="16" customHeight="1">
      <c r="A72" s="14" t="inlineStr">
        <is>
          <t>LLM | gpt4-turbo-preview</t>
        </is>
      </c>
      <c r="B72" s="9" t="inlineStr">
        <is>
          <t>run 1 (raw, pasted)</t>
        </is>
      </c>
      <c r="J72" s="9" t="inlineStr">
        <is>
          <t>run 2 (raw, pasted)</t>
        </is>
      </c>
      <c r="R72" s="9" t="inlineStr">
        <is>
          <t>run 3 (raw, pasted)</t>
        </is>
      </c>
      <c r="Z72" s="9" t="inlineStr">
        <is>
          <t>run 4 (raw, pasted)</t>
        </is>
      </c>
      <c r="AH72" s="9" t="inlineStr">
        <is>
          <t>run 5 (raw, pasted)</t>
        </is>
      </c>
      <c r="AP72" s="9" t="inlineStr">
        <is>
          <t>Step2 average matrix (formula)</t>
        </is>
      </c>
      <c r="AX72" s="9" t="inlineStr">
        <is>
          <t>ground truth (reference)</t>
        </is>
      </c>
    </row>
    <row r="73" ht="60" customHeight="1">
      <c r="B73" s="15" t="inlineStr">
        <is>
          <t>Bit</t>
        </is>
      </c>
      <c r="C73" s="15" t="inlineStr">
        <is>
          <t>Transmission</t>
        </is>
      </c>
      <c r="D73" s="15" t="inlineStr">
        <is>
          <t>Motor</t>
        </is>
      </c>
      <c r="E73" s="15" t="inlineStr">
        <is>
          <t>Electrical System</t>
        </is>
      </c>
      <c r="F73" s="15" t="inlineStr">
        <is>
          <t>Battery Holder</t>
        </is>
      </c>
      <c r="G73" s="15" t="inlineStr">
        <is>
          <t>Housing</t>
        </is>
      </c>
      <c r="H73" s="15" t="inlineStr">
        <is>
          <t>External Environment</t>
        </is>
      </c>
      <c r="J73" s="15" t="inlineStr">
        <is>
          <t>Bit</t>
        </is>
      </c>
      <c r="K73" s="15" t="inlineStr">
        <is>
          <t>Transmission</t>
        </is>
      </c>
      <c r="L73" s="15" t="inlineStr">
        <is>
          <t>Motor</t>
        </is>
      </c>
      <c r="M73" s="15" t="inlineStr">
        <is>
          <t>Electrical System</t>
        </is>
      </c>
      <c r="N73" s="15" t="inlineStr">
        <is>
          <t>Battery Holder</t>
        </is>
      </c>
      <c r="O73" s="15" t="inlineStr">
        <is>
          <t>Housing</t>
        </is>
      </c>
      <c r="P73" s="15" t="inlineStr">
        <is>
          <t>External Environment</t>
        </is>
      </c>
      <c r="R73" s="15" t="inlineStr">
        <is>
          <t>Bit</t>
        </is>
      </c>
      <c r="S73" s="15" t="inlineStr">
        <is>
          <t>Transmission</t>
        </is>
      </c>
      <c r="T73" s="15" t="inlineStr">
        <is>
          <t>Motor</t>
        </is>
      </c>
      <c r="U73" s="15" t="inlineStr">
        <is>
          <t>Electrical System</t>
        </is>
      </c>
      <c r="V73" s="15" t="inlineStr">
        <is>
          <t>Battery Holder</t>
        </is>
      </c>
      <c r="W73" s="15" t="inlineStr">
        <is>
          <t>Housing</t>
        </is>
      </c>
      <c r="X73" s="15" t="inlineStr">
        <is>
          <t>External Environment</t>
        </is>
      </c>
      <c r="Z73" s="15" t="inlineStr">
        <is>
          <t>Bit</t>
        </is>
      </c>
      <c r="AA73" s="15" t="inlineStr">
        <is>
          <t>Transmission</t>
        </is>
      </c>
      <c r="AB73" s="15" t="inlineStr">
        <is>
          <t>Motor</t>
        </is>
      </c>
      <c r="AC73" s="15" t="inlineStr">
        <is>
          <t>Electrical System</t>
        </is>
      </c>
      <c r="AD73" s="15" t="inlineStr">
        <is>
          <t>Battery Holder</t>
        </is>
      </c>
      <c r="AE73" s="15" t="inlineStr">
        <is>
          <t>Housing</t>
        </is>
      </c>
      <c r="AF73" s="15" t="inlineStr">
        <is>
          <t>External Environment</t>
        </is>
      </c>
      <c r="AH73" s="15" t="inlineStr">
        <is>
          <t>Bit</t>
        </is>
      </c>
      <c r="AI73" s="15" t="inlineStr">
        <is>
          <t>Transmission</t>
        </is>
      </c>
      <c r="AJ73" s="15" t="inlineStr">
        <is>
          <t>Motor</t>
        </is>
      </c>
      <c r="AK73" s="15" t="inlineStr">
        <is>
          <t>Electrical System</t>
        </is>
      </c>
      <c r="AL73" s="15" t="inlineStr">
        <is>
          <t>Battery Holder</t>
        </is>
      </c>
      <c r="AM73" s="15" t="inlineStr">
        <is>
          <t>Housing</t>
        </is>
      </c>
      <c r="AN73" s="15" t="inlineStr">
        <is>
          <t>External Environment</t>
        </is>
      </c>
      <c r="AP73" s="15" t="inlineStr">
        <is>
          <t>Bit</t>
        </is>
      </c>
      <c r="AQ73" s="15" t="inlineStr">
        <is>
          <t>Transmission</t>
        </is>
      </c>
      <c r="AR73" s="15" t="inlineStr">
        <is>
          <t>Motor</t>
        </is>
      </c>
      <c r="AS73" s="15" t="inlineStr">
        <is>
          <t>Electrical System</t>
        </is>
      </c>
      <c r="AT73" s="15" t="inlineStr">
        <is>
          <t>Battery Holder</t>
        </is>
      </c>
      <c r="AU73" s="15" t="inlineStr">
        <is>
          <t>Housing</t>
        </is>
      </c>
      <c r="AV73" s="15" t="inlineStr">
        <is>
          <t>External Environment</t>
        </is>
      </c>
    </row>
    <row r="74">
      <c r="A74" s="3" t="inlineStr">
        <is>
          <t>Bit</t>
        </is>
      </c>
      <c r="B74" s="8" t="n">
        <v>1</v>
      </c>
      <c r="C74" s="8" t="n">
        <v>1</v>
      </c>
      <c r="D74" s="8" t="n">
        <v>0</v>
      </c>
      <c r="E74" s="8" t="n">
        <v>0</v>
      </c>
      <c r="F74" s="8" t="n">
        <v>0</v>
      </c>
      <c r="G74" s="8" t="n">
        <v>1</v>
      </c>
      <c r="H74" s="8" t="n">
        <v>0</v>
      </c>
      <c r="J74" s="8" t="n">
        <v>1</v>
      </c>
      <c r="K74" s="8" t="n">
        <v>1</v>
      </c>
      <c r="L74" s="8" t="n">
        <v>0</v>
      </c>
      <c r="M74" s="8" t="n">
        <v>0</v>
      </c>
      <c r="N74" s="8" t="n">
        <v>0</v>
      </c>
      <c r="O74" s="8" t="n">
        <v>1</v>
      </c>
      <c r="P74" s="8" t="n">
        <v>1</v>
      </c>
      <c r="R74" s="8" t="n">
        <v>1</v>
      </c>
      <c r="S74" s="8" t="n">
        <v>1</v>
      </c>
      <c r="T74" s="8" t="n">
        <v>0</v>
      </c>
      <c r="U74" s="8" t="n">
        <v>0</v>
      </c>
      <c r="V74" s="8" t="n">
        <v>0</v>
      </c>
      <c r="W74" s="8" t="n">
        <v>1</v>
      </c>
      <c r="X74" s="8" t="n">
        <v>0</v>
      </c>
      <c r="Z74" s="8" t="n">
        <v>1</v>
      </c>
      <c r="AA74" s="8" t="n">
        <v>1</v>
      </c>
      <c r="AB74" s="8" t="n">
        <v>0</v>
      </c>
      <c r="AC74" s="8" t="n">
        <v>0</v>
      </c>
      <c r="AD74" s="8" t="n">
        <v>0</v>
      </c>
      <c r="AE74" s="8" t="n">
        <v>1</v>
      </c>
      <c r="AF74" s="8" t="n">
        <v>0</v>
      </c>
      <c r="AH74" s="8" t="n">
        <v>1</v>
      </c>
      <c r="AI74" s="8" t="n">
        <v>1</v>
      </c>
      <c r="AJ74" s="8" t="n">
        <v>0</v>
      </c>
      <c r="AK74" s="8" t="n">
        <v>0</v>
      </c>
      <c r="AL74" s="8" t="n">
        <v>0</v>
      </c>
      <c r="AM74" s="8" t="n">
        <v>0</v>
      </c>
      <c r="AN74" s="8" t="n">
        <v>0</v>
      </c>
      <c r="AP74" s="8">
        <f>IF(($B$74&lt;&gt;2)+($J$74&lt;&gt;2)+($R$74&lt;&gt;2)+($Z$74&lt;&gt;2)+($AH$74&lt;&gt;2)=0,2,IF((($B$74&lt;&gt;2)*$B$74+($J$74&lt;&gt;2)*$J$74+($R$74&lt;&gt;2)*$R$74+($Z$74&lt;&gt;2)*$Z$74+($AH$74&lt;&gt;2)*$AH$74)/(($B$74&lt;&gt;2)+($J$74&lt;&gt;2)+($R$74&lt;&gt;2)+($Z$74&lt;&gt;2)+($AH$74&lt;&gt;2))&gt;=0.5,1,0))</f>
        <v/>
      </c>
      <c r="AQ74" s="8">
        <f>IF(($C$74&lt;&gt;2)+($K$74&lt;&gt;2)+($S$74&lt;&gt;2)+($AA$74&lt;&gt;2)+($AI$74&lt;&gt;2)=0,2,IF((($C$74&lt;&gt;2)*$C$74+($K$74&lt;&gt;2)*$K$74+($S$74&lt;&gt;2)*$S$74+($AA$74&lt;&gt;2)*$AA$74+($AI$74&lt;&gt;2)*$AI$74)/(($C$74&lt;&gt;2)+($K$74&lt;&gt;2)+($S$74&lt;&gt;2)+($AA$74&lt;&gt;2)+($AI$74&lt;&gt;2))&gt;=0.5,1,0))</f>
        <v/>
      </c>
      <c r="AR74" s="8">
        <f>IF(($D$74&lt;&gt;2)+($L$74&lt;&gt;2)+($T$74&lt;&gt;2)+($AB$74&lt;&gt;2)+($AJ$74&lt;&gt;2)=0,2,IF((($D$74&lt;&gt;2)*$D$74+($L$74&lt;&gt;2)*$L$74+($T$74&lt;&gt;2)*$T$74+($AB$74&lt;&gt;2)*$AB$74+($AJ$74&lt;&gt;2)*$AJ$74)/(($D$74&lt;&gt;2)+($L$74&lt;&gt;2)+($T$74&lt;&gt;2)+($AB$74&lt;&gt;2)+($AJ$74&lt;&gt;2))&gt;=0.5,1,0))</f>
        <v/>
      </c>
      <c r="AS74" s="8">
        <f>IF(($E$74&lt;&gt;2)+($M$74&lt;&gt;2)+($U$74&lt;&gt;2)+($AC$74&lt;&gt;2)+($AK$74&lt;&gt;2)=0,2,IF((($E$74&lt;&gt;2)*$E$74+($M$74&lt;&gt;2)*$M$74+($U$74&lt;&gt;2)*$U$74+($AC$74&lt;&gt;2)*$AC$74+($AK$74&lt;&gt;2)*$AK$74)/(($E$74&lt;&gt;2)+($M$74&lt;&gt;2)+($U$74&lt;&gt;2)+($AC$74&lt;&gt;2)+($AK$74&lt;&gt;2))&gt;=0.5,1,0))</f>
        <v/>
      </c>
      <c r="AT74" s="8">
        <f>IF(($F$74&lt;&gt;2)+($N$74&lt;&gt;2)+($V$74&lt;&gt;2)+($AD$74&lt;&gt;2)+($AL$74&lt;&gt;2)=0,2,IF((($F$74&lt;&gt;2)*$F$74+($N$74&lt;&gt;2)*$N$74+($V$74&lt;&gt;2)*$V$74+($AD$74&lt;&gt;2)*$AD$74+($AL$74&lt;&gt;2)*$AL$74)/(($F$74&lt;&gt;2)+($N$74&lt;&gt;2)+($V$74&lt;&gt;2)+($AD$74&lt;&gt;2)+($AL$74&lt;&gt;2))&gt;=0.5,1,0))</f>
        <v/>
      </c>
      <c r="AU74" s="8">
        <f>IF(($G$74&lt;&gt;2)+($O$74&lt;&gt;2)+($W$74&lt;&gt;2)+($AE$74&lt;&gt;2)+($AM$74&lt;&gt;2)=0,2,IF((($G$74&lt;&gt;2)*$G$74+($O$74&lt;&gt;2)*$O$74+($W$74&lt;&gt;2)*$W$74+($AE$74&lt;&gt;2)*$AE$74+($AM$74&lt;&gt;2)*$AM$74)/(($G$74&lt;&gt;2)+($O$74&lt;&gt;2)+($W$74&lt;&gt;2)+($AE$74&lt;&gt;2)+($AM$74&lt;&gt;2))&gt;=0.5,1,0))</f>
        <v/>
      </c>
      <c r="AV74" s="8">
        <f>IF(($H$74&lt;&gt;2)+($P$74&lt;&gt;2)+($X$74&lt;&gt;2)+($AF$74&lt;&gt;2)+($AN$74&lt;&gt;2)=0,2,IF((($H$74&lt;&gt;2)*$H$74+($P$74&lt;&gt;2)*$P$74+($X$74&lt;&gt;2)*$X$74+($AF$74&lt;&gt;2)*$AF$74+($AN$74&lt;&gt;2)*$AN$74)/(($H$74&lt;&gt;2)+($P$74&lt;&gt;2)+($X$74&lt;&gt;2)+($AF$74&lt;&gt;2)+($AN$74&lt;&gt;2))&gt;=0.5,1,0))</f>
        <v/>
      </c>
      <c r="AX74" s="16">
        <f>'Ground truth'!$B$14</f>
        <v/>
      </c>
      <c r="AY74" s="16">
        <f>'Ground truth'!$C$14</f>
        <v/>
      </c>
      <c r="AZ74" s="16">
        <f>'Ground truth'!$D$14</f>
        <v/>
      </c>
      <c r="BA74" s="16">
        <f>'Ground truth'!$E$14</f>
        <v/>
      </c>
      <c r="BB74" s="16">
        <f>'Ground truth'!$F$14</f>
        <v/>
      </c>
      <c r="BC74" s="16">
        <f>'Ground truth'!$G$14</f>
        <v/>
      </c>
      <c r="BD74" s="16">
        <f>'Ground truth'!$H$14</f>
        <v/>
      </c>
    </row>
    <row r="75">
      <c r="A75" s="3" t="inlineStr">
        <is>
          <t>Transmission</t>
        </is>
      </c>
      <c r="B75" s="8" t="n">
        <v>1</v>
      </c>
      <c r="C75" s="8" t="n">
        <v>1</v>
      </c>
      <c r="D75" s="8" t="n">
        <v>1</v>
      </c>
      <c r="E75" s="8" t="n">
        <v>1</v>
      </c>
      <c r="F75" s="8" t="n">
        <v>0</v>
      </c>
      <c r="G75" s="8" t="n">
        <v>1</v>
      </c>
      <c r="H75" s="8" t="n">
        <v>0</v>
      </c>
      <c r="J75" s="8" t="n">
        <v>1</v>
      </c>
      <c r="K75" s="8" t="n">
        <v>1</v>
      </c>
      <c r="L75" s="8" t="n">
        <v>1</v>
      </c>
      <c r="M75" s="8" t="n">
        <v>1</v>
      </c>
      <c r="N75" s="8" t="n">
        <v>0</v>
      </c>
      <c r="O75" s="8" t="n">
        <v>1</v>
      </c>
      <c r="P75" s="8" t="n">
        <v>0</v>
      </c>
      <c r="R75" s="8" t="n">
        <v>1</v>
      </c>
      <c r="S75" s="8" t="n">
        <v>1</v>
      </c>
      <c r="T75" s="8" t="n">
        <v>1</v>
      </c>
      <c r="U75" s="8" t="n">
        <v>1</v>
      </c>
      <c r="V75" s="8" t="n">
        <v>0</v>
      </c>
      <c r="W75" s="8" t="n">
        <v>1</v>
      </c>
      <c r="X75" s="8" t="n">
        <v>0</v>
      </c>
      <c r="Z75" s="8" t="n">
        <v>1</v>
      </c>
      <c r="AA75" s="8" t="n">
        <v>1</v>
      </c>
      <c r="AB75" s="8" t="n">
        <v>1</v>
      </c>
      <c r="AC75" s="8" t="n">
        <v>1</v>
      </c>
      <c r="AD75" s="8" t="n">
        <v>0</v>
      </c>
      <c r="AE75" s="8" t="n">
        <v>1</v>
      </c>
      <c r="AF75" s="8" t="n">
        <v>0</v>
      </c>
      <c r="AH75" s="8" t="n">
        <v>1</v>
      </c>
      <c r="AI75" s="8" t="n">
        <v>1</v>
      </c>
      <c r="AJ75" s="8" t="n">
        <v>1</v>
      </c>
      <c r="AK75" s="8" t="n">
        <v>1</v>
      </c>
      <c r="AL75" s="8" t="n">
        <v>0</v>
      </c>
      <c r="AM75" s="8" t="n">
        <v>1</v>
      </c>
      <c r="AN75" s="8" t="n">
        <v>0</v>
      </c>
      <c r="AP75" s="8">
        <f>IF(($B$75&lt;&gt;2)+($J$75&lt;&gt;2)+($R$75&lt;&gt;2)+($Z$75&lt;&gt;2)+($AH$75&lt;&gt;2)=0,2,IF((($B$75&lt;&gt;2)*$B$75+($J$75&lt;&gt;2)*$J$75+($R$75&lt;&gt;2)*$R$75+($Z$75&lt;&gt;2)*$Z$75+($AH$75&lt;&gt;2)*$AH$75)/(($B$75&lt;&gt;2)+($J$75&lt;&gt;2)+($R$75&lt;&gt;2)+($Z$75&lt;&gt;2)+($AH$75&lt;&gt;2))&gt;=0.5,1,0))</f>
        <v/>
      </c>
      <c r="AQ75" s="8">
        <f>IF(($C$75&lt;&gt;2)+($K$75&lt;&gt;2)+($S$75&lt;&gt;2)+($AA$75&lt;&gt;2)+($AI$75&lt;&gt;2)=0,2,IF((($C$75&lt;&gt;2)*$C$75+($K$75&lt;&gt;2)*$K$75+($S$75&lt;&gt;2)*$S$75+($AA$75&lt;&gt;2)*$AA$75+($AI$75&lt;&gt;2)*$AI$75)/(($C$75&lt;&gt;2)+($K$75&lt;&gt;2)+($S$75&lt;&gt;2)+($AA$75&lt;&gt;2)+($AI$75&lt;&gt;2))&gt;=0.5,1,0))</f>
        <v/>
      </c>
      <c r="AR75" s="8">
        <f>IF(($D$75&lt;&gt;2)+($L$75&lt;&gt;2)+($T$75&lt;&gt;2)+($AB$75&lt;&gt;2)+($AJ$75&lt;&gt;2)=0,2,IF((($D$75&lt;&gt;2)*$D$75+($L$75&lt;&gt;2)*$L$75+($T$75&lt;&gt;2)*$T$75+($AB$75&lt;&gt;2)*$AB$75+($AJ$75&lt;&gt;2)*$AJ$75)/(($D$75&lt;&gt;2)+($L$75&lt;&gt;2)+($T$75&lt;&gt;2)+($AB$75&lt;&gt;2)+($AJ$75&lt;&gt;2))&gt;=0.5,1,0))</f>
        <v/>
      </c>
      <c r="AS75" s="8">
        <f>IF(($E$75&lt;&gt;2)+($M$75&lt;&gt;2)+($U$75&lt;&gt;2)+($AC$75&lt;&gt;2)+($AK$75&lt;&gt;2)=0,2,IF((($E$75&lt;&gt;2)*$E$75+($M$75&lt;&gt;2)*$M$75+($U$75&lt;&gt;2)*$U$75+($AC$75&lt;&gt;2)*$AC$75+($AK$75&lt;&gt;2)*$AK$75)/(($E$75&lt;&gt;2)+($M$75&lt;&gt;2)+($U$75&lt;&gt;2)+($AC$75&lt;&gt;2)+($AK$75&lt;&gt;2))&gt;=0.5,1,0))</f>
        <v/>
      </c>
      <c r="AT75" s="8">
        <f>IF(($F$75&lt;&gt;2)+($N$75&lt;&gt;2)+($V$75&lt;&gt;2)+($AD$75&lt;&gt;2)+($AL$75&lt;&gt;2)=0,2,IF((($F$75&lt;&gt;2)*$F$75+($N$75&lt;&gt;2)*$N$75+($V$75&lt;&gt;2)*$V$75+($AD$75&lt;&gt;2)*$AD$75+($AL$75&lt;&gt;2)*$AL$75)/(($F$75&lt;&gt;2)+($N$75&lt;&gt;2)+($V$75&lt;&gt;2)+($AD$75&lt;&gt;2)+($AL$75&lt;&gt;2))&gt;=0.5,1,0))</f>
        <v/>
      </c>
      <c r="AU75" s="8">
        <f>IF(($G$75&lt;&gt;2)+($O$75&lt;&gt;2)+($W$75&lt;&gt;2)+($AE$75&lt;&gt;2)+($AM$75&lt;&gt;2)=0,2,IF((($G$75&lt;&gt;2)*$G$75+($O$75&lt;&gt;2)*$O$75+($W$75&lt;&gt;2)*$W$75+($AE$75&lt;&gt;2)*$AE$75+($AM$75&lt;&gt;2)*$AM$75)/(($G$75&lt;&gt;2)+($O$75&lt;&gt;2)+($W$75&lt;&gt;2)+($AE$75&lt;&gt;2)+($AM$75&lt;&gt;2))&gt;=0.5,1,0))</f>
        <v/>
      </c>
      <c r="AV75" s="8">
        <f>IF(($H$75&lt;&gt;2)+($P$75&lt;&gt;2)+($X$75&lt;&gt;2)+($AF$75&lt;&gt;2)+($AN$75&lt;&gt;2)=0,2,IF((($H$75&lt;&gt;2)*$H$75+($P$75&lt;&gt;2)*$P$75+($X$75&lt;&gt;2)*$X$75+($AF$75&lt;&gt;2)*$AF$75+($AN$75&lt;&gt;2)*$AN$75)/(($H$75&lt;&gt;2)+($P$75&lt;&gt;2)+($X$75&lt;&gt;2)+($AF$75&lt;&gt;2)+($AN$75&lt;&gt;2))&gt;=0.5,1,0))</f>
        <v/>
      </c>
      <c r="AX75" s="16">
        <f>'Ground truth'!$B$15</f>
        <v/>
      </c>
      <c r="AY75" s="16">
        <f>'Ground truth'!$C$15</f>
        <v/>
      </c>
      <c r="AZ75" s="16">
        <f>'Ground truth'!$D$15</f>
        <v/>
      </c>
      <c r="BA75" s="16">
        <f>'Ground truth'!$E$15</f>
        <v/>
      </c>
      <c r="BB75" s="16">
        <f>'Ground truth'!$F$15</f>
        <v/>
      </c>
      <c r="BC75" s="16">
        <f>'Ground truth'!$G$15</f>
        <v/>
      </c>
      <c r="BD75" s="16">
        <f>'Ground truth'!$H$15</f>
        <v/>
      </c>
    </row>
    <row r="76">
      <c r="A76" s="3" t="inlineStr">
        <is>
          <t>Motor</t>
        </is>
      </c>
      <c r="B76" s="8" t="n">
        <v>0</v>
      </c>
      <c r="C76" s="8" t="n">
        <v>1</v>
      </c>
      <c r="D76" s="8" t="n">
        <v>1</v>
      </c>
      <c r="E76" s="8" t="n">
        <v>1</v>
      </c>
      <c r="F76" s="8" t="n">
        <v>0</v>
      </c>
      <c r="G76" s="8" t="n">
        <v>1</v>
      </c>
      <c r="H76" s="8" t="n">
        <v>0</v>
      </c>
      <c r="J76" s="8" t="n">
        <v>0</v>
      </c>
      <c r="K76" s="8" t="n">
        <v>1</v>
      </c>
      <c r="L76" s="8" t="n">
        <v>1</v>
      </c>
      <c r="M76" s="8" t="n">
        <v>1</v>
      </c>
      <c r="N76" s="8" t="n">
        <v>0</v>
      </c>
      <c r="O76" s="8" t="n">
        <v>1</v>
      </c>
      <c r="P76" s="8" t="n">
        <v>0</v>
      </c>
      <c r="R76" s="8" t="n">
        <v>0</v>
      </c>
      <c r="S76" s="8" t="n">
        <v>1</v>
      </c>
      <c r="T76" s="8" t="n">
        <v>1</v>
      </c>
      <c r="U76" s="8" t="n">
        <v>1</v>
      </c>
      <c r="V76" s="8" t="n">
        <v>0</v>
      </c>
      <c r="W76" s="8" t="n">
        <v>1</v>
      </c>
      <c r="X76" s="8" t="n">
        <v>0</v>
      </c>
      <c r="Z76" s="8" t="n">
        <v>0</v>
      </c>
      <c r="AA76" s="8" t="n">
        <v>1</v>
      </c>
      <c r="AB76" s="8" t="n">
        <v>1</v>
      </c>
      <c r="AC76" s="8" t="n">
        <v>1</v>
      </c>
      <c r="AD76" s="8" t="n">
        <v>0</v>
      </c>
      <c r="AE76" s="8" t="n">
        <v>1</v>
      </c>
      <c r="AF76" s="8" t="n">
        <v>0</v>
      </c>
      <c r="AH76" s="8" t="n">
        <v>0</v>
      </c>
      <c r="AI76" s="8" t="n">
        <v>1</v>
      </c>
      <c r="AJ76" s="8" t="n">
        <v>1</v>
      </c>
      <c r="AK76" s="8" t="n">
        <v>1</v>
      </c>
      <c r="AL76" s="8" t="n">
        <v>0</v>
      </c>
      <c r="AM76" s="8" t="n">
        <v>1</v>
      </c>
      <c r="AN76" s="8" t="n">
        <v>0</v>
      </c>
      <c r="AP76" s="8">
        <f>IF(($B$76&lt;&gt;2)+($J$76&lt;&gt;2)+($R$76&lt;&gt;2)+($Z$76&lt;&gt;2)+($AH$76&lt;&gt;2)=0,2,IF((($B$76&lt;&gt;2)*$B$76+($J$76&lt;&gt;2)*$J$76+($R$76&lt;&gt;2)*$R$76+($Z$76&lt;&gt;2)*$Z$76+($AH$76&lt;&gt;2)*$AH$76)/(($B$76&lt;&gt;2)+($J$76&lt;&gt;2)+($R$76&lt;&gt;2)+($Z$76&lt;&gt;2)+($AH$76&lt;&gt;2))&gt;=0.5,1,0))</f>
        <v/>
      </c>
      <c r="AQ76" s="8">
        <f>IF(($C$76&lt;&gt;2)+($K$76&lt;&gt;2)+($S$76&lt;&gt;2)+($AA$76&lt;&gt;2)+($AI$76&lt;&gt;2)=0,2,IF((($C$76&lt;&gt;2)*$C$76+($K$76&lt;&gt;2)*$K$76+($S$76&lt;&gt;2)*$S$76+($AA$76&lt;&gt;2)*$AA$76+($AI$76&lt;&gt;2)*$AI$76)/(($C$76&lt;&gt;2)+($K$76&lt;&gt;2)+($S$76&lt;&gt;2)+($AA$76&lt;&gt;2)+($AI$76&lt;&gt;2))&gt;=0.5,1,0))</f>
        <v/>
      </c>
      <c r="AR76" s="8">
        <f>IF(($D$76&lt;&gt;2)+($L$76&lt;&gt;2)+($T$76&lt;&gt;2)+($AB$76&lt;&gt;2)+($AJ$76&lt;&gt;2)=0,2,IF((($D$76&lt;&gt;2)*$D$76+($L$76&lt;&gt;2)*$L$76+($T$76&lt;&gt;2)*$T$76+($AB$76&lt;&gt;2)*$AB$76+($AJ$76&lt;&gt;2)*$AJ$76)/(($D$76&lt;&gt;2)+($L$76&lt;&gt;2)+($T$76&lt;&gt;2)+($AB$76&lt;&gt;2)+($AJ$76&lt;&gt;2))&gt;=0.5,1,0))</f>
        <v/>
      </c>
      <c r="AS76" s="8">
        <f>IF(($E$76&lt;&gt;2)+($M$76&lt;&gt;2)+($U$76&lt;&gt;2)+($AC$76&lt;&gt;2)+($AK$76&lt;&gt;2)=0,2,IF((($E$76&lt;&gt;2)*$E$76+($M$76&lt;&gt;2)*$M$76+($U$76&lt;&gt;2)*$U$76+($AC$76&lt;&gt;2)*$AC$76+($AK$76&lt;&gt;2)*$AK$76)/(($E$76&lt;&gt;2)+($M$76&lt;&gt;2)+($U$76&lt;&gt;2)+($AC$76&lt;&gt;2)+($AK$76&lt;&gt;2))&gt;=0.5,1,0))</f>
        <v/>
      </c>
      <c r="AT76" s="8">
        <f>IF(($F$76&lt;&gt;2)+($N$76&lt;&gt;2)+($V$76&lt;&gt;2)+($AD$76&lt;&gt;2)+($AL$76&lt;&gt;2)=0,2,IF((($F$76&lt;&gt;2)*$F$76+($N$76&lt;&gt;2)*$N$76+($V$76&lt;&gt;2)*$V$76+($AD$76&lt;&gt;2)*$AD$76+($AL$76&lt;&gt;2)*$AL$76)/(($F$76&lt;&gt;2)+($N$76&lt;&gt;2)+($V$76&lt;&gt;2)+($AD$76&lt;&gt;2)+($AL$76&lt;&gt;2))&gt;=0.5,1,0))</f>
        <v/>
      </c>
      <c r="AU76" s="8">
        <f>IF(($G$76&lt;&gt;2)+($O$76&lt;&gt;2)+($W$76&lt;&gt;2)+($AE$76&lt;&gt;2)+($AM$76&lt;&gt;2)=0,2,IF((($G$76&lt;&gt;2)*$G$76+($O$76&lt;&gt;2)*$O$76+($W$76&lt;&gt;2)*$W$76+($AE$76&lt;&gt;2)*$AE$76+($AM$76&lt;&gt;2)*$AM$76)/(($G$76&lt;&gt;2)+($O$76&lt;&gt;2)+($W$76&lt;&gt;2)+($AE$76&lt;&gt;2)+($AM$76&lt;&gt;2))&gt;=0.5,1,0))</f>
        <v/>
      </c>
      <c r="AV76" s="8">
        <f>IF(($H$76&lt;&gt;2)+($P$76&lt;&gt;2)+($X$76&lt;&gt;2)+($AF$76&lt;&gt;2)+($AN$76&lt;&gt;2)=0,2,IF((($H$76&lt;&gt;2)*$H$76+($P$76&lt;&gt;2)*$P$76+($X$76&lt;&gt;2)*$X$76+($AF$76&lt;&gt;2)*$AF$76+($AN$76&lt;&gt;2)*$AN$76)/(($H$76&lt;&gt;2)+($P$76&lt;&gt;2)+($X$76&lt;&gt;2)+($AF$76&lt;&gt;2)+($AN$76&lt;&gt;2))&gt;=0.5,1,0))</f>
        <v/>
      </c>
      <c r="AX76" s="16">
        <f>'Ground truth'!$B$16</f>
        <v/>
      </c>
      <c r="AY76" s="16">
        <f>'Ground truth'!$C$16</f>
        <v/>
      </c>
      <c r="AZ76" s="16">
        <f>'Ground truth'!$D$16</f>
        <v/>
      </c>
      <c r="BA76" s="16">
        <f>'Ground truth'!$E$16</f>
        <v/>
      </c>
      <c r="BB76" s="16">
        <f>'Ground truth'!$F$16</f>
        <v/>
      </c>
      <c r="BC76" s="16">
        <f>'Ground truth'!$G$16</f>
        <v/>
      </c>
      <c r="BD76" s="16">
        <f>'Ground truth'!$H$16</f>
        <v/>
      </c>
    </row>
    <row r="77">
      <c r="A77" s="3" t="inlineStr">
        <is>
          <t>Electrical System</t>
        </is>
      </c>
      <c r="B77" s="8" t="n">
        <v>0</v>
      </c>
      <c r="C77" s="8" t="n">
        <v>1</v>
      </c>
      <c r="D77" s="8" t="n">
        <v>1</v>
      </c>
      <c r="E77" s="8" t="n">
        <v>1</v>
      </c>
      <c r="F77" s="8" t="n">
        <v>1</v>
      </c>
      <c r="G77" s="8" t="n">
        <v>1</v>
      </c>
      <c r="H77" s="8" t="n">
        <v>0</v>
      </c>
      <c r="J77" s="8" t="n">
        <v>0</v>
      </c>
      <c r="K77" s="8" t="n">
        <v>1</v>
      </c>
      <c r="L77" s="8" t="n">
        <v>1</v>
      </c>
      <c r="M77" s="8" t="n">
        <v>1</v>
      </c>
      <c r="N77" s="8" t="n">
        <v>1</v>
      </c>
      <c r="O77" s="8" t="n">
        <v>1</v>
      </c>
      <c r="P77" s="8" t="n">
        <v>0</v>
      </c>
      <c r="R77" s="8" t="n">
        <v>0</v>
      </c>
      <c r="S77" s="8" t="n">
        <v>1</v>
      </c>
      <c r="T77" s="8" t="n">
        <v>1</v>
      </c>
      <c r="U77" s="8" t="n">
        <v>1</v>
      </c>
      <c r="V77" s="8" t="n">
        <v>1</v>
      </c>
      <c r="W77" s="8" t="n">
        <v>1</v>
      </c>
      <c r="X77" s="8" t="n">
        <v>0</v>
      </c>
      <c r="Z77" s="8" t="n">
        <v>0</v>
      </c>
      <c r="AA77" s="8" t="n">
        <v>1</v>
      </c>
      <c r="AB77" s="8" t="n">
        <v>1</v>
      </c>
      <c r="AC77" s="8" t="n">
        <v>1</v>
      </c>
      <c r="AD77" s="8" t="n">
        <v>1</v>
      </c>
      <c r="AE77" s="8" t="n">
        <v>1</v>
      </c>
      <c r="AF77" s="8" t="n">
        <v>0</v>
      </c>
      <c r="AH77" s="8" t="n">
        <v>0</v>
      </c>
      <c r="AI77" s="8" t="n">
        <v>1</v>
      </c>
      <c r="AJ77" s="8" t="n">
        <v>1</v>
      </c>
      <c r="AK77" s="8" t="n">
        <v>1</v>
      </c>
      <c r="AL77" s="8" t="n">
        <v>1</v>
      </c>
      <c r="AM77" s="8" t="n">
        <v>1</v>
      </c>
      <c r="AN77" s="8" t="n">
        <v>0</v>
      </c>
      <c r="AP77" s="8">
        <f>IF(($B$77&lt;&gt;2)+($J$77&lt;&gt;2)+($R$77&lt;&gt;2)+($Z$77&lt;&gt;2)+($AH$77&lt;&gt;2)=0,2,IF((($B$77&lt;&gt;2)*$B$77+($J$77&lt;&gt;2)*$J$77+($R$77&lt;&gt;2)*$R$77+($Z$77&lt;&gt;2)*$Z$77+($AH$77&lt;&gt;2)*$AH$77)/(($B$77&lt;&gt;2)+($J$77&lt;&gt;2)+($R$77&lt;&gt;2)+($Z$77&lt;&gt;2)+($AH$77&lt;&gt;2))&gt;=0.5,1,0))</f>
        <v/>
      </c>
      <c r="AQ77" s="8">
        <f>IF(($C$77&lt;&gt;2)+($K$77&lt;&gt;2)+($S$77&lt;&gt;2)+($AA$77&lt;&gt;2)+($AI$77&lt;&gt;2)=0,2,IF((($C$77&lt;&gt;2)*$C$77+($K$77&lt;&gt;2)*$K$77+($S$77&lt;&gt;2)*$S$77+($AA$77&lt;&gt;2)*$AA$77+($AI$77&lt;&gt;2)*$AI$77)/(($C$77&lt;&gt;2)+($K$77&lt;&gt;2)+($S$77&lt;&gt;2)+($AA$77&lt;&gt;2)+($AI$77&lt;&gt;2))&gt;=0.5,1,0))</f>
        <v/>
      </c>
      <c r="AR77" s="8">
        <f>IF(($D$77&lt;&gt;2)+($L$77&lt;&gt;2)+($T$77&lt;&gt;2)+($AB$77&lt;&gt;2)+($AJ$77&lt;&gt;2)=0,2,IF((($D$77&lt;&gt;2)*$D$77+($L$77&lt;&gt;2)*$L$77+($T$77&lt;&gt;2)*$T$77+($AB$77&lt;&gt;2)*$AB$77+($AJ$77&lt;&gt;2)*$AJ$77)/(($D$77&lt;&gt;2)+($L$77&lt;&gt;2)+($T$77&lt;&gt;2)+($AB$77&lt;&gt;2)+($AJ$77&lt;&gt;2))&gt;=0.5,1,0))</f>
        <v/>
      </c>
      <c r="AS77" s="8">
        <f>IF(($E$77&lt;&gt;2)+($M$77&lt;&gt;2)+($U$77&lt;&gt;2)+($AC$77&lt;&gt;2)+($AK$77&lt;&gt;2)=0,2,IF((($E$77&lt;&gt;2)*$E$77+($M$77&lt;&gt;2)*$M$77+($U$77&lt;&gt;2)*$U$77+($AC$77&lt;&gt;2)*$AC$77+($AK$77&lt;&gt;2)*$AK$77)/(($E$77&lt;&gt;2)+($M$77&lt;&gt;2)+($U$77&lt;&gt;2)+($AC$77&lt;&gt;2)+($AK$77&lt;&gt;2))&gt;=0.5,1,0))</f>
        <v/>
      </c>
      <c r="AT77" s="8">
        <f>IF(($F$77&lt;&gt;2)+($N$77&lt;&gt;2)+($V$77&lt;&gt;2)+($AD$77&lt;&gt;2)+($AL$77&lt;&gt;2)=0,2,IF((($F$77&lt;&gt;2)*$F$77+($N$77&lt;&gt;2)*$N$77+($V$77&lt;&gt;2)*$V$77+($AD$77&lt;&gt;2)*$AD$77+($AL$77&lt;&gt;2)*$AL$77)/(($F$77&lt;&gt;2)+($N$77&lt;&gt;2)+($V$77&lt;&gt;2)+($AD$77&lt;&gt;2)+($AL$77&lt;&gt;2))&gt;=0.5,1,0))</f>
        <v/>
      </c>
      <c r="AU77" s="8">
        <f>IF(($G$77&lt;&gt;2)+($O$77&lt;&gt;2)+($W$77&lt;&gt;2)+($AE$77&lt;&gt;2)+($AM$77&lt;&gt;2)=0,2,IF((($G$77&lt;&gt;2)*$G$77+($O$77&lt;&gt;2)*$O$77+($W$77&lt;&gt;2)*$W$77+($AE$77&lt;&gt;2)*$AE$77+($AM$77&lt;&gt;2)*$AM$77)/(($G$77&lt;&gt;2)+($O$77&lt;&gt;2)+($W$77&lt;&gt;2)+($AE$77&lt;&gt;2)+($AM$77&lt;&gt;2))&gt;=0.5,1,0))</f>
        <v/>
      </c>
      <c r="AV77" s="8">
        <f>IF(($H$77&lt;&gt;2)+($P$77&lt;&gt;2)+($X$77&lt;&gt;2)+($AF$77&lt;&gt;2)+($AN$77&lt;&gt;2)=0,2,IF((($H$77&lt;&gt;2)*$H$77+($P$77&lt;&gt;2)*$P$77+($X$77&lt;&gt;2)*$X$77+($AF$77&lt;&gt;2)*$AF$77+($AN$77&lt;&gt;2)*$AN$77)/(($H$77&lt;&gt;2)+($P$77&lt;&gt;2)+($X$77&lt;&gt;2)+($AF$77&lt;&gt;2)+($AN$77&lt;&gt;2))&gt;=0.5,1,0))</f>
        <v/>
      </c>
      <c r="AX77" s="16">
        <f>'Ground truth'!$B$17</f>
        <v/>
      </c>
      <c r="AY77" s="16">
        <f>'Ground truth'!$C$17</f>
        <v/>
      </c>
      <c r="AZ77" s="16">
        <f>'Ground truth'!$D$17</f>
        <v/>
      </c>
      <c r="BA77" s="16">
        <f>'Ground truth'!$E$17</f>
        <v/>
      </c>
      <c r="BB77" s="16">
        <f>'Ground truth'!$F$17</f>
        <v/>
      </c>
      <c r="BC77" s="16">
        <f>'Ground truth'!$G$17</f>
        <v/>
      </c>
      <c r="BD77" s="16">
        <f>'Ground truth'!$H$17</f>
        <v/>
      </c>
    </row>
    <row r="78">
      <c r="A78" s="3" t="inlineStr">
        <is>
          <t>Battery Holder</t>
        </is>
      </c>
      <c r="B78" s="8" t="n">
        <v>0</v>
      </c>
      <c r="C78" s="8" t="n">
        <v>0</v>
      </c>
      <c r="D78" s="8" t="n">
        <v>0</v>
      </c>
      <c r="E78" s="8" t="n">
        <v>1</v>
      </c>
      <c r="F78" s="8" t="n">
        <v>1</v>
      </c>
      <c r="G78" s="8" t="n">
        <v>1</v>
      </c>
      <c r="H78" s="8" t="n">
        <v>0</v>
      </c>
      <c r="J78" s="8" t="n">
        <v>0</v>
      </c>
      <c r="K78" s="8" t="n">
        <v>0</v>
      </c>
      <c r="L78" s="8" t="n">
        <v>0</v>
      </c>
      <c r="M78" s="8" t="n">
        <v>1</v>
      </c>
      <c r="N78" s="8" t="n">
        <v>1</v>
      </c>
      <c r="O78" s="8" t="n">
        <v>1</v>
      </c>
      <c r="P78" s="8" t="n">
        <v>0</v>
      </c>
      <c r="R78" s="8" t="n">
        <v>0</v>
      </c>
      <c r="S78" s="8" t="n">
        <v>0</v>
      </c>
      <c r="T78" s="8" t="n">
        <v>0</v>
      </c>
      <c r="U78" s="8" t="n">
        <v>1</v>
      </c>
      <c r="V78" s="8" t="n">
        <v>1</v>
      </c>
      <c r="W78" s="8" t="n">
        <v>1</v>
      </c>
      <c r="X78" s="8" t="n">
        <v>0</v>
      </c>
      <c r="Z78" s="8" t="n">
        <v>0</v>
      </c>
      <c r="AA78" s="8" t="n">
        <v>0</v>
      </c>
      <c r="AB78" s="8" t="n">
        <v>0</v>
      </c>
      <c r="AC78" s="8" t="n">
        <v>1</v>
      </c>
      <c r="AD78" s="8" t="n">
        <v>1</v>
      </c>
      <c r="AE78" s="8" t="n">
        <v>1</v>
      </c>
      <c r="AF78" s="8" t="n">
        <v>0</v>
      </c>
      <c r="AH78" s="8" t="n">
        <v>0</v>
      </c>
      <c r="AI78" s="8" t="n">
        <v>0</v>
      </c>
      <c r="AJ78" s="8" t="n">
        <v>0</v>
      </c>
      <c r="AK78" s="8" t="n">
        <v>1</v>
      </c>
      <c r="AL78" s="8" t="n">
        <v>1</v>
      </c>
      <c r="AM78" s="8" t="n">
        <v>1</v>
      </c>
      <c r="AN78" s="8" t="n">
        <v>0</v>
      </c>
      <c r="AP78" s="8">
        <f>IF(($B$78&lt;&gt;2)+($J$78&lt;&gt;2)+($R$78&lt;&gt;2)+($Z$78&lt;&gt;2)+($AH$78&lt;&gt;2)=0,2,IF((($B$78&lt;&gt;2)*$B$78+($J$78&lt;&gt;2)*$J$78+($R$78&lt;&gt;2)*$R$78+($Z$78&lt;&gt;2)*$Z$78+($AH$78&lt;&gt;2)*$AH$78)/(($B$78&lt;&gt;2)+($J$78&lt;&gt;2)+($R$78&lt;&gt;2)+($Z$78&lt;&gt;2)+($AH$78&lt;&gt;2))&gt;=0.5,1,0))</f>
        <v/>
      </c>
      <c r="AQ78" s="8">
        <f>IF(($C$78&lt;&gt;2)+($K$78&lt;&gt;2)+($S$78&lt;&gt;2)+($AA$78&lt;&gt;2)+($AI$78&lt;&gt;2)=0,2,IF((($C$78&lt;&gt;2)*$C$78+($K$78&lt;&gt;2)*$K$78+($S$78&lt;&gt;2)*$S$78+($AA$78&lt;&gt;2)*$AA$78+($AI$78&lt;&gt;2)*$AI$78)/(($C$78&lt;&gt;2)+($K$78&lt;&gt;2)+($S$78&lt;&gt;2)+($AA$78&lt;&gt;2)+($AI$78&lt;&gt;2))&gt;=0.5,1,0))</f>
        <v/>
      </c>
      <c r="AR78" s="8">
        <f>IF(($D$78&lt;&gt;2)+($L$78&lt;&gt;2)+($T$78&lt;&gt;2)+($AB$78&lt;&gt;2)+($AJ$78&lt;&gt;2)=0,2,IF((($D$78&lt;&gt;2)*$D$78+($L$78&lt;&gt;2)*$L$78+($T$78&lt;&gt;2)*$T$78+($AB$78&lt;&gt;2)*$AB$78+($AJ$78&lt;&gt;2)*$AJ$78)/(($D$78&lt;&gt;2)+($L$78&lt;&gt;2)+($T$78&lt;&gt;2)+($AB$78&lt;&gt;2)+($AJ$78&lt;&gt;2))&gt;=0.5,1,0))</f>
        <v/>
      </c>
      <c r="AS78" s="8">
        <f>IF(($E$78&lt;&gt;2)+($M$78&lt;&gt;2)+($U$78&lt;&gt;2)+($AC$78&lt;&gt;2)+($AK$78&lt;&gt;2)=0,2,IF((($E$78&lt;&gt;2)*$E$78+($M$78&lt;&gt;2)*$M$78+($U$78&lt;&gt;2)*$U$78+($AC$78&lt;&gt;2)*$AC$78+($AK$78&lt;&gt;2)*$AK$78)/(($E$78&lt;&gt;2)+($M$78&lt;&gt;2)+($U$78&lt;&gt;2)+($AC$78&lt;&gt;2)+($AK$78&lt;&gt;2))&gt;=0.5,1,0))</f>
        <v/>
      </c>
      <c r="AT78" s="8">
        <f>IF(($F$78&lt;&gt;2)+($N$78&lt;&gt;2)+($V$78&lt;&gt;2)+($AD$78&lt;&gt;2)+($AL$78&lt;&gt;2)=0,2,IF((($F$78&lt;&gt;2)*$F$78+($N$78&lt;&gt;2)*$N$78+($V$78&lt;&gt;2)*$V$78+($AD$78&lt;&gt;2)*$AD$78+($AL$78&lt;&gt;2)*$AL$78)/(($F$78&lt;&gt;2)+($N$78&lt;&gt;2)+($V$78&lt;&gt;2)+($AD$78&lt;&gt;2)+($AL$78&lt;&gt;2))&gt;=0.5,1,0))</f>
        <v/>
      </c>
      <c r="AU78" s="8">
        <f>IF(($G$78&lt;&gt;2)+($O$78&lt;&gt;2)+($W$78&lt;&gt;2)+($AE$78&lt;&gt;2)+($AM$78&lt;&gt;2)=0,2,IF((($G$78&lt;&gt;2)*$G$78+($O$78&lt;&gt;2)*$O$78+($W$78&lt;&gt;2)*$W$78+($AE$78&lt;&gt;2)*$AE$78+($AM$78&lt;&gt;2)*$AM$78)/(($G$78&lt;&gt;2)+($O$78&lt;&gt;2)+($W$78&lt;&gt;2)+($AE$78&lt;&gt;2)+($AM$78&lt;&gt;2))&gt;=0.5,1,0))</f>
        <v/>
      </c>
      <c r="AV78" s="8">
        <f>IF(($H$78&lt;&gt;2)+($P$78&lt;&gt;2)+($X$78&lt;&gt;2)+($AF$78&lt;&gt;2)+($AN$78&lt;&gt;2)=0,2,IF((($H$78&lt;&gt;2)*$H$78+($P$78&lt;&gt;2)*$P$78+($X$78&lt;&gt;2)*$X$78+($AF$78&lt;&gt;2)*$AF$78+($AN$78&lt;&gt;2)*$AN$78)/(($H$78&lt;&gt;2)+($P$78&lt;&gt;2)+($X$78&lt;&gt;2)+($AF$78&lt;&gt;2)+($AN$78&lt;&gt;2))&gt;=0.5,1,0))</f>
        <v/>
      </c>
      <c r="AX78" s="16">
        <f>'Ground truth'!$B$18</f>
        <v/>
      </c>
      <c r="AY78" s="16">
        <f>'Ground truth'!$C$18</f>
        <v/>
      </c>
      <c r="AZ78" s="16">
        <f>'Ground truth'!$D$18</f>
        <v/>
      </c>
      <c r="BA78" s="16">
        <f>'Ground truth'!$E$18</f>
        <v/>
      </c>
      <c r="BB78" s="16">
        <f>'Ground truth'!$F$18</f>
        <v/>
      </c>
      <c r="BC78" s="16">
        <f>'Ground truth'!$G$18</f>
        <v/>
      </c>
      <c r="BD78" s="16">
        <f>'Ground truth'!$H$18</f>
        <v/>
      </c>
    </row>
    <row r="79">
      <c r="A79" s="3" t="inlineStr">
        <is>
          <t>Housing</t>
        </is>
      </c>
      <c r="B79" s="8" t="n">
        <v>1</v>
      </c>
      <c r="C79" s="8" t="n">
        <v>1</v>
      </c>
      <c r="D79" s="8" t="n">
        <v>1</v>
      </c>
      <c r="E79" s="8" t="n">
        <v>1</v>
      </c>
      <c r="F79" s="8" t="n">
        <v>1</v>
      </c>
      <c r="G79" s="8" t="n">
        <v>1</v>
      </c>
      <c r="H79" s="8" t="n">
        <v>1</v>
      </c>
      <c r="J79" s="8" t="n">
        <v>1</v>
      </c>
      <c r="K79" s="8" t="n">
        <v>1</v>
      </c>
      <c r="L79" s="8" t="n">
        <v>1</v>
      </c>
      <c r="M79" s="8" t="n">
        <v>1</v>
      </c>
      <c r="N79" s="8" t="n">
        <v>1</v>
      </c>
      <c r="O79" s="8" t="n">
        <v>1</v>
      </c>
      <c r="P79" s="8" t="n">
        <v>1</v>
      </c>
      <c r="R79" s="8" t="n">
        <v>1</v>
      </c>
      <c r="S79" s="8" t="n">
        <v>1</v>
      </c>
      <c r="T79" s="8" t="n">
        <v>1</v>
      </c>
      <c r="U79" s="8" t="n">
        <v>1</v>
      </c>
      <c r="V79" s="8" t="n">
        <v>1</v>
      </c>
      <c r="W79" s="8" t="n">
        <v>1</v>
      </c>
      <c r="X79" s="8" t="n">
        <v>1</v>
      </c>
      <c r="Z79" s="8" t="n">
        <v>1</v>
      </c>
      <c r="AA79" s="8" t="n">
        <v>1</v>
      </c>
      <c r="AB79" s="8" t="n">
        <v>1</v>
      </c>
      <c r="AC79" s="8" t="n">
        <v>1</v>
      </c>
      <c r="AD79" s="8" t="n">
        <v>1</v>
      </c>
      <c r="AE79" s="8" t="n">
        <v>1</v>
      </c>
      <c r="AF79" s="8" t="n">
        <v>1</v>
      </c>
      <c r="AH79" s="8" t="n">
        <v>0</v>
      </c>
      <c r="AI79" s="8" t="n">
        <v>1</v>
      </c>
      <c r="AJ79" s="8" t="n">
        <v>1</v>
      </c>
      <c r="AK79" s="8" t="n">
        <v>1</v>
      </c>
      <c r="AL79" s="8" t="n">
        <v>1</v>
      </c>
      <c r="AM79" s="8" t="n">
        <v>1</v>
      </c>
      <c r="AN79" s="8" t="n">
        <v>1</v>
      </c>
      <c r="AP79" s="8">
        <f>IF(($B$79&lt;&gt;2)+($J$79&lt;&gt;2)+($R$79&lt;&gt;2)+($Z$79&lt;&gt;2)+($AH$79&lt;&gt;2)=0,2,IF((($B$79&lt;&gt;2)*$B$79+($J$79&lt;&gt;2)*$J$79+($R$79&lt;&gt;2)*$R$79+($Z$79&lt;&gt;2)*$Z$79+($AH$79&lt;&gt;2)*$AH$79)/(($B$79&lt;&gt;2)+($J$79&lt;&gt;2)+($R$79&lt;&gt;2)+($Z$79&lt;&gt;2)+($AH$79&lt;&gt;2))&gt;=0.5,1,0))</f>
        <v/>
      </c>
      <c r="AQ79" s="8">
        <f>IF(($C$79&lt;&gt;2)+($K$79&lt;&gt;2)+($S$79&lt;&gt;2)+($AA$79&lt;&gt;2)+($AI$79&lt;&gt;2)=0,2,IF((($C$79&lt;&gt;2)*$C$79+($K$79&lt;&gt;2)*$K$79+($S$79&lt;&gt;2)*$S$79+($AA$79&lt;&gt;2)*$AA$79+($AI$79&lt;&gt;2)*$AI$79)/(($C$79&lt;&gt;2)+($K$79&lt;&gt;2)+($S$79&lt;&gt;2)+($AA$79&lt;&gt;2)+($AI$79&lt;&gt;2))&gt;=0.5,1,0))</f>
        <v/>
      </c>
      <c r="AR79" s="8">
        <f>IF(($D$79&lt;&gt;2)+($L$79&lt;&gt;2)+($T$79&lt;&gt;2)+($AB$79&lt;&gt;2)+($AJ$79&lt;&gt;2)=0,2,IF((($D$79&lt;&gt;2)*$D$79+($L$79&lt;&gt;2)*$L$79+($T$79&lt;&gt;2)*$T$79+($AB$79&lt;&gt;2)*$AB$79+($AJ$79&lt;&gt;2)*$AJ$79)/(($D$79&lt;&gt;2)+($L$79&lt;&gt;2)+($T$79&lt;&gt;2)+($AB$79&lt;&gt;2)+($AJ$79&lt;&gt;2))&gt;=0.5,1,0))</f>
        <v/>
      </c>
      <c r="AS79" s="8">
        <f>IF(($E$79&lt;&gt;2)+($M$79&lt;&gt;2)+($U$79&lt;&gt;2)+($AC$79&lt;&gt;2)+($AK$79&lt;&gt;2)=0,2,IF((($E$79&lt;&gt;2)*$E$79+($M$79&lt;&gt;2)*$M$79+($U$79&lt;&gt;2)*$U$79+($AC$79&lt;&gt;2)*$AC$79+($AK$79&lt;&gt;2)*$AK$79)/(($E$79&lt;&gt;2)+($M$79&lt;&gt;2)+($U$79&lt;&gt;2)+($AC$79&lt;&gt;2)+($AK$79&lt;&gt;2))&gt;=0.5,1,0))</f>
        <v/>
      </c>
      <c r="AT79" s="8">
        <f>IF(($F$79&lt;&gt;2)+($N$79&lt;&gt;2)+($V$79&lt;&gt;2)+($AD$79&lt;&gt;2)+($AL$79&lt;&gt;2)=0,2,IF((($F$79&lt;&gt;2)*$F$79+($N$79&lt;&gt;2)*$N$79+($V$79&lt;&gt;2)*$V$79+($AD$79&lt;&gt;2)*$AD$79+($AL$79&lt;&gt;2)*$AL$79)/(($F$79&lt;&gt;2)+($N$79&lt;&gt;2)+($V$79&lt;&gt;2)+($AD$79&lt;&gt;2)+($AL$79&lt;&gt;2))&gt;=0.5,1,0))</f>
        <v/>
      </c>
      <c r="AU79" s="8">
        <f>IF(($G$79&lt;&gt;2)+($O$79&lt;&gt;2)+($W$79&lt;&gt;2)+($AE$79&lt;&gt;2)+($AM$79&lt;&gt;2)=0,2,IF((($G$79&lt;&gt;2)*$G$79+($O$79&lt;&gt;2)*$O$79+($W$79&lt;&gt;2)*$W$79+($AE$79&lt;&gt;2)*$AE$79+($AM$79&lt;&gt;2)*$AM$79)/(($G$79&lt;&gt;2)+($O$79&lt;&gt;2)+($W$79&lt;&gt;2)+($AE$79&lt;&gt;2)+($AM$79&lt;&gt;2))&gt;=0.5,1,0))</f>
        <v/>
      </c>
      <c r="AV79" s="8">
        <f>IF(($H$79&lt;&gt;2)+($P$79&lt;&gt;2)+($X$79&lt;&gt;2)+($AF$79&lt;&gt;2)+($AN$79&lt;&gt;2)=0,2,IF((($H$79&lt;&gt;2)*$H$79+($P$79&lt;&gt;2)*$P$79+($X$79&lt;&gt;2)*$X$79+($AF$79&lt;&gt;2)*$AF$79+($AN$79&lt;&gt;2)*$AN$79)/(($H$79&lt;&gt;2)+($P$79&lt;&gt;2)+($X$79&lt;&gt;2)+($AF$79&lt;&gt;2)+($AN$79&lt;&gt;2))&gt;=0.5,1,0))</f>
        <v/>
      </c>
      <c r="AX79" s="16">
        <f>'Ground truth'!$B$19</f>
        <v/>
      </c>
      <c r="AY79" s="16">
        <f>'Ground truth'!$C$19</f>
        <v/>
      </c>
      <c r="AZ79" s="16">
        <f>'Ground truth'!$D$19</f>
        <v/>
      </c>
      <c r="BA79" s="16">
        <f>'Ground truth'!$E$19</f>
        <v/>
      </c>
      <c r="BB79" s="16">
        <f>'Ground truth'!$F$19</f>
        <v/>
      </c>
      <c r="BC79" s="16">
        <f>'Ground truth'!$G$19</f>
        <v/>
      </c>
      <c r="BD79" s="16">
        <f>'Ground truth'!$H$19</f>
        <v/>
      </c>
    </row>
    <row r="80">
      <c r="A80" s="3" t="inlineStr">
        <is>
          <t>External Environment</t>
        </is>
      </c>
      <c r="B80" s="8" t="n">
        <v>0</v>
      </c>
      <c r="C80" s="8" t="n">
        <v>0</v>
      </c>
      <c r="D80" s="8" t="n">
        <v>0</v>
      </c>
      <c r="E80" s="8" t="n">
        <v>0</v>
      </c>
      <c r="F80" s="8" t="n">
        <v>0</v>
      </c>
      <c r="G80" s="8" t="n">
        <v>1</v>
      </c>
      <c r="H80" s="8" t="n">
        <v>1</v>
      </c>
      <c r="J80" s="8" t="n">
        <v>1</v>
      </c>
      <c r="K80" s="8" t="n">
        <v>0</v>
      </c>
      <c r="L80" s="8" t="n">
        <v>0</v>
      </c>
      <c r="M80" s="8" t="n">
        <v>0</v>
      </c>
      <c r="N80" s="8" t="n">
        <v>0</v>
      </c>
      <c r="O80" s="8" t="n">
        <v>1</v>
      </c>
      <c r="P80" s="8" t="n">
        <v>1</v>
      </c>
      <c r="R80" s="8" t="n">
        <v>0</v>
      </c>
      <c r="S80" s="8" t="n">
        <v>0</v>
      </c>
      <c r="T80" s="8" t="n">
        <v>0</v>
      </c>
      <c r="U80" s="8" t="n">
        <v>0</v>
      </c>
      <c r="V80" s="8" t="n">
        <v>0</v>
      </c>
      <c r="W80" s="8" t="n">
        <v>1</v>
      </c>
      <c r="X80" s="8" t="n">
        <v>1</v>
      </c>
      <c r="Z80" s="8" t="n">
        <v>0</v>
      </c>
      <c r="AA80" s="8" t="n">
        <v>0</v>
      </c>
      <c r="AB80" s="8" t="n">
        <v>0</v>
      </c>
      <c r="AC80" s="8" t="n">
        <v>0</v>
      </c>
      <c r="AD80" s="8" t="n">
        <v>0</v>
      </c>
      <c r="AE80" s="8" t="n">
        <v>1</v>
      </c>
      <c r="AF80" s="8" t="n">
        <v>1</v>
      </c>
      <c r="AH80" s="8" t="n">
        <v>0</v>
      </c>
      <c r="AI80" s="8" t="n">
        <v>0</v>
      </c>
      <c r="AJ80" s="8" t="n">
        <v>0</v>
      </c>
      <c r="AK80" s="8" t="n">
        <v>0</v>
      </c>
      <c r="AL80" s="8" t="n">
        <v>0</v>
      </c>
      <c r="AM80" s="8" t="n">
        <v>1</v>
      </c>
      <c r="AN80" s="8" t="n">
        <v>1</v>
      </c>
      <c r="AP80" s="8">
        <f>IF(($B$80&lt;&gt;2)+($J$80&lt;&gt;2)+($R$80&lt;&gt;2)+($Z$80&lt;&gt;2)+($AH$80&lt;&gt;2)=0,2,IF((($B$80&lt;&gt;2)*$B$80+($J$80&lt;&gt;2)*$J$80+($R$80&lt;&gt;2)*$R$80+($Z$80&lt;&gt;2)*$Z$80+($AH$80&lt;&gt;2)*$AH$80)/(($B$80&lt;&gt;2)+($J$80&lt;&gt;2)+($R$80&lt;&gt;2)+($Z$80&lt;&gt;2)+($AH$80&lt;&gt;2))&gt;=0.5,1,0))</f>
        <v/>
      </c>
      <c r="AQ80" s="8">
        <f>IF(($C$80&lt;&gt;2)+($K$80&lt;&gt;2)+($S$80&lt;&gt;2)+($AA$80&lt;&gt;2)+($AI$80&lt;&gt;2)=0,2,IF((($C$80&lt;&gt;2)*$C$80+($K$80&lt;&gt;2)*$K$80+($S$80&lt;&gt;2)*$S$80+($AA$80&lt;&gt;2)*$AA$80+($AI$80&lt;&gt;2)*$AI$80)/(($C$80&lt;&gt;2)+($K$80&lt;&gt;2)+($S$80&lt;&gt;2)+($AA$80&lt;&gt;2)+($AI$80&lt;&gt;2))&gt;=0.5,1,0))</f>
        <v/>
      </c>
      <c r="AR80" s="8">
        <f>IF(($D$80&lt;&gt;2)+($L$80&lt;&gt;2)+($T$80&lt;&gt;2)+($AB$80&lt;&gt;2)+($AJ$80&lt;&gt;2)=0,2,IF((($D$80&lt;&gt;2)*$D$80+($L$80&lt;&gt;2)*$L$80+($T$80&lt;&gt;2)*$T$80+($AB$80&lt;&gt;2)*$AB$80+($AJ$80&lt;&gt;2)*$AJ$80)/(($D$80&lt;&gt;2)+($L$80&lt;&gt;2)+($T$80&lt;&gt;2)+($AB$80&lt;&gt;2)+($AJ$80&lt;&gt;2))&gt;=0.5,1,0))</f>
        <v/>
      </c>
      <c r="AS80" s="8">
        <f>IF(($E$80&lt;&gt;2)+($M$80&lt;&gt;2)+($U$80&lt;&gt;2)+($AC$80&lt;&gt;2)+($AK$80&lt;&gt;2)=0,2,IF((($E$80&lt;&gt;2)*$E$80+($M$80&lt;&gt;2)*$M$80+($U$80&lt;&gt;2)*$U$80+($AC$80&lt;&gt;2)*$AC$80+($AK$80&lt;&gt;2)*$AK$80)/(($E$80&lt;&gt;2)+($M$80&lt;&gt;2)+($U$80&lt;&gt;2)+($AC$80&lt;&gt;2)+($AK$80&lt;&gt;2))&gt;=0.5,1,0))</f>
        <v/>
      </c>
      <c r="AT80" s="8">
        <f>IF(($F$80&lt;&gt;2)+($N$80&lt;&gt;2)+($V$80&lt;&gt;2)+($AD$80&lt;&gt;2)+($AL$80&lt;&gt;2)=0,2,IF((($F$80&lt;&gt;2)*$F$80+($N$80&lt;&gt;2)*$N$80+($V$80&lt;&gt;2)*$V$80+($AD$80&lt;&gt;2)*$AD$80+($AL$80&lt;&gt;2)*$AL$80)/(($F$80&lt;&gt;2)+($N$80&lt;&gt;2)+($V$80&lt;&gt;2)+($AD$80&lt;&gt;2)+($AL$80&lt;&gt;2))&gt;=0.5,1,0))</f>
        <v/>
      </c>
      <c r="AU80" s="8">
        <f>IF(($G$80&lt;&gt;2)+($O$80&lt;&gt;2)+($W$80&lt;&gt;2)+($AE$80&lt;&gt;2)+($AM$80&lt;&gt;2)=0,2,IF((($G$80&lt;&gt;2)*$G$80+($O$80&lt;&gt;2)*$O$80+($W$80&lt;&gt;2)*$W$80+($AE$80&lt;&gt;2)*$AE$80+($AM$80&lt;&gt;2)*$AM$80)/(($G$80&lt;&gt;2)+($O$80&lt;&gt;2)+($W$80&lt;&gt;2)+($AE$80&lt;&gt;2)+($AM$80&lt;&gt;2))&gt;=0.5,1,0))</f>
        <v/>
      </c>
      <c r="AV80" s="8">
        <f>IF(($H$80&lt;&gt;2)+($P$80&lt;&gt;2)+($X$80&lt;&gt;2)+($AF$80&lt;&gt;2)+($AN$80&lt;&gt;2)=0,2,IF((($H$80&lt;&gt;2)*$H$80+($P$80&lt;&gt;2)*$P$80+($X$80&lt;&gt;2)*$X$80+($AF$80&lt;&gt;2)*$AF$80+($AN$80&lt;&gt;2)*$AN$80)/(($H$80&lt;&gt;2)+($P$80&lt;&gt;2)+($X$80&lt;&gt;2)+($AF$80&lt;&gt;2)+($AN$80&lt;&gt;2))&gt;=0.5,1,0))</f>
        <v/>
      </c>
      <c r="AX80" s="16">
        <f>'Ground truth'!$B$20</f>
        <v/>
      </c>
      <c r="AY80" s="16">
        <f>'Ground truth'!$C$20</f>
        <v/>
      </c>
      <c r="AZ80" s="16">
        <f>'Ground truth'!$D$20</f>
        <v/>
      </c>
      <c r="BA80" s="16">
        <f>'Ground truth'!$E$20</f>
        <v/>
      </c>
      <c r="BB80" s="16">
        <f>'Ground truth'!$F$20</f>
        <v/>
      </c>
      <c r="BC80" s="16">
        <f>'Ground truth'!$G$20</f>
        <v/>
      </c>
      <c r="BD80" s="16">
        <f>'Ground truth'!$H$20</f>
        <v/>
      </c>
    </row>
    <row r="82">
      <c r="A82" s="17" t="inlineStr">
        <is>
          <t>metrics — confident-only (unsure excluded from denominators)</t>
        </is>
      </c>
      <c r="B82" s="10" t="inlineStr">
        <is>
          <t>run 1</t>
        </is>
      </c>
      <c r="C82" s="10" t="inlineStr">
        <is>
          <t>run 2</t>
        </is>
      </c>
      <c r="D82" s="10" t="inlineStr">
        <is>
          <t>run 3</t>
        </is>
      </c>
      <c r="E82" s="10" t="inlineStr">
        <is>
          <t>run 4</t>
        </is>
      </c>
      <c r="F82" s="10" t="inlineStr">
        <is>
          <t>run 5</t>
        </is>
      </c>
      <c r="G82" s="10" t="inlineStr">
        <is>
          <t>avg-matrix</t>
        </is>
      </c>
      <c r="H82" s="10" t="inlineStr">
        <is>
          <t>mean</t>
        </is>
      </c>
      <c r="I82" s="10" t="inlineStr">
        <is>
          <t>std (pop.)</t>
        </is>
      </c>
      <c r="J82" s="17" t="inlineStr">
        <is>
          <t>notes</t>
        </is>
      </c>
    </row>
    <row r="83">
      <c r="A83" s="7" t="inlineStr">
        <is>
          <t>TP</t>
        </is>
      </c>
      <c r="B83" s="7">
        <f>SUMPRODUCT(($B$74:$H$80=1)*('Ground truth'!$B$14:$H$20=1))</f>
        <v/>
      </c>
      <c r="C83" s="7">
        <f>SUMPRODUCT(($J$74:$P$80=1)*('Ground truth'!$B$14:$H$20=1))</f>
        <v/>
      </c>
      <c r="D83" s="7">
        <f>SUMPRODUCT(($R$74:$X$80=1)*('Ground truth'!$B$14:$H$20=1))</f>
        <v/>
      </c>
      <c r="E83" s="7">
        <f>SUMPRODUCT(($Z$74:$AF$80=1)*('Ground truth'!$B$14:$H$20=1))</f>
        <v/>
      </c>
      <c r="F83" s="7">
        <f>SUMPRODUCT(($AH$74:$AN$80=1)*('Ground truth'!$B$14:$H$20=1))</f>
        <v/>
      </c>
      <c r="G83" s="7">
        <f>SUMPRODUCT(($AP$74:$AV$80=1)*('Ground truth'!$B$14:$H$20=1))</f>
        <v/>
      </c>
      <c r="H83" s="12">
        <f>AVERAGE($B$83:$F$83)</f>
        <v/>
      </c>
      <c r="I83" s="12">
        <f>STDEV.P($B$83:$F$83)</f>
        <v/>
      </c>
    </row>
    <row r="84">
      <c r="A84" s="7" t="inlineStr">
        <is>
          <t>TN</t>
        </is>
      </c>
      <c r="B84" s="7">
        <f>SUMPRODUCT(($B$74:$H$80=0)*('Ground truth'!$B$14:$H$20=0))</f>
        <v/>
      </c>
      <c r="C84" s="7">
        <f>SUMPRODUCT(($J$74:$P$80=0)*('Ground truth'!$B$14:$H$20=0))</f>
        <v/>
      </c>
      <c r="D84" s="7">
        <f>SUMPRODUCT(($R$74:$X$80=0)*('Ground truth'!$B$14:$H$20=0))</f>
        <v/>
      </c>
      <c r="E84" s="7">
        <f>SUMPRODUCT(($Z$74:$AF$80=0)*('Ground truth'!$B$14:$H$20=0))</f>
        <v/>
      </c>
      <c r="F84" s="7">
        <f>SUMPRODUCT(($AH$74:$AN$80=0)*('Ground truth'!$B$14:$H$20=0))</f>
        <v/>
      </c>
      <c r="G84" s="7">
        <f>SUMPRODUCT(($AP$74:$AV$80=0)*('Ground truth'!$B$14:$H$20=0))</f>
        <v/>
      </c>
      <c r="H84" s="12">
        <f>AVERAGE($B$84:$F$84)</f>
        <v/>
      </c>
      <c r="I84" s="12">
        <f>STDEV.P($B$84:$F$84)</f>
        <v/>
      </c>
    </row>
    <row r="85">
      <c r="A85" s="7" t="inlineStr">
        <is>
          <t>FP</t>
        </is>
      </c>
      <c r="B85" s="7">
        <f>SUMPRODUCT(($B$74:$H$80=1)*('Ground truth'!$B$14:$H$20=0))</f>
        <v/>
      </c>
      <c r="C85" s="7">
        <f>SUMPRODUCT(($J$74:$P$80=1)*('Ground truth'!$B$14:$H$20=0))</f>
        <v/>
      </c>
      <c r="D85" s="7">
        <f>SUMPRODUCT(($R$74:$X$80=1)*('Ground truth'!$B$14:$H$20=0))</f>
        <v/>
      </c>
      <c r="E85" s="7">
        <f>SUMPRODUCT(($Z$74:$AF$80=1)*('Ground truth'!$B$14:$H$20=0))</f>
        <v/>
      </c>
      <c r="F85" s="7">
        <f>SUMPRODUCT(($AH$74:$AN$80=1)*('Ground truth'!$B$14:$H$20=0))</f>
        <v/>
      </c>
      <c r="G85" s="7">
        <f>SUMPRODUCT(($AP$74:$AV$80=1)*('Ground truth'!$B$14:$H$20=0))</f>
        <v/>
      </c>
      <c r="H85" s="12">
        <f>AVERAGE($B$85:$F$85)</f>
        <v/>
      </c>
      <c r="I85" s="12">
        <f>STDEV.P($B$85:$F$85)</f>
        <v/>
      </c>
    </row>
    <row r="86">
      <c r="A86" s="7" t="inlineStr">
        <is>
          <t>FN</t>
        </is>
      </c>
      <c r="B86" s="7">
        <f>SUMPRODUCT(($B$74:$H$80=0)*('Ground truth'!$B$14:$H$20=1))</f>
        <v/>
      </c>
      <c r="C86" s="7">
        <f>SUMPRODUCT(($J$74:$P$80=0)*('Ground truth'!$B$14:$H$20=1))</f>
        <v/>
      </c>
      <c r="D86" s="7">
        <f>SUMPRODUCT(($R$74:$X$80=0)*('Ground truth'!$B$14:$H$20=1))</f>
        <v/>
      </c>
      <c r="E86" s="7">
        <f>SUMPRODUCT(($Z$74:$AF$80=0)*('Ground truth'!$B$14:$H$20=1))</f>
        <v/>
      </c>
      <c r="F86" s="7">
        <f>SUMPRODUCT(($AH$74:$AN$80=0)*('Ground truth'!$B$14:$H$20=1))</f>
        <v/>
      </c>
      <c r="G86" s="7">
        <f>SUMPRODUCT(($AP$74:$AV$80=0)*('Ground truth'!$B$14:$H$20=1))</f>
        <v/>
      </c>
      <c r="H86" s="12">
        <f>AVERAGE($B$86:$F$86)</f>
        <v/>
      </c>
      <c r="I86" s="12">
        <f>STDEV.P($B$86:$F$86)</f>
        <v/>
      </c>
    </row>
    <row r="87">
      <c r="A87" s="4" t="inlineStr">
        <is>
          <t>Precision</t>
        </is>
      </c>
      <c r="B87" s="12">
        <f>IFERROR($B$83/($B$83+$B$85),0)</f>
        <v/>
      </c>
      <c r="C87" s="12">
        <f>IFERROR($C$83/($C$83+$C$85),0)</f>
        <v/>
      </c>
      <c r="D87" s="12">
        <f>IFERROR($D$83/($D$83+$D$85),0)</f>
        <v/>
      </c>
      <c r="E87" s="12">
        <f>IFERROR($E$83/($E$83+$E$85),0)</f>
        <v/>
      </c>
      <c r="F87" s="12">
        <f>IFERROR($F$83/($F$83+$F$85),0)</f>
        <v/>
      </c>
      <c r="G87" s="12">
        <f>IFERROR($G$83/($G$83+$G$85),0)</f>
        <v/>
      </c>
      <c r="H87" s="18">
        <f>AVERAGE($B$87:$F$87)</f>
        <v/>
      </c>
      <c r="I87" s="18">
        <f>STDEV.P($B$87:$F$87)</f>
        <v/>
      </c>
    </row>
    <row r="88">
      <c r="A88" s="4" t="inlineStr">
        <is>
          <t>Recall</t>
        </is>
      </c>
      <c r="B88" s="12">
        <f>IFERROR($B$83/($B$83+$B$86),0)</f>
        <v/>
      </c>
      <c r="C88" s="12">
        <f>IFERROR($C$83/($C$83+$C$86),0)</f>
        <v/>
      </c>
      <c r="D88" s="12">
        <f>IFERROR($D$83/($D$83+$D$86),0)</f>
        <v/>
      </c>
      <c r="E88" s="12">
        <f>IFERROR($E$83/($E$83+$E$86),0)</f>
        <v/>
      </c>
      <c r="F88" s="12">
        <f>IFERROR($F$83/($F$83+$F$86),0)</f>
        <v/>
      </c>
      <c r="G88" s="12">
        <f>IFERROR($G$83/($G$83+$G$86),0)</f>
        <v/>
      </c>
      <c r="H88" s="18">
        <f>AVERAGE($B$88:$F$88)</f>
        <v/>
      </c>
      <c r="I88" s="18">
        <f>STDEV.P($B$88:$F$88)</f>
        <v/>
      </c>
    </row>
    <row r="89">
      <c r="A89" s="4" t="inlineStr">
        <is>
          <t>F1</t>
        </is>
      </c>
      <c r="B89" s="12">
        <f>IFERROR(2*$B$87*$B$88/($B$87+$B$88),0)</f>
        <v/>
      </c>
      <c r="C89" s="12">
        <f>IFERROR(2*$C$87*$C$88/($C$87+$C$88),0)</f>
        <v/>
      </c>
      <c r="D89" s="12">
        <f>IFERROR(2*$D$87*$D$88/($D$87+$D$88),0)</f>
        <v/>
      </c>
      <c r="E89" s="12">
        <f>IFERROR(2*$E$87*$E$88/($E$87+$E$88),0)</f>
        <v/>
      </c>
      <c r="F89" s="12">
        <f>IFERROR(2*$F$87*$F$88/($F$87+$F$88),0)</f>
        <v/>
      </c>
      <c r="G89" s="12">
        <f>IFERROR(2*$G$87*$G$88/($G$87+$G$88),0)</f>
        <v/>
      </c>
      <c r="H89" s="18">
        <f>AVERAGE($B$89:$F$89)</f>
        <v/>
      </c>
      <c r="I89" s="18">
        <f>STDEV.P($B$89:$F$89)</f>
        <v/>
      </c>
    </row>
    <row r="90">
      <c r="A90" s="4" t="inlineStr">
        <is>
          <t>Accuracy</t>
        </is>
      </c>
      <c r="B90" s="12">
        <f>IFERROR(($B$83+$B$84)/($B$83+$B$84+$B$85+$B$86),0)</f>
        <v/>
      </c>
      <c r="C90" s="12">
        <f>IFERROR(($C$83+$C$84)/($C$83+$C$84+$C$85+$C$86),0)</f>
        <v/>
      </c>
      <c r="D90" s="12">
        <f>IFERROR(($D$83+$D$84)/($D$83+$D$84+$D$85+$D$86),0)</f>
        <v/>
      </c>
      <c r="E90" s="12">
        <f>IFERROR(($E$83+$E$84)/($E$83+$E$84+$E$85+$E$86),0)</f>
        <v/>
      </c>
      <c r="F90" s="12">
        <f>IFERROR(($F$83+$F$84)/($F$83+$F$84+$F$85+$F$86),0)</f>
        <v/>
      </c>
      <c r="G90" s="12">
        <f>IFERROR(($G$83+$G$84)/($G$83+$G$84+$G$85+$G$86),0)</f>
        <v/>
      </c>
      <c r="H90" s="18">
        <f>AVERAGE($B$90:$F$90)</f>
        <v/>
      </c>
      <c r="I90" s="18">
        <f>STDEV.P($B$90:$F$90)</f>
        <v/>
      </c>
    </row>
    <row r="91">
      <c r="A91" s="4" t="inlineStr">
        <is>
          <t>Edit distance</t>
        </is>
      </c>
      <c r="B91" s="12">
        <f>SUMPRODUCT(ABS('Ground truth'!$B$14:$H$20-$B$74:$H$80))</f>
        <v/>
      </c>
      <c r="C91" s="12">
        <f>SUMPRODUCT(ABS('Ground truth'!$B$14:$H$20-$J$74:$P$80))</f>
        <v/>
      </c>
      <c r="D91" s="12">
        <f>SUMPRODUCT(ABS('Ground truth'!$B$14:$H$20-$R$74:$X$80))</f>
        <v/>
      </c>
      <c r="E91" s="12">
        <f>SUMPRODUCT(ABS('Ground truth'!$B$14:$H$20-$Z$74:$AF$80))</f>
        <v/>
      </c>
      <c r="F91" s="12">
        <f>SUMPRODUCT(ABS('Ground truth'!$B$14:$H$20-$AH$74:$AN$80))</f>
        <v/>
      </c>
      <c r="G91" s="12">
        <f>SUMPRODUCT(ABS('Ground truth'!$B$14:$H$20-$AP$74:$AV$80))</f>
        <v/>
      </c>
      <c r="H91" s="18">
        <f>AVERAGE($B$91:$F$91)</f>
        <v/>
      </c>
      <c r="I91" s="18">
        <f>STDEV.P($B$91:$F$91)</f>
        <v/>
      </c>
    </row>
    <row r="92">
      <c r="A92" s="4" t="inlineStr">
        <is>
          <t>Spectral distance</t>
        </is>
      </c>
      <c r="B92" s="12">
        <f>SQRT(SUMPRODUCT(('Ground truth'!$K$14:$K$20-$B$103:$B$109)^2))</f>
        <v/>
      </c>
      <c r="C92" s="12">
        <f>SQRT(SUMPRODUCT(('Ground truth'!$K$14:$K$20-$C$103:$C$109)^2))</f>
        <v/>
      </c>
      <c r="D92" s="12">
        <f>SQRT(SUMPRODUCT(('Ground truth'!$K$14:$K$20-$D$103:$D$109)^2))</f>
        <v/>
      </c>
      <c r="E92" s="12">
        <f>SQRT(SUMPRODUCT(('Ground truth'!$K$14:$K$20-$E$103:$E$109)^2))</f>
        <v/>
      </c>
      <c r="F92" s="12">
        <f>SQRT(SUMPRODUCT(('Ground truth'!$K$14:$K$20-$F$103:$F$109)^2))</f>
        <v/>
      </c>
      <c r="G92" s="12">
        <f>SQRT(SUMPRODUCT(('Ground truth'!$K$14:$K$20-$G$103:$G$109)^2))</f>
        <v/>
      </c>
      <c r="H92" s="18">
        <f>AVERAGE($B$92:$F$92)</f>
        <v/>
      </c>
      <c r="I92" s="18">
        <f>STDEV.P($B$92:$F$92)</f>
        <v/>
      </c>
    </row>
    <row r="93">
      <c r="A93" s="4" t="inlineStr">
        <is>
          <t>Unsure cells</t>
        </is>
      </c>
      <c r="B93" s="7">
        <f>COUNTIF($B$74:$H$80,2)</f>
        <v/>
      </c>
      <c r="C93" s="7">
        <f>COUNTIF($J$74:$P$80,2)</f>
        <v/>
      </c>
      <c r="D93" s="7">
        <f>COUNTIF($R$74:$X$80,2)</f>
        <v/>
      </c>
      <c r="E93" s="7">
        <f>COUNTIF($Z$74:$AF$80,2)</f>
        <v/>
      </c>
      <c r="F93" s="7">
        <f>COUNTIF($AH$74:$AN$80,2)</f>
        <v/>
      </c>
      <c r="G93" s="7">
        <f>COUNTIF($AP$74:$AV$80,2)</f>
        <v/>
      </c>
      <c r="H93" s="12">
        <f>AVERAGE($B$93:$F$93)</f>
        <v/>
      </c>
      <c r="I93" s="12">
        <f>STDEV.P($B$93:$F$93)</f>
        <v/>
      </c>
    </row>
    <row r="94">
      <c r="A94" s="3" t="inlineStr">
        <is>
          <t>eigenvalues (real part, numpy order; pasted)</t>
        </is>
      </c>
    </row>
    <row r="95">
      <c r="A95" s="3" t="inlineStr">
        <is>
          <t xml:space="preserve">  λ1</t>
        </is>
      </c>
      <c r="B95" s="19" t="n">
        <v>4.669079088282288</v>
      </c>
      <c r="C95" s="19" t="n">
        <v>4.775859884076755</v>
      </c>
      <c r="D95" s="19" t="n">
        <v>4.669079088282288</v>
      </c>
      <c r="E95" s="19" t="n">
        <v>4.669079088282288</v>
      </c>
      <c r="F95" s="19" t="n">
        <v>4.459246338619488</v>
      </c>
      <c r="G95" s="19" t="n">
        <v>4.669079088282288</v>
      </c>
    </row>
    <row r="96">
      <c r="A96" s="3" t="inlineStr">
        <is>
          <t xml:space="preserve">  λ2</t>
        </is>
      </c>
      <c r="B96" s="19" t="n">
        <v>-1</v>
      </c>
      <c r="C96" s="19" t="n">
        <v>2.161888237668485</v>
      </c>
      <c r="D96" s="19" t="n">
        <v>-1</v>
      </c>
      <c r="E96" s="19" t="n">
        <v>-1</v>
      </c>
      <c r="F96" s="19" t="n">
        <v>1.812940020294771</v>
      </c>
      <c r="G96" s="19" t="n">
        <v>-1</v>
      </c>
    </row>
    <row r="97">
      <c r="A97" s="3" t="inlineStr">
        <is>
          <t xml:space="preserve">  λ3</t>
        </is>
      </c>
      <c r="B97" s="19" t="n">
        <v>-0.6180339887498957</v>
      </c>
      <c r="C97" s="19" t="n">
        <v>1.42092726785219</v>
      </c>
      <c r="D97" s="19" t="n">
        <v>-0.6180339887498957</v>
      </c>
      <c r="E97" s="19" t="n">
        <v>-0.6180339887498957</v>
      </c>
      <c r="F97" s="19" t="n">
        <v>1.314684351108558</v>
      </c>
      <c r="G97" s="19" t="n">
        <v>-0.6180339887498957</v>
      </c>
    </row>
    <row r="98">
      <c r="A98" s="3" t="inlineStr">
        <is>
          <t xml:space="preserve">  λ4</t>
        </is>
      </c>
      <c r="B98" s="19" t="n">
        <v>-0.1451026912004228</v>
      </c>
      <c r="C98" s="19" t="n">
        <v>0.4522410239877695</v>
      </c>
      <c r="D98" s="19" t="n">
        <v>-0.1451026912004228</v>
      </c>
      <c r="E98" s="19" t="n">
        <v>-0.1451026912004228</v>
      </c>
      <c r="F98" s="19" t="n">
        <v>1</v>
      </c>
      <c r="G98" s="19" t="n">
        <v>-0.1451026912004228</v>
      </c>
    </row>
    <row r="99">
      <c r="A99" s="3" t="inlineStr">
        <is>
          <t xml:space="preserve">  λ5</t>
        </is>
      </c>
      <c r="B99" s="19" t="n">
        <v>1.000000000000002</v>
      </c>
      <c r="C99" s="19" t="n">
        <v>-0.2502970018004467</v>
      </c>
      <c r="D99" s="19" t="n">
        <v>1.000000000000002</v>
      </c>
      <c r="E99" s="19" t="n">
        <v>1.000000000000002</v>
      </c>
      <c r="F99" s="19" t="n">
        <v>-0.9376363989290817</v>
      </c>
      <c r="G99" s="19" t="n">
        <v>1.000000000000002</v>
      </c>
    </row>
    <row r="100">
      <c r="A100" s="3" t="inlineStr">
        <is>
          <t xml:space="preserve">  λ6</t>
        </is>
      </c>
      <c r="B100" s="19" t="n">
        <v>1.618033988749896</v>
      </c>
      <c r="C100" s="19" t="n">
        <v>-0.6983636630851081</v>
      </c>
      <c r="D100" s="19" t="n">
        <v>1.618033988749896</v>
      </c>
      <c r="E100" s="19" t="n">
        <v>1.618033988749896</v>
      </c>
      <c r="F100" s="19" t="n">
        <v>-0.3955432414575928</v>
      </c>
      <c r="G100" s="19" t="n">
        <v>1.618033988749896</v>
      </c>
    </row>
    <row r="101">
      <c r="A101" s="3" t="inlineStr">
        <is>
          <t xml:space="preserve">  λ7</t>
        </is>
      </c>
      <c r="B101" s="19" t="n">
        <v>1.476023602918134</v>
      </c>
      <c r="C101" s="19" t="n">
        <v>-0.862255748699655</v>
      </c>
      <c r="D101" s="19" t="n">
        <v>1.476023602918134</v>
      </c>
      <c r="E101" s="19" t="n">
        <v>1.476023602918134</v>
      </c>
      <c r="F101" s="19" t="n">
        <v>-0.2536910696361375</v>
      </c>
      <c r="G101" s="19" t="n">
        <v>1.476023602918134</v>
      </c>
    </row>
    <row r="102">
      <c r="A102" s="3" t="inlineStr">
        <is>
          <t>eigenvalues sorted desc (LARGE)</t>
        </is>
      </c>
    </row>
    <row r="103">
      <c r="A103" s="3" t="inlineStr">
        <is>
          <t xml:space="preserve">  λ(1)</t>
        </is>
      </c>
      <c r="B103" s="19">
        <f>LARGE($B$95:$B$101,1)</f>
        <v/>
      </c>
      <c r="C103" s="19">
        <f>LARGE($C$95:$C$101,1)</f>
        <v/>
      </c>
      <c r="D103" s="19">
        <f>LARGE($D$95:$D$101,1)</f>
        <v/>
      </c>
      <c r="E103" s="19">
        <f>LARGE($E$95:$E$101,1)</f>
        <v/>
      </c>
      <c r="F103" s="19">
        <f>LARGE($F$95:$F$101,1)</f>
        <v/>
      </c>
      <c r="G103" s="19">
        <f>LARGE($G$95:$G$101,1)</f>
        <v/>
      </c>
    </row>
    <row r="104">
      <c r="A104" s="3" t="inlineStr">
        <is>
          <t xml:space="preserve">  λ(2)</t>
        </is>
      </c>
      <c r="B104" s="19">
        <f>LARGE($B$95:$B$101,2)</f>
        <v/>
      </c>
      <c r="C104" s="19">
        <f>LARGE($C$95:$C$101,2)</f>
        <v/>
      </c>
      <c r="D104" s="19">
        <f>LARGE($D$95:$D$101,2)</f>
        <v/>
      </c>
      <c r="E104" s="19">
        <f>LARGE($E$95:$E$101,2)</f>
        <v/>
      </c>
      <c r="F104" s="19">
        <f>LARGE($F$95:$F$101,2)</f>
        <v/>
      </c>
      <c r="G104" s="19">
        <f>LARGE($G$95:$G$101,2)</f>
        <v/>
      </c>
    </row>
    <row r="105">
      <c r="A105" s="3" t="inlineStr">
        <is>
          <t xml:space="preserve">  λ(3)</t>
        </is>
      </c>
      <c r="B105" s="19">
        <f>LARGE($B$95:$B$101,3)</f>
        <v/>
      </c>
      <c r="C105" s="19">
        <f>LARGE($C$95:$C$101,3)</f>
        <v/>
      </c>
      <c r="D105" s="19">
        <f>LARGE($D$95:$D$101,3)</f>
        <v/>
      </c>
      <c r="E105" s="19">
        <f>LARGE($E$95:$E$101,3)</f>
        <v/>
      </c>
      <c r="F105" s="19">
        <f>LARGE($F$95:$F$101,3)</f>
        <v/>
      </c>
      <c r="G105" s="19">
        <f>LARGE($G$95:$G$101,3)</f>
        <v/>
      </c>
    </row>
    <row r="106">
      <c r="A106" s="3" t="inlineStr">
        <is>
          <t xml:space="preserve">  λ(4)</t>
        </is>
      </c>
      <c r="B106" s="19">
        <f>LARGE($B$95:$B$101,4)</f>
        <v/>
      </c>
      <c r="C106" s="19">
        <f>LARGE($C$95:$C$101,4)</f>
        <v/>
      </c>
      <c r="D106" s="19">
        <f>LARGE($D$95:$D$101,4)</f>
        <v/>
      </c>
      <c r="E106" s="19">
        <f>LARGE($E$95:$E$101,4)</f>
        <v/>
      </c>
      <c r="F106" s="19">
        <f>LARGE($F$95:$F$101,4)</f>
        <v/>
      </c>
      <c r="G106" s="19">
        <f>LARGE($G$95:$G$101,4)</f>
        <v/>
      </c>
    </row>
    <row r="107">
      <c r="A107" s="3" t="inlineStr">
        <is>
          <t xml:space="preserve">  λ(5)</t>
        </is>
      </c>
      <c r="B107" s="19">
        <f>LARGE($B$95:$B$101,5)</f>
        <v/>
      </c>
      <c r="C107" s="19">
        <f>LARGE($C$95:$C$101,5)</f>
        <v/>
      </c>
      <c r="D107" s="19">
        <f>LARGE($D$95:$D$101,5)</f>
        <v/>
      </c>
      <c r="E107" s="19">
        <f>LARGE($E$95:$E$101,5)</f>
        <v/>
      </c>
      <c r="F107" s="19">
        <f>LARGE($F$95:$F$101,5)</f>
        <v/>
      </c>
      <c r="G107" s="19">
        <f>LARGE($G$95:$G$101,5)</f>
        <v/>
      </c>
    </row>
    <row r="108">
      <c r="A108" s="3" t="inlineStr">
        <is>
          <t xml:space="preserve">  λ(6)</t>
        </is>
      </c>
      <c r="B108" s="19">
        <f>LARGE($B$95:$B$101,6)</f>
        <v/>
      </c>
      <c r="C108" s="19">
        <f>LARGE($C$95:$C$101,6)</f>
        <v/>
      </c>
      <c r="D108" s="19">
        <f>LARGE($D$95:$D$101,6)</f>
        <v/>
      </c>
      <c r="E108" s="19">
        <f>LARGE($E$95:$E$101,6)</f>
        <v/>
      </c>
      <c r="F108" s="19">
        <f>LARGE($F$95:$F$101,6)</f>
        <v/>
      </c>
      <c r="G108" s="19">
        <f>LARGE($G$95:$G$101,6)</f>
        <v/>
      </c>
    </row>
    <row r="109">
      <c r="A109" s="3" t="inlineStr">
        <is>
          <t xml:space="preserve">  λ(7)</t>
        </is>
      </c>
      <c r="B109" s="19">
        <f>LARGE($B$95:$B$101,7)</f>
        <v/>
      </c>
      <c r="C109" s="19">
        <f>LARGE($C$95:$C$101,7)</f>
        <v/>
      </c>
      <c r="D109" s="19">
        <f>LARGE($D$95:$D$101,7)</f>
        <v/>
      </c>
      <c r="E109" s="19">
        <f>LARGE($E$95:$E$101,7)</f>
        <v/>
      </c>
      <c r="F109" s="19">
        <f>LARGE($F$95:$F$101,7)</f>
        <v/>
      </c>
      <c r="G109" s="19">
        <f>LARGE($G$95:$G$101,7)</f>
        <v/>
      </c>
    </row>
    <row r="110">
      <c r="A110" s="3" t="inlineStr">
        <is>
          <t>check: Σeig − trace (→0)</t>
        </is>
      </c>
      <c r="B110" s="3">
        <f>ROUND(SUM($B$95:$B$101)-($B$74+$C$75+$D$76+$E$77+$F$78+$G$79+$H$80),6)</f>
        <v/>
      </c>
      <c r="C110" s="3">
        <f>ROUND(SUM($C$95:$C$101)-($J$74+$K$75+$L$76+$M$77+$N$78+$O$79+$P$80),6)</f>
        <v/>
      </c>
      <c r="D110" s="3">
        <f>ROUND(SUM($D$95:$D$101)-($R$74+$S$75+$T$76+$U$77+$V$78+$W$79+$X$80),6)</f>
        <v/>
      </c>
      <c r="E110" s="3">
        <f>ROUND(SUM($E$95:$E$101)-($Z$74+$AA$75+$AB$76+$AC$77+$AD$78+$AE$79+$AF$80),6)</f>
        <v/>
      </c>
      <c r="F110" s="3">
        <f>ROUND(SUM($F$95:$F$101)-($AH$74+$AI$75+$AJ$76+$AK$77+$AL$78+$AM$79+$AN$80),6)</f>
        <v/>
      </c>
      <c r="G110" s="3">
        <f>ROUND(SUM($G$95:$G$101)-($AP$74+$AQ$75+$AR$76+$AS$77+$AT$78+$AU$79+$AV$80),6)</f>
        <v/>
      </c>
    </row>
    <row r="111">
      <c r="A111" s="3" t="inlineStr">
        <is>
          <t>check: Πeig − det (→0)</t>
        </is>
      </c>
      <c r="B111" s="3">
        <f>ROUND(MDETERM($B$74:$H$80)-PRODUCT($B$95:$B$101),6)</f>
        <v/>
      </c>
      <c r="C111" s="3">
        <f>ROUND(MDETERM($J$74:$P$80)-PRODUCT($C$95:$C$101),6)</f>
        <v/>
      </c>
      <c r="D111" s="3">
        <f>ROUND(MDETERM($R$74:$X$80)-PRODUCT($D$95:$D$101),6)</f>
        <v/>
      </c>
      <c r="E111" s="3">
        <f>ROUND(MDETERM($Z$74:$AF$80)-PRODUCT($E$95:$E$101),6)</f>
        <v/>
      </c>
      <c r="F111" s="3">
        <f>ROUND(MDETERM($AH$74:$AN$80)-PRODUCT($F$95:$F$101),6)</f>
        <v/>
      </c>
      <c r="G111" s="3">
        <f>ROUND(MDETERM($AP$74:$AV$80)-PRODUCT($G$95:$G$101),6)</f>
        <v/>
      </c>
    </row>
    <row r="112">
      <c r="A112" s="3" t="inlineStr">
        <is>
          <t>complex eigenvalues?</t>
        </is>
      </c>
      <c r="B112" s="3" t="inlineStr"/>
      <c r="C112" s="3" t="inlineStr"/>
      <c r="D112" s="3" t="inlineStr"/>
      <c r="E112" s="3" t="inlineStr"/>
      <c r="F112" s="3" t="inlineStr"/>
      <c r="G112" s="3" t="inlineStr"/>
    </row>
    <row r="113">
      <c r="A113" s="3" t="inlineStr">
        <is>
          <t>check: det(M − λᵢI) per sorted λ (→0)</t>
        </is>
      </c>
    </row>
    <row r="114">
      <c r="A114" s="3" t="inlineStr">
        <is>
          <t xml:space="preserve">  det(M − λ(1)I)</t>
        </is>
      </c>
      <c r="B114" s="3">
        <f t="array" ref="B114">ROUND(MDETERM($B$74:$H$80-$B$103*MUNIT(7)),6)</f>
        <v/>
      </c>
      <c r="C114" s="3">
        <f t="array" ref="C114">ROUND(MDETERM($J$74:$P$80-$C$103*MUNIT(7)),6)</f>
        <v/>
      </c>
      <c r="D114" s="3">
        <f t="array" ref="D114">ROUND(MDETERM($R$74:$X$80-$D$103*MUNIT(7)),6)</f>
        <v/>
      </c>
      <c r="E114" s="3">
        <f t="array" ref="E114">ROUND(MDETERM($Z$74:$AF$80-$E$103*MUNIT(7)),6)</f>
        <v/>
      </c>
      <c r="F114" s="3">
        <f t="array" ref="F114">ROUND(MDETERM($AH$74:$AN$80-$F$103*MUNIT(7)),6)</f>
        <v/>
      </c>
      <c r="G114" s="3">
        <f t="array" ref="G114">ROUND(MDETERM($AP$74:$AV$80-$G$103*MUNIT(7)),6)</f>
        <v/>
      </c>
    </row>
    <row r="115">
      <c r="A115" s="3" t="inlineStr">
        <is>
          <t xml:space="preserve">  det(M − λ(2)I)</t>
        </is>
      </c>
      <c r="B115" s="3">
        <f t="array" ref="B115">ROUND(MDETERM($B$74:$H$80-$B$104*MUNIT(7)),6)</f>
        <v/>
      </c>
      <c r="C115" s="3">
        <f t="array" ref="C115">ROUND(MDETERM($J$74:$P$80-$C$104*MUNIT(7)),6)</f>
        <v/>
      </c>
      <c r="D115" s="3">
        <f t="array" ref="D115">ROUND(MDETERM($R$74:$X$80-$D$104*MUNIT(7)),6)</f>
        <v/>
      </c>
      <c r="E115" s="3">
        <f t="array" ref="E115">ROUND(MDETERM($Z$74:$AF$80-$E$104*MUNIT(7)),6)</f>
        <v/>
      </c>
      <c r="F115" s="3">
        <f t="array" ref="F115">ROUND(MDETERM($AH$74:$AN$80-$F$104*MUNIT(7)),6)</f>
        <v/>
      </c>
      <c r="G115" s="3">
        <f t="array" ref="G115">ROUND(MDETERM($AP$74:$AV$80-$G$104*MUNIT(7)),6)</f>
        <v/>
      </c>
    </row>
    <row r="116">
      <c r="A116" s="3" t="inlineStr">
        <is>
          <t xml:space="preserve">  det(M − λ(3)I)</t>
        </is>
      </c>
      <c r="B116" s="3">
        <f t="array" ref="B116">ROUND(MDETERM($B$74:$H$80-$B$105*MUNIT(7)),6)</f>
        <v/>
      </c>
      <c r="C116" s="3">
        <f t="array" ref="C116">ROUND(MDETERM($J$74:$P$80-$C$105*MUNIT(7)),6)</f>
        <v/>
      </c>
      <c r="D116" s="3">
        <f t="array" ref="D116">ROUND(MDETERM($R$74:$X$80-$D$105*MUNIT(7)),6)</f>
        <v/>
      </c>
      <c r="E116" s="3">
        <f t="array" ref="E116">ROUND(MDETERM($Z$74:$AF$80-$E$105*MUNIT(7)),6)</f>
        <v/>
      </c>
      <c r="F116" s="3">
        <f t="array" ref="F116">ROUND(MDETERM($AH$74:$AN$80-$F$105*MUNIT(7)),6)</f>
        <v/>
      </c>
      <c r="G116" s="3">
        <f t="array" ref="G116">ROUND(MDETERM($AP$74:$AV$80-$G$105*MUNIT(7)),6)</f>
        <v/>
      </c>
    </row>
    <row r="117">
      <c r="A117" s="3" t="inlineStr">
        <is>
          <t xml:space="preserve">  det(M − λ(4)I)</t>
        </is>
      </c>
      <c r="B117" s="3">
        <f t="array" ref="B117">ROUND(MDETERM($B$74:$H$80-$B$106*MUNIT(7)),6)</f>
        <v/>
      </c>
      <c r="C117" s="3">
        <f t="array" ref="C117">ROUND(MDETERM($J$74:$P$80-$C$106*MUNIT(7)),6)</f>
        <v/>
      </c>
      <c r="D117" s="3">
        <f t="array" ref="D117">ROUND(MDETERM($R$74:$X$80-$D$106*MUNIT(7)),6)</f>
        <v/>
      </c>
      <c r="E117" s="3">
        <f t="array" ref="E117">ROUND(MDETERM($Z$74:$AF$80-$E$106*MUNIT(7)),6)</f>
        <v/>
      </c>
      <c r="F117" s="3">
        <f t="array" ref="F117">ROUND(MDETERM($AH$74:$AN$80-$F$106*MUNIT(7)),6)</f>
        <v/>
      </c>
      <c r="G117" s="3">
        <f t="array" ref="G117">ROUND(MDETERM($AP$74:$AV$80-$G$106*MUNIT(7)),6)</f>
        <v/>
      </c>
    </row>
    <row r="118">
      <c r="A118" s="3" t="inlineStr">
        <is>
          <t xml:space="preserve">  det(M − λ(5)I)</t>
        </is>
      </c>
      <c r="B118" s="3">
        <f t="array" ref="B118">ROUND(MDETERM($B$74:$H$80-$B$107*MUNIT(7)),6)</f>
        <v/>
      </c>
      <c r="C118" s="3">
        <f t="array" ref="C118">ROUND(MDETERM($J$74:$P$80-$C$107*MUNIT(7)),6)</f>
        <v/>
      </c>
      <c r="D118" s="3">
        <f t="array" ref="D118">ROUND(MDETERM($R$74:$X$80-$D$107*MUNIT(7)),6)</f>
        <v/>
      </c>
      <c r="E118" s="3">
        <f t="array" ref="E118">ROUND(MDETERM($Z$74:$AF$80-$E$107*MUNIT(7)),6)</f>
        <v/>
      </c>
      <c r="F118" s="3">
        <f t="array" ref="F118">ROUND(MDETERM($AH$74:$AN$80-$F$107*MUNIT(7)),6)</f>
        <v/>
      </c>
      <c r="G118" s="3">
        <f t="array" ref="G118">ROUND(MDETERM($AP$74:$AV$80-$G$107*MUNIT(7)),6)</f>
        <v/>
      </c>
    </row>
    <row r="119">
      <c r="A119" s="3" t="inlineStr">
        <is>
          <t xml:space="preserve">  det(M − λ(6)I)</t>
        </is>
      </c>
      <c r="B119" s="3">
        <f t="array" ref="B119">ROUND(MDETERM($B$74:$H$80-$B$108*MUNIT(7)),6)</f>
        <v/>
      </c>
      <c r="C119" s="3">
        <f t="array" ref="C119">ROUND(MDETERM($J$74:$P$80-$C$108*MUNIT(7)),6)</f>
        <v/>
      </c>
      <c r="D119" s="3">
        <f t="array" ref="D119">ROUND(MDETERM($R$74:$X$80-$D$108*MUNIT(7)),6)</f>
        <v/>
      </c>
      <c r="E119" s="3">
        <f t="array" ref="E119">ROUND(MDETERM($Z$74:$AF$80-$E$108*MUNIT(7)),6)</f>
        <v/>
      </c>
      <c r="F119" s="3">
        <f t="array" ref="F119">ROUND(MDETERM($AH$74:$AN$80-$F$108*MUNIT(7)),6)</f>
        <v/>
      </c>
      <c r="G119" s="3">
        <f t="array" ref="G119">ROUND(MDETERM($AP$74:$AV$80-$G$108*MUNIT(7)),6)</f>
        <v/>
      </c>
    </row>
    <row r="120">
      <c r="A120" s="3" t="inlineStr">
        <is>
          <t xml:space="preserve">  det(M − λ(7)I)</t>
        </is>
      </c>
      <c r="B120" s="3">
        <f t="array" ref="B120">ROUND(MDETERM($B$74:$H$80-$B$109*MUNIT(7)),6)</f>
        <v/>
      </c>
      <c r="C120" s="3">
        <f t="array" ref="C120">ROUND(MDETERM($J$74:$P$80-$C$109*MUNIT(7)),6)</f>
        <v/>
      </c>
      <c r="D120" s="3">
        <f t="array" ref="D120">ROUND(MDETERM($R$74:$X$80-$D$109*MUNIT(7)),6)</f>
        <v/>
      </c>
      <c r="E120" s="3">
        <f t="array" ref="E120">ROUND(MDETERM($Z$74:$AF$80-$E$109*MUNIT(7)),6)</f>
        <v/>
      </c>
      <c r="F120" s="3">
        <f t="array" ref="F120">ROUND(MDETERM($AH$74:$AN$80-$F$109*MUNIT(7)),6)</f>
        <v/>
      </c>
      <c r="G120" s="3">
        <f t="array" ref="G120">ROUND(MDETERM($AP$74:$AV$80-$G$109*MUNIT(7)),6)</f>
        <v/>
      </c>
    </row>
    <row r="124" ht="16" customHeight="1">
      <c r="A124" s="14" t="inlineStr">
        <is>
          <t>LLM | gpt4o</t>
        </is>
      </c>
      <c r="B124" s="9" t="inlineStr">
        <is>
          <t>run 1 (raw, pasted)</t>
        </is>
      </c>
      <c r="J124" s="9" t="inlineStr">
        <is>
          <t>run 2 (raw, pasted)</t>
        </is>
      </c>
      <c r="R124" s="9" t="inlineStr">
        <is>
          <t>run 3 (raw, pasted)</t>
        </is>
      </c>
      <c r="Z124" s="9" t="inlineStr">
        <is>
          <t>run 4 (raw, pasted)</t>
        </is>
      </c>
      <c r="AH124" s="9" t="inlineStr">
        <is>
          <t>run 5 (raw, pasted)</t>
        </is>
      </c>
      <c r="AP124" s="9" t="inlineStr">
        <is>
          <t>Step2 average matrix (formula)</t>
        </is>
      </c>
      <c r="AX124" s="9" t="inlineStr">
        <is>
          <t>ground truth (reference)</t>
        </is>
      </c>
    </row>
    <row r="125" ht="60" customHeight="1">
      <c r="B125" s="15" t="inlineStr">
        <is>
          <t>Bit</t>
        </is>
      </c>
      <c r="C125" s="15" t="inlineStr">
        <is>
          <t>Transmission</t>
        </is>
      </c>
      <c r="D125" s="15" t="inlineStr">
        <is>
          <t>Motor</t>
        </is>
      </c>
      <c r="E125" s="15" t="inlineStr">
        <is>
          <t>Electrical System</t>
        </is>
      </c>
      <c r="F125" s="15" t="inlineStr">
        <is>
          <t>Battery Holder</t>
        </is>
      </c>
      <c r="G125" s="15" t="inlineStr">
        <is>
          <t>Housing</t>
        </is>
      </c>
      <c r="H125" s="15" t="inlineStr">
        <is>
          <t>External Environment</t>
        </is>
      </c>
      <c r="J125" s="15" t="inlineStr">
        <is>
          <t>Bit</t>
        </is>
      </c>
      <c r="K125" s="15" t="inlineStr">
        <is>
          <t>Transmission</t>
        </is>
      </c>
      <c r="L125" s="15" t="inlineStr">
        <is>
          <t>Motor</t>
        </is>
      </c>
      <c r="M125" s="15" t="inlineStr">
        <is>
          <t>Electrical System</t>
        </is>
      </c>
      <c r="N125" s="15" t="inlineStr">
        <is>
          <t>Battery Holder</t>
        </is>
      </c>
      <c r="O125" s="15" t="inlineStr">
        <is>
          <t>Housing</t>
        </is>
      </c>
      <c r="P125" s="15" t="inlineStr">
        <is>
          <t>External Environment</t>
        </is>
      </c>
      <c r="R125" s="15" t="inlineStr">
        <is>
          <t>Bit</t>
        </is>
      </c>
      <c r="S125" s="15" t="inlineStr">
        <is>
          <t>Transmission</t>
        </is>
      </c>
      <c r="T125" s="15" t="inlineStr">
        <is>
          <t>Motor</t>
        </is>
      </c>
      <c r="U125" s="15" t="inlineStr">
        <is>
          <t>Electrical System</t>
        </is>
      </c>
      <c r="V125" s="15" t="inlineStr">
        <is>
          <t>Battery Holder</t>
        </is>
      </c>
      <c r="W125" s="15" t="inlineStr">
        <is>
          <t>Housing</t>
        </is>
      </c>
      <c r="X125" s="15" t="inlineStr">
        <is>
          <t>External Environment</t>
        </is>
      </c>
      <c r="Z125" s="15" t="inlineStr">
        <is>
          <t>Bit</t>
        </is>
      </c>
      <c r="AA125" s="15" t="inlineStr">
        <is>
          <t>Transmission</t>
        </is>
      </c>
      <c r="AB125" s="15" t="inlineStr">
        <is>
          <t>Motor</t>
        </is>
      </c>
      <c r="AC125" s="15" t="inlineStr">
        <is>
          <t>Electrical System</t>
        </is>
      </c>
      <c r="AD125" s="15" t="inlineStr">
        <is>
          <t>Battery Holder</t>
        </is>
      </c>
      <c r="AE125" s="15" t="inlineStr">
        <is>
          <t>Housing</t>
        </is>
      </c>
      <c r="AF125" s="15" t="inlineStr">
        <is>
          <t>External Environment</t>
        </is>
      </c>
      <c r="AH125" s="15" t="inlineStr">
        <is>
          <t>Bit</t>
        </is>
      </c>
      <c r="AI125" s="15" t="inlineStr">
        <is>
          <t>Transmission</t>
        </is>
      </c>
      <c r="AJ125" s="15" t="inlineStr">
        <is>
          <t>Motor</t>
        </is>
      </c>
      <c r="AK125" s="15" t="inlineStr">
        <is>
          <t>Electrical System</t>
        </is>
      </c>
      <c r="AL125" s="15" t="inlineStr">
        <is>
          <t>Battery Holder</t>
        </is>
      </c>
      <c r="AM125" s="15" t="inlineStr">
        <is>
          <t>Housing</t>
        </is>
      </c>
      <c r="AN125" s="15" t="inlineStr">
        <is>
          <t>External Environment</t>
        </is>
      </c>
      <c r="AP125" s="15" t="inlineStr">
        <is>
          <t>Bit</t>
        </is>
      </c>
      <c r="AQ125" s="15" t="inlineStr">
        <is>
          <t>Transmission</t>
        </is>
      </c>
      <c r="AR125" s="15" t="inlineStr">
        <is>
          <t>Motor</t>
        </is>
      </c>
      <c r="AS125" s="15" t="inlineStr">
        <is>
          <t>Electrical System</t>
        </is>
      </c>
      <c r="AT125" s="15" t="inlineStr">
        <is>
          <t>Battery Holder</t>
        </is>
      </c>
      <c r="AU125" s="15" t="inlineStr">
        <is>
          <t>Housing</t>
        </is>
      </c>
      <c r="AV125" s="15" t="inlineStr">
        <is>
          <t>External Environment</t>
        </is>
      </c>
    </row>
    <row r="126">
      <c r="A126" s="3" t="inlineStr">
        <is>
          <t>Bit</t>
        </is>
      </c>
      <c r="B126" s="8" t="n">
        <v>1</v>
      </c>
      <c r="C126" s="8" t="n">
        <v>1</v>
      </c>
      <c r="D126" s="8" t="n">
        <v>0</v>
      </c>
      <c r="E126" s="8" t="n">
        <v>0</v>
      </c>
      <c r="F126" s="8" t="n">
        <v>0</v>
      </c>
      <c r="G126" s="8" t="n">
        <v>1</v>
      </c>
      <c r="H126" s="8" t="n">
        <v>0</v>
      </c>
      <c r="J126" s="8" t="n">
        <v>1</v>
      </c>
      <c r="K126" s="8" t="n">
        <v>1</v>
      </c>
      <c r="L126" s="8" t="n">
        <v>0</v>
      </c>
      <c r="M126" s="8" t="n">
        <v>0</v>
      </c>
      <c r="N126" s="8" t="n">
        <v>0</v>
      </c>
      <c r="O126" s="8" t="n">
        <v>1</v>
      </c>
      <c r="P126" s="8" t="n">
        <v>0</v>
      </c>
      <c r="R126" s="8" t="n">
        <v>1</v>
      </c>
      <c r="S126" s="8" t="n">
        <v>1</v>
      </c>
      <c r="T126" s="8" t="n">
        <v>0</v>
      </c>
      <c r="U126" s="8" t="n">
        <v>0</v>
      </c>
      <c r="V126" s="8" t="n">
        <v>0</v>
      </c>
      <c r="W126" s="8" t="n">
        <v>1</v>
      </c>
      <c r="X126" s="8" t="n">
        <v>0</v>
      </c>
      <c r="Z126" s="8" t="n">
        <v>1</v>
      </c>
      <c r="AA126" s="8" t="n">
        <v>1</v>
      </c>
      <c r="AB126" s="8" t="n">
        <v>0</v>
      </c>
      <c r="AC126" s="8" t="n">
        <v>0</v>
      </c>
      <c r="AD126" s="8" t="n">
        <v>0</v>
      </c>
      <c r="AE126" s="8" t="n">
        <v>1</v>
      </c>
      <c r="AF126" s="8" t="n">
        <v>0</v>
      </c>
      <c r="AH126" s="8" t="n">
        <v>1</v>
      </c>
      <c r="AI126" s="8" t="n">
        <v>1</v>
      </c>
      <c r="AJ126" s="8" t="n">
        <v>0</v>
      </c>
      <c r="AK126" s="8" t="n">
        <v>0</v>
      </c>
      <c r="AL126" s="8" t="n">
        <v>0</v>
      </c>
      <c r="AM126" s="8" t="n">
        <v>1</v>
      </c>
      <c r="AN126" s="8" t="n">
        <v>0</v>
      </c>
      <c r="AP126" s="8">
        <f>IF(($B$126&lt;&gt;2)+($J$126&lt;&gt;2)+($R$126&lt;&gt;2)+($Z$126&lt;&gt;2)+($AH$126&lt;&gt;2)=0,2,IF((($B$126&lt;&gt;2)*$B$126+($J$126&lt;&gt;2)*$J$126+($R$126&lt;&gt;2)*$R$126+($Z$126&lt;&gt;2)*$Z$126+($AH$126&lt;&gt;2)*$AH$126)/(($B$126&lt;&gt;2)+($J$126&lt;&gt;2)+($R$126&lt;&gt;2)+($Z$126&lt;&gt;2)+($AH$126&lt;&gt;2))&gt;=0.5,1,0))</f>
        <v/>
      </c>
      <c r="AQ126" s="8">
        <f>IF(($C$126&lt;&gt;2)+($K$126&lt;&gt;2)+($S$126&lt;&gt;2)+($AA$126&lt;&gt;2)+($AI$126&lt;&gt;2)=0,2,IF((($C$126&lt;&gt;2)*$C$126+($K$126&lt;&gt;2)*$K$126+($S$126&lt;&gt;2)*$S$126+($AA$126&lt;&gt;2)*$AA$126+($AI$126&lt;&gt;2)*$AI$126)/(($C$126&lt;&gt;2)+($K$126&lt;&gt;2)+($S$126&lt;&gt;2)+($AA$126&lt;&gt;2)+($AI$126&lt;&gt;2))&gt;=0.5,1,0))</f>
        <v/>
      </c>
      <c r="AR126" s="8">
        <f>IF(($D$126&lt;&gt;2)+($L$126&lt;&gt;2)+($T$126&lt;&gt;2)+($AB$126&lt;&gt;2)+($AJ$126&lt;&gt;2)=0,2,IF((($D$126&lt;&gt;2)*$D$126+($L$126&lt;&gt;2)*$L$126+($T$126&lt;&gt;2)*$T$126+($AB$126&lt;&gt;2)*$AB$126+($AJ$126&lt;&gt;2)*$AJ$126)/(($D$126&lt;&gt;2)+($L$126&lt;&gt;2)+($T$126&lt;&gt;2)+($AB$126&lt;&gt;2)+($AJ$126&lt;&gt;2))&gt;=0.5,1,0))</f>
        <v/>
      </c>
      <c r="AS126" s="8">
        <f>IF(($E$126&lt;&gt;2)+($M$126&lt;&gt;2)+($U$126&lt;&gt;2)+($AC$126&lt;&gt;2)+($AK$126&lt;&gt;2)=0,2,IF((($E$126&lt;&gt;2)*$E$126+($M$126&lt;&gt;2)*$M$126+($U$126&lt;&gt;2)*$U$126+($AC$126&lt;&gt;2)*$AC$126+($AK$126&lt;&gt;2)*$AK$126)/(($E$126&lt;&gt;2)+($M$126&lt;&gt;2)+($U$126&lt;&gt;2)+($AC$126&lt;&gt;2)+($AK$126&lt;&gt;2))&gt;=0.5,1,0))</f>
        <v/>
      </c>
      <c r="AT126" s="8">
        <f>IF(($F$126&lt;&gt;2)+($N$126&lt;&gt;2)+($V$126&lt;&gt;2)+($AD$126&lt;&gt;2)+($AL$126&lt;&gt;2)=0,2,IF((($F$126&lt;&gt;2)*$F$126+($N$126&lt;&gt;2)*$N$126+($V$126&lt;&gt;2)*$V$126+($AD$126&lt;&gt;2)*$AD$126+($AL$126&lt;&gt;2)*$AL$126)/(($F$126&lt;&gt;2)+($N$126&lt;&gt;2)+($V$126&lt;&gt;2)+($AD$126&lt;&gt;2)+($AL$126&lt;&gt;2))&gt;=0.5,1,0))</f>
        <v/>
      </c>
      <c r="AU126" s="8">
        <f>IF(($G$126&lt;&gt;2)+($O$126&lt;&gt;2)+($W$126&lt;&gt;2)+($AE$126&lt;&gt;2)+($AM$126&lt;&gt;2)=0,2,IF((($G$126&lt;&gt;2)*$G$126+($O$126&lt;&gt;2)*$O$126+($W$126&lt;&gt;2)*$W$126+($AE$126&lt;&gt;2)*$AE$126+($AM$126&lt;&gt;2)*$AM$126)/(($G$126&lt;&gt;2)+($O$126&lt;&gt;2)+($W$126&lt;&gt;2)+($AE$126&lt;&gt;2)+($AM$126&lt;&gt;2))&gt;=0.5,1,0))</f>
        <v/>
      </c>
      <c r="AV126" s="8">
        <f>IF(($H$126&lt;&gt;2)+($P$126&lt;&gt;2)+($X$126&lt;&gt;2)+($AF$126&lt;&gt;2)+($AN$126&lt;&gt;2)=0,2,IF((($H$126&lt;&gt;2)*$H$126+($P$126&lt;&gt;2)*$P$126+($X$126&lt;&gt;2)*$X$126+($AF$126&lt;&gt;2)*$AF$126+($AN$126&lt;&gt;2)*$AN$126)/(($H$126&lt;&gt;2)+($P$126&lt;&gt;2)+($X$126&lt;&gt;2)+($AF$126&lt;&gt;2)+($AN$126&lt;&gt;2))&gt;=0.5,1,0))</f>
        <v/>
      </c>
      <c r="AX126" s="16">
        <f>'Ground truth'!$B$14</f>
        <v/>
      </c>
      <c r="AY126" s="16">
        <f>'Ground truth'!$C$14</f>
        <v/>
      </c>
      <c r="AZ126" s="16">
        <f>'Ground truth'!$D$14</f>
        <v/>
      </c>
      <c r="BA126" s="16">
        <f>'Ground truth'!$E$14</f>
        <v/>
      </c>
      <c r="BB126" s="16">
        <f>'Ground truth'!$F$14</f>
        <v/>
      </c>
      <c r="BC126" s="16">
        <f>'Ground truth'!$G$14</f>
        <v/>
      </c>
      <c r="BD126" s="16">
        <f>'Ground truth'!$H$14</f>
        <v/>
      </c>
    </row>
    <row r="127">
      <c r="A127" s="3" t="inlineStr">
        <is>
          <t>Transmission</t>
        </is>
      </c>
      <c r="B127" s="8" t="n">
        <v>1</v>
      </c>
      <c r="C127" s="8" t="n">
        <v>1</v>
      </c>
      <c r="D127" s="8" t="n">
        <v>1</v>
      </c>
      <c r="E127" s="8" t="n">
        <v>1</v>
      </c>
      <c r="F127" s="8" t="n">
        <v>0</v>
      </c>
      <c r="G127" s="8" t="n">
        <v>1</v>
      </c>
      <c r="H127" s="8" t="n">
        <v>0</v>
      </c>
      <c r="J127" s="8" t="n">
        <v>1</v>
      </c>
      <c r="K127" s="8" t="n">
        <v>1</v>
      </c>
      <c r="L127" s="8" t="n">
        <v>1</v>
      </c>
      <c r="M127" s="8" t="n">
        <v>0</v>
      </c>
      <c r="N127" s="8" t="n">
        <v>0</v>
      </c>
      <c r="O127" s="8" t="n">
        <v>1</v>
      </c>
      <c r="P127" s="8" t="n">
        <v>0</v>
      </c>
      <c r="R127" s="8" t="n">
        <v>1</v>
      </c>
      <c r="S127" s="8" t="n">
        <v>1</v>
      </c>
      <c r="T127" s="8" t="n">
        <v>1</v>
      </c>
      <c r="U127" s="8" t="n">
        <v>0</v>
      </c>
      <c r="V127" s="8" t="n">
        <v>0</v>
      </c>
      <c r="W127" s="8" t="n">
        <v>1</v>
      </c>
      <c r="X127" s="8" t="n">
        <v>0</v>
      </c>
      <c r="Z127" s="8" t="n">
        <v>1</v>
      </c>
      <c r="AA127" s="8" t="n">
        <v>1</v>
      </c>
      <c r="AB127" s="8" t="n">
        <v>1</v>
      </c>
      <c r="AC127" s="8" t="n">
        <v>0</v>
      </c>
      <c r="AD127" s="8" t="n">
        <v>0</v>
      </c>
      <c r="AE127" s="8" t="n">
        <v>1</v>
      </c>
      <c r="AF127" s="8" t="n">
        <v>0</v>
      </c>
      <c r="AH127" s="8" t="n">
        <v>1</v>
      </c>
      <c r="AI127" s="8" t="n">
        <v>1</v>
      </c>
      <c r="AJ127" s="8" t="n">
        <v>1</v>
      </c>
      <c r="AK127" s="8" t="n">
        <v>1</v>
      </c>
      <c r="AL127" s="8" t="n">
        <v>0</v>
      </c>
      <c r="AM127" s="8" t="n">
        <v>1</v>
      </c>
      <c r="AN127" s="8" t="n">
        <v>0</v>
      </c>
      <c r="AP127" s="8">
        <f>IF(($B$127&lt;&gt;2)+($J$127&lt;&gt;2)+($R$127&lt;&gt;2)+($Z$127&lt;&gt;2)+($AH$127&lt;&gt;2)=0,2,IF((($B$127&lt;&gt;2)*$B$127+($J$127&lt;&gt;2)*$J$127+($R$127&lt;&gt;2)*$R$127+($Z$127&lt;&gt;2)*$Z$127+($AH$127&lt;&gt;2)*$AH$127)/(($B$127&lt;&gt;2)+($J$127&lt;&gt;2)+($R$127&lt;&gt;2)+($Z$127&lt;&gt;2)+($AH$127&lt;&gt;2))&gt;=0.5,1,0))</f>
        <v/>
      </c>
      <c r="AQ127" s="8">
        <f>IF(($C$127&lt;&gt;2)+($K$127&lt;&gt;2)+($S$127&lt;&gt;2)+($AA$127&lt;&gt;2)+($AI$127&lt;&gt;2)=0,2,IF((($C$127&lt;&gt;2)*$C$127+($K$127&lt;&gt;2)*$K$127+($S$127&lt;&gt;2)*$S$127+($AA$127&lt;&gt;2)*$AA$127+($AI$127&lt;&gt;2)*$AI$127)/(($C$127&lt;&gt;2)+($K$127&lt;&gt;2)+($S$127&lt;&gt;2)+($AA$127&lt;&gt;2)+($AI$127&lt;&gt;2))&gt;=0.5,1,0))</f>
        <v/>
      </c>
      <c r="AR127" s="8">
        <f>IF(($D$127&lt;&gt;2)+($L$127&lt;&gt;2)+($T$127&lt;&gt;2)+($AB$127&lt;&gt;2)+($AJ$127&lt;&gt;2)=0,2,IF((($D$127&lt;&gt;2)*$D$127+($L$127&lt;&gt;2)*$L$127+($T$127&lt;&gt;2)*$T$127+($AB$127&lt;&gt;2)*$AB$127+($AJ$127&lt;&gt;2)*$AJ$127)/(($D$127&lt;&gt;2)+($L$127&lt;&gt;2)+($T$127&lt;&gt;2)+($AB$127&lt;&gt;2)+($AJ$127&lt;&gt;2))&gt;=0.5,1,0))</f>
        <v/>
      </c>
      <c r="AS127" s="8">
        <f>IF(($E$127&lt;&gt;2)+($M$127&lt;&gt;2)+($U$127&lt;&gt;2)+($AC$127&lt;&gt;2)+($AK$127&lt;&gt;2)=0,2,IF((($E$127&lt;&gt;2)*$E$127+($M$127&lt;&gt;2)*$M$127+($U$127&lt;&gt;2)*$U$127+($AC$127&lt;&gt;2)*$AC$127+($AK$127&lt;&gt;2)*$AK$127)/(($E$127&lt;&gt;2)+($M$127&lt;&gt;2)+($U$127&lt;&gt;2)+($AC$127&lt;&gt;2)+($AK$127&lt;&gt;2))&gt;=0.5,1,0))</f>
        <v/>
      </c>
      <c r="AT127" s="8">
        <f>IF(($F$127&lt;&gt;2)+($N$127&lt;&gt;2)+($V$127&lt;&gt;2)+($AD$127&lt;&gt;2)+($AL$127&lt;&gt;2)=0,2,IF((($F$127&lt;&gt;2)*$F$127+($N$127&lt;&gt;2)*$N$127+($V$127&lt;&gt;2)*$V$127+($AD$127&lt;&gt;2)*$AD$127+($AL$127&lt;&gt;2)*$AL$127)/(($F$127&lt;&gt;2)+($N$127&lt;&gt;2)+($V$127&lt;&gt;2)+($AD$127&lt;&gt;2)+($AL$127&lt;&gt;2))&gt;=0.5,1,0))</f>
        <v/>
      </c>
      <c r="AU127" s="8">
        <f>IF(($G$127&lt;&gt;2)+($O$127&lt;&gt;2)+($W$127&lt;&gt;2)+($AE$127&lt;&gt;2)+($AM$127&lt;&gt;2)=0,2,IF((($G$127&lt;&gt;2)*$G$127+($O$127&lt;&gt;2)*$O$127+($W$127&lt;&gt;2)*$W$127+($AE$127&lt;&gt;2)*$AE$127+($AM$127&lt;&gt;2)*$AM$127)/(($G$127&lt;&gt;2)+($O$127&lt;&gt;2)+($W$127&lt;&gt;2)+($AE$127&lt;&gt;2)+($AM$127&lt;&gt;2))&gt;=0.5,1,0))</f>
        <v/>
      </c>
      <c r="AV127" s="8">
        <f>IF(($H$127&lt;&gt;2)+($P$127&lt;&gt;2)+($X$127&lt;&gt;2)+($AF$127&lt;&gt;2)+($AN$127&lt;&gt;2)=0,2,IF((($H$127&lt;&gt;2)*$H$127+($P$127&lt;&gt;2)*$P$127+($X$127&lt;&gt;2)*$X$127+($AF$127&lt;&gt;2)*$AF$127+($AN$127&lt;&gt;2)*$AN$127)/(($H$127&lt;&gt;2)+($P$127&lt;&gt;2)+($X$127&lt;&gt;2)+($AF$127&lt;&gt;2)+($AN$127&lt;&gt;2))&gt;=0.5,1,0))</f>
        <v/>
      </c>
      <c r="AX127" s="16">
        <f>'Ground truth'!$B$15</f>
        <v/>
      </c>
      <c r="AY127" s="16">
        <f>'Ground truth'!$C$15</f>
        <v/>
      </c>
      <c r="AZ127" s="16">
        <f>'Ground truth'!$D$15</f>
        <v/>
      </c>
      <c r="BA127" s="16">
        <f>'Ground truth'!$E$15</f>
        <v/>
      </c>
      <c r="BB127" s="16">
        <f>'Ground truth'!$F$15</f>
        <v/>
      </c>
      <c r="BC127" s="16">
        <f>'Ground truth'!$G$15</f>
        <v/>
      </c>
      <c r="BD127" s="16">
        <f>'Ground truth'!$H$15</f>
        <v/>
      </c>
    </row>
    <row r="128">
      <c r="A128" s="3" t="inlineStr">
        <is>
          <t>Motor</t>
        </is>
      </c>
      <c r="B128" s="8" t="n">
        <v>0</v>
      </c>
      <c r="C128" s="8" t="n">
        <v>1</v>
      </c>
      <c r="D128" s="8" t="n">
        <v>1</v>
      </c>
      <c r="E128" s="8" t="n">
        <v>1</v>
      </c>
      <c r="F128" s="8" t="n">
        <v>0</v>
      </c>
      <c r="G128" s="8" t="n">
        <v>1</v>
      </c>
      <c r="H128" s="8" t="n">
        <v>0</v>
      </c>
      <c r="J128" s="8" t="n">
        <v>0</v>
      </c>
      <c r="K128" s="8" t="n">
        <v>1</v>
      </c>
      <c r="L128" s="8" t="n">
        <v>1</v>
      </c>
      <c r="M128" s="8" t="n">
        <v>1</v>
      </c>
      <c r="N128" s="8" t="n">
        <v>0</v>
      </c>
      <c r="O128" s="8" t="n">
        <v>1</v>
      </c>
      <c r="P128" s="8" t="n">
        <v>0</v>
      </c>
      <c r="R128" s="8" t="n">
        <v>0</v>
      </c>
      <c r="S128" s="8" t="n">
        <v>1</v>
      </c>
      <c r="T128" s="8" t="n">
        <v>1</v>
      </c>
      <c r="U128" s="8" t="n">
        <v>1</v>
      </c>
      <c r="V128" s="8" t="n">
        <v>0</v>
      </c>
      <c r="W128" s="8" t="n">
        <v>1</v>
      </c>
      <c r="X128" s="8" t="n">
        <v>0</v>
      </c>
      <c r="Z128" s="8" t="n">
        <v>0</v>
      </c>
      <c r="AA128" s="8" t="n">
        <v>1</v>
      </c>
      <c r="AB128" s="8" t="n">
        <v>1</v>
      </c>
      <c r="AC128" s="8" t="n">
        <v>1</v>
      </c>
      <c r="AD128" s="8" t="n">
        <v>0</v>
      </c>
      <c r="AE128" s="8" t="n">
        <v>0</v>
      </c>
      <c r="AF128" s="8" t="n">
        <v>0</v>
      </c>
      <c r="AH128" s="8" t="n">
        <v>0</v>
      </c>
      <c r="AI128" s="8" t="n">
        <v>1</v>
      </c>
      <c r="AJ128" s="8" t="n">
        <v>1</v>
      </c>
      <c r="AK128" s="8" t="n">
        <v>1</v>
      </c>
      <c r="AL128" s="8" t="n">
        <v>0</v>
      </c>
      <c r="AM128" s="8" t="n">
        <v>1</v>
      </c>
      <c r="AN128" s="8" t="n">
        <v>0</v>
      </c>
      <c r="AP128" s="8">
        <f>IF(($B$128&lt;&gt;2)+($J$128&lt;&gt;2)+($R$128&lt;&gt;2)+($Z$128&lt;&gt;2)+($AH$128&lt;&gt;2)=0,2,IF((($B$128&lt;&gt;2)*$B$128+($J$128&lt;&gt;2)*$J$128+($R$128&lt;&gt;2)*$R$128+($Z$128&lt;&gt;2)*$Z$128+($AH$128&lt;&gt;2)*$AH$128)/(($B$128&lt;&gt;2)+($J$128&lt;&gt;2)+($R$128&lt;&gt;2)+($Z$128&lt;&gt;2)+($AH$128&lt;&gt;2))&gt;=0.5,1,0))</f>
        <v/>
      </c>
      <c r="AQ128" s="8">
        <f>IF(($C$128&lt;&gt;2)+($K$128&lt;&gt;2)+($S$128&lt;&gt;2)+($AA$128&lt;&gt;2)+($AI$128&lt;&gt;2)=0,2,IF((($C$128&lt;&gt;2)*$C$128+($K$128&lt;&gt;2)*$K$128+($S$128&lt;&gt;2)*$S$128+($AA$128&lt;&gt;2)*$AA$128+($AI$128&lt;&gt;2)*$AI$128)/(($C$128&lt;&gt;2)+($K$128&lt;&gt;2)+($S$128&lt;&gt;2)+($AA$128&lt;&gt;2)+($AI$128&lt;&gt;2))&gt;=0.5,1,0))</f>
        <v/>
      </c>
      <c r="AR128" s="8">
        <f>IF(($D$128&lt;&gt;2)+($L$128&lt;&gt;2)+($T$128&lt;&gt;2)+($AB$128&lt;&gt;2)+($AJ$128&lt;&gt;2)=0,2,IF((($D$128&lt;&gt;2)*$D$128+($L$128&lt;&gt;2)*$L$128+($T$128&lt;&gt;2)*$T$128+($AB$128&lt;&gt;2)*$AB$128+($AJ$128&lt;&gt;2)*$AJ$128)/(($D$128&lt;&gt;2)+($L$128&lt;&gt;2)+($T$128&lt;&gt;2)+($AB$128&lt;&gt;2)+($AJ$128&lt;&gt;2))&gt;=0.5,1,0))</f>
        <v/>
      </c>
      <c r="AS128" s="8">
        <f>IF(($E$128&lt;&gt;2)+($M$128&lt;&gt;2)+($U$128&lt;&gt;2)+($AC$128&lt;&gt;2)+($AK$128&lt;&gt;2)=0,2,IF((($E$128&lt;&gt;2)*$E$128+($M$128&lt;&gt;2)*$M$128+($U$128&lt;&gt;2)*$U$128+($AC$128&lt;&gt;2)*$AC$128+($AK$128&lt;&gt;2)*$AK$128)/(($E$128&lt;&gt;2)+($M$128&lt;&gt;2)+($U$128&lt;&gt;2)+($AC$128&lt;&gt;2)+($AK$128&lt;&gt;2))&gt;=0.5,1,0))</f>
        <v/>
      </c>
      <c r="AT128" s="8">
        <f>IF(($F$128&lt;&gt;2)+($N$128&lt;&gt;2)+($V$128&lt;&gt;2)+($AD$128&lt;&gt;2)+($AL$128&lt;&gt;2)=0,2,IF((($F$128&lt;&gt;2)*$F$128+($N$128&lt;&gt;2)*$N$128+($V$128&lt;&gt;2)*$V$128+($AD$128&lt;&gt;2)*$AD$128+($AL$128&lt;&gt;2)*$AL$128)/(($F$128&lt;&gt;2)+($N$128&lt;&gt;2)+($V$128&lt;&gt;2)+($AD$128&lt;&gt;2)+($AL$128&lt;&gt;2))&gt;=0.5,1,0))</f>
        <v/>
      </c>
      <c r="AU128" s="8">
        <f>IF(($G$128&lt;&gt;2)+($O$128&lt;&gt;2)+($W$128&lt;&gt;2)+($AE$128&lt;&gt;2)+($AM$128&lt;&gt;2)=0,2,IF((($G$128&lt;&gt;2)*$G$128+($O$128&lt;&gt;2)*$O$128+($W$128&lt;&gt;2)*$W$128+($AE$128&lt;&gt;2)*$AE$128+($AM$128&lt;&gt;2)*$AM$128)/(($G$128&lt;&gt;2)+($O$128&lt;&gt;2)+($W$128&lt;&gt;2)+($AE$128&lt;&gt;2)+($AM$128&lt;&gt;2))&gt;=0.5,1,0))</f>
        <v/>
      </c>
      <c r="AV128" s="8">
        <f>IF(($H$128&lt;&gt;2)+($P$128&lt;&gt;2)+($X$128&lt;&gt;2)+($AF$128&lt;&gt;2)+($AN$128&lt;&gt;2)=0,2,IF((($H$128&lt;&gt;2)*$H$128+($P$128&lt;&gt;2)*$P$128+($X$128&lt;&gt;2)*$X$128+($AF$128&lt;&gt;2)*$AF$128+($AN$128&lt;&gt;2)*$AN$128)/(($H$128&lt;&gt;2)+($P$128&lt;&gt;2)+($X$128&lt;&gt;2)+($AF$128&lt;&gt;2)+($AN$128&lt;&gt;2))&gt;=0.5,1,0))</f>
        <v/>
      </c>
      <c r="AX128" s="16">
        <f>'Ground truth'!$B$16</f>
        <v/>
      </c>
      <c r="AY128" s="16">
        <f>'Ground truth'!$C$16</f>
        <v/>
      </c>
      <c r="AZ128" s="16">
        <f>'Ground truth'!$D$16</f>
        <v/>
      </c>
      <c r="BA128" s="16">
        <f>'Ground truth'!$E$16</f>
        <v/>
      </c>
      <c r="BB128" s="16">
        <f>'Ground truth'!$F$16</f>
        <v/>
      </c>
      <c r="BC128" s="16">
        <f>'Ground truth'!$G$16</f>
        <v/>
      </c>
      <c r="BD128" s="16">
        <f>'Ground truth'!$H$16</f>
        <v/>
      </c>
    </row>
    <row r="129">
      <c r="A129" s="3" t="inlineStr">
        <is>
          <t>Electrical System</t>
        </is>
      </c>
      <c r="B129" s="8" t="n">
        <v>0</v>
      </c>
      <c r="C129" s="8" t="n">
        <v>1</v>
      </c>
      <c r="D129" s="8" t="n">
        <v>1</v>
      </c>
      <c r="E129" s="8" t="n">
        <v>1</v>
      </c>
      <c r="F129" s="8" t="n">
        <v>1</v>
      </c>
      <c r="G129" s="8" t="n">
        <v>1</v>
      </c>
      <c r="H129" s="8" t="n">
        <v>0</v>
      </c>
      <c r="J129" s="8" t="n">
        <v>0</v>
      </c>
      <c r="K129" s="8" t="n">
        <v>0</v>
      </c>
      <c r="L129" s="8" t="n">
        <v>1</v>
      </c>
      <c r="M129" s="8" t="n">
        <v>1</v>
      </c>
      <c r="N129" s="8" t="n">
        <v>1</v>
      </c>
      <c r="O129" s="8" t="n">
        <v>0</v>
      </c>
      <c r="P129" s="8" t="n">
        <v>0</v>
      </c>
      <c r="R129" s="8" t="n">
        <v>0</v>
      </c>
      <c r="S129" s="8" t="n">
        <v>0</v>
      </c>
      <c r="T129" s="8" t="n">
        <v>1</v>
      </c>
      <c r="U129" s="8" t="n">
        <v>1</v>
      </c>
      <c r="V129" s="8" t="n">
        <v>1</v>
      </c>
      <c r="W129" s="8" t="n">
        <v>1</v>
      </c>
      <c r="X129" s="8" t="n">
        <v>0</v>
      </c>
      <c r="Z129" s="8" t="n">
        <v>0</v>
      </c>
      <c r="AA129" s="8" t="n">
        <v>0</v>
      </c>
      <c r="AB129" s="8" t="n">
        <v>1</v>
      </c>
      <c r="AC129" s="8" t="n">
        <v>1</v>
      </c>
      <c r="AD129" s="8" t="n">
        <v>1</v>
      </c>
      <c r="AE129" s="8" t="n">
        <v>0</v>
      </c>
      <c r="AF129" s="8" t="n">
        <v>0</v>
      </c>
      <c r="AH129" s="8" t="n">
        <v>0</v>
      </c>
      <c r="AI129" s="8" t="n">
        <v>1</v>
      </c>
      <c r="AJ129" s="8" t="n">
        <v>1</v>
      </c>
      <c r="AK129" s="8" t="n">
        <v>1</v>
      </c>
      <c r="AL129" s="8" t="n">
        <v>1</v>
      </c>
      <c r="AM129" s="8" t="n">
        <v>1</v>
      </c>
      <c r="AN129" s="8" t="n">
        <v>0</v>
      </c>
      <c r="AP129" s="8">
        <f>IF(($B$129&lt;&gt;2)+($J$129&lt;&gt;2)+($R$129&lt;&gt;2)+($Z$129&lt;&gt;2)+($AH$129&lt;&gt;2)=0,2,IF((($B$129&lt;&gt;2)*$B$129+($J$129&lt;&gt;2)*$J$129+($R$129&lt;&gt;2)*$R$129+($Z$129&lt;&gt;2)*$Z$129+($AH$129&lt;&gt;2)*$AH$129)/(($B$129&lt;&gt;2)+($J$129&lt;&gt;2)+($R$129&lt;&gt;2)+($Z$129&lt;&gt;2)+($AH$129&lt;&gt;2))&gt;=0.5,1,0))</f>
        <v/>
      </c>
      <c r="AQ129" s="8">
        <f>IF(($C$129&lt;&gt;2)+($K$129&lt;&gt;2)+($S$129&lt;&gt;2)+($AA$129&lt;&gt;2)+($AI$129&lt;&gt;2)=0,2,IF((($C$129&lt;&gt;2)*$C$129+($K$129&lt;&gt;2)*$K$129+($S$129&lt;&gt;2)*$S$129+($AA$129&lt;&gt;2)*$AA$129+($AI$129&lt;&gt;2)*$AI$129)/(($C$129&lt;&gt;2)+($K$129&lt;&gt;2)+($S$129&lt;&gt;2)+($AA$129&lt;&gt;2)+($AI$129&lt;&gt;2))&gt;=0.5,1,0))</f>
        <v/>
      </c>
      <c r="AR129" s="8">
        <f>IF(($D$129&lt;&gt;2)+($L$129&lt;&gt;2)+($T$129&lt;&gt;2)+($AB$129&lt;&gt;2)+($AJ$129&lt;&gt;2)=0,2,IF((($D$129&lt;&gt;2)*$D$129+($L$129&lt;&gt;2)*$L$129+($T$129&lt;&gt;2)*$T$129+($AB$129&lt;&gt;2)*$AB$129+($AJ$129&lt;&gt;2)*$AJ$129)/(($D$129&lt;&gt;2)+($L$129&lt;&gt;2)+($T$129&lt;&gt;2)+($AB$129&lt;&gt;2)+($AJ$129&lt;&gt;2))&gt;=0.5,1,0))</f>
        <v/>
      </c>
      <c r="AS129" s="8">
        <f>IF(($E$129&lt;&gt;2)+($M$129&lt;&gt;2)+($U$129&lt;&gt;2)+($AC$129&lt;&gt;2)+($AK$129&lt;&gt;2)=0,2,IF((($E$129&lt;&gt;2)*$E$129+($M$129&lt;&gt;2)*$M$129+($U$129&lt;&gt;2)*$U$129+($AC$129&lt;&gt;2)*$AC$129+($AK$129&lt;&gt;2)*$AK$129)/(($E$129&lt;&gt;2)+($M$129&lt;&gt;2)+($U$129&lt;&gt;2)+($AC$129&lt;&gt;2)+($AK$129&lt;&gt;2))&gt;=0.5,1,0))</f>
        <v/>
      </c>
      <c r="AT129" s="8">
        <f>IF(($F$129&lt;&gt;2)+($N$129&lt;&gt;2)+($V$129&lt;&gt;2)+($AD$129&lt;&gt;2)+($AL$129&lt;&gt;2)=0,2,IF((($F$129&lt;&gt;2)*$F$129+($N$129&lt;&gt;2)*$N$129+($V$129&lt;&gt;2)*$V$129+($AD$129&lt;&gt;2)*$AD$129+($AL$129&lt;&gt;2)*$AL$129)/(($F$129&lt;&gt;2)+($N$129&lt;&gt;2)+($V$129&lt;&gt;2)+($AD$129&lt;&gt;2)+($AL$129&lt;&gt;2))&gt;=0.5,1,0))</f>
        <v/>
      </c>
      <c r="AU129" s="8">
        <f>IF(($G$129&lt;&gt;2)+($O$129&lt;&gt;2)+($W$129&lt;&gt;2)+($AE$129&lt;&gt;2)+($AM$129&lt;&gt;2)=0,2,IF((($G$129&lt;&gt;2)*$G$129+($O$129&lt;&gt;2)*$O$129+($W$129&lt;&gt;2)*$W$129+($AE$129&lt;&gt;2)*$AE$129+($AM$129&lt;&gt;2)*$AM$129)/(($G$129&lt;&gt;2)+($O$129&lt;&gt;2)+($W$129&lt;&gt;2)+($AE$129&lt;&gt;2)+($AM$129&lt;&gt;2))&gt;=0.5,1,0))</f>
        <v/>
      </c>
      <c r="AV129" s="8">
        <f>IF(($H$129&lt;&gt;2)+($P$129&lt;&gt;2)+($X$129&lt;&gt;2)+($AF$129&lt;&gt;2)+($AN$129&lt;&gt;2)=0,2,IF((($H$129&lt;&gt;2)*$H$129+($P$129&lt;&gt;2)*$P$129+($X$129&lt;&gt;2)*$X$129+($AF$129&lt;&gt;2)*$AF$129+($AN$129&lt;&gt;2)*$AN$129)/(($H$129&lt;&gt;2)+($P$129&lt;&gt;2)+($X$129&lt;&gt;2)+($AF$129&lt;&gt;2)+($AN$129&lt;&gt;2))&gt;=0.5,1,0))</f>
        <v/>
      </c>
      <c r="AX129" s="16">
        <f>'Ground truth'!$B$17</f>
        <v/>
      </c>
      <c r="AY129" s="16">
        <f>'Ground truth'!$C$17</f>
        <v/>
      </c>
      <c r="AZ129" s="16">
        <f>'Ground truth'!$D$17</f>
        <v/>
      </c>
      <c r="BA129" s="16">
        <f>'Ground truth'!$E$17</f>
        <v/>
      </c>
      <c r="BB129" s="16">
        <f>'Ground truth'!$F$17</f>
        <v/>
      </c>
      <c r="BC129" s="16">
        <f>'Ground truth'!$G$17</f>
        <v/>
      </c>
      <c r="BD129" s="16">
        <f>'Ground truth'!$H$17</f>
        <v/>
      </c>
    </row>
    <row r="130">
      <c r="A130" s="3" t="inlineStr">
        <is>
          <t>Battery Holder</t>
        </is>
      </c>
      <c r="B130" s="8" t="n">
        <v>0</v>
      </c>
      <c r="C130" s="8" t="n">
        <v>0</v>
      </c>
      <c r="D130" s="8" t="n">
        <v>0</v>
      </c>
      <c r="E130" s="8" t="n">
        <v>1</v>
      </c>
      <c r="F130" s="8" t="n">
        <v>1</v>
      </c>
      <c r="G130" s="8" t="n">
        <v>1</v>
      </c>
      <c r="H130" s="8" t="n">
        <v>0</v>
      </c>
      <c r="J130" s="8" t="n">
        <v>0</v>
      </c>
      <c r="K130" s="8" t="n">
        <v>0</v>
      </c>
      <c r="L130" s="8" t="n">
        <v>0</v>
      </c>
      <c r="M130" s="8" t="n">
        <v>1</v>
      </c>
      <c r="N130" s="8" t="n">
        <v>1</v>
      </c>
      <c r="O130" s="8" t="n">
        <v>1</v>
      </c>
      <c r="P130" s="8" t="n">
        <v>0</v>
      </c>
      <c r="R130" s="8" t="n">
        <v>0</v>
      </c>
      <c r="S130" s="8" t="n">
        <v>0</v>
      </c>
      <c r="T130" s="8" t="n">
        <v>0</v>
      </c>
      <c r="U130" s="8" t="n">
        <v>1</v>
      </c>
      <c r="V130" s="8" t="n">
        <v>1</v>
      </c>
      <c r="W130" s="8" t="n">
        <v>1</v>
      </c>
      <c r="X130" s="8" t="n">
        <v>0</v>
      </c>
      <c r="Z130" s="8" t="n">
        <v>0</v>
      </c>
      <c r="AA130" s="8" t="n">
        <v>0</v>
      </c>
      <c r="AB130" s="8" t="n">
        <v>0</v>
      </c>
      <c r="AC130" s="8" t="n">
        <v>1</v>
      </c>
      <c r="AD130" s="8" t="n">
        <v>1</v>
      </c>
      <c r="AE130" s="8" t="n">
        <v>0</v>
      </c>
      <c r="AF130" s="8" t="n">
        <v>0</v>
      </c>
      <c r="AH130" s="8" t="n">
        <v>0</v>
      </c>
      <c r="AI130" s="8" t="n">
        <v>0</v>
      </c>
      <c r="AJ130" s="8" t="n">
        <v>0</v>
      </c>
      <c r="AK130" s="8" t="n">
        <v>1</v>
      </c>
      <c r="AL130" s="8" t="n">
        <v>1</v>
      </c>
      <c r="AM130" s="8" t="n">
        <v>1</v>
      </c>
      <c r="AN130" s="8" t="n">
        <v>0</v>
      </c>
      <c r="AP130" s="8">
        <f>IF(($B$130&lt;&gt;2)+($J$130&lt;&gt;2)+($R$130&lt;&gt;2)+($Z$130&lt;&gt;2)+($AH$130&lt;&gt;2)=0,2,IF((($B$130&lt;&gt;2)*$B$130+($J$130&lt;&gt;2)*$J$130+($R$130&lt;&gt;2)*$R$130+($Z$130&lt;&gt;2)*$Z$130+($AH$130&lt;&gt;2)*$AH$130)/(($B$130&lt;&gt;2)+($J$130&lt;&gt;2)+($R$130&lt;&gt;2)+($Z$130&lt;&gt;2)+($AH$130&lt;&gt;2))&gt;=0.5,1,0))</f>
        <v/>
      </c>
      <c r="AQ130" s="8">
        <f>IF(($C$130&lt;&gt;2)+($K$130&lt;&gt;2)+($S$130&lt;&gt;2)+($AA$130&lt;&gt;2)+($AI$130&lt;&gt;2)=0,2,IF((($C$130&lt;&gt;2)*$C$130+($K$130&lt;&gt;2)*$K$130+($S$130&lt;&gt;2)*$S$130+($AA$130&lt;&gt;2)*$AA$130+($AI$130&lt;&gt;2)*$AI$130)/(($C$130&lt;&gt;2)+($K$130&lt;&gt;2)+($S$130&lt;&gt;2)+($AA$130&lt;&gt;2)+($AI$130&lt;&gt;2))&gt;=0.5,1,0))</f>
        <v/>
      </c>
      <c r="AR130" s="8">
        <f>IF(($D$130&lt;&gt;2)+($L$130&lt;&gt;2)+($T$130&lt;&gt;2)+($AB$130&lt;&gt;2)+($AJ$130&lt;&gt;2)=0,2,IF((($D$130&lt;&gt;2)*$D$130+($L$130&lt;&gt;2)*$L$130+($T$130&lt;&gt;2)*$T$130+($AB$130&lt;&gt;2)*$AB$130+($AJ$130&lt;&gt;2)*$AJ$130)/(($D$130&lt;&gt;2)+($L$130&lt;&gt;2)+($T$130&lt;&gt;2)+($AB$130&lt;&gt;2)+($AJ$130&lt;&gt;2))&gt;=0.5,1,0))</f>
        <v/>
      </c>
      <c r="AS130" s="8">
        <f>IF(($E$130&lt;&gt;2)+($M$130&lt;&gt;2)+($U$130&lt;&gt;2)+($AC$130&lt;&gt;2)+($AK$130&lt;&gt;2)=0,2,IF((($E$130&lt;&gt;2)*$E$130+($M$130&lt;&gt;2)*$M$130+($U$130&lt;&gt;2)*$U$130+($AC$130&lt;&gt;2)*$AC$130+($AK$130&lt;&gt;2)*$AK$130)/(($E$130&lt;&gt;2)+($M$130&lt;&gt;2)+($U$130&lt;&gt;2)+($AC$130&lt;&gt;2)+($AK$130&lt;&gt;2))&gt;=0.5,1,0))</f>
        <v/>
      </c>
      <c r="AT130" s="8">
        <f>IF(($F$130&lt;&gt;2)+($N$130&lt;&gt;2)+($V$130&lt;&gt;2)+($AD$130&lt;&gt;2)+($AL$130&lt;&gt;2)=0,2,IF((($F$130&lt;&gt;2)*$F$130+($N$130&lt;&gt;2)*$N$130+($V$130&lt;&gt;2)*$V$130+($AD$130&lt;&gt;2)*$AD$130+($AL$130&lt;&gt;2)*$AL$130)/(($F$130&lt;&gt;2)+($N$130&lt;&gt;2)+($V$130&lt;&gt;2)+($AD$130&lt;&gt;2)+($AL$130&lt;&gt;2))&gt;=0.5,1,0))</f>
        <v/>
      </c>
      <c r="AU130" s="8">
        <f>IF(($G$130&lt;&gt;2)+($O$130&lt;&gt;2)+($W$130&lt;&gt;2)+($AE$130&lt;&gt;2)+($AM$130&lt;&gt;2)=0,2,IF((($G$130&lt;&gt;2)*$G$130+($O$130&lt;&gt;2)*$O$130+($W$130&lt;&gt;2)*$W$130+($AE$130&lt;&gt;2)*$AE$130+($AM$130&lt;&gt;2)*$AM$130)/(($G$130&lt;&gt;2)+($O$130&lt;&gt;2)+($W$130&lt;&gt;2)+($AE$130&lt;&gt;2)+($AM$130&lt;&gt;2))&gt;=0.5,1,0))</f>
        <v/>
      </c>
      <c r="AV130" s="8">
        <f>IF(($H$130&lt;&gt;2)+($P$130&lt;&gt;2)+($X$130&lt;&gt;2)+($AF$130&lt;&gt;2)+($AN$130&lt;&gt;2)=0,2,IF((($H$130&lt;&gt;2)*$H$130+($P$130&lt;&gt;2)*$P$130+($X$130&lt;&gt;2)*$X$130+($AF$130&lt;&gt;2)*$AF$130+($AN$130&lt;&gt;2)*$AN$130)/(($H$130&lt;&gt;2)+($P$130&lt;&gt;2)+($X$130&lt;&gt;2)+($AF$130&lt;&gt;2)+($AN$130&lt;&gt;2))&gt;=0.5,1,0))</f>
        <v/>
      </c>
      <c r="AX130" s="16">
        <f>'Ground truth'!$B$18</f>
        <v/>
      </c>
      <c r="AY130" s="16">
        <f>'Ground truth'!$C$18</f>
        <v/>
      </c>
      <c r="AZ130" s="16">
        <f>'Ground truth'!$D$18</f>
        <v/>
      </c>
      <c r="BA130" s="16">
        <f>'Ground truth'!$E$18</f>
        <v/>
      </c>
      <c r="BB130" s="16">
        <f>'Ground truth'!$F$18</f>
        <v/>
      </c>
      <c r="BC130" s="16">
        <f>'Ground truth'!$G$18</f>
        <v/>
      </c>
      <c r="BD130" s="16">
        <f>'Ground truth'!$H$18</f>
        <v/>
      </c>
    </row>
    <row r="131">
      <c r="A131" s="3" t="inlineStr">
        <is>
          <t>Housing</t>
        </is>
      </c>
      <c r="B131" s="8" t="n">
        <v>1</v>
      </c>
      <c r="C131" s="8" t="n">
        <v>1</v>
      </c>
      <c r="D131" s="8" t="n">
        <v>1</v>
      </c>
      <c r="E131" s="8" t="n">
        <v>1</v>
      </c>
      <c r="F131" s="8" t="n">
        <v>1</v>
      </c>
      <c r="G131" s="8" t="n">
        <v>1</v>
      </c>
      <c r="H131" s="8" t="n">
        <v>1</v>
      </c>
      <c r="J131" s="8" t="n">
        <v>1</v>
      </c>
      <c r="K131" s="8" t="n">
        <v>1</v>
      </c>
      <c r="L131" s="8" t="n">
        <v>1</v>
      </c>
      <c r="M131" s="8" t="n">
        <v>0</v>
      </c>
      <c r="N131" s="8" t="n">
        <v>1</v>
      </c>
      <c r="O131" s="8" t="n">
        <v>1</v>
      </c>
      <c r="P131" s="8" t="n">
        <v>0</v>
      </c>
      <c r="R131" s="8" t="n">
        <v>1</v>
      </c>
      <c r="S131" s="8" t="n">
        <v>1</v>
      </c>
      <c r="T131" s="8" t="n">
        <v>1</v>
      </c>
      <c r="U131" s="8" t="n">
        <v>1</v>
      </c>
      <c r="V131" s="8" t="n">
        <v>1</v>
      </c>
      <c r="W131" s="8" t="n">
        <v>1</v>
      </c>
      <c r="X131" s="8" t="n">
        <v>1</v>
      </c>
      <c r="Z131" s="8" t="n">
        <v>1</v>
      </c>
      <c r="AA131" s="8" t="n">
        <v>1</v>
      </c>
      <c r="AB131" s="8" t="n">
        <v>0</v>
      </c>
      <c r="AC131" s="8" t="n">
        <v>0</v>
      </c>
      <c r="AD131" s="8" t="n">
        <v>0</v>
      </c>
      <c r="AE131" s="8" t="n">
        <v>1</v>
      </c>
      <c r="AF131" s="8" t="n">
        <v>1</v>
      </c>
      <c r="AH131" s="8" t="n">
        <v>1</v>
      </c>
      <c r="AI131" s="8" t="n">
        <v>1</v>
      </c>
      <c r="AJ131" s="8" t="n">
        <v>1</v>
      </c>
      <c r="AK131" s="8" t="n">
        <v>1</v>
      </c>
      <c r="AL131" s="8" t="n">
        <v>1</v>
      </c>
      <c r="AM131" s="8" t="n">
        <v>1</v>
      </c>
      <c r="AN131" s="8" t="n">
        <v>0</v>
      </c>
      <c r="AP131" s="8">
        <f>IF(($B$131&lt;&gt;2)+($J$131&lt;&gt;2)+($R$131&lt;&gt;2)+($Z$131&lt;&gt;2)+($AH$131&lt;&gt;2)=0,2,IF((($B$131&lt;&gt;2)*$B$131+($J$131&lt;&gt;2)*$J$131+($R$131&lt;&gt;2)*$R$131+($Z$131&lt;&gt;2)*$Z$131+($AH$131&lt;&gt;2)*$AH$131)/(($B$131&lt;&gt;2)+($J$131&lt;&gt;2)+($R$131&lt;&gt;2)+($Z$131&lt;&gt;2)+($AH$131&lt;&gt;2))&gt;=0.5,1,0))</f>
        <v/>
      </c>
      <c r="AQ131" s="8">
        <f>IF(($C$131&lt;&gt;2)+($K$131&lt;&gt;2)+($S$131&lt;&gt;2)+($AA$131&lt;&gt;2)+($AI$131&lt;&gt;2)=0,2,IF((($C$131&lt;&gt;2)*$C$131+($K$131&lt;&gt;2)*$K$131+($S$131&lt;&gt;2)*$S$131+($AA$131&lt;&gt;2)*$AA$131+($AI$131&lt;&gt;2)*$AI$131)/(($C$131&lt;&gt;2)+($K$131&lt;&gt;2)+($S$131&lt;&gt;2)+($AA$131&lt;&gt;2)+($AI$131&lt;&gt;2))&gt;=0.5,1,0))</f>
        <v/>
      </c>
      <c r="AR131" s="8">
        <f>IF(($D$131&lt;&gt;2)+($L$131&lt;&gt;2)+($T$131&lt;&gt;2)+($AB$131&lt;&gt;2)+($AJ$131&lt;&gt;2)=0,2,IF((($D$131&lt;&gt;2)*$D$131+($L$131&lt;&gt;2)*$L$131+($T$131&lt;&gt;2)*$T$131+($AB$131&lt;&gt;2)*$AB$131+($AJ$131&lt;&gt;2)*$AJ$131)/(($D$131&lt;&gt;2)+($L$131&lt;&gt;2)+($T$131&lt;&gt;2)+($AB$131&lt;&gt;2)+($AJ$131&lt;&gt;2))&gt;=0.5,1,0))</f>
        <v/>
      </c>
      <c r="AS131" s="8">
        <f>IF(($E$131&lt;&gt;2)+($M$131&lt;&gt;2)+($U$131&lt;&gt;2)+($AC$131&lt;&gt;2)+($AK$131&lt;&gt;2)=0,2,IF((($E$131&lt;&gt;2)*$E$131+($M$131&lt;&gt;2)*$M$131+($U$131&lt;&gt;2)*$U$131+($AC$131&lt;&gt;2)*$AC$131+($AK$131&lt;&gt;2)*$AK$131)/(($E$131&lt;&gt;2)+($M$131&lt;&gt;2)+($U$131&lt;&gt;2)+($AC$131&lt;&gt;2)+($AK$131&lt;&gt;2))&gt;=0.5,1,0))</f>
        <v/>
      </c>
      <c r="AT131" s="8">
        <f>IF(($F$131&lt;&gt;2)+($N$131&lt;&gt;2)+($V$131&lt;&gt;2)+($AD$131&lt;&gt;2)+($AL$131&lt;&gt;2)=0,2,IF((($F$131&lt;&gt;2)*$F$131+($N$131&lt;&gt;2)*$N$131+($V$131&lt;&gt;2)*$V$131+($AD$131&lt;&gt;2)*$AD$131+($AL$131&lt;&gt;2)*$AL$131)/(($F$131&lt;&gt;2)+($N$131&lt;&gt;2)+($V$131&lt;&gt;2)+($AD$131&lt;&gt;2)+($AL$131&lt;&gt;2))&gt;=0.5,1,0))</f>
        <v/>
      </c>
      <c r="AU131" s="8">
        <f>IF(($G$131&lt;&gt;2)+($O$131&lt;&gt;2)+($W$131&lt;&gt;2)+($AE$131&lt;&gt;2)+($AM$131&lt;&gt;2)=0,2,IF((($G$131&lt;&gt;2)*$G$131+($O$131&lt;&gt;2)*$O$131+($W$131&lt;&gt;2)*$W$131+($AE$131&lt;&gt;2)*$AE$131+($AM$131&lt;&gt;2)*$AM$131)/(($G$131&lt;&gt;2)+($O$131&lt;&gt;2)+($W$131&lt;&gt;2)+($AE$131&lt;&gt;2)+($AM$131&lt;&gt;2))&gt;=0.5,1,0))</f>
        <v/>
      </c>
      <c r="AV131" s="8">
        <f>IF(($H$131&lt;&gt;2)+($P$131&lt;&gt;2)+($X$131&lt;&gt;2)+($AF$131&lt;&gt;2)+($AN$131&lt;&gt;2)=0,2,IF((($H$131&lt;&gt;2)*$H$131+($P$131&lt;&gt;2)*$P$131+($X$131&lt;&gt;2)*$X$131+($AF$131&lt;&gt;2)*$AF$131+($AN$131&lt;&gt;2)*$AN$131)/(($H$131&lt;&gt;2)+($P$131&lt;&gt;2)+($X$131&lt;&gt;2)+($AF$131&lt;&gt;2)+($AN$131&lt;&gt;2))&gt;=0.5,1,0))</f>
        <v/>
      </c>
      <c r="AX131" s="16">
        <f>'Ground truth'!$B$19</f>
        <v/>
      </c>
      <c r="AY131" s="16">
        <f>'Ground truth'!$C$19</f>
        <v/>
      </c>
      <c r="AZ131" s="16">
        <f>'Ground truth'!$D$19</f>
        <v/>
      </c>
      <c r="BA131" s="16">
        <f>'Ground truth'!$E$19</f>
        <v/>
      </c>
      <c r="BB131" s="16">
        <f>'Ground truth'!$F$19</f>
        <v/>
      </c>
      <c r="BC131" s="16">
        <f>'Ground truth'!$G$19</f>
        <v/>
      </c>
      <c r="BD131" s="16">
        <f>'Ground truth'!$H$19</f>
        <v/>
      </c>
    </row>
    <row r="132">
      <c r="A132" s="3" t="inlineStr">
        <is>
          <t>External Environment</t>
        </is>
      </c>
      <c r="B132" s="8" t="n">
        <v>0</v>
      </c>
      <c r="C132" s="8" t="n">
        <v>0</v>
      </c>
      <c r="D132" s="8" t="n">
        <v>0</v>
      </c>
      <c r="E132" s="8" t="n">
        <v>0</v>
      </c>
      <c r="F132" s="8" t="n">
        <v>0</v>
      </c>
      <c r="G132" s="8" t="n">
        <v>1</v>
      </c>
      <c r="H132" s="8" t="n">
        <v>1</v>
      </c>
      <c r="J132" s="8" t="n">
        <v>0</v>
      </c>
      <c r="K132" s="8" t="n">
        <v>0</v>
      </c>
      <c r="L132" s="8" t="n">
        <v>0</v>
      </c>
      <c r="M132" s="8" t="n">
        <v>0</v>
      </c>
      <c r="N132" s="8" t="n">
        <v>0</v>
      </c>
      <c r="O132" s="8" t="n">
        <v>0</v>
      </c>
      <c r="P132" s="8" t="n">
        <v>1</v>
      </c>
      <c r="R132" s="8" t="n">
        <v>0</v>
      </c>
      <c r="S132" s="8" t="n">
        <v>0</v>
      </c>
      <c r="T132" s="8" t="n">
        <v>0</v>
      </c>
      <c r="U132" s="8" t="n">
        <v>0</v>
      </c>
      <c r="V132" s="8" t="n">
        <v>0</v>
      </c>
      <c r="W132" s="8" t="n">
        <v>1</v>
      </c>
      <c r="X132" s="8" t="n">
        <v>1</v>
      </c>
      <c r="Z132" s="8" t="n">
        <v>0</v>
      </c>
      <c r="AA132" s="8" t="n">
        <v>0</v>
      </c>
      <c r="AB132" s="8" t="n">
        <v>0</v>
      </c>
      <c r="AC132" s="8" t="n">
        <v>0</v>
      </c>
      <c r="AD132" s="8" t="n">
        <v>0</v>
      </c>
      <c r="AE132" s="8" t="n">
        <v>1</v>
      </c>
      <c r="AF132" s="8" t="n">
        <v>1</v>
      </c>
      <c r="AH132" s="8" t="n">
        <v>0</v>
      </c>
      <c r="AI132" s="8" t="n">
        <v>0</v>
      </c>
      <c r="AJ132" s="8" t="n">
        <v>0</v>
      </c>
      <c r="AK132" s="8" t="n">
        <v>0</v>
      </c>
      <c r="AL132" s="8" t="n">
        <v>0</v>
      </c>
      <c r="AM132" s="8" t="n">
        <v>0</v>
      </c>
      <c r="AN132" s="8" t="n">
        <v>1</v>
      </c>
      <c r="AP132" s="8">
        <f>IF(($B$132&lt;&gt;2)+($J$132&lt;&gt;2)+($R$132&lt;&gt;2)+($Z$132&lt;&gt;2)+($AH$132&lt;&gt;2)=0,2,IF((($B$132&lt;&gt;2)*$B$132+($J$132&lt;&gt;2)*$J$132+($R$132&lt;&gt;2)*$R$132+($Z$132&lt;&gt;2)*$Z$132+($AH$132&lt;&gt;2)*$AH$132)/(($B$132&lt;&gt;2)+($J$132&lt;&gt;2)+($R$132&lt;&gt;2)+($Z$132&lt;&gt;2)+($AH$132&lt;&gt;2))&gt;=0.5,1,0))</f>
        <v/>
      </c>
      <c r="AQ132" s="8">
        <f>IF(($C$132&lt;&gt;2)+($K$132&lt;&gt;2)+($S$132&lt;&gt;2)+($AA$132&lt;&gt;2)+($AI$132&lt;&gt;2)=0,2,IF((($C$132&lt;&gt;2)*$C$132+($K$132&lt;&gt;2)*$K$132+($S$132&lt;&gt;2)*$S$132+($AA$132&lt;&gt;2)*$AA$132+($AI$132&lt;&gt;2)*$AI$132)/(($C$132&lt;&gt;2)+($K$132&lt;&gt;2)+($S$132&lt;&gt;2)+($AA$132&lt;&gt;2)+($AI$132&lt;&gt;2))&gt;=0.5,1,0))</f>
        <v/>
      </c>
      <c r="AR132" s="8">
        <f>IF(($D$132&lt;&gt;2)+($L$132&lt;&gt;2)+($T$132&lt;&gt;2)+($AB$132&lt;&gt;2)+($AJ$132&lt;&gt;2)=0,2,IF((($D$132&lt;&gt;2)*$D$132+($L$132&lt;&gt;2)*$L$132+($T$132&lt;&gt;2)*$T$132+($AB$132&lt;&gt;2)*$AB$132+($AJ$132&lt;&gt;2)*$AJ$132)/(($D$132&lt;&gt;2)+($L$132&lt;&gt;2)+($T$132&lt;&gt;2)+($AB$132&lt;&gt;2)+($AJ$132&lt;&gt;2))&gt;=0.5,1,0))</f>
        <v/>
      </c>
      <c r="AS132" s="8">
        <f>IF(($E$132&lt;&gt;2)+($M$132&lt;&gt;2)+($U$132&lt;&gt;2)+($AC$132&lt;&gt;2)+($AK$132&lt;&gt;2)=0,2,IF((($E$132&lt;&gt;2)*$E$132+($M$132&lt;&gt;2)*$M$132+($U$132&lt;&gt;2)*$U$132+($AC$132&lt;&gt;2)*$AC$132+($AK$132&lt;&gt;2)*$AK$132)/(($E$132&lt;&gt;2)+($M$132&lt;&gt;2)+($U$132&lt;&gt;2)+($AC$132&lt;&gt;2)+($AK$132&lt;&gt;2))&gt;=0.5,1,0))</f>
        <v/>
      </c>
      <c r="AT132" s="8">
        <f>IF(($F$132&lt;&gt;2)+($N$132&lt;&gt;2)+($V$132&lt;&gt;2)+($AD$132&lt;&gt;2)+($AL$132&lt;&gt;2)=0,2,IF((($F$132&lt;&gt;2)*$F$132+($N$132&lt;&gt;2)*$N$132+($V$132&lt;&gt;2)*$V$132+($AD$132&lt;&gt;2)*$AD$132+($AL$132&lt;&gt;2)*$AL$132)/(($F$132&lt;&gt;2)+($N$132&lt;&gt;2)+($V$132&lt;&gt;2)+($AD$132&lt;&gt;2)+($AL$132&lt;&gt;2))&gt;=0.5,1,0))</f>
        <v/>
      </c>
      <c r="AU132" s="8">
        <f>IF(($G$132&lt;&gt;2)+($O$132&lt;&gt;2)+($W$132&lt;&gt;2)+($AE$132&lt;&gt;2)+($AM$132&lt;&gt;2)=0,2,IF((($G$132&lt;&gt;2)*$G$132+($O$132&lt;&gt;2)*$O$132+($W$132&lt;&gt;2)*$W$132+($AE$132&lt;&gt;2)*$AE$132+($AM$132&lt;&gt;2)*$AM$132)/(($G$132&lt;&gt;2)+($O$132&lt;&gt;2)+($W$132&lt;&gt;2)+($AE$132&lt;&gt;2)+($AM$132&lt;&gt;2))&gt;=0.5,1,0))</f>
        <v/>
      </c>
      <c r="AV132" s="8">
        <f>IF(($H$132&lt;&gt;2)+($P$132&lt;&gt;2)+($X$132&lt;&gt;2)+($AF$132&lt;&gt;2)+($AN$132&lt;&gt;2)=0,2,IF((($H$132&lt;&gt;2)*$H$132+($P$132&lt;&gt;2)*$P$132+($X$132&lt;&gt;2)*$X$132+($AF$132&lt;&gt;2)*$AF$132+($AN$132&lt;&gt;2)*$AN$132)/(($H$132&lt;&gt;2)+($P$132&lt;&gt;2)+($X$132&lt;&gt;2)+($AF$132&lt;&gt;2)+($AN$132&lt;&gt;2))&gt;=0.5,1,0))</f>
        <v/>
      </c>
      <c r="AX132" s="16">
        <f>'Ground truth'!$B$20</f>
        <v/>
      </c>
      <c r="AY132" s="16">
        <f>'Ground truth'!$C$20</f>
        <v/>
      </c>
      <c r="AZ132" s="16">
        <f>'Ground truth'!$D$20</f>
        <v/>
      </c>
      <c r="BA132" s="16">
        <f>'Ground truth'!$E$20</f>
        <v/>
      </c>
      <c r="BB132" s="16">
        <f>'Ground truth'!$F$20</f>
        <v/>
      </c>
      <c r="BC132" s="16">
        <f>'Ground truth'!$G$20</f>
        <v/>
      </c>
      <c r="BD132" s="16">
        <f>'Ground truth'!$H$20</f>
        <v/>
      </c>
    </row>
    <row r="134">
      <c r="A134" s="17" t="inlineStr">
        <is>
          <t>metrics — confident-only (unsure excluded from denominators)</t>
        </is>
      </c>
      <c r="B134" s="10" t="inlineStr">
        <is>
          <t>run 1</t>
        </is>
      </c>
      <c r="C134" s="10" t="inlineStr">
        <is>
          <t>run 2</t>
        </is>
      </c>
      <c r="D134" s="10" t="inlineStr">
        <is>
          <t>run 3</t>
        </is>
      </c>
      <c r="E134" s="10" t="inlineStr">
        <is>
          <t>run 4</t>
        </is>
      </c>
      <c r="F134" s="10" t="inlineStr">
        <is>
          <t>run 5</t>
        </is>
      </c>
      <c r="G134" s="10" t="inlineStr">
        <is>
          <t>avg-matrix</t>
        </is>
      </c>
      <c r="H134" s="10" t="inlineStr">
        <is>
          <t>mean</t>
        </is>
      </c>
      <c r="I134" s="10" t="inlineStr">
        <is>
          <t>std (pop.)</t>
        </is>
      </c>
      <c r="J134" s="17" t="inlineStr">
        <is>
          <t>notes</t>
        </is>
      </c>
    </row>
    <row r="135">
      <c r="A135" s="7" t="inlineStr">
        <is>
          <t>TP</t>
        </is>
      </c>
      <c r="B135" s="7">
        <f>SUMPRODUCT(($B$126:$H$132=1)*('Ground truth'!$B$14:$H$20=1))</f>
        <v/>
      </c>
      <c r="C135" s="7">
        <f>SUMPRODUCT(($J$126:$P$132=1)*('Ground truth'!$B$14:$H$20=1))</f>
        <v/>
      </c>
      <c r="D135" s="7">
        <f>SUMPRODUCT(($R$126:$X$132=1)*('Ground truth'!$B$14:$H$20=1))</f>
        <v/>
      </c>
      <c r="E135" s="7">
        <f>SUMPRODUCT(($Z$126:$AF$132=1)*('Ground truth'!$B$14:$H$20=1))</f>
        <v/>
      </c>
      <c r="F135" s="7">
        <f>SUMPRODUCT(($AH$126:$AN$132=1)*('Ground truth'!$B$14:$H$20=1))</f>
        <v/>
      </c>
      <c r="G135" s="7">
        <f>SUMPRODUCT(($AP$126:$AV$132=1)*('Ground truth'!$B$14:$H$20=1))</f>
        <v/>
      </c>
      <c r="H135" s="12">
        <f>AVERAGE($B$135:$F$135)</f>
        <v/>
      </c>
      <c r="I135" s="12">
        <f>STDEV.P($B$135:$F$135)</f>
        <v/>
      </c>
    </row>
    <row r="136">
      <c r="A136" s="7" t="inlineStr">
        <is>
          <t>TN</t>
        </is>
      </c>
      <c r="B136" s="7">
        <f>SUMPRODUCT(($B$126:$H$132=0)*('Ground truth'!$B$14:$H$20=0))</f>
        <v/>
      </c>
      <c r="C136" s="7">
        <f>SUMPRODUCT(($J$126:$P$132=0)*('Ground truth'!$B$14:$H$20=0))</f>
        <v/>
      </c>
      <c r="D136" s="7">
        <f>SUMPRODUCT(($R$126:$X$132=0)*('Ground truth'!$B$14:$H$20=0))</f>
        <v/>
      </c>
      <c r="E136" s="7">
        <f>SUMPRODUCT(($Z$126:$AF$132=0)*('Ground truth'!$B$14:$H$20=0))</f>
        <v/>
      </c>
      <c r="F136" s="7">
        <f>SUMPRODUCT(($AH$126:$AN$132=0)*('Ground truth'!$B$14:$H$20=0))</f>
        <v/>
      </c>
      <c r="G136" s="7">
        <f>SUMPRODUCT(($AP$126:$AV$132=0)*('Ground truth'!$B$14:$H$20=0))</f>
        <v/>
      </c>
      <c r="H136" s="12">
        <f>AVERAGE($B$136:$F$136)</f>
        <v/>
      </c>
      <c r="I136" s="12">
        <f>STDEV.P($B$136:$F$136)</f>
        <v/>
      </c>
    </row>
    <row r="137">
      <c r="A137" s="7" t="inlineStr">
        <is>
          <t>FP</t>
        </is>
      </c>
      <c r="B137" s="7">
        <f>SUMPRODUCT(($B$126:$H$132=1)*('Ground truth'!$B$14:$H$20=0))</f>
        <v/>
      </c>
      <c r="C137" s="7">
        <f>SUMPRODUCT(($J$126:$P$132=1)*('Ground truth'!$B$14:$H$20=0))</f>
        <v/>
      </c>
      <c r="D137" s="7">
        <f>SUMPRODUCT(($R$126:$X$132=1)*('Ground truth'!$B$14:$H$20=0))</f>
        <v/>
      </c>
      <c r="E137" s="7">
        <f>SUMPRODUCT(($Z$126:$AF$132=1)*('Ground truth'!$B$14:$H$20=0))</f>
        <v/>
      </c>
      <c r="F137" s="7">
        <f>SUMPRODUCT(($AH$126:$AN$132=1)*('Ground truth'!$B$14:$H$20=0))</f>
        <v/>
      </c>
      <c r="G137" s="7">
        <f>SUMPRODUCT(($AP$126:$AV$132=1)*('Ground truth'!$B$14:$H$20=0))</f>
        <v/>
      </c>
      <c r="H137" s="12">
        <f>AVERAGE($B$137:$F$137)</f>
        <v/>
      </c>
      <c r="I137" s="12">
        <f>STDEV.P($B$137:$F$137)</f>
        <v/>
      </c>
    </row>
    <row r="138">
      <c r="A138" s="7" t="inlineStr">
        <is>
          <t>FN</t>
        </is>
      </c>
      <c r="B138" s="7">
        <f>SUMPRODUCT(($B$126:$H$132=0)*('Ground truth'!$B$14:$H$20=1))</f>
        <v/>
      </c>
      <c r="C138" s="7">
        <f>SUMPRODUCT(($J$126:$P$132=0)*('Ground truth'!$B$14:$H$20=1))</f>
        <v/>
      </c>
      <c r="D138" s="7">
        <f>SUMPRODUCT(($R$126:$X$132=0)*('Ground truth'!$B$14:$H$20=1))</f>
        <v/>
      </c>
      <c r="E138" s="7">
        <f>SUMPRODUCT(($Z$126:$AF$132=0)*('Ground truth'!$B$14:$H$20=1))</f>
        <v/>
      </c>
      <c r="F138" s="7">
        <f>SUMPRODUCT(($AH$126:$AN$132=0)*('Ground truth'!$B$14:$H$20=1))</f>
        <v/>
      </c>
      <c r="G138" s="7">
        <f>SUMPRODUCT(($AP$126:$AV$132=0)*('Ground truth'!$B$14:$H$20=1))</f>
        <v/>
      </c>
      <c r="H138" s="12">
        <f>AVERAGE($B$138:$F$138)</f>
        <v/>
      </c>
      <c r="I138" s="12">
        <f>STDEV.P($B$138:$F$138)</f>
        <v/>
      </c>
    </row>
    <row r="139">
      <c r="A139" s="4" t="inlineStr">
        <is>
          <t>Precision</t>
        </is>
      </c>
      <c r="B139" s="12">
        <f>IFERROR($B$135/($B$135+$B$137),0)</f>
        <v/>
      </c>
      <c r="C139" s="12">
        <f>IFERROR($C$135/($C$135+$C$137),0)</f>
        <v/>
      </c>
      <c r="D139" s="12">
        <f>IFERROR($D$135/($D$135+$D$137),0)</f>
        <v/>
      </c>
      <c r="E139" s="12">
        <f>IFERROR($E$135/($E$135+$E$137),0)</f>
        <v/>
      </c>
      <c r="F139" s="12">
        <f>IFERROR($F$135/($F$135+$F$137),0)</f>
        <v/>
      </c>
      <c r="G139" s="12">
        <f>IFERROR($G$135/($G$135+$G$137),0)</f>
        <v/>
      </c>
      <c r="H139" s="18">
        <f>AVERAGE($B$139:$F$139)</f>
        <v/>
      </c>
      <c r="I139" s="18">
        <f>STDEV.P($B$139:$F$139)</f>
        <v/>
      </c>
    </row>
    <row r="140">
      <c r="A140" s="4" t="inlineStr">
        <is>
          <t>Recall</t>
        </is>
      </c>
      <c r="B140" s="12">
        <f>IFERROR($B$135/($B$135+$B$138),0)</f>
        <v/>
      </c>
      <c r="C140" s="12">
        <f>IFERROR($C$135/($C$135+$C$138),0)</f>
        <v/>
      </c>
      <c r="D140" s="12">
        <f>IFERROR($D$135/($D$135+$D$138),0)</f>
        <v/>
      </c>
      <c r="E140" s="12">
        <f>IFERROR($E$135/($E$135+$E$138),0)</f>
        <v/>
      </c>
      <c r="F140" s="12">
        <f>IFERROR($F$135/($F$135+$F$138),0)</f>
        <v/>
      </c>
      <c r="G140" s="12">
        <f>IFERROR($G$135/($G$135+$G$138),0)</f>
        <v/>
      </c>
      <c r="H140" s="18">
        <f>AVERAGE($B$140:$F$140)</f>
        <v/>
      </c>
      <c r="I140" s="18">
        <f>STDEV.P($B$140:$F$140)</f>
        <v/>
      </c>
    </row>
    <row r="141">
      <c r="A141" s="4" t="inlineStr">
        <is>
          <t>F1</t>
        </is>
      </c>
      <c r="B141" s="12">
        <f>IFERROR(2*$B$139*$B$140/($B$139+$B$140),0)</f>
        <v/>
      </c>
      <c r="C141" s="12">
        <f>IFERROR(2*$C$139*$C$140/($C$139+$C$140),0)</f>
        <v/>
      </c>
      <c r="D141" s="12">
        <f>IFERROR(2*$D$139*$D$140/($D$139+$D$140),0)</f>
        <v/>
      </c>
      <c r="E141" s="12">
        <f>IFERROR(2*$E$139*$E$140/($E$139+$E$140),0)</f>
        <v/>
      </c>
      <c r="F141" s="12">
        <f>IFERROR(2*$F$139*$F$140/($F$139+$F$140),0)</f>
        <v/>
      </c>
      <c r="G141" s="12">
        <f>IFERROR(2*$G$139*$G$140/($G$139+$G$140),0)</f>
        <v/>
      </c>
      <c r="H141" s="18">
        <f>AVERAGE($B$141:$F$141)</f>
        <v/>
      </c>
      <c r="I141" s="18">
        <f>STDEV.P($B$141:$F$141)</f>
        <v/>
      </c>
    </row>
    <row r="142">
      <c r="A142" s="4" t="inlineStr">
        <is>
          <t>Accuracy</t>
        </is>
      </c>
      <c r="B142" s="12">
        <f>IFERROR(($B$135+$B$136)/($B$135+$B$136+$B$137+$B$138),0)</f>
        <v/>
      </c>
      <c r="C142" s="12">
        <f>IFERROR(($C$135+$C$136)/($C$135+$C$136+$C$137+$C$138),0)</f>
        <v/>
      </c>
      <c r="D142" s="12">
        <f>IFERROR(($D$135+$D$136)/($D$135+$D$136+$D$137+$D$138),0)</f>
        <v/>
      </c>
      <c r="E142" s="12">
        <f>IFERROR(($E$135+$E$136)/($E$135+$E$136+$E$137+$E$138),0)</f>
        <v/>
      </c>
      <c r="F142" s="12">
        <f>IFERROR(($F$135+$F$136)/($F$135+$F$136+$F$137+$F$138),0)</f>
        <v/>
      </c>
      <c r="G142" s="12">
        <f>IFERROR(($G$135+$G$136)/($G$135+$G$136+$G$137+$G$138),0)</f>
        <v/>
      </c>
      <c r="H142" s="18">
        <f>AVERAGE($B$142:$F$142)</f>
        <v/>
      </c>
      <c r="I142" s="18">
        <f>STDEV.P($B$142:$F$142)</f>
        <v/>
      </c>
    </row>
    <row r="143">
      <c r="A143" s="4" t="inlineStr">
        <is>
          <t>Edit distance</t>
        </is>
      </c>
      <c r="B143" s="12">
        <f>SUMPRODUCT(ABS('Ground truth'!$B$14:$H$20-$B$126:$H$132))</f>
        <v/>
      </c>
      <c r="C143" s="12">
        <f>SUMPRODUCT(ABS('Ground truth'!$B$14:$H$20-$J$126:$P$132))</f>
        <v/>
      </c>
      <c r="D143" s="12">
        <f>SUMPRODUCT(ABS('Ground truth'!$B$14:$H$20-$R$126:$X$132))</f>
        <v/>
      </c>
      <c r="E143" s="12">
        <f>SUMPRODUCT(ABS('Ground truth'!$B$14:$H$20-$Z$126:$AF$132))</f>
        <v/>
      </c>
      <c r="F143" s="12">
        <f>SUMPRODUCT(ABS('Ground truth'!$B$14:$H$20-$AH$126:$AN$132))</f>
        <v/>
      </c>
      <c r="G143" s="12">
        <f>SUMPRODUCT(ABS('Ground truth'!$B$14:$H$20-$AP$126:$AV$132))</f>
        <v/>
      </c>
      <c r="H143" s="18">
        <f>AVERAGE($B$143:$F$143)</f>
        <v/>
      </c>
      <c r="I143" s="18">
        <f>STDEV.P($B$143:$F$143)</f>
        <v/>
      </c>
    </row>
    <row r="144">
      <c r="A144" s="4" t="inlineStr">
        <is>
          <t>Spectral distance</t>
        </is>
      </c>
      <c r="B144" s="12">
        <f>SQRT(SUMPRODUCT(('Ground truth'!$K$14:$K$20-$B$155:$B$161)^2))</f>
        <v/>
      </c>
      <c r="C144" s="12">
        <f>SQRT(SUMPRODUCT(('Ground truth'!$K$14:$K$20-$C$155:$C$161)^2))</f>
        <v/>
      </c>
      <c r="D144" s="12">
        <f>SQRT(SUMPRODUCT(('Ground truth'!$K$14:$K$20-$D$155:$D$161)^2))</f>
        <v/>
      </c>
      <c r="E144" s="12">
        <f>SQRT(SUMPRODUCT(('Ground truth'!$K$14:$K$20-$E$155:$E$161)^2))</f>
        <v/>
      </c>
      <c r="F144" s="12">
        <f>SQRT(SUMPRODUCT(('Ground truth'!$K$14:$K$20-$F$155:$F$161)^2))</f>
        <v/>
      </c>
      <c r="G144" s="12">
        <f>SQRT(SUMPRODUCT(('Ground truth'!$K$14:$K$20-$G$155:$G$161)^2))</f>
        <v/>
      </c>
      <c r="H144" s="18">
        <f>AVERAGE($B$144:$F$144)</f>
        <v/>
      </c>
      <c r="I144" s="18">
        <f>STDEV.P($B$144:$F$144)</f>
        <v/>
      </c>
    </row>
    <row r="145">
      <c r="A145" s="4" t="inlineStr">
        <is>
          <t>Unsure cells</t>
        </is>
      </c>
      <c r="B145" s="7">
        <f>COUNTIF($B$126:$H$132,2)</f>
        <v/>
      </c>
      <c r="C145" s="7">
        <f>COUNTIF($J$126:$P$132,2)</f>
        <v/>
      </c>
      <c r="D145" s="7">
        <f>COUNTIF($R$126:$X$132,2)</f>
        <v/>
      </c>
      <c r="E145" s="7">
        <f>COUNTIF($Z$126:$AF$132,2)</f>
        <v/>
      </c>
      <c r="F145" s="7">
        <f>COUNTIF($AH$126:$AN$132,2)</f>
        <v/>
      </c>
      <c r="G145" s="7">
        <f>COUNTIF($AP$126:$AV$132,2)</f>
        <v/>
      </c>
      <c r="H145" s="12">
        <f>AVERAGE($B$145:$F$145)</f>
        <v/>
      </c>
      <c r="I145" s="12">
        <f>STDEV.P($B$145:$F$145)</f>
        <v/>
      </c>
    </row>
    <row r="146">
      <c r="A146" s="3" t="inlineStr">
        <is>
          <t>eigenvalues (real part, numpy order; pasted)</t>
        </is>
      </c>
    </row>
    <row r="147">
      <c r="A147" s="3" t="inlineStr">
        <is>
          <t xml:space="preserve">  λ1</t>
        </is>
      </c>
      <c r="B147" s="19" t="n">
        <v>4.669079088282288</v>
      </c>
      <c r="C147" s="19" t="n">
        <v>3.852917361961513</v>
      </c>
      <c r="D147" s="19" t="n">
        <v>4.323404276086481</v>
      </c>
      <c r="E147" s="19" t="n">
        <v>3.342923082777167</v>
      </c>
      <c r="F147" s="19" t="n">
        <v>4.592614742039927</v>
      </c>
      <c r="G147" s="19" t="n">
        <v>4.323404276086481</v>
      </c>
    </row>
    <row r="148">
      <c r="A148" s="3" t="inlineStr">
        <is>
          <t xml:space="preserve">  λ2</t>
        </is>
      </c>
      <c r="B148" s="19" t="n">
        <v>-1</v>
      </c>
      <c r="C148" s="19" t="n">
        <v>2.055422791373327</v>
      </c>
      <c r="D148" s="19" t="n">
        <v>-0.9999999999999989</v>
      </c>
      <c r="E148" s="19" t="n">
        <v>2.414213562373096</v>
      </c>
      <c r="F148" s="19" t="n">
        <v>1.618033988749895</v>
      </c>
      <c r="G148" s="19" t="n">
        <v>-0.9999999999999989</v>
      </c>
    </row>
    <row r="149">
      <c r="A149" s="3" t="inlineStr">
        <is>
          <t xml:space="preserve">  λ3</t>
        </is>
      </c>
      <c r="B149" s="19" t="n">
        <v>-0.6180339887498957</v>
      </c>
      <c r="C149" s="19" t="n">
        <v>-1.158437593667509</v>
      </c>
      <c r="D149" s="19" t="n">
        <v>-0.6813306436049766</v>
      </c>
      <c r="E149" s="19" t="n">
        <v>-0.8136065026483303</v>
      </c>
      <c r="F149" s="19" t="n">
        <v>1.158917329507606</v>
      </c>
      <c r="G149" s="19" t="n">
        <v>-0.6813306436049766</v>
      </c>
    </row>
    <row r="150">
      <c r="A150" s="3" t="inlineStr">
        <is>
          <t xml:space="preserve">  λ4</t>
        </is>
      </c>
      <c r="B150" s="19" t="n">
        <v>-0.1451026912004228</v>
      </c>
      <c r="C150" s="19" t="n">
        <v>1.183007091618185</v>
      </c>
      <c r="D150" s="19" t="n">
        <v>7.17241292620945e-17</v>
      </c>
      <c r="E150" s="19" t="n">
        <v>-0.4142135623730949</v>
      </c>
      <c r="F150" s="19" t="n">
        <v>-0.7515320715475301</v>
      </c>
      <c r="G150" s="19" t="n">
        <v>7.17241292620945e-17</v>
      </c>
    </row>
    <row r="151">
      <c r="A151" s="3" t="inlineStr">
        <is>
          <t xml:space="preserve">  λ5</t>
        </is>
      </c>
      <c r="B151" s="19" t="n">
        <v>1.000000000000002</v>
      </c>
      <c r="C151" s="19" t="n">
        <v>0.3389391460661388</v>
      </c>
      <c r="D151" s="19" t="n">
        <v>2.000000000000001</v>
      </c>
      <c r="E151" s="19" t="n">
        <v>-1.706589467809396e-16</v>
      </c>
      <c r="F151" s="19" t="n">
        <v>-0.6180339887498949</v>
      </c>
      <c r="G151" s="19" t="n">
        <v>2.000000000000001</v>
      </c>
    </row>
    <row r="152">
      <c r="A152" s="3" t="inlineStr">
        <is>
          <t xml:space="preserve">  λ6</t>
        </is>
      </c>
      <c r="B152" s="19" t="n">
        <v>1.618033988749896</v>
      </c>
      <c r="C152" s="19" t="n">
        <v>-0.271848797351646</v>
      </c>
      <c r="D152" s="19" t="n">
        <v>0.9999999999999999</v>
      </c>
      <c r="E152" s="19" t="n">
        <v>1</v>
      </c>
      <c r="F152" s="19" t="n">
        <v>-5.978466764739196e-17</v>
      </c>
      <c r="G152" s="19" t="n">
        <v>0.9999999999999999</v>
      </c>
    </row>
    <row r="153">
      <c r="A153" s="3" t="inlineStr">
        <is>
          <t xml:space="preserve">  λ7</t>
        </is>
      </c>
      <c r="B153" s="19" t="n">
        <v>1.476023602918134</v>
      </c>
      <c r="C153" s="19" t="n">
        <v>1</v>
      </c>
      <c r="D153" s="19" t="n">
        <v>1.357926367518499</v>
      </c>
      <c r="E153" s="19" t="n">
        <v>1.470683419871161</v>
      </c>
      <c r="F153" s="19" t="n">
        <v>1</v>
      </c>
      <c r="G153" s="19" t="n">
        <v>1.357926367518499</v>
      </c>
    </row>
    <row r="154">
      <c r="A154" s="3" t="inlineStr">
        <is>
          <t>eigenvalues sorted desc (LARGE)</t>
        </is>
      </c>
    </row>
    <row r="155">
      <c r="A155" s="3" t="inlineStr">
        <is>
          <t xml:space="preserve">  λ(1)</t>
        </is>
      </c>
      <c r="B155" s="19">
        <f>LARGE($B$147:$B$153,1)</f>
        <v/>
      </c>
      <c r="C155" s="19">
        <f>LARGE($C$147:$C$153,1)</f>
        <v/>
      </c>
      <c r="D155" s="19">
        <f>LARGE($D$147:$D$153,1)</f>
        <v/>
      </c>
      <c r="E155" s="19">
        <f>LARGE($E$147:$E$153,1)</f>
        <v/>
      </c>
      <c r="F155" s="19">
        <f>LARGE($F$147:$F$153,1)</f>
        <v/>
      </c>
      <c r="G155" s="19">
        <f>LARGE($G$147:$G$153,1)</f>
        <v/>
      </c>
    </row>
    <row r="156">
      <c r="A156" s="3" t="inlineStr">
        <is>
          <t xml:space="preserve">  λ(2)</t>
        </is>
      </c>
      <c r="B156" s="19">
        <f>LARGE($B$147:$B$153,2)</f>
        <v/>
      </c>
      <c r="C156" s="19">
        <f>LARGE($C$147:$C$153,2)</f>
        <v/>
      </c>
      <c r="D156" s="19">
        <f>LARGE($D$147:$D$153,2)</f>
        <v/>
      </c>
      <c r="E156" s="19">
        <f>LARGE($E$147:$E$153,2)</f>
        <v/>
      </c>
      <c r="F156" s="19">
        <f>LARGE($F$147:$F$153,2)</f>
        <v/>
      </c>
      <c r="G156" s="19">
        <f>LARGE($G$147:$G$153,2)</f>
        <v/>
      </c>
    </row>
    <row r="157">
      <c r="A157" s="3" t="inlineStr">
        <is>
          <t xml:space="preserve">  λ(3)</t>
        </is>
      </c>
      <c r="B157" s="19">
        <f>LARGE($B$147:$B$153,3)</f>
        <v/>
      </c>
      <c r="C157" s="19">
        <f>LARGE($C$147:$C$153,3)</f>
        <v/>
      </c>
      <c r="D157" s="19">
        <f>LARGE($D$147:$D$153,3)</f>
        <v/>
      </c>
      <c r="E157" s="19">
        <f>LARGE($E$147:$E$153,3)</f>
        <v/>
      </c>
      <c r="F157" s="19">
        <f>LARGE($F$147:$F$153,3)</f>
        <v/>
      </c>
      <c r="G157" s="19">
        <f>LARGE($G$147:$G$153,3)</f>
        <v/>
      </c>
    </row>
    <row r="158">
      <c r="A158" s="3" t="inlineStr">
        <is>
          <t xml:space="preserve">  λ(4)</t>
        </is>
      </c>
      <c r="B158" s="19">
        <f>LARGE($B$147:$B$153,4)</f>
        <v/>
      </c>
      <c r="C158" s="19">
        <f>LARGE($C$147:$C$153,4)</f>
        <v/>
      </c>
      <c r="D158" s="19">
        <f>LARGE($D$147:$D$153,4)</f>
        <v/>
      </c>
      <c r="E158" s="19">
        <f>LARGE($E$147:$E$153,4)</f>
        <v/>
      </c>
      <c r="F158" s="19">
        <f>LARGE($F$147:$F$153,4)</f>
        <v/>
      </c>
      <c r="G158" s="19">
        <f>LARGE($G$147:$G$153,4)</f>
        <v/>
      </c>
    </row>
    <row r="159">
      <c r="A159" s="3" t="inlineStr">
        <is>
          <t xml:space="preserve">  λ(5)</t>
        </is>
      </c>
      <c r="B159" s="19">
        <f>LARGE($B$147:$B$153,5)</f>
        <v/>
      </c>
      <c r="C159" s="19">
        <f>LARGE($C$147:$C$153,5)</f>
        <v/>
      </c>
      <c r="D159" s="19">
        <f>LARGE($D$147:$D$153,5)</f>
        <v/>
      </c>
      <c r="E159" s="19">
        <f>LARGE($E$147:$E$153,5)</f>
        <v/>
      </c>
      <c r="F159" s="19">
        <f>LARGE($F$147:$F$153,5)</f>
        <v/>
      </c>
      <c r="G159" s="19">
        <f>LARGE($G$147:$G$153,5)</f>
        <v/>
      </c>
    </row>
    <row r="160">
      <c r="A160" s="3" t="inlineStr">
        <is>
          <t xml:space="preserve">  λ(6)</t>
        </is>
      </c>
      <c r="B160" s="19">
        <f>LARGE($B$147:$B$153,6)</f>
        <v/>
      </c>
      <c r="C160" s="19">
        <f>LARGE($C$147:$C$153,6)</f>
        <v/>
      </c>
      <c r="D160" s="19">
        <f>LARGE($D$147:$D$153,6)</f>
        <v/>
      </c>
      <c r="E160" s="19">
        <f>LARGE($E$147:$E$153,6)</f>
        <v/>
      </c>
      <c r="F160" s="19">
        <f>LARGE($F$147:$F$153,6)</f>
        <v/>
      </c>
      <c r="G160" s="19">
        <f>LARGE($G$147:$G$153,6)</f>
        <v/>
      </c>
    </row>
    <row r="161">
      <c r="A161" s="3" t="inlineStr">
        <is>
          <t xml:space="preserve">  λ(7)</t>
        </is>
      </c>
      <c r="B161" s="19">
        <f>LARGE($B$147:$B$153,7)</f>
        <v/>
      </c>
      <c r="C161" s="19">
        <f>LARGE($C$147:$C$153,7)</f>
        <v/>
      </c>
      <c r="D161" s="19">
        <f>LARGE($D$147:$D$153,7)</f>
        <v/>
      </c>
      <c r="E161" s="19">
        <f>LARGE($E$147:$E$153,7)</f>
        <v/>
      </c>
      <c r="F161" s="19">
        <f>LARGE($F$147:$F$153,7)</f>
        <v/>
      </c>
      <c r="G161" s="19">
        <f>LARGE($G$147:$G$153,7)</f>
        <v/>
      </c>
    </row>
    <row r="162">
      <c r="A162" s="3" t="inlineStr">
        <is>
          <t>check: Σeig − trace (→0)</t>
        </is>
      </c>
      <c r="B162" s="3">
        <f>ROUND(SUM($B$147:$B$153)-($B$126+$C$127+$D$128+$E$129+$F$130+$G$131+$H$132),6)</f>
        <v/>
      </c>
      <c r="C162" s="3">
        <f>ROUND(SUM($C$147:$C$153)-($J$126+$K$127+$L$128+$M$129+$N$130+$O$131+$P$132),6)</f>
        <v/>
      </c>
      <c r="D162" s="3">
        <f>ROUND(SUM($D$147:$D$153)-($R$126+$S$127+$T$128+$U$129+$V$130+$W$131+$X$132),6)</f>
        <v/>
      </c>
      <c r="E162" s="3">
        <f>ROUND(SUM($E$147:$E$153)-($Z$126+$AA$127+$AB$128+$AC$129+$AD$130+$AE$131+$AF$132),6)</f>
        <v/>
      </c>
      <c r="F162" s="3">
        <f>ROUND(SUM($F$147:$F$153)-($AH$126+$AI$127+$AJ$128+$AK$129+$AL$130+$AM$131+$AN$132),6)</f>
        <v/>
      </c>
      <c r="G162" s="3">
        <f>ROUND(SUM($G$147:$G$153)-($AP$126+$AQ$127+$AR$128+$AS$129+$AT$130+$AU$131+$AV$132),6)</f>
        <v/>
      </c>
    </row>
    <row r="163">
      <c r="A163" s="3" t="inlineStr">
        <is>
          <t>check: Πeig − det (→0)</t>
        </is>
      </c>
      <c r="B163" s="3">
        <f>ROUND(MDETERM($B$126:$H$132)-PRODUCT($B$147:$B$153),6)</f>
        <v/>
      </c>
      <c r="C163" s="3">
        <f>ROUND(MDETERM($J$126:$P$132)-PRODUCT($C$147:$C$153),6)</f>
        <v/>
      </c>
      <c r="D163" s="3">
        <f>ROUND(MDETERM($R$126:$X$132)-PRODUCT($D$147:$D$153),6)</f>
        <v/>
      </c>
      <c r="E163" s="3">
        <f>ROUND(MDETERM($Z$126:$AF$132)-PRODUCT($E$147:$E$153),6)</f>
        <v/>
      </c>
      <c r="F163" s="3">
        <f>ROUND(MDETERM($AH$126:$AN$132)-PRODUCT($F$147:$F$153),6)</f>
        <v/>
      </c>
      <c r="G163" s="3">
        <f>ROUND(MDETERM($AP$126:$AV$132)-PRODUCT($G$147:$G$153),6)</f>
        <v/>
      </c>
    </row>
    <row r="164">
      <c r="A164" s="3" t="inlineStr">
        <is>
          <t>complex eigenvalues?</t>
        </is>
      </c>
      <c r="B164" s="3" t="inlineStr"/>
      <c r="C164" s="3" t="inlineStr"/>
      <c r="D164" s="3" t="inlineStr"/>
      <c r="E164" s="3" t="inlineStr"/>
      <c r="F164" s="3" t="inlineStr"/>
      <c r="G164" s="3" t="inlineStr"/>
    </row>
    <row r="165">
      <c r="A165" s="3" t="inlineStr">
        <is>
          <t>check: det(M − λᵢI) per sorted λ (→0)</t>
        </is>
      </c>
    </row>
    <row r="166">
      <c r="A166" s="3" t="inlineStr">
        <is>
          <t xml:space="preserve">  det(M − λ(1)I)</t>
        </is>
      </c>
      <c r="B166" s="3">
        <f t="array" ref="B166">ROUND(MDETERM($B$126:$H$132-$B$155*MUNIT(7)),6)</f>
        <v/>
      </c>
      <c r="C166" s="3">
        <f t="array" ref="C166">ROUND(MDETERM($J$126:$P$132-$C$155*MUNIT(7)),6)</f>
        <v/>
      </c>
      <c r="D166" s="3">
        <f t="array" ref="D166">ROUND(MDETERM($R$126:$X$132-$D$155*MUNIT(7)),6)</f>
        <v/>
      </c>
      <c r="E166" s="3">
        <f t="array" ref="E166">ROUND(MDETERM($Z$126:$AF$132-$E$155*MUNIT(7)),6)</f>
        <v/>
      </c>
      <c r="F166" s="3">
        <f t="array" ref="F166">ROUND(MDETERM($AH$126:$AN$132-$F$155*MUNIT(7)),6)</f>
        <v/>
      </c>
      <c r="G166" s="3">
        <f t="array" ref="G166">ROUND(MDETERM($AP$126:$AV$132-$G$155*MUNIT(7)),6)</f>
        <v/>
      </c>
    </row>
    <row r="167">
      <c r="A167" s="3" t="inlineStr">
        <is>
          <t xml:space="preserve">  det(M − λ(2)I)</t>
        </is>
      </c>
      <c r="B167" s="3">
        <f t="array" ref="B167">ROUND(MDETERM($B$126:$H$132-$B$156*MUNIT(7)),6)</f>
        <v/>
      </c>
      <c r="C167" s="3">
        <f t="array" ref="C167">ROUND(MDETERM($J$126:$P$132-$C$156*MUNIT(7)),6)</f>
        <v/>
      </c>
      <c r="D167" s="3">
        <f t="array" ref="D167">ROUND(MDETERM($R$126:$X$132-$D$156*MUNIT(7)),6)</f>
        <v/>
      </c>
      <c r="E167" s="3">
        <f t="array" ref="E167">ROUND(MDETERM($Z$126:$AF$132-$E$156*MUNIT(7)),6)</f>
        <v/>
      </c>
      <c r="F167" s="3">
        <f t="array" ref="F167">ROUND(MDETERM($AH$126:$AN$132-$F$156*MUNIT(7)),6)</f>
        <v/>
      </c>
      <c r="G167" s="3">
        <f t="array" ref="G167">ROUND(MDETERM($AP$126:$AV$132-$G$156*MUNIT(7)),6)</f>
        <v/>
      </c>
    </row>
    <row r="168">
      <c r="A168" s="3" t="inlineStr">
        <is>
          <t xml:space="preserve">  det(M − λ(3)I)</t>
        </is>
      </c>
      <c r="B168" s="3">
        <f t="array" ref="B168">ROUND(MDETERM($B$126:$H$132-$B$157*MUNIT(7)),6)</f>
        <v/>
      </c>
      <c r="C168" s="3">
        <f t="array" ref="C168">ROUND(MDETERM($J$126:$P$132-$C$157*MUNIT(7)),6)</f>
        <v/>
      </c>
      <c r="D168" s="3">
        <f t="array" ref="D168">ROUND(MDETERM($R$126:$X$132-$D$157*MUNIT(7)),6)</f>
        <v/>
      </c>
      <c r="E168" s="3">
        <f t="array" ref="E168">ROUND(MDETERM($Z$126:$AF$132-$E$157*MUNIT(7)),6)</f>
        <v/>
      </c>
      <c r="F168" s="3">
        <f t="array" ref="F168">ROUND(MDETERM($AH$126:$AN$132-$F$157*MUNIT(7)),6)</f>
        <v/>
      </c>
      <c r="G168" s="3">
        <f t="array" ref="G168">ROUND(MDETERM($AP$126:$AV$132-$G$157*MUNIT(7)),6)</f>
        <v/>
      </c>
    </row>
    <row r="169">
      <c r="A169" s="3" t="inlineStr">
        <is>
          <t xml:space="preserve">  det(M − λ(4)I)</t>
        </is>
      </c>
      <c r="B169" s="3">
        <f t="array" ref="B169">ROUND(MDETERM($B$126:$H$132-$B$158*MUNIT(7)),6)</f>
        <v/>
      </c>
      <c r="C169" s="3">
        <f t="array" ref="C169">ROUND(MDETERM($J$126:$P$132-$C$158*MUNIT(7)),6)</f>
        <v/>
      </c>
      <c r="D169" s="3">
        <f t="array" ref="D169">ROUND(MDETERM($R$126:$X$132-$D$158*MUNIT(7)),6)</f>
        <v/>
      </c>
      <c r="E169" s="3">
        <f t="array" ref="E169">ROUND(MDETERM($Z$126:$AF$132-$E$158*MUNIT(7)),6)</f>
        <v/>
      </c>
      <c r="F169" s="3">
        <f t="array" ref="F169">ROUND(MDETERM($AH$126:$AN$132-$F$158*MUNIT(7)),6)</f>
        <v/>
      </c>
      <c r="G169" s="3">
        <f t="array" ref="G169">ROUND(MDETERM($AP$126:$AV$132-$G$158*MUNIT(7)),6)</f>
        <v/>
      </c>
    </row>
    <row r="170">
      <c r="A170" s="3" t="inlineStr">
        <is>
          <t xml:space="preserve">  det(M − λ(5)I)</t>
        </is>
      </c>
      <c r="B170" s="3">
        <f t="array" ref="B170">ROUND(MDETERM($B$126:$H$132-$B$159*MUNIT(7)),6)</f>
        <v/>
      </c>
      <c r="C170" s="3">
        <f t="array" ref="C170">ROUND(MDETERM($J$126:$P$132-$C$159*MUNIT(7)),6)</f>
        <v/>
      </c>
      <c r="D170" s="3">
        <f t="array" ref="D170">ROUND(MDETERM($R$126:$X$132-$D$159*MUNIT(7)),6)</f>
        <v/>
      </c>
      <c r="E170" s="3">
        <f t="array" ref="E170">ROUND(MDETERM($Z$126:$AF$132-$E$159*MUNIT(7)),6)</f>
        <v/>
      </c>
      <c r="F170" s="3">
        <f t="array" ref="F170">ROUND(MDETERM($AH$126:$AN$132-$F$159*MUNIT(7)),6)</f>
        <v/>
      </c>
      <c r="G170" s="3">
        <f t="array" ref="G170">ROUND(MDETERM($AP$126:$AV$132-$G$159*MUNIT(7)),6)</f>
        <v/>
      </c>
    </row>
    <row r="171">
      <c r="A171" s="3" t="inlineStr">
        <is>
          <t xml:space="preserve">  det(M − λ(6)I)</t>
        </is>
      </c>
      <c r="B171" s="3">
        <f t="array" ref="B171">ROUND(MDETERM($B$126:$H$132-$B$160*MUNIT(7)),6)</f>
        <v/>
      </c>
      <c r="C171" s="3">
        <f t="array" ref="C171">ROUND(MDETERM($J$126:$P$132-$C$160*MUNIT(7)),6)</f>
        <v/>
      </c>
      <c r="D171" s="3">
        <f t="array" ref="D171">ROUND(MDETERM($R$126:$X$132-$D$160*MUNIT(7)),6)</f>
        <v/>
      </c>
      <c r="E171" s="3">
        <f t="array" ref="E171">ROUND(MDETERM($Z$126:$AF$132-$E$160*MUNIT(7)),6)</f>
        <v/>
      </c>
      <c r="F171" s="3">
        <f t="array" ref="F171">ROUND(MDETERM($AH$126:$AN$132-$F$160*MUNIT(7)),6)</f>
        <v/>
      </c>
      <c r="G171" s="3">
        <f t="array" ref="G171">ROUND(MDETERM($AP$126:$AV$132-$G$160*MUNIT(7)),6)</f>
        <v/>
      </c>
    </row>
    <row r="172">
      <c r="A172" s="3" t="inlineStr">
        <is>
          <t xml:space="preserve">  det(M − λ(7)I)</t>
        </is>
      </c>
      <c r="B172" s="3">
        <f t="array" ref="B172">ROUND(MDETERM($B$126:$H$132-$B$161*MUNIT(7)),6)</f>
        <v/>
      </c>
      <c r="C172" s="3">
        <f t="array" ref="C172">ROUND(MDETERM($J$126:$P$132-$C$161*MUNIT(7)),6)</f>
        <v/>
      </c>
      <c r="D172" s="3">
        <f t="array" ref="D172">ROUND(MDETERM($R$126:$X$132-$D$161*MUNIT(7)),6)</f>
        <v/>
      </c>
      <c r="E172" s="3">
        <f t="array" ref="E172">ROUND(MDETERM($Z$126:$AF$132-$E$161*MUNIT(7)),6)</f>
        <v/>
      </c>
      <c r="F172" s="3">
        <f t="array" ref="F172">ROUND(MDETERM($AH$126:$AN$132-$F$161*MUNIT(7)),6)</f>
        <v/>
      </c>
      <c r="G172" s="3">
        <f t="array" ref="G172">ROUND(MDETERM($AP$126:$AV$132-$G$161*MUNIT(7)),6)</f>
        <v/>
      </c>
    </row>
    <row r="176" ht="16" customHeight="1">
      <c r="A176" s="14" t="inlineStr">
        <is>
          <t>LLM | mixtral:8x22b</t>
        </is>
      </c>
      <c r="B176" s="9" t="inlineStr">
        <is>
          <t>run 1 (raw, pasted)</t>
        </is>
      </c>
      <c r="J176" s="9" t="inlineStr">
        <is>
          <t>run 2 (raw, pasted)</t>
        </is>
      </c>
      <c r="R176" s="9" t="inlineStr">
        <is>
          <t>run 3 (raw, pasted)</t>
        </is>
      </c>
      <c r="Z176" s="9" t="inlineStr">
        <is>
          <t>run 4 (raw, pasted)</t>
        </is>
      </c>
      <c r="AH176" s="9" t="inlineStr">
        <is>
          <t>run 5 (raw, pasted)</t>
        </is>
      </c>
      <c r="AP176" s="9" t="inlineStr">
        <is>
          <t>Step2 average matrix (formula)</t>
        </is>
      </c>
      <c r="AX176" s="9" t="inlineStr">
        <is>
          <t>ground truth (reference)</t>
        </is>
      </c>
    </row>
    <row r="177" ht="60" customHeight="1">
      <c r="B177" s="15" t="inlineStr">
        <is>
          <t>Bit</t>
        </is>
      </c>
      <c r="C177" s="15" t="inlineStr">
        <is>
          <t>Transmission</t>
        </is>
      </c>
      <c r="D177" s="15" t="inlineStr">
        <is>
          <t>Motor</t>
        </is>
      </c>
      <c r="E177" s="15" t="inlineStr">
        <is>
          <t>Electrical System</t>
        </is>
      </c>
      <c r="F177" s="15" t="inlineStr">
        <is>
          <t>Battery Holder</t>
        </is>
      </c>
      <c r="G177" s="15" t="inlineStr">
        <is>
          <t>Housing</t>
        </is>
      </c>
      <c r="H177" s="15" t="inlineStr">
        <is>
          <t>External Environment</t>
        </is>
      </c>
      <c r="J177" s="15" t="inlineStr">
        <is>
          <t>Bit</t>
        </is>
      </c>
      <c r="K177" s="15" t="inlineStr">
        <is>
          <t>Transmission</t>
        </is>
      </c>
      <c r="L177" s="15" t="inlineStr">
        <is>
          <t>Motor</t>
        </is>
      </c>
      <c r="M177" s="15" t="inlineStr">
        <is>
          <t>Electrical System</t>
        </is>
      </c>
      <c r="N177" s="15" t="inlineStr">
        <is>
          <t>Battery Holder</t>
        </is>
      </c>
      <c r="O177" s="15" t="inlineStr">
        <is>
          <t>Housing</t>
        </is>
      </c>
      <c r="P177" s="15" t="inlineStr">
        <is>
          <t>External Environment</t>
        </is>
      </c>
      <c r="R177" s="15" t="inlineStr">
        <is>
          <t>Bit</t>
        </is>
      </c>
      <c r="S177" s="15" t="inlineStr">
        <is>
          <t>Transmission</t>
        </is>
      </c>
      <c r="T177" s="15" t="inlineStr">
        <is>
          <t>Motor</t>
        </is>
      </c>
      <c r="U177" s="15" t="inlineStr">
        <is>
          <t>Electrical System</t>
        </is>
      </c>
      <c r="V177" s="15" t="inlineStr">
        <is>
          <t>Battery Holder</t>
        </is>
      </c>
      <c r="W177" s="15" t="inlineStr">
        <is>
          <t>Housing</t>
        </is>
      </c>
      <c r="X177" s="15" t="inlineStr">
        <is>
          <t>External Environment</t>
        </is>
      </c>
      <c r="Z177" s="15" t="inlineStr">
        <is>
          <t>Bit</t>
        </is>
      </c>
      <c r="AA177" s="15" t="inlineStr">
        <is>
          <t>Transmission</t>
        </is>
      </c>
      <c r="AB177" s="15" t="inlineStr">
        <is>
          <t>Motor</t>
        </is>
      </c>
      <c r="AC177" s="15" t="inlineStr">
        <is>
          <t>Electrical System</t>
        </is>
      </c>
      <c r="AD177" s="15" t="inlineStr">
        <is>
          <t>Battery Holder</t>
        </is>
      </c>
      <c r="AE177" s="15" t="inlineStr">
        <is>
          <t>Housing</t>
        </is>
      </c>
      <c r="AF177" s="15" t="inlineStr">
        <is>
          <t>External Environment</t>
        </is>
      </c>
      <c r="AH177" s="15" t="inlineStr">
        <is>
          <t>Bit</t>
        </is>
      </c>
      <c r="AI177" s="15" t="inlineStr">
        <is>
          <t>Transmission</t>
        </is>
      </c>
      <c r="AJ177" s="15" t="inlineStr">
        <is>
          <t>Motor</t>
        </is>
      </c>
      <c r="AK177" s="15" t="inlineStr">
        <is>
          <t>Electrical System</t>
        </is>
      </c>
      <c r="AL177" s="15" t="inlineStr">
        <is>
          <t>Battery Holder</t>
        </is>
      </c>
      <c r="AM177" s="15" t="inlineStr">
        <is>
          <t>Housing</t>
        </is>
      </c>
      <c r="AN177" s="15" t="inlineStr">
        <is>
          <t>External Environment</t>
        </is>
      </c>
      <c r="AP177" s="15" t="inlineStr">
        <is>
          <t>Bit</t>
        </is>
      </c>
      <c r="AQ177" s="15" t="inlineStr">
        <is>
          <t>Transmission</t>
        </is>
      </c>
      <c r="AR177" s="15" t="inlineStr">
        <is>
          <t>Motor</t>
        </is>
      </c>
      <c r="AS177" s="15" t="inlineStr">
        <is>
          <t>Electrical System</t>
        </is>
      </c>
      <c r="AT177" s="15" t="inlineStr">
        <is>
          <t>Battery Holder</t>
        </is>
      </c>
      <c r="AU177" s="15" t="inlineStr">
        <is>
          <t>Housing</t>
        </is>
      </c>
      <c r="AV177" s="15" t="inlineStr">
        <is>
          <t>External Environment</t>
        </is>
      </c>
    </row>
    <row r="178">
      <c r="A178" s="3" t="inlineStr">
        <is>
          <t>Bit</t>
        </is>
      </c>
      <c r="B178" s="8" t="n">
        <v>1</v>
      </c>
      <c r="C178" s="8" t="n">
        <v>1</v>
      </c>
      <c r="D178" s="8" t="n">
        <v>0</v>
      </c>
      <c r="E178" s="8" t="n">
        <v>0</v>
      </c>
      <c r="F178" s="8" t="n">
        <v>0</v>
      </c>
      <c r="G178" s="8" t="n">
        <v>1</v>
      </c>
      <c r="H178" s="8" t="n">
        <v>1</v>
      </c>
      <c r="J178" s="8" t="n">
        <v>1</v>
      </c>
      <c r="K178" s="8" t="n">
        <v>1</v>
      </c>
      <c r="L178" s="8" t="n">
        <v>0</v>
      </c>
      <c r="M178" s="8" t="n">
        <v>0</v>
      </c>
      <c r="N178" s="8" t="n">
        <v>0</v>
      </c>
      <c r="O178" s="8" t="n">
        <v>1</v>
      </c>
      <c r="P178" s="8" t="n">
        <v>1</v>
      </c>
      <c r="R178" s="8" t="n">
        <v>1</v>
      </c>
      <c r="S178" s="8" t="n">
        <v>1</v>
      </c>
      <c r="T178" s="8" t="n">
        <v>0</v>
      </c>
      <c r="U178" s="8" t="n">
        <v>0</v>
      </c>
      <c r="V178" s="8" t="n">
        <v>0</v>
      </c>
      <c r="W178" s="8" t="n">
        <v>1</v>
      </c>
      <c r="X178" s="8" t="n">
        <v>1</v>
      </c>
      <c r="Z178" s="8" t="n">
        <v>1</v>
      </c>
      <c r="AA178" s="8" t="n">
        <v>1</v>
      </c>
      <c r="AB178" s="8" t="n">
        <v>0</v>
      </c>
      <c r="AC178" s="8" t="n">
        <v>0</v>
      </c>
      <c r="AD178" s="8" t="n">
        <v>0</v>
      </c>
      <c r="AE178" s="8" t="n">
        <v>1</v>
      </c>
      <c r="AF178" s="8" t="n">
        <v>1</v>
      </c>
      <c r="AH178" s="8" t="n">
        <v>1</v>
      </c>
      <c r="AI178" s="8" t="n">
        <v>1</v>
      </c>
      <c r="AJ178" s="8" t="n">
        <v>0</v>
      </c>
      <c r="AK178" s="8" t="n">
        <v>0</v>
      </c>
      <c r="AL178" s="8" t="n">
        <v>0</v>
      </c>
      <c r="AM178" s="8" t="n">
        <v>1</v>
      </c>
      <c r="AN178" s="8" t="n">
        <v>1</v>
      </c>
      <c r="AP178" s="8">
        <f>IF(($B$178&lt;&gt;2)+($J$178&lt;&gt;2)+($R$178&lt;&gt;2)+($Z$178&lt;&gt;2)+($AH$178&lt;&gt;2)=0,2,IF((($B$178&lt;&gt;2)*$B$178+($J$178&lt;&gt;2)*$J$178+($R$178&lt;&gt;2)*$R$178+($Z$178&lt;&gt;2)*$Z$178+($AH$178&lt;&gt;2)*$AH$178)/(($B$178&lt;&gt;2)+($J$178&lt;&gt;2)+($R$178&lt;&gt;2)+($Z$178&lt;&gt;2)+($AH$178&lt;&gt;2))&gt;=0.5,1,0))</f>
        <v/>
      </c>
      <c r="AQ178" s="8">
        <f>IF(($C$178&lt;&gt;2)+($K$178&lt;&gt;2)+($S$178&lt;&gt;2)+($AA$178&lt;&gt;2)+($AI$178&lt;&gt;2)=0,2,IF((($C$178&lt;&gt;2)*$C$178+($K$178&lt;&gt;2)*$K$178+($S$178&lt;&gt;2)*$S$178+($AA$178&lt;&gt;2)*$AA$178+($AI$178&lt;&gt;2)*$AI$178)/(($C$178&lt;&gt;2)+($K$178&lt;&gt;2)+($S$178&lt;&gt;2)+($AA$178&lt;&gt;2)+($AI$178&lt;&gt;2))&gt;=0.5,1,0))</f>
        <v/>
      </c>
      <c r="AR178" s="8">
        <f>IF(($D$178&lt;&gt;2)+($L$178&lt;&gt;2)+($T$178&lt;&gt;2)+($AB$178&lt;&gt;2)+($AJ$178&lt;&gt;2)=0,2,IF((($D$178&lt;&gt;2)*$D$178+($L$178&lt;&gt;2)*$L$178+($T$178&lt;&gt;2)*$T$178+($AB$178&lt;&gt;2)*$AB$178+($AJ$178&lt;&gt;2)*$AJ$178)/(($D$178&lt;&gt;2)+($L$178&lt;&gt;2)+($T$178&lt;&gt;2)+($AB$178&lt;&gt;2)+($AJ$178&lt;&gt;2))&gt;=0.5,1,0))</f>
        <v/>
      </c>
      <c r="AS178" s="8">
        <f>IF(($E$178&lt;&gt;2)+($M$178&lt;&gt;2)+($U$178&lt;&gt;2)+($AC$178&lt;&gt;2)+($AK$178&lt;&gt;2)=0,2,IF((($E$178&lt;&gt;2)*$E$178+($M$178&lt;&gt;2)*$M$178+($U$178&lt;&gt;2)*$U$178+($AC$178&lt;&gt;2)*$AC$178+($AK$178&lt;&gt;2)*$AK$178)/(($E$178&lt;&gt;2)+($M$178&lt;&gt;2)+($U$178&lt;&gt;2)+($AC$178&lt;&gt;2)+($AK$178&lt;&gt;2))&gt;=0.5,1,0))</f>
        <v/>
      </c>
      <c r="AT178" s="8">
        <f>IF(($F$178&lt;&gt;2)+($N$178&lt;&gt;2)+($V$178&lt;&gt;2)+($AD$178&lt;&gt;2)+($AL$178&lt;&gt;2)=0,2,IF((($F$178&lt;&gt;2)*$F$178+($N$178&lt;&gt;2)*$N$178+($V$178&lt;&gt;2)*$V$178+($AD$178&lt;&gt;2)*$AD$178+($AL$178&lt;&gt;2)*$AL$178)/(($F$178&lt;&gt;2)+($N$178&lt;&gt;2)+($V$178&lt;&gt;2)+($AD$178&lt;&gt;2)+($AL$178&lt;&gt;2))&gt;=0.5,1,0))</f>
        <v/>
      </c>
      <c r="AU178" s="8">
        <f>IF(($G$178&lt;&gt;2)+($O$178&lt;&gt;2)+($W$178&lt;&gt;2)+($AE$178&lt;&gt;2)+($AM$178&lt;&gt;2)=0,2,IF((($G$178&lt;&gt;2)*$G$178+($O$178&lt;&gt;2)*$O$178+($W$178&lt;&gt;2)*$W$178+($AE$178&lt;&gt;2)*$AE$178+($AM$178&lt;&gt;2)*$AM$178)/(($G$178&lt;&gt;2)+($O$178&lt;&gt;2)+($W$178&lt;&gt;2)+($AE$178&lt;&gt;2)+($AM$178&lt;&gt;2))&gt;=0.5,1,0))</f>
        <v/>
      </c>
      <c r="AV178" s="8">
        <f>IF(($H$178&lt;&gt;2)+($P$178&lt;&gt;2)+($X$178&lt;&gt;2)+($AF$178&lt;&gt;2)+($AN$178&lt;&gt;2)=0,2,IF((($H$178&lt;&gt;2)*$H$178+($P$178&lt;&gt;2)*$P$178+($X$178&lt;&gt;2)*$X$178+($AF$178&lt;&gt;2)*$AF$178+($AN$178&lt;&gt;2)*$AN$178)/(($H$178&lt;&gt;2)+($P$178&lt;&gt;2)+($X$178&lt;&gt;2)+($AF$178&lt;&gt;2)+($AN$178&lt;&gt;2))&gt;=0.5,1,0))</f>
        <v/>
      </c>
      <c r="AX178" s="16">
        <f>'Ground truth'!$B$14</f>
        <v/>
      </c>
      <c r="AY178" s="16">
        <f>'Ground truth'!$C$14</f>
        <v/>
      </c>
      <c r="AZ178" s="16">
        <f>'Ground truth'!$D$14</f>
        <v/>
      </c>
      <c r="BA178" s="16">
        <f>'Ground truth'!$E$14</f>
        <v/>
      </c>
      <c r="BB178" s="16">
        <f>'Ground truth'!$F$14</f>
        <v/>
      </c>
      <c r="BC178" s="16">
        <f>'Ground truth'!$G$14</f>
        <v/>
      </c>
      <c r="BD178" s="16">
        <f>'Ground truth'!$H$14</f>
        <v/>
      </c>
    </row>
    <row r="179">
      <c r="A179" s="3" t="inlineStr">
        <is>
          <t>Transmission</t>
        </is>
      </c>
      <c r="B179" s="8" t="n">
        <v>1</v>
      </c>
      <c r="C179" s="8" t="n">
        <v>1</v>
      </c>
      <c r="D179" s="8" t="n">
        <v>1</v>
      </c>
      <c r="E179" s="8" t="n">
        <v>1</v>
      </c>
      <c r="F179" s="8" t="n">
        <v>0</v>
      </c>
      <c r="G179" s="8" t="n">
        <v>1</v>
      </c>
      <c r="H179" s="8" t="n">
        <v>1</v>
      </c>
      <c r="J179" s="8" t="n">
        <v>1</v>
      </c>
      <c r="K179" s="8" t="n">
        <v>1</v>
      </c>
      <c r="L179" s="8" t="n">
        <v>1</v>
      </c>
      <c r="M179" s="8" t="n">
        <v>0</v>
      </c>
      <c r="N179" s="8" t="n">
        <v>0</v>
      </c>
      <c r="O179" s="8" t="n">
        <v>1</v>
      </c>
      <c r="P179" s="8" t="n">
        <v>1</v>
      </c>
      <c r="R179" s="8" t="n">
        <v>1</v>
      </c>
      <c r="S179" s="8" t="n">
        <v>1</v>
      </c>
      <c r="T179" s="8" t="n">
        <v>1</v>
      </c>
      <c r="U179" s="8" t="n">
        <v>0</v>
      </c>
      <c r="V179" s="8" t="n">
        <v>0</v>
      </c>
      <c r="W179" s="8" t="n">
        <v>1</v>
      </c>
      <c r="X179" s="8" t="n">
        <v>1</v>
      </c>
      <c r="Z179" s="8" t="n">
        <v>1</v>
      </c>
      <c r="AA179" s="8" t="n">
        <v>1</v>
      </c>
      <c r="AB179" s="8" t="n">
        <v>1</v>
      </c>
      <c r="AC179" s="8" t="n">
        <v>0</v>
      </c>
      <c r="AD179" s="8" t="n">
        <v>0</v>
      </c>
      <c r="AE179" s="8" t="n">
        <v>1</v>
      </c>
      <c r="AF179" s="8" t="n">
        <v>1</v>
      </c>
      <c r="AH179" s="8" t="n">
        <v>1</v>
      </c>
      <c r="AI179" s="8" t="n">
        <v>1</v>
      </c>
      <c r="AJ179" s="8" t="n">
        <v>1</v>
      </c>
      <c r="AK179" s="8" t="n">
        <v>0</v>
      </c>
      <c r="AL179" s="8" t="n">
        <v>0</v>
      </c>
      <c r="AM179" s="8" t="n">
        <v>1</v>
      </c>
      <c r="AN179" s="8" t="n">
        <v>1</v>
      </c>
      <c r="AP179" s="8">
        <f>IF(($B$179&lt;&gt;2)+($J$179&lt;&gt;2)+($R$179&lt;&gt;2)+($Z$179&lt;&gt;2)+($AH$179&lt;&gt;2)=0,2,IF((($B$179&lt;&gt;2)*$B$179+($J$179&lt;&gt;2)*$J$179+($R$179&lt;&gt;2)*$R$179+($Z$179&lt;&gt;2)*$Z$179+($AH$179&lt;&gt;2)*$AH$179)/(($B$179&lt;&gt;2)+($J$179&lt;&gt;2)+($R$179&lt;&gt;2)+($Z$179&lt;&gt;2)+($AH$179&lt;&gt;2))&gt;=0.5,1,0))</f>
        <v/>
      </c>
      <c r="AQ179" s="8">
        <f>IF(($C$179&lt;&gt;2)+($K$179&lt;&gt;2)+($S$179&lt;&gt;2)+($AA$179&lt;&gt;2)+($AI$179&lt;&gt;2)=0,2,IF((($C$179&lt;&gt;2)*$C$179+($K$179&lt;&gt;2)*$K$179+($S$179&lt;&gt;2)*$S$179+($AA$179&lt;&gt;2)*$AA$179+($AI$179&lt;&gt;2)*$AI$179)/(($C$179&lt;&gt;2)+($K$179&lt;&gt;2)+($S$179&lt;&gt;2)+($AA$179&lt;&gt;2)+($AI$179&lt;&gt;2))&gt;=0.5,1,0))</f>
        <v/>
      </c>
      <c r="AR179" s="8">
        <f>IF(($D$179&lt;&gt;2)+($L$179&lt;&gt;2)+($T$179&lt;&gt;2)+($AB$179&lt;&gt;2)+($AJ$179&lt;&gt;2)=0,2,IF((($D$179&lt;&gt;2)*$D$179+($L$179&lt;&gt;2)*$L$179+($T$179&lt;&gt;2)*$T$179+($AB$179&lt;&gt;2)*$AB$179+($AJ$179&lt;&gt;2)*$AJ$179)/(($D$179&lt;&gt;2)+($L$179&lt;&gt;2)+($T$179&lt;&gt;2)+($AB$179&lt;&gt;2)+($AJ$179&lt;&gt;2))&gt;=0.5,1,0))</f>
        <v/>
      </c>
      <c r="AS179" s="8">
        <f>IF(($E$179&lt;&gt;2)+($M$179&lt;&gt;2)+($U$179&lt;&gt;2)+($AC$179&lt;&gt;2)+($AK$179&lt;&gt;2)=0,2,IF((($E$179&lt;&gt;2)*$E$179+($M$179&lt;&gt;2)*$M$179+($U$179&lt;&gt;2)*$U$179+($AC$179&lt;&gt;2)*$AC$179+($AK$179&lt;&gt;2)*$AK$179)/(($E$179&lt;&gt;2)+($M$179&lt;&gt;2)+($U$179&lt;&gt;2)+($AC$179&lt;&gt;2)+($AK$179&lt;&gt;2))&gt;=0.5,1,0))</f>
        <v/>
      </c>
      <c r="AT179" s="8">
        <f>IF(($F$179&lt;&gt;2)+($N$179&lt;&gt;2)+($V$179&lt;&gt;2)+($AD$179&lt;&gt;2)+($AL$179&lt;&gt;2)=0,2,IF((($F$179&lt;&gt;2)*$F$179+($N$179&lt;&gt;2)*$N$179+($V$179&lt;&gt;2)*$V$179+($AD$179&lt;&gt;2)*$AD$179+($AL$179&lt;&gt;2)*$AL$179)/(($F$179&lt;&gt;2)+($N$179&lt;&gt;2)+($V$179&lt;&gt;2)+($AD$179&lt;&gt;2)+($AL$179&lt;&gt;2))&gt;=0.5,1,0))</f>
        <v/>
      </c>
      <c r="AU179" s="8">
        <f>IF(($G$179&lt;&gt;2)+($O$179&lt;&gt;2)+($W$179&lt;&gt;2)+($AE$179&lt;&gt;2)+($AM$179&lt;&gt;2)=0,2,IF((($G$179&lt;&gt;2)*$G$179+($O$179&lt;&gt;2)*$O$179+($W$179&lt;&gt;2)*$W$179+($AE$179&lt;&gt;2)*$AE$179+($AM$179&lt;&gt;2)*$AM$179)/(($G$179&lt;&gt;2)+($O$179&lt;&gt;2)+($W$179&lt;&gt;2)+($AE$179&lt;&gt;2)+($AM$179&lt;&gt;2))&gt;=0.5,1,0))</f>
        <v/>
      </c>
      <c r="AV179" s="8">
        <f>IF(($H$179&lt;&gt;2)+($P$179&lt;&gt;2)+($X$179&lt;&gt;2)+($AF$179&lt;&gt;2)+($AN$179&lt;&gt;2)=0,2,IF((($H$179&lt;&gt;2)*$H$179+($P$179&lt;&gt;2)*$P$179+($X$179&lt;&gt;2)*$X$179+($AF$179&lt;&gt;2)*$AF$179+($AN$179&lt;&gt;2)*$AN$179)/(($H$179&lt;&gt;2)+($P$179&lt;&gt;2)+($X$179&lt;&gt;2)+($AF$179&lt;&gt;2)+($AN$179&lt;&gt;2))&gt;=0.5,1,0))</f>
        <v/>
      </c>
      <c r="AX179" s="16">
        <f>'Ground truth'!$B$15</f>
        <v/>
      </c>
      <c r="AY179" s="16">
        <f>'Ground truth'!$C$15</f>
        <v/>
      </c>
      <c r="AZ179" s="16">
        <f>'Ground truth'!$D$15</f>
        <v/>
      </c>
      <c r="BA179" s="16">
        <f>'Ground truth'!$E$15</f>
        <v/>
      </c>
      <c r="BB179" s="16">
        <f>'Ground truth'!$F$15</f>
        <v/>
      </c>
      <c r="BC179" s="16">
        <f>'Ground truth'!$G$15</f>
        <v/>
      </c>
      <c r="BD179" s="16">
        <f>'Ground truth'!$H$15</f>
        <v/>
      </c>
    </row>
    <row r="180">
      <c r="A180" s="3" t="inlineStr">
        <is>
          <t>Motor</t>
        </is>
      </c>
      <c r="B180" s="8" t="n">
        <v>0</v>
      </c>
      <c r="C180" s="8" t="n">
        <v>1</v>
      </c>
      <c r="D180" s="8" t="n">
        <v>1</v>
      </c>
      <c r="E180" s="8" t="n">
        <v>1</v>
      </c>
      <c r="F180" s="8" t="n">
        <v>0</v>
      </c>
      <c r="G180" s="8" t="n">
        <v>0</v>
      </c>
      <c r="H180" s="8" t="n">
        <v>0</v>
      </c>
      <c r="J180" s="8" t="n">
        <v>0</v>
      </c>
      <c r="K180" s="8" t="n">
        <v>1</v>
      </c>
      <c r="L180" s="8" t="n">
        <v>1</v>
      </c>
      <c r="M180" s="8" t="n">
        <v>1</v>
      </c>
      <c r="N180" s="8" t="n">
        <v>0</v>
      </c>
      <c r="O180" s="8" t="n">
        <v>1</v>
      </c>
      <c r="P180" s="8" t="n">
        <v>1</v>
      </c>
      <c r="R180" s="8" t="n">
        <v>0</v>
      </c>
      <c r="S180" s="8" t="n">
        <v>1</v>
      </c>
      <c r="T180" s="8" t="n">
        <v>1</v>
      </c>
      <c r="U180" s="8" t="n">
        <v>1</v>
      </c>
      <c r="V180" s="8" t="n">
        <v>0</v>
      </c>
      <c r="W180" s="8" t="n">
        <v>1</v>
      </c>
      <c r="X180" s="8" t="n">
        <v>1</v>
      </c>
      <c r="Z180" s="8" t="n">
        <v>0</v>
      </c>
      <c r="AA180" s="8" t="n">
        <v>1</v>
      </c>
      <c r="AB180" s="8" t="n">
        <v>1</v>
      </c>
      <c r="AC180" s="8" t="n">
        <v>1</v>
      </c>
      <c r="AD180" s="8" t="n">
        <v>0</v>
      </c>
      <c r="AE180" s="8" t="n">
        <v>1</v>
      </c>
      <c r="AF180" s="8" t="n">
        <v>1</v>
      </c>
      <c r="AH180" s="8" t="n">
        <v>0</v>
      </c>
      <c r="AI180" s="8" t="n">
        <v>1</v>
      </c>
      <c r="AJ180" s="8" t="n">
        <v>1</v>
      </c>
      <c r="AK180" s="8" t="n">
        <v>1</v>
      </c>
      <c r="AL180" s="8" t="n">
        <v>0</v>
      </c>
      <c r="AM180" s="8" t="n">
        <v>1</v>
      </c>
      <c r="AN180" s="8" t="n">
        <v>1</v>
      </c>
      <c r="AP180" s="8">
        <f>IF(($B$180&lt;&gt;2)+($J$180&lt;&gt;2)+($R$180&lt;&gt;2)+($Z$180&lt;&gt;2)+($AH$180&lt;&gt;2)=0,2,IF((($B$180&lt;&gt;2)*$B$180+($J$180&lt;&gt;2)*$J$180+($R$180&lt;&gt;2)*$R$180+($Z$180&lt;&gt;2)*$Z$180+($AH$180&lt;&gt;2)*$AH$180)/(($B$180&lt;&gt;2)+($J$180&lt;&gt;2)+($R$180&lt;&gt;2)+($Z$180&lt;&gt;2)+($AH$180&lt;&gt;2))&gt;=0.5,1,0))</f>
        <v/>
      </c>
      <c r="AQ180" s="8">
        <f>IF(($C$180&lt;&gt;2)+($K$180&lt;&gt;2)+($S$180&lt;&gt;2)+($AA$180&lt;&gt;2)+($AI$180&lt;&gt;2)=0,2,IF((($C$180&lt;&gt;2)*$C$180+($K$180&lt;&gt;2)*$K$180+($S$180&lt;&gt;2)*$S$180+($AA$180&lt;&gt;2)*$AA$180+($AI$180&lt;&gt;2)*$AI$180)/(($C$180&lt;&gt;2)+($K$180&lt;&gt;2)+($S$180&lt;&gt;2)+($AA$180&lt;&gt;2)+($AI$180&lt;&gt;2))&gt;=0.5,1,0))</f>
        <v/>
      </c>
      <c r="AR180" s="8">
        <f>IF(($D$180&lt;&gt;2)+($L$180&lt;&gt;2)+($T$180&lt;&gt;2)+($AB$180&lt;&gt;2)+($AJ$180&lt;&gt;2)=0,2,IF((($D$180&lt;&gt;2)*$D$180+($L$180&lt;&gt;2)*$L$180+($T$180&lt;&gt;2)*$T$180+($AB$180&lt;&gt;2)*$AB$180+($AJ$180&lt;&gt;2)*$AJ$180)/(($D$180&lt;&gt;2)+($L$180&lt;&gt;2)+($T$180&lt;&gt;2)+($AB$180&lt;&gt;2)+($AJ$180&lt;&gt;2))&gt;=0.5,1,0))</f>
        <v/>
      </c>
      <c r="AS180" s="8">
        <f>IF(($E$180&lt;&gt;2)+($M$180&lt;&gt;2)+($U$180&lt;&gt;2)+($AC$180&lt;&gt;2)+($AK$180&lt;&gt;2)=0,2,IF((($E$180&lt;&gt;2)*$E$180+($M$180&lt;&gt;2)*$M$180+($U$180&lt;&gt;2)*$U$180+($AC$180&lt;&gt;2)*$AC$180+($AK$180&lt;&gt;2)*$AK$180)/(($E$180&lt;&gt;2)+($M$180&lt;&gt;2)+($U$180&lt;&gt;2)+($AC$180&lt;&gt;2)+($AK$180&lt;&gt;2))&gt;=0.5,1,0))</f>
        <v/>
      </c>
      <c r="AT180" s="8">
        <f>IF(($F$180&lt;&gt;2)+($N$180&lt;&gt;2)+($V$180&lt;&gt;2)+($AD$180&lt;&gt;2)+($AL$180&lt;&gt;2)=0,2,IF((($F$180&lt;&gt;2)*$F$180+($N$180&lt;&gt;2)*$N$180+($V$180&lt;&gt;2)*$V$180+($AD$180&lt;&gt;2)*$AD$180+($AL$180&lt;&gt;2)*$AL$180)/(($F$180&lt;&gt;2)+($N$180&lt;&gt;2)+($V$180&lt;&gt;2)+($AD$180&lt;&gt;2)+($AL$180&lt;&gt;2))&gt;=0.5,1,0))</f>
        <v/>
      </c>
      <c r="AU180" s="8">
        <f>IF(($G$180&lt;&gt;2)+($O$180&lt;&gt;2)+($W$180&lt;&gt;2)+($AE$180&lt;&gt;2)+($AM$180&lt;&gt;2)=0,2,IF((($G$180&lt;&gt;2)*$G$180+($O$180&lt;&gt;2)*$O$180+($W$180&lt;&gt;2)*$W$180+($AE$180&lt;&gt;2)*$AE$180+($AM$180&lt;&gt;2)*$AM$180)/(($G$180&lt;&gt;2)+($O$180&lt;&gt;2)+($W$180&lt;&gt;2)+($AE$180&lt;&gt;2)+($AM$180&lt;&gt;2))&gt;=0.5,1,0))</f>
        <v/>
      </c>
      <c r="AV180" s="8">
        <f>IF(($H$180&lt;&gt;2)+($P$180&lt;&gt;2)+($X$180&lt;&gt;2)+($AF$180&lt;&gt;2)+($AN$180&lt;&gt;2)=0,2,IF((($H$180&lt;&gt;2)*$H$180+($P$180&lt;&gt;2)*$P$180+($X$180&lt;&gt;2)*$X$180+($AF$180&lt;&gt;2)*$AF$180+($AN$180&lt;&gt;2)*$AN$180)/(($H$180&lt;&gt;2)+($P$180&lt;&gt;2)+($X$180&lt;&gt;2)+($AF$180&lt;&gt;2)+($AN$180&lt;&gt;2))&gt;=0.5,1,0))</f>
        <v/>
      </c>
      <c r="AX180" s="16">
        <f>'Ground truth'!$B$16</f>
        <v/>
      </c>
      <c r="AY180" s="16">
        <f>'Ground truth'!$C$16</f>
        <v/>
      </c>
      <c r="AZ180" s="16">
        <f>'Ground truth'!$D$16</f>
        <v/>
      </c>
      <c r="BA180" s="16">
        <f>'Ground truth'!$E$16</f>
        <v/>
      </c>
      <c r="BB180" s="16">
        <f>'Ground truth'!$F$16</f>
        <v/>
      </c>
      <c r="BC180" s="16">
        <f>'Ground truth'!$G$16</f>
        <v/>
      </c>
      <c r="BD180" s="16">
        <f>'Ground truth'!$H$16</f>
        <v/>
      </c>
    </row>
    <row r="181">
      <c r="A181" s="3" t="inlineStr">
        <is>
          <t>Electrical System</t>
        </is>
      </c>
      <c r="B181" s="8" t="n">
        <v>0</v>
      </c>
      <c r="C181" s="8" t="n">
        <v>1</v>
      </c>
      <c r="D181" s="8" t="n">
        <v>1</v>
      </c>
      <c r="E181" s="8" t="n">
        <v>1</v>
      </c>
      <c r="F181" s="8" t="n">
        <v>1</v>
      </c>
      <c r="G181" s="8" t="n">
        <v>0</v>
      </c>
      <c r="H181" s="8" t="n">
        <v>0</v>
      </c>
      <c r="J181" s="8" t="n">
        <v>0</v>
      </c>
      <c r="K181" s="8" t="n">
        <v>0</v>
      </c>
      <c r="L181" s="8" t="n">
        <v>1</v>
      </c>
      <c r="M181" s="8" t="n">
        <v>1</v>
      </c>
      <c r="N181" s="8" t="n">
        <v>1</v>
      </c>
      <c r="O181" s="8" t="n">
        <v>1</v>
      </c>
      <c r="P181" s="8" t="n">
        <v>1</v>
      </c>
      <c r="R181" s="8" t="n">
        <v>0</v>
      </c>
      <c r="S181" s="8" t="n">
        <v>0</v>
      </c>
      <c r="T181" s="8" t="n">
        <v>1</v>
      </c>
      <c r="U181" s="8" t="n">
        <v>1</v>
      </c>
      <c r="V181" s="8" t="n">
        <v>1</v>
      </c>
      <c r="W181" s="8" t="n">
        <v>1</v>
      </c>
      <c r="X181" s="8" t="n">
        <v>1</v>
      </c>
      <c r="Z181" s="8" t="n">
        <v>0</v>
      </c>
      <c r="AA181" s="8" t="n">
        <v>0</v>
      </c>
      <c r="AB181" s="8" t="n">
        <v>1</v>
      </c>
      <c r="AC181" s="8" t="n">
        <v>1</v>
      </c>
      <c r="AD181" s="8" t="n">
        <v>1</v>
      </c>
      <c r="AE181" s="8" t="n">
        <v>1</v>
      </c>
      <c r="AF181" s="8" t="n">
        <v>1</v>
      </c>
      <c r="AH181" s="8" t="n">
        <v>0</v>
      </c>
      <c r="AI181" s="8" t="n">
        <v>0</v>
      </c>
      <c r="AJ181" s="8" t="n">
        <v>1</v>
      </c>
      <c r="AK181" s="8" t="n">
        <v>1</v>
      </c>
      <c r="AL181" s="8" t="n">
        <v>1</v>
      </c>
      <c r="AM181" s="8" t="n">
        <v>1</v>
      </c>
      <c r="AN181" s="8" t="n">
        <v>1</v>
      </c>
      <c r="AP181" s="8">
        <f>IF(($B$181&lt;&gt;2)+($J$181&lt;&gt;2)+($R$181&lt;&gt;2)+($Z$181&lt;&gt;2)+($AH$181&lt;&gt;2)=0,2,IF((($B$181&lt;&gt;2)*$B$181+($J$181&lt;&gt;2)*$J$181+($R$181&lt;&gt;2)*$R$181+($Z$181&lt;&gt;2)*$Z$181+($AH$181&lt;&gt;2)*$AH$181)/(($B$181&lt;&gt;2)+($J$181&lt;&gt;2)+($R$181&lt;&gt;2)+($Z$181&lt;&gt;2)+($AH$181&lt;&gt;2))&gt;=0.5,1,0))</f>
        <v/>
      </c>
      <c r="AQ181" s="8">
        <f>IF(($C$181&lt;&gt;2)+($K$181&lt;&gt;2)+($S$181&lt;&gt;2)+($AA$181&lt;&gt;2)+($AI$181&lt;&gt;2)=0,2,IF((($C$181&lt;&gt;2)*$C$181+($K$181&lt;&gt;2)*$K$181+($S$181&lt;&gt;2)*$S$181+($AA$181&lt;&gt;2)*$AA$181+($AI$181&lt;&gt;2)*$AI$181)/(($C$181&lt;&gt;2)+($K$181&lt;&gt;2)+($S$181&lt;&gt;2)+($AA$181&lt;&gt;2)+($AI$181&lt;&gt;2))&gt;=0.5,1,0))</f>
        <v/>
      </c>
      <c r="AR181" s="8">
        <f>IF(($D$181&lt;&gt;2)+($L$181&lt;&gt;2)+($T$181&lt;&gt;2)+($AB$181&lt;&gt;2)+($AJ$181&lt;&gt;2)=0,2,IF((($D$181&lt;&gt;2)*$D$181+($L$181&lt;&gt;2)*$L$181+($T$181&lt;&gt;2)*$T$181+($AB$181&lt;&gt;2)*$AB$181+($AJ$181&lt;&gt;2)*$AJ$181)/(($D$181&lt;&gt;2)+($L$181&lt;&gt;2)+($T$181&lt;&gt;2)+($AB$181&lt;&gt;2)+($AJ$181&lt;&gt;2))&gt;=0.5,1,0))</f>
        <v/>
      </c>
      <c r="AS181" s="8">
        <f>IF(($E$181&lt;&gt;2)+($M$181&lt;&gt;2)+($U$181&lt;&gt;2)+($AC$181&lt;&gt;2)+($AK$181&lt;&gt;2)=0,2,IF((($E$181&lt;&gt;2)*$E$181+($M$181&lt;&gt;2)*$M$181+($U$181&lt;&gt;2)*$U$181+($AC$181&lt;&gt;2)*$AC$181+($AK$181&lt;&gt;2)*$AK$181)/(($E$181&lt;&gt;2)+($M$181&lt;&gt;2)+($U$181&lt;&gt;2)+($AC$181&lt;&gt;2)+($AK$181&lt;&gt;2))&gt;=0.5,1,0))</f>
        <v/>
      </c>
      <c r="AT181" s="8">
        <f>IF(($F$181&lt;&gt;2)+($N$181&lt;&gt;2)+($V$181&lt;&gt;2)+($AD$181&lt;&gt;2)+($AL$181&lt;&gt;2)=0,2,IF((($F$181&lt;&gt;2)*$F$181+($N$181&lt;&gt;2)*$N$181+($V$181&lt;&gt;2)*$V$181+($AD$181&lt;&gt;2)*$AD$181+($AL$181&lt;&gt;2)*$AL$181)/(($F$181&lt;&gt;2)+($N$181&lt;&gt;2)+($V$181&lt;&gt;2)+($AD$181&lt;&gt;2)+($AL$181&lt;&gt;2))&gt;=0.5,1,0))</f>
        <v/>
      </c>
      <c r="AU181" s="8">
        <f>IF(($G$181&lt;&gt;2)+($O$181&lt;&gt;2)+($W$181&lt;&gt;2)+($AE$181&lt;&gt;2)+($AM$181&lt;&gt;2)=0,2,IF((($G$181&lt;&gt;2)*$G$181+($O$181&lt;&gt;2)*$O$181+($W$181&lt;&gt;2)*$W$181+($AE$181&lt;&gt;2)*$AE$181+($AM$181&lt;&gt;2)*$AM$181)/(($G$181&lt;&gt;2)+($O$181&lt;&gt;2)+($W$181&lt;&gt;2)+($AE$181&lt;&gt;2)+($AM$181&lt;&gt;2))&gt;=0.5,1,0))</f>
        <v/>
      </c>
      <c r="AV181" s="8">
        <f>IF(($H$181&lt;&gt;2)+($P$181&lt;&gt;2)+($X$181&lt;&gt;2)+($AF$181&lt;&gt;2)+($AN$181&lt;&gt;2)=0,2,IF((($H$181&lt;&gt;2)*$H$181+($P$181&lt;&gt;2)*$P$181+($X$181&lt;&gt;2)*$X$181+($AF$181&lt;&gt;2)*$AF$181+($AN$181&lt;&gt;2)*$AN$181)/(($H$181&lt;&gt;2)+($P$181&lt;&gt;2)+($X$181&lt;&gt;2)+($AF$181&lt;&gt;2)+($AN$181&lt;&gt;2))&gt;=0.5,1,0))</f>
        <v/>
      </c>
      <c r="AX181" s="16">
        <f>'Ground truth'!$B$17</f>
        <v/>
      </c>
      <c r="AY181" s="16">
        <f>'Ground truth'!$C$17</f>
        <v/>
      </c>
      <c r="AZ181" s="16">
        <f>'Ground truth'!$D$17</f>
        <v/>
      </c>
      <c r="BA181" s="16">
        <f>'Ground truth'!$E$17</f>
        <v/>
      </c>
      <c r="BB181" s="16">
        <f>'Ground truth'!$F$17</f>
        <v/>
      </c>
      <c r="BC181" s="16">
        <f>'Ground truth'!$G$17</f>
        <v/>
      </c>
      <c r="BD181" s="16">
        <f>'Ground truth'!$H$17</f>
        <v/>
      </c>
    </row>
    <row r="182">
      <c r="A182" s="3" t="inlineStr">
        <is>
          <t>Battery Holder</t>
        </is>
      </c>
      <c r="B182" s="8" t="n">
        <v>0</v>
      </c>
      <c r="C182" s="8" t="n">
        <v>0</v>
      </c>
      <c r="D182" s="8" t="n">
        <v>0</v>
      </c>
      <c r="E182" s="8" t="n">
        <v>1</v>
      </c>
      <c r="F182" s="8" t="n">
        <v>1</v>
      </c>
      <c r="G182" s="8" t="n">
        <v>0</v>
      </c>
      <c r="H182" s="8" t="n">
        <v>0</v>
      </c>
      <c r="J182" s="8" t="n">
        <v>0</v>
      </c>
      <c r="K182" s="8" t="n">
        <v>0</v>
      </c>
      <c r="L182" s="8" t="n">
        <v>0</v>
      </c>
      <c r="M182" s="8" t="n">
        <v>1</v>
      </c>
      <c r="N182" s="8" t="n">
        <v>1</v>
      </c>
      <c r="O182" s="8" t="n">
        <v>1</v>
      </c>
      <c r="P182" s="8" t="n">
        <v>1</v>
      </c>
      <c r="R182" s="8" t="n">
        <v>0</v>
      </c>
      <c r="S182" s="8" t="n">
        <v>0</v>
      </c>
      <c r="T182" s="8" t="n">
        <v>0</v>
      </c>
      <c r="U182" s="8" t="n">
        <v>1</v>
      </c>
      <c r="V182" s="8" t="n">
        <v>1</v>
      </c>
      <c r="W182" s="8" t="n">
        <v>1</v>
      </c>
      <c r="X182" s="8" t="n">
        <v>1</v>
      </c>
      <c r="Z182" s="8" t="n">
        <v>0</v>
      </c>
      <c r="AA182" s="8" t="n">
        <v>0</v>
      </c>
      <c r="AB182" s="8" t="n">
        <v>0</v>
      </c>
      <c r="AC182" s="8" t="n">
        <v>1</v>
      </c>
      <c r="AD182" s="8" t="n">
        <v>1</v>
      </c>
      <c r="AE182" s="8" t="n">
        <v>1</v>
      </c>
      <c r="AF182" s="8" t="n">
        <v>1</v>
      </c>
      <c r="AH182" s="8" t="n">
        <v>0</v>
      </c>
      <c r="AI182" s="8" t="n">
        <v>0</v>
      </c>
      <c r="AJ182" s="8" t="n">
        <v>0</v>
      </c>
      <c r="AK182" s="8" t="n">
        <v>1</v>
      </c>
      <c r="AL182" s="8" t="n">
        <v>1</v>
      </c>
      <c r="AM182" s="8" t="n">
        <v>1</v>
      </c>
      <c r="AN182" s="8" t="n">
        <v>1</v>
      </c>
      <c r="AP182" s="8">
        <f>IF(($B$182&lt;&gt;2)+($J$182&lt;&gt;2)+($R$182&lt;&gt;2)+($Z$182&lt;&gt;2)+($AH$182&lt;&gt;2)=0,2,IF((($B$182&lt;&gt;2)*$B$182+($J$182&lt;&gt;2)*$J$182+($R$182&lt;&gt;2)*$R$182+($Z$182&lt;&gt;2)*$Z$182+($AH$182&lt;&gt;2)*$AH$182)/(($B$182&lt;&gt;2)+($J$182&lt;&gt;2)+($R$182&lt;&gt;2)+($Z$182&lt;&gt;2)+($AH$182&lt;&gt;2))&gt;=0.5,1,0))</f>
        <v/>
      </c>
      <c r="AQ182" s="8">
        <f>IF(($C$182&lt;&gt;2)+($K$182&lt;&gt;2)+($S$182&lt;&gt;2)+($AA$182&lt;&gt;2)+($AI$182&lt;&gt;2)=0,2,IF((($C$182&lt;&gt;2)*$C$182+($K$182&lt;&gt;2)*$K$182+($S$182&lt;&gt;2)*$S$182+($AA$182&lt;&gt;2)*$AA$182+($AI$182&lt;&gt;2)*$AI$182)/(($C$182&lt;&gt;2)+($K$182&lt;&gt;2)+($S$182&lt;&gt;2)+($AA$182&lt;&gt;2)+($AI$182&lt;&gt;2))&gt;=0.5,1,0))</f>
        <v/>
      </c>
      <c r="AR182" s="8">
        <f>IF(($D$182&lt;&gt;2)+($L$182&lt;&gt;2)+($T$182&lt;&gt;2)+($AB$182&lt;&gt;2)+($AJ$182&lt;&gt;2)=0,2,IF((($D$182&lt;&gt;2)*$D$182+($L$182&lt;&gt;2)*$L$182+($T$182&lt;&gt;2)*$T$182+($AB$182&lt;&gt;2)*$AB$182+($AJ$182&lt;&gt;2)*$AJ$182)/(($D$182&lt;&gt;2)+($L$182&lt;&gt;2)+($T$182&lt;&gt;2)+($AB$182&lt;&gt;2)+($AJ$182&lt;&gt;2))&gt;=0.5,1,0))</f>
        <v/>
      </c>
      <c r="AS182" s="8">
        <f>IF(($E$182&lt;&gt;2)+($M$182&lt;&gt;2)+($U$182&lt;&gt;2)+($AC$182&lt;&gt;2)+($AK$182&lt;&gt;2)=0,2,IF((($E$182&lt;&gt;2)*$E$182+($M$182&lt;&gt;2)*$M$182+($U$182&lt;&gt;2)*$U$182+($AC$182&lt;&gt;2)*$AC$182+($AK$182&lt;&gt;2)*$AK$182)/(($E$182&lt;&gt;2)+($M$182&lt;&gt;2)+($U$182&lt;&gt;2)+($AC$182&lt;&gt;2)+($AK$182&lt;&gt;2))&gt;=0.5,1,0))</f>
        <v/>
      </c>
      <c r="AT182" s="8">
        <f>IF(($F$182&lt;&gt;2)+($N$182&lt;&gt;2)+($V$182&lt;&gt;2)+($AD$182&lt;&gt;2)+($AL$182&lt;&gt;2)=0,2,IF((($F$182&lt;&gt;2)*$F$182+($N$182&lt;&gt;2)*$N$182+($V$182&lt;&gt;2)*$V$182+($AD$182&lt;&gt;2)*$AD$182+($AL$182&lt;&gt;2)*$AL$182)/(($F$182&lt;&gt;2)+($N$182&lt;&gt;2)+($V$182&lt;&gt;2)+($AD$182&lt;&gt;2)+($AL$182&lt;&gt;2))&gt;=0.5,1,0))</f>
        <v/>
      </c>
      <c r="AU182" s="8">
        <f>IF(($G$182&lt;&gt;2)+($O$182&lt;&gt;2)+($W$182&lt;&gt;2)+($AE$182&lt;&gt;2)+($AM$182&lt;&gt;2)=0,2,IF((($G$182&lt;&gt;2)*$G$182+($O$182&lt;&gt;2)*$O$182+($W$182&lt;&gt;2)*$W$182+($AE$182&lt;&gt;2)*$AE$182+($AM$182&lt;&gt;2)*$AM$182)/(($G$182&lt;&gt;2)+($O$182&lt;&gt;2)+($W$182&lt;&gt;2)+($AE$182&lt;&gt;2)+($AM$182&lt;&gt;2))&gt;=0.5,1,0))</f>
        <v/>
      </c>
      <c r="AV182" s="8">
        <f>IF(($H$182&lt;&gt;2)+($P$182&lt;&gt;2)+($X$182&lt;&gt;2)+($AF$182&lt;&gt;2)+($AN$182&lt;&gt;2)=0,2,IF((($H$182&lt;&gt;2)*$H$182+($P$182&lt;&gt;2)*$P$182+($X$182&lt;&gt;2)*$X$182+($AF$182&lt;&gt;2)*$AF$182+($AN$182&lt;&gt;2)*$AN$182)/(($H$182&lt;&gt;2)+($P$182&lt;&gt;2)+($X$182&lt;&gt;2)+($AF$182&lt;&gt;2)+($AN$182&lt;&gt;2))&gt;=0.5,1,0))</f>
        <v/>
      </c>
      <c r="AX182" s="16">
        <f>'Ground truth'!$B$18</f>
        <v/>
      </c>
      <c r="AY182" s="16">
        <f>'Ground truth'!$C$18</f>
        <v/>
      </c>
      <c r="AZ182" s="16">
        <f>'Ground truth'!$D$18</f>
        <v/>
      </c>
      <c r="BA182" s="16">
        <f>'Ground truth'!$E$18</f>
        <v/>
      </c>
      <c r="BB182" s="16">
        <f>'Ground truth'!$F$18</f>
        <v/>
      </c>
      <c r="BC182" s="16">
        <f>'Ground truth'!$G$18</f>
        <v/>
      </c>
      <c r="BD182" s="16">
        <f>'Ground truth'!$H$18</f>
        <v/>
      </c>
    </row>
    <row r="183">
      <c r="A183" s="3" t="inlineStr">
        <is>
          <t>Housing</t>
        </is>
      </c>
      <c r="B183" s="8" t="n">
        <v>1</v>
      </c>
      <c r="C183" s="8" t="n">
        <v>1</v>
      </c>
      <c r="D183" s="8" t="n">
        <v>0</v>
      </c>
      <c r="E183" s="8" t="n">
        <v>0</v>
      </c>
      <c r="F183" s="8" t="n">
        <v>0</v>
      </c>
      <c r="G183" s="8" t="n">
        <v>1</v>
      </c>
      <c r="H183" s="8" t="n">
        <v>1</v>
      </c>
      <c r="J183" s="8" t="n">
        <v>1</v>
      </c>
      <c r="K183" s="8" t="n">
        <v>1</v>
      </c>
      <c r="L183" s="8" t="n">
        <v>1</v>
      </c>
      <c r="M183" s="8" t="n">
        <v>1</v>
      </c>
      <c r="N183" s="8" t="n">
        <v>1</v>
      </c>
      <c r="O183" s="8" t="n">
        <v>1</v>
      </c>
      <c r="P183" s="8" t="n">
        <v>1</v>
      </c>
      <c r="R183" s="8" t="n">
        <v>1</v>
      </c>
      <c r="S183" s="8" t="n">
        <v>1</v>
      </c>
      <c r="T183" s="8" t="n">
        <v>1</v>
      </c>
      <c r="U183" s="8" t="n">
        <v>1</v>
      </c>
      <c r="V183" s="8" t="n">
        <v>1</v>
      </c>
      <c r="W183" s="8" t="n">
        <v>1</v>
      </c>
      <c r="X183" s="8" t="n">
        <v>1</v>
      </c>
      <c r="Z183" s="8" t="n">
        <v>1</v>
      </c>
      <c r="AA183" s="8" t="n">
        <v>1</v>
      </c>
      <c r="AB183" s="8" t="n">
        <v>1</v>
      </c>
      <c r="AC183" s="8" t="n">
        <v>1</v>
      </c>
      <c r="AD183" s="8" t="n">
        <v>1</v>
      </c>
      <c r="AE183" s="8" t="n">
        <v>1</v>
      </c>
      <c r="AF183" s="8" t="n">
        <v>1</v>
      </c>
      <c r="AH183" s="8" t="n">
        <v>1</v>
      </c>
      <c r="AI183" s="8" t="n">
        <v>1</v>
      </c>
      <c r="AJ183" s="8" t="n">
        <v>1</v>
      </c>
      <c r="AK183" s="8" t="n">
        <v>1</v>
      </c>
      <c r="AL183" s="8" t="n">
        <v>1</v>
      </c>
      <c r="AM183" s="8" t="n">
        <v>1</v>
      </c>
      <c r="AN183" s="8" t="n">
        <v>1</v>
      </c>
      <c r="AP183" s="8">
        <f>IF(($B$183&lt;&gt;2)+($J$183&lt;&gt;2)+($R$183&lt;&gt;2)+($Z$183&lt;&gt;2)+($AH$183&lt;&gt;2)=0,2,IF((($B$183&lt;&gt;2)*$B$183+($J$183&lt;&gt;2)*$J$183+($R$183&lt;&gt;2)*$R$183+($Z$183&lt;&gt;2)*$Z$183+($AH$183&lt;&gt;2)*$AH$183)/(($B$183&lt;&gt;2)+($J$183&lt;&gt;2)+($R$183&lt;&gt;2)+($Z$183&lt;&gt;2)+($AH$183&lt;&gt;2))&gt;=0.5,1,0))</f>
        <v/>
      </c>
      <c r="AQ183" s="8">
        <f>IF(($C$183&lt;&gt;2)+($K$183&lt;&gt;2)+($S$183&lt;&gt;2)+($AA$183&lt;&gt;2)+($AI$183&lt;&gt;2)=0,2,IF((($C$183&lt;&gt;2)*$C$183+($K$183&lt;&gt;2)*$K$183+($S$183&lt;&gt;2)*$S$183+($AA$183&lt;&gt;2)*$AA$183+($AI$183&lt;&gt;2)*$AI$183)/(($C$183&lt;&gt;2)+($K$183&lt;&gt;2)+($S$183&lt;&gt;2)+($AA$183&lt;&gt;2)+($AI$183&lt;&gt;2))&gt;=0.5,1,0))</f>
        <v/>
      </c>
      <c r="AR183" s="8">
        <f>IF(($D$183&lt;&gt;2)+($L$183&lt;&gt;2)+($T$183&lt;&gt;2)+($AB$183&lt;&gt;2)+($AJ$183&lt;&gt;2)=0,2,IF((($D$183&lt;&gt;2)*$D$183+($L$183&lt;&gt;2)*$L$183+($T$183&lt;&gt;2)*$T$183+($AB$183&lt;&gt;2)*$AB$183+($AJ$183&lt;&gt;2)*$AJ$183)/(($D$183&lt;&gt;2)+($L$183&lt;&gt;2)+($T$183&lt;&gt;2)+($AB$183&lt;&gt;2)+($AJ$183&lt;&gt;2))&gt;=0.5,1,0))</f>
        <v/>
      </c>
      <c r="AS183" s="8">
        <f>IF(($E$183&lt;&gt;2)+($M$183&lt;&gt;2)+($U$183&lt;&gt;2)+($AC$183&lt;&gt;2)+($AK$183&lt;&gt;2)=0,2,IF((($E$183&lt;&gt;2)*$E$183+($M$183&lt;&gt;2)*$M$183+($U$183&lt;&gt;2)*$U$183+($AC$183&lt;&gt;2)*$AC$183+($AK$183&lt;&gt;2)*$AK$183)/(($E$183&lt;&gt;2)+($M$183&lt;&gt;2)+($U$183&lt;&gt;2)+($AC$183&lt;&gt;2)+($AK$183&lt;&gt;2))&gt;=0.5,1,0))</f>
        <v/>
      </c>
      <c r="AT183" s="8">
        <f>IF(($F$183&lt;&gt;2)+($N$183&lt;&gt;2)+($V$183&lt;&gt;2)+($AD$183&lt;&gt;2)+($AL$183&lt;&gt;2)=0,2,IF((($F$183&lt;&gt;2)*$F$183+($N$183&lt;&gt;2)*$N$183+($V$183&lt;&gt;2)*$V$183+($AD$183&lt;&gt;2)*$AD$183+($AL$183&lt;&gt;2)*$AL$183)/(($F$183&lt;&gt;2)+($N$183&lt;&gt;2)+($V$183&lt;&gt;2)+($AD$183&lt;&gt;2)+($AL$183&lt;&gt;2))&gt;=0.5,1,0))</f>
        <v/>
      </c>
      <c r="AU183" s="8">
        <f>IF(($G$183&lt;&gt;2)+($O$183&lt;&gt;2)+($W$183&lt;&gt;2)+($AE$183&lt;&gt;2)+($AM$183&lt;&gt;2)=0,2,IF((($G$183&lt;&gt;2)*$G$183+($O$183&lt;&gt;2)*$O$183+($W$183&lt;&gt;2)*$W$183+($AE$183&lt;&gt;2)*$AE$183+($AM$183&lt;&gt;2)*$AM$183)/(($G$183&lt;&gt;2)+($O$183&lt;&gt;2)+($W$183&lt;&gt;2)+($AE$183&lt;&gt;2)+($AM$183&lt;&gt;2))&gt;=0.5,1,0))</f>
        <v/>
      </c>
      <c r="AV183" s="8">
        <f>IF(($H$183&lt;&gt;2)+($P$183&lt;&gt;2)+($X$183&lt;&gt;2)+($AF$183&lt;&gt;2)+($AN$183&lt;&gt;2)=0,2,IF((($H$183&lt;&gt;2)*$H$183+($P$183&lt;&gt;2)*$P$183+($X$183&lt;&gt;2)*$X$183+($AF$183&lt;&gt;2)*$AF$183+($AN$183&lt;&gt;2)*$AN$183)/(($H$183&lt;&gt;2)+($P$183&lt;&gt;2)+($X$183&lt;&gt;2)+($AF$183&lt;&gt;2)+($AN$183&lt;&gt;2))&gt;=0.5,1,0))</f>
        <v/>
      </c>
      <c r="AX183" s="16">
        <f>'Ground truth'!$B$19</f>
        <v/>
      </c>
      <c r="AY183" s="16">
        <f>'Ground truth'!$C$19</f>
        <v/>
      </c>
      <c r="AZ183" s="16">
        <f>'Ground truth'!$D$19</f>
        <v/>
      </c>
      <c r="BA183" s="16">
        <f>'Ground truth'!$E$19</f>
        <v/>
      </c>
      <c r="BB183" s="16">
        <f>'Ground truth'!$F$19</f>
        <v/>
      </c>
      <c r="BC183" s="16">
        <f>'Ground truth'!$G$19</f>
        <v/>
      </c>
      <c r="BD183" s="16">
        <f>'Ground truth'!$H$19</f>
        <v/>
      </c>
    </row>
    <row r="184">
      <c r="A184" s="3" t="inlineStr">
        <is>
          <t>External Environment</t>
        </is>
      </c>
      <c r="B184" s="8" t="n">
        <v>1</v>
      </c>
      <c r="C184" s="8" t="n">
        <v>1</v>
      </c>
      <c r="D184" s="8" t="n">
        <v>0</v>
      </c>
      <c r="E184" s="8" t="n">
        <v>0</v>
      </c>
      <c r="F184" s="8" t="n">
        <v>0</v>
      </c>
      <c r="G184" s="8" t="n">
        <v>1</v>
      </c>
      <c r="H184" s="8" t="n">
        <v>1</v>
      </c>
      <c r="J184" s="8" t="n">
        <v>1</v>
      </c>
      <c r="K184" s="8" t="n">
        <v>1</v>
      </c>
      <c r="L184" s="8" t="n">
        <v>1</v>
      </c>
      <c r="M184" s="8" t="n">
        <v>1</v>
      </c>
      <c r="N184" s="8" t="n">
        <v>1</v>
      </c>
      <c r="O184" s="8" t="n">
        <v>1</v>
      </c>
      <c r="P184" s="8" t="n">
        <v>1</v>
      </c>
      <c r="R184" s="8" t="n">
        <v>1</v>
      </c>
      <c r="S184" s="8" t="n">
        <v>1</v>
      </c>
      <c r="T184" s="8" t="n">
        <v>1</v>
      </c>
      <c r="U184" s="8" t="n">
        <v>1</v>
      </c>
      <c r="V184" s="8" t="n">
        <v>1</v>
      </c>
      <c r="W184" s="8" t="n">
        <v>1</v>
      </c>
      <c r="X184" s="8" t="n">
        <v>1</v>
      </c>
      <c r="Z184" s="8" t="n">
        <v>1</v>
      </c>
      <c r="AA184" s="8" t="n">
        <v>1</v>
      </c>
      <c r="AB184" s="8" t="n">
        <v>1</v>
      </c>
      <c r="AC184" s="8" t="n">
        <v>1</v>
      </c>
      <c r="AD184" s="8" t="n">
        <v>1</v>
      </c>
      <c r="AE184" s="8" t="n">
        <v>1</v>
      </c>
      <c r="AF184" s="8" t="n">
        <v>1</v>
      </c>
      <c r="AH184" s="8" t="n">
        <v>1</v>
      </c>
      <c r="AI184" s="8" t="n">
        <v>1</v>
      </c>
      <c r="AJ184" s="8" t="n">
        <v>1</v>
      </c>
      <c r="AK184" s="8" t="n">
        <v>1</v>
      </c>
      <c r="AL184" s="8" t="n">
        <v>1</v>
      </c>
      <c r="AM184" s="8" t="n">
        <v>1</v>
      </c>
      <c r="AN184" s="8" t="n">
        <v>1</v>
      </c>
      <c r="AP184" s="8">
        <f>IF(($B$184&lt;&gt;2)+($J$184&lt;&gt;2)+($R$184&lt;&gt;2)+($Z$184&lt;&gt;2)+($AH$184&lt;&gt;2)=0,2,IF((($B$184&lt;&gt;2)*$B$184+($J$184&lt;&gt;2)*$J$184+($R$184&lt;&gt;2)*$R$184+($Z$184&lt;&gt;2)*$Z$184+($AH$184&lt;&gt;2)*$AH$184)/(($B$184&lt;&gt;2)+($J$184&lt;&gt;2)+($R$184&lt;&gt;2)+($Z$184&lt;&gt;2)+($AH$184&lt;&gt;2))&gt;=0.5,1,0))</f>
        <v/>
      </c>
      <c r="AQ184" s="8">
        <f>IF(($C$184&lt;&gt;2)+($K$184&lt;&gt;2)+($S$184&lt;&gt;2)+($AA$184&lt;&gt;2)+($AI$184&lt;&gt;2)=0,2,IF((($C$184&lt;&gt;2)*$C$184+($K$184&lt;&gt;2)*$K$184+($S$184&lt;&gt;2)*$S$184+($AA$184&lt;&gt;2)*$AA$184+($AI$184&lt;&gt;2)*$AI$184)/(($C$184&lt;&gt;2)+($K$184&lt;&gt;2)+($S$184&lt;&gt;2)+($AA$184&lt;&gt;2)+($AI$184&lt;&gt;2))&gt;=0.5,1,0))</f>
        <v/>
      </c>
      <c r="AR184" s="8">
        <f>IF(($D$184&lt;&gt;2)+($L$184&lt;&gt;2)+($T$184&lt;&gt;2)+($AB$184&lt;&gt;2)+($AJ$184&lt;&gt;2)=0,2,IF((($D$184&lt;&gt;2)*$D$184+($L$184&lt;&gt;2)*$L$184+($T$184&lt;&gt;2)*$T$184+($AB$184&lt;&gt;2)*$AB$184+($AJ$184&lt;&gt;2)*$AJ$184)/(($D$184&lt;&gt;2)+($L$184&lt;&gt;2)+($T$184&lt;&gt;2)+($AB$184&lt;&gt;2)+($AJ$184&lt;&gt;2))&gt;=0.5,1,0))</f>
        <v/>
      </c>
      <c r="AS184" s="8">
        <f>IF(($E$184&lt;&gt;2)+($M$184&lt;&gt;2)+($U$184&lt;&gt;2)+($AC$184&lt;&gt;2)+($AK$184&lt;&gt;2)=0,2,IF((($E$184&lt;&gt;2)*$E$184+($M$184&lt;&gt;2)*$M$184+($U$184&lt;&gt;2)*$U$184+($AC$184&lt;&gt;2)*$AC$184+($AK$184&lt;&gt;2)*$AK$184)/(($E$184&lt;&gt;2)+($M$184&lt;&gt;2)+($U$184&lt;&gt;2)+($AC$184&lt;&gt;2)+($AK$184&lt;&gt;2))&gt;=0.5,1,0))</f>
        <v/>
      </c>
      <c r="AT184" s="8">
        <f>IF(($F$184&lt;&gt;2)+($N$184&lt;&gt;2)+($V$184&lt;&gt;2)+($AD$184&lt;&gt;2)+($AL$184&lt;&gt;2)=0,2,IF((($F$184&lt;&gt;2)*$F$184+($N$184&lt;&gt;2)*$N$184+($V$184&lt;&gt;2)*$V$184+($AD$184&lt;&gt;2)*$AD$184+($AL$184&lt;&gt;2)*$AL$184)/(($F$184&lt;&gt;2)+($N$184&lt;&gt;2)+($V$184&lt;&gt;2)+($AD$184&lt;&gt;2)+($AL$184&lt;&gt;2))&gt;=0.5,1,0))</f>
        <v/>
      </c>
      <c r="AU184" s="8">
        <f>IF(($G$184&lt;&gt;2)+($O$184&lt;&gt;2)+($W$184&lt;&gt;2)+($AE$184&lt;&gt;2)+($AM$184&lt;&gt;2)=0,2,IF((($G$184&lt;&gt;2)*$G$184+($O$184&lt;&gt;2)*$O$184+($W$184&lt;&gt;2)*$W$184+($AE$184&lt;&gt;2)*$AE$184+($AM$184&lt;&gt;2)*$AM$184)/(($G$184&lt;&gt;2)+($O$184&lt;&gt;2)+($W$184&lt;&gt;2)+($AE$184&lt;&gt;2)+($AM$184&lt;&gt;2))&gt;=0.5,1,0))</f>
        <v/>
      </c>
      <c r="AV184" s="8">
        <f>IF(($H$184&lt;&gt;2)+($P$184&lt;&gt;2)+($X$184&lt;&gt;2)+($AF$184&lt;&gt;2)+($AN$184&lt;&gt;2)=0,2,IF((($H$184&lt;&gt;2)*$H$184+($P$184&lt;&gt;2)*$P$184+($X$184&lt;&gt;2)*$X$184+($AF$184&lt;&gt;2)*$AF$184+($AN$184&lt;&gt;2)*$AN$184)/(($H$184&lt;&gt;2)+($P$184&lt;&gt;2)+($X$184&lt;&gt;2)+($AF$184&lt;&gt;2)+($AN$184&lt;&gt;2))&gt;=0.5,1,0))</f>
        <v/>
      </c>
      <c r="AX184" s="16">
        <f>'Ground truth'!$B$20</f>
        <v/>
      </c>
      <c r="AY184" s="16">
        <f>'Ground truth'!$C$20</f>
        <v/>
      </c>
      <c r="AZ184" s="16">
        <f>'Ground truth'!$D$20</f>
        <v/>
      </c>
      <c r="BA184" s="16">
        <f>'Ground truth'!$E$20</f>
        <v/>
      </c>
      <c r="BB184" s="16">
        <f>'Ground truth'!$F$20</f>
        <v/>
      </c>
      <c r="BC184" s="16">
        <f>'Ground truth'!$G$20</f>
        <v/>
      </c>
      <c r="BD184" s="16">
        <f>'Ground truth'!$H$20</f>
        <v/>
      </c>
    </row>
    <row r="186">
      <c r="A186" s="17" t="inlineStr">
        <is>
          <t>metrics — confident-only (unsure excluded from denominators)</t>
        </is>
      </c>
      <c r="B186" s="10" t="inlineStr">
        <is>
          <t>run 1</t>
        </is>
      </c>
      <c r="C186" s="10" t="inlineStr">
        <is>
          <t>run 2</t>
        </is>
      </c>
      <c r="D186" s="10" t="inlineStr">
        <is>
          <t>run 3</t>
        </is>
      </c>
      <c r="E186" s="10" t="inlineStr">
        <is>
          <t>run 4</t>
        </is>
      </c>
      <c r="F186" s="10" t="inlineStr">
        <is>
          <t>run 5</t>
        </is>
      </c>
      <c r="G186" s="10" t="inlineStr">
        <is>
          <t>avg-matrix</t>
        </is>
      </c>
      <c r="H186" s="10" t="inlineStr">
        <is>
          <t>mean</t>
        </is>
      </c>
      <c r="I186" s="10" t="inlineStr">
        <is>
          <t>std (pop.)</t>
        </is>
      </c>
      <c r="J186" s="17" t="inlineStr">
        <is>
          <t>notes</t>
        </is>
      </c>
    </row>
    <row r="187">
      <c r="A187" s="7" t="inlineStr">
        <is>
          <t>TP</t>
        </is>
      </c>
      <c r="B187" s="7">
        <f>SUMPRODUCT(($B$178:$H$184=1)*('Ground truth'!$B$14:$H$20=1))</f>
        <v/>
      </c>
      <c r="C187" s="7">
        <f>SUMPRODUCT(($J$178:$P$184=1)*('Ground truth'!$B$14:$H$20=1))</f>
        <v/>
      </c>
      <c r="D187" s="7">
        <f>SUMPRODUCT(($R$178:$X$184=1)*('Ground truth'!$B$14:$H$20=1))</f>
        <v/>
      </c>
      <c r="E187" s="7">
        <f>SUMPRODUCT(($Z$178:$AF$184=1)*('Ground truth'!$B$14:$H$20=1))</f>
        <v/>
      </c>
      <c r="F187" s="7">
        <f>SUMPRODUCT(($AH$178:$AN$184=1)*('Ground truth'!$B$14:$H$20=1))</f>
        <v/>
      </c>
      <c r="G187" s="7">
        <f>SUMPRODUCT(($AP$178:$AV$184=1)*('Ground truth'!$B$14:$H$20=1))</f>
        <v/>
      </c>
      <c r="H187" s="12">
        <f>AVERAGE($B$187:$F$187)</f>
        <v/>
      </c>
      <c r="I187" s="12">
        <f>STDEV.P($B$187:$F$187)</f>
        <v/>
      </c>
    </row>
    <row r="188">
      <c r="A188" s="7" t="inlineStr">
        <is>
          <t>TN</t>
        </is>
      </c>
      <c r="B188" s="7">
        <f>SUMPRODUCT(($B$178:$H$184=0)*('Ground truth'!$B$14:$H$20=0))</f>
        <v/>
      </c>
      <c r="C188" s="7">
        <f>SUMPRODUCT(($J$178:$P$184=0)*('Ground truth'!$B$14:$H$20=0))</f>
        <v/>
      </c>
      <c r="D188" s="7">
        <f>SUMPRODUCT(($R$178:$X$184=0)*('Ground truth'!$B$14:$H$20=0))</f>
        <v/>
      </c>
      <c r="E188" s="7">
        <f>SUMPRODUCT(($Z$178:$AF$184=0)*('Ground truth'!$B$14:$H$20=0))</f>
        <v/>
      </c>
      <c r="F188" s="7">
        <f>SUMPRODUCT(($AH$178:$AN$184=0)*('Ground truth'!$B$14:$H$20=0))</f>
        <v/>
      </c>
      <c r="G188" s="7">
        <f>SUMPRODUCT(($AP$178:$AV$184=0)*('Ground truth'!$B$14:$H$20=0))</f>
        <v/>
      </c>
      <c r="H188" s="12">
        <f>AVERAGE($B$188:$F$188)</f>
        <v/>
      </c>
      <c r="I188" s="12">
        <f>STDEV.P($B$188:$F$188)</f>
        <v/>
      </c>
    </row>
    <row r="189">
      <c r="A189" s="7" t="inlineStr">
        <is>
          <t>FP</t>
        </is>
      </c>
      <c r="B189" s="7">
        <f>SUMPRODUCT(($B$178:$H$184=1)*('Ground truth'!$B$14:$H$20=0))</f>
        <v/>
      </c>
      <c r="C189" s="7">
        <f>SUMPRODUCT(($J$178:$P$184=1)*('Ground truth'!$B$14:$H$20=0))</f>
        <v/>
      </c>
      <c r="D189" s="7">
        <f>SUMPRODUCT(($R$178:$X$184=1)*('Ground truth'!$B$14:$H$20=0))</f>
        <v/>
      </c>
      <c r="E189" s="7">
        <f>SUMPRODUCT(($Z$178:$AF$184=1)*('Ground truth'!$B$14:$H$20=0))</f>
        <v/>
      </c>
      <c r="F189" s="7">
        <f>SUMPRODUCT(($AH$178:$AN$184=1)*('Ground truth'!$B$14:$H$20=0))</f>
        <v/>
      </c>
      <c r="G189" s="7">
        <f>SUMPRODUCT(($AP$178:$AV$184=1)*('Ground truth'!$B$14:$H$20=0))</f>
        <v/>
      </c>
      <c r="H189" s="12">
        <f>AVERAGE($B$189:$F$189)</f>
        <v/>
      </c>
      <c r="I189" s="12">
        <f>STDEV.P($B$189:$F$189)</f>
        <v/>
      </c>
    </row>
    <row r="190">
      <c r="A190" s="7" t="inlineStr">
        <is>
          <t>FN</t>
        </is>
      </c>
      <c r="B190" s="7">
        <f>SUMPRODUCT(($B$178:$H$184=0)*('Ground truth'!$B$14:$H$20=1))</f>
        <v/>
      </c>
      <c r="C190" s="7">
        <f>SUMPRODUCT(($J$178:$P$184=0)*('Ground truth'!$B$14:$H$20=1))</f>
        <v/>
      </c>
      <c r="D190" s="7">
        <f>SUMPRODUCT(($R$178:$X$184=0)*('Ground truth'!$B$14:$H$20=1))</f>
        <v/>
      </c>
      <c r="E190" s="7">
        <f>SUMPRODUCT(($Z$178:$AF$184=0)*('Ground truth'!$B$14:$H$20=1))</f>
        <v/>
      </c>
      <c r="F190" s="7">
        <f>SUMPRODUCT(($AH$178:$AN$184=0)*('Ground truth'!$B$14:$H$20=1))</f>
        <v/>
      </c>
      <c r="G190" s="7">
        <f>SUMPRODUCT(($AP$178:$AV$184=0)*('Ground truth'!$B$14:$H$20=1))</f>
        <v/>
      </c>
      <c r="H190" s="12">
        <f>AVERAGE($B$190:$F$190)</f>
        <v/>
      </c>
      <c r="I190" s="12">
        <f>STDEV.P($B$190:$F$190)</f>
        <v/>
      </c>
    </row>
    <row r="191">
      <c r="A191" s="4" t="inlineStr">
        <is>
          <t>Precision</t>
        </is>
      </c>
      <c r="B191" s="12">
        <f>IFERROR($B$187/($B$187+$B$189),0)</f>
        <v/>
      </c>
      <c r="C191" s="12">
        <f>IFERROR($C$187/($C$187+$C$189),0)</f>
        <v/>
      </c>
      <c r="D191" s="12">
        <f>IFERROR($D$187/($D$187+$D$189),0)</f>
        <v/>
      </c>
      <c r="E191" s="12">
        <f>IFERROR($E$187/($E$187+$E$189),0)</f>
        <v/>
      </c>
      <c r="F191" s="12">
        <f>IFERROR($F$187/($F$187+$F$189),0)</f>
        <v/>
      </c>
      <c r="G191" s="12">
        <f>IFERROR($G$187/($G$187+$G$189),0)</f>
        <v/>
      </c>
      <c r="H191" s="18">
        <f>AVERAGE($B$191:$F$191)</f>
        <v/>
      </c>
      <c r="I191" s="18">
        <f>STDEV.P($B$191:$F$191)</f>
        <v/>
      </c>
    </row>
    <row r="192">
      <c r="A192" s="4" t="inlineStr">
        <is>
          <t>Recall</t>
        </is>
      </c>
      <c r="B192" s="12">
        <f>IFERROR($B$187/($B$187+$B$190),0)</f>
        <v/>
      </c>
      <c r="C192" s="12">
        <f>IFERROR($C$187/($C$187+$C$190),0)</f>
        <v/>
      </c>
      <c r="D192" s="12">
        <f>IFERROR($D$187/($D$187+$D$190),0)</f>
        <v/>
      </c>
      <c r="E192" s="12">
        <f>IFERROR($E$187/($E$187+$E$190),0)</f>
        <v/>
      </c>
      <c r="F192" s="12">
        <f>IFERROR($F$187/($F$187+$F$190),0)</f>
        <v/>
      </c>
      <c r="G192" s="12">
        <f>IFERROR($G$187/($G$187+$G$190),0)</f>
        <v/>
      </c>
      <c r="H192" s="18">
        <f>AVERAGE($B$192:$F$192)</f>
        <v/>
      </c>
      <c r="I192" s="18">
        <f>STDEV.P($B$192:$F$192)</f>
        <v/>
      </c>
    </row>
    <row r="193">
      <c r="A193" s="4" t="inlineStr">
        <is>
          <t>F1</t>
        </is>
      </c>
      <c r="B193" s="12">
        <f>IFERROR(2*$B$191*$B$192/($B$191+$B$192),0)</f>
        <v/>
      </c>
      <c r="C193" s="12">
        <f>IFERROR(2*$C$191*$C$192/($C$191+$C$192),0)</f>
        <v/>
      </c>
      <c r="D193" s="12">
        <f>IFERROR(2*$D$191*$D$192/($D$191+$D$192),0)</f>
        <v/>
      </c>
      <c r="E193" s="12">
        <f>IFERROR(2*$E$191*$E$192/($E$191+$E$192),0)</f>
        <v/>
      </c>
      <c r="F193" s="12">
        <f>IFERROR(2*$F$191*$F$192/($F$191+$F$192),0)</f>
        <v/>
      </c>
      <c r="G193" s="12">
        <f>IFERROR(2*$G$191*$G$192/($G$191+$G$192),0)</f>
        <v/>
      </c>
      <c r="H193" s="18">
        <f>AVERAGE($B$193:$F$193)</f>
        <v/>
      </c>
      <c r="I193" s="18">
        <f>STDEV.P($B$193:$F$193)</f>
        <v/>
      </c>
    </row>
    <row r="194">
      <c r="A194" s="4" t="inlineStr">
        <is>
          <t>Accuracy</t>
        </is>
      </c>
      <c r="B194" s="12">
        <f>IFERROR(($B$187+$B$188)/($B$187+$B$188+$B$189+$B$190),0)</f>
        <v/>
      </c>
      <c r="C194" s="12">
        <f>IFERROR(($C$187+$C$188)/($C$187+$C$188+$C$189+$C$190),0)</f>
        <v/>
      </c>
      <c r="D194" s="12">
        <f>IFERROR(($D$187+$D$188)/($D$187+$D$188+$D$189+$D$190),0)</f>
        <v/>
      </c>
      <c r="E194" s="12">
        <f>IFERROR(($E$187+$E$188)/($E$187+$E$188+$E$189+$E$190),0)</f>
        <v/>
      </c>
      <c r="F194" s="12">
        <f>IFERROR(($F$187+$F$188)/($F$187+$F$188+$F$189+$F$190),0)</f>
        <v/>
      </c>
      <c r="G194" s="12">
        <f>IFERROR(($G$187+$G$188)/($G$187+$G$188+$G$189+$G$190),0)</f>
        <v/>
      </c>
      <c r="H194" s="18">
        <f>AVERAGE($B$194:$F$194)</f>
        <v/>
      </c>
      <c r="I194" s="18">
        <f>STDEV.P($B$194:$F$194)</f>
        <v/>
      </c>
    </row>
    <row r="195">
      <c r="A195" s="4" t="inlineStr">
        <is>
          <t>Edit distance</t>
        </is>
      </c>
      <c r="B195" s="12">
        <f>SUMPRODUCT(ABS('Ground truth'!$B$14:$H$20-$B$178:$H$184))</f>
        <v/>
      </c>
      <c r="C195" s="12">
        <f>SUMPRODUCT(ABS('Ground truth'!$B$14:$H$20-$J$178:$P$184))</f>
        <v/>
      </c>
      <c r="D195" s="12">
        <f>SUMPRODUCT(ABS('Ground truth'!$B$14:$H$20-$R$178:$X$184))</f>
        <v/>
      </c>
      <c r="E195" s="12">
        <f>SUMPRODUCT(ABS('Ground truth'!$B$14:$H$20-$Z$178:$AF$184))</f>
        <v/>
      </c>
      <c r="F195" s="12">
        <f>SUMPRODUCT(ABS('Ground truth'!$B$14:$H$20-$AH$178:$AN$184))</f>
        <v/>
      </c>
      <c r="G195" s="12">
        <f>SUMPRODUCT(ABS('Ground truth'!$B$14:$H$20-$AP$178:$AV$184))</f>
        <v/>
      </c>
      <c r="H195" s="18">
        <f>AVERAGE($B$195:$F$195)</f>
        <v/>
      </c>
      <c r="I195" s="18">
        <f>STDEV.P($B$195:$F$195)</f>
        <v/>
      </c>
    </row>
    <row r="196">
      <c r="A196" s="4" t="inlineStr">
        <is>
          <t>Spectral distance</t>
        </is>
      </c>
      <c r="B196" s="12">
        <f>SQRT(SUMPRODUCT(('Ground truth'!$K$14:$K$20-$B$207:$B$213)^2))</f>
        <v/>
      </c>
      <c r="C196" s="12">
        <f>SQRT(SUMPRODUCT(('Ground truth'!$K$14:$K$20-$C$207:$C$213)^2))</f>
        <v/>
      </c>
      <c r="D196" s="12">
        <f>SQRT(SUMPRODUCT(('Ground truth'!$K$14:$K$20-$D$207:$D$213)^2))</f>
        <v/>
      </c>
      <c r="E196" s="12">
        <f>SQRT(SUMPRODUCT(('Ground truth'!$K$14:$K$20-$E$207:$E$213)^2))</f>
        <v/>
      </c>
      <c r="F196" s="12">
        <f>SQRT(SUMPRODUCT(('Ground truth'!$K$14:$K$20-$F$207:$F$213)^2))</f>
        <v/>
      </c>
      <c r="G196" s="12">
        <f>SQRT(SUMPRODUCT(('Ground truth'!$K$14:$K$20-$G$207:$G$213)^2))</f>
        <v/>
      </c>
      <c r="H196" s="18">
        <f>AVERAGE($B$196:$F$196)</f>
        <v/>
      </c>
      <c r="I196" s="18">
        <f>STDEV.P($B$196:$F$196)</f>
        <v/>
      </c>
    </row>
    <row r="197">
      <c r="A197" s="4" t="inlineStr">
        <is>
          <t>Unsure cells</t>
        </is>
      </c>
      <c r="B197" s="7">
        <f>COUNTIF($B$178:$H$184,2)</f>
        <v/>
      </c>
      <c r="C197" s="7">
        <f>COUNTIF($J$178:$P$184,2)</f>
        <v/>
      </c>
      <c r="D197" s="7">
        <f>COUNTIF($R$178:$X$184,2)</f>
        <v/>
      </c>
      <c r="E197" s="7">
        <f>COUNTIF($Z$178:$AF$184,2)</f>
        <v/>
      </c>
      <c r="F197" s="7">
        <f>COUNTIF($AH$178:$AN$184,2)</f>
        <v/>
      </c>
      <c r="G197" s="7">
        <f>COUNTIF($AP$178:$AV$184,2)</f>
        <v/>
      </c>
      <c r="H197" s="12">
        <f>AVERAGE($B$197:$F$197)</f>
        <v/>
      </c>
      <c r="I197" s="12">
        <f>STDEV.P($B$197:$F$197)</f>
        <v/>
      </c>
    </row>
    <row r="198">
      <c r="A198" s="3" t="inlineStr">
        <is>
          <t>eigenvalues (real part, numpy order; pasted)</t>
        </is>
      </c>
    </row>
    <row r="199">
      <c r="A199" s="3" t="inlineStr">
        <is>
          <t xml:space="preserve">  λ1</t>
        </is>
      </c>
      <c r="B199" s="19" t="n">
        <v>4.281908324976991</v>
      </c>
      <c r="C199" s="19" t="n">
        <v>5.504664353588045</v>
      </c>
      <c r="D199" s="19" t="n">
        <v>5.504664353588045</v>
      </c>
      <c r="E199" s="19" t="n">
        <v>5.504664353588045</v>
      </c>
      <c r="F199" s="19" t="n">
        <v>5.504664353588045</v>
      </c>
      <c r="G199" s="19" t="n">
        <v>5.504664353588045</v>
      </c>
    </row>
    <row r="200">
      <c r="A200" s="3" t="inlineStr">
        <is>
          <t xml:space="preserve">  λ2</t>
        </is>
      </c>
      <c r="B200" s="19" t="n">
        <v>2.585695721736515</v>
      </c>
      <c r="C200" s="19" t="n">
        <v>1.999999999999998</v>
      </c>
      <c r="D200" s="19" t="n">
        <v>1.999999999999998</v>
      </c>
      <c r="E200" s="19" t="n">
        <v>1.999999999999998</v>
      </c>
      <c r="F200" s="19" t="n">
        <v>1.999999999999998</v>
      </c>
      <c r="G200" s="19" t="n">
        <v>1.999999999999998</v>
      </c>
    </row>
    <row r="201">
      <c r="A201" s="3" t="inlineStr">
        <is>
          <t xml:space="preserve">  λ3</t>
        </is>
      </c>
      <c r="B201" s="19" t="n">
        <v>1.169396567124763</v>
      </c>
      <c r="C201" s="19" t="n">
        <v>1.135359113304597</v>
      </c>
      <c r="D201" s="19" t="n">
        <v>1.135359113304597</v>
      </c>
      <c r="E201" s="19" t="n">
        <v>1.135359113304597</v>
      </c>
      <c r="F201" s="19" t="n">
        <v>1.135359113304597</v>
      </c>
      <c r="G201" s="19" t="n">
        <v>1.135359113304597</v>
      </c>
    </row>
    <row r="202">
      <c r="A202" s="3" t="inlineStr">
        <is>
          <t xml:space="preserve">  λ4</t>
        </is>
      </c>
      <c r="B202" s="19" t="n">
        <v>-0.7111985987285931</v>
      </c>
      <c r="C202" s="19" t="n">
        <v>-3.707609311539191e-16</v>
      </c>
      <c r="D202" s="19" t="n">
        <v>-3.707609311539191e-16</v>
      </c>
      <c r="E202" s="19" t="n">
        <v>-3.707609311539191e-16</v>
      </c>
      <c r="F202" s="19" t="n">
        <v>-3.707609311539191e-16</v>
      </c>
      <c r="G202" s="19" t="n">
        <v>-3.707609311539191e-16</v>
      </c>
    </row>
    <row r="203">
      <c r="A203" s="3" t="inlineStr">
        <is>
          <t xml:space="preserve">  λ5</t>
        </is>
      </c>
      <c r="B203" s="19" t="n">
        <v>-0.3258020151096758</v>
      </c>
      <c r="C203" s="19" t="n">
        <v>-1.000000000000001</v>
      </c>
      <c r="D203" s="19" t="n">
        <v>-1.000000000000001</v>
      </c>
      <c r="E203" s="19" t="n">
        <v>-1.000000000000001</v>
      </c>
      <c r="F203" s="19" t="n">
        <v>-1.000000000000001</v>
      </c>
      <c r="G203" s="19" t="n">
        <v>-1.000000000000001</v>
      </c>
    </row>
    <row r="204">
      <c r="A204" s="3" t="inlineStr">
        <is>
          <t xml:space="preserve">  λ6</t>
        </is>
      </c>
      <c r="B204" s="19" t="n">
        <v>7.016984487799092e-17</v>
      </c>
      <c r="C204" s="19" t="n">
        <v>-0.6400234668926441</v>
      </c>
      <c r="D204" s="19" t="n">
        <v>-0.6400234668926441</v>
      </c>
      <c r="E204" s="19" t="n">
        <v>-0.6400234668926441</v>
      </c>
      <c r="F204" s="19" t="n">
        <v>-0.6400234668926441</v>
      </c>
      <c r="G204" s="19" t="n">
        <v>-0.6400234668926441</v>
      </c>
    </row>
    <row r="205">
      <c r="A205" s="3" t="inlineStr">
        <is>
          <t xml:space="preserve">  λ7</t>
        </is>
      </c>
      <c r="B205" s="19" t="n">
        <v>-5.642990134333258e-20</v>
      </c>
      <c r="C205" s="19" t="n">
        <v>0</v>
      </c>
      <c r="D205" s="19" t="n">
        <v>0</v>
      </c>
      <c r="E205" s="19" t="n">
        <v>0</v>
      </c>
      <c r="F205" s="19" t="n">
        <v>0</v>
      </c>
      <c r="G205" s="19" t="n">
        <v>0</v>
      </c>
    </row>
    <row r="206">
      <c r="A206" s="3" t="inlineStr">
        <is>
          <t>eigenvalues sorted desc (LARGE)</t>
        </is>
      </c>
    </row>
    <row r="207">
      <c r="A207" s="3" t="inlineStr">
        <is>
          <t xml:space="preserve">  λ(1)</t>
        </is>
      </c>
      <c r="B207" s="19">
        <f>LARGE($B$199:$B$205,1)</f>
        <v/>
      </c>
      <c r="C207" s="19">
        <f>LARGE($C$199:$C$205,1)</f>
        <v/>
      </c>
      <c r="D207" s="19">
        <f>LARGE($D$199:$D$205,1)</f>
        <v/>
      </c>
      <c r="E207" s="19">
        <f>LARGE($E$199:$E$205,1)</f>
        <v/>
      </c>
      <c r="F207" s="19">
        <f>LARGE($F$199:$F$205,1)</f>
        <v/>
      </c>
      <c r="G207" s="19">
        <f>LARGE($G$199:$G$205,1)</f>
        <v/>
      </c>
    </row>
    <row r="208">
      <c r="A208" s="3" t="inlineStr">
        <is>
          <t xml:space="preserve">  λ(2)</t>
        </is>
      </c>
      <c r="B208" s="19">
        <f>LARGE($B$199:$B$205,2)</f>
        <v/>
      </c>
      <c r="C208" s="19">
        <f>LARGE($C$199:$C$205,2)</f>
        <v/>
      </c>
      <c r="D208" s="19">
        <f>LARGE($D$199:$D$205,2)</f>
        <v/>
      </c>
      <c r="E208" s="19">
        <f>LARGE($E$199:$E$205,2)</f>
        <v/>
      </c>
      <c r="F208" s="19">
        <f>LARGE($F$199:$F$205,2)</f>
        <v/>
      </c>
      <c r="G208" s="19">
        <f>LARGE($G$199:$G$205,2)</f>
        <v/>
      </c>
    </row>
    <row r="209">
      <c r="A209" s="3" t="inlineStr">
        <is>
          <t xml:space="preserve">  λ(3)</t>
        </is>
      </c>
      <c r="B209" s="19">
        <f>LARGE($B$199:$B$205,3)</f>
        <v/>
      </c>
      <c r="C209" s="19">
        <f>LARGE($C$199:$C$205,3)</f>
        <v/>
      </c>
      <c r="D209" s="19">
        <f>LARGE($D$199:$D$205,3)</f>
        <v/>
      </c>
      <c r="E209" s="19">
        <f>LARGE($E$199:$E$205,3)</f>
        <v/>
      </c>
      <c r="F209" s="19">
        <f>LARGE($F$199:$F$205,3)</f>
        <v/>
      </c>
      <c r="G209" s="19">
        <f>LARGE($G$199:$G$205,3)</f>
        <v/>
      </c>
    </row>
    <row r="210">
      <c r="A210" s="3" t="inlineStr">
        <is>
          <t xml:space="preserve">  λ(4)</t>
        </is>
      </c>
      <c r="B210" s="19">
        <f>LARGE($B$199:$B$205,4)</f>
        <v/>
      </c>
      <c r="C210" s="19">
        <f>LARGE($C$199:$C$205,4)</f>
        <v/>
      </c>
      <c r="D210" s="19">
        <f>LARGE($D$199:$D$205,4)</f>
        <v/>
      </c>
      <c r="E210" s="19">
        <f>LARGE($E$199:$E$205,4)</f>
        <v/>
      </c>
      <c r="F210" s="19">
        <f>LARGE($F$199:$F$205,4)</f>
        <v/>
      </c>
      <c r="G210" s="19">
        <f>LARGE($G$199:$G$205,4)</f>
        <v/>
      </c>
    </row>
    <row r="211">
      <c r="A211" s="3" t="inlineStr">
        <is>
          <t xml:space="preserve">  λ(5)</t>
        </is>
      </c>
      <c r="B211" s="19">
        <f>LARGE($B$199:$B$205,5)</f>
        <v/>
      </c>
      <c r="C211" s="19">
        <f>LARGE($C$199:$C$205,5)</f>
        <v/>
      </c>
      <c r="D211" s="19">
        <f>LARGE($D$199:$D$205,5)</f>
        <v/>
      </c>
      <c r="E211" s="19">
        <f>LARGE($E$199:$E$205,5)</f>
        <v/>
      </c>
      <c r="F211" s="19">
        <f>LARGE($F$199:$F$205,5)</f>
        <v/>
      </c>
      <c r="G211" s="19">
        <f>LARGE($G$199:$G$205,5)</f>
        <v/>
      </c>
    </row>
    <row r="212">
      <c r="A212" s="3" t="inlineStr">
        <is>
          <t xml:space="preserve">  λ(6)</t>
        </is>
      </c>
      <c r="B212" s="19">
        <f>LARGE($B$199:$B$205,6)</f>
        <v/>
      </c>
      <c r="C212" s="19">
        <f>LARGE($C$199:$C$205,6)</f>
        <v/>
      </c>
      <c r="D212" s="19">
        <f>LARGE($D$199:$D$205,6)</f>
        <v/>
      </c>
      <c r="E212" s="19">
        <f>LARGE($E$199:$E$205,6)</f>
        <v/>
      </c>
      <c r="F212" s="19">
        <f>LARGE($F$199:$F$205,6)</f>
        <v/>
      </c>
      <c r="G212" s="19">
        <f>LARGE($G$199:$G$205,6)</f>
        <v/>
      </c>
    </row>
    <row r="213">
      <c r="A213" s="3" t="inlineStr">
        <is>
          <t xml:space="preserve">  λ(7)</t>
        </is>
      </c>
      <c r="B213" s="19">
        <f>LARGE($B$199:$B$205,7)</f>
        <v/>
      </c>
      <c r="C213" s="19">
        <f>LARGE($C$199:$C$205,7)</f>
        <v/>
      </c>
      <c r="D213" s="19">
        <f>LARGE($D$199:$D$205,7)</f>
        <v/>
      </c>
      <c r="E213" s="19">
        <f>LARGE($E$199:$E$205,7)</f>
        <v/>
      </c>
      <c r="F213" s="19">
        <f>LARGE($F$199:$F$205,7)</f>
        <v/>
      </c>
      <c r="G213" s="19">
        <f>LARGE($G$199:$G$205,7)</f>
        <v/>
      </c>
    </row>
    <row r="214">
      <c r="A214" s="3" t="inlineStr">
        <is>
          <t>check: Σeig − trace (→0)</t>
        </is>
      </c>
      <c r="B214" s="3">
        <f>ROUND(SUM($B$199:$B$205)-($B$178+$C$179+$D$180+$E$181+$F$182+$G$183+$H$184),6)</f>
        <v/>
      </c>
      <c r="C214" s="3">
        <f>ROUND(SUM($C$199:$C$205)-($J$178+$K$179+$L$180+$M$181+$N$182+$O$183+$P$184),6)</f>
        <v/>
      </c>
      <c r="D214" s="3">
        <f>ROUND(SUM($D$199:$D$205)-($R$178+$S$179+$T$180+$U$181+$V$182+$W$183+$X$184),6)</f>
        <v/>
      </c>
      <c r="E214" s="3">
        <f>ROUND(SUM($E$199:$E$205)-($Z$178+$AA$179+$AB$180+$AC$181+$AD$182+$AE$183+$AF$184),6)</f>
        <v/>
      </c>
      <c r="F214" s="3">
        <f>ROUND(SUM($F$199:$F$205)-($AH$178+$AI$179+$AJ$180+$AK$181+$AL$182+$AM$183+$AN$184),6)</f>
        <v/>
      </c>
      <c r="G214" s="3">
        <f>ROUND(SUM($G$199:$G$205)-($AP$178+$AQ$179+$AR$180+$AS$181+$AT$182+$AU$183+$AV$184),6)</f>
        <v/>
      </c>
    </row>
    <row r="215">
      <c r="A215" s="3" t="inlineStr">
        <is>
          <t>check: Πeig − det (→0)</t>
        </is>
      </c>
      <c r="B215" s="3">
        <f>ROUND(MDETERM($B$178:$H$184)-PRODUCT($B$199:$B$205),6)</f>
        <v/>
      </c>
      <c r="C215" s="3">
        <f>ROUND(MDETERM($J$178:$P$184)-PRODUCT($C$199:$C$205),6)</f>
        <v/>
      </c>
      <c r="D215" s="3">
        <f>ROUND(MDETERM($R$178:$X$184)-PRODUCT($D$199:$D$205),6)</f>
        <v/>
      </c>
      <c r="E215" s="3">
        <f>ROUND(MDETERM($Z$178:$AF$184)-PRODUCT($E$199:$E$205),6)</f>
        <v/>
      </c>
      <c r="F215" s="3">
        <f>ROUND(MDETERM($AH$178:$AN$184)-PRODUCT($F$199:$F$205),6)</f>
        <v/>
      </c>
      <c r="G215" s="3">
        <f>ROUND(MDETERM($AP$178:$AV$184)-PRODUCT($G$199:$G$205),6)</f>
        <v/>
      </c>
    </row>
    <row r="216">
      <c r="A216" s="3" t="inlineStr">
        <is>
          <t>complex eigenvalues?</t>
        </is>
      </c>
      <c r="B216" s="3" t="inlineStr"/>
      <c r="C216" s="3" t="inlineStr"/>
      <c r="D216" s="3" t="inlineStr"/>
      <c r="E216" s="3" t="inlineStr"/>
      <c r="F216" s="3" t="inlineStr"/>
      <c r="G216" s="3" t="inlineStr"/>
    </row>
    <row r="217">
      <c r="A217" s="3" t="inlineStr">
        <is>
          <t>check: det(M − λᵢI) per sorted λ (→0)</t>
        </is>
      </c>
    </row>
    <row r="218">
      <c r="A218" s="3" t="inlineStr">
        <is>
          <t xml:space="preserve">  det(M − λ(1)I)</t>
        </is>
      </c>
      <c r="B218" s="3">
        <f t="array" ref="B218">ROUND(MDETERM($B$178:$H$184-$B$207*MUNIT(7)),6)</f>
        <v/>
      </c>
      <c r="C218" s="3">
        <f t="array" ref="C218">ROUND(MDETERM($J$178:$P$184-$C$207*MUNIT(7)),6)</f>
        <v/>
      </c>
      <c r="D218" s="3">
        <f t="array" ref="D218">ROUND(MDETERM($R$178:$X$184-$D$207*MUNIT(7)),6)</f>
        <v/>
      </c>
      <c r="E218" s="3">
        <f t="array" ref="E218">ROUND(MDETERM($Z$178:$AF$184-$E$207*MUNIT(7)),6)</f>
        <v/>
      </c>
      <c r="F218" s="3">
        <f t="array" ref="F218">ROUND(MDETERM($AH$178:$AN$184-$F$207*MUNIT(7)),6)</f>
        <v/>
      </c>
      <c r="G218" s="3">
        <f t="array" ref="G218">ROUND(MDETERM($AP$178:$AV$184-$G$207*MUNIT(7)),6)</f>
        <v/>
      </c>
    </row>
    <row r="219">
      <c r="A219" s="3" t="inlineStr">
        <is>
          <t xml:space="preserve">  det(M − λ(2)I)</t>
        </is>
      </c>
      <c r="B219" s="3">
        <f t="array" ref="B219">ROUND(MDETERM($B$178:$H$184-$B$208*MUNIT(7)),6)</f>
        <v/>
      </c>
      <c r="C219" s="3">
        <f t="array" ref="C219">ROUND(MDETERM($J$178:$P$184-$C$208*MUNIT(7)),6)</f>
        <v/>
      </c>
      <c r="D219" s="3">
        <f t="array" ref="D219">ROUND(MDETERM($R$178:$X$184-$D$208*MUNIT(7)),6)</f>
        <v/>
      </c>
      <c r="E219" s="3">
        <f t="array" ref="E219">ROUND(MDETERM($Z$178:$AF$184-$E$208*MUNIT(7)),6)</f>
        <v/>
      </c>
      <c r="F219" s="3">
        <f t="array" ref="F219">ROUND(MDETERM($AH$178:$AN$184-$F$208*MUNIT(7)),6)</f>
        <v/>
      </c>
      <c r="G219" s="3">
        <f t="array" ref="G219">ROUND(MDETERM($AP$178:$AV$184-$G$208*MUNIT(7)),6)</f>
        <v/>
      </c>
    </row>
    <row r="220">
      <c r="A220" s="3" t="inlineStr">
        <is>
          <t xml:space="preserve">  det(M − λ(3)I)</t>
        </is>
      </c>
      <c r="B220" s="3">
        <f t="array" ref="B220">ROUND(MDETERM($B$178:$H$184-$B$209*MUNIT(7)),6)</f>
        <v/>
      </c>
      <c r="C220" s="3">
        <f t="array" ref="C220">ROUND(MDETERM($J$178:$P$184-$C$209*MUNIT(7)),6)</f>
        <v/>
      </c>
      <c r="D220" s="3">
        <f t="array" ref="D220">ROUND(MDETERM($R$178:$X$184-$D$209*MUNIT(7)),6)</f>
        <v/>
      </c>
      <c r="E220" s="3">
        <f t="array" ref="E220">ROUND(MDETERM($Z$178:$AF$184-$E$209*MUNIT(7)),6)</f>
        <v/>
      </c>
      <c r="F220" s="3">
        <f t="array" ref="F220">ROUND(MDETERM($AH$178:$AN$184-$F$209*MUNIT(7)),6)</f>
        <v/>
      </c>
      <c r="G220" s="3">
        <f t="array" ref="G220">ROUND(MDETERM($AP$178:$AV$184-$G$209*MUNIT(7)),6)</f>
        <v/>
      </c>
    </row>
    <row r="221">
      <c r="A221" s="3" t="inlineStr">
        <is>
          <t xml:space="preserve">  det(M − λ(4)I)</t>
        </is>
      </c>
      <c r="B221" s="3">
        <f t="array" ref="B221">ROUND(MDETERM($B$178:$H$184-$B$210*MUNIT(7)),6)</f>
        <v/>
      </c>
      <c r="C221" s="3">
        <f t="array" ref="C221">ROUND(MDETERM($J$178:$P$184-$C$210*MUNIT(7)),6)</f>
        <v/>
      </c>
      <c r="D221" s="3">
        <f t="array" ref="D221">ROUND(MDETERM($R$178:$X$184-$D$210*MUNIT(7)),6)</f>
        <v/>
      </c>
      <c r="E221" s="3">
        <f t="array" ref="E221">ROUND(MDETERM($Z$178:$AF$184-$E$210*MUNIT(7)),6)</f>
        <v/>
      </c>
      <c r="F221" s="3">
        <f t="array" ref="F221">ROUND(MDETERM($AH$178:$AN$184-$F$210*MUNIT(7)),6)</f>
        <v/>
      </c>
      <c r="G221" s="3">
        <f t="array" ref="G221">ROUND(MDETERM($AP$178:$AV$184-$G$210*MUNIT(7)),6)</f>
        <v/>
      </c>
    </row>
    <row r="222">
      <c r="A222" s="3" t="inlineStr">
        <is>
          <t xml:space="preserve">  det(M − λ(5)I)</t>
        </is>
      </c>
      <c r="B222" s="3">
        <f t="array" ref="B222">ROUND(MDETERM($B$178:$H$184-$B$211*MUNIT(7)),6)</f>
        <v/>
      </c>
      <c r="C222" s="3">
        <f t="array" ref="C222">ROUND(MDETERM($J$178:$P$184-$C$211*MUNIT(7)),6)</f>
        <v/>
      </c>
      <c r="D222" s="3">
        <f t="array" ref="D222">ROUND(MDETERM($R$178:$X$184-$D$211*MUNIT(7)),6)</f>
        <v/>
      </c>
      <c r="E222" s="3">
        <f t="array" ref="E222">ROUND(MDETERM($Z$178:$AF$184-$E$211*MUNIT(7)),6)</f>
        <v/>
      </c>
      <c r="F222" s="3">
        <f t="array" ref="F222">ROUND(MDETERM($AH$178:$AN$184-$F$211*MUNIT(7)),6)</f>
        <v/>
      </c>
      <c r="G222" s="3">
        <f t="array" ref="G222">ROUND(MDETERM($AP$178:$AV$184-$G$211*MUNIT(7)),6)</f>
        <v/>
      </c>
    </row>
    <row r="223">
      <c r="A223" s="3" t="inlineStr">
        <is>
          <t xml:space="preserve">  det(M − λ(6)I)</t>
        </is>
      </c>
      <c r="B223" s="3">
        <f t="array" ref="B223">ROUND(MDETERM($B$178:$H$184-$B$212*MUNIT(7)),6)</f>
        <v/>
      </c>
      <c r="C223" s="3">
        <f t="array" ref="C223">ROUND(MDETERM($J$178:$P$184-$C$212*MUNIT(7)),6)</f>
        <v/>
      </c>
      <c r="D223" s="3">
        <f t="array" ref="D223">ROUND(MDETERM($R$178:$X$184-$D$212*MUNIT(7)),6)</f>
        <v/>
      </c>
      <c r="E223" s="3">
        <f t="array" ref="E223">ROUND(MDETERM($Z$178:$AF$184-$E$212*MUNIT(7)),6)</f>
        <v/>
      </c>
      <c r="F223" s="3">
        <f t="array" ref="F223">ROUND(MDETERM($AH$178:$AN$184-$F$212*MUNIT(7)),6)</f>
        <v/>
      </c>
      <c r="G223" s="3">
        <f t="array" ref="G223">ROUND(MDETERM($AP$178:$AV$184-$G$212*MUNIT(7)),6)</f>
        <v/>
      </c>
    </row>
    <row r="224">
      <c r="A224" s="3" t="inlineStr">
        <is>
          <t xml:space="preserve">  det(M − λ(7)I)</t>
        </is>
      </c>
      <c r="B224" s="3">
        <f t="array" ref="B224">ROUND(MDETERM($B$178:$H$184-$B$213*MUNIT(7)),6)</f>
        <v/>
      </c>
      <c r="C224" s="3">
        <f t="array" ref="C224">ROUND(MDETERM($J$178:$P$184-$C$213*MUNIT(7)),6)</f>
        <v/>
      </c>
      <c r="D224" s="3">
        <f t="array" ref="D224">ROUND(MDETERM($R$178:$X$184-$D$213*MUNIT(7)),6)</f>
        <v/>
      </c>
      <c r="E224" s="3">
        <f t="array" ref="E224">ROUND(MDETERM($Z$178:$AF$184-$E$213*MUNIT(7)),6)</f>
        <v/>
      </c>
      <c r="F224" s="3">
        <f t="array" ref="F224">ROUND(MDETERM($AH$178:$AN$184-$F$213*MUNIT(7)),6)</f>
        <v/>
      </c>
      <c r="G224" s="3">
        <f t="array" ref="G224">ROUND(MDETERM($AP$178:$AV$184-$G$213*MUNIT(7)),6)</f>
        <v/>
      </c>
    </row>
    <row r="228" ht="16" customHeight="1">
      <c r="A228" s="14" t="inlineStr">
        <is>
          <t>LLM | llama3.3:70b</t>
        </is>
      </c>
      <c r="B228" s="9" t="inlineStr">
        <is>
          <t>run 1 (raw, pasted)</t>
        </is>
      </c>
      <c r="J228" s="9" t="inlineStr">
        <is>
          <t>run 2 (raw, pasted)</t>
        </is>
      </c>
      <c r="R228" s="9" t="inlineStr">
        <is>
          <t>run 3 (raw, pasted)</t>
        </is>
      </c>
      <c r="Z228" s="9" t="inlineStr">
        <is>
          <t>run 4 (raw, pasted)</t>
        </is>
      </c>
      <c r="AH228" s="9" t="inlineStr">
        <is>
          <t>run 5 (raw, pasted)</t>
        </is>
      </c>
      <c r="AP228" s="9" t="inlineStr">
        <is>
          <t>Step2 average matrix (formula)</t>
        </is>
      </c>
      <c r="AX228" s="9" t="inlineStr">
        <is>
          <t>ground truth (reference)</t>
        </is>
      </c>
    </row>
    <row r="229" ht="60" customHeight="1">
      <c r="B229" s="15" t="inlineStr">
        <is>
          <t>Bit</t>
        </is>
      </c>
      <c r="C229" s="15" t="inlineStr">
        <is>
          <t>Transmission</t>
        </is>
      </c>
      <c r="D229" s="15" t="inlineStr">
        <is>
          <t>Motor</t>
        </is>
      </c>
      <c r="E229" s="15" t="inlineStr">
        <is>
          <t>Electrical System</t>
        </is>
      </c>
      <c r="F229" s="15" t="inlineStr">
        <is>
          <t>Battery Holder</t>
        </is>
      </c>
      <c r="G229" s="15" t="inlineStr">
        <is>
          <t>Housing</t>
        </is>
      </c>
      <c r="H229" s="15" t="inlineStr">
        <is>
          <t>External Environment</t>
        </is>
      </c>
      <c r="J229" s="15" t="inlineStr">
        <is>
          <t>Bit</t>
        </is>
      </c>
      <c r="K229" s="15" t="inlineStr">
        <is>
          <t>Transmission</t>
        </is>
      </c>
      <c r="L229" s="15" t="inlineStr">
        <is>
          <t>Motor</t>
        </is>
      </c>
      <c r="M229" s="15" t="inlineStr">
        <is>
          <t>Electrical System</t>
        </is>
      </c>
      <c r="N229" s="15" t="inlineStr">
        <is>
          <t>Battery Holder</t>
        </is>
      </c>
      <c r="O229" s="15" t="inlineStr">
        <is>
          <t>Housing</t>
        </is>
      </c>
      <c r="P229" s="15" t="inlineStr">
        <is>
          <t>External Environment</t>
        </is>
      </c>
      <c r="R229" s="15" t="inlineStr">
        <is>
          <t>Bit</t>
        </is>
      </c>
      <c r="S229" s="15" t="inlineStr">
        <is>
          <t>Transmission</t>
        </is>
      </c>
      <c r="T229" s="15" t="inlineStr">
        <is>
          <t>Motor</t>
        </is>
      </c>
      <c r="U229" s="15" t="inlineStr">
        <is>
          <t>Electrical System</t>
        </is>
      </c>
      <c r="V229" s="15" t="inlineStr">
        <is>
          <t>Battery Holder</t>
        </is>
      </c>
      <c r="W229" s="15" t="inlineStr">
        <is>
          <t>Housing</t>
        </is>
      </c>
      <c r="X229" s="15" t="inlineStr">
        <is>
          <t>External Environment</t>
        </is>
      </c>
      <c r="Z229" s="15" t="inlineStr">
        <is>
          <t>Bit</t>
        </is>
      </c>
      <c r="AA229" s="15" t="inlineStr">
        <is>
          <t>Transmission</t>
        </is>
      </c>
      <c r="AB229" s="15" t="inlineStr">
        <is>
          <t>Motor</t>
        </is>
      </c>
      <c r="AC229" s="15" t="inlineStr">
        <is>
          <t>Electrical System</t>
        </is>
      </c>
      <c r="AD229" s="15" t="inlineStr">
        <is>
          <t>Battery Holder</t>
        </is>
      </c>
      <c r="AE229" s="15" t="inlineStr">
        <is>
          <t>Housing</t>
        </is>
      </c>
      <c r="AF229" s="15" t="inlineStr">
        <is>
          <t>External Environment</t>
        </is>
      </c>
      <c r="AH229" s="15" t="inlineStr">
        <is>
          <t>Bit</t>
        </is>
      </c>
      <c r="AI229" s="15" t="inlineStr">
        <is>
          <t>Transmission</t>
        </is>
      </c>
      <c r="AJ229" s="15" t="inlineStr">
        <is>
          <t>Motor</t>
        </is>
      </c>
      <c r="AK229" s="15" t="inlineStr">
        <is>
          <t>Electrical System</t>
        </is>
      </c>
      <c r="AL229" s="15" t="inlineStr">
        <is>
          <t>Battery Holder</t>
        </is>
      </c>
      <c r="AM229" s="15" t="inlineStr">
        <is>
          <t>Housing</t>
        </is>
      </c>
      <c r="AN229" s="15" t="inlineStr">
        <is>
          <t>External Environment</t>
        </is>
      </c>
      <c r="AP229" s="15" t="inlineStr">
        <is>
          <t>Bit</t>
        </is>
      </c>
      <c r="AQ229" s="15" t="inlineStr">
        <is>
          <t>Transmission</t>
        </is>
      </c>
      <c r="AR229" s="15" t="inlineStr">
        <is>
          <t>Motor</t>
        </is>
      </c>
      <c r="AS229" s="15" t="inlineStr">
        <is>
          <t>Electrical System</t>
        </is>
      </c>
      <c r="AT229" s="15" t="inlineStr">
        <is>
          <t>Battery Holder</t>
        </is>
      </c>
      <c r="AU229" s="15" t="inlineStr">
        <is>
          <t>Housing</t>
        </is>
      </c>
      <c r="AV229" s="15" t="inlineStr">
        <is>
          <t>External Environment</t>
        </is>
      </c>
    </row>
    <row r="230">
      <c r="A230" s="3" t="inlineStr">
        <is>
          <t>Bit</t>
        </is>
      </c>
      <c r="B230" s="8" t="n">
        <v>1</v>
      </c>
      <c r="C230" s="8" t="n">
        <v>1</v>
      </c>
      <c r="D230" s="8" t="n">
        <v>1</v>
      </c>
      <c r="E230" s="8" t="n">
        <v>1</v>
      </c>
      <c r="F230" s="8" t="n">
        <v>0</v>
      </c>
      <c r="G230" s="8" t="n">
        <v>1</v>
      </c>
      <c r="H230" s="8" t="n">
        <v>0</v>
      </c>
      <c r="J230" s="8" t="n">
        <v>1</v>
      </c>
      <c r="K230" s="8" t="n">
        <v>1</v>
      </c>
      <c r="L230" s="8" t="n">
        <v>1</v>
      </c>
      <c r="M230" s="8" t="n">
        <v>1</v>
      </c>
      <c r="N230" s="8" t="n">
        <v>0</v>
      </c>
      <c r="O230" s="8" t="n">
        <v>1</v>
      </c>
      <c r="P230" s="8" t="n">
        <v>0</v>
      </c>
      <c r="R230" s="8" t="n">
        <v>1</v>
      </c>
      <c r="S230" s="8" t="n">
        <v>1</v>
      </c>
      <c r="T230" s="8" t="n">
        <v>1</v>
      </c>
      <c r="U230" s="8" t="n">
        <v>1</v>
      </c>
      <c r="V230" s="8" t="n">
        <v>0</v>
      </c>
      <c r="W230" s="8" t="n">
        <v>1</v>
      </c>
      <c r="X230" s="8" t="n">
        <v>0</v>
      </c>
      <c r="Z230" s="8" t="n">
        <v>1</v>
      </c>
      <c r="AA230" s="8" t="n">
        <v>1</v>
      </c>
      <c r="AB230" s="8" t="n">
        <v>1</v>
      </c>
      <c r="AC230" s="8" t="n">
        <v>1</v>
      </c>
      <c r="AD230" s="8" t="n">
        <v>0</v>
      </c>
      <c r="AE230" s="8" t="n">
        <v>1</v>
      </c>
      <c r="AF230" s="8" t="n">
        <v>0</v>
      </c>
      <c r="AH230" s="8" t="n">
        <v>1</v>
      </c>
      <c r="AI230" s="8" t="n">
        <v>1</v>
      </c>
      <c r="AJ230" s="8" t="n">
        <v>1</v>
      </c>
      <c r="AK230" s="8" t="n">
        <v>1</v>
      </c>
      <c r="AL230" s="8" t="n">
        <v>0</v>
      </c>
      <c r="AM230" s="8" t="n">
        <v>1</v>
      </c>
      <c r="AN230" s="8" t="n">
        <v>0</v>
      </c>
      <c r="AP230" s="8">
        <f>IF(($B$230&lt;&gt;2)+($J$230&lt;&gt;2)+($R$230&lt;&gt;2)+($Z$230&lt;&gt;2)+($AH$230&lt;&gt;2)=0,2,IF((($B$230&lt;&gt;2)*$B$230+($J$230&lt;&gt;2)*$J$230+($R$230&lt;&gt;2)*$R$230+($Z$230&lt;&gt;2)*$Z$230+($AH$230&lt;&gt;2)*$AH$230)/(($B$230&lt;&gt;2)+($J$230&lt;&gt;2)+($R$230&lt;&gt;2)+($Z$230&lt;&gt;2)+($AH$230&lt;&gt;2))&gt;=0.5,1,0))</f>
        <v/>
      </c>
      <c r="AQ230" s="8">
        <f>IF(($C$230&lt;&gt;2)+($K$230&lt;&gt;2)+($S$230&lt;&gt;2)+($AA$230&lt;&gt;2)+($AI$230&lt;&gt;2)=0,2,IF((($C$230&lt;&gt;2)*$C$230+($K$230&lt;&gt;2)*$K$230+($S$230&lt;&gt;2)*$S$230+($AA$230&lt;&gt;2)*$AA$230+($AI$230&lt;&gt;2)*$AI$230)/(($C$230&lt;&gt;2)+($K$230&lt;&gt;2)+($S$230&lt;&gt;2)+($AA$230&lt;&gt;2)+($AI$230&lt;&gt;2))&gt;=0.5,1,0))</f>
        <v/>
      </c>
      <c r="AR230" s="8">
        <f>IF(($D$230&lt;&gt;2)+($L$230&lt;&gt;2)+($T$230&lt;&gt;2)+($AB$230&lt;&gt;2)+($AJ$230&lt;&gt;2)=0,2,IF((($D$230&lt;&gt;2)*$D$230+($L$230&lt;&gt;2)*$L$230+($T$230&lt;&gt;2)*$T$230+($AB$230&lt;&gt;2)*$AB$230+($AJ$230&lt;&gt;2)*$AJ$230)/(($D$230&lt;&gt;2)+($L$230&lt;&gt;2)+($T$230&lt;&gt;2)+($AB$230&lt;&gt;2)+($AJ$230&lt;&gt;2))&gt;=0.5,1,0))</f>
        <v/>
      </c>
      <c r="AS230" s="8">
        <f>IF(($E$230&lt;&gt;2)+($M$230&lt;&gt;2)+($U$230&lt;&gt;2)+($AC$230&lt;&gt;2)+($AK$230&lt;&gt;2)=0,2,IF((($E$230&lt;&gt;2)*$E$230+($M$230&lt;&gt;2)*$M$230+($U$230&lt;&gt;2)*$U$230+($AC$230&lt;&gt;2)*$AC$230+($AK$230&lt;&gt;2)*$AK$230)/(($E$230&lt;&gt;2)+($M$230&lt;&gt;2)+($U$230&lt;&gt;2)+($AC$230&lt;&gt;2)+($AK$230&lt;&gt;2))&gt;=0.5,1,0))</f>
        <v/>
      </c>
      <c r="AT230" s="8">
        <f>IF(($F$230&lt;&gt;2)+($N$230&lt;&gt;2)+($V$230&lt;&gt;2)+($AD$230&lt;&gt;2)+($AL$230&lt;&gt;2)=0,2,IF((($F$230&lt;&gt;2)*$F$230+($N$230&lt;&gt;2)*$N$230+($V$230&lt;&gt;2)*$V$230+($AD$230&lt;&gt;2)*$AD$230+($AL$230&lt;&gt;2)*$AL$230)/(($F$230&lt;&gt;2)+($N$230&lt;&gt;2)+($V$230&lt;&gt;2)+($AD$230&lt;&gt;2)+($AL$230&lt;&gt;2))&gt;=0.5,1,0))</f>
        <v/>
      </c>
      <c r="AU230" s="8">
        <f>IF(($G$230&lt;&gt;2)+($O$230&lt;&gt;2)+($W$230&lt;&gt;2)+($AE$230&lt;&gt;2)+($AM$230&lt;&gt;2)=0,2,IF((($G$230&lt;&gt;2)*$G$230+($O$230&lt;&gt;2)*$O$230+($W$230&lt;&gt;2)*$W$230+($AE$230&lt;&gt;2)*$AE$230+($AM$230&lt;&gt;2)*$AM$230)/(($G$230&lt;&gt;2)+($O$230&lt;&gt;2)+($W$230&lt;&gt;2)+($AE$230&lt;&gt;2)+($AM$230&lt;&gt;2))&gt;=0.5,1,0))</f>
        <v/>
      </c>
      <c r="AV230" s="8">
        <f>IF(($H$230&lt;&gt;2)+($P$230&lt;&gt;2)+($X$230&lt;&gt;2)+($AF$230&lt;&gt;2)+($AN$230&lt;&gt;2)=0,2,IF((($H$230&lt;&gt;2)*$H$230+($P$230&lt;&gt;2)*$P$230+($X$230&lt;&gt;2)*$X$230+($AF$230&lt;&gt;2)*$AF$230+($AN$230&lt;&gt;2)*$AN$230)/(($H$230&lt;&gt;2)+($P$230&lt;&gt;2)+($X$230&lt;&gt;2)+($AF$230&lt;&gt;2)+($AN$230&lt;&gt;2))&gt;=0.5,1,0))</f>
        <v/>
      </c>
      <c r="AX230" s="16">
        <f>'Ground truth'!$B$14</f>
        <v/>
      </c>
      <c r="AY230" s="16">
        <f>'Ground truth'!$C$14</f>
        <v/>
      </c>
      <c r="AZ230" s="16">
        <f>'Ground truth'!$D$14</f>
        <v/>
      </c>
      <c r="BA230" s="16">
        <f>'Ground truth'!$E$14</f>
        <v/>
      </c>
      <c r="BB230" s="16">
        <f>'Ground truth'!$F$14</f>
        <v/>
      </c>
      <c r="BC230" s="16">
        <f>'Ground truth'!$G$14</f>
        <v/>
      </c>
      <c r="BD230" s="16">
        <f>'Ground truth'!$H$14</f>
        <v/>
      </c>
    </row>
    <row r="231">
      <c r="A231" s="3" t="inlineStr">
        <is>
          <t>Transmission</t>
        </is>
      </c>
      <c r="B231" s="8" t="n">
        <v>1</v>
      </c>
      <c r="C231" s="8" t="n">
        <v>1</v>
      </c>
      <c r="D231" s="8" t="n">
        <v>1</v>
      </c>
      <c r="E231" s="8" t="n">
        <v>0</v>
      </c>
      <c r="F231" s="8" t="n">
        <v>0</v>
      </c>
      <c r="G231" s="8" t="n">
        <v>1</v>
      </c>
      <c r="H231" s="8" t="n">
        <v>0</v>
      </c>
      <c r="J231" s="8" t="n">
        <v>1</v>
      </c>
      <c r="K231" s="8" t="n">
        <v>1</v>
      </c>
      <c r="L231" s="8" t="n">
        <v>1</v>
      </c>
      <c r="M231" s="8" t="n">
        <v>0</v>
      </c>
      <c r="N231" s="8" t="n">
        <v>0</v>
      </c>
      <c r="O231" s="8" t="n">
        <v>1</v>
      </c>
      <c r="P231" s="8" t="n">
        <v>0</v>
      </c>
      <c r="R231" s="8" t="n">
        <v>1</v>
      </c>
      <c r="S231" s="8" t="n">
        <v>1</v>
      </c>
      <c r="T231" s="8" t="n">
        <v>1</v>
      </c>
      <c r="U231" s="8" t="n">
        <v>0</v>
      </c>
      <c r="V231" s="8" t="n">
        <v>0</v>
      </c>
      <c r="W231" s="8" t="n">
        <v>1</v>
      </c>
      <c r="X231" s="8" t="n">
        <v>0</v>
      </c>
      <c r="Z231" s="8" t="n">
        <v>1</v>
      </c>
      <c r="AA231" s="8" t="n">
        <v>1</v>
      </c>
      <c r="AB231" s="8" t="n">
        <v>1</v>
      </c>
      <c r="AC231" s="8" t="n">
        <v>0</v>
      </c>
      <c r="AD231" s="8" t="n">
        <v>0</v>
      </c>
      <c r="AE231" s="8" t="n">
        <v>1</v>
      </c>
      <c r="AF231" s="8" t="n">
        <v>0</v>
      </c>
      <c r="AH231" s="8" t="n">
        <v>1</v>
      </c>
      <c r="AI231" s="8" t="n">
        <v>1</v>
      </c>
      <c r="AJ231" s="8" t="n">
        <v>1</v>
      </c>
      <c r="AK231" s="8" t="n">
        <v>0</v>
      </c>
      <c r="AL231" s="8" t="n">
        <v>0</v>
      </c>
      <c r="AM231" s="8" t="n">
        <v>1</v>
      </c>
      <c r="AN231" s="8" t="n">
        <v>0</v>
      </c>
      <c r="AP231" s="8">
        <f>IF(($B$231&lt;&gt;2)+($J$231&lt;&gt;2)+($R$231&lt;&gt;2)+($Z$231&lt;&gt;2)+($AH$231&lt;&gt;2)=0,2,IF((($B$231&lt;&gt;2)*$B$231+($J$231&lt;&gt;2)*$J$231+($R$231&lt;&gt;2)*$R$231+($Z$231&lt;&gt;2)*$Z$231+($AH$231&lt;&gt;2)*$AH$231)/(($B$231&lt;&gt;2)+($J$231&lt;&gt;2)+($R$231&lt;&gt;2)+($Z$231&lt;&gt;2)+($AH$231&lt;&gt;2))&gt;=0.5,1,0))</f>
        <v/>
      </c>
      <c r="AQ231" s="8">
        <f>IF(($C$231&lt;&gt;2)+($K$231&lt;&gt;2)+($S$231&lt;&gt;2)+($AA$231&lt;&gt;2)+($AI$231&lt;&gt;2)=0,2,IF((($C$231&lt;&gt;2)*$C$231+($K$231&lt;&gt;2)*$K$231+($S$231&lt;&gt;2)*$S$231+($AA$231&lt;&gt;2)*$AA$231+($AI$231&lt;&gt;2)*$AI$231)/(($C$231&lt;&gt;2)+($K$231&lt;&gt;2)+($S$231&lt;&gt;2)+($AA$231&lt;&gt;2)+($AI$231&lt;&gt;2))&gt;=0.5,1,0))</f>
        <v/>
      </c>
      <c r="AR231" s="8">
        <f>IF(($D$231&lt;&gt;2)+($L$231&lt;&gt;2)+($T$231&lt;&gt;2)+($AB$231&lt;&gt;2)+($AJ$231&lt;&gt;2)=0,2,IF((($D$231&lt;&gt;2)*$D$231+($L$231&lt;&gt;2)*$L$231+($T$231&lt;&gt;2)*$T$231+($AB$231&lt;&gt;2)*$AB$231+($AJ$231&lt;&gt;2)*$AJ$231)/(($D$231&lt;&gt;2)+($L$231&lt;&gt;2)+($T$231&lt;&gt;2)+($AB$231&lt;&gt;2)+($AJ$231&lt;&gt;2))&gt;=0.5,1,0))</f>
        <v/>
      </c>
      <c r="AS231" s="8">
        <f>IF(($E$231&lt;&gt;2)+($M$231&lt;&gt;2)+($U$231&lt;&gt;2)+($AC$231&lt;&gt;2)+($AK$231&lt;&gt;2)=0,2,IF((($E$231&lt;&gt;2)*$E$231+($M$231&lt;&gt;2)*$M$231+($U$231&lt;&gt;2)*$U$231+($AC$231&lt;&gt;2)*$AC$231+($AK$231&lt;&gt;2)*$AK$231)/(($E$231&lt;&gt;2)+($M$231&lt;&gt;2)+($U$231&lt;&gt;2)+($AC$231&lt;&gt;2)+($AK$231&lt;&gt;2))&gt;=0.5,1,0))</f>
        <v/>
      </c>
      <c r="AT231" s="8">
        <f>IF(($F$231&lt;&gt;2)+($N$231&lt;&gt;2)+($V$231&lt;&gt;2)+($AD$231&lt;&gt;2)+($AL$231&lt;&gt;2)=0,2,IF((($F$231&lt;&gt;2)*$F$231+($N$231&lt;&gt;2)*$N$231+($V$231&lt;&gt;2)*$V$231+($AD$231&lt;&gt;2)*$AD$231+($AL$231&lt;&gt;2)*$AL$231)/(($F$231&lt;&gt;2)+($N$231&lt;&gt;2)+($V$231&lt;&gt;2)+($AD$231&lt;&gt;2)+($AL$231&lt;&gt;2))&gt;=0.5,1,0))</f>
        <v/>
      </c>
      <c r="AU231" s="8">
        <f>IF(($G$231&lt;&gt;2)+($O$231&lt;&gt;2)+($W$231&lt;&gt;2)+($AE$231&lt;&gt;2)+($AM$231&lt;&gt;2)=0,2,IF((($G$231&lt;&gt;2)*$G$231+($O$231&lt;&gt;2)*$O$231+($W$231&lt;&gt;2)*$W$231+($AE$231&lt;&gt;2)*$AE$231+($AM$231&lt;&gt;2)*$AM$231)/(($G$231&lt;&gt;2)+($O$231&lt;&gt;2)+($W$231&lt;&gt;2)+($AE$231&lt;&gt;2)+($AM$231&lt;&gt;2))&gt;=0.5,1,0))</f>
        <v/>
      </c>
      <c r="AV231" s="8">
        <f>IF(($H$231&lt;&gt;2)+($P$231&lt;&gt;2)+($X$231&lt;&gt;2)+($AF$231&lt;&gt;2)+($AN$231&lt;&gt;2)=0,2,IF((($H$231&lt;&gt;2)*$H$231+($P$231&lt;&gt;2)*$P$231+($X$231&lt;&gt;2)*$X$231+($AF$231&lt;&gt;2)*$AF$231+($AN$231&lt;&gt;2)*$AN$231)/(($H$231&lt;&gt;2)+($P$231&lt;&gt;2)+($X$231&lt;&gt;2)+($AF$231&lt;&gt;2)+($AN$231&lt;&gt;2))&gt;=0.5,1,0))</f>
        <v/>
      </c>
      <c r="AX231" s="16">
        <f>'Ground truth'!$B$15</f>
        <v/>
      </c>
      <c r="AY231" s="16">
        <f>'Ground truth'!$C$15</f>
        <v/>
      </c>
      <c r="AZ231" s="16">
        <f>'Ground truth'!$D$15</f>
        <v/>
      </c>
      <c r="BA231" s="16">
        <f>'Ground truth'!$E$15</f>
        <v/>
      </c>
      <c r="BB231" s="16">
        <f>'Ground truth'!$F$15</f>
        <v/>
      </c>
      <c r="BC231" s="16">
        <f>'Ground truth'!$G$15</f>
        <v/>
      </c>
      <c r="BD231" s="16">
        <f>'Ground truth'!$H$15</f>
        <v/>
      </c>
    </row>
    <row r="232">
      <c r="A232" s="3" t="inlineStr">
        <is>
          <t>Motor</t>
        </is>
      </c>
      <c r="B232" s="8" t="n">
        <v>1</v>
      </c>
      <c r="C232" s="8" t="n">
        <v>1</v>
      </c>
      <c r="D232" s="8" t="n">
        <v>1</v>
      </c>
      <c r="E232" s="8" t="n">
        <v>1</v>
      </c>
      <c r="F232" s="8" t="n">
        <v>0</v>
      </c>
      <c r="G232" s="8" t="n">
        <v>1</v>
      </c>
      <c r="H232" s="8" t="n">
        <v>0</v>
      </c>
      <c r="J232" s="8" t="n">
        <v>1</v>
      </c>
      <c r="K232" s="8" t="n">
        <v>1</v>
      </c>
      <c r="L232" s="8" t="n">
        <v>1</v>
      </c>
      <c r="M232" s="8" t="n">
        <v>1</v>
      </c>
      <c r="N232" s="8" t="n">
        <v>0</v>
      </c>
      <c r="O232" s="8" t="n">
        <v>1</v>
      </c>
      <c r="P232" s="8" t="n">
        <v>0</v>
      </c>
      <c r="R232" s="8" t="n">
        <v>1</v>
      </c>
      <c r="S232" s="8" t="n">
        <v>1</v>
      </c>
      <c r="T232" s="8" t="n">
        <v>1</v>
      </c>
      <c r="U232" s="8" t="n">
        <v>1</v>
      </c>
      <c r="V232" s="8" t="n">
        <v>0</v>
      </c>
      <c r="W232" s="8" t="n">
        <v>1</v>
      </c>
      <c r="X232" s="8" t="n">
        <v>0</v>
      </c>
      <c r="Z232" s="8" t="n">
        <v>1</v>
      </c>
      <c r="AA232" s="8" t="n">
        <v>1</v>
      </c>
      <c r="AB232" s="8" t="n">
        <v>1</v>
      </c>
      <c r="AC232" s="8" t="n">
        <v>1</v>
      </c>
      <c r="AD232" s="8" t="n">
        <v>0</v>
      </c>
      <c r="AE232" s="8" t="n">
        <v>1</v>
      </c>
      <c r="AF232" s="8" t="n">
        <v>0</v>
      </c>
      <c r="AH232" s="8" t="n">
        <v>1</v>
      </c>
      <c r="AI232" s="8" t="n">
        <v>1</v>
      </c>
      <c r="AJ232" s="8" t="n">
        <v>1</v>
      </c>
      <c r="AK232" s="8" t="n">
        <v>1</v>
      </c>
      <c r="AL232" s="8" t="n">
        <v>0</v>
      </c>
      <c r="AM232" s="8" t="n">
        <v>1</v>
      </c>
      <c r="AN232" s="8" t="n">
        <v>0</v>
      </c>
      <c r="AP232" s="8">
        <f>IF(($B$232&lt;&gt;2)+($J$232&lt;&gt;2)+($R$232&lt;&gt;2)+($Z$232&lt;&gt;2)+($AH$232&lt;&gt;2)=0,2,IF((($B$232&lt;&gt;2)*$B$232+($J$232&lt;&gt;2)*$J$232+($R$232&lt;&gt;2)*$R$232+($Z$232&lt;&gt;2)*$Z$232+($AH$232&lt;&gt;2)*$AH$232)/(($B$232&lt;&gt;2)+($J$232&lt;&gt;2)+($R$232&lt;&gt;2)+($Z$232&lt;&gt;2)+($AH$232&lt;&gt;2))&gt;=0.5,1,0))</f>
        <v/>
      </c>
      <c r="AQ232" s="8">
        <f>IF(($C$232&lt;&gt;2)+($K$232&lt;&gt;2)+($S$232&lt;&gt;2)+($AA$232&lt;&gt;2)+($AI$232&lt;&gt;2)=0,2,IF((($C$232&lt;&gt;2)*$C$232+($K$232&lt;&gt;2)*$K$232+($S$232&lt;&gt;2)*$S$232+($AA$232&lt;&gt;2)*$AA$232+($AI$232&lt;&gt;2)*$AI$232)/(($C$232&lt;&gt;2)+($K$232&lt;&gt;2)+($S$232&lt;&gt;2)+($AA$232&lt;&gt;2)+($AI$232&lt;&gt;2))&gt;=0.5,1,0))</f>
        <v/>
      </c>
      <c r="AR232" s="8">
        <f>IF(($D$232&lt;&gt;2)+($L$232&lt;&gt;2)+($T$232&lt;&gt;2)+($AB$232&lt;&gt;2)+($AJ$232&lt;&gt;2)=0,2,IF((($D$232&lt;&gt;2)*$D$232+($L$232&lt;&gt;2)*$L$232+($T$232&lt;&gt;2)*$T$232+($AB$232&lt;&gt;2)*$AB$232+($AJ$232&lt;&gt;2)*$AJ$232)/(($D$232&lt;&gt;2)+($L$232&lt;&gt;2)+($T$232&lt;&gt;2)+($AB$232&lt;&gt;2)+($AJ$232&lt;&gt;2))&gt;=0.5,1,0))</f>
        <v/>
      </c>
      <c r="AS232" s="8">
        <f>IF(($E$232&lt;&gt;2)+($M$232&lt;&gt;2)+($U$232&lt;&gt;2)+($AC$232&lt;&gt;2)+($AK$232&lt;&gt;2)=0,2,IF((($E$232&lt;&gt;2)*$E$232+($M$232&lt;&gt;2)*$M$232+($U$232&lt;&gt;2)*$U$232+($AC$232&lt;&gt;2)*$AC$232+($AK$232&lt;&gt;2)*$AK$232)/(($E$232&lt;&gt;2)+($M$232&lt;&gt;2)+($U$232&lt;&gt;2)+($AC$232&lt;&gt;2)+($AK$232&lt;&gt;2))&gt;=0.5,1,0))</f>
        <v/>
      </c>
      <c r="AT232" s="8">
        <f>IF(($F$232&lt;&gt;2)+($N$232&lt;&gt;2)+($V$232&lt;&gt;2)+($AD$232&lt;&gt;2)+($AL$232&lt;&gt;2)=0,2,IF((($F$232&lt;&gt;2)*$F$232+($N$232&lt;&gt;2)*$N$232+($V$232&lt;&gt;2)*$V$232+($AD$232&lt;&gt;2)*$AD$232+($AL$232&lt;&gt;2)*$AL$232)/(($F$232&lt;&gt;2)+($N$232&lt;&gt;2)+($V$232&lt;&gt;2)+($AD$232&lt;&gt;2)+($AL$232&lt;&gt;2))&gt;=0.5,1,0))</f>
        <v/>
      </c>
      <c r="AU232" s="8">
        <f>IF(($G$232&lt;&gt;2)+($O$232&lt;&gt;2)+($W$232&lt;&gt;2)+($AE$232&lt;&gt;2)+($AM$232&lt;&gt;2)=0,2,IF((($G$232&lt;&gt;2)*$G$232+($O$232&lt;&gt;2)*$O$232+($W$232&lt;&gt;2)*$W$232+($AE$232&lt;&gt;2)*$AE$232+($AM$232&lt;&gt;2)*$AM$232)/(($G$232&lt;&gt;2)+($O$232&lt;&gt;2)+($W$232&lt;&gt;2)+($AE$232&lt;&gt;2)+($AM$232&lt;&gt;2))&gt;=0.5,1,0))</f>
        <v/>
      </c>
      <c r="AV232" s="8">
        <f>IF(($H$232&lt;&gt;2)+($P$232&lt;&gt;2)+($X$232&lt;&gt;2)+($AF$232&lt;&gt;2)+($AN$232&lt;&gt;2)=0,2,IF((($H$232&lt;&gt;2)*$H$232+($P$232&lt;&gt;2)*$P$232+($X$232&lt;&gt;2)*$X$232+($AF$232&lt;&gt;2)*$AF$232+($AN$232&lt;&gt;2)*$AN$232)/(($H$232&lt;&gt;2)+($P$232&lt;&gt;2)+($X$232&lt;&gt;2)+($AF$232&lt;&gt;2)+($AN$232&lt;&gt;2))&gt;=0.5,1,0))</f>
        <v/>
      </c>
      <c r="AX232" s="16">
        <f>'Ground truth'!$B$16</f>
        <v/>
      </c>
      <c r="AY232" s="16">
        <f>'Ground truth'!$C$16</f>
        <v/>
      </c>
      <c r="AZ232" s="16">
        <f>'Ground truth'!$D$16</f>
        <v/>
      </c>
      <c r="BA232" s="16">
        <f>'Ground truth'!$E$16</f>
        <v/>
      </c>
      <c r="BB232" s="16">
        <f>'Ground truth'!$F$16</f>
        <v/>
      </c>
      <c r="BC232" s="16">
        <f>'Ground truth'!$G$16</f>
        <v/>
      </c>
      <c r="BD232" s="16">
        <f>'Ground truth'!$H$16</f>
        <v/>
      </c>
    </row>
    <row r="233">
      <c r="A233" s="3" t="inlineStr">
        <is>
          <t>Electrical System</t>
        </is>
      </c>
      <c r="B233" s="8" t="n">
        <v>1</v>
      </c>
      <c r="C233" s="8" t="n">
        <v>0</v>
      </c>
      <c r="D233" s="8" t="n">
        <v>1</v>
      </c>
      <c r="E233" s="8" t="n">
        <v>1</v>
      </c>
      <c r="F233" s="8" t="n">
        <v>1</v>
      </c>
      <c r="G233" s="8" t="n">
        <v>1</v>
      </c>
      <c r="H233" s="8" t="n">
        <v>0</v>
      </c>
      <c r="J233" s="8" t="n">
        <v>1</v>
      </c>
      <c r="K233" s="8" t="n">
        <v>0</v>
      </c>
      <c r="L233" s="8" t="n">
        <v>1</v>
      </c>
      <c r="M233" s="8" t="n">
        <v>1</v>
      </c>
      <c r="N233" s="8" t="n">
        <v>1</v>
      </c>
      <c r="O233" s="8" t="n">
        <v>1</v>
      </c>
      <c r="P233" s="8" t="n">
        <v>0</v>
      </c>
      <c r="R233" s="8" t="n">
        <v>1</v>
      </c>
      <c r="S233" s="8" t="n">
        <v>0</v>
      </c>
      <c r="T233" s="8" t="n">
        <v>1</v>
      </c>
      <c r="U233" s="8" t="n">
        <v>1</v>
      </c>
      <c r="V233" s="8" t="n">
        <v>1</v>
      </c>
      <c r="W233" s="8" t="n">
        <v>1</v>
      </c>
      <c r="X233" s="8" t="n">
        <v>0</v>
      </c>
      <c r="Z233" s="8" t="n">
        <v>1</v>
      </c>
      <c r="AA233" s="8" t="n">
        <v>0</v>
      </c>
      <c r="AB233" s="8" t="n">
        <v>1</v>
      </c>
      <c r="AC233" s="8" t="n">
        <v>1</v>
      </c>
      <c r="AD233" s="8" t="n">
        <v>1</v>
      </c>
      <c r="AE233" s="8" t="n">
        <v>1</v>
      </c>
      <c r="AF233" s="8" t="n">
        <v>0</v>
      </c>
      <c r="AH233" s="8" t="n">
        <v>1</v>
      </c>
      <c r="AI233" s="8" t="n">
        <v>0</v>
      </c>
      <c r="AJ233" s="8" t="n">
        <v>1</v>
      </c>
      <c r="AK233" s="8" t="n">
        <v>1</v>
      </c>
      <c r="AL233" s="8" t="n">
        <v>1</v>
      </c>
      <c r="AM233" s="8" t="n">
        <v>1</v>
      </c>
      <c r="AN233" s="8" t="n">
        <v>0</v>
      </c>
      <c r="AP233" s="8">
        <f>IF(($B$233&lt;&gt;2)+($J$233&lt;&gt;2)+($R$233&lt;&gt;2)+($Z$233&lt;&gt;2)+($AH$233&lt;&gt;2)=0,2,IF((($B$233&lt;&gt;2)*$B$233+($J$233&lt;&gt;2)*$J$233+($R$233&lt;&gt;2)*$R$233+($Z$233&lt;&gt;2)*$Z$233+($AH$233&lt;&gt;2)*$AH$233)/(($B$233&lt;&gt;2)+($J$233&lt;&gt;2)+($R$233&lt;&gt;2)+($Z$233&lt;&gt;2)+($AH$233&lt;&gt;2))&gt;=0.5,1,0))</f>
        <v/>
      </c>
      <c r="AQ233" s="8">
        <f>IF(($C$233&lt;&gt;2)+($K$233&lt;&gt;2)+($S$233&lt;&gt;2)+($AA$233&lt;&gt;2)+($AI$233&lt;&gt;2)=0,2,IF((($C$233&lt;&gt;2)*$C$233+($K$233&lt;&gt;2)*$K$233+($S$233&lt;&gt;2)*$S$233+($AA$233&lt;&gt;2)*$AA$233+($AI$233&lt;&gt;2)*$AI$233)/(($C$233&lt;&gt;2)+($K$233&lt;&gt;2)+($S$233&lt;&gt;2)+($AA$233&lt;&gt;2)+($AI$233&lt;&gt;2))&gt;=0.5,1,0))</f>
        <v/>
      </c>
      <c r="AR233" s="8">
        <f>IF(($D$233&lt;&gt;2)+($L$233&lt;&gt;2)+($T$233&lt;&gt;2)+($AB$233&lt;&gt;2)+($AJ$233&lt;&gt;2)=0,2,IF((($D$233&lt;&gt;2)*$D$233+($L$233&lt;&gt;2)*$L$233+($T$233&lt;&gt;2)*$T$233+($AB$233&lt;&gt;2)*$AB$233+($AJ$233&lt;&gt;2)*$AJ$233)/(($D$233&lt;&gt;2)+($L$233&lt;&gt;2)+($T$233&lt;&gt;2)+($AB$233&lt;&gt;2)+($AJ$233&lt;&gt;2))&gt;=0.5,1,0))</f>
        <v/>
      </c>
      <c r="AS233" s="8">
        <f>IF(($E$233&lt;&gt;2)+($M$233&lt;&gt;2)+($U$233&lt;&gt;2)+($AC$233&lt;&gt;2)+($AK$233&lt;&gt;2)=0,2,IF((($E$233&lt;&gt;2)*$E$233+($M$233&lt;&gt;2)*$M$233+($U$233&lt;&gt;2)*$U$233+($AC$233&lt;&gt;2)*$AC$233+($AK$233&lt;&gt;2)*$AK$233)/(($E$233&lt;&gt;2)+($M$233&lt;&gt;2)+($U$233&lt;&gt;2)+($AC$233&lt;&gt;2)+($AK$233&lt;&gt;2))&gt;=0.5,1,0))</f>
        <v/>
      </c>
      <c r="AT233" s="8">
        <f>IF(($F$233&lt;&gt;2)+($N$233&lt;&gt;2)+($V$233&lt;&gt;2)+($AD$233&lt;&gt;2)+($AL$233&lt;&gt;2)=0,2,IF((($F$233&lt;&gt;2)*$F$233+($N$233&lt;&gt;2)*$N$233+($V$233&lt;&gt;2)*$V$233+($AD$233&lt;&gt;2)*$AD$233+($AL$233&lt;&gt;2)*$AL$233)/(($F$233&lt;&gt;2)+($N$233&lt;&gt;2)+($V$233&lt;&gt;2)+($AD$233&lt;&gt;2)+($AL$233&lt;&gt;2))&gt;=0.5,1,0))</f>
        <v/>
      </c>
      <c r="AU233" s="8">
        <f>IF(($G$233&lt;&gt;2)+($O$233&lt;&gt;2)+($W$233&lt;&gt;2)+($AE$233&lt;&gt;2)+($AM$233&lt;&gt;2)=0,2,IF((($G$233&lt;&gt;2)*$G$233+($O$233&lt;&gt;2)*$O$233+($W$233&lt;&gt;2)*$W$233+($AE$233&lt;&gt;2)*$AE$233+($AM$233&lt;&gt;2)*$AM$233)/(($G$233&lt;&gt;2)+($O$233&lt;&gt;2)+($W$233&lt;&gt;2)+($AE$233&lt;&gt;2)+($AM$233&lt;&gt;2))&gt;=0.5,1,0))</f>
        <v/>
      </c>
      <c r="AV233" s="8">
        <f>IF(($H$233&lt;&gt;2)+($P$233&lt;&gt;2)+($X$233&lt;&gt;2)+($AF$233&lt;&gt;2)+($AN$233&lt;&gt;2)=0,2,IF((($H$233&lt;&gt;2)*$H$233+($P$233&lt;&gt;2)*$P$233+($X$233&lt;&gt;2)*$X$233+($AF$233&lt;&gt;2)*$AF$233+($AN$233&lt;&gt;2)*$AN$233)/(($H$233&lt;&gt;2)+($P$233&lt;&gt;2)+($X$233&lt;&gt;2)+($AF$233&lt;&gt;2)+($AN$233&lt;&gt;2))&gt;=0.5,1,0))</f>
        <v/>
      </c>
      <c r="AX233" s="16">
        <f>'Ground truth'!$B$17</f>
        <v/>
      </c>
      <c r="AY233" s="16">
        <f>'Ground truth'!$C$17</f>
        <v/>
      </c>
      <c r="AZ233" s="16">
        <f>'Ground truth'!$D$17</f>
        <v/>
      </c>
      <c r="BA233" s="16">
        <f>'Ground truth'!$E$17</f>
        <v/>
      </c>
      <c r="BB233" s="16">
        <f>'Ground truth'!$F$17</f>
        <v/>
      </c>
      <c r="BC233" s="16">
        <f>'Ground truth'!$G$17</f>
        <v/>
      </c>
      <c r="BD233" s="16">
        <f>'Ground truth'!$H$17</f>
        <v/>
      </c>
    </row>
    <row r="234">
      <c r="A234" s="3" t="inlineStr">
        <is>
          <t>Battery Holder</t>
        </is>
      </c>
      <c r="B234" s="8" t="n">
        <v>0</v>
      </c>
      <c r="C234" s="8" t="n">
        <v>0</v>
      </c>
      <c r="D234" s="8" t="n">
        <v>0</v>
      </c>
      <c r="E234" s="8" t="n">
        <v>1</v>
      </c>
      <c r="F234" s="8" t="n">
        <v>1</v>
      </c>
      <c r="G234" s="8" t="n">
        <v>1</v>
      </c>
      <c r="H234" s="8" t="n">
        <v>0</v>
      </c>
      <c r="J234" s="8" t="n">
        <v>0</v>
      </c>
      <c r="K234" s="8" t="n">
        <v>0</v>
      </c>
      <c r="L234" s="8" t="n">
        <v>0</v>
      </c>
      <c r="M234" s="8" t="n">
        <v>1</v>
      </c>
      <c r="N234" s="8" t="n">
        <v>1</v>
      </c>
      <c r="O234" s="8" t="n">
        <v>1</v>
      </c>
      <c r="P234" s="8" t="n">
        <v>0</v>
      </c>
      <c r="R234" s="8" t="n">
        <v>0</v>
      </c>
      <c r="S234" s="8" t="n">
        <v>0</v>
      </c>
      <c r="T234" s="8" t="n">
        <v>0</v>
      </c>
      <c r="U234" s="8" t="n">
        <v>1</v>
      </c>
      <c r="V234" s="8" t="n">
        <v>1</v>
      </c>
      <c r="W234" s="8" t="n">
        <v>1</v>
      </c>
      <c r="X234" s="8" t="n">
        <v>0</v>
      </c>
      <c r="Z234" s="8" t="n">
        <v>0</v>
      </c>
      <c r="AA234" s="8" t="n">
        <v>0</v>
      </c>
      <c r="AB234" s="8" t="n">
        <v>0</v>
      </c>
      <c r="AC234" s="8" t="n">
        <v>1</v>
      </c>
      <c r="AD234" s="8" t="n">
        <v>1</v>
      </c>
      <c r="AE234" s="8" t="n">
        <v>1</v>
      </c>
      <c r="AF234" s="8" t="n">
        <v>0</v>
      </c>
      <c r="AH234" s="8" t="n">
        <v>0</v>
      </c>
      <c r="AI234" s="8" t="n">
        <v>0</v>
      </c>
      <c r="AJ234" s="8" t="n">
        <v>0</v>
      </c>
      <c r="AK234" s="8" t="n">
        <v>1</v>
      </c>
      <c r="AL234" s="8" t="n">
        <v>1</v>
      </c>
      <c r="AM234" s="8" t="n">
        <v>1</v>
      </c>
      <c r="AN234" s="8" t="n">
        <v>0</v>
      </c>
      <c r="AP234" s="8">
        <f>IF(($B$234&lt;&gt;2)+($J$234&lt;&gt;2)+($R$234&lt;&gt;2)+($Z$234&lt;&gt;2)+($AH$234&lt;&gt;2)=0,2,IF((($B$234&lt;&gt;2)*$B$234+($J$234&lt;&gt;2)*$J$234+($R$234&lt;&gt;2)*$R$234+($Z$234&lt;&gt;2)*$Z$234+($AH$234&lt;&gt;2)*$AH$234)/(($B$234&lt;&gt;2)+($J$234&lt;&gt;2)+($R$234&lt;&gt;2)+($Z$234&lt;&gt;2)+($AH$234&lt;&gt;2))&gt;=0.5,1,0))</f>
        <v/>
      </c>
      <c r="AQ234" s="8">
        <f>IF(($C$234&lt;&gt;2)+($K$234&lt;&gt;2)+($S$234&lt;&gt;2)+($AA$234&lt;&gt;2)+($AI$234&lt;&gt;2)=0,2,IF((($C$234&lt;&gt;2)*$C$234+($K$234&lt;&gt;2)*$K$234+($S$234&lt;&gt;2)*$S$234+($AA$234&lt;&gt;2)*$AA$234+($AI$234&lt;&gt;2)*$AI$234)/(($C$234&lt;&gt;2)+($K$234&lt;&gt;2)+($S$234&lt;&gt;2)+($AA$234&lt;&gt;2)+($AI$234&lt;&gt;2))&gt;=0.5,1,0))</f>
        <v/>
      </c>
      <c r="AR234" s="8">
        <f>IF(($D$234&lt;&gt;2)+($L$234&lt;&gt;2)+($T$234&lt;&gt;2)+($AB$234&lt;&gt;2)+($AJ$234&lt;&gt;2)=0,2,IF((($D$234&lt;&gt;2)*$D$234+($L$234&lt;&gt;2)*$L$234+($T$234&lt;&gt;2)*$T$234+($AB$234&lt;&gt;2)*$AB$234+($AJ$234&lt;&gt;2)*$AJ$234)/(($D$234&lt;&gt;2)+($L$234&lt;&gt;2)+($T$234&lt;&gt;2)+($AB$234&lt;&gt;2)+($AJ$234&lt;&gt;2))&gt;=0.5,1,0))</f>
        <v/>
      </c>
      <c r="AS234" s="8">
        <f>IF(($E$234&lt;&gt;2)+($M$234&lt;&gt;2)+($U$234&lt;&gt;2)+($AC$234&lt;&gt;2)+($AK$234&lt;&gt;2)=0,2,IF((($E$234&lt;&gt;2)*$E$234+($M$234&lt;&gt;2)*$M$234+($U$234&lt;&gt;2)*$U$234+($AC$234&lt;&gt;2)*$AC$234+($AK$234&lt;&gt;2)*$AK$234)/(($E$234&lt;&gt;2)+($M$234&lt;&gt;2)+($U$234&lt;&gt;2)+($AC$234&lt;&gt;2)+($AK$234&lt;&gt;2))&gt;=0.5,1,0))</f>
        <v/>
      </c>
      <c r="AT234" s="8">
        <f>IF(($F$234&lt;&gt;2)+($N$234&lt;&gt;2)+($V$234&lt;&gt;2)+($AD$234&lt;&gt;2)+($AL$234&lt;&gt;2)=0,2,IF((($F$234&lt;&gt;2)*$F$234+($N$234&lt;&gt;2)*$N$234+($V$234&lt;&gt;2)*$V$234+($AD$234&lt;&gt;2)*$AD$234+($AL$234&lt;&gt;2)*$AL$234)/(($F$234&lt;&gt;2)+($N$234&lt;&gt;2)+($V$234&lt;&gt;2)+($AD$234&lt;&gt;2)+($AL$234&lt;&gt;2))&gt;=0.5,1,0))</f>
        <v/>
      </c>
      <c r="AU234" s="8">
        <f>IF(($G$234&lt;&gt;2)+($O$234&lt;&gt;2)+($W$234&lt;&gt;2)+($AE$234&lt;&gt;2)+($AM$234&lt;&gt;2)=0,2,IF((($G$234&lt;&gt;2)*$G$234+($O$234&lt;&gt;2)*$O$234+($W$234&lt;&gt;2)*$W$234+($AE$234&lt;&gt;2)*$AE$234+($AM$234&lt;&gt;2)*$AM$234)/(($G$234&lt;&gt;2)+($O$234&lt;&gt;2)+($W$234&lt;&gt;2)+($AE$234&lt;&gt;2)+($AM$234&lt;&gt;2))&gt;=0.5,1,0))</f>
        <v/>
      </c>
      <c r="AV234" s="8">
        <f>IF(($H$234&lt;&gt;2)+($P$234&lt;&gt;2)+($X$234&lt;&gt;2)+($AF$234&lt;&gt;2)+($AN$234&lt;&gt;2)=0,2,IF((($H$234&lt;&gt;2)*$H$234+($P$234&lt;&gt;2)*$P$234+($X$234&lt;&gt;2)*$X$234+($AF$234&lt;&gt;2)*$AF$234+($AN$234&lt;&gt;2)*$AN$234)/(($H$234&lt;&gt;2)+($P$234&lt;&gt;2)+($X$234&lt;&gt;2)+($AF$234&lt;&gt;2)+($AN$234&lt;&gt;2))&gt;=0.5,1,0))</f>
        <v/>
      </c>
      <c r="AX234" s="16">
        <f>'Ground truth'!$B$18</f>
        <v/>
      </c>
      <c r="AY234" s="16">
        <f>'Ground truth'!$C$18</f>
        <v/>
      </c>
      <c r="AZ234" s="16">
        <f>'Ground truth'!$D$18</f>
        <v/>
      </c>
      <c r="BA234" s="16">
        <f>'Ground truth'!$E$18</f>
        <v/>
      </c>
      <c r="BB234" s="16">
        <f>'Ground truth'!$F$18</f>
        <v/>
      </c>
      <c r="BC234" s="16">
        <f>'Ground truth'!$G$18</f>
        <v/>
      </c>
      <c r="BD234" s="16">
        <f>'Ground truth'!$H$18</f>
        <v/>
      </c>
    </row>
    <row r="235">
      <c r="A235" s="3" t="inlineStr">
        <is>
          <t>Housing</t>
        </is>
      </c>
      <c r="B235" s="8" t="n">
        <v>1</v>
      </c>
      <c r="C235" s="8" t="n">
        <v>1</v>
      </c>
      <c r="D235" s="8" t="n">
        <v>1</v>
      </c>
      <c r="E235" s="8" t="n">
        <v>1</v>
      </c>
      <c r="F235" s="8" t="n">
        <v>1</v>
      </c>
      <c r="G235" s="8" t="n">
        <v>1</v>
      </c>
      <c r="H235" s="8" t="n">
        <v>0</v>
      </c>
      <c r="J235" s="8" t="n">
        <v>1</v>
      </c>
      <c r="K235" s="8" t="n">
        <v>1</v>
      </c>
      <c r="L235" s="8" t="n">
        <v>1</v>
      </c>
      <c r="M235" s="8" t="n">
        <v>1</v>
      </c>
      <c r="N235" s="8" t="n">
        <v>1</v>
      </c>
      <c r="O235" s="8" t="n">
        <v>1</v>
      </c>
      <c r="P235" s="8" t="n">
        <v>0</v>
      </c>
      <c r="R235" s="8" t="n">
        <v>1</v>
      </c>
      <c r="S235" s="8" t="n">
        <v>1</v>
      </c>
      <c r="T235" s="8" t="n">
        <v>1</v>
      </c>
      <c r="U235" s="8" t="n">
        <v>1</v>
      </c>
      <c r="V235" s="8" t="n">
        <v>1</v>
      </c>
      <c r="W235" s="8" t="n">
        <v>1</v>
      </c>
      <c r="X235" s="8" t="n">
        <v>0</v>
      </c>
      <c r="Z235" s="8" t="n">
        <v>1</v>
      </c>
      <c r="AA235" s="8" t="n">
        <v>1</v>
      </c>
      <c r="AB235" s="8" t="n">
        <v>1</v>
      </c>
      <c r="AC235" s="8" t="n">
        <v>1</v>
      </c>
      <c r="AD235" s="8" t="n">
        <v>1</v>
      </c>
      <c r="AE235" s="8" t="n">
        <v>1</v>
      </c>
      <c r="AF235" s="8" t="n">
        <v>0</v>
      </c>
      <c r="AH235" s="8" t="n">
        <v>1</v>
      </c>
      <c r="AI235" s="8" t="n">
        <v>1</v>
      </c>
      <c r="AJ235" s="8" t="n">
        <v>1</v>
      </c>
      <c r="AK235" s="8" t="n">
        <v>1</v>
      </c>
      <c r="AL235" s="8" t="n">
        <v>1</v>
      </c>
      <c r="AM235" s="8" t="n">
        <v>1</v>
      </c>
      <c r="AN235" s="8" t="n">
        <v>0</v>
      </c>
      <c r="AP235" s="8">
        <f>IF(($B$235&lt;&gt;2)+($J$235&lt;&gt;2)+($R$235&lt;&gt;2)+($Z$235&lt;&gt;2)+($AH$235&lt;&gt;2)=0,2,IF((($B$235&lt;&gt;2)*$B$235+($J$235&lt;&gt;2)*$J$235+($R$235&lt;&gt;2)*$R$235+($Z$235&lt;&gt;2)*$Z$235+($AH$235&lt;&gt;2)*$AH$235)/(($B$235&lt;&gt;2)+($J$235&lt;&gt;2)+($R$235&lt;&gt;2)+($Z$235&lt;&gt;2)+($AH$235&lt;&gt;2))&gt;=0.5,1,0))</f>
        <v/>
      </c>
      <c r="AQ235" s="8">
        <f>IF(($C$235&lt;&gt;2)+($K$235&lt;&gt;2)+($S$235&lt;&gt;2)+($AA$235&lt;&gt;2)+($AI$235&lt;&gt;2)=0,2,IF((($C$235&lt;&gt;2)*$C$235+($K$235&lt;&gt;2)*$K$235+($S$235&lt;&gt;2)*$S$235+($AA$235&lt;&gt;2)*$AA$235+($AI$235&lt;&gt;2)*$AI$235)/(($C$235&lt;&gt;2)+($K$235&lt;&gt;2)+($S$235&lt;&gt;2)+($AA$235&lt;&gt;2)+($AI$235&lt;&gt;2))&gt;=0.5,1,0))</f>
        <v/>
      </c>
      <c r="AR235" s="8">
        <f>IF(($D$235&lt;&gt;2)+($L$235&lt;&gt;2)+($T$235&lt;&gt;2)+($AB$235&lt;&gt;2)+($AJ$235&lt;&gt;2)=0,2,IF((($D$235&lt;&gt;2)*$D$235+($L$235&lt;&gt;2)*$L$235+($T$235&lt;&gt;2)*$T$235+($AB$235&lt;&gt;2)*$AB$235+($AJ$235&lt;&gt;2)*$AJ$235)/(($D$235&lt;&gt;2)+($L$235&lt;&gt;2)+($T$235&lt;&gt;2)+($AB$235&lt;&gt;2)+($AJ$235&lt;&gt;2))&gt;=0.5,1,0))</f>
        <v/>
      </c>
      <c r="AS235" s="8">
        <f>IF(($E$235&lt;&gt;2)+($M$235&lt;&gt;2)+($U$235&lt;&gt;2)+($AC$235&lt;&gt;2)+($AK$235&lt;&gt;2)=0,2,IF((($E$235&lt;&gt;2)*$E$235+($M$235&lt;&gt;2)*$M$235+($U$235&lt;&gt;2)*$U$235+($AC$235&lt;&gt;2)*$AC$235+($AK$235&lt;&gt;2)*$AK$235)/(($E$235&lt;&gt;2)+($M$235&lt;&gt;2)+($U$235&lt;&gt;2)+($AC$235&lt;&gt;2)+($AK$235&lt;&gt;2))&gt;=0.5,1,0))</f>
        <v/>
      </c>
      <c r="AT235" s="8">
        <f>IF(($F$235&lt;&gt;2)+($N$235&lt;&gt;2)+($V$235&lt;&gt;2)+($AD$235&lt;&gt;2)+($AL$235&lt;&gt;2)=0,2,IF((($F$235&lt;&gt;2)*$F$235+($N$235&lt;&gt;2)*$N$235+($V$235&lt;&gt;2)*$V$235+($AD$235&lt;&gt;2)*$AD$235+($AL$235&lt;&gt;2)*$AL$235)/(($F$235&lt;&gt;2)+($N$235&lt;&gt;2)+($V$235&lt;&gt;2)+($AD$235&lt;&gt;2)+($AL$235&lt;&gt;2))&gt;=0.5,1,0))</f>
        <v/>
      </c>
      <c r="AU235" s="8">
        <f>IF(($G$235&lt;&gt;2)+($O$235&lt;&gt;2)+($W$235&lt;&gt;2)+($AE$235&lt;&gt;2)+($AM$235&lt;&gt;2)=0,2,IF((($G$235&lt;&gt;2)*$G$235+($O$235&lt;&gt;2)*$O$235+($W$235&lt;&gt;2)*$W$235+($AE$235&lt;&gt;2)*$AE$235+($AM$235&lt;&gt;2)*$AM$235)/(($G$235&lt;&gt;2)+($O$235&lt;&gt;2)+($W$235&lt;&gt;2)+($AE$235&lt;&gt;2)+($AM$235&lt;&gt;2))&gt;=0.5,1,0))</f>
        <v/>
      </c>
      <c r="AV235" s="8">
        <f>IF(($H$235&lt;&gt;2)+($P$235&lt;&gt;2)+($X$235&lt;&gt;2)+($AF$235&lt;&gt;2)+($AN$235&lt;&gt;2)=0,2,IF((($H$235&lt;&gt;2)*$H$235+($P$235&lt;&gt;2)*$P$235+($X$235&lt;&gt;2)*$X$235+($AF$235&lt;&gt;2)*$AF$235+($AN$235&lt;&gt;2)*$AN$235)/(($H$235&lt;&gt;2)+($P$235&lt;&gt;2)+($X$235&lt;&gt;2)+($AF$235&lt;&gt;2)+($AN$235&lt;&gt;2))&gt;=0.5,1,0))</f>
        <v/>
      </c>
      <c r="AX235" s="16">
        <f>'Ground truth'!$B$19</f>
        <v/>
      </c>
      <c r="AY235" s="16">
        <f>'Ground truth'!$C$19</f>
        <v/>
      </c>
      <c r="AZ235" s="16">
        <f>'Ground truth'!$D$19</f>
        <v/>
      </c>
      <c r="BA235" s="16">
        <f>'Ground truth'!$E$19</f>
        <v/>
      </c>
      <c r="BB235" s="16">
        <f>'Ground truth'!$F$19</f>
        <v/>
      </c>
      <c r="BC235" s="16">
        <f>'Ground truth'!$G$19</f>
        <v/>
      </c>
      <c r="BD235" s="16">
        <f>'Ground truth'!$H$19</f>
        <v/>
      </c>
    </row>
    <row r="236">
      <c r="A236" s="3" t="inlineStr">
        <is>
          <t>External Environment</t>
        </is>
      </c>
      <c r="B236" s="8" t="n">
        <v>0</v>
      </c>
      <c r="C236" s="8" t="n">
        <v>0</v>
      </c>
      <c r="D236" s="8" t="n">
        <v>0</v>
      </c>
      <c r="E236" s="8" t="n">
        <v>0</v>
      </c>
      <c r="F236" s="8" t="n">
        <v>0</v>
      </c>
      <c r="G236" s="8" t="n">
        <v>0</v>
      </c>
      <c r="H236" s="8" t="n">
        <v>1</v>
      </c>
      <c r="J236" s="8" t="n">
        <v>0</v>
      </c>
      <c r="K236" s="8" t="n">
        <v>0</v>
      </c>
      <c r="L236" s="8" t="n">
        <v>0</v>
      </c>
      <c r="M236" s="8" t="n">
        <v>0</v>
      </c>
      <c r="N236" s="8" t="n">
        <v>0</v>
      </c>
      <c r="O236" s="8" t="n">
        <v>0</v>
      </c>
      <c r="P236" s="8" t="n">
        <v>1</v>
      </c>
      <c r="R236" s="8" t="n">
        <v>0</v>
      </c>
      <c r="S236" s="8" t="n">
        <v>0</v>
      </c>
      <c r="T236" s="8" t="n">
        <v>0</v>
      </c>
      <c r="U236" s="8" t="n">
        <v>0</v>
      </c>
      <c r="V236" s="8" t="n">
        <v>0</v>
      </c>
      <c r="W236" s="8" t="n">
        <v>0</v>
      </c>
      <c r="X236" s="8" t="n">
        <v>1</v>
      </c>
      <c r="Z236" s="8" t="n">
        <v>0</v>
      </c>
      <c r="AA236" s="8" t="n">
        <v>0</v>
      </c>
      <c r="AB236" s="8" t="n">
        <v>0</v>
      </c>
      <c r="AC236" s="8" t="n">
        <v>0</v>
      </c>
      <c r="AD236" s="8" t="n">
        <v>0</v>
      </c>
      <c r="AE236" s="8" t="n">
        <v>0</v>
      </c>
      <c r="AF236" s="8" t="n">
        <v>1</v>
      </c>
      <c r="AH236" s="8" t="n">
        <v>0</v>
      </c>
      <c r="AI236" s="8" t="n">
        <v>0</v>
      </c>
      <c r="AJ236" s="8" t="n">
        <v>0</v>
      </c>
      <c r="AK236" s="8" t="n">
        <v>0</v>
      </c>
      <c r="AL236" s="8" t="n">
        <v>0</v>
      </c>
      <c r="AM236" s="8" t="n">
        <v>0</v>
      </c>
      <c r="AN236" s="8" t="n">
        <v>1</v>
      </c>
      <c r="AP236" s="8">
        <f>IF(($B$236&lt;&gt;2)+($J$236&lt;&gt;2)+($R$236&lt;&gt;2)+($Z$236&lt;&gt;2)+($AH$236&lt;&gt;2)=0,2,IF((($B$236&lt;&gt;2)*$B$236+($J$236&lt;&gt;2)*$J$236+($R$236&lt;&gt;2)*$R$236+($Z$236&lt;&gt;2)*$Z$236+($AH$236&lt;&gt;2)*$AH$236)/(($B$236&lt;&gt;2)+($J$236&lt;&gt;2)+($R$236&lt;&gt;2)+($Z$236&lt;&gt;2)+($AH$236&lt;&gt;2))&gt;=0.5,1,0))</f>
        <v/>
      </c>
      <c r="AQ236" s="8">
        <f>IF(($C$236&lt;&gt;2)+($K$236&lt;&gt;2)+($S$236&lt;&gt;2)+($AA$236&lt;&gt;2)+($AI$236&lt;&gt;2)=0,2,IF((($C$236&lt;&gt;2)*$C$236+($K$236&lt;&gt;2)*$K$236+($S$236&lt;&gt;2)*$S$236+($AA$236&lt;&gt;2)*$AA$236+($AI$236&lt;&gt;2)*$AI$236)/(($C$236&lt;&gt;2)+($K$236&lt;&gt;2)+($S$236&lt;&gt;2)+($AA$236&lt;&gt;2)+($AI$236&lt;&gt;2))&gt;=0.5,1,0))</f>
        <v/>
      </c>
      <c r="AR236" s="8">
        <f>IF(($D$236&lt;&gt;2)+($L$236&lt;&gt;2)+($T$236&lt;&gt;2)+($AB$236&lt;&gt;2)+($AJ$236&lt;&gt;2)=0,2,IF((($D$236&lt;&gt;2)*$D$236+($L$236&lt;&gt;2)*$L$236+($T$236&lt;&gt;2)*$T$236+($AB$236&lt;&gt;2)*$AB$236+($AJ$236&lt;&gt;2)*$AJ$236)/(($D$236&lt;&gt;2)+($L$236&lt;&gt;2)+($T$236&lt;&gt;2)+($AB$236&lt;&gt;2)+($AJ$236&lt;&gt;2))&gt;=0.5,1,0))</f>
        <v/>
      </c>
      <c r="AS236" s="8">
        <f>IF(($E$236&lt;&gt;2)+($M$236&lt;&gt;2)+($U$236&lt;&gt;2)+($AC$236&lt;&gt;2)+($AK$236&lt;&gt;2)=0,2,IF((($E$236&lt;&gt;2)*$E$236+($M$236&lt;&gt;2)*$M$236+($U$236&lt;&gt;2)*$U$236+($AC$236&lt;&gt;2)*$AC$236+($AK$236&lt;&gt;2)*$AK$236)/(($E$236&lt;&gt;2)+($M$236&lt;&gt;2)+($U$236&lt;&gt;2)+($AC$236&lt;&gt;2)+($AK$236&lt;&gt;2))&gt;=0.5,1,0))</f>
        <v/>
      </c>
      <c r="AT236" s="8">
        <f>IF(($F$236&lt;&gt;2)+($N$236&lt;&gt;2)+($V$236&lt;&gt;2)+($AD$236&lt;&gt;2)+($AL$236&lt;&gt;2)=0,2,IF((($F$236&lt;&gt;2)*$F$236+($N$236&lt;&gt;2)*$N$236+($V$236&lt;&gt;2)*$V$236+($AD$236&lt;&gt;2)*$AD$236+($AL$236&lt;&gt;2)*$AL$236)/(($F$236&lt;&gt;2)+($N$236&lt;&gt;2)+($V$236&lt;&gt;2)+($AD$236&lt;&gt;2)+($AL$236&lt;&gt;2))&gt;=0.5,1,0))</f>
        <v/>
      </c>
      <c r="AU236" s="8">
        <f>IF(($G$236&lt;&gt;2)+($O$236&lt;&gt;2)+($W$236&lt;&gt;2)+($AE$236&lt;&gt;2)+($AM$236&lt;&gt;2)=0,2,IF((($G$236&lt;&gt;2)*$G$236+($O$236&lt;&gt;2)*$O$236+($W$236&lt;&gt;2)*$W$236+($AE$236&lt;&gt;2)*$AE$236+($AM$236&lt;&gt;2)*$AM$236)/(($G$236&lt;&gt;2)+($O$236&lt;&gt;2)+($W$236&lt;&gt;2)+($AE$236&lt;&gt;2)+($AM$236&lt;&gt;2))&gt;=0.5,1,0))</f>
        <v/>
      </c>
      <c r="AV236" s="8">
        <f>IF(($H$236&lt;&gt;2)+($P$236&lt;&gt;2)+($X$236&lt;&gt;2)+($AF$236&lt;&gt;2)+($AN$236&lt;&gt;2)=0,2,IF((($H$236&lt;&gt;2)*$H$236+($P$236&lt;&gt;2)*$P$236+($X$236&lt;&gt;2)*$X$236+($AF$236&lt;&gt;2)*$AF$236+($AN$236&lt;&gt;2)*$AN$236)/(($H$236&lt;&gt;2)+($P$236&lt;&gt;2)+($X$236&lt;&gt;2)+($AF$236&lt;&gt;2)+($AN$236&lt;&gt;2))&gt;=0.5,1,0))</f>
        <v/>
      </c>
      <c r="AX236" s="16">
        <f>'Ground truth'!$B$20</f>
        <v/>
      </c>
      <c r="AY236" s="16">
        <f>'Ground truth'!$C$20</f>
        <v/>
      </c>
      <c r="AZ236" s="16">
        <f>'Ground truth'!$D$20</f>
        <v/>
      </c>
      <c r="BA236" s="16">
        <f>'Ground truth'!$E$20</f>
        <v/>
      </c>
      <c r="BB236" s="16">
        <f>'Ground truth'!$F$20</f>
        <v/>
      </c>
      <c r="BC236" s="16">
        <f>'Ground truth'!$G$20</f>
        <v/>
      </c>
      <c r="BD236" s="16">
        <f>'Ground truth'!$H$20</f>
        <v/>
      </c>
    </row>
    <row r="238">
      <c r="A238" s="17" t="inlineStr">
        <is>
          <t>metrics — confident-only (unsure excluded from denominators)</t>
        </is>
      </c>
      <c r="B238" s="10" t="inlineStr">
        <is>
          <t>run 1</t>
        </is>
      </c>
      <c r="C238" s="10" t="inlineStr">
        <is>
          <t>run 2</t>
        </is>
      </c>
      <c r="D238" s="10" t="inlineStr">
        <is>
          <t>run 3</t>
        </is>
      </c>
      <c r="E238" s="10" t="inlineStr">
        <is>
          <t>run 4</t>
        </is>
      </c>
      <c r="F238" s="10" t="inlineStr">
        <is>
          <t>run 5</t>
        </is>
      </c>
      <c r="G238" s="10" t="inlineStr">
        <is>
          <t>avg-matrix</t>
        </is>
      </c>
      <c r="H238" s="10" t="inlineStr">
        <is>
          <t>mean</t>
        </is>
      </c>
      <c r="I238" s="10" t="inlineStr">
        <is>
          <t>std (pop.)</t>
        </is>
      </c>
      <c r="J238" s="17" t="inlineStr">
        <is>
          <t>notes</t>
        </is>
      </c>
    </row>
    <row r="239">
      <c r="A239" s="7" t="inlineStr">
        <is>
          <t>TP</t>
        </is>
      </c>
      <c r="B239" s="7">
        <f>SUMPRODUCT(($B$230:$H$236=1)*('Ground truth'!$B$14:$H$20=1))</f>
        <v/>
      </c>
      <c r="C239" s="7">
        <f>SUMPRODUCT(($J$230:$P$236=1)*('Ground truth'!$B$14:$H$20=1))</f>
        <v/>
      </c>
      <c r="D239" s="7">
        <f>SUMPRODUCT(($R$230:$X$236=1)*('Ground truth'!$B$14:$H$20=1))</f>
        <v/>
      </c>
      <c r="E239" s="7">
        <f>SUMPRODUCT(($Z$230:$AF$236=1)*('Ground truth'!$B$14:$H$20=1))</f>
        <v/>
      </c>
      <c r="F239" s="7">
        <f>SUMPRODUCT(($AH$230:$AN$236=1)*('Ground truth'!$B$14:$H$20=1))</f>
        <v/>
      </c>
      <c r="G239" s="7">
        <f>SUMPRODUCT(($AP$230:$AV$236=1)*('Ground truth'!$B$14:$H$20=1))</f>
        <v/>
      </c>
      <c r="H239" s="12">
        <f>AVERAGE($B$239:$F$239)</f>
        <v/>
      </c>
      <c r="I239" s="12">
        <f>STDEV.P($B$239:$F$239)</f>
        <v/>
      </c>
    </row>
    <row r="240">
      <c r="A240" s="7" t="inlineStr">
        <is>
          <t>TN</t>
        </is>
      </c>
      <c r="B240" s="7">
        <f>SUMPRODUCT(($B$230:$H$236=0)*('Ground truth'!$B$14:$H$20=0))</f>
        <v/>
      </c>
      <c r="C240" s="7">
        <f>SUMPRODUCT(($J$230:$P$236=0)*('Ground truth'!$B$14:$H$20=0))</f>
        <v/>
      </c>
      <c r="D240" s="7">
        <f>SUMPRODUCT(($R$230:$X$236=0)*('Ground truth'!$B$14:$H$20=0))</f>
        <v/>
      </c>
      <c r="E240" s="7">
        <f>SUMPRODUCT(($Z$230:$AF$236=0)*('Ground truth'!$B$14:$H$20=0))</f>
        <v/>
      </c>
      <c r="F240" s="7">
        <f>SUMPRODUCT(($AH$230:$AN$236=0)*('Ground truth'!$B$14:$H$20=0))</f>
        <v/>
      </c>
      <c r="G240" s="7">
        <f>SUMPRODUCT(($AP$230:$AV$236=0)*('Ground truth'!$B$14:$H$20=0))</f>
        <v/>
      </c>
      <c r="H240" s="12">
        <f>AVERAGE($B$240:$F$240)</f>
        <v/>
      </c>
      <c r="I240" s="12">
        <f>STDEV.P($B$240:$F$240)</f>
        <v/>
      </c>
    </row>
    <row r="241">
      <c r="A241" s="7" t="inlineStr">
        <is>
          <t>FP</t>
        </is>
      </c>
      <c r="B241" s="7">
        <f>SUMPRODUCT(($B$230:$H$236=1)*('Ground truth'!$B$14:$H$20=0))</f>
        <v/>
      </c>
      <c r="C241" s="7">
        <f>SUMPRODUCT(($J$230:$P$236=1)*('Ground truth'!$B$14:$H$20=0))</f>
        <v/>
      </c>
      <c r="D241" s="7">
        <f>SUMPRODUCT(($R$230:$X$236=1)*('Ground truth'!$B$14:$H$20=0))</f>
        <v/>
      </c>
      <c r="E241" s="7">
        <f>SUMPRODUCT(($Z$230:$AF$236=1)*('Ground truth'!$B$14:$H$20=0))</f>
        <v/>
      </c>
      <c r="F241" s="7">
        <f>SUMPRODUCT(($AH$230:$AN$236=1)*('Ground truth'!$B$14:$H$20=0))</f>
        <v/>
      </c>
      <c r="G241" s="7">
        <f>SUMPRODUCT(($AP$230:$AV$236=1)*('Ground truth'!$B$14:$H$20=0))</f>
        <v/>
      </c>
      <c r="H241" s="12">
        <f>AVERAGE($B$241:$F$241)</f>
        <v/>
      </c>
      <c r="I241" s="12">
        <f>STDEV.P($B$241:$F$241)</f>
        <v/>
      </c>
    </row>
    <row r="242">
      <c r="A242" s="7" t="inlineStr">
        <is>
          <t>FN</t>
        </is>
      </c>
      <c r="B242" s="7">
        <f>SUMPRODUCT(($B$230:$H$236=0)*('Ground truth'!$B$14:$H$20=1))</f>
        <v/>
      </c>
      <c r="C242" s="7">
        <f>SUMPRODUCT(($J$230:$P$236=0)*('Ground truth'!$B$14:$H$20=1))</f>
        <v/>
      </c>
      <c r="D242" s="7">
        <f>SUMPRODUCT(($R$230:$X$236=0)*('Ground truth'!$B$14:$H$20=1))</f>
        <v/>
      </c>
      <c r="E242" s="7">
        <f>SUMPRODUCT(($Z$230:$AF$236=0)*('Ground truth'!$B$14:$H$20=1))</f>
        <v/>
      </c>
      <c r="F242" s="7">
        <f>SUMPRODUCT(($AH$230:$AN$236=0)*('Ground truth'!$B$14:$H$20=1))</f>
        <v/>
      </c>
      <c r="G242" s="7">
        <f>SUMPRODUCT(($AP$230:$AV$236=0)*('Ground truth'!$B$14:$H$20=1))</f>
        <v/>
      </c>
      <c r="H242" s="12">
        <f>AVERAGE($B$242:$F$242)</f>
        <v/>
      </c>
      <c r="I242" s="12">
        <f>STDEV.P($B$242:$F$242)</f>
        <v/>
      </c>
    </row>
    <row r="243">
      <c r="A243" s="4" t="inlineStr">
        <is>
          <t>Precision</t>
        </is>
      </c>
      <c r="B243" s="12">
        <f>IFERROR($B$239/($B$239+$B$241),0)</f>
        <v/>
      </c>
      <c r="C243" s="12">
        <f>IFERROR($C$239/($C$239+$C$241),0)</f>
        <v/>
      </c>
      <c r="D243" s="12">
        <f>IFERROR($D$239/($D$239+$D$241),0)</f>
        <v/>
      </c>
      <c r="E243" s="12">
        <f>IFERROR($E$239/($E$239+$E$241),0)</f>
        <v/>
      </c>
      <c r="F243" s="12">
        <f>IFERROR($F$239/($F$239+$F$241),0)</f>
        <v/>
      </c>
      <c r="G243" s="12">
        <f>IFERROR($G$239/($G$239+$G$241),0)</f>
        <v/>
      </c>
      <c r="H243" s="18">
        <f>AVERAGE($B$243:$F$243)</f>
        <v/>
      </c>
      <c r="I243" s="18">
        <f>STDEV.P($B$243:$F$243)</f>
        <v/>
      </c>
    </row>
    <row r="244">
      <c r="A244" s="4" t="inlineStr">
        <is>
          <t>Recall</t>
        </is>
      </c>
      <c r="B244" s="12">
        <f>IFERROR($B$239/($B$239+$B$242),0)</f>
        <v/>
      </c>
      <c r="C244" s="12">
        <f>IFERROR($C$239/($C$239+$C$242),0)</f>
        <v/>
      </c>
      <c r="D244" s="12">
        <f>IFERROR($D$239/($D$239+$D$242),0)</f>
        <v/>
      </c>
      <c r="E244" s="12">
        <f>IFERROR($E$239/($E$239+$E$242),0)</f>
        <v/>
      </c>
      <c r="F244" s="12">
        <f>IFERROR($F$239/($F$239+$F$242),0)</f>
        <v/>
      </c>
      <c r="G244" s="12">
        <f>IFERROR($G$239/($G$239+$G$242),0)</f>
        <v/>
      </c>
      <c r="H244" s="18">
        <f>AVERAGE($B$244:$F$244)</f>
        <v/>
      </c>
      <c r="I244" s="18">
        <f>STDEV.P($B$244:$F$244)</f>
        <v/>
      </c>
    </row>
    <row r="245">
      <c r="A245" s="4" t="inlineStr">
        <is>
          <t>F1</t>
        </is>
      </c>
      <c r="B245" s="12">
        <f>IFERROR(2*$B$243*$B$244/($B$243+$B$244),0)</f>
        <v/>
      </c>
      <c r="C245" s="12">
        <f>IFERROR(2*$C$243*$C$244/($C$243+$C$244),0)</f>
        <v/>
      </c>
      <c r="D245" s="12">
        <f>IFERROR(2*$D$243*$D$244/($D$243+$D$244),0)</f>
        <v/>
      </c>
      <c r="E245" s="12">
        <f>IFERROR(2*$E$243*$E$244/($E$243+$E$244),0)</f>
        <v/>
      </c>
      <c r="F245" s="12">
        <f>IFERROR(2*$F$243*$F$244/($F$243+$F$244),0)</f>
        <v/>
      </c>
      <c r="G245" s="12">
        <f>IFERROR(2*$G$243*$G$244/($G$243+$G$244),0)</f>
        <v/>
      </c>
      <c r="H245" s="18">
        <f>AVERAGE($B$245:$F$245)</f>
        <v/>
      </c>
      <c r="I245" s="18">
        <f>STDEV.P($B$245:$F$245)</f>
        <v/>
      </c>
    </row>
    <row r="246">
      <c r="A246" s="4" t="inlineStr">
        <is>
          <t>Accuracy</t>
        </is>
      </c>
      <c r="B246" s="12">
        <f>IFERROR(($B$239+$B$240)/($B$239+$B$240+$B$241+$B$242),0)</f>
        <v/>
      </c>
      <c r="C246" s="12">
        <f>IFERROR(($C$239+$C$240)/($C$239+$C$240+$C$241+$C$242),0)</f>
        <v/>
      </c>
      <c r="D246" s="12">
        <f>IFERROR(($D$239+$D$240)/($D$239+$D$240+$D$241+$D$242),0)</f>
        <v/>
      </c>
      <c r="E246" s="12">
        <f>IFERROR(($E$239+$E$240)/($E$239+$E$240+$E$241+$E$242),0)</f>
        <v/>
      </c>
      <c r="F246" s="12">
        <f>IFERROR(($F$239+$F$240)/($F$239+$F$240+$F$241+$F$242),0)</f>
        <v/>
      </c>
      <c r="G246" s="12">
        <f>IFERROR(($G$239+$G$240)/($G$239+$G$240+$G$241+$G$242),0)</f>
        <v/>
      </c>
      <c r="H246" s="18">
        <f>AVERAGE($B$246:$F$246)</f>
        <v/>
      </c>
      <c r="I246" s="18">
        <f>STDEV.P($B$246:$F$246)</f>
        <v/>
      </c>
    </row>
    <row r="247">
      <c r="A247" s="4" t="inlineStr">
        <is>
          <t>Edit distance</t>
        </is>
      </c>
      <c r="B247" s="12">
        <f>SUMPRODUCT(ABS('Ground truth'!$B$14:$H$20-$B$230:$H$236))</f>
        <v/>
      </c>
      <c r="C247" s="12">
        <f>SUMPRODUCT(ABS('Ground truth'!$B$14:$H$20-$J$230:$P$236))</f>
        <v/>
      </c>
      <c r="D247" s="12">
        <f>SUMPRODUCT(ABS('Ground truth'!$B$14:$H$20-$R$230:$X$236))</f>
        <v/>
      </c>
      <c r="E247" s="12">
        <f>SUMPRODUCT(ABS('Ground truth'!$B$14:$H$20-$Z$230:$AF$236))</f>
        <v/>
      </c>
      <c r="F247" s="12">
        <f>SUMPRODUCT(ABS('Ground truth'!$B$14:$H$20-$AH$230:$AN$236))</f>
        <v/>
      </c>
      <c r="G247" s="12">
        <f>SUMPRODUCT(ABS('Ground truth'!$B$14:$H$20-$AP$230:$AV$236))</f>
        <v/>
      </c>
      <c r="H247" s="18">
        <f>AVERAGE($B$247:$F$247)</f>
        <v/>
      </c>
      <c r="I247" s="18">
        <f>STDEV.P($B$247:$F$247)</f>
        <v/>
      </c>
    </row>
    <row r="248">
      <c r="A248" s="4" t="inlineStr">
        <is>
          <t>Spectral distance</t>
        </is>
      </c>
      <c r="B248" s="12">
        <f>SQRT(SUMPRODUCT(('Ground truth'!$K$14:$K$20-$B$259:$B$265)^2))</f>
        <v/>
      </c>
      <c r="C248" s="12">
        <f>SQRT(SUMPRODUCT(('Ground truth'!$K$14:$K$20-$C$259:$C$265)^2))</f>
        <v/>
      </c>
      <c r="D248" s="12">
        <f>SQRT(SUMPRODUCT(('Ground truth'!$K$14:$K$20-$D$259:$D$265)^2))</f>
        <v/>
      </c>
      <c r="E248" s="12">
        <f>SQRT(SUMPRODUCT(('Ground truth'!$K$14:$K$20-$E$259:$E$265)^2))</f>
        <v/>
      </c>
      <c r="F248" s="12">
        <f>SQRT(SUMPRODUCT(('Ground truth'!$K$14:$K$20-$F$259:$F$265)^2))</f>
        <v/>
      </c>
      <c r="G248" s="12">
        <f>SQRT(SUMPRODUCT(('Ground truth'!$K$14:$K$20-$G$259:$G$265)^2))</f>
        <v/>
      </c>
      <c r="H248" s="18">
        <f>AVERAGE($B$248:$F$248)</f>
        <v/>
      </c>
      <c r="I248" s="18">
        <f>STDEV.P($B$248:$F$248)</f>
        <v/>
      </c>
    </row>
    <row r="249">
      <c r="A249" s="4" t="inlineStr">
        <is>
          <t>Unsure cells</t>
        </is>
      </c>
      <c r="B249" s="7">
        <f>COUNTIF($B$230:$H$236,2)</f>
        <v/>
      </c>
      <c r="C249" s="7">
        <f>COUNTIF($J$230:$P$236,2)</f>
        <v/>
      </c>
      <c r="D249" s="7">
        <f>COUNTIF($R$230:$X$236,2)</f>
        <v/>
      </c>
      <c r="E249" s="7">
        <f>COUNTIF($Z$230:$AF$236,2)</f>
        <v/>
      </c>
      <c r="F249" s="7">
        <f>COUNTIF($AH$230:$AN$236,2)</f>
        <v/>
      </c>
      <c r="G249" s="7">
        <f>COUNTIF($AP$230:$AV$236,2)</f>
        <v/>
      </c>
      <c r="H249" s="12">
        <f>AVERAGE($B$249:$F$249)</f>
        <v/>
      </c>
      <c r="I249" s="12">
        <f>STDEV.P($B$249:$F$249)</f>
        <v/>
      </c>
    </row>
    <row r="250">
      <c r="A250" s="3" t="inlineStr">
        <is>
          <t>eigenvalues (real part, numpy order; pasted)</t>
        </is>
      </c>
    </row>
    <row r="251">
      <c r="A251" s="3" t="inlineStr">
        <is>
          <t xml:space="preserve">  λ1</t>
        </is>
      </c>
      <c r="B251" s="19" t="n">
        <v>4.85895143523974</v>
      </c>
      <c r="C251" s="19" t="n">
        <v>4.85895143523974</v>
      </c>
      <c r="D251" s="19" t="n">
        <v>4.85895143523974</v>
      </c>
      <c r="E251" s="19" t="n">
        <v>4.85895143523974</v>
      </c>
      <c r="F251" s="19" t="n">
        <v>4.85895143523974</v>
      </c>
      <c r="G251" s="19" t="n">
        <v>4.85895143523974</v>
      </c>
    </row>
    <row r="252">
      <c r="A252" s="3" t="inlineStr">
        <is>
          <t xml:space="preserve">  λ2</t>
        </is>
      </c>
      <c r="B252" s="19" t="n">
        <v>1.779159070993387</v>
      </c>
      <c r="C252" s="19" t="n">
        <v>1.779159070993387</v>
      </c>
      <c r="D252" s="19" t="n">
        <v>1.779159070993387</v>
      </c>
      <c r="E252" s="19" t="n">
        <v>1.779159070993387</v>
      </c>
      <c r="F252" s="19" t="n">
        <v>1.779159070993387</v>
      </c>
      <c r="G252" s="19" t="n">
        <v>1.779159070993387</v>
      </c>
    </row>
    <row r="253">
      <c r="A253" s="3" t="inlineStr">
        <is>
          <t xml:space="preserve">  λ3</t>
        </is>
      </c>
      <c r="B253" s="19" t="n">
        <v>0.6208543684427106</v>
      </c>
      <c r="C253" s="19" t="n">
        <v>0.6208543684427106</v>
      </c>
      <c r="D253" s="19" t="n">
        <v>0.6208543684427106</v>
      </c>
      <c r="E253" s="19" t="n">
        <v>0.6208543684427106</v>
      </c>
      <c r="F253" s="19" t="n">
        <v>0.6208543684427106</v>
      </c>
      <c r="G253" s="19" t="n">
        <v>0.6208543684427106</v>
      </c>
    </row>
    <row r="254">
      <c r="A254" s="3" t="inlineStr">
        <is>
          <t xml:space="preserve">  λ4</t>
        </is>
      </c>
      <c r="B254" s="19" t="n">
        <v>1.217560682408959e-16</v>
      </c>
      <c r="C254" s="19" t="n">
        <v>1.217560682408959e-16</v>
      </c>
      <c r="D254" s="19" t="n">
        <v>1.217560682408959e-16</v>
      </c>
      <c r="E254" s="19" t="n">
        <v>1.217560682408959e-16</v>
      </c>
      <c r="F254" s="19" t="n">
        <v>1.217560682408959e-16</v>
      </c>
      <c r="G254" s="19" t="n">
        <v>1.217560682408959e-16</v>
      </c>
    </row>
    <row r="255">
      <c r="A255" s="3" t="inlineStr">
        <is>
          <t xml:space="preserve">  λ5</t>
        </is>
      </c>
      <c r="B255" s="19" t="n">
        <v>-0.7831501395974254</v>
      </c>
      <c r="C255" s="19" t="n">
        <v>-0.7831501395974254</v>
      </c>
      <c r="D255" s="19" t="n">
        <v>-0.7831501395974254</v>
      </c>
      <c r="E255" s="19" t="n">
        <v>-0.7831501395974254</v>
      </c>
      <c r="F255" s="19" t="n">
        <v>-0.7831501395974254</v>
      </c>
      <c r="G255" s="19" t="n">
        <v>-0.7831501395974254</v>
      </c>
    </row>
    <row r="256">
      <c r="A256" s="3" t="inlineStr">
        <is>
          <t xml:space="preserve">  λ6</t>
        </is>
      </c>
      <c r="B256" s="19" t="n">
        <v>-0.4758147350784147</v>
      </c>
      <c r="C256" s="19" t="n">
        <v>-0.4758147350784147</v>
      </c>
      <c r="D256" s="19" t="n">
        <v>-0.4758147350784147</v>
      </c>
      <c r="E256" s="19" t="n">
        <v>-0.4758147350784147</v>
      </c>
      <c r="F256" s="19" t="n">
        <v>-0.4758147350784147</v>
      </c>
      <c r="G256" s="19" t="n">
        <v>-0.4758147350784147</v>
      </c>
    </row>
    <row r="257">
      <c r="A257" s="3" t="inlineStr">
        <is>
          <t xml:space="preserve">  λ7</t>
        </is>
      </c>
      <c r="B257" s="19" t="n">
        <v>1</v>
      </c>
      <c r="C257" s="19" t="n">
        <v>1</v>
      </c>
      <c r="D257" s="19" t="n">
        <v>1</v>
      </c>
      <c r="E257" s="19" t="n">
        <v>1</v>
      </c>
      <c r="F257" s="19" t="n">
        <v>1</v>
      </c>
      <c r="G257" s="19" t="n">
        <v>1</v>
      </c>
    </row>
    <row r="258">
      <c r="A258" s="3" t="inlineStr">
        <is>
          <t>eigenvalues sorted desc (LARGE)</t>
        </is>
      </c>
    </row>
    <row r="259">
      <c r="A259" s="3" t="inlineStr">
        <is>
          <t xml:space="preserve">  λ(1)</t>
        </is>
      </c>
      <c r="B259" s="19">
        <f>LARGE($B$251:$B$257,1)</f>
        <v/>
      </c>
      <c r="C259" s="19">
        <f>LARGE($C$251:$C$257,1)</f>
        <v/>
      </c>
      <c r="D259" s="19">
        <f>LARGE($D$251:$D$257,1)</f>
        <v/>
      </c>
      <c r="E259" s="19">
        <f>LARGE($E$251:$E$257,1)</f>
        <v/>
      </c>
      <c r="F259" s="19">
        <f>LARGE($F$251:$F$257,1)</f>
        <v/>
      </c>
      <c r="G259" s="19">
        <f>LARGE($G$251:$G$257,1)</f>
        <v/>
      </c>
    </row>
    <row r="260">
      <c r="A260" s="3" t="inlineStr">
        <is>
          <t xml:space="preserve">  λ(2)</t>
        </is>
      </c>
      <c r="B260" s="19">
        <f>LARGE($B$251:$B$257,2)</f>
        <v/>
      </c>
      <c r="C260" s="19">
        <f>LARGE($C$251:$C$257,2)</f>
        <v/>
      </c>
      <c r="D260" s="19">
        <f>LARGE($D$251:$D$257,2)</f>
        <v/>
      </c>
      <c r="E260" s="19">
        <f>LARGE($E$251:$E$257,2)</f>
        <v/>
      </c>
      <c r="F260" s="19">
        <f>LARGE($F$251:$F$257,2)</f>
        <v/>
      </c>
      <c r="G260" s="19">
        <f>LARGE($G$251:$G$257,2)</f>
        <v/>
      </c>
    </row>
    <row r="261">
      <c r="A261" s="3" t="inlineStr">
        <is>
          <t xml:space="preserve">  λ(3)</t>
        </is>
      </c>
      <c r="B261" s="19">
        <f>LARGE($B$251:$B$257,3)</f>
        <v/>
      </c>
      <c r="C261" s="19">
        <f>LARGE($C$251:$C$257,3)</f>
        <v/>
      </c>
      <c r="D261" s="19">
        <f>LARGE($D$251:$D$257,3)</f>
        <v/>
      </c>
      <c r="E261" s="19">
        <f>LARGE($E$251:$E$257,3)</f>
        <v/>
      </c>
      <c r="F261" s="19">
        <f>LARGE($F$251:$F$257,3)</f>
        <v/>
      </c>
      <c r="G261" s="19">
        <f>LARGE($G$251:$G$257,3)</f>
        <v/>
      </c>
    </row>
    <row r="262">
      <c r="A262" s="3" t="inlineStr">
        <is>
          <t xml:space="preserve">  λ(4)</t>
        </is>
      </c>
      <c r="B262" s="19">
        <f>LARGE($B$251:$B$257,4)</f>
        <v/>
      </c>
      <c r="C262" s="19">
        <f>LARGE($C$251:$C$257,4)</f>
        <v/>
      </c>
      <c r="D262" s="19">
        <f>LARGE($D$251:$D$257,4)</f>
        <v/>
      </c>
      <c r="E262" s="19">
        <f>LARGE($E$251:$E$257,4)</f>
        <v/>
      </c>
      <c r="F262" s="19">
        <f>LARGE($F$251:$F$257,4)</f>
        <v/>
      </c>
      <c r="G262" s="19">
        <f>LARGE($G$251:$G$257,4)</f>
        <v/>
      </c>
    </row>
    <row r="263">
      <c r="A263" s="3" t="inlineStr">
        <is>
          <t xml:space="preserve">  λ(5)</t>
        </is>
      </c>
      <c r="B263" s="19">
        <f>LARGE($B$251:$B$257,5)</f>
        <v/>
      </c>
      <c r="C263" s="19">
        <f>LARGE($C$251:$C$257,5)</f>
        <v/>
      </c>
      <c r="D263" s="19">
        <f>LARGE($D$251:$D$257,5)</f>
        <v/>
      </c>
      <c r="E263" s="19">
        <f>LARGE($E$251:$E$257,5)</f>
        <v/>
      </c>
      <c r="F263" s="19">
        <f>LARGE($F$251:$F$257,5)</f>
        <v/>
      </c>
      <c r="G263" s="19">
        <f>LARGE($G$251:$G$257,5)</f>
        <v/>
      </c>
    </row>
    <row r="264">
      <c r="A264" s="3" t="inlineStr">
        <is>
          <t xml:space="preserve">  λ(6)</t>
        </is>
      </c>
      <c r="B264" s="19">
        <f>LARGE($B$251:$B$257,6)</f>
        <v/>
      </c>
      <c r="C264" s="19">
        <f>LARGE($C$251:$C$257,6)</f>
        <v/>
      </c>
      <c r="D264" s="19">
        <f>LARGE($D$251:$D$257,6)</f>
        <v/>
      </c>
      <c r="E264" s="19">
        <f>LARGE($E$251:$E$257,6)</f>
        <v/>
      </c>
      <c r="F264" s="19">
        <f>LARGE($F$251:$F$257,6)</f>
        <v/>
      </c>
      <c r="G264" s="19">
        <f>LARGE($G$251:$G$257,6)</f>
        <v/>
      </c>
    </row>
    <row r="265">
      <c r="A265" s="3" t="inlineStr">
        <is>
          <t xml:space="preserve">  λ(7)</t>
        </is>
      </c>
      <c r="B265" s="19">
        <f>LARGE($B$251:$B$257,7)</f>
        <v/>
      </c>
      <c r="C265" s="19">
        <f>LARGE($C$251:$C$257,7)</f>
        <v/>
      </c>
      <c r="D265" s="19">
        <f>LARGE($D$251:$D$257,7)</f>
        <v/>
      </c>
      <c r="E265" s="19">
        <f>LARGE($E$251:$E$257,7)</f>
        <v/>
      </c>
      <c r="F265" s="19">
        <f>LARGE($F$251:$F$257,7)</f>
        <v/>
      </c>
      <c r="G265" s="19">
        <f>LARGE($G$251:$G$257,7)</f>
        <v/>
      </c>
    </row>
    <row r="266">
      <c r="A266" s="3" t="inlineStr">
        <is>
          <t>check: Σeig − trace (→0)</t>
        </is>
      </c>
      <c r="B266" s="3">
        <f>ROUND(SUM($B$251:$B$257)-($B$230+$C$231+$D$232+$E$233+$F$234+$G$235+$H$236),6)</f>
        <v/>
      </c>
      <c r="C266" s="3">
        <f>ROUND(SUM($C$251:$C$257)-($J$230+$K$231+$L$232+$M$233+$N$234+$O$235+$P$236),6)</f>
        <v/>
      </c>
      <c r="D266" s="3">
        <f>ROUND(SUM($D$251:$D$257)-($R$230+$S$231+$T$232+$U$233+$V$234+$W$235+$X$236),6)</f>
        <v/>
      </c>
      <c r="E266" s="3">
        <f>ROUND(SUM($E$251:$E$257)-($Z$230+$AA$231+$AB$232+$AC$233+$AD$234+$AE$235+$AF$236),6)</f>
        <v/>
      </c>
      <c r="F266" s="3">
        <f>ROUND(SUM($F$251:$F$257)-($AH$230+$AI$231+$AJ$232+$AK$233+$AL$234+$AM$235+$AN$236),6)</f>
        <v/>
      </c>
      <c r="G266" s="3">
        <f>ROUND(SUM($G$251:$G$257)-($AP$230+$AQ$231+$AR$232+$AS$233+$AT$234+$AU$235+$AV$236),6)</f>
        <v/>
      </c>
    </row>
    <row r="267">
      <c r="A267" s="3" t="inlineStr">
        <is>
          <t>check: Πeig − det (→0)</t>
        </is>
      </c>
      <c r="B267" s="3">
        <f>ROUND(MDETERM($B$230:$H$236)-PRODUCT($B$251:$B$257),6)</f>
        <v/>
      </c>
      <c r="C267" s="3">
        <f>ROUND(MDETERM($J$230:$P$236)-PRODUCT($C$251:$C$257),6)</f>
        <v/>
      </c>
      <c r="D267" s="3">
        <f>ROUND(MDETERM($R$230:$X$236)-PRODUCT($D$251:$D$257),6)</f>
        <v/>
      </c>
      <c r="E267" s="3">
        <f>ROUND(MDETERM($Z$230:$AF$236)-PRODUCT($E$251:$E$257),6)</f>
        <v/>
      </c>
      <c r="F267" s="3">
        <f>ROUND(MDETERM($AH$230:$AN$236)-PRODUCT($F$251:$F$257),6)</f>
        <v/>
      </c>
      <c r="G267" s="3">
        <f>ROUND(MDETERM($AP$230:$AV$236)-PRODUCT($G$251:$G$257),6)</f>
        <v/>
      </c>
    </row>
    <row r="268">
      <c r="A268" s="3" t="inlineStr">
        <is>
          <t>complex eigenvalues?</t>
        </is>
      </c>
      <c r="B268" s="3" t="inlineStr"/>
      <c r="C268" s="3" t="inlineStr"/>
      <c r="D268" s="3" t="inlineStr"/>
      <c r="E268" s="3" t="inlineStr"/>
      <c r="F268" s="3" t="inlineStr"/>
      <c r="G268" s="3" t="inlineStr"/>
    </row>
    <row r="269">
      <c r="A269" s="3" t="inlineStr">
        <is>
          <t>check: det(M − λᵢI) per sorted λ (→0)</t>
        </is>
      </c>
    </row>
    <row r="270">
      <c r="A270" s="3" t="inlineStr">
        <is>
          <t xml:space="preserve">  det(M − λ(1)I)</t>
        </is>
      </c>
      <c r="B270" s="3">
        <f t="array" ref="B270">ROUND(MDETERM($B$230:$H$236-$B$259*MUNIT(7)),6)</f>
        <v/>
      </c>
      <c r="C270" s="3">
        <f t="array" ref="C270">ROUND(MDETERM($J$230:$P$236-$C$259*MUNIT(7)),6)</f>
        <v/>
      </c>
      <c r="D270" s="3">
        <f t="array" ref="D270">ROUND(MDETERM($R$230:$X$236-$D$259*MUNIT(7)),6)</f>
        <v/>
      </c>
      <c r="E270" s="3">
        <f t="array" ref="E270">ROUND(MDETERM($Z$230:$AF$236-$E$259*MUNIT(7)),6)</f>
        <v/>
      </c>
      <c r="F270" s="3">
        <f t="array" ref="F270">ROUND(MDETERM($AH$230:$AN$236-$F$259*MUNIT(7)),6)</f>
        <v/>
      </c>
      <c r="G270" s="3">
        <f t="array" ref="G270">ROUND(MDETERM($AP$230:$AV$236-$G$259*MUNIT(7)),6)</f>
        <v/>
      </c>
    </row>
    <row r="271">
      <c r="A271" s="3" t="inlineStr">
        <is>
          <t xml:space="preserve">  det(M − λ(2)I)</t>
        </is>
      </c>
      <c r="B271" s="3">
        <f t="array" ref="B271">ROUND(MDETERM($B$230:$H$236-$B$260*MUNIT(7)),6)</f>
        <v/>
      </c>
      <c r="C271" s="3">
        <f t="array" ref="C271">ROUND(MDETERM($J$230:$P$236-$C$260*MUNIT(7)),6)</f>
        <v/>
      </c>
      <c r="D271" s="3">
        <f t="array" ref="D271">ROUND(MDETERM($R$230:$X$236-$D$260*MUNIT(7)),6)</f>
        <v/>
      </c>
      <c r="E271" s="3">
        <f t="array" ref="E271">ROUND(MDETERM($Z$230:$AF$236-$E$260*MUNIT(7)),6)</f>
        <v/>
      </c>
      <c r="F271" s="3">
        <f t="array" ref="F271">ROUND(MDETERM($AH$230:$AN$236-$F$260*MUNIT(7)),6)</f>
        <v/>
      </c>
      <c r="G271" s="3">
        <f t="array" ref="G271">ROUND(MDETERM($AP$230:$AV$236-$G$260*MUNIT(7)),6)</f>
        <v/>
      </c>
    </row>
    <row r="272">
      <c r="A272" s="3" t="inlineStr">
        <is>
          <t xml:space="preserve">  det(M − λ(3)I)</t>
        </is>
      </c>
      <c r="B272" s="3">
        <f t="array" ref="B272">ROUND(MDETERM($B$230:$H$236-$B$261*MUNIT(7)),6)</f>
        <v/>
      </c>
      <c r="C272" s="3">
        <f t="array" ref="C272">ROUND(MDETERM($J$230:$P$236-$C$261*MUNIT(7)),6)</f>
        <v/>
      </c>
      <c r="D272" s="3">
        <f t="array" ref="D272">ROUND(MDETERM($R$230:$X$236-$D$261*MUNIT(7)),6)</f>
        <v/>
      </c>
      <c r="E272" s="3">
        <f t="array" ref="E272">ROUND(MDETERM($Z$230:$AF$236-$E$261*MUNIT(7)),6)</f>
        <v/>
      </c>
      <c r="F272" s="3">
        <f t="array" ref="F272">ROUND(MDETERM($AH$230:$AN$236-$F$261*MUNIT(7)),6)</f>
        <v/>
      </c>
      <c r="G272" s="3">
        <f t="array" ref="G272">ROUND(MDETERM($AP$230:$AV$236-$G$261*MUNIT(7)),6)</f>
        <v/>
      </c>
    </row>
    <row r="273">
      <c r="A273" s="3" t="inlineStr">
        <is>
          <t xml:space="preserve">  det(M − λ(4)I)</t>
        </is>
      </c>
      <c r="B273" s="3">
        <f t="array" ref="B273">ROUND(MDETERM($B$230:$H$236-$B$262*MUNIT(7)),6)</f>
        <v/>
      </c>
      <c r="C273" s="3">
        <f t="array" ref="C273">ROUND(MDETERM($J$230:$P$236-$C$262*MUNIT(7)),6)</f>
        <v/>
      </c>
      <c r="D273" s="3">
        <f t="array" ref="D273">ROUND(MDETERM($R$230:$X$236-$D$262*MUNIT(7)),6)</f>
        <v/>
      </c>
      <c r="E273" s="3">
        <f t="array" ref="E273">ROUND(MDETERM($Z$230:$AF$236-$E$262*MUNIT(7)),6)</f>
        <v/>
      </c>
      <c r="F273" s="3">
        <f t="array" ref="F273">ROUND(MDETERM($AH$230:$AN$236-$F$262*MUNIT(7)),6)</f>
        <v/>
      </c>
      <c r="G273" s="3">
        <f t="array" ref="G273">ROUND(MDETERM($AP$230:$AV$236-$G$262*MUNIT(7)),6)</f>
        <v/>
      </c>
    </row>
    <row r="274">
      <c r="A274" s="3" t="inlineStr">
        <is>
          <t xml:space="preserve">  det(M − λ(5)I)</t>
        </is>
      </c>
      <c r="B274" s="3">
        <f t="array" ref="B274">ROUND(MDETERM($B$230:$H$236-$B$263*MUNIT(7)),6)</f>
        <v/>
      </c>
      <c r="C274" s="3">
        <f t="array" ref="C274">ROUND(MDETERM($J$230:$P$236-$C$263*MUNIT(7)),6)</f>
        <v/>
      </c>
      <c r="D274" s="3">
        <f t="array" ref="D274">ROUND(MDETERM($R$230:$X$236-$D$263*MUNIT(7)),6)</f>
        <v/>
      </c>
      <c r="E274" s="3">
        <f t="array" ref="E274">ROUND(MDETERM($Z$230:$AF$236-$E$263*MUNIT(7)),6)</f>
        <v/>
      </c>
      <c r="F274" s="3">
        <f t="array" ref="F274">ROUND(MDETERM($AH$230:$AN$236-$F$263*MUNIT(7)),6)</f>
        <v/>
      </c>
      <c r="G274" s="3">
        <f t="array" ref="G274">ROUND(MDETERM($AP$230:$AV$236-$G$263*MUNIT(7)),6)</f>
        <v/>
      </c>
    </row>
    <row r="275">
      <c r="A275" s="3" t="inlineStr">
        <is>
          <t xml:space="preserve">  det(M − λ(6)I)</t>
        </is>
      </c>
      <c r="B275" s="3">
        <f t="array" ref="B275">ROUND(MDETERM($B$230:$H$236-$B$264*MUNIT(7)),6)</f>
        <v/>
      </c>
      <c r="C275" s="3">
        <f t="array" ref="C275">ROUND(MDETERM($J$230:$P$236-$C$264*MUNIT(7)),6)</f>
        <v/>
      </c>
      <c r="D275" s="3">
        <f t="array" ref="D275">ROUND(MDETERM($R$230:$X$236-$D$264*MUNIT(7)),6)</f>
        <v/>
      </c>
      <c r="E275" s="3">
        <f t="array" ref="E275">ROUND(MDETERM($Z$230:$AF$236-$E$264*MUNIT(7)),6)</f>
        <v/>
      </c>
      <c r="F275" s="3">
        <f t="array" ref="F275">ROUND(MDETERM($AH$230:$AN$236-$F$264*MUNIT(7)),6)</f>
        <v/>
      </c>
      <c r="G275" s="3">
        <f t="array" ref="G275">ROUND(MDETERM($AP$230:$AV$236-$G$264*MUNIT(7)),6)</f>
        <v/>
      </c>
    </row>
    <row r="276">
      <c r="A276" s="3" t="inlineStr">
        <is>
          <t xml:space="preserve">  det(M − λ(7)I)</t>
        </is>
      </c>
      <c r="B276" s="3">
        <f t="array" ref="B276">ROUND(MDETERM($B$230:$H$236-$B$265*MUNIT(7)),6)</f>
        <v/>
      </c>
      <c r="C276" s="3">
        <f t="array" ref="C276">ROUND(MDETERM($J$230:$P$236-$C$265*MUNIT(7)),6)</f>
        <v/>
      </c>
      <c r="D276" s="3">
        <f t="array" ref="D276">ROUND(MDETERM($R$230:$X$236-$D$265*MUNIT(7)),6)</f>
        <v/>
      </c>
      <c r="E276" s="3">
        <f t="array" ref="E276">ROUND(MDETERM($Z$230:$AF$236-$E$265*MUNIT(7)),6)</f>
        <v/>
      </c>
      <c r="F276" s="3">
        <f t="array" ref="F276">ROUND(MDETERM($AH$230:$AN$236-$F$265*MUNIT(7)),6)</f>
        <v/>
      </c>
      <c r="G276" s="3">
        <f t="array" ref="G276">ROUND(MDETERM($AP$230:$AV$236-$G$265*MUNIT(7)),6)</f>
        <v/>
      </c>
    </row>
    <row r="280" ht="16" customHeight="1">
      <c r="A280" s="14" t="inlineStr">
        <is>
          <t>LLM | deepseek-r1:14b</t>
        </is>
      </c>
      <c r="B280" s="9" t="inlineStr">
        <is>
          <t>run 1 (raw, pasted)</t>
        </is>
      </c>
      <c r="J280" s="9" t="inlineStr">
        <is>
          <t>run 2 (raw, pasted)</t>
        </is>
      </c>
      <c r="R280" s="9" t="inlineStr">
        <is>
          <t>run 3 (raw, pasted)</t>
        </is>
      </c>
      <c r="Z280" s="9" t="inlineStr">
        <is>
          <t>run 4 (raw, pasted)</t>
        </is>
      </c>
      <c r="AH280" s="9" t="inlineStr">
        <is>
          <t>run 5 (raw, pasted)</t>
        </is>
      </c>
      <c r="AP280" s="9" t="inlineStr">
        <is>
          <t>Step2 average matrix (formula)</t>
        </is>
      </c>
      <c r="AX280" s="9" t="inlineStr">
        <is>
          <t>ground truth (reference)</t>
        </is>
      </c>
    </row>
    <row r="281" ht="60" customHeight="1">
      <c r="B281" s="15" t="inlineStr">
        <is>
          <t>Bit</t>
        </is>
      </c>
      <c r="C281" s="15" t="inlineStr">
        <is>
          <t>Transmission</t>
        </is>
      </c>
      <c r="D281" s="15" t="inlineStr">
        <is>
          <t>Motor</t>
        </is>
      </c>
      <c r="E281" s="15" t="inlineStr">
        <is>
          <t>Electrical System</t>
        </is>
      </c>
      <c r="F281" s="15" t="inlineStr">
        <is>
          <t>Battery Holder</t>
        </is>
      </c>
      <c r="G281" s="15" t="inlineStr">
        <is>
          <t>Housing</t>
        </is>
      </c>
      <c r="H281" s="15" t="inlineStr">
        <is>
          <t>External Environment</t>
        </is>
      </c>
      <c r="J281" s="15" t="inlineStr">
        <is>
          <t>Bit</t>
        </is>
      </c>
      <c r="K281" s="15" t="inlineStr">
        <is>
          <t>Transmission</t>
        </is>
      </c>
      <c r="L281" s="15" t="inlineStr">
        <is>
          <t>Motor</t>
        </is>
      </c>
      <c r="M281" s="15" t="inlineStr">
        <is>
          <t>Electrical System</t>
        </is>
      </c>
      <c r="N281" s="15" t="inlineStr">
        <is>
          <t>Battery Holder</t>
        </is>
      </c>
      <c r="O281" s="15" t="inlineStr">
        <is>
          <t>Housing</t>
        </is>
      </c>
      <c r="P281" s="15" t="inlineStr">
        <is>
          <t>External Environment</t>
        </is>
      </c>
      <c r="R281" s="15" t="inlineStr">
        <is>
          <t>Bit</t>
        </is>
      </c>
      <c r="S281" s="15" t="inlineStr">
        <is>
          <t>Transmission</t>
        </is>
      </c>
      <c r="T281" s="15" t="inlineStr">
        <is>
          <t>Motor</t>
        </is>
      </c>
      <c r="U281" s="15" t="inlineStr">
        <is>
          <t>Electrical System</t>
        </is>
      </c>
      <c r="V281" s="15" t="inlineStr">
        <is>
          <t>Battery Holder</t>
        </is>
      </c>
      <c r="W281" s="15" t="inlineStr">
        <is>
          <t>Housing</t>
        </is>
      </c>
      <c r="X281" s="15" t="inlineStr">
        <is>
          <t>External Environment</t>
        </is>
      </c>
      <c r="Z281" s="15" t="inlineStr">
        <is>
          <t>Bit</t>
        </is>
      </c>
      <c r="AA281" s="15" t="inlineStr">
        <is>
          <t>Transmission</t>
        </is>
      </c>
      <c r="AB281" s="15" t="inlineStr">
        <is>
          <t>Motor</t>
        </is>
      </c>
      <c r="AC281" s="15" t="inlineStr">
        <is>
          <t>Electrical System</t>
        </is>
      </c>
      <c r="AD281" s="15" t="inlineStr">
        <is>
          <t>Battery Holder</t>
        </is>
      </c>
      <c r="AE281" s="15" t="inlineStr">
        <is>
          <t>Housing</t>
        </is>
      </c>
      <c r="AF281" s="15" t="inlineStr">
        <is>
          <t>External Environment</t>
        </is>
      </c>
      <c r="AH281" s="15" t="inlineStr">
        <is>
          <t>Bit</t>
        </is>
      </c>
      <c r="AI281" s="15" t="inlineStr">
        <is>
          <t>Transmission</t>
        </is>
      </c>
      <c r="AJ281" s="15" t="inlineStr">
        <is>
          <t>Motor</t>
        </is>
      </c>
      <c r="AK281" s="15" t="inlineStr">
        <is>
          <t>Electrical System</t>
        </is>
      </c>
      <c r="AL281" s="15" t="inlineStr">
        <is>
          <t>Battery Holder</t>
        </is>
      </c>
      <c r="AM281" s="15" t="inlineStr">
        <is>
          <t>Housing</t>
        </is>
      </c>
      <c r="AN281" s="15" t="inlineStr">
        <is>
          <t>External Environment</t>
        </is>
      </c>
      <c r="AP281" s="15" t="inlineStr">
        <is>
          <t>Bit</t>
        </is>
      </c>
      <c r="AQ281" s="15" t="inlineStr">
        <is>
          <t>Transmission</t>
        </is>
      </c>
      <c r="AR281" s="15" t="inlineStr">
        <is>
          <t>Motor</t>
        </is>
      </c>
      <c r="AS281" s="15" t="inlineStr">
        <is>
          <t>Electrical System</t>
        </is>
      </c>
      <c r="AT281" s="15" t="inlineStr">
        <is>
          <t>Battery Holder</t>
        </is>
      </c>
      <c r="AU281" s="15" t="inlineStr">
        <is>
          <t>Housing</t>
        </is>
      </c>
      <c r="AV281" s="15" t="inlineStr">
        <is>
          <t>External Environment</t>
        </is>
      </c>
    </row>
    <row r="282">
      <c r="A282" s="3" t="inlineStr">
        <is>
          <t>Bit</t>
        </is>
      </c>
      <c r="B282" s="8" t="n">
        <v>1</v>
      </c>
      <c r="C282" s="8" t="n">
        <v>1</v>
      </c>
      <c r="D282" s="8" t="n">
        <v>0</v>
      </c>
      <c r="E282" s="8" t="n">
        <v>0</v>
      </c>
      <c r="F282" s="8" t="n">
        <v>0</v>
      </c>
      <c r="G282" s="8" t="n">
        <v>1</v>
      </c>
      <c r="H282" s="8" t="n">
        <v>1</v>
      </c>
      <c r="J282" s="8" t="n">
        <v>1</v>
      </c>
      <c r="K282" s="8" t="n">
        <v>1</v>
      </c>
      <c r="L282" s="8" t="n">
        <v>0</v>
      </c>
      <c r="M282" s="8" t="n">
        <v>0</v>
      </c>
      <c r="N282" s="8" t="n">
        <v>0</v>
      </c>
      <c r="O282" s="8" t="n">
        <v>1</v>
      </c>
      <c r="P282" s="8" t="n">
        <v>1</v>
      </c>
      <c r="R282" s="8" t="n">
        <v>1</v>
      </c>
      <c r="S282" s="8" t="n">
        <v>1</v>
      </c>
      <c r="T282" s="8" t="n">
        <v>0</v>
      </c>
      <c r="U282" s="8" t="n">
        <v>0</v>
      </c>
      <c r="V282" s="8" t="n">
        <v>0</v>
      </c>
      <c r="W282" s="8" t="n">
        <v>1</v>
      </c>
      <c r="X282" s="8" t="n">
        <v>1</v>
      </c>
      <c r="Z282" s="8" t="n">
        <v>1</v>
      </c>
      <c r="AA282" s="8" t="n">
        <v>1</v>
      </c>
      <c r="AB282" s="8" t="n">
        <v>0</v>
      </c>
      <c r="AC282" s="8" t="n">
        <v>0</v>
      </c>
      <c r="AD282" s="8" t="n">
        <v>0</v>
      </c>
      <c r="AE282" s="8" t="n">
        <v>1</v>
      </c>
      <c r="AF282" s="8" t="n">
        <v>1</v>
      </c>
      <c r="AH282" s="8" t="n">
        <v>1</v>
      </c>
      <c r="AI282" s="8" t="n">
        <v>1</v>
      </c>
      <c r="AJ282" s="8" t="n">
        <v>0</v>
      </c>
      <c r="AK282" s="8" t="n">
        <v>0</v>
      </c>
      <c r="AL282" s="8" t="n">
        <v>0</v>
      </c>
      <c r="AM282" s="8" t="n">
        <v>1</v>
      </c>
      <c r="AN282" s="8" t="n">
        <v>1</v>
      </c>
      <c r="AP282" s="8">
        <f>IF(($B$282&lt;&gt;2)+($J$282&lt;&gt;2)+($R$282&lt;&gt;2)+($Z$282&lt;&gt;2)+($AH$282&lt;&gt;2)=0,2,IF((($B$282&lt;&gt;2)*$B$282+($J$282&lt;&gt;2)*$J$282+($R$282&lt;&gt;2)*$R$282+($Z$282&lt;&gt;2)*$Z$282+($AH$282&lt;&gt;2)*$AH$282)/(($B$282&lt;&gt;2)+($J$282&lt;&gt;2)+($R$282&lt;&gt;2)+($Z$282&lt;&gt;2)+($AH$282&lt;&gt;2))&gt;=0.5,1,0))</f>
        <v/>
      </c>
      <c r="AQ282" s="8">
        <f>IF(($C$282&lt;&gt;2)+($K$282&lt;&gt;2)+($S$282&lt;&gt;2)+($AA$282&lt;&gt;2)+($AI$282&lt;&gt;2)=0,2,IF((($C$282&lt;&gt;2)*$C$282+($K$282&lt;&gt;2)*$K$282+($S$282&lt;&gt;2)*$S$282+($AA$282&lt;&gt;2)*$AA$282+($AI$282&lt;&gt;2)*$AI$282)/(($C$282&lt;&gt;2)+($K$282&lt;&gt;2)+($S$282&lt;&gt;2)+($AA$282&lt;&gt;2)+($AI$282&lt;&gt;2))&gt;=0.5,1,0))</f>
        <v/>
      </c>
      <c r="AR282" s="8">
        <f>IF(($D$282&lt;&gt;2)+($L$282&lt;&gt;2)+($T$282&lt;&gt;2)+($AB$282&lt;&gt;2)+($AJ$282&lt;&gt;2)=0,2,IF((($D$282&lt;&gt;2)*$D$282+($L$282&lt;&gt;2)*$L$282+($T$282&lt;&gt;2)*$T$282+($AB$282&lt;&gt;2)*$AB$282+($AJ$282&lt;&gt;2)*$AJ$282)/(($D$282&lt;&gt;2)+($L$282&lt;&gt;2)+($T$282&lt;&gt;2)+($AB$282&lt;&gt;2)+($AJ$282&lt;&gt;2))&gt;=0.5,1,0))</f>
        <v/>
      </c>
      <c r="AS282" s="8">
        <f>IF(($E$282&lt;&gt;2)+($M$282&lt;&gt;2)+($U$282&lt;&gt;2)+($AC$282&lt;&gt;2)+($AK$282&lt;&gt;2)=0,2,IF((($E$282&lt;&gt;2)*$E$282+($M$282&lt;&gt;2)*$M$282+($U$282&lt;&gt;2)*$U$282+($AC$282&lt;&gt;2)*$AC$282+($AK$282&lt;&gt;2)*$AK$282)/(($E$282&lt;&gt;2)+($M$282&lt;&gt;2)+($U$282&lt;&gt;2)+($AC$282&lt;&gt;2)+($AK$282&lt;&gt;2))&gt;=0.5,1,0))</f>
        <v/>
      </c>
      <c r="AT282" s="8">
        <f>IF(($F$282&lt;&gt;2)+($N$282&lt;&gt;2)+($V$282&lt;&gt;2)+($AD$282&lt;&gt;2)+($AL$282&lt;&gt;2)=0,2,IF((($F$282&lt;&gt;2)*$F$282+($N$282&lt;&gt;2)*$N$282+($V$282&lt;&gt;2)*$V$282+($AD$282&lt;&gt;2)*$AD$282+($AL$282&lt;&gt;2)*$AL$282)/(($F$282&lt;&gt;2)+($N$282&lt;&gt;2)+($V$282&lt;&gt;2)+($AD$282&lt;&gt;2)+($AL$282&lt;&gt;2))&gt;=0.5,1,0))</f>
        <v/>
      </c>
      <c r="AU282" s="8">
        <f>IF(($G$282&lt;&gt;2)+($O$282&lt;&gt;2)+($W$282&lt;&gt;2)+($AE$282&lt;&gt;2)+($AM$282&lt;&gt;2)=0,2,IF((($G$282&lt;&gt;2)*$G$282+($O$282&lt;&gt;2)*$O$282+($W$282&lt;&gt;2)*$W$282+($AE$282&lt;&gt;2)*$AE$282+($AM$282&lt;&gt;2)*$AM$282)/(($G$282&lt;&gt;2)+($O$282&lt;&gt;2)+($W$282&lt;&gt;2)+($AE$282&lt;&gt;2)+($AM$282&lt;&gt;2))&gt;=0.5,1,0))</f>
        <v/>
      </c>
      <c r="AV282" s="8">
        <f>IF(($H$282&lt;&gt;2)+($P$282&lt;&gt;2)+($X$282&lt;&gt;2)+($AF$282&lt;&gt;2)+($AN$282&lt;&gt;2)=0,2,IF((($H$282&lt;&gt;2)*$H$282+($P$282&lt;&gt;2)*$P$282+($X$282&lt;&gt;2)*$X$282+($AF$282&lt;&gt;2)*$AF$282+($AN$282&lt;&gt;2)*$AN$282)/(($H$282&lt;&gt;2)+($P$282&lt;&gt;2)+($X$282&lt;&gt;2)+($AF$282&lt;&gt;2)+($AN$282&lt;&gt;2))&gt;=0.5,1,0))</f>
        <v/>
      </c>
      <c r="AX282" s="16">
        <f>'Ground truth'!$B$14</f>
        <v/>
      </c>
      <c r="AY282" s="16">
        <f>'Ground truth'!$C$14</f>
        <v/>
      </c>
      <c r="AZ282" s="16">
        <f>'Ground truth'!$D$14</f>
        <v/>
      </c>
      <c r="BA282" s="16">
        <f>'Ground truth'!$E$14</f>
        <v/>
      </c>
      <c r="BB282" s="16">
        <f>'Ground truth'!$F$14</f>
        <v/>
      </c>
      <c r="BC282" s="16">
        <f>'Ground truth'!$G$14</f>
        <v/>
      </c>
      <c r="BD282" s="16">
        <f>'Ground truth'!$H$14</f>
        <v/>
      </c>
    </row>
    <row r="283">
      <c r="A283" s="3" t="inlineStr">
        <is>
          <t>Transmission</t>
        </is>
      </c>
      <c r="B283" s="8" t="n">
        <v>1</v>
      </c>
      <c r="C283" s="8" t="n">
        <v>1</v>
      </c>
      <c r="D283" s="8" t="n">
        <v>1</v>
      </c>
      <c r="E283" s="8" t="n">
        <v>0</v>
      </c>
      <c r="F283" s="8" t="n">
        <v>0</v>
      </c>
      <c r="G283" s="8" t="n">
        <v>1</v>
      </c>
      <c r="H283" s="8" t="n">
        <v>1</v>
      </c>
      <c r="J283" s="8" t="n">
        <v>1</v>
      </c>
      <c r="K283" s="8" t="n">
        <v>1</v>
      </c>
      <c r="L283" s="8" t="n">
        <v>1</v>
      </c>
      <c r="M283" s="8" t="n">
        <v>0</v>
      </c>
      <c r="N283" s="8" t="n">
        <v>0</v>
      </c>
      <c r="O283" s="8" t="n">
        <v>1</v>
      </c>
      <c r="P283" s="8" t="n">
        <v>0</v>
      </c>
      <c r="R283" s="8" t="n">
        <v>1</v>
      </c>
      <c r="S283" s="8" t="n">
        <v>1</v>
      </c>
      <c r="T283" s="8" t="n">
        <v>1</v>
      </c>
      <c r="U283" s="8" t="n">
        <v>0</v>
      </c>
      <c r="V283" s="8" t="n">
        <v>0</v>
      </c>
      <c r="W283" s="8" t="n">
        <v>1</v>
      </c>
      <c r="X283" s="8" t="n">
        <v>0</v>
      </c>
      <c r="Z283" s="8" t="n">
        <v>1</v>
      </c>
      <c r="AA283" s="8" t="n">
        <v>1</v>
      </c>
      <c r="AB283" s="8" t="n">
        <v>1</v>
      </c>
      <c r="AC283" s="8" t="n">
        <v>0</v>
      </c>
      <c r="AD283" s="8" t="n">
        <v>0</v>
      </c>
      <c r="AE283" s="8" t="n">
        <v>1</v>
      </c>
      <c r="AF283" s="8" t="n">
        <v>0</v>
      </c>
      <c r="AH283" s="8" t="n">
        <v>1</v>
      </c>
      <c r="AI283" s="8" t="n">
        <v>1</v>
      </c>
      <c r="AJ283" s="8" t="n">
        <v>1</v>
      </c>
      <c r="AK283" s="8" t="n">
        <v>0</v>
      </c>
      <c r="AL283" s="8" t="n">
        <v>0</v>
      </c>
      <c r="AM283" s="8" t="n">
        <v>1</v>
      </c>
      <c r="AN283" s="8" t="n">
        <v>0</v>
      </c>
      <c r="AP283" s="8">
        <f>IF(($B$283&lt;&gt;2)+($J$283&lt;&gt;2)+($R$283&lt;&gt;2)+($Z$283&lt;&gt;2)+($AH$283&lt;&gt;2)=0,2,IF((($B$283&lt;&gt;2)*$B$283+($J$283&lt;&gt;2)*$J$283+($R$283&lt;&gt;2)*$R$283+($Z$283&lt;&gt;2)*$Z$283+($AH$283&lt;&gt;2)*$AH$283)/(($B$283&lt;&gt;2)+($J$283&lt;&gt;2)+($R$283&lt;&gt;2)+($Z$283&lt;&gt;2)+($AH$283&lt;&gt;2))&gt;=0.5,1,0))</f>
        <v/>
      </c>
      <c r="AQ283" s="8">
        <f>IF(($C$283&lt;&gt;2)+($K$283&lt;&gt;2)+($S$283&lt;&gt;2)+($AA$283&lt;&gt;2)+($AI$283&lt;&gt;2)=0,2,IF((($C$283&lt;&gt;2)*$C$283+($K$283&lt;&gt;2)*$K$283+($S$283&lt;&gt;2)*$S$283+($AA$283&lt;&gt;2)*$AA$283+($AI$283&lt;&gt;2)*$AI$283)/(($C$283&lt;&gt;2)+($K$283&lt;&gt;2)+($S$283&lt;&gt;2)+($AA$283&lt;&gt;2)+($AI$283&lt;&gt;2))&gt;=0.5,1,0))</f>
        <v/>
      </c>
      <c r="AR283" s="8">
        <f>IF(($D$283&lt;&gt;2)+($L$283&lt;&gt;2)+($T$283&lt;&gt;2)+($AB$283&lt;&gt;2)+($AJ$283&lt;&gt;2)=0,2,IF((($D$283&lt;&gt;2)*$D$283+($L$283&lt;&gt;2)*$L$283+($T$283&lt;&gt;2)*$T$283+($AB$283&lt;&gt;2)*$AB$283+($AJ$283&lt;&gt;2)*$AJ$283)/(($D$283&lt;&gt;2)+($L$283&lt;&gt;2)+($T$283&lt;&gt;2)+($AB$283&lt;&gt;2)+($AJ$283&lt;&gt;2))&gt;=0.5,1,0))</f>
        <v/>
      </c>
      <c r="AS283" s="8">
        <f>IF(($E$283&lt;&gt;2)+($M$283&lt;&gt;2)+($U$283&lt;&gt;2)+($AC$283&lt;&gt;2)+($AK$283&lt;&gt;2)=0,2,IF((($E$283&lt;&gt;2)*$E$283+($M$283&lt;&gt;2)*$M$283+($U$283&lt;&gt;2)*$U$283+($AC$283&lt;&gt;2)*$AC$283+($AK$283&lt;&gt;2)*$AK$283)/(($E$283&lt;&gt;2)+($M$283&lt;&gt;2)+($U$283&lt;&gt;2)+($AC$283&lt;&gt;2)+($AK$283&lt;&gt;2))&gt;=0.5,1,0))</f>
        <v/>
      </c>
      <c r="AT283" s="8">
        <f>IF(($F$283&lt;&gt;2)+($N$283&lt;&gt;2)+($V$283&lt;&gt;2)+($AD$283&lt;&gt;2)+($AL$283&lt;&gt;2)=0,2,IF((($F$283&lt;&gt;2)*$F$283+($N$283&lt;&gt;2)*$N$283+($V$283&lt;&gt;2)*$V$283+($AD$283&lt;&gt;2)*$AD$283+($AL$283&lt;&gt;2)*$AL$283)/(($F$283&lt;&gt;2)+($N$283&lt;&gt;2)+($V$283&lt;&gt;2)+($AD$283&lt;&gt;2)+($AL$283&lt;&gt;2))&gt;=0.5,1,0))</f>
        <v/>
      </c>
      <c r="AU283" s="8">
        <f>IF(($G$283&lt;&gt;2)+($O$283&lt;&gt;2)+($W$283&lt;&gt;2)+($AE$283&lt;&gt;2)+($AM$283&lt;&gt;2)=0,2,IF((($G$283&lt;&gt;2)*$G$283+($O$283&lt;&gt;2)*$O$283+($W$283&lt;&gt;2)*$W$283+($AE$283&lt;&gt;2)*$AE$283+($AM$283&lt;&gt;2)*$AM$283)/(($G$283&lt;&gt;2)+($O$283&lt;&gt;2)+($W$283&lt;&gt;2)+($AE$283&lt;&gt;2)+($AM$283&lt;&gt;2))&gt;=0.5,1,0))</f>
        <v/>
      </c>
      <c r="AV283" s="8">
        <f>IF(($H$283&lt;&gt;2)+($P$283&lt;&gt;2)+($X$283&lt;&gt;2)+($AF$283&lt;&gt;2)+($AN$283&lt;&gt;2)=0,2,IF((($H$283&lt;&gt;2)*$H$283+($P$283&lt;&gt;2)*$P$283+($X$283&lt;&gt;2)*$X$283+($AF$283&lt;&gt;2)*$AF$283+($AN$283&lt;&gt;2)*$AN$283)/(($H$283&lt;&gt;2)+($P$283&lt;&gt;2)+($X$283&lt;&gt;2)+($AF$283&lt;&gt;2)+($AN$283&lt;&gt;2))&gt;=0.5,1,0))</f>
        <v/>
      </c>
      <c r="AX283" s="16">
        <f>'Ground truth'!$B$15</f>
        <v/>
      </c>
      <c r="AY283" s="16">
        <f>'Ground truth'!$C$15</f>
        <v/>
      </c>
      <c r="AZ283" s="16">
        <f>'Ground truth'!$D$15</f>
        <v/>
      </c>
      <c r="BA283" s="16">
        <f>'Ground truth'!$E$15</f>
        <v/>
      </c>
      <c r="BB283" s="16">
        <f>'Ground truth'!$F$15</f>
        <v/>
      </c>
      <c r="BC283" s="16">
        <f>'Ground truth'!$G$15</f>
        <v/>
      </c>
      <c r="BD283" s="16">
        <f>'Ground truth'!$H$15</f>
        <v/>
      </c>
    </row>
    <row r="284">
      <c r="A284" s="3" t="inlineStr">
        <is>
          <t>Motor</t>
        </is>
      </c>
      <c r="B284" s="8" t="n">
        <v>0</v>
      </c>
      <c r="C284" s="8" t="n">
        <v>1</v>
      </c>
      <c r="D284" s="8" t="n">
        <v>1</v>
      </c>
      <c r="E284" s="8" t="n">
        <v>1</v>
      </c>
      <c r="F284" s="8" t="n">
        <v>1</v>
      </c>
      <c r="G284" s="8" t="n">
        <v>0</v>
      </c>
      <c r="H284" s="8" t="n">
        <v>0</v>
      </c>
      <c r="J284" s="8" t="n">
        <v>0</v>
      </c>
      <c r="K284" s="8" t="n">
        <v>1</v>
      </c>
      <c r="L284" s="8" t="n">
        <v>1</v>
      </c>
      <c r="M284" s="8" t="n">
        <v>1</v>
      </c>
      <c r="N284" s="8" t="n">
        <v>1</v>
      </c>
      <c r="O284" s="8" t="n">
        <v>0</v>
      </c>
      <c r="P284" s="8" t="n">
        <v>0</v>
      </c>
      <c r="R284" s="8" t="n">
        <v>0</v>
      </c>
      <c r="S284" s="8" t="n">
        <v>1</v>
      </c>
      <c r="T284" s="8" t="n">
        <v>1</v>
      </c>
      <c r="U284" s="8" t="n">
        <v>1</v>
      </c>
      <c r="V284" s="8" t="n">
        <v>1</v>
      </c>
      <c r="W284" s="8" t="n">
        <v>0</v>
      </c>
      <c r="X284" s="8" t="n">
        <v>0</v>
      </c>
      <c r="Z284" s="8" t="n">
        <v>0</v>
      </c>
      <c r="AA284" s="8" t="n">
        <v>1</v>
      </c>
      <c r="AB284" s="8" t="n">
        <v>1</v>
      </c>
      <c r="AC284" s="8" t="n">
        <v>1</v>
      </c>
      <c r="AD284" s="8" t="n">
        <v>1</v>
      </c>
      <c r="AE284" s="8" t="n">
        <v>0</v>
      </c>
      <c r="AF284" s="8" t="n">
        <v>0</v>
      </c>
      <c r="AH284" s="8" t="n">
        <v>0</v>
      </c>
      <c r="AI284" s="8" t="n">
        <v>1</v>
      </c>
      <c r="AJ284" s="8" t="n">
        <v>1</v>
      </c>
      <c r="AK284" s="8" t="n">
        <v>1</v>
      </c>
      <c r="AL284" s="8" t="n">
        <v>1</v>
      </c>
      <c r="AM284" s="8" t="n">
        <v>0</v>
      </c>
      <c r="AN284" s="8" t="n">
        <v>0</v>
      </c>
      <c r="AP284" s="8">
        <f>IF(($B$284&lt;&gt;2)+($J$284&lt;&gt;2)+($R$284&lt;&gt;2)+($Z$284&lt;&gt;2)+($AH$284&lt;&gt;2)=0,2,IF((($B$284&lt;&gt;2)*$B$284+($J$284&lt;&gt;2)*$J$284+($R$284&lt;&gt;2)*$R$284+($Z$284&lt;&gt;2)*$Z$284+($AH$284&lt;&gt;2)*$AH$284)/(($B$284&lt;&gt;2)+($J$284&lt;&gt;2)+($R$284&lt;&gt;2)+($Z$284&lt;&gt;2)+($AH$284&lt;&gt;2))&gt;=0.5,1,0))</f>
        <v/>
      </c>
      <c r="AQ284" s="8">
        <f>IF(($C$284&lt;&gt;2)+($K$284&lt;&gt;2)+($S$284&lt;&gt;2)+($AA$284&lt;&gt;2)+($AI$284&lt;&gt;2)=0,2,IF((($C$284&lt;&gt;2)*$C$284+($K$284&lt;&gt;2)*$K$284+($S$284&lt;&gt;2)*$S$284+($AA$284&lt;&gt;2)*$AA$284+($AI$284&lt;&gt;2)*$AI$284)/(($C$284&lt;&gt;2)+($K$284&lt;&gt;2)+($S$284&lt;&gt;2)+($AA$284&lt;&gt;2)+($AI$284&lt;&gt;2))&gt;=0.5,1,0))</f>
        <v/>
      </c>
      <c r="AR284" s="8">
        <f>IF(($D$284&lt;&gt;2)+($L$284&lt;&gt;2)+($T$284&lt;&gt;2)+($AB$284&lt;&gt;2)+($AJ$284&lt;&gt;2)=0,2,IF((($D$284&lt;&gt;2)*$D$284+($L$284&lt;&gt;2)*$L$284+($T$284&lt;&gt;2)*$T$284+($AB$284&lt;&gt;2)*$AB$284+($AJ$284&lt;&gt;2)*$AJ$284)/(($D$284&lt;&gt;2)+($L$284&lt;&gt;2)+($T$284&lt;&gt;2)+($AB$284&lt;&gt;2)+($AJ$284&lt;&gt;2))&gt;=0.5,1,0))</f>
        <v/>
      </c>
      <c r="AS284" s="8">
        <f>IF(($E$284&lt;&gt;2)+($M$284&lt;&gt;2)+($U$284&lt;&gt;2)+($AC$284&lt;&gt;2)+($AK$284&lt;&gt;2)=0,2,IF((($E$284&lt;&gt;2)*$E$284+($M$284&lt;&gt;2)*$M$284+($U$284&lt;&gt;2)*$U$284+($AC$284&lt;&gt;2)*$AC$284+($AK$284&lt;&gt;2)*$AK$284)/(($E$284&lt;&gt;2)+($M$284&lt;&gt;2)+($U$284&lt;&gt;2)+($AC$284&lt;&gt;2)+($AK$284&lt;&gt;2))&gt;=0.5,1,0))</f>
        <v/>
      </c>
      <c r="AT284" s="8">
        <f>IF(($F$284&lt;&gt;2)+($N$284&lt;&gt;2)+($V$284&lt;&gt;2)+($AD$284&lt;&gt;2)+($AL$284&lt;&gt;2)=0,2,IF((($F$284&lt;&gt;2)*$F$284+($N$284&lt;&gt;2)*$N$284+($V$284&lt;&gt;2)*$V$284+($AD$284&lt;&gt;2)*$AD$284+($AL$284&lt;&gt;2)*$AL$284)/(($F$284&lt;&gt;2)+($N$284&lt;&gt;2)+($V$284&lt;&gt;2)+($AD$284&lt;&gt;2)+($AL$284&lt;&gt;2))&gt;=0.5,1,0))</f>
        <v/>
      </c>
      <c r="AU284" s="8">
        <f>IF(($G$284&lt;&gt;2)+($O$284&lt;&gt;2)+($W$284&lt;&gt;2)+($AE$284&lt;&gt;2)+($AM$284&lt;&gt;2)=0,2,IF((($G$284&lt;&gt;2)*$G$284+($O$284&lt;&gt;2)*$O$284+($W$284&lt;&gt;2)*$W$284+($AE$284&lt;&gt;2)*$AE$284+($AM$284&lt;&gt;2)*$AM$284)/(($G$284&lt;&gt;2)+($O$284&lt;&gt;2)+($W$284&lt;&gt;2)+($AE$284&lt;&gt;2)+($AM$284&lt;&gt;2))&gt;=0.5,1,0))</f>
        <v/>
      </c>
      <c r="AV284" s="8">
        <f>IF(($H$284&lt;&gt;2)+($P$284&lt;&gt;2)+($X$284&lt;&gt;2)+($AF$284&lt;&gt;2)+($AN$284&lt;&gt;2)=0,2,IF((($H$284&lt;&gt;2)*$H$284+($P$284&lt;&gt;2)*$P$284+($X$284&lt;&gt;2)*$X$284+($AF$284&lt;&gt;2)*$AF$284+($AN$284&lt;&gt;2)*$AN$284)/(($H$284&lt;&gt;2)+($P$284&lt;&gt;2)+($X$284&lt;&gt;2)+($AF$284&lt;&gt;2)+($AN$284&lt;&gt;2))&gt;=0.5,1,0))</f>
        <v/>
      </c>
      <c r="AX284" s="16">
        <f>'Ground truth'!$B$16</f>
        <v/>
      </c>
      <c r="AY284" s="16">
        <f>'Ground truth'!$C$16</f>
        <v/>
      </c>
      <c r="AZ284" s="16">
        <f>'Ground truth'!$D$16</f>
        <v/>
      </c>
      <c r="BA284" s="16">
        <f>'Ground truth'!$E$16</f>
        <v/>
      </c>
      <c r="BB284" s="16">
        <f>'Ground truth'!$F$16</f>
        <v/>
      </c>
      <c r="BC284" s="16">
        <f>'Ground truth'!$G$16</f>
        <v/>
      </c>
      <c r="BD284" s="16">
        <f>'Ground truth'!$H$16</f>
        <v/>
      </c>
    </row>
    <row r="285">
      <c r="A285" s="3" t="inlineStr">
        <is>
          <t>Electrical System</t>
        </is>
      </c>
      <c r="B285" s="8" t="n">
        <v>0</v>
      </c>
      <c r="C285" s="8" t="n">
        <v>0</v>
      </c>
      <c r="D285" s="8" t="n">
        <v>1</v>
      </c>
      <c r="E285" s="8" t="n">
        <v>1</v>
      </c>
      <c r="F285" s="8" t="n">
        <v>1</v>
      </c>
      <c r="G285" s="8" t="n">
        <v>0</v>
      </c>
      <c r="H285" s="8" t="n">
        <v>0</v>
      </c>
      <c r="J285" s="8" t="n">
        <v>0</v>
      </c>
      <c r="K285" s="8" t="n">
        <v>0</v>
      </c>
      <c r="L285" s="8" t="n">
        <v>1</v>
      </c>
      <c r="M285" s="8" t="n">
        <v>1</v>
      </c>
      <c r="N285" s="8" t="n">
        <v>1</v>
      </c>
      <c r="O285" s="8" t="n">
        <v>1</v>
      </c>
      <c r="P285" s="8" t="n">
        <v>0</v>
      </c>
      <c r="R285" s="8" t="n">
        <v>0</v>
      </c>
      <c r="S285" s="8" t="n">
        <v>0</v>
      </c>
      <c r="T285" s="8" t="n">
        <v>1</v>
      </c>
      <c r="U285" s="8" t="n">
        <v>1</v>
      </c>
      <c r="V285" s="8" t="n">
        <v>1</v>
      </c>
      <c r="W285" s="8" t="n">
        <v>1</v>
      </c>
      <c r="X285" s="8" t="n">
        <v>0</v>
      </c>
      <c r="Z285" s="8" t="n">
        <v>0</v>
      </c>
      <c r="AA285" s="8" t="n">
        <v>0</v>
      </c>
      <c r="AB285" s="8" t="n">
        <v>1</v>
      </c>
      <c r="AC285" s="8" t="n">
        <v>1</v>
      </c>
      <c r="AD285" s="8" t="n">
        <v>1</v>
      </c>
      <c r="AE285" s="8" t="n">
        <v>1</v>
      </c>
      <c r="AF285" s="8" t="n">
        <v>0</v>
      </c>
      <c r="AH285" s="8" t="n">
        <v>0</v>
      </c>
      <c r="AI285" s="8" t="n">
        <v>0</v>
      </c>
      <c r="AJ285" s="8" t="n">
        <v>1</v>
      </c>
      <c r="AK285" s="8" t="n">
        <v>1</v>
      </c>
      <c r="AL285" s="8" t="n">
        <v>1</v>
      </c>
      <c r="AM285" s="8" t="n">
        <v>1</v>
      </c>
      <c r="AN285" s="8" t="n">
        <v>0</v>
      </c>
      <c r="AP285" s="8">
        <f>IF(($B$285&lt;&gt;2)+($J$285&lt;&gt;2)+($R$285&lt;&gt;2)+($Z$285&lt;&gt;2)+($AH$285&lt;&gt;2)=0,2,IF((($B$285&lt;&gt;2)*$B$285+($J$285&lt;&gt;2)*$J$285+($R$285&lt;&gt;2)*$R$285+($Z$285&lt;&gt;2)*$Z$285+($AH$285&lt;&gt;2)*$AH$285)/(($B$285&lt;&gt;2)+($J$285&lt;&gt;2)+($R$285&lt;&gt;2)+($Z$285&lt;&gt;2)+($AH$285&lt;&gt;2))&gt;=0.5,1,0))</f>
        <v/>
      </c>
      <c r="AQ285" s="8">
        <f>IF(($C$285&lt;&gt;2)+($K$285&lt;&gt;2)+($S$285&lt;&gt;2)+($AA$285&lt;&gt;2)+($AI$285&lt;&gt;2)=0,2,IF((($C$285&lt;&gt;2)*$C$285+($K$285&lt;&gt;2)*$K$285+($S$285&lt;&gt;2)*$S$285+($AA$285&lt;&gt;2)*$AA$285+($AI$285&lt;&gt;2)*$AI$285)/(($C$285&lt;&gt;2)+($K$285&lt;&gt;2)+($S$285&lt;&gt;2)+($AA$285&lt;&gt;2)+($AI$285&lt;&gt;2))&gt;=0.5,1,0))</f>
        <v/>
      </c>
      <c r="AR285" s="8">
        <f>IF(($D$285&lt;&gt;2)+($L$285&lt;&gt;2)+($T$285&lt;&gt;2)+($AB$285&lt;&gt;2)+($AJ$285&lt;&gt;2)=0,2,IF((($D$285&lt;&gt;2)*$D$285+($L$285&lt;&gt;2)*$L$285+($T$285&lt;&gt;2)*$T$285+($AB$285&lt;&gt;2)*$AB$285+($AJ$285&lt;&gt;2)*$AJ$285)/(($D$285&lt;&gt;2)+($L$285&lt;&gt;2)+($T$285&lt;&gt;2)+($AB$285&lt;&gt;2)+($AJ$285&lt;&gt;2))&gt;=0.5,1,0))</f>
        <v/>
      </c>
      <c r="AS285" s="8">
        <f>IF(($E$285&lt;&gt;2)+($M$285&lt;&gt;2)+($U$285&lt;&gt;2)+($AC$285&lt;&gt;2)+($AK$285&lt;&gt;2)=0,2,IF((($E$285&lt;&gt;2)*$E$285+($M$285&lt;&gt;2)*$M$285+($U$285&lt;&gt;2)*$U$285+($AC$285&lt;&gt;2)*$AC$285+($AK$285&lt;&gt;2)*$AK$285)/(($E$285&lt;&gt;2)+($M$285&lt;&gt;2)+($U$285&lt;&gt;2)+($AC$285&lt;&gt;2)+($AK$285&lt;&gt;2))&gt;=0.5,1,0))</f>
        <v/>
      </c>
      <c r="AT285" s="8">
        <f>IF(($F$285&lt;&gt;2)+($N$285&lt;&gt;2)+($V$285&lt;&gt;2)+($AD$285&lt;&gt;2)+($AL$285&lt;&gt;2)=0,2,IF((($F$285&lt;&gt;2)*$F$285+($N$285&lt;&gt;2)*$N$285+($V$285&lt;&gt;2)*$V$285+($AD$285&lt;&gt;2)*$AD$285+($AL$285&lt;&gt;2)*$AL$285)/(($F$285&lt;&gt;2)+($N$285&lt;&gt;2)+($V$285&lt;&gt;2)+($AD$285&lt;&gt;2)+($AL$285&lt;&gt;2))&gt;=0.5,1,0))</f>
        <v/>
      </c>
      <c r="AU285" s="8">
        <f>IF(($G$285&lt;&gt;2)+($O$285&lt;&gt;2)+($W$285&lt;&gt;2)+($AE$285&lt;&gt;2)+($AM$285&lt;&gt;2)=0,2,IF((($G$285&lt;&gt;2)*$G$285+($O$285&lt;&gt;2)*$O$285+($W$285&lt;&gt;2)*$W$285+($AE$285&lt;&gt;2)*$AE$285+($AM$285&lt;&gt;2)*$AM$285)/(($G$285&lt;&gt;2)+($O$285&lt;&gt;2)+($W$285&lt;&gt;2)+($AE$285&lt;&gt;2)+($AM$285&lt;&gt;2))&gt;=0.5,1,0))</f>
        <v/>
      </c>
      <c r="AV285" s="8">
        <f>IF(($H$285&lt;&gt;2)+($P$285&lt;&gt;2)+($X$285&lt;&gt;2)+($AF$285&lt;&gt;2)+($AN$285&lt;&gt;2)=0,2,IF((($H$285&lt;&gt;2)*$H$285+($P$285&lt;&gt;2)*$P$285+($X$285&lt;&gt;2)*$X$285+($AF$285&lt;&gt;2)*$AF$285+($AN$285&lt;&gt;2)*$AN$285)/(($H$285&lt;&gt;2)+($P$285&lt;&gt;2)+($X$285&lt;&gt;2)+($AF$285&lt;&gt;2)+($AN$285&lt;&gt;2))&gt;=0.5,1,0))</f>
        <v/>
      </c>
      <c r="AX285" s="16">
        <f>'Ground truth'!$B$17</f>
        <v/>
      </c>
      <c r="AY285" s="16">
        <f>'Ground truth'!$C$17</f>
        <v/>
      </c>
      <c r="AZ285" s="16">
        <f>'Ground truth'!$D$17</f>
        <v/>
      </c>
      <c r="BA285" s="16">
        <f>'Ground truth'!$E$17</f>
        <v/>
      </c>
      <c r="BB285" s="16">
        <f>'Ground truth'!$F$17</f>
        <v/>
      </c>
      <c r="BC285" s="16">
        <f>'Ground truth'!$G$17</f>
        <v/>
      </c>
      <c r="BD285" s="16">
        <f>'Ground truth'!$H$17</f>
        <v/>
      </c>
    </row>
    <row r="286">
      <c r="A286" s="3" t="inlineStr">
        <is>
          <t>Battery Holder</t>
        </is>
      </c>
      <c r="B286" s="8" t="n">
        <v>0</v>
      </c>
      <c r="C286" s="8" t="n">
        <v>0</v>
      </c>
      <c r="D286" s="8" t="n">
        <v>1</v>
      </c>
      <c r="E286" s="8" t="n">
        <v>1</v>
      </c>
      <c r="F286" s="8" t="n">
        <v>1</v>
      </c>
      <c r="G286" s="8" t="n">
        <v>1</v>
      </c>
      <c r="H286" s="8" t="n">
        <v>0</v>
      </c>
      <c r="J286" s="8" t="n">
        <v>0</v>
      </c>
      <c r="K286" s="8" t="n">
        <v>0</v>
      </c>
      <c r="L286" s="8" t="n">
        <v>0</v>
      </c>
      <c r="M286" s="8" t="n">
        <v>1</v>
      </c>
      <c r="N286" s="8" t="n">
        <v>1</v>
      </c>
      <c r="O286" s="8" t="n">
        <v>1</v>
      </c>
      <c r="P286" s="8" t="n">
        <v>0</v>
      </c>
      <c r="R286" s="8" t="n">
        <v>0</v>
      </c>
      <c r="S286" s="8" t="n">
        <v>0</v>
      </c>
      <c r="T286" s="8" t="n">
        <v>0</v>
      </c>
      <c r="U286" s="8" t="n">
        <v>1</v>
      </c>
      <c r="V286" s="8" t="n">
        <v>1</v>
      </c>
      <c r="W286" s="8" t="n">
        <v>1</v>
      </c>
      <c r="X286" s="8" t="n">
        <v>0</v>
      </c>
      <c r="Z286" s="8" t="n">
        <v>0</v>
      </c>
      <c r="AA286" s="8" t="n">
        <v>0</v>
      </c>
      <c r="AB286" s="8" t="n">
        <v>0</v>
      </c>
      <c r="AC286" s="8" t="n">
        <v>1</v>
      </c>
      <c r="AD286" s="8" t="n">
        <v>1</v>
      </c>
      <c r="AE286" s="8" t="n">
        <v>1</v>
      </c>
      <c r="AF286" s="8" t="n">
        <v>0</v>
      </c>
      <c r="AH286" s="8" t="n">
        <v>0</v>
      </c>
      <c r="AI286" s="8" t="n">
        <v>0</v>
      </c>
      <c r="AJ286" s="8" t="n">
        <v>0</v>
      </c>
      <c r="AK286" s="8" t="n">
        <v>1</v>
      </c>
      <c r="AL286" s="8" t="n">
        <v>1</v>
      </c>
      <c r="AM286" s="8" t="n">
        <v>1</v>
      </c>
      <c r="AN286" s="8" t="n">
        <v>0</v>
      </c>
      <c r="AP286" s="8">
        <f>IF(($B$286&lt;&gt;2)+($J$286&lt;&gt;2)+($R$286&lt;&gt;2)+($Z$286&lt;&gt;2)+($AH$286&lt;&gt;2)=0,2,IF((($B$286&lt;&gt;2)*$B$286+($J$286&lt;&gt;2)*$J$286+($R$286&lt;&gt;2)*$R$286+($Z$286&lt;&gt;2)*$Z$286+($AH$286&lt;&gt;2)*$AH$286)/(($B$286&lt;&gt;2)+($J$286&lt;&gt;2)+($R$286&lt;&gt;2)+($Z$286&lt;&gt;2)+($AH$286&lt;&gt;2))&gt;=0.5,1,0))</f>
        <v/>
      </c>
      <c r="AQ286" s="8">
        <f>IF(($C$286&lt;&gt;2)+($K$286&lt;&gt;2)+($S$286&lt;&gt;2)+($AA$286&lt;&gt;2)+($AI$286&lt;&gt;2)=0,2,IF((($C$286&lt;&gt;2)*$C$286+($K$286&lt;&gt;2)*$K$286+($S$286&lt;&gt;2)*$S$286+($AA$286&lt;&gt;2)*$AA$286+($AI$286&lt;&gt;2)*$AI$286)/(($C$286&lt;&gt;2)+($K$286&lt;&gt;2)+($S$286&lt;&gt;2)+($AA$286&lt;&gt;2)+($AI$286&lt;&gt;2))&gt;=0.5,1,0))</f>
        <v/>
      </c>
      <c r="AR286" s="8">
        <f>IF(($D$286&lt;&gt;2)+($L$286&lt;&gt;2)+($T$286&lt;&gt;2)+($AB$286&lt;&gt;2)+($AJ$286&lt;&gt;2)=0,2,IF((($D$286&lt;&gt;2)*$D$286+($L$286&lt;&gt;2)*$L$286+($T$286&lt;&gt;2)*$T$286+($AB$286&lt;&gt;2)*$AB$286+($AJ$286&lt;&gt;2)*$AJ$286)/(($D$286&lt;&gt;2)+($L$286&lt;&gt;2)+($T$286&lt;&gt;2)+($AB$286&lt;&gt;2)+($AJ$286&lt;&gt;2))&gt;=0.5,1,0))</f>
        <v/>
      </c>
      <c r="AS286" s="8">
        <f>IF(($E$286&lt;&gt;2)+($M$286&lt;&gt;2)+($U$286&lt;&gt;2)+($AC$286&lt;&gt;2)+($AK$286&lt;&gt;2)=0,2,IF((($E$286&lt;&gt;2)*$E$286+($M$286&lt;&gt;2)*$M$286+($U$286&lt;&gt;2)*$U$286+($AC$286&lt;&gt;2)*$AC$286+($AK$286&lt;&gt;2)*$AK$286)/(($E$286&lt;&gt;2)+($M$286&lt;&gt;2)+($U$286&lt;&gt;2)+($AC$286&lt;&gt;2)+($AK$286&lt;&gt;2))&gt;=0.5,1,0))</f>
        <v/>
      </c>
      <c r="AT286" s="8">
        <f>IF(($F$286&lt;&gt;2)+($N$286&lt;&gt;2)+($V$286&lt;&gt;2)+($AD$286&lt;&gt;2)+($AL$286&lt;&gt;2)=0,2,IF((($F$286&lt;&gt;2)*$F$286+($N$286&lt;&gt;2)*$N$286+($V$286&lt;&gt;2)*$V$286+($AD$286&lt;&gt;2)*$AD$286+($AL$286&lt;&gt;2)*$AL$286)/(($F$286&lt;&gt;2)+($N$286&lt;&gt;2)+($V$286&lt;&gt;2)+($AD$286&lt;&gt;2)+($AL$286&lt;&gt;2))&gt;=0.5,1,0))</f>
        <v/>
      </c>
      <c r="AU286" s="8">
        <f>IF(($G$286&lt;&gt;2)+($O$286&lt;&gt;2)+($W$286&lt;&gt;2)+($AE$286&lt;&gt;2)+($AM$286&lt;&gt;2)=0,2,IF((($G$286&lt;&gt;2)*$G$286+($O$286&lt;&gt;2)*$O$286+($W$286&lt;&gt;2)*$W$286+($AE$286&lt;&gt;2)*$AE$286+($AM$286&lt;&gt;2)*$AM$286)/(($G$286&lt;&gt;2)+($O$286&lt;&gt;2)+($W$286&lt;&gt;2)+($AE$286&lt;&gt;2)+($AM$286&lt;&gt;2))&gt;=0.5,1,0))</f>
        <v/>
      </c>
      <c r="AV286" s="8">
        <f>IF(($H$286&lt;&gt;2)+($P$286&lt;&gt;2)+($X$286&lt;&gt;2)+($AF$286&lt;&gt;2)+($AN$286&lt;&gt;2)=0,2,IF((($H$286&lt;&gt;2)*$H$286+($P$286&lt;&gt;2)*$P$286+($X$286&lt;&gt;2)*$X$286+($AF$286&lt;&gt;2)*$AF$286+($AN$286&lt;&gt;2)*$AN$286)/(($H$286&lt;&gt;2)+($P$286&lt;&gt;2)+($X$286&lt;&gt;2)+($AF$286&lt;&gt;2)+($AN$286&lt;&gt;2))&gt;=0.5,1,0))</f>
        <v/>
      </c>
      <c r="AX286" s="16">
        <f>'Ground truth'!$B$18</f>
        <v/>
      </c>
      <c r="AY286" s="16">
        <f>'Ground truth'!$C$18</f>
        <v/>
      </c>
      <c r="AZ286" s="16">
        <f>'Ground truth'!$D$18</f>
        <v/>
      </c>
      <c r="BA286" s="16">
        <f>'Ground truth'!$E$18</f>
        <v/>
      </c>
      <c r="BB286" s="16">
        <f>'Ground truth'!$F$18</f>
        <v/>
      </c>
      <c r="BC286" s="16">
        <f>'Ground truth'!$G$18</f>
        <v/>
      </c>
      <c r="BD286" s="16">
        <f>'Ground truth'!$H$18</f>
        <v/>
      </c>
    </row>
    <row r="287">
      <c r="A287" s="3" t="inlineStr">
        <is>
          <t>Housing</t>
        </is>
      </c>
      <c r="B287" s="8" t="n">
        <v>1</v>
      </c>
      <c r="C287" s="8" t="n">
        <v>1</v>
      </c>
      <c r="D287" s="8" t="n">
        <v>0</v>
      </c>
      <c r="E287" s="8" t="n">
        <v>0</v>
      </c>
      <c r="F287" s="8" t="n">
        <v>1</v>
      </c>
      <c r="G287" s="8" t="n">
        <v>1</v>
      </c>
      <c r="H287" s="8" t="n">
        <v>1</v>
      </c>
      <c r="J287" s="8" t="n">
        <v>1</v>
      </c>
      <c r="K287" s="8" t="n">
        <v>1</v>
      </c>
      <c r="L287" s="8" t="n">
        <v>1</v>
      </c>
      <c r="M287" s="8" t="n">
        <v>1</v>
      </c>
      <c r="N287" s="8" t="n">
        <v>1</v>
      </c>
      <c r="O287" s="8" t="n">
        <v>1</v>
      </c>
      <c r="P287" s="8" t="n">
        <v>1</v>
      </c>
      <c r="R287" s="8" t="n">
        <v>1</v>
      </c>
      <c r="S287" s="8" t="n">
        <v>1</v>
      </c>
      <c r="T287" s="8" t="n">
        <v>1</v>
      </c>
      <c r="U287" s="8" t="n">
        <v>1</v>
      </c>
      <c r="V287" s="8" t="n">
        <v>1</v>
      </c>
      <c r="W287" s="8" t="n">
        <v>1</v>
      </c>
      <c r="X287" s="8" t="n">
        <v>1</v>
      </c>
      <c r="Z287" s="8" t="n">
        <v>1</v>
      </c>
      <c r="AA287" s="8" t="n">
        <v>1</v>
      </c>
      <c r="AB287" s="8" t="n">
        <v>1</v>
      </c>
      <c r="AC287" s="8" t="n">
        <v>1</v>
      </c>
      <c r="AD287" s="8" t="n">
        <v>1</v>
      </c>
      <c r="AE287" s="8" t="n">
        <v>1</v>
      </c>
      <c r="AF287" s="8" t="n">
        <v>1</v>
      </c>
      <c r="AH287" s="8" t="n">
        <v>1</v>
      </c>
      <c r="AI287" s="8" t="n">
        <v>1</v>
      </c>
      <c r="AJ287" s="8" t="n">
        <v>1</v>
      </c>
      <c r="AK287" s="8" t="n">
        <v>1</v>
      </c>
      <c r="AL287" s="8" t="n">
        <v>1</v>
      </c>
      <c r="AM287" s="8" t="n">
        <v>1</v>
      </c>
      <c r="AN287" s="8" t="n">
        <v>1</v>
      </c>
      <c r="AP287" s="8">
        <f>IF(($B$287&lt;&gt;2)+($J$287&lt;&gt;2)+($R$287&lt;&gt;2)+($Z$287&lt;&gt;2)+($AH$287&lt;&gt;2)=0,2,IF((($B$287&lt;&gt;2)*$B$287+($J$287&lt;&gt;2)*$J$287+($R$287&lt;&gt;2)*$R$287+($Z$287&lt;&gt;2)*$Z$287+($AH$287&lt;&gt;2)*$AH$287)/(($B$287&lt;&gt;2)+($J$287&lt;&gt;2)+($R$287&lt;&gt;2)+($Z$287&lt;&gt;2)+($AH$287&lt;&gt;2))&gt;=0.5,1,0))</f>
        <v/>
      </c>
      <c r="AQ287" s="8">
        <f>IF(($C$287&lt;&gt;2)+($K$287&lt;&gt;2)+($S$287&lt;&gt;2)+($AA$287&lt;&gt;2)+($AI$287&lt;&gt;2)=0,2,IF((($C$287&lt;&gt;2)*$C$287+($K$287&lt;&gt;2)*$K$287+($S$287&lt;&gt;2)*$S$287+($AA$287&lt;&gt;2)*$AA$287+($AI$287&lt;&gt;2)*$AI$287)/(($C$287&lt;&gt;2)+($K$287&lt;&gt;2)+($S$287&lt;&gt;2)+($AA$287&lt;&gt;2)+($AI$287&lt;&gt;2))&gt;=0.5,1,0))</f>
        <v/>
      </c>
      <c r="AR287" s="8">
        <f>IF(($D$287&lt;&gt;2)+($L$287&lt;&gt;2)+($T$287&lt;&gt;2)+($AB$287&lt;&gt;2)+($AJ$287&lt;&gt;2)=0,2,IF((($D$287&lt;&gt;2)*$D$287+($L$287&lt;&gt;2)*$L$287+($T$287&lt;&gt;2)*$T$287+($AB$287&lt;&gt;2)*$AB$287+($AJ$287&lt;&gt;2)*$AJ$287)/(($D$287&lt;&gt;2)+($L$287&lt;&gt;2)+($T$287&lt;&gt;2)+($AB$287&lt;&gt;2)+($AJ$287&lt;&gt;2))&gt;=0.5,1,0))</f>
        <v/>
      </c>
      <c r="AS287" s="8">
        <f>IF(($E$287&lt;&gt;2)+($M$287&lt;&gt;2)+($U$287&lt;&gt;2)+($AC$287&lt;&gt;2)+($AK$287&lt;&gt;2)=0,2,IF((($E$287&lt;&gt;2)*$E$287+($M$287&lt;&gt;2)*$M$287+($U$287&lt;&gt;2)*$U$287+($AC$287&lt;&gt;2)*$AC$287+($AK$287&lt;&gt;2)*$AK$287)/(($E$287&lt;&gt;2)+($M$287&lt;&gt;2)+($U$287&lt;&gt;2)+($AC$287&lt;&gt;2)+($AK$287&lt;&gt;2))&gt;=0.5,1,0))</f>
        <v/>
      </c>
      <c r="AT287" s="8">
        <f>IF(($F$287&lt;&gt;2)+($N$287&lt;&gt;2)+($V$287&lt;&gt;2)+($AD$287&lt;&gt;2)+($AL$287&lt;&gt;2)=0,2,IF((($F$287&lt;&gt;2)*$F$287+($N$287&lt;&gt;2)*$N$287+($V$287&lt;&gt;2)*$V$287+($AD$287&lt;&gt;2)*$AD$287+($AL$287&lt;&gt;2)*$AL$287)/(($F$287&lt;&gt;2)+($N$287&lt;&gt;2)+($V$287&lt;&gt;2)+($AD$287&lt;&gt;2)+($AL$287&lt;&gt;2))&gt;=0.5,1,0))</f>
        <v/>
      </c>
      <c r="AU287" s="8">
        <f>IF(($G$287&lt;&gt;2)+($O$287&lt;&gt;2)+($W$287&lt;&gt;2)+($AE$287&lt;&gt;2)+($AM$287&lt;&gt;2)=0,2,IF((($G$287&lt;&gt;2)*$G$287+($O$287&lt;&gt;2)*$O$287+($W$287&lt;&gt;2)*$W$287+($AE$287&lt;&gt;2)*$AE$287+($AM$287&lt;&gt;2)*$AM$287)/(($G$287&lt;&gt;2)+($O$287&lt;&gt;2)+($W$287&lt;&gt;2)+($AE$287&lt;&gt;2)+($AM$287&lt;&gt;2))&gt;=0.5,1,0))</f>
        <v/>
      </c>
      <c r="AV287" s="8">
        <f>IF(($H$287&lt;&gt;2)+($P$287&lt;&gt;2)+($X$287&lt;&gt;2)+($AF$287&lt;&gt;2)+($AN$287&lt;&gt;2)=0,2,IF((($H$287&lt;&gt;2)*$H$287+($P$287&lt;&gt;2)*$P$287+($X$287&lt;&gt;2)*$X$287+($AF$287&lt;&gt;2)*$AF$287+($AN$287&lt;&gt;2)*$AN$287)/(($H$287&lt;&gt;2)+($P$287&lt;&gt;2)+($X$287&lt;&gt;2)+($AF$287&lt;&gt;2)+($AN$287&lt;&gt;2))&gt;=0.5,1,0))</f>
        <v/>
      </c>
      <c r="AX287" s="16">
        <f>'Ground truth'!$B$19</f>
        <v/>
      </c>
      <c r="AY287" s="16">
        <f>'Ground truth'!$C$19</f>
        <v/>
      </c>
      <c r="AZ287" s="16">
        <f>'Ground truth'!$D$19</f>
        <v/>
      </c>
      <c r="BA287" s="16">
        <f>'Ground truth'!$E$19</f>
        <v/>
      </c>
      <c r="BB287" s="16">
        <f>'Ground truth'!$F$19</f>
        <v/>
      </c>
      <c r="BC287" s="16">
        <f>'Ground truth'!$G$19</f>
        <v/>
      </c>
      <c r="BD287" s="16">
        <f>'Ground truth'!$H$19</f>
        <v/>
      </c>
    </row>
    <row r="288">
      <c r="A288" s="3" t="inlineStr">
        <is>
          <t>External Environment</t>
        </is>
      </c>
      <c r="B288" s="8" t="n">
        <v>1</v>
      </c>
      <c r="C288" s="8" t="n">
        <v>1</v>
      </c>
      <c r="D288" s="8" t="n">
        <v>0</v>
      </c>
      <c r="E288" s="8" t="n">
        <v>0</v>
      </c>
      <c r="F288" s="8" t="n">
        <v>0</v>
      </c>
      <c r="G288" s="8" t="n">
        <v>1</v>
      </c>
      <c r="H288" s="8" t="n">
        <v>1</v>
      </c>
      <c r="J288" s="8" t="n">
        <v>1</v>
      </c>
      <c r="K288" s="8" t="n">
        <v>1</v>
      </c>
      <c r="L288" s="8" t="n">
        <v>0</v>
      </c>
      <c r="M288" s="8" t="n">
        <v>0</v>
      </c>
      <c r="N288" s="8" t="n">
        <v>0</v>
      </c>
      <c r="O288" s="8" t="n">
        <v>1</v>
      </c>
      <c r="P288" s="8" t="n">
        <v>1</v>
      </c>
      <c r="R288" s="8" t="n">
        <v>1</v>
      </c>
      <c r="S288" s="8" t="n">
        <v>1</v>
      </c>
      <c r="T288" s="8" t="n">
        <v>0</v>
      </c>
      <c r="U288" s="8" t="n">
        <v>0</v>
      </c>
      <c r="V288" s="8" t="n">
        <v>0</v>
      </c>
      <c r="W288" s="8" t="n">
        <v>1</v>
      </c>
      <c r="X288" s="8" t="n">
        <v>1</v>
      </c>
      <c r="Z288" s="8" t="n">
        <v>1</v>
      </c>
      <c r="AA288" s="8" t="n">
        <v>1</v>
      </c>
      <c r="AB288" s="8" t="n">
        <v>0</v>
      </c>
      <c r="AC288" s="8" t="n">
        <v>0</v>
      </c>
      <c r="AD288" s="8" t="n">
        <v>0</v>
      </c>
      <c r="AE288" s="8" t="n">
        <v>1</v>
      </c>
      <c r="AF288" s="8" t="n">
        <v>1</v>
      </c>
      <c r="AH288" s="8" t="n">
        <v>1</v>
      </c>
      <c r="AI288" s="8" t="n">
        <v>1</v>
      </c>
      <c r="AJ288" s="8" t="n">
        <v>0</v>
      </c>
      <c r="AK288" s="8" t="n">
        <v>0</v>
      </c>
      <c r="AL288" s="8" t="n">
        <v>0</v>
      </c>
      <c r="AM288" s="8" t="n">
        <v>1</v>
      </c>
      <c r="AN288" s="8" t="n">
        <v>1</v>
      </c>
      <c r="AP288" s="8">
        <f>IF(($B$288&lt;&gt;2)+($J$288&lt;&gt;2)+($R$288&lt;&gt;2)+($Z$288&lt;&gt;2)+($AH$288&lt;&gt;2)=0,2,IF((($B$288&lt;&gt;2)*$B$288+($J$288&lt;&gt;2)*$J$288+($R$288&lt;&gt;2)*$R$288+($Z$288&lt;&gt;2)*$Z$288+($AH$288&lt;&gt;2)*$AH$288)/(($B$288&lt;&gt;2)+($J$288&lt;&gt;2)+($R$288&lt;&gt;2)+($Z$288&lt;&gt;2)+($AH$288&lt;&gt;2))&gt;=0.5,1,0))</f>
        <v/>
      </c>
      <c r="AQ288" s="8">
        <f>IF(($C$288&lt;&gt;2)+($K$288&lt;&gt;2)+($S$288&lt;&gt;2)+($AA$288&lt;&gt;2)+($AI$288&lt;&gt;2)=0,2,IF((($C$288&lt;&gt;2)*$C$288+($K$288&lt;&gt;2)*$K$288+($S$288&lt;&gt;2)*$S$288+($AA$288&lt;&gt;2)*$AA$288+($AI$288&lt;&gt;2)*$AI$288)/(($C$288&lt;&gt;2)+($K$288&lt;&gt;2)+($S$288&lt;&gt;2)+($AA$288&lt;&gt;2)+($AI$288&lt;&gt;2))&gt;=0.5,1,0))</f>
        <v/>
      </c>
      <c r="AR288" s="8">
        <f>IF(($D$288&lt;&gt;2)+($L$288&lt;&gt;2)+($T$288&lt;&gt;2)+($AB$288&lt;&gt;2)+($AJ$288&lt;&gt;2)=0,2,IF((($D$288&lt;&gt;2)*$D$288+($L$288&lt;&gt;2)*$L$288+($T$288&lt;&gt;2)*$T$288+($AB$288&lt;&gt;2)*$AB$288+($AJ$288&lt;&gt;2)*$AJ$288)/(($D$288&lt;&gt;2)+($L$288&lt;&gt;2)+($T$288&lt;&gt;2)+($AB$288&lt;&gt;2)+($AJ$288&lt;&gt;2))&gt;=0.5,1,0))</f>
        <v/>
      </c>
      <c r="AS288" s="8">
        <f>IF(($E$288&lt;&gt;2)+($M$288&lt;&gt;2)+($U$288&lt;&gt;2)+($AC$288&lt;&gt;2)+($AK$288&lt;&gt;2)=0,2,IF((($E$288&lt;&gt;2)*$E$288+($M$288&lt;&gt;2)*$M$288+($U$288&lt;&gt;2)*$U$288+($AC$288&lt;&gt;2)*$AC$288+($AK$288&lt;&gt;2)*$AK$288)/(($E$288&lt;&gt;2)+($M$288&lt;&gt;2)+($U$288&lt;&gt;2)+($AC$288&lt;&gt;2)+($AK$288&lt;&gt;2))&gt;=0.5,1,0))</f>
        <v/>
      </c>
      <c r="AT288" s="8">
        <f>IF(($F$288&lt;&gt;2)+($N$288&lt;&gt;2)+($V$288&lt;&gt;2)+($AD$288&lt;&gt;2)+($AL$288&lt;&gt;2)=0,2,IF((($F$288&lt;&gt;2)*$F$288+($N$288&lt;&gt;2)*$N$288+($V$288&lt;&gt;2)*$V$288+($AD$288&lt;&gt;2)*$AD$288+($AL$288&lt;&gt;2)*$AL$288)/(($F$288&lt;&gt;2)+($N$288&lt;&gt;2)+($V$288&lt;&gt;2)+($AD$288&lt;&gt;2)+($AL$288&lt;&gt;2))&gt;=0.5,1,0))</f>
        <v/>
      </c>
      <c r="AU288" s="8">
        <f>IF(($G$288&lt;&gt;2)+($O$288&lt;&gt;2)+($W$288&lt;&gt;2)+($AE$288&lt;&gt;2)+($AM$288&lt;&gt;2)=0,2,IF((($G$288&lt;&gt;2)*$G$288+($O$288&lt;&gt;2)*$O$288+($W$288&lt;&gt;2)*$W$288+($AE$288&lt;&gt;2)*$AE$288+($AM$288&lt;&gt;2)*$AM$288)/(($G$288&lt;&gt;2)+($O$288&lt;&gt;2)+($W$288&lt;&gt;2)+($AE$288&lt;&gt;2)+($AM$288&lt;&gt;2))&gt;=0.5,1,0))</f>
        <v/>
      </c>
      <c r="AV288" s="8">
        <f>IF(($H$288&lt;&gt;2)+($P$288&lt;&gt;2)+($X$288&lt;&gt;2)+($AF$288&lt;&gt;2)+($AN$288&lt;&gt;2)=0,2,IF((($H$288&lt;&gt;2)*$H$288+($P$288&lt;&gt;2)*$P$288+($X$288&lt;&gt;2)*$X$288+($AF$288&lt;&gt;2)*$AF$288+($AN$288&lt;&gt;2)*$AN$288)/(($H$288&lt;&gt;2)+($P$288&lt;&gt;2)+($X$288&lt;&gt;2)+($AF$288&lt;&gt;2)+($AN$288&lt;&gt;2))&gt;=0.5,1,0))</f>
        <v/>
      </c>
      <c r="AX288" s="16">
        <f>'Ground truth'!$B$20</f>
        <v/>
      </c>
      <c r="AY288" s="16">
        <f>'Ground truth'!$C$20</f>
        <v/>
      </c>
      <c r="AZ288" s="16">
        <f>'Ground truth'!$D$20</f>
        <v/>
      </c>
      <c r="BA288" s="16">
        <f>'Ground truth'!$E$20</f>
        <v/>
      </c>
      <c r="BB288" s="16">
        <f>'Ground truth'!$F$20</f>
        <v/>
      </c>
      <c r="BC288" s="16">
        <f>'Ground truth'!$G$20</f>
        <v/>
      </c>
      <c r="BD288" s="16">
        <f>'Ground truth'!$H$20</f>
        <v/>
      </c>
    </row>
    <row r="290">
      <c r="A290" s="17" t="inlineStr">
        <is>
          <t>metrics — confident-only (unsure excluded from denominators)</t>
        </is>
      </c>
      <c r="B290" s="10" t="inlineStr">
        <is>
          <t>run 1</t>
        </is>
      </c>
      <c r="C290" s="10" t="inlineStr">
        <is>
          <t>run 2</t>
        </is>
      </c>
      <c r="D290" s="10" t="inlineStr">
        <is>
          <t>run 3</t>
        </is>
      </c>
      <c r="E290" s="10" t="inlineStr">
        <is>
          <t>run 4</t>
        </is>
      </c>
      <c r="F290" s="10" t="inlineStr">
        <is>
          <t>run 5</t>
        </is>
      </c>
      <c r="G290" s="10" t="inlineStr">
        <is>
          <t>avg-matrix</t>
        </is>
      </c>
      <c r="H290" s="10" t="inlineStr">
        <is>
          <t>mean</t>
        </is>
      </c>
      <c r="I290" s="10" t="inlineStr">
        <is>
          <t>std (pop.)</t>
        </is>
      </c>
      <c r="J290" s="17" t="inlineStr">
        <is>
          <t>notes</t>
        </is>
      </c>
    </row>
    <row r="291">
      <c r="A291" s="7" t="inlineStr">
        <is>
          <t>TP</t>
        </is>
      </c>
      <c r="B291" s="7">
        <f>SUMPRODUCT(($B$282:$H$288=1)*('Ground truth'!$B$14:$H$20=1))</f>
        <v/>
      </c>
      <c r="C291" s="7">
        <f>SUMPRODUCT(($J$282:$P$288=1)*('Ground truth'!$B$14:$H$20=1))</f>
        <v/>
      </c>
      <c r="D291" s="7">
        <f>SUMPRODUCT(($R$282:$X$288=1)*('Ground truth'!$B$14:$H$20=1))</f>
        <v/>
      </c>
      <c r="E291" s="7">
        <f>SUMPRODUCT(($Z$282:$AF$288=1)*('Ground truth'!$B$14:$H$20=1))</f>
        <v/>
      </c>
      <c r="F291" s="7">
        <f>SUMPRODUCT(($AH$282:$AN$288=1)*('Ground truth'!$B$14:$H$20=1))</f>
        <v/>
      </c>
      <c r="G291" s="7">
        <f>SUMPRODUCT(($AP$282:$AV$288=1)*('Ground truth'!$B$14:$H$20=1))</f>
        <v/>
      </c>
      <c r="H291" s="12">
        <f>AVERAGE($B$291:$F$291)</f>
        <v/>
      </c>
      <c r="I291" s="12">
        <f>STDEV.P($B$291:$F$291)</f>
        <v/>
      </c>
    </row>
    <row r="292">
      <c r="A292" s="7" t="inlineStr">
        <is>
          <t>TN</t>
        </is>
      </c>
      <c r="B292" s="7">
        <f>SUMPRODUCT(($B$282:$H$288=0)*('Ground truth'!$B$14:$H$20=0))</f>
        <v/>
      </c>
      <c r="C292" s="7">
        <f>SUMPRODUCT(($J$282:$P$288=0)*('Ground truth'!$B$14:$H$20=0))</f>
        <v/>
      </c>
      <c r="D292" s="7">
        <f>SUMPRODUCT(($R$282:$X$288=0)*('Ground truth'!$B$14:$H$20=0))</f>
        <v/>
      </c>
      <c r="E292" s="7">
        <f>SUMPRODUCT(($Z$282:$AF$288=0)*('Ground truth'!$B$14:$H$20=0))</f>
        <v/>
      </c>
      <c r="F292" s="7">
        <f>SUMPRODUCT(($AH$282:$AN$288=0)*('Ground truth'!$B$14:$H$20=0))</f>
        <v/>
      </c>
      <c r="G292" s="7">
        <f>SUMPRODUCT(($AP$282:$AV$288=0)*('Ground truth'!$B$14:$H$20=0))</f>
        <v/>
      </c>
      <c r="H292" s="12">
        <f>AVERAGE($B$292:$F$292)</f>
        <v/>
      </c>
      <c r="I292" s="12">
        <f>STDEV.P($B$292:$F$292)</f>
        <v/>
      </c>
    </row>
    <row r="293">
      <c r="A293" s="7" t="inlineStr">
        <is>
          <t>FP</t>
        </is>
      </c>
      <c r="B293" s="7">
        <f>SUMPRODUCT(($B$282:$H$288=1)*('Ground truth'!$B$14:$H$20=0))</f>
        <v/>
      </c>
      <c r="C293" s="7">
        <f>SUMPRODUCT(($J$282:$P$288=1)*('Ground truth'!$B$14:$H$20=0))</f>
        <v/>
      </c>
      <c r="D293" s="7">
        <f>SUMPRODUCT(($R$282:$X$288=1)*('Ground truth'!$B$14:$H$20=0))</f>
        <v/>
      </c>
      <c r="E293" s="7">
        <f>SUMPRODUCT(($Z$282:$AF$288=1)*('Ground truth'!$B$14:$H$20=0))</f>
        <v/>
      </c>
      <c r="F293" s="7">
        <f>SUMPRODUCT(($AH$282:$AN$288=1)*('Ground truth'!$B$14:$H$20=0))</f>
        <v/>
      </c>
      <c r="G293" s="7">
        <f>SUMPRODUCT(($AP$282:$AV$288=1)*('Ground truth'!$B$14:$H$20=0))</f>
        <v/>
      </c>
      <c r="H293" s="12">
        <f>AVERAGE($B$293:$F$293)</f>
        <v/>
      </c>
      <c r="I293" s="12">
        <f>STDEV.P($B$293:$F$293)</f>
        <v/>
      </c>
    </row>
    <row r="294">
      <c r="A294" s="7" t="inlineStr">
        <is>
          <t>FN</t>
        </is>
      </c>
      <c r="B294" s="7">
        <f>SUMPRODUCT(($B$282:$H$288=0)*('Ground truth'!$B$14:$H$20=1))</f>
        <v/>
      </c>
      <c r="C294" s="7">
        <f>SUMPRODUCT(($J$282:$P$288=0)*('Ground truth'!$B$14:$H$20=1))</f>
        <v/>
      </c>
      <c r="D294" s="7">
        <f>SUMPRODUCT(($R$282:$X$288=0)*('Ground truth'!$B$14:$H$20=1))</f>
        <v/>
      </c>
      <c r="E294" s="7">
        <f>SUMPRODUCT(($Z$282:$AF$288=0)*('Ground truth'!$B$14:$H$20=1))</f>
        <v/>
      </c>
      <c r="F294" s="7">
        <f>SUMPRODUCT(($AH$282:$AN$288=0)*('Ground truth'!$B$14:$H$20=1))</f>
        <v/>
      </c>
      <c r="G294" s="7">
        <f>SUMPRODUCT(($AP$282:$AV$288=0)*('Ground truth'!$B$14:$H$20=1))</f>
        <v/>
      </c>
      <c r="H294" s="12">
        <f>AVERAGE($B$294:$F$294)</f>
        <v/>
      </c>
      <c r="I294" s="12">
        <f>STDEV.P($B$294:$F$294)</f>
        <v/>
      </c>
    </row>
    <row r="295">
      <c r="A295" s="4" t="inlineStr">
        <is>
          <t>Precision</t>
        </is>
      </c>
      <c r="B295" s="12">
        <f>IFERROR($B$291/($B$291+$B$293),0)</f>
        <v/>
      </c>
      <c r="C295" s="12">
        <f>IFERROR($C$291/($C$291+$C$293),0)</f>
        <v/>
      </c>
      <c r="D295" s="12">
        <f>IFERROR($D$291/($D$291+$D$293),0)</f>
        <v/>
      </c>
      <c r="E295" s="12">
        <f>IFERROR($E$291/($E$291+$E$293),0)</f>
        <v/>
      </c>
      <c r="F295" s="12">
        <f>IFERROR($F$291/($F$291+$F$293),0)</f>
        <v/>
      </c>
      <c r="G295" s="12">
        <f>IFERROR($G$291/($G$291+$G$293),0)</f>
        <v/>
      </c>
      <c r="H295" s="18">
        <f>AVERAGE($B$295:$F$295)</f>
        <v/>
      </c>
      <c r="I295" s="18">
        <f>STDEV.P($B$295:$F$295)</f>
        <v/>
      </c>
    </row>
    <row r="296">
      <c r="A296" s="4" t="inlineStr">
        <is>
          <t>Recall</t>
        </is>
      </c>
      <c r="B296" s="12">
        <f>IFERROR($B$291/($B$291+$B$294),0)</f>
        <v/>
      </c>
      <c r="C296" s="12">
        <f>IFERROR($C$291/($C$291+$C$294),0)</f>
        <v/>
      </c>
      <c r="D296" s="12">
        <f>IFERROR($D$291/($D$291+$D$294),0)</f>
        <v/>
      </c>
      <c r="E296" s="12">
        <f>IFERROR($E$291/($E$291+$E$294),0)</f>
        <v/>
      </c>
      <c r="F296" s="12">
        <f>IFERROR($F$291/($F$291+$F$294),0)</f>
        <v/>
      </c>
      <c r="G296" s="12">
        <f>IFERROR($G$291/($G$291+$G$294),0)</f>
        <v/>
      </c>
      <c r="H296" s="18">
        <f>AVERAGE($B$296:$F$296)</f>
        <v/>
      </c>
      <c r="I296" s="18">
        <f>STDEV.P($B$296:$F$296)</f>
        <v/>
      </c>
    </row>
    <row r="297">
      <c r="A297" s="4" t="inlineStr">
        <is>
          <t>F1</t>
        </is>
      </c>
      <c r="B297" s="12">
        <f>IFERROR(2*$B$295*$B$296/($B$295+$B$296),0)</f>
        <v/>
      </c>
      <c r="C297" s="12">
        <f>IFERROR(2*$C$295*$C$296/($C$295+$C$296),0)</f>
        <v/>
      </c>
      <c r="D297" s="12">
        <f>IFERROR(2*$D$295*$D$296/($D$295+$D$296),0)</f>
        <v/>
      </c>
      <c r="E297" s="12">
        <f>IFERROR(2*$E$295*$E$296/($E$295+$E$296),0)</f>
        <v/>
      </c>
      <c r="F297" s="12">
        <f>IFERROR(2*$F$295*$F$296/($F$295+$F$296),0)</f>
        <v/>
      </c>
      <c r="G297" s="12">
        <f>IFERROR(2*$G$295*$G$296/($G$295+$G$296),0)</f>
        <v/>
      </c>
      <c r="H297" s="18">
        <f>AVERAGE($B$297:$F$297)</f>
        <v/>
      </c>
      <c r="I297" s="18">
        <f>STDEV.P($B$297:$F$297)</f>
        <v/>
      </c>
    </row>
    <row r="298">
      <c r="A298" s="4" t="inlineStr">
        <is>
          <t>Accuracy</t>
        </is>
      </c>
      <c r="B298" s="12">
        <f>IFERROR(($B$291+$B$292)/($B$291+$B$292+$B$293+$B$294),0)</f>
        <v/>
      </c>
      <c r="C298" s="12">
        <f>IFERROR(($C$291+$C$292)/($C$291+$C$292+$C$293+$C$294),0)</f>
        <v/>
      </c>
      <c r="D298" s="12">
        <f>IFERROR(($D$291+$D$292)/($D$291+$D$292+$D$293+$D$294),0)</f>
        <v/>
      </c>
      <c r="E298" s="12">
        <f>IFERROR(($E$291+$E$292)/($E$291+$E$292+$E$293+$E$294),0)</f>
        <v/>
      </c>
      <c r="F298" s="12">
        <f>IFERROR(($F$291+$F$292)/($F$291+$F$292+$F$293+$F$294),0)</f>
        <v/>
      </c>
      <c r="G298" s="12">
        <f>IFERROR(($G$291+$G$292)/($G$291+$G$292+$G$293+$G$294),0)</f>
        <v/>
      </c>
      <c r="H298" s="18">
        <f>AVERAGE($B$298:$F$298)</f>
        <v/>
      </c>
      <c r="I298" s="18">
        <f>STDEV.P($B$298:$F$298)</f>
        <v/>
      </c>
    </row>
    <row r="299">
      <c r="A299" s="4" t="inlineStr">
        <is>
          <t>Edit distance</t>
        </is>
      </c>
      <c r="B299" s="12">
        <f>SUMPRODUCT(ABS('Ground truth'!$B$14:$H$20-$B$282:$H$288))</f>
        <v/>
      </c>
      <c r="C299" s="12">
        <f>SUMPRODUCT(ABS('Ground truth'!$B$14:$H$20-$J$282:$P$288))</f>
        <v/>
      </c>
      <c r="D299" s="12">
        <f>SUMPRODUCT(ABS('Ground truth'!$B$14:$H$20-$R$282:$X$288))</f>
        <v/>
      </c>
      <c r="E299" s="12">
        <f>SUMPRODUCT(ABS('Ground truth'!$B$14:$H$20-$Z$282:$AF$288))</f>
        <v/>
      </c>
      <c r="F299" s="12">
        <f>SUMPRODUCT(ABS('Ground truth'!$B$14:$H$20-$AH$282:$AN$288))</f>
        <v/>
      </c>
      <c r="G299" s="12">
        <f>SUMPRODUCT(ABS('Ground truth'!$B$14:$H$20-$AP$282:$AV$288))</f>
        <v/>
      </c>
      <c r="H299" s="18">
        <f>AVERAGE($B$299:$F$299)</f>
        <v/>
      </c>
      <c r="I299" s="18">
        <f>STDEV.P($B$299:$F$299)</f>
        <v/>
      </c>
    </row>
    <row r="300">
      <c r="A300" s="4" t="inlineStr">
        <is>
          <t>Spectral distance</t>
        </is>
      </c>
      <c r="B300" s="12">
        <f>SQRT(SUMPRODUCT(('Ground truth'!$K$14:$K$20-$B$311:$B$317)^2))</f>
        <v/>
      </c>
      <c r="C300" s="12">
        <f>SQRT(SUMPRODUCT(('Ground truth'!$K$14:$K$20-$C$311:$C$317)^2))</f>
        <v/>
      </c>
      <c r="D300" s="12">
        <f>SQRT(SUMPRODUCT(('Ground truth'!$K$14:$K$20-$D$311:$D$317)^2))</f>
        <v/>
      </c>
      <c r="E300" s="12">
        <f>SQRT(SUMPRODUCT(('Ground truth'!$K$14:$K$20-$E$311:$E$317)^2))</f>
        <v/>
      </c>
      <c r="F300" s="12">
        <f>SQRT(SUMPRODUCT(('Ground truth'!$K$14:$K$20-$F$311:$F$317)^2))</f>
        <v/>
      </c>
      <c r="G300" s="12">
        <f>SQRT(SUMPRODUCT(('Ground truth'!$K$14:$K$20-$G$311:$G$317)^2))</f>
        <v/>
      </c>
      <c r="H300" s="18">
        <f>AVERAGE($B$300:$F$300)</f>
        <v/>
      </c>
      <c r="I300" s="18">
        <f>STDEV.P($B$300:$F$300)</f>
        <v/>
      </c>
    </row>
    <row r="301">
      <c r="A301" s="4" t="inlineStr">
        <is>
          <t>Unsure cells</t>
        </is>
      </c>
      <c r="B301" s="7">
        <f>COUNTIF($B$282:$H$288,2)</f>
        <v/>
      </c>
      <c r="C301" s="7">
        <f>COUNTIF($J$282:$P$288,2)</f>
        <v/>
      </c>
      <c r="D301" s="7">
        <f>COUNTIF($R$282:$X$288,2)</f>
        <v/>
      </c>
      <c r="E301" s="7">
        <f>COUNTIF($Z$282:$AF$288,2)</f>
        <v/>
      </c>
      <c r="F301" s="7">
        <f>COUNTIF($AH$282:$AN$288,2)</f>
        <v/>
      </c>
      <c r="G301" s="7">
        <f>COUNTIF($AP$282:$AV$288,2)</f>
        <v/>
      </c>
      <c r="H301" s="12">
        <f>AVERAGE($B$301:$F$301)</f>
        <v/>
      </c>
      <c r="I301" s="12">
        <f>STDEV.P($B$301:$F$301)</f>
        <v/>
      </c>
    </row>
    <row r="302">
      <c r="A302" s="3" t="inlineStr">
        <is>
          <t>eigenvalues (real part, numpy order; pasted)</t>
        </is>
      </c>
    </row>
    <row r="303">
      <c r="A303" s="3" t="inlineStr">
        <is>
          <t xml:space="preserve">  λ1</t>
        </is>
      </c>
      <c r="B303" s="19" t="n">
        <v>4.313643444233518</v>
      </c>
      <c r="C303" s="19" t="n">
        <v>4.440786984352201</v>
      </c>
      <c r="D303" s="19" t="n">
        <v>4.440786984352201</v>
      </c>
      <c r="E303" s="19" t="n">
        <v>4.440786984352201</v>
      </c>
      <c r="F303" s="19" t="n">
        <v>4.440786984352201</v>
      </c>
      <c r="G303" s="19" t="n">
        <v>4.440786984352201</v>
      </c>
    </row>
    <row r="304">
      <c r="A304" s="3" t="inlineStr">
        <is>
          <t xml:space="preserve">  λ2</t>
        </is>
      </c>
      <c r="B304" s="19" t="n">
        <v>2.83603754415197</v>
      </c>
      <c r="C304" s="19" t="n">
        <v>2.387262827987601</v>
      </c>
      <c r="D304" s="19" t="n">
        <v>2.387262827987601</v>
      </c>
      <c r="E304" s="19" t="n">
        <v>2.387262827987601</v>
      </c>
      <c r="F304" s="19" t="n">
        <v>2.387262827987601</v>
      </c>
      <c r="G304" s="19" t="n">
        <v>2.387262827987601</v>
      </c>
    </row>
    <row r="305">
      <c r="A305" s="3" t="inlineStr">
        <is>
          <t xml:space="preserve">  λ3</t>
        </is>
      </c>
      <c r="B305" s="19" t="n">
        <v>-0.4860394028972468</v>
      </c>
      <c r="C305" s="19" t="n">
        <v>1.17429405647122</v>
      </c>
      <c r="D305" s="19" t="n">
        <v>1.17429405647122</v>
      </c>
      <c r="E305" s="19" t="n">
        <v>1.17429405647122</v>
      </c>
      <c r="F305" s="19" t="n">
        <v>1.17429405647122</v>
      </c>
      <c r="G305" s="19" t="n">
        <v>1.17429405647122</v>
      </c>
    </row>
    <row r="306">
      <c r="A306" s="3" t="inlineStr">
        <is>
          <t xml:space="preserve">  λ4</t>
        </is>
      </c>
      <c r="B306" s="19" t="n">
        <v>2.086814442478594e-17</v>
      </c>
      <c r="C306" s="19" t="n">
        <v>-0.5011719344055148</v>
      </c>
      <c r="D306" s="19" t="n">
        <v>-0.5011719344055148</v>
      </c>
      <c r="E306" s="19" t="n">
        <v>-0.5011719344055148</v>
      </c>
      <c r="F306" s="19" t="n">
        <v>-0.5011719344055148</v>
      </c>
      <c r="G306" s="19" t="n">
        <v>-0.5011719344055148</v>
      </c>
    </row>
    <row r="307">
      <c r="A307" s="3" t="inlineStr">
        <is>
          <t xml:space="preserve">  λ5</t>
        </is>
      </c>
      <c r="B307" s="19" t="n">
        <v>0.336358414511749</v>
      </c>
      <c r="C307" s="19" t="n">
        <v>-0.5011719344055148</v>
      </c>
      <c r="D307" s="19" t="n">
        <v>-0.5011719344055148</v>
      </c>
      <c r="E307" s="19" t="n">
        <v>-0.5011719344055148</v>
      </c>
      <c r="F307" s="19" t="n">
        <v>-0.5011719344055148</v>
      </c>
      <c r="G307" s="19" t="n">
        <v>-0.5011719344055148</v>
      </c>
    </row>
    <row r="308">
      <c r="A308" s="3" t="inlineStr">
        <is>
          <t xml:space="preserve">  λ6</t>
        </is>
      </c>
      <c r="B308" s="19" t="n">
        <v>-0.9999999999999998</v>
      </c>
      <c r="C308" s="19" t="n">
        <v>8.871939718621916e-17</v>
      </c>
      <c r="D308" s="19" t="n">
        <v>8.871939718621916e-17</v>
      </c>
      <c r="E308" s="19" t="n">
        <v>8.871939718621916e-17</v>
      </c>
      <c r="F308" s="19" t="n">
        <v>8.871939718621916e-17</v>
      </c>
      <c r="G308" s="19" t="n">
        <v>8.871939718621916e-17</v>
      </c>
    </row>
    <row r="309">
      <c r="A309" s="3" t="inlineStr">
        <is>
          <t xml:space="preserve">  λ7</t>
        </is>
      </c>
      <c r="B309" s="19" t="n">
        <v>0.9999999999999999</v>
      </c>
      <c r="C309" s="19" t="n">
        <v>8.871939718621916e-17</v>
      </c>
      <c r="D309" s="19" t="n">
        <v>8.871939718621916e-17</v>
      </c>
      <c r="E309" s="19" t="n">
        <v>8.871939718621916e-17</v>
      </c>
      <c r="F309" s="19" t="n">
        <v>8.871939718621916e-17</v>
      </c>
      <c r="G309" s="19" t="n">
        <v>8.871939718621916e-17</v>
      </c>
    </row>
    <row r="310">
      <c r="A310" s="3" t="inlineStr">
        <is>
          <t>eigenvalues sorted desc (LARGE)</t>
        </is>
      </c>
    </row>
    <row r="311">
      <c r="A311" s="3" t="inlineStr">
        <is>
          <t xml:space="preserve">  λ(1)</t>
        </is>
      </c>
      <c r="B311" s="19">
        <f>LARGE($B$303:$B$309,1)</f>
        <v/>
      </c>
      <c r="C311" s="19">
        <f>LARGE($C$303:$C$309,1)</f>
        <v/>
      </c>
      <c r="D311" s="19">
        <f>LARGE($D$303:$D$309,1)</f>
        <v/>
      </c>
      <c r="E311" s="19">
        <f>LARGE($E$303:$E$309,1)</f>
        <v/>
      </c>
      <c r="F311" s="19">
        <f>LARGE($F$303:$F$309,1)</f>
        <v/>
      </c>
      <c r="G311" s="19">
        <f>LARGE($G$303:$G$309,1)</f>
        <v/>
      </c>
    </row>
    <row r="312">
      <c r="A312" s="3" t="inlineStr">
        <is>
          <t xml:space="preserve">  λ(2)</t>
        </is>
      </c>
      <c r="B312" s="19">
        <f>LARGE($B$303:$B$309,2)</f>
        <v/>
      </c>
      <c r="C312" s="19">
        <f>LARGE($C$303:$C$309,2)</f>
        <v/>
      </c>
      <c r="D312" s="19">
        <f>LARGE($D$303:$D$309,2)</f>
        <v/>
      </c>
      <c r="E312" s="19">
        <f>LARGE($E$303:$E$309,2)</f>
        <v/>
      </c>
      <c r="F312" s="19">
        <f>LARGE($F$303:$F$309,2)</f>
        <v/>
      </c>
      <c r="G312" s="19">
        <f>LARGE($G$303:$G$309,2)</f>
        <v/>
      </c>
    </row>
    <row r="313">
      <c r="A313" s="3" t="inlineStr">
        <is>
          <t xml:space="preserve">  λ(3)</t>
        </is>
      </c>
      <c r="B313" s="19">
        <f>LARGE($B$303:$B$309,3)</f>
        <v/>
      </c>
      <c r="C313" s="19">
        <f>LARGE($C$303:$C$309,3)</f>
        <v/>
      </c>
      <c r="D313" s="19">
        <f>LARGE($D$303:$D$309,3)</f>
        <v/>
      </c>
      <c r="E313" s="19">
        <f>LARGE($E$303:$E$309,3)</f>
        <v/>
      </c>
      <c r="F313" s="19">
        <f>LARGE($F$303:$F$309,3)</f>
        <v/>
      </c>
      <c r="G313" s="19">
        <f>LARGE($G$303:$G$309,3)</f>
        <v/>
      </c>
    </row>
    <row r="314">
      <c r="A314" s="3" t="inlineStr">
        <is>
          <t xml:space="preserve">  λ(4)</t>
        </is>
      </c>
      <c r="B314" s="19">
        <f>LARGE($B$303:$B$309,4)</f>
        <v/>
      </c>
      <c r="C314" s="19">
        <f>LARGE($C$303:$C$309,4)</f>
        <v/>
      </c>
      <c r="D314" s="19">
        <f>LARGE($D$303:$D$309,4)</f>
        <v/>
      </c>
      <c r="E314" s="19">
        <f>LARGE($E$303:$E$309,4)</f>
        <v/>
      </c>
      <c r="F314" s="19">
        <f>LARGE($F$303:$F$309,4)</f>
        <v/>
      </c>
      <c r="G314" s="19">
        <f>LARGE($G$303:$G$309,4)</f>
        <v/>
      </c>
    </row>
    <row r="315">
      <c r="A315" s="3" t="inlineStr">
        <is>
          <t xml:space="preserve">  λ(5)</t>
        </is>
      </c>
      <c r="B315" s="19">
        <f>LARGE($B$303:$B$309,5)</f>
        <v/>
      </c>
      <c r="C315" s="19">
        <f>LARGE($C$303:$C$309,5)</f>
        <v/>
      </c>
      <c r="D315" s="19">
        <f>LARGE($D$303:$D$309,5)</f>
        <v/>
      </c>
      <c r="E315" s="19">
        <f>LARGE($E$303:$E$309,5)</f>
        <v/>
      </c>
      <c r="F315" s="19">
        <f>LARGE($F$303:$F$309,5)</f>
        <v/>
      </c>
      <c r="G315" s="19">
        <f>LARGE($G$303:$G$309,5)</f>
        <v/>
      </c>
    </row>
    <row r="316">
      <c r="A316" s="3" t="inlineStr">
        <is>
          <t xml:space="preserve">  λ(6)</t>
        </is>
      </c>
      <c r="B316" s="19">
        <f>LARGE($B$303:$B$309,6)</f>
        <v/>
      </c>
      <c r="C316" s="19">
        <f>LARGE($C$303:$C$309,6)</f>
        <v/>
      </c>
      <c r="D316" s="19">
        <f>LARGE($D$303:$D$309,6)</f>
        <v/>
      </c>
      <c r="E316" s="19">
        <f>LARGE($E$303:$E$309,6)</f>
        <v/>
      </c>
      <c r="F316" s="19">
        <f>LARGE($F$303:$F$309,6)</f>
        <v/>
      </c>
      <c r="G316" s="19">
        <f>LARGE($G$303:$G$309,6)</f>
        <v/>
      </c>
    </row>
    <row r="317">
      <c r="A317" s="3" t="inlineStr">
        <is>
          <t xml:space="preserve">  λ(7)</t>
        </is>
      </c>
      <c r="B317" s="19">
        <f>LARGE($B$303:$B$309,7)</f>
        <v/>
      </c>
      <c r="C317" s="19">
        <f>LARGE($C$303:$C$309,7)</f>
        <v/>
      </c>
      <c r="D317" s="19">
        <f>LARGE($D$303:$D$309,7)</f>
        <v/>
      </c>
      <c r="E317" s="19">
        <f>LARGE($E$303:$E$309,7)</f>
        <v/>
      </c>
      <c r="F317" s="19">
        <f>LARGE($F$303:$F$309,7)</f>
        <v/>
      </c>
      <c r="G317" s="19">
        <f>LARGE($G$303:$G$309,7)</f>
        <v/>
      </c>
    </row>
    <row r="318">
      <c r="A318" s="3" t="inlineStr">
        <is>
          <t>check: Σeig − trace (→0)</t>
        </is>
      </c>
      <c r="B318" s="3">
        <f>ROUND(SUM($B$303:$B$309)-($B$282+$C$283+$D$284+$E$285+$F$286+$G$287+$H$288),6)</f>
        <v/>
      </c>
      <c r="C318" s="3">
        <f>ROUND(SUM($C$303:$C$309)-($J$282+$K$283+$L$284+$M$285+$N$286+$O$287+$P$288),6)</f>
        <v/>
      </c>
      <c r="D318" s="3">
        <f>ROUND(SUM($D$303:$D$309)-($R$282+$S$283+$T$284+$U$285+$V$286+$W$287+$X$288),6)</f>
        <v/>
      </c>
      <c r="E318" s="3">
        <f>ROUND(SUM($E$303:$E$309)-($Z$282+$AA$283+$AB$284+$AC$285+$AD$286+$AE$287+$AF$288),6)</f>
        <v/>
      </c>
      <c r="F318" s="3">
        <f>ROUND(SUM($F$303:$F$309)-($AH$282+$AI$283+$AJ$284+$AK$285+$AL$286+$AM$287+$AN$288),6)</f>
        <v/>
      </c>
      <c r="G318" s="3">
        <f>ROUND(SUM($G$303:$G$309)-($AP$282+$AQ$283+$AR$284+$AS$285+$AT$286+$AU$287+$AV$288),6)</f>
        <v/>
      </c>
    </row>
    <row r="319">
      <c r="A319" s="3" t="inlineStr">
        <is>
          <t>check: Πeig − det (→0)</t>
        </is>
      </c>
      <c r="B319" s="3">
        <f>ROUND(MDETERM($B$282:$H$288)-PRODUCT($B$303:$B$309),6)</f>
        <v/>
      </c>
      <c r="C319" s="3" t="inlineStr">
        <is>
          <t>complex pair; real parts used</t>
        </is>
      </c>
      <c r="D319" s="3" t="inlineStr">
        <is>
          <t>complex pair; real parts used</t>
        </is>
      </c>
      <c r="E319" s="3" t="inlineStr">
        <is>
          <t>complex pair; real parts used</t>
        </is>
      </c>
      <c r="F319" s="3" t="inlineStr">
        <is>
          <t>complex pair; real parts used</t>
        </is>
      </c>
      <c r="G319" s="3" t="inlineStr">
        <is>
          <t>complex pair; real parts used</t>
        </is>
      </c>
    </row>
    <row r="320">
      <c r="A320" s="3" t="inlineStr">
        <is>
          <t>complex eigenvalues?</t>
        </is>
      </c>
      <c r="B320" s="3" t="inlineStr"/>
      <c r="C320" s="21" t="inlineStr">
        <is>
          <t>yes</t>
        </is>
      </c>
      <c r="D320" s="21" t="inlineStr">
        <is>
          <t>yes</t>
        </is>
      </c>
      <c r="E320" s="21" t="inlineStr">
        <is>
          <t>yes</t>
        </is>
      </c>
      <c r="F320" s="21" t="inlineStr">
        <is>
          <t>yes</t>
        </is>
      </c>
      <c r="G320" s="21" t="inlineStr">
        <is>
          <t>yes</t>
        </is>
      </c>
    </row>
    <row r="321">
      <c r="A321" s="3" t="inlineStr">
        <is>
          <t>check: det(M − λᵢI) per sorted λ (→0)</t>
        </is>
      </c>
    </row>
    <row r="322">
      <c r="A322" s="3" t="inlineStr">
        <is>
          <t xml:space="preserve">  det(M − λ(1)I)</t>
        </is>
      </c>
      <c r="B322" s="3">
        <f t="array" ref="B322">ROUND(MDETERM($B$282:$H$288-$B$311*MUNIT(7)),6)</f>
        <v/>
      </c>
      <c r="C322" s="3" t="inlineStr">
        <is>
          <t>n/a (complex)</t>
        </is>
      </c>
      <c r="D322" s="3" t="inlineStr">
        <is>
          <t>n/a (complex)</t>
        </is>
      </c>
      <c r="E322" s="3" t="inlineStr">
        <is>
          <t>n/a (complex)</t>
        </is>
      </c>
      <c r="F322" s="3" t="inlineStr">
        <is>
          <t>n/a (complex)</t>
        </is>
      </c>
      <c r="G322" s="3" t="inlineStr">
        <is>
          <t>n/a (complex)</t>
        </is>
      </c>
    </row>
    <row r="323">
      <c r="A323" s="3" t="inlineStr">
        <is>
          <t xml:space="preserve">  det(M − λ(2)I)</t>
        </is>
      </c>
      <c r="B323" s="3">
        <f t="array" ref="B323">ROUND(MDETERM($B$282:$H$288-$B$312*MUNIT(7)),6)</f>
        <v/>
      </c>
      <c r="C323" s="3" t="inlineStr">
        <is>
          <t>n/a (complex)</t>
        </is>
      </c>
      <c r="D323" s="3" t="inlineStr">
        <is>
          <t>n/a (complex)</t>
        </is>
      </c>
      <c r="E323" s="3" t="inlineStr">
        <is>
          <t>n/a (complex)</t>
        </is>
      </c>
      <c r="F323" s="3" t="inlineStr">
        <is>
          <t>n/a (complex)</t>
        </is>
      </c>
      <c r="G323" s="3" t="inlineStr">
        <is>
          <t>n/a (complex)</t>
        </is>
      </c>
    </row>
    <row r="324">
      <c r="A324" s="3" t="inlineStr">
        <is>
          <t xml:space="preserve">  det(M − λ(3)I)</t>
        </is>
      </c>
      <c r="B324" s="3">
        <f t="array" ref="B324">ROUND(MDETERM($B$282:$H$288-$B$313*MUNIT(7)),6)</f>
        <v/>
      </c>
      <c r="C324" s="3" t="inlineStr">
        <is>
          <t>n/a (complex)</t>
        </is>
      </c>
      <c r="D324" s="3" t="inlineStr">
        <is>
          <t>n/a (complex)</t>
        </is>
      </c>
      <c r="E324" s="3" t="inlineStr">
        <is>
          <t>n/a (complex)</t>
        </is>
      </c>
      <c r="F324" s="3" t="inlineStr">
        <is>
          <t>n/a (complex)</t>
        </is>
      </c>
      <c r="G324" s="3" t="inlineStr">
        <is>
          <t>n/a (complex)</t>
        </is>
      </c>
    </row>
    <row r="325">
      <c r="A325" s="3" t="inlineStr">
        <is>
          <t xml:space="preserve">  det(M − λ(4)I)</t>
        </is>
      </c>
      <c r="B325" s="3">
        <f t="array" ref="B325">ROUND(MDETERM($B$282:$H$288-$B$314*MUNIT(7)),6)</f>
        <v/>
      </c>
      <c r="C325" s="3" t="inlineStr">
        <is>
          <t>n/a (complex)</t>
        </is>
      </c>
      <c r="D325" s="3" t="inlineStr">
        <is>
          <t>n/a (complex)</t>
        </is>
      </c>
      <c r="E325" s="3" t="inlineStr">
        <is>
          <t>n/a (complex)</t>
        </is>
      </c>
      <c r="F325" s="3" t="inlineStr">
        <is>
          <t>n/a (complex)</t>
        </is>
      </c>
      <c r="G325" s="3" t="inlineStr">
        <is>
          <t>n/a (complex)</t>
        </is>
      </c>
    </row>
    <row r="326">
      <c r="A326" s="3" t="inlineStr">
        <is>
          <t xml:space="preserve">  det(M − λ(5)I)</t>
        </is>
      </c>
      <c r="B326" s="3">
        <f t="array" ref="B326">ROUND(MDETERM($B$282:$H$288-$B$315*MUNIT(7)),6)</f>
        <v/>
      </c>
      <c r="C326" s="3" t="inlineStr">
        <is>
          <t>n/a (complex)</t>
        </is>
      </c>
      <c r="D326" s="3" t="inlineStr">
        <is>
          <t>n/a (complex)</t>
        </is>
      </c>
      <c r="E326" s="3" t="inlineStr">
        <is>
          <t>n/a (complex)</t>
        </is>
      </c>
      <c r="F326" s="3" t="inlineStr">
        <is>
          <t>n/a (complex)</t>
        </is>
      </c>
      <c r="G326" s="3" t="inlineStr">
        <is>
          <t>n/a (complex)</t>
        </is>
      </c>
    </row>
    <row r="327">
      <c r="A327" s="3" t="inlineStr">
        <is>
          <t xml:space="preserve">  det(M − λ(6)I)</t>
        </is>
      </c>
      <c r="B327" s="3">
        <f t="array" ref="B327">ROUND(MDETERM($B$282:$H$288-$B$316*MUNIT(7)),6)</f>
        <v/>
      </c>
      <c r="C327" s="3" t="inlineStr">
        <is>
          <t>n/a (complex)</t>
        </is>
      </c>
      <c r="D327" s="3" t="inlineStr">
        <is>
          <t>n/a (complex)</t>
        </is>
      </c>
      <c r="E327" s="3" t="inlineStr">
        <is>
          <t>n/a (complex)</t>
        </is>
      </c>
      <c r="F327" s="3" t="inlineStr">
        <is>
          <t>n/a (complex)</t>
        </is>
      </c>
      <c r="G327" s="3" t="inlineStr">
        <is>
          <t>n/a (complex)</t>
        </is>
      </c>
    </row>
    <row r="328">
      <c r="A328" s="3" t="inlineStr">
        <is>
          <t xml:space="preserve">  det(M − λ(7)I)</t>
        </is>
      </c>
      <c r="B328" s="3">
        <f t="array" ref="B328">ROUND(MDETERM($B$282:$H$288-$B$317*MUNIT(7)),6)</f>
        <v/>
      </c>
      <c r="C328" s="3" t="inlineStr">
        <is>
          <t>n/a (complex)</t>
        </is>
      </c>
      <c r="D328" s="3" t="inlineStr">
        <is>
          <t>n/a (complex)</t>
        </is>
      </c>
      <c r="E328" s="3" t="inlineStr">
        <is>
          <t>n/a (complex)</t>
        </is>
      </c>
      <c r="F328" s="3" t="inlineStr">
        <is>
          <t>n/a (complex)</t>
        </is>
      </c>
      <c r="G328" s="3" t="inlineStr">
        <is>
          <t>n/a (complex)</t>
        </is>
      </c>
    </row>
    <row r="332" ht="16" customHeight="1">
      <c r="A332" s="14" t="inlineStr">
        <is>
          <t>RAG R1 | gpt4-turbo-preview</t>
        </is>
      </c>
      <c r="B332" s="9" t="inlineStr">
        <is>
          <t>run 1 (raw, pasted)</t>
        </is>
      </c>
      <c r="J332" s="9" t="inlineStr">
        <is>
          <t>run 2 (raw, pasted)</t>
        </is>
      </c>
      <c r="R332" s="9" t="inlineStr">
        <is>
          <t>run 3 (raw, pasted)</t>
        </is>
      </c>
      <c r="Z332" s="9" t="inlineStr">
        <is>
          <t>run 4 (raw, pasted)</t>
        </is>
      </c>
      <c r="AH332" s="9" t="inlineStr">
        <is>
          <t>run 5 (raw, pasted)</t>
        </is>
      </c>
      <c r="AP332" s="9" t="inlineStr">
        <is>
          <t>Step2 average matrix (formula)</t>
        </is>
      </c>
      <c r="AX332" s="9" t="inlineStr">
        <is>
          <t>ground truth (reference)</t>
        </is>
      </c>
    </row>
    <row r="333" ht="60" customHeight="1">
      <c r="B333" s="15" t="inlineStr">
        <is>
          <t>Bit</t>
        </is>
      </c>
      <c r="C333" s="15" t="inlineStr">
        <is>
          <t>Transmission</t>
        </is>
      </c>
      <c r="D333" s="15" t="inlineStr">
        <is>
          <t>Motor</t>
        </is>
      </c>
      <c r="E333" s="15" t="inlineStr">
        <is>
          <t>Electrical System</t>
        </is>
      </c>
      <c r="F333" s="15" t="inlineStr">
        <is>
          <t>Battery Holder</t>
        </is>
      </c>
      <c r="G333" s="15" t="inlineStr">
        <is>
          <t>Housing</t>
        </is>
      </c>
      <c r="H333" s="15" t="inlineStr">
        <is>
          <t>External Environment</t>
        </is>
      </c>
      <c r="J333" s="15" t="inlineStr">
        <is>
          <t>Bit</t>
        </is>
      </c>
      <c r="K333" s="15" t="inlineStr">
        <is>
          <t>Transmission</t>
        </is>
      </c>
      <c r="L333" s="15" t="inlineStr">
        <is>
          <t>Motor</t>
        </is>
      </c>
      <c r="M333" s="15" t="inlineStr">
        <is>
          <t>Electrical System</t>
        </is>
      </c>
      <c r="N333" s="15" t="inlineStr">
        <is>
          <t>Battery Holder</t>
        </is>
      </c>
      <c r="O333" s="15" t="inlineStr">
        <is>
          <t>Housing</t>
        </is>
      </c>
      <c r="P333" s="15" t="inlineStr">
        <is>
          <t>External Environment</t>
        </is>
      </c>
      <c r="R333" s="15" t="inlineStr">
        <is>
          <t>Bit</t>
        </is>
      </c>
      <c r="S333" s="15" t="inlineStr">
        <is>
          <t>Transmission</t>
        </is>
      </c>
      <c r="T333" s="15" t="inlineStr">
        <is>
          <t>Motor</t>
        </is>
      </c>
      <c r="U333" s="15" t="inlineStr">
        <is>
          <t>Electrical System</t>
        </is>
      </c>
      <c r="V333" s="15" t="inlineStr">
        <is>
          <t>Battery Holder</t>
        </is>
      </c>
      <c r="W333" s="15" t="inlineStr">
        <is>
          <t>Housing</t>
        </is>
      </c>
      <c r="X333" s="15" t="inlineStr">
        <is>
          <t>External Environment</t>
        </is>
      </c>
      <c r="Z333" s="15" t="inlineStr">
        <is>
          <t>Bit</t>
        </is>
      </c>
      <c r="AA333" s="15" t="inlineStr">
        <is>
          <t>Transmission</t>
        </is>
      </c>
      <c r="AB333" s="15" t="inlineStr">
        <is>
          <t>Motor</t>
        </is>
      </c>
      <c r="AC333" s="15" t="inlineStr">
        <is>
          <t>Electrical System</t>
        </is>
      </c>
      <c r="AD333" s="15" t="inlineStr">
        <is>
          <t>Battery Holder</t>
        </is>
      </c>
      <c r="AE333" s="15" t="inlineStr">
        <is>
          <t>Housing</t>
        </is>
      </c>
      <c r="AF333" s="15" t="inlineStr">
        <is>
          <t>External Environment</t>
        </is>
      </c>
      <c r="AH333" s="15" t="inlineStr">
        <is>
          <t>Bit</t>
        </is>
      </c>
      <c r="AI333" s="15" t="inlineStr">
        <is>
          <t>Transmission</t>
        </is>
      </c>
      <c r="AJ333" s="15" t="inlineStr">
        <is>
          <t>Motor</t>
        </is>
      </c>
      <c r="AK333" s="15" t="inlineStr">
        <is>
          <t>Electrical System</t>
        </is>
      </c>
      <c r="AL333" s="15" t="inlineStr">
        <is>
          <t>Battery Holder</t>
        </is>
      </c>
      <c r="AM333" s="15" t="inlineStr">
        <is>
          <t>Housing</t>
        </is>
      </c>
      <c r="AN333" s="15" t="inlineStr">
        <is>
          <t>External Environment</t>
        </is>
      </c>
      <c r="AP333" s="15" t="inlineStr">
        <is>
          <t>Bit</t>
        </is>
      </c>
      <c r="AQ333" s="15" t="inlineStr">
        <is>
          <t>Transmission</t>
        </is>
      </c>
      <c r="AR333" s="15" t="inlineStr">
        <is>
          <t>Motor</t>
        </is>
      </c>
      <c r="AS333" s="15" t="inlineStr">
        <is>
          <t>Electrical System</t>
        </is>
      </c>
      <c r="AT333" s="15" t="inlineStr">
        <is>
          <t>Battery Holder</t>
        </is>
      </c>
      <c r="AU333" s="15" t="inlineStr">
        <is>
          <t>Housing</t>
        </is>
      </c>
      <c r="AV333" s="15" t="inlineStr">
        <is>
          <t>External Environment</t>
        </is>
      </c>
    </row>
    <row r="334">
      <c r="A334" s="3" t="inlineStr">
        <is>
          <t>Bit</t>
        </is>
      </c>
      <c r="B334" s="8" t="n">
        <v>1</v>
      </c>
      <c r="C334" s="8" t="n">
        <v>1</v>
      </c>
      <c r="D334" s="8" t="n">
        <v>1</v>
      </c>
      <c r="E334" s="8" t="n">
        <v>1</v>
      </c>
      <c r="F334" s="8" t="n">
        <v>0</v>
      </c>
      <c r="G334" s="8" t="n">
        <v>1</v>
      </c>
      <c r="H334" s="8" t="n">
        <v>0</v>
      </c>
      <c r="J334" s="8" t="n">
        <v>1</v>
      </c>
      <c r="K334" s="8" t="n">
        <v>1</v>
      </c>
      <c r="L334" s="8" t="n">
        <v>1</v>
      </c>
      <c r="M334" s="8" t="n">
        <v>1</v>
      </c>
      <c r="N334" s="8" t="n">
        <v>0</v>
      </c>
      <c r="O334" s="8" t="n">
        <v>1</v>
      </c>
      <c r="P334" s="8" t="n">
        <v>0</v>
      </c>
      <c r="R334" s="8" t="n">
        <v>1</v>
      </c>
      <c r="S334" s="8" t="n">
        <v>1</v>
      </c>
      <c r="T334" s="8" t="n">
        <v>1</v>
      </c>
      <c r="U334" s="8" t="n">
        <v>1</v>
      </c>
      <c r="V334" s="8" t="n">
        <v>0</v>
      </c>
      <c r="W334" s="8" t="n">
        <v>1</v>
      </c>
      <c r="X334" s="8" t="n">
        <v>0</v>
      </c>
      <c r="Z334" s="8" t="n">
        <v>1</v>
      </c>
      <c r="AA334" s="8" t="n">
        <v>1</v>
      </c>
      <c r="AB334" s="8" t="n">
        <v>1</v>
      </c>
      <c r="AC334" s="8" t="n">
        <v>1</v>
      </c>
      <c r="AD334" s="8" t="n">
        <v>1</v>
      </c>
      <c r="AE334" s="8" t="n">
        <v>1</v>
      </c>
      <c r="AF334" s="8" t="n">
        <v>0</v>
      </c>
      <c r="AH334" s="8" t="n">
        <v>1</v>
      </c>
      <c r="AI334" s="8" t="n">
        <v>1</v>
      </c>
      <c r="AJ334" s="8" t="n">
        <v>1</v>
      </c>
      <c r="AK334" s="8" t="n">
        <v>1</v>
      </c>
      <c r="AL334" s="8" t="n">
        <v>0</v>
      </c>
      <c r="AM334" s="8" t="n">
        <v>0</v>
      </c>
      <c r="AN334" s="8" t="n">
        <v>0</v>
      </c>
      <c r="AP334" s="8">
        <f>IF(($B$334&lt;&gt;2)+($J$334&lt;&gt;2)+($R$334&lt;&gt;2)+($Z$334&lt;&gt;2)+($AH$334&lt;&gt;2)=0,2,IF((($B$334&lt;&gt;2)*$B$334+($J$334&lt;&gt;2)*$J$334+($R$334&lt;&gt;2)*$R$334+($Z$334&lt;&gt;2)*$Z$334+($AH$334&lt;&gt;2)*$AH$334)/(($B$334&lt;&gt;2)+($J$334&lt;&gt;2)+($R$334&lt;&gt;2)+($Z$334&lt;&gt;2)+($AH$334&lt;&gt;2))&gt;=0.5,1,0))</f>
        <v/>
      </c>
      <c r="AQ334" s="8">
        <f>IF(($C$334&lt;&gt;2)+($K$334&lt;&gt;2)+($S$334&lt;&gt;2)+($AA$334&lt;&gt;2)+($AI$334&lt;&gt;2)=0,2,IF((($C$334&lt;&gt;2)*$C$334+($K$334&lt;&gt;2)*$K$334+($S$334&lt;&gt;2)*$S$334+($AA$334&lt;&gt;2)*$AA$334+($AI$334&lt;&gt;2)*$AI$334)/(($C$334&lt;&gt;2)+($K$334&lt;&gt;2)+($S$334&lt;&gt;2)+($AA$334&lt;&gt;2)+($AI$334&lt;&gt;2))&gt;=0.5,1,0))</f>
        <v/>
      </c>
      <c r="AR334" s="8">
        <f>IF(($D$334&lt;&gt;2)+($L$334&lt;&gt;2)+($T$334&lt;&gt;2)+($AB$334&lt;&gt;2)+($AJ$334&lt;&gt;2)=0,2,IF((($D$334&lt;&gt;2)*$D$334+($L$334&lt;&gt;2)*$L$334+($T$334&lt;&gt;2)*$T$334+($AB$334&lt;&gt;2)*$AB$334+($AJ$334&lt;&gt;2)*$AJ$334)/(($D$334&lt;&gt;2)+($L$334&lt;&gt;2)+($T$334&lt;&gt;2)+($AB$334&lt;&gt;2)+($AJ$334&lt;&gt;2))&gt;=0.5,1,0))</f>
        <v/>
      </c>
      <c r="AS334" s="8">
        <f>IF(($E$334&lt;&gt;2)+($M$334&lt;&gt;2)+($U$334&lt;&gt;2)+($AC$334&lt;&gt;2)+($AK$334&lt;&gt;2)=0,2,IF((($E$334&lt;&gt;2)*$E$334+($M$334&lt;&gt;2)*$M$334+($U$334&lt;&gt;2)*$U$334+($AC$334&lt;&gt;2)*$AC$334+($AK$334&lt;&gt;2)*$AK$334)/(($E$334&lt;&gt;2)+($M$334&lt;&gt;2)+($U$334&lt;&gt;2)+($AC$334&lt;&gt;2)+($AK$334&lt;&gt;2))&gt;=0.5,1,0))</f>
        <v/>
      </c>
      <c r="AT334" s="8">
        <f>IF(($F$334&lt;&gt;2)+($N$334&lt;&gt;2)+($V$334&lt;&gt;2)+($AD$334&lt;&gt;2)+($AL$334&lt;&gt;2)=0,2,IF((($F$334&lt;&gt;2)*$F$334+($N$334&lt;&gt;2)*$N$334+($V$334&lt;&gt;2)*$V$334+($AD$334&lt;&gt;2)*$AD$334+($AL$334&lt;&gt;2)*$AL$334)/(($F$334&lt;&gt;2)+($N$334&lt;&gt;2)+($V$334&lt;&gt;2)+($AD$334&lt;&gt;2)+($AL$334&lt;&gt;2))&gt;=0.5,1,0))</f>
        <v/>
      </c>
      <c r="AU334" s="8">
        <f>IF(($G$334&lt;&gt;2)+($O$334&lt;&gt;2)+($W$334&lt;&gt;2)+($AE$334&lt;&gt;2)+($AM$334&lt;&gt;2)=0,2,IF((($G$334&lt;&gt;2)*$G$334+($O$334&lt;&gt;2)*$O$334+($W$334&lt;&gt;2)*$W$334+($AE$334&lt;&gt;2)*$AE$334+($AM$334&lt;&gt;2)*$AM$334)/(($G$334&lt;&gt;2)+($O$334&lt;&gt;2)+($W$334&lt;&gt;2)+($AE$334&lt;&gt;2)+($AM$334&lt;&gt;2))&gt;=0.5,1,0))</f>
        <v/>
      </c>
      <c r="AV334" s="8">
        <f>IF(($H$334&lt;&gt;2)+($P$334&lt;&gt;2)+($X$334&lt;&gt;2)+($AF$334&lt;&gt;2)+($AN$334&lt;&gt;2)=0,2,IF((($H$334&lt;&gt;2)*$H$334+($P$334&lt;&gt;2)*$P$334+($X$334&lt;&gt;2)*$X$334+($AF$334&lt;&gt;2)*$AF$334+($AN$334&lt;&gt;2)*$AN$334)/(($H$334&lt;&gt;2)+($P$334&lt;&gt;2)+($X$334&lt;&gt;2)+($AF$334&lt;&gt;2)+($AN$334&lt;&gt;2))&gt;=0.5,1,0))</f>
        <v/>
      </c>
      <c r="AX334" s="16">
        <f>'Ground truth'!$B$14</f>
        <v/>
      </c>
      <c r="AY334" s="16">
        <f>'Ground truth'!$C$14</f>
        <v/>
      </c>
      <c r="AZ334" s="16">
        <f>'Ground truth'!$D$14</f>
        <v/>
      </c>
      <c r="BA334" s="16">
        <f>'Ground truth'!$E$14</f>
        <v/>
      </c>
      <c r="BB334" s="16">
        <f>'Ground truth'!$F$14</f>
        <v/>
      </c>
      <c r="BC334" s="16">
        <f>'Ground truth'!$G$14</f>
        <v/>
      </c>
      <c r="BD334" s="16">
        <f>'Ground truth'!$H$14</f>
        <v/>
      </c>
    </row>
    <row r="335">
      <c r="A335" s="3" t="inlineStr">
        <is>
          <t>Transmission</t>
        </is>
      </c>
      <c r="B335" s="8" t="n">
        <v>1</v>
      </c>
      <c r="C335" s="8" t="n">
        <v>1</v>
      </c>
      <c r="D335" s="8" t="n">
        <v>1</v>
      </c>
      <c r="E335" s="8" t="n">
        <v>1</v>
      </c>
      <c r="F335" s="8" t="n">
        <v>0</v>
      </c>
      <c r="G335" s="8" t="n">
        <v>1</v>
      </c>
      <c r="H335" s="8" t="n">
        <v>0</v>
      </c>
      <c r="J335" s="8" t="n">
        <v>1</v>
      </c>
      <c r="K335" s="8" t="n">
        <v>1</v>
      </c>
      <c r="L335" s="8" t="n">
        <v>1</v>
      </c>
      <c r="M335" s="8" t="n">
        <v>1</v>
      </c>
      <c r="N335" s="8" t="n">
        <v>0</v>
      </c>
      <c r="O335" s="8" t="n">
        <v>1</v>
      </c>
      <c r="P335" s="8" t="n">
        <v>0</v>
      </c>
      <c r="R335" s="8" t="n">
        <v>1</v>
      </c>
      <c r="S335" s="8" t="n">
        <v>1</v>
      </c>
      <c r="T335" s="8" t="n">
        <v>1</v>
      </c>
      <c r="U335" s="8" t="n">
        <v>1</v>
      </c>
      <c r="V335" s="8" t="n">
        <v>1</v>
      </c>
      <c r="W335" s="8" t="n">
        <v>1</v>
      </c>
      <c r="X335" s="8" t="n">
        <v>0</v>
      </c>
      <c r="Z335" s="8" t="n">
        <v>1</v>
      </c>
      <c r="AA335" s="8" t="n">
        <v>1</v>
      </c>
      <c r="AB335" s="8" t="n">
        <v>1</v>
      </c>
      <c r="AC335" s="8" t="n">
        <v>1</v>
      </c>
      <c r="AD335" s="8" t="n">
        <v>1</v>
      </c>
      <c r="AE335" s="8" t="n">
        <v>1</v>
      </c>
      <c r="AF335" s="8" t="n">
        <v>0</v>
      </c>
      <c r="AH335" s="8" t="n">
        <v>1</v>
      </c>
      <c r="AI335" s="8" t="n">
        <v>1</v>
      </c>
      <c r="AJ335" s="8" t="n">
        <v>1</v>
      </c>
      <c r="AK335" s="8" t="n">
        <v>0</v>
      </c>
      <c r="AL335" s="8" t="n">
        <v>0</v>
      </c>
      <c r="AM335" s="8" t="n">
        <v>1</v>
      </c>
      <c r="AN335" s="8" t="n">
        <v>0</v>
      </c>
      <c r="AP335" s="8">
        <f>IF(($B$335&lt;&gt;2)+($J$335&lt;&gt;2)+($R$335&lt;&gt;2)+($Z$335&lt;&gt;2)+($AH$335&lt;&gt;2)=0,2,IF((($B$335&lt;&gt;2)*$B$335+($J$335&lt;&gt;2)*$J$335+($R$335&lt;&gt;2)*$R$335+($Z$335&lt;&gt;2)*$Z$335+($AH$335&lt;&gt;2)*$AH$335)/(($B$335&lt;&gt;2)+($J$335&lt;&gt;2)+($R$335&lt;&gt;2)+($Z$335&lt;&gt;2)+($AH$335&lt;&gt;2))&gt;=0.5,1,0))</f>
        <v/>
      </c>
      <c r="AQ335" s="8">
        <f>IF(($C$335&lt;&gt;2)+($K$335&lt;&gt;2)+($S$335&lt;&gt;2)+($AA$335&lt;&gt;2)+($AI$335&lt;&gt;2)=0,2,IF((($C$335&lt;&gt;2)*$C$335+($K$335&lt;&gt;2)*$K$335+($S$335&lt;&gt;2)*$S$335+($AA$335&lt;&gt;2)*$AA$335+($AI$335&lt;&gt;2)*$AI$335)/(($C$335&lt;&gt;2)+($K$335&lt;&gt;2)+($S$335&lt;&gt;2)+($AA$335&lt;&gt;2)+($AI$335&lt;&gt;2))&gt;=0.5,1,0))</f>
        <v/>
      </c>
      <c r="AR335" s="8">
        <f>IF(($D$335&lt;&gt;2)+($L$335&lt;&gt;2)+($T$335&lt;&gt;2)+($AB$335&lt;&gt;2)+($AJ$335&lt;&gt;2)=0,2,IF((($D$335&lt;&gt;2)*$D$335+($L$335&lt;&gt;2)*$L$335+($T$335&lt;&gt;2)*$T$335+($AB$335&lt;&gt;2)*$AB$335+($AJ$335&lt;&gt;2)*$AJ$335)/(($D$335&lt;&gt;2)+($L$335&lt;&gt;2)+($T$335&lt;&gt;2)+($AB$335&lt;&gt;2)+($AJ$335&lt;&gt;2))&gt;=0.5,1,0))</f>
        <v/>
      </c>
      <c r="AS335" s="8">
        <f>IF(($E$335&lt;&gt;2)+($M$335&lt;&gt;2)+($U$335&lt;&gt;2)+($AC$335&lt;&gt;2)+($AK$335&lt;&gt;2)=0,2,IF((($E$335&lt;&gt;2)*$E$335+($M$335&lt;&gt;2)*$M$335+($U$335&lt;&gt;2)*$U$335+($AC$335&lt;&gt;2)*$AC$335+($AK$335&lt;&gt;2)*$AK$335)/(($E$335&lt;&gt;2)+($M$335&lt;&gt;2)+($U$335&lt;&gt;2)+($AC$335&lt;&gt;2)+($AK$335&lt;&gt;2))&gt;=0.5,1,0))</f>
        <v/>
      </c>
      <c r="AT335" s="8">
        <f>IF(($F$335&lt;&gt;2)+($N$335&lt;&gt;2)+($V$335&lt;&gt;2)+($AD$335&lt;&gt;2)+($AL$335&lt;&gt;2)=0,2,IF((($F$335&lt;&gt;2)*$F$335+($N$335&lt;&gt;2)*$N$335+($V$335&lt;&gt;2)*$V$335+($AD$335&lt;&gt;2)*$AD$335+($AL$335&lt;&gt;2)*$AL$335)/(($F$335&lt;&gt;2)+($N$335&lt;&gt;2)+($V$335&lt;&gt;2)+($AD$335&lt;&gt;2)+($AL$335&lt;&gt;2))&gt;=0.5,1,0))</f>
        <v/>
      </c>
      <c r="AU335" s="8">
        <f>IF(($G$335&lt;&gt;2)+($O$335&lt;&gt;2)+($W$335&lt;&gt;2)+($AE$335&lt;&gt;2)+($AM$335&lt;&gt;2)=0,2,IF((($G$335&lt;&gt;2)*$G$335+($O$335&lt;&gt;2)*$O$335+($W$335&lt;&gt;2)*$W$335+($AE$335&lt;&gt;2)*$AE$335+($AM$335&lt;&gt;2)*$AM$335)/(($G$335&lt;&gt;2)+($O$335&lt;&gt;2)+($W$335&lt;&gt;2)+($AE$335&lt;&gt;2)+($AM$335&lt;&gt;2))&gt;=0.5,1,0))</f>
        <v/>
      </c>
      <c r="AV335" s="8">
        <f>IF(($H$335&lt;&gt;2)+($P$335&lt;&gt;2)+($X$335&lt;&gt;2)+($AF$335&lt;&gt;2)+($AN$335&lt;&gt;2)=0,2,IF((($H$335&lt;&gt;2)*$H$335+($P$335&lt;&gt;2)*$P$335+($X$335&lt;&gt;2)*$X$335+($AF$335&lt;&gt;2)*$AF$335+($AN$335&lt;&gt;2)*$AN$335)/(($H$335&lt;&gt;2)+($P$335&lt;&gt;2)+($X$335&lt;&gt;2)+($AF$335&lt;&gt;2)+($AN$335&lt;&gt;2))&gt;=0.5,1,0))</f>
        <v/>
      </c>
      <c r="AX335" s="16">
        <f>'Ground truth'!$B$15</f>
        <v/>
      </c>
      <c r="AY335" s="16">
        <f>'Ground truth'!$C$15</f>
        <v/>
      </c>
      <c r="AZ335" s="16">
        <f>'Ground truth'!$D$15</f>
        <v/>
      </c>
      <c r="BA335" s="16">
        <f>'Ground truth'!$E$15</f>
        <v/>
      </c>
      <c r="BB335" s="16">
        <f>'Ground truth'!$F$15</f>
        <v/>
      </c>
      <c r="BC335" s="16">
        <f>'Ground truth'!$G$15</f>
        <v/>
      </c>
      <c r="BD335" s="16">
        <f>'Ground truth'!$H$15</f>
        <v/>
      </c>
    </row>
    <row r="336">
      <c r="A336" s="3" t="inlineStr">
        <is>
          <t>Motor</t>
        </is>
      </c>
      <c r="B336" s="8" t="n">
        <v>1</v>
      </c>
      <c r="C336" s="8" t="n">
        <v>1</v>
      </c>
      <c r="D336" s="8" t="n">
        <v>1</v>
      </c>
      <c r="E336" s="8" t="n">
        <v>1</v>
      </c>
      <c r="F336" s="8" t="n">
        <v>1</v>
      </c>
      <c r="G336" s="8" t="n">
        <v>1</v>
      </c>
      <c r="H336" s="8" t="n">
        <v>0</v>
      </c>
      <c r="J336" s="8" t="n">
        <v>1</v>
      </c>
      <c r="K336" s="8" t="n">
        <v>1</v>
      </c>
      <c r="L336" s="8" t="n">
        <v>1</v>
      </c>
      <c r="M336" s="8" t="n">
        <v>1</v>
      </c>
      <c r="N336" s="8" t="n">
        <v>1</v>
      </c>
      <c r="O336" s="8" t="n">
        <v>1</v>
      </c>
      <c r="P336" s="8" t="n">
        <v>0</v>
      </c>
      <c r="R336" s="8" t="n">
        <v>1</v>
      </c>
      <c r="S336" s="8" t="n">
        <v>1</v>
      </c>
      <c r="T336" s="8" t="n">
        <v>1</v>
      </c>
      <c r="U336" s="8" t="n">
        <v>1</v>
      </c>
      <c r="V336" s="8" t="n">
        <v>1</v>
      </c>
      <c r="W336" s="8" t="n">
        <v>1</v>
      </c>
      <c r="X336" s="8" t="n">
        <v>0</v>
      </c>
      <c r="Z336" s="8" t="n">
        <v>1</v>
      </c>
      <c r="AA336" s="8" t="n">
        <v>1</v>
      </c>
      <c r="AB336" s="8" t="n">
        <v>1</v>
      </c>
      <c r="AC336" s="8" t="n">
        <v>1</v>
      </c>
      <c r="AD336" s="8" t="n">
        <v>1</v>
      </c>
      <c r="AE336" s="8" t="n">
        <v>1</v>
      </c>
      <c r="AF336" s="8" t="n">
        <v>0</v>
      </c>
      <c r="AH336" s="8" t="n">
        <v>1</v>
      </c>
      <c r="AI336" s="8" t="n">
        <v>1</v>
      </c>
      <c r="AJ336" s="8" t="n">
        <v>1</v>
      </c>
      <c r="AK336" s="8" t="n">
        <v>1</v>
      </c>
      <c r="AL336" s="8" t="n">
        <v>0</v>
      </c>
      <c r="AM336" s="8" t="n">
        <v>1</v>
      </c>
      <c r="AN336" s="8" t="n">
        <v>0</v>
      </c>
      <c r="AP336" s="8">
        <f>IF(($B$336&lt;&gt;2)+($J$336&lt;&gt;2)+($R$336&lt;&gt;2)+($Z$336&lt;&gt;2)+($AH$336&lt;&gt;2)=0,2,IF((($B$336&lt;&gt;2)*$B$336+($J$336&lt;&gt;2)*$J$336+($R$336&lt;&gt;2)*$R$336+($Z$336&lt;&gt;2)*$Z$336+($AH$336&lt;&gt;2)*$AH$336)/(($B$336&lt;&gt;2)+($J$336&lt;&gt;2)+($R$336&lt;&gt;2)+($Z$336&lt;&gt;2)+($AH$336&lt;&gt;2))&gt;=0.5,1,0))</f>
        <v/>
      </c>
      <c r="AQ336" s="8">
        <f>IF(($C$336&lt;&gt;2)+($K$336&lt;&gt;2)+($S$336&lt;&gt;2)+($AA$336&lt;&gt;2)+($AI$336&lt;&gt;2)=0,2,IF((($C$336&lt;&gt;2)*$C$336+($K$336&lt;&gt;2)*$K$336+($S$336&lt;&gt;2)*$S$336+($AA$336&lt;&gt;2)*$AA$336+($AI$336&lt;&gt;2)*$AI$336)/(($C$336&lt;&gt;2)+($K$336&lt;&gt;2)+($S$336&lt;&gt;2)+($AA$336&lt;&gt;2)+($AI$336&lt;&gt;2))&gt;=0.5,1,0))</f>
        <v/>
      </c>
      <c r="AR336" s="8">
        <f>IF(($D$336&lt;&gt;2)+($L$336&lt;&gt;2)+($T$336&lt;&gt;2)+($AB$336&lt;&gt;2)+($AJ$336&lt;&gt;2)=0,2,IF((($D$336&lt;&gt;2)*$D$336+($L$336&lt;&gt;2)*$L$336+($T$336&lt;&gt;2)*$T$336+($AB$336&lt;&gt;2)*$AB$336+($AJ$336&lt;&gt;2)*$AJ$336)/(($D$336&lt;&gt;2)+($L$336&lt;&gt;2)+($T$336&lt;&gt;2)+($AB$336&lt;&gt;2)+($AJ$336&lt;&gt;2))&gt;=0.5,1,0))</f>
        <v/>
      </c>
      <c r="AS336" s="8">
        <f>IF(($E$336&lt;&gt;2)+($M$336&lt;&gt;2)+($U$336&lt;&gt;2)+($AC$336&lt;&gt;2)+($AK$336&lt;&gt;2)=0,2,IF((($E$336&lt;&gt;2)*$E$336+($M$336&lt;&gt;2)*$M$336+($U$336&lt;&gt;2)*$U$336+($AC$336&lt;&gt;2)*$AC$336+($AK$336&lt;&gt;2)*$AK$336)/(($E$336&lt;&gt;2)+($M$336&lt;&gt;2)+($U$336&lt;&gt;2)+($AC$336&lt;&gt;2)+($AK$336&lt;&gt;2))&gt;=0.5,1,0))</f>
        <v/>
      </c>
      <c r="AT336" s="8">
        <f>IF(($F$336&lt;&gt;2)+($N$336&lt;&gt;2)+($V$336&lt;&gt;2)+($AD$336&lt;&gt;2)+($AL$336&lt;&gt;2)=0,2,IF((($F$336&lt;&gt;2)*$F$336+($N$336&lt;&gt;2)*$N$336+($V$336&lt;&gt;2)*$V$336+($AD$336&lt;&gt;2)*$AD$336+($AL$336&lt;&gt;2)*$AL$336)/(($F$336&lt;&gt;2)+($N$336&lt;&gt;2)+($V$336&lt;&gt;2)+($AD$336&lt;&gt;2)+($AL$336&lt;&gt;2))&gt;=0.5,1,0))</f>
        <v/>
      </c>
      <c r="AU336" s="8">
        <f>IF(($G$336&lt;&gt;2)+($O$336&lt;&gt;2)+($W$336&lt;&gt;2)+($AE$336&lt;&gt;2)+($AM$336&lt;&gt;2)=0,2,IF((($G$336&lt;&gt;2)*$G$336+($O$336&lt;&gt;2)*$O$336+($W$336&lt;&gt;2)*$W$336+($AE$336&lt;&gt;2)*$AE$336+($AM$336&lt;&gt;2)*$AM$336)/(($G$336&lt;&gt;2)+($O$336&lt;&gt;2)+($W$336&lt;&gt;2)+($AE$336&lt;&gt;2)+($AM$336&lt;&gt;2))&gt;=0.5,1,0))</f>
        <v/>
      </c>
      <c r="AV336" s="8">
        <f>IF(($H$336&lt;&gt;2)+($P$336&lt;&gt;2)+($X$336&lt;&gt;2)+($AF$336&lt;&gt;2)+($AN$336&lt;&gt;2)=0,2,IF((($H$336&lt;&gt;2)*$H$336+($P$336&lt;&gt;2)*$P$336+($X$336&lt;&gt;2)*$X$336+($AF$336&lt;&gt;2)*$AF$336+($AN$336&lt;&gt;2)*$AN$336)/(($H$336&lt;&gt;2)+($P$336&lt;&gt;2)+($X$336&lt;&gt;2)+($AF$336&lt;&gt;2)+($AN$336&lt;&gt;2))&gt;=0.5,1,0))</f>
        <v/>
      </c>
      <c r="AX336" s="16">
        <f>'Ground truth'!$B$16</f>
        <v/>
      </c>
      <c r="AY336" s="16">
        <f>'Ground truth'!$C$16</f>
        <v/>
      </c>
      <c r="AZ336" s="16">
        <f>'Ground truth'!$D$16</f>
        <v/>
      </c>
      <c r="BA336" s="16">
        <f>'Ground truth'!$E$16</f>
        <v/>
      </c>
      <c r="BB336" s="16">
        <f>'Ground truth'!$F$16</f>
        <v/>
      </c>
      <c r="BC336" s="16">
        <f>'Ground truth'!$G$16</f>
        <v/>
      </c>
      <c r="BD336" s="16">
        <f>'Ground truth'!$H$16</f>
        <v/>
      </c>
    </row>
    <row r="337">
      <c r="A337" s="3" t="inlineStr">
        <is>
          <t>Electrical System</t>
        </is>
      </c>
      <c r="B337" s="8" t="n">
        <v>1</v>
      </c>
      <c r="C337" s="8" t="n">
        <v>1</v>
      </c>
      <c r="D337" s="8" t="n">
        <v>1</v>
      </c>
      <c r="E337" s="8" t="n">
        <v>1</v>
      </c>
      <c r="F337" s="8" t="n">
        <v>1</v>
      </c>
      <c r="G337" s="8" t="n">
        <v>1</v>
      </c>
      <c r="H337" s="8" t="n">
        <v>0</v>
      </c>
      <c r="J337" s="8" t="n">
        <v>1</v>
      </c>
      <c r="K337" s="8" t="n">
        <v>1</v>
      </c>
      <c r="L337" s="8" t="n">
        <v>1</v>
      </c>
      <c r="M337" s="8" t="n">
        <v>1</v>
      </c>
      <c r="N337" s="8" t="n">
        <v>1</v>
      </c>
      <c r="O337" s="8" t="n">
        <v>1</v>
      </c>
      <c r="P337" s="8" t="n">
        <v>0</v>
      </c>
      <c r="R337" s="8" t="n">
        <v>1</v>
      </c>
      <c r="S337" s="8" t="n">
        <v>1</v>
      </c>
      <c r="T337" s="8" t="n">
        <v>1</v>
      </c>
      <c r="U337" s="8" t="n">
        <v>1</v>
      </c>
      <c r="V337" s="8" t="n">
        <v>1</v>
      </c>
      <c r="W337" s="8" t="n">
        <v>1</v>
      </c>
      <c r="X337" s="8" t="n">
        <v>0</v>
      </c>
      <c r="Z337" s="8" t="n">
        <v>1</v>
      </c>
      <c r="AA337" s="8" t="n">
        <v>1</v>
      </c>
      <c r="AB337" s="8" t="n">
        <v>1</v>
      </c>
      <c r="AC337" s="8" t="n">
        <v>1</v>
      </c>
      <c r="AD337" s="8" t="n">
        <v>1</v>
      </c>
      <c r="AE337" s="8" t="n">
        <v>1</v>
      </c>
      <c r="AF337" s="8" t="n">
        <v>0</v>
      </c>
      <c r="AH337" s="8" t="n">
        <v>1</v>
      </c>
      <c r="AI337" s="8" t="n">
        <v>0</v>
      </c>
      <c r="AJ337" s="8" t="n">
        <v>1</v>
      </c>
      <c r="AK337" s="8" t="n">
        <v>1</v>
      </c>
      <c r="AL337" s="8" t="n">
        <v>1</v>
      </c>
      <c r="AM337" s="8" t="n">
        <v>1</v>
      </c>
      <c r="AN337" s="8" t="n">
        <v>0</v>
      </c>
      <c r="AP337" s="8">
        <f>IF(($B$337&lt;&gt;2)+($J$337&lt;&gt;2)+($R$337&lt;&gt;2)+($Z$337&lt;&gt;2)+($AH$337&lt;&gt;2)=0,2,IF((($B$337&lt;&gt;2)*$B$337+($J$337&lt;&gt;2)*$J$337+($R$337&lt;&gt;2)*$R$337+($Z$337&lt;&gt;2)*$Z$337+($AH$337&lt;&gt;2)*$AH$337)/(($B$337&lt;&gt;2)+($J$337&lt;&gt;2)+($R$337&lt;&gt;2)+($Z$337&lt;&gt;2)+($AH$337&lt;&gt;2))&gt;=0.5,1,0))</f>
        <v/>
      </c>
      <c r="AQ337" s="8">
        <f>IF(($C$337&lt;&gt;2)+($K$337&lt;&gt;2)+($S$337&lt;&gt;2)+($AA$337&lt;&gt;2)+($AI$337&lt;&gt;2)=0,2,IF((($C$337&lt;&gt;2)*$C$337+($K$337&lt;&gt;2)*$K$337+($S$337&lt;&gt;2)*$S$337+($AA$337&lt;&gt;2)*$AA$337+($AI$337&lt;&gt;2)*$AI$337)/(($C$337&lt;&gt;2)+($K$337&lt;&gt;2)+($S$337&lt;&gt;2)+($AA$337&lt;&gt;2)+($AI$337&lt;&gt;2))&gt;=0.5,1,0))</f>
        <v/>
      </c>
      <c r="AR337" s="8">
        <f>IF(($D$337&lt;&gt;2)+($L$337&lt;&gt;2)+($T$337&lt;&gt;2)+($AB$337&lt;&gt;2)+($AJ$337&lt;&gt;2)=0,2,IF((($D$337&lt;&gt;2)*$D$337+($L$337&lt;&gt;2)*$L$337+($T$337&lt;&gt;2)*$T$337+($AB$337&lt;&gt;2)*$AB$337+($AJ$337&lt;&gt;2)*$AJ$337)/(($D$337&lt;&gt;2)+($L$337&lt;&gt;2)+($T$337&lt;&gt;2)+($AB$337&lt;&gt;2)+($AJ$337&lt;&gt;2))&gt;=0.5,1,0))</f>
        <v/>
      </c>
      <c r="AS337" s="8">
        <f>IF(($E$337&lt;&gt;2)+($M$337&lt;&gt;2)+($U$337&lt;&gt;2)+($AC$337&lt;&gt;2)+($AK$337&lt;&gt;2)=0,2,IF((($E$337&lt;&gt;2)*$E$337+($M$337&lt;&gt;2)*$M$337+($U$337&lt;&gt;2)*$U$337+($AC$337&lt;&gt;2)*$AC$337+($AK$337&lt;&gt;2)*$AK$337)/(($E$337&lt;&gt;2)+($M$337&lt;&gt;2)+($U$337&lt;&gt;2)+($AC$337&lt;&gt;2)+($AK$337&lt;&gt;2))&gt;=0.5,1,0))</f>
        <v/>
      </c>
      <c r="AT337" s="8">
        <f>IF(($F$337&lt;&gt;2)+($N$337&lt;&gt;2)+($V$337&lt;&gt;2)+($AD$337&lt;&gt;2)+($AL$337&lt;&gt;2)=0,2,IF((($F$337&lt;&gt;2)*$F$337+($N$337&lt;&gt;2)*$N$337+($V$337&lt;&gt;2)*$V$337+($AD$337&lt;&gt;2)*$AD$337+($AL$337&lt;&gt;2)*$AL$337)/(($F$337&lt;&gt;2)+($N$337&lt;&gt;2)+($V$337&lt;&gt;2)+($AD$337&lt;&gt;2)+($AL$337&lt;&gt;2))&gt;=0.5,1,0))</f>
        <v/>
      </c>
      <c r="AU337" s="8">
        <f>IF(($G$337&lt;&gt;2)+($O$337&lt;&gt;2)+($W$337&lt;&gt;2)+($AE$337&lt;&gt;2)+($AM$337&lt;&gt;2)=0,2,IF((($G$337&lt;&gt;2)*$G$337+($O$337&lt;&gt;2)*$O$337+($W$337&lt;&gt;2)*$W$337+($AE$337&lt;&gt;2)*$AE$337+($AM$337&lt;&gt;2)*$AM$337)/(($G$337&lt;&gt;2)+($O$337&lt;&gt;2)+($W$337&lt;&gt;2)+($AE$337&lt;&gt;2)+($AM$337&lt;&gt;2))&gt;=0.5,1,0))</f>
        <v/>
      </c>
      <c r="AV337" s="8">
        <f>IF(($H$337&lt;&gt;2)+($P$337&lt;&gt;2)+($X$337&lt;&gt;2)+($AF$337&lt;&gt;2)+($AN$337&lt;&gt;2)=0,2,IF((($H$337&lt;&gt;2)*$H$337+($P$337&lt;&gt;2)*$P$337+($X$337&lt;&gt;2)*$X$337+($AF$337&lt;&gt;2)*$AF$337+($AN$337&lt;&gt;2)*$AN$337)/(($H$337&lt;&gt;2)+($P$337&lt;&gt;2)+($X$337&lt;&gt;2)+($AF$337&lt;&gt;2)+($AN$337&lt;&gt;2))&gt;=0.5,1,0))</f>
        <v/>
      </c>
      <c r="AX337" s="16">
        <f>'Ground truth'!$B$17</f>
        <v/>
      </c>
      <c r="AY337" s="16">
        <f>'Ground truth'!$C$17</f>
        <v/>
      </c>
      <c r="AZ337" s="16">
        <f>'Ground truth'!$D$17</f>
        <v/>
      </c>
      <c r="BA337" s="16">
        <f>'Ground truth'!$E$17</f>
        <v/>
      </c>
      <c r="BB337" s="16">
        <f>'Ground truth'!$F$17</f>
        <v/>
      </c>
      <c r="BC337" s="16">
        <f>'Ground truth'!$G$17</f>
        <v/>
      </c>
      <c r="BD337" s="16">
        <f>'Ground truth'!$H$17</f>
        <v/>
      </c>
    </row>
    <row r="338">
      <c r="A338" s="3" t="inlineStr">
        <is>
          <t>Battery Holder</t>
        </is>
      </c>
      <c r="B338" s="8" t="n">
        <v>0</v>
      </c>
      <c r="C338" s="8" t="n">
        <v>0</v>
      </c>
      <c r="D338" s="8" t="n">
        <v>1</v>
      </c>
      <c r="E338" s="8" t="n">
        <v>1</v>
      </c>
      <c r="F338" s="8" t="n">
        <v>1</v>
      </c>
      <c r="G338" s="8" t="n">
        <v>1</v>
      </c>
      <c r="H338" s="8" t="n">
        <v>0</v>
      </c>
      <c r="J338" s="8" t="n">
        <v>0</v>
      </c>
      <c r="K338" s="8" t="n">
        <v>0</v>
      </c>
      <c r="L338" s="8" t="n">
        <v>1</v>
      </c>
      <c r="M338" s="8" t="n">
        <v>1</v>
      </c>
      <c r="N338" s="8" t="n">
        <v>1</v>
      </c>
      <c r="O338" s="8" t="n">
        <v>1</v>
      </c>
      <c r="P338" s="8" t="n">
        <v>0</v>
      </c>
      <c r="R338" s="8" t="n">
        <v>0</v>
      </c>
      <c r="S338" s="8" t="n">
        <v>1</v>
      </c>
      <c r="T338" s="8" t="n">
        <v>1</v>
      </c>
      <c r="U338" s="8" t="n">
        <v>1</v>
      </c>
      <c r="V338" s="8" t="n">
        <v>1</v>
      </c>
      <c r="W338" s="8" t="n">
        <v>1</v>
      </c>
      <c r="X338" s="8" t="n">
        <v>0</v>
      </c>
      <c r="Z338" s="8" t="n">
        <v>1</v>
      </c>
      <c r="AA338" s="8" t="n">
        <v>1</v>
      </c>
      <c r="AB338" s="8" t="n">
        <v>1</v>
      </c>
      <c r="AC338" s="8" t="n">
        <v>1</v>
      </c>
      <c r="AD338" s="8" t="n">
        <v>1</v>
      </c>
      <c r="AE338" s="8" t="n">
        <v>1</v>
      </c>
      <c r="AF338" s="8" t="n">
        <v>0</v>
      </c>
      <c r="AH338" s="8" t="n">
        <v>0</v>
      </c>
      <c r="AI338" s="8" t="n">
        <v>0</v>
      </c>
      <c r="AJ338" s="8" t="n">
        <v>0</v>
      </c>
      <c r="AK338" s="8" t="n">
        <v>1</v>
      </c>
      <c r="AL338" s="8" t="n">
        <v>1</v>
      </c>
      <c r="AM338" s="8" t="n">
        <v>1</v>
      </c>
      <c r="AN338" s="8" t="n">
        <v>0</v>
      </c>
      <c r="AP338" s="8">
        <f>IF(($B$338&lt;&gt;2)+($J$338&lt;&gt;2)+($R$338&lt;&gt;2)+($Z$338&lt;&gt;2)+($AH$338&lt;&gt;2)=0,2,IF((($B$338&lt;&gt;2)*$B$338+($J$338&lt;&gt;2)*$J$338+($R$338&lt;&gt;2)*$R$338+($Z$338&lt;&gt;2)*$Z$338+($AH$338&lt;&gt;2)*$AH$338)/(($B$338&lt;&gt;2)+($J$338&lt;&gt;2)+($R$338&lt;&gt;2)+($Z$338&lt;&gt;2)+($AH$338&lt;&gt;2))&gt;=0.5,1,0))</f>
        <v/>
      </c>
      <c r="AQ338" s="8">
        <f>IF(($C$338&lt;&gt;2)+($K$338&lt;&gt;2)+($S$338&lt;&gt;2)+($AA$338&lt;&gt;2)+($AI$338&lt;&gt;2)=0,2,IF((($C$338&lt;&gt;2)*$C$338+($K$338&lt;&gt;2)*$K$338+($S$338&lt;&gt;2)*$S$338+($AA$338&lt;&gt;2)*$AA$338+($AI$338&lt;&gt;2)*$AI$338)/(($C$338&lt;&gt;2)+($K$338&lt;&gt;2)+($S$338&lt;&gt;2)+($AA$338&lt;&gt;2)+($AI$338&lt;&gt;2))&gt;=0.5,1,0))</f>
        <v/>
      </c>
      <c r="AR338" s="8">
        <f>IF(($D$338&lt;&gt;2)+($L$338&lt;&gt;2)+($T$338&lt;&gt;2)+($AB$338&lt;&gt;2)+($AJ$338&lt;&gt;2)=0,2,IF((($D$338&lt;&gt;2)*$D$338+($L$338&lt;&gt;2)*$L$338+($T$338&lt;&gt;2)*$T$338+($AB$338&lt;&gt;2)*$AB$338+($AJ$338&lt;&gt;2)*$AJ$338)/(($D$338&lt;&gt;2)+($L$338&lt;&gt;2)+($T$338&lt;&gt;2)+($AB$338&lt;&gt;2)+($AJ$338&lt;&gt;2))&gt;=0.5,1,0))</f>
        <v/>
      </c>
      <c r="AS338" s="8">
        <f>IF(($E$338&lt;&gt;2)+($M$338&lt;&gt;2)+($U$338&lt;&gt;2)+($AC$338&lt;&gt;2)+($AK$338&lt;&gt;2)=0,2,IF((($E$338&lt;&gt;2)*$E$338+($M$338&lt;&gt;2)*$M$338+($U$338&lt;&gt;2)*$U$338+($AC$338&lt;&gt;2)*$AC$338+($AK$338&lt;&gt;2)*$AK$338)/(($E$338&lt;&gt;2)+($M$338&lt;&gt;2)+($U$338&lt;&gt;2)+($AC$338&lt;&gt;2)+($AK$338&lt;&gt;2))&gt;=0.5,1,0))</f>
        <v/>
      </c>
      <c r="AT338" s="8">
        <f>IF(($F$338&lt;&gt;2)+($N$338&lt;&gt;2)+($V$338&lt;&gt;2)+($AD$338&lt;&gt;2)+($AL$338&lt;&gt;2)=0,2,IF((($F$338&lt;&gt;2)*$F$338+($N$338&lt;&gt;2)*$N$338+($V$338&lt;&gt;2)*$V$338+($AD$338&lt;&gt;2)*$AD$338+($AL$338&lt;&gt;2)*$AL$338)/(($F$338&lt;&gt;2)+($N$338&lt;&gt;2)+($V$338&lt;&gt;2)+($AD$338&lt;&gt;2)+($AL$338&lt;&gt;2))&gt;=0.5,1,0))</f>
        <v/>
      </c>
      <c r="AU338" s="8">
        <f>IF(($G$338&lt;&gt;2)+($O$338&lt;&gt;2)+($W$338&lt;&gt;2)+($AE$338&lt;&gt;2)+($AM$338&lt;&gt;2)=0,2,IF((($G$338&lt;&gt;2)*$G$338+($O$338&lt;&gt;2)*$O$338+($W$338&lt;&gt;2)*$W$338+($AE$338&lt;&gt;2)*$AE$338+($AM$338&lt;&gt;2)*$AM$338)/(($G$338&lt;&gt;2)+($O$338&lt;&gt;2)+($W$338&lt;&gt;2)+($AE$338&lt;&gt;2)+($AM$338&lt;&gt;2))&gt;=0.5,1,0))</f>
        <v/>
      </c>
      <c r="AV338" s="8">
        <f>IF(($H$338&lt;&gt;2)+($P$338&lt;&gt;2)+($X$338&lt;&gt;2)+($AF$338&lt;&gt;2)+($AN$338&lt;&gt;2)=0,2,IF((($H$338&lt;&gt;2)*$H$338+($P$338&lt;&gt;2)*$P$338+($X$338&lt;&gt;2)*$X$338+($AF$338&lt;&gt;2)*$AF$338+($AN$338&lt;&gt;2)*$AN$338)/(($H$338&lt;&gt;2)+($P$338&lt;&gt;2)+($X$338&lt;&gt;2)+($AF$338&lt;&gt;2)+($AN$338&lt;&gt;2))&gt;=0.5,1,0))</f>
        <v/>
      </c>
      <c r="AX338" s="16">
        <f>'Ground truth'!$B$18</f>
        <v/>
      </c>
      <c r="AY338" s="16">
        <f>'Ground truth'!$C$18</f>
        <v/>
      </c>
      <c r="AZ338" s="16">
        <f>'Ground truth'!$D$18</f>
        <v/>
      </c>
      <c r="BA338" s="16">
        <f>'Ground truth'!$E$18</f>
        <v/>
      </c>
      <c r="BB338" s="16">
        <f>'Ground truth'!$F$18</f>
        <v/>
      </c>
      <c r="BC338" s="16">
        <f>'Ground truth'!$G$18</f>
        <v/>
      </c>
      <c r="BD338" s="16">
        <f>'Ground truth'!$H$18</f>
        <v/>
      </c>
    </row>
    <row r="339">
      <c r="A339" s="3" t="inlineStr">
        <is>
          <t>Housing</t>
        </is>
      </c>
      <c r="B339" s="8" t="n">
        <v>1</v>
      </c>
      <c r="C339" s="8" t="n">
        <v>1</v>
      </c>
      <c r="D339" s="8" t="n">
        <v>1</v>
      </c>
      <c r="E339" s="8" t="n">
        <v>1</v>
      </c>
      <c r="F339" s="8" t="n">
        <v>1</v>
      </c>
      <c r="G339" s="8" t="n">
        <v>1</v>
      </c>
      <c r="H339" s="8" t="n">
        <v>1</v>
      </c>
      <c r="J339" s="8" t="n">
        <v>1</v>
      </c>
      <c r="K339" s="8" t="n">
        <v>1</v>
      </c>
      <c r="L339" s="8" t="n">
        <v>1</v>
      </c>
      <c r="M339" s="8" t="n">
        <v>1</v>
      </c>
      <c r="N339" s="8" t="n">
        <v>1</v>
      </c>
      <c r="O339" s="8" t="n">
        <v>1</v>
      </c>
      <c r="P339" s="8" t="n">
        <v>1</v>
      </c>
      <c r="R339" s="8" t="n">
        <v>1</v>
      </c>
      <c r="S339" s="8" t="n">
        <v>1</v>
      </c>
      <c r="T339" s="8" t="n">
        <v>1</v>
      </c>
      <c r="U339" s="8" t="n">
        <v>1</v>
      </c>
      <c r="V339" s="8" t="n">
        <v>1</v>
      </c>
      <c r="W339" s="8" t="n">
        <v>1</v>
      </c>
      <c r="X339" s="8" t="n">
        <v>1</v>
      </c>
      <c r="Z339" s="8" t="n">
        <v>1</v>
      </c>
      <c r="AA339" s="8" t="n">
        <v>1</v>
      </c>
      <c r="AB339" s="8" t="n">
        <v>1</v>
      </c>
      <c r="AC339" s="8" t="n">
        <v>1</v>
      </c>
      <c r="AD339" s="8" t="n">
        <v>1</v>
      </c>
      <c r="AE339" s="8" t="n">
        <v>1</v>
      </c>
      <c r="AF339" s="8" t="n">
        <v>1</v>
      </c>
      <c r="AH339" s="8" t="n">
        <v>0</v>
      </c>
      <c r="AI339" s="8" t="n">
        <v>1</v>
      </c>
      <c r="AJ339" s="8" t="n">
        <v>1</v>
      </c>
      <c r="AK339" s="8" t="n">
        <v>1</v>
      </c>
      <c r="AL339" s="8" t="n">
        <v>1</v>
      </c>
      <c r="AM339" s="8" t="n">
        <v>1</v>
      </c>
      <c r="AN339" s="8" t="n">
        <v>0</v>
      </c>
      <c r="AP339" s="8">
        <f>IF(($B$339&lt;&gt;2)+($J$339&lt;&gt;2)+($R$339&lt;&gt;2)+($Z$339&lt;&gt;2)+($AH$339&lt;&gt;2)=0,2,IF((($B$339&lt;&gt;2)*$B$339+($J$339&lt;&gt;2)*$J$339+($R$339&lt;&gt;2)*$R$339+($Z$339&lt;&gt;2)*$Z$339+($AH$339&lt;&gt;2)*$AH$339)/(($B$339&lt;&gt;2)+($J$339&lt;&gt;2)+($R$339&lt;&gt;2)+($Z$339&lt;&gt;2)+($AH$339&lt;&gt;2))&gt;=0.5,1,0))</f>
        <v/>
      </c>
      <c r="AQ339" s="8">
        <f>IF(($C$339&lt;&gt;2)+($K$339&lt;&gt;2)+($S$339&lt;&gt;2)+($AA$339&lt;&gt;2)+($AI$339&lt;&gt;2)=0,2,IF((($C$339&lt;&gt;2)*$C$339+($K$339&lt;&gt;2)*$K$339+($S$339&lt;&gt;2)*$S$339+($AA$339&lt;&gt;2)*$AA$339+($AI$339&lt;&gt;2)*$AI$339)/(($C$339&lt;&gt;2)+($K$339&lt;&gt;2)+($S$339&lt;&gt;2)+($AA$339&lt;&gt;2)+($AI$339&lt;&gt;2))&gt;=0.5,1,0))</f>
        <v/>
      </c>
      <c r="AR339" s="8">
        <f>IF(($D$339&lt;&gt;2)+($L$339&lt;&gt;2)+($T$339&lt;&gt;2)+($AB$339&lt;&gt;2)+($AJ$339&lt;&gt;2)=0,2,IF((($D$339&lt;&gt;2)*$D$339+($L$339&lt;&gt;2)*$L$339+($T$339&lt;&gt;2)*$T$339+($AB$339&lt;&gt;2)*$AB$339+($AJ$339&lt;&gt;2)*$AJ$339)/(($D$339&lt;&gt;2)+($L$339&lt;&gt;2)+($T$339&lt;&gt;2)+($AB$339&lt;&gt;2)+($AJ$339&lt;&gt;2))&gt;=0.5,1,0))</f>
        <v/>
      </c>
      <c r="AS339" s="8">
        <f>IF(($E$339&lt;&gt;2)+($M$339&lt;&gt;2)+($U$339&lt;&gt;2)+($AC$339&lt;&gt;2)+($AK$339&lt;&gt;2)=0,2,IF((($E$339&lt;&gt;2)*$E$339+($M$339&lt;&gt;2)*$M$339+($U$339&lt;&gt;2)*$U$339+($AC$339&lt;&gt;2)*$AC$339+($AK$339&lt;&gt;2)*$AK$339)/(($E$339&lt;&gt;2)+($M$339&lt;&gt;2)+($U$339&lt;&gt;2)+($AC$339&lt;&gt;2)+($AK$339&lt;&gt;2))&gt;=0.5,1,0))</f>
        <v/>
      </c>
      <c r="AT339" s="8">
        <f>IF(($F$339&lt;&gt;2)+($N$339&lt;&gt;2)+($V$339&lt;&gt;2)+($AD$339&lt;&gt;2)+($AL$339&lt;&gt;2)=0,2,IF((($F$339&lt;&gt;2)*$F$339+($N$339&lt;&gt;2)*$N$339+($V$339&lt;&gt;2)*$V$339+($AD$339&lt;&gt;2)*$AD$339+($AL$339&lt;&gt;2)*$AL$339)/(($F$339&lt;&gt;2)+($N$339&lt;&gt;2)+($V$339&lt;&gt;2)+($AD$339&lt;&gt;2)+($AL$339&lt;&gt;2))&gt;=0.5,1,0))</f>
        <v/>
      </c>
      <c r="AU339" s="8">
        <f>IF(($G$339&lt;&gt;2)+($O$339&lt;&gt;2)+($W$339&lt;&gt;2)+($AE$339&lt;&gt;2)+($AM$339&lt;&gt;2)=0,2,IF((($G$339&lt;&gt;2)*$G$339+($O$339&lt;&gt;2)*$O$339+($W$339&lt;&gt;2)*$W$339+($AE$339&lt;&gt;2)*$AE$339+($AM$339&lt;&gt;2)*$AM$339)/(($G$339&lt;&gt;2)+($O$339&lt;&gt;2)+($W$339&lt;&gt;2)+($AE$339&lt;&gt;2)+($AM$339&lt;&gt;2))&gt;=0.5,1,0))</f>
        <v/>
      </c>
      <c r="AV339" s="8">
        <f>IF(($H$339&lt;&gt;2)+($P$339&lt;&gt;2)+($X$339&lt;&gt;2)+($AF$339&lt;&gt;2)+($AN$339&lt;&gt;2)=0,2,IF((($H$339&lt;&gt;2)*$H$339+($P$339&lt;&gt;2)*$P$339+($X$339&lt;&gt;2)*$X$339+($AF$339&lt;&gt;2)*$AF$339+($AN$339&lt;&gt;2)*$AN$339)/(($H$339&lt;&gt;2)+($P$339&lt;&gt;2)+($X$339&lt;&gt;2)+($AF$339&lt;&gt;2)+($AN$339&lt;&gt;2))&gt;=0.5,1,0))</f>
        <v/>
      </c>
      <c r="AX339" s="16">
        <f>'Ground truth'!$B$19</f>
        <v/>
      </c>
      <c r="AY339" s="16">
        <f>'Ground truth'!$C$19</f>
        <v/>
      </c>
      <c r="AZ339" s="16">
        <f>'Ground truth'!$D$19</f>
        <v/>
      </c>
      <c r="BA339" s="16">
        <f>'Ground truth'!$E$19</f>
        <v/>
      </c>
      <c r="BB339" s="16">
        <f>'Ground truth'!$F$19</f>
        <v/>
      </c>
      <c r="BC339" s="16">
        <f>'Ground truth'!$G$19</f>
        <v/>
      </c>
      <c r="BD339" s="16">
        <f>'Ground truth'!$H$19</f>
        <v/>
      </c>
    </row>
    <row r="340">
      <c r="A340" s="3" t="inlineStr">
        <is>
          <t>External Environment</t>
        </is>
      </c>
      <c r="B340" s="8" t="n">
        <v>0</v>
      </c>
      <c r="C340" s="8" t="n">
        <v>0</v>
      </c>
      <c r="D340" s="8" t="n">
        <v>0</v>
      </c>
      <c r="E340" s="8" t="n">
        <v>0</v>
      </c>
      <c r="F340" s="8" t="n">
        <v>0</v>
      </c>
      <c r="G340" s="8" t="n">
        <v>1</v>
      </c>
      <c r="H340" s="8" t="n">
        <v>1</v>
      </c>
      <c r="J340" s="8" t="n">
        <v>0</v>
      </c>
      <c r="K340" s="8" t="n">
        <v>0</v>
      </c>
      <c r="L340" s="8" t="n">
        <v>0</v>
      </c>
      <c r="M340" s="8" t="n">
        <v>0</v>
      </c>
      <c r="N340" s="8" t="n">
        <v>0</v>
      </c>
      <c r="O340" s="8" t="n">
        <v>1</v>
      </c>
      <c r="P340" s="8" t="n">
        <v>1</v>
      </c>
      <c r="R340" s="8" t="n">
        <v>0</v>
      </c>
      <c r="S340" s="8" t="n">
        <v>0</v>
      </c>
      <c r="T340" s="8" t="n">
        <v>0</v>
      </c>
      <c r="U340" s="8" t="n">
        <v>0</v>
      </c>
      <c r="V340" s="8" t="n">
        <v>0</v>
      </c>
      <c r="W340" s="8" t="n">
        <v>1</v>
      </c>
      <c r="X340" s="8" t="n">
        <v>1</v>
      </c>
      <c r="Z340" s="8" t="n">
        <v>0</v>
      </c>
      <c r="AA340" s="8" t="n">
        <v>0</v>
      </c>
      <c r="AB340" s="8" t="n">
        <v>0</v>
      </c>
      <c r="AC340" s="8" t="n">
        <v>0</v>
      </c>
      <c r="AD340" s="8" t="n">
        <v>0</v>
      </c>
      <c r="AE340" s="8" t="n">
        <v>1</v>
      </c>
      <c r="AF340" s="8" t="n">
        <v>1</v>
      </c>
      <c r="AH340" s="8" t="n">
        <v>0</v>
      </c>
      <c r="AI340" s="8" t="n">
        <v>0</v>
      </c>
      <c r="AJ340" s="8" t="n">
        <v>0</v>
      </c>
      <c r="AK340" s="8" t="n">
        <v>0</v>
      </c>
      <c r="AL340" s="8" t="n">
        <v>0</v>
      </c>
      <c r="AM340" s="8" t="n">
        <v>0</v>
      </c>
      <c r="AN340" s="8" t="n">
        <v>1</v>
      </c>
      <c r="AP340" s="8">
        <f>IF(($B$340&lt;&gt;2)+($J$340&lt;&gt;2)+($R$340&lt;&gt;2)+($Z$340&lt;&gt;2)+($AH$340&lt;&gt;2)=0,2,IF((($B$340&lt;&gt;2)*$B$340+($J$340&lt;&gt;2)*$J$340+($R$340&lt;&gt;2)*$R$340+($Z$340&lt;&gt;2)*$Z$340+($AH$340&lt;&gt;2)*$AH$340)/(($B$340&lt;&gt;2)+($J$340&lt;&gt;2)+($R$340&lt;&gt;2)+($Z$340&lt;&gt;2)+($AH$340&lt;&gt;2))&gt;=0.5,1,0))</f>
        <v/>
      </c>
      <c r="AQ340" s="8">
        <f>IF(($C$340&lt;&gt;2)+($K$340&lt;&gt;2)+($S$340&lt;&gt;2)+($AA$340&lt;&gt;2)+($AI$340&lt;&gt;2)=0,2,IF((($C$340&lt;&gt;2)*$C$340+($K$340&lt;&gt;2)*$K$340+($S$340&lt;&gt;2)*$S$340+($AA$340&lt;&gt;2)*$AA$340+($AI$340&lt;&gt;2)*$AI$340)/(($C$340&lt;&gt;2)+($K$340&lt;&gt;2)+($S$340&lt;&gt;2)+($AA$340&lt;&gt;2)+($AI$340&lt;&gt;2))&gt;=0.5,1,0))</f>
        <v/>
      </c>
      <c r="AR340" s="8">
        <f>IF(($D$340&lt;&gt;2)+($L$340&lt;&gt;2)+($T$340&lt;&gt;2)+($AB$340&lt;&gt;2)+($AJ$340&lt;&gt;2)=0,2,IF((($D$340&lt;&gt;2)*$D$340+($L$340&lt;&gt;2)*$L$340+($T$340&lt;&gt;2)*$T$340+($AB$340&lt;&gt;2)*$AB$340+($AJ$340&lt;&gt;2)*$AJ$340)/(($D$340&lt;&gt;2)+($L$340&lt;&gt;2)+($T$340&lt;&gt;2)+($AB$340&lt;&gt;2)+($AJ$340&lt;&gt;2))&gt;=0.5,1,0))</f>
        <v/>
      </c>
      <c r="AS340" s="8">
        <f>IF(($E$340&lt;&gt;2)+($M$340&lt;&gt;2)+($U$340&lt;&gt;2)+($AC$340&lt;&gt;2)+($AK$340&lt;&gt;2)=0,2,IF((($E$340&lt;&gt;2)*$E$340+($M$340&lt;&gt;2)*$M$340+($U$340&lt;&gt;2)*$U$340+($AC$340&lt;&gt;2)*$AC$340+($AK$340&lt;&gt;2)*$AK$340)/(($E$340&lt;&gt;2)+($M$340&lt;&gt;2)+($U$340&lt;&gt;2)+($AC$340&lt;&gt;2)+($AK$340&lt;&gt;2))&gt;=0.5,1,0))</f>
        <v/>
      </c>
      <c r="AT340" s="8">
        <f>IF(($F$340&lt;&gt;2)+($N$340&lt;&gt;2)+($V$340&lt;&gt;2)+($AD$340&lt;&gt;2)+($AL$340&lt;&gt;2)=0,2,IF((($F$340&lt;&gt;2)*$F$340+($N$340&lt;&gt;2)*$N$340+($V$340&lt;&gt;2)*$V$340+($AD$340&lt;&gt;2)*$AD$340+($AL$340&lt;&gt;2)*$AL$340)/(($F$340&lt;&gt;2)+($N$340&lt;&gt;2)+($V$340&lt;&gt;2)+($AD$340&lt;&gt;2)+($AL$340&lt;&gt;2))&gt;=0.5,1,0))</f>
        <v/>
      </c>
      <c r="AU340" s="8">
        <f>IF(($G$340&lt;&gt;2)+($O$340&lt;&gt;2)+($W$340&lt;&gt;2)+($AE$340&lt;&gt;2)+($AM$340&lt;&gt;2)=0,2,IF((($G$340&lt;&gt;2)*$G$340+($O$340&lt;&gt;2)*$O$340+($W$340&lt;&gt;2)*$W$340+($AE$340&lt;&gt;2)*$AE$340+($AM$340&lt;&gt;2)*$AM$340)/(($G$340&lt;&gt;2)+($O$340&lt;&gt;2)+($W$340&lt;&gt;2)+($AE$340&lt;&gt;2)+($AM$340&lt;&gt;2))&gt;=0.5,1,0))</f>
        <v/>
      </c>
      <c r="AV340" s="8">
        <f>IF(($H$340&lt;&gt;2)+($P$340&lt;&gt;2)+($X$340&lt;&gt;2)+($AF$340&lt;&gt;2)+($AN$340&lt;&gt;2)=0,2,IF((($H$340&lt;&gt;2)*$H$340+($P$340&lt;&gt;2)*$P$340+($X$340&lt;&gt;2)*$X$340+($AF$340&lt;&gt;2)*$AF$340+($AN$340&lt;&gt;2)*$AN$340)/(($H$340&lt;&gt;2)+($P$340&lt;&gt;2)+($X$340&lt;&gt;2)+($AF$340&lt;&gt;2)+($AN$340&lt;&gt;2))&gt;=0.5,1,0))</f>
        <v/>
      </c>
      <c r="AX340" s="16">
        <f>'Ground truth'!$B$20</f>
        <v/>
      </c>
      <c r="AY340" s="16">
        <f>'Ground truth'!$C$20</f>
        <v/>
      </c>
      <c r="AZ340" s="16">
        <f>'Ground truth'!$D$20</f>
        <v/>
      </c>
      <c r="BA340" s="16">
        <f>'Ground truth'!$E$20</f>
        <v/>
      </c>
      <c r="BB340" s="16">
        <f>'Ground truth'!$F$20</f>
        <v/>
      </c>
      <c r="BC340" s="16">
        <f>'Ground truth'!$G$20</f>
        <v/>
      </c>
      <c r="BD340" s="16">
        <f>'Ground truth'!$H$20</f>
        <v/>
      </c>
    </row>
    <row r="342">
      <c r="A342" s="17" t="inlineStr">
        <is>
          <t>metrics — confident-only (unsure excluded from denominators)</t>
        </is>
      </c>
      <c r="B342" s="10" t="inlineStr">
        <is>
          <t>run 1</t>
        </is>
      </c>
      <c r="C342" s="10" t="inlineStr">
        <is>
          <t>run 2</t>
        </is>
      </c>
      <c r="D342" s="10" t="inlineStr">
        <is>
          <t>run 3</t>
        </is>
      </c>
      <c r="E342" s="10" t="inlineStr">
        <is>
          <t>run 4</t>
        </is>
      </c>
      <c r="F342" s="10" t="inlineStr">
        <is>
          <t>run 5</t>
        </is>
      </c>
      <c r="G342" s="10" t="inlineStr">
        <is>
          <t>avg-matrix</t>
        </is>
      </c>
      <c r="H342" s="10" t="inlineStr">
        <is>
          <t>mean</t>
        </is>
      </c>
      <c r="I342" s="10" t="inlineStr">
        <is>
          <t>std (pop.)</t>
        </is>
      </c>
      <c r="J342" s="17" t="inlineStr">
        <is>
          <t>notes</t>
        </is>
      </c>
    </row>
    <row r="343">
      <c r="A343" s="7" t="inlineStr">
        <is>
          <t>TP</t>
        </is>
      </c>
      <c r="B343" s="7">
        <f>SUMPRODUCT(($B$334:$H$340=1)*('Ground truth'!$B$14:$H$20=1))</f>
        <v/>
      </c>
      <c r="C343" s="7">
        <f>SUMPRODUCT(($J$334:$P$340=1)*('Ground truth'!$B$14:$H$20=1))</f>
        <v/>
      </c>
      <c r="D343" s="7">
        <f>SUMPRODUCT(($R$334:$X$340=1)*('Ground truth'!$B$14:$H$20=1))</f>
        <v/>
      </c>
      <c r="E343" s="7">
        <f>SUMPRODUCT(($Z$334:$AF$340=1)*('Ground truth'!$B$14:$H$20=1))</f>
        <v/>
      </c>
      <c r="F343" s="7">
        <f>SUMPRODUCT(($AH$334:$AN$340=1)*('Ground truth'!$B$14:$H$20=1))</f>
        <v/>
      </c>
      <c r="G343" s="7">
        <f>SUMPRODUCT(($AP$334:$AV$340=1)*('Ground truth'!$B$14:$H$20=1))</f>
        <v/>
      </c>
      <c r="H343" s="12">
        <f>AVERAGE($B$343:$F$343)</f>
        <v/>
      </c>
      <c r="I343" s="12">
        <f>STDEV.P($B$343:$F$343)</f>
        <v/>
      </c>
    </row>
    <row r="344">
      <c r="A344" s="7" t="inlineStr">
        <is>
          <t>TN</t>
        </is>
      </c>
      <c r="B344" s="7">
        <f>SUMPRODUCT(($B$334:$H$340=0)*('Ground truth'!$B$14:$H$20=0))</f>
        <v/>
      </c>
      <c r="C344" s="7">
        <f>SUMPRODUCT(($J$334:$P$340=0)*('Ground truth'!$B$14:$H$20=0))</f>
        <v/>
      </c>
      <c r="D344" s="7">
        <f>SUMPRODUCT(($R$334:$X$340=0)*('Ground truth'!$B$14:$H$20=0))</f>
        <v/>
      </c>
      <c r="E344" s="7">
        <f>SUMPRODUCT(($Z$334:$AF$340=0)*('Ground truth'!$B$14:$H$20=0))</f>
        <v/>
      </c>
      <c r="F344" s="7">
        <f>SUMPRODUCT(($AH$334:$AN$340=0)*('Ground truth'!$B$14:$H$20=0))</f>
        <v/>
      </c>
      <c r="G344" s="7">
        <f>SUMPRODUCT(($AP$334:$AV$340=0)*('Ground truth'!$B$14:$H$20=0))</f>
        <v/>
      </c>
      <c r="H344" s="12">
        <f>AVERAGE($B$344:$F$344)</f>
        <v/>
      </c>
      <c r="I344" s="12">
        <f>STDEV.P($B$344:$F$344)</f>
        <v/>
      </c>
    </row>
    <row r="345">
      <c r="A345" s="7" t="inlineStr">
        <is>
          <t>FP</t>
        </is>
      </c>
      <c r="B345" s="7">
        <f>SUMPRODUCT(($B$334:$H$340=1)*('Ground truth'!$B$14:$H$20=0))</f>
        <v/>
      </c>
      <c r="C345" s="7">
        <f>SUMPRODUCT(($J$334:$P$340=1)*('Ground truth'!$B$14:$H$20=0))</f>
        <v/>
      </c>
      <c r="D345" s="7">
        <f>SUMPRODUCT(($R$334:$X$340=1)*('Ground truth'!$B$14:$H$20=0))</f>
        <v/>
      </c>
      <c r="E345" s="7">
        <f>SUMPRODUCT(($Z$334:$AF$340=1)*('Ground truth'!$B$14:$H$20=0))</f>
        <v/>
      </c>
      <c r="F345" s="7">
        <f>SUMPRODUCT(($AH$334:$AN$340=1)*('Ground truth'!$B$14:$H$20=0))</f>
        <v/>
      </c>
      <c r="G345" s="7">
        <f>SUMPRODUCT(($AP$334:$AV$340=1)*('Ground truth'!$B$14:$H$20=0))</f>
        <v/>
      </c>
      <c r="H345" s="12">
        <f>AVERAGE($B$345:$F$345)</f>
        <v/>
      </c>
      <c r="I345" s="12">
        <f>STDEV.P($B$345:$F$345)</f>
        <v/>
      </c>
    </row>
    <row r="346">
      <c r="A346" s="7" t="inlineStr">
        <is>
          <t>FN</t>
        </is>
      </c>
      <c r="B346" s="7">
        <f>SUMPRODUCT(($B$334:$H$340=0)*('Ground truth'!$B$14:$H$20=1))</f>
        <v/>
      </c>
      <c r="C346" s="7">
        <f>SUMPRODUCT(($J$334:$P$340=0)*('Ground truth'!$B$14:$H$20=1))</f>
        <v/>
      </c>
      <c r="D346" s="7">
        <f>SUMPRODUCT(($R$334:$X$340=0)*('Ground truth'!$B$14:$H$20=1))</f>
        <v/>
      </c>
      <c r="E346" s="7">
        <f>SUMPRODUCT(($Z$334:$AF$340=0)*('Ground truth'!$B$14:$H$20=1))</f>
        <v/>
      </c>
      <c r="F346" s="7">
        <f>SUMPRODUCT(($AH$334:$AN$340=0)*('Ground truth'!$B$14:$H$20=1))</f>
        <v/>
      </c>
      <c r="G346" s="7">
        <f>SUMPRODUCT(($AP$334:$AV$340=0)*('Ground truth'!$B$14:$H$20=1))</f>
        <v/>
      </c>
      <c r="H346" s="12">
        <f>AVERAGE($B$346:$F$346)</f>
        <v/>
      </c>
      <c r="I346" s="12">
        <f>STDEV.P($B$346:$F$346)</f>
        <v/>
      </c>
    </row>
    <row r="347">
      <c r="A347" s="4" t="inlineStr">
        <is>
          <t>Precision</t>
        </is>
      </c>
      <c r="B347" s="12">
        <f>IFERROR($B$343/($B$343+$B$345),0)</f>
        <v/>
      </c>
      <c r="C347" s="12">
        <f>IFERROR($C$343/($C$343+$C$345),0)</f>
        <v/>
      </c>
      <c r="D347" s="12">
        <f>IFERROR($D$343/($D$343+$D$345),0)</f>
        <v/>
      </c>
      <c r="E347" s="12">
        <f>IFERROR($E$343/($E$343+$E$345),0)</f>
        <v/>
      </c>
      <c r="F347" s="12">
        <f>IFERROR($F$343/($F$343+$F$345),0)</f>
        <v/>
      </c>
      <c r="G347" s="12">
        <f>IFERROR($G$343/($G$343+$G$345),0)</f>
        <v/>
      </c>
      <c r="H347" s="18">
        <f>AVERAGE($B$347:$F$347)</f>
        <v/>
      </c>
      <c r="I347" s="18">
        <f>STDEV.P($B$347:$F$347)</f>
        <v/>
      </c>
    </row>
    <row r="348">
      <c r="A348" s="4" t="inlineStr">
        <is>
          <t>Recall</t>
        </is>
      </c>
      <c r="B348" s="12">
        <f>IFERROR($B$343/($B$343+$B$346),0)</f>
        <v/>
      </c>
      <c r="C348" s="12">
        <f>IFERROR($C$343/($C$343+$C$346),0)</f>
        <v/>
      </c>
      <c r="D348" s="12">
        <f>IFERROR($D$343/($D$343+$D$346),0)</f>
        <v/>
      </c>
      <c r="E348" s="12">
        <f>IFERROR($E$343/($E$343+$E$346),0)</f>
        <v/>
      </c>
      <c r="F348" s="12">
        <f>IFERROR($F$343/($F$343+$F$346),0)</f>
        <v/>
      </c>
      <c r="G348" s="12">
        <f>IFERROR($G$343/($G$343+$G$346),0)</f>
        <v/>
      </c>
      <c r="H348" s="18">
        <f>AVERAGE($B$348:$F$348)</f>
        <v/>
      </c>
      <c r="I348" s="18">
        <f>STDEV.P($B$348:$F$348)</f>
        <v/>
      </c>
    </row>
    <row r="349">
      <c r="A349" s="4" t="inlineStr">
        <is>
          <t>F1</t>
        </is>
      </c>
      <c r="B349" s="12">
        <f>IFERROR(2*$B$347*$B$348/($B$347+$B$348),0)</f>
        <v/>
      </c>
      <c r="C349" s="12">
        <f>IFERROR(2*$C$347*$C$348/($C$347+$C$348),0)</f>
        <v/>
      </c>
      <c r="D349" s="12">
        <f>IFERROR(2*$D$347*$D$348/($D$347+$D$348),0)</f>
        <v/>
      </c>
      <c r="E349" s="12">
        <f>IFERROR(2*$E$347*$E$348/($E$347+$E$348),0)</f>
        <v/>
      </c>
      <c r="F349" s="12">
        <f>IFERROR(2*$F$347*$F$348/($F$347+$F$348),0)</f>
        <v/>
      </c>
      <c r="G349" s="12">
        <f>IFERROR(2*$G$347*$G$348/($G$347+$G$348),0)</f>
        <v/>
      </c>
      <c r="H349" s="18">
        <f>AVERAGE($B$349:$F$349)</f>
        <v/>
      </c>
      <c r="I349" s="18">
        <f>STDEV.P($B$349:$F$349)</f>
        <v/>
      </c>
    </row>
    <row r="350">
      <c r="A350" s="4" t="inlineStr">
        <is>
          <t>Accuracy</t>
        </is>
      </c>
      <c r="B350" s="12">
        <f>IFERROR(($B$343+$B$344)/($B$343+$B$344+$B$345+$B$346),0)</f>
        <v/>
      </c>
      <c r="C350" s="12">
        <f>IFERROR(($C$343+$C$344)/($C$343+$C$344+$C$345+$C$346),0)</f>
        <v/>
      </c>
      <c r="D350" s="12">
        <f>IFERROR(($D$343+$D$344)/($D$343+$D$344+$D$345+$D$346),0)</f>
        <v/>
      </c>
      <c r="E350" s="12">
        <f>IFERROR(($E$343+$E$344)/($E$343+$E$344+$E$345+$E$346),0)</f>
        <v/>
      </c>
      <c r="F350" s="12">
        <f>IFERROR(($F$343+$F$344)/($F$343+$F$344+$F$345+$F$346),0)</f>
        <v/>
      </c>
      <c r="G350" s="12">
        <f>IFERROR(($G$343+$G$344)/($G$343+$G$344+$G$345+$G$346),0)</f>
        <v/>
      </c>
      <c r="H350" s="18">
        <f>AVERAGE($B$350:$F$350)</f>
        <v/>
      </c>
      <c r="I350" s="18">
        <f>STDEV.P($B$350:$F$350)</f>
        <v/>
      </c>
    </row>
    <row r="351">
      <c r="A351" s="4" t="inlineStr">
        <is>
          <t>Edit distance</t>
        </is>
      </c>
      <c r="B351" s="12">
        <f>SUMPRODUCT(ABS('Ground truth'!$B$14:$H$20-$B$334:$H$340))</f>
        <v/>
      </c>
      <c r="C351" s="12">
        <f>SUMPRODUCT(ABS('Ground truth'!$B$14:$H$20-$J$334:$P$340))</f>
        <v/>
      </c>
      <c r="D351" s="12">
        <f>SUMPRODUCT(ABS('Ground truth'!$B$14:$H$20-$R$334:$X$340))</f>
        <v/>
      </c>
      <c r="E351" s="12">
        <f>SUMPRODUCT(ABS('Ground truth'!$B$14:$H$20-$Z$334:$AF$340))</f>
        <v/>
      </c>
      <c r="F351" s="12">
        <f>SUMPRODUCT(ABS('Ground truth'!$B$14:$H$20-$AH$334:$AN$340))</f>
        <v/>
      </c>
      <c r="G351" s="12">
        <f>SUMPRODUCT(ABS('Ground truth'!$B$14:$H$20-$AP$334:$AV$340))</f>
        <v/>
      </c>
      <c r="H351" s="18">
        <f>AVERAGE($B$351:$F$351)</f>
        <v/>
      </c>
      <c r="I351" s="18">
        <f>STDEV.P($B$351:$F$351)</f>
        <v/>
      </c>
    </row>
    <row r="352">
      <c r="A352" s="4" t="inlineStr">
        <is>
          <t>Spectral distance</t>
        </is>
      </c>
      <c r="B352" s="12">
        <f>SQRT(SUMPRODUCT(('Ground truth'!$K$14:$K$20-$B$363:$B$369)^2))</f>
        <v/>
      </c>
      <c r="C352" s="12">
        <f>SQRT(SUMPRODUCT(('Ground truth'!$K$14:$K$20-$C$363:$C$369)^2))</f>
        <v/>
      </c>
      <c r="D352" s="12">
        <f>SQRT(SUMPRODUCT(('Ground truth'!$K$14:$K$20-$D$363:$D$369)^2))</f>
        <v/>
      </c>
      <c r="E352" s="12">
        <f>SQRT(SUMPRODUCT(('Ground truth'!$K$14:$K$20-$E$363:$E$369)^2))</f>
        <v/>
      </c>
      <c r="F352" s="12">
        <f>SQRT(SUMPRODUCT(('Ground truth'!$K$14:$K$20-$F$363:$F$369)^2))</f>
        <v/>
      </c>
      <c r="G352" s="12">
        <f>SQRT(SUMPRODUCT(('Ground truth'!$K$14:$K$20-$G$363:$G$369)^2))</f>
        <v/>
      </c>
      <c r="H352" s="18">
        <f>AVERAGE($B$352:$F$352)</f>
        <v/>
      </c>
      <c r="I352" s="18">
        <f>STDEV.P($B$352:$F$352)</f>
        <v/>
      </c>
    </row>
    <row r="353">
      <c r="A353" s="4" t="inlineStr">
        <is>
          <t>Unsure cells</t>
        </is>
      </c>
      <c r="B353" s="7">
        <f>COUNTIF($B$334:$H$340,2)</f>
        <v/>
      </c>
      <c r="C353" s="7">
        <f>COUNTIF($J$334:$P$340,2)</f>
        <v/>
      </c>
      <c r="D353" s="7">
        <f>COUNTIF($R$334:$X$340,2)</f>
        <v/>
      </c>
      <c r="E353" s="7">
        <f>COUNTIF($Z$334:$AF$340,2)</f>
        <v/>
      </c>
      <c r="F353" s="7">
        <f>COUNTIF($AH$334:$AN$340,2)</f>
        <v/>
      </c>
      <c r="G353" s="7">
        <f>COUNTIF($AP$334:$AV$340,2)</f>
        <v/>
      </c>
      <c r="H353" s="12">
        <f>AVERAGE($B$353:$F$353)</f>
        <v/>
      </c>
      <c r="I353" s="12">
        <f>STDEV.P($B$353:$F$353)</f>
        <v/>
      </c>
    </row>
    <row r="354">
      <c r="A354" s="3" t="inlineStr">
        <is>
          <t>eigenvalues (real part, numpy order; pasted)</t>
        </is>
      </c>
    </row>
    <row r="355">
      <c r="A355" s="3" t="inlineStr">
        <is>
          <t xml:space="preserve">  λ1</t>
        </is>
      </c>
      <c r="B355" s="19" t="n">
        <v>5.474147762454947</v>
      </c>
      <c r="C355" s="19" t="n">
        <v>5.474147762454947</v>
      </c>
      <c r="D355" s="19" t="n">
        <v>5.741463050142215</v>
      </c>
      <c r="E355" s="19" t="n">
        <v>6.034041835803494</v>
      </c>
      <c r="F355" s="19" t="n">
        <v>4.467932364866075</v>
      </c>
      <c r="G355" s="19" t="n">
        <v>5.474147762454947</v>
      </c>
    </row>
    <row r="356">
      <c r="A356" s="3" t="inlineStr">
        <is>
          <t xml:space="preserve">  λ2</t>
        </is>
      </c>
      <c r="B356" s="19" t="n">
        <v>1.509951425128883</v>
      </c>
      <c r="C356" s="19" t="n">
        <v>1.509951425128883</v>
      </c>
      <c r="D356" s="19" t="n">
        <v>1.490061396629354</v>
      </c>
      <c r="E356" s="19" t="n">
        <v>1.513464777361484</v>
      </c>
      <c r="F356" s="19" t="n">
        <v>1.912754966442175</v>
      </c>
      <c r="G356" s="19" t="n">
        <v>1.509951425128883</v>
      </c>
    </row>
    <row r="357">
      <c r="A357" s="3" t="inlineStr">
        <is>
          <t xml:space="preserve">  λ3</t>
        </is>
      </c>
      <c r="B357" s="19" t="n">
        <v>1.327549008928929</v>
      </c>
      <c r="C357" s="19" t="n">
        <v>1.327549008928929</v>
      </c>
      <c r="D357" s="19" t="n">
        <v>1</v>
      </c>
      <c r="E357" s="19" t="n">
        <v>-0.5475066131649762</v>
      </c>
      <c r="F357" s="19" t="n">
        <v>1.000000000000001</v>
      </c>
      <c r="G357" s="19" t="n">
        <v>1.327549008928929</v>
      </c>
    </row>
    <row r="358">
      <c r="A358" s="3" t="inlineStr">
        <is>
          <t xml:space="preserve">  λ4</t>
        </is>
      </c>
      <c r="B358" s="19" t="n">
        <v>-0.9119062156962764</v>
      </c>
      <c r="C358" s="19" t="n">
        <v>-0.9119062156962764</v>
      </c>
      <c r="D358" s="19" t="n">
        <v>-0.7845710599859078</v>
      </c>
      <c r="E358" s="19" t="n">
        <v>-2.837378703976555e-17</v>
      </c>
      <c r="F358" s="19" t="n">
        <v>0.2011198698275999</v>
      </c>
      <c r="G358" s="19" t="n">
        <v>-0.9119062156962764</v>
      </c>
    </row>
    <row r="359">
      <c r="A359" s="3" t="inlineStr">
        <is>
          <t xml:space="preserve">  λ5</t>
        </is>
      </c>
      <c r="B359" s="19" t="n">
        <v>-0.3997419808164805</v>
      </c>
      <c r="C359" s="19" t="n">
        <v>-0.3997419808164805</v>
      </c>
      <c r="D359" s="19" t="n">
        <v>-0.4469533867856645</v>
      </c>
      <c r="E359" s="19" t="n">
        <v>-2.837378703976555e-17</v>
      </c>
      <c r="F359" s="19" t="n">
        <v>-0.9999999999999998</v>
      </c>
      <c r="G359" s="19" t="n">
        <v>-0.3997419808164805</v>
      </c>
    </row>
    <row r="360">
      <c r="A360" s="3" t="inlineStr">
        <is>
          <t xml:space="preserve">  λ6</t>
        </is>
      </c>
      <c r="B360" s="19" t="n">
        <v>-2.937599279675468e-17</v>
      </c>
      <c r="C360" s="19" t="n">
        <v>-2.937599279675468e-17</v>
      </c>
      <c r="D360" s="19" t="n">
        <v>-2.823809004135182e-18</v>
      </c>
      <c r="E360" s="19" t="n">
        <v>1.801216646724788e-17</v>
      </c>
      <c r="F360" s="19" t="n">
        <v>-0.5818072011358524</v>
      </c>
      <c r="G360" s="19" t="n">
        <v>-2.937599279675468e-17</v>
      </c>
    </row>
    <row r="361">
      <c r="A361" s="3" t="inlineStr">
        <is>
          <t xml:space="preserve">  λ7</t>
        </is>
      </c>
      <c r="B361" s="19" t="n">
        <v>-1.755192858602215e-16</v>
      </c>
      <c r="C361" s="19" t="n">
        <v>-1.755192858602215e-16</v>
      </c>
      <c r="D361" s="19" t="n">
        <v>4.862973109577771e-31</v>
      </c>
      <c r="E361" s="19" t="n">
        <v>4.544352745418806e-32</v>
      </c>
      <c r="F361" s="19" t="n">
        <v>1</v>
      </c>
      <c r="G361" s="19" t="n">
        <v>-1.755192858602215e-16</v>
      </c>
    </row>
    <row r="362">
      <c r="A362" s="3" t="inlineStr">
        <is>
          <t>eigenvalues sorted desc (LARGE)</t>
        </is>
      </c>
    </row>
    <row r="363">
      <c r="A363" s="3" t="inlineStr">
        <is>
          <t xml:space="preserve">  λ(1)</t>
        </is>
      </c>
      <c r="B363" s="19">
        <f>LARGE($B$355:$B$361,1)</f>
        <v/>
      </c>
      <c r="C363" s="19">
        <f>LARGE($C$355:$C$361,1)</f>
        <v/>
      </c>
      <c r="D363" s="19">
        <f>LARGE($D$355:$D$361,1)</f>
        <v/>
      </c>
      <c r="E363" s="19">
        <f>LARGE($E$355:$E$361,1)</f>
        <v/>
      </c>
      <c r="F363" s="19">
        <f>LARGE($F$355:$F$361,1)</f>
        <v/>
      </c>
      <c r="G363" s="19">
        <f>LARGE($G$355:$G$361,1)</f>
        <v/>
      </c>
    </row>
    <row r="364">
      <c r="A364" s="3" t="inlineStr">
        <is>
          <t xml:space="preserve">  λ(2)</t>
        </is>
      </c>
      <c r="B364" s="19">
        <f>LARGE($B$355:$B$361,2)</f>
        <v/>
      </c>
      <c r="C364" s="19">
        <f>LARGE($C$355:$C$361,2)</f>
        <v/>
      </c>
      <c r="D364" s="19">
        <f>LARGE($D$355:$D$361,2)</f>
        <v/>
      </c>
      <c r="E364" s="19">
        <f>LARGE($E$355:$E$361,2)</f>
        <v/>
      </c>
      <c r="F364" s="19">
        <f>LARGE($F$355:$F$361,2)</f>
        <v/>
      </c>
      <c r="G364" s="19">
        <f>LARGE($G$355:$G$361,2)</f>
        <v/>
      </c>
    </row>
    <row r="365">
      <c r="A365" s="3" t="inlineStr">
        <is>
          <t xml:space="preserve">  λ(3)</t>
        </is>
      </c>
      <c r="B365" s="19">
        <f>LARGE($B$355:$B$361,3)</f>
        <v/>
      </c>
      <c r="C365" s="19">
        <f>LARGE($C$355:$C$361,3)</f>
        <v/>
      </c>
      <c r="D365" s="19">
        <f>LARGE($D$355:$D$361,3)</f>
        <v/>
      </c>
      <c r="E365" s="19">
        <f>LARGE($E$355:$E$361,3)</f>
        <v/>
      </c>
      <c r="F365" s="19">
        <f>LARGE($F$355:$F$361,3)</f>
        <v/>
      </c>
      <c r="G365" s="19">
        <f>LARGE($G$355:$G$361,3)</f>
        <v/>
      </c>
    </row>
    <row r="366">
      <c r="A366" s="3" t="inlineStr">
        <is>
          <t xml:space="preserve">  λ(4)</t>
        </is>
      </c>
      <c r="B366" s="19">
        <f>LARGE($B$355:$B$361,4)</f>
        <v/>
      </c>
      <c r="C366" s="19">
        <f>LARGE($C$355:$C$361,4)</f>
        <v/>
      </c>
      <c r="D366" s="19">
        <f>LARGE($D$355:$D$361,4)</f>
        <v/>
      </c>
      <c r="E366" s="19">
        <f>LARGE($E$355:$E$361,4)</f>
        <v/>
      </c>
      <c r="F366" s="19">
        <f>LARGE($F$355:$F$361,4)</f>
        <v/>
      </c>
      <c r="G366" s="19">
        <f>LARGE($G$355:$G$361,4)</f>
        <v/>
      </c>
    </row>
    <row r="367">
      <c r="A367" s="3" t="inlineStr">
        <is>
          <t xml:space="preserve">  λ(5)</t>
        </is>
      </c>
      <c r="B367" s="19">
        <f>LARGE($B$355:$B$361,5)</f>
        <v/>
      </c>
      <c r="C367" s="19">
        <f>LARGE($C$355:$C$361,5)</f>
        <v/>
      </c>
      <c r="D367" s="19">
        <f>LARGE($D$355:$D$361,5)</f>
        <v/>
      </c>
      <c r="E367" s="19">
        <f>LARGE($E$355:$E$361,5)</f>
        <v/>
      </c>
      <c r="F367" s="19">
        <f>LARGE($F$355:$F$361,5)</f>
        <v/>
      </c>
      <c r="G367" s="19">
        <f>LARGE($G$355:$G$361,5)</f>
        <v/>
      </c>
    </row>
    <row r="368">
      <c r="A368" s="3" t="inlineStr">
        <is>
          <t xml:space="preserve">  λ(6)</t>
        </is>
      </c>
      <c r="B368" s="19">
        <f>LARGE($B$355:$B$361,6)</f>
        <v/>
      </c>
      <c r="C368" s="19">
        <f>LARGE($C$355:$C$361,6)</f>
        <v/>
      </c>
      <c r="D368" s="19">
        <f>LARGE($D$355:$D$361,6)</f>
        <v/>
      </c>
      <c r="E368" s="19">
        <f>LARGE($E$355:$E$361,6)</f>
        <v/>
      </c>
      <c r="F368" s="19">
        <f>LARGE($F$355:$F$361,6)</f>
        <v/>
      </c>
      <c r="G368" s="19">
        <f>LARGE($G$355:$G$361,6)</f>
        <v/>
      </c>
    </row>
    <row r="369">
      <c r="A369" s="3" t="inlineStr">
        <is>
          <t xml:space="preserve">  λ(7)</t>
        </is>
      </c>
      <c r="B369" s="19">
        <f>LARGE($B$355:$B$361,7)</f>
        <v/>
      </c>
      <c r="C369" s="19">
        <f>LARGE($C$355:$C$361,7)</f>
        <v/>
      </c>
      <c r="D369" s="19">
        <f>LARGE($D$355:$D$361,7)</f>
        <v/>
      </c>
      <c r="E369" s="19">
        <f>LARGE($E$355:$E$361,7)</f>
        <v/>
      </c>
      <c r="F369" s="19">
        <f>LARGE($F$355:$F$361,7)</f>
        <v/>
      </c>
      <c r="G369" s="19">
        <f>LARGE($G$355:$G$361,7)</f>
        <v/>
      </c>
    </row>
    <row r="370">
      <c r="A370" s="3" t="inlineStr">
        <is>
          <t>check: Σeig − trace (→0)</t>
        </is>
      </c>
      <c r="B370" s="3">
        <f>ROUND(SUM($B$355:$B$361)-($B$334+$C$335+$D$336+$E$337+$F$338+$G$339+$H$340),6)</f>
        <v/>
      </c>
      <c r="C370" s="3">
        <f>ROUND(SUM($C$355:$C$361)-($J$334+$K$335+$L$336+$M$337+$N$338+$O$339+$P$340),6)</f>
        <v/>
      </c>
      <c r="D370" s="3">
        <f>ROUND(SUM($D$355:$D$361)-($R$334+$S$335+$T$336+$U$337+$V$338+$W$339+$X$340),6)</f>
        <v/>
      </c>
      <c r="E370" s="3">
        <f>ROUND(SUM($E$355:$E$361)-($Z$334+$AA$335+$AB$336+$AC$337+$AD$338+$AE$339+$AF$340),6)</f>
        <v/>
      </c>
      <c r="F370" s="3">
        <f>ROUND(SUM($F$355:$F$361)-($AH$334+$AI$335+$AJ$336+$AK$337+$AL$338+$AM$339+$AN$340),6)</f>
        <v/>
      </c>
      <c r="G370" s="3">
        <f>ROUND(SUM($G$355:$G$361)-($AP$334+$AQ$335+$AR$336+$AS$337+$AT$338+$AU$339+$AV$340),6)</f>
        <v/>
      </c>
    </row>
    <row r="371">
      <c r="A371" s="3" t="inlineStr">
        <is>
          <t>check: Πeig − det (→0)</t>
        </is>
      </c>
      <c r="B371" s="3">
        <f>ROUND(MDETERM($B$334:$H$340)-PRODUCT($B$355:$B$361),6)</f>
        <v/>
      </c>
      <c r="C371" s="3">
        <f>ROUND(MDETERM($J$334:$P$340)-PRODUCT($C$355:$C$361),6)</f>
        <v/>
      </c>
      <c r="D371" s="3">
        <f>ROUND(MDETERM($R$334:$X$340)-PRODUCT($D$355:$D$361),6)</f>
        <v/>
      </c>
      <c r="E371" s="3">
        <f>ROUND(MDETERM($Z$334:$AF$340)-PRODUCT($E$355:$E$361),6)</f>
        <v/>
      </c>
      <c r="F371" s="3">
        <f>ROUND(MDETERM($AH$334:$AN$340)-PRODUCT($F$355:$F$361),6)</f>
        <v/>
      </c>
      <c r="G371" s="3">
        <f>ROUND(MDETERM($AP$334:$AV$340)-PRODUCT($G$355:$G$361),6)</f>
        <v/>
      </c>
    </row>
    <row r="372">
      <c r="A372" s="3" t="inlineStr">
        <is>
          <t>complex eigenvalues?</t>
        </is>
      </c>
      <c r="B372" s="3" t="inlineStr"/>
      <c r="C372" s="3" t="inlineStr"/>
      <c r="D372" s="3" t="inlineStr"/>
      <c r="E372" s="3" t="inlineStr"/>
      <c r="F372" s="3" t="inlineStr"/>
      <c r="G372" s="3" t="inlineStr"/>
    </row>
    <row r="373">
      <c r="A373" s="3" t="inlineStr">
        <is>
          <t>check: det(M − λᵢI) per sorted λ (→0)</t>
        </is>
      </c>
    </row>
    <row r="374">
      <c r="A374" s="3" t="inlineStr">
        <is>
          <t xml:space="preserve">  det(M − λ(1)I)</t>
        </is>
      </c>
      <c r="B374" s="3">
        <f t="array" ref="B374">ROUND(MDETERM($B$334:$H$340-$B$363*MUNIT(7)),6)</f>
        <v/>
      </c>
      <c r="C374" s="3">
        <f t="array" ref="C374">ROUND(MDETERM($J$334:$P$340-$C$363*MUNIT(7)),6)</f>
        <v/>
      </c>
      <c r="D374" s="3">
        <f t="array" ref="D374">ROUND(MDETERM($R$334:$X$340-$D$363*MUNIT(7)),6)</f>
        <v/>
      </c>
      <c r="E374" s="3">
        <f t="array" ref="E374">ROUND(MDETERM($Z$334:$AF$340-$E$363*MUNIT(7)),6)</f>
        <v/>
      </c>
      <c r="F374" s="3">
        <f t="array" ref="F374">ROUND(MDETERM($AH$334:$AN$340-$F$363*MUNIT(7)),6)</f>
        <v/>
      </c>
      <c r="G374" s="3">
        <f t="array" ref="G374">ROUND(MDETERM($AP$334:$AV$340-$G$363*MUNIT(7)),6)</f>
        <v/>
      </c>
    </row>
    <row r="375">
      <c r="A375" s="3" t="inlineStr">
        <is>
          <t xml:space="preserve">  det(M − λ(2)I)</t>
        </is>
      </c>
      <c r="B375" s="3">
        <f t="array" ref="B375">ROUND(MDETERM($B$334:$H$340-$B$364*MUNIT(7)),6)</f>
        <v/>
      </c>
      <c r="C375" s="3">
        <f t="array" ref="C375">ROUND(MDETERM($J$334:$P$340-$C$364*MUNIT(7)),6)</f>
        <v/>
      </c>
      <c r="D375" s="3">
        <f t="array" ref="D375">ROUND(MDETERM($R$334:$X$340-$D$364*MUNIT(7)),6)</f>
        <v/>
      </c>
      <c r="E375" s="3">
        <f t="array" ref="E375">ROUND(MDETERM($Z$334:$AF$340-$E$364*MUNIT(7)),6)</f>
        <v/>
      </c>
      <c r="F375" s="3">
        <f t="array" ref="F375">ROUND(MDETERM($AH$334:$AN$340-$F$364*MUNIT(7)),6)</f>
        <v/>
      </c>
      <c r="G375" s="3">
        <f t="array" ref="G375">ROUND(MDETERM($AP$334:$AV$340-$G$364*MUNIT(7)),6)</f>
        <v/>
      </c>
    </row>
    <row r="376">
      <c r="A376" s="3" t="inlineStr">
        <is>
          <t xml:space="preserve">  det(M − λ(3)I)</t>
        </is>
      </c>
      <c r="B376" s="3">
        <f t="array" ref="B376">ROUND(MDETERM($B$334:$H$340-$B$365*MUNIT(7)),6)</f>
        <v/>
      </c>
      <c r="C376" s="3">
        <f t="array" ref="C376">ROUND(MDETERM($J$334:$P$340-$C$365*MUNIT(7)),6)</f>
        <v/>
      </c>
      <c r="D376" s="3">
        <f t="array" ref="D376">ROUND(MDETERM($R$334:$X$340-$D$365*MUNIT(7)),6)</f>
        <v/>
      </c>
      <c r="E376" s="3">
        <f t="array" ref="E376">ROUND(MDETERM($Z$334:$AF$340-$E$365*MUNIT(7)),6)</f>
        <v/>
      </c>
      <c r="F376" s="3">
        <f t="array" ref="F376">ROUND(MDETERM($AH$334:$AN$340-$F$365*MUNIT(7)),6)</f>
        <v/>
      </c>
      <c r="G376" s="3">
        <f t="array" ref="G376">ROUND(MDETERM($AP$334:$AV$340-$G$365*MUNIT(7)),6)</f>
        <v/>
      </c>
    </row>
    <row r="377">
      <c r="A377" s="3" t="inlineStr">
        <is>
          <t xml:space="preserve">  det(M − λ(4)I)</t>
        </is>
      </c>
      <c r="B377" s="3">
        <f t="array" ref="B377">ROUND(MDETERM($B$334:$H$340-$B$366*MUNIT(7)),6)</f>
        <v/>
      </c>
      <c r="C377" s="3">
        <f t="array" ref="C377">ROUND(MDETERM($J$334:$P$340-$C$366*MUNIT(7)),6)</f>
        <v/>
      </c>
      <c r="D377" s="3">
        <f t="array" ref="D377">ROUND(MDETERM($R$334:$X$340-$D$366*MUNIT(7)),6)</f>
        <v/>
      </c>
      <c r="E377" s="3">
        <f t="array" ref="E377">ROUND(MDETERM($Z$334:$AF$340-$E$366*MUNIT(7)),6)</f>
        <v/>
      </c>
      <c r="F377" s="3">
        <f t="array" ref="F377">ROUND(MDETERM($AH$334:$AN$340-$F$366*MUNIT(7)),6)</f>
        <v/>
      </c>
      <c r="G377" s="3">
        <f t="array" ref="G377">ROUND(MDETERM($AP$334:$AV$340-$G$366*MUNIT(7)),6)</f>
        <v/>
      </c>
    </row>
    <row r="378">
      <c r="A378" s="3" t="inlineStr">
        <is>
          <t xml:space="preserve">  det(M − λ(5)I)</t>
        </is>
      </c>
      <c r="B378" s="3">
        <f t="array" ref="B378">ROUND(MDETERM($B$334:$H$340-$B$367*MUNIT(7)),6)</f>
        <v/>
      </c>
      <c r="C378" s="3">
        <f t="array" ref="C378">ROUND(MDETERM($J$334:$P$340-$C$367*MUNIT(7)),6)</f>
        <v/>
      </c>
      <c r="D378" s="3">
        <f t="array" ref="D378">ROUND(MDETERM($R$334:$X$340-$D$367*MUNIT(7)),6)</f>
        <v/>
      </c>
      <c r="E378" s="3">
        <f t="array" ref="E378">ROUND(MDETERM($Z$334:$AF$340-$E$367*MUNIT(7)),6)</f>
        <v/>
      </c>
      <c r="F378" s="3">
        <f t="array" ref="F378">ROUND(MDETERM($AH$334:$AN$340-$F$367*MUNIT(7)),6)</f>
        <v/>
      </c>
      <c r="G378" s="3">
        <f t="array" ref="G378">ROUND(MDETERM($AP$334:$AV$340-$G$367*MUNIT(7)),6)</f>
        <v/>
      </c>
    </row>
    <row r="379">
      <c r="A379" s="3" t="inlineStr">
        <is>
          <t xml:space="preserve">  det(M − λ(6)I)</t>
        </is>
      </c>
      <c r="B379" s="3">
        <f t="array" ref="B379">ROUND(MDETERM($B$334:$H$340-$B$368*MUNIT(7)),6)</f>
        <v/>
      </c>
      <c r="C379" s="3">
        <f t="array" ref="C379">ROUND(MDETERM($J$334:$P$340-$C$368*MUNIT(7)),6)</f>
        <v/>
      </c>
      <c r="D379" s="3">
        <f t="array" ref="D379">ROUND(MDETERM($R$334:$X$340-$D$368*MUNIT(7)),6)</f>
        <v/>
      </c>
      <c r="E379" s="3">
        <f t="array" ref="E379">ROUND(MDETERM($Z$334:$AF$340-$E$368*MUNIT(7)),6)</f>
        <v/>
      </c>
      <c r="F379" s="3">
        <f t="array" ref="F379">ROUND(MDETERM($AH$334:$AN$340-$F$368*MUNIT(7)),6)</f>
        <v/>
      </c>
      <c r="G379" s="3">
        <f t="array" ref="G379">ROUND(MDETERM($AP$334:$AV$340-$G$368*MUNIT(7)),6)</f>
        <v/>
      </c>
    </row>
    <row r="380">
      <c r="A380" s="3" t="inlineStr">
        <is>
          <t xml:space="preserve">  det(M − λ(7)I)</t>
        </is>
      </c>
      <c r="B380" s="3">
        <f t="array" ref="B380">ROUND(MDETERM($B$334:$H$340-$B$369*MUNIT(7)),6)</f>
        <v/>
      </c>
      <c r="C380" s="3">
        <f t="array" ref="C380">ROUND(MDETERM($J$334:$P$340-$C$369*MUNIT(7)),6)</f>
        <v/>
      </c>
      <c r="D380" s="3">
        <f t="array" ref="D380">ROUND(MDETERM($R$334:$X$340-$D$369*MUNIT(7)),6)</f>
        <v/>
      </c>
      <c r="E380" s="3">
        <f t="array" ref="E380">ROUND(MDETERM($Z$334:$AF$340-$E$369*MUNIT(7)),6)</f>
        <v/>
      </c>
      <c r="F380" s="3">
        <f t="array" ref="F380">ROUND(MDETERM($AH$334:$AN$340-$F$369*MUNIT(7)),6)</f>
        <v/>
      </c>
      <c r="G380" s="3">
        <f t="array" ref="G380">ROUND(MDETERM($AP$334:$AV$340-$G$369*MUNIT(7)),6)</f>
        <v/>
      </c>
    </row>
    <row r="384" ht="16" customHeight="1">
      <c r="A384" s="14" t="inlineStr">
        <is>
          <t>RAG R1 | mixtral:8x22b</t>
        </is>
      </c>
      <c r="B384" s="9" t="inlineStr">
        <is>
          <t>run 1 (raw, pasted)</t>
        </is>
      </c>
      <c r="J384" s="9" t="inlineStr">
        <is>
          <t>run 2 (raw, pasted)</t>
        </is>
      </c>
      <c r="R384" s="9" t="inlineStr">
        <is>
          <t>run 3 (raw, pasted)</t>
        </is>
      </c>
      <c r="Z384" s="9" t="inlineStr">
        <is>
          <t>run 4 (raw, pasted)</t>
        </is>
      </c>
      <c r="AH384" s="9" t="inlineStr">
        <is>
          <t>run 5 (raw, pasted)</t>
        </is>
      </c>
      <c r="AP384" s="9" t="inlineStr">
        <is>
          <t>Step2 average matrix (formula)</t>
        </is>
      </c>
      <c r="AX384" s="9" t="inlineStr">
        <is>
          <t>ground truth (reference)</t>
        </is>
      </c>
    </row>
    <row r="385" ht="60" customHeight="1">
      <c r="B385" s="15" t="inlineStr">
        <is>
          <t>Bit</t>
        </is>
      </c>
      <c r="C385" s="15" t="inlineStr">
        <is>
          <t>Transmission</t>
        </is>
      </c>
      <c r="D385" s="15" t="inlineStr">
        <is>
          <t>Motor</t>
        </is>
      </c>
      <c r="E385" s="15" t="inlineStr">
        <is>
          <t>Electrical System</t>
        </is>
      </c>
      <c r="F385" s="15" t="inlineStr">
        <is>
          <t>Battery Holder</t>
        </is>
      </c>
      <c r="G385" s="15" t="inlineStr">
        <is>
          <t>Housing</t>
        </is>
      </c>
      <c r="H385" s="15" t="inlineStr">
        <is>
          <t>External Environment</t>
        </is>
      </c>
      <c r="J385" s="15" t="inlineStr">
        <is>
          <t>Bit</t>
        </is>
      </c>
      <c r="K385" s="15" t="inlineStr">
        <is>
          <t>Transmission</t>
        </is>
      </c>
      <c r="L385" s="15" t="inlineStr">
        <is>
          <t>Motor</t>
        </is>
      </c>
      <c r="M385" s="15" t="inlineStr">
        <is>
          <t>Electrical System</t>
        </is>
      </c>
      <c r="N385" s="15" t="inlineStr">
        <is>
          <t>Battery Holder</t>
        </is>
      </c>
      <c r="O385" s="15" t="inlineStr">
        <is>
          <t>Housing</t>
        </is>
      </c>
      <c r="P385" s="15" t="inlineStr">
        <is>
          <t>External Environment</t>
        </is>
      </c>
      <c r="R385" s="15" t="inlineStr">
        <is>
          <t>Bit</t>
        </is>
      </c>
      <c r="S385" s="15" t="inlineStr">
        <is>
          <t>Transmission</t>
        </is>
      </c>
      <c r="T385" s="15" t="inlineStr">
        <is>
          <t>Motor</t>
        </is>
      </c>
      <c r="U385" s="15" t="inlineStr">
        <is>
          <t>Electrical System</t>
        </is>
      </c>
      <c r="V385" s="15" t="inlineStr">
        <is>
          <t>Battery Holder</t>
        </is>
      </c>
      <c r="W385" s="15" t="inlineStr">
        <is>
          <t>Housing</t>
        </is>
      </c>
      <c r="X385" s="15" t="inlineStr">
        <is>
          <t>External Environment</t>
        </is>
      </c>
      <c r="Z385" s="15" t="inlineStr">
        <is>
          <t>Bit</t>
        </is>
      </c>
      <c r="AA385" s="15" t="inlineStr">
        <is>
          <t>Transmission</t>
        </is>
      </c>
      <c r="AB385" s="15" t="inlineStr">
        <is>
          <t>Motor</t>
        </is>
      </c>
      <c r="AC385" s="15" t="inlineStr">
        <is>
          <t>Electrical System</t>
        </is>
      </c>
      <c r="AD385" s="15" t="inlineStr">
        <is>
          <t>Battery Holder</t>
        </is>
      </c>
      <c r="AE385" s="15" t="inlineStr">
        <is>
          <t>Housing</t>
        </is>
      </c>
      <c r="AF385" s="15" t="inlineStr">
        <is>
          <t>External Environment</t>
        </is>
      </c>
      <c r="AH385" s="15" t="inlineStr">
        <is>
          <t>Bit</t>
        </is>
      </c>
      <c r="AI385" s="15" t="inlineStr">
        <is>
          <t>Transmission</t>
        </is>
      </c>
      <c r="AJ385" s="15" t="inlineStr">
        <is>
          <t>Motor</t>
        </is>
      </c>
      <c r="AK385" s="15" t="inlineStr">
        <is>
          <t>Electrical System</t>
        </is>
      </c>
      <c r="AL385" s="15" t="inlineStr">
        <is>
          <t>Battery Holder</t>
        </is>
      </c>
      <c r="AM385" s="15" t="inlineStr">
        <is>
          <t>Housing</t>
        </is>
      </c>
      <c r="AN385" s="15" t="inlineStr">
        <is>
          <t>External Environment</t>
        </is>
      </c>
      <c r="AP385" s="15" t="inlineStr">
        <is>
          <t>Bit</t>
        </is>
      </c>
      <c r="AQ385" s="15" t="inlineStr">
        <is>
          <t>Transmission</t>
        </is>
      </c>
      <c r="AR385" s="15" t="inlineStr">
        <is>
          <t>Motor</t>
        </is>
      </c>
      <c r="AS385" s="15" t="inlineStr">
        <is>
          <t>Electrical System</t>
        </is>
      </c>
      <c r="AT385" s="15" t="inlineStr">
        <is>
          <t>Battery Holder</t>
        </is>
      </c>
      <c r="AU385" s="15" t="inlineStr">
        <is>
          <t>Housing</t>
        </is>
      </c>
      <c r="AV385" s="15" t="inlineStr">
        <is>
          <t>External Environment</t>
        </is>
      </c>
    </row>
    <row r="386">
      <c r="A386" s="3" t="inlineStr">
        <is>
          <t>Bit</t>
        </is>
      </c>
      <c r="B386" s="8" t="n">
        <v>1</v>
      </c>
      <c r="C386" s="8" t="n">
        <v>1</v>
      </c>
      <c r="D386" s="8" t="n">
        <v>0</v>
      </c>
      <c r="E386" s="8" t="n">
        <v>1</v>
      </c>
      <c r="F386" s="8" t="n">
        <v>0</v>
      </c>
      <c r="G386" s="8" t="n">
        <v>1</v>
      </c>
      <c r="H386" s="8" t="n">
        <v>1</v>
      </c>
      <c r="J386" s="8" t="n">
        <v>1</v>
      </c>
      <c r="K386" s="8" t="n">
        <v>1</v>
      </c>
      <c r="L386" s="8" t="n">
        <v>0</v>
      </c>
      <c r="M386" s="8" t="n">
        <v>1</v>
      </c>
      <c r="N386" s="8" t="n">
        <v>0</v>
      </c>
      <c r="O386" s="8" t="n">
        <v>1</v>
      </c>
      <c r="P386" s="8" t="n">
        <v>1</v>
      </c>
      <c r="R386" s="8" t="n">
        <v>1</v>
      </c>
      <c r="S386" s="8" t="n">
        <v>1</v>
      </c>
      <c r="T386" s="8" t="n">
        <v>0</v>
      </c>
      <c r="U386" s="8" t="n">
        <v>1</v>
      </c>
      <c r="V386" s="8" t="n">
        <v>0</v>
      </c>
      <c r="W386" s="8" t="n">
        <v>1</v>
      </c>
      <c r="X386" s="8" t="n">
        <v>1</v>
      </c>
      <c r="Z386" s="8" t="n">
        <v>1</v>
      </c>
      <c r="AA386" s="8" t="n">
        <v>1</v>
      </c>
      <c r="AB386" s="8" t="n">
        <v>0</v>
      </c>
      <c r="AC386" s="8" t="n">
        <v>1</v>
      </c>
      <c r="AD386" s="8" t="n">
        <v>0</v>
      </c>
      <c r="AE386" s="8" t="n">
        <v>1</v>
      </c>
      <c r="AF386" s="8" t="n">
        <v>1</v>
      </c>
      <c r="AH386" s="8" t="n">
        <v>1</v>
      </c>
      <c r="AI386" s="8" t="n">
        <v>1</v>
      </c>
      <c r="AJ386" s="8" t="n">
        <v>0</v>
      </c>
      <c r="AK386" s="8" t="n">
        <v>1</v>
      </c>
      <c r="AL386" s="8" t="n">
        <v>0</v>
      </c>
      <c r="AM386" s="8" t="n">
        <v>1</v>
      </c>
      <c r="AN386" s="8" t="n">
        <v>1</v>
      </c>
      <c r="AP386" s="8">
        <f>IF(($B$386&lt;&gt;2)+($J$386&lt;&gt;2)+($R$386&lt;&gt;2)+($Z$386&lt;&gt;2)+($AH$386&lt;&gt;2)=0,2,IF((($B$386&lt;&gt;2)*$B$386+($J$386&lt;&gt;2)*$J$386+($R$386&lt;&gt;2)*$R$386+($Z$386&lt;&gt;2)*$Z$386+($AH$386&lt;&gt;2)*$AH$386)/(($B$386&lt;&gt;2)+($J$386&lt;&gt;2)+($R$386&lt;&gt;2)+($Z$386&lt;&gt;2)+($AH$386&lt;&gt;2))&gt;=0.5,1,0))</f>
        <v/>
      </c>
      <c r="AQ386" s="8">
        <f>IF(($C$386&lt;&gt;2)+($K$386&lt;&gt;2)+($S$386&lt;&gt;2)+($AA$386&lt;&gt;2)+($AI$386&lt;&gt;2)=0,2,IF((($C$386&lt;&gt;2)*$C$386+($K$386&lt;&gt;2)*$K$386+($S$386&lt;&gt;2)*$S$386+($AA$386&lt;&gt;2)*$AA$386+($AI$386&lt;&gt;2)*$AI$386)/(($C$386&lt;&gt;2)+($K$386&lt;&gt;2)+($S$386&lt;&gt;2)+($AA$386&lt;&gt;2)+($AI$386&lt;&gt;2))&gt;=0.5,1,0))</f>
        <v/>
      </c>
      <c r="AR386" s="8">
        <f>IF(($D$386&lt;&gt;2)+($L$386&lt;&gt;2)+($T$386&lt;&gt;2)+($AB$386&lt;&gt;2)+($AJ$386&lt;&gt;2)=0,2,IF((($D$386&lt;&gt;2)*$D$386+($L$386&lt;&gt;2)*$L$386+($T$386&lt;&gt;2)*$T$386+($AB$386&lt;&gt;2)*$AB$386+($AJ$386&lt;&gt;2)*$AJ$386)/(($D$386&lt;&gt;2)+($L$386&lt;&gt;2)+($T$386&lt;&gt;2)+($AB$386&lt;&gt;2)+($AJ$386&lt;&gt;2))&gt;=0.5,1,0))</f>
        <v/>
      </c>
      <c r="AS386" s="8">
        <f>IF(($E$386&lt;&gt;2)+($M$386&lt;&gt;2)+($U$386&lt;&gt;2)+($AC$386&lt;&gt;2)+($AK$386&lt;&gt;2)=0,2,IF((($E$386&lt;&gt;2)*$E$386+($M$386&lt;&gt;2)*$M$386+($U$386&lt;&gt;2)*$U$386+($AC$386&lt;&gt;2)*$AC$386+($AK$386&lt;&gt;2)*$AK$386)/(($E$386&lt;&gt;2)+($M$386&lt;&gt;2)+($U$386&lt;&gt;2)+($AC$386&lt;&gt;2)+($AK$386&lt;&gt;2))&gt;=0.5,1,0))</f>
        <v/>
      </c>
      <c r="AT386" s="8">
        <f>IF(($F$386&lt;&gt;2)+($N$386&lt;&gt;2)+($V$386&lt;&gt;2)+($AD$386&lt;&gt;2)+($AL$386&lt;&gt;2)=0,2,IF((($F$386&lt;&gt;2)*$F$386+($N$386&lt;&gt;2)*$N$386+($V$386&lt;&gt;2)*$V$386+($AD$386&lt;&gt;2)*$AD$386+($AL$386&lt;&gt;2)*$AL$386)/(($F$386&lt;&gt;2)+($N$386&lt;&gt;2)+($V$386&lt;&gt;2)+($AD$386&lt;&gt;2)+($AL$386&lt;&gt;2))&gt;=0.5,1,0))</f>
        <v/>
      </c>
      <c r="AU386" s="8">
        <f>IF(($G$386&lt;&gt;2)+($O$386&lt;&gt;2)+($W$386&lt;&gt;2)+($AE$386&lt;&gt;2)+($AM$386&lt;&gt;2)=0,2,IF((($G$386&lt;&gt;2)*$G$386+($O$386&lt;&gt;2)*$O$386+($W$386&lt;&gt;2)*$W$386+($AE$386&lt;&gt;2)*$AE$386+($AM$386&lt;&gt;2)*$AM$386)/(($G$386&lt;&gt;2)+($O$386&lt;&gt;2)+($W$386&lt;&gt;2)+($AE$386&lt;&gt;2)+($AM$386&lt;&gt;2))&gt;=0.5,1,0))</f>
        <v/>
      </c>
      <c r="AV386" s="8">
        <f>IF(($H$386&lt;&gt;2)+($P$386&lt;&gt;2)+($X$386&lt;&gt;2)+($AF$386&lt;&gt;2)+($AN$386&lt;&gt;2)=0,2,IF((($H$386&lt;&gt;2)*$H$386+($P$386&lt;&gt;2)*$P$386+($X$386&lt;&gt;2)*$X$386+($AF$386&lt;&gt;2)*$AF$386+($AN$386&lt;&gt;2)*$AN$386)/(($H$386&lt;&gt;2)+($P$386&lt;&gt;2)+($X$386&lt;&gt;2)+($AF$386&lt;&gt;2)+($AN$386&lt;&gt;2))&gt;=0.5,1,0))</f>
        <v/>
      </c>
      <c r="AX386" s="16">
        <f>'Ground truth'!$B$14</f>
        <v/>
      </c>
      <c r="AY386" s="16">
        <f>'Ground truth'!$C$14</f>
        <v/>
      </c>
      <c r="AZ386" s="16">
        <f>'Ground truth'!$D$14</f>
        <v/>
      </c>
      <c r="BA386" s="16">
        <f>'Ground truth'!$E$14</f>
        <v/>
      </c>
      <c r="BB386" s="16">
        <f>'Ground truth'!$F$14</f>
        <v/>
      </c>
      <c r="BC386" s="16">
        <f>'Ground truth'!$G$14</f>
        <v/>
      </c>
      <c r="BD386" s="16">
        <f>'Ground truth'!$H$14</f>
        <v/>
      </c>
    </row>
    <row r="387">
      <c r="A387" s="3" t="inlineStr">
        <is>
          <t>Transmission</t>
        </is>
      </c>
      <c r="B387" s="8" t="n">
        <v>1</v>
      </c>
      <c r="C387" s="8" t="n">
        <v>1</v>
      </c>
      <c r="D387" s="8" t="n">
        <v>1</v>
      </c>
      <c r="E387" s="8" t="n">
        <v>0</v>
      </c>
      <c r="F387" s="8" t="n">
        <v>0</v>
      </c>
      <c r="G387" s="8" t="n">
        <v>0</v>
      </c>
      <c r="H387" s="8" t="n">
        <v>1</v>
      </c>
      <c r="J387" s="8" t="n">
        <v>1</v>
      </c>
      <c r="K387" s="8" t="n">
        <v>1</v>
      </c>
      <c r="L387" s="8" t="n">
        <v>1</v>
      </c>
      <c r="M387" s="8" t="n">
        <v>0</v>
      </c>
      <c r="N387" s="8" t="n">
        <v>0</v>
      </c>
      <c r="O387" s="8" t="n">
        <v>0</v>
      </c>
      <c r="P387" s="8" t="n">
        <v>1</v>
      </c>
      <c r="R387" s="8" t="n">
        <v>1</v>
      </c>
      <c r="S387" s="8" t="n">
        <v>1</v>
      </c>
      <c r="T387" s="8" t="n">
        <v>1</v>
      </c>
      <c r="U387" s="8" t="n">
        <v>0</v>
      </c>
      <c r="V387" s="8" t="n">
        <v>0</v>
      </c>
      <c r="W387" s="8" t="n">
        <v>0</v>
      </c>
      <c r="X387" s="8" t="n">
        <v>1</v>
      </c>
      <c r="Z387" s="8" t="n">
        <v>1</v>
      </c>
      <c r="AA387" s="8" t="n">
        <v>1</v>
      </c>
      <c r="AB387" s="8" t="n">
        <v>1</v>
      </c>
      <c r="AC387" s="8" t="n">
        <v>0</v>
      </c>
      <c r="AD387" s="8" t="n">
        <v>0</v>
      </c>
      <c r="AE387" s="8" t="n">
        <v>0</v>
      </c>
      <c r="AF387" s="8" t="n">
        <v>1</v>
      </c>
      <c r="AH387" s="8" t="n">
        <v>1</v>
      </c>
      <c r="AI387" s="8" t="n">
        <v>1</v>
      </c>
      <c r="AJ387" s="8" t="n">
        <v>1</v>
      </c>
      <c r="AK387" s="8" t="n">
        <v>0</v>
      </c>
      <c r="AL387" s="8" t="n">
        <v>0</v>
      </c>
      <c r="AM387" s="8" t="n">
        <v>0</v>
      </c>
      <c r="AN387" s="8" t="n">
        <v>1</v>
      </c>
      <c r="AP387" s="8">
        <f>IF(($B$387&lt;&gt;2)+($J$387&lt;&gt;2)+($R$387&lt;&gt;2)+($Z$387&lt;&gt;2)+($AH$387&lt;&gt;2)=0,2,IF((($B$387&lt;&gt;2)*$B$387+($J$387&lt;&gt;2)*$J$387+($R$387&lt;&gt;2)*$R$387+($Z$387&lt;&gt;2)*$Z$387+($AH$387&lt;&gt;2)*$AH$387)/(($B$387&lt;&gt;2)+($J$387&lt;&gt;2)+($R$387&lt;&gt;2)+($Z$387&lt;&gt;2)+($AH$387&lt;&gt;2))&gt;=0.5,1,0))</f>
        <v/>
      </c>
      <c r="AQ387" s="8">
        <f>IF(($C$387&lt;&gt;2)+($K$387&lt;&gt;2)+($S$387&lt;&gt;2)+($AA$387&lt;&gt;2)+($AI$387&lt;&gt;2)=0,2,IF((($C$387&lt;&gt;2)*$C$387+($K$387&lt;&gt;2)*$K$387+($S$387&lt;&gt;2)*$S$387+($AA$387&lt;&gt;2)*$AA$387+($AI$387&lt;&gt;2)*$AI$387)/(($C$387&lt;&gt;2)+($K$387&lt;&gt;2)+($S$387&lt;&gt;2)+($AA$387&lt;&gt;2)+($AI$387&lt;&gt;2))&gt;=0.5,1,0))</f>
        <v/>
      </c>
      <c r="AR387" s="8">
        <f>IF(($D$387&lt;&gt;2)+($L$387&lt;&gt;2)+($T$387&lt;&gt;2)+($AB$387&lt;&gt;2)+($AJ$387&lt;&gt;2)=0,2,IF((($D$387&lt;&gt;2)*$D$387+($L$387&lt;&gt;2)*$L$387+($T$387&lt;&gt;2)*$T$387+($AB$387&lt;&gt;2)*$AB$387+($AJ$387&lt;&gt;2)*$AJ$387)/(($D$387&lt;&gt;2)+($L$387&lt;&gt;2)+($T$387&lt;&gt;2)+($AB$387&lt;&gt;2)+($AJ$387&lt;&gt;2))&gt;=0.5,1,0))</f>
        <v/>
      </c>
      <c r="AS387" s="8">
        <f>IF(($E$387&lt;&gt;2)+($M$387&lt;&gt;2)+($U$387&lt;&gt;2)+($AC$387&lt;&gt;2)+($AK$387&lt;&gt;2)=0,2,IF((($E$387&lt;&gt;2)*$E$387+($M$387&lt;&gt;2)*$M$387+($U$387&lt;&gt;2)*$U$387+($AC$387&lt;&gt;2)*$AC$387+($AK$387&lt;&gt;2)*$AK$387)/(($E$387&lt;&gt;2)+($M$387&lt;&gt;2)+($U$387&lt;&gt;2)+($AC$387&lt;&gt;2)+($AK$387&lt;&gt;2))&gt;=0.5,1,0))</f>
        <v/>
      </c>
      <c r="AT387" s="8">
        <f>IF(($F$387&lt;&gt;2)+($N$387&lt;&gt;2)+($V$387&lt;&gt;2)+($AD$387&lt;&gt;2)+($AL$387&lt;&gt;2)=0,2,IF((($F$387&lt;&gt;2)*$F$387+($N$387&lt;&gt;2)*$N$387+($V$387&lt;&gt;2)*$V$387+($AD$387&lt;&gt;2)*$AD$387+($AL$387&lt;&gt;2)*$AL$387)/(($F$387&lt;&gt;2)+($N$387&lt;&gt;2)+($V$387&lt;&gt;2)+($AD$387&lt;&gt;2)+($AL$387&lt;&gt;2))&gt;=0.5,1,0))</f>
        <v/>
      </c>
      <c r="AU387" s="8">
        <f>IF(($G$387&lt;&gt;2)+($O$387&lt;&gt;2)+($W$387&lt;&gt;2)+($AE$387&lt;&gt;2)+($AM$387&lt;&gt;2)=0,2,IF((($G$387&lt;&gt;2)*$G$387+($O$387&lt;&gt;2)*$O$387+($W$387&lt;&gt;2)*$W$387+($AE$387&lt;&gt;2)*$AE$387+($AM$387&lt;&gt;2)*$AM$387)/(($G$387&lt;&gt;2)+($O$387&lt;&gt;2)+($W$387&lt;&gt;2)+($AE$387&lt;&gt;2)+($AM$387&lt;&gt;2))&gt;=0.5,1,0))</f>
        <v/>
      </c>
      <c r="AV387" s="8">
        <f>IF(($H$387&lt;&gt;2)+($P$387&lt;&gt;2)+($X$387&lt;&gt;2)+($AF$387&lt;&gt;2)+($AN$387&lt;&gt;2)=0,2,IF((($H$387&lt;&gt;2)*$H$387+($P$387&lt;&gt;2)*$P$387+($X$387&lt;&gt;2)*$X$387+($AF$387&lt;&gt;2)*$AF$387+($AN$387&lt;&gt;2)*$AN$387)/(($H$387&lt;&gt;2)+($P$387&lt;&gt;2)+($X$387&lt;&gt;2)+($AF$387&lt;&gt;2)+($AN$387&lt;&gt;2))&gt;=0.5,1,0))</f>
        <v/>
      </c>
      <c r="AX387" s="16">
        <f>'Ground truth'!$B$15</f>
        <v/>
      </c>
      <c r="AY387" s="16">
        <f>'Ground truth'!$C$15</f>
        <v/>
      </c>
      <c r="AZ387" s="16">
        <f>'Ground truth'!$D$15</f>
        <v/>
      </c>
      <c r="BA387" s="16">
        <f>'Ground truth'!$E$15</f>
        <v/>
      </c>
      <c r="BB387" s="16">
        <f>'Ground truth'!$F$15</f>
        <v/>
      </c>
      <c r="BC387" s="16">
        <f>'Ground truth'!$G$15</f>
        <v/>
      </c>
      <c r="BD387" s="16">
        <f>'Ground truth'!$H$15</f>
        <v/>
      </c>
    </row>
    <row r="388">
      <c r="A388" s="3" t="inlineStr">
        <is>
          <t>Motor</t>
        </is>
      </c>
      <c r="B388" s="8" t="n">
        <v>0</v>
      </c>
      <c r="C388" s="8" t="n">
        <v>1</v>
      </c>
      <c r="D388" s="8" t="n">
        <v>1</v>
      </c>
      <c r="E388" s="8" t="n">
        <v>1</v>
      </c>
      <c r="F388" s="8" t="n">
        <v>0</v>
      </c>
      <c r="G388" s="8" t="n">
        <v>0</v>
      </c>
      <c r="H388" s="8" t="n">
        <v>0</v>
      </c>
      <c r="J388" s="8" t="n">
        <v>0</v>
      </c>
      <c r="K388" s="8" t="n">
        <v>1</v>
      </c>
      <c r="L388" s="8" t="n">
        <v>1</v>
      </c>
      <c r="M388" s="8" t="n">
        <v>1</v>
      </c>
      <c r="N388" s="8" t="n">
        <v>0</v>
      </c>
      <c r="O388" s="8" t="n">
        <v>0</v>
      </c>
      <c r="P388" s="8" t="n">
        <v>1</v>
      </c>
      <c r="R388" s="8" t="n">
        <v>0</v>
      </c>
      <c r="S388" s="8" t="n">
        <v>1</v>
      </c>
      <c r="T388" s="8" t="n">
        <v>1</v>
      </c>
      <c r="U388" s="8" t="n">
        <v>1</v>
      </c>
      <c r="V388" s="8" t="n">
        <v>0</v>
      </c>
      <c r="W388" s="8" t="n">
        <v>0</v>
      </c>
      <c r="X388" s="8" t="n">
        <v>1</v>
      </c>
      <c r="Z388" s="8" t="n">
        <v>0</v>
      </c>
      <c r="AA388" s="8" t="n">
        <v>1</v>
      </c>
      <c r="AB388" s="8" t="n">
        <v>1</v>
      </c>
      <c r="AC388" s="8" t="n">
        <v>1</v>
      </c>
      <c r="AD388" s="8" t="n">
        <v>0</v>
      </c>
      <c r="AE388" s="8" t="n">
        <v>0</v>
      </c>
      <c r="AF388" s="8" t="n">
        <v>1</v>
      </c>
      <c r="AH388" s="8" t="n">
        <v>0</v>
      </c>
      <c r="AI388" s="8" t="n">
        <v>1</v>
      </c>
      <c r="AJ388" s="8" t="n">
        <v>1</v>
      </c>
      <c r="AK388" s="8" t="n">
        <v>1</v>
      </c>
      <c r="AL388" s="8" t="n">
        <v>0</v>
      </c>
      <c r="AM388" s="8" t="n">
        <v>0</v>
      </c>
      <c r="AN388" s="8" t="n">
        <v>1</v>
      </c>
      <c r="AP388" s="8">
        <f>IF(($B$388&lt;&gt;2)+($J$388&lt;&gt;2)+($R$388&lt;&gt;2)+($Z$388&lt;&gt;2)+($AH$388&lt;&gt;2)=0,2,IF((($B$388&lt;&gt;2)*$B$388+($J$388&lt;&gt;2)*$J$388+($R$388&lt;&gt;2)*$R$388+($Z$388&lt;&gt;2)*$Z$388+($AH$388&lt;&gt;2)*$AH$388)/(($B$388&lt;&gt;2)+($J$388&lt;&gt;2)+($R$388&lt;&gt;2)+($Z$388&lt;&gt;2)+($AH$388&lt;&gt;2))&gt;=0.5,1,0))</f>
        <v/>
      </c>
      <c r="AQ388" s="8">
        <f>IF(($C$388&lt;&gt;2)+($K$388&lt;&gt;2)+($S$388&lt;&gt;2)+($AA$388&lt;&gt;2)+($AI$388&lt;&gt;2)=0,2,IF((($C$388&lt;&gt;2)*$C$388+($K$388&lt;&gt;2)*$K$388+($S$388&lt;&gt;2)*$S$388+($AA$388&lt;&gt;2)*$AA$388+($AI$388&lt;&gt;2)*$AI$388)/(($C$388&lt;&gt;2)+($K$388&lt;&gt;2)+($S$388&lt;&gt;2)+($AA$388&lt;&gt;2)+($AI$388&lt;&gt;2))&gt;=0.5,1,0))</f>
        <v/>
      </c>
      <c r="AR388" s="8">
        <f>IF(($D$388&lt;&gt;2)+($L$388&lt;&gt;2)+($T$388&lt;&gt;2)+($AB$388&lt;&gt;2)+($AJ$388&lt;&gt;2)=0,2,IF((($D$388&lt;&gt;2)*$D$388+($L$388&lt;&gt;2)*$L$388+($T$388&lt;&gt;2)*$T$388+($AB$388&lt;&gt;2)*$AB$388+($AJ$388&lt;&gt;2)*$AJ$388)/(($D$388&lt;&gt;2)+($L$388&lt;&gt;2)+($T$388&lt;&gt;2)+($AB$388&lt;&gt;2)+($AJ$388&lt;&gt;2))&gt;=0.5,1,0))</f>
        <v/>
      </c>
      <c r="AS388" s="8">
        <f>IF(($E$388&lt;&gt;2)+($M$388&lt;&gt;2)+($U$388&lt;&gt;2)+($AC$388&lt;&gt;2)+($AK$388&lt;&gt;2)=0,2,IF((($E$388&lt;&gt;2)*$E$388+($M$388&lt;&gt;2)*$M$388+($U$388&lt;&gt;2)*$U$388+($AC$388&lt;&gt;2)*$AC$388+($AK$388&lt;&gt;2)*$AK$388)/(($E$388&lt;&gt;2)+($M$388&lt;&gt;2)+($U$388&lt;&gt;2)+($AC$388&lt;&gt;2)+($AK$388&lt;&gt;2))&gt;=0.5,1,0))</f>
        <v/>
      </c>
      <c r="AT388" s="8">
        <f>IF(($F$388&lt;&gt;2)+($N$388&lt;&gt;2)+($V$388&lt;&gt;2)+($AD$388&lt;&gt;2)+($AL$388&lt;&gt;2)=0,2,IF((($F$388&lt;&gt;2)*$F$388+($N$388&lt;&gt;2)*$N$388+($V$388&lt;&gt;2)*$V$388+($AD$388&lt;&gt;2)*$AD$388+($AL$388&lt;&gt;2)*$AL$388)/(($F$388&lt;&gt;2)+($N$388&lt;&gt;2)+($V$388&lt;&gt;2)+($AD$388&lt;&gt;2)+($AL$388&lt;&gt;2))&gt;=0.5,1,0))</f>
        <v/>
      </c>
      <c r="AU388" s="8">
        <f>IF(($G$388&lt;&gt;2)+($O$388&lt;&gt;2)+($W$388&lt;&gt;2)+($AE$388&lt;&gt;2)+($AM$388&lt;&gt;2)=0,2,IF((($G$388&lt;&gt;2)*$G$388+($O$388&lt;&gt;2)*$O$388+($W$388&lt;&gt;2)*$W$388+($AE$388&lt;&gt;2)*$AE$388+($AM$388&lt;&gt;2)*$AM$388)/(($G$388&lt;&gt;2)+($O$388&lt;&gt;2)+($W$388&lt;&gt;2)+($AE$388&lt;&gt;2)+($AM$388&lt;&gt;2))&gt;=0.5,1,0))</f>
        <v/>
      </c>
      <c r="AV388" s="8">
        <f>IF(($H$388&lt;&gt;2)+($P$388&lt;&gt;2)+($X$388&lt;&gt;2)+($AF$388&lt;&gt;2)+($AN$388&lt;&gt;2)=0,2,IF((($H$388&lt;&gt;2)*$H$388+($P$388&lt;&gt;2)*$P$388+($X$388&lt;&gt;2)*$X$388+($AF$388&lt;&gt;2)*$AF$388+($AN$388&lt;&gt;2)*$AN$388)/(($H$388&lt;&gt;2)+($P$388&lt;&gt;2)+($X$388&lt;&gt;2)+($AF$388&lt;&gt;2)+($AN$388&lt;&gt;2))&gt;=0.5,1,0))</f>
        <v/>
      </c>
      <c r="AX388" s="16">
        <f>'Ground truth'!$B$16</f>
        <v/>
      </c>
      <c r="AY388" s="16">
        <f>'Ground truth'!$C$16</f>
        <v/>
      </c>
      <c r="AZ388" s="16">
        <f>'Ground truth'!$D$16</f>
        <v/>
      </c>
      <c r="BA388" s="16">
        <f>'Ground truth'!$E$16</f>
        <v/>
      </c>
      <c r="BB388" s="16">
        <f>'Ground truth'!$F$16</f>
        <v/>
      </c>
      <c r="BC388" s="16">
        <f>'Ground truth'!$G$16</f>
        <v/>
      </c>
      <c r="BD388" s="16">
        <f>'Ground truth'!$H$16</f>
        <v/>
      </c>
    </row>
    <row r="389">
      <c r="A389" s="3" t="inlineStr">
        <is>
          <t>Electrical System</t>
        </is>
      </c>
      <c r="B389" s="8" t="n">
        <v>1</v>
      </c>
      <c r="C389" s="8" t="n">
        <v>0</v>
      </c>
      <c r="D389" s="8" t="n">
        <v>1</v>
      </c>
      <c r="E389" s="8" t="n">
        <v>1</v>
      </c>
      <c r="F389" s="8" t="n">
        <v>1</v>
      </c>
      <c r="G389" s="8" t="n">
        <v>0</v>
      </c>
      <c r="H389" s="8" t="n">
        <v>0</v>
      </c>
      <c r="J389" s="8" t="n">
        <v>1</v>
      </c>
      <c r="K389" s="8" t="n">
        <v>0</v>
      </c>
      <c r="L389" s="8" t="n">
        <v>1</v>
      </c>
      <c r="M389" s="8" t="n">
        <v>1</v>
      </c>
      <c r="N389" s="8" t="n">
        <v>1</v>
      </c>
      <c r="O389" s="8" t="n">
        <v>0</v>
      </c>
      <c r="P389" s="8" t="n">
        <v>1</v>
      </c>
      <c r="R389" s="8" t="n">
        <v>1</v>
      </c>
      <c r="S389" s="8" t="n">
        <v>0</v>
      </c>
      <c r="T389" s="8" t="n">
        <v>1</v>
      </c>
      <c r="U389" s="8" t="n">
        <v>1</v>
      </c>
      <c r="V389" s="8" t="n">
        <v>1</v>
      </c>
      <c r="W389" s="8" t="n">
        <v>0</v>
      </c>
      <c r="X389" s="8" t="n">
        <v>1</v>
      </c>
      <c r="Z389" s="8" t="n">
        <v>1</v>
      </c>
      <c r="AA389" s="8" t="n">
        <v>0</v>
      </c>
      <c r="AB389" s="8" t="n">
        <v>1</v>
      </c>
      <c r="AC389" s="8" t="n">
        <v>1</v>
      </c>
      <c r="AD389" s="8" t="n">
        <v>1</v>
      </c>
      <c r="AE389" s="8" t="n">
        <v>0</v>
      </c>
      <c r="AF389" s="8" t="n">
        <v>1</v>
      </c>
      <c r="AH389" s="8" t="n">
        <v>1</v>
      </c>
      <c r="AI389" s="8" t="n">
        <v>0</v>
      </c>
      <c r="AJ389" s="8" t="n">
        <v>1</v>
      </c>
      <c r="AK389" s="8" t="n">
        <v>1</v>
      </c>
      <c r="AL389" s="8" t="n">
        <v>1</v>
      </c>
      <c r="AM389" s="8" t="n">
        <v>0</v>
      </c>
      <c r="AN389" s="8" t="n">
        <v>1</v>
      </c>
      <c r="AP389" s="8">
        <f>IF(($B$389&lt;&gt;2)+($J$389&lt;&gt;2)+($R$389&lt;&gt;2)+($Z$389&lt;&gt;2)+($AH$389&lt;&gt;2)=0,2,IF((($B$389&lt;&gt;2)*$B$389+($J$389&lt;&gt;2)*$J$389+($R$389&lt;&gt;2)*$R$389+($Z$389&lt;&gt;2)*$Z$389+($AH$389&lt;&gt;2)*$AH$389)/(($B$389&lt;&gt;2)+($J$389&lt;&gt;2)+($R$389&lt;&gt;2)+($Z$389&lt;&gt;2)+($AH$389&lt;&gt;2))&gt;=0.5,1,0))</f>
        <v/>
      </c>
      <c r="AQ389" s="8">
        <f>IF(($C$389&lt;&gt;2)+($K$389&lt;&gt;2)+($S$389&lt;&gt;2)+($AA$389&lt;&gt;2)+($AI$389&lt;&gt;2)=0,2,IF((($C$389&lt;&gt;2)*$C$389+($K$389&lt;&gt;2)*$K$389+($S$389&lt;&gt;2)*$S$389+($AA$389&lt;&gt;2)*$AA$389+($AI$389&lt;&gt;2)*$AI$389)/(($C$389&lt;&gt;2)+($K$389&lt;&gt;2)+($S$389&lt;&gt;2)+($AA$389&lt;&gt;2)+($AI$389&lt;&gt;2))&gt;=0.5,1,0))</f>
        <v/>
      </c>
      <c r="AR389" s="8">
        <f>IF(($D$389&lt;&gt;2)+($L$389&lt;&gt;2)+($T$389&lt;&gt;2)+($AB$389&lt;&gt;2)+($AJ$389&lt;&gt;2)=0,2,IF((($D$389&lt;&gt;2)*$D$389+($L$389&lt;&gt;2)*$L$389+($T$389&lt;&gt;2)*$T$389+($AB$389&lt;&gt;2)*$AB$389+($AJ$389&lt;&gt;2)*$AJ$389)/(($D$389&lt;&gt;2)+($L$389&lt;&gt;2)+($T$389&lt;&gt;2)+($AB$389&lt;&gt;2)+($AJ$389&lt;&gt;2))&gt;=0.5,1,0))</f>
        <v/>
      </c>
      <c r="AS389" s="8">
        <f>IF(($E$389&lt;&gt;2)+($M$389&lt;&gt;2)+($U$389&lt;&gt;2)+($AC$389&lt;&gt;2)+($AK$389&lt;&gt;2)=0,2,IF((($E$389&lt;&gt;2)*$E$389+($M$389&lt;&gt;2)*$M$389+($U$389&lt;&gt;2)*$U$389+($AC$389&lt;&gt;2)*$AC$389+($AK$389&lt;&gt;2)*$AK$389)/(($E$389&lt;&gt;2)+($M$389&lt;&gt;2)+($U$389&lt;&gt;2)+($AC$389&lt;&gt;2)+($AK$389&lt;&gt;2))&gt;=0.5,1,0))</f>
        <v/>
      </c>
      <c r="AT389" s="8">
        <f>IF(($F$389&lt;&gt;2)+($N$389&lt;&gt;2)+($V$389&lt;&gt;2)+($AD$389&lt;&gt;2)+($AL$389&lt;&gt;2)=0,2,IF((($F$389&lt;&gt;2)*$F$389+($N$389&lt;&gt;2)*$N$389+($V$389&lt;&gt;2)*$V$389+($AD$389&lt;&gt;2)*$AD$389+($AL$389&lt;&gt;2)*$AL$389)/(($F$389&lt;&gt;2)+($N$389&lt;&gt;2)+($V$389&lt;&gt;2)+($AD$389&lt;&gt;2)+($AL$389&lt;&gt;2))&gt;=0.5,1,0))</f>
        <v/>
      </c>
      <c r="AU389" s="8">
        <f>IF(($G$389&lt;&gt;2)+($O$389&lt;&gt;2)+($W$389&lt;&gt;2)+($AE$389&lt;&gt;2)+($AM$389&lt;&gt;2)=0,2,IF((($G$389&lt;&gt;2)*$G$389+($O$389&lt;&gt;2)*$O$389+($W$389&lt;&gt;2)*$W$389+($AE$389&lt;&gt;2)*$AE$389+($AM$389&lt;&gt;2)*$AM$389)/(($G$389&lt;&gt;2)+($O$389&lt;&gt;2)+($W$389&lt;&gt;2)+($AE$389&lt;&gt;2)+($AM$389&lt;&gt;2))&gt;=0.5,1,0))</f>
        <v/>
      </c>
      <c r="AV389" s="8">
        <f>IF(($H$389&lt;&gt;2)+($P$389&lt;&gt;2)+($X$389&lt;&gt;2)+($AF$389&lt;&gt;2)+($AN$389&lt;&gt;2)=0,2,IF((($H$389&lt;&gt;2)*$H$389+($P$389&lt;&gt;2)*$P$389+($X$389&lt;&gt;2)*$X$389+($AF$389&lt;&gt;2)*$AF$389+($AN$389&lt;&gt;2)*$AN$389)/(($H$389&lt;&gt;2)+($P$389&lt;&gt;2)+($X$389&lt;&gt;2)+($AF$389&lt;&gt;2)+($AN$389&lt;&gt;2))&gt;=0.5,1,0))</f>
        <v/>
      </c>
      <c r="AX389" s="16">
        <f>'Ground truth'!$B$17</f>
        <v/>
      </c>
      <c r="AY389" s="16">
        <f>'Ground truth'!$C$17</f>
        <v/>
      </c>
      <c r="AZ389" s="16">
        <f>'Ground truth'!$D$17</f>
        <v/>
      </c>
      <c r="BA389" s="16">
        <f>'Ground truth'!$E$17</f>
        <v/>
      </c>
      <c r="BB389" s="16">
        <f>'Ground truth'!$F$17</f>
        <v/>
      </c>
      <c r="BC389" s="16">
        <f>'Ground truth'!$G$17</f>
        <v/>
      </c>
      <c r="BD389" s="16">
        <f>'Ground truth'!$H$17</f>
        <v/>
      </c>
    </row>
    <row r="390">
      <c r="A390" s="3" t="inlineStr">
        <is>
          <t>Battery Holder</t>
        </is>
      </c>
      <c r="B390" s="8" t="n">
        <v>0</v>
      </c>
      <c r="C390" s="8" t="n">
        <v>0</v>
      </c>
      <c r="D390" s="8" t="n">
        <v>0</v>
      </c>
      <c r="E390" s="8" t="n">
        <v>1</v>
      </c>
      <c r="F390" s="8" t="n">
        <v>1</v>
      </c>
      <c r="G390" s="8" t="n">
        <v>1</v>
      </c>
      <c r="H390" s="8" t="n">
        <v>1</v>
      </c>
      <c r="J390" s="8" t="n">
        <v>0</v>
      </c>
      <c r="K390" s="8" t="n">
        <v>0</v>
      </c>
      <c r="L390" s="8" t="n">
        <v>0</v>
      </c>
      <c r="M390" s="8" t="n">
        <v>1</v>
      </c>
      <c r="N390" s="8" t="n">
        <v>1</v>
      </c>
      <c r="O390" s="8" t="n">
        <v>1</v>
      </c>
      <c r="P390" s="8" t="n">
        <v>1</v>
      </c>
      <c r="R390" s="8" t="n">
        <v>0</v>
      </c>
      <c r="S390" s="8" t="n">
        <v>0</v>
      </c>
      <c r="T390" s="8" t="n">
        <v>0</v>
      </c>
      <c r="U390" s="8" t="n">
        <v>1</v>
      </c>
      <c r="V390" s="8" t="n">
        <v>1</v>
      </c>
      <c r="W390" s="8" t="n">
        <v>1</v>
      </c>
      <c r="X390" s="8" t="n">
        <v>1</v>
      </c>
      <c r="Z390" s="8" t="n">
        <v>0</v>
      </c>
      <c r="AA390" s="8" t="n">
        <v>0</v>
      </c>
      <c r="AB390" s="8" t="n">
        <v>0</v>
      </c>
      <c r="AC390" s="8" t="n">
        <v>1</v>
      </c>
      <c r="AD390" s="8" t="n">
        <v>1</v>
      </c>
      <c r="AE390" s="8" t="n">
        <v>1</v>
      </c>
      <c r="AF390" s="8" t="n">
        <v>1</v>
      </c>
      <c r="AH390" s="8" t="n">
        <v>0</v>
      </c>
      <c r="AI390" s="8" t="n">
        <v>0</v>
      </c>
      <c r="AJ390" s="8" t="n">
        <v>0</v>
      </c>
      <c r="AK390" s="8" t="n">
        <v>1</v>
      </c>
      <c r="AL390" s="8" t="n">
        <v>1</v>
      </c>
      <c r="AM390" s="8" t="n">
        <v>1</v>
      </c>
      <c r="AN390" s="8" t="n">
        <v>1</v>
      </c>
      <c r="AP390" s="8">
        <f>IF(($B$390&lt;&gt;2)+($J$390&lt;&gt;2)+($R$390&lt;&gt;2)+($Z$390&lt;&gt;2)+($AH$390&lt;&gt;2)=0,2,IF((($B$390&lt;&gt;2)*$B$390+($J$390&lt;&gt;2)*$J$390+($R$390&lt;&gt;2)*$R$390+($Z$390&lt;&gt;2)*$Z$390+($AH$390&lt;&gt;2)*$AH$390)/(($B$390&lt;&gt;2)+($J$390&lt;&gt;2)+($R$390&lt;&gt;2)+($Z$390&lt;&gt;2)+($AH$390&lt;&gt;2))&gt;=0.5,1,0))</f>
        <v/>
      </c>
      <c r="AQ390" s="8">
        <f>IF(($C$390&lt;&gt;2)+($K$390&lt;&gt;2)+($S$390&lt;&gt;2)+($AA$390&lt;&gt;2)+($AI$390&lt;&gt;2)=0,2,IF((($C$390&lt;&gt;2)*$C$390+($K$390&lt;&gt;2)*$K$390+($S$390&lt;&gt;2)*$S$390+($AA$390&lt;&gt;2)*$AA$390+($AI$390&lt;&gt;2)*$AI$390)/(($C$390&lt;&gt;2)+($K$390&lt;&gt;2)+($S$390&lt;&gt;2)+($AA$390&lt;&gt;2)+($AI$390&lt;&gt;2))&gt;=0.5,1,0))</f>
        <v/>
      </c>
      <c r="AR390" s="8">
        <f>IF(($D$390&lt;&gt;2)+($L$390&lt;&gt;2)+($T$390&lt;&gt;2)+($AB$390&lt;&gt;2)+($AJ$390&lt;&gt;2)=0,2,IF((($D$390&lt;&gt;2)*$D$390+($L$390&lt;&gt;2)*$L$390+($T$390&lt;&gt;2)*$T$390+($AB$390&lt;&gt;2)*$AB$390+($AJ$390&lt;&gt;2)*$AJ$390)/(($D$390&lt;&gt;2)+($L$390&lt;&gt;2)+($T$390&lt;&gt;2)+($AB$390&lt;&gt;2)+($AJ$390&lt;&gt;2))&gt;=0.5,1,0))</f>
        <v/>
      </c>
      <c r="AS390" s="8">
        <f>IF(($E$390&lt;&gt;2)+($M$390&lt;&gt;2)+($U$390&lt;&gt;2)+($AC$390&lt;&gt;2)+($AK$390&lt;&gt;2)=0,2,IF((($E$390&lt;&gt;2)*$E$390+($M$390&lt;&gt;2)*$M$390+($U$390&lt;&gt;2)*$U$390+($AC$390&lt;&gt;2)*$AC$390+($AK$390&lt;&gt;2)*$AK$390)/(($E$390&lt;&gt;2)+($M$390&lt;&gt;2)+($U$390&lt;&gt;2)+($AC$390&lt;&gt;2)+($AK$390&lt;&gt;2))&gt;=0.5,1,0))</f>
        <v/>
      </c>
      <c r="AT390" s="8">
        <f>IF(($F$390&lt;&gt;2)+($N$390&lt;&gt;2)+($V$390&lt;&gt;2)+($AD$390&lt;&gt;2)+($AL$390&lt;&gt;2)=0,2,IF((($F$390&lt;&gt;2)*$F$390+($N$390&lt;&gt;2)*$N$390+($V$390&lt;&gt;2)*$V$390+($AD$390&lt;&gt;2)*$AD$390+($AL$390&lt;&gt;2)*$AL$390)/(($F$390&lt;&gt;2)+($N$390&lt;&gt;2)+($V$390&lt;&gt;2)+($AD$390&lt;&gt;2)+($AL$390&lt;&gt;2))&gt;=0.5,1,0))</f>
        <v/>
      </c>
      <c r="AU390" s="8">
        <f>IF(($G$390&lt;&gt;2)+($O$390&lt;&gt;2)+($W$390&lt;&gt;2)+($AE$390&lt;&gt;2)+($AM$390&lt;&gt;2)=0,2,IF((($G$390&lt;&gt;2)*$G$390+($O$390&lt;&gt;2)*$O$390+($W$390&lt;&gt;2)*$W$390+($AE$390&lt;&gt;2)*$AE$390+($AM$390&lt;&gt;2)*$AM$390)/(($G$390&lt;&gt;2)+($O$390&lt;&gt;2)+($W$390&lt;&gt;2)+($AE$390&lt;&gt;2)+($AM$390&lt;&gt;2))&gt;=0.5,1,0))</f>
        <v/>
      </c>
      <c r="AV390" s="8">
        <f>IF(($H$390&lt;&gt;2)+($P$390&lt;&gt;2)+($X$390&lt;&gt;2)+($AF$390&lt;&gt;2)+($AN$390&lt;&gt;2)=0,2,IF((($H$390&lt;&gt;2)*$H$390+($P$390&lt;&gt;2)*$P$390+($X$390&lt;&gt;2)*$X$390+($AF$390&lt;&gt;2)*$AF$390+($AN$390&lt;&gt;2)*$AN$390)/(($H$390&lt;&gt;2)+($P$390&lt;&gt;2)+($X$390&lt;&gt;2)+($AF$390&lt;&gt;2)+($AN$390&lt;&gt;2))&gt;=0.5,1,0))</f>
        <v/>
      </c>
      <c r="AX390" s="16">
        <f>'Ground truth'!$B$18</f>
        <v/>
      </c>
      <c r="AY390" s="16">
        <f>'Ground truth'!$C$18</f>
        <v/>
      </c>
      <c r="AZ390" s="16">
        <f>'Ground truth'!$D$18</f>
        <v/>
      </c>
      <c r="BA390" s="16">
        <f>'Ground truth'!$E$18</f>
        <v/>
      </c>
      <c r="BB390" s="16">
        <f>'Ground truth'!$F$18</f>
        <v/>
      </c>
      <c r="BC390" s="16">
        <f>'Ground truth'!$G$18</f>
        <v/>
      </c>
      <c r="BD390" s="16">
        <f>'Ground truth'!$H$18</f>
        <v/>
      </c>
    </row>
    <row r="391">
      <c r="A391" s="3" t="inlineStr">
        <is>
          <t>Housing</t>
        </is>
      </c>
      <c r="B391" s="8" t="n">
        <v>1</v>
      </c>
      <c r="C391" s="8" t="n">
        <v>0</v>
      </c>
      <c r="D391" s="8" t="n">
        <v>0</v>
      </c>
      <c r="E391" s="8" t="n">
        <v>0</v>
      </c>
      <c r="F391" s="8" t="n">
        <v>1</v>
      </c>
      <c r="G391" s="8" t="n">
        <v>1</v>
      </c>
      <c r="H391" s="8" t="n">
        <v>1</v>
      </c>
      <c r="J391" s="8" t="n">
        <v>1</v>
      </c>
      <c r="K391" s="8" t="n">
        <v>0</v>
      </c>
      <c r="L391" s="8" t="n">
        <v>0</v>
      </c>
      <c r="M391" s="8" t="n">
        <v>0</v>
      </c>
      <c r="N391" s="8" t="n">
        <v>1</v>
      </c>
      <c r="O391" s="8" t="n">
        <v>1</v>
      </c>
      <c r="P391" s="8" t="n">
        <v>1</v>
      </c>
      <c r="R391" s="8" t="n">
        <v>1</v>
      </c>
      <c r="S391" s="8" t="n">
        <v>0</v>
      </c>
      <c r="T391" s="8" t="n">
        <v>0</v>
      </c>
      <c r="U391" s="8" t="n">
        <v>0</v>
      </c>
      <c r="V391" s="8" t="n">
        <v>1</v>
      </c>
      <c r="W391" s="8" t="n">
        <v>1</v>
      </c>
      <c r="X391" s="8" t="n">
        <v>1</v>
      </c>
      <c r="Z391" s="8" t="n">
        <v>1</v>
      </c>
      <c r="AA391" s="8" t="n">
        <v>0</v>
      </c>
      <c r="AB391" s="8" t="n">
        <v>0</v>
      </c>
      <c r="AC391" s="8" t="n">
        <v>0</v>
      </c>
      <c r="AD391" s="8" t="n">
        <v>1</v>
      </c>
      <c r="AE391" s="8" t="n">
        <v>1</v>
      </c>
      <c r="AF391" s="8" t="n">
        <v>1</v>
      </c>
      <c r="AH391" s="8" t="n">
        <v>1</v>
      </c>
      <c r="AI391" s="8" t="n">
        <v>0</v>
      </c>
      <c r="AJ391" s="8" t="n">
        <v>0</v>
      </c>
      <c r="AK391" s="8" t="n">
        <v>0</v>
      </c>
      <c r="AL391" s="8" t="n">
        <v>1</v>
      </c>
      <c r="AM391" s="8" t="n">
        <v>1</v>
      </c>
      <c r="AN391" s="8" t="n">
        <v>1</v>
      </c>
      <c r="AP391" s="8">
        <f>IF(($B$391&lt;&gt;2)+($J$391&lt;&gt;2)+($R$391&lt;&gt;2)+($Z$391&lt;&gt;2)+($AH$391&lt;&gt;2)=0,2,IF((($B$391&lt;&gt;2)*$B$391+($J$391&lt;&gt;2)*$J$391+($R$391&lt;&gt;2)*$R$391+($Z$391&lt;&gt;2)*$Z$391+($AH$391&lt;&gt;2)*$AH$391)/(($B$391&lt;&gt;2)+($J$391&lt;&gt;2)+($R$391&lt;&gt;2)+($Z$391&lt;&gt;2)+($AH$391&lt;&gt;2))&gt;=0.5,1,0))</f>
        <v/>
      </c>
      <c r="AQ391" s="8">
        <f>IF(($C$391&lt;&gt;2)+($K$391&lt;&gt;2)+($S$391&lt;&gt;2)+($AA$391&lt;&gt;2)+($AI$391&lt;&gt;2)=0,2,IF((($C$391&lt;&gt;2)*$C$391+($K$391&lt;&gt;2)*$K$391+($S$391&lt;&gt;2)*$S$391+($AA$391&lt;&gt;2)*$AA$391+($AI$391&lt;&gt;2)*$AI$391)/(($C$391&lt;&gt;2)+($K$391&lt;&gt;2)+($S$391&lt;&gt;2)+($AA$391&lt;&gt;2)+($AI$391&lt;&gt;2))&gt;=0.5,1,0))</f>
        <v/>
      </c>
      <c r="AR391" s="8">
        <f>IF(($D$391&lt;&gt;2)+($L$391&lt;&gt;2)+($T$391&lt;&gt;2)+($AB$391&lt;&gt;2)+($AJ$391&lt;&gt;2)=0,2,IF((($D$391&lt;&gt;2)*$D$391+($L$391&lt;&gt;2)*$L$391+($T$391&lt;&gt;2)*$T$391+($AB$391&lt;&gt;2)*$AB$391+($AJ$391&lt;&gt;2)*$AJ$391)/(($D$391&lt;&gt;2)+($L$391&lt;&gt;2)+($T$391&lt;&gt;2)+($AB$391&lt;&gt;2)+($AJ$391&lt;&gt;2))&gt;=0.5,1,0))</f>
        <v/>
      </c>
      <c r="AS391" s="8">
        <f>IF(($E$391&lt;&gt;2)+($M$391&lt;&gt;2)+($U$391&lt;&gt;2)+($AC$391&lt;&gt;2)+($AK$391&lt;&gt;2)=0,2,IF((($E$391&lt;&gt;2)*$E$391+($M$391&lt;&gt;2)*$M$391+($U$391&lt;&gt;2)*$U$391+($AC$391&lt;&gt;2)*$AC$391+($AK$391&lt;&gt;2)*$AK$391)/(($E$391&lt;&gt;2)+($M$391&lt;&gt;2)+($U$391&lt;&gt;2)+($AC$391&lt;&gt;2)+($AK$391&lt;&gt;2))&gt;=0.5,1,0))</f>
        <v/>
      </c>
      <c r="AT391" s="8">
        <f>IF(($F$391&lt;&gt;2)+($N$391&lt;&gt;2)+($V$391&lt;&gt;2)+($AD$391&lt;&gt;2)+($AL$391&lt;&gt;2)=0,2,IF((($F$391&lt;&gt;2)*$F$391+($N$391&lt;&gt;2)*$N$391+($V$391&lt;&gt;2)*$V$391+($AD$391&lt;&gt;2)*$AD$391+($AL$391&lt;&gt;2)*$AL$391)/(($F$391&lt;&gt;2)+($N$391&lt;&gt;2)+($V$391&lt;&gt;2)+($AD$391&lt;&gt;2)+($AL$391&lt;&gt;2))&gt;=0.5,1,0))</f>
        <v/>
      </c>
      <c r="AU391" s="8">
        <f>IF(($G$391&lt;&gt;2)+($O$391&lt;&gt;2)+($W$391&lt;&gt;2)+($AE$391&lt;&gt;2)+($AM$391&lt;&gt;2)=0,2,IF((($G$391&lt;&gt;2)*$G$391+($O$391&lt;&gt;2)*$O$391+($W$391&lt;&gt;2)*$W$391+($AE$391&lt;&gt;2)*$AE$391+($AM$391&lt;&gt;2)*$AM$391)/(($G$391&lt;&gt;2)+($O$391&lt;&gt;2)+($W$391&lt;&gt;2)+($AE$391&lt;&gt;2)+($AM$391&lt;&gt;2))&gt;=0.5,1,0))</f>
        <v/>
      </c>
      <c r="AV391" s="8">
        <f>IF(($H$391&lt;&gt;2)+($P$391&lt;&gt;2)+($X$391&lt;&gt;2)+($AF$391&lt;&gt;2)+($AN$391&lt;&gt;2)=0,2,IF((($H$391&lt;&gt;2)*$H$391+($P$391&lt;&gt;2)*$P$391+($X$391&lt;&gt;2)*$X$391+($AF$391&lt;&gt;2)*$AF$391+($AN$391&lt;&gt;2)*$AN$391)/(($H$391&lt;&gt;2)+($P$391&lt;&gt;2)+($X$391&lt;&gt;2)+($AF$391&lt;&gt;2)+($AN$391&lt;&gt;2))&gt;=0.5,1,0))</f>
        <v/>
      </c>
      <c r="AX391" s="16">
        <f>'Ground truth'!$B$19</f>
        <v/>
      </c>
      <c r="AY391" s="16">
        <f>'Ground truth'!$C$19</f>
        <v/>
      </c>
      <c r="AZ391" s="16">
        <f>'Ground truth'!$D$19</f>
        <v/>
      </c>
      <c r="BA391" s="16">
        <f>'Ground truth'!$E$19</f>
        <v/>
      </c>
      <c r="BB391" s="16">
        <f>'Ground truth'!$F$19</f>
        <v/>
      </c>
      <c r="BC391" s="16">
        <f>'Ground truth'!$G$19</f>
        <v/>
      </c>
      <c r="BD391" s="16">
        <f>'Ground truth'!$H$19</f>
        <v/>
      </c>
    </row>
    <row r="392">
      <c r="A392" s="3" t="inlineStr">
        <is>
          <t>External Environment</t>
        </is>
      </c>
      <c r="B392" s="8" t="n">
        <v>1</v>
      </c>
      <c r="C392" s="8" t="n">
        <v>1</v>
      </c>
      <c r="D392" s="8" t="n">
        <v>0</v>
      </c>
      <c r="E392" s="8" t="n">
        <v>0</v>
      </c>
      <c r="F392" s="8" t="n">
        <v>1</v>
      </c>
      <c r="G392" s="8" t="n">
        <v>1</v>
      </c>
      <c r="H392" s="8" t="n">
        <v>1</v>
      </c>
      <c r="J392" s="8" t="n">
        <v>1</v>
      </c>
      <c r="K392" s="8" t="n">
        <v>1</v>
      </c>
      <c r="L392" s="8" t="n">
        <v>1</v>
      </c>
      <c r="M392" s="8" t="n">
        <v>1</v>
      </c>
      <c r="N392" s="8" t="n">
        <v>1</v>
      </c>
      <c r="O392" s="8" t="n">
        <v>1</v>
      </c>
      <c r="P392" s="8" t="n">
        <v>1</v>
      </c>
      <c r="R392" s="8" t="n">
        <v>1</v>
      </c>
      <c r="S392" s="8" t="n">
        <v>1</v>
      </c>
      <c r="T392" s="8" t="n">
        <v>1</v>
      </c>
      <c r="U392" s="8" t="n">
        <v>1</v>
      </c>
      <c r="V392" s="8" t="n">
        <v>1</v>
      </c>
      <c r="W392" s="8" t="n">
        <v>1</v>
      </c>
      <c r="X392" s="8" t="n">
        <v>1</v>
      </c>
      <c r="Z392" s="8" t="n">
        <v>1</v>
      </c>
      <c r="AA392" s="8" t="n">
        <v>1</v>
      </c>
      <c r="AB392" s="8" t="n">
        <v>1</v>
      </c>
      <c r="AC392" s="8" t="n">
        <v>1</v>
      </c>
      <c r="AD392" s="8" t="n">
        <v>1</v>
      </c>
      <c r="AE392" s="8" t="n">
        <v>1</v>
      </c>
      <c r="AF392" s="8" t="n">
        <v>1</v>
      </c>
      <c r="AH392" s="8" t="n">
        <v>1</v>
      </c>
      <c r="AI392" s="8" t="n">
        <v>1</v>
      </c>
      <c r="AJ392" s="8" t="n">
        <v>1</v>
      </c>
      <c r="AK392" s="8" t="n">
        <v>1</v>
      </c>
      <c r="AL392" s="8" t="n">
        <v>1</v>
      </c>
      <c r="AM392" s="8" t="n">
        <v>1</v>
      </c>
      <c r="AN392" s="8" t="n">
        <v>1</v>
      </c>
      <c r="AP392" s="8">
        <f>IF(($B$392&lt;&gt;2)+($J$392&lt;&gt;2)+($R$392&lt;&gt;2)+($Z$392&lt;&gt;2)+($AH$392&lt;&gt;2)=0,2,IF((($B$392&lt;&gt;2)*$B$392+($J$392&lt;&gt;2)*$J$392+($R$392&lt;&gt;2)*$R$392+($Z$392&lt;&gt;2)*$Z$392+($AH$392&lt;&gt;2)*$AH$392)/(($B$392&lt;&gt;2)+($J$392&lt;&gt;2)+($R$392&lt;&gt;2)+($Z$392&lt;&gt;2)+($AH$392&lt;&gt;2))&gt;=0.5,1,0))</f>
        <v/>
      </c>
      <c r="AQ392" s="8">
        <f>IF(($C$392&lt;&gt;2)+($K$392&lt;&gt;2)+($S$392&lt;&gt;2)+($AA$392&lt;&gt;2)+($AI$392&lt;&gt;2)=0,2,IF((($C$392&lt;&gt;2)*$C$392+($K$392&lt;&gt;2)*$K$392+($S$392&lt;&gt;2)*$S$392+($AA$392&lt;&gt;2)*$AA$392+($AI$392&lt;&gt;2)*$AI$392)/(($C$392&lt;&gt;2)+($K$392&lt;&gt;2)+($S$392&lt;&gt;2)+($AA$392&lt;&gt;2)+($AI$392&lt;&gt;2))&gt;=0.5,1,0))</f>
        <v/>
      </c>
      <c r="AR392" s="8">
        <f>IF(($D$392&lt;&gt;2)+($L$392&lt;&gt;2)+($T$392&lt;&gt;2)+($AB$392&lt;&gt;2)+($AJ$392&lt;&gt;2)=0,2,IF((($D$392&lt;&gt;2)*$D$392+($L$392&lt;&gt;2)*$L$392+($T$392&lt;&gt;2)*$T$392+($AB$392&lt;&gt;2)*$AB$392+($AJ$392&lt;&gt;2)*$AJ$392)/(($D$392&lt;&gt;2)+($L$392&lt;&gt;2)+($T$392&lt;&gt;2)+($AB$392&lt;&gt;2)+($AJ$392&lt;&gt;2))&gt;=0.5,1,0))</f>
        <v/>
      </c>
      <c r="AS392" s="8">
        <f>IF(($E$392&lt;&gt;2)+($M$392&lt;&gt;2)+($U$392&lt;&gt;2)+($AC$392&lt;&gt;2)+($AK$392&lt;&gt;2)=0,2,IF((($E$392&lt;&gt;2)*$E$392+($M$392&lt;&gt;2)*$M$392+($U$392&lt;&gt;2)*$U$392+($AC$392&lt;&gt;2)*$AC$392+($AK$392&lt;&gt;2)*$AK$392)/(($E$392&lt;&gt;2)+($M$392&lt;&gt;2)+($U$392&lt;&gt;2)+($AC$392&lt;&gt;2)+($AK$392&lt;&gt;2))&gt;=0.5,1,0))</f>
        <v/>
      </c>
      <c r="AT392" s="8">
        <f>IF(($F$392&lt;&gt;2)+($N$392&lt;&gt;2)+($V$392&lt;&gt;2)+($AD$392&lt;&gt;2)+($AL$392&lt;&gt;2)=0,2,IF((($F$392&lt;&gt;2)*$F$392+($N$392&lt;&gt;2)*$N$392+($V$392&lt;&gt;2)*$V$392+($AD$392&lt;&gt;2)*$AD$392+($AL$392&lt;&gt;2)*$AL$392)/(($F$392&lt;&gt;2)+($N$392&lt;&gt;2)+($V$392&lt;&gt;2)+($AD$392&lt;&gt;2)+($AL$392&lt;&gt;2))&gt;=0.5,1,0))</f>
        <v/>
      </c>
      <c r="AU392" s="8">
        <f>IF(($G$392&lt;&gt;2)+($O$392&lt;&gt;2)+($W$392&lt;&gt;2)+($AE$392&lt;&gt;2)+($AM$392&lt;&gt;2)=0,2,IF((($G$392&lt;&gt;2)*$G$392+($O$392&lt;&gt;2)*$O$392+($W$392&lt;&gt;2)*$W$392+($AE$392&lt;&gt;2)*$AE$392+($AM$392&lt;&gt;2)*$AM$392)/(($G$392&lt;&gt;2)+($O$392&lt;&gt;2)+($W$392&lt;&gt;2)+($AE$392&lt;&gt;2)+($AM$392&lt;&gt;2))&gt;=0.5,1,0))</f>
        <v/>
      </c>
      <c r="AV392" s="8">
        <f>IF(($H$392&lt;&gt;2)+($P$392&lt;&gt;2)+($X$392&lt;&gt;2)+($AF$392&lt;&gt;2)+($AN$392&lt;&gt;2)=0,2,IF((($H$392&lt;&gt;2)*$H$392+($P$392&lt;&gt;2)*$P$392+($X$392&lt;&gt;2)*$X$392+($AF$392&lt;&gt;2)*$AF$392+($AN$392&lt;&gt;2)*$AN$392)/(($H$392&lt;&gt;2)+($P$392&lt;&gt;2)+($X$392&lt;&gt;2)+($AF$392&lt;&gt;2)+($AN$392&lt;&gt;2))&gt;=0.5,1,0))</f>
        <v/>
      </c>
      <c r="AX392" s="16">
        <f>'Ground truth'!$B$20</f>
        <v/>
      </c>
      <c r="AY392" s="16">
        <f>'Ground truth'!$C$20</f>
        <v/>
      </c>
      <c r="AZ392" s="16">
        <f>'Ground truth'!$D$20</f>
        <v/>
      </c>
      <c r="BA392" s="16">
        <f>'Ground truth'!$E$20</f>
        <v/>
      </c>
      <c r="BB392" s="16">
        <f>'Ground truth'!$F$20</f>
        <v/>
      </c>
      <c r="BC392" s="16">
        <f>'Ground truth'!$G$20</f>
        <v/>
      </c>
      <c r="BD392" s="16">
        <f>'Ground truth'!$H$20</f>
        <v/>
      </c>
    </row>
    <row r="394">
      <c r="A394" s="17" t="inlineStr">
        <is>
          <t>metrics — confident-only (unsure excluded from denominators)</t>
        </is>
      </c>
      <c r="B394" s="10" t="inlineStr">
        <is>
          <t>run 1</t>
        </is>
      </c>
      <c r="C394" s="10" t="inlineStr">
        <is>
          <t>run 2</t>
        </is>
      </c>
      <c r="D394" s="10" t="inlineStr">
        <is>
          <t>run 3</t>
        </is>
      </c>
      <c r="E394" s="10" t="inlineStr">
        <is>
          <t>run 4</t>
        </is>
      </c>
      <c r="F394" s="10" t="inlineStr">
        <is>
          <t>run 5</t>
        </is>
      </c>
      <c r="G394" s="10" t="inlineStr">
        <is>
          <t>avg-matrix</t>
        </is>
      </c>
      <c r="H394" s="10" t="inlineStr">
        <is>
          <t>mean</t>
        </is>
      </c>
      <c r="I394" s="10" t="inlineStr">
        <is>
          <t>std (pop.)</t>
        </is>
      </c>
      <c r="J394" s="17" t="inlineStr">
        <is>
          <t>notes</t>
        </is>
      </c>
    </row>
    <row r="395">
      <c r="A395" s="7" t="inlineStr">
        <is>
          <t>TP</t>
        </is>
      </c>
      <c r="B395" s="7">
        <f>SUMPRODUCT(($B$386:$H$392=1)*('Ground truth'!$B$14:$H$20=1))</f>
        <v/>
      </c>
      <c r="C395" s="7">
        <f>SUMPRODUCT(($J$386:$P$392=1)*('Ground truth'!$B$14:$H$20=1))</f>
        <v/>
      </c>
      <c r="D395" s="7">
        <f>SUMPRODUCT(($R$386:$X$392=1)*('Ground truth'!$B$14:$H$20=1))</f>
        <v/>
      </c>
      <c r="E395" s="7">
        <f>SUMPRODUCT(($Z$386:$AF$392=1)*('Ground truth'!$B$14:$H$20=1))</f>
        <v/>
      </c>
      <c r="F395" s="7">
        <f>SUMPRODUCT(($AH$386:$AN$392=1)*('Ground truth'!$B$14:$H$20=1))</f>
        <v/>
      </c>
      <c r="G395" s="7">
        <f>SUMPRODUCT(($AP$386:$AV$392=1)*('Ground truth'!$B$14:$H$20=1))</f>
        <v/>
      </c>
      <c r="H395" s="12">
        <f>AVERAGE($B$395:$F$395)</f>
        <v/>
      </c>
      <c r="I395" s="12">
        <f>STDEV.P($B$395:$F$395)</f>
        <v/>
      </c>
    </row>
    <row r="396">
      <c r="A396" s="7" t="inlineStr">
        <is>
          <t>TN</t>
        </is>
      </c>
      <c r="B396" s="7">
        <f>SUMPRODUCT(($B$386:$H$392=0)*('Ground truth'!$B$14:$H$20=0))</f>
        <v/>
      </c>
      <c r="C396" s="7">
        <f>SUMPRODUCT(($J$386:$P$392=0)*('Ground truth'!$B$14:$H$20=0))</f>
        <v/>
      </c>
      <c r="D396" s="7">
        <f>SUMPRODUCT(($R$386:$X$392=0)*('Ground truth'!$B$14:$H$20=0))</f>
        <v/>
      </c>
      <c r="E396" s="7">
        <f>SUMPRODUCT(($Z$386:$AF$392=0)*('Ground truth'!$B$14:$H$20=0))</f>
        <v/>
      </c>
      <c r="F396" s="7">
        <f>SUMPRODUCT(($AH$386:$AN$392=0)*('Ground truth'!$B$14:$H$20=0))</f>
        <v/>
      </c>
      <c r="G396" s="7">
        <f>SUMPRODUCT(($AP$386:$AV$392=0)*('Ground truth'!$B$14:$H$20=0))</f>
        <v/>
      </c>
      <c r="H396" s="12">
        <f>AVERAGE($B$396:$F$396)</f>
        <v/>
      </c>
      <c r="I396" s="12">
        <f>STDEV.P($B$396:$F$396)</f>
        <v/>
      </c>
    </row>
    <row r="397">
      <c r="A397" s="7" t="inlineStr">
        <is>
          <t>FP</t>
        </is>
      </c>
      <c r="B397" s="7">
        <f>SUMPRODUCT(($B$386:$H$392=1)*('Ground truth'!$B$14:$H$20=0))</f>
        <v/>
      </c>
      <c r="C397" s="7">
        <f>SUMPRODUCT(($J$386:$P$392=1)*('Ground truth'!$B$14:$H$20=0))</f>
        <v/>
      </c>
      <c r="D397" s="7">
        <f>SUMPRODUCT(($R$386:$X$392=1)*('Ground truth'!$B$14:$H$20=0))</f>
        <v/>
      </c>
      <c r="E397" s="7">
        <f>SUMPRODUCT(($Z$386:$AF$392=1)*('Ground truth'!$B$14:$H$20=0))</f>
        <v/>
      </c>
      <c r="F397" s="7">
        <f>SUMPRODUCT(($AH$386:$AN$392=1)*('Ground truth'!$B$14:$H$20=0))</f>
        <v/>
      </c>
      <c r="G397" s="7">
        <f>SUMPRODUCT(($AP$386:$AV$392=1)*('Ground truth'!$B$14:$H$20=0))</f>
        <v/>
      </c>
      <c r="H397" s="12">
        <f>AVERAGE($B$397:$F$397)</f>
        <v/>
      </c>
      <c r="I397" s="12">
        <f>STDEV.P($B$397:$F$397)</f>
        <v/>
      </c>
    </row>
    <row r="398">
      <c r="A398" s="7" t="inlineStr">
        <is>
          <t>FN</t>
        </is>
      </c>
      <c r="B398" s="7">
        <f>SUMPRODUCT(($B$386:$H$392=0)*('Ground truth'!$B$14:$H$20=1))</f>
        <v/>
      </c>
      <c r="C398" s="7">
        <f>SUMPRODUCT(($J$386:$P$392=0)*('Ground truth'!$B$14:$H$20=1))</f>
        <v/>
      </c>
      <c r="D398" s="7">
        <f>SUMPRODUCT(($R$386:$X$392=0)*('Ground truth'!$B$14:$H$20=1))</f>
        <v/>
      </c>
      <c r="E398" s="7">
        <f>SUMPRODUCT(($Z$386:$AF$392=0)*('Ground truth'!$B$14:$H$20=1))</f>
        <v/>
      </c>
      <c r="F398" s="7">
        <f>SUMPRODUCT(($AH$386:$AN$392=0)*('Ground truth'!$B$14:$H$20=1))</f>
        <v/>
      </c>
      <c r="G398" s="7">
        <f>SUMPRODUCT(($AP$386:$AV$392=0)*('Ground truth'!$B$14:$H$20=1))</f>
        <v/>
      </c>
      <c r="H398" s="12">
        <f>AVERAGE($B$398:$F$398)</f>
        <v/>
      </c>
      <c r="I398" s="12">
        <f>STDEV.P($B$398:$F$398)</f>
        <v/>
      </c>
    </row>
    <row r="399">
      <c r="A399" s="4" t="inlineStr">
        <is>
          <t>Precision</t>
        </is>
      </c>
      <c r="B399" s="12">
        <f>IFERROR($B$395/($B$395+$B$397),0)</f>
        <v/>
      </c>
      <c r="C399" s="12">
        <f>IFERROR($C$395/($C$395+$C$397),0)</f>
        <v/>
      </c>
      <c r="D399" s="12">
        <f>IFERROR($D$395/($D$395+$D$397),0)</f>
        <v/>
      </c>
      <c r="E399" s="12">
        <f>IFERROR($E$395/($E$395+$E$397),0)</f>
        <v/>
      </c>
      <c r="F399" s="12">
        <f>IFERROR($F$395/($F$395+$F$397),0)</f>
        <v/>
      </c>
      <c r="G399" s="12">
        <f>IFERROR($G$395/($G$395+$G$397),0)</f>
        <v/>
      </c>
      <c r="H399" s="18">
        <f>AVERAGE($B$399:$F$399)</f>
        <v/>
      </c>
      <c r="I399" s="18">
        <f>STDEV.P($B$399:$F$399)</f>
        <v/>
      </c>
    </row>
    <row r="400">
      <c r="A400" s="4" t="inlineStr">
        <is>
          <t>Recall</t>
        </is>
      </c>
      <c r="B400" s="12">
        <f>IFERROR($B$395/($B$395+$B$398),0)</f>
        <v/>
      </c>
      <c r="C400" s="12">
        <f>IFERROR($C$395/($C$395+$C$398),0)</f>
        <v/>
      </c>
      <c r="D400" s="12">
        <f>IFERROR($D$395/($D$395+$D$398),0)</f>
        <v/>
      </c>
      <c r="E400" s="12">
        <f>IFERROR($E$395/($E$395+$E$398),0)</f>
        <v/>
      </c>
      <c r="F400" s="12">
        <f>IFERROR($F$395/($F$395+$F$398),0)</f>
        <v/>
      </c>
      <c r="G400" s="12">
        <f>IFERROR($G$395/($G$395+$G$398),0)</f>
        <v/>
      </c>
      <c r="H400" s="18">
        <f>AVERAGE($B$400:$F$400)</f>
        <v/>
      </c>
      <c r="I400" s="18">
        <f>STDEV.P($B$400:$F$400)</f>
        <v/>
      </c>
    </row>
    <row r="401">
      <c r="A401" s="4" t="inlineStr">
        <is>
          <t>F1</t>
        </is>
      </c>
      <c r="B401" s="12">
        <f>IFERROR(2*$B$399*$B$400/($B$399+$B$400),0)</f>
        <v/>
      </c>
      <c r="C401" s="12">
        <f>IFERROR(2*$C$399*$C$400/($C$399+$C$400),0)</f>
        <v/>
      </c>
      <c r="D401" s="12">
        <f>IFERROR(2*$D$399*$D$400/($D$399+$D$400),0)</f>
        <v/>
      </c>
      <c r="E401" s="12">
        <f>IFERROR(2*$E$399*$E$400/($E$399+$E$400),0)</f>
        <v/>
      </c>
      <c r="F401" s="12">
        <f>IFERROR(2*$F$399*$F$400/($F$399+$F$400),0)</f>
        <v/>
      </c>
      <c r="G401" s="12">
        <f>IFERROR(2*$G$399*$G$400/($G$399+$G$400),0)</f>
        <v/>
      </c>
      <c r="H401" s="18">
        <f>AVERAGE($B$401:$F$401)</f>
        <v/>
      </c>
      <c r="I401" s="18">
        <f>STDEV.P($B$401:$F$401)</f>
        <v/>
      </c>
    </row>
    <row r="402">
      <c r="A402" s="4" t="inlineStr">
        <is>
          <t>Accuracy</t>
        </is>
      </c>
      <c r="B402" s="12">
        <f>IFERROR(($B$395+$B$396)/($B$395+$B$396+$B$397+$B$398),0)</f>
        <v/>
      </c>
      <c r="C402" s="12">
        <f>IFERROR(($C$395+$C$396)/($C$395+$C$396+$C$397+$C$398),0)</f>
        <v/>
      </c>
      <c r="D402" s="12">
        <f>IFERROR(($D$395+$D$396)/($D$395+$D$396+$D$397+$D$398),0)</f>
        <v/>
      </c>
      <c r="E402" s="12">
        <f>IFERROR(($E$395+$E$396)/($E$395+$E$396+$E$397+$E$398),0)</f>
        <v/>
      </c>
      <c r="F402" s="12">
        <f>IFERROR(($F$395+$F$396)/($F$395+$F$396+$F$397+$F$398),0)</f>
        <v/>
      </c>
      <c r="G402" s="12">
        <f>IFERROR(($G$395+$G$396)/($G$395+$G$396+$G$397+$G$398),0)</f>
        <v/>
      </c>
      <c r="H402" s="18">
        <f>AVERAGE($B$402:$F$402)</f>
        <v/>
      </c>
      <c r="I402" s="18">
        <f>STDEV.P($B$402:$F$402)</f>
        <v/>
      </c>
    </row>
    <row r="403">
      <c r="A403" s="4" t="inlineStr">
        <is>
          <t>Edit distance</t>
        </is>
      </c>
      <c r="B403" s="12">
        <f>SUMPRODUCT(ABS('Ground truth'!$B$14:$H$20-$B$386:$H$392))</f>
        <v/>
      </c>
      <c r="C403" s="12">
        <f>SUMPRODUCT(ABS('Ground truth'!$B$14:$H$20-$J$386:$P$392))</f>
        <v/>
      </c>
      <c r="D403" s="12">
        <f>SUMPRODUCT(ABS('Ground truth'!$B$14:$H$20-$R$386:$X$392))</f>
        <v/>
      </c>
      <c r="E403" s="12">
        <f>SUMPRODUCT(ABS('Ground truth'!$B$14:$H$20-$Z$386:$AF$392))</f>
        <v/>
      </c>
      <c r="F403" s="12">
        <f>SUMPRODUCT(ABS('Ground truth'!$B$14:$H$20-$AH$386:$AN$392))</f>
        <v/>
      </c>
      <c r="G403" s="12">
        <f>SUMPRODUCT(ABS('Ground truth'!$B$14:$H$20-$AP$386:$AV$392))</f>
        <v/>
      </c>
      <c r="H403" s="18">
        <f>AVERAGE($B$403:$F$403)</f>
        <v/>
      </c>
      <c r="I403" s="18">
        <f>STDEV.P($B$403:$F$403)</f>
        <v/>
      </c>
    </row>
    <row r="404">
      <c r="A404" s="4" t="inlineStr">
        <is>
          <t>Spectral distance</t>
        </is>
      </c>
      <c r="B404" s="12">
        <f>SQRT(SUMPRODUCT(('Ground truth'!$K$14:$K$20-$B$415:$B$421)^2))</f>
        <v/>
      </c>
      <c r="C404" s="12">
        <f>SQRT(SUMPRODUCT(('Ground truth'!$K$14:$K$20-$C$415:$C$421)^2))</f>
        <v/>
      </c>
      <c r="D404" s="12">
        <f>SQRT(SUMPRODUCT(('Ground truth'!$K$14:$K$20-$D$415:$D$421)^2))</f>
        <v/>
      </c>
      <c r="E404" s="12">
        <f>SQRT(SUMPRODUCT(('Ground truth'!$K$14:$K$20-$E$415:$E$421)^2))</f>
        <v/>
      </c>
      <c r="F404" s="12">
        <f>SQRT(SUMPRODUCT(('Ground truth'!$K$14:$K$20-$F$415:$F$421)^2))</f>
        <v/>
      </c>
      <c r="G404" s="12">
        <f>SQRT(SUMPRODUCT(('Ground truth'!$K$14:$K$20-$G$415:$G$421)^2))</f>
        <v/>
      </c>
      <c r="H404" s="18">
        <f>AVERAGE($B$404:$F$404)</f>
        <v/>
      </c>
      <c r="I404" s="18">
        <f>STDEV.P($B$404:$F$404)</f>
        <v/>
      </c>
    </row>
    <row r="405">
      <c r="A405" s="4" t="inlineStr">
        <is>
          <t>Unsure cells</t>
        </is>
      </c>
      <c r="B405" s="7">
        <f>COUNTIF($B$386:$H$392,2)</f>
        <v/>
      </c>
      <c r="C405" s="7">
        <f>COUNTIF($J$386:$P$392,2)</f>
        <v/>
      </c>
      <c r="D405" s="7">
        <f>COUNTIF($R$386:$X$392,2)</f>
        <v/>
      </c>
      <c r="E405" s="7">
        <f>COUNTIF($Z$386:$AF$392,2)</f>
        <v/>
      </c>
      <c r="F405" s="7">
        <f>COUNTIF($AH$386:$AN$392,2)</f>
        <v/>
      </c>
      <c r="G405" s="7">
        <f>COUNTIF($AP$386:$AV$392,2)</f>
        <v/>
      </c>
      <c r="H405" s="12">
        <f>AVERAGE($B$405:$F$405)</f>
        <v/>
      </c>
      <c r="I405" s="12">
        <f>STDEV.P($B$405:$F$405)</f>
        <v/>
      </c>
    </row>
    <row r="406">
      <c r="A406" s="3" t="inlineStr">
        <is>
          <t>eigenvalues (real part, numpy order; pasted)</t>
        </is>
      </c>
    </row>
    <row r="407">
      <c r="A407" s="3" t="inlineStr">
        <is>
          <t xml:space="preserve">  λ1</t>
        </is>
      </c>
      <c r="B407" s="19" t="n">
        <v>4.29011908708867</v>
      </c>
      <c r="C407" s="19" t="n">
        <v>4.917285993093537</v>
      </c>
      <c r="D407" s="19" t="n">
        <v>4.917285993093537</v>
      </c>
      <c r="E407" s="19" t="n">
        <v>4.917285993093537</v>
      </c>
      <c r="F407" s="19" t="n">
        <v>4.917285993093537</v>
      </c>
      <c r="G407" s="19" t="n">
        <v>4.917285993093537</v>
      </c>
    </row>
    <row r="408">
      <c r="A408" s="3" t="inlineStr">
        <is>
          <t xml:space="preserve">  λ2</t>
        </is>
      </c>
      <c r="B408" s="19" t="n">
        <v>-1.431114297157059</v>
      </c>
      <c r="C408" s="19" t="n">
        <v>-1.414213562373095</v>
      </c>
      <c r="D408" s="19" t="n">
        <v>-1.414213562373095</v>
      </c>
      <c r="E408" s="19" t="n">
        <v>-1.414213562373095</v>
      </c>
      <c r="F408" s="19" t="n">
        <v>-1.414213562373095</v>
      </c>
      <c r="G408" s="19" t="n">
        <v>-1.414213562373095</v>
      </c>
    </row>
    <row r="409">
      <c r="A409" s="3" t="inlineStr">
        <is>
          <t xml:space="preserve">  λ3</t>
        </is>
      </c>
      <c r="B409" s="19" t="n">
        <v>2.143830420232202</v>
      </c>
      <c r="C409" s="19" t="n">
        <v>1.414213562373095</v>
      </c>
      <c r="D409" s="19" t="n">
        <v>1.414213562373095</v>
      </c>
      <c r="E409" s="19" t="n">
        <v>1.414213562373095</v>
      </c>
      <c r="F409" s="19" t="n">
        <v>1.414213562373095</v>
      </c>
      <c r="G409" s="19" t="n">
        <v>1.414213562373095</v>
      </c>
    </row>
    <row r="410">
      <c r="A410" s="3" t="inlineStr">
        <is>
          <t xml:space="preserve">  λ4</t>
        </is>
      </c>
      <c r="B410" s="19" t="n">
        <v>1.702254751026371</v>
      </c>
      <c r="C410" s="19" t="n">
        <v>0.6804491950253421</v>
      </c>
      <c r="D410" s="19" t="n">
        <v>0.6804491950253421</v>
      </c>
      <c r="E410" s="19" t="n">
        <v>0.6804491950253421</v>
      </c>
      <c r="F410" s="19" t="n">
        <v>0.6804491950253421</v>
      </c>
      <c r="G410" s="19" t="n">
        <v>0.6804491950253421</v>
      </c>
    </row>
    <row r="411">
      <c r="A411" s="3" t="inlineStr">
        <is>
          <t xml:space="preserve">  λ5</t>
        </is>
      </c>
      <c r="B411" s="19" t="n">
        <v>0.7712078828007236</v>
      </c>
      <c r="C411" s="19" t="n">
        <v>-0.5977351881188754</v>
      </c>
      <c r="D411" s="19" t="n">
        <v>-0.5977351881188754</v>
      </c>
      <c r="E411" s="19" t="n">
        <v>-0.5977351881188754</v>
      </c>
      <c r="F411" s="19" t="n">
        <v>-0.5977351881188754</v>
      </c>
      <c r="G411" s="19" t="n">
        <v>-0.5977351881188754</v>
      </c>
    </row>
    <row r="412">
      <c r="A412" s="3" t="inlineStr">
        <is>
          <t xml:space="preserve">  λ6</t>
        </is>
      </c>
      <c r="B412" s="19" t="n">
        <v>-0.6534310925591189</v>
      </c>
      <c r="C412" s="19" t="n">
        <v>2</v>
      </c>
      <c r="D412" s="19" t="n">
        <v>2</v>
      </c>
      <c r="E412" s="19" t="n">
        <v>2</v>
      </c>
      <c r="F412" s="19" t="n">
        <v>2</v>
      </c>
      <c r="G412" s="19" t="n">
        <v>2</v>
      </c>
    </row>
    <row r="413">
      <c r="A413" s="3" t="inlineStr">
        <is>
          <t xml:space="preserve">  λ7</t>
        </is>
      </c>
      <c r="B413" s="19" t="n">
        <v>0.1771332485682127</v>
      </c>
      <c r="C413" s="19" t="n">
        <v>-5.498436348603749e-17</v>
      </c>
      <c r="D413" s="19" t="n">
        <v>-5.498436348603749e-17</v>
      </c>
      <c r="E413" s="19" t="n">
        <v>-5.498436348603749e-17</v>
      </c>
      <c r="F413" s="19" t="n">
        <v>-5.498436348603749e-17</v>
      </c>
      <c r="G413" s="19" t="n">
        <v>-5.498436348603749e-17</v>
      </c>
    </row>
    <row r="414">
      <c r="A414" s="3" t="inlineStr">
        <is>
          <t>eigenvalues sorted desc (LARGE)</t>
        </is>
      </c>
    </row>
    <row r="415">
      <c r="A415" s="3" t="inlineStr">
        <is>
          <t xml:space="preserve">  λ(1)</t>
        </is>
      </c>
      <c r="B415" s="19">
        <f>LARGE($B$407:$B$413,1)</f>
        <v/>
      </c>
      <c r="C415" s="19">
        <f>LARGE($C$407:$C$413,1)</f>
        <v/>
      </c>
      <c r="D415" s="19">
        <f>LARGE($D$407:$D$413,1)</f>
        <v/>
      </c>
      <c r="E415" s="19">
        <f>LARGE($E$407:$E$413,1)</f>
        <v/>
      </c>
      <c r="F415" s="19">
        <f>LARGE($F$407:$F$413,1)</f>
        <v/>
      </c>
      <c r="G415" s="19">
        <f>LARGE($G$407:$G$413,1)</f>
        <v/>
      </c>
    </row>
    <row r="416">
      <c r="A416" s="3" t="inlineStr">
        <is>
          <t xml:space="preserve">  λ(2)</t>
        </is>
      </c>
      <c r="B416" s="19">
        <f>LARGE($B$407:$B$413,2)</f>
        <v/>
      </c>
      <c r="C416" s="19">
        <f>LARGE($C$407:$C$413,2)</f>
        <v/>
      </c>
      <c r="D416" s="19">
        <f>LARGE($D$407:$D$413,2)</f>
        <v/>
      </c>
      <c r="E416" s="19">
        <f>LARGE($E$407:$E$413,2)</f>
        <v/>
      </c>
      <c r="F416" s="19">
        <f>LARGE($F$407:$F$413,2)</f>
        <v/>
      </c>
      <c r="G416" s="19">
        <f>LARGE($G$407:$G$413,2)</f>
        <v/>
      </c>
    </row>
    <row r="417">
      <c r="A417" s="3" t="inlineStr">
        <is>
          <t xml:space="preserve">  λ(3)</t>
        </is>
      </c>
      <c r="B417" s="19">
        <f>LARGE($B$407:$B$413,3)</f>
        <v/>
      </c>
      <c r="C417" s="19">
        <f>LARGE($C$407:$C$413,3)</f>
        <v/>
      </c>
      <c r="D417" s="19">
        <f>LARGE($D$407:$D$413,3)</f>
        <v/>
      </c>
      <c r="E417" s="19">
        <f>LARGE($E$407:$E$413,3)</f>
        <v/>
      </c>
      <c r="F417" s="19">
        <f>LARGE($F$407:$F$413,3)</f>
        <v/>
      </c>
      <c r="G417" s="19">
        <f>LARGE($G$407:$G$413,3)</f>
        <v/>
      </c>
    </row>
    <row r="418">
      <c r="A418" s="3" t="inlineStr">
        <is>
          <t xml:space="preserve">  λ(4)</t>
        </is>
      </c>
      <c r="B418" s="19">
        <f>LARGE($B$407:$B$413,4)</f>
        <v/>
      </c>
      <c r="C418" s="19">
        <f>LARGE($C$407:$C$413,4)</f>
        <v/>
      </c>
      <c r="D418" s="19">
        <f>LARGE($D$407:$D$413,4)</f>
        <v/>
      </c>
      <c r="E418" s="19">
        <f>LARGE($E$407:$E$413,4)</f>
        <v/>
      </c>
      <c r="F418" s="19">
        <f>LARGE($F$407:$F$413,4)</f>
        <v/>
      </c>
      <c r="G418" s="19">
        <f>LARGE($G$407:$G$413,4)</f>
        <v/>
      </c>
    </row>
    <row r="419">
      <c r="A419" s="3" t="inlineStr">
        <is>
          <t xml:space="preserve">  λ(5)</t>
        </is>
      </c>
      <c r="B419" s="19">
        <f>LARGE($B$407:$B$413,5)</f>
        <v/>
      </c>
      <c r="C419" s="19">
        <f>LARGE($C$407:$C$413,5)</f>
        <v/>
      </c>
      <c r="D419" s="19">
        <f>LARGE($D$407:$D$413,5)</f>
        <v/>
      </c>
      <c r="E419" s="19">
        <f>LARGE($E$407:$E$413,5)</f>
        <v/>
      </c>
      <c r="F419" s="19">
        <f>LARGE($F$407:$F$413,5)</f>
        <v/>
      </c>
      <c r="G419" s="19">
        <f>LARGE($G$407:$G$413,5)</f>
        <v/>
      </c>
    </row>
    <row r="420">
      <c r="A420" s="3" t="inlineStr">
        <is>
          <t xml:space="preserve">  λ(6)</t>
        </is>
      </c>
      <c r="B420" s="19">
        <f>LARGE($B$407:$B$413,6)</f>
        <v/>
      </c>
      <c r="C420" s="19">
        <f>LARGE($C$407:$C$413,6)</f>
        <v/>
      </c>
      <c r="D420" s="19">
        <f>LARGE($D$407:$D$413,6)</f>
        <v/>
      </c>
      <c r="E420" s="19">
        <f>LARGE($E$407:$E$413,6)</f>
        <v/>
      </c>
      <c r="F420" s="19">
        <f>LARGE($F$407:$F$413,6)</f>
        <v/>
      </c>
      <c r="G420" s="19">
        <f>LARGE($G$407:$G$413,6)</f>
        <v/>
      </c>
    </row>
    <row r="421">
      <c r="A421" s="3" t="inlineStr">
        <is>
          <t xml:space="preserve">  λ(7)</t>
        </is>
      </c>
      <c r="B421" s="19">
        <f>LARGE($B$407:$B$413,7)</f>
        <v/>
      </c>
      <c r="C421" s="19">
        <f>LARGE($C$407:$C$413,7)</f>
        <v/>
      </c>
      <c r="D421" s="19">
        <f>LARGE($D$407:$D$413,7)</f>
        <v/>
      </c>
      <c r="E421" s="19">
        <f>LARGE($E$407:$E$413,7)</f>
        <v/>
      </c>
      <c r="F421" s="19">
        <f>LARGE($F$407:$F$413,7)</f>
        <v/>
      </c>
      <c r="G421" s="19">
        <f>LARGE($G$407:$G$413,7)</f>
        <v/>
      </c>
    </row>
    <row r="422">
      <c r="A422" s="3" t="inlineStr">
        <is>
          <t>check: Σeig − trace (→0)</t>
        </is>
      </c>
      <c r="B422" s="3">
        <f>ROUND(SUM($B$407:$B$413)-($B$386+$C$387+$D$388+$E$389+$F$390+$G$391+$H$392),6)</f>
        <v/>
      </c>
      <c r="C422" s="3">
        <f>ROUND(SUM($C$407:$C$413)-($J$386+$K$387+$L$388+$M$389+$N$390+$O$391+$P$392),6)</f>
        <v/>
      </c>
      <c r="D422" s="3">
        <f>ROUND(SUM($D$407:$D$413)-($R$386+$S$387+$T$388+$U$389+$V$390+$W$391+$X$392),6)</f>
        <v/>
      </c>
      <c r="E422" s="3">
        <f>ROUND(SUM($E$407:$E$413)-($Z$386+$AA$387+$AB$388+$AC$389+$AD$390+$AE$391+$AF$392),6)</f>
        <v/>
      </c>
      <c r="F422" s="3">
        <f>ROUND(SUM($F$407:$F$413)-($AH$386+$AI$387+$AJ$388+$AK$389+$AL$390+$AM$391+$AN$392),6)</f>
        <v/>
      </c>
      <c r="G422" s="3">
        <f>ROUND(SUM($G$407:$G$413)-($AP$386+$AQ$387+$AR$388+$AS$389+$AT$390+$AU$391+$AV$392),6)</f>
        <v/>
      </c>
    </row>
    <row r="423">
      <c r="A423" s="3" t="inlineStr">
        <is>
          <t>check: Πeig − det (→0)</t>
        </is>
      </c>
      <c r="B423" s="3">
        <f>ROUND(MDETERM($B$386:$H$392)-PRODUCT($B$407:$B$413),6)</f>
        <v/>
      </c>
      <c r="C423" s="3">
        <f>ROUND(MDETERM($J$386:$P$392)-PRODUCT($C$407:$C$413),6)</f>
        <v/>
      </c>
      <c r="D423" s="3">
        <f>ROUND(MDETERM($R$386:$X$392)-PRODUCT($D$407:$D$413),6)</f>
        <v/>
      </c>
      <c r="E423" s="3">
        <f>ROUND(MDETERM($Z$386:$AF$392)-PRODUCT($E$407:$E$413),6)</f>
        <v/>
      </c>
      <c r="F423" s="3">
        <f>ROUND(MDETERM($AH$386:$AN$392)-PRODUCT($F$407:$F$413),6)</f>
        <v/>
      </c>
      <c r="G423" s="3">
        <f>ROUND(MDETERM($AP$386:$AV$392)-PRODUCT($G$407:$G$413),6)</f>
        <v/>
      </c>
    </row>
    <row r="424">
      <c r="A424" s="3" t="inlineStr">
        <is>
          <t>complex eigenvalues?</t>
        </is>
      </c>
      <c r="B424" s="3" t="inlineStr"/>
      <c r="C424" s="3" t="inlineStr"/>
      <c r="D424" s="3" t="inlineStr"/>
      <c r="E424" s="3" t="inlineStr"/>
      <c r="F424" s="3" t="inlineStr"/>
      <c r="G424" s="3" t="inlineStr"/>
    </row>
    <row r="425">
      <c r="A425" s="3" t="inlineStr">
        <is>
          <t>check: det(M − λᵢI) per sorted λ (→0)</t>
        </is>
      </c>
    </row>
    <row r="426">
      <c r="A426" s="3" t="inlineStr">
        <is>
          <t xml:space="preserve">  det(M − λ(1)I)</t>
        </is>
      </c>
      <c r="B426" s="3">
        <f t="array" ref="B426">ROUND(MDETERM($B$386:$H$392-$B$415*MUNIT(7)),6)</f>
        <v/>
      </c>
      <c r="C426" s="3">
        <f t="array" ref="C426">ROUND(MDETERM($J$386:$P$392-$C$415*MUNIT(7)),6)</f>
        <v/>
      </c>
      <c r="D426" s="3">
        <f t="array" ref="D426">ROUND(MDETERM($R$386:$X$392-$D$415*MUNIT(7)),6)</f>
        <v/>
      </c>
      <c r="E426" s="3">
        <f t="array" ref="E426">ROUND(MDETERM($Z$386:$AF$392-$E$415*MUNIT(7)),6)</f>
        <v/>
      </c>
      <c r="F426" s="3">
        <f t="array" ref="F426">ROUND(MDETERM($AH$386:$AN$392-$F$415*MUNIT(7)),6)</f>
        <v/>
      </c>
      <c r="G426" s="3">
        <f t="array" ref="G426">ROUND(MDETERM($AP$386:$AV$392-$G$415*MUNIT(7)),6)</f>
        <v/>
      </c>
    </row>
    <row r="427">
      <c r="A427" s="3" t="inlineStr">
        <is>
          <t xml:space="preserve">  det(M − λ(2)I)</t>
        </is>
      </c>
      <c r="B427" s="3">
        <f t="array" ref="B427">ROUND(MDETERM($B$386:$H$392-$B$416*MUNIT(7)),6)</f>
        <v/>
      </c>
      <c r="C427" s="3">
        <f t="array" ref="C427">ROUND(MDETERM($J$386:$P$392-$C$416*MUNIT(7)),6)</f>
        <v/>
      </c>
      <c r="D427" s="3">
        <f t="array" ref="D427">ROUND(MDETERM($R$386:$X$392-$D$416*MUNIT(7)),6)</f>
        <v/>
      </c>
      <c r="E427" s="3">
        <f t="array" ref="E427">ROUND(MDETERM($Z$386:$AF$392-$E$416*MUNIT(7)),6)</f>
        <v/>
      </c>
      <c r="F427" s="3">
        <f t="array" ref="F427">ROUND(MDETERM($AH$386:$AN$392-$F$416*MUNIT(7)),6)</f>
        <v/>
      </c>
      <c r="G427" s="3">
        <f t="array" ref="G427">ROUND(MDETERM($AP$386:$AV$392-$G$416*MUNIT(7)),6)</f>
        <v/>
      </c>
    </row>
    <row r="428">
      <c r="A428" s="3" t="inlineStr">
        <is>
          <t xml:space="preserve">  det(M − λ(3)I)</t>
        </is>
      </c>
      <c r="B428" s="3">
        <f t="array" ref="B428">ROUND(MDETERM($B$386:$H$392-$B$417*MUNIT(7)),6)</f>
        <v/>
      </c>
      <c r="C428" s="3">
        <f t="array" ref="C428">ROUND(MDETERM($J$386:$P$392-$C$417*MUNIT(7)),6)</f>
        <v/>
      </c>
      <c r="D428" s="3">
        <f t="array" ref="D428">ROUND(MDETERM($R$386:$X$392-$D$417*MUNIT(7)),6)</f>
        <v/>
      </c>
      <c r="E428" s="3">
        <f t="array" ref="E428">ROUND(MDETERM($Z$386:$AF$392-$E$417*MUNIT(7)),6)</f>
        <v/>
      </c>
      <c r="F428" s="3">
        <f t="array" ref="F428">ROUND(MDETERM($AH$386:$AN$392-$F$417*MUNIT(7)),6)</f>
        <v/>
      </c>
      <c r="G428" s="3">
        <f t="array" ref="G428">ROUND(MDETERM($AP$386:$AV$392-$G$417*MUNIT(7)),6)</f>
        <v/>
      </c>
    </row>
    <row r="429">
      <c r="A429" s="3" t="inlineStr">
        <is>
          <t xml:space="preserve">  det(M − λ(4)I)</t>
        </is>
      </c>
      <c r="B429" s="3">
        <f t="array" ref="B429">ROUND(MDETERM($B$386:$H$392-$B$418*MUNIT(7)),6)</f>
        <v/>
      </c>
      <c r="C429" s="3">
        <f t="array" ref="C429">ROUND(MDETERM($J$386:$P$392-$C$418*MUNIT(7)),6)</f>
        <v/>
      </c>
      <c r="D429" s="3">
        <f t="array" ref="D429">ROUND(MDETERM($R$386:$X$392-$D$418*MUNIT(7)),6)</f>
        <v/>
      </c>
      <c r="E429" s="3">
        <f t="array" ref="E429">ROUND(MDETERM($Z$386:$AF$392-$E$418*MUNIT(7)),6)</f>
        <v/>
      </c>
      <c r="F429" s="3">
        <f t="array" ref="F429">ROUND(MDETERM($AH$386:$AN$392-$F$418*MUNIT(7)),6)</f>
        <v/>
      </c>
      <c r="G429" s="3">
        <f t="array" ref="G429">ROUND(MDETERM($AP$386:$AV$392-$G$418*MUNIT(7)),6)</f>
        <v/>
      </c>
    </row>
    <row r="430">
      <c r="A430" s="3" t="inlineStr">
        <is>
          <t xml:space="preserve">  det(M − λ(5)I)</t>
        </is>
      </c>
      <c r="B430" s="3">
        <f t="array" ref="B430">ROUND(MDETERM($B$386:$H$392-$B$419*MUNIT(7)),6)</f>
        <v/>
      </c>
      <c r="C430" s="3">
        <f t="array" ref="C430">ROUND(MDETERM($J$386:$P$392-$C$419*MUNIT(7)),6)</f>
        <v/>
      </c>
      <c r="D430" s="3">
        <f t="array" ref="D430">ROUND(MDETERM($R$386:$X$392-$D$419*MUNIT(7)),6)</f>
        <v/>
      </c>
      <c r="E430" s="3">
        <f t="array" ref="E430">ROUND(MDETERM($Z$386:$AF$392-$E$419*MUNIT(7)),6)</f>
        <v/>
      </c>
      <c r="F430" s="3">
        <f t="array" ref="F430">ROUND(MDETERM($AH$386:$AN$392-$F$419*MUNIT(7)),6)</f>
        <v/>
      </c>
      <c r="G430" s="3">
        <f t="array" ref="G430">ROUND(MDETERM($AP$386:$AV$392-$G$419*MUNIT(7)),6)</f>
        <v/>
      </c>
    </row>
    <row r="431">
      <c r="A431" s="3" t="inlineStr">
        <is>
          <t xml:space="preserve">  det(M − λ(6)I)</t>
        </is>
      </c>
      <c r="B431" s="3">
        <f t="array" ref="B431">ROUND(MDETERM($B$386:$H$392-$B$420*MUNIT(7)),6)</f>
        <v/>
      </c>
      <c r="C431" s="3">
        <f t="array" ref="C431">ROUND(MDETERM($J$386:$P$392-$C$420*MUNIT(7)),6)</f>
        <v/>
      </c>
      <c r="D431" s="3">
        <f t="array" ref="D431">ROUND(MDETERM($R$386:$X$392-$D$420*MUNIT(7)),6)</f>
        <v/>
      </c>
      <c r="E431" s="3">
        <f t="array" ref="E431">ROUND(MDETERM($Z$386:$AF$392-$E$420*MUNIT(7)),6)</f>
        <v/>
      </c>
      <c r="F431" s="3">
        <f t="array" ref="F431">ROUND(MDETERM($AH$386:$AN$392-$F$420*MUNIT(7)),6)</f>
        <v/>
      </c>
      <c r="G431" s="3">
        <f t="array" ref="G431">ROUND(MDETERM($AP$386:$AV$392-$G$420*MUNIT(7)),6)</f>
        <v/>
      </c>
    </row>
    <row r="432">
      <c r="A432" s="3" t="inlineStr">
        <is>
          <t xml:space="preserve">  det(M − λ(7)I)</t>
        </is>
      </c>
      <c r="B432" s="3">
        <f t="array" ref="B432">ROUND(MDETERM($B$386:$H$392-$B$421*MUNIT(7)),6)</f>
        <v/>
      </c>
      <c r="C432" s="3">
        <f t="array" ref="C432">ROUND(MDETERM($J$386:$P$392-$C$421*MUNIT(7)),6)</f>
        <v/>
      </c>
      <c r="D432" s="3">
        <f t="array" ref="D432">ROUND(MDETERM($R$386:$X$392-$D$421*MUNIT(7)),6)</f>
        <v/>
      </c>
      <c r="E432" s="3">
        <f t="array" ref="E432">ROUND(MDETERM($Z$386:$AF$392-$E$421*MUNIT(7)),6)</f>
        <v/>
      </c>
      <c r="F432" s="3">
        <f t="array" ref="F432">ROUND(MDETERM($AH$386:$AN$392-$F$421*MUNIT(7)),6)</f>
        <v/>
      </c>
      <c r="G432" s="3">
        <f t="array" ref="G432">ROUND(MDETERM($AP$386:$AV$392-$G$421*MUNIT(7)),6)</f>
        <v/>
      </c>
    </row>
    <row r="436" ht="16" customHeight="1">
      <c r="A436" s="14" t="inlineStr">
        <is>
          <t>RAG R1 | llama3.3:70b</t>
        </is>
      </c>
      <c r="B436" s="9" t="inlineStr">
        <is>
          <t>run 1 (raw, pasted)</t>
        </is>
      </c>
      <c r="J436" s="9" t="inlineStr">
        <is>
          <t>run 2 (raw, pasted)</t>
        </is>
      </c>
      <c r="R436" s="9" t="inlineStr">
        <is>
          <t>run 3 (raw, pasted)</t>
        </is>
      </c>
      <c r="Z436" s="9" t="inlineStr">
        <is>
          <t>run 4 (raw, pasted)</t>
        </is>
      </c>
      <c r="AH436" s="9" t="inlineStr">
        <is>
          <t>run 5 (raw, pasted)</t>
        </is>
      </c>
      <c r="AP436" s="9" t="inlineStr">
        <is>
          <t>Step2 average matrix (formula)</t>
        </is>
      </c>
      <c r="AX436" s="9" t="inlineStr">
        <is>
          <t>ground truth (reference)</t>
        </is>
      </c>
    </row>
    <row r="437" ht="60" customHeight="1">
      <c r="B437" s="15" t="inlineStr">
        <is>
          <t>Bit</t>
        </is>
      </c>
      <c r="C437" s="15" t="inlineStr">
        <is>
          <t>Transmission</t>
        </is>
      </c>
      <c r="D437" s="15" t="inlineStr">
        <is>
          <t>Motor</t>
        </is>
      </c>
      <c r="E437" s="15" t="inlineStr">
        <is>
          <t>Electrical System</t>
        </is>
      </c>
      <c r="F437" s="15" t="inlineStr">
        <is>
          <t>Battery Holder</t>
        </is>
      </c>
      <c r="G437" s="15" t="inlineStr">
        <is>
          <t>Housing</t>
        </is>
      </c>
      <c r="H437" s="15" t="inlineStr">
        <is>
          <t>External Environment</t>
        </is>
      </c>
      <c r="J437" s="15" t="inlineStr">
        <is>
          <t>Bit</t>
        </is>
      </c>
      <c r="K437" s="15" t="inlineStr">
        <is>
          <t>Transmission</t>
        </is>
      </c>
      <c r="L437" s="15" t="inlineStr">
        <is>
          <t>Motor</t>
        </is>
      </c>
      <c r="M437" s="15" t="inlineStr">
        <is>
          <t>Electrical System</t>
        </is>
      </c>
      <c r="N437" s="15" t="inlineStr">
        <is>
          <t>Battery Holder</t>
        </is>
      </c>
      <c r="O437" s="15" t="inlineStr">
        <is>
          <t>Housing</t>
        </is>
      </c>
      <c r="P437" s="15" t="inlineStr">
        <is>
          <t>External Environment</t>
        </is>
      </c>
      <c r="R437" s="15" t="inlineStr">
        <is>
          <t>Bit</t>
        </is>
      </c>
      <c r="S437" s="15" t="inlineStr">
        <is>
          <t>Transmission</t>
        </is>
      </c>
      <c r="T437" s="15" t="inlineStr">
        <is>
          <t>Motor</t>
        </is>
      </c>
      <c r="U437" s="15" t="inlineStr">
        <is>
          <t>Electrical System</t>
        </is>
      </c>
      <c r="V437" s="15" t="inlineStr">
        <is>
          <t>Battery Holder</t>
        </is>
      </c>
      <c r="W437" s="15" t="inlineStr">
        <is>
          <t>Housing</t>
        </is>
      </c>
      <c r="X437" s="15" t="inlineStr">
        <is>
          <t>External Environment</t>
        </is>
      </c>
      <c r="Z437" s="15" t="inlineStr">
        <is>
          <t>Bit</t>
        </is>
      </c>
      <c r="AA437" s="15" t="inlineStr">
        <is>
          <t>Transmission</t>
        </is>
      </c>
      <c r="AB437" s="15" t="inlineStr">
        <is>
          <t>Motor</t>
        </is>
      </c>
      <c r="AC437" s="15" t="inlineStr">
        <is>
          <t>Electrical System</t>
        </is>
      </c>
      <c r="AD437" s="15" t="inlineStr">
        <is>
          <t>Battery Holder</t>
        </is>
      </c>
      <c r="AE437" s="15" t="inlineStr">
        <is>
          <t>Housing</t>
        </is>
      </c>
      <c r="AF437" s="15" t="inlineStr">
        <is>
          <t>External Environment</t>
        </is>
      </c>
      <c r="AH437" s="15" t="inlineStr">
        <is>
          <t>Bit</t>
        </is>
      </c>
      <c r="AI437" s="15" t="inlineStr">
        <is>
          <t>Transmission</t>
        </is>
      </c>
      <c r="AJ437" s="15" t="inlineStr">
        <is>
          <t>Motor</t>
        </is>
      </c>
      <c r="AK437" s="15" t="inlineStr">
        <is>
          <t>Electrical System</t>
        </is>
      </c>
      <c r="AL437" s="15" t="inlineStr">
        <is>
          <t>Battery Holder</t>
        </is>
      </c>
      <c r="AM437" s="15" t="inlineStr">
        <is>
          <t>Housing</t>
        </is>
      </c>
      <c r="AN437" s="15" t="inlineStr">
        <is>
          <t>External Environment</t>
        </is>
      </c>
      <c r="AP437" s="15" t="inlineStr">
        <is>
          <t>Bit</t>
        </is>
      </c>
      <c r="AQ437" s="15" t="inlineStr">
        <is>
          <t>Transmission</t>
        </is>
      </c>
      <c r="AR437" s="15" t="inlineStr">
        <is>
          <t>Motor</t>
        </is>
      </c>
      <c r="AS437" s="15" t="inlineStr">
        <is>
          <t>Electrical System</t>
        </is>
      </c>
      <c r="AT437" s="15" t="inlineStr">
        <is>
          <t>Battery Holder</t>
        </is>
      </c>
      <c r="AU437" s="15" t="inlineStr">
        <is>
          <t>Housing</t>
        </is>
      </c>
      <c r="AV437" s="15" t="inlineStr">
        <is>
          <t>External Environment</t>
        </is>
      </c>
    </row>
    <row r="438">
      <c r="A438" s="3" t="inlineStr">
        <is>
          <t>Bit</t>
        </is>
      </c>
      <c r="B438" s="8" t="n">
        <v>1</v>
      </c>
      <c r="C438" s="8" t="n">
        <v>1</v>
      </c>
      <c r="D438" s="8" t="n">
        <v>0</v>
      </c>
      <c r="E438" s="8" t="n">
        <v>1</v>
      </c>
      <c r="F438" s="8" t="n">
        <v>0</v>
      </c>
      <c r="G438" s="8" t="n">
        <v>1</v>
      </c>
      <c r="H438" s="8" t="n">
        <v>0</v>
      </c>
      <c r="J438" s="8" t="n">
        <v>1</v>
      </c>
      <c r="K438" s="8" t="n">
        <v>1</v>
      </c>
      <c r="L438" s="8" t="n">
        <v>0</v>
      </c>
      <c r="M438" s="8" t="n">
        <v>1</v>
      </c>
      <c r="N438" s="8" t="n">
        <v>0</v>
      </c>
      <c r="O438" s="8" t="n">
        <v>1</v>
      </c>
      <c r="P438" s="8" t="n">
        <v>0</v>
      </c>
      <c r="R438" s="8" t="n">
        <v>1</v>
      </c>
      <c r="S438" s="8" t="n">
        <v>1</v>
      </c>
      <c r="T438" s="8" t="n">
        <v>0</v>
      </c>
      <c r="U438" s="8" t="n">
        <v>1</v>
      </c>
      <c r="V438" s="8" t="n">
        <v>0</v>
      </c>
      <c r="W438" s="8" t="n">
        <v>1</v>
      </c>
      <c r="X438" s="8" t="n">
        <v>0</v>
      </c>
      <c r="Z438" s="8" t="n">
        <v>1</v>
      </c>
      <c r="AA438" s="8" t="n">
        <v>1</v>
      </c>
      <c r="AB438" s="8" t="n">
        <v>0</v>
      </c>
      <c r="AC438" s="8" t="n">
        <v>1</v>
      </c>
      <c r="AD438" s="8" t="n">
        <v>0</v>
      </c>
      <c r="AE438" s="8" t="n">
        <v>1</v>
      </c>
      <c r="AF438" s="8" t="n">
        <v>0</v>
      </c>
      <c r="AH438" s="8" t="n">
        <v>1</v>
      </c>
      <c r="AI438" s="8" t="n">
        <v>1</v>
      </c>
      <c r="AJ438" s="8" t="n">
        <v>0</v>
      </c>
      <c r="AK438" s="8" t="n">
        <v>1</v>
      </c>
      <c r="AL438" s="8" t="n">
        <v>0</v>
      </c>
      <c r="AM438" s="8" t="n">
        <v>1</v>
      </c>
      <c r="AN438" s="8" t="n">
        <v>0</v>
      </c>
      <c r="AP438" s="8">
        <f>IF(($B$438&lt;&gt;2)+($J$438&lt;&gt;2)+($R$438&lt;&gt;2)+($Z$438&lt;&gt;2)+($AH$438&lt;&gt;2)=0,2,IF((($B$438&lt;&gt;2)*$B$438+($J$438&lt;&gt;2)*$J$438+($R$438&lt;&gt;2)*$R$438+($Z$438&lt;&gt;2)*$Z$438+($AH$438&lt;&gt;2)*$AH$438)/(($B$438&lt;&gt;2)+($J$438&lt;&gt;2)+($R$438&lt;&gt;2)+($Z$438&lt;&gt;2)+($AH$438&lt;&gt;2))&gt;=0.5,1,0))</f>
        <v/>
      </c>
      <c r="AQ438" s="8">
        <f>IF(($C$438&lt;&gt;2)+($K$438&lt;&gt;2)+($S$438&lt;&gt;2)+($AA$438&lt;&gt;2)+($AI$438&lt;&gt;2)=0,2,IF((($C$438&lt;&gt;2)*$C$438+($K$438&lt;&gt;2)*$K$438+($S$438&lt;&gt;2)*$S$438+($AA$438&lt;&gt;2)*$AA$438+($AI$438&lt;&gt;2)*$AI$438)/(($C$438&lt;&gt;2)+($K$438&lt;&gt;2)+($S$438&lt;&gt;2)+($AA$438&lt;&gt;2)+($AI$438&lt;&gt;2))&gt;=0.5,1,0))</f>
        <v/>
      </c>
      <c r="AR438" s="8">
        <f>IF(($D$438&lt;&gt;2)+($L$438&lt;&gt;2)+($T$438&lt;&gt;2)+($AB$438&lt;&gt;2)+($AJ$438&lt;&gt;2)=0,2,IF((($D$438&lt;&gt;2)*$D$438+($L$438&lt;&gt;2)*$L$438+($T$438&lt;&gt;2)*$T$438+($AB$438&lt;&gt;2)*$AB$438+($AJ$438&lt;&gt;2)*$AJ$438)/(($D$438&lt;&gt;2)+($L$438&lt;&gt;2)+($T$438&lt;&gt;2)+($AB$438&lt;&gt;2)+($AJ$438&lt;&gt;2))&gt;=0.5,1,0))</f>
        <v/>
      </c>
      <c r="AS438" s="8">
        <f>IF(($E$438&lt;&gt;2)+($M$438&lt;&gt;2)+($U$438&lt;&gt;2)+($AC$438&lt;&gt;2)+($AK$438&lt;&gt;2)=0,2,IF((($E$438&lt;&gt;2)*$E$438+($M$438&lt;&gt;2)*$M$438+($U$438&lt;&gt;2)*$U$438+($AC$438&lt;&gt;2)*$AC$438+($AK$438&lt;&gt;2)*$AK$438)/(($E$438&lt;&gt;2)+($M$438&lt;&gt;2)+($U$438&lt;&gt;2)+($AC$438&lt;&gt;2)+($AK$438&lt;&gt;2))&gt;=0.5,1,0))</f>
        <v/>
      </c>
      <c r="AT438" s="8">
        <f>IF(($F$438&lt;&gt;2)+($N$438&lt;&gt;2)+($V$438&lt;&gt;2)+($AD$438&lt;&gt;2)+($AL$438&lt;&gt;2)=0,2,IF((($F$438&lt;&gt;2)*$F$438+($N$438&lt;&gt;2)*$N$438+($V$438&lt;&gt;2)*$V$438+($AD$438&lt;&gt;2)*$AD$438+($AL$438&lt;&gt;2)*$AL$438)/(($F$438&lt;&gt;2)+($N$438&lt;&gt;2)+($V$438&lt;&gt;2)+($AD$438&lt;&gt;2)+($AL$438&lt;&gt;2))&gt;=0.5,1,0))</f>
        <v/>
      </c>
      <c r="AU438" s="8">
        <f>IF(($G$438&lt;&gt;2)+($O$438&lt;&gt;2)+($W$438&lt;&gt;2)+($AE$438&lt;&gt;2)+($AM$438&lt;&gt;2)=0,2,IF((($G$438&lt;&gt;2)*$G$438+($O$438&lt;&gt;2)*$O$438+($W$438&lt;&gt;2)*$W$438+($AE$438&lt;&gt;2)*$AE$438+($AM$438&lt;&gt;2)*$AM$438)/(($G$438&lt;&gt;2)+($O$438&lt;&gt;2)+($W$438&lt;&gt;2)+($AE$438&lt;&gt;2)+($AM$438&lt;&gt;2))&gt;=0.5,1,0))</f>
        <v/>
      </c>
      <c r="AV438" s="8">
        <f>IF(($H$438&lt;&gt;2)+($P$438&lt;&gt;2)+($X$438&lt;&gt;2)+($AF$438&lt;&gt;2)+($AN$438&lt;&gt;2)=0,2,IF((($H$438&lt;&gt;2)*$H$438+($P$438&lt;&gt;2)*$P$438+($X$438&lt;&gt;2)*$X$438+($AF$438&lt;&gt;2)*$AF$438+($AN$438&lt;&gt;2)*$AN$438)/(($H$438&lt;&gt;2)+($P$438&lt;&gt;2)+($X$438&lt;&gt;2)+($AF$438&lt;&gt;2)+($AN$438&lt;&gt;2))&gt;=0.5,1,0))</f>
        <v/>
      </c>
      <c r="AX438" s="16">
        <f>'Ground truth'!$B$14</f>
        <v/>
      </c>
      <c r="AY438" s="16">
        <f>'Ground truth'!$C$14</f>
        <v/>
      </c>
      <c r="AZ438" s="16">
        <f>'Ground truth'!$D$14</f>
        <v/>
      </c>
      <c r="BA438" s="16">
        <f>'Ground truth'!$E$14</f>
        <v/>
      </c>
      <c r="BB438" s="16">
        <f>'Ground truth'!$F$14</f>
        <v/>
      </c>
      <c r="BC438" s="16">
        <f>'Ground truth'!$G$14</f>
        <v/>
      </c>
      <c r="BD438" s="16">
        <f>'Ground truth'!$H$14</f>
        <v/>
      </c>
    </row>
    <row r="439">
      <c r="A439" s="3" t="inlineStr">
        <is>
          <t>Transmission</t>
        </is>
      </c>
      <c r="B439" s="8" t="n">
        <v>1</v>
      </c>
      <c r="C439" s="8" t="n">
        <v>1</v>
      </c>
      <c r="D439" s="8" t="n">
        <v>1</v>
      </c>
      <c r="E439" s="8" t="n">
        <v>0</v>
      </c>
      <c r="F439" s="8" t="n">
        <v>0</v>
      </c>
      <c r="G439" s="8" t="n">
        <v>0</v>
      </c>
      <c r="H439" s="8" t="n">
        <v>0</v>
      </c>
      <c r="J439" s="8" t="n">
        <v>1</v>
      </c>
      <c r="K439" s="8" t="n">
        <v>1</v>
      </c>
      <c r="L439" s="8" t="n">
        <v>1</v>
      </c>
      <c r="M439" s="8" t="n">
        <v>0</v>
      </c>
      <c r="N439" s="8" t="n">
        <v>0</v>
      </c>
      <c r="O439" s="8" t="n">
        <v>0</v>
      </c>
      <c r="P439" s="8" t="n">
        <v>0</v>
      </c>
      <c r="R439" s="8" t="n">
        <v>1</v>
      </c>
      <c r="S439" s="8" t="n">
        <v>1</v>
      </c>
      <c r="T439" s="8" t="n">
        <v>1</v>
      </c>
      <c r="U439" s="8" t="n">
        <v>0</v>
      </c>
      <c r="V439" s="8" t="n">
        <v>0</v>
      </c>
      <c r="W439" s="8" t="n">
        <v>0</v>
      </c>
      <c r="X439" s="8" t="n">
        <v>0</v>
      </c>
      <c r="Z439" s="8" t="n">
        <v>1</v>
      </c>
      <c r="AA439" s="8" t="n">
        <v>1</v>
      </c>
      <c r="AB439" s="8" t="n">
        <v>1</v>
      </c>
      <c r="AC439" s="8" t="n">
        <v>0</v>
      </c>
      <c r="AD439" s="8" t="n">
        <v>0</v>
      </c>
      <c r="AE439" s="8" t="n">
        <v>0</v>
      </c>
      <c r="AF439" s="8" t="n">
        <v>0</v>
      </c>
      <c r="AH439" s="8" t="n">
        <v>1</v>
      </c>
      <c r="AI439" s="8" t="n">
        <v>1</v>
      </c>
      <c r="AJ439" s="8" t="n">
        <v>1</v>
      </c>
      <c r="AK439" s="8" t="n">
        <v>0</v>
      </c>
      <c r="AL439" s="8" t="n">
        <v>0</v>
      </c>
      <c r="AM439" s="8" t="n">
        <v>0</v>
      </c>
      <c r="AN439" s="8" t="n">
        <v>0</v>
      </c>
      <c r="AP439" s="8">
        <f>IF(($B$439&lt;&gt;2)+($J$439&lt;&gt;2)+($R$439&lt;&gt;2)+($Z$439&lt;&gt;2)+($AH$439&lt;&gt;2)=0,2,IF((($B$439&lt;&gt;2)*$B$439+($J$439&lt;&gt;2)*$J$439+($R$439&lt;&gt;2)*$R$439+($Z$439&lt;&gt;2)*$Z$439+($AH$439&lt;&gt;2)*$AH$439)/(($B$439&lt;&gt;2)+($J$439&lt;&gt;2)+($R$439&lt;&gt;2)+($Z$439&lt;&gt;2)+($AH$439&lt;&gt;2))&gt;=0.5,1,0))</f>
        <v/>
      </c>
      <c r="AQ439" s="8">
        <f>IF(($C$439&lt;&gt;2)+($K$439&lt;&gt;2)+($S$439&lt;&gt;2)+($AA$439&lt;&gt;2)+($AI$439&lt;&gt;2)=0,2,IF((($C$439&lt;&gt;2)*$C$439+($K$439&lt;&gt;2)*$K$439+($S$439&lt;&gt;2)*$S$439+($AA$439&lt;&gt;2)*$AA$439+($AI$439&lt;&gt;2)*$AI$439)/(($C$439&lt;&gt;2)+($K$439&lt;&gt;2)+($S$439&lt;&gt;2)+($AA$439&lt;&gt;2)+($AI$439&lt;&gt;2))&gt;=0.5,1,0))</f>
        <v/>
      </c>
      <c r="AR439" s="8">
        <f>IF(($D$439&lt;&gt;2)+($L$439&lt;&gt;2)+($T$439&lt;&gt;2)+($AB$439&lt;&gt;2)+($AJ$439&lt;&gt;2)=0,2,IF((($D$439&lt;&gt;2)*$D$439+($L$439&lt;&gt;2)*$L$439+($T$439&lt;&gt;2)*$T$439+($AB$439&lt;&gt;2)*$AB$439+($AJ$439&lt;&gt;2)*$AJ$439)/(($D$439&lt;&gt;2)+($L$439&lt;&gt;2)+($T$439&lt;&gt;2)+($AB$439&lt;&gt;2)+($AJ$439&lt;&gt;2))&gt;=0.5,1,0))</f>
        <v/>
      </c>
      <c r="AS439" s="8">
        <f>IF(($E$439&lt;&gt;2)+($M$439&lt;&gt;2)+($U$439&lt;&gt;2)+($AC$439&lt;&gt;2)+($AK$439&lt;&gt;2)=0,2,IF((($E$439&lt;&gt;2)*$E$439+($M$439&lt;&gt;2)*$M$439+($U$439&lt;&gt;2)*$U$439+($AC$439&lt;&gt;2)*$AC$439+($AK$439&lt;&gt;2)*$AK$439)/(($E$439&lt;&gt;2)+($M$439&lt;&gt;2)+($U$439&lt;&gt;2)+($AC$439&lt;&gt;2)+($AK$439&lt;&gt;2))&gt;=0.5,1,0))</f>
        <v/>
      </c>
      <c r="AT439" s="8">
        <f>IF(($F$439&lt;&gt;2)+($N$439&lt;&gt;2)+($V$439&lt;&gt;2)+($AD$439&lt;&gt;2)+($AL$439&lt;&gt;2)=0,2,IF((($F$439&lt;&gt;2)*$F$439+($N$439&lt;&gt;2)*$N$439+($V$439&lt;&gt;2)*$V$439+($AD$439&lt;&gt;2)*$AD$439+($AL$439&lt;&gt;2)*$AL$439)/(($F$439&lt;&gt;2)+($N$439&lt;&gt;2)+($V$439&lt;&gt;2)+($AD$439&lt;&gt;2)+($AL$439&lt;&gt;2))&gt;=0.5,1,0))</f>
        <v/>
      </c>
      <c r="AU439" s="8">
        <f>IF(($G$439&lt;&gt;2)+($O$439&lt;&gt;2)+($W$439&lt;&gt;2)+($AE$439&lt;&gt;2)+($AM$439&lt;&gt;2)=0,2,IF((($G$439&lt;&gt;2)*$G$439+($O$439&lt;&gt;2)*$O$439+($W$439&lt;&gt;2)*$W$439+($AE$439&lt;&gt;2)*$AE$439+($AM$439&lt;&gt;2)*$AM$439)/(($G$439&lt;&gt;2)+($O$439&lt;&gt;2)+($W$439&lt;&gt;2)+($AE$439&lt;&gt;2)+($AM$439&lt;&gt;2))&gt;=0.5,1,0))</f>
        <v/>
      </c>
      <c r="AV439" s="8">
        <f>IF(($H$439&lt;&gt;2)+($P$439&lt;&gt;2)+($X$439&lt;&gt;2)+($AF$439&lt;&gt;2)+($AN$439&lt;&gt;2)=0,2,IF((($H$439&lt;&gt;2)*$H$439+($P$439&lt;&gt;2)*$P$439+($X$439&lt;&gt;2)*$X$439+($AF$439&lt;&gt;2)*$AF$439+($AN$439&lt;&gt;2)*$AN$439)/(($H$439&lt;&gt;2)+($P$439&lt;&gt;2)+($X$439&lt;&gt;2)+($AF$439&lt;&gt;2)+($AN$439&lt;&gt;2))&gt;=0.5,1,0))</f>
        <v/>
      </c>
      <c r="AX439" s="16">
        <f>'Ground truth'!$B$15</f>
        <v/>
      </c>
      <c r="AY439" s="16">
        <f>'Ground truth'!$C$15</f>
        <v/>
      </c>
      <c r="AZ439" s="16">
        <f>'Ground truth'!$D$15</f>
        <v/>
      </c>
      <c r="BA439" s="16">
        <f>'Ground truth'!$E$15</f>
        <v/>
      </c>
      <c r="BB439" s="16">
        <f>'Ground truth'!$F$15</f>
        <v/>
      </c>
      <c r="BC439" s="16">
        <f>'Ground truth'!$G$15</f>
        <v/>
      </c>
      <c r="BD439" s="16">
        <f>'Ground truth'!$H$15</f>
        <v/>
      </c>
    </row>
    <row r="440">
      <c r="A440" s="3" t="inlineStr">
        <is>
          <t>Motor</t>
        </is>
      </c>
      <c r="B440" s="8" t="n">
        <v>0</v>
      </c>
      <c r="C440" s="8" t="n">
        <v>1</v>
      </c>
      <c r="D440" s="8" t="n">
        <v>1</v>
      </c>
      <c r="E440" s="8" t="n">
        <v>1</v>
      </c>
      <c r="F440" s="8" t="n">
        <v>0</v>
      </c>
      <c r="G440" s="8" t="n">
        <v>0</v>
      </c>
      <c r="H440" s="8" t="n">
        <v>0</v>
      </c>
      <c r="J440" s="8" t="n">
        <v>0</v>
      </c>
      <c r="K440" s="8" t="n">
        <v>1</v>
      </c>
      <c r="L440" s="8" t="n">
        <v>1</v>
      </c>
      <c r="M440" s="8" t="n">
        <v>1</v>
      </c>
      <c r="N440" s="8" t="n">
        <v>0</v>
      </c>
      <c r="O440" s="8" t="n">
        <v>0</v>
      </c>
      <c r="P440" s="8" t="n">
        <v>0</v>
      </c>
      <c r="R440" s="8" t="n">
        <v>0</v>
      </c>
      <c r="S440" s="8" t="n">
        <v>1</v>
      </c>
      <c r="T440" s="8" t="n">
        <v>1</v>
      </c>
      <c r="U440" s="8" t="n">
        <v>1</v>
      </c>
      <c r="V440" s="8" t="n">
        <v>0</v>
      </c>
      <c r="W440" s="8" t="n">
        <v>0</v>
      </c>
      <c r="X440" s="8" t="n">
        <v>0</v>
      </c>
      <c r="Z440" s="8" t="n">
        <v>0</v>
      </c>
      <c r="AA440" s="8" t="n">
        <v>1</v>
      </c>
      <c r="AB440" s="8" t="n">
        <v>1</v>
      </c>
      <c r="AC440" s="8" t="n">
        <v>1</v>
      </c>
      <c r="AD440" s="8" t="n">
        <v>0</v>
      </c>
      <c r="AE440" s="8" t="n">
        <v>0</v>
      </c>
      <c r="AF440" s="8" t="n">
        <v>0</v>
      </c>
      <c r="AH440" s="8" t="n">
        <v>0</v>
      </c>
      <c r="AI440" s="8" t="n">
        <v>1</v>
      </c>
      <c r="AJ440" s="8" t="n">
        <v>1</v>
      </c>
      <c r="AK440" s="8" t="n">
        <v>1</v>
      </c>
      <c r="AL440" s="8" t="n">
        <v>0</v>
      </c>
      <c r="AM440" s="8" t="n">
        <v>0</v>
      </c>
      <c r="AN440" s="8" t="n">
        <v>0</v>
      </c>
      <c r="AP440" s="8">
        <f>IF(($B$440&lt;&gt;2)+($J$440&lt;&gt;2)+($R$440&lt;&gt;2)+($Z$440&lt;&gt;2)+($AH$440&lt;&gt;2)=0,2,IF((($B$440&lt;&gt;2)*$B$440+($J$440&lt;&gt;2)*$J$440+($R$440&lt;&gt;2)*$R$440+($Z$440&lt;&gt;2)*$Z$440+($AH$440&lt;&gt;2)*$AH$440)/(($B$440&lt;&gt;2)+($J$440&lt;&gt;2)+($R$440&lt;&gt;2)+($Z$440&lt;&gt;2)+($AH$440&lt;&gt;2))&gt;=0.5,1,0))</f>
        <v/>
      </c>
      <c r="AQ440" s="8">
        <f>IF(($C$440&lt;&gt;2)+($K$440&lt;&gt;2)+($S$440&lt;&gt;2)+($AA$440&lt;&gt;2)+($AI$440&lt;&gt;2)=0,2,IF((($C$440&lt;&gt;2)*$C$440+($K$440&lt;&gt;2)*$K$440+($S$440&lt;&gt;2)*$S$440+($AA$440&lt;&gt;2)*$AA$440+($AI$440&lt;&gt;2)*$AI$440)/(($C$440&lt;&gt;2)+($K$440&lt;&gt;2)+($S$440&lt;&gt;2)+($AA$440&lt;&gt;2)+($AI$440&lt;&gt;2))&gt;=0.5,1,0))</f>
        <v/>
      </c>
      <c r="AR440" s="8">
        <f>IF(($D$440&lt;&gt;2)+($L$440&lt;&gt;2)+($T$440&lt;&gt;2)+($AB$440&lt;&gt;2)+($AJ$440&lt;&gt;2)=0,2,IF((($D$440&lt;&gt;2)*$D$440+($L$440&lt;&gt;2)*$L$440+($T$440&lt;&gt;2)*$T$440+($AB$440&lt;&gt;2)*$AB$440+($AJ$440&lt;&gt;2)*$AJ$440)/(($D$440&lt;&gt;2)+($L$440&lt;&gt;2)+($T$440&lt;&gt;2)+($AB$440&lt;&gt;2)+($AJ$440&lt;&gt;2))&gt;=0.5,1,0))</f>
        <v/>
      </c>
      <c r="AS440" s="8">
        <f>IF(($E$440&lt;&gt;2)+($M$440&lt;&gt;2)+($U$440&lt;&gt;2)+($AC$440&lt;&gt;2)+($AK$440&lt;&gt;2)=0,2,IF((($E$440&lt;&gt;2)*$E$440+($M$440&lt;&gt;2)*$M$440+($U$440&lt;&gt;2)*$U$440+($AC$440&lt;&gt;2)*$AC$440+($AK$440&lt;&gt;2)*$AK$440)/(($E$440&lt;&gt;2)+($M$440&lt;&gt;2)+($U$440&lt;&gt;2)+($AC$440&lt;&gt;2)+($AK$440&lt;&gt;2))&gt;=0.5,1,0))</f>
        <v/>
      </c>
      <c r="AT440" s="8">
        <f>IF(($F$440&lt;&gt;2)+($N$440&lt;&gt;2)+($V$440&lt;&gt;2)+($AD$440&lt;&gt;2)+($AL$440&lt;&gt;2)=0,2,IF((($F$440&lt;&gt;2)*$F$440+($N$440&lt;&gt;2)*$N$440+($V$440&lt;&gt;2)*$V$440+($AD$440&lt;&gt;2)*$AD$440+($AL$440&lt;&gt;2)*$AL$440)/(($F$440&lt;&gt;2)+($N$440&lt;&gt;2)+($V$440&lt;&gt;2)+($AD$440&lt;&gt;2)+($AL$440&lt;&gt;2))&gt;=0.5,1,0))</f>
        <v/>
      </c>
      <c r="AU440" s="8">
        <f>IF(($G$440&lt;&gt;2)+($O$440&lt;&gt;2)+($W$440&lt;&gt;2)+($AE$440&lt;&gt;2)+($AM$440&lt;&gt;2)=0,2,IF((($G$440&lt;&gt;2)*$G$440+($O$440&lt;&gt;2)*$O$440+($W$440&lt;&gt;2)*$W$440+($AE$440&lt;&gt;2)*$AE$440+($AM$440&lt;&gt;2)*$AM$440)/(($G$440&lt;&gt;2)+($O$440&lt;&gt;2)+($W$440&lt;&gt;2)+($AE$440&lt;&gt;2)+($AM$440&lt;&gt;2))&gt;=0.5,1,0))</f>
        <v/>
      </c>
      <c r="AV440" s="8">
        <f>IF(($H$440&lt;&gt;2)+($P$440&lt;&gt;2)+($X$440&lt;&gt;2)+($AF$440&lt;&gt;2)+($AN$440&lt;&gt;2)=0,2,IF((($H$440&lt;&gt;2)*$H$440+($P$440&lt;&gt;2)*$P$440+($X$440&lt;&gt;2)*$X$440+($AF$440&lt;&gt;2)*$AF$440+($AN$440&lt;&gt;2)*$AN$440)/(($H$440&lt;&gt;2)+($P$440&lt;&gt;2)+($X$440&lt;&gt;2)+($AF$440&lt;&gt;2)+($AN$440&lt;&gt;2))&gt;=0.5,1,0))</f>
        <v/>
      </c>
      <c r="AX440" s="16">
        <f>'Ground truth'!$B$16</f>
        <v/>
      </c>
      <c r="AY440" s="16">
        <f>'Ground truth'!$C$16</f>
        <v/>
      </c>
      <c r="AZ440" s="16">
        <f>'Ground truth'!$D$16</f>
        <v/>
      </c>
      <c r="BA440" s="16">
        <f>'Ground truth'!$E$16</f>
        <v/>
      </c>
      <c r="BB440" s="16">
        <f>'Ground truth'!$F$16</f>
        <v/>
      </c>
      <c r="BC440" s="16">
        <f>'Ground truth'!$G$16</f>
        <v/>
      </c>
      <c r="BD440" s="16">
        <f>'Ground truth'!$H$16</f>
        <v/>
      </c>
    </row>
    <row r="441">
      <c r="A441" s="3" t="inlineStr">
        <is>
          <t>Electrical System</t>
        </is>
      </c>
      <c r="B441" s="8" t="n">
        <v>1</v>
      </c>
      <c r="C441" s="8" t="n">
        <v>0</v>
      </c>
      <c r="D441" s="8" t="n">
        <v>1</v>
      </c>
      <c r="E441" s="8" t="n">
        <v>1</v>
      </c>
      <c r="F441" s="8" t="n">
        <v>1</v>
      </c>
      <c r="G441" s="8" t="n">
        <v>0</v>
      </c>
      <c r="H441" s="8" t="n">
        <v>0</v>
      </c>
      <c r="J441" s="8" t="n">
        <v>1</v>
      </c>
      <c r="K441" s="8" t="n">
        <v>0</v>
      </c>
      <c r="L441" s="8" t="n">
        <v>1</v>
      </c>
      <c r="M441" s="8" t="n">
        <v>1</v>
      </c>
      <c r="N441" s="8" t="n">
        <v>1</v>
      </c>
      <c r="O441" s="8" t="n">
        <v>0</v>
      </c>
      <c r="P441" s="8" t="n">
        <v>0</v>
      </c>
      <c r="R441" s="8" t="n">
        <v>1</v>
      </c>
      <c r="S441" s="8" t="n">
        <v>0</v>
      </c>
      <c r="T441" s="8" t="n">
        <v>1</v>
      </c>
      <c r="U441" s="8" t="n">
        <v>1</v>
      </c>
      <c r="V441" s="8" t="n">
        <v>1</v>
      </c>
      <c r="W441" s="8" t="n">
        <v>0</v>
      </c>
      <c r="X441" s="8" t="n">
        <v>0</v>
      </c>
      <c r="Z441" s="8" t="n">
        <v>1</v>
      </c>
      <c r="AA441" s="8" t="n">
        <v>0</v>
      </c>
      <c r="AB441" s="8" t="n">
        <v>1</v>
      </c>
      <c r="AC441" s="8" t="n">
        <v>1</v>
      </c>
      <c r="AD441" s="8" t="n">
        <v>1</v>
      </c>
      <c r="AE441" s="8" t="n">
        <v>0</v>
      </c>
      <c r="AF441" s="8" t="n">
        <v>0</v>
      </c>
      <c r="AH441" s="8" t="n">
        <v>1</v>
      </c>
      <c r="AI441" s="8" t="n">
        <v>0</v>
      </c>
      <c r="AJ441" s="8" t="n">
        <v>1</v>
      </c>
      <c r="AK441" s="8" t="n">
        <v>1</v>
      </c>
      <c r="AL441" s="8" t="n">
        <v>1</v>
      </c>
      <c r="AM441" s="8" t="n">
        <v>0</v>
      </c>
      <c r="AN441" s="8" t="n">
        <v>0</v>
      </c>
      <c r="AP441" s="8">
        <f>IF(($B$441&lt;&gt;2)+($J$441&lt;&gt;2)+($R$441&lt;&gt;2)+($Z$441&lt;&gt;2)+($AH$441&lt;&gt;2)=0,2,IF((($B$441&lt;&gt;2)*$B$441+($J$441&lt;&gt;2)*$J$441+($R$441&lt;&gt;2)*$R$441+($Z$441&lt;&gt;2)*$Z$441+($AH$441&lt;&gt;2)*$AH$441)/(($B$441&lt;&gt;2)+($J$441&lt;&gt;2)+($R$441&lt;&gt;2)+($Z$441&lt;&gt;2)+($AH$441&lt;&gt;2))&gt;=0.5,1,0))</f>
        <v/>
      </c>
      <c r="AQ441" s="8">
        <f>IF(($C$441&lt;&gt;2)+($K$441&lt;&gt;2)+($S$441&lt;&gt;2)+($AA$441&lt;&gt;2)+($AI$441&lt;&gt;2)=0,2,IF((($C$441&lt;&gt;2)*$C$441+($K$441&lt;&gt;2)*$K$441+($S$441&lt;&gt;2)*$S$441+($AA$441&lt;&gt;2)*$AA$441+($AI$441&lt;&gt;2)*$AI$441)/(($C$441&lt;&gt;2)+($K$441&lt;&gt;2)+($S$441&lt;&gt;2)+($AA$441&lt;&gt;2)+($AI$441&lt;&gt;2))&gt;=0.5,1,0))</f>
        <v/>
      </c>
      <c r="AR441" s="8">
        <f>IF(($D$441&lt;&gt;2)+($L$441&lt;&gt;2)+($T$441&lt;&gt;2)+($AB$441&lt;&gt;2)+($AJ$441&lt;&gt;2)=0,2,IF((($D$441&lt;&gt;2)*$D$441+($L$441&lt;&gt;2)*$L$441+($T$441&lt;&gt;2)*$T$441+($AB$441&lt;&gt;2)*$AB$441+($AJ$441&lt;&gt;2)*$AJ$441)/(($D$441&lt;&gt;2)+($L$441&lt;&gt;2)+($T$441&lt;&gt;2)+($AB$441&lt;&gt;2)+($AJ$441&lt;&gt;2))&gt;=0.5,1,0))</f>
        <v/>
      </c>
      <c r="AS441" s="8">
        <f>IF(($E$441&lt;&gt;2)+($M$441&lt;&gt;2)+($U$441&lt;&gt;2)+($AC$441&lt;&gt;2)+($AK$441&lt;&gt;2)=0,2,IF((($E$441&lt;&gt;2)*$E$441+($M$441&lt;&gt;2)*$M$441+($U$441&lt;&gt;2)*$U$441+($AC$441&lt;&gt;2)*$AC$441+($AK$441&lt;&gt;2)*$AK$441)/(($E$441&lt;&gt;2)+($M$441&lt;&gt;2)+($U$441&lt;&gt;2)+($AC$441&lt;&gt;2)+($AK$441&lt;&gt;2))&gt;=0.5,1,0))</f>
        <v/>
      </c>
      <c r="AT441" s="8">
        <f>IF(($F$441&lt;&gt;2)+($N$441&lt;&gt;2)+($V$441&lt;&gt;2)+($AD$441&lt;&gt;2)+($AL$441&lt;&gt;2)=0,2,IF((($F$441&lt;&gt;2)*$F$441+($N$441&lt;&gt;2)*$N$441+($V$441&lt;&gt;2)*$V$441+($AD$441&lt;&gt;2)*$AD$441+($AL$441&lt;&gt;2)*$AL$441)/(($F$441&lt;&gt;2)+($N$441&lt;&gt;2)+($V$441&lt;&gt;2)+($AD$441&lt;&gt;2)+($AL$441&lt;&gt;2))&gt;=0.5,1,0))</f>
        <v/>
      </c>
      <c r="AU441" s="8">
        <f>IF(($G$441&lt;&gt;2)+($O$441&lt;&gt;2)+($W$441&lt;&gt;2)+($AE$441&lt;&gt;2)+($AM$441&lt;&gt;2)=0,2,IF((($G$441&lt;&gt;2)*$G$441+($O$441&lt;&gt;2)*$O$441+($W$441&lt;&gt;2)*$W$441+($AE$441&lt;&gt;2)*$AE$441+($AM$441&lt;&gt;2)*$AM$441)/(($G$441&lt;&gt;2)+($O$441&lt;&gt;2)+($W$441&lt;&gt;2)+($AE$441&lt;&gt;2)+($AM$441&lt;&gt;2))&gt;=0.5,1,0))</f>
        <v/>
      </c>
      <c r="AV441" s="8">
        <f>IF(($H$441&lt;&gt;2)+($P$441&lt;&gt;2)+($X$441&lt;&gt;2)+($AF$441&lt;&gt;2)+($AN$441&lt;&gt;2)=0,2,IF((($H$441&lt;&gt;2)*$H$441+($P$441&lt;&gt;2)*$P$441+($X$441&lt;&gt;2)*$X$441+($AF$441&lt;&gt;2)*$AF$441+($AN$441&lt;&gt;2)*$AN$441)/(($H$441&lt;&gt;2)+($P$441&lt;&gt;2)+($X$441&lt;&gt;2)+($AF$441&lt;&gt;2)+($AN$441&lt;&gt;2))&gt;=0.5,1,0))</f>
        <v/>
      </c>
      <c r="AX441" s="16">
        <f>'Ground truth'!$B$17</f>
        <v/>
      </c>
      <c r="AY441" s="16">
        <f>'Ground truth'!$C$17</f>
        <v/>
      </c>
      <c r="AZ441" s="16">
        <f>'Ground truth'!$D$17</f>
        <v/>
      </c>
      <c r="BA441" s="16">
        <f>'Ground truth'!$E$17</f>
        <v/>
      </c>
      <c r="BB441" s="16">
        <f>'Ground truth'!$F$17</f>
        <v/>
      </c>
      <c r="BC441" s="16">
        <f>'Ground truth'!$G$17</f>
        <v/>
      </c>
      <c r="BD441" s="16">
        <f>'Ground truth'!$H$17</f>
        <v/>
      </c>
    </row>
    <row r="442">
      <c r="A442" s="3" t="inlineStr">
        <is>
          <t>Battery Holder</t>
        </is>
      </c>
      <c r="B442" s="8" t="n">
        <v>0</v>
      </c>
      <c r="C442" s="8" t="n">
        <v>0</v>
      </c>
      <c r="D442" s="8" t="n">
        <v>0</v>
      </c>
      <c r="E442" s="8" t="n">
        <v>1</v>
      </c>
      <c r="F442" s="8" t="n">
        <v>1</v>
      </c>
      <c r="G442" s="8" t="n">
        <v>1</v>
      </c>
      <c r="H442" s="8" t="n">
        <v>0</v>
      </c>
      <c r="J442" s="8" t="n">
        <v>0</v>
      </c>
      <c r="K442" s="8" t="n">
        <v>0</v>
      </c>
      <c r="L442" s="8" t="n">
        <v>0</v>
      </c>
      <c r="M442" s="8" t="n">
        <v>1</v>
      </c>
      <c r="N442" s="8" t="n">
        <v>1</v>
      </c>
      <c r="O442" s="8" t="n">
        <v>1</v>
      </c>
      <c r="P442" s="8" t="n">
        <v>0</v>
      </c>
      <c r="R442" s="8" t="n">
        <v>0</v>
      </c>
      <c r="S442" s="8" t="n">
        <v>0</v>
      </c>
      <c r="T442" s="8" t="n">
        <v>0</v>
      </c>
      <c r="U442" s="8" t="n">
        <v>1</v>
      </c>
      <c r="V442" s="8" t="n">
        <v>1</v>
      </c>
      <c r="W442" s="8" t="n">
        <v>1</v>
      </c>
      <c r="X442" s="8" t="n">
        <v>0</v>
      </c>
      <c r="Z442" s="8" t="n">
        <v>0</v>
      </c>
      <c r="AA442" s="8" t="n">
        <v>0</v>
      </c>
      <c r="AB442" s="8" t="n">
        <v>0</v>
      </c>
      <c r="AC442" s="8" t="n">
        <v>1</v>
      </c>
      <c r="AD442" s="8" t="n">
        <v>1</v>
      </c>
      <c r="AE442" s="8" t="n">
        <v>1</v>
      </c>
      <c r="AF442" s="8" t="n">
        <v>0</v>
      </c>
      <c r="AH442" s="8" t="n">
        <v>0</v>
      </c>
      <c r="AI442" s="8" t="n">
        <v>0</v>
      </c>
      <c r="AJ442" s="8" t="n">
        <v>0</v>
      </c>
      <c r="AK442" s="8" t="n">
        <v>1</v>
      </c>
      <c r="AL442" s="8" t="n">
        <v>1</v>
      </c>
      <c r="AM442" s="8" t="n">
        <v>1</v>
      </c>
      <c r="AN442" s="8" t="n">
        <v>0</v>
      </c>
      <c r="AP442" s="8">
        <f>IF(($B$442&lt;&gt;2)+($J$442&lt;&gt;2)+($R$442&lt;&gt;2)+($Z$442&lt;&gt;2)+($AH$442&lt;&gt;2)=0,2,IF((($B$442&lt;&gt;2)*$B$442+($J$442&lt;&gt;2)*$J$442+($R$442&lt;&gt;2)*$R$442+($Z$442&lt;&gt;2)*$Z$442+($AH$442&lt;&gt;2)*$AH$442)/(($B$442&lt;&gt;2)+($J$442&lt;&gt;2)+($R$442&lt;&gt;2)+($Z$442&lt;&gt;2)+($AH$442&lt;&gt;2))&gt;=0.5,1,0))</f>
        <v/>
      </c>
      <c r="AQ442" s="8">
        <f>IF(($C$442&lt;&gt;2)+($K$442&lt;&gt;2)+($S$442&lt;&gt;2)+($AA$442&lt;&gt;2)+($AI$442&lt;&gt;2)=0,2,IF((($C$442&lt;&gt;2)*$C$442+($K$442&lt;&gt;2)*$K$442+($S$442&lt;&gt;2)*$S$442+($AA$442&lt;&gt;2)*$AA$442+($AI$442&lt;&gt;2)*$AI$442)/(($C$442&lt;&gt;2)+($K$442&lt;&gt;2)+($S$442&lt;&gt;2)+($AA$442&lt;&gt;2)+($AI$442&lt;&gt;2))&gt;=0.5,1,0))</f>
        <v/>
      </c>
      <c r="AR442" s="8">
        <f>IF(($D$442&lt;&gt;2)+($L$442&lt;&gt;2)+($T$442&lt;&gt;2)+($AB$442&lt;&gt;2)+($AJ$442&lt;&gt;2)=0,2,IF((($D$442&lt;&gt;2)*$D$442+($L$442&lt;&gt;2)*$L$442+($T$442&lt;&gt;2)*$T$442+($AB$442&lt;&gt;2)*$AB$442+($AJ$442&lt;&gt;2)*$AJ$442)/(($D$442&lt;&gt;2)+($L$442&lt;&gt;2)+($T$442&lt;&gt;2)+($AB$442&lt;&gt;2)+($AJ$442&lt;&gt;2))&gt;=0.5,1,0))</f>
        <v/>
      </c>
      <c r="AS442" s="8">
        <f>IF(($E$442&lt;&gt;2)+($M$442&lt;&gt;2)+($U$442&lt;&gt;2)+($AC$442&lt;&gt;2)+($AK$442&lt;&gt;2)=0,2,IF((($E$442&lt;&gt;2)*$E$442+($M$442&lt;&gt;2)*$M$442+($U$442&lt;&gt;2)*$U$442+($AC$442&lt;&gt;2)*$AC$442+($AK$442&lt;&gt;2)*$AK$442)/(($E$442&lt;&gt;2)+($M$442&lt;&gt;2)+($U$442&lt;&gt;2)+($AC$442&lt;&gt;2)+($AK$442&lt;&gt;2))&gt;=0.5,1,0))</f>
        <v/>
      </c>
      <c r="AT442" s="8">
        <f>IF(($F$442&lt;&gt;2)+($N$442&lt;&gt;2)+($V$442&lt;&gt;2)+($AD$442&lt;&gt;2)+($AL$442&lt;&gt;2)=0,2,IF((($F$442&lt;&gt;2)*$F$442+($N$442&lt;&gt;2)*$N$442+($V$442&lt;&gt;2)*$V$442+($AD$442&lt;&gt;2)*$AD$442+($AL$442&lt;&gt;2)*$AL$442)/(($F$442&lt;&gt;2)+($N$442&lt;&gt;2)+($V$442&lt;&gt;2)+($AD$442&lt;&gt;2)+($AL$442&lt;&gt;2))&gt;=0.5,1,0))</f>
        <v/>
      </c>
      <c r="AU442" s="8">
        <f>IF(($G$442&lt;&gt;2)+($O$442&lt;&gt;2)+($W$442&lt;&gt;2)+($AE$442&lt;&gt;2)+($AM$442&lt;&gt;2)=0,2,IF((($G$442&lt;&gt;2)*$G$442+($O$442&lt;&gt;2)*$O$442+($W$442&lt;&gt;2)*$W$442+($AE$442&lt;&gt;2)*$AE$442+($AM$442&lt;&gt;2)*$AM$442)/(($G$442&lt;&gt;2)+($O$442&lt;&gt;2)+($W$442&lt;&gt;2)+($AE$442&lt;&gt;2)+($AM$442&lt;&gt;2))&gt;=0.5,1,0))</f>
        <v/>
      </c>
      <c r="AV442" s="8">
        <f>IF(($H$442&lt;&gt;2)+($P$442&lt;&gt;2)+($X$442&lt;&gt;2)+($AF$442&lt;&gt;2)+($AN$442&lt;&gt;2)=0,2,IF((($H$442&lt;&gt;2)*$H$442+($P$442&lt;&gt;2)*$P$442+($X$442&lt;&gt;2)*$X$442+($AF$442&lt;&gt;2)*$AF$442+($AN$442&lt;&gt;2)*$AN$442)/(($H$442&lt;&gt;2)+($P$442&lt;&gt;2)+($X$442&lt;&gt;2)+($AF$442&lt;&gt;2)+($AN$442&lt;&gt;2))&gt;=0.5,1,0))</f>
        <v/>
      </c>
      <c r="AX442" s="16">
        <f>'Ground truth'!$B$18</f>
        <v/>
      </c>
      <c r="AY442" s="16">
        <f>'Ground truth'!$C$18</f>
        <v/>
      </c>
      <c r="AZ442" s="16">
        <f>'Ground truth'!$D$18</f>
        <v/>
      </c>
      <c r="BA442" s="16">
        <f>'Ground truth'!$E$18</f>
        <v/>
      </c>
      <c r="BB442" s="16">
        <f>'Ground truth'!$F$18</f>
        <v/>
      </c>
      <c r="BC442" s="16">
        <f>'Ground truth'!$G$18</f>
        <v/>
      </c>
      <c r="BD442" s="16">
        <f>'Ground truth'!$H$18</f>
        <v/>
      </c>
    </row>
    <row r="443">
      <c r="A443" s="3" t="inlineStr">
        <is>
          <t>Housing</t>
        </is>
      </c>
      <c r="B443" s="8" t="n">
        <v>1</v>
      </c>
      <c r="C443" s="8" t="n">
        <v>0</v>
      </c>
      <c r="D443" s="8" t="n">
        <v>0</v>
      </c>
      <c r="E443" s="8" t="n">
        <v>0</v>
      </c>
      <c r="F443" s="8" t="n">
        <v>1</v>
      </c>
      <c r="G443" s="8" t="n">
        <v>1</v>
      </c>
      <c r="H443" s="8" t="n">
        <v>1</v>
      </c>
      <c r="J443" s="8" t="n">
        <v>1</v>
      </c>
      <c r="K443" s="8" t="n">
        <v>0</v>
      </c>
      <c r="L443" s="8" t="n">
        <v>0</v>
      </c>
      <c r="M443" s="8" t="n">
        <v>0</v>
      </c>
      <c r="N443" s="8" t="n">
        <v>1</v>
      </c>
      <c r="O443" s="8" t="n">
        <v>1</v>
      </c>
      <c r="P443" s="8" t="n">
        <v>1</v>
      </c>
      <c r="R443" s="8" t="n">
        <v>1</v>
      </c>
      <c r="S443" s="8" t="n">
        <v>0</v>
      </c>
      <c r="T443" s="8" t="n">
        <v>0</v>
      </c>
      <c r="U443" s="8" t="n">
        <v>0</v>
      </c>
      <c r="V443" s="8" t="n">
        <v>1</v>
      </c>
      <c r="W443" s="8" t="n">
        <v>1</v>
      </c>
      <c r="X443" s="8" t="n">
        <v>1</v>
      </c>
      <c r="Z443" s="8" t="n">
        <v>1</v>
      </c>
      <c r="AA443" s="8" t="n">
        <v>0</v>
      </c>
      <c r="AB443" s="8" t="n">
        <v>0</v>
      </c>
      <c r="AC443" s="8" t="n">
        <v>0</v>
      </c>
      <c r="AD443" s="8" t="n">
        <v>1</v>
      </c>
      <c r="AE443" s="8" t="n">
        <v>1</v>
      </c>
      <c r="AF443" s="8" t="n">
        <v>1</v>
      </c>
      <c r="AH443" s="8" t="n">
        <v>1</v>
      </c>
      <c r="AI443" s="8" t="n">
        <v>0</v>
      </c>
      <c r="AJ443" s="8" t="n">
        <v>0</v>
      </c>
      <c r="AK443" s="8" t="n">
        <v>0</v>
      </c>
      <c r="AL443" s="8" t="n">
        <v>1</v>
      </c>
      <c r="AM443" s="8" t="n">
        <v>1</v>
      </c>
      <c r="AN443" s="8" t="n">
        <v>1</v>
      </c>
      <c r="AP443" s="8">
        <f>IF(($B$443&lt;&gt;2)+($J$443&lt;&gt;2)+($R$443&lt;&gt;2)+($Z$443&lt;&gt;2)+($AH$443&lt;&gt;2)=0,2,IF((($B$443&lt;&gt;2)*$B$443+($J$443&lt;&gt;2)*$J$443+($R$443&lt;&gt;2)*$R$443+($Z$443&lt;&gt;2)*$Z$443+($AH$443&lt;&gt;2)*$AH$443)/(($B$443&lt;&gt;2)+($J$443&lt;&gt;2)+($R$443&lt;&gt;2)+($Z$443&lt;&gt;2)+($AH$443&lt;&gt;2))&gt;=0.5,1,0))</f>
        <v/>
      </c>
      <c r="AQ443" s="8">
        <f>IF(($C$443&lt;&gt;2)+($K$443&lt;&gt;2)+($S$443&lt;&gt;2)+($AA$443&lt;&gt;2)+($AI$443&lt;&gt;2)=0,2,IF((($C$443&lt;&gt;2)*$C$443+($K$443&lt;&gt;2)*$K$443+($S$443&lt;&gt;2)*$S$443+($AA$443&lt;&gt;2)*$AA$443+($AI$443&lt;&gt;2)*$AI$443)/(($C$443&lt;&gt;2)+($K$443&lt;&gt;2)+($S$443&lt;&gt;2)+($AA$443&lt;&gt;2)+($AI$443&lt;&gt;2))&gt;=0.5,1,0))</f>
        <v/>
      </c>
      <c r="AR443" s="8">
        <f>IF(($D$443&lt;&gt;2)+($L$443&lt;&gt;2)+($T$443&lt;&gt;2)+($AB$443&lt;&gt;2)+($AJ$443&lt;&gt;2)=0,2,IF((($D$443&lt;&gt;2)*$D$443+($L$443&lt;&gt;2)*$L$443+($T$443&lt;&gt;2)*$T$443+($AB$443&lt;&gt;2)*$AB$443+($AJ$443&lt;&gt;2)*$AJ$443)/(($D$443&lt;&gt;2)+($L$443&lt;&gt;2)+($T$443&lt;&gt;2)+($AB$443&lt;&gt;2)+($AJ$443&lt;&gt;2))&gt;=0.5,1,0))</f>
        <v/>
      </c>
      <c r="AS443" s="8">
        <f>IF(($E$443&lt;&gt;2)+($M$443&lt;&gt;2)+($U$443&lt;&gt;2)+($AC$443&lt;&gt;2)+($AK$443&lt;&gt;2)=0,2,IF((($E$443&lt;&gt;2)*$E$443+($M$443&lt;&gt;2)*$M$443+($U$443&lt;&gt;2)*$U$443+($AC$443&lt;&gt;2)*$AC$443+($AK$443&lt;&gt;2)*$AK$443)/(($E$443&lt;&gt;2)+($M$443&lt;&gt;2)+($U$443&lt;&gt;2)+($AC$443&lt;&gt;2)+($AK$443&lt;&gt;2))&gt;=0.5,1,0))</f>
        <v/>
      </c>
      <c r="AT443" s="8">
        <f>IF(($F$443&lt;&gt;2)+($N$443&lt;&gt;2)+($V$443&lt;&gt;2)+($AD$443&lt;&gt;2)+($AL$443&lt;&gt;2)=0,2,IF((($F$443&lt;&gt;2)*$F$443+($N$443&lt;&gt;2)*$N$443+($V$443&lt;&gt;2)*$V$443+($AD$443&lt;&gt;2)*$AD$443+($AL$443&lt;&gt;2)*$AL$443)/(($F$443&lt;&gt;2)+($N$443&lt;&gt;2)+($V$443&lt;&gt;2)+($AD$443&lt;&gt;2)+($AL$443&lt;&gt;2))&gt;=0.5,1,0))</f>
        <v/>
      </c>
      <c r="AU443" s="8">
        <f>IF(($G$443&lt;&gt;2)+($O$443&lt;&gt;2)+($W$443&lt;&gt;2)+($AE$443&lt;&gt;2)+($AM$443&lt;&gt;2)=0,2,IF((($G$443&lt;&gt;2)*$G$443+($O$443&lt;&gt;2)*$O$443+($W$443&lt;&gt;2)*$W$443+($AE$443&lt;&gt;2)*$AE$443+($AM$443&lt;&gt;2)*$AM$443)/(($G$443&lt;&gt;2)+($O$443&lt;&gt;2)+($W$443&lt;&gt;2)+($AE$443&lt;&gt;2)+($AM$443&lt;&gt;2))&gt;=0.5,1,0))</f>
        <v/>
      </c>
      <c r="AV443" s="8">
        <f>IF(($H$443&lt;&gt;2)+($P$443&lt;&gt;2)+($X$443&lt;&gt;2)+($AF$443&lt;&gt;2)+($AN$443&lt;&gt;2)=0,2,IF((($H$443&lt;&gt;2)*$H$443+($P$443&lt;&gt;2)*$P$443+($X$443&lt;&gt;2)*$X$443+($AF$443&lt;&gt;2)*$AF$443+($AN$443&lt;&gt;2)*$AN$443)/(($H$443&lt;&gt;2)+($P$443&lt;&gt;2)+($X$443&lt;&gt;2)+($AF$443&lt;&gt;2)+($AN$443&lt;&gt;2))&gt;=0.5,1,0))</f>
        <v/>
      </c>
      <c r="AX443" s="16">
        <f>'Ground truth'!$B$19</f>
        <v/>
      </c>
      <c r="AY443" s="16">
        <f>'Ground truth'!$C$19</f>
        <v/>
      </c>
      <c r="AZ443" s="16">
        <f>'Ground truth'!$D$19</f>
        <v/>
      </c>
      <c r="BA443" s="16">
        <f>'Ground truth'!$E$19</f>
        <v/>
      </c>
      <c r="BB443" s="16">
        <f>'Ground truth'!$F$19</f>
        <v/>
      </c>
      <c r="BC443" s="16">
        <f>'Ground truth'!$G$19</f>
        <v/>
      </c>
      <c r="BD443" s="16">
        <f>'Ground truth'!$H$19</f>
        <v/>
      </c>
    </row>
    <row r="444">
      <c r="A444" s="3" t="inlineStr">
        <is>
          <t>External Environment</t>
        </is>
      </c>
      <c r="B444" s="8" t="n">
        <v>0</v>
      </c>
      <c r="C444" s="8" t="n">
        <v>0</v>
      </c>
      <c r="D444" s="8" t="n">
        <v>0</v>
      </c>
      <c r="E444" s="8" t="n">
        <v>0</v>
      </c>
      <c r="F444" s="8" t="n">
        <v>0</v>
      </c>
      <c r="G444" s="8" t="n">
        <v>1</v>
      </c>
      <c r="H444" s="8" t="n">
        <v>1</v>
      </c>
      <c r="J444" s="8" t="n">
        <v>0</v>
      </c>
      <c r="K444" s="8" t="n">
        <v>0</v>
      </c>
      <c r="L444" s="8" t="n">
        <v>0</v>
      </c>
      <c r="M444" s="8" t="n">
        <v>0</v>
      </c>
      <c r="N444" s="8" t="n">
        <v>0</v>
      </c>
      <c r="O444" s="8" t="n">
        <v>1</v>
      </c>
      <c r="P444" s="8" t="n">
        <v>1</v>
      </c>
      <c r="R444" s="8" t="n">
        <v>0</v>
      </c>
      <c r="S444" s="8" t="n">
        <v>0</v>
      </c>
      <c r="T444" s="8" t="n">
        <v>0</v>
      </c>
      <c r="U444" s="8" t="n">
        <v>0</v>
      </c>
      <c r="V444" s="8" t="n">
        <v>0</v>
      </c>
      <c r="W444" s="8" t="n">
        <v>1</v>
      </c>
      <c r="X444" s="8" t="n">
        <v>1</v>
      </c>
      <c r="Z444" s="8" t="n">
        <v>0</v>
      </c>
      <c r="AA444" s="8" t="n">
        <v>0</v>
      </c>
      <c r="AB444" s="8" t="n">
        <v>0</v>
      </c>
      <c r="AC444" s="8" t="n">
        <v>0</v>
      </c>
      <c r="AD444" s="8" t="n">
        <v>0</v>
      </c>
      <c r="AE444" s="8" t="n">
        <v>1</v>
      </c>
      <c r="AF444" s="8" t="n">
        <v>1</v>
      </c>
      <c r="AH444" s="8" t="n">
        <v>0</v>
      </c>
      <c r="AI444" s="8" t="n">
        <v>0</v>
      </c>
      <c r="AJ444" s="8" t="n">
        <v>0</v>
      </c>
      <c r="AK444" s="8" t="n">
        <v>0</v>
      </c>
      <c r="AL444" s="8" t="n">
        <v>0</v>
      </c>
      <c r="AM444" s="8" t="n">
        <v>1</v>
      </c>
      <c r="AN444" s="8" t="n">
        <v>1</v>
      </c>
      <c r="AP444" s="8">
        <f>IF(($B$444&lt;&gt;2)+($J$444&lt;&gt;2)+($R$444&lt;&gt;2)+($Z$444&lt;&gt;2)+($AH$444&lt;&gt;2)=0,2,IF((($B$444&lt;&gt;2)*$B$444+($J$444&lt;&gt;2)*$J$444+($R$444&lt;&gt;2)*$R$444+($Z$444&lt;&gt;2)*$Z$444+($AH$444&lt;&gt;2)*$AH$444)/(($B$444&lt;&gt;2)+($J$444&lt;&gt;2)+($R$444&lt;&gt;2)+($Z$444&lt;&gt;2)+($AH$444&lt;&gt;2))&gt;=0.5,1,0))</f>
        <v/>
      </c>
      <c r="AQ444" s="8">
        <f>IF(($C$444&lt;&gt;2)+($K$444&lt;&gt;2)+($S$444&lt;&gt;2)+($AA$444&lt;&gt;2)+($AI$444&lt;&gt;2)=0,2,IF((($C$444&lt;&gt;2)*$C$444+($K$444&lt;&gt;2)*$K$444+($S$444&lt;&gt;2)*$S$444+($AA$444&lt;&gt;2)*$AA$444+($AI$444&lt;&gt;2)*$AI$444)/(($C$444&lt;&gt;2)+($K$444&lt;&gt;2)+($S$444&lt;&gt;2)+($AA$444&lt;&gt;2)+($AI$444&lt;&gt;2))&gt;=0.5,1,0))</f>
        <v/>
      </c>
      <c r="AR444" s="8">
        <f>IF(($D$444&lt;&gt;2)+($L$444&lt;&gt;2)+($T$444&lt;&gt;2)+($AB$444&lt;&gt;2)+($AJ$444&lt;&gt;2)=0,2,IF((($D$444&lt;&gt;2)*$D$444+($L$444&lt;&gt;2)*$L$444+($T$444&lt;&gt;2)*$T$444+($AB$444&lt;&gt;2)*$AB$444+($AJ$444&lt;&gt;2)*$AJ$444)/(($D$444&lt;&gt;2)+($L$444&lt;&gt;2)+($T$444&lt;&gt;2)+($AB$444&lt;&gt;2)+($AJ$444&lt;&gt;2))&gt;=0.5,1,0))</f>
        <v/>
      </c>
      <c r="AS444" s="8">
        <f>IF(($E$444&lt;&gt;2)+($M$444&lt;&gt;2)+($U$444&lt;&gt;2)+($AC$444&lt;&gt;2)+($AK$444&lt;&gt;2)=0,2,IF((($E$444&lt;&gt;2)*$E$444+($M$444&lt;&gt;2)*$M$444+($U$444&lt;&gt;2)*$U$444+($AC$444&lt;&gt;2)*$AC$444+($AK$444&lt;&gt;2)*$AK$444)/(($E$444&lt;&gt;2)+($M$444&lt;&gt;2)+($U$444&lt;&gt;2)+($AC$444&lt;&gt;2)+($AK$444&lt;&gt;2))&gt;=0.5,1,0))</f>
        <v/>
      </c>
      <c r="AT444" s="8">
        <f>IF(($F$444&lt;&gt;2)+($N$444&lt;&gt;2)+($V$444&lt;&gt;2)+($AD$444&lt;&gt;2)+($AL$444&lt;&gt;2)=0,2,IF((($F$444&lt;&gt;2)*$F$444+($N$444&lt;&gt;2)*$N$444+($V$444&lt;&gt;2)*$V$444+($AD$444&lt;&gt;2)*$AD$444+($AL$444&lt;&gt;2)*$AL$444)/(($F$444&lt;&gt;2)+($N$444&lt;&gt;2)+($V$444&lt;&gt;2)+($AD$444&lt;&gt;2)+($AL$444&lt;&gt;2))&gt;=0.5,1,0))</f>
        <v/>
      </c>
      <c r="AU444" s="8">
        <f>IF(($G$444&lt;&gt;2)+($O$444&lt;&gt;2)+($W$444&lt;&gt;2)+($AE$444&lt;&gt;2)+($AM$444&lt;&gt;2)=0,2,IF((($G$444&lt;&gt;2)*$G$444+($O$444&lt;&gt;2)*$O$444+($W$444&lt;&gt;2)*$W$444+($AE$444&lt;&gt;2)*$AE$444+($AM$444&lt;&gt;2)*$AM$444)/(($G$444&lt;&gt;2)+($O$444&lt;&gt;2)+($W$444&lt;&gt;2)+($AE$444&lt;&gt;2)+($AM$444&lt;&gt;2))&gt;=0.5,1,0))</f>
        <v/>
      </c>
      <c r="AV444" s="8">
        <f>IF(($H$444&lt;&gt;2)+($P$444&lt;&gt;2)+($X$444&lt;&gt;2)+($AF$444&lt;&gt;2)+($AN$444&lt;&gt;2)=0,2,IF((($H$444&lt;&gt;2)*$H$444+($P$444&lt;&gt;2)*$P$444+($X$444&lt;&gt;2)*$X$444+($AF$444&lt;&gt;2)*$AF$444+($AN$444&lt;&gt;2)*$AN$444)/(($H$444&lt;&gt;2)+($P$444&lt;&gt;2)+($X$444&lt;&gt;2)+($AF$444&lt;&gt;2)+($AN$444&lt;&gt;2))&gt;=0.5,1,0))</f>
        <v/>
      </c>
      <c r="AX444" s="16">
        <f>'Ground truth'!$B$20</f>
        <v/>
      </c>
      <c r="AY444" s="16">
        <f>'Ground truth'!$C$20</f>
        <v/>
      </c>
      <c r="AZ444" s="16">
        <f>'Ground truth'!$D$20</f>
        <v/>
      </c>
      <c r="BA444" s="16">
        <f>'Ground truth'!$E$20</f>
        <v/>
      </c>
      <c r="BB444" s="16">
        <f>'Ground truth'!$F$20</f>
        <v/>
      </c>
      <c r="BC444" s="16">
        <f>'Ground truth'!$G$20</f>
        <v/>
      </c>
      <c r="BD444" s="16">
        <f>'Ground truth'!$H$20</f>
        <v/>
      </c>
    </row>
    <row r="446">
      <c r="A446" s="17" t="inlineStr">
        <is>
          <t>metrics — confident-only (unsure excluded from denominators)</t>
        </is>
      </c>
      <c r="B446" s="10" t="inlineStr">
        <is>
          <t>run 1</t>
        </is>
      </c>
      <c r="C446" s="10" t="inlineStr">
        <is>
          <t>run 2</t>
        </is>
      </c>
      <c r="D446" s="10" t="inlineStr">
        <is>
          <t>run 3</t>
        </is>
      </c>
      <c r="E446" s="10" t="inlineStr">
        <is>
          <t>run 4</t>
        </is>
      </c>
      <c r="F446" s="10" t="inlineStr">
        <is>
          <t>run 5</t>
        </is>
      </c>
      <c r="G446" s="10" t="inlineStr">
        <is>
          <t>avg-matrix</t>
        </is>
      </c>
      <c r="H446" s="10" t="inlineStr">
        <is>
          <t>mean</t>
        </is>
      </c>
      <c r="I446" s="10" t="inlineStr">
        <is>
          <t>std (pop.)</t>
        </is>
      </c>
      <c r="J446" s="17" t="inlineStr">
        <is>
          <t>notes</t>
        </is>
      </c>
    </row>
    <row r="447">
      <c r="A447" s="7" t="inlineStr">
        <is>
          <t>TP</t>
        </is>
      </c>
      <c r="B447" s="7">
        <f>SUMPRODUCT(($B$438:$H$444=1)*('Ground truth'!$B$14:$H$20=1))</f>
        <v/>
      </c>
      <c r="C447" s="7">
        <f>SUMPRODUCT(($J$438:$P$444=1)*('Ground truth'!$B$14:$H$20=1))</f>
        <v/>
      </c>
      <c r="D447" s="7">
        <f>SUMPRODUCT(($R$438:$X$444=1)*('Ground truth'!$B$14:$H$20=1))</f>
        <v/>
      </c>
      <c r="E447" s="7">
        <f>SUMPRODUCT(($Z$438:$AF$444=1)*('Ground truth'!$B$14:$H$20=1))</f>
        <v/>
      </c>
      <c r="F447" s="7">
        <f>SUMPRODUCT(($AH$438:$AN$444=1)*('Ground truth'!$B$14:$H$20=1))</f>
        <v/>
      </c>
      <c r="G447" s="7">
        <f>SUMPRODUCT(($AP$438:$AV$444=1)*('Ground truth'!$B$14:$H$20=1))</f>
        <v/>
      </c>
      <c r="H447" s="12">
        <f>AVERAGE($B$447:$F$447)</f>
        <v/>
      </c>
      <c r="I447" s="12">
        <f>STDEV.P($B$447:$F$447)</f>
        <v/>
      </c>
    </row>
    <row r="448">
      <c r="A448" s="7" t="inlineStr">
        <is>
          <t>TN</t>
        </is>
      </c>
      <c r="B448" s="7">
        <f>SUMPRODUCT(($B$438:$H$444=0)*('Ground truth'!$B$14:$H$20=0))</f>
        <v/>
      </c>
      <c r="C448" s="7">
        <f>SUMPRODUCT(($J$438:$P$444=0)*('Ground truth'!$B$14:$H$20=0))</f>
        <v/>
      </c>
      <c r="D448" s="7">
        <f>SUMPRODUCT(($R$438:$X$444=0)*('Ground truth'!$B$14:$H$20=0))</f>
        <v/>
      </c>
      <c r="E448" s="7">
        <f>SUMPRODUCT(($Z$438:$AF$444=0)*('Ground truth'!$B$14:$H$20=0))</f>
        <v/>
      </c>
      <c r="F448" s="7">
        <f>SUMPRODUCT(($AH$438:$AN$444=0)*('Ground truth'!$B$14:$H$20=0))</f>
        <v/>
      </c>
      <c r="G448" s="7">
        <f>SUMPRODUCT(($AP$438:$AV$444=0)*('Ground truth'!$B$14:$H$20=0))</f>
        <v/>
      </c>
      <c r="H448" s="12">
        <f>AVERAGE($B$448:$F$448)</f>
        <v/>
      </c>
      <c r="I448" s="12">
        <f>STDEV.P($B$448:$F$448)</f>
        <v/>
      </c>
    </row>
    <row r="449">
      <c r="A449" s="7" t="inlineStr">
        <is>
          <t>FP</t>
        </is>
      </c>
      <c r="B449" s="7">
        <f>SUMPRODUCT(($B$438:$H$444=1)*('Ground truth'!$B$14:$H$20=0))</f>
        <v/>
      </c>
      <c r="C449" s="7">
        <f>SUMPRODUCT(($J$438:$P$444=1)*('Ground truth'!$B$14:$H$20=0))</f>
        <v/>
      </c>
      <c r="D449" s="7">
        <f>SUMPRODUCT(($R$438:$X$444=1)*('Ground truth'!$B$14:$H$20=0))</f>
        <v/>
      </c>
      <c r="E449" s="7">
        <f>SUMPRODUCT(($Z$438:$AF$444=1)*('Ground truth'!$B$14:$H$20=0))</f>
        <v/>
      </c>
      <c r="F449" s="7">
        <f>SUMPRODUCT(($AH$438:$AN$444=1)*('Ground truth'!$B$14:$H$20=0))</f>
        <v/>
      </c>
      <c r="G449" s="7">
        <f>SUMPRODUCT(($AP$438:$AV$444=1)*('Ground truth'!$B$14:$H$20=0))</f>
        <v/>
      </c>
      <c r="H449" s="12">
        <f>AVERAGE($B$449:$F$449)</f>
        <v/>
      </c>
      <c r="I449" s="12">
        <f>STDEV.P($B$449:$F$449)</f>
        <v/>
      </c>
    </row>
    <row r="450">
      <c r="A450" s="7" t="inlineStr">
        <is>
          <t>FN</t>
        </is>
      </c>
      <c r="B450" s="7">
        <f>SUMPRODUCT(($B$438:$H$444=0)*('Ground truth'!$B$14:$H$20=1))</f>
        <v/>
      </c>
      <c r="C450" s="7">
        <f>SUMPRODUCT(($J$438:$P$444=0)*('Ground truth'!$B$14:$H$20=1))</f>
        <v/>
      </c>
      <c r="D450" s="7">
        <f>SUMPRODUCT(($R$438:$X$444=0)*('Ground truth'!$B$14:$H$20=1))</f>
        <v/>
      </c>
      <c r="E450" s="7">
        <f>SUMPRODUCT(($Z$438:$AF$444=0)*('Ground truth'!$B$14:$H$20=1))</f>
        <v/>
      </c>
      <c r="F450" s="7">
        <f>SUMPRODUCT(($AH$438:$AN$444=0)*('Ground truth'!$B$14:$H$20=1))</f>
        <v/>
      </c>
      <c r="G450" s="7">
        <f>SUMPRODUCT(($AP$438:$AV$444=0)*('Ground truth'!$B$14:$H$20=1))</f>
        <v/>
      </c>
      <c r="H450" s="12">
        <f>AVERAGE($B$450:$F$450)</f>
        <v/>
      </c>
      <c r="I450" s="12">
        <f>STDEV.P($B$450:$F$450)</f>
        <v/>
      </c>
    </row>
    <row r="451">
      <c r="A451" s="4" t="inlineStr">
        <is>
          <t>Precision</t>
        </is>
      </c>
      <c r="B451" s="12">
        <f>IFERROR($B$447/($B$447+$B$449),0)</f>
        <v/>
      </c>
      <c r="C451" s="12">
        <f>IFERROR($C$447/($C$447+$C$449),0)</f>
        <v/>
      </c>
      <c r="D451" s="12">
        <f>IFERROR($D$447/($D$447+$D$449),0)</f>
        <v/>
      </c>
      <c r="E451" s="12">
        <f>IFERROR($E$447/($E$447+$E$449),0)</f>
        <v/>
      </c>
      <c r="F451" s="12">
        <f>IFERROR($F$447/($F$447+$F$449),0)</f>
        <v/>
      </c>
      <c r="G451" s="12">
        <f>IFERROR($G$447/($G$447+$G$449),0)</f>
        <v/>
      </c>
      <c r="H451" s="18">
        <f>AVERAGE($B$451:$F$451)</f>
        <v/>
      </c>
      <c r="I451" s="18">
        <f>STDEV.P($B$451:$F$451)</f>
        <v/>
      </c>
    </row>
    <row r="452">
      <c r="A452" s="4" t="inlineStr">
        <is>
          <t>Recall</t>
        </is>
      </c>
      <c r="B452" s="12">
        <f>IFERROR($B$447/($B$447+$B$450),0)</f>
        <v/>
      </c>
      <c r="C452" s="12">
        <f>IFERROR($C$447/($C$447+$C$450),0)</f>
        <v/>
      </c>
      <c r="D452" s="12">
        <f>IFERROR($D$447/($D$447+$D$450),0)</f>
        <v/>
      </c>
      <c r="E452" s="12">
        <f>IFERROR($E$447/($E$447+$E$450),0)</f>
        <v/>
      </c>
      <c r="F452" s="12">
        <f>IFERROR($F$447/($F$447+$F$450),0)</f>
        <v/>
      </c>
      <c r="G452" s="12">
        <f>IFERROR($G$447/($G$447+$G$450),0)</f>
        <v/>
      </c>
      <c r="H452" s="18">
        <f>AVERAGE($B$452:$F$452)</f>
        <v/>
      </c>
      <c r="I452" s="18">
        <f>STDEV.P($B$452:$F$452)</f>
        <v/>
      </c>
    </row>
    <row r="453">
      <c r="A453" s="4" t="inlineStr">
        <is>
          <t>F1</t>
        </is>
      </c>
      <c r="B453" s="12">
        <f>IFERROR(2*$B$451*$B$452/($B$451+$B$452),0)</f>
        <v/>
      </c>
      <c r="C453" s="12">
        <f>IFERROR(2*$C$451*$C$452/($C$451+$C$452),0)</f>
        <v/>
      </c>
      <c r="D453" s="12">
        <f>IFERROR(2*$D$451*$D$452/($D$451+$D$452),0)</f>
        <v/>
      </c>
      <c r="E453" s="12">
        <f>IFERROR(2*$E$451*$E$452/($E$451+$E$452),0)</f>
        <v/>
      </c>
      <c r="F453" s="12">
        <f>IFERROR(2*$F$451*$F$452/($F$451+$F$452),0)</f>
        <v/>
      </c>
      <c r="G453" s="12">
        <f>IFERROR(2*$G$451*$G$452/($G$451+$G$452),0)</f>
        <v/>
      </c>
      <c r="H453" s="18">
        <f>AVERAGE($B$453:$F$453)</f>
        <v/>
      </c>
      <c r="I453" s="18">
        <f>STDEV.P($B$453:$F$453)</f>
        <v/>
      </c>
    </row>
    <row r="454">
      <c r="A454" s="4" t="inlineStr">
        <is>
          <t>Accuracy</t>
        </is>
      </c>
      <c r="B454" s="12">
        <f>IFERROR(($B$447+$B$448)/($B$447+$B$448+$B$449+$B$450),0)</f>
        <v/>
      </c>
      <c r="C454" s="12">
        <f>IFERROR(($C$447+$C$448)/($C$447+$C$448+$C$449+$C$450),0)</f>
        <v/>
      </c>
      <c r="D454" s="12">
        <f>IFERROR(($D$447+$D$448)/($D$447+$D$448+$D$449+$D$450),0)</f>
        <v/>
      </c>
      <c r="E454" s="12">
        <f>IFERROR(($E$447+$E$448)/($E$447+$E$448+$E$449+$E$450),0)</f>
        <v/>
      </c>
      <c r="F454" s="12">
        <f>IFERROR(($F$447+$F$448)/($F$447+$F$448+$F$449+$F$450),0)</f>
        <v/>
      </c>
      <c r="G454" s="12">
        <f>IFERROR(($G$447+$G$448)/($G$447+$G$448+$G$449+$G$450),0)</f>
        <v/>
      </c>
      <c r="H454" s="18">
        <f>AVERAGE($B$454:$F$454)</f>
        <v/>
      </c>
      <c r="I454" s="18">
        <f>STDEV.P($B$454:$F$454)</f>
        <v/>
      </c>
    </row>
    <row r="455">
      <c r="A455" s="4" t="inlineStr">
        <is>
          <t>Edit distance</t>
        </is>
      </c>
      <c r="B455" s="12">
        <f>SUMPRODUCT(ABS('Ground truth'!$B$14:$H$20-$B$438:$H$444))</f>
        <v/>
      </c>
      <c r="C455" s="12">
        <f>SUMPRODUCT(ABS('Ground truth'!$B$14:$H$20-$J$438:$P$444))</f>
        <v/>
      </c>
      <c r="D455" s="12">
        <f>SUMPRODUCT(ABS('Ground truth'!$B$14:$H$20-$R$438:$X$444))</f>
        <v/>
      </c>
      <c r="E455" s="12">
        <f>SUMPRODUCT(ABS('Ground truth'!$B$14:$H$20-$Z$438:$AF$444))</f>
        <v/>
      </c>
      <c r="F455" s="12">
        <f>SUMPRODUCT(ABS('Ground truth'!$B$14:$H$20-$AH$438:$AN$444))</f>
        <v/>
      </c>
      <c r="G455" s="12">
        <f>SUMPRODUCT(ABS('Ground truth'!$B$14:$H$20-$AP$438:$AV$444))</f>
        <v/>
      </c>
      <c r="H455" s="18">
        <f>AVERAGE($B$455:$F$455)</f>
        <v/>
      </c>
      <c r="I455" s="18">
        <f>STDEV.P($B$455:$F$455)</f>
        <v/>
      </c>
    </row>
    <row r="456">
      <c r="A456" s="4" t="inlineStr">
        <is>
          <t>Spectral distance</t>
        </is>
      </c>
      <c r="B456" s="12">
        <f>SQRT(SUMPRODUCT(('Ground truth'!$K$14:$K$20-$B$467:$B$473)^2))</f>
        <v/>
      </c>
      <c r="C456" s="12">
        <f>SQRT(SUMPRODUCT(('Ground truth'!$K$14:$K$20-$C$467:$C$473)^2))</f>
        <v/>
      </c>
      <c r="D456" s="12">
        <f>SQRT(SUMPRODUCT(('Ground truth'!$K$14:$K$20-$D$467:$D$473)^2))</f>
        <v/>
      </c>
      <c r="E456" s="12">
        <f>SQRT(SUMPRODUCT(('Ground truth'!$K$14:$K$20-$E$467:$E$473)^2))</f>
        <v/>
      </c>
      <c r="F456" s="12">
        <f>SQRT(SUMPRODUCT(('Ground truth'!$K$14:$K$20-$F$467:$F$473)^2))</f>
        <v/>
      </c>
      <c r="G456" s="12">
        <f>SQRT(SUMPRODUCT(('Ground truth'!$K$14:$K$20-$G$467:$G$473)^2))</f>
        <v/>
      </c>
      <c r="H456" s="18">
        <f>AVERAGE($B$456:$F$456)</f>
        <v/>
      </c>
      <c r="I456" s="18">
        <f>STDEV.P($B$456:$F$456)</f>
        <v/>
      </c>
    </row>
    <row r="457">
      <c r="A457" s="4" t="inlineStr">
        <is>
          <t>Unsure cells</t>
        </is>
      </c>
      <c r="B457" s="7">
        <f>COUNTIF($B$438:$H$444,2)</f>
        <v/>
      </c>
      <c r="C457" s="7">
        <f>COUNTIF($J$438:$P$444,2)</f>
        <v/>
      </c>
      <c r="D457" s="7">
        <f>COUNTIF($R$438:$X$444,2)</f>
        <v/>
      </c>
      <c r="E457" s="7">
        <f>COUNTIF($Z$438:$AF$444,2)</f>
        <v/>
      </c>
      <c r="F457" s="7">
        <f>COUNTIF($AH$438:$AN$444,2)</f>
        <v/>
      </c>
      <c r="G457" s="7">
        <f>COUNTIF($AP$438:$AV$444,2)</f>
        <v/>
      </c>
      <c r="H457" s="12">
        <f>AVERAGE($B$457:$F$457)</f>
        <v/>
      </c>
      <c r="I457" s="12">
        <f>STDEV.P($B$457:$F$457)</f>
        <v/>
      </c>
    </row>
    <row r="458">
      <c r="A458" s="3" t="inlineStr">
        <is>
          <t>eigenvalues (real part, numpy order; pasted)</t>
        </is>
      </c>
    </row>
    <row r="459">
      <c r="A459" s="3" t="inlineStr">
        <is>
          <t xml:space="preserve">  λ1</t>
        </is>
      </c>
      <c r="B459" s="19" t="n">
        <v>-1.473666645998589</v>
      </c>
      <c r="C459" s="19" t="n">
        <v>-1.473666645998589</v>
      </c>
      <c r="D459" s="19" t="n">
        <v>-1.473666645998589</v>
      </c>
      <c r="E459" s="19" t="n">
        <v>-1.473666645998589</v>
      </c>
      <c r="F459" s="19" t="n">
        <v>-1.473666645998589</v>
      </c>
      <c r="G459" s="19" t="n">
        <v>-1.473666645998589</v>
      </c>
    </row>
    <row r="460">
      <c r="A460" s="3" t="inlineStr">
        <is>
          <t xml:space="preserve">  λ2</t>
        </is>
      </c>
      <c r="B460" s="19" t="n">
        <v>3.473666645998596</v>
      </c>
      <c r="C460" s="19" t="n">
        <v>3.473666645998596</v>
      </c>
      <c r="D460" s="19" t="n">
        <v>3.473666645998596</v>
      </c>
      <c r="E460" s="19" t="n">
        <v>3.473666645998596</v>
      </c>
      <c r="F460" s="19" t="n">
        <v>3.473666645998596</v>
      </c>
      <c r="G460" s="19" t="n">
        <v>3.473666645998596</v>
      </c>
    </row>
    <row r="461">
      <c r="A461" s="3" t="inlineStr">
        <is>
          <t xml:space="preserve">  λ3</t>
        </is>
      </c>
      <c r="B461" s="19" t="n">
        <v>-0.2523469512121053</v>
      </c>
      <c r="C461" s="19" t="n">
        <v>-0.2523469512121053</v>
      </c>
      <c r="D461" s="19" t="n">
        <v>-0.2523469512121053</v>
      </c>
      <c r="E461" s="19" t="n">
        <v>-0.2523469512121053</v>
      </c>
      <c r="F461" s="19" t="n">
        <v>-0.2523469512121053</v>
      </c>
      <c r="G461" s="19" t="n">
        <v>-0.2523469512121053</v>
      </c>
    </row>
    <row r="462">
      <c r="A462" s="3" t="inlineStr">
        <is>
          <t xml:space="preserve">  λ4</t>
        </is>
      </c>
      <c r="B462" s="19" t="n">
        <v>0.440893178127984</v>
      </c>
      <c r="C462" s="19" t="n">
        <v>0.440893178127984</v>
      </c>
      <c r="D462" s="19" t="n">
        <v>0.440893178127984</v>
      </c>
      <c r="E462" s="19" t="n">
        <v>0.440893178127984</v>
      </c>
      <c r="F462" s="19" t="n">
        <v>0.440893178127984</v>
      </c>
      <c r="G462" s="19" t="n">
        <v>0.440893178127984</v>
      </c>
    </row>
    <row r="463">
      <c r="A463" s="3" t="inlineStr">
        <is>
          <t xml:space="preserve">  λ5</t>
        </is>
      </c>
      <c r="B463" s="19" t="n">
        <v>1</v>
      </c>
      <c r="C463" s="19" t="n">
        <v>1</v>
      </c>
      <c r="D463" s="19" t="n">
        <v>1</v>
      </c>
      <c r="E463" s="19" t="n">
        <v>1</v>
      </c>
      <c r="F463" s="19" t="n">
        <v>1</v>
      </c>
      <c r="G463" s="19" t="n">
        <v>1</v>
      </c>
    </row>
    <row r="464">
      <c r="A464" s="3" t="inlineStr">
        <is>
          <t xml:space="preserve">  λ6</t>
        </is>
      </c>
      <c r="B464" s="19" t="n">
        <v>1.559106821872016</v>
      </c>
      <c r="C464" s="19" t="n">
        <v>1.559106821872016</v>
      </c>
      <c r="D464" s="19" t="n">
        <v>1.559106821872016</v>
      </c>
      <c r="E464" s="19" t="n">
        <v>1.559106821872016</v>
      </c>
      <c r="F464" s="19" t="n">
        <v>1.559106821872016</v>
      </c>
      <c r="G464" s="19" t="n">
        <v>1.559106821872016</v>
      </c>
    </row>
    <row r="465">
      <c r="A465" s="3" t="inlineStr">
        <is>
          <t xml:space="preserve">  λ7</t>
        </is>
      </c>
      <c r="B465" s="19" t="n">
        <v>2.252346951212104</v>
      </c>
      <c r="C465" s="19" t="n">
        <v>2.252346951212104</v>
      </c>
      <c r="D465" s="19" t="n">
        <v>2.252346951212104</v>
      </c>
      <c r="E465" s="19" t="n">
        <v>2.252346951212104</v>
      </c>
      <c r="F465" s="19" t="n">
        <v>2.252346951212104</v>
      </c>
      <c r="G465" s="19" t="n">
        <v>2.252346951212104</v>
      </c>
    </row>
    <row r="466">
      <c r="A466" s="3" t="inlineStr">
        <is>
          <t>eigenvalues sorted desc (LARGE)</t>
        </is>
      </c>
    </row>
    <row r="467">
      <c r="A467" s="3" t="inlineStr">
        <is>
          <t xml:space="preserve">  λ(1)</t>
        </is>
      </c>
      <c r="B467" s="19">
        <f>LARGE($B$459:$B$465,1)</f>
        <v/>
      </c>
      <c r="C467" s="19">
        <f>LARGE($C$459:$C$465,1)</f>
        <v/>
      </c>
      <c r="D467" s="19">
        <f>LARGE($D$459:$D$465,1)</f>
        <v/>
      </c>
      <c r="E467" s="19">
        <f>LARGE($E$459:$E$465,1)</f>
        <v/>
      </c>
      <c r="F467" s="19">
        <f>LARGE($F$459:$F$465,1)</f>
        <v/>
      </c>
      <c r="G467" s="19">
        <f>LARGE($G$459:$G$465,1)</f>
        <v/>
      </c>
    </row>
    <row r="468">
      <c r="A468" s="3" t="inlineStr">
        <is>
          <t xml:space="preserve">  λ(2)</t>
        </is>
      </c>
      <c r="B468" s="19">
        <f>LARGE($B$459:$B$465,2)</f>
        <v/>
      </c>
      <c r="C468" s="19">
        <f>LARGE($C$459:$C$465,2)</f>
        <v/>
      </c>
      <c r="D468" s="19">
        <f>LARGE($D$459:$D$465,2)</f>
        <v/>
      </c>
      <c r="E468" s="19">
        <f>LARGE($E$459:$E$465,2)</f>
        <v/>
      </c>
      <c r="F468" s="19">
        <f>LARGE($F$459:$F$465,2)</f>
        <v/>
      </c>
      <c r="G468" s="19">
        <f>LARGE($G$459:$G$465,2)</f>
        <v/>
      </c>
    </row>
    <row r="469">
      <c r="A469" s="3" t="inlineStr">
        <is>
          <t xml:space="preserve">  λ(3)</t>
        </is>
      </c>
      <c r="B469" s="19">
        <f>LARGE($B$459:$B$465,3)</f>
        <v/>
      </c>
      <c r="C469" s="19">
        <f>LARGE($C$459:$C$465,3)</f>
        <v/>
      </c>
      <c r="D469" s="19">
        <f>LARGE($D$459:$D$465,3)</f>
        <v/>
      </c>
      <c r="E469" s="19">
        <f>LARGE($E$459:$E$465,3)</f>
        <v/>
      </c>
      <c r="F469" s="19">
        <f>LARGE($F$459:$F$465,3)</f>
        <v/>
      </c>
      <c r="G469" s="19">
        <f>LARGE($G$459:$G$465,3)</f>
        <v/>
      </c>
    </row>
    <row r="470">
      <c r="A470" s="3" t="inlineStr">
        <is>
          <t xml:space="preserve">  λ(4)</t>
        </is>
      </c>
      <c r="B470" s="19">
        <f>LARGE($B$459:$B$465,4)</f>
        <v/>
      </c>
      <c r="C470" s="19">
        <f>LARGE($C$459:$C$465,4)</f>
        <v/>
      </c>
      <c r="D470" s="19">
        <f>LARGE($D$459:$D$465,4)</f>
        <v/>
      </c>
      <c r="E470" s="19">
        <f>LARGE($E$459:$E$465,4)</f>
        <v/>
      </c>
      <c r="F470" s="19">
        <f>LARGE($F$459:$F$465,4)</f>
        <v/>
      </c>
      <c r="G470" s="19">
        <f>LARGE($G$459:$G$465,4)</f>
        <v/>
      </c>
    </row>
    <row r="471">
      <c r="A471" s="3" t="inlineStr">
        <is>
          <t xml:space="preserve">  λ(5)</t>
        </is>
      </c>
      <c r="B471" s="19">
        <f>LARGE($B$459:$B$465,5)</f>
        <v/>
      </c>
      <c r="C471" s="19">
        <f>LARGE($C$459:$C$465,5)</f>
        <v/>
      </c>
      <c r="D471" s="19">
        <f>LARGE($D$459:$D$465,5)</f>
        <v/>
      </c>
      <c r="E471" s="19">
        <f>LARGE($E$459:$E$465,5)</f>
        <v/>
      </c>
      <c r="F471" s="19">
        <f>LARGE($F$459:$F$465,5)</f>
        <v/>
      </c>
      <c r="G471" s="19">
        <f>LARGE($G$459:$G$465,5)</f>
        <v/>
      </c>
    </row>
    <row r="472">
      <c r="A472" s="3" t="inlineStr">
        <is>
          <t xml:space="preserve">  λ(6)</t>
        </is>
      </c>
      <c r="B472" s="19">
        <f>LARGE($B$459:$B$465,6)</f>
        <v/>
      </c>
      <c r="C472" s="19">
        <f>LARGE($C$459:$C$465,6)</f>
        <v/>
      </c>
      <c r="D472" s="19">
        <f>LARGE($D$459:$D$465,6)</f>
        <v/>
      </c>
      <c r="E472" s="19">
        <f>LARGE($E$459:$E$465,6)</f>
        <v/>
      </c>
      <c r="F472" s="19">
        <f>LARGE($F$459:$F$465,6)</f>
        <v/>
      </c>
      <c r="G472" s="19">
        <f>LARGE($G$459:$G$465,6)</f>
        <v/>
      </c>
    </row>
    <row r="473">
      <c r="A473" s="3" t="inlineStr">
        <is>
          <t xml:space="preserve">  λ(7)</t>
        </is>
      </c>
      <c r="B473" s="19">
        <f>LARGE($B$459:$B$465,7)</f>
        <v/>
      </c>
      <c r="C473" s="19">
        <f>LARGE($C$459:$C$465,7)</f>
        <v/>
      </c>
      <c r="D473" s="19">
        <f>LARGE($D$459:$D$465,7)</f>
        <v/>
      </c>
      <c r="E473" s="19">
        <f>LARGE($E$459:$E$465,7)</f>
        <v/>
      </c>
      <c r="F473" s="19">
        <f>LARGE($F$459:$F$465,7)</f>
        <v/>
      </c>
      <c r="G473" s="19">
        <f>LARGE($G$459:$G$465,7)</f>
        <v/>
      </c>
    </row>
    <row r="474">
      <c r="A474" s="3" t="inlineStr">
        <is>
          <t>check: Σeig − trace (→0)</t>
        </is>
      </c>
      <c r="B474" s="3">
        <f>ROUND(SUM($B$459:$B$465)-($B$438+$C$439+$D$440+$E$441+$F$442+$G$443+$H$444),6)</f>
        <v/>
      </c>
      <c r="C474" s="3">
        <f>ROUND(SUM($C$459:$C$465)-($J$438+$K$439+$L$440+$M$441+$N$442+$O$443+$P$444),6)</f>
        <v/>
      </c>
      <c r="D474" s="3">
        <f>ROUND(SUM($D$459:$D$465)-($R$438+$S$439+$T$440+$U$441+$V$442+$W$443+$X$444),6)</f>
        <v/>
      </c>
      <c r="E474" s="3">
        <f>ROUND(SUM($E$459:$E$465)-($Z$438+$AA$439+$AB$440+$AC$441+$AD$442+$AE$443+$AF$444),6)</f>
        <v/>
      </c>
      <c r="F474" s="3">
        <f>ROUND(SUM($F$459:$F$465)-($AH$438+$AI$439+$AJ$440+$AK$441+$AL$442+$AM$443+$AN$444),6)</f>
        <v/>
      </c>
      <c r="G474" s="3">
        <f>ROUND(SUM($G$459:$G$465)-($AP$438+$AQ$439+$AR$440+$AS$441+$AT$442+$AU$443+$AV$444),6)</f>
        <v/>
      </c>
    </row>
    <row r="475">
      <c r="A475" s="3" t="inlineStr">
        <is>
          <t>check: Πeig − det (→0)</t>
        </is>
      </c>
      <c r="B475" s="3">
        <f>ROUND(MDETERM($B$438:$H$444)-PRODUCT($B$459:$B$465),6)</f>
        <v/>
      </c>
      <c r="C475" s="3">
        <f>ROUND(MDETERM($J$438:$P$444)-PRODUCT($C$459:$C$465),6)</f>
        <v/>
      </c>
      <c r="D475" s="3">
        <f>ROUND(MDETERM($R$438:$X$444)-PRODUCT($D$459:$D$465),6)</f>
        <v/>
      </c>
      <c r="E475" s="3">
        <f>ROUND(MDETERM($Z$438:$AF$444)-PRODUCT($E$459:$E$465),6)</f>
        <v/>
      </c>
      <c r="F475" s="3">
        <f>ROUND(MDETERM($AH$438:$AN$444)-PRODUCT($F$459:$F$465),6)</f>
        <v/>
      </c>
      <c r="G475" s="3">
        <f>ROUND(MDETERM($AP$438:$AV$444)-PRODUCT($G$459:$G$465),6)</f>
        <v/>
      </c>
    </row>
    <row r="476">
      <c r="A476" s="3" t="inlineStr">
        <is>
          <t>complex eigenvalues?</t>
        </is>
      </c>
      <c r="B476" s="3" t="inlineStr"/>
      <c r="C476" s="3" t="inlineStr"/>
      <c r="D476" s="3" t="inlineStr"/>
      <c r="E476" s="3" t="inlineStr"/>
      <c r="F476" s="3" t="inlineStr"/>
      <c r="G476" s="3" t="inlineStr"/>
    </row>
    <row r="477">
      <c r="A477" s="3" t="inlineStr">
        <is>
          <t>check: det(M − λᵢI) per sorted λ (→0)</t>
        </is>
      </c>
    </row>
    <row r="478">
      <c r="A478" s="3" t="inlineStr">
        <is>
          <t xml:space="preserve">  det(M − λ(1)I)</t>
        </is>
      </c>
      <c r="B478" s="3">
        <f t="array" ref="B478">ROUND(MDETERM($B$438:$H$444-$B$467*MUNIT(7)),6)</f>
        <v/>
      </c>
      <c r="C478" s="3">
        <f t="array" ref="C478">ROUND(MDETERM($J$438:$P$444-$C$467*MUNIT(7)),6)</f>
        <v/>
      </c>
      <c r="D478" s="3">
        <f t="array" ref="D478">ROUND(MDETERM($R$438:$X$444-$D$467*MUNIT(7)),6)</f>
        <v/>
      </c>
      <c r="E478" s="3">
        <f t="array" ref="E478">ROUND(MDETERM($Z$438:$AF$444-$E$467*MUNIT(7)),6)</f>
        <v/>
      </c>
      <c r="F478" s="3">
        <f t="array" ref="F478">ROUND(MDETERM($AH$438:$AN$444-$F$467*MUNIT(7)),6)</f>
        <v/>
      </c>
      <c r="G478" s="3">
        <f t="array" ref="G478">ROUND(MDETERM($AP$438:$AV$444-$G$467*MUNIT(7)),6)</f>
        <v/>
      </c>
    </row>
    <row r="479">
      <c r="A479" s="3" t="inlineStr">
        <is>
          <t xml:space="preserve">  det(M − λ(2)I)</t>
        </is>
      </c>
      <c r="B479" s="3">
        <f t="array" ref="B479">ROUND(MDETERM($B$438:$H$444-$B$468*MUNIT(7)),6)</f>
        <v/>
      </c>
      <c r="C479" s="3">
        <f t="array" ref="C479">ROUND(MDETERM($J$438:$P$444-$C$468*MUNIT(7)),6)</f>
        <v/>
      </c>
      <c r="D479" s="3">
        <f t="array" ref="D479">ROUND(MDETERM($R$438:$X$444-$D$468*MUNIT(7)),6)</f>
        <v/>
      </c>
      <c r="E479" s="3">
        <f t="array" ref="E479">ROUND(MDETERM($Z$438:$AF$444-$E$468*MUNIT(7)),6)</f>
        <v/>
      </c>
      <c r="F479" s="3">
        <f t="array" ref="F479">ROUND(MDETERM($AH$438:$AN$444-$F$468*MUNIT(7)),6)</f>
        <v/>
      </c>
      <c r="G479" s="3">
        <f t="array" ref="G479">ROUND(MDETERM($AP$438:$AV$444-$G$468*MUNIT(7)),6)</f>
        <v/>
      </c>
    </row>
    <row r="480">
      <c r="A480" s="3" t="inlineStr">
        <is>
          <t xml:space="preserve">  det(M − λ(3)I)</t>
        </is>
      </c>
      <c r="B480" s="3">
        <f t="array" ref="B480">ROUND(MDETERM($B$438:$H$444-$B$469*MUNIT(7)),6)</f>
        <v/>
      </c>
      <c r="C480" s="3">
        <f t="array" ref="C480">ROUND(MDETERM($J$438:$P$444-$C$469*MUNIT(7)),6)</f>
        <v/>
      </c>
      <c r="D480" s="3">
        <f t="array" ref="D480">ROUND(MDETERM($R$438:$X$444-$D$469*MUNIT(7)),6)</f>
        <v/>
      </c>
      <c r="E480" s="3">
        <f t="array" ref="E480">ROUND(MDETERM($Z$438:$AF$444-$E$469*MUNIT(7)),6)</f>
        <v/>
      </c>
      <c r="F480" s="3">
        <f t="array" ref="F480">ROUND(MDETERM($AH$438:$AN$444-$F$469*MUNIT(7)),6)</f>
        <v/>
      </c>
      <c r="G480" s="3">
        <f t="array" ref="G480">ROUND(MDETERM($AP$438:$AV$444-$G$469*MUNIT(7)),6)</f>
        <v/>
      </c>
    </row>
    <row r="481">
      <c r="A481" s="3" t="inlineStr">
        <is>
          <t xml:space="preserve">  det(M − λ(4)I)</t>
        </is>
      </c>
      <c r="B481" s="3">
        <f t="array" ref="B481">ROUND(MDETERM($B$438:$H$444-$B$470*MUNIT(7)),6)</f>
        <v/>
      </c>
      <c r="C481" s="3">
        <f t="array" ref="C481">ROUND(MDETERM($J$438:$P$444-$C$470*MUNIT(7)),6)</f>
        <v/>
      </c>
      <c r="D481" s="3">
        <f t="array" ref="D481">ROUND(MDETERM($R$438:$X$444-$D$470*MUNIT(7)),6)</f>
        <v/>
      </c>
      <c r="E481" s="3">
        <f t="array" ref="E481">ROUND(MDETERM($Z$438:$AF$444-$E$470*MUNIT(7)),6)</f>
        <v/>
      </c>
      <c r="F481" s="3">
        <f t="array" ref="F481">ROUND(MDETERM($AH$438:$AN$444-$F$470*MUNIT(7)),6)</f>
        <v/>
      </c>
      <c r="G481" s="3">
        <f t="array" ref="G481">ROUND(MDETERM($AP$438:$AV$444-$G$470*MUNIT(7)),6)</f>
        <v/>
      </c>
    </row>
    <row r="482">
      <c r="A482" s="3" t="inlineStr">
        <is>
          <t xml:space="preserve">  det(M − λ(5)I)</t>
        </is>
      </c>
      <c r="B482" s="3">
        <f t="array" ref="B482">ROUND(MDETERM($B$438:$H$444-$B$471*MUNIT(7)),6)</f>
        <v/>
      </c>
      <c r="C482" s="3">
        <f t="array" ref="C482">ROUND(MDETERM($J$438:$P$444-$C$471*MUNIT(7)),6)</f>
        <v/>
      </c>
      <c r="D482" s="3">
        <f t="array" ref="D482">ROUND(MDETERM($R$438:$X$444-$D$471*MUNIT(7)),6)</f>
        <v/>
      </c>
      <c r="E482" s="3">
        <f t="array" ref="E482">ROUND(MDETERM($Z$438:$AF$444-$E$471*MUNIT(7)),6)</f>
        <v/>
      </c>
      <c r="F482" s="3">
        <f t="array" ref="F482">ROUND(MDETERM($AH$438:$AN$444-$F$471*MUNIT(7)),6)</f>
        <v/>
      </c>
      <c r="G482" s="3">
        <f t="array" ref="G482">ROUND(MDETERM($AP$438:$AV$444-$G$471*MUNIT(7)),6)</f>
        <v/>
      </c>
    </row>
    <row r="483">
      <c r="A483" s="3" t="inlineStr">
        <is>
          <t xml:space="preserve">  det(M − λ(6)I)</t>
        </is>
      </c>
      <c r="B483" s="3">
        <f t="array" ref="B483">ROUND(MDETERM($B$438:$H$444-$B$472*MUNIT(7)),6)</f>
        <v/>
      </c>
      <c r="C483" s="3">
        <f t="array" ref="C483">ROUND(MDETERM($J$438:$P$444-$C$472*MUNIT(7)),6)</f>
        <v/>
      </c>
      <c r="D483" s="3">
        <f t="array" ref="D483">ROUND(MDETERM($R$438:$X$444-$D$472*MUNIT(7)),6)</f>
        <v/>
      </c>
      <c r="E483" s="3">
        <f t="array" ref="E483">ROUND(MDETERM($Z$438:$AF$444-$E$472*MUNIT(7)),6)</f>
        <v/>
      </c>
      <c r="F483" s="3">
        <f t="array" ref="F483">ROUND(MDETERM($AH$438:$AN$444-$F$472*MUNIT(7)),6)</f>
        <v/>
      </c>
      <c r="G483" s="3">
        <f t="array" ref="G483">ROUND(MDETERM($AP$438:$AV$444-$G$472*MUNIT(7)),6)</f>
        <v/>
      </c>
    </row>
    <row r="484">
      <c r="A484" s="3" t="inlineStr">
        <is>
          <t xml:space="preserve">  det(M − λ(7)I)</t>
        </is>
      </c>
      <c r="B484" s="3">
        <f t="array" ref="B484">ROUND(MDETERM($B$438:$H$444-$B$473*MUNIT(7)),6)</f>
        <v/>
      </c>
      <c r="C484" s="3">
        <f t="array" ref="C484">ROUND(MDETERM($J$438:$P$444-$C$473*MUNIT(7)),6)</f>
        <v/>
      </c>
      <c r="D484" s="3">
        <f t="array" ref="D484">ROUND(MDETERM($R$438:$X$444-$D$473*MUNIT(7)),6)</f>
        <v/>
      </c>
      <c r="E484" s="3">
        <f t="array" ref="E484">ROUND(MDETERM($Z$438:$AF$444-$E$473*MUNIT(7)),6)</f>
        <v/>
      </c>
      <c r="F484" s="3">
        <f t="array" ref="F484">ROUND(MDETERM($AH$438:$AN$444-$F$473*MUNIT(7)),6)</f>
        <v/>
      </c>
      <c r="G484" s="3">
        <f t="array" ref="G484">ROUND(MDETERM($AP$438:$AV$444-$G$473*MUNIT(7)),6)</f>
        <v/>
      </c>
    </row>
    <row r="488" ht="16" customHeight="1">
      <c r="A488" s="14" t="inlineStr">
        <is>
          <t>RAG R1 | deepseek-r1:14b</t>
        </is>
      </c>
      <c r="B488" s="9" t="inlineStr">
        <is>
          <t>run 1 (raw, pasted)</t>
        </is>
      </c>
      <c r="J488" s="9" t="inlineStr">
        <is>
          <t>run 2 (raw, pasted)</t>
        </is>
      </c>
      <c r="R488" s="9" t="inlineStr">
        <is>
          <t>run 3 (raw, pasted)</t>
        </is>
      </c>
      <c r="Z488" s="9" t="inlineStr">
        <is>
          <t>run 4 (raw, pasted)</t>
        </is>
      </c>
      <c r="AH488" s="9" t="inlineStr">
        <is>
          <t>run 5 (raw, pasted)</t>
        </is>
      </c>
      <c r="AP488" s="9" t="inlineStr">
        <is>
          <t>Step2 average matrix (formula)</t>
        </is>
      </c>
      <c r="AX488" s="9" t="inlineStr">
        <is>
          <t>ground truth (reference)</t>
        </is>
      </c>
    </row>
    <row r="489" ht="60" customHeight="1">
      <c r="B489" s="15" t="inlineStr">
        <is>
          <t>Bit</t>
        </is>
      </c>
      <c r="C489" s="15" t="inlineStr">
        <is>
          <t>Transmission</t>
        </is>
      </c>
      <c r="D489" s="15" t="inlineStr">
        <is>
          <t>Motor</t>
        </is>
      </c>
      <c r="E489" s="15" t="inlineStr">
        <is>
          <t>Electrical System</t>
        </is>
      </c>
      <c r="F489" s="15" t="inlineStr">
        <is>
          <t>Battery Holder</t>
        </is>
      </c>
      <c r="G489" s="15" t="inlineStr">
        <is>
          <t>Housing</t>
        </is>
      </c>
      <c r="H489" s="15" t="inlineStr">
        <is>
          <t>External Environment</t>
        </is>
      </c>
      <c r="J489" s="15" t="inlineStr">
        <is>
          <t>Bit</t>
        </is>
      </c>
      <c r="K489" s="15" t="inlineStr">
        <is>
          <t>Transmission</t>
        </is>
      </c>
      <c r="L489" s="15" t="inlineStr">
        <is>
          <t>Motor</t>
        </is>
      </c>
      <c r="M489" s="15" t="inlineStr">
        <is>
          <t>Electrical System</t>
        </is>
      </c>
      <c r="N489" s="15" t="inlineStr">
        <is>
          <t>Battery Holder</t>
        </is>
      </c>
      <c r="O489" s="15" t="inlineStr">
        <is>
          <t>Housing</t>
        </is>
      </c>
      <c r="P489" s="15" t="inlineStr">
        <is>
          <t>External Environment</t>
        </is>
      </c>
      <c r="R489" s="15" t="inlineStr">
        <is>
          <t>Bit</t>
        </is>
      </c>
      <c r="S489" s="15" t="inlineStr">
        <is>
          <t>Transmission</t>
        </is>
      </c>
      <c r="T489" s="15" t="inlineStr">
        <is>
          <t>Motor</t>
        </is>
      </c>
      <c r="U489" s="15" t="inlineStr">
        <is>
          <t>Electrical System</t>
        </is>
      </c>
      <c r="V489" s="15" t="inlineStr">
        <is>
          <t>Battery Holder</t>
        </is>
      </c>
      <c r="W489" s="15" t="inlineStr">
        <is>
          <t>Housing</t>
        </is>
      </c>
      <c r="X489" s="15" t="inlineStr">
        <is>
          <t>External Environment</t>
        </is>
      </c>
      <c r="Z489" s="15" t="inlineStr">
        <is>
          <t>Bit</t>
        </is>
      </c>
      <c r="AA489" s="15" t="inlineStr">
        <is>
          <t>Transmission</t>
        </is>
      </c>
      <c r="AB489" s="15" t="inlineStr">
        <is>
          <t>Motor</t>
        </is>
      </c>
      <c r="AC489" s="15" t="inlineStr">
        <is>
          <t>Electrical System</t>
        </is>
      </c>
      <c r="AD489" s="15" t="inlineStr">
        <is>
          <t>Battery Holder</t>
        </is>
      </c>
      <c r="AE489" s="15" t="inlineStr">
        <is>
          <t>Housing</t>
        </is>
      </c>
      <c r="AF489" s="15" t="inlineStr">
        <is>
          <t>External Environment</t>
        </is>
      </c>
      <c r="AH489" s="15" t="inlineStr">
        <is>
          <t>Bit</t>
        </is>
      </c>
      <c r="AI489" s="15" t="inlineStr">
        <is>
          <t>Transmission</t>
        </is>
      </c>
      <c r="AJ489" s="15" t="inlineStr">
        <is>
          <t>Motor</t>
        </is>
      </c>
      <c r="AK489" s="15" t="inlineStr">
        <is>
          <t>Electrical System</t>
        </is>
      </c>
      <c r="AL489" s="15" t="inlineStr">
        <is>
          <t>Battery Holder</t>
        </is>
      </c>
      <c r="AM489" s="15" t="inlineStr">
        <is>
          <t>Housing</t>
        </is>
      </c>
      <c r="AN489" s="15" t="inlineStr">
        <is>
          <t>External Environment</t>
        </is>
      </c>
      <c r="AP489" s="15" t="inlineStr">
        <is>
          <t>Bit</t>
        </is>
      </c>
      <c r="AQ489" s="15" t="inlineStr">
        <is>
          <t>Transmission</t>
        </is>
      </c>
      <c r="AR489" s="15" t="inlineStr">
        <is>
          <t>Motor</t>
        </is>
      </c>
      <c r="AS489" s="15" t="inlineStr">
        <is>
          <t>Electrical System</t>
        </is>
      </c>
      <c r="AT489" s="15" t="inlineStr">
        <is>
          <t>Battery Holder</t>
        </is>
      </c>
      <c r="AU489" s="15" t="inlineStr">
        <is>
          <t>Housing</t>
        </is>
      </c>
      <c r="AV489" s="15" t="inlineStr">
        <is>
          <t>External Environment</t>
        </is>
      </c>
    </row>
    <row r="490">
      <c r="A490" s="3" t="inlineStr">
        <is>
          <t>Bit</t>
        </is>
      </c>
      <c r="B490" s="8" t="n">
        <v>1</v>
      </c>
      <c r="C490" s="8" t="n">
        <v>1</v>
      </c>
      <c r="D490" s="8" t="n">
        <v>0</v>
      </c>
      <c r="E490" s="8" t="n">
        <v>1</v>
      </c>
      <c r="F490" s="8" t="n">
        <v>0</v>
      </c>
      <c r="G490" s="8" t="n">
        <v>0</v>
      </c>
      <c r="H490" s="8" t="n">
        <v>0</v>
      </c>
      <c r="J490" s="20" t="n">
        <v>2</v>
      </c>
      <c r="K490" s="20" t="n">
        <v>2</v>
      </c>
      <c r="L490" s="20" t="n">
        <v>2</v>
      </c>
      <c r="M490" s="20" t="n">
        <v>2</v>
      </c>
      <c r="N490" s="20" t="n">
        <v>2</v>
      </c>
      <c r="O490" s="20" t="n">
        <v>2</v>
      </c>
      <c r="P490" s="20" t="n">
        <v>2</v>
      </c>
      <c r="R490" s="8" t="n">
        <v>1</v>
      </c>
      <c r="S490" s="8" t="n">
        <v>1</v>
      </c>
      <c r="T490" s="8" t="n">
        <v>0</v>
      </c>
      <c r="U490" s="8" t="n">
        <v>0</v>
      </c>
      <c r="V490" s="8" t="n">
        <v>0</v>
      </c>
      <c r="W490" s="8" t="n">
        <v>1</v>
      </c>
      <c r="X490" s="8" t="n">
        <v>1</v>
      </c>
      <c r="Z490" s="8" t="n">
        <v>1</v>
      </c>
      <c r="AA490" s="8" t="n">
        <v>1</v>
      </c>
      <c r="AB490" s="8" t="n">
        <v>0</v>
      </c>
      <c r="AC490" s="8" t="n">
        <v>0</v>
      </c>
      <c r="AD490" s="8" t="n">
        <v>0</v>
      </c>
      <c r="AE490" s="8" t="n">
        <v>0</v>
      </c>
      <c r="AF490" s="8" t="n">
        <v>0</v>
      </c>
      <c r="AH490" s="8" t="n">
        <v>1</v>
      </c>
      <c r="AI490" s="8" t="n">
        <v>1</v>
      </c>
      <c r="AJ490" s="8" t="n">
        <v>1</v>
      </c>
      <c r="AK490" s="8" t="n">
        <v>0</v>
      </c>
      <c r="AL490" s="8" t="n">
        <v>0</v>
      </c>
      <c r="AM490" s="8" t="n">
        <v>1</v>
      </c>
      <c r="AN490" s="8" t="n">
        <v>1</v>
      </c>
      <c r="AP490" s="8">
        <f>IF(($B$490&lt;&gt;2)+($J$490&lt;&gt;2)+($R$490&lt;&gt;2)+($Z$490&lt;&gt;2)+($AH$490&lt;&gt;2)=0,2,IF((($B$490&lt;&gt;2)*$B$490+($J$490&lt;&gt;2)*$J$490+($R$490&lt;&gt;2)*$R$490+($Z$490&lt;&gt;2)*$Z$490+($AH$490&lt;&gt;2)*$AH$490)/(($B$490&lt;&gt;2)+($J$490&lt;&gt;2)+($R$490&lt;&gt;2)+($Z$490&lt;&gt;2)+($AH$490&lt;&gt;2))&gt;=0.5,1,0))</f>
        <v/>
      </c>
      <c r="AQ490" s="8">
        <f>IF(($C$490&lt;&gt;2)+($K$490&lt;&gt;2)+($S$490&lt;&gt;2)+($AA$490&lt;&gt;2)+($AI$490&lt;&gt;2)=0,2,IF((($C$490&lt;&gt;2)*$C$490+($K$490&lt;&gt;2)*$K$490+($S$490&lt;&gt;2)*$S$490+($AA$490&lt;&gt;2)*$AA$490+($AI$490&lt;&gt;2)*$AI$490)/(($C$490&lt;&gt;2)+($K$490&lt;&gt;2)+($S$490&lt;&gt;2)+($AA$490&lt;&gt;2)+($AI$490&lt;&gt;2))&gt;=0.5,1,0))</f>
        <v/>
      </c>
      <c r="AR490" s="8">
        <f>IF(($D$490&lt;&gt;2)+($L$490&lt;&gt;2)+($T$490&lt;&gt;2)+($AB$490&lt;&gt;2)+($AJ$490&lt;&gt;2)=0,2,IF((($D$490&lt;&gt;2)*$D$490+($L$490&lt;&gt;2)*$L$490+($T$490&lt;&gt;2)*$T$490+($AB$490&lt;&gt;2)*$AB$490+($AJ$490&lt;&gt;2)*$AJ$490)/(($D$490&lt;&gt;2)+($L$490&lt;&gt;2)+($T$490&lt;&gt;2)+($AB$490&lt;&gt;2)+($AJ$490&lt;&gt;2))&gt;=0.5,1,0))</f>
        <v/>
      </c>
      <c r="AS490" s="8">
        <f>IF(($E$490&lt;&gt;2)+($M$490&lt;&gt;2)+($U$490&lt;&gt;2)+($AC$490&lt;&gt;2)+($AK$490&lt;&gt;2)=0,2,IF((($E$490&lt;&gt;2)*$E$490+($M$490&lt;&gt;2)*$M$490+($U$490&lt;&gt;2)*$U$490+($AC$490&lt;&gt;2)*$AC$490+($AK$490&lt;&gt;2)*$AK$490)/(($E$490&lt;&gt;2)+($M$490&lt;&gt;2)+($U$490&lt;&gt;2)+($AC$490&lt;&gt;2)+($AK$490&lt;&gt;2))&gt;=0.5,1,0))</f>
        <v/>
      </c>
      <c r="AT490" s="8">
        <f>IF(($F$490&lt;&gt;2)+($N$490&lt;&gt;2)+($V$490&lt;&gt;2)+($AD$490&lt;&gt;2)+($AL$490&lt;&gt;2)=0,2,IF((($F$490&lt;&gt;2)*$F$490+($N$490&lt;&gt;2)*$N$490+($V$490&lt;&gt;2)*$V$490+($AD$490&lt;&gt;2)*$AD$490+($AL$490&lt;&gt;2)*$AL$490)/(($F$490&lt;&gt;2)+($N$490&lt;&gt;2)+($V$490&lt;&gt;2)+($AD$490&lt;&gt;2)+($AL$490&lt;&gt;2))&gt;=0.5,1,0))</f>
        <v/>
      </c>
      <c r="AU490" s="8">
        <f>IF(($G$490&lt;&gt;2)+($O$490&lt;&gt;2)+($W$490&lt;&gt;2)+($AE$490&lt;&gt;2)+($AM$490&lt;&gt;2)=0,2,IF((($G$490&lt;&gt;2)*$G$490+($O$490&lt;&gt;2)*$O$490+($W$490&lt;&gt;2)*$W$490+($AE$490&lt;&gt;2)*$AE$490+($AM$490&lt;&gt;2)*$AM$490)/(($G$490&lt;&gt;2)+($O$490&lt;&gt;2)+($W$490&lt;&gt;2)+($AE$490&lt;&gt;2)+($AM$490&lt;&gt;2))&gt;=0.5,1,0))</f>
        <v/>
      </c>
      <c r="AV490" s="8">
        <f>IF(($H$490&lt;&gt;2)+($P$490&lt;&gt;2)+($X$490&lt;&gt;2)+($AF$490&lt;&gt;2)+($AN$490&lt;&gt;2)=0,2,IF((($H$490&lt;&gt;2)*$H$490+($P$490&lt;&gt;2)*$P$490+($X$490&lt;&gt;2)*$X$490+($AF$490&lt;&gt;2)*$AF$490+($AN$490&lt;&gt;2)*$AN$490)/(($H$490&lt;&gt;2)+($P$490&lt;&gt;2)+($X$490&lt;&gt;2)+($AF$490&lt;&gt;2)+($AN$490&lt;&gt;2))&gt;=0.5,1,0))</f>
        <v/>
      </c>
      <c r="AX490" s="16">
        <f>'Ground truth'!$B$14</f>
        <v/>
      </c>
      <c r="AY490" s="16">
        <f>'Ground truth'!$C$14</f>
        <v/>
      </c>
      <c r="AZ490" s="16">
        <f>'Ground truth'!$D$14</f>
        <v/>
      </c>
      <c r="BA490" s="16">
        <f>'Ground truth'!$E$14</f>
        <v/>
      </c>
      <c r="BB490" s="16">
        <f>'Ground truth'!$F$14</f>
        <v/>
      </c>
      <c r="BC490" s="16">
        <f>'Ground truth'!$G$14</f>
        <v/>
      </c>
      <c r="BD490" s="16">
        <f>'Ground truth'!$H$14</f>
        <v/>
      </c>
    </row>
    <row r="491">
      <c r="A491" s="3" t="inlineStr">
        <is>
          <t>Transmission</t>
        </is>
      </c>
      <c r="B491" s="8" t="n">
        <v>1</v>
      </c>
      <c r="C491" s="8" t="n">
        <v>1</v>
      </c>
      <c r="D491" s="8" t="n">
        <v>1</v>
      </c>
      <c r="E491" s="8" t="n">
        <v>1</v>
      </c>
      <c r="F491" s="8" t="n">
        <v>0</v>
      </c>
      <c r="G491" s="8" t="n">
        <v>0</v>
      </c>
      <c r="H491" s="8" t="n">
        <v>0</v>
      </c>
      <c r="J491" s="20" t="n">
        <v>2</v>
      </c>
      <c r="K491" s="20" t="n">
        <v>2</v>
      </c>
      <c r="L491" s="20" t="n">
        <v>2</v>
      </c>
      <c r="M491" s="20" t="n">
        <v>2</v>
      </c>
      <c r="N491" s="20" t="n">
        <v>2</v>
      </c>
      <c r="O491" s="20" t="n">
        <v>2</v>
      </c>
      <c r="P491" s="20" t="n">
        <v>2</v>
      </c>
      <c r="R491" s="8" t="n">
        <v>1</v>
      </c>
      <c r="S491" s="8" t="n">
        <v>1</v>
      </c>
      <c r="T491" s="8" t="n">
        <v>1</v>
      </c>
      <c r="U491" s="8" t="n">
        <v>0</v>
      </c>
      <c r="V491" s="8" t="n">
        <v>0</v>
      </c>
      <c r="W491" s="8" t="n">
        <v>1</v>
      </c>
      <c r="X491" s="8" t="n">
        <v>0</v>
      </c>
      <c r="Z491" s="8" t="n">
        <v>1</v>
      </c>
      <c r="AA491" s="8" t="n">
        <v>1</v>
      </c>
      <c r="AB491" s="8" t="n">
        <v>1</v>
      </c>
      <c r="AC491" s="8" t="n">
        <v>0</v>
      </c>
      <c r="AD491" s="8" t="n">
        <v>0</v>
      </c>
      <c r="AE491" s="8" t="n">
        <v>1</v>
      </c>
      <c r="AF491" s="8" t="n">
        <v>0</v>
      </c>
      <c r="AH491" s="8" t="n">
        <v>1</v>
      </c>
      <c r="AI491" s="8" t="n">
        <v>1</v>
      </c>
      <c r="AJ491" s="8" t="n">
        <v>1</v>
      </c>
      <c r="AK491" s="8" t="n">
        <v>1</v>
      </c>
      <c r="AL491" s="8" t="n">
        <v>1</v>
      </c>
      <c r="AM491" s="8" t="n">
        <v>1</v>
      </c>
      <c r="AN491" s="8" t="n">
        <v>1</v>
      </c>
      <c r="AP491" s="8">
        <f>IF(($B$491&lt;&gt;2)+($J$491&lt;&gt;2)+($R$491&lt;&gt;2)+($Z$491&lt;&gt;2)+($AH$491&lt;&gt;2)=0,2,IF((($B$491&lt;&gt;2)*$B$491+($J$491&lt;&gt;2)*$J$491+($R$491&lt;&gt;2)*$R$491+($Z$491&lt;&gt;2)*$Z$491+($AH$491&lt;&gt;2)*$AH$491)/(($B$491&lt;&gt;2)+($J$491&lt;&gt;2)+($R$491&lt;&gt;2)+($Z$491&lt;&gt;2)+($AH$491&lt;&gt;2))&gt;=0.5,1,0))</f>
        <v/>
      </c>
      <c r="AQ491" s="8">
        <f>IF(($C$491&lt;&gt;2)+($K$491&lt;&gt;2)+($S$491&lt;&gt;2)+($AA$491&lt;&gt;2)+($AI$491&lt;&gt;2)=0,2,IF((($C$491&lt;&gt;2)*$C$491+($K$491&lt;&gt;2)*$K$491+($S$491&lt;&gt;2)*$S$491+($AA$491&lt;&gt;2)*$AA$491+($AI$491&lt;&gt;2)*$AI$491)/(($C$491&lt;&gt;2)+($K$491&lt;&gt;2)+($S$491&lt;&gt;2)+($AA$491&lt;&gt;2)+($AI$491&lt;&gt;2))&gt;=0.5,1,0))</f>
        <v/>
      </c>
      <c r="AR491" s="8">
        <f>IF(($D$491&lt;&gt;2)+($L$491&lt;&gt;2)+($T$491&lt;&gt;2)+($AB$491&lt;&gt;2)+($AJ$491&lt;&gt;2)=0,2,IF((($D$491&lt;&gt;2)*$D$491+($L$491&lt;&gt;2)*$L$491+($T$491&lt;&gt;2)*$T$491+($AB$491&lt;&gt;2)*$AB$491+($AJ$491&lt;&gt;2)*$AJ$491)/(($D$491&lt;&gt;2)+($L$491&lt;&gt;2)+($T$491&lt;&gt;2)+($AB$491&lt;&gt;2)+($AJ$491&lt;&gt;2))&gt;=0.5,1,0))</f>
        <v/>
      </c>
      <c r="AS491" s="8">
        <f>IF(($E$491&lt;&gt;2)+($M$491&lt;&gt;2)+($U$491&lt;&gt;2)+($AC$491&lt;&gt;2)+($AK$491&lt;&gt;2)=0,2,IF((($E$491&lt;&gt;2)*$E$491+($M$491&lt;&gt;2)*$M$491+($U$491&lt;&gt;2)*$U$491+($AC$491&lt;&gt;2)*$AC$491+($AK$491&lt;&gt;2)*$AK$491)/(($E$491&lt;&gt;2)+($M$491&lt;&gt;2)+($U$491&lt;&gt;2)+($AC$491&lt;&gt;2)+($AK$491&lt;&gt;2))&gt;=0.5,1,0))</f>
        <v/>
      </c>
      <c r="AT491" s="8">
        <f>IF(($F$491&lt;&gt;2)+($N$491&lt;&gt;2)+($V$491&lt;&gt;2)+($AD$491&lt;&gt;2)+($AL$491&lt;&gt;2)=0,2,IF((($F$491&lt;&gt;2)*$F$491+($N$491&lt;&gt;2)*$N$491+($V$491&lt;&gt;2)*$V$491+($AD$491&lt;&gt;2)*$AD$491+($AL$491&lt;&gt;2)*$AL$491)/(($F$491&lt;&gt;2)+($N$491&lt;&gt;2)+($V$491&lt;&gt;2)+($AD$491&lt;&gt;2)+($AL$491&lt;&gt;2))&gt;=0.5,1,0))</f>
        <v/>
      </c>
      <c r="AU491" s="8">
        <f>IF(($G$491&lt;&gt;2)+($O$491&lt;&gt;2)+($W$491&lt;&gt;2)+($AE$491&lt;&gt;2)+($AM$491&lt;&gt;2)=0,2,IF((($G$491&lt;&gt;2)*$G$491+($O$491&lt;&gt;2)*$O$491+($W$491&lt;&gt;2)*$W$491+($AE$491&lt;&gt;2)*$AE$491+($AM$491&lt;&gt;2)*$AM$491)/(($G$491&lt;&gt;2)+($O$491&lt;&gt;2)+($W$491&lt;&gt;2)+($AE$491&lt;&gt;2)+($AM$491&lt;&gt;2))&gt;=0.5,1,0))</f>
        <v/>
      </c>
      <c r="AV491" s="8">
        <f>IF(($H$491&lt;&gt;2)+($P$491&lt;&gt;2)+($X$491&lt;&gt;2)+($AF$491&lt;&gt;2)+($AN$491&lt;&gt;2)=0,2,IF((($H$491&lt;&gt;2)*$H$491+($P$491&lt;&gt;2)*$P$491+($X$491&lt;&gt;2)*$X$491+($AF$491&lt;&gt;2)*$AF$491+($AN$491&lt;&gt;2)*$AN$491)/(($H$491&lt;&gt;2)+($P$491&lt;&gt;2)+($X$491&lt;&gt;2)+($AF$491&lt;&gt;2)+($AN$491&lt;&gt;2))&gt;=0.5,1,0))</f>
        <v/>
      </c>
      <c r="AX491" s="16">
        <f>'Ground truth'!$B$15</f>
        <v/>
      </c>
      <c r="AY491" s="16">
        <f>'Ground truth'!$C$15</f>
        <v/>
      </c>
      <c r="AZ491" s="16">
        <f>'Ground truth'!$D$15</f>
        <v/>
      </c>
      <c r="BA491" s="16">
        <f>'Ground truth'!$E$15</f>
        <v/>
      </c>
      <c r="BB491" s="16">
        <f>'Ground truth'!$F$15</f>
        <v/>
      </c>
      <c r="BC491" s="16">
        <f>'Ground truth'!$G$15</f>
        <v/>
      </c>
      <c r="BD491" s="16">
        <f>'Ground truth'!$H$15</f>
        <v/>
      </c>
    </row>
    <row r="492">
      <c r="A492" s="3" t="inlineStr">
        <is>
          <t>Motor</t>
        </is>
      </c>
      <c r="B492" s="8" t="n">
        <v>0</v>
      </c>
      <c r="C492" s="8" t="n">
        <v>1</v>
      </c>
      <c r="D492" s="8" t="n">
        <v>1</v>
      </c>
      <c r="E492" s="8" t="n">
        <v>1</v>
      </c>
      <c r="F492" s="8" t="n">
        <v>0</v>
      </c>
      <c r="G492" s="8" t="n">
        <v>0</v>
      </c>
      <c r="H492" s="8" t="n">
        <v>0</v>
      </c>
      <c r="J492" s="20" t="n">
        <v>2</v>
      </c>
      <c r="K492" s="20" t="n">
        <v>2</v>
      </c>
      <c r="L492" s="20" t="n">
        <v>2</v>
      </c>
      <c r="M492" s="20" t="n">
        <v>2</v>
      </c>
      <c r="N492" s="20" t="n">
        <v>2</v>
      </c>
      <c r="O492" s="20" t="n">
        <v>2</v>
      </c>
      <c r="P492" s="20" t="n">
        <v>2</v>
      </c>
      <c r="R492" s="8" t="n">
        <v>0</v>
      </c>
      <c r="S492" s="8" t="n">
        <v>1</v>
      </c>
      <c r="T492" s="8" t="n">
        <v>1</v>
      </c>
      <c r="U492" s="8" t="n">
        <v>1</v>
      </c>
      <c r="V492" s="8" t="n">
        <v>0</v>
      </c>
      <c r="W492" s="8" t="n">
        <v>1</v>
      </c>
      <c r="X492" s="8" t="n">
        <v>0</v>
      </c>
      <c r="Z492" s="8" t="n">
        <v>0</v>
      </c>
      <c r="AA492" s="8" t="n">
        <v>1</v>
      </c>
      <c r="AB492" s="8" t="n">
        <v>1</v>
      </c>
      <c r="AC492" s="8" t="n">
        <v>1</v>
      </c>
      <c r="AD492" s="8" t="n">
        <v>0</v>
      </c>
      <c r="AE492" s="8" t="n">
        <v>1</v>
      </c>
      <c r="AF492" s="8" t="n">
        <v>0</v>
      </c>
      <c r="AH492" s="8" t="n">
        <v>1</v>
      </c>
      <c r="AI492" s="8" t="n">
        <v>1</v>
      </c>
      <c r="AJ492" s="8" t="n">
        <v>1</v>
      </c>
      <c r="AK492" s="8" t="n">
        <v>1</v>
      </c>
      <c r="AL492" s="8" t="n">
        <v>1</v>
      </c>
      <c r="AM492" s="8" t="n">
        <v>1</v>
      </c>
      <c r="AN492" s="8" t="n">
        <v>1</v>
      </c>
      <c r="AP492" s="8">
        <f>IF(($B$492&lt;&gt;2)+($J$492&lt;&gt;2)+($R$492&lt;&gt;2)+($Z$492&lt;&gt;2)+($AH$492&lt;&gt;2)=0,2,IF((($B$492&lt;&gt;2)*$B$492+($J$492&lt;&gt;2)*$J$492+($R$492&lt;&gt;2)*$R$492+($Z$492&lt;&gt;2)*$Z$492+($AH$492&lt;&gt;2)*$AH$492)/(($B$492&lt;&gt;2)+($J$492&lt;&gt;2)+($R$492&lt;&gt;2)+($Z$492&lt;&gt;2)+($AH$492&lt;&gt;2))&gt;=0.5,1,0))</f>
        <v/>
      </c>
      <c r="AQ492" s="8">
        <f>IF(($C$492&lt;&gt;2)+($K$492&lt;&gt;2)+($S$492&lt;&gt;2)+($AA$492&lt;&gt;2)+($AI$492&lt;&gt;2)=0,2,IF((($C$492&lt;&gt;2)*$C$492+($K$492&lt;&gt;2)*$K$492+($S$492&lt;&gt;2)*$S$492+($AA$492&lt;&gt;2)*$AA$492+($AI$492&lt;&gt;2)*$AI$492)/(($C$492&lt;&gt;2)+($K$492&lt;&gt;2)+($S$492&lt;&gt;2)+($AA$492&lt;&gt;2)+($AI$492&lt;&gt;2))&gt;=0.5,1,0))</f>
        <v/>
      </c>
      <c r="AR492" s="8">
        <f>IF(($D$492&lt;&gt;2)+($L$492&lt;&gt;2)+($T$492&lt;&gt;2)+($AB$492&lt;&gt;2)+($AJ$492&lt;&gt;2)=0,2,IF((($D$492&lt;&gt;2)*$D$492+($L$492&lt;&gt;2)*$L$492+($T$492&lt;&gt;2)*$T$492+($AB$492&lt;&gt;2)*$AB$492+($AJ$492&lt;&gt;2)*$AJ$492)/(($D$492&lt;&gt;2)+($L$492&lt;&gt;2)+($T$492&lt;&gt;2)+($AB$492&lt;&gt;2)+($AJ$492&lt;&gt;2))&gt;=0.5,1,0))</f>
        <v/>
      </c>
      <c r="AS492" s="8">
        <f>IF(($E$492&lt;&gt;2)+($M$492&lt;&gt;2)+($U$492&lt;&gt;2)+($AC$492&lt;&gt;2)+($AK$492&lt;&gt;2)=0,2,IF((($E$492&lt;&gt;2)*$E$492+($M$492&lt;&gt;2)*$M$492+($U$492&lt;&gt;2)*$U$492+($AC$492&lt;&gt;2)*$AC$492+($AK$492&lt;&gt;2)*$AK$492)/(($E$492&lt;&gt;2)+($M$492&lt;&gt;2)+($U$492&lt;&gt;2)+($AC$492&lt;&gt;2)+($AK$492&lt;&gt;2))&gt;=0.5,1,0))</f>
        <v/>
      </c>
      <c r="AT492" s="8">
        <f>IF(($F$492&lt;&gt;2)+($N$492&lt;&gt;2)+($V$492&lt;&gt;2)+($AD$492&lt;&gt;2)+($AL$492&lt;&gt;2)=0,2,IF((($F$492&lt;&gt;2)*$F$492+($N$492&lt;&gt;2)*$N$492+($V$492&lt;&gt;2)*$V$492+($AD$492&lt;&gt;2)*$AD$492+($AL$492&lt;&gt;2)*$AL$492)/(($F$492&lt;&gt;2)+($N$492&lt;&gt;2)+($V$492&lt;&gt;2)+($AD$492&lt;&gt;2)+($AL$492&lt;&gt;2))&gt;=0.5,1,0))</f>
        <v/>
      </c>
      <c r="AU492" s="8">
        <f>IF(($G$492&lt;&gt;2)+($O$492&lt;&gt;2)+($W$492&lt;&gt;2)+($AE$492&lt;&gt;2)+($AM$492&lt;&gt;2)=0,2,IF((($G$492&lt;&gt;2)*$G$492+($O$492&lt;&gt;2)*$O$492+($W$492&lt;&gt;2)*$W$492+($AE$492&lt;&gt;2)*$AE$492+($AM$492&lt;&gt;2)*$AM$492)/(($G$492&lt;&gt;2)+($O$492&lt;&gt;2)+($W$492&lt;&gt;2)+($AE$492&lt;&gt;2)+($AM$492&lt;&gt;2))&gt;=0.5,1,0))</f>
        <v/>
      </c>
      <c r="AV492" s="8">
        <f>IF(($H$492&lt;&gt;2)+($P$492&lt;&gt;2)+($X$492&lt;&gt;2)+($AF$492&lt;&gt;2)+($AN$492&lt;&gt;2)=0,2,IF((($H$492&lt;&gt;2)*$H$492+($P$492&lt;&gt;2)*$P$492+($X$492&lt;&gt;2)*$X$492+($AF$492&lt;&gt;2)*$AF$492+($AN$492&lt;&gt;2)*$AN$492)/(($H$492&lt;&gt;2)+($P$492&lt;&gt;2)+($X$492&lt;&gt;2)+($AF$492&lt;&gt;2)+($AN$492&lt;&gt;2))&gt;=0.5,1,0))</f>
        <v/>
      </c>
      <c r="AX492" s="16">
        <f>'Ground truth'!$B$16</f>
        <v/>
      </c>
      <c r="AY492" s="16">
        <f>'Ground truth'!$C$16</f>
        <v/>
      </c>
      <c r="AZ492" s="16">
        <f>'Ground truth'!$D$16</f>
        <v/>
      </c>
      <c r="BA492" s="16">
        <f>'Ground truth'!$E$16</f>
        <v/>
      </c>
      <c r="BB492" s="16">
        <f>'Ground truth'!$F$16</f>
        <v/>
      </c>
      <c r="BC492" s="16">
        <f>'Ground truth'!$G$16</f>
        <v/>
      </c>
      <c r="BD492" s="16">
        <f>'Ground truth'!$H$16</f>
        <v/>
      </c>
    </row>
    <row r="493">
      <c r="A493" s="3" t="inlineStr">
        <is>
          <t>Electrical System</t>
        </is>
      </c>
      <c r="B493" s="8" t="n">
        <v>1</v>
      </c>
      <c r="C493" s="8" t="n">
        <v>1</v>
      </c>
      <c r="D493" s="8" t="n">
        <v>1</v>
      </c>
      <c r="E493" s="8" t="n">
        <v>1</v>
      </c>
      <c r="F493" s="8" t="n">
        <v>1</v>
      </c>
      <c r="G493" s="8" t="n">
        <v>0</v>
      </c>
      <c r="H493" s="8" t="n">
        <v>0</v>
      </c>
      <c r="J493" s="20" t="n">
        <v>2</v>
      </c>
      <c r="K493" s="20" t="n">
        <v>2</v>
      </c>
      <c r="L493" s="20" t="n">
        <v>2</v>
      </c>
      <c r="M493" s="20" t="n">
        <v>2</v>
      </c>
      <c r="N493" s="20" t="n">
        <v>2</v>
      </c>
      <c r="O493" s="20" t="n">
        <v>2</v>
      </c>
      <c r="P493" s="20" t="n">
        <v>2</v>
      </c>
      <c r="R493" s="8" t="n">
        <v>0</v>
      </c>
      <c r="S493" s="8" t="n">
        <v>0</v>
      </c>
      <c r="T493" s="8" t="n">
        <v>1</v>
      </c>
      <c r="U493" s="8" t="n">
        <v>1</v>
      </c>
      <c r="V493" s="8" t="n">
        <v>1</v>
      </c>
      <c r="W493" s="8" t="n">
        <v>1</v>
      </c>
      <c r="X493" s="8" t="n">
        <v>0</v>
      </c>
      <c r="Z493" s="8" t="n">
        <v>0</v>
      </c>
      <c r="AA493" s="8" t="n">
        <v>0</v>
      </c>
      <c r="AB493" s="8" t="n">
        <v>1</v>
      </c>
      <c r="AC493" s="8" t="n">
        <v>1</v>
      </c>
      <c r="AD493" s="8" t="n">
        <v>1</v>
      </c>
      <c r="AE493" s="8" t="n">
        <v>0</v>
      </c>
      <c r="AF493" s="8" t="n">
        <v>0</v>
      </c>
      <c r="AH493" s="8" t="n">
        <v>0</v>
      </c>
      <c r="AI493" s="8" t="n">
        <v>1</v>
      </c>
      <c r="AJ493" s="8" t="n">
        <v>1</v>
      </c>
      <c r="AK493" s="8" t="n">
        <v>1</v>
      </c>
      <c r="AL493" s="8" t="n">
        <v>1</v>
      </c>
      <c r="AM493" s="8" t="n">
        <v>1</v>
      </c>
      <c r="AN493" s="8" t="n">
        <v>1</v>
      </c>
      <c r="AP493" s="8">
        <f>IF(($B$493&lt;&gt;2)+($J$493&lt;&gt;2)+($R$493&lt;&gt;2)+($Z$493&lt;&gt;2)+($AH$493&lt;&gt;2)=0,2,IF((($B$493&lt;&gt;2)*$B$493+($J$493&lt;&gt;2)*$J$493+($R$493&lt;&gt;2)*$R$493+($Z$493&lt;&gt;2)*$Z$493+($AH$493&lt;&gt;2)*$AH$493)/(($B$493&lt;&gt;2)+($J$493&lt;&gt;2)+($R$493&lt;&gt;2)+($Z$493&lt;&gt;2)+($AH$493&lt;&gt;2))&gt;=0.5,1,0))</f>
        <v/>
      </c>
      <c r="AQ493" s="8">
        <f>IF(($C$493&lt;&gt;2)+($K$493&lt;&gt;2)+($S$493&lt;&gt;2)+($AA$493&lt;&gt;2)+($AI$493&lt;&gt;2)=0,2,IF((($C$493&lt;&gt;2)*$C$493+($K$493&lt;&gt;2)*$K$493+($S$493&lt;&gt;2)*$S$493+($AA$493&lt;&gt;2)*$AA$493+($AI$493&lt;&gt;2)*$AI$493)/(($C$493&lt;&gt;2)+($K$493&lt;&gt;2)+($S$493&lt;&gt;2)+($AA$493&lt;&gt;2)+($AI$493&lt;&gt;2))&gt;=0.5,1,0))</f>
        <v/>
      </c>
      <c r="AR493" s="8">
        <f>IF(($D$493&lt;&gt;2)+($L$493&lt;&gt;2)+($T$493&lt;&gt;2)+($AB$493&lt;&gt;2)+($AJ$493&lt;&gt;2)=0,2,IF((($D$493&lt;&gt;2)*$D$493+($L$493&lt;&gt;2)*$L$493+($T$493&lt;&gt;2)*$T$493+($AB$493&lt;&gt;2)*$AB$493+($AJ$493&lt;&gt;2)*$AJ$493)/(($D$493&lt;&gt;2)+($L$493&lt;&gt;2)+($T$493&lt;&gt;2)+($AB$493&lt;&gt;2)+($AJ$493&lt;&gt;2))&gt;=0.5,1,0))</f>
        <v/>
      </c>
      <c r="AS493" s="8">
        <f>IF(($E$493&lt;&gt;2)+($M$493&lt;&gt;2)+($U$493&lt;&gt;2)+($AC$493&lt;&gt;2)+($AK$493&lt;&gt;2)=0,2,IF((($E$493&lt;&gt;2)*$E$493+($M$493&lt;&gt;2)*$M$493+($U$493&lt;&gt;2)*$U$493+($AC$493&lt;&gt;2)*$AC$493+($AK$493&lt;&gt;2)*$AK$493)/(($E$493&lt;&gt;2)+($M$493&lt;&gt;2)+($U$493&lt;&gt;2)+($AC$493&lt;&gt;2)+($AK$493&lt;&gt;2))&gt;=0.5,1,0))</f>
        <v/>
      </c>
      <c r="AT493" s="8">
        <f>IF(($F$493&lt;&gt;2)+($N$493&lt;&gt;2)+($V$493&lt;&gt;2)+($AD$493&lt;&gt;2)+($AL$493&lt;&gt;2)=0,2,IF((($F$493&lt;&gt;2)*$F$493+($N$493&lt;&gt;2)*$N$493+($V$493&lt;&gt;2)*$V$493+($AD$493&lt;&gt;2)*$AD$493+($AL$493&lt;&gt;2)*$AL$493)/(($F$493&lt;&gt;2)+($N$493&lt;&gt;2)+($V$493&lt;&gt;2)+($AD$493&lt;&gt;2)+($AL$493&lt;&gt;2))&gt;=0.5,1,0))</f>
        <v/>
      </c>
      <c r="AU493" s="8">
        <f>IF(($G$493&lt;&gt;2)+($O$493&lt;&gt;2)+($W$493&lt;&gt;2)+($AE$493&lt;&gt;2)+($AM$493&lt;&gt;2)=0,2,IF((($G$493&lt;&gt;2)*$G$493+($O$493&lt;&gt;2)*$O$493+($W$493&lt;&gt;2)*$W$493+($AE$493&lt;&gt;2)*$AE$493+($AM$493&lt;&gt;2)*$AM$493)/(($G$493&lt;&gt;2)+($O$493&lt;&gt;2)+($W$493&lt;&gt;2)+($AE$493&lt;&gt;2)+($AM$493&lt;&gt;2))&gt;=0.5,1,0))</f>
        <v/>
      </c>
      <c r="AV493" s="8">
        <f>IF(($H$493&lt;&gt;2)+($P$493&lt;&gt;2)+($X$493&lt;&gt;2)+($AF$493&lt;&gt;2)+($AN$493&lt;&gt;2)=0,2,IF((($H$493&lt;&gt;2)*$H$493+($P$493&lt;&gt;2)*$P$493+($X$493&lt;&gt;2)*$X$493+($AF$493&lt;&gt;2)*$AF$493+($AN$493&lt;&gt;2)*$AN$493)/(($H$493&lt;&gt;2)+($P$493&lt;&gt;2)+($X$493&lt;&gt;2)+($AF$493&lt;&gt;2)+($AN$493&lt;&gt;2))&gt;=0.5,1,0))</f>
        <v/>
      </c>
      <c r="AX493" s="16">
        <f>'Ground truth'!$B$17</f>
        <v/>
      </c>
      <c r="AY493" s="16">
        <f>'Ground truth'!$C$17</f>
        <v/>
      </c>
      <c r="AZ493" s="16">
        <f>'Ground truth'!$D$17</f>
        <v/>
      </c>
      <c r="BA493" s="16">
        <f>'Ground truth'!$E$17</f>
        <v/>
      </c>
      <c r="BB493" s="16">
        <f>'Ground truth'!$F$17</f>
        <v/>
      </c>
      <c r="BC493" s="16">
        <f>'Ground truth'!$G$17</f>
        <v/>
      </c>
      <c r="BD493" s="16">
        <f>'Ground truth'!$H$17</f>
        <v/>
      </c>
    </row>
    <row r="494">
      <c r="A494" s="3" t="inlineStr">
        <is>
          <t>Battery Holder</t>
        </is>
      </c>
      <c r="B494" s="8" t="n">
        <v>0</v>
      </c>
      <c r="C494" s="8" t="n">
        <v>0</v>
      </c>
      <c r="D494" s="8" t="n">
        <v>0</v>
      </c>
      <c r="E494" s="8" t="n">
        <v>1</v>
      </c>
      <c r="F494" s="8" t="n">
        <v>1</v>
      </c>
      <c r="G494" s="8" t="n">
        <v>1</v>
      </c>
      <c r="H494" s="8" t="n">
        <v>0</v>
      </c>
      <c r="J494" s="20" t="n">
        <v>2</v>
      </c>
      <c r="K494" s="20" t="n">
        <v>2</v>
      </c>
      <c r="L494" s="20" t="n">
        <v>2</v>
      </c>
      <c r="M494" s="20" t="n">
        <v>2</v>
      </c>
      <c r="N494" s="20" t="n">
        <v>2</v>
      </c>
      <c r="O494" s="20" t="n">
        <v>2</v>
      </c>
      <c r="P494" s="20" t="n">
        <v>2</v>
      </c>
      <c r="R494" s="8" t="n">
        <v>0</v>
      </c>
      <c r="S494" s="8" t="n">
        <v>0</v>
      </c>
      <c r="T494" s="8" t="n">
        <v>0</v>
      </c>
      <c r="U494" s="8" t="n">
        <v>1</v>
      </c>
      <c r="V494" s="8" t="n">
        <v>1</v>
      </c>
      <c r="W494" s="8" t="n">
        <v>1</v>
      </c>
      <c r="X494" s="8" t="n">
        <v>1</v>
      </c>
      <c r="Z494" s="8" t="n">
        <v>0</v>
      </c>
      <c r="AA494" s="8" t="n">
        <v>0</v>
      </c>
      <c r="AB494" s="8" t="n">
        <v>0</v>
      </c>
      <c r="AC494" s="8" t="n">
        <v>1</v>
      </c>
      <c r="AD494" s="8" t="n">
        <v>1</v>
      </c>
      <c r="AE494" s="8" t="n">
        <v>1</v>
      </c>
      <c r="AF494" s="8" t="n">
        <v>0</v>
      </c>
      <c r="AH494" s="8" t="n">
        <v>0</v>
      </c>
      <c r="AI494" s="8" t="n">
        <v>1</v>
      </c>
      <c r="AJ494" s="8" t="n">
        <v>1</v>
      </c>
      <c r="AK494" s="8" t="n">
        <v>1</v>
      </c>
      <c r="AL494" s="8" t="n">
        <v>1</v>
      </c>
      <c r="AM494" s="8" t="n">
        <v>1</v>
      </c>
      <c r="AN494" s="8" t="n">
        <v>1</v>
      </c>
      <c r="AP494" s="8">
        <f>IF(($B$494&lt;&gt;2)+($J$494&lt;&gt;2)+($R$494&lt;&gt;2)+($Z$494&lt;&gt;2)+($AH$494&lt;&gt;2)=0,2,IF((($B$494&lt;&gt;2)*$B$494+($J$494&lt;&gt;2)*$J$494+($R$494&lt;&gt;2)*$R$494+($Z$494&lt;&gt;2)*$Z$494+($AH$494&lt;&gt;2)*$AH$494)/(($B$494&lt;&gt;2)+($J$494&lt;&gt;2)+($R$494&lt;&gt;2)+($Z$494&lt;&gt;2)+($AH$494&lt;&gt;2))&gt;=0.5,1,0))</f>
        <v/>
      </c>
      <c r="AQ494" s="8">
        <f>IF(($C$494&lt;&gt;2)+($K$494&lt;&gt;2)+($S$494&lt;&gt;2)+($AA$494&lt;&gt;2)+($AI$494&lt;&gt;2)=0,2,IF((($C$494&lt;&gt;2)*$C$494+($K$494&lt;&gt;2)*$K$494+($S$494&lt;&gt;2)*$S$494+($AA$494&lt;&gt;2)*$AA$494+($AI$494&lt;&gt;2)*$AI$494)/(($C$494&lt;&gt;2)+($K$494&lt;&gt;2)+($S$494&lt;&gt;2)+($AA$494&lt;&gt;2)+($AI$494&lt;&gt;2))&gt;=0.5,1,0))</f>
        <v/>
      </c>
      <c r="AR494" s="8">
        <f>IF(($D$494&lt;&gt;2)+($L$494&lt;&gt;2)+($T$494&lt;&gt;2)+($AB$494&lt;&gt;2)+($AJ$494&lt;&gt;2)=0,2,IF((($D$494&lt;&gt;2)*$D$494+($L$494&lt;&gt;2)*$L$494+($T$494&lt;&gt;2)*$T$494+($AB$494&lt;&gt;2)*$AB$494+($AJ$494&lt;&gt;2)*$AJ$494)/(($D$494&lt;&gt;2)+($L$494&lt;&gt;2)+($T$494&lt;&gt;2)+($AB$494&lt;&gt;2)+($AJ$494&lt;&gt;2))&gt;=0.5,1,0))</f>
        <v/>
      </c>
      <c r="AS494" s="8">
        <f>IF(($E$494&lt;&gt;2)+($M$494&lt;&gt;2)+($U$494&lt;&gt;2)+($AC$494&lt;&gt;2)+($AK$494&lt;&gt;2)=0,2,IF((($E$494&lt;&gt;2)*$E$494+($M$494&lt;&gt;2)*$M$494+($U$494&lt;&gt;2)*$U$494+($AC$494&lt;&gt;2)*$AC$494+($AK$494&lt;&gt;2)*$AK$494)/(($E$494&lt;&gt;2)+($M$494&lt;&gt;2)+($U$494&lt;&gt;2)+($AC$494&lt;&gt;2)+($AK$494&lt;&gt;2))&gt;=0.5,1,0))</f>
        <v/>
      </c>
      <c r="AT494" s="8">
        <f>IF(($F$494&lt;&gt;2)+($N$494&lt;&gt;2)+($V$494&lt;&gt;2)+($AD$494&lt;&gt;2)+($AL$494&lt;&gt;2)=0,2,IF((($F$494&lt;&gt;2)*$F$494+($N$494&lt;&gt;2)*$N$494+($V$494&lt;&gt;2)*$V$494+($AD$494&lt;&gt;2)*$AD$494+($AL$494&lt;&gt;2)*$AL$494)/(($F$494&lt;&gt;2)+($N$494&lt;&gt;2)+($V$494&lt;&gt;2)+($AD$494&lt;&gt;2)+($AL$494&lt;&gt;2))&gt;=0.5,1,0))</f>
        <v/>
      </c>
      <c r="AU494" s="8">
        <f>IF(($G$494&lt;&gt;2)+($O$494&lt;&gt;2)+($W$494&lt;&gt;2)+($AE$494&lt;&gt;2)+($AM$494&lt;&gt;2)=0,2,IF((($G$494&lt;&gt;2)*$G$494+($O$494&lt;&gt;2)*$O$494+($W$494&lt;&gt;2)*$W$494+($AE$494&lt;&gt;2)*$AE$494+($AM$494&lt;&gt;2)*$AM$494)/(($G$494&lt;&gt;2)+($O$494&lt;&gt;2)+($W$494&lt;&gt;2)+($AE$494&lt;&gt;2)+($AM$494&lt;&gt;2))&gt;=0.5,1,0))</f>
        <v/>
      </c>
      <c r="AV494" s="8">
        <f>IF(($H$494&lt;&gt;2)+($P$494&lt;&gt;2)+($X$494&lt;&gt;2)+($AF$494&lt;&gt;2)+($AN$494&lt;&gt;2)=0,2,IF((($H$494&lt;&gt;2)*$H$494+($P$494&lt;&gt;2)*$P$494+($X$494&lt;&gt;2)*$X$494+($AF$494&lt;&gt;2)*$AF$494+($AN$494&lt;&gt;2)*$AN$494)/(($H$494&lt;&gt;2)+($P$494&lt;&gt;2)+($X$494&lt;&gt;2)+($AF$494&lt;&gt;2)+($AN$494&lt;&gt;2))&gt;=0.5,1,0))</f>
        <v/>
      </c>
      <c r="AX494" s="16">
        <f>'Ground truth'!$B$18</f>
        <v/>
      </c>
      <c r="AY494" s="16">
        <f>'Ground truth'!$C$18</f>
        <v/>
      </c>
      <c r="AZ494" s="16">
        <f>'Ground truth'!$D$18</f>
        <v/>
      </c>
      <c r="BA494" s="16">
        <f>'Ground truth'!$E$18</f>
        <v/>
      </c>
      <c r="BB494" s="16">
        <f>'Ground truth'!$F$18</f>
        <v/>
      </c>
      <c r="BC494" s="16">
        <f>'Ground truth'!$G$18</f>
        <v/>
      </c>
      <c r="BD494" s="16">
        <f>'Ground truth'!$H$18</f>
        <v/>
      </c>
    </row>
    <row r="495">
      <c r="A495" s="3" t="inlineStr">
        <is>
          <t>Housing</t>
        </is>
      </c>
      <c r="B495" s="8" t="n">
        <v>0</v>
      </c>
      <c r="C495" s="8" t="n">
        <v>0</v>
      </c>
      <c r="D495" s="8" t="n">
        <v>0</v>
      </c>
      <c r="E495" s="8" t="n">
        <v>0</v>
      </c>
      <c r="F495" s="8" t="n">
        <v>1</v>
      </c>
      <c r="G495" s="8" t="n">
        <v>1</v>
      </c>
      <c r="H495" s="8" t="n">
        <v>1</v>
      </c>
      <c r="J495" s="20" t="n">
        <v>2</v>
      </c>
      <c r="K495" s="20" t="n">
        <v>2</v>
      </c>
      <c r="L495" s="20" t="n">
        <v>2</v>
      </c>
      <c r="M495" s="20" t="n">
        <v>2</v>
      </c>
      <c r="N495" s="20" t="n">
        <v>2</v>
      </c>
      <c r="O495" s="20" t="n">
        <v>2</v>
      </c>
      <c r="P495" s="20" t="n">
        <v>2</v>
      </c>
      <c r="R495" s="8" t="n">
        <v>1</v>
      </c>
      <c r="S495" s="8" t="n">
        <v>1</v>
      </c>
      <c r="T495" s="8" t="n">
        <v>1</v>
      </c>
      <c r="U495" s="8" t="n">
        <v>1</v>
      </c>
      <c r="V495" s="8" t="n">
        <v>1</v>
      </c>
      <c r="W495" s="8" t="n">
        <v>0</v>
      </c>
      <c r="X495" s="8" t="n">
        <v>1</v>
      </c>
      <c r="Z495" s="8" t="n">
        <v>0</v>
      </c>
      <c r="AA495" s="8" t="n">
        <v>1</v>
      </c>
      <c r="AB495" s="8" t="n">
        <v>1</v>
      </c>
      <c r="AC495" s="8" t="n">
        <v>1</v>
      </c>
      <c r="AD495" s="8" t="n">
        <v>1</v>
      </c>
      <c r="AE495" s="8" t="n">
        <v>1</v>
      </c>
      <c r="AF495" s="8" t="n">
        <v>1</v>
      </c>
      <c r="AH495" s="8" t="n">
        <v>1</v>
      </c>
      <c r="AI495" s="8" t="n">
        <v>1</v>
      </c>
      <c r="AJ495" s="8" t="n">
        <v>1</v>
      </c>
      <c r="AK495" s="8" t="n">
        <v>1</v>
      </c>
      <c r="AL495" s="8" t="n">
        <v>1</v>
      </c>
      <c r="AM495" s="8" t="n">
        <v>1</v>
      </c>
      <c r="AN495" s="8" t="n">
        <v>1</v>
      </c>
      <c r="AP495" s="8">
        <f>IF(($B$495&lt;&gt;2)+($J$495&lt;&gt;2)+($R$495&lt;&gt;2)+($Z$495&lt;&gt;2)+($AH$495&lt;&gt;2)=0,2,IF((($B$495&lt;&gt;2)*$B$495+($J$495&lt;&gt;2)*$J$495+($R$495&lt;&gt;2)*$R$495+($Z$495&lt;&gt;2)*$Z$495+($AH$495&lt;&gt;2)*$AH$495)/(($B$495&lt;&gt;2)+($J$495&lt;&gt;2)+($R$495&lt;&gt;2)+($Z$495&lt;&gt;2)+($AH$495&lt;&gt;2))&gt;=0.5,1,0))</f>
        <v/>
      </c>
      <c r="AQ495" s="8">
        <f>IF(($C$495&lt;&gt;2)+($K$495&lt;&gt;2)+($S$495&lt;&gt;2)+($AA$495&lt;&gt;2)+($AI$495&lt;&gt;2)=0,2,IF((($C$495&lt;&gt;2)*$C$495+($K$495&lt;&gt;2)*$K$495+($S$495&lt;&gt;2)*$S$495+($AA$495&lt;&gt;2)*$AA$495+($AI$495&lt;&gt;2)*$AI$495)/(($C$495&lt;&gt;2)+($K$495&lt;&gt;2)+($S$495&lt;&gt;2)+($AA$495&lt;&gt;2)+($AI$495&lt;&gt;2))&gt;=0.5,1,0))</f>
        <v/>
      </c>
      <c r="AR495" s="8">
        <f>IF(($D$495&lt;&gt;2)+($L$495&lt;&gt;2)+($T$495&lt;&gt;2)+($AB$495&lt;&gt;2)+($AJ$495&lt;&gt;2)=0,2,IF((($D$495&lt;&gt;2)*$D$495+($L$495&lt;&gt;2)*$L$495+($T$495&lt;&gt;2)*$T$495+($AB$495&lt;&gt;2)*$AB$495+($AJ$495&lt;&gt;2)*$AJ$495)/(($D$495&lt;&gt;2)+($L$495&lt;&gt;2)+($T$495&lt;&gt;2)+($AB$495&lt;&gt;2)+($AJ$495&lt;&gt;2))&gt;=0.5,1,0))</f>
        <v/>
      </c>
      <c r="AS495" s="8">
        <f>IF(($E$495&lt;&gt;2)+($M$495&lt;&gt;2)+($U$495&lt;&gt;2)+($AC$495&lt;&gt;2)+($AK$495&lt;&gt;2)=0,2,IF((($E$495&lt;&gt;2)*$E$495+($M$495&lt;&gt;2)*$M$495+($U$495&lt;&gt;2)*$U$495+($AC$495&lt;&gt;2)*$AC$495+($AK$495&lt;&gt;2)*$AK$495)/(($E$495&lt;&gt;2)+($M$495&lt;&gt;2)+($U$495&lt;&gt;2)+($AC$495&lt;&gt;2)+($AK$495&lt;&gt;2))&gt;=0.5,1,0))</f>
        <v/>
      </c>
      <c r="AT495" s="8">
        <f>IF(($F$495&lt;&gt;2)+($N$495&lt;&gt;2)+($V$495&lt;&gt;2)+($AD$495&lt;&gt;2)+($AL$495&lt;&gt;2)=0,2,IF((($F$495&lt;&gt;2)*$F$495+($N$495&lt;&gt;2)*$N$495+($V$495&lt;&gt;2)*$V$495+($AD$495&lt;&gt;2)*$AD$495+($AL$495&lt;&gt;2)*$AL$495)/(($F$495&lt;&gt;2)+($N$495&lt;&gt;2)+($V$495&lt;&gt;2)+($AD$495&lt;&gt;2)+($AL$495&lt;&gt;2))&gt;=0.5,1,0))</f>
        <v/>
      </c>
      <c r="AU495" s="8">
        <f>IF(($G$495&lt;&gt;2)+($O$495&lt;&gt;2)+($W$495&lt;&gt;2)+($AE$495&lt;&gt;2)+($AM$495&lt;&gt;2)=0,2,IF((($G$495&lt;&gt;2)*$G$495+($O$495&lt;&gt;2)*$O$495+($W$495&lt;&gt;2)*$W$495+($AE$495&lt;&gt;2)*$AE$495+($AM$495&lt;&gt;2)*$AM$495)/(($G$495&lt;&gt;2)+($O$495&lt;&gt;2)+($W$495&lt;&gt;2)+($AE$495&lt;&gt;2)+($AM$495&lt;&gt;2))&gt;=0.5,1,0))</f>
        <v/>
      </c>
      <c r="AV495" s="8">
        <f>IF(($H$495&lt;&gt;2)+($P$495&lt;&gt;2)+($X$495&lt;&gt;2)+($AF$495&lt;&gt;2)+($AN$495&lt;&gt;2)=0,2,IF((($H$495&lt;&gt;2)*$H$495+($P$495&lt;&gt;2)*$P$495+($X$495&lt;&gt;2)*$X$495+($AF$495&lt;&gt;2)*$AF$495+($AN$495&lt;&gt;2)*$AN$495)/(($H$495&lt;&gt;2)+($P$495&lt;&gt;2)+($X$495&lt;&gt;2)+($AF$495&lt;&gt;2)+($AN$495&lt;&gt;2))&gt;=0.5,1,0))</f>
        <v/>
      </c>
      <c r="AX495" s="16">
        <f>'Ground truth'!$B$19</f>
        <v/>
      </c>
      <c r="AY495" s="16">
        <f>'Ground truth'!$C$19</f>
        <v/>
      </c>
      <c r="AZ495" s="16">
        <f>'Ground truth'!$D$19</f>
        <v/>
      </c>
      <c r="BA495" s="16">
        <f>'Ground truth'!$E$19</f>
        <v/>
      </c>
      <c r="BB495" s="16">
        <f>'Ground truth'!$F$19</f>
        <v/>
      </c>
      <c r="BC495" s="16">
        <f>'Ground truth'!$G$19</f>
        <v/>
      </c>
      <c r="BD495" s="16">
        <f>'Ground truth'!$H$19</f>
        <v/>
      </c>
    </row>
    <row r="496">
      <c r="A496" s="3" t="inlineStr">
        <is>
          <t>External Environment</t>
        </is>
      </c>
      <c r="B496" s="8" t="n">
        <v>0</v>
      </c>
      <c r="C496" s="8" t="n">
        <v>0</v>
      </c>
      <c r="D496" s="8" t="n">
        <v>0</v>
      </c>
      <c r="E496" s="8" t="n">
        <v>0</v>
      </c>
      <c r="F496" s="8" t="n">
        <v>0</v>
      </c>
      <c r="G496" s="8" t="n">
        <v>1</v>
      </c>
      <c r="H496" s="8" t="n">
        <v>1</v>
      </c>
      <c r="J496" s="20" t="n">
        <v>2</v>
      </c>
      <c r="K496" s="20" t="n">
        <v>2</v>
      </c>
      <c r="L496" s="20" t="n">
        <v>2</v>
      </c>
      <c r="M496" s="20" t="n">
        <v>2</v>
      </c>
      <c r="N496" s="20" t="n">
        <v>2</v>
      </c>
      <c r="O496" s="20" t="n">
        <v>2</v>
      </c>
      <c r="P496" s="20" t="n">
        <v>2</v>
      </c>
      <c r="R496" s="8" t="n">
        <v>1</v>
      </c>
      <c r="S496" s="8" t="n">
        <v>0</v>
      </c>
      <c r="T496" s="8" t="n">
        <v>0</v>
      </c>
      <c r="U496" s="8" t="n">
        <v>0</v>
      </c>
      <c r="V496" s="8" t="n">
        <v>0</v>
      </c>
      <c r="W496" s="8" t="n">
        <v>1</v>
      </c>
      <c r="X496" s="8" t="n">
        <v>1</v>
      </c>
      <c r="Z496" s="8" t="n">
        <v>0</v>
      </c>
      <c r="AA496" s="8" t="n">
        <v>0</v>
      </c>
      <c r="AB496" s="8" t="n">
        <v>0</v>
      </c>
      <c r="AC496" s="8" t="n">
        <v>0</v>
      </c>
      <c r="AD496" s="8" t="n">
        <v>0</v>
      </c>
      <c r="AE496" s="8" t="n">
        <v>1</v>
      </c>
      <c r="AF496" s="8" t="n">
        <v>1</v>
      </c>
      <c r="AH496" s="8" t="n">
        <v>1</v>
      </c>
      <c r="AI496" s="8" t="n">
        <v>1</v>
      </c>
      <c r="AJ496" s="8" t="n">
        <v>1</v>
      </c>
      <c r="AK496" s="8" t="n">
        <v>1</v>
      </c>
      <c r="AL496" s="8" t="n">
        <v>1</v>
      </c>
      <c r="AM496" s="8" t="n">
        <v>1</v>
      </c>
      <c r="AN496" s="8" t="n">
        <v>1</v>
      </c>
      <c r="AP496" s="8">
        <f>IF(($B$496&lt;&gt;2)+($J$496&lt;&gt;2)+($R$496&lt;&gt;2)+($Z$496&lt;&gt;2)+($AH$496&lt;&gt;2)=0,2,IF((($B$496&lt;&gt;2)*$B$496+($J$496&lt;&gt;2)*$J$496+($R$496&lt;&gt;2)*$R$496+($Z$496&lt;&gt;2)*$Z$496+($AH$496&lt;&gt;2)*$AH$496)/(($B$496&lt;&gt;2)+($J$496&lt;&gt;2)+($R$496&lt;&gt;2)+($Z$496&lt;&gt;2)+($AH$496&lt;&gt;2))&gt;=0.5,1,0))</f>
        <v/>
      </c>
      <c r="AQ496" s="8">
        <f>IF(($C$496&lt;&gt;2)+($K$496&lt;&gt;2)+($S$496&lt;&gt;2)+($AA$496&lt;&gt;2)+($AI$496&lt;&gt;2)=0,2,IF((($C$496&lt;&gt;2)*$C$496+($K$496&lt;&gt;2)*$K$496+($S$496&lt;&gt;2)*$S$496+($AA$496&lt;&gt;2)*$AA$496+($AI$496&lt;&gt;2)*$AI$496)/(($C$496&lt;&gt;2)+($K$496&lt;&gt;2)+($S$496&lt;&gt;2)+($AA$496&lt;&gt;2)+($AI$496&lt;&gt;2))&gt;=0.5,1,0))</f>
        <v/>
      </c>
      <c r="AR496" s="8">
        <f>IF(($D$496&lt;&gt;2)+($L$496&lt;&gt;2)+($T$496&lt;&gt;2)+($AB$496&lt;&gt;2)+($AJ$496&lt;&gt;2)=0,2,IF((($D$496&lt;&gt;2)*$D$496+($L$496&lt;&gt;2)*$L$496+($T$496&lt;&gt;2)*$T$496+($AB$496&lt;&gt;2)*$AB$496+($AJ$496&lt;&gt;2)*$AJ$496)/(($D$496&lt;&gt;2)+($L$496&lt;&gt;2)+($T$496&lt;&gt;2)+($AB$496&lt;&gt;2)+($AJ$496&lt;&gt;2))&gt;=0.5,1,0))</f>
        <v/>
      </c>
      <c r="AS496" s="8">
        <f>IF(($E$496&lt;&gt;2)+($M$496&lt;&gt;2)+($U$496&lt;&gt;2)+($AC$496&lt;&gt;2)+($AK$496&lt;&gt;2)=0,2,IF((($E$496&lt;&gt;2)*$E$496+($M$496&lt;&gt;2)*$M$496+($U$496&lt;&gt;2)*$U$496+($AC$496&lt;&gt;2)*$AC$496+($AK$496&lt;&gt;2)*$AK$496)/(($E$496&lt;&gt;2)+($M$496&lt;&gt;2)+($U$496&lt;&gt;2)+($AC$496&lt;&gt;2)+($AK$496&lt;&gt;2))&gt;=0.5,1,0))</f>
        <v/>
      </c>
      <c r="AT496" s="8">
        <f>IF(($F$496&lt;&gt;2)+($N$496&lt;&gt;2)+($V$496&lt;&gt;2)+($AD$496&lt;&gt;2)+($AL$496&lt;&gt;2)=0,2,IF((($F$496&lt;&gt;2)*$F$496+($N$496&lt;&gt;2)*$N$496+($V$496&lt;&gt;2)*$V$496+($AD$496&lt;&gt;2)*$AD$496+($AL$496&lt;&gt;2)*$AL$496)/(($F$496&lt;&gt;2)+($N$496&lt;&gt;2)+($V$496&lt;&gt;2)+($AD$496&lt;&gt;2)+($AL$496&lt;&gt;2))&gt;=0.5,1,0))</f>
        <v/>
      </c>
      <c r="AU496" s="8">
        <f>IF(($G$496&lt;&gt;2)+($O$496&lt;&gt;2)+($W$496&lt;&gt;2)+($AE$496&lt;&gt;2)+($AM$496&lt;&gt;2)=0,2,IF((($G$496&lt;&gt;2)*$G$496+($O$496&lt;&gt;2)*$O$496+($W$496&lt;&gt;2)*$W$496+($AE$496&lt;&gt;2)*$AE$496+($AM$496&lt;&gt;2)*$AM$496)/(($G$496&lt;&gt;2)+($O$496&lt;&gt;2)+($W$496&lt;&gt;2)+($AE$496&lt;&gt;2)+($AM$496&lt;&gt;2))&gt;=0.5,1,0))</f>
        <v/>
      </c>
      <c r="AV496" s="8">
        <f>IF(($H$496&lt;&gt;2)+($P$496&lt;&gt;2)+($X$496&lt;&gt;2)+($AF$496&lt;&gt;2)+($AN$496&lt;&gt;2)=0,2,IF((($H$496&lt;&gt;2)*$H$496+($P$496&lt;&gt;2)*$P$496+($X$496&lt;&gt;2)*$X$496+($AF$496&lt;&gt;2)*$AF$496+($AN$496&lt;&gt;2)*$AN$496)/(($H$496&lt;&gt;2)+($P$496&lt;&gt;2)+($X$496&lt;&gt;2)+($AF$496&lt;&gt;2)+($AN$496&lt;&gt;2))&gt;=0.5,1,0))</f>
        <v/>
      </c>
      <c r="AX496" s="16">
        <f>'Ground truth'!$B$20</f>
        <v/>
      </c>
      <c r="AY496" s="16">
        <f>'Ground truth'!$C$20</f>
        <v/>
      </c>
      <c r="AZ496" s="16">
        <f>'Ground truth'!$D$20</f>
        <v/>
      </c>
      <c r="BA496" s="16">
        <f>'Ground truth'!$E$20</f>
        <v/>
      </c>
      <c r="BB496" s="16">
        <f>'Ground truth'!$F$20</f>
        <v/>
      </c>
      <c r="BC496" s="16">
        <f>'Ground truth'!$G$20</f>
        <v/>
      </c>
      <c r="BD496" s="16">
        <f>'Ground truth'!$H$20</f>
        <v/>
      </c>
    </row>
    <row r="498">
      <c r="A498" s="17" t="inlineStr">
        <is>
          <t>metrics — confident-only (unsure excluded from denominators)</t>
        </is>
      </c>
      <c r="B498" s="10" t="inlineStr">
        <is>
          <t>run 1</t>
        </is>
      </c>
      <c r="C498" s="10" t="inlineStr">
        <is>
          <t>run 2</t>
        </is>
      </c>
      <c r="D498" s="10" t="inlineStr">
        <is>
          <t>run 3</t>
        </is>
      </c>
      <c r="E498" s="10" t="inlineStr">
        <is>
          <t>run 4</t>
        </is>
      </c>
      <c r="F498" s="10" t="inlineStr">
        <is>
          <t>run 5</t>
        </is>
      </c>
      <c r="G498" s="10" t="inlineStr">
        <is>
          <t>avg-matrix</t>
        </is>
      </c>
      <c r="H498" s="10" t="inlineStr">
        <is>
          <t>mean</t>
        </is>
      </c>
      <c r="I498" s="10" t="inlineStr">
        <is>
          <t>std (pop.)</t>
        </is>
      </c>
      <c r="J498" s="17" t="inlineStr">
        <is>
          <t>notes</t>
        </is>
      </c>
    </row>
    <row r="499">
      <c r="A499" s="7" t="inlineStr">
        <is>
          <t>TP</t>
        </is>
      </c>
      <c r="B499" s="7">
        <f>SUMPRODUCT(($B$490:$H$496=1)*('Ground truth'!$B$14:$H$20=1))</f>
        <v/>
      </c>
      <c r="C499" s="7">
        <f>SUMPRODUCT(($J$490:$P$496=1)*('Ground truth'!$B$14:$H$20=1))</f>
        <v/>
      </c>
      <c r="D499" s="7">
        <f>SUMPRODUCT(($R$490:$X$496=1)*('Ground truth'!$B$14:$H$20=1))</f>
        <v/>
      </c>
      <c r="E499" s="7">
        <f>SUMPRODUCT(($Z$490:$AF$496=1)*('Ground truth'!$B$14:$H$20=1))</f>
        <v/>
      </c>
      <c r="F499" s="7">
        <f>SUMPRODUCT(($AH$490:$AN$496=1)*('Ground truth'!$B$14:$H$20=1))</f>
        <v/>
      </c>
      <c r="G499" s="7">
        <f>SUMPRODUCT(($AP$490:$AV$496=1)*('Ground truth'!$B$14:$H$20=1))</f>
        <v/>
      </c>
      <c r="H499" s="12">
        <f>AVERAGE($B$499:$F$499)</f>
        <v/>
      </c>
      <c r="I499" s="12">
        <f>STDEV.P($B$499:$F$499)</f>
        <v/>
      </c>
    </row>
    <row r="500">
      <c r="A500" s="7" t="inlineStr">
        <is>
          <t>TN</t>
        </is>
      </c>
      <c r="B500" s="7">
        <f>SUMPRODUCT(($B$490:$H$496=0)*('Ground truth'!$B$14:$H$20=0))</f>
        <v/>
      </c>
      <c r="C500" s="7">
        <f>SUMPRODUCT(($J$490:$P$496=0)*('Ground truth'!$B$14:$H$20=0))</f>
        <v/>
      </c>
      <c r="D500" s="7">
        <f>SUMPRODUCT(($R$490:$X$496=0)*('Ground truth'!$B$14:$H$20=0))</f>
        <v/>
      </c>
      <c r="E500" s="7">
        <f>SUMPRODUCT(($Z$490:$AF$496=0)*('Ground truth'!$B$14:$H$20=0))</f>
        <v/>
      </c>
      <c r="F500" s="7">
        <f>SUMPRODUCT(($AH$490:$AN$496=0)*('Ground truth'!$B$14:$H$20=0))</f>
        <v/>
      </c>
      <c r="G500" s="7">
        <f>SUMPRODUCT(($AP$490:$AV$496=0)*('Ground truth'!$B$14:$H$20=0))</f>
        <v/>
      </c>
      <c r="H500" s="12">
        <f>AVERAGE($B$500:$F$500)</f>
        <v/>
      </c>
      <c r="I500" s="12">
        <f>STDEV.P($B$500:$F$500)</f>
        <v/>
      </c>
    </row>
    <row r="501">
      <c r="A501" s="7" t="inlineStr">
        <is>
          <t>FP</t>
        </is>
      </c>
      <c r="B501" s="7">
        <f>SUMPRODUCT(($B$490:$H$496=1)*('Ground truth'!$B$14:$H$20=0))</f>
        <v/>
      </c>
      <c r="C501" s="7">
        <f>SUMPRODUCT(($J$490:$P$496=1)*('Ground truth'!$B$14:$H$20=0))</f>
        <v/>
      </c>
      <c r="D501" s="7">
        <f>SUMPRODUCT(($R$490:$X$496=1)*('Ground truth'!$B$14:$H$20=0))</f>
        <v/>
      </c>
      <c r="E501" s="7">
        <f>SUMPRODUCT(($Z$490:$AF$496=1)*('Ground truth'!$B$14:$H$20=0))</f>
        <v/>
      </c>
      <c r="F501" s="7">
        <f>SUMPRODUCT(($AH$490:$AN$496=1)*('Ground truth'!$B$14:$H$20=0))</f>
        <v/>
      </c>
      <c r="G501" s="7">
        <f>SUMPRODUCT(($AP$490:$AV$496=1)*('Ground truth'!$B$14:$H$20=0))</f>
        <v/>
      </c>
      <c r="H501" s="12">
        <f>AVERAGE($B$501:$F$501)</f>
        <v/>
      </c>
      <c r="I501" s="12">
        <f>STDEV.P($B$501:$F$501)</f>
        <v/>
      </c>
    </row>
    <row r="502">
      <c r="A502" s="7" t="inlineStr">
        <is>
          <t>FN</t>
        </is>
      </c>
      <c r="B502" s="7">
        <f>SUMPRODUCT(($B$490:$H$496=0)*('Ground truth'!$B$14:$H$20=1))</f>
        <v/>
      </c>
      <c r="C502" s="7">
        <f>SUMPRODUCT(($J$490:$P$496=0)*('Ground truth'!$B$14:$H$20=1))</f>
        <v/>
      </c>
      <c r="D502" s="7">
        <f>SUMPRODUCT(($R$490:$X$496=0)*('Ground truth'!$B$14:$H$20=1))</f>
        <v/>
      </c>
      <c r="E502" s="7">
        <f>SUMPRODUCT(($Z$490:$AF$496=0)*('Ground truth'!$B$14:$H$20=1))</f>
        <v/>
      </c>
      <c r="F502" s="7">
        <f>SUMPRODUCT(($AH$490:$AN$496=0)*('Ground truth'!$B$14:$H$20=1))</f>
        <v/>
      </c>
      <c r="G502" s="7">
        <f>SUMPRODUCT(($AP$490:$AV$496=0)*('Ground truth'!$B$14:$H$20=1))</f>
        <v/>
      </c>
      <c r="H502" s="12">
        <f>AVERAGE($B$502:$F$502)</f>
        <v/>
      </c>
      <c r="I502" s="12">
        <f>STDEV.P($B$502:$F$502)</f>
        <v/>
      </c>
    </row>
    <row r="503">
      <c r="A503" s="4" t="inlineStr">
        <is>
          <t>Precision</t>
        </is>
      </c>
      <c r="B503" s="12">
        <f>IFERROR($B$499/($B$499+$B$501),0)</f>
        <v/>
      </c>
      <c r="C503" s="12">
        <f>IFERROR($C$499/($C$499+$C$501),0)</f>
        <v/>
      </c>
      <c r="D503" s="12">
        <f>IFERROR($D$499/($D$499+$D$501),0)</f>
        <v/>
      </c>
      <c r="E503" s="12">
        <f>IFERROR($E$499/($E$499+$E$501),0)</f>
        <v/>
      </c>
      <c r="F503" s="12">
        <f>IFERROR($F$499/($F$499+$F$501),0)</f>
        <v/>
      </c>
      <c r="G503" s="12">
        <f>IFERROR($G$499/($G$499+$G$501),0)</f>
        <v/>
      </c>
      <c r="H503" s="18">
        <f>AVERAGE($B$503:$F$503)</f>
        <v/>
      </c>
      <c r="I503" s="18">
        <f>STDEV.P($B$503:$F$503)</f>
        <v/>
      </c>
    </row>
    <row r="504">
      <c r="A504" s="4" t="inlineStr">
        <is>
          <t>Recall</t>
        </is>
      </c>
      <c r="B504" s="12">
        <f>IFERROR($B$499/($B$499+$B$502),0)</f>
        <v/>
      </c>
      <c r="C504" s="12">
        <f>IFERROR($C$499/($C$499+$C$502),0)</f>
        <v/>
      </c>
      <c r="D504" s="12">
        <f>IFERROR($D$499/($D$499+$D$502),0)</f>
        <v/>
      </c>
      <c r="E504" s="12">
        <f>IFERROR($E$499/($E$499+$E$502),0)</f>
        <v/>
      </c>
      <c r="F504" s="12">
        <f>IFERROR($F$499/($F$499+$F$502),0)</f>
        <v/>
      </c>
      <c r="G504" s="12">
        <f>IFERROR($G$499/($G$499+$G$502),0)</f>
        <v/>
      </c>
      <c r="H504" s="18">
        <f>AVERAGE($B$504:$F$504)</f>
        <v/>
      </c>
      <c r="I504" s="18">
        <f>STDEV.P($B$504:$F$504)</f>
        <v/>
      </c>
    </row>
    <row r="505">
      <c r="A505" s="4" t="inlineStr">
        <is>
          <t>F1</t>
        </is>
      </c>
      <c r="B505" s="12">
        <f>IFERROR(2*$B$503*$B$504/($B$503+$B$504),0)</f>
        <v/>
      </c>
      <c r="C505" s="12">
        <f>IFERROR(2*$C$503*$C$504/($C$503+$C$504),0)</f>
        <v/>
      </c>
      <c r="D505" s="12">
        <f>IFERROR(2*$D$503*$D$504/($D$503+$D$504),0)</f>
        <v/>
      </c>
      <c r="E505" s="12">
        <f>IFERROR(2*$E$503*$E$504/($E$503+$E$504),0)</f>
        <v/>
      </c>
      <c r="F505" s="12">
        <f>IFERROR(2*$F$503*$F$504/($F$503+$F$504),0)</f>
        <v/>
      </c>
      <c r="G505" s="12">
        <f>IFERROR(2*$G$503*$G$504/($G$503+$G$504),0)</f>
        <v/>
      </c>
      <c r="H505" s="18">
        <f>AVERAGE($B$505:$F$505)</f>
        <v/>
      </c>
      <c r="I505" s="18">
        <f>STDEV.P($B$505:$F$505)</f>
        <v/>
      </c>
    </row>
    <row r="506">
      <c r="A506" s="4" t="inlineStr">
        <is>
          <t>Accuracy</t>
        </is>
      </c>
      <c r="B506" s="12">
        <f>IFERROR(($B$499+$B$500)/($B$499+$B$500+$B$501+$B$502),0)</f>
        <v/>
      </c>
      <c r="C506" s="12">
        <f>IFERROR(($C$499+$C$500)/($C$499+$C$500+$C$501+$C$502),0)</f>
        <v/>
      </c>
      <c r="D506" s="12">
        <f>IFERROR(($D$499+$D$500)/($D$499+$D$500+$D$501+$D$502),0)</f>
        <v/>
      </c>
      <c r="E506" s="12">
        <f>IFERROR(($E$499+$E$500)/($E$499+$E$500+$E$501+$E$502),0)</f>
        <v/>
      </c>
      <c r="F506" s="12">
        <f>IFERROR(($F$499+$F$500)/($F$499+$F$500+$F$501+$F$502),0)</f>
        <v/>
      </c>
      <c r="G506" s="12">
        <f>IFERROR(($G$499+$G$500)/($G$499+$G$500+$G$501+$G$502),0)</f>
        <v/>
      </c>
      <c r="H506" s="18">
        <f>AVERAGE($B$506:$F$506)</f>
        <v/>
      </c>
      <c r="I506" s="18">
        <f>STDEV.P($B$506:$F$506)</f>
        <v/>
      </c>
    </row>
    <row r="507">
      <c r="A507" s="4" t="inlineStr">
        <is>
          <t>Edit distance</t>
        </is>
      </c>
      <c r="B507" s="12">
        <f>SUMPRODUCT(ABS('Ground truth'!$B$14:$H$20-$B$490:$H$496))</f>
        <v/>
      </c>
      <c r="C507" s="12">
        <f>SUMPRODUCT(ABS('Ground truth'!$B$14:$H$20-$J$490:$P$496))</f>
        <v/>
      </c>
      <c r="D507" s="12">
        <f>SUMPRODUCT(ABS('Ground truth'!$B$14:$H$20-$R$490:$X$496))</f>
        <v/>
      </c>
      <c r="E507" s="12">
        <f>SUMPRODUCT(ABS('Ground truth'!$B$14:$H$20-$Z$490:$AF$496))</f>
        <v/>
      </c>
      <c r="F507" s="12">
        <f>SUMPRODUCT(ABS('Ground truth'!$B$14:$H$20-$AH$490:$AN$496))</f>
        <v/>
      </c>
      <c r="G507" s="12">
        <f>SUMPRODUCT(ABS('Ground truth'!$B$14:$H$20-$AP$490:$AV$496))</f>
        <v/>
      </c>
      <c r="H507" s="18">
        <f>AVERAGE($B$507:$F$507)</f>
        <v/>
      </c>
      <c r="I507" s="18">
        <f>STDEV.P($B$507:$F$507)</f>
        <v/>
      </c>
    </row>
    <row r="508">
      <c r="A508" s="4" t="inlineStr">
        <is>
          <t>Spectral distance</t>
        </is>
      </c>
      <c r="B508" s="12">
        <f>SQRT(SUMPRODUCT(('Ground truth'!$K$14:$K$20-$B$519:$B$525)^2))</f>
        <v/>
      </c>
      <c r="C508" s="12">
        <f>SQRT(SUMPRODUCT(('Ground truth'!$K$14:$K$20-$C$519:$C$525)^2))</f>
        <v/>
      </c>
      <c r="D508" s="12">
        <f>SQRT(SUMPRODUCT(('Ground truth'!$K$14:$K$20-$D$519:$D$525)^2))</f>
        <v/>
      </c>
      <c r="E508" s="12">
        <f>SQRT(SUMPRODUCT(('Ground truth'!$K$14:$K$20-$E$519:$E$525)^2))</f>
        <v/>
      </c>
      <c r="F508" s="12">
        <f>SQRT(SUMPRODUCT(('Ground truth'!$K$14:$K$20-$F$519:$F$525)^2))</f>
        <v/>
      </c>
      <c r="G508" s="12">
        <f>SQRT(SUMPRODUCT(('Ground truth'!$K$14:$K$20-$G$519:$G$525)^2))</f>
        <v/>
      </c>
      <c r="H508" s="18">
        <f>AVERAGE($B$508:$F$508)</f>
        <v/>
      </c>
      <c r="I508" s="18">
        <f>STDEV.P($B$508:$F$508)</f>
        <v/>
      </c>
    </row>
    <row r="509">
      <c r="A509" s="4" t="inlineStr">
        <is>
          <t>Unsure cells</t>
        </is>
      </c>
      <c r="B509" s="7">
        <f>COUNTIF($B$490:$H$496,2)</f>
        <v/>
      </c>
      <c r="C509" s="7">
        <f>COUNTIF($J$490:$P$496,2)</f>
        <v/>
      </c>
      <c r="D509" s="7">
        <f>COUNTIF($R$490:$X$496,2)</f>
        <v/>
      </c>
      <c r="E509" s="7">
        <f>COUNTIF($Z$490:$AF$496,2)</f>
        <v/>
      </c>
      <c r="F509" s="7">
        <f>COUNTIF($AH$490:$AN$496,2)</f>
        <v/>
      </c>
      <c r="G509" s="7">
        <f>COUNTIF($AP$490:$AV$496,2)</f>
        <v/>
      </c>
      <c r="H509" s="12">
        <f>AVERAGE($B$509:$F$509)</f>
        <v/>
      </c>
      <c r="I509" s="12">
        <f>STDEV.P($B$509:$F$509)</f>
        <v/>
      </c>
    </row>
    <row r="510">
      <c r="A510" s="3" t="inlineStr">
        <is>
          <t>eigenvalues (real part, numpy order; pasted)</t>
        </is>
      </c>
    </row>
    <row r="511">
      <c r="A511" s="3" t="inlineStr">
        <is>
          <t xml:space="preserve">  λ1</t>
        </is>
      </c>
      <c r="B511" s="19" t="n">
        <v>3.709275359436924</v>
      </c>
      <c r="C511" s="19" t="n">
        <v>0</v>
      </c>
      <c r="D511" s="19" t="n">
        <v>4.246716372310356</v>
      </c>
      <c r="E511" s="19" t="n">
        <v>3.819306456764496</v>
      </c>
      <c r="F511" s="19" t="n">
        <v>6.503307634654972</v>
      </c>
      <c r="G511" s="19" t="n">
        <v>4.83110119062337</v>
      </c>
    </row>
    <row r="512">
      <c r="A512" s="3" t="inlineStr">
        <is>
          <t xml:space="preserve">  λ2</t>
        </is>
      </c>
      <c r="B512" s="19" t="n">
        <v>2.414213562373095</v>
      </c>
      <c r="C512" s="19" t="n">
        <v>14.00000000000001</v>
      </c>
      <c r="D512" s="19" t="n">
        <v>2.000000000000001</v>
      </c>
      <c r="E512" s="19" t="n">
        <v>-0.7831618610725568</v>
      </c>
      <c r="F512" s="19" t="n">
        <v>1.384928374188434</v>
      </c>
      <c r="G512" s="19" t="n">
        <v>1.967711815569742</v>
      </c>
    </row>
    <row r="513">
      <c r="A513" s="3" t="inlineStr">
        <is>
          <t xml:space="preserve">  λ3</t>
        </is>
      </c>
      <c r="B513" s="19" t="n">
        <v>-0.9032119259115532</v>
      </c>
      <c r="C513" s="19" t="n">
        <v>4.930380657631324e-32</v>
      </c>
      <c r="D513" s="19" t="n">
        <v>1.794452501200512</v>
      </c>
      <c r="E513" s="19" t="n">
        <v>-0.7831618610725568</v>
      </c>
      <c r="F513" s="19" t="n">
        <v>-0.8882360088434119</v>
      </c>
      <c r="G513" s="19" t="n">
        <v>1.618033988749898</v>
      </c>
    </row>
    <row r="514">
      <c r="A514" s="3" t="inlineStr">
        <is>
          <t xml:space="preserve">  λ4</t>
        </is>
      </c>
      <c r="B514" s="19" t="n">
        <v>-0.4142135623730949</v>
      </c>
      <c r="C514" s="19" t="n">
        <v>-5.438959822042075e-16</v>
      </c>
      <c r="D514" s="19" t="n">
        <v>-1.399452000258043</v>
      </c>
      <c r="E514" s="19" t="n">
        <v>0.2829943932264896</v>
      </c>
      <c r="F514" s="19" t="n">
        <v>1.110223024625158e-16</v>
      </c>
      <c r="G514" s="19" t="n">
        <v>0.3389263541254576</v>
      </c>
    </row>
    <row r="515">
      <c r="A515" s="3" t="inlineStr">
        <is>
          <t xml:space="preserve">  λ5</t>
        </is>
      </c>
      <c r="B515" s="19" t="n">
        <v>0.9999999999999999</v>
      </c>
      <c r="C515" s="19" t="n">
        <v>0</v>
      </c>
      <c r="D515" s="19" t="n">
        <v>-0.8598269423628278</v>
      </c>
      <c r="E515" s="19" t="n">
        <v>2.000000000000002</v>
      </c>
      <c r="F515" s="19" t="n">
        <v>-6.712526418101468e-32</v>
      </c>
      <c r="G515" s="19" t="n">
        <v>-0.6839240092712616</v>
      </c>
    </row>
    <row r="516">
      <c r="A516" s="3" t="inlineStr">
        <is>
          <t xml:space="preserve">  λ6</t>
        </is>
      </c>
      <c r="B516" s="19" t="n">
        <v>1.19393656647463</v>
      </c>
      <c r="C516" s="19" t="n">
        <v>0</v>
      </c>
      <c r="D516" s="19" t="n">
        <v>3.345609066538892e-17</v>
      </c>
      <c r="E516" s="19" t="n">
        <v>0.9999999999999998</v>
      </c>
      <c r="F516" s="19" t="n">
        <v>-6.712526418101468e-32</v>
      </c>
      <c r="G516" s="19" t="n">
        <v>-0.6180339887498947</v>
      </c>
    </row>
    <row r="517">
      <c r="A517" s="3" t="inlineStr">
        <is>
          <t xml:space="preserve">  λ7</t>
        </is>
      </c>
      <c r="B517" s="19" t="n">
        <v>1.779177226039947e-17</v>
      </c>
      <c r="C517" s="19" t="n">
        <v>0</v>
      </c>
      <c r="D517" s="19" t="n">
        <v>0.2181100691100064</v>
      </c>
      <c r="E517" s="19" t="n">
        <v>1.464022872154126</v>
      </c>
      <c r="F517" s="19" t="n">
        <v>-1.513642677724279e-64</v>
      </c>
      <c r="G517" s="19" t="n">
        <v>-0.4538153510473134</v>
      </c>
    </row>
    <row r="518">
      <c r="A518" s="3" t="inlineStr">
        <is>
          <t>eigenvalues sorted desc (LARGE)</t>
        </is>
      </c>
    </row>
    <row r="519">
      <c r="A519" s="3" t="inlineStr">
        <is>
          <t xml:space="preserve">  λ(1)</t>
        </is>
      </c>
      <c r="B519" s="19">
        <f>LARGE($B$511:$B$517,1)</f>
        <v/>
      </c>
      <c r="C519" s="19">
        <f>LARGE($C$511:$C$517,1)</f>
        <v/>
      </c>
      <c r="D519" s="19">
        <f>LARGE($D$511:$D$517,1)</f>
        <v/>
      </c>
      <c r="E519" s="19">
        <f>LARGE($E$511:$E$517,1)</f>
        <v/>
      </c>
      <c r="F519" s="19">
        <f>LARGE($F$511:$F$517,1)</f>
        <v/>
      </c>
      <c r="G519" s="19">
        <f>LARGE($G$511:$G$517,1)</f>
        <v/>
      </c>
    </row>
    <row r="520">
      <c r="A520" s="3" t="inlineStr">
        <is>
          <t xml:space="preserve">  λ(2)</t>
        </is>
      </c>
      <c r="B520" s="19">
        <f>LARGE($B$511:$B$517,2)</f>
        <v/>
      </c>
      <c r="C520" s="19">
        <f>LARGE($C$511:$C$517,2)</f>
        <v/>
      </c>
      <c r="D520" s="19">
        <f>LARGE($D$511:$D$517,2)</f>
        <v/>
      </c>
      <c r="E520" s="19">
        <f>LARGE($E$511:$E$517,2)</f>
        <v/>
      </c>
      <c r="F520" s="19">
        <f>LARGE($F$511:$F$517,2)</f>
        <v/>
      </c>
      <c r="G520" s="19">
        <f>LARGE($G$511:$G$517,2)</f>
        <v/>
      </c>
    </row>
    <row r="521">
      <c r="A521" s="3" t="inlineStr">
        <is>
          <t xml:space="preserve">  λ(3)</t>
        </is>
      </c>
      <c r="B521" s="19">
        <f>LARGE($B$511:$B$517,3)</f>
        <v/>
      </c>
      <c r="C521" s="19">
        <f>LARGE($C$511:$C$517,3)</f>
        <v/>
      </c>
      <c r="D521" s="19">
        <f>LARGE($D$511:$D$517,3)</f>
        <v/>
      </c>
      <c r="E521" s="19">
        <f>LARGE($E$511:$E$517,3)</f>
        <v/>
      </c>
      <c r="F521" s="19">
        <f>LARGE($F$511:$F$517,3)</f>
        <v/>
      </c>
      <c r="G521" s="19">
        <f>LARGE($G$511:$G$517,3)</f>
        <v/>
      </c>
    </row>
    <row r="522">
      <c r="A522" s="3" t="inlineStr">
        <is>
          <t xml:space="preserve">  λ(4)</t>
        </is>
      </c>
      <c r="B522" s="19">
        <f>LARGE($B$511:$B$517,4)</f>
        <v/>
      </c>
      <c r="C522" s="19">
        <f>LARGE($C$511:$C$517,4)</f>
        <v/>
      </c>
      <c r="D522" s="19">
        <f>LARGE($D$511:$D$517,4)</f>
        <v/>
      </c>
      <c r="E522" s="19">
        <f>LARGE($E$511:$E$517,4)</f>
        <v/>
      </c>
      <c r="F522" s="19">
        <f>LARGE($F$511:$F$517,4)</f>
        <v/>
      </c>
      <c r="G522" s="19">
        <f>LARGE($G$511:$G$517,4)</f>
        <v/>
      </c>
    </row>
    <row r="523">
      <c r="A523" s="3" t="inlineStr">
        <is>
          <t xml:space="preserve">  λ(5)</t>
        </is>
      </c>
      <c r="B523" s="19">
        <f>LARGE($B$511:$B$517,5)</f>
        <v/>
      </c>
      <c r="C523" s="19">
        <f>LARGE($C$511:$C$517,5)</f>
        <v/>
      </c>
      <c r="D523" s="19">
        <f>LARGE($D$511:$D$517,5)</f>
        <v/>
      </c>
      <c r="E523" s="19">
        <f>LARGE($E$511:$E$517,5)</f>
        <v/>
      </c>
      <c r="F523" s="19">
        <f>LARGE($F$511:$F$517,5)</f>
        <v/>
      </c>
      <c r="G523" s="19">
        <f>LARGE($G$511:$G$517,5)</f>
        <v/>
      </c>
    </row>
    <row r="524">
      <c r="A524" s="3" t="inlineStr">
        <is>
          <t xml:space="preserve">  λ(6)</t>
        </is>
      </c>
      <c r="B524" s="19">
        <f>LARGE($B$511:$B$517,6)</f>
        <v/>
      </c>
      <c r="C524" s="19">
        <f>LARGE($C$511:$C$517,6)</f>
        <v/>
      </c>
      <c r="D524" s="19">
        <f>LARGE($D$511:$D$517,6)</f>
        <v/>
      </c>
      <c r="E524" s="19">
        <f>LARGE($E$511:$E$517,6)</f>
        <v/>
      </c>
      <c r="F524" s="19">
        <f>LARGE($F$511:$F$517,6)</f>
        <v/>
      </c>
      <c r="G524" s="19">
        <f>LARGE($G$511:$G$517,6)</f>
        <v/>
      </c>
    </row>
    <row r="525">
      <c r="A525" s="3" t="inlineStr">
        <is>
          <t xml:space="preserve">  λ(7)</t>
        </is>
      </c>
      <c r="B525" s="19">
        <f>LARGE($B$511:$B$517,7)</f>
        <v/>
      </c>
      <c r="C525" s="19">
        <f>LARGE($C$511:$C$517,7)</f>
        <v/>
      </c>
      <c r="D525" s="19">
        <f>LARGE($D$511:$D$517,7)</f>
        <v/>
      </c>
      <c r="E525" s="19">
        <f>LARGE($E$511:$E$517,7)</f>
        <v/>
      </c>
      <c r="F525" s="19">
        <f>LARGE($F$511:$F$517,7)</f>
        <v/>
      </c>
      <c r="G525" s="19">
        <f>LARGE($G$511:$G$517,7)</f>
        <v/>
      </c>
    </row>
    <row r="526">
      <c r="A526" s="3" t="inlineStr">
        <is>
          <t>check: Σeig − trace (→0)</t>
        </is>
      </c>
      <c r="B526" s="3">
        <f>ROUND(SUM($B$511:$B$517)-($B$490+$C$491+$D$492+$E$493+$F$494+$G$495+$H$496),6)</f>
        <v/>
      </c>
      <c r="C526" s="3">
        <f>ROUND(SUM($C$511:$C$517)-($J$490+$K$491+$L$492+$M$493+$N$494+$O$495+$P$496),6)</f>
        <v/>
      </c>
      <c r="D526" s="3">
        <f>ROUND(SUM($D$511:$D$517)-($R$490+$S$491+$T$492+$U$493+$V$494+$W$495+$X$496),6)</f>
        <v/>
      </c>
      <c r="E526" s="3">
        <f>ROUND(SUM($E$511:$E$517)-($Z$490+$AA$491+$AB$492+$AC$493+$AD$494+$AE$495+$AF$496),6)</f>
        <v/>
      </c>
      <c r="F526" s="3">
        <f>ROUND(SUM($F$511:$F$517)-($AH$490+$AI$491+$AJ$492+$AK$493+$AL$494+$AM$495+$AN$496),6)</f>
        <v/>
      </c>
      <c r="G526" s="3">
        <f>ROUND(SUM($G$511:$G$517)-($AP$490+$AQ$491+$AR$492+$AS$493+$AT$494+$AU$495+$AV$496),6)</f>
        <v/>
      </c>
    </row>
    <row r="527">
      <c r="A527" s="3" t="inlineStr">
        <is>
          <t>check: Πeig − det (→0)</t>
        </is>
      </c>
      <c r="B527" s="3">
        <f>ROUND(MDETERM($B$490:$H$496)-PRODUCT($B$511:$B$517),6)</f>
        <v/>
      </c>
      <c r="C527" s="3">
        <f>ROUND(MDETERM($J$490:$P$496)-PRODUCT($C$511:$C$517),6)</f>
        <v/>
      </c>
      <c r="D527" s="3">
        <f>ROUND(MDETERM($R$490:$X$496)-PRODUCT($D$511:$D$517),6)</f>
        <v/>
      </c>
      <c r="E527" s="3" t="inlineStr">
        <is>
          <t>complex pair; real parts used</t>
        </is>
      </c>
      <c r="F527" s="3">
        <f>ROUND(MDETERM($AH$490:$AN$496)-PRODUCT($F$511:$F$517),6)</f>
        <v/>
      </c>
      <c r="G527" s="3">
        <f>ROUND(MDETERM($AP$490:$AV$496)-PRODUCT($G$511:$G$517),6)</f>
        <v/>
      </c>
    </row>
    <row r="528">
      <c r="A528" s="3" t="inlineStr">
        <is>
          <t>complex eigenvalues?</t>
        </is>
      </c>
      <c r="B528" s="3" t="inlineStr"/>
      <c r="C528" s="3" t="inlineStr"/>
      <c r="D528" s="3" t="inlineStr"/>
      <c r="E528" s="21" t="inlineStr">
        <is>
          <t>yes</t>
        </is>
      </c>
      <c r="F528" s="3" t="inlineStr"/>
      <c r="G528" s="3" t="inlineStr"/>
    </row>
    <row r="529">
      <c r="A529" s="3" t="inlineStr">
        <is>
          <t>check: det(M − λᵢI) per sorted λ (→0)</t>
        </is>
      </c>
    </row>
    <row r="530">
      <c r="A530" s="3" t="inlineStr">
        <is>
          <t xml:space="preserve">  det(M − λ(1)I)</t>
        </is>
      </c>
      <c r="B530" s="3">
        <f t="array" ref="B530">ROUND(MDETERM($B$490:$H$496-$B$519*MUNIT(7)),6)</f>
        <v/>
      </c>
      <c r="C530" s="3">
        <f t="array" ref="C530">ROUND(MDETERM($J$490:$P$496-$C$519*MUNIT(7)),6)</f>
        <v/>
      </c>
      <c r="D530" s="3">
        <f t="array" ref="D530">ROUND(MDETERM($R$490:$X$496-$D$519*MUNIT(7)),6)</f>
        <v/>
      </c>
      <c r="E530" s="3" t="inlineStr">
        <is>
          <t>n/a (complex)</t>
        </is>
      </c>
      <c r="F530" s="3">
        <f t="array" ref="F530">ROUND(MDETERM($AH$490:$AN$496-$F$519*MUNIT(7)),6)</f>
        <v/>
      </c>
      <c r="G530" s="3">
        <f t="array" ref="G530">ROUND(MDETERM($AP$490:$AV$496-$G$519*MUNIT(7)),6)</f>
        <v/>
      </c>
    </row>
    <row r="531">
      <c r="A531" s="3" t="inlineStr">
        <is>
          <t xml:space="preserve">  det(M − λ(2)I)</t>
        </is>
      </c>
      <c r="B531" s="3">
        <f t="array" ref="B531">ROUND(MDETERM($B$490:$H$496-$B$520*MUNIT(7)),6)</f>
        <v/>
      </c>
      <c r="C531" s="3">
        <f t="array" ref="C531">ROUND(MDETERM($J$490:$P$496-$C$520*MUNIT(7)),6)</f>
        <v/>
      </c>
      <c r="D531" s="3">
        <f t="array" ref="D531">ROUND(MDETERM($R$490:$X$496-$D$520*MUNIT(7)),6)</f>
        <v/>
      </c>
      <c r="E531" s="3" t="inlineStr">
        <is>
          <t>n/a (complex)</t>
        </is>
      </c>
      <c r="F531" s="3">
        <f t="array" ref="F531">ROUND(MDETERM($AH$490:$AN$496-$F$520*MUNIT(7)),6)</f>
        <v/>
      </c>
      <c r="G531" s="3">
        <f t="array" ref="G531">ROUND(MDETERM($AP$490:$AV$496-$G$520*MUNIT(7)),6)</f>
        <v/>
      </c>
    </row>
    <row r="532">
      <c r="A532" s="3" t="inlineStr">
        <is>
          <t xml:space="preserve">  det(M − λ(3)I)</t>
        </is>
      </c>
      <c r="B532" s="3">
        <f t="array" ref="B532">ROUND(MDETERM($B$490:$H$496-$B$521*MUNIT(7)),6)</f>
        <v/>
      </c>
      <c r="C532" s="3">
        <f t="array" ref="C532">ROUND(MDETERM($J$490:$P$496-$C$521*MUNIT(7)),6)</f>
        <v/>
      </c>
      <c r="D532" s="3">
        <f t="array" ref="D532">ROUND(MDETERM($R$490:$X$496-$D$521*MUNIT(7)),6)</f>
        <v/>
      </c>
      <c r="E532" s="3" t="inlineStr">
        <is>
          <t>n/a (complex)</t>
        </is>
      </c>
      <c r="F532" s="3">
        <f t="array" ref="F532">ROUND(MDETERM($AH$490:$AN$496-$F$521*MUNIT(7)),6)</f>
        <v/>
      </c>
      <c r="G532" s="3">
        <f t="array" ref="G532">ROUND(MDETERM($AP$490:$AV$496-$G$521*MUNIT(7)),6)</f>
        <v/>
      </c>
    </row>
    <row r="533">
      <c r="A533" s="3" t="inlineStr">
        <is>
          <t xml:space="preserve">  det(M − λ(4)I)</t>
        </is>
      </c>
      <c r="B533" s="3">
        <f t="array" ref="B533">ROUND(MDETERM($B$490:$H$496-$B$522*MUNIT(7)),6)</f>
        <v/>
      </c>
      <c r="C533" s="3">
        <f t="array" ref="C533">ROUND(MDETERM($J$490:$P$496-$C$522*MUNIT(7)),6)</f>
        <v/>
      </c>
      <c r="D533" s="3">
        <f t="array" ref="D533">ROUND(MDETERM($R$490:$X$496-$D$522*MUNIT(7)),6)</f>
        <v/>
      </c>
      <c r="E533" s="3" t="inlineStr">
        <is>
          <t>n/a (complex)</t>
        </is>
      </c>
      <c r="F533" s="3">
        <f t="array" ref="F533">ROUND(MDETERM($AH$490:$AN$496-$F$522*MUNIT(7)),6)</f>
        <v/>
      </c>
      <c r="G533" s="3">
        <f t="array" ref="G533">ROUND(MDETERM($AP$490:$AV$496-$G$522*MUNIT(7)),6)</f>
        <v/>
      </c>
    </row>
    <row r="534">
      <c r="A534" s="3" t="inlineStr">
        <is>
          <t xml:space="preserve">  det(M − λ(5)I)</t>
        </is>
      </c>
      <c r="B534" s="3">
        <f t="array" ref="B534">ROUND(MDETERM($B$490:$H$496-$B$523*MUNIT(7)),6)</f>
        <v/>
      </c>
      <c r="C534" s="3">
        <f t="array" ref="C534">ROUND(MDETERM($J$490:$P$496-$C$523*MUNIT(7)),6)</f>
        <v/>
      </c>
      <c r="D534" s="3">
        <f t="array" ref="D534">ROUND(MDETERM($R$490:$X$496-$D$523*MUNIT(7)),6)</f>
        <v/>
      </c>
      <c r="E534" s="3" t="inlineStr">
        <is>
          <t>n/a (complex)</t>
        </is>
      </c>
      <c r="F534" s="3">
        <f t="array" ref="F534">ROUND(MDETERM($AH$490:$AN$496-$F$523*MUNIT(7)),6)</f>
        <v/>
      </c>
      <c r="G534" s="3">
        <f t="array" ref="G534">ROUND(MDETERM($AP$490:$AV$496-$G$523*MUNIT(7)),6)</f>
        <v/>
      </c>
    </row>
    <row r="535">
      <c r="A535" s="3" t="inlineStr">
        <is>
          <t xml:space="preserve">  det(M − λ(6)I)</t>
        </is>
      </c>
      <c r="B535" s="3">
        <f t="array" ref="B535">ROUND(MDETERM($B$490:$H$496-$B$524*MUNIT(7)),6)</f>
        <v/>
      </c>
      <c r="C535" s="3">
        <f t="array" ref="C535">ROUND(MDETERM($J$490:$P$496-$C$524*MUNIT(7)),6)</f>
        <v/>
      </c>
      <c r="D535" s="3">
        <f t="array" ref="D535">ROUND(MDETERM($R$490:$X$496-$D$524*MUNIT(7)),6)</f>
        <v/>
      </c>
      <c r="E535" s="3" t="inlineStr">
        <is>
          <t>n/a (complex)</t>
        </is>
      </c>
      <c r="F535" s="3">
        <f t="array" ref="F535">ROUND(MDETERM($AH$490:$AN$496-$F$524*MUNIT(7)),6)</f>
        <v/>
      </c>
      <c r="G535" s="3">
        <f t="array" ref="G535">ROUND(MDETERM($AP$490:$AV$496-$G$524*MUNIT(7)),6)</f>
        <v/>
      </c>
    </row>
    <row r="536">
      <c r="A536" s="3" t="inlineStr">
        <is>
          <t xml:space="preserve">  det(M − λ(7)I)</t>
        </is>
      </c>
      <c r="B536" s="3">
        <f t="array" ref="B536">ROUND(MDETERM($B$490:$H$496-$B$525*MUNIT(7)),6)</f>
        <v/>
      </c>
      <c r="C536" s="3">
        <f t="array" ref="C536">ROUND(MDETERM($J$490:$P$496-$C$525*MUNIT(7)),6)</f>
        <v/>
      </c>
      <c r="D536" s="3">
        <f t="array" ref="D536">ROUND(MDETERM($R$490:$X$496-$D$525*MUNIT(7)),6)</f>
        <v/>
      </c>
      <c r="E536" s="3" t="inlineStr">
        <is>
          <t>n/a (complex)</t>
        </is>
      </c>
      <c r="F536" s="3">
        <f t="array" ref="F536">ROUND(MDETERM($AH$490:$AN$496-$F$525*MUNIT(7)),6)</f>
        <v/>
      </c>
      <c r="G536" s="3">
        <f t="array" ref="G536">ROUND(MDETERM($AP$490:$AV$496-$G$525*MUNIT(7)),6)</f>
        <v/>
      </c>
    </row>
    <row r="540" ht="16" customHeight="1">
      <c r="A540" s="14" t="inlineStr">
        <is>
          <t>RAG R2 | gpt4-turbo-preview</t>
        </is>
      </c>
      <c r="B540" s="9" t="inlineStr">
        <is>
          <t>run 1 (raw, pasted)</t>
        </is>
      </c>
      <c r="J540" s="9" t="inlineStr">
        <is>
          <t>run 2 (raw, pasted)</t>
        </is>
      </c>
      <c r="R540" s="9" t="inlineStr">
        <is>
          <t>run 3 (raw, pasted)</t>
        </is>
      </c>
      <c r="Z540" s="9" t="inlineStr">
        <is>
          <t>run 4 (raw, pasted)</t>
        </is>
      </c>
      <c r="AH540" s="9" t="inlineStr">
        <is>
          <t>run 5 (raw, pasted)</t>
        </is>
      </c>
      <c r="AP540" s="9" t="inlineStr">
        <is>
          <t>Step2 average matrix (formula)</t>
        </is>
      </c>
      <c r="AX540" s="9" t="inlineStr">
        <is>
          <t>ground truth (reference)</t>
        </is>
      </c>
    </row>
    <row r="541" ht="60" customHeight="1">
      <c r="B541" s="15" t="inlineStr">
        <is>
          <t>Bit</t>
        </is>
      </c>
      <c r="C541" s="15" t="inlineStr">
        <is>
          <t>Transmission</t>
        </is>
      </c>
      <c r="D541" s="15" t="inlineStr">
        <is>
          <t>Motor</t>
        </is>
      </c>
      <c r="E541" s="15" t="inlineStr">
        <is>
          <t>Electrical System</t>
        </is>
      </c>
      <c r="F541" s="15" t="inlineStr">
        <is>
          <t>Battery Holder</t>
        </is>
      </c>
      <c r="G541" s="15" t="inlineStr">
        <is>
          <t>Housing</t>
        </is>
      </c>
      <c r="H541" s="15" t="inlineStr">
        <is>
          <t>External Environment</t>
        </is>
      </c>
      <c r="J541" s="15" t="inlineStr">
        <is>
          <t>Bit</t>
        </is>
      </c>
      <c r="K541" s="15" t="inlineStr">
        <is>
          <t>Transmission</t>
        </is>
      </c>
      <c r="L541" s="15" t="inlineStr">
        <is>
          <t>Motor</t>
        </is>
      </c>
      <c r="M541" s="15" t="inlineStr">
        <is>
          <t>Electrical System</t>
        </is>
      </c>
      <c r="N541" s="15" t="inlineStr">
        <is>
          <t>Battery Holder</t>
        </is>
      </c>
      <c r="O541" s="15" t="inlineStr">
        <is>
          <t>Housing</t>
        </is>
      </c>
      <c r="P541" s="15" t="inlineStr">
        <is>
          <t>External Environment</t>
        </is>
      </c>
      <c r="R541" s="15" t="inlineStr">
        <is>
          <t>Bit</t>
        </is>
      </c>
      <c r="S541" s="15" t="inlineStr">
        <is>
          <t>Transmission</t>
        </is>
      </c>
      <c r="T541" s="15" t="inlineStr">
        <is>
          <t>Motor</t>
        </is>
      </c>
      <c r="U541" s="15" t="inlineStr">
        <is>
          <t>Electrical System</t>
        </is>
      </c>
      <c r="V541" s="15" t="inlineStr">
        <is>
          <t>Battery Holder</t>
        </is>
      </c>
      <c r="W541" s="15" t="inlineStr">
        <is>
          <t>Housing</t>
        </is>
      </c>
      <c r="X541" s="15" t="inlineStr">
        <is>
          <t>External Environment</t>
        </is>
      </c>
      <c r="Z541" s="15" t="inlineStr">
        <is>
          <t>Bit</t>
        </is>
      </c>
      <c r="AA541" s="15" t="inlineStr">
        <is>
          <t>Transmission</t>
        </is>
      </c>
      <c r="AB541" s="15" t="inlineStr">
        <is>
          <t>Motor</t>
        </is>
      </c>
      <c r="AC541" s="15" t="inlineStr">
        <is>
          <t>Electrical System</t>
        </is>
      </c>
      <c r="AD541" s="15" t="inlineStr">
        <is>
          <t>Battery Holder</t>
        </is>
      </c>
      <c r="AE541" s="15" t="inlineStr">
        <is>
          <t>Housing</t>
        </is>
      </c>
      <c r="AF541" s="15" t="inlineStr">
        <is>
          <t>External Environment</t>
        </is>
      </c>
      <c r="AH541" s="15" t="inlineStr">
        <is>
          <t>Bit</t>
        </is>
      </c>
      <c r="AI541" s="15" t="inlineStr">
        <is>
          <t>Transmission</t>
        </is>
      </c>
      <c r="AJ541" s="15" t="inlineStr">
        <is>
          <t>Motor</t>
        </is>
      </c>
      <c r="AK541" s="15" t="inlineStr">
        <is>
          <t>Electrical System</t>
        </is>
      </c>
      <c r="AL541" s="15" t="inlineStr">
        <is>
          <t>Battery Holder</t>
        </is>
      </c>
      <c r="AM541" s="15" t="inlineStr">
        <is>
          <t>Housing</t>
        </is>
      </c>
      <c r="AN541" s="15" t="inlineStr">
        <is>
          <t>External Environment</t>
        </is>
      </c>
      <c r="AP541" s="15" t="inlineStr">
        <is>
          <t>Bit</t>
        </is>
      </c>
      <c r="AQ541" s="15" t="inlineStr">
        <is>
          <t>Transmission</t>
        </is>
      </c>
      <c r="AR541" s="15" t="inlineStr">
        <is>
          <t>Motor</t>
        </is>
      </c>
      <c r="AS541" s="15" t="inlineStr">
        <is>
          <t>Electrical System</t>
        </is>
      </c>
      <c r="AT541" s="15" t="inlineStr">
        <is>
          <t>Battery Holder</t>
        </is>
      </c>
      <c r="AU541" s="15" t="inlineStr">
        <is>
          <t>Housing</t>
        </is>
      </c>
      <c r="AV541" s="15" t="inlineStr">
        <is>
          <t>External Environment</t>
        </is>
      </c>
    </row>
    <row r="542">
      <c r="A542" s="3" t="inlineStr">
        <is>
          <t>Bit</t>
        </is>
      </c>
      <c r="B542" s="8" t="n">
        <v>1</v>
      </c>
      <c r="C542" s="8" t="n">
        <v>1</v>
      </c>
      <c r="D542" s="8" t="n">
        <v>0</v>
      </c>
      <c r="E542" s="8" t="n">
        <v>1</v>
      </c>
      <c r="F542" s="8" t="n">
        <v>0</v>
      </c>
      <c r="G542" s="8" t="n">
        <v>1</v>
      </c>
      <c r="H542" s="8" t="n">
        <v>0</v>
      </c>
      <c r="J542" s="8" t="n">
        <v>1</v>
      </c>
      <c r="K542" s="8" t="n">
        <v>1</v>
      </c>
      <c r="L542" s="8" t="n">
        <v>0</v>
      </c>
      <c r="M542" s="8" t="n">
        <v>1</v>
      </c>
      <c r="N542" s="8" t="n">
        <v>0</v>
      </c>
      <c r="O542" s="8" t="n">
        <v>1</v>
      </c>
      <c r="P542" s="8" t="n">
        <v>1</v>
      </c>
      <c r="R542" s="8" t="n">
        <v>1</v>
      </c>
      <c r="S542" s="8" t="n">
        <v>1</v>
      </c>
      <c r="T542" s="8" t="n">
        <v>0</v>
      </c>
      <c r="U542" s="8" t="n">
        <v>0</v>
      </c>
      <c r="V542" s="8" t="n">
        <v>0</v>
      </c>
      <c r="W542" s="8" t="n">
        <v>1</v>
      </c>
      <c r="X542" s="8" t="n">
        <v>0</v>
      </c>
      <c r="Z542" s="8" t="n">
        <v>1</v>
      </c>
      <c r="AA542" s="8" t="n">
        <v>1</v>
      </c>
      <c r="AB542" s="8" t="n">
        <v>0</v>
      </c>
      <c r="AC542" s="8" t="n">
        <v>0</v>
      </c>
      <c r="AD542" s="8" t="n">
        <v>0</v>
      </c>
      <c r="AE542" s="8" t="n">
        <v>1</v>
      </c>
      <c r="AF542" s="8" t="n">
        <v>0</v>
      </c>
      <c r="AH542" s="8" t="n">
        <v>1</v>
      </c>
      <c r="AI542" s="8" t="n">
        <v>1</v>
      </c>
      <c r="AJ542" s="8" t="n">
        <v>0</v>
      </c>
      <c r="AK542" s="8" t="n">
        <v>0</v>
      </c>
      <c r="AL542" s="8" t="n">
        <v>0</v>
      </c>
      <c r="AM542" s="8" t="n">
        <v>1</v>
      </c>
      <c r="AN542" s="8" t="n">
        <v>0</v>
      </c>
      <c r="AP542" s="8">
        <f>IF(($B$542&lt;&gt;2)+($J$542&lt;&gt;2)+($R$542&lt;&gt;2)+($Z$542&lt;&gt;2)+($AH$542&lt;&gt;2)=0,2,IF((($B$542&lt;&gt;2)*$B$542+($J$542&lt;&gt;2)*$J$542+($R$542&lt;&gt;2)*$R$542+($Z$542&lt;&gt;2)*$Z$542+($AH$542&lt;&gt;2)*$AH$542)/(($B$542&lt;&gt;2)+($J$542&lt;&gt;2)+($R$542&lt;&gt;2)+($Z$542&lt;&gt;2)+($AH$542&lt;&gt;2))&gt;=0.5,1,0))</f>
        <v/>
      </c>
      <c r="AQ542" s="8">
        <f>IF(($C$542&lt;&gt;2)+($K$542&lt;&gt;2)+($S$542&lt;&gt;2)+($AA$542&lt;&gt;2)+($AI$542&lt;&gt;2)=0,2,IF((($C$542&lt;&gt;2)*$C$542+($K$542&lt;&gt;2)*$K$542+($S$542&lt;&gt;2)*$S$542+($AA$542&lt;&gt;2)*$AA$542+($AI$542&lt;&gt;2)*$AI$542)/(($C$542&lt;&gt;2)+($K$542&lt;&gt;2)+($S$542&lt;&gt;2)+($AA$542&lt;&gt;2)+($AI$542&lt;&gt;2))&gt;=0.5,1,0))</f>
        <v/>
      </c>
      <c r="AR542" s="8">
        <f>IF(($D$542&lt;&gt;2)+($L$542&lt;&gt;2)+($T$542&lt;&gt;2)+($AB$542&lt;&gt;2)+($AJ$542&lt;&gt;2)=0,2,IF((($D$542&lt;&gt;2)*$D$542+($L$542&lt;&gt;2)*$L$542+($T$542&lt;&gt;2)*$T$542+($AB$542&lt;&gt;2)*$AB$542+($AJ$542&lt;&gt;2)*$AJ$542)/(($D$542&lt;&gt;2)+($L$542&lt;&gt;2)+($T$542&lt;&gt;2)+($AB$542&lt;&gt;2)+($AJ$542&lt;&gt;2))&gt;=0.5,1,0))</f>
        <v/>
      </c>
      <c r="AS542" s="8">
        <f>IF(($E$542&lt;&gt;2)+($M$542&lt;&gt;2)+($U$542&lt;&gt;2)+($AC$542&lt;&gt;2)+($AK$542&lt;&gt;2)=0,2,IF((($E$542&lt;&gt;2)*$E$542+($M$542&lt;&gt;2)*$M$542+($U$542&lt;&gt;2)*$U$542+($AC$542&lt;&gt;2)*$AC$542+($AK$542&lt;&gt;2)*$AK$542)/(($E$542&lt;&gt;2)+($M$542&lt;&gt;2)+($U$542&lt;&gt;2)+($AC$542&lt;&gt;2)+($AK$542&lt;&gt;2))&gt;=0.5,1,0))</f>
        <v/>
      </c>
      <c r="AT542" s="8">
        <f>IF(($F$542&lt;&gt;2)+($N$542&lt;&gt;2)+($V$542&lt;&gt;2)+($AD$542&lt;&gt;2)+($AL$542&lt;&gt;2)=0,2,IF((($F$542&lt;&gt;2)*$F$542+($N$542&lt;&gt;2)*$N$542+($V$542&lt;&gt;2)*$V$542+($AD$542&lt;&gt;2)*$AD$542+($AL$542&lt;&gt;2)*$AL$542)/(($F$542&lt;&gt;2)+($N$542&lt;&gt;2)+($V$542&lt;&gt;2)+($AD$542&lt;&gt;2)+($AL$542&lt;&gt;2))&gt;=0.5,1,0))</f>
        <v/>
      </c>
      <c r="AU542" s="8">
        <f>IF(($G$542&lt;&gt;2)+($O$542&lt;&gt;2)+($W$542&lt;&gt;2)+($AE$542&lt;&gt;2)+($AM$542&lt;&gt;2)=0,2,IF((($G$542&lt;&gt;2)*$G$542+($O$542&lt;&gt;2)*$O$542+($W$542&lt;&gt;2)*$W$542+($AE$542&lt;&gt;2)*$AE$542+($AM$542&lt;&gt;2)*$AM$542)/(($G$542&lt;&gt;2)+($O$542&lt;&gt;2)+($W$542&lt;&gt;2)+($AE$542&lt;&gt;2)+($AM$542&lt;&gt;2))&gt;=0.5,1,0))</f>
        <v/>
      </c>
      <c r="AV542" s="8">
        <f>IF(($H$542&lt;&gt;2)+($P$542&lt;&gt;2)+($X$542&lt;&gt;2)+($AF$542&lt;&gt;2)+($AN$542&lt;&gt;2)=0,2,IF((($H$542&lt;&gt;2)*$H$542+($P$542&lt;&gt;2)*$P$542+($X$542&lt;&gt;2)*$X$542+($AF$542&lt;&gt;2)*$AF$542+($AN$542&lt;&gt;2)*$AN$542)/(($H$542&lt;&gt;2)+($P$542&lt;&gt;2)+($X$542&lt;&gt;2)+($AF$542&lt;&gt;2)+($AN$542&lt;&gt;2))&gt;=0.5,1,0))</f>
        <v/>
      </c>
      <c r="AX542" s="16">
        <f>'Ground truth'!$B$14</f>
        <v/>
      </c>
      <c r="AY542" s="16">
        <f>'Ground truth'!$C$14</f>
        <v/>
      </c>
      <c r="AZ542" s="16">
        <f>'Ground truth'!$D$14</f>
        <v/>
      </c>
      <c r="BA542" s="16">
        <f>'Ground truth'!$E$14</f>
        <v/>
      </c>
      <c r="BB542" s="16">
        <f>'Ground truth'!$F$14</f>
        <v/>
      </c>
      <c r="BC542" s="16">
        <f>'Ground truth'!$G$14</f>
        <v/>
      </c>
      <c r="BD542" s="16">
        <f>'Ground truth'!$H$14</f>
        <v/>
      </c>
    </row>
    <row r="543">
      <c r="A543" s="3" t="inlineStr">
        <is>
          <t>Transmission</t>
        </is>
      </c>
      <c r="B543" s="8" t="n">
        <v>1</v>
      </c>
      <c r="C543" s="8" t="n">
        <v>1</v>
      </c>
      <c r="D543" s="8" t="n">
        <v>1</v>
      </c>
      <c r="E543" s="8" t="n">
        <v>1</v>
      </c>
      <c r="F543" s="8" t="n">
        <v>0</v>
      </c>
      <c r="G543" s="8" t="n">
        <v>1</v>
      </c>
      <c r="H543" s="8" t="n">
        <v>0</v>
      </c>
      <c r="J543" s="8" t="n">
        <v>1</v>
      </c>
      <c r="K543" s="8" t="n">
        <v>1</v>
      </c>
      <c r="L543" s="8" t="n">
        <v>1</v>
      </c>
      <c r="M543" s="8" t="n">
        <v>1</v>
      </c>
      <c r="N543" s="8" t="n">
        <v>0</v>
      </c>
      <c r="O543" s="8" t="n">
        <v>1</v>
      </c>
      <c r="P543" s="8" t="n">
        <v>0</v>
      </c>
      <c r="R543" s="8" t="n">
        <v>1</v>
      </c>
      <c r="S543" s="8" t="n">
        <v>1</v>
      </c>
      <c r="T543" s="8" t="n">
        <v>1</v>
      </c>
      <c r="U543" s="8" t="n">
        <v>1</v>
      </c>
      <c r="V543" s="8" t="n">
        <v>0</v>
      </c>
      <c r="W543" s="8" t="n">
        <v>1</v>
      </c>
      <c r="X543" s="8" t="n">
        <v>0</v>
      </c>
      <c r="Z543" s="8" t="n">
        <v>1</v>
      </c>
      <c r="AA543" s="8" t="n">
        <v>1</v>
      </c>
      <c r="AB543" s="8" t="n">
        <v>1</v>
      </c>
      <c r="AC543" s="8" t="n">
        <v>1</v>
      </c>
      <c r="AD543" s="8" t="n">
        <v>0</v>
      </c>
      <c r="AE543" s="8" t="n">
        <v>1</v>
      </c>
      <c r="AF543" s="8" t="n">
        <v>0</v>
      </c>
      <c r="AH543" s="8" t="n">
        <v>1</v>
      </c>
      <c r="AI543" s="8" t="n">
        <v>1</v>
      </c>
      <c r="AJ543" s="8" t="n">
        <v>1</v>
      </c>
      <c r="AK543" s="8" t="n">
        <v>1</v>
      </c>
      <c r="AL543" s="8" t="n">
        <v>0</v>
      </c>
      <c r="AM543" s="8" t="n">
        <v>1</v>
      </c>
      <c r="AN543" s="8" t="n">
        <v>0</v>
      </c>
      <c r="AP543" s="8">
        <f>IF(($B$543&lt;&gt;2)+($J$543&lt;&gt;2)+($R$543&lt;&gt;2)+($Z$543&lt;&gt;2)+($AH$543&lt;&gt;2)=0,2,IF((($B$543&lt;&gt;2)*$B$543+($J$543&lt;&gt;2)*$J$543+($R$543&lt;&gt;2)*$R$543+($Z$543&lt;&gt;2)*$Z$543+($AH$543&lt;&gt;2)*$AH$543)/(($B$543&lt;&gt;2)+($J$543&lt;&gt;2)+($R$543&lt;&gt;2)+($Z$543&lt;&gt;2)+($AH$543&lt;&gt;2))&gt;=0.5,1,0))</f>
        <v/>
      </c>
      <c r="AQ543" s="8">
        <f>IF(($C$543&lt;&gt;2)+($K$543&lt;&gt;2)+($S$543&lt;&gt;2)+($AA$543&lt;&gt;2)+($AI$543&lt;&gt;2)=0,2,IF((($C$543&lt;&gt;2)*$C$543+($K$543&lt;&gt;2)*$K$543+($S$543&lt;&gt;2)*$S$543+($AA$543&lt;&gt;2)*$AA$543+($AI$543&lt;&gt;2)*$AI$543)/(($C$543&lt;&gt;2)+($K$543&lt;&gt;2)+($S$543&lt;&gt;2)+($AA$543&lt;&gt;2)+($AI$543&lt;&gt;2))&gt;=0.5,1,0))</f>
        <v/>
      </c>
      <c r="AR543" s="8">
        <f>IF(($D$543&lt;&gt;2)+($L$543&lt;&gt;2)+($T$543&lt;&gt;2)+($AB$543&lt;&gt;2)+($AJ$543&lt;&gt;2)=0,2,IF((($D$543&lt;&gt;2)*$D$543+($L$543&lt;&gt;2)*$L$543+($T$543&lt;&gt;2)*$T$543+($AB$543&lt;&gt;2)*$AB$543+($AJ$543&lt;&gt;2)*$AJ$543)/(($D$543&lt;&gt;2)+($L$543&lt;&gt;2)+($T$543&lt;&gt;2)+($AB$543&lt;&gt;2)+($AJ$543&lt;&gt;2))&gt;=0.5,1,0))</f>
        <v/>
      </c>
      <c r="AS543" s="8">
        <f>IF(($E$543&lt;&gt;2)+($M$543&lt;&gt;2)+($U$543&lt;&gt;2)+($AC$543&lt;&gt;2)+($AK$543&lt;&gt;2)=0,2,IF((($E$543&lt;&gt;2)*$E$543+($M$543&lt;&gt;2)*$M$543+($U$543&lt;&gt;2)*$U$543+($AC$543&lt;&gt;2)*$AC$543+($AK$543&lt;&gt;2)*$AK$543)/(($E$543&lt;&gt;2)+($M$543&lt;&gt;2)+($U$543&lt;&gt;2)+($AC$543&lt;&gt;2)+($AK$543&lt;&gt;2))&gt;=0.5,1,0))</f>
        <v/>
      </c>
      <c r="AT543" s="8">
        <f>IF(($F$543&lt;&gt;2)+($N$543&lt;&gt;2)+($V$543&lt;&gt;2)+($AD$543&lt;&gt;2)+($AL$543&lt;&gt;2)=0,2,IF((($F$543&lt;&gt;2)*$F$543+($N$543&lt;&gt;2)*$N$543+($V$543&lt;&gt;2)*$V$543+($AD$543&lt;&gt;2)*$AD$543+($AL$543&lt;&gt;2)*$AL$543)/(($F$543&lt;&gt;2)+($N$543&lt;&gt;2)+($V$543&lt;&gt;2)+($AD$543&lt;&gt;2)+($AL$543&lt;&gt;2))&gt;=0.5,1,0))</f>
        <v/>
      </c>
      <c r="AU543" s="8">
        <f>IF(($G$543&lt;&gt;2)+($O$543&lt;&gt;2)+($W$543&lt;&gt;2)+($AE$543&lt;&gt;2)+($AM$543&lt;&gt;2)=0,2,IF((($G$543&lt;&gt;2)*$G$543+($O$543&lt;&gt;2)*$O$543+($W$543&lt;&gt;2)*$W$543+($AE$543&lt;&gt;2)*$AE$543+($AM$543&lt;&gt;2)*$AM$543)/(($G$543&lt;&gt;2)+($O$543&lt;&gt;2)+($W$543&lt;&gt;2)+($AE$543&lt;&gt;2)+($AM$543&lt;&gt;2))&gt;=0.5,1,0))</f>
        <v/>
      </c>
      <c r="AV543" s="8">
        <f>IF(($H$543&lt;&gt;2)+($P$543&lt;&gt;2)+($X$543&lt;&gt;2)+($AF$543&lt;&gt;2)+($AN$543&lt;&gt;2)=0,2,IF((($H$543&lt;&gt;2)*$H$543+($P$543&lt;&gt;2)*$P$543+($X$543&lt;&gt;2)*$X$543+($AF$543&lt;&gt;2)*$AF$543+($AN$543&lt;&gt;2)*$AN$543)/(($H$543&lt;&gt;2)+($P$543&lt;&gt;2)+($X$543&lt;&gt;2)+($AF$543&lt;&gt;2)+($AN$543&lt;&gt;2))&gt;=0.5,1,0))</f>
        <v/>
      </c>
      <c r="AX543" s="16">
        <f>'Ground truth'!$B$15</f>
        <v/>
      </c>
      <c r="AY543" s="16">
        <f>'Ground truth'!$C$15</f>
        <v/>
      </c>
      <c r="AZ543" s="16">
        <f>'Ground truth'!$D$15</f>
        <v/>
      </c>
      <c r="BA543" s="16">
        <f>'Ground truth'!$E$15</f>
        <v/>
      </c>
      <c r="BB543" s="16">
        <f>'Ground truth'!$F$15</f>
        <v/>
      </c>
      <c r="BC543" s="16">
        <f>'Ground truth'!$G$15</f>
        <v/>
      </c>
      <c r="BD543" s="16">
        <f>'Ground truth'!$H$15</f>
        <v/>
      </c>
    </row>
    <row r="544">
      <c r="A544" s="3" t="inlineStr">
        <is>
          <t>Motor</t>
        </is>
      </c>
      <c r="B544" s="8" t="n">
        <v>0</v>
      </c>
      <c r="C544" s="8" t="n">
        <v>1</v>
      </c>
      <c r="D544" s="8" t="n">
        <v>1</v>
      </c>
      <c r="E544" s="8" t="n">
        <v>1</v>
      </c>
      <c r="F544" s="8" t="n">
        <v>0</v>
      </c>
      <c r="G544" s="8" t="n">
        <v>1</v>
      </c>
      <c r="H544" s="8" t="n">
        <v>0</v>
      </c>
      <c r="J544" s="8" t="n">
        <v>0</v>
      </c>
      <c r="K544" s="8" t="n">
        <v>1</v>
      </c>
      <c r="L544" s="8" t="n">
        <v>1</v>
      </c>
      <c r="M544" s="8" t="n">
        <v>1</v>
      </c>
      <c r="N544" s="8" t="n">
        <v>0</v>
      </c>
      <c r="O544" s="8" t="n">
        <v>1</v>
      </c>
      <c r="P544" s="8" t="n">
        <v>0</v>
      </c>
      <c r="R544" s="8" t="n">
        <v>0</v>
      </c>
      <c r="S544" s="8" t="n">
        <v>1</v>
      </c>
      <c r="T544" s="8" t="n">
        <v>1</v>
      </c>
      <c r="U544" s="8" t="n">
        <v>1</v>
      </c>
      <c r="V544" s="8" t="n">
        <v>0</v>
      </c>
      <c r="W544" s="8" t="n">
        <v>1</v>
      </c>
      <c r="X544" s="8" t="n">
        <v>0</v>
      </c>
      <c r="Z544" s="8" t="n">
        <v>0</v>
      </c>
      <c r="AA544" s="8" t="n">
        <v>1</v>
      </c>
      <c r="AB544" s="8" t="n">
        <v>1</v>
      </c>
      <c r="AC544" s="8" t="n">
        <v>1</v>
      </c>
      <c r="AD544" s="8" t="n">
        <v>0</v>
      </c>
      <c r="AE544" s="8" t="n">
        <v>1</v>
      </c>
      <c r="AF544" s="8" t="n">
        <v>0</v>
      </c>
      <c r="AH544" s="8" t="n">
        <v>0</v>
      </c>
      <c r="AI544" s="8" t="n">
        <v>1</v>
      </c>
      <c r="AJ544" s="8" t="n">
        <v>1</v>
      </c>
      <c r="AK544" s="8" t="n">
        <v>1</v>
      </c>
      <c r="AL544" s="8" t="n">
        <v>0</v>
      </c>
      <c r="AM544" s="8" t="n">
        <v>1</v>
      </c>
      <c r="AN544" s="8" t="n">
        <v>0</v>
      </c>
      <c r="AP544" s="8">
        <f>IF(($B$544&lt;&gt;2)+($J$544&lt;&gt;2)+($R$544&lt;&gt;2)+($Z$544&lt;&gt;2)+($AH$544&lt;&gt;2)=0,2,IF((($B$544&lt;&gt;2)*$B$544+($J$544&lt;&gt;2)*$J$544+($R$544&lt;&gt;2)*$R$544+($Z$544&lt;&gt;2)*$Z$544+($AH$544&lt;&gt;2)*$AH$544)/(($B$544&lt;&gt;2)+($J$544&lt;&gt;2)+($R$544&lt;&gt;2)+($Z$544&lt;&gt;2)+($AH$544&lt;&gt;2))&gt;=0.5,1,0))</f>
        <v/>
      </c>
      <c r="AQ544" s="8">
        <f>IF(($C$544&lt;&gt;2)+($K$544&lt;&gt;2)+($S$544&lt;&gt;2)+($AA$544&lt;&gt;2)+($AI$544&lt;&gt;2)=0,2,IF((($C$544&lt;&gt;2)*$C$544+($K$544&lt;&gt;2)*$K$544+($S$544&lt;&gt;2)*$S$544+($AA$544&lt;&gt;2)*$AA$544+($AI$544&lt;&gt;2)*$AI$544)/(($C$544&lt;&gt;2)+($K$544&lt;&gt;2)+($S$544&lt;&gt;2)+($AA$544&lt;&gt;2)+($AI$544&lt;&gt;2))&gt;=0.5,1,0))</f>
        <v/>
      </c>
      <c r="AR544" s="8">
        <f>IF(($D$544&lt;&gt;2)+($L$544&lt;&gt;2)+($T$544&lt;&gt;2)+($AB$544&lt;&gt;2)+($AJ$544&lt;&gt;2)=0,2,IF((($D$544&lt;&gt;2)*$D$544+($L$544&lt;&gt;2)*$L$544+($T$544&lt;&gt;2)*$T$544+($AB$544&lt;&gt;2)*$AB$544+($AJ$544&lt;&gt;2)*$AJ$544)/(($D$544&lt;&gt;2)+($L$544&lt;&gt;2)+($T$544&lt;&gt;2)+($AB$544&lt;&gt;2)+($AJ$544&lt;&gt;2))&gt;=0.5,1,0))</f>
        <v/>
      </c>
      <c r="AS544" s="8">
        <f>IF(($E$544&lt;&gt;2)+($M$544&lt;&gt;2)+($U$544&lt;&gt;2)+($AC$544&lt;&gt;2)+($AK$544&lt;&gt;2)=0,2,IF((($E$544&lt;&gt;2)*$E$544+($M$544&lt;&gt;2)*$M$544+($U$544&lt;&gt;2)*$U$544+($AC$544&lt;&gt;2)*$AC$544+($AK$544&lt;&gt;2)*$AK$544)/(($E$544&lt;&gt;2)+($M$544&lt;&gt;2)+($U$544&lt;&gt;2)+($AC$544&lt;&gt;2)+($AK$544&lt;&gt;2))&gt;=0.5,1,0))</f>
        <v/>
      </c>
      <c r="AT544" s="8">
        <f>IF(($F$544&lt;&gt;2)+($N$544&lt;&gt;2)+($V$544&lt;&gt;2)+($AD$544&lt;&gt;2)+($AL$544&lt;&gt;2)=0,2,IF((($F$544&lt;&gt;2)*$F$544+($N$544&lt;&gt;2)*$N$544+($V$544&lt;&gt;2)*$V$544+($AD$544&lt;&gt;2)*$AD$544+($AL$544&lt;&gt;2)*$AL$544)/(($F$544&lt;&gt;2)+($N$544&lt;&gt;2)+($V$544&lt;&gt;2)+($AD$544&lt;&gt;2)+($AL$544&lt;&gt;2))&gt;=0.5,1,0))</f>
        <v/>
      </c>
      <c r="AU544" s="8">
        <f>IF(($G$544&lt;&gt;2)+($O$544&lt;&gt;2)+($W$544&lt;&gt;2)+($AE$544&lt;&gt;2)+($AM$544&lt;&gt;2)=0,2,IF((($G$544&lt;&gt;2)*$G$544+($O$544&lt;&gt;2)*$O$544+($W$544&lt;&gt;2)*$W$544+($AE$544&lt;&gt;2)*$AE$544+($AM$544&lt;&gt;2)*$AM$544)/(($G$544&lt;&gt;2)+($O$544&lt;&gt;2)+($W$544&lt;&gt;2)+($AE$544&lt;&gt;2)+($AM$544&lt;&gt;2))&gt;=0.5,1,0))</f>
        <v/>
      </c>
      <c r="AV544" s="8">
        <f>IF(($H$544&lt;&gt;2)+($P$544&lt;&gt;2)+($X$544&lt;&gt;2)+($AF$544&lt;&gt;2)+($AN$544&lt;&gt;2)=0,2,IF((($H$544&lt;&gt;2)*$H$544+($P$544&lt;&gt;2)*$P$544+($X$544&lt;&gt;2)*$X$544+($AF$544&lt;&gt;2)*$AF$544+($AN$544&lt;&gt;2)*$AN$544)/(($H$544&lt;&gt;2)+($P$544&lt;&gt;2)+($X$544&lt;&gt;2)+($AF$544&lt;&gt;2)+($AN$544&lt;&gt;2))&gt;=0.5,1,0))</f>
        <v/>
      </c>
      <c r="AX544" s="16">
        <f>'Ground truth'!$B$16</f>
        <v/>
      </c>
      <c r="AY544" s="16">
        <f>'Ground truth'!$C$16</f>
        <v/>
      </c>
      <c r="AZ544" s="16">
        <f>'Ground truth'!$D$16</f>
        <v/>
      </c>
      <c r="BA544" s="16">
        <f>'Ground truth'!$E$16</f>
        <v/>
      </c>
      <c r="BB544" s="16">
        <f>'Ground truth'!$F$16</f>
        <v/>
      </c>
      <c r="BC544" s="16">
        <f>'Ground truth'!$G$16</f>
        <v/>
      </c>
      <c r="BD544" s="16">
        <f>'Ground truth'!$H$16</f>
        <v/>
      </c>
    </row>
    <row r="545">
      <c r="A545" s="3" t="inlineStr">
        <is>
          <t>Electrical System</t>
        </is>
      </c>
      <c r="B545" s="8" t="n">
        <v>1</v>
      </c>
      <c r="C545" s="8" t="n">
        <v>1</v>
      </c>
      <c r="D545" s="8" t="n">
        <v>1</v>
      </c>
      <c r="E545" s="8" t="n">
        <v>1</v>
      </c>
      <c r="F545" s="8" t="n">
        <v>1</v>
      </c>
      <c r="G545" s="8" t="n">
        <v>1</v>
      </c>
      <c r="H545" s="8" t="n">
        <v>0</v>
      </c>
      <c r="J545" s="8" t="n">
        <v>1</v>
      </c>
      <c r="K545" s="8" t="n">
        <v>1</v>
      </c>
      <c r="L545" s="8" t="n">
        <v>1</v>
      </c>
      <c r="M545" s="8" t="n">
        <v>1</v>
      </c>
      <c r="N545" s="8" t="n">
        <v>1</v>
      </c>
      <c r="O545" s="8" t="n">
        <v>1</v>
      </c>
      <c r="P545" s="8" t="n">
        <v>0</v>
      </c>
      <c r="R545" s="8" t="n">
        <v>0</v>
      </c>
      <c r="S545" s="8" t="n">
        <v>1</v>
      </c>
      <c r="T545" s="8" t="n">
        <v>1</v>
      </c>
      <c r="U545" s="8" t="n">
        <v>1</v>
      </c>
      <c r="V545" s="8" t="n">
        <v>1</v>
      </c>
      <c r="W545" s="8" t="n">
        <v>1</v>
      </c>
      <c r="X545" s="8" t="n">
        <v>0</v>
      </c>
      <c r="Z545" s="8" t="n">
        <v>0</v>
      </c>
      <c r="AA545" s="8" t="n">
        <v>1</v>
      </c>
      <c r="AB545" s="8" t="n">
        <v>1</v>
      </c>
      <c r="AC545" s="8" t="n">
        <v>1</v>
      </c>
      <c r="AD545" s="8" t="n">
        <v>1</v>
      </c>
      <c r="AE545" s="8" t="n">
        <v>1</v>
      </c>
      <c r="AF545" s="8" t="n">
        <v>0</v>
      </c>
      <c r="AH545" s="8" t="n">
        <v>0</v>
      </c>
      <c r="AI545" s="8" t="n">
        <v>1</v>
      </c>
      <c r="AJ545" s="8" t="n">
        <v>1</v>
      </c>
      <c r="AK545" s="8" t="n">
        <v>1</v>
      </c>
      <c r="AL545" s="8" t="n">
        <v>1</v>
      </c>
      <c r="AM545" s="8" t="n">
        <v>1</v>
      </c>
      <c r="AN545" s="8" t="n">
        <v>0</v>
      </c>
      <c r="AP545" s="8">
        <f>IF(($B$545&lt;&gt;2)+($J$545&lt;&gt;2)+($R$545&lt;&gt;2)+($Z$545&lt;&gt;2)+($AH$545&lt;&gt;2)=0,2,IF((($B$545&lt;&gt;2)*$B$545+($J$545&lt;&gt;2)*$J$545+($R$545&lt;&gt;2)*$R$545+($Z$545&lt;&gt;2)*$Z$545+($AH$545&lt;&gt;2)*$AH$545)/(($B$545&lt;&gt;2)+($J$545&lt;&gt;2)+($R$545&lt;&gt;2)+($Z$545&lt;&gt;2)+($AH$545&lt;&gt;2))&gt;=0.5,1,0))</f>
        <v/>
      </c>
      <c r="AQ545" s="8">
        <f>IF(($C$545&lt;&gt;2)+($K$545&lt;&gt;2)+($S$545&lt;&gt;2)+($AA$545&lt;&gt;2)+($AI$545&lt;&gt;2)=0,2,IF((($C$545&lt;&gt;2)*$C$545+($K$545&lt;&gt;2)*$K$545+($S$545&lt;&gt;2)*$S$545+($AA$545&lt;&gt;2)*$AA$545+($AI$545&lt;&gt;2)*$AI$545)/(($C$545&lt;&gt;2)+($K$545&lt;&gt;2)+($S$545&lt;&gt;2)+($AA$545&lt;&gt;2)+($AI$545&lt;&gt;2))&gt;=0.5,1,0))</f>
        <v/>
      </c>
      <c r="AR545" s="8">
        <f>IF(($D$545&lt;&gt;2)+($L$545&lt;&gt;2)+($T$545&lt;&gt;2)+($AB$545&lt;&gt;2)+($AJ$545&lt;&gt;2)=0,2,IF((($D$545&lt;&gt;2)*$D$545+($L$545&lt;&gt;2)*$L$545+($T$545&lt;&gt;2)*$T$545+($AB$545&lt;&gt;2)*$AB$545+($AJ$545&lt;&gt;2)*$AJ$545)/(($D$545&lt;&gt;2)+($L$545&lt;&gt;2)+($T$545&lt;&gt;2)+($AB$545&lt;&gt;2)+($AJ$545&lt;&gt;2))&gt;=0.5,1,0))</f>
        <v/>
      </c>
      <c r="AS545" s="8">
        <f>IF(($E$545&lt;&gt;2)+($M$545&lt;&gt;2)+($U$545&lt;&gt;2)+($AC$545&lt;&gt;2)+($AK$545&lt;&gt;2)=0,2,IF((($E$545&lt;&gt;2)*$E$545+($M$545&lt;&gt;2)*$M$545+($U$545&lt;&gt;2)*$U$545+($AC$545&lt;&gt;2)*$AC$545+($AK$545&lt;&gt;2)*$AK$545)/(($E$545&lt;&gt;2)+($M$545&lt;&gt;2)+($U$545&lt;&gt;2)+($AC$545&lt;&gt;2)+($AK$545&lt;&gt;2))&gt;=0.5,1,0))</f>
        <v/>
      </c>
      <c r="AT545" s="8">
        <f>IF(($F$545&lt;&gt;2)+($N$545&lt;&gt;2)+($V$545&lt;&gt;2)+($AD$545&lt;&gt;2)+($AL$545&lt;&gt;2)=0,2,IF((($F$545&lt;&gt;2)*$F$545+($N$545&lt;&gt;2)*$N$545+($V$545&lt;&gt;2)*$V$545+($AD$545&lt;&gt;2)*$AD$545+($AL$545&lt;&gt;2)*$AL$545)/(($F$545&lt;&gt;2)+($N$545&lt;&gt;2)+($V$545&lt;&gt;2)+($AD$545&lt;&gt;2)+($AL$545&lt;&gt;2))&gt;=0.5,1,0))</f>
        <v/>
      </c>
      <c r="AU545" s="8">
        <f>IF(($G$545&lt;&gt;2)+($O$545&lt;&gt;2)+($W$545&lt;&gt;2)+($AE$545&lt;&gt;2)+($AM$545&lt;&gt;2)=0,2,IF((($G$545&lt;&gt;2)*$G$545+($O$545&lt;&gt;2)*$O$545+($W$545&lt;&gt;2)*$W$545+($AE$545&lt;&gt;2)*$AE$545+($AM$545&lt;&gt;2)*$AM$545)/(($G$545&lt;&gt;2)+($O$545&lt;&gt;2)+($W$545&lt;&gt;2)+($AE$545&lt;&gt;2)+($AM$545&lt;&gt;2))&gt;=0.5,1,0))</f>
        <v/>
      </c>
      <c r="AV545" s="8">
        <f>IF(($H$545&lt;&gt;2)+($P$545&lt;&gt;2)+($X$545&lt;&gt;2)+($AF$545&lt;&gt;2)+($AN$545&lt;&gt;2)=0,2,IF((($H$545&lt;&gt;2)*$H$545+($P$545&lt;&gt;2)*$P$545+($X$545&lt;&gt;2)*$X$545+($AF$545&lt;&gt;2)*$AF$545+($AN$545&lt;&gt;2)*$AN$545)/(($H$545&lt;&gt;2)+($P$545&lt;&gt;2)+($X$545&lt;&gt;2)+($AF$545&lt;&gt;2)+($AN$545&lt;&gt;2))&gt;=0.5,1,0))</f>
        <v/>
      </c>
      <c r="AX545" s="16">
        <f>'Ground truth'!$B$17</f>
        <v/>
      </c>
      <c r="AY545" s="16">
        <f>'Ground truth'!$C$17</f>
        <v/>
      </c>
      <c r="AZ545" s="16">
        <f>'Ground truth'!$D$17</f>
        <v/>
      </c>
      <c r="BA545" s="16">
        <f>'Ground truth'!$E$17</f>
        <v/>
      </c>
      <c r="BB545" s="16">
        <f>'Ground truth'!$F$17</f>
        <v/>
      </c>
      <c r="BC545" s="16">
        <f>'Ground truth'!$G$17</f>
        <v/>
      </c>
      <c r="BD545" s="16">
        <f>'Ground truth'!$H$17</f>
        <v/>
      </c>
    </row>
    <row r="546">
      <c r="A546" s="3" t="inlineStr">
        <is>
          <t>Battery Holder</t>
        </is>
      </c>
      <c r="B546" s="8" t="n">
        <v>0</v>
      </c>
      <c r="C546" s="8" t="n">
        <v>0</v>
      </c>
      <c r="D546" s="8" t="n">
        <v>0</v>
      </c>
      <c r="E546" s="8" t="n">
        <v>1</v>
      </c>
      <c r="F546" s="8" t="n">
        <v>1</v>
      </c>
      <c r="G546" s="8" t="n">
        <v>1</v>
      </c>
      <c r="H546" s="8" t="n">
        <v>0</v>
      </c>
      <c r="J546" s="8" t="n">
        <v>0</v>
      </c>
      <c r="K546" s="8" t="n">
        <v>0</v>
      </c>
      <c r="L546" s="8" t="n">
        <v>0</v>
      </c>
      <c r="M546" s="8" t="n">
        <v>1</v>
      </c>
      <c r="N546" s="8" t="n">
        <v>1</v>
      </c>
      <c r="O546" s="8" t="n">
        <v>1</v>
      </c>
      <c r="P546" s="8" t="n">
        <v>0</v>
      </c>
      <c r="R546" s="8" t="n">
        <v>0</v>
      </c>
      <c r="S546" s="8" t="n">
        <v>0</v>
      </c>
      <c r="T546" s="8" t="n">
        <v>0</v>
      </c>
      <c r="U546" s="8" t="n">
        <v>1</v>
      </c>
      <c r="V546" s="8" t="n">
        <v>1</v>
      </c>
      <c r="W546" s="8" t="n">
        <v>1</v>
      </c>
      <c r="X546" s="8" t="n">
        <v>0</v>
      </c>
      <c r="Z546" s="8" t="n">
        <v>0</v>
      </c>
      <c r="AA546" s="8" t="n">
        <v>0</v>
      </c>
      <c r="AB546" s="8" t="n">
        <v>0</v>
      </c>
      <c r="AC546" s="8" t="n">
        <v>1</v>
      </c>
      <c r="AD546" s="8" t="n">
        <v>1</v>
      </c>
      <c r="AE546" s="8" t="n">
        <v>1</v>
      </c>
      <c r="AF546" s="8" t="n">
        <v>0</v>
      </c>
      <c r="AH546" s="8" t="n">
        <v>0</v>
      </c>
      <c r="AI546" s="8" t="n">
        <v>0</v>
      </c>
      <c r="AJ546" s="8" t="n">
        <v>0</v>
      </c>
      <c r="AK546" s="8" t="n">
        <v>1</v>
      </c>
      <c r="AL546" s="8" t="n">
        <v>1</v>
      </c>
      <c r="AM546" s="8" t="n">
        <v>1</v>
      </c>
      <c r="AN546" s="8" t="n">
        <v>0</v>
      </c>
      <c r="AP546" s="8">
        <f>IF(($B$546&lt;&gt;2)+($J$546&lt;&gt;2)+($R$546&lt;&gt;2)+($Z$546&lt;&gt;2)+($AH$546&lt;&gt;2)=0,2,IF((($B$546&lt;&gt;2)*$B$546+($J$546&lt;&gt;2)*$J$546+($R$546&lt;&gt;2)*$R$546+($Z$546&lt;&gt;2)*$Z$546+($AH$546&lt;&gt;2)*$AH$546)/(($B$546&lt;&gt;2)+($J$546&lt;&gt;2)+($R$546&lt;&gt;2)+($Z$546&lt;&gt;2)+($AH$546&lt;&gt;2))&gt;=0.5,1,0))</f>
        <v/>
      </c>
      <c r="AQ546" s="8">
        <f>IF(($C$546&lt;&gt;2)+($K$546&lt;&gt;2)+($S$546&lt;&gt;2)+($AA$546&lt;&gt;2)+($AI$546&lt;&gt;2)=0,2,IF((($C$546&lt;&gt;2)*$C$546+($K$546&lt;&gt;2)*$K$546+($S$546&lt;&gt;2)*$S$546+($AA$546&lt;&gt;2)*$AA$546+($AI$546&lt;&gt;2)*$AI$546)/(($C$546&lt;&gt;2)+($K$546&lt;&gt;2)+($S$546&lt;&gt;2)+($AA$546&lt;&gt;2)+($AI$546&lt;&gt;2))&gt;=0.5,1,0))</f>
        <v/>
      </c>
      <c r="AR546" s="8">
        <f>IF(($D$546&lt;&gt;2)+($L$546&lt;&gt;2)+($T$546&lt;&gt;2)+($AB$546&lt;&gt;2)+($AJ$546&lt;&gt;2)=0,2,IF((($D$546&lt;&gt;2)*$D$546+($L$546&lt;&gt;2)*$L$546+($T$546&lt;&gt;2)*$T$546+($AB$546&lt;&gt;2)*$AB$546+($AJ$546&lt;&gt;2)*$AJ$546)/(($D$546&lt;&gt;2)+($L$546&lt;&gt;2)+($T$546&lt;&gt;2)+($AB$546&lt;&gt;2)+($AJ$546&lt;&gt;2))&gt;=0.5,1,0))</f>
        <v/>
      </c>
      <c r="AS546" s="8">
        <f>IF(($E$546&lt;&gt;2)+($M$546&lt;&gt;2)+($U$546&lt;&gt;2)+($AC$546&lt;&gt;2)+($AK$546&lt;&gt;2)=0,2,IF((($E$546&lt;&gt;2)*$E$546+($M$546&lt;&gt;2)*$M$546+($U$546&lt;&gt;2)*$U$546+($AC$546&lt;&gt;2)*$AC$546+($AK$546&lt;&gt;2)*$AK$546)/(($E$546&lt;&gt;2)+($M$546&lt;&gt;2)+($U$546&lt;&gt;2)+($AC$546&lt;&gt;2)+($AK$546&lt;&gt;2))&gt;=0.5,1,0))</f>
        <v/>
      </c>
      <c r="AT546" s="8">
        <f>IF(($F$546&lt;&gt;2)+($N$546&lt;&gt;2)+($V$546&lt;&gt;2)+($AD$546&lt;&gt;2)+($AL$546&lt;&gt;2)=0,2,IF((($F$546&lt;&gt;2)*$F$546+($N$546&lt;&gt;2)*$N$546+($V$546&lt;&gt;2)*$V$546+($AD$546&lt;&gt;2)*$AD$546+($AL$546&lt;&gt;2)*$AL$546)/(($F$546&lt;&gt;2)+($N$546&lt;&gt;2)+($V$546&lt;&gt;2)+($AD$546&lt;&gt;2)+($AL$546&lt;&gt;2))&gt;=0.5,1,0))</f>
        <v/>
      </c>
      <c r="AU546" s="8">
        <f>IF(($G$546&lt;&gt;2)+($O$546&lt;&gt;2)+($W$546&lt;&gt;2)+($AE$546&lt;&gt;2)+($AM$546&lt;&gt;2)=0,2,IF((($G$546&lt;&gt;2)*$G$546+($O$546&lt;&gt;2)*$O$546+($W$546&lt;&gt;2)*$W$546+($AE$546&lt;&gt;2)*$AE$546+($AM$546&lt;&gt;2)*$AM$546)/(($G$546&lt;&gt;2)+($O$546&lt;&gt;2)+($W$546&lt;&gt;2)+($AE$546&lt;&gt;2)+($AM$546&lt;&gt;2))&gt;=0.5,1,0))</f>
        <v/>
      </c>
      <c r="AV546" s="8">
        <f>IF(($H$546&lt;&gt;2)+($P$546&lt;&gt;2)+($X$546&lt;&gt;2)+($AF$546&lt;&gt;2)+($AN$546&lt;&gt;2)=0,2,IF((($H$546&lt;&gt;2)*$H$546+($P$546&lt;&gt;2)*$P$546+($X$546&lt;&gt;2)*$X$546+($AF$546&lt;&gt;2)*$AF$546+($AN$546&lt;&gt;2)*$AN$546)/(($H$546&lt;&gt;2)+($P$546&lt;&gt;2)+($X$546&lt;&gt;2)+($AF$546&lt;&gt;2)+($AN$546&lt;&gt;2))&gt;=0.5,1,0))</f>
        <v/>
      </c>
      <c r="AX546" s="16">
        <f>'Ground truth'!$B$18</f>
        <v/>
      </c>
      <c r="AY546" s="16">
        <f>'Ground truth'!$C$18</f>
        <v/>
      </c>
      <c r="AZ546" s="16">
        <f>'Ground truth'!$D$18</f>
        <v/>
      </c>
      <c r="BA546" s="16">
        <f>'Ground truth'!$E$18</f>
        <v/>
      </c>
      <c r="BB546" s="16">
        <f>'Ground truth'!$F$18</f>
        <v/>
      </c>
      <c r="BC546" s="16">
        <f>'Ground truth'!$G$18</f>
        <v/>
      </c>
      <c r="BD546" s="16">
        <f>'Ground truth'!$H$18</f>
        <v/>
      </c>
    </row>
    <row r="547">
      <c r="A547" s="3" t="inlineStr">
        <is>
          <t>Housing</t>
        </is>
      </c>
      <c r="B547" s="8" t="n">
        <v>1</v>
      </c>
      <c r="C547" s="8" t="n">
        <v>1</v>
      </c>
      <c r="D547" s="8" t="n">
        <v>1</v>
      </c>
      <c r="E547" s="8" t="n">
        <v>1</v>
      </c>
      <c r="F547" s="8" t="n">
        <v>1</v>
      </c>
      <c r="G547" s="8" t="n">
        <v>1</v>
      </c>
      <c r="H547" s="8" t="n">
        <v>1</v>
      </c>
      <c r="J547" s="8" t="n">
        <v>1</v>
      </c>
      <c r="K547" s="8" t="n">
        <v>1</v>
      </c>
      <c r="L547" s="8" t="n">
        <v>1</v>
      </c>
      <c r="M547" s="8" t="n">
        <v>1</v>
      </c>
      <c r="N547" s="8" t="n">
        <v>1</v>
      </c>
      <c r="O547" s="8" t="n">
        <v>1</v>
      </c>
      <c r="P547" s="8" t="n">
        <v>1</v>
      </c>
      <c r="R547" s="8" t="n">
        <v>1</v>
      </c>
      <c r="S547" s="8" t="n">
        <v>1</v>
      </c>
      <c r="T547" s="8" t="n">
        <v>1</v>
      </c>
      <c r="U547" s="8" t="n">
        <v>1</v>
      </c>
      <c r="V547" s="8" t="n">
        <v>1</v>
      </c>
      <c r="W547" s="8" t="n">
        <v>1</v>
      </c>
      <c r="X547" s="8" t="n">
        <v>1</v>
      </c>
      <c r="Z547" s="8" t="n">
        <v>1</v>
      </c>
      <c r="AA547" s="8" t="n">
        <v>1</v>
      </c>
      <c r="AB547" s="8" t="n">
        <v>1</v>
      </c>
      <c r="AC547" s="8" t="n">
        <v>1</v>
      </c>
      <c r="AD547" s="8" t="n">
        <v>1</v>
      </c>
      <c r="AE547" s="8" t="n">
        <v>1</v>
      </c>
      <c r="AF547" s="8" t="n">
        <v>1</v>
      </c>
      <c r="AH547" s="8" t="n">
        <v>1</v>
      </c>
      <c r="AI547" s="8" t="n">
        <v>1</v>
      </c>
      <c r="AJ547" s="8" t="n">
        <v>1</v>
      </c>
      <c r="AK547" s="8" t="n">
        <v>1</v>
      </c>
      <c r="AL547" s="8" t="n">
        <v>1</v>
      </c>
      <c r="AM547" s="8" t="n">
        <v>1</v>
      </c>
      <c r="AN547" s="8" t="n">
        <v>1</v>
      </c>
      <c r="AP547" s="8">
        <f>IF(($B$547&lt;&gt;2)+($J$547&lt;&gt;2)+($R$547&lt;&gt;2)+($Z$547&lt;&gt;2)+($AH$547&lt;&gt;2)=0,2,IF((($B$547&lt;&gt;2)*$B$547+($J$547&lt;&gt;2)*$J$547+($R$547&lt;&gt;2)*$R$547+($Z$547&lt;&gt;2)*$Z$547+($AH$547&lt;&gt;2)*$AH$547)/(($B$547&lt;&gt;2)+($J$547&lt;&gt;2)+($R$547&lt;&gt;2)+($Z$547&lt;&gt;2)+($AH$547&lt;&gt;2))&gt;=0.5,1,0))</f>
        <v/>
      </c>
      <c r="AQ547" s="8">
        <f>IF(($C$547&lt;&gt;2)+($K$547&lt;&gt;2)+($S$547&lt;&gt;2)+($AA$547&lt;&gt;2)+($AI$547&lt;&gt;2)=0,2,IF((($C$547&lt;&gt;2)*$C$547+($K$547&lt;&gt;2)*$K$547+($S$547&lt;&gt;2)*$S$547+($AA$547&lt;&gt;2)*$AA$547+($AI$547&lt;&gt;2)*$AI$547)/(($C$547&lt;&gt;2)+($K$547&lt;&gt;2)+($S$547&lt;&gt;2)+($AA$547&lt;&gt;2)+($AI$547&lt;&gt;2))&gt;=0.5,1,0))</f>
        <v/>
      </c>
      <c r="AR547" s="8">
        <f>IF(($D$547&lt;&gt;2)+($L$547&lt;&gt;2)+($T$547&lt;&gt;2)+($AB$547&lt;&gt;2)+($AJ$547&lt;&gt;2)=0,2,IF((($D$547&lt;&gt;2)*$D$547+($L$547&lt;&gt;2)*$L$547+($T$547&lt;&gt;2)*$T$547+($AB$547&lt;&gt;2)*$AB$547+($AJ$547&lt;&gt;2)*$AJ$547)/(($D$547&lt;&gt;2)+($L$547&lt;&gt;2)+($T$547&lt;&gt;2)+($AB$547&lt;&gt;2)+($AJ$547&lt;&gt;2))&gt;=0.5,1,0))</f>
        <v/>
      </c>
      <c r="AS547" s="8">
        <f>IF(($E$547&lt;&gt;2)+($M$547&lt;&gt;2)+($U$547&lt;&gt;2)+($AC$547&lt;&gt;2)+($AK$547&lt;&gt;2)=0,2,IF((($E$547&lt;&gt;2)*$E$547+($M$547&lt;&gt;2)*$M$547+($U$547&lt;&gt;2)*$U$547+($AC$547&lt;&gt;2)*$AC$547+($AK$547&lt;&gt;2)*$AK$547)/(($E$547&lt;&gt;2)+($M$547&lt;&gt;2)+($U$547&lt;&gt;2)+($AC$547&lt;&gt;2)+($AK$547&lt;&gt;2))&gt;=0.5,1,0))</f>
        <v/>
      </c>
      <c r="AT547" s="8">
        <f>IF(($F$547&lt;&gt;2)+($N$547&lt;&gt;2)+($V$547&lt;&gt;2)+($AD$547&lt;&gt;2)+($AL$547&lt;&gt;2)=0,2,IF((($F$547&lt;&gt;2)*$F$547+($N$547&lt;&gt;2)*$N$547+($V$547&lt;&gt;2)*$V$547+($AD$547&lt;&gt;2)*$AD$547+($AL$547&lt;&gt;2)*$AL$547)/(($F$547&lt;&gt;2)+($N$547&lt;&gt;2)+($V$547&lt;&gt;2)+($AD$547&lt;&gt;2)+($AL$547&lt;&gt;2))&gt;=0.5,1,0))</f>
        <v/>
      </c>
      <c r="AU547" s="8">
        <f>IF(($G$547&lt;&gt;2)+($O$547&lt;&gt;2)+($W$547&lt;&gt;2)+($AE$547&lt;&gt;2)+($AM$547&lt;&gt;2)=0,2,IF((($G$547&lt;&gt;2)*$G$547+($O$547&lt;&gt;2)*$O$547+($W$547&lt;&gt;2)*$W$547+($AE$547&lt;&gt;2)*$AE$547+($AM$547&lt;&gt;2)*$AM$547)/(($G$547&lt;&gt;2)+($O$547&lt;&gt;2)+($W$547&lt;&gt;2)+($AE$547&lt;&gt;2)+($AM$547&lt;&gt;2))&gt;=0.5,1,0))</f>
        <v/>
      </c>
      <c r="AV547" s="8">
        <f>IF(($H$547&lt;&gt;2)+($P$547&lt;&gt;2)+($X$547&lt;&gt;2)+($AF$547&lt;&gt;2)+($AN$547&lt;&gt;2)=0,2,IF((($H$547&lt;&gt;2)*$H$547+($P$547&lt;&gt;2)*$P$547+($X$547&lt;&gt;2)*$X$547+($AF$547&lt;&gt;2)*$AF$547+($AN$547&lt;&gt;2)*$AN$547)/(($H$547&lt;&gt;2)+($P$547&lt;&gt;2)+($X$547&lt;&gt;2)+($AF$547&lt;&gt;2)+($AN$547&lt;&gt;2))&gt;=0.5,1,0))</f>
        <v/>
      </c>
      <c r="AX547" s="16">
        <f>'Ground truth'!$B$19</f>
        <v/>
      </c>
      <c r="AY547" s="16">
        <f>'Ground truth'!$C$19</f>
        <v/>
      </c>
      <c r="AZ547" s="16">
        <f>'Ground truth'!$D$19</f>
        <v/>
      </c>
      <c r="BA547" s="16">
        <f>'Ground truth'!$E$19</f>
        <v/>
      </c>
      <c r="BB547" s="16">
        <f>'Ground truth'!$F$19</f>
        <v/>
      </c>
      <c r="BC547" s="16">
        <f>'Ground truth'!$G$19</f>
        <v/>
      </c>
      <c r="BD547" s="16">
        <f>'Ground truth'!$H$19</f>
        <v/>
      </c>
    </row>
    <row r="548">
      <c r="A548" s="3" t="inlineStr">
        <is>
          <t>External Environment</t>
        </is>
      </c>
      <c r="B548" s="8" t="n">
        <v>0</v>
      </c>
      <c r="C548" s="8" t="n">
        <v>0</v>
      </c>
      <c r="D548" s="8" t="n">
        <v>0</v>
      </c>
      <c r="E548" s="8" t="n">
        <v>0</v>
      </c>
      <c r="F548" s="8" t="n">
        <v>0</v>
      </c>
      <c r="G548" s="8" t="n">
        <v>1</v>
      </c>
      <c r="H548" s="8" t="n">
        <v>1</v>
      </c>
      <c r="J548" s="8" t="n">
        <v>1</v>
      </c>
      <c r="K548" s="8" t="n">
        <v>0</v>
      </c>
      <c r="L548" s="8" t="n">
        <v>0</v>
      </c>
      <c r="M548" s="8" t="n">
        <v>0</v>
      </c>
      <c r="N548" s="8" t="n">
        <v>0</v>
      </c>
      <c r="O548" s="8" t="n">
        <v>1</v>
      </c>
      <c r="P548" s="8" t="n">
        <v>1</v>
      </c>
      <c r="R548" s="8" t="n">
        <v>0</v>
      </c>
      <c r="S548" s="8" t="n">
        <v>0</v>
      </c>
      <c r="T548" s="8" t="n">
        <v>0</v>
      </c>
      <c r="U548" s="8" t="n">
        <v>0</v>
      </c>
      <c r="V548" s="8" t="n">
        <v>0</v>
      </c>
      <c r="W548" s="8" t="n">
        <v>1</v>
      </c>
      <c r="X548" s="8" t="n">
        <v>1</v>
      </c>
      <c r="Z548" s="8" t="n">
        <v>0</v>
      </c>
      <c r="AA548" s="8" t="n">
        <v>0</v>
      </c>
      <c r="AB548" s="8" t="n">
        <v>0</v>
      </c>
      <c r="AC548" s="8" t="n">
        <v>0</v>
      </c>
      <c r="AD548" s="8" t="n">
        <v>0</v>
      </c>
      <c r="AE548" s="8" t="n">
        <v>1</v>
      </c>
      <c r="AF548" s="8" t="n">
        <v>1</v>
      </c>
      <c r="AH548" s="8" t="n">
        <v>0</v>
      </c>
      <c r="AI548" s="8" t="n">
        <v>0</v>
      </c>
      <c r="AJ548" s="8" t="n">
        <v>0</v>
      </c>
      <c r="AK548" s="8" t="n">
        <v>0</v>
      </c>
      <c r="AL548" s="8" t="n">
        <v>0</v>
      </c>
      <c r="AM548" s="8" t="n">
        <v>1</v>
      </c>
      <c r="AN548" s="8" t="n">
        <v>1</v>
      </c>
      <c r="AP548" s="8">
        <f>IF(($B$548&lt;&gt;2)+($J$548&lt;&gt;2)+($R$548&lt;&gt;2)+($Z$548&lt;&gt;2)+($AH$548&lt;&gt;2)=0,2,IF((($B$548&lt;&gt;2)*$B$548+($J$548&lt;&gt;2)*$J$548+($R$548&lt;&gt;2)*$R$548+($Z$548&lt;&gt;2)*$Z$548+($AH$548&lt;&gt;2)*$AH$548)/(($B$548&lt;&gt;2)+($J$548&lt;&gt;2)+($R$548&lt;&gt;2)+($Z$548&lt;&gt;2)+($AH$548&lt;&gt;2))&gt;=0.5,1,0))</f>
        <v/>
      </c>
      <c r="AQ548" s="8">
        <f>IF(($C$548&lt;&gt;2)+($K$548&lt;&gt;2)+($S$548&lt;&gt;2)+($AA$548&lt;&gt;2)+($AI$548&lt;&gt;2)=0,2,IF((($C$548&lt;&gt;2)*$C$548+($K$548&lt;&gt;2)*$K$548+($S$548&lt;&gt;2)*$S$548+($AA$548&lt;&gt;2)*$AA$548+($AI$548&lt;&gt;2)*$AI$548)/(($C$548&lt;&gt;2)+($K$548&lt;&gt;2)+($S$548&lt;&gt;2)+($AA$548&lt;&gt;2)+($AI$548&lt;&gt;2))&gt;=0.5,1,0))</f>
        <v/>
      </c>
      <c r="AR548" s="8">
        <f>IF(($D$548&lt;&gt;2)+($L$548&lt;&gt;2)+($T$548&lt;&gt;2)+($AB$548&lt;&gt;2)+($AJ$548&lt;&gt;2)=0,2,IF((($D$548&lt;&gt;2)*$D$548+($L$548&lt;&gt;2)*$L$548+($T$548&lt;&gt;2)*$T$548+($AB$548&lt;&gt;2)*$AB$548+($AJ$548&lt;&gt;2)*$AJ$548)/(($D$548&lt;&gt;2)+($L$548&lt;&gt;2)+($T$548&lt;&gt;2)+($AB$548&lt;&gt;2)+($AJ$548&lt;&gt;2))&gt;=0.5,1,0))</f>
        <v/>
      </c>
      <c r="AS548" s="8">
        <f>IF(($E$548&lt;&gt;2)+($M$548&lt;&gt;2)+($U$548&lt;&gt;2)+($AC$548&lt;&gt;2)+($AK$548&lt;&gt;2)=0,2,IF((($E$548&lt;&gt;2)*$E$548+($M$548&lt;&gt;2)*$M$548+($U$548&lt;&gt;2)*$U$548+($AC$548&lt;&gt;2)*$AC$548+($AK$548&lt;&gt;2)*$AK$548)/(($E$548&lt;&gt;2)+($M$548&lt;&gt;2)+($U$548&lt;&gt;2)+($AC$548&lt;&gt;2)+($AK$548&lt;&gt;2))&gt;=0.5,1,0))</f>
        <v/>
      </c>
      <c r="AT548" s="8">
        <f>IF(($F$548&lt;&gt;2)+($N$548&lt;&gt;2)+($V$548&lt;&gt;2)+($AD$548&lt;&gt;2)+($AL$548&lt;&gt;2)=0,2,IF((($F$548&lt;&gt;2)*$F$548+($N$548&lt;&gt;2)*$N$548+($V$548&lt;&gt;2)*$V$548+($AD$548&lt;&gt;2)*$AD$548+($AL$548&lt;&gt;2)*$AL$548)/(($F$548&lt;&gt;2)+($N$548&lt;&gt;2)+($V$548&lt;&gt;2)+($AD$548&lt;&gt;2)+($AL$548&lt;&gt;2))&gt;=0.5,1,0))</f>
        <v/>
      </c>
      <c r="AU548" s="8">
        <f>IF(($G$548&lt;&gt;2)+($O$548&lt;&gt;2)+($W$548&lt;&gt;2)+($AE$548&lt;&gt;2)+($AM$548&lt;&gt;2)=0,2,IF((($G$548&lt;&gt;2)*$G$548+($O$548&lt;&gt;2)*$O$548+($W$548&lt;&gt;2)*$W$548+($AE$548&lt;&gt;2)*$AE$548+($AM$548&lt;&gt;2)*$AM$548)/(($G$548&lt;&gt;2)+($O$548&lt;&gt;2)+($W$548&lt;&gt;2)+($AE$548&lt;&gt;2)+($AM$548&lt;&gt;2))&gt;=0.5,1,0))</f>
        <v/>
      </c>
      <c r="AV548" s="8">
        <f>IF(($H$548&lt;&gt;2)+($P$548&lt;&gt;2)+($X$548&lt;&gt;2)+($AF$548&lt;&gt;2)+($AN$548&lt;&gt;2)=0,2,IF((($H$548&lt;&gt;2)*$H$548+($P$548&lt;&gt;2)*$P$548+($X$548&lt;&gt;2)*$X$548+($AF$548&lt;&gt;2)*$AF$548+($AN$548&lt;&gt;2)*$AN$548)/(($H$548&lt;&gt;2)+($P$548&lt;&gt;2)+($X$548&lt;&gt;2)+($AF$548&lt;&gt;2)+($AN$548&lt;&gt;2))&gt;=0.5,1,0))</f>
        <v/>
      </c>
      <c r="AX548" s="16">
        <f>'Ground truth'!$B$20</f>
        <v/>
      </c>
      <c r="AY548" s="16">
        <f>'Ground truth'!$C$20</f>
        <v/>
      </c>
      <c r="AZ548" s="16">
        <f>'Ground truth'!$D$20</f>
        <v/>
      </c>
      <c r="BA548" s="16">
        <f>'Ground truth'!$E$20</f>
        <v/>
      </c>
      <c r="BB548" s="16">
        <f>'Ground truth'!$F$20</f>
        <v/>
      </c>
      <c r="BC548" s="16">
        <f>'Ground truth'!$G$20</f>
        <v/>
      </c>
      <c r="BD548" s="16">
        <f>'Ground truth'!$H$20</f>
        <v/>
      </c>
    </row>
    <row r="550">
      <c r="A550" s="17" t="inlineStr">
        <is>
          <t>metrics — confident-only (unsure excluded from denominators)</t>
        </is>
      </c>
      <c r="B550" s="10" t="inlineStr">
        <is>
          <t>run 1</t>
        </is>
      </c>
      <c r="C550" s="10" t="inlineStr">
        <is>
          <t>run 2</t>
        </is>
      </c>
      <c r="D550" s="10" t="inlineStr">
        <is>
          <t>run 3</t>
        </is>
      </c>
      <c r="E550" s="10" t="inlineStr">
        <is>
          <t>run 4</t>
        </is>
      </c>
      <c r="F550" s="10" t="inlineStr">
        <is>
          <t>run 5</t>
        </is>
      </c>
      <c r="G550" s="10" t="inlineStr">
        <is>
          <t>avg-matrix</t>
        </is>
      </c>
      <c r="H550" s="10" t="inlineStr">
        <is>
          <t>mean</t>
        </is>
      </c>
      <c r="I550" s="10" t="inlineStr">
        <is>
          <t>std (pop.)</t>
        </is>
      </c>
      <c r="J550" s="17" t="inlineStr">
        <is>
          <t>notes</t>
        </is>
      </c>
    </row>
    <row r="551">
      <c r="A551" s="7" t="inlineStr">
        <is>
          <t>TP</t>
        </is>
      </c>
      <c r="B551" s="7">
        <f>SUMPRODUCT(($B$542:$H$548=1)*('Ground truth'!$B$14:$H$20=1))</f>
        <v/>
      </c>
      <c r="C551" s="7">
        <f>SUMPRODUCT(($J$542:$P$548=1)*('Ground truth'!$B$14:$H$20=1))</f>
        <v/>
      </c>
      <c r="D551" s="7">
        <f>SUMPRODUCT(($R$542:$X$548=1)*('Ground truth'!$B$14:$H$20=1))</f>
        <v/>
      </c>
      <c r="E551" s="7">
        <f>SUMPRODUCT(($Z$542:$AF$548=1)*('Ground truth'!$B$14:$H$20=1))</f>
        <v/>
      </c>
      <c r="F551" s="7">
        <f>SUMPRODUCT(($AH$542:$AN$548=1)*('Ground truth'!$B$14:$H$20=1))</f>
        <v/>
      </c>
      <c r="G551" s="7">
        <f>SUMPRODUCT(($AP$542:$AV$548=1)*('Ground truth'!$B$14:$H$20=1))</f>
        <v/>
      </c>
      <c r="H551" s="12">
        <f>AVERAGE($B$551:$F$551)</f>
        <v/>
      </c>
      <c r="I551" s="12">
        <f>STDEV.P($B$551:$F$551)</f>
        <v/>
      </c>
    </row>
    <row r="552">
      <c r="A552" s="7" t="inlineStr">
        <is>
          <t>TN</t>
        </is>
      </c>
      <c r="B552" s="7">
        <f>SUMPRODUCT(($B$542:$H$548=0)*('Ground truth'!$B$14:$H$20=0))</f>
        <v/>
      </c>
      <c r="C552" s="7">
        <f>SUMPRODUCT(($J$542:$P$548=0)*('Ground truth'!$B$14:$H$20=0))</f>
        <v/>
      </c>
      <c r="D552" s="7">
        <f>SUMPRODUCT(($R$542:$X$548=0)*('Ground truth'!$B$14:$H$20=0))</f>
        <v/>
      </c>
      <c r="E552" s="7">
        <f>SUMPRODUCT(($Z$542:$AF$548=0)*('Ground truth'!$B$14:$H$20=0))</f>
        <v/>
      </c>
      <c r="F552" s="7">
        <f>SUMPRODUCT(($AH$542:$AN$548=0)*('Ground truth'!$B$14:$H$20=0))</f>
        <v/>
      </c>
      <c r="G552" s="7">
        <f>SUMPRODUCT(($AP$542:$AV$548=0)*('Ground truth'!$B$14:$H$20=0))</f>
        <v/>
      </c>
      <c r="H552" s="12">
        <f>AVERAGE($B$552:$F$552)</f>
        <v/>
      </c>
      <c r="I552" s="12">
        <f>STDEV.P($B$552:$F$552)</f>
        <v/>
      </c>
    </row>
    <row r="553">
      <c r="A553" s="7" t="inlineStr">
        <is>
          <t>FP</t>
        </is>
      </c>
      <c r="B553" s="7">
        <f>SUMPRODUCT(($B$542:$H$548=1)*('Ground truth'!$B$14:$H$20=0))</f>
        <v/>
      </c>
      <c r="C553" s="7">
        <f>SUMPRODUCT(($J$542:$P$548=1)*('Ground truth'!$B$14:$H$20=0))</f>
        <v/>
      </c>
      <c r="D553" s="7">
        <f>SUMPRODUCT(($R$542:$X$548=1)*('Ground truth'!$B$14:$H$20=0))</f>
        <v/>
      </c>
      <c r="E553" s="7">
        <f>SUMPRODUCT(($Z$542:$AF$548=1)*('Ground truth'!$B$14:$H$20=0))</f>
        <v/>
      </c>
      <c r="F553" s="7">
        <f>SUMPRODUCT(($AH$542:$AN$548=1)*('Ground truth'!$B$14:$H$20=0))</f>
        <v/>
      </c>
      <c r="G553" s="7">
        <f>SUMPRODUCT(($AP$542:$AV$548=1)*('Ground truth'!$B$14:$H$20=0))</f>
        <v/>
      </c>
      <c r="H553" s="12">
        <f>AVERAGE($B$553:$F$553)</f>
        <v/>
      </c>
      <c r="I553" s="12">
        <f>STDEV.P($B$553:$F$553)</f>
        <v/>
      </c>
    </row>
    <row r="554">
      <c r="A554" s="7" t="inlineStr">
        <is>
          <t>FN</t>
        </is>
      </c>
      <c r="B554" s="7">
        <f>SUMPRODUCT(($B$542:$H$548=0)*('Ground truth'!$B$14:$H$20=1))</f>
        <v/>
      </c>
      <c r="C554" s="7">
        <f>SUMPRODUCT(($J$542:$P$548=0)*('Ground truth'!$B$14:$H$20=1))</f>
        <v/>
      </c>
      <c r="D554" s="7">
        <f>SUMPRODUCT(($R$542:$X$548=0)*('Ground truth'!$B$14:$H$20=1))</f>
        <v/>
      </c>
      <c r="E554" s="7">
        <f>SUMPRODUCT(($Z$542:$AF$548=0)*('Ground truth'!$B$14:$H$20=1))</f>
        <v/>
      </c>
      <c r="F554" s="7">
        <f>SUMPRODUCT(($AH$542:$AN$548=0)*('Ground truth'!$B$14:$H$20=1))</f>
        <v/>
      </c>
      <c r="G554" s="7">
        <f>SUMPRODUCT(($AP$542:$AV$548=0)*('Ground truth'!$B$14:$H$20=1))</f>
        <v/>
      </c>
      <c r="H554" s="12">
        <f>AVERAGE($B$554:$F$554)</f>
        <v/>
      </c>
      <c r="I554" s="12">
        <f>STDEV.P($B$554:$F$554)</f>
        <v/>
      </c>
    </row>
    <row r="555">
      <c r="A555" s="4" t="inlineStr">
        <is>
          <t>Precision</t>
        </is>
      </c>
      <c r="B555" s="12">
        <f>IFERROR($B$551/($B$551+$B$553),0)</f>
        <v/>
      </c>
      <c r="C555" s="12">
        <f>IFERROR($C$551/($C$551+$C$553),0)</f>
        <v/>
      </c>
      <c r="D555" s="12">
        <f>IFERROR($D$551/($D$551+$D$553),0)</f>
        <v/>
      </c>
      <c r="E555" s="12">
        <f>IFERROR($E$551/($E$551+$E$553),0)</f>
        <v/>
      </c>
      <c r="F555" s="12">
        <f>IFERROR($F$551/($F$551+$F$553),0)</f>
        <v/>
      </c>
      <c r="G555" s="12">
        <f>IFERROR($G$551/($G$551+$G$553),0)</f>
        <v/>
      </c>
      <c r="H555" s="18">
        <f>AVERAGE($B$555:$F$555)</f>
        <v/>
      </c>
      <c r="I555" s="18">
        <f>STDEV.P($B$555:$F$555)</f>
        <v/>
      </c>
    </row>
    <row r="556">
      <c r="A556" s="4" t="inlineStr">
        <is>
          <t>Recall</t>
        </is>
      </c>
      <c r="B556" s="12">
        <f>IFERROR($B$551/($B$551+$B$554),0)</f>
        <v/>
      </c>
      <c r="C556" s="12">
        <f>IFERROR($C$551/($C$551+$C$554),0)</f>
        <v/>
      </c>
      <c r="D556" s="12">
        <f>IFERROR($D$551/($D$551+$D$554),0)</f>
        <v/>
      </c>
      <c r="E556" s="12">
        <f>IFERROR($E$551/($E$551+$E$554),0)</f>
        <v/>
      </c>
      <c r="F556" s="12">
        <f>IFERROR($F$551/($F$551+$F$554),0)</f>
        <v/>
      </c>
      <c r="G556" s="12">
        <f>IFERROR($G$551/($G$551+$G$554),0)</f>
        <v/>
      </c>
      <c r="H556" s="18">
        <f>AVERAGE($B$556:$F$556)</f>
        <v/>
      </c>
      <c r="I556" s="18">
        <f>STDEV.P($B$556:$F$556)</f>
        <v/>
      </c>
    </row>
    <row r="557">
      <c r="A557" s="4" t="inlineStr">
        <is>
          <t>F1</t>
        </is>
      </c>
      <c r="B557" s="12">
        <f>IFERROR(2*$B$555*$B$556/($B$555+$B$556),0)</f>
        <v/>
      </c>
      <c r="C557" s="12">
        <f>IFERROR(2*$C$555*$C$556/($C$555+$C$556),0)</f>
        <v/>
      </c>
      <c r="D557" s="12">
        <f>IFERROR(2*$D$555*$D$556/($D$555+$D$556),0)</f>
        <v/>
      </c>
      <c r="E557" s="12">
        <f>IFERROR(2*$E$555*$E$556/($E$555+$E$556),0)</f>
        <v/>
      </c>
      <c r="F557" s="12">
        <f>IFERROR(2*$F$555*$F$556/($F$555+$F$556),0)</f>
        <v/>
      </c>
      <c r="G557" s="12">
        <f>IFERROR(2*$G$555*$G$556/($G$555+$G$556),0)</f>
        <v/>
      </c>
      <c r="H557" s="18">
        <f>AVERAGE($B$557:$F$557)</f>
        <v/>
      </c>
      <c r="I557" s="18">
        <f>STDEV.P($B$557:$F$557)</f>
        <v/>
      </c>
    </row>
    <row r="558">
      <c r="A558" s="4" t="inlineStr">
        <is>
          <t>Accuracy</t>
        </is>
      </c>
      <c r="B558" s="12">
        <f>IFERROR(($B$551+$B$552)/($B$551+$B$552+$B$553+$B$554),0)</f>
        <v/>
      </c>
      <c r="C558" s="12">
        <f>IFERROR(($C$551+$C$552)/($C$551+$C$552+$C$553+$C$554),0)</f>
        <v/>
      </c>
      <c r="D558" s="12">
        <f>IFERROR(($D$551+$D$552)/($D$551+$D$552+$D$553+$D$554),0)</f>
        <v/>
      </c>
      <c r="E558" s="12">
        <f>IFERROR(($E$551+$E$552)/($E$551+$E$552+$E$553+$E$554),0)</f>
        <v/>
      </c>
      <c r="F558" s="12">
        <f>IFERROR(($F$551+$F$552)/($F$551+$F$552+$F$553+$F$554),0)</f>
        <v/>
      </c>
      <c r="G558" s="12">
        <f>IFERROR(($G$551+$G$552)/($G$551+$G$552+$G$553+$G$554),0)</f>
        <v/>
      </c>
      <c r="H558" s="18">
        <f>AVERAGE($B$558:$F$558)</f>
        <v/>
      </c>
      <c r="I558" s="18">
        <f>STDEV.P($B$558:$F$558)</f>
        <v/>
      </c>
    </row>
    <row r="559">
      <c r="A559" s="4" t="inlineStr">
        <is>
          <t>Edit distance</t>
        </is>
      </c>
      <c r="B559" s="12">
        <f>SUMPRODUCT(ABS('Ground truth'!$B$14:$H$20-$B$542:$H$548))</f>
        <v/>
      </c>
      <c r="C559" s="12">
        <f>SUMPRODUCT(ABS('Ground truth'!$B$14:$H$20-$J$542:$P$548))</f>
        <v/>
      </c>
      <c r="D559" s="12">
        <f>SUMPRODUCT(ABS('Ground truth'!$B$14:$H$20-$R$542:$X$548))</f>
        <v/>
      </c>
      <c r="E559" s="12">
        <f>SUMPRODUCT(ABS('Ground truth'!$B$14:$H$20-$Z$542:$AF$548))</f>
        <v/>
      </c>
      <c r="F559" s="12">
        <f>SUMPRODUCT(ABS('Ground truth'!$B$14:$H$20-$AH$542:$AN$548))</f>
        <v/>
      </c>
      <c r="G559" s="12">
        <f>SUMPRODUCT(ABS('Ground truth'!$B$14:$H$20-$AP$542:$AV$548))</f>
        <v/>
      </c>
      <c r="H559" s="18">
        <f>AVERAGE($B$559:$F$559)</f>
        <v/>
      </c>
      <c r="I559" s="18">
        <f>STDEV.P($B$559:$F$559)</f>
        <v/>
      </c>
    </row>
    <row r="560">
      <c r="A560" s="4" t="inlineStr">
        <is>
          <t>Spectral distance</t>
        </is>
      </c>
      <c r="B560" s="12">
        <f>SQRT(SUMPRODUCT(('Ground truth'!$K$14:$K$20-$B$571:$B$577)^2))</f>
        <v/>
      </c>
      <c r="C560" s="12">
        <f>SQRT(SUMPRODUCT(('Ground truth'!$K$14:$K$20-$C$571:$C$577)^2))</f>
        <v/>
      </c>
      <c r="D560" s="12">
        <f>SQRT(SUMPRODUCT(('Ground truth'!$K$14:$K$20-$D$571:$D$577)^2))</f>
        <v/>
      </c>
      <c r="E560" s="12">
        <f>SQRT(SUMPRODUCT(('Ground truth'!$K$14:$K$20-$E$571:$E$577)^2))</f>
        <v/>
      </c>
      <c r="F560" s="12">
        <f>SQRT(SUMPRODUCT(('Ground truth'!$K$14:$K$20-$F$571:$F$577)^2))</f>
        <v/>
      </c>
      <c r="G560" s="12">
        <f>SQRT(SUMPRODUCT(('Ground truth'!$K$14:$K$20-$G$571:$G$577)^2))</f>
        <v/>
      </c>
      <c r="H560" s="18">
        <f>AVERAGE($B$560:$F$560)</f>
        <v/>
      </c>
      <c r="I560" s="18">
        <f>STDEV.P($B$560:$F$560)</f>
        <v/>
      </c>
    </row>
    <row r="561">
      <c r="A561" s="4" t="inlineStr">
        <is>
          <t>Unsure cells</t>
        </is>
      </c>
      <c r="B561" s="7">
        <f>COUNTIF($B$542:$H$548,2)</f>
        <v/>
      </c>
      <c r="C561" s="7">
        <f>COUNTIF($J$542:$P$548,2)</f>
        <v/>
      </c>
      <c r="D561" s="7">
        <f>COUNTIF($R$542:$X$548,2)</f>
        <v/>
      </c>
      <c r="E561" s="7">
        <f>COUNTIF($Z$542:$AF$548,2)</f>
        <v/>
      </c>
      <c r="F561" s="7">
        <f>COUNTIF($AH$542:$AN$548,2)</f>
        <v/>
      </c>
      <c r="G561" s="7">
        <f>COUNTIF($AP$542:$AV$548,2)</f>
        <v/>
      </c>
      <c r="H561" s="12">
        <f>AVERAGE($B$561:$F$561)</f>
        <v/>
      </c>
      <c r="I561" s="12">
        <f>STDEV.P($B$561:$F$561)</f>
        <v/>
      </c>
    </row>
    <row r="562">
      <c r="A562" s="3" t="inlineStr">
        <is>
          <t>eigenvalues (real part, numpy order; pasted)</t>
        </is>
      </c>
    </row>
    <row r="563">
      <c r="A563" s="3" t="inlineStr">
        <is>
          <t xml:space="preserve">  λ1</t>
        </is>
      </c>
      <c r="B563" s="19" t="n">
        <v>4.958054546942732</v>
      </c>
      <c r="C563" s="19" t="n">
        <v>5.08617128019977</v>
      </c>
      <c r="D563" s="19" t="n">
        <v>4.669079088282288</v>
      </c>
      <c r="E563" s="19" t="n">
        <v>4.669079088282288</v>
      </c>
      <c r="F563" s="19" t="n">
        <v>4.669079088282288</v>
      </c>
      <c r="G563" s="19" t="n">
        <v>4.669079088282288</v>
      </c>
    </row>
    <row r="564">
      <c r="A564" s="3" t="inlineStr">
        <is>
          <t xml:space="preserve">  λ2</t>
        </is>
      </c>
      <c r="B564" s="19" t="n">
        <v>-1.125760190171497</v>
      </c>
      <c r="C564" s="19" t="n">
        <v>1.805099589021711</v>
      </c>
      <c r="D564" s="19" t="n">
        <v>-1</v>
      </c>
      <c r="E564" s="19" t="n">
        <v>-1</v>
      </c>
      <c r="F564" s="19" t="n">
        <v>-1</v>
      </c>
      <c r="G564" s="19" t="n">
        <v>-1</v>
      </c>
    </row>
    <row r="565">
      <c r="A565" s="3" t="inlineStr">
        <is>
          <t xml:space="preserve">  λ3</t>
        </is>
      </c>
      <c r="B565" s="19" t="n">
        <v>-0.3871972579999458</v>
      </c>
      <c r="C565" s="19" t="n">
        <v>1.391512040902943</v>
      </c>
      <c r="D565" s="19" t="n">
        <v>-0.6180339887498957</v>
      </c>
      <c r="E565" s="19" t="n">
        <v>-0.6180339887498957</v>
      </c>
      <c r="F565" s="19" t="n">
        <v>-0.6180339887498957</v>
      </c>
      <c r="G565" s="19" t="n">
        <v>-0.6180339887498957</v>
      </c>
    </row>
    <row r="566">
      <c r="A566" s="3" t="inlineStr">
        <is>
          <t xml:space="preserve">  λ4</t>
        </is>
      </c>
      <c r="B566" s="19" t="n">
        <v>-0.2394266363629125</v>
      </c>
      <c r="C566" s="19" t="n">
        <v>0.6168837526419617</v>
      </c>
      <c r="D566" s="19" t="n">
        <v>-0.1451026912004228</v>
      </c>
      <c r="E566" s="19" t="n">
        <v>-0.1451026912004228</v>
      </c>
      <c r="F566" s="19" t="n">
        <v>-0.1451026912004228</v>
      </c>
      <c r="G566" s="19" t="n">
        <v>-0.1451026912004228</v>
      </c>
    </row>
    <row r="567">
      <c r="A567" s="3" t="inlineStr">
        <is>
          <t xml:space="preserve">  λ5</t>
        </is>
      </c>
      <c r="B567" s="19" t="n">
        <v>1.000000000000001</v>
      </c>
      <c r="C567" s="19" t="n">
        <v>-0.9999999999999996</v>
      </c>
      <c r="D567" s="19" t="n">
        <v>1.000000000000002</v>
      </c>
      <c r="E567" s="19" t="n">
        <v>1.000000000000002</v>
      </c>
      <c r="F567" s="19" t="n">
        <v>1.000000000000002</v>
      </c>
      <c r="G567" s="19" t="n">
        <v>1.000000000000002</v>
      </c>
    </row>
    <row r="568">
      <c r="A568" s="3" t="inlineStr">
        <is>
          <t xml:space="preserve">  λ6</t>
        </is>
      </c>
      <c r="B568" s="19" t="n">
        <v>1.536759701788219</v>
      </c>
      <c r="C568" s="19" t="n">
        <v>-0.7245384513633311</v>
      </c>
      <c r="D568" s="19" t="n">
        <v>1.618033988749896</v>
      </c>
      <c r="E568" s="19" t="n">
        <v>1.618033988749896</v>
      </c>
      <c r="F568" s="19" t="n">
        <v>1.618033988749896</v>
      </c>
      <c r="G568" s="19" t="n">
        <v>1.618033988749896</v>
      </c>
    </row>
    <row r="569">
      <c r="A569" s="3" t="inlineStr">
        <is>
          <t xml:space="preserve">  λ7</t>
        </is>
      </c>
      <c r="B569" s="19" t="n">
        <v>1.257569835803406</v>
      </c>
      <c r="C569" s="19" t="n">
        <v>-0.1751282114030519</v>
      </c>
      <c r="D569" s="19" t="n">
        <v>1.476023602918134</v>
      </c>
      <c r="E569" s="19" t="n">
        <v>1.476023602918134</v>
      </c>
      <c r="F569" s="19" t="n">
        <v>1.476023602918134</v>
      </c>
      <c r="G569" s="19" t="n">
        <v>1.476023602918134</v>
      </c>
    </row>
    <row r="570">
      <c r="A570" s="3" t="inlineStr">
        <is>
          <t>eigenvalues sorted desc (LARGE)</t>
        </is>
      </c>
    </row>
    <row r="571">
      <c r="A571" s="3" t="inlineStr">
        <is>
          <t xml:space="preserve">  λ(1)</t>
        </is>
      </c>
      <c r="B571" s="19">
        <f>LARGE($B$563:$B$569,1)</f>
        <v/>
      </c>
      <c r="C571" s="19">
        <f>LARGE($C$563:$C$569,1)</f>
        <v/>
      </c>
      <c r="D571" s="19">
        <f>LARGE($D$563:$D$569,1)</f>
        <v/>
      </c>
      <c r="E571" s="19">
        <f>LARGE($E$563:$E$569,1)</f>
        <v/>
      </c>
      <c r="F571" s="19">
        <f>LARGE($F$563:$F$569,1)</f>
        <v/>
      </c>
      <c r="G571" s="19">
        <f>LARGE($G$563:$G$569,1)</f>
        <v/>
      </c>
    </row>
    <row r="572">
      <c r="A572" s="3" t="inlineStr">
        <is>
          <t xml:space="preserve">  λ(2)</t>
        </is>
      </c>
      <c r="B572" s="19">
        <f>LARGE($B$563:$B$569,2)</f>
        <v/>
      </c>
      <c r="C572" s="19">
        <f>LARGE($C$563:$C$569,2)</f>
        <v/>
      </c>
      <c r="D572" s="19">
        <f>LARGE($D$563:$D$569,2)</f>
        <v/>
      </c>
      <c r="E572" s="19">
        <f>LARGE($E$563:$E$569,2)</f>
        <v/>
      </c>
      <c r="F572" s="19">
        <f>LARGE($F$563:$F$569,2)</f>
        <v/>
      </c>
      <c r="G572" s="19">
        <f>LARGE($G$563:$G$569,2)</f>
        <v/>
      </c>
    </row>
    <row r="573">
      <c r="A573" s="3" t="inlineStr">
        <is>
          <t xml:space="preserve">  λ(3)</t>
        </is>
      </c>
      <c r="B573" s="19">
        <f>LARGE($B$563:$B$569,3)</f>
        <v/>
      </c>
      <c r="C573" s="19">
        <f>LARGE($C$563:$C$569,3)</f>
        <v/>
      </c>
      <c r="D573" s="19">
        <f>LARGE($D$563:$D$569,3)</f>
        <v/>
      </c>
      <c r="E573" s="19">
        <f>LARGE($E$563:$E$569,3)</f>
        <v/>
      </c>
      <c r="F573" s="19">
        <f>LARGE($F$563:$F$569,3)</f>
        <v/>
      </c>
      <c r="G573" s="19">
        <f>LARGE($G$563:$G$569,3)</f>
        <v/>
      </c>
    </row>
    <row r="574">
      <c r="A574" s="3" t="inlineStr">
        <is>
          <t xml:space="preserve">  λ(4)</t>
        </is>
      </c>
      <c r="B574" s="19">
        <f>LARGE($B$563:$B$569,4)</f>
        <v/>
      </c>
      <c r="C574" s="19">
        <f>LARGE($C$563:$C$569,4)</f>
        <v/>
      </c>
      <c r="D574" s="19">
        <f>LARGE($D$563:$D$569,4)</f>
        <v/>
      </c>
      <c r="E574" s="19">
        <f>LARGE($E$563:$E$569,4)</f>
        <v/>
      </c>
      <c r="F574" s="19">
        <f>LARGE($F$563:$F$569,4)</f>
        <v/>
      </c>
      <c r="G574" s="19">
        <f>LARGE($G$563:$G$569,4)</f>
        <v/>
      </c>
    </row>
    <row r="575">
      <c r="A575" s="3" t="inlineStr">
        <is>
          <t xml:space="preserve">  λ(5)</t>
        </is>
      </c>
      <c r="B575" s="19">
        <f>LARGE($B$563:$B$569,5)</f>
        <v/>
      </c>
      <c r="C575" s="19">
        <f>LARGE($C$563:$C$569,5)</f>
        <v/>
      </c>
      <c r="D575" s="19">
        <f>LARGE($D$563:$D$569,5)</f>
        <v/>
      </c>
      <c r="E575" s="19">
        <f>LARGE($E$563:$E$569,5)</f>
        <v/>
      </c>
      <c r="F575" s="19">
        <f>LARGE($F$563:$F$569,5)</f>
        <v/>
      </c>
      <c r="G575" s="19">
        <f>LARGE($G$563:$G$569,5)</f>
        <v/>
      </c>
    </row>
    <row r="576">
      <c r="A576" s="3" t="inlineStr">
        <is>
          <t xml:space="preserve">  λ(6)</t>
        </is>
      </c>
      <c r="B576" s="19">
        <f>LARGE($B$563:$B$569,6)</f>
        <v/>
      </c>
      <c r="C576" s="19">
        <f>LARGE($C$563:$C$569,6)</f>
        <v/>
      </c>
      <c r="D576" s="19">
        <f>LARGE($D$563:$D$569,6)</f>
        <v/>
      </c>
      <c r="E576" s="19">
        <f>LARGE($E$563:$E$569,6)</f>
        <v/>
      </c>
      <c r="F576" s="19">
        <f>LARGE($F$563:$F$569,6)</f>
        <v/>
      </c>
      <c r="G576" s="19">
        <f>LARGE($G$563:$G$569,6)</f>
        <v/>
      </c>
    </row>
    <row r="577">
      <c r="A577" s="3" t="inlineStr">
        <is>
          <t xml:space="preserve">  λ(7)</t>
        </is>
      </c>
      <c r="B577" s="19">
        <f>LARGE($B$563:$B$569,7)</f>
        <v/>
      </c>
      <c r="C577" s="19">
        <f>LARGE($C$563:$C$569,7)</f>
        <v/>
      </c>
      <c r="D577" s="19">
        <f>LARGE($D$563:$D$569,7)</f>
        <v/>
      </c>
      <c r="E577" s="19">
        <f>LARGE($E$563:$E$569,7)</f>
        <v/>
      </c>
      <c r="F577" s="19">
        <f>LARGE($F$563:$F$569,7)</f>
        <v/>
      </c>
      <c r="G577" s="19">
        <f>LARGE($G$563:$G$569,7)</f>
        <v/>
      </c>
    </row>
    <row r="578">
      <c r="A578" s="3" t="inlineStr">
        <is>
          <t>check: Σeig − trace (→0)</t>
        </is>
      </c>
      <c r="B578" s="3">
        <f>ROUND(SUM($B$563:$B$569)-($B$542+$C$543+$D$544+$E$545+$F$546+$G$547+$H$548),6)</f>
        <v/>
      </c>
      <c r="C578" s="3">
        <f>ROUND(SUM($C$563:$C$569)-($J$542+$K$543+$L$544+$M$545+$N$546+$O$547+$P$548),6)</f>
        <v/>
      </c>
      <c r="D578" s="3">
        <f>ROUND(SUM($D$563:$D$569)-($R$542+$S$543+$T$544+$U$545+$V$546+$W$547+$X$548),6)</f>
        <v/>
      </c>
      <c r="E578" s="3">
        <f>ROUND(SUM($E$563:$E$569)-($Z$542+$AA$543+$AB$544+$AC$545+$AD$546+$AE$547+$AF$548),6)</f>
        <v/>
      </c>
      <c r="F578" s="3">
        <f>ROUND(SUM($F$563:$F$569)-($AH$542+$AI$543+$AJ$544+$AK$545+$AL$546+$AM$547+$AN$548),6)</f>
        <v/>
      </c>
      <c r="G578" s="3">
        <f>ROUND(SUM($G$563:$G$569)-($AP$542+$AQ$543+$AR$544+$AS$545+$AT$546+$AU$547+$AV$548),6)</f>
        <v/>
      </c>
    </row>
    <row r="579">
      <c r="A579" s="3" t="inlineStr">
        <is>
          <t>check: Πeig − det (→0)</t>
        </is>
      </c>
      <c r="B579" s="3">
        <f>ROUND(MDETERM($B$542:$H$548)-PRODUCT($B$563:$B$569),6)</f>
        <v/>
      </c>
      <c r="C579" s="3">
        <f>ROUND(MDETERM($J$542:$P$548)-PRODUCT($C$563:$C$569),6)</f>
        <v/>
      </c>
      <c r="D579" s="3">
        <f>ROUND(MDETERM($R$542:$X$548)-PRODUCT($D$563:$D$569),6)</f>
        <v/>
      </c>
      <c r="E579" s="3">
        <f>ROUND(MDETERM($Z$542:$AF$548)-PRODUCT($E$563:$E$569),6)</f>
        <v/>
      </c>
      <c r="F579" s="3">
        <f>ROUND(MDETERM($AH$542:$AN$548)-PRODUCT($F$563:$F$569),6)</f>
        <v/>
      </c>
      <c r="G579" s="3">
        <f>ROUND(MDETERM($AP$542:$AV$548)-PRODUCT($G$563:$G$569),6)</f>
        <v/>
      </c>
    </row>
    <row r="580">
      <c r="A580" s="3" t="inlineStr">
        <is>
          <t>complex eigenvalues?</t>
        </is>
      </c>
      <c r="B580" s="3" t="inlineStr"/>
      <c r="C580" s="3" t="inlineStr"/>
      <c r="D580" s="3" t="inlineStr"/>
      <c r="E580" s="3" t="inlineStr"/>
      <c r="F580" s="3" t="inlineStr"/>
      <c r="G580" s="3" t="inlineStr"/>
    </row>
    <row r="581">
      <c r="A581" s="3" t="inlineStr">
        <is>
          <t>check: det(M − λᵢI) per sorted λ (→0)</t>
        </is>
      </c>
    </row>
    <row r="582">
      <c r="A582" s="3" t="inlineStr">
        <is>
          <t xml:space="preserve">  det(M − λ(1)I)</t>
        </is>
      </c>
      <c r="B582" s="3">
        <f t="array" ref="B582">ROUND(MDETERM($B$542:$H$548-$B$571*MUNIT(7)),6)</f>
        <v/>
      </c>
      <c r="C582" s="3">
        <f t="array" ref="C582">ROUND(MDETERM($J$542:$P$548-$C$571*MUNIT(7)),6)</f>
        <v/>
      </c>
      <c r="D582" s="3">
        <f t="array" ref="D582">ROUND(MDETERM($R$542:$X$548-$D$571*MUNIT(7)),6)</f>
        <v/>
      </c>
      <c r="E582" s="3">
        <f t="array" ref="E582">ROUND(MDETERM($Z$542:$AF$548-$E$571*MUNIT(7)),6)</f>
        <v/>
      </c>
      <c r="F582" s="3">
        <f t="array" ref="F582">ROUND(MDETERM($AH$542:$AN$548-$F$571*MUNIT(7)),6)</f>
        <v/>
      </c>
      <c r="G582" s="3">
        <f t="array" ref="G582">ROUND(MDETERM($AP$542:$AV$548-$G$571*MUNIT(7)),6)</f>
        <v/>
      </c>
    </row>
    <row r="583">
      <c r="A583" s="3" t="inlineStr">
        <is>
          <t xml:space="preserve">  det(M − λ(2)I)</t>
        </is>
      </c>
      <c r="B583" s="3">
        <f t="array" ref="B583">ROUND(MDETERM($B$542:$H$548-$B$572*MUNIT(7)),6)</f>
        <v/>
      </c>
      <c r="C583" s="3">
        <f t="array" ref="C583">ROUND(MDETERM($J$542:$P$548-$C$572*MUNIT(7)),6)</f>
        <v/>
      </c>
      <c r="D583" s="3">
        <f t="array" ref="D583">ROUND(MDETERM($R$542:$X$548-$D$572*MUNIT(7)),6)</f>
        <v/>
      </c>
      <c r="E583" s="3">
        <f t="array" ref="E583">ROUND(MDETERM($Z$542:$AF$548-$E$572*MUNIT(7)),6)</f>
        <v/>
      </c>
      <c r="F583" s="3">
        <f t="array" ref="F583">ROUND(MDETERM($AH$542:$AN$548-$F$572*MUNIT(7)),6)</f>
        <v/>
      </c>
      <c r="G583" s="3">
        <f t="array" ref="G583">ROUND(MDETERM($AP$542:$AV$548-$G$572*MUNIT(7)),6)</f>
        <v/>
      </c>
    </row>
    <row r="584">
      <c r="A584" s="3" t="inlineStr">
        <is>
          <t xml:space="preserve">  det(M − λ(3)I)</t>
        </is>
      </c>
      <c r="B584" s="3">
        <f t="array" ref="B584">ROUND(MDETERM($B$542:$H$548-$B$573*MUNIT(7)),6)</f>
        <v/>
      </c>
      <c r="C584" s="3">
        <f t="array" ref="C584">ROUND(MDETERM($J$542:$P$548-$C$573*MUNIT(7)),6)</f>
        <v/>
      </c>
      <c r="D584" s="3">
        <f t="array" ref="D584">ROUND(MDETERM($R$542:$X$548-$D$573*MUNIT(7)),6)</f>
        <v/>
      </c>
      <c r="E584" s="3">
        <f t="array" ref="E584">ROUND(MDETERM($Z$542:$AF$548-$E$573*MUNIT(7)),6)</f>
        <v/>
      </c>
      <c r="F584" s="3">
        <f t="array" ref="F584">ROUND(MDETERM($AH$542:$AN$548-$F$573*MUNIT(7)),6)</f>
        <v/>
      </c>
      <c r="G584" s="3">
        <f t="array" ref="G584">ROUND(MDETERM($AP$542:$AV$548-$G$573*MUNIT(7)),6)</f>
        <v/>
      </c>
    </row>
    <row r="585">
      <c r="A585" s="3" t="inlineStr">
        <is>
          <t xml:space="preserve">  det(M − λ(4)I)</t>
        </is>
      </c>
      <c r="B585" s="3">
        <f t="array" ref="B585">ROUND(MDETERM($B$542:$H$548-$B$574*MUNIT(7)),6)</f>
        <v/>
      </c>
      <c r="C585" s="3">
        <f t="array" ref="C585">ROUND(MDETERM($J$542:$P$548-$C$574*MUNIT(7)),6)</f>
        <v/>
      </c>
      <c r="D585" s="3">
        <f t="array" ref="D585">ROUND(MDETERM($R$542:$X$548-$D$574*MUNIT(7)),6)</f>
        <v/>
      </c>
      <c r="E585" s="3">
        <f t="array" ref="E585">ROUND(MDETERM($Z$542:$AF$548-$E$574*MUNIT(7)),6)</f>
        <v/>
      </c>
      <c r="F585" s="3">
        <f t="array" ref="F585">ROUND(MDETERM($AH$542:$AN$548-$F$574*MUNIT(7)),6)</f>
        <v/>
      </c>
      <c r="G585" s="3">
        <f t="array" ref="G585">ROUND(MDETERM($AP$542:$AV$548-$G$574*MUNIT(7)),6)</f>
        <v/>
      </c>
    </row>
    <row r="586">
      <c r="A586" s="3" t="inlineStr">
        <is>
          <t xml:space="preserve">  det(M − λ(5)I)</t>
        </is>
      </c>
      <c r="B586" s="3">
        <f t="array" ref="B586">ROUND(MDETERM($B$542:$H$548-$B$575*MUNIT(7)),6)</f>
        <v/>
      </c>
      <c r="C586" s="3">
        <f t="array" ref="C586">ROUND(MDETERM($J$542:$P$548-$C$575*MUNIT(7)),6)</f>
        <v/>
      </c>
      <c r="D586" s="3">
        <f t="array" ref="D586">ROUND(MDETERM($R$542:$X$548-$D$575*MUNIT(7)),6)</f>
        <v/>
      </c>
      <c r="E586" s="3">
        <f t="array" ref="E586">ROUND(MDETERM($Z$542:$AF$548-$E$575*MUNIT(7)),6)</f>
        <v/>
      </c>
      <c r="F586" s="3">
        <f t="array" ref="F586">ROUND(MDETERM($AH$542:$AN$548-$F$575*MUNIT(7)),6)</f>
        <v/>
      </c>
      <c r="G586" s="3">
        <f t="array" ref="G586">ROUND(MDETERM($AP$542:$AV$548-$G$575*MUNIT(7)),6)</f>
        <v/>
      </c>
    </row>
    <row r="587">
      <c r="A587" s="3" t="inlineStr">
        <is>
          <t xml:space="preserve">  det(M − λ(6)I)</t>
        </is>
      </c>
      <c r="B587" s="3">
        <f t="array" ref="B587">ROUND(MDETERM($B$542:$H$548-$B$576*MUNIT(7)),6)</f>
        <v/>
      </c>
      <c r="C587" s="3">
        <f t="array" ref="C587">ROUND(MDETERM($J$542:$P$548-$C$576*MUNIT(7)),6)</f>
        <v/>
      </c>
      <c r="D587" s="3">
        <f t="array" ref="D587">ROUND(MDETERM($R$542:$X$548-$D$576*MUNIT(7)),6)</f>
        <v/>
      </c>
      <c r="E587" s="3">
        <f t="array" ref="E587">ROUND(MDETERM($Z$542:$AF$548-$E$576*MUNIT(7)),6)</f>
        <v/>
      </c>
      <c r="F587" s="3">
        <f t="array" ref="F587">ROUND(MDETERM($AH$542:$AN$548-$F$576*MUNIT(7)),6)</f>
        <v/>
      </c>
      <c r="G587" s="3">
        <f t="array" ref="G587">ROUND(MDETERM($AP$542:$AV$548-$G$576*MUNIT(7)),6)</f>
        <v/>
      </c>
    </row>
    <row r="588">
      <c r="A588" s="3" t="inlineStr">
        <is>
          <t xml:space="preserve">  det(M − λ(7)I)</t>
        </is>
      </c>
      <c r="B588" s="3">
        <f t="array" ref="B588">ROUND(MDETERM($B$542:$H$548-$B$577*MUNIT(7)),6)</f>
        <v/>
      </c>
      <c r="C588" s="3">
        <f t="array" ref="C588">ROUND(MDETERM($J$542:$P$548-$C$577*MUNIT(7)),6)</f>
        <v/>
      </c>
      <c r="D588" s="3">
        <f t="array" ref="D588">ROUND(MDETERM($R$542:$X$548-$D$577*MUNIT(7)),6)</f>
        <v/>
      </c>
      <c r="E588" s="3">
        <f t="array" ref="E588">ROUND(MDETERM($Z$542:$AF$548-$E$577*MUNIT(7)),6)</f>
        <v/>
      </c>
      <c r="F588" s="3">
        <f t="array" ref="F588">ROUND(MDETERM($AH$542:$AN$548-$F$577*MUNIT(7)),6)</f>
        <v/>
      </c>
      <c r="G588" s="3">
        <f t="array" ref="G588">ROUND(MDETERM($AP$542:$AV$548-$G$577*MUNIT(7)),6)</f>
        <v/>
      </c>
    </row>
    <row r="592" ht="16" customHeight="1">
      <c r="A592" s="14" t="inlineStr">
        <is>
          <t>RAG R2 | mixtral:8x22b</t>
        </is>
      </c>
      <c r="B592" s="9" t="inlineStr">
        <is>
          <t>run 1 (raw, pasted)</t>
        </is>
      </c>
      <c r="J592" s="9" t="inlineStr">
        <is>
          <t>run 2 (raw, pasted)</t>
        </is>
      </c>
      <c r="R592" s="9" t="inlineStr">
        <is>
          <t>run 3 (raw, pasted)</t>
        </is>
      </c>
      <c r="Z592" s="9" t="inlineStr">
        <is>
          <t>run 4 (raw, pasted)</t>
        </is>
      </c>
      <c r="AH592" s="9" t="inlineStr">
        <is>
          <t>run 5 (raw, pasted)</t>
        </is>
      </c>
      <c r="AP592" s="9" t="inlineStr">
        <is>
          <t>Step2 average matrix (formula)</t>
        </is>
      </c>
      <c r="AX592" s="9" t="inlineStr">
        <is>
          <t>ground truth (reference)</t>
        </is>
      </c>
    </row>
    <row r="593" ht="60" customHeight="1">
      <c r="B593" s="15" t="inlineStr">
        <is>
          <t>Bit</t>
        </is>
      </c>
      <c r="C593" s="15" t="inlineStr">
        <is>
          <t>Transmission</t>
        </is>
      </c>
      <c r="D593" s="15" t="inlineStr">
        <is>
          <t>Motor</t>
        </is>
      </c>
      <c r="E593" s="15" t="inlineStr">
        <is>
          <t>Electrical System</t>
        </is>
      </c>
      <c r="F593" s="15" t="inlineStr">
        <is>
          <t>Battery Holder</t>
        </is>
      </c>
      <c r="G593" s="15" t="inlineStr">
        <is>
          <t>Housing</t>
        </is>
      </c>
      <c r="H593" s="15" t="inlineStr">
        <is>
          <t>External Environment</t>
        </is>
      </c>
      <c r="J593" s="15" t="inlineStr">
        <is>
          <t>Bit</t>
        </is>
      </c>
      <c r="K593" s="15" t="inlineStr">
        <is>
          <t>Transmission</t>
        </is>
      </c>
      <c r="L593" s="15" t="inlineStr">
        <is>
          <t>Motor</t>
        </is>
      </c>
      <c r="M593" s="15" t="inlineStr">
        <is>
          <t>Electrical System</t>
        </is>
      </c>
      <c r="N593" s="15" t="inlineStr">
        <is>
          <t>Battery Holder</t>
        </is>
      </c>
      <c r="O593" s="15" t="inlineStr">
        <is>
          <t>Housing</t>
        </is>
      </c>
      <c r="P593" s="15" t="inlineStr">
        <is>
          <t>External Environment</t>
        </is>
      </c>
      <c r="R593" s="15" t="inlineStr">
        <is>
          <t>Bit</t>
        </is>
      </c>
      <c r="S593" s="15" t="inlineStr">
        <is>
          <t>Transmission</t>
        </is>
      </c>
      <c r="T593" s="15" t="inlineStr">
        <is>
          <t>Motor</t>
        </is>
      </c>
      <c r="U593" s="15" t="inlineStr">
        <is>
          <t>Electrical System</t>
        </is>
      </c>
      <c r="V593" s="15" t="inlineStr">
        <is>
          <t>Battery Holder</t>
        </is>
      </c>
      <c r="W593" s="15" t="inlineStr">
        <is>
          <t>Housing</t>
        </is>
      </c>
      <c r="X593" s="15" t="inlineStr">
        <is>
          <t>External Environment</t>
        </is>
      </c>
      <c r="Z593" s="15" t="inlineStr">
        <is>
          <t>Bit</t>
        </is>
      </c>
      <c r="AA593" s="15" t="inlineStr">
        <is>
          <t>Transmission</t>
        </is>
      </c>
      <c r="AB593" s="15" t="inlineStr">
        <is>
          <t>Motor</t>
        </is>
      </c>
      <c r="AC593" s="15" t="inlineStr">
        <is>
          <t>Electrical System</t>
        </is>
      </c>
      <c r="AD593" s="15" t="inlineStr">
        <is>
          <t>Battery Holder</t>
        </is>
      </c>
      <c r="AE593" s="15" t="inlineStr">
        <is>
          <t>Housing</t>
        </is>
      </c>
      <c r="AF593" s="15" t="inlineStr">
        <is>
          <t>External Environment</t>
        </is>
      </c>
      <c r="AH593" s="15" t="inlineStr">
        <is>
          <t>Bit</t>
        </is>
      </c>
      <c r="AI593" s="15" t="inlineStr">
        <is>
          <t>Transmission</t>
        </is>
      </c>
      <c r="AJ593" s="15" t="inlineStr">
        <is>
          <t>Motor</t>
        </is>
      </c>
      <c r="AK593" s="15" t="inlineStr">
        <is>
          <t>Electrical System</t>
        </is>
      </c>
      <c r="AL593" s="15" t="inlineStr">
        <is>
          <t>Battery Holder</t>
        </is>
      </c>
      <c r="AM593" s="15" t="inlineStr">
        <is>
          <t>Housing</t>
        </is>
      </c>
      <c r="AN593" s="15" t="inlineStr">
        <is>
          <t>External Environment</t>
        </is>
      </c>
      <c r="AP593" s="15" t="inlineStr">
        <is>
          <t>Bit</t>
        </is>
      </c>
      <c r="AQ593" s="15" t="inlineStr">
        <is>
          <t>Transmission</t>
        </is>
      </c>
      <c r="AR593" s="15" t="inlineStr">
        <is>
          <t>Motor</t>
        </is>
      </c>
      <c r="AS593" s="15" t="inlineStr">
        <is>
          <t>Electrical System</t>
        </is>
      </c>
      <c r="AT593" s="15" t="inlineStr">
        <is>
          <t>Battery Holder</t>
        </is>
      </c>
      <c r="AU593" s="15" t="inlineStr">
        <is>
          <t>Housing</t>
        </is>
      </c>
      <c r="AV593" s="15" t="inlineStr">
        <is>
          <t>External Environment</t>
        </is>
      </c>
    </row>
    <row r="594">
      <c r="A594" s="3" t="inlineStr">
        <is>
          <t>Bit</t>
        </is>
      </c>
      <c r="B594" s="8" t="n">
        <v>1</v>
      </c>
      <c r="C594" s="8" t="n">
        <v>1</v>
      </c>
      <c r="D594" s="8" t="n">
        <v>0</v>
      </c>
      <c r="E594" s="8" t="n">
        <v>0</v>
      </c>
      <c r="F594" s="8" t="n">
        <v>0</v>
      </c>
      <c r="G594" s="8" t="n">
        <v>0</v>
      </c>
      <c r="H594" s="8" t="n">
        <v>1</v>
      </c>
      <c r="J594" s="8" t="n">
        <v>1</v>
      </c>
      <c r="K594" s="8" t="n">
        <v>1</v>
      </c>
      <c r="L594" s="8" t="n">
        <v>1</v>
      </c>
      <c r="M594" s="8" t="n">
        <v>1</v>
      </c>
      <c r="N594" s="8" t="n">
        <v>0</v>
      </c>
      <c r="O594" s="8" t="n">
        <v>0</v>
      </c>
      <c r="P594" s="8" t="n">
        <v>1</v>
      </c>
      <c r="R594" s="8" t="n">
        <v>1</v>
      </c>
      <c r="S594" s="8" t="n">
        <v>1</v>
      </c>
      <c r="T594" s="8" t="n">
        <v>1</v>
      </c>
      <c r="U594" s="8" t="n">
        <v>1</v>
      </c>
      <c r="V594" s="8" t="n">
        <v>0</v>
      </c>
      <c r="W594" s="8" t="n">
        <v>0</v>
      </c>
      <c r="X594" s="8" t="n">
        <v>1</v>
      </c>
      <c r="Z594" s="8" t="n">
        <v>1</v>
      </c>
      <c r="AA594" s="8" t="n">
        <v>1</v>
      </c>
      <c r="AB594" s="8" t="n">
        <v>1</v>
      </c>
      <c r="AC594" s="8" t="n">
        <v>1</v>
      </c>
      <c r="AD594" s="8" t="n">
        <v>0</v>
      </c>
      <c r="AE594" s="8" t="n">
        <v>0</v>
      </c>
      <c r="AF594" s="8" t="n">
        <v>1</v>
      </c>
      <c r="AH594" s="8" t="n">
        <v>1</v>
      </c>
      <c r="AI594" s="8" t="n">
        <v>1</v>
      </c>
      <c r="AJ594" s="8" t="n">
        <v>1</v>
      </c>
      <c r="AK594" s="8" t="n">
        <v>1</v>
      </c>
      <c r="AL594" s="8" t="n">
        <v>0</v>
      </c>
      <c r="AM594" s="8" t="n">
        <v>0</v>
      </c>
      <c r="AN594" s="8" t="n">
        <v>1</v>
      </c>
      <c r="AP594" s="8">
        <f>IF(($B$594&lt;&gt;2)+($J$594&lt;&gt;2)+($R$594&lt;&gt;2)+($Z$594&lt;&gt;2)+($AH$594&lt;&gt;2)=0,2,IF((($B$594&lt;&gt;2)*$B$594+($J$594&lt;&gt;2)*$J$594+($R$594&lt;&gt;2)*$R$594+($Z$594&lt;&gt;2)*$Z$594+($AH$594&lt;&gt;2)*$AH$594)/(($B$594&lt;&gt;2)+($J$594&lt;&gt;2)+($R$594&lt;&gt;2)+($Z$594&lt;&gt;2)+($AH$594&lt;&gt;2))&gt;=0.5,1,0))</f>
        <v/>
      </c>
      <c r="AQ594" s="8">
        <f>IF(($C$594&lt;&gt;2)+($K$594&lt;&gt;2)+($S$594&lt;&gt;2)+($AA$594&lt;&gt;2)+($AI$594&lt;&gt;2)=0,2,IF((($C$594&lt;&gt;2)*$C$594+($K$594&lt;&gt;2)*$K$594+($S$594&lt;&gt;2)*$S$594+($AA$594&lt;&gt;2)*$AA$594+($AI$594&lt;&gt;2)*$AI$594)/(($C$594&lt;&gt;2)+($K$594&lt;&gt;2)+($S$594&lt;&gt;2)+($AA$594&lt;&gt;2)+($AI$594&lt;&gt;2))&gt;=0.5,1,0))</f>
        <v/>
      </c>
      <c r="AR594" s="8">
        <f>IF(($D$594&lt;&gt;2)+($L$594&lt;&gt;2)+($T$594&lt;&gt;2)+($AB$594&lt;&gt;2)+($AJ$594&lt;&gt;2)=0,2,IF((($D$594&lt;&gt;2)*$D$594+($L$594&lt;&gt;2)*$L$594+($T$594&lt;&gt;2)*$T$594+($AB$594&lt;&gt;2)*$AB$594+($AJ$594&lt;&gt;2)*$AJ$594)/(($D$594&lt;&gt;2)+($L$594&lt;&gt;2)+($T$594&lt;&gt;2)+($AB$594&lt;&gt;2)+($AJ$594&lt;&gt;2))&gt;=0.5,1,0))</f>
        <v/>
      </c>
      <c r="AS594" s="8">
        <f>IF(($E$594&lt;&gt;2)+($M$594&lt;&gt;2)+($U$594&lt;&gt;2)+($AC$594&lt;&gt;2)+($AK$594&lt;&gt;2)=0,2,IF((($E$594&lt;&gt;2)*$E$594+($M$594&lt;&gt;2)*$M$594+($U$594&lt;&gt;2)*$U$594+($AC$594&lt;&gt;2)*$AC$594+($AK$594&lt;&gt;2)*$AK$594)/(($E$594&lt;&gt;2)+($M$594&lt;&gt;2)+($U$594&lt;&gt;2)+($AC$594&lt;&gt;2)+($AK$594&lt;&gt;2))&gt;=0.5,1,0))</f>
        <v/>
      </c>
      <c r="AT594" s="8">
        <f>IF(($F$594&lt;&gt;2)+($N$594&lt;&gt;2)+($V$594&lt;&gt;2)+($AD$594&lt;&gt;2)+($AL$594&lt;&gt;2)=0,2,IF((($F$594&lt;&gt;2)*$F$594+($N$594&lt;&gt;2)*$N$594+($V$594&lt;&gt;2)*$V$594+($AD$594&lt;&gt;2)*$AD$594+($AL$594&lt;&gt;2)*$AL$594)/(($F$594&lt;&gt;2)+($N$594&lt;&gt;2)+($V$594&lt;&gt;2)+($AD$594&lt;&gt;2)+($AL$594&lt;&gt;2))&gt;=0.5,1,0))</f>
        <v/>
      </c>
      <c r="AU594" s="8">
        <f>IF(($G$594&lt;&gt;2)+($O$594&lt;&gt;2)+($W$594&lt;&gt;2)+($AE$594&lt;&gt;2)+($AM$594&lt;&gt;2)=0,2,IF((($G$594&lt;&gt;2)*$G$594+($O$594&lt;&gt;2)*$O$594+($W$594&lt;&gt;2)*$W$594+($AE$594&lt;&gt;2)*$AE$594+($AM$594&lt;&gt;2)*$AM$594)/(($G$594&lt;&gt;2)+($O$594&lt;&gt;2)+($W$594&lt;&gt;2)+($AE$594&lt;&gt;2)+($AM$594&lt;&gt;2))&gt;=0.5,1,0))</f>
        <v/>
      </c>
      <c r="AV594" s="8">
        <f>IF(($H$594&lt;&gt;2)+($P$594&lt;&gt;2)+($X$594&lt;&gt;2)+($AF$594&lt;&gt;2)+($AN$594&lt;&gt;2)=0,2,IF((($H$594&lt;&gt;2)*$H$594+($P$594&lt;&gt;2)*$P$594+($X$594&lt;&gt;2)*$X$594+($AF$594&lt;&gt;2)*$AF$594+($AN$594&lt;&gt;2)*$AN$594)/(($H$594&lt;&gt;2)+($P$594&lt;&gt;2)+($X$594&lt;&gt;2)+($AF$594&lt;&gt;2)+($AN$594&lt;&gt;2))&gt;=0.5,1,0))</f>
        <v/>
      </c>
      <c r="AX594" s="16">
        <f>'Ground truth'!$B$14</f>
        <v/>
      </c>
      <c r="AY594" s="16">
        <f>'Ground truth'!$C$14</f>
        <v/>
      </c>
      <c r="AZ594" s="16">
        <f>'Ground truth'!$D$14</f>
        <v/>
      </c>
      <c r="BA594" s="16">
        <f>'Ground truth'!$E$14</f>
        <v/>
      </c>
      <c r="BB594" s="16">
        <f>'Ground truth'!$F$14</f>
        <v/>
      </c>
      <c r="BC594" s="16">
        <f>'Ground truth'!$G$14</f>
        <v/>
      </c>
      <c r="BD594" s="16">
        <f>'Ground truth'!$H$14</f>
        <v/>
      </c>
    </row>
    <row r="595">
      <c r="A595" s="3" t="inlineStr">
        <is>
          <t>Transmission</t>
        </is>
      </c>
      <c r="B595" s="8" t="n">
        <v>1</v>
      </c>
      <c r="C595" s="8" t="n">
        <v>1</v>
      </c>
      <c r="D595" s="8" t="n">
        <v>1</v>
      </c>
      <c r="E595" s="8" t="n">
        <v>0</v>
      </c>
      <c r="F595" s="8" t="n">
        <v>0</v>
      </c>
      <c r="G595" s="8" t="n">
        <v>0</v>
      </c>
      <c r="H595" s="8" t="n">
        <v>0</v>
      </c>
      <c r="J595" s="8" t="n">
        <v>1</v>
      </c>
      <c r="K595" s="8" t="n">
        <v>1</v>
      </c>
      <c r="L595" s="8" t="n">
        <v>1</v>
      </c>
      <c r="M595" s="8" t="n">
        <v>1</v>
      </c>
      <c r="N595" s="8" t="n">
        <v>0</v>
      </c>
      <c r="O595" s="8" t="n">
        <v>0</v>
      </c>
      <c r="P595" s="8" t="n">
        <v>1</v>
      </c>
      <c r="R595" s="8" t="n">
        <v>1</v>
      </c>
      <c r="S595" s="8" t="n">
        <v>1</v>
      </c>
      <c r="T595" s="8" t="n">
        <v>1</v>
      </c>
      <c r="U595" s="8" t="n">
        <v>1</v>
      </c>
      <c r="V595" s="8" t="n">
        <v>0</v>
      </c>
      <c r="W595" s="8" t="n">
        <v>0</v>
      </c>
      <c r="X595" s="8" t="n">
        <v>1</v>
      </c>
      <c r="Z595" s="8" t="n">
        <v>1</v>
      </c>
      <c r="AA595" s="8" t="n">
        <v>1</v>
      </c>
      <c r="AB595" s="8" t="n">
        <v>1</v>
      </c>
      <c r="AC595" s="8" t="n">
        <v>1</v>
      </c>
      <c r="AD595" s="8" t="n">
        <v>0</v>
      </c>
      <c r="AE595" s="8" t="n">
        <v>0</v>
      </c>
      <c r="AF595" s="8" t="n">
        <v>1</v>
      </c>
      <c r="AH595" s="8" t="n">
        <v>1</v>
      </c>
      <c r="AI595" s="8" t="n">
        <v>1</v>
      </c>
      <c r="AJ595" s="8" t="n">
        <v>1</v>
      </c>
      <c r="AK595" s="8" t="n">
        <v>1</v>
      </c>
      <c r="AL595" s="8" t="n">
        <v>0</v>
      </c>
      <c r="AM595" s="8" t="n">
        <v>0</v>
      </c>
      <c r="AN595" s="8" t="n">
        <v>1</v>
      </c>
      <c r="AP595" s="8">
        <f>IF(($B$595&lt;&gt;2)+($J$595&lt;&gt;2)+($R$595&lt;&gt;2)+($Z$595&lt;&gt;2)+($AH$595&lt;&gt;2)=0,2,IF((($B$595&lt;&gt;2)*$B$595+($J$595&lt;&gt;2)*$J$595+($R$595&lt;&gt;2)*$R$595+($Z$595&lt;&gt;2)*$Z$595+($AH$595&lt;&gt;2)*$AH$595)/(($B$595&lt;&gt;2)+($J$595&lt;&gt;2)+($R$595&lt;&gt;2)+($Z$595&lt;&gt;2)+($AH$595&lt;&gt;2))&gt;=0.5,1,0))</f>
        <v/>
      </c>
      <c r="AQ595" s="8">
        <f>IF(($C$595&lt;&gt;2)+($K$595&lt;&gt;2)+($S$595&lt;&gt;2)+($AA$595&lt;&gt;2)+($AI$595&lt;&gt;2)=0,2,IF((($C$595&lt;&gt;2)*$C$595+($K$595&lt;&gt;2)*$K$595+($S$595&lt;&gt;2)*$S$595+($AA$595&lt;&gt;2)*$AA$595+($AI$595&lt;&gt;2)*$AI$595)/(($C$595&lt;&gt;2)+($K$595&lt;&gt;2)+($S$595&lt;&gt;2)+($AA$595&lt;&gt;2)+($AI$595&lt;&gt;2))&gt;=0.5,1,0))</f>
        <v/>
      </c>
      <c r="AR595" s="8">
        <f>IF(($D$595&lt;&gt;2)+($L$595&lt;&gt;2)+($T$595&lt;&gt;2)+($AB$595&lt;&gt;2)+($AJ$595&lt;&gt;2)=0,2,IF((($D$595&lt;&gt;2)*$D$595+($L$595&lt;&gt;2)*$L$595+($T$595&lt;&gt;2)*$T$595+($AB$595&lt;&gt;2)*$AB$595+($AJ$595&lt;&gt;2)*$AJ$595)/(($D$595&lt;&gt;2)+($L$595&lt;&gt;2)+($T$595&lt;&gt;2)+($AB$595&lt;&gt;2)+($AJ$595&lt;&gt;2))&gt;=0.5,1,0))</f>
        <v/>
      </c>
      <c r="AS595" s="8">
        <f>IF(($E$595&lt;&gt;2)+($M$595&lt;&gt;2)+($U$595&lt;&gt;2)+($AC$595&lt;&gt;2)+($AK$595&lt;&gt;2)=0,2,IF((($E$595&lt;&gt;2)*$E$595+($M$595&lt;&gt;2)*$M$595+($U$595&lt;&gt;2)*$U$595+($AC$595&lt;&gt;2)*$AC$595+($AK$595&lt;&gt;2)*$AK$595)/(($E$595&lt;&gt;2)+($M$595&lt;&gt;2)+($U$595&lt;&gt;2)+($AC$595&lt;&gt;2)+($AK$595&lt;&gt;2))&gt;=0.5,1,0))</f>
        <v/>
      </c>
      <c r="AT595" s="8">
        <f>IF(($F$595&lt;&gt;2)+($N$595&lt;&gt;2)+($V$595&lt;&gt;2)+($AD$595&lt;&gt;2)+($AL$595&lt;&gt;2)=0,2,IF((($F$595&lt;&gt;2)*$F$595+($N$595&lt;&gt;2)*$N$595+($V$595&lt;&gt;2)*$V$595+($AD$595&lt;&gt;2)*$AD$595+($AL$595&lt;&gt;2)*$AL$595)/(($F$595&lt;&gt;2)+($N$595&lt;&gt;2)+($V$595&lt;&gt;2)+($AD$595&lt;&gt;2)+($AL$595&lt;&gt;2))&gt;=0.5,1,0))</f>
        <v/>
      </c>
      <c r="AU595" s="8">
        <f>IF(($G$595&lt;&gt;2)+($O$595&lt;&gt;2)+($W$595&lt;&gt;2)+($AE$595&lt;&gt;2)+($AM$595&lt;&gt;2)=0,2,IF((($G$595&lt;&gt;2)*$G$595+($O$595&lt;&gt;2)*$O$595+($W$595&lt;&gt;2)*$W$595+($AE$595&lt;&gt;2)*$AE$595+($AM$595&lt;&gt;2)*$AM$595)/(($G$595&lt;&gt;2)+($O$595&lt;&gt;2)+($W$595&lt;&gt;2)+($AE$595&lt;&gt;2)+($AM$595&lt;&gt;2))&gt;=0.5,1,0))</f>
        <v/>
      </c>
      <c r="AV595" s="8">
        <f>IF(($H$595&lt;&gt;2)+($P$595&lt;&gt;2)+($X$595&lt;&gt;2)+($AF$595&lt;&gt;2)+($AN$595&lt;&gt;2)=0,2,IF((($H$595&lt;&gt;2)*$H$595+($P$595&lt;&gt;2)*$P$595+($X$595&lt;&gt;2)*$X$595+($AF$595&lt;&gt;2)*$AF$595+($AN$595&lt;&gt;2)*$AN$595)/(($H$595&lt;&gt;2)+($P$595&lt;&gt;2)+($X$595&lt;&gt;2)+($AF$595&lt;&gt;2)+($AN$595&lt;&gt;2))&gt;=0.5,1,0))</f>
        <v/>
      </c>
      <c r="AX595" s="16">
        <f>'Ground truth'!$B$15</f>
        <v/>
      </c>
      <c r="AY595" s="16">
        <f>'Ground truth'!$C$15</f>
        <v/>
      </c>
      <c r="AZ595" s="16">
        <f>'Ground truth'!$D$15</f>
        <v/>
      </c>
      <c r="BA595" s="16">
        <f>'Ground truth'!$E$15</f>
        <v/>
      </c>
      <c r="BB595" s="16">
        <f>'Ground truth'!$F$15</f>
        <v/>
      </c>
      <c r="BC595" s="16">
        <f>'Ground truth'!$G$15</f>
        <v/>
      </c>
      <c r="BD595" s="16">
        <f>'Ground truth'!$H$15</f>
        <v/>
      </c>
    </row>
    <row r="596">
      <c r="A596" s="3" t="inlineStr">
        <is>
          <t>Motor</t>
        </is>
      </c>
      <c r="B596" s="8" t="n">
        <v>0</v>
      </c>
      <c r="C596" s="8" t="n">
        <v>1</v>
      </c>
      <c r="D596" s="8" t="n">
        <v>1</v>
      </c>
      <c r="E596" s="8" t="n">
        <v>1</v>
      </c>
      <c r="F596" s="8" t="n">
        <v>1</v>
      </c>
      <c r="G596" s="8" t="n">
        <v>0</v>
      </c>
      <c r="H596" s="8" t="n">
        <v>0</v>
      </c>
      <c r="J596" s="8" t="n">
        <v>0</v>
      </c>
      <c r="K596" s="8" t="n">
        <v>1</v>
      </c>
      <c r="L596" s="8" t="n">
        <v>1</v>
      </c>
      <c r="M596" s="8" t="n">
        <v>1</v>
      </c>
      <c r="N596" s="8" t="n">
        <v>0</v>
      </c>
      <c r="O596" s="8" t="n">
        <v>0</v>
      </c>
      <c r="P596" s="8" t="n">
        <v>1</v>
      </c>
      <c r="R596" s="8" t="n">
        <v>0</v>
      </c>
      <c r="S596" s="8" t="n">
        <v>1</v>
      </c>
      <c r="T596" s="8" t="n">
        <v>1</v>
      </c>
      <c r="U596" s="8" t="n">
        <v>1</v>
      </c>
      <c r="V596" s="8" t="n">
        <v>0</v>
      </c>
      <c r="W596" s="8" t="n">
        <v>0</v>
      </c>
      <c r="X596" s="8" t="n">
        <v>1</v>
      </c>
      <c r="Z596" s="8" t="n">
        <v>0</v>
      </c>
      <c r="AA596" s="8" t="n">
        <v>1</v>
      </c>
      <c r="AB596" s="8" t="n">
        <v>1</v>
      </c>
      <c r="AC596" s="8" t="n">
        <v>1</v>
      </c>
      <c r="AD596" s="8" t="n">
        <v>0</v>
      </c>
      <c r="AE596" s="8" t="n">
        <v>0</v>
      </c>
      <c r="AF596" s="8" t="n">
        <v>1</v>
      </c>
      <c r="AH596" s="8" t="n">
        <v>0</v>
      </c>
      <c r="AI596" s="8" t="n">
        <v>1</v>
      </c>
      <c r="AJ596" s="8" t="n">
        <v>1</v>
      </c>
      <c r="AK596" s="8" t="n">
        <v>1</v>
      </c>
      <c r="AL596" s="8" t="n">
        <v>0</v>
      </c>
      <c r="AM596" s="8" t="n">
        <v>0</v>
      </c>
      <c r="AN596" s="8" t="n">
        <v>1</v>
      </c>
      <c r="AP596" s="8">
        <f>IF(($B$596&lt;&gt;2)+($J$596&lt;&gt;2)+($R$596&lt;&gt;2)+($Z$596&lt;&gt;2)+($AH$596&lt;&gt;2)=0,2,IF((($B$596&lt;&gt;2)*$B$596+($J$596&lt;&gt;2)*$J$596+($R$596&lt;&gt;2)*$R$596+($Z$596&lt;&gt;2)*$Z$596+($AH$596&lt;&gt;2)*$AH$596)/(($B$596&lt;&gt;2)+($J$596&lt;&gt;2)+($R$596&lt;&gt;2)+($Z$596&lt;&gt;2)+($AH$596&lt;&gt;2))&gt;=0.5,1,0))</f>
        <v/>
      </c>
      <c r="AQ596" s="8">
        <f>IF(($C$596&lt;&gt;2)+($K$596&lt;&gt;2)+($S$596&lt;&gt;2)+($AA$596&lt;&gt;2)+($AI$596&lt;&gt;2)=0,2,IF((($C$596&lt;&gt;2)*$C$596+($K$596&lt;&gt;2)*$K$596+($S$596&lt;&gt;2)*$S$596+($AA$596&lt;&gt;2)*$AA$596+($AI$596&lt;&gt;2)*$AI$596)/(($C$596&lt;&gt;2)+($K$596&lt;&gt;2)+($S$596&lt;&gt;2)+($AA$596&lt;&gt;2)+($AI$596&lt;&gt;2))&gt;=0.5,1,0))</f>
        <v/>
      </c>
      <c r="AR596" s="8">
        <f>IF(($D$596&lt;&gt;2)+($L$596&lt;&gt;2)+($T$596&lt;&gt;2)+($AB$596&lt;&gt;2)+($AJ$596&lt;&gt;2)=0,2,IF((($D$596&lt;&gt;2)*$D$596+($L$596&lt;&gt;2)*$L$596+($T$596&lt;&gt;2)*$T$596+($AB$596&lt;&gt;2)*$AB$596+($AJ$596&lt;&gt;2)*$AJ$596)/(($D$596&lt;&gt;2)+($L$596&lt;&gt;2)+($T$596&lt;&gt;2)+($AB$596&lt;&gt;2)+($AJ$596&lt;&gt;2))&gt;=0.5,1,0))</f>
        <v/>
      </c>
      <c r="AS596" s="8">
        <f>IF(($E$596&lt;&gt;2)+($M$596&lt;&gt;2)+($U$596&lt;&gt;2)+($AC$596&lt;&gt;2)+($AK$596&lt;&gt;2)=0,2,IF((($E$596&lt;&gt;2)*$E$596+($M$596&lt;&gt;2)*$M$596+($U$596&lt;&gt;2)*$U$596+($AC$596&lt;&gt;2)*$AC$596+($AK$596&lt;&gt;2)*$AK$596)/(($E$596&lt;&gt;2)+($M$596&lt;&gt;2)+($U$596&lt;&gt;2)+($AC$596&lt;&gt;2)+($AK$596&lt;&gt;2))&gt;=0.5,1,0))</f>
        <v/>
      </c>
      <c r="AT596" s="8">
        <f>IF(($F$596&lt;&gt;2)+($N$596&lt;&gt;2)+($V$596&lt;&gt;2)+($AD$596&lt;&gt;2)+($AL$596&lt;&gt;2)=0,2,IF((($F$596&lt;&gt;2)*$F$596+($N$596&lt;&gt;2)*$N$596+($V$596&lt;&gt;2)*$V$596+($AD$596&lt;&gt;2)*$AD$596+($AL$596&lt;&gt;2)*$AL$596)/(($F$596&lt;&gt;2)+($N$596&lt;&gt;2)+($V$596&lt;&gt;2)+($AD$596&lt;&gt;2)+($AL$596&lt;&gt;2))&gt;=0.5,1,0))</f>
        <v/>
      </c>
      <c r="AU596" s="8">
        <f>IF(($G$596&lt;&gt;2)+($O$596&lt;&gt;2)+($W$596&lt;&gt;2)+($AE$596&lt;&gt;2)+($AM$596&lt;&gt;2)=0,2,IF((($G$596&lt;&gt;2)*$G$596+($O$596&lt;&gt;2)*$O$596+($W$596&lt;&gt;2)*$W$596+($AE$596&lt;&gt;2)*$AE$596+($AM$596&lt;&gt;2)*$AM$596)/(($G$596&lt;&gt;2)+($O$596&lt;&gt;2)+($W$596&lt;&gt;2)+($AE$596&lt;&gt;2)+($AM$596&lt;&gt;2))&gt;=0.5,1,0))</f>
        <v/>
      </c>
      <c r="AV596" s="8">
        <f>IF(($H$596&lt;&gt;2)+($P$596&lt;&gt;2)+($X$596&lt;&gt;2)+($AF$596&lt;&gt;2)+($AN$596&lt;&gt;2)=0,2,IF((($H$596&lt;&gt;2)*$H$596+($P$596&lt;&gt;2)*$P$596+($X$596&lt;&gt;2)*$X$596+($AF$596&lt;&gt;2)*$AF$596+($AN$596&lt;&gt;2)*$AN$596)/(($H$596&lt;&gt;2)+($P$596&lt;&gt;2)+($X$596&lt;&gt;2)+($AF$596&lt;&gt;2)+($AN$596&lt;&gt;2))&gt;=0.5,1,0))</f>
        <v/>
      </c>
      <c r="AX596" s="16">
        <f>'Ground truth'!$B$16</f>
        <v/>
      </c>
      <c r="AY596" s="16">
        <f>'Ground truth'!$C$16</f>
        <v/>
      </c>
      <c r="AZ596" s="16">
        <f>'Ground truth'!$D$16</f>
        <v/>
      </c>
      <c r="BA596" s="16">
        <f>'Ground truth'!$E$16</f>
        <v/>
      </c>
      <c r="BB596" s="16">
        <f>'Ground truth'!$F$16</f>
        <v/>
      </c>
      <c r="BC596" s="16">
        <f>'Ground truth'!$G$16</f>
        <v/>
      </c>
      <c r="BD596" s="16">
        <f>'Ground truth'!$H$16</f>
        <v/>
      </c>
    </row>
    <row r="597">
      <c r="A597" s="3" t="inlineStr">
        <is>
          <t>Electrical System</t>
        </is>
      </c>
      <c r="B597" s="8" t="n">
        <v>0</v>
      </c>
      <c r="C597" s="8" t="n">
        <v>0</v>
      </c>
      <c r="D597" s="8" t="n">
        <v>1</v>
      </c>
      <c r="E597" s="8" t="n">
        <v>1</v>
      </c>
      <c r="F597" s="8" t="n">
        <v>1</v>
      </c>
      <c r="G597" s="8" t="n">
        <v>0</v>
      </c>
      <c r="H597" s="8" t="n">
        <v>1</v>
      </c>
      <c r="J597" s="8" t="n">
        <v>0</v>
      </c>
      <c r="K597" s="8" t="n">
        <v>0</v>
      </c>
      <c r="L597" s="8" t="n">
        <v>1</v>
      </c>
      <c r="M597" s="8" t="n">
        <v>1</v>
      </c>
      <c r="N597" s="8" t="n">
        <v>1</v>
      </c>
      <c r="O597" s="8" t="n">
        <v>0</v>
      </c>
      <c r="P597" s="8" t="n">
        <v>1</v>
      </c>
      <c r="R597" s="8" t="n">
        <v>0</v>
      </c>
      <c r="S597" s="8" t="n">
        <v>0</v>
      </c>
      <c r="T597" s="8" t="n">
        <v>1</v>
      </c>
      <c r="U597" s="8" t="n">
        <v>1</v>
      </c>
      <c r="V597" s="8" t="n">
        <v>1</v>
      </c>
      <c r="W597" s="8" t="n">
        <v>0</v>
      </c>
      <c r="X597" s="8" t="n">
        <v>1</v>
      </c>
      <c r="Z597" s="8" t="n">
        <v>0</v>
      </c>
      <c r="AA597" s="8" t="n">
        <v>0</v>
      </c>
      <c r="AB597" s="8" t="n">
        <v>1</v>
      </c>
      <c r="AC597" s="8" t="n">
        <v>1</v>
      </c>
      <c r="AD597" s="8" t="n">
        <v>1</v>
      </c>
      <c r="AE597" s="8" t="n">
        <v>0</v>
      </c>
      <c r="AF597" s="8" t="n">
        <v>1</v>
      </c>
      <c r="AH597" s="8" t="n">
        <v>0</v>
      </c>
      <c r="AI597" s="8" t="n">
        <v>0</v>
      </c>
      <c r="AJ597" s="8" t="n">
        <v>1</v>
      </c>
      <c r="AK597" s="8" t="n">
        <v>1</v>
      </c>
      <c r="AL597" s="8" t="n">
        <v>1</v>
      </c>
      <c r="AM597" s="8" t="n">
        <v>0</v>
      </c>
      <c r="AN597" s="8" t="n">
        <v>1</v>
      </c>
      <c r="AP597" s="8">
        <f>IF(($B$597&lt;&gt;2)+($J$597&lt;&gt;2)+($R$597&lt;&gt;2)+($Z$597&lt;&gt;2)+($AH$597&lt;&gt;2)=0,2,IF((($B$597&lt;&gt;2)*$B$597+($J$597&lt;&gt;2)*$J$597+($R$597&lt;&gt;2)*$R$597+($Z$597&lt;&gt;2)*$Z$597+($AH$597&lt;&gt;2)*$AH$597)/(($B$597&lt;&gt;2)+($J$597&lt;&gt;2)+($R$597&lt;&gt;2)+($Z$597&lt;&gt;2)+($AH$597&lt;&gt;2))&gt;=0.5,1,0))</f>
        <v/>
      </c>
      <c r="AQ597" s="8">
        <f>IF(($C$597&lt;&gt;2)+($K$597&lt;&gt;2)+($S$597&lt;&gt;2)+($AA$597&lt;&gt;2)+($AI$597&lt;&gt;2)=0,2,IF((($C$597&lt;&gt;2)*$C$597+($K$597&lt;&gt;2)*$K$597+($S$597&lt;&gt;2)*$S$597+($AA$597&lt;&gt;2)*$AA$597+($AI$597&lt;&gt;2)*$AI$597)/(($C$597&lt;&gt;2)+($K$597&lt;&gt;2)+($S$597&lt;&gt;2)+($AA$597&lt;&gt;2)+($AI$597&lt;&gt;2))&gt;=0.5,1,0))</f>
        <v/>
      </c>
      <c r="AR597" s="8">
        <f>IF(($D$597&lt;&gt;2)+($L$597&lt;&gt;2)+($T$597&lt;&gt;2)+($AB$597&lt;&gt;2)+($AJ$597&lt;&gt;2)=0,2,IF((($D$597&lt;&gt;2)*$D$597+($L$597&lt;&gt;2)*$L$597+($T$597&lt;&gt;2)*$T$597+($AB$597&lt;&gt;2)*$AB$597+($AJ$597&lt;&gt;2)*$AJ$597)/(($D$597&lt;&gt;2)+($L$597&lt;&gt;2)+($T$597&lt;&gt;2)+($AB$597&lt;&gt;2)+($AJ$597&lt;&gt;2))&gt;=0.5,1,0))</f>
        <v/>
      </c>
      <c r="AS597" s="8">
        <f>IF(($E$597&lt;&gt;2)+($M$597&lt;&gt;2)+($U$597&lt;&gt;2)+($AC$597&lt;&gt;2)+($AK$597&lt;&gt;2)=0,2,IF((($E$597&lt;&gt;2)*$E$597+($M$597&lt;&gt;2)*$M$597+($U$597&lt;&gt;2)*$U$597+($AC$597&lt;&gt;2)*$AC$597+($AK$597&lt;&gt;2)*$AK$597)/(($E$597&lt;&gt;2)+($M$597&lt;&gt;2)+($U$597&lt;&gt;2)+($AC$597&lt;&gt;2)+($AK$597&lt;&gt;2))&gt;=0.5,1,0))</f>
        <v/>
      </c>
      <c r="AT597" s="8">
        <f>IF(($F$597&lt;&gt;2)+($N$597&lt;&gt;2)+($V$597&lt;&gt;2)+($AD$597&lt;&gt;2)+($AL$597&lt;&gt;2)=0,2,IF((($F$597&lt;&gt;2)*$F$597+($N$597&lt;&gt;2)*$N$597+($V$597&lt;&gt;2)*$V$597+($AD$597&lt;&gt;2)*$AD$597+($AL$597&lt;&gt;2)*$AL$597)/(($F$597&lt;&gt;2)+($N$597&lt;&gt;2)+($V$597&lt;&gt;2)+($AD$597&lt;&gt;2)+($AL$597&lt;&gt;2))&gt;=0.5,1,0))</f>
        <v/>
      </c>
      <c r="AU597" s="8">
        <f>IF(($G$597&lt;&gt;2)+($O$597&lt;&gt;2)+($W$597&lt;&gt;2)+($AE$597&lt;&gt;2)+($AM$597&lt;&gt;2)=0,2,IF((($G$597&lt;&gt;2)*$G$597+($O$597&lt;&gt;2)*$O$597+($W$597&lt;&gt;2)*$W$597+($AE$597&lt;&gt;2)*$AE$597+($AM$597&lt;&gt;2)*$AM$597)/(($G$597&lt;&gt;2)+($O$597&lt;&gt;2)+($W$597&lt;&gt;2)+($AE$597&lt;&gt;2)+($AM$597&lt;&gt;2))&gt;=0.5,1,0))</f>
        <v/>
      </c>
      <c r="AV597" s="8">
        <f>IF(($H$597&lt;&gt;2)+($P$597&lt;&gt;2)+($X$597&lt;&gt;2)+($AF$597&lt;&gt;2)+($AN$597&lt;&gt;2)=0,2,IF((($H$597&lt;&gt;2)*$H$597+($P$597&lt;&gt;2)*$P$597+($X$597&lt;&gt;2)*$X$597+($AF$597&lt;&gt;2)*$AF$597+($AN$597&lt;&gt;2)*$AN$597)/(($H$597&lt;&gt;2)+($P$597&lt;&gt;2)+($X$597&lt;&gt;2)+($AF$597&lt;&gt;2)+($AN$597&lt;&gt;2))&gt;=0.5,1,0))</f>
        <v/>
      </c>
      <c r="AX597" s="16">
        <f>'Ground truth'!$B$17</f>
        <v/>
      </c>
      <c r="AY597" s="16">
        <f>'Ground truth'!$C$17</f>
        <v/>
      </c>
      <c r="AZ597" s="16">
        <f>'Ground truth'!$D$17</f>
        <v/>
      </c>
      <c r="BA597" s="16">
        <f>'Ground truth'!$E$17</f>
        <v/>
      </c>
      <c r="BB597" s="16">
        <f>'Ground truth'!$F$17</f>
        <v/>
      </c>
      <c r="BC597" s="16">
        <f>'Ground truth'!$G$17</f>
        <v/>
      </c>
      <c r="BD597" s="16">
        <f>'Ground truth'!$H$17</f>
        <v/>
      </c>
    </row>
    <row r="598">
      <c r="A598" s="3" t="inlineStr">
        <is>
          <t>Battery Holder</t>
        </is>
      </c>
      <c r="B598" s="8" t="n">
        <v>0</v>
      </c>
      <c r="C598" s="8" t="n">
        <v>0</v>
      </c>
      <c r="D598" s="8" t="n">
        <v>1</v>
      </c>
      <c r="E598" s="8" t="n">
        <v>1</v>
      </c>
      <c r="F598" s="8" t="n">
        <v>1</v>
      </c>
      <c r="G598" s="8" t="n">
        <v>1</v>
      </c>
      <c r="H598" s="8" t="n">
        <v>0</v>
      </c>
      <c r="J598" s="8" t="n">
        <v>0</v>
      </c>
      <c r="K598" s="8" t="n">
        <v>0</v>
      </c>
      <c r="L598" s="8" t="n">
        <v>0</v>
      </c>
      <c r="M598" s="8" t="n">
        <v>1</v>
      </c>
      <c r="N598" s="8" t="n">
        <v>1</v>
      </c>
      <c r="O598" s="8" t="n">
        <v>1</v>
      </c>
      <c r="P598" s="8" t="n">
        <v>1</v>
      </c>
      <c r="R598" s="8" t="n">
        <v>0</v>
      </c>
      <c r="S598" s="8" t="n">
        <v>0</v>
      </c>
      <c r="T598" s="8" t="n">
        <v>0</v>
      </c>
      <c r="U598" s="8" t="n">
        <v>1</v>
      </c>
      <c r="V598" s="8" t="n">
        <v>1</v>
      </c>
      <c r="W598" s="8" t="n">
        <v>1</v>
      </c>
      <c r="X598" s="8" t="n">
        <v>1</v>
      </c>
      <c r="Z598" s="8" t="n">
        <v>0</v>
      </c>
      <c r="AA598" s="8" t="n">
        <v>0</v>
      </c>
      <c r="AB598" s="8" t="n">
        <v>0</v>
      </c>
      <c r="AC598" s="8" t="n">
        <v>1</v>
      </c>
      <c r="AD598" s="8" t="n">
        <v>1</v>
      </c>
      <c r="AE598" s="8" t="n">
        <v>1</v>
      </c>
      <c r="AF598" s="8" t="n">
        <v>1</v>
      </c>
      <c r="AH598" s="8" t="n">
        <v>0</v>
      </c>
      <c r="AI598" s="8" t="n">
        <v>0</v>
      </c>
      <c r="AJ598" s="8" t="n">
        <v>0</v>
      </c>
      <c r="AK598" s="8" t="n">
        <v>1</v>
      </c>
      <c r="AL598" s="8" t="n">
        <v>1</v>
      </c>
      <c r="AM598" s="8" t="n">
        <v>1</v>
      </c>
      <c r="AN598" s="8" t="n">
        <v>1</v>
      </c>
      <c r="AP598" s="8">
        <f>IF(($B$598&lt;&gt;2)+($J$598&lt;&gt;2)+($R$598&lt;&gt;2)+($Z$598&lt;&gt;2)+($AH$598&lt;&gt;2)=0,2,IF((($B$598&lt;&gt;2)*$B$598+($J$598&lt;&gt;2)*$J$598+($R$598&lt;&gt;2)*$R$598+($Z$598&lt;&gt;2)*$Z$598+($AH$598&lt;&gt;2)*$AH$598)/(($B$598&lt;&gt;2)+($J$598&lt;&gt;2)+($R$598&lt;&gt;2)+($Z$598&lt;&gt;2)+($AH$598&lt;&gt;2))&gt;=0.5,1,0))</f>
        <v/>
      </c>
      <c r="AQ598" s="8">
        <f>IF(($C$598&lt;&gt;2)+($K$598&lt;&gt;2)+($S$598&lt;&gt;2)+($AA$598&lt;&gt;2)+($AI$598&lt;&gt;2)=0,2,IF((($C$598&lt;&gt;2)*$C$598+($K$598&lt;&gt;2)*$K$598+($S$598&lt;&gt;2)*$S$598+($AA$598&lt;&gt;2)*$AA$598+($AI$598&lt;&gt;2)*$AI$598)/(($C$598&lt;&gt;2)+($K$598&lt;&gt;2)+($S$598&lt;&gt;2)+($AA$598&lt;&gt;2)+($AI$598&lt;&gt;2))&gt;=0.5,1,0))</f>
        <v/>
      </c>
      <c r="AR598" s="8">
        <f>IF(($D$598&lt;&gt;2)+($L$598&lt;&gt;2)+($T$598&lt;&gt;2)+($AB$598&lt;&gt;2)+($AJ$598&lt;&gt;2)=0,2,IF((($D$598&lt;&gt;2)*$D$598+($L$598&lt;&gt;2)*$L$598+($T$598&lt;&gt;2)*$T$598+($AB$598&lt;&gt;2)*$AB$598+($AJ$598&lt;&gt;2)*$AJ$598)/(($D$598&lt;&gt;2)+($L$598&lt;&gt;2)+($T$598&lt;&gt;2)+($AB$598&lt;&gt;2)+($AJ$598&lt;&gt;2))&gt;=0.5,1,0))</f>
        <v/>
      </c>
      <c r="AS598" s="8">
        <f>IF(($E$598&lt;&gt;2)+($M$598&lt;&gt;2)+($U$598&lt;&gt;2)+($AC$598&lt;&gt;2)+($AK$598&lt;&gt;2)=0,2,IF((($E$598&lt;&gt;2)*$E$598+($M$598&lt;&gt;2)*$M$598+($U$598&lt;&gt;2)*$U$598+($AC$598&lt;&gt;2)*$AC$598+($AK$598&lt;&gt;2)*$AK$598)/(($E$598&lt;&gt;2)+($M$598&lt;&gt;2)+($U$598&lt;&gt;2)+($AC$598&lt;&gt;2)+($AK$598&lt;&gt;2))&gt;=0.5,1,0))</f>
        <v/>
      </c>
      <c r="AT598" s="8">
        <f>IF(($F$598&lt;&gt;2)+($N$598&lt;&gt;2)+($V$598&lt;&gt;2)+($AD$598&lt;&gt;2)+($AL$598&lt;&gt;2)=0,2,IF((($F$598&lt;&gt;2)*$F$598+($N$598&lt;&gt;2)*$N$598+($V$598&lt;&gt;2)*$V$598+($AD$598&lt;&gt;2)*$AD$598+($AL$598&lt;&gt;2)*$AL$598)/(($F$598&lt;&gt;2)+($N$598&lt;&gt;2)+($V$598&lt;&gt;2)+($AD$598&lt;&gt;2)+($AL$598&lt;&gt;2))&gt;=0.5,1,0))</f>
        <v/>
      </c>
      <c r="AU598" s="8">
        <f>IF(($G$598&lt;&gt;2)+($O$598&lt;&gt;2)+($W$598&lt;&gt;2)+($AE$598&lt;&gt;2)+($AM$598&lt;&gt;2)=0,2,IF((($G$598&lt;&gt;2)*$G$598+($O$598&lt;&gt;2)*$O$598+($W$598&lt;&gt;2)*$W$598+($AE$598&lt;&gt;2)*$AE$598+($AM$598&lt;&gt;2)*$AM$598)/(($G$598&lt;&gt;2)+($O$598&lt;&gt;2)+($W$598&lt;&gt;2)+($AE$598&lt;&gt;2)+($AM$598&lt;&gt;2))&gt;=0.5,1,0))</f>
        <v/>
      </c>
      <c r="AV598" s="8">
        <f>IF(($H$598&lt;&gt;2)+($P$598&lt;&gt;2)+($X$598&lt;&gt;2)+($AF$598&lt;&gt;2)+($AN$598&lt;&gt;2)=0,2,IF((($H$598&lt;&gt;2)*$H$598+($P$598&lt;&gt;2)*$P$598+($X$598&lt;&gt;2)*$X$598+($AF$598&lt;&gt;2)*$AF$598+($AN$598&lt;&gt;2)*$AN$598)/(($H$598&lt;&gt;2)+($P$598&lt;&gt;2)+($X$598&lt;&gt;2)+($AF$598&lt;&gt;2)+($AN$598&lt;&gt;2))&gt;=0.5,1,0))</f>
        <v/>
      </c>
      <c r="AX598" s="16">
        <f>'Ground truth'!$B$18</f>
        <v/>
      </c>
      <c r="AY598" s="16">
        <f>'Ground truth'!$C$18</f>
        <v/>
      </c>
      <c r="AZ598" s="16">
        <f>'Ground truth'!$D$18</f>
        <v/>
      </c>
      <c r="BA598" s="16">
        <f>'Ground truth'!$E$18</f>
        <v/>
      </c>
      <c r="BB598" s="16">
        <f>'Ground truth'!$F$18</f>
        <v/>
      </c>
      <c r="BC598" s="16">
        <f>'Ground truth'!$G$18</f>
        <v/>
      </c>
      <c r="BD598" s="16">
        <f>'Ground truth'!$H$18</f>
        <v/>
      </c>
    </row>
    <row r="599">
      <c r="A599" s="3" t="inlineStr">
        <is>
          <t>Housing</t>
        </is>
      </c>
      <c r="B599" s="8" t="n">
        <v>0</v>
      </c>
      <c r="C599" s="8" t="n">
        <v>0</v>
      </c>
      <c r="D599" s="8" t="n">
        <v>0</v>
      </c>
      <c r="E599" s="8" t="n">
        <v>0</v>
      </c>
      <c r="F599" s="8" t="n">
        <v>1</v>
      </c>
      <c r="G599" s="8" t="n">
        <v>1</v>
      </c>
      <c r="H599" s="8" t="n">
        <v>0</v>
      </c>
      <c r="J599" s="8" t="n">
        <v>0</v>
      </c>
      <c r="K599" s="8" t="n">
        <v>0</v>
      </c>
      <c r="L599" s="8" t="n">
        <v>0</v>
      </c>
      <c r="M599" s="8" t="n">
        <v>0</v>
      </c>
      <c r="N599" s="8" t="n">
        <v>1</v>
      </c>
      <c r="O599" s="8" t="n">
        <v>1</v>
      </c>
      <c r="P599" s="8" t="n">
        <v>1</v>
      </c>
      <c r="R599" s="8" t="n">
        <v>0</v>
      </c>
      <c r="S599" s="8" t="n">
        <v>0</v>
      </c>
      <c r="T599" s="8" t="n">
        <v>0</v>
      </c>
      <c r="U599" s="8" t="n">
        <v>0</v>
      </c>
      <c r="V599" s="8" t="n">
        <v>1</v>
      </c>
      <c r="W599" s="8" t="n">
        <v>1</v>
      </c>
      <c r="X599" s="8" t="n">
        <v>1</v>
      </c>
      <c r="Z599" s="8" t="n">
        <v>0</v>
      </c>
      <c r="AA599" s="8" t="n">
        <v>0</v>
      </c>
      <c r="AB599" s="8" t="n">
        <v>0</v>
      </c>
      <c r="AC599" s="8" t="n">
        <v>0</v>
      </c>
      <c r="AD599" s="8" t="n">
        <v>1</v>
      </c>
      <c r="AE599" s="8" t="n">
        <v>1</v>
      </c>
      <c r="AF599" s="8" t="n">
        <v>1</v>
      </c>
      <c r="AH599" s="8" t="n">
        <v>0</v>
      </c>
      <c r="AI599" s="8" t="n">
        <v>0</v>
      </c>
      <c r="AJ599" s="8" t="n">
        <v>0</v>
      </c>
      <c r="AK599" s="8" t="n">
        <v>0</v>
      </c>
      <c r="AL599" s="8" t="n">
        <v>1</v>
      </c>
      <c r="AM599" s="8" t="n">
        <v>1</v>
      </c>
      <c r="AN599" s="8" t="n">
        <v>1</v>
      </c>
      <c r="AP599" s="8">
        <f>IF(($B$599&lt;&gt;2)+($J$599&lt;&gt;2)+($R$599&lt;&gt;2)+($Z$599&lt;&gt;2)+($AH$599&lt;&gt;2)=0,2,IF((($B$599&lt;&gt;2)*$B$599+($J$599&lt;&gt;2)*$J$599+($R$599&lt;&gt;2)*$R$599+($Z$599&lt;&gt;2)*$Z$599+($AH$599&lt;&gt;2)*$AH$599)/(($B$599&lt;&gt;2)+($J$599&lt;&gt;2)+($R$599&lt;&gt;2)+($Z$599&lt;&gt;2)+($AH$599&lt;&gt;2))&gt;=0.5,1,0))</f>
        <v/>
      </c>
      <c r="AQ599" s="8">
        <f>IF(($C$599&lt;&gt;2)+($K$599&lt;&gt;2)+($S$599&lt;&gt;2)+($AA$599&lt;&gt;2)+($AI$599&lt;&gt;2)=0,2,IF((($C$599&lt;&gt;2)*$C$599+($K$599&lt;&gt;2)*$K$599+($S$599&lt;&gt;2)*$S$599+($AA$599&lt;&gt;2)*$AA$599+($AI$599&lt;&gt;2)*$AI$599)/(($C$599&lt;&gt;2)+($K$599&lt;&gt;2)+($S$599&lt;&gt;2)+($AA$599&lt;&gt;2)+($AI$599&lt;&gt;2))&gt;=0.5,1,0))</f>
        <v/>
      </c>
      <c r="AR599" s="8">
        <f>IF(($D$599&lt;&gt;2)+($L$599&lt;&gt;2)+($T$599&lt;&gt;2)+($AB$599&lt;&gt;2)+($AJ$599&lt;&gt;2)=0,2,IF((($D$599&lt;&gt;2)*$D$599+($L$599&lt;&gt;2)*$L$599+($T$599&lt;&gt;2)*$T$599+($AB$599&lt;&gt;2)*$AB$599+($AJ$599&lt;&gt;2)*$AJ$599)/(($D$599&lt;&gt;2)+($L$599&lt;&gt;2)+($T$599&lt;&gt;2)+($AB$599&lt;&gt;2)+($AJ$599&lt;&gt;2))&gt;=0.5,1,0))</f>
        <v/>
      </c>
      <c r="AS599" s="8">
        <f>IF(($E$599&lt;&gt;2)+($M$599&lt;&gt;2)+($U$599&lt;&gt;2)+($AC$599&lt;&gt;2)+($AK$599&lt;&gt;2)=0,2,IF((($E$599&lt;&gt;2)*$E$599+($M$599&lt;&gt;2)*$M$599+($U$599&lt;&gt;2)*$U$599+($AC$599&lt;&gt;2)*$AC$599+($AK$599&lt;&gt;2)*$AK$599)/(($E$599&lt;&gt;2)+($M$599&lt;&gt;2)+($U$599&lt;&gt;2)+($AC$599&lt;&gt;2)+($AK$599&lt;&gt;2))&gt;=0.5,1,0))</f>
        <v/>
      </c>
      <c r="AT599" s="8">
        <f>IF(($F$599&lt;&gt;2)+($N$599&lt;&gt;2)+($V$599&lt;&gt;2)+($AD$599&lt;&gt;2)+($AL$599&lt;&gt;2)=0,2,IF((($F$599&lt;&gt;2)*$F$599+($N$599&lt;&gt;2)*$N$599+($V$599&lt;&gt;2)*$V$599+($AD$599&lt;&gt;2)*$AD$599+($AL$599&lt;&gt;2)*$AL$599)/(($F$599&lt;&gt;2)+($N$599&lt;&gt;2)+($V$599&lt;&gt;2)+($AD$599&lt;&gt;2)+($AL$599&lt;&gt;2))&gt;=0.5,1,0))</f>
        <v/>
      </c>
      <c r="AU599" s="8">
        <f>IF(($G$599&lt;&gt;2)+($O$599&lt;&gt;2)+($W$599&lt;&gt;2)+($AE$599&lt;&gt;2)+($AM$599&lt;&gt;2)=0,2,IF((($G$599&lt;&gt;2)*$G$599+($O$599&lt;&gt;2)*$O$599+($W$599&lt;&gt;2)*$W$599+($AE$599&lt;&gt;2)*$AE$599+($AM$599&lt;&gt;2)*$AM$599)/(($G$599&lt;&gt;2)+($O$599&lt;&gt;2)+($W$599&lt;&gt;2)+($AE$599&lt;&gt;2)+($AM$599&lt;&gt;2))&gt;=0.5,1,0))</f>
        <v/>
      </c>
      <c r="AV599" s="8">
        <f>IF(($H$599&lt;&gt;2)+($P$599&lt;&gt;2)+($X$599&lt;&gt;2)+($AF$599&lt;&gt;2)+($AN$599&lt;&gt;2)=0,2,IF((($H$599&lt;&gt;2)*$H$599+($P$599&lt;&gt;2)*$P$599+($X$599&lt;&gt;2)*$X$599+($AF$599&lt;&gt;2)*$AF$599+($AN$599&lt;&gt;2)*$AN$599)/(($H$599&lt;&gt;2)+($P$599&lt;&gt;2)+($X$599&lt;&gt;2)+($AF$599&lt;&gt;2)+($AN$599&lt;&gt;2))&gt;=0.5,1,0))</f>
        <v/>
      </c>
      <c r="AX599" s="16">
        <f>'Ground truth'!$B$19</f>
        <v/>
      </c>
      <c r="AY599" s="16">
        <f>'Ground truth'!$C$19</f>
        <v/>
      </c>
      <c r="AZ599" s="16">
        <f>'Ground truth'!$D$19</f>
        <v/>
      </c>
      <c r="BA599" s="16">
        <f>'Ground truth'!$E$19</f>
        <v/>
      </c>
      <c r="BB599" s="16">
        <f>'Ground truth'!$F$19</f>
        <v/>
      </c>
      <c r="BC599" s="16">
        <f>'Ground truth'!$G$19</f>
        <v/>
      </c>
      <c r="BD599" s="16">
        <f>'Ground truth'!$H$19</f>
        <v/>
      </c>
    </row>
    <row r="600">
      <c r="A600" s="3" t="inlineStr">
        <is>
          <t>External Environment</t>
        </is>
      </c>
      <c r="B600" s="8" t="n">
        <v>1</v>
      </c>
      <c r="C600" s="8" t="n">
        <v>0</v>
      </c>
      <c r="D600" s="8" t="n">
        <v>0</v>
      </c>
      <c r="E600" s="8" t="n">
        <v>1</v>
      </c>
      <c r="F600" s="8" t="n">
        <v>0</v>
      </c>
      <c r="G600" s="8" t="n">
        <v>0</v>
      </c>
      <c r="H600" s="8" t="n">
        <v>1</v>
      </c>
      <c r="J600" s="8" t="n">
        <v>0</v>
      </c>
      <c r="K600" s="8" t="n">
        <v>0</v>
      </c>
      <c r="L600" s="8" t="n">
        <v>0</v>
      </c>
      <c r="M600" s="8" t="n">
        <v>0</v>
      </c>
      <c r="N600" s="8" t="n">
        <v>0</v>
      </c>
      <c r="O600" s="8" t="n">
        <v>0</v>
      </c>
      <c r="P600" s="8" t="n">
        <v>1</v>
      </c>
      <c r="R600" s="8" t="n">
        <v>0</v>
      </c>
      <c r="S600" s="8" t="n">
        <v>0</v>
      </c>
      <c r="T600" s="8" t="n">
        <v>0</v>
      </c>
      <c r="U600" s="8" t="n">
        <v>0</v>
      </c>
      <c r="V600" s="8" t="n">
        <v>0</v>
      </c>
      <c r="W600" s="8" t="n">
        <v>0</v>
      </c>
      <c r="X600" s="8" t="n">
        <v>1</v>
      </c>
      <c r="Z600" s="8" t="n">
        <v>0</v>
      </c>
      <c r="AA600" s="8" t="n">
        <v>0</v>
      </c>
      <c r="AB600" s="8" t="n">
        <v>0</v>
      </c>
      <c r="AC600" s="8" t="n">
        <v>0</v>
      </c>
      <c r="AD600" s="8" t="n">
        <v>0</v>
      </c>
      <c r="AE600" s="8" t="n">
        <v>0</v>
      </c>
      <c r="AF600" s="8" t="n">
        <v>1</v>
      </c>
      <c r="AH600" s="8" t="n">
        <v>0</v>
      </c>
      <c r="AI600" s="8" t="n">
        <v>0</v>
      </c>
      <c r="AJ600" s="8" t="n">
        <v>0</v>
      </c>
      <c r="AK600" s="8" t="n">
        <v>0</v>
      </c>
      <c r="AL600" s="8" t="n">
        <v>0</v>
      </c>
      <c r="AM600" s="8" t="n">
        <v>0</v>
      </c>
      <c r="AN600" s="8" t="n">
        <v>1</v>
      </c>
      <c r="AP600" s="8">
        <f>IF(($B$600&lt;&gt;2)+($J$600&lt;&gt;2)+($R$600&lt;&gt;2)+($Z$600&lt;&gt;2)+($AH$600&lt;&gt;2)=0,2,IF((($B$600&lt;&gt;2)*$B$600+($J$600&lt;&gt;2)*$J$600+($R$600&lt;&gt;2)*$R$600+($Z$600&lt;&gt;2)*$Z$600+($AH$600&lt;&gt;2)*$AH$600)/(($B$600&lt;&gt;2)+($J$600&lt;&gt;2)+($R$600&lt;&gt;2)+($Z$600&lt;&gt;2)+($AH$600&lt;&gt;2))&gt;=0.5,1,0))</f>
        <v/>
      </c>
      <c r="AQ600" s="8">
        <f>IF(($C$600&lt;&gt;2)+($K$600&lt;&gt;2)+($S$600&lt;&gt;2)+($AA$600&lt;&gt;2)+($AI$600&lt;&gt;2)=0,2,IF((($C$600&lt;&gt;2)*$C$600+($K$600&lt;&gt;2)*$K$600+($S$600&lt;&gt;2)*$S$600+($AA$600&lt;&gt;2)*$AA$600+($AI$600&lt;&gt;2)*$AI$600)/(($C$600&lt;&gt;2)+($K$600&lt;&gt;2)+($S$600&lt;&gt;2)+($AA$600&lt;&gt;2)+($AI$600&lt;&gt;2))&gt;=0.5,1,0))</f>
        <v/>
      </c>
      <c r="AR600" s="8">
        <f>IF(($D$600&lt;&gt;2)+($L$600&lt;&gt;2)+($T$600&lt;&gt;2)+($AB$600&lt;&gt;2)+($AJ$600&lt;&gt;2)=0,2,IF((($D$600&lt;&gt;2)*$D$600+($L$600&lt;&gt;2)*$L$600+($T$600&lt;&gt;2)*$T$600+($AB$600&lt;&gt;2)*$AB$600+($AJ$600&lt;&gt;2)*$AJ$600)/(($D$600&lt;&gt;2)+($L$600&lt;&gt;2)+($T$600&lt;&gt;2)+($AB$600&lt;&gt;2)+($AJ$600&lt;&gt;2))&gt;=0.5,1,0))</f>
        <v/>
      </c>
      <c r="AS600" s="8">
        <f>IF(($E$600&lt;&gt;2)+($M$600&lt;&gt;2)+($U$600&lt;&gt;2)+($AC$600&lt;&gt;2)+($AK$600&lt;&gt;2)=0,2,IF((($E$600&lt;&gt;2)*$E$600+($M$600&lt;&gt;2)*$M$600+($U$600&lt;&gt;2)*$U$600+($AC$600&lt;&gt;2)*$AC$600+($AK$600&lt;&gt;2)*$AK$600)/(($E$600&lt;&gt;2)+($M$600&lt;&gt;2)+($U$600&lt;&gt;2)+($AC$600&lt;&gt;2)+($AK$600&lt;&gt;2))&gt;=0.5,1,0))</f>
        <v/>
      </c>
      <c r="AT600" s="8">
        <f>IF(($F$600&lt;&gt;2)+($N$600&lt;&gt;2)+($V$600&lt;&gt;2)+($AD$600&lt;&gt;2)+($AL$600&lt;&gt;2)=0,2,IF((($F$600&lt;&gt;2)*$F$600+($N$600&lt;&gt;2)*$N$600+($V$600&lt;&gt;2)*$V$600+($AD$600&lt;&gt;2)*$AD$600+($AL$600&lt;&gt;2)*$AL$600)/(($F$600&lt;&gt;2)+($N$600&lt;&gt;2)+($V$600&lt;&gt;2)+($AD$600&lt;&gt;2)+($AL$600&lt;&gt;2))&gt;=0.5,1,0))</f>
        <v/>
      </c>
      <c r="AU600" s="8">
        <f>IF(($G$600&lt;&gt;2)+($O$600&lt;&gt;2)+($W$600&lt;&gt;2)+($AE$600&lt;&gt;2)+($AM$600&lt;&gt;2)=0,2,IF((($G$600&lt;&gt;2)*$G$600+($O$600&lt;&gt;2)*$O$600+($W$600&lt;&gt;2)*$W$600+($AE$600&lt;&gt;2)*$AE$600+($AM$600&lt;&gt;2)*$AM$600)/(($G$600&lt;&gt;2)+($O$600&lt;&gt;2)+($W$600&lt;&gt;2)+($AE$600&lt;&gt;2)+($AM$600&lt;&gt;2))&gt;=0.5,1,0))</f>
        <v/>
      </c>
      <c r="AV600" s="8">
        <f>IF(($H$600&lt;&gt;2)+($P$600&lt;&gt;2)+($X$600&lt;&gt;2)+($AF$600&lt;&gt;2)+($AN$600&lt;&gt;2)=0,2,IF((($H$600&lt;&gt;2)*$H$600+($P$600&lt;&gt;2)*$P$600+($X$600&lt;&gt;2)*$X$600+($AF$600&lt;&gt;2)*$AF$600+($AN$600&lt;&gt;2)*$AN$600)/(($H$600&lt;&gt;2)+($P$600&lt;&gt;2)+($X$600&lt;&gt;2)+($AF$600&lt;&gt;2)+($AN$600&lt;&gt;2))&gt;=0.5,1,0))</f>
        <v/>
      </c>
      <c r="AX600" s="16">
        <f>'Ground truth'!$B$20</f>
        <v/>
      </c>
      <c r="AY600" s="16">
        <f>'Ground truth'!$C$20</f>
        <v/>
      </c>
      <c r="AZ600" s="16">
        <f>'Ground truth'!$D$20</f>
        <v/>
      </c>
      <c r="BA600" s="16">
        <f>'Ground truth'!$E$20</f>
        <v/>
      </c>
      <c r="BB600" s="16">
        <f>'Ground truth'!$F$20</f>
        <v/>
      </c>
      <c r="BC600" s="16">
        <f>'Ground truth'!$G$20</f>
        <v/>
      </c>
      <c r="BD600" s="16">
        <f>'Ground truth'!$H$20</f>
        <v/>
      </c>
    </row>
    <row r="602">
      <c r="A602" s="17" t="inlineStr">
        <is>
          <t>metrics — confident-only (unsure excluded from denominators)</t>
        </is>
      </c>
      <c r="B602" s="10" t="inlineStr">
        <is>
          <t>run 1</t>
        </is>
      </c>
      <c r="C602" s="10" t="inlineStr">
        <is>
          <t>run 2</t>
        </is>
      </c>
      <c r="D602" s="10" t="inlineStr">
        <is>
          <t>run 3</t>
        </is>
      </c>
      <c r="E602" s="10" t="inlineStr">
        <is>
          <t>run 4</t>
        </is>
      </c>
      <c r="F602" s="10" t="inlineStr">
        <is>
          <t>run 5</t>
        </is>
      </c>
      <c r="G602" s="10" t="inlineStr">
        <is>
          <t>avg-matrix</t>
        </is>
      </c>
      <c r="H602" s="10" t="inlineStr">
        <is>
          <t>mean</t>
        </is>
      </c>
      <c r="I602" s="10" t="inlineStr">
        <is>
          <t>std (pop.)</t>
        </is>
      </c>
      <c r="J602" s="17" t="inlineStr">
        <is>
          <t>notes</t>
        </is>
      </c>
    </row>
    <row r="603">
      <c r="A603" s="7" t="inlineStr">
        <is>
          <t>TP</t>
        </is>
      </c>
      <c r="B603" s="7">
        <f>SUMPRODUCT(($B$594:$H$600=1)*('Ground truth'!$B$14:$H$20=1))</f>
        <v/>
      </c>
      <c r="C603" s="7">
        <f>SUMPRODUCT(($J$594:$P$600=1)*('Ground truth'!$B$14:$H$20=1))</f>
        <v/>
      </c>
      <c r="D603" s="7">
        <f>SUMPRODUCT(($R$594:$X$600=1)*('Ground truth'!$B$14:$H$20=1))</f>
        <v/>
      </c>
      <c r="E603" s="7">
        <f>SUMPRODUCT(($Z$594:$AF$600=1)*('Ground truth'!$B$14:$H$20=1))</f>
        <v/>
      </c>
      <c r="F603" s="7">
        <f>SUMPRODUCT(($AH$594:$AN$600=1)*('Ground truth'!$B$14:$H$20=1))</f>
        <v/>
      </c>
      <c r="G603" s="7">
        <f>SUMPRODUCT(($AP$594:$AV$600=1)*('Ground truth'!$B$14:$H$20=1))</f>
        <v/>
      </c>
      <c r="H603" s="12">
        <f>AVERAGE($B$603:$F$603)</f>
        <v/>
      </c>
      <c r="I603" s="12">
        <f>STDEV.P($B$603:$F$603)</f>
        <v/>
      </c>
    </row>
    <row r="604">
      <c r="A604" s="7" t="inlineStr">
        <is>
          <t>TN</t>
        </is>
      </c>
      <c r="B604" s="7">
        <f>SUMPRODUCT(($B$594:$H$600=0)*('Ground truth'!$B$14:$H$20=0))</f>
        <v/>
      </c>
      <c r="C604" s="7">
        <f>SUMPRODUCT(($J$594:$P$600=0)*('Ground truth'!$B$14:$H$20=0))</f>
        <v/>
      </c>
      <c r="D604" s="7">
        <f>SUMPRODUCT(($R$594:$X$600=0)*('Ground truth'!$B$14:$H$20=0))</f>
        <v/>
      </c>
      <c r="E604" s="7">
        <f>SUMPRODUCT(($Z$594:$AF$600=0)*('Ground truth'!$B$14:$H$20=0))</f>
        <v/>
      </c>
      <c r="F604" s="7">
        <f>SUMPRODUCT(($AH$594:$AN$600=0)*('Ground truth'!$B$14:$H$20=0))</f>
        <v/>
      </c>
      <c r="G604" s="7">
        <f>SUMPRODUCT(($AP$594:$AV$600=0)*('Ground truth'!$B$14:$H$20=0))</f>
        <v/>
      </c>
      <c r="H604" s="12">
        <f>AVERAGE($B$604:$F$604)</f>
        <v/>
      </c>
      <c r="I604" s="12">
        <f>STDEV.P($B$604:$F$604)</f>
        <v/>
      </c>
    </row>
    <row r="605">
      <c r="A605" s="7" t="inlineStr">
        <is>
          <t>FP</t>
        </is>
      </c>
      <c r="B605" s="7">
        <f>SUMPRODUCT(($B$594:$H$600=1)*('Ground truth'!$B$14:$H$20=0))</f>
        <v/>
      </c>
      <c r="C605" s="7">
        <f>SUMPRODUCT(($J$594:$P$600=1)*('Ground truth'!$B$14:$H$20=0))</f>
        <v/>
      </c>
      <c r="D605" s="7">
        <f>SUMPRODUCT(($R$594:$X$600=1)*('Ground truth'!$B$14:$H$20=0))</f>
        <v/>
      </c>
      <c r="E605" s="7">
        <f>SUMPRODUCT(($Z$594:$AF$600=1)*('Ground truth'!$B$14:$H$20=0))</f>
        <v/>
      </c>
      <c r="F605" s="7">
        <f>SUMPRODUCT(($AH$594:$AN$600=1)*('Ground truth'!$B$14:$H$20=0))</f>
        <v/>
      </c>
      <c r="G605" s="7">
        <f>SUMPRODUCT(($AP$594:$AV$600=1)*('Ground truth'!$B$14:$H$20=0))</f>
        <v/>
      </c>
      <c r="H605" s="12">
        <f>AVERAGE($B$605:$F$605)</f>
        <v/>
      </c>
      <c r="I605" s="12">
        <f>STDEV.P($B$605:$F$605)</f>
        <v/>
      </c>
    </row>
    <row r="606">
      <c r="A606" s="7" t="inlineStr">
        <is>
          <t>FN</t>
        </is>
      </c>
      <c r="B606" s="7">
        <f>SUMPRODUCT(($B$594:$H$600=0)*('Ground truth'!$B$14:$H$20=1))</f>
        <v/>
      </c>
      <c r="C606" s="7">
        <f>SUMPRODUCT(($J$594:$P$600=0)*('Ground truth'!$B$14:$H$20=1))</f>
        <v/>
      </c>
      <c r="D606" s="7">
        <f>SUMPRODUCT(($R$594:$X$600=0)*('Ground truth'!$B$14:$H$20=1))</f>
        <v/>
      </c>
      <c r="E606" s="7">
        <f>SUMPRODUCT(($Z$594:$AF$600=0)*('Ground truth'!$B$14:$H$20=1))</f>
        <v/>
      </c>
      <c r="F606" s="7">
        <f>SUMPRODUCT(($AH$594:$AN$600=0)*('Ground truth'!$B$14:$H$20=1))</f>
        <v/>
      </c>
      <c r="G606" s="7">
        <f>SUMPRODUCT(($AP$594:$AV$600=0)*('Ground truth'!$B$14:$H$20=1))</f>
        <v/>
      </c>
      <c r="H606" s="12">
        <f>AVERAGE($B$606:$F$606)</f>
        <v/>
      </c>
      <c r="I606" s="12">
        <f>STDEV.P($B$606:$F$606)</f>
        <v/>
      </c>
    </row>
    <row r="607">
      <c r="A607" s="4" t="inlineStr">
        <is>
          <t>Precision</t>
        </is>
      </c>
      <c r="B607" s="12">
        <f>IFERROR($B$603/($B$603+$B$605),0)</f>
        <v/>
      </c>
      <c r="C607" s="12">
        <f>IFERROR($C$603/($C$603+$C$605),0)</f>
        <v/>
      </c>
      <c r="D607" s="12">
        <f>IFERROR($D$603/($D$603+$D$605),0)</f>
        <v/>
      </c>
      <c r="E607" s="12">
        <f>IFERROR($E$603/($E$603+$E$605),0)</f>
        <v/>
      </c>
      <c r="F607" s="12">
        <f>IFERROR($F$603/($F$603+$F$605),0)</f>
        <v/>
      </c>
      <c r="G607" s="12">
        <f>IFERROR($G$603/($G$603+$G$605),0)</f>
        <v/>
      </c>
      <c r="H607" s="18">
        <f>AVERAGE($B$607:$F$607)</f>
        <v/>
      </c>
      <c r="I607" s="18">
        <f>STDEV.P($B$607:$F$607)</f>
        <v/>
      </c>
    </row>
    <row r="608">
      <c r="A608" s="4" t="inlineStr">
        <is>
          <t>Recall</t>
        </is>
      </c>
      <c r="B608" s="12">
        <f>IFERROR($B$603/($B$603+$B$606),0)</f>
        <v/>
      </c>
      <c r="C608" s="12">
        <f>IFERROR($C$603/($C$603+$C$606),0)</f>
        <v/>
      </c>
      <c r="D608" s="12">
        <f>IFERROR($D$603/($D$603+$D$606),0)</f>
        <v/>
      </c>
      <c r="E608" s="12">
        <f>IFERROR($E$603/($E$603+$E$606),0)</f>
        <v/>
      </c>
      <c r="F608" s="12">
        <f>IFERROR($F$603/($F$603+$F$606),0)</f>
        <v/>
      </c>
      <c r="G608" s="12">
        <f>IFERROR($G$603/($G$603+$G$606),0)</f>
        <v/>
      </c>
      <c r="H608" s="18">
        <f>AVERAGE($B$608:$F$608)</f>
        <v/>
      </c>
      <c r="I608" s="18">
        <f>STDEV.P($B$608:$F$608)</f>
        <v/>
      </c>
    </row>
    <row r="609">
      <c r="A609" s="4" t="inlineStr">
        <is>
          <t>F1</t>
        </is>
      </c>
      <c r="B609" s="12">
        <f>IFERROR(2*$B$607*$B$608/($B$607+$B$608),0)</f>
        <v/>
      </c>
      <c r="C609" s="12">
        <f>IFERROR(2*$C$607*$C$608/($C$607+$C$608),0)</f>
        <v/>
      </c>
      <c r="D609" s="12">
        <f>IFERROR(2*$D$607*$D$608/($D$607+$D$608),0)</f>
        <v/>
      </c>
      <c r="E609" s="12">
        <f>IFERROR(2*$E$607*$E$608/($E$607+$E$608),0)</f>
        <v/>
      </c>
      <c r="F609" s="12">
        <f>IFERROR(2*$F$607*$F$608/($F$607+$F$608),0)</f>
        <v/>
      </c>
      <c r="G609" s="12">
        <f>IFERROR(2*$G$607*$G$608/($G$607+$G$608),0)</f>
        <v/>
      </c>
      <c r="H609" s="18">
        <f>AVERAGE($B$609:$F$609)</f>
        <v/>
      </c>
      <c r="I609" s="18">
        <f>STDEV.P($B$609:$F$609)</f>
        <v/>
      </c>
    </row>
    <row r="610">
      <c r="A610" s="4" t="inlineStr">
        <is>
          <t>Accuracy</t>
        </is>
      </c>
      <c r="B610" s="12">
        <f>IFERROR(($B$603+$B$604)/($B$603+$B$604+$B$605+$B$606),0)</f>
        <v/>
      </c>
      <c r="C610" s="12">
        <f>IFERROR(($C$603+$C$604)/($C$603+$C$604+$C$605+$C$606),0)</f>
        <v/>
      </c>
      <c r="D610" s="12">
        <f>IFERROR(($D$603+$D$604)/($D$603+$D$604+$D$605+$D$606),0)</f>
        <v/>
      </c>
      <c r="E610" s="12">
        <f>IFERROR(($E$603+$E$604)/($E$603+$E$604+$E$605+$E$606),0)</f>
        <v/>
      </c>
      <c r="F610" s="12">
        <f>IFERROR(($F$603+$F$604)/($F$603+$F$604+$F$605+$F$606),0)</f>
        <v/>
      </c>
      <c r="G610" s="12">
        <f>IFERROR(($G$603+$G$604)/($G$603+$G$604+$G$605+$G$606),0)</f>
        <v/>
      </c>
      <c r="H610" s="18">
        <f>AVERAGE($B$610:$F$610)</f>
        <v/>
      </c>
      <c r="I610" s="18">
        <f>STDEV.P($B$610:$F$610)</f>
        <v/>
      </c>
    </row>
    <row r="611">
      <c r="A611" s="4" t="inlineStr">
        <is>
          <t>Edit distance</t>
        </is>
      </c>
      <c r="B611" s="12">
        <f>SUMPRODUCT(ABS('Ground truth'!$B$14:$H$20-$B$594:$H$600))</f>
        <v/>
      </c>
      <c r="C611" s="12">
        <f>SUMPRODUCT(ABS('Ground truth'!$B$14:$H$20-$J$594:$P$600))</f>
        <v/>
      </c>
      <c r="D611" s="12">
        <f>SUMPRODUCT(ABS('Ground truth'!$B$14:$H$20-$R$594:$X$600))</f>
        <v/>
      </c>
      <c r="E611" s="12">
        <f>SUMPRODUCT(ABS('Ground truth'!$B$14:$H$20-$Z$594:$AF$600))</f>
        <v/>
      </c>
      <c r="F611" s="12">
        <f>SUMPRODUCT(ABS('Ground truth'!$B$14:$H$20-$AH$594:$AN$600))</f>
        <v/>
      </c>
      <c r="G611" s="12">
        <f>SUMPRODUCT(ABS('Ground truth'!$B$14:$H$20-$AP$594:$AV$600))</f>
        <v/>
      </c>
      <c r="H611" s="18">
        <f>AVERAGE($B$611:$F$611)</f>
        <v/>
      </c>
      <c r="I611" s="18">
        <f>STDEV.P($B$611:$F$611)</f>
        <v/>
      </c>
    </row>
    <row r="612">
      <c r="A612" s="4" t="inlineStr">
        <is>
          <t>Spectral distance</t>
        </is>
      </c>
      <c r="B612" s="12">
        <f>SQRT(SUMPRODUCT(('Ground truth'!$K$14:$K$20-$B$623:$B$629)^2))</f>
        <v/>
      </c>
      <c r="C612" s="12">
        <f>SQRT(SUMPRODUCT(('Ground truth'!$K$14:$K$20-$C$623:$C$629)^2))</f>
        <v/>
      </c>
      <c r="D612" s="12">
        <f>SQRT(SUMPRODUCT(('Ground truth'!$K$14:$K$20-$D$623:$D$629)^2))</f>
        <v/>
      </c>
      <c r="E612" s="12">
        <f>SQRT(SUMPRODUCT(('Ground truth'!$K$14:$K$20-$E$623:$E$629)^2))</f>
        <v/>
      </c>
      <c r="F612" s="12">
        <f>SQRT(SUMPRODUCT(('Ground truth'!$K$14:$K$20-$F$623:$F$629)^2))</f>
        <v/>
      </c>
      <c r="G612" s="12">
        <f>SQRT(SUMPRODUCT(('Ground truth'!$K$14:$K$20-$G$623:$G$629)^2))</f>
        <v/>
      </c>
      <c r="H612" s="18">
        <f>AVERAGE($B$612:$F$612)</f>
        <v/>
      </c>
      <c r="I612" s="18">
        <f>STDEV.P($B$612:$F$612)</f>
        <v/>
      </c>
    </row>
    <row r="613">
      <c r="A613" s="4" t="inlineStr">
        <is>
          <t>Unsure cells</t>
        </is>
      </c>
      <c r="B613" s="7">
        <f>COUNTIF($B$594:$H$600,2)</f>
        <v/>
      </c>
      <c r="C613" s="7">
        <f>COUNTIF($J$594:$P$600,2)</f>
        <v/>
      </c>
      <c r="D613" s="7">
        <f>COUNTIF($R$594:$X$600,2)</f>
        <v/>
      </c>
      <c r="E613" s="7">
        <f>COUNTIF($Z$594:$AF$600,2)</f>
        <v/>
      </c>
      <c r="F613" s="7">
        <f>COUNTIF($AH$594:$AN$600,2)</f>
        <v/>
      </c>
      <c r="G613" s="7">
        <f>COUNTIF($AP$594:$AV$600,2)</f>
        <v/>
      </c>
      <c r="H613" s="12">
        <f>AVERAGE($B$613:$F$613)</f>
        <v/>
      </c>
      <c r="I613" s="12">
        <f>STDEV.P($B$613:$F$613)</f>
        <v/>
      </c>
    </row>
    <row r="614">
      <c r="A614" s="3" t="inlineStr">
        <is>
          <t>eigenvalues (real part, numpy order; pasted)</t>
        </is>
      </c>
    </row>
    <row r="615">
      <c r="A615" s="3" t="inlineStr">
        <is>
          <t xml:space="preserve">  λ1</t>
        </is>
      </c>
      <c r="B615" s="19" t="n">
        <v>3.520635889469143</v>
      </c>
      <c r="C615" s="19" t="n">
        <v>3.126757059617221</v>
      </c>
      <c r="D615" s="19" t="n">
        <v>3.126757059617221</v>
      </c>
      <c r="E615" s="19" t="n">
        <v>3.126757059617221</v>
      </c>
      <c r="F615" s="19" t="n">
        <v>3.126757059617221</v>
      </c>
      <c r="G615" s="19" t="n">
        <v>3.126757059617221</v>
      </c>
    </row>
    <row r="616">
      <c r="A616" s="3" t="inlineStr">
        <is>
          <t xml:space="preserve">  λ2</t>
        </is>
      </c>
      <c r="B616" s="19" t="n">
        <v>2.2844722444431</v>
      </c>
      <c r="C616" s="19" t="n">
        <v>-0.5764149033092226</v>
      </c>
      <c r="D616" s="19" t="n">
        <v>-0.5764149033092226</v>
      </c>
      <c r="E616" s="19" t="n">
        <v>-0.5764149033092226</v>
      </c>
      <c r="F616" s="19" t="n">
        <v>-0.5764149033092226</v>
      </c>
      <c r="G616" s="19" t="n">
        <v>-0.5764149033092226</v>
      </c>
    </row>
    <row r="617">
      <c r="A617" s="3" t="inlineStr">
        <is>
          <t xml:space="preserve">  λ3</t>
        </is>
      </c>
      <c r="B617" s="19" t="n">
        <v>-0.8457614917457636</v>
      </c>
      <c r="C617" s="19" t="n">
        <v>5.310319644276356e-16</v>
      </c>
      <c r="D617" s="19" t="n">
        <v>5.310319644276356e-16</v>
      </c>
      <c r="E617" s="19" t="n">
        <v>5.310319644276356e-16</v>
      </c>
      <c r="F617" s="19" t="n">
        <v>5.310319644276356e-16</v>
      </c>
      <c r="G617" s="19" t="n">
        <v>5.310319644276356e-16</v>
      </c>
    </row>
    <row r="618">
      <c r="A618" s="3" t="inlineStr">
        <is>
          <t xml:space="preserve">  λ4</t>
        </is>
      </c>
      <c r="B618" s="19" t="n">
        <v>-0.2311775764423895</v>
      </c>
      <c r="C618" s="19" t="n">
        <v>0.2525315460920516</v>
      </c>
      <c r="D618" s="19" t="n">
        <v>0.2525315460920516</v>
      </c>
      <c r="E618" s="19" t="n">
        <v>0.2525315460920516</v>
      </c>
      <c r="F618" s="19" t="n">
        <v>0.2525315460920516</v>
      </c>
      <c r="G618" s="19" t="n">
        <v>0.2525315460920516</v>
      </c>
    </row>
    <row r="619">
      <c r="A619" s="3" t="inlineStr">
        <is>
          <t xml:space="preserve">  λ5</t>
        </is>
      </c>
      <c r="B619" s="19" t="n">
        <v>1.27183093427591</v>
      </c>
      <c r="C619" s="19" t="n">
        <v>0.9999999999999984</v>
      </c>
      <c r="D619" s="19" t="n">
        <v>0.9999999999999984</v>
      </c>
      <c r="E619" s="19" t="n">
        <v>0.9999999999999984</v>
      </c>
      <c r="F619" s="19" t="n">
        <v>0.9999999999999984</v>
      </c>
      <c r="G619" s="19" t="n">
        <v>0.9999999999999984</v>
      </c>
    </row>
    <row r="620">
      <c r="A620" s="3" t="inlineStr">
        <is>
          <t xml:space="preserve">  λ6</t>
        </is>
      </c>
      <c r="B620" s="19" t="n">
        <v>-0.6180339887498953</v>
      </c>
      <c r="C620" s="19" t="n">
        <v>2.197126297599953</v>
      </c>
      <c r="D620" s="19" t="n">
        <v>2.197126297599953</v>
      </c>
      <c r="E620" s="19" t="n">
        <v>2.197126297599953</v>
      </c>
      <c r="F620" s="19" t="n">
        <v>2.197126297599953</v>
      </c>
      <c r="G620" s="19" t="n">
        <v>2.197126297599953</v>
      </c>
    </row>
    <row r="621">
      <c r="A621" s="3" t="inlineStr">
        <is>
          <t xml:space="preserve">  λ7</t>
        </is>
      </c>
      <c r="B621" s="19" t="n">
        <v>1.618033988749895</v>
      </c>
      <c r="C621" s="19" t="n">
        <v>1</v>
      </c>
      <c r="D621" s="19" t="n">
        <v>1</v>
      </c>
      <c r="E621" s="19" t="n">
        <v>1</v>
      </c>
      <c r="F621" s="19" t="n">
        <v>1</v>
      </c>
      <c r="G621" s="19" t="n">
        <v>1</v>
      </c>
    </row>
    <row r="622">
      <c r="A622" s="3" t="inlineStr">
        <is>
          <t>eigenvalues sorted desc (LARGE)</t>
        </is>
      </c>
    </row>
    <row r="623">
      <c r="A623" s="3" t="inlineStr">
        <is>
          <t xml:space="preserve">  λ(1)</t>
        </is>
      </c>
      <c r="B623" s="19">
        <f>LARGE($B$615:$B$621,1)</f>
        <v/>
      </c>
      <c r="C623" s="19">
        <f>LARGE($C$615:$C$621,1)</f>
        <v/>
      </c>
      <c r="D623" s="19">
        <f>LARGE($D$615:$D$621,1)</f>
        <v/>
      </c>
      <c r="E623" s="19">
        <f>LARGE($E$615:$E$621,1)</f>
        <v/>
      </c>
      <c r="F623" s="19">
        <f>LARGE($F$615:$F$621,1)</f>
        <v/>
      </c>
      <c r="G623" s="19">
        <f>LARGE($G$615:$G$621,1)</f>
        <v/>
      </c>
    </row>
    <row r="624">
      <c r="A624" s="3" t="inlineStr">
        <is>
          <t xml:space="preserve">  λ(2)</t>
        </is>
      </c>
      <c r="B624" s="19">
        <f>LARGE($B$615:$B$621,2)</f>
        <v/>
      </c>
      <c r="C624" s="19">
        <f>LARGE($C$615:$C$621,2)</f>
        <v/>
      </c>
      <c r="D624" s="19">
        <f>LARGE($D$615:$D$621,2)</f>
        <v/>
      </c>
      <c r="E624" s="19">
        <f>LARGE($E$615:$E$621,2)</f>
        <v/>
      </c>
      <c r="F624" s="19">
        <f>LARGE($F$615:$F$621,2)</f>
        <v/>
      </c>
      <c r="G624" s="19">
        <f>LARGE($G$615:$G$621,2)</f>
        <v/>
      </c>
    </row>
    <row r="625">
      <c r="A625" s="3" t="inlineStr">
        <is>
          <t xml:space="preserve">  λ(3)</t>
        </is>
      </c>
      <c r="B625" s="19">
        <f>LARGE($B$615:$B$621,3)</f>
        <v/>
      </c>
      <c r="C625" s="19">
        <f>LARGE($C$615:$C$621,3)</f>
        <v/>
      </c>
      <c r="D625" s="19">
        <f>LARGE($D$615:$D$621,3)</f>
        <v/>
      </c>
      <c r="E625" s="19">
        <f>LARGE($E$615:$E$621,3)</f>
        <v/>
      </c>
      <c r="F625" s="19">
        <f>LARGE($F$615:$F$621,3)</f>
        <v/>
      </c>
      <c r="G625" s="19">
        <f>LARGE($G$615:$G$621,3)</f>
        <v/>
      </c>
    </row>
    <row r="626">
      <c r="A626" s="3" t="inlineStr">
        <is>
          <t xml:space="preserve">  λ(4)</t>
        </is>
      </c>
      <c r="B626" s="19">
        <f>LARGE($B$615:$B$621,4)</f>
        <v/>
      </c>
      <c r="C626" s="19">
        <f>LARGE($C$615:$C$621,4)</f>
        <v/>
      </c>
      <c r="D626" s="19">
        <f>LARGE($D$615:$D$621,4)</f>
        <v/>
      </c>
      <c r="E626" s="19">
        <f>LARGE($E$615:$E$621,4)</f>
        <v/>
      </c>
      <c r="F626" s="19">
        <f>LARGE($F$615:$F$621,4)</f>
        <v/>
      </c>
      <c r="G626" s="19">
        <f>LARGE($G$615:$G$621,4)</f>
        <v/>
      </c>
    </row>
    <row r="627">
      <c r="A627" s="3" t="inlineStr">
        <is>
          <t xml:space="preserve">  λ(5)</t>
        </is>
      </c>
      <c r="B627" s="19">
        <f>LARGE($B$615:$B$621,5)</f>
        <v/>
      </c>
      <c r="C627" s="19">
        <f>LARGE($C$615:$C$621,5)</f>
        <v/>
      </c>
      <c r="D627" s="19">
        <f>LARGE($D$615:$D$621,5)</f>
        <v/>
      </c>
      <c r="E627" s="19">
        <f>LARGE($E$615:$E$621,5)</f>
        <v/>
      </c>
      <c r="F627" s="19">
        <f>LARGE($F$615:$F$621,5)</f>
        <v/>
      </c>
      <c r="G627" s="19">
        <f>LARGE($G$615:$G$621,5)</f>
        <v/>
      </c>
    </row>
    <row r="628">
      <c r="A628" s="3" t="inlineStr">
        <is>
          <t xml:space="preserve">  λ(6)</t>
        </is>
      </c>
      <c r="B628" s="19">
        <f>LARGE($B$615:$B$621,6)</f>
        <v/>
      </c>
      <c r="C628" s="19">
        <f>LARGE($C$615:$C$621,6)</f>
        <v/>
      </c>
      <c r="D628" s="19">
        <f>LARGE($D$615:$D$621,6)</f>
        <v/>
      </c>
      <c r="E628" s="19">
        <f>LARGE($E$615:$E$621,6)</f>
        <v/>
      </c>
      <c r="F628" s="19">
        <f>LARGE($F$615:$F$621,6)</f>
        <v/>
      </c>
      <c r="G628" s="19">
        <f>LARGE($G$615:$G$621,6)</f>
        <v/>
      </c>
    </row>
    <row r="629">
      <c r="A629" s="3" t="inlineStr">
        <is>
          <t xml:space="preserve">  λ(7)</t>
        </is>
      </c>
      <c r="B629" s="19">
        <f>LARGE($B$615:$B$621,7)</f>
        <v/>
      </c>
      <c r="C629" s="19">
        <f>LARGE($C$615:$C$621,7)</f>
        <v/>
      </c>
      <c r="D629" s="19">
        <f>LARGE($D$615:$D$621,7)</f>
        <v/>
      </c>
      <c r="E629" s="19">
        <f>LARGE($E$615:$E$621,7)</f>
        <v/>
      </c>
      <c r="F629" s="19">
        <f>LARGE($F$615:$F$621,7)</f>
        <v/>
      </c>
      <c r="G629" s="19">
        <f>LARGE($G$615:$G$621,7)</f>
        <v/>
      </c>
    </row>
    <row r="630">
      <c r="A630" s="3" t="inlineStr">
        <is>
          <t>check: Σeig − trace (→0)</t>
        </is>
      </c>
      <c r="B630" s="3">
        <f>ROUND(SUM($B$615:$B$621)-($B$594+$C$595+$D$596+$E$597+$F$598+$G$599+$H$600),6)</f>
        <v/>
      </c>
      <c r="C630" s="3">
        <f>ROUND(SUM($C$615:$C$621)-($J$594+$K$595+$L$596+$M$597+$N$598+$O$599+$P$600),6)</f>
        <v/>
      </c>
      <c r="D630" s="3">
        <f>ROUND(SUM($D$615:$D$621)-($R$594+$S$595+$T$596+$U$597+$V$598+$W$599+$X$600),6)</f>
        <v/>
      </c>
      <c r="E630" s="3">
        <f>ROUND(SUM($E$615:$E$621)-($Z$594+$AA$595+$AB$596+$AC$597+$AD$598+$AE$599+$AF$600),6)</f>
        <v/>
      </c>
      <c r="F630" s="3">
        <f>ROUND(SUM($F$615:$F$621)-($AH$594+$AI$595+$AJ$596+$AK$597+$AL$598+$AM$599+$AN$600),6)</f>
        <v/>
      </c>
      <c r="G630" s="3">
        <f>ROUND(SUM($G$615:$G$621)-($AP$594+$AQ$595+$AR$596+$AS$597+$AT$598+$AU$599+$AV$600),6)</f>
        <v/>
      </c>
    </row>
    <row r="631">
      <c r="A631" s="3" t="inlineStr">
        <is>
          <t>check: Πeig − det (→0)</t>
        </is>
      </c>
      <c r="B631" s="3">
        <f>ROUND(MDETERM($B$594:$H$600)-PRODUCT($B$615:$B$621),6)</f>
        <v/>
      </c>
      <c r="C631" s="3">
        <f>ROUND(MDETERM($J$594:$P$600)-PRODUCT($C$615:$C$621),6)</f>
        <v/>
      </c>
      <c r="D631" s="3">
        <f>ROUND(MDETERM($R$594:$X$600)-PRODUCT($D$615:$D$621),6)</f>
        <v/>
      </c>
      <c r="E631" s="3">
        <f>ROUND(MDETERM($Z$594:$AF$600)-PRODUCT($E$615:$E$621),6)</f>
        <v/>
      </c>
      <c r="F631" s="3">
        <f>ROUND(MDETERM($AH$594:$AN$600)-PRODUCT($F$615:$F$621),6)</f>
        <v/>
      </c>
      <c r="G631" s="3">
        <f>ROUND(MDETERM($AP$594:$AV$600)-PRODUCT($G$615:$G$621),6)</f>
        <v/>
      </c>
    </row>
    <row r="632">
      <c r="A632" s="3" t="inlineStr">
        <is>
          <t>complex eigenvalues?</t>
        </is>
      </c>
      <c r="B632" s="3" t="inlineStr"/>
      <c r="C632" s="3" t="inlineStr"/>
      <c r="D632" s="3" t="inlineStr"/>
      <c r="E632" s="3" t="inlineStr"/>
      <c r="F632" s="3" t="inlineStr"/>
      <c r="G632" s="3" t="inlineStr"/>
    </row>
    <row r="633">
      <c r="A633" s="3" t="inlineStr">
        <is>
          <t>check: det(M − λᵢI) per sorted λ (→0)</t>
        </is>
      </c>
    </row>
    <row r="634">
      <c r="A634" s="3" t="inlineStr">
        <is>
          <t xml:space="preserve">  det(M − λ(1)I)</t>
        </is>
      </c>
      <c r="B634" s="3">
        <f t="array" ref="B634">ROUND(MDETERM($B$594:$H$600-$B$623*MUNIT(7)),6)</f>
        <v/>
      </c>
      <c r="C634" s="3">
        <f t="array" ref="C634">ROUND(MDETERM($J$594:$P$600-$C$623*MUNIT(7)),6)</f>
        <v/>
      </c>
      <c r="D634" s="3">
        <f t="array" ref="D634">ROUND(MDETERM($R$594:$X$600-$D$623*MUNIT(7)),6)</f>
        <v/>
      </c>
      <c r="E634" s="3">
        <f t="array" ref="E634">ROUND(MDETERM($Z$594:$AF$600-$E$623*MUNIT(7)),6)</f>
        <v/>
      </c>
      <c r="F634" s="3">
        <f t="array" ref="F634">ROUND(MDETERM($AH$594:$AN$600-$F$623*MUNIT(7)),6)</f>
        <v/>
      </c>
      <c r="G634" s="3">
        <f t="array" ref="G634">ROUND(MDETERM($AP$594:$AV$600-$G$623*MUNIT(7)),6)</f>
        <v/>
      </c>
    </row>
    <row r="635">
      <c r="A635" s="3" t="inlineStr">
        <is>
          <t xml:space="preserve">  det(M − λ(2)I)</t>
        </is>
      </c>
      <c r="B635" s="3">
        <f t="array" ref="B635">ROUND(MDETERM($B$594:$H$600-$B$624*MUNIT(7)),6)</f>
        <v/>
      </c>
      <c r="C635" s="3">
        <f t="array" ref="C635">ROUND(MDETERM($J$594:$P$600-$C$624*MUNIT(7)),6)</f>
        <v/>
      </c>
      <c r="D635" s="3">
        <f t="array" ref="D635">ROUND(MDETERM($R$594:$X$600-$D$624*MUNIT(7)),6)</f>
        <v/>
      </c>
      <c r="E635" s="3">
        <f t="array" ref="E635">ROUND(MDETERM($Z$594:$AF$600-$E$624*MUNIT(7)),6)</f>
        <v/>
      </c>
      <c r="F635" s="3">
        <f t="array" ref="F635">ROUND(MDETERM($AH$594:$AN$600-$F$624*MUNIT(7)),6)</f>
        <v/>
      </c>
      <c r="G635" s="3">
        <f t="array" ref="G635">ROUND(MDETERM($AP$594:$AV$600-$G$624*MUNIT(7)),6)</f>
        <v/>
      </c>
    </row>
    <row r="636">
      <c r="A636" s="3" t="inlineStr">
        <is>
          <t xml:space="preserve">  det(M − λ(3)I)</t>
        </is>
      </c>
      <c r="B636" s="3">
        <f t="array" ref="B636">ROUND(MDETERM($B$594:$H$600-$B$625*MUNIT(7)),6)</f>
        <v/>
      </c>
      <c r="C636" s="3">
        <f t="array" ref="C636">ROUND(MDETERM($J$594:$P$600-$C$625*MUNIT(7)),6)</f>
        <v/>
      </c>
      <c r="D636" s="3">
        <f t="array" ref="D636">ROUND(MDETERM($R$594:$X$600-$D$625*MUNIT(7)),6)</f>
        <v/>
      </c>
      <c r="E636" s="3">
        <f t="array" ref="E636">ROUND(MDETERM($Z$594:$AF$600-$E$625*MUNIT(7)),6)</f>
        <v/>
      </c>
      <c r="F636" s="3">
        <f t="array" ref="F636">ROUND(MDETERM($AH$594:$AN$600-$F$625*MUNIT(7)),6)</f>
        <v/>
      </c>
      <c r="G636" s="3">
        <f t="array" ref="G636">ROUND(MDETERM($AP$594:$AV$600-$G$625*MUNIT(7)),6)</f>
        <v/>
      </c>
    </row>
    <row r="637">
      <c r="A637" s="3" t="inlineStr">
        <is>
          <t xml:space="preserve">  det(M − λ(4)I)</t>
        </is>
      </c>
      <c r="B637" s="3">
        <f t="array" ref="B637">ROUND(MDETERM($B$594:$H$600-$B$626*MUNIT(7)),6)</f>
        <v/>
      </c>
      <c r="C637" s="3">
        <f t="array" ref="C637">ROUND(MDETERM($J$594:$P$600-$C$626*MUNIT(7)),6)</f>
        <v/>
      </c>
      <c r="D637" s="3">
        <f t="array" ref="D637">ROUND(MDETERM($R$594:$X$600-$D$626*MUNIT(7)),6)</f>
        <v/>
      </c>
      <c r="E637" s="3">
        <f t="array" ref="E637">ROUND(MDETERM($Z$594:$AF$600-$E$626*MUNIT(7)),6)</f>
        <v/>
      </c>
      <c r="F637" s="3">
        <f t="array" ref="F637">ROUND(MDETERM($AH$594:$AN$600-$F$626*MUNIT(7)),6)</f>
        <v/>
      </c>
      <c r="G637" s="3">
        <f t="array" ref="G637">ROUND(MDETERM($AP$594:$AV$600-$G$626*MUNIT(7)),6)</f>
        <v/>
      </c>
    </row>
    <row r="638">
      <c r="A638" s="3" t="inlineStr">
        <is>
          <t xml:space="preserve">  det(M − λ(5)I)</t>
        </is>
      </c>
      <c r="B638" s="3">
        <f t="array" ref="B638">ROUND(MDETERM($B$594:$H$600-$B$627*MUNIT(7)),6)</f>
        <v/>
      </c>
      <c r="C638" s="3">
        <f t="array" ref="C638">ROUND(MDETERM($J$594:$P$600-$C$627*MUNIT(7)),6)</f>
        <v/>
      </c>
      <c r="D638" s="3">
        <f t="array" ref="D638">ROUND(MDETERM($R$594:$X$600-$D$627*MUNIT(7)),6)</f>
        <v/>
      </c>
      <c r="E638" s="3">
        <f t="array" ref="E638">ROUND(MDETERM($Z$594:$AF$600-$E$627*MUNIT(7)),6)</f>
        <v/>
      </c>
      <c r="F638" s="3">
        <f t="array" ref="F638">ROUND(MDETERM($AH$594:$AN$600-$F$627*MUNIT(7)),6)</f>
        <v/>
      </c>
      <c r="G638" s="3">
        <f t="array" ref="G638">ROUND(MDETERM($AP$594:$AV$600-$G$627*MUNIT(7)),6)</f>
        <v/>
      </c>
    </row>
    <row r="639">
      <c r="A639" s="3" t="inlineStr">
        <is>
          <t xml:space="preserve">  det(M − λ(6)I)</t>
        </is>
      </c>
      <c r="B639" s="3">
        <f t="array" ref="B639">ROUND(MDETERM($B$594:$H$600-$B$628*MUNIT(7)),6)</f>
        <v/>
      </c>
      <c r="C639" s="3">
        <f t="array" ref="C639">ROUND(MDETERM($J$594:$P$600-$C$628*MUNIT(7)),6)</f>
        <v/>
      </c>
      <c r="D639" s="3">
        <f t="array" ref="D639">ROUND(MDETERM($R$594:$X$600-$D$628*MUNIT(7)),6)</f>
        <v/>
      </c>
      <c r="E639" s="3">
        <f t="array" ref="E639">ROUND(MDETERM($Z$594:$AF$600-$E$628*MUNIT(7)),6)</f>
        <v/>
      </c>
      <c r="F639" s="3">
        <f t="array" ref="F639">ROUND(MDETERM($AH$594:$AN$600-$F$628*MUNIT(7)),6)</f>
        <v/>
      </c>
      <c r="G639" s="3">
        <f t="array" ref="G639">ROUND(MDETERM($AP$594:$AV$600-$G$628*MUNIT(7)),6)</f>
        <v/>
      </c>
    </row>
    <row r="640">
      <c r="A640" s="3" t="inlineStr">
        <is>
          <t xml:space="preserve">  det(M − λ(7)I)</t>
        </is>
      </c>
      <c r="B640" s="3">
        <f t="array" ref="B640">ROUND(MDETERM($B$594:$H$600-$B$629*MUNIT(7)),6)</f>
        <v/>
      </c>
      <c r="C640" s="3">
        <f t="array" ref="C640">ROUND(MDETERM($J$594:$P$600-$C$629*MUNIT(7)),6)</f>
        <v/>
      </c>
      <c r="D640" s="3">
        <f t="array" ref="D640">ROUND(MDETERM($R$594:$X$600-$D$629*MUNIT(7)),6)</f>
        <v/>
      </c>
      <c r="E640" s="3">
        <f t="array" ref="E640">ROUND(MDETERM($Z$594:$AF$600-$E$629*MUNIT(7)),6)</f>
        <v/>
      </c>
      <c r="F640" s="3">
        <f t="array" ref="F640">ROUND(MDETERM($AH$594:$AN$600-$F$629*MUNIT(7)),6)</f>
        <v/>
      </c>
      <c r="G640" s="3">
        <f t="array" ref="G640">ROUND(MDETERM($AP$594:$AV$600-$G$629*MUNIT(7)),6)</f>
        <v/>
      </c>
    </row>
    <row r="644" ht="16" customHeight="1">
      <c r="A644" s="14" t="inlineStr">
        <is>
          <t>RAG R2 | llama3.3:70b</t>
        </is>
      </c>
      <c r="B644" s="9" t="inlineStr">
        <is>
          <t>run 1 (raw, pasted)</t>
        </is>
      </c>
      <c r="J644" s="9" t="inlineStr">
        <is>
          <t>run 2 (raw, pasted)</t>
        </is>
      </c>
      <c r="R644" s="9" t="inlineStr">
        <is>
          <t>run 3 (raw, pasted)</t>
        </is>
      </c>
      <c r="Z644" s="9" t="inlineStr">
        <is>
          <t>run 4 (raw, pasted)</t>
        </is>
      </c>
      <c r="AH644" s="9" t="inlineStr">
        <is>
          <t>run 5 (raw, pasted)</t>
        </is>
      </c>
      <c r="AP644" s="9" t="inlineStr">
        <is>
          <t>Step2 average matrix (formula)</t>
        </is>
      </c>
      <c r="AX644" s="9" t="inlineStr">
        <is>
          <t>ground truth (reference)</t>
        </is>
      </c>
    </row>
    <row r="645" ht="60" customHeight="1">
      <c r="B645" s="15" t="inlineStr">
        <is>
          <t>Bit</t>
        </is>
      </c>
      <c r="C645" s="15" t="inlineStr">
        <is>
          <t>Transmission</t>
        </is>
      </c>
      <c r="D645" s="15" t="inlineStr">
        <is>
          <t>Motor</t>
        </is>
      </c>
      <c r="E645" s="15" t="inlineStr">
        <is>
          <t>Electrical System</t>
        </is>
      </c>
      <c r="F645" s="15" t="inlineStr">
        <is>
          <t>Battery Holder</t>
        </is>
      </c>
      <c r="G645" s="15" t="inlineStr">
        <is>
          <t>Housing</t>
        </is>
      </c>
      <c r="H645" s="15" t="inlineStr">
        <is>
          <t>External Environment</t>
        </is>
      </c>
      <c r="J645" s="15" t="inlineStr">
        <is>
          <t>Bit</t>
        </is>
      </c>
      <c r="K645" s="15" t="inlineStr">
        <is>
          <t>Transmission</t>
        </is>
      </c>
      <c r="L645" s="15" t="inlineStr">
        <is>
          <t>Motor</t>
        </is>
      </c>
      <c r="M645" s="15" t="inlineStr">
        <is>
          <t>Electrical System</t>
        </is>
      </c>
      <c r="N645" s="15" t="inlineStr">
        <is>
          <t>Battery Holder</t>
        </is>
      </c>
      <c r="O645" s="15" t="inlineStr">
        <is>
          <t>Housing</t>
        </is>
      </c>
      <c r="P645" s="15" t="inlineStr">
        <is>
          <t>External Environment</t>
        </is>
      </c>
      <c r="R645" s="15" t="inlineStr">
        <is>
          <t>Bit</t>
        </is>
      </c>
      <c r="S645" s="15" t="inlineStr">
        <is>
          <t>Transmission</t>
        </is>
      </c>
      <c r="T645" s="15" t="inlineStr">
        <is>
          <t>Motor</t>
        </is>
      </c>
      <c r="U645" s="15" t="inlineStr">
        <is>
          <t>Electrical System</t>
        </is>
      </c>
      <c r="V645" s="15" t="inlineStr">
        <is>
          <t>Battery Holder</t>
        </is>
      </c>
      <c r="W645" s="15" t="inlineStr">
        <is>
          <t>Housing</t>
        </is>
      </c>
      <c r="X645" s="15" t="inlineStr">
        <is>
          <t>External Environment</t>
        </is>
      </c>
      <c r="Z645" s="15" t="inlineStr">
        <is>
          <t>Bit</t>
        </is>
      </c>
      <c r="AA645" s="15" t="inlineStr">
        <is>
          <t>Transmission</t>
        </is>
      </c>
      <c r="AB645" s="15" t="inlineStr">
        <is>
          <t>Motor</t>
        </is>
      </c>
      <c r="AC645" s="15" t="inlineStr">
        <is>
          <t>Electrical System</t>
        </is>
      </c>
      <c r="AD645" s="15" t="inlineStr">
        <is>
          <t>Battery Holder</t>
        </is>
      </c>
      <c r="AE645" s="15" t="inlineStr">
        <is>
          <t>Housing</t>
        </is>
      </c>
      <c r="AF645" s="15" t="inlineStr">
        <is>
          <t>External Environment</t>
        </is>
      </c>
      <c r="AH645" s="15" t="inlineStr">
        <is>
          <t>Bit</t>
        </is>
      </c>
      <c r="AI645" s="15" t="inlineStr">
        <is>
          <t>Transmission</t>
        </is>
      </c>
      <c r="AJ645" s="15" t="inlineStr">
        <is>
          <t>Motor</t>
        </is>
      </c>
      <c r="AK645" s="15" t="inlineStr">
        <is>
          <t>Electrical System</t>
        </is>
      </c>
      <c r="AL645" s="15" t="inlineStr">
        <is>
          <t>Battery Holder</t>
        </is>
      </c>
      <c r="AM645" s="15" t="inlineStr">
        <is>
          <t>Housing</t>
        </is>
      </c>
      <c r="AN645" s="15" t="inlineStr">
        <is>
          <t>External Environment</t>
        </is>
      </c>
      <c r="AP645" s="15" t="inlineStr">
        <is>
          <t>Bit</t>
        </is>
      </c>
      <c r="AQ645" s="15" t="inlineStr">
        <is>
          <t>Transmission</t>
        </is>
      </c>
      <c r="AR645" s="15" t="inlineStr">
        <is>
          <t>Motor</t>
        </is>
      </c>
      <c r="AS645" s="15" t="inlineStr">
        <is>
          <t>Electrical System</t>
        </is>
      </c>
      <c r="AT645" s="15" t="inlineStr">
        <is>
          <t>Battery Holder</t>
        </is>
      </c>
      <c r="AU645" s="15" t="inlineStr">
        <is>
          <t>Housing</t>
        </is>
      </c>
      <c r="AV645" s="15" t="inlineStr">
        <is>
          <t>External Environment</t>
        </is>
      </c>
    </row>
    <row r="646">
      <c r="A646" s="3" t="inlineStr">
        <is>
          <t>Bit</t>
        </is>
      </c>
      <c r="B646" s="8" t="n">
        <v>1</v>
      </c>
      <c r="C646" s="8" t="n">
        <v>1</v>
      </c>
      <c r="D646" s="8" t="n">
        <v>1</v>
      </c>
      <c r="E646" s="8" t="n">
        <v>1</v>
      </c>
      <c r="F646" s="8" t="n">
        <v>0</v>
      </c>
      <c r="G646" s="8" t="n">
        <v>1</v>
      </c>
      <c r="H646" s="8" t="n">
        <v>0</v>
      </c>
      <c r="J646" s="8" t="n">
        <v>1</v>
      </c>
      <c r="K646" s="8" t="n">
        <v>1</v>
      </c>
      <c r="L646" s="8" t="n">
        <v>1</v>
      </c>
      <c r="M646" s="8" t="n">
        <v>1</v>
      </c>
      <c r="N646" s="8" t="n">
        <v>0</v>
      </c>
      <c r="O646" s="8" t="n">
        <v>1</v>
      </c>
      <c r="P646" s="8" t="n">
        <v>0</v>
      </c>
      <c r="R646" s="8" t="n">
        <v>1</v>
      </c>
      <c r="S646" s="8" t="n">
        <v>1</v>
      </c>
      <c r="T646" s="8" t="n">
        <v>1</v>
      </c>
      <c r="U646" s="8" t="n">
        <v>1</v>
      </c>
      <c r="V646" s="8" t="n">
        <v>0</v>
      </c>
      <c r="W646" s="8" t="n">
        <v>1</v>
      </c>
      <c r="X646" s="8" t="n">
        <v>0</v>
      </c>
      <c r="Z646" s="8" t="n">
        <v>1</v>
      </c>
      <c r="AA646" s="8" t="n">
        <v>1</v>
      </c>
      <c r="AB646" s="8" t="n">
        <v>1</v>
      </c>
      <c r="AC646" s="8" t="n">
        <v>1</v>
      </c>
      <c r="AD646" s="8" t="n">
        <v>0</v>
      </c>
      <c r="AE646" s="8" t="n">
        <v>1</v>
      </c>
      <c r="AF646" s="8" t="n">
        <v>0</v>
      </c>
      <c r="AH646" s="8" t="n">
        <v>1</v>
      </c>
      <c r="AI646" s="8" t="n">
        <v>1</v>
      </c>
      <c r="AJ646" s="8" t="n">
        <v>1</v>
      </c>
      <c r="AK646" s="8" t="n">
        <v>1</v>
      </c>
      <c r="AL646" s="8" t="n">
        <v>0</v>
      </c>
      <c r="AM646" s="8" t="n">
        <v>1</v>
      </c>
      <c r="AN646" s="8" t="n">
        <v>0</v>
      </c>
      <c r="AP646" s="8">
        <f>IF(($B$646&lt;&gt;2)+($J$646&lt;&gt;2)+($R$646&lt;&gt;2)+($Z$646&lt;&gt;2)+($AH$646&lt;&gt;2)=0,2,IF((($B$646&lt;&gt;2)*$B$646+($J$646&lt;&gt;2)*$J$646+($R$646&lt;&gt;2)*$R$646+($Z$646&lt;&gt;2)*$Z$646+($AH$646&lt;&gt;2)*$AH$646)/(($B$646&lt;&gt;2)+($J$646&lt;&gt;2)+($R$646&lt;&gt;2)+($Z$646&lt;&gt;2)+($AH$646&lt;&gt;2))&gt;=0.5,1,0))</f>
        <v/>
      </c>
      <c r="AQ646" s="8">
        <f>IF(($C$646&lt;&gt;2)+($K$646&lt;&gt;2)+($S$646&lt;&gt;2)+($AA$646&lt;&gt;2)+($AI$646&lt;&gt;2)=0,2,IF((($C$646&lt;&gt;2)*$C$646+($K$646&lt;&gt;2)*$K$646+($S$646&lt;&gt;2)*$S$646+($AA$646&lt;&gt;2)*$AA$646+($AI$646&lt;&gt;2)*$AI$646)/(($C$646&lt;&gt;2)+($K$646&lt;&gt;2)+($S$646&lt;&gt;2)+($AA$646&lt;&gt;2)+($AI$646&lt;&gt;2))&gt;=0.5,1,0))</f>
        <v/>
      </c>
      <c r="AR646" s="8">
        <f>IF(($D$646&lt;&gt;2)+($L$646&lt;&gt;2)+($T$646&lt;&gt;2)+($AB$646&lt;&gt;2)+($AJ$646&lt;&gt;2)=0,2,IF((($D$646&lt;&gt;2)*$D$646+($L$646&lt;&gt;2)*$L$646+($T$646&lt;&gt;2)*$T$646+($AB$646&lt;&gt;2)*$AB$646+($AJ$646&lt;&gt;2)*$AJ$646)/(($D$646&lt;&gt;2)+($L$646&lt;&gt;2)+($T$646&lt;&gt;2)+($AB$646&lt;&gt;2)+($AJ$646&lt;&gt;2))&gt;=0.5,1,0))</f>
        <v/>
      </c>
      <c r="AS646" s="8">
        <f>IF(($E$646&lt;&gt;2)+($M$646&lt;&gt;2)+($U$646&lt;&gt;2)+($AC$646&lt;&gt;2)+($AK$646&lt;&gt;2)=0,2,IF((($E$646&lt;&gt;2)*$E$646+($M$646&lt;&gt;2)*$M$646+($U$646&lt;&gt;2)*$U$646+($AC$646&lt;&gt;2)*$AC$646+($AK$646&lt;&gt;2)*$AK$646)/(($E$646&lt;&gt;2)+($M$646&lt;&gt;2)+($U$646&lt;&gt;2)+($AC$646&lt;&gt;2)+($AK$646&lt;&gt;2))&gt;=0.5,1,0))</f>
        <v/>
      </c>
      <c r="AT646" s="8">
        <f>IF(($F$646&lt;&gt;2)+($N$646&lt;&gt;2)+($V$646&lt;&gt;2)+($AD$646&lt;&gt;2)+($AL$646&lt;&gt;2)=0,2,IF((($F$646&lt;&gt;2)*$F$646+($N$646&lt;&gt;2)*$N$646+($V$646&lt;&gt;2)*$V$646+($AD$646&lt;&gt;2)*$AD$646+($AL$646&lt;&gt;2)*$AL$646)/(($F$646&lt;&gt;2)+($N$646&lt;&gt;2)+($V$646&lt;&gt;2)+($AD$646&lt;&gt;2)+($AL$646&lt;&gt;2))&gt;=0.5,1,0))</f>
        <v/>
      </c>
      <c r="AU646" s="8">
        <f>IF(($G$646&lt;&gt;2)+($O$646&lt;&gt;2)+($W$646&lt;&gt;2)+($AE$646&lt;&gt;2)+($AM$646&lt;&gt;2)=0,2,IF((($G$646&lt;&gt;2)*$G$646+($O$646&lt;&gt;2)*$O$646+($W$646&lt;&gt;2)*$W$646+($AE$646&lt;&gt;2)*$AE$646+($AM$646&lt;&gt;2)*$AM$646)/(($G$646&lt;&gt;2)+($O$646&lt;&gt;2)+($W$646&lt;&gt;2)+($AE$646&lt;&gt;2)+($AM$646&lt;&gt;2))&gt;=0.5,1,0))</f>
        <v/>
      </c>
      <c r="AV646" s="8">
        <f>IF(($H$646&lt;&gt;2)+($P$646&lt;&gt;2)+($X$646&lt;&gt;2)+($AF$646&lt;&gt;2)+($AN$646&lt;&gt;2)=0,2,IF((($H$646&lt;&gt;2)*$H$646+($P$646&lt;&gt;2)*$P$646+($X$646&lt;&gt;2)*$X$646+($AF$646&lt;&gt;2)*$AF$646+($AN$646&lt;&gt;2)*$AN$646)/(($H$646&lt;&gt;2)+($P$646&lt;&gt;2)+($X$646&lt;&gt;2)+($AF$646&lt;&gt;2)+($AN$646&lt;&gt;2))&gt;=0.5,1,0))</f>
        <v/>
      </c>
      <c r="AX646" s="16">
        <f>'Ground truth'!$B$14</f>
        <v/>
      </c>
      <c r="AY646" s="16">
        <f>'Ground truth'!$C$14</f>
        <v/>
      </c>
      <c r="AZ646" s="16">
        <f>'Ground truth'!$D$14</f>
        <v/>
      </c>
      <c r="BA646" s="16">
        <f>'Ground truth'!$E$14</f>
        <v/>
      </c>
      <c r="BB646" s="16">
        <f>'Ground truth'!$F$14</f>
        <v/>
      </c>
      <c r="BC646" s="16">
        <f>'Ground truth'!$G$14</f>
        <v/>
      </c>
      <c r="BD646" s="16">
        <f>'Ground truth'!$H$14</f>
        <v/>
      </c>
    </row>
    <row r="647">
      <c r="A647" s="3" t="inlineStr">
        <is>
          <t>Transmission</t>
        </is>
      </c>
      <c r="B647" s="8" t="n">
        <v>1</v>
      </c>
      <c r="C647" s="8" t="n">
        <v>1</v>
      </c>
      <c r="D647" s="8" t="n">
        <v>1</v>
      </c>
      <c r="E647" s="8" t="n">
        <v>1</v>
      </c>
      <c r="F647" s="8" t="n">
        <v>0</v>
      </c>
      <c r="G647" s="8" t="n">
        <v>1</v>
      </c>
      <c r="H647" s="8" t="n">
        <v>0</v>
      </c>
      <c r="J647" s="8" t="n">
        <v>1</v>
      </c>
      <c r="K647" s="8" t="n">
        <v>1</v>
      </c>
      <c r="L647" s="8" t="n">
        <v>1</v>
      </c>
      <c r="M647" s="8" t="n">
        <v>1</v>
      </c>
      <c r="N647" s="8" t="n">
        <v>0</v>
      </c>
      <c r="O647" s="8" t="n">
        <v>1</v>
      </c>
      <c r="P647" s="8" t="n">
        <v>0</v>
      </c>
      <c r="R647" s="8" t="n">
        <v>1</v>
      </c>
      <c r="S647" s="8" t="n">
        <v>1</v>
      </c>
      <c r="T647" s="8" t="n">
        <v>1</v>
      </c>
      <c r="U647" s="8" t="n">
        <v>1</v>
      </c>
      <c r="V647" s="8" t="n">
        <v>0</v>
      </c>
      <c r="W647" s="8" t="n">
        <v>1</v>
      </c>
      <c r="X647" s="8" t="n">
        <v>0</v>
      </c>
      <c r="Z647" s="8" t="n">
        <v>1</v>
      </c>
      <c r="AA647" s="8" t="n">
        <v>1</v>
      </c>
      <c r="AB647" s="8" t="n">
        <v>1</v>
      </c>
      <c r="AC647" s="8" t="n">
        <v>1</v>
      </c>
      <c r="AD647" s="8" t="n">
        <v>0</v>
      </c>
      <c r="AE647" s="8" t="n">
        <v>1</v>
      </c>
      <c r="AF647" s="8" t="n">
        <v>0</v>
      </c>
      <c r="AH647" s="8" t="n">
        <v>1</v>
      </c>
      <c r="AI647" s="8" t="n">
        <v>1</v>
      </c>
      <c r="AJ647" s="8" t="n">
        <v>1</v>
      </c>
      <c r="AK647" s="8" t="n">
        <v>1</v>
      </c>
      <c r="AL647" s="8" t="n">
        <v>0</v>
      </c>
      <c r="AM647" s="8" t="n">
        <v>1</v>
      </c>
      <c r="AN647" s="8" t="n">
        <v>0</v>
      </c>
      <c r="AP647" s="8">
        <f>IF(($B$647&lt;&gt;2)+($J$647&lt;&gt;2)+($R$647&lt;&gt;2)+($Z$647&lt;&gt;2)+($AH$647&lt;&gt;2)=0,2,IF((($B$647&lt;&gt;2)*$B$647+($J$647&lt;&gt;2)*$J$647+($R$647&lt;&gt;2)*$R$647+($Z$647&lt;&gt;2)*$Z$647+($AH$647&lt;&gt;2)*$AH$647)/(($B$647&lt;&gt;2)+($J$647&lt;&gt;2)+($R$647&lt;&gt;2)+($Z$647&lt;&gt;2)+($AH$647&lt;&gt;2))&gt;=0.5,1,0))</f>
        <v/>
      </c>
      <c r="AQ647" s="8">
        <f>IF(($C$647&lt;&gt;2)+($K$647&lt;&gt;2)+($S$647&lt;&gt;2)+($AA$647&lt;&gt;2)+($AI$647&lt;&gt;2)=0,2,IF((($C$647&lt;&gt;2)*$C$647+($K$647&lt;&gt;2)*$K$647+($S$647&lt;&gt;2)*$S$647+($AA$647&lt;&gt;2)*$AA$647+($AI$647&lt;&gt;2)*$AI$647)/(($C$647&lt;&gt;2)+($K$647&lt;&gt;2)+($S$647&lt;&gt;2)+($AA$647&lt;&gt;2)+($AI$647&lt;&gt;2))&gt;=0.5,1,0))</f>
        <v/>
      </c>
      <c r="AR647" s="8">
        <f>IF(($D$647&lt;&gt;2)+($L$647&lt;&gt;2)+($T$647&lt;&gt;2)+($AB$647&lt;&gt;2)+($AJ$647&lt;&gt;2)=0,2,IF((($D$647&lt;&gt;2)*$D$647+($L$647&lt;&gt;2)*$L$647+($T$647&lt;&gt;2)*$T$647+($AB$647&lt;&gt;2)*$AB$647+($AJ$647&lt;&gt;2)*$AJ$647)/(($D$647&lt;&gt;2)+($L$647&lt;&gt;2)+($T$647&lt;&gt;2)+($AB$647&lt;&gt;2)+($AJ$647&lt;&gt;2))&gt;=0.5,1,0))</f>
        <v/>
      </c>
      <c r="AS647" s="8">
        <f>IF(($E$647&lt;&gt;2)+($M$647&lt;&gt;2)+($U$647&lt;&gt;2)+($AC$647&lt;&gt;2)+($AK$647&lt;&gt;2)=0,2,IF((($E$647&lt;&gt;2)*$E$647+($M$647&lt;&gt;2)*$M$647+($U$647&lt;&gt;2)*$U$647+($AC$647&lt;&gt;2)*$AC$647+($AK$647&lt;&gt;2)*$AK$647)/(($E$647&lt;&gt;2)+($M$647&lt;&gt;2)+($U$647&lt;&gt;2)+($AC$647&lt;&gt;2)+($AK$647&lt;&gt;2))&gt;=0.5,1,0))</f>
        <v/>
      </c>
      <c r="AT647" s="8">
        <f>IF(($F$647&lt;&gt;2)+($N$647&lt;&gt;2)+($V$647&lt;&gt;2)+($AD$647&lt;&gt;2)+($AL$647&lt;&gt;2)=0,2,IF((($F$647&lt;&gt;2)*$F$647+($N$647&lt;&gt;2)*$N$647+($V$647&lt;&gt;2)*$V$647+($AD$647&lt;&gt;2)*$AD$647+($AL$647&lt;&gt;2)*$AL$647)/(($F$647&lt;&gt;2)+($N$647&lt;&gt;2)+($V$647&lt;&gt;2)+($AD$647&lt;&gt;2)+($AL$647&lt;&gt;2))&gt;=0.5,1,0))</f>
        <v/>
      </c>
      <c r="AU647" s="8">
        <f>IF(($G$647&lt;&gt;2)+($O$647&lt;&gt;2)+($W$647&lt;&gt;2)+($AE$647&lt;&gt;2)+($AM$647&lt;&gt;2)=0,2,IF((($G$647&lt;&gt;2)*$G$647+($O$647&lt;&gt;2)*$O$647+($W$647&lt;&gt;2)*$W$647+($AE$647&lt;&gt;2)*$AE$647+($AM$647&lt;&gt;2)*$AM$647)/(($G$647&lt;&gt;2)+($O$647&lt;&gt;2)+($W$647&lt;&gt;2)+($AE$647&lt;&gt;2)+($AM$647&lt;&gt;2))&gt;=0.5,1,0))</f>
        <v/>
      </c>
      <c r="AV647" s="8">
        <f>IF(($H$647&lt;&gt;2)+($P$647&lt;&gt;2)+($X$647&lt;&gt;2)+($AF$647&lt;&gt;2)+($AN$647&lt;&gt;2)=0,2,IF((($H$647&lt;&gt;2)*$H$647+($P$647&lt;&gt;2)*$P$647+($X$647&lt;&gt;2)*$X$647+($AF$647&lt;&gt;2)*$AF$647+($AN$647&lt;&gt;2)*$AN$647)/(($H$647&lt;&gt;2)+($P$647&lt;&gt;2)+($X$647&lt;&gt;2)+($AF$647&lt;&gt;2)+($AN$647&lt;&gt;2))&gt;=0.5,1,0))</f>
        <v/>
      </c>
      <c r="AX647" s="16">
        <f>'Ground truth'!$B$15</f>
        <v/>
      </c>
      <c r="AY647" s="16">
        <f>'Ground truth'!$C$15</f>
        <v/>
      </c>
      <c r="AZ647" s="16">
        <f>'Ground truth'!$D$15</f>
        <v/>
      </c>
      <c r="BA647" s="16">
        <f>'Ground truth'!$E$15</f>
        <v/>
      </c>
      <c r="BB647" s="16">
        <f>'Ground truth'!$F$15</f>
        <v/>
      </c>
      <c r="BC647" s="16">
        <f>'Ground truth'!$G$15</f>
        <v/>
      </c>
      <c r="BD647" s="16">
        <f>'Ground truth'!$H$15</f>
        <v/>
      </c>
    </row>
    <row r="648">
      <c r="A648" s="3" t="inlineStr">
        <is>
          <t>Motor</t>
        </is>
      </c>
      <c r="B648" s="8" t="n">
        <v>1</v>
      </c>
      <c r="C648" s="8" t="n">
        <v>1</v>
      </c>
      <c r="D648" s="8" t="n">
        <v>1</v>
      </c>
      <c r="E648" s="8" t="n">
        <v>1</v>
      </c>
      <c r="F648" s="8" t="n">
        <v>1</v>
      </c>
      <c r="G648" s="8" t="n">
        <v>1</v>
      </c>
      <c r="H648" s="8" t="n">
        <v>0</v>
      </c>
      <c r="J648" s="8" t="n">
        <v>1</v>
      </c>
      <c r="K648" s="8" t="n">
        <v>1</v>
      </c>
      <c r="L648" s="8" t="n">
        <v>1</v>
      </c>
      <c r="M648" s="8" t="n">
        <v>1</v>
      </c>
      <c r="N648" s="8" t="n">
        <v>1</v>
      </c>
      <c r="O648" s="8" t="n">
        <v>1</v>
      </c>
      <c r="P648" s="8" t="n">
        <v>0</v>
      </c>
      <c r="R648" s="8" t="n">
        <v>1</v>
      </c>
      <c r="S648" s="8" t="n">
        <v>1</v>
      </c>
      <c r="T648" s="8" t="n">
        <v>1</v>
      </c>
      <c r="U648" s="8" t="n">
        <v>1</v>
      </c>
      <c r="V648" s="8" t="n">
        <v>1</v>
      </c>
      <c r="W648" s="8" t="n">
        <v>1</v>
      </c>
      <c r="X648" s="8" t="n">
        <v>0</v>
      </c>
      <c r="Z648" s="8" t="n">
        <v>1</v>
      </c>
      <c r="AA648" s="8" t="n">
        <v>1</v>
      </c>
      <c r="AB648" s="8" t="n">
        <v>1</v>
      </c>
      <c r="AC648" s="8" t="n">
        <v>1</v>
      </c>
      <c r="AD648" s="8" t="n">
        <v>1</v>
      </c>
      <c r="AE648" s="8" t="n">
        <v>1</v>
      </c>
      <c r="AF648" s="8" t="n">
        <v>0</v>
      </c>
      <c r="AH648" s="8" t="n">
        <v>1</v>
      </c>
      <c r="AI648" s="8" t="n">
        <v>1</v>
      </c>
      <c r="AJ648" s="8" t="n">
        <v>1</v>
      </c>
      <c r="AK648" s="8" t="n">
        <v>1</v>
      </c>
      <c r="AL648" s="8" t="n">
        <v>1</v>
      </c>
      <c r="AM648" s="8" t="n">
        <v>1</v>
      </c>
      <c r="AN648" s="8" t="n">
        <v>0</v>
      </c>
      <c r="AP648" s="8">
        <f>IF(($B$648&lt;&gt;2)+($J$648&lt;&gt;2)+($R$648&lt;&gt;2)+($Z$648&lt;&gt;2)+($AH$648&lt;&gt;2)=0,2,IF((($B$648&lt;&gt;2)*$B$648+($J$648&lt;&gt;2)*$J$648+($R$648&lt;&gt;2)*$R$648+($Z$648&lt;&gt;2)*$Z$648+($AH$648&lt;&gt;2)*$AH$648)/(($B$648&lt;&gt;2)+($J$648&lt;&gt;2)+($R$648&lt;&gt;2)+($Z$648&lt;&gt;2)+($AH$648&lt;&gt;2))&gt;=0.5,1,0))</f>
        <v/>
      </c>
      <c r="AQ648" s="8">
        <f>IF(($C$648&lt;&gt;2)+($K$648&lt;&gt;2)+($S$648&lt;&gt;2)+($AA$648&lt;&gt;2)+($AI$648&lt;&gt;2)=0,2,IF((($C$648&lt;&gt;2)*$C$648+($K$648&lt;&gt;2)*$K$648+($S$648&lt;&gt;2)*$S$648+($AA$648&lt;&gt;2)*$AA$648+($AI$648&lt;&gt;2)*$AI$648)/(($C$648&lt;&gt;2)+($K$648&lt;&gt;2)+($S$648&lt;&gt;2)+($AA$648&lt;&gt;2)+($AI$648&lt;&gt;2))&gt;=0.5,1,0))</f>
        <v/>
      </c>
      <c r="AR648" s="8">
        <f>IF(($D$648&lt;&gt;2)+($L$648&lt;&gt;2)+($T$648&lt;&gt;2)+($AB$648&lt;&gt;2)+($AJ$648&lt;&gt;2)=0,2,IF((($D$648&lt;&gt;2)*$D$648+($L$648&lt;&gt;2)*$L$648+($T$648&lt;&gt;2)*$T$648+($AB$648&lt;&gt;2)*$AB$648+($AJ$648&lt;&gt;2)*$AJ$648)/(($D$648&lt;&gt;2)+($L$648&lt;&gt;2)+($T$648&lt;&gt;2)+($AB$648&lt;&gt;2)+($AJ$648&lt;&gt;2))&gt;=0.5,1,0))</f>
        <v/>
      </c>
      <c r="AS648" s="8">
        <f>IF(($E$648&lt;&gt;2)+($M$648&lt;&gt;2)+($U$648&lt;&gt;2)+($AC$648&lt;&gt;2)+($AK$648&lt;&gt;2)=0,2,IF((($E$648&lt;&gt;2)*$E$648+($M$648&lt;&gt;2)*$M$648+($U$648&lt;&gt;2)*$U$648+($AC$648&lt;&gt;2)*$AC$648+($AK$648&lt;&gt;2)*$AK$648)/(($E$648&lt;&gt;2)+($M$648&lt;&gt;2)+($U$648&lt;&gt;2)+($AC$648&lt;&gt;2)+($AK$648&lt;&gt;2))&gt;=0.5,1,0))</f>
        <v/>
      </c>
      <c r="AT648" s="8">
        <f>IF(($F$648&lt;&gt;2)+($N$648&lt;&gt;2)+($V$648&lt;&gt;2)+($AD$648&lt;&gt;2)+($AL$648&lt;&gt;2)=0,2,IF((($F$648&lt;&gt;2)*$F$648+($N$648&lt;&gt;2)*$N$648+($V$648&lt;&gt;2)*$V$648+($AD$648&lt;&gt;2)*$AD$648+($AL$648&lt;&gt;2)*$AL$648)/(($F$648&lt;&gt;2)+($N$648&lt;&gt;2)+($V$648&lt;&gt;2)+($AD$648&lt;&gt;2)+($AL$648&lt;&gt;2))&gt;=0.5,1,0))</f>
        <v/>
      </c>
      <c r="AU648" s="8">
        <f>IF(($G$648&lt;&gt;2)+($O$648&lt;&gt;2)+($W$648&lt;&gt;2)+($AE$648&lt;&gt;2)+($AM$648&lt;&gt;2)=0,2,IF((($G$648&lt;&gt;2)*$G$648+($O$648&lt;&gt;2)*$O$648+($W$648&lt;&gt;2)*$W$648+($AE$648&lt;&gt;2)*$AE$648+($AM$648&lt;&gt;2)*$AM$648)/(($G$648&lt;&gt;2)+($O$648&lt;&gt;2)+($W$648&lt;&gt;2)+($AE$648&lt;&gt;2)+($AM$648&lt;&gt;2))&gt;=0.5,1,0))</f>
        <v/>
      </c>
      <c r="AV648" s="8">
        <f>IF(($H$648&lt;&gt;2)+($P$648&lt;&gt;2)+($X$648&lt;&gt;2)+($AF$648&lt;&gt;2)+($AN$648&lt;&gt;2)=0,2,IF((($H$648&lt;&gt;2)*$H$648+($P$648&lt;&gt;2)*$P$648+($X$648&lt;&gt;2)*$X$648+($AF$648&lt;&gt;2)*$AF$648+($AN$648&lt;&gt;2)*$AN$648)/(($H$648&lt;&gt;2)+($P$648&lt;&gt;2)+($X$648&lt;&gt;2)+($AF$648&lt;&gt;2)+($AN$648&lt;&gt;2))&gt;=0.5,1,0))</f>
        <v/>
      </c>
      <c r="AX648" s="16">
        <f>'Ground truth'!$B$16</f>
        <v/>
      </c>
      <c r="AY648" s="16">
        <f>'Ground truth'!$C$16</f>
        <v/>
      </c>
      <c r="AZ648" s="16">
        <f>'Ground truth'!$D$16</f>
        <v/>
      </c>
      <c r="BA648" s="16">
        <f>'Ground truth'!$E$16</f>
        <v/>
      </c>
      <c r="BB648" s="16">
        <f>'Ground truth'!$F$16</f>
        <v/>
      </c>
      <c r="BC648" s="16">
        <f>'Ground truth'!$G$16</f>
        <v/>
      </c>
      <c r="BD648" s="16">
        <f>'Ground truth'!$H$16</f>
        <v/>
      </c>
    </row>
    <row r="649">
      <c r="A649" s="3" t="inlineStr">
        <is>
          <t>Electrical System</t>
        </is>
      </c>
      <c r="B649" s="8" t="n">
        <v>1</v>
      </c>
      <c r="C649" s="8" t="n">
        <v>1</v>
      </c>
      <c r="D649" s="8" t="n">
        <v>1</v>
      </c>
      <c r="E649" s="8" t="n">
        <v>1</v>
      </c>
      <c r="F649" s="8" t="n">
        <v>1</v>
      </c>
      <c r="G649" s="8" t="n">
        <v>1</v>
      </c>
      <c r="H649" s="8" t="n">
        <v>0</v>
      </c>
      <c r="J649" s="8" t="n">
        <v>1</v>
      </c>
      <c r="K649" s="8" t="n">
        <v>1</v>
      </c>
      <c r="L649" s="8" t="n">
        <v>1</v>
      </c>
      <c r="M649" s="8" t="n">
        <v>1</v>
      </c>
      <c r="N649" s="8" t="n">
        <v>1</v>
      </c>
      <c r="O649" s="8" t="n">
        <v>1</v>
      </c>
      <c r="P649" s="8" t="n">
        <v>0</v>
      </c>
      <c r="R649" s="8" t="n">
        <v>1</v>
      </c>
      <c r="S649" s="8" t="n">
        <v>1</v>
      </c>
      <c r="T649" s="8" t="n">
        <v>1</v>
      </c>
      <c r="U649" s="8" t="n">
        <v>1</v>
      </c>
      <c r="V649" s="8" t="n">
        <v>1</v>
      </c>
      <c r="W649" s="8" t="n">
        <v>1</v>
      </c>
      <c r="X649" s="8" t="n">
        <v>0</v>
      </c>
      <c r="Z649" s="8" t="n">
        <v>1</v>
      </c>
      <c r="AA649" s="8" t="n">
        <v>1</v>
      </c>
      <c r="AB649" s="8" t="n">
        <v>1</v>
      </c>
      <c r="AC649" s="8" t="n">
        <v>1</v>
      </c>
      <c r="AD649" s="8" t="n">
        <v>1</v>
      </c>
      <c r="AE649" s="8" t="n">
        <v>1</v>
      </c>
      <c r="AF649" s="8" t="n">
        <v>0</v>
      </c>
      <c r="AH649" s="8" t="n">
        <v>1</v>
      </c>
      <c r="AI649" s="8" t="n">
        <v>1</v>
      </c>
      <c r="AJ649" s="8" t="n">
        <v>1</v>
      </c>
      <c r="AK649" s="8" t="n">
        <v>1</v>
      </c>
      <c r="AL649" s="8" t="n">
        <v>1</v>
      </c>
      <c r="AM649" s="8" t="n">
        <v>1</v>
      </c>
      <c r="AN649" s="8" t="n">
        <v>0</v>
      </c>
      <c r="AP649" s="8">
        <f>IF(($B$649&lt;&gt;2)+($J$649&lt;&gt;2)+($R$649&lt;&gt;2)+($Z$649&lt;&gt;2)+($AH$649&lt;&gt;2)=0,2,IF((($B$649&lt;&gt;2)*$B$649+($J$649&lt;&gt;2)*$J$649+($R$649&lt;&gt;2)*$R$649+($Z$649&lt;&gt;2)*$Z$649+($AH$649&lt;&gt;2)*$AH$649)/(($B$649&lt;&gt;2)+($J$649&lt;&gt;2)+($R$649&lt;&gt;2)+($Z$649&lt;&gt;2)+($AH$649&lt;&gt;2))&gt;=0.5,1,0))</f>
        <v/>
      </c>
      <c r="AQ649" s="8">
        <f>IF(($C$649&lt;&gt;2)+($K$649&lt;&gt;2)+($S$649&lt;&gt;2)+($AA$649&lt;&gt;2)+($AI$649&lt;&gt;2)=0,2,IF((($C$649&lt;&gt;2)*$C$649+($K$649&lt;&gt;2)*$K$649+($S$649&lt;&gt;2)*$S$649+($AA$649&lt;&gt;2)*$AA$649+($AI$649&lt;&gt;2)*$AI$649)/(($C$649&lt;&gt;2)+($K$649&lt;&gt;2)+($S$649&lt;&gt;2)+($AA$649&lt;&gt;2)+($AI$649&lt;&gt;2))&gt;=0.5,1,0))</f>
        <v/>
      </c>
      <c r="AR649" s="8">
        <f>IF(($D$649&lt;&gt;2)+($L$649&lt;&gt;2)+($T$649&lt;&gt;2)+($AB$649&lt;&gt;2)+($AJ$649&lt;&gt;2)=0,2,IF((($D$649&lt;&gt;2)*$D$649+($L$649&lt;&gt;2)*$L$649+($T$649&lt;&gt;2)*$T$649+($AB$649&lt;&gt;2)*$AB$649+($AJ$649&lt;&gt;2)*$AJ$649)/(($D$649&lt;&gt;2)+($L$649&lt;&gt;2)+($T$649&lt;&gt;2)+($AB$649&lt;&gt;2)+($AJ$649&lt;&gt;2))&gt;=0.5,1,0))</f>
        <v/>
      </c>
      <c r="AS649" s="8">
        <f>IF(($E$649&lt;&gt;2)+($M$649&lt;&gt;2)+($U$649&lt;&gt;2)+($AC$649&lt;&gt;2)+($AK$649&lt;&gt;2)=0,2,IF((($E$649&lt;&gt;2)*$E$649+($M$649&lt;&gt;2)*$M$649+($U$649&lt;&gt;2)*$U$649+($AC$649&lt;&gt;2)*$AC$649+($AK$649&lt;&gt;2)*$AK$649)/(($E$649&lt;&gt;2)+($M$649&lt;&gt;2)+($U$649&lt;&gt;2)+($AC$649&lt;&gt;2)+($AK$649&lt;&gt;2))&gt;=0.5,1,0))</f>
        <v/>
      </c>
      <c r="AT649" s="8">
        <f>IF(($F$649&lt;&gt;2)+($N$649&lt;&gt;2)+($V$649&lt;&gt;2)+($AD$649&lt;&gt;2)+($AL$649&lt;&gt;2)=0,2,IF((($F$649&lt;&gt;2)*$F$649+($N$649&lt;&gt;2)*$N$649+($V$649&lt;&gt;2)*$V$649+($AD$649&lt;&gt;2)*$AD$649+($AL$649&lt;&gt;2)*$AL$649)/(($F$649&lt;&gt;2)+($N$649&lt;&gt;2)+($V$649&lt;&gt;2)+($AD$649&lt;&gt;2)+($AL$649&lt;&gt;2))&gt;=0.5,1,0))</f>
        <v/>
      </c>
      <c r="AU649" s="8">
        <f>IF(($G$649&lt;&gt;2)+($O$649&lt;&gt;2)+($W$649&lt;&gt;2)+($AE$649&lt;&gt;2)+($AM$649&lt;&gt;2)=0,2,IF((($G$649&lt;&gt;2)*$G$649+($O$649&lt;&gt;2)*$O$649+($W$649&lt;&gt;2)*$W$649+($AE$649&lt;&gt;2)*$AE$649+($AM$649&lt;&gt;2)*$AM$649)/(($G$649&lt;&gt;2)+($O$649&lt;&gt;2)+($W$649&lt;&gt;2)+($AE$649&lt;&gt;2)+($AM$649&lt;&gt;2))&gt;=0.5,1,0))</f>
        <v/>
      </c>
      <c r="AV649" s="8">
        <f>IF(($H$649&lt;&gt;2)+($P$649&lt;&gt;2)+($X$649&lt;&gt;2)+($AF$649&lt;&gt;2)+($AN$649&lt;&gt;2)=0,2,IF((($H$649&lt;&gt;2)*$H$649+($P$649&lt;&gt;2)*$P$649+($X$649&lt;&gt;2)*$X$649+($AF$649&lt;&gt;2)*$AF$649+($AN$649&lt;&gt;2)*$AN$649)/(($H$649&lt;&gt;2)+($P$649&lt;&gt;2)+($X$649&lt;&gt;2)+($AF$649&lt;&gt;2)+($AN$649&lt;&gt;2))&gt;=0.5,1,0))</f>
        <v/>
      </c>
      <c r="AX649" s="16">
        <f>'Ground truth'!$B$17</f>
        <v/>
      </c>
      <c r="AY649" s="16">
        <f>'Ground truth'!$C$17</f>
        <v/>
      </c>
      <c r="AZ649" s="16">
        <f>'Ground truth'!$D$17</f>
        <v/>
      </c>
      <c r="BA649" s="16">
        <f>'Ground truth'!$E$17</f>
        <v/>
      </c>
      <c r="BB649" s="16">
        <f>'Ground truth'!$F$17</f>
        <v/>
      </c>
      <c r="BC649" s="16">
        <f>'Ground truth'!$G$17</f>
        <v/>
      </c>
      <c r="BD649" s="16">
        <f>'Ground truth'!$H$17</f>
        <v/>
      </c>
    </row>
    <row r="650">
      <c r="A650" s="3" t="inlineStr">
        <is>
          <t>Battery Holder</t>
        </is>
      </c>
      <c r="B650" s="8" t="n">
        <v>0</v>
      </c>
      <c r="C650" s="8" t="n">
        <v>0</v>
      </c>
      <c r="D650" s="8" t="n">
        <v>1</v>
      </c>
      <c r="E650" s="8" t="n">
        <v>1</v>
      </c>
      <c r="F650" s="8" t="n">
        <v>1</v>
      </c>
      <c r="G650" s="8" t="n">
        <v>1</v>
      </c>
      <c r="H650" s="8" t="n">
        <v>0</v>
      </c>
      <c r="J650" s="8" t="n">
        <v>0</v>
      </c>
      <c r="K650" s="8" t="n">
        <v>0</v>
      </c>
      <c r="L650" s="8" t="n">
        <v>1</v>
      </c>
      <c r="M650" s="8" t="n">
        <v>1</v>
      </c>
      <c r="N650" s="8" t="n">
        <v>1</v>
      </c>
      <c r="O650" s="8" t="n">
        <v>1</v>
      </c>
      <c r="P650" s="8" t="n">
        <v>0</v>
      </c>
      <c r="R650" s="8" t="n">
        <v>0</v>
      </c>
      <c r="S650" s="8" t="n">
        <v>0</v>
      </c>
      <c r="T650" s="8" t="n">
        <v>1</v>
      </c>
      <c r="U650" s="8" t="n">
        <v>1</v>
      </c>
      <c r="V650" s="8" t="n">
        <v>1</v>
      </c>
      <c r="W650" s="8" t="n">
        <v>1</v>
      </c>
      <c r="X650" s="8" t="n">
        <v>0</v>
      </c>
      <c r="Z650" s="8" t="n">
        <v>0</v>
      </c>
      <c r="AA650" s="8" t="n">
        <v>0</v>
      </c>
      <c r="AB650" s="8" t="n">
        <v>1</v>
      </c>
      <c r="AC650" s="8" t="n">
        <v>1</v>
      </c>
      <c r="AD650" s="8" t="n">
        <v>1</v>
      </c>
      <c r="AE650" s="8" t="n">
        <v>1</v>
      </c>
      <c r="AF650" s="8" t="n">
        <v>0</v>
      </c>
      <c r="AH650" s="8" t="n">
        <v>0</v>
      </c>
      <c r="AI650" s="8" t="n">
        <v>0</v>
      </c>
      <c r="AJ650" s="8" t="n">
        <v>1</v>
      </c>
      <c r="AK650" s="8" t="n">
        <v>1</v>
      </c>
      <c r="AL650" s="8" t="n">
        <v>1</v>
      </c>
      <c r="AM650" s="8" t="n">
        <v>1</v>
      </c>
      <c r="AN650" s="8" t="n">
        <v>0</v>
      </c>
      <c r="AP650" s="8">
        <f>IF(($B$650&lt;&gt;2)+($J$650&lt;&gt;2)+($R$650&lt;&gt;2)+($Z$650&lt;&gt;2)+($AH$650&lt;&gt;2)=0,2,IF((($B$650&lt;&gt;2)*$B$650+($J$650&lt;&gt;2)*$J$650+($R$650&lt;&gt;2)*$R$650+($Z$650&lt;&gt;2)*$Z$650+($AH$650&lt;&gt;2)*$AH$650)/(($B$650&lt;&gt;2)+($J$650&lt;&gt;2)+($R$650&lt;&gt;2)+($Z$650&lt;&gt;2)+($AH$650&lt;&gt;2))&gt;=0.5,1,0))</f>
        <v/>
      </c>
      <c r="AQ650" s="8">
        <f>IF(($C$650&lt;&gt;2)+($K$650&lt;&gt;2)+($S$650&lt;&gt;2)+($AA$650&lt;&gt;2)+($AI$650&lt;&gt;2)=0,2,IF((($C$650&lt;&gt;2)*$C$650+($K$650&lt;&gt;2)*$K$650+($S$650&lt;&gt;2)*$S$650+($AA$650&lt;&gt;2)*$AA$650+($AI$650&lt;&gt;2)*$AI$650)/(($C$650&lt;&gt;2)+($K$650&lt;&gt;2)+($S$650&lt;&gt;2)+($AA$650&lt;&gt;2)+($AI$650&lt;&gt;2))&gt;=0.5,1,0))</f>
        <v/>
      </c>
      <c r="AR650" s="8">
        <f>IF(($D$650&lt;&gt;2)+($L$650&lt;&gt;2)+($T$650&lt;&gt;2)+($AB$650&lt;&gt;2)+($AJ$650&lt;&gt;2)=0,2,IF((($D$650&lt;&gt;2)*$D$650+($L$650&lt;&gt;2)*$L$650+($T$650&lt;&gt;2)*$T$650+($AB$650&lt;&gt;2)*$AB$650+($AJ$650&lt;&gt;2)*$AJ$650)/(($D$650&lt;&gt;2)+($L$650&lt;&gt;2)+($T$650&lt;&gt;2)+($AB$650&lt;&gt;2)+($AJ$650&lt;&gt;2))&gt;=0.5,1,0))</f>
        <v/>
      </c>
      <c r="AS650" s="8">
        <f>IF(($E$650&lt;&gt;2)+($M$650&lt;&gt;2)+($U$650&lt;&gt;2)+($AC$650&lt;&gt;2)+($AK$650&lt;&gt;2)=0,2,IF((($E$650&lt;&gt;2)*$E$650+($M$650&lt;&gt;2)*$M$650+($U$650&lt;&gt;2)*$U$650+($AC$650&lt;&gt;2)*$AC$650+($AK$650&lt;&gt;2)*$AK$650)/(($E$650&lt;&gt;2)+($M$650&lt;&gt;2)+($U$650&lt;&gt;2)+($AC$650&lt;&gt;2)+($AK$650&lt;&gt;2))&gt;=0.5,1,0))</f>
        <v/>
      </c>
      <c r="AT650" s="8">
        <f>IF(($F$650&lt;&gt;2)+($N$650&lt;&gt;2)+($V$650&lt;&gt;2)+($AD$650&lt;&gt;2)+($AL$650&lt;&gt;2)=0,2,IF((($F$650&lt;&gt;2)*$F$650+($N$650&lt;&gt;2)*$N$650+($V$650&lt;&gt;2)*$V$650+($AD$650&lt;&gt;2)*$AD$650+($AL$650&lt;&gt;2)*$AL$650)/(($F$650&lt;&gt;2)+($N$650&lt;&gt;2)+($V$650&lt;&gt;2)+($AD$650&lt;&gt;2)+($AL$650&lt;&gt;2))&gt;=0.5,1,0))</f>
        <v/>
      </c>
      <c r="AU650" s="8">
        <f>IF(($G$650&lt;&gt;2)+($O$650&lt;&gt;2)+($W$650&lt;&gt;2)+($AE$650&lt;&gt;2)+($AM$650&lt;&gt;2)=0,2,IF((($G$650&lt;&gt;2)*$G$650+($O$650&lt;&gt;2)*$O$650+($W$650&lt;&gt;2)*$W$650+($AE$650&lt;&gt;2)*$AE$650+($AM$650&lt;&gt;2)*$AM$650)/(($G$650&lt;&gt;2)+($O$650&lt;&gt;2)+($W$650&lt;&gt;2)+($AE$650&lt;&gt;2)+($AM$650&lt;&gt;2))&gt;=0.5,1,0))</f>
        <v/>
      </c>
      <c r="AV650" s="8">
        <f>IF(($H$650&lt;&gt;2)+($P$650&lt;&gt;2)+($X$650&lt;&gt;2)+($AF$650&lt;&gt;2)+($AN$650&lt;&gt;2)=0,2,IF((($H$650&lt;&gt;2)*$H$650+($P$650&lt;&gt;2)*$P$650+($X$650&lt;&gt;2)*$X$650+($AF$650&lt;&gt;2)*$AF$650+($AN$650&lt;&gt;2)*$AN$650)/(($H$650&lt;&gt;2)+($P$650&lt;&gt;2)+($X$650&lt;&gt;2)+($AF$650&lt;&gt;2)+($AN$650&lt;&gt;2))&gt;=0.5,1,0))</f>
        <v/>
      </c>
      <c r="AX650" s="16">
        <f>'Ground truth'!$B$18</f>
        <v/>
      </c>
      <c r="AY650" s="16">
        <f>'Ground truth'!$C$18</f>
        <v/>
      </c>
      <c r="AZ650" s="16">
        <f>'Ground truth'!$D$18</f>
        <v/>
      </c>
      <c r="BA650" s="16">
        <f>'Ground truth'!$E$18</f>
        <v/>
      </c>
      <c r="BB650" s="16">
        <f>'Ground truth'!$F$18</f>
        <v/>
      </c>
      <c r="BC650" s="16">
        <f>'Ground truth'!$G$18</f>
        <v/>
      </c>
      <c r="BD650" s="16">
        <f>'Ground truth'!$H$18</f>
        <v/>
      </c>
    </row>
    <row r="651">
      <c r="A651" s="3" t="inlineStr">
        <is>
          <t>Housing</t>
        </is>
      </c>
      <c r="B651" s="8" t="n">
        <v>1</v>
      </c>
      <c r="C651" s="8" t="n">
        <v>1</v>
      </c>
      <c r="D651" s="8" t="n">
        <v>1</v>
      </c>
      <c r="E651" s="8" t="n">
        <v>1</v>
      </c>
      <c r="F651" s="8" t="n">
        <v>1</v>
      </c>
      <c r="G651" s="8" t="n">
        <v>1</v>
      </c>
      <c r="H651" s="8" t="n">
        <v>0</v>
      </c>
      <c r="J651" s="8" t="n">
        <v>1</v>
      </c>
      <c r="K651" s="8" t="n">
        <v>1</v>
      </c>
      <c r="L651" s="8" t="n">
        <v>1</v>
      </c>
      <c r="M651" s="8" t="n">
        <v>1</v>
      </c>
      <c r="N651" s="8" t="n">
        <v>1</v>
      </c>
      <c r="O651" s="8" t="n">
        <v>1</v>
      </c>
      <c r="P651" s="8" t="n">
        <v>0</v>
      </c>
      <c r="R651" s="8" t="n">
        <v>1</v>
      </c>
      <c r="S651" s="8" t="n">
        <v>1</v>
      </c>
      <c r="T651" s="8" t="n">
        <v>1</v>
      </c>
      <c r="U651" s="8" t="n">
        <v>1</v>
      </c>
      <c r="V651" s="8" t="n">
        <v>1</v>
      </c>
      <c r="W651" s="8" t="n">
        <v>1</v>
      </c>
      <c r="X651" s="8" t="n">
        <v>0</v>
      </c>
      <c r="Z651" s="8" t="n">
        <v>1</v>
      </c>
      <c r="AA651" s="8" t="n">
        <v>1</v>
      </c>
      <c r="AB651" s="8" t="n">
        <v>1</v>
      </c>
      <c r="AC651" s="8" t="n">
        <v>1</v>
      </c>
      <c r="AD651" s="8" t="n">
        <v>1</v>
      </c>
      <c r="AE651" s="8" t="n">
        <v>1</v>
      </c>
      <c r="AF651" s="8" t="n">
        <v>0</v>
      </c>
      <c r="AH651" s="8" t="n">
        <v>1</v>
      </c>
      <c r="AI651" s="8" t="n">
        <v>1</v>
      </c>
      <c r="AJ651" s="8" t="n">
        <v>1</v>
      </c>
      <c r="AK651" s="8" t="n">
        <v>1</v>
      </c>
      <c r="AL651" s="8" t="n">
        <v>1</v>
      </c>
      <c r="AM651" s="8" t="n">
        <v>1</v>
      </c>
      <c r="AN651" s="8" t="n">
        <v>0</v>
      </c>
      <c r="AP651" s="8">
        <f>IF(($B$651&lt;&gt;2)+($J$651&lt;&gt;2)+($R$651&lt;&gt;2)+($Z$651&lt;&gt;2)+($AH$651&lt;&gt;2)=0,2,IF((($B$651&lt;&gt;2)*$B$651+($J$651&lt;&gt;2)*$J$651+($R$651&lt;&gt;2)*$R$651+($Z$651&lt;&gt;2)*$Z$651+($AH$651&lt;&gt;2)*$AH$651)/(($B$651&lt;&gt;2)+($J$651&lt;&gt;2)+($R$651&lt;&gt;2)+($Z$651&lt;&gt;2)+($AH$651&lt;&gt;2))&gt;=0.5,1,0))</f>
        <v/>
      </c>
      <c r="AQ651" s="8">
        <f>IF(($C$651&lt;&gt;2)+($K$651&lt;&gt;2)+($S$651&lt;&gt;2)+($AA$651&lt;&gt;2)+($AI$651&lt;&gt;2)=0,2,IF((($C$651&lt;&gt;2)*$C$651+($K$651&lt;&gt;2)*$K$651+($S$651&lt;&gt;2)*$S$651+($AA$651&lt;&gt;2)*$AA$651+($AI$651&lt;&gt;2)*$AI$651)/(($C$651&lt;&gt;2)+($K$651&lt;&gt;2)+($S$651&lt;&gt;2)+($AA$651&lt;&gt;2)+($AI$651&lt;&gt;2))&gt;=0.5,1,0))</f>
        <v/>
      </c>
      <c r="AR651" s="8">
        <f>IF(($D$651&lt;&gt;2)+($L$651&lt;&gt;2)+($T$651&lt;&gt;2)+($AB$651&lt;&gt;2)+($AJ$651&lt;&gt;2)=0,2,IF((($D$651&lt;&gt;2)*$D$651+($L$651&lt;&gt;2)*$L$651+($T$651&lt;&gt;2)*$T$651+($AB$651&lt;&gt;2)*$AB$651+($AJ$651&lt;&gt;2)*$AJ$651)/(($D$651&lt;&gt;2)+($L$651&lt;&gt;2)+($T$651&lt;&gt;2)+($AB$651&lt;&gt;2)+($AJ$651&lt;&gt;2))&gt;=0.5,1,0))</f>
        <v/>
      </c>
      <c r="AS651" s="8">
        <f>IF(($E$651&lt;&gt;2)+($M$651&lt;&gt;2)+($U$651&lt;&gt;2)+($AC$651&lt;&gt;2)+($AK$651&lt;&gt;2)=0,2,IF((($E$651&lt;&gt;2)*$E$651+($M$651&lt;&gt;2)*$M$651+($U$651&lt;&gt;2)*$U$651+($AC$651&lt;&gt;2)*$AC$651+($AK$651&lt;&gt;2)*$AK$651)/(($E$651&lt;&gt;2)+($M$651&lt;&gt;2)+($U$651&lt;&gt;2)+($AC$651&lt;&gt;2)+($AK$651&lt;&gt;2))&gt;=0.5,1,0))</f>
        <v/>
      </c>
      <c r="AT651" s="8">
        <f>IF(($F$651&lt;&gt;2)+($N$651&lt;&gt;2)+($V$651&lt;&gt;2)+($AD$651&lt;&gt;2)+($AL$651&lt;&gt;2)=0,2,IF((($F$651&lt;&gt;2)*$F$651+($N$651&lt;&gt;2)*$N$651+($V$651&lt;&gt;2)*$V$651+($AD$651&lt;&gt;2)*$AD$651+($AL$651&lt;&gt;2)*$AL$651)/(($F$651&lt;&gt;2)+($N$651&lt;&gt;2)+($V$651&lt;&gt;2)+($AD$651&lt;&gt;2)+($AL$651&lt;&gt;2))&gt;=0.5,1,0))</f>
        <v/>
      </c>
      <c r="AU651" s="8">
        <f>IF(($G$651&lt;&gt;2)+($O$651&lt;&gt;2)+($W$651&lt;&gt;2)+($AE$651&lt;&gt;2)+($AM$651&lt;&gt;2)=0,2,IF((($G$651&lt;&gt;2)*$G$651+($O$651&lt;&gt;2)*$O$651+($W$651&lt;&gt;2)*$W$651+($AE$651&lt;&gt;2)*$AE$651+($AM$651&lt;&gt;2)*$AM$651)/(($G$651&lt;&gt;2)+($O$651&lt;&gt;2)+($W$651&lt;&gt;2)+($AE$651&lt;&gt;2)+($AM$651&lt;&gt;2))&gt;=0.5,1,0))</f>
        <v/>
      </c>
      <c r="AV651" s="8">
        <f>IF(($H$651&lt;&gt;2)+($P$651&lt;&gt;2)+($X$651&lt;&gt;2)+($AF$651&lt;&gt;2)+($AN$651&lt;&gt;2)=0,2,IF((($H$651&lt;&gt;2)*$H$651+($P$651&lt;&gt;2)*$P$651+($X$651&lt;&gt;2)*$X$651+($AF$651&lt;&gt;2)*$AF$651+($AN$651&lt;&gt;2)*$AN$651)/(($H$651&lt;&gt;2)+($P$651&lt;&gt;2)+($X$651&lt;&gt;2)+($AF$651&lt;&gt;2)+($AN$651&lt;&gt;2))&gt;=0.5,1,0))</f>
        <v/>
      </c>
      <c r="AX651" s="16">
        <f>'Ground truth'!$B$19</f>
        <v/>
      </c>
      <c r="AY651" s="16">
        <f>'Ground truth'!$C$19</f>
        <v/>
      </c>
      <c r="AZ651" s="16">
        <f>'Ground truth'!$D$19</f>
        <v/>
      </c>
      <c r="BA651" s="16">
        <f>'Ground truth'!$E$19</f>
        <v/>
      </c>
      <c r="BB651" s="16">
        <f>'Ground truth'!$F$19</f>
        <v/>
      </c>
      <c r="BC651" s="16">
        <f>'Ground truth'!$G$19</f>
        <v/>
      </c>
      <c r="BD651" s="16">
        <f>'Ground truth'!$H$19</f>
        <v/>
      </c>
    </row>
    <row r="652">
      <c r="A652" s="3" t="inlineStr">
        <is>
          <t>External Environment</t>
        </is>
      </c>
      <c r="B652" s="8" t="n">
        <v>0</v>
      </c>
      <c r="C652" s="8" t="n">
        <v>0</v>
      </c>
      <c r="D652" s="8" t="n">
        <v>0</v>
      </c>
      <c r="E652" s="8" t="n">
        <v>0</v>
      </c>
      <c r="F652" s="8" t="n">
        <v>0</v>
      </c>
      <c r="G652" s="8" t="n">
        <v>0</v>
      </c>
      <c r="H652" s="8" t="n">
        <v>1</v>
      </c>
      <c r="J652" s="8" t="n">
        <v>0</v>
      </c>
      <c r="K652" s="8" t="n">
        <v>0</v>
      </c>
      <c r="L652" s="8" t="n">
        <v>0</v>
      </c>
      <c r="M652" s="8" t="n">
        <v>0</v>
      </c>
      <c r="N652" s="8" t="n">
        <v>0</v>
      </c>
      <c r="O652" s="8" t="n">
        <v>0</v>
      </c>
      <c r="P652" s="8" t="n">
        <v>1</v>
      </c>
      <c r="R652" s="8" t="n">
        <v>0</v>
      </c>
      <c r="S652" s="8" t="n">
        <v>0</v>
      </c>
      <c r="T652" s="8" t="n">
        <v>0</v>
      </c>
      <c r="U652" s="8" t="n">
        <v>0</v>
      </c>
      <c r="V652" s="8" t="n">
        <v>0</v>
      </c>
      <c r="W652" s="8" t="n">
        <v>0</v>
      </c>
      <c r="X652" s="8" t="n">
        <v>1</v>
      </c>
      <c r="Z652" s="8" t="n">
        <v>0</v>
      </c>
      <c r="AA652" s="8" t="n">
        <v>0</v>
      </c>
      <c r="AB652" s="8" t="n">
        <v>0</v>
      </c>
      <c r="AC652" s="8" t="n">
        <v>0</v>
      </c>
      <c r="AD652" s="8" t="n">
        <v>0</v>
      </c>
      <c r="AE652" s="8" t="n">
        <v>0</v>
      </c>
      <c r="AF652" s="8" t="n">
        <v>1</v>
      </c>
      <c r="AH652" s="8" t="n">
        <v>0</v>
      </c>
      <c r="AI652" s="8" t="n">
        <v>0</v>
      </c>
      <c r="AJ652" s="8" t="n">
        <v>0</v>
      </c>
      <c r="AK652" s="8" t="n">
        <v>0</v>
      </c>
      <c r="AL652" s="8" t="n">
        <v>0</v>
      </c>
      <c r="AM652" s="8" t="n">
        <v>0</v>
      </c>
      <c r="AN652" s="8" t="n">
        <v>1</v>
      </c>
      <c r="AP652" s="8">
        <f>IF(($B$652&lt;&gt;2)+($J$652&lt;&gt;2)+($R$652&lt;&gt;2)+($Z$652&lt;&gt;2)+($AH$652&lt;&gt;2)=0,2,IF((($B$652&lt;&gt;2)*$B$652+($J$652&lt;&gt;2)*$J$652+($R$652&lt;&gt;2)*$R$652+($Z$652&lt;&gt;2)*$Z$652+($AH$652&lt;&gt;2)*$AH$652)/(($B$652&lt;&gt;2)+($J$652&lt;&gt;2)+($R$652&lt;&gt;2)+($Z$652&lt;&gt;2)+($AH$652&lt;&gt;2))&gt;=0.5,1,0))</f>
        <v/>
      </c>
      <c r="AQ652" s="8">
        <f>IF(($C$652&lt;&gt;2)+($K$652&lt;&gt;2)+($S$652&lt;&gt;2)+($AA$652&lt;&gt;2)+($AI$652&lt;&gt;2)=0,2,IF((($C$652&lt;&gt;2)*$C$652+($K$652&lt;&gt;2)*$K$652+($S$652&lt;&gt;2)*$S$652+($AA$652&lt;&gt;2)*$AA$652+($AI$652&lt;&gt;2)*$AI$652)/(($C$652&lt;&gt;2)+($K$652&lt;&gt;2)+($S$652&lt;&gt;2)+($AA$652&lt;&gt;2)+($AI$652&lt;&gt;2))&gt;=0.5,1,0))</f>
        <v/>
      </c>
      <c r="AR652" s="8">
        <f>IF(($D$652&lt;&gt;2)+($L$652&lt;&gt;2)+($T$652&lt;&gt;2)+($AB$652&lt;&gt;2)+($AJ$652&lt;&gt;2)=0,2,IF((($D$652&lt;&gt;2)*$D$652+($L$652&lt;&gt;2)*$L$652+($T$652&lt;&gt;2)*$T$652+($AB$652&lt;&gt;2)*$AB$652+($AJ$652&lt;&gt;2)*$AJ$652)/(($D$652&lt;&gt;2)+($L$652&lt;&gt;2)+($T$652&lt;&gt;2)+($AB$652&lt;&gt;2)+($AJ$652&lt;&gt;2))&gt;=0.5,1,0))</f>
        <v/>
      </c>
      <c r="AS652" s="8">
        <f>IF(($E$652&lt;&gt;2)+($M$652&lt;&gt;2)+($U$652&lt;&gt;2)+($AC$652&lt;&gt;2)+($AK$652&lt;&gt;2)=0,2,IF((($E$652&lt;&gt;2)*$E$652+($M$652&lt;&gt;2)*$M$652+($U$652&lt;&gt;2)*$U$652+($AC$652&lt;&gt;2)*$AC$652+($AK$652&lt;&gt;2)*$AK$652)/(($E$652&lt;&gt;2)+($M$652&lt;&gt;2)+($U$652&lt;&gt;2)+($AC$652&lt;&gt;2)+($AK$652&lt;&gt;2))&gt;=0.5,1,0))</f>
        <v/>
      </c>
      <c r="AT652" s="8">
        <f>IF(($F$652&lt;&gt;2)+($N$652&lt;&gt;2)+($V$652&lt;&gt;2)+($AD$652&lt;&gt;2)+($AL$652&lt;&gt;2)=0,2,IF((($F$652&lt;&gt;2)*$F$652+($N$652&lt;&gt;2)*$N$652+($V$652&lt;&gt;2)*$V$652+($AD$652&lt;&gt;2)*$AD$652+($AL$652&lt;&gt;2)*$AL$652)/(($F$652&lt;&gt;2)+($N$652&lt;&gt;2)+($V$652&lt;&gt;2)+($AD$652&lt;&gt;2)+($AL$652&lt;&gt;2))&gt;=0.5,1,0))</f>
        <v/>
      </c>
      <c r="AU652" s="8">
        <f>IF(($G$652&lt;&gt;2)+($O$652&lt;&gt;2)+($W$652&lt;&gt;2)+($AE$652&lt;&gt;2)+($AM$652&lt;&gt;2)=0,2,IF((($G$652&lt;&gt;2)*$G$652+($O$652&lt;&gt;2)*$O$652+($W$652&lt;&gt;2)*$W$652+($AE$652&lt;&gt;2)*$AE$652+($AM$652&lt;&gt;2)*$AM$652)/(($G$652&lt;&gt;2)+($O$652&lt;&gt;2)+($W$652&lt;&gt;2)+($AE$652&lt;&gt;2)+($AM$652&lt;&gt;2))&gt;=0.5,1,0))</f>
        <v/>
      </c>
      <c r="AV652" s="8">
        <f>IF(($H$652&lt;&gt;2)+($P$652&lt;&gt;2)+($X$652&lt;&gt;2)+($AF$652&lt;&gt;2)+($AN$652&lt;&gt;2)=0,2,IF((($H$652&lt;&gt;2)*$H$652+($P$652&lt;&gt;2)*$P$652+($X$652&lt;&gt;2)*$X$652+($AF$652&lt;&gt;2)*$AF$652+($AN$652&lt;&gt;2)*$AN$652)/(($H$652&lt;&gt;2)+($P$652&lt;&gt;2)+($X$652&lt;&gt;2)+($AF$652&lt;&gt;2)+($AN$652&lt;&gt;2))&gt;=0.5,1,0))</f>
        <v/>
      </c>
      <c r="AX652" s="16">
        <f>'Ground truth'!$B$20</f>
        <v/>
      </c>
      <c r="AY652" s="16">
        <f>'Ground truth'!$C$20</f>
        <v/>
      </c>
      <c r="AZ652" s="16">
        <f>'Ground truth'!$D$20</f>
        <v/>
      </c>
      <c r="BA652" s="16">
        <f>'Ground truth'!$E$20</f>
        <v/>
      </c>
      <c r="BB652" s="16">
        <f>'Ground truth'!$F$20</f>
        <v/>
      </c>
      <c r="BC652" s="16">
        <f>'Ground truth'!$G$20</f>
        <v/>
      </c>
      <c r="BD652" s="16">
        <f>'Ground truth'!$H$20</f>
        <v/>
      </c>
    </row>
    <row r="654">
      <c r="A654" s="17" t="inlineStr">
        <is>
          <t>metrics — confident-only (unsure excluded from denominators)</t>
        </is>
      </c>
      <c r="B654" s="10" t="inlineStr">
        <is>
          <t>run 1</t>
        </is>
      </c>
      <c r="C654" s="10" t="inlineStr">
        <is>
          <t>run 2</t>
        </is>
      </c>
      <c r="D654" s="10" t="inlineStr">
        <is>
          <t>run 3</t>
        </is>
      </c>
      <c r="E654" s="10" t="inlineStr">
        <is>
          <t>run 4</t>
        </is>
      </c>
      <c r="F654" s="10" t="inlineStr">
        <is>
          <t>run 5</t>
        </is>
      </c>
      <c r="G654" s="10" t="inlineStr">
        <is>
          <t>avg-matrix</t>
        </is>
      </c>
      <c r="H654" s="10" t="inlineStr">
        <is>
          <t>mean</t>
        </is>
      </c>
      <c r="I654" s="10" t="inlineStr">
        <is>
          <t>std (pop.)</t>
        </is>
      </c>
      <c r="J654" s="17" t="inlineStr">
        <is>
          <t>notes</t>
        </is>
      </c>
    </row>
    <row r="655">
      <c r="A655" s="7" t="inlineStr">
        <is>
          <t>TP</t>
        </is>
      </c>
      <c r="B655" s="7">
        <f>SUMPRODUCT(($B$646:$H$652=1)*('Ground truth'!$B$14:$H$20=1))</f>
        <v/>
      </c>
      <c r="C655" s="7">
        <f>SUMPRODUCT(($J$646:$P$652=1)*('Ground truth'!$B$14:$H$20=1))</f>
        <v/>
      </c>
      <c r="D655" s="7">
        <f>SUMPRODUCT(($R$646:$X$652=1)*('Ground truth'!$B$14:$H$20=1))</f>
        <v/>
      </c>
      <c r="E655" s="7">
        <f>SUMPRODUCT(($Z$646:$AF$652=1)*('Ground truth'!$B$14:$H$20=1))</f>
        <v/>
      </c>
      <c r="F655" s="7">
        <f>SUMPRODUCT(($AH$646:$AN$652=1)*('Ground truth'!$B$14:$H$20=1))</f>
        <v/>
      </c>
      <c r="G655" s="7">
        <f>SUMPRODUCT(($AP$646:$AV$652=1)*('Ground truth'!$B$14:$H$20=1))</f>
        <v/>
      </c>
      <c r="H655" s="12">
        <f>AVERAGE($B$655:$F$655)</f>
        <v/>
      </c>
      <c r="I655" s="12">
        <f>STDEV.P($B$655:$F$655)</f>
        <v/>
      </c>
    </row>
    <row r="656">
      <c r="A656" s="7" t="inlineStr">
        <is>
          <t>TN</t>
        </is>
      </c>
      <c r="B656" s="7">
        <f>SUMPRODUCT(($B$646:$H$652=0)*('Ground truth'!$B$14:$H$20=0))</f>
        <v/>
      </c>
      <c r="C656" s="7">
        <f>SUMPRODUCT(($J$646:$P$652=0)*('Ground truth'!$B$14:$H$20=0))</f>
        <v/>
      </c>
      <c r="D656" s="7">
        <f>SUMPRODUCT(($R$646:$X$652=0)*('Ground truth'!$B$14:$H$20=0))</f>
        <v/>
      </c>
      <c r="E656" s="7">
        <f>SUMPRODUCT(($Z$646:$AF$652=0)*('Ground truth'!$B$14:$H$20=0))</f>
        <v/>
      </c>
      <c r="F656" s="7">
        <f>SUMPRODUCT(($AH$646:$AN$652=0)*('Ground truth'!$B$14:$H$20=0))</f>
        <v/>
      </c>
      <c r="G656" s="7">
        <f>SUMPRODUCT(($AP$646:$AV$652=0)*('Ground truth'!$B$14:$H$20=0))</f>
        <v/>
      </c>
      <c r="H656" s="12">
        <f>AVERAGE($B$656:$F$656)</f>
        <v/>
      </c>
      <c r="I656" s="12">
        <f>STDEV.P($B$656:$F$656)</f>
        <v/>
      </c>
    </row>
    <row r="657">
      <c r="A657" s="7" t="inlineStr">
        <is>
          <t>FP</t>
        </is>
      </c>
      <c r="B657" s="7">
        <f>SUMPRODUCT(($B$646:$H$652=1)*('Ground truth'!$B$14:$H$20=0))</f>
        <v/>
      </c>
      <c r="C657" s="7">
        <f>SUMPRODUCT(($J$646:$P$652=1)*('Ground truth'!$B$14:$H$20=0))</f>
        <v/>
      </c>
      <c r="D657" s="7">
        <f>SUMPRODUCT(($R$646:$X$652=1)*('Ground truth'!$B$14:$H$20=0))</f>
        <v/>
      </c>
      <c r="E657" s="7">
        <f>SUMPRODUCT(($Z$646:$AF$652=1)*('Ground truth'!$B$14:$H$20=0))</f>
        <v/>
      </c>
      <c r="F657" s="7">
        <f>SUMPRODUCT(($AH$646:$AN$652=1)*('Ground truth'!$B$14:$H$20=0))</f>
        <v/>
      </c>
      <c r="G657" s="7">
        <f>SUMPRODUCT(($AP$646:$AV$652=1)*('Ground truth'!$B$14:$H$20=0))</f>
        <v/>
      </c>
      <c r="H657" s="12">
        <f>AVERAGE($B$657:$F$657)</f>
        <v/>
      </c>
      <c r="I657" s="12">
        <f>STDEV.P($B$657:$F$657)</f>
        <v/>
      </c>
    </row>
    <row r="658">
      <c r="A658" s="7" t="inlineStr">
        <is>
          <t>FN</t>
        </is>
      </c>
      <c r="B658" s="7">
        <f>SUMPRODUCT(($B$646:$H$652=0)*('Ground truth'!$B$14:$H$20=1))</f>
        <v/>
      </c>
      <c r="C658" s="7">
        <f>SUMPRODUCT(($J$646:$P$652=0)*('Ground truth'!$B$14:$H$20=1))</f>
        <v/>
      </c>
      <c r="D658" s="7">
        <f>SUMPRODUCT(($R$646:$X$652=0)*('Ground truth'!$B$14:$H$20=1))</f>
        <v/>
      </c>
      <c r="E658" s="7">
        <f>SUMPRODUCT(($Z$646:$AF$652=0)*('Ground truth'!$B$14:$H$20=1))</f>
        <v/>
      </c>
      <c r="F658" s="7">
        <f>SUMPRODUCT(($AH$646:$AN$652=0)*('Ground truth'!$B$14:$H$20=1))</f>
        <v/>
      </c>
      <c r="G658" s="7">
        <f>SUMPRODUCT(($AP$646:$AV$652=0)*('Ground truth'!$B$14:$H$20=1))</f>
        <v/>
      </c>
      <c r="H658" s="12">
        <f>AVERAGE($B$658:$F$658)</f>
        <v/>
      </c>
      <c r="I658" s="12">
        <f>STDEV.P($B$658:$F$658)</f>
        <v/>
      </c>
    </row>
    <row r="659">
      <c r="A659" s="4" t="inlineStr">
        <is>
          <t>Precision</t>
        </is>
      </c>
      <c r="B659" s="12">
        <f>IFERROR($B$655/($B$655+$B$657),0)</f>
        <v/>
      </c>
      <c r="C659" s="12">
        <f>IFERROR($C$655/($C$655+$C$657),0)</f>
        <v/>
      </c>
      <c r="D659" s="12">
        <f>IFERROR($D$655/($D$655+$D$657),0)</f>
        <v/>
      </c>
      <c r="E659" s="12">
        <f>IFERROR($E$655/($E$655+$E$657),0)</f>
        <v/>
      </c>
      <c r="F659" s="12">
        <f>IFERROR($F$655/($F$655+$F$657),0)</f>
        <v/>
      </c>
      <c r="G659" s="12">
        <f>IFERROR($G$655/($G$655+$G$657),0)</f>
        <v/>
      </c>
      <c r="H659" s="18">
        <f>AVERAGE($B$659:$F$659)</f>
        <v/>
      </c>
      <c r="I659" s="18">
        <f>STDEV.P($B$659:$F$659)</f>
        <v/>
      </c>
    </row>
    <row r="660">
      <c r="A660" s="4" t="inlineStr">
        <is>
          <t>Recall</t>
        </is>
      </c>
      <c r="B660" s="12">
        <f>IFERROR($B$655/($B$655+$B$658),0)</f>
        <v/>
      </c>
      <c r="C660" s="12">
        <f>IFERROR($C$655/($C$655+$C$658),0)</f>
        <v/>
      </c>
      <c r="D660" s="12">
        <f>IFERROR($D$655/($D$655+$D$658),0)</f>
        <v/>
      </c>
      <c r="E660" s="12">
        <f>IFERROR($E$655/($E$655+$E$658),0)</f>
        <v/>
      </c>
      <c r="F660" s="12">
        <f>IFERROR($F$655/($F$655+$F$658),0)</f>
        <v/>
      </c>
      <c r="G660" s="12">
        <f>IFERROR($G$655/($G$655+$G$658),0)</f>
        <v/>
      </c>
      <c r="H660" s="18">
        <f>AVERAGE($B$660:$F$660)</f>
        <v/>
      </c>
      <c r="I660" s="18">
        <f>STDEV.P($B$660:$F$660)</f>
        <v/>
      </c>
    </row>
    <row r="661">
      <c r="A661" s="4" t="inlineStr">
        <is>
          <t>F1</t>
        </is>
      </c>
      <c r="B661" s="12">
        <f>IFERROR(2*$B$659*$B$660/($B$659+$B$660),0)</f>
        <v/>
      </c>
      <c r="C661" s="12">
        <f>IFERROR(2*$C$659*$C$660/($C$659+$C$660),0)</f>
        <v/>
      </c>
      <c r="D661" s="12">
        <f>IFERROR(2*$D$659*$D$660/($D$659+$D$660),0)</f>
        <v/>
      </c>
      <c r="E661" s="12">
        <f>IFERROR(2*$E$659*$E$660/($E$659+$E$660),0)</f>
        <v/>
      </c>
      <c r="F661" s="12">
        <f>IFERROR(2*$F$659*$F$660/($F$659+$F$660),0)</f>
        <v/>
      </c>
      <c r="G661" s="12">
        <f>IFERROR(2*$G$659*$G$660/($G$659+$G$660),0)</f>
        <v/>
      </c>
      <c r="H661" s="18">
        <f>AVERAGE($B$661:$F$661)</f>
        <v/>
      </c>
      <c r="I661" s="18">
        <f>STDEV.P($B$661:$F$661)</f>
        <v/>
      </c>
    </row>
    <row r="662">
      <c r="A662" s="4" t="inlineStr">
        <is>
          <t>Accuracy</t>
        </is>
      </c>
      <c r="B662" s="12">
        <f>IFERROR(($B$655+$B$656)/($B$655+$B$656+$B$657+$B$658),0)</f>
        <v/>
      </c>
      <c r="C662" s="12">
        <f>IFERROR(($C$655+$C$656)/($C$655+$C$656+$C$657+$C$658),0)</f>
        <v/>
      </c>
      <c r="D662" s="12">
        <f>IFERROR(($D$655+$D$656)/($D$655+$D$656+$D$657+$D$658),0)</f>
        <v/>
      </c>
      <c r="E662" s="12">
        <f>IFERROR(($E$655+$E$656)/($E$655+$E$656+$E$657+$E$658),0)</f>
        <v/>
      </c>
      <c r="F662" s="12">
        <f>IFERROR(($F$655+$F$656)/($F$655+$F$656+$F$657+$F$658),0)</f>
        <v/>
      </c>
      <c r="G662" s="12">
        <f>IFERROR(($G$655+$G$656)/($G$655+$G$656+$G$657+$G$658),0)</f>
        <v/>
      </c>
      <c r="H662" s="18">
        <f>AVERAGE($B$662:$F$662)</f>
        <v/>
      </c>
      <c r="I662" s="18">
        <f>STDEV.P($B$662:$F$662)</f>
        <v/>
      </c>
    </row>
    <row r="663">
      <c r="A663" s="4" t="inlineStr">
        <is>
          <t>Edit distance</t>
        </is>
      </c>
      <c r="B663" s="12">
        <f>SUMPRODUCT(ABS('Ground truth'!$B$14:$H$20-$B$646:$H$652))</f>
        <v/>
      </c>
      <c r="C663" s="12">
        <f>SUMPRODUCT(ABS('Ground truth'!$B$14:$H$20-$J$646:$P$652))</f>
        <v/>
      </c>
      <c r="D663" s="12">
        <f>SUMPRODUCT(ABS('Ground truth'!$B$14:$H$20-$R$646:$X$652))</f>
        <v/>
      </c>
      <c r="E663" s="12">
        <f>SUMPRODUCT(ABS('Ground truth'!$B$14:$H$20-$Z$646:$AF$652))</f>
        <v/>
      </c>
      <c r="F663" s="12">
        <f>SUMPRODUCT(ABS('Ground truth'!$B$14:$H$20-$AH$646:$AN$652))</f>
        <v/>
      </c>
      <c r="G663" s="12">
        <f>SUMPRODUCT(ABS('Ground truth'!$B$14:$H$20-$AP$646:$AV$652))</f>
        <v/>
      </c>
      <c r="H663" s="18">
        <f>AVERAGE($B$663:$F$663)</f>
        <v/>
      </c>
      <c r="I663" s="18">
        <f>STDEV.P($B$663:$F$663)</f>
        <v/>
      </c>
    </row>
    <row r="664">
      <c r="A664" s="4" t="inlineStr">
        <is>
          <t>Spectral distance</t>
        </is>
      </c>
      <c r="B664" s="12">
        <f>SQRT(SUMPRODUCT(('Ground truth'!$K$14:$K$20-$B$675:$B$681)^2))</f>
        <v/>
      </c>
      <c r="C664" s="12">
        <f>SQRT(SUMPRODUCT(('Ground truth'!$K$14:$K$20-$C$675:$C$681)^2))</f>
        <v/>
      </c>
      <c r="D664" s="12">
        <f>SQRT(SUMPRODUCT(('Ground truth'!$K$14:$K$20-$D$675:$D$681)^2))</f>
        <v/>
      </c>
      <c r="E664" s="12">
        <f>SQRT(SUMPRODUCT(('Ground truth'!$K$14:$K$20-$E$675:$E$681)^2))</f>
        <v/>
      </c>
      <c r="F664" s="12">
        <f>SQRT(SUMPRODUCT(('Ground truth'!$K$14:$K$20-$F$675:$F$681)^2))</f>
        <v/>
      </c>
      <c r="G664" s="12">
        <f>SQRT(SUMPRODUCT(('Ground truth'!$K$14:$K$20-$G$675:$G$681)^2))</f>
        <v/>
      </c>
      <c r="H664" s="18">
        <f>AVERAGE($B$664:$F$664)</f>
        <v/>
      </c>
      <c r="I664" s="18">
        <f>STDEV.P($B$664:$F$664)</f>
        <v/>
      </c>
    </row>
    <row r="665">
      <c r="A665" s="4" t="inlineStr">
        <is>
          <t>Unsure cells</t>
        </is>
      </c>
      <c r="B665" s="7">
        <f>COUNTIF($B$646:$H$652,2)</f>
        <v/>
      </c>
      <c r="C665" s="7">
        <f>COUNTIF($J$646:$P$652,2)</f>
        <v/>
      </c>
      <c r="D665" s="7">
        <f>COUNTIF($R$646:$X$652,2)</f>
        <v/>
      </c>
      <c r="E665" s="7">
        <f>COUNTIF($Z$646:$AF$652,2)</f>
        <v/>
      </c>
      <c r="F665" s="7">
        <f>COUNTIF($AH$646:$AN$652,2)</f>
        <v/>
      </c>
      <c r="G665" s="7">
        <f>COUNTIF($AP$646:$AV$652,2)</f>
        <v/>
      </c>
      <c r="H665" s="12">
        <f>AVERAGE($B$665:$F$665)</f>
        <v/>
      </c>
      <c r="I665" s="12">
        <f>STDEV.P($B$665:$F$665)</f>
        <v/>
      </c>
    </row>
    <row r="666">
      <c r="A666" s="3" t="inlineStr">
        <is>
          <t>eigenvalues (real part, numpy order; pasted)</t>
        </is>
      </c>
    </row>
    <row r="667">
      <c r="A667" s="3" t="inlineStr">
        <is>
          <t xml:space="preserve">  λ1</t>
        </is>
      </c>
      <c r="B667" s="19" t="n">
        <v>5.427878872370735</v>
      </c>
      <c r="C667" s="19" t="n">
        <v>5.427878872370735</v>
      </c>
      <c r="D667" s="19" t="n">
        <v>5.427878872370735</v>
      </c>
      <c r="E667" s="19" t="n">
        <v>5.427878872370735</v>
      </c>
      <c r="F667" s="19" t="n">
        <v>5.427878872370735</v>
      </c>
      <c r="G667" s="19" t="n">
        <v>5.427878872370735</v>
      </c>
    </row>
    <row r="668">
      <c r="A668" s="3" t="inlineStr">
        <is>
          <t xml:space="preserve">  λ2</t>
        </is>
      </c>
      <c r="B668" s="19" t="n">
        <v>1.375663623311851</v>
      </c>
      <c r="C668" s="19" t="n">
        <v>1.375663623311851</v>
      </c>
      <c r="D668" s="19" t="n">
        <v>1.375663623311851</v>
      </c>
      <c r="E668" s="19" t="n">
        <v>1.375663623311851</v>
      </c>
      <c r="F668" s="19" t="n">
        <v>1.375663623311851</v>
      </c>
      <c r="G668" s="19" t="n">
        <v>1.375663623311851</v>
      </c>
    </row>
    <row r="669">
      <c r="A669" s="3" t="inlineStr">
        <is>
          <t xml:space="preserve">  λ3</t>
        </is>
      </c>
      <c r="B669" s="19" t="n">
        <v>-0.8035424956825952</v>
      </c>
      <c r="C669" s="19" t="n">
        <v>-0.8035424956825952</v>
      </c>
      <c r="D669" s="19" t="n">
        <v>-0.8035424956825952</v>
      </c>
      <c r="E669" s="19" t="n">
        <v>-0.8035424956825952</v>
      </c>
      <c r="F669" s="19" t="n">
        <v>-0.8035424956825952</v>
      </c>
      <c r="G669" s="19" t="n">
        <v>-0.8035424956825952</v>
      </c>
    </row>
    <row r="670">
      <c r="A670" s="3" t="inlineStr">
        <is>
          <t xml:space="preserve">  λ4</t>
        </is>
      </c>
      <c r="B670" s="19" t="n">
        <v>-8.784618916479956e-17</v>
      </c>
      <c r="C670" s="19" t="n">
        <v>-8.784618916479956e-17</v>
      </c>
      <c r="D670" s="19" t="n">
        <v>-8.784618916479956e-17</v>
      </c>
      <c r="E670" s="19" t="n">
        <v>-8.784618916479956e-17</v>
      </c>
      <c r="F670" s="19" t="n">
        <v>-8.784618916479956e-17</v>
      </c>
      <c r="G670" s="19" t="n">
        <v>-8.784618916479956e-17</v>
      </c>
    </row>
    <row r="671">
      <c r="A671" s="3" t="inlineStr">
        <is>
          <t xml:space="preserve">  λ5</t>
        </is>
      </c>
      <c r="B671" s="19" t="n">
        <v>-1.989299658528107e-17</v>
      </c>
      <c r="C671" s="19" t="n">
        <v>-1.989299658528107e-17</v>
      </c>
      <c r="D671" s="19" t="n">
        <v>-1.989299658528107e-17</v>
      </c>
      <c r="E671" s="19" t="n">
        <v>-1.989299658528107e-17</v>
      </c>
      <c r="F671" s="19" t="n">
        <v>-1.989299658528107e-17</v>
      </c>
      <c r="G671" s="19" t="n">
        <v>-1.989299658528107e-17</v>
      </c>
    </row>
    <row r="672">
      <c r="A672" s="3" t="inlineStr">
        <is>
          <t xml:space="preserve">  λ6</t>
        </is>
      </c>
      <c r="B672" s="19" t="n">
        <v>2.761382484668368e-33</v>
      </c>
      <c r="C672" s="19" t="n">
        <v>2.761382484668368e-33</v>
      </c>
      <c r="D672" s="19" t="n">
        <v>2.761382484668368e-33</v>
      </c>
      <c r="E672" s="19" t="n">
        <v>2.761382484668368e-33</v>
      </c>
      <c r="F672" s="19" t="n">
        <v>2.761382484668368e-33</v>
      </c>
      <c r="G672" s="19" t="n">
        <v>2.761382484668368e-33</v>
      </c>
    </row>
    <row r="673">
      <c r="A673" s="3" t="inlineStr">
        <is>
          <t xml:space="preserve">  λ7</t>
        </is>
      </c>
      <c r="B673" s="19" t="n">
        <v>1</v>
      </c>
      <c r="C673" s="19" t="n">
        <v>1</v>
      </c>
      <c r="D673" s="19" t="n">
        <v>1</v>
      </c>
      <c r="E673" s="19" t="n">
        <v>1</v>
      </c>
      <c r="F673" s="19" t="n">
        <v>1</v>
      </c>
      <c r="G673" s="19" t="n">
        <v>1</v>
      </c>
    </row>
    <row r="674">
      <c r="A674" s="3" t="inlineStr">
        <is>
          <t>eigenvalues sorted desc (LARGE)</t>
        </is>
      </c>
    </row>
    <row r="675">
      <c r="A675" s="3" t="inlineStr">
        <is>
          <t xml:space="preserve">  λ(1)</t>
        </is>
      </c>
      <c r="B675" s="19">
        <f>LARGE($B$667:$B$673,1)</f>
        <v/>
      </c>
      <c r="C675" s="19">
        <f>LARGE($C$667:$C$673,1)</f>
        <v/>
      </c>
      <c r="D675" s="19">
        <f>LARGE($D$667:$D$673,1)</f>
        <v/>
      </c>
      <c r="E675" s="19">
        <f>LARGE($E$667:$E$673,1)</f>
        <v/>
      </c>
      <c r="F675" s="19">
        <f>LARGE($F$667:$F$673,1)</f>
        <v/>
      </c>
      <c r="G675" s="19">
        <f>LARGE($G$667:$G$673,1)</f>
        <v/>
      </c>
    </row>
    <row r="676">
      <c r="A676" s="3" t="inlineStr">
        <is>
          <t xml:space="preserve">  λ(2)</t>
        </is>
      </c>
      <c r="B676" s="19">
        <f>LARGE($B$667:$B$673,2)</f>
        <v/>
      </c>
      <c r="C676" s="19">
        <f>LARGE($C$667:$C$673,2)</f>
        <v/>
      </c>
      <c r="D676" s="19">
        <f>LARGE($D$667:$D$673,2)</f>
        <v/>
      </c>
      <c r="E676" s="19">
        <f>LARGE($E$667:$E$673,2)</f>
        <v/>
      </c>
      <c r="F676" s="19">
        <f>LARGE($F$667:$F$673,2)</f>
        <v/>
      </c>
      <c r="G676" s="19">
        <f>LARGE($G$667:$G$673,2)</f>
        <v/>
      </c>
    </row>
    <row r="677">
      <c r="A677" s="3" t="inlineStr">
        <is>
          <t xml:space="preserve">  λ(3)</t>
        </is>
      </c>
      <c r="B677" s="19">
        <f>LARGE($B$667:$B$673,3)</f>
        <v/>
      </c>
      <c r="C677" s="19">
        <f>LARGE($C$667:$C$673,3)</f>
        <v/>
      </c>
      <c r="D677" s="19">
        <f>LARGE($D$667:$D$673,3)</f>
        <v/>
      </c>
      <c r="E677" s="19">
        <f>LARGE($E$667:$E$673,3)</f>
        <v/>
      </c>
      <c r="F677" s="19">
        <f>LARGE($F$667:$F$673,3)</f>
        <v/>
      </c>
      <c r="G677" s="19">
        <f>LARGE($G$667:$G$673,3)</f>
        <v/>
      </c>
    </row>
    <row r="678">
      <c r="A678" s="3" t="inlineStr">
        <is>
          <t xml:space="preserve">  λ(4)</t>
        </is>
      </c>
      <c r="B678" s="19">
        <f>LARGE($B$667:$B$673,4)</f>
        <v/>
      </c>
      <c r="C678" s="19">
        <f>LARGE($C$667:$C$673,4)</f>
        <v/>
      </c>
      <c r="D678" s="19">
        <f>LARGE($D$667:$D$673,4)</f>
        <v/>
      </c>
      <c r="E678" s="19">
        <f>LARGE($E$667:$E$673,4)</f>
        <v/>
      </c>
      <c r="F678" s="19">
        <f>LARGE($F$667:$F$673,4)</f>
        <v/>
      </c>
      <c r="G678" s="19">
        <f>LARGE($G$667:$G$673,4)</f>
        <v/>
      </c>
    </row>
    <row r="679">
      <c r="A679" s="3" t="inlineStr">
        <is>
          <t xml:space="preserve">  λ(5)</t>
        </is>
      </c>
      <c r="B679" s="19">
        <f>LARGE($B$667:$B$673,5)</f>
        <v/>
      </c>
      <c r="C679" s="19">
        <f>LARGE($C$667:$C$673,5)</f>
        <v/>
      </c>
      <c r="D679" s="19">
        <f>LARGE($D$667:$D$673,5)</f>
        <v/>
      </c>
      <c r="E679" s="19">
        <f>LARGE($E$667:$E$673,5)</f>
        <v/>
      </c>
      <c r="F679" s="19">
        <f>LARGE($F$667:$F$673,5)</f>
        <v/>
      </c>
      <c r="G679" s="19">
        <f>LARGE($G$667:$G$673,5)</f>
        <v/>
      </c>
    </row>
    <row r="680">
      <c r="A680" s="3" t="inlineStr">
        <is>
          <t xml:space="preserve">  λ(6)</t>
        </is>
      </c>
      <c r="B680" s="19">
        <f>LARGE($B$667:$B$673,6)</f>
        <v/>
      </c>
      <c r="C680" s="19">
        <f>LARGE($C$667:$C$673,6)</f>
        <v/>
      </c>
      <c r="D680" s="19">
        <f>LARGE($D$667:$D$673,6)</f>
        <v/>
      </c>
      <c r="E680" s="19">
        <f>LARGE($E$667:$E$673,6)</f>
        <v/>
      </c>
      <c r="F680" s="19">
        <f>LARGE($F$667:$F$673,6)</f>
        <v/>
      </c>
      <c r="G680" s="19">
        <f>LARGE($G$667:$G$673,6)</f>
        <v/>
      </c>
    </row>
    <row r="681">
      <c r="A681" s="3" t="inlineStr">
        <is>
          <t xml:space="preserve">  λ(7)</t>
        </is>
      </c>
      <c r="B681" s="19">
        <f>LARGE($B$667:$B$673,7)</f>
        <v/>
      </c>
      <c r="C681" s="19">
        <f>LARGE($C$667:$C$673,7)</f>
        <v/>
      </c>
      <c r="D681" s="19">
        <f>LARGE($D$667:$D$673,7)</f>
        <v/>
      </c>
      <c r="E681" s="19">
        <f>LARGE($E$667:$E$673,7)</f>
        <v/>
      </c>
      <c r="F681" s="19">
        <f>LARGE($F$667:$F$673,7)</f>
        <v/>
      </c>
      <c r="G681" s="19">
        <f>LARGE($G$667:$G$673,7)</f>
        <v/>
      </c>
    </row>
    <row r="682">
      <c r="A682" s="3" t="inlineStr">
        <is>
          <t>check: Σeig − trace (→0)</t>
        </is>
      </c>
      <c r="B682" s="3">
        <f>ROUND(SUM($B$667:$B$673)-($B$646+$C$647+$D$648+$E$649+$F$650+$G$651+$H$652),6)</f>
        <v/>
      </c>
      <c r="C682" s="3">
        <f>ROUND(SUM($C$667:$C$673)-($J$646+$K$647+$L$648+$M$649+$N$650+$O$651+$P$652),6)</f>
        <v/>
      </c>
      <c r="D682" s="3">
        <f>ROUND(SUM($D$667:$D$673)-($R$646+$S$647+$T$648+$U$649+$V$650+$W$651+$X$652),6)</f>
        <v/>
      </c>
      <c r="E682" s="3">
        <f>ROUND(SUM($E$667:$E$673)-($Z$646+$AA$647+$AB$648+$AC$649+$AD$650+$AE$651+$AF$652),6)</f>
        <v/>
      </c>
      <c r="F682" s="3">
        <f>ROUND(SUM($F$667:$F$673)-($AH$646+$AI$647+$AJ$648+$AK$649+$AL$650+$AM$651+$AN$652),6)</f>
        <v/>
      </c>
      <c r="G682" s="3">
        <f>ROUND(SUM($G$667:$G$673)-($AP$646+$AQ$647+$AR$648+$AS$649+$AT$650+$AU$651+$AV$652),6)</f>
        <v/>
      </c>
    </row>
    <row r="683">
      <c r="A683" s="3" t="inlineStr">
        <is>
          <t>check: Πeig − det (→0)</t>
        </is>
      </c>
      <c r="B683" s="3">
        <f>ROUND(MDETERM($B$646:$H$652)-PRODUCT($B$667:$B$673),6)</f>
        <v/>
      </c>
      <c r="C683" s="3">
        <f>ROUND(MDETERM($J$646:$P$652)-PRODUCT($C$667:$C$673),6)</f>
        <v/>
      </c>
      <c r="D683" s="3">
        <f>ROUND(MDETERM($R$646:$X$652)-PRODUCT($D$667:$D$673),6)</f>
        <v/>
      </c>
      <c r="E683" s="3">
        <f>ROUND(MDETERM($Z$646:$AF$652)-PRODUCT($E$667:$E$673),6)</f>
        <v/>
      </c>
      <c r="F683" s="3">
        <f>ROUND(MDETERM($AH$646:$AN$652)-PRODUCT($F$667:$F$673),6)</f>
        <v/>
      </c>
      <c r="G683" s="3">
        <f>ROUND(MDETERM($AP$646:$AV$652)-PRODUCT($G$667:$G$673),6)</f>
        <v/>
      </c>
    </row>
    <row r="684">
      <c r="A684" s="3" t="inlineStr">
        <is>
          <t>complex eigenvalues?</t>
        </is>
      </c>
      <c r="B684" s="3" t="inlineStr"/>
      <c r="C684" s="3" t="inlineStr"/>
      <c r="D684" s="3" t="inlineStr"/>
      <c r="E684" s="3" t="inlineStr"/>
      <c r="F684" s="3" t="inlineStr"/>
      <c r="G684" s="3" t="inlineStr"/>
    </row>
    <row r="685">
      <c r="A685" s="3" t="inlineStr">
        <is>
          <t>check: det(M − λᵢI) per sorted λ (→0)</t>
        </is>
      </c>
    </row>
    <row r="686">
      <c r="A686" s="3" t="inlineStr">
        <is>
          <t xml:space="preserve">  det(M − λ(1)I)</t>
        </is>
      </c>
      <c r="B686" s="3">
        <f t="array" ref="B686">ROUND(MDETERM($B$646:$H$652-$B$675*MUNIT(7)),6)</f>
        <v/>
      </c>
      <c r="C686" s="3">
        <f t="array" ref="C686">ROUND(MDETERM($J$646:$P$652-$C$675*MUNIT(7)),6)</f>
        <v/>
      </c>
      <c r="D686" s="3">
        <f t="array" ref="D686">ROUND(MDETERM($R$646:$X$652-$D$675*MUNIT(7)),6)</f>
        <v/>
      </c>
      <c r="E686" s="3">
        <f t="array" ref="E686">ROUND(MDETERM($Z$646:$AF$652-$E$675*MUNIT(7)),6)</f>
        <v/>
      </c>
      <c r="F686" s="3">
        <f t="array" ref="F686">ROUND(MDETERM($AH$646:$AN$652-$F$675*MUNIT(7)),6)</f>
        <v/>
      </c>
      <c r="G686" s="3">
        <f t="array" ref="G686">ROUND(MDETERM($AP$646:$AV$652-$G$675*MUNIT(7)),6)</f>
        <v/>
      </c>
    </row>
    <row r="687">
      <c r="A687" s="3" t="inlineStr">
        <is>
          <t xml:space="preserve">  det(M − λ(2)I)</t>
        </is>
      </c>
      <c r="B687" s="3">
        <f t="array" ref="B687">ROUND(MDETERM($B$646:$H$652-$B$676*MUNIT(7)),6)</f>
        <v/>
      </c>
      <c r="C687" s="3">
        <f t="array" ref="C687">ROUND(MDETERM($J$646:$P$652-$C$676*MUNIT(7)),6)</f>
        <v/>
      </c>
      <c r="D687" s="3">
        <f t="array" ref="D687">ROUND(MDETERM($R$646:$X$652-$D$676*MUNIT(7)),6)</f>
        <v/>
      </c>
      <c r="E687" s="3">
        <f t="array" ref="E687">ROUND(MDETERM($Z$646:$AF$652-$E$676*MUNIT(7)),6)</f>
        <v/>
      </c>
      <c r="F687" s="3">
        <f t="array" ref="F687">ROUND(MDETERM($AH$646:$AN$652-$F$676*MUNIT(7)),6)</f>
        <v/>
      </c>
      <c r="G687" s="3">
        <f t="array" ref="G687">ROUND(MDETERM($AP$646:$AV$652-$G$676*MUNIT(7)),6)</f>
        <v/>
      </c>
    </row>
    <row r="688">
      <c r="A688" s="3" t="inlineStr">
        <is>
          <t xml:space="preserve">  det(M − λ(3)I)</t>
        </is>
      </c>
      <c r="B688" s="3">
        <f t="array" ref="B688">ROUND(MDETERM($B$646:$H$652-$B$677*MUNIT(7)),6)</f>
        <v/>
      </c>
      <c r="C688" s="3">
        <f t="array" ref="C688">ROUND(MDETERM($J$646:$P$652-$C$677*MUNIT(7)),6)</f>
        <v/>
      </c>
      <c r="D688" s="3">
        <f t="array" ref="D688">ROUND(MDETERM($R$646:$X$652-$D$677*MUNIT(7)),6)</f>
        <v/>
      </c>
      <c r="E688" s="3">
        <f t="array" ref="E688">ROUND(MDETERM($Z$646:$AF$652-$E$677*MUNIT(7)),6)</f>
        <v/>
      </c>
      <c r="F688" s="3">
        <f t="array" ref="F688">ROUND(MDETERM($AH$646:$AN$652-$F$677*MUNIT(7)),6)</f>
        <v/>
      </c>
      <c r="G688" s="3">
        <f t="array" ref="G688">ROUND(MDETERM($AP$646:$AV$652-$G$677*MUNIT(7)),6)</f>
        <v/>
      </c>
    </row>
    <row r="689">
      <c r="A689" s="3" t="inlineStr">
        <is>
          <t xml:space="preserve">  det(M − λ(4)I)</t>
        </is>
      </c>
      <c r="B689" s="3">
        <f t="array" ref="B689">ROUND(MDETERM($B$646:$H$652-$B$678*MUNIT(7)),6)</f>
        <v/>
      </c>
      <c r="C689" s="3">
        <f t="array" ref="C689">ROUND(MDETERM($J$646:$P$652-$C$678*MUNIT(7)),6)</f>
        <v/>
      </c>
      <c r="D689" s="3">
        <f t="array" ref="D689">ROUND(MDETERM($R$646:$X$652-$D$678*MUNIT(7)),6)</f>
        <v/>
      </c>
      <c r="E689" s="3">
        <f t="array" ref="E689">ROUND(MDETERM($Z$646:$AF$652-$E$678*MUNIT(7)),6)</f>
        <v/>
      </c>
      <c r="F689" s="3">
        <f t="array" ref="F689">ROUND(MDETERM($AH$646:$AN$652-$F$678*MUNIT(7)),6)</f>
        <v/>
      </c>
      <c r="G689" s="3">
        <f t="array" ref="G689">ROUND(MDETERM($AP$646:$AV$652-$G$678*MUNIT(7)),6)</f>
        <v/>
      </c>
    </row>
    <row r="690">
      <c r="A690" s="3" t="inlineStr">
        <is>
          <t xml:space="preserve">  det(M − λ(5)I)</t>
        </is>
      </c>
      <c r="B690" s="3">
        <f t="array" ref="B690">ROUND(MDETERM($B$646:$H$652-$B$679*MUNIT(7)),6)</f>
        <v/>
      </c>
      <c r="C690" s="3">
        <f t="array" ref="C690">ROUND(MDETERM($J$646:$P$652-$C$679*MUNIT(7)),6)</f>
        <v/>
      </c>
      <c r="D690" s="3">
        <f t="array" ref="D690">ROUND(MDETERM($R$646:$X$652-$D$679*MUNIT(7)),6)</f>
        <v/>
      </c>
      <c r="E690" s="3">
        <f t="array" ref="E690">ROUND(MDETERM($Z$646:$AF$652-$E$679*MUNIT(7)),6)</f>
        <v/>
      </c>
      <c r="F690" s="3">
        <f t="array" ref="F690">ROUND(MDETERM($AH$646:$AN$652-$F$679*MUNIT(7)),6)</f>
        <v/>
      </c>
      <c r="G690" s="3">
        <f t="array" ref="G690">ROUND(MDETERM($AP$646:$AV$652-$G$679*MUNIT(7)),6)</f>
        <v/>
      </c>
    </row>
    <row r="691">
      <c r="A691" s="3" t="inlineStr">
        <is>
          <t xml:space="preserve">  det(M − λ(6)I)</t>
        </is>
      </c>
      <c r="B691" s="3">
        <f t="array" ref="B691">ROUND(MDETERM($B$646:$H$652-$B$680*MUNIT(7)),6)</f>
        <v/>
      </c>
      <c r="C691" s="3">
        <f t="array" ref="C691">ROUND(MDETERM($J$646:$P$652-$C$680*MUNIT(7)),6)</f>
        <v/>
      </c>
      <c r="D691" s="3">
        <f t="array" ref="D691">ROUND(MDETERM($R$646:$X$652-$D$680*MUNIT(7)),6)</f>
        <v/>
      </c>
      <c r="E691" s="3">
        <f t="array" ref="E691">ROUND(MDETERM($Z$646:$AF$652-$E$680*MUNIT(7)),6)</f>
        <v/>
      </c>
      <c r="F691" s="3">
        <f t="array" ref="F691">ROUND(MDETERM($AH$646:$AN$652-$F$680*MUNIT(7)),6)</f>
        <v/>
      </c>
      <c r="G691" s="3">
        <f t="array" ref="G691">ROUND(MDETERM($AP$646:$AV$652-$G$680*MUNIT(7)),6)</f>
        <v/>
      </c>
    </row>
    <row r="692">
      <c r="A692" s="3" t="inlineStr">
        <is>
          <t xml:space="preserve">  det(M − λ(7)I)</t>
        </is>
      </c>
      <c r="B692" s="3">
        <f t="array" ref="B692">ROUND(MDETERM($B$646:$H$652-$B$681*MUNIT(7)),6)</f>
        <v/>
      </c>
      <c r="C692" s="3">
        <f t="array" ref="C692">ROUND(MDETERM($J$646:$P$652-$C$681*MUNIT(7)),6)</f>
        <v/>
      </c>
      <c r="D692" s="3">
        <f t="array" ref="D692">ROUND(MDETERM($R$646:$X$652-$D$681*MUNIT(7)),6)</f>
        <v/>
      </c>
      <c r="E692" s="3">
        <f t="array" ref="E692">ROUND(MDETERM($Z$646:$AF$652-$E$681*MUNIT(7)),6)</f>
        <v/>
      </c>
      <c r="F692" s="3">
        <f t="array" ref="F692">ROUND(MDETERM($AH$646:$AN$652-$F$681*MUNIT(7)),6)</f>
        <v/>
      </c>
      <c r="G692" s="3">
        <f t="array" ref="G692">ROUND(MDETERM($AP$646:$AV$652-$G$681*MUNIT(7)),6)</f>
        <v/>
      </c>
    </row>
    <row r="696" ht="16" customHeight="1">
      <c r="A696" s="14" t="inlineStr">
        <is>
          <t>RAG R2 | deepseek-r1:14b</t>
        </is>
      </c>
      <c r="B696" s="9" t="inlineStr">
        <is>
          <t>run 1 (raw, pasted)</t>
        </is>
      </c>
      <c r="J696" s="9" t="inlineStr">
        <is>
          <t>run 2 (raw, pasted)</t>
        </is>
      </c>
      <c r="R696" s="9" t="inlineStr">
        <is>
          <t>run 3 (raw, pasted)</t>
        </is>
      </c>
      <c r="Z696" s="9" t="inlineStr">
        <is>
          <t>run 4 (raw, pasted)</t>
        </is>
      </c>
      <c r="AH696" s="9" t="inlineStr">
        <is>
          <t>run 5 (raw, pasted)</t>
        </is>
      </c>
      <c r="AP696" s="9" t="inlineStr">
        <is>
          <t>Step2 average matrix (formula)</t>
        </is>
      </c>
      <c r="AX696" s="9" t="inlineStr">
        <is>
          <t>ground truth (reference)</t>
        </is>
      </c>
    </row>
    <row r="697" ht="60" customHeight="1">
      <c r="B697" s="15" t="inlineStr">
        <is>
          <t>Bit</t>
        </is>
      </c>
      <c r="C697" s="15" t="inlineStr">
        <is>
          <t>Transmission</t>
        </is>
      </c>
      <c r="D697" s="15" t="inlineStr">
        <is>
          <t>Motor</t>
        </is>
      </c>
      <c r="E697" s="15" t="inlineStr">
        <is>
          <t>Electrical System</t>
        </is>
      </c>
      <c r="F697" s="15" t="inlineStr">
        <is>
          <t>Battery Holder</t>
        </is>
      </c>
      <c r="G697" s="15" t="inlineStr">
        <is>
          <t>Housing</t>
        </is>
      </c>
      <c r="H697" s="15" t="inlineStr">
        <is>
          <t>External Environment</t>
        </is>
      </c>
      <c r="J697" s="15" t="inlineStr">
        <is>
          <t>Bit</t>
        </is>
      </c>
      <c r="K697" s="15" t="inlineStr">
        <is>
          <t>Transmission</t>
        </is>
      </c>
      <c r="L697" s="15" t="inlineStr">
        <is>
          <t>Motor</t>
        </is>
      </c>
      <c r="M697" s="15" t="inlineStr">
        <is>
          <t>Electrical System</t>
        </is>
      </c>
      <c r="N697" s="15" t="inlineStr">
        <is>
          <t>Battery Holder</t>
        </is>
      </c>
      <c r="O697" s="15" t="inlineStr">
        <is>
          <t>Housing</t>
        </is>
      </c>
      <c r="P697" s="15" t="inlineStr">
        <is>
          <t>External Environment</t>
        </is>
      </c>
      <c r="R697" s="15" t="inlineStr">
        <is>
          <t>Bit</t>
        </is>
      </c>
      <c r="S697" s="15" t="inlineStr">
        <is>
          <t>Transmission</t>
        </is>
      </c>
      <c r="T697" s="15" t="inlineStr">
        <is>
          <t>Motor</t>
        </is>
      </c>
      <c r="U697" s="15" t="inlineStr">
        <is>
          <t>Electrical System</t>
        </is>
      </c>
      <c r="V697" s="15" t="inlineStr">
        <is>
          <t>Battery Holder</t>
        </is>
      </c>
      <c r="W697" s="15" t="inlineStr">
        <is>
          <t>Housing</t>
        </is>
      </c>
      <c r="X697" s="15" t="inlineStr">
        <is>
          <t>External Environment</t>
        </is>
      </c>
      <c r="Z697" s="15" t="inlineStr">
        <is>
          <t>Bit</t>
        </is>
      </c>
      <c r="AA697" s="15" t="inlineStr">
        <is>
          <t>Transmission</t>
        </is>
      </c>
      <c r="AB697" s="15" t="inlineStr">
        <is>
          <t>Motor</t>
        </is>
      </c>
      <c r="AC697" s="15" t="inlineStr">
        <is>
          <t>Electrical System</t>
        </is>
      </c>
      <c r="AD697" s="15" t="inlineStr">
        <is>
          <t>Battery Holder</t>
        </is>
      </c>
      <c r="AE697" s="15" t="inlineStr">
        <is>
          <t>Housing</t>
        </is>
      </c>
      <c r="AF697" s="15" t="inlineStr">
        <is>
          <t>External Environment</t>
        </is>
      </c>
      <c r="AH697" s="15" t="inlineStr">
        <is>
          <t>Bit</t>
        </is>
      </c>
      <c r="AI697" s="15" t="inlineStr">
        <is>
          <t>Transmission</t>
        </is>
      </c>
      <c r="AJ697" s="15" t="inlineStr">
        <is>
          <t>Motor</t>
        </is>
      </c>
      <c r="AK697" s="15" t="inlineStr">
        <is>
          <t>Electrical System</t>
        </is>
      </c>
      <c r="AL697" s="15" t="inlineStr">
        <is>
          <t>Battery Holder</t>
        </is>
      </c>
      <c r="AM697" s="15" t="inlineStr">
        <is>
          <t>Housing</t>
        </is>
      </c>
      <c r="AN697" s="15" t="inlineStr">
        <is>
          <t>External Environment</t>
        </is>
      </c>
      <c r="AP697" s="15" t="inlineStr">
        <is>
          <t>Bit</t>
        </is>
      </c>
      <c r="AQ697" s="15" t="inlineStr">
        <is>
          <t>Transmission</t>
        </is>
      </c>
      <c r="AR697" s="15" t="inlineStr">
        <is>
          <t>Motor</t>
        </is>
      </c>
      <c r="AS697" s="15" t="inlineStr">
        <is>
          <t>Electrical System</t>
        </is>
      </c>
      <c r="AT697" s="15" t="inlineStr">
        <is>
          <t>Battery Holder</t>
        </is>
      </c>
      <c r="AU697" s="15" t="inlineStr">
        <is>
          <t>Housing</t>
        </is>
      </c>
      <c r="AV697" s="15" t="inlineStr">
        <is>
          <t>External Environment</t>
        </is>
      </c>
    </row>
    <row r="698">
      <c r="A698" s="3" t="inlineStr">
        <is>
          <t>Bit</t>
        </is>
      </c>
      <c r="B698" s="20" t="n">
        <v>2</v>
      </c>
      <c r="C698" s="20" t="n">
        <v>2</v>
      </c>
      <c r="D698" s="20" t="n">
        <v>2</v>
      </c>
      <c r="E698" s="20" t="n">
        <v>2</v>
      </c>
      <c r="F698" s="20" t="n">
        <v>2</v>
      </c>
      <c r="G698" s="20" t="n">
        <v>2</v>
      </c>
      <c r="H698" s="20" t="n">
        <v>2</v>
      </c>
      <c r="J698" s="8" t="n">
        <v>1</v>
      </c>
      <c r="K698" s="8" t="n">
        <v>1</v>
      </c>
      <c r="L698" s="8" t="n">
        <v>0</v>
      </c>
      <c r="M698" s="8" t="n">
        <v>0</v>
      </c>
      <c r="N698" s="8" t="n">
        <v>0</v>
      </c>
      <c r="O698" s="8" t="n">
        <v>1</v>
      </c>
      <c r="P698" s="8" t="n">
        <v>1</v>
      </c>
      <c r="R698" s="8" t="n">
        <v>1</v>
      </c>
      <c r="S698" s="8" t="n">
        <v>1</v>
      </c>
      <c r="T698" s="8" t="n">
        <v>0</v>
      </c>
      <c r="U698" s="8" t="n">
        <v>0</v>
      </c>
      <c r="V698" s="8" t="n">
        <v>0</v>
      </c>
      <c r="W698" s="8" t="n">
        <v>1</v>
      </c>
      <c r="X698" s="8" t="n">
        <v>0</v>
      </c>
      <c r="Z698" s="8" t="n">
        <v>1</v>
      </c>
      <c r="AA698" s="8" t="n">
        <v>1</v>
      </c>
      <c r="AB698" s="8" t="n">
        <v>0</v>
      </c>
      <c r="AC698" s="8" t="n">
        <v>0</v>
      </c>
      <c r="AD698" s="8" t="n">
        <v>0</v>
      </c>
      <c r="AE698" s="8" t="n">
        <v>1</v>
      </c>
      <c r="AF698" s="8" t="n">
        <v>0</v>
      </c>
      <c r="AH698" s="8" t="n">
        <v>1</v>
      </c>
      <c r="AI698" s="8" t="n">
        <v>1</v>
      </c>
      <c r="AJ698" s="8" t="n">
        <v>0</v>
      </c>
      <c r="AK698" s="8" t="n">
        <v>0</v>
      </c>
      <c r="AL698" s="8" t="n">
        <v>0</v>
      </c>
      <c r="AM698" s="8" t="n">
        <v>1</v>
      </c>
      <c r="AN698" s="8" t="n">
        <v>0</v>
      </c>
      <c r="AP698" s="8">
        <f>IF(($B$698&lt;&gt;2)+($J$698&lt;&gt;2)+($R$698&lt;&gt;2)+($Z$698&lt;&gt;2)+($AH$698&lt;&gt;2)=0,2,IF((($B$698&lt;&gt;2)*$B$698+($J$698&lt;&gt;2)*$J$698+($R$698&lt;&gt;2)*$R$698+($Z$698&lt;&gt;2)*$Z$698+($AH$698&lt;&gt;2)*$AH$698)/(($B$698&lt;&gt;2)+($J$698&lt;&gt;2)+($R$698&lt;&gt;2)+($Z$698&lt;&gt;2)+($AH$698&lt;&gt;2))&gt;=0.5,1,0))</f>
        <v/>
      </c>
      <c r="AQ698" s="8">
        <f>IF(($C$698&lt;&gt;2)+($K$698&lt;&gt;2)+($S$698&lt;&gt;2)+($AA$698&lt;&gt;2)+($AI$698&lt;&gt;2)=0,2,IF((($C$698&lt;&gt;2)*$C$698+($K$698&lt;&gt;2)*$K$698+($S$698&lt;&gt;2)*$S$698+($AA$698&lt;&gt;2)*$AA$698+($AI$698&lt;&gt;2)*$AI$698)/(($C$698&lt;&gt;2)+($K$698&lt;&gt;2)+($S$698&lt;&gt;2)+($AA$698&lt;&gt;2)+($AI$698&lt;&gt;2))&gt;=0.5,1,0))</f>
        <v/>
      </c>
      <c r="AR698" s="8">
        <f>IF(($D$698&lt;&gt;2)+($L$698&lt;&gt;2)+($T$698&lt;&gt;2)+($AB$698&lt;&gt;2)+($AJ$698&lt;&gt;2)=0,2,IF((($D$698&lt;&gt;2)*$D$698+($L$698&lt;&gt;2)*$L$698+($T$698&lt;&gt;2)*$T$698+($AB$698&lt;&gt;2)*$AB$698+($AJ$698&lt;&gt;2)*$AJ$698)/(($D$698&lt;&gt;2)+($L$698&lt;&gt;2)+($T$698&lt;&gt;2)+($AB$698&lt;&gt;2)+($AJ$698&lt;&gt;2))&gt;=0.5,1,0))</f>
        <v/>
      </c>
      <c r="AS698" s="8">
        <f>IF(($E$698&lt;&gt;2)+($M$698&lt;&gt;2)+($U$698&lt;&gt;2)+($AC$698&lt;&gt;2)+($AK$698&lt;&gt;2)=0,2,IF((($E$698&lt;&gt;2)*$E$698+($M$698&lt;&gt;2)*$M$698+($U$698&lt;&gt;2)*$U$698+($AC$698&lt;&gt;2)*$AC$698+($AK$698&lt;&gt;2)*$AK$698)/(($E$698&lt;&gt;2)+($M$698&lt;&gt;2)+($U$698&lt;&gt;2)+($AC$698&lt;&gt;2)+($AK$698&lt;&gt;2))&gt;=0.5,1,0))</f>
        <v/>
      </c>
      <c r="AT698" s="8">
        <f>IF(($F$698&lt;&gt;2)+($N$698&lt;&gt;2)+($V$698&lt;&gt;2)+($AD$698&lt;&gt;2)+($AL$698&lt;&gt;2)=0,2,IF((($F$698&lt;&gt;2)*$F$698+($N$698&lt;&gt;2)*$N$698+($V$698&lt;&gt;2)*$V$698+($AD$698&lt;&gt;2)*$AD$698+($AL$698&lt;&gt;2)*$AL$698)/(($F$698&lt;&gt;2)+($N$698&lt;&gt;2)+($V$698&lt;&gt;2)+($AD$698&lt;&gt;2)+($AL$698&lt;&gt;2))&gt;=0.5,1,0))</f>
        <v/>
      </c>
      <c r="AU698" s="8">
        <f>IF(($G$698&lt;&gt;2)+($O$698&lt;&gt;2)+($W$698&lt;&gt;2)+($AE$698&lt;&gt;2)+($AM$698&lt;&gt;2)=0,2,IF((($G$698&lt;&gt;2)*$G$698+($O$698&lt;&gt;2)*$O$698+($W$698&lt;&gt;2)*$W$698+($AE$698&lt;&gt;2)*$AE$698+($AM$698&lt;&gt;2)*$AM$698)/(($G$698&lt;&gt;2)+($O$698&lt;&gt;2)+($W$698&lt;&gt;2)+($AE$698&lt;&gt;2)+($AM$698&lt;&gt;2))&gt;=0.5,1,0))</f>
        <v/>
      </c>
      <c r="AV698" s="8">
        <f>IF(($H$698&lt;&gt;2)+($P$698&lt;&gt;2)+($X$698&lt;&gt;2)+($AF$698&lt;&gt;2)+($AN$698&lt;&gt;2)=0,2,IF((($H$698&lt;&gt;2)*$H$698+($P$698&lt;&gt;2)*$P$698+($X$698&lt;&gt;2)*$X$698+($AF$698&lt;&gt;2)*$AF$698+($AN$698&lt;&gt;2)*$AN$698)/(($H$698&lt;&gt;2)+($P$698&lt;&gt;2)+($X$698&lt;&gt;2)+($AF$698&lt;&gt;2)+($AN$698&lt;&gt;2))&gt;=0.5,1,0))</f>
        <v/>
      </c>
      <c r="AX698" s="16">
        <f>'Ground truth'!$B$14</f>
        <v/>
      </c>
      <c r="AY698" s="16">
        <f>'Ground truth'!$C$14</f>
        <v/>
      </c>
      <c r="AZ698" s="16">
        <f>'Ground truth'!$D$14</f>
        <v/>
      </c>
      <c r="BA698" s="16">
        <f>'Ground truth'!$E$14</f>
        <v/>
      </c>
      <c r="BB698" s="16">
        <f>'Ground truth'!$F$14</f>
        <v/>
      </c>
      <c r="BC698" s="16">
        <f>'Ground truth'!$G$14</f>
        <v/>
      </c>
      <c r="BD698" s="16">
        <f>'Ground truth'!$H$14</f>
        <v/>
      </c>
    </row>
    <row r="699">
      <c r="A699" s="3" t="inlineStr">
        <is>
          <t>Transmission</t>
        </is>
      </c>
      <c r="B699" s="20" t="n">
        <v>2</v>
      </c>
      <c r="C699" s="20" t="n">
        <v>2</v>
      </c>
      <c r="D699" s="20" t="n">
        <v>2</v>
      </c>
      <c r="E699" s="20" t="n">
        <v>2</v>
      </c>
      <c r="F699" s="20" t="n">
        <v>2</v>
      </c>
      <c r="G699" s="20" t="n">
        <v>2</v>
      </c>
      <c r="H699" s="20" t="n">
        <v>2</v>
      </c>
      <c r="J699" s="8" t="n">
        <v>1</v>
      </c>
      <c r="K699" s="8" t="n">
        <v>1</v>
      </c>
      <c r="L699" s="8" t="n">
        <v>1</v>
      </c>
      <c r="M699" s="8" t="n">
        <v>0</v>
      </c>
      <c r="N699" s="8" t="n">
        <v>0</v>
      </c>
      <c r="O699" s="8" t="n">
        <v>1</v>
      </c>
      <c r="P699" s="8" t="n">
        <v>0</v>
      </c>
      <c r="R699" s="8" t="n">
        <v>1</v>
      </c>
      <c r="S699" s="8" t="n">
        <v>1</v>
      </c>
      <c r="T699" s="8" t="n">
        <v>1</v>
      </c>
      <c r="U699" s="8" t="n">
        <v>1</v>
      </c>
      <c r="V699" s="8" t="n">
        <v>0</v>
      </c>
      <c r="W699" s="8" t="n">
        <v>1</v>
      </c>
      <c r="X699" s="8" t="n">
        <v>0</v>
      </c>
      <c r="Z699" s="8" t="n">
        <v>1</v>
      </c>
      <c r="AA699" s="8" t="n">
        <v>1</v>
      </c>
      <c r="AB699" s="8" t="n">
        <v>1</v>
      </c>
      <c r="AC699" s="8" t="n">
        <v>0</v>
      </c>
      <c r="AD699" s="8" t="n">
        <v>0</v>
      </c>
      <c r="AE699" s="8" t="n">
        <v>0</v>
      </c>
      <c r="AF699" s="8" t="n">
        <v>0</v>
      </c>
      <c r="AH699" s="8" t="n">
        <v>1</v>
      </c>
      <c r="AI699" s="8" t="n">
        <v>1</v>
      </c>
      <c r="AJ699" s="8" t="n">
        <v>1</v>
      </c>
      <c r="AK699" s="8" t="n">
        <v>0</v>
      </c>
      <c r="AL699" s="8" t="n">
        <v>0</v>
      </c>
      <c r="AM699" s="8" t="n">
        <v>0</v>
      </c>
      <c r="AN699" s="8" t="n">
        <v>0</v>
      </c>
      <c r="AP699" s="8">
        <f>IF(($B$699&lt;&gt;2)+($J$699&lt;&gt;2)+($R$699&lt;&gt;2)+($Z$699&lt;&gt;2)+($AH$699&lt;&gt;2)=0,2,IF((($B$699&lt;&gt;2)*$B$699+($J$699&lt;&gt;2)*$J$699+($R$699&lt;&gt;2)*$R$699+($Z$699&lt;&gt;2)*$Z$699+($AH$699&lt;&gt;2)*$AH$699)/(($B$699&lt;&gt;2)+($J$699&lt;&gt;2)+($R$699&lt;&gt;2)+($Z$699&lt;&gt;2)+($AH$699&lt;&gt;2))&gt;=0.5,1,0))</f>
        <v/>
      </c>
      <c r="AQ699" s="8">
        <f>IF(($C$699&lt;&gt;2)+($K$699&lt;&gt;2)+($S$699&lt;&gt;2)+($AA$699&lt;&gt;2)+($AI$699&lt;&gt;2)=0,2,IF((($C$699&lt;&gt;2)*$C$699+($K$699&lt;&gt;2)*$K$699+($S$699&lt;&gt;2)*$S$699+($AA$699&lt;&gt;2)*$AA$699+($AI$699&lt;&gt;2)*$AI$699)/(($C$699&lt;&gt;2)+($K$699&lt;&gt;2)+($S$699&lt;&gt;2)+($AA$699&lt;&gt;2)+($AI$699&lt;&gt;2))&gt;=0.5,1,0))</f>
        <v/>
      </c>
      <c r="AR699" s="8">
        <f>IF(($D$699&lt;&gt;2)+($L$699&lt;&gt;2)+($T$699&lt;&gt;2)+($AB$699&lt;&gt;2)+($AJ$699&lt;&gt;2)=0,2,IF((($D$699&lt;&gt;2)*$D$699+($L$699&lt;&gt;2)*$L$699+($T$699&lt;&gt;2)*$T$699+($AB$699&lt;&gt;2)*$AB$699+($AJ$699&lt;&gt;2)*$AJ$699)/(($D$699&lt;&gt;2)+($L$699&lt;&gt;2)+($T$699&lt;&gt;2)+($AB$699&lt;&gt;2)+($AJ$699&lt;&gt;2))&gt;=0.5,1,0))</f>
        <v/>
      </c>
      <c r="AS699" s="8">
        <f>IF(($E$699&lt;&gt;2)+($M$699&lt;&gt;2)+($U$699&lt;&gt;2)+($AC$699&lt;&gt;2)+($AK$699&lt;&gt;2)=0,2,IF((($E$699&lt;&gt;2)*$E$699+($M$699&lt;&gt;2)*$M$699+($U$699&lt;&gt;2)*$U$699+($AC$699&lt;&gt;2)*$AC$699+($AK$699&lt;&gt;2)*$AK$699)/(($E$699&lt;&gt;2)+($M$699&lt;&gt;2)+($U$699&lt;&gt;2)+($AC$699&lt;&gt;2)+($AK$699&lt;&gt;2))&gt;=0.5,1,0))</f>
        <v/>
      </c>
      <c r="AT699" s="8">
        <f>IF(($F$699&lt;&gt;2)+($N$699&lt;&gt;2)+($V$699&lt;&gt;2)+($AD$699&lt;&gt;2)+($AL$699&lt;&gt;2)=0,2,IF((($F$699&lt;&gt;2)*$F$699+($N$699&lt;&gt;2)*$N$699+($V$699&lt;&gt;2)*$V$699+($AD$699&lt;&gt;2)*$AD$699+($AL$699&lt;&gt;2)*$AL$699)/(($F$699&lt;&gt;2)+($N$699&lt;&gt;2)+($V$699&lt;&gt;2)+($AD$699&lt;&gt;2)+($AL$699&lt;&gt;2))&gt;=0.5,1,0))</f>
        <v/>
      </c>
      <c r="AU699" s="8">
        <f>IF(($G$699&lt;&gt;2)+($O$699&lt;&gt;2)+($W$699&lt;&gt;2)+($AE$699&lt;&gt;2)+($AM$699&lt;&gt;2)=0,2,IF((($G$699&lt;&gt;2)*$G$699+($O$699&lt;&gt;2)*$O$699+($W$699&lt;&gt;2)*$W$699+($AE$699&lt;&gt;2)*$AE$699+($AM$699&lt;&gt;2)*$AM$699)/(($G$699&lt;&gt;2)+($O$699&lt;&gt;2)+($W$699&lt;&gt;2)+($AE$699&lt;&gt;2)+($AM$699&lt;&gt;2))&gt;=0.5,1,0))</f>
        <v/>
      </c>
      <c r="AV699" s="8">
        <f>IF(($H$699&lt;&gt;2)+($P$699&lt;&gt;2)+($X$699&lt;&gt;2)+($AF$699&lt;&gt;2)+($AN$699&lt;&gt;2)=0,2,IF((($H$699&lt;&gt;2)*$H$699+($P$699&lt;&gt;2)*$P$699+($X$699&lt;&gt;2)*$X$699+($AF$699&lt;&gt;2)*$AF$699+($AN$699&lt;&gt;2)*$AN$699)/(($H$699&lt;&gt;2)+($P$699&lt;&gt;2)+($X$699&lt;&gt;2)+($AF$699&lt;&gt;2)+($AN$699&lt;&gt;2))&gt;=0.5,1,0))</f>
        <v/>
      </c>
      <c r="AX699" s="16">
        <f>'Ground truth'!$B$15</f>
        <v/>
      </c>
      <c r="AY699" s="16">
        <f>'Ground truth'!$C$15</f>
        <v/>
      </c>
      <c r="AZ699" s="16">
        <f>'Ground truth'!$D$15</f>
        <v/>
      </c>
      <c r="BA699" s="16">
        <f>'Ground truth'!$E$15</f>
        <v/>
      </c>
      <c r="BB699" s="16">
        <f>'Ground truth'!$F$15</f>
        <v/>
      </c>
      <c r="BC699" s="16">
        <f>'Ground truth'!$G$15</f>
        <v/>
      </c>
      <c r="BD699" s="16">
        <f>'Ground truth'!$H$15</f>
        <v/>
      </c>
    </row>
    <row r="700">
      <c r="A700" s="3" t="inlineStr">
        <is>
          <t>Motor</t>
        </is>
      </c>
      <c r="B700" s="20" t="n">
        <v>2</v>
      </c>
      <c r="C700" s="20" t="n">
        <v>2</v>
      </c>
      <c r="D700" s="20" t="n">
        <v>2</v>
      </c>
      <c r="E700" s="20" t="n">
        <v>2</v>
      </c>
      <c r="F700" s="20" t="n">
        <v>2</v>
      </c>
      <c r="G700" s="20" t="n">
        <v>2</v>
      </c>
      <c r="H700" s="20" t="n">
        <v>2</v>
      </c>
      <c r="J700" s="8" t="n">
        <v>0</v>
      </c>
      <c r="K700" s="8" t="n">
        <v>1</v>
      </c>
      <c r="L700" s="8" t="n">
        <v>1</v>
      </c>
      <c r="M700" s="8" t="n">
        <v>1</v>
      </c>
      <c r="N700" s="8" t="n">
        <v>0</v>
      </c>
      <c r="O700" s="8" t="n">
        <v>1</v>
      </c>
      <c r="P700" s="8" t="n">
        <v>0</v>
      </c>
      <c r="R700" s="8" t="n">
        <v>0</v>
      </c>
      <c r="S700" s="8" t="n">
        <v>1</v>
      </c>
      <c r="T700" s="8" t="n">
        <v>1</v>
      </c>
      <c r="U700" s="8" t="n">
        <v>1</v>
      </c>
      <c r="V700" s="8" t="n">
        <v>0</v>
      </c>
      <c r="W700" s="8" t="n">
        <v>0</v>
      </c>
      <c r="X700" s="8" t="n">
        <v>0</v>
      </c>
      <c r="Z700" s="8" t="n">
        <v>0</v>
      </c>
      <c r="AA700" s="8" t="n">
        <v>1</v>
      </c>
      <c r="AB700" s="8" t="n">
        <v>1</v>
      </c>
      <c r="AC700" s="8" t="n">
        <v>1</v>
      </c>
      <c r="AD700" s="8" t="n">
        <v>1</v>
      </c>
      <c r="AE700" s="8" t="n">
        <v>0</v>
      </c>
      <c r="AF700" s="8" t="n">
        <v>0</v>
      </c>
      <c r="AH700" s="8" t="n">
        <v>0</v>
      </c>
      <c r="AI700" s="8" t="n">
        <v>1</v>
      </c>
      <c r="AJ700" s="8" t="n">
        <v>1</v>
      </c>
      <c r="AK700" s="8" t="n">
        <v>1</v>
      </c>
      <c r="AL700" s="8" t="n">
        <v>1</v>
      </c>
      <c r="AM700" s="8" t="n">
        <v>0</v>
      </c>
      <c r="AN700" s="8" t="n">
        <v>0</v>
      </c>
      <c r="AP700" s="8">
        <f>IF(($B$700&lt;&gt;2)+($J$700&lt;&gt;2)+($R$700&lt;&gt;2)+($Z$700&lt;&gt;2)+($AH$700&lt;&gt;2)=0,2,IF((($B$700&lt;&gt;2)*$B$700+($J$700&lt;&gt;2)*$J$700+($R$700&lt;&gt;2)*$R$700+($Z$700&lt;&gt;2)*$Z$700+($AH$700&lt;&gt;2)*$AH$700)/(($B$700&lt;&gt;2)+($J$700&lt;&gt;2)+($R$700&lt;&gt;2)+($Z$700&lt;&gt;2)+($AH$700&lt;&gt;2))&gt;=0.5,1,0))</f>
        <v/>
      </c>
      <c r="AQ700" s="8">
        <f>IF(($C$700&lt;&gt;2)+($K$700&lt;&gt;2)+($S$700&lt;&gt;2)+($AA$700&lt;&gt;2)+($AI$700&lt;&gt;2)=0,2,IF((($C$700&lt;&gt;2)*$C$700+($K$700&lt;&gt;2)*$K$700+($S$700&lt;&gt;2)*$S$700+($AA$700&lt;&gt;2)*$AA$700+($AI$700&lt;&gt;2)*$AI$700)/(($C$700&lt;&gt;2)+($K$700&lt;&gt;2)+($S$700&lt;&gt;2)+($AA$700&lt;&gt;2)+($AI$700&lt;&gt;2))&gt;=0.5,1,0))</f>
        <v/>
      </c>
      <c r="AR700" s="8">
        <f>IF(($D$700&lt;&gt;2)+($L$700&lt;&gt;2)+($T$700&lt;&gt;2)+($AB$700&lt;&gt;2)+($AJ$700&lt;&gt;2)=0,2,IF((($D$700&lt;&gt;2)*$D$700+($L$700&lt;&gt;2)*$L$700+($T$700&lt;&gt;2)*$T$700+($AB$700&lt;&gt;2)*$AB$700+($AJ$700&lt;&gt;2)*$AJ$700)/(($D$700&lt;&gt;2)+($L$700&lt;&gt;2)+($T$700&lt;&gt;2)+($AB$700&lt;&gt;2)+($AJ$700&lt;&gt;2))&gt;=0.5,1,0))</f>
        <v/>
      </c>
      <c r="AS700" s="8">
        <f>IF(($E$700&lt;&gt;2)+($M$700&lt;&gt;2)+($U$700&lt;&gt;2)+($AC$700&lt;&gt;2)+($AK$700&lt;&gt;2)=0,2,IF((($E$700&lt;&gt;2)*$E$700+($M$700&lt;&gt;2)*$M$700+($U$700&lt;&gt;2)*$U$700+($AC$700&lt;&gt;2)*$AC$700+($AK$700&lt;&gt;2)*$AK$700)/(($E$700&lt;&gt;2)+($M$700&lt;&gt;2)+($U$700&lt;&gt;2)+($AC$700&lt;&gt;2)+($AK$700&lt;&gt;2))&gt;=0.5,1,0))</f>
        <v/>
      </c>
      <c r="AT700" s="8">
        <f>IF(($F$700&lt;&gt;2)+($N$700&lt;&gt;2)+($V$700&lt;&gt;2)+($AD$700&lt;&gt;2)+($AL$700&lt;&gt;2)=0,2,IF((($F$700&lt;&gt;2)*$F$700+($N$700&lt;&gt;2)*$N$700+($V$700&lt;&gt;2)*$V$700+($AD$700&lt;&gt;2)*$AD$700+($AL$700&lt;&gt;2)*$AL$700)/(($F$700&lt;&gt;2)+($N$700&lt;&gt;2)+($V$700&lt;&gt;2)+($AD$700&lt;&gt;2)+($AL$700&lt;&gt;2))&gt;=0.5,1,0))</f>
        <v/>
      </c>
      <c r="AU700" s="8">
        <f>IF(($G$700&lt;&gt;2)+($O$700&lt;&gt;2)+($W$700&lt;&gt;2)+($AE$700&lt;&gt;2)+($AM$700&lt;&gt;2)=0,2,IF((($G$700&lt;&gt;2)*$G$700+($O$700&lt;&gt;2)*$O$700+($W$700&lt;&gt;2)*$W$700+($AE$700&lt;&gt;2)*$AE$700+($AM$700&lt;&gt;2)*$AM$700)/(($G$700&lt;&gt;2)+($O$700&lt;&gt;2)+($W$700&lt;&gt;2)+($AE$700&lt;&gt;2)+($AM$700&lt;&gt;2))&gt;=0.5,1,0))</f>
        <v/>
      </c>
      <c r="AV700" s="8">
        <f>IF(($H$700&lt;&gt;2)+($P$700&lt;&gt;2)+($X$700&lt;&gt;2)+($AF$700&lt;&gt;2)+($AN$700&lt;&gt;2)=0,2,IF((($H$700&lt;&gt;2)*$H$700+($P$700&lt;&gt;2)*$P$700+($X$700&lt;&gt;2)*$X$700+($AF$700&lt;&gt;2)*$AF$700+($AN$700&lt;&gt;2)*$AN$700)/(($H$700&lt;&gt;2)+($P$700&lt;&gt;2)+($X$700&lt;&gt;2)+($AF$700&lt;&gt;2)+($AN$700&lt;&gt;2))&gt;=0.5,1,0))</f>
        <v/>
      </c>
      <c r="AX700" s="16">
        <f>'Ground truth'!$B$16</f>
        <v/>
      </c>
      <c r="AY700" s="16">
        <f>'Ground truth'!$C$16</f>
        <v/>
      </c>
      <c r="AZ700" s="16">
        <f>'Ground truth'!$D$16</f>
        <v/>
      </c>
      <c r="BA700" s="16">
        <f>'Ground truth'!$E$16</f>
        <v/>
      </c>
      <c r="BB700" s="16">
        <f>'Ground truth'!$F$16</f>
        <v/>
      </c>
      <c r="BC700" s="16">
        <f>'Ground truth'!$G$16</f>
        <v/>
      </c>
      <c r="BD700" s="16">
        <f>'Ground truth'!$H$16</f>
        <v/>
      </c>
    </row>
    <row r="701">
      <c r="A701" s="3" t="inlineStr">
        <is>
          <t>Electrical System</t>
        </is>
      </c>
      <c r="B701" s="20" t="n">
        <v>2</v>
      </c>
      <c r="C701" s="20" t="n">
        <v>2</v>
      </c>
      <c r="D701" s="20" t="n">
        <v>2</v>
      </c>
      <c r="E701" s="20" t="n">
        <v>2</v>
      </c>
      <c r="F701" s="20" t="n">
        <v>2</v>
      </c>
      <c r="G701" s="20" t="n">
        <v>2</v>
      </c>
      <c r="H701" s="20" t="n">
        <v>2</v>
      </c>
      <c r="J701" s="8" t="n">
        <v>0</v>
      </c>
      <c r="K701" s="8" t="n">
        <v>0</v>
      </c>
      <c r="L701" s="8" t="n">
        <v>1</v>
      </c>
      <c r="M701" s="8" t="n">
        <v>1</v>
      </c>
      <c r="N701" s="8" t="n">
        <v>1</v>
      </c>
      <c r="O701" s="8" t="n">
        <v>1</v>
      </c>
      <c r="P701" s="8" t="n">
        <v>0</v>
      </c>
      <c r="R701" s="8" t="n">
        <v>0</v>
      </c>
      <c r="S701" s="8" t="n">
        <v>0</v>
      </c>
      <c r="T701" s="8" t="n">
        <v>1</v>
      </c>
      <c r="U701" s="8" t="n">
        <v>1</v>
      </c>
      <c r="V701" s="8" t="n">
        <v>1</v>
      </c>
      <c r="W701" s="8" t="n">
        <v>0</v>
      </c>
      <c r="X701" s="8" t="n">
        <v>0</v>
      </c>
      <c r="Z701" s="8" t="n">
        <v>0</v>
      </c>
      <c r="AA701" s="8" t="n">
        <v>1</v>
      </c>
      <c r="AB701" s="8" t="n">
        <v>1</v>
      </c>
      <c r="AC701" s="8" t="n">
        <v>1</v>
      </c>
      <c r="AD701" s="8" t="n">
        <v>1</v>
      </c>
      <c r="AE701" s="8" t="n">
        <v>0</v>
      </c>
      <c r="AF701" s="8" t="n">
        <v>1</v>
      </c>
      <c r="AH701" s="8" t="n">
        <v>0</v>
      </c>
      <c r="AI701" s="8" t="n">
        <v>1</v>
      </c>
      <c r="AJ701" s="8" t="n">
        <v>1</v>
      </c>
      <c r="AK701" s="8" t="n">
        <v>1</v>
      </c>
      <c r="AL701" s="8" t="n">
        <v>0</v>
      </c>
      <c r="AM701" s="8" t="n">
        <v>0</v>
      </c>
      <c r="AN701" s="8" t="n">
        <v>1</v>
      </c>
      <c r="AP701" s="8">
        <f>IF(($B$701&lt;&gt;2)+($J$701&lt;&gt;2)+($R$701&lt;&gt;2)+($Z$701&lt;&gt;2)+($AH$701&lt;&gt;2)=0,2,IF((($B$701&lt;&gt;2)*$B$701+($J$701&lt;&gt;2)*$J$701+($R$701&lt;&gt;2)*$R$701+($Z$701&lt;&gt;2)*$Z$701+($AH$701&lt;&gt;2)*$AH$701)/(($B$701&lt;&gt;2)+($J$701&lt;&gt;2)+($R$701&lt;&gt;2)+($Z$701&lt;&gt;2)+($AH$701&lt;&gt;2))&gt;=0.5,1,0))</f>
        <v/>
      </c>
      <c r="AQ701" s="8">
        <f>IF(($C$701&lt;&gt;2)+($K$701&lt;&gt;2)+($S$701&lt;&gt;2)+($AA$701&lt;&gt;2)+($AI$701&lt;&gt;2)=0,2,IF((($C$701&lt;&gt;2)*$C$701+($K$701&lt;&gt;2)*$K$701+($S$701&lt;&gt;2)*$S$701+($AA$701&lt;&gt;2)*$AA$701+($AI$701&lt;&gt;2)*$AI$701)/(($C$701&lt;&gt;2)+($K$701&lt;&gt;2)+($S$701&lt;&gt;2)+($AA$701&lt;&gt;2)+($AI$701&lt;&gt;2))&gt;=0.5,1,0))</f>
        <v/>
      </c>
      <c r="AR701" s="8">
        <f>IF(($D$701&lt;&gt;2)+($L$701&lt;&gt;2)+($T$701&lt;&gt;2)+($AB$701&lt;&gt;2)+($AJ$701&lt;&gt;2)=0,2,IF((($D$701&lt;&gt;2)*$D$701+($L$701&lt;&gt;2)*$L$701+($T$701&lt;&gt;2)*$T$701+($AB$701&lt;&gt;2)*$AB$701+($AJ$701&lt;&gt;2)*$AJ$701)/(($D$701&lt;&gt;2)+($L$701&lt;&gt;2)+($T$701&lt;&gt;2)+($AB$701&lt;&gt;2)+($AJ$701&lt;&gt;2))&gt;=0.5,1,0))</f>
        <v/>
      </c>
      <c r="AS701" s="8">
        <f>IF(($E$701&lt;&gt;2)+($M$701&lt;&gt;2)+($U$701&lt;&gt;2)+($AC$701&lt;&gt;2)+($AK$701&lt;&gt;2)=0,2,IF((($E$701&lt;&gt;2)*$E$701+($M$701&lt;&gt;2)*$M$701+($U$701&lt;&gt;2)*$U$701+($AC$701&lt;&gt;2)*$AC$701+($AK$701&lt;&gt;2)*$AK$701)/(($E$701&lt;&gt;2)+($M$701&lt;&gt;2)+($U$701&lt;&gt;2)+($AC$701&lt;&gt;2)+($AK$701&lt;&gt;2))&gt;=0.5,1,0))</f>
        <v/>
      </c>
      <c r="AT701" s="8">
        <f>IF(($F$701&lt;&gt;2)+($N$701&lt;&gt;2)+($V$701&lt;&gt;2)+($AD$701&lt;&gt;2)+($AL$701&lt;&gt;2)=0,2,IF((($F$701&lt;&gt;2)*$F$701+($N$701&lt;&gt;2)*$N$701+($V$701&lt;&gt;2)*$V$701+($AD$701&lt;&gt;2)*$AD$701+($AL$701&lt;&gt;2)*$AL$701)/(($F$701&lt;&gt;2)+($N$701&lt;&gt;2)+($V$701&lt;&gt;2)+($AD$701&lt;&gt;2)+($AL$701&lt;&gt;2))&gt;=0.5,1,0))</f>
        <v/>
      </c>
      <c r="AU701" s="8">
        <f>IF(($G$701&lt;&gt;2)+($O$701&lt;&gt;2)+($W$701&lt;&gt;2)+($AE$701&lt;&gt;2)+($AM$701&lt;&gt;2)=0,2,IF((($G$701&lt;&gt;2)*$G$701+($O$701&lt;&gt;2)*$O$701+($W$701&lt;&gt;2)*$W$701+($AE$701&lt;&gt;2)*$AE$701+($AM$701&lt;&gt;2)*$AM$701)/(($G$701&lt;&gt;2)+($O$701&lt;&gt;2)+($W$701&lt;&gt;2)+($AE$701&lt;&gt;2)+($AM$701&lt;&gt;2))&gt;=0.5,1,0))</f>
        <v/>
      </c>
      <c r="AV701" s="8">
        <f>IF(($H$701&lt;&gt;2)+($P$701&lt;&gt;2)+($X$701&lt;&gt;2)+($AF$701&lt;&gt;2)+($AN$701&lt;&gt;2)=0,2,IF((($H$701&lt;&gt;2)*$H$701+($P$701&lt;&gt;2)*$P$701+($X$701&lt;&gt;2)*$X$701+($AF$701&lt;&gt;2)*$AF$701+($AN$701&lt;&gt;2)*$AN$701)/(($H$701&lt;&gt;2)+($P$701&lt;&gt;2)+($X$701&lt;&gt;2)+($AF$701&lt;&gt;2)+($AN$701&lt;&gt;2))&gt;=0.5,1,0))</f>
        <v/>
      </c>
      <c r="AX701" s="16">
        <f>'Ground truth'!$B$17</f>
        <v/>
      </c>
      <c r="AY701" s="16">
        <f>'Ground truth'!$C$17</f>
        <v/>
      </c>
      <c r="AZ701" s="16">
        <f>'Ground truth'!$D$17</f>
        <v/>
      </c>
      <c r="BA701" s="16">
        <f>'Ground truth'!$E$17</f>
        <v/>
      </c>
      <c r="BB701" s="16">
        <f>'Ground truth'!$F$17</f>
        <v/>
      </c>
      <c r="BC701" s="16">
        <f>'Ground truth'!$G$17</f>
        <v/>
      </c>
      <c r="BD701" s="16">
        <f>'Ground truth'!$H$17</f>
        <v/>
      </c>
    </row>
    <row r="702">
      <c r="A702" s="3" t="inlineStr">
        <is>
          <t>Battery Holder</t>
        </is>
      </c>
      <c r="B702" s="20" t="n">
        <v>2</v>
      </c>
      <c r="C702" s="20" t="n">
        <v>2</v>
      </c>
      <c r="D702" s="20" t="n">
        <v>2</v>
      </c>
      <c r="E702" s="20" t="n">
        <v>2</v>
      </c>
      <c r="F702" s="20" t="n">
        <v>2</v>
      </c>
      <c r="G702" s="20" t="n">
        <v>2</v>
      </c>
      <c r="H702" s="20" t="n">
        <v>2</v>
      </c>
      <c r="J702" s="8" t="n">
        <v>0</v>
      </c>
      <c r="K702" s="8" t="n">
        <v>0</v>
      </c>
      <c r="L702" s="8" t="n">
        <v>0</v>
      </c>
      <c r="M702" s="8" t="n">
        <v>1</v>
      </c>
      <c r="N702" s="8" t="n">
        <v>1</v>
      </c>
      <c r="O702" s="8" t="n">
        <v>1</v>
      </c>
      <c r="P702" s="8" t="n">
        <v>0</v>
      </c>
      <c r="R702" s="8" t="n">
        <v>0</v>
      </c>
      <c r="S702" s="8" t="n">
        <v>0</v>
      </c>
      <c r="T702" s="8" t="n">
        <v>0</v>
      </c>
      <c r="U702" s="8" t="n">
        <v>1</v>
      </c>
      <c r="V702" s="8" t="n">
        <v>1</v>
      </c>
      <c r="W702" s="8" t="n">
        <v>0</v>
      </c>
      <c r="X702" s="8" t="n">
        <v>0</v>
      </c>
      <c r="Z702" s="8" t="n">
        <v>0</v>
      </c>
      <c r="AA702" s="8" t="n">
        <v>0</v>
      </c>
      <c r="AB702" s="8" t="n">
        <v>1</v>
      </c>
      <c r="AC702" s="8" t="n">
        <v>1</v>
      </c>
      <c r="AD702" s="8" t="n">
        <v>1</v>
      </c>
      <c r="AE702" s="8" t="n">
        <v>1</v>
      </c>
      <c r="AF702" s="8" t="n">
        <v>0</v>
      </c>
      <c r="AH702" s="8" t="n">
        <v>0</v>
      </c>
      <c r="AI702" s="8" t="n">
        <v>0</v>
      </c>
      <c r="AJ702" s="8" t="n">
        <v>1</v>
      </c>
      <c r="AK702" s="8" t="n">
        <v>1</v>
      </c>
      <c r="AL702" s="8" t="n">
        <v>1</v>
      </c>
      <c r="AM702" s="8" t="n">
        <v>0</v>
      </c>
      <c r="AN702" s="8" t="n">
        <v>0</v>
      </c>
      <c r="AP702" s="8">
        <f>IF(($B$702&lt;&gt;2)+($J$702&lt;&gt;2)+($R$702&lt;&gt;2)+($Z$702&lt;&gt;2)+($AH$702&lt;&gt;2)=0,2,IF((($B$702&lt;&gt;2)*$B$702+($J$702&lt;&gt;2)*$J$702+($R$702&lt;&gt;2)*$R$702+($Z$702&lt;&gt;2)*$Z$702+($AH$702&lt;&gt;2)*$AH$702)/(($B$702&lt;&gt;2)+($J$702&lt;&gt;2)+($R$702&lt;&gt;2)+($Z$702&lt;&gt;2)+($AH$702&lt;&gt;2))&gt;=0.5,1,0))</f>
        <v/>
      </c>
      <c r="AQ702" s="8">
        <f>IF(($C$702&lt;&gt;2)+($K$702&lt;&gt;2)+($S$702&lt;&gt;2)+($AA$702&lt;&gt;2)+($AI$702&lt;&gt;2)=0,2,IF((($C$702&lt;&gt;2)*$C$702+($K$702&lt;&gt;2)*$K$702+($S$702&lt;&gt;2)*$S$702+($AA$702&lt;&gt;2)*$AA$702+($AI$702&lt;&gt;2)*$AI$702)/(($C$702&lt;&gt;2)+($K$702&lt;&gt;2)+($S$702&lt;&gt;2)+($AA$702&lt;&gt;2)+($AI$702&lt;&gt;2))&gt;=0.5,1,0))</f>
        <v/>
      </c>
      <c r="AR702" s="8">
        <f>IF(($D$702&lt;&gt;2)+($L$702&lt;&gt;2)+($T$702&lt;&gt;2)+($AB$702&lt;&gt;2)+($AJ$702&lt;&gt;2)=0,2,IF((($D$702&lt;&gt;2)*$D$702+($L$702&lt;&gt;2)*$L$702+($T$702&lt;&gt;2)*$T$702+($AB$702&lt;&gt;2)*$AB$702+($AJ$702&lt;&gt;2)*$AJ$702)/(($D$702&lt;&gt;2)+($L$702&lt;&gt;2)+($T$702&lt;&gt;2)+($AB$702&lt;&gt;2)+($AJ$702&lt;&gt;2))&gt;=0.5,1,0))</f>
        <v/>
      </c>
      <c r="AS702" s="8">
        <f>IF(($E$702&lt;&gt;2)+($M$702&lt;&gt;2)+($U$702&lt;&gt;2)+($AC$702&lt;&gt;2)+($AK$702&lt;&gt;2)=0,2,IF((($E$702&lt;&gt;2)*$E$702+($M$702&lt;&gt;2)*$M$702+($U$702&lt;&gt;2)*$U$702+($AC$702&lt;&gt;2)*$AC$702+($AK$702&lt;&gt;2)*$AK$702)/(($E$702&lt;&gt;2)+($M$702&lt;&gt;2)+($U$702&lt;&gt;2)+($AC$702&lt;&gt;2)+($AK$702&lt;&gt;2))&gt;=0.5,1,0))</f>
        <v/>
      </c>
      <c r="AT702" s="8">
        <f>IF(($F$702&lt;&gt;2)+($N$702&lt;&gt;2)+($V$702&lt;&gt;2)+($AD$702&lt;&gt;2)+($AL$702&lt;&gt;2)=0,2,IF((($F$702&lt;&gt;2)*$F$702+($N$702&lt;&gt;2)*$N$702+($V$702&lt;&gt;2)*$V$702+($AD$702&lt;&gt;2)*$AD$702+($AL$702&lt;&gt;2)*$AL$702)/(($F$702&lt;&gt;2)+($N$702&lt;&gt;2)+($V$702&lt;&gt;2)+($AD$702&lt;&gt;2)+($AL$702&lt;&gt;2))&gt;=0.5,1,0))</f>
        <v/>
      </c>
      <c r="AU702" s="8">
        <f>IF(($G$702&lt;&gt;2)+($O$702&lt;&gt;2)+($W$702&lt;&gt;2)+($AE$702&lt;&gt;2)+($AM$702&lt;&gt;2)=0,2,IF((($G$702&lt;&gt;2)*$G$702+($O$702&lt;&gt;2)*$O$702+($W$702&lt;&gt;2)*$W$702+($AE$702&lt;&gt;2)*$AE$702+($AM$702&lt;&gt;2)*$AM$702)/(($G$702&lt;&gt;2)+($O$702&lt;&gt;2)+($W$702&lt;&gt;2)+($AE$702&lt;&gt;2)+($AM$702&lt;&gt;2))&gt;=0.5,1,0))</f>
        <v/>
      </c>
      <c r="AV702" s="8">
        <f>IF(($H$702&lt;&gt;2)+($P$702&lt;&gt;2)+($X$702&lt;&gt;2)+($AF$702&lt;&gt;2)+($AN$702&lt;&gt;2)=0,2,IF((($H$702&lt;&gt;2)*$H$702+($P$702&lt;&gt;2)*$P$702+($X$702&lt;&gt;2)*$X$702+($AF$702&lt;&gt;2)*$AF$702+($AN$702&lt;&gt;2)*$AN$702)/(($H$702&lt;&gt;2)+($P$702&lt;&gt;2)+($X$702&lt;&gt;2)+($AF$702&lt;&gt;2)+($AN$702&lt;&gt;2))&gt;=0.5,1,0))</f>
        <v/>
      </c>
      <c r="AX702" s="16">
        <f>'Ground truth'!$B$18</f>
        <v/>
      </c>
      <c r="AY702" s="16">
        <f>'Ground truth'!$C$18</f>
        <v/>
      </c>
      <c r="AZ702" s="16">
        <f>'Ground truth'!$D$18</f>
        <v/>
      </c>
      <c r="BA702" s="16">
        <f>'Ground truth'!$E$18</f>
        <v/>
      </c>
      <c r="BB702" s="16">
        <f>'Ground truth'!$F$18</f>
        <v/>
      </c>
      <c r="BC702" s="16">
        <f>'Ground truth'!$G$18</f>
        <v/>
      </c>
      <c r="BD702" s="16">
        <f>'Ground truth'!$H$18</f>
        <v/>
      </c>
    </row>
    <row r="703">
      <c r="A703" s="3" t="inlineStr">
        <is>
          <t>Housing</t>
        </is>
      </c>
      <c r="B703" s="20" t="n">
        <v>2</v>
      </c>
      <c r="C703" s="20" t="n">
        <v>2</v>
      </c>
      <c r="D703" s="20" t="n">
        <v>2</v>
      </c>
      <c r="E703" s="20" t="n">
        <v>2</v>
      </c>
      <c r="F703" s="20" t="n">
        <v>2</v>
      </c>
      <c r="G703" s="20" t="n">
        <v>2</v>
      </c>
      <c r="H703" s="20" t="n">
        <v>2</v>
      </c>
      <c r="J703" s="8" t="n">
        <v>1</v>
      </c>
      <c r="K703" s="8" t="n">
        <v>1</v>
      </c>
      <c r="L703" s="8" t="n">
        <v>1</v>
      </c>
      <c r="M703" s="8" t="n">
        <v>1</v>
      </c>
      <c r="N703" s="8" t="n">
        <v>1</v>
      </c>
      <c r="O703" s="8" t="n">
        <v>1</v>
      </c>
      <c r="P703" s="8" t="n">
        <v>1</v>
      </c>
      <c r="R703" s="8" t="n">
        <v>1</v>
      </c>
      <c r="S703" s="8" t="n">
        <v>1</v>
      </c>
      <c r="T703" s="8" t="n">
        <v>1</v>
      </c>
      <c r="U703" s="8" t="n">
        <v>0</v>
      </c>
      <c r="V703" s="8" t="n">
        <v>1</v>
      </c>
      <c r="W703" s="8" t="n">
        <v>1</v>
      </c>
      <c r="X703" s="8" t="n">
        <v>1</v>
      </c>
      <c r="Z703" s="8" t="n">
        <v>1</v>
      </c>
      <c r="AA703" s="8" t="n">
        <v>1</v>
      </c>
      <c r="AB703" s="8" t="n">
        <v>1</v>
      </c>
      <c r="AC703" s="8" t="n">
        <v>0</v>
      </c>
      <c r="AD703" s="8" t="n">
        <v>1</v>
      </c>
      <c r="AE703" s="8" t="n">
        <v>1</v>
      </c>
      <c r="AF703" s="8" t="n">
        <v>0</v>
      </c>
      <c r="AH703" s="8" t="n">
        <v>1</v>
      </c>
      <c r="AI703" s="8" t="n">
        <v>1</v>
      </c>
      <c r="AJ703" s="8" t="n">
        <v>1</v>
      </c>
      <c r="AK703" s="8" t="n">
        <v>0</v>
      </c>
      <c r="AL703" s="8" t="n">
        <v>1</v>
      </c>
      <c r="AM703" s="8" t="n">
        <v>1</v>
      </c>
      <c r="AN703" s="8" t="n">
        <v>0</v>
      </c>
      <c r="AP703" s="8">
        <f>IF(($B$703&lt;&gt;2)+($J$703&lt;&gt;2)+($R$703&lt;&gt;2)+($Z$703&lt;&gt;2)+($AH$703&lt;&gt;2)=0,2,IF((($B$703&lt;&gt;2)*$B$703+($J$703&lt;&gt;2)*$J$703+($R$703&lt;&gt;2)*$R$703+($Z$703&lt;&gt;2)*$Z$703+($AH$703&lt;&gt;2)*$AH$703)/(($B$703&lt;&gt;2)+($J$703&lt;&gt;2)+($R$703&lt;&gt;2)+($Z$703&lt;&gt;2)+($AH$703&lt;&gt;2))&gt;=0.5,1,0))</f>
        <v/>
      </c>
      <c r="AQ703" s="8">
        <f>IF(($C$703&lt;&gt;2)+($K$703&lt;&gt;2)+($S$703&lt;&gt;2)+($AA$703&lt;&gt;2)+($AI$703&lt;&gt;2)=0,2,IF((($C$703&lt;&gt;2)*$C$703+($K$703&lt;&gt;2)*$K$703+($S$703&lt;&gt;2)*$S$703+($AA$703&lt;&gt;2)*$AA$703+($AI$703&lt;&gt;2)*$AI$703)/(($C$703&lt;&gt;2)+($K$703&lt;&gt;2)+($S$703&lt;&gt;2)+($AA$703&lt;&gt;2)+($AI$703&lt;&gt;2))&gt;=0.5,1,0))</f>
        <v/>
      </c>
      <c r="AR703" s="8">
        <f>IF(($D$703&lt;&gt;2)+($L$703&lt;&gt;2)+($T$703&lt;&gt;2)+($AB$703&lt;&gt;2)+($AJ$703&lt;&gt;2)=0,2,IF((($D$703&lt;&gt;2)*$D$703+($L$703&lt;&gt;2)*$L$703+($T$703&lt;&gt;2)*$T$703+($AB$703&lt;&gt;2)*$AB$703+($AJ$703&lt;&gt;2)*$AJ$703)/(($D$703&lt;&gt;2)+($L$703&lt;&gt;2)+($T$703&lt;&gt;2)+($AB$703&lt;&gt;2)+($AJ$703&lt;&gt;2))&gt;=0.5,1,0))</f>
        <v/>
      </c>
      <c r="AS703" s="8">
        <f>IF(($E$703&lt;&gt;2)+($M$703&lt;&gt;2)+($U$703&lt;&gt;2)+($AC$703&lt;&gt;2)+($AK$703&lt;&gt;2)=0,2,IF((($E$703&lt;&gt;2)*$E$703+($M$703&lt;&gt;2)*$M$703+($U$703&lt;&gt;2)*$U$703+($AC$703&lt;&gt;2)*$AC$703+($AK$703&lt;&gt;2)*$AK$703)/(($E$703&lt;&gt;2)+($M$703&lt;&gt;2)+($U$703&lt;&gt;2)+($AC$703&lt;&gt;2)+($AK$703&lt;&gt;2))&gt;=0.5,1,0))</f>
        <v/>
      </c>
      <c r="AT703" s="8">
        <f>IF(($F$703&lt;&gt;2)+($N$703&lt;&gt;2)+($V$703&lt;&gt;2)+($AD$703&lt;&gt;2)+($AL$703&lt;&gt;2)=0,2,IF((($F$703&lt;&gt;2)*$F$703+($N$703&lt;&gt;2)*$N$703+($V$703&lt;&gt;2)*$V$703+($AD$703&lt;&gt;2)*$AD$703+($AL$703&lt;&gt;2)*$AL$703)/(($F$703&lt;&gt;2)+($N$703&lt;&gt;2)+($V$703&lt;&gt;2)+($AD$703&lt;&gt;2)+($AL$703&lt;&gt;2))&gt;=0.5,1,0))</f>
        <v/>
      </c>
      <c r="AU703" s="8">
        <f>IF(($G$703&lt;&gt;2)+($O$703&lt;&gt;2)+($W$703&lt;&gt;2)+($AE$703&lt;&gt;2)+($AM$703&lt;&gt;2)=0,2,IF((($G$703&lt;&gt;2)*$G$703+($O$703&lt;&gt;2)*$O$703+($W$703&lt;&gt;2)*$W$703+($AE$703&lt;&gt;2)*$AE$703+($AM$703&lt;&gt;2)*$AM$703)/(($G$703&lt;&gt;2)+($O$703&lt;&gt;2)+($W$703&lt;&gt;2)+($AE$703&lt;&gt;2)+($AM$703&lt;&gt;2))&gt;=0.5,1,0))</f>
        <v/>
      </c>
      <c r="AV703" s="8">
        <f>IF(($H$703&lt;&gt;2)+($P$703&lt;&gt;2)+($X$703&lt;&gt;2)+($AF$703&lt;&gt;2)+($AN$703&lt;&gt;2)=0,2,IF((($H$703&lt;&gt;2)*$H$703+($P$703&lt;&gt;2)*$P$703+($X$703&lt;&gt;2)*$X$703+($AF$703&lt;&gt;2)*$AF$703+($AN$703&lt;&gt;2)*$AN$703)/(($H$703&lt;&gt;2)+($P$703&lt;&gt;2)+($X$703&lt;&gt;2)+($AF$703&lt;&gt;2)+($AN$703&lt;&gt;2))&gt;=0.5,1,0))</f>
        <v/>
      </c>
      <c r="AX703" s="16">
        <f>'Ground truth'!$B$19</f>
        <v/>
      </c>
      <c r="AY703" s="16">
        <f>'Ground truth'!$C$19</f>
        <v/>
      </c>
      <c r="AZ703" s="16">
        <f>'Ground truth'!$D$19</f>
        <v/>
      </c>
      <c r="BA703" s="16">
        <f>'Ground truth'!$E$19</f>
        <v/>
      </c>
      <c r="BB703" s="16">
        <f>'Ground truth'!$F$19</f>
        <v/>
      </c>
      <c r="BC703" s="16">
        <f>'Ground truth'!$G$19</f>
        <v/>
      </c>
      <c r="BD703" s="16">
        <f>'Ground truth'!$H$19</f>
        <v/>
      </c>
    </row>
    <row r="704">
      <c r="A704" s="3" t="inlineStr">
        <is>
          <t>External Environment</t>
        </is>
      </c>
      <c r="B704" s="20" t="n">
        <v>2</v>
      </c>
      <c r="C704" s="20" t="n">
        <v>2</v>
      </c>
      <c r="D704" s="20" t="n">
        <v>2</v>
      </c>
      <c r="E704" s="20" t="n">
        <v>2</v>
      </c>
      <c r="F704" s="20" t="n">
        <v>2</v>
      </c>
      <c r="G704" s="20" t="n">
        <v>2</v>
      </c>
      <c r="H704" s="20" t="n">
        <v>2</v>
      </c>
      <c r="J704" s="8" t="n">
        <v>1</v>
      </c>
      <c r="K704" s="8" t="n">
        <v>0</v>
      </c>
      <c r="L704" s="8" t="n">
        <v>0</v>
      </c>
      <c r="M704" s="8" t="n">
        <v>0</v>
      </c>
      <c r="N704" s="8" t="n">
        <v>0</v>
      </c>
      <c r="O704" s="8" t="n">
        <v>1</v>
      </c>
      <c r="P704" s="8" t="n">
        <v>1</v>
      </c>
      <c r="R704" s="8" t="n">
        <v>1</v>
      </c>
      <c r="S704" s="8" t="n">
        <v>0</v>
      </c>
      <c r="T704" s="8" t="n">
        <v>0</v>
      </c>
      <c r="U704" s="8" t="n">
        <v>0</v>
      </c>
      <c r="V704" s="8" t="n">
        <v>0</v>
      </c>
      <c r="W704" s="8" t="n">
        <v>1</v>
      </c>
      <c r="X704" s="8" t="n">
        <v>1</v>
      </c>
      <c r="Z704" s="8" t="n">
        <v>0</v>
      </c>
      <c r="AA704" s="8" t="n">
        <v>0</v>
      </c>
      <c r="AB704" s="8" t="n">
        <v>0</v>
      </c>
      <c r="AC704" s="8" t="n">
        <v>1</v>
      </c>
      <c r="AD704" s="8" t="n">
        <v>0</v>
      </c>
      <c r="AE704" s="8" t="n">
        <v>1</v>
      </c>
      <c r="AF704" s="8" t="n">
        <v>1</v>
      </c>
      <c r="AH704" s="8" t="n">
        <v>0</v>
      </c>
      <c r="AI704" s="8" t="n">
        <v>0</v>
      </c>
      <c r="AJ704" s="8" t="n">
        <v>0</v>
      </c>
      <c r="AK704" s="8" t="n">
        <v>1</v>
      </c>
      <c r="AL704" s="8" t="n">
        <v>0</v>
      </c>
      <c r="AM704" s="8" t="n">
        <v>1</v>
      </c>
      <c r="AN704" s="8" t="n">
        <v>1</v>
      </c>
      <c r="AP704" s="8">
        <f>IF(($B$704&lt;&gt;2)+($J$704&lt;&gt;2)+($R$704&lt;&gt;2)+($Z$704&lt;&gt;2)+($AH$704&lt;&gt;2)=0,2,IF((($B$704&lt;&gt;2)*$B$704+($J$704&lt;&gt;2)*$J$704+($R$704&lt;&gt;2)*$R$704+($Z$704&lt;&gt;2)*$Z$704+($AH$704&lt;&gt;2)*$AH$704)/(($B$704&lt;&gt;2)+($J$704&lt;&gt;2)+($R$704&lt;&gt;2)+($Z$704&lt;&gt;2)+($AH$704&lt;&gt;2))&gt;=0.5,1,0))</f>
        <v/>
      </c>
      <c r="AQ704" s="8">
        <f>IF(($C$704&lt;&gt;2)+($K$704&lt;&gt;2)+($S$704&lt;&gt;2)+($AA$704&lt;&gt;2)+($AI$704&lt;&gt;2)=0,2,IF((($C$704&lt;&gt;2)*$C$704+($K$704&lt;&gt;2)*$K$704+($S$704&lt;&gt;2)*$S$704+($AA$704&lt;&gt;2)*$AA$704+($AI$704&lt;&gt;2)*$AI$704)/(($C$704&lt;&gt;2)+($K$704&lt;&gt;2)+($S$704&lt;&gt;2)+($AA$704&lt;&gt;2)+($AI$704&lt;&gt;2))&gt;=0.5,1,0))</f>
        <v/>
      </c>
      <c r="AR704" s="8">
        <f>IF(($D$704&lt;&gt;2)+($L$704&lt;&gt;2)+($T$704&lt;&gt;2)+($AB$704&lt;&gt;2)+($AJ$704&lt;&gt;2)=0,2,IF((($D$704&lt;&gt;2)*$D$704+($L$704&lt;&gt;2)*$L$704+($T$704&lt;&gt;2)*$T$704+($AB$704&lt;&gt;2)*$AB$704+($AJ$704&lt;&gt;2)*$AJ$704)/(($D$704&lt;&gt;2)+($L$704&lt;&gt;2)+($T$704&lt;&gt;2)+($AB$704&lt;&gt;2)+($AJ$704&lt;&gt;2))&gt;=0.5,1,0))</f>
        <v/>
      </c>
      <c r="AS704" s="8">
        <f>IF(($E$704&lt;&gt;2)+($M$704&lt;&gt;2)+($U$704&lt;&gt;2)+($AC$704&lt;&gt;2)+($AK$704&lt;&gt;2)=0,2,IF((($E$704&lt;&gt;2)*$E$704+($M$704&lt;&gt;2)*$M$704+($U$704&lt;&gt;2)*$U$704+($AC$704&lt;&gt;2)*$AC$704+($AK$704&lt;&gt;2)*$AK$704)/(($E$704&lt;&gt;2)+($M$704&lt;&gt;2)+($U$704&lt;&gt;2)+($AC$704&lt;&gt;2)+($AK$704&lt;&gt;2))&gt;=0.5,1,0))</f>
        <v/>
      </c>
      <c r="AT704" s="8">
        <f>IF(($F$704&lt;&gt;2)+($N$704&lt;&gt;2)+($V$704&lt;&gt;2)+($AD$704&lt;&gt;2)+($AL$704&lt;&gt;2)=0,2,IF((($F$704&lt;&gt;2)*$F$704+($N$704&lt;&gt;2)*$N$704+($V$704&lt;&gt;2)*$V$704+($AD$704&lt;&gt;2)*$AD$704+($AL$704&lt;&gt;2)*$AL$704)/(($F$704&lt;&gt;2)+($N$704&lt;&gt;2)+($V$704&lt;&gt;2)+($AD$704&lt;&gt;2)+($AL$704&lt;&gt;2))&gt;=0.5,1,0))</f>
        <v/>
      </c>
      <c r="AU704" s="8">
        <f>IF(($G$704&lt;&gt;2)+($O$704&lt;&gt;2)+($W$704&lt;&gt;2)+($AE$704&lt;&gt;2)+($AM$704&lt;&gt;2)=0,2,IF((($G$704&lt;&gt;2)*$G$704+($O$704&lt;&gt;2)*$O$704+($W$704&lt;&gt;2)*$W$704+($AE$704&lt;&gt;2)*$AE$704+($AM$704&lt;&gt;2)*$AM$704)/(($G$704&lt;&gt;2)+($O$704&lt;&gt;2)+($W$704&lt;&gt;2)+($AE$704&lt;&gt;2)+($AM$704&lt;&gt;2))&gt;=0.5,1,0))</f>
        <v/>
      </c>
      <c r="AV704" s="8">
        <f>IF(($H$704&lt;&gt;2)+($P$704&lt;&gt;2)+($X$704&lt;&gt;2)+($AF$704&lt;&gt;2)+($AN$704&lt;&gt;2)=0,2,IF((($H$704&lt;&gt;2)*$H$704+($P$704&lt;&gt;2)*$P$704+($X$704&lt;&gt;2)*$X$704+($AF$704&lt;&gt;2)*$AF$704+($AN$704&lt;&gt;2)*$AN$704)/(($H$704&lt;&gt;2)+($P$704&lt;&gt;2)+($X$704&lt;&gt;2)+($AF$704&lt;&gt;2)+($AN$704&lt;&gt;2))&gt;=0.5,1,0))</f>
        <v/>
      </c>
      <c r="AX704" s="16">
        <f>'Ground truth'!$B$20</f>
        <v/>
      </c>
      <c r="AY704" s="16">
        <f>'Ground truth'!$C$20</f>
        <v/>
      </c>
      <c r="AZ704" s="16">
        <f>'Ground truth'!$D$20</f>
        <v/>
      </c>
      <c r="BA704" s="16">
        <f>'Ground truth'!$E$20</f>
        <v/>
      </c>
      <c r="BB704" s="16">
        <f>'Ground truth'!$F$20</f>
        <v/>
      </c>
      <c r="BC704" s="16">
        <f>'Ground truth'!$G$20</f>
        <v/>
      </c>
      <c r="BD704" s="16">
        <f>'Ground truth'!$H$20</f>
        <v/>
      </c>
    </row>
    <row r="706">
      <c r="A706" s="17" t="inlineStr">
        <is>
          <t>metrics — confident-only (unsure excluded from denominators)</t>
        </is>
      </c>
      <c r="B706" s="10" t="inlineStr">
        <is>
          <t>run 1</t>
        </is>
      </c>
      <c r="C706" s="10" t="inlineStr">
        <is>
          <t>run 2</t>
        </is>
      </c>
      <c r="D706" s="10" t="inlineStr">
        <is>
          <t>run 3</t>
        </is>
      </c>
      <c r="E706" s="10" t="inlineStr">
        <is>
          <t>run 4</t>
        </is>
      </c>
      <c r="F706" s="10" t="inlineStr">
        <is>
          <t>run 5</t>
        </is>
      </c>
      <c r="G706" s="10" t="inlineStr">
        <is>
          <t>avg-matrix</t>
        </is>
      </c>
      <c r="H706" s="10" t="inlineStr">
        <is>
          <t>mean</t>
        </is>
      </c>
      <c r="I706" s="10" t="inlineStr">
        <is>
          <t>std (pop.)</t>
        </is>
      </c>
      <c r="J706" s="17" t="inlineStr">
        <is>
          <t>notes</t>
        </is>
      </c>
    </row>
    <row r="707">
      <c r="A707" s="7" t="inlineStr">
        <is>
          <t>TP</t>
        </is>
      </c>
      <c r="B707" s="7">
        <f>SUMPRODUCT(($B$698:$H$704=1)*('Ground truth'!$B$14:$H$20=1))</f>
        <v/>
      </c>
      <c r="C707" s="7">
        <f>SUMPRODUCT(($J$698:$P$704=1)*('Ground truth'!$B$14:$H$20=1))</f>
        <v/>
      </c>
      <c r="D707" s="7">
        <f>SUMPRODUCT(($R$698:$X$704=1)*('Ground truth'!$B$14:$H$20=1))</f>
        <v/>
      </c>
      <c r="E707" s="7">
        <f>SUMPRODUCT(($Z$698:$AF$704=1)*('Ground truth'!$B$14:$H$20=1))</f>
        <v/>
      </c>
      <c r="F707" s="7">
        <f>SUMPRODUCT(($AH$698:$AN$704=1)*('Ground truth'!$B$14:$H$20=1))</f>
        <v/>
      </c>
      <c r="G707" s="7">
        <f>SUMPRODUCT(($AP$698:$AV$704=1)*('Ground truth'!$B$14:$H$20=1))</f>
        <v/>
      </c>
      <c r="H707" s="12">
        <f>AVERAGE($B$707:$F$707)</f>
        <v/>
      </c>
      <c r="I707" s="12">
        <f>STDEV.P($B$707:$F$707)</f>
        <v/>
      </c>
    </row>
    <row r="708">
      <c r="A708" s="7" t="inlineStr">
        <is>
          <t>TN</t>
        </is>
      </c>
      <c r="B708" s="7">
        <f>SUMPRODUCT(($B$698:$H$704=0)*('Ground truth'!$B$14:$H$20=0))</f>
        <v/>
      </c>
      <c r="C708" s="7">
        <f>SUMPRODUCT(($J$698:$P$704=0)*('Ground truth'!$B$14:$H$20=0))</f>
        <v/>
      </c>
      <c r="D708" s="7">
        <f>SUMPRODUCT(($R$698:$X$704=0)*('Ground truth'!$B$14:$H$20=0))</f>
        <v/>
      </c>
      <c r="E708" s="7">
        <f>SUMPRODUCT(($Z$698:$AF$704=0)*('Ground truth'!$B$14:$H$20=0))</f>
        <v/>
      </c>
      <c r="F708" s="7">
        <f>SUMPRODUCT(($AH$698:$AN$704=0)*('Ground truth'!$B$14:$H$20=0))</f>
        <v/>
      </c>
      <c r="G708" s="7">
        <f>SUMPRODUCT(($AP$698:$AV$704=0)*('Ground truth'!$B$14:$H$20=0))</f>
        <v/>
      </c>
      <c r="H708" s="12">
        <f>AVERAGE($B$708:$F$708)</f>
        <v/>
      </c>
      <c r="I708" s="12">
        <f>STDEV.P($B$708:$F$708)</f>
        <v/>
      </c>
    </row>
    <row r="709">
      <c r="A709" s="7" t="inlineStr">
        <is>
          <t>FP</t>
        </is>
      </c>
      <c r="B709" s="7">
        <f>SUMPRODUCT(($B$698:$H$704=1)*('Ground truth'!$B$14:$H$20=0))</f>
        <v/>
      </c>
      <c r="C709" s="7">
        <f>SUMPRODUCT(($J$698:$P$704=1)*('Ground truth'!$B$14:$H$20=0))</f>
        <v/>
      </c>
      <c r="D709" s="7">
        <f>SUMPRODUCT(($R$698:$X$704=1)*('Ground truth'!$B$14:$H$20=0))</f>
        <v/>
      </c>
      <c r="E709" s="7">
        <f>SUMPRODUCT(($Z$698:$AF$704=1)*('Ground truth'!$B$14:$H$20=0))</f>
        <v/>
      </c>
      <c r="F709" s="7">
        <f>SUMPRODUCT(($AH$698:$AN$704=1)*('Ground truth'!$B$14:$H$20=0))</f>
        <v/>
      </c>
      <c r="G709" s="7">
        <f>SUMPRODUCT(($AP$698:$AV$704=1)*('Ground truth'!$B$14:$H$20=0))</f>
        <v/>
      </c>
      <c r="H709" s="12">
        <f>AVERAGE($B$709:$F$709)</f>
        <v/>
      </c>
      <c r="I709" s="12">
        <f>STDEV.P($B$709:$F$709)</f>
        <v/>
      </c>
    </row>
    <row r="710">
      <c r="A710" s="7" t="inlineStr">
        <is>
          <t>FN</t>
        </is>
      </c>
      <c r="B710" s="7">
        <f>SUMPRODUCT(($B$698:$H$704=0)*('Ground truth'!$B$14:$H$20=1))</f>
        <v/>
      </c>
      <c r="C710" s="7">
        <f>SUMPRODUCT(($J$698:$P$704=0)*('Ground truth'!$B$14:$H$20=1))</f>
        <v/>
      </c>
      <c r="D710" s="7">
        <f>SUMPRODUCT(($R$698:$X$704=0)*('Ground truth'!$B$14:$H$20=1))</f>
        <v/>
      </c>
      <c r="E710" s="7">
        <f>SUMPRODUCT(($Z$698:$AF$704=0)*('Ground truth'!$B$14:$H$20=1))</f>
        <v/>
      </c>
      <c r="F710" s="7">
        <f>SUMPRODUCT(($AH$698:$AN$704=0)*('Ground truth'!$B$14:$H$20=1))</f>
        <v/>
      </c>
      <c r="G710" s="7">
        <f>SUMPRODUCT(($AP$698:$AV$704=0)*('Ground truth'!$B$14:$H$20=1))</f>
        <v/>
      </c>
      <c r="H710" s="12">
        <f>AVERAGE($B$710:$F$710)</f>
        <v/>
      </c>
      <c r="I710" s="12">
        <f>STDEV.P($B$710:$F$710)</f>
        <v/>
      </c>
    </row>
    <row r="711">
      <c r="A711" s="4" t="inlineStr">
        <is>
          <t>Precision</t>
        </is>
      </c>
      <c r="B711" s="12">
        <f>IFERROR($B$707/($B$707+$B$709),0)</f>
        <v/>
      </c>
      <c r="C711" s="12">
        <f>IFERROR($C$707/($C$707+$C$709),0)</f>
        <v/>
      </c>
      <c r="D711" s="12">
        <f>IFERROR($D$707/($D$707+$D$709),0)</f>
        <v/>
      </c>
      <c r="E711" s="12">
        <f>IFERROR($E$707/($E$707+$E$709),0)</f>
        <v/>
      </c>
      <c r="F711" s="12">
        <f>IFERROR($F$707/($F$707+$F$709),0)</f>
        <v/>
      </c>
      <c r="G711" s="12">
        <f>IFERROR($G$707/($G$707+$G$709),0)</f>
        <v/>
      </c>
      <c r="H711" s="18">
        <f>AVERAGE($B$711:$F$711)</f>
        <v/>
      </c>
      <c r="I711" s="18">
        <f>STDEV.P($B$711:$F$711)</f>
        <v/>
      </c>
    </row>
    <row r="712">
      <c r="A712" s="4" t="inlineStr">
        <is>
          <t>Recall</t>
        </is>
      </c>
      <c r="B712" s="12">
        <f>IFERROR($B$707/($B$707+$B$710),0)</f>
        <v/>
      </c>
      <c r="C712" s="12">
        <f>IFERROR($C$707/($C$707+$C$710),0)</f>
        <v/>
      </c>
      <c r="D712" s="12">
        <f>IFERROR($D$707/($D$707+$D$710),0)</f>
        <v/>
      </c>
      <c r="E712" s="12">
        <f>IFERROR($E$707/($E$707+$E$710),0)</f>
        <v/>
      </c>
      <c r="F712" s="12">
        <f>IFERROR($F$707/($F$707+$F$710),0)</f>
        <v/>
      </c>
      <c r="G712" s="12">
        <f>IFERROR($G$707/($G$707+$G$710),0)</f>
        <v/>
      </c>
      <c r="H712" s="18">
        <f>AVERAGE($B$712:$F$712)</f>
        <v/>
      </c>
      <c r="I712" s="18">
        <f>STDEV.P($B$712:$F$712)</f>
        <v/>
      </c>
    </row>
    <row r="713">
      <c r="A713" s="4" t="inlineStr">
        <is>
          <t>F1</t>
        </is>
      </c>
      <c r="B713" s="12">
        <f>IFERROR(2*$B$711*$B$712/($B$711+$B$712),0)</f>
        <v/>
      </c>
      <c r="C713" s="12">
        <f>IFERROR(2*$C$711*$C$712/($C$711+$C$712),0)</f>
        <v/>
      </c>
      <c r="D713" s="12">
        <f>IFERROR(2*$D$711*$D$712/($D$711+$D$712),0)</f>
        <v/>
      </c>
      <c r="E713" s="12">
        <f>IFERROR(2*$E$711*$E$712/($E$711+$E$712),0)</f>
        <v/>
      </c>
      <c r="F713" s="12">
        <f>IFERROR(2*$F$711*$F$712/($F$711+$F$712),0)</f>
        <v/>
      </c>
      <c r="G713" s="12">
        <f>IFERROR(2*$G$711*$G$712/($G$711+$G$712),0)</f>
        <v/>
      </c>
      <c r="H713" s="18">
        <f>AVERAGE($B$713:$F$713)</f>
        <v/>
      </c>
      <c r="I713" s="18">
        <f>STDEV.P($B$713:$F$713)</f>
        <v/>
      </c>
    </row>
    <row r="714">
      <c r="A714" s="4" t="inlineStr">
        <is>
          <t>Accuracy</t>
        </is>
      </c>
      <c r="B714" s="12">
        <f>IFERROR(($B$707+$B$708)/($B$707+$B$708+$B$709+$B$710),0)</f>
        <v/>
      </c>
      <c r="C714" s="12">
        <f>IFERROR(($C$707+$C$708)/($C$707+$C$708+$C$709+$C$710),0)</f>
        <v/>
      </c>
      <c r="D714" s="12">
        <f>IFERROR(($D$707+$D$708)/($D$707+$D$708+$D$709+$D$710),0)</f>
        <v/>
      </c>
      <c r="E714" s="12">
        <f>IFERROR(($E$707+$E$708)/($E$707+$E$708+$E$709+$E$710),0)</f>
        <v/>
      </c>
      <c r="F714" s="12">
        <f>IFERROR(($F$707+$F$708)/($F$707+$F$708+$F$709+$F$710),0)</f>
        <v/>
      </c>
      <c r="G714" s="12">
        <f>IFERROR(($G$707+$G$708)/($G$707+$G$708+$G$709+$G$710),0)</f>
        <v/>
      </c>
      <c r="H714" s="18">
        <f>AVERAGE($B$714:$F$714)</f>
        <v/>
      </c>
      <c r="I714" s="18">
        <f>STDEV.P($B$714:$F$714)</f>
        <v/>
      </c>
    </row>
    <row r="715">
      <c r="A715" s="4" t="inlineStr">
        <is>
          <t>Edit distance</t>
        </is>
      </c>
      <c r="B715" s="12">
        <f>SUMPRODUCT(ABS('Ground truth'!$B$14:$H$20-$B$698:$H$704))</f>
        <v/>
      </c>
      <c r="C715" s="12">
        <f>SUMPRODUCT(ABS('Ground truth'!$B$14:$H$20-$J$698:$P$704))</f>
        <v/>
      </c>
      <c r="D715" s="12">
        <f>SUMPRODUCT(ABS('Ground truth'!$B$14:$H$20-$R$698:$X$704))</f>
        <v/>
      </c>
      <c r="E715" s="12">
        <f>SUMPRODUCT(ABS('Ground truth'!$B$14:$H$20-$Z$698:$AF$704))</f>
        <v/>
      </c>
      <c r="F715" s="12">
        <f>SUMPRODUCT(ABS('Ground truth'!$B$14:$H$20-$AH$698:$AN$704))</f>
        <v/>
      </c>
      <c r="G715" s="12">
        <f>SUMPRODUCT(ABS('Ground truth'!$B$14:$H$20-$AP$698:$AV$704))</f>
        <v/>
      </c>
      <c r="H715" s="18">
        <f>AVERAGE($B$715:$F$715)</f>
        <v/>
      </c>
      <c r="I715" s="18">
        <f>STDEV.P($B$715:$F$715)</f>
        <v/>
      </c>
    </row>
    <row r="716">
      <c r="A716" s="4" t="inlineStr">
        <is>
          <t>Spectral distance</t>
        </is>
      </c>
      <c r="B716" s="12">
        <f>SQRT(SUMPRODUCT(('Ground truth'!$K$14:$K$20-$B$727:$B$733)^2))</f>
        <v/>
      </c>
      <c r="C716" s="12">
        <f>SQRT(SUMPRODUCT(('Ground truth'!$K$14:$K$20-$C$727:$C$733)^2))</f>
        <v/>
      </c>
      <c r="D716" s="12">
        <f>SQRT(SUMPRODUCT(('Ground truth'!$K$14:$K$20-$D$727:$D$733)^2))</f>
        <v/>
      </c>
      <c r="E716" s="12">
        <f>SQRT(SUMPRODUCT(('Ground truth'!$K$14:$K$20-$E$727:$E$733)^2))</f>
        <v/>
      </c>
      <c r="F716" s="12">
        <f>SQRT(SUMPRODUCT(('Ground truth'!$K$14:$K$20-$F$727:$F$733)^2))</f>
        <v/>
      </c>
      <c r="G716" s="12">
        <f>SQRT(SUMPRODUCT(('Ground truth'!$K$14:$K$20-$G$727:$G$733)^2))</f>
        <v/>
      </c>
      <c r="H716" s="18">
        <f>AVERAGE($B$716:$F$716)</f>
        <v/>
      </c>
      <c r="I716" s="18">
        <f>STDEV.P($B$716:$F$716)</f>
        <v/>
      </c>
    </row>
    <row r="717">
      <c r="A717" s="4" t="inlineStr">
        <is>
          <t>Unsure cells</t>
        </is>
      </c>
      <c r="B717" s="7">
        <f>COUNTIF($B$698:$H$704,2)</f>
        <v/>
      </c>
      <c r="C717" s="7">
        <f>COUNTIF($J$698:$P$704,2)</f>
        <v/>
      </c>
      <c r="D717" s="7">
        <f>COUNTIF($R$698:$X$704,2)</f>
        <v/>
      </c>
      <c r="E717" s="7">
        <f>COUNTIF($Z$698:$AF$704,2)</f>
        <v/>
      </c>
      <c r="F717" s="7">
        <f>COUNTIF($AH$698:$AN$704,2)</f>
        <v/>
      </c>
      <c r="G717" s="7">
        <f>COUNTIF($AP$698:$AV$704,2)</f>
        <v/>
      </c>
      <c r="H717" s="12">
        <f>AVERAGE($B$717:$F$717)</f>
        <v/>
      </c>
      <c r="I717" s="12">
        <f>STDEV.P($B$717:$F$717)</f>
        <v/>
      </c>
    </row>
    <row r="718">
      <c r="A718" s="3" t="inlineStr">
        <is>
          <t>eigenvalues (real part, numpy order; pasted)</t>
        </is>
      </c>
    </row>
    <row r="719">
      <c r="A719" s="3" t="inlineStr">
        <is>
          <t xml:space="preserve">  λ1</t>
        </is>
      </c>
      <c r="B719" s="19" t="n">
        <v>0</v>
      </c>
      <c r="C719" s="19" t="n">
        <v>4.463565909016459</v>
      </c>
      <c r="D719" s="19" t="n">
        <v>3.646524406455915</v>
      </c>
      <c r="E719" s="19" t="n">
        <v>3.899745074234771</v>
      </c>
      <c r="F719" s="19" t="n">
        <v>3.53861576354917</v>
      </c>
      <c r="G719" s="19" t="n">
        <v>4.316622542867885</v>
      </c>
    </row>
    <row r="720">
      <c r="A720" s="3" t="inlineStr">
        <is>
          <t xml:space="preserve">  λ2</t>
        </is>
      </c>
      <c r="B720" s="19" t="n">
        <v>14.00000000000001</v>
      </c>
      <c r="C720" s="19" t="n">
        <v>2.246979603717465</v>
      </c>
      <c r="D720" s="19" t="n">
        <v>2.322767128682542</v>
      </c>
      <c r="E720" s="19" t="n">
        <v>-0.6820033863596826</v>
      </c>
      <c r="F720" s="19" t="n">
        <v>1.618033988749895</v>
      </c>
      <c r="G720" s="19" t="n">
        <v>-1.184677199094019</v>
      </c>
    </row>
    <row r="721">
      <c r="A721" s="3" t="inlineStr">
        <is>
          <t xml:space="preserve">  λ3</t>
        </is>
      </c>
      <c r="B721" s="19" t="n">
        <v>4.930380657631324e-32</v>
      </c>
      <c r="C721" s="19" t="n">
        <v>1.53787386217613</v>
      </c>
      <c r="D721" s="19" t="n">
        <v>-0.477643783370395</v>
      </c>
      <c r="E721" s="19" t="n">
        <v>-0.6820033863596826</v>
      </c>
      <c r="F721" s="19" t="n">
        <v>1.368796402253535</v>
      </c>
      <c r="G721" s="19" t="n">
        <v>-0.2473160615549516</v>
      </c>
    </row>
    <row r="722">
      <c r="A722" s="3" t="inlineStr">
        <is>
          <t xml:space="preserve">  λ4</t>
        </is>
      </c>
      <c r="B722" s="19" t="n">
        <v>-5.438959822042075e-16</v>
      </c>
      <c r="C722" s="19" t="n">
        <v>0.5549581320873715</v>
      </c>
      <c r="D722" s="19" t="n">
        <v>-0.477643783370395</v>
      </c>
      <c r="E722" s="19" t="n">
        <v>-1.983080731063173e-16</v>
      </c>
      <c r="F722" s="19" t="n">
        <v>1.368796402253535</v>
      </c>
      <c r="G722" s="19" t="n">
        <v>-0.2473160615549516</v>
      </c>
    </row>
    <row r="723">
      <c r="A723" s="3" t="inlineStr">
        <is>
          <t xml:space="preserve">  λ5</t>
        </is>
      </c>
      <c r="B723" s="19" t="n">
        <v>0</v>
      </c>
      <c r="C723" s="19" t="n">
        <v>-0.1766191664993103</v>
      </c>
      <c r="D723" s="19" t="n">
        <v>1.340633234978796</v>
      </c>
      <c r="E723" s="19" t="n">
        <v>1.999999999999999</v>
      </c>
      <c r="F723" s="19" t="n">
        <v>-0.6180339887498947</v>
      </c>
      <c r="G723" s="19" t="n">
        <v>1.999999999999996</v>
      </c>
    </row>
    <row r="724">
      <c r="A724" s="3" t="inlineStr">
        <is>
          <t xml:space="preserve">  λ6</t>
        </is>
      </c>
      <c r="B724" s="19" t="n">
        <v>0</v>
      </c>
      <c r="C724" s="19" t="n">
        <v>-0.8019377358048381</v>
      </c>
      <c r="D724" s="19" t="n">
        <v>-6.829955903621464e-16</v>
      </c>
      <c r="E724" s="19" t="n">
        <v>1.232130849242294</v>
      </c>
      <c r="F724" s="19" t="n">
        <v>1.089935643504424e-19</v>
      </c>
      <c r="G724" s="19" t="n">
        <v>1.522890190651921</v>
      </c>
    </row>
    <row r="725">
      <c r="A725" s="3" t="inlineStr">
        <is>
          <t xml:space="preserve">  λ7</t>
        </is>
      </c>
      <c r="B725" s="19" t="n">
        <v>0</v>
      </c>
      <c r="C725" s="19" t="n">
        <v>-0.8248206046932844</v>
      </c>
      <c r="D725" s="19" t="n">
        <v>0.6453627966235381</v>
      </c>
      <c r="E725" s="19" t="n">
        <v>1.232130849242294</v>
      </c>
      <c r="F725" s="19" t="n">
        <v>-0.2762085680562477</v>
      </c>
      <c r="G725" s="19" t="n">
        <v>0.8397965886841082</v>
      </c>
    </row>
    <row r="726">
      <c r="A726" s="3" t="inlineStr">
        <is>
          <t>eigenvalues sorted desc (LARGE)</t>
        </is>
      </c>
    </row>
    <row r="727">
      <c r="A727" s="3" t="inlineStr">
        <is>
          <t xml:space="preserve">  λ(1)</t>
        </is>
      </c>
      <c r="B727" s="19">
        <f>LARGE($B$719:$B$725,1)</f>
        <v/>
      </c>
      <c r="C727" s="19">
        <f>LARGE($C$719:$C$725,1)</f>
        <v/>
      </c>
      <c r="D727" s="19">
        <f>LARGE($D$719:$D$725,1)</f>
        <v/>
      </c>
      <c r="E727" s="19">
        <f>LARGE($E$719:$E$725,1)</f>
        <v/>
      </c>
      <c r="F727" s="19">
        <f>LARGE($F$719:$F$725,1)</f>
        <v/>
      </c>
      <c r="G727" s="19">
        <f>LARGE($G$719:$G$725,1)</f>
        <v/>
      </c>
    </row>
    <row r="728">
      <c r="A728" s="3" t="inlineStr">
        <is>
          <t xml:space="preserve">  λ(2)</t>
        </is>
      </c>
      <c r="B728" s="19">
        <f>LARGE($B$719:$B$725,2)</f>
        <v/>
      </c>
      <c r="C728" s="19">
        <f>LARGE($C$719:$C$725,2)</f>
        <v/>
      </c>
      <c r="D728" s="19">
        <f>LARGE($D$719:$D$725,2)</f>
        <v/>
      </c>
      <c r="E728" s="19">
        <f>LARGE($E$719:$E$725,2)</f>
        <v/>
      </c>
      <c r="F728" s="19">
        <f>LARGE($F$719:$F$725,2)</f>
        <v/>
      </c>
      <c r="G728" s="19">
        <f>LARGE($G$719:$G$725,2)</f>
        <v/>
      </c>
    </row>
    <row r="729">
      <c r="A729" s="3" t="inlineStr">
        <is>
          <t xml:space="preserve">  λ(3)</t>
        </is>
      </c>
      <c r="B729" s="19">
        <f>LARGE($B$719:$B$725,3)</f>
        <v/>
      </c>
      <c r="C729" s="19">
        <f>LARGE($C$719:$C$725,3)</f>
        <v/>
      </c>
      <c r="D729" s="19">
        <f>LARGE($D$719:$D$725,3)</f>
        <v/>
      </c>
      <c r="E729" s="19">
        <f>LARGE($E$719:$E$725,3)</f>
        <v/>
      </c>
      <c r="F729" s="19">
        <f>LARGE($F$719:$F$725,3)</f>
        <v/>
      </c>
      <c r="G729" s="19">
        <f>LARGE($G$719:$G$725,3)</f>
        <v/>
      </c>
    </row>
    <row r="730">
      <c r="A730" s="3" t="inlineStr">
        <is>
          <t xml:space="preserve">  λ(4)</t>
        </is>
      </c>
      <c r="B730" s="19">
        <f>LARGE($B$719:$B$725,4)</f>
        <v/>
      </c>
      <c r="C730" s="19">
        <f>LARGE($C$719:$C$725,4)</f>
        <v/>
      </c>
      <c r="D730" s="19">
        <f>LARGE($D$719:$D$725,4)</f>
        <v/>
      </c>
      <c r="E730" s="19">
        <f>LARGE($E$719:$E$725,4)</f>
        <v/>
      </c>
      <c r="F730" s="19">
        <f>LARGE($F$719:$F$725,4)</f>
        <v/>
      </c>
      <c r="G730" s="19">
        <f>LARGE($G$719:$G$725,4)</f>
        <v/>
      </c>
    </row>
    <row r="731">
      <c r="A731" s="3" t="inlineStr">
        <is>
          <t xml:space="preserve">  λ(5)</t>
        </is>
      </c>
      <c r="B731" s="19">
        <f>LARGE($B$719:$B$725,5)</f>
        <v/>
      </c>
      <c r="C731" s="19">
        <f>LARGE($C$719:$C$725,5)</f>
        <v/>
      </c>
      <c r="D731" s="19">
        <f>LARGE($D$719:$D$725,5)</f>
        <v/>
      </c>
      <c r="E731" s="19">
        <f>LARGE($E$719:$E$725,5)</f>
        <v/>
      </c>
      <c r="F731" s="19">
        <f>LARGE($F$719:$F$725,5)</f>
        <v/>
      </c>
      <c r="G731" s="19">
        <f>LARGE($G$719:$G$725,5)</f>
        <v/>
      </c>
    </row>
    <row r="732">
      <c r="A732" s="3" t="inlineStr">
        <is>
          <t xml:space="preserve">  λ(6)</t>
        </is>
      </c>
      <c r="B732" s="19">
        <f>LARGE($B$719:$B$725,6)</f>
        <v/>
      </c>
      <c r="C732" s="19">
        <f>LARGE($C$719:$C$725,6)</f>
        <v/>
      </c>
      <c r="D732" s="19">
        <f>LARGE($D$719:$D$725,6)</f>
        <v/>
      </c>
      <c r="E732" s="19">
        <f>LARGE($E$719:$E$725,6)</f>
        <v/>
      </c>
      <c r="F732" s="19">
        <f>LARGE($F$719:$F$725,6)</f>
        <v/>
      </c>
      <c r="G732" s="19">
        <f>LARGE($G$719:$G$725,6)</f>
        <v/>
      </c>
    </row>
    <row r="733">
      <c r="A733" s="3" t="inlineStr">
        <is>
          <t xml:space="preserve">  λ(7)</t>
        </is>
      </c>
      <c r="B733" s="19">
        <f>LARGE($B$719:$B$725,7)</f>
        <v/>
      </c>
      <c r="C733" s="19">
        <f>LARGE($C$719:$C$725,7)</f>
        <v/>
      </c>
      <c r="D733" s="19">
        <f>LARGE($D$719:$D$725,7)</f>
        <v/>
      </c>
      <c r="E733" s="19">
        <f>LARGE($E$719:$E$725,7)</f>
        <v/>
      </c>
      <c r="F733" s="19">
        <f>LARGE($F$719:$F$725,7)</f>
        <v/>
      </c>
      <c r="G733" s="19">
        <f>LARGE($G$719:$G$725,7)</f>
        <v/>
      </c>
    </row>
    <row r="734">
      <c r="A734" s="3" t="inlineStr">
        <is>
          <t>check: Σeig − trace (→0)</t>
        </is>
      </c>
      <c r="B734" s="3">
        <f>ROUND(SUM($B$719:$B$725)-($B$698+$C$699+$D$700+$E$701+$F$702+$G$703+$H$704),6)</f>
        <v/>
      </c>
      <c r="C734" s="3">
        <f>ROUND(SUM($C$719:$C$725)-($J$698+$K$699+$L$700+$M$701+$N$702+$O$703+$P$704),6)</f>
        <v/>
      </c>
      <c r="D734" s="3">
        <f>ROUND(SUM($D$719:$D$725)-($R$698+$S$699+$T$700+$U$701+$V$702+$W$703+$X$704),6)</f>
        <v/>
      </c>
      <c r="E734" s="3">
        <f>ROUND(SUM($E$719:$E$725)-($Z$698+$AA$699+$AB$700+$AC$701+$AD$702+$AE$703+$AF$704),6)</f>
        <v/>
      </c>
      <c r="F734" s="3">
        <f>ROUND(SUM($F$719:$F$725)-($AH$698+$AI$699+$AJ$700+$AK$701+$AL$702+$AM$703+$AN$704),6)</f>
        <v/>
      </c>
      <c r="G734" s="3">
        <f>ROUND(SUM($G$719:$G$725)-($AP$698+$AQ$699+$AR$700+$AS$701+$AT$702+$AU$703+$AV$704),6)</f>
        <v/>
      </c>
    </row>
    <row r="735">
      <c r="A735" s="3" t="inlineStr">
        <is>
          <t>check: Πeig − det (→0)</t>
        </is>
      </c>
      <c r="B735" s="3">
        <f>ROUND(MDETERM($B$698:$H$704)-PRODUCT($B$719:$B$725),6)</f>
        <v/>
      </c>
      <c r="C735" s="3">
        <f>ROUND(MDETERM($J$698:$P$704)-PRODUCT($C$719:$C$725),6)</f>
        <v/>
      </c>
      <c r="D735" s="3" t="inlineStr">
        <is>
          <t>complex pair; real parts used</t>
        </is>
      </c>
      <c r="E735" s="3" t="inlineStr">
        <is>
          <t>complex pair; real parts used</t>
        </is>
      </c>
      <c r="F735" s="3" t="inlineStr">
        <is>
          <t>complex pair; real parts used</t>
        </is>
      </c>
      <c r="G735" s="3" t="inlineStr">
        <is>
          <t>complex pair; real parts used</t>
        </is>
      </c>
    </row>
    <row r="736">
      <c r="A736" s="3" t="inlineStr">
        <is>
          <t>complex eigenvalues?</t>
        </is>
      </c>
      <c r="B736" s="3" t="inlineStr"/>
      <c r="C736" s="3" t="inlineStr"/>
      <c r="D736" s="21" t="inlineStr">
        <is>
          <t>yes</t>
        </is>
      </c>
      <c r="E736" s="21" t="inlineStr">
        <is>
          <t>yes</t>
        </is>
      </c>
      <c r="F736" s="21" t="inlineStr">
        <is>
          <t>yes</t>
        </is>
      </c>
      <c r="G736" s="21" t="inlineStr">
        <is>
          <t>yes</t>
        </is>
      </c>
    </row>
    <row r="737">
      <c r="A737" s="3" t="inlineStr">
        <is>
          <t>check: det(M − λᵢI) per sorted λ (→0)</t>
        </is>
      </c>
    </row>
    <row r="738">
      <c r="A738" s="3" t="inlineStr">
        <is>
          <t xml:space="preserve">  det(M − λ(1)I)</t>
        </is>
      </c>
      <c r="B738" s="3">
        <f t="array" ref="B738">ROUND(MDETERM($B$698:$H$704-$B$727*MUNIT(7)),6)</f>
        <v/>
      </c>
      <c r="C738" s="3">
        <f t="array" ref="C738">ROUND(MDETERM($J$698:$P$704-$C$727*MUNIT(7)),6)</f>
        <v/>
      </c>
      <c r="D738" s="3" t="inlineStr">
        <is>
          <t>n/a (complex)</t>
        </is>
      </c>
      <c r="E738" s="3" t="inlineStr">
        <is>
          <t>n/a (complex)</t>
        </is>
      </c>
      <c r="F738" s="3" t="inlineStr">
        <is>
          <t>n/a (complex)</t>
        </is>
      </c>
      <c r="G738" s="3" t="inlineStr">
        <is>
          <t>n/a (complex)</t>
        </is>
      </c>
    </row>
    <row r="739">
      <c r="A739" s="3" t="inlineStr">
        <is>
          <t xml:space="preserve">  det(M − λ(2)I)</t>
        </is>
      </c>
      <c r="B739" s="3">
        <f t="array" ref="B739">ROUND(MDETERM($B$698:$H$704-$B$728*MUNIT(7)),6)</f>
        <v/>
      </c>
      <c r="C739" s="3">
        <f t="array" ref="C739">ROUND(MDETERM($J$698:$P$704-$C$728*MUNIT(7)),6)</f>
        <v/>
      </c>
      <c r="D739" s="3" t="inlineStr">
        <is>
          <t>n/a (complex)</t>
        </is>
      </c>
      <c r="E739" s="3" t="inlineStr">
        <is>
          <t>n/a (complex)</t>
        </is>
      </c>
      <c r="F739" s="3" t="inlineStr">
        <is>
          <t>n/a (complex)</t>
        </is>
      </c>
      <c r="G739" s="3" t="inlineStr">
        <is>
          <t>n/a (complex)</t>
        </is>
      </c>
    </row>
    <row r="740">
      <c r="A740" s="3" t="inlineStr">
        <is>
          <t xml:space="preserve">  det(M − λ(3)I)</t>
        </is>
      </c>
      <c r="B740" s="3">
        <f t="array" ref="B740">ROUND(MDETERM($B$698:$H$704-$B$729*MUNIT(7)),6)</f>
        <v/>
      </c>
      <c r="C740" s="3">
        <f t="array" ref="C740">ROUND(MDETERM($J$698:$P$704-$C$729*MUNIT(7)),6)</f>
        <v/>
      </c>
      <c r="D740" s="3" t="inlineStr">
        <is>
          <t>n/a (complex)</t>
        </is>
      </c>
      <c r="E740" s="3" t="inlineStr">
        <is>
          <t>n/a (complex)</t>
        </is>
      </c>
      <c r="F740" s="3" t="inlineStr">
        <is>
          <t>n/a (complex)</t>
        </is>
      </c>
      <c r="G740" s="3" t="inlineStr">
        <is>
          <t>n/a (complex)</t>
        </is>
      </c>
    </row>
    <row r="741">
      <c r="A741" s="3" t="inlineStr">
        <is>
          <t xml:space="preserve">  det(M − λ(4)I)</t>
        </is>
      </c>
      <c r="B741" s="3">
        <f t="array" ref="B741">ROUND(MDETERM($B$698:$H$704-$B$730*MUNIT(7)),6)</f>
        <v/>
      </c>
      <c r="C741" s="3">
        <f t="array" ref="C741">ROUND(MDETERM($J$698:$P$704-$C$730*MUNIT(7)),6)</f>
        <v/>
      </c>
      <c r="D741" s="3" t="inlineStr">
        <is>
          <t>n/a (complex)</t>
        </is>
      </c>
      <c r="E741" s="3" t="inlineStr">
        <is>
          <t>n/a (complex)</t>
        </is>
      </c>
      <c r="F741" s="3" t="inlineStr">
        <is>
          <t>n/a (complex)</t>
        </is>
      </c>
      <c r="G741" s="3" t="inlineStr">
        <is>
          <t>n/a (complex)</t>
        </is>
      </c>
    </row>
    <row r="742">
      <c r="A742" s="3" t="inlineStr">
        <is>
          <t xml:space="preserve">  det(M − λ(5)I)</t>
        </is>
      </c>
      <c r="B742" s="3">
        <f t="array" ref="B742">ROUND(MDETERM($B$698:$H$704-$B$731*MUNIT(7)),6)</f>
        <v/>
      </c>
      <c r="C742" s="3">
        <f t="array" ref="C742">ROUND(MDETERM($J$698:$P$704-$C$731*MUNIT(7)),6)</f>
        <v/>
      </c>
      <c r="D742" s="3" t="inlineStr">
        <is>
          <t>n/a (complex)</t>
        </is>
      </c>
      <c r="E742" s="3" t="inlineStr">
        <is>
          <t>n/a (complex)</t>
        </is>
      </c>
      <c r="F742" s="3" t="inlineStr">
        <is>
          <t>n/a (complex)</t>
        </is>
      </c>
      <c r="G742" s="3" t="inlineStr">
        <is>
          <t>n/a (complex)</t>
        </is>
      </c>
    </row>
    <row r="743">
      <c r="A743" s="3" t="inlineStr">
        <is>
          <t xml:space="preserve">  det(M − λ(6)I)</t>
        </is>
      </c>
      <c r="B743" s="3">
        <f t="array" ref="B743">ROUND(MDETERM($B$698:$H$704-$B$732*MUNIT(7)),6)</f>
        <v/>
      </c>
      <c r="C743" s="3">
        <f t="array" ref="C743">ROUND(MDETERM($J$698:$P$704-$C$732*MUNIT(7)),6)</f>
        <v/>
      </c>
      <c r="D743" s="3" t="inlineStr">
        <is>
          <t>n/a (complex)</t>
        </is>
      </c>
      <c r="E743" s="3" t="inlineStr">
        <is>
          <t>n/a (complex)</t>
        </is>
      </c>
      <c r="F743" s="3" t="inlineStr">
        <is>
          <t>n/a (complex)</t>
        </is>
      </c>
      <c r="G743" s="3" t="inlineStr">
        <is>
          <t>n/a (complex)</t>
        </is>
      </c>
    </row>
    <row r="744">
      <c r="A744" s="3" t="inlineStr">
        <is>
          <t xml:space="preserve">  det(M − λ(7)I)</t>
        </is>
      </c>
      <c r="B744" s="3">
        <f t="array" ref="B744">ROUND(MDETERM($B$698:$H$704-$B$733*MUNIT(7)),6)</f>
        <v/>
      </c>
      <c r="C744" s="3">
        <f t="array" ref="C744">ROUND(MDETERM($J$698:$P$704-$C$733*MUNIT(7)),6)</f>
        <v/>
      </c>
      <c r="D744" s="3" t="inlineStr">
        <is>
          <t>n/a (complex)</t>
        </is>
      </c>
      <c r="E744" s="3" t="inlineStr">
        <is>
          <t>n/a (complex)</t>
        </is>
      </c>
      <c r="F744" s="3" t="inlineStr">
        <is>
          <t>n/a (complex)</t>
        </is>
      </c>
      <c r="G744" s="3" t="inlineStr">
        <is>
          <t>n/a (complex)</t>
        </is>
      </c>
    </row>
    <row r="748" ht="16" customHeight="1">
      <c r="A748" s="14" t="inlineStr">
        <is>
          <t>RAG R3 | gpt4-turbo-preview</t>
        </is>
      </c>
      <c r="B748" s="9" t="inlineStr">
        <is>
          <t>run 1 (raw, pasted)</t>
        </is>
      </c>
      <c r="J748" s="9" t="inlineStr">
        <is>
          <t>run 2 (raw, pasted)</t>
        </is>
      </c>
      <c r="R748" s="9" t="inlineStr">
        <is>
          <t>run 3 (raw, pasted)</t>
        </is>
      </c>
      <c r="Z748" s="9" t="inlineStr">
        <is>
          <t>run 4 (raw, pasted)</t>
        </is>
      </c>
      <c r="AH748" s="9" t="inlineStr">
        <is>
          <t>run 5 (raw, pasted)</t>
        </is>
      </c>
      <c r="AP748" s="9" t="inlineStr">
        <is>
          <t>Step2 average matrix (formula)</t>
        </is>
      </c>
      <c r="AX748" s="9" t="inlineStr">
        <is>
          <t>ground truth (reference)</t>
        </is>
      </c>
    </row>
    <row r="749" ht="60" customHeight="1">
      <c r="B749" s="15" t="inlineStr">
        <is>
          <t>Bit</t>
        </is>
      </c>
      <c r="C749" s="15" t="inlineStr">
        <is>
          <t>Transmission</t>
        </is>
      </c>
      <c r="D749" s="15" t="inlineStr">
        <is>
          <t>Motor</t>
        </is>
      </c>
      <c r="E749" s="15" t="inlineStr">
        <is>
          <t>Electrical System</t>
        </is>
      </c>
      <c r="F749" s="15" t="inlineStr">
        <is>
          <t>Battery Holder</t>
        </is>
      </c>
      <c r="G749" s="15" t="inlineStr">
        <is>
          <t>Housing</t>
        </is>
      </c>
      <c r="H749" s="15" t="inlineStr">
        <is>
          <t>External Environment</t>
        </is>
      </c>
      <c r="J749" s="15" t="inlineStr">
        <is>
          <t>Bit</t>
        </is>
      </c>
      <c r="K749" s="15" t="inlineStr">
        <is>
          <t>Transmission</t>
        </is>
      </c>
      <c r="L749" s="15" t="inlineStr">
        <is>
          <t>Motor</t>
        </is>
      </c>
      <c r="M749" s="15" t="inlineStr">
        <is>
          <t>Electrical System</t>
        </is>
      </c>
      <c r="N749" s="15" t="inlineStr">
        <is>
          <t>Battery Holder</t>
        </is>
      </c>
      <c r="O749" s="15" t="inlineStr">
        <is>
          <t>Housing</t>
        </is>
      </c>
      <c r="P749" s="15" t="inlineStr">
        <is>
          <t>External Environment</t>
        </is>
      </c>
      <c r="R749" s="15" t="inlineStr">
        <is>
          <t>Bit</t>
        </is>
      </c>
      <c r="S749" s="15" t="inlineStr">
        <is>
          <t>Transmission</t>
        </is>
      </c>
      <c r="T749" s="15" t="inlineStr">
        <is>
          <t>Motor</t>
        </is>
      </c>
      <c r="U749" s="15" t="inlineStr">
        <is>
          <t>Electrical System</t>
        </is>
      </c>
      <c r="V749" s="15" t="inlineStr">
        <is>
          <t>Battery Holder</t>
        </is>
      </c>
      <c r="W749" s="15" t="inlineStr">
        <is>
          <t>Housing</t>
        </is>
      </c>
      <c r="X749" s="15" t="inlineStr">
        <is>
          <t>External Environment</t>
        </is>
      </c>
      <c r="Z749" s="15" t="inlineStr">
        <is>
          <t>Bit</t>
        </is>
      </c>
      <c r="AA749" s="15" t="inlineStr">
        <is>
          <t>Transmission</t>
        </is>
      </c>
      <c r="AB749" s="15" t="inlineStr">
        <is>
          <t>Motor</t>
        </is>
      </c>
      <c r="AC749" s="15" t="inlineStr">
        <is>
          <t>Electrical System</t>
        </is>
      </c>
      <c r="AD749" s="15" t="inlineStr">
        <is>
          <t>Battery Holder</t>
        </is>
      </c>
      <c r="AE749" s="15" t="inlineStr">
        <is>
          <t>Housing</t>
        </is>
      </c>
      <c r="AF749" s="15" t="inlineStr">
        <is>
          <t>External Environment</t>
        </is>
      </c>
      <c r="AH749" s="15" t="inlineStr">
        <is>
          <t>Bit</t>
        </is>
      </c>
      <c r="AI749" s="15" t="inlineStr">
        <is>
          <t>Transmission</t>
        </is>
      </c>
      <c r="AJ749" s="15" t="inlineStr">
        <is>
          <t>Motor</t>
        </is>
      </c>
      <c r="AK749" s="15" t="inlineStr">
        <is>
          <t>Electrical System</t>
        </is>
      </c>
      <c r="AL749" s="15" t="inlineStr">
        <is>
          <t>Battery Holder</t>
        </is>
      </c>
      <c r="AM749" s="15" t="inlineStr">
        <is>
          <t>Housing</t>
        </is>
      </c>
      <c r="AN749" s="15" t="inlineStr">
        <is>
          <t>External Environment</t>
        </is>
      </c>
      <c r="AP749" s="15" t="inlineStr">
        <is>
          <t>Bit</t>
        </is>
      </c>
      <c r="AQ749" s="15" t="inlineStr">
        <is>
          <t>Transmission</t>
        </is>
      </c>
      <c r="AR749" s="15" t="inlineStr">
        <is>
          <t>Motor</t>
        </is>
      </c>
      <c r="AS749" s="15" t="inlineStr">
        <is>
          <t>Electrical System</t>
        </is>
      </c>
      <c r="AT749" s="15" t="inlineStr">
        <is>
          <t>Battery Holder</t>
        </is>
      </c>
      <c r="AU749" s="15" t="inlineStr">
        <is>
          <t>Housing</t>
        </is>
      </c>
      <c r="AV749" s="15" t="inlineStr">
        <is>
          <t>External Environment</t>
        </is>
      </c>
    </row>
    <row r="750">
      <c r="A750" s="3" t="inlineStr">
        <is>
          <t>Bit</t>
        </is>
      </c>
      <c r="B750" s="8" t="n">
        <v>1</v>
      </c>
      <c r="C750" s="8" t="n">
        <v>1</v>
      </c>
      <c r="D750" s="8" t="n">
        <v>0</v>
      </c>
      <c r="E750" s="8" t="n">
        <v>0</v>
      </c>
      <c r="F750" s="8" t="n">
        <v>0</v>
      </c>
      <c r="G750" s="8" t="n">
        <v>1</v>
      </c>
      <c r="H750" s="8" t="n">
        <v>0</v>
      </c>
      <c r="J750" s="8" t="n">
        <v>1</v>
      </c>
      <c r="K750" s="8" t="n">
        <v>1</v>
      </c>
      <c r="L750" s="8" t="n">
        <v>0</v>
      </c>
      <c r="M750" s="8" t="n">
        <v>0</v>
      </c>
      <c r="N750" s="8" t="n">
        <v>0</v>
      </c>
      <c r="O750" s="8" t="n">
        <v>1</v>
      </c>
      <c r="P750" s="8" t="n">
        <v>0</v>
      </c>
      <c r="R750" s="8" t="n">
        <v>1</v>
      </c>
      <c r="S750" s="8" t="n">
        <v>1</v>
      </c>
      <c r="T750" s="8" t="n">
        <v>0</v>
      </c>
      <c r="U750" s="8" t="n">
        <v>0</v>
      </c>
      <c r="V750" s="8" t="n">
        <v>0</v>
      </c>
      <c r="W750" s="8" t="n">
        <v>1</v>
      </c>
      <c r="X750" s="8" t="n">
        <v>0</v>
      </c>
      <c r="Z750" s="8" t="n">
        <v>1</v>
      </c>
      <c r="AA750" s="8" t="n">
        <v>1</v>
      </c>
      <c r="AB750" s="8" t="n">
        <v>0</v>
      </c>
      <c r="AC750" s="8" t="n">
        <v>0</v>
      </c>
      <c r="AD750" s="8" t="n">
        <v>0</v>
      </c>
      <c r="AE750" s="8" t="n">
        <v>1</v>
      </c>
      <c r="AF750" s="8" t="n">
        <v>0</v>
      </c>
      <c r="AH750" s="8" t="n">
        <v>1</v>
      </c>
      <c r="AI750" s="8" t="n">
        <v>1</v>
      </c>
      <c r="AJ750" s="8" t="n">
        <v>0</v>
      </c>
      <c r="AK750" s="8" t="n">
        <v>0</v>
      </c>
      <c r="AL750" s="8" t="n">
        <v>0</v>
      </c>
      <c r="AM750" s="8" t="n">
        <v>1</v>
      </c>
      <c r="AN750" s="8" t="n">
        <v>0</v>
      </c>
      <c r="AP750" s="8">
        <f>IF(($B$750&lt;&gt;2)+($J$750&lt;&gt;2)+($R$750&lt;&gt;2)+($Z$750&lt;&gt;2)+($AH$750&lt;&gt;2)=0,2,IF((($B$750&lt;&gt;2)*$B$750+($J$750&lt;&gt;2)*$J$750+($R$750&lt;&gt;2)*$R$750+($Z$750&lt;&gt;2)*$Z$750+($AH$750&lt;&gt;2)*$AH$750)/(($B$750&lt;&gt;2)+($J$750&lt;&gt;2)+($R$750&lt;&gt;2)+($Z$750&lt;&gt;2)+($AH$750&lt;&gt;2))&gt;=0.5,1,0))</f>
        <v/>
      </c>
      <c r="AQ750" s="8">
        <f>IF(($C$750&lt;&gt;2)+($K$750&lt;&gt;2)+($S$750&lt;&gt;2)+($AA$750&lt;&gt;2)+($AI$750&lt;&gt;2)=0,2,IF((($C$750&lt;&gt;2)*$C$750+($K$750&lt;&gt;2)*$K$750+($S$750&lt;&gt;2)*$S$750+($AA$750&lt;&gt;2)*$AA$750+($AI$750&lt;&gt;2)*$AI$750)/(($C$750&lt;&gt;2)+($K$750&lt;&gt;2)+($S$750&lt;&gt;2)+($AA$750&lt;&gt;2)+($AI$750&lt;&gt;2))&gt;=0.5,1,0))</f>
        <v/>
      </c>
      <c r="AR750" s="8">
        <f>IF(($D$750&lt;&gt;2)+($L$750&lt;&gt;2)+($T$750&lt;&gt;2)+($AB$750&lt;&gt;2)+($AJ$750&lt;&gt;2)=0,2,IF((($D$750&lt;&gt;2)*$D$750+($L$750&lt;&gt;2)*$L$750+($T$750&lt;&gt;2)*$T$750+($AB$750&lt;&gt;2)*$AB$750+($AJ$750&lt;&gt;2)*$AJ$750)/(($D$750&lt;&gt;2)+($L$750&lt;&gt;2)+($T$750&lt;&gt;2)+($AB$750&lt;&gt;2)+($AJ$750&lt;&gt;2))&gt;=0.5,1,0))</f>
        <v/>
      </c>
      <c r="AS750" s="8">
        <f>IF(($E$750&lt;&gt;2)+($M$750&lt;&gt;2)+($U$750&lt;&gt;2)+($AC$750&lt;&gt;2)+($AK$750&lt;&gt;2)=0,2,IF((($E$750&lt;&gt;2)*$E$750+($M$750&lt;&gt;2)*$M$750+($U$750&lt;&gt;2)*$U$750+($AC$750&lt;&gt;2)*$AC$750+($AK$750&lt;&gt;2)*$AK$750)/(($E$750&lt;&gt;2)+($M$750&lt;&gt;2)+($U$750&lt;&gt;2)+($AC$750&lt;&gt;2)+($AK$750&lt;&gt;2))&gt;=0.5,1,0))</f>
        <v/>
      </c>
      <c r="AT750" s="8">
        <f>IF(($F$750&lt;&gt;2)+($N$750&lt;&gt;2)+($V$750&lt;&gt;2)+($AD$750&lt;&gt;2)+($AL$750&lt;&gt;2)=0,2,IF((($F$750&lt;&gt;2)*$F$750+($N$750&lt;&gt;2)*$N$750+($V$750&lt;&gt;2)*$V$750+($AD$750&lt;&gt;2)*$AD$750+($AL$750&lt;&gt;2)*$AL$750)/(($F$750&lt;&gt;2)+($N$750&lt;&gt;2)+($V$750&lt;&gt;2)+($AD$750&lt;&gt;2)+($AL$750&lt;&gt;2))&gt;=0.5,1,0))</f>
        <v/>
      </c>
      <c r="AU750" s="8">
        <f>IF(($G$750&lt;&gt;2)+($O$750&lt;&gt;2)+($W$750&lt;&gt;2)+($AE$750&lt;&gt;2)+($AM$750&lt;&gt;2)=0,2,IF((($G$750&lt;&gt;2)*$G$750+($O$750&lt;&gt;2)*$O$750+($W$750&lt;&gt;2)*$W$750+($AE$750&lt;&gt;2)*$AE$750+($AM$750&lt;&gt;2)*$AM$750)/(($G$750&lt;&gt;2)+($O$750&lt;&gt;2)+($W$750&lt;&gt;2)+($AE$750&lt;&gt;2)+($AM$750&lt;&gt;2))&gt;=0.5,1,0))</f>
        <v/>
      </c>
      <c r="AV750" s="8">
        <f>IF(($H$750&lt;&gt;2)+($P$750&lt;&gt;2)+($X$750&lt;&gt;2)+($AF$750&lt;&gt;2)+($AN$750&lt;&gt;2)=0,2,IF((($H$750&lt;&gt;2)*$H$750+($P$750&lt;&gt;2)*$P$750+($X$750&lt;&gt;2)*$X$750+($AF$750&lt;&gt;2)*$AF$750+($AN$750&lt;&gt;2)*$AN$750)/(($H$750&lt;&gt;2)+($P$750&lt;&gt;2)+($X$750&lt;&gt;2)+($AF$750&lt;&gt;2)+($AN$750&lt;&gt;2))&gt;=0.5,1,0))</f>
        <v/>
      </c>
      <c r="AX750" s="16">
        <f>'Ground truth'!$B$14</f>
        <v/>
      </c>
      <c r="AY750" s="16">
        <f>'Ground truth'!$C$14</f>
        <v/>
      </c>
      <c r="AZ750" s="16">
        <f>'Ground truth'!$D$14</f>
        <v/>
      </c>
      <c r="BA750" s="16">
        <f>'Ground truth'!$E$14</f>
        <v/>
      </c>
      <c r="BB750" s="16">
        <f>'Ground truth'!$F$14</f>
        <v/>
      </c>
      <c r="BC750" s="16">
        <f>'Ground truth'!$G$14</f>
        <v/>
      </c>
      <c r="BD750" s="16">
        <f>'Ground truth'!$H$14</f>
        <v/>
      </c>
    </row>
    <row r="751">
      <c r="A751" s="3" t="inlineStr">
        <is>
          <t>Transmission</t>
        </is>
      </c>
      <c r="B751" s="8" t="n">
        <v>1</v>
      </c>
      <c r="C751" s="8" t="n">
        <v>1</v>
      </c>
      <c r="D751" s="8" t="n">
        <v>1</v>
      </c>
      <c r="E751" s="8" t="n">
        <v>1</v>
      </c>
      <c r="F751" s="8" t="n">
        <v>0</v>
      </c>
      <c r="G751" s="8" t="n">
        <v>1</v>
      </c>
      <c r="H751" s="8" t="n">
        <v>0</v>
      </c>
      <c r="J751" s="8" t="n">
        <v>1</v>
      </c>
      <c r="K751" s="8" t="n">
        <v>1</v>
      </c>
      <c r="L751" s="8" t="n">
        <v>1</v>
      </c>
      <c r="M751" s="8" t="n">
        <v>1</v>
      </c>
      <c r="N751" s="8" t="n">
        <v>0</v>
      </c>
      <c r="O751" s="8" t="n">
        <v>1</v>
      </c>
      <c r="P751" s="8" t="n">
        <v>0</v>
      </c>
      <c r="R751" s="8" t="n">
        <v>1</v>
      </c>
      <c r="S751" s="8" t="n">
        <v>1</v>
      </c>
      <c r="T751" s="8" t="n">
        <v>1</v>
      </c>
      <c r="U751" s="8" t="n">
        <v>1</v>
      </c>
      <c r="V751" s="8" t="n">
        <v>0</v>
      </c>
      <c r="W751" s="8" t="n">
        <v>1</v>
      </c>
      <c r="X751" s="8" t="n">
        <v>0</v>
      </c>
      <c r="Z751" s="8" t="n">
        <v>1</v>
      </c>
      <c r="AA751" s="8" t="n">
        <v>1</v>
      </c>
      <c r="AB751" s="8" t="n">
        <v>1</v>
      </c>
      <c r="AC751" s="8" t="n">
        <v>1</v>
      </c>
      <c r="AD751" s="8" t="n">
        <v>0</v>
      </c>
      <c r="AE751" s="8" t="n">
        <v>1</v>
      </c>
      <c r="AF751" s="8" t="n">
        <v>0</v>
      </c>
      <c r="AH751" s="8" t="n">
        <v>1</v>
      </c>
      <c r="AI751" s="8" t="n">
        <v>1</v>
      </c>
      <c r="AJ751" s="8" t="n">
        <v>1</v>
      </c>
      <c r="AK751" s="8" t="n">
        <v>1</v>
      </c>
      <c r="AL751" s="8" t="n">
        <v>0</v>
      </c>
      <c r="AM751" s="8" t="n">
        <v>1</v>
      </c>
      <c r="AN751" s="8" t="n">
        <v>0</v>
      </c>
      <c r="AP751" s="8">
        <f>IF(($B$751&lt;&gt;2)+($J$751&lt;&gt;2)+($R$751&lt;&gt;2)+($Z$751&lt;&gt;2)+($AH$751&lt;&gt;2)=0,2,IF((($B$751&lt;&gt;2)*$B$751+($J$751&lt;&gt;2)*$J$751+($R$751&lt;&gt;2)*$R$751+($Z$751&lt;&gt;2)*$Z$751+($AH$751&lt;&gt;2)*$AH$751)/(($B$751&lt;&gt;2)+($J$751&lt;&gt;2)+($R$751&lt;&gt;2)+($Z$751&lt;&gt;2)+($AH$751&lt;&gt;2))&gt;=0.5,1,0))</f>
        <v/>
      </c>
      <c r="AQ751" s="8">
        <f>IF(($C$751&lt;&gt;2)+($K$751&lt;&gt;2)+($S$751&lt;&gt;2)+($AA$751&lt;&gt;2)+($AI$751&lt;&gt;2)=0,2,IF((($C$751&lt;&gt;2)*$C$751+($K$751&lt;&gt;2)*$K$751+($S$751&lt;&gt;2)*$S$751+($AA$751&lt;&gt;2)*$AA$751+($AI$751&lt;&gt;2)*$AI$751)/(($C$751&lt;&gt;2)+($K$751&lt;&gt;2)+($S$751&lt;&gt;2)+($AA$751&lt;&gt;2)+($AI$751&lt;&gt;2))&gt;=0.5,1,0))</f>
        <v/>
      </c>
      <c r="AR751" s="8">
        <f>IF(($D$751&lt;&gt;2)+($L$751&lt;&gt;2)+($T$751&lt;&gt;2)+($AB$751&lt;&gt;2)+($AJ$751&lt;&gt;2)=0,2,IF((($D$751&lt;&gt;2)*$D$751+($L$751&lt;&gt;2)*$L$751+($T$751&lt;&gt;2)*$T$751+($AB$751&lt;&gt;2)*$AB$751+($AJ$751&lt;&gt;2)*$AJ$751)/(($D$751&lt;&gt;2)+($L$751&lt;&gt;2)+($T$751&lt;&gt;2)+($AB$751&lt;&gt;2)+($AJ$751&lt;&gt;2))&gt;=0.5,1,0))</f>
        <v/>
      </c>
      <c r="AS751" s="8">
        <f>IF(($E$751&lt;&gt;2)+($M$751&lt;&gt;2)+($U$751&lt;&gt;2)+($AC$751&lt;&gt;2)+($AK$751&lt;&gt;2)=0,2,IF((($E$751&lt;&gt;2)*$E$751+($M$751&lt;&gt;2)*$M$751+($U$751&lt;&gt;2)*$U$751+($AC$751&lt;&gt;2)*$AC$751+($AK$751&lt;&gt;2)*$AK$751)/(($E$751&lt;&gt;2)+($M$751&lt;&gt;2)+($U$751&lt;&gt;2)+($AC$751&lt;&gt;2)+($AK$751&lt;&gt;2))&gt;=0.5,1,0))</f>
        <v/>
      </c>
      <c r="AT751" s="8">
        <f>IF(($F$751&lt;&gt;2)+($N$751&lt;&gt;2)+($V$751&lt;&gt;2)+($AD$751&lt;&gt;2)+($AL$751&lt;&gt;2)=0,2,IF((($F$751&lt;&gt;2)*$F$751+($N$751&lt;&gt;2)*$N$751+($V$751&lt;&gt;2)*$V$751+($AD$751&lt;&gt;2)*$AD$751+($AL$751&lt;&gt;2)*$AL$751)/(($F$751&lt;&gt;2)+($N$751&lt;&gt;2)+($V$751&lt;&gt;2)+($AD$751&lt;&gt;2)+($AL$751&lt;&gt;2))&gt;=0.5,1,0))</f>
        <v/>
      </c>
      <c r="AU751" s="8">
        <f>IF(($G$751&lt;&gt;2)+($O$751&lt;&gt;2)+($W$751&lt;&gt;2)+($AE$751&lt;&gt;2)+($AM$751&lt;&gt;2)=0,2,IF((($G$751&lt;&gt;2)*$G$751+($O$751&lt;&gt;2)*$O$751+($W$751&lt;&gt;2)*$W$751+($AE$751&lt;&gt;2)*$AE$751+($AM$751&lt;&gt;2)*$AM$751)/(($G$751&lt;&gt;2)+($O$751&lt;&gt;2)+($W$751&lt;&gt;2)+($AE$751&lt;&gt;2)+($AM$751&lt;&gt;2))&gt;=0.5,1,0))</f>
        <v/>
      </c>
      <c r="AV751" s="8">
        <f>IF(($H$751&lt;&gt;2)+($P$751&lt;&gt;2)+($X$751&lt;&gt;2)+($AF$751&lt;&gt;2)+($AN$751&lt;&gt;2)=0,2,IF((($H$751&lt;&gt;2)*$H$751+($P$751&lt;&gt;2)*$P$751+($X$751&lt;&gt;2)*$X$751+($AF$751&lt;&gt;2)*$AF$751+($AN$751&lt;&gt;2)*$AN$751)/(($H$751&lt;&gt;2)+($P$751&lt;&gt;2)+($X$751&lt;&gt;2)+($AF$751&lt;&gt;2)+($AN$751&lt;&gt;2))&gt;=0.5,1,0))</f>
        <v/>
      </c>
      <c r="AX751" s="16">
        <f>'Ground truth'!$B$15</f>
        <v/>
      </c>
      <c r="AY751" s="16">
        <f>'Ground truth'!$C$15</f>
        <v/>
      </c>
      <c r="AZ751" s="16">
        <f>'Ground truth'!$D$15</f>
        <v/>
      </c>
      <c r="BA751" s="16">
        <f>'Ground truth'!$E$15</f>
        <v/>
      </c>
      <c r="BB751" s="16">
        <f>'Ground truth'!$F$15</f>
        <v/>
      </c>
      <c r="BC751" s="16">
        <f>'Ground truth'!$G$15</f>
        <v/>
      </c>
      <c r="BD751" s="16">
        <f>'Ground truth'!$H$15</f>
        <v/>
      </c>
    </row>
    <row r="752">
      <c r="A752" s="3" t="inlineStr">
        <is>
          <t>Motor</t>
        </is>
      </c>
      <c r="B752" s="8" t="n">
        <v>0</v>
      </c>
      <c r="C752" s="8" t="n">
        <v>1</v>
      </c>
      <c r="D752" s="8" t="n">
        <v>1</v>
      </c>
      <c r="E752" s="8" t="n">
        <v>1</v>
      </c>
      <c r="F752" s="8" t="n">
        <v>0</v>
      </c>
      <c r="G752" s="8" t="n">
        <v>1</v>
      </c>
      <c r="H752" s="8" t="n">
        <v>0</v>
      </c>
      <c r="J752" s="8" t="n">
        <v>0</v>
      </c>
      <c r="K752" s="8" t="n">
        <v>1</v>
      </c>
      <c r="L752" s="8" t="n">
        <v>1</v>
      </c>
      <c r="M752" s="8" t="n">
        <v>1</v>
      </c>
      <c r="N752" s="8" t="n">
        <v>0</v>
      </c>
      <c r="O752" s="8" t="n">
        <v>1</v>
      </c>
      <c r="P752" s="8" t="n">
        <v>0</v>
      </c>
      <c r="R752" s="8" t="n">
        <v>0</v>
      </c>
      <c r="S752" s="8" t="n">
        <v>1</v>
      </c>
      <c r="T752" s="8" t="n">
        <v>1</v>
      </c>
      <c r="U752" s="8" t="n">
        <v>1</v>
      </c>
      <c r="V752" s="8" t="n">
        <v>0</v>
      </c>
      <c r="W752" s="8" t="n">
        <v>1</v>
      </c>
      <c r="X752" s="8" t="n">
        <v>0</v>
      </c>
      <c r="Z752" s="8" t="n">
        <v>0</v>
      </c>
      <c r="AA752" s="8" t="n">
        <v>1</v>
      </c>
      <c r="AB752" s="8" t="n">
        <v>1</v>
      </c>
      <c r="AC752" s="8" t="n">
        <v>1</v>
      </c>
      <c r="AD752" s="8" t="n">
        <v>0</v>
      </c>
      <c r="AE752" s="8" t="n">
        <v>1</v>
      </c>
      <c r="AF752" s="8" t="n">
        <v>0</v>
      </c>
      <c r="AH752" s="8" t="n">
        <v>0</v>
      </c>
      <c r="AI752" s="8" t="n">
        <v>1</v>
      </c>
      <c r="AJ752" s="8" t="n">
        <v>1</v>
      </c>
      <c r="AK752" s="8" t="n">
        <v>1</v>
      </c>
      <c r="AL752" s="8" t="n">
        <v>0</v>
      </c>
      <c r="AM752" s="8" t="n">
        <v>1</v>
      </c>
      <c r="AN752" s="8" t="n">
        <v>0</v>
      </c>
      <c r="AP752" s="8">
        <f>IF(($B$752&lt;&gt;2)+($J$752&lt;&gt;2)+($R$752&lt;&gt;2)+($Z$752&lt;&gt;2)+($AH$752&lt;&gt;2)=0,2,IF((($B$752&lt;&gt;2)*$B$752+($J$752&lt;&gt;2)*$J$752+($R$752&lt;&gt;2)*$R$752+($Z$752&lt;&gt;2)*$Z$752+($AH$752&lt;&gt;2)*$AH$752)/(($B$752&lt;&gt;2)+($J$752&lt;&gt;2)+($R$752&lt;&gt;2)+($Z$752&lt;&gt;2)+($AH$752&lt;&gt;2))&gt;=0.5,1,0))</f>
        <v/>
      </c>
      <c r="AQ752" s="8">
        <f>IF(($C$752&lt;&gt;2)+($K$752&lt;&gt;2)+($S$752&lt;&gt;2)+($AA$752&lt;&gt;2)+($AI$752&lt;&gt;2)=0,2,IF((($C$752&lt;&gt;2)*$C$752+($K$752&lt;&gt;2)*$K$752+($S$752&lt;&gt;2)*$S$752+($AA$752&lt;&gt;2)*$AA$752+($AI$752&lt;&gt;2)*$AI$752)/(($C$752&lt;&gt;2)+($K$752&lt;&gt;2)+($S$752&lt;&gt;2)+($AA$752&lt;&gt;2)+($AI$752&lt;&gt;2))&gt;=0.5,1,0))</f>
        <v/>
      </c>
      <c r="AR752" s="8">
        <f>IF(($D$752&lt;&gt;2)+($L$752&lt;&gt;2)+($T$752&lt;&gt;2)+($AB$752&lt;&gt;2)+($AJ$752&lt;&gt;2)=0,2,IF((($D$752&lt;&gt;2)*$D$752+($L$752&lt;&gt;2)*$L$752+($T$752&lt;&gt;2)*$T$752+($AB$752&lt;&gt;2)*$AB$752+($AJ$752&lt;&gt;2)*$AJ$752)/(($D$752&lt;&gt;2)+($L$752&lt;&gt;2)+($T$752&lt;&gt;2)+($AB$752&lt;&gt;2)+($AJ$752&lt;&gt;2))&gt;=0.5,1,0))</f>
        <v/>
      </c>
      <c r="AS752" s="8">
        <f>IF(($E$752&lt;&gt;2)+($M$752&lt;&gt;2)+($U$752&lt;&gt;2)+($AC$752&lt;&gt;2)+($AK$752&lt;&gt;2)=0,2,IF((($E$752&lt;&gt;2)*$E$752+($M$752&lt;&gt;2)*$M$752+($U$752&lt;&gt;2)*$U$752+($AC$752&lt;&gt;2)*$AC$752+($AK$752&lt;&gt;2)*$AK$752)/(($E$752&lt;&gt;2)+($M$752&lt;&gt;2)+($U$752&lt;&gt;2)+($AC$752&lt;&gt;2)+($AK$752&lt;&gt;2))&gt;=0.5,1,0))</f>
        <v/>
      </c>
      <c r="AT752" s="8">
        <f>IF(($F$752&lt;&gt;2)+($N$752&lt;&gt;2)+($V$752&lt;&gt;2)+($AD$752&lt;&gt;2)+($AL$752&lt;&gt;2)=0,2,IF((($F$752&lt;&gt;2)*$F$752+($N$752&lt;&gt;2)*$N$752+($V$752&lt;&gt;2)*$V$752+($AD$752&lt;&gt;2)*$AD$752+($AL$752&lt;&gt;2)*$AL$752)/(($F$752&lt;&gt;2)+($N$752&lt;&gt;2)+($V$752&lt;&gt;2)+($AD$752&lt;&gt;2)+($AL$752&lt;&gt;2))&gt;=0.5,1,0))</f>
        <v/>
      </c>
      <c r="AU752" s="8">
        <f>IF(($G$752&lt;&gt;2)+($O$752&lt;&gt;2)+($W$752&lt;&gt;2)+($AE$752&lt;&gt;2)+($AM$752&lt;&gt;2)=0,2,IF((($G$752&lt;&gt;2)*$G$752+($O$752&lt;&gt;2)*$O$752+($W$752&lt;&gt;2)*$W$752+($AE$752&lt;&gt;2)*$AE$752+($AM$752&lt;&gt;2)*$AM$752)/(($G$752&lt;&gt;2)+($O$752&lt;&gt;2)+($W$752&lt;&gt;2)+($AE$752&lt;&gt;2)+($AM$752&lt;&gt;2))&gt;=0.5,1,0))</f>
        <v/>
      </c>
      <c r="AV752" s="8">
        <f>IF(($H$752&lt;&gt;2)+($P$752&lt;&gt;2)+($X$752&lt;&gt;2)+($AF$752&lt;&gt;2)+($AN$752&lt;&gt;2)=0,2,IF((($H$752&lt;&gt;2)*$H$752+($P$752&lt;&gt;2)*$P$752+($X$752&lt;&gt;2)*$X$752+($AF$752&lt;&gt;2)*$AF$752+($AN$752&lt;&gt;2)*$AN$752)/(($H$752&lt;&gt;2)+($P$752&lt;&gt;2)+($X$752&lt;&gt;2)+($AF$752&lt;&gt;2)+($AN$752&lt;&gt;2))&gt;=0.5,1,0))</f>
        <v/>
      </c>
      <c r="AX752" s="16">
        <f>'Ground truth'!$B$16</f>
        <v/>
      </c>
      <c r="AY752" s="16">
        <f>'Ground truth'!$C$16</f>
        <v/>
      </c>
      <c r="AZ752" s="16">
        <f>'Ground truth'!$D$16</f>
        <v/>
      </c>
      <c r="BA752" s="16">
        <f>'Ground truth'!$E$16</f>
        <v/>
      </c>
      <c r="BB752" s="16">
        <f>'Ground truth'!$F$16</f>
        <v/>
      </c>
      <c r="BC752" s="16">
        <f>'Ground truth'!$G$16</f>
        <v/>
      </c>
      <c r="BD752" s="16">
        <f>'Ground truth'!$H$16</f>
        <v/>
      </c>
    </row>
    <row r="753">
      <c r="A753" s="3" t="inlineStr">
        <is>
          <t>Electrical System</t>
        </is>
      </c>
      <c r="B753" s="8" t="n">
        <v>0</v>
      </c>
      <c r="C753" s="8" t="n">
        <v>1</v>
      </c>
      <c r="D753" s="8" t="n">
        <v>1</v>
      </c>
      <c r="E753" s="8" t="n">
        <v>1</v>
      </c>
      <c r="F753" s="8" t="n">
        <v>1</v>
      </c>
      <c r="G753" s="8" t="n">
        <v>1</v>
      </c>
      <c r="H753" s="8" t="n">
        <v>0</v>
      </c>
      <c r="J753" s="8" t="n">
        <v>0</v>
      </c>
      <c r="K753" s="8" t="n">
        <v>1</v>
      </c>
      <c r="L753" s="8" t="n">
        <v>1</v>
      </c>
      <c r="M753" s="8" t="n">
        <v>1</v>
      </c>
      <c r="N753" s="8" t="n">
        <v>1</v>
      </c>
      <c r="O753" s="8" t="n">
        <v>1</v>
      </c>
      <c r="P753" s="8" t="n">
        <v>0</v>
      </c>
      <c r="R753" s="8" t="n">
        <v>0</v>
      </c>
      <c r="S753" s="8" t="n">
        <v>1</v>
      </c>
      <c r="T753" s="8" t="n">
        <v>1</v>
      </c>
      <c r="U753" s="8" t="n">
        <v>1</v>
      </c>
      <c r="V753" s="8" t="n">
        <v>1</v>
      </c>
      <c r="W753" s="8" t="n">
        <v>1</v>
      </c>
      <c r="X753" s="8" t="n">
        <v>0</v>
      </c>
      <c r="Z753" s="8" t="n">
        <v>0</v>
      </c>
      <c r="AA753" s="8" t="n">
        <v>1</v>
      </c>
      <c r="AB753" s="8" t="n">
        <v>1</v>
      </c>
      <c r="AC753" s="8" t="n">
        <v>1</v>
      </c>
      <c r="AD753" s="8" t="n">
        <v>1</v>
      </c>
      <c r="AE753" s="8" t="n">
        <v>1</v>
      </c>
      <c r="AF753" s="8" t="n">
        <v>0</v>
      </c>
      <c r="AH753" s="8" t="n">
        <v>0</v>
      </c>
      <c r="AI753" s="8" t="n">
        <v>1</v>
      </c>
      <c r="AJ753" s="8" t="n">
        <v>1</v>
      </c>
      <c r="AK753" s="8" t="n">
        <v>1</v>
      </c>
      <c r="AL753" s="8" t="n">
        <v>1</v>
      </c>
      <c r="AM753" s="8" t="n">
        <v>1</v>
      </c>
      <c r="AN753" s="8" t="n">
        <v>0</v>
      </c>
      <c r="AP753" s="8">
        <f>IF(($B$753&lt;&gt;2)+($J$753&lt;&gt;2)+($R$753&lt;&gt;2)+($Z$753&lt;&gt;2)+($AH$753&lt;&gt;2)=0,2,IF((($B$753&lt;&gt;2)*$B$753+($J$753&lt;&gt;2)*$J$753+($R$753&lt;&gt;2)*$R$753+($Z$753&lt;&gt;2)*$Z$753+($AH$753&lt;&gt;2)*$AH$753)/(($B$753&lt;&gt;2)+($J$753&lt;&gt;2)+($R$753&lt;&gt;2)+($Z$753&lt;&gt;2)+($AH$753&lt;&gt;2))&gt;=0.5,1,0))</f>
        <v/>
      </c>
      <c r="AQ753" s="8">
        <f>IF(($C$753&lt;&gt;2)+($K$753&lt;&gt;2)+($S$753&lt;&gt;2)+($AA$753&lt;&gt;2)+($AI$753&lt;&gt;2)=0,2,IF((($C$753&lt;&gt;2)*$C$753+($K$753&lt;&gt;2)*$K$753+($S$753&lt;&gt;2)*$S$753+($AA$753&lt;&gt;2)*$AA$753+($AI$753&lt;&gt;2)*$AI$753)/(($C$753&lt;&gt;2)+($K$753&lt;&gt;2)+($S$753&lt;&gt;2)+($AA$753&lt;&gt;2)+($AI$753&lt;&gt;2))&gt;=0.5,1,0))</f>
        <v/>
      </c>
      <c r="AR753" s="8">
        <f>IF(($D$753&lt;&gt;2)+($L$753&lt;&gt;2)+($T$753&lt;&gt;2)+($AB$753&lt;&gt;2)+($AJ$753&lt;&gt;2)=0,2,IF((($D$753&lt;&gt;2)*$D$753+($L$753&lt;&gt;2)*$L$753+($T$753&lt;&gt;2)*$T$753+($AB$753&lt;&gt;2)*$AB$753+($AJ$753&lt;&gt;2)*$AJ$753)/(($D$753&lt;&gt;2)+($L$753&lt;&gt;2)+($T$753&lt;&gt;2)+($AB$753&lt;&gt;2)+($AJ$753&lt;&gt;2))&gt;=0.5,1,0))</f>
        <v/>
      </c>
      <c r="AS753" s="8">
        <f>IF(($E$753&lt;&gt;2)+($M$753&lt;&gt;2)+($U$753&lt;&gt;2)+($AC$753&lt;&gt;2)+($AK$753&lt;&gt;2)=0,2,IF((($E$753&lt;&gt;2)*$E$753+($M$753&lt;&gt;2)*$M$753+($U$753&lt;&gt;2)*$U$753+($AC$753&lt;&gt;2)*$AC$753+($AK$753&lt;&gt;2)*$AK$753)/(($E$753&lt;&gt;2)+($M$753&lt;&gt;2)+($U$753&lt;&gt;2)+($AC$753&lt;&gt;2)+($AK$753&lt;&gt;2))&gt;=0.5,1,0))</f>
        <v/>
      </c>
      <c r="AT753" s="8">
        <f>IF(($F$753&lt;&gt;2)+($N$753&lt;&gt;2)+($V$753&lt;&gt;2)+($AD$753&lt;&gt;2)+($AL$753&lt;&gt;2)=0,2,IF((($F$753&lt;&gt;2)*$F$753+($N$753&lt;&gt;2)*$N$753+($V$753&lt;&gt;2)*$V$753+($AD$753&lt;&gt;2)*$AD$753+($AL$753&lt;&gt;2)*$AL$753)/(($F$753&lt;&gt;2)+($N$753&lt;&gt;2)+($V$753&lt;&gt;2)+($AD$753&lt;&gt;2)+($AL$753&lt;&gt;2))&gt;=0.5,1,0))</f>
        <v/>
      </c>
      <c r="AU753" s="8">
        <f>IF(($G$753&lt;&gt;2)+($O$753&lt;&gt;2)+($W$753&lt;&gt;2)+($AE$753&lt;&gt;2)+($AM$753&lt;&gt;2)=0,2,IF((($G$753&lt;&gt;2)*$G$753+($O$753&lt;&gt;2)*$O$753+($W$753&lt;&gt;2)*$W$753+($AE$753&lt;&gt;2)*$AE$753+($AM$753&lt;&gt;2)*$AM$753)/(($G$753&lt;&gt;2)+($O$753&lt;&gt;2)+($W$753&lt;&gt;2)+($AE$753&lt;&gt;2)+($AM$753&lt;&gt;2))&gt;=0.5,1,0))</f>
        <v/>
      </c>
      <c r="AV753" s="8">
        <f>IF(($H$753&lt;&gt;2)+($P$753&lt;&gt;2)+($X$753&lt;&gt;2)+($AF$753&lt;&gt;2)+($AN$753&lt;&gt;2)=0,2,IF((($H$753&lt;&gt;2)*$H$753+($P$753&lt;&gt;2)*$P$753+($X$753&lt;&gt;2)*$X$753+($AF$753&lt;&gt;2)*$AF$753+($AN$753&lt;&gt;2)*$AN$753)/(($H$753&lt;&gt;2)+($P$753&lt;&gt;2)+($X$753&lt;&gt;2)+($AF$753&lt;&gt;2)+($AN$753&lt;&gt;2))&gt;=0.5,1,0))</f>
        <v/>
      </c>
      <c r="AX753" s="16">
        <f>'Ground truth'!$B$17</f>
        <v/>
      </c>
      <c r="AY753" s="16">
        <f>'Ground truth'!$C$17</f>
        <v/>
      </c>
      <c r="AZ753" s="16">
        <f>'Ground truth'!$D$17</f>
        <v/>
      </c>
      <c r="BA753" s="16">
        <f>'Ground truth'!$E$17</f>
        <v/>
      </c>
      <c r="BB753" s="16">
        <f>'Ground truth'!$F$17</f>
        <v/>
      </c>
      <c r="BC753" s="16">
        <f>'Ground truth'!$G$17</f>
        <v/>
      </c>
      <c r="BD753" s="16">
        <f>'Ground truth'!$H$17</f>
        <v/>
      </c>
    </row>
    <row r="754">
      <c r="A754" s="3" t="inlineStr">
        <is>
          <t>Battery Holder</t>
        </is>
      </c>
      <c r="B754" s="8" t="n">
        <v>0</v>
      </c>
      <c r="C754" s="8" t="n">
        <v>0</v>
      </c>
      <c r="D754" s="8" t="n">
        <v>0</v>
      </c>
      <c r="E754" s="8" t="n">
        <v>1</v>
      </c>
      <c r="F754" s="8" t="n">
        <v>1</v>
      </c>
      <c r="G754" s="8" t="n">
        <v>1</v>
      </c>
      <c r="H754" s="8" t="n">
        <v>0</v>
      </c>
      <c r="J754" s="8" t="n">
        <v>0</v>
      </c>
      <c r="K754" s="8" t="n">
        <v>0</v>
      </c>
      <c r="L754" s="8" t="n">
        <v>0</v>
      </c>
      <c r="M754" s="8" t="n">
        <v>1</v>
      </c>
      <c r="N754" s="8" t="n">
        <v>1</v>
      </c>
      <c r="O754" s="8" t="n">
        <v>1</v>
      </c>
      <c r="P754" s="8" t="n">
        <v>0</v>
      </c>
      <c r="R754" s="8" t="n">
        <v>0</v>
      </c>
      <c r="S754" s="8" t="n">
        <v>0</v>
      </c>
      <c r="T754" s="8" t="n">
        <v>0</v>
      </c>
      <c r="U754" s="8" t="n">
        <v>1</v>
      </c>
      <c r="V754" s="8" t="n">
        <v>1</v>
      </c>
      <c r="W754" s="8" t="n">
        <v>1</v>
      </c>
      <c r="X754" s="8" t="n">
        <v>0</v>
      </c>
      <c r="Z754" s="8" t="n">
        <v>0</v>
      </c>
      <c r="AA754" s="8" t="n">
        <v>0</v>
      </c>
      <c r="AB754" s="8" t="n">
        <v>0</v>
      </c>
      <c r="AC754" s="8" t="n">
        <v>1</v>
      </c>
      <c r="AD754" s="8" t="n">
        <v>1</v>
      </c>
      <c r="AE754" s="8" t="n">
        <v>1</v>
      </c>
      <c r="AF754" s="8" t="n">
        <v>0</v>
      </c>
      <c r="AH754" s="8" t="n">
        <v>0</v>
      </c>
      <c r="AI754" s="8" t="n">
        <v>0</v>
      </c>
      <c r="AJ754" s="8" t="n">
        <v>0</v>
      </c>
      <c r="AK754" s="8" t="n">
        <v>1</v>
      </c>
      <c r="AL754" s="8" t="n">
        <v>1</v>
      </c>
      <c r="AM754" s="8" t="n">
        <v>1</v>
      </c>
      <c r="AN754" s="8" t="n">
        <v>0</v>
      </c>
      <c r="AP754" s="8">
        <f>IF(($B$754&lt;&gt;2)+($J$754&lt;&gt;2)+($R$754&lt;&gt;2)+($Z$754&lt;&gt;2)+($AH$754&lt;&gt;2)=0,2,IF((($B$754&lt;&gt;2)*$B$754+($J$754&lt;&gt;2)*$J$754+($R$754&lt;&gt;2)*$R$754+($Z$754&lt;&gt;2)*$Z$754+($AH$754&lt;&gt;2)*$AH$754)/(($B$754&lt;&gt;2)+($J$754&lt;&gt;2)+($R$754&lt;&gt;2)+($Z$754&lt;&gt;2)+($AH$754&lt;&gt;2))&gt;=0.5,1,0))</f>
        <v/>
      </c>
      <c r="AQ754" s="8">
        <f>IF(($C$754&lt;&gt;2)+($K$754&lt;&gt;2)+($S$754&lt;&gt;2)+($AA$754&lt;&gt;2)+($AI$754&lt;&gt;2)=0,2,IF((($C$754&lt;&gt;2)*$C$754+($K$754&lt;&gt;2)*$K$754+($S$754&lt;&gt;2)*$S$754+($AA$754&lt;&gt;2)*$AA$754+($AI$754&lt;&gt;2)*$AI$754)/(($C$754&lt;&gt;2)+($K$754&lt;&gt;2)+($S$754&lt;&gt;2)+($AA$754&lt;&gt;2)+($AI$754&lt;&gt;2))&gt;=0.5,1,0))</f>
        <v/>
      </c>
      <c r="AR754" s="8">
        <f>IF(($D$754&lt;&gt;2)+($L$754&lt;&gt;2)+($T$754&lt;&gt;2)+($AB$754&lt;&gt;2)+($AJ$754&lt;&gt;2)=0,2,IF((($D$754&lt;&gt;2)*$D$754+($L$754&lt;&gt;2)*$L$754+($T$754&lt;&gt;2)*$T$754+($AB$754&lt;&gt;2)*$AB$754+($AJ$754&lt;&gt;2)*$AJ$754)/(($D$754&lt;&gt;2)+($L$754&lt;&gt;2)+($T$754&lt;&gt;2)+($AB$754&lt;&gt;2)+($AJ$754&lt;&gt;2))&gt;=0.5,1,0))</f>
        <v/>
      </c>
      <c r="AS754" s="8">
        <f>IF(($E$754&lt;&gt;2)+($M$754&lt;&gt;2)+($U$754&lt;&gt;2)+($AC$754&lt;&gt;2)+($AK$754&lt;&gt;2)=0,2,IF((($E$754&lt;&gt;2)*$E$754+($M$754&lt;&gt;2)*$M$754+($U$754&lt;&gt;2)*$U$754+($AC$754&lt;&gt;2)*$AC$754+($AK$754&lt;&gt;2)*$AK$754)/(($E$754&lt;&gt;2)+($M$754&lt;&gt;2)+($U$754&lt;&gt;2)+($AC$754&lt;&gt;2)+($AK$754&lt;&gt;2))&gt;=0.5,1,0))</f>
        <v/>
      </c>
      <c r="AT754" s="8">
        <f>IF(($F$754&lt;&gt;2)+($N$754&lt;&gt;2)+($V$754&lt;&gt;2)+($AD$754&lt;&gt;2)+($AL$754&lt;&gt;2)=0,2,IF((($F$754&lt;&gt;2)*$F$754+($N$754&lt;&gt;2)*$N$754+($V$754&lt;&gt;2)*$V$754+($AD$754&lt;&gt;2)*$AD$754+($AL$754&lt;&gt;2)*$AL$754)/(($F$754&lt;&gt;2)+($N$754&lt;&gt;2)+($V$754&lt;&gt;2)+($AD$754&lt;&gt;2)+($AL$754&lt;&gt;2))&gt;=0.5,1,0))</f>
        <v/>
      </c>
      <c r="AU754" s="8">
        <f>IF(($G$754&lt;&gt;2)+($O$754&lt;&gt;2)+($W$754&lt;&gt;2)+($AE$754&lt;&gt;2)+($AM$754&lt;&gt;2)=0,2,IF((($G$754&lt;&gt;2)*$G$754+($O$754&lt;&gt;2)*$O$754+($W$754&lt;&gt;2)*$W$754+($AE$754&lt;&gt;2)*$AE$754+($AM$754&lt;&gt;2)*$AM$754)/(($G$754&lt;&gt;2)+($O$754&lt;&gt;2)+($W$754&lt;&gt;2)+($AE$754&lt;&gt;2)+($AM$754&lt;&gt;2))&gt;=0.5,1,0))</f>
        <v/>
      </c>
      <c r="AV754" s="8">
        <f>IF(($H$754&lt;&gt;2)+($P$754&lt;&gt;2)+($X$754&lt;&gt;2)+($AF$754&lt;&gt;2)+($AN$754&lt;&gt;2)=0,2,IF((($H$754&lt;&gt;2)*$H$754+($P$754&lt;&gt;2)*$P$754+($X$754&lt;&gt;2)*$X$754+($AF$754&lt;&gt;2)*$AF$754+($AN$754&lt;&gt;2)*$AN$754)/(($H$754&lt;&gt;2)+($P$754&lt;&gt;2)+($X$754&lt;&gt;2)+($AF$754&lt;&gt;2)+($AN$754&lt;&gt;2))&gt;=0.5,1,0))</f>
        <v/>
      </c>
      <c r="AX754" s="16">
        <f>'Ground truth'!$B$18</f>
        <v/>
      </c>
      <c r="AY754" s="16">
        <f>'Ground truth'!$C$18</f>
        <v/>
      </c>
      <c r="AZ754" s="16">
        <f>'Ground truth'!$D$18</f>
        <v/>
      </c>
      <c r="BA754" s="16">
        <f>'Ground truth'!$E$18</f>
        <v/>
      </c>
      <c r="BB754" s="16">
        <f>'Ground truth'!$F$18</f>
        <v/>
      </c>
      <c r="BC754" s="16">
        <f>'Ground truth'!$G$18</f>
        <v/>
      </c>
      <c r="BD754" s="16">
        <f>'Ground truth'!$H$18</f>
        <v/>
      </c>
    </row>
    <row r="755">
      <c r="A755" s="3" t="inlineStr">
        <is>
          <t>Housing</t>
        </is>
      </c>
      <c r="B755" s="8" t="n">
        <v>1</v>
      </c>
      <c r="C755" s="8" t="n">
        <v>1</v>
      </c>
      <c r="D755" s="8" t="n">
        <v>1</v>
      </c>
      <c r="E755" s="8" t="n">
        <v>1</v>
      </c>
      <c r="F755" s="8" t="n">
        <v>1</v>
      </c>
      <c r="G755" s="8" t="n">
        <v>1</v>
      </c>
      <c r="H755" s="8" t="n">
        <v>1</v>
      </c>
      <c r="J755" s="8" t="n">
        <v>1</v>
      </c>
      <c r="K755" s="8" t="n">
        <v>1</v>
      </c>
      <c r="L755" s="8" t="n">
        <v>1</v>
      </c>
      <c r="M755" s="8" t="n">
        <v>1</v>
      </c>
      <c r="N755" s="8" t="n">
        <v>1</v>
      </c>
      <c r="O755" s="8" t="n">
        <v>1</v>
      </c>
      <c r="P755" s="8" t="n">
        <v>1</v>
      </c>
      <c r="R755" s="8" t="n">
        <v>1</v>
      </c>
      <c r="S755" s="8" t="n">
        <v>1</v>
      </c>
      <c r="T755" s="8" t="n">
        <v>1</v>
      </c>
      <c r="U755" s="8" t="n">
        <v>1</v>
      </c>
      <c r="V755" s="8" t="n">
        <v>1</v>
      </c>
      <c r="W755" s="8" t="n">
        <v>1</v>
      </c>
      <c r="X755" s="8" t="n">
        <v>1</v>
      </c>
      <c r="Z755" s="8" t="n">
        <v>1</v>
      </c>
      <c r="AA755" s="8" t="n">
        <v>1</v>
      </c>
      <c r="AB755" s="8" t="n">
        <v>1</v>
      </c>
      <c r="AC755" s="8" t="n">
        <v>1</v>
      </c>
      <c r="AD755" s="8" t="n">
        <v>1</v>
      </c>
      <c r="AE755" s="8" t="n">
        <v>1</v>
      </c>
      <c r="AF755" s="8" t="n">
        <v>0</v>
      </c>
      <c r="AH755" s="8" t="n">
        <v>1</v>
      </c>
      <c r="AI755" s="8" t="n">
        <v>1</v>
      </c>
      <c r="AJ755" s="8" t="n">
        <v>1</v>
      </c>
      <c r="AK755" s="8" t="n">
        <v>1</v>
      </c>
      <c r="AL755" s="8" t="n">
        <v>1</v>
      </c>
      <c r="AM755" s="8" t="n">
        <v>1</v>
      </c>
      <c r="AN755" s="8" t="n">
        <v>1</v>
      </c>
      <c r="AP755" s="8">
        <f>IF(($B$755&lt;&gt;2)+($J$755&lt;&gt;2)+($R$755&lt;&gt;2)+($Z$755&lt;&gt;2)+($AH$755&lt;&gt;2)=0,2,IF((($B$755&lt;&gt;2)*$B$755+($J$755&lt;&gt;2)*$J$755+($R$755&lt;&gt;2)*$R$755+($Z$755&lt;&gt;2)*$Z$755+($AH$755&lt;&gt;2)*$AH$755)/(($B$755&lt;&gt;2)+($J$755&lt;&gt;2)+($R$755&lt;&gt;2)+($Z$755&lt;&gt;2)+($AH$755&lt;&gt;2))&gt;=0.5,1,0))</f>
        <v/>
      </c>
      <c r="AQ755" s="8">
        <f>IF(($C$755&lt;&gt;2)+($K$755&lt;&gt;2)+($S$755&lt;&gt;2)+($AA$755&lt;&gt;2)+($AI$755&lt;&gt;2)=0,2,IF((($C$755&lt;&gt;2)*$C$755+($K$755&lt;&gt;2)*$K$755+($S$755&lt;&gt;2)*$S$755+($AA$755&lt;&gt;2)*$AA$755+($AI$755&lt;&gt;2)*$AI$755)/(($C$755&lt;&gt;2)+($K$755&lt;&gt;2)+($S$755&lt;&gt;2)+($AA$755&lt;&gt;2)+($AI$755&lt;&gt;2))&gt;=0.5,1,0))</f>
        <v/>
      </c>
      <c r="AR755" s="8">
        <f>IF(($D$755&lt;&gt;2)+($L$755&lt;&gt;2)+($T$755&lt;&gt;2)+($AB$755&lt;&gt;2)+($AJ$755&lt;&gt;2)=0,2,IF((($D$755&lt;&gt;2)*$D$755+($L$755&lt;&gt;2)*$L$755+($T$755&lt;&gt;2)*$T$755+($AB$755&lt;&gt;2)*$AB$755+($AJ$755&lt;&gt;2)*$AJ$755)/(($D$755&lt;&gt;2)+($L$755&lt;&gt;2)+($T$755&lt;&gt;2)+($AB$755&lt;&gt;2)+($AJ$755&lt;&gt;2))&gt;=0.5,1,0))</f>
        <v/>
      </c>
      <c r="AS755" s="8">
        <f>IF(($E$755&lt;&gt;2)+($M$755&lt;&gt;2)+($U$755&lt;&gt;2)+($AC$755&lt;&gt;2)+($AK$755&lt;&gt;2)=0,2,IF((($E$755&lt;&gt;2)*$E$755+($M$755&lt;&gt;2)*$M$755+($U$755&lt;&gt;2)*$U$755+($AC$755&lt;&gt;2)*$AC$755+($AK$755&lt;&gt;2)*$AK$755)/(($E$755&lt;&gt;2)+($M$755&lt;&gt;2)+($U$755&lt;&gt;2)+($AC$755&lt;&gt;2)+($AK$755&lt;&gt;2))&gt;=0.5,1,0))</f>
        <v/>
      </c>
      <c r="AT755" s="8">
        <f>IF(($F$755&lt;&gt;2)+($N$755&lt;&gt;2)+($V$755&lt;&gt;2)+($AD$755&lt;&gt;2)+($AL$755&lt;&gt;2)=0,2,IF((($F$755&lt;&gt;2)*$F$755+($N$755&lt;&gt;2)*$N$755+($V$755&lt;&gt;2)*$V$755+($AD$755&lt;&gt;2)*$AD$755+($AL$755&lt;&gt;2)*$AL$755)/(($F$755&lt;&gt;2)+($N$755&lt;&gt;2)+($V$755&lt;&gt;2)+($AD$755&lt;&gt;2)+($AL$755&lt;&gt;2))&gt;=0.5,1,0))</f>
        <v/>
      </c>
      <c r="AU755" s="8">
        <f>IF(($G$755&lt;&gt;2)+($O$755&lt;&gt;2)+($W$755&lt;&gt;2)+($AE$755&lt;&gt;2)+($AM$755&lt;&gt;2)=0,2,IF((($G$755&lt;&gt;2)*$G$755+($O$755&lt;&gt;2)*$O$755+($W$755&lt;&gt;2)*$W$755+($AE$755&lt;&gt;2)*$AE$755+($AM$755&lt;&gt;2)*$AM$755)/(($G$755&lt;&gt;2)+($O$755&lt;&gt;2)+($W$755&lt;&gt;2)+($AE$755&lt;&gt;2)+($AM$755&lt;&gt;2))&gt;=0.5,1,0))</f>
        <v/>
      </c>
      <c r="AV755" s="8">
        <f>IF(($H$755&lt;&gt;2)+($P$755&lt;&gt;2)+($X$755&lt;&gt;2)+($AF$755&lt;&gt;2)+($AN$755&lt;&gt;2)=0,2,IF((($H$755&lt;&gt;2)*$H$755+($P$755&lt;&gt;2)*$P$755+($X$755&lt;&gt;2)*$X$755+($AF$755&lt;&gt;2)*$AF$755+($AN$755&lt;&gt;2)*$AN$755)/(($H$755&lt;&gt;2)+($P$755&lt;&gt;2)+($X$755&lt;&gt;2)+($AF$755&lt;&gt;2)+($AN$755&lt;&gt;2))&gt;=0.5,1,0))</f>
        <v/>
      </c>
      <c r="AX755" s="16">
        <f>'Ground truth'!$B$19</f>
        <v/>
      </c>
      <c r="AY755" s="16">
        <f>'Ground truth'!$C$19</f>
        <v/>
      </c>
      <c r="AZ755" s="16">
        <f>'Ground truth'!$D$19</f>
        <v/>
      </c>
      <c r="BA755" s="16">
        <f>'Ground truth'!$E$19</f>
        <v/>
      </c>
      <c r="BB755" s="16">
        <f>'Ground truth'!$F$19</f>
        <v/>
      </c>
      <c r="BC755" s="16">
        <f>'Ground truth'!$G$19</f>
        <v/>
      </c>
      <c r="BD755" s="16">
        <f>'Ground truth'!$H$19</f>
        <v/>
      </c>
    </row>
    <row r="756">
      <c r="A756" s="3" t="inlineStr">
        <is>
          <t>External Environment</t>
        </is>
      </c>
      <c r="B756" s="8" t="n">
        <v>0</v>
      </c>
      <c r="C756" s="8" t="n">
        <v>0</v>
      </c>
      <c r="D756" s="8" t="n">
        <v>0</v>
      </c>
      <c r="E756" s="8" t="n">
        <v>0</v>
      </c>
      <c r="F756" s="8" t="n">
        <v>0</v>
      </c>
      <c r="G756" s="8" t="n">
        <v>1</v>
      </c>
      <c r="H756" s="8" t="n">
        <v>1</v>
      </c>
      <c r="J756" s="8" t="n">
        <v>0</v>
      </c>
      <c r="K756" s="8" t="n">
        <v>0</v>
      </c>
      <c r="L756" s="8" t="n">
        <v>0</v>
      </c>
      <c r="M756" s="8" t="n">
        <v>0</v>
      </c>
      <c r="N756" s="8" t="n">
        <v>0</v>
      </c>
      <c r="O756" s="8" t="n">
        <v>1</v>
      </c>
      <c r="P756" s="8" t="n">
        <v>1</v>
      </c>
      <c r="R756" s="8" t="n">
        <v>0</v>
      </c>
      <c r="S756" s="8" t="n">
        <v>0</v>
      </c>
      <c r="T756" s="8" t="n">
        <v>0</v>
      </c>
      <c r="U756" s="8" t="n">
        <v>0</v>
      </c>
      <c r="V756" s="8" t="n">
        <v>0</v>
      </c>
      <c r="W756" s="8" t="n">
        <v>1</v>
      </c>
      <c r="X756" s="8" t="n">
        <v>1</v>
      </c>
      <c r="Z756" s="8" t="n">
        <v>0</v>
      </c>
      <c r="AA756" s="8" t="n">
        <v>0</v>
      </c>
      <c r="AB756" s="8" t="n">
        <v>0</v>
      </c>
      <c r="AC756" s="8" t="n">
        <v>0</v>
      </c>
      <c r="AD756" s="8" t="n">
        <v>0</v>
      </c>
      <c r="AE756" s="8" t="n">
        <v>0</v>
      </c>
      <c r="AF756" s="8" t="n">
        <v>1</v>
      </c>
      <c r="AH756" s="8" t="n">
        <v>0</v>
      </c>
      <c r="AI756" s="8" t="n">
        <v>0</v>
      </c>
      <c r="AJ756" s="8" t="n">
        <v>0</v>
      </c>
      <c r="AK756" s="8" t="n">
        <v>0</v>
      </c>
      <c r="AL756" s="8" t="n">
        <v>0</v>
      </c>
      <c r="AM756" s="8" t="n">
        <v>1</v>
      </c>
      <c r="AN756" s="8" t="n">
        <v>1</v>
      </c>
      <c r="AP756" s="8">
        <f>IF(($B$756&lt;&gt;2)+($J$756&lt;&gt;2)+($R$756&lt;&gt;2)+($Z$756&lt;&gt;2)+($AH$756&lt;&gt;2)=0,2,IF((($B$756&lt;&gt;2)*$B$756+($J$756&lt;&gt;2)*$J$756+($R$756&lt;&gt;2)*$R$756+($Z$756&lt;&gt;2)*$Z$756+($AH$756&lt;&gt;2)*$AH$756)/(($B$756&lt;&gt;2)+($J$756&lt;&gt;2)+($R$756&lt;&gt;2)+($Z$756&lt;&gt;2)+($AH$756&lt;&gt;2))&gt;=0.5,1,0))</f>
        <v/>
      </c>
      <c r="AQ756" s="8">
        <f>IF(($C$756&lt;&gt;2)+($K$756&lt;&gt;2)+($S$756&lt;&gt;2)+($AA$756&lt;&gt;2)+($AI$756&lt;&gt;2)=0,2,IF((($C$756&lt;&gt;2)*$C$756+($K$756&lt;&gt;2)*$K$756+($S$756&lt;&gt;2)*$S$756+($AA$756&lt;&gt;2)*$AA$756+($AI$756&lt;&gt;2)*$AI$756)/(($C$756&lt;&gt;2)+($K$756&lt;&gt;2)+($S$756&lt;&gt;2)+($AA$756&lt;&gt;2)+($AI$756&lt;&gt;2))&gt;=0.5,1,0))</f>
        <v/>
      </c>
      <c r="AR756" s="8">
        <f>IF(($D$756&lt;&gt;2)+($L$756&lt;&gt;2)+($T$756&lt;&gt;2)+($AB$756&lt;&gt;2)+($AJ$756&lt;&gt;2)=0,2,IF((($D$756&lt;&gt;2)*$D$756+($L$756&lt;&gt;2)*$L$756+($T$756&lt;&gt;2)*$T$756+($AB$756&lt;&gt;2)*$AB$756+($AJ$756&lt;&gt;2)*$AJ$756)/(($D$756&lt;&gt;2)+($L$756&lt;&gt;2)+($T$756&lt;&gt;2)+($AB$756&lt;&gt;2)+($AJ$756&lt;&gt;2))&gt;=0.5,1,0))</f>
        <v/>
      </c>
      <c r="AS756" s="8">
        <f>IF(($E$756&lt;&gt;2)+($M$756&lt;&gt;2)+($U$756&lt;&gt;2)+($AC$756&lt;&gt;2)+($AK$756&lt;&gt;2)=0,2,IF((($E$756&lt;&gt;2)*$E$756+($M$756&lt;&gt;2)*$M$756+($U$756&lt;&gt;2)*$U$756+($AC$756&lt;&gt;2)*$AC$756+($AK$756&lt;&gt;2)*$AK$756)/(($E$756&lt;&gt;2)+($M$756&lt;&gt;2)+($U$756&lt;&gt;2)+($AC$756&lt;&gt;2)+($AK$756&lt;&gt;2))&gt;=0.5,1,0))</f>
        <v/>
      </c>
      <c r="AT756" s="8">
        <f>IF(($F$756&lt;&gt;2)+($N$756&lt;&gt;2)+($V$756&lt;&gt;2)+($AD$756&lt;&gt;2)+($AL$756&lt;&gt;2)=0,2,IF((($F$756&lt;&gt;2)*$F$756+($N$756&lt;&gt;2)*$N$756+($V$756&lt;&gt;2)*$V$756+($AD$756&lt;&gt;2)*$AD$756+($AL$756&lt;&gt;2)*$AL$756)/(($F$756&lt;&gt;2)+($N$756&lt;&gt;2)+($V$756&lt;&gt;2)+($AD$756&lt;&gt;2)+($AL$756&lt;&gt;2))&gt;=0.5,1,0))</f>
        <v/>
      </c>
      <c r="AU756" s="8">
        <f>IF(($G$756&lt;&gt;2)+($O$756&lt;&gt;2)+($W$756&lt;&gt;2)+($AE$756&lt;&gt;2)+($AM$756&lt;&gt;2)=0,2,IF((($G$756&lt;&gt;2)*$G$756+($O$756&lt;&gt;2)*$O$756+($W$756&lt;&gt;2)*$W$756+($AE$756&lt;&gt;2)*$AE$756+($AM$756&lt;&gt;2)*$AM$756)/(($G$756&lt;&gt;2)+($O$756&lt;&gt;2)+($W$756&lt;&gt;2)+($AE$756&lt;&gt;2)+($AM$756&lt;&gt;2))&gt;=0.5,1,0))</f>
        <v/>
      </c>
      <c r="AV756" s="8">
        <f>IF(($H$756&lt;&gt;2)+($P$756&lt;&gt;2)+($X$756&lt;&gt;2)+($AF$756&lt;&gt;2)+($AN$756&lt;&gt;2)=0,2,IF((($H$756&lt;&gt;2)*$H$756+($P$756&lt;&gt;2)*$P$756+($X$756&lt;&gt;2)*$X$756+($AF$756&lt;&gt;2)*$AF$756+($AN$756&lt;&gt;2)*$AN$756)/(($H$756&lt;&gt;2)+($P$756&lt;&gt;2)+($X$756&lt;&gt;2)+($AF$756&lt;&gt;2)+($AN$756&lt;&gt;2))&gt;=0.5,1,0))</f>
        <v/>
      </c>
      <c r="AX756" s="16">
        <f>'Ground truth'!$B$20</f>
        <v/>
      </c>
      <c r="AY756" s="16">
        <f>'Ground truth'!$C$20</f>
        <v/>
      </c>
      <c r="AZ756" s="16">
        <f>'Ground truth'!$D$20</f>
        <v/>
      </c>
      <c r="BA756" s="16">
        <f>'Ground truth'!$E$20</f>
        <v/>
      </c>
      <c r="BB756" s="16">
        <f>'Ground truth'!$F$20</f>
        <v/>
      </c>
      <c r="BC756" s="16">
        <f>'Ground truth'!$G$20</f>
        <v/>
      </c>
      <c r="BD756" s="16">
        <f>'Ground truth'!$H$20</f>
        <v/>
      </c>
    </row>
    <row r="758">
      <c r="A758" s="17" t="inlineStr">
        <is>
          <t>metrics — confident-only (unsure excluded from denominators)</t>
        </is>
      </c>
      <c r="B758" s="10" t="inlineStr">
        <is>
          <t>run 1</t>
        </is>
      </c>
      <c r="C758" s="10" t="inlineStr">
        <is>
          <t>run 2</t>
        </is>
      </c>
      <c r="D758" s="10" t="inlineStr">
        <is>
          <t>run 3</t>
        </is>
      </c>
      <c r="E758" s="10" t="inlineStr">
        <is>
          <t>run 4</t>
        </is>
      </c>
      <c r="F758" s="10" t="inlineStr">
        <is>
          <t>run 5</t>
        </is>
      </c>
      <c r="G758" s="10" t="inlineStr">
        <is>
          <t>avg-matrix</t>
        </is>
      </c>
      <c r="H758" s="10" t="inlineStr">
        <is>
          <t>mean</t>
        </is>
      </c>
      <c r="I758" s="10" t="inlineStr">
        <is>
          <t>std (pop.)</t>
        </is>
      </c>
      <c r="J758" s="17" t="inlineStr">
        <is>
          <t>notes</t>
        </is>
      </c>
    </row>
    <row r="759">
      <c r="A759" s="7" t="inlineStr">
        <is>
          <t>TP</t>
        </is>
      </c>
      <c r="B759" s="7">
        <f>SUMPRODUCT(($B$750:$H$756=1)*('Ground truth'!$B$14:$H$20=1))</f>
        <v/>
      </c>
      <c r="C759" s="7">
        <f>SUMPRODUCT(($J$750:$P$756=1)*('Ground truth'!$B$14:$H$20=1))</f>
        <v/>
      </c>
      <c r="D759" s="7">
        <f>SUMPRODUCT(($R$750:$X$756=1)*('Ground truth'!$B$14:$H$20=1))</f>
        <v/>
      </c>
      <c r="E759" s="7">
        <f>SUMPRODUCT(($Z$750:$AF$756=1)*('Ground truth'!$B$14:$H$20=1))</f>
        <v/>
      </c>
      <c r="F759" s="7">
        <f>SUMPRODUCT(($AH$750:$AN$756=1)*('Ground truth'!$B$14:$H$20=1))</f>
        <v/>
      </c>
      <c r="G759" s="7">
        <f>SUMPRODUCT(($AP$750:$AV$756=1)*('Ground truth'!$B$14:$H$20=1))</f>
        <v/>
      </c>
      <c r="H759" s="12">
        <f>AVERAGE($B$759:$F$759)</f>
        <v/>
      </c>
      <c r="I759" s="12">
        <f>STDEV.P($B$759:$F$759)</f>
        <v/>
      </c>
    </row>
    <row r="760">
      <c r="A760" s="7" t="inlineStr">
        <is>
          <t>TN</t>
        </is>
      </c>
      <c r="B760" s="7">
        <f>SUMPRODUCT(($B$750:$H$756=0)*('Ground truth'!$B$14:$H$20=0))</f>
        <v/>
      </c>
      <c r="C760" s="7">
        <f>SUMPRODUCT(($J$750:$P$756=0)*('Ground truth'!$B$14:$H$20=0))</f>
        <v/>
      </c>
      <c r="D760" s="7">
        <f>SUMPRODUCT(($R$750:$X$756=0)*('Ground truth'!$B$14:$H$20=0))</f>
        <v/>
      </c>
      <c r="E760" s="7">
        <f>SUMPRODUCT(($Z$750:$AF$756=0)*('Ground truth'!$B$14:$H$20=0))</f>
        <v/>
      </c>
      <c r="F760" s="7">
        <f>SUMPRODUCT(($AH$750:$AN$756=0)*('Ground truth'!$B$14:$H$20=0))</f>
        <v/>
      </c>
      <c r="G760" s="7">
        <f>SUMPRODUCT(($AP$750:$AV$756=0)*('Ground truth'!$B$14:$H$20=0))</f>
        <v/>
      </c>
      <c r="H760" s="12">
        <f>AVERAGE($B$760:$F$760)</f>
        <v/>
      </c>
      <c r="I760" s="12">
        <f>STDEV.P($B$760:$F$760)</f>
        <v/>
      </c>
    </row>
    <row r="761">
      <c r="A761" s="7" t="inlineStr">
        <is>
          <t>FP</t>
        </is>
      </c>
      <c r="B761" s="7">
        <f>SUMPRODUCT(($B$750:$H$756=1)*('Ground truth'!$B$14:$H$20=0))</f>
        <v/>
      </c>
      <c r="C761" s="7">
        <f>SUMPRODUCT(($J$750:$P$756=1)*('Ground truth'!$B$14:$H$20=0))</f>
        <v/>
      </c>
      <c r="D761" s="7">
        <f>SUMPRODUCT(($R$750:$X$756=1)*('Ground truth'!$B$14:$H$20=0))</f>
        <v/>
      </c>
      <c r="E761" s="7">
        <f>SUMPRODUCT(($Z$750:$AF$756=1)*('Ground truth'!$B$14:$H$20=0))</f>
        <v/>
      </c>
      <c r="F761" s="7">
        <f>SUMPRODUCT(($AH$750:$AN$756=1)*('Ground truth'!$B$14:$H$20=0))</f>
        <v/>
      </c>
      <c r="G761" s="7">
        <f>SUMPRODUCT(($AP$750:$AV$756=1)*('Ground truth'!$B$14:$H$20=0))</f>
        <v/>
      </c>
      <c r="H761" s="12">
        <f>AVERAGE($B$761:$F$761)</f>
        <v/>
      </c>
      <c r="I761" s="12">
        <f>STDEV.P($B$761:$F$761)</f>
        <v/>
      </c>
    </row>
    <row r="762">
      <c r="A762" s="7" t="inlineStr">
        <is>
          <t>FN</t>
        </is>
      </c>
      <c r="B762" s="7">
        <f>SUMPRODUCT(($B$750:$H$756=0)*('Ground truth'!$B$14:$H$20=1))</f>
        <v/>
      </c>
      <c r="C762" s="7">
        <f>SUMPRODUCT(($J$750:$P$756=0)*('Ground truth'!$B$14:$H$20=1))</f>
        <v/>
      </c>
      <c r="D762" s="7">
        <f>SUMPRODUCT(($R$750:$X$756=0)*('Ground truth'!$B$14:$H$20=1))</f>
        <v/>
      </c>
      <c r="E762" s="7">
        <f>SUMPRODUCT(($Z$750:$AF$756=0)*('Ground truth'!$B$14:$H$20=1))</f>
        <v/>
      </c>
      <c r="F762" s="7">
        <f>SUMPRODUCT(($AH$750:$AN$756=0)*('Ground truth'!$B$14:$H$20=1))</f>
        <v/>
      </c>
      <c r="G762" s="7">
        <f>SUMPRODUCT(($AP$750:$AV$756=0)*('Ground truth'!$B$14:$H$20=1))</f>
        <v/>
      </c>
      <c r="H762" s="12">
        <f>AVERAGE($B$762:$F$762)</f>
        <v/>
      </c>
      <c r="I762" s="12">
        <f>STDEV.P($B$762:$F$762)</f>
        <v/>
      </c>
    </row>
    <row r="763">
      <c r="A763" s="4" t="inlineStr">
        <is>
          <t>Precision</t>
        </is>
      </c>
      <c r="B763" s="12">
        <f>IFERROR($B$759/($B$759+$B$761),0)</f>
        <v/>
      </c>
      <c r="C763" s="12">
        <f>IFERROR($C$759/($C$759+$C$761),0)</f>
        <v/>
      </c>
      <c r="D763" s="12">
        <f>IFERROR($D$759/($D$759+$D$761),0)</f>
        <v/>
      </c>
      <c r="E763" s="12">
        <f>IFERROR($E$759/($E$759+$E$761),0)</f>
        <v/>
      </c>
      <c r="F763" s="12">
        <f>IFERROR($F$759/($F$759+$F$761),0)</f>
        <v/>
      </c>
      <c r="G763" s="12">
        <f>IFERROR($G$759/($G$759+$G$761),0)</f>
        <v/>
      </c>
      <c r="H763" s="18">
        <f>AVERAGE($B$763:$F$763)</f>
        <v/>
      </c>
      <c r="I763" s="18">
        <f>STDEV.P($B$763:$F$763)</f>
        <v/>
      </c>
    </row>
    <row r="764">
      <c r="A764" s="4" t="inlineStr">
        <is>
          <t>Recall</t>
        </is>
      </c>
      <c r="B764" s="12">
        <f>IFERROR($B$759/($B$759+$B$762),0)</f>
        <v/>
      </c>
      <c r="C764" s="12">
        <f>IFERROR($C$759/($C$759+$C$762),0)</f>
        <v/>
      </c>
      <c r="D764" s="12">
        <f>IFERROR($D$759/($D$759+$D$762),0)</f>
        <v/>
      </c>
      <c r="E764" s="12">
        <f>IFERROR($E$759/($E$759+$E$762),0)</f>
        <v/>
      </c>
      <c r="F764" s="12">
        <f>IFERROR($F$759/($F$759+$F$762),0)</f>
        <v/>
      </c>
      <c r="G764" s="12">
        <f>IFERROR($G$759/($G$759+$G$762),0)</f>
        <v/>
      </c>
      <c r="H764" s="18">
        <f>AVERAGE($B$764:$F$764)</f>
        <v/>
      </c>
      <c r="I764" s="18">
        <f>STDEV.P($B$764:$F$764)</f>
        <v/>
      </c>
    </row>
    <row r="765">
      <c r="A765" s="4" t="inlineStr">
        <is>
          <t>F1</t>
        </is>
      </c>
      <c r="B765" s="12">
        <f>IFERROR(2*$B$763*$B$764/($B$763+$B$764),0)</f>
        <v/>
      </c>
      <c r="C765" s="12">
        <f>IFERROR(2*$C$763*$C$764/($C$763+$C$764),0)</f>
        <v/>
      </c>
      <c r="D765" s="12">
        <f>IFERROR(2*$D$763*$D$764/($D$763+$D$764),0)</f>
        <v/>
      </c>
      <c r="E765" s="12">
        <f>IFERROR(2*$E$763*$E$764/($E$763+$E$764),0)</f>
        <v/>
      </c>
      <c r="F765" s="12">
        <f>IFERROR(2*$F$763*$F$764/($F$763+$F$764),0)</f>
        <v/>
      </c>
      <c r="G765" s="12">
        <f>IFERROR(2*$G$763*$G$764/($G$763+$G$764),0)</f>
        <v/>
      </c>
      <c r="H765" s="18">
        <f>AVERAGE($B$765:$F$765)</f>
        <v/>
      </c>
      <c r="I765" s="18">
        <f>STDEV.P($B$765:$F$765)</f>
        <v/>
      </c>
    </row>
    <row r="766">
      <c r="A766" s="4" t="inlineStr">
        <is>
          <t>Accuracy</t>
        </is>
      </c>
      <c r="B766" s="12">
        <f>IFERROR(($B$759+$B$760)/($B$759+$B$760+$B$761+$B$762),0)</f>
        <v/>
      </c>
      <c r="C766" s="12">
        <f>IFERROR(($C$759+$C$760)/($C$759+$C$760+$C$761+$C$762),0)</f>
        <v/>
      </c>
      <c r="D766" s="12">
        <f>IFERROR(($D$759+$D$760)/($D$759+$D$760+$D$761+$D$762),0)</f>
        <v/>
      </c>
      <c r="E766" s="12">
        <f>IFERROR(($E$759+$E$760)/($E$759+$E$760+$E$761+$E$762),0)</f>
        <v/>
      </c>
      <c r="F766" s="12">
        <f>IFERROR(($F$759+$F$760)/($F$759+$F$760+$F$761+$F$762),0)</f>
        <v/>
      </c>
      <c r="G766" s="12">
        <f>IFERROR(($G$759+$G$760)/($G$759+$G$760+$G$761+$G$762),0)</f>
        <v/>
      </c>
      <c r="H766" s="18">
        <f>AVERAGE($B$766:$F$766)</f>
        <v/>
      </c>
      <c r="I766" s="18">
        <f>STDEV.P($B$766:$F$766)</f>
        <v/>
      </c>
    </row>
    <row r="767">
      <c r="A767" s="4" t="inlineStr">
        <is>
          <t>Edit distance</t>
        </is>
      </c>
      <c r="B767" s="12">
        <f>SUMPRODUCT(ABS('Ground truth'!$B$14:$H$20-$B$750:$H$756))</f>
        <v/>
      </c>
      <c r="C767" s="12">
        <f>SUMPRODUCT(ABS('Ground truth'!$B$14:$H$20-$J$750:$P$756))</f>
        <v/>
      </c>
      <c r="D767" s="12">
        <f>SUMPRODUCT(ABS('Ground truth'!$B$14:$H$20-$R$750:$X$756))</f>
        <v/>
      </c>
      <c r="E767" s="12">
        <f>SUMPRODUCT(ABS('Ground truth'!$B$14:$H$20-$Z$750:$AF$756))</f>
        <v/>
      </c>
      <c r="F767" s="12">
        <f>SUMPRODUCT(ABS('Ground truth'!$B$14:$H$20-$AH$750:$AN$756))</f>
        <v/>
      </c>
      <c r="G767" s="12">
        <f>SUMPRODUCT(ABS('Ground truth'!$B$14:$H$20-$AP$750:$AV$756))</f>
        <v/>
      </c>
      <c r="H767" s="18">
        <f>AVERAGE($B$767:$F$767)</f>
        <v/>
      </c>
      <c r="I767" s="18">
        <f>STDEV.P($B$767:$F$767)</f>
        <v/>
      </c>
    </row>
    <row r="768">
      <c r="A768" s="4" t="inlineStr">
        <is>
          <t>Spectral distance</t>
        </is>
      </c>
      <c r="B768" s="12">
        <f>SQRT(SUMPRODUCT(('Ground truth'!$K$14:$K$20-$B$779:$B$785)^2))</f>
        <v/>
      </c>
      <c r="C768" s="12">
        <f>SQRT(SUMPRODUCT(('Ground truth'!$K$14:$K$20-$C$779:$C$785)^2))</f>
        <v/>
      </c>
      <c r="D768" s="12">
        <f>SQRT(SUMPRODUCT(('Ground truth'!$K$14:$K$20-$D$779:$D$785)^2))</f>
        <v/>
      </c>
      <c r="E768" s="12">
        <f>SQRT(SUMPRODUCT(('Ground truth'!$K$14:$K$20-$E$779:$E$785)^2))</f>
        <v/>
      </c>
      <c r="F768" s="12">
        <f>SQRT(SUMPRODUCT(('Ground truth'!$K$14:$K$20-$F$779:$F$785)^2))</f>
        <v/>
      </c>
      <c r="G768" s="12">
        <f>SQRT(SUMPRODUCT(('Ground truth'!$K$14:$K$20-$G$779:$G$785)^2))</f>
        <v/>
      </c>
      <c r="H768" s="18">
        <f>AVERAGE($B$768:$F$768)</f>
        <v/>
      </c>
      <c r="I768" s="18">
        <f>STDEV.P($B$768:$F$768)</f>
        <v/>
      </c>
    </row>
    <row r="769">
      <c r="A769" s="4" t="inlineStr">
        <is>
          <t>Unsure cells</t>
        </is>
      </c>
      <c r="B769" s="7">
        <f>COUNTIF($B$750:$H$756,2)</f>
        <v/>
      </c>
      <c r="C769" s="7">
        <f>COUNTIF($J$750:$P$756,2)</f>
        <v/>
      </c>
      <c r="D769" s="7">
        <f>COUNTIF($R$750:$X$756,2)</f>
        <v/>
      </c>
      <c r="E769" s="7">
        <f>COUNTIF($Z$750:$AF$756,2)</f>
        <v/>
      </c>
      <c r="F769" s="7">
        <f>COUNTIF($AH$750:$AN$756,2)</f>
        <v/>
      </c>
      <c r="G769" s="7">
        <f>COUNTIF($AP$750:$AV$756,2)</f>
        <v/>
      </c>
      <c r="H769" s="12">
        <f>AVERAGE($B$769:$F$769)</f>
        <v/>
      </c>
      <c r="I769" s="12">
        <f>STDEV.P($B$769:$F$769)</f>
        <v/>
      </c>
    </row>
    <row r="770">
      <c r="A770" s="3" t="inlineStr">
        <is>
          <t>eigenvalues (real part, numpy order; pasted)</t>
        </is>
      </c>
    </row>
    <row r="771">
      <c r="A771" s="3" t="inlineStr">
        <is>
          <t xml:space="preserve">  λ1</t>
        </is>
      </c>
      <c r="B771" s="19" t="n">
        <v>4.669079088282288</v>
      </c>
      <c r="C771" s="19" t="n">
        <v>4.669079088282288</v>
      </c>
      <c r="D771" s="19" t="n">
        <v>4.669079088282288</v>
      </c>
      <c r="E771" s="19" t="n">
        <v>4.592614742039927</v>
      </c>
      <c r="F771" s="19" t="n">
        <v>4.669079088282288</v>
      </c>
      <c r="G771" s="19" t="n">
        <v>4.669079088282288</v>
      </c>
    </row>
    <row r="772">
      <c r="A772" s="3" t="inlineStr">
        <is>
          <t xml:space="preserve">  λ2</t>
        </is>
      </c>
      <c r="B772" s="19" t="n">
        <v>-1</v>
      </c>
      <c r="C772" s="19" t="n">
        <v>-1</v>
      </c>
      <c r="D772" s="19" t="n">
        <v>-1</v>
      </c>
      <c r="E772" s="19" t="n">
        <v>1.618033988749895</v>
      </c>
      <c r="F772" s="19" t="n">
        <v>-1</v>
      </c>
      <c r="G772" s="19" t="n">
        <v>-1</v>
      </c>
    </row>
    <row r="773">
      <c r="A773" s="3" t="inlineStr">
        <is>
          <t xml:space="preserve">  λ3</t>
        </is>
      </c>
      <c r="B773" s="19" t="n">
        <v>-0.6180339887498957</v>
      </c>
      <c r="C773" s="19" t="n">
        <v>-0.6180339887498957</v>
      </c>
      <c r="D773" s="19" t="n">
        <v>-0.6180339887498957</v>
      </c>
      <c r="E773" s="19" t="n">
        <v>1.158917329507606</v>
      </c>
      <c r="F773" s="19" t="n">
        <v>-0.6180339887498957</v>
      </c>
      <c r="G773" s="19" t="n">
        <v>-0.6180339887498957</v>
      </c>
    </row>
    <row r="774">
      <c r="A774" s="3" t="inlineStr">
        <is>
          <t xml:space="preserve">  λ4</t>
        </is>
      </c>
      <c r="B774" s="19" t="n">
        <v>-0.1451026912004228</v>
      </c>
      <c r="C774" s="19" t="n">
        <v>-0.1451026912004228</v>
      </c>
      <c r="D774" s="19" t="n">
        <v>-0.1451026912004228</v>
      </c>
      <c r="E774" s="19" t="n">
        <v>-0.7515320715475301</v>
      </c>
      <c r="F774" s="19" t="n">
        <v>-0.1451026912004228</v>
      </c>
      <c r="G774" s="19" t="n">
        <v>-0.1451026912004228</v>
      </c>
    </row>
    <row r="775">
      <c r="A775" s="3" t="inlineStr">
        <is>
          <t xml:space="preserve">  λ5</t>
        </is>
      </c>
      <c r="B775" s="19" t="n">
        <v>1.000000000000002</v>
      </c>
      <c r="C775" s="19" t="n">
        <v>1.000000000000002</v>
      </c>
      <c r="D775" s="19" t="n">
        <v>1.000000000000002</v>
      </c>
      <c r="E775" s="19" t="n">
        <v>-0.6180339887498949</v>
      </c>
      <c r="F775" s="19" t="n">
        <v>1.000000000000002</v>
      </c>
      <c r="G775" s="19" t="n">
        <v>1.000000000000002</v>
      </c>
    </row>
    <row r="776">
      <c r="A776" s="3" t="inlineStr">
        <is>
          <t xml:space="preserve">  λ6</t>
        </is>
      </c>
      <c r="B776" s="19" t="n">
        <v>1.618033988749896</v>
      </c>
      <c r="C776" s="19" t="n">
        <v>1.618033988749896</v>
      </c>
      <c r="D776" s="19" t="n">
        <v>1.618033988749896</v>
      </c>
      <c r="E776" s="19" t="n">
        <v>-5.978466764739196e-17</v>
      </c>
      <c r="F776" s="19" t="n">
        <v>1.618033988749896</v>
      </c>
      <c r="G776" s="19" t="n">
        <v>1.618033988749896</v>
      </c>
    </row>
    <row r="777">
      <c r="A777" s="3" t="inlineStr">
        <is>
          <t xml:space="preserve">  λ7</t>
        </is>
      </c>
      <c r="B777" s="19" t="n">
        <v>1.476023602918134</v>
      </c>
      <c r="C777" s="19" t="n">
        <v>1.476023602918134</v>
      </c>
      <c r="D777" s="19" t="n">
        <v>1.476023602918134</v>
      </c>
      <c r="E777" s="19" t="n">
        <v>1</v>
      </c>
      <c r="F777" s="19" t="n">
        <v>1.476023602918134</v>
      </c>
      <c r="G777" s="19" t="n">
        <v>1.476023602918134</v>
      </c>
    </row>
    <row r="778">
      <c r="A778" s="3" t="inlineStr">
        <is>
          <t>eigenvalues sorted desc (LARGE)</t>
        </is>
      </c>
    </row>
    <row r="779">
      <c r="A779" s="3" t="inlineStr">
        <is>
          <t xml:space="preserve">  λ(1)</t>
        </is>
      </c>
      <c r="B779" s="19">
        <f>LARGE($B$771:$B$777,1)</f>
        <v/>
      </c>
      <c r="C779" s="19">
        <f>LARGE($C$771:$C$777,1)</f>
        <v/>
      </c>
      <c r="D779" s="19">
        <f>LARGE($D$771:$D$777,1)</f>
        <v/>
      </c>
      <c r="E779" s="19">
        <f>LARGE($E$771:$E$777,1)</f>
        <v/>
      </c>
      <c r="F779" s="19">
        <f>LARGE($F$771:$F$777,1)</f>
        <v/>
      </c>
      <c r="G779" s="19">
        <f>LARGE($G$771:$G$777,1)</f>
        <v/>
      </c>
    </row>
    <row r="780">
      <c r="A780" s="3" t="inlineStr">
        <is>
          <t xml:space="preserve">  λ(2)</t>
        </is>
      </c>
      <c r="B780" s="19">
        <f>LARGE($B$771:$B$777,2)</f>
        <v/>
      </c>
      <c r="C780" s="19">
        <f>LARGE($C$771:$C$777,2)</f>
        <v/>
      </c>
      <c r="D780" s="19">
        <f>LARGE($D$771:$D$777,2)</f>
        <v/>
      </c>
      <c r="E780" s="19">
        <f>LARGE($E$771:$E$777,2)</f>
        <v/>
      </c>
      <c r="F780" s="19">
        <f>LARGE($F$771:$F$777,2)</f>
        <v/>
      </c>
      <c r="G780" s="19">
        <f>LARGE($G$771:$G$777,2)</f>
        <v/>
      </c>
    </row>
    <row r="781">
      <c r="A781" s="3" t="inlineStr">
        <is>
          <t xml:space="preserve">  λ(3)</t>
        </is>
      </c>
      <c r="B781" s="19">
        <f>LARGE($B$771:$B$777,3)</f>
        <v/>
      </c>
      <c r="C781" s="19">
        <f>LARGE($C$771:$C$777,3)</f>
        <v/>
      </c>
      <c r="D781" s="19">
        <f>LARGE($D$771:$D$777,3)</f>
        <v/>
      </c>
      <c r="E781" s="19">
        <f>LARGE($E$771:$E$777,3)</f>
        <v/>
      </c>
      <c r="F781" s="19">
        <f>LARGE($F$771:$F$777,3)</f>
        <v/>
      </c>
      <c r="G781" s="19">
        <f>LARGE($G$771:$G$777,3)</f>
        <v/>
      </c>
    </row>
    <row r="782">
      <c r="A782" s="3" t="inlineStr">
        <is>
          <t xml:space="preserve">  λ(4)</t>
        </is>
      </c>
      <c r="B782" s="19">
        <f>LARGE($B$771:$B$777,4)</f>
        <v/>
      </c>
      <c r="C782" s="19">
        <f>LARGE($C$771:$C$777,4)</f>
        <v/>
      </c>
      <c r="D782" s="19">
        <f>LARGE($D$771:$D$777,4)</f>
        <v/>
      </c>
      <c r="E782" s="19">
        <f>LARGE($E$771:$E$777,4)</f>
        <v/>
      </c>
      <c r="F782" s="19">
        <f>LARGE($F$771:$F$777,4)</f>
        <v/>
      </c>
      <c r="G782" s="19">
        <f>LARGE($G$771:$G$777,4)</f>
        <v/>
      </c>
    </row>
    <row r="783">
      <c r="A783" s="3" t="inlineStr">
        <is>
          <t xml:space="preserve">  λ(5)</t>
        </is>
      </c>
      <c r="B783" s="19">
        <f>LARGE($B$771:$B$777,5)</f>
        <v/>
      </c>
      <c r="C783" s="19">
        <f>LARGE($C$771:$C$777,5)</f>
        <v/>
      </c>
      <c r="D783" s="19">
        <f>LARGE($D$771:$D$777,5)</f>
        <v/>
      </c>
      <c r="E783" s="19">
        <f>LARGE($E$771:$E$777,5)</f>
        <v/>
      </c>
      <c r="F783" s="19">
        <f>LARGE($F$771:$F$777,5)</f>
        <v/>
      </c>
      <c r="G783" s="19">
        <f>LARGE($G$771:$G$777,5)</f>
        <v/>
      </c>
    </row>
    <row r="784">
      <c r="A784" s="3" t="inlineStr">
        <is>
          <t xml:space="preserve">  λ(6)</t>
        </is>
      </c>
      <c r="B784" s="19">
        <f>LARGE($B$771:$B$777,6)</f>
        <v/>
      </c>
      <c r="C784" s="19">
        <f>LARGE($C$771:$C$777,6)</f>
        <v/>
      </c>
      <c r="D784" s="19">
        <f>LARGE($D$771:$D$777,6)</f>
        <v/>
      </c>
      <c r="E784" s="19">
        <f>LARGE($E$771:$E$777,6)</f>
        <v/>
      </c>
      <c r="F784" s="19">
        <f>LARGE($F$771:$F$777,6)</f>
        <v/>
      </c>
      <c r="G784" s="19">
        <f>LARGE($G$771:$G$777,6)</f>
        <v/>
      </c>
    </row>
    <row r="785">
      <c r="A785" s="3" t="inlineStr">
        <is>
          <t xml:space="preserve">  λ(7)</t>
        </is>
      </c>
      <c r="B785" s="19">
        <f>LARGE($B$771:$B$777,7)</f>
        <v/>
      </c>
      <c r="C785" s="19">
        <f>LARGE($C$771:$C$777,7)</f>
        <v/>
      </c>
      <c r="D785" s="19">
        <f>LARGE($D$771:$D$777,7)</f>
        <v/>
      </c>
      <c r="E785" s="19">
        <f>LARGE($E$771:$E$777,7)</f>
        <v/>
      </c>
      <c r="F785" s="19">
        <f>LARGE($F$771:$F$777,7)</f>
        <v/>
      </c>
      <c r="G785" s="19">
        <f>LARGE($G$771:$G$777,7)</f>
        <v/>
      </c>
    </row>
    <row r="786">
      <c r="A786" s="3" t="inlineStr">
        <is>
          <t>check: Σeig − trace (→0)</t>
        </is>
      </c>
      <c r="B786" s="3">
        <f>ROUND(SUM($B$771:$B$777)-($B$750+$C$751+$D$752+$E$753+$F$754+$G$755+$H$756),6)</f>
        <v/>
      </c>
      <c r="C786" s="3">
        <f>ROUND(SUM($C$771:$C$777)-($J$750+$K$751+$L$752+$M$753+$N$754+$O$755+$P$756),6)</f>
        <v/>
      </c>
      <c r="D786" s="3">
        <f>ROUND(SUM($D$771:$D$777)-($R$750+$S$751+$T$752+$U$753+$V$754+$W$755+$X$756),6)</f>
        <v/>
      </c>
      <c r="E786" s="3">
        <f>ROUND(SUM($E$771:$E$777)-($Z$750+$AA$751+$AB$752+$AC$753+$AD$754+$AE$755+$AF$756),6)</f>
        <v/>
      </c>
      <c r="F786" s="3">
        <f>ROUND(SUM($F$771:$F$777)-($AH$750+$AI$751+$AJ$752+$AK$753+$AL$754+$AM$755+$AN$756),6)</f>
        <v/>
      </c>
      <c r="G786" s="3">
        <f>ROUND(SUM($G$771:$G$777)-($AP$750+$AQ$751+$AR$752+$AS$753+$AT$754+$AU$755+$AV$756),6)</f>
        <v/>
      </c>
    </row>
    <row r="787">
      <c r="A787" s="3" t="inlineStr">
        <is>
          <t>check: Πeig − det (→0)</t>
        </is>
      </c>
      <c r="B787" s="3">
        <f>ROUND(MDETERM($B$750:$H$756)-PRODUCT($B$771:$B$777),6)</f>
        <v/>
      </c>
      <c r="C787" s="3">
        <f>ROUND(MDETERM($J$750:$P$756)-PRODUCT($C$771:$C$777),6)</f>
        <v/>
      </c>
      <c r="D787" s="3">
        <f>ROUND(MDETERM($R$750:$X$756)-PRODUCT($D$771:$D$777),6)</f>
        <v/>
      </c>
      <c r="E787" s="3">
        <f>ROUND(MDETERM($Z$750:$AF$756)-PRODUCT($E$771:$E$777),6)</f>
        <v/>
      </c>
      <c r="F787" s="3">
        <f>ROUND(MDETERM($AH$750:$AN$756)-PRODUCT($F$771:$F$777),6)</f>
        <v/>
      </c>
      <c r="G787" s="3">
        <f>ROUND(MDETERM($AP$750:$AV$756)-PRODUCT($G$771:$G$777),6)</f>
        <v/>
      </c>
    </row>
    <row r="788">
      <c r="A788" s="3" t="inlineStr">
        <is>
          <t>complex eigenvalues?</t>
        </is>
      </c>
      <c r="B788" s="3" t="inlineStr"/>
      <c r="C788" s="3" t="inlineStr"/>
      <c r="D788" s="3" t="inlineStr"/>
      <c r="E788" s="3" t="inlineStr"/>
      <c r="F788" s="3" t="inlineStr"/>
      <c r="G788" s="3" t="inlineStr"/>
    </row>
    <row r="789">
      <c r="A789" s="3" t="inlineStr">
        <is>
          <t>check: det(M − λᵢI) per sorted λ (→0)</t>
        </is>
      </c>
    </row>
    <row r="790">
      <c r="A790" s="3" t="inlineStr">
        <is>
          <t xml:space="preserve">  det(M − λ(1)I)</t>
        </is>
      </c>
      <c r="B790" s="3">
        <f t="array" ref="B790">ROUND(MDETERM($B$750:$H$756-$B$779*MUNIT(7)),6)</f>
        <v/>
      </c>
      <c r="C790" s="3">
        <f t="array" ref="C790">ROUND(MDETERM($J$750:$P$756-$C$779*MUNIT(7)),6)</f>
        <v/>
      </c>
      <c r="D790" s="3">
        <f t="array" ref="D790">ROUND(MDETERM($R$750:$X$756-$D$779*MUNIT(7)),6)</f>
        <v/>
      </c>
      <c r="E790" s="3">
        <f t="array" ref="E790">ROUND(MDETERM($Z$750:$AF$756-$E$779*MUNIT(7)),6)</f>
        <v/>
      </c>
      <c r="F790" s="3">
        <f t="array" ref="F790">ROUND(MDETERM($AH$750:$AN$756-$F$779*MUNIT(7)),6)</f>
        <v/>
      </c>
      <c r="G790" s="3">
        <f t="array" ref="G790">ROUND(MDETERM($AP$750:$AV$756-$G$779*MUNIT(7)),6)</f>
        <v/>
      </c>
    </row>
    <row r="791">
      <c r="A791" s="3" t="inlineStr">
        <is>
          <t xml:space="preserve">  det(M − λ(2)I)</t>
        </is>
      </c>
      <c r="B791" s="3">
        <f t="array" ref="B791">ROUND(MDETERM($B$750:$H$756-$B$780*MUNIT(7)),6)</f>
        <v/>
      </c>
      <c r="C791" s="3">
        <f t="array" ref="C791">ROUND(MDETERM($J$750:$P$756-$C$780*MUNIT(7)),6)</f>
        <v/>
      </c>
      <c r="D791" s="3">
        <f t="array" ref="D791">ROUND(MDETERM($R$750:$X$756-$D$780*MUNIT(7)),6)</f>
        <v/>
      </c>
      <c r="E791" s="3">
        <f t="array" ref="E791">ROUND(MDETERM($Z$750:$AF$756-$E$780*MUNIT(7)),6)</f>
        <v/>
      </c>
      <c r="F791" s="3">
        <f t="array" ref="F791">ROUND(MDETERM($AH$750:$AN$756-$F$780*MUNIT(7)),6)</f>
        <v/>
      </c>
      <c r="G791" s="3">
        <f t="array" ref="G791">ROUND(MDETERM($AP$750:$AV$756-$G$780*MUNIT(7)),6)</f>
        <v/>
      </c>
    </row>
    <row r="792">
      <c r="A792" s="3" t="inlineStr">
        <is>
          <t xml:space="preserve">  det(M − λ(3)I)</t>
        </is>
      </c>
      <c r="B792" s="3">
        <f t="array" ref="B792">ROUND(MDETERM($B$750:$H$756-$B$781*MUNIT(7)),6)</f>
        <v/>
      </c>
      <c r="C792" s="3">
        <f t="array" ref="C792">ROUND(MDETERM($J$750:$P$756-$C$781*MUNIT(7)),6)</f>
        <v/>
      </c>
      <c r="D792" s="3">
        <f t="array" ref="D792">ROUND(MDETERM($R$750:$X$756-$D$781*MUNIT(7)),6)</f>
        <v/>
      </c>
      <c r="E792" s="3">
        <f t="array" ref="E792">ROUND(MDETERM($Z$750:$AF$756-$E$781*MUNIT(7)),6)</f>
        <v/>
      </c>
      <c r="F792" s="3">
        <f t="array" ref="F792">ROUND(MDETERM($AH$750:$AN$756-$F$781*MUNIT(7)),6)</f>
        <v/>
      </c>
      <c r="G792" s="3">
        <f t="array" ref="G792">ROUND(MDETERM($AP$750:$AV$756-$G$781*MUNIT(7)),6)</f>
        <v/>
      </c>
    </row>
    <row r="793">
      <c r="A793" s="3" t="inlineStr">
        <is>
          <t xml:space="preserve">  det(M − λ(4)I)</t>
        </is>
      </c>
      <c r="B793" s="3">
        <f t="array" ref="B793">ROUND(MDETERM($B$750:$H$756-$B$782*MUNIT(7)),6)</f>
        <v/>
      </c>
      <c r="C793" s="3">
        <f t="array" ref="C793">ROUND(MDETERM($J$750:$P$756-$C$782*MUNIT(7)),6)</f>
        <v/>
      </c>
      <c r="D793" s="3">
        <f t="array" ref="D793">ROUND(MDETERM($R$750:$X$756-$D$782*MUNIT(7)),6)</f>
        <v/>
      </c>
      <c r="E793" s="3">
        <f t="array" ref="E793">ROUND(MDETERM($Z$750:$AF$756-$E$782*MUNIT(7)),6)</f>
        <v/>
      </c>
      <c r="F793" s="3">
        <f t="array" ref="F793">ROUND(MDETERM($AH$750:$AN$756-$F$782*MUNIT(7)),6)</f>
        <v/>
      </c>
      <c r="G793" s="3">
        <f t="array" ref="G793">ROUND(MDETERM($AP$750:$AV$756-$G$782*MUNIT(7)),6)</f>
        <v/>
      </c>
    </row>
    <row r="794">
      <c r="A794" s="3" t="inlineStr">
        <is>
          <t xml:space="preserve">  det(M − λ(5)I)</t>
        </is>
      </c>
      <c r="B794" s="3">
        <f t="array" ref="B794">ROUND(MDETERM($B$750:$H$756-$B$783*MUNIT(7)),6)</f>
        <v/>
      </c>
      <c r="C794" s="3">
        <f t="array" ref="C794">ROUND(MDETERM($J$750:$P$756-$C$783*MUNIT(7)),6)</f>
        <v/>
      </c>
      <c r="D794" s="3">
        <f t="array" ref="D794">ROUND(MDETERM($R$750:$X$756-$D$783*MUNIT(7)),6)</f>
        <v/>
      </c>
      <c r="E794" s="3">
        <f t="array" ref="E794">ROUND(MDETERM($Z$750:$AF$756-$E$783*MUNIT(7)),6)</f>
        <v/>
      </c>
      <c r="F794" s="3">
        <f t="array" ref="F794">ROUND(MDETERM($AH$750:$AN$756-$F$783*MUNIT(7)),6)</f>
        <v/>
      </c>
      <c r="G794" s="3">
        <f t="array" ref="G794">ROUND(MDETERM($AP$750:$AV$756-$G$783*MUNIT(7)),6)</f>
        <v/>
      </c>
    </row>
    <row r="795">
      <c r="A795" s="3" t="inlineStr">
        <is>
          <t xml:space="preserve">  det(M − λ(6)I)</t>
        </is>
      </c>
      <c r="B795" s="3">
        <f t="array" ref="B795">ROUND(MDETERM($B$750:$H$756-$B$784*MUNIT(7)),6)</f>
        <v/>
      </c>
      <c r="C795" s="3">
        <f t="array" ref="C795">ROUND(MDETERM($J$750:$P$756-$C$784*MUNIT(7)),6)</f>
        <v/>
      </c>
      <c r="D795" s="3">
        <f t="array" ref="D795">ROUND(MDETERM($R$750:$X$756-$D$784*MUNIT(7)),6)</f>
        <v/>
      </c>
      <c r="E795" s="3">
        <f t="array" ref="E795">ROUND(MDETERM($Z$750:$AF$756-$E$784*MUNIT(7)),6)</f>
        <v/>
      </c>
      <c r="F795" s="3">
        <f t="array" ref="F795">ROUND(MDETERM($AH$750:$AN$756-$F$784*MUNIT(7)),6)</f>
        <v/>
      </c>
      <c r="G795" s="3">
        <f t="array" ref="G795">ROUND(MDETERM($AP$750:$AV$756-$G$784*MUNIT(7)),6)</f>
        <v/>
      </c>
    </row>
    <row r="796">
      <c r="A796" s="3" t="inlineStr">
        <is>
          <t xml:space="preserve">  det(M − λ(7)I)</t>
        </is>
      </c>
      <c r="B796" s="3">
        <f t="array" ref="B796">ROUND(MDETERM($B$750:$H$756-$B$785*MUNIT(7)),6)</f>
        <v/>
      </c>
      <c r="C796" s="3">
        <f t="array" ref="C796">ROUND(MDETERM($J$750:$P$756-$C$785*MUNIT(7)),6)</f>
        <v/>
      </c>
      <c r="D796" s="3">
        <f t="array" ref="D796">ROUND(MDETERM($R$750:$X$756-$D$785*MUNIT(7)),6)</f>
        <v/>
      </c>
      <c r="E796" s="3">
        <f t="array" ref="E796">ROUND(MDETERM($Z$750:$AF$756-$E$785*MUNIT(7)),6)</f>
        <v/>
      </c>
      <c r="F796" s="3">
        <f t="array" ref="F796">ROUND(MDETERM($AH$750:$AN$756-$F$785*MUNIT(7)),6)</f>
        <v/>
      </c>
      <c r="G796" s="3">
        <f t="array" ref="G796">ROUND(MDETERM($AP$750:$AV$756-$G$785*MUNIT(7)),6)</f>
        <v/>
      </c>
    </row>
    <row r="800" ht="16" customHeight="1">
      <c r="A800" s="14" t="inlineStr">
        <is>
          <t>RAG R3 | mixtral:8x22b</t>
        </is>
      </c>
      <c r="B800" s="9" t="inlineStr">
        <is>
          <t>run 1 (raw, pasted)</t>
        </is>
      </c>
      <c r="J800" s="9" t="inlineStr">
        <is>
          <t>run 2 (raw, pasted)</t>
        </is>
      </c>
      <c r="R800" s="9" t="inlineStr">
        <is>
          <t>run 3 (raw, pasted)</t>
        </is>
      </c>
      <c r="Z800" s="9" t="inlineStr">
        <is>
          <t>run 4 (raw, pasted)</t>
        </is>
      </c>
      <c r="AH800" s="9" t="inlineStr">
        <is>
          <t>run 5 (raw, pasted)</t>
        </is>
      </c>
      <c r="AP800" s="9" t="inlineStr">
        <is>
          <t>Step2 average matrix (formula)</t>
        </is>
      </c>
      <c r="AX800" s="9" t="inlineStr">
        <is>
          <t>ground truth (reference)</t>
        </is>
      </c>
    </row>
    <row r="801" ht="60" customHeight="1">
      <c r="B801" s="15" t="inlineStr">
        <is>
          <t>Bit</t>
        </is>
      </c>
      <c r="C801" s="15" t="inlineStr">
        <is>
          <t>Transmission</t>
        </is>
      </c>
      <c r="D801" s="15" t="inlineStr">
        <is>
          <t>Motor</t>
        </is>
      </c>
      <c r="E801" s="15" t="inlineStr">
        <is>
          <t>Electrical System</t>
        </is>
      </c>
      <c r="F801" s="15" t="inlineStr">
        <is>
          <t>Battery Holder</t>
        </is>
      </c>
      <c r="G801" s="15" t="inlineStr">
        <is>
          <t>Housing</t>
        </is>
      </c>
      <c r="H801" s="15" t="inlineStr">
        <is>
          <t>External Environment</t>
        </is>
      </c>
      <c r="J801" s="15" t="inlineStr">
        <is>
          <t>Bit</t>
        </is>
      </c>
      <c r="K801" s="15" t="inlineStr">
        <is>
          <t>Transmission</t>
        </is>
      </c>
      <c r="L801" s="15" t="inlineStr">
        <is>
          <t>Motor</t>
        </is>
      </c>
      <c r="M801" s="15" t="inlineStr">
        <is>
          <t>Electrical System</t>
        </is>
      </c>
      <c r="N801" s="15" t="inlineStr">
        <is>
          <t>Battery Holder</t>
        </is>
      </c>
      <c r="O801" s="15" t="inlineStr">
        <is>
          <t>Housing</t>
        </is>
      </c>
      <c r="P801" s="15" t="inlineStr">
        <is>
          <t>External Environment</t>
        </is>
      </c>
      <c r="R801" s="15" t="inlineStr">
        <is>
          <t>Bit</t>
        </is>
      </c>
      <c r="S801" s="15" t="inlineStr">
        <is>
          <t>Transmission</t>
        </is>
      </c>
      <c r="T801" s="15" t="inlineStr">
        <is>
          <t>Motor</t>
        </is>
      </c>
      <c r="U801" s="15" t="inlineStr">
        <is>
          <t>Electrical System</t>
        </is>
      </c>
      <c r="V801" s="15" t="inlineStr">
        <is>
          <t>Battery Holder</t>
        </is>
      </c>
      <c r="W801" s="15" t="inlineStr">
        <is>
          <t>Housing</t>
        </is>
      </c>
      <c r="X801" s="15" t="inlineStr">
        <is>
          <t>External Environment</t>
        </is>
      </c>
      <c r="Z801" s="15" t="inlineStr">
        <is>
          <t>Bit</t>
        </is>
      </c>
      <c r="AA801" s="15" t="inlineStr">
        <is>
          <t>Transmission</t>
        </is>
      </c>
      <c r="AB801" s="15" t="inlineStr">
        <is>
          <t>Motor</t>
        </is>
      </c>
      <c r="AC801" s="15" t="inlineStr">
        <is>
          <t>Electrical System</t>
        </is>
      </c>
      <c r="AD801" s="15" t="inlineStr">
        <is>
          <t>Battery Holder</t>
        </is>
      </c>
      <c r="AE801" s="15" t="inlineStr">
        <is>
          <t>Housing</t>
        </is>
      </c>
      <c r="AF801" s="15" t="inlineStr">
        <is>
          <t>External Environment</t>
        </is>
      </c>
      <c r="AH801" s="15" t="inlineStr">
        <is>
          <t>Bit</t>
        </is>
      </c>
      <c r="AI801" s="15" t="inlineStr">
        <is>
          <t>Transmission</t>
        </is>
      </c>
      <c r="AJ801" s="15" t="inlineStr">
        <is>
          <t>Motor</t>
        </is>
      </c>
      <c r="AK801" s="15" t="inlineStr">
        <is>
          <t>Electrical System</t>
        </is>
      </c>
      <c r="AL801" s="15" t="inlineStr">
        <is>
          <t>Battery Holder</t>
        </is>
      </c>
      <c r="AM801" s="15" t="inlineStr">
        <is>
          <t>Housing</t>
        </is>
      </c>
      <c r="AN801" s="15" t="inlineStr">
        <is>
          <t>External Environment</t>
        </is>
      </c>
      <c r="AP801" s="15" t="inlineStr">
        <is>
          <t>Bit</t>
        </is>
      </c>
      <c r="AQ801" s="15" t="inlineStr">
        <is>
          <t>Transmission</t>
        </is>
      </c>
      <c r="AR801" s="15" t="inlineStr">
        <is>
          <t>Motor</t>
        </is>
      </c>
      <c r="AS801" s="15" t="inlineStr">
        <is>
          <t>Electrical System</t>
        </is>
      </c>
      <c r="AT801" s="15" t="inlineStr">
        <is>
          <t>Battery Holder</t>
        </is>
      </c>
      <c r="AU801" s="15" t="inlineStr">
        <is>
          <t>Housing</t>
        </is>
      </c>
      <c r="AV801" s="15" t="inlineStr">
        <is>
          <t>External Environment</t>
        </is>
      </c>
    </row>
    <row r="802">
      <c r="A802" s="3" t="inlineStr">
        <is>
          <t>Bit</t>
        </is>
      </c>
      <c r="B802" s="8" t="n">
        <v>1</v>
      </c>
      <c r="C802" s="8" t="n">
        <v>1</v>
      </c>
      <c r="D802" s="8" t="n">
        <v>1</v>
      </c>
      <c r="E802" s="8" t="n">
        <v>1</v>
      </c>
      <c r="F802" s="8" t="n">
        <v>0</v>
      </c>
      <c r="G802" s="8" t="n">
        <v>1</v>
      </c>
      <c r="H802" s="8" t="n">
        <v>0</v>
      </c>
      <c r="J802" s="8" t="n">
        <v>1</v>
      </c>
      <c r="K802" s="8" t="n">
        <v>1</v>
      </c>
      <c r="L802" s="8" t="n">
        <v>1</v>
      </c>
      <c r="M802" s="8" t="n">
        <v>1</v>
      </c>
      <c r="N802" s="8" t="n">
        <v>0</v>
      </c>
      <c r="O802" s="8" t="n">
        <v>1</v>
      </c>
      <c r="P802" s="8" t="n">
        <v>0</v>
      </c>
      <c r="R802" s="8" t="n">
        <v>1</v>
      </c>
      <c r="S802" s="8" t="n">
        <v>1</v>
      </c>
      <c r="T802" s="8" t="n">
        <v>1</v>
      </c>
      <c r="U802" s="8" t="n">
        <v>1</v>
      </c>
      <c r="V802" s="8" t="n">
        <v>0</v>
      </c>
      <c r="W802" s="8" t="n">
        <v>1</v>
      </c>
      <c r="X802" s="8" t="n">
        <v>0</v>
      </c>
      <c r="Z802" s="8" t="n">
        <v>1</v>
      </c>
      <c r="AA802" s="8" t="n">
        <v>1</v>
      </c>
      <c r="AB802" s="8" t="n">
        <v>1</v>
      </c>
      <c r="AC802" s="8" t="n">
        <v>1</v>
      </c>
      <c r="AD802" s="8" t="n">
        <v>0</v>
      </c>
      <c r="AE802" s="8" t="n">
        <v>1</v>
      </c>
      <c r="AF802" s="8" t="n">
        <v>0</v>
      </c>
      <c r="AH802" s="8" t="n">
        <v>1</v>
      </c>
      <c r="AI802" s="8" t="n">
        <v>1</v>
      </c>
      <c r="AJ802" s="8" t="n">
        <v>1</v>
      </c>
      <c r="AK802" s="8" t="n">
        <v>1</v>
      </c>
      <c r="AL802" s="8" t="n">
        <v>0</v>
      </c>
      <c r="AM802" s="8" t="n">
        <v>1</v>
      </c>
      <c r="AN802" s="8" t="n">
        <v>0</v>
      </c>
      <c r="AP802" s="8">
        <f>IF(($B$802&lt;&gt;2)+($J$802&lt;&gt;2)+($R$802&lt;&gt;2)+($Z$802&lt;&gt;2)+($AH$802&lt;&gt;2)=0,2,IF((($B$802&lt;&gt;2)*$B$802+($J$802&lt;&gt;2)*$J$802+($R$802&lt;&gt;2)*$R$802+($Z$802&lt;&gt;2)*$Z$802+($AH$802&lt;&gt;2)*$AH$802)/(($B$802&lt;&gt;2)+($J$802&lt;&gt;2)+($R$802&lt;&gt;2)+($Z$802&lt;&gt;2)+($AH$802&lt;&gt;2))&gt;=0.5,1,0))</f>
        <v/>
      </c>
      <c r="AQ802" s="8">
        <f>IF(($C$802&lt;&gt;2)+($K$802&lt;&gt;2)+($S$802&lt;&gt;2)+($AA$802&lt;&gt;2)+($AI$802&lt;&gt;2)=0,2,IF((($C$802&lt;&gt;2)*$C$802+($K$802&lt;&gt;2)*$K$802+($S$802&lt;&gt;2)*$S$802+($AA$802&lt;&gt;2)*$AA$802+($AI$802&lt;&gt;2)*$AI$802)/(($C$802&lt;&gt;2)+($K$802&lt;&gt;2)+($S$802&lt;&gt;2)+($AA$802&lt;&gt;2)+($AI$802&lt;&gt;2))&gt;=0.5,1,0))</f>
        <v/>
      </c>
      <c r="AR802" s="8">
        <f>IF(($D$802&lt;&gt;2)+($L$802&lt;&gt;2)+($T$802&lt;&gt;2)+($AB$802&lt;&gt;2)+($AJ$802&lt;&gt;2)=0,2,IF((($D$802&lt;&gt;2)*$D$802+($L$802&lt;&gt;2)*$L$802+($T$802&lt;&gt;2)*$T$802+($AB$802&lt;&gt;2)*$AB$802+($AJ$802&lt;&gt;2)*$AJ$802)/(($D$802&lt;&gt;2)+($L$802&lt;&gt;2)+($T$802&lt;&gt;2)+($AB$802&lt;&gt;2)+($AJ$802&lt;&gt;2))&gt;=0.5,1,0))</f>
        <v/>
      </c>
      <c r="AS802" s="8">
        <f>IF(($E$802&lt;&gt;2)+($M$802&lt;&gt;2)+($U$802&lt;&gt;2)+($AC$802&lt;&gt;2)+($AK$802&lt;&gt;2)=0,2,IF((($E$802&lt;&gt;2)*$E$802+($M$802&lt;&gt;2)*$M$802+($U$802&lt;&gt;2)*$U$802+($AC$802&lt;&gt;2)*$AC$802+($AK$802&lt;&gt;2)*$AK$802)/(($E$802&lt;&gt;2)+($M$802&lt;&gt;2)+($U$802&lt;&gt;2)+($AC$802&lt;&gt;2)+($AK$802&lt;&gt;2))&gt;=0.5,1,0))</f>
        <v/>
      </c>
      <c r="AT802" s="8">
        <f>IF(($F$802&lt;&gt;2)+($N$802&lt;&gt;2)+($V$802&lt;&gt;2)+($AD$802&lt;&gt;2)+($AL$802&lt;&gt;2)=0,2,IF((($F$802&lt;&gt;2)*$F$802+($N$802&lt;&gt;2)*$N$802+($V$802&lt;&gt;2)*$V$802+($AD$802&lt;&gt;2)*$AD$802+($AL$802&lt;&gt;2)*$AL$802)/(($F$802&lt;&gt;2)+($N$802&lt;&gt;2)+($V$802&lt;&gt;2)+($AD$802&lt;&gt;2)+($AL$802&lt;&gt;2))&gt;=0.5,1,0))</f>
        <v/>
      </c>
      <c r="AU802" s="8">
        <f>IF(($G$802&lt;&gt;2)+($O$802&lt;&gt;2)+($W$802&lt;&gt;2)+($AE$802&lt;&gt;2)+($AM$802&lt;&gt;2)=0,2,IF((($G$802&lt;&gt;2)*$G$802+($O$802&lt;&gt;2)*$O$802+($W$802&lt;&gt;2)*$W$802+($AE$802&lt;&gt;2)*$AE$802+($AM$802&lt;&gt;2)*$AM$802)/(($G$802&lt;&gt;2)+($O$802&lt;&gt;2)+($W$802&lt;&gt;2)+($AE$802&lt;&gt;2)+($AM$802&lt;&gt;2))&gt;=0.5,1,0))</f>
        <v/>
      </c>
      <c r="AV802" s="8">
        <f>IF(($H$802&lt;&gt;2)+($P$802&lt;&gt;2)+($X$802&lt;&gt;2)+($AF$802&lt;&gt;2)+($AN$802&lt;&gt;2)=0,2,IF((($H$802&lt;&gt;2)*$H$802+($P$802&lt;&gt;2)*$P$802+($X$802&lt;&gt;2)*$X$802+($AF$802&lt;&gt;2)*$AF$802+($AN$802&lt;&gt;2)*$AN$802)/(($H$802&lt;&gt;2)+($P$802&lt;&gt;2)+($X$802&lt;&gt;2)+($AF$802&lt;&gt;2)+($AN$802&lt;&gt;2))&gt;=0.5,1,0))</f>
        <v/>
      </c>
      <c r="AX802" s="16">
        <f>'Ground truth'!$B$14</f>
        <v/>
      </c>
      <c r="AY802" s="16">
        <f>'Ground truth'!$C$14</f>
        <v/>
      </c>
      <c r="AZ802" s="16">
        <f>'Ground truth'!$D$14</f>
        <v/>
      </c>
      <c r="BA802" s="16">
        <f>'Ground truth'!$E$14</f>
        <v/>
      </c>
      <c r="BB802" s="16">
        <f>'Ground truth'!$F$14</f>
        <v/>
      </c>
      <c r="BC802" s="16">
        <f>'Ground truth'!$G$14</f>
        <v/>
      </c>
      <c r="BD802" s="16">
        <f>'Ground truth'!$H$14</f>
        <v/>
      </c>
    </row>
    <row r="803">
      <c r="A803" s="3" t="inlineStr">
        <is>
          <t>Transmission</t>
        </is>
      </c>
      <c r="B803" s="8" t="n">
        <v>1</v>
      </c>
      <c r="C803" s="8" t="n">
        <v>1</v>
      </c>
      <c r="D803" s="8" t="n">
        <v>1</v>
      </c>
      <c r="E803" s="8" t="n">
        <v>1</v>
      </c>
      <c r="F803" s="8" t="n">
        <v>0</v>
      </c>
      <c r="G803" s="8" t="n">
        <v>1</v>
      </c>
      <c r="H803" s="8" t="n">
        <v>0</v>
      </c>
      <c r="J803" s="8" t="n">
        <v>1</v>
      </c>
      <c r="K803" s="8" t="n">
        <v>1</v>
      </c>
      <c r="L803" s="8" t="n">
        <v>1</v>
      </c>
      <c r="M803" s="8" t="n">
        <v>1</v>
      </c>
      <c r="N803" s="8" t="n">
        <v>0</v>
      </c>
      <c r="O803" s="8" t="n">
        <v>1</v>
      </c>
      <c r="P803" s="8" t="n">
        <v>0</v>
      </c>
      <c r="R803" s="8" t="n">
        <v>1</v>
      </c>
      <c r="S803" s="8" t="n">
        <v>1</v>
      </c>
      <c r="T803" s="8" t="n">
        <v>1</v>
      </c>
      <c r="U803" s="8" t="n">
        <v>1</v>
      </c>
      <c r="V803" s="8" t="n">
        <v>0</v>
      </c>
      <c r="W803" s="8" t="n">
        <v>1</v>
      </c>
      <c r="X803" s="8" t="n">
        <v>0</v>
      </c>
      <c r="Z803" s="8" t="n">
        <v>1</v>
      </c>
      <c r="AA803" s="8" t="n">
        <v>1</v>
      </c>
      <c r="AB803" s="8" t="n">
        <v>1</v>
      </c>
      <c r="AC803" s="8" t="n">
        <v>1</v>
      </c>
      <c r="AD803" s="8" t="n">
        <v>0</v>
      </c>
      <c r="AE803" s="8" t="n">
        <v>1</v>
      </c>
      <c r="AF803" s="8" t="n">
        <v>0</v>
      </c>
      <c r="AH803" s="8" t="n">
        <v>1</v>
      </c>
      <c r="AI803" s="8" t="n">
        <v>1</v>
      </c>
      <c r="AJ803" s="8" t="n">
        <v>1</v>
      </c>
      <c r="AK803" s="8" t="n">
        <v>1</v>
      </c>
      <c r="AL803" s="8" t="n">
        <v>0</v>
      </c>
      <c r="AM803" s="8" t="n">
        <v>1</v>
      </c>
      <c r="AN803" s="8" t="n">
        <v>0</v>
      </c>
      <c r="AP803" s="8">
        <f>IF(($B$803&lt;&gt;2)+($J$803&lt;&gt;2)+($R$803&lt;&gt;2)+($Z$803&lt;&gt;2)+($AH$803&lt;&gt;2)=0,2,IF((($B$803&lt;&gt;2)*$B$803+($J$803&lt;&gt;2)*$J$803+($R$803&lt;&gt;2)*$R$803+($Z$803&lt;&gt;2)*$Z$803+($AH$803&lt;&gt;2)*$AH$803)/(($B$803&lt;&gt;2)+($J$803&lt;&gt;2)+($R$803&lt;&gt;2)+($Z$803&lt;&gt;2)+($AH$803&lt;&gt;2))&gt;=0.5,1,0))</f>
        <v/>
      </c>
      <c r="AQ803" s="8">
        <f>IF(($C$803&lt;&gt;2)+($K$803&lt;&gt;2)+($S$803&lt;&gt;2)+($AA$803&lt;&gt;2)+($AI$803&lt;&gt;2)=0,2,IF((($C$803&lt;&gt;2)*$C$803+($K$803&lt;&gt;2)*$K$803+($S$803&lt;&gt;2)*$S$803+($AA$803&lt;&gt;2)*$AA$803+($AI$803&lt;&gt;2)*$AI$803)/(($C$803&lt;&gt;2)+($K$803&lt;&gt;2)+($S$803&lt;&gt;2)+($AA$803&lt;&gt;2)+($AI$803&lt;&gt;2))&gt;=0.5,1,0))</f>
        <v/>
      </c>
      <c r="AR803" s="8">
        <f>IF(($D$803&lt;&gt;2)+($L$803&lt;&gt;2)+($T$803&lt;&gt;2)+($AB$803&lt;&gt;2)+($AJ$803&lt;&gt;2)=0,2,IF((($D$803&lt;&gt;2)*$D$803+($L$803&lt;&gt;2)*$L$803+($T$803&lt;&gt;2)*$T$803+($AB$803&lt;&gt;2)*$AB$803+($AJ$803&lt;&gt;2)*$AJ$803)/(($D$803&lt;&gt;2)+($L$803&lt;&gt;2)+($T$803&lt;&gt;2)+($AB$803&lt;&gt;2)+($AJ$803&lt;&gt;2))&gt;=0.5,1,0))</f>
        <v/>
      </c>
      <c r="AS803" s="8">
        <f>IF(($E$803&lt;&gt;2)+($M$803&lt;&gt;2)+($U$803&lt;&gt;2)+($AC$803&lt;&gt;2)+($AK$803&lt;&gt;2)=0,2,IF((($E$803&lt;&gt;2)*$E$803+($M$803&lt;&gt;2)*$M$803+($U$803&lt;&gt;2)*$U$803+($AC$803&lt;&gt;2)*$AC$803+($AK$803&lt;&gt;2)*$AK$803)/(($E$803&lt;&gt;2)+($M$803&lt;&gt;2)+($U$803&lt;&gt;2)+($AC$803&lt;&gt;2)+($AK$803&lt;&gt;2))&gt;=0.5,1,0))</f>
        <v/>
      </c>
      <c r="AT803" s="8">
        <f>IF(($F$803&lt;&gt;2)+($N$803&lt;&gt;2)+($V$803&lt;&gt;2)+($AD$803&lt;&gt;2)+($AL$803&lt;&gt;2)=0,2,IF((($F$803&lt;&gt;2)*$F$803+($N$803&lt;&gt;2)*$N$803+($V$803&lt;&gt;2)*$V$803+($AD$803&lt;&gt;2)*$AD$803+($AL$803&lt;&gt;2)*$AL$803)/(($F$803&lt;&gt;2)+($N$803&lt;&gt;2)+($V$803&lt;&gt;2)+($AD$803&lt;&gt;2)+($AL$803&lt;&gt;2))&gt;=0.5,1,0))</f>
        <v/>
      </c>
      <c r="AU803" s="8">
        <f>IF(($G$803&lt;&gt;2)+($O$803&lt;&gt;2)+($W$803&lt;&gt;2)+($AE$803&lt;&gt;2)+($AM$803&lt;&gt;2)=0,2,IF((($G$803&lt;&gt;2)*$G$803+($O$803&lt;&gt;2)*$O$803+($W$803&lt;&gt;2)*$W$803+($AE$803&lt;&gt;2)*$AE$803+($AM$803&lt;&gt;2)*$AM$803)/(($G$803&lt;&gt;2)+($O$803&lt;&gt;2)+($W$803&lt;&gt;2)+($AE$803&lt;&gt;2)+($AM$803&lt;&gt;2))&gt;=0.5,1,0))</f>
        <v/>
      </c>
      <c r="AV803" s="8">
        <f>IF(($H$803&lt;&gt;2)+($P$803&lt;&gt;2)+($X$803&lt;&gt;2)+($AF$803&lt;&gt;2)+($AN$803&lt;&gt;2)=0,2,IF((($H$803&lt;&gt;2)*$H$803+($P$803&lt;&gt;2)*$P$803+($X$803&lt;&gt;2)*$X$803+($AF$803&lt;&gt;2)*$AF$803+($AN$803&lt;&gt;2)*$AN$803)/(($H$803&lt;&gt;2)+($P$803&lt;&gt;2)+($X$803&lt;&gt;2)+($AF$803&lt;&gt;2)+($AN$803&lt;&gt;2))&gt;=0.5,1,0))</f>
        <v/>
      </c>
      <c r="AX803" s="16">
        <f>'Ground truth'!$B$15</f>
        <v/>
      </c>
      <c r="AY803" s="16">
        <f>'Ground truth'!$C$15</f>
        <v/>
      </c>
      <c r="AZ803" s="16">
        <f>'Ground truth'!$D$15</f>
        <v/>
      </c>
      <c r="BA803" s="16">
        <f>'Ground truth'!$E$15</f>
        <v/>
      </c>
      <c r="BB803" s="16">
        <f>'Ground truth'!$F$15</f>
        <v/>
      </c>
      <c r="BC803" s="16">
        <f>'Ground truth'!$G$15</f>
        <v/>
      </c>
      <c r="BD803" s="16">
        <f>'Ground truth'!$H$15</f>
        <v/>
      </c>
    </row>
    <row r="804">
      <c r="A804" s="3" t="inlineStr">
        <is>
          <t>Motor</t>
        </is>
      </c>
      <c r="B804" s="8" t="n">
        <v>1</v>
      </c>
      <c r="C804" s="8" t="n">
        <v>1</v>
      </c>
      <c r="D804" s="8" t="n">
        <v>1</v>
      </c>
      <c r="E804" s="8" t="n">
        <v>1</v>
      </c>
      <c r="F804" s="8" t="n">
        <v>1</v>
      </c>
      <c r="G804" s="8" t="n">
        <v>1</v>
      </c>
      <c r="H804" s="8" t="n">
        <v>0</v>
      </c>
      <c r="J804" s="8" t="n">
        <v>1</v>
      </c>
      <c r="K804" s="8" t="n">
        <v>1</v>
      </c>
      <c r="L804" s="8" t="n">
        <v>1</v>
      </c>
      <c r="M804" s="8" t="n">
        <v>1</v>
      </c>
      <c r="N804" s="8" t="n">
        <v>0</v>
      </c>
      <c r="O804" s="8" t="n">
        <v>1</v>
      </c>
      <c r="P804" s="8" t="n">
        <v>0</v>
      </c>
      <c r="R804" s="8" t="n">
        <v>1</v>
      </c>
      <c r="S804" s="8" t="n">
        <v>1</v>
      </c>
      <c r="T804" s="8" t="n">
        <v>1</v>
      </c>
      <c r="U804" s="8" t="n">
        <v>1</v>
      </c>
      <c r="V804" s="8" t="n">
        <v>0</v>
      </c>
      <c r="W804" s="8" t="n">
        <v>1</v>
      </c>
      <c r="X804" s="8" t="n">
        <v>0</v>
      </c>
      <c r="Z804" s="8" t="n">
        <v>1</v>
      </c>
      <c r="AA804" s="8" t="n">
        <v>1</v>
      </c>
      <c r="AB804" s="8" t="n">
        <v>1</v>
      </c>
      <c r="AC804" s="8" t="n">
        <v>1</v>
      </c>
      <c r="AD804" s="8" t="n">
        <v>0</v>
      </c>
      <c r="AE804" s="8" t="n">
        <v>1</v>
      </c>
      <c r="AF804" s="8" t="n">
        <v>0</v>
      </c>
      <c r="AH804" s="8" t="n">
        <v>1</v>
      </c>
      <c r="AI804" s="8" t="n">
        <v>1</v>
      </c>
      <c r="AJ804" s="8" t="n">
        <v>1</v>
      </c>
      <c r="AK804" s="8" t="n">
        <v>1</v>
      </c>
      <c r="AL804" s="8" t="n">
        <v>0</v>
      </c>
      <c r="AM804" s="8" t="n">
        <v>1</v>
      </c>
      <c r="AN804" s="8" t="n">
        <v>0</v>
      </c>
      <c r="AP804" s="8">
        <f>IF(($B$804&lt;&gt;2)+($J$804&lt;&gt;2)+($R$804&lt;&gt;2)+($Z$804&lt;&gt;2)+($AH$804&lt;&gt;2)=0,2,IF((($B$804&lt;&gt;2)*$B$804+($J$804&lt;&gt;2)*$J$804+($R$804&lt;&gt;2)*$R$804+($Z$804&lt;&gt;2)*$Z$804+($AH$804&lt;&gt;2)*$AH$804)/(($B$804&lt;&gt;2)+($J$804&lt;&gt;2)+($R$804&lt;&gt;2)+($Z$804&lt;&gt;2)+($AH$804&lt;&gt;2))&gt;=0.5,1,0))</f>
        <v/>
      </c>
      <c r="AQ804" s="8">
        <f>IF(($C$804&lt;&gt;2)+($K$804&lt;&gt;2)+($S$804&lt;&gt;2)+($AA$804&lt;&gt;2)+($AI$804&lt;&gt;2)=0,2,IF((($C$804&lt;&gt;2)*$C$804+($K$804&lt;&gt;2)*$K$804+($S$804&lt;&gt;2)*$S$804+($AA$804&lt;&gt;2)*$AA$804+($AI$804&lt;&gt;2)*$AI$804)/(($C$804&lt;&gt;2)+($K$804&lt;&gt;2)+($S$804&lt;&gt;2)+($AA$804&lt;&gt;2)+($AI$804&lt;&gt;2))&gt;=0.5,1,0))</f>
        <v/>
      </c>
      <c r="AR804" s="8">
        <f>IF(($D$804&lt;&gt;2)+($L$804&lt;&gt;2)+($T$804&lt;&gt;2)+($AB$804&lt;&gt;2)+($AJ$804&lt;&gt;2)=0,2,IF((($D$804&lt;&gt;2)*$D$804+($L$804&lt;&gt;2)*$L$804+($T$804&lt;&gt;2)*$T$804+($AB$804&lt;&gt;2)*$AB$804+($AJ$804&lt;&gt;2)*$AJ$804)/(($D$804&lt;&gt;2)+($L$804&lt;&gt;2)+($T$804&lt;&gt;2)+($AB$804&lt;&gt;2)+($AJ$804&lt;&gt;2))&gt;=0.5,1,0))</f>
        <v/>
      </c>
      <c r="AS804" s="8">
        <f>IF(($E$804&lt;&gt;2)+($M$804&lt;&gt;2)+($U$804&lt;&gt;2)+($AC$804&lt;&gt;2)+($AK$804&lt;&gt;2)=0,2,IF((($E$804&lt;&gt;2)*$E$804+($M$804&lt;&gt;2)*$M$804+($U$804&lt;&gt;2)*$U$804+($AC$804&lt;&gt;2)*$AC$804+($AK$804&lt;&gt;2)*$AK$804)/(($E$804&lt;&gt;2)+($M$804&lt;&gt;2)+($U$804&lt;&gt;2)+($AC$804&lt;&gt;2)+($AK$804&lt;&gt;2))&gt;=0.5,1,0))</f>
        <v/>
      </c>
      <c r="AT804" s="8">
        <f>IF(($F$804&lt;&gt;2)+($N$804&lt;&gt;2)+($V$804&lt;&gt;2)+($AD$804&lt;&gt;2)+($AL$804&lt;&gt;2)=0,2,IF((($F$804&lt;&gt;2)*$F$804+($N$804&lt;&gt;2)*$N$804+($V$804&lt;&gt;2)*$V$804+($AD$804&lt;&gt;2)*$AD$804+($AL$804&lt;&gt;2)*$AL$804)/(($F$804&lt;&gt;2)+($N$804&lt;&gt;2)+($V$804&lt;&gt;2)+($AD$804&lt;&gt;2)+($AL$804&lt;&gt;2))&gt;=0.5,1,0))</f>
        <v/>
      </c>
      <c r="AU804" s="8">
        <f>IF(($G$804&lt;&gt;2)+($O$804&lt;&gt;2)+($W$804&lt;&gt;2)+($AE$804&lt;&gt;2)+($AM$804&lt;&gt;2)=0,2,IF((($G$804&lt;&gt;2)*$G$804+($O$804&lt;&gt;2)*$O$804+($W$804&lt;&gt;2)*$W$804+($AE$804&lt;&gt;2)*$AE$804+($AM$804&lt;&gt;2)*$AM$804)/(($G$804&lt;&gt;2)+($O$804&lt;&gt;2)+($W$804&lt;&gt;2)+($AE$804&lt;&gt;2)+($AM$804&lt;&gt;2))&gt;=0.5,1,0))</f>
        <v/>
      </c>
      <c r="AV804" s="8">
        <f>IF(($H$804&lt;&gt;2)+($P$804&lt;&gt;2)+($X$804&lt;&gt;2)+($AF$804&lt;&gt;2)+($AN$804&lt;&gt;2)=0,2,IF((($H$804&lt;&gt;2)*$H$804+($P$804&lt;&gt;2)*$P$804+($X$804&lt;&gt;2)*$X$804+($AF$804&lt;&gt;2)*$AF$804+($AN$804&lt;&gt;2)*$AN$804)/(($H$804&lt;&gt;2)+($P$804&lt;&gt;2)+($X$804&lt;&gt;2)+($AF$804&lt;&gt;2)+($AN$804&lt;&gt;2))&gt;=0.5,1,0))</f>
        <v/>
      </c>
      <c r="AX804" s="16">
        <f>'Ground truth'!$B$16</f>
        <v/>
      </c>
      <c r="AY804" s="16">
        <f>'Ground truth'!$C$16</f>
        <v/>
      </c>
      <c r="AZ804" s="16">
        <f>'Ground truth'!$D$16</f>
        <v/>
      </c>
      <c r="BA804" s="16">
        <f>'Ground truth'!$E$16</f>
        <v/>
      </c>
      <c r="BB804" s="16">
        <f>'Ground truth'!$F$16</f>
        <v/>
      </c>
      <c r="BC804" s="16">
        <f>'Ground truth'!$G$16</f>
        <v/>
      </c>
      <c r="BD804" s="16">
        <f>'Ground truth'!$H$16</f>
        <v/>
      </c>
    </row>
    <row r="805">
      <c r="A805" s="3" t="inlineStr">
        <is>
          <t>Electrical System</t>
        </is>
      </c>
      <c r="B805" s="8" t="n">
        <v>1</v>
      </c>
      <c r="C805" s="8" t="n">
        <v>1</v>
      </c>
      <c r="D805" s="8" t="n">
        <v>1</v>
      </c>
      <c r="E805" s="8" t="n">
        <v>1</v>
      </c>
      <c r="F805" s="8" t="n">
        <v>1</v>
      </c>
      <c r="G805" s="8" t="n">
        <v>1</v>
      </c>
      <c r="H805" s="8" t="n">
        <v>1</v>
      </c>
      <c r="J805" s="8" t="n">
        <v>1</v>
      </c>
      <c r="K805" s="8" t="n">
        <v>1</v>
      </c>
      <c r="L805" s="8" t="n">
        <v>1</v>
      </c>
      <c r="M805" s="8" t="n">
        <v>1</v>
      </c>
      <c r="N805" s="8" t="n">
        <v>1</v>
      </c>
      <c r="O805" s="8" t="n">
        <v>1</v>
      </c>
      <c r="P805" s="8" t="n">
        <v>0</v>
      </c>
      <c r="R805" s="8" t="n">
        <v>1</v>
      </c>
      <c r="S805" s="8" t="n">
        <v>1</v>
      </c>
      <c r="T805" s="8" t="n">
        <v>1</v>
      </c>
      <c r="U805" s="8" t="n">
        <v>1</v>
      </c>
      <c r="V805" s="8" t="n">
        <v>1</v>
      </c>
      <c r="W805" s="8" t="n">
        <v>1</v>
      </c>
      <c r="X805" s="8" t="n">
        <v>0</v>
      </c>
      <c r="Z805" s="8" t="n">
        <v>1</v>
      </c>
      <c r="AA805" s="8" t="n">
        <v>1</v>
      </c>
      <c r="AB805" s="8" t="n">
        <v>1</v>
      </c>
      <c r="AC805" s="8" t="n">
        <v>1</v>
      </c>
      <c r="AD805" s="8" t="n">
        <v>1</v>
      </c>
      <c r="AE805" s="8" t="n">
        <v>1</v>
      </c>
      <c r="AF805" s="8" t="n">
        <v>0</v>
      </c>
      <c r="AH805" s="8" t="n">
        <v>1</v>
      </c>
      <c r="AI805" s="8" t="n">
        <v>1</v>
      </c>
      <c r="AJ805" s="8" t="n">
        <v>1</v>
      </c>
      <c r="AK805" s="8" t="n">
        <v>1</v>
      </c>
      <c r="AL805" s="8" t="n">
        <v>1</v>
      </c>
      <c r="AM805" s="8" t="n">
        <v>1</v>
      </c>
      <c r="AN805" s="8" t="n">
        <v>0</v>
      </c>
      <c r="AP805" s="8">
        <f>IF(($B$805&lt;&gt;2)+($J$805&lt;&gt;2)+($R$805&lt;&gt;2)+($Z$805&lt;&gt;2)+($AH$805&lt;&gt;2)=0,2,IF((($B$805&lt;&gt;2)*$B$805+($J$805&lt;&gt;2)*$J$805+($R$805&lt;&gt;2)*$R$805+($Z$805&lt;&gt;2)*$Z$805+($AH$805&lt;&gt;2)*$AH$805)/(($B$805&lt;&gt;2)+($J$805&lt;&gt;2)+($R$805&lt;&gt;2)+($Z$805&lt;&gt;2)+($AH$805&lt;&gt;2))&gt;=0.5,1,0))</f>
        <v/>
      </c>
      <c r="AQ805" s="8">
        <f>IF(($C$805&lt;&gt;2)+($K$805&lt;&gt;2)+($S$805&lt;&gt;2)+($AA$805&lt;&gt;2)+($AI$805&lt;&gt;2)=0,2,IF((($C$805&lt;&gt;2)*$C$805+($K$805&lt;&gt;2)*$K$805+($S$805&lt;&gt;2)*$S$805+($AA$805&lt;&gt;2)*$AA$805+($AI$805&lt;&gt;2)*$AI$805)/(($C$805&lt;&gt;2)+($K$805&lt;&gt;2)+($S$805&lt;&gt;2)+($AA$805&lt;&gt;2)+($AI$805&lt;&gt;2))&gt;=0.5,1,0))</f>
        <v/>
      </c>
      <c r="AR805" s="8">
        <f>IF(($D$805&lt;&gt;2)+($L$805&lt;&gt;2)+($T$805&lt;&gt;2)+($AB$805&lt;&gt;2)+($AJ$805&lt;&gt;2)=0,2,IF((($D$805&lt;&gt;2)*$D$805+($L$805&lt;&gt;2)*$L$805+($T$805&lt;&gt;2)*$T$805+($AB$805&lt;&gt;2)*$AB$805+($AJ$805&lt;&gt;2)*$AJ$805)/(($D$805&lt;&gt;2)+($L$805&lt;&gt;2)+($T$805&lt;&gt;2)+($AB$805&lt;&gt;2)+($AJ$805&lt;&gt;2))&gt;=0.5,1,0))</f>
        <v/>
      </c>
      <c r="AS805" s="8">
        <f>IF(($E$805&lt;&gt;2)+($M$805&lt;&gt;2)+($U$805&lt;&gt;2)+($AC$805&lt;&gt;2)+($AK$805&lt;&gt;2)=0,2,IF((($E$805&lt;&gt;2)*$E$805+($M$805&lt;&gt;2)*$M$805+($U$805&lt;&gt;2)*$U$805+($AC$805&lt;&gt;2)*$AC$805+($AK$805&lt;&gt;2)*$AK$805)/(($E$805&lt;&gt;2)+($M$805&lt;&gt;2)+($U$805&lt;&gt;2)+($AC$805&lt;&gt;2)+($AK$805&lt;&gt;2))&gt;=0.5,1,0))</f>
        <v/>
      </c>
      <c r="AT805" s="8">
        <f>IF(($F$805&lt;&gt;2)+($N$805&lt;&gt;2)+($V$805&lt;&gt;2)+($AD$805&lt;&gt;2)+($AL$805&lt;&gt;2)=0,2,IF((($F$805&lt;&gt;2)*$F$805+($N$805&lt;&gt;2)*$N$805+($V$805&lt;&gt;2)*$V$805+($AD$805&lt;&gt;2)*$AD$805+($AL$805&lt;&gt;2)*$AL$805)/(($F$805&lt;&gt;2)+($N$805&lt;&gt;2)+($V$805&lt;&gt;2)+($AD$805&lt;&gt;2)+($AL$805&lt;&gt;2))&gt;=0.5,1,0))</f>
        <v/>
      </c>
      <c r="AU805" s="8">
        <f>IF(($G$805&lt;&gt;2)+($O$805&lt;&gt;2)+($W$805&lt;&gt;2)+($AE$805&lt;&gt;2)+($AM$805&lt;&gt;2)=0,2,IF((($G$805&lt;&gt;2)*$G$805+($O$805&lt;&gt;2)*$O$805+($W$805&lt;&gt;2)*$W$805+($AE$805&lt;&gt;2)*$AE$805+($AM$805&lt;&gt;2)*$AM$805)/(($G$805&lt;&gt;2)+($O$805&lt;&gt;2)+($W$805&lt;&gt;2)+($AE$805&lt;&gt;2)+($AM$805&lt;&gt;2))&gt;=0.5,1,0))</f>
        <v/>
      </c>
      <c r="AV805" s="8">
        <f>IF(($H$805&lt;&gt;2)+($P$805&lt;&gt;2)+($X$805&lt;&gt;2)+($AF$805&lt;&gt;2)+($AN$805&lt;&gt;2)=0,2,IF((($H$805&lt;&gt;2)*$H$805+($P$805&lt;&gt;2)*$P$805+($X$805&lt;&gt;2)*$X$805+($AF$805&lt;&gt;2)*$AF$805+($AN$805&lt;&gt;2)*$AN$805)/(($H$805&lt;&gt;2)+($P$805&lt;&gt;2)+($X$805&lt;&gt;2)+($AF$805&lt;&gt;2)+($AN$805&lt;&gt;2))&gt;=0.5,1,0))</f>
        <v/>
      </c>
      <c r="AX805" s="16">
        <f>'Ground truth'!$B$17</f>
        <v/>
      </c>
      <c r="AY805" s="16">
        <f>'Ground truth'!$C$17</f>
        <v/>
      </c>
      <c r="AZ805" s="16">
        <f>'Ground truth'!$D$17</f>
        <v/>
      </c>
      <c r="BA805" s="16">
        <f>'Ground truth'!$E$17</f>
        <v/>
      </c>
      <c r="BB805" s="16">
        <f>'Ground truth'!$F$17</f>
        <v/>
      </c>
      <c r="BC805" s="16">
        <f>'Ground truth'!$G$17</f>
        <v/>
      </c>
      <c r="BD805" s="16">
        <f>'Ground truth'!$H$17</f>
        <v/>
      </c>
    </row>
    <row r="806">
      <c r="A806" s="3" t="inlineStr">
        <is>
          <t>Battery Holder</t>
        </is>
      </c>
      <c r="B806" s="8" t="n">
        <v>0</v>
      </c>
      <c r="C806" s="8" t="n">
        <v>0</v>
      </c>
      <c r="D806" s="8" t="n">
        <v>1</v>
      </c>
      <c r="E806" s="8" t="n">
        <v>1</v>
      </c>
      <c r="F806" s="8" t="n">
        <v>1</v>
      </c>
      <c r="G806" s="8" t="n">
        <v>1</v>
      </c>
      <c r="H806" s="8" t="n">
        <v>0</v>
      </c>
      <c r="J806" s="8" t="n">
        <v>0</v>
      </c>
      <c r="K806" s="8" t="n">
        <v>0</v>
      </c>
      <c r="L806" s="8" t="n">
        <v>0</v>
      </c>
      <c r="M806" s="8" t="n">
        <v>1</v>
      </c>
      <c r="N806" s="8" t="n">
        <v>1</v>
      </c>
      <c r="O806" s="8" t="n">
        <v>1</v>
      </c>
      <c r="P806" s="8" t="n">
        <v>0</v>
      </c>
      <c r="R806" s="8" t="n">
        <v>0</v>
      </c>
      <c r="S806" s="8" t="n">
        <v>0</v>
      </c>
      <c r="T806" s="8" t="n">
        <v>0</v>
      </c>
      <c r="U806" s="8" t="n">
        <v>1</v>
      </c>
      <c r="V806" s="8" t="n">
        <v>1</v>
      </c>
      <c r="W806" s="8" t="n">
        <v>1</v>
      </c>
      <c r="X806" s="8" t="n">
        <v>0</v>
      </c>
      <c r="Z806" s="8" t="n">
        <v>0</v>
      </c>
      <c r="AA806" s="8" t="n">
        <v>0</v>
      </c>
      <c r="AB806" s="8" t="n">
        <v>0</v>
      </c>
      <c r="AC806" s="8" t="n">
        <v>1</v>
      </c>
      <c r="AD806" s="8" t="n">
        <v>1</v>
      </c>
      <c r="AE806" s="8" t="n">
        <v>1</v>
      </c>
      <c r="AF806" s="8" t="n">
        <v>0</v>
      </c>
      <c r="AH806" s="8" t="n">
        <v>0</v>
      </c>
      <c r="AI806" s="8" t="n">
        <v>0</v>
      </c>
      <c r="AJ806" s="8" t="n">
        <v>0</v>
      </c>
      <c r="AK806" s="8" t="n">
        <v>1</v>
      </c>
      <c r="AL806" s="8" t="n">
        <v>1</v>
      </c>
      <c r="AM806" s="8" t="n">
        <v>1</v>
      </c>
      <c r="AN806" s="8" t="n">
        <v>0</v>
      </c>
      <c r="AP806" s="8">
        <f>IF(($B$806&lt;&gt;2)+($J$806&lt;&gt;2)+($R$806&lt;&gt;2)+($Z$806&lt;&gt;2)+($AH$806&lt;&gt;2)=0,2,IF((($B$806&lt;&gt;2)*$B$806+($J$806&lt;&gt;2)*$J$806+($R$806&lt;&gt;2)*$R$806+($Z$806&lt;&gt;2)*$Z$806+($AH$806&lt;&gt;2)*$AH$806)/(($B$806&lt;&gt;2)+($J$806&lt;&gt;2)+($R$806&lt;&gt;2)+($Z$806&lt;&gt;2)+($AH$806&lt;&gt;2))&gt;=0.5,1,0))</f>
        <v/>
      </c>
      <c r="AQ806" s="8">
        <f>IF(($C$806&lt;&gt;2)+($K$806&lt;&gt;2)+($S$806&lt;&gt;2)+($AA$806&lt;&gt;2)+($AI$806&lt;&gt;2)=0,2,IF((($C$806&lt;&gt;2)*$C$806+($K$806&lt;&gt;2)*$K$806+($S$806&lt;&gt;2)*$S$806+($AA$806&lt;&gt;2)*$AA$806+($AI$806&lt;&gt;2)*$AI$806)/(($C$806&lt;&gt;2)+($K$806&lt;&gt;2)+($S$806&lt;&gt;2)+($AA$806&lt;&gt;2)+($AI$806&lt;&gt;2))&gt;=0.5,1,0))</f>
        <v/>
      </c>
      <c r="AR806" s="8">
        <f>IF(($D$806&lt;&gt;2)+($L$806&lt;&gt;2)+($T$806&lt;&gt;2)+($AB$806&lt;&gt;2)+($AJ$806&lt;&gt;2)=0,2,IF((($D$806&lt;&gt;2)*$D$806+($L$806&lt;&gt;2)*$L$806+($T$806&lt;&gt;2)*$T$806+($AB$806&lt;&gt;2)*$AB$806+($AJ$806&lt;&gt;2)*$AJ$806)/(($D$806&lt;&gt;2)+($L$806&lt;&gt;2)+($T$806&lt;&gt;2)+($AB$806&lt;&gt;2)+($AJ$806&lt;&gt;2))&gt;=0.5,1,0))</f>
        <v/>
      </c>
      <c r="AS806" s="8">
        <f>IF(($E$806&lt;&gt;2)+($M$806&lt;&gt;2)+($U$806&lt;&gt;2)+($AC$806&lt;&gt;2)+($AK$806&lt;&gt;2)=0,2,IF((($E$806&lt;&gt;2)*$E$806+($M$806&lt;&gt;2)*$M$806+($U$806&lt;&gt;2)*$U$806+($AC$806&lt;&gt;2)*$AC$806+($AK$806&lt;&gt;2)*$AK$806)/(($E$806&lt;&gt;2)+($M$806&lt;&gt;2)+($U$806&lt;&gt;2)+($AC$806&lt;&gt;2)+($AK$806&lt;&gt;2))&gt;=0.5,1,0))</f>
        <v/>
      </c>
      <c r="AT806" s="8">
        <f>IF(($F$806&lt;&gt;2)+($N$806&lt;&gt;2)+($V$806&lt;&gt;2)+($AD$806&lt;&gt;2)+($AL$806&lt;&gt;2)=0,2,IF((($F$806&lt;&gt;2)*$F$806+($N$806&lt;&gt;2)*$N$806+($V$806&lt;&gt;2)*$V$806+($AD$806&lt;&gt;2)*$AD$806+($AL$806&lt;&gt;2)*$AL$806)/(($F$806&lt;&gt;2)+($N$806&lt;&gt;2)+($V$806&lt;&gt;2)+($AD$806&lt;&gt;2)+($AL$806&lt;&gt;2))&gt;=0.5,1,0))</f>
        <v/>
      </c>
      <c r="AU806" s="8">
        <f>IF(($G$806&lt;&gt;2)+($O$806&lt;&gt;2)+($W$806&lt;&gt;2)+($AE$806&lt;&gt;2)+($AM$806&lt;&gt;2)=0,2,IF((($G$806&lt;&gt;2)*$G$806+($O$806&lt;&gt;2)*$O$806+($W$806&lt;&gt;2)*$W$806+($AE$806&lt;&gt;2)*$AE$806+($AM$806&lt;&gt;2)*$AM$806)/(($G$806&lt;&gt;2)+($O$806&lt;&gt;2)+($W$806&lt;&gt;2)+($AE$806&lt;&gt;2)+($AM$806&lt;&gt;2))&gt;=0.5,1,0))</f>
        <v/>
      </c>
      <c r="AV806" s="8">
        <f>IF(($H$806&lt;&gt;2)+($P$806&lt;&gt;2)+($X$806&lt;&gt;2)+($AF$806&lt;&gt;2)+($AN$806&lt;&gt;2)=0,2,IF((($H$806&lt;&gt;2)*$H$806+($P$806&lt;&gt;2)*$P$806+($X$806&lt;&gt;2)*$X$806+($AF$806&lt;&gt;2)*$AF$806+($AN$806&lt;&gt;2)*$AN$806)/(($H$806&lt;&gt;2)+($P$806&lt;&gt;2)+($X$806&lt;&gt;2)+($AF$806&lt;&gt;2)+($AN$806&lt;&gt;2))&gt;=0.5,1,0))</f>
        <v/>
      </c>
      <c r="AX806" s="16">
        <f>'Ground truth'!$B$18</f>
        <v/>
      </c>
      <c r="AY806" s="16">
        <f>'Ground truth'!$C$18</f>
        <v/>
      </c>
      <c r="AZ806" s="16">
        <f>'Ground truth'!$D$18</f>
        <v/>
      </c>
      <c r="BA806" s="16">
        <f>'Ground truth'!$E$18</f>
        <v/>
      </c>
      <c r="BB806" s="16">
        <f>'Ground truth'!$F$18</f>
        <v/>
      </c>
      <c r="BC806" s="16">
        <f>'Ground truth'!$G$18</f>
        <v/>
      </c>
      <c r="BD806" s="16">
        <f>'Ground truth'!$H$18</f>
        <v/>
      </c>
    </row>
    <row r="807">
      <c r="A807" s="3" t="inlineStr">
        <is>
          <t>Housing</t>
        </is>
      </c>
      <c r="B807" s="8" t="n">
        <v>1</v>
      </c>
      <c r="C807" s="8" t="n">
        <v>1</v>
      </c>
      <c r="D807" s="8" t="n">
        <v>1</v>
      </c>
      <c r="E807" s="8" t="n">
        <v>1</v>
      </c>
      <c r="F807" s="8" t="n">
        <v>1</v>
      </c>
      <c r="G807" s="8" t="n">
        <v>1</v>
      </c>
      <c r="H807" s="8" t="n">
        <v>0</v>
      </c>
      <c r="J807" s="8" t="n">
        <v>1</v>
      </c>
      <c r="K807" s="8" t="n">
        <v>1</v>
      </c>
      <c r="L807" s="8" t="n">
        <v>1</v>
      </c>
      <c r="M807" s="8" t="n">
        <v>1</v>
      </c>
      <c r="N807" s="8" t="n">
        <v>1</v>
      </c>
      <c r="O807" s="8" t="n">
        <v>1</v>
      </c>
      <c r="P807" s="8" t="n">
        <v>0</v>
      </c>
      <c r="R807" s="8" t="n">
        <v>1</v>
      </c>
      <c r="S807" s="8" t="n">
        <v>1</v>
      </c>
      <c r="T807" s="8" t="n">
        <v>1</v>
      </c>
      <c r="U807" s="8" t="n">
        <v>1</v>
      </c>
      <c r="V807" s="8" t="n">
        <v>1</v>
      </c>
      <c r="W807" s="8" t="n">
        <v>1</v>
      </c>
      <c r="X807" s="8" t="n">
        <v>0</v>
      </c>
      <c r="Z807" s="8" t="n">
        <v>1</v>
      </c>
      <c r="AA807" s="8" t="n">
        <v>1</v>
      </c>
      <c r="AB807" s="8" t="n">
        <v>1</v>
      </c>
      <c r="AC807" s="8" t="n">
        <v>1</v>
      </c>
      <c r="AD807" s="8" t="n">
        <v>1</v>
      </c>
      <c r="AE807" s="8" t="n">
        <v>1</v>
      </c>
      <c r="AF807" s="8" t="n">
        <v>0</v>
      </c>
      <c r="AH807" s="8" t="n">
        <v>1</v>
      </c>
      <c r="AI807" s="8" t="n">
        <v>1</v>
      </c>
      <c r="AJ807" s="8" t="n">
        <v>1</v>
      </c>
      <c r="AK807" s="8" t="n">
        <v>1</v>
      </c>
      <c r="AL807" s="8" t="n">
        <v>1</v>
      </c>
      <c r="AM807" s="8" t="n">
        <v>1</v>
      </c>
      <c r="AN807" s="8" t="n">
        <v>0</v>
      </c>
      <c r="AP807" s="8">
        <f>IF(($B$807&lt;&gt;2)+($J$807&lt;&gt;2)+($R$807&lt;&gt;2)+($Z$807&lt;&gt;2)+($AH$807&lt;&gt;2)=0,2,IF((($B$807&lt;&gt;2)*$B$807+($J$807&lt;&gt;2)*$J$807+($R$807&lt;&gt;2)*$R$807+($Z$807&lt;&gt;2)*$Z$807+($AH$807&lt;&gt;2)*$AH$807)/(($B$807&lt;&gt;2)+($J$807&lt;&gt;2)+($R$807&lt;&gt;2)+($Z$807&lt;&gt;2)+($AH$807&lt;&gt;2))&gt;=0.5,1,0))</f>
        <v/>
      </c>
      <c r="AQ807" s="8">
        <f>IF(($C$807&lt;&gt;2)+($K$807&lt;&gt;2)+($S$807&lt;&gt;2)+($AA$807&lt;&gt;2)+($AI$807&lt;&gt;2)=0,2,IF((($C$807&lt;&gt;2)*$C$807+($K$807&lt;&gt;2)*$K$807+($S$807&lt;&gt;2)*$S$807+($AA$807&lt;&gt;2)*$AA$807+($AI$807&lt;&gt;2)*$AI$807)/(($C$807&lt;&gt;2)+($K$807&lt;&gt;2)+($S$807&lt;&gt;2)+($AA$807&lt;&gt;2)+($AI$807&lt;&gt;2))&gt;=0.5,1,0))</f>
        <v/>
      </c>
      <c r="AR807" s="8">
        <f>IF(($D$807&lt;&gt;2)+($L$807&lt;&gt;2)+($T$807&lt;&gt;2)+($AB$807&lt;&gt;2)+($AJ$807&lt;&gt;2)=0,2,IF((($D$807&lt;&gt;2)*$D$807+($L$807&lt;&gt;2)*$L$807+($T$807&lt;&gt;2)*$T$807+($AB$807&lt;&gt;2)*$AB$807+($AJ$807&lt;&gt;2)*$AJ$807)/(($D$807&lt;&gt;2)+($L$807&lt;&gt;2)+($T$807&lt;&gt;2)+($AB$807&lt;&gt;2)+($AJ$807&lt;&gt;2))&gt;=0.5,1,0))</f>
        <v/>
      </c>
      <c r="AS807" s="8">
        <f>IF(($E$807&lt;&gt;2)+($M$807&lt;&gt;2)+($U$807&lt;&gt;2)+($AC$807&lt;&gt;2)+($AK$807&lt;&gt;2)=0,2,IF((($E$807&lt;&gt;2)*$E$807+($M$807&lt;&gt;2)*$M$807+($U$807&lt;&gt;2)*$U$807+($AC$807&lt;&gt;2)*$AC$807+($AK$807&lt;&gt;2)*$AK$807)/(($E$807&lt;&gt;2)+($M$807&lt;&gt;2)+($U$807&lt;&gt;2)+($AC$807&lt;&gt;2)+($AK$807&lt;&gt;2))&gt;=0.5,1,0))</f>
        <v/>
      </c>
      <c r="AT807" s="8">
        <f>IF(($F$807&lt;&gt;2)+($N$807&lt;&gt;2)+($V$807&lt;&gt;2)+($AD$807&lt;&gt;2)+($AL$807&lt;&gt;2)=0,2,IF((($F$807&lt;&gt;2)*$F$807+($N$807&lt;&gt;2)*$N$807+($V$807&lt;&gt;2)*$V$807+($AD$807&lt;&gt;2)*$AD$807+($AL$807&lt;&gt;2)*$AL$807)/(($F$807&lt;&gt;2)+($N$807&lt;&gt;2)+($V$807&lt;&gt;2)+($AD$807&lt;&gt;2)+($AL$807&lt;&gt;2))&gt;=0.5,1,0))</f>
        <v/>
      </c>
      <c r="AU807" s="8">
        <f>IF(($G$807&lt;&gt;2)+($O$807&lt;&gt;2)+($W$807&lt;&gt;2)+($AE$807&lt;&gt;2)+($AM$807&lt;&gt;2)=0,2,IF((($G$807&lt;&gt;2)*$G$807+($O$807&lt;&gt;2)*$O$807+($W$807&lt;&gt;2)*$W$807+($AE$807&lt;&gt;2)*$AE$807+($AM$807&lt;&gt;2)*$AM$807)/(($G$807&lt;&gt;2)+($O$807&lt;&gt;2)+($W$807&lt;&gt;2)+($AE$807&lt;&gt;2)+($AM$807&lt;&gt;2))&gt;=0.5,1,0))</f>
        <v/>
      </c>
      <c r="AV807" s="8">
        <f>IF(($H$807&lt;&gt;2)+($P$807&lt;&gt;2)+($X$807&lt;&gt;2)+($AF$807&lt;&gt;2)+($AN$807&lt;&gt;2)=0,2,IF((($H$807&lt;&gt;2)*$H$807+($P$807&lt;&gt;2)*$P$807+($X$807&lt;&gt;2)*$X$807+($AF$807&lt;&gt;2)*$AF$807+($AN$807&lt;&gt;2)*$AN$807)/(($H$807&lt;&gt;2)+($P$807&lt;&gt;2)+($X$807&lt;&gt;2)+($AF$807&lt;&gt;2)+($AN$807&lt;&gt;2))&gt;=0.5,1,0))</f>
        <v/>
      </c>
      <c r="AX807" s="16">
        <f>'Ground truth'!$B$19</f>
        <v/>
      </c>
      <c r="AY807" s="16">
        <f>'Ground truth'!$C$19</f>
        <v/>
      </c>
      <c r="AZ807" s="16">
        <f>'Ground truth'!$D$19</f>
        <v/>
      </c>
      <c r="BA807" s="16">
        <f>'Ground truth'!$E$19</f>
        <v/>
      </c>
      <c r="BB807" s="16">
        <f>'Ground truth'!$F$19</f>
        <v/>
      </c>
      <c r="BC807" s="16">
        <f>'Ground truth'!$G$19</f>
        <v/>
      </c>
      <c r="BD807" s="16">
        <f>'Ground truth'!$H$19</f>
        <v/>
      </c>
    </row>
    <row r="808">
      <c r="A808" s="3" t="inlineStr">
        <is>
          <t>External Environment</t>
        </is>
      </c>
      <c r="B808" s="8" t="n">
        <v>0</v>
      </c>
      <c r="C808" s="8" t="n">
        <v>0</v>
      </c>
      <c r="D808" s="8" t="n">
        <v>0</v>
      </c>
      <c r="E808" s="8" t="n">
        <v>1</v>
      </c>
      <c r="F808" s="8" t="n">
        <v>0</v>
      </c>
      <c r="G808" s="8" t="n">
        <v>0</v>
      </c>
      <c r="H808" s="8" t="n">
        <v>1</v>
      </c>
      <c r="J808" s="8" t="n">
        <v>0</v>
      </c>
      <c r="K808" s="8" t="n">
        <v>0</v>
      </c>
      <c r="L808" s="8" t="n">
        <v>0</v>
      </c>
      <c r="M808" s="8" t="n">
        <v>0</v>
      </c>
      <c r="N808" s="8" t="n">
        <v>0</v>
      </c>
      <c r="O808" s="8" t="n">
        <v>0</v>
      </c>
      <c r="P808" s="8" t="n">
        <v>1</v>
      </c>
      <c r="R808" s="8" t="n">
        <v>0</v>
      </c>
      <c r="S808" s="8" t="n">
        <v>0</v>
      </c>
      <c r="T808" s="8" t="n">
        <v>0</v>
      </c>
      <c r="U808" s="8" t="n">
        <v>0</v>
      </c>
      <c r="V808" s="8" t="n">
        <v>0</v>
      </c>
      <c r="W808" s="8" t="n">
        <v>0</v>
      </c>
      <c r="X808" s="8" t="n">
        <v>1</v>
      </c>
      <c r="Z808" s="8" t="n">
        <v>0</v>
      </c>
      <c r="AA808" s="8" t="n">
        <v>0</v>
      </c>
      <c r="AB808" s="8" t="n">
        <v>0</v>
      </c>
      <c r="AC808" s="8" t="n">
        <v>0</v>
      </c>
      <c r="AD808" s="8" t="n">
        <v>0</v>
      </c>
      <c r="AE808" s="8" t="n">
        <v>0</v>
      </c>
      <c r="AF808" s="8" t="n">
        <v>1</v>
      </c>
      <c r="AH808" s="8" t="n">
        <v>0</v>
      </c>
      <c r="AI808" s="8" t="n">
        <v>0</v>
      </c>
      <c r="AJ808" s="8" t="n">
        <v>0</v>
      </c>
      <c r="AK808" s="8" t="n">
        <v>0</v>
      </c>
      <c r="AL808" s="8" t="n">
        <v>0</v>
      </c>
      <c r="AM808" s="8" t="n">
        <v>0</v>
      </c>
      <c r="AN808" s="8" t="n">
        <v>1</v>
      </c>
      <c r="AP808" s="8">
        <f>IF(($B$808&lt;&gt;2)+($J$808&lt;&gt;2)+($R$808&lt;&gt;2)+($Z$808&lt;&gt;2)+($AH$808&lt;&gt;2)=0,2,IF((($B$808&lt;&gt;2)*$B$808+($J$808&lt;&gt;2)*$J$808+($R$808&lt;&gt;2)*$R$808+($Z$808&lt;&gt;2)*$Z$808+($AH$808&lt;&gt;2)*$AH$808)/(($B$808&lt;&gt;2)+($J$808&lt;&gt;2)+($R$808&lt;&gt;2)+($Z$808&lt;&gt;2)+($AH$808&lt;&gt;2))&gt;=0.5,1,0))</f>
        <v/>
      </c>
      <c r="AQ808" s="8">
        <f>IF(($C$808&lt;&gt;2)+($K$808&lt;&gt;2)+($S$808&lt;&gt;2)+($AA$808&lt;&gt;2)+($AI$808&lt;&gt;2)=0,2,IF((($C$808&lt;&gt;2)*$C$808+($K$808&lt;&gt;2)*$K$808+($S$808&lt;&gt;2)*$S$808+($AA$808&lt;&gt;2)*$AA$808+($AI$808&lt;&gt;2)*$AI$808)/(($C$808&lt;&gt;2)+($K$808&lt;&gt;2)+($S$808&lt;&gt;2)+($AA$808&lt;&gt;2)+($AI$808&lt;&gt;2))&gt;=0.5,1,0))</f>
        <v/>
      </c>
      <c r="AR808" s="8">
        <f>IF(($D$808&lt;&gt;2)+($L$808&lt;&gt;2)+($T$808&lt;&gt;2)+($AB$808&lt;&gt;2)+($AJ$808&lt;&gt;2)=0,2,IF((($D$808&lt;&gt;2)*$D$808+($L$808&lt;&gt;2)*$L$808+($T$808&lt;&gt;2)*$T$808+($AB$808&lt;&gt;2)*$AB$808+($AJ$808&lt;&gt;2)*$AJ$808)/(($D$808&lt;&gt;2)+($L$808&lt;&gt;2)+($T$808&lt;&gt;2)+($AB$808&lt;&gt;2)+($AJ$808&lt;&gt;2))&gt;=0.5,1,0))</f>
        <v/>
      </c>
      <c r="AS808" s="8">
        <f>IF(($E$808&lt;&gt;2)+($M$808&lt;&gt;2)+($U$808&lt;&gt;2)+($AC$808&lt;&gt;2)+($AK$808&lt;&gt;2)=0,2,IF((($E$808&lt;&gt;2)*$E$808+($M$808&lt;&gt;2)*$M$808+($U$808&lt;&gt;2)*$U$808+($AC$808&lt;&gt;2)*$AC$808+($AK$808&lt;&gt;2)*$AK$808)/(($E$808&lt;&gt;2)+($M$808&lt;&gt;2)+($U$808&lt;&gt;2)+($AC$808&lt;&gt;2)+($AK$808&lt;&gt;2))&gt;=0.5,1,0))</f>
        <v/>
      </c>
      <c r="AT808" s="8">
        <f>IF(($F$808&lt;&gt;2)+($N$808&lt;&gt;2)+($V$808&lt;&gt;2)+($AD$808&lt;&gt;2)+($AL$808&lt;&gt;2)=0,2,IF((($F$808&lt;&gt;2)*$F$808+($N$808&lt;&gt;2)*$N$808+($V$808&lt;&gt;2)*$V$808+($AD$808&lt;&gt;2)*$AD$808+($AL$808&lt;&gt;2)*$AL$808)/(($F$808&lt;&gt;2)+($N$808&lt;&gt;2)+($V$808&lt;&gt;2)+($AD$808&lt;&gt;2)+($AL$808&lt;&gt;2))&gt;=0.5,1,0))</f>
        <v/>
      </c>
      <c r="AU808" s="8">
        <f>IF(($G$808&lt;&gt;2)+($O$808&lt;&gt;2)+($W$808&lt;&gt;2)+($AE$808&lt;&gt;2)+($AM$808&lt;&gt;2)=0,2,IF((($G$808&lt;&gt;2)*$G$808+($O$808&lt;&gt;2)*$O$808+($W$808&lt;&gt;2)*$W$808+($AE$808&lt;&gt;2)*$AE$808+($AM$808&lt;&gt;2)*$AM$808)/(($G$808&lt;&gt;2)+($O$808&lt;&gt;2)+($W$808&lt;&gt;2)+($AE$808&lt;&gt;2)+($AM$808&lt;&gt;2))&gt;=0.5,1,0))</f>
        <v/>
      </c>
      <c r="AV808" s="8">
        <f>IF(($H$808&lt;&gt;2)+($P$808&lt;&gt;2)+($X$808&lt;&gt;2)+($AF$808&lt;&gt;2)+($AN$808&lt;&gt;2)=0,2,IF((($H$808&lt;&gt;2)*$H$808+($P$808&lt;&gt;2)*$P$808+($X$808&lt;&gt;2)*$X$808+($AF$808&lt;&gt;2)*$AF$808+($AN$808&lt;&gt;2)*$AN$808)/(($H$808&lt;&gt;2)+($P$808&lt;&gt;2)+($X$808&lt;&gt;2)+($AF$808&lt;&gt;2)+($AN$808&lt;&gt;2))&gt;=0.5,1,0))</f>
        <v/>
      </c>
      <c r="AX808" s="16">
        <f>'Ground truth'!$B$20</f>
        <v/>
      </c>
      <c r="AY808" s="16">
        <f>'Ground truth'!$C$20</f>
        <v/>
      </c>
      <c r="AZ808" s="16">
        <f>'Ground truth'!$D$20</f>
        <v/>
      </c>
      <c r="BA808" s="16">
        <f>'Ground truth'!$E$20</f>
        <v/>
      </c>
      <c r="BB808" s="16">
        <f>'Ground truth'!$F$20</f>
        <v/>
      </c>
      <c r="BC808" s="16">
        <f>'Ground truth'!$G$20</f>
        <v/>
      </c>
      <c r="BD808" s="16">
        <f>'Ground truth'!$H$20</f>
        <v/>
      </c>
    </row>
    <row r="810">
      <c r="A810" s="17" t="inlineStr">
        <is>
          <t>metrics — confident-only (unsure excluded from denominators)</t>
        </is>
      </c>
      <c r="B810" s="10" t="inlineStr">
        <is>
          <t>run 1</t>
        </is>
      </c>
      <c r="C810" s="10" t="inlineStr">
        <is>
          <t>run 2</t>
        </is>
      </c>
      <c r="D810" s="10" t="inlineStr">
        <is>
          <t>run 3</t>
        </is>
      </c>
      <c r="E810" s="10" t="inlineStr">
        <is>
          <t>run 4</t>
        </is>
      </c>
      <c r="F810" s="10" t="inlineStr">
        <is>
          <t>run 5</t>
        </is>
      </c>
      <c r="G810" s="10" t="inlineStr">
        <is>
          <t>avg-matrix</t>
        </is>
      </c>
      <c r="H810" s="10" t="inlineStr">
        <is>
          <t>mean</t>
        </is>
      </c>
      <c r="I810" s="10" t="inlineStr">
        <is>
          <t>std (pop.)</t>
        </is>
      </c>
      <c r="J810" s="17" t="inlineStr">
        <is>
          <t>notes</t>
        </is>
      </c>
    </row>
    <row r="811">
      <c r="A811" s="7" t="inlineStr">
        <is>
          <t>TP</t>
        </is>
      </c>
      <c r="B811" s="7">
        <f>SUMPRODUCT(($B$802:$H$808=1)*('Ground truth'!$B$14:$H$20=1))</f>
        <v/>
      </c>
      <c r="C811" s="7">
        <f>SUMPRODUCT(($J$802:$P$808=1)*('Ground truth'!$B$14:$H$20=1))</f>
        <v/>
      </c>
      <c r="D811" s="7">
        <f>SUMPRODUCT(($R$802:$X$808=1)*('Ground truth'!$B$14:$H$20=1))</f>
        <v/>
      </c>
      <c r="E811" s="7">
        <f>SUMPRODUCT(($Z$802:$AF$808=1)*('Ground truth'!$B$14:$H$20=1))</f>
        <v/>
      </c>
      <c r="F811" s="7">
        <f>SUMPRODUCT(($AH$802:$AN$808=1)*('Ground truth'!$B$14:$H$20=1))</f>
        <v/>
      </c>
      <c r="G811" s="7">
        <f>SUMPRODUCT(($AP$802:$AV$808=1)*('Ground truth'!$B$14:$H$20=1))</f>
        <v/>
      </c>
      <c r="H811" s="12">
        <f>AVERAGE($B$811:$F$811)</f>
        <v/>
      </c>
      <c r="I811" s="12">
        <f>STDEV.P($B$811:$F$811)</f>
        <v/>
      </c>
    </row>
    <row r="812">
      <c r="A812" s="7" t="inlineStr">
        <is>
          <t>TN</t>
        </is>
      </c>
      <c r="B812" s="7">
        <f>SUMPRODUCT(($B$802:$H$808=0)*('Ground truth'!$B$14:$H$20=0))</f>
        <v/>
      </c>
      <c r="C812" s="7">
        <f>SUMPRODUCT(($J$802:$P$808=0)*('Ground truth'!$B$14:$H$20=0))</f>
        <v/>
      </c>
      <c r="D812" s="7">
        <f>SUMPRODUCT(($R$802:$X$808=0)*('Ground truth'!$B$14:$H$20=0))</f>
        <v/>
      </c>
      <c r="E812" s="7">
        <f>SUMPRODUCT(($Z$802:$AF$808=0)*('Ground truth'!$B$14:$H$20=0))</f>
        <v/>
      </c>
      <c r="F812" s="7">
        <f>SUMPRODUCT(($AH$802:$AN$808=0)*('Ground truth'!$B$14:$H$20=0))</f>
        <v/>
      </c>
      <c r="G812" s="7">
        <f>SUMPRODUCT(($AP$802:$AV$808=0)*('Ground truth'!$B$14:$H$20=0))</f>
        <v/>
      </c>
      <c r="H812" s="12">
        <f>AVERAGE($B$812:$F$812)</f>
        <v/>
      </c>
      <c r="I812" s="12">
        <f>STDEV.P($B$812:$F$812)</f>
        <v/>
      </c>
    </row>
    <row r="813">
      <c r="A813" s="7" t="inlineStr">
        <is>
          <t>FP</t>
        </is>
      </c>
      <c r="B813" s="7">
        <f>SUMPRODUCT(($B$802:$H$808=1)*('Ground truth'!$B$14:$H$20=0))</f>
        <v/>
      </c>
      <c r="C813" s="7">
        <f>SUMPRODUCT(($J$802:$P$808=1)*('Ground truth'!$B$14:$H$20=0))</f>
        <v/>
      </c>
      <c r="D813" s="7">
        <f>SUMPRODUCT(($R$802:$X$808=1)*('Ground truth'!$B$14:$H$20=0))</f>
        <v/>
      </c>
      <c r="E813" s="7">
        <f>SUMPRODUCT(($Z$802:$AF$808=1)*('Ground truth'!$B$14:$H$20=0))</f>
        <v/>
      </c>
      <c r="F813" s="7">
        <f>SUMPRODUCT(($AH$802:$AN$808=1)*('Ground truth'!$B$14:$H$20=0))</f>
        <v/>
      </c>
      <c r="G813" s="7">
        <f>SUMPRODUCT(($AP$802:$AV$808=1)*('Ground truth'!$B$14:$H$20=0))</f>
        <v/>
      </c>
      <c r="H813" s="12">
        <f>AVERAGE($B$813:$F$813)</f>
        <v/>
      </c>
      <c r="I813" s="12">
        <f>STDEV.P($B$813:$F$813)</f>
        <v/>
      </c>
    </row>
    <row r="814">
      <c r="A814" s="7" t="inlineStr">
        <is>
          <t>FN</t>
        </is>
      </c>
      <c r="B814" s="7">
        <f>SUMPRODUCT(($B$802:$H$808=0)*('Ground truth'!$B$14:$H$20=1))</f>
        <v/>
      </c>
      <c r="C814" s="7">
        <f>SUMPRODUCT(($J$802:$P$808=0)*('Ground truth'!$B$14:$H$20=1))</f>
        <v/>
      </c>
      <c r="D814" s="7">
        <f>SUMPRODUCT(($R$802:$X$808=0)*('Ground truth'!$B$14:$H$20=1))</f>
        <v/>
      </c>
      <c r="E814" s="7">
        <f>SUMPRODUCT(($Z$802:$AF$808=0)*('Ground truth'!$B$14:$H$20=1))</f>
        <v/>
      </c>
      <c r="F814" s="7">
        <f>SUMPRODUCT(($AH$802:$AN$808=0)*('Ground truth'!$B$14:$H$20=1))</f>
        <v/>
      </c>
      <c r="G814" s="7">
        <f>SUMPRODUCT(($AP$802:$AV$808=0)*('Ground truth'!$B$14:$H$20=1))</f>
        <v/>
      </c>
      <c r="H814" s="12">
        <f>AVERAGE($B$814:$F$814)</f>
        <v/>
      </c>
      <c r="I814" s="12">
        <f>STDEV.P($B$814:$F$814)</f>
        <v/>
      </c>
    </row>
    <row r="815">
      <c r="A815" s="4" t="inlineStr">
        <is>
          <t>Precision</t>
        </is>
      </c>
      <c r="B815" s="12">
        <f>IFERROR($B$811/($B$811+$B$813),0)</f>
        <v/>
      </c>
      <c r="C815" s="12">
        <f>IFERROR($C$811/($C$811+$C$813),0)</f>
        <v/>
      </c>
      <c r="D815" s="12">
        <f>IFERROR($D$811/($D$811+$D$813),0)</f>
        <v/>
      </c>
      <c r="E815" s="12">
        <f>IFERROR($E$811/($E$811+$E$813),0)</f>
        <v/>
      </c>
      <c r="F815" s="12">
        <f>IFERROR($F$811/($F$811+$F$813),0)</f>
        <v/>
      </c>
      <c r="G815" s="12">
        <f>IFERROR($G$811/($G$811+$G$813),0)</f>
        <v/>
      </c>
      <c r="H815" s="18">
        <f>AVERAGE($B$815:$F$815)</f>
        <v/>
      </c>
      <c r="I815" s="18">
        <f>STDEV.P($B$815:$F$815)</f>
        <v/>
      </c>
    </row>
    <row r="816">
      <c r="A816" s="4" t="inlineStr">
        <is>
          <t>Recall</t>
        </is>
      </c>
      <c r="B816" s="12">
        <f>IFERROR($B$811/($B$811+$B$814),0)</f>
        <v/>
      </c>
      <c r="C816" s="12">
        <f>IFERROR($C$811/($C$811+$C$814),0)</f>
        <v/>
      </c>
      <c r="D816" s="12">
        <f>IFERROR($D$811/($D$811+$D$814),0)</f>
        <v/>
      </c>
      <c r="E816" s="12">
        <f>IFERROR($E$811/($E$811+$E$814),0)</f>
        <v/>
      </c>
      <c r="F816" s="12">
        <f>IFERROR($F$811/($F$811+$F$814),0)</f>
        <v/>
      </c>
      <c r="G816" s="12">
        <f>IFERROR($G$811/($G$811+$G$814),0)</f>
        <v/>
      </c>
      <c r="H816" s="18">
        <f>AVERAGE($B$816:$F$816)</f>
        <v/>
      </c>
      <c r="I816" s="18">
        <f>STDEV.P($B$816:$F$816)</f>
        <v/>
      </c>
    </row>
    <row r="817">
      <c r="A817" s="4" t="inlineStr">
        <is>
          <t>F1</t>
        </is>
      </c>
      <c r="B817" s="12">
        <f>IFERROR(2*$B$815*$B$816/($B$815+$B$816),0)</f>
        <v/>
      </c>
      <c r="C817" s="12">
        <f>IFERROR(2*$C$815*$C$816/($C$815+$C$816),0)</f>
        <v/>
      </c>
      <c r="D817" s="12">
        <f>IFERROR(2*$D$815*$D$816/($D$815+$D$816),0)</f>
        <v/>
      </c>
      <c r="E817" s="12">
        <f>IFERROR(2*$E$815*$E$816/($E$815+$E$816),0)</f>
        <v/>
      </c>
      <c r="F817" s="12">
        <f>IFERROR(2*$F$815*$F$816/($F$815+$F$816),0)</f>
        <v/>
      </c>
      <c r="G817" s="12">
        <f>IFERROR(2*$G$815*$G$816/($G$815+$G$816),0)</f>
        <v/>
      </c>
      <c r="H817" s="18">
        <f>AVERAGE($B$817:$F$817)</f>
        <v/>
      </c>
      <c r="I817" s="18">
        <f>STDEV.P($B$817:$F$817)</f>
        <v/>
      </c>
    </row>
    <row r="818">
      <c r="A818" s="4" t="inlineStr">
        <is>
          <t>Accuracy</t>
        </is>
      </c>
      <c r="B818" s="12">
        <f>IFERROR(($B$811+$B$812)/($B$811+$B$812+$B$813+$B$814),0)</f>
        <v/>
      </c>
      <c r="C818" s="12">
        <f>IFERROR(($C$811+$C$812)/($C$811+$C$812+$C$813+$C$814),0)</f>
        <v/>
      </c>
      <c r="D818" s="12">
        <f>IFERROR(($D$811+$D$812)/($D$811+$D$812+$D$813+$D$814),0)</f>
        <v/>
      </c>
      <c r="E818" s="12">
        <f>IFERROR(($E$811+$E$812)/($E$811+$E$812+$E$813+$E$814),0)</f>
        <v/>
      </c>
      <c r="F818" s="12">
        <f>IFERROR(($F$811+$F$812)/($F$811+$F$812+$F$813+$F$814),0)</f>
        <v/>
      </c>
      <c r="G818" s="12">
        <f>IFERROR(($G$811+$G$812)/($G$811+$G$812+$G$813+$G$814),0)</f>
        <v/>
      </c>
      <c r="H818" s="18">
        <f>AVERAGE($B$818:$F$818)</f>
        <v/>
      </c>
      <c r="I818" s="18">
        <f>STDEV.P($B$818:$F$818)</f>
        <v/>
      </c>
    </row>
    <row r="819">
      <c r="A819" s="4" t="inlineStr">
        <is>
          <t>Edit distance</t>
        </is>
      </c>
      <c r="B819" s="12">
        <f>SUMPRODUCT(ABS('Ground truth'!$B$14:$H$20-$B$802:$H$808))</f>
        <v/>
      </c>
      <c r="C819" s="12">
        <f>SUMPRODUCT(ABS('Ground truth'!$B$14:$H$20-$J$802:$P$808))</f>
        <v/>
      </c>
      <c r="D819" s="12">
        <f>SUMPRODUCT(ABS('Ground truth'!$B$14:$H$20-$R$802:$X$808))</f>
        <v/>
      </c>
      <c r="E819" s="12">
        <f>SUMPRODUCT(ABS('Ground truth'!$B$14:$H$20-$Z$802:$AF$808))</f>
        <v/>
      </c>
      <c r="F819" s="12">
        <f>SUMPRODUCT(ABS('Ground truth'!$B$14:$H$20-$AH$802:$AN$808))</f>
        <v/>
      </c>
      <c r="G819" s="12">
        <f>SUMPRODUCT(ABS('Ground truth'!$B$14:$H$20-$AP$802:$AV$808))</f>
        <v/>
      </c>
      <c r="H819" s="18">
        <f>AVERAGE($B$819:$F$819)</f>
        <v/>
      </c>
      <c r="I819" s="18">
        <f>STDEV.P($B$819:$F$819)</f>
        <v/>
      </c>
    </row>
    <row r="820">
      <c r="A820" s="4" t="inlineStr">
        <is>
          <t>Spectral distance</t>
        </is>
      </c>
      <c r="B820" s="12">
        <f>SQRT(SUMPRODUCT(('Ground truth'!$K$14:$K$20-$B$831:$B$837)^2))</f>
        <v/>
      </c>
      <c r="C820" s="12">
        <f>SQRT(SUMPRODUCT(('Ground truth'!$K$14:$K$20-$C$831:$C$837)^2))</f>
        <v/>
      </c>
      <c r="D820" s="12">
        <f>SQRT(SUMPRODUCT(('Ground truth'!$K$14:$K$20-$D$831:$D$837)^2))</f>
        <v/>
      </c>
      <c r="E820" s="12">
        <f>SQRT(SUMPRODUCT(('Ground truth'!$K$14:$K$20-$E$831:$E$837)^2))</f>
        <v/>
      </c>
      <c r="F820" s="12">
        <f>SQRT(SUMPRODUCT(('Ground truth'!$K$14:$K$20-$F$831:$F$837)^2))</f>
        <v/>
      </c>
      <c r="G820" s="12">
        <f>SQRT(SUMPRODUCT(('Ground truth'!$K$14:$K$20-$G$831:$G$837)^2))</f>
        <v/>
      </c>
      <c r="H820" s="18">
        <f>AVERAGE($B$820:$F$820)</f>
        <v/>
      </c>
      <c r="I820" s="18">
        <f>STDEV.P($B$820:$F$820)</f>
        <v/>
      </c>
    </row>
    <row r="821">
      <c r="A821" s="4" t="inlineStr">
        <is>
          <t>Unsure cells</t>
        </is>
      </c>
      <c r="B821" s="7">
        <f>COUNTIF($B$802:$H$808,2)</f>
        <v/>
      </c>
      <c r="C821" s="7">
        <f>COUNTIF($J$802:$P$808,2)</f>
        <v/>
      </c>
      <c r="D821" s="7">
        <f>COUNTIF($R$802:$X$808,2)</f>
        <v/>
      </c>
      <c r="E821" s="7">
        <f>COUNTIF($Z$802:$AF$808,2)</f>
        <v/>
      </c>
      <c r="F821" s="7">
        <f>COUNTIF($AH$802:$AN$808,2)</f>
        <v/>
      </c>
      <c r="G821" s="7">
        <f>COUNTIF($AP$802:$AV$808,2)</f>
        <v/>
      </c>
      <c r="H821" s="12">
        <f>AVERAGE($B$821:$F$821)</f>
        <v/>
      </c>
      <c r="I821" s="12">
        <f>STDEV.P($B$821:$F$821)</f>
        <v/>
      </c>
    </row>
    <row r="822">
      <c r="A822" s="3" t="inlineStr">
        <is>
          <t>eigenvalues (real part, numpy order; pasted)</t>
        </is>
      </c>
    </row>
    <row r="823">
      <c r="A823" s="3" t="inlineStr">
        <is>
          <t xml:space="preserve">  λ1</t>
        </is>
      </c>
      <c r="B823" s="19" t="n">
        <v>5.474147762454947</v>
      </c>
      <c r="C823" s="19" t="n">
        <v>5.201472338219243</v>
      </c>
      <c r="D823" s="19" t="n">
        <v>5.201472338219243</v>
      </c>
      <c r="E823" s="19" t="n">
        <v>5.201472338219243</v>
      </c>
      <c r="F823" s="19" t="n">
        <v>5.201472338219243</v>
      </c>
      <c r="G823" s="19" t="n">
        <v>5.201472338219243</v>
      </c>
    </row>
    <row r="824">
      <c r="A824" s="3" t="inlineStr">
        <is>
          <t xml:space="preserve">  λ2</t>
        </is>
      </c>
      <c r="B824" s="19" t="n">
        <v>1.509951425128883</v>
      </c>
      <c r="C824" s="19" t="n">
        <v>1.545095908776478</v>
      </c>
      <c r="D824" s="19" t="n">
        <v>1.545095908776478</v>
      </c>
      <c r="E824" s="19" t="n">
        <v>1.545095908776478</v>
      </c>
      <c r="F824" s="19" t="n">
        <v>1.545095908776478</v>
      </c>
      <c r="G824" s="19" t="n">
        <v>1.545095908776478</v>
      </c>
    </row>
    <row r="825">
      <c r="A825" s="3" t="inlineStr">
        <is>
          <t xml:space="preserve">  λ3</t>
        </is>
      </c>
      <c r="B825" s="19" t="n">
        <v>1.327549008928931</v>
      </c>
      <c r="C825" s="19" t="n">
        <v>-0.7465682469957174</v>
      </c>
      <c r="D825" s="19" t="n">
        <v>-0.7465682469957174</v>
      </c>
      <c r="E825" s="19" t="n">
        <v>-0.7465682469957174</v>
      </c>
      <c r="F825" s="19" t="n">
        <v>-0.7465682469957174</v>
      </c>
      <c r="G825" s="19" t="n">
        <v>-0.7465682469957174</v>
      </c>
    </row>
    <row r="826">
      <c r="A826" s="3" t="inlineStr">
        <is>
          <t xml:space="preserve">  λ4</t>
        </is>
      </c>
      <c r="B826" s="19" t="n">
        <v>-0.9119062156962763</v>
      </c>
      <c r="C826" s="19" t="n">
        <v>2.651725953374712e-17</v>
      </c>
      <c r="D826" s="19" t="n">
        <v>2.651725953374712e-17</v>
      </c>
      <c r="E826" s="19" t="n">
        <v>2.651725953374712e-17</v>
      </c>
      <c r="F826" s="19" t="n">
        <v>2.651725953374712e-17</v>
      </c>
      <c r="G826" s="19" t="n">
        <v>2.651725953374712e-17</v>
      </c>
    </row>
    <row r="827">
      <c r="A827" s="3" t="inlineStr">
        <is>
          <t xml:space="preserve">  λ5</t>
        </is>
      </c>
      <c r="B827" s="19" t="n">
        <v>-0.3997419808164807</v>
      </c>
      <c r="C827" s="19" t="n">
        <v>1.8212199578169e-16</v>
      </c>
      <c r="D827" s="19" t="n">
        <v>1.8212199578169e-16</v>
      </c>
      <c r="E827" s="19" t="n">
        <v>1.8212199578169e-16</v>
      </c>
      <c r="F827" s="19" t="n">
        <v>1.8212199578169e-16</v>
      </c>
      <c r="G827" s="19" t="n">
        <v>1.8212199578169e-16</v>
      </c>
    </row>
    <row r="828">
      <c r="A828" s="3" t="inlineStr">
        <is>
          <t xml:space="preserve">  λ6</t>
        </is>
      </c>
      <c r="B828" s="19" t="n">
        <v>-1.443407777403018e-16</v>
      </c>
      <c r="C828" s="19" t="n">
        <v>2.342361572878298e-33</v>
      </c>
      <c r="D828" s="19" t="n">
        <v>2.342361572878298e-33</v>
      </c>
      <c r="E828" s="19" t="n">
        <v>2.342361572878298e-33</v>
      </c>
      <c r="F828" s="19" t="n">
        <v>2.342361572878298e-33</v>
      </c>
      <c r="G828" s="19" t="n">
        <v>2.342361572878298e-33</v>
      </c>
    </row>
    <row r="829">
      <c r="A829" s="3" t="inlineStr">
        <is>
          <t xml:space="preserve">  λ7</t>
        </is>
      </c>
      <c r="B829" s="19" t="n">
        <v>1.260251978503252e-17</v>
      </c>
      <c r="C829" s="19" t="n">
        <v>1</v>
      </c>
      <c r="D829" s="19" t="n">
        <v>1</v>
      </c>
      <c r="E829" s="19" t="n">
        <v>1</v>
      </c>
      <c r="F829" s="19" t="n">
        <v>1</v>
      </c>
      <c r="G829" s="19" t="n">
        <v>1</v>
      </c>
    </row>
    <row r="830">
      <c r="A830" s="3" t="inlineStr">
        <is>
          <t>eigenvalues sorted desc (LARGE)</t>
        </is>
      </c>
    </row>
    <row r="831">
      <c r="A831" s="3" t="inlineStr">
        <is>
          <t xml:space="preserve">  λ(1)</t>
        </is>
      </c>
      <c r="B831" s="19">
        <f>LARGE($B$823:$B$829,1)</f>
        <v/>
      </c>
      <c r="C831" s="19">
        <f>LARGE($C$823:$C$829,1)</f>
        <v/>
      </c>
      <c r="D831" s="19">
        <f>LARGE($D$823:$D$829,1)</f>
        <v/>
      </c>
      <c r="E831" s="19">
        <f>LARGE($E$823:$E$829,1)</f>
        <v/>
      </c>
      <c r="F831" s="19">
        <f>LARGE($F$823:$F$829,1)</f>
        <v/>
      </c>
      <c r="G831" s="19">
        <f>LARGE($G$823:$G$829,1)</f>
        <v/>
      </c>
    </row>
    <row r="832">
      <c r="A832" s="3" t="inlineStr">
        <is>
          <t xml:space="preserve">  λ(2)</t>
        </is>
      </c>
      <c r="B832" s="19">
        <f>LARGE($B$823:$B$829,2)</f>
        <v/>
      </c>
      <c r="C832" s="19">
        <f>LARGE($C$823:$C$829,2)</f>
        <v/>
      </c>
      <c r="D832" s="19">
        <f>LARGE($D$823:$D$829,2)</f>
        <v/>
      </c>
      <c r="E832" s="19">
        <f>LARGE($E$823:$E$829,2)</f>
        <v/>
      </c>
      <c r="F832" s="19">
        <f>LARGE($F$823:$F$829,2)</f>
        <v/>
      </c>
      <c r="G832" s="19">
        <f>LARGE($G$823:$G$829,2)</f>
        <v/>
      </c>
    </row>
    <row r="833">
      <c r="A833" s="3" t="inlineStr">
        <is>
          <t xml:space="preserve">  λ(3)</t>
        </is>
      </c>
      <c r="B833" s="19">
        <f>LARGE($B$823:$B$829,3)</f>
        <v/>
      </c>
      <c r="C833" s="19">
        <f>LARGE($C$823:$C$829,3)</f>
        <v/>
      </c>
      <c r="D833" s="19">
        <f>LARGE($D$823:$D$829,3)</f>
        <v/>
      </c>
      <c r="E833" s="19">
        <f>LARGE($E$823:$E$829,3)</f>
        <v/>
      </c>
      <c r="F833" s="19">
        <f>LARGE($F$823:$F$829,3)</f>
        <v/>
      </c>
      <c r="G833" s="19">
        <f>LARGE($G$823:$G$829,3)</f>
        <v/>
      </c>
    </row>
    <row r="834">
      <c r="A834" s="3" t="inlineStr">
        <is>
          <t xml:space="preserve">  λ(4)</t>
        </is>
      </c>
      <c r="B834" s="19">
        <f>LARGE($B$823:$B$829,4)</f>
        <v/>
      </c>
      <c r="C834" s="19">
        <f>LARGE($C$823:$C$829,4)</f>
        <v/>
      </c>
      <c r="D834" s="19">
        <f>LARGE($D$823:$D$829,4)</f>
        <v/>
      </c>
      <c r="E834" s="19">
        <f>LARGE($E$823:$E$829,4)</f>
        <v/>
      </c>
      <c r="F834" s="19">
        <f>LARGE($F$823:$F$829,4)</f>
        <v/>
      </c>
      <c r="G834" s="19">
        <f>LARGE($G$823:$G$829,4)</f>
        <v/>
      </c>
    </row>
    <row r="835">
      <c r="A835" s="3" t="inlineStr">
        <is>
          <t xml:space="preserve">  λ(5)</t>
        </is>
      </c>
      <c r="B835" s="19">
        <f>LARGE($B$823:$B$829,5)</f>
        <v/>
      </c>
      <c r="C835" s="19">
        <f>LARGE($C$823:$C$829,5)</f>
        <v/>
      </c>
      <c r="D835" s="19">
        <f>LARGE($D$823:$D$829,5)</f>
        <v/>
      </c>
      <c r="E835" s="19">
        <f>LARGE($E$823:$E$829,5)</f>
        <v/>
      </c>
      <c r="F835" s="19">
        <f>LARGE($F$823:$F$829,5)</f>
        <v/>
      </c>
      <c r="G835" s="19">
        <f>LARGE($G$823:$G$829,5)</f>
        <v/>
      </c>
    </row>
    <row r="836">
      <c r="A836" s="3" t="inlineStr">
        <is>
          <t xml:space="preserve">  λ(6)</t>
        </is>
      </c>
      <c r="B836" s="19">
        <f>LARGE($B$823:$B$829,6)</f>
        <v/>
      </c>
      <c r="C836" s="19">
        <f>LARGE($C$823:$C$829,6)</f>
        <v/>
      </c>
      <c r="D836" s="19">
        <f>LARGE($D$823:$D$829,6)</f>
        <v/>
      </c>
      <c r="E836" s="19">
        <f>LARGE($E$823:$E$829,6)</f>
        <v/>
      </c>
      <c r="F836" s="19">
        <f>LARGE($F$823:$F$829,6)</f>
        <v/>
      </c>
      <c r="G836" s="19">
        <f>LARGE($G$823:$G$829,6)</f>
        <v/>
      </c>
    </row>
    <row r="837">
      <c r="A837" s="3" t="inlineStr">
        <is>
          <t xml:space="preserve">  λ(7)</t>
        </is>
      </c>
      <c r="B837" s="19">
        <f>LARGE($B$823:$B$829,7)</f>
        <v/>
      </c>
      <c r="C837" s="19">
        <f>LARGE($C$823:$C$829,7)</f>
        <v/>
      </c>
      <c r="D837" s="19">
        <f>LARGE($D$823:$D$829,7)</f>
        <v/>
      </c>
      <c r="E837" s="19">
        <f>LARGE($E$823:$E$829,7)</f>
        <v/>
      </c>
      <c r="F837" s="19">
        <f>LARGE($F$823:$F$829,7)</f>
        <v/>
      </c>
      <c r="G837" s="19">
        <f>LARGE($G$823:$G$829,7)</f>
        <v/>
      </c>
    </row>
    <row r="838">
      <c r="A838" s="3" t="inlineStr">
        <is>
          <t>check: Σeig − trace (→0)</t>
        </is>
      </c>
      <c r="B838" s="3">
        <f>ROUND(SUM($B$823:$B$829)-($B$802+$C$803+$D$804+$E$805+$F$806+$G$807+$H$808),6)</f>
        <v/>
      </c>
      <c r="C838" s="3">
        <f>ROUND(SUM($C$823:$C$829)-($J$802+$K$803+$L$804+$M$805+$N$806+$O$807+$P$808),6)</f>
        <v/>
      </c>
      <c r="D838" s="3">
        <f>ROUND(SUM($D$823:$D$829)-($R$802+$S$803+$T$804+$U$805+$V$806+$W$807+$X$808),6)</f>
        <v/>
      </c>
      <c r="E838" s="3">
        <f>ROUND(SUM($E$823:$E$829)-($Z$802+$AA$803+$AB$804+$AC$805+$AD$806+$AE$807+$AF$808),6)</f>
        <v/>
      </c>
      <c r="F838" s="3">
        <f>ROUND(SUM($F$823:$F$829)-($AH$802+$AI$803+$AJ$804+$AK$805+$AL$806+$AM$807+$AN$808),6)</f>
        <v/>
      </c>
      <c r="G838" s="3">
        <f>ROUND(SUM($G$823:$G$829)-($AP$802+$AQ$803+$AR$804+$AS$805+$AT$806+$AU$807+$AV$808),6)</f>
        <v/>
      </c>
    </row>
    <row r="839">
      <c r="A839" s="3" t="inlineStr">
        <is>
          <t>check: Πeig − det (→0)</t>
        </is>
      </c>
      <c r="B839" s="3">
        <f>ROUND(MDETERM($B$802:$H$808)-PRODUCT($B$823:$B$829),6)</f>
        <v/>
      </c>
      <c r="C839" s="3">
        <f>ROUND(MDETERM($J$802:$P$808)-PRODUCT($C$823:$C$829),6)</f>
        <v/>
      </c>
      <c r="D839" s="3">
        <f>ROUND(MDETERM($R$802:$X$808)-PRODUCT($D$823:$D$829),6)</f>
        <v/>
      </c>
      <c r="E839" s="3">
        <f>ROUND(MDETERM($Z$802:$AF$808)-PRODUCT($E$823:$E$829),6)</f>
        <v/>
      </c>
      <c r="F839" s="3">
        <f>ROUND(MDETERM($AH$802:$AN$808)-PRODUCT($F$823:$F$829),6)</f>
        <v/>
      </c>
      <c r="G839" s="3">
        <f>ROUND(MDETERM($AP$802:$AV$808)-PRODUCT($G$823:$G$829),6)</f>
        <v/>
      </c>
    </row>
    <row r="840">
      <c r="A840" s="3" t="inlineStr">
        <is>
          <t>complex eigenvalues?</t>
        </is>
      </c>
      <c r="B840" s="3" t="inlineStr"/>
      <c r="C840" s="3" t="inlineStr"/>
      <c r="D840" s="3" t="inlineStr"/>
      <c r="E840" s="3" t="inlineStr"/>
      <c r="F840" s="3" t="inlineStr"/>
      <c r="G840" s="3" t="inlineStr"/>
    </row>
    <row r="841">
      <c r="A841" s="3" t="inlineStr">
        <is>
          <t>check: det(M − λᵢI) per sorted λ (→0)</t>
        </is>
      </c>
    </row>
    <row r="842">
      <c r="A842" s="3" t="inlineStr">
        <is>
          <t xml:space="preserve">  det(M − λ(1)I)</t>
        </is>
      </c>
      <c r="B842" s="3">
        <f t="array" ref="B842">ROUND(MDETERM($B$802:$H$808-$B$831*MUNIT(7)),6)</f>
        <v/>
      </c>
      <c r="C842" s="3">
        <f t="array" ref="C842">ROUND(MDETERM($J$802:$P$808-$C$831*MUNIT(7)),6)</f>
        <v/>
      </c>
      <c r="D842" s="3">
        <f t="array" ref="D842">ROUND(MDETERM($R$802:$X$808-$D$831*MUNIT(7)),6)</f>
        <v/>
      </c>
      <c r="E842" s="3">
        <f t="array" ref="E842">ROUND(MDETERM($Z$802:$AF$808-$E$831*MUNIT(7)),6)</f>
        <v/>
      </c>
      <c r="F842" s="3">
        <f t="array" ref="F842">ROUND(MDETERM($AH$802:$AN$808-$F$831*MUNIT(7)),6)</f>
        <v/>
      </c>
      <c r="G842" s="3">
        <f t="array" ref="G842">ROUND(MDETERM($AP$802:$AV$808-$G$831*MUNIT(7)),6)</f>
        <v/>
      </c>
    </row>
    <row r="843">
      <c r="A843" s="3" t="inlineStr">
        <is>
          <t xml:space="preserve">  det(M − λ(2)I)</t>
        </is>
      </c>
      <c r="B843" s="3">
        <f t="array" ref="B843">ROUND(MDETERM($B$802:$H$808-$B$832*MUNIT(7)),6)</f>
        <v/>
      </c>
      <c r="C843" s="3">
        <f t="array" ref="C843">ROUND(MDETERM($J$802:$P$808-$C$832*MUNIT(7)),6)</f>
        <v/>
      </c>
      <c r="D843" s="3">
        <f t="array" ref="D843">ROUND(MDETERM($R$802:$X$808-$D$832*MUNIT(7)),6)</f>
        <v/>
      </c>
      <c r="E843" s="3">
        <f t="array" ref="E843">ROUND(MDETERM($Z$802:$AF$808-$E$832*MUNIT(7)),6)</f>
        <v/>
      </c>
      <c r="F843" s="3">
        <f t="array" ref="F843">ROUND(MDETERM($AH$802:$AN$808-$F$832*MUNIT(7)),6)</f>
        <v/>
      </c>
      <c r="G843" s="3">
        <f t="array" ref="G843">ROUND(MDETERM($AP$802:$AV$808-$G$832*MUNIT(7)),6)</f>
        <v/>
      </c>
    </row>
    <row r="844">
      <c r="A844" s="3" t="inlineStr">
        <is>
          <t xml:space="preserve">  det(M − λ(3)I)</t>
        </is>
      </c>
      <c r="B844" s="3">
        <f t="array" ref="B844">ROUND(MDETERM($B$802:$H$808-$B$833*MUNIT(7)),6)</f>
        <v/>
      </c>
      <c r="C844" s="3">
        <f t="array" ref="C844">ROUND(MDETERM($J$802:$P$808-$C$833*MUNIT(7)),6)</f>
        <v/>
      </c>
      <c r="D844" s="3">
        <f t="array" ref="D844">ROUND(MDETERM($R$802:$X$808-$D$833*MUNIT(7)),6)</f>
        <v/>
      </c>
      <c r="E844" s="3">
        <f t="array" ref="E844">ROUND(MDETERM($Z$802:$AF$808-$E$833*MUNIT(7)),6)</f>
        <v/>
      </c>
      <c r="F844" s="3">
        <f t="array" ref="F844">ROUND(MDETERM($AH$802:$AN$808-$F$833*MUNIT(7)),6)</f>
        <v/>
      </c>
      <c r="G844" s="3">
        <f t="array" ref="G844">ROUND(MDETERM($AP$802:$AV$808-$G$833*MUNIT(7)),6)</f>
        <v/>
      </c>
    </row>
    <row r="845">
      <c r="A845" s="3" t="inlineStr">
        <is>
          <t xml:space="preserve">  det(M − λ(4)I)</t>
        </is>
      </c>
      <c r="B845" s="3">
        <f t="array" ref="B845">ROUND(MDETERM($B$802:$H$808-$B$834*MUNIT(7)),6)</f>
        <v/>
      </c>
      <c r="C845" s="3">
        <f t="array" ref="C845">ROUND(MDETERM($J$802:$P$808-$C$834*MUNIT(7)),6)</f>
        <v/>
      </c>
      <c r="D845" s="3">
        <f t="array" ref="D845">ROUND(MDETERM($R$802:$X$808-$D$834*MUNIT(7)),6)</f>
        <v/>
      </c>
      <c r="E845" s="3">
        <f t="array" ref="E845">ROUND(MDETERM($Z$802:$AF$808-$E$834*MUNIT(7)),6)</f>
        <v/>
      </c>
      <c r="F845" s="3">
        <f t="array" ref="F845">ROUND(MDETERM($AH$802:$AN$808-$F$834*MUNIT(7)),6)</f>
        <v/>
      </c>
      <c r="G845" s="3">
        <f t="array" ref="G845">ROUND(MDETERM($AP$802:$AV$808-$G$834*MUNIT(7)),6)</f>
        <v/>
      </c>
    </row>
    <row r="846">
      <c r="A846" s="3" t="inlineStr">
        <is>
          <t xml:space="preserve">  det(M − λ(5)I)</t>
        </is>
      </c>
      <c r="B846" s="3">
        <f t="array" ref="B846">ROUND(MDETERM($B$802:$H$808-$B$835*MUNIT(7)),6)</f>
        <v/>
      </c>
      <c r="C846" s="3">
        <f t="array" ref="C846">ROUND(MDETERM($J$802:$P$808-$C$835*MUNIT(7)),6)</f>
        <v/>
      </c>
      <c r="D846" s="3">
        <f t="array" ref="D846">ROUND(MDETERM($R$802:$X$808-$D$835*MUNIT(7)),6)</f>
        <v/>
      </c>
      <c r="E846" s="3">
        <f t="array" ref="E846">ROUND(MDETERM($Z$802:$AF$808-$E$835*MUNIT(7)),6)</f>
        <v/>
      </c>
      <c r="F846" s="3">
        <f t="array" ref="F846">ROUND(MDETERM($AH$802:$AN$808-$F$835*MUNIT(7)),6)</f>
        <v/>
      </c>
      <c r="G846" s="3">
        <f t="array" ref="G846">ROUND(MDETERM($AP$802:$AV$808-$G$835*MUNIT(7)),6)</f>
        <v/>
      </c>
    </row>
    <row r="847">
      <c r="A847" s="3" t="inlineStr">
        <is>
          <t xml:space="preserve">  det(M − λ(6)I)</t>
        </is>
      </c>
      <c r="B847" s="3">
        <f t="array" ref="B847">ROUND(MDETERM($B$802:$H$808-$B$836*MUNIT(7)),6)</f>
        <v/>
      </c>
      <c r="C847" s="3">
        <f t="array" ref="C847">ROUND(MDETERM($J$802:$P$808-$C$836*MUNIT(7)),6)</f>
        <v/>
      </c>
      <c r="D847" s="3">
        <f t="array" ref="D847">ROUND(MDETERM($R$802:$X$808-$D$836*MUNIT(7)),6)</f>
        <v/>
      </c>
      <c r="E847" s="3">
        <f t="array" ref="E847">ROUND(MDETERM($Z$802:$AF$808-$E$836*MUNIT(7)),6)</f>
        <v/>
      </c>
      <c r="F847" s="3">
        <f t="array" ref="F847">ROUND(MDETERM($AH$802:$AN$808-$F$836*MUNIT(7)),6)</f>
        <v/>
      </c>
      <c r="G847" s="3">
        <f t="array" ref="G847">ROUND(MDETERM($AP$802:$AV$808-$G$836*MUNIT(7)),6)</f>
        <v/>
      </c>
    </row>
    <row r="848">
      <c r="A848" s="3" t="inlineStr">
        <is>
          <t xml:space="preserve">  det(M − λ(7)I)</t>
        </is>
      </c>
      <c r="B848" s="3">
        <f t="array" ref="B848">ROUND(MDETERM($B$802:$H$808-$B$837*MUNIT(7)),6)</f>
        <v/>
      </c>
      <c r="C848" s="3">
        <f t="array" ref="C848">ROUND(MDETERM($J$802:$P$808-$C$837*MUNIT(7)),6)</f>
        <v/>
      </c>
      <c r="D848" s="3">
        <f t="array" ref="D848">ROUND(MDETERM($R$802:$X$808-$D$837*MUNIT(7)),6)</f>
        <v/>
      </c>
      <c r="E848" s="3">
        <f t="array" ref="E848">ROUND(MDETERM($Z$802:$AF$808-$E$837*MUNIT(7)),6)</f>
        <v/>
      </c>
      <c r="F848" s="3">
        <f t="array" ref="F848">ROUND(MDETERM($AH$802:$AN$808-$F$837*MUNIT(7)),6)</f>
        <v/>
      </c>
      <c r="G848" s="3">
        <f t="array" ref="G848">ROUND(MDETERM($AP$802:$AV$808-$G$837*MUNIT(7)),6)</f>
        <v/>
      </c>
    </row>
    <row r="852" ht="16" customHeight="1">
      <c r="A852" s="14" t="inlineStr">
        <is>
          <t>RAG R3 | llama3.3:70b</t>
        </is>
      </c>
      <c r="B852" s="9" t="inlineStr">
        <is>
          <t>run 1 (raw, pasted)</t>
        </is>
      </c>
      <c r="J852" s="9" t="inlineStr">
        <is>
          <t>run 2 (raw, pasted)</t>
        </is>
      </c>
      <c r="R852" s="9" t="inlineStr">
        <is>
          <t>run 3 (raw, pasted)</t>
        </is>
      </c>
      <c r="Z852" s="9" t="inlineStr">
        <is>
          <t>run 4 (raw, pasted)</t>
        </is>
      </c>
      <c r="AH852" s="9" t="inlineStr">
        <is>
          <t>run 5 (raw, pasted)</t>
        </is>
      </c>
      <c r="AP852" s="9" t="inlineStr">
        <is>
          <t>Step2 average matrix (formula)</t>
        </is>
      </c>
      <c r="AX852" s="9" t="inlineStr">
        <is>
          <t>ground truth (reference)</t>
        </is>
      </c>
    </row>
    <row r="853" ht="60" customHeight="1">
      <c r="B853" s="15" t="inlineStr">
        <is>
          <t>Bit</t>
        </is>
      </c>
      <c r="C853" s="15" t="inlineStr">
        <is>
          <t>Transmission</t>
        </is>
      </c>
      <c r="D853" s="15" t="inlineStr">
        <is>
          <t>Motor</t>
        </is>
      </c>
      <c r="E853" s="15" t="inlineStr">
        <is>
          <t>Electrical System</t>
        </is>
      </c>
      <c r="F853" s="15" t="inlineStr">
        <is>
          <t>Battery Holder</t>
        </is>
      </c>
      <c r="G853" s="15" t="inlineStr">
        <is>
          <t>Housing</t>
        </is>
      </c>
      <c r="H853" s="15" t="inlineStr">
        <is>
          <t>External Environment</t>
        </is>
      </c>
      <c r="J853" s="15" t="inlineStr">
        <is>
          <t>Bit</t>
        </is>
      </c>
      <c r="K853" s="15" t="inlineStr">
        <is>
          <t>Transmission</t>
        </is>
      </c>
      <c r="L853" s="15" t="inlineStr">
        <is>
          <t>Motor</t>
        </is>
      </c>
      <c r="M853" s="15" t="inlineStr">
        <is>
          <t>Electrical System</t>
        </is>
      </c>
      <c r="N853" s="15" t="inlineStr">
        <is>
          <t>Battery Holder</t>
        </is>
      </c>
      <c r="O853" s="15" t="inlineStr">
        <is>
          <t>Housing</t>
        </is>
      </c>
      <c r="P853" s="15" t="inlineStr">
        <is>
          <t>External Environment</t>
        </is>
      </c>
      <c r="R853" s="15" t="inlineStr">
        <is>
          <t>Bit</t>
        </is>
      </c>
      <c r="S853" s="15" t="inlineStr">
        <is>
          <t>Transmission</t>
        </is>
      </c>
      <c r="T853" s="15" t="inlineStr">
        <is>
          <t>Motor</t>
        </is>
      </c>
      <c r="U853" s="15" t="inlineStr">
        <is>
          <t>Electrical System</t>
        </is>
      </c>
      <c r="V853" s="15" t="inlineStr">
        <is>
          <t>Battery Holder</t>
        </is>
      </c>
      <c r="W853" s="15" t="inlineStr">
        <is>
          <t>Housing</t>
        </is>
      </c>
      <c r="X853" s="15" t="inlineStr">
        <is>
          <t>External Environment</t>
        </is>
      </c>
      <c r="Z853" s="15" t="inlineStr">
        <is>
          <t>Bit</t>
        </is>
      </c>
      <c r="AA853" s="15" t="inlineStr">
        <is>
          <t>Transmission</t>
        </is>
      </c>
      <c r="AB853" s="15" t="inlineStr">
        <is>
          <t>Motor</t>
        </is>
      </c>
      <c r="AC853" s="15" t="inlineStr">
        <is>
          <t>Electrical System</t>
        </is>
      </c>
      <c r="AD853" s="15" t="inlineStr">
        <is>
          <t>Battery Holder</t>
        </is>
      </c>
      <c r="AE853" s="15" t="inlineStr">
        <is>
          <t>Housing</t>
        </is>
      </c>
      <c r="AF853" s="15" t="inlineStr">
        <is>
          <t>External Environment</t>
        </is>
      </c>
      <c r="AH853" s="15" t="inlineStr">
        <is>
          <t>Bit</t>
        </is>
      </c>
      <c r="AI853" s="15" t="inlineStr">
        <is>
          <t>Transmission</t>
        </is>
      </c>
      <c r="AJ853" s="15" t="inlineStr">
        <is>
          <t>Motor</t>
        </is>
      </c>
      <c r="AK853" s="15" t="inlineStr">
        <is>
          <t>Electrical System</t>
        </is>
      </c>
      <c r="AL853" s="15" t="inlineStr">
        <is>
          <t>Battery Holder</t>
        </is>
      </c>
      <c r="AM853" s="15" t="inlineStr">
        <is>
          <t>Housing</t>
        </is>
      </c>
      <c r="AN853" s="15" t="inlineStr">
        <is>
          <t>External Environment</t>
        </is>
      </c>
      <c r="AP853" s="15" t="inlineStr">
        <is>
          <t>Bit</t>
        </is>
      </c>
      <c r="AQ853" s="15" t="inlineStr">
        <is>
          <t>Transmission</t>
        </is>
      </c>
      <c r="AR853" s="15" t="inlineStr">
        <is>
          <t>Motor</t>
        </is>
      </c>
      <c r="AS853" s="15" t="inlineStr">
        <is>
          <t>Electrical System</t>
        </is>
      </c>
      <c r="AT853" s="15" t="inlineStr">
        <is>
          <t>Battery Holder</t>
        </is>
      </c>
      <c r="AU853" s="15" t="inlineStr">
        <is>
          <t>Housing</t>
        </is>
      </c>
      <c r="AV853" s="15" t="inlineStr">
        <is>
          <t>External Environment</t>
        </is>
      </c>
    </row>
    <row r="854">
      <c r="A854" s="3" t="inlineStr">
        <is>
          <t>Bit</t>
        </is>
      </c>
      <c r="B854" s="8" t="n">
        <v>1</v>
      </c>
      <c r="C854" s="8" t="n">
        <v>1</v>
      </c>
      <c r="D854" s="8" t="n">
        <v>1</v>
      </c>
      <c r="E854" s="8" t="n">
        <v>1</v>
      </c>
      <c r="F854" s="8" t="n">
        <v>0</v>
      </c>
      <c r="G854" s="8" t="n">
        <v>1</v>
      </c>
      <c r="H854" s="8" t="n">
        <v>0</v>
      </c>
      <c r="J854" s="8" t="n">
        <v>1</v>
      </c>
      <c r="K854" s="8" t="n">
        <v>1</v>
      </c>
      <c r="L854" s="8" t="n">
        <v>1</v>
      </c>
      <c r="M854" s="8" t="n">
        <v>1</v>
      </c>
      <c r="N854" s="8" t="n">
        <v>0</v>
      </c>
      <c r="O854" s="8" t="n">
        <v>1</v>
      </c>
      <c r="P854" s="8" t="n">
        <v>0</v>
      </c>
      <c r="R854" s="8" t="n">
        <v>1</v>
      </c>
      <c r="S854" s="8" t="n">
        <v>1</v>
      </c>
      <c r="T854" s="8" t="n">
        <v>1</v>
      </c>
      <c r="U854" s="8" t="n">
        <v>1</v>
      </c>
      <c r="V854" s="8" t="n">
        <v>0</v>
      </c>
      <c r="W854" s="8" t="n">
        <v>1</v>
      </c>
      <c r="X854" s="8" t="n">
        <v>0</v>
      </c>
      <c r="Z854" s="8" t="n">
        <v>1</v>
      </c>
      <c r="AA854" s="8" t="n">
        <v>1</v>
      </c>
      <c r="AB854" s="8" t="n">
        <v>1</v>
      </c>
      <c r="AC854" s="8" t="n">
        <v>1</v>
      </c>
      <c r="AD854" s="8" t="n">
        <v>0</v>
      </c>
      <c r="AE854" s="8" t="n">
        <v>1</v>
      </c>
      <c r="AF854" s="8" t="n">
        <v>0</v>
      </c>
      <c r="AH854" s="8" t="n">
        <v>1</v>
      </c>
      <c r="AI854" s="8" t="n">
        <v>1</v>
      </c>
      <c r="AJ854" s="8" t="n">
        <v>1</v>
      </c>
      <c r="AK854" s="8" t="n">
        <v>1</v>
      </c>
      <c r="AL854" s="8" t="n">
        <v>0</v>
      </c>
      <c r="AM854" s="8" t="n">
        <v>1</v>
      </c>
      <c r="AN854" s="8" t="n">
        <v>0</v>
      </c>
      <c r="AP854" s="8">
        <f>IF(($B$854&lt;&gt;2)+($J$854&lt;&gt;2)+($R$854&lt;&gt;2)+($Z$854&lt;&gt;2)+($AH$854&lt;&gt;2)=0,2,IF((($B$854&lt;&gt;2)*$B$854+($J$854&lt;&gt;2)*$J$854+($R$854&lt;&gt;2)*$R$854+($Z$854&lt;&gt;2)*$Z$854+($AH$854&lt;&gt;2)*$AH$854)/(($B$854&lt;&gt;2)+($J$854&lt;&gt;2)+($R$854&lt;&gt;2)+($Z$854&lt;&gt;2)+($AH$854&lt;&gt;2))&gt;=0.5,1,0))</f>
        <v/>
      </c>
      <c r="AQ854" s="8">
        <f>IF(($C$854&lt;&gt;2)+($K$854&lt;&gt;2)+($S$854&lt;&gt;2)+($AA$854&lt;&gt;2)+($AI$854&lt;&gt;2)=0,2,IF((($C$854&lt;&gt;2)*$C$854+($K$854&lt;&gt;2)*$K$854+($S$854&lt;&gt;2)*$S$854+($AA$854&lt;&gt;2)*$AA$854+($AI$854&lt;&gt;2)*$AI$854)/(($C$854&lt;&gt;2)+($K$854&lt;&gt;2)+($S$854&lt;&gt;2)+($AA$854&lt;&gt;2)+($AI$854&lt;&gt;2))&gt;=0.5,1,0))</f>
        <v/>
      </c>
      <c r="AR854" s="8">
        <f>IF(($D$854&lt;&gt;2)+($L$854&lt;&gt;2)+($T$854&lt;&gt;2)+($AB$854&lt;&gt;2)+($AJ$854&lt;&gt;2)=0,2,IF((($D$854&lt;&gt;2)*$D$854+($L$854&lt;&gt;2)*$L$854+($T$854&lt;&gt;2)*$T$854+($AB$854&lt;&gt;2)*$AB$854+($AJ$854&lt;&gt;2)*$AJ$854)/(($D$854&lt;&gt;2)+($L$854&lt;&gt;2)+($T$854&lt;&gt;2)+($AB$854&lt;&gt;2)+($AJ$854&lt;&gt;2))&gt;=0.5,1,0))</f>
        <v/>
      </c>
      <c r="AS854" s="8">
        <f>IF(($E$854&lt;&gt;2)+($M$854&lt;&gt;2)+($U$854&lt;&gt;2)+($AC$854&lt;&gt;2)+($AK$854&lt;&gt;2)=0,2,IF((($E$854&lt;&gt;2)*$E$854+($M$854&lt;&gt;2)*$M$854+($U$854&lt;&gt;2)*$U$854+($AC$854&lt;&gt;2)*$AC$854+($AK$854&lt;&gt;2)*$AK$854)/(($E$854&lt;&gt;2)+($M$854&lt;&gt;2)+($U$854&lt;&gt;2)+($AC$854&lt;&gt;2)+($AK$854&lt;&gt;2))&gt;=0.5,1,0))</f>
        <v/>
      </c>
      <c r="AT854" s="8">
        <f>IF(($F$854&lt;&gt;2)+($N$854&lt;&gt;2)+($V$854&lt;&gt;2)+($AD$854&lt;&gt;2)+($AL$854&lt;&gt;2)=0,2,IF((($F$854&lt;&gt;2)*$F$854+($N$854&lt;&gt;2)*$N$854+($V$854&lt;&gt;2)*$V$854+($AD$854&lt;&gt;2)*$AD$854+($AL$854&lt;&gt;2)*$AL$854)/(($F$854&lt;&gt;2)+($N$854&lt;&gt;2)+($V$854&lt;&gt;2)+($AD$854&lt;&gt;2)+($AL$854&lt;&gt;2))&gt;=0.5,1,0))</f>
        <v/>
      </c>
      <c r="AU854" s="8">
        <f>IF(($G$854&lt;&gt;2)+($O$854&lt;&gt;2)+($W$854&lt;&gt;2)+($AE$854&lt;&gt;2)+($AM$854&lt;&gt;2)=0,2,IF((($G$854&lt;&gt;2)*$G$854+($O$854&lt;&gt;2)*$O$854+($W$854&lt;&gt;2)*$W$854+($AE$854&lt;&gt;2)*$AE$854+($AM$854&lt;&gt;2)*$AM$854)/(($G$854&lt;&gt;2)+($O$854&lt;&gt;2)+($W$854&lt;&gt;2)+($AE$854&lt;&gt;2)+($AM$854&lt;&gt;2))&gt;=0.5,1,0))</f>
        <v/>
      </c>
      <c r="AV854" s="8">
        <f>IF(($H$854&lt;&gt;2)+($P$854&lt;&gt;2)+($X$854&lt;&gt;2)+($AF$854&lt;&gt;2)+($AN$854&lt;&gt;2)=0,2,IF((($H$854&lt;&gt;2)*$H$854+($P$854&lt;&gt;2)*$P$854+($X$854&lt;&gt;2)*$X$854+($AF$854&lt;&gt;2)*$AF$854+($AN$854&lt;&gt;2)*$AN$854)/(($H$854&lt;&gt;2)+($P$854&lt;&gt;2)+($X$854&lt;&gt;2)+($AF$854&lt;&gt;2)+($AN$854&lt;&gt;2))&gt;=0.5,1,0))</f>
        <v/>
      </c>
      <c r="AX854" s="16">
        <f>'Ground truth'!$B$14</f>
        <v/>
      </c>
      <c r="AY854" s="16">
        <f>'Ground truth'!$C$14</f>
        <v/>
      </c>
      <c r="AZ854" s="16">
        <f>'Ground truth'!$D$14</f>
        <v/>
      </c>
      <c r="BA854" s="16">
        <f>'Ground truth'!$E$14</f>
        <v/>
      </c>
      <c r="BB854" s="16">
        <f>'Ground truth'!$F$14</f>
        <v/>
      </c>
      <c r="BC854" s="16">
        <f>'Ground truth'!$G$14</f>
        <v/>
      </c>
      <c r="BD854" s="16">
        <f>'Ground truth'!$H$14</f>
        <v/>
      </c>
    </row>
    <row r="855">
      <c r="A855" s="3" t="inlineStr">
        <is>
          <t>Transmission</t>
        </is>
      </c>
      <c r="B855" s="8" t="n">
        <v>1</v>
      </c>
      <c r="C855" s="8" t="n">
        <v>1</v>
      </c>
      <c r="D855" s="8" t="n">
        <v>1</v>
      </c>
      <c r="E855" s="8" t="n">
        <v>1</v>
      </c>
      <c r="F855" s="8" t="n">
        <v>0</v>
      </c>
      <c r="G855" s="8" t="n">
        <v>1</v>
      </c>
      <c r="H855" s="8" t="n">
        <v>0</v>
      </c>
      <c r="J855" s="8" t="n">
        <v>1</v>
      </c>
      <c r="K855" s="8" t="n">
        <v>1</v>
      </c>
      <c r="L855" s="8" t="n">
        <v>1</v>
      </c>
      <c r="M855" s="8" t="n">
        <v>1</v>
      </c>
      <c r="N855" s="8" t="n">
        <v>0</v>
      </c>
      <c r="O855" s="8" t="n">
        <v>1</v>
      </c>
      <c r="P855" s="8" t="n">
        <v>0</v>
      </c>
      <c r="R855" s="8" t="n">
        <v>1</v>
      </c>
      <c r="S855" s="8" t="n">
        <v>1</v>
      </c>
      <c r="T855" s="8" t="n">
        <v>1</v>
      </c>
      <c r="U855" s="8" t="n">
        <v>1</v>
      </c>
      <c r="V855" s="8" t="n">
        <v>0</v>
      </c>
      <c r="W855" s="8" t="n">
        <v>1</v>
      </c>
      <c r="X855" s="8" t="n">
        <v>0</v>
      </c>
      <c r="Z855" s="8" t="n">
        <v>1</v>
      </c>
      <c r="AA855" s="8" t="n">
        <v>1</v>
      </c>
      <c r="AB855" s="8" t="n">
        <v>1</v>
      </c>
      <c r="AC855" s="8" t="n">
        <v>1</v>
      </c>
      <c r="AD855" s="8" t="n">
        <v>0</v>
      </c>
      <c r="AE855" s="8" t="n">
        <v>1</v>
      </c>
      <c r="AF855" s="8" t="n">
        <v>0</v>
      </c>
      <c r="AH855" s="8" t="n">
        <v>1</v>
      </c>
      <c r="AI855" s="8" t="n">
        <v>1</v>
      </c>
      <c r="AJ855" s="8" t="n">
        <v>1</v>
      </c>
      <c r="AK855" s="8" t="n">
        <v>1</v>
      </c>
      <c r="AL855" s="8" t="n">
        <v>0</v>
      </c>
      <c r="AM855" s="8" t="n">
        <v>1</v>
      </c>
      <c r="AN855" s="8" t="n">
        <v>0</v>
      </c>
      <c r="AP855" s="8">
        <f>IF(($B$855&lt;&gt;2)+($J$855&lt;&gt;2)+($R$855&lt;&gt;2)+($Z$855&lt;&gt;2)+($AH$855&lt;&gt;2)=0,2,IF((($B$855&lt;&gt;2)*$B$855+($J$855&lt;&gt;2)*$J$855+($R$855&lt;&gt;2)*$R$855+($Z$855&lt;&gt;2)*$Z$855+($AH$855&lt;&gt;2)*$AH$855)/(($B$855&lt;&gt;2)+($J$855&lt;&gt;2)+($R$855&lt;&gt;2)+($Z$855&lt;&gt;2)+($AH$855&lt;&gt;2))&gt;=0.5,1,0))</f>
        <v/>
      </c>
      <c r="AQ855" s="8">
        <f>IF(($C$855&lt;&gt;2)+($K$855&lt;&gt;2)+($S$855&lt;&gt;2)+($AA$855&lt;&gt;2)+($AI$855&lt;&gt;2)=0,2,IF((($C$855&lt;&gt;2)*$C$855+($K$855&lt;&gt;2)*$K$855+($S$855&lt;&gt;2)*$S$855+($AA$855&lt;&gt;2)*$AA$855+($AI$855&lt;&gt;2)*$AI$855)/(($C$855&lt;&gt;2)+($K$855&lt;&gt;2)+($S$855&lt;&gt;2)+($AA$855&lt;&gt;2)+($AI$855&lt;&gt;2))&gt;=0.5,1,0))</f>
        <v/>
      </c>
      <c r="AR855" s="8">
        <f>IF(($D$855&lt;&gt;2)+($L$855&lt;&gt;2)+($T$855&lt;&gt;2)+($AB$855&lt;&gt;2)+($AJ$855&lt;&gt;2)=0,2,IF((($D$855&lt;&gt;2)*$D$855+($L$855&lt;&gt;2)*$L$855+($T$855&lt;&gt;2)*$T$855+($AB$855&lt;&gt;2)*$AB$855+($AJ$855&lt;&gt;2)*$AJ$855)/(($D$855&lt;&gt;2)+($L$855&lt;&gt;2)+($T$855&lt;&gt;2)+($AB$855&lt;&gt;2)+($AJ$855&lt;&gt;2))&gt;=0.5,1,0))</f>
        <v/>
      </c>
      <c r="AS855" s="8">
        <f>IF(($E$855&lt;&gt;2)+($M$855&lt;&gt;2)+($U$855&lt;&gt;2)+($AC$855&lt;&gt;2)+($AK$855&lt;&gt;2)=0,2,IF((($E$855&lt;&gt;2)*$E$855+($M$855&lt;&gt;2)*$M$855+($U$855&lt;&gt;2)*$U$855+($AC$855&lt;&gt;2)*$AC$855+($AK$855&lt;&gt;2)*$AK$855)/(($E$855&lt;&gt;2)+($M$855&lt;&gt;2)+($U$855&lt;&gt;2)+($AC$855&lt;&gt;2)+($AK$855&lt;&gt;2))&gt;=0.5,1,0))</f>
        <v/>
      </c>
      <c r="AT855" s="8">
        <f>IF(($F$855&lt;&gt;2)+($N$855&lt;&gt;2)+($V$855&lt;&gt;2)+($AD$855&lt;&gt;2)+($AL$855&lt;&gt;2)=0,2,IF((($F$855&lt;&gt;2)*$F$855+($N$855&lt;&gt;2)*$N$855+($V$855&lt;&gt;2)*$V$855+($AD$855&lt;&gt;2)*$AD$855+($AL$855&lt;&gt;2)*$AL$855)/(($F$855&lt;&gt;2)+($N$855&lt;&gt;2)+($V$855&lt;&gt;2)+($AD$855&lt;&gt;2)+($AL$855&lt;&gt;2))&gt;=0.5,1,0))</f>
        <v/>
      </c>
      <c r="AU855" s="8">
        <f>IF(($G$855&lt;&gt;2)+($O$855&lt;&gt;2)+($W$855&lt;&gt;2)+($AE$855&lt;&gt;2)+($AM$855&lt;&gt;2)=0,2,IF((($G$855&lt;&gt;2)*$G$855+($O$855&lt;&gt;2)*$O$855+($W$855&lt;&gt;2)*$W$855+($AE$855&lt;&gt;2)*$AE$855+($AM$855&lt;&gt;2)*$AM$855)/(($G$855&lt;&gt;2)+($O$855&lt;&gt;2)+($W$855&lt;&gt;2)+($AE$855&lt;&gt;2)+($AM$855&lt;&gt;2))&gt;=0.5,1,0))</f>
        <v/>
      </c>
      <c r="AV855" s="8">
        <f>IF(($H$855&lt;&gt;2)+($P$855&lt;&gt;2)+($X$855&lt;&gt;2)+($AF$855&lt;&gt;2)+($AN$855&lt;&gt;2)=0,2,IF((($H$855&lt;&gt;2)*$H$855+($P$855&lt;&gt;2)*$P$855+($X$855&lt;&gt;2)*$X$855+($AF$855&lt;&gt;2)*$AF$855+($AN$855&lt;&gt;2)*$AN$855)/(($H$855&lt;&gt;2)+($P$855&lt;&gt;2)+($X$855&lt;&gt;2)+($AF$855&lt;&gt;2)+($AN$855&lt;&gt;2))&gt;=0.5,1,0))</f>
        <v/>
      </c>
      <c r="AX855" s="16">
        <f>'Ground truth'!$B$15</f>
        <v/>
      </c>
      <c r="AY855" s="16">
        <f>'Ground truth'!$C$15</f>
        <v/>
      </c>
      <c r="AZ855" s="16">
        <f>'Ground truth'!$D$15</f>
        <v/>
      </c>
      <c r="BA855" s="16">
        <f>'Ground truth'!$E$15</f>
        <v/>
      </c>
      <c r="BB855" s="16">
        <f>'Ground truth'!$F$15</f>
        <v/>
      </c>
      <c r="BC855" s="16">
        <f>'Ground truth'!$G$15</f>
        <v/>
      </c>
      <c r="BD855" s="16">
        <f>'Ground truth'!$H$15</f>
        <v/>
      </c>
    </row>
    <row r="856">
      <c r="A856" s="3" t="inlineStr">
        <is>
          <t>Motor</t>
        </is>
      </c>
      <c r="B856" s="8" t="n">
        <v>1</v>
      </c>
      <c r="C856" s="8" t="n">
        <v>1</v>
      </c>
      <c r="D856" s="8" t="n">
        <v>1</v>
      </c>
      <c r="E856" s="8" t="n">
        <v>1</v>
      </c>
      <c r="F856" s="8" t="n">
        <v>0</v>
      </c>
      <c r="G856" s="8" t="n">
        <v>1</v>
      </c>
      <c r="H856" s="8" t="n">
        <v>0</v>
      </c>
      <c r="J856" s="8" t="n">
        <v>1</v>
      </c>
      <c r="K856" s="8" t="n">
        <v>1</v>
      </c>
      <c r="L856" s="8" t="n">
        <v>1</v>
      </c>
      <c r="M856" s="8" t="n">
        <v>1</v>
      </c>
      <c r="N856" s="8" t="n">
        <v>0</v>
      </c>
      <c r="O856" s="8" t="n">
        <v>1</v>
      </c>
      <c r="P856" s="8" t="n">
        <v>0</v>
      </c>
      <c r="R856" s="8" t="n">
        <v>1</v>
      </c>
      <c r="S856" s="8" t="n">
        <v>1</v>
      </c>
      <c r="T856" s="8" t="n">
        <v>1</v>
      </c>
      <c r="U856" s="8" t="n">
        <v>1</v>
      </c>
      <c r="V856" s="8" t="n">
        <v>0</v>
      </c>
      <c r="W856" s="8" t="n">
        <v>1</v>
      </c>
      <c r="X856" s="8" t="n">
        <v>0</v>
      </c>
      <c r="Z856" s="8" t="n">
        <v>1</v>
      </c>
      <c r="AA856" s="8" t="n">
        <v>1</v>
      </c>
      <c r="AB856" s="8" t="n">
        <v>1</v>
      </c>
      <c r="AC856" s="8" t="n">
        <v>1</v>
      </c>
      <c r="AD856" s="8" t="n">
        <v>0</v>
      </c>
      <c r="AE856" s="8" t="n">
        <v>1</v>
      </c>
      <c r="AF856" s="8" t="n">
        <v>0</v>
      </c>
      <c r="AH856" s="8" t="n">
        <v>1</v>
      </c>
      <c r="AI856" s="8" t="n">
        <v>1</v>
      </c>
      <c r="AJ856" s="8" t="n">
        <v>1</v>
      </c>
      <c r="AK856" s="8" t="n">
        <v>1</v>
      </c>
      <c r="AL856" s="8" t="n">
        <v>0</v>
      </c>
      <c r="AM856" s="8" t="n">
        <v>1</v>
      </c>
      <c r="AN856" s="8" t="n">
        <v>0</v>
      </c>
      <c r="AP856" s="8">
        <f>IF(($B$856&lt;&gt;2)+($J$856&lt;&gt;2)+($R$856&lt;&gt;2)+($Z$856&lt;&gt;2)+($AH$856&lt;&gt;2)=0,2,IF((($B$856&lt;&gt;2)*$B$856+($J$856&lt;&gt;2)*$J$856+($R$856&lt;&gt;2)*$R$856+($Z$856&lt;&gt;2)*$Z$856+($AH$856&lt;&gt;2)*$AH$856)/(($B$856&lt;&gt;2)+($J$856&lt;&gt;2)+($R$856&lt;&gt;2)+($Z$856&lt;&gt;2)+($AH$856&lt;&gt;2))&gt;=0.5,1,0))</f>
        <v/>
      </c>
      <c r="AQ856" s="8">
        <f>IF(($C$856&lt;&gt;2)+($K$856&lt;&gt;2)+($S$856&lt;&gt;2)+($AA$856&lt;&gt;2)+($AI$856&lt;&gt;2)=0,2,IF((($C$856&lt;&gt;2)*$C$856+($K$856&lt;&gt;2)*$K$856+($S$856&lt;&gt;2)*$S$856+($AA$856&lt;&gt;2)*$AA$856+($AI$856&lt;&gt;2)*$AI$856)/(($C$856&lt;&gt;2)+($K$856&lt;&gt;2)+($S$856&lt;&gt;2)+($AA$856&lt;&gt;2)+($AI$856&lt;&gt;2))&gt;=0.5,1,0))</f>
        <v/>
      </c>
      <c r="AR856" s="8">
        <f>IF(($D$856&lt;&gt;2)+($L$856&lt;&gt;2)+($T$856&lt;&gt;2)+($AB$856&lt;&gt;2)+($AJ$856&lt;&gt;2)=0,2,IF((($D$856&lt;&gt;2)*$D$856+($L$856&lt;&gt;2)*$L$856+($T$856&lt;&gt;2)*$T$856+($AB$856&lt;&gt;2)*$AB$856+($AJ$856&lt;&gt;2)*$AJ$856)/(($D$856&lt;&gt;2)+($L$856&lt;&gt;2)+($T$856&lt;&gt;2)+($AB$856&lt;&gt;2)+($AJ$856&lt;&gt;2))&gt;=0.5,1,0))</f>
        <v/>
      </c>
      <c r="AS856" s="8">
        <f>IF(($E$856&lt;&gt;2)+($M$856&lt;&gt;2)+($U$856&lt;&gt;2)+($AC$856&lt;&gt;2)+($AK$856&lt;&gt;2)=0,2,IF((($E$856&lt;&gt;2)*$E$856+($M$856&lt;&gt;2)*$M$856+($U$856&lt;&gt;2)*$U$856+($AC$856&lt;&gt;2)*$AC$856+($AK$856&lt;&gt;2)*$AK$856)/(($E$856&lt;&gt;2)+($M$856&lt;&gt;2)+($U$856&lt;&gt;2)+($AC$856&lt;&gt;2)+($AK$856&lt;&gt;2))&gt;=0.5,1,0))</f>
        <v/>
      </c>
      <c r="AT856" s="8">
        <f>IF(($F$856&lt;&gt;2)+($N$856&lt;&gt;2)+($V$856&lt;&gt;2)+($AD$856&lt;&gt;2)+($AL$856&lt;&gt;2)=0,2,IF((($F$856&lt;&gt;2)*$F$856+($N$856&lt;&gt;2)*$N$856+($V$856&lt;&gt;2)*$V$856+($AD$856&lt;&gt;2)*$AD$856+($AL$856&lt;&gt;2)*$AL$856)/(($F$856&lt;&gt;2)+($N$856&lt;&gt;2)+($V$856&lt;&gt;2)+($AD$856&lt;&gt;2)+($AL$856&lt;&gt;2))&gt;=0.5,1,0))</f>
        <v/>
      </c>
      <c r="AU856" s="8">
        <f>IF(($G$856&lt;&gt;2)+($O$856&lt;&gt;2)+($W$856&lt;&gt;2)+($AE$856&lt;&gt;2)+($AM$856&lt;&gt;2)=0,2,IF((($G$856&lt;&gt;2)*$G$856+($O$856&lt;&gt;2)*$O$856+($W$856&lt;&gt;2)*$W$856+($AE$856&lt;&gt;2)*$AE$856+($AM$856&lt;&gt;2)*$AM$856)/(($G$856&lt;&gt;2)+($O$856&lt;&gt;2)+($W$856&lt;&gt;2)+($AE$856&lt;&gt;2)+($AM$856&lt;&gt;2))&gt;=0.5,1,0))</f>
        <v/>
      </c>
      <c r="AV856" s="8">
        <f>IF(($H$856&lt;&gt;2)+($P$856&lt;&gt;2)+($X$856&lt;&gt;2)+($AF$856&lt;&gt;2)+($AN$856&lt;&gt;2)=0,2,IF((($H$856&lt;&gt;2)*$H$856+($P$856&lt;&gt;2)*$P$856+($X$856&lt;&gt;2)*$X$856+($AF$856&lt;&gt;2)*$AF$856+($AN$856&lt;&gt;2)*$AN$856)/(($H$856&lt;&gt;2)+($P$856&lt;&gt;2)+($X$856&lt;&gt;2)+($AF$856&lt;&gt;2)+($AN$856&lt;&gt;2))&gt;=0.5,1,0))</f>
        <v/>
      </c>
      <c r="AX856" s="16">
        <f>'Ground truth'!$B$16</f>
        <v/>
      </c>
      <c r="AY856" s="16">
        <f>'Ground truth'!$C$16</f>
        <v/>
      </c>
      <c r="AZ856" s="16">
        <f>'Ground truth'!$D$16</f>
        <v/>
      </c>
      <c r="BA856" s="16">
        <f>'Ground truth'!$E$16</f>
        <v/>
      </c>
      <c r="BB856" s="16">
        <f>'Ground truth'!$F$16</f>
        <v/>
      </c>
      <c r="BC856" s="16">
        <f>'Ground truth'!$G$16</f>
        <v/>
      </c>
      <c r="BD856" s="16">
        <f>'Ground truth'!$H$16</f>
        <v/>
      </c>
    </row>
    <row r="857">
      <c r="A857" s="3" t="inlineStr">
        <is>
          <t>Electrical System</t>
        </is>
      </c>
      <c r="B857" s="8" t="n">
        <v>1</v>
      </c>
      <c r="C857" s="8" t="n">
        <v>1</v>
      </c>
      <c r="D857" s="8" t="n">
        <v>1</v>
      </c>
      <c r="E857" s="8" t="n">
        <v>1</v>
      </c>
      <c r="F857" s="8" t="n">
        <v>1</v>
      </c>
      <c r="G857" s="8" t="n">
        <v>1</v>
      </c>
      <c r="H857" s="8" t="n">
        <v>0</v>
      </c>
      <c r="J857" s="8" t="n">
        <v>1</v>
      </c>
      <c r="K857" s="8" t="n">
        <v>1</v>
      </c>
      <c r="L857" s="8" t="n">
        <v>1</v>
      </c>
      <c r="M857" s="8" t="n">
        <v>1</v>
      </c>
      <c r="N857" s="8" t="n">
        <v>1</v>
      </c>
      <c r="O857" s="8" t="n">
        <v>1</v>
      </c>
      <c r="P857" s="8" t="n">
        <v>0</v>
      </c>
      <c r="R857" s="8" t="n">
        <v>1</v>
      </c>
      <c r="S857" s="8" t="n">
        <v>1</v>
      </c>
      <c r="T857" s="8" t="n">
        <v>1</v>
      </c>
      <c r="U857" s="8" t="n">
        <v>1</v>
      </c>
      <c r="V857" s="8" t="n">
        <v>1</v>
      </c>
      <c r="W857" s="8" t="n">
        <v>1</v>
      </c>
      <c r="X857" s="8" t="n">
        <v>0</v>
      </c>
      <c r="Z857" s="8" t="n">
        <v>1</v>
      </c>
      <c r="AA857" s="8" t="n">
        <v>1</v>
      </c>
      <c r="AB857" s="8" t="n">
        <v>1</v>
      </c>
      <c r="AC857" s="8" t="n">
        <v>1</v>
      </c>
      <c r="AD857" s="8" t="n">
        <v>1</v>
      </c>
      <c r="AE857" s="8" t="n">
        <v>1</v>
      </c>
      <c r="AF857" s="8" t="n">
        <v>0</v>
      </c>
      <c r="AH857" s="8" t="n">
        <v>1</v>
      </c>
      <c r="AI857" s="8" t="n">
        <v>1</v>
      </c>
      <c r="AJ857" s="8" t="n">
        <v>1</v>
      </c>
      <c r="AK857" s="8" t="n">
        <v>1</v>
      </c>
      <c r="AL857" s="8" t="n">
        <v>1</v>
      </c>
      <c r="AM857" s="8" t="n">
        <v>1</v>
      </c>
      <c r="AN857" s="8" t="n">
        <v>0</v>
      </c>
      <c r="AP857" s="8">
        <f>IF(($B$857&lt;&gt;2)+($J$857&lt;&gt;2)+($R$857&lt;&gt;2)+($Z$857&lt;&gt;2)+($AH$857&lt;&gt;2)=0,2,IF((($B$857&lt;&gt;2)*$B$857+($J$857&lt;&gt;2)*$J$857+($R$857&lt;&gt;2)*$R$857+($Z$857&lt;&gt;2)*$Z$857+($AH$857&lt;&gt;2)*$AH$857)/(($B$857&lt;&gt;2)+($J$857&lt;&gt;2)+($R$857&lt;&gt;2)+($Z$857&lt;&gt;2)+($AH$857&lt;&gt;2))&gt;=0.5,1,0))</f>
        <v/>
      </c>
      <c r="AQ857" s="8">
        <f>IF(($C$857&lt;&gt;2)+($K$857&lt;&gt;2)+($S$857&lt;&gt;2)+($AA$857&lt;&gt;2)+($AI$857&lt;&gt;2)=0,2,IF((($C$857&lt;&gt;2)*$C$857+($K$857&lt;&gt;2)*$K$857+($S$857&lt;&gt;2)*$S$857+($AA$857&lt;&gt;2)*$AA$857+($AI$857&lt;&gt;2)*$AI$857)/(($C$857&lt;&gt;2)+($K$857&lt;&gt;2)+($S$857&lt;&gt;2)+($AA$857&lt;&gt;2)+($AI$857&lt;&gt;2))&gt;=0.5,1,0))</f>
        <v/>
      </c>
      <c r="AR857" s="8">
        <f>IF(($D$857&lt;&gt;2)+($L$857&lt;&gt;2)+($T$857&lt;&gt;2)+($AB$857&lt;&gt;2)+($AJ$857&lt;&gt;2)=0,2,IF((($D$857&lt;&gt;2)*$D$857+($L$857&lt;&gt;2)*$L$857+($T$857&lt;&gt;2)*$T$857+($AB$857&lt;&gt;2)*$AB$857+($AJ$857&lt;&gt;2)*$AJ$857)/(($D$857&lt;&gt;2)+($L$857&lt;&gt;2)+($T$857&lt;&gt;2)+($AB$857&lt;&gt;2)+($AJ$857&lt;&gt;2))&gt;=0.5,1,0))</f>
        <v/>
      </c>
      <c r="AS857" s="8">
        <f>IF(($E$857&lt;&gt;2)+($M$857&lt;&gt;2)+($U$857&lt;&gt;2)+($AC$857&lt;&gt;2)+($AK$857&lt;&gt;2)=0,2,IF((($E$857&lt;&gt;2)*$E$857+($M$857&lt;&gt;2)*$M$857+($U$857&lt;&gt;2)*$U$857+($AC$857&lt;&gt;2)*$AC$857+($AK$857&lt;&gt;2)*$AK$857)/(($E$857&lt;&gt;2)+($M$857&lt;&gt;2)+($U$857&lt;&gt;2)+($AC$857&lt;&gt;2)+($AK$857&lt;&gt;2))&gt;=0.5,1,0))</f>
        <v/>
      </c>
      <c r="AT857" s="8">
        <f>IF(($F$857&lt;&gt;2)+($N$857&lt;&gt;2)+($V$857&lt;&gt;2)+($AD$857&lt;&gt;2)+($AL$857&lt;&gt;2)=0,2,IF((($F$857&lt;&gt;2)*$F$857+($N$857&lt;&gt;2)*$N$857+($V$857&lt;&gt;2)*$V$857+($AD$857&lt;&gt;2)*$AD$857+($AL$857&lt;&gt;2)*$AL$857)/(($F$857&lt;&gt;2)+($N$857&lt;&gt;2)+($V$857&lt;&gt;2)+($AD$857&lt;&gt;2)+($AL$857&lt;&gt;2))&gt;=0.5,1,0))</f>
        <v/>
      </c>
      <c r="AU857" s="8">
        <f>IF(($G$857&lt;&gt;2)+($O$857&lt;&gt;2)+($W$857&lt;&gt;2)+($AE$857&lt;&gt;2)+($AM$857&lt;&gt;2)=0,2,IF((($G$857&lt;&gt;2)*$G$857+($O$857&lt;&gt;2)*$O$857+($W$857&lt;&gt;2)*$W$857+($AE$857&lt;&gt;2)*$AE$857+($AM$857&lt;&gt;2)*$AM$857)/(($G$857&lt;&gt;2)+($O$857&lt;&gt;2)+($W$857&lt;&gt;2)+($AE$857&lt;&gt;2)+($AM$857&lt;&gt;2))&gt;=0.5,1,0))</f>
        <v/>
      </c>
      <c r="AV857" s="8">
        <f>IF(($H$857&lt;&gt;2)+($P$857&lt;&gt;2)+($X$857&lt;&gt;2)+($AF$857&lt;&gt;2)+($AN$857&lt;&gt;2)=0,2,IF((($H$857&lt;&gt;2)*$H$857+($P$857&lt;&gt;2)*$P$857+($X$857&lt;&gt;2)*$X$857+($AF$857&lt;&gt;2)*$AF$857+($AN$857&lt;&gt;2)*$AN$857)/(($H$857&lt;&gt;2)+($P$857&lt;&gt;2)+($X$857&lt;&gt;2)+($AF$857&lt;&gt;2)+($AN$857&lt;&gt;2))&gt;=0.5,1,0))</f>
        <v/>
      </c>
      <c r="AX857" s="16">
        <f>'Ground truth'!$B$17</f>
        <v/>
      </c>
      <c r="AY857" s="16">
        <f>'Ground truth'!$C$17</f>
        <v/>
      </c>
      <c r="AZ857" s="16">
        <f>'Ground truth'!$D$17</f>
        <v/>
      </c>
      <c r="BA857" s="16">
        <f>'Ground truth'!$E$17</f>
        <v/>
      </c>
      <c r="BB857" s="16">
        <f>'Ground truth'!$F$17</f>
        <v/>
      </c>
      <c r="BC857" s="16">
        <f>'Ground truth'!$G$17</f>
        <v/>
      </c>
      <c r="BD857" s="16">
        <f>'Ground truth'!$H$17</f>
        <v/>
      </c>
    </row>
    <row r="858">
      <c r="A858" s="3" t="inlineStr">
        <is>
          <t>Battery Holder</t>
        </is>
      </c>
      <c r="B858" s="8" t="n">
        <v>0</v>
      </c>
      <c r="C858" s="8" t="n">
        <v>0</v>
      </c>
      <c r="D858" s="8" t="n">
        <v>0</v>
      </c>
      <c r="E858" s="8" t="n">
        <v>1</v>
      </c>
      <c r="F858" s="8" t="n">
        <v>1</v>
      </c>
      <c r="G858" s="8" t="n">
        <v>1</v>
      </c>
      <c r="H858" s="8" t="n">
        <v>0</v>
      </c>
      <c r="J858" s="8" t="n">
        <v>0</v>
      </c>
      <c r="K858" s="8" t="n">
        <v>0</v>
      </c>
      <c r="L858" s="8" t="n">
        <v>0</v>
      </c>
      <c r="M858" s="8" t="n">
        <v>1</v>
      </c>
      <c r="N858" s="8" t="n">
        <v>1</v>
      </c>
      <c r="O858" s="8" t="n">
        <v>1</v>
      </c>
      <c r="P858" s="8" t="n">
        <v>0</v>
      </c>
      <c r="R858" s="8" t="n">
        <v>0</v>
      </c>
      <c r="S858" s="8" t="n">
        <v>0</v>
      </c>
      <c r="T858" s="8" t="n">
        <v>0</v>
      </c>
      <c r="U858" s="8" t="n">
        <v>1</v>
      </c>
      <c r="V858" s="8" t="n">
        <v>1</v>
      </c>
      <c r="W858" s="8" t="n">
        <v>1</v>
      </c>
      <c r="X858" s="8" t="n">
        <v>0</v>
      </c>
      <c r="Z858" s="8" t="n">
        <v>0</v>
      </c>
      <c r="AA858" s="8" t="n">
        <v>0</v>
      </c>
      <c r="AB858" s="8" t="n">
        <v>0</v>
      </c>
      <c r="AC858" s="8" t="n">
        <v>1</v>
      </c>
      <c r="AD858" s="8" t="n">
        <v>1</v>
      </c>
      <c r="AE858" s="8" t="n">
        <v>1</v>
      </c>
      <c r="AF858" s="8" t="n">
        <v>0</v>
      </c>
      <c r="AH858" s="8" t="n">
        <v>0</v>
      </c>
      <c r="AI858" s="8" t="n">
        <v>0</v>
      </c>
      <c r="AJ858" s="8" t="n">
        <v>0</v>
      </c>
      <c r="AK858" s="8" t="n">
        <v>1</v>
      </c>
      <c r="AL858" s="8" t="n">
        <v>1</v>
      </c>
      <c r="AM858" s="8" t="n">
        <v>1</v>
      </c>
      <c r="AN858" s="8" t="n">
        <v>0</v>
      </c>
      <c r="AP858" s="8">
        <f>IF(($B$858&lt;&gt;2)+($J$858&lt;&gt;2)+($R$858&lt;&gt;2)+($Z$858&lt;&gt;2)+($AH$858&lt;&gt;2)=0,2,IF((($B$858&lt;&gt;2)*$B$858+($J$858&lt;&gt;2)*$J$858+($R$858&lt;&gt;2)*$R$858+($Z$858&lt;&gt;2)*$Z$858+($AH$858&lt;&gt;2)*$AH$858)/(($B$858&lt;&gt;2)+($J$858&lt;&gt;2)+($R$858&lt;&gt;2)+($Z$858&lt;&gt;2)+($AH$858&lt;&gt;2))&gt;=0.5,1,0))</f>
        <v/>
      </c>
      <c r="AQ858" s="8">
        <f>IF(($C$858&lt;&gt;2)+($K$858&lt;&gt;2)+($S$858&lt;&gt;2)+($AA$858&lt;&gt;2)+($AI$858&lt;&gt;2)=0,2,IF((($C$858&lt;&gt;2)*$C$858+($K$858&lt;&gt;2)*$K$858+($S$858&lt;&gt;2)*$S$858+($AA$858&lt;&gt;2)*$AA$858+($AI$858&lt;&gt;2)*$AI$858)/(($C$858&lt;&gt;2)+($K$858&lt;&gt;2)+($S$858&lt;&gt;2)+($AA$858&lt;&gt;2)+($AI$858&lt;&gt;2))&gt;=0.5,1,0))</f>
        <v/>
      </c>
      <c r="AR858" s="8">
        <f>IF(($D$858&lt;&gt;2)+($L$858&lt;&gt;2)+($T$858&lt;&gt;2)+($AB$858&lt;&gt;2)+($AJ$858&lt;&gt;2)=0,2,IF((($D$858&lt;&gt;2)*$D$858+($L$858&lt;&gt;2)*$L$858+($T$858&lt;&gt;2)*$T$858+($AB$858&lt;&gt;2)*$AB$858+($AJ$858&lt;&gt;2)*$AJ$858)/(($D$858&lt;&gt;2)+($L$858&lt;&gt;2)+($T$858&lt;&gt;2)+($AB$858&lt;&gt;2)+($AJ$858&lt;&gt;2))&gt;=0.5,1,0))</f>
        <v/>
      </c>
      <c r="AS858" s="8">
        <f>IF(($E$858&lt;&gt;2)+($M$858&lt;&gt;2)+($U$858&lt;&gt;2)+($AC$858&lt;&gt;2)+($AK$858&lt;&gt;2)=0,2,IF((($E$858&lt;&gt;2)*$E$858+($M$858&lt;&gt;2)*$M$858+($U$858&lt;&gt;2)*$U$858+($AC$858&lt;&gt;2)*$AC$858+($AK$858&lt;&gt;2)*$AK$858)/(($E$858&lt;&gt;2)+($M$858&lt;&gt;2)+($U$858&lt;&gt;2)+($AC$858&lt;&gt;2)+($AK$858&lt;&gt;2))&gt;=0.5,1,0))</f>
        <v/>
      </c>
      <c r="AT858" s="8">
        <f>IF(($F$858&lt;&gt;2)+($N$858&lt;&gt;2)+($V$858&lt;&gt;2)+($AD$858&lt;&gt;2)+($AL$858&lt;&gt;2)=0,2,IF((($F$858&lt;&gt;2)*$F$858+($N$858&lt;&gt;2)*$N$858+($V$858&lt;&gt;2)*$V$858+($AD$858&lt;&gt;2)*$AD$858+($AL$858&lt;&gt;2)*$AL$858)/(($F$858&lt;&gt;2)+($N$858&lt;&gt;2)+($V$858&lt;&gt;2)+($AD$858&lt;&gt;2)+($AL$858&lt;&gt;2))&gt;=0.5,1,0))</f>
        <v/>
      </c>
      <c r="AU858" s="8">
        <f>IF(($G$858&lt;&gt;2)+($O$858&lt;&gt;2)+($W$858&lt;&gt;2)+($AE$858&lt;&gt;2)+($AM$858&lt;&gt;2)=0,2,IF((($G$858&lt;&gt;2)*$G$858+($O$858&lt;&gt;2)*$O$858+($W$858&lt;&gt;2)*$W$858+($AE$858&lt;&gt;2)*$AE$858+($AM$858&lt;&gt;2)*$AM$858)/(($G$858&lt;&gt;2)+($O$858&lt;&gt;2)+($W$858&lt;&gt;2)+($AE$858&lt;&gt;2)+($AM$858&lt;&gt;2))&gt;=0.5,1,0))</f>
        <v/>
      </c>
      <c r="AV858" s="8">
        <f>IF(($H$858&lt;&gt;2)+($P$858&lt;&gt;2)+($X$858&lt;&gt;2)+($AF$858&lt;&gt;2)+($AN$858&lt;&gt;2)=0,2,IF((($H$858&lt;&gt;2)*$H$858+($P$858&lt;&gt;2)*$P$858+($X$858&lt;&gt;2)*$X$858+($AF$858&lt;&gt;2)*$AF$858+($AN$858&lt;&gt;2)*$AN$858)/(($H$858&lt;&gt;2)+($P$858&lt;&gt;2)+($X$858&lt;&gt;2)+($AF$858&lt;&gt;2)+($AN$858&lt;&gt;2))&gt;=0.5,1,0))</f>
        <v/>
      </c>
      <c r="AX858" s="16">
        <f>'Ground truth'!$B$18</f>
        <v/>
      </c>
      <c r="AY858" s="16">
        <f>'Ground truth'!$C$18</f>
        <v/>
      </c>
      <c r="AZ858" s="16">
        <f>'Ground truth'!$D$18</f>
        <v/>
      </c>
      <c r="BA858" s="16">
        <f>'Ground truth'!$E$18</f>
        <v/>
      </c>
      <c r="BB858" s="16">
        <f>'Ground truth'!$F$18</f>
        <v/>
      </c>
      <c r="BC858" s="16">
        <f>'Ground truth'!$G$18</f>
        <v/>
      </c>
      <c r="BD858" s="16">
        <f>'Ground truth'!$H$18</f>
        <v/>
      </c>
    </row>
    <row r="859">
      <c r="A859" s="3" t="inlineStr">
        <is>
          <t>Housing</t>
        </is>
      </c>
      <c r="B859" s="8" t="n">
        <v>1</v>
      </c>
      <c r="C859" s="8" t="n">
        <v>1</v>
      </c>
      <c r="D859" s="8" t="n">
        <v>1</v>
      </c>
      <c r="E859" s="8" t="n">
        <v>1</v>
      </c>
      <c r="F859" s="8" t="n">
        <v>1</v>
      </c>
      <c r="G859" s="8" t="n">
        <v>1</v>
      </c>
      <c r="H859" s="8" t="n">
        <v>0</v>
      </c>
      <c r="J859" s="8" t="n">
        <v>1</v>
      </c>
      <c r="K859" s="8" t="n">
        <v>1</v>
      </c>
      <c r="L859" s="8" t="n">
        <v>1</v>
      </c>
      <c r="M859" s="8" t="n">
        <v>1</v>
      </c>
      <c r="N859" s="8" t="n">
        <v>1</v>
      </c>
      <c r="O859" s="8" t="n">
        <v>1</v>
      </c>
      <c r="P859" s="8" t="n">
        <v>0</v>
      </c>
      <c r="R859" s="8" t="n">
        <v>1</v>
      </c>
      <c r="S859" s="8" t="n">
        <v>1</v>
      </c>
      <c r="T859" s="8" t="n">
        <v>1</v>
      </c>
      <c r="U859" s="8" t="n">
        <v>1</v>
      </c>
      <c r="V859" s="8" t="n">
        <v>1</v>
      </c>
      <c r="W859" s="8" t="n">
        <v>1</v>
      </c>
      <c r="X859" s="8" t="n">
        <v>0</v>
      </c>
      <c r="Z859" s="8" t="n">
        <v>1</v>
      </c>
      <c r="AA859" s="8" t="n">
        <v>1</v>
      </c>
      <c r="AB859" s="8" t="n">
        <v>1</v>
      </c>
      <c r="AC859" s="8" t="n">
        <v>1</v>
      </c>
      <c r="AD859" s="8" t="n">
        <v>1</v>
      </c>
      <c r="AE859" s="8" t="n">
        <v>1</v>
      </c>
      <c r="AF859" s="8" t="n">
        <v>0</v>
      </c>
      <c r="AH859" s="8" t="n">
        <v>1</v>
      </c>
      <c r="AI859" s="8" t="n">
        <v>1</v>
      </c>
      <c r="AJ859" s="8" t="n">
        <v>1</v>
      </c>
      <c r="AK859" s="8" t="n">
        <v>1</v>
      </c>
      <c r="AL859" s="8" t="n">
        <v>1</v>
      </c>
      <c r="AM859" s="8" t="n">
        <v>1</v>
      </c>
      <c r="AN859" s="8" t="n">
        <v>0</v>
      </c>
      <c r="AP859" s="8">
        <f>IF(($B$859&lt;&gt;2)+($J$859&lt;&gt;2)+($R$859&lt;&gt;2)+($Z$859&lt;&gt;2)+($AH$859&lt;&gt;2)=0,2,IF((($B$859&lt;&gt;2)*$B$859+($J$859&lt;&gt;2)*$J$859+($R$859&lt;&gt;2)*$R$859+($Z$859&lt;&gt;2)*$Z$859+($AH$859&lt;&gt;2)*$AH$859)/(($B$859&lt;&gt;2)+($J$859&lt;&gt;2)+($R$859&lt;&gt;2)+($Z$859&lt;&gt;2)+($AH$859&lt;&gt;2))&gt;=0.5,1,0))</f>
        <v/>
      </c>
      <c r="AQ859" s="8">
        <f>IF(($C$859&lt;&gt;2)+($K$859&lt;&gt;2)+($S$859&lt;&gt;2)+($AA$859&lt;&gt;2)+($AI$859&lt;&gt;2)=0,2,IF((($C$859&lt;&gt;2)*$C$859+($K$859&lt;&gt;2)*$K$859+($S$859&lt;&gt;2)*$S$859+($AA$859&lt;&gt;2)*$AA$859+($AI$859&lt;&gt;2)*$AI$859)/(($C$859&lt;&gt;2)+($K$859&lt;&gt;2)+($S$859&lt;&gt;2)+($AA$859&lt;&gt;2)+($AI$859&lt;&gt;2))&gt;=0.5,1,0))</f>
        <v/>
      </c>
      <c r="AR859" s="8">
        <f>IF(($D$859&lt;&gt;2)+($L$859&lt;&gt;2)+($T$859&lt;&gt;2)+($AB$859&lt;&gt;2)+($AJ$859&lt;&gt;2)=0,2,IF((($D$859&lt;&gt;2)*$D$859+($L$859&lt;&gt;2)*$L$859+($T$859&lt;&gt;2)*$T$859+($AB$859&lt;&gt;2)*$AB$859+($AJ$859&lt;&gt;2)*$AJ$859)/(($D$859&lt;&gt;2)+($L$859&lt;&gt;2)+($T$859&lt;&gt;2)+($AB$859&lt;&gt;2)+($AJ$859&lt;&gt;2))&gt;=0.5,1,0))</f>
        <v/>
      </c>
      <c r="AS859" s="8">
        <f>IF(($E$859&lt;&gt;2)+($M$859&lt;&gt;2)+($U$859&lt;&gt;2)+($AC$859&lt;&gt;2)+($AK$859&lt;&gt;2)=0,2,IF((($E$859&lt;&gt;2)*$E$859+($M$859&lt;&gt;2)*$M$859+($U$859&lt;&gt;2)*$U$859+($AC$859&lt;&gt;2)*$AC$859+($AK$859&lt;&gt;2)*$AK$859)/(($E$859&lt;&gt;2)+($M$859&lt;&gt;2)+($U$859&lt;&gt;2)+($AC$859&lt;&gt;2)+($AK$859&lt;&gt;2))&gt;=0.5,1,0))</f>
        <v/>
      </c>
      <c r="AT859" s="8">
        <f>IF(($F$859&lt;&gt;2)+($N$859&lt;&gt;2)+($V$859&lt;&gt;2)+($AD$859&lt;&gt;2)+($AL$859&lt;&gt;2)=0,2,IF((($F$859&lt;&gt;2)*$F$859+($N$859&lt;&gt;2)*$N$859+($V$859&lt;&gt;2)*$V$859+($AD$859&lt;&gt;2)*$AD$859+($AL$859&lt;&gt;2)*$AL$859)/(($F$859&lt;&gt;2)+($N$859&lt;&gt;2)+($V$859&lt;&gt;2)+($AD$859&lt;&gt;2)+($AL$859&lt;&gt;2))&gt;=0.5,1,0))</f>
        <v/>
      </c>
      <c r="AU859" s="8">
        <f>IF(($G$859&lt;&gt;2)+($O$859&lt;&gt;2)+($W$859&lt;&gt;2)+($AE$859&lt;&gt;2)+($AM$859&lt;&gt;2)=0,2,IF((($G$859&lt;&gt;2)*$G$859+($O$859&lt;&gt;2)*$O$859+($W$859&lt;&gt;2)*$W$859+($AE$859&lt;&gt;2)*$AE$859+($AM$859&lt;&gt;2)*$AM$859)/(($G$859&lt;&gt;2)+($O$859&lt;&gt;2)+($W$859&lt;&gt;2)+($AE$859&lt;&gt;2)+($AM$859&lt;&gt;2))&gt;=0.5,1,0))</f>
        <v/>
      </c>
      <c r="AV859" s="8">
        <f>IF(($H$859&lt;&gt;2)+($P$859&lt;&gt;2)+($X$859&lt;&gt;2)+($AF$859&lt;&gt;2)+($AN$859&lt;&gt;2)=0,2,IF((($H$859&lt;&gt;2)*$H$859+($P$859&lt;&gt;2)*$P$859+($X$859&lt;&gt;2)*$X$859+($AF$859&lt;&gt;2)*$AF$859+($AN$859&lt;&gt;2)*$AN$859)/(($H$859&lt;&gt;2)+($P$859&lt;&gt;2)+($X$859&lt;&gt;2)+($AF$859&lt;&gt;2)+($AN$859&lt;&gt;2))&gt;=0.5,1,0))</f>
        <v/>
      </c>
      <c r="AX859" s="16">
        <f>'Ground truth'!$B$19</f>
        <v/>
      </c>
      <c r="AY859" s="16">
        <f>'Ground truth'!$C$19</f>
        <v/>
      </c>
      <c r="AZ859" s="16">
        <f>'Ground truth'!$D$19</f>
        <v/>
      </c>
      <c r="BA859" s="16">
        <f>'Ground truth'!$E$19</f>
        <v/>
      </c>
      <c r="BB859" s="16">
        <f>'Ground truth'!$F$19</f>
        <v/>
      </c>
      <c r="BC859" s="16">
        <f>'Ground truth'!$G$19</f>
        <v/>
      </c>
      <c r="BD859" s="16">
        <f>'Ground truth'!$H$19</f>
        <v/>
      </c>
    </row>
    <row r="860">
      <c r="A860" s="3" t="inlineStr">
        <is>
          <t>External Environment</t>
        </is>
      </c>
      <c r="B860" s="8" t="n">
        <v>0</v>
      </c>
      <c r="C860" s="8" t="n">
        <v>0</v>
      </c>
      <c r="D860" s="8" t="n">
        <v>0</v>
      </c>
      <c r="E860" s="8" t="n">
        <v>0</v>
      </c>
      <c r="F860" s="8" t="n">
        <v>0</v>
      </c>
      <c r="G860" s="8" t="n">
        <v>0</v>
      </c>
      <c r="H860" s="8" t="n">
        <v>1</v>
      </c>
      <c r="J860" s="8" t="n">
        <v>0</v>
      </c>
      <c r="K860" s="8" t="n">
        <v>0</v>
      </c>
      <c r="L860" s="8" t="n">
        <v>0</v>
      </c>
      <c r="M860" s="8" t="n">
        <v>0</v>
      </c>
      <c r="N860" s="8" t="n">
        <v>0</v>
      </c>
      <c r="O860" s="8" t="n">
        <v>0</v>
      </c>
      <c r="P860" s="8" t="n">
        <v>1</v>
      </c>
      <c r="R860" s="8" t="n">
        <v>0</v>
      </c>
      <c r="S860" s="8" t="n">
        <v>0</v>
      </c>
      <c r="T860" s="8" t="n">
        <v>0</v>
      </c>
      <c r="U860" s="8" t="n">
        <v>0</v>
      </c>
      <c r="V860" s="8" t="n">
        <v>0</v>
      </c>
      <c r="W860" s="8" t="n">
        <v>0</v>
      </c>
      <c r="X860" s="8" t="n">
        <v>1</v>
      </c>
      <c r="Z860" s="8" t="n">
        <v>0</v>
      </c>
      <c r="AA860" s="8" t="n">
        <v>0</v>
      </c>
      <c r="AB860" s="8" t="n">
        <v>0</v>
      </c>
      <c r="AC860" s="8" t="n">
        <v>0</v>
      </c>
      <c r="AD860" s="8" t="n">
        <v>0</v>
      </c>
      <c r="AE860" s="8" t="n">
        <v>0</v>
      </c>
      <c r="AF860" s="8" t="n">
        <v>1</v>
      </c>
      <c r="AH860" s="8" t="n">
        <v>0</v>
      </c>
      <c r="AI860" s="8" t="n">
        <v>0</v>
      </c>
      <c r="AJ860" s="8" t="n">
        <v>0</v>
      </c>
      <c r="AK860" s="8" t="n">
        <v>0</v>
      </c>
      <c r="AL860" s="8" t="n">
        <v>0</v>
      </c>
      <c r="AM860" s="8" t="n">
        <v>0</v>
      </c>
      <c r="AN860" s="8" t="n">
        <v>1</v>
      </c>
      <c r="AP860" s="8">
        <f>IF(($B$860&lt;&gt;2)+($J$860&lt;&gt;2)+($R$860&lt;&gt;2)+($Z$860&lt;&gt;2)+($AH$860&lt;&gt;2)=0,2,IF((($B$860&lt;&gt;2)*$B$860+($J$860&lt;&gt;2)*$J$860+($R$860&lt;&gt;2)*$R$860+($Z$860&lt;&gt;2)*$Z$860+($AH$860&lt;&gt;2)*$AH$860)/(($B$860&lt;&gt;2)+($J$860&lt;&gt;2)+($R$860&lt;&gt;2)+($Z$860&lt;&gt;2)+($AH$860&lt;&gt;2))&gt;=0.5,1,0))</f>
        <v/>
      </c>
      <c r="AQ860" s="8">
        <f>IF(($C$860&lt;&gt;2)+($K$860&lt;&gt;2)+($S$860&lt;&gt;2)+($AA$860&lt;&gt;2)+($AI$860&lt;&gt;2)=0,2,IF((($C$860&lt;&gt;2)*$C$860+($K$860&lt;&gt;2)*$K$860+($S$860&lt;&gt;2)*$S$860+($AA$860&lt;&gt;2)*$AA$860+($AI$860&lt;&gt;2)*$AI$860)/(($C$860&lt;&gt;2)+($K$860&lt;&gt;2)+($S$860&lt;&gt;2)+($AA$860&lt;&gt;2)+($AI$860&lt;&gt;2))&gt;=0.5,1,0))</f>
        <v/>
      </c>
      <c r="AR860" s="8">
        <f>IF(($D$860&lt;&gt;2)+($L$860&lt;&gt;2)+($T$860&lt;&gt;2)+($AB$860&lt;&gt;2)+($AJ$860&lt;&gt;2)=0,2,IF((($D$860&lt;&gt;2)*$D$860+($L$860&lt;&gt;2)*$L$860+($T$860&lt;&gt;2)*$T$860+($AB$860&lt;&gt;2)*$AB$860+($AJ$860&lt;&gt;2)*$AJ$860)/(($D$860&lt;&gt;2)+($L$860&lt;&gt;2)+($T$860&lt;&gt;2)+($AB$860&lt;&gt;2)+($AJ$860&lt;&gt;2))&gt;=0.5,1,0))</f>
        <v/>
      </c>
      <c r="AS860" s="8">
        <f>IF(($E$860&lt;&gt;2)+($M$860&lt;&gt;2)+($U$860&lt;&gt;2)+($AC$860&lt;&gt;2)+($AK$860&lt;&gt;2)=0,2,IF((($E$860&lt;&gt;2)*$E$860+($M$860&lt;&gt;2)*$M$860+($U$860&lt;&gt;2)*$U$860+($AC$860&lt;&gt;2)*$AC$860+($AK$860&lt;&gt;2)*$AK$860)/(($E$860&lt;&gt;2)+($M$860&lt;&gt;2)+($U$860&lt;&gt;2)+($AC$860&lt;&gt;2)+($AK$860&lt;&gt;2))&gt;=0.5,1,0))</f>
        <v/>
      </c>
      <c r="AT860" s="8">
        <f>IF(($F$860&lt;&gt;2)+($N$860&lt;&gt;2)+($V$860&lt;&gt;2)+($AD$860&lt;&gt;2)+($AL$860&lt;&gt;2)=0,2,IF((($F$860&lt;&gt;2)*$F$860+($N$860&lt;&gt;2)*$N$860+($V$860&lt;&gt;2)*$V$860+($AD$860&lt;&gt;2)*$AD$860+($AL$860&lt;&gt;2)*$AL$860)/(($F$860&lt;&gt;2)+($N$860&lt;&gt;2)+($V$860&lt;&gt;2)+($AD$860&lt;&gt;2)+($AL$860&lt;&gt;2))&gt;=0.5,1,0))</f>
        <v/>
      </c>
      <c r="AU860" s="8">
        <f>IF(($G$860&lt;&gt;2)+($O$860&lt;&gt;2)+($W$860&lt;&gt;2)+($AE$860&lt;&gt;2)+($AM$860&lt;&gt;2)=0,2,IF((($G$860&lt;&gt;2)*$G$860+($O$860&lt;&gt;2)*$O$860+($W$860&lt;&gt;2)*$W$860+($AE$860&lt;&gt;2)*$AE$860+($AM$860&lt;&gt;2)*$AM$860)/(($G$860&lt;&gt;2)+($O$860&lt;&gt;2)+($W$860&lt;&gt;2)+($AE$860&lt;&gt;2)+($AM$860&lt;&gt;2))&gt;=0.5,1,0))</f>
        <v/>
      </c>
      <c r="AV860" s="8">
        <f>IF(($H$860&lt;&gt;2)+($P$860&lt;&gt;2)+($X$860&lt;&gt;2)+($AF$860&lt;&gt;2)+($AN$860&lt;&gt;2)=0,2,IF((($H$860&lt;&gt;2)*$H$860+($P$860&lt;&gt;2)*$P$860+($X$860&lt;&gt;2)*$X$860+($AF$860&lt;&gt;2)*$AF$860+($AN$860&lt;&gt;2)*$AN$860)/(($H$860&lt;&gt;2)+($P$860&lt;&gt;2)+($X$860&lt;&gt;2)+($AF$860&lt;&gt;2)+($AN$860&lt;&gt;2))&gt;=0.5,1,0))</f>
        <v/>
      </c>
      <c r="AX860" s="16">
        <f>'Ground truth'!$B$20</f>
        <v/>
      </c>
      <c r="AY860" s="16">
        <f>'Ground truth'!$C$20</f>
        <v/>
      </c>
      <c r="AZ860" s="16">
        <f>'Ground truth'!$D$20</f>
        <v/>
      </c>
      <c r="BA860" s="16">
        <f>'Ground truth'!$E$20</f>
        <v/>
      </c>
      <c r="BB860" s="16">
        <f>'Ground truth'!$F$20</f>
        <v/>
      </c>
      <c r="BC860" s="16">
        <f>'Ground truth'!$G$20</f>
        <v/>
      </c>
      <c r="BD860" s="16">
        <f>'Ground truth'!$H$20</f>
        <v/>
      </c>
    </row>
    <row r="862">
      <c r="A862" s="17" t="inlineStr">
        <is>
          <t>metrics — confident-only (unsure excluded from denominators)</t>
        </is>
      </c>
      <c r="B862" s="10" t="inlineStr">
        <is>
          <t>run 1</t>
        </is>
      </c>
      <c r="C862" s="10" t="inlineStr">
        <is>
          <t>run 2</t>
        </is>
      </c>
      <c r="D862" s="10" t="inlineStr">
        <is>
          <t>run 3</t>
        </is>
      </c>
      <c r="E862" s="10" t="inlineStr">
        <is>
          <t>run 4</t>
        </is>
      </c>
      <c r="F862" s="10" t="inlineStr">
        <is>
          <t>run 5</t>
        </is>
      </c>
      <c r="G862" s="10" t="inlineStr">
        <is>
          <t>avg-matrix</t>
        </is>
      </c>
      <c r="H862" s="10" t="inlineStr">
        <is>
          <t>mean</t>
        </is>
      </c>
      <c r="I862" s="10" t="inlineStr">
        <is>
          <t>std (pop.)</t>
        </is>
      </c>
      <c r="J862" s="17" t="inlineStr">
        <is>
          <t>notes</t>
        </is>
      </c>
    </row>
    <row r="863">
      <c r="A863" s="7" t="inlineStr">
        <is>
          <t>TP</t>
        </is>
      </c>
      <c r="B863" s="7">
        <f>SUMPRODUCT(($B$854:$H$860=1)*('Ground truth'!$B$14:$H$20=1))</f>
        <v/>
      </c>
      <c r="C863" s="7">
        <f>SUMPRODUCT(($J$854:$P$860=1)*('Ground truth'!$B$14:$H$20=1))</f>
        <v/>
      </c>
      <c r="D863" s="7">
        <f>SUMPRODUCT(($R$854:$X$860=1)*('Ground truth'!$B$14:$H$20=1))</f>
        <v/>
      </c>
      <c r="E863" s="7">
        <f>SUMPRODUCT(($Z$854:$AF$860=1)*('Ground truth'!$B$14:$H$20=1))</f>
        <v/>
      </c>
      <c r="F863" s="7">
        <f>SUMPRODUCT(($AH$854:$AN$860=1)*('Ground truth'!$B$14:$H$20=1))</f>
        <v/>
      </c>
      <c r="G863" s="7">
        <f>SUMPRODUCT(($AP$854:$AV$860=1)*('Ground truth'!$B$14:$H$20=1))</f>
        <v/>
      </c>
      <c r="H863" s="12">
        <f>AVERAGE($B$863:$F$863)</f>
        <v/>
      </c>
      <c r="I863" s="12">
        <f>STDEV.P($B$863:$F$863)</f>
        <v/>
      </c>
    </row>
    <row r="864">
      <c r="A864" s="7" t="inlineStr">
        <is>
          <t>TN</t>
        </is>
      </c>
      <c r="B864" s="7">
        <f>SUMPRODUCT(($B$854:$H$860=0)*('Ground truth'!$B$14:$H$20=0))</f>
        <v/>
      </c>
      <c r="C864" s="7">
        <f>SUMPRODUCT(($J$854:$P$860=0)*('Ground truth'!$B$14:$H$20=0))</f>
        <v/>
      </c>
      <c r="D864" s="7">
        <f>SUMPRODUCT(($R$854:$X$860=0)*('Ground truth'!$B$14:$H$20=0))</f>
        <v/>
      </c>
      <c r="E864" s="7">
        <f>SUMPRODUCT(($Z$854:$AF$860=0)*('Ground truth'!$B$14:$H$20=0))</f>
        <v/>
      </c>
      <c r="F864" s="7">
        <f>SUMPRODUCT(($AH$854:$AN$860=0)*('Ground truth'!$B$14:$H$20=0))</f>
        <v/>
      </c>
      <c r="G864" s="7">
        <f>SUMPRODUCT(($AP$854:$AV$860=0)*('Ground truth'!$B$14:$H$20=0))</f>
        <v/>
      </c>
      <c r="H864" s="12">
        <f>AVERAGE($B$864:$F$864)</f>
        <v/>
      </c>
      <c r="I864" s="12">
        <f>STDEV.P($B$864:$F$864)</f>
        <v/>
      </c>
    </row>
    <row r="865">
      <c r="A865" s="7" t="inlineStr">
        <is>
          <t>FP</t>
        </is>
      </c>
      <c r="B865" s="7">
        <f>SUMPRODUCT(($B$854:$H$860=1)*('Ground truth'!$B$14:$H$20=0))</f>
        <v/>
      </c>
      <c r="C865" s="7">
        <f>SUMPRODUCT(($J$854:$P$860=1)*('Ground truth'!$B$14:$H$20=0))</f>
        <v/>
      </c>
      <c r="D865" s="7">
        <f>SUMPRODUCT(($R$854:$X$860=1)*('Ground truth'!$B$14:$H$20=0))</f>
        <v/>
      </c>
      <c r="E865" s="7">
        <f>SUMPRODUCT(($Z$854:$AF$860=1)*('Ground truth'!$B$14:$H$20=0))</f>
        <v/>
      </c>
      <c r="F865" s="7">
        <f>SUMPRODUCT(($AH$854:$AN$860=1)*('Ground truth'!$B$14:$H$20=0))</f>
        <v/>
      </c>
      <c r="G865" s="7">
        <f>SUMPRODUCT(($AP$854:$AV$860=1)*('Ground truth'!$B$14:$H$20=0))</f>
        <v/>
      </c>
      <c r="H865" s="12">
        <f>AVERAGE($B$865:$F$865)</f>
        <v/>
      </c>
      <c r="I865" s="12">
        <f>STDEV.P($B$865:$F$865)</f>
        <v/>
      </c>
    </row>
    <row r="866">
      <c r="A866" s="7" t="inlineStr">
        <is>
          <t>FN</t>
        </is>
      </c>
      <c r="B866" s="7">
        <f>SUMPRODUCT(($B$854:$H$860=0)*('Ground truth'!$B$14:$H$20=1))</f>
        <v/>
      </c>
      <c r="C866" s="7">
        <f>SUMPRODUCT(($J$854:$P$860=0)*('Ground truth'!$B$14:$H$20=1))</f>
        <v/>
      </c>
      <c r="D866" s="7">
        <f>SUMPRODUCT(($R$854:$X$860=0)*('Ground truth'!$B$14:$H$20=1))</f>
        <v/>
      </c>
      <c r="E866" s="7">
        <f>SUMPRODUCT(($Z$854:$AF$860=0)*('Ground truth'!$B$14:$H$20=1))</f>
        <v/>
      </c>
      <c r="F866" s="7">
        <f>SUMPRODUCT(($AH$854:$AN$860=0)*('Ground truth'!$B$14:$H$20=1))</f>
        <v/>
      </c>
      <c r="G866" s="7">
        <f>SUMPRODUCT(($AP$854:$AV$860=0)*('Ground truth'!$B$14:$H$20=1))</f>
        <v/>
      </c>
      <c r="H866" s="12">
        <f>AVERAGE($B$866:$F$866)</f>
        <v/>
      </c>
      <c r="I866" s="12">
        <f>STDEV.P($B$866:$F$866)</f>
        <v/>
      </c>
    </row>
    <row r="867">
      <c r="A867" s="4" t="inlineStr">
        <is>
          <t>Precision</t>
        </is>
      </c>
      <c r="B867" s="12">
        <f>IFERROR($B$863/($B$863+$B$865),0)</f>
        <v/>
      </c>
      <c r="C867" s="12">
        <f>IFERROR($C$863/($C$863+$C$865),0)</f>
        <v/>
      </c>
      <c r="D867" s="12">
        <f>IFERROR($D$863/($D$863+$D$865),0)</f>
        <v/>
      </c>
      <c r="E867" s="12">
        <f>IFERROR($E$863/($E$863+$E$865),0)</f>
        <v/>
      </c>
      <c r="F867" s="12">
        <f>IFERROR($F$863/($F$863+$F$865),0)</f>
        <v/>
      </c>
      <c r="G867" s="12">
        <f>IFERROR($G$863/($G$863+$G$865),0)</f>
        <v/>
      </c>
      <c r="H867" s="18">
        <f>AVERAGE($B$867:$F$867)</f>
        <v/>
      </c>
      <c r="I867" s="18">
        <f>STDEV.P($B$867:$F$867)</f>
        <v/>
      </c>
    </row>
    <row r="868">
      <c r="A868" s="4" t="inlineStr">
        <is>
          <t>Recall</t>
        </is>
      </c>
      <c r="B868" s="12">
        <f>IFERROR($B$863/($B$863+$B$866),0)</f>
        <v/>
      </c>
      <c r="C868" s="12">
        <f>IFERROR($C$863/($C$863+$C$866),0)</f>
        <v/>
      </c>
      <c r="D868" s="12">
        <f>IFERROR($D$863/($D$863+$D$866),0)</f>
        <v/>
      </c>
      <c r="E868" s="12">
        <f>IFERROR($E$863/($E$863+$E$866),0)</f>
        <v/>
      </c>
      <c r="F868" s="12">
        <f>IFERROR($F$863/($F$863+$F$866),0)</f>
        <v/>
      </c>
      <c r="G868" s="12">
        <f>IFERROR($G$863/($G$863+$G$866),0)</f>
        <v/>
      </c>
      <c r="H868" s="18">
        <f>AVERAGE($B$868:$F$868)</f>
        <v/>
      </c>
      <c r="I868" s="18">
        <f>STDEV.P($B$868:$F$868)</f>
        <v/>
      </c>
    </row>
    <row r="869">
      <c r="A869" s="4" t="inlineStr">
        <is>
          <t>F1</t>
        </is>
      </c>
      <c r="B869" s="12">
        <f>IFERROR(2*$B$867*$B$868/($B$867+$B$868),0)</f>
        <v/>
      </c>
      <c r="C869" s="12">
        <f>IFERROR(2*$C$867*$C$868/($C$867+$C$868),0)</f>
        <v/>
      </c>
      <c r="D869" s="12">
        <f>IFERROR(2*$D$867*$D$868/($D$867+$D$868),0)</f>
        <v/>
      </c>
      <c r="E869" s="12">
        <f>IFERROR(2*$E$867*$E$868/($E$867+$E$868),0)</f>
        <v/>
      </c>
      <c r="F869" s="12">
        <f>IFERROR(2*$F$867*$F$868/($F$867+$F$868),0)</f>
        <v/>
      </c>
      <c r="G869" s="12">
        <f>IFERROR(2*$G$867*$G$868/($G$867+$G$868),0)</f>
        <v/>
      </c>
      <c r="H869" s="18">
        <f>AVERAGE($B$869:$F$869)</f>
        <v/>
      </c>
      <c r="I869" s="18">
        <f>STDEV.P($B$869:$F$869)</f>
        <v/>
      </c>
    </row>
    <row r="870">
      <c r="A870" s="4" t="inlineStr">
        <is>
          <t>Accuracy</t>
        </is>
      </c>
      <c r="B870" s="12">
        <f>IFERROR(($B$863+$B$864)/($B$863+$B$864+$B$865+$B$866),0)</f>
        <v/>
      </c>
      <c r="C870" s="12">
        <f>IFERROR(($C$863+$C$864)/($C$863+$C$864+$C$865+$C$866),0)</f>
        <v/>
      </c>
      <c r="D870" s="12">
        <f>IFERROR(($D$863+$D$864)/($D$863+$D$864+$D$865+$D$866),0)</f>
        <v/>
      </c>
      <c r="E870" s="12">
        <f>IFERROR(($E$863+$E$864)/($E$863+$E$864+$E$865+$E$866),0)</f>
        <v/>
      </c>
      <c r="F870" s="12">
        <f>IFERROR(($F$863+$F$864)/($F$863+$F$864+$F$865+$F$866),0)</f>
        <v/>
      </c>
      <c r="G870" s="12">
        <f>IFERROR(($G$863+$G$864)/($G$863+$G$864+$G$865+$G$866),0)</f>
        <v/>
      </c>
      <c r="H870" s="18">
        <f>AVERAGE($B$870:$F$870)</f>
        <v/>
      </c>
      <c r="I870" s="18">
        <f>STDEV.P($B$870:$F$870)</f>
        <v/>
      </c>
    </row>
    <row r="871">
      <c r="A871" s="4" t="inlineStr">
        <is>
          <t>Edit distance</t>
        </is>
      </c>
      <c r="B871" s="12">
        <f>SUMPRODUCT(ABS('Ground truth'!$B$14:$H$20-$B$854:$H$860))</f>
        <v/>
      </c>
      <c r="C871" s="12">
        <f>SUMPRODUCT(ABS('Ground truth'!$B$14:$H$20-$J$854:$P$860))</f>
        <v/>
      </c>
      <c r="D871" s="12">
        <f>SUMPRODUCT(ABS('Ground truth'!$B$14:$H$20-$R$854:$X$860))</f>
        <v/>
      </c>
      <c r="E871" s="12">
        <f>SUMPRODUCT(ABS('Ground truth'!$B$14:$H$20-$Z$854:$AF$860))</f>
        <v/>
      </c>
      <c r="F871" s="12">
        <f>SUMPRODUCT(ABS('Ground truth'!$B$14:$H$20-$AH$854:$AN$860))</f>
        <v/>
      </c>
      <c r="G871" s="12">
        <f>SUMPRODUCT(ABS('Ground truth'!$B$14:$H$20-$AP$854:$AV$860))</f>
        <v/>
      </c>
      <c r="H871" s="18">
        <f>AVERAGE($B$871:$F$871)</f>
        <v/>
      </c>
      <c r="I871" s="18">
        <f>STDEV.P($B$871:$F$871)</f>
        <v/>
      </c>
    </row>
    <row r="872">
      <c r="A872" s="4" t="inlineStr">
        <is>
          <t>Spectral distance</t>
        </is>
      </c>
      <c r="B872" s="12">
        <f>SQRT(SUMPRODUCT(('Ground truth'!$K$14:$K$20-$B$883:$B$889)^2))</f>
        <v/>
      </c>
      <c r="C872" s="12">
        <f>SQRT(SUMPRODUCT(('Ground truth'!$K$14:$K$20-$C$883:$C$889)^2))</f>
        <v/>
      </c>
      <c r="D872" s="12">
        <f>SQRT(SUMPRODUCT(('Ground truth'!$K$14:$K$20-$D$883:$D$889)^2))</f>
        <v/>
      </c>
      <c r="E872" s="12">
        <f>SQRT(SUMPRODUCT(('Ground truth'!$K$14:$K$20-$E$883:$E$889)^2))</f>
        <v/>
      </c>
      <c r="F872" s="12">
        <f>SQRT(SUMPRODUCT(('Ground truth'!$K$14:$K$20-$F$883:$F$889)^2))</f>
        <v/>
      </c>
      <c r="G872" s="12">
        <f>SQRT(SUMPRODUCT(('Ground truth'!$K$14:$K$20-$G$883:$G$889)^2))</f>
        <v/>
      </c>
      <c r="H872" s="18">
        <f>AVERAGE($B$872:$F$872)</f>
        <v/>
      </c>
      <c r="I872" s="18">
        <f>STDEV.P($B$872:$F$872)</f>
        <v/>
      </c>
    </row>
    <row r="873">
      <c r="A873" s="4" t="inlineStr">
        <is>
          <t>Unsure cells</t>
        </is>
      </c>
      <c r="B873" s="7">
        <f>COUNTIF($B$854:$H$860,2)</f>
        <v/>
      </c>
      <c r="C873" s="7">
        <f>COUNTIF($J$854:$P$860,2)</f>
        <v/>
      </c>
      <c r="D873" s="7">
        <f>COUNTIF($R$854:$X$860,2)</f>
        <v/>
      </c>
      <c r="E873" s="7">
        <f>COUNTIF($Z$854:$AF$860,2)</f>
        <v/>
      </c>
      <c r="F873" s="7">
        <f>COUNTIF($AH$854:$AN$860,2)</f>
        <v/>
      </c>
      <c r="G873" s="7">
        <f>COUNTIF($AP$854:$AV$860,2)</f>
        <v/>
      </c>
      <c r="H873" s="12">
        <f>AVERAGE($B$873:$F$873)</f>
        <v/>
      </c>
      <c r="I873" s="12">
        <f>STDEV.P($B$873:$F$873)</f>
        <v/>
      </c>
    </row>
    <row r="874">
      <c r="A874" s="3" t="inlineStr">
        <is>
          <t>eigenvalues (real part, numpy order; pasted)</t>
        </is>
      </c>
    </row>
    <row r="875">
      <c r="A875" s="3" t="inlineStr">
        <is>
          <t xml:space="preserve">  λ1</t>
        </is>
      </c>
      <c r="B875" s="19" t="n">
        <v>5.201472338219243</v>
      </c>
      <c r="C875" s="19" t="n">
        <v>5.201472338219243</v>
      </c>
      <c r="D875" s="19" t="n">
        <v>5.201472338219243</v>
      </c>
      <c r="E875" s="19" t="n">
        <v>5.201472338219243</v>
      </c>
      <c r="F875" s="19" t="n">
        <v>5.201472338219243</v>
      </c>
      <c r="G875" s="19" t="n">
        <v>5.201472338219243</v>
      </c>
    </row>
    <row r="876">
      <c r="A876" s="3" t="inlineStr">
        <is>
          <t xml:space="preserve">  λ2</t>
        </is>
      </c>
      <c r="B876" s="19" t="n">
        <v>1.545095908776478</v>
      </c>
      <c r="C876" s="19" t="n">
        <v>1.545095908776478</v>
      </c>
      <c r="D876" s="19" t="n">
        <v>1.545095908776478</v>
      </c>
      <c r="E876" s="19" t="n">
        <v>1.545095908776478</v>
      </c>
      <c r="F876" s="19" t="n">
        <v>1.545095908776478</v>
      </c>
      <c r="G876" s="19" t="n">
        <v>1.545095908776478</v>
      </c>
    </row>
    <row r="877">
      <c r="A877" s="3" t="inlineStr">
        <is>
          <t xml:space="preserve">  λ3</t>
        </is>
      </c>
      <c r="B877" s="19" t="n">
        <v>-0.7465682469957174</v>
      </c>
      <c r="C877" s="19" t="n">
        <v>-0.7465682469957174</v>
      </c>
      <c r="D877" s="19" t="n">
        <v>-0.7465682469957174</v>
      </c>
      <c r="E877" s="19" t="n">
        <v>-0.7465682469957174</v>
      </c>
      <c r="F877" s="19" t="n">
        <v>-0.7465682469957174</v>
      </c>
      <c r="G877" s="19" t="n">
        <v>-0.7465682469957174</v>
      </c>
    </row>
    <row r="878">
      <c r="A878" s="3" t="inlineStr">
        <is>
          <t xml:space="preserve">  λ4</t>
        </is>
      </c>
      <c r="B878" s="19" t="n">
        <v>2.651725953374712e-17</v>
      </c>
      <c r="C878" s="19" t="n">
        <v>2.651725953374712e-17</v>
      </c>
      <c r="D878" s="19" t="n">
        <v>2.651725953374712e-17</v>
      </c>
      <c r="E878" s="19" t="n">
        <v>2.651725953374712e-17</v>
      </c>
      <c r="F878" s="19" t="n">
        <v>2.651725953374712e-17</v>
      </c>
      <c r="G878" s="19" t="n">
        <v>2.651725953374712e-17</v>
      </c>
    </row>
    <row r="879">
      <c r="A879" s="3" t="inlineStr">
        <is>
          <t xml:space="preserve">  λ5</t>
        </is>
      </c>
      <c r="B879" s="19" t="n">
        <v>1.8212199578169e-16</v>
      </c>
      <c r="C879" s="19" t="n">
        <v>1.8212199578169e-16</v>
      </c>
      <c r="D879" s="19" t="n">
        <v>1.8212199578169e-16</v>
      </c>
      <c r="E879" s="19" t="n">
        <v>1.8212199578169e-16</v>
      </c>
      <c r="F879" s="19" t="n">
        <v>1.8212199578169e-16</v>
      </c>
      <c r="G879" s="19" t="n">
        <v>1.8212199578169e-16</v>
      </c>
    </row>
    <row r="880">
      <c r="A880" s="3" t="inlineStr">
        <is>
          <t xml:space="preserve">  λ6</t>
        </is>
      </c>
      <c r="B880" s="19" t="n">
        <v>2.342361572878298e-33</v>
      </c>
      <c r="C880" s="19" t="n">
        <v>2.342361572878298e-33</v>
      </c>
      <c r="D880" s="19" t="n">
        <v>2.342361572878298e-33</v>
      </c>
      <c r="E880" s="19" t="n">
        <v>2.342361572878298e-33</v>
      </c>
      <c r="F880" s="19" t="n">
        <v>2.342361572878298e-33</v>
      </c>
      <c r="G880" s="19" t="n">
        <v>2.342361572878298e-33</v>
      </c>
    </row>
    <row r="881">
      <c r="A881" s="3" t="inlineStr">
        <is>
          <t xml:space="preserve">  λ7</t>
        </is>
      </c>
      <c r="B881" s="19" t="n">
        <v>1</v>
      </c>
      <c r="C881" s="19" t="n">
        <v>1</v>
      </c>
      <c r="D881" s="19" t="n">
        <v>1</v>
      </c>
      <c r="E881" s="19" t="n">
        <v>1</v>
      </c>
      <c r="F881" s="19" t="n">
        <v>1</v>
      </c>
      <c r="G881" s="19" t="n">
        <v>1</v>
      </c>
    </row>
    <row r="882">
      <c r="A882" s="3" t="inlineStr">
        <is>
          <t>eigenvalues sorted desc (LARGE)</t>
        </is>
      </c>
    </row>
    <row r="883">
      <c r="A883" s="3" t="inlineStr">
        <is>
          <t xml:space="preserve">  λ(1)</t>
        </is>
      </c>
      <c r="B883" s="19">
        <f>LARGE($B$875:$B$881,1)</f>
        <v/>
      </c>
      <c r="C883" s="19">
        <f>LARGE($C$875:$C$881,1)</f>
        <v/>
      </c>
      <c r="D883" s="19">
        <f>LARGE($D$875:$D$881,1)</f>
        <v/>
      </c>
      <c r="E883" s="19">
        <f>LARGE($E$875:$E$881,1)</f>
        <v/>
      </c>
      <c r="F883" s="19">
        <f>LARGE($F$875:$F$881,1)</f>
        <v/>
      </c>
      <c r="G883" s="19">
        <f>LARGE($G$875:$G$881,1)</f>
        <v/>
      </c>
    </row>
    <row r="884">
      <c r="A884" s="3" t="inlineStr">
        <is>
          <t xml:space="preserve">  λ(2)</t>
        </is>
      </c>
      <c r="B884" s="19">
        <f>LARGE($B$875:$B$881,2)</f>
        <v/>
      </c>
      <c r="C884" s="19">
        <f>LARGE($C$875:$C$881,2)</f>
        <v/>
      </c>
      <c r="D884" s="19">
        <f>LARGE($D$875:$D$881,2)</f>
        <v/>
      </c>
      <c r="E884" s="19">
        <f>LARGE($E$875:$E$881,2)</f>
        <v/>
      </c>
      <c r="F884" s="19">
        <f>LARGE($F$875:$F$881,2)</f>
        <v/>
      </c>
      <c r="G884" s="19">
        <f>LARGE($G$875:$G$881,2)</f>
        <v/>
      </c>
    </row>
    <row r="885">
      <c r="A885" s="3" t="inlineStr">
        <is>
          <t xml:space="preserve">  λ(3)</t>
        </is>
      </c>
      <c r="B885" s="19">
        <f>LARGE($B$875:$B$881,3)</f>
        <v/>
      </c>
      <c r="C885" s="19">
        <f>LARGE($C$875:$C$881,3)</f>
        <v/>
      </c>
      <c r="D885" s="19">
        <f>LARGE($D$875:$D$881,3)</f>
        <v/>
      </c>
      <c r="E885" s="19">
        <f>LARGE($E$875:$E$881,3)</f>
        <v/>
      </c>
      <c r="F885" s="19">
        <f>LARGE($F$875:$F$881,3)</f>
        <v/>
      </c>
      <c r="G885" s="19">
        <f>LARGE($G$875:$G$881,3)</f>
        <v/>
      </c>
    </row>
    <row r="886">
      <c r="A886" s="3" t="inlineStr">
        <is>
          <t xml:space="preserve">  λ(4)</t>
        </is>
      </c>
      <c r="B886" s="19">
        <f>LARGE($B$875:$B$881,4)</f>
        <v/>
      </c>
      <c r="C886" s="19">
        <f>LARGE($C$875:$C$881,4)</f>
        <v/>
      </c>
      <c r="D886" s="19">
        <f>LARGE($D$875:$D$881,4)</f>
        <v/>
      </c>
      <c r="E886" s="19">
        <f>LARGE($E$875:$E$881,4)</f>
        <v/>
      </c>
      <c r="F886" s="19">
        <f>LARGE($F$875:$F$881,4)</f>
        <v/>
      </c>
      <c r="G886" s="19">
        <f>LARGE($G$875:$G$881,4)</f>
        <v/>
      </c>
    </row>
    <row r="887">
      <c r="A887" s="3" t="inlineStr">
        <is>
          <t xml:space="preserve">  λ(5)</t>
        </is>
      </c>
      <c r="B887" s="19">
        <f>LARGE($B$875:$B$881,5)</f>
        <v/>
      </c>
      <c r="C887" s="19">
        <f>LARGE($C$875:$C$881,5)</f>
        <v/>
      </c>
      <c r="D887" s="19">
        <f>LARGE($D$875:$D$881,5)</f>
        <v/>
      </c>
      <c r="E887" s="19">
        <f>LARGE($E$875:$E$881,5)</f>
        <v/>
      </c>
      <c r="F887" s="19">
        <f>LARGE($F$875:$F$881,5)</f>
        <v/>
      </c>
      <c r="G887" s="19">
        <f>LARGE($G$875:$G$881,5)</f>
        <v/>
      </c>
    </row>
    <row r="888">
      <c r="A888" s="3" t="inlineStr">
        <is>
          <t xml:space="preserve">  λ(6)</t>
        </is>
      </c>
      <c r="B888" s="19">
        <f>LARGE($B$875:$B$881,6)</f>
        <v/>
      </c>
      <c r="C888" s="19">
        <f>LARGE($C$875:$C$881,6)</f>
        <v/>
      </c>
      <c r="D888" s="19">
        <f>LARGE($D$875:$D$881,6)</f>
        <v/>
      </c>
      <c r="E888" s="19">
        <f>LARGE($E$875:$E$881,6)</f>
        <v/>
      </c>
      <c r="F888" s="19">
        <f>LARGE($F$875:$F$881,6)</f>
        <v/>
      </c>
      <c r="G888" s="19">
        <f>LARGE($G$875:$G$881,6)</f>
        <v/>
      </c>
    </row>
    <row r="889">
      <c r="A889" s="3" t="inlineStr">
        <is>
          <t xml:space="preserve">  λ(7)</t>
        </is>
      </c>
      <c r="B889" s="19">
        <f>LARGE($B$875:$B$881,7)</f>
        <v/>
      </c>
      <c r="C889" s="19">
        <f>LARGE($C$875:$C$881,7)</f>
        <v/>
      </c>
      <c r="D889" s="19">
        <f>LARGE($D$875:$D$881,7)</f>
        <v/>
      </c>
      <c r="E889" s="19">
        <f>LARGE($E$875:$E$881,7)</f>
        <v/>
      </c>
      <c r="F889" s="19">
        <f>LARGE($F$875:$F$881,7)</f>
        <v/>
      </c>
      <c r="G889" s="19">
        <f>LARGE($G$875:$G$881,7)</f>
        <v/>
      </c>
    </row>
    <row r="890">
      <c r="A890" s="3" t="inlineStr">
        <is>
          <t>check: Σeig − trace (→0)</t>
        </is>
      </c>
      <c r="B890" s="3">
        <f>ROUND(SUM($B$875:$B$881)-($B$854+$C$855+$D$856+$E$857+$F$858+$G$859+$H$860),6)</f>
        <v/>
      </c>
      <c r="C890" s="3">
        <f>ROUND(SUM($C$875:$C$881)-($J$854+$K$855+$L$856+$M$857+$N$858+$O$859+$P$860),6)</f>
        <v/>
      </c>
      <c r="D890" s="3">
        <f>ROUND(SUM($D$875:$D$881)-($R$854+$S$855+$T$856+$U$857+$V$858+$W$859+$X$860),6)</f>
        <v/>
      </c>
      <c r="E890" s="3">
        <f>ROUND(SUM($E$875:$E$881)-($Z$854+$AA$855+$AB$856+$AC$857+$AD$858+$AE$859+$AF$860),6)</f>
        <v/>
      </c>
      <c r="F890" s="3">
        <f>ROUND(SUM($F$875:$F$881)-($AH$854+$AI$855+$AJ$856+$AK$857+$AL$858+$AM$859+$AN$860),6)</f>
        <v/>
      </c>
      <c r="G890" s="3">
        <f>ROUND(SUM($G$875:$G$881)-($AP$854+$AQ$855+$AR$856+$AS$857+$AT$858+$AU$859+$AV$860),6)</f>
        <v/>
      </c>
    </row>
    <row r="891">
      <c r="A891" s="3" t="inlineStr">
        <is>
          <t>check: Πeig − det (→0)</t>
        </is>
      </c>
      <c r="B891" s="3">
        <f>ROUND(MDETERM($B$854:$H$860)-PRODUCT($B$875:$B$881),6)</f>
        <v/>
      </c>
      <c r="C891" s="3">
        <f>ROUND(MDETERM($J$854:$P$860)-PRODUCT($C$875:$C$881),6)</f>
        <v/>
      </c>
      <c r="D891" s="3">
        <f>ROUND(MDETERM($R$854:$X$860)-PRODUCT($D$875:$D$881),6)</f>
        <v/>
      </c>
      <c r="E891" s="3">
        <f>ROUND(MDETERM($Z$854:$AF$860)-PRODUCT($E$875:$E$881),6)</f>
        <v/>
      </c>
      <c r="F891" s="3">
        <f>ROUND(MDETERM($AH$854:$AN$860)-PRODUCT($F$875:$F$881),6)</f>
        <v/>
      </c>
      <c r="G891" s="3">
        <f>ROUND(MDETERM($AP$854:$AV$860)-PRODUCT($G$875:$G$881),6)</f>
        <v/>
      </c>
    </row>
    <row r="892">
      <c r="A892" s="3" t="inlineStr">
        <is>
          <t>complex eigenvalues?</t>
        </is>
      </c>
      <c r="B892" s="3" t="inlineStr"/>
      <c r="C892" s="3" t="inlineStr"/>
      <c r="D892" s="3" t="inlineStr"/>
      <c r="E892" s="3" t="inlineStr"/>
      <c r="F892" s="3" t="inlineStr"/>
      <c r="G892" s="3" t="inlineStr"/>
    </row>
    <row r="893">
      <c r="A893" s="3" t="inlineStr">
        <is>
          <t>check: det(M − λᵢI) per sorted λ (→0)</t>
        </is>
      </c>
    </row>
    <row r="894">
      <c r="A894" s="3" t="inlineStr">
        <is>
          <t xml:space="preserve">  det(M − λ(1)I)</t>
        </is>
      </c>
      <c r="B894" s="3">
        <f t="array" ref="B894">ROUND(MDETERM($B$854:$H$860-$B$883*MUNIT(7)),6)</f>
        <v/>
      </c>
      <c r="C894" s="3">
        <f t="array" ref="C894">ROUND(MDETERM($J$854:$P$860-$C$883*MUNIT(7)),6)</f>
        <v/>
      </c>
      <c r="D894" s="3">
        <f t="array" ref="D894">ROUND(MDETERM($R$854:$X$860-$D$883*MUNIT(7)),6)</f>
        <v/>
      </c>
      <c r="E894" s="3">
        <f t="array" ref="E894">ROUND(MDETERM($Z$854:$AF$860-$E$883*MUNIT(7)),6)</f>
        <v/>
      </c>
      <c r="F894" s="3">
        <f t="array" ref="F894">ROUND(MDETERM($AH$854:$AN$860-$F$883*MUNIT(7)),6)</f>
        <v/>
      </c>
      <c r="G894" s="3">
        <f t="array" ref="G894">ROUND(MDETERM($AP$854:$AV$860-$G$883*MUNIT(7)),6)</f>
        <v/>
      </c>
    </row>
    <row r="895">
      <c r="A895" s="3" t="inlineStr">
        <is>
          <t xml:space="preserve">  det(M − λ(2)I)</t>
        </is>
      </c>
      <c r="B895" s="3">
        <f t="array" ref="B895">ROUND(MDETERM($B$854:$H$860-$B$884*MUNIT(7)),6)</f>
        <v/>
      </c>
      <c r="C895" s="3">
        <f t="array" ref="C895">ROUND(MDETERM($J$854:$P$860-$C$884*MUNIT(7)),6)</f>
        <v/>
      </c>
      <c r="D895" s="3">
        <f t="array" ref="D895">ROUND(MDETERM($R$854:$X$860-$D$884*MUNIT(7)),6)</f>
        <v/>
      </c>
      <c r="E895" s="3">
        <f t="array" ref="E895">ROUND(MDETERM($Z$854:$AF$860-$E$884*MUNIT(7)),6)</f>
        <v/>
      </c>
      <c r="F895" s="3">
        <f t="array" ref="F895">ROUND(MDETERM($AH$854:$AN$860-$F$884*MUNIT(7)),6)</f>
        <v/>
      </c>
      <c r="G895" s="3">
        <f t="array" ref="G895">ROUND(MDETERM($AP$854:$AV$860-$G$884*MUNIT(7)),6)</f>
        <v/>
      </c>
    </row>
    <row r="896">
      <c r="A896" s="3" t="inlineStr">
        <is>
          <t xml:space="preserve">  det(M − λ(3)I)</t>
        </is>
      </c>
      <c r="B896" s="3">
        <f t="array" ref="B896">ROUND(MDETERM($B$854:$H$860-$B$885*MUNIT(7)),6)</f>
        <v/>
      </c>
      <c r="C896" s="3">
        <f t="array" ref="C896">ROUND(MDETERM($J$854:$P$860-$C$885*MUNIT(7)),6)</f>
        <v/>
      </c>
      <c r="D896" s="3">
        <f t="array" ref="D896">ROUND(MDETERM($R$854:$X$860-$D$885*MUNIT(7)),6)</f>
        <v/>
      </c>
      <c r="E896" s="3">
        <f t="array" ref="E896">ROUND(MDETERM($Z$854:$AF$860-$E$885*MUNIT(7)),6)</f>
        <v/>
      </c>
      <c r="F896" s="3">
        <f t="array" ref="F896">ROUND(MDETERM($AH$854:$AN$860-$F$885*MUNIT(7)),6)</f>
        <v/>
      </c>
      <c r="G896" s="3">
        <f t="array" ref="G896">ROUND(MDETERM($AP$854:$AV$860-$G$885*MUNIT(7)),6)</f>
        <v/>
      </c>
    </row>
    <row r="897">
      <c r="A897" s="3" t="inlineStr">
        <is>
          <t xml:space="preserve">  det(M − λ(4)I)</t>
        </is>
      </c>
      <c r="B897" s="3">
        <f t="array" ref="B897">ROUND(MDETERM($B$854:$H$860-$B$886*MUNIT(7)),6)</f>
        <v/>
      </c>
      <c r="C897" s="3">
        <f t="array" ref="C897">ROUND(MDETERM($J$854:$P$860-$C$886*MUNIT(7)),6)</f>
        <v/>
      </c>
      <c r="D897" s="3">
        <f t="array" ref="D897">ROUND(MDETERM($R$854:$X$860-$D$886*MUNIT(7)),6)</f>
        <v/>
      </c>
      <c r="E897" s="3">
        <f t="array" ref="E897">ROUND(MDETERM($Z$854:$AF$860-$E$886*MUNIT(7)),6)</f>
        <v/>
      </c>
      <c r="F897" s="3">
        <f t="array" ref="F897">ROUND(MDETERM($AH$854:$AN$860-$F$886*MUNIT(7)),6)</f>
        <v/>
      </c>
      <c r="G897" s="3">
        <f t="array" ref="G897">ROUND(MDETERM($AP$854:$AV$860-$G$886*MUNIT(7)),6)</f>
        <v/>
      </c>
    </row>
    <row r="898">
      <c r="A898" s="3" t="inlineStr">
        <is>
          <t xml:space="preserve">  det(M − λ(5)I)</t>
        </is>
      </c>
      <c r="B898" s="3">
        <f t="array" ref="B898">ROUND(MDETERM($B$854:$H$860-$B$887*MUNIT(7)),6)</f>
        <v/>
      </c>
      <c r="C898" s="3">
        <f t="array" ref="C898">ROUND(MDETERM($J$854:$P$860-$C$887*MUNIT(7)),6)</f>
        <v/>
      </c>
      <c r="D898" s="3">
        <f t="array" ref="D898">ROUND(MDETERM($R$854:$X$860-$D$887*MUNIT(7)),6)</f>
        <v/>
      </c>
      <c r="E898" s="3">
        <f t="array" ref="E898">ROUND(MDETERM($Z$854:$AF$860-$E$887*MUNIT(7)),6)</f>
        <v/>
      </c>
      <c r="F898" s="3">
        <f t="array" ref="F898">ROUND(MDETERM($AH$854:$AN$860-$F$887*MUNIT(7)),6)</f>
        <v/>
      </c>
      <c r="G898" s="3">
        <f t="array" ref="G898">ROUND(MDETERM($AP$854:$AV$860-$G$887*MUNIT(7)),6)</f>
        <v/>
      </c>
    </row>
    <row r="899">
      <c r="A899" s="3" t="inlineStr">
        <is>
          <t xml:space="preserve">  det(M − λ(6)I)</t>
        </is>
      </c>
      <c r="B899" s="3">
        <f t="array" ref="B899">ROUND(MDETERM($B$854:$H$860-$B$888*MUNIT(7)),6)</f>
        <v/>
      </c>
      <c r="C899" s="3">
        <f t="array" ref="C899">ROUND(MDETERM($J$854:$P$860-$C$888*MUNIT(7)),6)</f>
        <v/>
      </c>
      <c r="D899" s="3">
        <f t="array" ref="D899">ROUND(MDETERM($R$854:$X$860-$D$888*MUNIT(7)),6)</f>
        <v/>
      </c>
      <c r="E899" s="3">
        <f t="array" ref="E899">ROUND(MDETERM($Z$854:$AF$860-$E$888*MUNIT(7)),6)</f>
        <v/>
      </c>
      <c r="F899" s="3">
        <f t="array" ref="F899">ROUND(MDETERM($AH$854:$AN$860-$F$888*MUNIT(7)),6)</f>
        <v/>
      </c>
      <c r="G899" s="3">
        <f t="array" ref="G899">ROUND(MDETERM($AP$854:$AV$860-$G$888*MUNIT(7)),6)</f>
        <v/>
      </c>
    </row>
    <row r="900">
      <c r="A900" s="3" t="inlineStr">
        <is>
          <t xml:space="preserve">  det(M − λ(7)I)</t>
        </is>
      </c>
      <c r="B900" s="3">
        <f t="array" ref="B900">ROUND(MDETERM($B$854:$H$860-$B$889*MUNIT(7)),6)</f>
        <v/>
      </c>
      <c r="C900" s="3">
        <f t="array" ref="C900">ROUND(MDETERM($J$854:$P$860-$C$889*MUNIT(7)),6)</f>
        <v/>
      </c>
      <c r="D900" s="3">
        <f t="array" ref="D900">ROUND(MDETERM($R$854:$X$860-$D$889*MUNIT(7)),6)</f>
        <v/>
      </c>
      <c r="E900" s="3">
        <f t="array" ref="E900">ROUND(MDETERM($Z$854:$AF$860-$E$889*MUNIT(7)),6)</f>
        <v/>
      </c>
      <c r="F900" s="3">
        <f t="array" ref="F900">ROUND(MDETERM($AH$854:$AN$860-$F$889*MUNIT(7)),6)</f>
        <v/>
      </c>
      <c r="G900" s="3">
        <f t="array" ref="G900">ROUND(MDETERM($AP$854:$AV$860-$G$889*MUNIT(7)),6)</f>
        <v/>
      </c>
    </row>
    <row r="904" ht="16" customHeight="1">
      <c r="A904" s="14" t="inlineStr">
        <is>
          <t>RAG R3 | deepseek-r1:14b</t>
        </is>
      </c>
      <c r="B904" s="9" t="inlineStr">
        <is>
          <t>run 1 (raw, pasted)</t>
        </is>
      </c>
      <c r="J904" s="9" t="inlineStr">
        <is>
          <t>run 2 (raw, pasted)</t>
        </is>
      </c>
      <c r="R904" s="9" t="inlineStr">
        <is>
          <t>run 3 (raw, pasted)</t>
        </is>
      </c>
      <c r="Z904" s="9" t="inlineStr">
        <is>
          <t>run 4 (raw, pasted)</t>
        </is>
      </c>
      <c r="AH904" s="9" t="inlineStr">
        <is>
          <t>run 5 (raw, pasted)</t>
        </is>
      </c>
      <c r="AP904" s="9" t="inlineStr">
        <is>
          <t>Step2 average matrix (formula)</t>
        </is>
      </c>
      <c r="AX904" s="9" t="inlineStr">
        <is>
          <t>ground truth (reference)</t>
        </is>
      </c>
    </row>
    <row r="905" ht="60" customHeight="1">
      <c r="B905" s="15" t="inlineStr">
        <is>
          <t>Bit</t>
        </is>
      </c>
      <c r="C905" s="15" t="inlineStr">
        <is>
          <t>Transmission</t>
        </is>
      </c>
      <c r="D905" s="15" t="inlineStr">
        <is>
          <t>Motor</t>
        </is>
      </c>
      <c r="E905" s="15" t="inlineStr">
        <is>
          <t>Electrical System</t>
        </is>
      </c>
      <c r="F905" s="15" t="inlineStr">
        <is>
          <t>Battery Holder</t>
        </is>
      </c>
      <c r="G905" s="15" t="inlineStr">
        <is>
          <t>Housing</t>
        </is>
      </c>
      <c r="H905" s="15" t="inlineStr">
        <is>
          <t>External Environment</t>
        </is>
      </c>
      <c r="J905" s="15" t="inlineStr">
        <is>
          <t>Bit</t>
        </is>
      </c>
      <c r="K905" s="15" t="inlineStr">
        <is>
          <t>Transmission</t>
        </is>
      </c>
      <c r="L905" s="15" t="inlineStr">
        <is>
          <t>Motor</t>
        </is>
      </c>
      <c r="M905" s="15" t="inlineStr">
        <is>
          <t>Electrical System</t>
        </is>
      </c>
      <c r="N905" s="15" t="inlineStr">
        <is>
          <t>Battery Holder</t>
        </is>
      </c>
      <c r="O905" s="15" t="inlineStr">
        <is>
          <t>Housing</t>
        </is>
      </c>
      <c r="P905" s="15" t="inlineStr">
        <is>
          <t>External Environment</t>
        </is>
      </c>
      <c r="R905" s="15" t="inlineStr">
        <is>
          <t>Bit</t>
        </is>
      </c>
      <c r="S905" s="15" t="inlineStr">
        <is>
          <t>Transmission</t>
        </is>
      </c>
      <c r="T905" s="15" t="inlineStr">
        <is>
          <t>Motor</t>
        </is>
      </c>
      <c r="U905" s="15" t="inlineStr">
        <is>
          <t>Electrical System</t>
        </is>
      </c>
      <c r="V905" s="15" t="inlineStr">
        <is>
          <t>Battery Holder</t>
        </is>
      </c>
      <c r="W905" s="15" t="inlineStr">
        <is>
          <t>Housing</t>
        </is>
      </c>
      <c r="X905" s="15" t="inlineStr">
        <is>
          <t>External Environment</t>
        </is>
      </c>
      <c r="Z905" s="15" t="inlineStr">
        <is>
          <t>Bit</t>
        </is>
      </c>
      <c r="AA905" s="15" t="inlineStr">
        <is>
          <t>Transmission</t>
        </is>
      </c>
      <c r="AB905" s="15" t="inlineStr">
        <is>
          <t>Motor</t>
        </is>
      </c>
      <c r="AC905" s="15" t="inlineStr">
        <is>
          <t>Electrical System</t>
        </is>
      </c>
      <c r="AD905" s="15" t="inlineStr">
        <is>
          <t>Battery Holder</t>
        </is>
      </c>
      <c r="AE905" s="15" t="inlineStr">
        <is>
          <t>Housing</t>
        </is>
      </c>
      <c r="AF905" s="15" t="inlineStr">
        <is>
          <t>External Environment</t>
        </is>
      </c>
      <c r="AH905" s="15" t="inlineStr">
        <is>
          <t>Bit</t>
        </is>
      </c>
      <c r="AI905" s="15" t="inlineStr">
        <is>
          <t>Transmission</t>
        </is>
      </c>
      <c r="AJ905" s="15" t="inlineStr">
        <is>
          <t>Motor</t>
        </is>
      </c>
      <c r="AK905" s="15" t="inlineStr">
        <is>
          <t>Electrical System</t>
        </is>
      </c>
      <c r="AL905" s="15" t="inlineStr">
        <is>
          <t>Battery Holder</t>
        </is>
      </c>
      <c r="AM905" s="15" t="inlineStr">
        <is>
          <t>Housing</t>
        </is>
      </c>
      <c r="AN905" s="15" t="inlineStr">
        <is>
          <t>External Environment</t>
        </is>
      </c>
      <c r="AP905" s="15" t="inlineStr">
        <is>
          <t>Bit</t>
        </is>
      </c>
      <c r="AQ905" s="15" t="inlineStr">
        <is>
          <t>Transmission</t>
        </is>
      </c>
      <c r="AR905" s="15" t="inlineStr">
        <is>
          <t>Motor</t>
        </is>
      </c>
      <c r="AS905" s="15" t="inlineStr">
        <is>
          <t>Electrical System</t>
        </is>
      </c>
      <c r="AT905" s="15" t="inlineStr">
        <is>
          <t>Battery Holder</t>
        </is>
      </c>
      <c r="AU905" s="15" t="inlineStr">
        <is>
          <t>Housing</t>
        </is>
      </c>
      <c r="AV905" s="15" t="inlineStr">
        <is>
          <t>External Environment</t>
        </is>
      </c>
    </row>
    <row r="906">
      <c r="A906" s="3" t="inlineStr">
        <is>
          <t>Bit</t>
        </is>
      </c>
      <c r="B906" s="8" t="n">
        <v>1</v>
      </c>
      <c r="C906" s="8" t="n">
        <v>1</v>
      </c>
      <c r="D906" s="8" t="n">
        <v>0</v>
      </c>
      <c r="E906" s="8" t="n">
        <v>0</v>
      </c>
      <c r="F906" s="8" t="n">
        <v>0</v>
      </c>
      <c r="G906" s="8" t="n">
        <v>1</v>
      </c>
      <c r="H906" s="8" t="n">
        <v>1</v>
      </c>
      <c r="J906" s="20" t="n">
        <v>2</v>
      </c>
      <c r="K906" s="20" t="n">
        <v>2</v>
      </c>
      <c r="L906" s="20" t="n">
        <v>2</v>
      </c>
      <c r="M906" s="20" t="n">
        <v>2</v>
      </c>
      <c r="N906" s="20" t="n">
        <v>2</v>
      </c>
      <c r="O906" s="20" t="n">
        <v>2</v>
      </c>
      <c r="P906" s="20" t="n">
        <v>2</v>
      </c>
      <c r="R906" s="20" t="n">
        <v>2</v>
      </c>
      <c r="S906" s="20" t="n">
        <v>2</v>
      </c>
      <c r="T906" s="20" t="n">
        <v>2</v>
      </c>
      <c r="U906" s="20" t="n">
        <v>2</v>
      </c>
      <c r="V906" s="20" t="n">
        <v>2</v>
      </c>
      <c r="W906" s="20" t="n">
        <v>2</v>
      </c>
      <c r="X906" s="20" t="n">
        <v>2</v>
      </c>
      <c r="Z906" s="20" t="n">
        <v>2</v>
      </c>
      <c r="AA906" s="20" t="n">
        <v>2</v>
      </c>
      <c r="AB906" s="20" t="n">
        <v>2</v>
      </c>
      <c r="AC906" s="20" t="n">
        <v>2</v>
      </c>
      <c r="AD906" s="20" t="n">
        <v>2</v>
      </c>
      <c r="AE906" s="20" t="n">
        <v>2</v>
      </c>
      <c r="AF906" s="20" t="n">
        <v>2</v>
      </c>
      <c r="AH906" s="8" t="n">
        <v>1</v>
      </c>
      <c r="AI906" s="8" t="n">
        <v>1</v>
      </c>
      <c r="AJ906" s="8" t="n">
        <v>0</v>
      </c>
      <c r="AK906" s="8" t="n">
        <v>0</v>
      </c>
      <c r="AL906" s="8" t="n">
        <v>0</v>
      </c>
      <c r="AM906" s="8" t="n">
        <v>1</v>
      </c>
      <c r="AN906" s="8" t="n">
        <v>1</v>
      </c>
      <c r="AP906" s="8">
        <f>IF(($B$906&lt;&gt;2)+($J$906&lt;&gt;2)+($R$906&lt;&gt;2)+($Z$906&lt;&gt;2)+($AH$906&lt;&gt;2)=0,2,IF((($B$906&lt;&gt;2)*$B$906+($J$906&lt;&gt;2)*$J$906+($R$906&lt;&gt;2)*$R$906+($Z$906&lt;&gt;2)*$Z$906+($AH$906&lt;&gt;2)*$AH$906)/(($B$906&lt;&gt;2)+($J$906&lt;&gt;2)+($R$906&lt;&gt;2)+($Z$906&lt;&gt;2)+($AH$906&lt;&gt;2))&gt;=0.5,1,0))</f>
        <v/>
      </c>
      <c r="AQ906" s="8">
        <f>IF(($C$906&lt;&gt;2)+($K$906&lt;&gt;2)+($S$906&lt;&gt;2)+($AA$906&lt;&gt;2)+($AI$906&lt;&gt;2)=0,2,IF((($C$906&lt;&gt;2)*$C$906+($K$906&lt;&gt;2)*$K$906+($S$906&lt;&gt;2)*$S$906+($AA$906&lt;&gt;2)*$AA$906+($AI$906&lt;&gt;2)*$AI$906)/(($C$906&lt;&gt;2)+($K$906&lt;&gt;2)+($S$906&lt;&gt;2)+($AA$906&lt;&gt;2)+($AI$906&lt;&gt;2))&gt;=0.5,1,0))</f>
        <v/>
      </c>
      <c r="AR906" s="8">
        <f>IF(($D$906&lt;&gt;2)+($L$906&lt;&gt;2)+($T$906&lt;&gt;2)+($AB$906&lt;&gt;2)+($AJ$906&lt;&gt;2)=0,2,IF((($D$906&lt;&gt;2)*$D$906+($L$906&lt;&gt;2)*$L$906+($T$906&lt;&gt;2)*$T$906+($AB$906&lt;&gt;2)*$AB$906+($AJ$906&lt;&gt;2)*$AJ$906)/(($D$906&lt;&gt;2)+($L$906&lt;&gt;2)+($T$906&lt;&gt;2)+($AB$906&lt;&gt;2)+($AJ$906&lt;&gt;2))&gt;=0.5,1,0))</f>
        <v/>
      </c>
      <c r="AS906" s="8">
        <f>IF(($E$906&lt;&gt;2)+($M$906&lt;&gt;2)+($U$906&lt;&gt;2)+($AC$906&lt;&gt;2)+($AK$906&lt;&gt;2)=0,2,IF((($E$906&lt;&gt;2)*$E$906+($M$906&lt;&gt;2)*$M$906+($U$906&lt;&gt;2)*$U$906+($AC$906&lt;&gt;2)*$AC$906+($AK$906&lt;&gt;2)*$AK$906)/(($E$906&lt;&gt;2)+($M$906&lt;&gt;2)+($U$906&lt;&gt;2)+($AC$906&lt;&gt;2)+($AK$906&lt;&gt;2))&gt;=0.5,1,0))</f>
        <v/>
      </c>
      <c r="AT906" s="8">
        <f>IF(($F$906&lt;&gt;2)+($N$906&lt;&gt;2)+($V$906&lt;&gt;2)+($AD$906&lt;&gt;2)+($AL$906&lt;&gt;2)=0,2,IF((($F$906&lt;&gt;2)*$F$906+($N$906&lt;&gt;2)*$N$906+($V$906&lt;&gt;2)*$V$906+($AD$906&lt;&gt;2)*$AD$906+($AL$906&lt;&gt;2)*$AL$906)/(($F$906&lt;&gt;2)+($N$906&lt;&gt;2)+($V$906&lt;&gt;2)+($AD$906&lt;&gt;2)+($AL$906&lt;&gt;2))&gt;=0.5,1,0))</f>
        <v/>
      </c>
      <c r="AU906" s="8">
        <f>IF(($G$906&lt;&gt;2)+($O$906&lt;&gt;2)+($W$906&lt;&gt;2)+($AE$906&lt;&gt;2)+($AM$906&lt;&gt;2)=0,2,IF((($G$906&lt;&gt;2)*$G$906+($O$906&lt;&gt;2)*$O$906+($W$906&lt;&gt;2)*$W$906+($AE$906&lt;&gt;2)*$AE$906+($AM$906&lt;&gt;2)*$AM$906)/(($G$906&lt;&gt;2)+($O$906&lt;&gt;2)+($W$906&lt;&gt;2)+($AE$906&lt;&gt;2)+($AM$906&lt;&gt;2))&gt;=0.5,1,0))</f>
        <v/>
      </c>
      <c r="AV906" s="8">
        <f>IF(($H$906&lt;&gt;2)+($P$906&lt;&gt;2)+($X$906&lt;&gt;2)+($AF$906&lt;&gt;2)+($AN$906&lt;&gt;2)=0,2,IF((($H$906&lt;&gt;2)*$H$906+($P$906&lt;&gt;2)*$P$906+($X$906&lt;&gt;2)*$X$906+($AF$906&lt;&gt;2)*$AF$906+($AN$906&lt;&gt;2)*$AN$906)/(($H$906&lt;&gt;2)+($P$906&lt;&gt;2)+($X$906&lt;&gt;2)+($AF$906&lt;&gt;2)+($AN$906&lt;&gt;2))&gt;=0.5,1,0))</f>
        <v/>
      </c>
      <c r="AX906" s="16">
        <f>'Ground truth'!$B$14</f>
        <v/>
      </c>
      <c r="AY906" s="16">
        <f>'Ground truth'!$C$14</f>
        <v/>
      </c>
      <c r="AZ906" s="16">
        <f>'Ground truth'!$D$14</f>
        <v/>
      </c>
      <c r="BA906" s="16">
        <f>'Ground truth'!$E$14</f>
        <v/>
      </c>
      <c r="BB906" s="16">
        <f>'Ground truth'!$F$14</f>
        <v/>
      </c>
      <c r="BC906" s="16">
        <f>'Ground truth'!$G$14</f>
        <v/>
      </c>
      <c r="BD906" s="16">
        <f>'Ground truth'!$H$14</f>
        <v/>
      </c>
    </row>
    <row r="907">
      <c r="A907" s="3" t="inlineStr">
        <is>
          <t>Transmission</t>
        </is>
      </c>
      <c r="B907" s="8" t="n">
        <v>1</v>
      </c>
      <c r="C907" s="8" t="n">
        <v>1</v>
      </c>
      <c r="D907" s="8" t="n">
        <v>1</v>
      </c>
      <c r="E907" s="8" t="n">
        <v>1</v>
      </c>
      <c r="F907" s="8" t="n">
        <v>0</v>
      </c>
      <c r="G907" s="8" t="n">
        <v>1</v>
      </c>
      <c r="H907" s="8" t="n">
        <v>0</v>
      </c>
      <c r="J907" s="20" t="n">
        <v>2</v>
      </c>
      <c r="K907" s="20" t="n">
        <v>2</v>
      </c>
      <c r="L907" s="20" t="n">
        <v>2</v>
      </c>
      <c r="M907" s="20" t="n">
        <v>2</v>
      </c>
      <c r="N907" s="20" t="n">
        <v>2</v>
      </c>
      <c r="O907" s="20" t="n">
        <v>2</v>
      </c>
      <c r="P907" s="20" t="n">
        <v>2</v>
      </c>
      <c r="R907" s="20" t="n">
        <v>2</v>
      </c>
      <c r="S907" s="20" t="n">
        <v>2</v>
      </c>
      <c r="T907" s="20" t="n">
        <v>2</v>
      </c>
      <c r="U907" s="20" t="n">
        <v>2</v>
      </c>
      <c r="V907" s="20" t="n">
        <v>2</v>
      </c>
      <c r="W907" s="20" t="n">
        <v>2</v>
      </c>
      <c r="X907" s="20" t="n">
        <v>2</v>
      </c>
      <c r="Z907" s="20" t="n">
        <v>2</v>
      </c>
      <c r="AA907" s="20" t="n">
        <v>2</v>
      </c>
      <c r="AB907" s="20" t="n">
        <v>2</v>
      </c>
      <c r="AC907" s="20" t="n">
        <v>2</v>
      </c>
      <c r="AD907" s="20" t="n">
        <v>2</v>
      </c>
      <c r="AE907" s="20" t="n">
        <v>2</v>
      </c>
      <c r="AF907" s="20" t="n">
        <v>2</v>
      </c>
      <c r="AH907" s="8" t="n">
        <v>1</v>
      </c>
      <c r="AI907" s="8" t="n">
        <v>1</v>
      </c>
      <c r="AJ907" s="8" t="n">
        <v>1</v>
      </c>
      <c r="AK907" s="8" t="n">
        <v>1</v>
      </c>
      <c r="AL907" s="8" t="n">
        <v>0</v>
      </c>
      <c r="AM907" s="8" t="n">
        <v>1</v>
      </c>
      <c r="AN907" s="8" t="n">
        <v>0</v>
      </c>
      <c r="AP907" s="8">
        <f>IF(($B$907&lt;&gt;2)+($J$907&lt;&gt;2)+($R$907&lt;&gt;2)+($Z$907&lt;&gt;2)+($AH$907&lt;&gt;2)=0,2,IF((($B$907&lt;&gt;2)*$B$907+($J$907&lt;&gt;2)*$J$907+($R$907&lt;&gt;2)*$R$907+($Z$907&lt;&gt;2)*$Z$907+($AH$907&lt;&gt;2)*$AH$907)/(($B$907&lt;&gt;2)+($J$907&lt;&gt;2)+($R$907&lt;&gt;2)+($Z$907&lt;&gt;2)+($AH$907&lt;&gt;2))&gt;=0.5,1,0))</f>
        <v/>
      </c>
      <c r="AQ907" s="8">
        <f>IF(($C$907&lt;&gt;2)+($K$907&lt;&gt;2)+($S$907&lt;&gt;2)+($AA$907&lt;&gt;2)+($AI$907&lt;&gt;2)=0,2,IF((($C$907&lt;&gt;2)*$C$907+($K$907&lt;&gt;2)*$K$907+($S$907&lt;&gt;2)*$S$907+($AA$907&lt;&gt;2)*$AA$907+($AI$907&lt;&gt;2)*$AI$907)/(($C$907&lt;&gt;2)+($K$907&lt;&gt;2)+($S$907&lt;&gt;2)+($AA$907&lt;&gt;2)+($AI$907&lt;&gt;2))&gt;=0.5,1,0))</f>
        <v/>
      </c>
      <c r="AR907" s="8">
        <f>IF(($D$907&lt;&gt;2)+($L$907&lt;&gt;2)+($T$907&lt;&gt;2)+($AB$907&lt;&gt;2)+($AJ$907&lt;&gt;2)=0,2,IF((($D$907&lt;&gt;2)*$D$907+($L$907&lt;&gt;2)*$L$907+($T$907&lt;&gt;2)*$T$907+($AB$907&lt;&gt;2)*$AB$907+($AJ$907&lt;&gt;2)*$AJ$907)/(($D$907&lt;&gt;2)+($L$907&lt;&gt;2)+($T$907&lt;&gt;2)+($AB$907&lt;&gt;2)+($AJ$907&lt;&gt;2))&gt;=0.5,1,0))</f>
        <v/>
      </c>
      <c r="AS907" s="8">
        <f>IF(($E$907&lt;&gt;2)+($M$907&lt;&gt;2)+($U$907&lt;&gt;2)+($AC$907&lt;&gt;2)+($AK$907&lt;&gt;2)=0,2,IF((($E$907&lt;&gt;2)*$E$907+($M$907&lt;&gt;2)*$M$907+($U$907&lt;&gt;2)*$U$907+($AC$907&lt;&gt;2)*$AC$907+($AK$907&lt;&gt;2)*$AK$907)/(($E$907&lt;&gt;2)+($M$907&lt;&gt;2)+($U$907&lt;&gt;2)+($AC$907&lt;&gt;2)+($AK$907&lt;&gt;2))&gt;=0.5,1,0))</f>
        <v/>
      </c>
      <c r="AT907" s="8">
        <f>IF(($F$907&lt;&gt;2)+($N$907&lt;&gt;2)+($V$907&lt;&gt;2)+($AD$907&lt;&gt;2)+($AL$907&lt;&gt;2)=0,2,IF((($F$907&lt;&gt;2)*$F$907+($N$907&lt;&gt;2)*$N$907+($V$907&lt;&gt;2)*$V$907+($AD$907&lt;&gt;2)*$AD$907+($AL$907&lt;&gt;2)*$AL$907)/(($F$907&lt;&gt;2)+($N$907&lt;&gt;2)+($V$907&lt;&gt;2)+($AD$907&lt;&gt;2)+($AL$907&lt;&gt;2))&gt;=0.5,1,0))</f>
        <v/>
      </c>
      <c r="AU907" s="8">
        <f>IF(($G$907&lt;&gt;2)+($O$907&lt;&gt;2)+($W$907&lt;&gt;2)+($AE$907&lt;&gt;2)+($AM$907&lt;&gt;2)=0,2,IF((($G$907&lt;&gt;2)*$G$907+($O$907&lt;&gt;2)*$O$907+($W$907&lt;&gt;2)*$W$907+($AE$907&lt;&gt;2)*$AE$907+($AM$907&lt;&gt;2)*$AM$907)/(($G$907&lt;&gt;2)+($O$907&lt;&gt;2)+($W$907&lt;&gt;2)+($AE$907&lt;&gt;2)+($AM$907&lt;&gt;2))&gt;=0.5,1,0))</f>
        <v/>
      </c>
      <c r="AV907" s="8">
        <f>IF(($H$907&lt;&gt;2)+($P$907&lt;&gt;2)+($X$907&lt;&gt;2)+($AF$907&lt;&gt;2)+($AN$907&lt;&gt;2)=0,2,IF((($H$907&lt;&gt;2)*$H$907+($P$907&lt;&gt;2)*$P$907+($X$907&lt;&gt;2)*$X$907+($AF$907&lt;&gt;2)*$AF$907+($AN$907&lt;&gt;2)*$AN$907)/(($H$907&lt;&gt;2)+($P$907&lt;&gt;2)+($X$907&lt;&gt;2)+($AF$907&lt;&gt;2)+($AN$907&lt;&gt;2))&gt;=0.5,1,0))</f>
        <v/>
      </c>
      <c r="AX907" s="16">
        <f>'Ground truth'!$B$15</f>
        <v/>
      </c>
      <c r="AY907" s="16">
        <f>'Ground truth'!$C$15</f>
        <v/>
      </c>
      <c r="AZ907" s="16">
        <f>'Ground truth'!$D$15</f>
        <v/>
      </c>
      <c r="BA907" s="16">
        <f>'Ground truth'!$E$15</f>
        <v/>
      </c>
      <c r="BB907" s="16">
        <f>'Ground truth'!$F$15</f>
        <v/>
      </c>
      <c r="BC907" s="16">
        <f>'Ground truth'!$G$15</f>
        <v/>
      </c>
      <c r="BD907" s="16">
        <f>'Ground truth'!$H$15</f>
        <v/>
      </c>
    </row>
    <row r="908">
      <c r="A908" s="3" t="inlineStr">
        <is>
          <t>Motor</t>
        </is>
      </c>
      <c r="B908" s="8" t="n">
        <v>0</v>
      </c>
      <c r="C908" s="8" t="n">
        <v>1</v>
      </c>
      <c r="D908" s="8" t="n">
        <v>1</v>
      </c>
      <c r="E908" s="8" t="n">
        <v>1</v>
      </c>
      <c r="F908" s="8" t="n">
        <v>0</v>
      </c>
      <c r="G908" s="8" t="n">
        <v>1</v>
      </c>
      <c r="H908" s="8" t="n">
        <v>0</v>
      </c>
      <c r="J908" s="20" t="n">
        <v>2</v>
      </c>
      <c r="K908" s="20" t="n">
        <v>2</v>
      </c>
      <c r="L908" s="20" t="n">
        <v>2</v>
      </c>
      <c r="M908" s="20" t="n">
        <v>2</v>
      </c>
      <c r="N908" s="20" t="n">
        <v>2</v>
      </c>
      <c r="O908" s="20" t="n">
        <v>2</v>
      </c>
      <c r="P908" s="20" t="n">
        <v>2</v>
      </c>
      <c r="R908" s="20" t="n">
        <v>2</v>
      </c>
      <c r="S908" s="20" t="n">
        <v>2</v>
      </c>
      <c r="T908" s="20" t="n">
        <v>2</v>
      </c>
      <c r="U908" s="20" t="n">
        <v>2</v>
      </c>
      <c r="V908" s="20" t="n">
        <v>2</v>
      </c>
      <c r="W908" s="20" t="n">
        <v>2</v>
      </c>
      <c r="X908" s="20" t="n">
        <v>2</v>
      </c>
      <c r="Z908" s="20" t="n">
        <v>2</v>
      </c>
      <c r="AA908" s="20" t="n">
        <v>2</v>
      </c>
      <c r="AB908" s="20" t="n">
        <v>2</v>
      </c>
      <c r="AC908" s="20" t="n">
        <v>2</v>
      </c>
      <c r="AD908" s="20" t="n">
        <v>2</v>
      </c>
      <c r="AE908" s="20" t="n">
        <v>2</v>
      </c>
      <c r="AF908" s="20" t="n">
        <v>2</v>
      </c>
      <c r="AH908" s="8" t="n">
        <v>0</v>
      </c>
      <c r="AI908" s="8" t="n">
        <v>1</v>
      </c>
      <c r="AJ908" s="8" t="n">
        <v>1</v>
      </c>
      <c r="AK908" s="8" t="n">
        <v>1</v>
      </c>
      <c r="AL908" s="8" t="n">
        <v>1</v>
      </c>
      <c r="AM908" s="8" t="n">
        <v>1</v>
      </c>
      <c r="AN908" s="8" t="n">
        <v>0</v>
      </c>
      <c r="AP908" s="8">
        <f>IF(($B$908&lt;&gt;2)+($J$908&lt;&gt;2)+($R$908&lt;&gt;2)+($Z$908&lt;&gt;2)+($AH$908&lt;&gt;2)=0,2,IF((($B$908&lt;&gt;2)*$B$908+($J$908&lt;&gt;2)*$J$908+($R$908&lt;&gt;2)*$R$908+($Z$908&lt;&gt;2)*$Z$908+($AH$908&lt;&gt;2)*$AH$908)/(($B$908&lt;&gt;2)+($J$908&lt;&gt;2)+($R$908&lt;&gt;2)+($Z$908&lt;&gt;2)+($AH$908&lt;&gt;2))&gt;=0.5,1,0))</f>
        <v/>
      </c>
      <c r="AQ908" s="8">
        <f>IF(($C$908&lt;&gt;2)+($K$908&lt;&gt;2)+($S$908&lt;&gt;2)+($AA$908&lt;&gt;2)+($AI$908&lt;&gt;2)=0,2,IF((($C$908&lt;&gt;2)*$C$908+($K$908&lt;&gt;2)*$K$908+($S$908&lt;&gt;2)*$S$908+($AA$908&lt;&gt;2)*$AA$908+($AI$908&lt;&gt;2)*$AI$908)/(($C$908&lt;&gt;2)+($K$908&lt;&gt;2)+($S$908&lt;&gt;2)+($AA$908&lt;&gt;2)+($AI$908&lt;&gt;2))&gt;=0.5,1,0))</f>
        <v/>
      </c>
      <c r="AR908" s="8">
        <f>IF(($D$908&lt;&gt;2)+($L$908&lt;&gt;2)+($T$908&lt;&gt;2)+($AB$908&lt;&gt;2)+($AJ$908&lt;&gt;2)=0,2,IF((($D$908&lt;&gt;2)*$D$908+($L$908&lt;&gt;2)*$L$908+($T$908&lt;&gt;2)*$T$908+($AB$908&lt;&gt;2)*$AB$908+($AJ$908&lt;&gt;2)*$AJ$908)/(($D$908&lt;&gt;2)+($L$908&lt;&gt;2)+($T$908&lt;&gt;2)+($AB$908&lt;&gt;2)+($AJ$908&lt;&gt;2))&gt;=0.5,1,0))</f>
        <v/>
      </c>
      <c r="AS908" s="8">
        <f>IF(($E$908&lt;&gt;2)+($M$908&lt;&gt;2)+($U$908&lt;&gt;2)+($AC$908&lt;&gt;2)+($AK$908&lt;&gt;2)=0,2,IF((($E$908&lt;&gt;2)*$E$908+($M$908&lt;&gt;2)*$M$908+($U$908&lt;&gt;2)*$U$908+($AC$908&lt;&gt;2)*$AC$908+($AK$908&lt;&gt;2)*$AK$908)/(($E$908&lt;&gt;2)+($M$908&lt;&gt;2)+($U$908&lt;&gt;2)+($AC$908&lt;&gt;2)+($AK$908&lt;&gt;2))&gt;=0.5,1,0))</f>
        <v/>
      </c>
      <c r="AT908" s="8">
        <f>IF(($F$908&lt;&gt;2)+($N$908&lt;&gt;2)+($V$908&lt;&gt;2)+($AD$908&lt;&gt;2)+($AL$908&lt;&gt;2)=0,2,IF((($F$908&lt;&gt;2)*$F$908+($N$908&lt;&gt;2)*$N$908+($V$908&lt;&gt;2)*$V$908+($AD$908&lt;&gt;2)*$AD$908+($AL$908&lt;&gt;2)*$AL$908)/(($F$908&lt;&gt;2)+($N$908&lt;&gt;2)+($V$908&lt;&gt;2)+($AD$908&lt;&gt;2)+($AL$908&lt;&gt;2))&gt;=0.5,1,0))</f>
        <v/>
      </c>
      <c r="AU908" s="8">
        <f>IF(($G$908&lt;&gt;2)+($O$908&lt;&gt;2)+($W$908&lt;&gt;2)+($AE$908&lt;&gt;2)+($AM$908&lt;&gt;2)=0,2,IF((($G$908&lt;&gt;2)*$G$908+($O$908&lt;&gt;2)*$O$908+($W$908&lt;&gt;2)*$W$908+($AE$908&lt;&gt;2)*$AE$908+($AM$908&lt;&gt;2)*$AM$908)/(($G$908&lt;&gt;2)+($O$908&lt;&gt;2)+($W$908&lt;&gt;2)+($AE$908&lt;&gt;2)+($AM$908&lt;&gt;2))&gt;=0.5,1,0))</f>
        <v/>
      </c>
      <c r="AV908" s="8">
        <f>IF(($H$908&lt;&gt;2)+($P$908&lt;&gt;2)+($X$908&lt;&gt;2)+($AF$908&lt;&gt;2)+($AN$908&lt;&gt;2)=0,2,IF((($H$908&lt;&gt;2)*$H$908+($P$908&lt;&gt;2)*$P$908+($X$908&lt;&gt;2)*$X$908+($AF$908&lt;&gt;2)*$AF$908+($AN$908&lt;&gt;2)*$AN$908)/(($H$908&lt;&gt;2)+($P$908&lt;&gt;2)+($X$908&lt;&gt;2)+($AF$908&lt;&gt;2)+($AN$908&lt;&gt;2))&gt;=0.5,1,0))</f>
        <v/>
      </c>
      <c r="AX908" s="16">
        <f>'Ground truth'!$B$16</f>
        <v/>
      </c>
      <c r="AY908" s="16">
        <f>'Ground truth'!$C$16</f>
        <v/>
      </c>
      <c r="AZ908" s="16">
        <f>'Ground truth'!$D$16</f>
        <v/>
      </c>
      <c r="BA908" s="16">
        <f>'Ground truth'!$E$16</f>
        <v/>
      </c>
      <c r="BB908" s="16">
        <f>'Ground truth'!$F$16</f>
        <v/>
      </c>
      <c r="BC908" s="16">
        <f>'Ground truth'!$G$16</f>
        <v/>
      </c>
      <c r="BD908" s="16">
        <f>'Ground truth'!$H$16</f>
        <v/>
      </c>
    </row>
    <row r="909">
      <c r="A909" s="3" t="inlineStr">
        <is>
          <t>Electrical System</t>
        </is>
      </c>
      <c r="B909" s="8" t="n">
        <v>0</v>
      </c>
      <c r="C909" s="8" t="n">
        <v>1</v>
      </c>
      <c r="D909" s="8" t="n">
        <v>1</v>
      </c>
      <c r="E909" s="8" t="n">
        <v>1</v>
      </c>
      <c r="F909" s="8" t="n">
        <v>1</v>
      </c>
      <c r="G909" s="8" t="n">
        <v>1</v>
      </c>
      <c r="H909" s="8" t="n">
        <v>0</v>
      </c>
      <c r="J909" s="20" t="n">
        <v>2</v>
      </c>
      <c r="K909" s="20" t="n">
        <v>2</v>
      </c>
      <c r="L909" s="20" t="n">
        <v>2</v>
      </c>
      <c r="M909" s="20" t="n">
        <v>2</v>
      </c>
      <c r="N909" s="20" t="n">
        <v>2</v>
      </c>
      <c r="O909" s="20" t="n">
        <v>2</v>
      </c>
      <c r="P909" s="20" t="n">
        <v>2</v>
      </c>
      <c r="R909" s="20" t="n">
        <v>2</v>
      </c>
      <c r="S909" s="20" t="n">
        <v>2</v>
      </c>
      <c r="T909" s="20" t="n">
        <v>2</v>
      </c>
      <c r="U909" s="20" t="n">
        <v>2</v>
      </c>
      <c r="V909" s="20" t="n">
        <v>2</v>
      </c>
      <c r="W909" s="20" t="n">
        <v>2</v>
      </c>
      <c r="X909" s="20" t="n">
        <v>2</v>
      </c>
      <c r="Z909" s="20" t="n">
        <v>2</v>
      </c>
      <c r="AA909" s="20" t="n">
        <v>2</v>
      </c>
      <c r="AB909" s="20" t="n">
        <v>2</v>
      </c>
      <c r="AC909" s="20" t="n">
        <v>2</v>
      </c>
      <c r="AD909" s="20" t="n">
        <v>2</v>
      </c>
      <c r="AE909" s="20" t="n">
        <v>2</v>
      </c>
      <c r="AF909" s="20" t="n">
        <v>2</v>
      </c>
      <c r="AH909" s="8" t="n">
        <v>0</v>
      </c>
      <c r="AI909" s="8" t="n">
        <v>1</v>
      </c>
      <c r="AJ909" s="8" t="n">
        <v>1</v>
      </c>
      <c r="AK909" s="8" t="n">
        <v>1</v>
      </c>
      <c r="AL909" s="8" t="n">
        <v>1</v>
      </c>
      <c r="AM909" s="8" t="n">
        <v>1</v>
      </c>
      <c r="AN909" s="8" t="n">
        <v>0</v>
      </c>
      <c r="AP909" s="8">
        <f>IF(($B$909&lt;&gt;2)+($J$909&lt;&gt;2)+($R$909&lt;&gt;2)+($Z$909&lt;&gt;2)+($AH$909&lt;&gt;2)=0,2,IF((($B$909&lt;&gt;2)*$B$909+($J$909&lt;&gt;2)*$J$909+($R$909&lt;&gt;2)*$R$909+($Z$909&lt;&gt;2)*$Z$909+($AH$909&lt;&gt;2)*$AH$909)/(($B$909&lt;&gt;2)+($J$909&lt;&gt;2)+($R$909&lt;&gt;2)+($Z$909&lt;&gt;2)+($AH$909&lt;&gt;2))&gt;=0.5,1,0))</f>
        <v/>
      </c>
      <c r="AQ909" s="8">
        <f>IF(($C$909&lt;&gt;2)+($K$909&lt;&gt;2)+($S$909&lt;&gt;2)+($AA$909&lt;&gt;2)+($AI$909&lt;&gt;2)=0,2,IF((($C$909&lt;&gt;2)*$C$909+($K$909&lt;&gt;2)*$K$909+($S$909&lt;&gt;2)*$S$909+($AA$909&lt;&gt;2)*$AA$909+($AI$909&lt;&gt;2)*$AI$909)/(($C$909&lt;&gt;2)+($K$909&lt;&gt;2)+($S$909&lt;&gt;2)+($AA$909&lt;&gt;2)+($AI$909&lt;&gt;2))&gt;=0.5,1,0))</f>
        <v/>
      </c>
      <c r="AR909" s="8">
        <f>IF(($D$909&lt;&gt;2)+($L$909&lt;&gt;2)+($T$909&lt;&gt;2)+($AB$909&lt;&gt;2)+($AJ$909&lt;&gt;2)=0,2,IF((($D$909&lt;&gt;2)*$D$909+($L$909&lt;&gt;2)*$L$909+($T$909&lt;&gt;2)*$T$909+($AB$909&lt;&gt;2)*$AB$909+($AJ$909&lt;&gt;2)*$AJ$909)/(($D$909&lt;&gt;2)+($L$909&lt;&gt;2)+($T$909&lt;&gt;2)+($AB$909&lt;&gt;2)+($AJ$909&lt;&gt;2))&gt;=0.5,1,0))</f>
        <v/>
      </c>
      <c r="AS909" s="8">
        <f>IF(($E$909&lt;&gt;2)+($M$909&lt;&gt;2)+($U$909&lt;&gt;2)+($AC$909&lt;&gt;2)+($AK$909&lt;&gt;2)=0,2,IF((($E$909&lt;&gt;2)*$E$909+($M$909&lt;&gt;2)*$M$909+($U$909&lt;&gt;2)*$U$909+($AC$909&lt;&gt;2)*$AC$909+($AK$909&lt;&gt;2)*$AK$909)/(($E$909&lt;&gt;2)+($M$909&lt;&gt;2)+($U$909&lt;&gt;2)+($AC$909&lt;&gt;2)+($AK$909&lt;&gt;2))&gt;=0.5,1,0))</f>
        <v/>
      </c>
      <c r="AT909" s="8">
        <f>IF(($F$909&lt;&gt;2)+($N$909&lt;&gt;2)+($V$909&lt;&gt;2)+($AD$909&lt;&gt;2)+($AL$909&lt;&gt;2)=0,2,IF((($F$909&lt;&gt;2)*$F$909+($N$909&lt;&gt;2)*$N$909+($V$909&lt;&gt;2)*$V$909+($AD$909&lt;&gt;2)*$AD$909+($AL$909&lt;&gt;2)*$AL$909)/(($F$909&lt;&gt;2)+($N$909&lt;&gt;2)+($V$909&lt;&gt;2)+($AD$909&lt;&gt;2)+($AL$909&lt;&gt;2))&gt;=0.5,1,0))</f>
        <v/>
      </c>
      <c r="AU909" s="8">
        <f>IF(($G$909&lt;&gt;2)+($O$909&lt;&gt;2)+($W$909&lt;&gt;2)+($AE$909&lt;&gt;2)+($AM$909&lt;&gt;2)=0,2,IF((($G$909&lt;&gt;2)*$G$909+($O$909&lt;&gt;2)*$O$909+($W$909&lt;&gt;2)*$W$909+($AE$909&lt;&gt;2)*$AE$909+($AM$909&lt;&gt;2)*$AM$909)/(($G$909&lt;&gt;2)+($O$909&lt;&gt;2)+($W$909&lt;&gt;2)+($AE$909&lt;&gt;2)+($AM$909&lt;&gt;2))&gt;=0.5,1,0))</f>
        <v/>
      </c>
      <c r="AV909" s="8">
        <f>IF(($H$909&lt;&gt;2)+($P$909&lt;&gt;2)+($X$909&lt;&gt;2)+($AF$909&lt;&gt;2)+($AN$909&lt;&gt;2)=0,2,IF((($H$909&lt;&gt;2)*$H$909+($P$909&lt;&gt;2)*$P$909+($X$909&lt;&gt;2)*$X$909+($AF$909&lt;&gt;2)*$AF$909+($AN$909&lt;&gt;2)*$AN$909)/(($H$909&lt;&gt;2)+($P$909&lt;&gt;2)+($X$909&lt;&gt;2)+($AF$909&lt;&gt;2)+($AN$909&lt;&gt;2))&gt;=0.5,1,0))</f>
        <v/>
      </c>
      <c r="AX909" s="16">
        <f>'Ground truth'!$B$17</f>
        <v/>
      </c>
      <c r="AY909" s="16">
        <f>'Ground truth'!$C$17</f>
        <v/>
      </c>
      <c r="AZ909" s="16">
        <f>'Ground truth'!$D$17</f>
        <v/>
      </c>
      <c r="BA909" s="16">
        <f>'Ground truth'!$E$17</f>
        <v/>
      </c>
      <c r="BB909" s="16">
        <f>'Ground truth'!$F$17</f>
        <v/>
      </c>
      <c r="BC909" s="16">
        <f>'Ground truth'!$G$17</f>
        <v/>
      </c>
      <c r="BD909" s="16">
        <f>'Ground truth'!$H$17</f>
        <v/>
      </c>
    </row>
    <row r="910">
      <c r="A910" s="3" t="inlineStr">
        <is>
          <t>Battery Holder</t>
        </is>
      </c>
      <c r="B910" s="8" t="n">
        <v>0</v>
      </c>
      <c r="C910" s="8" t="n">
        <v>0</v>
      </c>
      <c r="D910" s="8" t="n">
        <v>0</v>
      </c>
      <c r="E910" s="8" t="n">
        <v>1</v>
      </c>
      <c r="F910" s="8" t="n">
        <v>1</v>
      </c>
      <c r="G910" s="8" t="n">
        <v>1</v>
      </c>
      <c r="H910" s="8" t="n">
        <v>0</v>
      </c>
      <c r="J910" s="20" t="n">
        <v>2</v>
      </c>
      <c r="K910" s="20" t="n">
        <v>2</v>
      </c>
      <c r="L910" s="20" t="n">
        <v>2</v>
      </c>
      <c r="M910" s="20" t="n">
        <v>2</v>
      </c>
      <c r="N910" s="20" t="n">
        <v>2</v>
      </c>
      <c r="O910" s="20" t="n">
        <v>2</v>
      </c>
      <c r="P910" s="20" t="n">
        <v>2</v>
      </c>
      <c r="R910" s="20" t="n">
        <v>2</v>
      </c>
      <c r="S910" s="20" t="n">
        <v>2</v>
      </c>
      <c r="T910" s="20" t="n">
        <v>2</v>
      </c>
      <c r="U910" s="20" t="n">
        <v>2</v>
      </c>
      <c r="V910" s="20" t="n">
        <v>2</v>
      </c>
      <c r="W910" s="20" t="n">
        <v>2</v>
      </c>
      <c r="X910" s="20" t="n">
        <v>2</v>
      </c>
      <c r="Z910" s="20" t="n">
        <v>2</v>
      </c>
      <c r="AA910" s="20" t="n">
        <v>2</v>
      </c>
      <c r="AB910" s="20" t="n">
        <v>2</v>
      </c>
      <c r="AC910" s="20" t="n">
        <v>2</v>
      </c>
      <c r="AD910" s="20" t="n">
        <v>2</v>
      </c>
      <c r="AE910" s="20" t="n">
        <v>2</v>
      </c>
      <c r="AF910" s="20" t="n">
        <v>2</v>
      </c>
      <c r="AH910" s="8" t="n">
        <v>0</v>
      </c>
      <c r="AI910" s="8" t="n">
        <v>0</v>
      </c>
      <c r="AJ910" s="8" t="n">
        <v>1</v>
      </c>
      <c r="AK910" s="8" t="n">
        <v>1</v>
      </c>
      <c r="AL910" s="8" t="n">
        <v>1</v>
      </c>
      <c r="AM910" s="8" t="n">
        <v>1</v>
      </c>
      <c r="AN910" s="8" t="n">
        <v>0</v>
      </c>
      <c r="AP910" s="8">
        <f>IF(($B$910&lt;&gt;2)+($J$910&lt;&gt;2)+($R$910&lt;&gt;2)+($Z$910&lt;&gt;2)+($AH$910&lt;&gt;2)=0,2,IF((($B$910&lt;&gt;2)*$B$910+($J$910&lt;&gt;2)*$J$910+($R$910&lt;&gt;2)*$R$910+($Z$910&lt;&gt;2)*$Z$910+($AH$910&lt;&gt;2)*$AH$910)/(($B$910&lt;&gt;2)+($J$910&lt;&gt;2)+($R$910&lt;&gt;2)+($Z$910&lt;&gt;2)+($AH$910&lt;&gt;2))&gt;=0.5,1,0))</f>
        <v/>
      </c>
      <c r="AQ910" s="8">
        <f>IF(($C$910&lt;&gt;2)+($K$910&lt;&gt;2)+($S$910&lt;&gt;2)+($AA$910&lt;&gt;2)+($AI$910&lt;&gt;2)=0,2,IF((($C$910&lt;&gt;2)*$C$910+($K$910&lt;&gt;2)*$K$910+($S$910&lt;&gt;2)*$S$910+($AA$910&lt;&gt;2)*$AA$910+($AI$910&lt;&gt;2)*$AI$910)/(($C$910&lt;&gt;2)+($K$910&lt;&gt;2)+($S$910&lt;&gt;2)+($AA$910&lt;&gt;2)+($AI$910&lt;&gt;2))&gt;=0.5,1,0))</f>
        <v/>
      </c>
      <c r="AR910" s="8">
        <f>IF(($D$910&lt;&gt;2)+($L$910&lt;&gt;2)+($T$910&lt;&gt;2)+($AB$910&lt;&gt;2)+($AJ$910&lt;&gt;2)=0,2,IF((($D$910&lt;&gt;2)*$D$910+($L$910&lt;&gt;2)*$L$910+($T$910&lt;&gt;2)*$T$910+($AB$910&lt;&gt;2)*$AB$910+($AJ$910&lt;&gt;2)*$AJ$910)/(($D$910&lt;&gt;2)+($L$910&lt;&gt;2)+($T$910&lt;&gt;2)+($AB$910&lt;&gt;2)+($AJ$910&lt;&gt;2))&gt;=0.5,1,0))</f>
        <v/>
      </c>
      <c r="AS910" s="8">
        <f>IF(($E$910&lt;&gt;2)+($M$910&lt;&gt;2)+($U$910&lt;&gt;2)+($AC$910&lt;&gt;2)+($AK$910&lt;&gt;2)=0,2,IF((($E$910&lt;&gt;2)*$E$910+($M$910&lt;&gt;2)*$M$910+($U$910&lt;&gt;2)*$U$910+($AC$910&lt;&gt;2)*$AC$910+($AK$910&lt;&gt;2)*$AK$910)/(($E$910&lt;&gt;2)+($M$910&lt;&gt;2)+($U$910&lt;&gt;2)+($AC$910&lt;&gt;2)+($AK$910&lt;&gt;2))&gt;=0.5,1,0))</f>
        <v/>
      </c>
      <c r="AT910" s="8">
        <f>IF(($F$910&lt;&gt;2)+($N$910&lt;&gt;2)+($V$910&lt;&gt;2)+($AD$910&lt;&gt;2)+($AL$910&lt;&gt;2)=0,2,IF((($F$910&lt;&gt;2)*$F$910+($N$910&lt;&gt;2)*$N$910+($V$910&lt;&gt;2)*$V$910+($AD$910&lt;&gt;2)*$AD$910+($AL$910&lt;&gt;2)*$AL$910)/(($F$910&lt;&gt;2)+($N$910&lt;&gt;2)+($V$910&lt;&gt;2)+($AD$910&lt;&gt;2)+($AL$910&lt;&gt;2))&gt;=0.5,1,0))</f>
        <v/>
      </c>
      <c r="AU910" s="8">
        <f>IF(($G$910&lt;&gt;2)+($O$910&lt;&gt;2)+($W$910&lt;&gt;2)+($AE$910&lt;&gt;2)+($AM$910&lt;&gt;2)=0,2,IF((($G$910&lt;&gt;2)*$G$910+($O$910&lt;&gt;2)*$O$910+($W$910&lt;&gt;2)*$W$910+($AE$910&lt;&gt;2)*$AE$910+($AM$910&lt;&gt;2)*$AM$910)/(($G$910&lt;&gt;2)+($O$910&lt;&gt;2)+($W$910&lt;&gt;2)+($AE$910&lt;&gt;2)+($AM$910&lt;&gt;2))&gt;=0.5,1,0))</f>
        <v/>
      </c>
      <c r="AV910" s="8">
        <f>IF(($H$910&lt;&gt;2)+($P$910&lt;&gt;2)+($X$910&lt;&gt;2)+($AF$910&lt;&gt;2)+($AN$910&lt;&gt;2)=0,2,IF((($H$910&lt;&gt;2)*$H$910+($P$910&lt;&gt;2)*$P$910+($X$910&lt;&gt;2)*$X$910+($AF$910&lt;&gt;2)*$AF$910+($AN$910&lt;&gt;2)*$AN$910)/(($H$910&lt;&gt;2)+($P$910&lt;&gt;2)+($X$910&lt;&gt;2)+($AF$910&lt;&gt;2)+($AN$910&lt;&gt;2))&gt;=0.5,1,0))</f>
        <v/>
      </c>
      <c r="AX910" s="16">
        <f>'Ground truth'!$B$18</f>
        <v/>
      </c>
      <c r="AY910" s="16">
        <f>'Ground truth'!$C$18</f>
        <v/>
      </c>
      <c r="AZ910" s="16">
        <f>'Ground truth'!$D$18</f>
        <v/>
      </c>
      <c r="BA910" s="16">
        <f>'Ground truth'!$E$18</f>
        <v/>
      </c>
      <c r="BB910" s="16">
        <f>'Ground truth'!$F$18</f>
        <v/>
      </c>
      <c r="BC910" s="16">
        <f>'Ground truth'!$G$18</f>
        <v/>
      </c>
      <c r="BD910" s="16">
        <f>'Ground truth'!$H$18</f>
        <v/>
      </c>
    </row>
    <row r="911">
      <c r="A911" s="3" t="inlineStr">
        <is>
          <t>Housing</t>
        </is>
      </c>
      <c r="B911" s="8" t="n">
        <v>1</v>
      </c>
      <c r="C911" s="8" t="n">
        <v>1</v>
      </c>
      <c r="D911" s="8" t="n">
        <v>1</v>
      </c>
      <c r="E911" s="8" t="n">
        <v>1</v>
      </c>
      <c r="F911" s="8" t="n">
        <v>1</v>
      </c>
      <c r="G911" s="8" t="n">
        <v>1</v>
      </c>
      <c r="H911" s="8" t="n">
        <v>0</v>
      </c>
      <c r="J911" s="20" t="n">
        <v>2</v>
      </c>
      <c r="K911" s="20" t="n">
        <v>2</v>
      </c>
      <c r="L911" s="20" t="n">
        <v>2</v>
      </c>
      <c r="M911" s="20" t="n">
        <v>2</v>
      </c>
      <c r="N911" s="20" t="n">
        <v>2</v>
      </c>
      <c r="O911" s="20" t="n">
        <v>2</v>
      </c>
      <c r="P911" s="20" t="n">
        <v>2</v>
      </c>
      <c r="R911" s="20" t="n">
        <v>2</v>
      </c>
      <c r="S911" s="20" t="n">
        <v>2</v>
      </c>
      <c r="T911" s="20" t="n">
        <v>2</v>
      </c>
      <c r="U911" s="20" t="n">
        <v>2</v>
      </c>
      <c r="V911" s="20" t="n">
        <v>2</v>
      </c>
      <c r="W911" s="20" t="n">
        <v>2</v>
      </c>
      <c r="X911" s="20" t="n">
        <v>2</v>
      </c>
      <c r="Z911" s="20" t="n">
        <v>2</v>
      </c>
      <c r="AA911" s="20" t="n">
        <v>2</v>
      </c>
      <c r="AB911" s="20" t="n">
        <v>2</v>
      </c>
      <c r="AC911" s="20" t="n">
        <v>2</v>
      </c>
      <c r="AD911" s="20" t="n">
        <v>2</v>
      </c>
      <c r="AE911" s="20" t="n">
        <v>2</v>
      </c>
      <c r="AF911" s="20" t="n">
        <v>2</v>
      </c>
      <c r="AH911" s="8" t="n">
        <v>1</v>
      </c>
      <c r="AI911" s="8" t="n">
        <v>1</v>
      </c>
      <c r="AJ911" s="8" t="n">
        <v>1</v>
      </c>
      <c r="AK911" s="8" t="n">
        <v>1</v>
      </c>
      <c r="AL911" s="8" t="n">
        <v>1</v>
      </c>
      <c r="AM911" s="8" t="n">
        <v>1</v>
      </c>
      <c r="AN911" s="8" t="n">
        <v>1</v>
      </c>
      <c r="AP911" s="8">
        <f>IF(($B$911&lt;&gt;2)+($J$911&lt;&gt;2)+($R$911&lt;&gt;2)+($Z$911&lt;&gt;2)+($AH$911&lt;&gt;2)=0,2,IF((($B$911&lt;&gt;2)*$B$911+($J$911&lt;&gt;2)*$J$911+($R$911&lt;&gt;2)*$R$911+($Z$911&lt;&gt;2)*$Z$911+($AH$911&lt;&gt;2)*$AH$911)/(($B$911&lt;&gt;2)+($J$911&lt;&gt;2)+($R$911&lt;&gt;2)+($Z$911&lt;&gt;2)+($AH$911&lt;&gt;2))&gt;=0.5,1,0))</f>
        <v/>
      </c>
      <c r="AQ911" s="8">
        <f>IF(($C$911&lt;&gt;2)+($K$911&lt;&gt;2)+($S$911&lt;&gt;2)+($AA$911&lt;&gt;2)+($AI$911&lt;&gt;2)=0,2,IF((($C$911&lt;&gt;2)*$C$911+($K$911&lt;&gt;2)*$K$911+($S$911&lt;&gt;2)*$S$911+($AA$911&lt;&gt;2)*$AA$911+($AI$911&lt;&gt;2)*$AI$911)/(($C$911&lt;&gt;2)+($K$911&lt;&gt;2)+($S$911&lt;&gt;2)+($AA$911&lt;&gt;2)+($AI$911&lt;&gt;2))&gt;=0.5,1,0))</f>
        <v/>
      </c>
      <c r="AR911" s="8">
        <f>IF(($D$911&lt;&gt;2)+($L$911&lt;&gt;2)+($T$911&lt;&gt;2)+($AB$911&lt;&gt;2)+($AJ$911&lt;&gt;2)=0,2,IF((($D$911&lt;&gt;2)*$D$911+($L$911&lt;&gt;2)*$L$911+($T$911&lt;&gt;2)*$T$911+($AB$911&lt;&gt;2)*$AB$911+($AJ$911&lt;&gt;2)*$AJ$911)/(($D$911&lt;&gt;2)+($L$911&lt;&gt;2)+($T$911&lt;&gt;2)+($AB$911&lt;&gt;2)+($AJ$911&lt;&gt;2))&gt;=0.5,1,0))</f>
        <v/>
      </c>
      <c r="AS911" s="8">
        <f>IF(($E$911&lt;&gt;2)+($M$911&lt;&gt;2)+($U$911&lt;&gt;2)+($AC$911&lt;&gt;2)+($AK$911&lt;&gt;2)=0,2,IF((($E$911&lt;&gt;2)*$E$911+($M$911&lt;&gt;2)*$M$911+($U$911&lt;&gt;2)*$U$911+($AC$911&lt;&gt;2)*$AC$911+($AK$911&lt;&gt;2)*$AK$911)/(($E$911&lt;&gt;2)+($M$911&lt;&gt;2)+($U$911&lt;&gt;2)+($AC$911&lt;&gt;2)+($AK$911&lt;&gt;2))&gt;=0.5,1,0))</f>
        <v/>
      </c>
      <c r="AT911" s="8">
        <f>IF(($F$911&lt;&gt;2)+($N$911&lt;&gt;2)+($V$911&lt;&gt;2)+($AD$911&lt;&gt;2)+($AL$911&lt;&gt;2)=0,2,IF((($F$911&lt;&gt;2)*$F$911+($N$911&lt;&gt;2)*$N$911+($V$911&lt;&gt;2)*$V$911+($AD$911&lt;&gt;2)*$AD$911+($AL$911&lt;&gt;2)*$AL$911)/(($F$911&lt;&gt;2)+($N$911&lt;&gt;2)+($V$911&lt;&gt;2)+($AD$911&lt;&gt;2)+($AL$911&lt;&gt;2))&gt;=0.5,1,0))</f>
        <v/>
      </c>
      <c r="AU911" s="8">
        <f>IF(($G$911&lt;&gt;2)+($O$911&lt;&gt;2)+($W$911&lt;&gt;2)+($AE$911&lt;&gt;2)+($AM$911&lt;&gt;2)=0,2,IF((($G$911&lt;&gt;2)*$G$911+($O$911&lt;&gt;2)*$O$911+($W$911&lt;&gt;2)*$W$911+($AE$911&lt;&gt;2)*$AE$911+($AM$911&lt;&gt;2)*$AM$911)/(($G$911&lt;&gt;2)+($O$911&lt;&gt;2)+($W$911&lt;&gt;2)+($AE$911&lt;&gt;2)+($AM$911&lt;&gt;2))&gt;=0.5,1,0))</f>
        <v/>
      </c>
      <c r="AV911" s="8">
        <f>IF(($H$911&lt;&gt;2)+($P$911&lt;&gt;2)+($X$911&lt;&gt;2)+($AF$911&lt;&gt;2)+($AN$911&lt;&gt;2)=0,2,IF((($H$911&lt;&gt;2)*$H$911+($P$911&lt;&gt;2)*$P$911+($X$911&lt;&gt;2)*$X$911+($AF$911&lt;&gt;2)*$AF$911+($AN$911&lt;&gt;2)*$AN$911)/(($H$911&lt;&gt;2)+($P$911&lt;&gt;2)+($X$911&lt;&gt;2)+($AF$911&lt;&gt;2)+($AN$911&lt;&gt;2))&gt;=0.5,1,0))</f>
        <v/>
      </c>
      <c r="AX911" s="16">
        <f>'Ground truth'!$B$19</f>
        <v/>
      </c>
      <c r="AY911" s="16">
        <f>'Ground truth'!$C$19</f>
        <v/>
      </c>
      <c r="AZ911" s="16">
        <f>'Ground truth'!$D$19</f>
        <v/>
      </c>
      <c r="BA911" s="16">
        <f>'Ground truth'!$E$19</f>
        <v/>
      </c>
      <c r="BB911" s="16">
        <f>'Ground truth'!$F$19</f>
        <v/>
      </c>
      <c r="BC911" s="16">
        <f>'Ground truth'!$G$19</f>
        <v/>
      </c>
      <c r="BD911" s="16">
        <f>'Ground truth'!$H$19</f>
        <v/>
      </c>
    </row>
    <row r="912">
      <c r="A912" s="3" t="inlineStr">
        <is>
          <t>External Environment</t>
        </is>
      </c>
      <c r="B912" s="8" t="n">
        <v>1</v>
      </c>
      <c r="C912" s="8" t="n">
        <v>0</v>
      </c>
      <c r="D912" s="8" t="n">
        <v>0</v>
      </c>
      <c r="E912" s="8" t="n">
        <v>0</v>
      </c>
      <c r="F912" s="8" t="n">
        <v>0</v>
      </c>
      <c r="G912" s="8" t="n">
        <v>0</v>
      </c>
      <c r="H912" s="8" t="n">
        <v>1</v>
      </c>
      <c r="J912" s="20" t="n">
        <v>2</v>
      </c>
      <c r="K912" s="20" t="n">
        <v>2</v>
      </c>
      <c r="L912" s="20" t="n">
        <v>2</v>
      </c>
      <c r="M912" s="20" t="n">
        <v>2</v>
      </c>
      <c r="N912" s="20" t="n">
        <v>2</v>
      </c>
      <c r="O912" s="20" t="n">
        <v>2</v>
      </c>
      <c r="P912" s="20" t="n">
        <v>2</v>
      </c>
      <c r="R912" s="20" t="n">
        <v>2</v>
      </c>
      <c r="S912" s="20" t="n">
        <v>2</v>
      </c>
      <c r="T912" s="20" t="n">
        <v>2</v>
      </c>
      <c r="U912" s="20" t="n">
        <v>2</v>
      </c>
      <c r="V912" s="20" t="n">
        <v>2</v>
      </c>
      <c r="W912" s="20" t="n">
        <v>2</v>
      </c>
      <c r="X912" s="20" t="n">
        <v>2</v>
      </c>
      <c r="Z912" s="20" t="n">
        <v>2</v>
      </c>
      <c r="AA912" s="20" t="n">
        <v>2</v>
      </c>
      <c r="AB912" s="20" t="n">
        <v>2</v>
      </c>
      <c r="AC912" s="20" t="n">
        <v>2</v>
      </c>
      <c r="AD912" s="20" t="n">
        <v>2</v>
      </c>
      <c r="AE912" s="20" t="n">
        <v>2</v>
      </c>
      <c r="AF912" s="20" t="n">
        <v>2</v>
      </c>
      <c r="AH912" s="8" t="n">
        <v>1</v>
      </c>
      <c r="AI912" s="8" t="n">
        <v>0</v>
      </c>
      <c r="AJ912" s="8" t="n">
        <v>0</v>
      </c>
      <c r="AK912" s="8" t="n">
        <v>0</v>
      </c>
      <c r="AL912" s="8" t="n">
        <v>0</v>
      </c>
      <c r="AM912" s="8" t="n">
        <v>1</v>
      </c>
      <c r="AN912" s="8" t="n">
        <v>1</v>
      </c>
      <c r="AP912" s="8">
        <f>IF(($B$912&lt;&gt;2)+($J$912&lt;&gt;2)+($R$912&lt;&gt;2)+($Z$912&lt;&gt;2)+($AH$912&lt;&gt;2)=0,2,IF((($B$912&lt;&gt;2)*$B$912+($J$912&lt;&gt;2)*$J$912+($R$912&lt;&gt;2)*$R$912+($Z$912&lt;&gt;2)*$Z$912+($AH$912&lt;&gt;2)*$AH$912)/(($B$912&lt;&gt;2)+($J$912&lt;&gt;2)+($R$912&lt;&gt;2)+($Z$912&lt;&gt;2)+($AH$912&lt;&gt;2))&gt;=0.5,1,0))</f>
        <v/>
      </c>
      <c r="AQ912" s="8">
        <f>IF(($C$912&lt;&gt;2)+($K$912&lt;&gt;2)+($S$912&lt;&gt;2)+($AA$912&lt;&gt;2)+($AI$912&lt;&gt;2)=0,2,IF((($C$912&lt;&gt;2)*$C$912+($K$912&lt;&gt;2)*$K$912+($S$912&lt;&gt;2)*$S$912+($AA$912&lt;&gt;2)*$AA$912+($AI$912&lt;&gt;2)*$AI$912)/(($C$912&lt;&gt;2)+($K$912&lt;&gt;2)+($S$912&lt;&gt;2)+($AA$912&lt;&gt;2)+($AI$912&lt;&gt;2))&gt;=0.5,1,0))</f>
        <v/>
      </c>
      <c r="AR912" s="8">
        <f>IF(($D$912&lt;&gt;2)+($L$912&lt;&gt;2)+($T$912&lt;&gt;2)+($AB$912&lt;&gt;2)+($AJ$912&lt;&gt;2)=0,2,IF((($D$912&lt;&gt;2)*$D$912+($L$912&lt;&gt;2)*$L$912+($T$912&lt;&gt;2)*$T$912+($AB$912&lt;&gt;2)*$AB$912+($AJ$912&lt;&gt;2)*$AJ$912)/(($D$912&lt;&gt;2)+($L$912&lt;&gt;2)+($T$912&lt;&gt;2)+($AB$912&lt;&gt;2)+($AJ$912&lt;&gt;2))&gt;=0.5,1,0))</f>
        <v/>
      </c>
      <c r="AS912" s="8">
        <f>IF(($E$912&lt;&gt;2)+($M$912&lt;&gt;2)+($U$912&lt;&gt;2)+($AC$912&lt;&gt;2)+($AK$912&lt;&gt;2)=0,2,IF((($E$912&lt;&gt;2)*$E$912+($M$912&lt;&gt;2)*$M$912+($U$912&lt;&gt;2)*$U$912+($AC$912&lt;&gt;2)*$AC$912+($AK$912&lt;&gt;2)*$AK$912)/(($E$912&lt;&gt;2)+($M$912&lt;&gt;2)+($U$912&lt;&gt;2)+($AC$912&lt;&gt;2)+($AK$912&lt;&gt;2))&gt;=0.5,1,0))</f>
        <v/>
      </c>
      <c r="AT912" s="8">
        <f>IF(($F$912&lt;&gt;2)+($N$912&lt;&gt;2)+($V$912&lt;&gt;2)+($AD$912&lt;&gt;2)+($AL$912&lt;&gt;2)=0,2,IF((($F$912&lt;&gt;2)*$F$912+($N$912&lt;&gt;2)*$N$912+($V$912&lt;&gt;2)*$V$912+($AD$912&lt;&gt;2)*$AD$912+($AL$912&lt;&gt;2)*$AL$912)/(($F$912&lt;&gt;2)+($N$912&lt;&gt;2)+($V$912&lt;&gt;2)+($AD$912&lt;&gt;2)+($AL$912&lt;&gt;2))&gt;=0.5,1,0))</f>
        <v/>
      </c>
      <c r="AU912" s="8">
        <f>IF(($G$912&lt;&gt;2)+($O$912&lt;&gt;2)+($W$912&lt;&gt;2)+($AE$912&lt;&gt;2)+($AM$912&lt;&gt;2)=0,2,IF((($G$912&lt;&gt;2)*$G$912+($O$912&lt;&gt;2)*$O$912+($W$912&lt;&gt;2)*$W$912+($AE$912&lt;&gt;2)*$AE$912+($AM$912&lt;&gt;2)*$AM$912)/(($G$912&lt;&gt;2)+($O$912&lt;&gt;2)+($W$912&lt;&gt;2)+($AE$912&lt;&gt;2)+($AM$912&lt;&gt;2))&gt;=0.5,1,0))</f>
        <v/>
      </c>
      <c r="AV912" s="8">
        <f>IF(($H$912&lt;&gt;2)+($P$912&lt;&gt;2)+($X$912&lt;&gt;2)+($AF$912&lt;&gt;2)+($AN$912&lt;&gt;2)=0,2,IF((($H$912&lt;&gt;2)*$H$912+($P$912&lt;&gt;2)*$P$912+($X$912&lt;&gt;2)*$X$912+($AF$912&lt;&gt;2)*$AF$912+($AN$912&lt;&gt;2)*$AN$912)/(($H$912&lt;&gt;2)+($P$912&lt;&gt;2)+($X$912&lt;&gt;2)+($AF$912&lt;&gt;2)+($AN$912&lt;&gt;2))&gt;=0.5,1,0))</f>
        <v/>
      </c>
      <c r="AX912" s="16">
        <f>'Ground truth'!$B$20</f>
        <v/>
      </c>
      <c r="AY912" s="16">
        <f>'Ground truth'!$C$20</f>
        <v/>
      </c>
      <c r="AZ912" s="16">
        <f>'Ground truth'!$D$20</f>
        <v/>
      </c>
      <c r="BA912" s="16">
        <f>'Ground truth'!$E$20</f>
        <v/>
      </c>
      <c r="BB912" s="16">
        <f>'Ground truth'!$F$20</f>
        <v/>
      </c>
      <c r="BC912" s="16">
        <f>'Ground truth'!$G$20</f>
        <v/>
      </c>
      <c r="BD912" s="16">
        <f>'Ground truth'!$H$20</f>
        <v/>
      </c>
    </row>
    <row r="914">
      <c r="A914" s="17" t="inlineStr">
        <is>
          <t>metrics — confident-only (unsure excluded from denominators)</t>
        </is>
      </c>
      <c r="B914" s="10" t="inlineStr">
        <is>
          <t>run 1</t>
        </is>
      </c>
      <c r="C914" s="10" t="inlineStr">
        <is>
          <t>run 2</t>
        </is>
      </c>
      <c r="D914" s="10" t="inlineStr">
        <is>
          <t>run 3</t>
        </is>
      </c>
      <c r="E914" s="10" t="inlineStr">
        <is>
          <t>run 4</t>
        </is>
      </c>
      <c r="F914" s="10" t="inlineStr">
        <is>
          <t>run 5</t>
        </is>
      </c>
      <c r="G914" s="10" t="inlineStr">
        <is>
          <t>avg-matrix</t>
        </is>
      </c>
      <c r="H914" s="10" t="inlineStr">
        <is>
          <t>mean</t>
        </is>
      </c>
      <c r="I914" s="10" t="inlineStr">
        <is>
          <t>std (pop.)</t>
        </is>
      </c>
      <c r="J914" s="17" t="inlineStr">
        <is>
          <t>notes</t>
        </is>
      </c>
    </row>
    <row r="915">
      <c r="A915" s="7" t="inlineStr">
        <is>
          <t>TP</t>
        </is>
      </c>
      <c r="B915" s="7">
        <f>SUMPRODUCT(($B$906:$H$912=1)*('Ground truth'!$B$14:$H$20=1))</f>
        <v/>
      </c>
      <c r="C915" s="7">
        <f>SUMPRODUCT(($J$906:$P$912=1)*('Ground truth'!$B$14:$H$20=1))</f>
        <v/>
      </c>
      <c r="D915" s="7">
        <f>SUMPRODUCT(($R$906:$X$912=1)*('Ground truth'!$B$14:$H$20=1))</f>
        <v/>
      </c>
      <c r="E915" s="7">
        <f>SUMPRODUCT(($Z$906:$AF$912=1)*('Ground truth'!$B$14:$H$20=1))</f>
        <v/>
      </c>
      <c r="F915" s="7">
        <f>SUMPRODUCT(($AH$906:$AN$912=1)*('Ground truth'!$B$14:$H$20=1))</f>
        <v/>
      </c>
      <c r="G915" s="7">
        <f>SUMPRODUCT(($AP$906:$AV$912=1)*('Ground truth'!$B$14:$H$20=1))</f>
        <v/>
      </c>
      <c r="H915" s="12">
        <f>AVERAGE($B$915:$F$915)</f>
        <v/>
      </c>
      <c r="I915" s="12">
        <f>STDEV.P($B$915:$F$915)</f>
        <v/>
      </c>
    </row>
    <row r="916">
      <c r="A916" s="7" t="inlineStr">
        <is>
          <t>TN</t>
        </is>
      </c>
      <c r="B916" s="7">
        <f>SUMPRODUCT(($B$906:$H$912=0)*('Ground truth'!$B$14:$H$20=0))</f>
        <v/>
      </c>
      <c r="C916" s="7">
        <f>SUMPRODUCT(($J$906:$P$912=0)*('Ground truth'!$B$14:$H$20=0))</f>
        <v/>
      </c>
      <c r="D916" s="7">
        <f>SUMPRODUCT(($R$906:$X$912=0)*('Ground truth'!$B$14:$H$20=0))</f>
        <v/>
      </c>
      <c r="E916" s="7">
        <f>SUMPRODUCT(($Z$906:$AF$912=0)*('Ground truth'!$B$14:$H$20=0))</f>
        <v/>
      </c>
      <c r="F916" s="7">
        <f>SUMPRODUCT(($AH$906:$AN$912=0)*('Ground truth'!$B$14:$H$20=0))</f>
        <v/>
      </c>
      <c r="G916" s="7">
        <f>SUMPRODUCT(($AP$906:$AV$912=0)*('Ground truth'!$B$14:$H$20=0))</f>
        <v/>
      </c>
      <c r="H916" s="12">
        <f>AVERAGE($B$916:$F$916)</f>
        <v/>
      </c>
      <c r="I916" s="12">
        <f>STDEV.P($B$916:$F$916)</f>
        <v/>
      </c>
    </row>
    <row r="917">
      <c r="A917" s="7" t="inlineStr">
        <is>
          <t>FP</t>
        </is>
      </c>
      <c r="B917" s="7">
        <f>SUMPRODUCT(($B$906:$H$912=1)*('Ground truth'!$B$14:$H$20=0))</f>
        <v/>
      </c>
      <c r="C917" s="7">
        <f>SUMPRODUCT(($J$906:$P$912=1)*('Ground truth'!$B$14:$H$20=0))</f>
        <v/>
      </c>
      <c r="D917" s="7">
        <f>SUMPRODUCT(($R$906:$X$912=1)*('Ground truth'!$B$14:$H$20=0))</f>
        <v/>
      </c>
      <c r="E917" s="7">
        <f>SUMPRODUCT(($Z$906:$AF$912=1)*('Ground truth'!$B$14:$H$20=0))</f>
        <v/>
      </c>
      <c r="F917" s="7">
        <f>SUMPRODUCT(($AH$906:$AN$912=1)*('Ground truth'!$B$14:$H$20=0))</f>
        <v/>
      </c>
      <c r="G917" s="7">
        <f>SUMPRODUCT(($AP$906:$AV$912=1)*('Ground truth'!$B$14:$H$20=0))</f>
        <v/>
      </c>
      <c r="H917" s="12">
        <f>AVERAGE($B$917:$F$917)</f>
        <v/>
      </c>
      <c r="I917" s="12">
        <f>STDEV.P($B$917:$F$917)</f>
        <v/>
      </c>
    </row>
    <row r="918">
      <c r="A918" s="7" t="inlineStr">
        <is>
          <t>FN</t>
        </is>
      </c>
      <c r="B918" s="7">
        <f>SUMPRODUCT(($B$906:$H$912=0)*('Ground truth'!$B$14:$H$20=1))</f>
        <v/>
      </c>
      <c r="C918" s="7">
        <f>SUMPRODUCT(($J$906:$P$912=0)*('Ground truth'!$B$14:$H$20=1))</f>
        <v/>
      </c>
      <c r="D918" s="7">
        <f>SUMPRODUCT(($R$906:$X$912=0)*('Ground truth'!$B$14:$H$20=1))</f>
        <v/>
      </c>
      <c r="E918" s="7">
        <f>SUMPRODUCT(($Z$906:$AF$912=0)*('Ground truth'!$B$14:$H$20=1))</f>
        <v/>
      </c>
      <c r="F918" s="7">
        <f>SUMPRODUCT(($AH$906:$AN$912=0)*('Ground truth'!$B$14:$H$20=1))</f>
        <v/>
      </c>
      <c r="G918" s="7">
        <f>SUMPRODUCT(($AP$906:$AV$912=0)*('Ground truth'!$B$14:$H$20=1))</f>
        <v/>
      </c>
      <c r="H918" s="12">
        <f>AVERAGE($B$918:$F$918)</f>
        <v/>
      </c>
      <c r="I918" s="12">
        <f>STDEV.P($B$918:$F$918)</f>
        <v/>
      </c>
    </row>
    <row r="919">
      <c r="A919" s="4" t="inlineStr">
        <is>
          <t>Precision</t>
        </is>
      </c>
      <c r="B919" s="12">
        <f>IFERROR($B$915/($B$915+$B$917),0)</f>
        <v/>
      </c>
      <c r="C919" s="12">
        <f>IFERROR($C$915/($C$915+$C$917),0)</f>
        <v/>
      </c>
      <c r="D919" s="12">
        <f>IFERROR($D$915/($D$915+$D$917),0)</f>
        <v/>
      </c>
      <c r="E919" s="12">
        <f>IFERROR($E$915/($E$915+$E$917),0)</f>
        <v/>
      </c>
      <c r="F919" s="12">
        <f>IFERROR($F$915/($F$915+$F$917),0)</f>
        <v/>
      </c>
      <c r="G919" s="12">
        <f>IFERROR($G$915/($G$915+$G$917),0)</f>
        <v/>
      </c>
      <c r="H919" s="18">
        <f>AVERAGE($B$919:$F$919)</f>
        <v/>
      </c>
      <c r="I919" s="18">
        <f>STDEV.P($B$919:$F$919)</f>
        <v/>
      </c>
    </row>
    <row r="920">
      <c r="A920" s="4" t="inlineStr">
        <is>
          <t>Recall</t>
        </is>
      </c>
      <c r="B920" s="12">
        <f>IFERROR($B$915/($B$915+$B$918),0)</f>
        <v/>
      </c>
      <c r="C920" s="12">
        <f>IFERROR($C$915/($C$915+$C$918),0)</f>
        <v/>
      </c>
      <c r="D920" s="12">
        <f>IFERROR($D$915/($D$915+$D$918),0)</f>
        <v/>
      </c>
      <c r="E920" s="12">
        <f>IFERROR($E$915/($E$915+$E$918),0)</f>
        <v/>
      </c>
      <c r="F920" s="12">
        <f>IFERROR($F$915/($F$915+$F$918),0)</f>
        <v/>
      </c>
      <c r="G920" s="12">
        <f>IFERROR($G$915/($G$915+$G$918),0)</f>
        <v/>
      </c>
      <c r="H920" s="18">
        <f>AVERAGE($B$920:$F$920)</f>
        <v/>
      </c>
      <c r="I920" s="18">
        <f>STDEV.P($B$920:$F$920)</f>
        <v/>
      </c>
    </row>
    <row r="921">
      <c r="A921" s="4" t="inlineStr">
        <is>
          <t>F1</t>
        </is>
      </c>
      <c r="B921" s="12">
        <f>IFERROR(2*$B$919*$B$920/($B$919+$B$920),0)</f>
        <v/>
      </c>
      <c r="C921" s="12">
        <f>IFERROR(2*$C$919*$C$920/($C$919+$C$920),0)</f>
        <v/>
      </c>
      <c r="D921" s="12">
        <f>IFERROR(2*$D$919*$D$920/($D$919+$D$920),0)</f>
        <v/>
      </c>
      <c r="E921" s="12">
        <f>IFERROR(2*$E$919*$E$920/($E$919+$E$920),0)</f>
        <v/>
      </c>
      <c r="F921" s="12">
        <f>IFERROR(2*$F$919*$F$920/($F$919+$F$920),0)</f>
        <v/>
      </c>
      <c r="G921" s="12">
        <f>IFERROR(2*$G$919*$G$920/($G$919+$G$920),0)</f>
        <v/>
      </c>
      <c r="H921" s="18">
        <f>AVERAGE($B$921:$F$921)</f>
        <v/>
      </c>
      <c r="I921" s="18">
        <f>STDEV.P($B$921:$F$921)</f>
        <v/>
      </c>
    </row>
    <row r="922">
      <c r="A922" s="4" t="inlineStr">
        <is>
          <t>Accuracy</t>
        </is>
      </c>
      <c r="B922" s="12">
        <f>IFERROR(($B$915+$B$916)/($B$915+$B$916+$B$917+$B$918),0)</f>
        <v/>
      </c>
      <c r="C922" s="12">
        <f>IFERROR(($C$915+$C$916)/($C$915+$C$916+$C$917+$C$918),0)</f>
        <v/>
      </c>
      <c r="D922" s="12">
        <f>IFERROR(($D$915+$D$916)/($D$915+$D$916+$D$917+$D$918),0)</f>
        <v/>
      </c>
      <c r="E922" s="12">
        <f>IFERROR(($E$915+$E$916)/($E$915+$E$916+$E$917+$E$918),0)</f>
        <v/>
      </c>
      <c r="F922" s="12">
        <f>IFERROR(($F$915+$F$916)/($F$915+$F$916+$F$917+$F$918),0)</f>
        <v/>
      </c>
      <c r="G922" s="12">
        <f>IFERROR(($G$915+$G$916)/($G$915+$G$916+$G$917+$G$918),0)</f>
        <v/>
      </c>
      <c r="H922" s="18">
        <f>AVERAGE($B$922:$F$922)</f>
        <v/>
      </c>
      <c r="I922" s="18">
        <f>STDEV.P($B$922:$F$922)</f>
        <v/>
      </c>
    </row>
    <row r="923">
      <c r="A923" s="4" t="inlineStr">
        <is>
          <t>Edit distance</t>
        </is>
      </c>
      <c r="B923" s="12">
        <f>SUMPRODUCT(ABS('Ground truth'!$B$14:$H$20-$B$906:$H$912))</f>
        <v/>
      </c>
      <c r="C923" s="12">
        <f>SUMPRODUCT(ABS('Ground truth'!$B$14:$H$20-$J$906:$P$912))</f>
        <v/>
      </c>
      <c r="D923" s="12">
        <f>SUMPRODUCT(ABS('Ground truth'!$B$14:$H$20-$R$906:$X$912))</f>
        <v/>
      </c>
      <c r="E923" s="12">
        <f>SUMPRODUCT(ABS('Ground truth'!$B$14:$H$20-$Z$906:$AF$912))</f>
        <v/>
      </c>
      <c r="F923" s="12">
        <f>SUMPRODUCT(ABS('Ground truth'!$B$14:$H$20-$AH$906:$AN$912))</f>
        <v/>
      </c>
      <c r="G923" s="12">
        <f>SUMPRODUCT(ABS('Ground truth'!$B$14:$H$20-$AP$906:$AV$912))</f>
        <v/>
      </c>
      <c r="H923" s="18">
        <f>AVERAGE($B$923:$F$923)</f>
        <v/>
      </c>
      <c r="I923" s="18">
        <f>STDEV.P($B$923:$F$923)</f>
        <v/>
      </c>
    </row>
    <row r="924">
      <c r="A924" s="4" t="inlineStr">
        <is>
          <t>Spectral distance</t>
        </is>
      </c>
      <c r="B924" s="12">
        <f>SQRT(SUMPRODUCT(('Ground truth'!$K$14:$K$20-$B$935:$B$941)^2))</f>
        <v/>
      </c>
      <c r="C924" s="12">
        <f>SQRT(SUMPRODUCT(('Ground truth'!$K$14:$K$20-$C$935:$C$941)^2))</f>
        <v/>
      </c>
      <c r="D924" s="12">
        <f>SQRT(SUMPRODUCT(('Ground truth'!$K$14:$K$20-$D$935:$D$941)^2))</f>
        <v/>
      </c>
      <c r="E924" s="12">
        <f>SQRT(SUMPRODUCT(('Ground truth'!$K$14:$K$20-$E$935:$E$941)^2))</f>
        <v/>
      </c>
      <c r="F924" s="12">
        <f>SQRT(SUMPRODUCT(('Ground truth'!$K$14:$K$20-$F$935:$F$941)^2))</f>
        <v/>
      </c>
      <c r="G924" s="12">
        <f>SQRT(SUMPRODUCT(('Ground truth'!$K$14:$K$20-$G$935:$G$941)^2))</f>
        <v/>
      </c>
      <c r="H924" s="18">
        <f>AVERAGE($B$924:$F$924)</f>
        <v/>
      </c>
      <c r="I924" s="18">
        <f>STDEV.P($B$924:$F$924)</f>
        <v/>
      </c>
    </row>
    <row r="925">
      <c r="A925" s="4" t="inlineStr">
        <is>
          <t>Unsure cells</t>
        </is>
      </c>
      <c r="B925" s="7">
        <f>COUNTIF($B$906:$H$912,2)</f>
        <v/>
      </c>
      <c r="C925" s="7">
        <f>COUNTIF($J$906:$P$912,2)</f>
        <v/>
      </c>
      <c r="D925" s="7">
        <f>COUNTIF($R$906:$X$912,2)</f>
        <v/>
      </c>
      <c r="E925" s="7">
        <f>COUNTIF($Z$906:$AF$912,2)</f>
        <v/>
      </c>
      <c r="F925" s="7">
        <f>COUNTIF($AH$906:$AN$912,2)</f>
        <v/>
      </c>
      <c r="G925" s="7">
        <f>COUNTIF($AP$906:$AV$912,2)</f>
        <v/>
      </c>
      <c r="H925" s="12">
        <f>AVERAGE($B$925:$F$925)</f>
        <v/>
      </c>
      <c r="I925" s="12">
        <f>STDEV.P($B$925:$F$925)</f>
        <v/>
      </c>
    </row>
    <row r="926">
      <c r="A926" s="3" t="inlineStr">
        <is>
          <t>eigenvalues (real part, numpy order; pasted)</t>
        </is>
      </c>
    </row>
    <row r="927">
      <c r="A927" s="3" t="inlineStr">
        <is>
          <t xml:space="preserve">  λ1</t>
        </is>
      </c>
      <c r="B927" s="19" t="n">
        <v>4.61467059627568</v>
      </c>
      <c r="C927" s="19" t="n">
        <v>0</v>
      </c>
      <c r="D927" s="19" t="n">
        <v>0</v>
      </c>
      <c r="E927" s="19" t="n">
        <v>0</v>
      </c>
      <c r="F927" s="19" t="n">
        <v>5.005917705762454</v>
      </c>
      <c r="G927" s="19" t="n">
        <v>5.005917705762454</v>
      </c>
    </row>
    <row r="928">
      <c r="A928" s="3" t="inlineStr">
        <is>
          <t xml:space="preserve">  λ2</t>
        </is>
      </c>
      <c r="B928" s="19" t="n">
        <v>2.099923125750565</v>
      </c>
      <c r="C928" s="19" t="n">
        <v>14.00000000000001</v>
      </c>
      <c r="D928" s="19" t="n">
        <v>14.00000000000001</v>
      </c>
      <c r="E928" s="19" t="n">
        <v>14.00000000000001</v>
      </c>
      <c r="F928" s="19" t="n">
        <v>2.354093794809457</v>
      </c>
      <c r="G928" s="19" t="n">
        <v>2.354093794809457</v>
      </c>
    </row>
    <row r="929">
      <c r="A929" s="3" t="inlineStr">
        <is>
          <t xml:space="preserve">  λ3</t>
        </is>
      </c>
      <c r="B929" s="19" t="n">
        <v>1.33093090124296</v>
      </c>
      <c r="C929" s="19" t="n">
        <v>4.930380657631324e-32</v>
      </c>
      <c r="D929" s="19" t="n">
        <v>4.930380657631324e-32</v>
      </c>
      <c r="E929" s="19" t="n">
        <v>4.930380657631324e-32</v>
      </c>
      <c r="F929" s="19" t="n">
        <v>1.122426160215169</v>
      </c>
      <c r="G929" s="19" t="n">
        <v>1.122426160215169</v>
      </c>
    </row>
    <row r="930">
      <c r="A930" s="3" t="inlineStr">
        <is>
          <t xml:space="preserve">  λ4</t>
        </is>
      </c>
      <c r="B930" s="19" t="n">
        <v>0.519280477048196</v>
      </c>
      <c r="C930" s="19" t="n">
        <v>-5.438959822042075e-16</v>
      </c>
      <c r="D930" s="19" t="n">
        <v>-5.438959822042075e-16</v>
      </c>
      <c r="E930" s="19" t="n">
        <v>-5.438959822042075e-16</v>
      </c>
      <c r="F930" s="19" t="n">
        <v>-0.8833088268365509</v>
      </c>
      <c r="G930" s="19" t="n">
        <v>-0.8833088268365509</v>
      </c>
    </row>
    <row r="931">
      <c r="A931" s="3" t="inlineStr">
        <is>
          <t xml:space="preserve">  λ5</t>
        </is>
      </c>
      <c r="B931" s="19" t="n">
        <v>-0.904470922577992</v>
      </c>
      <c r="C931" s="19" t="n">
        <v>0</v>
      </c>
      <c r="D931" s="19" t="n">
        <v>0</v>
      </c>
      <c r="E931" s="19" t="n">
        <v>0</v>
      </c>
      <c r="F931" s="19" t="n">
        <v>-0.5991288339505211</v>
      </c>
      <c r="G931" s="19" t="n">
        <v>-0.5991288339505211</v>
      </c>
    </row>
    <row r="932">
      <c r="A932" s="3" t="inlineStr">
        <is>
          <t xml:space="preserve">  λ6</t>
        </is>
      </c>
      <c r="B932" s="19" t="n">
        <v>-0.6603341777394056</v>
      </c>
      <c r="C932" s="19" t="n">
        <v>0</v>
      </c>
      <c r="D932" s="19" t="n">
        <v>0</v>
      </c>
      <c r="E932" s="19" t="n">
        <v>0</v>
      </c>
      <c r="F932" s="19" t="n">
        <v>2.93632177227667e-17</v>
      </c>
      <c r="G932" s="19" t="n">
        <v>2.93632177227667e-17</v>
      </c>
    </row>
    <row r="933">
      <c r="A933" s="3" t="inlineStr">
        <is>
          <t xml:space="preserve">  λ7</t>
        </is>
      </c>
      <c r="B933" s="19" t="n">
        <v>-1.860418715828734e-18</v>
      </c>
      <c r="C933" s="19" t="n">
        <v>0</v>
      </c>
      <c r="D933" s="19" t="n">
        <v>0</v>
      </c>
      <c r="E933" s="19" t="n">
        <v>0</v>
      </c>
      <c r="F933" s="19" t="n">
        <v>-8.858553505587773e-18</v>
      </c>
      <c r="G933" s="19" t="n">
        <v>-8.858553505587773e-18</v>
      </c>
    </row>
    <row r="934">
      <c r="A934" s="3" t="inlineStr">
        <is>
          <t>eigenvalues sorted desc (LARGE)</t>
        </is>
      </c>
    </row>
    <row r="935">
      <c r="A935" s="3" t="inlineStr">
        <is>
          <t xml:space="preserve">  λ(1)</t>
        </is>
      </c>
      <c r="B935" s="19">
        <f>LARGE($B$927:$B$933,1)</f>
        <v/>
      </c>
      <c r="C935" s="19">
        <f>LARGE($C$927:$C$933,1)</f>
        <v/>
      </c>
      <c r="D935" s="19">
        <f>LARGE($D$927:$D$933,1)</f>
        <v/>
      </c>
      <c r="E935" s="19">
        <f>LARGE($E$927:$E$933,1)</f>
        <v/>
      </c>
      <c r="F935" s="19">
        <f>LARGE($F$927:$F$933,1)</f>
        <v/>
      </c>
      <c r="G935" s="19">
        <f>LARGE($G$927:$G$933,1)</f>
        <v/>
      </c>
    </row>
    <row r="936">
      <c r="A936" s="3" t="inlineStr">
        <is>
          <t xml:space="preserve">  λ(2)</t>
        </is>
      </c>
      <c r="B936" s="19">
        <f>LARGE($B$927:$B$933,2)</f>
        <v/>
      </c>
      <c r="C936" s="19">
        <f>LARGE($C$927:$C$933,2)</f>
        <v/>
      </c>
      <c r="D936" s="19">
        <f>LARGE($D$927:$D$933,2)</f>
        <v/>
      </c>
      <c r="E936" s="19">
        <f>LARGE($E$927:$E$933,2)</f>
        <v/>
      </c>
      <c r="F936" s="19">
        <f>LARGE($F$927:$F$933,2)</f>
        <v/>
      </c>
      <c r="G936" s="19">
        <f>LARGE($G$927:$G$933,2)</f>
        <v/>
      </c>
    </row>
    <row r="937">
      <c r="A937" s="3" t="inlineStr">
        <is>
          <t xml:space="preserve">  λ(3)</t>
        </is>
      </c>
      <c r="B937" s="19">
        <f>LARGE($B$927:$B$933,3)</f>
        <v/>
      </c>
      <c r="C937" s="19">
        <f>LARGE($C$927:$C$933,3)</f>
        <v/>
      </c>
      <c r="D937" s="19">
        <f>LARGE($D$927:$D$933,3)</f>
        <v/>
      </c>
      <c r="E937" s="19">
        <f>LARGE($E$927:$E$933,3)</f>
        <v/>
      </c>
      <c r="F937" s="19">
        <f>LARGE($F$927:$F$933,3)</f>
        <v/>
      </c>
      <c r="G937" s="19">
        <f>LARGE($G$927:$G$933,3)</f>
        <v/>
      </c>
    </row>
    <row r="938">
      <c r="A938" s="3" t="inlineStr">
        <is>
          <t xml:space="preserve">  λ(4)</t>
        </is>
      </c>
      <c r="B938" s="19">
        <f>LARGE($B$927:$B$933,4)</f>
        <v/>
      </c>
      <c r="C938" s="19">
        <f>LARGE($C$927:$C$933,4)</f>
        <v/>
      </c>
      <c r="D938" s="19">
        <f>LARGE($D$927:$D$933,4)</f>
        <v/>
      </c>
      <c r="E938" s="19">
        <f>LARGE($E$927:$E$933,4)</f>
        <v/>
      </c>
      <c r="F938" s="19">
        <f>LARGE($F$927:$F$933,4)</f>
        <v/>
      </c>
      <c r="G938" s="19">
        <f>LARGE($G$927:$G$933,4)</f>
        <v/>
      </c>
    </row>
    <row r="939">
      <c r="A939" s="3" t="inlineStr">
        <is>
          <t xml:space="preserve">  λ(5)</t>
        </is>
      </c>
      <c r="B939" s="19">
        <f>LARGE($B$927:$B$933,5)</f>
        <v/>
      </c>
      <c r="C939" s="19">
        <f>LARGE($C$927:$C$933,5)</f>
        <v/>
      </c>
      <c r="D939" s="19">
        <f>LARGE($D$927:$D$933,5)</f>
        <v/>
      </c>
      <c r="E939" s="19">
        <f>LARGE($E$927:$E$933,5)</f>
        <v/>
      </c>
      <c r="F939" s="19">
        <f>LARGE($F$927:$F$933,5)</f>
        <v/>
      </c>
      <c r="G939" s="19">
        <f>LARGE($G$927:$G$933,5)</f>
        <v/>
      </c>
    </row>
    <row r="940">
      <c r="A940" s="3" t="inlineStr">
        <is>
          <t xml:space="preserve">  λ(6)</t>
        </is>
      </c>
      <c r="B940" s="19">
        <f>LARGE($B$927:$B$933,6)</f>
        <v/>
      </c>
      <c r="C940" s="19">
        <f>LARGE($C$927:$C$933,6)</f>
        <v/>
      </c>
      <c r="D940" s="19">
        <f>LARGE($D$927:$D$933,6)</f>
        <v/>
      </c>
      <c r="E940" s="19">
        <f>LARGE($E$927:$E$933,6)</f>
        <v/>
      </c>
      <c r="F940" s="19">
        <f>LARGE($F$927:$F$933,6)</f>
        <v/>
      </c>
      <c r="G940" s="19">
        <f>LARGE($G$927:$G$933,6)</f>
        <v/>
      </c>
    </row>
    <row r="941">
      <c r="A941" s="3" t="inlineStr">
        <is>
          <t xml:space="preserve">  λ(7)</t>
        </is>
      </c>
      <c r="B941" s="19">
        <f>LARGE($B$927:$B$933,7)</f>
        <v/>
      </c>
      <c r="C941" s="19">
        <f>LARGE($C$927:$C$933,7)</f>
        <v/>
      </c>
      <c r="D941" s="19">
        <f>LARGE($D$927:$D$933,7)</f>
        <v/>
      </c>
      <c r="E941" s="19">
        <f>LARGE($E$927:$E$933,7)</f>
        <v/>
      </c>
      <c r="F941" s="19">
        <f>LARGE($F$927:$F$933,7)</f>
        <v/>
      </c>
      <c r="G941" s="19">
        <f>LARGE($G$927:$G$933,7)</f>
        <v/>
      </c>
    </row>
    <row r="942">
      <c r="A942" s="3" t="inlineStr">
        <is>
          <t>check: Σeig − trace (→0)</t>
        </is>
      </c>
      <c r="B942" s="3">
        <f>ROUND(SUM($B$927:$B$933)-($B$906+$C$907+$D$908+$E$909+$F$910+$G$911+$H$912),6)</f>
        <v/>
      </c>
      <c r="C942" s="3">
        <f>ROUND(SUM($C$927:$C$933)-($J$906+$K$907+$L$908+$M$909+$N$910+$O$911+$P$912),6)</f>
        <v/>
      </c>
      <c r="D942" s="3">
        <f>ROUND(SUM($D$927:$D$933)-($R$906+$S$907+$T$908+$U$909+$V$910+$W$911+$X$912),6)</f>
        <v/>
      </c>
      <c r="E942" s="3">
        <f>ROUND(SUM($E$927:$E$933)-($Z$906+$AA$907+$AB$908+$AC$909+$AD$910+$AE$911+$AF$912),6)</f>
        <v/>
      </c>
      <c r="F942" s="3">
        <f>ROUND(SUM($F$927:$F$933)-($AH$906+$AI$907+$AJ$908+$AK$909+$AL$910+$AM$911+$AN$912),6)</f>
        <v/>
      </c>
      <c r="G942" s="3">
        <f>ROUND(SUM($G$927:$G$933)-($AP$906+$AQ$907+$AR$908+$AS$909+$AT$910+$AU$911+$AV$912),6)</f>
        <v/>
      </c>
    </row>
    <row r="943">
      <c r="A943" s="3" t="inlineStr">
        <is>
          <t>check: Πeig − det (→0)</t>
        </is>
      </c>
      <c r="B943" s="3">
        <f>ROUND(MDETERM($B$906:$H$912)-PRODUCT($B$927:$B$933),6)</f>
        <v/>
      </c>
      <c r="C943" s="3">
        <f>ROUND(MDETERM($J$906:$P$912)-PRODUCT($C$927:$C$933),6)</f>
        <v/>
      </c>
      <c r="D943" s="3">
        <f>ROUND(MDETERM($R$906:$X$912)-PRODUCT($D$927:$D$933),6)</f>
        <v/>
      </c>
      <c r="E943" s="3">
        <f>ROUND(MDETERM($Z$906:$AF$912)-PRODUCT($E$927:$E$933),6)</f>
        <v/>
      </c>
      <c r="F943" s="3">
        <f>ROUND(MDETERM($AH$906:$AN$912)-PRODUCT($F$927:$F$933),6)</f>
        <v/>
      </c>
      <c r="G943" s="3">
        <f>ROUND(MDETERM($AP$906:$AV$912)-PRODUCT($G$927:$G$933),6)</f>
        <v/>
      </c>
    </row>
    <row r="944">
      <c r="A944" s="3" t="inlineStr">
        <is>
          <t>complex eigenvalues?</t>
        </is>
      </c>
      <c r="B944" s="3" t="inlineStr"/>
      <c r="C944" s="3" t="inlineStr"/>
      <c r="D944" s="3" t="inlineStr"/>
      <c r="E944" s="3" t="inlineStr"/>
      <c r="F944" s="3" t="inlineStr"/>
      <c r="G944" s="3" t="inlineStr"/>
    </row>
    <row r="945">
      <c r="A945" s="3" t="inlineStr">
        <is>
          <t>check: det(M − λᵢI) per sorted λ (→0)</t>
        </is>
      </c>
    </row>
    <row r="946">
      <c r="A946" s="3" t="inlineStr">
        <is>
          <t xml:space="preserve">  det(M − λ(1)I)</t>
        </is>
      </c>
      <c r="B946" s="3">
        <f t="array" ref="B946">ROUND(MDETERM($B$906:$H$912-$B$935*MUNIT(7)),6)</f>
        <v/>
      </c>
      <c r="C946" s="3">
        <f t="array" ref="C946">ROUND(MDETERM($J$906:$P$912-$C$935*MUNIT(7)),6)</f>
        <v/>
      </c>
      <c r="D946" s="3">
        <f t="array" ref="D946">ROUND(MDETERM($R$906:$X$912-$D$935*MUNIT(7)),6)</f>
        <v/>
      </c>
      <c r="E946" s="3">
        <f t="array" ref="E946">ROUND(MDETERM($Z$906:$AF$912-$E$935*MUNIT(7)),6)</f>
        <v/>
      </c>
      <c r="F946" s="3">
        <f t="array" ref="F946">ROUND(MDETERM($AH$906:$AN$912-$F$935*MUNIT(7)),6)</f>
        <v/>
      </c>
      <c r="G946" s="3">
        <f t="array" ref="G946">ROUND(MDETERM($AP$906:$AV$912-$G$935*MUNIT(7)),6)</f>
        <v/>
      </c>
    </row>
    <row r="947">
      <c r="A947" s="3" t="inlineStr">
        <is>
          <t xml:space="preserve">  det(M − λ(2)I)</t>
        </is>
      </c>
      <c r="B947" s="3">
        <f t="array" ref="B947">ROUND(MDETERM($B$906:$H$912-$B$936*MUNIT(7)),6)</f>
        <v/>
      </c>
      <c r="C947" s="3">
        <f t="array" ref="C947">ROUND(MDETERM($J$906:$P$912-$C$936*MUNIT(7)),6)</f>
        <v/>
      </c>
      <c r="D947" s="3">
        <f t="array" ref="D947">ROUND(MDETERM($R$906:$X$912-$D$936*MUNIT(7)),6)</f>
        <v/>
      </c>
      <c r="E947" s="3">
        <f t="array" ref="E947">ROUND(MDETERM($Z$906:$AF$912-$E$936*MUNIT(7)),6)</f>
        <v/>
      </c>
      <c r="F947" s="3">
        <f t="array" ref="F947">ROUND(MDETERM($AH$906:$AN$912-$F$936*MUNIT(7)),6)</f>
        <v/>
      </c>
      <c r="G947" s="3">
        <f t="array" ref="G947">ROUND(MDETERM($AP$906:$AV$912-$G$936*MUNIT(7)),6)</f>
        <v/>
      </c>
    </row>
    <row r="948">
      <c r="A948" s="3" t="inlineStr">
        <is>
          <t xml:space="preserve">  det(M − λ(3)I)</t>
        </is>
      </c>
      <c r="B948" s="3">
        <f t="array" ref="B948">ROUND(MDETERM($B$906:$H$912-$B$937*MUNIT(7)),6)</f>
        <v/>
      </c>
      <c r="C948" s="3">
        <f t="array" ref="C948">ROUND(MDETERM($J$906:$P$912-$C$937*MUNIT(7)),6)</f>
        <v/>
      </c>
      <c r="D948" s="3">
        <f t="array" ref="D948">ROUND(MDETERM($R$906:$X$912-$D$937*MUNIT(7)),6)</f>
        <v/>
      </c>
      <c r="E948" s="3">
        <f t="array" ref="E948">ROUND(MDETERM($Z$906:$AF$912-$E$937*MUNIT(7)),6)</f>
        <v/>
      </c>
      <c r="F948" s="3">
        <f t="array" ref="F948">ROUND(MDETERM($AH$906:$AN$912-$F$937*MUNIT(7)),6)</f>
        <v/>
      </c>
      <c r="G948" s="3">
        <f t="array" ref="G948">ROUND(MDETERM($AP$906:$AV$912-$G$937*MUNIT(7)),6)</f>
        <v/>
      </c>
    </row>
    <row r="949">
      <c r="A949" s="3" t="inlineStr">
        <is>
          <t xml:space="preserve">  det(M − λ(4)I)</t>
        </is>
      </c>
      <c r="B949" s="3">
        <f t="array" ref="B949">ROUND(MDETERM($B$906:$H$912-$B$938*MUNIT(7)),6)</f>
        <v/>
      </c>
      <c r="C949" s="3">
        <f t="array" ref="C949">ROUND(MDETERM($J$906:$P$912-$C$938*MUNIT(7)),6)</f>
        <v/>
      </c>
      <c r="D949" s="3">
        <f t="array" ref="D949">ROUND(MDETERM($R$906:$X$912-$D$938*MUNIT(7)),6)</f>
        <v/>
      </c>
      <c r="E949" s="3">
        <f t="array" ref="E949">ROUND(MDETERM($Z$906:$AF$912-$E$938*MUNIT(7)),6)</f>
        <v/>
      </c>
      <c r="F949" s="3">
        <f t="array" ref="F949">ROUND(MDETERM($AH$906:$AN$912-$F$938*MUNIT(7)),6)</f>
        <v/>
      </c>
      <c r="G949" s="3">
        <f t="array" ref="G949">ROUND(MDETERM($AP$906:$AV$912-$G$938*MUNIT(7)),6)</f>
        <v/>
      </c>
    </row>
    <row r="950">
      <c r="A950" s="3" t="inlineStr">
        <is>
          <t xml:space="preserve">  det(M − λ(5)I)</t>
        </is>
      </c>
      <c r="B950" s="3">
        <f t="array" ref="B950">ROUND(MDETERM($B$906:$H$912-$B$939*MUNIT(7)),6)</f>
        <v/>
      </c>
      <c r="C950" s="3">
        <f t="array" ref="C950">ROUND(MDETERM($J$906:$P$912-$C$939*MUNIT(7)),6)</f>
        <v/>
      </c>
      <c r="D950" s="3">
        <f t="array" ref="D950">ROUND(MDETERM($R$906:$X$912-$D$939*MUNIT(7)),6)</f>
        <v/>
      </c>
      <c r="E950" s="3">
        <f t="array" ref="E950">ROUND(MDETERM($Z$906:$AF$912-$E$939*MUNIT(7)),6)</f>
        <v/>
      </c>
      <c r="F950" s="3">
        <f t="array" ref="F950">ROUND(MDETERM($AH$906:$AN$912-$F$939*MUNIT(7)),6)</f>
        <v/>
      </c>
      <c r="G950" s="3">
        <f t="array" ref="G950">ROUND(MDETERM($AP$906:$AV$912-$G$939*MUNIT(7)),6)</f>
        <v/>
      </c>
    </row>
    <row r="951">
      <c r="A951" s="3" t="inlineStr">
        <is>
          <t xml:space="preserve">  det(M − λ(6)I)</t>
        </is>
      </c>
      <c r="B951" s="3">
        <f t="array" ref="B951">ROUND(MDETERM($B$906:$H$912-$B$940*MUNIT(7)),6)</f>
        <v/>
      </c>
      <c r="C951" s="3">
        <f t="array" ref="C951">ROUND(MDETERM($J$906:$P$912-$C$940*MUNIT(7)),6)</f>
        <v/>
      </c>
      <c r="D951" s="3">
        <f t="array" ref="D951">ROUND(MDETERM($R$906:$X$912-$D$940*MUNIT(7)),6)</f>
        <v/>
      </c>
      <c r="E951" s="3">
        <f t="array" ref="E951">ROUND(MDETERM($Z$906:$AF$912-$E$940*MUNIT(7)),6)</f>
        <v/>
      </c>
      <c r="F951" s="3">
        <f t="array" ref="F951">ROUND(MDETERM($AH$906:$AN$912-$F$940*MUNIT(7)),6)</f>
        <v/>
      </c>
      <c r="G951" s="3">
        <f t="array" ref="G951">ROUND(MDETERM($AP$906:$AV$912-$G$940*MUNIT(7)),6)</f>
        <v/>
      </c>
    </row>
    <row r="952">
      <c r="A952" s="3" t="inlineStr">
        <is>
          <t xml:space="preserve">  det(M − λ(7)I)</t>
        </is>
      </c>
      <c r="B952" s="3">
        <f t="array" ref="B952">ROUND(MDETERM($B$906:$H$912-$B$941*MUNIT(7)),6)</f>
        <v/>
      </c>
      <c r="C952" s="3">
        <f t="array" ref="C952">ROUND(MDETERM($J$906:$P$912-$C$941*MUNIT(7)),6)</f>
        <v/>
      </c>
      <c r="D952" s="3">
        <f t="array" ref="D952">ROUND(MDETERM($R$906:$X$912-$D$941*MUNIT(7)),6)</f>
        <v/>
      </c>
      <c r="E952" s="3">
        <f t="array" ref="E952">ROUND(MDETERM($Z$906:$AF$912-$E$941*MUNIT(7)),6)</f>
        <v/>
      </c>
      <c r="F952" s="3">
        <f t="array" ref="F952">ROUND(MDETERM($AH$906:$AN$912-$F$941*MUNIT(7)),6)</f>
        <v/>
      </c>
      <c r="G952" s="3">
        <f t="array" ref="G952">ROUND(MDETERM($AP$906:$AV$912-$G$941*MUNIT(7)),6)</f>
        <v/>
      </c>
    </row>
    <row r="956" ht="16" customHeight="1">
      <c r="A956" s="14" t="inlineStr">
        <is>
          <t>RAG R1-R2 | gpt4-turbo-preview</t>
        </is>
      </c>
      <c r="B956" s="9" t="inlineStr">
        <is>
          <t>run 1 (raw, pasted)</t>
        </is>
      </c>
      <c r="J956" s="9" t="inlineStr">
        <is>
          <t>run 2 (raw, pasted)</t>
        </is>
      </c>
      <c r="R956" s="9" t="inlineStr">
        <is>
          <t>run 3 (raw, pasted)</t>
        </is>
      </c>
      <c r="Z956" s="9" t="inlineStr">
        <is>
          <t>run 4 (raw, pasted)</t>
        </is>
      </c>
      <c r="AH956" s="9" t="inlineStr">
        <is>
          <t>run 5 (raw, pasted)</t>
        </is>
      </c>
      <c r="AP956" s="9" t="inlineStr">
        <is>
          <t>Step2 average matrix (formula)</t>
        </is>
      </c>
      <c r="AX956" s="9" t="inlineStr">
        <is>
          <t>ground truth (reference)</t>
        </is>
      </c>
    </row>
    <row r="957" ht="60" customHeight="1">
      <c r="B957" s="15" t="inlineStr">
        <is>
          <t>Bit</t>
        </is>
      </c>
      <c r="C957" s="15" t="inlineStr">
        <is>
          <t>Transmission</t>
        </is>
      </c>
      <c r="D957" s="15" t="inlineStr">
        <is>
          <t>Motor</t>
        </is>
      </c>
      <c r="E957" s="15" t="inlineStr">
        <is>
          <t>Electrical System</t>
        </is>
      </c>
      <c r="F957" s="15" t="inlineStr">
        <is>
          <t>Battery Holder</t>
        </is>
      </c>
      <c r="G957" s="15" t="inlineStr">
        <is>
          <t>Housing</t>
        </is>
      </c>
      <c r="H957" s="15" t="inlineStr">
        <is>
          <t>External Environment</t>
        </is>
      </c>
      <c r="J957" s="15" t="inlineStr">
        <is>
          <t>Bit</t>
        </is>
      </c>
      <c r="K957" s="15" t="inlineStr">
        <is>
          <t>Transmission</t>
        </is>
      </c>
      <c r="L957" s="15" t="inlineStr">
        <is>
          <t>Motor</t>
        </is>
      </c>
      <c r="M957" s="15" t="inlineStr">
        <is>
          <t>Electrical System</t>
        </is>
      </c>
      <c r="N957" s="15" t="inlineStr">
        <is>
          <t>Battery Holder</t>
        </is>
      </c>
      <c r="O957" s="15" t="inlineStr">
        <is>
          <t>Housing</t>
        </is>
      </c>
      <c r="P957" s="15" t="inlineStr">
        <is>
          <t>External Environment</t>
        </is>
      </c>
      <c r="R957" s="15" t="inlineStr">
        <is>
          <t>Bit</t>
        </is>
      </c>
      <c r="S957" s="15" t="inlineStr">
        <is>
          <t>Transmission</t>
        </is>
      </c>
      <c r="T957" s="15" t="inlineStr">
        <is>
          <t>Motor</t>
        </is>
      </c>
      <c r="U957" s="15" t="inlineStr">
        <is>
          <t>Electrical System</t>
        </is>
      </c>
      <c r="V957" s="15" t="inlineStr">
        <is>
          <t>Battery Holder</t>
        </is>
      </c>
      <c r="W957" s="15" t="inlineStr">
        <is>
          <t>Housing</t>
        </is>
      </c>
      <c r="X957" s="15" t="inlineStr">
        <is>
          <t>External Environment</t>
        </is>
      </c>
      <c r="Z957" s="15" t="inlineStr">
        <is>
          <t>Bit</t>
        </is>
      </c>
      <c r="AA957" s="15" t="inlineStr">
        <is>
          <t>Transmission</t>
        </is>
      </c>
      <c r="AB957" s="15" t="inlineStr">
        <is>
          <t>Motor</t>
        </is>
      </c>
      <c r="AC957" s="15" t="inlineStr">
        <is>
          <t>Electrical System</t>
        </is>
      </c>
      <c r="AD957" s="15" t="inlineStr">
        <is>
          <t>Battery Holder</t>
        </is>
      </c>
      <c r="AE957" s="15" t="inlineStr">
        <is>
          <t>Housing</t>
        </is>
      </c>
      <c r="AF957" s="15" t="inlineStr">
        <is>
          <t>External Environment</t>
        </is>
      </c>
      <c r="AH957" s="15" t="inlineStr">
        <is>
          <t>Bit</t>
        </is>
      </c>
      <c r="AI957" s="15" t="inlineStr">
        <is>
          <t>Transmission</t>
        </is>
      </c>
      <c r="AJ957" s="15" t="inlineStr">
        <is>
          <t>Motor</t>
        </is>
      </c>
      <c r="AK957" s="15" t="inlineStr">
        <is>
          <t>Electrical System</t>
        </is>
      </c>
      <c r="AL957" s="15" t="inlineStr">
        <is>
          <t>Battery Holder</t>
        </is>
      </c>
      <c r="AM957" s="15" t="inlineStr">
        <is>
          <t>Housing</t>
        </is>
      </c>
      <c r="AN957" s="15" t="inlineStr">
        <is>
          <t>External Environment</t>
        </is>
      </c>
      <c r="AP957" s="15" t="inlineStr">
        <is>
          <t>Bit</t>
        </is>
      </c>
      <c r="AQ957" s="15" t="inlineStr">
        <is>
          <t>Transmission</t>
        </is>
      </c>
      <c r="AR957" s="15" t="inlineStr">
        <is>
          <t>Motor</t>
        </is>
      </c>
      <c r="AS957" s="15" t="inlineStr">
        <is>
          <t>Electrical System</t>
        </is>
      </c>
      <c r="AT957" s="15" t="inlineStr">
        <is>
          <t>Battery Holder</t>
        </is>
      </c>
      <c r="AU957" s="15" t="inlineStr">
        <is>
          <t>Housing</t>
        </is>
      </c>
      <c r="AV957" s="15" t="inlineStr">
        <is>
          <t>External Environment</t>
        </is>
      </c>
    </row>
    <row r="958">
      <c r="A958" s="3" t="inlineStr">
        <is>
          <t>Bit</t>
        </is>
      </c>
      <c r="B958" s="8" t="n">
        <v>1</v>
      </c>
      <c r="C958" s="8" t="n">
        <v>1</v>
      </c>
      <c r="D958" s="8" t="n">
        <v>1</v>
      </c>
      <c r="E958" s="8" t="n">
        <v>1</v>
      </c>
      <c r="F958" s="8" t="n">
        <v>0</v>
      </c>
      <c r="G958" s="8" t="n">
        <v>0</v>
      </c>
      <c r="H958" s="8" t="n">
        <v>0</v>
      </c>
      <c r="J958" s="8" t="n">
        <v>1</v>
      </c>
      <c r="K958" s="8" t="n">
        <v>1</v>
      </c>
      <c r="L958" s="8" t="n">
        <v>1</v>
      </c>
      <c r="M958" s="8" t="n">
        <v>1</v>
      </c>
      <c r="N958" s="8" t="n">
        <v>0</v>
      </c>
      <c r="O958" s="8" t="n">
        <v>0</v>
      </c>
      <c r="P958" s="8" t="n">
        <v>0</v>
      </c>
      <c r="R958" s="8" t="n">
        <v>1</v>
      </c>
      <c r="S958" s="8" t="n">
        <v>1</v>
      </c>
      <c r="T958" s="8" t="n">
        <v>1</v>
      </c>
      <c r="U958" s="8" t="n">
        <v>1</v>
      </c>
      <c r="V958" s="8" t="n">
        <v>0</v>
      </c>
      <c r="W958" s="8" t="n">
        <v>1</v>
      </c>
      <c r="X958" s="8" t="n">
        <v>0</v>
      </c>
      <c r="Z958" s="8" t="n">
        <v>1</v>
      </c>
      <c r="AA958" s="8" t="n">
        <v>1</v>
      </c>
      <c r="AB958" s="8" t="n">
        <v>1</v>
      </c>
      <c r="AC958" s="8" t="n">
        <v>1</v>
      </c>
      <c r="AD958" s="8" t="n">
        <v>0</v>
      </c>
      <c r="AE958" s="8" t="n">
        <v>1</v>
      </c>
      <c r="AF958" s="8" t="n">
        <v>0</v>
      </c>
      <c r="AH958" s="8" t="n">
        <v>1</v>
      </c>
      <c r="AI958" s="8" t="n">
        <v>1</v>
      </c>
      <c r="AJ958" s="8" t="n">
        <v>1</v>
      </c>
      <c r="AK958" s="8" t="n">
        <v>1</v>
      </c>
      <c r="AL958" s="8" t="n">
        <v>0</v>
      </c>
      <c r="AM958" s="8" t="n">
        <v>0</v>
      </c>
      <c r="AN958" s="8" t="n">
        <v>0</v>
      </c>
      <c r="AP958" s="8">
        <f>IF(($B$958&lt;&gt;2)+($J$958&lt;&gt;2)+($R$958&lt;&gt;2)+($Z$958&lt;&gt;2)+($AH$958&lt;&gt;2)=0,2,IF((($B$958&lt;&gt;2)*$B$958+($J$958&lt;&gt;2)*$J$958+($R$958&lt;&gt;2)*$R$958+($Z$958&lt;&gt;2)*$Z$958+($AH$958&lt;&gt;2)*$AH$958)/(($B$958&lt;&gt;2)+($J$958&lt;&gt;2)+($R$958&lt;&gt;2)+($Z$958&lt;&gt;2)+($AH$958&lt;&gt;2))&gt;=0.5,1,0))</f>
        <v/>
      </c>
      <c r="AQ958" s="8">
        <f>IF(($C$958&lt;&gt;2)+($K$958&lt;&gt;2)+($S$958&lt;&gt;2)+($AA$958&lt;&gt;2)+($AI$958&lt;&gt;2)=0,2,IF((($C$958&lt;&gt;2)*$C$958+($K$958&lt;&gt;2)*$K$958+($S$958&lt;&gt;2)*$S$958+($AA$958&lt;&gt;2)*$AA$958+($AI$958&lt;&gt;2)*$AI$958)/(($C$958&lt;&gt;2)+($K$958&lt;&gt;2)+($S$958&lt;&gt;2)+($AA$958&lt;&gt;2)+($AI$958&lt;&gt;2))&gt;=0.5,1,0))</f>
        <v/>
      </c>
      <c r="AR958" s="8">
        <f>IF(($D$958&lt;&gt;2)+($L$958&lt;&gt;2)+($T$958&lt;&gt;2)+($AB$958&lt;&gt;2)+($AJ$958&lt;&gt;2)=0,2,IF((($D$958&lt;&gt;2)*$D$958+($L$958&lt;&gt;2)*$L$958+($T$958&lt;&gt;2)*$T$958+($AB$958&lt;&gt;2)*$AB$958+($AJ$958&lt;&gt;2)*$AJ$958)/(($D$958&lt;&gt;2)+($L$958&lt;&gt;2)+($T$958&lt;&gt;2)+($AB$958&lt;&gt;2)+($AJ$958&lt;&gt;2))&gt;=0.5,1,0))</f>
        <v/>
      </c>
      <c r="AS958" s="8">
        <f>IF(($E$958&lt;&gt;2)+($M$958&lt;&gt;2)+($U$958&lt;&gt;2)+($AC$958&lt;&gt;2)+($AK$958&lt;&gt;2)=0,2,IF((($E$958&lt;&gt;2)*$E$958+($M$958&lt;&gt;2)*$M$958+($U$958&lt;&gt;2)*$U$958+($AC$958&lt;&gt;2)*$AC$958+($AK$958&lt;&gt;2)*$AK$958)/(($E$958&lt;&gt;2)+($M$958&lt;&gt;2)+($U$958&lt;&gt;2)+($AC$958&lt;&gt;2)+($AK$958&lt;&gt;2))&gt;=0.5,1,0))</f>
        <v/>
      </c>
      <c r="AT958" s="8">
        <f>IF(($F$958&lt;&gt;2)+($N$958&lt;&gt;2)+($V$958&lt;&gt;2)+($AD$958&lt;&gt;2)+($AL$958&lt;&gt;2)=0,2,IF((($F$958&lt;&gt;2)*$F$958+($N$958&lt;&gt;2)*$N$958+($V$958&lt;&gt;2)*$V$958+($AD$958&lt;&gt;2)*$AD$958+($AL$958&lt;&gt;2)*$AL$958)/(($F$958&lt;&gt;2)+($N$958&lt;&gt;2)+($V$958&lt;&gt;2)+($AD$958&lt;&gt;2)+($AL$958&lt;&gt;2))&gt;=0.5,1,0))</f>
        <v/>
      </c>
      <c r="AU958" s="8">
        <f>IF(($G$958&lt;&gt;2)+($O$958&lt;&gt;2)+($W$958&lt;&gt;2)+($AE$958&lt;&gt;2)+($AM$958&lt;&gt;2)=0,2,IF((($G$958&lt;&gt;2)*$G$958+($O$958&lt;&gt;2)*$O$958+($W$958&lt;&gt;2)*$W$958+($AE$958&lt;&gt;2)*$AE$958+($AM$958&lt;&gt;2)*$AM$958)/(($G$958&lt;&gt;2)+($O$958&lt;&gt;2)+($W$958&lt;&gt;2)+($AE$958&lt;&gt;2)+($AM$958&lt;&gt;2))&gt;=0.5,1,0))</f>
        <v/>
      </c>
      <c r="AV958" s="8">
        <f>IF(($H$958&lt;&gt;2)+($P$958&lt;&gt;2)+($X$958&lt;&gt;2)+($AF$958&lt;&gt;2)+($AN$958&lt;&gt;2)=0,2,IF((($H$958&lt;&gt;2)*$H$958+($P$958&lt;&gt;2)*$P$958+($X$958&lt;&gt;2)*$X$958+($AF$958&lt;&gt;2)*$AF$958+($AN$958&lt;&gt;2)*$AN$958)/(($H$958&lt;&gt;2)+($P$958&lt;&gt;2)+($X$958&lt;&gt;2)+($AF$958&lt;&gt;2)+($AN$958&lt;&gt;2))&gt;=0.5,1,0))</f>
        <v/>
      </c>
      <c r="AX958" s="16">
        <f>'Ground truth'!$B$14</f>
        <v/>
      </c>
      <c r="AY958" s="16">
        <f>'Ground truth'!$C$14</f>
        <v/>
      </c>
      <c r="AZ958" s="16">
        <f>'Ground truth'!$D$14</f>
        <v/>
      </c>
      <c r="BA958" s="16">
        <f>'Ground truth'!$E$14</f>
        <v/>
      </c>
      <c r="BB958" s="16">
        <f>'Ground truth'!$F$14</f>
        <v/>
      </c>
      <c r="BC958" s="16">
        <f>'Ground truth'!$G$14</f>
        <v/>
      </c>
      <c r="BD958" s="16">
        <f>'Ground truth'!$H$14</f>
        <v/>
      </c>
    </row>
    <row r="959">
      <c r="A959" s="3" t="inlineStr">
        <is>
          <t>Transmission</t>
        </is>
      </c>
      <c r="B959" s="8" t="n">
        <v>1</v>
      </c>
      <c r="C959" s="8" t="n">
        <v>1</v>
      </c>
      <c r="D959" s="8" t="n">
        <v>1</v>
      </c>
      <c r="E959" s="8" t="n">
        <v>1</v>
      </c>
      <c r="F959" s="8" t="n">
        <v>0</v>
      </c>
      <c r="G959" s="8" t="n">
        <v>1</v>
      </c>
      <c r="H959" s="8" t="n">
        <v>0</v>
      </c>
      <c r="J959" s="8" t="n">
        <v>1</v>
      </c>
      <c r="K959" s="8" t="n">
        <v>1</v>
      </c>
      <c r="L959" s="8" t="n">
        <v>1</v>
      </c>
      <c r="M959" s="8" t="n">
        <v>0</v>
      </c>
      <c r="N959" s="8" t="n">
        <v>0</v>
      </c>
      <c r="O959" s="8" t="n">
        <v>1</v>
      </c>
      <c r="P959" s="8" t="n">
        <v>0</v>
      </c>
      <c r="R959" s="8" t="n">
        <v>1</v>
      </c>
      <c r="S959" s="8" t="n">
        <v>1</v>
      </c>
      <c r="T959" s="8" t="n">
        <v>1</v>
      </c>
      <c r="U959" s="8" t="n">
        <v>1</v>
      </c>
      <c r="V959" s="8" t="n">
        <v>1</v>
      </c>
      <c r="W959" s="8" t="n">
        <v>1</v>
      </c>
      <c r="X959" s="8" t="n">
        <v>0</v>
      </c>
      <c r="Z959" s="8" t="n">
        <v>1</v>
      </c>
      <c r="AA959" s="8" t="n">
        <v>1</v>
      </c>
      <c r="AB959" s="8" t="n">
        <v>1</v>
      </c>
      <c r="AC959" s="8" t="n">
        <v>1</v>
      </c>
      <c r="AD959" s="8" t="n">
        <v>0</v>
      </c>
      <c r="AE959" s="8" t="n">
        <v>1</v>
      </c>
      <c r="AF959" s="8" t="n">
        <v>0</v>
      </c>
      <c r="AH959" s="8" t="n">
        <v>1</v>
      </c>
      <c r="AI959" s="8" t="n">
        <v>1</v>
      </c>
      <c r="AJ959" s="8" t="n">
        <v>1</v>
      </c>
      <c r="AK959" s="8" t="n">
        <v>1</v>
      </c>
      <c r="AL959" s="8" t="n">
        <v>1</v>
      </c>
      <c r="AM959" s="8" t="n">
        <v>1</v>
      </c>
      <c r="AN959" s="8" t="n">
        <v>0</v>
      </c>
      <c r="AP959" s="8">
        <f>IF(($B$959&lt;&gt;2)+($J$959&lt;&gt;2)+($R$959&lt;&gt;2)+($Z$959&lt;&gt;2)+($AH$959&lt;&gt;2)=0,2,IF((($B$959&lt;&gt;2)*$B$959+($J$959&lt;&gt;2)*$J$959+($R$959&lt;&gt;2)*$R$959+($Z$959&lt;&gt;2)*$Z$959+($AH$959&lt;&gt;2)*$AH$959)/(($B$959&lt;&gt;2)+($J$959&lt;&gt;2)+($R$959&lt;&gt;2)+($Z$959&lt;&gt;2)+($AH$959&lt;&gt;2))&gt;=0.5,1,0))</f>
        <v/>
      </c>
      <c r="AQ959" s="8">
        <f>IF(($C$959&lt;&gt;2)+($K$959&lt;&gt;2)+($S$959&lt;&gt;2)+($AA$959&lt;&gt;2)+($AI$959&lt;&gt;2)=0,2,IF((($C$959&lt;&gt;2)*$C$959+($K$959&lt;&gt;2)*$K$959+($S$959&lt;&gt;2)*$S$959+($AA$959&lt;&gt;2)*$AA$959+($AI$959&lt;&gt;2)*$AI$959)/(($C$959&lt;&gt;2)+($K$959&lt;&gt;2)+($S$959&lt;&gt;2)+($AA$959&lt;&gt;2)+($AI$959&lt;&gt;2))&gt;=0.5,1,0))</f>
        <v/>
      </c>
      <c r="AR959" s="8">
        <f>IF(($D$959&lt;&gt;2)+($L$959&lt;&gt;2)+($T$959&lt;&gt;2)+($AB$959&lt;&gt;2)+($AJ$959&lt;&gt;2)=0,2,IF((($D$959&lt;&gt;2)*$D$959+($L$959&lt;&gt;2)*$L$959+($T$959&lt;&gt;2)*$T$959+($AB$959&lt;&gt;2)*$AB$959+($AJ$959&lt;&gt;2)*$AJ$959)/(($D$959&lt;&gt;2)+($L$959&lt;&gt;2)+($T$959&lt;&gt;2)+($AB$959&lt;&gt;2)+($AJ$959&lt;&gt;2))&gt;=0.5,1,0))</f>
        <v/>
      </c>
      <c r="AS959" s="8">
        <f>IF(($E$959&lt;&gt;2)+($M$959&lt;&gt;2)+($U$959&lt;&gt;2)+($AC$959&lt;&gt;2)+($AK$959&lt;&gt;2)=0,2,IF((($E$959&lt;&gt;2)*$E$959+($M$959&lt;&gt;2)*$M$959+($U$959&lt;&gt;2)*$U$959+($AC$959&lt;&gt;2)*$AC$959+($AK$959&lt;&gt;2)*$AK$959)/(($E$959&lt;&gt;2)+($M$959&lt;&gt;2)+($U$959&lt;&gt;2)+($AC$959&lt;&gt;2)+($AK$959&lt;&gt;2))&gt;=0.5,1,0))</f>
        <v/>
      </c>
      <c r="AT959" s="8">
        <f>IF(($F$959&lt;&gt;2)+($N$959&lt;&gt;2)+($V$959&lt;&gt;2)+($AD$959&lt;&gt;2)+($AL$959&lt;&gt;2)=0,2,IF((($F$959&lt;&gt;2)*$F$959+($N$959&lt;&gt;2)*$N$959+($V$959&lt;&gt;2)*$V$959+($AD$959&lt;&gt;2)*$AD$959+($AL$959&lt;&gt;2)*$AL$959)/(($F$959&lt;&gt;2)+($N$959&lt;&gt;2)+($V$959&lt;&gt;2)+($AD$959&lt;&gt;2)+($AL$959&lt;&gt;2))&gt;=0.5,1,0))</f>
        <v/>
      </c>
      <c r="AU959" s="8">
        <f>IF(($G$959&lt;&gt;2)+($O$959&lt;&gt;2)+($W$959&lt;&gt;2)+($AE$959&lt;&gt;2)+($AM$959&lt;&gt;2)=0,2,IF((($G$959&lt;&gt;2)*$G$959+($O$959&lt;&gt;2)*$O$959+($W$959&lt;&gt;2)*$W$959+($AE$959&lt;&gt;2)*$AE$959+($AM$959&lt;&gt;2)*$AM$959)/(($G$959&lt;&gt;2)+($O$959&lt;&gt;2)+($W$959&lt;&gt;2)+($AE$959&lt;&gt;2)+($AM$959&lt;&gt;2))&gt;=0.5,1,0))</f>
        <v/>
      </c>
      <c r="AV959" s="8">
        <f>IF(($H$959&lt;&gt;2)+($P$959&lt;&gt;2)+($X$959&lt;&gt;2)+($AF$959&lt;&gt;2)+($AN$959&lt;&gt;2)=0,2,IF((($H$959&lt;&gt;2)*$H$959+($P$959&lt;&gt;2)*$P$959+($X$959&lt;&gt;2)*$X$959+($AF$959&lt;&gt;2)*$AF$959+($AN$959&lt;&gt;2)*$AN$959)/(($H$959&lt;&gt;2)+($P$959&lt;&gt;2)+($X$959&lt;&gt;2)+($AF$959&lt;&gt;2)+($AN$959&lt;&gt;2))&gt;=0.5,1,0))</f>
        <v/>
      </c>
      <c r="AX959" s="16">
        <f>'Ground truth'!$B$15</f>
        <v/>
      </c>
      <c r="AY959" s="16">
        <f>'Ground truth'!$C$15</f>
        <v/>
      </c>
      <c r="AZ959" s="16">
        <f>'Ground truth'!$D$15</f>
        <v/>
      </c>
      <c r="BA959" s="16">
        <f>'Ground truth'!$E$15</f>
        <v/>
      </c>
      <c r="BB959" s="16">
        <f>'Ground truth'!$F$15</f>
        <v/>
      </c>
      <c r="BC959" s="16">
        <f>'Ground truth'!$G$15</f>
        <v/>
      </c>
      <c r="BD959" s="16">
        <f>'Ground truth'!$H$15</f>
        <v/>
      </c>
    </row>
    <row r="960">
      <c r="A960" s="3" t="inlineStr">
        <is>
          <t>Motor</t>
        </is>
      </c>
      <c r="B960" s="8" t="n">
        <v>1</v>
      </c>
      <c r="C960" s="8" t="n">
        <v>1</v>
      </c>
      <c r="D960" s="8" t="n">
        <v>1</v>
      </c>
      <c r="E960" s="8" t="n">
        <v>1</v>
      </c>
      <c r="F960" s="8" t="n">
        <v>0</v>
      </c>
      <c r="G960" s="8" t="n">
        <v>1</v>
      </c>
      <c r="H960" s="8" t="n">
        <v>0</v>
      </c>
      <c r="J960" s="8" t="n">
        <v>1</v>
      </c>
      <c r="K960" s="8" t="n">
        <v>1</v>
      </c>
      <c r="L960" s="8" t="n">
        <v>1</v>
      </c>
      <c r="M960" s="8" t="n">
        <v>1</v>
      </c>
      <c r="N960" s="8" t="n">
        <v>1</v>
      </c>
      <c r="O960" s="8" t="n">
        <v>1</v>
      </c>
      <c r="P960" s="8" t="n">
        <v>0</v>
      </c>
      <c r="R960" s="8" t="n">
        <v>1</v>
      </c>
      <c r="S960" s="8" t="n">
        <v>1</v>
      </c>
      <c r="T960" s="8" t="n">
        <v>1</v>
      </c>
      <c r="U960" s="8" t="n">
        <v>1</v>
      </c>
      <c r="V960" s="8" t="n">
        <v>1</v>
      </c>
      <c r="W960" s="8" t="n">
        <v>1</v>
      </c>
      <c r="X960" s="8" t="n">
        <v>0</v>
      </c>
      <c r="Z960" s="8" t="n">
        <v>1</v>
      </c>
      <c r="AA960" s="8" t="n">
        <v>1</v>
      </c>
      <c r="AB960" s="8" t="n">
        <v>1</v>
      </c>
      <c r="AC960" s="8" t="n">
        <v>1</v>
      </c>
      <c r="AD960" s="8" t="n">
        <v>1</v>
      </c>
      <c r="AE960" s="8" t="n">
        <v>1</v>
      </c>
      <c r="AF960" s="8" t="n">
        <v>0</v>
      </c>
      <c r="AH960" s="8" t="n">
        <v>1</v>
      </c>
      <c r="AI960" s="8" t="n">
        <v>1</v>
      </c>
      <c r="AJ960" s="8" t="n">
        <v>1</v>
      </c>
      <c r="AK960" s="8" t="n">
        <v>1</v>
      </c>
      <c r="AL960" s="8" t="n">
        <v>1</v>
      </c>
      <c r="AM960" s="8" t="n">
        <v>1</v>
      </c>
      <c r="AN960" s="8" t="n">
        <v>0</v>
      </c>
      <c r="AP960" s="8">
        <f>IF(($B$960&lt;&gt;2)+($J$960&lt;&gt;2)+($R$960&lt;&gt;2)+($Z$960&lt;&gt;2)+($AH$960&lt;&gt;2)=0,2,IF((($B$960&lt;&gt;2)*$B$960+($J$960&lt;&gt;2)*$J$960+($R$960&lt;&gt;2)*$R$960+($Z$960&lt;&gt;2)*$Z$960+($AH$960&lt;&gt;2)*$AH$960)/(($B$960&lt;&gt;2)+($J$960&lt;&gt;2)+($R$960&lt;&gt;2)+($Z$960&lt;&gt;2)+($AH$960&lt;&gt;2))&gt;=0.5,1,0))</f>
        <v/>
      </c>
      <c r="AQ960" s="8">
        <f>IF(($C$960&lt;&gt;2)+($K$960&lt;&gt;2)+($S$960&lt;&gt;2)+($AA$960&lt;&gt;2)+($AI$960&lt;&gt;2)=0,2,IF((($C$960&lt;&gt;2)*$C$960+($K$960&lt;&gt;2)*$K$960+($S$960&lt;&gt;2)*$S$960+($AA$960&lt;&gt;2)*$AA$960+($AI$960&lt;&gt;2)*$AI$960)/(($C$960&lt;&gt;2)+($K$960&lt;&gt;2)+($S$960&lt;&gt;2)+($AA$960&lt;&gt;2)+($AI$960&lt;&gt;2))&gt;=0.5,1,0))</f>
        <v/>
      </c>
      <c r="AR960" s="8">
        <f>IF(($D$960&lt;&gt;2)+($L$960&lt;&gt;2)+($T$960&lt;&gt;2)+($AB$960&lt;&gt;2)+($AJ$960&lt;&gt;2)=0,2,IF((($D$960&lt;&gt;2)*$D$960+($L$960&lt;&gt;2)*$L$960+($T$960&lt;&gt;2)*$T$960+($AB$960&lt;&gt;2)*$AB$960+($AJ$960&lt;&gt;2)*$AJ$960)/(($D$960&lt;&gt;2)+($L$960&lt;&gt;2)+($T$960&lt;&gt;2)+($AB$960&lt;&gt;2)+($AJ$960&lt;&gt;2))&gt;=0.5,1,0))</f>
        <v/>
      </c>
      <c r="AS960" s="8">
        <f>IF(($E$960&lt;&gt;2)+($M$960&lt;&gt;2)+($U$960&lt;&gt;2)+($AC$960&lt;&gt;2)+($AK$960&lt;&gt;2)=0,2,IF((($E$960&lt;&gt;2)*$E$960+($M$960&lt;&gt;2)*$M$960+($U$960&lt;&gt;2)*$U$960+($AC$960&lt;&gt;2)*$AC$960+($AK$960&lt;&gt;2)*$AK$960)/(($E$960&lt;&gt;2)+($M$960&lt;&gt;2)+($U$960&lt;&gt;2)+($AC$960&lt;&gt;2)+($AK$960&lt;&gt;2))&gt;=0.5,1,0))</f>
        <v/>
      </c>
      <c r="AT960" s="8">
        <f>IF(($F$960&lt;&gt;2)+($N$960&lt;&gt;2)+($V$960&lt;&gt;2)+($AD$960&lt;&gt;2)+($AL$960&lt;&gt;2)=0,2,IF((($F$960&lt;&gt;2)*$F$960+($N$960&lt;&gt;2)*$N$960+($V$960&lt;&gt;2)*$V$960+($AD$960&lt;&gt;2)*$AD$960+($AL$960&lt;&gt;2)*$AL$960)/(($F$960&lt;&gt;2)+($N$960&lt;&gt;2)+($V$960&lt;&gt;2)+($AD$960&lt;&gt;2)+($AL$960&lt;&gt;2))&gt;=0.5,1,0))</f>
        <v/>
      </c>
      <c r="AU960" s="8">
        <f>IF(($G$960&lt;&gt;2)+($O$960&lt;&gt;2)+($W$960&lt;&gt;2)+($AE$960&lt;&gt;2)+($AM$960&lt;&gt;2)=0,2,IF((($G$960&lt;&gt;2)*$G$960+($O$960&lt;&gt;2)*$O$960+($W$960&lt;&gt;2)*$W$960+($AE$960&lt;&gt;2)*$AE$960+($AM$960&lt;&gt;2)*$AM$960)/(($G$960&lt;&gt;2)+($O$960&lt;&gt;2)+($W$960&lt;&gt;2)+($AE$960&lt;&gt;2)+($AM$960&lt;&gt;2))&gt;=0.5,1,0))</f>
        <v/>
      </c>
      <c r="AV960" s="8">
        <f>IF(($H$960&lt;&gt;2)+($P$960&lt;&gt;2)+($X$960&lt;&gt;2)+($AF$960&lt;&gt;2)+($AN$960&lt;&gt;2)=0,2,IF((($H$960&lt;&gt;2)*$H$960+($P$960&lt;&gt;2)*$P$960+($X$960&lt;&gt;2)*$X$960+($AF$960&lt;&gt;2)*$AF$960+($AN$960&lt;&gt;2)*$AN$960)/(($H$960&lt;&gt;2)+($P$960&lt;&gt;2)+($X$960&lt;&gt;2)+($AF$960&lt;&gt;2)+($AN$960&lt;&gt;2))&gt;=0.5,1,0))</f>
        <v/>
      </c>
      <c r="AX960" s="16">
        <f>'Ground truth'!$B$16</f>
        <v/>
      </c>
      <c r="AY960" s="16">
        <f>'Ground truth'!$C$16</f>
        <v/>
      </c>
      <c r="AZ960" s="16">
        <f>'Ground truth'!$D$16</f>
        <v/>
      </c>
      <c r="BA960" s="16">
        <f>'Ground truth'!$E$16</f>
        <v/>
      </c>
      <c r="BB960" s="16">
        <f>'Ground truth'!$F$16</f>
        <v/>
      </c>
      <c r="BC960" s="16">
        <f>'Ground truth'!$G$16</f>
        <v/>
      </c>
      <c r="BD960" s="16">
        <f>'Ground truth'!$H$16</f>
        <v/>
      </c>
    </row>
    <row r="961">
      <c r="A961" s="3" t="inlineStr">
        <is>
          <t>Electrical System</t>
        </is>
      </c>
      <c r="B961" s="8" t="n">
        <v>1</v>
      </c>
      <c r="C961" s="8" t="n">
        <v>1</v>
      </c>
      <c r="D961" s="8" t="n">
        <v>1</v>
      </c>
      <c r="E961" s="8" t="n">
        <v>1</v>
      </c>
      <c r="F961" s="8" t="n">
        <v>1</v>
      </c>
      <c r="G961" s="8" t="n">
        <v>1</v>
      </c>
      <c r="H961" s="8" t="n">
        <v>0</v>
      </c>
      <c r="J961" s="8" t="n">
        <v>1</v>
      </c>
      <c r="K961" s="8" t="n">
        <v>0</v>
      </c>
      <c r="L961" s="8" t="n">
        <v>1</v>
      </c>
      <c r="M961" s="8" t="n">
        <v>1</v>
      </c>
      <c r="N961" s="8" t="n">
        <v>1</v>
      </c>
      <c r="O961" s="8" t="n">
        <v>1</v>
      </c>
      <c r="P961" s="8" t="n">
        <v>0</v>
      </c>
      <c r="R961" s="8" t="n">
        <v>1</v>
      </c>
      <c r="S961" s="8" t="n">
        <v>1</v>
      </c>
      <c r="T961" s="8" t="n">
        <v>1</v>
      </c>
      <c r="U961" s="8" t="n">
        <v>1</v>
      </c>
      <c r="V961" s="8" t="n">
        <v>1</v>
      </c>
      <c r="W961" s="8" t="n">
        <v>1</v>
      </c>
      <c r="X961" s="8" t="n">
        <v>0</v>
      </c>
      <c r="Z961" s="8" t="n">
        <v>1</v>
      </c>
      <c r="AA961" s="8" t="n">
        <v>1</v>
      </c>
      <c r="AB961" s="8" t="n">
        <v>1</v>
      </c>
      <c r="AC961" s="8" t="n">
        <v>1</v>
      </c>
      <c r="AD961" s="8" t="n">
        <v>1</v>
      </c>
      <c r="AE961" s="8" t="n">
        <v>1</v>
      </c>
      <c r="AF961" s="8" t="n">
        <v>0</v>
      </c>
      <c r="AH961" s="8" t="n">
        <v>1</v>
      </c>
      <c r="AI961" s="8" t="n">
        <v>1</v>
      </c>
      <c r="AJ961" s="8" t="n">
        <v>1</v>
      </c>
      <c r="AK961" s="8" t="n">
        <v>1</v>
      </c>
      <c r="AL961" s="8" t="n">
        <v>1</v>
      </c>
      <c r="AM961" s="8" t="n">
        <v>1</v>
      </c>
      <c r="AN961" s="8" t="n">
        <v>0</v>
      </c>
      <c r="AP961" s="8">
        <f>IF(($B$961&lt;&gt;2)+($J$961&lt;&gt;2)+($R$961&lt;&gt;2)+($Z$961&lt;&gt;2)+($AH$961&lt;&gt;2)=0,2,IF((($B$961&lt;&gt;2)*$B$961+($J$961&lt;&gt;2)*$J$961+($R$961&lt;&gt;2)*$R$961+($Z$961&lt;&gt;2)*$Z$961+($AH$961&lt;&gt;2)*$AH$961)/(($B$961&lt;&gt;2)+($J$961&lt;&gt;2)+($R$961&lt;&gt;2)+($Z$961&lt;&gt;2)+($AH$961&lt;&gt;2))&gt;=0.5,1,0))</f>
        <v/>
      </c>
      <c r="AQ961" s="8">
        <f>IF(($C$961&lt;&gt;2)+($K$961&lt;&gt;2)+($S$961&lt;&gt;2)+($AA$961&lt;&gt;2)+($AI$961&lt;&gt;2)=0,2,IF((($C$961&lt;&gt;2)*$C$961+($K$961&lt;&gt;2)*$K$961+($S$961&lt;&gt;2)*$S$961+($AA$961&lt;&gt;2)*$AA$961+($AI$961&lt;&gt;2)*$AI$961)/(($C$961&lt;&gt;2)+($K$961&lt;&gt;2)+($S$961&lt;&gt;2)+($AA$961&lt;&gt;2)+($AI$961&lt;&gt;2))&gt;=0.5,1,0))</f>
        <v/>
      </c>
      <c r="AR961" s="8">
        <f>IF(($D$961&lt;&gt;2)+($L$961&lt;&gt;2)+($T$961&lt;&gt;2)+($AB$961&lt;&gt;2)+($AJ$961&lt;&gt;2)=0,2,IF((($D$961&lt;&gt;2)*$D$961+($L$961&lt;&gt;2)*$L$961+($T$961&lt;&gt;2)*$T$961+($AB$961&lt;&gt;2)*$AB$961+($AJ$961&lt;&gt;2)*$AJ$961)/(($D$961&lt;&gt;2)+($L$961&lt;&gt;2)+($T$961&lt;&gt;2)+($AB$961&lt;&gt;2)+($AJ$961&lt;&gt;2))&gt;=0.5,1,0))</f>
        <v/>
      </c>
      <c r="AS961" s="8">
        <f>IF(($E$961&lt;&gt;2)+($M$961&lt;&gt;2)+($U$961&lt;&gt;2)+($AC$961&lt;&gt;2)+($AK$961&lt;&gt;2)=0,2,IF((($E$961&lt;&gt;2)*$E$961+($M$961&lt;&gt;2)*$M$961+($U$961&lt;&gt;2)*$U$961+($AC$961&lt;&gt;2)*$AC$961+($AK$961&lt;&gt;2)*$AK$961)/(($E$961&lt;&gt;2)+($M$961&lt;&gt;2)+($U$961&lt;&gt;2)+($AC$961&lt;&gt;2)+($AK$961&lt;&gt;2))&gt;=0.5,1,0))</f>
        <v/>
      </c>
      <c r="AT961" s="8">
        <f>IF(($F$961&lt;&gt;2)+($N$961&lt;&gt;2)+($V$961&lt;&gt;2)+($AD$961&lt;&gt;2)+($AL$961&lt;&gt;2)=0,2,IF((($F$961&lt;&gt;2)*$F$961+($N$961&lt;&gt;2)*$N$961+($V$961&lt;&gt;2)*$V$961+($AD$961&lt;&gt;2)*$AD$961+($AL$961&lt;&gt;2)*$AL$961)/(($F$961&lt;&gt;2)+($N$961&lt;&gt;2)+($V$961&lt;&gt;2)+($AD$961&lt;&gt;2)+($AL$961&lt;&gt;2))&gt;=0.5,1,0))</f>
        <v/>
      </c>
      <c r="AU961" s="8">
        <f>IF(($G$961&lt;&gt;2)+($O$961&lt;&gt;2)+($W$961&lt;&gt;2)+($AE$961&lt;&gt;2)+($AM$961&lt;&gt;2)=0,2,IF((($G$961&lt;&gt;2)*$G$961+($O$961&lt;&gt;2)*$O$961+($W$961&lt;&gt;2)*$W$961+($AE$961&lt;&gt;2)*$AE$961+($AM$961&lt;&gt;2)*$AM$961)/(($G$961&lt;&gt;2)+($O$961&lt;&gt;2)+($W$961&lt;&gt;2)+($AE$961&lt;&gt;2)+($AM$961&lt;&gt;2))&gt;=0.5,1,0))</f>
        <v/>
      </c>
      <c r="AV961" s="8">
        <f>IF(($H$961&lt;&gt;2)+($P$961&lt;&gt;2)+($X$961&lt;&gt;2)+($AF$961&lt;&gt;2)+($AN$961&lt;&gt;2)=0,2,IF((($H$961&lt;&gt;2)*$H$961+($P$961&lt;&gt;2)*$P$961+($X$961&lt;&gt;2)*$X$961+($AF$961&lt;&gt;2)*$AF$961+($AN$961&lt;&gt;2)*$AN$961)/(($H$961&lt;&gt;2)+($P$961&lt;&gt;2)+($X$961&lt;&gt;2)+($AF$961&lt;&gt;2)+($AN$961&lt;&gt;2))&gt;=0.5,1,0))</f>
        <v/>
      </c>
      <c r="AX961" s="16">
        <f>'Ground truth'!$B$17</f>
        <v/>
      </c>
      <c r="AY961" s="16">
        <f>'Ground truth'!$C$17</f>
        <v/>
      </c>
      <c r="AZ961" s="16">
        <f>'Ground truth'!$D$17</f>
        <v/>
      </c>
      <c r="BA961" s="16">
        <f>'Ground truth'!$E$17</f>
        <v/>
      </c>
      <c r="BB961" s="16">
        <f>'Ground truth'!$F$17</f>
        <v/>
      </c>
      <c r="BC961" s="16">
        <f>'Ground truth'!$G$17</f>
        <v/>
      </c>
      <c r="BD961" s="16">
        <f>'Ground truth'!$H$17</f>
        <v/>
      </c>
    </row>
    <row r="962">
      <c r="A962" s="3" t="inlineStr">
        <is>
          <t>Battery Holder</t>
        </is>
      </c>
      <c r="B962" s="8" t="n">
        <v>0</v>
      </c>
      <c r="C962" s="8" t="n">
        <v>0</v>
      </c>
      <c r="D962" s="8" t="n">
        <v>0</v>
      </c>
      <c r="E962" s="8" t="n">
        <v>1</v>
      </c>
      <c r="F962" s="8" t="n">
        <v>1</v>
      </c>
      <c r="G962" s="8" t="n">
        <v>1</v>
      </c>
      <c r="H962" s="8" t="n">
        <v>0</v>
      </c>
      <c r="J962" s="8" t="n">
        <v>0</v>
      </c>
      <c r="K962" s="8" t="n">
        <v>0</v>
      </c>
      <c r="L962" s="8" t="n">
        <v>1</v>
      </c>
      <c r="M962" s="8" t="n">
        <v>1</v>
      </c>
      <c r="N962" s="8" t="n">
        <v>1</v>
      </c>
      <c r="O962" s="8" t="n">
        <v>1</v>
      </c>
      <c r="P962" s="8" t="n">
        <v>0</v>
      </c>
      <c r="R962" s="8" t="n">
        <v>0</v>
      </c>
      <c r="S962" s="8" t="n">
        <v>1</v>
      </c>
      <c r="T962" s="8" t="n">
        <v>1</v>
      </c>
      <c r="U962" s="8" t="n">
        <v>1</v>
      </c>
      <c r="V962" s="8" t="n">
        <v>1</v>
      </c>
      <c r="W962" s="8" t="n">
        <v>1</v>
      </c>
      <c r="X962" s="8" t="n">
        <v>0</v>
      </c>
      <c r="Z962" s="8" t="n">
        <v>0</v>
      </c>
      <c r="AA962" s="8" t="n">
        <v>0</v>
      </c>
      <c r="AB962" s="8" t="n">
        <v>1</v>
      </c>
      <c r="AC962" s="8" t="n">
        <v>1</v>
      </c>
      <c r="AD962" s="8" t="n">
        <v>1</v>
      </c>
      <c r="AE962" s="8" t="n">
        <v>1</v>
      </c>
      <c r="AF962" s="8" t="n">
        <v>0</v>
      </c>
      <c r="AH962" s="8" t="n">
        <v>0</v>
      </c>
      <c r="AI962" s="8" t="n">
        <v>1</v>
      </c>
      <c r="AJ962" s="8" t="n">
        <v>1</v>
      </c>
      <c r="AK962" s="8" t="n">
        <v>1</v>
      </c>
      <c r="AL962" s="8" t="n">
        <v>1</v>
      </c>
      <c r="AM962" s="8" t="n">
        <v>1</v>
      </c>
      <c r="AN962" s="8" t="n">
        <v>0</v>
      </c>
      <c r="AP962" s="8">
        <f>IF(($B$962&lt;&gt;2)+($J$962&lt;&gt;2)+($R$962&lt;&gt;2)+($Z$962&lt;&gt;2)+($AH$962&lt;&gt;2)=0,2,IF((($B$962&lt;&gt;2)*$B$962+($J$962&lt;&gt;2)*$J$962+($R$962&lt;&gt;2)*$R$962+($Z$962&lt;&gt;2)*$Z$962+($AH$962&lt;&gt;2)*$AH$962)/(($B$962&lt;&gt;2)+($J$962&lt;&gt;2)+($R$962&lt;&gt;2)+($Z$962&lt;&gt;2)+($AH$962&lt;&gt;2))&gt;=0.5,1,0))</f>
        <v/>
      </c>
      <c r="AQ962" s="8">
        <f>IF(($C$962&lt;&gt;2)+($K$962&lt;&gt;2)+($S$962&lt;&gt;2)+($AA$962&lt;&gt;2)+($AI$962&lt;&gt;2)=0,2,IF((($C$962&lt;&gt;2)*$C$962+($K$962&lt;&gt;2)*$K$962+($S$962&lt;&gt;2)*$S$962+($AA$962&lt;&gt;2)*$AA$962+($AI$962&lt;&gt;2)*$AI$962)/(($C$962&lt;&gt;2)+($K$962&lt;&gt;2)+($S$962&lt;&gt;2)+($AA$962&lt;&gt;2)+($AI$962&lt;&gt;2))&gt;=0.5,1,0))</f>
        <v/>
      </c>
      <c r="AR962" s="8">
        <f>IF(($D$962&lt;&gt;2)+($L$962&lt;&gt;2)+($T$962&lt;&gt;2)+($AB$962&lt;&gt;2)+($AJ$962&lt;&gt;2)=0,2,IF((($D$962&lt;&gt;2)*$D$962+($L$962&lt;&gt;2)*$L$962+($T$962&lt;&gt;2)*$T$962+($AB$962&lt;&gt;2)*$AB$962+($AJ$962&lt;&gt;2)*$AJ$962)/(($D$962&lt;&gt;2)+($L$962&lt;&gt;2)+($T$962&lt;&gt;2)+($AB$962&lt;&gt;2)+($AJ$962&lt;&gt;2))&gt;=0.5,1,0))</f>
        <v/>
      </c>
      <c r="AS962" s="8">
        <f>IF(($E$962&lt;&gt;2)+($M$962&lt;&gt;2)+($U$962&lt;&gt;2)+($AC$962&lt;&gt;2)+($AK$962&lt;&gt;2)=0,2,IF((($E$962&lt;&gt;2)*$E$962+($M$962&lt;&gt;2)*$M$962+($U$962&lt;&gt;2)*$U$962+($AC$962&lt;&gt;2)*$AC$962+($AK$962&lt;&gt;2)*$AK$962)/(($E$962&lt;&gt;2)+($M$962&lt;&gt;2)+($U$962&lt;&gt;2)+($AC$962&lt;&gt;2)+($AK$962&lt;&gt;2))&gt;=0.5,1,0))</f>
        <v/>
      </c>
      <c r="AT962" s="8">
        <f>IF(($F$962&lt;&gt;2)+($N$962&lt;&gt;2)+($V$962&lt;&gt;2)+($AD$962&lt;&gt;2)+($AL$962&lt;&gt;2)=0,2,IF((($F$962&lt;&gt;2)*$F$962+($N$962&lt;&gt;2)*$N$962+($V$962&lt;&gt;2)*$V$962+($AD$962&lt;&gt;2)*$AD$962+($AL$962&lt;&gt;2)*$AL$962)/(($F$962&lt;&gt;2)+($N$962&lt;&gt;2)+($V$962&lt;&gt;2)+($AD$962&lt;&gt;2)+($AL$962&lt;&gt;2))&gt;=0.5,1,0))</f>
        <v/>
      </c>
      <c r="AU962" s="8">
        <f>IF(($G$962&lt;&gt;2)+($O$962&lt;&gt;2)+($W$962&lt;&gt;2)+($AE$962&lt;&gt;2)+($AM$962&lt;&gt;2)=0,2,IF((($G$962&lt;&gt;2)*$G$962+($O$962&lt;&gt;2)*$O$962+($W$962&lt;&gt;2)*$W$962+($AE$962&lt;&gt;2)*$AE$962+($AM$962&lt;&gt;2)*$AM$962)/(($G$962&lt;&gt;2)+($O$962&lt;&gt;2)+($W$962&lt;&gt;2)+($AE$962&lt;&gt;2)+($AM$962&lt;&gt;2))&gt;=0.5,1,0))</f>
        <v/>
      </c>
      <c r="AV962" s="8">
        <f>IF(($H$962&lt;&gt;2)+($P$962&lt;&gt;2)+($X$962&lt;&gt;2)+($AF$962&lt;&gt;2)+($AN$962&lt;&gt;2)=0,2,IF((($H$962&lt;&gt;2)*$H$962+($P$962&lt;&gt;2)*$P$962+($X$962&lt;&gt;2)*$X$962+($AF$962&lt;&gt;2)*$AF$962+($AN$962&lt;&gt;2)*$AN$962)/(($H$962&lt;&gt;2)+($P$962&lt;&gt;2)+($X$962&lt;&gt;2)+($AF$962&lt;&gt;2)+($AN$962&lt;&gt;2))&gt;=0.5,1,0))</f>
        <v/>
      </c>
      <c r="AX962" s="16">
        <f>'Ground truth'!$B$18</f>
        <v/>
      </c>
      <c r="AY962" s="16">
        <f>'Ground truth'!$C$18</f>
        <v/>
      </c>
      <c r="AZ962" s="16">
        <f>'Ground truth'!$D$18</f>
        <v/>
      </c>
      <c r="BA962" s="16">
        <f>'Ground truth'!$E$18</f>
        <v/>
      </c>
      <c r="BB962" s="16">
        <f>'Ground truth'!$F$18</f>
        <v/>
      </c>
      <c r="BC962" s="16">
        <f>'Ground truth'!$G$18</f>
        <v/>
      </c>
      <c r="BD962" s="16">
        <f>'Ground truth'!$H$18</f>
        <v/>
      </c>
    </row>
    <row r="963">
      <c r="A963" s="3" t="inlineStr">
        <is>
          <t>Housing</t>
        </is>
      </c>
      <c r="B963" s="8" t="n">
        <v>0</v>
      </c>
      <c r="C963" s="8" t="n">
        <v>1</v>
      </c>
      <c r="D963" s="8" t="n">
        <v>1</v>
      </c>
      <c r="E963" s="8" t="n">
        <v>1</v>
      </c>
      <c r="F963" s="8" t="n">
        <v>1</v>
      </c>
      <c r="G963" s="8" t="n">
        <v>1</v>
      </c>
      <c r="H963" s="8" t="n">
        <v>1</v>
      </c>
      <c r="J963" s="8" t="n">
        <v>0</v>
      </c>
      <c r="K963" s="8" t="n">
        <v>1</v>
      </c>
      <c r="L963" s="8" t="n">
        <v>1</v>
      </c>
      <c r="M963" s="8" t="n">
        <v>1</v>
      </c>
      <c r="N963" s="8" t="n">
        <v>1</v>
      </c>
      <c r="O963" s="8" t="n">
        <v>1</v>
      </c>
      <c r="P963" s="8" t="n">
        <v>0</v>
      </c>
      <c r="R963" s="8" t="n">
        <v>1</v>
      </c>
      <c r="S963" s="8" t="n">
        <v>1</v>
      </c>
      <c r="T963" s="8" t="n">
        <v>1</v>
      </c>
      <c r="U963" s="8" t="n">
        <v>1</v>
      </c>
      <c r="V963" s="8" t="n">
        <v>1</v>
      </c>
      <c r="W963" s="8" t="n">
        <v>1</v>
      </c>
      <c r="X963" s="8" t="n">
        <v>1</v>
      </c>
      <c r="Z963" s="8" t="n">
        <v>1</v>
      </c>
      <c r="AA963" s="8" t="n">
        <v>1</v>
      </c>
      <c r="AB963" s="8" t="n">
        <v>1</v>
      </c>
      <c r="AC963" s="8" t="n">
        <v>1</v>
      </c>
      <c r="AD963" s="8" t="n">
        <v>1</v>
      </c>
      <c r="AE963" s="8" t="n">
        <v>1</v>
      </c>
      <c r="AF963" s="8" t="n">
        <v>1</v>
      </c>
      <c r="AH963" s="8" t="n">
        <v>0</v>
      </c>
      <c r="AI963" s="8" t="n">
        <v>1</v>
      </c>
      <c r="AJ963" s="8" t="n">
        <v>1</v>
      </c>
      <c r="AK963" s="8" t="n">
        <v>1</v>
      </c>
      <c r="AL963" s="8" t="n">
        <v>1</v>
      </c>
      <c r="AM963" s="8" t="n">
        <v>1</v>
      </c>
      <c r="AN963" s="8" t="n">
        <v>1</v>
      </c>
      <c r="AP963" s="8">
        <f>IF(($B$963&lt;&gt;2)+($J$963&lt;&gt;2)+($R$963&lt;&gt;2)+($Z$963&lt;&gt;2)+($AH$963&lt;&gt;2)=0,2,IF((($B$963&lt;&gt;2)*$B$963+($J$963&lt;&gt;2)*$J$963+($R$963&lt;&gt;2)*$R$963+($Z$963&lt;&gt;2)*$Z$963+($AH$963&lt;&gt;2)*$AH$963)/(($B$963&lt;&gt;2)+($J$963&lt;&gt;2)+($R$963&lt;&gt;2)+($Z$963&lt;&gt;2)+($AH$963&lt;&gt;2))&gt;=0.5,1,0))</f>
        <v/>
      </c>
      <c r="AQ963" s="8">
        <f>IF(($C$963&lt;&gt;2)+($K$963&lt;&gt;2)+($S$963&lt;&gt;2)+($AA$963&lt;&gt;2)+($AI$963&lt;&gt;2)=0,2,IF((($C$963&lt;&gt;2)*$C$963+($K$963&lt;&gt;2)*$K$963+($S$963&lt;&gt;2)*$S$963+($AA$963&lt;&gt;2)*$AA$963+($AI$963&lt;&gt;2)*$AI$963)/(($C$963&lt;&gt;2)+($K$963&lt;&gt;2)+($S$963&lt;&gt;2)+($AA$963&lt;&gt;2)+($AI$963&lt;&gt;2))&gt;=0.5,1,0))</f>
        <v/>
      </c>
      <c r="AR963" s="8">
        <f>IF(($D$963&lt;&gt;2)+($L$963&lt;&gt;2)+($T$963&lt;&gt;2)+($AB$963&lt;&gt;2)+($AJ$963&lt;&gt;2)=0,2,IF((($D$963&lt;&gt;2)*$D$963+($L$963&lt;&gt;2)*$L$963+($T$963&lt;&gt;2)*$T$963+($AB$963&lt;&gt;2)*$AB$963+($AJ$963&lt;&gt;2)*$AJ$963)/(($D$963&lt;&gt;2)+($L$963&lt;&gt;2)+($T$963&lt;&gt;2)+($AB$963&lt;&gt;2)+($AJ$963&lt;&gt;2))&gt;=0.5,1,0))</f>
        <v/>
      </c>
      <c r="AS963" s="8">
        <f>IF(($E$963&lt;&gt;2)+($M$963&lt;&gt;2)+($U$963&lt;&gt;2)+($AC$963&lt;&gt;2)+($AK$963&lt;&gt;2)=0,2,IF((($E$963&lt;&gt;2)*$E$963+($M$963&lt;&gt;2)*$M$963+($U$963&lt;&gt;2)*$U$963+($AC$963&lt;&gt;2)*$AC$963+($AK$963&lt;&gt;2)*$AK$963)/(($E$963&lt;&gt;2)+($M$963&lt;&gt;2)+($U$963&lt;&gt;2)+($AC$963&lt;&gt;2)+($AK$963&lt;&gt;2))&gt;=0.5,1,0))</f>
        <v/>
      </c>
      <c r="AT963" s="8">
        <f>IF(($F$963&lt;&gt;2)+($N$963&lt;&gt;2)+($V$963&lt;&gt;2)+($AD$963&lt;&gt;2)+($AL$963&lt;&gt;2)=0,2,IF((($F$963&lt;&gt;2)*$F$963+($N$963&lt;&gt;2)*$N$963+($V$963&lt;&gt;2)*$V$963+($AD$963&lt;&gt;2)*$AD$963+($AL$963&lt;&gt;2)*$AL$963)/(($F$963&lt;&gt;2)+($N$963&lt;&gt;2)+($V$963&lt;&gt;2)+($AD$963&lt;&gt;2)+($AL$963&lt;&gt;2))&gt;=0.5,1,0))</f>
        <v/>
      </c>
      <c r="AU963" s="8">
        <f>IF(($G$963&lt;&gt;2)+($O$963&lt;&gt;2)+($W$963&lt;&gt;2)+($AE$963&lt;&gt;2)+($AM$963&lt;&gt;2)=0,2,IF((($G$963&lt;&gt;2)*$G$963+($O$963&lt;&gt;2)*$O$963+($W$963&lt;&gt;2)*$W$963+($AE$963&lt;&gt;2)*$AE$963+($AM$963&lt;&gt;2)*$AM$963)/(($G$963&lt;&gt;2)+($O$963&lt;&gt;2)+($W$963&lt;&gt;2)+($AE$963&lt;&gt;2)+($AM$963&lt;&gt;2))&gt;=0.5,1,0))</f>
        <v/>
      </c>
      <c r="AV963" s="8">
        <f>IF(($H$963&lt;&gt;2)+($P$963&lt;&gt;2)+($X$963&lt;&gt;2)+($AF$963&lt;&gt;2)+($AN$963&lt;&gt;2)=0,2,IF((($H$963&lt;&gt;2)*$H$963+($P$963&lt;&gt;2)*$P$963+($X$963&lt;&gt;2)*$X$963+($AF$963&lt;&gt;2)*$AF$963+($AN$963&lt;&gt;2)*$AN$963)/(($H$963&lt;&gt;2)+($P$963&lt;&gt;2)+($X$963&lt;&gt;2)+($AF$963&lt;&gt;2)+($AN$963&lt;&gt;2))&gt;=0.5,1,0))</f>
        <v/>
      </c>
      <c r="AX963" s="16">
        <f>'Ground truth'!$B$19</f>
        <v/>
      </c>
      <c r="AY963" s="16">
        <f>'Ground truth'!$C$19</f>
        <v/>
      </c>
      <c r="AZ963" s="16">
        <f>'Ground truth'!$D$19</f>
        <v/>
      </c>
      <c r="BA963" s="16">
        <f>'Ground truth'!$E$19</f>
        <v/>
      </c>
      <c r="BB963" s="16">
        <f>'Ground truth'!$F$19</f>
        <v/>
      </c>
      <c r="BC963" s="16">
        <f>'Ground truth'!$G$19</f>
        <v/>
      </c>
      <c r="BD963" s="16">
        <f>'Ground truth'!$H$19</f>
        <v/>
      </c>
    </row>
    <row r="964">
      <c r="A964" s="3" t="inlineStr">
        <is>
          <t>External Environment</t>
        </is>
      </c>
      <c r="B964" s="8" t="n">
        <v>0</v>
      </c>
      <c r="C964" s="8" t="n">
        <v>0</v>
      </c>
      <c r="D964" s="8" t="n">
        <v>0</v>
      </c>
      <c r="E964" s="8" t="n">
        <v>0</v>
      </c>
      <c r="F964" s="8" t="n">
        <v>0</v>
      </c>
      <c r="G964" s="8" t="n">
        <v>1</v>
      </c>
      <c r="H964" s="8" t="n">
        <v>1</v>
      </c>
      <c r="J964" s="8" t="n">
        <v>0</v>
      </c>
      <c r="K964" s="8" t="n">
        <v>0</v>
      </c>
      <c r="L964" s="8" t="n">
        <v>0</v>
      </c>
      <c r="M964" s="8" t="n">
        <v>0</v>
      </c>
      <c r="N964" s="8" t="n">
        <v>0</v>
      </c>
      <c r="O964" s="8" t="n">
        <v>0</v>
      </c>
      <c r="P964" s="8" t="n">
        <v>1</v>
      </c>
      <c r="R964" s="8" t="n">
        <v>0</v>
      </c>
      <c r="S964" s="8" t="n">
        <v>0</v>
      </c>
      <c r="T964" s="8" t="n">
        <v>0</v>
      </c>
      <c r="U964" s="8" t="n">
        <v>0</v>
      </c>
      <c r="V964" s="8" t="n">
        <v>0</v>
      </c>
      <c r="W964" s="8" t="n">
        <v>1</v>
      </c>
      <c r="X964" s="8" t="n">
        <v>1</v>
      </c>
      <c r="Z964" s="8" t="n">
        <v>0</v>
      </c>
      <c r="AA964" s="8" t="n">
        <v>0</v>
      </c>
      <c r="AB964" s="8" t="n">
        <v>0</v>
      </c>
      <c r="AC964" s="8" t="n">
        <v>0</v>
      </c>
      <c r="AD964" s="8" t="n">
        <v>0</v>
      </c>
      <c r="AE964" s="8" t="n">
        <v>1</v>
      </c>
      <c r="AF964" s="8" t="n">
        <v>1</v>
      </c>
      <c r="AH964" s="8" t="n">
        <v>0</v>
      </c>
      <c r="AI964" s="8" t="n">
        <v>0</v>
      </c>
      <c r="AJ964" s="8" t="n">
        <v>0</v>
      </c>
      <c r="AK964" s="8" t="n">
        <v>0</v>
      </c>
      <c r="AL964" s="8" t="n">
        <v>0</v>
      </c>
      <c r="AM964" s="8" t="n">
        <v>1</v>
      </c>
      <c r="AN964" s="8" t="n">
        <v>1</v>
      </c>
      <c r="AP964" s="8">
        <f>IF(($B$964&lt;&gt;2)+($J$964&lt;&gt;2)+($R$964&lt;&gt;2)+($Z$964&lt;&gt;2)+($AH$964&lt;&gt;2)=0,2,IF((($B$964&lt;&gt;2)*$B$964+($J$964&lt;&gt;2)*$J$964+($R$964&lt;&gt;2)*$R$964+($Z$964&lt;&gt;2)*$Z$964+($AH$964&lt;&gt;2)*$AH$964)/(($B$964&lt;&gt;2)+($J$964&lt;&gt;2)+($R$964&lt;&gt;2)+($Z$964&lt;&gt;2)+($AH$964&lt;&gt;2))&gt;=0.5,1,0))</f>
        <v/>
      </c>
      <c r="AQ964" s="8">
        <f>IF(($C$964&lt;&gt;2)+($K$964&lt;&gt;2)+($S$964&lt;&gt;2)+($AA$964&lt;&gt;2)+($AI$964&lt;&gt;2)=0,2,IF((($C$964&lt;&gt;2)*$C$964+($K$964&lt;&gt;2)*$K$964+($S$964&lt;&gt;2)*$S$964+($AA$964&lt;&gt;2)*$AA$964+($AI$964&lt;&gt;2)*$AI$964)/(($C$964&lt;&gt;2)+($K$964&lt;&gt;2)+($S$964&lt;&gt;2)+($AA$964&lt;&gt;2)+($AI$964&lt;&gt;2))&gt;=0.5,1,0))</f>
        <v/>
      </c>
      <c r="AR964" s="8">
        <f>IF(($D$964&lt;&gt;2)+($L$964&lt;&gt;2)+($T$964&lt;&gt;2)+($AB$964&lt;&gt;2)+($AJ$964&lt;&gt;2)=0,2,IF((($D$964&lt;&gt;2)*$D$964+($L$964&lt;&gt;2)*$L$964+($T$964&lt;&gt;2)*$T$964+($AB$964&lt;&gt;2)*$AB$964+($AJ$964&lt;&gt;2)*$AJ$964)/(($D$964&lt;&gt;2)+($L$964&lt;&gt;2)+($T$964&lt;&gt;2)+($AB$964&lt;&gt;2)+($AJ$964&lt;&gt;2))&gt;=0.5,1,0))</f>
        <v/>
      </c>
      <c r="AS964" s="8">
        <f>IF(($E$964&lt;&gt;2)+($M$964&lt;&gt;2)+($U$964&lt;&gt;2)+($AC$964&lt;&gt;2)+($AK$964&lt;&gt;2)=0,2,IF((($E$964&lt;&gt;2)*$E$964+($M$964&lt;&gt;2)*$M$964+($U$964&lt;&gt;2)*$U$964+($AC$964&lt;&gt;2)*$AC$964+($AK$964&lt;&gt;2)*$AK$964)/(($E$964&lt;&gt;2)+($M$964&lt;&gt;2)+($U$964&lt;&gt;2)+($AC$964&lt;&gt;2)+($AK$964&lt;&gt;2))&gt;=0.5,1,0))</f>
        <v/>
      </c>
      <c r="AT964" s="8">
        <f>IF(($F$964&lt;&gt;2)+($N$964&lt;&gt;2)+($V$964&lt;&gt;2)+($AD$964&lt;&gt;2)+($AL$964&lt;&gt;2)=0,2,IF((($F$964&lt;&gt;2)*$F$964+($N$964&lt;&gt;2)*$N$964+($V$964&lt;&gt;2)*$V$964+($AD$964&lt;&gt;2)*$AD$964+($AL$964&lt;&gt;2)*$AL$964)/(($F$964&lt;&gt;2)+($N$964&lt;&gt;2)+($V$964&lt;&gt;2)+($AD$964&lt;&gt;2)+($AL$964&lt;&gt;2))&gt;=0.5,1,0))</f>
        <v/>
      </c>
      <c r="AU964" s="8">
        <f>IF(($G$964&lt;&gt;2)+($O$964&lt;&gt;2)+($W$964&lt;&gt;2)+($AE$964&lt;&gt;2)+($AM$964&lt;&gt;2)=0,2,IF((($G$964&lt;&gt;2)*$G$964+($O$964&lt;&gt;2)*$O$964+($W$964&lt;&gt;2)*$W$964+($AE$964&lt;&gt;2)*$AE$964+($AM$964&lt;&gt;2)*$AM$964)/(($G$964&lt;&gt;2)+($O$964&lt;&gt;2)+($W$964&lt;&gt;2)+($AE$964&lt;&gt;2)+($AM$964&lt;&gt;2))&gt;=0.5,1,0))</f>
        <v/>
      </c>
      <c r="AV964" s="8">
        <f>IF(($H$964&lt;&gt;2)+($P$964&lt;&gt;2)+($X$964&lt;&gt;2)+($AF$964&lt;&gt;2)+($AN$964&lt;&gt;2)=0,2,IF((($H$964&lt;&gt;2)*$H$964+($P$964&lt;&gt;2)*$P$964+($X$964&lt;&gt;2)*$X$964+($AF$964&lt;&gt;2)*$AF$964+($AN$964&lt;&gt;2)*$AN$964)/(($H$964&lt;&gt;2)+($P$964&lt;&gt;2)+($X$964&lt;&gt;2)+($AF$964&lt;&gt;2)+($AN$964&lt;&gt;2))&gt;=0.5,1,0))</f>
        <v/>
      </c>
      <c r="AX964" s="16">
        <f>'Ground truth'!$B$20</f>
        <v/>
      </c>
      <c r="AY964" s="16">
        <f>'Ground truth'!$C$20</f>
        <v/>
      </c>
      <c r="AZ964" s="16">
        <f>'Ground truth'!$D$20</f>
        <v/>
      </c>
      <c r="BA964" s="16">
        <f>'Ground truth'!$E$20</f>
        <v/>
      </c>
      <c r="BB964" s="16">
        <f>'Ground truth'!$F$20</f>
        <v/>
      </c>
      <c r="BC964" s="16">
        <f>'Ground truth'!$G$20</f>
        <v/>
      </c>
      <c r="BD964" s="16">
        <f>'Ground truth'!$H$20</f>
        <v/>
      </c>
    </row>
    <row r="966">
      <c r="A966" s="17" t="inlineStr">
        <is>
          <t>metrics — confident-only (unsure excluded from denominators)</t>
        </is>
      </c>
      <c r="B966" s="10" t="inlineStr">
        <is>
          <t>run 1</t>
        </is>
      </c>
      <c r="C966" s="10" t="inlineStr">
        <is>
          <t>run 2</t>
        </is>
      </c>
      <c r="D966" s="10" t="inlineStr">
        <is>
          <t>run 3</t>
        </is>
      </c>
      <c r="E966" s="10" t="inlineStr">
        <is>
          <t>run 4</t>
        </is>
      </c>
      <c r="F966" s="10" t="inlineStr">
        <is>
          <t>run 5</t>
        </is>
      </c>
      <c r="G966" s="10" t="inlineStr">
        <is>
          <t>avg-matrix</t>
        </is>
      </c>
      <c r="H966" s="10" t="inlineStr">
        <is>
          <t>mean</t>
        </is>
      </c>
      <c r="I966" s="10" t="inlineStr">
        <is>
          <t>std (pop.)</t>
        </is>
      </c>
      <c r="J966" s="17" t="inlineStr">
        <is>
          <t>notes</t>
        </is>
      </c>
    </row>
    <row r="967">
      <c r="A967" s="7" t="inlineStr">
        <is>
          <t>TP</t>
        </is>
      </c>
      <c r="B967" s="7">
        <f>SUMPRODUCT(($B$958:$H$964=1)*('Ground truth'!$B$14:$H$20=1))</f>
        <v/>
      </c>
      <c r="C967" s="7">
        <f>SUMPRODUCT(($J$958:$P$964=1)*('Ground truth'!$B$14:$H$20=1))</f>
        <v/>
      </c>
      <c r="D967" s="7">
        <f>SUMPRODUCT(($R$958:$X$964=1)*('Ground truth'!$B$14:$H$20=1))</f>
        <v/>
      </c>
      <c r="E967" s="7">
        <f>SUMPRODUCT(($Z$958:$AF$964=1)*('Ground truth'!$B$14:$H$20=1))</f>
        <v/>
      </c>
      <c r="F967" s="7">
        <f>SUMPRODUCT(($AH$958:$AN$964=1)*('Ground truth'!$B$14:$H$20=1))</f>
        <v/>
      </c>
      <c r="G967" s="7">
        <f>SUMPRODUCT(($AP$958:$AV$964=1)*('Ground truth'!$B$14:$H$20=1))</f>
        <v/>
      </c>
      <c r="H967" s="12">
        <f>AVERAGE($B$967:$F$967)</f>
        <v/>
      </c>
      <c r="I967" s="12">
        <f>STDEV.P($B$967:$F$967)</f>
        <v/>
      </c>
    </row>
    <row r="968">
      <c r="A968" s="7" t="inlineStr">
        <is>
          <t>TN</t>
        </is>
      </c>
      <c r="B968" s="7">
        <f>SUMPRODUCT(($B$958:$H$964=0)*('Ground truth'!$B$14:$H$20=0))</f>
        <v/>
      </c>
      <c r="C968" s="7">
        <f>SUMPRODUCT(($J$958:$P$964=0)*('Ground truth'!$B$14:$H$20=0))</f>
        <v/>
      </c>
      <c r="D968" s="7">
        <f>SUMPRODUCT(($R$958:$X$964=0)*('Ground truth'!$B$14:$H$20=0))</f>
        <v/>
      </c>
      <c r="E968" s="7">
        <f>SUMPRODUCT(($Z$958:$AF$964=0)*('Ground truth'!$B$14:$H$20=0))</f>
        <v/>
      </c>
      <c r="F968" s="7">
        <f>SUMPRODUCT(($AH$958:$AN$964=0)*('Ground truth'!$B$14:$H$20=0))</f>
        <v/>
      </c>
      <c r="G968" s="7">
        <f>SUMPRODUCT(($AP$958:$AV$964=0)*('Ground truth'!$B$14:$H$20=0))</f>
        <v/>
      </c>
      <c r="H968" s="12">
        <f>AVERAGE($B$968:$F$968)</f>
        <v/>
      </c>
      <c r="I968" s="12">
        <f>STDEV.P($B$968:$F$968)</f>
        <v/>
      </c>
    </row>
    <row r="969">
      <c r="A969" s="7" t="inlineStr">
        <is>
          <t>FP</t>
        </is>
      </c>
      <c r="B969" s="7">
        <f>SUMPRODUCT(($B$958:$H$964=1)*('Ground truth'!$B$14:$H$20=0))</f>
        <v/>
      </c>
      <c r="C969" s="7">
        <f>SUMPRODUCT(($J$958:$P$964=1)*('Ground truth'!$B$14:$H$20=0))</f>
        <v/>
      </c>
      <c r="D969" s="7">
        <f>SUMPRODUCT(($R$958:$X$964=1)*('Ground truth'!$B$14:$H$20=0))</f>
        <v/>
      </c>
      <c r="E969" s="7">
        <f>SUMPRODUCT(($Z$958:$AF$964=1)*('Ground truth'!$B$14:$H$20=0))</f>
        <v/>
      </c>
      <c r="F969" s="7">
        <f>SUMPRODUCT(($AH$958:$AN$964=1)*('Ground truth'!$B$14:$H$20=0))</f>
        <v/>
      </c>
      <c r="G969" s="7">
        <f>SUMPRODUCT(($AP$958:$AV$964=1)*('Ground truth'!$B$14:$H$20=0))</f>
        <v/>
      </c>
      <c r="H969" s="12">
        <f>AVERAGE($B$969:$F$969)</f>
        <v/>
      </c>
      <c r="I969" s="12">
        <f>STDEV.P($B$969:$F$969)</f>
        <v/>
      </c>
    </row>
    <row r="970">
      <c r="A970" s="7" t="inlineStr">
        <is>
          <t>FN</t>
        </is>
      </c>
      <c r="B970" s="7">
        <f>SUMPRODUCT(($B$958:$H$964=0)*('Ground truth'!$B$14:$H$20=1))</f>
        <v/>
      </c>
      <c r="C970" s="7">
        <f>SUMPRODUCT(($J$958:$P$964=0)*('Ground truth'!$B$14:$H$20=1))</f>
        <v/>
      </c>
      <c r="D970" s="7">
        <f>SUMPRODUCT(($R$958:$X$964=0)*('Ground truth'!$B$14:$H$20=1))</f>
        <v/>
      </c>
      <c r="E970" s="7">
        <f>SUMPRODUCT(($Z$958:$AF$964=0)*('Ground truth'!$B$14:$H$20=1))</f>
        <v/>
      </c>
      <c r="F970" s="7">
        <f>SUMPRODUCT(($AH$958:$AN$964=0)*('Ground truth'!$B$14:$H$20=1))</f>
        <v/>
      </c>
      <c r="G970" s="7">
        <f>SUMPRODUCT(($AP$958:$AV$964=0)*('Ground truth'!$B$14:$H$20=1))</f>
        <v/>
      </c>
      <c r="H970" s="12">
        <f>AVERAGE($B$970:$F$970)</f>
        <v/>
      </c>
      <c r="I970" s="12">
        <f>STDEV.P($B$970:$F$970)</f>
        <v/>
      </c>
    </row>
    <row r="971">
      <c r="A971" s="4" t="inlineStr">
        <is>
          <t>Precision</t>
        </is>
      </c>
      <c r="B971" s="12">
        <f>IFERROR($B$967/($B$967+$B$969),0)</f>
        <v/>
      </c>
      <c r="C971" s="12">
        <f>IFERROR($C$967/($C$967+$C$969),0)</f>
        <v/>
      </c>
      <c r="D971" s="12">
        <f>IFERROR($D$967/($D$967+$D$969),0)</f>
        <v/>
      </c>
      <c r="E971" s="12">
        <f>IFERROR($E$967/($E$967+$E$969),0)</f>
        <v/>
      </c>
      <c r="F971" s="12">
        <f>IFERROR($F$967/($F$967+$F$969),0)</f>
        <v/>
      </c>
      <c r="G971" s="12">
        <f>IFERROR($G$967/($G$967+$G$969),0)</f>
        <v/>
      </c>
      <c r="H971" s="18">
        <f>AVERAGE($B$971:$F$971)</f>
        <v/>
      </c>
      <c r="I971" s="18">
        <f>STDEV.P($B$971:$F$971)</f>
        <v/>
      </c>
    </row>
    <row r="972">
      <c r="A972" s="4" t="inlineStr">
        <is>
          <t>Recall</t>
        </is>
      </c>
      <c r="B972" s="12">
        <f>IFERROR($B$967/($B$967+$B$970),0)</f>
        <v/>
      </c>
      <c r="C972" s="12">
        <f>IFERROR($C$967/($C$967+$C$970),0)</f>
        <v/>
      </c>
      <c r="D972" s="12">
        <f>IFERROR($D$967/($D$967+$D$970),0)</f>
        <v/>
      </c>
      <c r="E972" s="12">
        <f>IFERROR($E$967/($E$967+$E$970),0)</f>
        <v/>
      </c>
      <c r="F972" s="12">
        <f>IFERROR($F$967/($F$967+$F$970),0)</f>
        <v/>
      </c>
      <c r="G972" s="12">
        <f>IFERROR($G$967/($G$967+$G$970),0)</f>
        <v/>
      </c>
      <c r="H972" s="18">
        <f>AVERAGE($B$972:$F$972)</f>
        <v/>
      </c>
      <c r="I972" s="18">
        <f>STDEV.P($B$972:$F$972)</f>
        <v/>
      </c>
    </row>
    <row r="973">
      <c r="A973" s="4" t="inlineStr">
        <is>
          <t>F1</t>
        </is>
      </c>
      <c r="B973" s="12">
        <f>IFERROR(2*$B$971*$B$972/($B$971+$B$972),0)</f>
        <v/>
      </c>
      <c r="C973" s="12">
        <f>IFERROR(2*$C$971*$C$972/($C$971+$C$972),0)</f>
        <v/>
      </c>
      <c r="D973" s="12">
        <f>IFERROR(2*$D$971*$D$972/($D$971+$D$972),0)</f>
        <v/>
      </c>
      <c r="E973" s="12">
        <f>IFERROR(2*$E$971*$E$972/($E$971+$E$972),0)</f>
        <v/>
      </c>
      <c r="F973" s="12">
        <f>IFERROR(2*$F$971*$F$972/($F$971+$F$972),0)</f>
        <v/>
      </c>
      <c r="G973" s="12">
        <f>IFERROR(2*$G$971*$G$972/($G$971+$G$972),0)</f>
        <v/>
      </c>
      <c r="H973" s="18">
        <f>AVERAGE($B$973:$F$973)</f>
        <v/>
      </c>
      <c r="I973" s="18">
        <f>STDEV.P($B$973:$F$973)</f>
        <v/>
      </c>
    </row>
    <row r="974">
      <c r="A974" s="4" t="inlineStr">
        <is>
          <t>Accuracy</t>
        </is>
      </c>
      <c r="B974" s="12">
        <f>IFERROR(($B$967+$B$968)/($B$967+$B$968+$B$969+$B$970),0)</f>
        <v/>
      </c>
      <c r="C974" s="12">
        <f>IFERROR(($C$967+$C$968)/($C$967+$C$968+$C$969+$C$970),0)</f>
        <v/>
      </c>
      <c r="D974" s="12">
        <f>IFERROR(($D$967+$D$968)/($D$967+$D$968+$D$969+$D$970),0)</f>
        <v/>
      </c>
      <c r="E974" s="12">
        <f>IFERROR(($E$967+$E$968)/($E$967+$E$968+$E$969+$E$970),0)</f>
        <v/>
      </c>
      <c r="F974" s="12">
        <f>IFERROR(($F$967+$F$968)/($F$967+$F$968+$F$969+$F$970),0)</f>
        <v/>
      </c>
      <c r="G974" s="12">
        <f>IFERROR(($G$967+$G$968)/($G$967+$G$968+$G$969+$G$970),0)</f>
        <v/>
      </c>
      <c r="H974" s="18">
        <f>AVERAGE($B$974:$F$974)</f>
        <v/>
      </c>
      <c r="I974" s="18">
        <f>STDEV.P($B$974:$F$974)</f>
        <v/>
      </c>
    </row>
    <row r="975">
      <c r="A975" s="4" t="inlineStr">
        <is>
          <t>Edit distance</t>
        </is>
      </c>
      <c r="B975" s="12">
        <f>SUMPRODUCT(ABS('Ground truth'!$B$14:$H$20-$B$958:$H$964))</f>
        <v/>
      </c>
      <c r="C975" s="12">
        <f>SUMPRODUCT(ABS('Ground truth'!$B$14:$H$20-$J$958:$P$964))</f>
        <v/>
      </c>
      <c r="D975" s="12">
        <f>SUMPRODUCT(ABS('Ground truth'!$B$14:$H$20-$R$958:$X$964))</f>
        <v/>
      </c>
      <c r="E975" s="12">
        <f>SUMPRODUCT(ABS('Ground truth'!$B$14:$H$20-$Z$958:$AF$964))</f>
        <v/>
      </c>
      <c r="F975" s="12">
        <f>SUMPRODUCT(ABS('Ground truth'!$B$14:$H$20-$AH$958:$AN$964))</f>
        <v/>
      </c>
      <c r="G975" s="12">
        <f>SUMPRODUCT(ABS('Ground truth'!$B$14:$H$20-$AP$958:$AV$964))</f>
        <v/>
      </c>
      <c r="H975" s="18">
        <f>AVERAGE($B$975:$F$975)</f>
        <v/>
      </c>
      <c r="I975" s="18">
        <f>STDEV.P($B$975:$F$975)</f>
        <v/>
      </c>
    </row>
    <row r="976">
      <c r="A976" s="4" t="inlineStr">
        <is>
          <t>Spectral distance</t>
        </is>
      </c>
      <c r="B976" s="12">
        <f>SQRT(SUMPRODUCT(('Ground truth'!$K$14:$K$20-$B$987:$B$993)^2))</f>
        <v/>
      </c>
      <c r="C976" s="12">
        <f>SQRT(SUMPRODUCT(('Ground truth'!$K$14:$K$20-$C$987:$C$993)^2))</f>
        <v/>
      </c>
      <c r="D976" s="12">
        <f>SQRT(SUMPRODUCT(('Ground truth'!$K$14:$K$20-$D$987:$D$993)^2))</f>
        <v/>
      </c>
      <c r="E976" s="12">
        <f>SQRT(SUMPRODUCT(('Ground truth'!$K$14:$K$20-$E$987:$E$993)^2))</f>
        <v/>
      </c>
      <c r="F976" s="12">
        <f>SQRT(SUMPRODUCT(('Ground truth'!$K$14:$K$20-$F$987:$F$993)^2))</f>
        <v/>
      </c>
      <c r="G976" s="12">
        <f>SQRT(SUMPRODUCT(('Ground truth'!$K$14:$K$20-$G$987:$G$993)^2))</f>
        <v/>
      </c>
      <c r="H976" s="18">
        <f>AVERAGE($B$976:$F$976)</f>
        <v/>
      </c>
      <c r="I976" s="18">
        <f>STDEV.P($B$976:$F$976)</f>
        <v/>
      </c>
    </row>
    <row r="977">
      <c r="A977" s="4" t="inlineStr">
        <is>
          <t>Unsure cells</t>
        </is>
      </c>
      <c r="B977" s="7">
        <f>COUNTIF($B$958:$H$964,2)</f>
        <v/>
      </c>
      <c r="C977" s="7">
        <f>COUNTIF($J$958:$P$964,2)</f>
        <v/>
      </c>
      <c r="D977" s="7">
        <f>COUNTIF($R$958:$X$964,2)</f>
        <v/>
      </c>
      <c r="E977" s="7">
        <f>COUNTIF($Z$958:$AF$964,2)</f>
        <v/>
      </c>
      <c r="F977" s="7">
        <f>COUNTIF($AH$958:$AN$964,2)</f>
        <v/>
      </c>
      <c r="G977" s="7">
        <f>COUNTIF($AP$958:$AV$964,2)</f>
        <v/>
      </c>
      <c r="H977" s="12">
        <f>AVERAGE($B$977:$F$977)</f>
        <v/>
      </c>
      <c r="I977" s="12">
        <f>STDEV.P($B$977:$F$977)</f>
        <v/>
      </c>
    </row>
    <row r="978">
      <c r="A978" s="3" t="inlineStr">
        <is>
          <t>eigenvalues (real part, numpy order; pasted)</t>
        </is>
      </c>
    </row>
    <row r="979">
      <c r="A979" s="3" t="inlineStr">
        <is>
          <t xml:space="preserve">  λ1</t>
        </is>
      </c>
      <c r="B979" s="19" t="n">
        <v>4.906279600020637</v>
      </c>
      <c r="C979" s="19" t="n">
        <v>4.778457118258391</v>
      </c>
      <c r="D979" s="19" t="n">
        <v>5.741463050142215</v>
      </c>
      <c r="E979" s="19" t="n">
        <v>5.474147762454947</v>
      </c>
      <c r="F979" s="19" t="n">
        <v>5.463573788834545</v>
      </c>
      <c r="G979" s="19" t="n">
        <v>5.160999764234631</v>
      </c>
    </row>
    <row r="980">
      <c r="A980" s="3" t="inlineStr">
        <is>
          <t xml:space="preserve">  λ2</t>
        </is>
      </c>
      <c r="B980" s="19" t="n">
        <v>2</v>
      </c>
      <c r="C980" s="19" t="n">
        <v>1.710831453551692</v>
      </c>
      <c r="D980" s="19" t="n">
        <v>1.490061396629354</v>
      </c>
      <c r="E980" s="19" t="n">
        <v>1.509951425128883</v>
      </c>
      <c r="F980" s="19" t="n">
        <v>1.788027468051582</v>
      </c>
      <c r="G980" s="19" t="n">
        <v>1.874135561922032</v>
      </c>
    </row>
    <row r="981">
      <c r="A981" s="3" t="inlineStr">
        <is>
          <t xml:space="preserve">  λ3</t>
        </is>
      </c>
      <c r="B981" s="19" t="n">
        <v>-0.9999999999999993</v>
      </c>
      <c r="C981" s="19" t="n">
        <v>1.000000000000001</v>
      </c>
      <c r="D981" s="19" t="n">
        <v>1</v>
      </c>
      <c r="E981" s="19" t="n">
        <v>1.327549008928929</v>
      </c>
      <c r="F981" s="19" t="n">
        <v>0.9999999999999987</v>
      </c>
      <c r="G981" s="19" t="n">
        <v>1.242040982853619</v>
      </c>
    </row>
    <row r="982">
      <c r="A982" s="3" t="inlineStr">
        <is>
          <t xml:space="preserve">  λ4</t>
        </is>
      </c>
      <c r="B982" s="19" t="n">
        <v>-0.4920660376475368</v>
      </c>
      <c r="C982" s="19" t="n">
        <v>-1.000000000000001</v>
      </c>
      <c r="D982" s="19" t="n">
        <v>-0.7845710599859078</v>
      </c>
      <c r="E982" s="19" t="n">
        <v>-0.9119062156962764</v>
      </c>
      <c r="F982" s="19" t="n">
        <v>-0.9165465435767162</v>
      </c>
      <c r="G982" s="19" t="n">
        <v>-0.8772033649552952</v>
      </c>
    </row>
    <row r="983">
      <c r="A983" s="3" t="inlineStr">
        <is>
          <t xml:space="preserve">  λ5</t>
        </is>
      </c>
      <c r="B983" s="19" t="n">
        <v>0.3297883774791577</v>
      </c>
      <c r="C983" s="19" t="n">
        <v>-0.4892885718100788</v>
      </c>
      <c r="D983" s="19" t="n">
        <v>-0.4469533867856645</v>
      </c>
      <c r="E983" s="19" t="n">
        <v>-0.3997419808164805</v>
      </c>
      <c r="F983" s="19" t="n">
        <v>-0.3350547133094036</v>
      </c>
      <c r="G983" s="19" t="n">
        <v>-0.6793384327747195</v>
      </c>
    </row>
    <row r="984">
      <c r="A984" s="3" t="inlineStr">
        <is>
          <t xml:space="preserve">  λ6</t>
        </is>
      </c>
      <c r="B984" s="19" t="n">
        <v>1.255998060147748</v>
      </c>
      <c r="C984" s="19" t="n">
        <v>-1.310465714332891e-17</v>
      </c>
      <c r="D984" s="19" t="n">
        <v>-2.823809004135182e-18</v>
      </c>
      <c r="E984" s="19" t="n">
        <v>-2.937599279675468e-17</v>
      </c>
      <c r="F984" s="19" t="n">
        <v>-2.465190328815667e-32</v>
      </c>
      <c r="G984" s="19" t="n">
        <v>0.2793654887197355</v>
      </c>
    </row>
    <row r="985">
      <c r="A985" s="3" t="inlineStr">
        <is>
          <t xml:space="preserve">  λ7</t>
        </is>
      </c>
      <c r="B985" s="19" t="n">
        <v>-5.158421415794261e-17</v>
      </c>
      <c r="C985" s="19" t="n">
        <v>1</v>
      </c>
      <c r="D985" s="19" t="n">
        <v>4.862973109577771e-31</v>
      </c>
      <c r="E985" s="19" t="n">
        <v>-1.755192858602215e-16</v>
      </c>
      <c r="F985" s="19" t="n">
        <v>0</v>
      </c>
      <c r="G985" s="19" t="n">
        <v>-3.451732455325364e-17</v>
      </c>
    </row>
    <row r="986">
      <c r="A986" s="3" t="inlineStr">
        <is>
          <t>eigenvalues sorted desc (LARGE)</t>
        </is>
      </c>
    </row>
    <row r="987">
      <c r="A987" s="3" t="inlineStr">
        <is>
          <t xml:space="preserve">  λ(1)</t>
        </is>
      </c>
      <c r="B987" s="19">
        <f>LARGE($B$979:$B$985,1)</f>
        <v/>
      </c>
      <c r="C987" s="19">
        <f>LARGE($C$979:$C$985,1)</f>
        <v/>
      </c>
      <c r="D987" s="19">
        <f>LARGE($D$979:$D$985,1)</f>
        <v/>
      </c>
      <c r="E987" s="19">
        <f>LARGE($E$979:$E$985,1)</f>
        <v/>
      </c>
      <c r="F987" s="19">
        <f>LARGE($F$979:$F$985,1)</f>
        <v/>
      </c>
      <c r="G987" s="19">
        <f>LARGE($G$979:$G$985,1)</f>
        <v/>
      </c>
    </row>
    <row r="988">
      <c r="A988" s="3" t="inlineStr">
        <is>
          <t xml:space="preserve">  λ(2)</t>
        </is>
      </c>
      <c r="B988" s="19">
        <f>LARGE($B$979:$B$985,2)</f>
        <v/>
      </c>
      <c r="C988" s="19">
        <f>LARGE($C$979:$C$985,2)</f>
        <v/>
      </c>
      <c r="D988" s="19">
        <f>LARGE($D$979:$D$985,2)</f>
        <v/>
      </c>
      <c r="E988" s="19">
        <f>LARGE($E$979:$E$985,2)</f>
        <v/>
      </c>
      <c r="F988" s="19">
        <f>LARGE($F$979:$F$985,2)</f>
        <v/>
      </c>
      <c r="G988" s="19">
        <f>LARGE($G$979:$G$985,2)</f>
        <v/>
      </c>
    </row>
    <row r="989">
      <c r="A989" s="3" t="inlineStr">
        <is>
          <t xml:space="preserve">  λ(3)</t>
        </is>
      </c>
      <c r="B989" s="19">
        <f>LARGE($B$979:$B$985,3)</f>
        <v/>
      </c>
      <c r="C989" s="19">
        <f>LARGE($C$979:$C$985,3)</f>
        <v/>
      </c>
      <c r="D989" s="19">
        <f>LARGE($D$979:$D$985,3)</f>
        <v/>
      </c>
      <c r="E989" s="19">
        <f>LARGE($E$979:$E$985,3)</f>
        <v/>
      </c>
      <c r="F989" s="19">
        <f>LARGE($F$979:$F$985,3)</f>
        <v/>
      </c>
      <c r="G989" s="19">
        <f>LARGE($G$979:$G$985,3)</f>
        <v/>
      </c>
    </row>
    <row r="990">
      <c r="A990" s="3" t="inlineStr">
        <is>
          <t xml:space="preserve">  λ(4)</t>
        </is>
      </c>
      <c r="B990" s="19">
        <f>LARGE($B$979:$B$985,4)</f>
        <v/>
      </c>
      <c r="C990" s="19">
        <f>LARGE($C$979:$C$985,4)</f>
        <v/>
      </c>
      <c r="D990" s="19">
        <f>LARGE($D$979:$D$985,4)</f>
        <v/>
      </c>
      <c r="E990" s="19">
        <f>LARGE($E$979:$E$985,4)</f>
        <v/>
      </c>
      <c r="F990" s="19">
        <f>LARGE($F$979:$F$985,4)</f>
        <v/>
      </c>
      <c r="G990" s="19">
        <f>LARGE($G$979:$G$985,4)</f>
        <v/>
      </c>
    </row>
    <row r="991">
      <c r="A991" s="3" t="inlineStr">
        <is>
          <t xml:space="preserve">  λ(5)</t>
        </is>
      </c>
      <c r="B991" s="19">
        <f>LARGE($B$979:$B$985,5)</f>
        <v/>
      </c>
      <c r="C991" s="19">
        <f>LARGE($C$979:$C$985,5)</f>
        <v/>
      </c>
      <c r="D991" s="19">
        <f>LARGE($D$979:$D$985,5)</f>
        <v/>
      </c>
      <c r="E991" s="19">
        <f>LARGE($E$979:$E$985,5)</f>
        <v/>
      </c>
      <c r="F991" s="19">
        <f>LARGE($F$979:$F$985,5)</f>
        <v/>
      </c>
      <c r="G991" s="19">
        <f>LARGE($G$979:$G$985,5)</f>
        <v/>
      </c>
    </row>
    <row r="992">
      <c r="A992" s="3" t="inlineStr">
        <is>
          <t xml:space="preserve">  λ(6)</t>
        </is>
      </c>
      <c r="B992" s="19">
        <f>LARGE($B$979:$B$985,6)</f>
        <v/>
      </c>
      <c r="C992" s="19">
        <f>LARGE($C$979:$C$985,6)</f>
        <v/>
      </c>
      <c r="D992" s="19">
        <f>LARGE($D$979:$D$985,6)</f>
        <v/>
      </c>
      <c r="E992" s="19">
        <f>LARGE($E$979:$E$985,6)</f>
        <v/>
      </c>
      <c r="F992" s="19">
        <f>LARGE($F$979:$F$985,6)</f>
        <v/>
      </c>
      <c r="G992" s="19">
        <f>LARGE($G$979:$G$985,6)</f>
        <v/>
      </c>
    </row>
    <row r="993">
      <c r="A993" s="3" t="inlineStr">
        <is>
          <t xml:space="preserve">  λ(7)</t>
        </is>
      </c>
      <c r="B993" s="19">
        <f>LARGE($B$979:$B$985,7)</f>
        <v/>
      </c>
      <c r="C993" s="19">
        <f>LARGE($C$979:$C$985,7)</f>
        <v/>
      </c>
      <c r="D993" s="19">
        <f>LARGE($D$979:$D$985,7)</f>
        <v/>
      </c>
      <c r="E993" s="19">
        <f>LARGE($E$979:$E$985,7)</f>
        <v/>
      </c>
      <c r="F993" s="19">
        <f>LARGE($F$979:$F$985,7)</f>
        <v/>
      </c>
      <c r="G993" s="19">
        <f>LARGE($G$979:$G$985,7)</f>
        <v/>
      </c>
    </row>
    <row r="994">
      <c r="A994" s="3" t="inlineStr">
        <is>
          <t>check: Σeig − trace (→0)</t>
        </is>
      </c>
      <c r="B994" s="3">
        <f>ROUND(SUM($B$979:$B$985)-($B$958+$C$959+$D$960+$E$961+$F$962+$G$963+$H$964),6)</f>
        <v/>
      </c>
      <c r="C994" s="3">
        <f>ROUND(SUM($C$979:$C$985)-($J$958+$K$959+$L$960+$M$961+$N$962+$O$963+$P$964),6)</f>
        <v/>
      </c>
      <c r="D994" s="3">
        <f>ROUND(SUM($D$979:$D$985)-($R$958+$S$959+$T$960+$U$961+$V$962+$W$963+$X$964),6)</f>
        <v/>
      </c>
      <c r="E994" s="3">
        <f>ROUND(SUM($E$979:$E$985)-($Z$958+$AA$959+$AB$960+$AC$961+$AD$962+$AE$963+$AF$964),6)</f>
        <v/>
      </c>
      <c r="F994" s="3">
        <f>ROUND(SUM($F$979:$F$985)-($AH$958+$AI$959+$AJ$960+$AK$961+$AL$962+$AM$963+$AN$964),6)</f>
        <v/>
      </c>
      <c r="G994" s="3">
        <f>ROUND(SUM($G$979:$G$985)-($AP$958+$AQ$959+$AR$960+$AS$961+$AT$962+$AU$963+$AV$964),6)</f>
        <v/>
      </c>
    </row>
    <row r="995">
      <c r="A995" s="3" t="inlineStr">
        <is>
          <t>check: Πeig − det (→0)</t>
        </is>
      </c>
      <c r="B995" s="3">
        <f>ROUND(MDETERM($B$958:$H$964)-PRODUCT($B$979:$B$985),6)</f>
        <v/>
      </c>
      <c r="C995" s="3">
        <f>ROUND(MDETERM($J$958:$P$964)-PRODUCT($C$979:$C$985),6)</f>
        <v/>
      </c>
      <c r="D995" s="3">
        <f>ROUND(MDETERM($R$958:$X$964)-PRODUCT($D$979:$D$985),6)</f>
        <v/>
      </c>
      <c r="E995" s="3">
        <f>ROUND(MDETERM($Z$958:$AF$964)-PRODUCT($E$979:$E$985),6)</f>
        <v/>
      </c>
      <c r="F995" s="3">
        <f>ROUND(MDETERM($AH$958:$AN$964)-PRODUCT($F$979:$F$985),6)</f>
        <v/>
      </c>
      <c r="G995" s="3">
        <f>ROUND(MDETERM($AP$958:$AV$964)-PRODUCT($G$979:$G$985),6)</f>
        <v/>
      </c>
    </row>
    <row r="996">
      <c r="A996" s="3" t="inlineStr">
        <is>
          <t>complex eigenvalues?</t>
        </is>
      </c>
      <c r="B996" s="3" t="inlineStr"/>
      <c r="C996" s="3" t="inlineStr"/>
      <c r="D996" s="3" t="inlineStr"/>
      <c r="E996" s="3" t="inlineStr"/>
      <c r="F996" s="3" t="inlineStr"/>
      <c r="G996" s="3" t="inlineStr"/>
    </row>
    <row r="997">
      <c r="A997" s="3" t="inlineStr">
        <is>
          <t>check: det(M − λᵢI) per sorted λ (→0)</t>
        </is>
      </c>
    </row>
    <row r="998">
      <c r="A998" s="3" t="inlineStr">
        <is>
          <t xml:space="preserve">  det(M − λ(1)I)</t>
        </is>
      </c>
      <c r="B998" s="3">
        <f t="array" ref="B998">ROUND(MDETERM($B$958:$H$964-$B$987*MUNIT(7)),6)</f>
        <v/>
      </c>
      <c r="C998" s="3">
        <f t="array" ref="C998">ROUND(MDETERM($J$958:$P$964-$C$987*MUNIT(7)),6)</f>
        <v/>
      </c>
      <c r="D998" s="3">
        <f t="array" ref="D998">ROUND(MDETERM($R$958:$X$964-$D$987*MUNIT(7)),6)</f>
        <v/>
      </c>
      <c r="E998" s="3">
        <f t="array" ref="E998">ROUND(MDETERM($Z$958:$AF$964-$E$987*MUNIT(7)),6)</f>
        <v/>
      </c>
      <c r="F998" s="3">
        <f t="array" ref="F998">ROUND(MDETERM($AH$958:$AN$964-$F$987*MUNIT(7)),6)</f>
        <v/>
      </c>
      <c r="G998" s="3">
        <f t="array" ref="G998">ROUND(MDETERM($AP$958:$AV$964-$G$987*MUNIT(7)),6)</f>
        <v/>
      </c>
    </row>
    <row r="999">
      <c r="A999" s="3" t="inlineStr">
        <is>
          <t xml:space="preserve">  det(M − λ(2)I)</t>
        </is>
      </c>
      <c r="B999" s="3">
        <f t="array" ref="B999">ROUND(MDETERM($B$958:$H$964-$B$988*MUNIT(7)),6)</f>
        <v/>
      </c>
      <c r="C999" s="3">
        <f t="array" ref="C999">ROUND(MDETERM($J$958:$P$964-$C$988*MUNIT(7)),6)</f>
        <v/>
      </c>
      <c r="D999" s="3">
        <f t="array" ref="D999">ROUND(MDETERM($R$958:$X$964-$D$988*MUNIT(7)),6)</f>
        <v/>
      </c>
      <c r="E999" s="3">
        <f t="array" ref="E999">ROUND(MDETERM($Z$958:$AF$964-$E$988*MUNIT(7)),6)</f>
        <v/>
      </c>
      <c r="F999" s="3">
        <f t="array" ref="F999">ROUND(MDETERM($AH$958:$AN$964-$F$988*MUNIT(7)),6)</f>
        <v/>
      </c>
      <c r="G999" s="3">
        <f t="array" ref="G999">ROUND(MDETERM($AP$958:$AV$964-$G$988*MUNIT(7)),6)</f>
        <v/>
      </c>
    </row>
    <row r="1000">
      <c r="A1000" s="3" t="inlineStr">
        <is>
          <t xml:space="preserve">  det(M − λ(3)I)</t>
        </is>
      </c>
      <c r="B1000" s="3">
        <f t="array" ref="B1000">ROUND(MDETERM($B$958:$H$964-$B$989*MUNIT(7)),6)</f>
        <v/>
      </c>
      <c r="C1000" s="3">
        <f t="array" ref="C1000">ROUND(MDETERM($J$958:$P$964-$C$989*MUNIT(7)),6)</f>
        <v/>
      </c>
      <c r="D1000" s="3">
        <f t="array" ref="D1000">ROUND(MDETERM($R$958:$X$964-$D$989*MUNIT(7)),6)</f>
        <v/>
      </c>
      <c r="E1000" s="3">
        <f t="array" ref="E1000">ROUND(MDETERM($Z$958:$AF$964-$E$989*MUNIT(7)),6)</f>
        <v/>
      </c>
      <c r="F1000" s="3">
        <f t="array" ref="F1000">ROUND(MDETERM($AH$958:$AN$964-$F$989*MUNIT(7)),6)</f>
        <v/>
      </c>
      <c r="G1000" s="3">
        <f t="array" ref="G1000">ROUND(MDETERM($AP$958:$AV$964-$G$989*MUNIT(7)),6)</f>
        <v/>
      </c>
    </row>
    <row r="1001">
      <c r="A1001" s="3" t="inlineStr">
        <is>
          <t xml:space="preserve">  det(M − λ(4)I)</t>
        </is>
      </c>
      <c r="B1001" s="3">
        <f t="array" ref="B1001">ROUND(MDETERM($B$958:$H$964-$B$990*MUNIT(7)),6)</f>
        <v/>
      </c>
      <c r="C1001" s="3">
        <f t="array" ref="C1001">ROUND(MDETERM($J$958:$P$964-$C$990*MUNIT(7)),6)</f>
        <v/>
      </c>
      <c r="D1001" s="3">
        <f t="array" ref="D1001">ROUND(MDETERM($R$958:$X$964-$D$990*MUNIT(7)),6)</f>
        <v/>
      </c>
      <c r="E1001" s="3">
        <f t="array" ref="E1001">ROUND(MDETERM($Z$958:$AF$964-$E$990*MUNIT(7)),6)</f>
        <v/>
      </c>
      <c r="F1001" s="3">
        <f t="array" ref="F1001">ROUND(MDETERM($AH$958:$AN$964-$F$990*MUNIT(7)),6)</f>
        <v/>
      </c>
      <c r="G1001" s="3">
        <f t="array" ref="G1001">ROUND(MDETERM($AP$958:$AV$964-$G$990*MUNIT(7)),6)</f>
        <v/>
      </c>
    </row>
    <row r="1002">
      <c r="A1002" s="3" t="inlineStr">
        <is>
          <t xml:space="preserve">  det(M − λ(5)I)</t>
        </is>
      </c>
      <c r="B1002" s="3">
        <f t="array" ref="B1002">ROUND(MDETERM($B$958:$H$964-$B$991*MUNIT(7)),6)</f>
        <v/>
      </c>
      <c r="C1002" s="3">
        <f t="array" ref="C1002">ROUND(MDETERM($J$958:$P$964-$C$991*MUNIT(7)),6)</f>
        <v/>
      </c>
      <c r="D1002" s="3">
        <f t="array" ref="D1002">ROUND(MDETERM($R$958:$X$964-$D$991*MUNIT(7)),6)</f>
        <v/>
      </c>
      <c r="E1002" s="3">
        <f t="array" ref="E1002">ROUND(MDETERM($Z$958:$AF$964-$E$991*MUNIT(7)),6)</f>
        <v/>
      </c>
      <c r="F1002" s="3">
        <f t="array" ref="F1002">ROUND(MDETERM($AH$958:$AN$964-$F$991*MUNIT(7)),6)</f>
        <v/>
      </c>
      <c r="G1002" s="3">
        <f t="array" ref="G1002">ROUND(MDETERM($AP$958:$AV$964-$G$991*MUNIT(7)),6)</f>
        <v/>
      </c>
    </row>
    <row r="1003">
      <c r="A1003" s="3" t="inlineStr">
        <is>
          <t xml:space="preserve">  det(M − λ(6)I)</t>
        </is>
      </c>
      <c r="B1003" s="3">
        <f t="array" ref="B1003">ROUND(MDETERM($B$958:$H$964-$B$992*MUNIT(7)),6)</f>
        <v/>
      </c>
      <c r="C1003" s="3">
        <f t="array" ref="C1003">ROUND(MDETERM($J$958:$P$964-$C$992*MUNIT(7)),6)</f>
        <v/>
      </c>
      <c r="D1003" s="3">
        <f t="array" ref="D1003">ROUND(MDETERM($R$958:$X$964-$D$992*MUNIT(7)),6)</f>
        <v/>
      </c>
      <c r="E1003" s="3">
        <f t="array" ref="E1003">ROUND(MDETERM($Z$958:$AF$964-$E$992*MUNIT(7)),6)</f>
        <v/>
      </c>
      <c r="F1003" s="3">
        <f t="array" ref="F1003">ROUND(MDETERM($AH$958:$AN$964-$F$992*MUNIT(7)),6)</f>
        <v/>
      </c>
      <c r="G1003" s="3">
        <f t="array" ref="G1003">ROUND(MDETERM($AP$958:$AV$964-$G$992*MUNIT(7)),6)</f>
        <v/>
      </c>
    </row>
    <row r="1004">
      <c r="A1004" s="3" t="inlineStr">
        <is>
          <t xml:space="preserve">  det(M − λ(7)I)</t>
        </is>
      </c>
      <c r="B1004" s="3">
        <f t="array" ref="B1004">ROUND(MDETERM($B$958:$H$964-$B$993*MUNIT(7)),6)</f>
        <v/>
      </c>
      <c r="C1004" s="3">
        <f t="array" ref="C1004">ROUND(MDETERM($J$958:$P$964-$C$993*MUNIT(7)),6)</f>
        <v/>
      </c>
      <c r="D1004" s="3">
        <f t="array" ref="D1004">ROUND(MDETERM($R$958:$X$964-$D$993*MUNIT(7)),6)</f>
        <v/>
      </c>
      <c r="E1004" s="3">
        <f t="array" ref="E1004">ROUND(MDETERM($Z$958:$AF$964-$E$993*MUNIT(7)),6)</f>
        <v/>
      </c>
      <c r="F1004" s="3">
        <f t="array" ref="F1004">ROUND(MDETERM($AH$958:$AN$964-$F$993*MUNIT(7)),6)</f>
        <v/>
      </c>
      <c r="G1004" s="3">
        <f t="array" ref="G1004">ROUND(MDETERM($AP$958:$AV$964-$G$993*MUNIT(7)),6)</f>
        <v/>
      </c>
    </row>
    <row r="1008" ht="16" customHeight="1">
      <c r="A1008" s="14" t="inlineStr">
        <is>
          <t>RAG R1-R2 | mixtral:8x22b</t>
        </is>
      </c>
      <c r="B1008" s="9" t="inlineStr">
        <is>
          <t>run 1 (raw, pasted)</t>
        </is>
      </c>
      <c r="J1008" s="9" t="inlineStr">
        <is>
          <t>run 2 (raw, pasted)</t>
        </is>
      </c>
      <c r="R1008" s="9" t="inlineStr">
        <is>
          <t>run 3 (raw, pasted)</t>
        </is>
      </c>
      <c r="Z1008" s="9" t="inlineStr">
        <is>
          <t>run 4 (raw, pasted)</t>
        </is>
      </c>
      <c r="AH1008" s="9" t="inlineStr">
        <is>
          <t>run 5 (raw, pasted)</t>
        </is>
      </c>
      <c r="AP1008" s="9" t="inlineStr">
        <is>
          <t>Step2 average matrix (formula)</t>
        </is>
      </c>
      <c r="AX1008" s="9" t="inlineStr">
        <is>
          <t>ground truth (reference)</t>
        </is>
      </c>
    </row>
    <row r="1009" ht="60" customHeight="1">
      <c r="B1009" s="15" t="inlineStr">
        <is>
          <t>Bit</t>
        </is>
      </c>
      <c r="C1009" s="15" t="inlineStr">
        <is>
          <t>Transmission</t>
        </is>
      </c>
      <c r="D1009" s="15" t="inlineStr">
        <is>
          <t>Motor</t>
        </is>
      </c>
      <c r="E1009" s="15" t="inlineStr">
        <is>
          <t>Electrical System</t>
        </is>
      </c>
      <c r="F1009" s="15" t="inlineStr">
        <is>
          <t>Battery Holder</t>
        </is>
      </c>
      <c r="G1009" s="15" t="inlineStr">
        <is>
          <t>Housing</t>
        </is>
      </c>
      <c r="H1009" s="15" t="inlineStr">
        <is>
          <t>External Environment</t>
        </is>
      </c>
      <c r="J1009" s="15" t="inlineStr">
        <is>
          <t>Bit</t>
        </is>
      </c>
      <c r="K1009" s="15" t="inlineStr">
        <is>
          <t>Transmission</t>
        </is>
      </c>
      <c r="L1009" s="15" t="inlineStr">
        <is>
          <t>Motor</t>
        </is>
      </c>
      <c r="M1009" s="15" t="inlineStr">
        <is>
          <t>Electrical System</t>
        </is>
      </c>
      <c r="N1009" s="15" t="inlineStr">
        <is>
          <t>Battery Holder</t>
        </is>
      </c>
      <c r="O1009" s="15" t="inlineStr">
        <is>
          <t>Housing</t>
        </is>
      </c>
      <c r="P1009" s="15" t="inlineStr">
        <is>
          <t>External Environment</t>
        </is>
      </c>
      <c r="R1009" s="15" t="inlineStr">
        <is>
          <t>Bit</t>
        </is>
      </c>
      <c r="S1009" s="15" t="inlineStr">
        <is>
          <t>Transmission</t>
        </is>
      </c>
      <c r="T1009" s="15" t="inlineStr">
        <is>
          <t>Motor</t>
        </is>
      </c>
      <c r="U1009" s="15" t="inlineStr">
        <is>
          <t>Electrical System</t>
        </is>
      </c>
      <c r="V1009" s="15" t="inlineStr">
        <is>
          <t>Battery Holder</t>
        </is>
      </c>
      <c r="W1009" s="15" t="inlineStr">
        <is>
          <t>Housing</t>
        </is>
      </c>
      <c r="X1009" s="15" t="inlineStr">
        <is>
          <t>External Environment</t>
        </is>
      </c>
      <c r="Z1009" s="15" t="inlineStr">
        <is>
          <t>Bit</t>
        </is>
      </c>
      <c r="AA1009" s="15" t="inlineStr">
        <is>
          <t>Transmission</t>
        </is>
      </c>
      <c r="AB1009" s="15" t="inlineStr">
        <is>
          <t>Motor</t>
        </is>
      </c>
      <c r="AC1009" s="15" t="inlineStr">
        <is>
          <t>Electrical System</t>
        </is>
      </c>
      <c r="AD1009" s="15" t="inlineStr">
        <is>
          <t>Battery Holder</t>
        </is>
      </c>
      <c r="AE1009" s="15" t="inlineStr">
        <is>
          <t>Housing</t>
        </is>
      </c>
      <c r="AF1009" s="15" t="inlineStr">
        <is>
          <t>External Environment</t>
        </is>
      </c>
      <c r="AH1009" s="15" t="inlineStr">
        <is>
          <t>Bit</t>
        </is>
      </c>
      <c r="AI1009" s="15" t="inlineStr">
        <is>
          <t>Transmission</t>
        </is>
      </c>
      <c r="AJ1009" s="15" t="inlineStr">
        <is>
          <t>Motor</t>
        </is>
      </c>
      <c r="AK1009" s="15" t="inlineStr">
        <is>
          <t>Electrical System</t>
        </is>
      </c>
      <c r="AL1009" s="15" t="inlineStr">
        <is>
          <t>Battery Holder</t>
        </is>
      </c>
      <c r="AM1009" s="15" t="inlineStr">
        <is>
          <t>Housing</t>
        </is>
      </c>
      <c r="AN1009" s="15" t="inlineStr">
        <is>
          <t>External Environment</t>
        </is>
      </c>
      <c r="AP1009" s="15" t="inlineStr">
        <is>
          <t>Bit</t>
        </is>
      </c>
      <c r="AQ1009" s="15" t="inlineStr">
        <is>
          <t>Transmission</t>
        </is>
      </c>
      <c r="AR1009" s="15" t="inlineStr">
        <is>
          <t>Motor</t>
        </is>
      </c>
      <c r="AS1009" s="15" t="inlineStr">
        <is>
          <t>Electrical System</t>
        </is>
      </c>
      <c r="AT1009" s="15" t="inlineStr">
        <is>
          <t>Battery Holder</t>
        </is>
      </c>
      <c r="AU1009" s="15" t="inlineStr">
        <is>
          <t>Housing</t>
        </is>
      </c>
      <c r="AV1009" s="15" t="inlineStr">
        <is>
          <t>External Environment</t>
        </is>
      </c>
    </row>
    <row r="1010">
      <c r="A1010" s="3" t="inlineStr">
        <is>
          <t>Bit</t>
        </is>
      </c>
      <c r="B1010" s="8" t="n">
        <v>1</v>
      </c>
      <c r="C1010" s="8" t="n">
        <v>1</v>
      </c>
      <c r="D1010" s="8" t="n">
        <v>1</v>
      </c>
      <c r="E1010" s="8" t="n">
        <v>1</v>
      </c>
      <c r="F1010" s="8" t="n">
        <v>1</v>
      </c>
      <c r="G1010" s="8" t="n">
        <v>1</v>
      </c>
      <c r="H1010" s="8" t="n">
        <v>0</v>
      </c>
      <c r="J1010" s="8" t="n">
        <v>1</v>
      </c>
      <c r="K1010" s="8" t="n">
        <v>1</v>
      </c>
      <c r="L1010" s="8" t="n">
        <v>0</v>
      </c>
      <c r="M1010" s="8" t="n">
        <v>1</v>
      </c>
      <c r="N1010" s="8" t="n">
        <v>0</v>
      </c>
      <c r="O1010" s="8" t="n">
        <v>1</v>
      </c>
      <c r="P1010" s="8" t="n">
        <v>1</v>
      </c>
      <c r="R1010" s="8" t="n">
        <v>1</v>
      </c>
      <c r="S1010" s="8" t="n">
        <v>1</v>
      </c>
      <c r="T1010" s="8" t="n">
        <v>0</v>
      </c>
      <c r="U1010" s="8" t="n">
        <v>1</v>
      </c>
      <c r="V1010" s="8" t="n">
        <v>0</v>
      </c>
      <c r="W1010" s="8" t="n">
        <v>1</v>
      </c>
      <c r="X1010" s="8" t="n">
        <v>1</v>
      </c>
      <c r="Z1010" s="8" t="n">
        <v>1</v>
      </c>
      <c r="AA1010" s="8" t="n">
        <v>1</v>
      </c>
      <c r="AB1010" s="8" t="n">
        <v>0</v>
      </c>
      <c r="AC1010" s="8" t="n">
        <v>1</v>
      </c>
      <c r="AD1010" s="8" t="n">
        <v>0</v>
      </c>
      <c r="AE1010" s="8" t="n">
        <v>1</v>
      </c>
      <c r="AF1010" s="8" t="n">
        <v>1</v>
      </c>
      <c r="AH1010" s="8" t="n">
        <v>1</v>
      </c>
      <c r="AI1010" s="8" t="n">
        <v>1</v>
      </c>
      <c r="AJ1010" s="8" t="n">
        <v>0</v>
      </c>
      <c r="AK1010" s="8" t="n">
        <v>1</v>
      </c>
      <c r="AL1010" s="8" t="n">
        <v>0</v>
      </c>
      <c r="AM1010" s="8" t="n">
        <v>1</v>
      </c>
      <c r="AN1010" s="8" t="n">
        <v>1</v>
      </c>
      <c r="AP1010" s="8">
        <f>IF(($B$1010&lt;&gt;2)+($J$1010&lt;&gt;2)+($R$1010&lt;&gt;2)+($Z$1010&lt;&gt;2)+($AH$1010&lt;&gt;2)=0,2,IF((($B$1010&lt;&gt;2)*$B$1010+($J$1010&lt;&gt;2)*$J$1010+($R$1010&lt;&gt;2)*$R$1010+($Z$1010&lt;&gt;2)*$Z$1010+($AH$1010&lt;&gt;2)*$AH$1010)/(($B$1010&lt;&gt;2)+($J$1010&lt;&gt;2)+($R$1010&lt;&gt;2)+($Z$1010&lt;&gt;2)+($AH$1010&lt;&gt;2))&gt;=0.5,1,0))</f>
        <v/>
      </c>
      <c r="AQ1010" s="8">
        <f>IF(($C$1010&lt;&gt;2)+($K$1010&lt;&gt;2)+($S$1010&lt;&gt;2)+($AA$1010&lt;&gt;2)+($AI$1010&lt;&gt;2)=0,2,IF((($C$1010&lt;&gt;2)*$C$1010+($K$1010&lt;&gt;2)*$K$1010+($S$1010&lt;&gt;2)*$S$1010+($AA$1010&lt;&gt;2)*$AA$1010+($AI$1010&lt;&gt;2)*$AI$1010)/(($C$1010&lt;&gt;2)+($K$1010&lt;&gt;2)+($S$1010&lt;&gt;2)+($AA$1010&lt;&gt;2)+($AI$1010&lt;&gt;2))&gt;=0.5,1,0))</f>
        <v/>
      </c>
      <c r="AR1010" s="8">
        <f>IF(($D$1010&lt;&gt;2)+($L$1010&lt;&gt;2)+($T$1010&lt;&gt;2)+($AB$1010&lt;&gt;2)+($AJ$1010&lt;&gt;2)=0,2,IF((($D$1010&lt;&gt;2)*$D$1010+($L$1010&lt;&gt;2)*$L$1010+($T$1010&lt;&gt;2)*$T$1010+($AB$1010&lt;&gt;2)*$AB$1010+($AJ$1010&lt;&gt;2)*$AJ$1010)/(($D$1010&lt;&gt;2)+($L$1010&lt;&gt;2)+($T$1010&lt;&gt;2)+($AB$1010&lt;&gt;2)+($AJ$1010&lt;&gt;2))&gt;=0.5,1,0))</f>
        <v/>
      </c>
      <c r="AS1010" s="8">
        <f>IF(($E$1010&lt;&gt;2)+($M$1010&lt;&gt;2)+($U$1010&lt;&gt;2)+($AC$1010&lt;&gt;2)+($AK$1010&lt;&gt;2)=0,2,IF((($E$1010&lt;&gt;2)*$E$1010+($M$1010&lt;&gt;2)*$M$1010+($U$1010&lt;&gt;2)*$U$1010+($AC$1010&lt;&gt;2)*$AC$1010+($AK$1010&lt;&gt;2)*$AK$1010)/(($E$1010&lt;&gt;2)+($M$1010&lt;&gt;2)+($U$1010&lt;&gt;2)+($AC$1010&lt;&gt;2)+($AK$1010&lt;&gt;2))&gt;=0.5,1,0))</f>
        <v/>
      </c>
      <c r="AT1010" s="8">
        <f>IF(($F$1010&lt;&gt;2)+($N$1010&lt;&gt;2)+($V$1010&lt;&gt;2)+($AD$1010&lt;&gt;2)+($AL$1010&lt;&gt;2)=0,2,IF((($F$1010&lt;&gt;2)*$F$1010+($N$1010&lt;&gt;2)*$N$1010+($V$1010&lt;&gt;2)*$V$1010+($AD$1010&lt;&gt;2)*$AD$1010+($AL$1010&lt;&gt;2)*$AL$1010)/(($F$1010&lt;&gt;2)+($N$1010&lt;&gt;2)+($V$1010&lt;&gt;2)+($AD$1010&lt;&gt;2)+($AL$1010&lt;&gt;2))&gt;=0.5,1,0))</f>
        <v/>
      </c>
      <c r="AU1010" s="8">
        <f>IF(($G$1010&lt;&gt;2)+($O$1010&lt;&gt;2)+($W$1010&lt;&gt;2)+($AE$1010&lt;&gt;2)+($AM$1010&lt;&gt;2)=0,2,IF((($G$1010&lt;&gt;2)*$G$1010+($O$1010&lt;&gt;2)*$O$1010+($W$1010&lt;&gt;2)*$W$1010+($AE$1010&lt;&gt;2)*$AE$1010+($AM$1010&lt;&gt;2)*$AM$1010)/(($G$1010&lt;&gt;2)+($O$1010&lt;&gt;2)+($W$1010&lt;&gt;2)+($AE$1010&lt;&gt;2)+($AM$1010&lt;&gt;2))&gt;=0.5,1,0))</f>
        <v/>
      </c>
      <c r="AV1010" s="8">
        <f>IF(($H$1010&lt;&gt;2)+($P$1010&lt;&gt;2)+($X$1010&lt;&gt;2)+($AF$1010&lt;&gt;2)+($AN$1010&lt;&gt;2)=0,2,IF((($H$1010&lt;&gt;2)*$H$1010+($P$1010&lt;&gt;2)*$P$1010+($X$1010&lt;&gt;2)*$X$1010+($AF$1010&lt;&gt;2)*$AF$1010+($AN$1010&lt;&gt;2)*$AN$1010)/(($H$1010&lt;&gt;2)+($P$1010&lt;&gt;2)+($X$1010&lt;&gt;2)+($AF$1010&lt;&gt;2)+($AN$1010&lt;&gt;2))&gt;=0.5,1,0))</f>
        <v/>
      </c>
      <c r="AX1010" s="16">
        <f>'Ground truth'!$B$14</f>
        <v/>
      </c>
      <c r="AY1010" s="16">
        <f>'Ground truth'!$C$14</f>
        <v/>
      </c>
      <c r="AZ1010" s="16">
        <f>'Ground truth'!$D$14</f>
        <v/>
      </c>
      <c r="BA1010" s="16">
        <f>'Ground truth'!$E$14</f>
        <v/>
      </c>
      <c r="BB1010" s="16">
        <f>'Ground truth'!$F$14</f>
        <v/>
      </c>
      <c r="BC1010" s="16">
        <f>'Ground truth'!$G$14</f>
        <v/>
      </c>
      <c r="BD1010" s="16">
        <f>'Ground truth'!$H$14</f>
        <v/>
      </c>
    </row>
    <row r="1011">
      <c r="A1011" s="3" t="inlineStr">
        <is>
          <t>Transmission</t>
        </is>
      </c>
      <c r="B1011" s="8" t="n">
        <v>1</v>
      </c>
      <c r="C1011" s="8" t="n">
        <v>1</v>
      </c>
      <c r="D1011" s="8" t="n">
        <v>1</v>
      </c>
      <c r="E1011" s="8" t="n">
        <v>1</v>
      </c>
      <c r="F1011" s="8" t="n">
        <v>0</v>
      </c>
      <c r="G1011" s="8" t="n">
        <v>0</v>
      </c>
      <c r="H1011" s="8" t="n">
        <v>0</v>
      </c>
      <c r="J1011" s="8" t="n">
        <v>1</v>
      </c>
      <c r="K1011" s="8" t="n">
        <v>1</v>
      </c>
      <c r="L1011" s="8" t="n">
        <v>1</v>
      </c>
      <c r="M1011" s="8" t="n">
        <v>0</v>
      </c>
      <c r="N1011" s="8" t="n">
        <v>0</v>
      </c>
      <c r="O1011" s="8" t="n">
        <v>0</v>
      </c>
      <c r="P1011" s="8" t="n">
        <v>1</v>
      </c>
      <c r="R1011" s="8" t="n">
        <v>1</v>
      </c>
      <c r="S1011" s="8" t="n">
        <v>1</v>
      </c>
      <c r="T1011" s="8" t="n">
        <v>1</v>
      </c>
      <c r="U1011" s="8" t="n">
        <v>0</v>
      </c>
      <c r="V1011" s="8" t="n">
        <v>0</v>
      </c>
      <c r="W1011" s="8" t="n">
        <v>0</v>
      </c>
      <c r="X1011" s="8" t="n">
        <v>1</v>
      </c>
      <c r="Z1011" s="8" t="n">
        <v>1</v>
      </c>
      <c r="AA1011" s="8" t="n">
        <v>1</v>
      </c>
      <c r="AB1011" s="8" t="n">
        <v>1</v>
      </c>
      <c r="AC1011" s="8" t="n">
        <v>0</v>
      </c>
      <c r="AD1011" s="8" t="n">
        <v>0</v>
      </c>
      <c r="AE1011" s="8" t="n">
        <v>0</v>
      </c>
      <c r="AF1011" s="8" t="n">
        <v>1</v>
      </c>
      <c r="AH1011" s="8" t="n">
        <v>1</v>
      </c>
      <c r="AI1011" s="8" t="n">
        <v>1</v>
      </c>
      <c r="AJ1011" s="8" t="n">
        <v>1</v>
      </c>
      <c r="AK1011" s="8" t="n">
        <v>0</v>
      </c>
      <c r="AL1011" s="8" t="n">
        <v>0</v>
      </c>
      <c r="AM1011" s="8" t="n">
        <v>0</v>
      </c>
      <c r="AN1011" s="8" t="n">
        <v>1</v>
      </c>
      <c r="AP1011" s="8">
        <f>IF(($B$1011&lt;&gt;2)+($J$1011&lt;&gt;2)+($R$1011&lt;&gt;2)+($Z$1011&lt;&gt;2)+($AH$1011&lt;&gt;2)=0,2,IF((($B$1011&lt;&gt;2)*$B$1011+($J$1011&lt;&gt;2)*$J$1011+($R$1011&lt;&gt;2)*$R$1011+($Z$1011&lt;&gt;2)*$Z$1011+($AH$1011&lt;&gt;2)*$AH$1011)/(($B$1011&lt;&gt;2)+($J$1011&lt;&gt;2)+($R$1011&lt;&gt;2)+($Z$1011&lt;&gt;2)+($AH$1011&lt;&gt;2))&gt;=0.5,1,0))</f>
        <v/>
      </c>
      <c r="AQ1011" s="8">
        <f>IF(($C$1011&lt;&gt;2)+($K$1011&lt;&gt;2)+($S$1011&lt;&gt;2)+($AA$1011&lt;&gt;2)+($AI$1011&lt;&gt;2)=0,2,IF((($C$1011&lt;&gt;2)*$C$1011+($K$1011&lt;&gt;2)*$K$1011+($S$1011&lt;&gt;2)*$S$1011+($AA$1011&lt;&gt;2)*$AA$1011+($AI$1011&lt;&gt;2)*$AI$1011)/(($C$1011&lt;&gt;2)+($K$1011&lt;&gt;2)+($S$1011&lt;&gt;2)+($AA$1011&lt;&gt;2)+($AI$1011&lt;&gt;2))&gt;=0.5,1,0))</f>
        <v/>
      </c>
      <c r="AR1011" s="8">
        <f>IF(($D$1011&lt;&gt;2)+($L$1011&lt;&gt;2)+($T$1011&lt;&gt;2)+($AB$1011&lt;&gt;2)+($AJ$1011&lt;&gt;2)=0,2,IF((($D$1011&lt;&gt;2)*$D$1011+($L$1011&lt;&gt;2)*$L$1011+($T$1011&lt;&gt;2)*$T$1011+($AB$1011&lt;&gt;2)*$AB$1011+($AJ$1011&lt;&gt;2)*$AJ$1011)/(($D$1011&lt;&gt;2)+($L$1011&lt;&gt;2)+($T$1011&lt;&gt;2)+($AB$1011&lt;&gt;2)+($AJ$1011&lt;&gt;2))&gt;=0.5,1,0))</f>
        <v/>
      </c>
      <c r="AS1011" s="8">
        <f>IF(($E$1011&lt;&gt;2)+($M$1011&lt;&gt;2)+($U$1011&lt;&gt;2)+($AC$1011&lt;&gt;2)+($AK$1011&lt;&gt;2)=0,2,IF((($E$1011&lt;&gt;2)*$E$1011+($M$1011&lt;&gt;2)*$M$1011+($U$1011&lt;&gt;2)*$U$1011+($AC$1011&lt;&gt;2)*$AC$1011+($AK$1011&lt;&gt;2)*$AK$1011)/(($E$1011&lt;&gt;2)+($M$1011&lt;&gt;2)+($U$1011&lt;&gt;2)+($AC$1011&lt;&gt;2)+($AK$1011&lt;&gt;2))&gt;=0.5,1,0))</f>
        <v/>
      </c>
      <c r="AT1011" s="8">
        <f>IF(($F$1011&lt;&gt;2)+($N$1011&lt;&gt;2)+($V$1011&lt;&gt;2)+($AD$1011&lt;&gt;2)+($AL$1011&lt;&gt;2)=0,2,IF((($F$1011&lt;&gt;2)*$F$1011+($N$1011&lt;&gt;2)*$N$1011+($V$1011&lt;&gt;2)*$V$1011+($AD$1011&lt;&gt;2)*$AD$1011+($AL$1011&lt;&gt;2)*$AL$1011)/(($F$1011&lt;&gt;2)+($N$1011&lt;&gt;2)+($V$1011&lt;&gt;2)+($AD$1011&lt;&gt;2)+($AL$1011&lt;&gt;2))&gt;=0.5,1,0))</f>
        <v/>
      </c>
      <c r="AU1011" s="8">
        <f>IF(($G$1011&lt;&gt;2)+($O$1011&lt;&gt;2)+($W$1011&lt;&gt;2)+($AE$1011&lt;&gt;2)+($AM$1011&lt;&gt;2)=0,2,IF((($G$1011&lt;&gt;2)*$G$1011+($O$1011&lt;&gt;2)*$O$1011+($W$1011&lt;&gt;2)*$W$1011+($AE$1011&lt;&gt;2)*$AE$1011+($AM$1011&lt;&gt;2)*$AM$1011)/(($G$1011&lt;&gt;2)+($O$1011&lt;&gt;2)+($W$1011&lt;&gt;2)+($AE$1011&lt;&gt;2)+($AM$1011&lt;&gt;2))&gt;=0.5,1,0))</f>
        <v/>
      </c>
      <c r="AV1011" s="8">
        <f>IF(($H$1011&lt;&gt;2)+($P$1011&lt;&gt;2)+($X$1011&lt;&gt;2)+($AF$1011&lt;&gt;2)+($AN$1011&lt;&gt;2)=0,2,IF((($H$1011&lt;&gt;2)*$H$1011+($P$1011&lt;&gt;2)*$P$1011+($X$1011&lt;&gt;2)*$X$1011+($AF$1011&lt;&gt;2)*$AF$1011+($AN$1011&lt;&gt;2)*$AN$1011)/(($H$1011&lt;&gt;2)+($P$1011&lt;&gt;2)+($X$1011&lt;&gt;2)+($AF$1011&lt;&gt;2)+($AN$1011&lt;&gt;2))&gt;=0.5,1,0))</f>
        <v/>
      </c>
      <c r="AX1011" s="16">
        <f>'Ground truth'!$B$15</f>
        <v/>
      </c>
      <c r="AY1011" s="16">
        <f>'Ground truth'!$C$15</f>
        <v/>
      </c>
      <c r="AZ1011" s="16">
        <f>'Ground truth'!$D$15</f>
        <v/>
      </c>
      <c r="BA1011" s="16">
        <f>'Ground truth'!$E$15</f>
        <v/>
      </c>
      <c r="BB1011" s="16">
        <f>'Ground truth'!$F$15</f>
        <v/>
      </c>
      <c r="BC1011" s="16">
        <f>'Ground truth'!$G$15</f>
        <v/>
      </c>
      <c r="BD1011" s="16">
        <f>'Ground truth'!$H$15</f>
        <v/>
      </c>
    </row>
    <row r="1012">
      <c r="A1012" s="3" t="inlineStr">
        <is>
          <t>Motor</t>
        </is>
      </c>
      <c r="B1012" s="8" t="n">
        <v>1</v>
      </c>
      <c r="C1012" s="8" t="n">
        <v>1</v>
      </c>
      <c r="D1012" s="8" t="n">
        <v>1</v>
      </c>
      <c r="E1012" s="8" t="n">
        <v>1</v>
      </c>
      <c r="F1012" s="8" t="n">
        <v>0</v>
      </c>
      <c r="G1012" s="8" t="n">
        <v>0</v>
      </c>
      <c r="H1012" s="8" t="n">
        <v>0</v>
      </c>
      <c r="J1012" s="8" t="n">
        <v>0</v>
      </c>
      <c r="K1012" s="8" t="n">
        <v>1</v>
      </c>
      <c r="L1012" s="8" t="n">
        <v>1</v>
      </c>
      <c r="M1012" s="8" t="n">
        <v>1</v>
      </c>
      <c r="N1012" s="8" t="n">
        <v>0</v>
      </c>
      <c r="O1012" s="8" t="n">
        <v>0</v>
      </c>
      <c r="P1012" s="8" t="n">
        <v>1</v>
      </c>
      <c r="R1012" s="8" t="n">
        <v>0</v>
      </c>
      <c r="S1012" s="8" t="n">
        <v>1</v>
      </c>
      <c r="T1012" s="8" t="n">
        <v>1</v>
      </c>
      <c r="U1012" s="8" t="n">
        <v>1</v>
      </c>
      <c r="V1012" s="8" t="n">
        <v>0</v>
      </c>
      <c r="W1012" s="8" t="n">
        <v>0</v>
      </c>
      <c r="X1012" s="8" t="n">
        <v>1</v>
      </c>
      <c r="Z1012" s="8" t="n">
        <v>0</v>
      </c>
      <c r="AA1012" s="8" t="n">
        <v>1</v>
      </c>
      <c r="AB1012" s="8" t="n">
        <v>1</v>
      </c>
      <c r="AC1012" s="8" t="n">
        <v>1</v>
      </c>
      <c r="AD1012" s="8" t="n">
        <v>0</v>
      </c>
      <c r="AE1012" s="8" t="n">
        <v>0</v>
      </c>
      <c r="AF1012" s="8" t="n">
        <v>1</v>
      </c>
      <c r="AH1012" s="8" t="n">
        <v>0</v>
      </c>
      <c r="AI1012" s="8" t="n">
        <v>1</v>
      </c>
      <c r="AJ1012" s="8" t="n">
        <v>1</v>
      </c>
      <c r="AK1012" s="8" t="n">
        <v>1</v>
      </c>
      <c r="AL1012" s="8" t="n">
        <v>0</v>
      </c>
      <c r="AM1012" s="8" t="n">
        <v>0</v>
      </c>
      <c r="AN1012" s="8" t="n">
        <v>1</v>
      </c>
      <c r="AP1012" s="8">
        <f>IF(($B$1012&lt;&gt;2)+($J$1012&lt;&gt;2)+($R$1012&lt;&gt;2)+($Z$1012&lt;&gt;2)+($AH$1012&lt;&gt;2)=0,2,IF((($B$1012&lt;&gt;2)*$B$1012+($J$1012&lt;&gt;2)*$J$1012+($R$1012&lt;&gt;2)*$R$1012+($Z$1012&lt;&gt;2)*$Z$1012+($AH$1012&lt;&gt;2)*$AH$1012)/(($B$1012&lt;&gt;2)+($J$1012&lt;&gt;2)+($R$1012&lt;&gt;2)+($Z$1012&lt;&gt;2)+($AH$1012&lt;&gt;2))&gt;=0.5,1,0))</f>
        <v/>
      </c>
      <c r="AQ1012" s="8">
        <f>IF(($C$1012&lt;&gt;2)+($K$1012&lt;&gt;2)+($S$1012&lt;&gt;2)+($AA$1012&lt;&gt;2)+($AI$1012&lt;&gt;2)=0,2,IF((($C$1012&lt;&gt;2)*$C$1012+($K$1012&lt;&gt;2)*$K$1012+($S$1012&lt;&gt;2)*$S$1012+($AA$1012&lt;&gt;2)*$AA$1012+($AI$1012&lt;&gt;2)*$AI$1012)/(($C$1012&lt;&gt;2)+($K$1012&lt;&gt;2)+($S$1012&lt;&gt;2)+($AA$1012&lt;&gt;2)+($AI$1012&lt;&gt;2))&gt;=0.5,1,0))</f>
        <v/>
      </c>
      <c r="AR1012" s="8">
        <f>IF(($D$1012&lt;&gt;2)+($L$1012&lt;&gt;2)+($T$1012&lt;&gt;2)+($AB$1012&lt;&gt;2)+($AJ$1012&lt;&gt;2)=0,2,IF((($D$1012&lt;&gt;2)*$D$1012+($L$1012&lt;&gt;2)*$L$1012+($T$1012&lt;&gt;2)*$T$1012+($AB$1012&lt;&gt;2)*$AB$1012+($AJ$1012&lt;&gt;2)*$AJ$1012)/(($D$1012&lt;&gt;2)+($L$1012&lt;&gt;2)+($T$1012&lt;&gt;2)+($AB$1012&lt;&gt;2)+($AJ$1012&lt;&gt;2))&gt;=0.5,1,0))</f>
        <v/>
      </c>
      <c r="AS1012" s="8">
        <f>IF(($E$1012&lt;&gt;2)+($M$1012&lt;&gt;2)+($U$1012&lt;&gt;2)+($AC$1012&lt;&gt;2)+($AK$1012&lt;&gt;2)=0,2,IF((($E$1012&lt;&gt;2)*$E$1012+($M$1012&lt;&gt;2)*$M$1012+($U$1012&lt;&gt;2)*$U$1012+($AC$1012&lt;&gt;2)*$AC$1012+($AK$1012&lt;&gt;2)*$AK$1012)/(($E$1012&lt;&gt;2)+($M$1012&lt;&gt;2)+($U$1012&lt;&gt;2)+($AC$1012&lt;&gt;2)+($AK$1012&lt;&gt;2))&gt;=0.5,1,0))</f>
        <v/>
      </c>
      <c r="AT1012" s="8">
        <f>IF(($F$1012&lt;&gt;2)+($N$1012&lt;&gt;2)+($V$1012&lt;&gt;2)+($AD$1012&lt;&gt;2)+($AL$1012&lt;&gt;2)=0,2,IF((($F$1012&lt;&gt;2)*$F$1012+($N$1012&lt;&gt;2)*$N$1012+($V$1012&lt;&gt;2)*$V$1012+($AD$1012&lt;&gt;2)*$AD$1012+($AL$1012&lt;&gt;2)*$AL$1012)/(($F$1012&lt;&gt;2)+($N$1012&lt;&gt;2)+($V$1012&lt;&gt;2)+($AD$1012&lt;&gt;2)+($AL$1012&lt;&gt;2))&gt;=0.5,1,0))</f>
        <v/>
      </c>
      <c r="AU1012" s="8">
        <f>IF(($G$1012&lt;&gt;2)+($O$1012&lt;&gt;2)+($W$1012&lt;&gt;2)+($AE$1012&lt;&gt;2)+($AM$1012&lt;&gt;2)=0,2,IF((($G$1012&lt;&gt;2)*$G$1012+($O$1012&lt;&gt;2)*$O$1012+($W$1012&lt;&gt;2)*$W$1012+($AE$1012&lt;&gt;2)*$AE$1012+($AM$1012&lt;&gt;2)*$AM$1012)/(($G$1012&lt;&gt;2)+($O$1012&lt;&gt;2)+($W$1012&lt;&gt;2)+($AE$1012&lt;&gt;2)+($AM$1012&lt;&gt;2))&gt;=0.5,1,0))</f>
        <v/>
      </c>
      <c r="AV1012" s="8">
        <f>IF(($H$1012&lt;&gt;2)+($P$1012&lt;&gt;2)+($X$1012&lt;&gt;2)+($AF$1012&lt;&gt;2)+($AN$1012&lt;&gt;2)=0,2,IF((($H$1012&lt;&gt;2)*$H$1012+($P$1012&lt;&gt;2)*$P$1012+($X$1012&lt;&gt;2)*$X$1012+($AF$1012&lt;&gt;2)*$AF$1012+($AN$1012&lt;&gt;2)*$AN$1012)/(($H$1012&lt;&gt;2)+($P$1012&lt;&gt;2)+($X$1012&lt;&gt;2)+($AF$1012&lt;&gt;2)+($AN$1012&lt;&gt;2))&gt;=0.5,1,0))</f>
        <v/>
      </c>
      <c r="AX1012" s="16">
        <f>'Ground truth'!$B$16</f>
        <v/>
      </c>
      <c r="AY1012" s="16">
        <f>'Ground truth'!$C$16</f>
        <v/>
      </c>
      <c r="AZ1012" s="16">
        <f>'Ground truth'!$D$16</f>
        <v/>
      </c>
      <c r="BA1012" s="16">
        <f>'Ground truth'!$E$16</f>
        <v/>
      </c>
      <c r="BB1012" s="16">
        <f>'Ground truth'!$F$16</f>
        <v/>
      </c>
      <c r="BC1012" s="16">
        <f>'Ground truth'!$G$16</f>
        <v/>
      </c>
      <c r="BD1012" s="16">
        <f>'Ground truth'!$H$16</f>
        <v/>
      </c>
    </row>
    <row r="1013">
      <c r="A1013" s="3" t="inlineStr">
        <is>
          <t>Electrical System</t>
        </is>
      </c>
      <c r="B1013" s="8" t="n">
        <v>1</v>
      </c>
      <c r="C1013" s="8" t="n">
        <v>1</v>
      </c>
      <c r="D1013" s="8" t="n">
        <v>1</v>
      </c>
      <c r="E1013" s="8" t="n">
        <v>1</v>
      </c>
      <c r="F1013" s="8" t="n">
        <v>1</v>
      </c>
      <c r="G1013" s="8" t="n">
        <v>0</v>
      </c>
      <c r="H1013" s="8" t="n">
        <v>0</v>
      </c>
      <c r="J1013" s="8" t="n">
        <v>1</v>
      </c>
      <c r="K1013" s="8" t="n">
        <v>0</v>
      </c>
      <c r="L1013" s="8" t="n">
        <v>1</v>
      </c>
      <c r="M1013" s="8" t="n">
        <v>1</v>
      </c>
      <c r="N1013" s="8" t="n">
        <v>1</v>
      </c>
      <c r="O1013" s="8" t="n">
        <v>0</v>
      </c>
      <c r="P1013" s="8" t="n">
        <v>1</v>
      </c>
      <c r="R1013" s="8" t="n">
        <v>1</v>
      </c>
      <c r="S1013" s="8" t="n">
        <v>0</v>
      </c>
      <c r="T1013" s="8" t="n">
        <v>1</v>
      </c>
      <c r="U1013" s="8" t="n">
        <v>1</v>
      </c>
      <c r="V1013" s="8" t="n">
        <v>1</v>
      </c>
      <c r="W1013" s="8" t="n">
        <v>0</v>
      </c>
      <c r="X1013" s="8" t="n">
        <v>1</v>
      </c>
      <c r="Z1013" s="8" t="n">
        <v>1</v>
      </c>
      <c r="AA1013" s="8" t="n">
        <v>0</v>
      </c>
      <c r="AB1013" s="8" t="n">
        <v>1</v>
      </c>
      <c r="AC1013" s="8" t="n">
        <v>1</v>
      </c>
      <c r="AD1013" s="8" t="n">
        <v>1</v>
      </c>
      <c r="AE1013" s="8" t="n">
        <v>0</v>
      </c>
      <c r="AF1013" s="8" t="n">
        <v>1</v>
      </c>
      <c r="AH1013" s="8" t="n">
        <v>1</v>
      </c>
      <c r="AI1013" s="8" t="n">
        <v>0</v>
      </c>
      <c r="AJ1013" s="8" t="n">
        <v>1</v>
      </c>
      <c r="AK1013" s="8" t="n">
        <v>1</v>
      </c>
      <c r="AL1013" s="8" t="n">
        <v>1</v>
      </c>
      <c r="AM1013" s="8" t="n">
        <v>0</v>
      </c>
      <c r="AN1013" s="8" t="n">
        <v>1</v>
      </c>
      <c r="AP1013" s="8">
        <f>IF(($B$1013&lt;&gt;2)+($J$1013&lt;&gt;2)+($R$1013&lt;&gt;2)+($Z$1013&lt;&gt;2)+($AH$1013&lt;&gt;2)=0,2,IF((($B$1013&lt;&gt;2)*$B$1013+($J$1013&lt;&gt;2)*$J$1013+($R$1013&lt;&gt;2)*$R$1013+($Z$1013&lt;&gt;2)*$Z$1013+($AH$1013&lt;&gt;2)*$AH$1013)/(($B$1013&lt;&gt;2)+($J$1013&lt;&gt;2)+($R$1013&lt;&gt;2)+($Z$1013&lt;&gt;2)+($AH$1013&lt;&gt;2))&gt;=0.5,1,0))</f>
        <v/>
      </c>
      <c r="AQ1013" s="8">
        <f>IF(($C$1013&lt;&gt;2)+($K$1013&lt;&gt;2)+($S$1013&lt;&gt;2)+($AA$1013&lt;&gt;2)+($AI$1013&lt;&gt;2)=0,2,IF((($C$1013&lt;&gt;2)*$C$1013+($K$1013&lt;&gt;2)*$K$1013+($S$1013&lt;&gt;2)*$S$1013+($AA$1013&lt;&gt;2)*$AA$1013+($AI$1013&lt;&gt;2)*$AI$1013)/(($C$1013&lt;&gt;2)+($K$1013&lt;&gt;2)+($S$1013&lt;&gt;2)+($AA$1013&lt;&gt;2)+($AI$1013&lt;&gt;2))&gt;=0.5,1,0))</f>
        <v/>
      </c>
      <c r="AR1013" s="8">
        <f>IF(($D$1013&lt;&gt;2)+($L$1013&lt;&gt;2)+($T$1013&lt;&gt;2)+($AB$1013&lt;&gt;2)+($AJ$1013&lt;&gt;2)=0,2,IF((($D$1013&lt;&gt;2)*$D$1013+($L$1013&lt;&gt;2)*$L$1013+($T$1013&lt;&gt;2)*$T$1013+($AB$1013&lt;&gt;2)*$AB$1013+($AJ$1013&lt;&gt;2)*$AJ$1013)/(($D$1013&lt;&gt;2)+($L$1013&lt;&gt;2)+($T$1013&lt;&gt;2)+($AB$1013&lt;&gt;2)+($AJ$1013&lt;&gt;2))&gt;=0.5,1,0))</f>
        <v/>
      </c>
      <c r="AS1013" s="8">
        <f>IF(($E$1013&lt;&gt;2)+($M$1013&lt;&gt;2)+($U$1013&lt;&gt;2)+($AC$1013&lt;&gt;2)+($AK$1013&lt;&gt;2)=0,2,IF((($E$1013&lt;&gt;2)*$E$1013+($M$1013&lt;&gt;2)*$M$1013+($U$1013&lt;&gt;2)*$U$1013+($AC$1013&lt;&gt;2)*$AC$1013+($AK$1013&lt;&gt;2)*$AK$1013)/(($E$1013&lt;&gt;2)+($M$1013&lt;&gt;2)+($U$1013&lt;&gt;2)+($AC$1013&lt;&gt;2)+($AK$1013&lt;&gt;2))&gt;=0.5,1,0))</f>
        <v/>
      </c>
      <c r="AT1013" s="8">
        <f>IF(($F$1013&lt;&gt;2)+($N$1013&lt;&gt;2)+($V$1013&lt;&gt;2)+($AD$1013&lt;&gt;2)+($AL$1013&lt;&gt;2)=0,2,IF((($F$1013&lt;&gt;2)*$F$1013+($N$1013&lt;&gt;2)*$N$1013+($V$1013&lt;&gt;2)*$V$1013+($AD$1013&lt;&gt;2)*$AD$1013+($AL$1013&lt;&gt;2)*$AL$1013)/(($F$1013&lt;&gt;2)+($N$1013&lt;&gt;2)+($V$1013&lt;&gt;2)+($AD$1013&lt;&gt;2)+($AL$1013&lt;&gt;2))&gt;=0.5,1,0))</f>
        <v/>
      </c>
      <c r="AU1013" s="8">
        <f>IF(($G$1013&lt;&gt;2)+($O$1013&lt;&gt;2)+($W$1013&lt;&gt;2)+($AE$1013&lt;&gt;2)+($AM$1013&lt;&gt;2)=0,2,IF((($G$1013&lt;&gt;2)*$G$1013+($O$1013&lt;&gt;2)*$O$1013+($W$1013&lt;&gt;2)*$W$1013+($AE$1013&lt;&gt;2)*$AE$1013+($AM$1013&lt;&gt;2)*$AM$1013)/(($G$1013&lt;&gt;2)+($O$1013&lt;&gt;2)+($W$1013&lt;&gt;2)+($AE$1013&lt;&gt;2)+($AM$1013&lt;&gt;2))&gt;=0.5,1,0))</f>
        <v/>
      </c>
      <c r="AV1013" s="8">
        <f>IF(($H$1013&lt;&gt;2)+($P$1013&lt;&gt;2)+($X$1013&lt;&gt;2)+($AF$1013&lt;&gt;2)+($AN$1013&lt;&gt;2)=0,2,IF((($H$1013&lt;&gt;2)*$H$1013+($P$1013&lt;&gt;2)*$P$1013+($X$1013&lt;&gt;2)*$X$1013+($AF$1013&lt;&gt;2)*$AF$1013+($AN$1013&lt;&gt;2)*$AN$1013)/(($H$1013&lt;&gt;2)+($P$1013&lt;&gt;2)+($X$1013&lt;&gt;2)+($AF$1013&lt;&gt;2)+($AN$1013&lt;&gt;2))&gt;=0.5,1,0))</f>
        <v/>
      </c>
      <c r="AX1013" s="16">
        <f>'Ground truth'!$B$17</f>
        <v/>
      </c>
      <c r="AY1013" s="16">
        <f>'Ground truth'!$C$17</f>
        <v/>
      </c>
      <c r="AZ1013" s="16">
        <f>'Ground truth'!$D$17</f>
        <v/>
      </c>
      <c r="BA1013" s="16">
        <f>'Ground truth'!$E$17</f>
        <v/>
      </c>
      <c r="BB1013" s="16">
        <f>'Ground truth'!$F$17</f>
        <v/>
      </c>
      <c r="BC1013" s="16">
        <f>'Ground truth'!$G$17</f>
        <v/>
      </c>
      <c r="BD1013" s="16">
        <f>'Ground truth'!$H$17</f>
        <v/>
      </c>
    </row>
    <row r="1014">
      <c r="A1014" s="3" t="inlineStr">
        <is>
          <t>Battery Holder</t>
        </is>
      </c>
      <c r="B1014" s="8" t="n">
        <v>1</v>
      </c>
      <c r="C1014" s="8" t="n">
        <v>0</v>
      </c>
      <c r="D1014" s="8" t="n">
        <v>0</v>
      </c>
      <c r="E1014" s="8" t="n">
        <v>1</v>
      </c>
      <c r="F1014" s="8" t="n">
        <v>1</v>
      </c>
      <c r="G1014" s="8" t="n">
        <v>1</v>
      </c>
      <c r="H1014" s="8" t="n">
        <v>0</v>
      </c>
      <c r="J1014" s="8" t="n">
        <v>0</v>
      </c>
      <c r="K1014" s="8" t="n">
        <v>0</v>
      </c>
      <c r="L1014" s="8" t="n">
        <v>0</v>
      </c>
      <c r="M1014" s="8" t="n">
        <v>1</v>
      </c>
      <c r="N1014" s="8" t="n">
        <v>1</v>
      </c>
      <c r="O1014" s="8" t="n">
        <v>0</v>
      </c>
      <c r="P1014" s="8" t="n">
        <v>1</v>
      </c>
      <c r="R1014" s="8" t="n">
        <v>0</v>
      </c>
      <c r="S1014" s="8" t="n">
        <v>0</v>
      </c>
      <c r="T1014" s="8" t="n">
        <v>0</v>
      </c>
      <c r="U1014" s="8" t="n">
        <v>1</v>
      </c>
      <c r="V1014" s="8" t="n">
        <v>1</v>
      </c>
      <c r="W1014" s="8" t="n">
        <v>0</v>
      </c>
      <c r="X1014" s="8" t="n">
        <v>1</v>
      </c>
      <c r="Z1014" s="8" t="n">
        <v>0</v>
      </c>
      <c r="AA1014" s="8" t="n">
        <v>0</v>
      </c>
      <c r="AB1014" s="8" t="n">
        <v>0</v>
      </c>
      <c r="AC1014" s="8" t="n">
        <v>1</v>
      </c>
      <c r="AD1014" s="8" t="n">
        <v>1</v>
      </c>
      <c r="AE1014" s="8" t="n">
        <v>0</v>
      </c>
      <c r="AF1014" s="8" t="n">
        <v>1</v>
      </c>
      <c r="AH1014" s="8" t="n">
        <v>0</v>
      </c>
      <c r="AI1014" s="8" t="n">
        <v>0</v>
      </c>
      <c r="AJ1014" s="8" t="n">
        <v>0</v>
      </c>
      <c r="AK1014" s="8" t="n">
        <v>1</v>
      </c>
      <c r="AL1014" s="8" t="n">
        <v>1</v>
      </c>
      <c r="AM1014" s="8" t="n">
        <v>0</v>
      </c>
      <c r="AN1014" s="8" t="n">
        <v>1</v>
      </c>
      <c r="AP1014" s="8">
        <f>IF(($B$1014&lt;&gt;2)+($J$1014&lt;&gt;2)+($R$1014&lt;&gt;2)+($Z$1014&lt;&gt;2)+($AH$1014&lt;&gt;2)=0,2,IF((($B$1014&lt;&gt;2)*$B$1014+($J$1014&lt;&gt;2)*$J$1014+($R$1014&lt;&gt;2)*$R$1014+($Z$1014&lt;&gt;2)*$Z$1014+($AH$1014&lt;&gt;2)*$AH$1014)/(($B$1014&lt;&gt;2)+($J$1014&lt;&gt;2)+($R$1014&lt;&gt;2)+($Z$1014&lt;&gt;2)+($AH$1014&lt;&gt;2))&gt;=0.5,1,0))</f>
        <v/>
      </c>
      <c r="AQ1014" s="8">
        <f>IF(($C$1014&lt;&gt;2)+($K$1014&lt;&gt;2)+($S$1014&lt;&gt;2)+($AA$1014&lt;&gt;2)+($AI$1014&lt;&gt;2)=0,2,IF((($C$1014&lt;&gt;2)*$C$1014+($K$1014&lt;&gt;2)*$K$1014+($S$1014&lt;&gt;2)*$S$1014+($AA$1014&lt;&gt;2)*$AA$1014+($AI$1014&lt;&gt;2)*$AI$1014)/(($C$1014&lt;&gt;2)+($K$1014&lt;&gt;2)+($S$1014&lt;&gt;2)+($AA$1014&lt;&gt;2)+($AI$1014&lt;&gt;2))&gt;=0.5,1,0))</f>
        <v/>
      </c>
      <c r="AR1014" s="8">
        <f>IF(($D$1014&lt;&gt;2)+($L$1014&lt;&gt;2)+($T$1014&lt;&gt;2)+($AB$1014&lt;&gt;2)+($AJ$1014&lt;&gt;2)=0,2,IF((($D$1014&lt;&gt;2)*$D$1014+($L$1014&lt;&gt;2)*$L$1014+($T$1014&lt;&gt;2)*$T$1014+($AB$1014&lt;&gt;2)*$AB$1014+($AJ$1014&lt;&gt;2)*$AJ$1014)/(($D$1014&lt;&gt;2)+($L$1014&lt;&gt;2)+($T$1014&lt;&gt;2)+($AB$1014&lt;&gt;2)+($AJ$1014&lt;&gt;2))&gt;=0.5,1,0))</f>
        <v/>
      </c>
      <c r="AS1014" s="8">
        <f>IF(($E$1014&lt;&gt;2)+($M$1014&lt;&gt;2)+($U$1014&lt;&gt;2)+($AC$1014&lt;&gt;2)+($AK$1014&lt;&gt;2)=0,2,IF((($E$1014&lt;&gt;2)*$E$1014+($M$1014&lt;&gt;2)*$M$1014+($U$1014&lt;&gt;2)*$U$1014+($AC$1014&lt;&gt;2)*$AC$1014+($AK$1014&lt;&gt;2)*$AK$1014)/(($E$1014&lt;&gt;2)+($M$1014&lt;&gt;2)+($U$1014&lt;&gt;2)+($AC$1014&lt;&gt;2)+($AK$1014&lt;&gt;2))&gt;=0.5,1,0))</f>
        <v/>
      </c>
      <c r="AT1014" s="8">
        <f>IF(($F$1014&lt;&gt;2)+($N$1014&lt;&gt;2)+($V$1014&lt;&gt;2)+($AD$1014&lt;&gt;2)+($AL$1014&lt;&gt;2)=0,2,IF((($F$1014&lt;&gt;2)*$F$1014+($N$1014&lt;&gt;2)*$N$1014+($V$1014&lt;&gt;2)*$V$1014+($AD$1014&lt;&gt;2)*$AD$1014+($AL$1014&lt;&gt;2)*$AL$1014)/(($F$1014&lt;&gt;2)+($N$1014&lt;&gt;2)+($V$1014&lt;&gt;2)+($AD$1014&lt;&gt;2)+($AL$1014&lt;&gt;2))&gt;=0.5,1,0))</f>
        <v/>
      </c>
      <c r="AU1014" s="8">
        <f>IF(($G$1014&lt;&gt;2)+($O$1014&lt;&gt;2)+($W$1014&lt;&gt;2)+($AE$1014&lt;&gt;2)+($AM$1014&lt;&gt;2)=0,2,IF((($G$1014&lt;&gt;2)*$G$1014+($O$1014&lt;&gt;2)*$O$1014+($W$1014&lt;&gt;2)*$W$1014+($AE$1014&lt;&gt;2)*$AE$1014+($AM$1014&lt;&gt;2)*$AM$1014)/(($G$1014&lt;&gt;2)+($O$1014&lt;&gt;2)+($W$1014&lt;&gt;2)+($AE$1014&lt;&gt;2)+($AM$1014&lt;&gt;2))&gt;=0.5,1,0))</f>
        <v/>
      </c>
      <c r="AV1014" s="8">
        <f>IF(($H$1014&lt;&gt;2)+($P$1014&lt;&gt;2)+($X$1014&lt;&gt;2)+($AF$1014&lt;&gt;2)+($AN$1014&lt;&gt;2)=0,2,IF((($H$1014&lt;&gt;2)*$H$1014+($P$1014&lt;&gt;2)*$P$1014+($X$1014&lt;&gt;2)*$X$1014+($AF$1014&lt;&gt;2)*$AF$1014+($AN$1014&lt;&gt;2)*$AN$1014)/(($H$1014&lt;&gt;2)+($P$1014&lt;&gt;2)+($X$1014&lt;&gt;2)+($AF$1014&lt;&gt;2)+($AN$1014&lt;&gt;2))&gt;=0.5,1,0))</f>
        <v/>
      </c>
      <c r="AX1014" s="16">
        <f>'Ground truth'!$B$18</f>
        <v/>
      </c>
      <c r="AY1014" s="16">
        <f>'Ground truth'!$C$18</f>
        <v/>
      </c>
      <c r="AZ1014" s="16">
        <f>'Ground truth'!$D$18</f>
        <v/>
      </c>
      <c r="BA1014" s="16">
        <f>'Ground truth'!$E$18</f>
        <v/>
      </c>
      <c r="BB1014" s="16">
        <f>'Ground truth'!$F$18</f>
        <v/>
      </c>
      <c r="BC1014" s="16">
        <f>'Ground truth'!$G$18</f>
        <v/>
      </c>
      <c r="BD1014" s="16">
        <f>'Ground truth'!$H$18</f>
        <v/>
      </c>
    </row>
    <row r="1015">
      <c r="A1015" s="3" t="inlineStr">
        <is>
          <t>Housing</t>
        </is>
      </c>
      <c r="B1015" s="8" t="n">
        <v>1</v>
      </c>
      <c r="C1015" s="8" t="n">
        <v>0</v>
      </c>
      <c r="D1015" s="8" t="n">
        <v>0</v>
      </c>
      <c r="E1015" s="8" t="n">
        <v>0</v>
      </c>
      <c r="F1015" s="8" t="n">
        <v>1</v>
      </c>
      <c r="G1015" s="8" t="n">
        <v>1</v>
      </c>
      <c r="H1015" s="8" t="n">
        <v>1</v>
      </c>
      <c r="J1015" s="8" t="n">
        <v>1</v>
      </c>
      <c r="K1015" s="8" t="n">
        <v>0</v>
      </c>
      <c r="L1015" s="8" t="n">
        <v>0</v>
      </c>
      <c r="M1015" s="8" t="n">
        <v>0</v>
      </c>
      <c r="N1015" s="8" t="n">
        <v>0</v>
      </c>
      <c r="O1015" s="8" t="n">
        <v>1</v>
      </c>
      <c r="P1015" s="8" t="n">
        <v>1</v>
      </c>
      <c r="R1015" s="8" t="n">
        <v>1</v>
      </c>
      <c r="S1015" s="8" t="n">
        <v>0</v>
      </c>
      <c r="T1015" s="8" t="n">
        <v>0</v>
      </c>
      <c r="U1015" s="8" t="n">
        <v>0</v>
      </c>
      <c r="V1015" s="8" t="n">
        <v>0</v>
      </c>
      <c r="W1015" s="8" t="n">
        <v>1</v>
      </c>
      <c r="X1015" s="8" t="n">
        <v>1</v>
      </c>
      <c r="Z1015" s="8" t="n">
        <v>1</v>
      </c>
      <c r="AA1015" s="8" t="n">
        <v>0</v>
      </c>
      <c r="AB1015" s="8" t="n">
        <v>0</v>
      </c>
      <c r="AC1015" s="8" t="n">
        <v>0</v>
      </c>
      <c r="AD1015" s="8" t="n">
        <v>0</v>
      </c>
      <c r="AE1015" s="8" t="n">
        <v>1</v>
      </c>
      <c r="AF1015" s="8" t="n">
        <v>1</v>
      </c>
      <c r="AH1015" s="8" t="n">
        <v>1</v>
      </c>
      <c r="AI1015" s="8" t="n">
        <v>0</v>
      </c>
      <c r="AJ1015" s="8" t="n">
        <v>0</v>
      </c>
      <c r="AK1015" s="8" t="n">
        <v>0</v>
      </c>
      <c r="AL1015" s="8" t="n">
        <v>0</v>
      </c>
      <c r="AM1015" s="8" t="n">
        <v>1</v>
      </c>
      <c r="AN1015" s="8" t="n">
        <v>1</v>
      </c>
      <c r="AP1015" s="8">
        <f>IF(($B$1015&lt;&gt;2)+($J$1015&lt;&gt;2)+($R$1015&lt;&gt;2)+($Z$1015&lt;&gt;2)+($AH$1015&lt;&gt;2)=0,2,IF((($B$1015&lt;&gt;2)*$B$1015+($J$1015&lt;&gt;2)*$J$1015+($R$1015&lt;&gt;2)*$R$1015+($Z$1015&lt;&gt;2)*$Z$1015+($AH$1015&lt;&gt;2)*$AH$1015)/(($B$1015&lt;&gt;2)+($J$1015&lt;&gt;2)+($R$1015&lt;&gt;2)+($Z$1015&lt;&gt;2)+($AH$1015&lt;&gt;2))&gt;=0.5,1,0))</f>
        <v/>
      </c>
      <c r="AQ1015" s="8">
        <f>IF(($C$1015&lt;&gt;2)+($K$1015&lt;&gt;2)+($S$1015&lt;&gt;2)+($AA$1015&lt;&gt;2)+($AI$1015&lt;&gt;2)=0,2,IF((($C$1015&lt;&gt;2)*$C$1015+($K$1015&lt;&gt;2)*$K$1015+($S$1015&lt;&gt;2)*$S$1015+($AA$1015&lt;&gt;2)*$AA$1015+($AI$1015&lt;&gt;2)*$AI$1015)/(($C$1015&lt;&gt;2)+($K$1015&lt;&gt;2)+($S$1015&lt;&gt;2)+($AA$1015&lt;&gt;2)+($AI$1015&lt;&gt;2))&gt;=0.5,1,0))</f>
        <v/>
      </c>
      <c r="AR1015" s="8">
        <f>IF(($D$1015&lt;&gt;2)+($L$1015&lt;&gt;2)+($T$1015&lt;&gt;2)+($AB$1015&lt;&gt;2)+($AJ$1015&lt;&gt;2)=0,2,IF((($D$1015&lt;&gt;2)*$D$1015+($L$1015&lt;&gt;2)*$L$1015+($T$1015&lt;&gt;2)*$T$1015+($AB$1015&lt;&gt;2)*$AB$1015+($AJ$1015&lt;&gt;2)*$AJ$1015)/(($D$1015&lt;&gt;2)+($L$1015&lt;&gt;2)+($T$1015&lt;&gt;2)+($AB$1015&lt;&gt;2)+($AJ$1015&lt;&gt;2))&gt;=0.5,1,0))</f>
        <v/>
      </c>
      <c r="AS1015" s="8">
        <f>IF(($E$1015&lt;&gt;2)+($M$1015&lt;&gt;2)+($U$1015&lt;&gt;2)+($AC$1015&lt;&gt;2)+($AK$1015&lt;&gt;2)=0,2,IF((($E$1015&lt;&gt;2)*$E$1015+($M$1015&lt;&gt;2)*$M$1015+($U$1015&lt;&gt;2)*$U$1015+($AC$1015&lt;&gt;2)*$AC$1015+($AK$1015&lt;&gt;2)*$AK$1015)/(($E$1015&lt;&gt;2)+($M$1015&lt;&gt;2)+($U$1015&lt;&gt;2)+($AC$1015&lt;&gt;2)+($AK$1015&lt;&gt;2))&gt;=0.5,1,0))</f>
        <v/>
      </c>
      <c r="AT1015" s="8">
        <f>IF(($F$1015&lt;&gt;2)+($N$1015&lt;&gt;2)+($V$1015&lt;&gt;2)+($AD$1015&lt;&gt;2)+($AL$1015&lt;&gt;2)=0,2,IF((($F$1015&lt;&gt;2)*$F$1015+($N$1015&lt;&gt;2)*$N$1015+($V$1015&lt;&gt;2)*$V$1015+($AD$1015&lt;&gt;2)*$AD$1015+($AL$1015&lt;&gt;2)*$AL$1015)/(($F$1015&lt;&gt;2)+($N$1015&lt;&gt;2)+($V$1015&lt;&gt;2)+($AD$1015&lt;&gt;2)+($AL$1015&lt;&gt;2))&gt;=0.5,1,0))</f>
        <v/>
      </c>
      <c r="AU1015" s="8">
        <f>IF(($G$1015&lt;&gt;2)+($O$1015&lt;&gt;2)+($W$1015&lt;&gt;2)+($AE$1015&lt;&gt;2)+($AM$1015&lt;&gt;2)=0,2,IF((($G$1015&lt;&gt;2)*$G$1015+($O$1015&lt;&gt;2)*$O$1015+($W$1015&lt;&gt;2)*$W$1015+($AE$1015&lt;&gt;2)*$AE$1015+($AM$1015&lt;&gt;2)*$AM$1015)/(($G$1015&lt;&gt;2)+($O$1015&lt;&gt;2)+($W$1015&lt;&gt;2)+($AE$1015&lt;&gt;2)+($AM$1015&lt;&gt;2))&gt;=0.5,1,0))</f>
        <v/>
      </c>
      <c r="AV1015" s="8">
        <f>IF(($H$1015&lt;&gt;2)+($P$1015&lt;&gt;2)+($X$1015&lt;&gt;2)+($AF$1015&lt;&gt;2)+($AN$1015&lt;&gt;2)=0,2,IF((($H$1015&lt;&gt;2)*$H$1015+($P$1015&lt;&gt;2)*$P$1015+($X$1015&lt;&gt;2)*$X$1015+($AF$1015&lt;&gt;2)*$AF$1015+($AN$1015&lt;&gt;2)*$AN$1015)/(($H$1015&lt;&gt;2)+($P$1015&lt;&gt;2)+($X$1015&lt;&gt;2)+($AF$1015&lt;&gt;2)+($AN$1015&lt;&gt;2))&gt;=0.5,1,0))</f>
        <v/>
      </c>
      <c r="AX1015" s="16">
        <f>'Ground truth'!$B$19</f>
        <v/>
      </c>
      <c r="AY1015" s="16">
        <f>'Ground truth'!$C$19</f>
        <v/>
      </c>
      <c r="AZ1015" s="16">
        <f>'Ground truth'!$D$19</f>
        <v/>
      </c>
      <c r="BA1015" s="16">
        <f>'Ground truth'!$E$19</f>
        <v/>
      </c>
      <c r="BB1015" s="16">
        <f>'Ground truth'!$F$19</f>
        <v/>
      </c>
      <c r="BC1015" s="16">
        <f>'Ground truth'!$G$19</f>
        <v/>
      </c>
      <c r="BD1015" s="16">
        <f>'Ground truth'!$H$19</f>
        <v/>
      </c>
    </row>
    <row r="1016">
      <c r="A1016" s="3" t="inlineStr">
        <is>
          <t>External Environment</t>
        </is>
      </c>
      <c r="B1016" s="8" t="n">
        <v>0</v>
      </c>
      <c r="C1016" s="8" t="n">
        <v>0</v>
      </c>
      <c r="D1016" s="8" t="n">
        <v>0</v>
      </c>
      <c r="E1016" s="8" t="n">
        <v>0</v>
      </c>
      <c r="F1016" s="8" t="n">
        <v>0</v>
      </c>
      <c r="G1016" s="8" t="n">
        <v>1</v>
      </c>
      <c r="H1016" s="8" t="n">
        <v>1</v>
      </c>
      <c r="J1016" s="8" t="n">
        <v>1</v>
      </c>
      <c r="K1016" s="8" t="n">
        <v>1</v>
      </c>
      <c r="L1016" s="8" t="n">
        <v>1</v>
      </c>
      <c r="M1016" s="8" t="n">
        <v>1</v>
      </c>
      <c r="N1016" s="8" t="n">
        <v>1</v>
      </c>
      <c r="O1016" s="8" t="n">
        <v>1</v>
      </c>
      <c r="P1016" s="8" t="n">
        <v>1</v>
      </c>
      <c r="R1016" s="8" t="n">
        <v>1</v>
      </c>
      <c r="S1016" s="8" t="n">
        <v>1</v>
      </c>
      <c r="T1016" s="8" t="n">
        <v>1</v>
      </c>
      <c r="U1016" s="8" t="n">
        <v>1</v>
      </c>
      <c r="V1016" s="8" t="n">
        <v>1</v>
      </c>
      <c r="W1016" s="8" t="n">
        <v>1</v>
      </c>
      <c r="X1016" s="8" t="n">
        <v>1</v>
      </c>
      <c r="Z1016" s="8" t="n">
        <v>1</v>
      </c>
      <c r="AA1016" s="8" t="n">
        <v>1</v>
      </c>
      <c r="AB1016" s="8" t="n">
        <v>1</v>
      </c>
      <c r="AC1016" s="8" t="n">
        <v>1</v>
      </c>
      <c r="AD1016" s="8" t="n">
        <v>1</v>
      </c>
      <c r="AE1016" s="8" t="n">
        <v>1</v>
      </c>
      <c r="AF1016" s="8" t="n">
        <v>1</v>
      </c>
      <c r="AH1016" s="8" t="n">
        <v>1</v>
      </c>
      <c r="AI1016" s="8" t="n">
        <v>1</v>
      </c>
      <c r="AJ1016" s="8" t="n">
        <v>1</v>
      </c>
      <c r="AK1016" s="8" t="n">
        <v>1</v>
      </c>
      <c r="AL1016" s="8" t="n">
        <v>1</v>
      </c>
      <c r="AM1016" s="8" t="n">
        <v>1</v>
      </c>
      <c r="AN1016" s="8" t="n">
        <v>1</v>
      </c>
      <c r="AP1016" s="8">
        <f>IF(($B$1016&lt;&gt;2)+($J$1016&lt;&gt;2)+($R$1016&lt;&gt;2)+($Z$1016&lt;&gt;2)+($AH$1016&lt;&gt;2)=0,2,IF((($B$1016&lt;&gt;2)*$B$1016+($J$1016&lt;&gt;2)*$J$1016+($R$1016&lt;&gt;2)*$R$1016+($Z$1016&lt;&gt;2)*$Z$1016+($AH$1016&lt;&gt;2)*$AH$1016)/(($B$1016&lt;&gt;2)+($J$1016&lt;&gt;2)+($R$1016&lt;&gt;2)+($Z$1016&lt;&gt;2)+($AH$1016&lt;&gt;2))&gt;=0.5,1,0))</f>
        <v/>
      </c>
      <c r="AQ1016" s="8">
        <f>IF(($C$1016&lt;&gt;2)+($K$1016&lt;&gt;2)+($S$1016&lt;&gt;2)+($AA$1016&lt;&gt;2)+($AI$1016&lt;&gt;2)=0,2,IF((($C$1016&lt;&gt;2)*$C$1016+($K$1016&lt;&gt;2)*$K$1016+($S$1016&lt;&gt;2)*$S$1016+($AA$1016&lt;&gt;2)*$AA$1016+($AI$1016&lt;&gt;2)*$AI$1016)/(($C$1016&lt;&gt;2)+($K$1016&lt;&gt;2)+($S$1016&lt;&gt;2)+($AA$1016&lt;&gt;2)+($AI$1016&lt;&gt;2))&gt;=0.5,1,0))</f>
        <v/>
      </c>
      <c r="AR1016" s="8">
        <f>IF(($D$1016&lt;&gt;2)+($L$1016&lt;&gt;2)+($T$1016&lt;&gt;2)+($AB$1016&lt;&gt;2)+($AJ$1016&lt;&gt;2)=0,2,IF((($D$1016&lt;&gt;2)*$D$1016+($L$1016&lt;&gt;2)*$L$1016+($T$1016&lt;&gt;2)*$T$1016+($AB$1016&lt;&gt;2)*$AB$1016+($AJ$1016&lt;&gt;2)*$AJ$1016)/(($D$1016&lt;&gt;2)+($L$1016&lt;&gt;2)+($T$1016&lt;&gt;2)+($AB$1016&lt;&gt;2)+($AJ$1016&lt;&gt;2))&gt;=0.5,1,0))</f>
        <v/>
      </c>
      <c r="AS1016" s="8">
        <f>IF(($E$1016&lt;&gt;2)+($M$1016&lt;&gt;2)+($U$1016&lt;&gt;2)+($AC$1016&lt;&gt;2)+($AK$1016&lt;&gt;2)=0,2,IF((($E$1016&lt;&gt;2)*$E$1016+($M$1016&lt;&gt;2)*$M$1016+($U$1016&lt;&gt;2)*$U$1016+($AC$1016&lt;&gt;2)*$AC$1016+($AK$1016&lt;&gt;2)*$AK$1016)/(($E$1016&lt;&gt;2)+($M$1016&lt;&gt;2)+($U$1016&lt;&gt;2)+($AC$1016&lt;&gt;2)+($AK$1016&lt;&gt;2))&gt;=0.5,1,0))</f>
        <v/>
      </c>
      <c r="AT1016" s="8">
        <f>IF(($F$1016&lt;&gt;2)+($N$1016&lt;&gt;2)+($V$1016&lt;&gt;2)+($AD$1016&lt;&gt;2)+($AL$1016&lt;&gt;2)=0,2,IF((($F$1016&lt;&gt;2)*$F$1016+($N$1016&lt;&gt;2)*$N$1016+($V$1016&lt;&gt;2)*$V$1016+($AD$1016&lt;&gt;2)*$AD$1016+($AL$1016&lt;&gt;2)*$AL$1016)/(($F$1016&lt;&gt;2)+($N$1016&lt;&gt;2)+($V$1016&lt;&gt;2)+($AD$1016&lt;&gt;2)+($AL$1016&lt;&gt;2))&gt;=0.5,1,0))</f>
        <v/>
      </c>
      <c r="AU1016" s="8">
        <f>IF(($G$1016&lt;&gt;2)+($O$1016&lt;&gt;2)+($W$1016&lt;&gt;2)+($AE$1016&lt;&gt;2)+($AM$1016&lt;&gt;2)=0,2,IF((($G$1016&lt;&gt;2)*$G$1016+($O$1016&lt;&gt;2)*$O$1016+($W$1016&lt;&gt;2)*$W$1016+($AE$1016&lt;&gt;2)*$AE$1016+($AM$1016&lt;&gt;2)*$AM$1016)/(($G$1016&lt;&gt;2)+($O$1016&lt;&gt;2)+($W$1016&lt;&gt;2)+($AE$1016&lt;&gt;2)+($AM$1016&lt;&gt;2))&gt;=0.5,1,0))</f>
        <v/>
      </c>
      <c r="AV1016" s="8">
        <f>IF(($H$1016&lt;&gt;2)+($P$1016&lt;&gt;2)+($X$1016&lt;&gt;2)+($AF$1016&lt;&gt;2)+($AN$1016&lt;&gt;2)=0,2,IF((($H$1016&lt;&gt;2)*$H$1016+($P$1016&lt;&gt;2)*$P$1016+($X$1016&lt;&gt;2)*$X$1016+($AF$1016&lt;&gt;2)*$AF$1016+($AN$1016&lt;&gt;2)*$AN$1016)/(($H$1016&lt;&gt;2)+($P$1016&lt;&gt;2)+($X$1016&lt;&gt;2)+($AF$1016&lt;&gt;2)+($AN$1016&lt;&gt;2))&gt;=0.5,1,0))</f>
        <v/>
      </c>
      <c r="AX1016" s="16">
        <f>'Ground truth'!$B$20</f>
        <v/>
      </c>
      <c r="AY1016" s="16">
        <f>'Ground truth'!$C$20</f>
        <v/>
      </c>
      <c r="AZ1016" s="16">
        <f>'Ground truth'!$D$20</f>
        <v/>
      </c>
      <c r="BA1016" s="16">
        <f>'Ground truth'!$E$20</f>
        <v/>
      </c>
      <c r="BB1016" s="16">
        <f>'Ground truth'!$F$20</f>
        <v/>
      </c>
      <c r="BC1016" s="16">
        <f>'Ground truth'!$G$20</f>
        <v/>
      </c>
      <c r="BD1016" s="16">
        <f>'Ground truth'!$H$20</f>
        <v/>
      </c>
    </row>
    <row r="1018">
      <c r="A1018" s="17" t="inlineStr">
        <is>
          <t>metrics — confident-only (unsure excluded from denominators)</t>
        </is>
      </c>
      <c r="B1018" s="10" t="inlineStr">
        <is>
          <t>run 1</t>
        </is>
      </c>
      <c r="C1018" s="10" t="inlineStr">
        <is>
          <t>run 2</t>
        </is>
      </c>
      <c r="D1018" s="10" t="inlineStr">
        <is>
          <t>run 3</t>
        </is>
      </c>
      <c r="E1018" s="10" t="inlineStr">
        <is>
          <t>run 4</t>
        </is>
      </c>
      <c r="F1018" s="10" t="inlineStr">
        <is>
          <t>run 5</t>
        </is>
      </c>
      <c r="G1018" s="10" t="inlineStr">
        <is>
          <t>avg-matrix</t>
        </is>
      </c>
      <c r="H1018" s="10" t="inlineStr">
        <is>
          <t>mean</t>
        </is>
      </c>
      <c r="I1018" s="10" t="inlineStr">
        <is>
          <t>std (pop.)</t>
        </is>
      </c>
      <c r="J1018" s="17" t="inlineStr">
        <is>
          <t>notes</t>
        </is>
      </c>
    </row>
    <row r="1019">
      <c r="A1019" s="7" t="inlineStr">
        <is>
          <t>TP</t>
        </is>
      </c>
      <c r="B1019" s="7">
        <f>SUMPRODUCT(($B$1010:$H$1016=1)*('Ground truth'!$B$14:$H$20=1))</f>
        <v/>
      </c>
      <c r="C1019" s="7">
        <f>SUMPRODUCT(($J$1010:$P$1016=1)*('Ground truth'!$B$14:$H$20=1))</f>
        <v/>
      </c>
      <c r="D1019" s="7">
        <f>SUMPRODUCT(($R$1010:$X$1016=1)*('Ground truth'!$B$14:$H$20=1))</f>
        <v/>
      </c>
      <c r="E1019" s="7">
        <f>SUMPRODUCT(($Z$1010:$AF$1016=1)*('Ground truth'!$B$14:$H$20=1))</f>
        <v/>
      </c>
      <c r="F1019" s="7">
        <f>SUMPRODUCT(($AH$1010:$AN$1016=1)*('Ground truth'!$B$14:$H$20=1))</f>
        <v/>
      </c>
      <c r="G1019" s="7">
        <f>SUMPRODUCT(($AP$1010:$AV$1016=1)*('Ground truth'!$B$14:$H$20=1))</f>
        <v/>
      </c>
      <c r="H1019" s="12">
        <f>AVERAGE($B$1019:$F$1019)</f>
        <v/>
      </c>
      <c r="I1019" s="12">
        <f>STDEV.P($B$1019:$F$1019)</f>
        <v/>
      </c>
    </row>
    <row r="1020">
      <c r="A1020" s="7" t="inlineStr">
        <is>
          <t>TN</t>
        </is>
      </c>
      <c r="B1020" s="7">
        <f>SUMPRODUCT(($B$1010:$H$1016=0)*('Ground truth'!$B$14:$H$20=0))</f>
        <v/>
      </c>
      <c r="C1020" s="7">
        <f>SUMPRODUCT(($J$1010:$P$1016=0)*('Ground truth'!$B$14:$H$20=0))</f>
        <v/>
      </c>
      <c r="D1020" s="7">
        <f>SUMPRODUCT(($R$1010:$X$1016=0)*('Ground truth'!$B$14:$H$20=0))</f>
        <v/>
      </c>
      <c r="E1020" s="7">
        <f>SUMPRODUCT(($Z$1010:$AF$1016=0)*('Ground truth'!$B$14:$H$20=0))</f>
        <v/>
      </c>
      <c r="F1020" s="7">
        <f>SUMPRODUCT(($AH$1010:$AN$1016=0)*('Ground truth'!$B$14:$H$20=0))</f>
        <v/>
      </c>
      <c r="G1020" s="7">
        <f>SUMPRODUCT(($AP$1010:$AV$1016=0)*('Ground truth'!$B$14:$H$20=0))</f>
        <v/>
      </c>
      <c r="H1020" s="12">
        <f>AVERAGE($B$1020:$F$1020)</f>
        <v/>
      </c>
      <c r="I1020" s="12">
        <f>STDEV.P($B$1020:$F$1020)</f>
        <v/>
      </c>
    </row>
    <row r="1021">
      <c r="A1021" s="7" t="inlineStr">
        <is>
          <t>FP</t>
        </is>
      </c>
      <c r="B1021" s="7">
        <f>SUMPRODUCT(($B$1010:$H$1016=1)*('Ground truth'!$B$14:$H$20=0))</f>
        <v/>
      </c>
      <c r="C1021" s="7">
        <f>SUMPRODUCT(($J$1010:$P$1016=1)*('Ground truth'!$B$14:$H$20=0))</f>
        <v/>
      </c>
      <c r="D1021" s="7">
        <f>SUMPRODUCT(($R$1010:$X$1016=1)*('Ground truth'!$B$14:$H$20=0))</f>
        <v/>
      </c>
      <c r="E1021" s="7">
        <f>SUMPRODUCT(($Z$1010:$AF$1016=1)*('Ground truth'!$B$14:$H$20=0))</f>
        <v/>
      </c>
      <c r="F1021" s="7">
        <f>SUMPRODUCT(($AH$1010:$AN$1016=1)*('Ground truth'!$B$14:$H$20=0))</f>
        <v/>
      </c>
      <c r="G1021" s="7">
        <f>SUMPRODUCT(($AP$1010:$AV$1016=1)*('Ground truth'!$B$14:$H$20=0))</f>
        <v/>
      </c>
      <c r="H1021" s="12">
        <f>AVERAGE($B$1021:$F$1021)</f>
        <v/>
      </c>
      <c r="I1021" s="12">
        <f>STDEV.P($B$1021:$F$1021)</f>
        <v/>
      </c>
    </row>
    <row r="1022">
      <c r="A1022" s="7" t="inlineStr">
        <is>
          <t>FN</t>
        </is>
      </c>
      <c r="B1022" s="7">
        <f>SUMPRODUCT(($B$1010:$H$1016=0)*('Ground truth'!$B$14:$H$20=1))</f>
        <v/>
      </c>
      <c r="C1022" s="7">
        <f>SUMPRODUCT(($J$1010:$P$1016=0)*('Ground truth'!$B$14:$H$20=1))</f>
        <v/>
      </c>
      <c r="D1022" s="7">
        <f>SUMPRODUCT(($R$1010:$X$1016=0)*('Ground truth'!$B$14:$H$20=1))</f>
        <v/>
      </c>
      <c r="E1022" s="7">
        <f>SUMPRODUCT(($Z$1010:$AF$1016=0)*('Ground truth'!$B$14:$H$20=1))</f>
        <v/>
      </c>
      <c r="F1022" s="7">
        <f>SUMPRODUCT(($AH$1010:$AN$1016=0)*('Ground truth'!$B$14:$H$20=1))</f>
        <v/>
      </c>
      <c r="G1022" s="7">
        <f>SUMPRODUCT(($AP$1010:$AV$1016=0)*('Ground truth'!$B$14:$H$20=1))</f>
        <v/>
      </c>
      <c r="H1022" s="12">
        <f>AVERAGE($B$1022:$F$1022)</f>
        <v/>
      </c>
      <c r="I1022" s="12">
        <f>STDEV.P($B$1022:$F$1022)</f>
        <v/>
      </c>
    </row>
    <row r="1023">
      <c r="A1023" s="4" t="inlineStr">
        <is>
          <t>Precision</t>
        </is>
      </c>
      <c r="B1023" s="12">
        <f>IFERROR($B$1019/($B$1019+$B$1021),0)</f>
        <v/>
      </c>
      <c r="C1023" s="12">
        <f>IFERROR($C$1019/($C$1019+$C$1021),0)</f>
        <v/>
      </c>
      <c r="D1023" s="12">
        <f>IFERROR($D$1019/($D$1019+$D$1021),0)</f>
        <v/>
      </c>
      <c r="E1023" s="12">
        <f>IFERROR($E$1019/($E$1019+$E$1021),0)</f>
        <v/>
      </c>
      <c r="F1023" s="12">
        <f>IFERROR($F$1019/($F$1019+$F$1021),0)</f>
        <v/>
      </c>
      <c r="G1023" s="12">
        <f>IFERROR($G$1019/($G$1019+$G$1021),0)</f>
        <v/>
      </c>
      <c r="H1023" s="18">
        <f>AVERAGE($B$1023:$F$1023)</f>
        <v/>
      </c>
      <c r="I1023" s="18">
        <f>STDEV.P($B$1023:$F$1023)</f>
        <v/>
      </c>
    </row>
    <row r="1024">
      <c r="A1024" s="4" t="inlineStr">
        <is>
          <t>Recall</t>
        </is>
      </c>
      <c r="B1024" s="12">
        <f>IFERROR($B$1019/($B$1019+$B$1022),0)</f>
        <v/>
      </c>
      <c r="C1024" s="12">
        <f>IFERROR($C$1019/($C$1019+$C$1022),0)</f>
        <v/>
      </c>
      <c r="D1024" s="12">
        <f>IFERROR($D$1019/($D$1019+$D$1022),0)</f>
        <v/>
      </c>
      <c r="E1024" s="12">
        <f>IFERROR($E$1019/($E$1019+$E$1022),0)</f>
        <v/>
      </c>
      <c r="F1024" s="12">
        <f>IFERROR($F$1019/($F$1019+$F$1022),0)</f>
        <v/>
      </c>
      <c r="G1024" s="12">
        <f>IFERROR($G$1019/($G$1019+$G$1022),0)</f>
        <v/>
      </c>
      <c r="H1024" s="18">
        <f>AVERAGE($B$1024:$F$1024)</f>
        <v/>
      </c>
      <c r="I1024" s="18">
        <f>STDEV.P($B$1024:$F$1024)</f>
        <v/>
      </c>
    </row>
    <row r="1025">
      <c r="A1025" s="4" t="inlineStr">
        <is>
          <t>F1</t>
        </is>
      </c>
      <c r="B1025" s="12">
        <f>IFERROR(2*$B$1023*$B$1024/($B$1023+$B$1024),0)</f>
        <v/>
      </c>
      <c r="C1025" s="12">
        <f>IFERROR(2*$C$1023*$C$1024/($C$1023+$C$1024),0)</f>
        <v/>
      </c>
      <c r="D1025" s="12">
        <f>IFERROR(2*$D$1023*$D$1024/($D$1023+$D$1024),0)</f>
        <v/>
      </c>
      <c r="E1025" s="12">
        <f>IFERROR(2*$E$1023*$E$1024/($E$1023+$E$1024),0)</f>
        <v/>
      </c>
      <c r="F1025" s="12">
        <f>IFERROR(2*$F$1023*$F$1024/($F$1023+$F$1024),0)</f>
        <v/>
      </c>
      <c r="G1025" s="12">
        <f>IFERROR(2*$G$1023*$G$1024/($G$1023+$G$1024),0)</f>
        <v/>
      </c>
      <c r="H1025" s="18">
        <f>AVERAGE($B$1025:$F$1025)</f>
        <v/>
      </c>
      <c r="I1025" s="18">
        <f>STDEV.P($B$1025:$F$1025)</f>
        <v/>
      </c>
    </row>
    <row r="1026">
      <c r="A1026" s="4" t="inlineStr">
        <is>
          <t>Accuracy</t>
        </is>
      </c>
      <c r="B1026" s="12">
        <f>IFERROR(($B$1019+$B$1020)/($B$1019+$B$1020+$B$1021+$B$1022),0)</f>
        <v/>
      </c>
      <c r="C1026" s="12">
        <f>IFERROR(($C$1019+$C$1020)/($C$1019+$C$1020+$C$1021+$C$1022),0)</f>
        <v/>
      </c>
      <c r="D1026" s="12">
        <f>IFERROR(($D$1019+$D$1020)/($D$1019+$D$1020+$D$1021+$D$1022),0)</f>
        <v/>
      </c>
      <c r="E1026" s="12">
        <f>IFERROR(($E$1019+$E$1020)/($E$1019+$E$1020+$E$1021+$E$1022),0)</f>
        <v/>
      </c>
      <c r="F1026" s="12">
        <f>IFERROR(($F$1019+$F$1020)/($F$1019+$F$1020+$F$1021+$F$1022),0)</f>
        <v/>
      </c>
      <c r="G1026" s="12">
        <f>IFERROR(($G$1019+$G$1020)/($G$1019+$G$1020+$G$1021+$G$1022),0)</f>
        <v/>
      </c>
      <c r="H1026" s="18">
        <f>AVERAGE($B$1026:$F$1026)</f>
        <v/>
      </c>
      <c r="I1026" s="18">
        <f>STDEV.P($B$1026:$F$1026)</f>
        <v/>
      </c>
    </row>
    <row r="1027">
      <c r="A1027" s="4" t="inlineStr">
        <is>
          <t>Edit distance</t>
        </is>
      </c>
      <c r="B1027" s="12">
        <f>SUMPRODUCT(ABS('Ground truth'!$B$14:$H$20-$B$1010:$H$1016))</f>
        <v/>
      </c>
      <c r="C1027" s="12">
        <f>SUMPRODUCT(ABS('Ground truth'!$B$14:$H$20-$J$1010:$P$1016))</f>
        <v/>
      </c>
      <c r="D1027" s="12">
        <f>SUMPRODUCT(ABS('Ground truth'!$B$14:$H$20-$R$1010:$X$1016))</f>
        <v/>
      </c>
      <c r="E1027" s="12">
        <f>SUMPRODUCT(ABS('Ground truth'!$B$14:$H$20-$Z$1010:$AF$1016))</f>
        <v/>
      </c>
      <c r="F1027" s="12">
        <f>SUMPRODUCT(ABS('Ground truth'!$B$14:$H$20-$AH$1010:$AN$1016))</f>
        <v/>
      </c>
      <c r="G1027" s="12">
        <f>SUMPRODUCT(ABS('Ground truth'!$B$14:$H$20-$AP$1010:$AV$1016))</f>
        <v/>
      </c>
      <c r="H1027" s="18">
        <f>AVERAGE($B$1027:$F$1027)</f>
        <v/>
      </c>
      <c r="I1027" s="18">
        <f>STDEV.P($B$1027:$F$1027)</f>
        <v/>
      </c>
    </row>
    <row r="1028">
      <c r="A1028" s="4" t="inlineStr">
        <is>
          <t>Spectral distance</t>
        </is>
      </c>
      <c r="B1028" s="12">
        <f>SQRT(SUMPRODUCT(('Ground truth'!$K$14:$K$20-$B$1039:$B$1045)^2))</f>
        <v/>
      </c>
      <c r="C1028" s="12">
        <f>SQRT(SUMPRODUCT(('Ground truth'!$K$14:$K$20-$C$1039:$C$1045)^2))</f>
        <v/>
      </c>
      <c r="D1028" s="12">
        <f>SQRT(SUMPRODUCT(('Ground truth'!$K$14:$K$20-$D$1039:$D$1045)^2))</f>
        <v/>
      </c>
      <c r="E1028" s="12">
        <f>SQRT(SUMPRODUCT(('Ground truth'!$K$14:$K$20-$E$1039:$E$1045)^2))</f>
        <v/>
      </c>
      <c r="F1028" s="12">
        <f>SQRT(SUMPRODUCT(('Ground truth'!$K$14:$K$20-$F$1039:$F$1045)^2))</f>
        <v/>
      </c>
      <c r="G1028" s="12">
        <f>SQRT(SUMPRODUCT(('Ground truth'!$K$14:$K$20-$G$1039:$G$1045)^2))</f>
        <v/>
      </c>
      <c r="H1028" s="18">
        <f>AVERAGE($B$1028:$F$1028)</f>
        <v/>
      </c>
      <c r="I1028" s="18">
        <f>STDEV.P($B$1028:$F$1028)</f>
        <v/>
      </c>
    </row>
    <row r="1029">
      <c r="A1029" s="4" t="inlineStr">
        <is>
          <t>Unsure cells</t>
        </is>
      </c>
      <c r="B1029" s="7">
        <f>COUNTIF($B$1010:$H$1016,2)</f>
        <v/>
      </c>
      <c r="C1029" s="7">
        <f>COUNTIF($J$1010:$P$1016,2)</f>
        <v/>
      </c>
      <c r="D1029" s="7">
        <f>COUNTIF($R$1010:$X$1016,2)</f>
        <v/>
      </c>
      <c r="E1029" s="7">
        <f>COUNTIF($Z$1010:$AF$1016,2)</f>
        <v/>
      </c>
      <c r="F1029" s="7">
        <f>COUNTIF($AH$1010:$AN$1016,2)</f>
        <v/>
      </c>
      <c r="G1029" s="7">
        <f>COUNTIF($AP$1010:$AV$1016,2)</f>
        <v/>
      </c>
      <c r="H1029" s="12">
        <f>AVERAGE($B$1029:$F$1029)</f>
        <v/>
      </c>
      <c r="I1029" s="12">
        <f>STDEV.P($B$1029:$F$1029)</f>
        <v/>
      </c>
    </row>
    <row r="1030">
      <c r="A1030" s="3" t="inlineStr">
        <is>
          <t>eigenvalues (real part, numpy order; pasted)</t>
        </is>
      </c>
    </row>
    <row r="1031">
      <c r="A1031" s="3" t="inlineStr">
        <is>
          <t xml:space="preserve">  λ1</t>
        </is>
      </c>
      <c r="B1031" s="19" t="n">
        <v>4.553355630847406</v>
      </c>
      <c r="C1031" s="19" t="n">
        <v>4.755339249515014</v>
      </c>
      <c r="D1031" s="19" t="n">
        <v>4.755339249515014</v>
      </c>
      <c r="E1031" s="19" t="n">
        <v>4.755339249515014</v>
      </c>
      <c r="F1031" s="19" t="n">
        <v>4.755339249515014</v>
      </c>
      <c r="G1031" s="19" t="n">
        <v>4.755339249515014</v>
      </c>
    </row>
    <row r="1032">
      <c r="A1032" s="3" t="inlineStr">
        <is>
          <t xml:space="preserve">  λ2</t>
        </is>
      </c>
      <c r="B1032" s="19" t="n">
        <v>2.388044030738823</v>
      </c>
      <c r="C1032" s="19" t="n">
        <v>-1.246979603717467</v>
      </c>
      <c r="D1032" s="19" t="n">
        <v>-1.246979603717467</v>
      </c>
      <c r="E1032" s="19" t="n">
        <v>-1.246979603717467</v>
      </c>
      <c r="F1032" s="19" t="n">
        <v>-1.246979603717467</v>
      </c>
      <c r="G1032" s="19" t="n">
        <v>-1.246979603717467</v>
      </c>
    </row>
    <row r="1033">
      <c r="A1033" s="3" t="inlineStr">
        <is>
          <t xml:space="preserve">  λ3</t>
        </is>
      </c>
      <c r="B1033" s="19" t="n">
        <v>-0.7863627307940979</v>
      </c>
      <c r="C1033" s="19" t="n">
        <v>-0.8187224286571491</v>
      </c>
      <c r="D1033" s="19" t="n">
        <v>-0.8187224286571491</v>
      </c>
      <c r="E1033" s="19" t="n">
        <v>-0.8187224286571491</v>
      </c>
      <c r="F1033" s="19" t="n">
        <v>-0.8187224286571491</v>
      </c>
      <c r="G1033" s="19" t="n">
        <v>-0.8187224286571491</v>
      </c>
    </row>
    <row r="1034">
      <c r="A1034" s="3" t="inlineStr">
        <is>
          <t xml:space="preserve">  λ4</t>
        </is>
      </c>
      <c r="B1034" s="19" t="n">
        <v>-0.6515033484939122</v>
      </c>
      <c r="C1034" s="19" t="n">
        <v>1.801937735804837</v>
      </c>
      <c r="D1034" s="19" t="n">
        <v>1.801937735804837</v>
      </c>
      <c r="E1034" s="19" t="n">
        <v>1.801937735804837</v>
      </c>
      <c r="F1034" s="19" t="n">
        <v>1.801937735804837</v>
      </c>
      <c r="G1034" s="19" t="n">
        <v>1.801937735804837</v>
      </c>
    </row>
    <row r="1035">
      <c r="A1035" s="3" t="inlineStr">
        <is>
          <t xml:space="preserve">  λ5</t>
        </is>
      </c>
      <c r="B1035" s="19" t="n">
        <v>1.196379044013751</v>
      </c>
      <c r="C1035" s="19" t="n">
        <v>1.573755762364448</v>
      </c>
      <c r="D1035" s="19" t="n">
        <v>1.573755762364448</v>
      </c>
      <c r="E1035" s="19" t="n">
        <v>1.573755762364448</v>
      </c>
      <c r="F1035" s="19" t="n">
        <v>1.573755762364448</v>
      </c>
      <c r="G1035" s="19" t="n">
        <v>1.573755762364448</v>
      </c>
    </row>
    <row r="1036">
      <c r="A1036" s="3" t="inlineStr">
        <is>
          <t xml:space="preserve">  λ6</t>
        </is>
      </c>
      <c r="B1036" s="19" t="n">
        <v>0.3000873736880392</v>
      </c>
      <c r="C1036" s="19" t="n">
        <v>0.489627416777684</v>
      </c>
      <c r="D1036" s="19" t="n">
        <v>0.489627416777684</v>
      </c>
      <c r="E1036" s="19" t="n">
        <v>0.489627416777684</v>
      </c>
      <c r="F1036" s="19" t="n">
        <v>0.489627416777684</v>
      </c>
      <c r="G1036" s="19" t="n">
        <v>0.489627416777684</v>
      </c>
    </row>
    <row r="1037">
      <c r="A1037" s="3" t="inlineStr">
        <is>
          <t xml:space="preserve">  λ7</t>
        </is>
      </c>
      <c r="B1037" s="19" t="n">
        <v>1.973803772784384e-16</v>
      </c>
      <c r="C1037" s="19" t="n">
        <v>0.4450418679126289</v>
      </c>
      <c r="D1037" s="19" t="n">
        <v>0.4450418679126289</v>
      </c>
      <c r="E1037" s="19" t="n">
        <v>0.4450418679126289</v>
      </c>
      <c r="F1037" s="19" t="n">
        <v>0.4450418679126289</v>
      </c>
      <c r="G1037" s="19" t="n">
        <v>0.4450418679126289</v>
      </c>
    </row>
    <row r="1038">
      <c r="A1038" s="3" t="inlineStr">
        <is>
          <t>eigenvalues sorted desc (LARGE)</t>
        </is>
      </c>
    </row>
    <row r="1039">
      <c r="A1039" s="3" t="inlineStr">
        <is>
          <t xml:space="preserve">  λ(1)</t>
        </is>
      </c>
      <c r="B1039" s="19">
        <f>LARGE($B$1031:$B$1037,1)</f>
        <v/>
      </c>
      <c r="C1039" s="19">
        <f>LARGE($C$1031:$C$1037,1)</f>
        <v/>
      </c>
      <c r="D1039" s="19">
        <f>LARGE($D$1031:$D$1037,1)</f>
        <v/>
      </c>
      <c r="E1039" s="19">
        <f>LARGE($E$1031:$E$1037,1)</f>
        <v/>
      </c>
      <c r="F1039" s="19">
        <f>LARGE($F$1031:$F$1037,1)</f>
        <v/>
      </c>
      <c r="G1039" s="19">
        <f>LARGE($G$1031:$G$1037,1)</f>
        <v/>
      </c>
    </row>
    <row r="1040">
      <c r="A1040" s="3" t="inlineStr">
        <is>
          <t xml:space="preserve">  λ(2)</t>
        </is>
      </c>
      <c r="B1040" s="19">
        <f>LARGE($B$1031:$B$1037,2)</f>
        <v/>
      </c>
      <c r="C1040" s="19">
        <f>LARGE($C$1031:$C$1037,2)</f>
        <v/>
      </c>
      <c r="D1040" s="19">
        <f>LARGE($D$1031:$D$1037,2)</f>
        <v/>
      </c>
      <c r="E1040" s="19">
        <f>LARGE($E$1031:$E$1037,2)</f>
        <v/>
      </c>
      <c r="F1040" s="19">
        <f>LARGE($F$1031:$F$1037,2)</f>
        <v/>
      </c>
      <c r="G1040" s="19">
        <f>LARGE($G$1031:$G$1037,2)</f>
        <v/>
      </c>
    </row>
    <row r="1041">
      <c r="A1041" s="3" t="inlineStr">
        <is>
          <t xml:space="preserve">  λ(3)</t>
        </is>
      </c>
      <c r="B1041" s="19">
        <f>LARGE($B$1031:$B$1037,3)</f>
        <v/>
      </c>
      <c r="C1041" s="19">
        <f>LARGE($C$1031:$C$1037,3)</f>
        <v/>
      </c>
      <c r="D1041" s="19">
        <f>LARGE($D$1031:$D$1037,3)</f>
        <v/>
      </c>
      <c r="E1041" s="19">
        <f>LARGE($E$1031:$E$1037,3)</f>
        <v/>
      </c>
      <c r="F1041" s="19">
        <f>LARGE($F$1031:$F$1037,3)</f>
        <v/>
      </c>
      <c r="G1041" s="19">
        <f>LARGE($G$1031:$G$1037,3)</f>
        <v/>
      </c>
    </row>
    <row r="1042">
      <c r="A1042" s="3" t="inlineStr">
        <is>
          <t xml:space="preserve">  λ(4)</t>
        </is>
      </c>
      <c r="B1042" s="19">
        <f>LARGE($B$1031:$B$1037,4)</f>
        <v/>
      </c>
      <c r="C1042" s="19">
        <f>LARGE($C$1031:$C$1037,4)</f>
        <v/>
      </c>
      <c r="D1042" s="19">
        <f>LARGE($D$1031:$D$1037,4)</f>
        <v/>
      </c>
      <c r="E1042" s="19">
        <f>LARGE($E$1031:$E$1037,4)</f>
        <v/>
      </c>
      <c r="F1042" s="19">
        <f>LARGE($F$1031:$F$1037,4)</f>
        <v/>
      </c>
      <c r="G1042" s="19">
        <f>LARGE($G$1031:$G$1037,4)</f>
        <v/>
      </c>
    </row>
    <row r="1043">
      <c r="A1043" s="3" t="inlineStr">
        <is>
          <t xml:space="preserve">  λ(5)</t>
        </is>
      </c>
      <c r="B1043" s="19">
        <f>LARGE($B$1031:$B$1037,5)</f>
        <v/>
      </c>
      <c r="C1043" s="19">
        <f>LARGE($C$1031:$C$1037,5)</f>
        <v/>
      </c>
      <c r="D1043" s="19">
        <f>LARGE($D$1031:$D$1037,5)</f>
        <v/>
      </c>
      <c r="E1043" s="19">
        <f>LARGE($E$1031:$E$1037,5)</f>
        <v/>
      </c>
      <c r="F1043" s="19">
        <f>LARGE($F$1031:$F$1037,5)</f>
        <v/>
      </c>
      <c r="G1043" s="19">
        <f>LARGE($G$1031:$G$1037,5)</f>
        <v/>
      </c>
    </row>
    <row r="1044">
      <c r="A1044" s="3" t="inlineStr">
        <is>
          <t xml:space="preserve">  λ(6)</t>
        </is>
      </c>
      <c r="B1044" s="19">
        <f>LARGE($B$1031:$B$1037,6)</f>
        <v/>
      </c>
      <c r="C1044" s="19">
        <f>LARGE($C$1031:$C$1037,6)</f>
        <v/>
      </c>
      <c r="D1044" s="19">
        <f>LARGE($D$1031:$D$1037,6)</f>
        <v/>
      </c>
      <c r="E1044" s="19">
        <f>LARGE($E$1031:$E$1037,6)</f>
        <v/>
      </c>
      <c r="F1044" s="19">
        <f>LARGE($F$1031:$F$1037,6)</f>
        <v/>
      </c>
      <c r="G1044" s="19">
        <f>LARGE($G$1031:$G$1037,6)</f>
        <v/>
      </c>
    </row>
    <row r="1045">
      <c r="A1045" s="3" t="inlineStr">
        <is>
          <t xml:space="preserve">  λ(7)</t>
        </is>
      </c>
      <c r="B1045" s="19">
        <f>LARGE($B$1031:$B$1037,7)</f>
        <v/>
      </c>
      <c r="C1045" s="19">
        <f>LARGE($C$1031:$C$1037,7)</f>
        <v/>
      </c>
      <c r="D1045" s="19">
        <f>LARGE($D$1031:$D$1037,7)</f>
        <v/>
      </c>
      <c r="E1045" s="19">
        <f>LARGE($E$1031:$E$1037,7)</f>
        <v/>
      </c>
      <c r="F1045" s="19">
        <f>LARGE($F$1031:$F$1037,7)</f>
        <v/>
      </c>
      <c r="G1045" s="19">
        <f>LARGE($G$1031:$G$1037,7)</f>
        <v/>
      </c>
    </row>
    <row r="1046">
      <c r="A1046" s="3" t="inlineStr">
        <is>
          <t>check: Σeig − trace (→0)</t>
        </is>
      </c>
      <c r="B1046" s="3">
        <f>ROUND(SUM($B$1031:$B$1037)-($B$1010+$C$1011+$D$1012+$E$1013+$F$1014+$G$1015+$H$1016),6)</f>
        <v/>
      </c>
      <c r="C1046" s="3">
        <f>ROUND(SUM($C$1031:$C$1037)-($J$1010+$K$1011+$L$1012+$M$1013+$N$1014+$O$1015+$P$1016),6)</f>
        <v/>
      </c>
      <c r="D1046" s="3">
        <f>ROUND(SUM($D$1031:$D$1037)-($R$1010+$S$1011+$T$1012+$U$1013+$V$1014+$W$1015+$X$1016),6)</f>
        <v/>
      </c>
      <c r="E1046" s="3">
        <f>ROUND(SUM($E$1031:$E$1037)-($Z$1010+$AA$1011+$AB$1012+$AC$1013+$AD$1014+$AE$1015+$AF$1016),6)</f>
        <v/>
      </c>
      <c r="F1046" s="3">
        <f>ROUND(SUM($F$1031:$F$1037)-($AH$1010+$AI$1011+$AJ$1012+$AK$1013+$AL$1014+$AM$1015+$AN$1016),6)</f>
        <v/>
      </c>
      <c r="G1046" s="3">
        <f>ROUND(SUM($G$1031:$G$1037)-($AP$1010+$AQ$1011+$AR$1012+$AS$1013+$AT$1014+$AU$1015+$AV$1016),6)</f>
        <v/>
      </c>
    </row>
    <row r="1047">
      <c r="A1047" s="3" t="inlineStr">
        <is>
          <t>check: Πeig − det (→0)</t>
        </is>
      </c>
      <c r="B1047" s="3">
        <f>ROUND(MDETERM($B$1010:$H$1016)-PRODUCT($B$1031:$B$1037),6)</f>
        <v/>
      </c>
      <c r="C1047" s="3">
        <f>ROUND(MDETERM($J$1010:$P$1016)-PRODUCT($C$1031:$C$1037),6)</f>
        <v/>
      </c>
      <c r="D1047" s="3">
        <f>ROUND(MDETERM($R$1010:$X$1016)-PRODUCT($D$1031:$D$1037),6)</f>
        <v/>
      </c>
      <c r="E1047" s="3">
        <f>ROUND(MDETERM($Z$1010:$AF$1016)-PRODUCT($E$1031:$E$1037),6)</f>
        <v/>
      </c>
      <c r="F1047" s="3">
        <f>ROUND(MDETERM($AH$1010:$AN$1016)-PRODUCT($F$1031:$F$1037),6)</f>
        <v/>
      </c>
      <c r="G1047" s="3">
        <f>ROUND(MDETERM($AP$1010:$AV$1016)-PRODUCT($G$1031:$G$1037),6)</f>
        <v/>
      </c>
    </row>
    <row r="1048">
      <c r="A1048" s="3" t="inlineStr">
        <is>
          <t>complex eigenvalues?</t>
        </is>
      </c>
      <c r="B1048" s="3" t="inlineStr"/>
      <c r="C1048" s="3" t="inlineStr"/>
      <c r="D1048" s="3" t="inlineStr"/>
      <c r="E1048" s="3" t="inlineStr"/>
      <c r="F1048" s="3" t="inlineStr"/>
      <c r="G1048" s="3" t="inlineStr"/>
    </row>
    <row r="1049">
      <c r="A1049" s="3" t="inlineStr">
        <is>
          <t>check: det(M − λᵢI) per sorted λ (→0)</t>
        </is>
      </c>
    </row>
    <row r="1050">
      <c r="A1050" s="3" t="inlineStr">
        <is>
          <t xml:space="preserve">  det(M − λ(1)I)</t>
        </is>
      </c>
      <c r="B1050" s="3">
        <f t="array" ref="B1050">ROUND(MDETERM($B$1010:$H$1016-$B$1039*MUNIT(7)),6)</f>
        <v/>
      </c>
      <c r="C1050" s="3">
        <f t="array" ref="C1050">ROUND(MDETERM($J$1010:$P$1016-$C$1039*MUNIT(7)),6)</f>
        <v/>
      </c>
      <c r="D1050" s="3">
        <f t="array" ref="D1050">ROUND(MDETERM($R$1010:$X$1016-$D$1039*MUNIT(7)),6)</f>
        <v/>
      </c>
      <c r="E1050" s="3">
        <f t="array" ref="E1050">ROUND(MDETERM($Z$1010:$AF$1016-$E$1039*MUNIT(7)),6)</f>
        <v/>
      </c>
      <c r="F1050" s="3">
        <f t="array" ref="F1050">ROUND(MDETERM($AH$1010:$AN$1016-$F$1039*MUNIT(7)),6)</f>
        <v/>
      </c>
      <c r="G1050" s="3">
        <f t="array" ref="G1050">ROUND(MDETERM($AP$1010:$AV$1016-$G$1039*MUNIT(7)),6)</f>
        <v/>
      </c>
    </row>
    <row r="1051">
      <c r="A1051" s="3" t="inlineStr">
        <is>
          <t xml:space="preserve">  det(M − λ(2)I)</t>
        </is>
      </c>
      <c r="B1051" s="3">
        <f t="array" ref="B1051">ROUND(MDETERM($B$1010:$H$1016-$B$1040*MUNIT(7)),6)</f>
        <v/>
      </c>
      <c r="C1051" s="3">
        <f t="array" ref="C1051">ROUND(MDETERM($J$1010:$P$1016-$C$1040*MUNIT(7)),6)</f>
        <v/>
      </c>
      <c r="D1051" s="3">
        <f t="array" ref="D1051">ROUND(MDETERM($R$1010:$X$1016-$D$1040*MUNIT(7)),6)</f>
        <v/>
      </c>
      <c r="E1051" s="3">
        <f t="array" ref="E1051">ROUND(MDETERM($Z$1010:$AF$1016-$E$1040*MUNIT(7)),6)</f>
        <v/>
      </c>
      <c r="F1051" s="3">
        <f t="array" ref="F1051">ROUND(MDETERM($AH$1010:$AN$1016-$F$1040*MUNIT(7)),6)</f>
        <v/>
      </c>
      <c r="G1051" s="3">
        <f t="array" ref="G1051">ROUND(MDETERM($AP$1010:$AV$1016-$G$1040*MUNIT(7)),6)</f>
        <v/>
      </c>
    </row>
    <row r="1052">
      <c r="A1052" s="3" t="inlineStr">
        <is>
          <t xml:space="preserve">  det(M − λ(3)I)</t>
        </is>
      </c>
      <c r="B1052" s="3">
        <f t="array" ref="B1052">ROUND(MDETERM($B$1010:$H$1016-$B$1041*MUNIT(7)),6)</f>
        <v/>
      </c>
      <c r="C1052" s="3">
        <f t="array" ref="C1052">ROUND(MDETERM($J$1010:$P$1016-$C$1041*MUNIT(7)),6)</f>
        <v/>
      </c>
      <c r="D1052" s="3">
        <f t="array" ref="D1052">ROUND(MDETERM($R$1010:$X$1016-$D$1041*MUNIT(7)),6)</f>
        <v/>
      </c>
      <c r="E1052" s="3">
        <f t="array" ref="E1052">ROUND(MDETERM($Z$1010:$AF$1016-$E$1041*MUNIT(7)),6)</f>
        <v/>
      </c>
      <c r="F1052" s="3">
        <f t="array" ref="F1052">ROUND(MDETERM($AH$1010:$AN$1016-$F$1041*MUNIT(7)),6)</f>
        <v/>
      </c>
      <c r="G1052" s="3">
        <f t="array" ref="G1052">ROUND(MDETERM($AP$1010:$AV$1016-$G$1041*MUNIT(7)),6)</f>
        <v/>
      </c>
    </row>
    <row r="1053">
      <c r="A1053" s="3" t="inlineStr">
        <is>
          <t xml:space="preserve">  det(M − λ(4)I)</t>
        </is>
      </c>
      <c r="B1053" s="3">
        <f t="array" ref="B1053">ROUND(MDETERM($B$1010:$H$1016-$B$1042*MUNIT(7)),6)</f>
        <v/>
      </c>
      <c r="C1053" s="3">
        <f t="array" ref="C1053">ROUND(MDETERM($J$1010:$P$1016-$C$1042*MUNIT(7)),6)</f>
        <v/>
      </c>
      <c r="D1053" s="3">
        <f t="array" ref="D1053">ROUND(MDETERM($R$1010:$X$1016-$D$1042*MUNIT(7)),6)</f>
        <v/>
      </c>
      <c r="E1053" s="3">
        <f t="array" ref="E1053">ROUND(MDETERM($Z$1010:$AF$1016-$E$1042*MUNIT(7)),6)</f>
        <v/>
      </c>
      <c r="F1053" s="3">
        <f t="array" ref="F1053">ROUND(MDETERM($AH$1010:$AN$1016-$F$1042*MUNIT(7)),6)</f>
        <v/>
      </c>
      <c r="G1053" s="3">
        <f t="array" ref="G1053">ROUND(MDETERM($AP$1010:$AV$1016-$G$1042*MUNIT(7)),6)</f>
        <v/>
      </c>
    </row>
    <row r="1054">
      <c r="A1054" s="3" t="inlineStr">
        <is>
          <t xml:space="preserve">  det(M − λ(5)I)</t>
        </is>
      </c>
      <c r="B1054" s="3">
        <f t="array" ref="B1054">ROUND(MDETERM($B$1010:$H$1016-$B$1043*MUNIT(7)),6)</f>
        <v/>
      </c>
      <c r="C1054" s="3">
        <f t="array" ref="C1054">ROUND(MDETERM($J$1010:$P$1016-$C$1043*MUNIT(7)),6)</f>
        <v/>
      </c>
      <c r="D1054" s="3">
        <f t="array" ref="D1054">ROUND(MDETERM($R$1010:$X$1016-$D$1043*MUNIT(7)),6)</f>
        <v/>
      </c>
      <c r="E1054" s="3">
        <f t="array" ref="E1054">ROUND(MDETERM($Z$1010:$AF$1016-$E$1043*MUNIT(7)),6)</f>
        <v/>
      </c>
      <c r="F1054" s="3">
        <f t="array" ref="F1054">ROUND(MDETERM($AH$1010:$AN$1016-$F$1043*MUNIT(7)),6)</f>
        <v/>
      </c>
      <c r="G1054" s="3">
        <f t="array" ref="G1054">ROUND(MDETERM($AP$1010:$AV$1016-$G$1043*MUNIT(7)),6)</f>
        <v/>
      </c>
    </row>
    <row r="1055">
      <c r="A1055" s="3" t="inlineStr">
        <is>
          <t xml:space="preserve">  det(M − λ(6)I)</t>
        </is>
      </c>
      <c r="B1055" s="3">
        <f t="array" ref="B1055">ROUND(MDETERM($B$1010:$H$1016-$B$1044*MUNIT(7)),6)</f>
        <v/>
      </c>
      <c r="C1055" s="3">
        <f t="array" ref="C1055">ROUND(MDETERM($J$1010:$P$1016-$C$1044*MUNIT(7)),6)</f>
        <v/>
      </c>
      <c r="D1055" s="3">
        <f t="array" ref="D1055">ROUND(MDETERM($R$1010:$X$1016-$D$1044*MUNIT(7)),6)</f>
        <v/>
      </c>
      <c r="E1055" s="3">
        <f t="array" ref="E1055">ROUND(MDETERM($Z$1010:$AF$1016-$E$1044*MUNIT(7)),6)</f>
        <v/>
      </c>
      <c r="F1055" s="3">
        <f t="array" ref="F1055">ROUND(MDETERM($AH$1010:$AN$1016-$F$1044*MUNIT(7)),6)</f>
        <v/>
      </c>
      <c r="G1055" s="3">
        <f t="array" ref="G1055">ROUND(MDETERM($AP$1010:$AV$1016-$G$1044*MUNIT(7)),6)</f>
        <v/>
      </c>
    </row>
    <row r="1056">
      <c r="A1056" s="3" t="inlineStr">
        <is>
          <t xml:space="preserve">  det(M − λ(7)I)</t>
        </is>
      </c>
      <c r="B1056" s="3">
        <f t="array" ref="B1056">ROUND(MDETERM($B$1010:$H$1016-$B$1045*MUNIT(7)),6)</f>
        <v/>
      </c>
      <c r="C1056" s="3">
        <f t="array" ref="C1056">ROUND(MDETERM($J$1010:$P$1016-$C$1045*MUNIT(7)),6)</f>
        <v/>
      </c>
      <c r="D1056" s="3">
        <f t="array" ref="D1056">ROUND(MDETERM($R$1010:$X$1016-$D$1045*MUNIT(7)),6)</f>
        <v/>
      </c>
      <c r="E1056" s="3">
        <f t="array" ref="E1056">ROUND(MDETERM($Z$1010:$AF$1016-$E$1045*MUNIT(7)),6)</f>
        <v/>
      </c>
      <c r="F1056" s="3">
        <f t="array" ref="F1056">ROUND(MDETERM($AH$1010:$AN$1016-$F$1045*MUNIT(7)),6)</f>
        <v/>
      </c>
      <c r="G1056" s="3">
        <f t="array" ref="G1056">ROUND(MDETERM($AP$1010:$AV$1016-$G$1045*MUNIT(7)),6)</f>
        <v/>
      </c>
    </row>
    <row r="1060" ht="16" customHeight="1">
      <c r="A1060" s="14" t="inlineStr">
        <is>
          <t>RAG R1-R2 | llama3.3:70b</t>
        </is>
      </c>
      <c r="B1060" s="9" t="inlineStr">
        <is>
          <t>run 1 (raw, pasted)</t>
        </is>
      </c>
      <c r="J1060" s="9" t="inlineStr">
        <is>
          <t>run 2 (raw, pasted)</t>
        </is>
      </c>
      <c r="R1060" s="9" t="inlineStr">
        <is>
          <t>run 3 (raw, pasted)</t>
        </is>
      </c>
      <c r="Z1060" s="9" t="inlineStr">
        <is>
          <t>run 4 (raw, pasted)</t>
        </is>
      </c>
      <c r="AH1060" s="9" t="inlineStr">
        <is>
          <t>run 5 (raw, pasted)</t>
        </is>
      </c>
      <c r="AP1060" s="9" t="inlineStr">
        <is>
          <t>Step2 average matrix (formula)</t>
        </is>
      </c>
      <c r="AX1060" s="9" t="inlineStr">
        <is>
          <t>ground truth (reference)</t>
        </is>
      </c>
    </row>
    <row r="1061" ht="60" customHeight="1">
      <c r="B1061" s="15" t="inlineStr">
        <is>
          <t>Bit</t>
        </is>
      </c>
      <c r="C1061" s="15" t="inlineStr">
        <is>
          <t>Transmission</t>
        </is>
      </c>
      <c r="D1061" s="15" t="inlineStr">
        <is>
          <t>Motor</t>
        </is>
      </c>
      <c r="E1061" s="15" t="inlineStr">
        <is>
          <t>Electrical System</t>
        </is>
      </c>
      <c r="F1061" s="15" t="inlineStr">
        <is>
          <t>Battery Holder</t>
        </is>
      </c>
      <c r="G1061" s="15" t="inlineStr">
        <is>
          <t>Housing</t>
        </is>
      </c>
      <c r="H1061" s="15" t="inlineStr">
        <is>
          <t>External Environment</t>
        </is>
      </c>
      <c r="J1061" s="15" t="inlineStr">
        <is>
          <t>Bit</t>
        </is>
      </c>
      <c r="K1061" s="15" t="inlineStr">
        <is>
          <t>Transmission</t>
        </is>
      </c>
      <c r="L1061" s="15" t="inlineStr">
        <is>
          <t>Motor</t>
        </is>
      </c>
      <c r="M1061" s="15" t="inlineStr">
        <is>
          <t>Electrical System</t>
        </is>
      </c>
      <c r="N1061" s="15" t="inlineStr">
        <is>
          <t>Battery Holder</t>
        </is>
      </c>
      <c r="O1061" s="15" t="inlineStr">
        <is>
          <t>Housing</t>
        </is>
      </c>
      <c r="P1061" s="15" t="inlineStr">
        <is>
          <t>External Environment</t>
        </is>
      </c>
      <c r="R1061" s="15" t="inlineStr">
        <is>
          <t>Bit</t>
        </is>
      </c>
      <c r="S1061" s="15" t="inlineStr">
        <is>
          <t>Transmission</t>
        </is>
      </c>
      <c r="T1061" s="15" t="inlineStr">
        <is>
          <t>Motor</t>
        </is>
      </c>
      <c r="U1061" s="15" t="inlineStr">
        <is>
          <t>Electrical System</t>
        </is>
      </c>
      <c r="V1061" s="15" t="inlineStr">
        <is>
          <t>Battery Holder</t>
        </is>
      </c>
      <c r="W1061" s="15" t="inlineStr">
        <is>
          <t>Housing</t>
        </is>
      </c>
      <c r="X1061" s="15" t="inlineStr">
        <is>
          <t>External Environment</t>
        </is>
      </c>
      <c r="Z1061" s="15" t="inlineStr">
        <is>
          <t>Bit</t>
        </is>
      </c>
      <c r="AA1061" s="15" t="inlineStr">
        <is>
          <t>Transmission</t>
        </is>
      </c>
      <c r="AB1061" s="15" t="inlineStr">
        <is>
          <t>Motor</t>
        </is>
      </c>
      <c r="AC1061" s="15" t="inlineStr">
        <is>
          <t>Electrical System</t>
        </is>
      </c>
      <c r="AD1061" s="15" t="inlineStr">
        <is>
          <t>Battery Holder</t>
        </is>
      </c>
      <c r="AE1061" s="15" t="inlineStr">
        <is>
          <t>Housing</t>
        </is>
      </c>
      <c r="AF1061" s="15" t="inlineStr">
        <is>
          <t>External Environment</t>
        </is>
      </c>
      <c r="AH1061" s="15" t="inlineStr">
        <is>
          <t>Bit</t>
        </is>
      </c>
      <c r="AI1061" s="15" t="inlineStr">
        <is>
          <t>Transmission</t>
        </is>
      </c>
      <c r="AJ1061" s="15" t="inlineStr">
        <is>
          <t>Motor</t>
        </is>
      </c>
      <c r="AK1061" s="15" t="inlineStr">
        <is>
          <t>Electrical System</t>
        </is>
      </c>
      <c r="AL1061" s="15" t="inlineStr">
        <is>
          <t>Battery Holder</t>
        </is>
      </c>
      <c r="AM1061" s="15" t="inlineStr">
        <is>
          <t>Housing</t>
        </is>
      </c>
      <c r="AN1061" s="15" t="inlineStr">
        <is>
          <t>External Environment</t>
        </is>
      </c>
      <c r="AP1061" s="15" t="inlineStr">
        <is>
          <t>Bit</t>
        </is>
      </c>
      <c r="AQ1061" s="15" t="inlineStr">
        <is>
          <t>Transmission</t>
        </is>
      </c>
      <c r="AR1061" s="15" t="inlineStr">
        <is>
          <t>Motor</t>
        </is>
      </c>
      <c r="AS1061" s="15" t="inlineStr">
        <is>
          <t>Electrical System</t>
        </is>
      </c>
      <c r="AT1061" s="15" t="inlineStr">
        <is>
          <t>Battery Holder</t>
        </is>
      </c>
      <c r="AU1061" s="15" t="inlineStr">
        <is>
          <t>Housing</t>
        </is>
      </c>
      <c r="AV1061" s="15" t="inlineStr">
        <is>
          <t>External Environment</t>
        </is>
      </c>
    </row>
    <row r="1062">
      <c r="A1062" s="3" t="inlineStr">
        <is>
          <t>Bit</t>
        </is>
      </c>
      <c r="B1062" s="8" t="n">
        <v>1</v>
      </c>
      <c r="C1062" s="8" t="n">
        <v>1</v>
      </c>
      <c r="D1062" s="8" t="n">
        <v>0</v>
      </c>
      <c r="E1062" s="8" t="n">
        <v>1</v>
      </c>
      <c r="F1062" s="8" t="n">
        <v>0</v>
      </c>
      <c r="G1062" s="8" t="n">
        <v>1</v>
      </c>
      <c r="H1062" s="8" t="n">
        <v>0</v>
      </c>
      <c r="J1062" s="8" t="n">
        <v>1</v>
      </c>
      <c r="K1062" s="8" t="n">
        <v>1</v>
      </c>
      <c r="L1062" s="8" t="n">
        <v>1</v>
      </c>
      <c r="M1062" s="8" t="n">
        <v>1</v>
      </c>
      <c r="N1062" s="8" t="n">
        <v>0</v>
      </c>
      <c r="O1062" s="8" t="n">
        <v>1</v>
      </c>
      <c r="P1062" s="8" t="n">
        <v>0</v>
      </c>
      <c r="R1062" s="8" t="n">
        <v>1</v>
      </c>
      <c r="S1062" s="8" t="n">
        <v>1</v>
      </c>
      <c r="T1062" s="8" t="n">
        <v>1</v>
      </c>
      <c r="U1062" s="8" t="n">
        <v>1</v>
      </c>
      <c r="V1062" s="8" t="n">
        <v>0</v>
      </c>
      <c r="W1062" s="8" t="n">
        <v>1</v>
      </c>
      <c r="X1062" s="8" t="n">
        <v>0</v>
      </c>
      <c r="Z1062" s="8" t="n">
        <v>1</v>
      </c>
      <c r="AA1062" s="8" t="n">
        <v>1</v>
      </c>
      <c r="AB1062" s="8" t="n">
        <v>1</v>
      </c>
      <c r="AC1062" s="8" t="n">
        <v>1</v>
      </c>
      <c r="AD1062" s="8" t="n">
        <v>0</v>
      </c>
      <c r="AE1062" s="8" t="n">
        <v>1</v>
      </c>
      <c r="AF1062" s="8" t="n">
        <v>0</v>
      </c>
      <c r="AH1062" s="8" t="n">
        <v>1</v>
      </c>
      <c r="AI1062" s="8" t="n">
        <v>1</v>
      </c>
      <c r="AJ1062" s="8" t="n">
        <v>1</v>
      </c>
      <c r="AK1062" s="8" t="n">
        <v>1</v>
      </c>
      <c r="AL1062" s="8" t="n">
        <v>0</v>
      </c>
      <c r="AM1062" s="8" t="n">
        <v>1</v>
      </c>
      <c r="AN1062" s="8" t="n">
        <v>0</v>
      </c>
      <c r="AP1062" s="8">
        <f>IF(($B$1062&lt;&gt;2)+($J$1062&lt;&gt;2)+($R$1062&lt;&gt;2)+($Z$1062&lt;&gt;2)+($AH$1062&lt;&gt;2)=0,2,IF((($B$1062&lt;&gt;2)*$B$1062+($J$1062&lt;&gt;2)*$J$1062+($R$1062&lt;&gt;2)*$R$1062+($Z$1062&lt;&gt;2)*$Z$1062+($AH$1062&lt;&gt;2)*$AH$1062)/(($B$1062&lt;&gt;2)+($J$1062&lt;&gt;2)+($R$1062&lt;&gt;2)+($Z$1062&lt;&gt;2)+($AH$1062&lt;&gt;2))&gt;=0.5,1,0))</f>
        <v/>
      </c>
      <c r="AQ1062" s="8">
        <f>IF(($C$1062&lt;&gt;2)+($K$1062&lt;&gt;2)+($S$1062&lt;&gt;2)+($AA$1062&lt;&gt;2)+($AI$1062&lt;&gt;2)=0,2,IF((($C$1062&lt;&gt;2)*$C$1062+($K$1062&lt;&gt;2)*$K$1062+($S$1062&lt;&gt;2)*$S$1062+($AA$1062&lt;&gt;2)*$AA$1062+($AI$1062&lt;&gt;2)*$AI$1062)/(($C$1062&lt;&gt;2)+($K$1062&lt;&gt;2)+($S$1062&lt;&gt;2)+($AA$1062&lt;&gt;2)+($AI$1062&lt;&gt;2))&gt;=0.5,1,0))</f>
        <v/>
      </c>
      <c r="AR1062" s="8">
        <f>IF(($D$1062&lt;&gt;2)+($L$1062&lt;&gt;2)+($T$1062&lt;&gt;2)+($AB$1062&lt;&gt;2)+($AJ$1062&lt;&gt;2)=0,2,IF((($D$1062&lt;&gt;2)*$D$1062+($L$1062&lt;&gt;2)*$L$1062+($T$1062&lt;&gt;2)*$T$1062+($AB$1062&lt;&gt;2)*$AB$1062+($AJ$1062&lt;&gt;2)*$AJ$1062)/(($D$1062&lt;&gt;2)+($L$1062&lt;&gt;2)+($T$1062&lt;&gt;2)+($AB$1062&lt;&gt;2)+($AJ$1062&lt;&gt;2))&gt;=0.5,1,0))</f>
        <v/>
      </c>
      <c r="AS1062" s="8">
        <f>IF(($E$1062&lt;&gt;2)+($M$1062&lt;&gt;2)+($U$1062&lt;&gt;2)+($AC$1062&lt;&gt;2)+($AK$1062&lt;&gt;2)=0,2,IF((($E$1062&lt;&gt;2)*$E$1062+($M$1062&lt;&gt;2)*$M$1062+($U$1062&lt;&gt;2)*$U$1062+($AC$1062&lt;&gt;2)*$AC$1062+($AK$1062&lt;&gt;2)*$AK$1062)/(($E$1062&lt;&gt;2)+($M$1062&lt;&gt;2)+($U$1062&lt;&gt;2)+($AC$1062&lt;&gt;2)+($AK$1062&lt;&gt;2))&gt;=0.5,1,0))</f>
        <v/>
      </c>
      <c r="AT1062" s="8">
        <f>IF(($F$1062&lt;&gt;2)+($N$1062&lt;&gt;2)+($V$1062&lt;&gt;2)+($AD$1062&lt;&gt;2)+($AL$1062&lt;&gt;2)=0,2,IF((($F$1062&lt;&gt;2)*$F$1062+($N$1062&lt;&gt;2)*$N$1062+($V$1062&lt;&gt;2)*$V$1062+($AD$1062&lt;&gt;2)*$AD$1062+($AL$1062&lt;&gt;2)*$AL$1062)/(($F$1062&lt;&gt;2)+($N$1062&lt;&gt;2)+($V$1062&lt;&gt;2)+($AD$1062&lt;&gt;2)+($AL$1062&lt;&gt;2))&gt;=0.5,1,0))</f>
        <v/>
      </c>
      <c r="AU1062" s="8">
        <f>IF(($G$1062&lt;&gt;2)+($O$1062&lt;&gt;2)+($W$1062&lt;&gt;2)+($AE$1062&lt;&gt;2)+($AM$1062&lt;&gt;2)=0,2,IF((($G$1062&lt;&gt;2)*$G$1062+($O$1062&lt;&gt;2)*$O$1062+($W$1062&lt;&gt;2)*$W$1062+($AE$1062&lt;&gt;2)*$AE$1062+($AM$1062&lt;&gt;2)*$AM$1062)/(($G$1062&lt;&gt;2)+($O$1062&lt;&gt;2)+($W$1062&lt;&gt;2)+($AE$1062&lt;&gt;2)+($AM$1062&lt;&gt;2))&gt;=0.5,1,0))</f>
        <v/>
      </c>
      <c r="AV1062" s="8">
        <f>IF(($H$1062&lt;&gt;2)+($P$1062&lt;&gt;2)+($X$1062&lt;&gt;2)+($AF$1062&lt;&gt;2)+($AN$1062&lt;&gt;2)=0,2,IF((($H$1062&lt;&gt;2)*$H$1062+($P$1062&lt;&gt;2)*$P$1062+($X$1062&lt;&gt;2)*$X$1062+($AF$1062&lt;&gt;2)*$AF$1062+($AN$1062&lt;&gt;2)*$AN$1062)/(($H$1062&lt;&gt;2)+($P$1062&lt;&gt;2)+($X$1062&lt;&gt;2)+($AF$1062&lt;&gt;2)+($AN$1062&lt;&gt;2))&gt;=0.5,1,0))</f>
        <v/>
      </c>
      <c r="AX1062" s="16">
        <f>'Ground truth'!$B$14</f>
        <v/>
      </c>
      <c r="AY1062" s="16">
        <f>'Ground truth'!$C$14</f>
        <v/>
      </c>
      <c r="AZ1062" s="16">
        <f>'Ground truth'!$D$14</f>
        <v/>
      </c>
      <c r="BA1062" s="16">
        <f>'Ground truth'!$E$14</f>
        <v/>
      </c>
      <c r="BB1062" s="16">
        <f>'Ground truth'!$F$14</f>
        <v/>
      </c>
      <c r="BC1062" s="16">
        <f>'Ground truth'!$G$14</f>
        <v/>
      </c>
      <c r="BD1062" s="16">
        <f>'Ground truth'!$H$14</f>
        <v/>
      </c>
    </row>
    <row r="1063">
      <c r="A1063" s="3" t="inlineStr">
        <is>
          <t>Transmission</t>
        </is>
      </c>
      <c r="B1063" s="8" t="n">
        <v>1</v>
      </c>
      <c r="C1063" s="8" t="n">
        <v>1</v>
      </c>
      <c r="D1063" s="8" t="n">
        <v>1</v>
      </c>
      <c r="E1063" s="8" t="n">
        <v>0</v>
      </c>
      <c r="F1063" s="8" t="n">
        <v>0</v>
      </c>
      <c r="G1063" s="8" t="n">
        <v>0</v>
      </c>
      <c r="H1063" s="8" t="n">
        <v>0</v>
      </c>
      <c r="J1063" s="8" t="n">
        <v>1</v>
      </c>
      <c r="K1063" s="8" t="n">
        <v>1</v>
      </c>
      <c r="L1063" s="8" t="n">
        <v>1</v>
      </c>
      <c r="M1063" s="8" t="n">
        <v>0</v>
      </c>
      <c r="N1063" s="8" t="n">
        <v>0</v>
      </c>
      <c r="O1063" s="8" t="n">
        <v>0</v>
      </c>
      <c r="P1063" s="8" t="n">
        <v>0</v>
      </c>
      <c r="R1063" s="8" t="n">
        <v>1</v>
      </c>
      <c r="S1063" s="8" t="n">
        <v>1</v>
      </c>
      <c r="T1063" s="8" t="n">
        <v>1</v>
      </c>
      <c r="U1063" s="8" t="n">
        <v>0</v>
      </c>
      <c r="V1063" s="8" t="n">
        <v>0</v>
      </c>
      <c r="W1063" s="8" t="n">
        <v>0</v>
      </c>
      <c r="X1063" s="8" t="n">
        <v>0</v>
      </c>
      <c r="Z1063" s="8" t="n">
        <v>1</v>
      </c>
      <c r="AA1063" s="8" t="n">
        <v>1</v>
      </c>
      <c r="AB1063" s="8" t="n">
        <v>1</v>
      </c>
      <c r="AC1063" s="8" t="n">
        <v>0</v>
      </c>
      <c r="AD1063" s="8" t="n">
        <v>0</v>
      </c>
      <c r="AE1063" s="8" t="n">
        <v>0</v>
      </c>
      <c r="AF1063" s="8" t="n">
        <v>0</v>
      </c>
      <c r="AH1063" s="8" t="n">
        <v>1</v>
      </c>
      <c r="AI1063" s="8" t="n">
        <v>1</v>
      </c>
      <c r="AJ1063" s="8" t="n">
        <v>1</v>
      </c>
      <c r="AK1063" s="8" t="n">
        <v>0</v>
      </c>
      <c r="AL1063" s="8" t="n">
        <v>0</v>
      </c>
      <c r="AM1063" s="8" t="n">
        <v>0</v>
      </c>
      <c r="AN1063" s="8" t="n">
        <v>0</v>
      </c>
      <c r="AP1063" s="8">
        <f>IF(($B$1063&lt;&gt;2)+($J$1063&lt;&gt;2)+($R$1063&lt;&gt;2)+($Z$1063&lt;&gt;2)+($AH$1063&lt;&gt;2)=0,2,IF((($B$1063&lt;&gt;2)*$B$1063+($J$1063&lt;&gt;2)*$J$1063+($R$1063&lt;&gt;2)*$R$1063+($Z$1063&lt;&gt;2)*$Z$1063+($AH$1063&lt;&gt;2)*$AH$1063)/(($B$1063&lt;&gt;2)+($J$1063&lt;&gt;2)+($R$1063&lt;&gt;2)+($Z$1063&lt;&gt;2)+($AH$1063&lt;&gt;2))&gt;=0.5,1,0))</f>
        <v/>
      </c>
      <c r="AQ1063" s="8">
        <f>IF(($C$1063&lt;&gt;2)+($K$1063&lt;&gt;2)+($S$1063&lt;&gt;2)+($AA$1063&lt;&gt;2)+($AI$1063&lt;&gt;2)=0,2,IF((($C$1063&lt;&gt;2)*$C$1063+($K$1063&lt;&gt;2)*$K$1063+($S$1063&lt;&gt;2)*$S$1063+($AA$1063&lt;&gt;2)*$AA$1063+($AI$1063&lt;&gt;2)*$AI$1063)/(($C$1063&lt;&gt;2)+($K$1063&lt;&gt;2)+($S$1063&lt;&gt;2)+($AA$1063&lt;&gt;2)+($AI$1063&lt;&gt;2))&gt;=0.5,1,0))</f>
        <v/>
      </c>
      <c r="AR1063" s="8">
        <f>IF(($D$1063&lt;&gt;2)+($L$1063&lt;&gt;2)+($T$1063&lt;&gt;2)+($AB$1063&lt;&gt;2)+($AJ$1063&lt;&gt;2)=0,2,IF((($D$1063&lt;&gt;2)*$D$1063+($L$1063&lt;&gt;2)*$L$1063+($T$1063&lt;&gt;2)*$T$1063+($AB$1063&lt;&gt;2)*$AB$1063+($AJ$1063&lt;&gt;2)*$AJ$1063)/(($D$1063&lt;&gt;2)+($L$1063&lt;&gt;2)+($T$1063&lt;&gt;2)+($AB$1063&lt;&gt;2)+($AJ$1063&lt;&gt;2))&gt;=0.5,1,0))</f>
        <v/>
      </c>
      <c r="AS1063" s="8">
        <f>IF(($E$1063&lt;&gt;2)+($M$1063&lt;&gt;2)+($U$1063&lt;&gt;2)+($AC$1063&lt;&gt;2)+($AK$1063&lt;&gt;2)=0,2,IF((($E$1063&lt;&gt;2)*$E$1063+($M$1063&lt;&gt;2)*$M$1063+($U$1063&lt;&gt;2)*$U$1063+($AC$1063&lt;&gt;2)*$AC$1063+($AK$1063&lt;&gt;2)*$AK$1063)/(($E$1063&lt;&gt;2)+($M$1063&lt;&gt;2)+($U$1063&lt;&gt;2)+($AC$1063&lt;&gt;2)+($AK$1063&lt;&gt;2))&gt;=0.5,1,0))</f>
        <v/>
      </c>
      <c r="AT1063" s="8">
        <f>IF(($F$1063&lt;&gt;2)+($N$1063&lt;&gt;2)+($V$1063&lt;&gt;2)+($AD$1063&lt;&gt;2)+($AL$1063&lt;&gt;2)=0,2,IF((($F$1063&lt;&gt;2)*$F$1063+($N$1063&lt;&gt;2)*$N$1063+($V$1063&lt;&gt;2)*$V$1063+($AD$1063&lt;&gt;2)*$AD$1063+($AL$1063&lt;&gt;2)*$AL$1063)/(($F$1063&lt;&gt;2)+($N$1063&lt;&gt;2)+($V$1063&lt;&gt;2)+($AD$1063&lt;&gt;2)+($AL$1063&lt;&gt;2))&gt;=0.5,1,0))</f>
        <v/>
      </c>
      <c r="AU1063" s="8">
        <f>IF(($G$1063&lt;&gt;2)+($O$1063&lt;&gt;2)+($W$1063&lt;&gt;2)+($AE$1063&lt;&gt;2)+($AM$1063&lt;&gt;2)=0,2,IF((($G$1063&lt;&gt;2)*$G$1063+($O$1063&lt;&gt;2)*$O$1063+($W$1063&lt;&gt;2)*$W$1063+($AE$1063&lt;&gt;2)*$AE$1063+($AM$1063&lt;&gt;2)*$AM$1063)/(($G$1063&lt;&gt;2)+($O$1063&lt;&gt;2)+($W$1063&lt;&gt;2)+($AE$1063&lt;&gt;2)+($AM$1063&lt;&gt;2))&gt;=0.5,1,0))</f>
        <v/>
      </c>
      <c r="AV1063" s="8">
        <f>IF(($H$1063&lt;&gt;2)+($P$1063&lt;&gt;2)+($X$1063&lt;&gt;2)+($AF$1063&lt;&gt;2)+($AN$1063&lt;&gt;2)=0,2,IF((($H$1063&lt;&gt;2)*$H$1063+($P$1063&lt;&gt;2)*$P$1063+($X$1063&lt;&gt;2)*$X$1063+($AF$1063&lt;&gt;2)*$AF$1063+($AN$1063&lt;&gt;2)*$AN$1063)/(($H$1063&lt;&gt;2)+($P$1063&lt;&gt;2)+($X$1063&lt;&gt;2)+($AF$1063&lt;&gt;2)+($AN$1063&lt;&gt;2))&gt;=0.5,1,0))</f>
        <v/>
      </c>
      <c r="AX1063" s="16">
        <f>'Ground truth'!$B$15</f>
        <v/>
      </c>
      <c r="AY1063" s="16">
        <f>'Ground truth'!$C$15</f>
        <v/>
      </c>
      <c r="AZ1063" s="16">
        <f>'Ground truth'!$D$15</f>
        <v/>
      </c>
      <c r="BA1063" s="16">
        <f>'Ground truth'!$E$15</f>
        <v/>
      </c>
      <c r="BB1063" s="16">
        <f>'Ground truth'!$F$15</f>
        <v/>
      </c>
      <c r="BC1063" s="16">
        <f>'Ground truth'!$G$15</f>
        <v/>
      </c>
      <c r="BD1063" s="16">
        <f>'Ground truth'!$H$15</f>
        <v/>
      </c>
    </row>
    <row r="1064">
      <c r="A1064" s="3" t="inlineStr">
        <is>
          <t>Motor</t>
        </is>
      </c>
      <c r="B1064" s="8" t="n">
        <v>0</v>
      </c>
      <c r="C1064" s="8" t="n">
        <v>1</v>
      </c>
      <c r="D1064" s="8" t="n">
        <v>1</v>
      </c>
      <c r="E1064" s="8" t="n">
        <v>1</v>
      </c>
      <c r="F1064" s="8" t="n">
        <v>0</v>
      </c>
      <c r="G1064" s="8" t="n">
        <v>0</v>
      </c>
      <c r="H1064" s="8" t="n">
        <v>0</v>
      </c>
      <c r="J1064" s="8" t="n">
        <v>1</v>
      </c>
      <c r="K1064" s="8" t="n">
        <v>1</v>
      </c>
      <c r="L1064" s="8" t="n">
        <v>1</v>
      </c>
      <c r="M1064" s="8" t="n">
        <v>1</v>
      </c>
      <c r="N1064" s="8" t="n">
        <v>0</v>
      </c>
      <c r="O1064" s="8" t="n">
        <v>1</v>
      </c>
      <c r="P1064" s="8" t="n">
        <v>0</v>
      </c>
      <c r="R1064" s="8" t="n">
        <v>1</v>
      </c>
      <c r="S1064" s="8" t="n">
        <v>1</v>
      </c>
      <c r="T1064" s="8" t="n">
        <v>1</v>
      </c>
      <c r="U1064" s="8" t="n">
        <v>1</v>
      </c>
      <c r="V1064" s="8" t="n">
        <v>0</v>
      </c>
      <c r="W1064" s="8" t="n">
        <v>1</v>
      </c>
      <c r="X1064" s="8" t="n">
        <v>0</v>
      </c>
      <c r="Z1064" s="8" t="n">
        <v>1</v>
      </c>
      <c r="AA1064" s="8" t="n">
        <v>1</v>
      </c>
      <c r="AB1064" s="8" t="n">
        <v>1</v>
      </c>
      <c r="AC1064" s="8" t="n">
        <v>1</v>
      </c>
      <c r="AD1064" s="8" t="n">
        <v>0</v>
      </c>
      <c r="AE1064" s="8" t="n">
        <v>1</v>
      </c>
      <c r="AF1064" s="8" t="n">
        <v>0</v>
      </c>
      <c r="AH1064" s="8" t="n">
        <v>1</v>
      </c>
      <c r="AI1064" s="8" t="n">
        <v>1</v>
      </c>
      <c r="AJ1064" s="8" t="n">
        <v>1</v>
      </c>
      <c r="AK1064" s="8" t="n">
        <v>1</v>
      </c>
      <c r="AL1064" s="8" t="n">
        <v>0</v>
      </c>
      <c r="AM1064" s="8" t="n">
        <v>1</v>
      </c>
      <c r="AN1064" s="8" t="n">
        <v>0</v>
      </c>
      <c r="AP1064" s="8">
        <f>IF(($B$1064&lt;&gt;2)+($J$1064&lt;&gt;2)+($R$1064&lt;&gt;2)+($Z$1064&lt;&gt;2)+($AH$1064&lt;&gt;2)=0,2,IF((($B$1064&lt;&gt;2)*$B$1064+($J$1064&lt;&gt;2)*$J$1064+($R$1064&lt;&gt;2)*$R$1064+($Z$1064&lt;&gt;2)*$Z$1064+($AH$1064&lt;&gt;2)*$AH$1064)/(($B$1064&lt;&gt;2)+($J$1064&lt;&gt;2)+($R$1064&lt;&gt;2)+($Z$1064&lt;&gt;2)+($AH$1064&lt;&gt;2))&gt;=0.5,1,0))</f>
        <v/>
      </c>
      <c r="AQ1064" s="8">
        <f>IF(($C$1064&lt;&gt;2)+($K$1064&lt;&gt;2)+($S$1064&lt;&gt;2)+($AA$1064&lt;&gt;2)+($AI$1064&lt;&gt;2)=0,2,IF((($C$1064&lt;&gt;2)*$C$1064+($K$1064&lt;&gt;2)*$K$1064+($S$1064&lt;&gt;2)*$S$1064+($AA$1064&lt;&gt;2)*$AA$1064+($AI$1064&lt;&gt;2)*$AI$1064)/(($C$1064&lt;&gt;2)+($K$1064&lt;&gt;2)+($S$1064&lt;&gt;2)+($AA$1064&lt;&gt;2)+($AI$1064&lt;&gt;2))&gt;=0.5,1,0))</f>
        <v/>
      </c>
      <c r="AR1064" s="8">
        <f>IF(($D$1064&lt;&gt;2)+($L$1064&lt;&gt;2)+($T$1064&lt;&gt;2)+($AB$1064&lt;&gt;2)+($AJ$1064&lt;&gt;2)=0,2,IF((($D$1064&lt;&gt;2)*$D$1064+($L$1064&lt;&gt;2)*$L$1064+($T$1064&lt;&gt;2)*$T$1064+($AB$1064&lt;&gt;2)*$AB$1064+($AJ$1064&lt;&gt;2)*$AJ$1064)/(($D$1064&lt;&gt;2)+($L$1064&lt;&gt;2)+($T$1064&lt;&gt;2)+($AB$1064&lt;&gt;2)+($AJ$1064&lt;&gt;2))&gt;=0.5,1,0))</f>
        <v/>
      </c>
      <c r="AS1064" s="8">
        <f>IF(($E$1064&lt;&gt;2)+($M$1064&lt;&gt;2)+($U$1064&lt;&gt;2)+($AC$1064&lt;&gt;2)+($AK$1064&lt;&gt;2)=0,2,IF((($E$1064&lt;&gt;2)*$E$1064+($M$1064&lt;&gt;2)*$M$1064+($U$1064&lt;&gt;2)*$U$1064+($AC$1064&lt;&gt;2)*$AC$1064+($AK$1064&lt;&gt;2)*$AK$1064)/(($E$1064&lt;&gt;2)+($M$1064&lt;&gt;2)+($U$1064&lt;&gt;2)+($AC$1064&lt;&gt;2)+($AK$1064&lt;&gt;2))&gt;=0.5,1,0))</f>
        <v/>
      </c>
      <c r="AT1064" s="8">
        <f>IF(($F$1064&lt;&gt;2)+($N$1064&lt;&gt;2)+($V$1064&lt;&gt;2)+($AD$1064&lt;&gt;2)+($AL$1064&lt;&gt;2)=0,2,IF((($F$1064&lt;&gt;2)*$F$1064+($N$1064&lt;&gt;2)*$N$1064+($V$1064&lt;&gt;2)*$V$1064+($AD$1064&lt;&gt;2)*$AD$1064+($AL$1064&lt;&gt;2)*$AL$1064)/(($F$1064&lt;&gt;2)+($N$1064&lt;&gt;2)+($V$1064&lt;&gt;2)+($AD$1064&lt;&gt;2)+($AL$1064&lt;&gt;2))&gt;=0.5,1,0))</f>
        <v/>
      </c>
      <c r="AU1064" s="8">
        <f>IF(($G$1064&lt;&gt;2)+($O$1064&lt;&gt;2)+($W$1064&lt;&gt;2)+($AE$1064&lt;&gt;2)+($AM$1064&lt;&gt;2)=0,2,IF((($G$1064&lt;&gt;2)*$G$1064+($O$1064&lt;&gt;2)*$O$1064+($W$1064&lt;&gt;2)*$W$1064+($AE$1064&lt;&gt;2)*$AE$1064+($AM$1064&lt;&gt;2)*$AM$1064)/(($G$1064&lt;&gt;2)+($O$1064&lt;&gt;2)+($W$1064&lt;&gt;2)+($AE$1064&lt;&gt;2)+($AM$1064&lt;&gt;2))&gt;=0.5,1,0))</f>
        <v/>
      </c>
      <c r="AV1064" s="8">
        <f>IF(($H$1064&lt;&gt;2)+($P$1064&lt;&gt;2)+($X$1064&lt;&gt;2)+($AF$1064&lt;&gt;2)+($AN$1064&lt;&gt;2)=0,2,IF((($H$1064&lt;&gt;2)*$H$1064+($P$1064&lt;&gt;2)*$P$1064+($X$1064&lt;&gt;2)*$X$1064+($AF$1064&lt;&gt;2)*$AF$1064+($AN$1064&lt;&gt;2)*$AN$1064)/(($H$1064&lt;&gt;2)+($P$1064&lt;&gt;2)+($X$1064&lt;&gt;2)+($AF$1064&lt;&gt;2)+($AN$1064&lt;&gt;2))&gt;=0.5,1,0))</f>
        <v/>
      </c>
      <c r="AX1064" s="16">
        <f>'Ground truth'!$B$16</f>
        <v/>
      </c>
      <c r="AY1064" s="16">
        <f>'Ground truth'!$C$16</f>
        <v/>
      </c>
      <c r="AZ1064" s="16">
        <f>'Ground truth'!$D$16</f>
        <v/>
      </c>
      <c r="BA1064" s="16">
        <f>'Ground truth'!$E$16</f>
        <v/>
      </c>
      <c r="BB1064" s="16">
        <f>'Ground truth'!$F$16</f>
        <v/>
      </c>
      <c r="BC1064" s="16">
        <f>'Ground truth'!$G$16</f>
        <v/>
      </c>
      <c r="BD1064" s="16">
        <f>'Ground truth'!$H$16</f>
        <v/>
      </c>
    </row>
    <row r="1065">
      <c r="A1065" s="3" t="inlineStr">
        <is>
          <t>Electrical System</t>
        </is>
      </c>
      <c r="B1065" s="8" t="n">
        <v>1</v>
      </c>
      <c r="C1065" s="8" t="n">
        <v>0</v>
      </c>
      <c r="D1065" s="8" t="n">
        <v>1</v>
      </c>
      <c r="E1065" s="8" t="n">
        <v>1</v>
      </c>
      <c r="F1065" s="8" t="n">
        <v>1</v>
      </c>
      <c r="G1065" s="8" t="n">
        <v>0</v>
      </c>
      <c r="H1065" s="8" t="n">
        <v>0</v>
      </c>
      <c r="J1065" s="8" t="n">
        <v>1</v>
      </c>
      <c r="K1065" s="8" t="n">
        <v>0</v>
      </c>
      <c r="L1065" s="8" t="n">
        <v>1</v>
      </c>
      <c r="M1065" s="8" t="n">
        <v>1</v>
      </c>
      <c r="N1065" s="8" t="n">
        <v>1</v>
      </c>
      <c r="O1065" s="8" t="n">
        <v>1</v>
      </c>
      <c r="P1065" s="8" t="n">
        <v>0</v>
      </c>
      <c r="R1065" s="8" t="n">
        <v>1</v>
      </c>
      <c r="S1065" s="8" t="n">
        <v>0</v>
      </c>
      <c r="T1065" s="8" t="n">
        <v>1</v>
      </c>
      <c r="U1065" s="8" t="n">
        <v>1</v>
      </c>
      <c r="V1065" s="8" t="n">
        <v>1</v>
      </c>
      <c r="W1065" s="8" t="n">
        <v>1</v>
      </c>
      <c r="X1065" s="8" t="n">
        <v>0</v>
      </c>
      <c r="Z1065" s="8" t="n">
        <v>1</v>
      </c>
      <c r="AA1065" s="8" t="n">
        <v>0</v>
      </c>
      <c r="AB1065" s="8" t="n">
        <v>1</v>
      </c>
      <c r="AC1065" s="8" t="n">
        <v>1</v>
      </c>
      <c r="AD1065" s="8" t="n">
        <v>1</v>
      </c>
      <c r="AE1065" s="8" t="n">
        <v>1</v>
      </c>
      <c r="AF1065" s="8" t="n">
        <v>0</v>
      </c>
      <c r="AH1065" s="8" t="n">
        <v>1</v>
      </c>
      <c r="AI1065" s="8" t="n">
        <v>0</v>
      </c>
      <c r="AJ1065" s="8" t="n">
        <v>1</v>
      </c>
      <c r="AK1065" s="8" t="n">
        <v>1</v>
      </c>
      <c r="AL1065" s="8" t="n">
        <v>1</v>
      </c>
      <c r="AM1065" s="8" t="n">
        <v>1</v>
      </c>
      <c r="AN1065" s="8" t="n">
        <v>0</v>
      </c>
      <c r="AP1065" s="8">
        <f>IF(($B$1065&lt;&gt;2)+($J$1065&lt;&gt;2)+($R$1065&lt;&gt;2)+($Z$1065&lt;&gt;2)+($AH$1065&lt;&gt;2)=0,2,IF((($B$1065&lt;&gt;2)*$B$1065+($J$1065&lt;&gt;2)*$J$1065+($R$1065&lt;&gt;2)*$R$1065+($Z$1065&lt;&gt;2)*$Z$1065+($AH$1065&lt;&gt;2)*$AH$1065)/(($B$1065&lt;&gt;2)+($J$1065&lt;&gt;2)+($R$1065&lt;&gt;2)+($Z$1065&lt;&gt;2)+($AH$1065&lt;&gt;2))&gt;=0.5,1,0))</f>
        <v/>
      </c>
      <c r="AQ1065" s="8">
        <f>IF(($C$1065&lt;&gt;2)+($K$1065&lt;&gt;2)+($S$1065&lt;&gt;2)+($AA$1065&lt;&gt;2)+($AI$1065&lt;&gt;2)=0,2,IF((($C$1065&lt;&gt;2)*$C$1065+($K$1065&lt;&gt;2)*$K$1065+($S$1065&lt;&gt;2)*$S$1065+($AA$1065&lt;&gt;2)*$AA$1065+($AI$1065&lt;&gt;2)*$AI$1065)/(($C$1065&lt;&gt;2)+($K$1065&lt;&gt;2)+($S$1065&lt;&gt;2)+($AA$1065&lt;&gt;2)+($AI$1065&lt;&gt;2))&gt;=0.5,1,0))</f>
        <v/>
      </c>
      <c r="AR1065" s="8">
        <f>IF(($D$1065&lt;&gt;2)+($L$1065&lt;&gt;2)+($T$1065&lt;&gt;2)+($AB$1065&lt;&gt;2)+($AJ$1065&lt;&gt;2)=0,2,IF((($D$1065&lt;&gt;2)*$D$1065+($L$1065&lt;&gt;2)*$L$1065+($T$1065&lt;&gt;2)*$T$1065+($AB$1065&lt;&gt;2)*$AB$1065+($AJ$1065&lt;&gt;2)*$AJ$1065)/(($D$1065&lt;&gt;2)+($L$1065&lt;&gt;2)+($T$1065&lt;&gt;2)+($AB$1065&lt;&gt;2)+($AJ$1065&lt;&gt;2))&gt;=0.5,1,0))</f>
        <v/>
      </c>
      <c r="AS1065" s="8">
        <f>IF(($E$1065&lt;&gt;2)+($M$1065&lt;&gt;2)+($U$1065&lt;&gt;2)+($AC$1065&lt;&gt;2)+($AK$1065&lt;&gt;2)=0,2,IF((($E$1065&lt;&gt;2)*$E$1065+($M$1065&lt;&gt;2)*$M$1065+($U$1065&lt;&gt;2)*$U$1065+($AC$1065&lt;&gt;2)*$AC$1065+($AK$1065&lt;&gt;2)*$AK$1065)/(($E$1065&lt;&gt;2)+($M$1065&lt;&gt;2)+($U$1065&lt;&gt;2)+($AC$1065&lt;&gt;2)+($AK$1065&lt;&gt;2))&gt;=0.5,1,0))</f>
        <v/>
      </c>
      <c r="AT1065" s="8">
        <f>IF(($F$1065&lt;&gt;2)+($N$1065&lt;&gt;2)+($V$1065&lt;&gt;2)+($AD$1065&lt;&gt;2)+($AL$1065&lt;&gt;2)=0,2,IF((($F$1065&lt;&gt;2)*$F$1065+($N$1065&lt;&gt;2)*$N$1065+($V$1065&lt;&gt;2)*$V$1065+($AD$1065&lt;&gt;2)*$AD$1065+($AL$1065&lt;&gt;2)*$AL$1065)/(($F$1065&lt;&gt;2)+($N$1065&lt;&gt;2)+($V$1065&lt;&gt;2)+($AD$1065&lt;&gt;2)+($AL$1065&lt;&gt;2))&gt;=0.5,1,0))</f>
        <v/>
      </c>
      <c r="AU1065" s="8">
        <f>IF(($G$1065&lt;&gt;2)+($O$1065&lt;&gt;2)+($W$1065&lt;&gt;2)+($AE$1065&lt;&gt;2)+($AM$1065&lt;&gt;2)=0,2,IF((($G$1065&lt;&gt;2)*$G$1065+($O$1065&lt;&gt;2)*$O$1065+($W$1065&lt;&gt;2)*$W$1065+($AE$1065&lt;&gt;2)*$AE$1065+($AM$1065&lt;&gt;2)*$AM$1065)/(($G$1065&lt;&gt;2)+($O$1065&lt;&gt;2)+($W$1065&lt;&gt;2)+($AE$1065&lt;&gt;2)+($AM$1065&lt;&gt;2))&gt;=0.5,1,0))</f>
        <v/>
      </c>
      <c r="AV1065" s="8">
        <f>IF(($H$1065&lt;&gt;2)+($P$1065&lt;&gt;2)+($X$1065&lt;&gt;2)+($AF$1065&lt;&gt;2)+($AN$1065&lt;&gt;2)=0,2,IF((($H$1065&lt;&gt;2)*$H$1065+($P$1065&lt;&gt;2)*$P$1065+($X$1065&lt;&gt;2)*$X$1065+($AF$1065&lt;&gt;2)*$AF$1065+($AN$1065&lt;&gt;2)*$AN$1065)/(($H$1065&lt;&gt;2)+($P$1065&lt;&gt;2)+($X$1065&lt;&gt;2)+($AF$1065&lt;&gt;2)+($AN$1065&lt;&gt;2))&gt;=0.5,1,0))</f>
        <v/>
      </c>
      <c r="AX1065" s="16">
        <f>'Ground truth'!$B$17</f>
        <v/>
      </c>
      <c r="AY1065" s="16">
        <f>'Ground truth'!$C$17</f>
        <v/>
      </c>
      <c r="AZ1065" s="16">
        <f>'Ground truth'!$D$17</f>
        <v/>
      </c>
      <c r="BA1065" s="16">
        <f>'Ground truth'!$E$17</f>
        <v/>
      </c>
      <c r="BB1065" s="16">
        <f>'Ground truth'!$F$17</f>
        <v/>
      </c>
      <c r="BC1065" s="16">
        <f>'Ground truth'!$G$17</f>
        <v/>
      </c>
      <c r="BD1065" s="16">
        <f>'Ground truth'!$H$17</f>
        <v/>
      </c>
    </row>
    <row r="1066">
      <c r="A1066" s="3" t="inlineStr">
        <is>
          <t>Battery Holder</t>
        </is>
      </c>
      <c r="B1066" s="8" t="n">
        <v>0</v>
      </c>
      <c r="C1066" s="8" t="n">
        <v>0</v>
      </c>
      <c r="D1066" s="8" t="n">
        <v>0</v>
      </c>
      <c r="E1066" s="8" t="n">
        <v>1</v>
      </c>
      <c r="F1066" s="8" t="n">
        <v>1</v>
      </c>
      <c r="G1066" s="8" t="n">
        <v>1</v>
      </c>
      <c r="H1066" s="8" t="n">
        <v>0</v>
      </c>
      <c r="J1066" s="8" t="n">
        <v>0</v>
      </c>
      <c r="K1066" s="8" t="n">
        <v>0</v>
      </c>
      <c r="L1066" s="8" t="n">
        <v>0</v>
      </c>
      <c r="M1066" s="8" t="n">
        <v>1</v>
      </c>
      <c r="N1066" s="8" t="n">
        <v>1</v>
      </c>
      <c r="O1066" s="8" t="n">
        <v>1</v>
      </c>
      <c r="P1066" s="8" t="n">
        <v>0</v>
      </c>
      <c r="R1066" s="8" t="n">
        <v>0</v>
      </c>
      <c r="S1066" s="8" t="n">
        <v>0</v>
      </c>
      <c r="T1066" s="8" t="n">
        <v>0</v>
      </c>
      <c r="U1066" s="8" t="n">
        <v>1</v>
      </c>
      <c r="V1066" s="8" t="n">
        <v>1</v>
      </c>
      <c r="W1066" s="8" t="n">
        <v>1</v>
      </c>
      <c r="X1066" s="8" t="n">
        <v>0</v>
      </c>
      <c r="Z1066" s="8" t="n">
        <v>0</v>
      </c>
      <c r="AA1066" s="8" t="n">
        <v>0</v>
      </c>
      <c r="AB1066" s="8" t="n">
        <v>0</v>
      </c>
      <c r="AC1066" s="8" t="n">
        <v>1</v>
      </c>
      <c r="AD1066" s="8" t="n">
        <v>1</v>
      </c>
      <c r="AE1066" s="8" t="n">
        <v>1</v>
      </c>
      <c r="AF1066" s="8" t="n">
        <v>0</v>
      </c>
      <c r="AH1066" s="8" t="n">
        <v>0</v>
      </c>
      <c r="AI1066" s="8" t="n">
        <v>0</v>
      </c>
      <c r="AJ1066" s="8" t="n">
        <v>0</v>
      </c>
      <c r="AK1066" s="8" t="n">
        <v>1</v>
      </c>
      <c r="AL1066" s="8" t="n">
        <v>1</v>
      </c>
      <c r="AM1066" s="8" t="n">
        <v>1</v>
      </c>
      <c r="AN1066" s="8" t="n">
        <v>0</v>
      </c>
      <c r="AP1066" s="8">
        <f>IF(($B$1066&lt;&gt;2)+($J$1066&lt;&gt;2)+($R$1066&lt;&gt;2)+($Z$1066&lt;&gt;2)+($AH$1066&lt;&gt;2)=0,2,IF((($B$1066&lt;&gt;2)*$B$1066+($J$1066&lt;&gt;2)*$J$1066+($R$1066&lt;&gt;2)*$R$1066+($Z$1066&lt;&gt;2)*$Z$1066+($AH$1066&lt;&gt;2)*$AH$1066)/(($B$1066&lt;&gt;2)+($J$1066&lt;&gt;2)+($R$1066&lt;&gt;2)+($Z$1066&lt;&gt;2)+($AH$1066&lt;&gt;2))&gt;=0.5,1,0))</f>
        <v/>
      </c>
      <c r="AQ1066" s="8">
        <f>IF(($C$1066&lt;&gt;2)+($K$1066&lt;&gt;2)+($S$1066&lt;&gt;2)+($AA$1066&lt;&gt;2)+($AI$1066&lt;&gt;2)=0,2,IF((($C$1066&lt;&gt;2)*$C$1066+($K$1066&lt;&gt;2)*$K$1066+($S$1066&lt;&gt;2)*$S$1066+($AA$1066&lt;&gt;2)*$AA$1066+($AI$1066&lt;&gt;2)*$AI$1066)/(($C$1066&lt;&gt;2)+($K$1066&lt;&gt;2)+($S$1066&lt;&gt;2)+($AA$1066&lt;&gt;2)+($AI$1066&lt;&gt;2))&gt;=0.5,1,0))</f>
        <v/>
      </c>
      <c r="AR1066" s="8">
        <f>IF(($D$1066&lt;&gt;2)+($L$1066&lt;&gt;2)+($T$1066&lt;&gt;2)+($AB$1066&lt;&gt;2)+($AJ$1066&lt;&gt;2)=0,2,IF((($D$1066&lt;&gt;2)*$D$1066+($L$1066&lt;&gt;2)*$L$1066+($T$1066&lt;&gt;2)*$T$1066+($AB$1066&lt;&gt;2)*$AB$1066+($AJ$1066&lt;&gt;2)*$AJ$1066)/(($D$1066&lt;&gt;2)+($L$1066&lt;&gt;2)+($T$1066&lt;&gt;2)+($AB$1066&lt;&gt;2)+($AJ$1066&lt;&gt;2))&gt;=0.5,1,0))</f>
        <v/>
      </c>
      <c r="AS1066" s="8">
        <f>IF(($E$1066&lt;&gt;2)+($M$1066&lt;&gt;2)+($U$1066&lt;&gt;2)+($AC$1066&lt;&gt;2)+($AK$1066&lt;&gt;2)=0,2,IF((($E$1066&lt;&gt;2)*$E$1066+($M$1066&lt;&gt;2)*$M$1066+($U$1066&lt;&gt;2)*$U$1066+($AC$1066&lt;&gt;2)*$AC$1066+($AK$1066&lt;&gt;2)*$AK$1066)/(($E$1066&lt;&gt;2)+($M$1066&lt;&gt;2)+($U$1066&lt;&gt;2)+($AC$1066&lt;&gt;2)+($AK$1066&lt;&gt;2))&gt;=0.5,1,0))</f>
        <v/>
      </c>
      <c r="AT1066" s="8">
        <f>IF(($F$1066&lt;&gt;2)+($N$1066&lt;&gt;2)+($V$1066&lt;&gt;2)+($AD$1066&lt;&gt;2)+($AL$1066&lt;&gt;2)=0,2,IF((($F$1066&lt;&gt;2)*$F$1066+($N$1066&lt;&gt;2)*$N$1066+($V$1066&lt;&gt;2)*$V$1066+($AD$1066&lt;&gt;2)*$AD$1066+($AL$1066&lt;&gt;2)*$AL$1066)/(($F$1066&lt;&gt;2)+($N$1066&lt;&gt;2)+($V$1066&lt;&gt;2)+($AD$1066&lt;&gt;2)+($AL$1066&lt;&gt;2))&gt;=0.5,1,0))</f>
        <v/>
      </c>
      <c r="AU1066" s="8">
        <f>IF(($G$1066&lt;&gt;2)+($O$1066&lt;&gt;2)+($W$1066&lt;&gt;2)+($AE$1066&lt;&gt;2)+($AM$1066&lt;&gt;2)=0,2,IF((($G$1066&lt;&gt;2)*$G$1066+($O$1066&lt;&gt;2)*$O$1066+($W$1066&lt;&gt;2)*$W$1066+($AE$1066&lt;&gt;2)*$AE$1066+($AM$1066&lt;&gt;2)*$AM$1066)/(($G$1066&lt;&gt;2)+($O$1066&lt;&gt;2)+($W$1066&lt;&gt;2)+($AE$1066&lt;&gt;2)+($AM$1066&lt;&gt;2))&gt;=0.5,1,0))</f>
        <v/>
      </c>
      <c r="AV1066" s="8">
        <f>IF(($H$1066&lt;&gt;2)+($P$1066&lt;&gt;2)+($X$1066&lt;&gt;2)+($AF$1066&lt;&gt;2)+($AN$1066&lt;&gt;2)=0,2,IF((($H$1066&lt;&gt;2)*$H$1066+($P$1066&lt;&gt;2)*$P$1066+($X$1066&lt;&gt;2)*$X$1066+($AF$1066&lt;&gt;2)*$AF$1066+($AN$1066&lt;&gt;2)*$AN$1066)/(($H$1066&lt;&gt;2)+($P$1066&lt;&gt;2)+($X$1066&lt;&gt;2)+($AF$1066&lt;&gt;2)+($AN$1066&lt;&gt;2))&gt;=0.5,1,0))</f>
        <v/>
      </c>
      <c r="AX1066" s="16">
        <f>'Ground truth'!$B$18</f>
        <v/>
      </c>
      <c r="AY1066" s="16">
        <f>'Ground truth'!$C$18</f>
        <v/>
      </c>
      <c r="AZ1066" s="16">
        <f>'Ground truth'!$D$18</f>
        <v/>
      </c>
      <c r="BA1066" s="16">
        <f>'Ground truth'!$E$18</f>
        <v/>
      </c>
      <c r="BB1066" s="16">
        <f>'Ground truth'!$F$18</f>
        <v/>
      </c>
      <c r="BC1066" s="16">
        <f>'Ground truth'!$G$18</f>
        <v/>
      </c>
      <c r="BD1066" s="16">
        <f>'Ground truth'!$H$18</f>
        <v/>
      </c>
    </row>
    <row r="1067">
      <c r="A1067" s="3" t="inlineStr">
        <is>
          <t>Housing</t>
        </is>
      </c>
      <c r="B1067" s="8" t="n">
        <v>1</v>
      </c>
      <c r="C1067" s="8" t="n">
        <v>0</v>
      </c>
      <c r="D1067" s="8" t="n">
        <v>0</v>
      </c>
      <c r="E1067" s="8" t="n">
        <v>0</v>
      </c>
      <c r="F1067" s="8" t="n">
        <v>1</v>
      </c>
      <c r="G1067" s="8" t="n">
        <v>1</v>
      </c>
      <c r="H1067" s="8" t="n">
        <v>1</v>
      </c>
      <c r="J1067" s="8" t="n">
        <v>1</v>
      </c>
      <c r="K1067" s="8" t="n">
        <v>0</v>
      </c>
      <c r="L1067" s="8" t="n">
        <v>1</v>
      </c>
      <c r="M1067" s="8" t="n">
        <v>1</v>
      </c>
      <c r="N1067" s="8" t="n">
        <v>1</v>
      </c>
      <c r="O1067" s="8" t="n">
        <v>1</v>
      </c>
      <c r="P1067" s="8" t="n">
        <v>0</v>
      </c>
      <c r="R1067" s="8" t="n">
        <v>1</v>
      </c>
      <c r="S1067" s="8" t="n">
        <v>0</v>
      </c>
      <c r="T1067" s="8" t="n">
        <v>1</v>
      </c>
      <c r="U1067" s="8" t="n">
        <v>1</v>
      </c>
      <c r="V1067" s="8" t="n">
        <v>1</v>
      </c>
      <c r="W1067" s="8" t="n">
        <v>1</v>
      </c>
      <c r="X1067" s="8" t="n">
        <v>0</v>
      </c>
      <c r="Z1067" s="8" t="n">
        <v>1</v>
      </c>
      <c r="AA1067" s="8" t="n">
        <v>0</v>
      </c>
      <c r="AB1067" s="8" t="n">
        <v>1</v>
      </c>
      <c r="AC1067" s="8" t="n">
        <v>1</v>
      </c>
      <c r="AD1067" s="8" t="n">
        <v>1</v>
      </c>
      <c r="AE1067" s="8" t="n">
        <v>1</v>
      </c>
      <c r="AF1067" s="8" t="n">
        <v>0</v>
      </c>
      <c r="AH1067" s="8" t="n">
        <v>1</v>
      </c>
      <c r="AI1067" s="8" t="n">
        <v>0</v>
      </c>
      <c r="AJ1067" s="8" t="n">
        <v>1</v>
      </c>
      <c r="AK1067" s="8" t="n">
        <v>1</v>
      </c>
      <c r="AL1067" s="8" t="n">
        <v>1</v>
      </c>
      <c r="AM1067" s="8" t="n">
        <v>1</v>
      </c>
      <c r="AN1067" s="8" t="n">
        <v>0</v>
      </c>
      <c r="AP1067" s="8">
        <f>IF(($B$1067&lt;&gt;2)+($J$1067&lt;&gt;2)+($R$1067&lt;&gt;2)+($Z$1067&lt;&gt;2)+($AH$1067&lt;&gt;2)=0,2,IF((($B$1067&lt;&gt;2)*$B$1067+($J$1067&lt;&gt;2)*$J$1067+($R$1067&lt;&gt;2)*$R$1067+($Z$1067&lt;&gt;2)*$Z$1067+($AH$1067&lt;&gt;2)*$AH$1067)/(($B$1067&lt;&gt;2)+($J$1067&lt;&gt;2)+($R$1067&lt;&gt;2)+($Z$1067&lt;&gt;2)+($AH$1067&lt;&gt;2))&gt;=0.5,1,0))</f>
        <v/>
      </c>
      <c r="AQ1067" s="8">
        <f>IF(($C$1067&lt;&gt;2)+($K$1067&lt;&gt;2)+($S$1067&lt;&gt;2)+($AA$1067&lt;&gt;2)+($AI$1067&lt;&gt;2)=0,2,IF((($C$1067&lt;&gt;2)*$C$1067+($K$1067&lt;&gt;2)*$K$1067+($S$1067&lt;&gt;2)*$S$1067+($AA$1067&lt;&gt;2)*$AA$1067+($AI$1067&lt;&gt;2)*$AI$1067)/(($C$1067&lt;&gt;2)+($K$1067&lt;&gt;2)+($S$1067&lt;&gt;2)+($AA$1067&lt;&gt;2)+($AI$1067&lt;&gt;2))&gt;=0.5,1,0))</f>
        <v/>
      </c>
      <c r="AR1067" s="8">
        <f>IF(($D$1067&lt;&gt;2)+($L$1067&lt;&gt;2)+($T$1067&lt;&gt;2)+($AB$1067&lt;&gt;2)+($AJ$1067&lt;&gt;2)=0,2,IF((($D$1067&lt;&gt;2)*$D$1067+($L$1067&lt;&gt;2)*$L$1067+($T$1067&lt;&gt;2)*$T$1067+($AB$1067&lt;&gt;2)*$AB$1067+($AJ$1067&lt;&gt;2)*$AJ$1067)/(($D$1067&lt;&gt;2)+($L$1067&lt;&gt;2)+($T$1067&lt;&gt;2)+($AB$1067&lt;&gt;2)+($AJ$1067&lt;&gt;2))&gt;=0.5,1,0))</f>
        <v/>
      </c>
      <c r="AS1067" s="8">
        <f>IF(($E$1067&lt;&gt;2)+($M$1067&lt;&gt;2)+($U$1067&lt;&gt;2)+($AC$1067&lt;&gt;2)+($AK$1067&lt;&gt;2)=0,2,IF((($E$1067&lt;&gt;2)*$E$1067+($M$1067&lt;&gt;2)*$M$1067+($U$1067&lt;&gt;2)*$U$1067+($AC$1067&lt;&gt;2)*$AC$1067+($AK$1067&lt;&gt;2)*$AK$1067)/(($E$1067&lt;&gt;2)+($M$1067&lt;&gt;2)+($U$1067&lt;&gt;2)+($AC$1067&lt;&gt;2)+($AK$1067&lt;&gt;2))&gt;=0.5,1,0))</f>
        <v/>
      </c>
      <c r="AT1067" s="8">
        <f>IF(($F$1067&lt;&gt;2)+($N$1067&lt;&gt;2)+($V$1067&lt;&gt;2)+($AD$1067&lt;&gt;2)+($AL$1067&lt;&gt;2)=0,2,IF((($F$1067&lt;&gt;2)*$F$1067+($N$1067&lt;&gt;2)*$N$1067+($V$1067&lt;&gt;2)*$V$1067+($AD$1067&lt;&gt;2)*$AD$1067+($AL$1067&lt;&gt;2)*$AL$1067)/(($F$1067&lt;&gt;2)+($N$1067&lt;&gt;2)+($V$1067&lt;&gt;2)+($AD$1067&lt;&gt;2)+($AL$1067&lt;&gt;2))&gt;=0.5,1,0))</f>
        <v/>
      </c>
      <c r="AU1067" s="8">
        <f>IF(($G$1067&lt;&gt;2)+($O$1067&lt;&gt;2)+($W$1067&lt;&gt;2)+($AE$1067&lt;&gt;2)+($AM$1067&lt;&gt;2)=0,2,IF((($G$1067&lt;&gt;2)*$G$1067+($O$1067&lt;&gt;2)*$O$1067+($W$1067&lt;&gt;2)*$W$1067+($AE$1067&lt;&gt;2)*$AE$1067+($AM$1067&lt;&gt;2)*$AM$1067)/(($G$1067&lt;&gt;2)+($O$1067&lt;&gt;2)+($W$1067&lt;&gt;2)+($AE$1067&lt;&gt;2)+($AM$1067&lt;&gt;2))&gt;=0.5,1,0))</f>
        <v/>
      </c>
      <c r="AV1067" s="8">
        <f>IF(($H$1067&lt;&gt;2)+($P$1067&lt;&gt;2)+($X$1067&lt;&gt;2)+($AF$1067&lt;&gt;2)+($AN$1067&lt;&gt;2)=0,2,IF((($H$1067&lt;&gt;2)*$H$1067+($P$1067&lt;&gt;2)*$P$1067+($X$1067&lt;&gt;2)*$X$1067+($AF$1067&lt;&gt;2)*$AF$1067+($AN$1067&lt;&gt;2)*$AN$1067)/(($H$1067&lt;&gt;2)+($P$1067&lt;&gt;2)+($X$1067&lt;&gt;2)+($AF$1067&lt;&gt;2)+($AN$1067&lt;&gt;2))&gt;=0.5,1,0))</f>
        <v/>
      </c>
      <c r="AX1067" s="16">
        <f>'Ground truth'!$B$19</f>
        <v/>
      </c>
      <c r="AY1067" s="16">
        <f>'Ground truth'!$C$19</f>
        <v/>
      </c>
      <c r="AZ1067" s="16">
        <f>'Ground truth'!$D$19</f>
        <v/>
      </c>
      <c r="BA1067" s="16">
        <f>'Ground truth'!$E$19</f>
        <v/>
      </c>
      <c r="BB1067" s="16">
        <f>'Ground truth'!$F$19</f>
        <v/>
      </c>
      <c r="BC1067" s="16">
        <f>'Ground truth'!$G$19</f>
        <v/>
      </c>
      <c r="BD1067" s="16">
        <f>'Ground truth'!$H$19</f>
        <v/>
      </c>
    </row>
    <row r="1068">
      <c r="A1068" s="3" t="inlineStr">
        <is>
          <t>External Environment</t>
        </is>
      </c>
      <c r="B1068" s="8" t="n">
        <v>0</v>
      </c>
      <c r="C1068" s="8" t="n">
        <v>0</v>
      </c>
      <c r="D1068" s="8" t="n">
        <v>0</v>
      </c>
      <c r="E1068" s="8" t="n">
        <v>0</v>
      </c>
      <c r="F1068" s="8" t="n">
        <v>0</v>
      </c>
      <c r="G1068" s="8" t="n">
        <v>1</v>
      </c>
      <c r="H1068" s="8" t="n">
        <v>1</v>
      </c>
      <c r="J1068" s="8" t="n">
        <v>0</v>
      </c>
      <c r="K1068" s="8" t="n">
        <v>0</v>
      </c>
      <c r="L1068" s="8" t="n">
        <v>0</v>
      </c>
      <c r="M1068" s="8" t="n">
        <v>0</v>
      </c>
      <c r="N1068" s="8" t="n">
        <v>0</v>
      </c>
      <c r="O1068" s="8" t="n">
        <v>0</v>
      </c>
      <c r="P1068" s="8" t="n">
        <v>1</v>
      </c>
      <c r="R1068" s="8" t="n">
        <v>0</v>
      </c>
      <c r="S1068" s="8" t="n">
        <v>0</v>
      </c>
      <c r="T1068" s="8" t="n">
        <v>0</v>
      </c>
      <c r="U1068" s="8" t="n">
        <v>0</v>
      </c>
      <c r="V1068" s="8" t="n">
        <v>0</v>
      </c>
      <c r="W1068" s="8" t="n">
        <v>0</v>
      </c>
      <c r="X1068" s="8" t="n">
        <v>1</v>
      </c>
      <c r="Z1068" s="8" t="n">
        <v>0</v>
      </c>
      <c r="AA1068" s="8" t="n">
        <v>0</v>
      </c>
      <c r="AB1068" s="8" t="n">
        <v>0</v>
      </c>
      <c r="AC1068" s="8" t="n">
        <v>0</v>
      </c>
      <c r="AD1068" s="8" t="n">
        <v>0</v>
      </c>
      <c r="AE1068" s="8" t="n">
        <v>0</v>
      </c>
      <c r="AF1068" s="8" t="n">
        <v>1</v>
      </c>
      <c r="AH1068" s="8" t="n">
        <v>0</v>
      </c>
      <c r="AI1068" s="8" t="n">
        <v>0</v>
      </c>
      <c r="AJ1068" s="8" t="n">
        <v>0</v>
      </c>
      <c r="AK1068" s="8" t="n">
        <v>0</v>
      </c>
      <c r="AL1068" s="8" t="n">
        <v>0</v>
      </c>
      <c r="AM1068" s="8" t="n">
        <v>0</v>
      </c>
      <c r="AN1068" s="8" t="n">
        <v>1</v>
      </c>
      <c r="AP1068" s="8">
        <f>IF(($B$1068&lt;&gt;2)+($J$1068&lt;&gt;2)+($R$1068&lt;&gt;2)+($Z$1068&lt;&gt;2)+($AH$1068&lt;&gt;2)=0,2,IF((($B$1068&lt;&gt;2)*$B$1068+($J$1068&lt;&gt;2)*$J$1068+($R$1068&lt;&gt;2)*$R$1068+($Z$1068&lt;&gt;2)*$Z$1068+($AH$1068&lt;&gt;2)*$AH$1068)/(($B$1068&lt;&gt;2)+($J$1068&lt;&gt;2)+($R$1068&lt;&gt;2)+($Z$1068&lt;&gt;2)+($AH$1068&lt;&gt;2))&gt;=0.5,1,0))</f>
        <v/>
      </c>
      <c r="AQ1068" s="8">
        <f>IF(($C$1068&lt;&gt;2)+($K$1068&lt;&gt;2)+($S$1068&lt;&gt;2)+($AA$1068&lt;&gt;2)+($AI$1068&lt;&gt;2)=0,2,IF((($C$1068&lt;&gt;2)*$C$1068+($K$1068&lt;&gt;2)*$K$1068+($S$1068&lt;&gt;2)*$S$1068+($AA$1068&lt;&gt;2)*$AA$1068+($AI$1068&lt;&gt;2)*$AI$1068)/(($C$1068&lt;&gt;2)+($K$1068&lt;&gt;2)+($S$1068&lt;&gt;2)+($AA$1068&lt;&gt;2)+($AI$1068&lt;&gt;2))&gt;=0.5,1,0))</f>
        <v/>
      </c>
      <c r="AR1068" s="8">
        <f>IF(($D$1068&lt;&gt;2)+($L$1068&lt;&gt;2)+($T$1068&lt;&gt;2)+($AB$1068&lt;&gt;2)+($AJ$1068&lt;&gt;2)=0,2,IF((($D$1068&lt;&gt;2)*$D$1068+($L$1068&lt;&gt;2)*$L$1068+($T$1068&lt;&gt;2)*$T$1068+($AB$1068&lt;&gt;2)*$AB$1068+($AJ$1068&lt;&gt;2)*$AJ$1068)/(($D$1068&lt;&gt;2)+($L$1068&lt;&gt;2)+($T$1068&lt;&gt;2)+($AB$1068&lt;&gt;2)+($AJ$1068&lt;&gt;2))&gt;=0.5,1,0))</f>
        <v/>
      </c>
      <c r="AS1068" s="8">
        <f>IF(($E$1068&lt;&gt;2)+($M$1068&lt;&gt;2)+($U$1068&lt;&gt;2)+($AC$1068&lt;&gt;2)+($AK$1068&lt;&gt;2)=0,2,IF((($E$1068&lt;&gt;2)*$E$1068+($M$1068&lt;&gt;2)*$M$1068+($U$1068&lt;&gt;2)*$U$1068+($AC$1068&lt;&gt;2)*$AC$1068+($AK$1068&lt;&gt;2)*$AK$1068)/(($E$1068&lt;&gt;2)+($M$1068&lt;&gt;2)+($U$1068&lt;&gt;2)+($AC$1068&lt;&gt;2)+($AK$1068&lt;&gt;2))&gt;=0.5,1,0))</f>
        <v/>
      </c>
      <c r="AT1068" s="8">
        <f>IF(($F$1068&lt;&gt;2)+($N$1068&lt;&gt;2)+($V$1068&lt;&gt;2)+($AD$1068&lt;&gt;2)+($AL$1068&lt;&gt;2)=0,2,IF((($F$1068&lt;&gt;2)*$F$1068+($N$1068&lt;&gt;2)*$N$1068+($V$1068&lt;&gt;2)*$V$1068+($AD$1068&lt;&gt;2)*$AD$1068+($AL$1068&lt;&gt;2)*$AL$1068)/(($F$1068&lt;&gt;2)+($N$1068&lt;&gt;2)+($V$1068&lt;&gt;2)+($AD$1068&lt;&gt;2)+($AL$1068&lt;&gt;2))&gt;=0.5,1,0))</f>
        <v/>
      </c>
      <c r="AU1068" s="8">
        <f>IF(($G$1068&lt;&gt;2)+($O$1068&lt;&gt;2)+($W$1068&lt;&gt;2)+($AE$1068&lt;&gt;2)+($AM$1068&lt;&gt;2)=0,2,IF((($G$1068&lt;&gt;2)*$G$1068+($O$1068&lt;&gt;2)*$O$1068+($W$1068&lt;&gt;2)*$W$1068+($AE$1068&lt;&gt;2)*$AE$1068+($AM$1068&lt;&gt;2)*$AM$1068)/(($G$1068&lt;&gt;2)+($O$1068&lt;&gt;2)+($W$1068&lt;&gt;2)+($AE$1068&lt;&gt;2)+($AM$1068&lt;&gt;2))&gt;=0.5,1,0))</f>
        <v/>
      </c>
      <c r="AV1068" s="8">
        <f>IF(($H$1068&lt;&gt;2)+($P$1068&lt;&gt;2)+($X$1068&lt;&gt;2)+($AF$1068&lt;&gt;2)+($AN$1068&lt;&gt;2)=0,2,IF((($H$1068&lt;&gt;2)*$H$1068+($P$1068&lt;&gt;2)*$P$1068+($X$1068&lt;&gt;2)*$X$1068+($AF$1068&lt;&gt;2)*$AF$1068+($AN$1068&lt;&gt;2)*$AN$1068)/(($H$1068&lt;&gt;2)+($P$1068&lt;&gt;2)+($X$1068&lt;&gt;2)+($AF$1068&lt;&gt;2)+($AN$1068&lt;&gt;2))&gt;=0.5,1,0))</f>
        <v/>
      </c>
      <c r="AX1068" s="16">
        <f>'Ground truth'!$B$20</f>
        <v/>
      </c>
      <c r="AY1068" s="16">
        <f>'Ground truth'!$C$20</f>
        <v/>
      </c>
      <c r="AZ1068" s="16">
        <f>'Ground truth'!$D$20</f>
        <v/>
      </c>
      <c r="BA1068" s="16">
        <f>'Ground truth'!$E$20</f>
        <v/>
      </c>
      <c r="BB1068" s="16">
        <f>'Ground truth'!$F$20</f>
        <v/>
      </c>
      <c r="BC1068" s="16">
        <f>'Ground truth'!$G$20</f>
        <v/>
      </c>
      <c r="BD1068" s="16">
        <f>'Ground truth'!$H$20</f>
        <v/>
      </c>
    </row>
    <row r="1070">
      <c r="A1070" s="17" t="inlineStr">
        <is>
          <t>metrics — confident-only (unsure excluded from denominators)</t>
        </is>
      </c>
      <c r="B1070" s="10" t="inlineStr">
        <is>
          <t>run 1</t>
        </is>
      </c>
      <c r="C1070" s="10" t="inlineStr">
        <is>
          <t>run 2</t>
        </is>
      </c>
      <c r="D1070" s="10" t="inlineStr">
        <is>
          <t>run 3</t>
        </is>
      </c>
      <c r="E1070" s="10" t="inlineStr">
        <is>
          <t>run 4</t>
        </is>
      </c>
      <c r="F1070" s="10" t="inlineStr">
        <is>
          <t>run 5</t>
        </is>
      </c>
      <c r="G1070" s="10" t="inlineStr">
        <is>
          <t>avg-matrix</t>
        </is>
      </c>
      <c r="H1070" s="10" t="inlineStr">
        <is>
          <t>mean</t>
        </is>
      </c>
      <c r="I1070" s="10" t="inlineStr">
        <is>
          <t>std (pop.)</t>
        </is>
      </c>
      <c r="J1070" s="17" t="inlineStr">
        <is>
          <t>notes</t>
        </is>
      </c>
    </row>
    <row r="1071">
      <c r="A1071" s="7" t="inlineStr">
        <is>
          <t>TP</t>
        </is>
      </c>
      <c r="B1071" s="7">
        <f>SUMPRODUCT(($B$1062:$H$1068=1)*('Ground truth'!$B$14:$H$20=1))</f>
        <v/>
      </c>
      <c r="C1071" s="7">
        <f>SUMPRODUCT(($J$1062:$P$1068=1)*('Ground truth'!$B$14:$H$20=1))</f>
        <v/>
      </c>
      <c r="D1071" s="7">
        <f>SUMPRODUCT(($R$1062:$X$1068=1)*('Ground truth'!$B$14:$H$20=1))</f>
        <v/>
      </c>
      <c r="E1071" s="7">
        <f>SUMPRODUCT(($Z$1062:$AF$1068=1)*('Ground truth'!$B$14:$H$20=1))</f>
        <v/>
      </c>
      <c r="F1071" s="7">
        <f>SUMPRODUCT(($AH$1062:$AN$1068=1)*('Ground truth'!$B$14:$H$20=1))</f>
        <v/>
      </c>
      <c r="G1071" s="7">
        <f>SUMPRODUCT(($AP$1062:$AV$1068=1)*('Ground truth'!$B$14:$H$20=1))</f>
        <v/>
      </c>
      <c r="H1071" s="12">
        <f>AVERAGE($B$1071:$F$1071)</f>
        <v/>
      </c>
      <c r="I1071" s="12">
        <f>STDEV.P($B$1071:$F$1071)</f>
        <v/>
      </c>
    </row>
    <row r="1072">
      <c r="A1072" s="7" t="inlineStr">
        <is>
          <t>TN</t>
        </is>
      </c>
      <c r="B1072" s="7">
        <f>SUMPRODUCT(($B$1062:$H$1068=0)*('Ground truth'!$B$14:$H$20=0))</f>
        <v/>
      </c>
      <c r="C1072" s="7">
        <f>SUMPRODUCT(($J$1062:$P$1068=0)*('Ground truth'!$B$14:$H$20=0))</f>
        <v/>
      </c>
      <c r="D1072" s="7">
        <f>SUMPRODUCT(($R$1062:$X$1068=0)*('Ground truth'!$B$14:$H$20=0))</f>
        <v/>
      </c>
      <c r="E1072" s="7">
        <f>SUMPRODUCT(($Z$1062:$AF$1068=0)*('Ground truth'!$B$14:$H$20=0))</f>
        <v/>
      </c>
      <c r="F1072" s="7">
        <f>SUMPRODUCT(($AH$1062:$AN$1068=0)*('Ground truth'!$B$14:$H$20=0))</f>
        <v/>
      </c>
      <c r="G1072" s="7">
        <f>SUMPRODUCT(($AP$1062:$AV$1068=0)*('Ground truth'!$B$14:$H$20=0))</f>
        <v/>
      </c>
      <c r="H1072" s="12">
        <f>AVERAGE($B$1072:$F$1072)</f>
        <v/>
      </c>
      <c r="I1072" s="12">
        <f>STDEV.P($B$1072:$F$1072)</f>
        <v/>
      </c>
    </row>
    <row r="1073">
      <c r="A1073" s="7" t="inlineStr">
        <is>
          <t>FP</t>
        </is>
      </c>
      <c r="B1073" s="7">
        <f>SUMPRODUCT(($B$1062:$H$1068=1)*('Ground truth'!$B$14:$H$20=0))</f>
        <v/>
      </c>
      <c r="C1073" s="7">
        <f>SUMPRODUCT(($J$1062:$P$1068=1)*('Ground truth'!$B$14:$H$20=0))</f>
        <v/>
      </c>
      <c r="D1073" s="7">
        <f>SUMPRODUCT(($R$1062:$X$1068=1)*('Ground truth'!$B$14:$H$20=0))</f>
        <v/>
      </c>
      <c r="E1073" s="7">
        <f>SUMPRODUCT(($Z$1062:$AF$1068=1)*('Ground truth'!$B$14:$H$20=0))</f>
        <v/>
      </c>
      <c r="F1073" s="7">
        <f>SUMPRODUCT(($AH$1062:$AN$1068=1)*('Ground truth'!$B$14:$H$20=0))</f>
        <v/>
      </c>
      <c r="G1073" s="7">
        <f>SUMPRODUCT(($AP$1062:$AV$1068=1)*('Ground truth'!$B$14:$H$20=0))</f>
        <v/>
      </c>
      <c r="H1073" s="12">
        <f>AVERAGE($B$1073:$F$1073)</f>
        <v/>
      </c>
      <c r="I1073" s="12">
        <f>STDEV.P($B$1073:$F$1073)</f>
        <v/>
      </c>
    </row>
    <row r="1074">
      <c r="A1074" s="7" t="inlineStr">
        <is>
          <t>FN</t>
        </is>
      </c>
      <c r="B1074" s="7">
        <f>SUMPRODUCT(($B$1062:$H$1068=0)*('Ground truth'!$B$14:$H$20=1))</f>
        <v/>
      </c>
      <c r="C1074" s="7">
        <f>SUMPRODUCT(($J$1062:$P$1068=0)*('Ground truth'!$B$14:$H$20=1))</f>
        <v/>
      </c>
      <c r="D1074" s="7">
        <f>SUMPRODUCT(($R$1062:$X$1068=0)*('Ground truth'!$B$14:$H$20=1))</f>
        <v/>
      </c>
      <c r="E1074" s="7">
        <f>SUMPRODUCT(($Z$1062:$AF$1068=0)*('Ground truth'!$B$14:$H$20=1))</f>
        <v/>
      </c>
      <c r="F1074" s="7">
        <f>SUMPRODUCT(($AH$1062:$AN$1068=0)*('Ground truth'!$B$14:$H$20=1))</f>
        <v/>
      </c>
      <c r="G1074" s="7">
        <f>SUMPRODUCT(($AP$1062:$AV$1068=0)*('Ground truth'!$B$14:$H$20=1))</f>
        <v/>
      </c>
      <c r="H1074" s="12">
        <f>AVERAGE($B$1074:$F$1074)</f>
        <v/>
      </c>
      <c r="I1074" s="12">
        <f>STDEV.P($B$1074:$F$1074)</f>
        <v/>
      </c>
    </row>
    <row r="1075">
      <c r="A1075" s="4" t="inlineStr">
        <is>
          <t>Precision</t>
        </is>
      </c>
      <c r="B1075" s="12">
        <f>IFERROR($B$1071/($B$1071+$B$1073),0)</f>
        <v/>
      </c>
      <c r="C1075" s="12">
        <f>IFERROR($C$1071/($C$1071+$C$1073),0)</f>
        <v/>
      </c>
      <c r="D1075" s="12">
        <f>IFERROR($D$1071/($D$1071+$D$1073),0)</f>
        <v/>
      </c>
      <c r="E1075" s="12">
        <f>IFERROR($E$1071/($E$1071+$E$1073),0)</f>
        <v/>
      </c>
      <c r="F1075" s="12">
        <f>IFERROR($F$1071/($F$1071+$F$1073),0)</f>
        <v/>
      </c>
      <c r="G1075" s="12">
        <f>IFERROR($G$1071/($G$1071+$G$1073),0)</f>
        <v/>
      </c>
      <c r="H1075" s="18">
        <f>AVERAGE($B$1075:$F$1075)</f>
        <v/>
      </c>
      <c r="I1075" s="18">
        <f>STDEV.P($B$1075:$F$1075)</f>
        <v/>
      </c>
    </row>
    <row r="1076">
      <c r="A1076" s="4" t="inlineStr">
        <is>
          <t>Recall</t>
        </is>
      </c>
      <c r="B1076" s="12">
        <f>IFERROR($B$1071/($B$1071+$B$1074),0)</f>
        <v/>
      </c>
      <c r="C1076" s="12">
        <f>IFERROR($C$1071/($C$1071+$C$1074),0)</f>
        <v/>
      </c>
      <c r="D1076" s="12">
        <f>IFERROR($D$1071/($D$1071+$D$1074),0)</f>
        <v/>
      </c>
      <c r="E1076" s="12">
        <f>IFERROR($E$1071/($E$1071+$E$1074),0)</f>
        <v/>
      </c>
      <c r="F1076" s="12">
        <f>IFERROR($F$1071/($F$1071+$F$1074),0)</f>
        <v/>
      </c>
      <c r="G1076" s="12">
        <f>IFERROR($G$1071/($G$1071+$G$1074),0)</f>
        <v/>
      </c>
      <c r="H1076" s="18">
        <f>AVERAGE($B$1076:$F$1076)</f>
        <v/>
      </c>
      <c r="I1076" s="18">
        <f>STDEV.P($B$1076:$F$1076)</f>
        <v/>
      </c>
    </row>
    <row r="1077">
      <c r="A1077" s="4" t="inlineStr">
        <is>
          <t>F1</t>
        </is>
      </c>
      <c r="B1077" s="12">
        <f>IFERROR(2*$B$1075*$B$1076/($B$1075+$B$1076),0)</f>
        <v/>
      </c>
      <c r="C1077" s="12">
        <f>IFERROR(2*$C$1075*$C$1076/($C$1075+$C$1076),0)</f>
        <v/>
      </c>
      <c r="D1077" s="12">
        <f>IFERROR(2*$D$1075*$D$1076/($D$1075+$D$1076),0)</f>
        <v/>
      </c>
      <c r="E1077" s="12">
        <f>IFERROR(2*$E$1075*$E$1076/($E$1075+$E$1076),0)</f>
        <v/>
      </c>
      <c r="F1077" s="12">
        <f>IFERROR(2*$F$1075*$F$1076/($F$1075+$F$1076),0)</f>
        <v/>
      </c>
      <c r="G1077" s="12">
        <f>IFERROR(2*$G$1075*$G$1076/($G$1075+$G$1076),0)</f>
        <v/>
      </c>
      <c r="H1077" s="18">
        <f>AVERAGE($B$1077:$F$1077)</f>
        <v/>
      </c>
      <c r="I1077" s="18">
        <f>STDEV.P($B$1077:$F$1077)</f>
        <v/>
      </c>
    </row>
    <row r="1078">
      <c r="A1078" s="4" t="inlineStr">
        <is>
          <t>Accuracy</t>
        </is>
      </c>
      <c r="B1078" s="12">
        <f>IFERROR(($B$1071+$B$1072)/($B$1071+$B$1072+$B$1073+$B$1074),0)</f>
        <v/>
      </c>
      <c r="C1078" s="12">
        <f>IFERROR(($C$1071+$C$1072)/($C$1071+$C$1072+$C$1073+$C$1074),0)</f>
        <v/>
      </c>
      <c r="D1078" s="12">
        <f>IFERROR(($D$1071+$D$1072)/($D$1071+$D$1072+$D$1073+$D$1074),0)</f>
        <v/>
      </c>
      <c r="E1078" s="12">
        <f>IFERROR(($E$1071+$E$1072)/($E$1071+$E$1072+$E$1073+$E$1074),0)</f>
        <v/>
      </c>
      <c r="F1078" s="12">
        <f>IFERROR(($F$1071+$F$1072)/($F$1071+$F$1072+$F$1073+$F$1074),0)</f>
        <v/>
      </c>
      <c r="G1078" s="12">
        <f>IFERROR(($G$1071+$G$1072)/($G$1071+$G$1072+$G$1073+$G$1074),0)</f>
        <v/>
      </c>
      <c r="H1078" s="18">
        <f>AVERAGE($B$1078:$F$1078)</f>
        <v/>
      </c>
      <c r="I1078" s="18">
        <f>STDEV.P($B$1078:$F$1078)</f>
        <v/>
      </c>
    </row>
    <row r="1079">
      <c r="A1079" s="4" t="inlineStr">
        <is>
          <t>Edit distance</t>
        </is>
      </c>
      <c r="B1079" s="12">
        <f>SUMPRODUCT(ABS('Ground truth'!$B$14:$H$20-$B$1062:$H$1068))</f>
        <v/>
      </c>
      <c r="C1079" s="12">
        <f>SUMPRODUCT(ABS('Ground truth'!$B$14:$H$20-$J$1062:$P$1068))</f>
        <v/>
      </c>
      <c r="D1079" s="12">
        <f>SUMPRODUCT(ABS('Ground truth'!$B$14:$H$20-$R$1062:$X$1068))</f>
        <v/>
      </c>
      <c r="E1079" s="12">
        <f>SUMPRODUCT(ABS('Ground truth'!$B$14:$H$20-$Z$1062:$AF$1068))</f>
        <v/>
      </c>
      <c r="F1079" s="12">
        <f>SUMPRODUCT(ABS('Ground truth'!$B$14:$H$20-$AH$1062:$AN$1068))</f>
        <v/>
      </c>
      <c r="G1079" s="12">
        <f>SUMPRODUCT(ABS('Ground truth'!$B$14:$H$20-$AP$1062:$AV$1068))</f>
        <v/>
      </c>
      <c r="H1079" s="18">
        <f>AVERAGE($B$1079:$F$1079)</f>
        <v/>
      </c>
      <c r="I1079" s="18">
        <f>STDEV.P($B$1079:$F$1079)</f>
        <v/>
      </c>
    </row>
    <row r="1080">
      <c r="A1080" s="4" t="inlineStr">
        <is>
          <t>Spectral distance</t>
        </is>
      </c>
      <c r="B1080" s="12">
        <f>SQRT(SUMPRODUCT(('Ground truth'!$K$14:$K$20-$B$1091:$B$1097)^2))</f>
        <v/>
      </c>
      <c r="C1080" s="12">
        <f>SQRT(SUMPRODUCT(('Ground truth'!$K$14:$K$20-$C$1091:$C$1097)^2))</f>
        <v/>
      </c>
      <c r="D1080" s="12">
        <f>SQRT(SUMPRODUCT(('Ground truth'!$K$14:$K$20-$D$1091:$D$1097)^2))</f>
        <v/>
      </c>
      <c r="E1080" s="12">
        <f>SQRT(SUMPRODUCT(('Ground truth'!$K$14:$K$20-$E$1091:$E$1097)^2))</f>
        <v/>
      </c>
      <c r="F1080" s="12">
        <f>SQRT(SUMPRODUCT(('Ground truth'!$K$14:$K$20-$F$1091:$F$1097)^2))</f>
        <v/>
      </c>
      <c r="G1080" s="12">
        <f>SQRT(SUMPRODUCT(('Ground truth'!$K$14:$K$20-$G$1091:$G$1097)^2))</f>
        <v/>
      </c>
      <c r="H1080" s="18">
        <f>AVERAGE($B$1080:$F$1080)</f>
        <v/>
      </c>
      <c r="I1080" s="18">
        <f>STDEV.P($B$1080:$F$1080)</f>
        <v/>
      </c>
    </row>
    <row r="1081">
      <c r="A1081" s="4" t="inlineStr">
        <is>
          <t>Unsure cells</t>
        </is>
      </c>
      <c r="B1081" s="7">
        <f>COUNTIF($B$1062:$H$1068,2)</f>
        <v/>
      </c>
      <c r="C1081" s="7">
        <f>COUNTIF($J$1062:$P$1068,2)</f>
        <v/>
      </c>
      <c r="D1081" s="7">
        <f>COUNTIF($R$1062:$X$1068,2)</f>
        <v/>
      </c>
      <c r="E1081" s="7">
        <f>COUNTIF($Z$1062:$AF$1068,2)</f>
        <v/>
      </c>
      <c r="F1081" s="7">
        <f>COUNTIF($AH$1062:$AN$1068,2)</f>
        <v/>
      </c>
      <c r="G1081" s="7">
        <f>COUNTIF($AP$1062:$AV$1068,2)</f>
        <v/>
      </c>
      <c r="H1081" s="12">
        <f>AVERAGE($B$1081:$F$1081)</f>
        <v/>
      </c>
      <c r="I1081" s="12">
        <f>STDEV.P($B$1081:$F$1081)</f>
        <v/>
      </c>
    </row>
    <row r="1082">
      <c r="A1082" s="3" t="inlineStr">
        <is>
          <t>eigenvalues (real part, numpy order; pasted)</t>
        </is>
      </c>
    </row>
    <row r="1083">
      <c r="A1083" s="3" t="inlineStr">
        <is>
          <t xml:space="preserve">  λ1</t>
        </is>
      </c>
      <c r="B1083" s="19" t="n">
        <v>-1.473666645998589</v>
      </c>
      <c r="C1083" s="19" t="n">
        <v>4.561552812808834</v>
      </c>
      <c r="D1083" s="19" t="n">
        <v>4.561552812808834</v>
      </c>
      <c r="E1083" s="19" t="n">
        <v>4.561552812808834</v>
      </c>
      <c r="F1083" s="19" t="n">
        <v>4.561552812808834</v>
      </c>
      <c r="G1083" s="19" t="n">
        <v>4.561552812808834</v>
      </c>
    </row>
    <row r="1084">
      <c r="A1084" s="3" t="inlineStr">
        <is>
          <t xml:space="preserve">  λ2</t>
        </is>
      </c>
      <c r="B1084" s="19" t="n">
        <v>3.473666645998596</v>
      </c>
      <c r="C1084" s="19" t="n">
        <v>2</v>
      </c>
      <c r="D1084" s="19" t="n">
        <v>2</v>
      </c>
      <c r="E1084" s="19" t="n">
        <v>2</v>
      </c>
      <c r="F1084" s="19" t="n">
        <v>2</v>
      </c>
      <c r="G1084" s="19" t="n">
        <v>2</v>
      </c>
    </row>
    <row r="1085">
      <c r="A1085" s="3" t="inlineStr">
        <is>
          <t xml:space="preserve">  λ3</t>
        </is>
      </c>
      <c r="B1085" s="19" t="n">
        <v>-0.2523469512121053</v>
      </c>
      <c r="C1085" s="19" t="n">
        <v>-0.9999999999999998</v>
      </c>
      <c r="D1085" s="19" t="n">
        <v>-0.9999999999999998</v>
      </c>
      <c r="E1085" s="19" t="n">
        <v>-0.9999999999999998</v>
      </c>
      <c r="F1085" s="19" t="n">
        <v>-0.9999999999999998</v>
      </c>
      <c r="G1085" s="19" t="n">
        <v>-0.9999999999999998</v>
      </c>
    </row>
    <row r="1086">
      <c r="A1086" s="3" t="inlineStr">
        <is>
          <t xml:space="preserve">  λ4</t>
        </is>
      </c>
      <c r="B1086" s="19" t="n">
        <v>0.440893178127984</v>
      </c>
      <c r="C1086" s="19" t="n">
        <v>0.4384471871911695</v>
      </c>
      <c r="D1086" s="19" t="n">
        <v>0.4384471871911695</v>
      </c>
      <c r="E1086" s="19" t="n">
        <v>0.4384471871911695</v>
      </c>
      <c r="F1086" s="19" t="n">
        <v>0.4384471871911695</v>
      </c>
      <c r="G1086" s="19" t="n">
        <v>0.4384471871911695</v>
      </c>
    </row>
    <row r="1087">
      <c r="A1087" s="3" t="inlineStr">
        <is>
          <t xml:space="preserve">  λ5</t>
        </is>
      </c>
      <c r="B1087" s="19" t="n">
        <v>1</v>
      </c>
      <c r="C1087" s="19" t="n">
        <v>-2.584787183955634e-18</v>
      </c>
      <c r="D1087" s="19" t="n">
        <v>-2.584787183955634e-18</v>
      </c>
      <c r="E1087" s="19" t="n">
        <v>-2.584787183955634e-18</v>
      </c>
      <c r="F1087" s="19" t="n">
        <v>-2.584787183955634e-18</v>
      </c>
      <c r="G1087" s="19" t="n">
        <v>-2.584787183955634e-18</v>
      </c>
    </row>
    <row r="1088">
      <c r="A1088" s="3" t="inlineStr">
        <is>
          <t xml:space="preserve">  λ6</t>
        </is>
      </c>
      <c r="B1088" s="19" t="n">
        <v>1.559106821872016</v>
      </c>
      <c r="C1088" s="19" t="n">
        <v>-1.104978963713488e-16</v>
      </c>
      <c r="D1088" s="19" t="n">
        <v>-1.104978963713488e-16</v>
      </c>
      <c r="E1088" s="19" t="n">
        <v>-1.104978963713488e-16</v>
      </c>
      <c r="F1088" s="19" t="n">
        <v>-1.104978963713488e-16</v>
      </c>
      <c r="G1088" s="19" t="n">
        <v>-1.104978963713488e-16</v>
      </c>
    </row>
    <row r="1089">
      <c r="A1089" s="3" t="inlineStr">
        <is>
          <t xml:space="preserve">  λ7</t>
        </is>
      </c>
      <c r="B1089" s="19" t="n">
        <v>2.252346951212104</v>
      </c>
      <c r="C1089" s="19" t="n">
        <v>1</v>
      </c>
      <c r="D1089" s="19" t="n">
        <v>1</v>
      </c>
      <c r="E1089" s="19" t="n">
        <v>1</v>
      </c>
      <c r="F1089" s="19" t="n">
        <v>1</v>
      </c>
      <c r="G1089" s="19" t="n">
        <v>1</v>
      </c>
    </row>
    <row r="1090">
      <c r="A1090" s="3" t="inlineStr">
        <is>
          <t>eigenvalues sorted desc (LARGE)</t>
        </is>
      </c>
    </row>
    <row r="1091">
      <c r="A1091" s="3" t="inlineStr">
        <is>
          <t xml:space="preserve">  λ(1)</t>
        </is>
      </c>
      <c r="B1091" s="19">
        <f>LARGE($B$1083:$B$1089,1)</f>
        <v/>
      </c>
      <c r="C1091" s="19">
        <f>LARGE($C$1083:$C$1089,1)</f>
        <v/>
      </c>
      <c r="D1091" s="19">
        <f>LARGE($D$1083:$D$1089,1)</f>
        <v/>
      </c>
      <c r="E1091" s="19">
        <f>LARGE($E$1083:$E$1089,1)</f>
        <v/>
      </c>
      <c r="F1091" s="19">
        <f>LARGE($F$1083:$F$1089,1)</f>
        <v/>
      </c>
      <c r="G1091" s="19">
        <f>LARGE($G$1083:$G$1089,1)</f>
        <v/>
      </c>
    </row>
    <row r="1092">
      <c r="A1092" s="3" t="inlineStr">
        <is>
          <t xml:space="preserve">  λ(2)</t>
        </is>
      </c>
      <c r="B1092" s="19">
        <f>LARGE($B$1083:$B$1089,2)</f>
        <v/>
      </c>
      <c r="C1092" s="19">
        <f>LARGE($C$1083:$C$1089,2)</f>
        <v/>
      </c>
      <c r="D1092" s="19">
        <f>LARGE($D$1083:$D$1089,2)</f>
        <v/>
      </c>
      <c r="E1092" s="19">
        <f>LARGE($E$1083:$E$1089,2)</f>
        <v/>
      </c>
      <c r="F1092" s="19">
        <f>LARGE($F$1083:$F$1089,2)</f>
        <v/>
      </c>
      <c r="G1092" s="19">
        <f>LARGE($G$1083:$G$1089,2)</f>
        <v/>
      </c>
    </row>
    <row r="1093">
      <c r="A1093" s="3" t="inlineStr">
        <is>
          <t xml:space="preserve">  λ(3)</t>
        </is>
      </c>
      <c r="B1093" s="19">
        <f>LARGE($B$1083:$B$1089,3)</f>
        <v/>
      </c>
      <c r="C1093" s="19">
        <f>LARGE($C$1083:$C$1089,3)</f>
        <v/>
      </c>
      <c r="D1093" s="19">
        <f>LARGE($D$1083:$D$1089,3)</f>
        <v/>
      </c>
      <c r="E1093" s="19">
        <f>LARGE($E$1083:$E$1089,3)</f>
        <v/>
      </c>
      <c r="F1093" s="19">
        <f>LARGE($F$1083:$F$1089,3)</f>
        <v/>
      </c>
      <c r="G1093" s="19">
        <f>LARGE($G$1083:$G$1089,3)</f>
        <v/>
      </c>
    </row>
    <row r="1094">
      <c r="A1094" s="3" t="inlineStr">
        <is>
          <t xml:space="preserve">  λ(4)</t>
        </is>
      </c>
      <c r="B1094" s="19">
        <f>LARGE($B$1083:$B$1089,4)</f>
        <v/>
      </c>
      <c r="C1094" s="19">
        <f>LARGE($C$1083:$C$1089,4)</f>
        <v/>
      </c>
      <c r="D1094" s="19">
        <f>LARGE($D$1083:$D$1089,4)</f>
        <v/>
      </c>
      <c r="E1094" s="19">
        <f>LARGE($E$1083:$E$1089,4)</f>
        <v/>
      </c>
      <c r="F1094" s="19">
        <f>LARGE($F$1083:$F$1089,4)</f>
        <v/>
      </c>
      <c r="G1094" s="19">
        <f>LARGE($G$1083:$G$1089,4)</f>
        <v/>
      </c>
    </row>
    <row r="1095">
      <c r="A1095" s="3" t="inlineStr">
        <is>
          <t xml:space="preserve">  λ(5)</t>
        </is>
      </c>
      <c r="B1095" s="19">
        <f>LARGE($B$1083:$B$1089,5)</f>
        <v/>
      </c>
      <c r="C1095" s="19">
        <f>LARGE($C$1083:$C$1089,5)</f>
        <v/>
      </c>
      <c r="D1095" s="19">
        <f>LARGE($D$1083:$D$1089,5)</f>
        <v/>
      </c>
      <c r="E1095" s="19">
        <f>LARGE($E$1083:$E$1089,5)</f>
        <v/>
      </c>
      <c r="F1095" s="19">
        <f>LARGE($F$1083:$F$1089,5)</f>
        <v/>
      </c>
      <c r="G1095" s="19">
        <f>LARGE($G$1083:$G$1089,5)</f>
        <v/>
      </c>
    </row>
    <row r="1096">
      <c r="A1096" s="3" t="inlineStr">
        <is>
          <t xml:space="preserve">  λ(6)</t>
        </is>
      </c>
      <c r="B1096" s="19">
        <f>LARGE($B$1083:$B$1089,6)</f>
        <v/>
      </c>
      <c r="C1096" s="19">
        <f>LARGE($C$1083:$C$1089,6)</f>
        <v/>
      </c>
      <c r="D1096" s="19">
        <f>LARGE($D$1083:$D$1089,6)</f>
        <v/>
      </c>
      <c r="E1096" s="19">
        <f>LARGE($E$1083:$E$1089,6)</f>
        <v/>
      </c>
      <c r="F1096" s="19">
        <f>LARGE($F$1083:$F$1089,6)</f>
        <v/>
      </c>
      <c r="G1096" s="19">
        <f>LARGE($G$1083:$G$1089,6)</f>
        <v/>
      </c>
    </row>
    <row r="1097">
      <c r="A1097" s="3" t="inlineStr">
        <is>
          <t xml:space="preserve">  λ(7)</t>
        </is>
      </c>
      <c r="B1097" s="19">
        <f>LARGE($B$1083:$B$1089,7)</f>
        <v/>
      </c>
      <c r="C1097" s="19">
        <f>LARGE($C$1083:$C$1089,7)</f>
        <v/>
      </c>
      <c r="D1097" s="19">
        <f>LARGE($D$1083:$D$1089,7)</f>
        <v/>
      </c>
      <c r="E1097" s="19">
        <f>LARGE($E$1083:$E$1089,7)</f>
        <v/>
      </c>
      <c r="F1097" s="19">
        <f>LARGE($F$1083:$F$1089,7)</f>
        <v/>
      </c>
      <c r="G1097" s="19">
        <f>LARGE($G$1083:$G$1089,7)</f>
        <v/>
      </c>
    </row>
    <row r="1098">
      <c r="A1098" s="3" t="inlineStr">
        <is>
          <t>check: Σeig − trace (→0)</t>
        </is>
      </c>
      <c r="B1098" s="3">
        <f>ROUND(SUM($B$1083:$B$1089)-($B$1062+$C$1063+$D$1064+$E$1065+$F$1066+$G$1067+$H$1068),6)</f>
        <v/>
      </c>
      <c r="C1098" s="3">
        <f>ROUND(SUM($C$1083:$C$1089)-($J$1062+$K$1063+$L$1064+$M$1065+$N$1066+$O$1067+$P$1068),6)</f>
        <v/>
      </c>
      <c r="D1098" s="3">
        <f>ROUND(SUM($D$1083:$D$1089)-($R$1062+$S$1063+$T$1064+$U$1065+$V$1066+$W$1067+$X$1068),6)</f>
        <v/>
      </c>
      <c r="E1098" s="3">
        <f>ROUND(SUM($E$1083:$E$1089)-($Z$1062+$AA$1063+$AB$1064+$AC$1065+$AD$1066+$AE$1067+$AF$1068),6)</f>
        <v/>
      </c>
      <c r="F1098" s="3">
        <f>ROUND(SUM($F$1083:$F$1089)-($AH$1062+$AI$1063+$AJ$1064+$AK$1065+$AL$1066+$AM$1067+$AN$1068),6)</f>
        <v/>
      </c>
      <c r="G1098" s="3">
        <f>ROUND(SUM($G$1083:$G$1089)-($AP$1062+$AQ$1063+$AR$1064+$AS$1065+$AT$1066+$AU$1067+$AV$1068),6)</f>
        <v/>
      </c>
    </row>
    <row r="1099">
      <c r="A1099" s="3" t="inlineStr">
        <is>
          <t>check: Πeig − det (→0)</t>
        </is>
      </c>
      <c r="B1099" s="3">
        <f>ROUND(MDETERM($B$1062:$H$1068)-PRODUCT($B$1083:$B$1089),6)</f>
        <v/>
      </c>
      <c r="C1099" s="3">
        <f>ROUND(MDETERM($J$1062:$P$1068)-PRODUCT($C$1083:$C$1089),6)</f>
        <v/>
      </c>
      <c r="D1099" s="3">
        <f>ROUND(MDETERM($R$1062:$X$1068)-PRODUCT($D$1083:$D$1089),6)</f>
        <v/>
      </c>
      <c r="E1099" s="3">
        <f>ROUND(MDETERM($Z$1062:$AF$1068)-PRODUCT($E$1083:$E$1089),6)</f>
        <v/>
      </c>
      <c r="F1099" s="3">
        <f>ROUND(MDETERM($AH$1062:$AN$1068)-PRODUCT($F$1083:$F$1089),6)</f>
        <v/>
      </c>
      <c r="G1099" s="3">
        <f>ROUND(MDETERM($AP$1062:$AV$1068)-PRODUCT($G$1083:$G$1089),6)</f>
        <v/>
      </c>
    </row>
    <row r="1100">
      <c r="A1100" s="3" t="inlineStr">
        <is>
          <t>complex eigenvalues?</t>
        </is>
      </c>
      <c r="B1100" s="3" t="inlineStr"/>
      <c r="C1100" s="3" t="inlineStr"/>
      <c r="D1100" s="3" t="inlineStr"/>
      <c r="E1100" s="3" t="inlineStr"/>
      <c r="F1100" s="3" t="inlineStr"/>
      <c r="G1100" s="3" t="inlineStr"/>
    </row>
    <row r="1101">
      <c r="A1101" s="3" t="inlineStr">
        <is>
          <t>check: det(M − λᵢI) per sorted λ (→0)</t>
        </is>
      </c>
    </row>
    <row r="1102">
      <c r="A1102" s="3" t="inlineStr">
        <is>
          <t xml:space="preserve">  det(M − λ(1)I)</t>
        </is>
      </c>
      <c r="B1102" s="3">
        <f t="array" ref="B1102">ROUND(MDETERM($B$1062:$H$1068-$B$1091*MUNIT(7)),6)</f>
        <v/>
      </c>
      <c r="C1102" s="3">
        <f t="array" ref="C1102">ROUND(MDETERM($J$1062:$P$1068-$C$1091*MUNIT(7)),6)</f>
        <v/>
      </c>
      <c r="D1102" s="3">
        <f t="array" ref="D1102">ROUND(MDETERM($R$1062:$X$1068-$D$1091*MUNIT(7)),6)</f>
        <v/>
      </c>
      <c r="E1102" s="3">
        <f t="array" ref="E1102">ROUND(MDETERM($Z$1062:$AF$1068-$E$1091*MUNIT(7)),6)</f>
        <v/>
      </c>
      <c r="F1102" s="3">
        <f t="array" ref="F1102">ROUND(MDETERM($AH$1062:$AN$1068-$F$1091*MUNIT(7)),6)</f>
        <v/>
      </c>
      <c r="G1102" s="3">
        <f t="array" ref="G1102">ROUND(MDETERM($AP$1062:$AV$1068-$G$1091*MUNIT(7)),6)</f>
        <v/>
      </c>
    </row>
    <row r="1103">
      <c r="A1103" s="3" t="inlineStr">
        <is>
          <t xml:space="preserve">  det(M − λ(2)I)</t>
        </is>
      </c>
      <c r="B1103" s="3">
        <f t="array" ref="B1103">ROUND(MDETERM($B$1062:$H$1068-$B$1092*MUNIT(7)),6)</f>
        <v/>
      </c>
      <c r="C1103" s="3">
        <f t="array" ref="C1103">ROUND(MDETERM($J$1062:$P$1068-$C$1092*MUNIT(7)),6)</f>
        <v/>
      </c>
      <c r="D1103" s="3">
        <f t="array" ref="D1103">ROUND(MDETERM($R$1062:$X$1068-$D$1092*MUNIT(7)),6)</f>
        <v/>
      </c>
      <c r="E1103" s="3">
        <f t="array" ref="E1103">ROUND(MDETERM($Z$1062:$AF$1068-$E$1092*MUNIT(7)),6)</f>
        <v/>
      </c>
      <c r="F1103" s="3">
        <f t="array" ref="F1103">ROUND(MDETERM($AH$1062:$AN$1068-$F$1092*MUNIT(7)),6)</f>
        <v/>
      </c>
      <c r="G1103" s="3">
        <f t="array" ref="G1103">ROUND(MDETERM($AP$1062:$AV$1068-$G$1092*MUNIT(7)),6)</f>
        <v/>
      </c>
    </row>
    <row r="1104">
      <c r="A1104" s="3" t="inlineStr">
        <is>
          <t xml:space="preserve">  det(M − λ(3)I)</t>
        </is>
      </c>
      <c r="B1104" s="3">
        <f t="array" ref="B1104">ROUND(MDETERM($B$1062:$H$1068-$B$1093*MUNIT(7)),6)</f>
        <v/>
      </c>
      <c r="C1104" s="3">
        <f t="array" ref="C1104">ROUND(MDETERM($J$1062:$P$1068-$C$1093*MUNIT(7)),6)</f>
        <v/>
      </c>
      <c r="D1104" s="3">
        <f t="array" ref="D1104">ROUND(MDETERM($R$1062:$X$1068-$D$1093*MUNIT(7)),6)</f>
        <v/>
      </c>
      <c r="E1104" s="3">
        <f t="array" ref="E1104">ROUND(MDETERM($Z$1062:$AF$1068-$E$1093*MUNIT(7)),6)</f>
        <v/>
      </c>
      <c r="F1104" s="3">
        <f t="array" ref="F1104">ROUND(MDETERM($AH$1062:$AN$1068-$F$1093*MUNIT(7)),6)</f>
        <v/>
      </c>
      <c r="G1104" s="3">
        <f t="array" ref="G1104">ROUND(MDETERM($AP$1062:$AV$1068-$G$1093*MUNIT(7)),6)</f>
        <v/>
      </c>
    </row>
    <row r="1105">
      <c r="A1105" s="3" t="inlineStr">
        <is>
          <t xml:space="preserve">  det(M − λ(4)I)</t>
        </is>
      </c>
      <c r="B1105" s="3">
        <f t="array" ref="B1105">ROUND(MDETERM($B$1062:$H$1068-$B$1094*MUNIT(7)),6)</f>
        <v/>
      </c>
      <c r="C1105" s="3">
        <f t="array" ref="C1105">ROUND(MDETERM($J$1062:$P$1068-$C$1094*MUNIT(7)),6)</f>
        <v/>
      </c>
      <c r="D1105" s="3">
        <f t="array" ref="D1105">ROUND(MDETERM($R$1062:$X$1068-$D$1094*MUNIT(7)),6)</f>
        <v/>
      </c>
      <c r="E1105" s="3">
        <f t="array" ref="E1105">ROUND(MDETERM($Z$1062:$AF$1068-$E$1094*MUNIT(7)),6)</f>
        <v/>
      </c>
      <c r="F1105" s="3">
        <f t="array" ref="F1105">ROUND(MDETERM($AH$1062:$AN$1068-$F$1094*MUNIT(7)),6)</f>
        <v/>
      </c>
      <c r="G1105" s="3">
        <f t="array" ref="G1105">ROUND(MDETERM($AP$1062:$AV$1068-$G$1094*MUNIT(7)),6)</f>
        <v/>
      </c>
    </row>
    <row r="1106">
      <c r="A1106" s="3" t="inlineStr">
        <is>
          <t xml:space="preserve">  det(M − λ(5)I)</t>
        </is>
      </c>
      <c r="B1106" s="3">
        <f t="array" ref="B1106">ROUND(MDETERM($B$1062:$H$1068-$B$1095*MUNIT(7)),6)</f>
        <v/>
      </c>
      <c r="C1106" s="3">
        <f t="array" ref="C1106">ROUND(MDETERM($J$1062:$P$1068-$C$1095*MUNIT(7)),6)</f>
        <v/>
      </c>
      <c r="D1106" s="3">
        <f t="array" ref="D1106">ROUND(MDETERM($R$1062:$X$1068-$D$1095*MUNIT(7)),6)</f>
        <v/>
      </c>
      <c r="E1106" s="3">
        <f t="array" ref="E1106">ROUND(MDETERM($Z$1062:$AF$1068-$E$1095*MUNIT(7)),6)</f>
        <v/>
      </c>
      <c r="F1106" s="3">
        <f t="array" ref="F1106">ROUND(MDETERM($AH$1062:$AN$1068-$F$1095*MUNIT(7)),6)</f>
        <v/>
      </c>
      <c r="G1106" s="3">
        <f t="array" ref="G1106">ROUND(MDETERM($AP$1062:$AV$1068-$G$1095*MUNIT(7)),6)</f>
        <v/>
      </c>
    </row>
    <row r="1107">
      <c r="A1107" s="3" t="inlineStr">
        <is>
          <t xml:space="preserve">  det(M − λ(6)I)</t>
        </is>
      </c>
      <c r="B1107" s="3">
        <f t="array" ref="B1107">ROUND(MDETERM($B$1062:$H$1068-$B$1096*MUNIT(7)),6)</f>
        <v/>
      </c>
      <c r="C1107" s="3">
        <f t="array" ref="C1107">ROUND(MDETERM($J$1062:$P$1068-$C$1096*MUNIT(7)),6)</f>
        <v/>
      </c>
      <c r="D1107" s="3">
        <f t="array" ref="D1107">ROUND(MDETERM($R$1062:$X$1068-$D$1096*MUNIT(7)),6)</f>
        <v/>
      </c>
      <c r="E1107" s="3">
        <f t="array" ref="E1107">ROUND(MDETERM($Z$1062:$AF$1068-$E$1096*MUNIT(7)),6)</f>
        <v/>
      </c>
      <c r="F1107" s="3">
        <f t="array" ref="F1107">ROUND(MDETERM($AH$1062:$AN$1068-$F$1096*MUNIT(7)),6)</f>
        <v/>
      </c>
      <c r="G1107" s="3">
        <f t="array" ref="G1107">ROUND(MDETERM($AP$1062:$AV$1068-$G$1096*MUNIT(7)),6)</f>
        <v/>
      </c>
    </row>
    <row r="1108">
      <c r="A1108" s="3" t="inlineStr">
        <is>
          <t xml:space="preserve">  det(M − λ(7)I)</t>
        </is>
      </c>
      <c r="B1108" s="3">
        <f t="array" ref="B1108">ROUND(MDETERM($B$1062:$H$1068-$B$1097*MUNIT(7)),6)</f>
        <v/>
      </c>
      <c r="C1108" s="3">
        <f t="array" ref="C1108">ROUND(MDETERM($J$1062:$P$1068-$C$1097*MUNIT(7)),6)</f>
        <v/>
      </c>
      <c r="D1108" s="3">
        <f t="array" ref="D1108">ROUND(MDETERM($R$1062:$X$1068-$D$1097*MUNIT(7)),6)</f>
        <v/>
      </c>
      <c r="E1108" s="3">
        <f t="array" ref="E1108">ROUND(MDETERM($Z$1062:$AF$1068-$E$1097*MUNIT(7)),6)</f>
        <v/>
      </c>
      <c r="F1108" s="3">
        <f t="array" ref="F1108">ROUND(MDETERM($AH$1062:$AN$1068-$F$1097*MUNIT(7)),6)</f>
        <v/>
      </c>
      <c r="G1108" s="3">
        <f t="array" ref="G1108">ROUND(MDETERM($AP$1062:$AV$1068-$G$1097*MUNIT(7)),6)</f>
        <v/>
      </c>
    </row>
    <row r="1112" ht="16" customHeight="1">
      <c r="A1112" s="14" t="inlineStr">
        <is>
          <t>RAG R1-R2 | deepseek-r1:14b</t>
        </is>
      </c>
      <c r="B1112" s="9" t="inlineStr">
        <is>
          <t>run 1 (raw, pasted)</t>
        </is>
      </c>
      <c r="J1112" s="9" t="inlineStr">
        <is>
          <t>run 2 (raw, pasted)</t>
        </is>
      </c>
      <c r="R1112" s="9" t="inlineStr">
        <is>
          <t>run 3 (raw, pasted)</t>
        </is>
      </c>
      <c r="Z1112" s="9" t="inlineStr">
        <is>
          <t>run 4 (raw, pasted)</t>
        </is>
      </c>
      <c r="AH1112" s="9" t="inlineStr">
        <is>
          <t>run 5 (raw, pasted)</t>
        </is>
      </c>
      <c r="AP1112" s="9" t="inlineStr">
        <is>
          <t>Step2 average matrix (formula)</t>
        </is>
      </c>
      <c r="AX1112" s="9" t="inlineStr">
        <is>
          <t>ground truth (reference)</t>
        </is>
      </c>
    </row>
    <row r="1113" ht="60" customHeight="1">
      <c r="B1113" s="15" t="inlineStr">
        <is>
          <t>Bit</t>
        </is>
      </c>
      <c r="C1113" s="15" t="inlineStr">
        <is>
          <t>Transmission</t>
        </is>
      </c>
      <c r="D1113" s="15" t="inlineStr">
        <is>
          <t>Motor</t>
        </is>
      </c>
      <c r="E1113" s="15" t="inlineStr">
        <is>
          <t>Electrical System</t>
        </is>
      </c>
      <c r="F1113" s="15" t="inlineStr">
        <is>
          <t>Battery Holder</t>
        </is>
      </c>
      <c r="G1113" s="15" t="inlineStr">
        <is>
          <t>Housing</t>
        </is>
      </c>
      <c r="H1113" s="15" t="inlineStr">
        <is>
          <t>External Environment</t>
        </is>
      </c>
      <c r="J1113" s="15" t="inlineStr">
        <is>
          <t>Bit</t>
        </is>
      </c>
      <c r="K1113" s="15" t="inlineStr">
        <is>
          <t>Transmission</t>
        </is>
      </c>
      <c r="L1113" s="15" t="inlineStr">
        <is>
          <t>Motor</t>
        </is>
      </c>
      <c r="M1113" s="15" t="inlineStr">
        <is>
          <t>Electrical System</t>
        </is>
      </c>
      <c r="N1113" s="15" t="inlineStr">
        <is>
          <t>Battery Holder</t>
        </is>
      </c>
      <c r="O1113" s="15" t="inlineStr">
        <is>
          <t>Housing</t>
        </is>
      </c>
      <c r="P1113" s="15" t="inlineStr">
        <is>
          <t>External Environment</t>
        </is>
      </c>
      <c r="R1113" s="15" t="inlineStr">
        <is>
          <t>Bit</t>
        </is>
      </c>
      <c r="S1113" s="15" t="inlineStr">
        <is>
          <t>Transmission</t>
        </is>
      </c>
      <c r="T1113" s="15" t="inlineStr">
        <is>
          <t>Motor</t>
        </is>
      </c>
      <c r="U1113" s="15" t="inlineStr">
        <is>
          <t>Electrical System</t>
        </is>
      </c>
      <c r="V1113" s="15" t="inlineStr">
        <is>
          <t>Battery Holder</t>
        </is>
      </c>
      <c r="W1113" s="15" t="inlineStr">
        <is>
          <t>Housing</t>
        </is>
      </c>
      <c r="X1113" s="15" t="inlineStr">
        <is>
          <t>External Environment</t>
        </is>
      </c>
      <c r="Z1113" s="15" t="inlineStr">
        <is>
          <t>Bit</t>
        </is>
      </c>
      <c r="AA1113" s="15" t="inlineStr">
        <is>
          <t>Transmission</t>
        </is>
      </c>
      <c r="AB1113" s="15" t="inlineStr">
        <is>
          <t>Motor</t>
        </is>
      </c>
      <c r="AC1113" s="15" t="inlineStr">
        <is>
          <t>Electrical System</t>
        </is>
      </c>
      <c r="AD1113" s="15" t="inlineStr">
        <is>
          <t>Battery Holder</t>
        </is>
      </c>
      <c r="AE1113" s="15" t="inlineStr">
        <is>
          <t>Housing</t>
        </is>
      </c>
      <c r="AF1113" s="15" t="inlineStr">
        <is>
          <t>External Environment</t>
        </is>
      </c>
      <c r="AH1113" s="15" t="inlineStr">
        <is>
          <t>Bit</t>
        </is>
      </c>
      <c r="AI1113" s="15" t="inlineStr">
        <is>
          <t>Transmission</t>
        </is>
      </c>
      <c r="AJ1113" s="15" t="inlineStr">
        <is>
          <t>Motor</t>
        </is>
      </c>
      <c r="AK1113" s="15" t="inlineStr">
        <is>
          <t>Electrical System</t>
        </is>
      </c>
      <c r="AL1113" s="15" t="inlineStr">
        <is>
          <t>Battery Holder</t>
        </is>
      </c>
      <c r="AM1113" s="15" t="inlineStr">
        <is>
          <t>Housing</t>
        </is>
      </c>
      <c r="AN1113" s="15" t="inlineStr">
        <is>
          <t>External Environment</t>
        </is>
      </c>
      <c r="AP1113" s="15" t="inlineStr">
        <is>
          <t>Bit</t>
        </is>
      </c>
      <c r="AQ1113" s="15" t="inlineStr">
        <is>
          <t>Transmission</t>
        </is>
      </c>
      <c r="AR1113" s="15" t="inlineStr">
        <is>
          <t>Motor</t>
        </is>
      </c>
      <c r="AS1113" s="15" t="inlineStr">
        <is>
          <t>Electrical System</t>
        </is>
      </c>
      <c r="AT1113" s="15" t="inlineStr">
        <is>
          <t>Battery Holder</t>
        </is>
      </c>
      <c r="AU1113" s="15" t="inlineStr">
        <is>
          <t>Housing</t>
        </is>
      </c>
      <c r="AV1113" s="15" t="inlineStr">
        <is>
          <t>External Environment</t>
        </is>
      </c>
    </row>
    <row r="1114">
      <c r="A1114" s="3" t="inlineStr">
        <is>
          <t>Bit</t>
        </is>
      </c>
      <c r="B1114" s="8" t="n">
        <v>1</v>
      </c>
      <c r="C1114" s="8" t="n">
        <v>1</v>
      </c>
      <c r="D1114" s="8" t="n">
        <v>0</v>
      </c>
      <c r="E1114" s="8" t="n">
        <v>1</v>
      </c>
      <c r="F1114" s="8" t="n">
        <v>0</v>
      </c>
      <c r="G1114" s="8" t="n">
        <v>1</v>
      </c>
      <c r="H1114" s="8" t="n">
        <v>1</v>
      </c>
      <c r="J1114" s="8" t="n">
        <v>1</v>
      </c>
      <c r="K1114" s="8" t="n">
        <v>1</v>
      </c>
      <c r="L1114" s="8" t="n">
        <v>1</v>
      </c>
      <c r="M1114" s="8" t="n">
        <v>1</v>
      </c>
      <c r="N1114" s="8" t="n">
        <v>0</v>
      </c>
      <c r="O1114" s="8" t="n">
        <v>1</v>
      </c>
      <c r="P1114" s="8" t="n">
        <v>1</v>
      </c>
      <c r="R1114" s="20" t="n">
        <v>2</v>
      </c>
      <c r="S1114" s="20" t="n">
        <v>2</v>
      </c>
      <c r="T1114" s="20" t="n">
        <v>2</v>
      </c>
      <c r="U1114" s="20" t="n">
        <v>2</v>
      </c>
      <c r="V1114" s="20" t="n">
        <v>2</v>
      </c>
      <c r="W1114" s="20" t="n">
        <v>2</v>
      </c>
      <c r="X1114" s="20" t="n">
        <v>2</v>
      </c>
      <c r="Z1114" s="8" t="n">
        <v>1</v>
      </c>
      <c r="AA1114" s="8" t="n">
        <v>1</v>
      </c>
      <c r="AB1114" s="8" t="n">
        <v>1</v>
      </c>
      <c r="AC1114" s="8" t="n">
        <v>1</v>
      </c>
      <c r="AD1114" s="8" t="n">
        <v>1</v>
      </c>
      <c r="AE1114" s="8" t="n">
        <v>1</v>
      </c>
      <c r="AF1114" s="8" t="n">
        <v>0</v>
      </c>
      <c r="AH1114" s="8" t="n">
        <v>1</v>
      </c>
      <c r="AI1114" s="8" t="n">
        <v>1</v>
      </c>
      <c r="AJ1114" s="8" t="n">
        <v>0</v>
      </c>
      <c r="AK1114" s="8" t="n">
        <v>1</v>
      </c>
      <c r="AL1114" s="8" t="n">
        <v>0</v>
      </c>
      <c r="AM1114" s="8" t="n">
        <v>0</v>
      </c>
      <c r="AN1114" s="8" t="n">
        <v>0</v>
      </c>
      <c r="AP1114" s="8">
        <f>IF(($B$1114&lt;&gt;2)+($J$1114&lt;&gt;2)+($R$1114&lt;&gt;2)+($Z$1114&lt;&gt;2)+($AH$1114&lt;&gt;2)=0,2,IF((($B$1114&lt;&gt;2)*$B$1114+($J$1114&lt;&gt;2)*$J$1114+($R$1114&lt;&gt;2)*$R$1114+($Z$1114&lt;&gt;2)*$Z$1114+($AH$1114&lt;&gt;2)*$AH$1114)/(($B$1114&lt;&gt;2)+($J$1114&lt;&gt;2)+($R$1114&lt;&gt;2)+($Z$1114&lt;&gt;2)+($AH$1114&lt;&gt;2))&gt;=0.5,1,0))</f>
        <v/>
      </c>
      <c r="AQ1114" s="8">
        <f>IF(($C$1114&lt;&gt;2)+($K$1114&lt;&gt;2)+($S$1114&lt;&gt;2)+($AA$1114&lt;&gt;2)+($AI$1114&lt;&gt;2)=0,2,IF((($C$1114&lt;&gt;2)*$C$1114+($K$1114&lt;&gt;2)*$K$1114+($S$1114&lt;&gt;2)*$S$1114+($AA$1114&lt;&gt;2)*$AA$1114+($AI$1114&lt;&gt;2)*$AI$1114)/(($C$1114&lt;&gt;2)+($K$1114&lt;&gt;2)+($S$1114&lt;&gt;2)+($AA$1114&lt;&gt;2)+($AI$1114&lt;&gt;2))&gt;=0.5,1,0))</f>
        <v/>
      </c>
      <c r="AR1114" s="8">
        <f>IF(($D$1114&lt;&gt;2)+($L$1114&lt;&gt;2)+($T$1114&lt;&gt;2)+($AB$1114&lt;&gt;2)+($AJ$1114&lt;&gt;2)=0,2,IF((($D$1114&lt;&gt;2)*$D$1114+($L$1114&lt;&gt;2)*$L$1114+($T$1114&lt;&gt;2)*$T$1114+($AB$1114&lt;&gt;2)*$AB$1114+($AJ$1114&lt;&gt;2)*$AJ$1114)/(($D$1114&lt;&gt;2)+($L$1114&lt;&gt;2)+($T$1114&lt;&gt;2)+($AB$1114&lt;&gt;2)+($AJ$1114&lt;&gt;2))&gt;=0.5,1,0))</f>
        <v/>
      </c>
      <c r="AS1114" s="8">
        <f>IF(($E$1114&lt;&gt;2)+($M$1114&lt;&gt;2)+($U$1114&lt;&gt;2)+($AC$1114&lt;&gt;2)+($AK$1114&lt;&gt;2)=0,2,IF((($E$1114&lt;&gt;2)*$E$1114+($M$1114&lt;&gt;2)*$M$1114+($U$1114&lt;&gt;2)*$U$1114+($AC$1114&lt;&gt;2)*$AC$1114+($AK$1114&lt;&gt;2)*$AK$1114)/(($E$1114&lt;&gt;2)+($M$1114&lt;&gt;2)+($U$1114&lt;&gt;2)+($AC$1114&lt;&gt;2)+($AK$1114&lt;&gt;2))&gt;=0.5,1,0))</f>
        <v/>
      </c>
      <c r="AT1114" s="8">
        <f>IF(($F$1114&lt;&gt;2)+($N$1114&lt;&gt;2)+($V$1114&lt;&gt;2)+($AD$1114&lt;&gt;2)+($AL$1114&lt;&gt;2)=0,2,IF((($F$1114&lt;&gt;2)*$F$1114+($N$1114&lt;&gt;2)*$N$1114+($V$1114&lt;&gt;2)*$V$1114+($AD$1114&lt;&gt;2)*$AD$1114+($AL$1114&lt;&gt;2)*$AL$1114)/(($F$1114&lt;&gt;2)+($N$1114&lt;&gt;2)+($V$1114&lt;&gt;2)+($AD$1114&lt;&gt;2)+($AL$1114&lt;&gt;2))&gt;=0.5,1,0))</f>
        <v/>
      </c>
      <c r="AU1114" s="8">
        <f>IF(($G$1114&lt;&gt;2)+($O$1114&lt;&gt;2)+($W$1114&lt;&gt;2)+($AE$1114&lt;&gt;2)+($AM$1114&lt;&gt;2)=0,2,IF((($G$1114&lt;&gt;2)*$G$1114+($O$1114&lt;&gt;2)*$O$1114+($W$1114&lt;&gt;2)*$W$1114+($AE$1114&lt;&gt;2)*$AE$1114+($AM$1114&lt;&gt;2)*$AM$1114)/(($G$1114&lt;&gt;2)+($O$1114&lt;&gt;2)+($W$1114&lt;&gt;2)+($AE$1114&lt;&gt;2)+($AM$1114&lt;&gt;2))&gt;=0.5,1,0))</f>
        <v/>
      </c>
      <c r="AV1114" s="8">
        <f>IF(($H$1114&lt;&gt;2)+($P$1114&lt;&gt;2)+($X$1114&lt;&gt;2)+($AF$1114&lt;&gt;2)+($AN$1114&lt;&gt;2)=0,2,IF((($H$1114&lt;&gt;2)*$H$1114+($P$1114&lt;&gt;2)*$P$1114+($X$1114&lt;&gt;2)*$X$1114+($AF$1114&lt;&gt;2)*$AF$1114+($AN$1114&lt;&gt;2)*$AN$1114)/(($H$1114&lt;&gt;2)+($P$1114&lt;&gt;2)+($X$1114&lt;&gt;2)+($AF$1114&lt;&gt;2)+($AN$1114&lt;&gt;2))&gt;=0.5,1,0))</f>
        <v/>
      </c>
      <c r="AX1114" s="16">
        <f>'Ground truth'!$B$14</f>
        <v/>
      </c>
      <c r="AY1114" s="16">
        <f>'Ground truth'!$C$14</f>
        <v/>
      </c>
      <c r="AZ1114" s="16">
        <f>'Ground truth'!$D$14</f>
        <v/>
      </c>
      <c r="BA1114" s="16">
        <f>'Ground truth'!$E$14</f>
        <v/>
      </c>
      <c r="BB1114" s="16">
        <f>'Ground truth'!$F$14</f>
        <v/>
      </c>
      <c r="BC1114" s="16">
        <f>'Ground truth'!$G$14</f>
        <v/>
      </c>
      <c r="BD1114" s="16">
        <f>'Ground truth'!$H$14</f>
        <v/>
      </c>
    </row>
    <row r="1115">
      <c r="A1115" s="3" t="inlineStr">
        <is>
          <t>Transmission</t>
        </is>
      </c>
      <c r="B1115" s="8" t="n">
        <v>1</v>
      </c>
      <c r="C1115" s="8" t="n">
        <v>1</v>
      </c>
      <c r="D1115" s="8" t="n">
        <v>1</v>
      </c>
      <c r="E1115" s="8" t="n">
        <v>1</v>
      </c>
      <c r="F1115" s="8" t="n">
        <v>0</v>
      </c>
      <c r="G1115" s="8" t="n">
        <v>1</v>
      </c>
      <c r="H1115" s="8" t="n">
        <v>0</v>
      </c>
      <c r="J1115" s="8" t="n">
        <v>1</v>
      </c>
      <c r="K1115" s="8" t="n">
        <v>1</v>
      </c>
      <c r="L1115" s="8" t="n">
        <v>1</v>
      </c>
      <c r="M1115" s="8" t="n">
        <v>1</v>
      </c>
      <c r="N1115" s="8" t="n">
        <v>1</v>
      </c>
      <c r="O1115" s="8" t="n">
        <v>1</v>
      </c>
      <c r="P1115" s="8" t="n">
        <v>1</v>
      </c>
      <c r="R1115" s="20" t="n">
        <v>2</v>
      </c>
      <c r="S1115" s="20" t="n">
        <v>2</v>
      </c>
      <c r="T1115" s="20" t="n">
        <v>2</v>
      </c>
      <c r="U1115" s="20" t="n">
        <v>2</v>
      </c>
      <c r="V1115" s="20" t="n">
        <v>2</v>
      </c>
      <c r="W1115" s="20" t="n">
        <v>2</v>
      </c>
      <c r="X1115" s="20" t="n">
        <v>2</v>
      </c>
      <c r="Z1115" s="8" t="n">
        <v>1</v>
      </c>
      <c r="AA1115" s="8" t="n">
        <v>1</v>
      </c>
      <c r="AB1115" s="8" t="n">
        <v>1</v>
      </c>
      <c r="AC1115" s="8" t="n">
        <v>1</v>
      </c>
      <c r="AD1115" s="8" t="n">
        <v>1</v>
      </c>
      <c r="AE1115" s="8" t="n">
        <v>1</v>
      </c>
      <c r="AF1115" s="8" t="n">
        <v>0</v>
      </c>
      <c r="AH1115" s="8" t="n">
        <v>1</v>
      </c>
      <c r="AI1115" s="8" t="n">
        <v>1</v>
      </c>
      <c r="AJ1115" s="8" t="n">
        <v>1</v>
      </c>
      <c r="AK1115" s="8" t="n">
        <v>1</v>
      </c>
      <c r="AL1115" s="8" t="n">
        <v>0</v>
      </c>
      <c r="AM1115" s="8" t="n">
        <v>1</v>
      </c>
      <c r="AN1115" s="8" t="n">
        <v>0</v>
      </c>
      <c r="AP1115" s="8">
        <f>IF(($B$1115&lt;&gt;2)+($J$1115&lt;&gt;2)+($R$1115&lt;&gt;2)+($Z$1115&lt;&gt;2)+($AH$1115&lt;&gt;2)=0,2,IF((($B$1115&lt;&gt;2)*$B$1115+($J$1115&lt;&gt;2)*$J$1115+($R$1115&lt;&gt;2)*$R$1115+($Z$1115&lt;&gt;2)*$Z$1115+($AH$1115&lt;&gt;2)*$AH$1115)/(($B$1115&lt;&gt;2)+($J$1115&lt;&gt;2)+($R$1115&lt;&gt;2)+($Z$1115&lt;&gt;2)+($AH$1115&lt;&gt;2))&gt;=0.5,1,0))</f>
        <v/>
      </c>
      <c r="AQ1115" s="8">
        <f>IF(($C$1115&lt;&gt;2)+($K$1115&lt;&gt;2)+($S$1115&lt;&gt;2)+($AA$1115&lt;&gt;2)+($AI$1115&lt;&gt;2)=0,2,IF((($C$1115&lt;&gt;2)*$C$1115+($K$1115&lt;&gt;2)*$K$1115+($S$1115&lt;&gt;2)*$S$1115+($AA$1115&lt;&gt;2)*$AA$1115+($AI$1115&lt;&gt;2)*$AI$1115)/(($C$1115&lt;&gt;2)+($K$1115&lt;&gt;2)+($S$1115&lt;&gt;2)+($AA$1115&lt;&gt;2)+($AI$1115&lt;&gt;2))&gt;=0.5,1,0))</f>
        <v/>
      </c>
      <c r="AR1115" s="8">
        <f>IF(($D$1115&lt;&gt;2)+($L$1115&lt;&gt;2)+($T$1115&lt;&gt;2)+($AB$1115&lt;&gt;2)+($AJ$1115&lt;&gt;2)=0,2,IF((($D$1115&lt;&gt;2)*$D$1115+($L$1115&lt;&gt;2)*$L$1115+($T$1115&lt;&gt;2)*$T$1115+($AB$1115&lt;&gt;2)*$AB$1115+($AJ$1115&lt;&gt;2)*$AJ$1115)/(($D$1115&lt;&gt;2)+($L$1115&lt;&gt;2)+($T$1115&lt;&gt;2)+($AB$1115&lt;&gt;2)+($AJ$1115&lt;&gt;2))&gt;=0.5,1,0))</f>
        <v/>
      </c>
      <c r="AS1115" s="8">
        <f>IF(($E$1115&lt;&gt;2)+($M$1115&lt;&gt;2)+($U$1115&lt;&gt;2)+($AC$1115&lt;&gt;2)+($AK$1115&lt;&gt;2)=0,2,IF((($E$1115&lt;&gt;2)*$E$1115+($M$1115&lt;&gt;2)*$M$1115+($U$1115&lt;&gt;2)*$U$1115+($AC$1115&lt;&gt;2)*$AC$1115+($AK$1115&lt;&gt;2)*$AK$1115)/(($E$1115&lt;&gt;2)+($M$1115&lt;&gt;2)+($U$1115&lt;&gt;2)+($AC$1115&lt;&gt;2)+($AK$1115&lt;&gt;2))&gt;=0.5,1,0))</f>
        <v/>
      </c>
      <c r="AT1115" s="8">
        <f>IF(($F$1115&lt;&gt;2)+($N$1115&lt;&gt;2)+($V$1115&lt;&gt;2)+($AD$1115&lt;&gt;2)+($AL$1115&lt;&gt;2)=0,2,IF((($F$1115&lt;&gt;2)*$F$1115+($N$1115&lt;&gt;2)*$N$1115+($V$1115&lt;&gt;2)*$V$1115+($AD$1115&lt;&gt;2)*$AD$1115+($AL$1115&lt;&gt;2)*$AL$1115)/(($F$1115&lt;&gt;2)+($N$1115&lt;&gt;2)+($V$1115&lt;&gt;2)+($AD$1115&lt;&gt;2)+($AL$1115&lt;&gt;2))&gt;=0.5,1,0))</f>
        <v/>
      </c>
      <c r="AU1115" s="8">
        <f>IF(($G$1115&lt;&gt;2)+($O$1115&lt;&gt;2)+($W$1115&lt;&gt;2)+($AE$1115&lt;&gt;2)+($AM$1115&lt;&gt;2)=0,2,IF((($G$1115&lt;&gt;2)*$G$1115+($O$1115&lt;&gt;2)*$O$1115+($W$1115&lt;&gt;2)*$W$1115+($AE$1115&lt;&gt;2)*$AE$1115+($AM$1115&lt;&gt;2)*$AM$1115)/(($G$1115&lt;&gt;2)+($O$1115&lt;&gt;2)+($W$1115&lt;&gt;2)+($AE$1115&lt;&gt;2)+($AM$1115&lt;&gt;2))&gt;=0.5,1,0))</f>
        <v/>
      </c>
      <c r="AV1115" s="8">
        <f>IF(($H$1115&lt;&gt;2)+($P$1115&lt;&gt;2)+($X$1115&lt;&gt;2)+($AF$1115&lt;&gt;2)+($AN$1115&lt;&gt;2)=0,2,IF((($H$1115&lt;&gt;2)*$H$1115+($P$1115&lt;&gt;2)*$P$1115+($X$1115&lt;&gt;2)*$X$1115+($AF$1115&lt;&gt;2)*$AF$1115+($AN$1115&lt;&gt;2)*$AN$1115)/(($H$1115&lt;&gt;2)+($P$1115&lt;&gt;2)+($X$1115&lt;&gt;2)+($AF$1115&lt;&gt;2)+($AN$1115&lt;&gt;2))&gt;=0.5,1,0))</f>
        <v/>
      </c>
      <c r="AX1115" s="16">
        <f>'Ground truth'!$B$15</f>
        <v/>
      </c>
      <c r="AY1115" s="16">
        <f>'Ground truth'!$C$15</f>
        <v/>
      </c>
      <c r="AZ1115" s="16">
        <f>'Ground truth'!$D$15</f>
        <v/>
      </c>
      <c r="BA1115" s="16">
        <f>'Ground truth'!$E$15</f>
        <v/>
      </c>
      <c r="BB1115" s="16">
        <f>'Ground truth'!$F$15</f>
        <v/>
      </c>
      <c r="BC1115" s="16">
        <f>'Ground truth'!$G$15</f>
        <v/>
      </c>
      <c r="BD1115" s="16">
        <f>'Ground truth'!$H$15</f>
        <v/>
      </c>
    </row>
    <row r="1116">
      <c r="A1116" s="3" t="inlineStr">
        <is>
          <t>Motor</t>
        </is>
      </c>
      <c r="B1116" s="8" t="n">
        <v>0</v>
      </c>
      <c r="C1116" s="8" t="n">
        <v>1</v>
      </c>
      <c r="D1116" s="8" t="n">
        <v>1</v>
      </c>
      <c r="E1116" s="8" t="n">
        <v>1</v>
      </c>
      <c r="F1116" s="8" t="n">
        <v>0</v>
      </c>
      <c r="G1116" s="8" t="n">
        <v>1</v>
      </c>
      <c r="H1116" s="8" t="n">
        <v>0</v>
      </c>
      <c r="J1116" s="8" t="n">
        <v>1</v>
      </c>
      <c r="K1116" s="8" t="n">
        <v>1</v>
      </c>
      <c r="L1116" s="8" t="n">
        <v>1</v>
      </c>
      <c r="M1116" s="8" t="n">
        <v>1</v>
      </c>
      <c r="N1116" s="8" t="n">
        <v>1</v>
      </c>
      <c r="O1116" s="8" t="n">
        <v>1</v>
      </c>
      <c r="P1116" s="8" t="n">
        <v>1</v>
      </c>
      <c r="R1116" s="20" t="n">
        <v>2</v>
      </c>
      <c r="S1116" s="20" t="n">
        <v>2</v>
      </c>
      <c r="T1116" s="20" t="n">
        <v>2</v>
      </c>
      <c r="U1116" s="20" t="n">
        <v>2</v>
      </c>
      <c r="V1116" s="20" t="n">
        <v>2</v>
      </c>
      <c r="W1116" s="20" t="n">
        <v>2</v>
      </c>
      <c r="X1116" s="20" t="n">
        <v>2</v>
      </c>
      <c r="Z1116" s="8" t="n">
        <v>1</v>
      </c>
      <c r="AA1116" s="8" t="n">
        <v>1</v>
      </c>
      <c r="AB1116" s="8" t="n">
        <v>1</v>
      </c>
      <c r="AC1116" s="8" t="n">
        <v>1</v>
      </c>
      <c r="AD1116" s="8" t="n">
        <v>1</v>
      </c>
      <c r="AE1116" s="8" t="n">
        <v>1</v>
      </c>
      <c r="AF1116" s="8" t="n">
        <v>0</v>
      </c>
      <c r="AH1116" s="8" t="n">
        <v>0</v>
      </c>
      <c r="AI1116" s="8" t="n">
        <v>1</v>
      </c>
      <c r="AJ1116" s="8" t="n">
        <v>1</v>
      </c>
      <c r="AK1116" s="8" t="n">
        <v>1</v>
      </c>
      <c r="AL1116" s="8" t="n">
        <v>0</v>
      </c>
      <c r="AM1116" s="8" t="n">
        <v>0</v>
      </c>
      <c r="AN1116" s="8" t="n">
        <v>0</v>
      </c>
      <c r="AP1116" s="8">
        <f>IF(($B$1116&lt;&gt;2)+($J$1116&lt;&gt;2)+($R$1116&lt;&gt;2)+($Z$1116&lt;&gt;2)+($AH$1116&lt;&gt;2)=0,2,IF((($B$1116&lt;&gt;2)*$B$1116+($J$1116&lt;&gt;2)*$J$1116+($R$1116&lt;&gt;2)*$R$1116+($Z$1116&lt;&gt;2)*$Z$1116+($AH$1116&lt;&gt;2)*$AH$1116)/(($B$1116&lt;&gt;2)+($J$1116&lt;&gt;2)+($R$1116&lt;&gt;2)+($Z$1116&lt;&gt;2)+($AH$1116&lt;&gt;2))&gt;=0.5,1,0))</f>
        <v/>
      </c>
      <c r="AQ1116" s="8">
        <f>IF(($C$1116&lt;&gt;2)+($K$1116&lt;&gt;2)+($S$1116&lt;&gt;2)+($AA$1116&lt;&gt;2)+($AI$1116&lt;&gt;2)=0,2,IF((($C$1116&lt;&gt;2)*$C$1116+($K$1116&lt;&gt;2)*$K$1116+($S$1116&lt;&gt;2)*$S$1116+($AA$1116&lt;&gt;2)*$AA$1116+($AI$1116&lt;&gt;2)*$AI$1116)/(($C$1116&lt;&gt;2)+($K$1116&lt;&gt;2)+($S$1116&lt;&gt;2)+($AA$1116&lt;&gt;2)+($AI$1116&lt;&gt;2))&gt;=0.5,1,0))</f>
        <v/>
      </c>
      <c r="AR1116" s="8">
        <f>IF(($D$1116&lt;&gt;2)+($L$1116&lt;&gt;2)+($T$1116&lt;&gt;2)+($AB$1116&lt;&gt;2)+($AJ$1116&lt;&gt;2)=0,2,IF((($D$1116&lt;&gt;2)*$D$1116+($L$1116&lt;&gt;2)*$L$1116+($T$1116&lt;&gt;2)*$T$1116+($AB$1116&lt;&gt;2)*$AB$1116+($AJ$1116&lt;&gt;2)*$AJ$1116)/(($D$1116&lt;&gt;2)+($L$1116&lt;&gt;2)+($T$1116&lt;&gt;2)+($AB$1116&lt;&gt;2)+($AJ$1116&lt;&gt;2))&gt;=0.5,1,0))</f>
        <v/>
      </c>
      <c r="AS1116" s="8">
        <f>IF(($E$1116&lt;&gt;2)+($M$1116&lt;&gt;2)+($U$1116&lt;&gt;2)+($AC$1116&lt;&gt;2)+($AK$1116&lt;&gt;2)=0,2,IF((($E$1116&lt;&gt;2)*$E$1116+($M$1116&lt;&gt;2)*$M$1116+($U$1116&lt;&gt;2)*$U$1116+($AC$1116&lt;&gt;2)*$AC$1116+($AK$1116&lt;&gt;2)*$AK$1116)/(($E$1116&lt;&gt;2)+($M$1116&lt;&gt;2)+($U$1116&lt;&gt;2)+($AC$1116&lt;&gt;2)+($AK$1116&lt;&gt;2))&gt;=0.5,1,0))</f>
        <v/>
      </c>
      <c r="AT1116" s="8">
        <f>IF(($F$1116&lt;&gt;2)+($N$1116&lt;&gt;2)+($V$1116&lt;&gt;2)+($AD$1116&lt;&gt;2)+($AL$1116&lt;&gt;2)=0,2,IF((($F$1116&lt;&gt;2)*$F$1116+($N$1116&lt;&gt;2)*$N$1116+($V$1116&lt;&gt;2)*$V$1116+($AD$1116&lt;&gt;2)*$AD$1116+($AL$1116&lt;&gt;2)*$AL$1116)/(($F$1116&lt;&gt;2)+($N$1116&lt;&gt;2)+($V$1116&lt;&gt;2)+($AD$1116&lt;&gt;2)+($AL$1116&lt;&gt;2))&gt;=0.5,1,0))</f>
        <v/>
      </c>
      <c r="AU1116" s="8">
        <f>IF(($G$1116&lt;&gt;2)+($O$1116&lt;&gt;2)+($W$1116&lt;&gt;2)+($AE$1116&lt;&gt;2)+($AM$1116&lt;&gt;2)=0,2,IF((($G$1116&lt;&gt;2)*$G$1116+($O$1116&lt;&gt;2)*$O$1116+($W$1116&lt;&gt;2)*$W$1116+($AE$1116&lt;&gt;2)*$AE$1116+($AM$1116&lt;&gt;2)*$AM$1116)/(($G$1116&lt;&gt;2)+($O$1116&lt;&gt;2)+($W$1116&lt;&gt;2)+($AE$1116&lt;&gt;2)+($AM$1116&lt;&gt;2))&gt;=0.5,1,0))</f>
        <v/>
      </c>
      <c r="AV1116" s="8">
        <f>IF(($H$1116&lt;&gt;2)+($P$1116&lt;&gt;2)+($X$1116&lt;&gt;2)+($AF$1116&lt;&gt;2)+($AN$1116&lt;&gt;2)=0,2,IF((($H$1116&lt;&gt;2)*$H$1116+($P$1116&lt;&gt;2)*$P$1116+($X$1116&lt;&gt;2)*$X$1116+($AF$1116&lt;&gt;2)*$AF$1116+($AN$1116&lt;&gt;2)*$AN$1116)/(($H$1116&lt;&gt;2)+($P$1116&lt;&gt;2)+($X$1116&lt;&gt;2)+($AF$1116&lt;&gt;2)+($AN$1116&lt;&gt;2))&gt;=0.5,1,0))</f>
        <v/>
      </c>
      <c r="AX1116" s="16">
        <f>'Ground truth'!$B$16</f>
        <v/>
      </c>
      <c r="AY1116" s="16">
        <f>'Ground truth'!$C$16</f>
        <v/>
      </c>
      <c r="AZ1116" s="16">
        <f>'Ground truth'!$D$16</f>
        <v/>
      </c>
      <c r="BA1116" s="16">
        <f>'Ground truth'!$E$16</f>
        <v/>
      </c>
      <c r="BB1116" s="16">
        <f>'Ground truth'!$F$16</f>
        <v/>
      </c>
      <c r="BC1116" s="16">
        <f>'Ground truth'!$G$16</f>
        <v/>
      </c>
      <c r="BD1116" s="16">
        <f>'Ground truth'!$H$16</f>
        <v/>
      </c>
    </row>
    <row r="1117">
      <c r="A1117" s="3" t="inlineStr">
        <is>
          <t>Electrical System</t>
        </is>
      </c>
      <c r="B1117" s="8" t="n">
        <v>1</v>
      </c>
      <c r="C1117" s="8" t="n">
        <v>1</v>
      </c>
      <c r="D1117" s="8" t="n">
        <v>1</v>
      </c>
      <c r="E1117" s="8" t="n">
        <v>1</v>
      </c>
      <c r="F1117" s="8" t="n">
        <v>1</v>
      </c>
      <c r="G1117" s="8" t="n">
        <v>1</v>
      </c>
      <c r="H1117" s="8" t="n">
        <v>0</v>
      </c>
      <c r="J1117" s="8" t="n">
        <v>1</v>
      </c>
      <c r="K1117" s="8" t="n">
        <v>1</v>
      </c>
      <c r="L1117" s="8" t="n">
        <v>1</v>
      </c>
      <c r="M1117" s="8" t="n">
        <v>1</v>
      </c>
      <c r="N1117" s="8" t="n">
        <v>1</v>
      </c>
      <c r="O1117" s="8" t="n">
        <v>0</v>
      </c>
      <c r="P1117" s="8" t="n">
        <v>1</v>
      </c>
      <c r="R1117" s="20" t="n">
        <v>2</v>
      </c>
      <c r="S1117" s="20" t="n">
        <v>2</v>
      </c>
      <c r="T1117" s="20" t="n">
        <v>2</v>
      </c>
      <c r="U1117" s="20" t="n">
        <v>2</v>
      </c>
      <c r="V1117" s="20" t="n">
        <v>2</v>
      </c>
      <c r="W1117" s="20" t="n">
        <v>2</v>
      </c>
      <c r="X1117" s="20" t="n">
        <v>2</v>
      </c>
      <c r="Z1117" s="8" t="n">
        <v>1</v>
      </c>
      <c r="AA1117" s="8" t="n">
        <v>1</v>
      </c>
      <c r="AB1117" s="8" t="n">
        <v>1</v>
      </c>
      <c r="AC1117" s="8" t="n">
        <v>1</v>
      </c>
      <c r="AD1117" s="8" t="n">
        <v>1</v>
      </c>
      <c r="AE1117" s="8" t="n">
        <v>1</v>
      </c>
      <c r="AF1117" s="8" t="n">
        <v>0</v>
      </c>
      <c r="AH1117" s="8" t="n">
        <v>0</v>
      </c>
      <c r="AI1117" s="8" t="n">
        <v>1</v>
      </c>
      <c r="AJ1117" s="8" t="n">
        <v>0</v>
      </c>
      <c r="AK1117" s="8" t="n">
        <v>1</v>
      </c>
      <c r="AL1117" s="8" t="n">
        <v>1</v>
      </c>
      <c r="AM1117" s="8" t="n">
        <v>1</v>
      </c>
      <c r="AN1117" s="8" t="n">
        <v>0</v>
      </c>
      <c r="AP1117" s="8">
        <f>IF(($B$1117&lt;&gt;2)+($J$1117&lt;&gt;2)+($R$1117&lt;&gt;2)+($Z$1117&lt;&gt;2)+($AH$1117&lt;&gt;2)=0,2,IF((($B$1117&lt;&gt;2)*$B$1117+($J$1117&lt;&gt;2)*$J$1117+($R$1117&lt;&gt;2)*$R$1117+($Z$1117&lt;&gt;2)*$Z$1117+($AH$1117&lt;&gt;2)*$AH$1117)/(($B$1117&lt;&gt;2)+($J$1117&lt;&gt;2)+($R$1117&lt;&gt;2)+($Z$1117&lt;&gt;2)+($AH$1117&lt;&gt;2))&gt;=0.5,1,0))</f>
        <v/>
      </c>
      <c r="AQ1117" s="8">
        <f>IF(($C$1117&lt;&gt;2)+($K$1117&lt;&gt;2)+($S$1117&lt;&gt;2)+($AA$1117&lt;&gt;2)+($AI$1117&lt;&gt;2)=0,2,IF((($C$1117&lt;&gt;2)*$C$1117+($K$1117&lt;&gt;2)*$K$1117+($S$1117&lt;&gt;2)*$S$1117+($AA$1117&lt;&gt;2)*$AA$1117+($AI$1117&lt;&gt;2)*$AI$1117)/(($C$1117&lt;&gt;2)+($K$1117&lt;&gt;2)+($S$1117&lt;&gt;2)+($AA$1117&lt;&gt;2)+($AI$1117&lt;&gt;2))&gt;=0.5,1,0))</f>
        <v/>
      </c>
      <c r="AR1117" s="8">
        <f>IF(($D$1117&lt;&gt;2)+($L$1117&lt;&gt;2)+($T$1117&lt;&gt;2)+($AB$1117&lt;&gt;2)+($AJ$1117&lt;&gt;2)=0,2,IF((($D$1117&lt;&gt;2)*$D$1117+($L$1117&lt;&gt;2)*$L$1117+($T$1117&lt;&gt;2)*$T$1117+($AB$1117&lt;&gt;2)*$AB$1117+($AJ$1117&lt;&gt;2)*$AJ$1117)/(($D$1117&lt;&gt;2)+($L$1117&lt;&gt;2)+($T$1117&lt;&gt;2)+($AB$1117&lt;&gt;2)+($AJ$1117&lt;&gt;2))&gt;=0.5,1,0))</f>
        <v/>
      </c>
      <c r="AS1117" s="8">
        <f>IF(($E$1117&lt;&gt;2)+($M$1117&lt;&gt;2)+($U$1117&lt;&gt;2)+($AC$1117&lt;&gt;2)+($AK$1117&lt;&gt;2)=0,2,IF((($E$1117&lt;&gt;2)*$E$1117+($M$1117&lt;&gt;2)*$M$1117+($U$1117&lt;&gt;2)*$U$1117+($AC$1117&lt;&gt;2)*$AC$1117+($AK$1117&lt;&gt;2)*$AK$1117)/(($E$1117&lt;&gt;2)+($M$1117&lt;&gt;2)+($U$1117&lt;&gt;2)+($AC$1117&lt;&gt;2)+($AK$1117&lt;&gt;2))&gt;=0.5,1,0))</f>
        <v/>
      </c>
      <c r="AT1117" s="8">
        <f>IF(($F$1117&lt;&gt;2)+($N$1117&lt;&gt;2)+($V$1117&lt;&gt;2)+($AD$1117&lt;&gt;2)+($AL$1117&lt;&gt;2)=0,2,IF((($F$1117&lt;&gt;2)*$F$1117+($N$1117&lt;&gt;2)*$N$1117+($V$1117&lt;&gt;2)*$V$1117+($AD$1117&lt;&gt;2)*$AD$1117+($AL$1117&lt;&gt;2)*$AL$1117)/(($F$1117&lt;&gt;2)+($N$1117&lt;&gt;2)+($V$1117&lt;&gt;2)+($AD$1117&lt;&gt;2)+($AL$1117&lt;&gt;2))&gt;=0.5,1,0))</f>
        <v/>
      </c>
      <c r="AU1117" s="8">
        <f>IF(($G$1117&lt;&gt;2)+($O$1117&lt;&gt;2)+($W$1117&lt;&gt;2)+($AE$1117&lt;&gt;2)+($AM$1117&lt;&gt;2)=0,2,IF((($G$1117&lt;&gt;2)*$G$1117+($O$1117&lt;&gt;2)*$O$1117+($W$1117&lt;&gt;2)*$W$1117+($AE$1117&lt;&gt;2)*$AE$1117+($AM$1117&lt;&gt;2)*$AM$1117)/(($G$1117&lt;&gt;2)+($O$1117&lt;&gt;2)+($W$1117&lt;&gt;2)+($AE$1117&lt;&gt;2)+($AM$1117&lt;&gt;2))&gt;=0.5,1,0))</f>
        <v/>
      </c>
      <c r="AV1117" s="8">
        <f>IF(($H$1117&lt;&gt;2)+($P$1117&lt;&gt;2)+($X$1117&lt;&gt;2)+($AF$1117&lt;&gt;2)+($AN$1117&lt;&gt;2)=0,2,IF((($H$1117&lt;&gt;2)*$H$1117+($P$1117&lt;&gt;2)*$P$1117+($X$1117&lt;&gt;2)*$X$1117+($AF$1117&lt;&gt;2)*$AF$1117+($AN$1117&lt;&gt;2)*$AN$1117)/(($H$1117&lt;&gt;2)+($P$1117&lt;&gt;2)+($X$1117&lt;&gt;2)+($AF$1117&lt;&gt;2)+($AN$1117&lt;&gt;2))&gt;=0.5,1,0))</f>
        <v/>
      </c>
      <c r="AX1117" s="16">
        <f>'Ground truth'!$B$17</f>
        <v/>
      </c>
      <c r="AY1117" s="16">
        <f>'Ground truth'!$C$17</f>
        <v/>
      </c>
      <c r="AZ1117" s="16">
        <f>'Ground truth'!$D$17</f>
        <v/>
      </c>
      <c r="BA1117" s="16">
        <f>'Ground truth'!$E$17</f>
        <v/>
      </c>
      <c r="BB1117" s="16">
        <f>'Ground truth'!$F$17</f>
        <v/>
      </c>
      <c r="BC1117" s="16">
        <f>'Ground truth'!$G$17</f>
        <v/>
      </c>
      <c r="BD1117" s="16">
        <f>'Ground truth'!$H$17</f>
        <v/>
      </c>
    </row>
    <row r="1118">
      <c r="A1118" s="3" t="inlineStr">
        <is>
          <t>Battery Holder</t>
        </is>
      </c>
      <c r="B1118" s="8" t="n">
        <v>0</v>
      </c>
      <c r="C1118" s="8" t="n">
        <v>0</v>
      </c>
      <c r="D1118" s="8" t="n">
        <v>0</v>
      </c>
      <c r="E1118" s="8" t="n">
        <v>1</v>
      </c>
      <c r="F1118" s="8" t="n">
        <v>1</v>
      </c>
      <c r="G1118" s="8" t="n">
        <v>1</v>
      </c>
      <c r="H1118" s="8" t="n">
        <v>1</v>
      </c>
      <c r="J1118" s="8" t="n">
        <v>0</v>
      </c>
      <c r="K1118" s="8" t="n">
        <v>1</v>
      </c>
      <c r="L1118" s="8" t="n">
        <v>1</v>
      </c>
      <c r="M1118" s="8" t="n">
        <v>1</v>
      </c>
      <c r="N1118" s="8" t="n">
        <v>1</v>
      </c>
      <c r="O1118" s="8" t="n">
        <v>1</v>
      </c>
      <c r="P1118" s="8" t="n">
        <v>1</v>
      </c>
      <c r="R1118" s="20" t="n">
        <v>2</v>
      </c>
      <c r="S1118" s="20" t="n">
        <v>2</v>
      </c>
      <c r="T1118" s="20" t="n">
        <v>2</v>
      </c>
      <c r="U1118" s="20" t="n">
        <v>2</v>
      </c>
      <c r="V1118" s="20" t="n">
        <v>2</v>
      </c>
      <c r="W1118" s="20" t="n">
        <v>2</v>
      </c>
      <c r="X1118" s="20" t="n">
        <v>2</v>
      </c>
      <c r="Z1118" s="8" t="n">
        <v>1</v>
      </c>
      <c r="AA1118" s="8" t="n">
        <v>1</v>
      </c>
      <c r="AB1118" s="8" t="n">
        <v>1</v>
      </c>
      <c r="AC1118" s="8" t="n">
        <v>1</v>
      </c>
      <c r="AD1118" s="8" t="n">
        <v>1</v>
      </c>
      <c r="AE1118" s="8" t="n">
        <v>1</v>
      </c>
      <c r="AF1118" s="8" t="n">
        <v>1</v>
      </c>
      <c r="AH1118" s="8" t="n">
        <v>0</v>
      </c>
      <c r="AI1118" s="8" t="n">
        <v>0</v>
      </c>
      <c r="AJ1118" s="8" t="n">
        <v>0</v>
      </c>
      <c r="AK1118" s="8" t="n">
        <v>1</v>
      </c>
      <c r="AL1118" s="8" t="n">
        <v>1</v>
      </c>
      <c r="AM1118" s="8" t="n">
        <v>1</v>
      </c>
      <c r="AN1118" s="8" t="n">
        <v>0</v>
      </c>
      <c r="AP1118" s="8">
        <f>IF(($B$1118&lt;&gt;2)+($J$1118&lt;&gt;2)+($R$1118&lt;&gt;2)+($Z$1118&lt;&gt;2)+($AH$1118&lt;&gt;2)=0,2,IF((($B$1118&lt;&gt;2)*$B$1118+($J$1118&lt;&gt;2)*$J$1118+($R$1118&lt;&gt;2)*$R$1118+($Z$1118&lt;&gt;2)*$Z$1118+($AH$1118&lt;&gt;2)*$AH$1118)/(($B$1118&lt;&gt;2)+($J$1118&lt;&gt;2)+($R$1118&lt;&gt;2)+($Z$1118&lt;&gt;2)+($AH$1118&lt;&gt;2))&gt;=0.5,1,0))</f>
        <v/>
      </c>
      <c r="AQ1118" s="8">
        <f>IF(($C$1118&lt;&gt;2)+($K$1118&lt;&gt;2)+($S$1118&lt;&gt;2)+($AA$1118&lt;&gt;2)+($AI$1118&lt;&gt;2)=0,2,IF((($C$1118&lt;&gt;2)*$C$1118+($K$1118&lt;&gt;2)*$K$1118+($S$1118&lt;&gt;2)*$S$1118+($AA$1118&lt;&gt;2)*$AA$1118+($AI$1118&lt;&gt;2)*$AI$1118)/(($C$1118&lt;&gt;2)+($K$1118&lt;&gt;2)+($S$1118&lt;&gt;2)+($AA$1118&lt;&gt;2)+($AI$1118&lt;&gt;2))&gt;=0.5,1,0))</f>
        <v/>
      </c>
      <c r="AR1118" s="8">
        <f>IF(($D$1118&lt;&gt;2)+($L$1118&lt;&gt;2)+($T$1118&lt;&gt;2)+($AB$1118&lt;&gt;2)+($AJ$1118&lt;&gt;2)=0,2,IF((($D$1118&lt;&gt;2)*$D$1118+($L$1118&lt;&gt;2)*$L$1118+($T$1118&lt;&gt;2)*$T$1118+($AB$1118&lt;&gt;2)*$AB$1118+($AJ$1118&lt;&gt;2)*$AJ$1118)/(($D$1118&lt;&gt;2)+($L$1118&lt;&gt;2)+($T$1118&lt;&gt;2)+($AB$1118&lt;&gt;2)+($AJ$1118&lt;&gt;2))&gt;=0.5,1,0))</f>
        <v/>
      </c>
      <c r="AS1118" s="8">
        <f>IF(($E$1118&lt;&gt;2)+($M$1118&lt;&gt;2)+($U$1118&lt;&gt;2)+($AC$1118&lt;&gt;2)+($AK$1118&lt;&gt;2)=0,2,IF((($E$1118&lt;&gt;2)*$E$1118+($M$1118&lt;&gt;2)*$M$1118+($U$1118&lt;&gt;2)*$U$1118+($AC$1118&lt;&gt;2)*$AC$1118+($AK$1118&lt;&gt;2)*$AK$1118)/(($E$1118&lt;&gt;2)+($M$1118&lt;&gt;2)+($U$1118&lt;&gt;2)+($AC$1118&lt;&gt;2)+($AK$1118&lt;&gt;2))&gt;=0.5,1,0))</f>
        <v/>
      </c>
      <c r="AT1118" s="8">
        <f>IF(($F$1118&lt;&gt;2)+($N$1118&lt;&gt;2)+($V$1118&lt;&gt;2)+($AD$1118&lt;&gt;2)+($AL$1118&lt;&gt;2)=0,2,IF((($F$1118&lt;&gt;2)*$F$1118+($N$1118&lt;&gt;2)*$N$1118+($V$1118&lt;&gt;2)*$V$1118+($AD$1118&lt;&gt;2)*$AD$1118+($AL$1118&lt;&gt;2)*$AL$1118)/(($F$1118&lt;&gt;2)+($N$1118&lt;&gt;2)+($V$1118&lt;&gt;2)+($AD$1118&lt;&gt;2)+($AL$1118&lt;&gt;2))&gt;=0.5,1,0))</f>
        <v/>
      </c>
      <c r="AU1118" s="8">
        <f>IF(($G$1118&lt;&gt;2)+($O$1118&lt;&gt;2)+($W$1118&lt;&gt;2)+($AE$1118&lt;&gt;2)+($AM$1118&lt;&gt;2)=0,2,IF((($G$1118&lt;&gt;2)*$G$1118+($O$1118&lt;&gt;2)*$O$1118+($W$1118&lt;&gt;2)*$W$1118+($AE$1118&lt;&gt;2)*$AE$1118+($AM$1118&lt;&gt;2)*$AM$1118)/(($G$1118&lt;&gt;2)+($O$1118&lt;&gt;2)+($W$1118&lt;&gt;2)+($AE$1118&lt;&gt;2)+($AM$1118&lt;&gt;2))&gt;=0.5,1,0))</f>
        <v/>
      </c>
      <c r="AV1118" s="8">
        <f>IF(($H$1118&lt;&gt;2)+($P$1118&lt;&gt;2)+($X$1118&lt;&gt;2)+($AF$1118&lt;&gt;2)+($AN$1118&lt;&gt;2)=0,2,IF((($H$1118&lt;&gt;2)*$H$1118+($P$1118&lt;&gt;2)*$P$1118+($X$1118&lt;&gt;2)*$X$1118+($AF$1118&lt;&gt;2)*$AF$1118+($AN$1118&lt;&gt;2)*$AN$1118)/(($H$1118&lt;&gt;2)+($P$1118&lt;&gt;2)+($X$1118&lt;&gt;2)+($AF$1118&lt;&gt;2)+($AN$1118&lt;&gt;2))&gt;=0.5,1,0))</f>
        <v/>
      </c>
      <c r="AX1118" s="16">
        <f>'Ground truth'!$B$18</f>
        <v/>
      </c>
      <c r="AY1118" s="16">
        <f>'Ground truth'!$C$18</f>
        <v/>
      </c>
      <c r="AZ1118" s="16">
        <f>'Ground truth'!$D$18</f>
        <v/>
      </c>
      <c r="BA1118" s="16">
        <f>'Ground truth'!$E$18</f>
        <v/>
      </c>
      <c r="BB1118" s="16">
        <f>'Ground truth'!$F$18</f>
        <v/>
      </c>
      <c r="BC1118" s="16">
        <f>'Ground truth'!$G$18</f>
        <v/>
      </c>
      <c r="BD1118" s="16">
        <f>'Ground truth'!$H$18</f>
        <v/>
      </c>
    </row>
    <row r="1119">
      <c r="A1119" s="3" t="inlineStr">
        <is>
          <t>Housing</t>
        </is>
      </c>
      <c r="B1119" s="8" t="n">
        <v>1</v>
      </c>
      <c r="C1119" s="8" t="n">
        <v>1</v>
      </c>
      <c r="D1119" s="8" t="n">
        <v>1</v>
      </c>
      <c r="E1119" s="8" t="n">
        <v>1</v>
      </c>
      <c r="F1119" s="8" t="n">
        <v>1</v>
      </c>
      <c r="G1119" s="8" t="n">
        <v>1</v>
      </c>
      <c r="H1119" s="8" t="n">
        <v>0</v>
      </c>
      <c r="J1119" s="8" t="n">
        <v>1</v>
      </c>
      <c r="K1119" s="8" t="n">
        <v>1</v>
      </c>
      <c r="L1119" s="8" t="n">
        <v>1</v>
      </c>
      <c r="M1119" s="8" t="n">
        <v>0</v>
      </c>
      <c r="N1119" s="8" t="n">
        <v>1</v>
      </c>
      <c r="O1119" s="8" t="n">
        <v>1</v>
      </c>
      <c r="P1119" s="8" t="n">
        <v>1</v>
      </c>
      <c r="R1119" s="20" t="n">
        <v>2</v>
      </c>
      <c r="S1119" s="20" t="n">
        <v>2</v>
      </c>
      <c r="T1119" s="20" t="n">
        <v>2</v>
      </c>
      <c r="U1119" s="20" t="n">
        <v>2</v>
      </c>
      <c r="V1119" s="20" t="n">
        <v>2</v>
      </c>
      <c r="W1119" s="20" t="n">
        <v>2</v>
      </c>
      <c r="X1119" s="20" t="n">
        <v>2</v>
      </c>
      <c r="Z1119" s="8" t="n">
        <v>1</v>
      </c>
      <c r="AA1119" s="8" t="n">
        <v>1</v>
      </c>
      <c r="AB1119" s="8" t="n">
        <v>1</v>
      </c>
      <c r="AC1119" s="8" t="n">
        <v>1</v>
      </c>
      <c r="AD1119" s="8" t="n">
        <v>1</v>
      </c>
      <c r="AE1119" s="8" t="n">
        <v>1</v>
      </c>
      <c r="AF1119" s="8" t="n">
        <v>1</v>
      </c>
      <c r="AH1119" s="8" t="n">
        <v>0</v>
      </c>
      <c r="AI1119" s="8" t="n">
        <v>1</v>
      </c>
      <c r="AJ1119" s="8" t="n">
        <v>1</v>
      </c>
      <c r="AK1119" s="8" t="n">
        <v>1</v>
      </c>
      <c r="AL1119" s="8" t="n">
        <v>1</v>
      </c>
      <c r="AM1119" s="8" t="n">
        <v>1</v>
      </c>
      <c r="AN1119" s="8" t="n">
        <v>0</v>
      </c>
      <c r="AP1119" s="8">
        <f>IF(($B$1119&lt;&gt;2)+($J$1119&lt;&gt;2)+($R$1119&lt;&gt;2)+($Z$1119&lt;&gt;2)+($AH$1119&lt;&gt;2)=0,2,IF((($B$1119&lt;&gt;2)*$B$1119+($J$1119&lt;&gt;2)*$J$1119+($R$1119&lt;&gt;2)*$R$1119+($Z$1119&lt;&gt;2)*$Z$1119+($AH$1119&lt;&gt;2)*$AH$1119)/(($B$1119&lt;&gt;2)+($J$1119&lt;&gt;2)+($R$1119&lt;&gt;2)+($Z$1119&lt;&gt;2)+($AH$1119&lt;&gt;2))&gt;=0.5,1,0))</f>
        <v/>
      </c>
      <c r="AQ1119" s="8">
        <f>IF(($C$1119&lt;&gt;2)+($K$1119&lt;&gt;2)+($S$1119&lt;&gt;2)+($AA$1119&lt;&gt;2)+($AI$1119&lt;&gt;2)=0,2,IF((($C$1119&lt;&gt;2)*$C$1119+($K$1119&lt;&gt;2)*$K$1119+($S$1119&lt;&gt;2)*$S$1119+($AA$1119&lt;&gt;2)*$AA$1119+($AI$1119&lt;&gt;2)*$AI$1119)/(($C$1119&lt;&gt;2)+($K$1119&lt;&gt;2)+($S$1119&lt;&gt;2)+($AA$1119&lt;&gt;2)+($AI$1119&lt;&gt;2))&gt;=0.5,1,0))</f>
        <v/>
      </c>
      <c r="AR1119" s="8">
        <f>IF(($D$1119&lt;&gt;2)+($L$1119&lt;&gt;2)+($T$1119&lt;&gt;2)+($AB$1119&lt;&gt;2)+($AJ$1119&lt;&gt;2)=0,2,IF((($D$1119&lt;&gt;2)*$D$1119+($L$1119&lt;&gt;2)*$L$1119+($T$1119&lt;&gt;2)*$T$1119+($AB$1119&lt;&gt;2)*$AB$1119+($AJ$1119&lt;&gt;2)*$AJ$1119)/(($D$1119&lt;&gt;2)+($L$1119&lt;&gt;2)+($T$1119&lt;&gt;2)+($AB$1119&lt;&gt;2)+($AJ$1119&lt;&gt;2))&gt;=0.5,1,0))</f>
        <v/>
      </c>
      <c r="AS1119" s="8">
        <f>IF(($E$1119&lt;&gt;2)+($M$1119&lt;&gt;2)+($U$1119&lt;&gt;2)+($AC$1119&lt;&gt;2)+($AK$1119&lt;&gt;2)=0,2,IF((($E$1119&lt;&gt;2)*$E$1119+($M$1119&lt;&gt;2)*$M$1119+($U$1119&lt;&gt;2)*$U$1119+($AC$1119&lt;&gt;2)*$AC$1119+($AK$1119&lt;&gt;2)*$AK$1119)/(($E$1119&lt;&gt;2)+($M$1119&lt;&gt;2)+($U$1119&lt;&gt;2)+($AC$1119&lt;&gt;2)+($AK$1119&lt;&gt;2))&gt;=0.5,1,0))</f>
        <v/>
      </c>
      <c r="AT1119" s="8">
        <f>IF(($F$1119&lt;&gt;2)+($N$1119&lt;&gt;2)+($V$1119&lt;&gt;2)+($AD$1119&lt;&gt;2)+($AL$1119&lt;&gt;2)=0,2,IF((($F$1119&lt;&gt;2)*$F$1119+($N$1119&lt;&gt;2)*$N$1119+($V$1119&lt;&gt;2)*$V$1119+($AD$1119&lt;&gt;2)*$AD$1119+($AL$1119&lt;&gt;2)*$AL$1119)/(($F$1119&lt;&gt;2)+($N$1119&lt;&gt;2)+($V$1119&lt;&gt;2)+($AD$1119&lt;&gt;2)+($AL$1119&lt;&gt;2))&gt;=0.5,1,0))</f>
        <v/>
      </c>
      <c r="AU1119" s="8">
        <f>IF(($G$1119&lt;&gt;2)+($O$1119&lt;&gt;2)+($W$1119&lt;&gt;2)+($AE$1119&lt;&gt;2)+($AM$1119&lt;&gt;2)=0,2,IF((($G$1119&lt;&gt;2)*$G$1119+($O$1119&lt;&gt;2)*$O$1119+($W$1119&lt;&gt;2)*$W$1119+($AE$1119&lt;&gt;2)*$AE$1119+($AM$1119&lt;&gt;2)*$AM$1119)/(($G$1119&lt;&gt;2)+($O$1119&lt;&gt;2)+($W$1119&lt;&gt;2)+($AE$1119&lt;&gt;2)+($AM$1119&lt;&gt;2))&gt;=0.5,1,0))</f>
        <v/>
      </c>
      <c r="AV1119" s="8">
        <f>IF(($H$1119&lt;&gt;2)+($P$1119&lt;&gt;2)+($X$1119&lt;&gt;2)+($AF$1119&lt;&gt;2)+($AN$1119&lt;&gt;2)=0,2,IF((($H$1119&lt;&gt;2)*$H$1119+($P$1119&lt;&gt;2)*$P$1119+($X$1119&lt;&gt;2)*$X$1119+($AF$1119&lt;&gt;2)*$AF$1119+($AN$1119&lt;&gt;2)*$AN$1119)/(($H$1119&lt;&gt;2)+($P$1119&lt;&gt;2)+($X$1119&lt;&gt;2)+($AF$1119&lt;&gt;2)+($AN$1119&lt;&gt;2))&gt;=0.5,1,0))</f>
        <v/>
      </c>
      <c r="AX1119" s="16">
        <f>'Ground truth'!$B$19</f>
        <v/>
      </c>
      <c r="AY1119" s="16">
        <f>'Ground truth'!$C$19</f>
        <v/>
      </c>
      <c r="AZ1119" s="16">
        <f>'Ground truth'!$D$19</f>
        <v/>
      </c>
      <c r="BA1119" s="16">
        <f>'Ground truth'!$E$19</f>
        <v/>
      </c>
      <c r="BB1119" s="16">
        <f>'Ground truth'!$F$19</f>
        <v/>
      </c>
      <c r="BC1119" s="16">
        <f>'Ground truth'!$G$19</f>
        <v/>
      </c>
      <c r="BD1119" s="16">
        <f>'Ground truth'!$H$19</f>
        <v/>
      </c>
    </row>
    <row r="1120">
      <c r="A1120" s="3" t="inlineStr">
        <is>
          <t>External Environment</t>
        </is>
      </c>
      <c r="B1120" s="8" t="n">
        <v>1</v>
      </c>
      <c r="C1120" s="8" t="n">
        <v>0</v>
      </c>
      <c r="D1120" s="8" t="n">
        <v>0</v>
      </c>
      <c r="E1120" s="8" t="n">
        <v>0</v>
      </c>
      <c r="F1120" s="8" t="n">
        <v>1</v>
      </c>
      <c r="G1120" s="8" t="n">
        <v>1</v>
      </c>
      <c r="H1120" s="8" t="n">
        <v>1</v>
      </c>
      <c r="J1120" s="8" t="n">
        <v>1</v>
      </c>
      <c r="K1120" s="8" t="n">
        <v>1</v>
      </c>
      <c r="L1120" s="8" t="n">
        <v>1</v>
      </c>
      <c r="M1120" s="8" t="n">
        <v>1</v>
      </c>
      <c r="N1120" s="8" t="n">
        <v>1</v>
      </c>
      <c r="O1120" s="8" t="n">
        <v>1</v>
      </c>
      <c r="P1120" s="8" t="n">
        <v>1</v>
      </c>
      <c r="R1120" s="20" t="n">
        <v>2</v>
      </c>
      <c r="S1120" s="20" t="n">
        <v>2</v>
      </c>
      <c r="T1120" s="20" t="n">
        <v>2</v>
      </c>
      <c r="U1120" s="20" t="n">
        <v>2</v>
      </c>
      <c r="V1120" s="20" t="n">
        <v>2</v>
      </c>
      <c r="W1120" s="20" t="n">
        <v>2</v>
      </c>
      <c r="X1120" s="20" t="n">
        <v>2</v>
      </c>
      <c r="Z1120" s="8" t="n">
        <v>0</v>
      </c>
      <c r="AA1120" s="8" t="n">
        <v>0</v>
      </c>
      <c r="AB1120" s="8" t="n">
        <v>0</v>
      </c>
      <c r="AC1120" s="8" t="n">
        <v>0</v>
      </c>
      <c r="AD1120" s="8" t="n">
        <v>1</v>
      </c>
      <c r="AE1120" s="8" t="n">
        <v>1</v>
      </c>
      <c r="AF1120" s="8" t="n">
        <v>1</v>
      </c>
      <c r="AH1120" s="8" t="n">
        <v>0</v>
      </c>
      <c r="AI1120" s="8" t="n">
        <v>0</v>
      </c>
      <c r="AJ1120" s="8" t="n">
        <v>0</v>
      </c>
      <c r="AK1120" s="8" t="n">
        <v>0</v>
      </c>
      <c r="AL1120" s="8" t="n">
        <v>0</v>
      </c>
      <c r="AM1120" s="8" t="n">
        <v>1</v>
      </c>
      <c r="AN1120" s="8" t="n">
        <v>1</v>
      </c>
      <c r="AP1120" s="8">
        <f>IF(($B$1120&lt;&gt;2)+($J$1120&lt;&gt;2)+($R$1120&lt;&gt;2)+($Z$1120&lt;&gt;2)+($AH$1120&lt;&gt;2)=0,2,IF((($B$1120&lt;&gt;2)*$B$1120+($J$1120&lt;&gt;2)*$J$1120+($R$1120&lt;&gt;2)*$R$1120+($Z$1120&lt;&gt;2)*$Z$1120+($AH$1120&lt;&gt;2)*$AH$1120)/(($B$1120&lt;&gt;2)+($J$1120&lt;&gt;2)+($R$1120&lt;&gt;2)+($Z$1120&lt;&gt;2)+($AH$1120&lt;&gt;2))&gt;=0.5,1,0))</f>
        <v/>
      </c>
      <c r="AQ1120" s="8">
        <f>IF(($C$1120&lt;&gt;2)+($K$1120&lt;&gt;2)+($S$1120&lt;&gt;2)+($AA$1120&lt;&gt;2)+($AI$1120&lt;&gt;2)=0,2,IF((($C$1120&lt;&gt;2)*$C$1120+($K$1120&lt;&gt;2)*$K$1120+($S$1120&lt;&gt;2)*$S$1120+($AA$1120&lt;&gt;2)*$AA$1120+($AI$1120&lt;&gt;2)*$AI$1120)/(($C$1120&lt;&gt;2)+($K$1120&lt;&gt;2)+($S$1120&lt;&gt;2)+($AA$1120&lt;&gt;2)+($AI$1120&lt;&gt;2))&gt;=0.5,1,0))</f>
        <v/>
      </c>
      <c r="AR1120" s="8">
        <f>IF(($D$1120&lt;&gt;2)+($L$1120&lt;&gt;2)+($T$1120&lt;&gt;2)+($AB$1120&lt;&gt;2)+($AJ$1120&lt;&gt;2)=0,2,IF((($D$1120&lt;&gt;2)*$D$1120+($L$1120&lt;&gt;2)*$L$1120+($T$1120&lt;&gt;2)*$T$1120+($AB$1120&lt;&gt;2)*$AB$1120+($AJ$1120&lt;&gt;2)*$AJ$1120)/(($D$1120&lt;&gt;2)+($L$1120&lt;&gt;2)+($T$1120&lt;&gt;2)+($AB$1120&lt;&gt;2)+($AJ$1120&lt;&gt;2))&gt;=0.5,1,0))</f>
        <v/>
      </c>
      <c r="AS1120" s="8">
        <f>IF(($E$1120&lt;&gt;2)+($M$1120&lt;&gt;2)+($U$1120&lt;&gt;2)+($AC$1120&lt;&gt;2)+($AK$1120&lt;&gt;2)=0,2,IF((($E$1120&lt;&gt;2)*$E$1120+($M$1120&lt;&gt;2)*$M$1120+($U$1120&lt;&gt;2)*$U$1120+($AC$1120&lt;&gt;2)*$AC$1120+($AK$1120&lt;&gt;2)*$AK$1120)/(($E$1120&lt;&gt;2)+($M$1120&lt;&gt;2)+($U$1120&lt;&gt;2)+($AC$1120&lt;&gt;2)+($AK$1120&lt;&gt;2))&gt;=0.5,1,0))</f>
        <v/>
      </c>
      <c r="AT1120" s="8">
        <f>IF(($F$1120&lt;&gt;2)+($N$1120&lt;&gt;2)+($V$1120&lt;&gt;2)+($AD$1120&lt;&gt;2)+($AL$1120&lt;&gt;2)=0,2,IF((($F$1120&lt;&gt;2)*$F$1120+($N$1120&lt;&gt;2)*$N$1120+($V$1120&lt;&gt;2)*$V$1120+($AD$1120&lt;&gt;2)*$AD$1120+($AL$1120&lt;&gt;2)*$AL$1120)/(($F$1120&lt;&gt;2)+($N$1120&lt;&gt;2)+($V$1120&lt;&gt;2)+($AD$1120&lt;&gt;2)+($AL$1120&lt;&gt;2))&gt;=0.5,1,0))</f>
        <v/>
      </c>
      <c r="AU1120" s="8">
        <f>IF(($G$1120&lt;&gt;2)+($O$1120&lt;&gt;2)+($W$1120&lt;&gt;2)+($AE$1120&lt;&gt;2)+($AM$1120&lt;&gt;2)=0,2,IF((($G$1120&lt;&gt;2)*$G$1120+($O$1120&lt;&gt;2)*$O$1120+($W$1120&lt;&gt;2)*$W$1120+($AE$1120&lt;&gt;2)*$AE$1120+($AM$1120&lt;&gt;2)*$AM$1120)/(($G$1120&lt;&gt;2)+($O$1120&lt;&gt;2)+($W$1120&lt;&gt;2)+($AE$1120&lt;&gt;2)+($AM$1120&lt;&gt;2))&gt;=0.5,1,0))</f>
        <v/>
      </c>
      <c r="AV1120" s="8">
        <f>IF(($H$1120&lt;&gt;2)+($P$1120&lt;&gt;2)+($X$1120&lt;&gt;2)+($AF$1120&lt;&gt;2)+($AN$1120&lt;&gt;2)=0,2,IF((($H$1120&lt;&gt;2)*$H$1120+($P$1120&lt;&gt;2)*$P$1120+($X$1120&lt;&gt;2)*$X$1120+($AF$1120&lt;&gt;2)*$AF$1120+($AN$1120&lt;&gt;2)*$AN$1120)/(($H$1120&lt;&gt;2)+($P$1120&lt;&gt;2)+($X$1120&lt;&gt;2)+($AF$1120&lt;&gt;2)+($AN$1120&lt;&gt;2))&gt;=0.5,1,0))</f>
        <v/>
      </c>
      <c r="AX1120" s="16">
        <f>'Ground truth'!$B$20</f>
        <v/>
      </c>
      <c r="AY1120" s="16">
        <f>'Ground truth'!$C$20</f>
        <v/>
      </c>
      <c r="AZ1120" s="16">
        <f>'Ground truth'!$D$20</f>
        <v/>
      </c>
      <c r="BA1120" s="16">
        <f>'Ground truth'!$E$20</f>
        <v/>
      </c>
      <c r="BB1120" s="16">
        <f>'Ground truth'!$F$20</f>
        <v/>
      </c>
      <c r="BC1120" s="16">
        <f>'Ground truth'!$G$20</f>
        <v/>
      </c>
      <c r="BD1120" s="16">
        <f>'Ground truth'!$H$20</f>
        <v/>
      </c>
    </row>
    <row r="1122">
      <c r="A1122" s="17" t="inlineStr">
        <is>
          <t>metrics — confident-only (unsure excluded from denominators)</t>
        </is>
      </c>
      <c r="B1122" s="10" t="inlineStr">
        <is>
          <t>run 1</t>
        </is>
      </c>
      <c r="C1122" s="10" t="inlineStr">
        <is>
          <t>run 2</t>
        </is>
      </c>
      <c r="D1122" s="10" t="inlineStr">
        <is>
          <t>run 3</t>
        </is>
      </c>
      <c r="E1122" s="10" t="inlineStr">
        <is>
          <t>run 4</t>
        </is>
      </c>
      <c r="F1122" s="10" t="inlineStr">
        <is>
          <t>run 5</t>
        </is>
      </c>
      <c r="G1122" s="10" t="inlineStr">
        <is>
          <t>avg-matrix</t>
        </is>
      </c>
      <c r="H1122" s="10" t="inlineStr">
        <is>
          <t>mean</t>
        </is>
      </c>
      <c r="I1122" s="10" t="inlineStr">
        <is>
          <t>std (pop.)</t>
        </is>
      </c>
      <c r="J1122" s="17" t="inlineStr">
        <is>
          <t>notes</t>
        </is>
      </c>
    </row>
    <row r="1123">
      <c r="A1123" s="7" t="inlineStr">
        <is>
          <t>TP</t>
        </is>
      </c>
      <c r="B1123" s="7">
        <f>SUMPRODUCT(($B$1114:$H$1120=1)*('Ground truth'!$B$14:$H$20=1))</f>
        <v/>
      </c>
      <c r="C1123" s="7">
        <f>SUMPRODUCT(($J$1114:$P$1120=1)*('Ground truth'!$B$14:$H$20=1))</f>
        <v/>
      </c>
      <c r="D1123" s="7">
        <f>SUMPRODUCT(($R$1114:$X$1120=1)*('Ground truth'!$B$14:$H$20=1))</f>
        <v/>
      </c>
      <c r="E1123" s="7">
        <f>SUMPRODUCT(($Z$1114:$AF$1120=1)*('Ground truth'!$B$14:$H$20=1))</f>
        <v/>
      </c>
      <c r="F1123" s="7">
        <f>SUMPRODUCT(($AH$1114:$AN$1120=1)*('Ground truth'!$B$14:$H$20=1))</f>
        <v/>
      </c>
      <c r="G1123" s="7">
        <f>SUMPRODUCT(($AP$1114:$AV$1120=1)*('Ground truth'!$B$14:$H$20=1))</f>
        <v/>
      </c>
      <c r="H1123" s="12">
        <f>AVERAGE($B$1123:$F$1123)</f>
        <v/>
      </c>
      <c r="I1123" s="12">
        <f>STDEV.P($B$1123:$F$1123)</f>
        <v/>
      </c>
    </row>
    <row r="1124">
      <c r="A1124" s="7" t="inlineStr">
        <is>
          <t>TN</t>
        </is>
      </c>
      <c r="B1124" s="7">
        <f>SUMPRODUCT(($B$1114:$H$1120=0)*('Ground truth'!$B$14:$H$20=0))</f>
        <v/>
      </c>
      <c r="C1124" s="7">
        <f>SUMPRODUCT(($J$1114:$P$1120=0)*('Ground truth'!$B$14:$H$20=0))</f>
        <v/>
      </c>
      <c r="D1124" s="7">
        <f>SUMPRODUCT(($R$1114:$X$1120=0)*('Ground truth'!$B$14:$H$20=0))</f>
        <v/>
      </c>
      <c r="E1124" s="7">
        <f>SUMPRODUCT(($Z$1114:$AF$1120=0)*('Ground truth'!$B$14:$H$20=0))</f>
        <v/>
      </c>
      <c r="F1124" s="7">
        <f>SUMPRODUCT(($AH$1114:$AN$1120=0)*('Ground truth'!$B$14:$H$20=0))</f>
        <v/>
      </c>
      <c r="G1124" s="7">
        <f>SUMPRODUCT(($AP$1114:$AV$1120=0)*('Ground truth'!$B$14:$H$20=0))</f>
        <v/>
      </c>
      <c r="H1124" s="12">
        <f>AVERAGE($B$1124:$F$1124)</f>
        <v/>
      </c>
      <c r="I1124" s="12">
        <f>STDEV.P($B$1124:$F$1124)</f>
        <v/>
      </c>
    </row>
    <row r="1125">
      <c r="A1125" s="7" t="inlineStr">
        <is>
          <t>FP</t>
        </is>
      </c>
      <c r="B1125" s="7">
        <f>SUMPRODUCT(($B$1114:$H$1120=1)*('Ground truth'!$B$14:$H$20=0))</f>
        <v/>
      </c>
      <c r="C1125" s="7">
        <f>SUMPRODUCT(($J$1114:$P$1120=1)*('Ground truth'!$B$14:$H$20=0))</f>
        <v/>
      </c>
      <c r="D1125" s="7">
        <f>SUMPRODUCT(($R$1114:$X$1120=1)*('Ground truth'!$B$14:$H$20=0))</f>
        <v/>
      </c>
      <c r="E1125" s="7">
        <f>SUMPRODUCT(($Z$1114:$AF$1120=1)*('Ground truth'!$B$14:$H$20=0))</f>
        <v/>
      </c>
      <c r="F1125" s="7">
        <f>SUMPRODUCT(($AH$1114:$AN$1120=1)*('Ground truth'!$B$14:$H$20=0))</f>
        <v/>
      </c>
      <c r="G1125" s="7">
        <f>SUMPRODUCT(($AP$1114:$AV$1120=1)*('Ground truth'!$B$14:$H$20=0))</f>
        <v/>
      </c>
      <c r="H1125" s="12">
        <f>AVERAGE($B$1125:$F$1125)</f>
        <v/>
      </c>
      <c r="I1125" s="12">
        <f>STDEV.P($B$1125:$F$1125)</f>
        <v/>
      </c>
    </row>
    <row r="1126">
      <c r="A1126" s="7" t="inlineStr">
        <is>
          <t>FN</t>
        </is>
      </c>
      <c r="B1126" s="7">
        <f>SUMPRODUCT(($B$1114:$H$1120=0)*('Ground truth'!$B$14:$H$20=1))</f>
        <v/>
      </c>
      <c r="C1126" s="7">
        <f>SUMPRODUCT(($J$1114:$P$1120=0)*('Ground truth'!$B$14:$H$20=1))</f>
        <v/>
      </c>
      <c r="D1126" s="7">
        <f>SUMPRODUCT(($R$1114:$X$1120=0)*('Ground truth'!$B$14:$H$20=1))</f>
        <v/>
      </c>
      <c r="E1126" s="7">
        <f>SUMPRODUCT(($Z$1114:$AF$1120=0)*('Ground truth'!$B$14:$H$20=1))</f>
        <v/>
      </c>
      <c r="F1126" s="7">
        <f>SUMPRODUCT(($AH$1114:$AN$1120=0)*('Ground truth'!$B$14:$H$20=1))</f>
        <v/>
      </c>
      <c r="G1126" s="7">
        <f>SUMPRODUCT(($AP$1114:$AV$1120=0)*('Ground truth'!$B$14:$H$20=1))</f>
        <v/>
      </c>
      <c r="H1126" s="12">
        <f>AVERAGE($B$1126:$F$1126)</f>
        <v/>
      </c>
      <c r="I1126" s="12">
        <f>STDEV.P($B$1126:$F$1126)</f>
        <v/>
      </c>
    </row>
    <row r="1127">
      <c r="A1127" s="4" t="inlineStr">
        <is>
          <t>Precision</t>
        </is>
      </c>
      <c r="B1127" s="12">
        <f>IFERROR($B$1123/($B$1123+$B$1125),0)</f>
        <v/>
      </c>
      <c r="C1127" s="12">
        <f>IFERROR($C$1123/($C$1123+$C$1125),0)</f>
        <v/>
      </c>
      <c r="D1127" s="12">
        <f>IFERROR($D$1123/($D$1123+$D$1125),0)</f>
        <v/>
      </c>
      <c r="E1127" s="12">
        <f>IFERROR($E$1123/($E$1123+$E$1125),0)</f>
        <v/>
      </c>
      <c r="F1127" s="12">
        <f>IFERROR($F$1123/($F$1123+$F$1125),0)</f>
        <v/>
      </c>
      <c r="G1127" s="12">
        <f>IFERROR($G$1123/($G$1123+$G$1125),0)</f>
        <v/>
      </c>
      <c r="H1127" s="18">
        <f>AVERAGE($B$1127:$F$1127)</f>
        <v/>
      </c>
      <c r="I1127" s="18">
        <f>STDEV.P($B$1127:$F$1127)</f>
        <v/>
      </c>
    </row>
    <row r="1128">
      <c r="A1128" s="4" t="inlineStr">
        <is>
          <t>Recall</t>
        </is>
      </c>
      <c r="B1128" s="12">
        <f>IFERROR($B$1123/($B$1123+$B$1126),0)</f>
        <v/>
      </c>
      <c r="C1128" s="12">
        <f>IFERROR($C$1123/($C$1123+$C$1126),0)</f>
        <v/>
      </c>
      <c r="D1128" s="12">
        <f>IFERROR($D$1123/($D$1123+$D$1126),0)</f>
        <v/>
      </c>
      <c r="E1128" s="12">
        <f>IFERROR($E$1123/($E$1123+$E$1126),0)</f>
        <v/>
      </c>
      <c r="F1128" s="12">
        <f>IFERROR($F$1123/($F$1123+$F$1126),0)</f>
        <v/>
      </c>
      <c r="G1128" s="12">
        <f>IFERROR($G$1123/($G$1123+$G$1126),0)</f>
        <v/>
      </c>
      <c r="H1128" s="18">
        <f>AVERAGE($B$1128:$F$1128)</f>
        <v/>
      </c>
      <c r="I1128" s="18">
        <f>STDEV.P($B$1128:$F$1128)</f>
        <v/>
      </c>
    </row>
    <row r="1129">
      <c r="A1129" s="4" t="inlineStr">
        <is>
          <t>F1</t>
        </is>
      </c>
      <c r="B1129" s="12">
        <f>IFERROR(2*$B$1127*$B$1128/($B$1127+$B$1128),0)</f>
        <v/>
      </c>
      <c r="C1129" s="12">
        <f>IFERROR(2*$C$1127*$C$1128/($C$1127+$C$1128),0)</f>
        <v/>
      </c>
      <c r="D1129" s="12">
        <f>IFERROR(2*$D$1127*$D$1128/($D$1127+$D$1128),0)</f>
        <v/>
      </c>
      <c r="E1129" s="12">
        <f>IFERROR(2*$E$1127*$E$1128/($E$1127+$E$1128),0)</f>
        <v/>
      </c>
      <c r="F1129" s="12">
        <f>IFERROR(2*$F$1127*$F$1128/($F$1127+$F$1128),0)</f>
        <v/>
      </c>
      <c r="G1129" s="12">
        <f>IFERROR(2*$G$1127*$G$1128/($G$1127+$G$1128),0)</f>
        <v/>
      </c>
      <c r="H1129" s="18">
        <f>AVERAGE($B$1129:$F$1129)</f>
        <v/>
      </c>
      <c r="I1129" s="18">
        <f>STDEV.P($B$1129:$F$1129)</f>
        <v/>
      </c>
    </row>
    <row r="1130">
      <c r="A1130" s="4" t="inlineStr">
        <is>
          <t>Accuracy</t>
        </is>
      </c>
      <c r="B1130" s="12">
        <f>IFERROR(($B$1123+$B$1124)/($B$1123+$B$1124+$B$1125+$B$1126),0)</f>
        <v/>
      </c>
      <c r="C1130" s="12">
        <f>IFERROR(($C$1123+$C$1124)/($C$1123+$C$1124+$C$1125+$C$1126),0)</f>
        <v/>
      </c>
      <c r="D1130" s="12">
        <f>IFERROR(($D$1123+$D$1124)/($D$1123+$D$1124+$D$1125+$D$1126),0)</f>
        <v/>
      </c>
      <c r="E1130" s="12">
        <f>IFERROR(($E$1123+$E$1124)/($E$1123+$E$1124+$E$1125+$E$1126),0)</f>
        <v/>
      </c>
      <c r="F1130" s="12">
        <f>IFERROR(($F$1123+$F$1124)/($F$1123+$F$1124+$F$1125+$F$1126),0)</f>
        <v/>
      </c>
      <c r="G1130" s="12">
        <f>IFERROR(($G$1123+$G$1124)/($G$1123+$G$1124+$G$1125+$G$1126),0)</f>
        <v/>
      </c>
      <c r="H1130" s="18">
        <f>AVERAGE($B$1130:$F$1130)</f>
        <v/>
      </c>
      <c r="I1130" s="18">
        <f>STDEV.P($B$1130:$F$1130)</f>
        <v/>
      </c>
    </row>
    <row r="1131">
      <c r="A1131" s="4" t="inlineStr">
        <is>
          <t>Edit distance</t>
        </is>
      </c>
      <c r="B1131" s="12">
        <f>SUMPRODUCT(ABS('Ground truth'!$B$14:$H$20-$B$1114:$H$1120))</f>
        <v/>
      </c>
      <c r="C1131" s="12">
        <f>SUMPRODUCT(ABS('Ground truth'!$B$14:$H$20-$J$1114:$P$1120))</f>
        <v/>
      </c>
      <c r="D1131" s="12">
        <f>SUMPRODUCT(ABS('Ground truth'!$B$14:$H$20-$R$1114:$X$1120))</f>
        <v/>
      </c>
      <c r="E1131" s="12">
        <f>SUMPRODUCT(ABS('Ground truth'!$B$14:$H$20-$Z$1114:$AF$1120))</f>
        <v/>
      </c>
      <c r="F1131" s="12">
        <f>SUMPRODUCT(ABS('Ground truth'!$B$14:$H$20-$AH$1114:$AN$1120))</f>
        <v/>
      </c>
      <c r="G1131" s="12">
        <f>SUMPRODUCT(ABS('Ground truth'!$B$14:$H$20-$AP$1114:$AV$1120))</f>
        <v/>
      </c>
      <c r="H1131" s="18">
        <f>AVERAGE($B$1131:$F$1131)</f>
        <v/>
      </c>
      <c r="I1131" s="18">
        <f>STDEV.P($B$1131:$F$1131)</f>
        <v/>
      </c>
    </row>
    <row r="1132">
      <c r="A1132" s="4" t="inlineStr">
        <is>
          <t>Spectral distance</t>
        </is>
      </c>
      <c r="B1132" s="12">
        <f>SQRT(SUMPRODUCT(('Ground truth'!$K$14:$K$20-$B$1143:$B$1149)^2))</f>
        <v/>
      </c>
      <c r="C1132" s="12">
        <f>SQRT(SUMPRODUCT(('Ground truth'!$K$14:$K$20-$C$1143:$C$1149)^2))</f>
        <v/>
      </c>
      <c r="D1132" s="12">
        <f>SQRT(SUMPRODUCT(('Ground truth'!$K$14:$K$20-$D$1143:$D$1149)^2))</f>
        <v/>
      </c>
      <c r="E1132" s="12">
        <f>SQRT(SUMPRODUCT(('Ground truth'!$K$14:$K$20-$E$1143:$E$1149)^2))</f>
        <v/>
      </c>
      <c r="F1132" s="12">
        <f>SQRT(SUMPRODUCT(('Ground truth'!$K$14:$K$20-$F$1143:$F$1149)^2))</f>
        <v/>
      </c>
      <c r="G1132" s="12">
        <f>SQRT(SUMPRODUCT(('Ground truth'!$K$14:$K$20-$G$1143:$G$1149)^2))</f>
        <v/>
      </c>
      <c r="H1132" s="18">
        <f>AVERAGE($B$1132:$F$1132)</f>
        <v/>
      </c>
      <c r="I1132" s="18">
        <f>STDEV.P($B$1132:$F$1132)</f>
        <v/>
      </c>
    </row>
    <row r="1133">
      <c r="A1133" s="4" t="inlineStr">
        <is>
          <t>Unsure cells</t>
        </is>
      </c>
      <c r="B1133" s="7">
        <f>COUNTIF($B$1114:$H$1120,2)</f>
        <v/>
      </c>
      <c r="C1133" s="7">
        <f>COUNTIF($J$1114:$P$1120,2)</f>
        <v/>
      </c>
      <c r="D1133" s="7">
        <f>COUNTIF($R$1114:$X$1120,2)</f>
        <v/>
      </c>
      <c r="E1133" s="7">
        <f>COUNTIF($Z$1114:$AF$1120,2)</f>
        <v/>
      </c>
      <c r="F1133" s="7">
        <f>COUNTIF($AH$1114:$AN$1120,2)</f>
        <v/>
      </c>
      <c r="G1133" s="7">
        <f>COUNTIF($AP$1114:$AV$1120,2)</f>
        <v/>
      </c>
      <c r="H1133" s="12">
        <f>AVERAGE($B$1133:$F$1133)</f>
        <v/>
      </c>
      <c r="I1133" s="12">
        <f>STDEV.P($B$1133:$F$1133)</f>
        <v/>
      </c>
    </row>
    <row r="1134">
      <c r="A1134" s="3" t="inlineStr">
        <is>
          <t>eigenvalues (real part, numpy order; pasted)</t>
        </is>
      </c>
    </row>
    <row r="1135">
      <c r="A1135" s="3" t="inlineStr">
        <is>
          <t xml:space="preserve">  λ1</t>
        </is>
      </c>
      <c r="B1135" s="19" t="n">
        <v>5.075353754811579</v>
      </c>
      <c r="C1135" s="19" t="n">
        <v>6.464101615137753</v>
      </c>
      <c r="D1135" s="19" t="n">
        <v>0</v>
      </c>
      <c r="E1135" s="19" t="n">
        <v>6.135549922788548</v>
      </c>
      <c r="F1135" s="19" t="n">
        <v>1</v>
      </c>
      <c r="G1135" s="19" t="n">
        <v>5.985180286287092</v>
      </c>
    </row>
    <row r="1136">
      <c r="A1136" s="3" t="inlineStr">
        <is>
          <t xml:space="preserve">  λ2</t>
        </is>
      </c>
      <c r="B1136" s="19" t="n">
        <v>-1.231231467788719</v>
      </c>
      <c r="C1136" s="19" t="n">
        <v>1.000000000000001</v>
      </c>
      <c r="D1136" s="19" t="n">
        <v>14.00000000000001</v>
      </c>
      <c r="E1136" s="19" t="n">
        <v>1.653165286319348</v>
      </c>
      <c r="F1136" s="19" t="n">
        <v>4.060647027554144</v>
      </c>
      <c r="G1136" s="19" t="n">
        <v>-1.297349996278959</v>
      </c>
    </row>
    <row r="1137">
      <c r="A1137" s="3" t="inlineStr">
        <is>
          <t xml:space="preserve">  λ3</t>
        </is>
      </c>
      <c r="B1137" s="19" t="n">
        <v>2.031013220162145</v>
      </c>
      <c r="C1137" s="19" t="n">
        <v>-1</v>
      </c>
      <c r="D1137" s="19" t="n">
        <v>4.930380657631324e-32</v>
      </c>
      <c r="E1137" s="19" t="n">
        <v>-0.7887152091078962</v>
      </c>
      <c r="F1137" s="19" t="n">
        <v>1.618033988749894</v>
      </c>
      <c r="G1137" s="19" t="n">
        <v>1.559856190535284</v>
      </c>
    </row>
    <row r="1138">
      <c r="A1138" s="3" t="inlineStr">
        <is>
          <t xml:space="preserve">  λ4</t>
        </is>
      </c>
      <c r="B1138" s="19" t="n">
        <v>1.209297162598603</v>
      </c>
      <c r="C1138" s="19" t="n">
        <v>-0.4641016151377548</v>
      </c>
      <c r="D1138" s="19" t="n">
        <v>-5.438959822042075e-16</v>
      </c>
      <c r="E1138" s="19" t="n">
        <v>3.346443102724711e-17</v>
      </c>
      <c r="F1138" s="19" t="n">
        <v>-0.6180339887498947</v>
      </c>
      <c r="G1138" s="19" t="n">
        <v>0.9999999999999998</v>
      </c>
    </row>
    <row r="1139">
      <c r="A1139" s="3" t="inlineStr">
        <is>
          <t xml:space="preserve">  λ5</t>
        </is>
      </c>
      <c r="B1139" s="19" t="n">
        <v>-0.300938744474986</v>
      </c>
      <c r="C1139" s="19" t="n">
        <v>1</v>
      </c>
      <c r="D1139" s="19" t="n">
        <v>0</v>
      </c>
      <c r="E1139" s="19" t="n">
        <v>3.346443102724711e-17</v>
      </c>
      <c r="F1139" s="19" t="n">
        <v>-0.03032351377707133</v>
      </c>
      <c r="G1139" s="19" t="n">
        <v>-0.247686480543426</v>
      </c>
    </row>
    <row r="1140">
      <c r="A1140" s="3" t="inlineStr">
        <is>
          <t xml:space="preserve">  λ6</t>
        </is>
      </c>
      <c r="B1140" s="19" t="n">
        <v>0.2165060746913827</v>
      </c>
      <c r="C1140" s="19" t="n">
        <v>1.177146546715466e-17</v>
      </c>
      <c r="D1140" s="19" t="n">
        <v>0</v>
      </c>
      <c r="E1140" s="19" t="n">
        <v>-5.654012828620597e-18</v>
      </c>
      <c r="F1140" s="19" t="n">
        <v>-0.03032351377707133</v>
      </c>
      <c r="G1140" s="19" t="n">
        <v>6.419849148136202e-17</v>
      </c>
    </row>
    <row r="1141">
      <c r="A1141" s="3" t="inlineStr">
        <is>
          <t xml:space="preserve">  λ7</t>
        </is>
      </c>
      <c r="B1141" s="19" t="n">
        <v>5.551115123125783e-17</v>
      </c>
      <c r="C1141" s="19" t="n">
        <v>5.868941341166413e-18</v>
      </c>
      <c r="D1141" s="19" t="n">
        <v>0</v>
      </c>
      <c r="E1141" s="19" t="n">
        <v>-3.377034604201363e-34</v>
      </c>
      <c r="F1141" s="19" t="n">
        <v>1</v>
      </c>
      <c r="G1141" s="19" t="n">
        <v>6.419849148136202e-17</v>
      </c>
    </row>
    <row r="1142">
      <c r="A1142" s="3" t="inlineStr">
        <is>
          <t>eigenvalues sorted desc (LARGE)</t>
        </is>
      </c>
    </row>
    <row r="1143">
      <c r="A1143" s="3" t="inlineStr">
        <is>
          <t xml:space="preserve">  λ(1)</t>
        </is>
      </c>
      <c r="B1143" s="19">
        <f>LARGE($B$1135:$B$1141,1)</f>
        <v/>
      </c>
      <c r="C1143" s="19">
        <f>LARGE($C$1135:$C$1141,1)</f>
        <v/>
      </c>
      <c r="D1143" s="19">
        <f>LARGE($D$1135:$D$1141,1)</f>
        <v/>
      </c>
      <c r="E1143" s="19">
        <f>LARGE($E$1135:$E$1141,1)</f>
        <v/>
      </c>
      <c r="F1143" s="19">
        <f>LARGE($F$1135:$F$1141,1)</f>
        <v/>
      </c>
      <c r="G1143" s="19">
        <f>LARGE($G$1135:$G$1141,1)</f>
        <v/>
      </c>
    </row>
    <row r="1144">
      <c r="A1144" s="3" t="inlineStr">
        <is>
          <t xml:space="preserve">  λ(2)</t>
        </is>
      </c>
      <c r="B1144" s="19">
        <f>LARGE($B$1135:$B$1141,2)</f>
        <v/>
      </c>
      <c r="C1144" s="19">
        <f>LARGE($C$1135:$C$1141,2)</f>
        <v/>
      </c>
      <c r="D1144" s="19">
        <f>LARGE($D$1135:$D$1141,2)</f>
        <v/>
      </c>
      <c r="E1144" s="19">
        <f>LARGE($E$1135:$E$1141,2)</f>
        <v/>
      </c>
      <c r="F1144" s="19">
        <f>LARGE($F$1135:$F$1141,2)</f>
        <v/>
      </c>
      <c r="G1144" s="19">
        <f>LARGE($G$1135:$G$1141,2)</f>
        <v/>
      </c>
    </row>
    <row r="1145">
      <c r="A1145" s="3" t="inlineStr">
        <is>
          <t xml:space="preserve">  λ(3)</t>
        </is>
      </c>
      <c r="B1145" s="19">
        <f>LARGE($B$1135:$B$1141,3)</f>
        <v/>
      </c>
      <c r="C1145" s="19">
        <f>LARGE($C$1135:$C$1141,3)</f>
        <v/>
      </c>
      <c r="D1145" s="19">
        <f>LARGE($D$1135:$D$1141,3)</f>
        <v/>
      </c>
      <c r="E1145" s="19">
        <f>LARGE($E$1135:$E$1141,3)</f>
        <v/>
      </c>
      <c r="F1145" s="19">
        <f>LARGE($F$1135:$F$1141,3)</f>
        <v/>
      </c>
      <c r="G1145" s="19">
        <f>LARGE($G$1135:$G$1141,3)</f>
        <v/>
      </c>
    </row>
    <row r="1146">
      <c r="A1146" s="3" t="inlineStr">
        <is>
          <t xml:space="preserve">  λ(4)</t>
        </is>
      </c>
      <c r="B1146" s="19">
        <f>LARGE($B$1135:$B$1141,4)</f>
        <v/>
      </c>
      <c r="C1146" s="19">
        <f>LARGE($C$1135:$C$1141,4)</f>
        <v/>
      </c>
      <c r="D1146" s="19">
        <f>LARGE($D$1135:$D$1141,4)</f>
        <v/>
      </c>
      <c r="E1146" s="19">
        <f>LARGE($E$1135:$E$1141,4)</f>
        <v/>
      </c>
      <c r="F1146" s="19">
        <f>LARGE($F$1135:$F$1141,4)</f>
        <v/>
      </c>
      <c r="G1146" s="19">
        <f>LARGE($G$1135:$G$1141,4)</f>
        <v/>
      </c>
    </row>
    <row r="1147">
      <c r="A1147" s="3" t="inlineStr">
        <is>
          <t xml:space="preserve">  λ(5)</t>
        </is>
      </c>
      <c r="B1147" s="19">
        <f>LARGE($B$1135:$B$1141,5)</f>
        <v/>
      </c>
      <c r="C1147" s="19">
        <f>LARGE($C$1135:$C$1141,5)</f>
        <v/>
      </c>
      <c r="D1147" s="19">
        <f>LARGE($D$1135:$D$1141,5)</f>
        <v/>
      </c>
      <c r="E1147" s="19">
        <f>LARGE($E$1135:$E$1141,5)</f>
        <v/>
      </c>
      <c r="F1147" s="19">
        <f>LARGE($F$1135:$F$1141,5)</f>
        <v/>
      </c>
      <c r="G1147" s="19">
        <f>LARGE($G$1135:$G$1141,5)</f>
        <v/>
      </c>
    </row>
    <row r="1148">
      <c r="A1148" s="3" t="inlineStr">
        <is>
          <t xml:space="preserve">  λ(6)</t>
        </is>
      </c>
      <c r="B1148" s="19">
        <f>LARGE($B$1135:$B$1141,6)</f>
        <v/>
      </c>
      <c r="C1148" s="19">
        <f>LARGE($C$1135:$C$1141,6)</f>
        <v/>
      </c>
      <c r="D1148" s="19">
        <f>LARGE($D$1135:$D$1141,6)</f>
        <v/>
      </c>
      <c r="E1148" s="19">
        <f>LARGE($E$1135:$E$1141,6)</f>
        <v/>
      </c>
      <c r="F1148" s="19">
        <f>LARGE($F$1135:$F$1141,6)</f>
        <v/>
      </c>
      <c r="G1148" s="19">
        <f>LARGE($G$1135:$G$1141,6)</f>
        <v/>
      </c>
    </row>
    <row r="1149">
      <c r="A1149" s="3" t="inlineStr">
        <is>
          <t xml:space="preserve">  λ(7)</t>
        </is>
      </c>
      <c r="B1149" s="19">
        <f>LARGE($B$1135:$B$1141,7)</f>
        <v/>
      </c>
      <c r="C1149" s="19">
        <f>LARGE($C$1135:$C$1141,7)</f>
        <v/>
      </c>
      <c r="D1149" s="19">
        <f>LARGE($D$1135:$D$1141,7)</f>
        <v/>
      </c>
      <c r="E1149" s="19">
        <f>LARGE($E$1135:$E$1141,7)</f>
        <v/>
      </c>
      <c r="F1149" s="19">
        <f>LARGE($F$1135:$F$1141,7)</f>
        <v/>
      </c>
      <c r="G1149" s="19">
        <f>LARGE($G$1135:$G$1141,7)</f>
        <v/>
      </c>
    </row>
    <row r="1150">
      <c r="A1150" s="3" t="inlineStr">
        <is>
          <t>check: Σeig − trace (→0)</t>
        </is>
      </c>
      <c r="B1150" s="3">
        <f>ROUND(SUM($B$1135:$B$1141)-($B$1114+$C$1115+$D$1116+$E$1117+$F$1118+$G$1119+$H$1120),6)</f>
        <v/>
      </c>
      <c r="C1150" s="3">
        <f>ROUND(SUM($C$1135:$C$1141)-($J$1114+$K$1115+$L$1116+$M$1117+$N$1118+$O$1119+$P$1120),6)</f>
        <v/>
      </c>
      <c r="D1150" s="3">
        <f>ROUND(SUM($D$1135:$D$1141)-($R$1114+$S$1115+$T$1116+$U$1117+$V$1118+$W$1119+$X$1120),6)</f>
        <v/>
      </c>
      <c r="E1150" s="3">
        <f>ROUND(SUM($E$1135:$E$1141)-($Z$1114+$AA$1115+$AB$1116+$AC$1117+$AD$1118+$AE$1119+$AF$1120),6)</f>
        <v/>
      </c>
      <c r="F1150" s="3">
        <f>ROUND(SUM($F$1135:$F$1141)-($AH$1114+$AI$1115+$AJ$1116+$AK$1117+$AL$1118+$AM$1119+$AN$1120),6)</f>
        <v/>
      </c>
      <c r="G1150" s="3">
        <f>ROUND(SUM($G$1135:$G$1141)-($AP$1114+$AQ$1115+$AR$1116+$AS$1117+$AT$1118+$AU$1119+$AV$1120),6)</f>
        <v/>
      </c>
    </row>
    <row r="1151">
      <c r="A1151" s="3" t="inlineStr">
        <is>
          <t>check: Πeig − det (→0)</t>
        </is>
      </c>
      <c r="B1151" s="3">
        <f>ROUND(MDETERM($B$1114:$H$1120)-PRODUCT($B$1135:$B$1141),6)</f>
        <v/>
      </c>
      <c r="C1151" s="3">
        <f>ROUND(MDETERM($J$1114:$P$1120)-PRODUCT($C$1135:$C$1141),6)</f>
        <v/>
      </c>
      <c r="D1151" s="3">
        <f>ROUND(MDETERM($R$1114:$X$1120)-PRODUCT($D$1135:$D$1141),6)</f>
        <v/>
      </c>
      <c r="E1151" s="3">
        <f>ROUND(MDETERM($Z$1114:$AF$1120)-PRODUCT($E$1135:$E$1141),6)</f>
        <v/>
      </c>
      <c r="F1151" s="3" t="inlineStr">
        <is>
          <t>complex pair; real parts used</t>
        </is>
      </c>
      <c r="G1151" s="3">
        <f>ROUND(MDETERM($AP$1114:$AV$1120)-PRODUCT($G$1135:$G$1141),6)</f>
        <v/>
      </c>
    </row>
    <row r="1152">
      <c r="A1152" s="3" t="inlineStr">
        <is>
          <t>complex eigenvalues?</t>
        </is>
      </c>
      <c r="B1152" s="3" t="inlineStr"/>
      <c r="C1152" s="3" t="inlineStr"/>
      <c r="D1152" s="3" t="inlineStr"/>
      <c r="E1152" s="3" t="inlineStr"/>
      <c r="F1152" s="21" t="inlineStr">
        <is>
          <t>yes</t>
        </is>
      </c>
      <c r="G1152" s="3" t="inlineStr"/>
    </row>
    <row r="1153">
      <c r="A1153" s="3" t="inlineStr">
        <is>
          <t>check: det(M − λᵢI) per sorted λ (→0)</t>
        </is>
      </c>
    </row>
    <row r="1154">
      <c r="A1154" s="3" t="inlineStr">
        <is>
          <t xml:space="preserve">  det(M − λ(1)I)</t>
        </is>
      </c>
      <c r="B1154" s="3">
        <f t="array" ref="B1154">ROUND(MDETERM($B$1114:$H$1120-$B$1143*MUNIT(7)),6)</f>
        <v/>
      </c>
      <c r="C1154" s="3">
        <f t="array" ref="C1154">ROUND(MDETERM($J$1114:$P$1120-$C$1143*MUNIT(7)),6)</f>
        <v/>
      </c>
      <c r="D1154" s="3">
        <f t="array" ref="D1154">ROUND(MDETERM($R$1114:$X$1120-$D$1143*MUNIT(7)),6)</f>
        <v/>
      </c>
      <c r="E1154" s="3">
        <f t="array" ref="E1154">ROUND(MDETERM($Z$1114:$AF$1120-$E$1143*MUNIT(7)),6)</f>
        <v/>
      </c>
      <c r="F1154" s="3" t="inlineStr">
        <is>
          <t>n/a (complex)</t>
        </is>
      </c>
      <c r="G1154" s="3">
        <f t="array" ref="G1154">ROUND(MDETERM($AP$1114:$AV$1120-$G$1143*MUNIT(7)),6)</f>
        <v/>
      </c>
    </row>
    <row r="1155">
      <c r="A1155" s="3" t="inlineStr">
        <is>
          <t xml:space="preserve">  det(M − λ(2)I)</t>
        </is>
      </c>
      <c r="B1155" s="3">
        <f t="array" ref="B1155">ROUND(MDETERM($B$1114:$H$1120-$B$1144*MUNIT(7)),6)</f>
        <v/>
      </c>
      <c r="C1155" s="3">
        <f t="array" ref="C1155">ROUND(MDETERM($J$1114:$P$1120-$C$1144*MUNIT(7)),6)</f>
        <v/>
      </c>
      <c r="D1155" s="3">
        <f t="array" ref="D1155">ROUND(MDETERM($R$1114:$X$1120-$D$1144*MUNIT(7)),6)</f>
        <v/>
      </c>
      <c r="E1155" s="3">
        <f t="array" ref="E1155">ROUND(MDETERM($Z$1114:$AF$1120-$E$1144*MUNIT(7)),6)</f>
        <v/>
      </c>
      <c r="F1155" s="3" t="inlineStr">
        <is>
          <t>n/a (complex)</t>
        </is>
      </c>
      <c r="G1155" s="3">
        <f t="array" ref="G1155">ROUND(MDETERM($AP$1114:$AV$1120-$G$1144*MUNIT(7)),6)</f>
        <v/>
      </c>
    </row>
    <row r="1156">
      <c r="A1156" s="3" t="inlineStr">
        <is>
          <t xml:space="preserve">  det(M − λ(3)I)</t>
        </is>
      </c>
      <c r="B1156" s="3">
        <f t="array" ref="B1156">ROUND(MDETERM($B$1114:$H$1120-$B$1145*MUNIT(7)),6)</f>
        <v/>
      </c>
      <c r="C1156" s="3">
        <f t="array" ref="C1156">ROUND(MDETERM($J$1114:$P$1120-$C$1145*MUNIT(7)),6)</f>
        <v/>
      </c>
      <c r="D1156" s="3">
        <f t="array" ref="D1156">ROUND(MDETERM($R$1114:$X$1120-$D$1145*MUNIT(7)),6)</f>
        <v/>
      </c>
      <c r="E1156" s="3">
        <f t="array" ref="E1156">ROUND(MDETERM($Z$1114:$AF$1120-$E$1145*MUNIT(7)),6)</f>
        <v/>
      </c>
      <c r="F1156" s="3" t="inlineStr">
        <is>
          <t>n/a (complex)</t>
        </is>
      </c>
      <c r="G1156" s="3">
        <f t="array" ref="G1156">ROUND(MDETERM($AP$1114:$AV$1120-$G$1145*MUNIT(7)),6)</f>
        <v/>
      </c>
    </row>
    <row r="1157">
      <c r="A1157" s="3" t="inlineStr">
        <is>
          <t xml:space="preserve">  det(M − λ(4)I)</t>
        </is>
      </c>
      <c r="B1157" s="3">
        <f t="array" ref="B1157">ROUND(MDETERM($B$1114:$H$1120-$B$1146*MUNIT(7)),6)</f>
        <v/>
      </c>
      <c r="C1157" s="3">
        <f t="array" ref="C1157">ROUND(MDETERM($J$1114:$P$1120-$C$1146*MUNIT(7)),6)</f>
        <v/>
      </c>
      <c r="D1157" s="3">
        <f t="array" ref="D1157">ROUND(MDETERM($R$1114:$X$1120-$D$1146*MUNIT(7)),6)</f>
        <v/>
      </c>
      <c r="E1157" s="3">
        <f t="array" ref="E1157">ROUND(MDETERM($Z$1114:$AF$1120-$E$1146*MUNIT(7)),6)</f>
        <v/>
      </c>
      <c r="F1157" s="3" t="inlineStr">
        <is>
          <t>n/a (complex)</t>
        </is>
      </c>
      <c r="G1157" s="3">
        <f t="array" ref="G1157">ROUND(MDETERM($AP$1114:$AV$1120-$G$1146*MUNIT(7)),6)</f>
        <v/>
      </c>
    </row>
    <row r="1158">
      <c r="A1158" s="3" t="inlineStr">
        <is>
          <t xml:space="preserve">  det(M − λ(5)I)</t>
        </is>
      </c>
      <c r="B1158" s="3">
        <f t="array" ref="B1158">ROUND(MDETERM($B$1114:$H$1120-$B$1147*MUNIT(7)),6)</f>
        <v/>
      </c>
      <c r="C1158" s="3">
        <f t="array" ref="C1158">ROUND(MDETERM($J$1114:$P$1120-$C$1147*MUNIT(7)),6)</f>
        <v/>
      </c>
      <c r="D1158" s="3">
        <f t="array" ref="D1158">ROUND(MDETERM($R$1114:$X$1120-$D$1147*MUNIT(7)),6)</f>
        <v/>
      </c>
      <c r="E1158" s="3">
        <f t="array" ref="E1158">ROUND(MDETERM($Z$1114:$AF$1120-$E$1147*MUNIT(7)),6)</f>
        <v/>
      </c>
      <c r="F1158" s="3" t="inlineStr">
        <is>
          <t>n/a (complex)</t>
        </is>
      </c>
      <c r="G1158" s="3">
        <f t="array" ref="G1158">ROUND(MDETERM($AP$1114:$AV$1120-$G$1147*MUNIT(7)),6)</f>
        <v/>
      </c>
    </row>
    <row r="1159">
      <c r="A1159" s="3" t="inlineStr">
        <is>
          <t xml:space="preserve">  det(M − λ(6)I)</t>
        </is>
      </c>
      <c r="B1159" s="3">
        <f t="array" ref="B1159">ROUND(MDETERM($B$1114:$H$1120-$B$1148*MUNIT(7)),6)</f>
        <v/>
      </c>
      <c r="C1159" s="3">
        <f t="array" ref="C1159">ROUND(MDETERM($J$1114:$P$1120-$C$1148*MUNIT(7)),6)</f>
        <v/>
      </c>
      <c r="D1159" s="3">
        <f t="array" ref="D1159">ROUND(MDETERM($R$1114:$X$1120-$D$1148*MUNIT(7)),6)</f>
        <v/>
      </c>
      <c r="E1159" s="3">
        <f t="array" ref="E1159">ROUND(MDETERM($Z$1114:$AF$1120-$E$1148*MUNIT(7)),6)</f>
        <v/>
      </c>
      <c r="F1159" s="3" t="inlineStr">
        <is>
          <t>n/a (complex)</t>
        </is>
      </c>
      <c r="G1159" s="3">
        <f t="array" ref="G1159">ROUND(MDETERM($AP$1114:$AV$1120-$G$1148*MUNIT(7)),6)</f>
        <v/>
      </c>
    </row>
    <row r="1160">
      <c r="A1160" s="3" t="inlineStr">
        <is>
          <t xml:space="preserve">  det(M − λ(7)I)</t>
        </is>
      </c>
      <c r="B1160" s="3">
        <f t="array" ref="B1160">ROUND(MDETERM($B$1114:$H$1120-$B$1149*MUNIT(7)),6)</f>
        <v/>
      </c>
      <c r="C1160" s="3">
        <f t="array" ref="C1160">ROUND(MDETERM($J$1114:$P$1120-$C$1149*MUNIT(7)),6)</f>
        <v/>
      </c>
      <c r="D1160" s="3">
        <f t="array" ref="D1160">ROUND(MDETERM($R$1114:$X$1120-$D$1149*MUNIT(7)),6)</f>
        <v/>
      </c>
      <c r="E1160" s="3">
        <f t="array" ref="E1160">ROUND(MDETERM($Z$1114:$AF$1120-$E$1149*MUNIT(7)),6)</f>
        <v/>
      </c>
      <c r="F1160" s="3" t="inlineStr">
        <is>
          <t>n/a (complex)</t>
        </is>
      </c>
      <c r="G1160" s="3">
        <f t="array" ref="G1160">ROUND(MDETERM($AP$1114:$AV$1120-$G$1149*MUNIT(7)),6)</f>
        <v/>
      </c>
    </row>
    <row r="1164" ht="16" customHeight="1">
      <c r="A1164" s="14" t="inlineStr">
        <is>
          <t>RAG R1-R3 | gpt4-turbo-preview</t>
        </is>
      </c>
      <c r="B1164" s="9" t="inlineStr">
        <is>
          <t>run 1 (raw, pasted)</t>
        </is>
      </c>
      <c r="J1164" s="9" t="inlineStr">
        <is>
          <t>run 2 (raw, pasted)</t>
        </is>
      </c>
      <c r="R1164" s="9" t="inlineStr">
        <is>
          <t>run 3 (raw, pasted)</t>
        </is>
      </c>
      <c r="Z1164" s="9" t="inlineStr">
        <is>
          <t>run 4 (raw, pasted)</t>
        </is>
      </c>
      <c r="AH1164" s="9" t="inlineStr">
        <is>
          <t>run 5 (raw, pasted)</t>
        </is>
      </c>
      <c r="AP1164" s="9" t="inlineStr">
        <is>
          <t>Step2 average matrix (formula)</t>
        </is>
      </c>
      <c r="AX1164" s="9" t="inlineStr">
        <is>
          <t>ground truth (reference)</t>
        </is>
      </c>
    </row>
    <row r="1165" ht="60" customHeight="1">
      <c r="B1165" s="15" t="inlineStr">
        <is>
          <t>Bit</t>
        </is>
      </c>
      <c r="C1165" s="15" t="inlineStr">
        <is>
          <t>Transmission</t>
        </is>
      </c>
      <c r="D1165" s="15" t="inlineStr">
        <is>
          <t>Motor</t>
        </is>
      </c>
      <c r="E1165" s="15" t="inlineStr">
        <is>
          <t>Electrical System</t>
        </is>
      </c>
      <c r="F1165" s="15" t="inlineStr">
        <is>
          <t>Battery Holder</t>
        </is>
      </c>
      <c r="G1165" s="15" t="inlineStr">
        <is>
          <t>Housing</t>
        </is>
      </c>
      <c r="H1165" s="15" t="inlineStr">
        <is>
          <t>External Environment</t>
        </is>
      </c>
      <c r="J1165" s="15" t="inlineStr">
        <is>
          <t>Bit</t>
        </is>
      </c>
      <c r="K1165" s="15" t="inlineStr">
        <is>
          <t>Transmission</t>
        </is>
      </c>
      <c r="L1165" s="15" t="inlineStr">
        <is>
          <t>Motor</t>
        </is>
      </c>
      <c r="M1165" s="15" t="inlineStr">
        <is>
          <t>Electrical System</t>
        </is>
      </c>
      <c r="N1165" s="15" t="inlineStr">
        <is>
          <t>Battery Holder</t>
        </is>
      </c>
      <c r="O1165" s="15" t="inlineStr">
        <is>
          <t>Housing</t>
        </is>
      </c>
      <c r="P1165" s="15" t="inlineStr">
        <is>
          <t>External Environment</t>
        </is>
      </c>
      <c r="R1165" s="15" t="inlineStr">
        <is>
          <t>Bit</t>
        </is>
      </c>
      <c r="S1165" s="15" t="inlineStr">
        <is>
          <t>Transmission</t>
        </is>
      </c>
      <c r="T1165" s="15" t="inlineStr">
        <is>
          <t>Motor</t>
        </is>
      </c>
      <c r="U1165" s="15" t="inlineStr">
        <is>
          <t>Electrical System</t>
        </is>
      </c>
      <c r="V1165" s="15" t="inlineStr">
        <is>
          <t>Battery Holder</t>
        </is>
      </c>
      <c r="W1165" s="15" t="inlineStr">
        <is>
          <t>Housing</t>
        </is>
      </c>
      <c r="X1165" s="15" t="inlineStr">
        <is>
          <t>External Environment</t>
        </is>
      </c>
      <c r="Z1165" s="15" t="inlineStr">
        <is>
          <t>Bit</t>
        </is>
      </c>
      <c r="AA1165" s="15" t="inlineStr">
        <is>
          <t>Transmission</t>
        </is>
      </c>
      <c r="AB1165" s="15" t="inlineStr">
        <is>
          <t>Motor</t>
        </is>
      </c>
      <c r="AC1165" s="15" t="inlineStr">
        <is>
          <t>Electrical System</t>
        </is>
      </c>
      <c r="AD1165" s="15" t="inlineStr">
        <is>
          <t>Battery Holder</t>
        </is>
      </c>
      <c r="AE1165" s="15" t="inlineStr">
        <is>
          <t>Housing</t>
        </is>
      </c>
      <c r="AF1165" s="15" t="inlineStr">
        <is>
          <t>External Environment</t>
        </is>
      </c>
      <c r="AH1165" s="15" t="inlineStr">
        <is>
          <t>Bit</t>
        </is>
      </c>
      <c r="AI1165" s="15" t="inlineStr">
        <is>
          <t>Transmission</t>
        </is>
      </c>
      <c r="AJ1165" s="15" t="inlineStr">
        <is>
          <t>Motor</t>
        </is>
      </c>
      <c r="AK1165" s="15" t="inlineStr">
        <is>
          <t>Electrical System</t>
        </is>
      </c>
      <c r="AL1165" s="15" t="inlineStr">
        <is>
          <t>Battery Holder</t>
        </is>
      </c>
      <c r="AM1165" s="15" t="inlineStr">
        <is>
          <t>Housing</t>
        </is>
      </c>
      <c r="AN1165" s="15" t="inlineStr">
        <is>
          <t>External Environment</t>
        </is>
      </c>
      <c r="AP1165" s="15" t="inlineStr">
        <is>
          <t>Bit</t>
        </is>
      </c>
      <c r="AQ1165" s="15" t="inlineStr">
        <is>
          <t>Transmission</t>
        </is>
      </c>
      <c r="AR1165" s="15" t="inlineStr">
        <is>
          <t>Motor</t>
        </is>
      </c>
      <c r="AS1165" s="15" t="inlineStr">
        <is>
          <t>Electrical System</t>
        </is>
      </c>
      <c r="AT1165" s="15" t="inlineStr">
        <is>
          <t>Battery Holder</t>
        </is>
      </c>
      <c r="AU1165" s="15" t="inlineStr">
        <is>
          <t>Housing</t>
        </is>
      </c>
      <c r="AV1165" s="15" t="inlineStr">
        <is>
          <t>External Environment</t>
        </is>
      </c>
    </row>
    <row r="1166">
      <c r="A1166" s="3" t="inlineStr">
        <is>
          <t>Bit</t>
        </is>
      </c>
      <c r="B1166" s="8" t="n">
        <v>1</v>
      </c>
      <c r="C1166" s="8" t="n">
        <v>1</v>
      </c>
      <c r="D1166" s="8" t="n">
        <v>1</v>
      </c>
      <c r="E1166" s="8" t="n">
        <v>1</v>
      </c>
      <c r="F1166" s="8" t="n">
        <v>0</v>
      </c>
      <c r="G1166" s="8" t="n">
        <v>0</v>
      </c>
      <c r="H1166" s="8" t="n">
        <v>0</v>
      </c>
      <c r="J1166" s="8" t="n">
        <v>1</v>
      </c>
      <c r="K1166" s="8" t="n">
        <v>1</v>
      </c>
      <c r="L1166" s="8" t="n">
        <v>1</v>
      </c>
      <c r="M1166" s="8" t="n">
        <v>1</v>
      </c>
      <c r="N1166" s="8" t="n">
        <v>0</v>
      </c>
      <c r="O1166" s="8" t="n">
        <v>1</v>
      </c>
      <c r="P1166" s="8" t="n">
        <v>0</v>
      </c>
      <c r="R1166" s="8" t="n">
        <v>1</v>
      </c>
      <c r="S1166" s="8" t="n">
        <v>1</v>
      </c>
      <c r="T1166" s="8" t="n">
        <v>1</v>
      </c>
      <c r="U1166" s="8" t="n">
        <v>1</v>
      </c>
      <c r="V1166" s="8" t="n">
        <v>0</v>
      </c>
      <c r="W1166" s="8" t="n">
        <v>0</v>
      </c>
      <c r="X1166" s="8" t="n">
        <v>0</v>
      </c>
      <c r="Z1166" s="8" t="n">
        <v>1</v>
      </c>
      <c r="AA1166" s="8" t="n">
        <v>1</v>
      </c>
      <c r="AB1166" s="8" t="n">
        <v>1</v>
      </c>
      <c r="AC1166" s="8" t="n">
        <v>1</v>
      </c>
      <c r="AD1166" s="8" t="n">
        <v>0</v>
      </c>
      <c r="AE1166" s="8" t="n">
        <v>1</v>
      </c>
      <c r="AF1166" s="8" t="n">
        <v>0</v>
      </c>
      <c r="AH1166" s="8" t="n">
        <v>1</v>
      </c>
      <c r="AI1166" s="8" t="n">
        <v>1</v>
      </c>
      <c r="AJ1166" s="8" t="n">
        <v>1</v>
      </c>
      <c r="AK1166" s="8" t="n">
        <v>1</v>
      </c>
      <c r="AL1166" s="8" t="n">
        <v>1</v>
      </c>
      <c r="AM1166" s="8" t="n">
        <v>1</v>
      </c>
      <c r="AN1166" s="8" t="n">
        <v>0</v>
      </c>
      <c r="AP1166" s="8">
        <f>IF(($B$1166&lt;&gt;2)+($J$1166&lt;&gt;2)+($R$1166&lt;&gt;2)+($Z$1166&lt;&gt;2)+($AH$1166&lt;&gt;2)=0,2,IF((($B$1166&lt;&gt;2)*$B$1166+($J$1166&lt;&gt;2)*$J$1166+($R$1166&lt;&gt;2)*$R$1166+($Z$1166&lt;&gt;2)*$Z$1166+($AH$1166&lt;&gt;2)*$AH$1166)/(($B$1166&lt;&gt;2)+($J$1166&lt;&gt;2)+($R$1166&lt;&gt;2)+($Z$1166&lt;&gt;2)+($AH$1166&lt;&gt;2))&gt;=0.5,1,0))</f>
        <v/>
      </c>
      <c r="AQ1166" s="8">
        <f>IF(($C$1166&lt;&gt;2)+($K$1166&lt;&gt;2)+($S$1166&lt;&gt;2)+($AA$1166&lt;&gt;2)+($AI$1166&lt;&gt;2)=0,2,IF((($C$1166&lt;&gt;2)*$C$1166+($K$1166&lt;&gt;2)*$K$1166+($S$1166&lt;&gt;2)*$S$1166+($AA$1166&lt;&gt;2)*$AA$1166+($AI$1166&lt;&gt;2)*$AI$1166)/(($C$1166&lt;&gt;2)+($K$1166&lt;&gt;2)+($S$1166&lt;&gt;2)+($AA$1166&lt;&gt;2)+($AI$1166&lt;&gt;2))&gt;=0.5,1,0))</f>
        <v/>
      </c>
      <c r="AR1166" s="8">
        <f>IF(($D$1166&lt;&gt;2)+($L$1166&lt;&gt;2)+($T$1166&lt;&gt;2)+($AB$1166&lt;&gt;2)+($AJ$1166&lt;&gt;2)=0,2,IF((($D$1166&lt;&gt;2)*$D$1166+($L$1166&lt;&gt;2)*$L$1166+($T$1166&lt;&gt;2)*$T$1166+($AB$1166&lt;&gt;2)*$AB$1166+($AJ$1166&lt;&gt;2)*$AJ$1166)/(($D$1166&lt;&gt;2)+($L$1166&lt;&gt;2)+($T$1166&lt;&gt;2)+($AB$1166&lt;&gt;2)+($AJ$1166&lt;&gt;2))&gt;=0.5,1,0))</f>
        <v/>
      </c>
      <c r="AS1166" s="8">
        <f>IF(($E$1166&lt;&gt;2)+($M$1166&lt;&gt;2)+($U$1166&lt;&gt;2)+($AC$1166&lt;&gt;2)+($AK$1166&lt;&gt;2)=0,2,IF((($E$1166&lt;&gt;2)*$E$1166+($M$1166&lt;&gt;2)*$M$1166+($U$1166&lt;&gt;2)*$U$1166+($AC$1166&lt;&gt;2)*$AC$1166+($AK$1166&lt;&gt;2)*$AK$1166)/(($E$1166&lt;&gt;2)+($M$1166&lt;&gt;2)+($U$1166&lt;&gt;2)+($AC$1166&lt;&gt;2)+($AK$1166&lt;&gt;2))&gt;=0.5,1,0))</f>
        <v/>
      </c>
      <c r="AT1166" s="8">
        <f>IF(($F$1166&lt;&gt;2)+($N$1166&lt;&gt;2)+($V$1166&lt;&gt;2)+($AD$1166&lt;&gt;2)+($AL$1166&lt;&gt;2)=0,2,IF((($F$1166&lt;&gt;2)*$F$1166+($N$1166&lt;&gt;2)*$N$1166+($V$1166&lt;&gt;2)*$V$1166+($AD$1166&lt;&gt;2)*$AD$1166+($AL$1166&lt;&gt;2)*$AL$1166)/(($F$1166&lt;&gt;2)+($N$1166&lt;&gt;2)+($V$1166&lt;&gt;2)+($AD$1166&lt;&gt;2)+($AL$1166&lt;&gt;2))&gt;=0.5,1,0))</f>
        <v/>
      </c>
      <c r="AU1166" s="8">
        <f>IF(($G$1166&lt;&gt;2)+($O$1166&lt;&gt;2)+($W$1166&lt;&gt;2)+($AE$1166&lt;&gt;2)+($AM$1166&lt;&gt;2)=0,2,IF((($G$1166&lt;&gt;2)*$G$1166+($O$1166&lt;&gt;2)*$O$1166+($W$1166&lt;&gt;2)*$W$1166+($AE$1166&lt;&gt;2)*$AE$1166+($AM$1166&lt;&gt;2)*$AM$1166)/(($G$1166&lt;&gt;2)+($O$1166&lt;&gt;2)+($W$1166&lt;&gt;2)+($AE$1166&lt;&gt;2)+($AM$1166&lt;&gt;2))&gt;=0.5,1,0))</f>
        <v/>
      </c>
      <c r="AV1166" s="8">
        <f>IF(($H$1166&lt;&gt;2)+($P$1166&lt;&gt;2)+($X$1166&lt;&gt;2)+($AF$1166&lt;&gt;2)+($AN$1166&lt;&gt;2)=0,2,IF((($H$1166&lt;&gt;2)*$H$1166+($P$1166&lt;&gt;2)*$P$1166+($X$1166&lt;&gt;2)*$X$1166+($AF$1166&lt;&gt;2)*$AF$1166+($AN$1166&lt;&gt;2)*$AN$1166)/(($H$1166&lt;&gt;2)+($P$1166&lt;&gt;2)+($X$1166&lt;&gt;2)+($AF$1166&lt;&gt;2)+($AN$1166&lt;&gt;2))&gt;=0.5,1,0))</f>
        <v/>
      </c>
      <c r="AX1166" s="16">
        <f>'Ground truth'!$B$14</f>
        <v/>
      </c>
      <c r="AY1166" s="16">
        <f>'Ground truth'!$C$14</f>
        <v/>
      </c>
      <c r="AZ1166" s="16">
        <f>'Ground truth'!$D$14</f>
        <v/>
      </c>
      <c r="BA1166" s="16">
        <f>'Ground truth'!$E$14</f>
        <v/>
      </c>
      <c r="BB1166" s="16">
        <f>'Ground truth'!$F$14</f>
        <v/>
      </c>
      <c r="BC1166" s="16">
        <f>'Ground truth'!$G$14</f>
        <v/>
      </c>
      <c r="BD1166" s="16">
        <f>'Ground truth'!$H$14</f>
        <v/>
      </c>
    </row>
    <row r="1167">
      <c r="A1167" s="3" t="inlineStr">
        <is>
          <t>Transmission</t>
        </is>
      </c>
      <c r="B1167" s="8" t="n">
        <v>1</v>
      </c>
      <c r="C1167" s="8" t="n">
        <v>1</v>
      </c>
      <c r="D1167" s="8" t="n">
        <v>1</v>
      </c>
      <c r="E1167" s="8" t="n">
        <v>0</v>
      </c>
      <c r="F1167" s="8" t="n">
        <v>0</v>
      </c>
      <c r="G1167" s="8" t="n">
        <v>1</v>
      </c>
      <c r="H1167" s="8" t="n">
        <v>0</v>
      </c>
      <c r="J1167" s="8" t="n">
        <v>1</v>
      </c>
      <c r="K1167" s="8" t="n">
        <v>1</v>
      </c>
      <c r="L1167" s="8" t="n">
        <v>1</v>
      </c>
      <c r="M1167" s="8" t="n">
        <v>1</v>
      </c>
      <c r="N1167" s="8" t="n">
        <v>0</v>
      </c>
      <c r="O1167" s="8" t="n">
        <v>1</v>
      </c>
      <c r="P1167" s="8" t="n">
        <v>0</v>
      </c>
      <c r="R1167" s="8" t="n">
        <v>1</v>
      </c>
      <c r="S1167" s="8" t="n">
        <v>1</v>
      </c>
      <c r="T1167" s="8" t="n">
        <v>1</v>
      </c>
      <c r="U1167" s="8" t="n">
        <v>1</v>
      </c>
      <c r="V1167" s="8" t="n">
        <v>0</v>
      </c>
      <c r="W1167" s="8" t="n">
        <v>1</v>
      </c>
      <c r="X1167" s="8" t="n">
        <v>0</v>
      </c>
      <c r="Z1167" s="8" t="n">
        <v>1</v>
      </c>
      <c r="AA1167" s="8" t="n">
        <v>1</v>
      </c>
      <c r="AB1167" s="8" t="n">
        <v>1</v>
      </c>
      <c r="AC1167" s="8" t="n">
        <v>0</v>
      </c>
      <c r="AD1167" s="8" t="n">
        <v>0</v>
      </c>
      <c r="AE1167" s="8" t="n">
        <v>1</v>
      </c>
      <c r="AF1167" s="8" t="n">
        <v>0</v>
      </c>
      <c r="AH1167" s="8" t="n">
        <v>1</v>
      </c>
      <c r="AI1167" s="8" t="n">
        <v>1</v>
      </c>
      <c r="AJ1167" s="8" t="n">
        <v>1</v>
      </c>
      <c r="AK1167" s="8" t="n">
        <v>1</v>
      </c>
      <c r="AL1167" s="8" t="n">
        <v>1</v>
      </c>
      <c r="AM1167" s="8" t="n">
        <v>1</v>
      </c>
      <c r="AN1167" s="8" t="n">
        <v>0</v>
      </c>
      <c r="AP1167" s="8">
        <f>IF(($B$1167&lt;&gt;2)+($J$1167&lt;&gt;2)+($R$1167&lt;&gt;2)+($Z$1167&lt;&gt;2)+($AH$1167&lt;&gt;2)=0,2,IF((($B$1167&lt;&gt;2)*$B$1167+($J$1167&lt;&gt;2)*$J$1167+($R$1167&lt;&gt;2)*$R$1167+($Z$1167&lt;&gt;2)*$Z$1167+($AH$1167&lt;&gt;2)*$AH$1167)/(($B$1167&lt;&gt;2)+($J$1167&lt;&gt;2)+($R$1167&lt;&gt;2)+($Z$1167&lt;&gt;2)+($AH$1167&lt;&gt;2))&gt;=0.5,1,0))</f>
        <v/>
      </c>
      <c r="AQ1167" s="8">
        <f>IF(($C$1167&lt;&gt;2)+($K$1167&lt;&gt;2)+($S$1167&lt;&gt;2)+($AA$1167&lt;&gt;2)+($AI$1167&lt;&gt;2)=0,2,IF((($C$1167&lt;&gt;2)*$C$1167+($K$1167&lt;&gt;2)*$K$1167+($S$1167&lt;&gt;2)*$S$1167+($AA$1167&lt;&gt;2)*$AA$1167+($AI$1167&lt;&gt;2)*$AI$1167)/(($C$1167&lt;&gt;2)+($K$1167&lt;&gt;2)+($S$1167&lt;&gt;2)+($AA$1167&lt;&gt;2)+($AI$1167&lt;&gt;2))&gt;=0.5,1,0))</f>
        <v/>
      </c>
      <c r="AR1167" s="8">
        <f>IF(($D$1167&lt;&gt;2)+($L$1167&lt;&gt;2)+($T$1167&lt;&gt;2)+($AB$1167&lt;&gt;2)+($AJ$1167&lt;&gt;2)=0,2,IF((($D$1167&lt;&gt;2)*$D$1167+($L$1167&lt;&gt;2)*$L$1167+($T$1167&lt;&gt;2)*$T$1167+($AB$1167&lt;&gt;2)*$AB$1167+($AJ$1167&lt;&gt;2)*$AJ$1167)/(($D$1167&lt;&gt;2)+($L$1167&lt;&gt;2)+($T$1167&lt;&gt;2)+($AB$1167&lt;&gt;2)+($AJ$1167&lt;&gt;2))&gt;=0.5,1,0))</f>
        <v/>
      </c>
      <c r="AS1167" s="8">
        <f>IF(($E$1167&lt;&gt;2)+($M$1167&lt;&gt;2)+($U$1167&lt;&gt;2)+($AC$1167&lt;&gt;2)+($AK$1167&lt;&gt;2)=0,2,IF((($E$1167&lt;&gt;2)*$E$1167+($M$1167&lt;&gt;2)*$M$1167+($U$1167&lt;&gt;2)*$U$1167+($AC$1167&lt;&gt;2)*$AC$1167+($AK$1167&lt;&gt;2)*$AK$1167)/(($E$1167&lt;&gt;2)+($M$1167&lt;&gt;2)+($U$1167&lt;&gt;2)+($AC$1167&lt;&gt;2)+($AK$1167&lt;&gt;2))&gt;=0.5,1,0))</f>
        <v/>
      </c>
      <c r="AT1167" s="8">
        <f>IF(($F$1167&lt;&gt;2)+($N$1167&lt;&gt;2)+($V$1167&lt;&gt;2)+($AD$1167&lt;&gt;2)+($AL$1167&lt;&gt;2)=0,2,IF((($F$1167&lt;&gt;2)*$F$1167+($N$1167&lt;&gt;2)*$N$1167+($V$1167&lt;&gt;2)*$V$1167+($AD$1167&lt;&gt;2)*$AD$1167+($AL$1167&lt;&gt;2)*$AL$1167)/(($F$1167&lt;&gt;2)+($N$1167&lt;&gt;2)+($V$1167&lt;&gt;2)+($AD$1167&lt;&gt;2)+($AL$1167&lt;&gt;2))&gt;=0.5,1,0))</f>
        <v/>
      </c>
      <c r="AU1167" s="8">
        <f>IF(($G$1167&lt;&gt;2)+($O$1167&lt;&gt;2)+($W$1167&lt;&gt;2)+($AE$1167&lt;&gt;2)+($AM$1167&lt;&gt;2)=0,2,IF((($G$1167&lt;&gt;2)*$G$1167+($O$1167&lt;&gt;2)*$O$1167+($W$1167&lt;&gt;2)*$W$1167+($AE$1167&lt;&gt;2)*$AE$1167+($AM$1167&lt;&gt;2)*$AM$1167)/(($G$1167&lt;&gt;2)+($O$1167&lt;&gt;2)+($W$1167&lt;&gt;2)+($AE$1167&lt;&gt;2)+($AM$1167&lt;&gt;2))&gt;=0.5,1,0))</f>
        <v/>
      </c>
      <c r="AV1167" s="8">
        <f>IF(($H$1167&lt;&gt;2)+($P$1167&lt;&gt;2)+($X$1167&lt;&gt;2)+($AF$1167&lt;&gt;2)+($AN$1167&lt;&gt;2)=0,2,IF((($H$1167&lt;&gt;2)*$H$1167+($P$1167&lt;&gt;2)*$P$1167+($X$1167&lt;&gt;2)*$X$1167+($AF$1167&lt;&gt;2)*$AF$1167+($AN$1167&lt;&gt;2)*$AN$1167)/(($H$1167&lt;&gt;2)+($P$1167&lt;&gt;2)+($X$1167&lt;&gt;2)+($AF$1167&lt;&gt;2)+($AN$1167&lt;&gt;2))&gt;=0.5,1,0))</f>
        <v/>
      </c>
      <c r="AX1167" s="16">
        <f>'Ground truth'!$B$15</f>
        <v/>
      </c>
      <c r="AY1167" s="16">
        <f>'Ground truth'!$C$15</f>
        <v/>
      </c>
      <c r="AZ1167" s="16">
        <f>'Ground truth'!$D$15</f>
        <v/>
      </c>
      <c r="BA1167" s="16">
        <f>'Ground truth'!$E$15</f>
        <v/>
      </c>
      <c r="BB1167" s="16">
        <f>'Ground truth'!$F$15</f>
        <v/>
      </c>
      <c r="BC1167" s="16">
        <f>'Ground truth'!$G$15</f>
        <v/>
      </c>
      <c r="BD1167" s="16">
        <f>'Ground truth'!$H$15</f>
        <v/>
      </c>
    </row>
    <row r="1168">
      <c r="A1168" s="3" t="inlineStr">
        <is>
          <t>Motor</t>
        </is>
      </c>
      <c r="B1168" s="8" t="n">
        <v>1</v>
      </c>
      <c r="C1168" s="8" t="n">
        <v>1</v>
      </c>
      <c r="D1168" s="8" t="n">
        <v>1</v>
      </c>
      <c r="E1168" s="8" t="n">
        <v>1</v>
      </c>
      <c r="F1168" s="8" t="n">
        <v>1</v>
      </c>
      <c r="G1168" s="8" t="n">
        <v>1</v>
      </c>
      <c r="H1168" s="8" t="n">
        <v>0</v>
      </c>
      <c r="J1168" s="8" t="n">
        <v>1</v>
      </c>
      <c r="K1168" s="8" t="n">
        <v>1</v>
      </c>
      <c r="L1168" s="8" t="n">
        <v>1</v>
      </c>
      <c r="M1168" s="8" t="n">
        <v>1</v>
      </c>
      <c r="N1168" s="8" t="n">
        <v>1</v>
      </c>
      <c r="O1168" s="8" t="n">
        <v>1</v>
      </c>
      <c r="P1168" s="8" t="n">
        <v>0</v>
      </c>
      <c r="R1168" s="8" t="n">
        <v>1</v>
      </c>
      <c r="S1168" s="8" t="n">
        <v>1</v>
      </c>
      <c r="T1168" s="8" t="n">
        <v>1</v>
      </c>
      <c r="U1168" s="8" t="n">
        <v>1</v>
      </c>
      <c r="V1168" s="8" t="n">
        <v>1</v>
      </c>
      <c r="W1168" s="8" t="n">
        <v>1</v>
      </c>
      <c r="X1168" s="8" t="n">
        <v>0</v>
      </c>
      <c r="Z1168" s="8" t="n">
        <v>1</v>
      </c>
      <c r="AA1168" s="8" t="n">
        <v>1</v>
      </c>
      <c r="AB1168" s="8" t="n">
        <v>1</v>
      </c>
      <c r="AC1168" s="8" t="n">
        <v>1</v>
      </c>
      <c r="AD1168" s="8" t="n">
        <v>0</v>
      </c>
      <c r="AE1168" s="8" t="n">
        <v>1</v>
      </c>
      <c r="AF1168" s="8" t="n">
        <v>0</v>
      </c>
      <c r="AH1168" s="8" t="n">
        <v>1</v>
      </c>
      <c r="AI1168" s="8" t="n">
        <v>1</v>
      </c>
      <c r="AJ1168" s="8" t="n">
        <v>1</v>
      </c>
      <c r="AK1168" s="8" t="n">
        <v>1</v>
      </c>
      <c r="AL1168" s="8" t="n">
        <v>1</v>
      </c>
      <c r="AM1168" s="8" t="n">
        <v>1</v>
      </c>
      <c r="AN1168" s="8" t="n">
        <v>0</v>
      </c>
      <c r="AP1168" s="8">
        <f>IF(($B$1168&lt;&gt;2)+($J$1168&lt;&gt;2)+($R$1168&lt;&gt;2)+($Z$1168&lt;&gt;2)+($AH$1168&lt;&gt;2)=0,2,IF((($B$1168&lt;&gt;2)*$B$1168+($J$1168&lt;&gt;2)*$J$1168+($R$1168&lt;&gt;2)*$R$1168+($Z$1168&lt;&gt;2)*$Z$1168+($AH$1168&lt;&gt;2)*$AH$1168)/(($B$1168&lt;&gt;2)+($J$1168&lt;&gt;2)+($R$1168&lt;&gt;2)+($Z$1168&lt;&gt;2)+($AH$1168&lt;&gt;2))&gt;=0.5,1,0))</f>
        <v/>
      </c>
      <c r="AQ1168" s="8">
        <f>IF(($C$1168&lt;&gt;2)+($K$1168&lt;&gt;2)+($S$1168&lt;&gt;2)+($AA$1168&lt;&gt;2)+($AI$1168&lt;&gt;2)=0,2,IF((($C$1168&lt;&gt;2)*$C$1168+($K$1168&lt;&gt;2)*$K$1168+($S$1168&lt;&gt;2)*$S$1168+($AA$1168&lt;&gt;2)*$AA$1168+($AI$1168&lt;&gt;2)*$AI$1168)/(($C$1168&lt;&gt;2)+($K$1168&lt;&gt;2)+($S$1168&lt;&gt;2)+($AA$1168&lt;&gt;2)+($AI$1168&lt;&gt;2))&gt;=0.5,1,0))</f>
        <v/>
      </c>
      <c r="AR1168" s="8">
        <f>IF(($D$1168&lt;&gt;2)+($L$1168&lt;&gt;2)+($T$1168&lt;&gt;2)+($AB$1168&lt;&gt;2)+($AJ$1168&lt;&gt;2)=0,2,IF((($D$1168&lt;&gt;2)*$D$1168+($L$1168&lt;&gt;2)*$L$1168+($T$1168&lt;&gt;2)*$T$1168+($AB$1168&lt;&gt;2)*$AB$1168+($AJ$1168&lt;&gt;2)*$AJ$1168)/(($D$1168&lt;&gt;2)+($L$1168&lt;&gt;2)+($T$1168&lt;&gt;2)+($AB$1168&lt;&gt;2)+($AJ$1168&lt;&gt;2))&gt;=0.5,1,0))</f>
        <v/>
      </c>
      <c r="AS1168" s="8">
        <f>IF(($E$1168&lt;&gt;2)+($M$1168&lt;&gt;2)+($U$1168&lt;&gt;2)+($AC$1168&lt;&gt;2)+($AK$1168&lt;&gt;2)=0,2,IF((($E$1168&lt;&gt;2)*$E$1168+($M$1168&lt;&gt;2)*$M$1168+($U$1168&lt;&gt;2)*$U$1168+($AC$1168&lt;&gt;2)*$AC$1168+($AK$1168&lt;&gt;2)*$AK$1168)/(($E$1168&lt;&gt;2)+($M$1168&lt;&gt;2)+($U$1168&lt;&gt;2)+($AC$1168&lt;&gt;2)+($AK$1168&lt;&gt;2))&gt;=0.5,1,0))</f>
        <v/>
      </c>
      <c r="AT1168" s="8">
        <f>IF(($F$1168&lt;&gt;2)+($N$1168&lt;&gt;2)+($V$1168&lt;&gt;2)+($AD$1168&lt;&gt;2)+($AL$1168&lt;&gt;2)=0,2,IF((($F$1168&lt;&gt;2)*$F$1168+($N$1168&lt;&gt;2)*$N$1168+($V$1168&lt;&gt;2)*$V$1168+($AD$1168&lt;&gt;2)*$AD$1168+($AL$1168&lt;&gt;2)*$AL$1168)/(($F$1168&lt;&gt;2)+($N$1168&lt;&gt;2)+($V$1168&lt;&gt;2)+($AD$1168&lt;&gt;2)+($AL$1168&lt;&gt;2))&gt;=0.5,1,0))</f>
        <v/>
      </c>
      <c r="AU1168" s="8">
        <f>IF(($G$1168&lt;&gt;2)+($O$1168&lt;&gt;2)+($W$1168&lt;&gt;2)+($AE$1168&lt;&gt;2)+($AM$1168&lt;&gt;2)=0,2,IF((($G$1168&lt;&gt;2)*$G$1168+($O$1168&lt;&gt;2)*$O$1168+($W$1168&lt;&gt;2)*$W$1168+($AE$1168&lt;&gt;2)*$AE$1168+($AM$1168&lt;&gt;2)*$AM$1168)/(($G$1168&lt;&gt;2)+($O$1168&lt;&gt;2)+($W$1168&lt;&gt;2)+($AE$1168&lt;&gt;2)+($AM$1168&lt;&gt;2))&gt;=0.5,1,0))</f>
        <v/>
      </c>
      <c r="AV1168" s="8">
        <f>IF(($H$1168&lt;&gt;2)+($P$1168&lt;&gt;2)+($X$1168&lt;&gt;2)+($AF$1168&lt;&gt;2)+($AN$1168&lt;&gt;2)=0,2,IF((($H$1168&lt;&gt;2)*$H$1168+($P$1168&lt;&gt;2)*$P$1168+($X$1168&lt;&gt;2)*$X$1168+($AF$1168&lt;&gt;2)*$AF$1168+($AN$1168&lt;&gt;2)*$AN$1168)/(($H$1168&lt;&gt;2)+($P$1168&lt;&gt;2)+($X$1168&lt;&gt;2)+($AF$1168&lt;&gt;2)+($AN$1168&lt;&gt;2))&gt;=0.5,1,0))</f>
        <v/>
      </c>
      <c r="AX1168" s="16">
        <f>'Ground truth'!$B$16</f>
        <v/>
      </c>
      <c r="AY1168" s="16">
        <f>'Ground truth'!$C$16</f>
        <v/>
      </c>
      <c r="AZ1168" s="16">
        <f>'Ground truth'!$D$16</f>
        <v/>
      </c>
      <c r="BA1168" s="16">
        <f>'Ground truth'!$E$16</f>
        <v/>
      </c>
      <c r="BB1168" s="16">
        <f>'Ground truth'!$F$16</f>
        <v/>
      </c>
      <c r="BC1168" s="16">
        <f>'Ground truth'!$G$16</f>
        <v/>
      </c>
      <c r="BD1168" s="16">
        <f>'Ground truth'!$H$16</f>
        <v/>
      </c>
    </row>
    <row r="1169">
      <c r="A1169" s="3" t="inlineStr">
        <is>
          <t>Electrical System</t>
        </is>
      </c>
      <c r="B1169" s="8" t="n">
        <v>1</v>
      </c>
      <c r="C1169" s="8" t="n">
        <v>0</v>
      </c>
      <c r="D1169" s="8" t="n">
        <v>1</v>
      </c>
      <c r="E1169" s="8" t="n">
        <v>1</v>
      </c>
      <c r="F1169" s="8" t="n">
        <v>1</v>
      </c>
      <c r="G1169" s="8" t="n">
        <v>0</v>
      </c>
      <c r="H1169" s="8" t="n">
        <v>0</v>
      </c>
      <c r="J1169" s="8" t="n">
        <v>1</v>
      </c>
      <c r="K1169" s="8" t="n">
        <v>1</v>
      </c>
      <c r="L1169" s="8" t="n">
        <v>1</v>
      </c>
      <c r="M1169" s="8" t="n">
        <v>1</v>
      </c>
      <c r="N1169" s="8" t="n">
        <v>1</v>
      </c>
      <c r="O1169" s="8" t="n">
        <v>1</v>
      </c>
      <c r="P1169" s="8" t="n">
        <v>0</v>
      </c>
      <c r="R1169" s="8" t="n">
        <v>1</v>
      </c>
      <c r="S1169" s="8" t="n">
        <v>1</v>
      </c>
      <c r="T1169" s="8" t="n">
        <v>1</v>
      </c>
      <c r="U1169" s="8" t="n">
        <v>1</v>
      </c>
      <c r="V1169" s="8" t="n">
        <v>1</v>
      </c>
      <c r="W1169" s="8" t="n">
        <v>1</v>
      </c>
      <c r="X1169" s="8" t="n">
        <v>0</v>
      </c>
      <c r="Z1169" s="8" t="n">
        <v>1</v>
      </c>
      <c r="AA1169" s="8" t="n">
        <v>0</v>
      </c>
      <c r="AB1169" s="8" t="n">
        <v>1</v>
      </c>
      <c r="AC1169" s="8" t="n">
        <v>1</v>
      </c>
      <c r="AD1169" s="8" t="n">
        <v>1</v>
      </c>
      <c r="AE1169" s="8" t="n">
        <v>1</v>
      </c>
      <c r="AF1169" s="8" t="n">
        <v>0</v>
      </c>
      <c r="AH1169" s="8" t="n">
        <v>1</v>
      </c>
      <c r="AI1169" s="8" t="n">
        <v>1</v>
      </c>
      <c r="AJ1169" s="8" t="n">
        <v>1</v>
      </c>
      <c r="AK1169" s="8" t="n">
        <v>1</v>
      </c>
      <c r="AL1169" s="8" t="n">
        <v>1</v>
      </c>
      <c r="AM1169" s="8" t="n">
        <v>1</v>
      </c>
      <c r="AN1169" s="8" t="n">
        <v>0</v>
      </c>
      <c r="AP1169" s="8">
        <f>IF(($B$1169&lt;&gt;2)+($J$1169&lt;&gt;2)+($R$1169&lt;&gt;2)+($Z$1169&lt;&gt;2)+($AH$1169&lt;&gt;2)=0,2,IF((($B$1169&lt;&gt;2)*$B$1169+($J$1169&lt;&gt;2)*$J$1169+($R$1169&lt;&gt;2)*$R$1169+($Z$1169&lt;&gt;2)*$Z$1169+($AH$1169&lt;&gt;2)*$AH$1169)/(($B$1169&lt;&gt;2)+($J$1169&lt;&gt;2)+($R$1169&lt;&gt;2)+($Z$1169&lt;&gt;2)+($AH$1169&lt;&gt;2))&gt;=0.5,1,0))</f>
        <v/>
      </c>
      <c r="AQ1169" s="8">
        <f>IF(($C$1169&lt;&gt;2)+($K$1169&lt;&gt;2)+($S$1169&lt;&gt;2)+($AA$1169&lt;&gt;2)+($AI$1169&lt;&gt;2)=0,2,IF((($C$1169&lt;&gt;2)*$C$1169+($K$1169&lt;&gt;2)*$K$1169+($S$1169&lt;&gt;2)*$S$1169+($AA$1169&lt;&gt;2)*$AA$1169+($AI$1169&lt;&gt;2)*$AI$1169)/(($C$1169&lt;&gt;2)+($K$1169&lt;&gt;2)+($S$1169&lt;&gt;2)+($AA$1169&lt;&gt;2)+($AI$1169&lt;&gt;2))&gt;=0.5,1,0))</f>
        <v/>
      </c>
      <c r="AR1169" s="8">
        <f>IF(($D$1169&lt;&gt;2)+($L$1169&lt;&gt;2)+($T$1169&lt;&gt;2)+($AB$1169&lt;&gt;2)+($AJ$1169&lt;&gt;2)=0,2,IF((($D$1169&lt;&gt;2)*$D$1169+($L$1169&lt;&gt;2)*$L$1169+($T$1169&lt;&gt;2)*$T$1169+($AB$1169&lt;&gt;2)*$AB$1169+($AJ$1169&lt;&gt;2)*$AJ$1169)/(($D$1169&lt;&gt;2)+($L$1169&lt;&gt;2)+($T$1169&lt;&gt;2)+($AB$1169&lt;&gt;2)+($AJ$1169&lt;&gt;2))&gt;=0.5,1,0))</f>
        <v/>
      </c>
      <c r="AS1169" s="8">
        <f>IF(($E$1169&lt;&gt;2)+($M$1169&lt;&gt;2)+($U$1169&lt;&gt;2)+($AC$1169&lt;&gt;2)+($AK$1169&lt;&gt;2)=0,2,IF((($E$1169&lt;&gt;2)*$E$1169+($M$1169&lt;&gt;2)*$M$1169+($U$1169&lt;&gt;2)*$U$1169+($AC$1169&lt;&gt;2)*$AC$1169+($AK$1169&lt;&gt;2)*$AK$1169)/(($E$1169&lt;&gt;2)+($M$1169&lt;&gt;2)+($U$1169&lt;&gt;2)+($AC$1169&lt;&gt;2)+($AK$1169&lt;&gt;2))&gt;=0.5,1,0))</f>
        <v/>
      </c>
      <c r="AT1169" s="8">
        <f>IF(($F$1169&lt;&gt;2)+($N$1169&lt;&gt;2)+($V$1169&lt;&gt;2)+($AD$1169&lt;&gt;2)+($AL$1169&lt;&gt;2)=0,2,IF((($F$1169&lt;&gt;2)*$F$1169+($N$1169&lt;&gt;2)*$N$1169+($V$1169&lt;&gt;2)*$V$1169+($AD$1169&lt;&gt;2)*$AD$1169+($AL$1169&lt;&gt;2)*$AL$1169)/(($F$1169&lt;&gt;2)+($N$1169&lt;&gt;2)+($V$1169&lt;&gt;2)+($AD$1169&lt;&gt;2)+($AL$1169&lt;&gt;2))&gt;=0.5,1,0))</f>
        <v/>
      </c>
      <c r="AU1169" s="8">
        <f>IF(($G$1169&lt;&gt;2)+($O$1169&lt;&gt;2)+($W$1169&lt;&gt;2)+($AE$1169&lt;&gt;2)+($AM$1169&lt;&gt;2)=0,2,IF((($G$1169&lt;&gt;2)*$G$1169+($O$1169&lt;&gt;2)*$O$1169+($W$1169&lt;&gt;2)*$W$1169+($AE$1169&lt;&gt;2)*$AE$1169+($AM$1169&lt;&gt;2)*$AM$1169)/(($G$1169&lt;&gt;2)+($O$1169&lt;&gt;2)+($W$1169&lt;&gt;2)+($AE$1169&lt;&gt;2)+($AM$1169&lt;&gt;2))&gt;=0.5,1,0))</f>
        <v/>
      </c>
      <c r="AV1169" s="8">
        <f>IF(($H$1169&lt;&gt;2)+($P$1169&lt;&gt;2)+($X$1169&lt;&gt;2)+($AF$1169&lt;&gt;2)+($AN$1169&lt;&gt;2)=0,2,IF((($H$1169&lt;&gt;2)*$H$1169+($P$1169&lt;&gt;2)*$P$1169+($X$1169&lt;&gt;2)*$X$1169+($AF$1169&lt;&gt;2)*$AF$1169+($AN$1169&lt;&gt;2)*$AN$1169)/(($H$1169&lt;&gt;2)+($P$1169&lt;&gt;2)+($X$1169&lt;&gt;2)+($AF$1169&lt;&gt;2)+($AN$1169&lt;&gt;2))&gt;=0.5,1,0))</f>
        <v/>
      </c>
      <c r="AX1169" s="16">
        <f>'Ground truth'!$B$17</f>
        <v/>
      </c>
      <c r="AY1169" s="16">
        <f>'Ground truth'!$C$17</f>
        <v/>
      </c>
      <c r="AZ1169" s="16">
        <f>'Ground truth'!$D$17</f>
        <v/>
      </c>
      <c r="BA1169" s="16">
        <f>'Ground truth'!$E$17</f>
        <v/>
      </c>
      <c r="BB1169" s="16">
        <f>'Ground truth'!$F$17</f>
        <v/>
      </c>
      <c r="BC1169" s="16">
        <f>'Ground truth'!$G$17</f>
        <v/>
      </c>
      <c r="BD1169" s="16">
        <f>'Ground truth'!$H$17</f>
        <v/>
      </c>
    </row>
    <row r="1170">
      <c r="A1170" s="3" t="inlineStr">
        <is>
          <t>Battery Holder</t>
        </is>
      </c>
      <c r="B1170" s="8" t="n">
        <v>0</v>
      </c>
      <c r="C1170" s="8" t="n">
        <v>0</v>
      </c>
      <c r="D1170" s="8" t="n">
        <v>1</v>
      </c>
      <c r="E1170" s="8" t="n">
        <v>1</v>
      </c>
      <c r="F1170" s="8" t="n">
        <v>1</v>
      </c>
      <c r="G1170" s="8" t="n">
        <v>1</v>
      </c>
      <c r="H1170" s="8" t="n">
        <v>0</v>
      </c>
      <c r="J1170" s="8" t="n">
        <v>0</v>
      </c>
      <c r="K1170" s="8" t="n">
        <v>0</v>
      </c>
      <c r="L1170" s="8" t="n">
        <v>1</v>
      </c>
      <c r="M1170" s="8" t="n">
        <v>1</v>
      </c>
      <c r="N1170" s="8" t="n">
        <v>1</v>
      </c>
      <c r="O1170" s="8" t="n">
        <v>1</v>
      </c>
      <c r="P1170" s="8" t="n">
        <v>0</v>
      </c>
      <c r="R1170" s="8" t="n">
        <v>0</v>
      </c>
      <c r="S1170" s="8" t="n">
        <v>0</v>
      </c>
      <c r="T1170" s="8" t="n">
        <v>1</v>
      </c>
      <c r="U1170" s="8" t="n">
        <v>1</v>
      </c>
      <c r="V1170" s="8" t="n">
        <v>1</v>
      </c>
      <c r="W1170" s="8" t="n">
        <v>1</v>
      </c>
      <c r="X1170" s="8" t="n">
        <v>0</v>
      </c>
      <c r="Z1170" s="8" t="n">
        <v>0</v>
      </c>
      <c r="AA1170" s="8" t="n">
        <v>0</v>
      </c>
      <c r="AB1170" s="8" t="n">
        <v>0</v>
      </c>
      <c r="AC1170" s="8" t="n">
        <v>1</v>
      </c>
      <c r="AD1170" s="8" t="n">
        <v>1</v>
      </c>
      <c r="AE1170" s="8" t="n">
        <v>1</v>
      </c>
      <c r="AF1170" s="8" t="n">
        <v>0</v>
      </c>
      <c r="AH1170" s="8" t="n">
        <v>1</v>
      </c>
      <c r="AI1170" s="8" t="n">
        <v>1</v>
      </c>
      <c r="AJ1170" s="8" t="n">
        <v>1</v>
      </c>
      <c r="AK1170" s="8" t="n">
        <v>1</v>
      </c>
      <c r="AL1170" s="8" t="n">
        <v>1</v>
      </c>
      <c r="AM1170" s="8" t="n">
        <v>1</v>
      </c>
      <c r="AN1170" s="8" t="n">
        <v>0</v>
      </c>
      <c r="AP1170" s="8">
        <f>IF(($B$1170&lt;&gt;2)+($J$1170&lt;&gt;2)+($R$1170&lt;&gt;2)+($Z$1170&lt;&gt;2)+($AH$1170&lt;&gt;2)=0,2,IF((($B$1170&lt;&gt;2)*$B$1170+($J$1170&lt;&gt;2)*$J$1170+($R$1170&lt;&gt;2)*$R$1170+($Z$1170&lt;&gt;2)*$Z$1170+($AH$1170&lt;&gt;2)*$AH$1170)/(($B$1170&lt;&gt;2)+($J$1170&lt;&gt;2)+($R$1170&lt;&gt;2)+($Z$1170&lt;&gt;2)+($AH$1170&lt;&gt;2))&gt;=0.5,1,0))</f>
        <v/>
      </c>
      <c r="AQ1170" s="8">
        <f>IF(($C$1170&lt;&gt;2)+($K$1170&lt;&gt;2)+($S$1170&lt;&gt;2)+($AA$1170&lt;&gt;2)+($AI$1170&lt;&gt;2)=0,2,IF((($C$1170&lt;&gt;2)*$C$1170+($K$1170&lt;&gt;2)*$K$1170+($S$1170&lt;&gt;2)*$S$1170+($AA$1170&lt;&gt;2)*$AA$1170+($AI$1170&lt;&gt;2)*$AI$1170)/(($C$1170&lt;&gt;2)+($K$1170&lt;&gt;2)+($S$1170&lt;&gt;2)+($AA$1170&lt;&gt;2)+($AI$1170&lt;&gt;2))&gt;=0.5,1,0))</f>
        <v/>
      </c>
      <c r="AR1170" s="8">
        <f>IF(($D$1170&lt;&gt;2)+($L$1170&lt;&gt;2)+($T$1170&lt;&gt;2)+($AB$1170&lt;&gt;2)+($AJ$1170&lt;&gt;2)=0,2,IF((($D$1170&lt;&gt;2)*$D$1170+($L$1170&lt;&gt;2)*$L$1170+($T$1170&lt;&gt;2)*$T$1170+($AB$1170&lt;&gt;2)*$AB$1170+($AJ$1170&lt;&gt;2)*$AJ$1170)/(($D$1170&lt;&gt;2)+($L$1170&lt;&gt;2)+($T$1170&lt;&gt;2)+($AB$1170&lt;&gt;2)+($AJ$1170&lt;&gt;2))&gt;=0.5,1,0))</f>
        <v/>
      </c>
      <c r="AS1170" s="8">
        <f>IF(($E$1170&lt;&gt;2)+($M$1170&lt;&gt;2)+($U$1170&lt;&gt;2)+($AC$1170&lt;&gt;2)+($AK$1170&lt;&gt;2)=0,2,IF((($E$1170&lt;&gt;2)*$E$1170+($M$1170&lt;&gt;2)*$M$1170+($U$1170&lt;&gt;2)*$U$1170+($AC$1170&lt;&gt;2)*$AC$1170+($AK$1170&lt;&gt;2)*$AK$1170)/(($E$1170&lt;&gt;2)+($M$1170&lt;&gt;2)+($U$1170&lt;&gt;2)+($AC$1170&lt;&gt;2)+($AK$1170&lt;&gt;2))&gt;=0.5,1,0))</f>
        <v/>
      </c>
      <c r="AT1170" s="8">
        <f>IF(($F$1170&lt;&gt;2)+($N$1170&lt;&gt;2)+($V$1170&lt;&gt;2)+($AD$1170&lt;&gt;2)+($AL$1170&lt;&gt;2)=0,2,IF((($F$1170&lt;&gt;2)*$F$1170+($N$1170&lt;&gt;2)*$N$1170+($V$1170&lt;&gt;2)*$V$1170+($AD$1170&lt;&gt;2)*$AD$1170+($AL$1170&lt;&gt;2)*$AL$1170)/(($F$1170&lt;&gt;2)+($N$1170&lt;&gt;2)+($V$1170&lt;&gt;2)+($AD$1170&lt;&gt;2)+($AL$1170&lt;&gt;2))&gt;=0.5,1,0))</f>
        <v/>
      </c>
      <c r="AU1170" s="8">
        <f>IF(($G$1170&lt;&gt;2)+($O$1170&lt;&gt;2)+($W$1170&lt;&gt;2)+($AE$1170&lt;&gt;2)+($AM$1170&lt;&gt;2)=0,2,IF((($G$1170&lt;&gt;2)*$G$1170+($O$1170&lt;&gt;2)*$O$1170+($W$1170&lt;&gt;2)*$W$1170+($AE$1170&lt;&gt;2)*$AE$1170+($AM$1170&lt;&gt;2)*$AM$1170)/(($G$1170&lt;&gt;2)+($O$1170&lt;&gt;2)+($W$1170&lt;&gt;2)+($AE$1170&lt;&gt;2)+($AM$1170&lt;&gt;2))&gt;=0.5,1,0))</f>
        <v/>
      </c>
      <c r="AV1170" s="8">
        <f>IF(($H$1170&lt;&gt;2)+($P$1170&lt;&gt;2)+($X$1170&lt;&gt;2)+($AF$1170&lt;&gt;2)+($AN$1170&lt;&gt;2)=0,2,IF((($H$1170&lt;&gt;2)*$H$1170+($P$1170&lt;&gt;2)*$P$1170+($X$1170&lt;&gt;2)*$X$1170+($AF$1170&lt;&gt;2)*$AF$1170+($AN$1170&lt;&gt;2)*$AN$1170)/(($H$1170&lt;&gt;2)+($P$1170&lt;&gt;2)+($X$1170&lt;&gt;2)+($AF$1170&lt;&gt;2)+($AN$1170&lt;&gt;2))&gt;=0.5,1,0))</f>
        <v/>
      </c>
      <c r="AX1170" s="16">
        <f>'Ground truth'!$B$18</f>
        <v/>
      </c>
      <c r="AY1170" s="16">
        <f>'Ground truth'!$C$18</f>
        <v/>
      </c>
      <c r="AZ1170" s="16">
        <f>'Ground truth'!$D$18</f>
        <v/>
      </c>
      <c r="BA1170" s="16">
        <f>'Ground truth'!$E$18</f>
        <v/>
      </c>
      <c r="BB1170" s="16">
        <f>'Ground truth'!$F$18</f>
        <v/>
      </c>
      <c r="BC1170" s="16">
        <f>'Ground truth'!$G$18</f>
        <v/>
      </c>
      <c r="BD1170" s="16">
        <f>'Ground truth'!$H$18</f>
        <v/>
      </c>
    </row>
    <row r="1171">
      <c r="A1171" s="3" t="inlineStr">
        <is>
          <t>Housing</t>
        </is>
      </c>
      <c r="B1171" s="8" t="n">
        <v>0</v>
      </c>
      <c r="C1171" s="8" t="n">
        <v>1</v>
      </c>
      <c r="D1171" s="8" t="n">
        <v>1</v>
      </c>
      <c r="E1171" s="8" t="n">
        <v>0</v>
      </c>
      <c r="F1171" s="8" t="n">
        <v>1</v>
      </c>
      <c r="G1171" s="8" t="n">
        <v>1</v>
      </c>
      <c r="H1171" s="8" t="n">
        <v>1</v>
      </c>
      <c r="J1171" s="8" t="n">
        <v>1</v>
      </c>
      <c r="K1171" s="8" t="n">
        <v>1</v>
      </c>
      <c r="L1171" s="8" t="n">
        <v>1</v>
      </c>
      <c r="M1171" s="8" t="n">
        <v>1</v>
      </c>
      <c r="N1171" s="8" t="n">
        <v>1</v>
      </c>
      <c r="O1171" s="8" t="n">
        <v>1</v>
      </c>
      <c r="P1171" s="8" t="n">
        <v>1</v>
      </c>
      <c r="R1171" s="8" t="n">
        <v>0</v>
      </c>
      <c r="S1171" s="8" t="n">
        <v>1</v>
      </c>
      <c r="T1171" s="8" t="n">
        <v>1</v>
      </c>
      <c r="U1171" s="8" t="n">
        <v>1</v>
      </c>
      <c r="V1171" s="8" t="n">
        <v>1</v>
      </c>
      <c r="W1171" s="8" t="n">
        <v>1</v>
      </c>
      <c r="X1171" s="8" t="n">
        <v>0</v>
      </c>
      <c r="Z1171" s="8" t="n">
        <v>1</v>
      </c>
      <c r="AA1171" s="8" t="n">
        <v>1</v>
      </c>
      <c r="AB1171" s="8" t="n">
        <v>1</v>
      </c>
      <c r="AC1171" s="8" t="n">
        <v>1</v>
      </c>
      <c r="AD1171" s="8" t="n">
        <v>1</v>
      </c>
      <c r="AE1171" s="8" t="n">
        <v>1</v>
      </c>
      <c r="AF1171" s="8" t="n">
        <v>1</v>
      </c>
      <c r="AH1171" s="8" t="n">
        <v>1</v>
      </c>
      <c r="AI1171" s="8" t="n">
        <v>1</v>
      </c>
      <c r="AJ1171" s="8" t="n">
        <v>1</v>
      </c>
      <c r="AK1171" s="8" t="n">
        <v>1</v>
      </c>
      <c r="AL1171" s="8" t="n">
        <v>1</v>
      </c>
      <c r="AM1171" s="8" t="n">
        <v>1</v>
      </c>
      <c r="AN1171" s="8" t="n">
        <v>1</v>
      </c>
      <c r="AP1171" s="8">
        <f>IF(($B$1171&lt;&gt;2)+($J$1171&lt;&gt;2)+($R$1171&lt;&gt;2)+($Z$1171&lt;&gt;2)+($AH$1171&lt;&gt;2)=0,2,IF((($B$1171&lt;&gt;2)*$B$1171+($J$1171&lt;&gt;2)*$J$1171+($R$1171&lt;&gt;2)*$R$1171+($Z$1171&lt;&gt;2)*$Z$1171+($AH$1171&lt;&gt;2)*$AH$1171)/(($B$1171&lt;&gt;2)+($J$1171&lt;&gt;2)+($R$1171&lt;&gt;2)+($Z$1171&lt;&gt;2)+($AH$1171&lt;&gt;2))&gt;=0.5,1,0))</f>
        <v/>
      </c>
      <c r="AQ1171" s="8">
        <f>IF(($C$1171&lt;&gt;2)+($K$1171&lt;&gt;2)+($S$1171&lt;&gt;2)+($AA$1171&lt;&gt;2)+($AI$1171&lt;&gt;2)=0,2,IF((($C$1171&lt;&gt;2)*$C$1171+($K$1171&lt;&gt;2)*$K$1171+($S$1171&lt;&gt;2)*$S$1171+($AA$1171&lt;&gt;2)*$AA$1171+($AI$1171&lt;&gt;2)*$AI$1171)/(($C$1171&lt;&gt;2)+($K$1171&lt;&gt;2)+($S$1171&lt;&gt;2)+($AA$1171&lt;&gt;2)+($AI$1171&lt;&gt;2))&gt;=0.5,1,0))</f>
        <v/>
      </c>
      <c r="AR1171" s="8">
        <f>IF(($D$1171&lt;&gt;2)+($L$1171&lt;&gt;2)+($T$1171&lt;&gt;2)+($AB$1171&lt;&gt;2)+($AJ$1171&lt;&gt;2)=0,2,IF((($D$1171&lt;&gt;2)*$D$1171+($L$1171&lt;&gt;2)*$L$1171+($T$1171&lt;&gt;2)*$T$1171+($AB$1171&lt;&gt;2)*$AB$1171+($AJ$1171&lt;&gt;2)*$AJ$1171)/(($D$1171&lt;&gt;2)+($L$1171&lt;&gt;2)+($T$1171&lt;&gt;2)+($AB$1171&lt;&gt;2)+($AJ$1171&lt;&gt;2))&gt;=0.5,1,0))</f>
        <v/>
      </c>
      <c r="AS1171" s="8">
        <f>IF(($E$1171&lt;&gt;2)+($M$1171&lt;&gt;2)+($U$1171&lt;&gt;2)+($AC$1171&lt;&gt;2)+($AK$1171&lt;&gt;2)=0,2,IF((($E$1171&lt;&gt;2)*$E$1171+($M$1171&lt;&gt;2)*$M$1171+($U$1171&lt;&gt;2)*$U$1171+($AC$1171&lt;&gt;2)*$AC$1171+($AK$1171&lt;&gt;2)*$AK$1171)/(($E$1171&lt;&gt;2)+($M$1171&lt;&gt;2)+($U$1171&lt;&gt;2)+($AC$1171&lt;&gt;2)+($AK$1171&lt;&gt;2))&gt;=0.5,1,0))</f>
        <v/>
      </c>
      <c r="AT1171" s="8">
        <f>IF(($F$1171&lt;&gt;2)+($N$1171&lt;&gt;2)+($V$1171&lt;&gt;2)+($AD$1171&lt;&gt;2)+($AL$1171&lt;&gt;2)=0,2,IF((($F$1171&lt;&gt;2)*$F$1171+($N$1171&lt;&gt;2)*$N$1171+($V$1171&lt;&gt;2)*$V$1171+($AD$1171&lt;&gt;2)*$AD$1171+($AL$1171&lt;&gt;2)*$AL$1171)/(($F$1171&lt;&gt;2)+($N$1171&lt;&gt;2)+($V$1171&lt;&gt;2)+($AD$1171&lt;&gt;2)+($AL$1171&lt;&gt;2))&gt;=0.5,1,0))</f>
        <v/>
      </c>
      <c r="AU1171" s="8">
        <f>IF(($G$1171&lt;&gt;2)+($O$1171&lt;&gt;2)+($W$1171&lt;&gt;2)+($AE$1171&lt;&gt;2)+($AM$1171&lt;&gt;2)=0,2,IF((($G$1171&lt;&gt;2)*$G$1171+($O$1171&lt;&gt;2)*$O$1171+($W$1171&lt;&gt;2)*$W$1171+($AE$1171&lt;&gt;2)*$AE$1171+($AM$1171&lt;&gt;2)*$AM$1171)/(($G$1171&lt;&gt;2)+($O$1171&lt;&gt;2)+($W$1171&lt;&gt;2)+($AE$1171&lt;&gt;2)+($AM$1171&lt;&gt;2))&gt;=0.5,1,0))</f>
        <v/>
      </c>
      <c r="AV1171" s="8">
        <f>IF(($H$1171&lt;&gt;2)+($P$1171&lt;&gt;2)+($X$1171&lt;&gt;2)+($AF$1171&lt;&gt;2)+($AN$1171&lt;&gt;2)=0,2,IF((($H$1171&lt;&gt;2)*$H$1171+($P$1171&lt;&gt;2)*$P$1171+($X$1171&lt;&gt;2)*$X$1171+($AF$1171&lt;&gt;2)*$AF$1171+($AN$1171&lt;&gt;2)*$AN$1171)/(($H$1171&lt;&gt;2)+($P$1171&lt;&gt;2)+($X$1171&lt;&gt;2)+($AF$1171&lt;&gt;2)+($AN$1171&lt;&gt;2))&gt;=0.5,1,0))</f>
        <v/>
      </c>
      <c r="AX1171" s="16">
        <f>'Ground truth'!$B$19</f>
        <v/>
      </c>
      <c r="AY1171" s="16">
        <f>'Ground truth'!$C$19</f>
        <v/>
      </c>
      <c r="AZ1171" s="16">
        <f>'Ground truth'!$D$19</f>
        <v/>
      </c>
      <c r="BA1171" s="16">
        <f>'Ground truth'!$E$19</f>
        <v/>
      </c>
      <c r="BB1171" s="16">
        <f>'Ground truth'!$F$19</f>
        <v/>
      </c>
      <c r="BC1171" s="16">
        <f>'Ground truth'!$G$19</f>
        <v/>
      </c>
      <c r="BD1171" s="16">
        <f>'Ground truth'!$H$19</f>
        <v/>
      </c>
    </row>
    <row r="1172">
      <c r="A1172" s="3" t="inlineStr">
        <is>
          <t>External Environment</t>
        </is>
      </c>
      <c r="B1172" s="8" t="n">
        <v>0</v>
      </c>
      <c r="C1172" s="8" t="n">
        <v>0</v>
      </c>
      <c r="D1172" s="8" t="n">
        <v>0</v>
      </c>
      <c r="E1172" s="8" t="n">
        <v>0</v>
      </c>
      <c r="F1172" s="8" t="n">
        <v>0</v>
      </c>
      <c r="G1172" s="8" t="n">
        <v>1</v>
      </c>
      <c r="H1172" s="8" t="n">
        <v>1</v>
      </c>
      <c r="J1172" s="8" t="n">
        <v>0</v>
      </c>
      <c r="K1172" s="8" t="n">
        <v>0</v>
      </c>
      <c r="L1172" s="8" t="n">
        <v>0</v>
      </c>
      <c r="M1172" s="8" t="n">
        <v>0</v>
      </c>
      <c r="N1172" s="8" t="n">
        <v>0</v>
      </c>
      <c r="O1172" s="8" t="n">
        <v>1</v>
      </c>
      <c r="P1172" s="8" t="n">
        <v>1</v>
      </c>
      <c r="R1172" s="8" t="n">
        <v>0</v>
      </c>
      <c r="S1172" s="8" t="n">
        <v>0</v>
      </c>
      <c r="T1172" s="8" t="n">
        <v>0</v>
      </c>
      <c r="U1172" s="8" t="n">
        <v>0</v>
      </c>
      <c r="V1172" s="8" t="n">
        <v>0</v>
      </c>
      <c r="W1172" s="8" t="n">
        <v>0</v>
      </c>
      <c r="X1172" s="8" t="n">
        <v>1</v>
      </c>
      <c r="Z1172" s="8" t="n">
        <v>0</v>
      </c>
      <c r="AA1172" s="8" t="n">
        <v>0</v>
      </c>
      <c r="AB1172" s="8" t="n">
        <v>0</v>
      </c>
      <c r="AC1172" s="8" t="n">
        <v>0</v>
      </c>
      <c r="AD1172" s="8" t="n">
        <v>0</v>
      </c>
      <c r="AE1172" s="8" t="n">
        <v>1</v>
      </c>
      <c r="AF1172" s="8" t="n">
        <v>1</v>
      </c>
      <c r="AH1172" s="8" t="n">
        <v>0</v>
      </c>
      <c r="AI1172" s="8" t="n">
        <v>0</v>
      </c>
      <c r="AJ1172" s="8" t="n">
        <v>0</v>
      </c>
      <c r="AK1172" s="8" t="n">
        <v>0</v>
      </c>
      <c r="AL1172" s="8" t="n">
        <v>0</v>
      </c>
      <c r="AM1172" s="8" t="n">
        <v>1</v>
      </c>
      <c r="AN1172" s="8" t="n">
        <v>1</v>
      </c>
      <c r="AP1172" s="8">
        <f>IF(($B$1172&lt;&gt;2)+($J$1172&lt;&gt;2)+($R$1172&lt;&gt;2)+($Z$1172&lt;&gt;2)+($AH$1172&lt;&gt;2)=0,2,IF((($B$1172&lt;&gt;2)*$B$1172+($J$1172&lt;&gt;2)*$J$1172+($R$1172&lt;&gt;2)*$R$1172+($Z$1172&lt;&gt;2)*$Z$1172+($AH$1172&lt;&gt;2)*$AH$1172)/(($B$1172&lt;&gt;2)+($J$1172&lt;&gt;2)+($R$1172&lt;&gt;2)+($Z$1172&lt;&gt;2)+($AH$1172&lt;&gt;2))&gt;=0.5,1,0))</f>
        <v/>
      </c>
      <c r="AQ1172" s="8">
        <f>IF(($C$1172&lt;&gt;2)+($K$1172&lt;&gt;2)+($S$1172&lt;&gt;2)+($AA$1172&lt;&gt;2)+($AI$1172&lt;&gt;2)=0,2,IF((($C$1172&lt;&gt;2)*$C$1172+($K$1172&lt;&gt;2)*$K$1172+($S$1172&lt;&gt;2)*$S$1172+($AA$1172&lt;&gt;2)*$AA$1172+($AI$1172&lt;&gt;2)*$AI$1172)/(($C$1172&lt;&gt;2)+($K$1172&lt;&gt;2)+($S$1172&lt;&gt;2)+($AA$1172&lt;&gt;2)+($AI$1172&lt;&gt;2))&gt;=0.5,1,0))</f>
        <v/>
      </c>
      <c r="AR1172" s="8">
        <f>IF(($D$1172&lt;&gt;2)+($L$1172&lt;&gt;2)+($T$1172&lt;&gt;2)+($AB$1172&lt;&gt;2)+($AJ$1172&lt;&gt;2)=0,2,IF((($D$1172&lt;&gt;2)*$D$1172+($L$1172&lt;&gt;2)*$L$1172+($T$1172&lt;&gt;2)*$T$1172+($AB$1172&lt;&gt;2)*$AB$1172+($AJ$1172&lt;&gt;2)*$AJ$1172)/(($D$1172&lt;&gt;2)+($L$1172&lt;&gt;2)+($T$1172&lt;&gt;2)+($AB$1172&lt;&gt;2)+($AJ$1172&lt;&gt;2))&gt;=0.5,1,0))</f>
        <v/>
      </c>
      <c r="AS1172" s="8">
        <f>IF(($E$1172&lt;&gt;2)+($M$1172&lt;&gt;2)+($U$1172&lt;&gt;2)+($AC$1172&lt;&gt;2)+($AK$1172&lt;&gt;2)=0,2,IF((($E$1172&lt;&gt;2)*$E$1172+($M$1172&lt;&gt;2)*$M$1172+($U$1172&lt;&gt;2)*$U$1172+($AC$1172&lt;&gt;2)*$AC$1172+($AK$1172&lt;&gt;2)*$AK$1172)/(($E$1172&lt;&gt;2)+($M$1172&lt;&gt;2)+($U$1172&lt;&gt;2)+($AC$1172&lt;&gt;2)+($AK$1172&lt;&gt;2))&gt;=0.5,1,0))</f>
        <v/>
      </c>
      <c r="AT1172" s="8">
        <f>IF(($F$1172&lt;&gt;2)+($N$1172&lt;&gt;2)+($V$1172&lt;&gt;2)+($AD$1172&lt;&gt;2)+($AL$1172&lt;&gt;2)=0,2,IF((($F$1172&lt;&gt;2)*$F$1172+($N$1172&lt;&gt;2)*$N$1172+($V$1172&lt;&gt;2)*$V$1172+($AD$1172&lt;&gt;2)*$AD$1172+($AL$1172&lt;&gt;2)*$AL$1172)/(($F$1172&lt;&gt;2)+($N$1172&lt;&gt;2)+($V$1172&lt;&gt;2)+($AD$1172&lt;&gt;2)+($AL$1172&lt;&gt;2))&gt;=0.5,1,0))</f>
        <v/>
      </c>
      <c r="AU1172" s="8">
        <f>IF(($G$1172&lt;&gt;2)+($O$1172&lt;&gt;2)+($W$1172&lt;&gt;2)+($AE$1172&lt;&gt;2)+($AM$1172&lt;&gt;2)=0,2,IF((($G$1172&lt;&gt;2)*$G$1172+($O$1172&lt;&gt;2)*$O$1172+($W$1172&lt;&gt;2)*$W$1172+($AE$1172&lt;&gt;2)*$AE$1172+($AM$1172&lt;&gt;2)*$AM$1172)/(($G$1172&lt;&gt;2)+($O$1172&lt;&gt;2)+($W$1172&lt;&gt;2)+($AE$1172&lt;&gt;2)+($AM$1172&lt;&gt;2))&gt;=0.5,1,0))</f>
        <v/>
      </c>
      <c r="AV1172" s="8">
        <f>IF(($H$1172&lt;&gt;2)+($P$1172&lt;&gt;2)+($X$1172&lt;&gt;2)+($AF$1172&lt;&gt;2)+($AN$1172&lt;&gt;2)=0,2,IF((($H$1172&lt;&gt;2)*$H$1172+($P$1172&lt;&gt;2)*$P$1172+($X$1172&lt;&gt;2)*$X$1172+($AF$1172&lt;&gt;2)*$AF$1172+($AN$1172&lt;&gt;2)*$AN$1172)/(($H$1172&lt;&gt;2)+($P$1172&lt;&gt;2)+($X$1172&lt;&gt;2)+($AF$1172&lt;&gt;2)+($AN$1172&lt;&gt;2))&gt;=0.5,1,0))</f>
        <v/>
      </c>
      <c r="AX1172" s="16">
        <f>'Ground truth'!$B$20</f>
        <v/>
      </c>
      <c r="AY1172" s="16">
        <f>'Ground truth'!$C$20</f>
        <v/>
      </c>
      <c r="AZ1172" s="16">
        <f>'Ground truth'!$D$20</f>
        <v/>
      </c>
      <c r="BA1172" s="16">
        <f>'Ground truth'!$E$20</f>
        <v/>
      </c>
      <c r="BB1172" s="16">
        <f>'Ground truth'!$F$20</f>
        <v/>
      </c>
      <c r="BC1172" s="16">
        <f>'Ground truth'!$G$20</f>
        <v/>
      </c>
      <c r="BD1172" s="16">
        <f>'Ground truth'!$H$20</f>
        <v/>
      </c>
    </row>
    <row r="1174">
      <c r="A1174" s="17" t="inlineStr">
        <is>
          <t>metrics — confident-only (unsure excluded from denominators)</t>
        </is>
      </c>
      <c r="B1174" s="10" t="inlineStr">
        <is>
          <t>run 1</t>
        </is>
      </c>
      <c r="C1174" s="10" t="inlineStr">
        <is>
          <t>run 2</t>
        </is>
      </c>
      <c r="D1174" s="10" t="inlineStr">
        <is>
          <t>run 3</t>
        </is>
      </c>
      <c r="E1174" s="10" t="inlineStr">
        <is>
          <t>run 4</t>
        </is>
      </c>
      <c r="F1174" s="10" t="inlineStr">
        <is>
          <t>run 5</t>
        </is>
      </c>
      <c r="G1174" s="10" t="inlineStr">
        <is>
          <t>avg-matrix</t>
        </is>
      </c>
      <c r="H1174" s="10" t="inlineStr">
        <is>
          <t>mean</t>
        </is>
      </c>
      <c r="I1174" s="10" t="inlineStr">
        <is>
          <t>std (pop.)</t>
        </is>
      </c>
      <c r="J1174" s="17" t="inlineStr">
        <is>
          <t>notes</t>
        </is>
      </c>
    </row>
    <row r="1175">
      <c r="A1175" s="7" t="inlineStr">
        <is>
          <t>TP</t>
        </is>
      </c>
      <c r="B1175" s="7">
        <f>SUMPRODUCT(($B$1166:$H$1172=1)*('Ground truth'!$B$14:$H$20=1))</f>
        <v/>
      </c>
      <c r="C1175" s="7">
        <f>SUMPRODUCT(($J$1166:$P$1172=1)*('Ground truth'!$B$14:$H$20=1))</f>
        <v/>
      </c>
      <c r="D1175" s="7">
        <f>SUMPRODUCT(($R$1166:$X$1172=1)*('Ground truth'!$B$14:$H$20=1))</f>
        <v/>
      </c>
      <c r="E1175" s="7">
        <f>SUMPRODUCT(($Z$1166:$AF$1172=1)*('Ground truth'!$B$14:$H$20=1))</f>
        <v/>
      </c>
      <c r="F1175" s="7">
        <f>SUMPRODUCT(($AH$1166:$AN$1172=1)*('Ground truth'!$B$14:$H$20=1))</f>
        <v/>
      </c>
      <c r="G1175" s="7">
        <f>SUMPRODUCT(($AP$1166:$AV$1172=1)*('Ground truth'!$B$14:$H$20=1))</f>
        <v/>
      </c>
      <c r="H1175" s="12">
        <f>AVERAGE($B$1175:$F$1175)</f>
        <v/>
      </c>
      <c r="I1175" s="12">
        <f>STDEV.P($B$1175:$F$1175)</f>
        <v/>
      </c>
    </row>
    <row r="1176">
      <c r="A1176" s="7" t="inlineStr">
        <is>
          <t>TN</t>
        </is>
      </c>
      <c r="B1176" s="7">
        <f>SUMPRODUCT(($B$1166:$H$1172=0)*('Ground truth'!$B$14:$H$20=0))</f>
        <v/>
      </c>
      <c r="C1176" s="7">
        <f>SUMPRODUCT(($J$1166:$P$1172=0)*('Ground truth'!$B$14:$H$20=0))</f>
        <v/>
      </c>
      <c r="D1176" s="7">
        <f>SUMPRODUCT(($R$1166:$X$1172=0)*('Ground truth'!$B$14:$H$20=0))</f>
        <v/>
      </c>
      <c r="E1176" s="7">
        <f>SUMPRODUCT(($Z$1166:$AF$1172=0)*('Ground truth'!$B$14:$H$20=0))</f>
        <v/>
      </c>
      <c r="F1176" s="7">
        <f>SUMPRODUCT(($AH$1166:$AN$1172=0)*('Ground truth'!$B$14:$H$20=0))</f>
        <v/>
      </c>
      <c r="G1176" s="7">
        <f>SUMPRODUCT(($AP$1166:$AV$1172=0)*('Ground truth'!$B$14:$H$20=0))</f>
        <v/>
      </c>
      <c r="H1176" s="12">
        <f>AVERAGE($B$1176:$F$1176)</f>
        <v/>
      </c>
      <c r="I1176" s="12">
        <f>STDEV.P($B$1176:$F$1176)</f>
        <v/>
      </c>
    </row>
    <row r="1177">
      <c r="A1177" s="7" t="inlineStr">
        <is>
          <t>FP</t>
        </is>
      </c>
      <c r="B1177" s="7">
        <f>SUMPRODUCT(($B$1166:$H$1172=1)*('Ground truth'!$B$14:$H$20=0))</f>
        <v/>
      </c>
      <c r="C1177" s="7">
        <f>SUMPRODUCT(($J$1166:$P$1172=1)*('Ground truth'!$B$14:$H$20=0))</f>
        <v/>
      </c>
      <c r="D1177" s="7">
        <f>SUMPRODUCT(($R$1166:$X$1172=1)*('Ground truth'!$B$14:$H$20=0))</f>
        <v/>
      </c>
      <c r="E1177" s="7">
        <f>SUMPRODUCT(($Z$1166:$AF$1172=1)*('Ground truth'!$B$14:$H$20=0))</f>
        <v/>
      </c>
      <c r="F1177" s="7">
        <f>SUMPRODUCT(($AH$1166:$AN$1172=1)*('Ground truth'!$B$14:$H$20=0))</f>
        <v/>
      </c>
      <c r="G1177" s="7">
        <f>SUMPRODUCT(($AP$1166:$AV$1172=1)*('Ground truth'!$B$14:$H$20=0))</f>
        <v/>
      </c>
      <c r="H1177" s="12">
        <f>AVERAGE($B$1177:$F$1177)</f>
        <v/>
      </c>
      <c r="I1177" s="12">
        <f>STDEV.P($B$1177:$F$1177)</f>
        <v/>
      </c>
    </row>
    <row r="1178">
      <c r="A1178" s="7" t="inlineStr">
        <is>
          <t>FN</t>
        </is>
      </c>
      <c r="B1178" s="7">
        <f>SUMPRODUCT(($B$1166:$H$1172=0)*('Ground truth'!$B$14:$H$20=1))</f>
        <v/>
      </c>
      <c r="C1178" s="7">
        <f>SUMPRODUCT(($J$1166:$P$1172=0)*('Ground truth'!$B$14:$H$20=1))</f>
        <v/>
      </c>
      <c r="D1178" s="7">
        <f>SUMPRODUCT(($R$1166:$X$1172=0)*('Ground truth'!$B$14:$H$20=1))</f>
        <v/>
      </c>
      <c r="E1178" s="7">
        <f>SUMPRODUCT(($Z$1166:$AF$1172=0)*('Ground truth'!$B$14:$H$20=1))</f>
        <v/>
      </c>
      <c r="F1178" s="7">
        <f>SUMPRODUCT(($AH$1166:$AN$1172=0)*('Ground truth'!$B$14:$H$20=1))</f>
        <v/>
      </c>
      <c r="G1178" s="7">
        <f>SUMPRODUCT(($AP$1166:$AV$1172=0)*('Ground truth'!$B$14:$H$20=1))</f>
        <v/>
      </c>
      <c r="H1178" s="12">
        <f>AVERAGE($B$1178:$F$1178)</f>
        <v/>
      </c>
      <c r="I1178" s="12">
        <f>STDEV.P($B$1178:$F$1178)</f>
        <v/>
      </c>
    </row>
    <row r="1179">
      <c r="A1179" s="4" t="inlineStr">
        <is>
          <t>Precision</t>
        </is>
      </c>
      <c r="B1179" s="12">
        <f>IFERROR($B$1175/($B$1175+$B$1177),0)</f>
        <v/>
      </c>
      <c r="C1179" s="12">
        <f>IFERROR($C$1175/($C$1175+$C$1177),0)</f>
        <v/>
      </c>
      <c r="D1179" s="12">
        <f>IFERROR($D$1175/($D$1175+$D$1177),0)</f>
        <v/>
      </c>
      <c r="E1179" s="12">
        <f>IFERROR($E$1175/($E$1175+$E$1177),0)</f>
        <v/>
      </c>
      <c r="F1179" s="12">
        <f>IFERROR($F$1175/($F$1175+$F$1177),0)</f>
        <v/>
      </c>
      <c r="G1179" s="12">
        <f>IFERROR($G$1175/($G$1175+$G$1177),0)</f>
        <v/>
      </c>
      <c r="H1179" s="18">
        <f>AVERAGE($B$1179:$F$1179)</f>
        <v/>
      </c>
      <c r="I1179" s="18">
        <f>STDEV.P($B$1179:$F$1179)</f>
        <v/>
      </c>
    </row>
    <row r="1180">
      <c r="A1180" s="4" t="inlineStr">
        <is>
          <t>Recall</t>
        </is>
      </c>
      <c r="B1180" s="12">
        <f>IFERROR($B$1175/($B$1175+$B$1178),0)</f>
        <v/>
      </c>
      <c r="C1180" s="12">
        <f>IFERROR($C$1175/($C$1175+$C$1178),0)</f>
        <v/>
      </c>
      <c r="D1180" s="12">
        <f>IFERROR($D$1175/($D$1175+$D$1178),0)</f>
        <v/>
      </c>
      <c r="E1180" s="12">
        <f>IFERROR($E$1175/($E$1175+$E$1178),0)</f>
        <v/>
      </c>
      <c r="F1180" s="12">
        <f>IFERROR($F$1175/($F$1175+$F$1178),0)</f>
        <v/>
      </c>
      <c r="G1180" s="12">
        <f>IFERROR($G$1175/($G$1175+$G$1178),0)</f>
        <v/>
      </c>
      <c r="H1180" s="18">
        <f>AVERAGE($B$1180:$F$1180)</f>
        <v/>
      </c>
      <c r="I1180" s="18">
        <f>STDEV.P($B$1180:$F$1180)</f>
        <v/>
      </c>
    </row>
    <row r="1181">
      <c r="A1181" s="4" t="inlineStr">
        <is>
          <t>F1</t>
        </is>
      </c>
      <c r="B1181" s="12">
        <f>IFERROR(2*$B$1179*$B$1180/($B$1179+$B$1180),0)</f>
        <v/>
      </c>
      <c r="C1181" s="12">
        <f>IFERROR(2*$C$1179*$C$1180/($C$1179+$C$1180),0)</f>
        <v/>
      </c>
      <c r="D1181" s="12">
        <f>IFERROR(2*$D$1179*$D$1180/($D$1179+$D$1180),0)</f>
        <v/>
      </c>
      <c r="E1181" s="12">
        <f>IFERROR(2*$E$1179*$E$1180/($E$1179+$E$1180),0)</f>
        <v/>
      </c>
      <c r="F1181" s="12">
        <f>IFERROR(2*$F$1179*$F$1180/($F$1179+$F$1180),0)</f>
        <v/>
      </c>
      <c r="G1181" s="12">
        <f>IFERROR(2*$G$1179*$G$1180/($G$1179+$G$1180),0)</f>
        <v/>
      </c>
      <c r="H1181" s="18">
        <f>AVERAGE($B$1181:$F$1181)</f>
        <v/>
      </c>
      <c r="I1181" s="18">
        <f>STDEV.P($B$1181:$F$1181)</f>
        <v/>
      </c>
    </row>
    <row r="1182">
      <c r="A1182" s="4" t="inlineStr">
        <is>
          <t>Accuracy</t>
        </is>
      </c>
      <c r="B1182" s="12">
        <f>IFERROR(($B$1175+$B$1176)/($B$1175+$B$1176+$B$1177+$B$1178),0)</f>
        <v/>
      </c>
      <c r="C1182" s="12">
        <f>IFERROR(($C$1175+$C$1176)/($C$1175+$C$1176+$C$1177+$C$1178),0)</f>
        <v/>
      </c>
      <c r="D1182" s="12">
        <f>IFERROR(($D$1175+$D$1176)/($D$1175+$D$1176+$D$1177+$D$1178),0)</f>
        <v/>
      </c>
      <c r="E1182" s="12">
        <f>IFERROR(($E$1175+$E$1176)/($E$1175+$E$1176+$E$1177+$E$1178),0)</f>
        <v/>
      </c>
      <c r="F1182" s="12">
        <f>IFERROR(($F$1175+$F$1176)/($F$1175+$F$1176+$F$1177+$F$1178),0)</f>
        <v/>
      </c>
      <c r="G1182" s="12">
        <f>IFERROR(($G$1175+$G$1176)/($G$1175+$G$1176+$G$1177+$G$1178),0)</f>
        <v/>
      </c>
      <c r="H1182" s="18">
        <f>AVERAGE($B$1182:$F$1182)</f>
        <v/>
      </c>
      <c r="I1182" s="18">
        <f>STDEV.P($B$1182:$F$1182)</f>
        <v/>
      </c>
    </row>
    <row r="1183">
      <c r="A1183" s="4" t="inlineStr">
        <is>
          <t>Edit distance</t>
        </is>
      </c>
      <c r="B1183" s="12">
        <f>SUMPRODUCT(ABS('Ground truth'!$B$14:$H$20-$B$1166:$H$1172))</f>
        <v/>
      </c>
      <c r="C1183" s="12">
        <f>SUMPRODUCT(ABS('Ground truth'!$B$14:$H$20-$J$1166:$P$1172))</f>
        <v/>
      </c>
      <c r="D1183" s="12">
        <f>SUMPRODUCT(ABS('Ground truth'!$B$14:$H$20-$R$1166:$X$1172))</f>
        <v/>
      </c>
      <c r="E1183" s="12">
        <f>SUMPRODUCT(ABS('Ground truth'!$B$14:$H$20-$Z$1166:$AF$1172))</f>
        <v/>
      </c>
      <c r="F1183" s="12">
        <f>SUMPRODUCT(ABS('Ground truth'!$B$14:$H$20-$AH$1166:$AN$1172))</f>
        <v/>
      </c>
      <c r="G1183" s="12">
        <f>SUMPRODUCT(ABS('Ground truth'!$B$14:$H$20-$AP$1166:$AV$1172))</f>
        <v/>
      </c>
      <c r="H1183" s="18">
        <f>AVERAGE($B$1183:$F$1183)</f>
        <v/>
      </c>
      <c r="I1183" s="18">
        <f>STDEV.P($B$1183:$F$1183)</f>
        <v/>
      </c>
    </row>
    <row r="1184">
      <c r="A1184" s="4" t="inlineStr">
        <is>
          <t>Spectral distance</t>
        </is>
      </c>
      <c r="B1184" s="12">
        <f>SQRT(SUMPRODUCT(('Ground truth'!$K$14:$K$20-$B$1195:$B$1201)^2))</f>
        <v/>
      </c>
      <c r="C1184" s="12">
        <f>SQRT(SUMPRODUCT(('Ground truth'!$K$14:$K$20-$C$1195:$C$1201)^2))</f>
        <v/>
      </c>
      <c r="D1184" s="12">
        <f>SQRT(SUMPRODUCT(('Ground truth'!$K$14:$K$20-$D$1195:$D$1201)^2))</f>
        <v/>
      </c>
      <c r="E1184" s="12">
        <f>SQRT(SUMPRODUCT(('Ground truth'!$K$14:$K$20-$E$1195:$E$1201)^2))</f>
        <v/>
      </c>
      <c r="F1184" s="12">
        <f>SQRT(SUMPRODUCT(('Ground truth'!$K$14:$K$20-$F$1195:$F$1201)^2))</f>
        <v/>
      </c>
      <c r="G1184" s="12">
        <f>SQRT(SUMPRODUCT(('Ground truth'!$K$14:$K$20-$G$1195:$G$1201)^2))</f>
        <v/>
      </c>
      <c r="H1184" s="18">
        <f>AVERAGE($B$1184:$F$1184)</f>
        <v/>
      </c>
      <c r="I1184" s="18">
        <f>STDEV.P($B$1184:$F$1184)</f>
        <v/>
      </c>
    </row>
    <row r="1185">
      <c r="A1185" s="4" t="inlineStr">
        <is>
          <t>Unsure cells</t>
        </is>
      </c>
      <c r="B1185" s="7">
        <f>COUNTIF($B$1166:$H$1172,2)</f>
        <v/>
      </c>
      <c r="C1185" s="7">
        <f>COUNTIF($J$1166:$P$1172,2)</f>
        <v/>
      </c>
      <c r="D1185" s="7">
        <f>COUNTIF($R$1166:$X$1172,2)</f>
        <v/>
      </c>
      <c r="E1185" s="7">
        <f>COUNTIF($Z$1166:$AF$1172,2)</f>
        <v/>
      </c>
      <c r="F1185" s="7">
        <f>COUNTIF($AH$1166:$AN$1172,2)</f>
        <v/>
      </c>
      <c r="G1185" s="7">
        <f>COUNTIF($AP$1166:$AV$1172,2)</f>
        <v/>
      </c>
      <c r="H1185" s="12">
        <f>AVERAGE($B$1185:$F$1185)</f>
        <v/>
      </c>
      <c r="I1185" s="12">
        <f>STDEV.P($B$1185:$F$1185)</f>
        <v/>
      </c>
    </row>
    <row r="1186">
      <c r="A1186" s="3" t="inlineStr">
        <is>
          <t>eigenvalues (real part, numpy order; pasted)</t>
        </is>
      </c>
    </row>
    <row r="1187">
      <c r="A1187" s="3" t="inlineStr">
        <is>
          <t xml:space="preserve">  λ1</t>
        </is>
      </c>
      <c r="B1187" s="19" t="n">
        <v>4.492644466777655</v>
      </c>
      <c r="C1187" s="19" t="n">
        <v>5.474147762454947</v>
      </c>
      <c r="D1187" s="19" t="n">
        <v>5.119026675525918</v>
      </c>
      <c r="E1187" s="19" t="n">
        <v>4.923472507170442</v>
      </c>
      <c r="F1187" s="19" t="n">
        <v>6.034041835803494</v>
      </c>
      <c r="G1187" s="19" t="n">
        <v>5.474147762454947</v>
      </c>
    </row>
    <row r="1188">
      <c r="A1188" s="3" t="inlineStr">
        <is>
          <t xml:space="preserve">  λ2</t>
        </is>
      </c>
      <c r="B1188" s="19" t="n">
        <v>2.047200385426335</v>
      </c>
      <c r="C1188" s="19" t="n">
        <v>1.509951425128883</v>
      </c>
      <c r="D1188" s="19" t="n">
        <v>1.618033988749894</v>
      </c>
      <c r="E1188" s="19" t="n">
        <v>1.812891653029286</v>
      </c>
      <c r="F1188" s="19" t="n">
        <v>1.513464777361484</v>
      </c>
      <c r="G1188" s="19" t="n">
        <v>1.509951425128883</v>
      </c>
    </row>
    <row r="1189">
      <c r="A1189" s="3" t="inlineStr">
        <is>
          <t xml:space="preserve">  λ3</t>
        </is>
      </c>
      <c r="B1189" s="19" t="n">
        <v>1.618033988749895</v>
      </c>
      <c r="C1189" s="19" t="n">
        <v>1.327549008928929</v>
      </c>
      <c r="D1189" s="19" t="n">
        <v>0.5683728862102547</v>
      </c>
      <c r="E1189" s="19" t="n">
        <v>1.382446214882123</v>
      </c>
      <c r="F1189" s="19" t="n">
        <v>-0.5475066131649762</v>
      </c>
      <c r="G1189" s="19" t="n">
        <v>1.327549008928929</v>
      </c>
    </row>
    <row r="1190">
      <c r="A1190" s="3" t="inlineStr">
        <is>
          <t xml:space="preserve">  λ4</t>
        </is>
      </c>
      <c r="B1190" s="19" t="n">
        <v>0.8010160684843342</v>
      </c>
      <c r="C1190" s="19" t="n">
        <v>-0.9119062156962764</v>
      </c>
      <c r="D1190" s="19" t="n">
        <v>-0.6873995617361742</v>
      </c>
      <c r="E1190" s="19" t="n">
        <v>0.4982161644366965</v>
      </c>
      <c r="F1190" s="19" t="n">
        <v>-2.837378703976555e-17</v>
      </c>
      <c r="G1190" s="19" t="n">
        <v>-0.9119062156962764</v>
      </c>
    </row>
    <row r="1191">
      <c r="A1191" s="3" t="inlineStr">
        <is>
          <t xml:space="preserve">  λ5</t>
        </is>
      </c>
      <c r="B1191" s="19" t="n">
        <v>-0.8760217183753573</v>
      </c>
      <c r="C1191" s="19" t="n">
        <v>-0.3997419808164805</v>
      </c>
      <c r="D1191" s="19" t="n">
        <v>-0.6180339887498949</v>
      </c>
      <c r="E1191" s="19" t="n">
        <v>-1.465302349853469e-16</v>
      </c>
      <c r="F1191" s="19" t="n">
        <v>-2.837378703976555e-17</v>
      </c>
      <c r="G1191" s="19" t="n">
        <v>-0.3997419808164805</v>
      </c>
    </row>
    <row r="1192">
      <c r="A1192" s="3" t="inlineStr">
        <is>
          <t xml:space="preserve">  λ6</t>
        </is>
      </c>
      <c r="B1192" s="19" t="n">
        <v>-0.6180339887498947</v>
      </c>
      <c r="C1192" s="19" t="n">
        <v>-2.937599279675468e-17</v>
      </c>
      <c r="D1192" s="19" t="n">
        <v>2.458586527156218e-17</v>
      </c>
      <c r="E1192" s="19" t="n">
        <v>-0.8636405189741388</v>
      </c>
      <c r="F1192" s="19" t="n">
        <v>1.801216646724788e-17</v>
      </c>
      <c r="G1192" s="19" t="n">
        <v>-2.937599279675468e-17</v>
      </c>
    </row>
    <row r="1193">
      <c r="A1193" s="3" t="inlineStr">
        <is>
          <t xml:space="preserve">  λ7</t>
        </is>
      </c>
      <c r="B1193" s="19" t="n">
        <v>-0.4648392023129703</v>
      </c>
      <c r="C1193" s="19" t="n">
        <v>-1.755192858602215e-16</v>
      </c>
      <c r="D1193" s="19" t="n">
        <v>1</v>
      </c>
      <c r="E1193" s="19" t="n">
        <v>-0.7533860205444051</v>
      </c>
      <c r="F1193" s="19" t="n">
        <v>4.544352745418806e-32</v>
      </c>
      <c r="G1193" s="19" t="n">
        <v>-1.755192858602215e-16</v>
      </c>
    </row>
    <row r="1194">
      <c r="A1194" s="3" t="inlineStr">
        <is>
          <t>eigenvalues sorted desc (LARGE)</t>
        </is>
      </c>
    </row>
    <row r="1195">
      <c r="A1195" s="3" t="inlineStr">
        <is>
          <t xml:space="preserve">  λ(1)</t>
        </is>
      </c>
      <c r="B1195" s="19">
        <f>LARGE($B$1187:$B$1193,1)</f>
        <v/>
      </c>
      <c r="C1195" s="19">
        <f>LARGE($C$1187:$C$1193,1)</f>
        <v/>
      </c>
      <c r="D1195" s="19">
        <f>LARGE($D$1187:$D$1193,1)</f>
        <v/>
      </c>
      <c r="E1195" s="19">
        <f>LARGE($E$1187:$E$1193,1)</f>
        <v/>
      </c>
      <c r="F1195" s="19">
        <f>LARGE($F$1187:$F$1193,1)</f>
        <v/>
      </c>
      <c r="G1195" s="19">
        <f>LARGE($G$1187:$G$1193,1)</f>
        <v/>
      </c>
    </row>
    <row r="1196">
      <c r="A1196" s="3" t="inlineStr">
        <is>
          <t xml:space="preserve">  λ(2)</t>
        </is>
      </c>
      <c r="B1196" s="19">
        <f>LARGE($B$1187:$B$1193,2)</f>
        <v/>
      </c>
      <c r="C1196" s="19">
        <f>LARGE($C$1187:$C$1193,2)</f>
        <v/>
      </c>
      <c r="D1196" s="19">
        <f>LARGE($D$1187:$D$1193,2)</f>
        <v/>
      </c>
      <c r="E1196" s="19">
        <f>LARGE($E$1187:$E$1193,2)</f>
        <v/>
      </c>
      <c r="F1196" s="19">
        <f>LARGE($F$1187:$F$1193,2)</f>
        <v/>
      </c>
      <c r="G1196" s="19">
        <f>LARGE($G$1187:$G$1193,2)</f>
        <v/>
      </c>
    </row>
    <row r="1197">
      <c r="A1197" s="3" t="inlineStr">
        <is>
          <t xml:space="preserve">  λ(3)</t>
        </is>
      </c>
      <c r="B1197" s="19">
        <f>LARGE($B$1187:$B$1193,3)</f>
        <v/>
      </c>
      <c r="C1197" s="19">
        <f>LARGE($C$1187:$C$1193,3)</f>
        <v/>
      </c>
      <c r="D1197" s="19">
        <f>LARGE($D$1187:$D$1193,3)</f>
        <v/>
      </c>
      <c r="E1197" s="19">
        <f>LARGE($E$1187:$E$1193,3)</f>
        <v/>
      </c>
      <c r="F1197" s="19">
        <f>LARGE($F$1187:$F$1193,3)</f>
        <v/>
      </c>
      <c r="G1197" s="19">
        <f>LARGE($G$1187:$G$1193,3)</f>
        <v/>
      </c>
    </row>
    <row r="1198">
      <c r="A1198" s="3" t="inlineStr">
        <is>
          <t xml:space="preserve">  λ(4)</t>
        </is>
      </c>
      <c r="B1198" s="19">
        <f>LARGE($B$1187:$B$1193,4)</f>
        <v/>
      </c>
      <c r="C1198" s="19">
        <f>LARGE($C$1187:$C$1193,4)</f>
        <v/>
      </c>
      <c r="D1198" s="19">
        <f>LARGE($D$1187:$D$1193,4)</f>
        <v/>
      </c>
      <c r="E1198" s="19">
        <f>LARGE($E$1187:$E$1193,4)</f>
        <v/>
      </c>
      <c r="F1198" s="19">
        <f>LARGE($F$1187:$F$1193,4)</f>
        <v/>
      </c>
      <c r="G1198" s="19">
        <f>LARGE($G$1187:$G$1193,4)</f>
        <v/>
      </c>
    </row>
    <row r="1199">
      <c r="A1199" s="3" t="inlineStr">
        <is>
          <t xml:space="preserve">  λ(5)</t>
        </is>
      </c>
      <c r="B1199" s="19">
        <f>LARGE($B$1187:$B$1193,5)</f>
        <v/>
      </c>
      <c r="C1199" s="19">
        <f>LARGE($C$1187:$C$1193,5)</f>
        <v/>
      </c>
      <c r="D1199" s="19">
        <f>LARGE($D$1187:$D$1193,5)</f>
        <v/>
      </c>
      <c r="E1199" s="19">
        <f>LARGE($E$1187:$E$1193,5)</f>
        <v/>
      </c>
      <c r="F1199" s="19">
        <f>LARGE($F$1187:$F$1193,5)</f>
        <v/>
      </c>
      <c r="G1199" s="19">
        <f>LARGE($G$1187:$G$1193,5)</f>
        <v/>
      </c>
    </row>
    <row r="1200">
      <c r="A1200" s="3" t="inlineStr">
        <is>
          <t xml:space="preserve">  λ(6)</t>
        </is>
      </c>
      <c r="B1200" s="19">
        <f>LARGE($B$1187:$B$1193,6)</f>
        <v/>
      </c>
      <c r="C1200" s="19">
        <f>LARGE($C$1187:$C$1193,6)</f>
        <v/>
      </c>
      <c r="D1200" s="19">
        <f>LARGE($D$1187:$D$1193,6)</f>
        <v/>
      </c>
      <c r="E1200" s="19">
        <f>LARGE($E$1187:$E$1193,6)</f>
        <v/>
      </c>
      <c r="F1200" s="19">
        <f>LARGE($F$1187:$F$1193,6)</f>
        <v/>
      </c>
      <c r="G1200" s="19">
        <f>LARGE($G$1187:$G$1193,6)</f>
        <v/>
      </c>
    </row>
    <row r="1201">
      <c r="A1201" s="3" t="inlineStr">
        <is>
          <t xml:space="preserve">  λ(7)</t>
        </is>
      </c>
      <c r="B1201" s="19">
        <f>LARGE($B$1187:$B$1193,7)</f>
        <v/>
      </c>
      <c r="C1201" s="19">
        <f>LARGE($C$1187:$C$1193,7)</f>
        <v/>
      </c>
      <c r="D1201" s="19">
        <f>LARGE($D$1187:$D$1193,7)</f>
        <v/>
      </c>
      <c r="E1201" s="19">
        <f>LARGE($E$1187:$E$1193,7)</f>
        <v/>
      </c>
      <c r="F1201" s="19">
        <f>LARGE($F$1187:$F$1193,7)</f>
        <v/>
      </c>
      <c r="G1201" s="19">
        <f>LARGE($G$1187:$G$1193,7)</f>
        <v/>
      </c>
    </row>
    <row r="1202">
      <c r="A1202" s="3" t="inlineStr">
        <is>
          <t>check: Σeig − trace (→0)</t>
        </is>
      </c>
      <c r="B1202" s="3">
        <f>ROUND(SUM($B$1187:$B$1193)-($B$1166+$C$1167+$D$1168+$E$1169+$F$1170+$G$1171+$H$1172),6)</f>
        <v/>
      </c>
      <c r="C1202" s="3">
        <f>ROUND(SUM($C$1187:$C$1193)-($J$1166+$K$1167+$L$1168+$M$1169+$N$1170+$O$1171+$P$1172),6)</f>
        <v/>
      </c>
      <c r="D1202" s="3">
        <f>ROUND(SUM($D$1187:$D$1193)-($R$1166+$S$1167+$T$1168+$U$1169+$V$1170+$W$1171+$X$1172),6)</f>
        <v/>
      </c>
      <c r="E1202" s="3">
        <f>ROUND(SUM($E$1187:$E$1193)-($Z$1166+$AA$1167+$AB$1168+$AC$1169+$AD$1170+$AE$1171+$AF$1172),6)</f>
        <v/>
      </c>
      <c r="F1202" s="3">
        <f>ROUND(SUM($F$1187:$F$1193)-($AH$1166+$AI$1167+$AJ$1168+$AK$1169+$AL$1170+$AM$1171+$AN$1172),6)</f>
        <v/>
      </c>
      <c r="G1202" s="3">
        <f>ROUND(SUM($G$1187:$G$1193)-($AP$1166+$AQ$1167+$AR$1168+$AS$1169+$AT$1170+$AU$1171+$AV$1172),6)</f>
        <v/>
      </c>
    </row>
    <row r="1203">
      <c r="A1203" s="3" t="inlineStr">
        <is>
          <t>check: Πeig − det (→0)</t>
        </is>
      </c>
      <c r="B1203" s="3">
        <f>ROUND(MDETERM($B$1166:$H$1172)-PRODUCT($B$1187:$B$1193),6)</f>
        <v/>
      </c>
      <c r="C1203" s="3">
        <f>ROUND(MDETERM($J$1166:$P$1172)-PRODUCT($C$1187:$C$1193),6)</f>
        <v/>
      </c>
      <c r="D1203" s="3">
        <f>ROUND(MDETERM($R$1166:$X$1172)-PRODUCT($D$1187:$D$1193),6)</f>
        <v/>
      </c>
      <c r="E1203" s="3">
        <f>ROUND(MDETERM($Z$1166:$AF$1172)-PRODUCT($E$1187:$E$1193),6)</f>
        <v/>
      </c>
      <c r="F1203" s="3">
        <f>ROUND(MDETERM($AH$1166:$AN$1172)-PRODUCT($F$1187:$F$1193),6)</f>
        <v/>
      </c>
      <c r="G1203" s="3">
        <f>ROUND(MDETERM($AP$1166:$AV$1172)-PRODUCT($G$1187:$G$1193),6)</f>
        <v/>
      </c>
    </row>
    <row r="1204">
      <c r="A1204" s="3" t="inlineStr">
        <is>
          <t>complex eigenvalues?</t>
        </is>
      </c>
      <c r="B1204" s="3" t="inlineStr"/>
      <c r="C1204" s="3" t="inlineStr"/>
      <c r="D1204" s="3" t="inlineStr"/>
      <c r="E1204" s="3" t="inlineStr"/>
      <c r="F1204" s="3" t="inlineStr"/>
      <c r="G1204" s="3" t="inlineStr"/>
    </row>
    <row r="1205">
      <c r="A1205" s="3" t="inlineStr">
        <is>
          <t>check: det(M − λᵢI) per sorted λ (→0)</t>
        </is>
      </c>
    </row>
    <row r="1206">
      <c r="A1206" s="3" t="inlineStr">
        <is>
          <t xml:space="preserve">  det(M − λ(1)I)</t>
        </is>
      </c>
      <c r="B1206" s="3">
        <f t="array" ref="B1206">ROUND(MDETERM($B$1166:$H$1172-$B$1195*MUNIT(7)),6)</f>
        <v/>
      </c>
      <c r="C1206" s="3">
        <f t="array" ref="C1206">ROUND(MDETERM($J$1166:$P$1172-$C$1195*MUNIT(7)),6)</f>
        <v/>
      </c>
      <c r="D1206" s="3">
        <f t="array" ref="D1206">ROUND(MDETERM($R$1166:$X$1172-$D$1195*MUNIT(7)),6)</f>
        <v/>
      </c>
      <c r="E1206" s="3">
        <f t="array" ref="E1206">ROUND(MDETERM($Z$1166:$AF$1172-$E$1195*MUNIT(7)),6)</f>
        <v/>
      </c>
      <c r="F1206" s="3">
        <f t="array" ref="F1206">ROUND(MDETERM($AH$1166:$AN$1172-$F$1195*MUNIT(7)),6)</f>
        <v/>
      </c>
      <c r="G1206" s="3">
        <f t="array" ref="G1206">ROUND(MDETERM($AP$1166:$AV$1172-$G$1195*MUNIT(7)),6)</f>
        <v/>
      </c>
    </row>
    <row r="1207">
      <c r="A1207" s="3" t="inlineStr">
        <is>
          <t xml:space="preserve">  det(M − λ(2)I)</t>
        </is>
      </c>
      <c r="B1207" s="3">
        <f t="array" ref="B1207">ROUND(MDETERM($B$1166:$H$1172-$B$1196*MUNIT(7)),6)</f>
        <v/>
      </c>
      <c r="C1207" s="3">
        <f t="array" ref="C1207">ROUND(MDETERM($J$1166:$P$1172-$C$1196*MUNIT(7)),6)</f>
        <v/>
      </c>
      <c r="D1207" s="3">
        <f t="array" ref="D1207">ROUND(MDETERM($R$1166:$X$1172-$D$1196*MUNIT(7)),6)</f>
        <v/>
      </c>
      <c r="E1207" s="3">
        <f t="array" ref="E1207">ROUND(MDETERM($Z$1166:$AF$1172-$E$1196*MUNIT(7)),6)</f>
        <v/>
      </c>
      <c r="F1207" s="3">
        <f t="array" ref="F1207">ROUND(MDETERM($AH$1166:$AN$1172-$F$1196*MUNIT(7)),6)</f>
        <v/>
      </c>
      <c r="G1207" s="3">
        <f t="array" ref="G1207">ROUND(MDETERM($AP$1166:$AV$1172-$G$1196*MUNIT(7)),6)</f>
        <v/>
      </c>
    </row>
    <row r="1208">
      <c r="A1208" s="3" t="inlineStr">
        <is>
          <t xml:space="preserve">  det(M − λ(3)I)</t>
        </is>
      </c>
      <c r="B1208" s="3">
        <f t="array" ref="B1208">ROUND(MDETERM($B$1166:$H$1172-$B$1197*MUNIT(7)),6)</f>
        <v/>
      </c>
      <c r="C1208" s="3">
        <f t="array" ref="C1208">ROUND(MDETERM($J$1166:$P$1172-$C$1197*MUNIT(7)),6)</f>
        <v/>
      </c>
      <c r="D1208" s="3">
        <f t="array" ref="D1208">ROUND(MDETERM($R$1166:$X$1172-$D$1197*MUNIT(7)),6)</f>
        <v/>
      </c>
      <c r="E1208" s="3">
        <f t="array" ref="E1208">ROUND(MDETERM($Z$1166:$AF$1172-$E$1197*MUNIT(7)),6)</f>
        <v/>
      </c>
      <c r="F1208" s="3">
        <f t="array" ref="F1208">ROUND(MDETERM($AH$1166:$AN$1172-$F$1197*MUNIT(7)),6)</f>
        <v/>
      </c>
      <c r="G1208" s="3">
        <f t="array" ref="G1208">ROUND(MDETERM($AP$1166:$AV$1172-$G$1197*MUNIT(7)),6)</f>
        <v/>
      </c>
    </row>
    <row r="1209">
      <c r="A1209" s="3" t="inlineStr">
        <is>
          <t xml:space="preserve">  det(M − λ(4)I)</t>
        </is>
      </c>
      <c r="B1209" s="3">
        <f t="array" ref="B1209">ROUND(MDETERM($B$1166:$H$1172-$B$1198*MUNIT(7)),6)</f>
        <v/>
      </c>
      <c r="C1209" s="3">
        <f t="array" ref="C1209">ROUND(MDETERM($J$1166:$P$1172-$C$1198*MUNIT(7)),6)</f>
        <v/>
      </c>
      <c r="D1209" s="3">
        <f t="array" ref="D1209">ROUND(MDETERM($R$1166:$X$1172-$D$1198*MUNIT(7)),6)</f>
        <v/>
      </c>
      <c r="E1209" s="3">
        <f t="array" ref="E1209">ROUND(MDETERM($Z$1166:$AF$1172-$E$1198*MUNIT(7)),6)</f>
        <v/>
      </c>
      <c r="F1209" s="3">
        <f t="array" ref="F1209">ROUND(MDETERM($AH$1166:$AN$1172-$F$1198*MUNIT(7)),6)</f>
        <v/>
      </c>
      <c r="G1209" s="3">
        <f t="array" ref="G1209">ROUND(MDETERM($AP$1166:$AV$1172-$G$1198*MUNIT(7)),6)</f>
        <v/>
      </c>
    </row>
    <row r="1210">
      <c r="A1210" s="3" t="inlineStr">
        <is>
          <t xml:space="preserve">  det(M − λ(5)I)</t>
        </is>
      </c>
      <c r="B1210" s="3">
        <f t="array" ref="B1210">ROUND(MDETERM($B$1166:$H$1172-$B$1199*MUNIT(7)),6)</f>
        <v/>
      </c>
      <c r="C1210" s="3">
        <f t="array" ref="C1210">ROUND(MDETERM($J$1166:$P$1172-$C$1199*MUNIT(7)),6)</f>
        <v/>
      </c>
      <c r="D1210" s="3">
        <f t="array" ref="D1210">ROUND(MDETERM($R$1166:$X$1172-$D$1199*MUNIT(7)),6)</f>
        <v/>
      </c>
      <c r="E1210" s="3">
        <f t="array" ref="E1210">ROUND(MDETERM($Z$1166:$AF$1172-$E$1199*MUNIT(7)),6)</f>
        <v/>
      </c>
      <c r="F1210" s="3">
        <f t="array" ref="F1210">ROUND(MDETERM($AH$1166:$AN$1172-$F$1199*MUNIT(7)),6)</f>
        <v/>
      </c>
      <c r="G1210" s="3">
        <f t="array" ref="G1210">ROUND(MDETERM($AP$1166:$AV$1172-$G$1199*MUNIT(7)),6)</f>
        <v/>
      </c>
    </row>
    <row r="1211">
      <c r="A1211" s="3" t="inlineStr">
        <is>
          <t xml:space="preserve">  det(M − λ(6)I)</t>
        </is>
      </c>
      <c r="B1211" s="3">
        <f t="array" ref="B1211">ROUND(MDETERM($B$1166:$H$1172-$B$1200*MUNIT(7)),6)</f>
        <v/>
      </c>
      <c r="C1211" s="3">
        <f t="array" ref="C1211">ROUND(MDETERM($J$1166:$P$1172-$C$1200*MUNIT(7)),6)</f>
        <v/>
      </c>
      <c r="D1211" s="3">
        <f t="array" ref="D1211">ROUND(MDETERM($R$1166:$X$1172-$D$1200*MUNIT(7)),6)</f>
        <v/>
      </c>
      <c r="E1211" s="3">
        <f t="array" ref="E1211">ROUND(MDETERM($Z$1166:$AF$1172-$E$1200*MUNIT(7)),6)</f>
        <v/>
      </c>
      <c r="F1211" s="3">
        <f t="array" ref="F1211">ROUND(MDETERM($AH$1166:$AN$1172-$F$1200*MUNIT(7)),6)</f>
        <v/>
      </c>
      <c r="G1211" s="3">
        <f t="array" ref="G1211">ROUND(MDETERM($AP$1166:$AV$1172-$G$1200*MUNIT(7)),6)</f>
        <v/>
      </c>
    </row>
    <row r="1212">
      <c r="A1212" s="3" t="inlineStr">
        <is>
          <t xml:space="preserve">  det(M − λ(7)I)</t>
        </is>
      </c>
      <c r="B1212" s="3">
        <f t="array" ref="B1212">ROUND(MDETERM($B$1166:$H$1172-$B$1201*MUNIT(7)),6)</f>
        <v/>
      </c>
      <c r="C1212" s="3">
        <f t="array" ref="C1212">ROUND(MDETERM($J$1166:$P$1172-$C$1201*MUNIT(7)),6)</f>
        <v/>
      </c>
      <c r="D1212" s="3">
        <f t="array" ref="D1212">ROUND(MDETERM($R$1166:$X$1172-$D$1201*MUNIT(7)),6)</f>
        <v/>
      </c>
      <c r="E1212" s="3">
        <f t="array" ref="E1212">ROUND(MDETERM($Z$1166:$AF$1172-$E$1201*MUNIT(7)),6)</f>
        <v/>
      </c>
      <c r="F1212" s="3">
        <f t="array" ref="F1212">ROUND(MDETERM($AH$1166:$AN$1172-$F$1201*MUNIT(7)),6)</f>
        <v/>
      </c>
      <c r="G1212" s="3">
        <f t="array" ref="G1212">ROUND(MDETERM($AP$1166:$AV$1172-$G$1201*MUNIT(7)),6)</f>
        <v/>
      </c>
    </row>
    <row r="1216" ht="16" customHeight="1">
      <c r="A1216" s="14" t="inlineStr">
        <is>
          <t>RAG R1-R3 | mixtral:8x22b</t>
        </is>
      </c>
      <c r="B1216" s="9" t="inlineStr">
        <is>
          <t>run 1 (raw, pasted)</t>
        </is>
      </c>
      <c r="J1216" s="9" t="inlineStr">
        <is>
          <t>run 2 (raw, pasted)</t>
        </is>
      </c>
      <c r="R1216" s="9" t="inlineStr">
        <is>
          <t>run 3 (raw, pasted)</t>
        </is>
      </c>
      <c r="Z1216" s="9" t="inlineStr">
        <is>
          <t>run 4 (raw, pasted)</t>
        </is>
      </c>
      <c r="AH1216" s="9" t="inlineStr">
        <is>
          <t>run 5 (raw, pasted)</t>
        </is>
      </c>
      <c r="AP1216" s="9" t="inlineStr">
        <is>
          <t>Step2 average matrix (formula)</t>
        </is>
      </c>
      <c r="AX1216" s="9" t="inlineStr">
        <is>
          <t>ground truth (reference)</t>
        </is>
      </c>
    </row>
    <row r="1217" ht="60" customHeight="1">
      <c r="B1217" s="15" t="inlineStr">
        <is>
          <t>Bit</t>
        </is>
      </c>
      <c r="C1217" s="15" t="inlineStr">
        <is>
          <t>Transmission</t>
        </is>
      </c>
      <c r="D1217" s="15" t="inlineStr">
        <is>
          <t>Motor</t>
        </is>
      </c>
      <c r="E1217" s="15" t="inlineStr">
        <is>
          <t>Electrical System</t>
        </is>
      </c>
      <c r="F1217" s="15" t="inlineStr">
        <is>
          <t>Battery Holder</t>
        </is>
      </c>
      <c r="G1217" s="15" t="inlineStr">
        <is>
          <t>Housing</t>
        </is>
      </c>
      <c r="H1217" s="15" t="inlineStr">
        <is>
          <t>External Environment</t>
        </is>
      </c>
      <c r="J1217" s="15" t="inlineStr">
        <is>
          <t>Bit</t>
        </is>
      </c>
      <c r="K1217" s="15" t="inlineStr">
        <is>
          <t>Transmission</t>
        </is>
      </c>
      <c r="L1217" s="15" t="inlineStr">
        <is>
          <t>Motor</t>
        </is>
      </c>
      <c r="M1217" s="15" t="inlineStr">
        <is>
          <t>Electrical System</t>
        </is>
      </c>
      <c r="N1217" s="15" t="inlineStr">
        <is>
          <t>Battery Holder</t>
        </is>
      </c>
      <c r="O1217" s="15" t="inlineStr">
        <is>
          <t>Housing</t>
        </is>
      </c>
      <c r="P1217" s="15" t="inlineStr">
        <is>
          <t>External Environment</t>
        </is>
      </c>
      <c r="R1217" s="15" t="inlineStr">
        <is>
          <t>Bit</t>
        </is>
      </c>
      <c r="S1217" s="15" t="inlineStr">
        <is>
          <t>Transmission</t>
        </is>
      </c>
      <c r="T1217" s="15" t="inlineStr">
        <is>
          <t>Motor</t>
        </is>
      </c>
      <c r="U1217" s="15" t="inlineStr">
        <is>
          <t>Electrical System</t>
        </is>
      </c>
      <c r="V1217" s="15" t="inlineStr">
        <is>
          <t>Battery Holder</t>
        </is>
      </c>
      <c r="W1217" s="15" t="inlineStr">
        <is>
          <t>Housing</t>
        </is>
      </c>
      <c r="X1217" s="15" t="inlineStr">
        <is>
          <t>External Environment</t>
        </is>
      </c>
      <c r="Z1217" s="15" t="inlineStr">
        <is>
          <t>Bit</t>
        </is>
      </c>
      <c r="AA1217" s="15" t="inlineStr">
        <is>
          <t>Transmission</t>
        </is>
      </c>
      <c r="AB1217" s="15" t="inlineStr">
        <is>
          <t>Motor</t>
        </is>
      </c>
      <c r="AC1217" s="15" t="inlineStr">
        <is>
          <t>Electrical System</t>
        </is>
      </c>
      <c r="AD1217" s="15" t="inlineStr">
        <is>
          <t>Battery Holder</t>
        </is>
      </c>
      <c r="AE1217" s="15" t="inlineStr">
        <is>
          <t>Housing</t>
        </is>
      </c>
      <c r="AF1217" s="15" t="inlineStr">
        <is>
          <t>External Environment</t>
        </is>
      </c>
      <c r="AH1217" s="15" t="inlineStr">
        <is>
          <t>Bit</t>
        </is>
      </c>
      <c r="AI1217" s="15" t="inlineStr">
        <is>
          <t>Transmission</t>
        </is>
      </c>
      <c r="AJ1217" s="15" t="inlineStr">
        <is>
          <t>Motor</t>
        </is>
      </c>
      <c r="AK1217" s="15" t="inlineStr">
        <is>
          <t>Electrical System</t>
        </is>
      </c>
      <c r="AL1217" s="15" t="inlineStr">
        <is>
          <t>Battery Holder</t>
        </is>
      </c>
      <c r="AM1217" s="15" t="inlineStr">
        <is>
          <t>Housing</t>
        </is>
      </c>
      <c r="AN1217" s="15" t="inlineStr">
        <is>
          <t>External Environment</t>
        </is>
      </c>
      <c r="AP1217" s="15" t="inlineStr">
        <is>
          <t>Bit</t>
        </is>
      </c>
      <c r="AQ1217" s="15" t="inlineStr">
        <is>
          <t>Transmission</t>
        </is>
      </c>
      <c r="AR1217" s="15" t="inlineStr">
        <is>
          <t>Motor</t>
        </is>
      </c>
      <c r="AS1217" s="15" t="inlineStr">
        <is>
          <t>Electrical System</t>
        </is>
      </c>
      <c r="AT1217" s="15" t="inlineStr">
        <is>
          <t>Battery Holder</t>
        </is>
      </c>
      <c r="AU1217" s="15" t="inlineStr">
        <is>
          <t>Housing</t>
        </is>
      </c>
      <c r="AV1217" s="15" t="inlineStr">
        <is>
          <t>External Environment</t>
        </is>
      </c>
    </row>
    <row r="1218">
      <c r="A1218" s="3" t="inlineStr">
        <is>
          <t>Bit</t>
        </is>
      </c>
      <c r="B1218" s="8" t="n">
        <v>1</v>
      </c>
      <c r="C1218" s="8" t="n">
        <v>1</v>
      </c>
      <c r="D1218" s="8" t="n">
        <v>0</v>
      </c>
      <c r="E1218" s="8" t="n">
        <v>1</v>
      </c>
      <c r="F1218" s="8" t="n">
        <v>0</v>
      </c>
      <c r="G1218" s="8" t="n">
        <v>1</v>
      </c>
      <c r="H1218" s="8" t="n">
        <v>1</v>
      </c>
      <c r="J1218" s="8" t="n">
        <v>1</v>
      </c>
      <c r="K1218" s="8" t="n">
        <v>1</v>
      </c>
      <c r="L1218" s="8" t="n">
        <v>0</v>
      </c>
      <c r="M1218" s="8" t="n">
        <v>1</v>
      </c>
      <c r="N1218" s="8" t="n">
        <v>0</v>
      </c>
      <c r="O1218" s="8" t="n">
        <v>1</v>
      </c>
      <c r="P1218" s="8" t="n">
        <v>1</v>
      </c>
      <c r="R1218" s="8" t="n">
        <v>1</v>
      </c>
      <c r="S1218" s="8" t="n">
        <v>1</v>
      </c>
      <c r="T1218" s="8" t="n">
        <v>0</v>
      </c>
      <c r="U1218" s="8" t="n">
        <v>1</v>
      </c>
      <c r="V1218" s="8" t="n">
        <v>0</v>
      </c>
      <c r="W1218" s="8" t="n">
        <v>1</v>
      </c>
      <c r="X1218" s="8" t="n">
        <v>1</v>
      </c>
      <c r="Z1218" s="8" t="n">
        <v>1</v>
      </c>
      <c r="AA1218" s="8" t="n">
        <v>1</v>
      </c>
      <c r="AB1218" s="8" t="n">
        <v>0</v>
      </c>
      <c r="AC1218" s="8" t="n">
        <v>1</v>
      </c>
      <c r="AD1218" s="8" t="n">
        <v>0</v>
      </c>
      <c r="AE1218" s="8" t="n">
        <v>1</v>
      </c>
      <c r="AF1218" s="8" t="n">
        <v>1</v>
      </c>
      <c r="AH1218" s="8" t="n">
        <v>1</v>
      </c>
      <c r="AI1218" s="8" t="n">
        <v>1</v>
      </c>
      <c r="AJ1218" s="8" t="n">
        <v>0</v>
      </c>
      <c r="AK1218" s="8" t="n">
        <v>1</v>
      </c>
      <c r="AL1218" s="8" t="n">
        <v>0</v>
      </c>
      <c r="AM1218" s="8" t="n">
        <v>1</v>
      </c>
      <c r="AN1218" s="8" t="n">
        <v>1</v>
      </c>
      <c r="AP1218" s="8">
        <f>IF(($B$1218&lt;&gt;2)+($J$1218&lt;&gt;2)+($R$1218&lt;&gt;2)+($Z$1218&lt;&gt;2)+($AH$1218&lt;&gt;2)=0,2,IF((($B$1218&lt;&gt;2)*$B$1218+($J$1218&lt;&gt;2)*$J$1218+($R$1218&lt;&gt;2)*$R$1218+($Z$1218&lt;&gt;2)*$Z$1218+($AH$1218&lt;&gt;2)*$AH$1218)/(($B$1218&lt;&gt;2)+($J$1218&lt;&gt;2)+($R$1218&lt;&gt;2)+($Z$1218&lt;&gt;2)+($AH$1218&lt;&gt;2))&gt;=0.5,1,0))</f>
        <v/>
      </c>
      <c r="AQ1218" s="8">
        <f>IF(($C$1218&lt;&gt;2)+($K$1218&lt;&gt;2)+($S$1218&lt;&gt;2)+($AA$1218&lt;&gt;2)+($AI$1218&lt;&gt;2)=0,2,IF((($C$1218&lt;&gt;2)*$C$1218+($K$1218&lt;&gt;2)*$K$1218+($S$1218&lt;&gt;2)*$S$1218+($AA$1218&lt;&gt;2)*$AA$1218+($AI$1218&lt;&gt;2)*$AI$1218)/(($C$1218&lt;&gt;2)+($K$1218&lt;&gt;2)+($S$1218&lt;&gt;2)+($AA$1218&lt;&gt;2)+($AI$1218&lt;&gt;2))&gt;=0.5,1,0))</f>
        <v/>
      </c>
      <c r="AR1218" s="8">
        <f>IF(($D$1218&lt;&gt;2)+($L$1218&lt;&gt;2)+($T$1218&lt;&gt;2)+($AB$1218&lt;&gt;2)+($AJ$1218&lt;&gt;2)=0,2,IF((($D$1218&lt;&gt;2)*$D$1218+($L$1218&lt;&gt;2)*$L$1218+($T$1218&lt;&gt;2)*$T$1218+($AB$1218&lt;&gt;2)*$AB$1218+($AJ$1218&lt;&gt;2)*$AJ$1218)/(($D$1218&lt;&gt;2)+($L$1218&lt;&gt;2)+($T$1218&lt;&gt;2)+($AB$1218&lt;&gt;2)+($AJ$1218&lt;&gt;2))&gt;=0.5,1,0))</f>
        <v/>
      </c>
      <c r="AS1218" s="8">
        <f>IF(($E$1218&lt;&gt;2)+($M$1218&lt;&gt;2)+($U$1218&lt;&gt;2)+($AC$1218&lt;&gt;2)+($AK$1218&lt;&gt;2)=0,2,IF((($E$1218&lt;&gt;2)*$E$1218+($M$1218&lt;&gt;2)*$M$1218+($U$1218&lt;&gt;2)*$U$1218+($AC$1218&lt;&gt;2)*$AC$1218+($AK$1218&lt;&gt;2)*$AK$1218)/(($E$1218&lt;&gt;2)+($M$1218&lt;&gt;2)+($U$1218&lt;&gt;2)+($AC$1218&lt;&gt;2)+($AK$1218&lt;&gt;2))&gt;=0.5,1,0))</f>
        <v/>
      </c>
      <c r="AT1218" s="8">
        <f>IF(($F$1218&lt;&gt;2)+($N$1218&lt;&gt;2)+($V$1218&lt;&gt;2)+($AD$1218&lt;&gt;2)+($AL$1218&lt;&gt;2)=0,2,IF((($F$1218&lt;&gt;2)*$F$1218+($N$1218&lt;&gt;2)*$N$1218+($V$1218&lt;&gt;2)*$V$1218+($AD$1218&lt;&gt;2)*$AD$1218+($AL$1218&lt;&gt;2)*$AL$1218)/(($F$1218&lt;&gt;2)+($N$1218&lt;&gt;2)+($V$1218&lt;&gt;2)+($AD$1218&lt;&gt;2)+($AL$1218&lt;&gt;2))&gt;=0.5,1,0))</f>
        <v/>
      </c>
      <c r="AU1218" s="8">
        <f>IF(($G$1218&lt;&gt;2)+($O$1218&lt;&gt;2)+($W$1218&lt;&gt;2)+($AE$1218&lt;&gt;2)+($AM$1218&lt;&gt;2)=0,2,IF((($G$1218&lt;&gt;2)*$G$1218+($O$1218&lt;&gt;2)*$O$1218+($W$1218&lt;&gt;2)*$W$1218+($AE$1218&lt;&gt;2)*$AE$1218+($AM$1218&lt;&gt;2)*$AM$1218)/(($G$1218&lt;&gt;2)+($O$1218&lt;&gt;2)+($W$1218&lt;&gt;2)+($AE$1218&lt;&gt;2)+($AM$1218&lt;&gt;2))&gt;=0.5,1,0))</f>
        <v/>
      </c>
      <c r="AV1218" s="8">
        <f>IF(($H$1218&lt;&gt;2)+($P$1218&lt;&gt;2)+($X$1218&lt;&gt;2)+($AF$1218&lt;&gt;2)+($AN$1218&lt;&gt;2)=0,2,IF((($H$1218&lt;&gt;2)*$H$1218+($P$1218&lt;&gt;2)*$P$1218+($X$1218&lt;&gt;2)*$X$1218+($AF$1218&lt;&gt;2)*$AF$1218+($AN$1218&lt;&gt;2)*$AN$1218)/(($H$1218&lt;&gt;2)+($P$1218&lt;&gt;2)+($X$1218&lt;&gt;2)+($AF$1218&lt;&gt;2)+($AN$1218&lt;&gt;2))&gt;=0.5,1,0))</f>
        <v/>
      </c>
      <c r="AX1218" s="16">
        <f>'Ground truth'!$B$14</f>
        <v/>
      </c>
      <c r="AY1218" s="16">
        <f>'Ground truth'!$C$14</f>
        <v/>
      </c>
      <c r="AZ1218" s="16">
        <f>'Ground truth'!$D$14</f>
        <v/>
      </c>
      <c r="BA1218" s="16">
        <f>'Ground truth'!$E$14</f>
        <v/>
      </c>
      <c r="BB1218" s="16">
        <f>'Ground truth'!$F$14</f>
        <v/>
      </c>
      <c r="BC1218" s="16">
        <f>'Ground truth'!$G$14</f>
        <v/>
      </c>
      <c r="BD1218" s="16">
        <f>'Ground truth'!$H$14</f>
        <v/>
      </c>
    </row>
    <row r="1219">
      <c r="A1219" s="3" t="inlineStr">
        <is>
          <t>Transmission</t>
        </is>
      </c>
      <c r="B1219" s="8" t="n">
        <v>1</v>
      </c>
      <c r="C1219" s="8" t="n">
        <v>1</v>
      </c>
      <c r="D1219" s="8" t="n">
        <v>1</v>
      </c>
      <c r="E1219" s="8" t="n">
        <v>0</v>
      </c>
      <c r="F1219" s="8" t="n">
        <v>0</v>
      </c>
      <c r="G1219" s="8" t="n">
        <v>0</v>
      </c>
      <c r="H1219" s="8" t="n">
        <v>1</v>
      </c>
      <c r="J1219" s="8" t="n">
        <v>1</v>
      </c>
      <c r="K1219" s="8" t="n">
        <v>1</v>
      </c>
      <c r="L1219" s="8" t="n">
        <v>1</v>
      </c>
      <c r="M1219" s="8" t="n">
        <v>0</v>
      </c>
      <c r="N1219" s="8" t="n">
        <v>0</v>
      </c>
      <c r="O1219" s="8" t="n">
        <v>0</v>
      </c>
      <c r="P1219" s="8" t="n">
        <v>1</v>
      </c>
      <c r="R1219" s="8" t="n">
        <v>1</v>
      </c>
      <c r="S1219" s="8" t="n">
        <v>1</v>
      </c>
      <c r="T1219" s="8" t="n">
        <v>1</v>
      </c>
      <c r="U1219" s="8" t="n">
        <v>0</v>
      </c>
      <c r="V1219" s="8" t="n">
        <v>0</v>
      </c>
      <c r="W1219" s="8" t="n">
        <v>0</v>
      </c>
      <c r="X1219" s="8" t="n">
        <v>1</v>
      </c>
      <c r="Z1219" s="8" t="n">
        <v>1</v>
      </c>
      <c r="AA1219" s="8" t="n">
        <v>1</v>
      </c>
      <c r="AB1219" s="8" t="n">
        <v>1</v>
      </c>
      <c r="AC1219" s="8" t="n">
        <v>0</v>
      </c>
      <c r="AD1219" s="8" t="n">
        <v>0</v>
      </c>
      <c r="AE1219" s="8" t="n">
        <v>0</v>
      </c>
      <c r="AF1219" s="8" t="n">
        <v>1</v>
      </c>
      <c r="AH1219" s="8" t="n">
        <v>1</v>
      </c>
      <c r="AI1219" s="8" t="n">
        <v>1</v>
      </c>
      <c r="AJ1219" s="8" t="n">
        <v>1</v>
      </c>
      <c r="AK1219" s="8" t="n">
        <v>0</v>
      </c>
      <c r="AL1219" s="8" t="n">
        <v>0</v>
      </c>
      <c r="AM1219" s="8" t="n">
        <v>0</v>
      </c>
      <c r="AN1219" s="8" t="n">
        <v>1</v>
      </c>
      <c r="AP1219" s="8">
        <f>IF(($B$1219&lt;&gt;2)+($J$1219&lt;&gt;2)+($R$1219&lt;&gt;2)+($Z$1219&lt;&gt;2)+($AH$1219&lt;&gt;2)=0,2,IF((($B$1219&lt;&gt;2)*$B$1219+($J$1219&lt;&gt;2)*$J$1219+($R$1219&lt;&gt;2)*$R$1219+($Z$1219&lt;&gt;2)*$Z$1219+($AH$1219&lt;&gt;2)*$AH$1219)/(($B$1219&lt;&gt;2)+($J$1219&lt;&gt;2)+($R$1219&lt;&gt;2)+($Z$1219&lt;&gt;2)+($AH$1219&lt;&gt;2))&gt;=0.5,1,0))</f>
        <v/>
      </c>
      <c r="AQ1219" s="8">
        <f>IF(($C$1219&lt;&gt;2)+($K$1219&lt;&gt;2)+($S$1219&lt;&gt;2)+($AA$1219&lt;&gt;2)+($AI$1219&lt;&gt;2)=0,2,IF((($C$1219&lt;&gt;2)*$C$1219+($K$1219&lt;&gt;2)*$K$1219+($S$1219&lt;&gt;2)*$S$1219+($AA$1219&lt;&gt;2)*$AA$1219+($AI$1219&lt;&gt;2)*$AI$1219)/(($C$1219&lt;&gt;2)+($K$1219&lt;&gt;2)+($S$1219&lt;&gt;2)+($AA$1219&lt;&gt;2)+($AI$1219&lt;&gt;2))&gt;=0.5,1,0))</f>
        <v/>
      </c>
      <c r="AR1219" s="8">
        <f>IF(($D$1219&lt;&gt;2)+($L$1219&lt;&gt;2)+($T$1219&lt;&gt;2)+($AB$1219&lt;&gt;2)+($AJ$1219&lt;&gt;2)=0,2,IF((($D$1219&lt;&gt;2)*$D$1219+($L$1219&lt;&gt;2)*$L$1219+($T$1219&lt;&gt;2)*$T$1219+($AB$1219&lt;&gt;2)*$AB$1219+($AJ$1219&lt;&gt;2)*$AJ$1219)/(($D$1219&lt;&gt;2)+($L$1219&lt;&gt;2)+($T$1219&lt;&gt;2)+($AB$1219&lt;&gt;2)+($AJ$1219&lt;&gt;2))&gt;=0.5,1,0))</f>
        <v/>
      </c>
      <c r="AS1219" s="8">
        <f>IF(($E$1219&lt;&gt;2)+($M$1219&lt;&gt;2)+($U$1219&lt;&gt;2)+($AC$1219&lt;&gt;2)+($AK$1219&lt;&gt;2)=0,2,IF((($E$1219&lt;&gt;2)*$E$1219+($M$1219&lt;&gt;2)*$M$1219+($U$1219&lt;&gt;2)*$U$1219+($AC$1219&lt;&gt;2)*$AC$1219+($AK$1219&lt;&gt;2)*$AK$1219)/(($E$1219&lt;&gt;2)+($M$1219&lt;&gt;2)+($U$1219&lt;&gt;2)+($AC$1219&lt;&gt;2)+($AK$1219&lt;&gt;2))&gt;=0.5,1,0))</f>
        <v/>
      </c>
      <c r="AT1219" s="8">
        <f>IF(($F$1219&lt;&gt;2)+($N$1219&lt;&gt;2)+($V$1219&lt;&gt;2)+($AD$1219&lt;&gt;2)+($AL$1219&lt;&gt;2)=0,2,IF((($F$1219&lt;&gt;2)*$F$1219+($N$1219&lt;&gt;2)*$N$1219+($V$1219&lt;&gt;2)*$V$1219+($AD$1219&lt;&gt;2)*$AD$1219+($AL$1219&lt;&gt;2)*$AL$1219)/(($F$1219&lt;&gt;2)+($N$1219&lt;&gt;2)+($V$1219&lt;&gt;2)+($AD$1219&lt;&gt;2)+($AL$1219&lt;&gt;2))&gt;=0.5,1,0))</f>
        <v/>
      </c>
      <c r="AU1219" s="8">
        <f>IF(($G$1219&lt;&gt;2)+($O$1219&lt;&gt;2)+($W$1219&lt;&gt;2)+($AE$1219&lt;&gt;2)+($AM$1219&lt;&gt;2)=0,2,IF((($G$1219&lt;&gt;2)*$G$1219+($O$1219&lt;&gt;2)*$O$1219+($W$1219&lt;&gt;2)*$W$1219+($AE$1219&lt;&gt;2)*$AE$1219+($AM$1219&lt;&gt;2)*$AM$1219)/(($G$1219&lt;&gt;2)+($O$1219&lt;&gt;2)+($W$1219&lt;&gt;2)+($AE$1219&lt;&gt;2)+($AM$1219&lt;&gt;2))&gt;=0.5,1,0))</f>
        <v/>
      </c>
      <c r="AV1219" s="8">
        <f>IF(($H$1219&lt;&gt;2)+($P$1219&lt;&gt;2)+($X$1219&lt;&gt;2)+($AF$1219&lt;&gt;2)+($AN$1219&lt;&gt;2)=0,2,IF((($H$1219&lt;&gt;2)*$H$1219+($P$1219&lt;&gt;2)*$P$1219+($X$1219&lt;&gt;2)*$X$1219+($AF$1219&lt;&gt;2)*$AF$1219+($AN$1219&lt;&gt;2)*$AN$1219)/(($H$1219&lt;&gt;2)+($P$1219&lt;&gt;2)+($X$1219&lt;&gt;2)+($AF$1219&lt;&gt;2)+($AN$1219&lt;&gt;2))&gt;=0.5,1,0))</f>
        <v/>
      </c>
      <c r="AX1219" s="16">
        <f>'Ground truth'!$B$15</f>
        <v/>
      </c>
      <c r="AY1219" s="16">
        <f>'Ground truth'!$C$15</f>
        <v/>
      </c>
      <c r="AZ1219" s="16">
        <f>'Ground truth'!$D$15</f>
        <v/>
      </c>
      <c r="BA1219" s="16">
        <f>'Ground truth'!$E$15</f>
        <v/>
      </c>
      <c r="BB1219" s="16">
        <f>'Ground truth'!$F$15</f>
        <v/>
      </c>
      <c r="BC1219" s="16">
        <f>'Ground truth'!$G$15</f>
        <v/>
      </c>
      <c r="BD1219" s="16">
        <f>'Ground truth'!$H$15</f>
        <v/>
      </c>
    </row>
    <row r="1220">
      <c r="A1220" s="3" t="inlineStr">
        <is>
          <t>Motor</t>
        </is>
      </c>
      <c r="B1220" s="8" t="n">
        <v>0</v>
      </c>
      <c r="C1220" s="8" t="n">
        <v>1</v>
      </c>
      <c r="D1220" s="8" t="n">
        <v>1</v>
      </c>
      <c r="E1220" s="8" t="n">
        <v>1</v>
      </c>
      <c r="F1220" s="8" t="n">
        <v>0</v>
      </c>
      <c r="G1220" s="8" t="n">
        <v>0</v>
      </c>
      <c r="H1220" s="8" t="n">
        <v>1</v>
      </c>
      <c r="J1220" s="8" t="n">
        <v>0</v>
      </c>
      <c r="K1220" s="8" t="n">
        <v>1</v>
      </c>
      <c r="L1220" s="8" t="n">
        <v>1</v>
      </c>
      <c r="M1220" s="8" t="n">
        <v>1</v>
      </c>
      <c r="N1220" s="8" t="n">
        <v>0</v>
      </c>
      <c r="O1220" s="8" t="n">
        <v>0</v>
      </c>
      <c r="P1220" s="8" t="n">
        <v>1</v>
      </c>
      <c r="R1220" s="8" t="n">
        <v>0</v>
      </c>
      <c r="S1220" s="8" t="n">
        <v>1</v>
      </c>
      <c r="T1220" s="8" t="n">
        <v>1</v>
      </c>
      <c r="U1220" s="8" t="n">
        <v>1</v>
      </c>
      <c r="V1220" s="8" t="n">
        <v>0</v>
      </c>
      <c r="W1220" s="8" t="n">
        <v>0</v>
      </c>
      <c r="X1220" s="8" t="n">
        <v>1</v>
      </c>
      <c r="Z1220" s="8" t="n">
        <v>0</v>
      </c>
      <c r="AA1220" s="8" t="n">
        <v>1</v>
      </c>
      <c r="AB1220" s="8" t="n">
        <v>1</v>
      </c>
      <c r="AC1220" s="8" t="n">
        <v>1</v>
      </c>
      <c r="AD1220" s="8" t="n">
        <v>0</v>
      </c>
      <c r="AE1220" s="8" t="n">
        <v>0</v>
      </c>
      <c r="AF1220" s="8" t="n">
        <v>1</v>
      </c>
      <c r="AH1220" s="8" t="n">
        <v>0</v>
      </c>
      <c r="AI1220" s="8" t="n">
        <v>1</v>
      </c>
      <c r="AJ1220" s="8" t="n">
        <v>1</v>
      </c>
      <c r="AK1220" s="8" t="n">
        <v>1</v>
      </c>
      <c r="AL1220" s="8" t="n">
        <v>0</v>
      </c>
      <c r="AM1220" s="8" t="n">
        <v>0</v>
      </c>
      <c r="AN1220" s="8" t="n">
        <v>1</v>
      </c>
      <c r="AP1220" s="8">
        <f>IF(($B$1220&lt;&gt;2)+($J$1220&lt;&gt;2)+($R$1220&lt;&gt;2)+($Z$1220&lt;&gt;2)+($AH$1220&lt;&gt;2)=0,2,IF((($B$1220&lt;&gt;2)*$B$1220+($J$1220&lt;&gt;2)*$J$1220+($R$1220&lt;&gt;2)*$R$1220+($Z$1220&lt;&gt;2)*$Z$1220+($AH$1220&lt;&gt;2)*$AH$1220)/(($B$1220&lt;&gt;2)+($J$1220&lt;&gt;2)+($R$1220&lt;&gt;2)+($Z$1220&lt;&gt;2)+($AH$1220&lt;&gt;2))&gt;=0.5,1,0))</f>
        <v/>
      </c>
      <c r="AQ1220" s="8">
        <f>IF(($C$1220&lt;&gt;2)+($K$1220&lt;&gt;2)+($S$1220&lt;&gt;2)+($AA$1220&lt;&gt;2)+($AI$1220&lt;&gt;2)=0,2,IF((($C$1220&lt;&gt;2)*$C$1220+($K$1220&lt;&gt;2)*$K$1220+($S$1220&lt;&gt;2)*$S$1220+($AA$1220&lt;&gt;2)*$AA$1220+($AI$1220&lt;&gt;2)*$AI$1220)/(($C$1220&lt;&gt;2)+($K$1220&lt;&gt;2)+($S$1220&lt;&gt;2)+($AA$1220&lt;&gt;2)+($AI$1220&lt;&gt;2))&gt;=0.5,1,0))</f>
        <v/>
      </c>
      <c r="AR1220" s="8">
        <f>IF(($D$1220&lt;&gt;2)+($L$1220&lt;&gt;2)+($T$1220&lt;&gt;2)+($AB$1220&lt;&gt;2)+($AJ$1220&lt;&gt;2)=0,2,IF((($D$1220&lt;&gt;2)*$D$1220+($L$1220&lt;&gt;2)*$L$1220+($T$1220&lt;&gt;2)*$T$1220+($AB$1220&lt;&gt;2)*$AB$1220+($AJ$1220&lt;&gt;2)*$AJ$1220)/(($D$1220&lt;&gt;2)+($L$1220&lt;&gt;2)+($T$1220&lt;&gt;2)+($AB$1220&lt;&gt;2)+($AJ$1220&lt;&gt;2))&gt;=0.5,1,0))</f>
        <v/>
      </c>
      <c r="AS1220" s="8">
        <f>IF(($E$1220&lt;&gt;2)+($M$1220&lt;&gt;2)+($U$1220&lt;&gt;2)+($AC$1220&lt;&gt;2)+($AK$1220&lt;&gt;2)=0,2,IF((($E$1220&lt;&gt;2)*$E$1220+($M$1220&lt;&gt;2)*$M$1220+($U$1220&lt;&gt;2)*$U$1220+($AC$1220&lt;&gt;2)*$AC$1220+($AK$1220&lt;&gt;2)*$AK$1220)/(($E$1220&lt;&gt;2)+($M$1220&lt;&gt;2)+($U$1220&lt;&gt;2)+($AC$1220&lt;&gt;2)+($AK$1220&lt;&gt;2))&gt;=0.5,1,0))</f>
        <v/>
      </c>
      <c r="AT1220" s="8">
        <f>IF(($F$1220&lt;&gt;2)+($N$1220&lt;&gt;2)+($V$1220&lt;&gt;2)+($AD$1220&lt;&gt;2)+($AL$1220&lt;&gt;2)=0,2,IF((($F$1220&lt;&gt;2)*$F$1220+($N$1220&lt;&gt;2)*$N$1220+($V$1220&lt;&gt;2)*$V$1220+($AD$1220&lt;&gt;2)*$AD$1220+($AL$1220&lt;&gt;2)*$AL$1220)/(($F$1220&lt;&gt;2)+($N$1220&lt;&gt;2)+($V$1220&lt;&gt;2)+($AD$1220&lt;&gt;2)+($AL$1220&lt;&gt;2))&gt;=0.5,1,0))</f>
        <v/>
      </c>
      <c r="AU1220" s="8">
        <f>IF(($G$1220&lt;&gt;2)+($O$1220&lt;&gt;2)+($W$1220&lt;&gt;2)+($AE$1220&lt;&gt;2)+($AM$1220&lt;&gt;2)=0,2,IF((($G$1220&lt;&gt;2)*$G$1220+($O$1220&lt;&gt;2)*$O$1220+($W$1220&lt;&gt;2)*$W$1220+($AE$1220&lt;&gt;2)*$AE$1220+($AM$1220&lt;&gt;2)*$AM$1220)/(($G$1220&lt;&gt;2)+($O$1220&lt;&gt;2)+($W$1220&lt;&gt;2)+($AE$1220&lt;&gt;2)+($AM$1220&lt;&gt;2))&gt;=0.5,1,0))</f>
        <v/>
      </c>
      <c r="AV1220" s="8">
        <f>IF(($H$1220&lt;&gt;2)+($P$1220&lt;&gt;2)+($X$1220&lt;&gt;2)+($AF$1220&lt;&gt;2)+($AN$1220&lt;&gt;2)=0,2,IF((($H$1220&lt;&gt;2)*$H$1220+($P$1220&lt;&gt;2)*$P$1220+($X$1220&lt;&gt;2)*$X$1220+($AF$1220&lt;&gt;2)*$AF$1220+($AN$1220&lt;&gt;2)*$AN$1220)/(($H$1220&lt;&gt;2)+($P$1220&lt;&gt;2)+($X$1220&lt;&gt;2)+($AF$1220&lt;&gt;2)+($AN$1220&lt;&gt;2))&gt;=0.5,1,0))</f>
        <v/>
      </c>
      <c r="AX1220" s="16">
        <f>'Ground truth'!$B$16</f>
        <v/>
      </c>
      <c r="AY1220" s="16">
        <f>'Ground truth'!$C$16</f>
        <v/>
      </c>
      <c r="AZ1220" s="16">
        <f>'Ground truth'!$D$16</f>
        <v/>
      </c>
      <c r="BA1220" s="16">
        <f>'Ground truth'!$E$16</f>
        <v/>
      </c>
      <c r="BB1220" s="16">
        <f>'Ground truth'!$F$16</f>
        <v/>
      </c>
      <c r="BC1220" s="16">
        <f>'Ground truth'!$G$16</f>
        <v/>
      </c>
      <c r="BD1220" s="16">
        <f>'Ground truth'!$H$16</f>
        <v/>
      </c>
    </row>
    <row r="1221">
      <c r="A1221" s="3" t="inlineStr">
        <is>
          <t>Electrical System</t>
        </is>
      </c>
      <c r="B1221" s="8" t="n">
        <v>1</v>
      </c>
      <c r="C1221" s="8" t="n">
        <v>0</v>
      </c>
      <c r="D1221" s="8" t="n">
        <v>1</v>
      </c>
      <c r="E1221" s="8" t="n">
        <v>1</v>
      </c>
      <c r="F1221" s="8" t="n">
        <v>1</v>
      </c>
      <c r="G1221" s="8" t="n">
        <v>0</v>
      </c>
      <c r="H1221" s="8" t="n">
        <v>1</v>
      </c>
      <c r="J1221" s="8" t="n">
        <v>1</v>
      </c>
      <c r="K1221" s="8" t="n">
        <v>0</v>
      </c>
      <c r="L1221" s="8" t="n">
        <v>1</v>
      </c>
      <c r="M1221" s="8" t="n">
        <v>1</v>
      </c>
      <c r="N1221" s="8" t="n">
        <v>1</v>
      </c>
      <c r="O1221" s="8" t="n">
        <v>0</v>
      </c>
      <c r="P1221" s="8" t="n">
        <v>1</v>
      </c>
      <c r="R1221" s="8" t="n">
        <v>1</v>
      </c>
      <c r="S1221" s="8" t="n">
        <v>0</v>
      </c>
      <c r="T1221" s="8" t="n">
        <v>1</v>
      </c>
      <c r="U1221" s="8" t="n">
        <v>1</v>
      </c>
      <c r="V1221" s="8" t="n">
        <v>1</v>
      </c>
      <c r="W1221" s="8" t="n">
        <v>0</v>
      </c>
      <c r="X1221" s="8" t="n">
        <v>1</v>
      </c>
      <c r="Z1221" s="8" t="n">
        <v>1</v>
      </c>
      <c r="AA1221" s="8" t="n">
        <v>0</v>
      </c>
      <c r="AB1221" s="8" t="n">
        <v>1</v>
      </c>
      <c r="AC1221" s="8" t="n">
        <v>1</v>
      </c>
      <c r="AD1221" s="8" t="n">
        <v>1</v>
      </c>
      <c r="AE1221" s="8" t="n">
        <v>0</v>
      </c>
      <c r="AF1221" s="8" t="n">
        <v>1</v>
      </c>
      <c r="AH1221" s="8" t="n">
        <v>1</v>
      </c>
      <c r="AI1221" s="8" t="n">
        <v>0</v>
      </c>
      <c r="AJ1221" s="8" t="n">
        <v>1</v>
      </c>
      <c r="AK1221" s="8" t="n">
        <v>1</v>
      </c>
      <c r="AL1221" s="8" t="n">
        <v>1</v>
      </c>
      <c r="AM1221" s="8" t="n">
        <v>0</v>
      </c>
      <c r="AN1221" s="8" t="n">
        <v>1</v>
      </c>
      <c r="AP1221" s="8">
        <f>IF(($B$1221&lt;&gt;2)+($J$1221&lt;&gt;2)+($R$1221&lt;&gt;2)+($Z$1221&lt;&gt;2)+($AH$1221&lt;&gt;2)=0,2,IF((($B$1221&lt;&gt;2)*$B$1221+($J$1221&lt;&gt;2)*$J$1221+($R$1221&lt;&gt;2)*$R$1221+($Z$1221&lt;&gt;2)*$Z$1221+($AH$1221&lt;&gt;2)*$AH$1221)/(($B$1221&lt;&gt;2)+($J$1221&lt;&gt;2)+($R$1221&lt;&gt;2)+($Z$1221&lt;&gt;2)+($AH$1221&lt;&gt;2))&gt;=0.5,1,0))</f>
        <v/>
      </c>
      <c r="AQ1221" s="8">
        <f>IF(($C$1221&lt;&gt;2)+($K$1221&lt;&gt;2)+($S$1221&lt;&gt;2)+($AA$1221&lt;&gt;2)+($AI$1221&lt;&gt;2)=0,2,IF((($C$1221&lt;&gt;2)*$C$1221+($K$1221&lt;&gt;2)*$K$1221+($S$1221&lt;&gt;2)*$S$1221+($AA$1221&lt;&gt;2)*$AA$1221+($AI$1221&lt;&gt;2)*$AI$1221)/(($C$1221&lt;&gt;2)+($K$1221&lt;&gt;2)+($S$1221&lt;&gt;2)+($AA$1221&lt;&gt;2)+($AI$1221&lt;&gt;2))&gt;=0.5,1,0))</f>
        <v/>
      </c>
      <c r="AR1221" s="8">
        <f>IF(($D$1221&lt;&gt;2)+($L$1221&lt;&gt;2)+($T$1221&lt;&gt;2)+($AB$1221&lt;&gt;2)+($AJ$1221&lt;&gt;2)=0,2,IF((($D$1221&lt;&gt;2)*$D$1221+($L$1221&lt;&gt;2)*$L$1221+($T$1221&lt;&gt;2)*$T$1221+($AB$1221&lt;&gt;2)*$AB$1221+($AJ$1221&lt;&gt;2)*$AJ$1221)/(($D$1221&lt;&gt;2)+($L$1221&lt;&gt;2)+($T$1221&lt;&gt;2)+($AB$1221&lt;&gt;2)+($AJ$1221&lt;&gt;2))&gt;=0.5,1,0))</f>
        <v/>
      </c>
      <c r="AS1221" s="8">
        <f>IF(($E$1221&lt;&gt;2)+($M$1221&lt;&gt;2)+($U$1221&lt;&gt;2)+($AC$1221&lt;&gt;2)+($AK$1221&lt;&gt;2)=0,2,IF((($E$1221&lt;&gt;2)*$E$1221+($M$1221&lt;&gt;2)*$M$1221+($U$1221&lt;&gt;2)*$U$1221+($AC$1221&lt;&gt;2)*$AC$1221+($AK$1221&lt;&gt;2)*$AK$1221)/(($E$1221&lt;&gt;2)+($M$1221&lt;&gt;2)+($U$1221&lt;&gt;2)+($AC$1221&lt;&gt;2)+($AK$1221&lt;&gt;2))&gt;=0.5,1,0))</f>
        <v/>
      </c>
      <c r="AT1221" s="8">
        <f>IF(($F$1221&lt;&gt;2)+($N$1221&lt;&gt;2)+($V$1221&lt;&gt;2)+($AD$1221&lt;&gt;2)+($AL$1221&lt;&gt;2)=0,2,IF((($F$1221&lt;&gt;2)*$F$1221+($N$1221&lt;&gt;2)*$N$1221+($V$1221&lt;&gt;2)*$V$1221+($AD$1221&lt;&gt;2)*$AD$1221+($AL$1221&lt;&gt;2)*$AL$1221)/(($F$1221&lt;&gt;2)+($N$1221&lt;&gt;2)+($V$1221&lt;&gt;2)+($AD$1221&lt;&gt;2)+($AL$1221&lt;&gt;2))&gt;=0.5,1,0))</f>
        <v/>
      </c>
      <c r="AU1221" s="8">
        <f>IF(($G$1221&lt;&gt;2)+($O$1221&lt;&gt;2)+($W$1221&lt;&gt;2)+($AE$1221&lt;&gt;2)+($AM$1221&lt;&gt;2)=0,2,IF((($G$1221&lt;&gt;2)*$G$1221+($O$1221&lt;&gt;2)*$O$1221+($W$1221&lt;&gt;2)*$W$1221+($AE$1221&lt;&gt;2)*$AE$1221+($AM$1221&lt;&gt;2)*$AM$1221)/(($G$1221&lt;&gt;2)+($O$1221&lt;&gt;2)+($W$1221&lt;&gt;2)+($AE$1221&lt;&gt;2)+($AM$1221&lt;&gt;2))&gt;=0.5,1,0))</f>
        <v/>
      </c>
      <c r="AV1221" s="8">
        <f>IF(($H$1221&lt;&gt;2)+($P$1221&lt;&gt;2)+($X$1221&lt;&gt;2)+($AF$1221&lt;&gt;2)+($AN$1221&lt;&gt;2)=0,2,IF((($H$1221&lt;&gt;2)*$H$1221+($P$1221&lt;&gt;2)*$P$1221+($X$1221&lt;&gt;2)*$X$1221+($AF$1221&lt;&gt;2)*$AF$1221+($AN$1221&lt;&gt;2)*$AN$1221)/(($H$1221&lt;&gt;2)+($P$1221&lt;&gt;2)+($X$1221&lt;&gt;2)+($AF$1221&lt;&gt;2)+($AN$1221&lt;&gt;2))&gt;=0.5,1,0))</f>
        <v/>
      </c>
      <c r="AX1221" s="16">
        <f>'Ground truth'!$B$17</f>
        <v/>
      </c>
      <c r="AY1221" s="16">
        <f>'Ground truth'!$C$17</f>
        <v/>
      </c>
      <c r="AZ1221" s="16">
        <f>'Ground truth'!$D$17</f>
        <v/>
      </c>
      <c r="BA1221" s="16">
        <f>'Ground truth'!$E$17</f>
        <v/>
      </c>
      <c r="BB1221" s="16">
        <f>'Ground truth'!$F$17</f>
        <v/>
      </c>
      <c r="BC1221" s="16">
        <f>'Ground truth'!$G$17</f>
        <v/>
      </c>
      <c r="BD1221" s="16">
        <f>'Ground truth'!$H$17</f>
        <v/>
      </c>
    </row>
    <row r="1222">
      <c r="A1222" s="3" t="inlineStr">
        <is>
          <t>Battery Holder</t>
        </is>
      </c>
      <c r="B1222" s="8" t="n">
        <v>0</v>
      </c>
      <c r="C1222" s="8" t="n">
        <v>0</v>
      </c>
      <c r="D1222" s="8" t="n">
        <v>0</v>
      </c>
      <c r="E1222" s="8" t="n">
        <v>1</v>
      </c>
      <c r="F1222" s="8" t="n">
        <v>1</v>
      </c>
      <c r="G1222" s="8" t="n">
        <v>0</v>
      </c>
      <c r="H1222" s="8" t="n">
        <v>1</v>
      </c>
      <c r="J1222" s="8" t="n">
        <v>0</v>
      </c>
      <c r="K1222" s="8" t="n">
        <v>0</v>
      </c>
      <c r="L1222" s="8" t="n">
        <v>0</v>
      </c>
      <c r="M1222" s="8" t="n">
        <v>1</v>
      </c>
      <c r="N1222" s="8" t="n">
        <v>1</v>
      </c>
      <c r="O1222" s="8" t="n">
        <v>0</v>
      </c>
      <c r="P1222" s="8" t="n">
        <v>1</v>
      </c>
      <c r="R1222" s="8" t="n">
        <v>0</v>
      </c>
      <c r="S1222" s="8" t="n">
        <v>0</v>
      </c>
      <c r="T1222" s="8" t="n">
        <v>0</v>
      </c>
      <c r="U1222" s="8" t="n">
        <v>1</v>
      </c>
      <c r="V1222" s="8" t="n">
        <v>1</v>
      </c>
      <c r="W1222" s="8" t="n">
        <v>0</v>
      </c>
      <c r="X1222" s="8" t="n">
        <v>1</v>
      </c>
      <c r="Z1222" s="8" t="n">
        <v>0</v>
      </c>
      <c r="AA1222" s="8" t="n">
        <v>0</v>
      </c>
      <c r="AB1222" s="8" t="n">
        <v>0</v>
      </c>
      <c r="AC1222" s="8" t="n">
        <v>1</v>
      </c>
      <c r="AD1222" s="8" t="n">
        <v>1</v>
      </c>
      <c r="AE1222" s="8" t="n">
        <v>0</v>
      </c>
      <c r="AF1222" s="8" t="n">
        <v>1</v>
      </c>
      <c r="AH1222" s="8" t="n">
        <v>0</v>
      </c>
      <c r="AI1222" s="8" t="n">
        <v>0</v>
      </c>
      <c r="AJ1222" s="8" t="n">
        <v>0</v>
      </c>
      <c r="AK1222" s="8" t="n">
        <v>1</v>
      </c>
      <c r="AL1222" s="8" t="n">
        <v>1</v>
      </c>
      <c r="AM1222" s="8" t="n">
        <v>0</v>
      </c>
      <c r="AN1222" s="8" t="n">
        <v>1</v>
      </c>
      <c r="AP1222" s="8">
        <f>IF(($B$1222&lt;&gt;2)+($J$1222&lt;&gt;2)+($R$1222&lt;&gt;2)+($Z$1222&lt;&gt;2)+($AH$1222&lt;&gt;2)=0,2,IF((($B$1222&lt;&gt;2)*$B$1222+($J$1222&lt;&gt;2)*$J$1222+($R$1222&lt;&gt;2)*$R$1222+($Z$1222&lt;&gt;2)*$Z$1222+($AH$1222&lt;&gt;2)*$AH$1222)/(($B$1222&lt;&gt;2)+($J$1222&lt;&gt;2)+($R$1222&lt;&gt;2)+($Z$1222&lt;&gt;2)+($AH$1222&lt;&gt;2))&gt;=0.5,1,0))</f>
        <v/>
      </c>
      <c r="AQ1222" s="8">
        <f>IF(($C$1222&lt;&gt;2)+($K$1222&lt;&gt;2)+($S$1222&lt;&gt;2)+($AA$1222&lt;&gt;2)+($AI$1222&lt;&gt;2)=0,2,IF((($C$1222&lt;&gt;2)*$C$1222+($K$1222&lt;&gt;2)*$K$1222+($S$1222&lt;&gt;2)*$S$1222+($AA$1222&lt;&gt;2)*$AA$1222+($AI$1222&lt;&gt;2)*$AI$1222)/(($C$1222&lt;&gt;2)+($K$1222&lt;&gt;2)+($S$1222&lt;&gt;2)+($AA$1222&lt;&gt;2)+($AI$1222&lt;&gt;2))&gt;=0.5,1,0))</f>
        <v/>
      </c>
      <c r="AR1222" s="8">
        <f>IF(($D$1222&lt;&gt;2)+($L$1222&lt;&gt;2)+($T$1222&lt;&gt;2)+($AB$1222&lt;&gt;2)+($AJ$1222&lt;&gt;2)=0,2,IF((($D$1222&lt;&gt;2)*$D$1222+($L$1222&lt;&gt;2)*$L$1222+($T$1222&lt;&gt;2)*$T$1222+($AB$1222&lt;&gt;2)*$AB$1222+($AJ$1222&lt;&gt;2)*$AJ$1222)/(($D$1222&lt;&gt;2)+($L$1222&lt;&gt;2)+($T$1222&lt;&gt;2)+($AB$1222&lt;&gt;2)+($AJ$1222&lt;&gt;2))&gt;=0.5,1,0))</f>
        <v/>
      </c>
      <c r="AS1222" s="8">
        <f>IF(($E$1222&lt;&gt;2)+($M$1222&lt;&gt;2)+($U$1222&lt;&gt;2)+($AC$1222&lt;&gt;2)+($AK$1222&lt;&gt;2)=0,2,IF((($E$1222&lt;&gt;2)*$E$1222+($M$1222&lt;&gt;2)*$M$1222+($U$1222&lt;&gt;2)*$U$1222+($AC$1222&lt;&gt;2)*$AC$1222+($AK$1222&lt;&gt;2)*$AK$1222)/(($E$1222&lt;&gt;2)+($M$1222&lt;&gt;2)+($U$1222&lt;&gt;2)+($AC$1222&lt;&gt;2)+($AK$1222&lt;&gt;2))&gt;=0.5,1,0))</f>
        <v/>
      </c>
      <c r="AT1222" s="8">
        <f>IF(($F$1222&lt;&gt;2)+($N$1222&lt;&gt;2)+($V$1222&lt;&gt;2)+($AD$1222&lt;&gt;2)+($AL$1222&lt;&gt;2)=0,2,IF((($F$1222&lt;&gt;2)*$F$1222+($N$1222&lt;&gt;2)*$N$1222+($V$1222&lt;&gt;2)*$V$1222+($AD$1222&lt;&gt;2)*$AD$1222+($AL$1222&lt;&gt;2)*$AL$1222)/(($F$1222&lt;&gt;2)+($N$1222&lt;&gt;2)+($V$1222&lt;&gt;2)+($AD$1222&lt;&gt;2)+($AL$1222&lt;&gt;2))&gt;=0.5,1,0))</f>
        <v/>
      </c>
      <c r="AU1222" s="8">
        <f>IF(($G$1222&lt;&gt;2)+($O$1222&lt;&gt;2)+($W$1222&lt;&gt;2)+($AE$1222&lt;&gt;2)+($AM$1222&lt;&gt;2)=0,2,IF((($G$1222&lt;&gt;2)*$G$1222+($O$1222&lt;&gt;2)*$O$1222+($W$1222&lt;&gt;2)*$W$1222+($AE$1222&lt;&gt;2)*$AE$1222+($AM$1222&lt;&gt;2)*$AM$1222)/(($G$1222&lt;&gt;2)+($O$1222&lt;&gt;2)+($W$1222&lt;&gt;2)+($AE$1222&lt;&gt;2)+($AM$1222&lt;&gt;2))&gt;=0.5,1,0))</f>
        <v/>
      </c>
      <c r="AV1222" s="8">
        <f>IF(($H$1222&lt;&gt;2)+($P$1222&lt;&gt;2)+($X$1222&lt;&gt;2)+($AF$1222&lt;&gt;2)+($AN$1222&lt;&gt;2)=0,2,IF((($H$1222&lt;&gt;2)*$H$1222+($P$1222&lt;&gt;2)*$P$1222+($X$1222&lt;&gt;2)*$X$1222+($AF$1222&lt;&gt;2)*$AF$1222+($AN$1222&lt;&gt;2)*$AN$1222)/(($H$1222&lt;&gt;2)+($P$1222&lt;&gt;2)+($X$1222&lt;&gt;2)+($AF$1222&lt;&gt;2)+($AN$1222&lt;&gt;2))&gt;=0.5,1,0))</f>
        <v/>
      </c>
      <c r="AX1222" s="16">
        <f>'Ground truth'!$B$18</f>
        <v/>
      </c>
      <c r="AY1222" s="16">
        <f>'Ground truth'!$C$18</f>
        <v/>
      </c>
      <c r="AZ1222" s="16">
        <f>'Ground truth'!$D$18</f>
        <v/>
      </c>
      <c r="BA1222" s="16">
        <f>'Ground truth'!$E$18</f>
        <v/>
      </c>
      <c r="BB1222" s="16">
        <f>'Ground truth'!$F$18</f>
        <v/>
      </c>
      <c r="BC1222" s="16">
        <f>'Ground truth'!$G$18</f>
        <v/>
      </c>
      <c r="BD1222" s="16">
        <f>'Ground truth'!$H$18</f>
        <v/>
      </c>
    </row>
    <row r="1223">
      <c r="A1223" s="3" t="inlineStr">
        <is>
          <t>Housing</t>
        </is>
      </c>
      <c r="B1223" s="8" t="n">
        <v>1</v>
      </c>
      <c r="C1223" s="8" t="n">
        <v>0</v>
      </c>
      <c r="D1223" s="8" t="n">
        <v>0</v>
      </c>
      <c r="E1223" s="8" t="n">
        <v>0</v>
      </c>
      <c r="F1223" s="8" t="n">
        <v>0</v>
      </c>
      <c r="G1223" s="8" t="n">
        <v>1</v>
      </c>
      <c r="H1223" s="8" t="n">
        <v>1</v>
      </c>
      <c r="J1223" s="8" t="n">
        <v>1</v>
      </c>
      <c r="K1223" s="8" t="n">
        <v>0</v>
      </c>
      <c r="L1223" s="8" t="n">
        <v>0</v>
      </c>
      <c r="M1223" s="8" t="n">
        <v>0</v>
      </c>
      <c r="N1223" s="8" t="n">
        <v>0</v>
      </c>
      <c r="O1223" s="8" t="n">
        <v>1</v>
      </c>
      <c r="P1223" s="8" t="n">
        <v>1</v>
      </c>
      <c r="R1223" s="8" t="n">
        <v>1</v>
      </c>
      <c r="S1223" s="8" t="n">
        <v>0</v>
      </c>
      <c r="T1223" s="8" t="n">
        <v>0</v>
      </c>
      <c r="U1223" s="8" t="n">
        <v>0</v>
      </c>
      <c r="V1223" s="8" t="n">
        <v>0</v>
      </c>
      <c r="W1223" s="8" t="n">
        <v>1</v>
      </c>
      <c r="X1223" s="8" t="n">
        <v>1</v>
      </c>
      <c r="Z1223" s="8" t="n">
        <v>1</v>
      </c>
      <c r="AA1223" s="8" t="n">
        <v>0</v>
      </c>
      <c r="AB1223" s="8" t="n">
        <v>0</v>
      </c>
      <c r="AC1223" s="8" t="n">
        <v>0</v>
      </c>
      <c r="AD1223" s="8" t="n">
        <v>0</v>
      </c>
      <c r="AE1223" s="8" t="n">
        <v>1</v>
      </c>
      <c r="AF1223" s="8" t="n">
        <v>1</v>
      </c>
      <c r="AH1223" s="8" t="n">
        <v>1</v>
      </c>
      <c r="AI1223" s="8" t="n">
        <v>0</v>
      </c>
      <c r="AJ1223" s="8" t="n">
        <v>0</v>
      </c>
      <c r="AK1223" s="8" t="n">
        <v>0</v>
      </c>
      <c r="AL1223" s="8" t="n">
        <v>0</v>
      </c>
      <c r="AM1223" s="8" t="n">
        <v>1</v>
      </c>
      <c r="AN1223" s="8" t="n">
        <v>1</v>
      </c>
      <c r="AP1223" s="8">
        <f>IF(($B$1223&lt;&gt;2)+($J$1223&lt;&gt;2)+($R$1223&lt;&gt;2)+($Z$1223&lt;&gt;2)+($AH$1223&lt;&gt;2)=0,2,IF((($B$1223&lt;&gt;2)*$B$1223+($J$1223&lt;&gt;2)*$J$1223+($R$1223&lt;&gt;2)*$R$1223+($Z$1223&lt;&gt;2)*$Z$1223+($AH$1223&lt;&gt;2)*$AH$1223)/(($B$1223&lt;&gt;2)+($J$1223&lt;&gt;2)+($R$1223&lt;&gt;2)+($Z$1223&lt;&gt;2)+($AH$1223&lt;&gt;2))&gt;=0.5,1,0))</f>
        <v/>
      </c>
      <c r="AQ1223" s="8">
        <f>IF(($C$1223&lt;&gt;2)+($K$1223&lt;&gt;2)+($S$1223&lt;&gt;2)+($AA$1223&lt;&gt;2)+($AI$1223&lt;&gt;2)=0,2,IF((($C$1223&lt;&gt;2)*$C$1223+($K$1223&lt;&gt;2)*$K$1223+($S$1223&lt;&gt;2)*$S$1223+($AA$1223&lt;&gt;2)*$AA$1223+($AI$1223&lt;&gt;2)*$AI$1223)/(($C$1223&lt;&gt;2)+($K$1223&lt;&gt;2)+($S$1223&lt;&gt;2)+($AA$1223&lt;&gt;2)+($AI$1223&lt;&gt;2))&gt;=0.5,1,0))</f>
        <v/>
      </c>
      <c r="AR1223" s="8">
        <f>IF(($D$1223&lt;&gt;2)+($L$1223&lt;&gt;2)+($T$1223&lt;&gt;2)+($AB$1223&lt;&gt;2)+($AJ$1223&lt;&gt;2)=0,2,IF((($D$1223&lt;&gt;2)*$D$1223+($L$1223&lt;&gt;2)*$L$1223+($T$1223&lt;&gt;2)*$T$1223+($AB$1223&lt;&gt;2)*$AB$1223+($AJ$1223&lt;&gt;2)*$AJ$1223)/(($D$1223&lt;&gt;2)+($L$1223&lt;&gt;2)+($T$1223&lt;&gt;2)+($AB$1223&lt;&gt;2)+($AJ$1223&lt;&gt;2))&gt;=0.5,1,0))</f>
        <v/>
      </c>
      <c r="AS1223" s="8">
        <f>IF(($E$1223&lt;&gt;2)+($M$1223&lt;&gt;2)+($U$1223&lt;&gt;2)+($AC$1223&lt;&gt;2)+($AK$1223&lt;&gt;2)=0,2,IF((($E$1223&lt;&gt;2)*$E$1223+($M$1223&lt;&gt;2)*$M$1223+($U$1223&lt;&gt;2)*$U$1223+($AC$1223&lt;&gt;2)*$AC$1223+($AK$1223&lt;&gt;2)*$AK$1223)/(($E$1223&lt;&gt;2)+($M$1223&lt;&gt;2)+($U$1223&lt;&gt;2)+($AC$1223&lt;&gt;2)+($AK$1223&lt;&gt;2))&gt;=0.5,1,0))</f>
        <v/>
      </c>
      <c r="AT1223" s="8">
        <f>IF(($F$1223&lt;&gt;2)+($N$1223&lt;&gt;2)+($V$1223&lt;&gt;2)+($AD$1223&lt;&gt;2)+($AL$1223&lt;&gt;2)=0,2,IF((($F$1223&lt;&gt;2)*$F$1223+($N$1223&lt;&gt;2)*$N$1223+($V$1223&lt;&gt;2)*$V$1223+($AD$1223&lt;&gt;2)*$AD$1223+($AL$1223&lt;&gt;2)*$AL$1223)/(($F$1223&lt;&gt;2)+($N$1223&lt;&gt;2)+($V$1223&lt;&gt;2)+($AD$1223&lt;&gt;2)+($AL$1223&lt;&gt;2))&gt;=0.5,1,0))</f>
        <v/>
      </c>
      <c r="AU1223" s="8">
        <f>IF(($G$1223&lt;&gt;2)+($O$1223&lt;&gt;2)+($W$1223&lt;&gt;2)+($AE$1223&lt;&gt;2)+($AM$1223&lt;&gt;2)=0,2,IF((($G$1223&lt;&gt;2)*$G$1223+($O$1223&lt;&gt;2)*$O$1223+($W$1223&lt;&gt;2)*$W$1223+($AE$1223&lt;&gt;2)*$AE$1223+($AM$1223&lt;&gt;2)*$AM$1223)/(($G$1223&lt;&gt;2)+($O$1223&lt;&gt;2)+($W$1223&lt;&gt;2)+($AE$1223&lt;&gt;2)+($AM$1223&lt;&gt;2))&gt;=0.5,1,0))</f>
        <v/>
      </c>
      <c r="AV1223" s="8">
        <f>IF(($H$1223&lt;&gt;2)+($P$1223&lt;&gt;2)+($X$1223&lt;&gt;2)+($AF$1223&lt;&gt;2)+($AN$1223&lt;&gt;2)=0,2,IF((($H$1223&lt;&gt;2)*$H$1223+($P$1223&lt;&gt;2)*$P$1223+($X$1223&lt;&gt;2)*$X$1223+($AF$1223&lt;&gt;2)*$AF$1223+($AN$1223&lt;&gt;2)*$AN$1223)/(($H$1223&lt;&gt;2)+($P$1223&lt;&gt;2)+($X$1223&lt;&gt;2)+($AF$1223&lt;&gt;2)+($AN$1223&lt;&gt;2))&gt;=0.5,1,0))</f>
        <v/>
      </c>
      <c r="AX1223" s="16">
        <f>'Ground truth'!$B$19</f>
        <v/>
      </c>
      <c r="AY1223" s="16">
        <f>'Ground truth'!$C$19</f>
        <v/>
      </c>
      <c r="AZ1223" s="16">
        <f>'Ground truth'!$D$19</f>
        <v/>
      </c>
      <c r="BA1223" s="16">
        <f>'Ground truth'!$E$19</f>
        <v/>
      </c>
      <c r="BB1223" s="16">
        <f>'Ground truth'!$F$19</f>
        <v/>
      </c>
      <c r="BC1223" s="16">
        <f>'Ground truth'!$G$19</f>
        <v/>
      </c>
      <c r="BD1223" s="16">
        <f>'Ground truth'!$H$19</f>
        <v/>
      </c>
    </row>
    <row r="1224">
      <c r="A1224" s="3" t="inlineStr">
        <is>
          <t>External Environment</t>
        </is>
      </c>
      <c r="B1224" s="8" t="n">
        <v>1</v>
      </c>
      <c r="C1224" s="8" t="n">
        <v>1</v>
      </c>
      <c r="D1224" s="8" t="n">
        <v>1</v>
      </c>
      <c r="E1224" s="8" t="n">
        <v>1</v>
      </c>
      <c r="F1224" s="8" t="n">
        <v>1</v>
      </c>
      <c r="G1224" s="8" t="n">
        <v>1</v>
      </c>
      <c r="H1224" s="8" t="n">
        <v>1</v>
      </c>
      <c r="J1224" s="8" t="n">
        <v>1</v>
      </c>
      <c r="K1224" s="8" t="n">
        <v>1</v>
      </c>
      <c r="L1224" s="8" t="n">
        <v>1</v>
      </c>
      <c r="M1224" s="8" t="n">
        <v>1</v>
      </c>
      <c r="N1224" s="8" t="n">
        <v>1</v>
      </c>
      <c r="O1224" s="8" t="n">
        <v>1</v>
      </c>
      <c r="P1224" s="8" t="n">
        <v>1</v>
      </c>
      <c r="R1224" s="8" t="n">
        <v>1</v>
      </c>
      <c r="S1224" s="8" t="n">
        <v>1</v>
      </c>
      <c r="T1224" s="8" t="n">
        <v>1</v>
      </c>
      <c r="U1224" s="8" t="n">
        <v>1</v>
      </c>
      <c r="V1224" s="8" t="n">
        <v>1</v>
      </c>
      <c r="W1224" s="8" t="n">
        <v>1</v>
      </c>
      <c r="X1224" s="8" t="n">
        <v>1</v>
      </c>
      <c r="Z1224" s="8" t="n">
        <v>1</v>
      </c>
      <c r="AA1224" s="8" t="n">
        <v>1</v>
      </c>
      <c r="AB1224" s="8" t="n">
        <v>1</v>
      </c>
      <c r="AC1224" s="8" t="n">
        <v>1</v>
      </c>
      <c r="AD1224" s="8" t="n">
        <v>1</v>
      </c>
      <c r="AE1224" s="8" t="n">
        <v>1</v>
      </c>
      <c r="AF1224" s="8" t="n">
        <v>1</v>
      </c>
      <c r="AH1224" s="8" t="n">
        <v>1</v>
      </c>
      <c r="AI1224" s="8" t="n">
        <v>1</v>
      </c>
      <c r="AJ1224" s="8" t="n">
        <v>1</v>
      </c>
      <c r="AK1224" s="8" t="n">
        <v>1</v>
      </c>
      <c r="AL1224" s="8" t="n">
        <v>1</v>
      </c>
      <c r="AM1224" s="8" t="n">
        <v>1</v>
      </c>
      <c r="AN1224" s="8" t="n">
        <v>1</v>
      </c>
      <c r="AP1224" s="8">
        <f>IF(($B$1224&lt;&gt;2)+($J$1224&lt;&gt;2)+($R$1224&lt;&gt;2)+($Z$1224&lt;&gt;2)+($AH$1224&lt;&gt;2)=0,2,IF((($B$1224&lt;&gt;2)*$B$1224+($J$1224&lt;&gt;2)*$J$1224+($R$1224&lt;&gt;2)*$R$1224+($Z$1224&lt;&gt;2)*$Z$1224+($AH$1224&lt;&gt;2)*$AH$1224)/(($B$1224&lt;&gt;2)+($J$1224&lt;&gt;2)+($R$1224&lt;&gt;2)+($Z$1224&lt;&gt;2)+($AH$1224&lt;&gt;2))&gt;=0.5,1,0))</f>
        <v/>
      </c>
      <c r="AQ1224" s="8">
        <f>IF(($C$1224&lt;&gt;2)+($K$1224&lt;&gt;2)+($S$1224&lt;&gt;2)+($AA$1224&lt;&gt;2)+($AI$1224&lt;&gt;2)=0,2,IF((($C$1224&lt;&gt;2)*$C$1224+($K$1224&lt;&gt;2)*$K$1224+($S$1224&lt;&gt;2)*$S$1224+($AA$1224&lt;&gt;2)*$AA$1224+($AI$1224&lt;&gt;2)*$AI$1224)/(($C$1224&lt;&gt;2)+($K$1224&lt;&gt;2)+($S$1224&lt;&gt;2)+($AA$1224&lt;&gt;2)+($AI$1224&lt;&gt;2))&gt;=0.5,1,0))</f>
        <v/>
      </c>
      <c r="AR1224" s="8">
        <f>IF(($D$1224&lt;&gt;2)+($L$1224&lt;&gt;2)+($T$1224&lt;&gt;2)+($AB$1224&lt;&gt;2)+($AJ$1224&lt;&gt;2)=0,2,IF((($D$1224&lt;&gt;2)*$D$1224+($L$1224&lt;&gt;2)*$L$1224+($T$1224&lt;&gt;2)*$T$1224+($AB$1224&lt;&gt;2)*$AB$1224+($AJ$1224&lt;&gt;2)*$AJ$1224)/(($D$1224&lt;&gt;2)+($L$1224&lt;&gt;2)+($T$1224&lt;&gt;2)+($AB$1224&lt;&gt;2)+($AJ$1224&lt;&gt;2))&gt;=0.5,1,0))</f>
        <v/>
      </c>
      <c r="AS1224" s="8">
        <f>IF(($E$1224&lt;&gt;2)+($M$1224&lt;&gt;2)+($U$1224&lt;&gt;2)+($AC$1224&lt;&gt;2)+($AK$1224&lt;&gt;2)=0,2,IF((($E$1224&lt;&gt;2)*$E$1224+($M$1224&lt;&gt;2)*$M$1224+($U$1224&lt;&gt;2)*$U$1224+($AC$1224&lt;&gt;2)*$AC$1224+($AK$1224&lt;&gt;2)*$AK$1224)/(($E$1224&lt;&gt;2)+($M$1224&lt;&gt;2)+($U$1224&lt;&gt;2)+($AC$1224&lt;&gt;2)+($AK$1224&lt;&gt;2))&gt;=0.5,1,0))</f>
        <v/>
      </c>
      <c r="AT1224" s="8">
        <f>IF(($F$1224&lt;&gt;2)+($N$1224&lt;&gt;2)+($V$1224&lt;&gt;2)+($AD$1224&lt;&gt;2)+($AL$1224&lt;&gt;2)=0,2,IF((($F$1224&lt;&gt;2)*$F$1224+($N$1224&lt;&gt;2)*$N$1224+($V$1224&lt;&gt;2)*$V$1224+($AD$1224&lt;&gt;2)*$AD$1224+($AL$1224&lt;&gt;2)*$AL$1224)/(($F$1224&lt;&gt;2)+($N$1224&lt;&gt;2)+($V$1224&lt;&gt;2)+($AD$1224&lt;&gt;2)+($AL$1224&lt;&gt;2))&gt;=0.5,1,0))</f>
        <v/>
      </c>
      <c r="AU1224" s="8">
        <f>IF(($G$1224&lt;&gt;2)+($O$1224&lt;&gt;2)+($W$1224&lt;&gt;2)+($AE$1224&lt;&gt;2)+($AM$1224&lt;&gt;2)=0,2,IF((($G$1224&lt;&gt;2)*$G$1224+($O$1224&lt;&gt;2)*$O$1224+($W$1224&lt;&gt;2)*$W$1224+($AE$1224&lt;&gt;2)*$AE$1224+($AM$1224&lt;&gt;2)*$AM$1224)/(($G$1224&lt;&gt;2)+($O$1224&lt;&gt;2)+($W$1224&lt;&gt;2)+($AE$1224&lt;&gt;2)+($AM$1224&lt;&gt;2))&gt;=0.5,1,0))</f>
        <v/>
      </c>
      <c r="AV1224" s="8">
        <f>IF(($H$1224&lt;&gt;2)+($P$1224&lt;&gt;2)+($X$1224&lt;&gt;2)+($AF$1224&lt;&gt;2)+($AN$1224&lt;&gt;2)=0,2,IF((($H$1224&lt;&gt;2)*$H$1224+($P$1224&lt;&gt;2)*$P$1224+($X$1224&lt;&gt;2)*$X$1224+($AF$1224&lt;&gt;2)*$AF$1224+($AN$1224&lt;&gt;2)*$AN$1224)/(($H$1224&lt;&gt;2)+($P$1224&lt;&gt;2)+($X$1224&lt;&gt;2)+($AF$1224&lt;&gt;2)+($AN$1224&lt;&gt;2))&gt;=0.5,1,0))</f>
        <v/>
      </c>
      <c r="AX1224" s="16">
        <f>'Ground truth'!$B$20</f>
        <v/>
      </c>
      <c r="AY1224" s="16">
        <f>'Ground truth'!$C$20</f>
        <v/>
      </c>
      <c r="AZ1224" s="16">
        <f>'Ground truth'!$D$20</f>
        <v/>
      </c>
      <c r="BA1224" s="16">
        <f>'Ground truth'!$E$20</f>
        <v/>
      </c>
      <c r="BB1224" s="16">
        <f>'Ground truth'!$F$20</f>
        <v/>
      </c>
      <c r="BC1224" s="16">
        <f>'Ground truth'!$G$20</f>
        <v/>
      </c>
      <c r="BD1224" s="16">
        <f>'Ground truth'!$H$20</f>
        <v/>
      </c>
    </row>
    <row r="1226">
      <c r="A1226" s="17" t="inlineStr">
        <is>
          <t>metrics — confident-only (unsure excluded from denominators)</t>
        </is>
      </c>
      <c r="B1226" s="10" t="inlineStr">
        <is>
          <t>run 1</t>
        </is>
      </c>
      <c r="C1226" s="10" t="inlineStr">
        <is>
          <t>run 2</t>
        </is>
      </c>
      <c r="D1226" s="10" t="inlineStr">
        <is>
          <t>run 3</t>
        </is>
      </c>
      <c r="E1226" s="10" t="inlineStr">
        <is>
          <t>run 4</t>
        </is>
      </c>
      <c r="F1226" s="10" t="inlineStr">
        <is>
          <t>run 5</t>
        </is>
      </c>
      <c r="G1226" s="10" t="inlineStr">
        <is>
          <t>avg-matrix</t>
        </is>
      </c>
      <c r="H1226" s="10" t="inlineStr">
        <is>
          <t>mean</t>
        </is>
      </c>
      <c r="I1226" s="10" t="inlineStr">
        <is>
          <t>std (pop.)</t>
        </is>
      </c>
      <c r="J1226" s="17" t="inlineStr">
        <is>
          <t>notes</t>
        </is>
      </c>
    </row>
    <row r="1227">
      <c r="A1227" s="7" t="inlineStr">
        <is>
          <t>TP</t>
        </is>
      </c>
      <c r="B1227" s="7">
        <f>SUMPRODUCT(($B$1218:$H$1224=1)*('Ground truth'!$B$14:$H$20=1))</f>
        <v/>
      </c>
      <c r="C1227" s="7">
        <f>SUMPRODUCT(($J$1218:$P$1224=1)*('Ground truth'!$B$14:$H$20=1))</f>
        <v/>
      </c>
      <c r="D1227" s="7">
        <f>SUMPRODUCT(($R$1218:$X$1224=1)*('Ground truth'!$B$14:$H$20=1))</f>
        <v/>
      </c>
      <c r="E1227" s="7">
        <f>SUMPRODUCT(($Z$1218:$AF$1224=1)*('Ground truth'!$B$14:$H$20=1))</f>
        <v/>
      </c>
      <c r="F1227" s="7">
        <f>SUMPRODUCT(($AH$1218:$AN$1224=1)*('Ground truth'!$B$14:$H$20=1))</f>
        <v/>
      </c>
      <c r="G1227" s="7">
        <f>SUMPRODUCT(($AP$1218:$AV$1224=1)*('Ground truth'!$B$14:$H$20=1))</f>
        <v/>
      </c>
      <c r="H1227" s="12">
        <f>AVERAGE($B$1227:$F$1227)</f>
        <v/>
      </c>
      <c r="I1227" s="12">
        <f>STDEV.P($B$1227:$F$1227)</f>
        <v/>
      </c>
    </row>
    <row r="1228">
      <c r="A1228" s="7" t="inlineStr">
        <is>
          <t>TN</t>
        </is>
      </c>
      <c r="B1228" s="7">
        <f>SUMPRODUCT(($B$1218:$H$1224=0)*('Ground truth'!$B$14:$H$20=0))</f>
        <v/>
      </c>
      <c r="C1228" s="7">
        <f>SUMPRODUCT(($J$1218:$P$1224=0)*('Ground truth'!$B$14:$H$20=0))</f>
        <v/>
      </c>
      <c r="D1228" s="7">
        <f>SUMPRODUCT(($R$1218:$X$1224=0)*('Ground truth'!$B$14:$H$20=0))</f>
        <v/>
      </c>
      <c r="E1228" s="7">
        <f>SUMPRODUCT(($Z$1218:$AF$1224=0)*('Ground truth'!$B$14:$H$20=0))</f>
        <v/>
      </c>
      <c r="F1228" s="7">
        <f>SUMPRODUCT(($AH$1218:$AN$1224=0)*('Ground truth'!$B$14:$H$20=0))</f>
        <v/>
      </c>
      <c r="G1228" s="7">
        <f>SUMPRODUCT(($AP$1218:$AV$1224=0)*('Ground truth'!$B$14:$H$20=0))</f>
        <v/>
      </c>
      <c r="H1228" s="12">
        <f>AVERAGE($B$1228:$F$1228)</f>
        <v/>
      </c>
      <c r="I1228" s="12">
        <f>STDEV.P($B$1228:$F$1228)</f>
        <v/>
      </c>
    </row>
    <row r="1229">
      <c r="A1229" s="7" t="inlineStr">
        <is>
          <t>FP</t>
        </is>
      </c>
      <c r="B1229" s="7">
        <f>SUMPRODUCT(($B$1218:$H$1224=1)*('Ground truth'!$B$14:$H$20=0))</f>
        <v/>
      </c>
      <c r="C1229" s="7">
        <f>SUMPRODUCT(($J$1218:$P$1224=1)*('Ground truth'!$B$14:$H$20=0))</f>
        <v/>
      </c>
      <c r="D1229" s="7">
        <f>SUMPRODUCT(($R$1218:$X$1224=1)*('Ground truth'!$B$14:$H$20=0))</f>
        <v/>
      </c>
      <c r="E1229" s="7">
        <f>SUMPRODUCT(($Z$1218:$AF$1224=1)*('Ground truth'!$B$14:$H$20=0))</f>
        <v/>
      </c>
      <c r="F1229" s="7">
        <f>SUMPRODUCT(($AH$1218:$AN$1224=1)*('Ground truth'!$B$14:$H$20=0))</f>
        <v/>
      </c>
      <c r="G1229" s="7">
        <f>SUMPRODUCT(($AP$1218:$AV$1224=1)*('Ground truth'!$B$14:$H$20=0))</f>
        <v/>
      </c>
      <c r="H1229" s="12">
        <f>AVERAGE($B$1229:$F$1229)</f>
        <v/>
      </c>
      <c r="I1229" s="12">
        <f>STDEV.P($B$1229:$F$1229)</f>
        <v/>
      </c>
    </row>
    <row r="1230">
      <c r="A1230" s="7" t="inlineStr">
        <is>
          <t>FN</t>
        </is>
      </c>
      <c r="B1230" s="7">
        <f>SUMPRODUCT(($B$1218:$H$1224=0)*('Ground truth'!$B$14:$H$20=1))</f>
        <v/>
      </c>
      <c r="C1230" s="7">
        <f>SUMPRODUCT(($J$1218:$P$1224=0)*('Ground truth'!$B$14:$H$20=1))</f>
        <v/>
      </c>
      <c r="D1230" s="7">
        <f>SUMPRODUCT(($R$1218:$X$1224=0)*('Ground truth'!$B$14:$H$20=1))</f>
        <v/>
      </c>
      <c r="E1230" s="7">
        <f>SUMPRODUCT(($Z$1218:$AF$1224=0)*('Ground truth'!$B$14:$H$20=1))</f>
        <v/>
      </c>
      <c r="F1230" s="7">
        <f>SUMPRODUCT(($AH$1218:$AN$1224=0)*('Ground truth'!$B$14:$H$20=1))</f>
        <v/>
      </c>
      <c r="G1230" s="7">
        <f>SUMPRODUCT(($AP$1218:$AV$1224=0)*('Ground truth'!$B$14:$H$20=1))</f>
        <v/>
      </c>
      <c r="H1230" s="12">
        <f>AVERAGE($B$1230:$F$1230)</f>
        <v/>
      </c>
      <c r="I1230" s="12">
        <f>STDEV.P($B$1230:$F$1230)</f>
        <v/>
      </c>
    </row>
    <row r="1231">
      <c r="A1231" s="4" t="inlineStr">
        <is>
          <t>Precision</t>
        </is>
      </c>
      <c r="B1231" s="12">
        <f>IFERROR($B$1227/($B$1227+$B$1229),0)</f>
        <v/>
      </c>
      <c r="C1231" s="12">
        <f>IFERROR($C$1227/($C$1227+$C$1229),0)</f>
        <v/>
      </c>
      <c r="D1231" s="12">
        <f>IFERROR($D$1227/($D$1227+$D$1229),0)</f>
        <v/>
      </c>
      <c r="E1231" s="12">
        <f>IFERROR($E$1227/($E$1227+$E$1229),0)</f>
        <v/>
      </c>
      <c r="F1231" s="12">
        <f>IFERROR($F$1227/($F$1227+$F$1229),0)</f>
        <v/>
      </c>
      <c r="G1231" s="12">
        <f>IFERROR($G$1227/($G$1227+$G$1229),0)</f>
        <v/>
      </c>
      <c r="H1231" s="18">
        <f>AVERAGE($B$1231:$F$1231)</f>
        <v/>
      </c>
      <c r="I1231" s="18">
        <f>STDEV.P($B$1231:$F$1231)</f>
        <v/>
      </c>
    </row>
    <row r="1232">
      <c r="A1232" s="4" t="inlineStr">
        <is>
          <t>Recall</t>
        </is>
      </c>
      <c r="B1232" s="12">
        <f>IFERROR($B$1227/($B$1227+$B$1230),0)</f>
        <v/>
      </c>
      <c r="C1232" s="12">
        <f>IFERROR($C$1227/($C$1227+$C$1230),0)</f>
        <v/>
      </c>
      <c r="D1232" s="12">
        <f>IFERROR($D$1227/($D$1227+$D$1230),0)</f>
        <v/>
      </c>
      <c r="E1232" s="12">
        <f>IFERROR($E$1227/($E$1227+$E$1230),0)</f>
        <v/>
      </c>
      <c r="F1232" s="12">
        <f>IFERROR($F$1227/($F$1227+$F$1230),0)</f>
        <v/>
      </c>
      <c r="G1232" s="12">
        <f>IFERROR($G$1227/($G$1227+$G$1230),0)</f>
        <v/>
      </c>
      <c r="H1232" s="18">
        <f>AVERAGE($B$1232:$F$1232)</f>
        <v/>
      </c>
      <c r="I1232" s="18">
        <f>STDEV.P($B$1232:$F$1232)</f>
        <v/>
      </c>
    </row>
    <row r="1233">
      <c r="A1233" s="4" t="inlineStr">
        <is>
          <t>F1</t>
        </is>
      </c>
      <c r="B1233" s="12">
        <f>IFERROR(2*$B$1231*$B$1232/($B$1231+$B$1232),0)</f>
        <v/>
      </c>
      <c r="C1233" s="12">
        <f>IFERROR(2*$C$1231*$C$1232/($C$1231+$C$1232),0)</f>
        <v/>
      </c>
      <c r="D1233" s="12">
        <f>IFERROR(2*$D$1231*$D$1232/($D$1231+$D$1232),0)</f>
        <v/>
      </c>
      <c r="E1233" s="12">
        <f>IFERROR(2*$E$1231*$E$1232/($E$1231+$E$1232),0)</f>
        <v/>
      </c>
      <c r="F1233" s="12">
        <f>IFERROR(2*$F$1231*$F$1232/($F$1231+$F$1232),0)</f>
        <v/>
      </c>
      <c r="G1233" s="12">
        <f>IFERROR(2*$G$1231*$G$1232/($G$1231+$G$1232),0)</f>
        <v/>
      </c>
      <c r="H1233" s="18">
        <f>AVERAGE($B$1233:$F$1233)</f>
        <v/>
      </c>
      <c r="I1233" s="18">
        <f>STDEV.P($B$1233:$F$1233)</f>
        <v/>
      </c>
    </row>
    <row r="1234">
      <c r="A1234" s="4" t="inlineStr">
        <is>
          <t>Accuracy</t>
        </is>
      </c>
      <c r="B1234" s="12">
        <f>IFERROR(($B$1227+$B$1228)/($B$1227+$B$1228+$B$1229+$B$1230),0)</f>
        <v/>
      </c>
      <c r="C1234" s="12">
        <f>IFERROR(($C$1227+$C$1228)/($C$1227+$C$1228+$C$1229+$C$1230),0)</f>
        <v/>
      </c>
      <c r="D1234" s="12">
        <f>IFERROR(($D$1227+$D$1228)/($D$1227+$D$1228+$D$1229+$D$1230),0)</f>
        <v/>
      </c>
      <c r="E1234" s="12">
        <f>IFERROR(($E$1227+$E$1228)/($E$1227+$E$1228+$E$1229+$E$1230),0)</f>
        <v/>
      </c>
      <c r="F1234" s="12">
        <f>IFERROR(($F$1227+$F$1228)/($F$1227+$F$1228+$F$1229+$F$1230),0)</f>
        <v/>
      </c>
      <c r="G1234" s="12">
        <f>IFERROR(($G$1227+$G$1228)/($G$1227+$G$1228+$G$1229+$G$1230),0)</f>
        <v/>
      </c>
      <c r="H1234" s="18">
        <f>AVERAGE($B$1234:$F$1234)</f>
        <v/>
      </c>
      <c r="I1234" s="18">
        <f>STDEV.P($B$1234:$F$1234)</f>
        <v/>
      </c>
    </row>
    <row r="1235">
      <c r="A1235" s="4" t="inlineStr">
        <is>
          <t>Edit distance</t>
        </is>
      </c>
      <c r="B1235" s="12">
        <f>SUMPRODUCT(ABS('Ground truth'!$B$14:$H$20-$B$1218:$H$1224))</f>
        <v/>
      </c>
      <c r="C1235" s="12">
        <f>SUMPRODUCT(ABS('Ground truth'!$B$14:$H$20-$J$1218:$P$1224))</f>
        <v/>
      </c>
      <c r="D1235" s="12">
        <f>SUMPRODUCT(ABS('Ground truth'!$B$14:$H$20-$R$1218:$X$1224))</f>
        <v/>
      </c>
      <c r="E1235" s="12">
        <f>SUMPRODUCT(ABS('Ground truth'!$B$14:$H$20-$Z$1218:$AF$1224))</f>
        <v/>
      </c>
      <c r="F1235" s="12">
        <f>SUMPRODUCT(ABS('Ground truth'!$B$14:$H$20-$AH$1218:$AN$1224))</f>
        <v/>
      </c>
      <c r="G1235" s="12">
        <f>SUMPRODUCT(ABS('Ground truth'!$B$14:$H$20-$AP$1218:$AV$1224))</f>
        <v/>
      </c>
      <c r="H1235" s="18">
        <f>AVERAGE($B$1235:$F$1235)</f>
        <v/>
      </c>
      <c r="I1235" s="18">
        <f>STDEV.P($B$1235:$F$1235)</f>
        <v/>
      </c>
    </row>
    <row r="1236">
      <c r="A1236" s="4" t="inlineStr">
        <is>
          <t>Spectral distance</t>
        </is>
      </c>
      <c r="B1236" s="12">
        <f>SQRT(SUMPRODUCT(('Ground truth'!$K$14:$K$20-$B$1247:$B$1253)^2))</f>
        <v/>
      </c>
      <c r="C1236" s="12">
        <f>SQRT(SUMPRODUCT(('Ground truth'!$K$14:$K$20-$C$1247:$C$1253)^2))</f>
        <v/>
      </c>
      <c r="D1236" s="12">
        <f>SQRT(SUMPRODUCT(('Ground truth'!$K$14:$K$20-$D$1247:$D$1253)^2))</f>
        <v/>
      </c>
      <c r="E1236" s="12">
        <f>SQRT(SUMPRODUCT(('Ground truth'!$K$14:$K$20-$E$1247:$E$1253)^2))</f>
        <v/>
      </c>
      <c r="F1236" s="12">
        <f>SQRT(SUMPRODUCT(('Ground truth'!$K$14:$K$20-$F$1247:$F$1253)^2))</f>
        <v/>
      </c>
      <c r="G1236" s="12">
        <f>SQRT(SUMPRODUCT(('Ground truth'!$K$14:$K$20-$G$1247:$G$1253)^2))</f>
        <v/>
      </c>
      <c r="H1236" s="18">
        <f>AVERAGE($B$1236:$F$1236)</f>
        <v/>
      </c>
      <c r="I1236" s="18">
        <f>STDEV.P($B$1236:$F$1236)</f>
        <v/>
      </c>
    </row>
    <row r="1237">
      <c r="A1237" s="4" t="inlineStr">
        <is>
          <t>Unsure cells</t>
        </is>
      </c>
      <c r="B1237" s="7">
        <f>COUNTIF($B$1218:$H$1224,2)</f>
        <v/>
      </c>
      <c r="C1237" s="7">
        <f>COUNTIF($J$1218:$P$1224,2)</f>
        <v/>
      </c>
      <c r="D1237" s="7">
        <f>COUNTIF($R$1218:$X$1224,2)</f>
        <v/>
      </c>
      <c r="E1237" s="7">
        <f>COUNTIF($Z$1218:$AF$1224,2)</f>
        <v/>
      </c>
      <c r="F1237" s="7">
        <f>COUNTIF($AH$1218:$AN$1224,2)</f>
        <v/>
      </c>
      <c r="G1237" s="7">
        <f>COUNTIF($AP$1218:$AV$1224,2)</f>
        <v/>
      </c>
      <c r="H1237" s="12">
        <f>AVERAGE($B$1237:$F$1237)</f>
        <v/>
      </c>
      <c r="I1237" s="12">
        <f>STDEV.P($B$1237:$F$1237)</f>
        <v/>
      </c>
    </row>
    <row r="1238">
      <c r="A1238" s="3" t="inlineStr">
        <is>
          <t>eigenvalues (real part, numpy order; pasted)</t>
        </is>
      </c>
    </row>
    <row r="1239">
      <c r="A1239" s="3" t="inlineStr">
        <is>
          <t xml:space="preserve">  λ1</t>
        </is>
      </c>
      <c r="B1239" s="19" t="n">
        <v>4.755339249515014</v>
      </c>
      <c r="C1239" s="19" t="n">
        <v>4.755339249515014</v>
      </c>
      <c r="D1239" s="19" t="n">
        <v>4.755339249515014</v>
      </c>
      <c r="E1239" s="19" t="n">
        <v>4.755339249515014</v>
      </c>
      <c r="F1239" s="19" t="n">
        <v>4.755339249515014</v>
      </c>
      <c r="G1239" s="19" t="n">
        <v>4.755339249515014</v>
      </c>
    </row>
    <row r="1240">
      <c r="A1240" s="3" t="inlineStr">
        <is>
          <t xml:space="preserve">  λ2</t>
        </is>
      </c>
      <c r="B1240" s="19" t="n">
        <v>-1.246979603717467</v>
      </c>
      <c r="C1240" s="19" t="n">
        <v>-1.246979603717467</v>
      </c>
      <c r="D1240" s="19" t="n">
        <v>-1.246979603717467</v>
      </c>
      <c r="E1240" s="19" t="n">
        <v>-1.246979603717467</v>
      </c>
      <c r="F1240" s="19" t="n">
        <v>-1.246979603717467</v>
      </c>
      <c r="G1240" s="19" t="n">
        <v>-1.246979603717467</v>
      </c>
    </row>
    <row r="1241">
      <c r="A1241" s="3" t="inlineStr">
        <is>
          <t xml:space="preserve">  λ3</t>
        </is>
      </c>
      <c r="B1241" s="19" t="n">
        <v>-0.8187224286571491</v>
      </c>
      <c r="C1241" s="19" t="n">
        <v>-0.8187224286571491</v>
      </c>
      <c r="D1241" s="19" t="n">
        <v>-0.8187224286571491</v>
      </c>
      <c r="E1241" s="19" t="n">
        <v>-0.8187224286571491</v>
      </c>
      <c r="F1241" s="19" t="n">
        <v>-0.8187224286571491</v>
      </c>
      <c r="G1241" s="19" t="n">
        <v>-0.8187224286571491</v>
      </c>
    </row>
    <row r="1242">
      <c r="A1242" s="3" t="inlineStr">
        <is>
          <t xml:space="preserve">  λ4</t>
        </is>
      </c>
      <c r="B1242" s="19" t="n">
        <v>1.801937735804837</v>
      </c>
      <c r="C1242" s="19" t="n">
        <v>1.801937735804837</v>
      </c>
      <c r="D1242" s="19" t="n">
        <v>1.801937735804837</v>
      </c>
      <c r="E1242" s="19" t="n">
        <v>1.801937735804837</v>
      </c>
      <c r="F1242" s="19" t="n">
        <v>1.801937735804837</v>
      </c>
      <c r="G1242" s="19" t="n">
        <v>1.801937735804837</v>
      </c>
    </row>
    <row r="1243">
      <c r="A1243" s="3" t="inlineStr">
        <is>
          <t xml:space="preserve">  λ5</t>
        </is>
      </c>
      <c r="B1243" s="19" t="n">
        <v>1.573755762364448</v>
      </c>
      <c r="C1243" s="19" t="n">
        <v>1.573755762364448</v>
      </c>
      <c r="D1243" s="19" t="n">
        <v>1.573755762364448</v>
      </c>
      <c r="E1243" s="19" t="n">
        <v>1.573755762364448</v>
      </c>
      <c r="F1243" s="19" t="n">
        <v>1.573755762364448</v>
      </c>
      <c r="G1243" s="19" t="n">
        <v>1.573755762364448</v>
      </c>
    </row>
    <row r="1244">
      <c r="A1244" s="3" t="inlineStr">
        <is>
          <t xml:space="preserve">  λ6</t>
        </is>
      </c>
      <c r="B1244" s="19" t="n">
        <v>0.489627416777684</v>
      </c>
      <c r="C1244" s="19" t="n">
        <v>0.489627416777684</v>
      </c>
      <c r="D1244" s="19" t="n">
        <v>0.489627416777684</v>
      </c>
      <c r="E1244" s="19" t="n">
        <v>0.489627416777684</v>
      </c>
      <c r="F1244" s="19" t="n">
        <v>0.489627416777684</v>
      </c>
      <c r="G1244" s="19" t="n">
        <v>0.489627416777684</v>
      </c>
    </row>
    <row r="1245">
      <c r="A1245" s="3" t="inlineStr">
        <is>
          <t xml:space="preserve">  λ7</t>
        </is>
      </c>
      <c r="B1245" s="19" t="n">
        <v>0.4450418679126289</v>
      </c>
      <c r="C1245" s="19" t="n">
        <v>0.4450418679126289</v>
      </c>
      <c r="D1245" s="19" t="n">
        <v>0.4450418679126289</v>
      </c>
      <c r="E1245" s="19" t="n">
        <v>0.4450418679126289</v>
      </c>
      <c r="F1245" s="19" t="n">
        <v>0.4450418679126289</v>
      </c>
      <c r="G1245" s="19" t="n">
        <v>0.4450418679126289</v>
      </c>
    </row>
    <row r="1246">
      <c r="A1246" s="3" t="inlineStr">
        <is>
          <t>eigenvalues sorted desc (LARGE)</t>
        </is>
      </c>
    </row>
    <row r="1247">
      <c r="A1247" s="3" t="inlineStr">
        <is>
          <t xml:space="preserve">  λ(1)</t>
        </is>
      </c>
      <c r="B1247" s="19">
        <f>LARGE($B$1239:$B$1245,1)</f>
        <v/>
      </c>
      <c r="C1247" s="19">
        <f>LARGE($C$1239:$C$1245,1)</f>
        <v/>
      </c>
      <c r="D1247" s="19">
        <f>LARGE($D$1239:$D$1245,1)</f>
        <v/>
      </c>
      <c r="E1247" s="19">
        <f>LARGE($E$1239:$E$1245,1)</f>
        <v/>
      </c>
      <c r="F1247" s="19">
        <f>LARGE($F$1239:$F$1245,1)</f>
        <v/>
      </c>
      <c r="G1247" s="19">
        <f>LARGE($G$1239:$G$1245,1)</f>
        <v/>
      </c>
    </row>
    <row r="1248">
      <c r="A1248" s="3" t="inlineStr">
        <is>
          <t xml:space="preserve">  λ(2)</t>
        </is>
      </c>
      <c r="B1248" s="19">
        <f>LARGE($B$1239:$B$1245,2)</f>
        <v/>
      </c>
      <c r="C1248" s="19">
        <f>LARGE($C$1239:$C$1245,2)</f>
        <v/>
      </c>
      <c r="D1248" s="19">
        <f>LARGE($D$1239:$D$1245,2)</f>
        <v/>
      </c>
      <c r="E1248" s="19">
        <f>LARGE($E$1239:$E$1245,2)</f>
        <v/>
      </c>
      <c r="F1248" s="19">
        <f>LARGE($F$1239:$F$1245,2)</f>
        <v/>
      </c>
      <c r="G1248" s="19">
        <f>LARGE($G$1239:$G$1245,2)</f>
        <v/>
      </c>
    </row>
    <row r="1249">
      <c r="A1249" s="3" t="inlineStr">
        <is>
          <t xml:space="preserve">  λ(3)</t>
        </is>
      </c>
      <c r="B1249" s="19">
        <f>LARGE($B$1239:$B$1245,3)</f>
        <v/>
      </c>
      <c r="C1249" s="19">
        <f>LARGE($C$1239:$C$1245,3)</f>
        <v/>
      </c>
      <c r="D1249" s="19">
        <f>LARGE($D$1239:$D$1245,3)</f>
        <v/>
      </c>
      <c r="E1249" s="19">
        <f>LARGE($E$1239:$E$1245,3)</f>
        <v/>
      </c>
      <c r="F1249" s="19">
        <f>LARGE($F$1239:$F$1245,3)</f>
        <v/>
      </c>
      <c r="G1249" s="19">
        <f>LARGE($G$1239:$G$1245,3)</f>
        <v/>
      </c>
    </row>
    <row r="1250">
      <c r="A1250" s="3" t="inlineStr">
        <is>
          <t xml:space="preserve">  λ(4)</t>
        </is>
      </c>
      <c r="B1250" s="19">
        <f>LARGE($B$1239:$B$1245,4)</f>
        <v/>
      </c>
      <c r="C1250" s="19">
        <f>LARGE($C$1239:$C$1245,4)</f>
        <v/>
      </c>
      <c r="D1250" s="19">
        <f>LARGE($D$1239:$D$1245,4)</f>
        <v/>
      </c>
      <c r="E1250" s="19">
        <f>LARGE($E$1239:$E$1245,4)</f>
        <v/>
      </c>
      <c r="F1250" s="19">
        <f>LARGE($F$1239:$F$1245,4)</f>
        <v/>
      </c>
      <c r="G1250" s="19">
        <f>LARGE($G$1239:$G$1245,4)</f>
        <v/>
      </c>
    </row>
    <row r="1251">
      <c r="A1251" s="3" t="inlineStr">
        <is>
          <t xml:space="preserve">  λ(5)</t>
        </is>
      </c>
      <c r="B1251" s="19">
        <f>LARGE($B$1239:$B$1245,5)</f>
        <v/>
      </c>
      <c r="C1251" s="19">
        <f>LARGE($C$1239:$C$1245,5)</f>
        <v/>
      </c>
      <c r="D1251" s="19">
        <f>LARGE($D$1239:$D$1245,5)</f>
        <v/>
      </c>
      <c r="E1251" s="19">
        <f>LARGE($E$1239:$E$1245,5)</f>
        <v/>
      </c>
      <c r="F1251" s="19">
        <f>LARGE($F$1239:$F$1245,5)</f>
        <v/>
      </c>
      <c r="G1251" s="19">
        <f>LARGE($G$1239:$G$1245,5)</f>
        <v/>
      </c>
    </row>
    <row r="1252">
      <c r="A1252" s="3" t="inlineStr">
        <is>
          <t xml:space="preserve">  λ(6)</t>
        </is>
      </c>
      <c r="B1252" s="19">
        <f>LARGE($B$1239:$B$1245,6)</f>
        <v/>
      </c>
      <c r="C1252" s="19">
        <f>LARGE($C$1239:$C$1245,6)</f>
        <v/>
      </c>
      <c r="D1252" s="19">
        <f>LARGE($D$1239:$D$1245,6)</f>
        <v/>
      </c>
      <c r="E1252" s="19">
        <f>LARGE($E$1239:$E$1245,6)</f>
        <v/>
      </c>
      <c r="F1252" s="19">
        <f>LARGE($F$1239:$F$1245,6)</f>
        <v/>
      </c>
      <c r="G1252" s="19">
        <f>LARGE($G$1239:$G$1245,6)</f>
        <v/>
      </c>
    </row>
    <row r="1253">
      <c r="A1253" s="3" t="inlineStr">
        <is>
          <t xml:space="preserve">  λ(7)</t>
        </is>
      </c>
      <c r="B1253" s="19">
        <f>LARGE($B$1239:$B$1245,7)</f>
        <v/>
      </c>
      <c r="C1253" s="19">
        <f>LARGE($C$1239:$C$1245,7)</f>
        <v/>
      </c>
      <c r="D1253" s="19">
        <f>LARGE($D$1239:$D$1245,7)</f>
        <v/>
      </c>
      <c r="E1253" s="19">
        <f>LARGE($E$1239:$E$1245,7)</f>
        <v/>
      </c>
      <c r="F1253" s="19">
        <f>LARGE($F$1239:$F$1245,7)</f>
        <v/>
      </c>
      <c r="G1253" s="19">
        <f>LARGE($G$1239:$G$1245,7)</f>
        <v/>
      </c>
    </row>
    <row r="1254">
      <c r="A1254" s="3" t="inlineStr">
        <is>
          <t>check: Σeig − trace (→0)</t>
        </is>
      </c>
      <c r="B1254" s="3">
        <f>ROUND(SUM($B$1239:$B$1245)-($B$1218+$C$1219+$D$1220+$E$1221+$F$1222+$G$1223+$H$1224),6)</f>
        <v/>
      </c>
      <c r="C1254" s="3">
        <f>ROUND(SUM($C$1239:$C$1245)-($J$1218+$K$1219+$L$1220+$M$1221+$N$1222+$O$1223+$P$1224),6)</f>
        <v/>
      </c>
      <c r="D1254" s="3">
        <f>ROUND(SUM($D$1239:$D$1245)-($R$1218+$S$1219+$T$1220+$U$1221+$V$1222+$W$1223+$X$1224),6)</f>
        <v/>
      </c>
      <c r="E1254" s="3">
        <f>ROUND(SUM($E$1239:$E$1245)-($Z$1218+$AA$1219+$AB$1220+$AC$1221+$AD$1222+$AE$1223+$AF$1224),6)</f>
        <v/>
      </c>
      <c r="F1254" s="3">
        <f>ROUND(SUM($F$1239:$F$1245)-($AH$1218+$AI$1219+$AJ$1220+$AK$1221+$AL$1222+$AM$1223+$AN$1224),6)</f>
        <v/>
      </c>
      <c r="G1254" s="3">
        <f>ROUND(SUM($G$1239:$G$1245)-($AP$1218+$AQ$1219+$AR$1220+$AS$1221+$AT$1222+$AU$1223+$AV$1224),6)</f>
        <v/>
      </c>
    </row>
    <row r="1255">
      <c r="A1255" s="3" t="inlineStr">
        <is>
          <t>check: Πeig − det (→0)</t>
        </is>
      </c>
      <c r="B1255" s="3">
        <f>ROUND(MDETERM($B$1218:$H$1224)-PRODUCT($B$1239:$B$1245),6)</f>
        <v/>
      </c>
      <c r="C1255" s="3">
        <f>ROUND(MDETERM($J$1218:$P$1224)-PRODUCT($C$1239:$C$1245),6)</f>
        <v/>
      </c>
      <c r="D1255" s="3">
        <f>ROUND(MDETERM($R$1218:$X$1224)-PRODUCT($D$1239:$D$1245),6)</f>
        <v/>
      </c>
      <c r="E1255" s="3">
        <f>ROUND(MDETERM($Z$1218:$AF$1224)-PRODUCT($E$1239:$E$1245),6)</f>
        <v/>
      </c>
      <c r="F1255" s="3">
        <f>ROUND(MDETERM($AH$1218:$AN$1224)-PRODUCT($F$1239:$F$1245),6)</f>
        <v/>
      </c>
      <c r="G1255" s="3">
        <f>ROUND(MDETERM($AP$1218:$AV$1224)-PRODUCT($G$1239:$G$1245),6)</f>
        <v/>
      </c>
    </row>
    <row r="1256">
      <c r="A1256" s="3" t="inlineStr">
        <is>
          <t>complex eigenvalues?</t>
        </is>
      </c>
      <c r="B1256" s="3" t="inlineStr"/>
      <c r="C1256" s="3" t="inlineStr"/>
      <c r="D1256" s="3" t="inlineStr"/>
      <c r="E1256" s="3" t="inlineStr"/>
      <c r="F1256" s="3" t="inlineStr"/>
      <c r="G1256" s="3" t="inlineStr"/>
    </row>
    <row r="1257">
      <c r="A1257" s="3" t="inlineStr">
        <is>
          <t>check: det(M − λᵢI) per sorted λ (→0)</t>
        </is>
      </c>
    </row>
    <row r="1258">
      <c r="A1258" s="3" t="inlineStr">
        <is>
          <t xml:space="preserve">  det(M − λ(1)I)</t>
        </is>
      </c>
      <c r="B1258" s="3">
        <f t="array" ref="B1258">ROUND(MDETERM($B$1218:$H$1224-$B$1247*MUNIT(7)),6)</f>
        <v/>
      </c>
      <c r="C1258" s="3">
        <f t="array" ref="C1258">ROUND(MDETERM($J$1218:$P$1224-$C$1247*MUNIT(7)),6)</f>
        <v/>
      </c>
      <c r="D1258" s="3">
        <f t="array" ref="D1258">ROUND(MDETERM($R$1218:$X$1224-$D$1247*MUNIT(7)),6)</f>
        <v/>
      </c>
      <c r="E1258" s="3">
        <f t="array" ref="E1258">ROUND(MDETERM($Z$1218:$AF$1224-$E$1247*MUNIT(7)),6)</f>
        <v/>
      </c>
      <c r="F1258" s="3">
        <f t="array" ref="F1258">ROUND(MDETERM($AH$1218:$AN$1224-$F$1247*MUNIT(7)),6)</f>
        <v/>
      </c>
      <c r="G1258" s="3">
        <f t="array" ref="G1258">ROUND(MDETERM($AP$1218:$AV$1224-$G$1247*MUNIT(7)),6)</f>
        <v/>
      </c>
    </row>
    <row r="1259">
      <c r="A1259" s="3" t="inlineStr">
        <is>
          <t xml:space="preserve">  det(M − λ(2)I)</t>
        </is>
      </c>
      <c r="B1259" s="3">
        <f t="array" ref="B1259">ROUND(MDETERM($B$1218:$H$1224-$B$1248*MUNIT(7)),6)</f>
        <v/>
      </c>
      <c r="C1259" s="3">
        <f t="array" ref="C1259">ROUND(MDETERM($J$1218:$P$1224-$C$1248*MUNIT(7)),6)</f>
        <v/>
      </c>
      <c r="D1259" s="3">
        <f t="array" ref="D1259">ROUND(MDETERM($R$1218:$X$1224-$D$1248*MUNIT(7)),6)</f>
        <v/>
      </c>
      <c r="E1259" s="3">
        <f t="array" ref="E1259">ROUND(MDETERM($Z$1218:$AF$1224-$E$1248*MUNIT(7)),6)</f>
        <v/>
      </c>
      <c r="F1259" s="3">
        <f t="array" ref="F1259">ROUND(MDETERM($AH$1218:$AN$1224-$F$1248*MUNIT(7)),6)</f>
        <v/>
      </c>
      <c r="G1259" s="3">
        <f t="array" ref="G1259">ROUND(MDETERM($AP$1218:$AV$1224-$G$1248*MUNIT(7)),6)</f>
        <v/>
      </c>
    </row>
    <row r="1260">
      <c r="A1260" s="3" t="inlineStr">
        <is>
          <t xml:space="preserve">  det(M − λ(3)I)</t>
        </is>
      </c>
      <c r="B1260" s="3">
        <f t="array" ref="B1260">ROUND(MDETERM($B$1218:$H$1224-$B$1249*MUNIT(7)),6)</f>
        <v/>
      </c>
      <c r="C1260" s="3">
        <f t="array" ref="C1260">ROUND(MDETERM($J$1218:$P$1224-$C$1249*MUNIT(7)),6)</f>
        <v/>
      </c>
      <c r="D1260" s="3">
        <f t="array" ref="D1260">ROUND(MDETERM($R$1218:$X$1224-$D$1249*MUNIT(7)),6)</f>
        <v/>
      </c>
      <c r="E1260" s="3">
        <f t="array" ref="E1260">ROUND(MDETERM($Z$1218:$AF$1224-$E$1249*MUNIT(7)),6)</f>
        <v/>
      </c>
      <c r="F1260" s="3">
        <f t="array" ref="F1260">ROUND(MDETERM($AH$1218:$AN$1224-$F$1249*MUNIT(7)),6)</f>
        <v/>
      </c>
      <c r="G1260" s="3">
        <f t="array" ref="G1260">ROUND(MDETERM($AP$1218:$AV$1224-$G$1249*MUNIT(7)),6)</f>
        <v/>
      </c>
    </row>
    <row r="1261">
      <c r="A1261" s="3" t="inlineStr">
        <is>
          <t xml:space="preserve">  det(M − λ(4)I)</t>
        </is>
      </c>
      <c r="B1261" s="3">
        <f t="array" ref="B1261">ROUND(MDETERM($B$1218:$H$1224-$B$1250*MUNIT(7)),6)</f>
        <v/>
      </c>
      <c r="C1261" s="3">
        <f t="array" ref="C1261">ROUND(MDETERM($J$1218:$P$1224-$C$1250*MUNIT(7)),6)</f>
        <v/>
      </c>
      <c r="D1261" s="3">
        <f t="array" ref="D1261">ROUND(MDETERM($R$1218:$X$1224-$D$1250*MUNIT(7)),6)</f>
        <v/>
      </c>
      <c r="E1261" s="3">
        <f t="array" ref="E1261">ROUND(MDETERM($Z$1218:$AF$1224-$E$1250*MUNIT(7)),6)</f>
        <v/>
      </c>
      <c r="F1261" s="3">
        <f t="array" ref="F1261">ROUND(MDETERM($AH$1218:$AN$1224-$F$1250*MUNIT(7)),6)</f>
        <v/>
      </c>
      <c r="G1261" s="3">
        <f t="array" ref="G1261">ROUND(MDETERM($AP$1218:$AV$1224-$G$1250*MUNIT(7)),6)</f>
        <v/>
      </c>
    </row>
    <row r="1262">
      <c r="A1262" s="3" t="inlineStr">
        <is>
          <t xml:space="preserve">  det(M − λ(5)I)</t>
        </is>
      </c>
      <c r="B1262" s="3">
        <f t="array" ref="B1262">ROUND(MDETERM($B$1218:$H$1224-$B$1251*MUNIT(7)),6)</f>
        <v/>
      </c>
      <c r="C1262" s="3">
        <f t="array" ref="C1262">ROUND(MDETERM($J$1218:$P$1224-$C$1251*MUNIT(7)),6)</f>
        <v/>
      </c>
      <c r="D1262" s="3">
        <f t="array" ref="D1262">ROUND(MDETERM($R$1218:$X$1224-$D$1251*MUNIT(7)),6)</f>
        <v/>
      </c>
      <c r="E1262" s="3">
        <f t="array" ref="E1262">ROUND(MDETERM($Z$1218:$AF$1224-$E$1251*MUNIT(7)),6)</f>
        <v/>
      </c>
      <c r="F1262" s="3">
        <f t="array" ref="F1262">ROUND(MDETERM($AH$1218:$AN$1224-$F$1251*MUNIT(7)),6)</f>
        <v/>
      </c>
      <c r="G1262" s="3">
        <f t="array" ref="G1262">ROUND(MDETERM($AP$1218:$AV$1224-$G$1251*MUNIT(7)),6)</f>
        <v/>
      </c>
    </row>
    <row r="1263">
      <c r="A1263" s="3" t="inlineStr">
        <is>
          <t xml:space="preserve">  det(M − λ(6)I)</t>
        </is>
      </c>
      <c r="B1263" s="3">
        <f t="array" ref="B1263">ROUND(MDETERM($B$1218:$H$1224-$B$1252*MUNIT(7)),6)</f>
        <v/>
      </c>
      <c r="C1263" s="3">
        <f t="array" ref="C1263">ROUND(MDETERM($J$1218:$P$1224-$C$1252*MUNIT(7)),6)</f>
        <v/>
      </c>
      <c r="D1263" s="3">
        <f t="array" ref="D1263">ROUND(MDETERM($R$1218:$X$1224-$D$1252*MUNIT(7)),6)</f>
        <v/>
      </c>
      <c r="E1263" s="3">
        <f t="array" ref="E1263">ROUND(MDETERM($Z$1218:$AF$1224-$E$1252*MUNIT(7)),6)</f>
        <v/>
      </c>
      <c r="F1263" s="3">
        <f t="array" ref="F1263">ROUND(MDETERM($AH$1218:$AN$1224-$F$1252*MUNIT(7)),6)</f>
        <v/>
      </c>
      <c r="G1263" s="3">
        <f t="array" ref="G1263">ROUND(MDETERM($AP$1218:$AV$1224-$G$1252*MUNIT(7)),6)</f>
        <v/>
      </c>
    </row>
    <row r="1264">
      <c r="A1264" s="3" t="inlineStr">
        <is>
          <t xml:space="preserve">  det(M − λ(7)I)</t>
        </is>
      </c>
      <c r="B1264" s="3">
        <f t="array" ref="B1264">ROUND(MDETERM($B$1218:$H$1224-$B$1253*MUNIT(7)),6)</f>
        <v/>
      </c>
      <c r="C1264" s="3">
        <f t="array" ref="C1264">ROUND(MDETERM($J$1218:$P$1224-$C$1253*MUNIT(7)),6)</f>
        <v/>
      </c>
      <c r="D1264" s="3">
        <f t="array" ref="D1264">ROUND(MDETERM($R$1218:$X$1224-$D$1253*MUNIT(7)),6)</f>
        <v/>
      </c>
      <c r="E1264" s="3">
        <f t="array" ref="E1264">ROUND(MDETERM($Z$1218:$AF$1224-$E$1253*MUNIT(7)),6)</f>
        <v/>
      </c>
      <c r="F1264" s="3">
        <f t="array" ref="F1264">ROUND(MDETERM($AH$1218:$AN$1224-$F$1253*MUNIT(7)),6)</f>
        <v/>
      </c>
      <c r="G1264" s="3">
        <f t="array" ref="G1264">ROUND(MDETERM($AP$1218:$AV$1224-$G$1253*MUNIT(7)),6)</f>
        <v/>
      </c>
    </row>
    <row r="1268" ht="16" customHeight="1">
      <c r="A1268" s="14" t="inlineStr">
        <is>
          <t>RAG R1-R3 | llama3.3:70b</t>
        </is>
      </c>
      <c r="B1268" s="9" t="inlineStr">
        <is>
          <t>run 1 (raw, pasted)</t>
        </is>
      </c>
      <c r="J1268" s="9" t="inlineStr">
        <is>
          <t>run 2 (raw, pasted)</t>
        </is>
      </c>
      <c r="R1268" s="9" t="inlineStr">
        <is>
          <t>run 3 (raw, pasted)</t>
        </is>
      </c>
      <c r="Z1268" s="9" t="inlineStr">
        <is>
          <t>run 4 (raw, pasted)</t>
        </is>
      </c>
      <c r="AH1268" s="9" t="inlineStr">
        <is>
          <t>run 5 (raw, pasted)</t>
        </is>
      </c>
      <c r="AP1268" s="9" t="inlineStr">
        <is>
          <t>Step2 average matrix (formula)</t>
        </is>
      </c>
      <c r="AX1268" s="9" t="inlineStr">
        <is>
          <t>ground truth (reference)</t>
        </is>
      </c>
    </row>
    <row r="1269" ht="60" customHeight="1">
      <c r="B1269" s="15" t="inlineStr">
        <is>
          <t>Bit</t>
        </is>
      </c>
      <c r="C1269" s="15" t="inlineStr">
        <is>
          <t>Transmission</t>
        </is>
      </c>
      <c r="D1269" s="15" t="inlineStr">
        <is>
          <t>Motor</t>
        </is>
      </c>
      <c r="E1269" s="15" t="inlineStr">
        <is>
          <t>Electrical System</t>
        </is>
      </c>
      <c r="F1269" s="15" t="inlineStr">
        <is>
          <t>Battery Holder</t>
        </is>
      </c>
      <c r="G1269" s="15" t="inlineStr">
        <is>
          <t>Housing</t>
        </is>
      </c>
      <c r="H1269" s="15" t="inlineStr">
        <is>
          <t>External Environment</t>
        </is>
      </c>
      <c r="J1269" s="15" t="inlineStr">
        <is>
          <t>Bit</t>
        </is>
      </c>
      <c r="K1269" s="15" t="inlineStr">
        <is>
          <t>Transmission</t>
        </is>
      </c>
      <c r="L1269" s="15" t="inlineStr">
        <is>
          <t>Motor</t>
        </is>
      </c>
      <c r="M1269" s="15" t="inlineStr">
        <is>
          <t>Electrical System</t>
        </is>
      </c>
      <c r="N1269" s="15" t="inlineStr">
        <is>
          <t>Battery Holder</t>
        </is>
      </c>
      <c r="O1269" s="15" t="inlineStr">
        <is>
          <t>Housing</t>
        </is>
      </c>
      <c r="P1269" s="15" t="inlineStr">
        <is>
          <t>External Environment</t>
        </is>
      </c>
      <c r="R1269" s="15" t="inlineStr">
        <is>
          <t>Bit</t>
        </is>
      </c>
      <c r="S1269" s="15" t="inlineStr">
        <is>
          <t>Transmission</t>
        </is>
      </c>
      <c r="T1269" s="15" t="inlineStr">
        <is>
          <t>Motor</t>
        </is>
      </c>
      <c r="U1269" s="15" t="inlineStr">
        <is>
          <t>Electrical System</t>
        </is>
      </c>
      <c r="V1269" s="15" t="inlineStr">
        <is>
          <t>Battery Holder</t>
        </is>
      </c>
      <c r="W1269" s="15" t="inlineStr">
        <is>
          <t>Housing</t>
        </is>
      </c>
      <c r="X1269" s="15" t="inlineStr">
        <is>
          <t>External Environment</t>
        </is>
      </c>
      <c r="Z1269" s="15" t="inlineStr">
        <is>
          <t>Bit</t>
        </is>
      </c>
      <c r="AA1269" s="15" t="inlineStr">
        <is>
          <t>Transmission</t>
        </is>
      </c>
      <c r="AB1269" s="15" t="inlineStr">
        <is>
          <t>Motor</t>
        </is>
      </c>
      <c r="AC1269" s="15" t="inlineStr">
        <is>
          <t>Electrical System</t>
        </is>
      </c>
      <c r="AD1269" s="15" t="inlineStr">
        <is>
          <t>Battery Holder</t>
        </is>
      </c>
      <c r="AE1269" s="15" t="inlineStr">
        <is>
          <t>Housing</t>
        </is>
      </c>
      <c r="AF1269" s="15" t="inlineStr">
        <is>
          <t>External Environment</t>
        </is>
      </c>
      <c r="AH1269" s="15" t="inlineStr">
        <is>
          <t>Bit</t>
        </is>
      </c>
      <c r="AI1269" s="15" t="inlineStr">
        <is>
          <t>Transmission</t>
        </is>
      </c>
      <c r="AJ1269" s="15" t="inlineStr">
        <is>
          <t>Motor</t>
        </is>
      </c>
      <c r="AK1269" s="15" t="inlineStr">
        <is>
          <t>Electrical System</t>
        </is>
      </c>
      <c r="AL1269" s="15" t="inlineStr">
        <is>
          <t>Battery Holder</t>
        </is>
      </c>
      <c r="AM1269" s="15" t="inlineStr">
        <is>
          <t>Housing</t>
        </is>
      </c>
      <c r="AN1269" s="15" t="inlineStr">
        <is>
          <t>External Environment</t>
        </is>
      </c>
      <c r="AP1269" s="15" t="inlineStr">
        <is>
          <t>Bit</t>
        </is>
      </c>
      <c r="AQ1269" s="15" t="inlineStr">
        <is>
          <t>Transmission</t>
        </is>
      </c>
      <c r="AR1269" s="15" t="inlineStr">
        <is>
          <t>Motor</t>
        </is>
      </c>
      <c r="AS1269" s="15" t="inlineStr">
        <is>
          <t>Electrical System</t>
        </is>
      </c>
      <c r="AT1269" s="15" t="inlineStr">
        <is>
          <t>Battery Holder</t>
        </is>
      </c>
      <c r="AU1269" s="15" t="inlineStr">
        <is>
          <t>Housing</t>
        </is>
      </c>
      <c r="AV1269" s="15" t="inlineStr">
        <is>
          <t>External Environment</t>
        </is>
      </c>
    </row>
    <row r="1270">
      <c r="A1270" s="3" t="inlineStr">
        <is>
          <t>Bit</t>
        </is>
      </c>
      <c r="B1270" s="8" t="n">
        <v>1</v>
      </c>
      <c r="C1270" s="8" t="n">
        <v>1</v>
      </c>
      <c r="D1270" s="8" t="n">
        <v>1</v>
      </c>
      <c r="E1270" s="8" t="n">
        <v>1</v>
      </c>
      <c r="F1270" s="8" t="n">
        <v>0</v>
      </c>
      <c r="G1270" s="8" t="n">
        <v>1</v>
      </c>
      <c r="H1270" s="8" t="n">
        <v>0</v>
      </c>
      <c r="J1270" s="8" t="n">
        <v>1</v>
      </c>
      <c r="K1270" s="8" t="n">
        <v>1</v>
      </c>
      <c r="L1270" s="8" t="n">
        <v>1</v>
      </c>
      <c r="M1270" s="8" t="n">
        <v>1</v>
      </c>
      <c r="N1270" s="8" t="n">
        <v>0</v>
      </c>
      <c r="O1270" s="8" t="n">
        <v>1</v>
      </c>
      <c r="P1270" s="8" t="n">
        <v>0</v>
      </c>
      <c r="R1270" s="8" t="n">
        <v>1</v>
      </c>
      <c r="S1270" s="8" t="n">
        <v>1</v>
      </c>
      <c r="T1270" s="8" t="n">
        <v>1</v>
      </c>
      <c r="U1270" s="8" t="n">
        <v>1</v>
      </c>
      <c r="V1270" s="8" t="n">
        <v>0</v>
      </c>
      <c r="W1270" s="8" t="n">
        <v>1</v>
      </c>
      <c r="X1270" s="8" t="n">
        <v>0</v>
      </c>
      <c r="Z1270" s="8" t="n">
        <v>1</v>
      </c>
      <c r="AA1270" s="8" t="n">
        <v>1</v>
      </c>
      <c r="AB1270" s="8" t="n">
        <v>1</v>
      </c>
      <c r="AC1270" s="8" t="n">
        <v>1</v>
      </c>
      <c r="AD1270" s="8" t="n">
        <v>0</v>
      </c>
      <c r="AE1270" s="8" t="n">
        <v>1</v>
      </c>
      <c r="AF1270" s="8" t="n">
        <v>0</v>
      </c>
      <c r="AH1270" s="8" t="n">
        <v>1</v>
      </c>
      <c r="AI1270" s="8" t="n">
        <v>1</v>
      </c>
      <c r="AJ1270" s="8" t="n">
        <v>1</v>
      </c>
      <c r="AK1270" s="8" t="n">
        <v>1</v>
      </c>
      <c r="AL1270" s="8" t="n">
        <v>0</v>
      </c>
      <c r="AM1270" s="8" t="n">
        <v>1</v>
      </c>
      <c r="AN1270" s="8" t="n">
        <v>0</v>
      </c>
      <c r="AP1270" s="8">
        <f>IF(($B$1270&lt;&gt;2)+($J$1270&lt;&gt;2)+($R$1270&lt;&gt;2)+($Z$1270&lt;&gt;2)+($AH$1270&lt;&gt;2)=0,2,IF((($B$1270&lt;&gt;2)*$B$1270+($J$1270&lt;&gt;2)*$J$1270+($R$1270&lt;&gt;2)*$R$1270+($Z$1270&lt;&gt;2)*$Z$1270+($AH$1270&lt;&gt;2)*$AH$1270)/(($B$1270&lt;&gt;2)+($J$1270&lt;&gt;2)+($R$1270&lt;&gt;2)+($Z$1270&lt;&gt;2)+($AH$1270&lt;&gt;2))&gt;=0.5,1,0))</f>
        <v/>
      </c>
      <c r="AQ1270" s="8">
        <f>IF(($C$1270&lt;&gt;2)+($K$1270&lt;&gt;2)+($S$1270&lt;&gt;2)+($AA$1270&lt;&gt;2)+($AI$1270&lt;&gt;2)=0,2,IF((($C$1270&lt;&gt;2)*$C$1270+($K$1270&lt;&gt;2)*$K$1270+($S$1270&lt;&gt;2)*$S$1270+($AA$1270&lt;&gt;2)*$AA$1270+($AI$1270&lt;&gt;2)*$AI$1270)/(($C$1270&lt;&gt;2)+($K$1270&lt;&gt;2)+($S$1270&lt;&gt;2)+($AA$1270&lt;&gt;2)+($AI$1270&lt;&gt;2))&gt;=0.5,1,0))</f>
        <v/>
      </c>
      <c r="AR1270" s="8">
        <f>IF(($D$1270&lt;&gt;2)+($L$1270&lt;&gt;2)+($T$1270&lt;&gt;2)+($AB$1270&lt;&gt;2)+($AJ$1270&lt;&gt;2)=0,2,IF((($D$1270&lt;&gt;2)*$D$1270+($L$1270&lt;&gt;2)*$L$1270+($T$1270&lt;&gt;2)*$T$1270+($AB$1270&lt;&gt;2)*$AB$1270+($AJ$1270&lt;&gt;2)*$AJ$1270)/(($D$1270&lt;&gt;2)+($L$1270&lt;&gt;2)+($T$1270&lt;&gt;2)+($AB$1270&lt;&gt;2)+($AJ$1270&lt;&gt;2))&gt;=0.5,1,0))</f>
        <v/>
      </c>
      <c r="AS1270" s="8">
        <f>IF(($E$1270&lt;&gt;2)+($M$1270&lt;&gt;2)+($U$1270&lt;&gt;2)+($AC$1270&lt;&gt;2)+($AK$1270&lt;&gt;2)=0,2,IF((($E$1270&lt;&gt;2)*$E$1270+($M$1270&lt;&gt;2)*$M$1270+($U$1270&lt;&gt;2)*$U$1270+($AC$1270&lt;&gt;2)*$AC$1270+($AK$1270&lt;&gt;2)*$AK$1270)/(($E$1270&lt;&gt;2)+($M$1270&lt;&gt;2)+($U$1270&lt;&gt;2)+($AC$1270&lt;&gt;2)+($AK$1270&lt;&gt;2))&gt;=0.5,1,0))</f>
        <v/>
      </c>
      <c r="AT1270" s="8">
        <f>IF(($F$1270&lt;&gt;2)+($N$1270&lt;&gt;2)+($V$1270&lt;&gt;2)+($AD$1270&lt;&gt;2)+($AL$1270&lt;&gt;2)=0,2,IF((($F$1270&lt;&gt;2)*$F$1270+($N$1270&lt;&gt;2)*$N$1270+($V$1270&lt;&gt;2)*$V$1270+($AD$1270&lt;&gt;2)*$AD$1270+($AL$1270&lt;&gt;2)*$AL$1270)/(($F$1270&lt;&gt;2)+($N$1270&lt;&gt;2)+($V$1270&lt;&gt;2)+($AD$1270&lt;&gt;2)+($AL$1270&lt;&gt;2))&gt;=0.5,1,0))</f>
        <v/>
      </c>
      <c r="AU1270" s="8">
        <f>IF(($G$1270&lt;&gt;2)+($O$1270&lt;&gt;2)+($W$1270&lt;&gt;2)+($AE$1270&lt;&gt;2)+($AM$1270&lt;&gt;2)=0,2,IF((($G$1270&lt;&gt;2)*$G$1270+($O$1270&lt;&gt;2)*$O$1270+($W$1270&lt;&gt;2)*$W$1270+($AE$1270&lt;&gt;2)*$AE$1270+($AM$1270&lt;&gt;2)*$AM$1270)/(($G$1270&lt;&gt;2)+($O$1270&lt;&gt;2)+($W$1270&lt;&gt;2)+($AE$1270&lt;&gt;2)+($AM$1270&lt;&gt;2))&gt;=0.5,1,0))</f>
        <v/>
      </c>
      <c r="AV1270" s="8">
        <f>IF(($H$1270&lt;&gt;2)+($P$1270&lt;&gt;2)+($X$1270&lt;&gt;2)+($AF$1270&lt;&gt;2)+($AN$1270&lt;&gt;2)=0,2,IF((($H$1270&lt;&gt;2)*$H$1270+($P$1270&lt;&gt;2)*$P$1270+($X$1270&lt;&gt;2)*$X$1270+($AF$1270&lt;&gt;2)*$AF$1270+($AN$1270&lt;&gt;2)*$AN$1270)/(($H$1270&lt;&gt;2)+($P$1270&lt;&gt;2)+($X$1270&lt;&gt;2)+($AF$1270&lt;&gt;2)+($AN$1270&lt;&gt;2))&gt;=0.5,1,0))</f>
        <v/>
      </c>
      <c r="AX1270" s="16">
        <f>'Ground truth'!$B$14</f>
        <v/>
      </c>
      <c r="AY1270" s="16">
        <f>'Ground truth'!$C$14</f>
        <v/>
      </c>
      <c r="AZ1270" s="16">
        <f>'Ground truth'!$D$14</f>
        <v/>
      </c>
      <c r="BA1270" s="16">
        <f>'Ground truth'!$E$14</f>
        <v/>
      </c>
      <c r="BB1270" s="16">
        <f>'Ground truth'!$F$14</f>
        <v/>
      </c>
      <c r="BC1270" s="16">
        <f>'Ground truth'!$G$14</f>
        <v/>
      </c>
      <c r="BD1270" s="16">
        <f>'Ground truth'!$H$14</f>
        <v/>
      </c>
    </row>
    <row r="1271">
      <c r="A1271" s="3" t="inlineStr">
        <is>
          <t>Transmission</t>
        </is>
      </c>
      <c r="B1271" s="8" t="n">
        <v>1</v>
      </c>
      <c r="C1271" s="8" t="n">
        <v>1</v>
      </c>
      <c r="D1271" s="8" t="n">
        <v>1</v>
      </c>
      <c r="E1271" s="8" t="n">
        <v>0</v>
      </c>
      <c r="F1271" s="8" t="n">
        <v>0</v>
      </c>
      <c r="G1271" s="8" t="n">
        <v>0</v>
      </c>
      <c r="H1271" s="8" t="n">
        <v>0</v>
      </c>
      <c r="J1271" s="8" t="n">
        <v>1</v>
      </c>
      <c r="K1271" s="8" t="n">
        <v>1</v>
      </c>
      <c r="L1271" s="8" t="n">
        <v>1</v>
      </c>
      <c r="M1271" s="8" t="n">
        <v>0</v>
      </c>
      <c r="N1271" s="8" t="n">
        <v>0</v>
      </c>
      <c r="O1271" s="8" t="n">
        <v>0</v>
      </c>
      <c r="P1271" s="8" t="n">
        <v>0</v>
      </c>
      <c r="R1271" s="8" t="n">
        <v>1</v>
      </c>
      <c r="S1271" s="8" t="n">
        <v>1</v>
      </c>
      <c r="T1271" s="8" t="n">
        <v>1</v>
      </c>
      <c r="U1271" s="8" t="n">
        <v>0</v>
      </c>
      <c r="V1271" s="8" t="n">
        <v>0</v>
      </c>
      <c r="W1271" s="8" t="n">
        <v>0</v>
      </c>
      <c r="X1271" s="8" t="n">
        <v>0</v>
      </c>
      <c r="Z1271" s="8" t="n">
        <v>1</v>
      </c>
      <c r="AA1271" s="8" t="n">
        <v>1</v>
      </c>
      <c r="AB1271" s="8" t="n">
        <v>1</v>
      </c>
      <c r="AC1271" s="8" t="n">
        <v>0</v>
      </c>
      <c r="AD1271" s="8" t="n">
        <v>0</v>
      </c>
      <c r="AE1271" s="8" t="n">
        <v>0</v>
      </c>
      <c r="AF1271" s="8" t="n">
        <v>0</v>
      </c>
      <c r="AH1271" s="8" t="n">
        <v>1</v>
      </c>
      <c r="AI1271" s="8" t="n">
        <v>1</v>
      </c>
      <c r="AJ1271" s="8" t="n">
        <v>1</v>
      </c>
      <c r="AK1271" s="8" t="n">
        <v>0</v>
      </c>
      <c r="AL1271" s="8" t="n">
        <v>0</v>
      </c>
      <c r="AM1271" s="8" t="n">
        <v>0</v>
      </c>
      <c r="AN1271" s="8" t="n">
        <v>0</v>
      </c>
      <c r="AP1271" s="8">
        <f>IF(($B$1271&lt;&gt;2)+($J$1271&lt;&gt;2)+($R$1271&lt;&gt;2)+($Z$1271&lt;&gt;2)+($AH$1271&lt;&gt;2)=0,2,IF((($B$1271&lt;&gt;2)*$B$1271+($J$1271&lt;&gt;2)*$J$1271+($R$1271&lt;&gt;2)*$R$1271+($Z$1271&lt;&gt;2)*$Z$1271+($AH$1271&lt;&gt;2)*$AH$1271)/(($B$1271&lt;&gt;2)+($J$1271&lt;&gt;2)+($R$1271&lt;&gt;2)+($Z$1271&lt;&gt;2)+($AH$1271&lt;&gt;2))&gt;=0.5,1,0))</f>
        <v/>
      </c>
      <c r="AQ1271" s="8">
        <f>IF(($C$1271&lt;&gt;2)+($K$1271&lt;&gt;2)+($S$1271&lt;&gt;2)+($AA$1271&lt;&gt;2)+($AI$1271&lt;&gt;2)=0,2,IF((($C$1271&lt;&gt;2)*$C$1271+($K$1271&lt;&gt;2)*$K$1271+($S$1271&lt;&gt;2)*$S$1271+($AA$1271&lt;&gt;2)*$AA$1271+($AI$1271&lt;&gt;2)*$AI$1271)/(($C$1271&lt;&gt;2)+($K$1271&lt;&gt;2)+($S$1271&lt;&gt;2)+($AA$1271&lt;&gt;2)+($AI$1271&lt;&gt;2))&gt;=0.5,1,0))</f>
        <v/>
      </c>
      <c r="AR1271" s="8">
        <f>IF(($D$1271&lt;&gt;2)+($L$1271&lt;&gt;2)+($T$1271&lt;&gt;2)+($AB$1271&lt;&gt;2)+($AJ$1271&lt;&gt;2)=0,2,IF((($D$1271&lt;&gt;2)*$D$1271+($L$1271&lt;&gt;2)*$L$1271+($T$1271&lt;&gt;2)*$T$1271+($AB$1271&lt;&gt;2)*$AB$1271+($AJ$1271&lt;&gt;2)*$AJ$1271)/(($D$1271&lt;&gt;2)+($L$1271&lt;&gt;2)+($T$1271&lt;&gt;2)+($AB$1271&lt;&gt;2)+($AJ$1271&lt;&gt;2))&gt;=0.5,1,0))</f>
        <v/>
      </c>
      <c r="AS1271" s="8">
        <f>IF(($E$1271&lt;&gt;2)+($M$1271&lt;&gt;2)+($U$1271&lt;&gt;2)+($AC$1271&lt;&gt;2)+($AK$1271&lt;&gt;2)=0,2,IF((($E$1271&lt;&gt;2)*$E$1271+($M$1271&lt;&gt;2)*$M$1271+($U$1271&lt;&gt;2)*$U$1271+($AC$1271&lt;&gt;2)*$AC$1271+($AK$1271&lt;&gt;2)*$AK$1271)/(($E$1271&lt;&gt;2)+($M$1271&lt;&gt;2)+($U$1271&lt;&gt;2)+($AC$1271&lt;&gt;2)+($AK$1271&lt;&gt;2))&gt;=0.5,1,0))</f>
        <v/>
      </c>
      <c r="AT1271" s="8">
        <f>IF(($F$1271&lt;&gt;2)+($N$1271&lt;&gt;2)+($V$1271&lt;&gt;2)+($AD$1271&lt;&gt;2)+($AL$1271&lt;&gt;2)=0,2,IF((($F$1271&lt;&gt;2)*$F$1271+($N$1271&lt;&gt;2)*$N$1271+($V$1271&lt;&gt;2)*$V$1271+($AD$1271&lt;&gt;2)*$AD$1271+($AL$1271&lt;&gt;2)*$AL$1271)/(($F$1271&lt;&gt;2)+($N$1271&lt;&gt;2)+($V$1271&lt;&gt;2)+($AD$1271&lt;&gt;2)+($AL$1271&lt;&gt;2))&gt;=0.5,1,0))</f>
        <v/>
      </c>
      <c r="AU1271" s="8">
        <f>IF(($G$1271&lt;&gt;2)+($O$1271&lt;&gt;2)+($W$1271&lt;&gt;2)+($AE$1271&lt;&gt;2)+($AM$1271&lt;&gt;2)=0,2,IF((($G$1271&lt;&gt;2)*$G$1271+($O$1271&lt;&gt;2)*$O$1271+($W$1271&lt;&gt;2)*$W$1271+($AE$1271&lt;&gt;2)*$AE$1271+($AM$1271&lt;&gt;2)*$AM$1271)/(($G$1271&lt;&gt;2)+($O$1271&lt;&gt;2)+($W$1271&lt;&gt;2)+($AE$1271&lt;&gt;2)+($AM$1271&lt;&gt;2))&gt;=0.5,1,0))</f>
        <v/>
      </c>
      <c r="AV1271" s="8">
        <f>IF(($H$1271&lt;&gt;2)+($P$1271&lt;&gt;2)+($X$1271&lt;&gt;2)+($AF$1271&lt;&gt;2)+($AN$1271&lt;&gt;2)=0,2,IF((($H$1271&lt;&gt;2)*$H$1271+($P$1271&lt;&gt;2)*$P$1271+($X$1271&lt;&gt;2)*$X$1271+($AF$1271&lt;&gt;2)*$AF$1271+($AN$1271&lt;&gt;2)*$AN$1271)/(($H$1271&lt;&gt;2)+($P$1271&lt;&gt;2)+($X$1271&lt;&gt;2)+($AF$1271&lt;&gt;2)+($AN$1271&lt;&gt;2))&gt;=0.5,1,0))</f>
        <v/>
      </c>
      <c r="AX1271" s="16">
        <f>'Ground truth'!$B$15</f>
        <v/>
      </c>
      <c r="AY1271" s="16">
        <f>'Ground truth'!$C$15</f>
        <v/>
      </c>
      <c r="AZ1271" s="16">
        <f>'Ground truth'!$D$15</f>
        <v/>
      </c>
      <c r="BA1271" s="16">
        <f>'Ground truth'!$E$15</f>
        <v/>
      </c>
      <c r="BB1271" s="16">
        <f>'Ground truth'!$F$15</f>
        <v/>
      </c>
      <c r="BC1271" s="16">
        <f>'Ground truth'!$G$15</f>
        <v/>
      </c>
      <c r="BD1271" s="16">
        <f>'Ground truth'!$H$15</f>
        <v/>
      </c>
    </row>
    <row r="1272">
      <c r="A1272" s="3" t="inlineStr">
        <is>
          <t>Motor</t>
        </is>
      </c>
      <c r="B1272" s="8" t="n">
        <v>1</v>
      </c>
      <c r="C1272" s="8" t="n">
        <v>1</v>
      </c>
      <c r="D1272" s="8" t="n">
        <v>1</v>
      </c>
      <c r="E1272" s="8" t="n">
        <v>1</v>
      </c>
      <c r="F1272" s="8" t="n">
        <v>0</v>
      </c>
      <c r="G1272" s="8" t="n">
        <v>1</v>
      </c>
      <c r="H1272" s="8" t="n">
        <v>0</v>
      </c>
      <c r="J1272" s="8" t="n">
        <v>1</v>
      </c>
      <c r="K1272" s="8" t="n">
        <v>1</v>
      </c>
      <c r="L1272" s="8" t="n">
        <v>1</v>
      </c>
      <c r="M1272" s="8" t="n">
        <v>1</v>
      </c>
      <c r="N1272" s="8" t="n">
        <v>0</v>
      </c>
      <c r="O1272" s="8" t="n">
        <v>1</v>
      </c>
      <c r="P1272" s="8" t="n">
        <v>0</v>
      </c>
      <c r="R1272" s="8" t="n">
        <v>1</v>
      </c>
      <c r="S1272" s="8" t="n">
        <v>1</v>
      </c>
      <c r="T1272" s="8" t="n">
        <v>1</v>
      </c>
      <c r="U1272" s="8" t="n">
        <v>1</v>
      </c>
      <c r="V1272" s="8" t="n">
        <v>0</v>
      </c>
      <c r="W1272" s="8" t="n">
        <v>1</v>
      </c>
      <c r="X1272" s="8" t="n">
        <v>0</v>
      </c>
      <c r="Z1272" s="8" t="n">
        <v>1</v>
      </c>
      <c r="AA1272" s="8" t="n">
        <v>1</v>
      </c>
      <c r="AB1272" s="8" t="n">
        <v>1</v>
      </c>
      <c r="AC1272" s="8" t="n">
        <v>1</v>
      </c>
      <c r="AD1272" s="8" t="n">
        <v>0</v>
      </c>
      <c r="AE1272" s="8" t="n">
        <v>1</v>
      </c>
      <c r="AF1272" s="8" t="n">
        <v>0</v>
      </c>
      <c r="AH1272" s="8" t="n">
        <v>1</v>
      </c>
      <c r="AI1272" s="8" t="n">
        <v>1</v>
      </c>
      <c r="AJ1272" s="8" t="n">
        <v>1</v>
      </c>
      <c r="AK1272" s="8" t="n">
        <v>1</v>
      </c>
      <c r="AL1272" s="8" t="n">
        <v>0</v>
      </c>
      <c r="AM1272" s="8" t="n">
        <v>1</v>
      </c>
      <c r="AN1272" s="8" t="n">
        <v>0</v>
      </c>
      <c r="AP1272" s="8">
        <f>IF(($B$1272&lt;&gt;2)+($J$1272&lt;&gt;2)+($R$1272&lt;&gt;2)+($Z$1272&lt;&gt;2)+($AH$1272&lt;&gt;2)=0,2,IF((($B$1272&lt;&gt;2)*$B$1272+($J$1272&lt;&gt;2)*$J$1272+($R$1272&lt;&gt;2)*$R$1272+($Z$1272&lt;&gt;2)*$Z$1272+($AH$1272&lt;&gt;2)*$AH$1272)/(($B$1272&lt;&gt;2)+($J$1272&lt;&gt;2)+($R$1272&lt;&gt;2)+($Z$1272&lt;&gt;2)+($AH$1272&lt;&gt;2))&gt;=0.5,1,0))</f>
        <v/>
      </c>
      <c r="AQ1272" s="8">
        <f>IF(($C$1272&lt;&gt;2)+($K$1272&lt;&gt;2)+($S$1272&lt;&gt;2)+($AA$1272&lt;&gt;2)+($AI$1272&lt;&gt;2)=0,2,IF((($C$1272&lt;&gt;2)*$C$1272+($K$1272&lt;&gt;2)*$K$1272+($S$1272&lt;&gt;2)*$S$1272+($AA$1272&lt;&gt;2)*$AA$1272+($AI$1272&lt;&gt;2)*$AI$1272)/(($C$1272&lt;&gt;2)+($K$1272&lt;&gt;2)+($S$1272&lt;&gt;2)+($AA$1272&lt;&gt;2)+($AI$1272&lt;&gt;2))&gt;=0.5,1,0))</f>
        <v/>
      </c>
      <c r="AR1272" s="8">
        <f>IF(($D$1272&lt;&gt;2)+($L$1272&lt;&gt;2)+($T$1272&lt;&gt;2)+($AB$1272&lt;&gt;2)+($AJ$1272&lt;&gt;2)=0,2,IF((($D$1272&lt;&gt;2)*$D$1272+($L$1272&lt;&gt;2)*$L$1272+($T$1272&lt;&gt;2)*$T$1272+($AB$1272&lt;&gt;2)*$AB$1272+($AJ$1272&lt;&gt;2)*$AJ$1272)/(($D$1272&lt;&gt;2)+($L$1272&lt;&gt;2)+($T$1272&lt;&gt;2)+($AB$1272&lt;&gt;2)+($AJ$1272&lt;&gt;2))&gt;=0.5,1,0))</f>
        <v/>
      </c>
      <c r="AS1272" s="8">
        <f>IF(($E$1272&lt;&gt;2)+($M$1272&lt;&gt;2)+($U$1272&lt;&gt;2)+($AC$1272&lt;&gt;2)+($AK$1272&lt;&gt;2)=0,2,IF((($E$1272&lt;&gt;2)*$E$1272+($M$1272&lt;&gt;2)*$M$1272+($U$1272&lt;&gt;2)*$U$1272+($AC$1272&lt;&gt;2)*$AC$1272+($AK$1272&lt;&gt;2)*$AK$1272)/(($E$1272&lt;&gt;2)+($M$1272&lt;&gt;2)+($U$1272&lt;&gt;2)+($AC$1272&lt;&gt;2)+($AK$1272&lt;&gt;2))&gt;=0.5,1,0))</f>
        <v/>
      </c>
      <c r="AT1272" s="8">
        <f>IF(($F$1272&lt;&gt;2)+($N$1272&lt;&gt;2)+($V$1272&lt;&gt;2)+($AD$1272&lt;&gt;2)+($AL$1272&lt;&gt;2)=0,2,IF((($F$1272&lt;&gt;2)*$F$1272+($N$1272&lt;&gt;2)*$N$1272+($V$1272&lt;&gt;2)*$V$1272+($AD$1272&lt;&gt;2)*$AD$1272+($AL$1272&lt;&gt;2)*$AL$1272)/(($F$1272&lt;&gt;2)+($N$1272&lt;&gt;2)+($V$1272&lt;&gt;2)+($AD$1272&lt;&gt;2)+($AL$1272&lt;&gt;2))&gt;=0.5,1,0))</f>
        <v/>
      </c>
      <c r="AU1272" s="8">
        <f>IF(($G$1272&lt;&gt;2)+($O$1272&lt;&gt;2)+($W$1272&lt;&gt;2)+($AE$1272&lt;&gt;2)+($AM$1272&lt;&gt;2)=0,2,IF((($G$1272&lt;&gt;2)*$G$1272+($O$1272&lt;&gt;2)*$O$1272+($W$1272&lt;&gt;2)*$W$1272+($AE$1272&lt;&gt;2)*$AE$1272+($AM$1272&lt;&gt;2)*$AM$1272)/(($G$1272&lt;&gt;2)+($O$1272&lt;&gt;2)+($W$1272&lt;&gt;2)+($AE$1272&lt;&gt;2)+($AM$1272&lt;&gt;2))&gt;=0.5,1,0))</f>
        <v/>
      </c>
      <c r="AV1272" s="8">
        <f>IF(($H$1272&lt;&gt;2)+($P$1272&lt;&gt;2)+($X$1272&lt;&gt;2)+($AF$1272&lt;&gt;2)+($AN$1272&lt;&gt;2)=0,2,IF((($H$1272&lt;&gt;2)*$H$1272+($P$1272&lt;&gt;2)*$P$1272+($X$1272&lt;&gt;2)*$X$1272+($AF$1272&lt;&gt;2)*$AF$1272+($AN$1272&lt;&gt;2)*$AN$1272)/(($H$1272&lt;&gt;2)+($P$1272&lt;&gt;2)+($X$1272&lt;&gt;2)+($AF$1272&lt;&gt;2)+($AN$1272&lt;&gt;2))&gt;=0.5,1,0))</f>
        <v/>
      </c>
      <c r="AX1272" s="16">
        <f>'Ground truth'!$B$16</f>
        <v/>
      </c>
      <c r="AY1272" s="16">
        <f>'Ground truth'!$C$16</f>
        <v/>
      </c>
      <c r="AZ1272" s="16">
        <f>'Ground truth'!$D$16</f>
        <v/>
      </c>
      <c r="BA1272" s="16">
        <f>'Ground truth'!$E$16</f>
        <v/>
      </c>
      <c r="BB1272" s="16">
        <f>'Ground truth'!$F$16</f>
        <v/>
      </c>
      <c r="BC1272" s="16">
        <f>'Ground truth'!$G$16</f>
        <v/>
      </c>
      <c r="BD1272" s="16">
        <f>'Ground truth'!$H$16</f>
        <v/>
      </c>
    </row>
    <row r="1273">
      <c r="A1273" s="3" t="inlineStr">
        <is>
          <t>Electrical System</t>
        </is>
      </c>
      <c r="B1273" s="8" t="n">
        <v>1</v>
      </c>
      <c r="C1273" s="8" t="n">
        <v>0</v>
      </c>
      <c r="D1273" s="8" t="n">
        <v>1</v>
      </c>
      <c r="E1273" s="8" t="n">
        <v>1</v>
      </c>
      <c r="F1273" s="8" t="n">
        <v>1</v>
      </c>
      <c r="G1273" s="8" t="n">
        <v>1</v>
      </c>
      <c r="H1273" s="8" t="n">
        <v>0</v>
      </c>
      <c r="J1273" s="8" t="n">
        <v>1</v>
      </c>
      <c r="K1273" s="8" t="n">
        <v>0</v>
      </c>
      <c r="L1273" s="8" t="n">
        <v>1</v>
      </c>
      <c r="M1273" s="8" t="n">
        <v>1</v>
      </c>
      <c r="N1273" s="8" t="n">
        <v>1</v>
      </c>
      <c r="O1273" s="8" t="n">
        <v>1</v>
      </c>
      <c r="P1273" s="8" t="n">
        <v>0</v>
      </c>
      <c r="R1273" s="8" t="n">
        <v>1</v>
      </c>
      <c r="S1273" s="8" t="n">
        <v>0</v>
      </c>
      <c r="T1273" s="8" t="n">
        <v>1</v>
      </c>
      <c r="U1273" s="8" t="n">
        <v>1</v>
      </c>
      <c r="V1273" s="8" t="n">
        <v>1</v>
      </c>
      <c r="W1273" s="8" t="n">
        <v>1</v>
      </c>
      <c r="X1273" s="8" t="n">
        <v>0</v>
      </c>
      <c r="Z1273" s="8" t="n">
        <v>1</v>
      </c>
      <c r="AA1273" s="8" t="n">
        <v>0</v>
      </c>
      <c r="AB1273" s="8" t="n">
        <v>1</v>
      </c>
      <c r="AC1273" s="8" t="n">
        <v>1</v>
      </c>
      <c r="AD1273" s="8" t="n">
        <v>1</v>
      </c>
      <c r="AE1273" s="8" t="n">
        <v>1</v>
      </c>
      <c r="AF1273" s="8" t="n">
        <v>0</v>
      </c>
      <c r="AH1273" s="8" t="n">
        <v>1</v>
      </c>
      <c r="AI1273" s="8" t="n">
        <v>0</v>
      </c>
      <c r="AJ1273" s="8" t="n">
        <v>1</v>
      </c>
      <c r="AK1273" s="8" t="n">
        <v>1</v>
      </c>
      <c r="AL1273" s="8" t="n">
        <v>1</v>
      </c>
      <c r="AM1273" s="8" t="n">
        <v>1</v>
      </c>
      <c r="AN1273" s="8" t="n">
        <v>0</v>
      </c>
      <c r="AP1273" s="8">
        <f>IF(($B$1273&lt;&gt;2)+($J$1273&lt;&gt;2)+($R$1273&lt;&gt;2)+($Z$1273&lt;&gt;2)+($AH$1273&lt;&gt;2)=0,2,IF((($B$1273&lt;&gt;2)*$B$1273+($J$1273&lt;&gt;2)*$J$1273+($R$1273&lt;&gt;2)*$R$1273+($Z$1273&lt;&gt;2)*$Z$1273+($AH$1273&lt;&gt;2)*$AH$1273)/(($B$1273&lt;&gt;2)+($J$1273&lt;&gt;2)+($R$1273&lt;&gt;2)+($Z$1273&lt;&gt;2)+($AH$1273&lt;&gt;2))&gt;=0.5,1,0))</f>
        <v/>
      </c>
      <c r="AQ1273" s="8">
        <f>IF(($C$1273&lt;&gt;2)+($K$1273&lt;&gt;2)+($S$1273&lt;&gt;2)+($AA$1273&lt;&gt;2)+($AI$1273&lt;&gt;2)=0,2,IF((($C$1273&lt;&gt;2)*$C$1273+($K$1273&lt;&gt;2)*$K$1273+($S$1273&lt;&gt;2)*$S$1273+($AA$1273&lt;&gt;2)*$AA$1273+($AI$1273&lt;&gt;2)*$AI$1273)/(($C$1273&lt;&gt;2)+($K$1273&lt;&gt;2)+($S$1273&lt;&gt;2)+($AA$1273&lt;&gt;2)+($AI$1273&lt;&gt;2))&gt;=0.5,1,0))</f>
        <v/>
      </c>
      <c r="AR1273" s="8">
        <f>IF(($D$1273&lt;&gt;2)+($L$1273&lt;&gt;2)+($T$1273&lt;&gt;2)+($AB$1273&lt;&gt;2)+($AJ$1273&lt;&gt;2)=0,2,IF((($D$1273&lt;&gt;2)*$D$1273+($L$1273&lt;&gt;2)*$L$1273+($T$1273&lt;&gt;2)*$T$1273+($AB$1273&lt;&gt;2)*$AB$1273+($AJ$1273&lt;&gt;2)*$AJ$1273)/(($D$1273&lt;&gt;2)+($L$1273&lt;&gt;2)+($T$1273&lt;&gt;2)+($AB$1273&lt;&gt;2)+($AJ$1273&lt;&gt;2))&gt;=0.5,1,0))</f>
        <v/>
      </c>
      <c r="AS1273" s="8">
        <f>IF(($E$1273&lt;&gt;2)+($M$1273&lt;&gt;2)+($U$1273&lt;&gt;2)+($AC$1273&lt;&gt;2)+($AK$1273&lt;&gt;2)=0,2,IF((($E$1273&lt;&gt;2)*$E$1273+($M$1273&lt;&gt;2)*$M$1273+($U$1273&lt;&gt;2)*$U$1273+($AC$1273&lt;&gt;2)*$AC$1273+($AK$1273&lt;&gt;2)*$AK$1273)/(($E$1273&lt;&gt;2)+($M$1273&lt;&gt;2)+($U$1273&lt;&gt;2)+($AC$1273&lt;&gt;2)+($AK$1273&lt;&gt;2))&gt;=0.5,1,0))</f>
        <v/>
      </c>
      <c r="AT1273" s="8">
        <f>IF(($F$1273&lt;&gt;2)+($N$1273&lt;&gt;2)+($V$1273&lt;&gt;2)+($AD$1273&lt;&gt;2)+($AL$1273&lt;&gt;2)=0,2,IF((($F$1273&lt;&gt;2)*$F$1273+($N$1273&lt;&gt;2)*$N$1273+($V$1273&lt;&gt;2)*$V$1273+($AD$1273&lt;&gt;2)*$AD$1273+($AL$1273&lt;&gt;2)*$AL$1273)/(($F$1273&lt;&gt;2)+($N$1273&lt;&gt;2)+($V$1273&lt;&gt;2)+($AD$1273&lt;&gt;2)+($AL$1273&lt;&gt;2))&gt;=0.5,1,0))</f>
        <v/>
      </c>
      <c r="AU1273" s="8">
        <f>IF(($G$1273&lt;&gt;2)+($O$1273&lt;&gt;2)+($W$1273&lt;&gt;2)+($AE$1273&lt;&gt;2)+($AM$1273&lt;&gt;2)=0,2,IF((($G$1273&lt;&gt;2)*$G$1273+($O$1273&lt;&gt;2)*$O$1273+($W$1273&lt;&gt;2)*$W$1273+($AE$1273&lt;&gt;2)*$AE$1273+($AM$1273&lt;&gt;2)*$AM$1273)/(($G$1273&lt;&gt;2)+($O$1273&lt;&gt;2)+($W$1273&lt;&gt;2)+($AE$1273&lt;&gt;2)+($AM$1273&lt;&gt;2))&gt;=0.5,1,0))</f>
        <v/>
      </c>
      <c r="AV1273" s="8">
        <f>IF(($H$1273&lt;&gt;2)+($P$1273&lt;&gt;2)+($X$1273&lt;&gt;2)+($AF$1273&lt;&gt;2)+($AN$1273&lt;&gt;2)=0,2,IF((($H$1273&lt;&gt;2)*$H$1273+($P$1273&lt;&gt;2)*$P$1273+($X$1273&lt;&gt;2)*$X$1273+($AF$1273&lt;&gt;2)*$AF$1273+($AN$1273&lt;&gt;2)*$AN$1273)/(($H$1273&lt;&gt;2)+($P$1273&lt;&gt;2)+($X$1273&lt;&gt;2)+($AF$1273&lt;&gt;2)+($AN$1273&lt;&gt;2))&gt;=0.5,1,0))</f>
        <v/>
      </c>
      <c r="AX1273" s="16">
        <f>'Ground truth'!$B$17</f>
        <v/>
      </c>
      <c r="AY1273" s="16">
        <f>'Ground truth'!$C$17</f>
        <v/>
      </c>
      <c r="AZ1273" s="16">
        <f>'Ground truth'!$D$17</f>
        <v/>
      </c>
      <c r="BA1273" s="16">
        <f>'Ground truth'!$E$17</f>
        <v/>
      </c>
      <c r="BB1273" s="16">
        <f>'Ground truth'!$F$17</f>
        <v/>
      </c>
      <c r="BC1273" s="16">
        <f>'Ground truth'!$G$17</f>
        <v/>
      </c>
      <c r="BD1273" s="16">
        <f>'Ground truth'!$H$17</f>
        <v/>
      </c>
    </row>
    <row r="1274">
      <c r="A1274" s="3" t="inlineStr">
        <is>
          <t>Battery Holder</t>
        </is>
      </c>
      <c r="B1274" s="8" t="n">
        <v>0</v>
      </c>
      <c r="C1274" s="8" t="n">
        <v>0</v>
      </c>
      <c r="D1274" s="8" t="n">
        <v>0</v>
      </c>
      <c r="E1274" s="8" t="n">
        <v>1</v>
      </c>
      <c r="F1274" s="8" t="n">
        <v>1</v>
      </c>
      <c r="G1274" s="8" t="n">
        <v>1</v>
      </c>
      <c r="H1274" s="8" t="n">
        <v>0</v>
      </c>
      <c r="J1274" s="8" t="n">
        <v>0</v>
      </c>
      <c r="K1274" s="8" t="n">
        <v>0</v>
      </c>
      <c r="L1274" s="8" t="n">
        <v>0</v>
      </c>
      <c r="M1274" s="8" t="n">
        <v>1</v>
      </c>
      <c r="N1274" s="8" t="n">
        <v>1</v>
      </c>
      <c r="O1274" s="8" t="n">
        <v>1</v>
      </c>
      <c r="P1274" s="8" t="n">
        <v>0</v>
      </c>
      <c r="R1274" s="8" t="n">
        <v>0</v>
      </c>
      <c r="S1274" s="8" t="n">
        <v>0</v>
      </c>
      <c r="T1274" s="8" t="n">
        <v>0</v>
      </c>
      <c r="U1274" s="8" t="n">
        <v>1</v>
      </c>
      <c r="V1274" s="8" t="n">
        <v>1</v>
      </c>
      <c r="W1274" s="8" t="n">
        <v>1</v>
      </c>
      <c r="X1274" s="8" t="n">
        <v>0</v>
      </c>
      <c r="Z1274" s="8" t="n">
        <v>0</v>
      </c>
      <c r="AA1274" s="8" t="n">
        <v>0</v>
      </c>
      <c r="AB1274" s="8" t="n">
        <v>0</v>
      </c>
      <c r="AC1274" s="8" t="n">
        <v>1</v>
      </c>
      <c r="AD1274" s="8" t="n">
        <v>1</v>
      </c>
      <c r="AE1274" s="8" t="n">
        <v>1</v>
      </c>
      <c r="AF1274" s="8" t="n">
        <v>0</v>
      </c>
      <c r="AH1274" s="8" t="n">
        <v>0</v>
      </c>
      <c r="AI1274" s="8" t="n">
        <v>0</v>
      </c>
      <c r="AJ1274" s="8" t="n">
        <v>0</v>
      </c>
      <c r="AK1274" s="8" t="n">
        <v>1</v>
      </c>
      <c r="AL1274" s="8" t="n">
        <v>1</v>
      </c>
      <c r="AM1274" s="8" t="n">
        <v>1</v>
      </c>
      <c r="AN1274" s="8" t="n">
        <v>0</v>
      </c>
      <c r="AP1274" s="8">
        <f>IF(($B$1274&lt;&gt;2)+($J$1274&lt;&gt;2)+($R$1274&lt;&gt;2)+($Z$1274&lt;&gt;2)+($AH$1274&lt;&gt;2)=0,2,IF((($B$1274&lt;&gt;2)*$B$1274+($J$1274&lt;&gt;2)*$J$1274+($R$1274&lt;&gt;2)*$R$1274+($Z$1274&lt;&gt;2)*$Z$1274+($AH$1274&lt;&gt;2)*$AH$1274)/(($B$1274&lt;&gt;2)+($J$1274&lt;&gt;2)+($R$1274&lt;&gt;2)+($Z$1274&lt;&gt;2)+($AH$1274&lt;&gt;2))&gt;=0.5,1,0))</f>
        <v/>
      </c>
      <c r="AQ1274" s="8">
        <f>IF(($C$1274&lt;&gt;2)+($K$1274&lt;&gt;2)+($S$1274&lt;&gt;2)+($AA$1274&lt;&gt;2)+($AI$1274&lt;&gt;2)=0,2,IF((($C$1274&lt;&gt;2)*$C$1274+($K$1274&lt;&gt;2)*$K$1274+($S$1274&lt;&gt;2)*$S$1274+($AA$1274&lt;&gt;2)*$AA$1274+($AI$1274&lt;&gt;2)*$AI$1274)/(($C$1274&lt;&gt;2)+($K$1274&lt;&gt;2)+($S$1274&lt;&gt;2)+($AA$1274&lt;&gt;2)+($AI$1274&lt;&gt;2))&gt;=0.5,1,0))</f>
        <v/>
      </c>
      <c r="AR1274" s="8">
        <f>IF(($D$1274&lt;&gt;2)+($L$1274&lt;&gt;2)+($T$1274&lt;&gt;2)+($AB$1274&lt;&gt;2)+($AJ$1274&lt;&gt;2)=0,2,IF((($D$1274&lt;&gt;2)*$D$1274+($L$1274&lt;&gt;2)*$L$1274+($T$1274&lt;&gt;2)*$T$1274+($AB$1274&lt;&gt;2)*$AB$1274+($AJ$1274&lt;&gt;2)*$AJ$1274)/(($D$1274&lt;&gt;2)+($L$1274&lt;&gt;2)+($T$1274&lt;&gt;2)+($AB$1274&lt;&gt;2)+($AJ$1274&lt;&gt;2))&gt;=0.5,1,0))</f>
        <v/>
      </c>
      <c r="AS1274" s="8">
        <f>IF(($E$1274&lt;&gt;2)+($M$1274&lt;&gt;2)+($U$1274&lt;&gt;2)+($AC$1274&lt;&gt;2)+($AK$1274&lt;&gt;2)=0,2,IF((($E$1274&lt;&gt;2)*$E$1274+($M$1274&lt;&gt;2)*$M$1274+($U$1274&lt;&gt;2)*$U$1274+($AC$1274&lt;&gt;2)*$AC$1274+($AK$1274&lt;&gt;2)*$AK$1274)/(($E$1274&lt;&gt;2)+($M$1274&lt;&gt;2)+($U$1274&lt;&gt;2)+($AC$1274&lt;&gt;2)+($AK$1274&lt;&gt;2))&gt;=0.5,1,0))</f>
        <v/>
      </c>
      <c r="AT1274" s="8">
        <f>IF(($F$1274&lt;&gt;2)+($N$1274&lt;&gt;2)+($V$1274&lt;&gt;2)+($AD$1274&lt;&gt;2)+($AL$1274&lt;&gt;2)=0,2,IF((($F$1274&lt;&gt;2)*$F$1274+($N$1274&lt;&gt;2)*$N$1274+($V$1274&lt;&gt;2)*$V$1274+($AD$1274&lt;&gt;2)*$AD$1274+($AL$1274&lt;&gt;2)*$AL$1274)/(($F$1274&lt;&gt;2)+($N$1274&lt;&gt;2)+($V$1274&lt;&gt;2)+($AD$1274&lt;&gt;2)+($AL$1274&lt;&gt;2))&gt;=0.5,1,0))</f>
        <v/>
      </c>
      <c r="AU1274" s="8">
        <f>IF(($G$1274&lt;&gt;2)+($O$1274&lt;&gt;2)+($W$1274&lt;&gt;2)+($AE$1274&lt;&gt;2)+($AM$1274&lt;&gt;2)=0,2,IF((($G$1274&lt;&gt;2)*$G$1274+($O$1274&lt;&gt;2)*$O$1274+($W$1274&lt;&gt;2)*$W$1274+($AE$1274&lt;&gt;2)*$AE$1274+($AM$1274&lt;&gt;2)*$AM$1274)/(($G$1274&lt;&gt;2)+($O$1274&lt;&gt;2)+($W$1274&lt;&gt;2)+($AE$1274&lt;&gt;2)+($AM$1274&lt;&gt;2))&gt;=0.5,1,0))</f>
        <v/>
      </c>
      <c r="AV1274" s="8">
        <f>IF(($H$1274&lt;&gt;2)+($P$1274&lt;&gt;2)+($X$1274&lt;&gt;2)+($AF$1274&lt;&gt;2)+($AN$1274&lt;&gt;2)=0,2,IF((($H$1274&lt;&gt;2)*$H$1274+($P$1274&lt;&gt;2)*$P$1274+($X$1274&lt;&gt;2)*$X$1274+($AF$1274&lt;&gt;2)*$AF$1274+($AN$1274&lt;&gt;2)*$AN$1274)/(($H$1274&lt;&gt;2)+($P$1274&lt;&gt;2)+($X$1274&lt;&gt;2)+($AF$1274&lt;&gt;2)+($AN$1274&lt;&gt;2))&gt;=0.5,1,0))</f>
        <v/>
      </c>
      <c r="AX1274" s="16">
        <f>'Ground truth'!$B$18</f>
        <v/>
      </c>
      <c r="AY1274" s="16">
        <f>'Ground truth'!$C$18</f>
        <v/>
      </c>
      <c r="AZ1274" s="16">
        <f>'Ground truth'!$D$18</f>
        <v/>
      </c>
      <c r="BA1274" s="16">
        <f>'Ground truth'!$E$18</f>
        <v/>
      </c>
      <c r="BB1274" s="16">
        <f>'Ground truth'!$F$18</f>
        <v/>
      </c>
      <c r="BC1274" s="16">
        <f>'Ground truth'!$G$18</f>
        <v/>
      </c>
      <c r="BD1274" s="16">
        <f>'Ground truth'!$H$18</f>
        <v/>
      </c>
    </row>
    <row r="1275">
      <c r="A1275" s="3" t="inlineStr">
        <is>
          <t>Housing</t>
        </is>
      </c>
      <c r="B1275" s="8" t="n">
        <v>1</v>
      </c>
      <c r="C1275" s="8" t="n">
        <v>0</v>
      </c>
      <c r="D1275" s="8" t="n">
        <v>1</v>
      </c>
      <c r="E1275" s="8" t="n">
        <v>1</v>
      </c>
      <c r="F1275" s="8" t="n">
        <v>1</v>
      </c>
      <c r="G1275" s="8" t="n">
        <v>1</v>
      </c>
      <c r="H1275" s="8" t="n">
        <v>0</v>
      </c>
      <c r="J1275" s="8" t="n">
        <v>1</v>
      </c>
      <c r="K1275" s="8" t="n">
        <v>0</v>
      </c>
      <c r="L1275" s="8" t="n">
        <v>1</v>
      </c>
      <c r="M1275" s="8" t="n">
        <v>1</v>
      </c>
      <c r="N1275" s="8" t="n">
        <v>1</v>
      </c>
      <c r="O1275" s="8" t="n">
        <v>1</v>
      </c>
      <c r="P1275" s="8" t="n">
        <v>0</v>
      </c>
      <c r="R1275" s="8" t="n">
        <v>1</v>
      </c>
      <c r="S1275" s="8" t="n">
        <v>0</v>
      </c>
      <c r="T1275" s="8" t="n">
        <v>1</v>
      </c>
      <c r="U1275" s="8" t="n">
        <v>1</v>
      </c>
      <c r="V1275" s="8" t="n">
        <v>1</v>
      </c>
      <c r="W1275" s="8" t="n">
        <v>1</v>
      </c>
      <c r="X1275" s="8" t="n">
        <v>0</v>
      </c>
      <c r="Z1275" s="8" t="n">
        <v>1</v>
      </c>
      <c r="AA1275" s="8" t="n">
        <v>0</v>
      </c>
      <c r="AB1275" s="8" t="n">
        <v>1</v>
      </c>
      <c r="AC1275" s="8" t="n">
        <v>1</v>
      </c>
      <c r="AD1275" s="8" t="n">
        <v>1</v>
      </c>
      <c r="AE1275" s="8" t="n">
        <v>1</v>
      </c>
      <c r="AF1275" s="8" t="n">
        <v>0</v>
      </c>
      <c r="AH1275" s="8" t="n">
        <v>1</v>
      </c>
      <c r="AI1275" s="8" t="n">
        <v>0</v>
      </c>
      <c r="AJ1275" s="8" t="n">
        <v>1</v>
      </c>
      <c r="AK1275" s="8" t="n">
        <v>1</v>
      </c>
      <c r="AL1275" s="8" t="n">
        <v>1</v>
      </c>
      <c r="AM1275" s="8" t="n">
        <v>1</v>
      </c>
      <c r="AN1275" s="8" t="n">
        <v>0</v>
      </c>
      <c r="AP1275" s="8">
        <f>IF(($B$1275&lt;&gt;2)+($J$1275&lt;&gt;2)+($R$1275&lt;&gt;2)+($Z$1275&lt;&gt;2)+($AH$1275&lt;&gt;2)=0,2,IF((($B$1275&lt;&gt;2)*$B$1275+($J$1275&lt;&gt;2)*$J$1275+($R$1275&lt;&gt;2)*$R$1275+($Z$1275&lt;&gt;2)*$Z$1275+($AH$1275&lt;&gt;2)*$AH$1275)/(($B$1275&lt;&gt;2)+($J$1275&lt;&gt;2)+($R$1275&lt;&gt;2)+($Z$1275&lt;&gt;2)+($AH$1275&lt;&gt;2))&gt;=0.5,1,0))</f>
        <v/>
      </c>
      <c r="AQ1275" s="8">
        <f>IF(($C$1275&lt;&gt;2)+($K$1275&lt;&gt;2)+($S$1275&lt;&gt;2)+($AA$1275&lt;&gt;2)+($AI$1275&lt;&gt;2)=0,2,IF((($C$1275&lt;&gt;2)*$C$1275+($K$1275&lt;&gt;2)*$K$1275+($S$1275&lt;&gt;2)*$S$1275+($AA$1275&lt;&gt;2)*$AA$1275+($AI$1275&lt;&gt;2)*$AI$1275)/(($C$1275&lt;&gt;2)+($K$1275&lt;&gt;2)+($S$1275&lt;&gt;2)+($AA$1275&lt;&gt;2)+($AI$1275&lt;&gt;2))&gt;=0.5,1,0))</f>
        <v/>
      </c>
      <c r="AR1275" s="8">
        <f>IF(($D$1275&lt;&gt;2)+($L$1275&lt;&gt;2)+($T$1275&lt;&gt;2)+($AB$1275&lt;&gt;2)+($AJ$1275&lt;&gt;2)=0,2,IF((($D$1275&lt;&gt;2)*$D$1275+($L$1275&lt;&gt;2)*$L$1275+($T$1275&lt;&gt;2)*$T$1275+($AB$1275&lt;&gt;2)*$AB$1275+($AJ$1275&lt;&gt;2)*$AJ$1275)/(($D$1275&lt;&gt;2)+($L$1275&lt;&gt;2)+($T$1275&lt;&gt;2)+($AB$1275&lt;&gt;2)+($AJ$1275&lt;&gt;2))&gt;=0.5,1,0))</f>
        <v/>
      </c>
      <c r="AS1275" s="8">
        <f>IF(($E$1275&lt;&gt;2)+($M$1275&lt;&gt;2)+($U$1275&lt;&gt;2)+($AC$1275&lt;&gt;2)+($AK$1275&lt;&gt;2)=0,2,IF((($E$1275&lt;&gt;2)*$E$1275+($M$1275&lt;&gt;2)*$M$1275+($U$1275&lt;&gt;2)*$U$1275+($AC$1275&lt;&gt;2)*$AC$1275+($AK$1275&lt;&gt;2)*$AK$1275)/(($E$1275&lt;&gt;2)+($M$1275&lt;&gt;2)+($U$1275&lt;&gt;2)+($AC$1275&lt;&gt;2)+($AK$1275&lt;&gt;2))&gt;=0.5,1,0))</f>
        <v/>
      </c>
      <c r="AT1275" s="8">
        <f>IF(($F$1275&lt;&gt;2)+($N$1275&lt;&gt;2)+($V$1275&lt;&gt;2)+($AD$1275&lt;&gt;2)+($AL$1275&lt;&gt;2)=0,2,IF((($F$1275&lt;&gt;2)*$F$1275+($N$1275&lt;&gt;2)*$N$1275+($V$1275&lt;&gt;2)*$V$1275+($AD$1275&lt;&gt;2)*$AD$1275+($AL$1275&lt;&gt;2)*$AL$1275)/(($F$1275&lt;&gt;2)+($N$1275&lt;&gt;2)+($V$1275&lt;&gt;2)+($AD$1275&lt;&gt;2)+($AL$1275&lt;&gt;2))&gt;=0.5,1,0))</f>
        <v/>
      </c>
      <c r="AU1275" s="8">
        <f>IF(($G$1275&lt;&gt;2)+($O$1275&lt;&gt;2)+($W$1275&lt;&gt;2)+($AE$1275&lt;&gt;2)+($AM$1275&lt;&gt;2)=0,2,IF((($G$1275&lt;&gt;2)*$G$1275+($O$1275&lt;&gt;2)*$O$1275+($W$1275&lt;&gt;2)*$W$1275+($AE$1275&lt;&gt;2)*$AE$1275+($AM$1275&lt;&gt;2)*$AM$1275)/(($G$1275&lt;&gt;2)+($O$1275&lt;&gt;2)+($W$1275&lt;&gt;2)+($AE$1275&lt;&gt;2)+($AM$1275&lt;&gt;2))&gt;=0.5,1,0))</f>
        <v/>
      </c>
      <c r="AV1275" s="8">
        <f>IF(($H$1275&lt;&gt;2)+($P$1275&lt;&gt;2)+($X$1275&lt;&gt;2)+($AF$1275&lt;&gt;2)+($AN$1275&lt;&gt;2)=0,2,IF((($H$1275&lt;&gt;2)*$H$1275+($P$1275&lt;&gt;2)*$P$1275+($X$1275&lt;&gt;2)*$X$1275+($AF$1275&lt;&gt;2)*$AF$1275+($AN$1275&lt;&gt;2)*$AN$1275)/(($H$1275&lt;&gt;2)+($P$1275&lt;&gt;2)+($X$1275&lt;&gt;2)+($AF$1275&lt;&gt;2)+($AN$1275&lt;&gt;2))&gt;=0.5,1,0))</f>
        <v/>
      </c>
      <c r="AX1275" s="16">
        <f>'Ground truth'!$B$19</f>
        <v/>
      </c>
      <c r="AY1275" s="16">
        <f>'Ground truth'!$C$19</f>
        <v/>
      </c>
      <c r="AZ1275" s="16">
        <f>'Ground truth'!$D$19</f>
        <v/>
      </c>
      <c r="BA1275" s="16">
        <f>'Ground truth'!$E$19</f>
        <v/>
      </c>
      <c r="BB1275" s="16">
        <f>'Ground truth'!$F$19</f>
        <v/>
      </c>
      <c r="BC1275" s="16">
        <f>'Ground truth'!$G$19</f>
        <v/>
      </c>
      <c r="BD1275" s="16">
        <f>'Ground truth'!$H$19</f>
        <v/>
      </c>
    </row>
    <row r="1276">
      <c r="A1276" s="3" t="inlineStr">
        <is>
          <t>External Environment</t>
        </is>
      </c>
      <c r="B1276" s="8" t="n">
        <v>0</v>
      </c>
      <c r="C1276" s="8" t="n">
        <v>0</v>
      </c>
      <c r="D1276" s="8" t="n">
        <v>0</v>
      </c>
      <c r="E1276" s="8" t="n">
        <v>0</v>
      </c>
      <c r="F1276" s="8" t="n">
        <v>0</v>
      </c>
      <c r="G1276" s="8" t="n">
        <v>0</v>
      </c>
      <c r="H1276" s="8" t="n">
        <v>1</v>
      </c>
      <c r="J1276" s="8" t="n">
        <v>0</v>
      </c>
      <c r="K1276" s="8" t="n">
        <v>0</v>
      </c>
      <c r="L1276" s="8" t="n">
        <v>0</v>
      </c>
      <c r="M1276" s="8" t="n">
        <v>0</v>
      </c>
      <c r="N1276" s="8" t="n">
        <v>0</v>
      </c>
      <c r="O1276" s="8" t="n">
        <v>0</v>
      </c>
      <c r="P1276" s="8" t="n">
        <v>1</v>
      </c>
      <c r="R1276" s="8" t="n">
        <v>0</v>
      </c>
      <c r="S1276" s="8" t="n">
        <v>0</v>
      </c>
      <c r="T1276" s="8" t="n">
        <v>0</v>
      </c>
      <c r="U1276" s="8" t="n">
        <v>0</v>
      </c>
      <c r="V1276" s="8" t="n">
        <v>0</v>
      </c>
      <c r="W1276" s="8" t="n">
        <v>0</v>
      </c>
      <c r="X1276" s="8" t="n">
        <v>1</v>
      </c>
      <c r="Z1276" s="8" t="n">
        <v>0</v>
      </c>
      <c r="AA1276" s="8" t="n">
        <v>0</v>
      </c>
      <c r="AB1276" s="8" t="n">
        <v>0</v>
      </c>
      <c r="AC1276" s="8" t="n">
        <v>0</v>
      </c>
      <c r="AD1276" s="8" t="n">
        <v>0</v>
      </c>
      <c r="AE1276" s="8" t="n">
        <v>0</v>
      </c>
      <c r="AF1276" s="8" t="n">
        <v>1</v>
      </c>
      <c r="AH1276" s="8" t="n">
        <v>0</v>
      </c>
      <c r="AI1276" s="8" t="n">
        <v>0</v>
      </c>
      <c r="AJ1276" s="8" t="n">
        <v>0</v>
      </c>
      <c r="AK1276" s="8" t="n">
        <v>0</v>
      </c>
      <c r="AL1276" s="8" t="n">
        <v>0</v>
      </c>
      <c r="AM1276" s="8" t="n">
        <v>0</v>
      </c>
      <c r="AN1276" s="8" t="n">
        <v>1</v>
      </c>
      <c r="AP1276" s="8">
        <f>IF(($B$1276&lt;&gt;2)+($J$1276&lt;&gt;2)+($R$1276&lt;&gt;2)+($Z$1276&lt;&gt;2)+($AH$1276&lt;&gt;2)=0,2,IF((($B$1276&lt;&gt;2)*$B$1276+($J$1276&lt;&gt;2)*$J$1276+($R$1276&lt;&gt;2)*$R$1276+($Z$1276&lt;&gt;2)*$Z$1276+($AH$1276&lt;&gt;2)*$AH$1276)/(($B$1276&lt;&gt;2)+($J$1276&lt;&gt;2)+($R$1276&lt;&gt;2)+($Z$1276&lt;&gt;2)+($AH$1276&lt;&gt;2))&gt;=0.5,1,0))</f>
        <v/>
      </c>
      <c r="AQ1276" s="8">
        <f>IF(($C$1276&lt;&gt;2)+($K$1276&lt;&gt;2)+($S$1276&lt;&gt;2)+($AA$1276&lt;&gt;2)+($AI$1276&lt;&gt;2)=0,2,IF((($C$1276&lt;&gt;2)*$C$1276+($K$1276&lt;&gt;2)*$K$1276+($S$1276&lt;&gt;2)*$S$1276+($AA$1276&lt;&gt;2)*$AA$1276+($AI$1276&lt;&gt;2)*$AI$1276)/(($C$1276&lt;&gt;2)+($K$1276&lt;&gt;2)+($S$1276&lt;&gt;2)+($AA$1276&lt;&gt;2)+($AI$1276&lt;&gt;2))&gt;=0.5,1,0))</f>
        <v/>
      </c>
      <c r="AR1276" s="8">
        <f>IF(($D$1276&lt;&gt;2)+($L$1276&lt;&gt;2)+($T$1276&lt;&gt;2)+($AB$1276&lt;&gt;2)+($AJ$1276&lt;&gt;2)=0,2,IF((($D$1276&lt;&gt;2)*$D$1276+($L$1276&lt;&gt;2)*$L$1276+($T$1276&lt;&gt;2)*$T$1276+($AB$1276&lt;&gt;2)*$AB$1276+($AJ$1276&lt;&gt;2)*$AJ$1276)/(($D$1276&lt;&gt;2)+($L$1276&lt;&gt;2)+($T$1276&lt;&gt;2)+($AB$1276&lt;&gt;2)+($AJ$1276&lt;&gt;2))&gt;=0.5,1,0))</f>
        <v/>
      </c>
      <c r="AS1276" s="8">
        <f>IF(($E$1276&lt;&gt;2)+($M$1276&lt;&gt;2)+($U$1276&lt;&gt;2)+($AC$1276&lt;&gt;2)+($AK$1276&lt;&gt;2)=0,2,IF((($E$1276&lt;&gt;2)*$E$1276+($M$1276&lt;&gt;2)*$M$1276+($U$1276&lt;&gt;2)*$U$1276+($AC$1276&lt;&gt;2)*$AC$1276+($AK$1276&lt;&gt;2)*$AK$1276)/(($E$1276&lt;&gt;2)+($M$1276&lt;&gt;2)+($U$1276&lt;&gt;2)+($AC$1276&lt;&gt;2)+($AK$1276&lt;&gt;2))&gt;=0.5,1,0))</f>
        <v/>
      </c>
      <c r="AT1276" s="8">
        <f>IF(($F$1276&lt;&gt;2)+($N$1276&lt;&gt;2)+($V$1276&lt;&gt;2)+($AD$1276&lt;&gt;2)+($AL$1276&lt;&gt;2)=0,2,IF((($F$1276&lt;&gt;2)*$F$1276+($N$1276&lt;&gt;2)*$N$1276+($V$1276&lt;&gt;2)*$V$1276+($AD$1276&lt;&gt;2)*$AD$1276+($AL$1276&lt;&gt;2)*$AL$1276)/(($F$1276&lt;&gt;2)+($N$1276&lt;&gt;2)+($V$1276&lt;&gt;2)+($AD$1276&lt;&gt;2)+($AL$1276&lt;&gt;2))&gt;=0.5,1,0))</f>
        <v/>
      </c>
      <c r="AU1276" s="8">
        <f>IF(($G$1276&lt;&gt;2)+($O$1276&lt;&gt;2)+($W$1276&lt;&gt;2)+($AE$1276&lt;&gt;2)+($AM$1276&lt;&gt;2)=0,2,IF((($G$1276&lt;&gt;2)*$G$1276+($O$1276&lt;&gt;2)*$O$1276+($W$1276&lt;&gt;2)*$W$1276+($AE$1276&lt;&gt;2)*$AE$1276+($AM$1276&lt;&gt;2)*$AM$1276)/(($G$1276&lt;&gt;2)+($O$1276&lt;&gt;2)+($W$1276&lt;&gt;2)+($AE$1276&lt;&gt;2)+($AM$1276&lt;&gt;2))&gt;=0.5,1,0))</f>
        <v/>
      </c>
      <c r="AV1276" s="8">
        <f>IF(($H$1276&lt;&gt;2)+($P$1276&lt;&gt;2)+($X$1276&lt;&gt;2)+($AF$1276&lt;&gt;2)+($AN$1276&lt;&gt;2)=0,2,IF((($H$1276&lt;&gt;2)*$H$1276+($P$1276&lt;&gt;2)*$P$1276+($X$1276&lt;&gt;2)*$X$1276+($AF$1276&lt;&gt;2)*$AF$1276+($AN$1276&lt;&gt;2)*$AN$1276)/(($H$1276&lt;&gt;2)+($P$1276&lt;&gt;2)+($X$1276&lt;&gt;2)+($AF$1276&lt;&gt;2)+($AN$1276&lt;&gt;2))&gt;=0.5,1,0))</f>
        <v/>
      </c>
      <c r="AX1276" s="16">
        <f>'Ground truth'!$B$20</f>
        <v/>
      </c>
      <c r="AY1276" s="16">
        <f>'Ground truth'!$C$20</f>
        <v/>
      </c>
      <c r="AZ1276" s="16">
        <f>'Ground truth'!$D$20</f>
        <v/>
      </c>
      <c r="BA1276" s="16">
        <f>'Ground truth'!$E$20</f>
        <v/>
      </c>
      <c r="BB1276" s="16">
        <f>'Ground truth'!$F$20</f>
        <v/>
      </c>
      <c r="BC1276" s="16">
        <f>'Ground truth'!$G$20</f>
        <v/>
      </c>
      <c r="BD1276" s="16">
        <f>'Ground truth'!$H$20</f>
        <v/>
      </c>
    </row>
    <row r="1278">
      <c r="A1278" s="17" t="inlineStr">
        <is>
          <t>metrics — confident-only (unsure excluded from denominators)</t>
        </is>
      </c>
      <c r="B1278" s="10" t="inlineStr">
        <is>
          <t>run 1</t>
        </is>
      </c>
      <c r="C1278" s="10" t="inlineStr">
        <is>
          <t>run 2</t>
        </is>
      </c>
      <c r="D1278" s="10" t="inlineStr">
        <is>
          <t>run 3</t>
        </is>
      </c>
      <c r="E1278" s="10" t="inlineStr">
        <is>
          <t>run 4</t>
        </is>
      </c>
      <c r="F1278" s="10" t="inlineStr">
        <is>
          <t>run 5</t>
        </is>
      </c>
      <c r="G1278" s="10" t="inlineStr">
        <is>
          <t>avg-matrix</t>
        </is>
      </c>
      <c r="H1278" s="10" t="inlineStr">
        <is>
          <t>mean</t>
        </is>
      </c>
      <c r="I1278" s="10" t="inlineStr">
        <is>
          <t>std (pop.)</t>
        </is>
      </c>
      <c r="J1278" s="17" t="inlineStr">
        <is>
          <t>notes</t>
        </is>
      </c>
    </row>
    <row r="1279">
      <c r="A1279" s="7" t="inlineStr">
        <is>
          <t>TP</t>
        </is>
      </c>
      <c r="B1279" s="7">
        <f>SUMPRODUCT(($B$1270:$H$1276=1)*('Ground truth'!$B$14:$H$20=1))</f>
        <v/>
      </c>
      <c r="C1279" s="7">
        <f>SUMPRODUCT(($J$1270:$P$1276=1)*('Ground truth'!$B$14:$H$20=1))</f>
        <v/>
      </c>
      <c r="D1279" s="7">
        <f>SUMPRODUCT(($R$1270:$X$1276=1)*('Ground truth'!$B$14:$H$20=1))</f>
        <v/>
      </c>
      <c r="E1279" s="7">
        <f>SUMPRODUCT(($Z$1270:$AF$1276=1)*('Ground truth'!$B$14:$H$20=1))</f>
        <v/>
      </c>
      <c r="F1279" s="7">
        <f>SUMPRODUCT(($AH$1270:$AN$1276=1)*('Ground truth'!$B$14:$H$20=1))</f>
        <v/>
      </c>
      <c r="G1279" s="7">
        <f>SUMPRODUCT(($AP$1270:$AV$1276=1)*('Ground truth'!$B$14:$H$20=1))</f>
        <v/>
      </c>
      <c r="H1279" s="12">
        <f>AVERAGE($B$1279:$F$1279)</f>
        <v/>
      </c>
      <c r="I1279" s="12">
        <f>STDEV.P($B$1279:$F$1279)</f>
        <v/>
      </c>
    </row>
    <row r="1280">
      <c r="A1280" s="7" t="inlineStr">
        <is>
          <t>TN</t>
        </is>
      </c>
      <c r="B1280" s="7">
        <f>SUMPRODUCT(($B$1270:$H$1276=0)*('Ground truth'!$B$14:$H$20=0))</f>
        <v/>
      </c>
      <c r="C1280" s="7">
        <f>SUMPRODUCT(($J$1270:$P$1276=0)*('Ground truth'!$B$14:$H$20=0))</f>
        <v/>
      </c>
      <c r="D1280" s="7">
        <f>SUMPRODUCT(($R$1270:$X$1276=0)*('Ground truth'!$B$14:$H$20=0))</f>
        <v/>
      </c>
      <c r="E1280" s="7">
        <f>SUMPRODUCT(($Z$1270:$AF$1276=0)*('Ground truth'!$B$14:$H$20=0))</f>
        <v/>
      </c>
      <c r="F1280" s="7">
        <f>SUMPRODUCT(($AH$1270:$AN$1276=0)*('Ground truth'!$B$14:$H$20=0))</f>
        <v/>
      </c>
      <c r="G1280" s="7">
        <f>SUMPRODUCT(($AP$1270:$AV$1276=0)*('Ground truth'!$B$14:$H$20=0))</f>
        <v/>
      </c>
      <c r="H1280" s="12">
        <f>AVERAGE($B$1280:$F$1280)</f>
        <v/>
      </c>
      <c r="I1280" s="12">
        <f>STDEV.P($B$1280:$F$1280)</f>
        <v/>
      </c>
    </row>
    <row r="1281">
      <c r="A1281" s="7" t="inlineStr">
        <is>
          <t>FP</t>
        </is>
      </c>
      <c r="B1281" s="7">
        <f>SUMPRODUCT(($B$1270:$H$1276=1)*('Ground truth'!$B$14:$H$20=0))</f>
        <v/>
      </c>
      <c r="C1281" s="7">
        <f>SUMPRODUCT(($J$1270:$P$1276=1)*('Ground truth'!$B$14:$H$20=0))</f>
        <v/>
      </c>
      <c r="D1281" s="7">
        <f>SUMPRODUCT(($R$1270:$X$1276=1)*('Ground truth'!$B$14:$H$20=0))</f>
        <v/>
      </c>
      <c r="E1281" s="7">
        <f>SUMPRODUCT(($Z$1270:$AF$1276=1)*('Ground truth'!$B$14:$H$20=0))</f>
        <v/>
      </c>
      <c r="F1281" s="7">
        <f>SUMPRODUCT(($AH$1270:$AN$1276=1)*('Ground truth'!$B$14:$H$20=0))</f>
        <v/>
      </c>
      <c r="G1281" s="7">
        <f>SUMPRODUCT(($AP$1270:$AV$1276=1)*('Ground truth'!$B$14:$H$20=0))</f>
        <v/>
      </c>
      <c r="H1281" s="12">
        <f>AVERAGE($B$1281:$F$1281)</f>
        <v/>
      </c>
      <c r="I1281" s="12">
        <f>STDEV.P($B$1281:$F$1281)</f>
        <v/>
      </c>
    </row>
    <row r="1282">
      <c r="A1282" s="7" t="inlineStr">
        <is>
          <t>FN</t>
        </is>
      </c>
      <c r="B1282" s="7">
        <f>SUMPRODUCT(($B$1270:$H$1276=0)*('Ground truth'!$B$14:$H$20=1))</f>
        <v/>
      </c>
      <c r="C1282" s="7">
        <f>SUMPRODUCT(($J$1270:$P$1276=0)*('Ground truth'!$B$14:$H$20=1))</f>
        <v/>
      </c>
      <c r="D1282" s="7">
        <f>SUMPRODUCT(($R$1270:$X$1276=0)*('Ground truth'!$B$14:$H$20=1))</f>
        <v/>
      </c>
      <c r="E1282" s="7">
        <f>SUMPRODUCT(($Z$1270:$AF$1276=0)*('Ground truth'!$B$14:$H$20=1))</f>
        <v/>
      </c>
      <c r="F1282" s="7">
        <f>SUMPRODUCT(($AH$1270:$AN$1276=0)*('Ground truth'!$B$14:$H$20=1))</f>
        <v/>
      </c>
      <c r="G1282" s="7">
        <f>SUMPRODUCT(($AP$1270:$AV$1276=0)*('Ground truth'!$B$14:$H$20=1))</f>
        <v/>
      </c>
      <c r="H1282" s="12">
        <f>AVERAGE($B$1282:$F$1282)</f>
        <v/>
      </c>
      <c r="I1282" s="12">
        <f>STDEV.P($B$1282:$F$1282)</f>
        <v/>
      </c>
    </row>
    <row r="1283">
      <c r="A1283" s="4" t="inlineStr">
        <is>
          <t>Precision</t>
        </is>
      </c>
      <c r="B1283" s="12">
        <f>IFERROR($B$1279/($B$1279+$B$1281),0)</f>
        <v/>
      </c>
      <c r="C1283" s="12">
        <f>IFERROR($C$1279/($C$1279+$C$1281),0)</f>
        <v/>
      </c>
      <c r="D1283" s="12">
        <f>IFERROR($D$1279/($D$1279+$D$1281),0)</f>
        <v/>
      </c>
      <c r="E1283" s="12">
        <f>IFERROR($E$1279/($E$1279+$E$1281),0)</f>
        <v/>
      </c>
      <c r="F1283" s="12">
        <f>IFERROR($F$1279/($F$1279+$F$1281),0)</f>
        <v/>
      </c>
      <c r="G1283" s="12">
        <f>IFERROR($G$1279/($G$1279+$G$1281),0)</f>
        <v/>
      </c>
      <c r="H1283" s="18">
        <f>AVERAGE($B$1283:$F$1283)</f>
        <v/>
      </c>
      <c r="I1283" s="18">
        <f>STDEV.P($B$1283:$F$1283)</f>
        <v/>
      </c>
    </row>
    <row r="1284">
      <c r="A1284" s="4" t="inlineStr">
        <is>
          <t>Recall</t>
        </is>
      </c>
      <c r="B1284" s="12">
        <f>IFERROR($B$1279/($B$1279+$B$1282),0)</f>
        <v/>
      </c>
      <c r="C1284" s="12">
        <f>IFERROR($C$1279/($C$1279+$C$1282),0)</f>
        <v/>
      </c>
      <c r="D1284" s="12">
        <f>IFERROR($D$1279/($D$1279+$D$1282),0)</f>
        <v/>
      </c>
      <c r="E1284" s="12">
        <f>IFERROR($E$1279/($E$1279+$E$1282),0)</f>
        <v/>
      </c>
      <c r="F1284" s="12">
        <f>IFERROR($F$1279/($F$1279+$F$1282),0)</f>
        <v/>
      </c>
      <c r="G1284" s="12">
        <f>IFERROR($G$1279/($G$1279+$G$1282),0)</f>
        <v/>
      </c>
      <c r="H1284" s="18">
        <f>AVERAGE($B$1284:$F$1284)</f>
        <v/>
      </c>
      <c r="I1284" s="18">
        <f>STDEV.P($B$1284:$F$1284)</f>
        <v/>
      </c>
    </row>
    <row r="1285">
      <c r="A1285" s="4" t="inlineStr">
        <is>
          <t>F1</t>
        </is>
      </c>
      <c r="B1285" s="12">
        <f>IFERROR(2*$B$1283*$B$1284/($B$1283+$B$1284),0)</f>
        <v/>
      </c>
      <c r="C1285" s="12">
        <f>IFERROR(2*$C$1283*$C$1284/($C$1283+$C$1284),0)</f>
        <v/>
      </c>
      <c r="D1285" s="12">
        <f>IFERROR(2*$D$1283*$D$1284/($D$1283+$D$1284),0)</f>
        <v/>
      </c>
      <c r="E1285" s="12">
        <f>IFERROR(2*$E$1283*$E$1284/($E$1283+$E$1284),0)</f>
        <v/>
      </c>
      <c r="F1285" s="12">
        <f>IFERROR(2*$F$1283*$F$1284/($F$1283+$F$1284),0)</f>
        <v/>
      </c>
      <c r="G1285" s="12">
        <f>IFERROR(2*$G$1283*$G$1284/($G$1283+$G$1284),0)</f>
        <v/>
      </c>
      <c r="H1285" s="18">
        <f>AVERAGE($B$1285:$F$1285)</f>
        <v/>
      </c>
      <c r="I1285" s="18">
        <f>STDEV.P($B$1285:$F$1285)</f>
        <v/>
      </c>
    </row>
    <row r="1286">
      <c r="A1286" s="4" t="inlineStr">
        <is>
          <t>Accuracy</t>
        </is>
      </c>
      <c r="B1286" s="12">
        <f>IFERROR(($B$1279+$B$1280)/($B$1279+$B$1280+$B$1281+$B$1282),0)</f>
        <v/>
      </c>
      <c r="C1286" s="12">
        <f>IFERROR(($C$1279+$C$1280)/($C$1279+$C$1280+$C$1281+$C$1282),0)</f>
        <v/>
      </c>
      <c r="D1286" s="12">
        <f>IFERROR(($D$1279+$D$1280)/($D$1279+$D$1280+$D$1281+$D$1282),0)</f>
        <v/>
      </c>
      <c r="E1286" s="12">
        <f>IFERROR(($E$1279+$E$1280)/($E$1279+$E$1280+$E$1281+$E$1282),0)</f>
        <v/>
      </c>
      <c r="F1286" s="12">
        <f>IFERROR(($F$1279+$F$1280)/($F$1279+$F$1280+$F$1281+$F$1282),0)</f>
        <v/>
      </c>
      <c r="G1286" s="12">
        <f>IFERROR(($G$1279+$G$1280)/($G$1279+$G$1280+$G$1281+$G$1282),0)</f>
        <v/>
      </c>
      <c r="H1286" s="18">
        <f>AVERAGE($B$1286:$F$1286)</f>
        <v/>
      </c>
      <c r="I1286" s="18">
        <f>STDEV.P($B$1286:$F$1286)</f>
        <v/>
      </c>
    </row>
    <row r="1287">
      <c r="A1287" s="4" t="inlineStr">
        <is>
          <t>Edit distance</t>
        </is>
      </c>
      <c r="B1287" s="12">
        <f>SUMPRODUCT(ABS('Ground truth'!$B$14:$H$20-$B$1270:$H$1276))</f>
        <v/>
      </c>
      <c r="C1287" s="12">
        <f>SUMPRODUCT(ABS('Ground truth'!$B$14:$H$20-$J$1270:$P$1276))</f>
        <v/>
      </c>
      <c r="D1287" s="12">
        <f>SUMPRODUCT(ABS('Ground truth'!$B$14:$H$20-$R$1270:$X$1276))</f>
        <v/>
      </c>
      <c r="E1287" s="12">
        <f>SUMPRODUCT(ABS('Ground truth'!$B$14:$H$20-$Z$1270:$AF$1276))</f>
        <v/>
      </c>
      <c r="F1287" s="12">
        <f>SUMPRODUCT(ABS('Ground truth'!$B$14:$H$20-$AH$1270:$AN$1276))</f>
        <v/>
      </c>
      <c r="G1287" s="12">
        <f>SUMPRODUCT(ABS('Ground truth'!$B$14:$H$20-$AP$1270:$AV$1276))</f>
        <v/>
      </c>
      <c r="H1287" s="18">
        <f>AVERAGE($B$1287:$F$1287)</f>
        <v/>
      </c>
      <c r="I1287" s="18">
        <f>STDEV.P($B$1287:$F$1287)</f>
        <v/>
      </c>
    </row>
    <row r="1288">
      <c r="A1288" s="4" t="inlineStr">
        <is>
          <t>Spectral distance</t>
        </is>
      </c>
      <c r="B1288" s="12">
        <f>SQRT(SUMPRODUCT(('Ground truth'!$K$14:$K$20-$B$1299:$B$1305)^2))</f>
        <v/>
      </c>
      <c r="C1288" s="12">
        <f>SQRT(SUMPRODUCT(('Ground truth'!$K$14:$K$20-$C$1299:$C$1305)^2))</f>
        <v/>
      </c>
      <c r="D1288" s="12">
        <f>SQRT(SUMPRODUCT(('Ground truth'!$K$14:$K$20-$D$1299:$D$1305)^2))</f>
        <v/>
      </c>
      <c r="E1288" s="12">
        <f>SQRT(SUMPRODUCT(('Ground truth'!$K$14:$K$20-$E$1299:$E$1305)^2))</f>
        <v/>
      </c>
      <c r="F1288" s="12">
        <f>SQRT(SUMPRODUCT(('Ground truth'!$K$14:$K$20-$F$1299:$F$1305)^2))</f>
        <v/>
      </c>
      <c r="G1288" s="12">
        <f>SQRT(SUMPRODUCT(('Ground truth'!$K$14:$K$20-$G$1299:$G$1305)^2))</f>
        <v/>
      </c>
      <c r="H1288" s="18">
        <f>AVERAGE($B$1288:$F$1288)</f>
        <v/>
      </c>
      <c r="I1288" s="18">
        <f>STDEV.P($B$1288:$F$1288)</f>
        <v/>
      </c>
    </row>
    <row r="1289">
      <c r="A1289" s="4" t="inlineStr">
        <is>
          <t>Unsure cells</t>
        </is>
      </c>
      <c r="B1289" s="7">
        <f>COUNTIF($B$1270:$H$1276,2)</f>
        <v/>
      </c>
      <c r="C1289" s="7">
        <f>COUNTIF($J$1270:$P$1276,2)</f>
        <v/>
      </c>
      <c r="D1289" s="7">
        <f>COUNTIF($R$1270:$X$1276,2)</f>
        <v/>
      </c>
      <c r="E1289" s="7">
        <f>COUNTIF($Z$1270:$AF$1276,2)</f>
        <v/>
      </c>
      <c r="F1289" s="7">
        <f>COUNTIF($AH$1270:$AN$1276,2)</f>
        <v/>
      </c>
      <c r="G1289" s="7">
        <f>COUNTIF($AP$1270:$AV$1276,2)</f>
        <v/>
      </c>
      <c r="H1289" s="12">
        <f>AVERAGE($B$1289:$F$1289)</f>
        <v/>
      </c>
      <c r="I1289" s="12">
        <f>STDEV.P($B$1289:$F$1289)</f>
        <v/>
      </c>
    </row>
    <row r="1290">
      <c r="A1290" s="3" t="inlineStr">
        <is>
          <t>eigenvalues (real part, numpy order; pasted)</t>
        </is>
      </c>
    </row>
    <row r="1291">
      <c r="A1291" s="3" t="inlineStr">
        <is>
          <t xml:space="preserve">  λ1</t>
        </is>
      </c>
      <c r="B1291" s="19" t="n">
        <v>4.561552812808834</v>
      </c>
      <c r="C1291" s="19" t="n">
        <v>4.561552812808834</v>
      </c>
      <c r="D1291" s="19" t="n">
        <v>4.561552812808834</v>
      </c>
      <c r="E1291" s="19" t="n">
        <v>4.561552812808834</v>
      </c>
      <c r="F1291" s="19" t="n">
        <v>4.561552812808834</v>
      </c>
      <c r="G1291" s="19" t="n">
        <v>4.561552812808834</v>
      </c>
    </row>
    <row r="1292">
      <c r="A1292" s="3" t="inlineStr">
        <is>
          <t xml:space="preserve">  λ2</t>
        </is>
      </c>
      <c r="B1292" s="19" t="n">
        <v>2</v>
      </c>
      <c r="C1292" s="19" t="n">
        <v>2</v>
      </c>
      <c r="D1292" s="19" t="n">
        <v>2</v>
      </c>
      <c r="E1292" s="19" t="n">
        <v>2</v>
      </c>
      <c r="F1292" s="19" t="n">
        <v>2</v>
      </c>
      <c r="G1292" s="19" t="n">
        <v>2</v>
      </c>
    </row>
    <row r="1293">
      <c r="A1293" s="3" t="inlineStr">
        <is>
          <t xml:space="preserve">  λ3</t>
        </is>
      </c>
      <c r="B1293" s="19" t="n">
        <v>-0.9999999999999998</v>
      </c>
      <c r="C1293" s="19" t="n">
        <v>-0.9999999999999998</v>
      </c>
      <c r="D1293" s="19" t="n">
        <v>-0.9999999999999998</v>
      </c>
      <c r="E1293" s="19" t="n">
        <v>-0.9999999999999998</v>
      </c>
      <c r="F1293" s="19" t="n">
        <v>-0.9999999999999998</v>
      </c>
      <c r="G1293" s="19" t="n">
        <v>-0.9999999999999998</v>
      </c>
    </row>
    <row r="1294">
      <c r="A1294" s="3" t="inlineStr">
        <is>
          <t xml:space="preserve">  λ4</t>
        </is>
      </c>
      <c r="B1294" s="19" t="n">
        <v>0.4384471871911695</v>
      </c>
      <c r="C1294" s="19" t="n">
        <v>0.4384471871911695</v>
      </c>
      <c r="D1294" s="19" t="n">
        <v>0.4384471871911695</v>
      </c>
      <c r="E1294" s="19" t="n">
        <v>0.4384471871911695</v>
      </c>
      <c r="F1294" s="19" t="n">
        <v>0.4384471871911695</v>
      </c>
      <c r="G1294" s="19" t="n">
        <v>0.4384471871911695</v>
      </c>
    </row>
    <row r="1295">
      <c r="A1295" s="3" t="inlineStr">
        <is>
          <t xml:space="preserve">  λ5</t>
        </is>
      </c>
      <c r="B1295" s="19" t="n">
        <v>-2.584787183955634e-18</v>
      </c>
      <c r="C1295" s="19" t="n">
        <v>-2.584787183955634e-18</v>
      </c>
      <c r="D1295" s="19" t="n">
        <v>-2.584787183955634e-18</v>
      </c>
      <c r="E1295" s="19" t="n">
        <v>-2.584787183955634e-18</v>
      </c>
      <c r="F1295" s="19" t="n">
        <v>-2.584787183955634e-18</v>
      </c>
      <c r="G1295" s="19" t="n">
        <v>-2.584787183955634e-18</v>
      </c>
    </row>
    <row r="1296">
      <c r="A1296" s="3" t="inlineStr">
        <is>
          <t xml:space="preserve">  λ6</t>
        </is>
      </c>
      <c r="B1296" s="19" t="n">
        <v>-1.104978963713488e-16</v>
      </c>
      <c r="C1296" s="19" t="n">
        <v>-1.104978963713488e-16</v>
      </c>
      <c r="D1296" s="19" t="n">
        <v>-1.104978963713488e-16</v>
      </c>
      <c r="E1296" s="19" t="n">
        <v>-1.104978963713488e-16</v>
      </c>
      <c r="F1296" s="19" t="n">
        <v>-1.104978963713488e-16</v>
      </c>
      <c r="G1296" s="19" t="n">
        <v>-1.104978963713488e-16</v>
      </c>
    </row>
    <row r="1297">
      <c r="A1297" s="3" t="inlineStr">
        <is>
          <t xml:space="preserve">  λ7</t>
        </is>
      </c>
      <c r="B1297" s="19" t="n">
        <v>1</v>
      </c>
      <c r="C1297" s="19" t="n">
        <v>1</v>
      </c>
      <c r="D1297" s="19" t="n">
        <v>1</v>
      </c>
      <c r="E1297" s="19" t="n">
        <v>1</v>
      </c>
      <c r="F1297" s="19" t="n">
        <v>1</v>
      </c>
      <c r="G1297" s="19" t="n">
        <v>1</v>
      </c>
    </row>
    <row r="1298">
      <c r="A1298" s="3" t="inlineStr">
        <is>
          <t>eigenvalues sorted desc (LARGE)</t>
        </is>
      </c>
    </row>
    <row r="1299">
      <c r="A1299" s="3" t="inlineStr">
        <is>
          <t xml:space="preserve">  λ(1)</t>
        </is>
      </c>
      <c r="B1299" s="19">
        <f>LARGE($B$1291:$B$1297,1)</f>
        <v/>
      </c>
      <c r="C1299" s="19">
        <f>LARGE($C$1291:$C$1297,1)</f>
        <v/>
      </c>
      <c r="D1299" s="19">
        <f>LARGE($D$1291:$D$1297,1)</f>
        <v/>
      </c>
      <c r="E1299" s="19">
        <f>LARGE($E$1291:$E$1297,1)</f>
        <v/>
      </c>
      <c r="F1299" s="19">
        <f>LARGE($F$1291:$F$1297,1)</f>
        <v/>
      </c>
      <c r="G1299" s="19">
        <f>LARGE($G$1291:$G$1297,1)</f>
        <v/>
      </c>
    </row>
    <row r="1300">
      <c r="A1300" s="3" t="inlineStr">
        <is>
          <t xml:space="preserve">  λ(2)</t>
        </is>
      </c>
      <c r="B1300" s="19">
        <f>LARGE($B$1291:$B$1297,2)</f>
        <v/>
      </c>
      <c r="C1300" s="19">
        <f>LARGE($C$1291:$C$1297,2)</f>
        <v/>
      </c>
      <c r="D1300" s="19">
        <f>LARGE($D$1291:$D$1297,2)</f>
        <v/>
      </c>
      <c r="E1300" s="19">
        <f>LARGE($E$1291:$E$1297,2)</f>
        <v/>
      </c>
      <c r="F1300" s="19">
        <f>LARGE($F$1291:$F$1297,2)</f>
        <v/>
      </c>
      <c r="G1300" s="19">
        <f>LARGE($G$1291:$G$1297,2)</f>
        <v/>
      </c>
    </row>
    <row r="1301">
      <c r="A1301" s="3" t="inlineStr">
        <is>
          <t xml:space="preserve">  λ(3)</t>
        </is>
      </c>
      <c r="B1301" s="19">
        <f>LARGE($B$1291:$B$1297,3)</f>
        <v/>
      </c>
      <c r="C1301" s="19">
        <f>LARGE($C$1291:$C$1297,3)</f>
        <v/>
      </c>
      <c r="D1301" s="19">
        <f>LARGE($D$1291:$D$1297,3)</f>
        <v/>
      </c>
      <c r="E1301" s="19">
        <f>LARGE($E$1291:$E$1297,3)</f>
        <v/>
      </c>
      <c r="F1301" s="19">
        <f>LARGE($F$1291:$F$1297,3)</f>
        <v/>
      </c>
      <c r="G1301" s="19">
        <f>LARGE($G$1291:$G$1297,3)</f>
        <v/>
      </c>
    </row>
    <row r="1302">
      <c r="A1302" s="3" t="inlineStr">
        <is>
          <t xml:space="preserve">  λ(4)</t>
        </is>
      </c>
      <c r="B1302" s="19">
        <f>LARGE($B$1291:$B$1297,4)</f>
        <v/>
      </c>
      <c r="C1302" s="19">
        <f>LARGE($C$1291:$C$1297,4)</f>
        <v/>
      </c>
      <c r="D1302" s="19">
        <f>LARGE($D$1291:$D$1297,4)</f>
        <v/>
      </c>
      <c r="E1302" s="19">
        <f>LARGE($E$1291:$E$1297,4)</f>
        <v/>
      </c>
      <c r="F1302" s="19">
        <f>LARGE($F$1291:$F$1297,4)</f>
        <v/>
      </c>
      <c r="G1302" s="19">
        <f>LARGE($G$1291:$G$1297,4)</f>
        <v/>
      </c>
    </row>
    <row r="1303">
      <c r="A1303" s="3" t="inlineStr">
        <is>
          <t xml:space="preserve">  λ(5)</t>
        </is>
      </c>
      <c r="B1303" s="19">
        <f>LARGE($B$1291:$B$1297,5)</f>
        <v/>
      </c>
      <c r="C1303" s="19">
        <f>LARGE($C$1291:$C$1297,5)</f>
        <v/>
      </c>
      <c r="D1303" s="19">
        <f>LARGE($D$1291:$D$1297,5)</f>
        <v/>
      </c>
      <c r="E1303" s="19">
        <f>LARGE($E$1291:$E$1297,5)</f>
        <v/>
      </c>
      <c r="F1303" s="19">
        <f>LARGE($F$1291:$F$1297,5)</f>
        <v/>
      </c>
      <c r="G1303" s="19">
        <f>LARGE($G$1291:$G$1297,5)</f>
        <v/>
      </c>
    </row>
    <row r="1304">
      <c r="A1304" s="3" t="inlineStr">
        <is>
          <t xml:space="preserve">  λ(6)</t>
        </is>
      </c>
      <c r="B1304" s="19">
        <f>LARGE($B$1291:$B$1297,6)</f>
        <v/>
      </c>
      <c r="C1304" s="19">
        <f>LARGE($C$1291:$C$1297,6)</f>
        <v/>
      </c>
      <c r="D1304" s="19">
        <f>LARGE($D$1291:$D$1297,6)</f>
        <v/>
      </c>
      <c r="E1304" s="19">
        <f>LARGE($E$1291:$E$1297,6)</f>
        <v/>
      </c>
      <c r="F1304" s="19">
        <f>LARGE($F$1291:$F$1297,6)</f>
        <v/>
      </c>
      <c r="G1304" s="19">
        <f>LARGE($G$1291:$G$1297,6)</f>
        <v/>
      </c>
    </row>
    <row r="1305">
      <c r="A1305" s="3" t="inlineStr">
        <is>
          <t xml:space="preserve">  λ(7)</t>
        </is>
      </c>
      <c r="B1305" s="19">
        <f>LARGE($B$1291:$B$1297,7)</f>
        <v/>
      </c>
      <c r="C1305" s="19">
        <f>LARGE($C$1291:$C$1297,7)</f>
        <v/>
      </c>
      <c r="D1305" s="19">
        <f>LARGE($D$1291:$D$1297,7)</f>
        <v/>
      </c>
      <c r="E1305" s="19">
        <f>LARGE($E$1291:$E$1297,7)</f>
        <v/>
      </c>
      <c r="F1305" s="19">
        <f>LARGE($F$1291:$F$1297,7)</f>
        <v/>
      </c>
      <c r="G1305" s="19">
        <f>LARGE($G$1291:$G$1297,7)</f>
        <v/>
      </c>
    </row>
    <row r="1306">
      <c r="A1306" s="3" t="inlineStr">
        <is>
          <t>check: Σeig − trace (→0)</t>
        </is>
      </c>
      <c r="B1306" s="3">
        <f>ROUND(SUM($B$1291:$B$1297)-($B$1270+$C$1271+$D$1272+$E$1273+$F$1274+$G$1275+$H$1276),6)</f>
        <v/>
      </c>
      <c r="C1306" s="3">
        <f>ROUND(SUM($C$1291:$C$1297)-($J$1270+$K$1271+$L$1272+$M$1273+$N$1274+$O$1275+$P$1276),6)</f>
        <v/>
      </c>
      <c r="D1306" s="3">
        <f>ROUND(SUM($D$1291:$D$1297)-($R$1270+$S$1271+$T$1272+$U$1273+$V$1274+$W$1275+$X$1276),6)</f>
        <v/>
      </c>
      <c r="E1306" s="3">
        <f>ROUND(SUM($E$1291:$E$1297)-($Z$1270+$AA$1271+$AB$1272+$AC$1273+$AD$1274+$AE$1275+$AF$1276),6)</f>
        <v/>
      </c>
      <c r="F1306" s="3">
        <f>ROUND(SUM($F$1291:$F$1297)-($AH$1270+$AI$1271+$AJ$1272+$AK$1273+$AL$1274+$AM$1275+$AN$1276),6)</f>
        <v/>
      </c>
      <c r="G1306" s="3">
        <f>ROUND(SUM($G$1291:$G$1297)-($AP$1270+$AQ$1271+$AR$1272+$AS$1273+$AT$1274+$AU$1275+$AV$1276),6)</f>
        <v/>
      </c>
    </row>
    <row r="1307">
      <c r="A1307" s="3" t="inlineStr">
        <is>
          <t>check: Πeig − det (→0)</t>
        </is>
      </c>
      <c r="B1307" s="3">
        <f>ROUND(MDETERM($B$1270:$H$1276)-PRODUCT($B$1291:$B$1297),6)</f>
        <v/>
      </c>
      <c r="C1307" s="3">
        <f>ROUND(MDETERM($J$1270:$P$1276)-PRODUCT($C$1291:$C$1297),6)</f>
        <v/>
      </c>
      <c r="D1307" s="3">
        <f>ROUND(MDETERM($R$1270:$X$1276)-PRODUCT($D$1291:$D$1297),6)</f>
        <v/>
      </c>
      <c r="E1307" s="3">
        <f>ROUND(MDETERM($Z$1270:$AF$1276)-PRODUCT($E$1291:$E$1297),6)</f>
        <v/>
      </c>
      <c r="F1307" s="3">
        <f>ROUND(MDETERM($AH$1270:$AN$1276)-PRODUCT($F$1291:$F$1297),6)</f>
        <v/>
      </c>
      <c r="G1307" s="3">
        <f>ROUND(MDETERM($AP$1270:$AV$1276)-PRODUCT($G$1291:$G$1297),6)</f>
        <v/>
      </c>
    </row>
    <row r="1308">
      <c r="A1308" s="3" t="inlineStr">
        <is>
          <t>complex eigenvalues?</t>
        </is>
      </c>
      <c r="B1308" s="3" t="inlineStr"/>
      <c r="C1308" s="3" t="inlineStr"/>
      <c r="D1308" s="3" t="inlineStr"/>
      <c r="E1308" s="3" t="inlineStr"/>
      <c r="F1308" s="3" t="inlineStr"/>
      <c r="G1308" s="3" t="inlineStr"/>
    </row>
    <row r="1309">
      <c r="A1309" s="3" t="inlineStr">
        <is>
          <t>check: det(M − λᵢI) per sorted λ (→0)</t>
        </is>
      </c>
    </row>
    <row r="1310">
      <c r="A1310" s="3" t="inlineStr">
        <is>
          <t xml:space="preserve">  det(M − λ(1)I)</t>
        </is>
      </c>
      <c r="B1310" s="3">
        <f t="array" ref="B1310">ROUND(MDETERM($B$1270:$H$1276-$B$1299*MUNIT(7)),6)</f>
        <v/>
      </c>
      <c r="C1310" s="3">
        <f t="array" ref="C1310">ROUND(MDETERM($J$1270:$P$1276-$C$1299*MUNIT(7)),6)</f>
        <v/>
      </c>
      <c r="D1310" s="3">
        <f t="array" ref="D1310">ROUND(MDETERM($R$1270:$X$1276-$D$1299*MUNIT(7)),6)</f>
        <v/>
      </c>
      <c r="E1310" s="3">
        <f t="array" ref="E1310">ROUND(MDETERM($Z$1270:$AF$1276-$E$1299*MUNIT(7)),6)</f>
        <v/>
      </c>
      <c r="F1310" s="3">
        <f t="array" ref="F1310">ROUND(MDETERM($AH$1270:$AN$1276-$F$1299*MUNIT(7)),6)</f>
        <v/>
      </c>
      <c r="G1310" s="3">
        <f t="array" ref="G1310">ROUND(MDETERM($AP$1270:$AV$1276-$G$1299*MUNIT(7)),6)</f>
        <v/>
      </c>
    </row>
    <row r="1311">
      <c r="A1311" s="3" t="inlineStr">
        <is>
          <t xml:space="preserve">  det(M − λ(2)I)</t>
        </is>
      </c>
      <c r="B1311" s="3">
        <f t="array" ref="B1311">ROUND(MDETERM($B$1270:$H$1276-$B$1300*MUNIT(7)),6)</f>
        <v/>
      </c>
      <c r="C1311" s="3">
        <f t="array" ref="C1311">ROUND(MDETERM($J$1270:$P$1276-$C$1300*MUNIT(7)),6)</f>
        <v/>
      </c>
      <c r="D1311" s="3">
        <f t="array" ref="D1311">ROUND(MDETERM($R$1270:$X$1276-$D$1300*MUNIT(7)),6)</f>
        <v/>
      </c>
      <c r="E1311" s="3">
        <f t="array" ref="E1311">ROUND(MDETERM($Z$1270:$AF$1276-$E$1300*MUNIT(7)),6)</f>
        <v/>
      </c>
      <c r="F1311" s="3">
        <f t="array" ref="F1311">ROUND(MDETERM($AH$1270:$AN$1276-$F$1300*MUNIT(7)),6)</f>
        <v/>
      </c>
      <c r="G1311" s="3">
        <f t="array" ref="G1311">ROUND(MDETERM($AP$1270:$AV$1276-$G$1300*MUNIT(7)),6)</f>
        <v/>
      </c>
    </row>
    <row r="1312">
      <c r="A1312" s="3" t="inlineStr">
        <is>
          <t xml:space="preserve">  det(M − λ(3)I)</t>
        </is>
      </c>
      <c r="B1312" s="3">
        <f t="array" ref="B1312">ROUND(MDETERM($B$1270:$H$1276-$B$1301*MUNIT(7)),6)</f>
        <v/>
      </c>
      <c r="C1312" s="3">
        <f t="array" ref="C1312">ROUND(MDETERM($J$1270:$P$1276-$C$1301*MUNIT(7)),6)</f>
        <v/>
      </c>
      <c r="D1312" s="3">
        <f t="array" ref="D1312">ROUND(MDETERM($R$1270:$X$1276-$D$1301*MUNIT(7)),6)</f>
        <v/>
      </c>
      <c r="E1312" s="3">
        <f t="array" ref="E1312">ROUND(MDETERM($Z$1270:$AF$1276-$E$1301*MUNIT(7)),6)</f>
        <v/>
      </c>
      <c r="F1312" s="3">
        <f t="array" ref="F1312">ROUND(MDETERM($AH$1270:$AN$1276-$F$1301*MUNIT(7)),6)</f>
        <v/>
      </c>
      <c r="G1312" s="3">
        <f t="array" ref="G1312">ROUND(MDETERM($AP$1270:$AV$1276-$G$1301*MUNIT(7)),6)</f>
        <v/>
      </c>
    </row>
    <row r="1313">
      <c r="A1313" s="3" t="inlineStr">
        <is>
          <t xml:space="preserve">  det(M − λ(4)I)</t>
        </is>
      </c>
      <c r="B1313" s="3">
        <f t="array" ref="B1313">ROUND(MDETERM($B$1270:$H$1276-$B$1302*MUNIT(7)),6)</f>
        <v/>
      </c>
      <c r="C1313" s="3">
        <f t="array" ref="C1313">ROUND(MDETERM($J$1270:$P$1276-$C$1302*MUNIT(7)),6)</f>
        <v/>
      </c>
      <c r="D1313" s="3">
        <f t="array" ref="D1313">ROUND(MDETERM($R$1270:$X$1276-$D$1302*MUNIT(7)),6)</f>
        <v/>
      </c>
      <c r="E1313" s="3">
        <f t="array" ref="E1313">ROUND(MDETERM($Z$1270:$AF$1276-$E$1302*MUNIT(7)),6)</f>
        <v/>
      </c>
      <c r="F1313" s="3">
        <f t="array" ref="F1313">ROUND(MDETERM($AH$1270:$AN$1276-$F$1302*MUNIT(7)),6)</f>
        <v/>
      </c>
      <c r="G1313" s="3">
        <f t="array" ref="G1313">ROUND(MDETERM($AP$1270:$AV$1276-$G$1302*MUNIT(7)),6)</f>
        <v/>
      </c>
    </row>
    <row r="1314">
      <c r="A1314" s="3" t="inlineStr">
        <is>
          <t xml:space="preserve">  det(M − λ(5)I)</t>
        </is>
      </c>
      <c r="B1314" s="3">
        <f t="array" ref="B1314">ROUND(MDETERM($B$1270:$H$1276-$B$1303*MUNIT(7)),6)</f>
        <v/>
      </c>
      <c r="C1314" s="3">
        <f t="array" ref="C1314">ROUND(MDETERM($J$1270:$P$1276-$C$1303*MUNIT(7)),6)</f>
        <v/>
      </c>
      <c r="D1314" s="3">
        <f t="array" ref="D1314">ROUND(MDETERM($R$1270:$X$1276-$D$1303*MUNIT(7)),6)</f>
        <v/>
      </c>
      <c r="E1314" s="3">
        <f t="array" ref="E1314">ROUND(MDETERM($Z$1270:$AF$1276-$E$1303*MUNIT(7)),6)</f>
        <v/>
      </c>
      <c r="F1314" s="3">
        <f t="array" ref="F1314">ROUND(MDETERM($AH$1270:$AN$1276-$F$1303*MUNIT(7)),6)</f>
        <v/>
      </c>
      <c r="G1314" s="3">
        <f t="array" ref="G1314">ROUND(MDETERM($AP$1270:$AV$1276-$G$1303*MUNIT(7)),6)</f>
        <v/>
      </c>
    </row>
    <row r="1315">
      <c r="A1315" s="3" t="inlineStr">
        <is>
          <t xml:space="preserve">  det(M − λ(6)I)</t>
        </is>
      </c>
      <c r="B1315" s="3">
        <f t="array" ref="B1315">ROUND(MDETERM($B$1270:$H$1276-$B$1304*MUNIT(7)),6)</f>
        <v/>
      </c>
      <c r="C1315" s="3">
        <f t="array" ref="C1315">ROUND(MDETERM($J$1270:$P$1276-$C$1304*MUNIT(7)),6)</f>
        <v/>
      </c>
      <c r="D1315" s="3">
        <f t="array" ref="D1315">ROUND(MDETERM($R$1270:$X$1276-$D$1304*MUNIT(7)),6)</f>
        <v/>
      </c>
      <c r="E1315" s="3">
        <f t="array" ref="E1315">ROUND(MDETERM($Z$1270:$AF$1276-$E$1304*MUNIT(7)),6)</f>
        <v/>
      </c>
      <c r="F1315" s="3">
        <f t="array" ref="F1315">ROUND(MDETERM($AH$1270:$AN$1276-$F$1304*MUNIT(7)),6)</f>
        <v/>
      </c>
      <c r="G1315" s="3">
        <f t="array" ref="G1315">ROUND(MDETERM($AP$1270:$AV$1276-$G$1304*MUNIT(7)),6)</f>
        <v/>
      </c>
    </row>
    <row r="1316">
      <c r="A1316" s="3" t="inlineStr">
        <is>
          <t xml:space="preserve">  det(M − λ(7)I)</t>
        </is>
      </c>
      <c r="B1316" s="3">
        <f t="array" ref="B1316">ROUND(MDETERM($B$1270:$H$1276-$B$1305*MUNIT(7)),6)</f>
        <v/>
      </c>
      <c r="C1316" s="3">
        <f t="array" ref="C1316">ROUND(MDETERM($J$1270:$P$1276-$C$1305*MUNIT(7)),6)</f>
        <v/>
      </c>
      <c r="D1316" s="3">
        <f t="array" ref="D1316">ROUND(MDETERM($R$1270:$X$1276-$D$1305*MUNIT(7)),6)</f>
        <v/>
      </c>
      <c r="E1316" s="3">
        <f t="array" ref="E1316">ROUND(MDETERM($Z$1270:$AF$1276-$E$1305*MUNIT(7)),6)</f>
        <v/>
      </c>
      <c r="F1316" s="3">
        <f t="array" ref="F1316">ROUND(MDETERM($AH$1270:$AN$1276-$F$1305*MUNIT(7)),6)</f>
        <v/>
      </c>
      <c r="G1316" s="3">
        <f t="array" ref="G1316">ROUND(MDETERM($AP$1270:$AV$1276-$G$1305*MUNIT(7)),6)</f>
        <v/>
      </c>
    </row>
    <row r="1320" ht="16" customHeight="1">
      <c r="A1320" s="14" t="inlineStr">
        <is>
          <t>RAG R1-R3 | deepseek-r1:14b</t>
        </is>
      </c>
      <c r="B1320" s="9" t="inlineStr">
        <is>
          <t>run 1 (raw, pasted)</t>
        </is>
      </c>
      <c r="J1320" s="9" t="inlineStr">
        <is>
          <t>run 2 (raw, pasted)</t>
        </is>
      </c>
      <c r="R1320" s="9" t="inlineStr">
        <is>
          <t>run 3 (raw, pasted)</t>
        </is>
      </c>
      <c r="Z1320" s="9" t="inlineStr">
        <is>
          <t>run 4 (raw, pasted)</t>
        </is>
      </c>
      <c r="AH1320" s="9" t="inlineStr">
        <is>
          <t>run 5 (raw, pasted)</t>
        </is>
      </c>
      <c r="AP1320" s="9" t="inlineStr">
        <is>
          <t>Step2 average matrix (formula)</t>
        </is>
      </c>
      <c r="AX1320" s="9" t="inlineStr">
        <is>
          <t>ground truth (reference)</t>
        </is>
      </c>
    </row>
    <row r="1321" ht="60" customHeight="1">
      <c r="B1321" s="15" t="inlineStr">
        <is>
          <t>Bit</t>
        </is>
      </c>
      <c r="C1321" s="15" t="inlineStr">
        <is>
          <t>Transmission</t>
        </is>
      </c>
      <c r="D1321" s="15" t="inlineStr">
        <is>
          <t>Motor</t>
        </is>
      </c>
      <c r="E1321" s="15" t="inlineStr">
        <is>
          <t>Electrical System</t>
        </is>
      </c>
      <c r="F1321" s="15" t="inlineStr">
        <is>
          <t>Battery Holder</t>
        </is>
      </c>
      <c r="G1321" s="15" t="inlineStr">
        <is>
          <t>Housing</t>
        </is>
      </c>
      <c r="H1321" s="15" t="inlineStr">
        <is>
          <t>External Environment</t>
        </is>
      </c>
      <c r="J1321" s="15" t="inlineStr">
        <is>
          <t>Bit</t>
        </is>
      </c>
      <c r="K1321" s="15" t="inlineStr">
        <is>
          <t>Transmission</t>
        </is>
      </c>
      <c r="L1321" s="15" t="inlineStr">
        <is>
          <t>Motor</t>
        </is>
      </c>
      <c r="M1321" s="15" t="inlineStr">
        <is>
          <t>Electrical System</t>
        </is>
      </c>
      <c r="N1321" s="15" t="inlineStr">
        <is>
          <t>Battery Holder</t>
        </is>
      </c>
      <c r="O1321" s="15" t="inlineStr">
        <is>
          <t>Housing</t>
        </is>
      </c>
      <c r="P1321" s="15" t="inlineStr">
        <is>
          <t>External Environment</t>
        </is>
      </c>
      <c r="R1321" s="15" t="inlineStr">
        <is>
          <t>Bit</t>
        </is>
      </c>
      <c r="S1321" s="15" t="inlineStr">
        <is>
          <t>Transmission</t>
        </is>
      </c>
      <c r="T1321" s="15" t="inlineStr">
        <is>
          <t>Motor</t>
        </is>
      </c>
      <c r="U1321" s="15" t="inlineStr">
        <is>
          <t>Electrical System</t>
        </is>
      </c>
      <c r="V1321" s="15" t="inlineStr">
        <is>
          <t>Battery Holder</t>
        </is>
      </c>
      <c r="W1321" s="15" t="inlineStr">
        <is>
          <t>Housing</t>
        </is>
      </c>
      <c r="X1321" s="15" t="inlineStr">
        <is>
          <t>External Environment</t>
        </is>
      </c>
      <c r="Z1321" s="15" t="inlineStr">
        <is>
          <t>Bit</t>
        </is>
      </c>
      <c r="AA1321" s="15" t="inlineStr">
        <is>
          <t>Transmission</t>
        </is>
      </c>
      <c r="AB1321" s="15" t="inlineStr">
        <is>
          <t>Motor</t>
        </is>
      </c>
      <c r="AC1321" s="15" t="inlineStr">
        <is>
          <t>Electrical System</t>
        </is>
      </c>
      <c r="AD1321" s="15" t="inlineStr">
        <is>
          <t>Battery Holder</t>
        </is>
      </c>
      <c r="AE1321" s="15" t="inlineStr">
        <is>
          <t>Housing</t>
        </is>
      </c>
      <c r="AF1321" s="15" t="inlineStr">
        <is>
          <t>External Environment</t>
        </is>
      </c>
      <c r="AH1321" s="15" t="inlineStr">
        <is>
          <t>Bit</t>
        </is>
      </c>
      <c r="AI1321" s="15" t="inlineStr">
        <is>
          <t>Transmission</t>
        </is>
      </c>
      <c r="AJ1321" s="15" t="inlineStr">
        <is>
          <t>Motor</t>
        </is>
      </c>
      <c r="AK1321" s="15" t="inlineStr">
        <is>
          <t>Electrical System</t>
        </is>
      </c>
      <c r="AL1321" s="15" t="inlineStr">
        <is>
          <t>Battery Holder</t>
        </is>
      </c>
      <c r="AM1321" s="15" t="inlineStr">
        <is>
          <t>Housing</t>
        </is>
      </c>
      <c r="AN1321" s="15" t="inlineStr">
        <is>
          <t>External Environment</t>
        </is>
      </c>
      <c r="AP1321" s="15" t="inlineStr">
        <is>
          <t>Bit</t>
        </is>
      </c>
      <c r="AQ1321" s="15" t="inlineStr">
        <is>
          <t>Transmission</t>
        </is>
      </c>
      <c r="AR1321" s="15" t="inlineStr">
        <is>
          <t>Motor</t>
        </is>
      </c>
      <c r="AS1321" s="15" t="inlineStr">
        <is>
          <t>Electrical System</t>
        </is>
      </c>
      <c r="AT1321" s="15" t="inlineStr">
        <is>
          <t>Battery Holder</t>
        </is>
      </c>
      <c r="AU1321" s="15" t="inlineStr">
        <is>
          <t>Housing</t>
        </is>
      </c>
      <c r="AV1321" s="15" t="inlineStr">
        <is>
          <t>External Environment</t>
        </is>
      </c>
    </row>
    <row r="1322">
      <c r="A1322" s="3" t="inlineStr">
        <is>
          <t>Bit</t>
        </is>
      </c>
      <c r="B1322" s="20" t="n">
        <v>2</v>
      </c>
      <c r="C1322" s="20" t="n">
        <v>2</v>
      </c>
      <c r="D1322" s="20" t="n">
        <v>2</v>
      </c>
      <c r="E1322" s="20" t="n">
        <v>2</v>
      </c>
      <c r="F1322" s="20" t="n">
        <v>2</v>
      </c>
      <c r="G1322" s="20" t="n">
        <v>2</v>
      </c>
      <c r="H1322" s="20" t="n">
        <v>2</v>
      </c>
      <c r="J1322" s="20" t="n">
        <v>2</v>
      </c>
      <c r="K1322" s="20" t="n">
        <v>2</v>
      </c>
      <c r="L1322" s="20" t="n">
        <v>2</v>
      </c>
      <c r="M1322" s="20" t="n">
        <v>2</v>
      </c>
      <c r="N1322" s="20" t="n">
        <v>2</v>
      </c>
      <c r="O1322" s="20" t="n">
        <v>2</v>
      </c>
      <c r="P1322" s="20" t="n">
        <v>2</v>
      </c>
      <c r="R1322" s="8" t="n">
        <v>1</v>
      </c>
      <c r="S1322" s="8" t="n">
        <v>1</v>
      </c>
      <c r="T1322" s="8" t="n">
        <v>0</v>
      </c>
      <c r="U1322" s="8" t="n">
        <v>0</v>
      </c>
      <c r="V1322" s="8" t="n">
        <v>0</v>
      </c>
      <c r="W1322" s="8" t="n">
        <v>1</v>
      </c>
      <c r="X1322" s="8" t="n">
        <v>0</v>
      </c>
      <c r="Z1322" s="20" t="n">
        <v>2</v>
      </c>
      <c r="AA1322" s="20" t="n">
        <v>2</v>
      </c>
      <c r="AB1322" s="20" t="n">
        <v>2</v>
      </c>
      <c r="AC1322" s="20" t="n">
        <v>2</v>
      </c>
      <c r="AD1322" s="20" t="n">
        <v>2</v>
      </c>
      <c r="AE1322" s="20" t="n">
        <v>2</v>
      </c>
      <c r="AF1322" s="20" t="n">
        <v>2</v>
      </c>
      <c r="AH1322" s="20" t="n">
        <v>2</v>
      </c>
      <c r="AI1322" s="20" t="n">
        <v>2</v>
      </c>
      <c r="AJ1322" s="20" t="n">
        <v>2</v>
      </c>
      <c r="AK1322" s="20" t="n">
        <v>2</v>
      </c>
      <c r="AL1322" s="20" t="n">
        <v>2</v>
      </c>
      <c r="AM1322" s="20" t="n">
        <v>2</v>
      </c>
      <c r="AN1322" s="20" t="n">
        <v>2</v>
      </c>
      <c r="AP1322" s="8">
        <f>IF(($B$1322&lt;&gt;2)+($J$1322&lt;&gt;2)+($R$1322&lt;&gt;2)+($Z$1322&lt;&gt;2)+($AH$1322&lt;&gt;2)=0,2,IF((($B$1322&lt;&gt;2)*$B$1322+($J$1322&lt;&gt;2)*$J$1322+($R$1322&lt;&gt;2)*$R$1322+($Z$1322&lt;&gt;2)*$Z$1322+($AH$1322&lt;&gt;2)*$AH$1322)/(($B$1322&lt;&gt;2)+($J$1322&lt;&gt;2)+($R$1322&lt;&gt;2)+($Z$1322&lt;&gt;2)+($AH$1322&lt;&gt;2))&gt;=0.5,1,0))</f>
        <v/>
      </c>
      <c r="AQ1322" s="8">
        <f>IF(($C$1322&lt;&gt;2)+($K$1322&lt;&gt;2)+($S$1322&lt;&gt;2)+($AA$1322&lt;&gt;2)+($AI$1322&lt;&gt;2)=0,2,IF((($C$1322&lt;&gt;2)*$C$1322+($K$1322&lt;&gt;2)*$K$1322+($S$1322&lt;&gt;2)*$S$1322+($AA$1322&lt;&gt;2)*$AA$1322+($AI$1322&lt;&gt;2)*$AI$1322)/(($C$1322&lt;&gt;2)+($K$1322&lt;&gt;2)+($S$1322&lt;&gt;2)+($AA$1322&lt;&gt;2)+($AI$1322&lt;&gt;2))&gt;=0.5,1,0))</f>
        <v/>
      </c>
      <c r="AR1322" s="8">
        <f>IF(($D$1322&lt;&gt;2)+($L$1322&lt;&gt;2)+($T$1322&lt;&gt;2)+($AB$1322&lt;&gt;2)+($AJ$1322&lt;&gt;2)=0,2,IF((($D$1322&lt;&gt;2)*$D$1322+($L$1322&lt;&gt;2)*$L$1322+($T$1322&lt;&gt;2)*$T$1322+($AB$1322&lt;&gt;2)*$AB$1322+($AJ$1322&lt;&gt;2)*$AJ$1322)/(($D$1322&lt;&gt;2)+($L$1322&lt;&gt;2)+($T$1322&lt;&gt;2)+($AB$1322&lt;&gt;2)+($AJ$1322&lt;&gt;2))&gt;=0.5,1,0))</f>
        <v/>
      </c>
      <c r="AS1322" s="8">
        <f>IF(($E$1322&lt;&gt;2)+($M$1322&lt;&gt;2)+($U$1322&lt;&gt;2)+($AC$1322&lt;&gt;2)+($AK$1322&lt;&gt;2)=0,2,IF((($E$1322&lt;&gt;2)*$E$1322+($M$1322&lt;&gt;2)*$M$1322+($U$1322&lt;&gt;2)*$U$1322+($AC$1322&lt;&gt;2)*$AC$1322+($AK$1322&lt;&gt;2)*$AK$1322)/(($E$1322&lt;&gt;2)+($M$1322&lt;&gt;2)+($U$1322&lt;&gt;2)+($AC$1322&lt;&gt;2)+($AK$1322&lt;&gt;2))&gt;=0.5,1,0))</f>
        <v/>
      </c>
      <c r="AT1322" s="8">
        <f>IF(($F$1322&lt;&gt;2)+($N$1322&lt;&gt;2)+($V$1322&lt;&gt;2)+($AD$1322&lt;&gt;2)+($AL$1322&lt;&gt;2)=0,2,IF((($F$1322&lt;&gt;2)*$F$1322+($N$1322&lt;&gt;2)*$N$1322+($V$1322&lt;&gt;2)*$V$1322+($AD$1322&lt;&gt;2)*$AD$1322+($AL$1322&lt;&gt;2)*$AL$1322)/(($F$1322&lt;&gt;2)+($N$1322&lt;&gt;2)+($V$1322&lt;&gt;2)+($AD$1322&lt;&gt;2)+($AL$1322&lt;&gt;2))&gt;=0.5,1,0))</f>
        <v/>
      </c>
      <c r="AU1322" s="8">
        <f>IF(($G$1322&lt;&gt;2)+($O$1322&lt;&gt;2)+($W$1322&lt;&gt;2)+($AE$1322&lt;&gt;2)+($AM$1322&lt;&gt;2)=0,2,IF((($G$1322&lt;&gt;2)*$G$1322+($O$1322&lt;&gt;2)*$O$1322+($W$1322&lt;&gt;2)*$W$1322+($AE$1322&lt;&gt;2)*$AE$1322+($AM$1322&lt;&gt;2)*$AM$1322)/(($G$1322&lt;&gt;2)+($O$1322&lt;&gt;2)+($W$1322&lt;&gt;2)+($AE$1322&lt;&gt;2)+($AM$1322&lt;&gt;2))&gt;=0.5,1,0))</f>
        <v/>
      </c>
      <c r="AV1322" s="8">
        <f>IF(($H$1322&lt;&gt;2)+($P$1322&lt;&gt;2)+($X$1322&lt;&gt;2)+($AF$1322&lt;&gt;2)+($AN$1322&lt;&gt;2)=0,2,IF((($H$1322&lt;&gt;2)*$H$1322+($P$1322&lt;&gt;2)*$P$1322+($X$1322&lt;&gt;2)*$X$1322+($AF$1322&lt;&gt;2)*$AF$1322+($AN$1322&lt;&gt;2)*$AN$1322)/(($H$1322&lt;&gt;2)+($P$1322&lt;&gt;2)+($X$1322&lt;&gt;2)+($AF$1322&lt;&gt;2)+($AN$1322&lt;&gt;2))&gt;=0.5,1,0))</f>
        <v/>
      </c>
      <c r="AX1322" s="16">
        <f>'Ground truth'!$B$14</f>
        <v/>
      </c>
      <c r="AY1322" s="16">
        <f>'Ground truth'!$C$14</f>
        <v/>
      </c>
      <c r="AZ1322" s="16">
        <f>'Ground truth'!$D$14</f>
        <v/>
      </c>
      <c r="BA1322" s="16">
        <f>'Ground truth'!$E$14</f>
        <v/>
      </c>
      <c r="BB1322" s="16">
        <f>'Ground truth'!$F$14</f>
        <v/>
      </c>
      <c r="BC1322" s="16">
        <f>'Ground truth'!$G$14</f>
        <v/>
      </c>
      <c r="BD1322" s="16">
        <f>'Ground truth'!$H$14</f>
        <v/>
      </c>
    </row>
    <row r="1323">
      <c r="A1323" s="3" t="inlineStr">
        <is>
          <t>Transmission</t>
        </is>
      </c>
      <c r="B1323" s="20" t="n">
        <v>2</v>
      </c>
      <c r="C1323" s="20" t="n">
        <v>2</v>
      </c>
      <c r="D1323" s="20" t="n">
        <v>2</v>
      </c>
      <c r="E1323" s="20" t="n">
        <v>2</v>
      </c>
      <c r="F1323" s="20" t="n">
        <v>2</v>
      </c>
      <c r="G1323" s="20" t="n">
        <v>2</v>
      </c>
      <c r="H1323" s="20" t="n">
        <v>2</v>
      </c>
      <c r="J1323" s="20" t="n">
        <v>2</v>
      </c>
      <c r="K1323" s="20" t="n">
        <v>2</v>
      </c>
      <c r="L1323" s="20" t="n">
        <v>2</v>
      </c>
      <c r="M1323" s="20" t="n">
        <v>2</v>
      </c>
      <c r="N1323" s="20" t="n">
        <v>2</v>
      </c>
      <c r="O1323" s="20" t="n">
        <v>2</v>
      </c>
      <c r="P1323" s="20" t="n">
        <v>2</v>
      </c>
      <c r="R1323" s="8" t="n">
        <v>1</v>
      </c>
      <c r="S1323" s="8" t="n">
        <v>1</v>
      </c>
      <c r="T1323" s="8" t="n">
        <v>1</v>
      </c>
      <c r="U1323" s="8" t="n">
        <v>0</v>
      </c>
      <c r="V1323" s="8" t="n">
        <v>1</v>
      </c>
      <c r="W1323" s="8" t="n">
        <v>1</v>
      </c>
      <c r="X1323" s="8" t="n">
        <v>0</v>
      </c>
      <c r="Z1323" s="20" t="n">
        <v>2</v>
      </c>
      <c r="AA1323" s="20" t="n">
        <v>2</v>
      </c>
      <c r="AB1323" s="20" t="n">
        <v>2</v>
      </c>
      <c r="AC1323" s="20" t="n">
        <v>2</v>
      </c>
      <c r="AD1323" s="20" t="n">
        <v>2</v>
      </c>
      <c r="AE1323" s="20" t="n">
        <v>2</v>
      </c>
      <c r="AF1323" s="20" t="n">
        <v>2</v>
      </c>
      <c r="AH1323" s="20" t="n">
        <v>2</v>
      </c>
      <c r="AI1323" s="20" t="n">
        <v>2</v>
      </c>
      <c r="AJ1323" s="20" t="n">
        <v>2</v>
      </c>
      <c r="AK1323" s="20" t="n">
        <v>2</v>
      </c>
      <c r="AL1323" s="20" t="n">
        <v>2</v>
      </c>
      <c r="AM1323" s="20" t="n">
        <v>2</v>
      </c>
      <c r="AN1323" s="20" t="n">
        <v>2</v>
      </c>
      <c r="AP1323" s="8">
        <f>IF(($B$1323&lt;&gt;2)+($J$1323&lt;&gt;2)+($R$1323&lt;&gt;2)+($Z$1323&lt;&gt;2)+($AH$1323&lt;&gt;2)=0,2,IF((($B$1323&lt;&gt;2)*$B$1323+($J$1323&lt;&gt;2)*$J$1323+($R$1323&lt;&gt;2)*$R$1323+($Z$1323&lt;&gt;2)*$Z$1323+($AH$1323&lt;&gt;2)*$AH$1323)/(($B$1323&lt;&gt;2)+($J$1323&lt;&gt;2)+($R$1323&lt;&gt;2)+($Z$1323&lt;&gt;2)+($AH$1323&lt;&gt;2))&gt;=0.5,1,0))</f>
        <v/>
      </c>
      <c r="AQ1323" s="8">
        <f>IF(($C$1323&lt;&gt;2)+($K$1323&lt;&gt;2)+($S$1323&lt;&gt;2)+($AA$1323&lt;&gt;2)+($AI$1323&lt;&gt;2)=0,2,IF((($C$1323&lt;&gt;2)*$C$1323+($K$1323&lt;&gt;2)*$K$1323+($S$1323&lt;&gt;2)*$S$1323+($AA$1323&lt;&gt;2)*$AA$1323+($AI$1323&lt;&gt;2)*$AI$1323)/(($C$1323&lt;&gt;2)+($K$1323&lt;&gt;2)+($S$1323&lt;&gt;2)+($AA$1323&lt;&gt;2)+($AI$1323&lt;&gt;2))&gt;=0.5,1,0))</f>
        <v/>
      </c>
      <c r="AR1323" s="8">
        <f>IF(($D$1323&lt;&gt;2)+($L$1323&lt;&gt;2)+($T$1323&lt;&gt;2)+($AB$1323&lt;&gt;2)+($AJ$1323&lt;&gt;2)=0,2,IF((($D$1323&lt;&gt;2)*$D$1323+($L$1323&lt;&gt;2)*$L$1323+($T$1323&lt;&gt;2)*$T$1323+($AB$1323&lt;&gt;2)*$AB$1323+($AJ$1323&lt;&gt;2)*$AJ$1323)/(($D$1323&lt;&gt;2)+($L$1323&lt;&gt;2)+($T$1323&lt;&gt;2)+($AB$1323&lt;&gt;2)+($AJ$1323&lt;&gt;2))&gt;=0.5,1,0))</f>
        <v/>
      </c>
      <c r="AS1323" s="8">
        <f>IF(($E$1323&lt;&gt;2)+($M$1323&lt;&gt;2)+($U$1323&lt;&gt;2)+($AC$1323&lt;&gt;2)+($AK$1323&lt;&gt;2)=0,2,IF((($E$1323&lt;&gt;2)*$E$1323+($M$1323&lt;&gt;2)*$M$1323+($U$1323&lt;&gt;2)*$U$1323+($AC$1323&lt;&gt;2)*$AC$1323+($AK$1323&lt;&gt;2)*$AK$1323)/(($E$1323&lt;&gt;2)+($M$1323&lt;&gt;2)+($U$1323&lt;&gt;2)+($AC$1323&lt;&gt;2)+($AK$1323&lt;&gt;2))&gt;=0.5,1,0))</f>
        <v/>
      </c>
      <c r="AT1323" s="8">
        <f>IF(($F$1323&lt;&gt;2)+($N$1323&lt;&gt;2)+($V$1323&lt;&gt;2)+($AD$1323&lt;&gt;2)+($AL$1323&lt;&gt;2)=0,2,IF((($F$1323&lt;&gt;2)*$F$1323+($N$1323&lt;&gt;2)*$N$1323+($V$1323&lt;&gt;2)*$V$1323+($AD$1323&lt;&gt;2)*$AD$1323+($AL$1323&lt;&gt;2)*$AL$1323)/(($F$1323&lt;&gt;2)+($N$1323&lt;&gt;2)+($V$1323&lt;&gt;2)+($AD$1323&lt;&gt;2)+($AL$1323&lt;&gt;2))&gt;=0.5,1,0))</f>
        <v/>
      </c>
      <c r="AU1323" s="8">
        <f>IF(($G$1323&lt;&gt;2)+($O$1323&lt;&gt;2)+($W$1323&lt;&gt;2)+($AE$1323&lt;&gt;2)+($AM$1323&lt;&gt;2)=0,2,IF((($G$1323&lt;&gt;2)*$G$1323+($O$1323&lt;&gt;2)*$O$1323+($W$1323&lt;&gt;2)*$W$1323+($AE$1323&lt;&gt;2)*$AE$1323+($AM$1323&lt;&gt;2)*$AM$1323)/(($G$1323&lt;&gt;2)+($O$1323&lt;&gt;2)+($W$1323&lt;&gt;2)+($AE$1323&lt;&gt;2)+($AM$1323&lt;&gt;2))&gt;=0.5,1,0))</f>
        <v/>
      </c>
      <c r="AV1323" s="8">
        <f>IF(($H$1323&lt;&gt;2)+($P$1323&lt;&gt;2)+($X$1323&lt;&gt;2)+($AF$1323&lt;&gt;2)+($AN$1323&lt;&gt;2)=0,2,IF((($H$1323&lt;&gt;2)*$H$1323+($P$1323&lt;&gt;2)*$P$1323+($X$1323&lt;&gt;2)*$X$1323+($AF$1323&lt;&gt;2)*$AF$1323+($AN$1323&lt;&gt;2)*$AN$1323)/(($H$1323&lt;&gt;2)+($P$1323&lt;&gt;2)+($X$1323&lt;&gt;2)+($AF$1323&lt;&gt;2)+($AN$1323&lt;&gt;2))&gt;=0.5,1,0))</f>
        <v/>
      </c>
      <c r="AX1323" s="16">
        <f>'Ground truth'!$B$15</f>
        <v/>
      </c>
      <c r="AY1323" s="16">
        <f>'Ground truth'!$C$15</f>
        <v/>
      </c>
      <c r="AZ1323" s="16">
        <f>'Ground truth'!$D$15</f>
        <v/>
      </c>
      <c r="BA1323" s="16">
        <f>'Ground truth'!$E$15</f>
        <v/>
      </c>
      <c r="BB1323" s="16">
        <f>'Ground truth'!$F$15</f>
        <v/>
      </c>
      <c r="BC1323" s="16">
        <f>'Ground truth'!$G$15</f>
        <v/>
      </c>
      <c r="BD1323" s="16">
        <f>'Ground truth'!$H$15</f>
        <v/>
      </c>
    </row>
    <row r="1324">
      <c r="A1324" s="3" t="inlineStr">
        <is>
          <t>Motor</t>
        </is>
      </c>
      <c r="B1324" s="20" t="n">
        <v>2</v>
      </c>
      <c r="C1324" s="20" t="n">
        <v>2</v>
      </c>
      <c r="D1324" s="20" t="n">
        <v>2</v>
      </c>
      <c r="E1324" s="20" t="n">
        <v>2</v>
      </c>
      <c r="F1324" s="20" t="n">
        <v>2</v>
      </c>
      <c r="G1324" s="20" t="n">
        <v>2</v>
      </c>
      <c r="H1324" s="20" t="n">
        <v>2</v>
      </c>
      <c r="J1324" s="20" t="n">
        <v>2</v>
      </c>
      <c r="K1324" s="20" t="n">
        <v>2</v>
      </c>
      <c r="L1324" s="20" t="n">
        <v>2</v>
      </c>
      <c r="M1324" s="20" t="n">
        <v>2</v>
      </c>
      <c r="N1324" s="20" t="n">
        <v>2</v>
      </c>
      <c r="O1324" s="20" t="n">
        <v>2</v>
      </c>
      <c r="P1324" s="20" t="n">
        <v>2</v>
      </c>
      <c r="R1324" s="8" t="n">
        <v>0</v>
      </c>
      <c r="S1324" s="8" t="n">
        <v>1</v>
      </c>
      <c r="T1324" s="8" t="n">
        <v>1</v>
      </c>
      <c r="U1324" s="8" t="n">
        <v>1</v>
      </c>
      <c r="V1324" s="8" t="n">
        <v>0</v>
      </c>
      <c r="W1324" s="8" t="n">
        <v>1</v>
      </c>
      <c r="X1324" s="8" t="n">
        <v>0</v>
      </c>
      <c r="Z1324" s="20" t="n">
        <v>2</v>
      </c>
      <c r="AA1324" s="20" t="n">
        <v>2</v>
      </c>
      <c r="AB1324" s="20" t="n">
        <v>2</v>
      </c>
      <c r="AC1324" s="20" t="n">
        <v>2</v>
      </c>
      <c r="AD1324" s="20" t="n">
        <v>2</v>
      </c>
      <c r="AE1324" s="20" t="n">
        <v>2</v>
      </c>
      <c r="AF1324" s="20" t="n">
        <v>2</v>
      </c>
      <c r="AH1324" s="20" t="n">
        <v>2</v>
      </c>
      <c r="AI1324" s="20" t="n">
        <v>2</v>
      </c>
      <c r="AJ1324" s="20" t="n">
        <v>2</v>
      </c>
      <c r="AK1324" s="20" t="n">
        <v>2</v>
      </c>
      <c r="AL1324" s="20" t="n">
        <v>2</v>
      </c>
      <c r="AM1324" s="20" t="n">
        <v>2</v>
      </c>
      <c r="AN1324" s="20" t="n">
        <v>2</v>
      </c>
      <c r="AP1324" s="8">
        <f>IF(($B$1324&lt;&gt;2)+($J$1324&lt;&gt;2)+($R$1324&lt;&gt;2)+($Z$1324&lt;&gt;2)+($AH$1324&lt;&gt;2)=0,2,IF((($B$1324&lt;&gt;2)*$B$1324+($J$1324&lt;&gt;2)*$J$1324+($R$1324&lt;&gt;2)*$R$1324+($Z$1324&lt;&gt;2)*$Z$1324+($AH$1324&lt;&gt;2)*$AH$1324)/(($B$1324&lt;&gt;2)+($J$1324&lt;&gt;2)+($R$1324&lt;&gt;2)+($Z$1324&lt;&gt;2)+($AH$1324&lt;&gt;2))&gt;=0.5,1,0))</f>
        <v/>
      </c>
      <c r="AQ1324" s="8">
        <f>IF(($C$1324&lt;&gt;2)+($K$1324&lt;&gt;2)+($S$1324&lt;&gt;2)+($AA$1324&lt;&gt;2)+($AI$1324&lt;&gt;2)=0,2,IF((($C$1324&lt;&gt;2)*$C$1324+($K$1324&lt;&gt;2)*$K$1324+($S$1324&lt;&gt;2)*$S$1324+($AA$1324&lt;&gt;2)*$AA$1324+($AI$1324&lt;&gt;2)*$AI$1324)/(($C$1324&lt;&gt;2)+($K$1324&lt;&gt;2)+($S$1324&lt;&gt;2)+($AA$1324&lt;&gt;2)+($AI$1324&lt;&gt;2))&gt;=0.5,1,0))</f>
        <v/>
      </c>
      <c r="AR1324" s="8">
        <f>IF(($D$1324&lt;&gt;2)+($L$1324&lt;&gt;2)+($T$1324&lt;&gt;2)+($AB$1324&lt;&gt;2)+($AJ$1324&lt;&gt;2)=0,2,IF((($D$1324&lt;&gt;2)*$D$1324+($L$1324&lt;&gt;2)*$L$1324+($T$1324&lt;&gt;2)*$T$1324+($AB$1324&lt;&gt;2)*$AB$1324+($AJ$1324&lt;&gt;2)*$AJ$1324)/(($D$1324&lt;&gt;2)+($L$1324&lt;&gt;2)+($T$1324&lt;&gt;2)+($AB$1324&lt;&gt;2)+($AJ$1324&lt;&gt;2))&gt;=0.5,1,0))</f>
        <v/>
      </c>
      <c r="AS1324" s="8">
        <f>IF(($E$1324&lt;&gt;2)+($M$1324&lt;&gt;2)+($U$1324&lt;&gt;2)+($AC$1324&lt;&gt;2)+($AK$1324&lt;&gt;2)=0,2,IF((($E$1324&lt;&gt;2)*$E$1324+($M$1324&lt;&gt;2)*$M$1324+($U$1324&lt;&gt;2)*$U$1324+($AC$1324&lt;&gt;2)*$AC$1324+($AK$1324&lt;&gt;2)*$AK$1324)/(($E$1324&lt;&gt;2)+($M$1324&lt;&gt;2)+($U$1324&lt;&gt;2)+($AC$1324&lt;&gt;2)+($AK$1324&lt;&gt;2))&gt;=0.5,1,0))</f>
        <v/>
      </c>
      <c r="AT1324" s="8">
        <f>IF(($F$1324&lt;&gt;2)+($N$1324&lt;&gt;2)+($V$1324&lt;&gt;2)+($AD$1324&lt;&gt;2)+($AL$1324&lt;&gt;2)=0,2,IF((($F$1324&lt;&gt;2)*$F$1324+($N$1324&lt;&gt;2)*$N$1324+($V$1324&lt;&gt;2)*$V$1324+($AD$1324&lt;&gt;2)*$AD$1324+($AL$1324&lt;&gt;2)*$AL$1324)/(($F$1324&lt;&gt;2)+($N$1324&lt;&gt;2)+($V$1324&lt;&gt;2)+($AD$1324&lt;&gt;2)+($AL$1324&lt;&gt;2))&gt;=0.5,1,0))</f>
        <v/>
      </c>
      <c r="AU1324" s="8">
        <f>IF(($G$1324&lt;&gt;2)+($O$1324&lt;&gt;2)+($W$1324&lt;&gt;2)+($AE$1324&lt;&gt;2)+($AM$1324&lt;&gt;2)=0,2,IF((($G$1324&lt;&gt;2)*$G$1324+($O$1324&lt;&gt;2)*$O$1324+($W$1324&lt;&gt;2)*$W$1324+($AE$1324&lt;&gt;2)*$AE$1324+($AM$1324&lt;&gt;2)*$AM$1324)/(($G$1324&lt;&gt;2)+($O$1324&lt;&gt;2)+($W$1324&lt;&gt;2)+($AE$1324&lt;&gt;2)+($AM$1324&lt;&gt;2))&gt;=0.5,1,0))</f>
        <v/>
      </c>
      <c r="AV1324" s="8">
        <f>IF(($H$1324&lt;&gt;2)+($P$1324&lt;&gt;2)+($X$1324&lt;&gt;2)+($AF$1324&lt;&gt;2)+($AN$1324&lt;&gt;2)=0,2,IF((($H$1324&lt;&gt;2)*$H$1324+($P$1324&lt;&gt;2)*$P$1324+($X$1324&lt;&gt;2)*$X$1324+($AF$1324&lt;&gt;2)*$AF$1324+($AN$1324&lt;&gt;2)*$AN$1324)/(($H$1324&lt;&gt;2)+($P$1324&lt;&gt;2)+($X$1324&lt;&gt;2)+($AF$1324&lt;&gt;2)+($AN$1324&lt;&gt;2))&gt;=0.5,1,0))</f>
        <v/>
      </c>
      <c r="AX1324" s="16">
        <f>'Ground truth'!$B$16</f>
        <v/>
      </c>
      <c r="AY1324" s="16">
        <f>'Ground truth'!$C$16</f>
        <v/>
      </c>
      <c r="AZ1324" s="16">
        <f>'Ground truth'!$D$16</f>
        <v/>
      </c>
      <c r="BA1324" s="16">
        <f>'Ground truth'!$E$16</f>
        <v/>
      </c>
      <c r="BB1324" s="16">
        <f>'Ground truth'!$F$16</f>
        <v/>
      </c>
      <c r="BC1324" s="16">
        <f>'Ground truth'!$G$16</f>
        <v/>
      </c>
      <c r="BD1324" s="16">
        <f>'Ground truth'!$H$16</f>
        <v/>
      </c>
    </row>
    <row r="1325">
      <c r="A1325" s="3" t="inlineStr">
        <is>
          <t>Electrical System</t>
        </is>
      </c>
      <c r="B1325" s="20" t="n">
        <v>2</v>
      </c>
      <c r="C1325" s="20" t="n">
        <v>2</v>
      </c>
      <c r="D1325" s="20" t="n">
        <v>2</v>
      </c>
      <c r="E1325" s="20" t="n">
        <v>2</v>
      </c>
      <c r="F1325" s="20" t="n">
        <v>2</v>
      </c>
      <c r="G1325" s="20" t="n">
        <v>2</v>
      </c>
      <c r="H1325" s="20" t="n">
        <v>2</v>
      </c>
      <c r="J1325" s="20" t="n">
        <v>2</v>
      </c>
      <c r="K1325" s="20" t="n">
        <v>2</v>
      </c>
      <c r="L1325" s="20" t="n">
        <v>2</v>
      </c>
      <c r="M1325" s="20" t="n">
        <v>2</v>
      </c>
      <c r="N1325" s="20" t="n">
        <v>2</v>
      </c>
      <c r="O1325" s="20" t="n">
        <v>2</v>
      </c>
      <c r="P1325" s="20" t="n">
        <v>2</v>
      </c>
      <c r="R1325" s="8" t="n">
        <v>0</v>
      </c>
      <c r="S1325" s="8" t="n">
        <v>0</v>
      </c>
      <c r="T1325" s="8" t="n">
        <v>1</v>
      </c>
      <c r="U1325" s="8" t="n">
        <v>1</v>
      </c>
      <c r="V1325" s="8" t="n">
        <v>1</v>
      </c>
      <c r="W1325" s="8" t="n">
        <v>1</v>
      </c>
      <c r="X1325" s="8" t="n">
        <v>0</v>
      </c>
      <c r="Z1325" s="20" t="n">
        <v>2</v>
      </c>
      <c r="AA1325" s="20" t="n">
        <v>2</v>
      </c>
      <c r="AB1325" s="20" t="n">
        <v>2</v>
      </c>
      <c r="AC1325" s="20" t="n">
        <v>2</v>
      </c>
      <c r="AD1325" s="20" t="n">
        <v>2</v>
      </c>
      <c r="AE1325" s="20" t="n">
        <v>2</v>
      </c>
      <c r="AF1325" s="20" t="n">
        <v>2</v>
      </c>
      <c r="AH1325" s="20" t="n">
        <v>2</v>
      </c>
      <c r="AI1325" s="20" t="n">
        <v>2</v>
      </c>
      <c r="AJ1325" s="20" t="n">
        <v>2</v>
      </c>
      <c r="AK1325" s="20" t="n">
        <v>2</v>
      </c>
      <c r="AL1325" s="20" t="n">
        <v>2</v>
      </c>
      <c r="AM1325" s="20" t="n">
        <v>2</v>
      </c>
      <c r="AN1325" s="20" t="n">
        <v>2</v>
      </c>
      <c r="AP1325" s="8">
        <f>IF(($B$1325&lt;&gt;2)+($J$1325&lt;&gt;2)+($R$1325&lt;&gt;2)+($Z$1325&lt;&gt;2)+($AH$1325&lt;&gt;2)=0,2,IF((($B$1325&lt;&gt;2)*$B$1325+($J$1325&lt;&gt;2)*$J$1325+($R$1325&lt;&gt;2)*$R$1325+($Z$1325&lt;&gt;2)*$Z$1325+($AH$1325&lt;&gt;2)*$AH$1325)/(($B$1325&lt;&gt;2)+($J$1325&lt;&gt;2)+($R$1325&lt;&gt;2)+($Z$1325&lt;&gt;2)+($AH$1325&lt;&gt;2))&gt;=0.5,1,0))</f>
        <v/>
      </c>
      <c r="AQ1325" s="8">
        <f>IF(($C$1325&lt;&gt;2)+($K$1325&lt;&gt;2)+($S$1325&lt;&gt;2)+($AA$1325&lt;&gt;2)+($AI$1325&lt;&gt;2)=0,2,IF((($C$1325&lt;&gt;2)*$C$1325+($K$1325&lt;&gt;2)*$K$1325+($S$1325&lt;&gt;2)*$S$1325+($AA$1325&lt;&gt;2)*$AA$1325+($AI$1325&lt;&gt;2)*$AI$1325)/(($C$1325&lt;&gt;2)+($K$1325&lt;&gt;2)+($S$1325&lt;&gt;2)+($AA$1325&lt;&gt;2)+($AI$1325&lt;&gt;2))&gt;=0.5,1,0))</f>
        <v/>
      </c>
      <c r="AR1325" s="8">
        <f>IF(($D$1325&lt;&gt;2)+($L$1325&lt;&gt;2)+($T$1325&lt;&gt;2)+($AB$1325&lt;&gt;2)+($AJ$1325&lt;&gt;2)=0,2,IF((($D$1325&lt;&gt;2)*$D$1325+($L$1325&lt;&gt;2)*$L$1325+($T$1325&lt;&gt;2)*$T$1325+($AB$1325&lt;&gt;2)*$AB$1325+($AJ$1325&lt;&gt;2)*$AJ$1325)/(($D$1325&lt;&gt;2)+($L$1325&lt;&gt;2)+($T$1325&lt;&gt;2)+($AB$1325&lt;&gt;2)+($AJ$1325&lt;&gt;2))&gt;=0.5,1,0))</f>
        <v/>
      </c>
      <c r="AS1325" s="8">
        <f>IF(($E$1325&lt;&gt;2)+($M$1325&lt;&gt;2)+($U$1325&lt;&gt;2)+($AC$1325&lt;&gt;2)+($AK$1325&lt;&gt;2)=0,2,IF((($E$1325&lt;&gt;2)*$E$1325+($M$1325&lt;&gt;2)*$M$1325+($U$1325&lt;&gt;2)*$U$1325+($AC$1325&lt;&gt;2)*$AC$1325+($AK$1325&lt;&gt;2)*$AK$1325)/(($E$1325&lt;&gt;2)+($M$1325&lt;&gt;2)+($U$1325&lt;&gt;2)+($AC$1325&lt;&gt;2)+($AK$1325&lt;&gt;2))&gt;=0.5,1,0))</f>
        <v/>
      </c>
      <c r="AT1325" s="8">
        <f>IF(($F$1325&lt;&gt;2)+($N$1325&lt;&gt;2)+($V$1325&lt;&gt;2)+($AD$1325&lt;&gt;2)+($AL$1325&lt;&gt;2)=0,2,IF((($F$1325&lt;&gt;2)*$F$1325+($N$1325&lt;&gt;2)*$N$1325+($V$1325&lt;&gt;2)*$V$1325+($AD$1325&lt;&gt;2)*$AD$1325+($AL$1325&lt;&gt;2)*$AL$1325)/(($F$1325&lt;&gt;2)+($N$1325&lt;&gt;2)+($V$1325&lt;&gt;2)+($AD$1325&lt;&gt;2)+($AL$1325&lt;&gt;2))&gt;=0.5,1,0))</f>
        <v/>
      </c>
      <c r="AU1325" s="8">
        <f>IF(($G$1325&lt;&gt;2)+($O$1325&lt;&gt;2)+($W$1325&lt;&gt;2)+($AE$1325&lt;&gt;2)+($AM$1325&lt;&gt;2)=0,2,IF((($G$1325&lt;&gt;2)*$G$1325+($O$1325&lt;&gt;2)*$O$1325+($W$1325&lt;&gt;2)*$W$1325+($AE$1325&lt;&gt;2)*$AE$1325+($AM$1325&lt;&gt;2)*$AM$1325)/(($G$1325&lt;&gt;2)+($O$1325&lt;&gt;2)+($W$1325&lt;&gt;2)+($AE$1325&lt;&gt;2)+($AM$1325&lt;&gt;2))&gt;=0.5,1,0))</f>
        <v/>
      </c>
      <c r="AV1325" s="8">
        <f>IF(($H$1325&lt;&gt;2)+($P$1325&lt;&gt;2)+($X$1325&lt;&gt;2)+($AF$1325&lt;&gt;2)+($AN$1325&lt;&gt;2)=0,2,IF((($H$1325&lt;&gt;2)*$H$1325+($P$1325&lt;&gt;2)*$P$1325+($X$1325&lt;&gt;2)*$X$1325+($AF$1325&lt;&gt;2)*$AF$1325+($AN$1325&lt;&gt;2)*$AN$1325)/(($H$1325&lt;&gt;2)+($P$1325&lt;&gt;2)+($X$1325&lt;&gt;2)+($AF$1325&lt;&gt;2)+($AN$1325&lt;&gt;2))&gt;=0.5,1,0))</f>
        <v/>
      </c>
      <c r="AX1325" s="16">
        <f>'Ground truth'!$B$17</f>
        <v/>
      </c>
      <c r="AY1325" s="16">
        <f>'Ground truth'!$C$17</f>
        <v/>
      </c>
      <c r="AZ1325" s="16">
        <f>'Ground truth'!$D$17</f>
        <v/>
      </c>
      <c r="BA1325" s="16">
        <f>'Ground truth'!$E$17</f>
        <v/>
      </c>
      <c r="BB1325" s="16">
        <f>'Ground truth'!$F$17</f>
        <v/>
      </c>
      <c r="BC1325" s="16">
        <f>'Ground truth'!$G$17</f>
        <v/>
      </c>
      <c r="BD1325" s="16">
        <f>'Ground truth'!$H$17</f>
        <v/>
      </c>
    </row>
    <row r="1326">
      <c r="A1326" s="3" t="inlineStr">
        <is>
          <t>Battery Holder</t>
        </is>
      </c>
      <c r="B1326" s="20" t="n">
        <v>2</v>
      </c>
      <c r="C1326" s="20" t="n">
        <v>2</v>
      </c>
      <c r="D1326" s="20" t="n">
        <v>2</v>
      </c>
      <c r="E1326" s="20" t="n">
        <v>2</v>
      </c>
      <c r="F1326" s="20" t="n">
        <v>2</v>
      </c>
      <c r="G1326" s="20" t="n">
        <v>2</v>
      </c>
      <c r="H1326" s="20" t="n">
        <v>2</v>
      </c>
      <c r="J1326" s="20" t="n">
        <v>2</v>
      </c>
      <c r="K1326" s="20" t="n">
        <v>2</v>
      </c>
      <c r="L1326" s="20" t="n">
        <v>2</v>
      </c>
      <c r="M1326" s="20" t="n">
        <v>2</v>
      </c>
      <c r="N1326" s="20" t="n">
        <v>2</v>
      </c>
      <c r="O1326" s="20" t="n">
        <v>2</v>
      </c>
      <c r="P1326" s="20" t="n">
        <v>2</v>
      </c>
      <c r="R1326" s="8" t="n">
        <v>0</v>
      </c>
      <c r="S1326" s="8" t="n">
        <v>1</v>
      </c>
      <c r="T1326" s="8" t="n">
        <v>0</v>
      </c>
      <c r="U1326" s="8" t="n">
        <v>1</v>
      </c>
      <c r="V1326" s="8" t="n">
        <v>1</v>
      </c>
      <c r="W1326" s="8" t="n">
        <v>1</v>
      </c>
      <c r="X1326" s="8" t="n">
        <v>0</v>
      </c>
      <c r="Z1326" s="20" t="n">
        <v>2</v>
      </c>
      <c r="AA1326" s="20" t="n">
        <v>2</v>
      </c>
      <c r="AB1326" s="20" t="n">
        <v>2</v>
      </c>
      <c r="AC1326" s="20" t="n">
        <v>2</v>
      </c>
      <c r="AD1326" s="20" t="n">
        <v>2</v>
      </c>
      <c r="AE1326" s="20" t="n">
        <v>2</v>
      </c>
      <c r="AF1326" s="20" t="n">
        <v>2</v>
      </c>
      <c r="AH1326" s="20" t="n">
        <v>2</v>
      </c>
      <c r="AI1326" s="20" t="n">
        <v>2</v>
      </c>
      <c r="AJ1326" s="20" t="n">
        <v>2</v>
      </c>
      <c r="AK1326" s="20" t="n">
        <v>2</v>
      </c>
      <c r="AL1326" s="20" t="n">
        <v>2</v>
      </c>
      <c r="AM1326" s="20" t="n">
        <v>2</v>
      </c>
      <c r="AN1326" s="20" t="n">
        <v>2</v>
      </c>
      <c r="AP1326" s="8">
        <f>IF(($B$1326&lt;&gt;2)+($J$1326&lt;&gt;2)+($R$1326&lt;&gt;2)+($Z$1326&lt;&gt;2)+($AH$1326&lt;&gt;2)=0,2,IF((($B$1326&lt;&gt;2)*$B$1326+($J$1326&lt;&gt;2)*$J$1326+($R$1326&lt;&gt;2)*$R$1326+($Z$1326&lt;&gt;2)*$Z$1326+($AH$1326&lt;&gt;2)*$AH$1326)/(($B$1326&lt;&gt;2)+($J$1326&lt;&gt;2)+($R$1326&lt;&gt;2)+($Z$1326&lt;&gt;2)+($AH$1326&lt;&gt;2))&gt;=0.5,1,0))</f>
        <v/>
      </c>
      <c r="AQ1326" s="8">
        <f>IF(($C$1326&lt;&gt;2)+($K$1326&lt;&gt;2)+($S$1326&lt;&gt;2)+($AA$1326&lt;&gt;2)+($AI$1326&lt;&gt;2)=0,2,IF((($C$1326&lt;&gt;2)*$C$1326+($K$1326&lt;&gt;2)*$K$1326+($S$1326&lt;&gt;2)*$S$1326+($AA$1326&lt;&gt;2)*$AA$1326+($AI$1326&lt;&gt;2)*$AI$1326)/(($C$1326&lt;&gt;2)+($K$1326&lt;&gt;2)+($S$1326&lt;&gt;2)+($AA$1326&lt;&gt;2)+($AI$1326&lt;&gt;2))&gt;=0.5,1,0))</f>
        <v/>
      </c>
      <c r="AR1326" s="8">
        <f>IF(($D$1326&lt;&gt;2)+($L$1326&lt;&gt;2)+($T$1326&lt;&gt;2)+($AB$1326&lt;&gt;2)+($AJ$1326&lt;&gt;2)=0,2,IF((($D$1326&lt;&gt;2)*$D$1326+($L$1326&lt;&gt;2)*$L$1326+($T$1326&lt;&gt;2)*$T$1326+($AB$1326&lt;&gt;2)*$AB$1326+($AJ$1326&lt;&gt;2)*$AJ$1326)/(($D$1326&lt;&gt;2)+($L$1326&lt;&gt;2)+($T$1326&lt;&gt;2)+($AB$1326&lt;&gt;2)+($AJ$1326&lt;&gt;2))&gt;=0.5,1,0))</f>
        <v/>
      </c>
      <c r="AS1326" s="8">
        <f>IF(($E$1326&lt;&gt;2)+($M$1326&lt;&gt;2)+($U$1326&lt;&gt;2)+($AC$1326&lt;&gt;2)+($AK$1326&lt;&gt;2)=0,2,IF((($E$1326&lt;&gt;2)*$E$1326+($M$1326&lt;&gt;2)*$M$1326+($U$1326&lt;&gt;2)*$U$1326+($AC$1326&lt;&gt;2)*$AC$1326+($AK$1326&lt;&gt;2)*$AK$1326)/(($E$1326&lt;&gt;2)+($M$1326&lt;&gt;2)+($U$1326&lt;&gt;2)+($AC$1326&lt;&gt;2)+($AK$1326&lt;&gt;2))&gt;=0.5,1,0))</f>
        <v/>
      </c>
      <c r="AT1326" s="8">
        <f>IF(($F$1326&lt;&gt;2)+($N$1326&lt;&gt;2)+($V$1326&lt;&gt;2)+($AD$1326&lt;&gt;2)+($AL$1326&lt;&gt;2)=0,2,IF((($F$1326&lt;&gt;2)*$F$1326+($N$1326&lt;&gt;2)*$N$1326+($V$1326&lt;&gt;2)*$V$1326+($AD$1326&lt;&gt;2)*$AD$1326+($AL$1326&lt;&gt;2)*$AL$1326)/(($F$1326&lt;&gt;2)+($N$1326&lt;&gt;2)+($V$1326&lt;&gt;2)+($AD$1326&lt;&gt;2)+($AL$1326&lt;&gt;2))&gt;=0.5,1,0))</f>
        <v/>
      </c>
      <c r="AU1326" s="8">
        <f>IF(($G$1326&lt;&gt;2)+($O$1326&lt;&gt;2)+($W$1326&lt;&gt;2)+($AE$1326&lt;&gt;2)+($AM$1326&lt;&gt;2)=0,2,IF((($G$1326&lt;&gt;2)*$G$1326+($O$1326&lt;&gt;2)*$O$1326+($W$1326&lt;&gt;2)*$W$1326+($AE$1326&lt;&gt;2)*$AE$1326+($AM$1326&lt;&gt;2)*$AM$1326)/(($G$1326&lt;&gt;2)+($O$1326&lt;&gt;2)+($W$1326&lt;&gt;2)+($AE$1326&lt;&gt;2)+($AM$1326&lt;&gt;2))&gt;=0.5,1,0))</f>
        <v/>
      </c>
      <c r="AV1326" s="8">
        <f>IF(($H$1326&lt;&gt;2)+($P$1326&lt;&gt;2)+($X$1326&lt;&gt;2)+($AF$1326&lt;&gt;2)+($AN$1326&lt;&gt;2)=0,2,IF((($H$1326&lt;&gt;2)*$H$1326+($P$1326&lt;&gt;2)*$P$1326+($X$1326&lt;&gt;2)*$X$1326+($AF$1326&lt;&gt;2)*$AF$1326+($AN$1326&lt;&gt;2)*$AN$1326)/(($H$1326&lt;&gt;2)+($P$1326&lt;&gt;2)+($X$1326&lt;&gt;2)+($AF$1326&lt;&gt;2)+($AN$1326&lt;&gt;2))&gt;=0.5,1,0))</f>
        <v/>
      </c>
      <c r="AX1326" s="16">
        <f>'Ground truth'!$B$18</f>
        <v/>
      </c>
      <c r="AY1326" s="16">
        <f>'Ground truth'!$C$18</f>
        <v/>
      </c>
      <c r="AZ1326" s="16">
        <f>'Ground truth'!$D$18</f>
        <v/>
      </c>
      <c r="BA1326" s="16">
        <f>'Ground truth'!$E$18</f>
        <v/>
      </c>
      <c r="BB1326" s="16">
        <f>'Ground truth'!$F$18</f>
        <v/>
      </c>
      <c r="BC1326" s="16">
        <f>'Ground truth'!$G$18</f>
        <v/>
      </c>
      <c r="BD1326" s="16">
        <f>'Ground truth'!$H$18</f>
        <v/>
      </c>
    </row>
    <row r="1327">
      <c r="A1327" s="3" t="inlineStr">
        <is>
          <t>Housing</t>
        </is>
      </c>
      <c r="B1327" s="20" t="n">
        <v>2</v>
      </c>
      <c r="C1327" s="20" t="n">
        <v>2</v>
      </c>
      <c r="D1327" s="20" t="n">
        <v>2</v>
      </c>
      <c r="E1327" s="20" t="n">
        <v>2</v>
      </c>
      <c r="F1327" s="20" t="n">
        <v>2</v>
      </c>
      <c r="G1327" s="20" t="n">
        <v>2</v>
      </c>
      <c r="H1327" s="20" t="n">
        <v>2</v>
      </c>
      <c r="J1327" s="20" t="n">
        <v>2</v>
      </c>
      <c r="K1327" s="20" t="n">
        <v>2</v>
      </c>
      <c r="L1327" s="20" t="n">
        <v>2</v>
      </c>
      <c r="M1327" s="20" t="n">
        <v>2</v>
      </c>
      <c r="N1327" s="20" t="n">
        <v>2</v>
      </c>
      <c r="O1327" s="20" t="n">
        <v>2</v>
      </c>
      <c r="P1327" s="20" t="n">
        <v>2</v>
      </c>
      <c r="R1327" s="8" t="n">
        <v>1</v>
      </c>
      <c r="S1327" s="8" t="n">
        <v>1</v>
      </c>
      <c r="T1327" s="8" t="n">
        <v>1</v>
      </c>
      <c r="U1327" s="8" t="n">
        <v>1</v>
      </c>
      <c r="V1327" s="8" t="n">
        <v>1</v>
      </c>
      <c r="W1327" s="8" t="n">
        <v>1</v>
      </c>
      <c r="X1327" s="8" t="n">
        <v>1</v>
      </c>
      <c r="Z1327" s="20" t="n">
        <v>2</v>
      </c>
      <c r="AA1327" s="20" t="n">
        <v>2</v>
      </c>
      <c r="AB1327" s="20" t="n">
        <v>2</v>
      </c>
      <c r="AC1327" s="20" t="n">
        <v>2</v>
      </c>
      <c r="AD1327" s="20" t="n">
        <v>2</v>
      </c>
      <c r="AE1327" s="20" t="n">
        <v>2</v>
      </c>
      <c r="AF1327" s="20" t="n">
        <v>2</v>
      </c>
      <c r="AH1327" s="20" t="n">
        <v>2</v>
      </c>
      <c r="AI1327" s="20" t="n">
        <v>2</v>
      </c>
      <c r="AJ1327" s="20" t="n">
        <v>2</v>
      </c>
      <c r="AK1327" s="20" t="n">
        <v>2</v>
      </c>
      <c r="AL1327" s="20" t="n">
        <v>2</v>
      </c>
      <c r="AM1327" s="20" t="n">
        <v>2</v>
      </c>
      <c r="AN1327" s="20" t="n">
        <v>2</v>
      </c>
      <c r="AP1327" s="8">
        <f>IF(($B$1327&lt;&gt;2)+($J$1327&lt;&gt;2)+($R$1327&lt;&gt;2)+($Z$1327&lt;&gt;2)+($AH$1327&lt;&gt;2)=0,2,IF((($B$1327&lt;&gt;2)*$B$1327+($J$1327&lt;&gt;2)*$J$1327+($R$1327&lt;&gt;2)*$R$1327+($Z$1327&lt;&gt;2)*$Z$1327+($AH$1327&lt;&gt;2)*$AH$1327)/(($B$1327&lt;&gt;2)+($J$1327&lt;&gt;2)+($R$1327&lt;&gt;2)+($Z$1327&lt;&gt;2)+($AH$1327&lt;&gt;2))&gt;=0.5,1,0))</f>
        <v/>
      </c>
      <c r="AQ1327" s="8">
        <f>IF(($C$1327&lt;&gt;2)+($K$1327&lt;&gt;2)+($S$1327&lt;&gt;2)+($AA$1327&lt;&gt;2)+($AI$1327&lt;&gt;2)=0,2,IF((($C$1327&lt;&gt;2)*$C$1327+($K$1327&lt;&gt;2)*$K$1327+($S$1327&lt;&gt;2)*$S$1327+($AA$1327&lt;&gt;2)*$AA$1327+($AI$1327&lt;&gt;2)*$AI$1327)/(($C$1327&lt;&gt;2)+($K$1327&lt;&gt;2)+($S$1327&lt;&gt;2)+($AA$1327&lt;&gt;2)+($AI$1327&lt;&gt;2))&gt;=0.5,1,0))</f>
        <v/>
      </c>
      <c r="AR1327" s="8">
        <f>IF(($D$1327&lt;&gt;2)+($L$1327&lt;&gt;2)+($T$1327&lt;&gt;2)+($AB$1327&lt;&gt;2)+($AJ$1327&lt;&gt;2)=0,2,IF((($D$1327&lt;&gt;2)*$D$1327+($L$1327&lt;&gt;2)*$L$1327+($T$1327&lt;&gt;2)*$T$1327+($AB$1327&lt;&gt;2)*$AB$1327+($AJ$1327&lt;&gt;2)*$AJ$1327)/(($D$1327&lt;&gt;2)+($L$1327&lt;&gt;2)+($T$1327&lt;&gt;2)+($AB$1327&lt;&gt;2)+($AJ$1327&lt;&gt;2))&gt;=0.5,1,0))</f>
        <v/>
      </c>
      <c r="AS1327" s="8">
        <f>IF(($E$1327&lt;&gt;2)+($M$1327&lt;&gt;2)+($U$1327&lt;&gt;2)+($AC$1327&lt;&gt;2)+($AK$1327&lt;&gt;2)=0,2,IF((($E$1327&lt;&gt;2)*$E$1327+($M$1327&lt;&gt;2)*$M$1327+($U$1327&lt;&gt;2)*$U$1327+($AC$1327&lt;&gt;2)*$AC$1327+($AK$1327&lt;&gt;2)*$AK$1327)/(($E$1327&lt;&gt;2)+($M$1327&lt;&gt;2)+($U$1327&lt;&gt;2)+($AC$1327&lt;&gt;2)+($AK$1327&lt;&gt;2))&gt;=0.5,1,0))</f>
        <v/>
      </c>
      <c r="AT1327" s="8">
        <f>IF(($F$1327&lt;&gt;2)+($N$1327&lt;&gt;2)+($V$1327&lt;&gt;2)+($AD$1327&lt;&gt;2)+($AL$1327&lt;&gt;2)=0,2,IF((($F$1327&lt;&gt;2)*$F$1327+($N$1327&lt;&gt;2)*$N$1327+($V$1327&lt;&gt;2)*$V$1327+($AD$1327&lt;&gt;2)*$AD$1327+($AL$1327&lt;&gt;2)*$AL$1327)/(($F$1327&lt;&gt;2)+($N$1327&lt;&gt;2)+($V$1327&lt;&gt;2)+($AD$1327&lt;&gt;2)+($AL$1327&lt;&gt;2))&gt;=0.5,1,0))</f>
        <v/>
      </c>
      <c r="AU1327" s="8">
        <f>IF(($G$1327&lt;&gt;2)+($O$1327&lt;&gt;2)+($W$1327&lt;&gt;2)+($AE$1327&lt;&gt;2)+($AM$1327&lt;&gt;2)=0,2,IF((($G$1327&lt;&gt;2)*$G$1327+($O$1327&lt;&gt;2)*$O$1327+($W$1327&lt;&gt;2)*$W$1327+($AE$1327&lt;&gt;2)*$AE$1327+($AM$1327&lt;&gt;2)*$AM$1327)/(($G$1327&lt;&gt;2)+($O$1327&lt;&gt;2)+($W$1327&lt;&gt;2)+($AE$1327&lt;&gt;2)+($AM$1327&lt;&gt;2))&gt;=0.5,1,0))</f>
        <v/>
      </c>
      <c r="AV1327" s="8">
        <f>IF(($H$1327&lt;&gt;2)+($P$1327&lt;&gt;2)+($X$1327&lt;&gt;2)+($AF$1327&lt;&gt;2)+($AN$1327&lt;&gt;2)=0,2,IF((($H$1327&lt;&gt;2)*$H$1327+($P$1327&lt;&gt;2)*$P$1327+($X$1327&lt;&gt;2)*$X$1327+($AF$1327&lt;&gt;2)*$AF$1327+($AN$1327&lt;&gt;2)*$AN$1327)/(($H$1327&lt;&gt;2)+($P$1327&lt;&gt;2)+($X$1327&lt;&gt;2)+($AF$1327&lt;&gt;2)+($AN$1327&lt;&gt;2))&gt;=0.5,1,0))</f>
        <v/>
      </c>
      <c r="AX1327" s="16">
        <f>'Ground truth'!$B$19</f>
        <v/>
      </c>
      <c r="AY1327" s="16">
        <f>'Ground truth'!$C$19</f>
        <v/>
      </c>
      <c r="AZ1327" s="16">
        <f>'Ground truth'!$D$19</f>
        <v/>
      </c>
      <c r="BA1327" s="16">
        <f>'Ground truth'!$E$19</f>
        <v/>
      </c>
      <c r="BB1327" s="16">
        <f>'Ground truth'!$F$19</f>
        <v/>
      </c>
      <c r="BC1327" s="16">
        <f>'Ground truth'!$G$19</f>
        <v/>
      </c>
      <c r="BD1327" s="16">
        <f>'Ground truth'!$H$19</f>
        <v/>
      </c>
    </row>
    <row r="1328">
      <c r="A1328" s="3" t="inlineStr">
        <is>
          <t>External Environment</t>
        </is>
      </c>
      <c r="B1328" s="20" t="n">
        <v>2</v>
      </c>
      <c r="C1328" s="20" t="n">
        <v>2</v>
      </c>
      <c r="D1328" s="20" t="n">
        <v>2</v>
      </c>
      <c r="E1328" s="20" t="n">
        <v>2</v>
      </c>
      <c r="F1328" s="20" t="n">
        <v>2</v>
      </c>
      <c r="G1328" s="20" t="n">
        <v>2</v>
      </c>
      <c r="H1328" s="20" t="n">
        <v>2</v>
      </c>
      <c r="J1328" s="20" t="n">
        <v>2</v>
      </c>
      <c r="K1328" s="20" t="n">
        <v>2</v>
      </c>
      <c r="L1328" s="20" t="n">
        <v>2</v>
      </c>
      <c r="M1328" s="20" t="n">
        <v>2</v>
      </c>
      <c r="N1328" s="20" t="n">
        <v>2</v>
      </c>
      <c r="O1328" s="20" t="n">
        <v>2</v>
      </c>
      <c r="P1328" s="20" t="n">
        <v>2</v>
      </c>
      <c r="R1328" s="8" t="n">
        <v>0</v>
      </c>
      <c r="S1328" s="8" t="n">
        <v>0</v>
      </c>
      <c r="T1328" s="8" t="n">
        <v>0</v>
      </c>
      <c r="U1328" s="8" t="n">
        <v>0</v>
      </c>
      <c r="V1328" s="8" t="n">
        <v>0</v>
      </c>
      <c r="W1328" s="8" t="n">
        <v>1</v>
      </c>
      <c r="X1328" s="8" t="n">
        <v>1</v>
      </c>
      <c r="Z1328" s="20" t="n">
        <v>2</v>
      </c>
      <c r="AA1328" s="20" t="n">
        <v>2</v>
      </c>
      <c r="AB1328" s="20" t="n">
        <v>2</v>
      </c>
      <c r="AC1328" s="20" t="n">
        <v>2</v>
      </c>
      <c r="AD1328" s="20" t="n">
        <v>2</v>
      </c>
      <c r="AE1328" s="20" t="n">
        <v>2</v>
      </c>
      <c r="AF1328" s="20" t="n">
        <v>2</v>
      </c>
      <c r="AH1328" s="20" t="n">
        <v>2</v>
      </c>
      <c r="AI1328" s="20" t="n">
        <v>2</v>
      </c>
      <c r="AJ1328" s="20" t="n">
        <v>2</v>
      </c>
      <c r="AK1328" s="20" t="n">
        <v>2</v>
      </c>
      <c r="AL1328" s="20" t="n">
        <v>2</v>
      </c>
      <c r="AM1328" s="20" t="n">
        <v>2</v>
      </c>
      <c r="AN1328" s="20" t="n">
        <v>2</v>
      </c>
      <c r="AP1328" s="8">
        <f>IF(($B$1328&lt;&gt;2)+($J$1328&lt;&gt;2)+($R$1328&lt;&gt;2)+($Z$1328&lt;&gt;2)+($AH$1328&lt;&gt;2)=0,2,IF((($B$1328&lt;&gt;2)*$B$1328+($J$1328&lt;&gt;2)*$J$1328+($R$1328&lt;&gt;2)*$R$1328+($Z$1328&lt;&gt;2)*$Z$1328+($AH$1328&lt;&gt;2)*$AH$1328)/(($B$1328&lt;&gt;2)+($J$1328&lt;&gt;2)+($R$1328&lt;&gt;2)+($Z$1328&lt;&gt;2)+($AH$1328&lt;&gt;2))&gt;=0.5,1,0))</f>
        <v/>
      </c>
      <c r="AQ1328" s="8">
        <f>IF(($C$1328&lt;&gt;2)+($K$1328&lt;&gt;2)+($S$1328&lt;&gt;2)+($AA$1328&lt;&gt;2)+($AI$1328&lt;&gt;2)=0,2,IF((($C$1328&lt;&gt;2)*$C$1328+($K$1328&lt;&gt;2)*$K$1328+($S$1328&lt;&gt;2)*$S$1328+($AA$1328&lt;&gt;2)*$AA$1328+($AI$1328&lt;&gt;2)*$AI$1328)/(($C$1328&lt;&gt;2)+($K$1328&lt;&gt;2)+($S$1328&lt;&gt;2)+($AA$1328&lt;&gt;2)+($AI$1328&lt;&gt;2))&gt;=0.5,1,0))</f>
        <v/>
      </c>
      <c r="AR1328" s="8">
        <f>IF(($D$1328&lt;&gt;2)+($L$1328&lt;&gt;2)+($T$1328&lt;&gt;2)+($AB$1328&lt;&gt;2)+($AJ$1328&lt;&gt;2)=0,2,IF((($D$1328&lt;&gt;2)*$D$1328+($L$1328&lt;&gt;2)*$L$1328+($T$1328&lt;&gt;2)*$T$1328+($AB$1328&lt;&gt;2)*$AB$1328+($AJ$1328&lt;&gt;2)*$AJ$1328)/(($D$1328&lt;&gt;2)+($L$1328&lt;&gt;2)+($T$1328&lt;&gt;2)+($AB$1328&lt;&gt;2)+($AJ$1328&lt;&gt;2))&gt;=0.5,1,0))</f>
        <v/>
      </c>
      <c r="AS1328" s="8">
        <f>IF(($E$1328&lt;&gt;2)+($M$1328&lt;&gt;2)+($U$1328&lt;&gt;2)+($AC$1328&lt;&gt;2)+($AK$1328&lt;&gt;2)=0,2,IF((($E$1328&lt;&gt;2)*$E$1328+($M$1328&lt;&gt;2)*$M$1328+($U$1328&lt;&gt;2)*$U$1328+($AC$1328&lt;&gt;2)*$AC$1328+($AK$1328&lt;&gt;2)*$AK$1328)/(($E$1328&lt;&gt;2)+($M$1328&lt;&gt;2)+($U$1328&lt;&gt;2)+($AC$1328&lt;&gt;2)+($AK$1328&lt;&gt;2))&gt;=0.5,1,0))</f>
        <v/>
      </c>
      <c r="AT1328" s="8">
        <f>IF(($F$1328&lt;&gt;2)+($N$1328&lt;&gt;2)+($V$1328&lt;&gt;2)+($AD$1328&lt;&gt;2)+($AL$1328&lt;&gt;2)=0,2,IF((($F$1328&lt;&gt;2)*$F$1328+($N$1328&lt;&gt;2)*$N$1328+($V$1328&lt;&gt;2)*$V$1328+($AD$1328&lt;&gt;2)*$AD$1328+($AL$1328&lt;&gt;2)*$AL$1328)/(($F$1328&lt;&gt;2)+($N$1328&lt;&gt;2)+($V$1328&lt;&gt;2)+($AD$1328&lt;&gt;2)+($AL$1328&lt;&gt;2))&gt;=0.5,1,0))</f>
        <v/>
      </c>
      <c r="AU1328" s="8">
        <f>IF(($G$1328&lt;&gt;2)+($O$1328&lt;&gt;2)+($W$1328&lt;&gt;2)+($AE$1328&lt;&gt;2)+($AM$1328&lt;&gt;2)=0,2,IF((($G$1328&lt;&gt;2)*$G$1328+($O$1328&lt;&gt;2)*$O$1328+($W$1328&lt;&gt;2)*$W$1328+($AE$1328&lt;&gt;2)*$AE$1328+($AM$1328&lt;&gt;2)*$AM$1328)/(($G$1328&lt;&gt;2)+($O$1328&lt;&gt;2)+($W$1328&lt;&gt;2)+($AE$1328&lt;&gt;2)+($AM$1328&lt;&gt;2))&gt;=0.5,1,0))</f>
        <v/>
      </c>
      <c r="AV1328" s="8">
        <f>IF(($H$1328&lt;&gt;2)+($P$1328&lt;&gt;2)+($X$1328&lt;&gt;2)+($AF$1328&lt;&gt;2)+($AN$1328&lt;&gt;2)=0,2,IF((($H$1328&lt;&gt;2)*$H$1328+($P$1328&lt;&gt;2)*$P$1328+($X$1328&lt;&gt;2)*$X$1328+($AF$1328&lt;&gt;2)*$AF$1328+($AN$1328&lt;&gt;2)*$AN$1328)/(($H$1328&lt;&gt;2)+($P$1328&lt;&gt;2)+($X$1328&lt;&gt;2)+($AF$1328&lt;&gt;2)+($AN$1328&lt;&gt;2))&gt;=0.5,1,0))</f>
        <v/>
      </c>
      <c r="AX1328" s="16">
        <f>'Ground truth'!$B$20</f>
        <v/>
      </c>
      <c r="AY1328" s="16">
        <f>'Ground truth'!$C$20</f>
        <v/>
      </c>
      <c r="AZ1328" s="16">
        <f>'Ground truth'!$D$20</f>
        <v/>
      </c>
      <c r="BA1328" s="16">
        <f>'Ground truth'!$E$20</f>
        <v/>
      </c>
      <c r="BB1328" s="16">
        <f>'Ground truth'!$F$20</f>
        <v/>
      </c>
      <c r="BC1328" s="16">
        <f>'Ground truth'!$G$20</f>
        <v/>
      </c>
      <c r="BD1328" s="16">
        <f>'Ground truth'!$H$20</f>
        <v/>
      </c>
    </row>
    <row r="1330">
      <c r="A1330" s="17" t="inlineStr">
        <is>
          <t>metrics — confident-only (unsure excluded from denominators)</t>
        </is>
      </c>
      <c r="B1330" s="10" t="inlineStr">
        <is>
          <t>run 1</t>
        </is>
      </c>
      <c r="C1330" s="10" t="inlineStr">
        <is>
          <t>run 2</t>
        </is>
      </c>
      <c r="D1330" s="10" t="inlineStr">
        <is>
          <t>run 3</t>
        </is>
      </c>
      <c r="E1330" s="10" t="inlineStr">
        <is>
          <t>run 4</t>
        </is>
      </c>
      <c r="F1330" s="10" t="inlineStr">
        <is>
          <t>run 5</t>
        </is>
      </c>
      <c r="G1330" s="10" t="inlineStr">
        <is>
          <t>avg-matrix</t>
        </is>
      </c>
      <c r="H1330" s="10" t="inlineStr">
        <is>
          <t>mean</t>
        </is>
      </c>
      <c r="I1330" s="10" t="inlineStr">
        <is>
          <t>std (pop.)</t>
        </is>
      </c>
      <c r="J1330" s="17" t="inlineStr">
        <is>
          <t>notes</t>
        </is>
      </c>
    </row>
    <row r="1331">
      <c r="A1331" s="7" t="inlineStr">
        <is>
          <t>TP</t>
        </is>
      </c>
      <c r="B1331" s="7">
        <f>SUMPRODUCT(($B$1322:$H$1328=1)*('Ground truth'!$B$14:$H$20=1))</f>
        <v/>
      </c>
      <c r="C1331" s="7">
        <f>SUMPRODUCT(($J$1322:$P$1328=1)*('Ground truth'!$B$14:$H$20=1))</f>
        <v/>
      </c>
      <c r="D1331" s="7">
        <f>SUMPRODUCT(($R$1322:$X$1328=1)*('Ground truth'!$B$14:$H$20=1))</f>
        <v/>
      </c>
      <c r="E1331" s="7">
        <f>SUMPRODUCT(($Z$1322:$AF$1328=1)*('Ground truth'!$B$14:$H$20=1))</f>
        <v/>
      </c>
      <c r="F1331" s="7">
        <f>SUMPRODUCT(($AH$1322:$AN$1328=1)*('Ground truth'!$B$14:$H$20=1))</f>
        <v/>
      </c>
      <c r="G1331" s="7">
        <f>SUMPRODUCT(($AP$1322:$AV$1328=1)*('Ground truth'!$B$14:$H$20=1))</f>
        <v/>
      </c>
      <c r="H1331" s="12">
        <f>AVERAGE($B$1331:$F$1331)</f>
        <v/>
      </c>
      <c r="I1331" s="12">
        <f>STDEV.P($B$1331:$F$1331)</f>
        <v/>
      </c>
    </row>
    <row r="1332">
      <c r="A1332" s="7" t="inlineStr">
        <is>
          <t>TN</t>
        </is>
      </c>
      <c r="B1332" s="7">
        <f>SUMPRODUCT(($B$1322:$H$1328=0)*('Ground truth'!$B$14:$H$20=0))</f>
        <v/>
      </c>
      <c r="C1332" s="7">
        <f>SUMPRODUCT(($J$1322:$P$1328=0)*('Ground truth'!$B$14:$H$20=0))</f>
        <v/>
      </c>
      <c r="D1332" s="7">
        <f>SUMPRODUCT(($R$1322:$X$1328=0)*('Ground truth'!$B$14:$H$20=0))</f>
        <v/>
      </c>
      <c r="E1332" s="7">
        <f>SUMPRODUCT(($Z$1322:$AF$1328=0)*('Ground truth'!$B$14:$H$20=0))</f>
        <v/>
      </c>
      <c r="F1332" s="7">
        <f>SUMPRODUCT(($AH$1322:$AN$1328=0)*('Ground truth'!$B$14:$H$20=0))</f>
        <v/>
      </c>
      <c r="G1332" s="7">
        <f>SUMPRODUCT(($AP$1322:$AV$1328=0)*('Ground truth'!$B$14:$H$20=0))</f>
        <v/>
      </c>
      <c r="H1332" s="12">
        <f>AVERAGE($B$1332:$F$1332)</f>
        <v/>
      </c>
      <c r="I1332" s="12">
        <f>STDEV.P($B$1332:$F$1332)</f>
        <v/>
      </c>
    </row>
    <row r="1333">
      <c r="A1333" s="7" t="inlineStr">
        <is>
          <t>FP</t>
        </is>
      </c>
      <c r="B1333" s="7">
        <f>SUMPRODUCT(($B$1322:$H$1328=1)*('Ground truth'!$B$14:$H$20=0))</f>
        <v/>
      </c>
      <c r="C1333" s="7">
        <f>SUMPRODUCT(($J$1322:$P$1328=1)*('Ground truth'!$B$14:$H$20=0))</f>
        <v/>
      </c>
      <c r="D1333" s="7">
        <f>SUMPRODUCT(($R$1322:$X$1328=1)*('Ground truth'!$B$14:$H$20=0))</f>
        <v/>
      </c>
      <c r="E1333" s="7">
        <f>SUMPRODUCT(($Z$1322:$AF$1328=1)*('Ground truth'!$B$14:$H$20=0))</f>
        <v/>
      </c>
      <c r="F1333" s="7">
        <f>SUMPRODUCT(($AH$1322:$AN$1328=1)*('Ground truth'!$B$14:$H$20=0))</f>
        <v/>
      </c>
      <c r="G1333" s="7">
        <f>SUMPRODUCT(($AP$1322:$AV$1328=1)*('Ground truth'!$B$14:$H$20=0))</f>
        <v/>
      </c>
      <c r="H1333" s="12">
        <f>AVERAGE($B$1333:$F$1333)</f>
        <v/>
      </c>
      <c r="I1333" s="12">
        <f>STDEV.P($B$1333:$F$1333)</f>
        <v/>
      </c>
    </row>
    <row r="1334">
      <c r="A1334" s="7" t="inlineStr">
        <is>
          <t>FN</t>
        </is>
      </c>
      <c r="B1334" s="7">
        <f>SUMPRODUCT(($B$1322:$H$1328=0)*('Ground truth'!$B$14:$H$20=1))</f>
        <v/>
      </c>
      <c r="C1334" s="7">
        <f>SUMPRODUCT(($J$1322:$P$1328=0)*('Ground truth'!$B$14:$H$20=1))</f>
        <v/>
      </c>
      <c r="D1334" s="7">
        <f>SUMPRODUCT(($R$1322:$X$1328=0)*('Ground truth'!$B$14:$H$20=1))</f>
        <v/>
      </c>
      <c r="E1334" s="7">
        <f>SUMPRODUCT(($Z$1322:$AF$1328=0)*('Ground truth'!$B$14:$H$20=1))</f>
        <v/>
      </c>
      <c r="F1334" s="7">
        <f>SUMPRODUCT(($AH$1322:$AN$1328=0)*('Ground truth'!$B$14:$H$20=1))</f>
        <v/>
      </c>
      <c r="G1334" s="7">
        <f>SUMPRODUCT(($AP$1322:$AV$1328=0)*('Ground truth'!$B$14:$H$20=1))</f>
        <v/>
      </c>
      <c r="H1334" s="12">
        <f>AVERAGE($B$1334:$F$1334)</f>
        <v/>
      </c>
      <c r="I1334" s="12">
        <f>STDEV.P($B$1334:$F$1334)</f>
        <v/>
      </c>
    </row>
    <row r="1335">
      <c r="A1335" s="4" t="inlineStr">
        <is>
          <t>Precision</t>
        </is>
      </c>
      <c r="B1335" s="12">
        <f>IFERROR($B$1331/($B$1331+$B$1333),0)</f>
        <v/>
      </c>
      <c r="C1335" s="12">
        <f>IFERROR($C$1331/($C$1331+$C$1333),0)</f>
        <v/>
      </c>
      <c r="D1335" s="12">
        <f>IFERROR($D$1331/($D$1331+$D$1333),0)</f>
        <v/>
      </c>
      <c r="E1335" s="12">
        <f>IFERROR($E$1331/($E$1331+$E$1333),0)</f>
        <v/>
      </c>
      <c r="F1335" s="12">
        <f>IFERROR($F$1331/($F$1331+$F$1333),0)</f>
        <v/>
      </c>
      <c r="G1335" s="12">
        <f>IFERROR($G$1331/($G$1331+$G$1333),0)</f>
        <v/>
      </c>
      <c r="H1335" s="18">
        <f>AVERAGE($B$1335:$F$1335)</f>
        <v/>
      </c>
      <c r="I1335" s="18">
        <f>STDEV.P($B$1335:$F$1335)</f>
        <v/>
      </c>
    </row>
    <row r="1336">
      <c r="A1336" s="4" t="inlineStr">
        <is>
          <t>Recall</t>
        </is>
      </c>
      <c r="B1336" s="12">
        <f>IFERROR($B$1331/($B$1331+$B$1334),0)</f>
        <v/>
      </c>
      <c r="C1336" s="12">
        <f>IFERROR($C$1331/($C$1331+$C$1334),0)</f>
        <v/>
      </c>
      <c r="D1336" s="12">
        <f>IFERROR($D$1331/($D$1331+$D$1334),0)</f>
        <v/>
      </c>
      <c r="E1336" s="12">
        <f>IFERROR($E$1331/($E$1331+$E$1334),0)</f>
        <v/>
      </c>
      <c r="F1336" s="12">
        <f>IFERROR($F$1331/($F$1331+$F$1334),0)</f>
        <v/>
      </c>
      <c r="G1336" s="12">
        <f>IFERROR($G$1331/($G$1331+$G$1334),0)</f>
        <v/>
      </c>
      <c r="H1336" s="18">
        <f>AVERAGE($B$1336:$F$1336)</f>
        <v/>
      </c>
      <c r="I1336" s="18">
        <f>STDEV.P($B$1336:$F$1336)</f>
        <v/>
      </c>
    </row>
    <row r="1337">
      <c r="A1337" s="4" t="inlineStr">
        <is>
          <t>F1</t>
        </is>
      </c>
      <c r="B1337" s="12">
        <f>IFERROR(2*$B$1335*$B$1336/($B$1335+$B$1336),0)</f>
        <v/>
      </c>
      <c r="C1337" s="12">
        <f>IFERROR(2*$C$1335*$C$1336/($C$1335+$C$1336),0)</f>
        <v/>
      </c>
      <c r="D1337" s="12">
        <f>IFERROR(2*$D$1335*$D$1336/($D$1335+$D$1336),0)</f>
        <v/>
      </c>
      <c r="E1337" s="12">
        <f>IFERROR(2*$E$1335*$E$1336/($E$1335+$E$1336),0)</f>
        <v/>
      </c>
      <c r="F1337" s="12">
        <f>IFERROR(2*$F$1335*$F$1336/($F$1335+$F$1336),0)</f>
        <v/>
      </c>
      <c r="G1337" s="12">
        <f>IFERROR(2*$G$1335*$G$1336/($G$1335+$G$1336),0)</f>
        <v/>
      </c>
      <c r="H1337" s="18">
        <f>AVERAGE($B$1337:$F$1337)</f>
        <v/>
      </c>
      <c r="I1337" s="18">
        <f>STDEV.P($B$1337:$F$1337)</f>
        <v/>
      </c>
    </row>
    <row r="1338">
      <c r="A1338" s="4" t="inlineStr">
        <is>
          <t>Accuracy</t>
        </is>
      </c>
      <c r="B1338" s="12">
        <f>IFERROR(($B$1331+$B$1332)/($B$1331+$B$1332+$B$1333+$B$1334),0)</f>
        <v/>
      </c>
      <c r="C1338" s="12">
        <f>IFERROR(($C$1331+$C$1332)/($C$1331+$C$1332+$C$1333+$C$1334),0)</f>
        <v/>
      </c>
      <c r="D1338" s="12">
        <f>IFERROR(($D$1331+$D$1332)/($D$1331+$D$1332+$D$1333+$D$1334),0)</f>
        <v/>
      </c>
      <c r="E1338" s="12">
        <f>IFERROR(($E$1331+$E$1332)/($E$1331+$E$1332+$E$1333+$E$1334),0)</f>
        <v/>
      </c>
      <c r="F1338" s="12">
        <f>IFERROR(($F$1331+$F$1332)/($F$1331+$F$1332+$F$1333+$F$1334),0)</f>
        <v/>
      </c>
      <c r="G1338" s="12">
        <f>IFERROR(($G$1331+$G$1332)/($G$1331+$G$1332+$G$1333+$G$1334),0)</f>
        <v/>
      </c>
      <c r="H1338" s="18">
        <f>AVERAGE($B$1338:$F$1338)</f>
        <v/>
      </c>
      <c r="I1338" s="18">
        <f>STDEV.P($B$1338:$F$1338)</f>
        <v/>
      </c>
    </row>
    <row r="1339">
      <c r="A1339" s="4" t="inlineStr">
        <is>
          <t>Edit distance</t>
        </is>
      </c>
      <c r="B1339" s="12">
        <f>SUMPRODUCT(ABS('Ground truth'!$B$14:$H$20-$B$1322:$H$1328))</f>
        <v/>
      </c>
      <c r="C1339" s="12">
        <f>SUMPRODUCT(ABS('Ground truth'!$B$14:$H$20-$J$1322:$P$1328))</f>
        <v/>
      </c>
      <c r="D1339" s="12">
        <f>SUMPRODUCT(ABS('Ground truth'!$B$14:$H$20-$R$1322:$X$1328))</f>
        <v/>
      </c>
      <c r="E1339" s="12">
        <f>SUMPRODUCT(ABS('Ground truth'!$B$14:$H$20-$Z$1322:$AF$1328))</f>
        <v/>
      </c>
      <c r="F1339" s="12">
        <f>SUMPRODUCT(ABS('Ground truth'!$B$14:$H$20-$AH$1322:$AN$1328))</f>
        <v/>
      </c>
      <c r="G1339" s="12">
        <f>SUMPRODUCT(ABS('Ground truth'!$B$14:$H$20-$AP$1322:$AV$1328))</f>
        <v/>
      </c>
      <c r="H1339" s="18">
        <f>AVERAGE($B$1339:$F$1339)</f>
        <v/>
      </c>
      <c r="I1339" s="18">
        <f>STDEV.P($B$1339:$F$1339)</f>
        <v/>
      </c>
    </row>
    <row r="1340">
      <c r="A1340" s="4" t="inlineStr">
        <is>
          <t>Spectral distance</t>
        </is>
      </c>
      <c r="B1340" s="12">
        <f>SQRT(SUMPRODUCT(('Ground truth'!$K$14:$K$20-$B$1351:$B$1357)^2))</f>
        <v/>
      </c>
      <c r="C1340" s="12">
        <f>SQRT(SUMPRODUCT(('Ground truth'!$K$14:$K$20-$C$1351:$C$1357)^2))</f>
        <v/>
      </c>
      <c r="D1340" s="12">
        <f>SQRT(SUMPRODUCT(('Ground truth'!$K$14:$K$20-$D$1351:$D$1357)^2))</f>
        <v/>
      </c>
      <c r="E1340" s="12">
        <f>SQRT(SUMPRODUCT(('Ground truth'!$K$14:$K$20-$E$1351:$E$1357)^2))</f>
        <v/>
      </c>
      <c r="F1340" s="12">
        <f>SQRT(SUMPRODUCT(('Ground truth'!$K$14:$K$20-$F$1351:$F$1357)^2))</f>
        <v/>
      </c>
      <c r="G1340" s="12">
        <f>SQRT(SUMPRODUCT(('Ground truth'!$K$14:$K$20-$G$1351:$G$1357)^2))</f>
        <v/>
      </c>
      <c r="H1340" s="18">
        <f>AVERAGE($B$1340:$F$1340)</f>
        <v/>
      </c>
      <c r="I1340" s="18">
        <f>STDEV.P($B$1340:$F$1340)</f>
        <v/>
      </c>
    </row>
    <row r="1341">
      <c r="A1341" s="4" t="inlineStr">
        <is>
          <t>Unsure cells</t>
        </is>
      </c>
      <c r="B1341" s="7">
        <f>COUNTIF($B$1322:$H$1328,2)</f>
        <v/>
      </c>
      <c r="C1341" s="7">
        <f>COUNTIF($J$1322:$P$1328,2)</f>
        <v/>
      </c>
      <c r="D1341" s="7">
        <f>COUNTIF($R$1322:$X$1328,2)</f>
        <v/>
      </c>
      <c r="E1341" s="7">
        <f>COUNTIF($Z$1322:$AF$1328,2)</f>
        <v/>
      </c>
      <c r="F1341" s="7">
        <f>COUNTIF($AH$1322:$AN$1328,2)</f>
        <v/>
      </c>
      <c r="G1341" s="7">
        <f>COUNTIF($AP$1322:$AV$1328,2)</f>
        <v/>
      </c>
      <c r="H1341" s="12">
        <f>AVERAGE($B$1341:$F$1341)</f>
        <v/>
      </c>
      <c r="I1341" s="12">
        <f>STDEV.P($B$1341:$F$1341)</f>
        <v/>
      </c>
    </row>
    <row r="1342">
      <c r="A1342" s="3" t="inlineStr">
        <is>
          <t>eigenvalues (real part, numpy order; pasted)</t>
        </is>
      </c>
    </row>
    <row r="1343">
      <c r="A1343" s="3" t="inlineStr">
        <is>
          <t xml:space="preserve">  λ1</t>
        </is>
      </c>
      <c r="B1343" s="19" t="n">
        <v>0</v>
      </c>
      <c r="C1343" s="19" t="n">
        <v>0</v>
      </c>
      <c r="D1343" s="19" t="n">
        <v>4.596303515923173</v>
      </c>
      <c r="E1343" s="19" t="n">
        <v>0</v>
      </c>
      <c r="F1343" s="19" t="n">
        <v>0</v>
      </c>
      <c r="G1343" s="19" t="n">
        <v>4.596303515923173</v>
      </c>
    </row>
    <row r="1344">
      <c r="A1344" s="3" t="inlineStr">
        <is>
          <t xml:space="preserve">  λ2</t>
        </is>
      </c>
      <c r="B1344" s="19" t="n">
        <v>14.00000000000001</v>
      </c>
      <c r="C1344" s="19" t="n">
        <v>14.00000000000001</v>
      </c>
      <c r="D1344" s="19" t="n">
        <v>-1.208269992513166</v>
      </c>
      <c r="E1344" s="19" t="n">
        <v>14.00000000000001</v>
      </c>
      <c r="F1344" s="19" t="n">
        <v>14.00000000000001</v>
      </c>
      <c r="G1344" s="19" t="n">
        <v>-1.208269992513166</v>
      </c>
    </row>
    <row r="1345">
      <c r="A1345" s="3" t="inlineStr">
        <is>
          <t xml:space="preserve">  λ3</t>
        </is>
      </c>
      <c r="B1345" s="19" t="n">
        <v>4.930380657631324e-32</v>
      </c>
      <c r="C1345" s="19" t="n">
        <v>4.930380657631324e-32</v>
      </c>
      <c r="D1345" s="19" t="n">
        <v>-0.8041870806751761</v>
      </c>
      <c r="E1345" s="19" t="n">
        <v>4.930380657631324e-32</v>
      </c>
      <c r="F1345" s="19" t="n">
        <v>4.930380657631324e-32</v>
      </c>
      <c r="G1345" s="19" t="n">
        <v>-0.8041870806751761</v>
      </c>
    </row>
    <row r="1346">
      <c r="A1346" s="3" t="inlineStr">
        <is>
          <t xml:space="preserve">  λ4</t>
        </is>
      </c>
      <c r="B1346" s="19" t="n">
        <v>-5.438959822042075e-16</v>
      </c>
      <c r="C1346" s="19" t="n">
        <v>-5.438959822042075e-16</v>
      </c>
      <c r="D1346" s="19" t="n">
        <v>0.3980618957135937</v>
      </c>
      <c r="E1346" s="19" t="n">
        <v>-5.438959822042075e-16</v>
      </c>
      <c r="F1346" s="19" t="n">
        <v>-5.438959822042075e-16</v>
      </c>
      <c r="G1346" s="19" t="n">
        <v>0.3980618957135937</v>
      </c>
    </row>
    <row r="1347">
      <c r="A1347" s="3" t="inlineStr">
        <is>
          <t xml:space="preserve">  λ5</t>
        </is>
      </c>
      <c r="B1347" s="19" t="n">
        <v>0</v>
      </c>
      <c r="C1347" s="19" t="n">
        <v>0</v>
      </c>
      <c r="D1347" s="19" t="n">
        <v>1.674074377392705</v>
      </c>
      <c r="E1347" s="19" t="n">
        <v>0</v>
      </c>
      <c r="F1347" s="19" t="n">
        <v>0</v>
      </c>
      <c r="G1347" s="19" t="n">
        <v>1.674074377392705</v>
      </c>
    </row>
    <row r="1348">
      <c r="A1348" s="3" t="inlineStr">
        <is>
          <t xml:space="preserve">  λ6</t>
        </is>
      </c>
      <c r="B1348" s="19" t="n">
        <v>0</v>
      </c>
      <c r="C1348" s="19" t="n">
        <v>0</v>
      </c>
      <c r="D1348" s="19" t="n">
        <v>1.344017284158868</v>
      </c>
      <c r="E1348" s="19" t="n">
        <v>0</v>
      </c>
      <c r="F1348" s="19" t="n">
        <v>0</v>
      </c>
      <c r="G1348" s="19" t="n">
        <v>1.344017284158868</v>
      </c>
    </row>
    <row r="1349">
      <c r="A1349" s="3" t="inlineStr">
        <is>
          <t xml:space="preserve">  λ7</t>
        </is>
      </c>
      <c r="B1349" s="19" t="n">
        <v>0</v>
      </c>
      <c r="C1349" s="19" t="n">
        <v>0</v>
      </c>
      <c r="D1349" s="19" t="n">
        <v>0.9999999999999998</v>
      </c>
      <c r="E1349" s="19" t="n">
        <v>0</v>
      </c>
      <c r="F1349" s="19" t="n">
        <v>0</v>
      </c>
      <c r="G1349" s="19" t="n">
        <v>0.9999999999999998</v>
      </c>
    </row>
    <row r="1350">
      <c r="A1350" s="3" t="inlineStr">
        <is>
          <t>eigenvalues sorted desc (LARGE)</t>
        </is>
      </c>
    </row>
    <row r="1351">
      <c r="A1351" s="3" t="inlineStr">
        <is>
          <t xml:space="preserve">  λ(1)</t>
        </is>
      </c>
      <c r="B1351" s="19">
        <f>LARGE($B$1343:$B$1349,1)</f>
        <v/>
      </c>
      <c r="C1351" s="19">
        <f>LARGE($C$1343:$C$1349,1)</f>
        <v/>
      </c>
      <c r="D1351" s="19">
        <f>LARGE($D$1343:$D$1349,1)</f>
        <v/>
      </c>
      <c r="E1351" s="19">
        <f>LARGE($E$1343:$E$1349,1)</f>
        <v/>
      </c>
      <c r="F1351" s="19">
        <f>LARGE($F$1343:$F$1349,1)</f>
        <v/>
      </c>
      <c r="G1351" s="19">
        <f>LARGE($G$1343:$G$1349,1)</f>
        <v/>
      </c>
    </row>
    <row r="1352">
      <c r="A1352" s="3" t="inlineStr">
        <is>
          <t xml:space="preserve">  λ(2)</t>
        </is>
      </c>
      <c r="B1352" s="19">
        <f>LARGE($B$1343:$B$1349,2)</f>
        <v/>
      </c>
      <c r="C1352" s="19">
        <f>LARGE($C$1343:$C$1349,2)</f>
        <v/>
      </c>
      <c r="D1352" s="19">
        <f>LARGE($D$1343:$D$1349,2)</f>
        <v/>
      </c>
      <c r="E1352" s="19">
        <f>LARGE($E$1343:$E$1349,2)</f>
        <v/>
      </c>
      <c r="F1352" s="19">
        <f>LARGE($F$1343:$F$1349,2)</f>
        <v/>
      </c>
      <c r="G1352" s="19">
        <f>LARGE($G$1343:$G$1349,2)</f>
        <v/>
      </c>
    </row>
    <row r="1353">
      <c r="A1353" s="3" t="inlineStr">
        <is>
          <t xml:space="preserve">  λ(3)</t>
        </is>
      </c>
      <c r="B1353" s="19">
        <f>LARGE($B$1343:$B$1349,3)</f>
        <v/>
      </c>
      <c r="C1353" s="19">
        <f>LARGE($C$1343:$C$1349,3)</f>
        <v/>
      </c>
      <c r="D1353" s="19">
        <f>LARGE($D$1343:$D$1349,3)</f>
        <v/>
      </c>
      <c r="E1353" s="19">
        <f>LARGE($E$1343:$E$1349,3)</f>
        <v/>
      </c>
      <c r="F1353" s="19">
        <f>LARGE($F$1343:$F$1349,3)</f>
        <v/>
      </c>
      <c r="G1353" s="19">
        <f>LARGE($G$1343:$G$1349,3)</f>
        <v/>
      </c>
    </row>
    <row r="1354">
      <c r="A1354" s="3" t="inlineStr">
        <is>
          <t xml:space="preserve">  λ(4)</t>
        </is>
      </c>
      <c r="B1354" s="19">
        <f>LARGE($B$1343:$B$1349,4)</f>
        <v/>
      </c>
      <c r="C1354" s="19">
        <f>LARGE($C$1343:$C$1349,4)</f>
        <v/>
      </c>
      <c r="D1354" s="19">
        <f>LARGE($D$1343:$D$1349,4)</f>
        <v/>
      </c>
      <c r="E1354" s="19">
        <f>LARGE($E$1343:$E$1349,4)</f>
        <v/>
      </c>
      <c r="F1354" s="19">
        <f>LARGE($F$1343:$F$1349,4)</f>
        <v/>
      </c>
      <c r="G1354" s="19">
        <f>LARGE($G$1343:$G$1349,4)</f>
        <v/>
      </c>
    </row>
    <row r="1355">
      <c r="A1355" s="3" t="inlineStr">
        <is>
          <t xml:space="preserve">  λ(5)</t>
        </is>
      </c>
      <c r="B1355" s="19">
        <f>LARGE($B$1343:$B$1349,5)</f>
        <v/>
      </c>
      <c r="C1355" s="19">
        <f>LARGE($C$1343:$C$1349,5)</f>
        <v/>
      </c>
      <c r="D1355" s="19">
        <f>LARGE($D$1343:$D$1349,5)</f>
        <v/>
      </c>
      <c r="E1355" s="19">
        <f>LARGE($E$1343:$E$1349,5)</f>
        <v/>
      </c>
      <c r="F1355" s="19">
        <f>LARGE($F$1343:$F$1349,5)</f>
        <v/>
      </c>
      <c r="G1355" s="19">
        <f>LARGE($G$1343:$G$1349,5)</f>
        <v/>
      </c>
    </row>
    <row r="1356">
      <c r="A1356" s="3" t="inlineStr">
        <is>
          <t xml:space="preserve">  λ(6)</t>
        </is>
      </c>
      <c r="B1356" s="19">
        <f>LARGE($B$1343:$B$1349,6)</f>
        <v/>
      </c>
      <c r="C1356" s="19">
        <f>LARGE($C$1343:$C$1349,6)</f>
        <v/>
      </c>
      <c r="D1356" s="19">
        <f>LARGE($D$1343:$D$1349,6)</f>
        <v/>
      </c>
      <c r="E1356" s="19">
        <f>LARGE($E$1343:$E$1349,6)</f>
        <v/>
      </c>
      <c r="F1356" s="19">
        <f>LARGE($F$1343:$F$1349,6)</f>
        <v/>
      </c>
      <c r="G1356" s="19">
        <f>LARGE($G$1343:$G$1349,6)</f>
        <v/>
      </c>
    </row>
    <row r="1357">
      <c r="A1357" s="3" t="inlineStr">
        <is>
          <t xml:space="preserve">  λ(7)</t>
        </is>
      </c>
      <c r="B1357" s="19">
        <f>LARGE($B$1343:$B$1349,7)</f>
        <v/>
      </c>
      <c r="C1357" s="19">
        <f>LARGE($C$1343:$C$1349,7)</f>
        <v/>
      </c>
      <c r="D1357" s="19">
        <f>LARGE($D$1343:$D$1349,7)</f>
        <v/>
      </c>
      <c r="E1357" s="19">
        <f>LARGE($E$1343:$E$1349,7)</f>
        <v/>
      </c>
      <c r="F1357" s="19">
        <f>LARGE($F$1343:$F$1349,7)</f>
        <v/>
      </c>
      <c r="G1357" s="19">
        <f>LARGE($G$1343:$G$1349,7)</f>
        <v/>
      </c>
    </row>
    <row r="1358">
      <c r="A1358" s="3" t="inlineStr">
        <is>
          <t>check: Σeig − trace (→0)</t>
        </is>
      </c>
      <c r="B1358" s="3">
        <f>ROUND(SUM($B$1343:$B$1349)-($B$1322+$C$1323+$D$1324+$E$1325+$F$1326+$G$1327+$H$1328),6)</f>
        <v/>
      </c>
      <c r="C1358" s="3">
        <f>ROUND(SUM($C$1343:$C$1349)-($J$1322+$K$1323+$L$1324+$M$1325+$N$1326+$O$1327+$P$1328),6)</f>
        <v/>
      </c>
      <c r="D1358" s="3">
        <f>ROUND(SUM($D$1343:$D$1349)-($R$1322+$S$1323+$T$1324+$U$1325+$V$1326+$W$1327+$X$1328),6)</f>
        <v/>
      </c>
      <c r="E1358" s="3">
        <f>ROUND(SUM($E$1343:$E$1349)-($Z$1322+$AA$1323+$AB$1324+$AC$1325+$AD$1326+$AE$1327+$AF$1328),6)</f>
        <v/>
      </c>
      <c r="F1358" s="3">
        <f>ROUND(SUM($F$1343:$F$1349)-($AH$1322+$AI$1323+$AJ$1324+$AK$1325+$AL$1326+$AM$1327+$AN$1328),6)</f>
        <v/>
      </c>
      <c r="G1358" s="3">
        <f>ROUND(SUM($G$1343:$G$1349)-($AP$1322+$AQ$1323+$AR$1324+$AS$1325+$AT$1326+$AU$1327+$AV$1328),6)</f>
        <v/>
      </c>
    </row>
    <row r="1359">
      <c r="A1359" s="3" t="inlineStr">
        <is>
          <t>check: Πeig − det (→0)</t>
        </is>
      </c>
      <c r="B1359" s="3">
        <f>ROUND(MDETERM($B$1322:$H$1328)-PRODUCT($B$1343:$B$1349),6)</f>
        <v/>
      </c>
      <c r="C1359" s="3">
        <f>ROUND(MDETERM($J$1322:$P$1328)-PRODUCT($C$1343:$C$1349),6)</f>
        <v/>
      </c>
      <c r="D1359" s="3">
        <f>ROUND(MDETERM($R$1322:$X$1328)-PRODUCT($D$1343:$D$1349),6)</f>
        <v/>
      </c>
      <c r="E1359" s="3">
        <f>ROUND(MDETERM($Z$1322:$AF$1328)-PRODUCT($E$1343:$E$1349),6)</f>
        <v/>
      </c>
      <c r="F1359" s="3">
        <f>ROUND(MDETERM($AH$1322:$AN$1328)-PRODUCT($F$1343:$F$1349),6)</f>
        <v/>
      </c>
      <c r="G1359" s="3">
        <f>ROUND(MDETERM($AP$1322:$AV$1328)-PRODUCT($G$1343:$G$1349),6)</f>
        <v/>
      </c>
    </row>
    <row r="1360">
      <c r="A1360" s="3" t="inlineStr">
        <is>
          <t>complex eigenvalues?</t>
        </is>
      </c>
      <c r="B1360" s="3" t="inlineStr"/>
      <c r="C1360" s="3" t="inlineStr"/>
      <c r="D1360" s="3" t="inlineStr"/>
      <c r="E1360" s="3" t="inlineStr"/>
      <c r="F1360" s="3" t="inlineStr"/>
      <c r="G1360" s="3" t="inlineStr"/>
    </row>
    <row r="1361">
      <c r="A1361" s="3" t="inlineStr">
        <is>
          <t>check: det(M − λᵢI) per sorted λ (→0)</t>
        </is>
      </c>
    </row>
    <row r="1362">
      <c r="A1362" s="3" t="inlineStr">
        <is>
          <t xml:space="preserve">  det(M − λ(1)I)</t>
        </is>
      </c>
      <c r="B1362" s="3">
        <f t="array" ref="B1362">ROUND(MDETERM($B$1322:$H$1328-$B$1351*MUNIT(7)),6)</f>
        <v/>
      </c>
      <c r="C1362" s="3">
        <f t="array" ref="C1362">ROUND(MDETERM($J$1322:$P$1328-$C$1351*MUNIT(7)),6)</f>
        <v/>
      </c>
      <c r="D1362" s="3">
        <f t="array" ref="D1362">ROUND(MDETERM($R$1322:$X$1328-$D$1351*MUNIT(7)),6)</f>
        <v/>
      </c>
      <c r="E1362" s="3">
        <f t="array" ref="E1362">ROUND(MDETERM($Z$1322:$AF$1328-$E$1351*MUNIT(7)),6)</f>
        <v/>
      </c>
      <c r="F1362" s="3">
        <f t="array" ref="F1362">ROUND(MDETERM($AH$1322:$AN$1328-$F$1351*MUNIT(7)),6)</f>
        <v/>
      </c>
      <c r="G1362" s="3">
        <f t="array" ref="G1362">ROUND(MDETERM($AP$1322:$AV$1328-$G$1351*MUNIT(7)),6)</f>
        <v/>
      </c>
    </row>
    <row r="1363">
      <c r="A1363" s="3" t="inlineStr">
        <is>
          <t xml:space="preserve">  det(M − λ(2)I)</t>
        </is>
      </c>
      <c r="B1363" s="3">
        <f t="array" ref="B1363">ROUND(MDETERM($B$1322:$H$1328-$B$1352*MUNIT(7)),6)</f>
        <v/>
      </c>
      <c r="C1363" s="3">
        <f t="array" ref="C1363">ROUND(MDETERM($J$1322:$P$1328-$C$1352*MUNIT(7)),6)</f>
        <v/>
      </c>
      <c r="D1363" s="3">
        <f t="array" ref="D1363">ROUND(MDETERM($R$1322:$X$1328-$D$1352*MUNIT(7)),6)</f>
        <v/>
      </c>
      <c r="E1363" s="3">
        <f t="array" ref="E1363">ROUND(MDETERM($Z$1322:$AF$1328-$E$1352*MUNIT(7)),6)</f>
        <v/>
      </c>
      <c r="F1363" s="3">
        <f t="array" ref="F1363">ROUND(MDETERM($AH$1322:$AN$1328-$F$1352*MUNIT(7)),6)</f>
        <v/>
      </c>
      <c r="G1363" s="3">
        <f t="array" ref="G1363">ROUND(MDETERM($AP$1322:$AV$1328-$G$1352*MUNIT(7)),6)</f>
        <v/>
      </c>
    </row>
    <row r="1364">
      <c r="A1364" s="3" t="inlineStr">
        <is>
          <t xml:space="preserve">  det(M − λ(3)I)</t>
        </is>
      </c>
      <c r="B1364" s="3">
        <f t="array" ref="B1364">ROUND(MDETERM($B$1322:$H$1328-$B$1353*MUNIT(7)),6)</f>
        <v/>
      </c>
      <c r="C1364" s="3">
        <f t="array" ref="C1364">ROUND(MDETERM($J$1322:$P$1328-$C$1353*MUNIT(7)),6)</f>
        <v/>
      </c>
      <c r="D1364" s="3">
        <f t="array" ref="D1364">ROUND(MDETERM($R$1322:$X$1328-$D$1353*MUNIT(7)),6)</f>
        <v/>
      </c>
      <c r="E1364" s="3">
        <f t="array" ref="E1364">ROUND(MDETERM($Z$1322:$AF$1328-$E$1353*MUNIT(7)),6)</f>
        <v/>
      </c>
      <c r="F1364" s="3">
        <f t="array" ref="F1364">ROUND(MDETERM($AH$1322:$AN$1328-$F$1353*MUNIT(7)),6)</f>
        <v/>
      </c>
      <c r="G1364" s="3">
        <f t="array" ref="G1364">ROUND(MDETERM($AP$1322:$AV$1328-$G$1353*MUNIT(7)),6)</f>
        <v/>
      </c>
    </row>
    <row r="1365">
      <c r="A1365" s="3" t="inlineStr">
        <is>
          <t xml:space="preserve">  det(M − λ(4)I)</t>
        </is>
      </c>
      <c r="B1365" s="3">
        <f t="array" ref="B1365">ROUND(MDETERM($B$1322:$H$1328-$B$1354*MUNIT(7)),6)</f>
        <v/>
      </c>
      <c r="C1365" s="3">
        <f t="array" ref="C1365">ROUND(MDETERM($J$1322:$P$1328-$C$1354*MUNIT(7)),6)</f>
        <v/>
      </c>
      <c r="D1365" s="3">
        <f t="array" ref="D1365">ROUND(MDETERM($R$1322:$X$1328-$D$1354*MUNIT(7)),6)</f>
        <v/>
      </c>
      <c r="E1365" s="3">
        <f t="array" ref="E1365">ROUND(MDETERM($Z$1322:$AF$1328-$E$1354*MUNIT(7)),6)</f>
        <v/>
      </c>
      <c r="F1365" s="3">
        <f t="array" ref="F1365">ROUND(MDETERM($AH$1322:$AN$1328-$F$1354*MUNIT(7)),6)</f>
        <v/>
      </c>
      <c r="G1365" s="3">
        <f t="array" ref="G1365">ROUND(MDETERM($AP$1322:$AV$1328-$G$1354*MUNIT(7)),6)</f>
        <v/>
      </c>
    </row>
    <row r="1366">
      <c r="A1366" s="3" t="inlineStr">
        <is>
          <t xml:space="preserve">  det(M − λ(5)I)</t>
        </is>
      </c>
      <c r="B1366" s="3">
        <f t="array" ref="B1366">ROUND(MDETERM($B$1322:$H$1328-$B$1355*MUNIT(7)),6)</f>
        <v/>
      </c>
      <c r="C1366" s="3">
        <f t="array" ref="C1366">ROUND(MDETERM($J$1322:$P$1328-$C$1355*MUNIT(7)),6)</f>
        <v/>
      </c>
      <c r="D1366" s="3">
        <f t="array" ref="D1366">ROUND(MDETERM($R$1322:$X$1328-$D$1355*MUNIT(7)),6)</f>
        <v/>
      </c>
      <c r="E1366" s="3">
        <f t="array" ref="E1366">ROUND(MDETERM($Z$1322:$AF$1328-$E$1355*MUNIT(7)),6)</f>
        <v/>
      </c>
      <c r="F1366" s="3">
        <f t="array" ref="F1366">ROUND(MDETERM($AH$1322:$AN$1328-$F$1355*MUNIT(7)),6)</f>
        <v/>
      </c>
      <c r="G1366" s="3">
        <f t="array" ref="G1366">ROUND(MDETERM($AP$1322:$AV$1328-$G$1355*MUNIT(7)),6)</f>
        <v/>
      </c>
    </row>
    <row r="1367">
      <c r="A1367" s="3" t="inlineStr">
        <is>
          <t xml:space="preserve">  det(M − λ(6)I)</t>
        </is>
      </c>
      <c r="B1367" s="3">
        <f t="array" ref="B1367">ROUND(MDETERM($B$1322:$H$1328-$B$1356*MUNIT(7)),6)</f>
        <v/>
      </c>
      <c r="C1367" s="3">
        <f t="array" ref="C1367">ROUND(MDETERM($J$1322:$P$1328-$C$1356*MUNIT(7)),6)</f>
        <v/>
      </c>
      <c r="D1367" s="3">
        <f t="array" ref="D1367">ROUND(MDETERM($R$1322:$X$1328-$D$1356*MUNIT(7)),6)</f>
        <v/>
      </c>
      <c r="E1367" s="3">
        <f t="array" ref="E1367">ROUND(MDETERM($Z$1322:$AF$1328-$E$1356*MUNIT(7)),6)</f>
        <v/>
      </c>
      <c r="F1367" s="3">
        <f t="array" ref="F1367">ROUND(MDETERM($AH$1322:$AN$1328-$F$1356*MUNIT(7)),6)</f>
        <v/>
      </c>
      <c r="G1367" s="3">
        <f t="array" ref="G1367">ROUND(MDETERM($AP$1322:$AV$1328-$G$1356*MUNIT(7)),6)</f>
        <v/>
      </c>
    </row>
    <row r="1368">
      <c r="A1368" s="3" t="inlineStr">
        <is>
          <t xml:space="preserve">  det(M − λ(7)I)</t>
        </is>
      </c>
      <c r="B1368" s="3">
        <f t="array" ref="B1368">ROUND(MDETERM($B$1322:$H$1328-$B$1357*MUNIT(7)),6)</f>
        <v/>
      </c>
      <c r="C1368" s="3">
        <f t="array" ref="C1368">ROUND(MDETERM($J$1322:$P$1328-$C$1357*MUNIT(7)),6)</f>
        <v/>
      </c>
      <c r="D1368" s="3">
        <f t="array" ref="D1368">ROUND(MDETERM($R$1322:$X$1328-$D$1357*MUNIT(7)),6)</f>
        <v/>
      </c>
      <c r="E1368" s="3">
        <f t="array" ref="E1368">ROUND(MDETERM($Z$1322:$AF$1328-$E$1357*MUNIT(7)),6)</f>
        <v/>
      </c>
      <c r="F1368" s="3">
        <f t="array" ref="F1368">ROUND(MDETERM($AH$1322:$AN$1328-$F$1357*MUNIT(7)),6)</f>
        <v/>
      </c>
      <c r="G1368" s="3">
        <f t="array" ref="G1368">ROUND(MDETERM($AP$1322:$AV$1328-$G$1357*MUNIT(7)),6)</f>
        <v/>
      </c>
    </row>
    <row r="1372" ht="16" customHeight="1">
      <c r="A1372" s="14" t="inlineStr">
        <is>
          <t>RAG R2-R3 | gpt4-turbo-preview</t>
        </is>
      </c>
      <c r="B1372" s="9" t="inlineStr">
        <is>
          <t>run 1 (raw, pasted)</t>
        </is>
      </c>
      <c r="J1372" s="9" t="inlineStr">
        <is>
          <t>run 2 (raw, pasted)</t>
        </is>
      </c>
      <c r="R1372" s="9" t="inlineStr">
        <is>
          <t>run 3 (raw, pasted)</t>
        </is>
      </c>
      <c r="Z1372" s="9" t="inlineStr">
        <is>
          <t>run 4 (raw, pasted)</t>
        </is>
      </c>
      <c r="AH1372" s="9" t="inlineStr">
        <is>
          <t>run 5 (raw, pasted)</t>
        </is>
      </c>
      <c r="AP1372" s="9" t="inlineStr">
        <is>
          <t>Step2 average matrix (formula)</t>
        </is>
      </c>
      <c r="AX1372" s="9" t="inlineStr">
        <is>
          <t>ground truth (reference)</t>
        </is>
      </c>
    </row>
    <row r="1373" ht="60" customHeight="1">
      <c r="B1373" s="15" t="inlineStr">
        <is>
          <t>Bit</t>
        </is>
      </c>
      <c r="C1373" s="15" t="inlineStr">
        <is>
          <t>Transmission</t>
        </is>
      </c>
      <c r="D1373" s="15" t="inlineStr">
        <is>
          <t>Motor</t>
        </is>
      </c>
      <c r="E1373" s="15" t="inlineStr">
        <is>
          <t>Electrical System</t>
        </is>
      </c>
      <c r="F1373" s="15" t="inlineStr">
        <is>
          <t>Battery Holder</t>
        </is>
      </c>
      <c r="G1373" s="15" t="inlineStr">
        <is>
          <t>Housing</t>
        </is>
      </c>
      <c r="H1373" s="15" t="inlineStr">
        <is>
          <t>External Environment</t>
        </is>
      </c>
      <c r="J1373" s="15" t="inlineStr">
        <is>
          <t>Bit</t>
        </is>
      </c>
      <c r="K1373" s="15" t="inlineStr">
        <is>
          <t>Transmission</t>
        </is>
      </c>
      <c r="L1373" s="15" t="inlineStr">
        <is>
          <t>Motor</t>
        </is>
      </c>
      <c r="M1373" s="15" t="inlineStr">
        <is>
          <t>Electrical System</t>
        </is>
      </c>
      <c r="N1373" s="15" t="inlineStr">
        <is>
          <t>Battery Holder</t>
        </is>
      </c>
      <c r="O1373" s="15" t="inlineStr">
        <is>
          <t>Housing</t>
        </is>
      </c>
      <c r="P1373" s="15" t="inlineStr">
        <is>
          <t>External Environment</t>
        </is>
      </c>
      <c r="R1373" s="15" t="inlineStr">
        <is>
          <t>Bit</t>
        </is>
      </c>
      <c r="S1373" s="15" t="inlineStr">
        <is>
          <t>Transmission</t>
        </is>
      </c>
      <c r="T1373" s="15" t="inlineStr">
        <is>
          <t>Motor</t>
        </is>
      </c>
      <c r="U1373" s="15" t="inlineStr">
        <is>
          <t>Electrical System</t>
        </is>
      </c>
      <c r="V1373" s="15" t="inlineStr">
        <is>
          <t>Battery Holder</t>
        </is>
      </c>
      <c r="W1373" s="15" t="inlineStr">
        <is>
          <t>Housing</t>
        </is>
      </c>
      <c r="X1373" s="15" t="inlineStr">
        <is>
          <t>External Environment</t>
        </is>
      </c>
      <c r="Z1373" s="15" t="inlineStr">
        <is>
          <t>Bit</t>
        </is>
      </c>
      <c r="AA1373" s="15" t="inlineStr">
        <is>
          <t>Transmission</t>
        </is>
      </c>
      <c r="AB1373" s="15" t="inlineStr">
        <is>
          <t>Motor</t>
        </is>
      </c>
      <c r="AC1373" s="15" t="inlineStr">
        <is>
          <t>Electrical System</t>
        </is>
      </c>
      <c r="AD1373" s="15" t="inlineStr">
        <is>
          <t>Battery Holder</t>
        </is>
      </c>
      <c r="AE1373" s="15" t="inlineStr">
        <is>
          <t>Housing</t>
        </is>
      </c>
      <c r="AF1373" s="15" t="inlineStr">
        <is>
          <t>External Environment</t>
        </is>
      </c>
      <c r="AH1373" s="15" t="inlineStr">
        <is>
          <t>Bit</t>
        </is>
      </c>
      <c r="AI1373" s="15" t="inlineStr">
        <is>
          <t>Transmission</t>
        </is>
      </c>
      <c r="AJ1373" s="15" t="inlineStr">
        <is>
          <t>Motor</t>
        </is>
      </c>
      <c r="AK1373" s="15" t="inlineStr">
        <is>
          <t>Electrical System</t>
        </is>
      </c>
      <c r="AL1373" s="15" t="inlineStr">
        <is>
          <t>Battery Holder</t>
        </is>
      </c>
      <c r="AM1373" s="15" t="inlineStr">
        <is>
          <t>Housing</t>
        </is>
      </c>
      <c r="AN1373" s="15" t="inlineStr">
        <is>
          <t>External Environment</t>
        </is>
      </c>
      <c r="AP1373" s="15" t="inlineStr">
        <is>
          <t>Bit</t>
        </is>
      </c>
      <c r="AQ1373" s="15" t="inlineStr">
        <is>
          <t>Transmission</t>
        </is>
      </c>
      <c r="AR1373" s="15" t="inlineStr">
        <is>
          <t>Motor</t>
        </is>
      </c>
      <c r="AS1373" s="15" t="inlineStr">
        <is>
          <t>Electrical System</t>
        </is>
      </c>
      <c r="AT1373" s="15" t="inlineStr">
        <is>
          <t>Battery Holder</t>
        </is>
      </c>
      <c r="AU1373" s="15" t="inlineStr">
        <is>
          <t>Housing</t>
        </is>
      </c>
      <c r="AV1373" s="15" t="inlineStr">
        <is>
          <t>External Environment</t>
        </is>
      </c>
    </row>
    <row r="1374">
      <c r="A1374" s="3" t="inlineStr">
        <is>
          <t>Bit</t>
        </is>
      </c>
      <c r="B1374" s="8" t="n">
        <v>1</v>
      </c>
      <c r="C1374" s="8" t="n">
        <v>1</v>
      </c>
      <c r="D1374" s="8" t="n">
        <v>0</v>
      </c>
      <c r="E1374" s="8" t="n">
        <v>0</v>
      </c>
      <c r="F1374" s="8" t="n">
        <v>0</v>
      </c>
      <c r="G1374" s="8" t="n">
        <v>1</v>
      </c>
      <c r="H1374" s="8" t="n">
        <v>0</v>
      </c>
      <c r="J1374" s="8" t="n">
        <v>1</v>
      </c>
      <c r="K1374" s="8" t="n">
        <v>1</v>
      </c>
      <c r="L1374" s="8" t="n">
        <v>0</v>
      </c>
      <c r="M1374" s="8" t="n">
        <v>0</v>
      </c>
      <c r="N1374" s="8" t="n">
        <v>0</v>
      </c>
      <c r="O1374" s="8" t="n">
        <v>1</v>
      </c>
      <c r="P1374" s="8" t="n">
        <v>0</v>
      </c>
      <c r="R1374" s="8" t="n">
        <v>1</v>
      </c>
      <c r="S1374" s="8" t="n">
        <v>1</v>
      </c>
      <c r="T1374" s="8" t="n">
        <v>0</v>
      </c>
      <c r="U1374" s="8" t="n">
        <v>1</v>
      </c>
      <c r="V1374" s="8" t="n">
        <v>0</v>
      </c>
      <c r="W1374" s="8" t="n">
        <v>1</v>
      </c>
      <c r="X1374" s="8" t="n">
        <v>0</v>
      </c>
      <c r="Z1374" s="8" t="n">
        <v>1</v>
      </c>
      <c r="AA1374" s="8" t="n">
        <v>1</v>
      </c>
      <c r="AB1374" s="8" t="n">
        <v>0</v>
      </c>
      <c r="AC1374" s="8" t="n">
        <v>1</v>
      </c>
      <c r="AD1374" s="8" t="n">
        <v>0</v>
      </c>
      <c r="AE1374" s="8" t="n">
        <v>1</v>
      </c>
      <c r="AF1374" s="8" t="n">
        <v>0</v>
      </c>
      <c r="AH1374" s="8" t="n">
        <v>1</v>
      </c>
      <c r="AI1374" s="8" t="n">
        <v>1</v>
      </c>
      <c r="AJ1374" s="8" t="n">
        <v>0</v>
      </c>
      <c r="AK1374" s="8" t="n">
        <v>1</v>
      </c>
      <c r="AL1374" s="8" t="n">
        <v>0</v>
      </c>
      <c r="AM1374" s="8" t="n">
        <v>1</v>
      </c>
      <c r="AN1374" s="8" t="n">
        <v>0</v>
      </c>
      <c r="AP1374" s="8">
        <f>IF(($B$1374&lt;&gt;2)+($J$1374&lt;&gt;2)+($R$1374&lt;&gt;2)+($Z$1374&lt;&gt;2)+($AH$1374&lt;&gt;2)=0,2,IF((($B$1374&lt;&gt;2)*$B$1374+($J$1374&lt;&gt;2)*$J$1374+($R$1374&lt;&gt;2)*$R$1374+($Z$1374&lt;&gt;2)*$Z$1374+($AH$1374&lt;&gt;2)*$AH$1374)/(($B$1374&lt;&gt;2)+($J$1374&lt;&gt;2)+($R$1374&lt;&gt;2)+($Z$1374&lt;&gt;2)+($AH$1374&lt;&gt;2))&gt;=0.5,1,0))</f>
        <v/>
      </c>
      <c r="AQ1374" s="8">
        <f>IF(($C$1374&lt;&gt;2)+($K$1374&lt;&gt;2)+($S$1374&lt;&gt;2)+($AA$1374&lt;&gt;2)+($AI$1374&lt;&gt;2)=0,2,IF((($C$1374&lt;&gt;2)*$C$1374+($K$1374&lt;&gt;2)*$K$1374+($S$1374&lt;&gt;2)*$S$1374+($AA$1374&lt;&gt;2)*$AA$1374+($AI$1374&lt;&gt;2)*$AI$1374)/(($C$1374&lt;&gt;2)+($K$1374&lt;&gt;2)+($S$1374&lt;&gt;2)+($AA$1374&lt;&gt;2)+($AI$1374&lt;&gt;2))&gt;=0.5,1,0))</f>
        <v/>
      </c>
      <c r="AR1374" s="8">
        <f>IF(($D$1374&lt;&gt;2)+($L$1374&lt;&gt;2)+($T$1374&lt;&gt;2)+($AB$1374&lt;&gt;2)+($AJ$1374&lt;&gt;2)=0,2,IF((($D$1374&lt;&gt;2)*$D$1374+($L$1374&lt;&gt;2)*$L$1374+($T$1374&lt;&gt;2)*$T$1374+($AB$1374&lt;&gt;2)*$AB$1374+($AJ$1374&lt;&gt;2)*$AJ$1374)/(($D$1374&lt;&gt;2)+($L$1374&lt;&gt;2)+($T$1374&lt;&gt;2)+($AB$1374&lt;&gt;2)+($AJ$1374&lt;&gt;2))&gt;=0.5,1,0))</f>
        <v/>
      </c>
      <c r="AS1374" s="8">
        <f>IF(($E$1374&lt;&gt;2)+($M$1374&lt;&gt;2)+($U$1374&lt;&gt;2)+($AC$1374&lt;&gt;2)+($AK$1374&lt;&gt;2)=0,2,IF((($E$1374&lt;&gt;2)*$E$1374+($M$1374&lt;&gt;2)*$M$1374+($U$1374&lt;&gt;2)*$U$1374+($AC$1374&lt;&gt;2)*$AC$1374+($AK$1374&lt;&gt;2)*$AK$1374)/(($E$1374&lt;&gt;2)+($M$1374&lt;&gt;2)+($U$1374&lt;&gt;2)+($AC$1374&lt;&gt;2)+($AK$1374&lt;&gt;2))&gt;=0.5,1,0))</f>
        <v/>
      </c>
      <c r="AT1374" s="8">
        <f>IF(($F$1374&lt;&gt;2)+($N$1374&lt;&gt;2)+($V$1374&lt;&gt;2)+($AD$1374&lt;&gt;2)+($AL$1374&lt;&gt;2)=0,2,IF((($F$1374&lt;&gt;2)*$F$1374+($N$1374&lt;&gt;2)*$N$1374+($V$1374&lt;&gt;2)*$V$1374+($AD$1374&lt;&gt;2)*$AD$1374+($AL$1374&lt;&gt;2)*$AL$1374)/(($F$1374&lt;&gt;2)+($N$1374&lt;&gt;2)+($V$1374&lt;&gt;2)+($AD$1374&lt;&gt;2)+($AL$1374&lt;&gt;2))&gt;=0.5,1,0))</f>
        <v/>
      </c>
      <c r="AU1374" s="8">
        <f>IF(($G$1374&lt;&gt;2)+($O$1374&lt;&gt;2)+($W$1374&lt;&gt;2)+($AE$1374&lt;&gt;2)+($AM$1374&lt;&gt;2)=0,2,IF((($G$1374&lt;&gt;2)*$G$1374+($O$1374&lt;&gt;2)*$O$1374+($W$1374&lt;&gt;2)*$W$1374+($AE$1374&lt;&gt;2)*$AE$1374+($AM$1374&lt;&gt;2)*$AM$1374)/(($G$1374&lt;&gt;2)+($O$1374&lt;&gt;2)+($W$1374&lt;&gt;2)+($AE$1374&lt;&gt;2)+($AM$1374&lt;&gt;2))&gt;=0.5,1,0))</f>
        <v/>
      </c>
      <c r="AV1374" s="8">
        <f>IF(($H$1374&lt;&gt;2)+($P$1374&lt;&gt;2)+($X$1374&lt;&gt;2)+($AF$1374&lt;&gt;2)+($AN$1374&lt;&gt;2)=0,2,IF((($H$1374&lt;&gt;2)*$H$1374+($P$1374&lt;&gt;2)*$P$1374+($X$1374&lt;&gt;2)*$X$1374+($AF$1374&lt;&gt;2)*$AF$1374+($AN$1374&lt;&gt;2)*$AN$1374)/(($H$1374&lt;&gt;2)+($P$1374&lt;&gt;2)+($X$1374&lt;&gt;2)+($AF$1374&lt;&gt;2)+($AN$1374&lt;&gt;2))&gt;=0.5,1,0))</f>
        <v/>
      </c>
      <c r="AX1374" s="16">
        <f>'Ground truth'!$B$14</f>
        <v/>
      </c>
      <c r="AY1374" s="16">
        <f>'Ground truth'!$C$14</f>
        <v/>
      </c>
      <c r="AZ1374" s="16">
        <f>'Ground truth'!$D$14</f>
        <v/>
      </c>
      <c r="BA1374" s="16">
        <f>'Ground truth'!$E$14</f>
        <v/>
      </c>
      <c r="BB1374" s="16">
        <f>'Ground truth'!$F$14</f>
        <v/>
      </c>
      <c r="BC1374" s="16">
        <f>'Ground truth'!$G$14</f>
        <v/>
      </c>
      <c r="BD1374" s="16">
        <f>'Ground truth'!$H$14</f>
        <v/>
      </c>
    </row>
    <row r="1375">
      <c r="A1375" s="3" t="inlineStr">
        <is>
          <t>Transmission</t>
        </is>
      </c>
      <c r="B1375" s="8" t="n">
        <v>1</v>
      </c>
      <c r="C1375" s="8" t="n">
        <v>1</v>
      </c>
      <c r="D1375" s="8" t="n">
        <v>1</v>
      </c>
      <c r="E1375" s="8" t="n">
        <v>1</v>
      </c>
      <c r="F1375" s="8" t="n">
        <v>0</v>
      </c>
      <c r="G1375" s="8" t="n">
        <v>1</v>
      </c>
      <c r="H1375" s="8" t="n">
        <v>0</v>
      </c>
      <c r="J1375" s="8" t="n">
        <v>1</v>
      </c>
      <c r="K1375" s="8" t="n">
        <v>1</v>
      </c>
      <c r="L1375" s="8" t="n">
        <v>1</v>
      </c>
      <c r="M1375" s="8" t="n">
        <v>1</v>
      </c>
      <c r="N1375" s="8" t="n">
        <v>0</v>
      </c>
      <c r="O1375" s="8" t="n">
        <v>1</v>
      </c>
      <c r="P1375" s="8" t="n">
        <v>0</v>
      </c>
      <c r="R1375" s="8" t="n">
        <v>1</v>
      </c>
      <c r="S1375" s="8" t="n">
        <v>1</v>
      </c>
      <c r="T1375" s="8" t="n">
        <v>1</v>
      </c>
      <c r="U1375" s="8" t="n">
        <v>1</v>
      </c>
      <c r="V1375" s="8" t="n">
        <v>0</v>
      </c>
      <c r="W1375" s="8" t="n">
        <v>1</v>
      </c>
      <c r="X1375" s="8" t="n">
        <v>0</v>
      </c>
      <c r="Z1375" s="8" t="n">
        <v>1</v>
      </c>
      <c r="AA1375" s="8" t="n">
        <v>1</v>
      </c>
      <c r="AB1375" s="8" t="n">
        <v>1</v>
      </c>
      <c r="AC1375" s="8" t="n">
        <v>1</v>
      </c>
      <c r="AD1375" s="8" t="n">
        <v>0</v>
      </c>
      <c r="AE1375" s="8" t="n">
        <v>1</v>
      </c>
      <c r="AF1375" s="8" t="n">
        <v>0</v>
      </c>
      <c r="AH1375" s="8" t="n">
        <v>1</v>
      </c>
      <c r="AI1375" s="8" t="n">
        <v>1</v>
      </c>
      <c r="AJ1375" s="8" t="n">
        <v>1</v>
      </c>
      <c r="AK1375" s="8" t="n">
        <v>1</v>
      </c>
      <c r="AL1375" s="8" t="n">
        <v>0</v>
      </c>
      <c r="AM1375" s="8" t="n">
        <v>1</v>
      </c>
      <c r="AN1375" s="8" t="n">
        <v>0</v>
      </c>
      <c r="AP1375" s="8">
        <f>IF(($B$1375&lt;&gt;2)+($J$1375&lt;&gt;2)+($R$1375&lt;&gt;2)+($Z$1375&lt;&gt;2)+($AH$1375&lt;&gt;2)=0,2,IF((($B$1375&lt;&gt;2)*$B$1375+($J$1375&lt;&gt;2)*$J$1375+($R$1375&lt;&gt;2)*$R$1375+($Z$1375&lt;&gt;2)*$Z$1375+($AH$1375&lt;&gt;2)*$AH$1375)/(($B$1375&lt;&gt;2)+($J$1375&lt;&gt;2)+($R$1375&lt;&gt;2)+($Z$1375&lt;&gt;2)+($AH$1375&lt;&gt;2))&gt;=0.5,1,0))</f>
        <v/>
      </c>
      <c r="AQ1375" s="8">
        <f>IF(($C$1375&lt;&gt;2)+($K$1375&lt;&gt;2)+($S$1375&lt;&gt;2)+($AA$1375&lt;&gt;2)+($AI$1375&lt;&gt;2)=0,2,IF((($C$1375&lt;&gt;2)*$C$1375+($K$1375&lt;&gt;2)*$K$1375+($S$1375&lt;&gt;2)*$S$1375+($AA$1375&lt;&gt;2)*$AA$1375+($AI$1375&lt;&gt;2)*$AI$1375)/(($C$1375&lt;&gt;2)+($K$1375&lt;&gt;2)+($S$1375&lt;&gt;2)+($AA$1375&lt;&gt;2)+($AI$1375&lt;&gt;2))&gt;=0.5,1,0))</f>
        <v/>
      </c>
      <c r="AR1375" s="8">
        <f>IF(($D$1375&lt;&gt;2)+($L$1375&lt;&gt;2)+($T$1375&lt;&gt;2)+($AB$1375&lt;&gt;2)+($AJ$1375&lt;&gt;2)=0,2,IF((($D$1375&lt;&gt;2)*$D$1375+($L$1375&lt;&gt;2)*$L$1375+($T$1375&lt;&gt;2)*$T$1375+($AB$1375&lt;&gt;2)*$AB$1375+($AJ$1375&lt;&gt;2)*$AJ$1375)/(($D$1375&lt;&gt;2)+($L$1375&lt;&gt;2)+($T$1375&lt;&gt;2)+($AB$1375&lt;&gt;2)+($AJ$1375&lt;&gt;2))&gt;=0.5,1,0))</f>
        <v/>
      </c>
      <c r="AS1375" s="8">
        <f>IF(($E$1375&lt;&gt;2)+($M$1375&lt;&gt;2)+($U$1375&lt;&gt;2)+($AC$1375&lt;&gt;2)+($AK$1375&lt;&gt;2)=0,2,IF((($E$1375&lt;&gt;2)*$E$1375+($M$1375&lt;&gt;2)*$M$1375+($U$1375&lt;&gt;2)*$U$1375+($AC$1375&lt;&gt;2)*$AC$1375+($AK$1375&lt;&gt;2)*$AK$1375)/(($E$1375&lt;&gt;2)+($M$1375&lt;&gt;2)+($U$1375&lt;&gt;2)+($AC$1375&lt;&gt;2)+($AK$1375&lt;&gt;2))&gt;=0.5,1,0))</f>
        <v/>
      </c>
      <c r="AT1375" s="8">
        <f>IF(($F$1375&lt;&gt;2)+($N$1375&lt;&gt;2)+($V$1375&lt;&gt;2)+($AD$1375&lt;&gt;2)+($AL$1375&lt;&gt;2)=0,2,IF((($F$1375&lt;&gt;2)*$F$1375+($N$1375&lt;&gt;2)*$N$1375+($V$1375&lt;&gt;2)*$V$1375+($AD$1375&lt;&gt;2)*$AD$1375+($AL$1375&lt;&gt;2)*$AL$1375)/(($F$1375&lt;&gt;2)+($N$1375&lt;&gt;2)+($V$1375&lt;&gt;2)+($AD$1375&lt;&gt;2)+($AL$1375&lt;&gt;2))&gt;=0.5,1,0))</f>
        <v/>
      </c>
      <c r="AU1375" s="8">
        <f>IF(($G$1375&lt;&gt;2)+($O$1375&lt;&gt;2)+($W$1375&lt;&gt;2)+($AE$1375&lt;&gt;2)+($AM$1375&lt;&gt;2)=0,2,IF((($G$1375&lt;&gt;2)*$G$1375+($O$1375&lt;&gt;2)*$O$1375+($W$1375&lt;&gt;2)*$W$1375+($AE$1375&lt;&gt;2)*$AE$1375+($AM$1375&lt;&gt;2)*$AM$1375)/(($G$1375&lt;&gt;2)+($O$1375&lt;&gt;2)+($W$1375&lt;&gt;2)+($AE$1375&lt;&gt;2)+($AM$1375&lt;&gt;2))&gt;=0.5,1,0))</f>
        <v/>
      </c>
      <c r="AV1375" s="8">
        <f>IF(($H$1375&lt;&gt;2)+($P$1375&lt;&gt;2)+($X$1375&lt;&gt;2)+($AF$1375&lt;&gt;2)+($AN$1375&lt;&gt;2)=0,2,IF((($H$1375&lt;&gt;2)*$H$1375+($P$1375&lt;&gt;2)*$P$1375+($X$1375&lt;&gt;2)*$X$1375+($AF$1375&lt;&gt;2)*$AF$1375+($AN$1375&lt;&gt;2)*$AN$1375)/(($H$1375&lt;&gt;2)+($P$1375&lt;&gt;2)+($X$1375&lt;&gt;2)+($AF$1375&lt;&gt;2)+($AN$1375&lt;&gt;2))&gt;=0.5,1,0))</f>
        <v/>
      </c>
      <c r="AX1375" s="16">
        <f>'Ground truth'!$B$15</f>
        <v/>
      </c>
      <c r="AY1375" s="16">
        <f>'Ground truth'!$C$15</f>
        <v/>
      </c>
      <c r="AZ1375" s="16">
        <f>'Ground truth'!$D$15</f>
        <v/>
      </c>
      <c r="BA1375" s="16">
        <f>'Ground truth'!$E$15</f>
        <v/>
      </c>
      <c r="BB1375" s="16">
        <f>'Ground truth'!$F$15</f>
        <v/>
      </c>
      <c r="BC1375" s="16">
        <f>'Ground truth'!$G$15</f>
        <v/>
      </c>
      <c r="BD1375" s="16">
        <f>'Ground truth'!$H$15</f>
        <v/>
      </c>
    </row>
    <row r="1376">
      <c r="A1376" s="3" t="inlineStr">
        <is>
          <t>Motor</t>
        </is>
      </c>
      <c r="B1376" s="8" t="n">
        <v>0</v>
      </c>
      <c r="C1376" s="8" t="n">
        <v>1</v>
      </c>
      <c r="D1376" s="8" t="n">
        <v>1</v>
      </c>
      <c r="E1376" s="8" t="n">
        <v>1</v>
      </c>
      <c r="F1376" s="8" t="n">
        <v>0</v>
      </c>
      <c r="G1376" s="8" t="n">
        <v>1</v>
      </c>
      <c r="H1376" s="8" t="n">
        <v>0</v>
      </c>
      <c r="J1376" s="8" t="n">
        <v>0</v>
      </c>
      <c r="K1376" s="8" t="n">
        <v>1</v>
      </c>
      <c r="L1376" s="8" t="n">
        <v>1</v>
      </c>
      <c r="M1376" s="8" t="n">
        <v>1</v>
      </c>
      <c r="N1376" s="8" t="n">
        <v>0</v>
      </c>
      <c r="O1376" s="8" t="n">
        <v>1</v>
      </c>
      <c r="P1376" s="8" t="n">
        <v>0</v>
      </c>
      <c r="R1376" s="8" t="n">
        <v>0</v>
      </c>
      <c r="S1376" s="8" t="n">
        <v>1</v>
      </c>
      <c r="T1376" s="8" t="n">
        <v>1</v>
      </c>
      <c r="U1376" s="8" t="n">
        <v>1</v>
      </c>
      <c r="V1376" s="8" t="n">
        <v>0</v>
      </c>
      <c r="W1376" s="8" t="n">
        <v>1</v>
      </c>
      <c r="X1376" s="8" t="n">
        <v>0</v>
      </c>
      <c r="Z1376" s="8" t="n">
        <v>0</v>
      </c>
      <c r="AA1376" s="8" t="n">
        <v>1</v>
      </c>
      <c r="AB1376" s="8" t="n">
        <v>1</v>
      </c>
      <c r="AC1376" s="8" t="n">
        <v>1</v>
      </c>
      <c r="AD1376" s="8" t="n">
        <v>0</v>
      </c>
      <c r="AE1376" s="8" t="n">
        <v>1</v>
      </c>
      <c r="AF1376" s="8" t="n">
        <v>0</v>
      </c>
      <c r="AH1376" s="8" t="n">
        <v>0</v>
      </c>
      <c r="AI1376" s="8" t="n">
        <v>1</v>
      </c>
      <c r="AJ1376" s="8" t="n">
        <v>1</v>
      </c>
      <c r="AK1376" s="8" t="n">
        <v>1</v>
      </c>
      <c r="AL1376" s="8" t="n">
        <v>0</v>
      </c>
      <c r="AM1376" s="8" t="n">
        <v>1</v>
      </c>
      <c r="AN1376" s="8" t="n">
        <v>0</v>
      </c>
      <c r="AP1376" s="8">
        <f>IF(($B$1376&lt;&gt;2)+($J$1376&lt;&gt;2)+($R$1376&lt;&gt;2)+($Z$1376&lt;&gt;2)+($AH$1376&lt;&gt;2)=0,2,IF((($B$1376&lt;&gt;2)*$B$1376+($J$1376&lt;&gt;2)*$J$1376+($R$1376&lt;&gt;2)*$R$1376+($Z$1376&lt;&gt;2)*$Z$1376+($AH$1376&lt;&gt;2)*$AH$1376)/(($B$1376&lt;&gt;2)+($J$1376&lt;&gt;2)+($R$1376&lt;&gt;2)+($Z$1376&lt;&gt;2)+($AH$1376&lt;&gt;2))&gt;=0.5,1,0))</f>
        <v/>
      </c>
      <c r="AQ1376" s="8">
        <f>IF(($C$1376&lt;&gt;2)+($K$1376&lt;&gt;2)+($S$1376&lt;&gt;2)+($AA$1376&lt;&gt;2)+($AI$1376&lt;&gt;2)=0,2,IF((($C$1376&lt;&gt;2)*$C$1376+($K$1376&lt;&gt;2)*$K$1376+($S$1376&lt;&gt;2)*$S$1376+($AA$1376&lt;&gt;2)*$AA$1376+($AI$1376&lt;&gt;2)*$AI$1376)/(($C$1376&lt;&gt;2)+($K$1376&lt;&gt;2)+($S$1376&lt;&gt;2)+($AA$1376&lt;&gt;2)+($AI$1376&lt;&gt;2))&gt;=0.5,1,0))</f>
        <v/>
      </c>
      <c r="AR1376" s="8">
        <f>IF(($D$1376&lt;&gt;2)+($L$1376&lt;&gt;2)+($T$1376&lt;&gt;2)+($AB$1376&lt;&gt;2)+($AJ$1376&lt;&gt;2)=0,2,IF((($D$1376&lt;&gt;2)*$D$1376+($L$1376&lt;&gt;2)*$L$1376+($T$1376&lt;&gt;2)*$T$1376+($AB$1376&lt;&gt;2)*$AB$1376+($AJ$1376&lt;&gt;2)*$AJ$1376)/(($D$1376&lt;&gt;2)+($L$1376&lt;&gt;2)+($T$1376&lt;&gt;2)+($AB$1376&lt;&gt;2)+($AJ$1376&lt;&gt;2))&gt;=0.5,1,0))</f>
        <v/>
      </c>
      <c r="AS1376" s="8">
        <f>IF(($E$1376&lt;&gt;2)+($M$1376&lt;&gt;2)+($U$1376&lt;&gt;2)+($AC$1376&lt;&gt;2)+($AK$1376&lt;&gt;2)=0,2,IF((($E$1376&lt;&gt;2)*$E$1376+($M$1376&lt;&gt;2)*$M$1376+($U$1376&lt;&gt;2)*$U$1376+($AC$1376&lt;&gt;2)*$AC$1376+($AK$1376&lt;&gt;2)*$AK$1376)/(($E$1376&lt;&gt;2)+($M$1376&lt;&gt;2)+($U$1376&lt;&gt;2)+($AC$1376&lt;&gt;2)+($AK$1376&lt;&gt;2))&gt;=0.5,1,0))</f>
        <v/>
      </c>
      <c r="AT1376" s="8">
        <f>IF(($F$1376&lt;&gt;2)+($N$1376&lt;&gt;2)+($V$1376&lt;&gt;2)+($AD$1376&lt;&gt;2)+($AL$1376&lt;&gt;2)=0,2,IF((($F$1376&lt;&gt;2)*$F$1376+($N$1376&lt;&gt;2)*$N$1376+($V$1376&lt;&gt;2)*$V$1376+($AD$1376&lt;&gt;2)*$AD$1376+($AL$1376&lt;&gt;2)*$AL$1376)/(($F$1376&lt;&gt;2)+($N$1376&lt;&gt;2)+($V$1376&lt;&gt;2)+($AD$1376&lt;&gt;2)+($AL$1376&lt;&gt;2))&gt;=0.5,1,0))</f>
        <v/>
      </c>
      <c r="AU1376" s="8">
        <f>IF(($G$1376&lt;&gt;2)+($O$1376&lt;&gt;2)+($W$1376&lt;&gt;2)+($AE$1376&lt;&gt;2)+($AM$1376&lt;&gt;2)=0,2,IF((($G$1376&lt;&gt;2)*$G$1376+($O$1376&lt;&gt;2)*$O$1376+($W$1376&lt;&gt;2)*$W$1376+($AE$1376&lt;&gt;2)*$AE$1376+($AM$1376&lt;&gt;2)*$AM$1376)/(($G$1376&lt;&gt;2)+($O$1376&lt;&gt;2)+($W$1376&lt;&gt;2)+($AE$1376&lt;&gt;2)+($AM$1376&lt;&gt;2))&gt;=0.5,1,0))</f>
        <v/>
      </c>
      <c r="AV1376" s="8">
        <f>IF(($H$1376&lt;&gt;2)+($P$1376&lt;&gt;2)+($X$1376&lt;&gt;2)+($AF$1376&lt;&gt;2)+($AN$1376&lt;&gt;2)=0,2,IF((($H$1376&lt;&gt;2)*$H$1376+($P$1376&lt;&gt;2)*$P$1376+($X$1376&lt;&gt;2)*$X$1376+($AF$1376&lt;&gt;2)*$AF$1376+($AN$1376&lt;&gt;2)*$AN$1376)/(($H$1376&lt;&gt;2)+($P$1376&lt;&gt;2)+($X$1376&lt;&gt;2)+($AF$1376&lt;&gt;2)+($AN$1376&lt;&gt;2))&gt;=0.5,1,0))</f>
        <v/>
      </c>
      <c r="AX1376" s="16">
        <f>'Ground truth'!$B$16</f>
        <v/>
      </c>
      <c r="AY1376" s="16">
        <f>'Ground truth'!$C$16</f>
        <v/>
      </c>
      <c r="AZ1376" s="16">
        <f>'Ground truth'!$D$16</f>
        <v/>
      </c>
      <c r="BA1376" s="16">
        <f>'Ground truth'!$E$16</f>
        <v/>
      </c>
      <c r="BB1376" s="16">
        <f>'Ground truth'!$F$16</f>
        <v/>
      </c>
      <c r="BC1376" s="16">
        <f>'Ground truth'!$G$16</f>
        <v/>
      </c>
      <c r="BD1376" s="16">
        <f>'Ground truth'!$H$16</f>
        <v/>
      </c>
    </row>
    <row r="1377">
      <c r="A1377" s="3" t="inlineStr">
        <is>
          <t>Electrical System</t>
        </is>
      </c>
      <c r="B1377" s="8" t="n">
        <v>0</v>
      </c>
      <c r="C1377" s="8" t="n">
        <v>1</v>
      </c>
      <c r="D1377" s="8" t="n">
        <v>1</v>
      </c>
      <c r="E1377" s="8" t="n">
        <v>1</v>
      </c>
      <c r="F1377" s="8" t="n">
        <v>1</v>
      </c>
      <c r="G1377" s="8" t="n">
        <v>1</v>
      </c>
      <c r="H1377" s="8" t="n">
        <v>0</v>
      </c>
      <c r="J1377" s="8" t="n">
        <v>0</v>
      </c>
      <c r="K1377" s="8" t="n">
        <v>1</v>
      </c>
      <c r="L1377" s="8" t="n">
        <v>1</v>
      </c>
      <c r="M1377" s="8" t="n">
        <v>1</v>
      </c>
      <c r="N1377" s="8" t="n">
        <v>1</v>
      </c>
      <c r="O1377" s="8" t="n">
        <v>1</v>
      </c>
      <c r="P1377" s="8" t="n">
        <v>0</v>
      </c>
      <c r="R1377" s="8" t="n">
        <v>1</v>
      </c>
      <c r="S1377" s="8" t="n">
        <v>1</v>
      </c>
      <c r="T1377" s="8" t="n">
        <v>1</v>
      </c>
      <c r="U1377" s="8" t="n">
        <v>1</v>
      </c>
      <c r="V1377" s="8" t="n">
        <v>1</v>
      </c>
      <c r="W1377" s="8" t="n">
        <v>1</v>
      </c>
      <c r="X1377" s="8" t="n">
        <v>0</v>
      </c>
      <c r="Z1377" s="8" t="n">
        <v>1</v>
      </c>
      <c r="AA1377" s="8" t="n">
        <v>1</v>
      </c>
      <c r="AB1377" s="8" t="n">
        <v>1</v>
      </c>
      <c r="AC1377" s="8" t="n">
        <v>1</v>
      </c>
      <c r="AD1377" s="8" t="n">
        <v>1</v>
      </c>
      <c r="AE1377" s="8" t="n">
        <v>1</v>
      </c>
      <c r="AF1377" s="8" t="n">
        <v>0</v>
      </c>
      <c r="AH1377" s="8" t="n">
        <v>1</v>
      </c>
      <c r="AI1377" s="8" t="n">
        <v>1</v>
      </c>
      <c r="AJ1377" s="8" t="n">
        <v>1</v>
      </c>
      <c r="AK1377" s="8" t="n">
        <v>1</v>
      </c>
      <c r="AL1377" s="8" t="n">
        <v>1</v>
      </c>
      <c r="AM1377" s="8" t="n">
        <v>1</v>
      </c>
      <c r="AN1377" s="8" t="n">
        <v>0</v>
      </c>
      <c r="AP1377" s="8">
        <f>IF(($B$1377&lt;&gt;2)+($J$1377&lt;&gt;2)+($R$1377&lt;&gt;2)+($Z$1377&lt;&gt;2)+($AH$1377&lt;&gt;2)=0,2,IF((($B$1377&lt;&gt;2)*$B$1377+($J$1377&lt;&gt;2)*$J$1377+($R$1377&lt;&gt;2)*$R$1377+($Z$1377&lt;&gt;2)*$Z$1377+($AH$1377&lt;&gt;2)*$AH$1377)/(($B$1377&lt;&gt;2)+($J$1377&lt;&gt;2)+($R$1377&lt;&gt;2)+($Z$1377&lt;&gt;2)+($AH$1377&lt;&gt;2))&gt;=0.5,1,0))</f>
        <v/>
      </c>
      <c r="AQ1377" s="8">
        <f>IF(($C$1377&lt;&gt;2)+($K$1377&lt;&gt;2)+($S$1377&lt;&gt;2)+($AA$1377&lt;&gt;2)+($AI$1377&lt;&gt;2)=0,2,IF((($C$1377&lt;&gt;2)*$C$1377+($K$1377&lt;&gt;2)*$K$1377+($S$1377&lt;&gt;2)*$S$1377+($AA$1377&lt;&gt;2)*$AA$1377+($AI$1377&lt;&gt;2)*$AI$1377)/(($C$1377&lt;&gt;2)+($K$1377&lt;&gt;2)+($S$1377&lt;&gt;2)+($AA$1377&lt;&gt;2)+($AI$1377&lt;&gt;2))&gt;=0.5,1,0))</f>
        <v/>
      </c>
      <c r="AR1377" s="8">
        <f>IF(($D$1377&lt;&gt;2)+($L$1377&lt;&gt;2)+($T$1377&lt;&gt;2)+($AB$1377&lt;&gt;2)+($AJ$1377&lt;&gt;2)=0,2,IF((($D$1377&lt;&gt;2)*$D$1377+($L$1377&lt;&gt;2)*$L$1377+($T$1377&lt;&gt;2)*$T$1377+($AB$1377&lt;&gt;2)*$AB$1377+($AJ$1377&lt;&gt;2)*$AJ$1377)/(($D$1377&lt;&gt;2)+($L$1377&lt;&gt;2)+($T$1377&lt;&gt;2)+($AB$1377&lt;&gt;2)+($AJ$1377&lt;&gt;2))&gt;=0.5,1,0))</f>
        <v/>
      </c>
      <c r="AS1377" s="8">
        <f>IF(($E$1377&lt;&gt;2)+($M$1377&lt;&gt;2)+($U$1377&lt;&gt;2)+($AC$1377&lt;&gt;2)+($AK$1377&lt;&gt;2)=0,2,IF((($E$1377&lt;&gt;2)*$E$1377+($M$1377&lt;&gt;2)*$M$1377+($U$1377&lt;&gt;2)*$U$1377+($AC$1377&lt;&gt;2)*$AC$1377+($AK$1377&lt;&gt;2)*$AK$1377)/(($E$1377&lt;&gt;2)+($M$1377&lt;&gt;2)+($U$1377&lt;&gt;2)+($AC$1377&lt;&gt;2)+($AK$1377&lt;&gt;2))&gt;=0.5,1,0))</f>
        <v/>
      </c>
      <c r="AT1377" s="8">
        <f>IF(($F$1377&lt;&gt;2)+($N$1377&lt;&gt;2)+($V$1377&lt;&gt;2)+($AD$1377&lt;&gt;2)+($AL$1377&lt;&gt;2)=0,2,IF((($F$1377&lt;&gt;2)*$F$1377+($N$1377&lt;&gt;2)*$N$1377+($V$1377&lt;&gt;2)*$V$1377+($AD$1377&lt;&gt;2)*$AD$1377+($AL$1377&lt;&gt;2)*$AL$1377)/(($F$1377&lt;&gt;2)+($N$1377&lt;&gt;2)+($V$1377&lt;&gt;2)+($AD$1377&lt;&gt;2)+($AL$1377&lt;&gt;2))&gt;=0.5,1,0))</f>
        <v/>
      </c>
      <c r="AU1377" s="8">
        <f>IF(($G$1377&lt;&gt;2)+($O$1377&lt;&gt;2)+($W$1377&lt;&gt;2)+($AE$1377&lt;&gt;2)+($AM$1377&lt;&gt;2)=0,2,IF((($G$1377&lt;&gt;2)*$G$1377+($O$1377&lt;&gt;2)*$O$1377+($W$1377&lt;&gt;2)*$W$1377+($AE$1377&lt;&gt;2)*$AE$1377+($AM$1377&lt;&gt;2)*$AM$1377)/(($G$1377&lt;&gt;2)+($O$1377&lt;&gt;2)+($W$1377&lt;&gt;2)+($AE$1377&lt;&gt;2)+($AM$1377&lt;&gt;2))&gt;=0.5,1,0))</f>
        <v/>
      </c>
      <c r="AV1377" s="8">
        <f>IF(($H$1377&lt;&gt;2)+($P$1377&lt;&gt;2)+($X$1377&lt;&gt;2)+($AF$1377&lt;&gt;2)+($AN$1377&lt;&gt;2)=0,2,IF((($H$1377&lt;&gt;2)*$H$1377+($P$1377&lt;&gt;2)*$P$1377+($X$1377&lt;&gt;2)*$X$1377+($AF$1377&lt;&gt;2)*$AF$1377+($AN$1377&lt;&gt;2)*$AN$1377)/(($H$1377&lt;&gt;2)+($P$1377&lt;&gt;2)+($X$1377&lt;&gt;2)+($AF$1377&lt;&gt;2)+($AN$1377&lt;&gt;2))&gt;=0.5,1,0))</f>
        <v/>
      </c>
      <c r="AX1377" s="16">
        <f>'Ground truth'!$B$17</f>
        <v/>
      </c>
      <c r="AY1377" s="16">
        <f>'Ground truth'!$C$17</f>
        <v/>
      </c>
      <c r="AZ1377" s="16">
        <f>'Ground truth'!$D$17</f>
        <v/>
      </c>
      <c r="BA1377" s="16">
        <f>'Ground truth'!$E$17</f>
        <v/>
      </c>
      <c r="BB1377" s="16">
        <f>'Ground truth'!$F$17</f>
        <v/>
      </c>
      <c r="BC1377" s="16">
        <f>'Ground truth'!$G$17</f>
        <v/>
      </c>
      <c r="BD1377" s="16">
        <f>'Ground truth'!$H$17</f>
        <v/>
      </c>
    </row>
    <row r="1378">
      <c r="A1378" s="3" t="inlineStr">
        <is>
          <t>Battery Holder</t>
        </is>
      </c>
      <c r="B1378" s="8" t="n">
        <v>0</v>
      </c>
      <c r="C1378" s="8" t="n">
        <v>0</v>
      </c>
      <c r="D1378" s="8" t="n">
        <v>0</v>
      </c>
      <c r="E1378" s="8" t="n">
        <v>1</v>
      </c>
      <c r="F1378" s="8" t="n">
        <v>1</v>
      </c>
      <c r="G1378" s="8" t="n">
        <v>1</v>
      </c>
      <c r="H1378" s="8" t="n">
        <v>0</v>
      </c>
      <c r="J1378" s="8" t="n">
        <v>0</v>
      </c>
      <c r="K1378" s="8" t="n">
        <v>0</v>
      </c>
      <c r="L1378" s="8" t="n">
        <v>0</v>
      </c>
      <c r="M1378" s="8" t="n">
        <v>1</v>
      </c>
      <c r="N1378" s="8" t="n">
        <v>1</v>
      </c>
      <c r="O1378" s="8" t="n">
        <v>1</v>
      </c>
      <c r="P1378" s="8" t="n">
        <v>0</v>
      </c>
      <c r="R1378" s="8" t="n">
        <v>0</v>
      </c>
      <c r="S1378" s="8" t="n">
        <v>0</v>
      </c>
      <c r="T1378" s="8" t="n">
        <v>0</v>
      </c>
      <c r="U1378" s="8" t="n">
        <v>1</v>
      </c>
      <c r="V1378" s="8" t="n">
        <v>1</v>
      </c>
      <c r="W1378" s="8" t="n">
        <v>1</v>
      </c>
      <c r="X1378" s="8" t="n">
        <v>0</v>
      </c>
      <c r="Z1378" s="8" t="n">
        <v>0</v>
      </c>
      <c r="AA1378" s="8" t="n">
        <v>0</v>
      </c>
      <c r="AB1378" s="8" t="n">
        <v>0</v>
      </c>
      <c r="AC1378" s="8" t="n">
        <v>1</v>
      </c>
      <c r="AD1378" s="8" t="n">
        <v>1</v>
      </c>
      <c r="AE1378" s="8" t="n">
        <v>1</v>
      </c>
      <c r="AF1378" s="8" t="n">
        <v>0</v>
      </c>
      <c r="AH1378" s="8" t="n">
        <v>0</v>
      </c>
      <c r="AI1378" s="8" t="n">
        <v>0</v>
      </c>
      <c r="AJ1378" s="8" t="n">
        <v>0</v>
      </c>
      <c r="AK1378" s="8" t="n">
        <v>1</v>
      </c>
      <c r="AL1378" s="8" t="n">
        <v>1</v>
      </c>
      <c r="AM1378" s="8" t="n">
        <v>1</v>
      </c>
      <c r="AN1378" s="8" t="n">
        <v>0</v>
      </c>
      <c r="AP1378" s="8">
        <f>IF(($B$1378&lt;&gt;2)+($J$1378&lt;&gt;2)+($R$1378&lt;&gt;2)+($Z$1378&lt;&gt;2)+($AH$1378&lt;&gt;2)=0,2,IF((($B$1378&lt;&gt;2)*$B$1378+($J$1378&lt;&gt;2)*$J$1378+($R$1378&lt;&gt;2)*$R$1378+($Z$1378&lt;&gt;2)*$Z$1378+($AH$1378&lt;&gt;2)*$AH$1378)/(($B$1378&lt;&gt;2)+($J$1378&lt;&gt;2)+($R$1378&lt;&gt;2)+($Z$1378&lt;&gt;2)+($AH$1378&lt;&gt;2))&gt;=0.5,1,0))</f>
        <v/>
      </c>
      <c r="AQ1378" s="8">
        <f>IF(($C$1378&lt;&gt;2)+($K$1378&lt;&gt;2)+($S$1378&lt;&gt;2)+($AA$1378&lt;&gt;2)+($AI$1378&lt;&gt;2)=0,2,IF((($C$1378&lt;&gt;2)*$C$1378+($K$1378&lt;&gt;2)*$K$1378+($S$1378&lt;&gt;2)*$S$1378+($AA$1378&lt;&gt;2)*$AA$1378+($AI$1378&lt;&gt;2)*$AI$1378)/(($C$1378&lt;&gt;2)+($K$1378&lt;&gt;2)+($S$1378&lt;&gt;2)+($AA$1378&lt;&gt;2)+($AI$1378&lt;&gt;2))&gt;=0.5,1,0))</f>
        <v/>
      </c>
      <c r="AR1378" s="8">
        <f>IF(($D$1378&lt;&gt;2)+($L$1378&lt;&gt;2)+($T$1378&lt;&gt;2)+($AB$1378&lt;&gt;2)+($AJ$1378&lt;&gt;2)=0,2,IF((($D$1378&lt;&gt;2)*$D$1378+($L$1378&lt;&gt;2)*$L$1378+($T$1378&lt;&gt;2)*$T$1378+($AB$1378&lt;&gt;2)*$AB$1378+($AJ$1378&lt;&gt;2)*$AJ$1378)/(($D$1378&lt;&gt;2)+($L$1378&lt;&gt;2)+($T$1378&lt;&gt;2)+($AB$1378&lt;&gt;2)+($AJ$1378&lt;&gt;2))&gt;=0.5,1,0))</f>
        <v/>
      </c>
      <c r="AS1378" s="8">
        <f>IF(($E$1378&lt;&gt;2)+($M$1378&lt;&gt;2)+($U$1378&lt;&gt;2)+($AC$1378&lt;&gt;2)+($AK$1378&lt;&gt;2)=0,2,IF((($E$1378&lt;&gt;2)*$E$1378+($M$1378&lt;&gt;2)*$M$1378+($U$1378&lt;&gt;2)*$U$1378+($AC$1378&lt;&gt;2)*$AC$1378+($AK$1378&lt;&gt;2)*$AK$1378)/(($E$1378&lt;&gt;2)+($M$1378&lt;&gt;2)+($U$1378&lt;&gt;2)+($AC$1378&lt;&gt;2)+($AK$1378&lt;&gt;2))&gt;=0.5,1,0))</f>
        <v/>
      </c>
      <c r="AT1378" s="8">
        <f>IF(($F$1378&lt;&gt;2)+($N$1378&lt;&gt;2)+($V$1378&lt;&gt;2)+($AD$1378&lt;&gt;2)+($AL$1378&lt;&gt;2)=0,2,IF((($F$1378&lt;&gt;2)*$F$1378+($N$1378&lt;&gt;2)*$N$1378+($V$1378&lt;&gt;2)*$V$1378+($AD$1378&lt;&gt;2)*$AD$1378+($AL$1378&lt;&gt;2)*$AL$1378)/(($F$1378&lt;&gt;2)+($N$1378&lt;&gt;2)+($V$1378&lt;&gt;2)+($AD$1378&lt;&gt;2)+($AL$1378&lt;&gt;2))&gt;=0.5,1,0))</f>
        <v/>
      </c>
      <c r="AU1378" s="8">
        <f>IF(($G$1378&lt;&gt;2)+($O$1378&lt;&gt;2)+($W$1378&lt;&gt;2)+($AE$1378&lt;&gt;2)+($AM$1378&lt;&gt;2)=0,2,IF((($G$1378&lt;&gt;2)*$G$1378+($O$1378&lt;&gt;2)*$O$1378+($W$1378&lt;&gt;2)*$W$1378+($AE$1378&lt;&gt;2)*$AE$1378+($AM$1378&lt;&gt;2)*$AM$1378)/(($G$1378&lt;&gt;2)+($O$1378&lt;&gt;2)+($W$1378&lt;&gt;2)+($AE$1378&lt;&gt;2)+($AM$1378&lt;&gt;2))&gt;=0.5,1,0))</f>
        <v/>
      </c>
      <c r="AV1378" s="8">
        <f>IF(($H$1378&lt;&gt;2)+($P$1378&lt;&gt;2)+($X$1378&lt;&gt;2)+($AF$1378&lt;&gt;2)+($AN$1378&lt;&gt;2)=0,2,IF((($H$1378&lt;&gt;2)*$H$1378+($P$1378&lt;&gt;2)*$P$1378+($X$1378&lt;&gt;2)*$X$1378+($AF$1378&lt;&gt;2)*$AF$1378+($AN$1378&lt;&gt;2)*$AN$1378)/(($H$1378&lt;&gt;2)+($P$1378&lt;&gt;2)+($X$1378&lt;&gt;2)+($AF$1378&lt;&gt;2)+($AN$1378&lt;&gt;2))&gt;=0.5,1,0))</f>
        <v/>
      </c>
      <c r="AX1378" s="16">
        <f>'Ground truth'!$B$18</f>
        <v/>
      </c>
      <c r="AY1378" s="16">
        <f>'Ground truth'!$C$18</f>
        <v/>
      </c>
      <c r="AZ1378" s="16">
        <f>'Ground truth'!$D$18</f>
        <v/>
      </c>
      <c r="BA1378" s="16">
        <f>'Ground truth'!$E$18</f>
        <v/>
      </c>
      <c r="BB1378" s="16">
        <f>'Ground truth'!$F$18</f>
        <v/>
      </c>
      <c r="BC1378" s="16">
        <f>'Ground truth'!$G$18</f>
        <v/>
      </c>
      <c r="BD1378" s="16">
        <f>'Ground truth'!$H$18</f>
        <v/>
      </c>
    </row>
    <row r="1379">
      <c r="A1379" s="3" t="inlineStr">
        <is>
          <t>Housing</t>
        </is>
      </c>
      <c r="B1379" s="8" t="n">
        <v>1</v>
      </c>
      <c r="C1379" s="8" t="n">
        <v>1</v>
      </c>
      <c r="D1379" s="8" t="n">
        <v>1</v>
      </c>
      <c r="E1379" s="8" t="n">
        <v>1</v>
      </c>
      <c r="F1379" s="8" t="n">
        <v>1</v>
      </c>
      <c r="G1379" s="8" t="n">
        <v>1</v>
      </c>
      <c r="H1379" s="8" t="n">
        <v>1</v>
      </c>
      <c r="J1379" s="8" t="n">
        <v>1</v>
      </c>
      <c r="K1379" s="8" t="n">
        <v>1</v>
      </c>
      <c r="L1379" s="8" t="n">
        <v>1</v>
      </c>
      <c r="M1379" s="8" t="n">
        <v>1</v>
      </c>
      <c r="N1379" s="8" t="n">
        <v>1</v>
      </c>
      <c r="O1379" s="8" t="n">
        <v>1</v>
      </c>
      <c r="P1379" s="8" t="n">
        <v>1</v>
      </c>
      <c r="R1379" s="8" t="n">
        <v>1</v>
      </c>
      <c r="S1379" s="8" t="n">
        <v>1</v>
      </c>
      <c r="T1379" s="8" t="n">
        <v>1</v>
      </c>
      <c r="U1379" s="8" t="n">
        <v>1</v>
      </c>
      <c r="V1379" s="8" t="n">
        <v>1</v>
      </c>
      <c r="W1379" s="8" t="n">
        <v>1</v>
      </c>
      <c r="X1379" s="8" t="n">
        <v>1</v>
      </c>
      <c r="Z1379" s="8" t="n">
        <v>1</v>
      </c>
      <c r="AA1379" s="8" t="n">
        <v>1</v>
      </c>
      <c r="AB1379" s="8" t="n">
        <v>1</v>
      </c>
      <c r="AC1379" s="8" t="n">
        <v>1</v>
      </c>
      <c r="AD1379" s="8" t="n">
        <v>1</v>
      </c>
      <c r="AE1379" s="8" t="n">
        <v>1</v>
      </c>
      <c r="AF1379" s="8" t="n">
        <v>1</v>
      </c>
      <c r="AH1379" s="8" t="n">
        <v>1</v>
      </c>
      <c r="AI1379" s="8" t="n">
        <v>1</v>
      </c>
      <c r="AJ1379" s="8" t="n">
        <v>1</v>
      </c>
      <c r="AK1379" s="8" t="n">
        <v>1</v>
      </c>
      <c r="AL1379" s="8" t="n">
        <v>1</v>
      </c>
      <c r="AM1379" s="8" t="n">
        <v>1</v>
      </c>
      <c r="AN1379" s="8" t="n">
        <v>1</v>
      </c>
      <c r="AP1379" s="8">
        <f>IF(($B$1379&lt;&gt;2)+($J$1379&lt;&gt;2)+($R$1379&lt;&gt;2)+($Z$1379&lt;&gt;2)+($AH$1379&lt;&gt;2)=0,2,IF((($B$1379&lt;&gt;2)*$B$1379+($J$1379&lt;&gt;2)*$J$1379+($R$1379&lt;&gt;2)*$R$1379+($Z$1379&lt;&gt;2)*$Z$1379+($AH$1379&lt;&gt;2)*$AH$1379)/(($B$1379&lt;&gt;2)+($J$1379&lt;&gt;2)+($R$1379&lt;&gt;2)+($Z$1379&lt;&gt;2)+($AH$1379&lt;&gt;2))&gt;=0.5,1,0))</f>
        <v/>
      </c>
      <c r="AQ1379" s="8">
        <f>IF(($C$1379&lt;&gt;2)+($K$1379&lt;&gt;2)+($S$1379&lt;&gt;2)+($AA$1379&lt;&gt;2)+($AI$1379&lt;&gt;2)=0,2,IF((($C$1379&lt;&gt;2)*$C$1379+($K$1379&lt;&gt;2)*$K$1379+($S$1379&lt;&gt;2)*$S$1379+($AA$1379&lt;&gt;2)*$AA$1379+($AI$1379&lt;&gt;2)*$AI$1379)/(($C$1379&lt;&gt;2)+($K$1379&lt;&gt;2)+($S$1379&lt;&gt;2)+($AA$1379&lt;&gt;2)+($AI$1379&lt;&gt;2))&gt;=0.5,1,0))</f>
        <v/>
      </c>
      <c r="AR1379" s="8">
        <f>IF(($D$1379&lt;&gt;2)+($L$1379&lt;&gt;2)+($T$1379&lt;&gt;2)+($AB$1379&lt;&gt;2)+($AJ$1379&lt;&gt;2)=0,2,IF((($D$1379&lt;&gt;2)*$D$1379+($L$1379&lt;&gt;2)*$L$1379+($T$1379&lt;&gt;2)*$T$1379+($AB$1379&lt;&gt;2)*$AB$1379+($AJ$1379&lt;&gt;2)*$AJ$1379)/(($D$1379&lt;&gt;2)+($L$1379&lt;&gt;2)+($T$1379&lt;&gt;2)+($AB$1379&lt;&gt;2)+($AJ$1379&lt;&gt;2))&gt;=0.5,1,0))</f>
        <v/>
      </c>
      <c r="AS1379" s="8">
        <f>IF(($E$1379&lt;&gt;2)+($M$1379&lt;&gt;2)+($U$1379&lt;&gt;2)+($AC$1379&lt;&gt;2)+($AK$1379&lt;&gt;2)=0,2,IF((($E$1379&lt;&gt;2)*$E$1379+($M$1379&lt;&gt;2)*$M$1379+($U$1379&lt;&gt;2)*$U$1379+($AC$1379&lt;&gt;2)*$AC$1379+($AK$1379&lt;&gt;2)*$AK$1379)/(($E$1379&lt;&gt;2)+($M$1379&lt;&gt;2)+($U$1379&lt;&gt;2)+($AC$1379&lt;&gt;2)+($AK$1379&lt;&gt;2))&gt;=0.5,1,0))</f>
        <v/>
      </c>
      <c r="AT1379" s="8">
        <f>IF(($F$1379&lt;&gt;2)+($N$1379&lt;&gt;2)+($V$1379&lt;&gt;2)+($AD$1379&lt;&gt;2)+($AL$1379&lt;&gt;2)=0,2,IF((($F$1379&lt;&gt;2)*$F$1379+($N$1379&lt;&gt;2)*$N$1379+($V$1379&lt;&gt;2)*$V$1379+($AD$1379&lt;&gt;2)*$AD$1379+($AL$1379&lt;&gt;2)*$AL$1379)/(($F$1379&lt;&gt;2)+($N$1379&lt;&gt;2)+($V$1379&lt;&gt;2)+($AD$1379&lt;&gt;2)+($AL$1379&lt;&gt;2))&gt;=0.5,1,0))</f>
        <v/>
      </c>
      <c r="AU1379" s="8">
        <f>IF(($G$1379&lt;&gt;2)+($O$1379&lt;&gt;2)+($W$1379&lt;&gt;2)+($AE$1379&lt;&gt;2)+($AM$1379&lt;&gt;2)=0,2,IF((($G$1379&lt;&gt;2)*$G$1379+($O$1379&lt;&gt;2)*$O$1379+($W$1379&lt;&gt;2)*$W$1379+($AE$1379&lt;&gt;2)*$AE$1379+($AM$1379&lt;&gt;2)*$AM$1379)/(($G$1379&lt;&gt;2)+($O$1379&lt;&gt;2)+($W$1379&lt;&gt;2)+($AE$1379&lt;&gt;2)+($AM$1379&lt;&gt;2))&gt;=0.5,1,0))</f>
        <v/>
      </c>
      <c r="AV1379" s="8">
        <f>IF(($H$1379&lt;&gt;2)+($P$1379&lt;&gt;2)+($X$1379&lt;&gt;2)+($AF$1379&lt;&gt;2)+($AN$1379&lt;&gt;2)=0,2,IF((($H$1379&lt;&gt;2)*$H$1379+($P$1379&lt;&gt;2)*$P$1379+($X$1379&lt;&gt;2)*$X$1379+($AF$1379&lt;&gt;2)*$AF$1379+($AN$1379&lt;&gt;2)*$AN$1379)/(($H$1379&lt;&gt;2)+($P$1379&lt;&gt;2)+($X$1379&lt;&gt;2)+($AF$1379&lt;&gt;2)+($AN$1379&lt;&gt;2))&gt;=0.5,1,0))</f>
        <v/>
      </c>
      <c r="AX1379" s="16">
        <f>'Ground truth'!$B$19</f>
        <v/>
      </c>
      <c r="AY1379" s="16">
        <f>'Ground truth'!$C$19</f>
        <v/>
      </c>
      <c r="AZ1379" s="16">
        <f>'Ground truth'!$D$19</f>
        <v/>
      </c>
      <c r="BA1379" s="16">
        <f>'Ground truth'!$E$19</f>
        <v/>
      </c>
      <c r="BB1379" s="16">
        <f>'Ground truth'!$F$19</f>
        <v/>
      </c>
      <c r="BC1379" s="16">
        <f>'Ground truth'!$G$19</f>
        <v/>
      </c>
      <c r="BD1379" s="16">
        <f>'Ground truth'!$H$19</f>
        <v/>
      </c>
    </row>
    <row r="1380">
      <c r="A1380" s="3" t="inlineStr">
        <is>
          <t>External Environment</t>
        </is>
      </c>
      <c r="B1380" s="8" t="n">
        <v>0</v>
      </c>
      <c r="C1380" s="8" t="n">
        <v>0</v>
      </c>
      <c r="D1380" s="8" t="n">
        <v>0</v>
      </c>
      <c r="E1380" s="8" t="n">
        <v>0</v>
      </c>
      <c r="F1380" s="8" t="n">
        <v>0</v>
      </c>
      <c r="G1380" s="8" t="n">
        <v>1</v>
      </c>
      <c r="H1380" s="8" t="n">
        <v>1</v>
      </c>
      <c r="J1380" s="8" t="n">
        <v>0</v>
      </c>
      <c r="K1380" s="8" t="n">
        <v>0</v>
      </c>
      <c r="L1380" s="8" t="n">
        <v>0</v>
      </c>
      <c r="M1380" s="8" t="n">
        <v>0</v>
      </c>
      <c r="N1380" s="8" t="n">
        <v>0</v>
      </c>
      <c r="O1380" s="8" t="n">
        <v>1</v>
      </c>
      <c r="P1380" s="8" t="n">
        <v>1</v>
      </c>
      <c r="R1380" s="8" t="n">
        <v>0</v>
      </c>
      <c r="S1380" s="8" t="n">
        <v>0</v>
      </c>
      <c r="T1380" s="8" t="n">
        <v>0</v>
      </c>
      <c r="U1380" s="8" t="n">
        <v>0</v>
      </c>
      <c r="V1380" s="8" t="n">
        <v>0</v>
      </c>
      <c r="W1380" s="8" t="n">
        <v>1</v>
      </c>
      <c r="X1380" s="8" t="n">
        <v>1</v>
      </c>
      <c r="Z1380" s="8" t="n">
        <v>0</v>
      </c>
      <c r="AA1380" s="8" t="n">
        <v>0</v>
      </c>
      <c r="AB1380" s="8" t="n">
        <v>0</v>
      </c>
      <c r="AC1380" s="8" t="n">
        <v>0</v>
      </c>
      <c r="AD1380" s="8" t="n">
        <v>0</v>
      </c>
      <c r="AE1380" s="8" t="n">
        <v>1</v>
      </c>
      <c r="AF1380" s="8" t="n">
        <v>1</v>
      </c>
      <c r="AH1380" s="8" t="n">
        <v>0</v>
      </c>
      <c r="AI1380" s="8" t="n">
        <v>0</v>
      </c>
      <c r="AJ1380" s="8" t="n">
        <v>0</v>
      </c>
      <c r="AK1380" s="8" t="n">
        <v>0</v>
      </c>
      <c r="AL1380" s="8" t="n">
        <v>0</v>
      </c>
      <c r="AM1380" s="8" t="n">
        <v>1</v>
      </c>
      <c r="AN1380" s="8" t="n">
        <v>1</v>
      </c>
      <c r="AP1380" s="8">
        <f>IF(($B$1380&lt;&gt;2)+($J$1380&lt;&gt;2)+($R$1380&lt;&gt;2)+($Z$1380&lt;&gt;2)+($AH$1380&lt;&gt;2)=0,2,IF((($B$1380&lt;&gt;2)*$B$1380+($J$1380&lt;&gt;2)*$J$1380+($R$1380&lt;&gt;2)*$R$1380+($Z$1380&lt;&gt;2)*$Z$1380+($AH$1380&lt;&gt;2)*$AH$1380)/(($B$1380&lt;&gt;2)+($J$1380&lt;&gt;2)+($R$1380&lt;&gt;2)+($Z$1380&lt;&gt;2)+($AH$1380&lt;&gt;2))&gt;=0.5,1,0))</f>
        <v/>
      </c>
      <c r="AQ1380" s="8">
        <f>IF(($C$1380&lt;&gt;2)+($K$1380&lt;&gt;2)+($S$1380&lt;&gt;2)+($AA$1380&lt;&gt;2)+($AI$1380&lt;&gt;2)=0,2,IF((($C$1380&lt;&gt;2)*$C$1380+($K$1380&lt;&gt;2)*$K$1380+($S$1380&lt;&gt;2)*$S$1380+($AA$1380&lt;&gt;2)*$AA$1380+($AI$1380&lt;&gt;2)*$AI$1380)/(($C$1380&lt;&gt;2)+($K$1380&lt;&gt;2)+($S$1380&lt;&gt;2)+($AA$1380&lt;&gt;2)+($AI$1380&lt;&gt;2))&gt;=0.5,1,0))</f>
        <v/>
      </c>
      <c r="AR1380" s="8">
        <f>IF(($D$1380&lt;&gt;2)+($L$1380&lt;&gt;2)+($T$1380&lt;&gt;2)+($AB$1380&lt;&gt;2)+($AJ$1380&lt;&gt;2)=0,2,IF((($D$1380&lt;&gt;2)*$D$1380+($L$1380&lt;&gt;2)*$L$1380+($T$1380&lt;&gt;2)*$T$1380+($AB$1380&lt;&gt;2)*$AB$1380+($AJ$1380&lt;&gt;2)*$AJ$1380)/(($D$1380&lt;&gt;2)+($L$1380&lt;&gt;2)+($T$1380&lt;&gt;2)+($AB$1380&lt;&gt;2)+($AJ$1380&lt;&gt;2))&gt;=0.5,1,0))</f>
        <v/>
      </c>
      <c r="AS1380" s="8">
        <f>IF(($E$1380&lt;&gt;2)+($M$1380&lt;&gt;2)+($U$1380&lt;&gt;2)+($AC$1380&lt;&gt;2)+($AK$1380&lt;&gt;2)=0,2,IF((($E$1380&lt;&gt;2)*$E$1380+($M$1380&lt;&gt;2)*$M$1380+($U$1380&lt;&gt;2)*$U$1380+($AC$1380&lt;&gt;2)*$AC$1380+($AK$1380&lt;&gt;2)*$AK$1380)/(($E$1380&lt;&gt;2)+($M$1380&lt;&gt;2)+($U$1380&lt;&gt;2)+($AC$1380&lt;&gt;2)+($AK$1380&lt;&gt;2))&gt;=0.5,1,0))</f>
        <v/>
      </c>
      <c r="AT1380" s="8">
        <f>IF(($F$1380&lt;&gt;2)+($N$1380&lt;&gt;2)+($V$1380&lt;&gt;2)+($AD$1380&lt;&gt;2)+($AL$1380&lt;&gt;2)=0,2,IF((($F$1380&lt;&gt;2)*$F$1380+($N$1380&lt;&gt;2)*$N$1380+($V$1380&lt;&gt;2)*$V$1380+($AD$1380&lt;&gt;2)*$AD$1380+($AL$1380&lt;&gt;2)*$AL$1380)/(($F$1380&lt;&gt;2)+($N$1380&lt;&gt;2)+($V$1380&lt;&gt;2)+($AD$1380&lt;&gt;2)+($AL$1380&lt;&gt;2))&gt;=0.5,1,0))</f>
        <v/>
      </c>
      <c r="AU1380" s="8">
        <f>IF(($G$1380&lt;&gt;2)+($O$1380&lt;&gt;2)+($W$1380&lt;&gt;2)+($AE$1380&lt;&gt;2)+($AM$1380&lt;&gt;2)=0,2,IF((($G$1380&lt;&gt;2)*$G$1380+($O$1380&lt;&gt;2)*$O$1380+($W$1380&lt;&gt;2)*$W$1380+($AE$1380&lt;&gt;2)*$AE$1380+($AM$1380&lt;&gt;2)*$AM$1380)/(($G$1380&lt;&gt;2)+($O$1380&lt;&gt;2)+($W$1380&lt;&gt;2)+($AE$1380&lt;&gt;2)+($AM$1380&lt;&gt;2))&gt;=0.5,1,0))</f>
        <v/>
      </c>
      <c r="AV1380" s="8">
        <f>IF(($H$1380&lt;&gt;2)+($P$1380&lt;&gt;2)+($X$1380&lt;&gt;2)+($AF$1380&lt;&gt;2)+($AN$1380&lt;&gt;2)=0,2,IF((($H$1380&lt;&gt;2)*$H$1380+($P$1380&lt;&gt;2)*$P$1380+($X$1380&lt;&gt;2)*$X$1380+($AF$1380&lt;&gt;2)*$AF$1380+($AN$1380&lt;&gt;2)*$AN$1380)/(($H$1380&lt;&gt;2)+($P$1380&lt;&gt;2)+($X$1380&lt;&gt;2)+($AF$1380&lt;&gt;2)+($AN$1380&lt;&gt;2))&gt;=0.5,1,0))</f>
        <v/>
      </c>
      <c r="AX1380" s="16">
        <f>'Ground truth'!$B$20</f>
        <v/>
      </c>
      <c r="AY1380" s="16">
        <f>'Ground truth'!$C$20</f>
        <v/>
      </c>
      <c r="AZ1380" s="16">
        <f>'Ground truth'!$D$20</f>
        <v/>
      </c>
      <c r="BA1380" s="16">
        <f>'Ground truth'!$E$20</f>
        <v/>
      </c>
      <c r="BB1380" s="16">
        <f>'Ground truth'!$F$20</f>
        <v/>
      </c>
      <c r="BC1380" s="16">
        <f>'Ground truth'!$G$20</f>
        <v/>
      </c>
      <c r="BD1380" s="16">
        <f>'Ground truth'!$H$20</f>
        <v/>
      </c>
    </row>
    <row r="1382">
      <c r="A1382" s="17" t="inlineStr">
        <is>
          <t>metrics — confident-only (unsure excluded from denominators)</t>
        </is>
      </c>
      <c r="B1382" s="10" t="inlineStr">
        <is>
          <t>run 1</t>
        </is>
      </c>
      <c r="C1382" s="10" t="inlineStr">
        <is>
          <t>run 2</t>
        </is>
      </c>
      <c r="D1382" s="10" t="inlineStr">
        <is>
          <t>run 3</t>
        </is>
      </c>
      <c r="E1382" s="10" t="inlineStr">
        <is>
          <t>run 4</t>
        </is>
      </c>
      <c r="F1382" s="10" t="inlineStr">
        <is>
          <t>run 5</t>
        </is>
      </c>
      <c r="G1382" s="10" t="inlineStr">
        <is>
          <t>avg-matrix</t>
        </is>
      </c>
      <c r="H1382" s="10" t="inlineStr">
        <is>
          <t>mean</t>
        </is>
      </c>
      <c r="I1382" s="10" t="inlineStr">
        <is>
          <t>std (pop.)</t>
        </is>
      </c>
      <c r="J1382" s="17" t="inlineStr">
        <is>
          <t>notes</t>
        </is>
      </c>
    </row>
    <row r="1383">
      <c r="A1383" s="7" t="inlineStr">
        <is>
          <t>TP</t>
        </is>
      </c>
      <c r="B1383" s="7">
        <f>SUMPRODUCT(($B$1374:$H$1380=1)*('Ground truth'!$B$14:$H$20=1))</f>
        <v/>
      </c>
      <c r="C1383" s="7">
        <f>SUMPRODUCT(($J$1374:$P$1380=1)*('Ground truth'!$B$14:$H$20=1))</f>
        <v/>
      </c>
      <c r="D1383" s="7">
        <f>SUMPRODUCT(($R$1374:$X$1380=1)*('Ground truth'!$B$14:$H$20=1))</f>
        <v/>
      </c>
      <c r="E1383" s="7">
        <f>SUMPRODUCT(($Z$1374:$AF$1380=1)*('Ground truth'!$B$14:$H$20=1))</f>
        <v/>
      </c>
      <c r="F1383" s="7">
        <f>SUMPRODUCT(($AH$1374:$AN$1380=1)*('Ground truth'!$B$14:$H$20=1))</f>
        <v/>
      </c>
      <c r="G1383" s="7">
        <f>SUMPRODUCT(($AP$1374:$AV$1380=1)*('Ground truth'!$B$14:$H$20=1))</f>
        <v/>
      </c>
      <c r="H1383" s="12">
        <f>AVERAGE($B$1383:$F$1383)</f>
        <v/>
      </c>
      <c r="I1383" s="12">
        <f>STDEV.P($B$1383:$F$1383)</f>
        <v/>
      </c>
    </row>
    <row r="1384">
      <c r="A1384" s="7" t="inlineStr">
        <is>
          <t>TN</t>
        </is>
      </c>
      <c r="B1384" s="7">
        <f>SUMPRODUCT(($B$1374:$H$1380=0)*('Ground truth'!$B$14:$H$20=0))</f>
        <v/>
      </c>
      <c r="C1384" s="7">
        <f>SUMPRODUCT(($J$1374:$P$1380=0)*('Ground truth'!$B$14:$H$20=0))</f>
        <v/>
      </c>
      <c r="D1384" s="7">
        <f>SUMPRODUCT(($R$1374:$X$1380=0)*('Ground truth'!$B$14:$H$20=0))</f>
        <v/>
      </c>
      <c r="E1384" s="7">
        <f>SUMPRODUCT(($Z$1374:$AF$1380=0)*('Ground truth'!$B$14:$H$20=0))</f>
        <v/>
      </c>
      <c r="F1384" s="7">
        <f>SUMPRODUCT(($AH$1374:$AN$1380=0)*('Ground truth'!$B$14:$H$20=0))</f>
        <v/>
      </c>
      <c r="G1384" s="7">
        <f>SUMPRODUCT(($AP$1374:$AV$1380=0)*('Ground truth'!$B$14:$H$20=0))</f>
        <v/>
      </c>
      <c r="H1384" s="12">
        <f>AVERAGE($B$1384:$F$1384)</f>
        <v/>
      </c>
      <c r="I1384" s="12">
        <f>STDEV.P($B$1384:$F$1384)</f>
        <v/>
      </c>
    </row>
    <row r="1385">
      <c r="A1385" s="7" t="inlineStr">
        <is>
          <t>FP</t>
        </is>
      </c>
      <c r="B1385" s="7">
        <f>SUMPRODUCT(($B$1374:$H$1380=1)*('Ground truth'!$B$14:$H$20=0))</f>
        <v/>
      </c>
      <c r="C1385" s="7">
        <f>SUMPRODUCT(($J$1374:$P$1380=1)*('Ground truth'!$B$14:$H$20=0))</f>
        <v/>
      </c>
      <c r="D1385" s="7">
        <f>SUMPRODUCT(($R$1374:$X$1380=1)*('Ground truth'!$B$14:$H$20=0))</f>
        <v/>
      </c>
      <c r="E1385" s="7">
        <f>SUMPRODUCT(($Z$1374:$AF$1380=1)*('Ground truth'!$B$14:$H$20=0))</f>
        <v/>
      </c>
      <c r="F1385" s="7">
        <f>SUMPRODUCT(($AH$1374:$AN$1380=1)*('Ground truth'!$B$14:$H$20=0))</f>
        <v/>
      </c>
      <c r="G1385" s="7">
        <f>SUMPRODUCT(($AP$1374:$AV$1380=1)*('Ground truth'!$B$14:$H$20=0))</f>
        <v/>
      </c>
      <c r="H1385" s="12">
        <f>AVERAGE($B$1385:$F$1385)</f>
        <v/>
      </c>
      <c r="I1385" s="12">
        <f>STDEV.P($B$1385:$F$1385)</f>
        <v/>
      </c>
    </row>
    <row r="1386">
      <c r="A1386" s="7" t="inlineStr">
        <is>
          <t>FN</t>
        </is>
      </c>
      <c r="B1386" s="7">
        <f>SUMPRODUCT(($B$1374:$H$1380=0)*('Ground truth'!$B$14:$H$20=1))</f>
        <v/>
      </c>
      <c r="C1386" s="7">
        <f>SUMPRODUCT(($J$1374:$P$1380=0)*('Ground truth'!$B$14:$H$20=1))</f>
        <v/>
      </c>
      <c r="D1386" s="7">
        <f>SUMPRODUCT(($R$1374:$X$1380=0)*('Ground truth'!$B$14:$H$20=1))</f>
        <v/>
      </c>
      <c r="E1386" s="7">
        <f>SUMPRODUCT(($Z$1374:$AF$1380=0)*('Ground truth'!$B$14:$H$20=1))</f>
        <v/>
      </c>
      <c r="F1386" s="7">
        <f>SUMPRODUCT(($AH$1374:$AN$1380=0)*('Ground truth'!$B$14:$H$20=1))</f>
        <v/>
      </c>
      <c r="G1386" s="7">
        <f>SUMPRODUCT(($AP$1374:$AV$1380=0)*('Ground truth'!$B$14:$H$20=1))</f>
        <v/>
      </c>
      <c r="H1386" s="12">
        <f>AVERAGE($B$1386:$F$1386)</f>
        <v/>
      </c>
      <c r="I1386" s="12">
        <f>STDEV.P($B$1386:$F$1386)</f>
        <v/>
      </c>
    </row>
    <row r="1387">
      <c r="A1387" s="4" t="inlineStr">
        <is>
          <t>Precision</t>
        </is>
      </c>
      <c r="B1387" s="12">
        <f>IFERROR($B$1383/($B$1383+$B$1385),0)</f>
        <v/>
      </c>
      <c r="C1387" s="12">
        <f>IFERROR($C$1383/($C$1383+$C$1385),0)</f>
        <v/>
      </c>
      <c r="D1387" s="12">
        <f>IFERROR($D$1383/($D$1383+$D$1385),0)</f>
        <v/>
      </c>
      <c r="E1387" s="12">
        <f>IFERROR($E$1383/($E$1383+$E$1385),0)</f>
        <v/>
      </c>
      <c r="F1387" s="12">
        <f>IFERROR($F$1383/($F$1383+$F$1385),0)</f>
        <v/>
      </c>
      <c r="G1387" s="12">
        <f>IFERROR($G$1383/($G$1383+$G$1385),0)</f>
        <v/>
      </c>
      <c r="H1387" s="18">
        <f>AVERAGE($B$1387:$F$1387)</f>
        <v/>
      </c>
      <c r="I1387" s="18">
        <f>STDEV.P($B$1387:$F$1387)</f>
        <v/>
      </c>
    </row>
    <row r="1388">
      <c r="A1388" s="4" t="inlineStr">
        <is>
          <t>Recall</t>
        </is>
      </c>
      <c r="B1388" s="12">
        <f>IFERROR($B$1383/($B$1383+$B$1386),0)</f>
        <v/>
      </c>
      <c r="C1388" s="12">
        <f>IFERROR($C$1383/($C$1383+$C$1386),0)</f>
        <v/>
      </c>
      <c r="D1388" s="12">
        <f>IFERROR($D$1383/($D$1383+$D$1386),0)</f>
        <v/>
      </c>
      <c r="E1388" s="12">
        <f>IFERROR($E$1383/($E$1383+$E$1386),0)</f>
        <v/>
      </c>
      <c r="F1388" s="12">
        <f>IFERROR($F$1383/($F$1383+$F$1386),0)</f>
        <v/>
      </c>
      <c r="G1388" s="12">
        <f>IFERROR($G$1383/($G$1383+$G$1386),0)</f>
        <v/>
      </c>
      <c r="H1388" s="18">
        <f>AVERAGE($B$1388:$F$1388)</f>
        <v/>
      </c>
      <c r="I1388" s="18">
        <f>STDEV.P($B$1388:$F$1388)</f>
        <v/>
      </c>
    </row>
    <row r="1389">
      <c r="A1389" s="4" t="inlineStr">
        <is>
          <t>F1</t>
        </is>
      </c>
      <c r="B1389" s="12">
        <f>IFERROR(2*$B$1387*$B$1388/($B$1387+$B$1388),0)</f>
        <v/>
      </c>
      <c r="C1389" s="12">
        <f>IFERROR(2*$C$1387*$C$1388/($C$1387+$C$1388),0)</f>
        <v/>
      </c>
      <c r="D1389" s="12">
        <f>IFERROR(2*$D$1387*$D$1388/($D$1387+$D$1388),0)</f>
        <v/>
      </c>
      <c r="E1389" s="12">
        <f>IFERROR(2*$E$1387*$E$1388/($E$1387+$E$1388),0)</f>
        <v/>
      </c>
      <c r="F1389" s="12">
        <f>IFERROR(2*$F$1387*$F$1388/($F$1387+$F$1388),0)</f>
        <v/>
      </c>
      <c r="G1389" s="12">
        <f>IFERROR(2*$G$1387*$G$1388/($G$1387+$G$1388),0)</f>
        <v/>
      </c>
      <c r="H1389" s="18">
        <f>AVERAGE($B$1389:$F$1389)</f>
        <v/>
      </c>
      <c r="I1389" s="18">
        <f>STDEV.P($B$1389:$F$1389)</f>
        <v/>
      </c>
    </row>
    <row r="1390">
      <c r="A1390" s="4" t="inlineStr">
        <is>
          <t>Accuracy</t>
        </is>
      </c>
      <c r="B1390" s="12">
        <f>IFERROR(($B$1383+$B$1384)/($B$1383+$B$1384+$B$1385+$B$1386),0)</f>
        <v/>
      </c>
      <c r="C1390" s="12">
        <f>IFERROR(($C$1383+$C$1384)/($C$1383+$C$1384+$C$1385+$C$1386),0)</f>
        <v/>
      </c>
      <c r="D1390" s="12">
        <f>IFERROR(($D$1383+$D$1384)/($D$1383+$D$1384+$D$1385+$D$1386),0)</f>
        <v/>
      </c>
      <c r="E1390" s="12">
        <f>IFERROR(($E$1383+$E$1384)/($E$1383+$E$1384+$E$1385+$E$1386),0)</f>
        <v/>
      </c>
      <c r="F1390" s="12">
        <f>IFERROR(($F$1383+$F$1384)/($F$1383+$F$1384+$F$1385+$F$1386),0)</f>
        <v/>
      </c>
      <c r="G1390" s="12">
        <f>IFERROR(($G$1383+$G$1384)/($G$1383+$G$1384+$G$1385+$G$1386),0)</f>
        <v/>
      </c>
      <c r="H1390" s="18">
        <f>AVERAGE($B$1390:$F$1390)</f>
        <v/>
      </c>
      <c r="I1390" s="18">
        <f>STDEV.P($B$1390:$F$1390)</f>
        <v/>
      </c>
    </row>
    <row r="1391">
      <c r="A1391" s="4" t="inlineStr">
        <is>
          <t>Edit distance</t>
        </is>
      </c>
      <c r="B1391" s="12">
        <f>SUMPRODUCT(ABS('Ground truth'!$B$14:$H$20-$B$1374:$H$1380))</f>
        <v/>
      </c>
      <c r="C1391" s="12">
        <f>SUMPRODUCT(ABS('Ground truth'!$B$14:$H$20-$J$1374:$P$1380))</f>
        <v/>
      </c>
      <c r="D1391" s="12">
        <f>SUMPRODUCT(ABS('Ground truth'!$B$14:$H$20-$R$1374:$X$1380))</f>
        <v/>
      </c>
      <c r="E1391" s="12">
        <f>SUMPRODUCT(ABS('Ground truth'!$B$14:$H$20-$Z$1374:$AF$1380))</f>
        <v/>
      </c>
      <c r="F1391" s="12">
        <f>SUMPRODUCT(ABS('Ground truth'!$B$14:$H$20-$AH$1374:$AN$1380))</f>
        <v/>
      </c>
      <c r="G1391" s="12">
        <f>SUMPRODUCT(ABS('Ground truth'!$B$14:$H$20-$AP$1374:$AV$1380))</f>
        <v/>
      </c>
      <c r="H1391" s="18">
        <f>AVERAGE($B$1391:$F$1391)</f>
        <v/>
      </c>
      <c r="I1391" s="18">
        <f>STDEV.P($B$1391:$F$1391)</f>
        <v/>
      </c>
    </row>
    <row r="1392">
      <c r="A1392" s="4" t="inlineStr">
        <is>
          <t>Spectral distance</t>
        </is>
      </c>
      <c r="B1392" s="12">
        <f>SQRT(SUMPRODUCT(('Ground truth'!$K$14:$K$20-$B$1403:$B$1409)^2))</f>
        <v/>
      </c>
      <c r="C1392" s="12">
        <f>SQRT(SUMPRODUCT(('Ground truth'!$K$14:$K$20-$C$1403:$C$1409)^2))</f>
        <v/>
      </c>
      <c r="D1392" s="12">
        <f>SQRT(SUMPRODUCT(('Ground truth'!$K$14:$K$20-$D$1403:$D$1409)^2))</f>
        <v/>
      </c>
      <c r="E1392" s="12">
        <f>SQRT(SUMPRODUCT(('Ground truth'!$K$14:$K$20-$E$1403:$E$1409)^2))</f>
        <v/>
      </c>
      <c r="F1392" s="12">
        <f>SQRT(SUMPRODUCT(('Ground truth'!$K$14:$K$20-$F$1403:$F$1409)^2))</f>
        <v/>
      </c>
      <c r="G1392" s="12">
        <f>SQRT(SUMPRODUCT(('Ground truth'!$K$14:$K$20-$G$1403:$G$1409)^2))</f>
        <v/>
      </c>
      <c r="H1392" s="18">
        <f>AVERAGE($B$1392:$F$1392)</f>
        <v/>
      </c>
      <c r="I1392" s="18">
        <f>STDEV.P($B$1392:$F$1392)</f>
        <v/>
      </c>
    </row>
    <row r="1393">
      <c r="A1393" s="4" t="inlineStr">
        <is>
          <t>Unsure cells</t>
        </is>
      </c>
      <c r="B1393" s="7">
        <f>COUNTIF($B$1374:$H$1380,2)</f>
        <v/>
      </c>
      <c r="C1393" s="7">
        <f>COUNTIF($J$1374:$P$1380,2)</f>
        <v/>
      </c>
      <c r="D1393" s="7">
        <f>COUNTIF($R$1374:$X$1380,2)</f>
        <v/>
      </c>
      <c r="E1393" s="7">
        <f>COUNTIF($Z$1374:$AF$1380,2)</f>
        <v/>
      </c>
      <c r="F1393" s="7">
        <f>COUNTIF($AH$1374:$AN$1380,2)</f>
        <v/>
      </c>
      <c r="G1393" s="7">
        <f>COUNTIF($AP$1374:$AV$1380,2)</f>
        <v/>
      </c>
      <c r="H1393" s="12">
        <f>AVERAGE($B$1393:$F$1393)</f>
        <v/>
      </c>
      <c r="I1393" s="12">
        <f>STDEV.P($B$1393:$F$1393)</f>
        <v/>
      </c>
    </row>
    <row r="1394">
      <c r="A1394" s="3" t="inlineStr">
        <is>
          <t>eigenvalues (real part, numpy order; pasted)</t>
        </is>
      </c>
    </row>
    <row r="1395">
      <c r="A1395" s="3" t="inlineStr">
        <is>
          <t xml:space="preserve">  λ1</t>
        </is>
      </c>
      <c r="B1395" s="19" t="n">
        <v>4.669079088282288</v>
      </c>
      <c r="C1395" s="19" t="n">
        <v>4.669079088282288</v>
      </c>
      <c r="D1395" s="19" t="n">
        <v>4.958054546942732</v>
      </c>
      <c r="E1395" s="19" t="n">
        <v>4.958054546942732</v>
      </c>
      <c r="F1395" s="19" t="n">
        <v>4.958054546942732</v>
      </c>
      <c r="G1395" s="19" t="n">
        <v>4.958054546942732</v>
      </c>
    </row>
    <row r="1396">
      <c r="A1396" s="3" t="inlineStr">
        <is>
          <t xml:space="preserve">  λ2</t>
        </is>
      </c>
      <c r="B1396" s="19" t="n">
        <v>-1</v>
      </c>
      <c r="C1396" s="19" t="n">
        <v>-1</v>
      </c>
      <c r="D1396" s="19" t="n">
        <v>-1.125760190171497</v>
      </c>
      <c r="E1396" s="19" t="n">
        <v>-1.125760190171497</v>
      </c>
      <c r="F1396" s="19" t="n">
        <v>-1.125760190171497</v>
      </c>
      <c r="G1396" s="19" t="n">
        <v>-1.125760190171497</v>
      </c>
    </row>
    <row r="1397">
      <c r="A1397" s="3" t="inlineStr">
        <is>
          <t xml:space="preserve">  λ3</t>
        </is>
      </c>
      <c r="B1397" s="19" t="n">
        <v>-0.6180339887498957</v>
      </c>
      <c r="C1397" s="19" t="n">
        <v>-0.6180339887498957</v>
      </c>
      <c r="D1397" s="19" t="n">
        <v>-0.3871972579999458</v>
      </c>
      <c r="E1397" s="19" t="n">
        <v>-0.3871972579999458</v>
      </c>
      <c r="F1397" s="19" t="n">
        <v>-0.3871972579999458</v>
      </c>
      <c r="G1397" s="19" t="n">
        <v>-0.3871972579999458</v>
      </c>
    </row>
    <row r="1398">
      <c r="A1398" s="3" t="inlineStr">
        <is>
          <t xml:space="preserve">  λ4</t>
        </is>
      </c>
      <c r="B1398" s="19" t="n">
        <v>-0.1451026912004228</v>
      </c>
      <c r="C1398" s="19" t="n">
        <v>-0.1451026912004228</v>
      </c>
      <c r="D1398" s="19" t="n">
        <v>-0.2394266363629125</v>
      </c>
      <c r="E1398" s="19" t="n">
        <v>-0.2394266363629125</v>
      </c>
      <c r="F1398" s="19" t="n">
        <v>-0.2394266363629125</v>
      </c>
      <c r="G1398" s="19" t="n">
        <v>-0.2394266363629125</v>
      </c>
    </row>
    <row r="1399">
      <c r="A1399" s="3" t="inlineStr">
        <is>
          <t xml:space="preserve">  λ5</t>
        </is>
      </c>
      <c r="B1399" s="19" t="n">
        <v>1.000000000000002</v>
      </c>
      <c r="C1399" s="19" t="n">
        <v>1.000000000000002</v>
      </c>
      <c r="D1399" s="19" t="n">
        <v>1.000000000000001</v>
      </c>
      <c r="E1399" s="19" t="n">
        <v>1.000000000000001</v>
      </c>
      <c r="F1399" s="19" t="n">
        <v>1.000000000000001</v>
      </c>
      <c r="G1399" s="19" t="n">
        <v>1.000000000000001</v>
      </c>
    </row>
    <row r="1400">
      <c r="A1400" s="3" t="inlineStr">
        <is>
          <t xml:space="preserve">  λ6</t>
        </is>
      </c>
      <c r="B1400" s="19" t="n">
        <v>1.618033988749896</v>
      </c>
      <c r="C1400" s="19" t="n">
        <v>1.618033988749896</v>
      </c>
      <c r="D1400" s="19" t="n">
        <v>1.536759701788219</v>
      </c>
      <c r="E1400" s="19" t="n">
        <v>1.536759701788219</v>
      </c>
      <c r="F1400" s="19" t="n">
        <v>1.536759701788219</v>
      </c>
      <c r="G1400" s="19" t="n">
        <v>1.536759701788219</v>
      </c>
    </row>
    <row r="1401">
      <c r="A1401" s="3" t="inlineStr">
        <is>
          <t xml:space="preserve">  λ7</t>
        </is>
      </c>
      <c r="B1401" s="19" t="n">
        <v>1.476023602918134</v>
      </c>
      <c r="C1401" s="19" t="n">
        <v>1.476023602918134</v>
      </c>
      <c r="D1401" s="19" t="n">
        <v>1.257569835803406</v>
      </c>
      <c r="E1401" s="19" t="n">
        <v>1.257569835803406</v>
      </c>
      <c r="F1401" s="19" t="n">
        <v>1.257569835803406</v>
      </c>
      <c r="G1401" s="19" t="n">
        <v>1.257569835803406</v>
      </c>
    </row>
    <row r="1402">
      <c r="A1402" s="3" t="inlineStr">
        <is>
          <t>eigenvalues sorted desc (LARGE)</t>
        </is>
      </c>
    </row>
    <row r="1403">
      <c r="A1403" s="3" t="inlineStr">
        <is>
          <t xml:space="preserve">  λ(1)</t>
        </is>
      </c>
      <c r="B1403" s="19">
        <f>LARGE($B$1395:$B$1401,1)</f>
        <v/>
      </c>
      <c r="C1403" s="19">
        <f>LARGE($C$1395:$C$1401,1)</f>
        <v/>
      </c>
      <c r="D1403" s="19">
        <f>LARGE($D$1395:$D$1401,1)</f>
        <v/>
      </c>
      <c r="E1403" s="19">
        <f>LARGE($E$1395:$E$1401,1)</f>
        <v/>
      </c>
      <c r="F1403" s="19">
        <f>LARGE($F$1395:$F$1401,1)</f>
        <v/>
      </c>
      <c r="G1403" s="19">
        <f>LARGE($G$1395:$G$1401,1)</f>
        <v/>
      </c>
    </row>
    <row r="1404">
      <c r="A1404" s="3" t="inlineStr">
        <is>
          <t xml:space="preserve">  λ(2)</t>
        </is>
      </c>
      <c r="B1404" s="19">
        <f>LARGE($B$1395:$B$1401,2)</f>
        <v/>
      </c>
      <c r="C1404" s="19">
        <f>LARGE($C$1395:$C$1401,2)</f>
        <v/>
      </c>
      <c r="D1404" s="19">
        <f>LARGE($D$1395:$D$1401,2)</f>
        <v/>
      </c>
      <c r="E1404" s="19">
        <f>LARGE($E$1395:$E$1401,2)</f>
        <v/>
      </c>
      <c r="F1404" s="19">
        <f>LARGE($F$1395:$F$1401,2)</f>
        <v/>
      </c>
      <c r="G1404" s="19">
        <f>LARGE($G$1395:$G$1401,2)</f>
        <v/>
      </c>
    </row>
    <row r="1405">
      <c r="A1405" s="3" t="inlineStr">
        <is>
          <t xml:space="preserve">  λ(3)</t>
        </is>
      </c>
      <c r="B1405" s="19">
        <f>LARGE($B$1395:$B$1401,3)</f>
        <v/>
      </c>
      <c r="C1405" s="19">
        <f>LARGE($C$1395:$C$1401,3)</f>
        <v/>
      </c>
      <c r="D1405" s="19">
        <f>LARGE($D$1395:$D$1401,3)</f>
        <v/>
      </c>
      <c r="E1405" s="19">
        <f>LARGE($E$1395:$E$1401,3)</f>
        <v/>
      </c>
      <c r="F1405" s="19">
        <f>LARGE($F$1395:$F$1401,3)</f>
        <v/>
      </c>
      <c r="G1405" s="19">
        <f>LARGE($G$1395:$G$1401,3)</f>
        <v/>
      </c>
    </row>
    <row r="1406">
      <c r="A1406" s="3" t="inlineStr">
        <is>
          <t xml:space="preserve">  λ(4)</t>
        </is>
      </c>
      <c r="B1406" s="19">
        <f>LARGE($B$1395:$B$1401,4)</f>
        <v/>
      </c>
      <c r="C1406" s="19">
        <f>LARGE($C$1395:$C$1401,4)</f>
        <v/>
      </c>
      <c r="D1406" s="19">
        <f>LARGE($D$1395:$D$1401,4)</f>
        <v/>
      </c>
      <c r="E1406" s="19">
        <f>LARGE($E$1395:$E$1401,4)</f>
        <v/>
      </c>
      <c r="F1406" s="19">
        <f>LARGE($F$1395:$F$1401,4)</f>
        <v/>
      </c>
      <c r="G1406" s="19">
        <f>LARGE($G$1395:$G$1401,4)</f>
        <v/>
      </c>
    </row>
    <row r="1407">
      <c r="A1407" s="3" t="inlineStr">
        <is>
          <t xml:space="preserve">  λ(5)</t>
        </is>
      </c>
      <c r="B1407" s="19">
        <f>LARGE($B$1395:$B$1401,5)</f>
        <v/>
      </c>
      <c r="C1407" s="19">
        <f>LARGE($C$1395:$C$1401,5)</f>
        <v/>
      </c>
      <c r="D1407" s="19">
        <f>LARGE($D$1395:$D$1401,5)</f>
        <v/>
      </c>
      <c r="E1407" s="19">
        <f>LARGE($E$1395:$E$1401,5)</f>
        <v/>
      </c>
      <c r="F1407" s="19">
        <f>LARGE($F$1395:$F$1401,5)</f>
        <v/>
      </c>
      <c r="G1407" s="19">
        <f>LARGE($G$1395:$G$1401,5)</f>
        <v/>
      </c>
    </row>
    <row r="1408">
      <c r="A1408" s="3" t="inlineStr">
        <is>
          <t xml:space="preserve">  λ(6)</t>
        </is>
      </c>
      <c r="B1408" s="19">
        <f>LARGE($B$1395:$B$1401,6)</f>
        <v/>
      </c>
      <c r="C1408" s="19">
        <f>LARGE($C$1395:$C$1401,6)</f>
        <v/>
      </c>
      <c r="D1408" s="19">
        <f>LARGE($D$1395:$D$1401,6)</f>
        <v/>
      </c>
      <c r="E1408" s="19">
        <f>LARGE($E$1395:$E$1401,6)</f>
        <v/>
      </c>
      <c r="F1408" s="19">
        <f>LARGE($F$1395:$F$1401,6)</f>
        <v/>
      </c>
      <c r="G1408" s="19">
        <f>LARGE($G$1395:$G$1401,6)</f>
        <v/>
      </c>
    </row>
    <row r="1409">
      <c r="A1409" s="3" t="inlineStr">
        <is>
          <t xml:space="preserve">  λ(7)</t>
        </is>
      </c>
      <c r="B1409" s="19">
        <f>LARGE($B$1395:$B$1401,7)</f>
        <v/>
      </c>
      <c r="C1409" s="19">
        <f>LARGE($C$1395:$C$1401,7)</f>
        <v/>
      </c>
      <c r="D1409" s="19">
        <f>LARGE($D$1395:$D$1401,7)</f>
        <v/>
      </c>
      <c r="E1409" s="19">
        <f>LARGE($E$1395:$E$1401,7)</f>
        <v/>
      </c>
      <c r="F1409" s="19">
        <f>LARGE($F$1395:$F$1401,7)</f>
        <v/>
      </c>
      <c r="G1409" s="19">
        <f>LARGE($G$1395:$G$1401,7)</f>
        <v/>
      </c>
    </row>
    <row r="1410">
      <c r="A1410" s="3" t="inlineStr">
        <is>
          <t>check: Σeig − trace (→0)</t>
        </is>
      </c>
      <c r="B1410" s="3">
        <f>ROUND(SUM($B$1395:$B$1401)-($B$1374+$C$1375+$D$1376+$E$1377+$F$1378+$G$1379+$H$1380),6)</f>
        <v/>
      </c>
      <c r="C1410" s="3">
        <f>ROUND(SUM($C$1395:$C$1401)-($J$1374+$K$1375+$L$1376+$M$1377+$N$1378+$O$1379+$P$1380),6)</f>
        <v/>
      </c>
      <c r="D1410" s="3">
        <f>ROUND(SUM($D$1395:$D$1401)-($R$1374+$S$1375+$T$1376+$U$1377+$V$1378+$W$1379+$X$1380),6)</f>
        <v/>
      </c>
      <c r="E1410" s="3">
        <f>ROUND(SUM($E$1395:$E$1401)-($Z$1374+$AA$1375+$AB$1376+$AC$1377+$AD$1378+$AE$1379+$AF$1380),6)</f>
        <v/>
      </c>
      <c r="F1410" s="3">
        <f>ROUND(SUM($F$1395:$F$1401)-($AH$1374+$AI$1375+$AJ$1376+$AK$1377+$AL$1378+$AM$1379+$AN$1380),6)</f>
        <v/>
      </c>
      <c r="G1410" s="3">
        <f>ROUND(SUM($G$1395:$G$1401)-($AP$1374+$AQ$1375+$AR$1376+$AS$1377+$AT$1378+$AU$1379+$AV$1380),6)</f>
        <v/>
      </c>
    </row>
    <row r="1411">
      <c r="A1411" s="3" t="inlineStr">
        <is>
          <t>check: Πeig − det (→0)</t>
        </is>
      </c>
      <c r="B1411" s="3">
        <f>ROUND(MDETERM($B$1374:$H$1380)-PRODUCT($B$1395:$B$1401),6)</f>
        <v/>
      </c>
      <c r="C1411" s="3">
        <f>ROUND(MDETERM($J$1374:$P$1380)-PRODUCT($C$1395:$C$1401),6)</f>
        <v/>
      </c>
      <c r="D1411" s="3">
        <f>ROUND(MDETERM($R$1374:$X$1380)-PRODUCT($D$1395:$D$1401),6)</f>
        <v/>
      </c>
      <c r="E1411" s="3">
        <f>ROUND(MDETERM($Z$1374:$AF$1380)-PRODUCT($E$1395:$E$1401),6)</f>
        <v/>
      </c>
      <c r="F1411" s="3">
        <f>ROUND(MDETERM($AH$1374:$AN$1380)-PRODUCT($F$1395:$F$1401),6)</f>
        <v/>
      </c>
      <c r="G1411" s="3">
        <f>ROUND(MDETERM($AP$1374:$AV$1380)-PRODUCT($G$1395:$G$1401),6)</f>
        <v/>
      </c>
    </row>
    <row r="1412">
      <c r="A1412" s="3" t="inlineStr">
        <is>
          <t>complex eigenvalues?</t>
        </is>
      </c>
      <c r="B1412" s="3" t="inlineStr"/>
      <c r="C1412" s="3" t="inlineStr"/>
      <c r="D1412" s="3" t="inlineStr"/>
      <c r="E1412" s="3" t="inlineStr"/>
      <c r="F1412" s="3" t="inlineStr"/>
      <c r="G1412" s="3" t="inlineStr"/>
    </row>
    <row r="1413">
      <c r="A1413" s="3" t="inlineStr">
        <is>
          <t>check: det(M − λᵢI) per sorted λ (→0)</t>
        </is>
      </c>
    </row>
    <row r="1414">
      <c r="A1414" s="3" t="inlineStr">
        <is>
          <t xml:space="preserve">  det(M − λ(1)I)</t>
        </is>
      </c>
      <c r="B1414" s="3">
        <f t="array" ref="B1414">ROUND(MDETERM($B$1374:$H$1380-$B$1403*MUNIT(7)),6)</f>
        <v/>
      </c>
      <c r="C1414" s="3">
        <f t="array" ref="C1414">ROUND(MDETERM($J$1374:$P$1380-$C$1403*MUNIT(7)),6)</f>
        <v/>
      </c>
      <c r="D1414" s="3">
        <f t="array" ref="D1414">ROUND(MDETERM($R$1374:$X$1380-$D$1403*MUNIT(7)),6)</f>
        <v/>
      </c>
      <c r="E1414" s="3">
        <f t="array" ref="E1414">ROUND(MDETERM($Z$1374:$AF$1380-$E$1403*MUNIT(7)),6)</f>
        <v/>
      </c>
      <c r="F1414" s="3">
        <f t="array" ref="F1414">ROUND(MDETERM($AH$1374:$AN$1380-$F$1403*MUNIT(7)),6)</f>
        <v/>
      </c>
      <c r="G1414" s="3">
        <f t="array" ref="G1414">ROUND(MDETERM($AP$1374:$AV$1380-$G$1403*MUNIT(7)),6)</f>
        <v/>
      </c>
    </row>
    <row r="1415">
      <c r="A1415" s="3" t="inlineStr">
        <is>
          <t xml:space="preserve">  det(M − λ(2)I)</t>
        </is>
      </c>
      <c r="B1415" s="3">
        <f t="array" ref="B1415">ROUND(MDETERM($B$1374:$H$1380-$B$1404*MUNIT(7)),6)</f>
        <v/>
      </c>
      <c r="C1415" s="3">
        <f t="array" ref="C1415">ROUND(MDETERM($J$1374:$P$1380-$C$1404*MUNIT(7)),6)</f>
        <v/>
      </c>
      <c r="D1415" s="3">
        <f t="array" ref="D1415">ROUND(MDETERM($R$1374:$X$1380-$D$1404*MUNIT(7)),6)</f>
        <v/>
      </c>
      <c r="E1415" s="3">
        <f t="array" ref="E1415">ROUND(MDETERM($Z$1374:$AF$1380-$E$1404*MUNIT(7)),6)</f>
        <v/>
      </c>
      <c r="F1415" s="3">
        <f t="array" ref="F1415">ROUND(MDETERM($AH$1374:$AN$1380-$F$1404*MUNIT(7)),6)</f>
        <v/>
      </c>
      <c r="G1415" s="3">
        <f t="array" ref="G1415">ROUND(MDETERM($AP$1374:$AV$1380-$G$1404*MUNIT(7)),6)</f>
        <v/>
      </c>
    </row>
    <row r="1416">
      <c r="A1416" s="3" t="inlineStr">
        <is>
          <t xml:space="preserve">  det(M − λ(3)I)</t>
        </is>
      </c>
      <c r="B1416" s="3">
        <f t="array" ref="B1416">ROUND(MDETERM($B$1374:$H$1380-$B$1405*MUNIT(7)),6)</f>
        <v/>
      </c>
      <c r="C1416" s="3">
        <f t="array" ref="C1416">ROUND(MDETERM($J$1374:$P$1380-$C$1405*MUNIT(7)),6)</f>
        <v/>
      </c>
      <c r="D1416" s="3">
        <f t="array" ref="D1416">ROUND(MDETERM($R$1374:$X$1380-$D$1405*MUNIT(7)),6)</f>
        <v/>
      </c>
      <c r="E1416" s="3">
        <f t="array" ref="E1416">ROUND(MDETERM($Z$1374:$AF$1380-$E$1405*MUNIT(7)),6)</f>
        <v/>
      </c>
      <c r="F1416" s="3">
        <f t="array" ref="F1416">ROUND(MDETERM($AH$1374:$AN$1380-$F$1405*MUNIT(7)),6)</f>
        <v/>
      </c>
      <c r="G1416" s="3">
        <f t="array" ref="G1416">ROUND(MDETERM($AP$1374:$AV$1380-$G$1405*MUNIT(7)),6)</f>
        <v/>
      </c>
    </row>
    <row r="1417">
      <c r="A1417" s="3" t="inlineStr">
        <is>
          <t xml:space="preserve">  det(M − λ(4)I)</t>
        </is>
      </c>
      <c r="B1417" s="3">
        <f t="array" ref="B1417">ROUND(MDETERM($B$1374:$H$1380-$B$1406*MUNIT(7)),6)</f>
        <v/>
      </c>
      <c r="C1417" s="3">
        <f t="array" ref="C1417">ROUND(MDETERM($J$1374:$P$1380-$C$1406*MUNIT(7)),6)</f>
        <v/>
      </c>
      <c r="D1417" s="3">
        <f t="array" ref="D1417">ROUND(MDETERM($R$1374:$X$1380-$D$1406*MUNIT(7)),6)</f>
        <v/>
      </c>
      <c r="E1417" s="3">
        <f t="array" ref="E1417">ROUND(MDETERM($Z$1374:$AF$1380-$E$1406*MUNIT(7)),6)</f>
        <v/>
      </c>
      <c r="F1417" s="3">
        <f t="array" ref="F1417">ROUND(MDETERM($AH$1374:$AN$1380-$F$1406*MUNIT(7)),6)</f>
        <v/>
      </c>
      <c r="G1417" s="3">
        <f t="array" ref="G1417">ROUND(MDETERM($AP$1374:$AV$1380-$G$1406*MUNIT(7)),6)</f>
        <v/>
      </c>
    </row>
    <row r="1418">
      <c r="A1418" s="3" t="inlineStr">
        <is>
          <t xml:space="preserve">  det(M − λ(5)I)</t>
        </is>
      </c>
      <c r="B1418" s="3">
        <f t="array" ref="B1418">ROUND(MDETERM($B$1374:$H$1380-$B$1407*MUNIT(7)),6)</f>
        <v/>
      </c>
      <c r="C1418" s="3">
        <f t="array" ref="C1418">ROUND(MDETERM($J$1374:$P$1380-$C$1407*MUNIT(7)),6)</f>
        <v/>
      </c>
      <c r="D1418" s="3">
        <f t="array" ref="D1418">ROUND(MDETERM($R$1374:$X$1380-$D$1407*MUNIT(7)),6)</f>
        <v/>
      </c>
      <c r="E1418" s="3">
        <f t="array" ref="E1418">ROUND(MDETERM($Z$1374:$AF$1380-$E$1407*MUNIT(7)),6)</f>
        <v/>
      </c>
      <c r="F1418" s="3">
        <f t="array" ref="F1418">ROUND(MDETERM($AH$1374:$AN$1380-$F$1407*MUNIT(7)),6)</f>
        <v/>
      </c>
      <c r="G1418" s="3">
        <f t="array" ref="G1418">ROUND(MDETERM($AP$1374:$AV$1380-$G$1407*MUNIT(7)),6)</f>
        <v/>
      </c>
    </row>
    <row r="1419">
      <c r="A1419" s="3" t="inlineStr">
        <is>
          <t xml:space="preserve">  det(M − λ(6)I)</t>
        </is>
      </c>
      <c r="B1419" s="3">
        <f t="array" ref="B1419">ROUND(MDETERM($B$1374:$H$1380-$B$1408*MUNIT(7)),6)</f>
        <v/>
      </c>
      <c r="C1419" s="3">
        <f t="array" ref="C1419">ROUND(MDETERM($J$1374:$P$1380-$C$1408*MUNIT(7)),6)</f>
        <v/>
      </c>
      <c r="D1419" s="3">
        <f t="array" ref="D1419">ROUND(MDETERM($R$1374:$X$1380-$D$1408*MUNIT(7)),6)</f>
        <v/>
      </c>
      <c r="E1419" s="3">
        <f t="array" ref="E1419">ROUND(MDETERM($Z$1374:$AF$1380-$E$1408*MUNIT(7)),6)</f>
        <v/>
      </c>
      <c r="F1419" s="3">
        <f t="array" ref="F1419">ROUND(MDETERM($AH$1374:$AN$1380-$F$1408*MUNIT(7)),6)</f>
        <v/>
      </c>
      <c r="G1419" s="3">
        <f t="array" ref="G1419">ROUND(MDETERM($AP$1374:$AV$1380-$G$1408*MUNIT(7)),6)</f>
        <v/>
      </c>
    </row>
    <row r="1420">
      <c r="A1420" s="3" t="inlineStr">
        <is>
          <t xml:space="preserve">  det(M − λ(7)I)</t>
        </is>
      </c>
      <c r="B1420" s="3">
        <f t="array" ref="B1420">ROUND(MDETERM($B$1374:$H$1380-$B$1409*MUNIT(7)),6)</f>
        <v/>
      </c>
      <c r="C1420" s="3">
        <f t="array" ref="C1420">ROUND(MDETERM($J$1374:$P$1380-$C$1409*MUNIT(7)),6)</f>
        <v/>
      </c>
      <c r="D1420" s="3">
        <f t="array" ref="D1420">ROUND(MDETERM($R$1374:$X$1380-$D$1409*MUNIT(7)),6)</f>
        <v/>
      </c>
      <c r="E1420" s="3">
        <f t="array" ref="E1420">ROUND(MDETERM($Z$1374:$AF$1380-$E$1409*MUNIT(7)),6)</f>
        <v/>
      </c>
      <c r="F1420" s="3">
        <f t="array" ref="F1420">ROUND(MDETERM($AH$1374:$AN$1380-$F$1409*MUNIT(7)),6)</f>
        <v/>
      </c>
      <c r="G1420" s="3">
        <f t="array" ref="G1420">ROUND(MDETERM($AP$1374:$AV$1380-$G$1409*MUNIT(7)),6)</f>
        <v/>
      </c>
    </row>
    <row r="1424" ht="16" customHeight="1">
      <c r="A1424" s="14" t="inlineStr">
        <is>
          <t>RAG R2-R3 | mixtral:8x22b</t>
        </is>
      </c>
      <c r="B1424" s="9" t="inlineStr">
        <is>
          <t>run 1 (raw, pasted)</t>
        </is>
      </c>
      <c r="J1424" s="9" t="inlineStr">
        <is>
          <t>run 2 (raw, pasted)</t>
        </is>
      </c>
      <c r="R1424" s="9" t="inlineStr">
        <is>
          <t>run 3 (raw, pasted)</t>
        </is>
      </c>
      <c r="Z1424" s="9" t="inlineStr">
        <is>
          <t>run 4 (raw, pasted)</t>
        </is>
      </c>
      <c r="AH1424" s="9" t="inlineStr">
        <is>
          <t>run 5 (raw, pasted)</t>
        </is>
      </c>
      <c r="AP1424" s="9" t="inlineStr">
        <is>
          <t>Step2 average matrix (formula)</t>
        </is>
      </c>
      <c r="AX1424" s="9" t="inlineStr">
        <is>
          <t>ground truth (reference)</t>
        </is>
      </c>
    </row>
    <row r="1425" ht="60" customHeight="1">
      <c r="B1425" s="15" t="inlineStr">
        <is>
          <t>Bit</t>
        </is>
      </c>
      <c r="C1425" s="15" t="inlineStr">
        <is>
          <t>Transmission</t>
        </is>
      </c>
      <c r="D1425" s="15" t="inlineStr">
        <is>
          <t>Motor</t>
        </is>
      </c>
      <c r="E1425" s="15" t="inlineStr">
        <is>
          <t>Electrical System</t>
        </is>
      </c>
      <c r="F1425" s="15" t="inlineStr">
        <is>
          <t>Battery Holder</t>
        </is>
      </c>
      <c r="G1425" s="15" t="inlineStr">
        <is>
          <t>Housing</t>
        </is>
      </c>
      <c r="H1425" s="15" t="inlineStr">
        <is>
          <t>External Environment</t>
        </is>
      </c>
      <c r="J1425" s="15" t="inlineStr">
        <is>
          <t>Bit</t>
        </is>
      </c>
      <c r="K1425" s="15" t="inlineStr">
        <is>
          <t>Transmission</t>
        </is>
      </c>
      <c r="L1425" s="15" t="inlineStr">
        <is>
          <t>Motor</t>
        </is>
      </c>
      <c r="M1425" s="15" t="inlineStr">
        <is>
          <t>Electrical System</t>
        </is>
      </c>
      <c r="N1425" s="15" t="inlineStr">
        <is>
          <t>Battery Holder</t>
        </is>
      </c>
      <c r="O1425" s="15" t="inlineStr">
        <is>
          <t>Housing</t>
        </is>
      </c>
      <c r="P1425" s="15" t="inlineStr">
        <is>
          <t>External Environment</t>
        </is>
      </c>
      <c r="R1425" s="15" t="inlineStr">
        <is>
          <t>Bit</t>
        </is>
      </c>
      <c r="S1425" s="15" t="inlineStr">
        <is>
          <t>Transmission</t>
        </is>
      </c>
      <c r="T1425" s="15" t="inlineStr">
        <is>
          <t>Motor</t>
        </is>
      </c>
      <c r="U1425" s="15" t="inlineStr">
        <is>
          <t>Electrical System</t>
        </is>
      </c>
      <c r="V1425" s="15" t="inlineStr">
        <is>
          <t>Battery Holder</t>
        </is>
      </c>
      <c r="W1425" s="15" t="inlineStr">
        <is>
          <t>Housing</t>
        </is>
      </c>
      <c r="X1425" s="15" t="inlineStr">
        <is>
          <t>External Environment</t>
        </is>
      </c>
      <c r="Z1425" s="15" t="inlineStr">
        <is>
          <t>Bit</t>
        </is>
      </c>
      <c r="AA1425" s="15" t="inlineStr">
        <is>
          <t>Transmission</t>
        </is>
      </c>
      <c r="AB1425" s="15" t="inlineStr">
        <is>
          <t>Motor</t>
        </is>
      </c>
      <c r="AC1425" s="15" t="inlineStr">
        <is>
          <t>Electrical System</t>
        </is>
      </c>
      <c r="AD1425" s="15" t="inlineStr">
        <is>
          <t>Battery Holder</t>
        </is>
      </c>
      <c r="AE1425" s="15" t="inlineStr">
        <is>
          <t>Housing</t>
        </is>
      </c>
      <c r="AF1425" s="15" t="inlineStr">
        <is>
          <t>External Environment</t>
        </is>
      </c>
      <c r="AH1425" s="15" t="inlineStr">
        <is>
          <t>Bit</t>
        </is>
      </c>
      <c r="AI1425" s="15" t="inlineStr">
        <is>
          <t>Transmission</t>
        </is>
      </c>
      <c r="AJ1425" s="15" t="inlineStr">
        <is>
          <t>Motor</t>
        </is>
      </c>
      <c r="AK1425" s="15" t="inlineStr">
        <is>
          <t>Electrical System</t>
        </is>
      </c>
      <c r="AL1425" s="15" t="inlineStr">
        <is>
          <t>Battery Holder</t>
        </is>
      </c>
      <c r="AM1425" s="15" t="inlineStr">
        <is>
          <t>Housing</t>
        </is>
      </c>
      <c r="AN1425" s="15" t="inlineStr">
        <is>
          <t>External Environment</t>
        </is>
      </c>
      <c r="AP1425" s="15" t="inlineStr">
        <is>
          <t>Bit</t>
        </is>
      </c>
      <c r="AQ1425" s="15" t="inlineStr">
        <is>
          <t>Transmission</t>
        </is>
      </c>
      <c r="AR1425" s="15" t="inlineStr">
        <is>
          <t>Motor</t>
        </is>
      </c>
      <c r="AS1425" s="15" t="inlineStr">
        <is>
          <t>Electrical System</t>
        </is>
      </c>
      <c r="AT1425" s="15" t="inlineStr">
        <is>
          <t>Battery Holder</t>
        </is>
      </c>
      <c r="AU1425" s="15" t="inlineStr">
        <is>
          <t>Housing</t>
        </is>
      </c>
      <c r="AV1425" s="15" t="inlineStr">
        <is>
          <t>External Environment</t>
        </is>
      </c>
    </row>
    <row r="1426">
      <c r="A1426" s="3" t="inlineStr">
        <is>
          <t>Bit</t>
        </is>
      </c>
      <c r="B1426" s="8" t="n">
        <v>1</v>
      </c>
      <c r="C1426" s="8" t="n">
        <v>1</v>
      </c>
      <c r="D1426" s="8" t="n">
        <v>0</v>
      </c>
      <c r="E1426" s="8" t="n">
        <v>0</v>
      </c>
      <c r="F1426" s="8" t="n">
        <v>0</v>
      </c>
      <c r="G1426" s="8" t="n">
        <v>0</v>
      </c>
      <c r="H1426" s="8" t="n">
        <v>0</v>
      </c>
      <c r="J1426" s="8" t="n">
        <v>1</v>
      </c>
      <c r="K1426" s="8" t="n">
        <v>1</v>
      </c>
      <c r="L1426" s="8" t="n">
        <v>1</v>
      </c>
      <c r="M1426" s="8" t="n">
        <v>1</v>
      </c>
      <c r="N1426" s="8" t="n">
        <v>0</v>
      </c>
      <c r="O1426" s="8" t="n">
        <v>0</v>
      </c>
      <c r="P1426" s="8" t="n">
        <v>1</v>
      </c>
      <c r="R1426" s="8" t="n">
        <v>1</v>
      </c>
      <c r="S1426" s="8" t="n">
        <v>1</v>
      </c>
      <c r="T1426" s="8" t="n">
        <v>1</v>
      </c>
      <c r="U1426" s="8" t="n">
        <v>1</v>
      </c>
      <c r="V1426" s="8" t="n">
        <v>0</v>
      </c>
      <c r="W1426" s="8" t="n">
        <v>0</v>
      </c>
      <c r="X1426" s="8" t="n">
        <v>1</v>
      </c>
      <c r="Z1426" s="8" t="n">
        <v>1</v>
      </c>
      <c r="AA1426" s="8" t="n">
        <v>1</v>
      </c>
      <c r="AB1426" s="8" t="n">
        <v>1</v>
      </c>
      <c r="AC1426" s="8" t="n">
        <v>1</v>
      </c>
      <c r="AD1426" s="8" t="n">
        <v>0</v>
      </c>
      <c r="AE1426" s="8" t="n">
        <v>0</v>
      </c>
      <c r="AF1426" s="8" t="n">
        <v>1</v>
      </c>
      <c r="AH1426" s="8" t="n">
        <v>1</v>
      </c>
      <c r="AI1426" s="8" t="n">
        <v>1</v>
      </c>
      <c r="AJ1426" s="8" t="n">
        <v>1</v>
      </c>
      <c r="AK1426" s="8" t="n">
        <v>1</v>
      </c>
      <c r="AL1426" s="8" t="n">
        <v>0</v>
      </c>
      <c r="AM1426" s="8" t="n">
        <v>0</v>
      </c>
      <c r="AN1426" s="8" t="n">
        <v>1</v>
      </c>
      <c r="AP1426" s="8">
        <f>IF(($B$1426&lt;&gt;2)+($J$1426&lt;&gt;2)+($R$1426&lt;&gt;2)+($Z$1426&lt;&gt;2)+($AH$1426&lt;&gt;2)=0,2,IF((($B$1426&lt;&gt;2)*$B$1426+($J$1426&lt;&gt;2)*$J$1426+($R$1426&lt;&gt;2)*$R$1426+($Z$1426&lt;&gt;2)*$Z$1426+($AH$1426&lt;&gt;2)*$AH$1426)/(($B$1426&lt;&gt;2)+($J$1426&lt;&gt;2)+($R$1426&lt;&gt;2)+($Z$1426&lt;&gt;2)+($AH$1426&lt;&gt;2))&gt;=0.5,1,0))</f>
        <v/>
      </c>
      <c r="AQ1426" s="8">
        <f>IF(($C$1426&lt;&gt;2)+($K$1426&lt;&gt;2)+($S$1426&lt;&gt;2)+($AA$1426&lt;&gt;2)+($AI$1426&lt;&gt;2)=0,2,IF((($C$1426&lt;&gt;2)*$C$1426+($K$1426&lt;&gt;2)*$K$1426+($S$1426&lt;&gt;2)*$S$1426+($AA$1426&lt;&gt;2)*$AA$1426+($AI$1426&lt;&gt;2)*$AI$1426)/(($C$1426&lt;&gt;2)+($K$1426&lt;&gt;2)+($S$1426&lt;&gt;2)+($AA$1426&lt;&gt;2)+($AI$1426&lt;&gt;2))&gt;=0.5,1,0))</f>
        <v/>
      </c>
      <c r="AR1426" s="8">
        <f>IF(($D$1426&lt;&gt;2)+($L$1426&lt;&gt;2)+($T$1426&lt;&gt;2)+($AB$1426&lt;&gt;2)+($AJ$1426&lt;&gt;2)=0,2,IF((($D$1426&lt;&gt;2)*$D$1426+($L$1426&lt;&gt;2)*$L$1426+($T$1426&lt;&gt;2)*$T$1426+($AB$1426&lt;&gt;2)*$AB$1426+($AJ$1426&lt;&gt;2)*$AJ$1426)/(($D$1426&lt;&gt;2)+($L$1426&lt;&gt;2)+($T$1426&lt;&gt;2)+($AB$1426&lt;&gt;2)+($AJ$1426&lt;&gt;2))&gt;=0.5,1,0))</f>
        <v/>
      </c>
      <c r="AS1426" s="8">
        <f>IF(($E$1426&lt;&gt;2)+($M$1426&lt;&gt;2)+($U$1426&lt;&gt;2)+($AC$1426&lt;&gt;2)+($AK$1426&lt;&gt;2)=0,2,IF((($E$1426&lt;&gt;2)*$E$1426+($M$1426&lt;&gt;2)*$M$1426+($U$1426&lt;&gt;2)*$U$1426+($AC$1426&lt;&gt;2)*$AC$1426+($AK$1426&lt;&gt;2)*$AK$1426)/(($E$1426&lt;&gt;2)+($M$1426&lt;&gt;2)+($U$1426&lt;&gt;2)+($AC$1426&lt;&gt;2)+($AK$1426&lt;&gt;2))&gt;=0.5,1,0))</f>
        <v/>
      </c>
      <c r="AT1426" s="8">
        <f>IF(($F$1426&lt;&gt;2)+($N$1426&lt;&gt;2)+($V$1426&lt;&gt;2)+($AD$1426&lt;&gt;2)+($AL$1426&lt;&gt;2)=0,2,IF((($F$1426&lt;&gt;2)*$F$1426+($N$1426&lt;&gt;2)*$N$1426+($V$1426&lt;&gt;2)*$V$1426+($AD$1426&lt;&gt;2)*$AD$1426+($AL$1426&lt;&gt;2)*$AL$1426)/(($F$1426&lt;&gt;2)+($N$1426&lt;&gt;2)+($V$1426&lt;&gt;2)+($AD$1426&lt;&gt;2)+($AL$1426&lt;&gt;2))&gt;=0.5,1,0))</f>
        <v/>
      </c>
      <c r="AU1426" s="8">
        <f>IF(($G$1426&lt;&gt;2)+($O$1426&lt;&gt;2)+($W$1426&lt;&gt;2)+($AE$1426&lt;&gt;2)+($AM$1426&lt;&gt;2)=0,2,IF((($G$1426&lt;&gt;2)*$G$1426+($O$1426&lt;&gt;2)*$O$1426+($W$1426&lt;&gt;2)*$W$1426+($AE$1426&lt;&gt;2)*$AE$1426+($AM$1426&lt;&gt;2)*$AM$1426)/(($G$1426&lt;&gt;2)+($O$1426&lt;&gt;2)+($W$1426&lt;&gt;2)+($AE$1426&lt;&gt;2)+($AM$1426&lt;&gt;2))&gt;=0.5,1,0))</f>
        <v/>
      </c>
      <c r="AV1426" s="8">
        <f>IF(($H$1426&lt;&gt;2)+($P$1426&lt;&gt;2)+($X$1426&lt;&gt;2)+($AF$1426&lt;&gt;2)+($AN$1426&lt;&gt;2)=0,2,IF((($H$1426&lt;&gt;2)*$H$1426+($P$1426&lt;&gt;2)*$P$1426+($X$1426&lt;&gt;2)*$X$1426+($AF$1426&lt;&gt;2)*$AF$1426+($AN$1426&lt;&gt;2)*$AN$1426)/(($H$1426&lt;&gt;2)+($P$1426&lt;&gt;2)+($X$1426&lt;&gt;2)+($AF$1426&lt;&gt;2)+($AN$1426&lt;&gt;2))&gt;=0.5,1,0))</f>
        <v/>
      </c>
      <c r="AX1426" s="16">
        <f>'Ground truth'!$B$14</f>
        <v/>
      </c>
      <c r="AY1426" s="16">
        <f>'Ground truth'!$C$14</f>
        <v/>
      </c>
      <c r="AZ1426" s="16">
        <f>'Ground truth'!$D$14</f>
        <v/>
      </c>
      <c r="BA1426" s="16">
        <f>'Ground truth'!$E$14</f>
        <v/>
      </c>
      <c r="BB1426" s="16">
        <f>'Ground truth'!$F$14</f>
        <v/>
      </c>
      <c r="BC1426" s="16">
        <f>'Ground truth'!$G$14</f>
        <v/>
      </c>
      <c r="BD1426" s="16">
        <f>'Ground truth'!$H$14</f>
        <v/>
      </c>
    </row>
    <row r="1427">
      <c r="A1427" s="3" t="inlineStr">
        <is>
          <t>Transmission</t>
        </is>
      </c>
      <c r="B1427" s="8" t="n">
        <v>1</v>
      </c>
      <c r="C1427" s="8" t="n">
        <v>1</v>
      </c>
      <c r="D1427" s="8" t="n">
        <v>1</v>
      </c>
      <c r="E1427" s="8" t="n">
        <v>0</v>
      </c>
      <c r="F1427" s="8" t="n">
        <v>0</v>
      </c>
      <c r="G1427" s="8" t="n">
        <v>0</v>
      </c>
      <c r="H1427" s="8" t="n">
        <v>0</v>
      </c>
      <c r="J1427" s="8" t="n">
        <v>1</v>
      </c>
      <c r="K1427" s="8" t="n">
        <v>1</v>
      </c>
      <c r="L1427" s="8" t="n">
        <v>1</v>
      </c>
      <c r="M1427" s="8" t="n">
        <v>1</v>
      </c>
      <c r="N1427" s="8" t="n">
        <v>0</v>
      </c>
      <c r="O1427" s="8" t="n">
        <v>0</v>
      </c>
      <c r="P1427" s="8" t="n">
        <v>1</v>
      </c>
      <c r="R1427" s="8" t="n">
        <v>1</v>
      </c>
      <c r="S1427" s="8" t="n">
        <v>1</v>
      </c>
      <c r="T1427" s="8" t="n">
        <v>1</v>
      </c>
      <c r="U1427" s="8" t="n">
        <v>1</v>
      </c>
      <c r="V1427" s="8" t="n">
        <v>0</v>
      </c>
      <c r="W1427" s="8" t="n">
        <v>0</v>
      </c>
      <c r="X1427" s="8" t="n">
        <v>1</v>
      </c>
      <c r="Z1427" s="8" t="n">
        <v>1</v>
      </c>
      <c r="AA1427" s="8" t="n">
        <v>1</v>
      </c>
      <c r="AB1427" s="8" t="n">
        <v>1</v>
      </c>
      <c r="AC1427" s="8" t="n">
        <v>1</v>
      </c>
      <c r="AD1427" s="8" t="n">
        <v>0</v>
      </c>
      <c r="AE1427" s="8" t="n">
        <v>0</v>
      </c>
      <c r="AF1427" s="8" t="n">
        <v>1</v>
      </c>
      <c r="AH1427" s="8" t="n">
        <v>1</v>
      </c>
      <c r="AI1427" s="8" t="n">
        <v>1</v>
      </c>
      <c r="AJ1427" s="8" t="n">
        <v>1</v>
      </c>
      <c r="AK1427" s="8" t="n">
        <v>1</v>
      </c>
      <c r="AL1427" s="8" t="n">
        <v>0</v>
      </c>
      <c r="AM1427" s="8" t="n">
        <v>0</v>
      </c>
      <c r="AN1427" s="8" t="n">
        <v>1</v>
      </c>
      <c r="AP1427" s="8">
        <f>IF(($B$1427&lt;&gt;2)+($J$1427&lt;&gt;2)+($R$1427&lt;&gt;2)+($Z$1427&lt;&gt;2)+($AH$1427&lt;&gt;2)=0,2,IF((($B$1427&lt;&gt;2)*$B$1427+($J$1427&lt;&gt;2)*$J$1427+($R$1427&lt;&gt;2)*$R$1427+($Z$1427&lt;&gt;2)*$Z$1427+($AH$1427&lt;&gt;2)*$AH$1427)/(($B$1427&lt;&gt;2)+($J$1427&lt;&gt;2)+($R$1427&lt;&gt;2)+($Z$1427&lt;&gt;2)+($AH$1427&lt;&gt;2))&gt;=0.5,1,0))</f>
        <v/>
      </c>
      <c r="AQ1427" s="8">
        <f>IF(($C$1427&lt;&gt;2)+($K$1427&lt;&gt;2)+($S$1427&lt;&gt;2)+($AA$1427&lt;&gt;2)+($AI$1427&lt;&gt;2)=0,2,IF((($C$1427&lt;&gt;2)*$C$1427+($K$1427&lt;&gt;2)*$K$1427+($S$1427&lt;&gt;2)*$S$1427+($AA$1427&lt;&gt;2)*$AA$1427+($AI$1427&lt;&gt;2)*$AI$1427)/(($C$1427&lt;&gt;2)+($K$1427&lt;&gt;2)+($S$1427&lt;&gt;2)+($AA$1427&lt;&gt;2)+($AI$1427&lt;&gt;2))&gt;=0.5,1,0))</f>
        <v/>
      </c>
      <c r="AR1427" s="8">
        <f>IF(($D$1427&lt;&gt;2)+($L$1427&lt;&gt;2)+($T$1427&lt;&gt;2)+($AB$1427&lt;&gt;2)+($AJ$1427&lt;&gt;2)=0,2,IF((($D$1427&lt;&gt;2)*$D$1427+($L$1427&lt;&gt;2)*$L$1427+($T$1427&lt;&gt;2)*$T$1427+($AB$1427&lt;&gt;2)*$AB$1427+($AJ$1427&lt;&gt;2)*$AJ$1427)/(($D$1427&lt;&gt;2)+($L$1427&lt;&gt;2)+($T$1427&lt;&gt;2)+($AB$1427&lt;&gt;2)+($AJ$1427&lt;&gt;2))&gt;=0.5,1,0))</f>
        <v/>
      </c>
      <c r="AS1427" s="8">
        <f>IF(($E$1427&lt;&gt;2)+($M$1427&lt;&gt;2)+($U$1427&lt;&gt;2)+($AC$1427&lt;&gt;2)+($AK$1427&lt;&gt;2)=0,2,IF((($E$1427&lt;&gt;2)*$E$1427+($M$1427&lt;&gt;2)*$M$1427+($U$1427&lt;&gt;2)*$U$1427+($AC$1427&lt;&gt;2)*$AC$1427+($AK$1427&lt;&gt;2)*$AK$1427)/(($E$1427&lt;&gt;2)+($M$1427&lt;&gt;2)+($U$1427&lt;&gt;2)+($AC$1427&lt;&gt;2)+($AK$1427&lt;&gt;2))&gt;=0.5,1,0))</f>
        <v/>
      </c>
      <c r="AT1427" s="8">
        <f>IF(($F$1427&lt;&gt;2)+($N$1427&lt;&gt;2)+($V$1427&lt;&gt;2)+($AD$1427&lt;&gt;2)+($AL$1427&lt;&gt;2)=0,2,IF((($F$1427&lt;&gt;2)*$F$1427+($N$1427&lt;&gt;2)*$N$1427+($V$1427&lt;&gt;2)*$V$1427+($AD$1427&lt;&gt;2)*$AD$1427+($AL$1427&lt;&gt;2)*$AL$1427)/(($F$1427&lt;&gt;2)+($N$1427&lt;&gt;2)+($V$1427&lt;&gt;2)+($AD$1427&lt;&gt;2)+($AL$1427&lt;&gt;2))&gt;=0.5,1,0))</f>
        <v/>
      </c>
      <c r="AU1427" s="8">
        <f>IF(($G$1427&lt;&gt;2)+($O$1427&lt;&gt;2)+($W$1427&lt;&gt;2)+($AE$1427&lt;&gt;2)+($AM$1427&lt;&gt;2)=0,2,IF((($G$1427&lt;&gt;2)*$G$1427+($O$1427&lt;&gt;2)*$O$1427+($W$1427&lt;&gt;2)*$W$1427+($AE$1427&lt;&gt;2)*$AE$1427+($AM$1427&lt;&gt;2)*$AM$1427)/(($G$1427&lt;&gt;2)+($O$1427&lt;&gt;2)+($W$1427&lt;&gt;2)+($AE$1427&lt;&gt;2)+($AM$1427&lt;&gt;2))&gt;=0.5,1,0))</f>
        <v/>
      </c>
      <c r="AV1427" s="8">
        <f>IF(($H$1427&lt;&gt;2)+($P$1427&lt;&gt;2)+($X$1427&lt;&gt;2)+($AF$1427&lt;&gt;2)+($AN$1427&lt;&gt;2)=0,2,IF((($H$1427&lt;&gt;2)*$H$1427+($P$1427&lt;&gt;2)*$P$1427+($X$1427&lt;&gt;2)*$X$1427+($AF$1427&lt;&gt;2)*$AF$1427+($AN$1427&lt;&gt;2)*$AN$1427)/(($H$1427&lt;&gt;2)+($P$1427&lt;&gt;2)+($X$1427&lt;&gt;2)+($AF$1427&lt;&gt;2)+($AN$1427&lt;&gt;2))&gt;=0.5,1,0))</f>
        <v/>
      </c>
      <c r="AX1427" s="16">
        <f>'Ground truth'!$B$15</f>
        <v/>
      </c>
      <c r="AY1427" s="16">
        <f>'Ground truth'!$C$15</f>
        <v/>
      </c>
      <c r="AZ1427" s="16">
        <f>'Ground truth'!$D$15</f>
        <v/>
      </c>
      <c r="BA1427" s="16">
        <f>'Ground truth'!$E$15</f>
        <v/>
      </c>
      <c r="BB1427" s="16">
        <f>'Ground truth'!$F$15</f>
        <v/>
      </c>
      <c r="BC1427" s="16">
        <f>'Ground truth'!$G$15</f>
        <v/>
      </c>
      <c r="BD1427" s="16">
        <f>'Ground truth'!$H$15</f>
        <v/>
      </c>
    </row>
    <row r="1428">
      <c r="A1428" s="3" t="inlineStr">
        <is>
          <t>Motor</t>
        </is>
      </c>
      <c r="B1428" s="8" t="n">
        <v>0</v>
      </c>
      <c r="C1428" s="8" t="n">
        <v>1</v>
      </c>
      <c r="D1428" s="8" t="n">
        <v>1</v>
      </c>
      <c r="E1428" s="8" t="n">
        <v>1</v>
      </c>
      <c r="F1428" s="8" t="n">
        <v>1</v>
      </c>
      <c r="G1428" s="8" t="n">
        <v>0</v>
      </c>
      <c r="H1428" s="8" t="n">
        <v>0</v>
      </c>
      <c r="J1428" s="8" t="n">
        <v>0</v>
      </c>
      <c r="K1428" s="8" t="n">
        <v>1</v>
      </c>
      <c r="L1428" s="8" t="n">
        <v>1</v>
      </c>
      <c r="M1428" s="8" t="n">
        <v>1</v>
      </c>
      <c r="N1428" s="8" t="n">
        <v>0</v>
      </c>
      <c r="O1428" s="8" t="n">
        <v>0</v>
      </c>
      <c r="P1428" s="8" t="n">
        <v>1</v>
      </c>
      <c r="R1428" s="8" t="n">
        <v>0</v>
      </c>
      <c r="S1428" s="8" t="n">
        <v>1</v>
      </c>
      <c r="T1428" s="8" t="n">
        <v>1</v>
      </c>
      <c r="U1428" s="8" t="n">
        <v>1</v>
      </c>
      <c r="V1428" s="8" t="n">
        <v>0</v>
      </c>
      <c r="W1428" s="8" t="n">
        <v>0</v>
      </c>
      <c r="X1428" s="8" t="n">
        <v>1</v>
      </c>
      <c r="Z1428" s="8" t="n">
        <v>0</v>
      </c>
      <c r="AA1428" s="8" t="n">
        <v>1</v>
      </c>
      <c r="AB1428" s="8" t="n">
        <v>1</v>
      </c>
      <c r="AC1428" s="8" t="n">
        <v>1</v>
      </c>
      <c r="AD1428" s="8" t="n">
        <v>0</v>
      </c>
      <c r="AE1428" s="8" t="n">
        <v>0</v>
      </c>
      <c r="AF1428" s="8" t="n">
        <v>1</v>
      </c>
      <c r="AH1428" s="8" t="n">
        <v>0</v>
      </c>
      <c r="AI1428" s="8" t="n">
        <v>1</v>
      </c>
      <c r="AJ1428" s="8" t="n">
        <v>1</v>
      </c>
      <c r="AK1428" s="8" t="n">
        <v>1</v>
      </c>
      <c r="AL1428" s="8" t="n">
        <v>0</v>
      </c>
      <c r="AM1428" s="8" t="n">
        <v>0</v>
      </c>
      <c r="AN1428" s="8" t="n">
        <v>1</v>
      </c>
      <c r="AP1428" s="8">
        <f>IF(($B$1428&lt;&gt;2)+($J$1428&lt;&gt;2)+($R$1428&lt;&gt;2)+($Z$1428&lt;&gt;2)+($AH$1428&lt;&gt;2)=0,2,IF((($B$1428&lt;&gt;2)*$B$1428+($J$1428&lt;&gt;2)*$J$1428+($R$1428&lt;&gt;2)*$R$1428+($Z$1428&lt;&gt;2)*$Z$1428+($AH$1428&lt;&gt;2)*$AH$1428)/(($B$1428&lt;&gt;2)+($J$1428&lt;&gt;2)+($R$1428&lt;&gt;2)+($Z$1428&lt;&gt;2)+($AH$1428&lt;&gt;2))&gt;=0.5,1,0))</f>
        <v/>
      </c>
      <c r="AQ1428" s="8">
        <f>IF(($C$1428&lt;&gt;2)+($K$1428&lt;&gt;2)+($S$1428&lt;&gt;2)+($AA$1428&lt;&gt;2)+($AI$1428&lt;&gt;2)=0,2,IF((($C$1428&lt;&gt;2)*$C$1428+($K$1428&lt;&gt;2)*$K$1428+($S$1428&lt;&gt;2)*$S$1428+($AA$1428&lt;&gt;2)*$AA$1428+($AI$1428&lt;&gt;2)*$AI$1428)/(($C$1428&lt;&gt;2)+($K$1428&lt;&gt;2)+($S$1428&lt;&gt;2)+($AA$1428&lt;&gt;2)+($AI$1428&lt;&gt;2))&gt;=0.5,1,0))</f>
        <v/>
      </c>
      <c r="AR1428" s="8">
        <f>IF(($D$1428&lt;&gt;2)+($L$1428&lt;&gt;2)+($T$1428&lt;&gt;2)+($AB$1428&lt;&gt;2)+($AJ$1428&lt;&gt;2)=0,2,IF((($D$1428&lt;&gt;2)*$D$1428+($L$1428&lt;&gt;2)*$L$1428+($T$1428&lt;&gt;2)*$T$1428+($AB$1428&lt;&gt;2)*$AB$1428+($AJ$1428&lt;&gt;2)*$AJ$1428)/(($D$1428&lt;&gt;2)+($L$1428&lt;&gt;2)+($T$1428&lt;&gt;2)+($AB$1428&lt;&gt;2)+($AJ$1428&lt;&gt;2))&gt;=0.5,1,0))</f>
        <v/>
      </c>
      <c r="AS1428" s="8">
        <f>IF(($E$1428&lt;&gt;2)+($M$1428&lt;&gt;2)+($U$1428&lt;&gt;2)+($AC$1428&lt;&gt;2)+($AK$1428&lt;&gt;2)=0,2,IF((($E$1428&lt;&gt;2)*$E$1428+($M$1428&lt;&gt;2)*$M$1428+($U$1428&lt;&gt;2)*$U$1428+($AC$1428&lt;&gt;2)*$AC$1428+($AK$1428&lt;&gt;2)*$AK$1428)/(($E$1428&lt;&gt;2)+($M$1428&lt;&gt;2)+($U$1428&lt;&gt;2)+($AC$1428&lt;&gt;2)+($AK$1428&lt;&gt;2))&gt;=0.5,1,0))</f>
        <v/>
      </c>
      <c r="AT1428" s="8">
        <f>IF(($F$1428&lt;&gt;2)+($N$1428&lt;&gt;2)+($V$1428&lt;&gt;2)+($AD$1428&lt;&gt;2)+($AL$1428&lt;&gt;2)=0,2,IF((($F$1428&lt;&gt;2)*$F$1428+($N$1428&lt;&gt;2)*$N$1428+($V$1428&lt;&gt;2)*$V$1428+($AD$1428&lt;&gt;2)*$AD$1428+($AL$1428&lt;&gt;2)*$AL$1428)/(($F$1428&lt;&gt;2)+($N$1428&lt;&gt;2)+($V$1428&lt;&gt;2)+($AD$1428&lt;&gt;2)+($AL$1428&lt;&gt;2))&gt;=0.5,1,0))</f>
        <v/>
      </c>
      <c r="AU1428" s="8">
        <f>IF(($G$1428&lt;&gt;2)+($O$1428&lt;&gt;2)+($W$1428&lt;&gt;2)+($AE$1428&lt;&gt;2)+($AM$1428&lt;&gt;2)=0,2,IF((($G$1428&lt;&gt;2)*$G$1428+($O$1428&lt;&gt;2)*$O$1428+($W$1428&lt;&gt;2)*$W$1428+($AE$1428&lt;&gt;2)*$AE$1428+($AM$1428&lt;&gt;2)*$AM$1428)/(($G$1428&lt;&gt;2)+($O$1428&lt;&gt;2)+($W$1428&lt;&gt;2)+($AE$1428&lt;&gt;2)+($AM$1428&lt;&gt;2))&gt;=0.5,1,0))</f>
        <v/>
      </c>
      <c r="AV1428" s="8">
        <f>IF(($H$1428&lt;&gt;2)+($P$1428&lt;&gt;2)+($X$1428&lt;&gt;2)+($AF$1428&lt;&gt;2)+($AN$1428&lt;&gt;2)=0,2,IF((($H$1428&lt;&gt;2)*$H$1428+($P$1428&lt;&gt;2)*$P$1428+($X$1428&lt;&gt;2)*$X$1428+($AF$1428&lt;&gt;2)*$AF$1428+($AN$1428&lt;&gt;2)*$AN$1428)/(($H$1428&lt;&gt;2)+($P$1428&lt;&gt;2)+($X$1428&lt;&gt;2)+($AF$1428&lt;&gt;2)+($AN$1428&lt;&gt;2))&gt;=0.5,1,0))</f>
        <v/>
      </c>
      <c r="AX1428" s="16">
        <f>'Ground truth'!$B$16</f>
        <v/>
      </c>
      <c r="AY1428" s="16">
        <f>'Ground truth'!$C$16</f>
        <v/>
      </c>
      <c r="AZ1428" s="16">
        <f>'Ground truth'!$D$16</f>
        <v/>
      </c>
      <c r="BA1428" s="16">
        <f>'Ground truth'!$E$16</f>
        <v/>
      </c>
      <c r="BB1428" s="16">
        <f>'Ground truth'!$F$16</f>
        <v/>
      </c>
      <c r="BC1428" s="16">
        <f>'Ground truth'!$G$16</f>
        <v/>
      </c>
      <c r="BD1428" s="16">
        <f>'Ground truth'!$H$16</f>
        <v/>
      </c>
    </row>
    <row r="1429">
      <c r="A1429" s="3" t="inlineStr">
        <is>
          <t>Electrical System</t>
        </is>
      </c>
      <c r="B1429" s="8" t="n">
        <v>0</v>
      </c>
      <c r="C1429" s="8" t="n">
        <v>0</v>
      </c>
      <c r="D1429" s="8" t="n">
        <v>1</v>
      </c>
      <c r="E1429" s="8" t="n">
        <v>1</v>
      </c>
      <c r="F1429" s="8" t="n">
        <v>1</v>
      </c>
      <c r="G1429" s="8" t="n">
        <v>0</v>
      </c>
      <c r="H1429" s="8" t="n">
        <v>1</v>
      </c>
      <c r="J1429" s="8" t="n">
        <v>0</v>
      </c>
      <c r="K1429" s="8" t="n">
        <v>0</v>
      </c>
      <c r="L1429" s="8" t="n">
        <v>1</v>
      </c>
      <c r="M1429" s="8" t="n">
        <v>1</v>
      </c>
      <c r="N1429" s="8" t="n">
        <v>1</v>
      </c>
      <c r="O1429" s="8" t="n">
        <v>0</v>
      </c>
      <c r="P1429" s="8" t="n">
        <v>1</v>
      </c>
      <c r="R1429" s="8" t="n">
        <v>0</v>
      </c>
      <c r="S1429" s="8" t="n">
        <v>0</v>
      </c>
      <c r="T1429" s="8" t="n">
        <v>1</v>
      </c>
      <c r="U1429" s="8" t="n">
        <v>1</v>
      </c>
      <c r="V1429" s="8" t="n">
        <v>1</v>
      </c>
      <c r="W1429" s="8" t="n">
        <v>0</v>
      </c>
      <c r="X1429" s="8" t="n">
        <v>1</v>
      </c>
      <c r="Z1429" s="8" t="n">
        <v>0</v>
      </c>
      <c r="AA1429" s="8" t="n">
        <v>0</v>
      </c>
      <c r="AB1429" s="8" t="n">
        <v>1</v>
      </c>
      <c r="AC1429" s="8" t="n">
        <v>1</v>
      </c>
      <c r="AD1429" s="8" t="n">
        <v>1</v>
      </c>
      <c r="AE1429" s="8" t="n">
        <v>0</v>
      </c>
      <c r="AF1429" s="8" t="n">
        <v>1</v>
      </c>
      <c r="AH1429" s="8" t="n">
        <v>0</v>
      </c>
      <c r="AI1429" s="8" t="n">
        <v>0</v>
      </c>
      <c r="AJ1429" s="8" t="n">
        <v>1</v>
      </c>
      <c r="AK1429" s="8" t="n">
        <v>1</v>
      </c>
      <c r="AL1429" s="8" t="n">
        <v>1</v>
      </c>
      <c r="AM1429" s="8" t="n">
        <v>0</v>
      </c>
      <c r="AN1429" s="8" t="n">
        <v>1</v>
      </c>
      <c r="AP1429" s="8">
        <f>IF(($B$1429&lt;&gt;2)+($J$1429&lt;&gt;2)+($R$1429&lt;&gt;2)+($Z$1429&lt;&gt;2)+($AH$1429&lt;&gt;2)=0,2,IF((($B$1429&lt;&gt;2)*$B$1429+($J$1429&lt;&gt;2)*$J$1429+($R$1429&lt;&gt;2)*$R$1429+($Z$1429&lt;&gt;2)*$Z$1429+($AH$1429&lt;&gt;2)*$AH$1429)/(($B$1429&lt;&gt;2)+($J$1429&lt;&gt;2)+($R$1429&lt;&gt;2)+($Z$1429&lt;&gt;2)+($AH$1429&lt;&gt;2))&gt;=0.5,1,0))</f>
        <v/>
      </c>
      <c r="AQ1429" s="8">
        <f>IF(($C$1429&lt;&gt;2)+($K$1429&lt;&gt;2)+($S$1429&lt;&gt;2)+($AA$1429&lt;&gt;2)+($AI$1429&lt;&gt;2)=0,2,IF((($C$1429&lt;&gt;2)*$C$1429+($K$1429&lt;&gt;2)*$K$1429+($S$1429&lt;&gt;2)*$S$1429+($AA$1429&lt;&gt;2)*$AA$1429+($AI$1429&lt;&gt;2)*$AI$1429)/(($C$1429&lt;&gt;2)+($K$1429&lt;&gt;2)+($S$1429&lt;&gt;2)+($AA$1429&lt;&gt;2)+($AI$1429&lt;&gt;2))&gt;=0.5,1,0))</f>
        <v/>
      </c>
      <c r="AR1429" s="8">
        <f>IF(($D$1429&lt;&gt;2)+($L$1429&lt;&gt;2)+($T$1429&lt;&gt;2)+($AB$1429&lt;&gt;2)+($AJ$1429&lt;&gt;2)=0,2,IF((($D$1429&lt;&gt;2)*$D$1429+($L$1429&lt;&gt;2)*$L$1429+($T$1429&lt;&gt;2)*$T$1429+($AB$1429&lt;&gt;2)*$AB$1429+($AJ$1429&lt;&gt;2)*$AJ$1429)/(($D$1429&lt;&gt;2)+($L$1429&lt;&gt;2)+($T$1429&lt;&gt;2)+($AB$1429&lt;&gt;2)+($AJ$1429&lt;&gt;2))&gt;=0.5,1,0))</f>
        <v/>
      </c>
      <c r="AS1429" s="8">
        <f>IF(($E$1429&lt;&gt;2)+($M$1429&lt;&gt;2)+($U$1429&lt;&gt;2)+($AC$1429&lt;&gt;2)+($AK$1429&lt;&gt;2)=0,2,IF((($E$1429&lt;&gt;2)*$E$1429+($M$1429&lt;&gt;2)*$M$1429+($U$1429&lt;&gt;2)*$U$1429+($AC$1429&lt;&gt;2)*$AC$1429+($AK$1429&lt;&gt;2)*$AK$1429)/(($E$1429&lt;&gt;2)+($M$1429&lt;&gt;2)+($U$1429&lt;&gt;2)+($AC$1429&lt;&gt;2)+($AK$1429&lt;&gt;2))&gt;=0.5,1,0))</f>
        <v/>
      </c>
      <c r="AT1429" s="8">
        <f>IF(($F$1429&lt;&gt;2)+($N$1429&lt;&gt;2)+($V$1429&lt;&gt;2)+($AD$1429&lt;&gt;2)+($AL$1429&lt;&gt;2)=0,2,IF((($F$1429&lt;&gt;2)*$F$1429+($N$1429&lt;&gt;2)*$N$1429+($V$1429&lt;&gt;2)*$V$1429+($AD$1429&lt;&gt;2)*$AD$1429+($AL$1429&lt;&gt;2)*$AL$1429)/(($F$1429&lt;&gt;2)+($N$1429&lt;&gt;2)+($V$1429&lt;&gt;2)+($AD$1429&lt;&gt;2)+($AL$1429&lt;&gt;2))&gt;=0.5,1,0))</f>
        <v/>
      </c>
      <c r="AU1429" s="8">
        <f>IF(($G$1429&lt;&gt;2)+($O$1429&lt;&gt;2)+($W$1429&lt;&gt;2)+($AE$1429&lt;&gt;2)+($AM$1429&lt;&gt;2)=0,2,IF((($G$1429&lt;&gt;2)*$G$1429+($O$1429&lt;&gt;2)*$O$1429+($W$1429&lt;&gt;2)*$W$1429+($AE$1429&lt;&gt;2)*$AE$1429+($AM$1429&lt;&gt;2)*$AM$1429)/(($G$1429&lt;&gt;2)+($O$1429&lt;&gt;2)+($W$1429&lt;&gt;2)+($AE$1429&lt;&gt;2)+($AM$1429&lt;&gt;2))&gt;=0.5,1,0))</f>
        <v/>
      </c>
      <c r="AV1429" s="8">
        <f>IF(($H$1429&lt;&gt;2)+($P$1429&lt;&gt;2)+($X$1429&lt;&gt;2)+($AF$1429&lt;&gt;2)+($AN$1429&lt;&gt;2)=0,2,IF((($H$1429&lt;&gt;2)*$H$1429+($P$1429&lt;&gt;2)*$P$1429+($X$1429&lt;&gt;2)*$X$1429+($AF$1429&lt;&gt;2)*$AF$1429+($AN$1429&lt;&gt;2)*$AN$1429)/(($H$1429&lt;&gt;2)+($P$1429&lt;&gt;2)+($X$1429&lt;&gt;2)+($AF$1429&lt;&gt;2)+($AN$1429&lt;&gt;2))&gt;=0.5,1,0))</f>
        <v/>
      </c>
      <c r="AX1429" s="16">
        <f>'Ground truth'!$B$17</f>
        <v/>
      </c>
      <c r="AY1429" s="16">
        <f>'Ground truth'!$C$17</f>
        <v/>
      </c>
      <c r="AZ1429" s="16">
        <f>'Ground truth'!$D$17</f>
        <v/>
      </c>
      <c r="BA1429" s="16">
        <f>'Ground truth'!$E$17</f>
        <v/>
      </c>
      <c r="BB1429" s="16">
        <f>'Ground truth'!$F$17</f>
        <v/>
      </c>
      <c r="BC1429" s="16">
        <f>'Ground truth'!$G$17</f>
        <v/>
      </c>
      <c r="BD1429" s="16">
        <f>'Ground truth'!$H$17</f>
        <v/>
      </c>
    </row>
    <row r="1430">
      <c r="A1430" s="3" t="inlineStr">
        <is>
          <t>Battery Holder</t>
        </is>
      </c>
      <c r="B1430" s="8" t="n">
        <v>0</v>
      </c>
      <c r="C1430" s="8" t="n">
        <v>0</v>
      </c>
      <c r="D1430" s="8" t="n">
        <v>1</v>
      </c>
      <c r="E1430" s="8" t="n">
        <v>1</v>
      </c>
      <c r="F1430" s="8" t="n">
        <v>1</v>
      </c>
      <c r="G1430" s="8" t="n">
        <v>1</v>
      </c>
      <c r="H1430" s="8" t="n">
        <v>0</v>
      </c>
      <c r="J1430" s="8" t="n">
        <v>0</v>
      </c>
      <c r="K1430" s="8" t="n">
        <v>0</v>
      </c>
      <c r="L1430" s="8" t="n">
        <v>0</v>
      </c>
      <c r="M1430" s="8" t="n">
        <v>1</v>
      </c>
      <c r="N1430" s="8" t="n">
        <v>1</v>
      </c>
      <c r="O1430" s="8" t="n">
        <v>1</v>
      </c>
      <c r="P1430" s="8" t="n">
        <v>1</v>
      </c>
      <c r="R1430" s="8" t="n">
        <v>0</v>
      </c>
      <c r="S1430" s="8" t="n">
        <v>0</v>
      </c>
      <c r="T1430" s="8" t="n">
        <v>0</v>
      </c>
      <c r="U1430" s="8" t="n">
        <v>1</v>
      </c>
      <c r="V1430" s="8" t="n">
        <v>1</v>
      </c>
      <c r="W1430" s="8" t="n">
        <v>1</v>
      </c>
      <c r="X1430" s="8" t="n">
        <v>1</v>
      </c>
      <c r="Z1430" s="8" t="n">
        <v>0</v>
      </c>
      <c r="AA1430" s="8" t="n">
        <v>0</v>
      </c>
      <c r="AB1430" s="8" t="n">
        <v>0</v>
      </c>
      <c r="AC1430" s="8" t="n">
        <v>1</v>
      </c>
      <c r="AD1430" s="8" t="n">
        <v>1</v>
      </c>
      <c r="AE1430" s="8" t="n">
        <v>1</v>
      </c>
      <c r="AF1430" s="8" t="n">
        <v>1</v>
      </c>
      <c r="AH1430" s="8" t="n">
        <v>0</v>
      </c>
      <c r="AI1430" s="8" t="n">
        <v>0</v>
      </c>
      <c r="AJ1430" s="8" t="n">
        <v>0</v>
      </c>
      <c r="AK1430" s="8" t="n">
        <v>1</v>
      </c>
      <c r="AL1430" s="8" t="n">
        <v>1</v>
      </c>
      <c r="AM1430" s="8" t="n">
        <v>1</v>
      </c>
      <c r="AN1430" s="8" t="n">
        <v>1</v>
      </c>
      <c r="AP1430" s="8">
        <f>IF(($B$1430&lt;&gt;2)+($J$1430&lt;&gt;2)+($R$1430&lt;&gt;2)+($Z$1430&lt;&gt;2)+($AH$1430&lt;&gt;2)=0,2,IF((($B$1430&lt;&gt;2)*$B$1430+($J$1430&lt;&gt;2)*$J$1430+($R$1430&lt;&gt;2)*$R$1430+($Z$1430&lt;&gt;2)*$Z$1430+($AH$1430&lt;&gt;2)*$AH$1430)/(($B$1430&lt;&gt;2)+($J$1430&lt;&gt;2)+($R$1430&lt;&gt;2)+($Z$1430&lt;&gt;2)+($AH$1430&lt;&gt;2))&gt;=0.5,1,0))</f>
        <v/>
      </c>
      <c r="AQ1430" s="8">
        <f>IF(($C$1430&lt;&gt;2)+($K$1430&lt;&gt;2)+($S$1430&lt;&gt;2)+($AA$1430&lt;&gt;2)+($AI$1430&lt;&gt;2)=0,2,IF((($C$1430&lt;&gt;2)*$C$1430+($K$1430&lt;&gt;2)*$K$1430+($S$1430&lt;&gt;2)*$S$1430+($AA$1430&lt;&gt;2)*$AA$1430+($AI$1430&lt;&gt;2)*$AI$1430)/(($C$1430&lt;&gt;2)+($K$1430&lt;&gt;2)+($S$1430&lt;&gt;2)+($AA$1430&lt;&gt;2)+($AI$1430&lt;&gt;2))&gt;=0.5,1,0))</f>
        <v/>
      </c>
      <c r="AR1430" s="8">
        <f>IF(($D$1430&lt;&gt;2)+($L$1430&lt;&gt;2)+($T$1430&lt;&gt;2)+($AB$1430&lt;&gt;2)+($AJ$1430&lt;&gt;2)=0,2,IF((($D$1430&lt;&gt;2)*$D$1430+($L$1430&lt;&gt;2)*$L$1430+($T$1430&lt;&gt;2)*$T$1430+($AB$1430&lt;&gt;2)*$AB$1430+($AJ$1430&lt;&gt;2)*$AJ$1430)/(($D$1430&lt;&gt;2)+($L$1430&lt;&gt;2)+($T$1430&lt;&gt;2)+($AB$1430&lt;&gt;2)+($AJ$1430&lt;&gt;2))&gt;=0.5,1,0))</f>
        <v/>
      </c>
      <c r="AS1430" s="8">
        <f>IF(($E$1430&lt;&gt;2)+($M$1430&lt;&gt;2)+($U$1430&lt;&gt;2)+($AC$1430&lt;&gt;2)+($AK$1430&lt;&gt;2)=0,2,IF((($E$1430&lt;&gt;2)*$E$1430+($M$1430&lt;&gt;2)*$M$1430+($U$1430&lt;&gt;2)*$U$1430+($AC$1430&lt;&gt;2)*$AC$1430+($AK$1430&lt;&gt;2)*$AK$1430)/(($E$1430&lt;&gt;2)+($M$1430&lt;&gt;2)+($U$1430&lt;&gt;2)+($AC$1430&lt;&gt;2)+($AK$1430&lt;&gt;2))&gt;=0.5,1,0))</f>
        <v/>
      </c>
      <c r="AT1430" s="8">
        <f>IF(($F$1430&lt;&gt;2)+($N$1430&lt;&gt;2)+($V$1430&lt;&gt;2)+($AD$1430&lt;&gt;2)+($AL$1430&lt;&gt;2)=0,2,IF((($F$1430&lt;&gt;2)*$F$1430+($N$1430&lt;&gt;2)*$N$1430+($V$1430&lt;&gt;2)*$V$1430+($AD$1430&lt;&gt;2)*$AD$1430+($AL$1430&lt;&gt;2)*$AL$1430)/(($F$1430&lt;&gt;2)+($N$1430&lt;&gt;2)+($V$1430&lt;&gt;2)+($AD$1430&lt;&gt;2)+($AL$1430&lt;&gt;2))&gt;=0.5,1,0))</f>
        <v/>
      </c>
      <c r="AU1430" s="8">
        <f>IF(($G$1430&lt;&gt;2)+($O$1430&lt;&gt;2)+($W$1430&lt;&gt;2)+($AE$1430&lt;&gt;2)+($AM$1430&lt;&gt;2)=0,2,IF((($G$1430&lt;&gt;2)*$G$1430+($O$1430&lt;&gt;2)*$O$1430+($W$1430&lt;&gt;2)*$W$1430+($AE$1430&lt;&gt;2)*$AE$1430+($AM$1430&lt;&gt;2)*$AM$1430)/(($G$1430&lt;&gt;2)+($O$1430&lt;&gt;2)+($W$1430&lt;&gt;2)+($AE$1430&lt;&gt;2)+($AM$1430&lt;&gt;2))&gt;=0.5,1,0))</f>
        <v/>
      </c>
      <c r="AV1430" s="8">
        <f>IF(($H$1430&lt;&gt;2)+($P$1430&lt;&gt;2)+($X$1430&lt;&gt;2)+($AF$1430&lt;&gt;2)+($AN$1430&lt;&gt;2)=0,2,IF((($H$1430&lt;&gt;2)*$H$1430+($P$1430&lt;&gt;2)*$P$1430+($X$1430&lt;&gt;2)*$X$1430+($AF$1430&lt;&gt;2)*$AF$1430+($AN$1430&lt;&gt;2)*$AN$1430)/(($H$1430&lt;&gt;2)+($P$1430&lt;&gt;2)+($X$1430&lt;&gt;2)+($AF$1430&lt;&gt;2)+($AN$1430&lt;&gt;2))&gt;=0.5,1,0))</f>
        <v/>
      </c>
      <c r="AX1430" s="16">
        <f>'Ground truth'!$B$18</f>
        <v/>
      </c>
      <c r="AY1430" s="16">
        <f>'Ground truth'!$C$18</f>
        <v/>
      </c>
      <c r="AZ1430" s="16">
        <f>'Ground truth'!$D$18</f>
        <v/>
      </c>
      <c r="BA1430" s="16">
        <f>'Ground truth'!$E$18</f>
        <v/>
      </c>
      <c r="BB1430" s="16">
        <f>'Ground truth'!$F$18</f>
        <v/>
      </c>
      <c r="BC1430" s="16">
        <f>'Ground truth'!$G$18</f>
        <v/>
      </c>
      <c r="BD1430" s="16">
        <f>'Ground truth'!$H$18</f>
        <v/>
      </c>
    </row>
    <row r="1431">
      <c r="A1431" s="3" t="inlineStr">
        <is>
          <t>Housing</t>
        </is>
      </c>
      <c r="B1431" s="8" t="n">
        <v>0</v>
      </c>
      <c r="C1431" s="8" t="n">
        <v>0</v>
      </c>
      <c r="D1431" s="8" t="n">
        <v>0</v>
      </c>
      <c r="E1431" s="8" t="n">
        <v>0</v>
      </c>
      <c r="F1431" s="8" t="n">
        <v>1</v>
      </c>
      <c r="G1431" s="8" t="n">
        <v>1</v>
      </c>
      <c r="H1431" s="8" t="n">
        <v>1</v>
      </c>
      <c r="J1431" s="8" t="n">
        <v>0</v>
      </c>
      <c r="K1431" s="8" t="n">
        <v>0</v>
      </c>
      <c r="L1431" s="8" t="n">
        <v>0</v>
      </c>
      <c r="M1431" s="8" t="n">
        <v>0</v>
      </c>
      <c r="N1431" s="8" t="n">
        <v>1</v>
      </c>
      <c r="O1431" s="8" t="n">
        <v>1</v>
      </c>
      <c r="P1431" s="8" t="n">
        <v>1</v>
      </c>
      <c r="R1431" s="8" t="n">
        <v>0</v>
      </c>
      <c r="S1431" s="8" t="n">
        <v>0</v>
      </c>
      <c r="T1431" s="8" t="n">
        <v>0</v>
      </c>
      <c r="U1431" s="8" t="n">
        <v>0</v>
      </c>
      <c r="V1431" s="8" t="n">
        <v>1</v>
      </c>
      <c r="W1431" s="8" t="n">
        <v>1</v>
      </c>
      <c r="X1431" s="8" t="n">
        <v>1</v>
      </c>
      <c r="Z1431" s="8" t="n">
        <v>0</v>
      </c>
      <c r="AA1431" s="8" t="n">
        <v>0</v>
      </c>
      <c r="AB1431" s="8" t="n">
        <v>0</v>
      </c>
      <c r="AC1431" s="8" t="n">
        <v>0</v>
      </c>
      <c r="AD1431" s="8" t="n">
        <v>1</v>
      </c>
      <c r="AE1431" s="8" t="n">
        <v>1</v>
      </c>
      <c r="AF1431" s="8" t="n">
        <v>1</v>
      </c>
      <c r="AH1431" s="8" t="n">
        <v>0</v>
      </c>
      <c r="AI1431" s="8" t="n">
        <v>0</v>
      </c>
      <c r="AJ1431" s="8" t="n">
        <v>0</v>
      </c>
      <c r="AK1431" s="8" t="n">
        <v>0</v>
      </c>
      <c r="AL1431" s="8" t="n">
        <v>1</v>
      </c>
      <c r="AM1431" s="8" t="n">
        <v>1</v>
      </c>
      <c r="AN1431" s="8" t="n">
        <v>1</v>
      </c>
      <c r="AP1431" s="8">
        <f>IF(($B$1431&lt;&gt;2)+($J$1431&lt;&gt;2)+($R$1431&lt;&gt;2)+($Z$1431&lt;&gt;2)+($AH$1431&lt;&gt;2)=0,2,IF((($B$1431&lt;&gt;2)*$B$1431+($J$1431&lt;&gt;2)*$J$1431+($R$1431&lt;&gt;2)*$R$1431+($Z$1431&lt;&gt;2)*$Z$1431+($AH$1431&lt;&gt;2)*$AH$1431)/(($B$1431&lt;&gt;2)+($J$1431&lt;&gt;2)+($R$1431&lt;&gt;2)+($Z$1431&lt;&gt;2)+($AH$1431&lt;&gt;2))&gt;=0.5,1,0))</f>
        <v/>
      </c>
      <c r="AQ1431" s="8">
        <f>IF(($C$1431&lt;&gt;2)+($K$1431&lt;&gt;2)+($S$1431&lt;&gt;2)+($AA$1431&lt;&gt;2)+($AI$1431&lt;&gt;2)=0,2,IF((($C$1431&lt;&gt;2)*$C$1431+($K$1431&lt;&gt;2)*$K$1431+($S$1431&lt;&gt;2)*$S$1431+($AA$1431&lt;&gt;2)*$AA$1431+($AI$1431&lt;&gt;2)*$AI$1431)/(($C$1431&lt;&gt;2)+($K$1431&lt;&gt;2)+($S$1431&lt;&gt;2)+($AA$1431&lt;&gt;2)+($AI$1431&lt;&gt;2))&gt;=0.5,1,0))</f>
        <v/>
      </c>
      <c r="AR1431" s="8">
        <f>IF(($D$1431&lt;&gt;2)+($L$1431&lt;&gt;2)+($T$1431&lt;&gt;2)+($AB$1431&lt;&gt;2)+($AJ$1431&lt;&gt;2)=0,2,IF((($D$1431&lt;&gt;2)*$D$1431+($L$1431&lt;&gt;2)*$L$1431+($T$1431&lt;&gt;2)*$T$1431+($AB$1431&lt;&gt;2)*$AB$1431+($AJ$1431&lt;&gt;2)*$AJ$1431)/(($D$1431&lt;&gt;2)+($L$1431&lt;&gt;2)+($T$1431&lt;&gt;2)+($AB$1431&lt;&gt;2)+($AJ$1431&lt;&gt;2))&gt;=0.5,1,0))</f>
        <v/>
      </c>
      <c r="AS1431" s="8">
        <f>IF(($E$1431&lt;&gt;2)+($M$1431&lt;&gt;2)+($U$1431&lt;&gt;2)+($AC$1431&lt;&gt;2)+($AK$1431&lt;&gt;2)=0,2,IF((($E$1431&lt;&gt;2)*$E$1431+($M$1431&lt;&gt;2)*$M$1431+($U$1431&lt;&gt;2)*$U$1431+($AC$1431&lt;&gt;2)*$AC$1431+($AK$1431&lt;&gt;2)*$AK$1431)/(($E$1431&lt;&gt;2)+($M$1431&lt;&gt;2)+($U$1431&lt;&gt;2)+($AC$1431&lt;&gt;2)+($AK$1431&lt;&gt;2))&gt;=0.5,1,0))</f>
        <v/>
      </c>
      <c r="AT1431" s="8">
        <f>IF(($F$1431&lt;&gt;2)+($N$1431&lt;&gt;2)+($V$1431&lt;&gt;2)+($AD$1431&lt;&gt;2)+($AL$1431&lt;&gt;2)=0,2,IF((($F$1431&lt;&gt;2)*$F$1431+($N$1431&lt;&gt;2)*$N$1431+($V$1431&lt;&gt;2)*$V$1431+($AD$1431&lt;&gt;2)*$AD$1431+($AL$1431&lt;&gt;2)*$AL$1431)/(($F$1431&lt;&gt;2)+($N$1431&lt;&gt;2)+($V$1431&lt;&gt;2)+($AD$1431&lt;&gt;2)+($AL$1431&lt;&gt;2))&gt;=0.5,1,0))</f>
        <v/>
      </c>
      <c r="AU1431" s="8">
        <f>IF(($G$1431&lt;&gt;2)+($O$1431&lt;&gt;2)+($W$1431&lt;&gt;2)+($AE$1431&lt;&gt;2)+($AM$1431&lt;&gt;2)=0,2,IF((($G$1431&lt;&gt;2)*$G$1431+($O$1431&lt;&gt;2)*$O$1431+($W$1431&lt;&gt;2)*$W$1431+($AE$1431&lt;&gt;2)*$AE$1431+($AM$1431&lt;&gt;2)*$AM$1431)/(($G$1431&lt;&gt;2)+($O$1431&lt;&gt;2)+($W$1431&lt;&gt;2)+($AE$1431&lt;&gt;2)+($AM$1431&lt;&gt;2))&gt;=0.5,1,0))</f>
        <v/>
      </c>
      <c r="AV1431" s="8">
        <f>IF(($H$1431&lt;&gt;2)+($P$1431&lt;&gt;2)+($X$1431&lt;&gt;2)+($AF$1431&lt;&gt;2)+($AN$1431&lt;&gt;2)=0,2,IF((($H$1431&lt;&gt;2)*$H$1431+($P$1431&lt;&gt;2)*$P$1431+($X$1431&lt;&gt;2)*$X$1431+($AF$1431&lt;&gt;2)*$AF$1431+($AN$1431&lt;&gt;2)*$AN$1431)/(($H$1431&lt;&gt;2)+($P$1431&lt;&gt;2)+($X$1431&lt;&gt;2)+($AF$1431&lt;&gt;2)+($AN$1431&lt;&gt;2))&gt;=0.5,1,0))</f>
        <v/>
      </c>
      <c r="AX1431" s="16">
        <f>'Ground truth'!$B$19</f>
        <v/>
      </c>
      <c r="AY1431" s="16">
        <f>'Ground truth'!$C$19</f>
        <v/>
      </c>
      <c r="AZ1431" s="16">
        <f>'Ground truth'!$D$19</f>
        <v/>
      </c>
      <c r="BA1431" s="16">
        <f>'Ground truth'!$E$19</f>
        <v/>
      </c>
      <c r="BB1431" s="16">
        <f>'Ground truth'!$F$19</f>
        <v/>
      </c>
      <c r="BC1431" s="16">
        <f>'Ground truth'!$G$19</f>
        <v/>
      </c>
      <c r="BD1431" s="16">
        <f>'Ground truth'!$H$19</f>
        <v/>
      </c>
    </row>
    <row r="1432">
      <c r="A1432" s="3" t="inlineStr">
        <is>
          <t>External Environment</t>
        </is>
      </c>
      <c r="B1432" s="8" t="n">
        <v>0</v>
      </c>
      <c r="C1432" s="8" t="n">
        <v>0</v>
      </c>
      <c r="D1432" s="8" t="n">
        <v>0</v>
      </c>
      <c r="E1432" s="8" t="n">
        <v>1</v>
      </c>
      <c r="F1432" s="8" t="n">
        <v>0</v>
      </c>
      <c r="G1432" s="8" t="n">
        <v>1</v>
      </c>
      <c r="H1432" s="8" t="n">
        <v>1</v>
      </c>
      <c r="J1432" s="8" t="n">
        <v>0</v>
      </c>
      <c r="K1432" s="8" t="n">
        <v>0</v>
      </c>
      <c r="L1432" s="8" t="n">
        <v>0</v>
      </c>
      <c r="M1432" s="8" t="n">
        <v>0</v>
      </c>
      <c r="N1432" s="8" t="n">
        <v>0</v>
      </c>
      <c r="O1432" s="8" t="n">
        <v>0</v>
      </c>
      <c r="P1432" s="8" t="n">
        <v>1</v>
      </c>
      <c r="R1432" s="8" t="n">
        <v>0</v>
      </c>
      <c r="S1432" s="8" t="n">
        <v>0</v>
      </c>
      <c r="T1432" s="8" t="n">
        <v>0</v>
      </c>
      <c r="U1432" s="8" t="n">
        <v>0</v>
      </c>
      <c r="V1432" s="8" t="n">
        <v>0</v>
      </c>
      <c r="W1432" s="8" t="n">
        <v>0</v>
      </c>
      <c r="X1432" s="8" t="n">
        <v>1</v>
      </c>
      <c r="Z1432" s="8" t="n">
        <v>0</v>
      </c>
      <c r="AA1432" s="8" t="n">
        <v>0</v>
      </c>
      <c r="AB1432" s="8" t="n">
        <v>0</v>
      </c>
      <c r="AC1432" s="8" t="n">
        <v>0</v>
      </c>
      <c r="AD1432" s="8" t="n">
        <v>0</v>
      </c>
      <c r="AE1432" s="8" t="n">
        <v>0</v>
      </c>
      <c r="AF1432" s="8" t="n">
        <v>1</v>
      </c>
      <c r="AH1432" s="8" t="n">
        <v>0</v>
      </c>
      <c r="AI1432" s="8" t="n">
        <v>0</v>
      </c>
      <c r="AJ1432" s="8" t="n">
        <v>0</v>
      </c>
      <c r="AK1432" s="8" t="n">
        <v>0</v>
      </c>
      <c r="AL1432" s="8" t="n">
        <v>0</v>
      </c>
      <c r="AM1432" s="8" t="n">
        <v>0</v>
      </c>
      <c r="AN1432" s="8" t="n">
        <v>1</v>
      </c>
      <c r="AP1432" s="8">
        <f>IF(($B$1432&lt;&gt;2)+($J$1432&lt;&gt;2)+($R$1432&lt;&gt;2)+($Z$1432&lt;&gt;2)+($AH$1432&lt;&gt;2)=0,2,IF((($B$1432&lt;&gt;2)*$B$1432+($J$1432&lt;&gt;2)*$J$1432+($R$1432&lt;&gt;2)*$R$1432+($Z$1432&lt;&gt;2)*$Z$1432+($AH$1432&lt;&gt;2)*$AH$1432)/(($B$1432&lt;&gt;2)+($J$1432&lt;&gt;2)+($R$1432&lt;&gt;2)+($Z$1432&lt;&gt;2)+($AH$1432&lt;&gt;2))&gt;=0.5,1,0))</f>
        <v/>
      </c>
      <c r="AQ1432" s="8">
        <f>IF(($C$1432&lt;&gt;2)+($K$1432&lt;&gt;2)+($S$1432&lt;&gt;2)+($AA$1432&lt;&gt;2)+($AI$1432&lt;&gt;2)=0,2,IF((($C$1432&lt;&gt;2)*$C$1432+($K$1432&lt;&gt;2)*$K$1432+($S$1432&lt;&gt;2)*$S$1432+($AA$1432&lt;&gt;2)*$AA$1432+($AI$1432&lt;&gt;2)*$AI$1432)/(($C$1432&lt;&gt;2)+($K$1432&lt;&gt;2)+($S$1432&lt;&gt;2)+($AA$1432&lt;&gt;2)+($AI$1432&lt;&gt;2))&gt;=0.5,1,0))</f>
        <v/>
      </c>
      <c r="AR1432" s="8">
        <f>IF(($D$1432&lt;&gt;2)+($L$1432&lt;&gt;2)+($T$1432&lt;&gt;2)+($AB$1432&lt;&gt;2)+($AJ$1432&lt;&gt;2)=0,2,IF((($D$1432&lt;&gt;2)*$D$1432+($L$1432&lt;&gt;2)*$L$1432+($T$1432&lt;&gt;2)*$T$1432+($AB$1432&lt;&gt;2)*$AB$1432+($AJ$1432&lt;&gt;2)*$AJ$1432)/(($D$1432&lt;&gt;2)+($L$1432&lt;&gt;2)+($T$1432&lt;&gt;2)+($AB$1432&lt;&gt;2)+($AJ$1432&lt;&gt;2))&gt;=0.5,1,0))</f>
        <v/>
      </c>
      <c r="AS1432" s="8">
        <f>IF(($E$1432&lt;&gt;2)+($M$1432&lt;&gt;2)+($U$1432&lt;&gt;2)+($AC$1432&lt;&gt;2)+($AK$1432&lt;&gt;2)=0,2,IF((($E$1432&lt;&gt;2)*$E$1432+($M$1432&lt;&gt;2)*$M$1432+($U$1432&lt;&gt;2)*$U$1432+($AC$1432&lt;&gt;2)*$AC$1432+($AK$1432&lt;&gt;2)*$AK$1432)/(($E$1432&lt;&gt;2)+($M$1432&lt;&gt;2)+($U$1432&lt;&gt;2)+($AC$1432&lt;&gt;2)+($AK$1432&lt;&gt;2))&gt;=0.5,1,0))</f>
        <v/>
      </c>
      <c r="AT1432" s="8">
        <f>IF(($F$1432&lt;&gt;2)+($N$1432&lt;&gt;2)+($V$1432&lt;&gt;2)+($AD$1432&lt;&gt;2)+($AL$1432&lt;&gt;2)=0,2,IF((($F$1432&lt;&gt;2)*$F$1432+($N$1432&lt;&gt;2)*$N$1432+($V$1432&lt;&gt;2)*$V$1432+($AD$1432&lt;&gt;2)*$AD$1432+($AL$1432&lt;&gt;2)*$AL$1432)/(($F$1432&lt;&gt;2)+($N$1432&lt;&gt;2)+($V$1432&lt;&gt;2)+($AD$1432&lt;&gt;2)+($AL$1432&lt;&gt;2))&gt;=0.5,1,0))</f>
        <v/>
      </c>
      <c r="AU1432" s="8">
        <f>IF(($G$1432&lt;&gt;2)+($O$1432&lt;&gt;2)+($W$1432&lt;&gt;2)+($AE$1432&lt;&gt;2)+($AM$1432&lt;&gt;2)=0,2,IF((($G$1432&lt;&gt;2)*$G$1432+($O$1432&lt;&gt;2)*$O$1432+($W$1432&lt;&gt;2)*$W$1432+($AE$1432&lt;&gt;2)*$AE$1432+($AM$1432&lt;&gt;2)*$AM$1432)/(($G$1432&lt;&gt;2)+($O$1432&lt;&gt;2)+($W$1432&lt;&gt;2)+($AE$1432&lt;&gt;2)+($AM$1432&lt;&gt;2))&gt;=0.5,1,0))</f>
        <v/>
      </c>
      <c r="AV1432" s="8">
        <f>IF(($H$1432&lt;&gt;2)+($P$1432&lt;&gt;2)+($X$1432&lt;&gt;2)+($AF$1432&lt;&gt;2)+($AN$1432&lt;&gt;2)=0,2,IF((($H$1432&lt;&gt;2)*$H$1432+($P$1432&lt;&gt;2)*$P$1432+($X$1432&lt;&gt;2)*$X$1432+($AF$1432&lt;&gt;2)*$AF$1432+($AN$1432&lt;&gt;2)*$AN$1432)/(($H$1432&lt;&gt;2)+($P$1432&lt;&gt;2)+($X$1432&lt;&gt;2)+($AF$1432&lt;&gt;2)+($AN$1432&lt;&gt;2))&gt;=0.5,1,0))</f>
        <v/>
      </c>
      <c r="AX1432" s="16">
        <f>'Ground truth'!$B$20</f>
        <v/>
      </c>
      <c r="AY1432" s="16">
        <f>'Ground truth'!$C$20</f>
        <v/>
      </c>
      <c r="AZ1432" s="16">
        <f>'Ground truth'!$D$20</f>
        <v/>
      </c>
      <c r="BA1432" s="16">
        <f>'Ground truth'!$E$20</f>
        <v/>
      </c>
      <c r="BB1432" s="16">
        <f>'Ground truth'!$F$20</f>
        <v/>
      </c>
      <c r="BC1432" s="16">
        <f>'Ground truth'!$G$20</f>
        <v/>
      </c>
      <c r="BD1432" s="16">
        <f>'Ground truth'!$H$20</f>
        <v/>
      </c>
    </row>
    <row r="1434">
      <c r="A1434" s="17" t="inlineStr">
        <is>
          <t>metrics — confident-only (unsure excluded from denominators)</t>
        </is>
      </c>
      <c r="B1434" s="10" t="inlineStr">
        <is>
          <t>run 1</t>
        </is>
      </c>
      <c r="C1434" s="10" t="inlineStr">
        <is>
          <t>run 2</t>
        </is>
      </c>
      <c r="D1434" s="10" t="inlineStr">
        <is>
          <t>run 3</t>
        </is>
      </c>
      <c r="E1434" s="10" t="inlineStr">
        <is>
          <t>run 4</t>
        </is>
      </c>
      <c r="F1434" s="10" t="inlineStr">
        <is>
          <t>run 5</t>
        </is>
      </c>
      <c r="G1434" s="10" t="inlineStr">
        <is>
          <t>avg-matrix</t>
        </is>
      </c>
      <c r="H1434" s="10" t="inlineStr">
        <is>
          <t>mean</t>
        </is>
      </c>
      <c r="I1434" s="10" t="inlineStr">
        <is>
          <t>std (pop.)</t>
        </is>
      </c>
      <c r="J1434" s="17" t="inlineStr">
        <is>
          <t>notes</t>
        </is>
      </c>
    </row>
    <row r="1435">
      <c r="A1435" s="7" t="inlineStr">
        <is>
          <t>TP</t>
        </is>
      </c>
      <c r="B1435" s="7">
        <f>SUMPRODUCT(($B$1426:$H$1432=1)*('Ground truth'!$B$14:$H$20=1))</f>
        <v/>
      </c>
      <c r="C1435" s="7">
        <f>SUMPRODUCT(($J$1426:$P$1432=1)*('Ground truth'!$B$14:$H$20=1))</f>
        <v/>
      </c>
      <c r="D1435" s="7">
        <f>SUMPRODUCT(($R$1426:$X$1432=1)*('Ground truth'!$B$14:$H$20=1))</f>
        <v/>
      </c>
      <c r="E1435" s="7">
        <f>SUMPRODUCT(($Z$1426:$AF$1432=1)*('Ground truth'!$B$14:$H$20=1))</f>
        <v/>
      </c>
      <c r="F1435" s="7">
        <f>SUMPRODUCT(($AH$1426:$AN$1432=1)*('Ground truth'!$B$14:$H$20=1))</f>
        <v/>
      </c>
      <c r="G1435" s="7">
        <f>SUMPRODUCT(($AP$1426:$AV$1432=1)*('Ground truth'!$B$14:$H$20=1))</f>
        <v/>
      </c>
      <c r="H1435" s="12">
        <f>AVERAGE($B$1435:$F$1435)</f>
        <v/>
      </c>
      <c r="I1435" s="12">
        <f>STDEV.P($B$1435:$F$1435)</f>
        <v/>
      </c>
    </row>
    <row r="1436">
      <c r="A1436" s="7" t="inlineStr">
        <is>
          <t>TN</t>
        </is>
      </c>
      <c r="B1436" s="7">
        <f>SUMPRODUCT(($B$1426:$H$1432=0)*('Ground truth'!$B$14:$H$20=0))</f>
        <v/>
      </c>
      <c r="C1436" s="7">
        <f>SUMPRODUCT(($J$1426:$P$1432=0)*('Ground truth'!$B$14:$H$20=0))</f>
        <v/>
      </c>
      <c r="D1436" s="7">
        <f>SUMPRODUCT(($R$1426:$X$1432=0)*('Ground truth'!$B$14:$H$20=0))</f>
        <v/>
      </c>
      <c r="E1436" s="7">
        <f>SUMPRODUCT(($Z$1426:$AF$1432=0)*('Ground truth'!$B$14:$H$20=0))</f>
        <v/>
      </c>
      <c r="F1436" s="7">
        <f>SUMPRODUCT(($AH$1426:$AN$1432=0)*('Ground truth'!$B$14:$H$20=0))</f>
        <v/>
      </c>
      <c r="G1436" s="7">
        <f>SUMPRODUCT(($AP$1426:$AV$1432=0)*('Ground truth'!$B$14:$H$20=0))</f>
        <v/>
      </c>
      <c r="H1436" s="12">
        <f>AVERAGE($B$1436:$F$1436)</f>
        <v/>
      </c>
      <c r="I1436" s="12">
        <f>STDEV.P($B$1436:$F$1436)</f>
        <v/>
      </c>
    </row>
    <row r="1437">
      <c r="A1437" s="7" t="inlineStr">
        <is>
          <t>FP</t>
        </is>
      </c>
      <c r="B1437" s="7">
        <f>SUMPRODUCT(($B$1426:$H$1432=1)*('Ground truth'!$B$14:$H$20=0))</f>
        <v/>
      </c>
      <c r="C1437" s="7">
        <f>SUMPRODUCT(($J$1426:$P$1432=1)*('Ground truth'!$B$14:$H$20=0))</f>
        <v/>
      </c>
      <c r="D1437" s="7">
        <f>SUMPRODUCT(($R$1426:$X$1432=1)*('Ground truth'!$B$14:$H$20=0))</f>
        <v/>
      </c>
      <c r="E1437" s="7">
        <f>SUMPRODUCT(($Z$1426:$AF$1432=1)*('Ground truth'!$B$14:$H$20=0))</f>
        <v/>
      </c>
      <c r="F1437" s="7">
        <f>SUMPRODUCT(($AH$1426:$AN$1432=1)*('Ground truth'!$B$14:$H$20=0))</f>
        <v/>
      </c>
      <c r="G1437" s="7">
        <f>SUMPRODUCT(($AP$1426:$AV$1432=1)*('Ground truth'!$B$14:$H$20=0))</f>
        <v/>
      </c>
      <c r="H1437" s="12">
        <f>AVERAGE($B$1437:$F$1437)</f>
        <v/>
      </c>
      <c r="I1437" s="12">
        <f>STDEV.P($B$1437:$F$1437)</f>
        <v/>
      </c>
    </row>
    <row r="1438">
      <c r="A1438" s="7" t="inlineStr">
        <is>
          <t>FN</t>
        </is>
      </c>
      <c r="B1438" s="7">
        <f>SUMPRODUCT(($B$1426:$H$1432=0)*('Ground truth'!$B$14:$H$20=1))</f>
        <v/>
      </c>
      <c r="C1438" s="7">
        <f>SUMPRODUCT(($J$1426:$P$1432=0)*('Ground truth'!$B$14:$H$20=1))</f>
        <v/>
      </c>
      <c r="D1438" s="7">
        <f>SUMPRODUCT(($R$1426:$X$1432=0)*('Ground truth'!$B$14:$H$20=1))</f>
        <v/>
      </c>
      <c r="E1438" s="7">
        <f>SUMPRODUCT(($Z$1426:$AF$1432=0)*('Ground truth'!$B$14:$H$20=1))</f>
        <v/>
      </c>
      <c r="F1438" s="7">
        <f>SUMPRODUCT(($AH$1426:$AN$1432=0)*('Ground truth'!$B$14:$H$20=1))</f>
        <v/>
      </c>
      <c r="G1438" s="7">
        <f>SUMPRODUCT(($AP$1426:$AV$1432=0)*('Ground truth'!$B$14:$H$20=1))</f>
        <v/>
      </c>
      <c r="H1438" s="12">
        <f>AVERAGE($B$1438:$F$1438)</f>
        <v/>
      </c>
      <c r="I1438" s="12">
        <f>STDEV.P($B$1438:$F$1438)</f>
        <v/>
      </c>
    </row>
    <row r="1439">
      <c r="A1439" s="4" t="inlineStr">
        <is>
          <t>Precision</t>
        </is>
      </c>
      <c r="B1439" s="12">
        <f>IFERROR($B$1435/($B$1435+$B$1437),0)</f>
        <v/>
      </c>
      <c r="C1439" s="12">
        <f>IFERROR($C$1435/($C$1435+$C$1437),0)</f>
        <v/>
      </c>
      <c r="D1439" s="12">
        <f>IFERROR($D$1435/($D$1435+$D$1437),0)</f>
        <v/>
      </c>
      <c r="E1439" s="12">
        <f>IFERROR($E$1435/($E$1435+$E$1437),0)</f>
        <v/>
      </c>
      <c r="F1439" s="12">
        <f>IFERROR($F$1435/($F$1435+$F$1437),0)</f>
        <v/>
      </c>
      <c r="G1439" s="12">
        <f>IFERROR($G$1435/($G$1435+$G$1437),0)</f>
        <v/>
      </c>
      <c r="H1439" s="18">
        <f>AVERAGE($B$1439:$F$1439)</f>
        <v/>
      </c>
      <c r="I1439" s="18">
        <f>STDEV.P($B$1439:$F$1439)</f>
        <v/>
      </c>
    </row>
    <row r="1440">
      <c r="A1440" s="4" t="inlineStr">
        <is>
          <t>Recall</t>
        </is>
      </c>
      <c r="B1440" s="12">
        <f>IFERROR($B$1435/($B$1435+$B$1438),0)</f>
        <v/>
      </c>
      <c r="C1440" s="12">
        <f>IFERROR($C$1435/($C$1435+$C$1438),0)</f>
        <v/>
      </c>
      <c r="D1440" s="12">
        <f>IFERROR($D$1435/($D$1435+$D$1438),0)</f>
        <v/>
      </c>
      <c r="E1440" s="12">
        <f>IFERROR($E$1435/($E$1435+$E$1438),0)</f>
        <v/>
      </c>
      <c r="F1440" s="12">
        <f>IFERROR($F$1435/($F$1435+$F$1438),0)</f>
        <v/>
      </c>
      <c r="G1440" s="12">
        <f>IFERROR($G$1435/($G$1435+$G$1438),0)</f>
        <v/>
      </c>
      <c r="H1440" s="18">
        <f>AVERAGE($B$1440:$F$1440)</f>
        <v/>
      </c>
      <c r="I1440" s="18">
        <f>STDEV.P($B$1440:$F$1440)</f>
        <v/>
      </c>
    </row>
    <row r="1441">
      <c r="A1441" s="4" t="inlineStr">
        <is>
          <t>F1</t>
        </is>
      </c>
      <c r="B1441" s="12">
        <f>IFERROR(2*$B$1439*$B$1440/($B$1439+$B$1440),0)</f>
        <v/>
      </c>
      <c r="C1441" s="12">
        <f>IFERROR(2*$C$1439*$C$1440/($C$1439+$C$1440),0)</f>
        <v/>
      </c>
      <c r="D1441" s="12">
        <f>IFERROR(2*$D$1439*$D$1440/($D$1439+$D$1440),0)</f>
        <v/>
      </c>
      <c r="E1441" s="12">
        <f>IFERROR(2*$E$1439*$E$1440/($E$1439+$E$1440),0)</f>
        <v/>
      </c>
      <c r="F1441" s="12">
        <f>IFERROR(2*$F$1439*$F$1440/($F$1439+$F$1440),0)</f>
        <v/>
      </c>
      <c r="G1441" s="12">
        <f>IFERROR(2*$G$1439*$G$1440/($G$1439+$G$1440),0)</f>
        <v/>
      </c>
      <c r="H1441" s="18">
        <f>AVERAGE($B$1441:$F$1441)</f>
        <v/>
      </c>
      <c r="I1441" s="18">
        <f>STDEV.P($B$1441:$F$1441)</f>
        <v/>
      </c>
    </row>
    <row r="1442">
      <c r="A1442" s="4" t="inlineStr">
        <is>
          <t>Accuracy</t>
        </is>
      </c>
      <c r="B1442" s="12">
        <f>IFERROR(($B$1435+$B$1436)/($B$1435+$B$1436+$B$1437+$B$1438),0)</f>
        <v/>
      </c>
      <c r="C1442" s="12">
        <f>IFERROR(($C$1435+$C$1436)/($C$1435+$C$1436+$C$1437+$C$1438),0)</f>
        <v/>
      </c>
      <c r="D1442" s="12">
        <f>IFERROR(($D$1435+$D$1436)/($D$1435+$D$1436+$D$1437+$D$1438),0)</f>
        <v/>
      </c>
      <c r="E1442" s="12">
        <f>IFERROR(($E$1435+$E$1436)/($E$1435+$E$1436+$E$1437+$E$1438),0)</f>
        <v/>
      </c>
      <c r="F1442" s="12">
        <f>IFERROR(($F$1435+$F$1436)/($F$1435+$F$1436+$F$1437+$F$1438),0)</f>
        <v/>
      </c>
      <c r="G1442" s="12">
        <f>IFERROR(($G$1435+$G$1436)/($G$1435+$G$1436+$G$1437+$G$1438),0)</f>
        <v/>
      </c>
      <c r="H1442" s="18">
        <f>AVERAGE($B$1442:$F$1442)</f>
        <v/>
      </c>
      <c r="I1442" s="18">
        <f>STDEV.P($B$1442:$F$1442)</f>
        <v/>
      </c>
    </row>
    <row r="1443">
      <c r="A1443" s="4" t="inlineStr">
        <is>
          <t>Edit distance</t>
        </is>
      </c>
      <c r="B1443" s="12">
        <f>SUMPRODUCT(ABS('Ground truth'!$B$14:$H$20-$B$1426:$H$1432))</f>
        <v/>
      </c>
      <c r="C1443" s="12">
        <f>SUMPRODUCT(ABS('Ground truth'!$B$14:$H$20-$J$1426:$P$1432))</f>
        <v/>
      </c>
      <c r="D1443" s="12">
        <f>SUMPRODUCT(ABS('Ground truth'!$B$14:$H$20-$R$1426:$X$1432))</f>
        <v/>
      </c>
      <c r="E1443" s="12">
        <f>SUMPRODUCT(ABS('Ground truth'!$B$14:$H$20-$Z$1426:$AF$1432))</f>
        <v/>
      </c>
      <c r="F1443" s="12">
        <f>SUMPRODUCT(ABS('Ground truth'!$B$14:$H$20-$AH$1426:$AN$1432))</f>
        <v/>
      </c>
      <c r="G1443" s="12">
        <f>SUMPRODUCT(ABS('Ground truth'!$B$14:$H$20-$AP$1426:$AV$1432))</f>
        <v/>
      </c>
      <c r="H1443" s="18">
        <f>AVERAGE($B$1443:$F$1443)</f>
        <v/>
      </c>
      <c r="I1443" s="18">
        <f>STDEV.P($B$1443:$F$1443)</f>
        <v/>
      </c>
    </row>
    <row r="1444">
      <c r="A1444" s="4" t="inlineStr">
        <is>
          <t>Spectral distance</t>
        </is>
      </c>
      <c r="B1444" s="12">
        <f>SQRT(SUMPRODUCT(('Ground truth'!$K$14:$K$20-$B$1455:$B$1461)^2))</f>
        <v/>
      </c>
      <c r="C1444" s="12">
        <f>SQRT(SUMPRODUCT(('Ground truth'!$K$14:$K$20-$C$1455:$C$1461)^2))</f>
        <v/>
      </c>
      <c r="D1444" s="12">
        <f>SQRT(SUMPRODUCT(('Ground truth'!$K$14:$K$20-$D$1455:$D$1461)^2))</f>
        <v/>
      </c>
      <c r="E1444" s="12">
        <f>SQRT(SUMPRODUCT(('Ground truth'!$K$14:$K$20-$E$1455:$E$1461)^2))</f>
        <v/>
      </c>
      <c r="F1444" s="12">
        <f>SQRT(SUMPRODUCT(('Ground truth'!$K$14:$K$20-$F$1455:$F$1461)^2))</f>
        <v/>
      </c>
      <c r="G1444" s="12">
        <f>SQRT(SUMPRODUCT(('Ground truth'!$K$14:$K$20-$G$1455:$G$1461)^2))</f>
        <v/>
      </c>
      <c r="H1444" s="18">
        <f>AVERAGE($B$1444:$F$1444)</f>
        <v/>
      </c>
      <c r="I1444" s="18">
        <f>STDEV.P($B$1444:$F$1444)</f>
        <v/>
      </c>
    </row>
    <row r="1445">
      <c r="A1445" s="4" t="inlineStr">
        <is>
          <t>Unsure cells</t>
        </is>
      </c>
      <c r="B1445" s="7">
        <f>COUNTIF($B$1426:$H$1432,2)</f>
        <v/>
      </c>
      <c r="C1445" s="7">
        <f>COUNTIF($J$1426:$P$1432,2)</f>
        <v/>
      </c>
      <c r="D1445" s="7">
        <f>COUNTIF($R$1426:$X$1432,2)</f>
        <v/>
      </c>
      <c r="E1445" s="7">
        <f>COUNTIF($Z$1426:$AF$1432,2)</f>
        <v/>
      </c>
      <c r="F1445" s="7">
        <f>COUNTIF($AH$1426:$AN$1432,2)</f>
        <v/>
      </c>
      <c r="G1445" s="7">
        <f>COUNTIF($AP$1426:$AV$1432,2)</f>
        <v/>
      </c>
      <c r="H1445" s="12">
        <f>AVERAGE($B$1445:$F$1445)</f>
        <v/>
      </c>
      <c r="I1445" s="12">
        <f>STDEV.P($B$1445:$F$1445)</f>
        <v/>
      </c>
    </row>
    <row r="1446">
      <c r="A1446" s="3" t="inlineStr">
        <is>
          <t>eigenvalues (real part, numpy order; pasted)</t>
        </is>
      </c>
    </row>
    <row r="1447">
      <c r="A1447" s="3" t="inlineStr">
        <is>
          <t xml:space="preserve">  λ1</t>
        </is>
      </c>
      <c r="B1447" s="19" t="n">
        <v>3.577225355069892</v>
      </c>
      <c r="C1447" s="19" t="n">
        <v>3.126757059617221</v>
      </c>
      <c r="D1447" s="19" t="n">
        <v>3.126757059617221</v>
      </c>
      <c r="E1447" s="19" t="n">
        <v>3.126757059617221</v>
      </c>
      <c r="F1447" s="19" t="n">
        <v>3.126757059617221</v>
      </c>
      <c r="G1447" s="19" t="n">
        <v>3.126757059617221</v>
      </c>
    </row>
    <row r="1448">
      <c r="A1448" s="3" t="inlineStr">
        <is>
          <t xml:space="preserve">  λ2</t>
        </is>
      </c>
      <c r="B1448" s="19" t="n">
        <v>2.292004530798534</v>
      </c>
      <c r="C1448" s="19" t="n">
        <v>-0.5764149033092226</v>
      </c>
      <c r="D1448" s="19" t="n">
        <v>-0.5764149033092226</v>
      </c>
      <c r="E1448" s="19" t="n">
        <v>-0.5764149033092226</v>
      </c>
      <c r="F1448" s="19" t="n">
        <v>-0.5764149033092226</v>
      </c>
      <c r="G1448" s="19" t="n">
        <v>-0.5764149033092226</v>
      </c>
    </row>
    <row r="1449">
      <c r="A1449" s="3" t="inlineStr">
        <is>
          <t xml:space="preserve">  λ3</t>
        </is>
      </c>
      <c r="B1449" s="19" t="n">
        <v>1.521948066068914</v>
      </c>
      <c r="C1449" s="19" t="n">
        <v>5.310319644276356e-16</v>
      </c>
      <c r="D1449" s="19" t="n">
        <v>5.310319644276356e-16</v>
      </c>
      <c r="E1449" s="19" t="n">
        <v>5.310319644276356e-16</v>
      </c>
      <c r="F1449" s="19" t="n">
        <v>5.310319644276356e-16</v>
      </c>
      <c r="G1449" s="19" t="n">
        <v>5.310319644276356e-16</v>
      </c>
    </row>
    <row r="1450">
      <c r="A1450" s="3" t="inlineStr">
        <is>
          <t xml:space="preserve">  λ4</t>
        </is>
      </c>
      <c r="B1450" s="19" t="n">
        <v>0.3323021013343092</v>
      </c>
      <c r="C1450" s="19" t="n">
        <v>0.2525315460920516</v>
      </c>
      <c r="D1450" s="19" t="n">
        <v>0.2525315460920516</v>
      </c>
      <c r="E1450" s="19" t="n">
        <v>0.2525315460920516</v>
      </c>
      <c r="F1450" s="19" t="n">
        <v>0.2525315460920516</v>
      </c>
      <c r="G1450" s="19" t="n">
        <v>0.2525315460920516</v>
      </c>
    </row>
    <row r="1451">
      <c r="A1451" s="3" t="inlineStr">
        <is>
          <t xml:space="preserve">  λ5</t>
        </is>
      </c>
      <c r="B1451" s="19" t="n">
        <v>-0.7234800532716523</v>
      </c>
      <c r="C1451" s="19" t="n">
        <v>0.9999999999999984</v>
      </c>
      <c r="D1451" s="19" t="n">
        <v>0.9999999999999984</v>
      </c>
      <c r="E1451" s="19" t="n">
        <v>0.9999999999999984</v>
      </c>
      <c r="F1451" s="19" t="n">
        <v>0.9999999999999984</v>
      </c>
      <c r="G1451" s="19" t="n">
        <v>0.9999999999999984</v>
      </c>
    </row>
    <row r="1452">
      <c r="A1452" s="3" t="inlineStr">
        <is>
          <t xml:space="preserve">  λ6</t>
        </is>
      </c>
      <c r="B1452" s="19" t="n">
        <v>-0.9999999999999996</v>
      </c>
      <c r="C1452" s="19" t="n">
        <v>2.197126297599953</v>
      </c>
      <c r="D1452" s="19" t="n">
        <v>2.197126297599953</v>
      </c>
      <c r="E1452" s="19" t="n">
        <v>2.197126297599953</v>
      </c>
      <c r="F1452" s="19" t="n">
        <v>2.197126297599953</v>
      </c>
      <c r="G1452" s="19" t="n">
        <v>2.197126297599953</v>
      </c>
    </row>
    <row r="1453">
      <c r="A1453" s="3" t="inlineStr">
        <is>
          <t xml:space="preserve">  λ7</t>
        </is>
      </c>
      <c r="B1453" s="19" t="n">
        <v>0.9999999999999996</v>
      </c>
      <c r="C1453" s="19" t="n">
        <v>1</v>
      </c>
      <c r="D1453" s="19" t="n">
        <v>1</v>
      </c>
      <c r="E1453" s="19" t="n">
        <v>1</v>
      </c>
      <c r="F1453" s="19" t="n">
        <v>1</v>
      </c>
      <c r="G1453" s="19" t="n">
        <v>1</v>
      </c>
    </row>
    <row r="1454">
      <c r="A1454" s="3" t="inlineStr">
        <is>
          <t>eigenvalues sorted desc (LARGE)</t>
        </is>
      </c>
    </row>
    <row r="1455">
      <c r="A1455" s="3" t="inlineStr">
        <is>
          <t xml:space="preserve">  λ(1)</t>
        </is>
      </c>
      <c r="B1455" s="19">
        <f>LARGE($B$1447:$B$1453,1)</f>
        <v/>
      </c>
      <c r="C1455" s="19">
        <f>LARGE($C$1447:$C$1453,1)</f>
        <v/>
      </c>
      <c r="D1455" s="19">
        <f>LARGE($D$1447:$D$1453,1)</f>
        <v/>
      </c>
      <c r="E1455" s="19">
        <f>LARGE($E$1447:$E$1453,1)</f>
        <v/>
      </c>
      <c r="F1455" s="19">
        <f>LARGE($F$1447:$F$1453,1)</f>
        <v/>
      </c>
      <c r="G1455" s="19">
        <f>LARGE($G$1447:$G$1453,1)</f>
        <v/>
      </c>
    </row>
    <row r="1456">
      <c r="A1456" s="3" t="inlineStr">
        <is>
          <t xml:space="preserve">  λ(2)</t>
        </is>
      </c>
      <c r="B1456" s="19">
        <f>LARGE($B$1447:$B$1453,2)</f>
        <v/>
      </c>
      <c r="C1456" s="19">
        <f>LARGE($C$1447:$C$1453,2)</f>
        <v/>
      </c>
      <c r="D1456" s="19">
        <f>LARGE($D$1447:$D$1453,2)</f>
        <v/>
      </c>
      <c r="E1456" s="19">
        <f>LARGE($E$1447:$E$1453,2)</f>
        <v/>
      </c>
      <c r="F1456" s="19">
        <f>LARGE($F$1447:$F$1453,2)</f>
        <v/>
      </c>
      <c r="G1456" s="19">
        <f>LARGE($G$1447:$G$1453,2)</f>
        <v/>
      </c>
    </row>
    <row r="1457">
      <c r="A1457" s="3" t="inlineStr">
        <is>
          <t xml:space="preserve">  λ(3)</t>
        </is>
      </c>
      <c r="B1457" s="19">
        <f>LARGE($B$1447:$B$1453,3)</f>
        <v/>
      </c>
      <c r="C1457" s="19">
        <f>LARGE($C$1447:$C$1453,3)</f>
        <v/>
      </c>
      <c r="D1457" s="19">
        <f>LARGE($D$1447:$D$1453,3)</f>
        <v/>
      </c>
      <c r="E1457" s="19">
        <f>LARGE($E$1447:$E$1453,3)</f>
        <v/>
      </c>
      <c r="F1457" s="19">
        <f>LARGE($F$1447:$F$1453,3)</f>
        <v/>
      </c>
      <c r="G1457" s="19">
        <f>LARGE($G$1447:$G$1453,3)</f>
        <v/>
      </c>
    </row>
    <row r="1458">
      <c r="A1458" s="3" t="inlineStr">
        <is>
          <t xml:space="preserve">  λ(4)</t>
        </is>
      </c>
      <c r="B1458" s="19">
        <f>LARGE($B$1447:$B$1453,4)</f>
        <v/>
      </c>
      <c r="C1458" s="19">
        <f>LARGE($C$1447:$C$1453,4)</f>
        <v/>
      </c>
      <c r="D1458" s="19">
        <f>LARGE($D$1447:$D$1453,4)</f>
        <v/>
      </c>
      <c r="E1458" s="19">
        <f>LARGE($E$1447:$E$1453,4)</f>
        <v/>
      </c>
      <c r="F1458" s="19">
        <f>LARGE($F$1447:$F$1453,4)</f>
        <v/>
      </c>
      <c r="G1458" s="19">
        <f>LARGE($G$1447:$G$1453,4)</f>
        <v/>
      </c>
    </row>
    <row r="1459">
      <c r="A1459" s="3" t="inlineStr">
        <is>
          <t xml:space="preserve">  λ(5)</t>
        </is>
      </c>
      <c r="B1459" s="19">
        <f>LARGE($B$1447:$B$1453,5)</f>
        <v/>
      </c>
      <c r="C1459" s="19">
        <f>LARGE($C$1447:$C$1453,5)</f>
        <v/>
      </c>
      <c r="D1459" s="19">
        <f>LARGE($D$1447:$D$1453,5)</f>
        <v/>
      </c>
      <c r="E1459" s="19">
        <f>LARGE($E$1447:$E$1453,5)</f>
        <v/>
      </c>
      <c r="F1459" s="19">
        <f>LARGE($F$1447:$F$1453,5)</f>
        <v/>
      </c>
      <c r="G1459" s="19">
        <f>LARGE($G$1447:$G$1453,5)</f>
        <v/>
      </c>
    </row>
    <row r="1460">
      <c r="A1460" s="3" t="inlineStr">
        <is>
          <t xml:space="preserve">  λ(6)</t>
        </is>
      </c>
      <c r="B1460" s="19">
        <f>LARGE($B$1447:$B$1453,6)</f>
        <v/>
      </c>
      <c r="C1460" s="19">
        <f>LARGE($C$1447:$C$1453,6)</f>
        <v/>
      </c>
      <c r="D1460" s="19">
        <f>LARGE($D$1447:$D$1453,6)</f>
        <v/>
      </c>
      <c r="E1460" s="19">
        <f>LARGE($E$1447:$E$1453,6)</f>
        <v/>
      </c>
      <c r="F1460" s="19">
        <f>LARGE($F$1447:$F$1453,6)</f>
        <v/>
      </c>
      <c r="G1460" s="19">
        <f>LARGE($G$1447:$G$1453,6)</f>
        <v/>
      </c>
    </row>
    <row r="1461">
      <c r="A1461" s="3" t="inlineStr">
        <is>
          <t xml:space="preserve">  λ(7)</t>
        </is>
      </c>
      <c r="B1461" s="19">
        <f>LARGE($B$1447:$B$1453,7)</f>
        <v/>
      </c>
      <c r="C1461" s="19">
        <f>LARGE($C$1447:$C$1453,7)</f>
        <v/>
      </c>
      <c r="D1461" s="19">
        <f>LARGE($D$1447:$D$1453,7)</f>
        <v/>
      </c>
      <c r="E1461" s="19">
        <f>LARGE($E$1447:$E$1453,7)</f>
        <v/>
      </c>
      <c r="F1461" s="19">
        <f>LARGE($F$1447:$F$1453,7)</f>
        <v/>
      </c>
      <c r="G1461" s="19">
        <f>LARGE($G$1447:$G$1453,7)</f>
        <v/>
      </c>
    </row>
    <row r="1462">
      <c r="A1462" s="3" t="inlineStr">
        <is>
          <t>check: Σeig − trace (→0)</t>
        </is>
      </c>
      <c r="B1462" s="3">
        <f>ROUND(SUM($B$1447:$B$1453)-($B$1426+$C$1427+$D$1428+$E$1429+$F$1430+$G$1431+$H$1432),6)</f>
        <v/>
      </c>
      <c r="C1462" s="3">
        <f>ROUND(SUM($C$1447:$C$1453)-($J$1426+$K$1427+$L$1428+$M$1429+$N$1430+$O$1431+$P$1432),6)</f>
        <v/>
      </c>
      <c r="D1462" s="3">
        <f>ROUND(SUM($D$1447:$D$1453)-($R$1426+$S$1427+$T$1428+$U$1429+$V$1430+$W$1431+$X$1432),6)</f>
        <v/>
      </c>
      <c r="E1462" s="3">
        <f>ROUND(SUM($E$1447:$E$1453)-($Z$1426+$AA$1427+$AB$1428+$AC$1429+$AD$1430+$AE$1431+$AF$1432),6)</f>
        <v/>
      </c>
      <c r="F1462" s="3">
        <f>ROUND(SUM($F$1447:$F$1453)-($AH$1426+$AI$1427+$AJ$1428+$AK$1429+$AL$1430+$AM$1431+$AN$1432),6)</f>
        <v/>
      </c>
      <c r="G1462" s="3">
        <f>ROUND(SUM($G$1447:$G$1453)-($AP$1426+$AQ$1427+$AR$1428+$AS$1429+$AT$1430+$AU$1431+$AV$1432),6)</f>
        <v/>
      </c>
    </row>
    <row r="1463">
      <c r="A1463" s="3" t="inlineStr">
        <is>
          <t>check: Πeig − det (→0)</t>
        </is>
      </c>
      <c r="B1463" s="3">
        <f>ROUND(MDETERM($B$1426:$H$1432)-PRODUCT($B$1447:$B$1453),6)</f>
        <v/>
      </c>
      <c r="C1463" s="3">
        <f>ROUND(MDETERM($J$1426:$P$1432)-PRODUCT($C$1447:$C$1453),6)</f>
        <v/>
      </c>
      <c r="D1463" s="3">
        <f>ROUND(MDETERM($R$1426:$X$1432)-PRODUCT($D$1447:$D$1453),6)</f>
        <v/>
      </c>
      <c r="E1463" s="3">
        <f>ROUND(MDETERM($Z$1426:$AF$1432)-PRODUCT($E$1447:$E$1453),6)</f>
        <v/>
      </c>
      <c r="F1463" s="3">
        <f>ROUND(MDETERM($AH$1426:$AN$1432)-PRODUCT($F$1447:$F$1453),6)</f>
        <v/>
      </c>
      <c r="G1463" s="3">
        <f>ROUND(MDETERM($AP$1426:$AV$1432)-PRODUCT($G$1447:$G$1453),6)</f>
        <v/>
      </c>
    </row>
    <row r="1464">
      <c r="A1464" s="3" t="inlineStr">
        <is>
          <t>complex eigenvalues?</t>
        </is>
      </c>
      <c r="B1464" s="3" t="inlineStr"/>
      <c r="C1464" s="3" t="inlineStr"/>
      <c r="D1464" s="3" t="inlineStr"/>
      <c r="E1464" s="3" t="inlineStr"/>
      <c r="F1464" s="3" t="inlineStr"/>
      <c r="G1464" s="3" t="inlineStr"/>
    </row>
    <row r="1465">
      <c r="A1465" s="3" t="inlineStr">
        <is>
          <t>check: det(M − λᵢI) per sorted λ (→0)</t>
        </is>
      </c>
    </row>
    <row r="1466">
      <c r="A1466" s="3" t="inlineStr">
        <is>
          <t xml:space="preserve">  det(M − λ(1)I)</t>
        </is>
      </c>
      <c r="B1466" s="3">
        <f t="array" ref="B1466">ROUND(MDETERM($B$1426:$H$1432-$B$1455*MUNIT(7)),6)</f>
        <v/>
      </c>
      <c r="C1466" s="3">
        <f t="array" ref="C1466">ROUND(MDETERM($J$1426:$P$1432-$C$1455*MUNIT(7)),6)</f>
        <v/>
      </c>
      <c r="D1466" s="3">
        <f t="array" ref="D1466">ROUND(MDETERM($R$1426:$X$1432-$D$1455*MUNIT(7)),6)</f>
        <v/>
      </c>
      <c r="E1466" s="3">
        <f t="array" ref="E1466">ROUND(MDETERM($Z$1426:$AF$1432-$E$1455*MUNIT(7)),6)</f>
        <v/>
      </c>
      <c r="F1466" s="3">
        <f t="array" ref="F1466">ROUND(MDETERM($AH$1426:$AN$1432-$F$1455*MUNIT(7)),6)</f>
        <v/>
      </c>
      <c r="G1466" s="3">
        <f t="array" ref="G1466">ROUND(MDETERM($AP$1426:$AV$1432-$G$1455*MUNIT(7)),6)</f>
        <v/>
      </c>
    </row>
    <row r="1467">
      <c r="A1467" s="3" t="inlineStr">
        <is>
          <t xml:space="preserve">  det(M − λ(2)I)</t>
        </is>
      </c>
      <c r="B1467" s="3">
        <f t="array" ref="B1467">ROUND(MDETERM($B$1426:$H$1432-$B$1456*MUNIT(7)),6)</f>
        <v/>
      </c>
      <c r="C1467" s="3">
        <f t="array" ref="C1467">ROUND(MDETERM($J$1426:$P$1432-$C$1456*MUNIT(7)),6)</f>
        <v/>
      </c>
      <c r="D1467" s="3">
        <f t="array" ref="D1467">ROUND(MDETERM($R$1426:$X$1432-$D$1456*MUNIT(7)),6)</f>
        <v/>
      </c>
      <c r="E1467" s="3">
        <f t="array" ref="E1467">ROUND(MDETERM($Z$1426:$AF$1432-$E$1456*MUNIT(7)),6)</f>
        <v/>
      </c>
      <c r="F1467" s="3">
        <f t="array" ref="F1467">ROUND(MDETERM($AH$1426:$AN$1432-$F$1456*MUNIT(7)),6)</f>
        <v/>
      </c>
      <c r="G1467" s="3">
        <f t="array" ref="G1467">ROUND(MDETERM($AP$1426:$AV$1432-$G$1456*MUNIT(7)),6)</f>
        <v/>
      </c>
    </row>
    <row r="1468">
      <c r="A1468" s="3" t="inlineStr">
        <is>
          <t xml:space="preserve">  det(M − λ(3)I)</t>
        </is>
      </c>
      <c r="B1468" s="3">
        <f t="array" ref="B1468">ROUND(MDETERM($B$1426:$H$1432-$B$1457*MUNIT(7)),6)</f>
        <v/>
      </c>
      <c r="C1468" s="3">
        <f t="array" ref="C1468">ROUND(MDETERM($J$1426:$P$1432-$C$1457*MUNIT(7)),6)</f>
        <v/>
      </c>
      <c r="D1468" s="3">
        <f t="array" ref="D1468">ROUND(MDETERM($R$1426:$X$1432-$D$1457*MUNIT(7)),6)</f>
        <v/>
      </c>
      <c r="E1468" s="3">
        <f t="array" ref="E1468">ROUND(MDETERM($Z$1426:$AF$1432-$E$1457*MUNIT(7)),6)</f>
        <v/>
      </c>
      <c r="F1468" s="3">
        <f t="array" ref="F1468">ROUND(MDETERM($AH$1426:$AN$1432-$F$1457*MUNIT(7)),6)</f>
        <v/>
      </c>
      <c r="G1468" s="3">
        <f t="array" ref="G1468">ROUND(MDETERM($AP$1426:$AV$1432-$G$1457*MUNIT(7)),6)</f>
        <v/>
      </c>
    </row>
    <row r="1469">
      <c r="A1469" s="3" t="inlineStr">
        <is>
          <t xml:space="preserve">  det(M − λ(4)I)</t>
        </is>
      </c>
      <c r="B1469" s="3">
        <f t="array" ref="B1469">ROUND(MDETERM($B$1426:$H$1432-$B$1458*MUNIT(7)),6)</f>
        <v/>
      </c>
      <c r="C1469" s="3">
        <f t="array" ref="C1469">ROUND(MDETERM($J$1426:$P$1432-$C$1458*MUNIT(7)),6)</f>
        <v/>
      </c>
      <c r="D1469" s="3">
        <f t="array" ref="D1469">ROUND(MDETERM($R$1426:$X$1432-$D$1458*MUNIT(7)),6)</f>
        <v/>
      </c>
      <c r="E1469" s="3">
        <f t="array" ref="E1469">ROUND(MDETERM($Z$1426:$AF$1432-$E$1458*MUNIT(7)),6)</f>
        <v/>
      </c>
      <c r="F1469" s="3">
        <f t="array" ref="F1469">ROUND(MDETERM($AH$1426:$AN$1432-$F$1458*MUNIT(7)),6)</f>
        <v/>
      </c>
      <c r="G1469" s="3">
        <f t="array" ref="G1469">ROUND(MDETERM($AP$1426:$AV$1432-$G$1458*MUNIT(7)),6)</f>
        <v/>
      </c>
    </row>
    <row r="1470">
      <c r="A1470" s="3" t="inlineStr">
        <is>
          <t xml:space="preserve">  det(M − λ(5)I)</t>
        </is>
      </c>
      <c r="B1470" s="3">
        <f t="array" ref="B1470">ROUND(MDETERM($B$1426:$H$1432-$B$1459*MUNIT(7)),6)</f>
        <v/>
      </c>
      <c r="C1470" s="3">
        <f t="array" ref="C1470">ROUND(MDETERM($J$1426:$P$1432-$C$1459*MUNIT(7)),6)</f>
        <v/>
      </c>
      <c r="D1470" s="3">
        <f t="array" ref="D1470">ROUND(MDETERM($R$1426:$X$1432-$D$1459*MUNIT(7)),6)</f>
        <v/>
      </c>
      <c r="E1470" s="3">
        <f t="array" ref="E1470">ROUND(MDETERM($Z$1426:$AF$1432-$E$1459*MUNIT(7)),6)</f>
        <v/>
      </c>
      <c r="F1470" s="3">
        <f t="array" ref="F1470">ROUND(MDETERM($AH$1426:$AN$1432-$F$1459*MUNIT(7)),6)</f>
        <v/>
      </c>
      <c r="G1470" s="3">
        <f t="array" ref="G1470">ROUND(MDETERM($AP$1426:$AV$1432-$G$1459*MUNIT(7)),6)</f>
        <v/>
      </c>
    </row>
    <row r="1471">
      <c r="A1471" s="3" t="inlineStr">
        <is>
          <t xml:space="preserve">  det(M − λ(6)I)</t>
        </is>
      </c>
      <c r="B1471" s="3">
        <f t="array" ref="B1471">ROUND(MDETERM($B$1426:$H$1432-$B$1460*MUNIT(7)),6)</f>
        <v/>
      </c>
      <c r="C1471" s="3">
        <f t="array" ref="C1471">ROUND(MDETERM($J$1426:$P$1432-$C$1460*MUNIT(7)),6)</f>
        <v/>
      </c>
      <c r="D1471" s="3">
        <f t="array" ref="D1471">ROUND(MDETERM($R$1426:$X$1432-$D$1460*MUNIT(7)),6)</f>
        <v/>
      </c>
      <c r="E1471" s="3">
        <f t="array" ref="E1471">ROUND(MDETERM($Z$1426:$AF$1432-$E$1460*MUNIT(7)),6)</f>
        <v/>
      </c>
      <c r="F1471" s="3">
        <f t="array" ref="F1471">ROUND(MDETERM($AH$1426:$AN$1432-$F$1460*MUNIT(7)),6)</f>
        <v/>
      </c>
      <c r="G1471" s="3">
        <f t="array" ref="G1471">ROUND(MDETERM($AP$1426:$AV$1432-$G$1460*MUNIT(7)),6)</f>
        <v/>
      </c>
    </row>
    <row r="1472">
      <c r="A1472" s="3" t="inlineStr">
        <is>
          <t xml:space="preserve">  det(M − λ(7)I)</t>
        </is>
      </c>
      <c r="B1472" s="3">
        <f t="array" ref="B1472">ROUND(MDETERM($B$1426:$H$1432-$B$1461*MUNIT(7)),6)</f>
        <v/>
      </c>
      <c r="C1472" s="3">
        <f t="array" ref="C1472">ROUND(MDETERM($J$1426:$P$1432-$C$1461*MUNIT(7)),6)</f>
        <v/>
      </c>
      <c r="D1472" s="3">
        <f t="array" ref="D1472">ROUND(MDETERM($R$1426:$X$1432-$D$1461*MUNIT(7)),6)</f>
        <v/>
      </c>
      <c r="E1472" s="3">
        <f t="array" ref="E1472">ROUND(MDETERM($Z$1426:$AF$1432-$E$1461*MUNIT(7)),6)</f>
        <v/>
      </c>
      <c r="F1472" s="3">
        <f t="array" ref="F1472">ROUND(MDETERM($AH$1426:$AN$1432-$F$1461*MUNIT(7)),6)</f>
        <v/>
      </c>
      <c r="G1472" s="3">
        <f t="array" ref="G1472">ROUND(MDETERM($AP$1426:$AV$1432-$G$1461*MUNIT(7)),6)</f>
        <v/>
      </c>
    </row>
    <row r="1476" ht="16" customHeight="1">
      <c r="A1476" s="14" t="inlineStr">
        <is>
          <t>RAG R2-R3 | llama3.3:70b</t>
        </is>
      </c>
      <c r="B1476" s="9" t="inlineStr">
        <is>
          <t>run 1 (raw, pasted)</t>
        </is>
      </c>
      <c r="J1476" s="9" t="inlineStr">
        <is>
          <t>run 2 (raw, pasted)</t>
        </is>
      </c>
      <c r="R1476" s="9" t="inlineStr">
        <is>
          <t>run 3 (raw, pasted)</t>
        </is>
      </c>
      <c r="Z1476" s="9" t="inlineStr">
        <is>
          <t>run 4 (raw, pasted)</t>
        </is>
      </c>
      <c r="AH1476" s="9" t="inlineStr">
        <is>
          <t>run 5 (raw, pasted)</t>
        </is>
      </c>
      <c r="AP1476" s="9" t="inlineStr">
        <is>
          <t>Step2 average matrix (formula)</t>
        </is>
      </c>
      <c r="AX1476" s="9" t="inlineStr">
        <is>
          <t>ground truth (reference)</t>
        </is>
      </c>
    </row>
    <row r="1477" ht="60" customHeight="1">
      <c r="B1477" s="15" t="inlineStr">
        <is>
          <t>Bit</t>
        </is>
      </c>
      <c r="C1477" s="15" t="inlineStr">
        <is>
          <t>Transmission</t>
        </is>
      </c>
      <c r="D1477" s="15" t="inlineStr">
        <is>
          <t>Motor</t>
        </is>
      </c>
      <c r="E1477" s="15" t="inlineStr">
        <is>
          <t>Electrical System</t>
        </is>
      </c>
      <c r="F1477" s="15" t="inlineStr">
        <is>
          <t>Battery Holder</t>
        </is>
      </c>
      <c r="G1477" s="15" t="inlineStr">
        <is>
          <t>Housing</t>
        </is>
      </c>
      <c r="H1477" s="15" t="inlineStr">
        <is>
          <t>External Environment</t>
        </is>
      </c>
      <c r="J1477" s="15" t="inlineStr">
        <is>
          <t>Bit</t>
        </is>
      </c>
      <c r="K1477" s="15" t="inlineStr">
        <is>
          <t>Transmission</t>
        </is>
      </c>
      <c r="L1477" s="15" t="inlineStr">
        <is>
          <t>Motor</t>
        </is>
      </c>
      <c r="M1477" s="15" t="inlineStr">
        <is>
          <t>Electrical System</t>
        </is>
      </c>
      <c r="N1477" s="15" t="inlineStr">
        <is>
          <t>Battery Holder</t>
        </is>
      </c>
      <c r="O1477" s="15" t="inlineStr">
        <is>
          <t>Housing</t>
        </is>
      </c>
      <c r="P1477" s="15" t="inlineStr">
        <is>
          <t>External Environment</t>
        </is>
      </c>
      <c r="R1477" s="15" t="inlineStr">
        <is>
          <t>Bit</t>
        </is>
      </c>
      <c r="S1477" s="15" t="inlineStr">
        <is>
          <t>Transmission</t>
        </is>
      </c>
      <c r="T1477" s="15" t="inlineStr">
        <is>
          <t>Motor</t>
        </is>
      </c>
      <c r="U1477" s="15" t="inlineStr">
        <is>
          <t>Electrical System</t>
        </is>
      </c>
      <c r="V1477" s="15" t="inlineStr">
        <is>
          <t>Battery Holder</t>
        </is>
      </c>
      <c r="W1477" s="15" t="inlineStr">
        <is>
          <t>Housing</t>
        </is>
      </c>
      <c r="X1477" s="15" t="inlineStr">
        <is>
          <t>External Environment</t>
        </is>
      </c>
      <c r="Z1477" s="15" t="inlineStr">
        <is>
          <t>Bit</t>
        </is>
      </c>
      <c r="AA1477" s="15" t="inlineStr">
        <is>
          <t>Transmission</t>
        </is>
      </c>
      <c r="AB1477" s="15" t="inlineStr">
        <is>
          <t>Motor</t>
        </is>
      </c>
      <c r="AC1477" s="15" t="inlineStr">
        <is>
          <t>Electrical System</t>
        </is>
      </c>
      <c r="AD1477" s="15" t="inlineStr">
        <is>
          <t>Battery Holder</t>
        </is>
      </c>
      <c r="AE1477" s="15" t="inlineStr">
        <is>
          <t>Housing</t>
        </is>
      </c>
      <c r="AF1477" s="15" t="inlineStr">
        <is>
          <t>External Environment</t>
        </is>
      </c>
      <c r="AH1477" s="15" t="inlineStr">
        <is>
          <t>Bit</t>
        </is>
      </c>
      <c r="AI1477" s="15" t="inlineStr">
        <is>
          <t>Transmission</t>
        </is>
      </c>
      <c r="AJ1477" s="15" t="inlineStr">
        <is>
          <t>Motor</t>
        </is>
      </c>
      <c r="AK1477" s="15" t="inlineStr">
        <is>
          <t>Electrical System</t>
        </is>
      </c>
      <c r="AL1477" s="15" t="inlineStr">
        <is>
          <t>Battery Holder</t>
        </is>
      </c>
      <c r="AM1477" s="15" t="inlineStr">
        <is>
          <t>Housing</t>
        </is>
      </c>
      <c r="AN1477" s="15" t="inlineStr">
        <is>
          <t>External Environment</t>
        </is>
      </c>
      <c r="AP1477" s="15" t="inlineStr">
        <is>
          <t>Bit</t>
        </is>
      </c>
      <c r="AQ1477" s="15" t="inlineStr">
        <is>
          <t>Transmission</t>
        </is>
      </c>
      <c r="AR1477" s="15" t="inlineStr">
        <is>
          <t>Motor</t>
        </is>
      </c>
      <c r="AS1477" s="15" t="inlineStr">
        <is>
          <t>Electrical System</t>
        </is>
      </c>
      <c r="AT1477" s="15" t="inlineStr">
        <is>
          <t>Battery Holder</t>
        </is>
      </c>
      <c r="AU1477" s="15" t="inlineStr">
        <is>
          <t>Housing</t>
        </is>
      </c>
      <c r="AV1477" s="15" t="inlineStr">
        <is>
          <t>External Environment</t>
        </is>
      </c>
    </row>
    <row r="1478">
      <c r="A1478" s="3" t="inlineStr">
        <is>
          <t>Bit</t>
        </is>
      </c>
      <c r="B1478" s="8" t="n">
        <v>1</v>
      </c>
      <c r="C1478" s="8" t="n">
        <v>1</v>
      </c>
      <c r="D1478" s="8" t="n">
        <v>1</v>
      </c>
      <c r="E1478" s="8" t="n">
        <v>1</v>
      </c>
      <c r="F1478" s="8" t="n">
        <v>0</v>
      </c>
      <c r="G1478" s="8" t="n">
        <v>1</v>
      </c>
      <c r="H1478" s="8" t="n">
        <v>0</v>
      </c>
      <c r="J1478" s="8" t="n">
        <v>1</v>
      </c>
      <c r="K1478" s="8" t="n">
        <v>1</v>
      </c>
      <c r="L1478" s="8" t="n">
        <v>1</v>
      </c>
      <c r="M1478" s="8" t="n">
        <v>1</v>
      </c>
      <c r="N1478" s="8" t="n">
        <v>0</v>
      </c>
      <c r="O1478" s="8" t="n">
        <v>1</v>
      </c>
      <c r="P1478" s="8" t="n">
        <v>0</v>
      </c>
      <c r="R1478" s="8" t="n">
        <v>1</v>
      </c>
      <c r="S1478" s="8" t="n">
        <v>1</v>
      </c>
      <c r="T1478" s="8" t="n">
        <v>1</v>
      </c>
      <c r="U1478" s="8" t="n">
        <v>1</v>
      </c>
      <c r="V1478" s="8" t="n">
        <v>0</v>
      </c>
      <c r="W1478" s="8" t="n">
        <v>1</v>
      </c>
      <c r="X1478" s="8" t="n">
        <v>0</v>
      </c>
      <c r="Z1478" s="8" t="n">
        <v>1</v>
      </c>
      <c r="AA1478" s="8" t="n">
        <v>1</v>
      </c>
      <c r="AB1478" s="8" t="n">
        <v>1</v>
      </c>
      <c r="AC1478" s="8" t="n">
        <v>1</v>
      </c>
      <c r="AD1478" s="8" t="n">
        <v>0</v>
      </c>
      <c r="AE1478" s="8" t="n">
        <v>1</v>
      </c>
      <c r="AF1478" s="8" t="n">
        <v>0</v>
      </c>
      <c r="AH1478" s="8" t="n">
        <v>1</v>
      </c>
      <c r="AI1478" s="8" t="n">
        <v>1</v>
      </c>
      <c r="AJ1478" s="8" t="n">
        <v>1</v>
      </c>
      <c r="AK1478" s="8" t="n">
        <v>1</v>
      </c>
      <c r="AL1478" s="8" t="n">
        <v>0</v>
      </c>
      <c r="AM1478" s="8" t="n">
        <v>1</v>
      </c>
      <c r="AN1478" s="8" t="n">
        <v>0</v>
      </c>
      <c r="AP1478" s="8">
        <f>IF(($B$1478&lt;&gt;2)+($J$1478&lt;&gt;2)+($R$1478&lt;&gt;2)+($Z$1478&lt;&gt;2)+($AH$1478&lt;&gt;2)=0,2,IF((($B$1478&lt;&gt;2)*$B$1478+($J$1478&lt;&gt;2)*$J$1478+($R$1478&lt;&gt;2)*$R$1478+($Z$1478&lt;&gt;2)*$Z$1478+($AH$1478&lt;&gt;2)*$AH$1478)/(($B$1478&lt;&gt;2)+($J$1478&lt;&gt;2)+($R$1478&lt;&gt;2)+($Z$1478&lt;&gt;2)+($AH$1478&lt;&gt;2))&gt;=0.5,1,0))</f>
        <v/>
      </c>
      <c r="AQ1478" s="8">
        <f>IF(($C$1478&lt;&gt;2)+($K$1478&lt;&gt;2)+($S$1478&lt;&gt;2)+($AA$1478&lt;&gt;2)+($AI$1478&lt;&gt;2)=0,2,IF((($C$1478&lt;&gt;2)*$C$1478+($K$1478&lt;&gt;2)*$K$1478+($S$1478&lt;&gt;2)*$S$1478+($AA$1478&lt;&gt;2)*$AA$1478+($AI$1478&lt;&gt;2)*$AI$1478)/(($C$1478&lt;&gt;2)+($K$1478&lt;&gt;2)+($S$1478&lt;&gt;2)+($AA$1478&lt;&gt;2)+($AI$1478&lt;&gt;2))&gt;=0.5,1,0))</f>
        <v/>
      </c>
      <c r="AR1478" s="8">
        <f>IF(($D$1478&lt;&gt;2)+($L$1478&lt;&gt;2)+($T$1478&lt;&gt;2)+($AB$1478&lt;&gt;2)+($AJ$1478&lt;&gt;2)=0,2,IF((($D$1478&lt;&gt;2)*$D$1478+($L$1478&lt;&gt;2)*$L$1478+($T$1478&lt;&gt;2)*$T$1478+($AB$1478&lt;&gt;2)*$AB$1478+($AJ$1478&lt;&gt;2)*$AJ$1478)/(($D$1478&lt;&gt;2)+($L$1478&lt;&gt;2)+($T$1478&lt;&gt;2)+($AB$1478&lt;&gt;2)+($AJ$1478&lt;&gt;2))&gt;=0.5,1,0))</f>
        <v/>
      </c>
      <c r="AS1478" s="8">
        <f>IF(($E$1478&lt;&gt;2)+($M$1478&lt;&gt;2)+($U$1478&lt;&gt;2)+($AC$1478&lt;&gt;2)+($AK$1478&lt;&gt;2)=0,2,IF((($E$1478&lt;&gt;2)*$E$1478+($M$1478&lt;&gt;2)*$M$1478+($U$1478&lt;&gt;2)*$U$1478+($AC$1478&lt;&gt;2)*$AC$1478+($AK$1478&lt;&gt;2)*$AK$1478)/(($E$1478&lt;&gt;2)+($M$1478&lt;&gt;2)+($U$1478&lt;&gt;2)+($AC$1478&lt;&gt;2)+($AK$1478&lt;&gt;2))&gt;=0.5,1,0))</f>
        <v/>
      </c>
      <c r="AT1478" s="8">
        <f>IF(($F$1478&lt;&gt;2)+($N$1478&lt;&gt;2)+($V$1478&lt;&gt;2)+($AD$1478&lt;&gt;2)+($AL$1478&lt;&gt;2)=0,2,IF((($F$1478&lt;&gt;2)*$F$1478+($N$1478&lt;&gt;2)*$N$1478+($V$1478&lt;&gt;2)*$V$1478+($AD$1478&lt;&gt;2)*$AD$1478+($AL$1478&lt;&gt;2)*$AL$1478)/(($F$1478&lt;&gt;2)+($N$1478&lt;&gt;2)+($V$1478&lt;&gt;2)+($AD$1478&lt;&gt;2)+($AL$1478&lt;&gt;2))&gt;=0.5,1,0))</f>
        <v/>
      </c>
      <c r="AU1478" s="8">
        <f>IF(($G$1478&lt;&gt;2)+($O$1478&lt;&gt;2)+($W$1478&lt;&gt;2)+($AE$1478&lt;&gt;2)+($AM$1478&lt;&gt;2)=0,2,IF((($G$1478&lt;&gt;2)*$G$1478+($O$1478&lt;&gt;2)*$O$1478+($W$1478&lt;&gt;2)*$W$1478+($AE$1478&lt;&gt;2)*$AE$1478+($AM$1478&lt;&gt;2)*$AM$1478)/(($G$1478&lt;&gt;2)+($O$1478&lt;&gt;2)+($W$1478&lt;&gt;2)+($AE$1478&lt;&gt;2)+($AM$1478&lt;&gt;2))&gt;=0.5,1,0))</f>
        <v/>
      </c>
      <c r="AV1478" s="8">
        <f>IF(($H$1478&lt;&gt;2)+($P$1478&lt;&gt;2)+($X$1478&lt;&gt;2)+($AF$1478&lt;&gt;2)+($AN$1478&lt;&gt;2)=0,2,IF((($H$1478&lt;&gt;2)*$H$1478+($P$1478&lt;&gt;2)*$P$1478+($X$1478&lt;&gt;2)*$X$1478+($AF$1478&lt;&gt;2)*$AF$1478+($AN$1478&lt;&gt;2)*$AN$1478)/(($H$1478&lt;&gt;2)+($P$1478&lt;&gt;2)+($X$1478&lt;&gt;2)+($AF$1478&lt;&gt;2)+($AN$1478&lt;&gt;2))&gt;=0.5,1,0))</f>
        <v/>
      </c>
      <c r="AX1478" s="16">
        <f>'Ground truth'!$B$14</f>
        <v/>
      </c>
      <c r="AY1478" s="16">
        <f>'Ground truth'!$C$14</f>
        <v/>
      </c>
      <c r="AZ1478" s="16">
        <f>'Ground truth'!$D$14</f>
        <v/>
      </c>
      <c r="BA1478" s="16">
        <f>'Ground truth'!$E$14</f>
        <v/>
      </c>
      <c r="BB1478" s="16">
        <f>'Ground truth'!$F$14</f>
        <v/>
      </c>
      <c r="BC1478" s="16">
        <f>'Ground truth'!$G$14</f>
        <v/>
      </c>
      <c r="BD1478" s="16">
        <f>'Ground truth'!$H$14</f>
        <v/>
      </c>
    </row>
    <row r="1479">
      <c r="A1479" s="3" t="inlineStr">
        <is>
          <t>Transmission</t>
        </is>
      </c>
      <c r="B1479" s="8" t="n">
        <v>1</v>
      </c>
      <c r="C1479" s="8" t="n">
        <v>1</v>
      </c>
      <c r="D1479" s="8" t="n">
        <v>1</v>
      </c>
      <c r="E1479" s="8" t="n">
        <v>1</v>
      </c>
      <c r="F1479" s="8" t="n">
        <v>0</v>
      </c>
      <c r="G1479" s="8" t="n">
        <v>1</v>
      </c>
      <c r="H1479" s="8" t="n">
        <v>0</v>
      </c>
      <c r="J1479" s="8" t="n">
        <v>1</v>
      </c>
      <c r="K1479" s="8" t="n">
        <v>1</v>
      </c>
      <c r="L1479" s="8" t="n">
        <v>1</v>
      </c>
      <c r="M1479" s="8" t="n">
        <v>1</v>
      </c>
      <c r="N1479" s="8" t="n">
        <v>0</v>
      </c>
      <c r="O1479" s="8" t="n">
        <v>1</v>
      </c>
      <c r="P1479" s="8" t="n">
        <v>0</v>
      </c>
      <c r="R1479" s="8" t="n">
        <v>1</v>
      </c>
      <c r="S1479" s="8" t="n">
        <v>1</v>
      </c>
      <c r="T1479" s="8" t="n">
        <v>1</v>
      </c>
      <c r="U1479" s="8" t="n">
        <v>1</v>
      </c>
      <c r="V1479" s="8" t="n">
        <v>0</v>
      </c>
      <c r="W1479" s="8" t="n">
        <v>1</v>
      </c>
      <c r="X1479" s="8" t="n">
        <v>0</v>
      </c>
      <c r="Z1479" s="8" t="n">
        <v>1</v>
      </c>
      <c r="AA1479" s="8" t="n">
        <v>1</v>
      </c>
      <c r="AB1479" s="8" t="n">
        <v>1</v>
      </c>
      <c r="AC1479" s="8" t="n">
        <v>1</v>
      </c>
      <c r="AD1479" s="8" t="n">
        <v>0</v>
      </c>
      <c r="AE1479" s="8" t="n">
        <v>1</v>
      </c>
      <c r="AF1479" s="8" t="n">
        <v>0</v>
      </c>
      <c r="AH1479" s="8" t="n">
        <v>1</v>
      </c>
      <c r="AI1479" s="8" t="n">
        <v>1</v>
      </c>
      <c r="AJ1479" s="8" t="n">
        <v>1</v>
      </c>
      <c r="AK1479" s="8" t="n">
        <v>1</v>
      </c>
      <c r="AL1479" s="8" t="n">
        <v>0</v>
      </c>
      <c r="AM1479" s="8" t="n">
        <v>1</v>
      </c>
      <c r="AN1479" s="8" t="n">
        <v>0</v>
      </c>
      <c r="AP1479" s="8">
        <f>IF(($B$1479&lt;&gt;2)+($J$1479&lt;&gt;2)+($R$1479&lt;&gt;2)+($Z$1479&lt;&gt;2)+($AH$1479&lt;&gt;2)=0,2,IF((($B$1479&lt;&gt;2)*$B$1479+($J$1479&lt;&gt;2)*$J$1479+($R$1479&lt;&gt;2)*$R$1479+($Z$1479&lt;&gt;2)*$Z$1479+($AH$1479&lt;&gt;2)*$AH$1479)/(($B$1479&lt;&gt;2)+($J$1479&lt;&gt;2)+($R$1479&lt;&gt;2)+($Z$1479&lt;&gt;2)+($AH$1479&lt;&gt;2))&gt;=0.5,1,0))</f>
        <v/>
      </c>
      <c r="AQ1479" s="8">
        <f>IF(($C$1479&lt;&gt;2)+($K$1479&lt;&gt;2)+($S$1479&lt;&gt;2)+($AA$1479&lt;&gt;2)+($AI$1479&lt;&gt;2)=0,2,IF((($C$1479&lt;&gt;2)*$C$1479+($K$1479&lt;&gt;2)*$K$1479+($S$1479&lt;&gt;2)*$S$1479+($AA$1479&lt;&gt;2)*$AA$1479+($AI$1479&lt;&gt;2)*$AI$1479)/(($C$1479&lt;&gt;2)+($K$1479&lt;&gt;2)+($S$1479&lt;&gt;2)+($AA$1479&lt;&gt;2)+($AI$1479&lt;&gt;2))&gt;=0.5,1,0))</f>
        <v/>
      </c>
      <c r="AR1479" s="8">
        <f>IF(($D$1479&lt;&gt;2)+($L$1479&lt;&gt;2)+($T$1479&lt;&gt;2)+($AB$1479&lt;&gt;2)+($AJ$1479&lt;&gt;2)=0,2,IF((($D$1479&lt;&gt;2)*$D$1479+($L$1479&lt;&gt;2)*$L$1479+($T$1479&lt;&gt;2)*$T$1479+($AB$1479&lt;&gt;2)*$AB$1479+($AJ$1479&lt;&gt;2)*$AJ$1479)/(($D$1479&lt;&gt;2)+($L$1479&lt;&gt;2)+($T$1479&lt;&gt;2)+($AB$1479&lt;&gt;2)+($AJ$1479&lt;&gt;2))&gt;=0.5,1,0))</f>
        <v/>
      </c>
      <c r="AS1479" s="8">
        <f>IF(($E$1479&lt;&gt;2)+($M$1479&lt;&gt;2)+($U$1479&lt;&gt;2)+($AC$1479&lt;&gt;2)+($AK$1479&lt;&gt;2)=0,2,IF((($E$1479&lt;&gt;2)*$E$1479+($M$1479&lt;&gt;2)*$M$1479+($U$1479&lt;&gt;2)*$U$1479+($AC$1479&lt;&gt;2)*$AC$1479+($AK$1479&lt;&gt;2)*$AK$1479)/(($E$1479&lt;&gt;2)+($M$1479&lt;&gt;2)+($U$1479&lt;&gt;2)+($AC$1479&lt;&gt;2)+($AK$1479&lt;&gt;2))&gt;=0.5,1,0))</f>
        <v/>
      </c>
      <c r="AT1479" s="8">
        <f>IF(($F$1479&lt;&gt;2)+($N$1479&lt;&gt;2)+($V$1479&lt;&gt;2)+($AD$1479&lt;&gt;2)+($AL$1479&lt;&gt;2)=0,2,IF((($F$1479&lt;&gt;2)*$F$1479+($N$1479&lt;&gt;2)*$N$1479+($V$1479&lt;&gt;2)*$V$1479+($AD$1479&lt;&gt;2)*$AD$1479+($AL$1479&lt;&gt;2)*$AL$1479)/(($F$1479&lt;&gt;2)+($N$1479&lt;&gt;2)+($V$1479&lt;&gt;2)+($AD$1479&lt;&gt;2)+($AL$1479&lt;&gt;2))&gt;=0.5,1,0))</f>
        <v/>
      </c>
      <c r="AU1479" s="8">
        <f>IF(($G$1479&lt;&gt;2)+($O$1479&lt;&gt;2)+($W$1479&lt;&gt;2)+($AE$1479&lt;&gt;2)+($AM$1479&lt;&gt;2)=0,2,IF((($G$1479&lt;&gt;2)*$G$1479+($O$1479&lt;&gt;2)*$O$1479+($W$1479&lt;&gt;2)*$W$1479+($AE$1479&lt;&gt;2)*$AE$1479+($AM$1479&lt;&gt;2)*$AM$1479)/(($G$1479&lt;&gt;2)+($O$1479&lt;&gt;2)+($W$1479&lt;&gt;2)+($AE$1479&lt;&gt;2)+($AM$1479&lt;&gt;2))&gt;=0.5,1,0))</f>
        <v/>
      </c>
      <c r="AV1479" s="8">
        <f>IF(($H$1479&lt;&gt;2)+($P$1479&lt;&gt;2)+($X$1479&lt;&gt;2)+($AF$1479&lt;&gt;2)+($AN$1479&lt;&gt;2)=0,2,IF((($H$1479&lt;&gt;2)*$H$1479+($P$1479&lt;&gt;2)*$P$1479+($X$1479&lt;&gt;2)*$X$1479+($AF$1479&lt;&gt;2)*$AF$1479+($AN$1479&lt;&gt;2)*$AN$1479)/(($H$1479&lt;&gt;2)+($P$1479&lt;&gt;2)+($X$1479&lt;&gt;2)+($AF$1479&lt;&gt;2)+($AN$1479&lt;&gt;2))&gt;=0.5,1,0))</f>
        <v/>
      </c>
      <c r="AX1479" s="16">
        <f>'Ground truth'!$B$15</f>
        <v/>
      </c>
      <c r="AY1479" s="16">
        <f>'Ground truth'!$C$15</f>
        <v/>
      </c>
      <c r="AZ1479" s="16">
        <f>'Ground truth'!$D$15</f>
        <v/>
      </c>
      <c r="BA1479" s="16">
        <f>'Ground truth'!$E$15</f>
        <v/>
      </c>
      <c r="BB1479" s="16">
        <f>'Ground truth'!$F$15</f>
        <v/>
      </c>
      <c r="BC1479" s="16">
        <f>'Ground truth'!$G$15</f>
        <v/>
      </c>
      <c r="BD1479" s="16">
        <f>'Ground truth'!$H$15</f>
        <v/>
      </c>
    </row>
    <row r="1480">
      <c r="A1480" s="3" t="inlineStr">
        <is>
          <t>Motor</t>
        </is>
      </c>
      <c r="B1480" s="8" t="n">
        <v>1</v>
      </c>
      <c r="C1480" s="8" t="n">
        <v>1</v>
      </c>
      <c r="D1480" s="8" t="n">
        <v>1</v>
      </c>
      <c r="E1480" s="8" t="n">
        <v>1</v>
      </c>
      <c r="F1480" s="8" t="n">
        <v>1</v>
      </c>
      <c r="G1480" s="8" t="n">
        <v>1</v>
      </c>
      <c r="H1480" s="8" t="n">
        <v>0</v>
      </c>
      <c r="J1480" s="8" t="n">
        <v>1</v>
      </c>
      <c r="K1480" s="8" t="n">
        <v>1</v>
      </c>
      <c r="L1480" s="8" t="n">
        <v>1</v>
      </c>
      <c r="M1480" s="8" t="n">
        <v>1</v>
      </c>
      <c r="N1480" s="8" t="n">
        <v>1</v>
      </c>
      <c r="O1480" s="8" t="n">
        <v>1</v>
      </c>
      <c r="P1480" s="8" t="n">
        <v>0</v>
      </c>
      <c r="R1480" s="8" t="n">
        <v>1</v>
      </c>
      <c r="S1480" s="8" t="n">
        <v>1</v>
      </c>
      <c r="T1480" s="8" t="n">
        <v>1</v>
      </c>
      <c r="U1480" s="8" t="n">
        <v>1</v>
      </c>
      <c r="V1480" s="8" t="n">
        <v>1</v>
      </c>
      <c r="W1480" s="8" t="n">
        <v>1</v>
      </c>
      <c r="X1480" s="8" t="n">
        <v>0</v>
      </c>
      <c r="Z1480" s="8" t="n">
        <v>1</v>
      </c>
      <c r="AA1480" s="8" t="n">
        <v>1</v>
      </c>
      <c r="AB1480" s="8" t="n">
        <v>1</v>
      </c>
      <c r="AC1480" s="8" t="n">
        <v>1</v>
      </c>
      <c r="AD1480" s="8" t="n">
        <v>1</v>
      </c>
      <c r="AE1480" s="8" t="n">
        <v>1</v>
      </c>
      <c r="AF1480" s="8" t="n">
        <v>0</v>
      </c>
      <c r="AH1480" s="8" t="n">
        <v>1</v>
      </c>
      <c r="AI1480" s="8" t="n">
        <v>1</v>
      </c>
      <c r="AJ1480" s="8" t="n">
        <v>1</v>
      </c>
      <c r="AK1480" s="8" t="n">
        <v>1</v>
      </c>
      <c r="AL1480" s="8" t="n">
        <v>1</v>
      </c>
      <c r="AM1480" s="8" t="n">
        <v>1</v>
      </c>
      <c r="AN1480" s="8" t="n">
        <v>0</v>
      </c>
      <c r="AP1480" s="8">
        <f>IF(($B$1480&lt;&gt;2)+($J$1480&lt;&gt;2)+($R$1480&lt;&gt;2)+($Z$1480&lt;&gt;2)+($AH$1480&lt;&gt;2)=0,2,IF((($B$1480&lt;&gt;2)*$B$1480+($J$1480&lt;&gt;2)*$J$1480+($R$1480&lt;&gt;2)*$R$1480+($Z$1480&lt;&gt;2)*$Z$1480+($AH$1480&lt;&gt;2)*$AH$1480)/(($B$1480&lt;&gt;2)+($J$1480&lt;&gt;2)+($R$1480&lt;&gt;2)+($Z$1480&lt;&gt;2)+($AH$1480&lt;&gt;2))&gt;=0.5,1,0))</f>
        <v/>
      </c>
      <c r="AQ1480" s="8">
        <f>IF(($C$1480&lt;&gt;2)+($K$1480&lt;&gt;2)+($S$1480&lt;&gt;2)+($AA$1480&lt;&gt;2)+($AI$1480&lt;&gt;2)=0,2,IF((($C$1480&lt;&gt;2)*$C$1480+($K$1480&lt;&gt;2)*$K$1480+($S$1480&lt;&gt;2)*$S$1480+($AA$1480&lt;&gt;2)*$AA$1480+($AI$1480&lt;&gt;2)*$AI$1480)/(($C$1480&lt;&gt;2)+($K$1480&lt;&gt;2)+($S$1480&lt;&gt;2)+($AA$1480&lt;&gt;2)+($AI$1480&lt;&gt;2))&gt;=0.5,1,0))</f>
        <v/>
      </c>
      <c r="AR1480" s="8">
        <f>IF(($D$1480&lt;&gt;2)+($L$1480&lt;&gt;2)+($T$1480&lt;&gt;2)+($AB$1480&lt;&gt;2)+($AJ$1480&lt;&gt;2)=0,2,IF((($D$1480&lt;&gt;2)*$D$1480+($L$1480&lt;&gt;2)*$L$1480+($T$1480&lt;&gt;2)*$T$1480+($AB$1480&lt;&gt;2)*$AB$1480+($AJ$1480&lt;&gt;2)*$AJ$1480)/(($D$1480&lt;&gt;2)+($L$1480&lt;&gt;2)+($T$1480&lt;&gt;2)+($AB$1480&lt;&gt;2)+($AJ$1480&lt;&gt;2))&gt;=0.5,1,0))</f>
        <v/>
      </c>
      <c r="AS1480" s="8">
        <f>IF(($E$1480&lt;&gt;2)+($M$1480&lt;&gt;2)+($U$1480&lt;&gt;2)+($AC$1480&lt;&gt;2)+($AK$1480&lt;&gt;2)=0,2,IF((($E$1480&lt;&gt;2)*$E$1480+($M$1480&lt;&gt;2)*$M$1480+($U$1480&lt;&gt;2)*$U$1480+($AC$1480&lt;&gt;2)*$AC$1480+($AK$1480&lt;&gt;2)*$AK$1480)/(($E$1480&lt;&gt;2)+($M$1480&lt;&gt;2)+($U$1480&lt;&gt;2)+($AC$1480&lt;&gt;2)+($AK$1480&lt;&gt;2))&gt;=0.5,1,0))</f>
        <v/>
      </c>
      <c r="AT1480" s="8">
        <f>IF(($F$1480&lt;&gt;2)+($N$1480&lt;&gt;2)+($V$1480&lt;&gt;2)+($AD$1480&lt;&gt;2)+($AL$1480&lt;&gt;2)=0,2,IF((($F$1480&lt;&gt;2)*$F$1480+($N$1480&lt;&gt;2)*$N$1480+($V$1480&lt;&gt;2)*$V$1480+($AD$1480&lt;&gt;2)*$AD$1480+($AL$1480&lt;&gt;2)*$AL$1480)/(($F$1480&lt;&gt;2)+($N$1480&lt;&gt;2)+($V$1480&lt;&gt;2)+($AD$1480&lt;&gt;2)+($AL$1480&lt;&gt;2))&gt;=0.5,1,0))</f>
        <v/>
      </c>
      <c r="AU1480" s="8">
        <f>IF(($G$1480&lt;&gt;2)+($O$1480&lt;&gt;2)+($W$1480&lt;&gt;2)+($AE$1480&lt;&gt;2)+($AM$1480&lt;&gt;2)=0,2,IF((($G$1480&lt;&gt;2)*$G$1480+($O$1480&lt;&gt;2)*$O$1480+($W$1480&lt;&gt;2)*$W$1480+($AE$1480&lt;&gt;2)*$AE$1480+($AM$1480&lt;&gt;2)*$AM$1480)/(($G$1480&lt;&gt;2)+($O$1480&lt;&gt;2)+($W$1480&lt;&gt;2)+($AE$1480&lt;&gt;2)+($AM$1480&lt;&gt;2))&gt;=0.5,1,0))</f>
        <v/>
      </c>
      <c r="AV1480" s="8">
        <f>IF(($H$1480&lt;&gt;2)+($P$1480&lt;&gt;2)+($X$1480&lt;&gt;2)+($AF$1480&lt;&gt;2)+($AN$1480&lt;&gt;2)=0,2,IF((($H$1480&lt;&gt;2)*$H$1480+($P$1480&lt;&gt;2)*$P$1480+($X$1480&lt;&gt;2)*$X$1480+($AF$1480&lt;&gt;2)*$AF$1480+($AN$1480&lt;&gt;2)*$AN$1480)/(($H$1480&lt;&gt;2)+($P$1480&lt;&gt;2)+($X$1480&lt;&gt;2)+($AF$1480&lt;&gt;2)+($AN$1480&lt;&gt;2))&gt;=0.5,1,0))</f>
        <v/>
      </c>
      <c r="AX1480" s="16">
        <f>'Ground truth'!$B$16</f>
        <v/>
      </c>
      <c r="AY1480" s="16">
        <f>'Ground truth'!$C$16</f>
        <v/>
      </c>
      <c r="AZ1480" s="16">
        <f>'Ground truth'!$D$16</f>
        <v/>
      </c>
      <c r="BA1480" s="16">
        <f>'Ground truth'!$E$16</f>
        <v/>
      </c>
      <c r="BB1480" s="16">
        <f>'Ground truth'!$F$16</f>
        <v/>
      </c>
      <c r="BC1480" s="16">
        <f>'Ground truth'!$G$16</f>
        <v/>
      </c>
      <c r="BD1480" s="16">
        <f>'Ground truth'!$H$16</f>
        <v/>
      </c>
    </row>
    <row r="1481">
      <c r="A1481" s="3" t="inlineStr">
        <is>
          <t>Electrical System</t>
        </is>
      </c>
      <c r="B1481" s="8" t="n">
        <v>1</v>
      </c>
      <c r="C1481" s="8" t="n">
        <v>1</v>
      </c>
      <c r="D1481" s="8" t="n">
        <v>1</v>
      </c>
      <c r="E1481" s="8" t="n">
        <v>1</v>
      </c>
      <c r="F1481" s="8" t="n">
        <v>1</v>
      </c>
      <c r="G1481" s="8" t="n">
        <v>1</v>
      </c>
      <c r="H1481" s="8" t="n">
        <v>0</v>
      </c>
      <c r="J1481" s="8" t="n">
        <v>1</v>
      </c>
      <c r="K1481" s="8" t="n">
        <v>1</v>
      </c>
      <c r="L1481" s="8" t="n">
        <v>1</v>
      </c>
      <c r="M1481" s="8" t="n">
        <v>1</v>
      </c>
      <c r="N1481" s="8" t="n">
        <v>1</v>
      </c>
      <c r="O1481" s="8" t="n">
        <v>1</v>
      </c>
      <c r="P1481" s="8" t="n">
        <v>0</v>
      </c>
      <c r="R1481" s="8" t="n">
        <v>1</v>
      </c>
      <c r="S1481" s="8" t="n">
        <v>1</v>
      </c>
      <c r="T1481" s="8" t="n">
        <v>1</v>
      </c>
      <c r="U1481" s="8" t="n">
        <v>1</v>
      </c>
      <c r="V1481" s="8" t="n">
        <v>1</v>
      </c>
      <c r="W1481" s="8" t="n">
        <v>1</v>
      </c>
      <c r="X1481" s="8" t="n">
        <v>0</v>
      </c>
      <c r="Z1481" s="8" t="n">
        <v>1</v>
      </c>
      <c r="AA1481" s="8" t="n">
        <v>1</v>
      </c>
      <c r="AB1481" s="8" t="n">
        <v>1</v>
      </c>
      <c r="AC1481" s="8" t="n">
        <v>1</v>
      </c>
      <c r="AD1481" s="8" t="n">
        <v>1</v>
      </c>
      <c r="AE1481" s="8" t="n">
        <v>1</v>
      </c>
      <c r="AF1481" s="8" t="n">
        <v>0</v>
      </c>
      <c r="AH1481" s="8" t="n">
        <v>1</v>
      </c>
      <c r="AI1481" s="8" t="n">
        <v>1</v>
      </c>
      <c r="AJ1481" s="8" t="n">
        <v>1</v>
      </c>
      <c r="AK1481" s="8" t="n">
        <v>1</v>
      </c>
      <c r="AL1481" s="8" t="n">
        <v>1</v>
      </c>
      <c r="AM1481" s="8" t="n">
        <v>1</v>
      </c>
      <c r="AN1481" s="8" t="n">
        <v>0</v>
      </c>
      <c r="AP1481" s="8">
        <f>IF(($B$1481&lt;&gt;2)+($J$1481&lt;&gt;2)+($R$1481&lt;&gt;2)+($Z$1481&lt;&gt;2)+($AH$1481&lt;&gt;2)=0,2,IF((($B$1481&lt;&gt;2)*$B$1481+($J$1481&lt;&gt;2)*$J$1481+($R$1481&lt;&gt;2)*$R$1481+($Z$1481&lt;&gt;2)*$Z$1481+($AH$1481&lt;&gt;2)*$AH$1481)/(($B$1481&lt;&gt;2)+($J$1481&lt;&gt;2)+($R$1481&lt;&gt;2)+($Z$1481&lt;&gt;2)+($AH$1481&lt;&gt;2))&gt;=0.5,1,0))</f>
        <v/>
      </c>
      <c r="AQ1481" s="8">
        <f>IF(($C$1481&lt;&gt;2)+($K$1481&lt;&gt;2)+($S$1481&lt;&gt;2)+($AA$1481&lt;&gt;2)+($AI$1481&lt;&gt;2)=0,2,IF((($C$1481&lt;&gt;2)*$C$1481+($K$1481&lt;&gt;2)*$K$1481+($S$1481&lt;&gt;2)*$S$1481+($AA$1481&lt;&gt;2)*$AA$1481+($AI$1481&lt;&gt;2)*$AI$1481)/(($C$1481&lt;&gt;2)+($K$1481&lt;&gt;2)+($S$1481&lt;&gt;2)+($AA$1481&lt;&gt;2)+($AI$1481&lt;&gt;2))&gt;=0.5,1,0))</f>
        <v/>
      </c>
      <c r="AR1481" s="8">
        <f>IF(($D$1481&lt;&gt;2)+($L$1481&lt;&gt;2)+($T$1481&lt;&gt;2)+($AB$1481&lt;&gt;2)+($AJ$1481&lt;&gt;2)=0,2,IF((($D$1481&lt;&gt;2)*$D$1481+($L$1481&lt;&gt;2)*$L$1481+($T$1481&lt;&gt;2)*$T$1481+($AB$1481&lt;&gt;2)*$AB$1481+($AJ$1481&lt;&gt;2)*$AJ$1481)/(($D$1481&lt;&gt;2)+($L$1481&lt;&gt;2)+($T$1481&lt;&gt;2)+($AB$1481&lt;&gt;2)+($AJ$1481&lt;&gt;2))&gt;=0.5,1,0))</f>
        <v/>
      </c>
      <c r="AS1481" s="8">
        <f>IF(($E$1481&lt;&gt;2)+($M$1481&lt;&gt;2)+($U$1481&lt;&gt;2)+($AC$1481&lt;&gt;2)+($AK$1481&lt;&gt;2)=0,2,IF((($E$1481&lt;&gt;2)*$E$1481+($M$1481&lt;&gt;2)*$M$1481+($U$1481&lt;&gt;2)*$U$1481+($AC$1481&lt;&gt;2)*$AC$1481+($AK$1481&lt;&gt;2)*$AK$1481)/(($E$1481&lt;&gt;2)+($M$1481&lt;&gt;2)+($U$1481&lt;&gt;2)+($AC$1481&lt;&gt;2)+($AK$1481&lt;&gt;2))&gt;=0.5,1,0))</f>
        <v/>
      </c>
      <c r="AT1481" s="8">
        <f>IF(($F$1481&lt;&gt;2)+($N$1481&lt;&gt;2)+($V$1481&lt;&gt;2)+($AD$1481&lt;&gt;2)+($AL$1481&lt;&gt;2)=0,2,IF((($F$1481&lt;&gt;2)*$F$1481+($N$1481&lt;&gt;2)*$N$1481+($V$1481&lt;&gt;2)*$V$1481+($AD$1481&lt;&gt;2)*$AD$1481+($AL$1481&lt;&gt;2)*$AL$1481)/(($F$1481&lt;&gt;2)+($N$1481&lt;&gt;2)+($V$1481&lt;&gt;2)+($AD$1481&lt;&gt;2)+($AL$1481&lt;&gt;2))&gt;=0.5,1,0))</f>
        <v/>
      </c>
      <c r="AU1481" s="8">
        <f>IF(($G$1481&lt;&gt;2)+($O$1481&lt;&gt;2)+($W$1481&lt;&gt;2)+($AE$1481&lt;&gt;2)+($AM$1481&lt;&gt;2)=0,2,IF((($G$1481&lt;&gt;2)*$G$1481+($O$1481&lt;&gt;2)*$O$1481+($W$1481&lt;&gt;2)*$W$1481+($AE$1481&lt;&gt;2)*$AE$1481+($AM$1481&lt;&gt;2)*$AM$1481)/(($G$1481&lt;&gt;2)+($O$1481&lt;&gt;2)+($W$1481&lt;&gt;2)+($AE$1481&lt;&gt;2)+($AM$1481&lt;&gt;2))&gt;=0.5,1,0))</f>
        <v/>
      </c>
      <c r="AV1481" s="8">
        <f>IF(($H$1481&lt;&gt;2)+($P$1481&lt;&gt;2)+($X$1481&lt;&gt;2)+($AF$1481&lt;&gt;2)+($AN$1481&lt;&gt;2)=0,2,IF((($H$1481&lt;&gt;2)*$H$1481+($P$1481&lt;&gt;2)*$P$1481+($X$1481&lt;&gt;2)*$X$1481+($AF$1481&lt;&gt;2)*$AF$1481+($AN$1481&lt;&gt;2)*$AN$1481)/(($H$1481&lt;&gt;2)+($P$1481&lt;&gt;2)+($X$1481&lt;&gt;2)+($AF$1481&lt;&gt;2)+($AN$1481&lt;&gt;2))&gt;=0.5,1,0))</f>
        <v/>
      </c>
      <c r="AX1481" s="16">
        <f>'Ground truth'!$B$17</f>
        <v/>
      </c>
      <c r="AY1481" s="16">
        <f>'Ground truth'!$C$17</f>
        <v/>
      </c>
      <c r="AZ1481" s="16">
        <f>'Ground truth'!$D$17</f>
        <v/>
      </c>
      <c r="BA1481" s="16">
        <f>'Ground truth'!$E$17</f>
        <v/>
      </c>
      <c r="BB1481" s="16">
        <f>'Ground truth'!$F$17</f>
        <v/>
      </c>
      <c r="BC1481" s="16">
        <f>'Ground truth'!$G$17</f>
        <v/>
      </c>
      <c r="BD1481" s="16">
        <f>'Ground truth'!$H$17</f>
        <v/>
      </c>
    </row>
    <row r="1482">
      <c r="A1482" s="3" t="inlineStr">
        <is>
          <t>Battery Holder</t>
        </is>
      </c>
      <c r="B1482" s="8" t="n">
        <v>0</v>
      </c>
      <c r="C1482" s="8" t="n">
        <v>0</v>
      </c>
      <c r="D1482" s="8" t="n">
        <v>1</v>
      </c>
      <c r="E1482" s="8" t="n">
        <v>1</v>
      </c>
      <c r="F1482" s="8" t="n">
        <v>1</v>
      </c>
      <c r="G1482" s="8" t="n">
        <v>1</v>
      </c>
      <c r="H1482" s="8" t="n">
        <v>0</v>
      </c>
      <c r="J1482" s="8" t="n">
        <v>0</v>
      </c>
      <c r="K1482" s="8" t="n">
        <v>0</v>
      </c>
      <c r="L1482" s="8" t="n">
        <v>1</v>
      </c>
      <c r="M1482" s="8" t="n">
        <v>1</v>
      </c>
      <c r="N1482" s="8" t="n">
        <v>1</v>
      </c>
      <c r="O1482" s="8" t="n">
        <v>1</v>
      </c>
      <c r="P1482" s="8" t="n">
        <v>0</v>
      </c>
      <c r="R1482" s="8" t="n">
        <v>0</v>
      </c>
      <c r="S1482" s="8" t="n">
        <v>0</v>
      </c>
      <c r="T1482" s="8" t="n">
        <v>1</v>
      </c>
      <c r="U1482" s="8" t="n">
        <v>1</v>
      </c>
      <c r="V1482" s="8" t="n">
        <v>1</v>
      </c>
      <c r="W1482" s="8" t="n">
        <v>1</v>
      </c>
      <c r="X1482" s="8" t="n">
        <v>0</v>
      </c>
      <c r="Z1482" s="8" t="n">
        <v>0</v>
      </c>
      <c r="AA1482" s="8" t="n">
        <v>0</v>
      </c>
      <c r="AB1482" s="8" t="n">
        <v>1</v>
      </c>
      <c r="AC1482" s="8" t="n">
        <v>1</v>
      </c>
      <c r="AD1482" s="8" t="n">
        <v>1</v>
      </c>
      <c r="AE1482" s="8" t="n">
        <v>1</v>
      </c>
      <c r="AF1482" s="8" t="n">
        <v>0</v>
      </c>
      <c r="AH1482" s="8" t="n">
        <v>0</v>
      </c>
      <c r="AI1482" s="8" t="n">
        <v>0</v>
      </c>
      <c r="AJ1482" s="8" t="n">
        <v>1</v>
      </c>
      <c r="AK1482" s="8" t="n">
        <v>1</v>
      </c>
      <c r="AL1482" s="8" t="n">
        <v>1</v>
      </c>
      <c r="AM1482" s="8" t="n">
        <v>1</v>
      </c>
      <c r="AN1482" s="8" t="n">
        <v>0</v>
      </c>
      <c r="AP1482" s="8">
        <f>IF(($B$1482&lt;&gt;2)+($J$1482&lt;&gt;2)+($R$1482&lt;&gt;2)+($Z$1482&lt;&gt;2)+($AH$1482&lt;&gt;2)=0,2,IF((($B$1482&lt;&gt;2)*$B$1482+($J$1482&lt;&gt;2)*$J$1482+($R$1482&lt;&gt;2)*$R$1482+($Z$1482&lt;&gt;2)*$Z$1482+($AH$1482&lt;&gt;2)*$AH$1482)/(($B$1482&lt;&gt;2)+($J$1482&lt;&gt;2)+($R$1482&lt;&gt;2)+($Z$1482&lt;&gt;2)+($AH$1482&lt;&gt;2))&gt;=0.5,1,0))</f>
        <v/>
      </c>
      <c r="AQ1482" s="8">
        <f>IF(($C$1482&lt;&gt;2)+($K$1482&lt;&gt;2)+($S$1482&lt;&gt;2)+($AA$1482&lt;&gt;2)+($AI$1482&lt;&gt;2)=0,2,IF((($C$1482&lt;&gt;2)*$C$1482+($K$1482&lt;&gt;2)*$K$1482+($S$1482&lt;&gt;2)*$S$1482+($AA$1482&lt;&gt;2)*$AA$1482+($AI$1482&lt;&gt;2)*$AI$1482)/(($C$1482&lt;&gt;2)+($K$1482&lt;&gt;2)+($S$1482&lt;&gt;2)+($AA$1482&lt;&gt;2)+($AI$1482&lt;&gt;2))&gt;=0.5,1,0))</f>
        <v/>
      </c>
      <c r="AR1482" s="8">
        <f>IF(($D$1482&lt;&gt;2)+($L$1482&lt;&gt;2)+($T$1482&lt;&gt;2)+($AB$1482&lt;&gt;2)+($AJ$1482&lt;&gt;2)=0,2,IF((($D$1482&lt;&gt;2)*$D$1482+($L$1482&lt;&gt;2)*$L$1482+($T$1482&lt;&gt;2)*$T$1482+($AB$1482&lt;&gt;2)*$AB$1482+($AJ$1482&lt;&gt;2)*$AJ$1482)/(($D$1482&lt;&gt;2)+($L$1482&lt;&gt;2)+($T$1482&lt;&gt;2)+($AB$1482&lt;&gt;2)+($AJ$1482&lt;&gt;2))&gt;=0.5,1,0))</f>
        <v/>
      </c>
      <c r="AS1482" s="8">
        <f>IF(($E$1482&lt;&gt;2)+($M$1482&lt;&gt;2)+($U$1482&lt;&gt;2)+($AC$1482&lt;&gt;2)+($AK$1482&lt;&gt;2)=0,2,IF((($E$1482&lt;&gt;2)*$E$1482+($M$1482&lt;&gt;2)*$M$1482+($U$1482&lt;&gt;2)*$U$1482+($AC$1482&lt;&gt;2)*$AC$1482+($AK$1482&lt;&gt;2)*$AK$1482)/(($E$1482&lt;&gt;2)+($M$1482&lt;&gt;2)+($U$1482&lt;&gt;2)+($AC$1482&lt;&gt;2)+($AK$1482&lt;&gt;2))&gt;=0.5,1,0))</f>
        <v/>
      </c>
      <c r="AT1482" s="8">
        <f>IF(($F$1482&lt;&gt;2)+($N$1482&lt;&gt;2)+($V$1482&lt;&gt;2)+($AD$1482&lt;&gt;2)+($AL$1482&lt;&gt;2)=0,2,IF((($F$1482&lt;&gt;2)*$F$1482+($N$1482&lt;&gt;2)*$N$1482+($V$1482&lt;&gt;2)*$V$1482+($AD$1482&lt;&gt;2)*$AD$1482+($AL$1482&lt;&gt;2)*$AL$1482)/(($F$1482&lt;&gt;2)+($N$1482&lt;&gt;2)+($V$1482&lt;&gt;2)+($AD$1482&lt;&gt;2)+($AL$1482&lt;&gt;2))&gt;=0.5,1,0))</f>
        <v/>
      </c>
      <c r="AU1482" s="8">
        <f>IF(($G$1482&lt;&gt;2)+($O$1482&lt;&gt;2)+($W$1482&lt;&gt;2)+($AE$1482&lt;&gt;2)+($AM$1482&lt;&gt;2)=0,2,IF((($G$1482&lt;&gt;2)*$G$1482+($O$1482&lt;&gt;2)*$O$1482+($W$1482&lt;&gt;2)*$W$1482+($AE$1482&lt;&gt;2)*$AE$1482+($AM$1482&lt;&gt;2)*$AM$1482)/(($G$1482&lt;&gt;2)+($O$1482&lt;&gt;2)+($W$1482&lt;&gt;2)+($AE$1482&lt;&gt;2)+($AM$1482&lt;&gt;2))&gt;=0.5,1,0))</f>
        <v/>
      </c>
      <c r="AV1482" s="8">
        <f>IF(($H$1482&lt;&gt;2)+($P$1482&lt;&gt;2)+($X$1482&lt;&gt;2)+($AF$1482&lt;&gt;2)+($AN$1482&lt;&gt;2)=0,2,IF((($H$1482&lt;&gt;2)*$H$1482+($P$1482&lt;&gt;2)*$P$1482+($X$1482&lt;&gt;2)*$X$1482+($AF$1482&lt;&gt;2)*$AF$1482+($AN$1482&lt;&gt;2)*$AN$1482)/(($H$1482&lt;&gt;2)+($P$1482&lt;&gt;2)+($X$1482&lt;&gt;2)+($AF$1482&lt;&gt;2)+($AN$1482&lt;&gt;2))&gt;=0.5,1,0))</f>
        <v/>
      </c>
      <c r="AX1482" s="16">
        <f>'Ground truth'!$B$18</f>
        <v/>
      </c>
      <c r="AY1482" s="16">
        <f>'Ground truth'!$C$18</f>
        <v/>
      </c>
      <c r="AZ1482" s="16">
        <f>'Ground truth'!$D$18</f>
        <v/>
      </c>
      <c r="BA1482" s="16">
        <f>'Ground truth'!$E$18</f>
        <v/>
      </c>
      <c r="BB1482" s="16">
        <f>'Ground truth'!$F$18</f>
        <v/>
      </c>
      <c r="BC1482" s="16">
        <f>'Ground truth'!$G$18</f>
        <v/>
      </c>
      <c r="BD1482" s="16">
        <f>'Ground truth'!$H$18</f>
        <v/>
      </c>
    </row>
    <row r="1483">
      <c r="A1483" s="3" t="inlineStr">
        <is>
          <t>Housing</t>
        </is>
      </c>
      <c r="B1483" s="8" t="n">
        <v>1</v>
      </c>
      <c r="C1483" s="8" t="n">
        <v>1</v>
      </c>
      <c r="D1483" s="8" t="n">
        <v>1</v>
      </c>
      <c r="E1483" s="8" t="n">
        <v>1</v>
      </c>
      <c r="F1483" s="8" t="n">
        <v>1</v>
      </c>
      <c r="G1483" s="8" t="n">
        <v>1</v>
      </c>
      <c r="H1483" s="8" t="n">
        <v>0</v>
      </c>
      <c r="J1483" s="8" t="n">
        <v>1</v>
      </c>
      <c r="K1483" s="8" t="n">
        <v>1</v>
      </c>
      <c r="L1483" s="8" t="n">
        <v>1</v>
      </c>
      <c r="M1483" s="8" t="n">
        <v>1</v>
      </c>
      <c r="N1483" s="8" t="n">
        <v>1</v>
      </c>
      <c r="O1483" s="8" t="n">
        <v>1</v>
      </c>
      <c r="P1483" s="8" t="n">
        <v>0</v>
      </c>
      <c r="R1483" s="8" t="n">
        <v>1</v>
      </c>
      <c r="S1483" s="8" t="n">
        <v>1</v>
      </c>
      <c r="T1483" s="8" t="n">
        <v>1</v>
      </c>
      <c r="U1483" s="8" t="n">
        <v>1</v>
      </c>
      <c r="V1483" s="8" t="n">
        <v>1</v>
      </c>
      <c r="W1483" s="8" t="n">
        <v>1</v>
      </c>
      <c r="X1483" s="8" t="n">
        <v>0</v>
      </c>
      <c r="Z1483" s="8" t="n">
        <v>1</v>
      </c>
      <c r="AA1483" s="8" t="n">
        <v>1</v>
      </c>
      <c r="AB1483" s="8" t="n">
        <v>1</v>
      </c>
      <c r="AC1483" s="8" t="n">
        <v>1</v>
      </c>
      <c r="AD1483" s="8" t="n">
        <v>1</v>
      </c>
      <c r="AE1483" s="8" t="n">
        <v>1</v>
      </c>
      <c r="AF1483" s="8" t="n">
        <v>0</v>
      </c>
      <c r="AH1483" s="8" t="n">
        <v>1</v>
      </c>
      <c r="AI1483" s="8" t="n">
        <v>1</v>
      </c>
      <c r="AJ1483" s="8" t="n">
        <v>1</v>
      </c>
      <c r="AK1483" s="8" t="n">
        <v>1</v>
      </c>
      <c r="AL1483" s="8" t="n">
        <v>1</v>
      </c>
      <c r="AM1483" s="8" t="n">
        <v>1</v>
      </c>
      <c r="AN1483" s="8" t="n">
        <v>0</v>
      </c>
      <c r="AP1483" s="8">
        <f>IF(($B$1483&lt;&gt;2)+($J$1483&lt;&gt;2)+($R$1483&lt;&gt;2)+($Z$1483&lt;&gt;2)+($AH$1483&lt;&gt;2)=0,2,IF((($B$1483&lt;&gt;2)*$B$1483+($J$1483&lt;&gt;2)*$J$1483+($R$1483&lt;&gt;2)*$R$1483+($Z$1483&lt;&gt;2)*$Z$1483+($AH$1483&lt;&gt;2)*$AH$1483)/(($B$1483&lt;&gt;2)+($J$1483&lt;&gt;2)+($R$1483&lt;&gt;2)+($Z$1483&lt;&gt;2)+($AH$1483&lt;&gt;2))&gt;=0.5,1,0))</f>
        <v/>
      </c>
      <c r="AQ1483" s="8">
        <f>IF(($C$1483&lt;&gt;2)+($K$1483&lt;&gt;2)+($S$1483&lt;&gt;2)+($AA$1483&lt;&gt;2)+($AI$1483&lt;&gt;2)=0,2,IF((($C$1483&lt;&gt;2)*$C$1483+($K$1483&lt;&gt;2)*$K$1483+($S$1483&lt;&gt;2)*$S$1483+($AA$1483&lt;&gt;2)*$AA$1483+($AI$1483&lt;&gt;2)*$AI$1483)/(($C$1483&lt;&gt;2)+($K$1483&lt;&gt;2)+($S$1483&lt;&gt;2)+($AA$1483&lt;&gt;2)+($AI$1483&lt;&gt;2))&gt;=0.5,1,0))</f>
        <v/>
      </c>
      <c r="AR1483" s="8">
        <f>IF(($D$1483&lt;&gt;2)+($L$1483&lt;&gt;2)+($T$1483&lt;&gt;2)+($AB$1483&lt;&gt;2)+($AJ$1483&lt;&gt;2)=0,2,IF((($D$1483&lt;&gt;2)*$D$1483+($L$1483&lt;&gt;2)*$L$1483+($T$1483&lt;&gt;2)*$T$1483+($AB$1483&lt;&gt;2)*$AB$1483+($AJ$1483&lt;&gt;2)*$AJ$1483)/(($D$1483&lt;&gt;2)+($L$1483&lt;&gt;2)+($T$1483&lt;&gt;2)+($AB$1483&lt;&gt;2)+($AJ$1483&lt;&gt;2))&gt;=0.5,1,0))</f>
        <v/>
      </c>
      <c r="AS1483" s="8">
        <f>IF(($E$1483&lt;&gt;2)+($M$1483&lt;&gt;2)+($U$1483&lt;&gt;2)+($AC$1483&lt;&gt;2)+($AK$1483&lt;&gt;2)=0,2,IF((($E$1483&lt;&gt;2)*$E$1483+($M$1483&lt;&gt;2)*$M$1483+($U$1483&lt;&gt;2)*$U$1483+($AC$1483&lt;&gt;2)*$AC$1483+($AK$1483&lt;&gt;2)*$AK$1483)/(($E$1483&lt;&gt;2)+($M$1483&lt;&gt;2)+($U$1483&lt;&gt;2)+($AC$1483&lt;&gt;2)+($AK$1483&lt;&gt;2))&gt;=0.5,1,0))</f>
        <v/>
      </c>
      <c r="AT1483" s="8">
        <f>IF(($F$1483&lt;&gt;2)+($N$1483&lt;&gt;2)+($V$1483&lt;&gt;2)+($AD$1483&lt;&gt;2)+($AL$1483&lt;&gt;2)=0,2,IF((($F$1483&lt;&gt;2)*$F$1483+($N$1483&lt;&gt;2)*$N$1483+($V$1483&lt;&gt;2)*$V$1483+($AD$1483&lt;&gt;2)*$AD$1483+($AL$1483&lt;&gt;2)*$AL$1483)/(($F$1483&lt;&gt;2)+($N$1483&lt;&gt;2)+($V$1483&lt;&gt;2)+($AD$1483&lt;&gt;2)+($AL$1483&lt;&gt;2))&gt;=0.5,1,0))</f>
        <v/>
      </c>
      <c r="AU1483" s="8">
        <f>IF(($G$1483&lt;&gt;2)+($O$1483&lt;&gt;2)+($W$1483&lt;&gt;2)+($AE$1483&lt;&gt;2)+($AM$1483&lt;&gt;2)=0,2,IF((($G$1483&lt;&gt;2)*$G$1483+($O$1483&lt;&gt;2)*$O$1483+($W$1483&lt;&gt;2)*$W$1483+($AE$1483&lt;&gt;2)*$AE$1483+($AM$1483&lt;&gt;2)*$AM$1483)/(($G$1483&lt;&gt;2)+($O$1483&lt;&gt;2)+($W$1483&lt;&gt;2)+($AE$1483&lt;&gt;2)+($AM$1483&lt;&gt;2))&gt;=0.5,1,0))</f>
        <v/>
      </c>
      <c r="AV1483" s="8">
        <f>IF(($H$1483&lt;&gt;2)+($P$1483&lt;&gt;2)+($X$1483&lt;&gt;2)+($AF$1483&lt;&gt;2)+($AN$1483&lt;&gt;2)=0,2,IF((($H$1483&lt;&gt;2)*$H$1483+($P$1483&lt;&gt;2)*$P$1483+($X$1483&lt;&gt;2)*$X$1483+($AF$1483&lt;&gt;2)*$AF$1483+($AN$1483&lt;&gt;2)*$AN$1483)/(($H$1483&lt;&gt;2)+($P$1483&lt;&gt;2)+($X$1483&lt;&gt;2)+($AF$1483&lt;&gt;2)+($AN$1483&lt;&gt;2))&gt;=0.5,1,0))</f>
        <v/>
      </c>
      <c r="AX1483" s="16">
        <f>'Ground truth'!$B$19</f>
        <v/>
      </c>
      <c r="AY1483" s="16">
        <f>'Ground truth'!$C$19</f>
        <v/>
      </c>
      <c r="AZ1483" s="16">
        <f>'Ground truth'!$D$19</f>
        <v/>
      </c>
      <c r="BA1483" s="16">
        <f>'Ground truth'!$E$19</f>
        <v/>
      </c>
      <c r="BB1483" s="16">
        <f>'Ground truth'!$F$19</f>
        <v/>
      </c>
      <c r="BC1483" s="16">
        <f>'Ground truth'!$G$19</f>
        <v/>
      </c>
      <c r="BD1483" s="16">
        <f>'Ground truth'!$H$19</f>
        <v/>
      </c>
    </row>
    <row r="1484">
      <c r="A1484" s="3" t="inlineStr">
        <is>
          <t>External Environment</t>
        </is>
      </c>
      <c r="B1484" s="8" t="n">
        <v>0</v>
      </c>
      <c r="C1484" s="8" t="n">
        <v>0</v>
      </c>
      <c r="D1484" s="8" t="n">
        <v>0</v>
      </c>
      <c r="E1484" s="8" t="n">
        <v>0</v>
      </c>
      <c r="F1484" s="8" t="n">
        <v>0</v>
      </c>
      <c r="G1484" s="8" t="n">
        <v>0</v>
      </c>
      <c r="H1484" s="8" t="n">
        <v>1</v>
      </c>
      <c r="J1484" s="8" t="n">
        <v>0</v>
      </c>
      <c r="K1484" s="8" t="n">
        <v>0</v>
      </c>
      <c r="L1484" s="8" t="n">
        <v>0</v>
      </c>
      <c r="M1484" s="8" t="n">
        <v>0</v>
      </c>
      <c r="N1484" s="8" t="n">
        <v>0</v>
      </c>
      <c r="O1484" s="8" t="n">
        <v>0</v>
      </c>
      <c r="P1484" s="8" t="n">
        <v>1</v>
      </c>
      <c r="R1484" s="8" t="n">
        <v>0</v>
      </c>
      <c r="S1484" s="8" t="n">
        <v>0</v>
      </c>
      <c r="T1484" s="8" t="n">
        <v>0</v>
      </c>
      <c r="U1484" s="8" t="n">
        <v>0</v>
      </c>
      <c r="V1484" s="8" t="n">
        <v>0</v>
      </c>
      <c r="W1484" s="8" t="n">
        <v>0</v>
      </c>
      <c r="X1484" s="8" t="n">
        <v>1</v>
      </c>
      <c r="Z1484" s="8" t="n">
        <v>0</v>
      </c>
      <c r="AA1484" s="8" t="n">
        <v>0</v>
      </c>
      <c r="AB1484" s="8" t="n">
        <v>0</v>
      </c>
      <c r="AC1484" s="8" t="n">
        <v>0</v>
      </c>
      <c r="AD1484" s="8" t="n">
        <v>0</v>
      </c>
      <c r="AE1484" s="8" t="n">
        <v>0</v>
      </c>
      <c r="AF1484" s="8" t="n">
        <v>1</v>
      </c>
      <c r="AH1484" s="8" t="n">
        <v>0</v>
      </c>
      <c r="AI1484" s="8" t="n">
        <v>0</v>
      </c>
      <c r="AJ1484" s="8" t="n">
        <v>0</v>
      </c>
      <c r="AK1484" s="8" t="n">
        <v>0</v>
      </c>
      <c r="AL1484" s="8" t="n">
        <v>0</v>
      </c>
      <c r="AM1484" s="8" t="n">
        <v>0</v>
      </c>
      <c r="AN1484" s="8" t="n">
        <v>1</v>
      </c>
      <c r="AP1484" s="8">
        <f>IF(($B$1484&lt;&gt;2)+($J$1484&lt;&gt;2)+($R$1484&lt;&gt;2)+($Z$1484&lt;&gt;2)+($AH$1484&lt;&gt;2)=0,2,IF((($B$1484&lt;&gt;2)*$B$1484+($J$1484&lt;&gt;2)*$J$1484+($R$1484&lt;&gt;2)*$R$1484+($Z$1484&lt;&gt;2)*$Z$1484+($AH$1484&lt;&gt;2)*$AH$1484)/(($B$1484&lt;&gt;2)+($J$1484&lt;&gt;2)+($R$1484&lt;&gt;2)+($Z$1484&lt;&gt;2)+($AH$1484&lt;&gt;2))&gt;=0.5,1,0))</f>
        <v/>
      </c>
      <c r="AQ1484" s="8">
        <f>IF(($C$1484&lt;&gt;2)+($K$1484&lt;&gt;2)+($S$1484&lt;&gt;2)+($AA$1484&lt;&gt;2)+($AI$1484&lt;&gt;2)=0,2,IF((($C$1484&lt;&gt;2)*$C$1484+($K$1484&lt;&gt;2)*$K$1484+($S$1484&lt;&gt;2)*$S$1484+($AA$1484&lt;&gt;2)*$AA$1484+($AI$1484&lt;&gt;2)*$AI$1484)/(($C$1484&lt;&gt;2)+($K$1484&lt;&gt;2)+($S$1484&lt;&gt;2)+($AA$1484&lt;&gt;2)+($AI$1484&lt;&gt;2))&gt;=0.5,1,0))</f>
        <v/>
      </c>
      <c r="AR1484" s="8">
        <f>IF(($D$1484&lt;&gt;2)+($L$1484&lt;&gt;2)+($T$1484&lt;&gt;2)+($AB$1484&lt;&gt;2)+($AJ$1484&lt;&gt;2)=0,2,IF((($D$1484&lt;&gt;2)*$D$1484+($L$1484&lt;&gt;2)*$L$1484+($T$1484&lt;&gt;2)*$T$1484+($AB$1484&lt;&gt;2)*$AB$1484+($AJ$1484&lt;&gt;2)*$AJ$1484)/(($D$1484&lt;&gt;2)+($L$1484&lt;&gt;2)+($T$1484&lt;&gt;2)+($AB$1484&lt;&gt;2)+($AJ$1484&lt;&gt;2))&gt;=0.5,1,0))</f>
        <v/>
      </c>
      <c r="AS1484" s="8">
        <f>IF(($E$1484&lt;&gt;2)+($M$1484&lt;&gt;2)+($U$1484&lt;&gt;2)+($AC$1484&lt;&gt;2)+($AK$1484&lt;&gt;2)=0,2,IF((($E$1484&lt;&gt;2)*$E$1484+($M$1484&lt;&gt;2)*$M$1484+($U$1484&lt;&gt;2)*$U$1484+($AC$1484&lt;&gt;2)*$AC$1484+($AK$1484&lt;&gt;2)*$AK$1484)/(($E$1484&lt;&gt;2)+($M$1484&lt;&gt;2)+($U$1484&lt;&gt;2)+($AC$1484&lt;&gt;2)+($AK$1484&lt;&gt;2))&gt;=0.5,1,0))</f>
        <v/>
      </c>
      <c r="AT1484" s="8">
        <f>IF(($F$1484&lt;&gt;2)+($N$1484&lt;&gt;2)+($V$1484&lt;&gt;2)+($AD$1484&lt;&gt;2)+($AL$1484&lt;&gt;2)=0,2,IF((($F$1484&lt;&gt;2)*$F$1484+($N$1484&lt;&gt;2)*$N$1484+($V$1484&lt;&gt;2)*$V$1484+($AD$1484&lt;&gt;2)*$AD$1484+($AL$1484&lt;&gt;2)*$AL$1484)/(($F$1484&lt;&gt;2)+($N$1484&lt;&gt;2)+($V$1484&lt;&gt;2)+($AD$1484&lt;&gt;2)+($AL$1484&lt;&gt;2))&gt;=0.5,1,0))</f>
        <v/>
      </c>
      <c r="AU1484" s="8">
        <f>IF(($G$1484&lt;&gt;2)+($O$1484&lt;&gt;2)+($W$1484&lt;&gt;2)+($AE$1484&lt;&gt;2)+($AM$1484&lt;&gt;2)=0,2,IF((($G$1484&lt;&gt;2)*$G$1484+($O$1484&lt;&gt;2)*$O$1484+($W$1484&lt;&gt;2)*$W$1484+($AE$1484&lt;&gt;2)*$AE$1484+($AM$1484&lt;&gt;2)*$AM$1484)/(($G$1484&lt;&gt;2)+($O$1484&lt;&gt;2)+($W$1484&lt;&gt;2)+($AE$1484&lt;&gt;2)+($AM$1484&lt;&gt;2))&gt;=0.5,1,0))</f>
        <v/>
      </c>
      <c r="AV1484" s="8">
        <f>IF(($H$1484&lt;&gt;2)+($P$1484&lt;&gt;2)+($X$1484&lt;&gt;2)+($AF$1484&lt;&gt;2)+($AN$1484&lt;&gt;2)=0,2,IF((($H$1484&lt;&gt;2)*$H$1484+($P$1484&lt;&gt;2)*$P$1484+($X$1484&lt;&gt;2)*$X$1484+($AF$1484&lt;&gt;2)*$AF$1484+($AN$1484&lt;&gt;2)*$AN$1484)/(($H$1484&lt;&gt;2)+($P$1484&lt;&gt;2)+($X$1484&lt;&gt;2)+($AF$1484&lt;&gt;2)+($AN$1484&lt;&gt;2))&gt;=0.5,1,0))</f>
        <v/>
      </c>
      <c r="AX1484" s="16">
        <f>'Ground truth'!$B$20</f>
        <v/>
      </c>
      <c r="AY1484" s="16">
        <f>'Ground truth'!$C$20</f>
        <v/>
      </c>
      <c r="AZ1484" s="16">
        <f>'Ground truth'!$D$20</f>
        <v/>
      </c>
      <c r="BA1484" s="16">
        <f>'Ground truth'!$E$20</f>
        <v/>
      </c>
      <c r="BB1484" s="16">
        <f>'Ground truth'!$F$20</f>
        <v/>
      </c>
      <c r="BC1484" s="16">
        <f>'Ground truth'!$G$20</f>
        <v/>
      </c>
      <c r="BD1484" s="16">
        <f>'Ground truth'!$H$20</f>
        <v/>
      </c>
    </row>
    <row r="1486">
      <c r="A1486" s="17" t="inlineStr">
        <is>
          <t>metrics — confident-only (unsure excluded from denominators)</t>
        </is>
      </c>
      <c r="B1486" s="10" t="inlineStr">
        <is>
          <t>run 1</t>
        </is>
      </c>
      <c r="C1486" s="10" t="inlineStr">
        <is>
          <t>run 2</t>
        </is>
      </c>
      <c r="D1486" s="10" t="inlineStr">
        <is>
          <t>run 3</t>
        </is>
      </c>
      <c r="E1486" s="10" t="inlineStr">
        <is>
          <t>run 4</t>
        </is>
      </c>
      <c r="F1486" s="10" t="inlineStr">
        <is>
          <t>run 5</t>
        </is>
      </c>
      <c r="G1486" s="10" t="inlineStr">
        <is>
          <t>avg-matrix</t>
        </is>
      </c>
      <c r="H1486" s="10" t="inlineStr">
        <is>
          <t>mean</t>
        </is>
      </c>
      <c r="I1486" s="10" t="inlineStr">
        <is>
          <t>std (pop.)</t>
        </is>
      </c>
      <c r="J1486" s="17" t="inlineStr">
        <is>
          <t>notes</t>
        </is>
      </c>
    </row>
    <row r="1487">
      <c r="A1487" s="7" t="inlineStr">
        <is>
          <t>TP</t>
        </is>
      </c>
      <c r="B1487" s="7">
        <f>SUMPRODUCT(($B$1478:$H$1484=1)*('Ground truth'!$B$14:$H$20=1))</f>
        <v/>
      </c>
      <c r="C1487" s="7">
        <f>SUMPRODUCT(($J$1478:$P$1484=1)*('Ground truth'!$B$14:$H$20=1))</f>
        <v/>
      </c>
      <c r="D1487" s="7">
        <f>SUMPRODUCT(($R$1478:$X$1484=1)*('Ground truth'!$B$14:$H$20=1))</f>
        <v/>
      </c>
      <c r="E1487" s="7">
        <f>SUMPRODUCT(($Z$1478:$AF$1484=1)*('Ground truth'!$B$14:$H$20=1))</f>
        <v/>
      </c>
      <c r="F1487" s="7">
        <f>SUMPRODUCT(($AH$1478:$AN$1484=1)*('Ground truth'!$B$14:$H$20=1))</f>
        <v/>
      </c>
      <c r="G1487" s="7">
        <f>SUMPRODUCT(($AP$1478:$AV$1484=1)*('Ground truth'!$B$14:$H$20=1))</f>
        <v/>
      </c>
      <c r="H1487" s="12">
        <f>AVERAGE($B$1487:$F$1487)</f>
        <v/>
      </c>
      <c r="I1487" s="12">
        <f>STDEV.P($B$1487:$F$1487)</f>
        <v/>
      </c>
    </row>
    <row r="1488">
      <c r="A1488" s="7" t="inlineStr">
        <is>
          <t>TN</t>
        </is>
      </c>
      <c r="B1488" s="7">
        <f>SUMPRODUCT(($B$1478:$H$1484=0)*('Ground truth'!$B$14:$H$20=0))</f>
        <v/>
      </c>
      <c r="C1488" s="7">
        <f>SUMPRODUCT(($J$1478:$P$1484=0)*('Ground truth'!$B$14:$H$20=0))</f>
        <v/>
      </c>
      <c r="D1488" s="7">
        <f>SUMPRODUCT(($R$1478:$X$1484=0)*('Ground truth'!$B$14:$H$20=0))</f>
        <v/>
      </c>
      <c r="E1488" s="7">
        <f>SUMPRODUCT(($Z$1478:$AF$1484=0)*('Ground truth'!$B$14:$H$20=0))</f>
        <v/>
      </c>
      <c r="F1488" s="7">
        <f>SUMPRODUCT(($AH$1478:$AN$1484=0)*('Ground truth'!$B$14:$H$20=0))</f>
        <v/>
      </c>
      <c r="G1488" s="7">
        <f>SUMPRODUCT(($AP$1478:$AV$1484=0)*('Ground truth'!$B$14:$H$20=0))</f>
        <v/>
      </c>
      <c r="H1488" s="12">
        <f>AVERAGE($B$1488:$F$1488)</f>
        <v/>
      </c>
      <c r="I1488" s="12">
        <f>STDEV.P($B$1488:$F$1488)</f>
        <v/>
      </c>
    </row>
    <row r="1489">
      <c r="A1489" s="7" t="inlineStr">
        <is>
          <t>FP</t>
        </is>
      </c>
      <c r="B1489" s="7">
        <f>SUMPRODUCT(($B$1478:$H$1484=1)*('Ground truth'!$B$14:$H$20=0))</f>
        <v/>
      </c>
      <c r="C1489" s="7">
        <f>SUMPRODUCT(($J$1478:$P$1484=1)*('Ground truth'!$B$14:$H$20=0))</f>
        <v/>
      </c>
      <c r="D1489" s="7">
        <f>SUMPRODUCT(($R$1478:$X$1484=1)*('Ground truth'!$B$14:$H$20=0))</f>
        <v/>
      </c>
      <c r="E1489" s="7">
        <f>SUMPRODUCT(($Z$1478:$AF$1484=1)*('Ground truth'!$B$14:$H$20=0))</f>
        <v/>
      </c>
      <c r="F1489" s="7">
        <f>SUMPRODUCT(($AH$1478:$AN$1484=1)*('Ground truth'!$B$14:$H$20=0))</f>
        <v/>
      </c>
      <c r="G1489" s="7">
        <f>SUMPRODUCT(($AP$1478:$AV$1484=1)*('Ground truth'!$B$14:$H$20=0))</f>
        <v/>
      </c>
      <c r="H1489" s="12">
        <f>AVERAGE($B$1489:$F$1489)</f>
        <v/>
      </c>
      <c r="I1489" s="12">
        <f>STDEV.P($B$1489:$F$1489)</f>
        <v/>
      </c>
    </row>
    <row r="1490">
      <c r="A1490" s="7" t="inlineStr">
        <is>
          <t>FN</t>
        </is>
      </c>
      <c r="B1490" s="7">
        <f>SUMPRODUCT(($B$1478:$H$1484=0)*('Ground truth'!$B$14:$H$20=1))</f>
        <v/>
      </c>
      <c r="C1490" s="7">
        <f>SUMPRODUCT(($J$1478:$P$1484=0)*('Ground truth'!$B$14:$H$20=1))</f>
        <v/>
      </c>
      <c r="D1490" s="7">
        <f>SUMPRODUCT(($R$1478:$X$1484=0)*('Ground truth'!$B$14:$H$20=1))</f>
        <v/>
      </c>
      <c r="E1490" s="7">
        <f>SUMPRODUCT(($Z$1478:$AF$1484=0)*('Ground truth'!$B$14:$H$20=1))</f>
        <v/>
      </c>
      <c r="F1490" s="7">
        <f>SUMPRODUCT(($AH$1478:$AN$1484=0)*('Ground truth'!$B$14:$H$20=1))</f>
        <v/>
      </c>
      <c r="G1490" s="7">
        <f>SUMPRODUCT(($AP$1478:$AV$1484=0)*('Ground truth'!$B$14:$H$20=1))</f>
        <v/>
      </c>
      <c r="H1490" s="12">
        <f>AVERAGE($B$1490:$F$1490)</f>
        <v/>
      </c>
      <c r="I1490" s="12">
        <f>STDEV.P($B$1490:$F$1490)</f>
        <v/>
      </c>
    </row>
    <row r="1491">
      <c r="A1491" s="4" t="inlineStr">
        <is>
          <t>Precision</t>
        </is>
      </c>
      <c r="B1491" s="12">
        <f>IFERROR($B$1487/($B$1487+$B$1489),0)</f>
        <v/>
      </c>
      <c r="C1491" s="12">
        <f>IFERROR($C$1487/($C$1487+$C$1489),0)</f>
        <v/>
      </c>
      <c r="D1491" s="12">
        <f>IFERROR($D$1487/($D$1487+$D$1489),0)</f>
        <v/>
      </c>
      <c r="E1491" s="12">
        <f>IFERROR($E$1487/($E$1487+$E$1489),0)</f>
        <v/>
      </c>
      <c r="F1491" s="12">
        <f>IFERROR($F$1487/($F$1487+$F$1489),0)</f>
        <v/>
      </c>
      <c r="G1491" s="12">
        <f>IFERROR($G$1487/($G$1487+$G$1489),0)</f>
        <v/>
      </c>
      <c r="H1491" s="18">
        <f>AVERAGE($B$1491:$F$1491)</f>
        <v/>
      </c>
      <c r="I1491" s="18">
        <f>STDEV.P($B$1491:$F$1491)</f>
        <v/>
      </c>
    </row>
    <row r="1492">
      <c r="A1492" s="4" t="inlineStr">
        <is>
          <t>Recall</t>
        </is>
      </c>
      <c r="B1492" s="12">
        <f>IFERROR($B$1487/($B$1487+$B$1490),0)</f>
        <v/>
      </c>
      <c r="C1492" s="12">
        <f>IFERROR($C$1487/($C$1487+$C$1490),0)</f>
        <v/>
      </c>
      <c r="D1492" s="12">
        <f>IFERROR($D$1487/($D$1487+$D$1490),0)</f>
        <v/>
      </c>
      <c r="E1492" s="12">
        <f>IFERROR($E$1487/($E$1487+$E$1490),0)</f>
        <v/>
      </c>
      <c r="F1492" s="12">
        <f>IFERROR($F$1487/($F$1487+$F$1490),0)</f>
        <v/>
      </c>
      <c r="G1492" s="12">
        <f>IFERROR($G$1487/($G$1487+$G$1490),0)</f>
        <v/>
      </c>
      <c r="H1492" s="18">
        <f>AVERAGE($B$1492:$F$1492)</f>
        <v/>
      </c>
      <c r="I1492" s="18">
        <f>STDEV.P($B$1492:$F$1492)</f>
        <v/>
      </c>
    </row>
    <row r="1493">
      <c r="A1493" s="4" t="inlineStr">
        <is>
          <t>F1</t>
        </is>
      </c>
      <c r="B1493" s="12">
        <f>IFERROR(2*$B$1491*$B$1492/($B$1491+$B$1492),0)</f>
        <v/>
      </c>
      <c r="C1493" s="12">
        <f>IFERROR(2*$C$1491*$C$1492/($C$1491+$C$1492),0)</f>
        <v/>
      </c>
      <c r="D1493" s="12">
        <f>IFERROR(2*$D$1491*$D$1492/($D$1491+$D$1492),0)</f>
        <v/>
      </c>
      <c r="E1493" s="12">
        <f>IFERROR(2*$E$1491*$E$1492/($E$1491+$E$1492),0)</f>
        <v/>
      </c>
      <c r="F1493" s="12">
        <f>IFERROR(2*$F$1491*$F$1492/($F$1491+$F$1492),0)</f>
        <v/>
      </c>
      <c r="G1493" s="12">
        <f>IFERROR(2*$G$1491*$G$1492/($G$1491+$G$1492),0)</f>
        <v/>
      </c>
      <c r="H1493" s="18">
        <f>AVERAGE($B$1493:$F$1493)</f>
        <v/>
      </c>
      <c r="I1493" s="18">
        <f>STDEV.P($B$1493:$F$1493)</f>
        <v/>
      </c>
    </row>
    <row r="1494">
      <c r="A1494" s="4" t="inlineStr">
        <is>
          <t>Accuracy</t>
        </is>
      </c>
      <c r="B1494" s="12">
        <f>IFERROR(($B$1487+$B$1488)/($B$1487+$B$1488+$B$1489+$B$1490),0)</f>
        <v/>
      </c>
      <c r="C1494" s="12">
        <f>IFERROR(($C$1487+$C$1488)/($C$1487+$C$1488+$C$1489+$C$1490),0)</f>
        <v/>
      </c>
      <c r="D1494" s="12">
        <f>IFERROR(($D$1487+$D$1488)/($D$1487+$D$1488+$D$1489+$D$1490),0)</f>
        <v/>
      </c>
      <c r="E1494" s="12">
        <f>IFERROR(($E$1487+$E$1488)/($E$1487+$E$1488+$E$1489+$E$1490),0)</f>
        <v/>
      </c>
      <c r="F1494" s="12">
        <f>IFERROR(($F$1487+$F$1488)/($F$1487+$F$1488+$F$1489+$F$1490),0)</f>
        <v/>
      </c>
      <c r="G1494" s="12">
        <f>IFERROR(($G$1487+$G$1488)/($G$1487+$G$1488+$G$1489+$G$1490),0)</f>
        <v/>
      </c>
      <c r="H1494" s="18">
        <f>AVERAGE($B$1494:$F$1494)</f>
        <v/>
      </c>
      <c r="I1494" s="18">
        <f>STDEV.P($B$1494:$F$1494)</f>
        <v/>
      </c>
    </row>
    <row r="1495">
      <c r="A1495" s="4" t="inlineStr">
        <is>
          <t>Edit distance</t>
        </is>
      </c>
      <c r="B1495" s="12">
        <f>SUMPRODUCT(ABS('Ground truth'!$B$14:$H$20-$B$1478:$H$1484))</f>
        <v/>
      </c>
      <c r="C1495" s="12">
        <f>SUMPRODUCT(ABS('Ground truth'!$B$14:$H$20-$J$1478:$P$1484))</f>
        <v/>
      </c>
      <c r="D1495" s="12">
        <f>SUMPRODUCT(ABS('Ground truth'!$B$14:$H$20-$R$1478:$X$1484))</f>
        <v/>
      </c>
      <c r="E1495" s="12">
        <f>SUMPRODUCT(ABS('Ground truth'!$B$14:$H$20-$Z$1478:$AF$1484))</f>
        <v/>
      </c>
      <c r="F1495" s="12">
        <f>SUMPRODUCT(ABS('Ground truth'!$B$14:$H$20-$AH$1478:$AN$1484))</f>
        <v/>
      </c>
      <c r="G1495" s="12">
        <f>SUMPRODUCT(ABS('Ground truth'!$B$14:$H$20-$AP$1478:$AV$1484))</f>
        <v/>
      </c>
      <c r="H1495" s="18">
        <f>AVERAGE($B$1495:$F$1495)</f>
        <v/>
      </c>
      <c r="I1495" s="18">
        <f>STDEV.P($B$1495:$F$1495)</f>
        <v/>
      </c>
    </row>
    <row r="1496">
      <c r="A1496" s="4" t="inlineStr">
        <is>
          <t>Spectral distance</t>
        </is>
      </c>
      <c r="B1496" s="12">
        <f>SQRT(SUMPRODUCT(('Ground truth'!$K$14:$K$20-$B$1507:$B$1513)^2))</f>
        <v/>
      </c>
      <c r="C1496" s="12">
        <f>SQRT(SUMPRODUCT(('Ground truth'!$K$14:$K$20-$C$1507:$C$1513)^2))</f>
        <v/>
      </c>
      <c r="D1496" s="12">
        <f>SQRT(SUMPRODUCT(('Ground truth'!$K$14:$K$20-$D$1507:$D$1513)^2))</f>
        <v/>
      </c>
      <c r="E1496" s="12">
        <f>SQRT(SUMPRODUCT(('Ground truth'!$K$14:$K$20-$E$1507:$E$1513)^2))</f>
        <v/>
      </c>
      <c r="F1496" s="12">
        <f>SQRT(SUMPRODUCT(('Ground truth'!$K$14:$K$20-$F$1507:$F$1513)^2))</f>
        <v/>
      </c>
      <c r="G1496" s="12">
        <f>SQRT(SUMPRODUCT(('Ground truth'!$K$14:$K$20-$G$1507:$G$1513)^2))</f>
        <v/>
      </c>
      <c r="H1496" s="18">
        <f>AVERAGE($B$1496:$F$1496)</f>
        <v/>
      </c>
      <c r="I1496" s="18">
        <f>STDEV.P($B$1496:$F$1496)</f>
        <v/>
      </c>
    </row>
    <row r="1497">
      <c r="A1497" s="4" t="inlineStr">
        <is>
          <t>Unsure cells</t>
        </is>
      </c>
      <c r="B1497" s="7">
        <f>COUNTIF($B$1478:$H$1484,2)</f>
        <v/>
      </c>
      <c r="C1497" s="7">
        <f>COUNTIF($J$1478:$P$1484,2)</f>
        <v/>
      </c>
      <c r="D1497" s="7">
        <f>COUNTIF($R$1478:$X$1484,2)</f>
        <v/>
      </c>
      <c r="E1497" s="7">
        <f>COUNTIF($Z$1478:$AF$1484,2)</f>
        <v/>
      </c>
      <c r="F1497" s="7">
        <f>COUNTIF($AH$1478:$AN$1484,2)</f>
        <v/>
      </c>
      <c r="G1497" s="7">
        <f>COUNTIF($AP$1478:$AV$1484,2)</f>
        <v/>
      </c>
      <c r="H1497" s="12">
        <f>AVERAGE($B$1497:$F$1497)</f>
        <v/>
      </c>
      <c r="I1497" s="12">
        <f>STDEV.P($B$1497:$F$1497)</f>
        <v/>
      </c>
    </row>
    <row r="1498">
      <c r="A1498" s="3" t="inlineStr">
        <is>
          <t>eigenvalues (real part, numpy order; pasted)</t>
        </is>
      </c>
    </row>
    <row r="1499">
      <c r="A1499" s="3" t="inlineStr">
        <is>
          <t xml:space="preserve">  λ1</t>
        </is>
      </c>
      <c r="B1499" s="19" t="n">
        <v>5.427878872370735</v>
      </c>
      <c r="C1499" s="19" t="n">
        <v>5.427878872370735</v>
      </c>
      <c r="D1499" s="19" t="n">
        <v>5.427878872370735</v>
      </c>
      <c r="E1499" s="19" t="n">
        <v>5.427878872370735</v>
      </c>
      <c r="F1499" s="19" t="n">
        <v>5.427878872370735</v>
      </c>
      <c r="G1499" s="19" t="n">
        <v>5.427878872370735</v>
      </c>
    </row>
    <row r="1500">
      <c r="A1500" s="3" t="inlineStr">
        <is>
          <t xml:space="preserve">  λ2</t>
        </is>
      </c>
      <c r="B1500" s="19" t="n">
        <v>1.375663623311851</v>
      </c>
      <c r="C1500" s="19" t="n">
        <v>1.375663623311851</v>
      </c>
      <c r="D1500" s="19" t="n">
        <v>1.375663623311851</v>
      </c>
      <c r="E1500" s="19" t="n">
        <v>1.375663623311851</v>
      </c>
      <c r="F1500" s="19" t="n">
        <v>1.375663623311851</v>
      </c>
      <c r="G1500" s="19" t="n">
        <v>1.375663623311851</v>
      </c>
    </row>
    <row r="1501">
      <c r="A1501" s="3" t="inlineStr">
        <is>
          <t xml:space="preserve">  λ3</t>
        </is>
      </c>
      <c r="B1501" s="19" t="n">
        <v>-0.8035424956825952</v>
      </c>
      <c r="C1501" s="19" t="n">
        <v>-0.8035424956825952</v>
      </c>
      <c r="D1501" s="19" t="n">
        <v>-0.8035424956825952</v>
      </c>
      <c r="E1501" s="19" t="n">
        <v>-0.8035424956825952</v>
      </c>
      <c r="F1501" s="19" t="n">
        <v>-0.8035424956825952</v>
      </c>
      <c r="G1501" s="19" t="n">
        <v>-0.8035424956825952</v>
      </c>
    </row>
    <row r="1502">
      <c r="A1502" s="3" t="inlineStr">
        <is>
          <t xml:space="preserve">  λ4</t>
        </is>
      </c>
      <c r="B1502" s="19" t="n">
        <v>-8.784618916479956e-17</v>
      </c>
      <c r="C1502" s="19" t="n">
        <v>-8.784618916479956e-17</v>
      </c>
      <c r="D1502" s="19" t="n">
        <v>-8.784618916479956e-17</v>
      </c>
      <c r="E1502" s="19" t="n">
        <v>-8.784618916479956e-17</v>
      </c>
      <c r="F1502" s="19" t="n">
        <v>-8.784618916479956e-17</v>
      </c>
      <c r="G1502" s="19" t="n">
        <v>-8.784618916479956e-17</v>
      </c>
    </row>
    <row r="1503">
      <c r="A1503" s="3" t="inlineStr">
        <is>
          <t xml:space="preserve">  λ5</t>
        </is>
      </c>
      <c r="B1503" s="19" t="n">
        <v>-1.989299658528107e-17</v>
      </c>
      <c r="C1503" s="19" t="n">
        <v>-1.989299658528107e-17</v>
      </c>
      <c r="D1503" s="19" t="n">
        <v>-1.989299658528107e-17</v>
      </c>
      <c r="E1503" s="19" t="n">
        <v>-1.989299658528107e-17</v>
      </c>
      <c r="F1503" s="19" t="n">
        <v>-1.989299658528107e-17</v>
      </c>
      <c r="G1503" s="19" t="n">
        <v>-1.989299658528107e-17</v>
      </c>
    </row>
    <row r="1504">
      <c r="A1504" s="3" t="inlineStr">
        <is>
          <t xml:space="preserve">  λ6</t>
        </is>
      </c>
      <c r="B1504" s="19" t="n">
        <v>2.761382484668368e-33</v>
      </c>
      <c r="C1504" s="19" t="n">
        <v>2.761382484668368e-33</v>
      </c>
      <c r="D1504" s="19" t="n">
        <v>2.761382484668368e-33</v>
      </c>
      <c r="E1504" s="19" t="n">
        <v>2.761382484668368e-33</v>
      </c>
      <c r="F1504" s="19" t="n">
        <v>2.761382484668368e-33</v>
      </c>
      <c r="G1504" s="19" t="n">
        <v>2.761382484668368e-33</v>
      </c>
    </row>
    <row r="1505">
      <c r="A1505" s="3" t="inlineStr">
        <is>
          <t xml:space="preserve">  λ7</t>
        </is>
      </c>
      <c r="B1505" s="19" t="n">
        <v>1</v>
      </c>
      <c r="C1505" s="19" t="n">
        <v>1</v>
      </c>
      <c r="D1505" s="19" t="n">
        <v>1</v>
      </c>
      <c r="E1505" s="19" t="n">
        <v>1</v>
      </c>
      <c r="F1505" s="19" t="n">
        <v>1</v>
      </c>
      <c r="G1505" s="19" t="n">
        <v>1</v>
      </c>
    </row>
    <row r="1506">
      <c r="A1506" s="3" t="inlineStr">
        <is>
          <t>eigenvalues sorted desc (LARGE)</t>
        </is>
      </c>
    </row>
    <row r="1507">
      <c r="A1507" s="3" t="inlineStr">
        <is>
          <t xml:space="preserve">  λ(1)</t>
        </is>
      </c>
      <c r="B1507" s="19">
        <f>LARGE($B$1499:$B$1505,1)</f>
        <v/>
      </c>
      <c r="C1507" s="19">
        <f>LARGE($C$1499:$C$1505,1)</f>
        <v/>
      </c>
      <c r="D1507" s="19">
        <f>LARGE($D$1499:$D$1505,1)</f>
        <v/>
      </c>
      <c r="E1507" s="19">
        <f>LARGE($E$1499:$E$1505,1)</f>
        <v/>
      </c>
      <c r="F1507" s="19">
        <f>LARGE($F$1499:$F$1505,1)</f>
        <v/>
      </c>
      <c r="G1507" s="19">
        <f>LARGE($G$1499:$G$1505,1)</f>
        <v/>
      </c>
    </row>
    <row r="1508">
      <c r="A1508" s="3" t="inlineStr">
        <is>
          <t xml:space="preserve">  λ(2)</t>
        </is>
      </c>
      <c r="B1508" s="19">
        <f>LARGE($B$1499:$B$1505,2)</f>
        <v/>
      </c>
      <c r="C1508" s="19">
        <f>LARGE($C$1499:$C$1505,2)</f>
        <v/>
      </c>
      <c r="D1508" s="19">
        <f>LARGE($D$1499:$D$1505,2)</f>
        <v/>
      </c>
      <c r="E1508" s="19">
        <f>LARGE($E$1499:$E$1505,2)</f>
        <v/>
      </c>
      <c r="F1508" s="19">
        <f>LARGE($F$1499:$F$1505,2)</f>
        <v/>
      </c>
      <c r="G1508" s="19">
        <f>LARGE($G$1499:$G$1505,2)</f>
        <v/>
      </c>
    </row>
    <row r="1509">
      <c r="A1509" s="3" t="inlineStr">
        <is>
          <t xml:space="preserve">  λ(3)</t>
        </is>
      </c>
      <c r="B1509" s="19">
        <f>LARGE($B$1499:$B$1505,3)</f>
        <v/>
      </c>
      <c r="C1509" s="19">
        <f>LARGE($C$1499:$C$1505,3)</f>
        <v/>
      </c>
      <c r="D1509" s="19">
        <f>LARGE($D$1499:$D$1505,3)</f>
        <v/>
      </c>
      <c r="E1509" s="19">
        <f>LARGE($E$1499:$E$1505,3)</f>
        <v/>
      </c>
      <c r="F1509" s="19">
        <f>LARGE($F$1499:$F$1505,3)</f>
        <v/>
      </c>
      <c r="G1509" s="19">
        <f>LARGE($G$1499:$G$1505,3)</f>
        <v/>
      </c>
    </row>
    <row r="1510">
      <c r="A1510" s="3" t="inlineStr">
        <is>
          <t xml:space="preserve">  λ(4)</t>
        </is>
      </c>
      <c r="B1510" s="19">
        <f>LARGE($B$1499:$B$1505,4)</f>
        <v/>
      </c>
      <c r="C1510" s="19">
        <f>LARGE($C$1499:$C$1505,4)</f>
        <v/>
      </c>
      <c r="D1510" s="19">
        <f>LARGE($D$1499:$D$1505,4)</f>
        <v/>
      </c>
      <c r="E1510" s="19">
        <f>LARGE($E$1499:$E$1505,4)</f>
        <v/>
      </c>
      <c r="F1510" s="19">
        <f>LARGE($F$1499:$F$1505,4)</f>
        <v/>
      </c>
      <c r="G1510" s="19">
        <f>LARGE($G$1499:$G$1505,4)</f>
        <v/>
      </c>
    </row>
    <row r="1511">
      <c r="A1511" s="3" t="inlineStr">
        <is>
          <t xml:space="preserve">  λ(5)</t>
        </is>
      </c>
      <c r="B1511" s="19">
        <f>LARGE($B$1499:$B$1505,5)</f>
        <v/>
      </c>
      <c r="C1511" s="19">
        <f>LARGE($C$1499:$C$1505,5)</f>
        <v/>
      </c>
      <c r="D1511" s="19">
        <f>LARGE($D$1499:$D$1505,5)</f>
        <v/>
      </c>
      <c r="E1511" s="19">
        <f>LARGE($E$1499:$E$1505,5)</f>
        <v/>
      </c>
      <c r="F1511" s="19">
        <f>LARGE($F$1499:$F$1505,5)</f>
        <v/>
      </c>
      <c r="G1511" s="19">
        <f>LARGE($G$1499:$G$1505,5)</f>
        <v/>
      </c>
    </row>
    <row r="1512">
      <c r="A1512" s="3" t="inlineStr">
        <is>
          <t xml:space="preserve">  λ(6)</t>
        </is>
      </c>
      <c r="B1512" s="19">
        <f>LARGE($B$1499:$B$1505,6)</f>
        <v/>
      </c>
      <c r="C1512" s="19">
        <f>LARGE($C$1499:$C$1505,6)</f>
        <v/>
      </c>
      <c r="D1512" s="19">
        <f>LARGE($D$1499:$D$1505,6)</f>
        <v/>
      </c>
      <c r="E1512" s="19">
        <f>LARGE($E$1499:$E$1505,6)</f>
        <v/>
      </c>
      <c r="F1512" s="19">
        <f>LARGE($F$1499:$F$1505,6)</f>
        <v/>
      </c>
      <c r="G1512" s="19">
        <f>LARGE($G$1499:$G$1505,6)</f>
        <v/>
      </c>
    </row>
    <row r="1513">
      <c r="A1513" s="3" t="inlineStr">
        <is>
          <t xml:space="preserve">  λ(7)</t>
        </is>
      </c>
      <c r="B1513" s="19">
        <f>LARGE($B$1499:$B$1505,7)</f>
        <v/>
      </c>
      <c r="C1513" s="19">
        <f>LARGE($C$1499:$C$1505,7)</f>
        <v/>
      </c>
      <c r="D1513" s="19">
        <f>LARGE($D$1499:$D$1505,7)</f>
        <v/>
      </c>
      <c r="E1513" s="19">
        <f>LARGE($E$1499:$E$1505,7)</f>
        <v/>
      </c>
      <c r="F1513" s="19">
        <f>LARGE($F$1499:$F$1505,7)</f>
        <v/>
      </c>
      <c r="G1513" s="19">
        <f>LARGE($G$1499:$G$1505,7)</f>
        <v/>
      </c>
    </row>
    <row r="1514">
      <c r="A1514" s="3" t="inlineStr">
        <is>
          <t>check: Σeig − trace (→0)</t>
        </is>
      </c>
      <c r="B1514" s="3">
        <f>ROUND(SUM($B$1499:$B$1505)-($B$1478+$C$1479+$D$1480+$E$1481+$F$1482+$G$1483+$H$1484),6)</f>
        <v/>
      </c>
      <c r="C1514" s="3">
        <f>ROUND(SUM($C$1499:$C$1505)-($J$1478+$K$1479+$L$1480+$M$1481+$N$1482+$O$1483+$P$1484),6)</f>
        <v/>
      </c>
      <c r="D1514" s="3">
        <f>ROUND(SUM($D$1499:$D$1505)-($R$1478+$S$1479+$T$1480+$U$1481+$V$1482+$W$1483+$X$1484),6)</f>
        <v/>
      </c>
      <c r="E1514" s="3">
        <f>ROUND(SUM($E$1499:$E$1505)-($Z$1478+$AA$1479+$AB$1480+$AC$1481+$AD$1482+$AE$1483+$AF$1484),6)</f>
        <v/>
      </c>
      <c r="F1514" s="3">
        <f>ROUND(SUM($F$1499:$F$1505)-($AH$1478+$AI$1479+$AJ$1480+$AK$1481+$AL$1482+$AM$1483+$AN$1484),6)</f>
        <v/>
      </c>
      <c r="G1514" s="3">
        <f>ROUND(SUM($G$1499:$G$1505)-($AP$1478+$AQ$1479+$AR$1480+$AS$1481+$AT$1482+$AU$1483+$AV$1484),6)</f>
        <v/>
      </c>
    </row>
    <row r="1515">
      <c r="A1515" s="3" t="inlineStr">
        <is>
          <t>check: Πeig − det (→0)</t>
        </is>
      </c>
      <c r="B1515" s="3">
        <f>ROUND(MDETERM($B$1478:$H$1484)-PRODUCT($B$1499:$B$1505),6)</f>
        <v/>
      </c>
      <c r="C1515" s="3">
        <f>ROUND(MDETERM($J$1478:$P$1484)-PRODUCT($C$1499:$C$1505),6)</f>
        <v/>
      </c>
      <c r="D1515" s="3">
        <f>ROUND(MDETERM($R$1478:$X$1484)-PRODUCT($D$1499:$D$1505),6)</f>
        <v/>
      </c>
      <c r="E1515" s="3">
        <f>ROUND(MDETERM($Z$1478:$AF$1484)-PRODUCT($E$1499:$E$1505),6)</f>
        <v/>
      </c>
      <c r="F1515" s="3">
        <f>ROUND(MDETERM($AH$1478:$AN$1484)-PRODUCT($F$1499:$F$1505),6)</f>
        <v/>
      </c>
      <c r="G1515" s="3">
        <f>ROUND(MDETERM($AP$1478:$AV$1484)-PRODUCT($G$1499:$G$1505),6)</f>
        <v/>
      </c>
    </row>
    <row r="1516">
      <c r="A1516" s="3" t="inlineStr">
        <is>
          <t>complex eigenvalues?</t>
        </is>
      </c>
      <c r="B1516" s="3" t="inlineStr"/>
      <c r="C1516" s="3" t="inlineStr"/>
      <c r="D1516" s="3" t="inlineStr"/>
      <c r="E1516" s="3" t="inlineStr"/>
      <c r="F1516" s="3" t="inlineStr"/>
      <c r="G1516" s="3" t="inlineStr"/>
    </row>
    <row r="1517">
      <c r="A1517" s="3" t="inlineStr">
        <is>
          <t>check: det(M − λᵢI) per sorted λ (→0)</t>
        </is>
      </c>
    </row>
    <row r="1518">
      <c r="A1518" s="3" t="inlineStr">
        <is>
          <t xml:space="preserve">  det(M − λ(1)I)</t>
        </is>
      </c>
      <c r="B1518" s="3">
        <f t="array" ref="B1518">ROUND(MDETERM($B$1478:$H$1484-$B$1507*MUNIT(7)),6)</f>
        <v/>
      </c>
      <c r="C1518" s="3">
        <f t="array" ref="C1518">ROUND(MDETERM($J$1478:$P$1484-$C$1507*MUNIT(7)),6)</f>
        <v/>
      </c>
      <c r="D1518" s="3">
        <f t="array" ref="D1518">ROUND(MDETERM($R$1478:$X$1484-$D$1507*MUNIT(7)),6)</f>
        <v/>
      </c>
      <c r="E1518" s="3">
        <f t="array" ref="E1518">ROUND(MDETERM($Z$1478:$AF$1484-$E$1507*MUNIT(7)),6)</f>
        <v/>
      </c>
      <c r="F1518" s="3">
        <f t="array" ref="F1518">ROUND(MDETERM($AH$1478:$AN$1484-$F$1507*MUNIT(7)),6)</f>
        <v/>
      </c>
      <c r="G1518" s="3">
        <f t="array" ref="G1518">ROUND(MDETERM($AP$1478:$AV$1484-$G$1507*MUNIT(7)),6)</f>
        <v/>
      </c>
    </row>
    <row r="1519">
      <c r="A1519" s="3" t="inlineStr">
        <is>
          <t xml:space="preserve">  det(M − λ(2)I)</t>
        </is>
      </c>
      <c r="B1519" s="3">
        <f t="array" ref="B1519">ROUND(MDETERM($B$1478:$H$1484-$B$1508*MUNIT(7)),6)</f>
        <v/>
      </c>
      <c r="C1519" s="3">
        <f t="array" ref="C1519">ROUND(MDETERM($J$1478:$P$1484-$C$1508*MUNIT(7)),6)</f>
        <v/>
      </c>
      <c r="D1519" s="3">
        <f t="array" ref="D1519">ROUND(MDETERM($R$1478:$X$1484-$D$1508*MUNIT(7)),6)</f>
        <v/>
      </c>
      <c r="E1519" s="3">
        <f t="array" ref="E1519">ROUND(MDETERM($Z$1478:$AF$1484-$E$1508*MUNIT(7)),6)</f>
        <v/>
      </c>
      <c r="F1519" s="3">
        <f t="array" ref="F1519">ROUND(MDETERM($AH$1478:$AN$1484-$F$1508*MUNIT(7)),6)</f>
        <v/>
      </c>
      <c r="G1519" s="3">
        <f t="array" ref="G1519">ROUND(MDETERM($AP$1478:$AV$1484-$G$1508*MUNIT(7)),6)</f>
        <v/>
      </c>
    </row>
    <row r="1520">
      <c r="A1520" s="3" t="inlineStr">
        <is>
          <t xml:space="preserve">  det(M − λ(3)I)</t>
        </is>
      </c>
      <c r="B1520" s="3">
        <f t="array" ref="B1520">ROUND(MDETERM($B$1478:$H$1484-$B$1509*MUNIT(7)),6)</f>
        <v/>
      </c>
      <c r="C1520" s="3">
        <f t="array" ref="C1520">ROUND(MDETERM($J$1478:$P$1484-$C$1509*MUNIT(7)),6)</f>
        <v/>
      </c>
      <c r="D1520" s="3">
        <f t="array" ref="D1520">ROUND(MDETERM($R$1478:$X$1484-$D$1509*MUNIT(7)),6)</f>
        <v/>
      </c>
      <c r="E1520" s="3">
        <f t="array" ref="E1520">ROUND(MDETERM($Z$1478:$AF$1484-$E$1509*MUNIT(7)),6)</f>
        <v/>
      </c>
      <c r="F1520" s="3">
        <f t="array" ref="F1520">ROUND(MDETERM($AH$1478:$AN$1484-$F$1509*MUNIT(7)),6)</f>
        <v/>
      </c>
      <c r="G1520" s="3">
        <f t="array" ref="G1520">ROUND(MDETERM($AP$1478:$AV$1484-$G$1509*MUNIT(7)),6)</f>
        <v/>
      </c>
    </row>
    <row r="1521">
      <c r="A1521" s="3" t="inlineStr">
        <is>
          <t xml:space="preserve">  det(M − λ(4)I)</t>
        </is>
      </c>
      <c r="B1521" s="3">
        <f t="array" ref="B1521">ROUND(MDETERM($B$1478:$H$1484-$B$1510*MUNIT(7)),6)</f>
        <v/>
      </c>
      <c r="C1521" s="3">
        <f t="array" ref="C1521">ROUND(MDETERM($J$1478:$P$1484-$C$1510*MUNIT(7)),6)</f>
        <v/>
      </c>
      <c r="D1521" s="3">
        <f t="array" ref="D1521">ROUND(MDETERM($R$1478:$X$1484-$D$1510*MUNIT(7)),6)</f>
        <v/>
      </c>
      <c r="E1521" s="3">
        <f t="array" ref="E1521">ROUND(MDETERM($Z$1478:$AF$1484-$E$1510*MUNIT(7)),6)</f>
        <v/>
      </c>
      <c r="F1521" s="3">
        <f t="array" ref="F1521">ROUND(MDETERM($AH$1478:$AN$1484-$F$1510*MUNIT(7)),6)</f>
        <v/>
      </c>
      <c r="G1521" s="3">
        <f t="array" ref="G1521">ROUND(MDETERM($AP$1478:$AV$1484-$G$1510*MUNIT(7)),6)</f>
        <v/>
      </c>
    </row>
    <row r="1522">
      <c r="A1522" s="3" t="inlineStr">
        <is>
          <t xml:space="preserve">  det(M − λ(5)I)</t>
        </is>
      </c>
      <c r="B1522" s="3">
        <f t="array" ref="B1522">ROUND(MDETERM($B$1478:$H$1484-$B$1511*MUNIT(7)),6)</f>
        <v/>
      </c>
      <c r="C1522" s="3">
        <f t="array" ref="C1522">ROUND(MDETERM($J$1478:$P$1484-$C$1511*MUNIT(7)),6)</f>
        <v/>
      </c>
      <c r="D1522" s="3">
        <f t="array" ref="D1522">ROUND(MDETERM($R$1478:$X$1484-$D$1511*MUNIT(7)),6)</f>
        <v/>
      </c>
      <c r="E1522" s="3">
        <f t="array" ref="E1522">ROUND(MDETERM($Z$1478:$AF$1484-$E$1511*MUNIT(7)),6)</f>
        <v/>
      </c>
      <c r="F1522" s="3">
        <f t="array" ref="F1522">ROUND(MDETERM($AH$1478:$AN$1484-$F$1511*MUNIT(7)),6)</f>
        <v/>
      </c>
      <c r="G1522" s="3">
        <f t="array" ref="G1522">ROUND(MDETERM($AP$1478:$AV$1484-$G$1511*MUNIT(7)),6)</f>
        <v/>
      </c>
    </row>
    <row r="1523">
      <c r="A1523" s="3" t="inlineStr">
        <is>
          <t xml:space="preserve">  det(M − λ(6)I)</t>
        </is>
      </c>
      <c r="B1523" s="3">
        <f t="array" ref="B1523">ROUND(MDETERM($B$1478:$H$1484-$B$1512*MUNIT(7)),6)</f>
        <v/>
      </c>
      <c r="C1523" s="3">
        <f t="array" ref="C1523">ROUND(MDETERM($J$1478:$P$1484-$C$1512*MUNIT(7)),6)</f>
        <v/>
      </c>
      <c r="D1523" s="3">
        <f t="array" ref="D1523">ROUND(MDETERM($R$1478:$X$1484-$D$1512*MUNIT(7)),6)</f>
        <v/>
      </c>
      <c r="E1523" s="3">
        <f t="array" ref="E1523">ROUND(MDETERM($Z$1478:$AF$1484-$E$1512*MUNIT(7)),6)</f>
        <v/>
      </c>
      <c r="F1523" s="3">
        <f t="array" ref="F1523">ROUND(MDETERM($AH$1478:$AN$1484-$F$1512*MUNIT(7)),6)</f>
        <v/>
      </c>
      <c r="G1523" s="3">
        <f t="array" ref="G1523">ROUND(MDETERM($AP$1478:$AV$1484-$G$1512*MUNIT(7)),6)</f>
        <v/>
      </c>
    </row>
    <row r="1524">
      <c r="A1524" s="3" t="inlineStr">
        <is>
          <t xml:space="preserve">  det(M − λ(7)I)</t>
        </is>
      </c>
      <c r="B1524" s="3">
        <f t="array" ref="B1524">ROUND(MDETERM($B$1478:$H$1484-$B$1513*MUNIT(7)),6)</f>
        <v/>
      </c>
      <c r="C1524" s="3">
        <f t="array" ref="C1524">ROUND(MDETERM($J$1478:$P$1484-$C$1513*MUNIT(7)),6)</f>
        <v/>
      </c>
      <c r="D1524" s="3">
        <f t="array" ref="D1524">ROUND(MDETERM($R$1478:$X$1484-$D$1513*MUNIT(7)),6)</f>
        <v/>
      </c>
      <c r="E1524" s="3">
        <f t="array" ref="E1524">ROUND(MDETERM($Z$1478:$AF$1484-$E$1513*MUNIT(7)),6)</f>
        <v/>
      </c>
      <c r="F1524" s="3">
        <f t="array" ref="F1524">ROUND(MDETERM($AH$1478:$AN$1484-$F$1513*MUNIT(7)),6)</f>
        <v/>
      </c>
      <c r="G1524" s="3">
        <f t="array" ref="G1524">ROUND(MDETERM($AP$1478:$AV$1484-$G$1513*MUNIT(7)),6)</f>
        <v/>
      </c>
    </row>
    <row r="1528" ht="16" customHeight="1">
      <c r="A1528" s="14" t="inlineStr">
        <is>
          <t>RAG R2-R3 | deepseek-r1:14b</t>
        </is>
      </c>
      <c r="B1528" s="9" t="inlineStr">
        <is>
          <t>run 1 (raw, pasted)</t>
        </is>
      </c>
      <c r="J1528" s="9" t="inlineStr">
        <is>
          <t>run 2 (raw, pasted)</t>
        </is>
      </c>
      <c r="R1528" s="9" t="inlineStr">
        <is>
          <t>run 3 (raw, pasted)</t>
        </is>
      </c>
      <c r="Z1528" s="9" t="inlineStr">
        <is>
          <t>run 4 (raw, pasted)</t>
        </is>
      </c>
      <c r="AH1528" s="9" t="inlineStr">
        <is>
          <t>run 5 (raw, pasted)</t>
        </is>
      </c>
      <c r="AP1528" s="9" t="inlineStr">
        <is>
          <t>Step2 average matrix (formula)</t>
        </is>
      </c>
      <c r="AX1528" s="9" t="inlineStr">
        <is>
          <t>ground truth (reference)</t>
        </is>
      </c>
    </row>
    <row r="1529" ht="60" customHeight="1">
      <c r="B1529" s="15" t="inlineStr">
        <is>
          <t>Bit</t>
        </is>
      </c>
      <c r="C1529" s="15" t="inlineStr">
        <is>
          <t>Transmission</t>
        </is>
      </c>
      <c r="D1529" s="15" t="inlineStr">
        <is>
          <t>Motor</t>
        </is>
      </c>
      <c r="E1529" s="15" t="inlineStr">
        <is>
          <t>Electrical System</t>
        </is>
      </c>
      <c r="F1529" s="15" t="inlineStr">
        <is>
          <t>Battery Holder</t>
        </is>
      </c>
      <c r="G1529" s="15" t="inlineStr">
        <is>
          <t>Housing</t>
        </is>
      </c>
      <c r="H1529" s="15" t="inlineStr">
        <is>
          <t>External Environment</t>
        </is>
      </c>
      <c r="J1529" s="15" t="inlineStr">
        <is>
          <t>Bit</t>
        </is>
      </c>
      <c r="K1529" s="15" t="inlineStr">
        <is>
          <t>Transmission</t>
        </is>
      </c>
      <c r="L1529" s="15" t="inlineStr">
        <is>
          <t>Motor</t>
        </is>
      </c>
      <c r="M1529" s="15" t="inlineStr">
        <is>
          <t>Electrical System</t>
        </is>
      </c>
      <c r="N1529" s="15" t="inlineStr">
        <is>
          <t>Battery Holder</t>
        </is>
      </c>
      <c r="O1529" s="15" t="inlineStr">
        <is>
          <t>Housing</t>
        </is>
      </c>
      <c r="P1529" s="15" t="inlineStr">
        <is>
          <t>External Environment</t>
        </is>
      </c>
      <c r="R1529" s="15" t="inlineStr">
        <is>
          <t>Bit</t>
        </is>
      </c>
      <c r="S1529" s="15" t="inlineStr">
        <is>
          <t>Transmission</t>
        </is>
      </c>
      <c r="T1529" s="15" t="inlineStr">
        <is>
          <t>Motor</t>
        </is>
      </c>
      <c r="U1529" s="15" t="inlineStr">
        <is>
          <t>Electrical System</t>
        </is>
      </c>
      <c r="V1529" s="15" t="inlineStr">
        <is>
          <t>Battery Holder</t>
        </is>
      </c>
      <c r="W1529" s="15" t="inlineStr">
        <is>
          <t>Housing</t>
        </is>
      </c>
      <c r="X1529" s="15" t="inlineStr">
        <is>
          <t>External Environment</t>
        </is>
      </c>
      <c r="Z1529" s="15" t="inlineStr">
        <is>
          <t>Bit</t>
        </is>
      </c>
      <c r="AA1529" s="15" t="inlineStr">
        <is>
          <t>Transmission</t>
        </is>
      </c>
      <c r="AB1529" s="15" t="inlineStr">
        <is>
          <t>Motor</t>
        </is>
      </c>
      <c r="AC1529" s="15" t="inlineStr">
        <is>
          <t>Electrical System</t>
        </is>
      </c>
      <c r="AD1529" s="15" t="inlineStr">
        <is>
          <t>Battery Holder</t>
        </is>
      </c>
      <c r="AE1529" s="15" t="inlineStr">
        <is>
          <t>Housing</t>
        </is>
      </c>
      <c r="AF1529" s="15" t="inlineStr">
        <is>
          <t>External Environment</t>
        </is>
      </c>
      <c r="AH1529" s="15" t="inlineStr">
        <is>
          <t>Bit</t>
        </is>
      </c>
      <c r="AI1529" s="15" t="inlineStr">
        <is>
          <t>Transmission</t>
        </is>
      </c>
      <c r="AJ1529" s="15" t="inlineStr">
        <is>
          <t>Motor</t>
        </is>
      </c>
      <c r="AK1529" s="15" t="inlineStr">
        <is>
          <t>Electrical System</t>
        </is>
      </c>
      <c r="AL1529" s="15" t="inlineStr">
        <is>
          <t>Battery Holder</t>
        </is>
      </c>
      <c r="AM1529" s="15" t="inlineStr">
        <is>
          <t>Housing</t>
        </is>
      </c>
      <c r="AN1529" s="15" t="inlineStr">
        <is>
          <t>External Environment</t>
        </is>
      </c>
      <c r="AP1529" s="15" t="inlineStr">
        <is>
          <t>Bit</t>
        </is>
      </c>
      <c r="AQ1529" s="15" t="inlineStr">
        <is>
          <t>Transmission</t>
        </is>
      </c>
      <c r="AR1529" s="15" t="inlineStr">
        <is>
          <t>Motor</t>
        </is>
      </c>
      <c r="AS1529" s="15" t="inlineStr">
        <is>
          <t>Electrical System</t>
        </is>
      </c>
      <c r="AT1529" s="15" t="inlineStr">
        <is>
          <t>Battery Holder</t>
        </is>
      </c>
      <c r="AU1529" s="15" t="inlineStr">
        <is>
          <t>Housing</t>
        </is>
      </c>
      <c r="AV1529" s="15" t="inlineStr">
        <is>
          <t>External Environment</t>
        </is>
      </c>
    </row>
    <row r="1530">
      <c r="A1530" s="3" t="inlineStr">
        <is>
          <t>Bit</t>
        </is>
      </c>
      <c r="B1530" s="8" t="n">
        <v>1</v>
      </c>
      <c r="C1530" s="8" t="n">
        <v>1</v>
      </c>
      <c r="D1530" s="8" t="n">
        <v>1</v>
      </c>
      <c r="E1530" s="8" t="n">
        <v>0</v>
      </c>
      <c r="F1530" s="8" t="n">
        <v>0</v>
      </c>
      <c r="G1530" s="8" t="n">
        <v>1</v>
      </c>
      <c r="H1530" s="8" t="n">
        <v>0</v>
      </c>
      <c r="J1530" s="20" t="n">
        <v>2</v>
      </c>
      <c r="K1530" s="20" t="n">
        <v>2</v>
      </c>
      <c r="L1530" s="20" t="n">
        <v>2</v>
      </c>
      <c r="M1530" s="20" t="n">
        <v>2</v>
      </c>
      <c r="N1530" s="20" t="n">
        <v>2</v>
      </c>
      <c r="O1530" s="20" t="n">
        <v>2</v>
      </c>
      <c r="P1530" s="20" t="n">
        <v>2</v>
      </c>
      <c r="R1530" s="8" t="n">
        <v>1</v>
      </c>
      <c r="S1530" s="8" t="n">
        <v>1</v>
      </c>
      <c r="T1530" s="8" t="n">
        <v>0</v>
      </c>
      <c r="U1530" s="8" t="n">
        <v>0</v>
      </c>
      <c r="V1530" s="8" t="n">
        <v>0</v>
      </c>
      <c r="W1530" s="8" t="n">
        <v>1</v>
      </c>
      <c r="X1530" s="8" t="n">
        <v>1</v>
      </c>
      <c r="Z1530" s="20" t="n">
        <v>2</v>
      </c>
      <c r="AA1530" s="20" t="n">
        <v>2</v>
      </c>
      <c r="AB1530" s="20" t="n">
        <v>2</v>
      </c>
      <c r="AC1530" s="20" t="n">
        <v>2</v>
      </c>
      <c r="AD1530" s="20" t="n">
        <v>2</v>
      </c>
      <c r="AE1530" s="20" t="n">
        <v>2</v>
      </c>
      <c r="AF1530" s="20" t="n">
        <v>2</v>
      </c>
      <c r="AH1530" s="8" t="n">
        <v>1</v>
      </c>
      <c r="AI1530" s="8" t="n">
        <v>1</v>
      </c>
      <c r="AJ1530" s="8" t="n">
        <v>0</v>
      </c>
      <c r="AK1530" s="8" t="n">
        <v>0</v>
      </c>
      <c r="AL1530" s="8" t="n">
        <v>0</v>
      </c>
      <c r="AM1530" s="8" t="n">
        <v>1</v>
      </c>
      <c r="AN1530" s="8" t="n">
        <v>1</v>
      </c>
      <c r="AP1530" s="8">
        <f>IF(($B$1530&lt;&gt;2)+($J$1530&lt;&gt;2)+($R$1530&lt;&gt;2)+($Z$1530&lt;&gt;2)+($AH$1530&lt;&gt;2)=0,2,IF((($B$1530&lt;&gt;2)*$B$1530+($J$1530&lt;&gt;2)*$J$1530+($R$1530&lt;&gt;2)*$R$1530+($Z$1530&lt;&gt;2)*$Z$1530+($AH$1530&lt;&gt;2)*$AH$1530)/(($B$1530&lt;&gt;2)+($J$1530&lt;&gt;2)+($R$1530&lt;&gt;2)+($Z$1530&lt;&gt;2)+($AH$1530&lt;&gt;2))&gt;=0.5,1,0))</f>
        <v/>
      </c>
      <c r="AQ1530" s="8">
        <f>IF(($C$1530&lt;&gt;2)+($K$1530&lt;&gt;2)+($S$1530&lt;&gt;2)+($AA$1530&lt;&gt;2)+($AI$1530&lt;&gt;2)=0,2,IF((($C$1530&lt;&gt;2)*$C$1530+($K$1530&lt;&gt;2)*$K$1530+($S$1530&lt;&gt;2)*$S$1530+($AA$1530&lt;&gt;2)*$AA$1530+($AI$1530&lt;&gt;2)*$AI$1530)/(($C$1530&lt;&gt;2)+($K$1530&lt;&gt;2)+($S$1530&lt;&gt;2)+($AA$1530&lt;&gt;2)+($AI$1530&lt;&gt;2))&gt;=0.5,1,0))</f>
        <v/>
      </c>
      <c r="AR1530" s="8">
        <f>IF(($D$1530&lt;&gt;2)+($L$1530&lt;&gt;2)+($T$1530&lt;&gt;2)+($AB$1530&lt;&gt;2)+($AJ$1530&lt;&gt;2)=0,2,IF((($D$1530&lt;&gt;2)*$D$1530+($L$1530&lt;&gt;2)*$L$1530+($T$1530&lt;&gt;2)*$T$1530+($AB$1530&lt;&gt;2)*$AB$1530+($AJ$1530&lt;&gt;2)*$AJ$1530)/(($D$1530&lt;&gt;2)+($L$1530&lt;&gt;2)+($T$1530&lt;&gt;2)+($AB$1530&lt;&gt;2)+($AJ$1530&lt;&gt;2))&gt;=0.5,1,0))</f>
        <v/>
      </c>
      <c r="AS1530" s="8">
        <f>IF(($E$1530&lt;&gt;2)+($M$1530&lt;&gt;2)+($U$1530&lt;&gt;2)+($AC$1530&lt;&gt;2)+($AK$1530&lt;&gt;2)=0,2,IF((($E$1530&lt;&gt;2)*$E$1530+($M$1530&lt;&gt;2)*$M$1530+($U$1530&lt;&gt;2)*$U$1530+($AC$1530&lt;&gt;2)*$AC$1530+($AK$1530&lt;&gt;2)*$AK$1530)/(($E$1530&lt;&gt;2)+($M$1530&lt;&gt;2)+($U$1530&lt;&gt;2)+($AC$1530&lt;&gt;2)+($AK$1530&lt;&gt;2))&gt;=0.5,1,0))</f>
        <v/>
      </c>
      <c r="AT1530" s="8">
        <f>IF(($F$1530&lt;&gt;2)+($N$1530&lt;&gt;2)+($V$1530&lt;&gt;2)+($AD$1530&lt;&gt;2)+($AL$1530&lt;&gt;2)=0,2,IF((($F$1530&lt;&gt;2)*$F$1530+($N$1530&lt;&gt;2)*$N$1530+($V$1530&lt;&gt;2)*$V$1530+($AD$1530&lt;&gt;2)*$AD$1530+($AL$1530&lt;&gt;2)*$AL$1530)/(($F$1530&lt;&gt;2)+($N$1530&lt;&gt;2)+($V$1530&lt;&gt;2)+($AD$1530&lt;&gt;2)+($AL$1530&lt;&gt;2))&gt;=0.5,1,0))</f>
        <v/>
      </c>
      <c r="AU1530" s="8">
        <f>IF(($G$1530&lt;&gt;2)+($O$1530&lt;&gt;2)+($W$1530&lt;&gt;2)+($AE$1530&lt;&gt;2)+($AM$1530&lt;&gt;2)=0,2,IF((($G$1530&lt;&gt;2)*$G$1530+($O$1530&lt;&gt;2)*$O$1530+($W$1530&lt;&gt;2)*$W$1530+($AE$1530&lt;&gt;2)*$AE$1530+($AM$1530&lt;&gt;2)*$AM$1530)/(($G$1530&lt;&gt;2)+($O$1530&lt;&gt;2)+($W$1530&lt;&gt;2)+($AE$1530&lt;&gt;2)+($AM$1530&lt;&gt;2))&gt;=0.5,1,0))</f>
        <v/>
      </c>
      <c r="AV1530" s="8">
        <f>IF(($H$1530&lt;&gt;2)+($P$1530&lt;&gt;2)+($X$1530&lt;&gt;2)+($AF$1530&lt;&gt;2)+($AN$1530&lt;&gt;2)=0,2,IF((($H$1530&lt;&gt;2)*$H$1530+($P$1530&lt;&gt;2)*$P$1530+($X$1530&lt;&gt;2)*$X$1530+($AF$1530&lt;&gt;2)*$AF$1530+($AN$1530&lt;&gt;2)*$AN$1530)/(($H$1530&lt;&gt;2)+($P$1530&lt;&gt;2)+($X$1530&lt;&gt;2)+($AF$1530&lt;&gt;2)+($AN$1530&lt;&gt;2))&gt;=0.5,1,0))</f>
        <v/>
      </c>
      <c r="AX1530" s="16">
        <f>'Ground truth'!$B$14</f>
        <v/>
      </c>
      <c r="AY1530" s="16">
        <f>'Ground truth'!$C$14</f>
        <v/>
      </c>
      <c r="AZ1530" s="16">
        <f>'Ground truth'!$D$14</f>
        <v/>
      </c>
      <c r="BA1530" s="16">
        <f>'Ground truth'!$E$14</f>
        <v/>
      </c>
      <c r="BB1530" s="16">
        <f>'Ground truth'!$F$14</f>
        <v/>
      </c>
      <c r="BC1530" s="16">
        <f>'Ground truth'!$G$14</f>
        <v/>
      </c>
      <c r="BD1530" s="16">
        <f>'Ground truth'!$H$14</f>
        <v/>
      </c>
    </row>
    <row r="1531">
      <c r="A1531" s="3" t="inlineStr">
        <is>
          <t>Transmission</t>
        </is>
      </c>
      <c r="B1531" s="8" t="n">
        <v>1</v>
      </c>
      <c r="C1531" s="8" t="n">
        <v>1</v>
      </c>
      <c r="D1531" s="8" t="n">
        <v>1</v>
      </c>
      <c r="E1531" s="8" t="n">
        <v>1</v>
      </c>
      <c r="F1531" s="8" t="n">
        <v>0</v>
      </c>
      <c r="G1531" s="8" t="n">
        <v>1</v>
      </c>
      <c r="H1531" s="8" t="n">
        <v>0</v>
      </c>
      <c r="J1531" s="20" t="n">
        <v>2</v>
      </c>
      <c r="K1531" s="20" t="n">
        <v>2</v>
      </c>
      <c r="L1531" s="20" t="n">
        <v>2</v>
      </c>
      <c r="M1531" s="20" t="n">
        <v>2</v>
      </c>
      <c r="N1531" s="20" t="n">
        <v>2</v>
      </c>
      <c r="O1531" s="20" t="n">
        <v>2</v>
      </c>
      <c r="P1531" s="20" t="n">
        <v>2</v>
      </c>
      <c r="R1531" s="8" t="n">
        <v>1</v>
      </c>
      <c r="S1531" s="8" t="n">
        <v>1</v>
      </c>
      <c r="T1531" s="8" t="n">
        <v>1</v>
      </c>
      <c r="U1531" s="8" t="n">
        <v>0</v>
      </c>
      <c r="V1531" s="8" t="n">
        <v>0</v>
      </c>
      <c r="W1531" s="8" t="n">
        <v>1</v>
      </c>
      <c r="X1531" s="8" t="n">
        <v>0</v>
      </c>
      <c r="Z1531" s="20" t="n">
        <v>2</v>
      </c>
      <c r="AA1531" s="20" t="n">
        <v>2</v>
      </c>
      <c r="AB1531" s="20" t="n">
        <v>2</v>
      </c>
      <c r="AC1531" s="20" t="n">
        <v>2</v>
      </c>
      <c r="AD1531" s="20" t="n">
        <v>2</v>
      </c>
      <c r="AE1531" s="20" t="n">
        <v>2</v>
      </c>
      <c r="AF1531" s="20" t="n">
        <v>2</v>
      </c>
      <c r="AH1531" s="8" t="n">
        <v>1</v>
      </c>
      <c r="AI1531" s="8" t="n">
        <v>1</v>
      </c>
      <c r="AJ1531" s="8" t="n">
        <v>1</v>
      </c>
      <c r="AK1531" s="8" t="n">
        <v>1</v>
      </c>
      <c r="AL1531" s="8" t="n">
        <v>0</v>
      </c>
      <c r="AM1531" s="8" t="n">
        <v>1</v>
      </c>
      <c r="AN1531" s="8" t="n">
        <v>0</v>
      </c>
      <c r="AP1531" s="8">
        <f>IF(($B$1531&lt;&gt;2)+($J$1531&lt;&gt;2)+($R$1531&lt;&gt;2)+($Z$1531&lt;&gt;2)+($AH$1531&lt;&gt;2)=0,2,IF((($B$1531&lt;&gt;2)*$B$1531+($J$1531&lt;&gt;2)*$J$1531+($R$1531&lt;&gt;2)*$R$1531+($Z$1531&lt;&gt;2)*$Z$1531+($AH$1531&lt;&gt;2)*$AH$1531)/(($B$1531&lt;&gt;2)+($J$1531&lt;&gt;2)+($R$1531&lt;&gt;2)+($Z$1531&lt;&gt;2)+($AH$1531&lt;&gt;2))&gt;=0.5,1,0))</f>
        <v/>
      </c>
      <c r="AQ1531" s="8">
        <f>IF(($C$1531&lt;&gt;2)+($K$1531&lt;&gt;2)+($S$1531&lt;&gt;2)+($AA$1531&lt;&gt;2)+($AI$1531&lt;&gt;2)=0,2,IF((($C$1531&lt;&gt;2)*$C$1531+($K$1531&lt;&gt;2)*$K$1531+($S$1531&lt;&gt;2)*$S$1531+($AA$1531&lt;&gt;2)*$AA$1531+($AI$1531&lt;&gt;2)*$AI$1531)/(($C$1531&lt;&gt;2)+($K$1531&lt;&gt;2)+($S$1531&lt;&gt;2)+($AA$1531&lt;&gt;2)+($AI$1531&lt;&gt;2))&gt;=0.5,1,0))</f>
        <v/>
      </c>
      <c r="AR1531" s="8">
        <f>IF(($D$1531&lt;&gt;2)+($L$1531&lt;&gt;2)+($T$1531&lt;&gt;2)+($AB$1531&lt;&gt;2)+($AJ$1531&lt;&gt;2)=0,2,IF((($D$1531&lt;&gt;2)*$D$1531+($L$1531&lt;&gt;2)*$L$1531+($T$1531&lt;&gt;2)*$T$1531+($AB$1531&lt;&gt;2)*$AB$1531+($AJ$1531&lt;&gt;2)*$AJ$1531)/(($D$1531&lt;&gt;2)+($L$1531&lt;&gt;2)+($T$1531&lt;&gt;2)+($AB$1531&lt;&gt;2)+($AJ$1531&lt;&gt;2))&gt;=0.5,1,0))</f>
        <v/>
      </c>
      <c r="AS1531" s="8">
        <f>IF(($E$1531&lt;&gt;2)+($M$1531&lt;&gt;2)+($U$1531&lt;&gt;2)+($AC$1531&lt;&gt;2)+($AK$1531&lt;&gt;2)=0,2,IF((($E$1531&lt;&gt;2)*$E$1531+($M$1531&lt;&gt;2)*$M$1531+($U$1531&lt;&gt;2)*$U$1531+($AC$1531&lt;&gt;2)*$AC$1531+($AK$1531&lt;&gt;2)*$AK$1531)/(($E$1531&lt;&gt;2)+($M$1531&lt;&gt;2)+($U$1531&lt;&gt;2)+($AC$1531&lt;&gt;2)+($AK$1531&lt;&gt;2))&gt;=0.5,1,0))</f>
        <v/>
      </c>
      <c r="AT1531" s="8">
        <f>IF(($F$1531&lt;&gt;2)+($N$1531&lt;&gt;2)+($V$1531&lt;&gt;2)+($AD$1531&lt;&gt;2)+($AL$1531&lt;&gt;2)=0,2,IF((($F$1531&lt;&gt;2)*$F$1531+($N$1531&lt;&gt;2)*$N$1531+($V$1531&lt;&gt;2)*$V$1531+($AD$1531&lt;&gt;2)*$AD$1531+($AL$1531&lt;&gt;2)*$AL$1531)/(($F$1531&lt;&gt;2)+($N$1531&lt;&gt;2)+($V$1531&lt;&gt;2)+($AD$1531&lt;&gt;2)+($AL$1531&lt;&gt;2))&gt;=0.5,1,0))</f>
        <v/>
      </c>
      <c r="AU1531" s="8">
        <f>IF(($G$1531&lt;&gt;2)+($O$1531&lt;&gt;2)+($W$1531&lt;&gt;2)+($AE$1531&lt;&gt;2)+($AM$1531&lt;&gt;2)=0,2,IF((($G$1531&lt;&gt;2)*$G$1531+($O$1531&lt;&gt;2)*$O$1531+($W$1531&lt;&gt;2)*$W$1531+($AE$1531&lt;&gt;2)*$AE$1531+($AM$1531&lt;&gt;2)*$AM$1531)/(($G$1531&lt;&gt;2)+($O$1531&lt;&gt;2)+($W$1531&lt;&gt;2)+($AE$1531&lt;&gt;2)+($AM$1531&lt;&gt;2))&gt;=0.5,1,0))</f>
        <v/>
      </c>
      <c r="AV1531" s="8">
        <f>IF(($H$1531&lt;&gt;2)+($P$1531&lt;&gt;2)+($X$1531&lt;&gt;2)+($AF$1531&lt;&gt;2)+($AN$1531&lt;&gt;2)=0,2,IF((($H$1531&lt;&gt;2)*$H$1531+($P$1531&lt;&gt;2)*$P$1531+($X$1531&lt;&gt;2)*$X$1531+($AF$1531&lt;&gt;2)*$AF$1531+($AN$1531&lt;&gt;2)*$AN$1531)/(($H$1531&lt;&gt;2)+($P$1531&lt;&gt;2)+($X$1531&lt;&gt;2)+($AF$1531&lt;&gt;2)+($AN$1531&lt;&gt;2))&gt;=0.5,1,0))</f>
        <v/>
      </c>
      <c r="AX1531" s="16">
        <f>'Ground truth'!$B$15</f>
        <v/>
      </c>
      <c r="AY1531" s="16">
        <f>'Ground truth'!$C$15</f>
        <v/>
      </c>
      <c r="AZ1531" s="16">
        <f>'Ground truth'!$D$15</f>
        <v/>
      </c>
      <c r="BA1531" s="16">
        <f>'Ground truth'!$E$15</f>
        <v/>
      </c>
      <c r="BB1531" s="16">
        <f>'Ground truth'!$F$15</f>
        <v/>
      </c>
      <c r="BC1531" s="16">
        <f>'Ground truth'!$G$15</f>
        <v/>
      </c>
      <c r="BD1531" s="16">
        <f>'Ground truth'!$H$15</f>
        <v/>
      </c>
    </row>
    <row r="1532">
      <c r="A1532" s="3" t="inlineStr">
        <is>
          <t>Motor</t>
        </is>
      </c>
      <c r="B1532" s="8" t="n">
        <v>1</v>
      </c>
      <c r="C1532" s="8" t="n">
        <v>1</v>
      </c>
      <c r="D1532" s="8" t="n">
        <v>1</v>
      </c>
      <c r="E1532" s="8" t="n">
        <v>1</v>
      </c>
      <c r="F1532" s="8" t="n">
        <v>1</v>
      </c>
      <c r="G1532" s="8" t="n">
        <v>1</v>
      </c>
      <c r="H1532" s="8" t="n">
        <v>0</v>
      </c>
      <c r="J1532" s="20" t="n">
        <v>2</v>
      </c>
      <c r="K1532" s="20" t="n">
        <v>2</v>
      </c>
      <c r="L1532" s="20" t="n">
        <v>2</v>
      </c>
      <c r="M1532" s="20" t="n">
        <v>2</v>
      </c>
      <c r="N1532" s="20" t="n">
        <v>2</v>
      </c>
      <c r="O1532" s="20" t="n">
        <v>2</v>
      </c>
      <c r="P1532" s="20" t="n">
        <v>2</v>
      </c>
      <c r="R1532" s="8" t="n">
        <v>0</v>
      </c>
      <c r="S1532" s="8" t="n">
        <v>1</v>
      </c>
      <c r="T1532" s="8" t="n">
        <v>1</v>
      </c>
      <c r="U1532" s="8" t="n">
        <v>1</v>
      </c>
      <c r="V1532" s="8" t="n">
        <v>0</v>
      </c>
      <c r="W1532" s="8" t="n">
        <v>0</v>
      </c>
      <c r="X1532" s="8" t="n">
        <v>0</v>
      </c>
      <c r="Z1532" s="20" t="n">
        <v>2</v>
      </c>
      <c r="AA1532" s="20" t="n">
        <v>2</v>
      </c>
      <c r="AB1532" s="20" t="n">
        <v>2</v>
      </c>
      <c r="AC1532" s="20" t="n">
        <v>2</v>
      </c>
      <c r="AD1532" s="20" t="n">
        <v>2</v>
      </c>
      <c r="AE1532" s="20" t="n">
        <v>2</v>
      </c>
      <c r="AF1532" s="20" t="n">
        <v>2</v>
      </c>
      <c r="AH1532" s="8" t="n">
        <v>0</v>
      </c>
      <c r="AI1532" s="8" t="n">
        <v>1</v>
      </c>
      <c r="AJ1532" s="8" t="n">
        <v>1</v>
      </c>
      <c r="AK1532" s="8" t="n">
        <v>1</v>
      </c>
      <c r="AL1532" s="8" t="n">
        <v>1</v>
      </c>
      <c r="AM1532" s="8" t="n">
        <v>1</v>
      </c>
      <c r="AN1532" s="8" t="n">
        <v>0</v>
      </c>
      <c r="AP1532" s="8">
        <f>IF(($B$1532&lt;&gt;2)+($J$1532&lt;&gt;2)+($R$1532&lt;&gt;2)+($Z$1532&lt;&gt;2)+($AH$1532&lt;&gt;2)=0,2,IF((($B$1532&lt;&gt;2)*$B$1532+($J$1532&lt;&gt;2)*$J$1532+($R$1532&lt;&gt;2)*$R$1532+($Z$1532&lt;&gt;2)*$Z$1532+($AH$1532&lt;&gt;2)*$AH$1532)/(($B$1532&lt;&gt;2)+($J$1532&lt;&gt;2)+($R$1532&lt;&gt;2)+($Z$1532&lt;&gt;2)+($AH$1532&lt;&gt;2))&gt;=0.5,1,0))</f>
        <v/>
      </c>
      <c r="AQ1532" s="8">
        <f>IF(($C$1532&lt;&gt;2)+($K$1532&lt;&gt;2)+($S$1532&lt;&gt;2)+($AA$1532&lt;&gt;2)+($AI$1532&lt;&gt;2)=0,2,IF((($C$1532&lt;&gt;2)*$C$1532+($K$1532&lt;&gt;2)*$K$1532+($S$1532&lt;&gt;2)*$S$1532+($AA$1532&lt;&gt;2)*$AA$1532+($AI$1532&lt;&gt;2)*$AI$1532)/(($C$1532&lt;&gt;2)+($K$1532&lt;&gt;2)+($S$1532&lt;&gt;2)+($AA$1532&lt;&gt;2)+($AI$1532&lt;&gt;2))&gt;=0.5,1,0))</f>
        <v/>
      </c>
      <c r="AR1532" s="8">
        <f>IF(($D$1532&lt;&gt;2)+($L$1532&lt;&gt;2)+($T$1532&lt;&gt;2)+($AB$1532&lt;&gt;2)+($AJ$1532&lt;&gt;2)=0,2,IF((($D$1532&lt;&gt;2)*$D$1532+($L$1532&lt;&gt;2)*$L$1532+($T$1532&lt;&gt;2)*$T$1532+($AB$1532&lt;&gt;2)*$AB$1532+($AJ$1532&lt;&gt;2)*$AJ$1532)/(($D$1532&lt;&gt;2)+($L$1532&lt;&gt;2)+($T$1532&lt;&gt;2)+($AB$1532&lt;&gt;2)+($AJ$1532&lt;&gt;2))&gt;=0.5,1,0))</f>
        <v/>
      </c>
      <c r="AS1532" s="8">
        <f>IF(($E$1532&lt;&gt;2)+($M$1532&lt;&gt;2)+($U$1532&lt;&gt;2)+($AC$1532&lt;&gt;2)+($AK$1532&lt;&gt;2)=0,2,IF((($E$1532&lt;&gt;2)*$E$1532+($M$1532&lt;&gt;2)*$M$1532+($U$1532&lt;&gt;2)*$U$1532+($AC$1532&lt;&gt;2)*$AC$1532+($AK$1532&lt;&gt;2)*$AK$1532)/(($E$1532&lt;&gt;2)+($M$1532&lt;&gt;2)+($U$1532&lt;&gt;2)+($AC$1532&lt;&gt;2)+($AK$1532&lt;&gt;2))&gt;=0.5,1,0))</f>
        <v/>
      </c>
      <c r="AT1532" s="8">
        <f>IF(($F$1532&lt;&gt;2)+($N$1532&lt;&gt;2)+($V$1532&lt;&gt;2)+($AD$1532&lt;&gt;2)+($AL$1532&lt;&gt;2)=0,2,IF((($F$1532&lt;&gt;2)*$F$1532+($N$1532&lt;&gt;2)*$N$1532+($V$1532&lt;&gt;2)*$V$1532+($AD$1532&lt;&gt;2)*$AD$1532+($AL$1532&lt;&gt;2)*$AL$1532)/(($F$1532&lt;&gt;2)+($N$1532&lt;&gt;2)+($V$1532&lt;&gt;2)+($AD$1532&lt;&gt;2)+($AL$1532&lt;&gt;2))&gt;=0.5,1,0))</f>
        <v/>
      </c>
      <c r="AU1532" s="8">
        <f>IF(($G$1532&lt;&gt;2)+($O$1532&lt;&gt;2)+($W$1532&lt;&gt;2)+($AE$1532&lt;&gt;2)+($AM$1532&lt;&gt;2)=0,2,IF((($G$1532&lt;&gt;2)*$G$1532+($O$1532&lt;&gt;2)*$O$1532+($W$1532&lt;&gt;2)*$W$1532+($AE$1532&lt;&gt;2)*$AE$1532+($AM$1532&lt;&gt;2)*$AM$1532)/(($G$1532&lt;&gt;2)+($O$1532&lt;&gt;2)+($W$1532&lt;&gt;2)+($AE$1532&lt;&gt;2)+($AM$1532&lt;&gt;2))&gt;=0.5,1,0))</f>
        <v/>
      </c>
      <c r="AV1532" s="8">
        <f>IF(($H$1532&lt;&gt;2)+($P$1532&lt;&gt;2)+($X$1532&lt;&gt;2)+($AF$1532&lt;&gt;2)+($AN$1532&lt;&gt;2)=0,2,IF((($H$1532&lt;&gt;2)*$H$1532+($P$1532&lt;&gt;2)*$P$1532+($X$1532&lt;&gt;2)*$X$1532+($AF$1532&lt;&gt;2)*$AF$1532+($AN$1532&lt;&gt;2)*$AN$1532)/(($H$1532&lt;&gt;2)+($P$1532&lt;&gt;2)+($X$1532&lt;&gt;2)+($AF$1532&lt;&gt;2)+($AN$1532&lt;&gt;2))&gt;=0.5,1,0))</f>
        <v/>
      </c>
      <c r="AX1532" s="16">
        <f>'Ground truth'!$B$16</f>
        <v/>
      </c>
      <c r="AY1532" s="16">
        <f>'Ground truth'!$C$16</f>
        <v/>
      </c>
      <c r="AZ1532" s="16">
        <f>'Ground truth'!$D$16</f>
        <v/>
      </c>
      <c r="BA1532" s="16">
        <f>'Ground truth'!$E$16</f>
        <v/>
      </c>
      <c r="BB1532" s="16">
        <f>'Ground truth'!$F$16</f>
        <v/>
      </c>
      <c r="BC1532" s="16">
        <f>'Ground truth'!$G$16</f>
        <v/>
      </c>
      <c r="BD1532" s="16">
        <f>'Ground truth'!$H$16</f>
        <v/>
      </c>
    </row>
    <row r="1533">
      <c r="A1533" s="3" t="inlineStr">
        <is>
          <t>Electrical System</t>
        </is>
      </c>
      <c r="B1533" s="8" t="n">
        <v>0</v>
      </c>
      <c r="C1533" s="8" t="n">
        <v>1</v>
      </c>
      <c r="D1533" s="8" t="n">
        <v>1</v>
      </c>
      <c r="E1533" s="8" t="n">
        <v>1</v>
      </c>
      <c r="F1533" s="8" t="n">
        <v>1</v>
      </c>
      <c r="G1533" s="8" t="n">
        <v>1</v>
      </c>
      <c r="H1533" s="8" t="n">
        <v>0</v>
      </c>
      <c r="J1533" s="20" t="n">
        <v>2</v>
      </c>
      <c r="K1533" s="20" t="n">
        <v>2</v>
      </c>
      <c r="L1533" s="20" t="n">
        <v>2</v>
      </c>
      <c r="M1533" s="20" t="n">
        <v>2</v>
      </c>
      <c r="N1533" s="20" t="n">
        <v>2</v>
      </c>
      <c r="O1533" s="20" t="n">
        <v>2</v>
      </c>
      <c r="P1533" s="20" t="n">
        <v>2</v>
      </c>
      <c r="R1533" s="8" t="n">
        <v>0</v>
      </c>
      <c r="S1533" s="8" t="n">
        <v>0</v>
      </c>
      <c r="T1533" s="8" t="n">
        <v>1</v>
      </c>
      <c r="U1533" s="8" t="n">
        <v>1</v>
      </c>
      <c r="V1533" s="8" t="n">
        <v>1</v>
      </c>
      <c r="W1533" s="8" t="n">
        <v>0</v>
      </c>
      <c r="X1533" s="8" t="n">
        <v>0</v>
      </c>
      <c r="Z1533" s="20" t="n">
        <v>2</v>
      </c>
      <c r="AA1533" s="20" t="n">
        <v>2</v>
      </c>
      <c r="AB1533" s="20" t="n">
        <v>2</v>
      </c>
      <c r="AC1533" s="20" t="n">
        <v>2</v>
      </c>
      <c r="AD1533" s="20" t="n">
        <v>2</v>
      </c>
      <c r="AE1533" s="20" t="n">
        <v>2</v>
      </c>
      <c r="AF1533" s="20" t="n">
        <v>2</v>
      </c>
      <c r="AH1533" s="8" t="n">
        <v>0</v>
      </c>
      <c r="AI1533" s="8" t="n">
        <v>1</v>
      </c>
      <c r="AJ1533" s="8" t="n">
        <v>1</v>
      </c>
      <c r="AK1533" s="8" t="n">
        <v>1</v>
      </c>
      <c r="AL1533" s="8" t="n">
        <v>1</v>
      </c>
      <c r="AM1533" s="8" t="n">
        <v>1</v>
      </c>
      <c r="AN1533" s="8" t="n">
        <v>0</v>
      </c>
      <c r="AP1533" s="8">
        <f>IF(($B$1533&lt;&gt;2)+($J$1533&lt;&gt;2)+($R$1533&lt;&gt;2)+($Z$1533&lt;&gt;2)+($AH$1533&lt;&gt;2)=0,2,IF((($B$1533&lt;&gt;2)*$B$1533+($J$1533&lt;&gt;2)*$J$1533+($R$1533&lt;&gt;2)*$R$1533+($Z$1533&lt;&gt;2)*$Z$1533+($AH$1533&lt;&gt;2)*$AH$1533)/(($B$1533&lt;&gt;2)+($J$1533&lt;&gt;2)+($R$1533&lt;&gt;2)+($Z$1533&lt;&gt;2)+($AH$1533&lt;&gt;2))&gt;=0.5,1,0))</f>
        <v/>
      </c>
      <c r="AQ1533" s="8">
        <f>IF(($C$1533&lt;&gt;2)+($K$1533&lt;&gt;2)+($S$1533&lt;&gt;2)+($AA$1533&lt;&gt;2)+($AI$1533&lt;&gt;2)=0,2,IF((($C$1533&lt;&gt;2)*$C$1533+($K$1533&lt;&gt;2)*$K$1533+($S$1533&lt;&gt;2)*$S$1533+($AA$1533&lt;&gt;2)*$AA$1533+($AI$1533&lt;&gt;2)*$AI$1533)/(($C$1533&lt;&gt;2)+($K$1533&lt;&gt;2)+($S$1533&lt;&gt;2)+($AA$1533&lt;&gt;2)+($AI$1533&lt;&gt;2))&gt;=0.5,1,0))</f>
        <v/>
      </c>
      <c r="AR1533" s="8">
        <f>IF(($D$1533&lt;&gt;2)+($L$1533&lt;&gt;2)+($T$1533&lt;&gt;2)+($AB$1533&lt;&gt;2)+($AJ$1533&lt;&gt;2)=0,2,IF((($D$1533&lt;&gt;2)*$D$1533+($L$1533&lt;&gt;2)*$L$1533+($T$1533&lt;&gt;2)*$T$1533+($AB$1533&lt;&gt;2)*$AB$1533+($AJ$1533&lt;&gt;2)*$AJ$1533)/(($D$1533&lt;&gt;2)+($L$1533&lt;&gt;2)+($T$1533&lt;&gt;2)+($AB$1533&lt;&gt;2)+($AJ$1533&lt;&gt;2))&gt;=0.5,1,0))</f>
        <v/>
      </c>
      <c r="AS1533" s="8">
        <f>IF(($E$1533&lt;&gt;2)+($M$1533&lt;&gt;2)+($U$1533&lt;&gt;2)+($AC$1533&lt;&gt;2)+($AK$1533&lt;&gt;2)=0,2,IF((($E$1533&lt;&gt;2)*$E$1533+($M$1533&lt;&gt;2)*$M$1533+($U$1533&lt;&gt;2)*$U$1533+($AC$1533&lt;&gt;2)*$AC$1533+($AK$1533&lt;&gt;2)*$AK$1533)/(($E$1533&lt;&gt;2)+($M$1533&lt;&gt;2)+($U$1533&lt;&gt;2)+($AC$1533&lt;&gt;2)+($AK$1533&lt;&gt;2))&gt;=0.5,1,0))</f>
        <v/>
      </c>
      <c r="AT1533" s="8">
        <f>IF(($F$1533&lt;&gt;2)+($N$1533&lt;&gt;2)+($V$1533&lt;&gt;2)+($AD$1533&lt;&gt;2)+($AL$1533&lt;&gt;2)=0,2,IF((($F$1533&lt;&gt;2)*$F$1533+($N$1533&lt;&gt;2)*$N$1533+($V$1533&lt;&gt;2)*$V$1533+($AD$1533&lt;&gt;2)*$AD$1533+($AL$1533&lt;&gt;2)*$AL$1533)/(($F$1533&lt;&gt;2)+($N$1533&lt;&gt;2)+($V$1533&lt;&gt;2)+($AD$1533&lt;&gt;2)+($AL$1533&lt;&gt;2))&gt;=0.5,1,0))</f>
        <v/>
      </c>
      <c r="AU1533" s="8">
        <f>IF(($G$1533&lt;&gt;2)+($O$1533&lt;&gt;2)+($W$1533&lt;&gt;2)+($AE$1533&lt;&gt;2)+($AM$1533&lt;&gt;2)=0,2,IF((($G$1533&lt;&gt;2)*$G$1533+($O$1533&lt;&gt;2)*$O$1533+($W$1533&lt;&gt;2)*$W$1533+($AE$1533&lt;&gt;2)*$AE$1533+($AM$1533&lt;&gt;2)*$AM$1533)/(($G$1533&lt;&gt;2)+($O$1533&lt;&gt;2)+($W$1533&lt;&gt;2)+($AE$1533&lt;&gt;2)+($AM$1533&lt;&gt;2))&gt;=0.5,1,0))</f>
        <v/>
      </c>
      <c r="AV1533" s="8">
        <f>IF(($H$1533&lt;&gt;2)+($P$1533&lt;&gt;2)+($X$1533&lt;&gt;2)+($AF$1533&lt;&gt;2)+($AN$1533&lt;&gt;2)=0,2,IF((($H$1533&lt;&gt;2)*$H$1533+($P$1533&lt;&gt;2)*$P$1533+($X$1533&lt;&gt;2)*$X$1533+($AF$1533&lt;&gt;2)*$AF$1533+($AN$1533&lt;&gt;2)*$AN$1533)/(($H$1533&lt;&gt;2)+($P$1533&lt;&gt;2)+($X$1533&lt;&gt;2)+($AF$1533&lt;&gt;2)+($AN$1533&lt;&gt;2))&gt;=0.5,1,0))</f>
        <v/>
      </c>
      <c r="AX1533" s="16">
        <f>'Ground truth'!$B$17</f>
        <v/>
      </c>
      <c r="AY1533" s="16">
        <f>'Ground truth'!$C$17</f>
        <v/>
      </c>
      <c r="AZ1533" s="16">
        <f>'Ground truth'!$D$17</f>
        <v/>
      </c>
      <c r="BA1533" s="16">
        <f>'Ground truth'!$E$17</f>
        <v/>
      </c>
      <c r="BB1533" s="16">
        <f>'Ground truth'!$F$17</f>
        <v/>
      </c>
      <c r="BC1533" s="16">
        <f>'Ground truth'!$G$17</f>
        <v/>
      </c>
      <c r="BD1533" s="16">
        <f>'Ground truth'!$H$17</f>
        <v/>
      </c>
    </row>
    <row r="1534">
      <c r="A1534" s="3" t="inlineStr">
        <is>
          <t>Battery Holder</t>
        </is>
      </c>
      <c r="B1534" s="8" t="n">
        <v>0</v>
      </c>
      <c r="C1534" s="8" t="n">
        <v>0</v>
      </c>
      <c r="D1534" s="8" t="n">
        <v>1</v>
      </c>
      <c r="E1534" s="8" t="n">
        <v>1</v>
      </c>
      <c r="F1534" s="8" t="n">
        <v>1</v>
      </c>
      <c r="G1534" s="8" t="n">
        <v>1</v>
      </c>
      <c r="H1534" s="8" t="n">
        <v>0</v>
      </c>
      <c r="J1534" s="20" t="n">
        <v>2</v>
      </c>
      <c r="K1534" s="20" t="n">
        <v>2</v>
      </c>
      <c r="L1534" s="20" t="n">
        <v>2</v>
      </c>
      <c r="M1534" s="20" t="n">
        <v>2</v>
      </c>
      <c r="N1534" s="20" t="n">
        <v>2</v>
      </c>
      <c r="O1534" s="20" t="n">
        <v>2</v>
      </c>
      <c r="P1534" s="20" t="n">
        <v>2</v>
      </c>
      <c r="R1534" s="8" t="n">
        <v>0</v>
      </c>
      <c r="S1534" s="8" t="n">
        <v>0</v>
      </c>
      <c r="T1534" s="8" t="n">
        <v>0</v>
      </c>
      <c r="U1534" s="8" t="n">
        <v>1</v>
      </c>
      <c r="V1534" s="8" t="n">
        <v>1</v>
      </c>
      <c r="W1534" s="8" t="n">
        <v>1</v>
      </c>
      <c r="X1534" s="8" t="n">
        <v>0</v>
      </c>
      <c r="Z1534" s="20" t="n">
        <v>2</v>
      </c>
      <c r="AA1534" s="20" t="n">
        <v>2</v>
      </c>
      <c r="AB1534" s="20" t="n">
        <v>2</v>
      </c>
      <c r="AC1534" s="20" t="n">
        <v>2</v>
      </c>
      <c r="AD1534" s="20" t="n">
        <v>2</v>
      </c>
      <c r="AE1534" s="20" t="n">
        <v>2</v>
      </c>
      <c r="AF1534" s="20" t="n">
        <v>2</v>
      </c>
      <c r="AH1534" s="8" t="n">
        <v>0</v>
      </c>
      <c r="AI1534" s="8" t="n">
        <v>0</v>
      </c>
      <c r="AJ1534" s="8" t="n">
        <v>1</v>
      </c>
      <c r="AK1534" s="8" t="n">
        <v>1</v>
      </c>
      <c r="AL1534" s="8" t="n">
        <v>1</v>
      </c>
      <c r="AM1534" s="8" t="n">
        <v>1</v>
      </c>
      <c r="AN1534" s="8" t="n">
        <v>0</v>
      </c>
      <c r="AP1534" s="8">
        <f>IF(($B$1534&lt;&gt;2)+($J$1534&lt;&gt;2)+($R$1534&lt;&gt;2)+($Z$1534&lt;&gt;2)+($AH$1534&lt;&gt;2)=0,2,IF((($B$1534&lt;&gt;2)*$B$1534+($J$1534&lt;&gt;2)*$J$1534+($R$1534&lt;&gt;2)*$R$1534+($Z$1534&lt;&gt;2)*$Z$1534+($AH$1534&lt;&gt;2)*$AH$1534)/(($B$1534&lt;&gt;2)+($J$1534&lt;&gt;2)+($R$1534&lt;&gt;2)+($Z$1534&lt;&gt;2)+($AH$1534&lt;&gt;2))&gt;=0.5,1,0))</f>
        <v/>
      </c>
      <c r="AQ1534" s="8">
        <f>IF(($C$1534&lt;&gt;2)+($K$1534&lt;&gt;2)+($S$1534&lt;&gt;2)+($AA$1534&lt;&gt;2)+($AI$1534&lt;&gt;2)=0,2,IF((($C$1534&lt;&gt;2)*$C$1534+($K$1534&lt;&gt;2)*$K$1534+($S$1534&lt;&gt;2)*$S$1534+($AA$1534&lt;&gt;2)*$AA$1534+($AI$1534&lt;&gt;2)*$AI$1534)/(($C$1534&lt;&gt;2)+($K$1534&lt;&gt;2)+($S$1534&lt;&gt;2)+($AA$1534&lt;&gt;2)+($AI$1534&lt;&gt;2))&gt;=0.5,1,0))</f>
        <v/>
      </c>
      <c r="AR1534" s="8">
        <f>IF(($D$1534&lt;&gt;2)+($L$1534&lt;&gt;2)+($T$1534&lt;&gt;2)+($AB$1534&lt;&gt;2)+($AJ$1534&lt;&gt;2)=0,2,IF((($D$1534&lt;&gt;2)*$D$1534+($L$1534&lt;&gt;2)*$L$1534+($T$1534&lt;&gt;2)*$T$1534+($AB$1534&lt;&gt;2)*$AB$1534+($AJ$1534&lt;&gt;2)*$AJ$1534)/(($D$1534&lt;&gt;2)+($L$1534&lt;&gt;2)+($T$1534&lt;&gt;2)+($AB$1534&lt;&gt;2)+($AJ$1534&lt;&gt;2))&gt;=0.5,1,0))</f>
        <v/>
      </c>
      <c r="AS1534" s="8">
        <f>IF(($E$1534&lt;&gt;2)+($M$1534&lt;&gt;2)+($U$1534&lt;&gt;2)+($AC$1534&lt;&gt;2)+($AK$1534&lt;&gt;2)=0,2,IF((($E$1534&lt;&gt;2)*$E$1534+($M$1534&lt;&gt;2)*$M$1534+($U$1534&lt;&gt;2)*$U$1534+($AC$1534&lt;&gt;2)*$AC$1534+($AK$1534&lt;&gt;2)*$AK$1534)/(($E$1534&lt;&gt;2)+($M$1534&lt;&gt;2)+($U$1534&lt;&gt;2)+($AC$1534&lt;&gt;2)+($AK$1534&lt;&gt;2))&gt;=0.5,1,0))</f>
        <v/>
      </c>
      <c r="AT1534" s="8">
        <f>IF(($F$1534&lt;&gt;2)+($N$1534&lt;&gt;2)+($V$1534&lt;&gt;2)+($AD$1534&lt;&gt;2)+($AL$1534&lt;&gt;2)=0,2,IF((($F$1534&lt;&gt;2)*$F$1534+($N$1534&lt;&gt;2)*$N$1534+($V$1534&lt;&gt;2)*$V$1534+($AD$1534&lt;&gt;2)*$AD$1534+($AL$1534&lt;&gt;2)*$AL$1534)/(($F$1534&lt;&gt;2)+($N$1534&lt;&gt;2)+($V$1534&lt;&gt;2)+($AD$1534&lt;&gt;2)+($AL$1534&lt;&gt;2))&gt;=0.5,1,0))</f>
        <v/>
      </c>
      <c r="AU1534" s="8">
        <f>IF(($G$1534&lt;&gt;2)+($O$1534&lt;&gt;2)+($W$1534&lt;&gt;2)+($AE$1534&lt;&gt;2)+($AM$1534&lt;&gt;2)=0,2,IF((($G$1534&lt;&gt;2)*$G$1534+($O$1534&lt;&gt;2)*$O$1534+($W$1534&lt;&gt;2)*$W$1534+($AE$1534&lt;&gt;2)*$AE$1534+($AM$1534&lt;&gt;2)*$AM$1534)/(($G$1534&lt;&gt;2)+($O$1534&lt;&gt;2)+($W$1534&lt;&gt;2)+($AE$1534&lt;&gt;2)+($AM$1534&lt;&gt;2))&gt;=0.5,1,0))</f>
        <v/>
      </c>
      <c r="AV1534" s="8">
        <f>IF(($H$1534&lt;&gt;2)+($P$1534&lt;&gt;2)+($X$1534&lt;&gt;2)+($AF$1534&lt;&gt;2)+($AN$1534&lt;&gt;2)=0,2,IF((($H$1534&lt;&gt;2)*$H$1534+($P$1534&lt;&gt;2)*$P$1534+($X$1534&lt;&gt;2)*$X$1534+($AF$1534&lt;&gt;2)*$AF$1534+($AN$1534&lt;&gt;2)*$AN$1534)/(($H$1534&lt;&gt;2)+($P$1534&lt;&gt;2)+($X$1534&lt;&gt;2)+($AF$1534&lt;&gt;2)+($AN$1534&lt;&gt;2))&gt;=0.5,1,0))</f>
        <v/>
      </c>
      <c r="AX1534" s="16">
        <f>'Ground truth'!$B$18</f>
        <v/>
      </c>
      <c r="AY1534" s="16">
        <f>'Ground truth'!$C$18</f>
        <v/>
      </c>
      <c r="AZ1534" s="16">
        <f>'Ground truth'!$D$18</f>
        <v/>
      </c>
      <c r="BA1534" s="16">
        <f>'Ground truth'!$E$18</f>
        <v/>
      </c>
      <c r="BB1534" s="16">
        <f>'Ground truth'!$F$18</f>
        <v/>
      </c>
      <c r="BC1534" s="16">
        <f>'Ground truth'!$G$18</f>
        <v/>
      </c>
      <c r="BD1534" s="16">
        <f>'Ground truth'!$H$18</f>
        <v/>
      </c>
    </row>
    <row r="1535">
      <c r="A1535" s="3" t="inlineStr">
        <is>
          <t>Housing</t>
        </is>
      </c>
      <c r="B1535" s="8" t="n">
        <v>1</v>
      </c>
      <c r="C1535" s="8" t="n">
        <v>1</v>
      </c>
      <c r="D1535" s="8" t="n">
        <v>1</v>
      </c>
      <c r="E1535" s="8" t="n">
        <v>1</v>
      </c>
      <c r="F1535" s="8" t="n">
        <v>1</v>
      </c>
      <c r="G1535" s="8" t="n">
        <v>1</v>
      </c>
      <c r="H1535" s="8" t="n">
        <v>1</v>
      </c>
      <c r="J1535" s="20" t="n">
        <v>2</v>
      </c>
      <c r="K1535" s="20" t="n">
        <v>2</v>
      </c>
      <c r="L1535" s="20" t="n">
        <v>2</v>
      </c>
      <c r="M1535" s="20" t="n">
        <v>2</v>
      </c>
      <c r="N1535" s="20" t="n">
        <v>2</v>
      </c>
      <c r="O1535" s="20" t="n">
        <v>2</v>
      </c>
      <c r="P1535" s="20" t="n">
        <v>2</v>
      </c>
      <c r="R1535" s="8" t="n">
        <v>1</v>
      </c>
      <c r="S1535" s="8" t="n">
        <v>1</v>
      </c>
      <c r="T1535" s="8" t="n">
        <v>1</v>
      </c>
      <c r="U1535" s="8" t="n">
        <v>0</v>
      </c>
      <c r="V1535" s="8" t="n">
        <v>1</v>
      </c>
      <c r="W1535" s="8" t="n">
        <v>1</v>
      </c>
      <c r="X1535" s="8" t="n">
        <v>1</v>
      </c>
      <c r="Z1535" s="20" t="n">
        <v>2</v>
      </c>
      <c r="AA1535" s="20" t="n">
        <v>2</v>
      </c>
      <c r="AB1535" s="20" t="n">
        <v>2</v>
      </c>
      <c r="AC1535" s="20" t="n">
        <v>2</v>
      </c>
      <c r="AD1535" s="20" t="n">
        <v>2</v>
      </c>
      <c r="AE1535" s="20" t="n">
        <v>2</v>
      </c>
      <c r="AF1535" s="20" t="n">
        <v>2</v>
      </c>
      <c r="AH1535" s="8" t="n">
        <v>1</v>
      </c>
      <c r="AI1535" s="8" t="n">
        <v>1</v>
      </c>
      <c r="AJ1535" s="8" t="n">
        <v>1</v>
      </c>
      <c r="AK1535" s="8" t="n">
        <v>1</v>
      </c>
      <c r="AL1535" s="8" t="n">
        <v>1</v>
      </c>
      <c r="AM1535" s="8" t="n">
        <v>1</v>
      </c>
      <c r="AN1535" s="8" t="n">
        <v>1</v>
      </c>
      <c r="AP1535" s="8">
        <f>IF(($B$1535&lt;&gt;2)+($J$1535&lt;&gt;2)+($R$1535&lt;&gt;2)+($Z$1535&lt;&gt;2)+($AH$1535&lt;&gt;2)=0,2,IF((($B$1535&lt;&gt;2)*$B$1535+($J$1535&lt;&gt;2)*$J$1535+($R$1535&lt;&gt;2)*$R$1535+($Z$1535&lt;&gt;2)*$Z$1535+($AH$1535&lt;&gt;2)*$AH$1535)/(($B$1535&lt;&gt;2)+($J$1535&lt;&gt;2)+($R$1535&lt;&gt;2)+($Z$1535&lt;&gt;2)+($AH$1535&lt;&gt;2))&gt;=0.5,1,0))</f>
        <v/>
      </c>
      <c r="AQ1535" s="8">
        <f>IF(($C$1535&lt;&gt;2)+($K$1535&lt;&gt;2)+($S$1535&lt;&gt;2)+($AA$1535&lt;&gt;2)+($AI$1535&lt;&gt;2)=0,2,IF((($C$1535&lt;&gt;2)*$C$1535+($K$1535&lt;&gt;2)*$K$1535+($S$1535&lt;&gt;2)*$S$1535+($AA$1535&lt;&gt;2)*$AA$1535+($AI$1535&lt;&gt;2)*$AI$1535)/(($C$1535&lt;&gt;2)+($K$1535&lt;&gt;2)+($S$1535&lt;&gt;2)+($AA$1535&lt;&gt;2)+($AI$1535&lt;&gt;2))&gt;=0.5,1,0))</f>
        <v/>
      </c>
      <c r="AR1535" s="8">
        <f>IF(($D$1535&lt;&gt;2)+($L$1535&lt;&gt;2)+($T$1535&lt;&gt;2)+($AB$1535&lt;&gt;2)+($AJ$1535&lt;&gt;2)=0,2,IF((($D$1535&lt;&gt;2)*$D$1535+($L$1535&lt;&gt;2)*$L$1535+($T$1535&lt;&gt;2)*$T$1535+($AB$1535&lt;&gt;2)*$AB$1535+($AJ$1535&lt;&gt;2)*$AJ$1535)/(($D$1535&lt;&gt;2)+($L$1535&lt;&gt;2)+($T$1535&lt;&gt;2)+($AB$1535&lt;&gt;2)+($AJ$1535&lt;&gt;2))&gt;=0.5,1,0))</f>
        <v/>
      </c>
      <c r="AS1535" s="8">
        <f>IF(($E$1535&lt;&gt;2)+($M$1535&lt;&gt;2)+($U$1535&lt;&gt;2)+($AC$1535&lt;&gt;2)+($AK$1535&lt;&gt;2)=0,2,IF((($E$1535&lt;&gt;2)*$E$1535+($M$1535&lt;&gt;2)*$M$1535+($U$1535&lt;&gt;2)*$U$1535+($AC$1535&lt;&gt;2)*$AC$1535+($AK$1535&lt;&gt;2)*$AK$1535)/(($E$1535&lt;&gt;2)+($M$1535&lt;&gt;2)+($U$1535&lt;&gt;2)+($AC$1535&lt;&gt;2)+($AK$1535&lt;&gt;2))&gt;=0.5,1,0))</f>
        <v/>
      </c>
      <c r="AT1535" s="8">
        <f>IF(($F$1535&lt;&gt;2)+($N$1535&lt;&gt;2)+($V$1535&lt;&gt;2)+($AD$1535&lt;&gt;2)+($AL$1535&lt;&gt;2)=0,2,IF((($F$1535&lt;&gt;2)*$F$1535+($N$1535&lt;&gt;2)*$N$1535+($V$1535&lt;&gt;2)*$V$1535+($AD$1535&lt;&gt;2)*$AD$1535+($AL$1535&lt;&gt;2)*$AL$1535)/(($F$1535&lt;&gt;2)+($N$1535&lt;&gt;2)+($V$1535&lt;&gt;2)+($AD$1535&lt;&gt;2)+($AL$1535&lt;&gt;2))&gt;=0.5,1,0))</f>
        <v/>
      </c>
      <c r="AU1535" s="8">
        <f>IF(($G$1535&lt;&gt;2)+($O$1535&lt;&gt;2)+($W$1535&lt;&gt;2)+($AE$1535&lt;&gt;2)+($AM$1535&lt;&gt;2)=0,2,IF((($G$1535&lt;&gt;2)*$G$1535+($O$1535&lt;&gt;2)*$O$1535+($W$1535&lt;&gt;2)*$W$1535+($AE$1535&lt;&gt;2)*$AE$1535+($AM$1535&lt;&gt;2)*$AM$1535)/(($G$1535&lt;&gt;2)+($O$1535&lt;&gt;2)+($W$1535&lt;&gt;2)+($AE$1535&lt;&gt;2)+($AM$1535&lt;&gt;2))&gt;=0.5,1,0))</f>
        <v/>
      </c>
      <c r="AV1535" s="8">
        <f>IF(($H$1535&lt;&gt;2)+($P$1535&lt;&gt;2)+($X$1535&lt;&gt;2)+($AF$1535&lt;&gt;2)+($AN$1535&lt;&gt;2)=0,2,IF((($H$1535&lt;&gt;2)*$H$1535+($P$1535&lt;&gt;2)*$P$1535+($X$1535&lt;&gt;2)*$X$1535+($AF$1535&lt;&gt;2)*$AF$1535+($AN$1535&lt;&gt;2)*$AN$1535)/(($H$1535&lt;&gt;2)+($P$1535&lt;&gt;2)+($X$1535&lt;&gt;2)+($AF$1535&lt;&gt;2)+($AN$1535&lt;&gt;2))&gt;=0.5,1,0))</f>
        <v/>
      </c>
      <c r="AX1535" s="16">
        <f>'Ground truth'!$B$19</f>
        <v/>
      </c>
      <c r="AY1535" s="16">
        <f>'Ground truth'!$C$19</f>
        <v/>
      </c>
      <c r="AZ1535" s="16">
        <f>'Ground truth'!$D$19</f>
        <v/>
      </c>
      <c r="BA1535" s="16">
        <f>'Ground truth'!$E$19</f>
        <v/>
      </c>
      <c r="BB1535" s="16">
        <f>'Ground truth'!$F$19</f>
        <v/>
      </c>
      <c r="BC1535" s="16">
        <f>'Ground truth'!$G$19</f>
        <v/>
      </c>
      <c r="BD1535" s="16">
        <f>'Ground truth'!$H$19</f>
        <v/>
      </c>
    </row>
    <row r="1536">
      <c r="A1536" s="3" t="inlineStr">
        <is>
          <t>External Environment</t>
        </is>
      </c>
      <c r="B1536" s="8" t="n">
        <v>1</v>
      </c>
      <c r="C1536" s="8" t="n">
        <v>0</v>
      </c>
      <c r="D1536" s="8" t="n">
        <v>0</v>
      </c>
      <c r="E1536" s="8" t="n">
        <v>0</v>
      </c>
      <c r="F1536" s="8" t="n">
        <v>0</v>
      </c>
      <c r="G1536" s="8" t="n">
        <v>1</v>
      </c>
      <c r="H1536" s="8" t="n">
        <v>1</v>
      </c>
      <c r="J1536" s="20" t="n">
        <v>2</v>
      </c>
      <c r="K1536" s="20" t="n">
        <v>2</v>
      </c>
      <c r="L1536" s="20" t="n">
        <v>2</v>
      </c>
      <c r="M1536" s="20" t="n">
        <v>2</v>
      </c>
      <c r="N1536" s="20" t="n">
        <v>2</v>
      </c>
      <c r="O1536" s="20" t="n">
        <v>2</v>
      </c>
      <c r="P1536" s="20" t="n">
        <v>2</v>
      </c>
      <c r="R1536" s="8" t="n">
        <v>1</v>
      </c>
      <c r="S1536" s="8" t="n">
        <v>0</v>
      </c>
      <c r="T1536" s="8" t="n">
        <v>0</v>
      </c>
      <c r="U1536" s="8" t="n">
        <v>0</v>
      </c>
      <c r="V1536" s="8" t="n">
        <v>0</v>
      </c>
      <c r="W1536" s="8" t="n">
        <v>1</v>
      </c>
      <c r="X1536" s="8" t="n">
        <v>1</v>
      </c>
      <c r="Z1536" s="20" t="n">
        <v>2</v>
      </c>
      <c r="AA1536" s="20" t="n">
        <v>2</v>
      </c>
      <c r="AB1536" s="20" t="n">
        <v>2</v>
      </c>
      <c r="AC1536" s="20" t="n">
        <v>2</v>
      </c>
      <c r="AD1536" s="20" t="n">
        <v>2</v>
      </c>
      <c r="AE1536" s="20" t="n">
        <v>2</v>
      </c>
      <c r="AF1536" s="20" t="n">
        <v>2</v>
      </c>
      <c r="AH1536" s="8" t="n">
        <v>1</v>
      </c>
      <c r="AI1536" s="8" t="n">
        <v>0</v>
      </c>
      <c r="AJ1536" s="8" t="n">
        <v>0</v>
      </c>
      <c r="AK1536" s="8" t="n">
        <v>0</v>
      </c>
      <c r="AL1536" s="8" t="n">
        <v>0</v>
      </c>
      <c r="AM1536" s="8" t="n">
        <v>1</v>
      </c>
      <c r="AN1536" s="8" t="n">
        <v>1</v>
      </c>
      <c r="AP1536" s="8">
        <f>IF(($B$1536&lt;&gt;2)+($J$1536&lt;&gt;2)+($R$1536&lt;&gt;2)+($Z$1536&lt;&gt;2)+($AH$1536&lt;&gt;2)=0,2,IF((($B$1536&lt;&gt;2)*$B$1536+($J$1536&lt;&gt;2)*$J$1536+($R$1536&lt;&gt;2)*$R$1536+($Z$1536&lt;&gt;2)*$Z$1536+($AH$1536&lt;&gt;2)*$AH$1536)/(($B$1536&lt;&gt;2)+($J$1536&lt;&gt;2)+($R$1536&lt;&gt;2)+($Z$1536&lt;&gt;2)+($AH$1536&lt;&gt;2))&gt;=0.5,1,0))</f>
        <v/>
      </c>
      <c r="AQ1536" s="8">
        <f>IF(($C$1536&lt;&gt;2)+($K$1536&lt;&gt;2)+($S$1536&lt;&gt;2)+($AA$1536&lt;&gt;2)+($AI$1536&lt;&gt;2)=0,2,IF((($C$1536&lt;&gt;2)*$C$1536+($K$1536&lt;&gt;2)*$K$1536+($S$1536&lt;&gt;2)*$S$1536+($AA$1536&lt;&gt;2)*$AA$1536+($AI$1536&lt;&gt;2)*$AI$1536)/(($C$1536&lt;&gt;2)+($K$1536&lt;&gt;2)+($S$1536&lt;&gt;2)+($AA$1536&lt;&gt;2)+($AI$1536&lt;&gt;2))&gt;=0.5,1,0))</f>
        <v/>
      </c>
      <c r="AR1536" s="8">
        <f>IF(($D$1536&lt;&gt;2)+($L$1536&lt;&gt;2)+($T$1536&lt;&gt;2)+($AB$1536&lt;&gt;2)+($AJ$1536&lt;&gt;2)=0,2,IF((($D$1536&lt;&gt;2)*$D$1536+($L$1536&lt;&gt;2)*$L$1536+($T$1536&lt;&gt;2)*$T$1536+($AB$1536&lt;&gt;2)*$AB$1536+($AJ$1536&lt;&gt;2)*$AJ$1536)/(($D$1536&lt;&gt;2)+($L$1536&lt;&gt;2)+($T$1536&lt;&gt;2)+($AB$1536&lt;&gt;2)+($AJ$1536&lt;&gt;2))&gt;=0.5,1,0))</f>
        <v/>
      </c>
      <c r="AS1536" s="8">
        <f>IF(($E$1536&lt;&gt;2)+($M$1536&lt;&gt;2)+($U$1536&lt;&gt;2)+($AC$1536&lt;&gt;2)+($AK$1536&lt;&gt;2)=0,2,IF((($E$1536&lt;&gt;2)*$E$1536+($M$1536&lt;&gt;2)*$M$1536+($U$1536&lt;&gt;2)*$U$1536+($AC$1536&lt;&gt;2)*$AC$1536+($AK$1536&lt;&gt;2)*$AK$1536)/(($E$1536&lt;&gt;2)+($M$1536&lt;&gt;2)+($U$1536&lt;&gt;2)+($AC$1536&lt;&gt;2)+($AK$1536&lt;&gt;2))&gt;=0.5,1,0))</f>
        <v/>
      </c>
      <c r="AT1536" s="8">
        <f>IF(($F$1536&lt;&gt;2)+($N$1536&lt;&gt;2)+($V$1536&lt;&gt;2)+($AD$1536&lt;&gt;2)+($AL$1536&lt;&gt;2)=0,2,IF((($F$1536&lt;&gt;2)*$F$1536+($N$1536&lt;&gt;2)*$N$1536+($V$1536&lt;&gt;2)*$V$1536+($AD$1536&lt;&gt;2)*$AD$1536+($AL$1536&lt;&gt;2)*$AL$1536)/(($F$1536&lt;&gt;2)+($N$1536&lt;&gt;2)+($V$1536&lt;&gt;2)+($AD$1536&lt;&gt;2)+($AL$1536&lt;&gt;2))&gt;=0.5,1,0))</f>
        <v/>
      </c>
      <c r="AU1536" s="8">
        <f>IF(($G$1536&lt;&gt;2)+($O$1536&lt;&gt;2)+($W$1536&lt;&gt;2)+($AE$1536&lt;&gt;2)+($AM$1536&lt;&gt;2)=0,2,IF((($G$1536&lt;&gt;2)*$G$1536+($O$1536&lt;&gt;2)*$O$1536+($W$1536&lt;&gt;2)*$W$1536+($AE$1536&lt;&gt;2)*$AE$1536+($AM$1536&lt;&gt;2)*$AM$1536)/(($G$1536&lt;&gt;2)+($O$1536&lt;&gt;2)+($W$1536&lt;&gt;2)+($AE$1536&lt;&gt;2)+($AM$1536&lt;&gt;2))&gt;=0.5,1,0))</f>
        <v/>
      </c>
      <c r="AV1536" s="8">
        <f>IF(($H$1536&lt;&gt;2)+($P$1536&lt;&gt;2)+($X$1536&lt;&gt;2)+($AF$1536&lt;&gt;2)+($AN$1536&lt;&gt;2)=0,2,IF((($H$1536&lt;&gt;2)*$H$1536+($P$1536&lt;&gt;2)*$P$1536+($X$1536&lt;&gt;2)*$X$1536+($AF$1536&lt;&gt;2)*$AF$1536+($AN$1536&lt;&gt;2)*$AN$1536)/(($H$1536&lt;&gt;2)+($P$1536&lt;&gt;2)+($X$1536&lt;&gt;2)+($AF$1536&lt;&gt;2)+($AN$1536&lt;&gt;2))&gt;=0.5,1,0))</f>
        <v/>
      </c>
      <c r="AX1536" s="16">
        <f>'Ground truth'!$B$20</f>
        <v/>
      </c>
      <c r="AY1536" s="16">
        <f>'Ground truth'!$C$20</f>
        <v/>
      </c>
      <c r="AZ1536" s="16">
        <f>'Ground truth'!$D$20</f>
        <v/>
      </c>
      <c r="BA1536" s="16">
        <f>'Ground truth'!$E$20</f>
        <v/>
      </c>
      <c r="BB1536" s="16">
        <f>'Ground truth'!$F$20</f>
        <v/>
      </c>
      <c r="BC1536" s="16">
        <f>'Ground truth'!$G$20</f>
        <v/>
      </c>
      <c r="BD1536" s="16">
        <f>'Ground truth'!$H$20</f>
        <v/>
      </c>
    </row>
    <row r="1538">
      <c r="A1538" s="17" t="inlineStr">
        <is>
          <t>metrics — confident-only (unsure excluded from denominators)</t>
        </is>
      </c>
      <c r="B1538" s="10" t="inlineStr">
        <is>
          <t>run 1</t>
        </is>
      </c>
      <c r="C1538" s="10" t="inlineStr">
        <is>
          <t>run 2</t>
        </is>
      </c>
      <c r="D1538" s="10" t="inlineStr">
        <is>
          <t>run 3</t>
        </is>
      </c>
      <c r="E1538" s="10" t="inlineStr">
        <is>
          <t>run 4</t>
        </is>
      </c>
      <c r="F1538" s="10" t="inlineStr">
        <is>
          <t>run 5</t>
        </is>
      </c>
      <c r="G1538" s="10" t="inlineStr">
        <is>
          <t>avg-matrix</t>
        </is>
      </c>
      <c r="H1538" s="10" t="inlineStr">
        <is>
          <t>mean</t>
        </is>
      </c>
      <c r="I1538" s="10" t="inlineStr">
        <is>
          <t>std (pop.)</t>
        </is>
      </c>
      <c r="J1538" s="17" t="inlineStr">
        <is>
          <t>notes</t>
        </is>
      </c>
    </row>
    <row r="1539">
      <c r="A1539" s="7" t="inlineStr">
        <is>
          <t>TP</t>
        </is>
      </c>
      <c r="B1539" s="7">
        <f>SUMPRODUCT(($B$1530:$H$1536=1)*('Ground truth'!$B$14:$H$20=1))</f>
        <v/>
      </c>
      <c r="C1539" s="7">
        <f>SUMPRODUCT(($J$1530:$P$1536=1)*('Ground truth'!$B$14:$H$20=1))</f>
        <v/>
      </c>
      <c r="D1539" s="7">
        <f>SUMPRODUCT(($R$1530:$X$1536=1)*('Ground truth'!$B$14:$H$20=1))</f>
        <v/>
      </c>
      <c r="E1539" s="7">
        <f>SUMPRODUCT(($Z$1530:$AF$1536=1)*('Ground truth'!$B$14:$H$20=1))</f>
        <v/>
      </c>
      <c r="F1539" s="7">
        <f>SUMPRODUCT(($AH$1530:$AN$1536=1)*('Ground truth'!$B$14:$H$20=1))</f>
        <v/>
      </c>
      <c r="G1539" s="7">
        <f>SUMPRODUCT(($AP$1530:$AV$1536=1)*('Ground truth'!$B$14:$H$20=1))</f>
        <v/>
      </c>
      <c r="H1539" s="12">
        <f>AVERAGE($B$1539:$F$1539)</f>
        <v/>
      </c>
      <c r="I1539" s="12">
        <f>STDEV.P($B$1539:$F$1539)</f>
        <v/>
      </c>
    </row>
    <row r="1540">
      <c r="A1540" s="7" t="inlineStr">
        <is>
          <t>TN</t>
        </is>
      </c>
      <c r="B1540" s="7">
        <f>SUMPRODUCT(($B$1530:$H$1536=0)*('Ground truth'!$B$14:$H$20=0))</f>
        <v/>
      </c>
      <c r="C1540" s="7">
        <f>SUMPRODUCT(($J$1530:$P$1536=0)*('Ground truth'!$B$14:$H$20=0))</f>
        <v/>
      </c>
      <c r="D1540" s="7">
        <f>SUMPRODUCT(($R$1530:$X$1536=0)*('Ground truth'!$B$14:$H$20=0))</f>
        <v/>
      </c>
      <c r="E1540" s="7">
        <f>SUMPRODUCT(($Z$1530:$AF$1536=0)*('Ground truth'!$B$14:$H$20=0))</f>
        <v/>
      </c>
      <c r="F1540" s="7">
        <f>SUMPRODUCT(($AH$1530:$AN$1536=0)*('Ground truth'!$B$14:$H$20=0))</f>
        <v/>
      </c>
      <c r="G1540" s="7">
        <f>SUMPRODUCT(($AP$1530:$AV$1536=0)*('Ground truth'!$B$14:$H$20=0))</f>
        <v/>
      </c>
      <c r="H1540" s="12">
        <f>AVERAGE($B$1540:$F$1540)</f>
        <v/>
      </c>
      <c r="I1540" s="12">
        <f>STDEV.P($B$1540:$F$1540)</f>
        <v/>
      </c>
    </row>
    <row r="1541">
      <c r="A1541" s="7" t="inlineStr">
        <is>
          <t>FP</t>
        </is>
      </c>
      <c r="B1541" s="7">
        <f>SUMPRODUCT(($B$1530:$H$1536=1)*('Ground truth'!$B$14:$H$20=0))</f>
        <v/>
      </c>
      <c r="C1541" s="7">
        <f>SUMPRODUCT(($J$1530:$P$1536=1)*('Ground truth'!$B$14:$H$20=0))</f>
        <v/>
      </c>
      <c r="D1541" s="7">
        <f>SUMPRODUCT(($R$1530:$X$1536=1)*('Ground truth'!$B$14:$H$20=0))</f>
        <v/>
      </c>
      <c r="E1541" s="7">
        <f>SUMPRODUCT(($Z$1530:$AF$1536=1)*('Ground truth'!$B$14:$H$20=0))</f>
        <v/>
      </c>
      <c r="F1541" s="7">
        <f>SUMPRODUCT(($AH$1530:$AN$1536=1)*('Ground truth'!$B$14:$H$20=0))</f>
        <v/>
      </c>
      <c r="G1541" s="7">
        <f>SUMPRODUCT(($AP$1530:$AV$1536=1)*('Ground truth'!$B$14:$H$20=0))</f>
        <v/>
      </c>
      <c r="H1541" s="12">
        <f>AVERAGE($B$1541:$F$1541)</f>
        <v/>
      </c>
      <c r="I1541" s="12">
        <f>STDEV.P($B$1541:$F$1541)</f>
        <v/>
      </c>
    </row>
    <row r="1542">
      <c r="A1542" s="7" t="inlineStr">
        <is>
          <t>FN</t>
        </is>
      </c>
      <c r="B1542" s="7">
        <f>SUMPRODUCT(($B$1530:$H$1536=0)*('Ground truth'!$B$14:$H$20=1))</f>
        <v/>
      </c>
      <c r="C1542" s="7">
        <f>SUMPRODUCT(($J$1530:$P$1536=0)*('Ground truth'!$B$14:$H$20=1))</f>
        <v/>
      </c>
      <c r="D1542" s="7">
        <f>SUMPRODUCT(($R$1530:$X$1536=0)*('Ground truth'!$B$14:$H$20=1))</f>
        <v/>
      </c>
      <c r="E1542" s="7">
        <f>SUMPRODUCT(($Z$1530:$AF$1536=0)*('Ground truth'!$B$14:$H$20=1))</f>
        <v/>
      </c>
      <c r="F1542" s="7">
        <f>SUMPRODUCT(($AH$1530:$AN$1536=0)*('Ground truth'!$B$14:$H$20=1))</f>
        <v/>
      </c>
      <c r="G1542" s="7">
        <f>SUMPRODUCT(($AP$1530:$AV$1536=0)*('Ground truth'!$B$14:$H$20=1))</f>
        <v/>
      </c>
      <c r="H1542" s="12">
        <f>AVERAGE($B$1542:$F$1542)</f>
        <v/>
      </c>
      <c r="I1542" s="12">
        <f>STDEV.P($B$1542:$F$1542)</f>
        <v/>
      </c>
    </row>
    <row r="1543">
      <c r="A1543" s="4" t="inlineStr">
        <is>
          <t>Precision</t>
        </is>
      </c>
      <c r="B1543" s="12">
        <f>IFERROR($B$1539/($B$1539+$B$1541),0)</f>
        <v/>
      </c>
      <c r="C1543" s="12">
        <f>IFERROR($C$1539/($C$1539+$C$1541),0)</f>
        <v/>
      </c>
      <c r="D1543" s="12">
        <f>IFERROR($D$1539/($D$1539+$D$1541),0)</f>
        <v/>
      </c>
      <c r="E1543" s="12">
        <f>IFERROR($E$1539/($E$1539+$E$1541),0)</f>
        <v/>
      </c>
      <c r="F1543" s="12">
        <f>IFERROR($F$1539/($F$1539+$F$1541),0)</f>
        <v/>
      </c>
      <c r="G1543" s="12">
        <f>IFERROR($G$1539/($G$1539+$G$1541),0)</f>
        <v/>
      </c>
      <c r="H1543" s="18">
        <f>AVERAGE($B$1543:$F$1543)</f>
        <v/>
      </c>
      <c r="I1543" s="18">
        <f>STDEV.P($B$1543:$F$1543)</f>
        <v/>
      </c>
    </row>
    <row r="1544">
      <c r="A1544" s="4" t="inlineStr">
        <is>
          <t>Recall</t>
        </is>
      </c>
      <c r="B1544" s="12">
        <f>IFERROR($B$1539/($B$1539+$B$1542),0)</f>
        <v/>
      </c>
      <c r="C1544" s="12">
        <f>IFERROR($C$1539/($C$1539+$C$1542),0)</f>
        <v/>
      </c>
      <c r="D1544" s="12">
        <f>IFERROR($D$1539/($D$1539+$D$1542),0)</f>
        <v/>
      </c>
      <c r="E1544" s="12">
        <f>IFERROR($E$1539/($E$1539+$E$1542),0)</f>
        <v/>
      </c>
      <c r="F1544" s="12">
        <f>IFERROR($F$1539/($F$1539+$F$1542),0)</f>
        <v/>
      </c>
      <c r="G1544" s="12">
        <f>IFERROR($G$1539/($G$1539+$G$1542),0)</f>
        <v/>
      </c>
      <c r="H1544" s="18">
        <f>AVERAGE($B$1544:$F$1544)</f>
        <v/>
      </c>
      <c r="I1544" s="18">
        <f>STDEV.P($B$1544:$F$1544)</f>
        <v/>
      </c>
    </row>
    <row r="1545">
      <c r="A1545" s="4" t="inlineStr">
        <is>
          <t>F1</t>
        </is>
      </c>
      <c r="B1545" s="12">
        <f>IFERROR(2*$B$1543*$B$1544/($B$1543+$B$1544),0)</f>
        <v/>
      </c>
      <c r="C1545" s="12">
        <f>IFERROR(2*$C$1543*$C$1544/($C$1543+$C$1544),0)</f>
        <v/>
      </c>
      <c r="D1545" s="12">
        <f>IFERROR(2*$D$1543*$D$1544/($D$1543+$D$1544),0)</f>
        <v/>
      </c>
      <c r="E1545" s="12">
        <f>IFERROR(2*$E$1543*$E$1544/($E$1543+$E$1544),0)</f>
        <v/>
      </c>
      <c r="F1545" s="12">
        <f>IFERROR(2*$F$1543*$F$1544/($F$1543+$F$1544),0)</f>
        <v/>
      </c>
      <c r="G1545" s="12">
        <f>IFERROR(2*$G$1543*$G$1544/($G$1543+$G$1544),0)</f>
        <v/>
      </c>
      <c r="H1545" s="18">
        <f>AVERAGE($B$1545:$F$1545)</f>
        <v/>
      </c>
      <c r="I1545" s="18">
        <f>STDEV.P($B$1545:$F$1545)</f>
        <v/>
      </c>
    </row>
    <row r="1546">
      <c r="A1546" s="4" t="inlineStr">
        <is>
          <t>Accuracy</t>
        </is>
      </c>
      <c r="B1546" s="12">
        <f>IFERROR(($B$1539+$B$1540)/($B$1539+$B$1540+$B$1541+$B$1542),0)</f>
        <v/>
      </c>
      <c r="C1546" s="12">
        <f>IFERROR(($C$1539+$C$1540)/($C$1539+$C$1540+$C$1541+$C$1542),0)</f>
        <v/>
      </c>
      <c r="D1546" s="12">
        <f>IFERROR(($D$1539+$D$1540)/($D$1539+$D$1540+$D$1541+$D$1542),0)</f>
        <v/>
      </c>
      <c r="E1546" s="12">
        <f>IFERROR(($E$1539+$E$1540)/($E$1539+$E$1540+$E$1541+$E$1542),0)</f>
        <v/>
      </c>
      <c r="F1546" s="12">
        <f>IFERROR(($F$1539+$F$1540)/($F$1539+$F$1540+$F$1541+$F$1542),0)</f>
        <v/>
      </c>
      <c r="G1546" s="12">
        <f>IFERROR(($G$1539+$G$1540)/($G$1539+$G$1540+$G$1541+$G$1542),0)</f>
        <v/>
      </c>
      <c r="H1546" s="18">
        <f>AVERAGE($B$1546:$F$1546)</f>
        <v/>
      </c>
      <c r="I1546" s="18">
        <f>STDEV.P($B$1546:$F$1546)</f>
        <v/>
      </c>
    </row>
    <row r="1547">
      <c r="A1547" s="4" t="inlineStr">
        <is>
          <t>Edit distance</t>
        </is>
      </c>
      <c r="B1547" s="12">
        <f>SUMPRODUCT(ABS('Ground truth'!$B$14:$H$20-$B$1530:$H$1536))</f>
        <v/>
      </c>
      <c r="C1547" s="12">
        <f>SUMPRODUCT(ABS('Ground truth'!$B$14:$H$20-$J$1530:$P$1536))</f>
        <v/>
      </c>
      <c r="D1547" s="12">
        <f>SUMPRODUCT(ABS('Ground truth'!$B$14:$H$20-$R$1530:$X$1536))</f>
        <v/>
      </c>
      <c r="E1547" s="12">
        <f>SUMPRODUCT(ABS('Ground truth'!$B$14:$H$20-$Z$1530:$AF$1536))</f>
        <v/>
      </c>
      <c r="F1547" s="12">
        <f>SUMPRODUCT(ABS('Ground truth'!$B$14:$H$20-$AH$1530:$AN$1536))</f>
        <v/>
      </c>
      <c r="G1547" s="12">
        <f>SUMPRODUCT(ABS('Ground truth'!$B$14:$H$20-$AP$1530:$AV$1536))</f>
        <v/>
      </c>
      <c r="H1547" s="18">
        <f>AVERAGE($B$1547:$F$1547)</f>
        <v/>
      </c>
      <c r="I1547" s="18">
        <f>STDEV.P($B$1547:$F$1547)</f>
        <v/>
      </c>
    </row>
    <row r="1548">
      <c r="A1548" s="4" t="inlineStr">
        <is>
          <t>Spectral distance</t>
        </is>
      </c>
      <c r="B1548" s="12">
        <f>SQRT(SUMPRODUCT(('Ground truth'!$K$14:$K$20-$B$1559:$B$1565)^2))</f>
        <v/>
      </c>
      <c r="C1548" s="12">
        <f>SQRT(SUMPRODUCT(('Ground truth'!$K$14:$K$20-$C$1559:$C$1565)^2))</f>
        <v/>
      </c>
      <c r="D1548" s="12">
        <f>SQRT(SUMPRODUCT(('Ground truth'!$K$14:$K$20-$D$1559:$D$1565)^2))</f>
        <v/>
      </c>
      <c r="E1548" s="12">
        <f>SQRT(SUMPRODUCT(('Ground truth'!$K$14:$K$20-$E$1559:$E$1565)^2))</f>
        <v/>
      </c>
      <c r="F1548" s="12">
        <f>SQRT(SUMPRODUCT(('Ground truth'!$K$14:$K$20-$F$1559:$F$1565)^2))</f>
        <v/>
      </c>
      <c r="G1548" s="12">
        <f>SQRT(SUMPRODUCT(('Ground truth'!$K$14:$K$20-$G$1559:$G$1565)^2))</f>
        <v/>
      </c>
      <c r="H1548" s="18">
        <f>AVERAGE($B$1548:$F$1548)</f>
        <v/>
      </c>
      <c r="I1548" s="18">
        <f>STDEV.P($B$1548:$F$1548)</f>
        <v/>
      </c>
    </row>
    <row r="1549">
      <c r="A1549" s="4" t="inlineStr">
        <is>
          <t>Unsure cells</t>
        </is>
      </c>
      <c r="B1549" s="7">
        <f>COUNTIF($B$1530:$H$1536,2)</f>
        <v/>
      </c>
      <c r="C1549" s="7">
        <f>COUNTIF($J$1530:$P$1536,2)</f>
        <v/>
      </c>
      <c r="D1549" s="7">
        <f>COUNTIF($R$1530:$X$1536,2)</f>
        <v/>
      </c>
      <c r="E1549" s="7">
        <f>COUNTIF($Z$1530:$AF$1536,2)</f>
        <v/>
      </c>
      <c r="F1549" s="7">
        <f>COUNTIF($AH$1530:$AN$1536,2)</f>
        <v/>
      </c>
      <c r="G1549" s="7">
        <f>COUNTIF($AP$1530:$AV$1536,2)</f>
        <v/>
      </c>
      <c r="H1549" s="12">
        <f>AVERAGE($B$1549:$F$1549)</f>
        <v/>
      </c>
      <c r="I1549" s="12">
        <f>STDEV.P($B$1549:$F$1549)</f>
        <v/>
      </c>
    </row>
    <row r="1550">
      <c r="A1550" s="3" t="inlineStr">
        <is>
          <t>eigenvalues (real part, numpy order; pasted)</t>
        </is>
      </c>
    </row>
    <row r="1551">
      <c r="A1551" s="3" t="inlineStr">
        <is>
          <t xml:space="preserve">  λ1</t>
        </is>
      </c>
      <c r="B1551" s="19" t="n">
        <v>5.21193877371064</v>
      </c>
      <c r="C1551" s="19" t="n">
        <v>0</v>
      </c>
      <c r="D1551" s="19" t="n">
        <v>3.92534164162969</v>
      </c>
      <c r="E1551" s="19" t="n">
        <v>0</v>
      </c>
      <c r="F1551" s="19" t="n">
        <v>5.005917705762454</v>
      </c>
      <c r="G1551" s="19" t="n">
        <v>5.005917705762454</v>
      </c>
    </row>
    <row r="1552">
      <c r="A1552" s="3" t="inlineStr">
        <is>
          <t xml:space="preserve">  λ2</t>
        </is>
      </c>
      <c r="B1552" s="19" t="n">
        <v>1.618033988749891</v>
      </c>
      <c r="C1552" s="19" t="n">
        <v>14.00000000000001</v>
      </c>
      <c r="D1552" s="19" t="n">
        <v>-0.8173162762105834</v>
      </c>
      <c r="E1552" s="19" t="n">
        <v>14.00000000000001</v>
      </c>
      <c r="F1552" s="19" t="n">
        <v>2.354093794809457</v>
      </c>
      <c r="G1552" s="19" t="n">
        <v>2.354093794809457</v>
      </c>
    </row>
    <row r="1553">
      <c r="A1553" s="3" t="inlineStr">
        <is>
          <t xml:space="preserve">  λ3</t>
        </is>
      </c>
      <c r="B1553" s="19" t="n">
        <v>1.393923152127635</v>
      </c>
      <c r="C1553" s="19" t="n">
        <v>4.930380657631324e-32</v>
      </c>
      <c r="D1553" s="19" t="n">
        <v>-0.8173162762105834</v>
      </c>
      <c r="E1553" s="19" t="n">
        <v>4.930380657631324e-32</v>
      </c>
      <c r="F1553" s="19" t="n">
        <v>1.122426160215169</v>
      </c>
      <c r="G1553" s="19" t="n">
        <v>1.122426160215169</v>
      </c>
    </row>
    <row r="1554">
      <c r="A1554" s="3" t="inlineStr">
        <is>
          <t xml:space="preserve">  λ4</t>
        </is>
      </c>
      <c r="B1554" s="19" t="n">
        <v>0.493121706873497</v>
      </c>
      <c r="C1554" s="19" t="n">
        <v>-5.438959822042075e-16</v>
      </c>
      <c r="D1554" s="19" t="n">
        <v>2.310931995950347</v>
      </c>
      <c r="E1554" s="19" t="n">
        <v>-5.438959822042075e-16</v>
      </c>
      <c r="F1554" s="19" t="n">
        <v>-0.8833088268365509</v>
      </c>
      <c r="G1554" s="19" t="n">
        <v>-0.8833088268365509</v>
      </c>
    </row>
    <row r="1555">
      <c r="A1555" s="3" t="inlineStr">
        <is>
          <t xml:space="preserve">  λ5</t>
        </is>
      </c>
      <c r="B1555" s="19" t="n">
        <v>-0.7005231620763837</v>
      </c>
      <c r="C1555" s="19" t="n">
        <v>0</v>
      </c>
      <c r="D1555" s="19" t="n">
        <v>0.1518558200044282</v>
      </c>
      <c r="E1555" s="19" t="n">
        <v>0</v>
      </c>
      <c r="F1555" s="19" t="n">
        <v>-0.5991288339505211</v>
      </c>
      <c r="G1555" s="19" t="n">
        <v>-0.5991288339505211</v>
      </c>
    </row>
    <row r="1556">
      <c r="A1556" s="3" t="inlineStr">
        <is>
          <t xml:space="preserve">  λ6</t>
        </is>
      </c>
      <c r="B1556" s="19" t="n">
        <v>-0.6180339887498948</v>
      </c>
      <c r="C1556" s="19" t="n">
        <v>0</v>
      </c>
      <c r="D1556" s="19" t="n">
        <v>0.6755083442910056</v>
      </c>
      <c r="E1556" s="19" t="n">
        <v>0</v>
      </c>
      <c r="F1556" s="19" t="n">
        <v>2.93632177227667e-17</v>
      </c>
      <c r="G1556" s="19" t="n">
        <v>2.93632177227667e-17</v>
      </c>
    </row>
    <row r="1557">
      <c r="A1557" s="3" t="inlineStr">
        <is>
          <t xml:space="preserve">  λ7</t>
        </is>
      </c>
      <c r="B1557" s="19" t="n">
        <v>-0.3984604706353765</v>
      </c>
      <c r="C1557" s="19" t="n">
        <v>0</v>
      </c>
      <c r="D1557" s="19" t="n">
        <v>1.570994750545701</v>
      </c>
      <c r="E1557" s="19" t="n">
        <v>0</v>
      </c>
      <c r="F1557" s="19" t="n">
        <v>-8.858553505587773e-18</v>
      </c>
      <c r="G1557" s="19" t="n">
        <v>-8.858553505587773e-18</v>
      </c>
    </row>
    <row r="1558">
      <c r="A1558" s="3" t="inlineStr">
        <is>
          <t>eigenvalues sorted desc (LARGE)</t>
        </is>
      </c>
    </row>
    <row r="1559">
      <c r="A1559" s="3" t="inlineStr">
        <is>
          <t xml:space="preserve">  λ(1)</t>
        </is>
      </c>
      <c r="B1559" s="19">
        <f>LARGE($B$1551:$B$1557,1)</f>
        <v/>
      </c>
      <c r="C1559" s="19">
        <f>LARGE($C$1551:$C$1557,1)</f>
        <v/>
      </c>
      <c r="D1559" s="19">
        <f>LARGE($D$1551:$D$1557,1)</f>
        <v/>
      </c>
      <c r="E1559" s="19">
        <f>LARGE($E$1551:$E$1557,1)</f>
        <v/>
      </c>
      <c r="F1559" s="19">
        <f>LARGE($F$1551:$F$1557,1)</f>
        <v/>
      </c>
      <c r="G1559" s="19">
        <f>LARGE($G$1551:$G$1557,1)</f>
        <v/>
      </c>
    </row>
    <row r="1560">
      <c r="A1560" s="3" t="inlineStr">
        <is>
          <t xml:space="preserve">  λ(2)</t>
        </is>
      </c>
      <c r="B1560" s="19">
        <f>LARGE($B$1551:$B$1557,2)</f>
        <v/>
      </c>
      <c r="C1560" s="19">
        <f>LARGE($C$1551:$C$1557,2)</f>
        <v/>
      </c>
      <c r="D1560" s="19">
        <f>LARGE($D$1551:$D$1557,2)</f>
        <v/>
      </c>
      <c r="E1560" s="19">
        <f>LARGE($E$1551:$E$1557,2)</f>
        <v/>
      </c>
      <c r="F1560" s="19">
        <f>LARGE($F$1551:$F$1557,2)</f>
        <v/>
      </c>
      <c r="G1560" s="19">
        <f>LARGE($G$1551:$G$1557,2)</f>
        <v/>
      </c>
    </row>
    <row r="1561">
      <c r="A1561" s="3" t="inlineStr">
        <is>
          <t xml:space="preserve">  λ(3)</t>
        </is>
      </c>
      <c r="B1561" s="19">
        <f>LARGE($B$1551:$B$1557,3)</f>
        <v/>
      </c>
      <c r="C1561" s="19">
        <f>LARGE($C$1551:$C$1557,3)</f>
        <v/>
      </c>
      <c r="D1561" s="19">
        <f>LARGE($D$1551:$D$1557,3)</f>
        <v/>
      </c>
      <c r="E1561" s="19">
        <f>LARGE($E$1551:$E$1557,3)</f>
        <v/>
      </c>
      <c r="F1561" s="19">
        <f>LARGE($F$1551:$F$1557,3)</f>
        <v/>
      </c>
      <c r="G1561" s="19">
        <f>LARGE($G$1551:$G$1557,3)</f>
        <v/>
      </c>
    </row>
    <row r="1562">
      <c r="A1562" s="3" t="inlineStr">
        <is>
          <t xml:space="preserve">  λ(4)</t>
        </is>
      </c>
      <c r="B1562" s="19">
        <f>LARGE($B$1551:$B$1557,4)</f>
        <v/>
      </c>
      <c r="C1562" s="19">
        <f>LARGE($C$1551:$C$1557,4)</f>
        <v/>
      </c>
      <c r="D1562" s="19">
        <f>LARGE($D$1551:$D$1557,4)</f>
        <v/>
      </c>
      <c r="E1562" s="19">
        <f>LARGE($E$1551:$E$1557,4)</f>
        <v/>
      </c>
      <c r="F1562" s="19">
        <f>LARGE($F$1551:$F$1557,4)</f>
        <v/>
      </c>
      <c r="G1562" s="19">
        <f>LARGE($G$1551:$G$1557,4)</f>
        <v/>
      </c>
    </row>
    <row r="1563">
      <c r="A1563" s="3" t="inlineStr">
        <is>
          <t xml:space="preserve">  λ(5)</t>
        </is>
      </c>
      <c r="B1563" s="19">
        <f>LARGE($B$1551:$B$1557,5)</f>
        <v/>
      </c>
      <c r="C1563" s="19">
        <f>LARGE($C$1551:$C$1557,5)</f>
        <v/>
      </c>
      <c r="D1563" s="19">
        <f>LARGE($D$1551:$D$1557,5)</f>
        <v/>
      </c>
      <c r="E1563" s="19">
        <f>LARGE($E$1551:$E$1557,5)</f>
        <v/>
      </c>
      <c r="F1563" s="19">
        <f>LARGE($F$1551:$F$1557,5)</f>
        <v/>
      </c>
      <c r="G1563" s="19">
        <f>LARGE($G$1551:$G$1557,5)</f>
        <v/>
      </c>
    </row>
    <row r="1564">
      <c r="A1564" s="3" t="inlineStr">
        <is>
          <t xml:space="preserve">  λ(6)</t>
        </is>
      </c>
      <c r="B1564" s="19">
        <f>LARGE($B$1551:$B$1557,6)</f>
        <v/>
      </c>
      <c r="C1564" s="19">
        <f>LARGE($C$1551:$C$1557,6)</f>
        <v/>
      </c>
      <c r="D1564" s="19">
        <f>LARGE($D$1551:$D$1557,6)</f>
        <v/>
      </c>
      <c r="E1564" s="19">
        <f>LARGE($E$1551:$E$1557,6)</f>
        <v/>
      </c>
      <c r="F1564" s="19">
        <f>LARGE($F$1551:$F$1557,6)</f>
        <v/>
      </c>
      <c r="G1564" s="19">
        <f>LARGE($G$1551:$G$1557,6)</f>
        <v/>
      </c>
    </row>
    <row r="1565">
      <c r="A1565" s="3" t="inlineStr">
        <is>
          <t xml:space="preserve">  λ(7)</t>
        </is>
      </c>
      <c r="B1565" s="19">
        <f>LARGE($B$1551:$B$1557,7)</f>
        <v/>
      </c>
      <c r="C1565" s="19">
        <f>LARGE($C$1551:$C$1557,7)</f>
        <v/>
      </c>
      <c r="D1565" s="19">
        <f>LARGE($D$1551:$D$1557,7)</f>
        <v/>
      </c>
      <c r="E1565" s="19">
        <f>LARGE($E$1551:$E$1557,7)</f>
        <v/>
      </c>
      <c r="F1565" s="19">
        <f>LARGE($F$1551:$F$1557,7)</f>
        <v/>
      </c>
      <c r="G1565" s="19">
        <f>LARGE($G$1551:$G$1557,7)</f>
        <v/>
      </c>
    </row>
    <row r="1566">
      <c r="A1566" s="3" t="inlineStr">
        <is>
          <t>check: Σeig − trace (→0)</t>
        </is>
      </c>
      <c r="B1566" s="3">
        <f>ROUND(SUM($B$1551:$B$1557)-($B$1530+$C$1531+$D$1532+$E$1533+$F$1534+$G$1535+$H$1536),6)</f>
        <v/>
      </c>
      <c r="C1566" s="3">
        <f>ROUND(SUM($C$1551:$C$1557)-($J$1530+$K$1531+$L$1532+$M$1533+$N$1534+$O$1535+$P$1536),6)</f>
        <v/>
      </c>
      <c r="D1566" s="3">
        <f>ROUND(SUM($D$1551:$D$1557)-($R$1530+$S$1531+$T$1532+$U$1533+$V$1534+$W$1535+$X$1536),6)</f>
        <v/>
      </c>
      <c r="E1566" s="3">
        <f>ROUND(SUM($E$1551:$E$1557)-($Z$1530+$AA$1531+$AB$1532+$AC$1533+$AD$1534+$AE$1535+$AF$1536),6)</f>
        <v/>
      </c>
      <c r="F1566" s="3">
        <f>ROUND(SUM($F$1551:$F$1557)-($AH$1530+$AI$1531+$AJ$1532+$AK$1533+$AL$1534+$AM$1535+$AN$1536),6)</f>
        <v/>
      </c>
      <c r="G1566" s="3">
        <f>ROUND(SUM($G$1551:$G$1557)-($AP$1530+$AQ$1531+$AR$1532+$AS$1533+$AT$1534+$AU$1535+$AV$1536),6)</f>
        <v/>
      </c>
    </row>
    <row r="1567">
      <c r="A1567" s="3" t="inlineStr">
        <is>
          <t>check: Πeig − det (→0)</t>
        </is>
      </c>
      <c r="B1567" s="3">
        <f>ROUND(MDETERM($B$1530:$H$1536)-PRODUCT($B$1551:$B$1557),6)</f>
        <v/>
      </c>
      <c r="C1567" s="3">
        <f>ROUND(MDETERM($J$1530:$P$1536)-PRODUCT($C$1551:$C$1557),6)</f>
        <v/>
      </c>
      <c r="D1567" s="3" t="inlineStr">
        <is>
          <t>complex pair; real parts used</t>
        </is>
      </c>
      <c r="E1567" s="3">
        <f>ROUND(MDETERM($Z$1530:$AF$1536)-PRODUCT($E$1551:$E$1557),6)</f>
        <v/>
      </c>
      <c r="F1567" s="3">
        <f>ROUND(MDETERM($AH$1530:$AN$1536)-PRODUCT($F$1551:$F$1557),6)</f>
        <v/>
      </c>
      <c r="G1567" s="3">
        <f>ROUND(MDETERM($AP$1530:$AV$1536)-PRODUCT($G$1551:$G$1557),6)</f>
        <v/>
      </c>
    </row>
    <row r="1568">
      <c r="A1568" s="3" t="inlineStr">
        <is>
          <t>complex eigenvalues?</t>
        </is>
      </c>
      <c r="B1568" s="3" t="inlineStr"/>
      <c r="C1568" s="3" t="inlineStr"/>
      <c r="D1568" s="21" t="inlineStr">
        <is>
          <t>yes</t>
        </is>
      </c>
      <c r="E1568" s="3" t="inlineStr"/>
      <c r="F1568" s="3" t="inlineStr"/>
      <c r="G1568" s="3" t="inlineStr"/>
    </row>
    <row r="1569">
      <c r="A1569" s="3" t="inlineStr">
        <is>
          <t>check: det(M − λᵢI) per sorted λ (→0)</t>
        </is>
      </c>
    </row>
    <row r="1570">
      <c r="A1570" s="3" t="inlineStr">
        <is>
          <t xml:space="preserve">  det(M − λ(1)I)</t>
        </is>
      </c>
      <c r="B1570" s="3">
        <f t="array" ref="B1570">ROUND(MDETERM($B$1530:$H$1536-$B$1559*MUNIT(7)),6)</f>
        <v/>
      </c>
      <c r="C1570" s="3">
        <f t="array" ref="C1570">ROUND(MDETERM($J$1530:$P$1536-$C$1559*MUNIT(7)),6)</f>
        <v/>
      </c>
      <c r="D1570" s="3" t="inlineStr">
        <is>
          <t>n/a (complex)</t>
        </is>
      </c>
      <c r="E1570" s="3">
        <f t="array" ref="E1570">ROUND(MDETERM($Z$1530:$AF$1536-$E$1559*MUNIT(7)),6)</f>
        <v/>
      </c>
      <c r="F1570" s="3">
        <f t="array" ref="F1570">ROUND(MDETERM($AH$1530:$AN$1536-$F$1559*MUNIT(7)),6)</f>
        <v/>
      </c>
      <c r="G1570" s="3">
        <f t="array" ref="G1570">ROUND(MDETERM($AP$1530:$AV$1536-$G$1559*MUNIT(7)),6)</f>
        <v/>
      </c>
    </row>
    <row r="1571">
      <c r="A1571" s="3" t="inlineStr">
        <is>
          <t xml:space="preserve">  det(M − λ(2)I)</t>
        </is>
      </c>
      <c r="B1571" s="3">
        <f t="array" ref="B1571">ROUND(MDETERM($B$1530:$H$1536-$B$1560*MUNIT(7)),6)</f>
        <v/>
      </c>
      <c r="C1571" s="3">
        <f t="array" ref="C1571">ROUND(MDETERM($J$1530:$P$1536-$C$1560*MUNIT(7)),6)</f>
        <v/>
      </c>
      <c r="D1571" s="3" t="inlineStr">
        <is>
          <t>n/a (complex)</t>
        </is>
      </c>
      <c r="E1571" s="3">
        <f t="array" ref="E1571">ROUND(MDETERM($Z$1530:$AF$1536-$E$1560*MUNIT(7)),6)</f>
        <v/>
      </c>
      <c r="F1571" s="3">
        <f t="array" ref="F1571">ROUND(MDETERM($AH$1530:$AN$1536-$F$1560*MUNIT(7)),6)</f>
        <v/>
      </c>
      <c r="G1571" s="3">
        <f t="array" ref="G1571">ROUND(MDETERM($AP$1530:$AV$1536-$G$1560*MUNIT(7)),6)</f>
        <v/>
      </c>
    </row>
    <row r="1572">
      <c r="A1572" s="3" t="inlineStr">
        <is>
          <t xml:space="preserve">  det(M − λ(3)I)</t>
        </is>
      </c>
      <c r="B1572" s="3">
        <f t="array" ref="B1572">ROUND(MDETERM($B$1530:$H$1536-$B$1561*MUNIT(7)),6)</f>
        <v/>
      </c>
      <c r="C1572" s="3">
        <f t="array" ref="C1572">ROUND(MDETERM($J$1530:$P$1536-$C$1561*MUNIT(7)),6)</f>
        <v/>
      </c>
      <c r="D1572" s="3" t="inlineStr">
        <is>
          <t>n/a (complex)</t>
        </is>
      </c>
      <c r="E1572" s="3">
        <f t="array" ref="E1572">ROUND(MDETERM($Z$1530:$AF$1536-$E$1561*MUNIT(7)),6)</f>
        <v/>
      </c>
      <c r="F1572" s="3">
        <f t="array" ref="F1572">ROUND(MDETERM($AH$1530:$AN$1536-$F$1561*MUNIT(7)),6)</f>
        <v/>
      </c>
      <c r="G1572" s="3">
        <f t="array" ref="G1572">ROUND(MDETERM($AP$1530:$AV$1536-$G$1561*MUNIT(7)),6)</f>
        <v/>
      </c>
    </row>
    <row r="1573">
      <c r="A1573" s="3" t="inlineStr">
        <is>
          <t xml:space="preserve">  det(M − λ(4)I)</t>
        </is>
      </c>
      <c r="B1573" s="3">
        <f t="array" ref="B1573">ROUND(MDETERM($B$1530:$H$1536-$B$1562*MUNIT(7)),6)</f>
        <v/>
      </c>
      <c r="C1573" s="3">
        <f t="array" ref="C1573">ROUND(MDETERM($J$1530:$P$1536-$C$1562*MUNIT(7)),6)</f>
        <v/>
      </c>
      <c r="D1573" s="3" t="inlineStr">
        <is>
          <t>n/a (complex)</t>
        </is>
      </c>
      <c r="E1573" s="3">
        <f t="array" ref="E1573">ROUND(MDETERM($Z$1530:$AF$1536-$E$1562*MUNIT(7)),6)</f>
        <v/>
      </c>
      <c r="F1573" s="3">
        <f t="array" ref="F1573">ROUND(MDETERM($AH$1530:$AN$1536-$F$1562*MUNIT(7)),6)</f>
        <v/>
      </c>
      <c r="G1573" s="3">
        <f t="array" ref="G1573">ROUND(MDETERM($AP$1530:$AV$1536-$G$1562*MUNIT(7)),6)</f>
        <v/>
      </c>
    </row>
    <row r="1574">
      <c r="A1574" s="3" t="inlineStr">
        <is>
          <t xml:space="preserve">  det(M − λ(5)I)</t>
        </is>
      </c>
      <c r="B1574" s="3">
        <f t="array" ref="B1574">ROUND(MDETERM($B$1530:$H$1536-$B$1563*MUNIT(7)),6)</f>
        <v/>
      </c>
      <c r="C1574" s="3">
        <f t="array" ref="C1574">ROUND(MDETERM($J$1530:$P$1536-$C$1563*MUNIT(7)),6)</f>
        <v/>
      </c>
      <c r="D1574" s="3" t="inlineStr">
        <is>
          <t>n/a (complex)</t>
        </is>
      </c>
      <c r="E1574" s="3">
        <f t="array" ref="E1574">ROUND(MDETERM($Z$1530:$AF$1536-$E$1563*MUNIT(7)),6)</f>
        <v/>
      </c>
      <c r="F1574" s="3">
        <f t="array" ref="F1574">ROUND(MDETERM($AH$1530:$AN$1536-$F$1563*MUNIT(7)),6)</f>
        <v/>
      </c>
      <c r="G1574" s="3">
        <f t="array" ref="G1574">ROUND(MDETERM($AP$1530:$AV$1536-$G$1563*MUNIT(7)),6)</f>
        <v/>
      </c>
    </row>
    <row r="1575">
      <c r="A1575" s="3" t="inlineStr">
        <is>
          <t xml:space="preserve">  det(M − λ(6)I)</t>
        </is>
      </c>
      <c r="B1575" s="3">
        <f t="array" ref="B1575">ROUND(MDETERM($B$1530:$H$1536-$B$1564*MUNIT(7)),6)</f>
        <v/>
      </c>
      <c r="C1575" s="3">
        <f t="array" ref="C1575">ROUND(MDETERM($J$1530:$P$1536-$C$1564*MUNIT(7)),6)</f>
        <v/>
      </c>
      <c r="D1575" s="3" t="inlineStr">
        <is>
          <t>n/a (complex)</t>
        </is>
      </c>
      <c r="E1575" s="3">
        <f t="array" ref="E1575">ROUND(MDETERM($Z$1530:$AF$1536-$E$1564*MUNIT(7)),6)</f>
        <v/>
      </c>
      <c r="F1575" s="3">
        <f t="array" ref="F1575">ROUND(MDETERM($AH$1530:$AN$1536-$F$1564*MUNIT(7)),6)</f>
        <v/>
      </c>
      <c r="G1575" s="3">
        <f t="array" ref="G1575">ROUND(MDETERM($AP$1530:$AV$1536-$G$1564*MUNIT(7)),6)</f>
        <v/>
      </c>
    </row>
    <row r="1576">
      <c r="A1576" s="3" t="inlineStr">
        <is>
          <t xml:space="preserve">  det(M − λ(7)I)</t>
        </is>
      </c>
      <c r="B1576" s="3">
        <f t="array" ref="B1576">ROUND(MDETERM($B$1530:$H$1536-$B$1565*MUNIT(7)),6)</f>
        <v/>
      </c>
      <c r="C1576" s="3">
        <f t="array" ref="C1576">ROUND(MDETERM($J$1530:$P$1536-$C$1565*MUNIT(7)),6)</f>
        <v/>
      </c>
      <c r="D1576" s="3" t="inlineStr">
        <is>
          <t>n/a (complex)</t>
        </is>
      </c>
      <c r="E1576" s="3">
        <f t="array" ref="E1576">ROUND(MDETERM($Z$1530:$AF$1536-$E$1565*MUNIT(7)),6)</f>
        <v/>
      </c>
      <c r="F1576" s="3">
        <f t="array" ref="F1576">ROUND(MDETERM($AH$1530:$AN$1536-$F$1565*MUNIT(7)),6)</f>
        <v/>
      </c>
      <c r="G1576" s="3">
        <f t="array" ref="G1576">ROUND(MDETERM($AP$1530:$AV$1536-$G$1565*MUNIT(7)),6)</f>
        <v/>
      </c>
    </row>
    <row r="1580" ht="16" customHeight="1">
      <c r="A1580" s="14" t="inlineStr">
        <is>
          <t>RAG R1-R2-R3 | gpt4-turbo-preview</t>
        </is>
      </c>
      <c r="B1580" s="9" t="inlineStr">
        <is>
          <t>run 1 (raw, pasted)</t>
        </is>
      </c>
      <c r="J1580" s="9" t="inlineStr">
        <is>
          <t>run 2 (raw, pasted)</t>
        </is>
      </c>
      <c r="R1580" s="9" t="inlineStr">
        <is>
          <t>run 3 (raw, pasted)</t>
        </is>
      </c>
      <c r="Z1580" s="9" t="inlineStr">
        <is>
          <t>run 4 (raw, pasted)</t>
        </is>
      </c>
      <c r="AH1580" s="9" t="inlineStr">
        <is>
          <t>run 5 (raw, pasted)</t>
        </is>
      </c>
      <c r="AP1580" s="9" t="inlineStr">
        <is>
          <t>Step2 average matrix (formula)</t>
        </is>
      </c>
      <c r="AX1580" s="9" t="inlineStr">
        <is>
          <t>ground truth (reference)</t>
        </is>
      </c>
    </row>
    <row r="1581" ht="60" customHeight="1">
      <c r="B1581" s="15" t="inlineStr">
        <is>
          <t>Bit</t>
        </is>
      </c>
      <c r="C1581" s="15" t="inlineStr">
        <is>
          <t>Transmission</t>
        </is>
      </c>
      <c r="D1581" s="15" t="inlineStr">
        <is>
          <t>Motor</t>
        </is>
      </c>
      <c r="E1581" s="15" t="inlineStr">
        <is>
          <t>Electrical System</t>
        </is>
      </c>
      <c r="F1581" s="15" t="inlineStr">
        <is>
          <t>Battery Holder</t>
        </is>
      </c>
      <c r="G1581" s="15" t="inlineStr">
        <is>
          <t>Housing</t>
        </is>
      </c>
      <c r="H1581" s="15" t="inlineStr">
        <is>
          <t>External Environment</t>
        </is>
      </c>
      <c r="J1581" s="15" t="inlineStr">
        <is>
          <t>Bit</t>
        </is>
      </c>
      <c r="K1581" s="15" t="inlineStr">
        <is>
          <t>Transmission</t>
        </is>
      </c>
      <c r="L1581" s="15" t="inlineStr">
        <is>
          <t>Motor</t>
        </is>
      </c>
      <c r="M1581" s="15" t="inlineStr">
        <is>
          <t>Electrical System</t>
        </is>
      </c>
      <c r="N1581" s="15" t="inlineStr">
        <is>
          <t>Battery Holder</t>
        </is>
      </c>
      <c r="O1581" s="15" t="inlineStr">
        <is>
          <t>Housing</t>
        </is>
      </c>
      <c r="P1581" s="15" t="inlineStr">
        <is>
          <t>External Environment</t>
        </is>
      </c>
      <c r="R1581" s="15" t="inlineStr">
        <is>
          <t>Bit</t>
        </is>
      </c>
      <c r="S1581" s="15" t="inlineStr">
        <is>
          <t>Transmission</t>
        </is>
      </c>
      <c r="T1581" s="15" t="inlineStr">
        <is>
          <t>Motor</t>
        </is>
      </c>
      <c r="U1581" s="15" t="inlineStr">
        <is>
          <t>Electrical System</t>
        </is>
      </c>
      <c r="V1581" s="15" t="inlineStr">
        <is>
          <t>Battery Holder</t>
        </is>
      </c>
      <c r="W1581" s="15" t="inlineStr">
        <is>
          <t>Housing</t>
        </is>
      </c>
      <c r="X1581" s="15" t="inlineStr">
        <is>
          <t>External Environment</t>
        </is>
      </c>
      <c r="Z1581" s="15" t="inlineStr">
        <is>
          <t>Bit</t>
        </is>
      </c>
      <c r="AA1581" s="15" t="inlineStr">
        <is>
          <t>Transmission</t>
        </is>
      </c>
      <c r="AB1581" s="15" t="inlineStr">
        <is>
          <t>Motor</t>
        </is>
      </c>
      <c r="AC1581" s="15" t="inlineStr">
        <is>
          <t>Electrical System</t>
        </is>
      </c>
      <c r="AD1581" s="15" t="inlineStr">
        <is>
          <t>Battery Holder</t>
        </is>
      </c>
      <c r="AE1581" s="15" t="inlineStr">
        <is>
          <t>Housing</t>
        </is>
      </c>
      <c r="AF1581" s="15" t="inlineStr">
        <is>
          <t>External Environment</t>
        </is>
      </c>
      <c r="AH1581" s="15" t="inlineStr">
        <is>
          <t>Bit</t>
        </is>
      </c>
      <c r="AI1581" s="15" t="inlineStr">
        <is>
          <t>Transmission</t>
        </is>
      </c>
      <c r="AJ1581" s="15" t="inlineStr">
        <is>
          <t>Motor</t>
        </is>
      </c>
      <c r="AK1581" s="15" t="inlineStr">
        <is>
          <t>Electrical System</t>
        </is>
      </c>
      <c r="AL1581" s="15" t="inlineStr">
        <is>
          <t>Battery Holder</t>
        </is>
      </c>
      <c r="AM1581" s="15" t="inlineStr">
        <is>
          <t>Housing</t>
        </is>
      </c>
      <c r="AN1581" s="15" t="inlineStr">
        <is>
          <t>External Environment</t>
        </is>
      </c>
      <c r="AP1581" s="15" t="inlineStr">
        <is>
          <t>Bit</t>
        </is>
      </c>
      <c r="AQ1581" s="15" t="inlineStr">
        <is>
          <t>Transmission</t>
        </is>
      </c>
      <c r="AR1581" s="15" t="inlineStr">
        <is>
          <t>Motor</t>
        </is>
      </c>
      <c r="AS1581" s="15" t="inlineStr">
        <is>
          <t>Electrical System</t>
        </is>
      </c>
      <c r="AT1581" s="15" t="inlineStr">
        <is>
          <t>Battery Holder</t>
        </is>
      </c>
      <c r="AU1581" s="15" t="inlineStr">
        <is>
          <t>Housing</t>
        </is>
      </c>
      <c r="AV1581" s="15" t="inlineStr">
        <is>
          <t>External Environment</t>
        </is>
      </c>
    </row>
    <row r="1582">
      <c r="A1582" s="3" t="inlineStr">
        <is>
          <t>Bit</t>
        </is>
      </c>
      <c r="B1582" s="8" t="n">
        <v>1</v>
      </c>
      <c r="C1582" s="8" t="n">
        <v>1</v>
      </c>
      <c r="D1582" s="8" t="n">
        <v>1</v>
      </c>
      <c r="E1582" s="8" t="n">
        <v>1</v>
      </c>
      <c r="F1582" s="8" t="n">
        <v>0</v>
      </c>
      <c r="G1582" s="8" t="n">
        <v>0</v>
      </c>
      <c r="H1582" s="8" t="n">
        <v>1</v>
      </c>
      <c r="J1582" s="8" t="n">
        <v>1</v>
      </c>
      <c r="K1582" s="8" t="n">
        <v>1</v>
      </c>
      <c r="L1582" s="8" t="n">
        <v>1</v>
      </c>
      <c r="M1582" s="8" t="n">
        <v>1</v>
      </c>
      <c r="N1582" s="8" t="n">
        <v>0</v>
      </c>
      <c r="O1582" s="8" t="n">
        <v>0</v>
      </c>
      <c r="P1582" s="8" t="n">
        <v>0</v>
      </c>
      <c r="R1582" s="8" t="n">
        <v>1</v>
      </c>
      <c r="S1582" s="8" t="n">
        <v>1</v>
      </c>
      <c r="T1582" s="8" t="n">
        <v>1</v>
      </c>
      <c r="U1582" s="8" t="n">
        <v>1</v>
      </c>
      <c r="V1582" s="8" t="n">
        <v>1</v>
      </c>
      <c r="W1582" s="8" t="n">
        <v>1</v>
      </c>
      <c r="X1582" s="8" t="n">
        <v>0</v>
      </c>
      <c r="Z1582" s="8" t="n">
        <v>1</v>
      </c>
      <c r="AA1582" s="8" t="n">
        <v>1</v>
      </c>
      <c r="AB1582" s="8" t="n">
        <v>1</v>
      </c>
      <c r="AC1582" s="8" t="n">
        <v>1</v>
      </c>
      <c r="AD1582" s="8" t="n">
        <v>0</v>
      </c>
      <c r="AE1582" s="8" t="n">
        <v>1</v>
      </c>
      <c r="AF1582" s="8" t="n">
        <v>0</v>
      </c>
      <c r="AH1582" s="8" t="n">
        <v>1</v>
      </c>
      <c r="AI1582" s="8" t="n">
        <v>1</v>
      </c>
      <c r="AJ1582" s="8" t="n">
        <v>1</v>
      </c>
      <c r="AK1582" s="8" t="n">
        <v>1</v>
      </c>
      <c r="AL1582" s="8" t="n">
        <v>0</v>
      </c>
      <c r="AM1582" s="8" t="n">
        <v>0</v>
      </c>
      <c r="AN1582" s="8" t="n">
        <v>0</v>
      </c>
      <c r="AP1582" s="8">
        <f>IF(($B$1582&lt;&gt;2)+($J$1582&lt;&gt;2)+($R$1582&lt;&gt;2)+($Z$1582&lt;&gt;2)+($AH$1582&lt;&gt;2)=0,2,IF((($B$1582&lt;&gt;2)*$B$1582+($J$1582&lt;&gt;2)*$J$1582+($R$1582&lt;&gt;2)*$R$1582+($Z$1582&lt;&gt;2)*$Z$1582+($AH$1582&lt;&gt;2)*$AH$1582)/(($B$1582&lt;&gt;2)+($J$1582&lt;&gt;2)+($R$1582&lt;&gt;2)+($Z$1582&lt;&gt;2)+($AH$1582&lt;&gt;2))&gt;=0.5,1,0))</f>
        <v/>
      </c>
      <c r="AQ1582" s="8">
        <f>IF(($C$1582&lt;&gt;2)+($K$1582&lt;&gt;2)+($S$1582&lt;&gt;2)+($AA$1582&lt;&gt;2)+($AI$1582&lt;&gt;2)=0,2,IF((($C$1582&lt;&gt;2)*$C$1582+($K$1582&lt;&gt;2)*$K$1582+($S$1582&lt;&gt;2)*$S$1582+($AA$1582&lt;&gt;2)*$AA$1582+($AI$1582&lt;&gt;2)*$AI$1582)/(($C$1582&lt;&gt;2)+($K$1582&lt;&gt;2)+($S$1582&lt;&gt;2)+($AA$1582&lt;&gt;2)+($AI$1582&lt;&gt;2))&gt;=0.5,1,0))</f>
        <v/>
      </c>
      <c r="AR1582" s="8">
        <f>IF(($D$1582&lt;&gt;2)+($L$1582&lt;&gt;2)+($T$1582&lt;&gt;2)+($AB$1582&lt;&gt;2)+($AJ$1582&lt;&gt;2)=0,2,IF((($D$1582&lt;&gt;2)*$D$1582+($L$1582&lt;&gt;2)*$L$1582+($T$1582&lt;&gt;2)*$T$1582+($AB$1582&lt;&gt;2)*$AB$1582+($AJ$1582&lt;&gt;2)*$AJ$1582)/(($D$1582&lt;&gt;2)+($L$1582&lt;&gt;2)+($T$1582&lt;&gt;2)+($AB$1582&lt;&gt;2)+($AJ$1582&lt;&gt;2))&gt;=0.5,1,0))</f>
        <v/>
      </c>
      <c r="AS1582" s="8">
        <f>IF(($E$1582&lt;&gt;2)+($M$1582&lt;&gt;2)+($U$1582&lt;&gt;2)+($AC$1582&lt;&gt;2)+($AK$1582&lt;&gt;2)=0,2,IF((($E$1582&lt;&gt;2)*$E$1582+($M$1582&lt;&gt;2)*$M$1582+($U$1582&lt;&gt;2)*$U$1582+($AC$1582&lt;&gt;2)*$AC$1582+($AK$1582&lt;&gt;2)*$AK$1582)/(($E$1582&lt;&gt;2)+($M$1582&lt;&gt;2)+($U$1582&lt;&gt;2)+($AC$1582&lt;&gt;2)+($AK$1582&lt;&gt;2))&gt;=0.5,1,0))</f>
        <v/>
      </c>
      <c r="AT1582" s="8">
        <f>IF(($F$1582&lt;&gt;2)+($N$1582&lt;&gt;2)+($V$1582&lt;&gt;2)+($AD$1582&lt;&gt;2)+($AL$1582&lt;&gt;2)=0,2,IF((($F$1582&lt;&gt;2)*$F$1582+($N$1582&lt;&gt;2)*$N$1582+($V$1582&lt;&gt;2)*$V$1582+($AD$1582&lt;&gt;2)*$AD$1582+($AL$1582&lt;&gt;2)*$AL$1582)/(($F$1582&lt;&gt;2)+($N$1582&lt;&gt;2)+($V$1582&lt;&gt;2)+($AD$1582&lt;&gt;2)+($AL$1582&lt;&gt;2))&gt;=0.5,1,0))</f>
        <v/>
      </c>
      <c r="AU1582" s="8">
        <f>IF(($G$1582&lt;&gt;2)+($O$1582&lt;&gt;2)+($W$1582&lt;&gt;2)+($AE$1582&lt;&gt;2)+($AM$1582&lt;&gt;2)=0,2,IF((($G$1582&lt;&gt;2)*$G$1582+($O$1582&lt;&gt;2)*$O$1582+($W$1582&lt;&gt;2)*$W$1582+($AE$1582&lt;&gt;2)*$AE$1582+($AM$1582&lt;&gt;2)*$AM$1582)/(($G$1582&lt;&gt;2)+($O$1582&lt;&gt;2)+($W$1582&lt;&gt;2)+($AE$1582&lt;&gt;2)+($AM$1582&lt;&gt;2))&gt;=0.5,1,0))</f>
        <v/>
      </c>
      <c r="AV1582" s="8">
        <f>IF(($H$1582&lt;&gt;2)+($P$1582&lt;&gt;2)+($X$1582&lt;&gt;2)+($AF$1582&lt;&gt;2)+($AN$1582&lt;&gt;2)=0,2,IF((($H$1582&lt;&gt;2)*$H$1582+($P$1582&lt;&gt;2)*$P$1582+($X$1582&lt;&gt;2)*$X$1582+($AF$1582&lt;&gt;2)*$AF$1582+($AN$1582&lt;&gt;2)*$AN$1582)/(($H$1582&lt;&gt;2)+($P$1582&lt;&gt;2)+($X$1582&lt;&gt;2)+($AF$1582&lt;&gt;2)+($AN$1582&lt;&gt;2))&gt;=0.5,1,0))</f>
        <v/>
      </c>
      <c r="AX1582" s="16">
        <f>'Ground truth'!$B$14</f>
        <v/>
      </c>
      <c r="AY1582" s="16">
        <f>'Ground truth'!$C$14</f>
        <v/>
      </c>
      <c r="AZ1582" s="16">
        <f>'Ground truth'!$D$14</f>
        <v/>
      </c>
      <c r="BA1582" s="16">
        <f>'Ground truth'!$E$14</f>
        <v/>
      </c>
      <c r="BB1582" s="16">
        <f>'Ground truth'!$F$14</f>
        <v/>
      </c>
      <c r="BC1582" s="16">
        <f>'Ground truth'!$G$14</f>
        <v/>
      </c>
      <c r="BD1582" s="16">
        <f>'Ground truth'!$H$14</f>
        <v/>
      </c>
    </row>
    <row r="1583">
      <c r="A1583" s="3" t="inlineStr">
        <is>
          <t>Transmission</t>
        </is>
      </c>
      <c r="B1583" s="8" t="n">
        <v>1</v>
      </c>
      <c r="C1583" s="8" t="n">
        <v>1</v>
      </c>
      <c r="D1583" s="8" t="n">
        <v>1</v>
      </c>
      <c r="E1583" s="8" t="n">
        <v>0</v>
      </c>
      <c r="F1583" s="8" t="n">
        <v>0</v>
      </c>
      <c r="G1583" s="8" t="n">
        <v>1</v>
      </c>
      <c r="H1583" s="8" t="n">
        <v>1</v>
      </c>
      <c r="J1583" s="8" t="n">
        <v>1</v>
      </c>
      <c r="K1583" s="8" t="n">
        <v>1</v>
      </c>
      <c r="L1583" s="8" t="n">
        <v>1</v>
      </c>
      <c r="M1583" s="8" t="n">
        <v>1</v>
      </c>
      <c r="N1583" s="8" t="n">
        <v>0</v>
      </c>
      <c r="O1583" s="8" t="n">
        <v>1</v>
      </c>
      <c r="P1583" s="8" t="n">
        <v>0</v>
      </c>
      <c r="R1583" s="8" t="n">
        <v>1</v>
      </c>
      <c r="S1583" s="8" t="n">
        <v>1</v>
      </c>
      <c r="T1583" s="8" t="n">
        <v>1</v>
      </c>
      <c r="U1583" s="8" t="n">
        <v>1</v>
      </c>
      <c r="V1583" s="8" t="n">
        <v>1</v>
      </c>
      <c r="W1583" s="8" t="n">
        <v>1</v>
      </c>
      <c r="X1583" s="8" t="n">
        <v>0</v>
      </c>
      <c r="Z1583" s="8" t="n">
        <v>1</v>
      </c>
      <c r="AA1583" s="8" t="n">
        <v>1</v>
      </c>
      <c r="AB1583" s="8" t="n">
        <v>1</v>
      </c>
      <c r="AC1583" s="8" t="n">
        <v>1</v>
      </c>
      <c r="AD1583" s="8" t="n">
        <v>0</v>
      </c>
      <c r="AE1583" s="8" t="n">
        <v>1</v>
      </c>
      <c r="AF1583" s="8" t="n">
        <v>0</v>
      </c>
      <c r="AH1583" s="8" t="n">
        <v>1</v>
      </c>
      <c r="AI1583" s="8" t="n">
        <v>1</v>
      </c>
      <c r="AJ1583" s="8" t="n">
        <v>1</v>
      </c>
      <c r="AK1583" s="8" t="n">
        <v>1</v>
      </c>
      <c r="AL1583" s="8" t="n">
        <v>0</v>
      </c>
      <c r="AM1583" s="8" t="n">
        <v>1</v>
      </c>
      <c r="AN1583" s="8" t="n">
        <v>0</v>
      </c>
      <c r="AP1583" s="8">
        <f>IF(($B$1583&lt;&gt;2)+($J$1583&lt;&gt;2)+($R$1583&lt;&gt;2)+($Z$1583&lt;&gt;2)+($AH$1583&lt;&gt;2)=0,2,IF((($B$1583&lt;&gt;2)*$B$1583+($J$1583&lt;&gt;2)*$J$1583+($R$1583&lt;&gt;2)*$R$1583+($Z$1583&lt;&gt;2)*$Z$1583+($AH$1583&lt;&gt;2)*$AH$1583)/(($B$1583&lt;&gt;2)+($J$1583&lt;&gt;2)+($R$1583&lt;&gt;2)+($Z$1583&lt;&gt;2)+($AH$1583&lt;&gt;2))&gt;=0.5,1,0))</f>
        <v/>
      </c>
      <c r="AQ1583" s="8">
        <f>IF(($C$1583&lt;&gt;2)+($K$1583&lt;&gt;2)+($S$1583&lt;&gt;2)+($AA$1583&lt;&gt;2)+($AI$1583&lt;&gt;2)=0,2,IF((($C$1583&lt;&gt;2)*$C$1583+($K$1583&lt;&gt;2)*$K$1583+($S$1583&lt;&gt;2)*$S$1583+($AA$1583&lt;&gt;2)*$AA$1583+($AI$1583&lt;&gt;2)*$AI$1583)/(($C$1583&lt;&gt;2)+($K$1583&lt;&gt;2)+($S$1583&lt;&gt;2)+($AA$1583&lt;&gt;2)+($AI$1583&lt;&gt;2))&gt;=0.5,1,0))</f>
        <v/>
      </c>
      <c r="AR1583" s="8">
        <f>IF(($D$1583&lt;&gt;2)+($L$1583&lt;&gt;2)+($T$1583&lt;&gt;2)+($AB$1583&lt;&gt;2)+($AJ$1583&lt;&gt;2)=0,2,IF((($D$1583&lt;&gt;2)*$D$1583+($L$1583&lt;&gt;2)*$L$1583+($T$1583&lt;&gt;2)*$T$1583+($AB$1583&lt;&gt;2)*$AB$1583+($AJ$1583&lt;&gt;2)*$AJ$1583)/(($D$1583&lt;&gt;2)+($L$1583&lt;&gt;2)+($T$1583&lt;&gt;2)+($AB$1583&lt;&gt;2)+($AJ$1583&lt;&gt;2))&gt;=0.5,1,0))</f>
        <v/>
      </c>
      <c r="AS1583" s="8">
        <f>IF(($E$1583&lt;&gt;2)+($M$1583&lt;&gt;2)+($U$1583&lt;&gt;2)+($AC$1583&lt;&gt;2)+($AK$1583&lt;&gt;2)=0,2,IF((($E$1583&lt;&gt;2)*$E$1583+($M$1583&lt;&gt;2)*$M$1583+($U$1583&lt;&gt;2)*$U$1583+($AC$1583&lt;&gt;2)*$AC$1583+($AK$1583&lt;&gt;2)*$AK$1583)/(($E$1583&lt;&gt;2)+($M$1583&lt;&gt;2)+($U$1583&lt;&gt;2)+($AC$1583&lt;&gt;2)+($AK$1583&lt;&gt;2))&gt;=0.5,1,0))</f>
        <v/>
      </c>
      <c r="AT1583" s="8">
        <f>IF(($F$1583&lt;&gt;2)+($N$1583&lt;&gt;2)+($V$1583&lt;&gt;2)+($AD$1583&lt;&gt;2)+($AL$1583&lt;&gt;2)=0,2,IF((($F$1583&lt;&gt;2)*$F$1583+($N$1583&lt;&gt;2)*$N$1583+($V$1583&lt;&gt;2)*$V$1583+($AD$1583&lt;&gt;2)*$AD$1583+($AL$1583&lt;&gt;2)*$AL$1583)/(($F$1583&lt;&gt;2)+($N$1583&lt;&gt;2)+($V$1583&lt;&gt;2)+($AD$1583&lt;&gt;2)+($AL$1583&lt;&gt;2))&gt;=0.5,1,0))</f>
        <v/>
      </c>
      <c r="AU1583" s="8">
        <f>IF(($G$1583&lt;&gt;2)+($O$1583&lt;&gt;2)+($W$1583&lt;&gt;2)+($AE$1583&lt;&gt;2)+($AM$1583&lt;&gt;2)=0,2,IF((($G$1583&lt;&gt;2)*$G$1583+($O$1583&lt;&gt;2)*$O$1583+($W$1583&lt;&gt;2)*$W$1583+($AE$1583&lt;&gt;2)*$AE$1583+($AM$1583&lt;&gt;2)*$AM$1583)/(($G$1583&lt;&gt;2)+($O$1583&lt;&gt;2)+($W$1583&lt;&gt;2)+($AE$1583&lt;&gt;2)+($AM$1583&lt;&gt;2))&gt;=0.5,1,0))</f>
        <v/>
      </c>
      <c r="AV1583" s="8">
        <f>IF(($H$1583&lt;&gt;2)+($P$1583&lt;&gt;2)+($X$1583&lt;&gt;2)+($AF$1583&lt;&gt;2)+($AN$1583&lt;&gt;2)=0,2,IF((($H$1583&lt;&gt;2)*$H$1583+($P$1583&lt;&gt;2)*$P$1583+($X$1583&lt;&gt;2)*$X$1583+($AF$1583&lt;&gt;2)*$AF$1583+($AN$1583&lt;&gt;2)*$AN$1583)/(($H$1583&lt;&gt;2)+($P$1583&lt;&gt;2)+($X$1583&lt;&gt;2)+($AF$1583&lt;&gt;2)+($AN$1583&lt;&gt;2))&gt;=0.5,1,0))</f>
        <v/>
      </c>
      <c r="AX1583" s="16">
        <f>'Ground truth'!$B$15</f>
        <v/>
      </c>
      <c r="AY1583" s="16">
        <f>'Ground truth'!$C$15</f>
        <v/>
      </c>
      <c r="AZ1583" s="16">
        <f>'Ground truth'!$D$15</f>
        <v/>
      </c>
      <c r="BA1583" s="16">
        <f>'Ground truth'!$E$15</f>
        <v/>
      </c>
      <c r="BB1583" s="16">
        <f>'Ground truth'!$F$15</f>
        <v/>
      </c>
      <c r="BC1583" s="16">
        <f>'Ground truth'!$G$15</f>
        <v/>
      </c>
      <c r="BD1583" s="16">
        <f>'Ground truth'!$H$15</f>
        <v/>
      </c>
    </row>
    <row r="1584">
      <c r="A1584" s="3" t="inlineStr">
        <is>
          <t>Motor</t>
        </is>
      </c>
      <c r="B1584" s="8" t="n">
        <v>1</v>
      </c>
      <c r="C1584" s="8" t="n">
        <v>1</v>
      </c>
      <c r="D1584" s="8" t="n">
        <v>1</v>
      </c>
      <c r="E1584" s="8" t="n">
        <v>1</v>
      </c>
      <c r="F1584" s="8" t="n">
        <v>0</v>
      </c>
      <c r="G1584" s="8" t="n">
        <v>1</v>
      </c>
      <c r="H1584" s="8" t="n">
        <v>1</v>
      </c>
      <c r="J1584" s="8" t="n">
        <v>1</v>
      </c>
      <c r="K1584" s="8" t="n">
        <v>1</v>
      </c>
      <c r="L1584" s="8" t="n">
        <v>1</v>
      </c>
      <c r="M1584" s="8" t="n">
        <v>1</v>
      </c>
      <c r="N1584" s="8" t="n">
        <v>1</v>
      </c>
      <c r="O1584" s="8" t="n">
        <v>1</v>
      </c>
      <c r="P1584" s="8" t="n">
        <v>0</v>
      </c>
      <c r="R1584" s="8" t="n">
        <v>1</v>
      </c>
      <c r="S1584" s="8" t="n">
        <v>1</v>
      </c>
      <c r="T1584" s="8" t="n">
        <v>1</v>
      </c>
      <c r="U1584" s="8" t="n">
        <v>1</v>
      </c>
      <c r="V1584" s="8" t="n">
        <v>1</v>
      </c>
      <c r="W1584" s="8" t="n">
        <v>1</v>
      </c>
      <c r="X1584" s="8" t="n">
        <v>0</v>
      </c>
      <c r="Z1584" s="8" t="n">
        <v>1</v>
      </c>
      <c r="AA1584" s="8" t="n">
        <v>1</v>
      </c>
      <c r="AB1584" s="8" t="n">
        <v>1</v>
      </c>
      <c r="AC1584" s="8" t="n">
        <v>1</v>
      </c>
      <c r="AD1584" s="8" t="n">
        <v>1</v>
      </c>
      <c r="AE1584" s="8" t="n">
        <v>1</v>
      </c>
      <c r="AF1584" s="8" t="n">
        <v>0</v>
      </c>
      <c r="AH1584" s="8" t="n">
        <v>1</v>
      </c>
      <c r="AI1584" s="8" t="n">
        <v>1</v>
      </c>
      <c r="AJ1584" s="8" t="n">
        <v>1</v>
      </c>
      <c r="AK1584" s="8" t="n">
        <v>1</v>
      </c>
      <c r="AL1584" s="8" t="n">
        <v>1</v>
      </c>
      <c r="AM1584" s="8" t="n">
        <v>1</v>
      </c>
      <c r="AN1584" s="8" t="n">
        <v>0</v>
      </c>
      <c r="AP1584" s="8">
        <f>IF(($B$1584&lt;&gt;2)+($J$1584&lt;&gt;2)+($R$1584&lt;&gt;2)+($Z$1584&lt;&gt;2)+($AH$1584&lt;&gt;2)=0,2,IF((($B$1584&lt;&gt;2)*$B$1584+($J$1584&lt;&gt;2)*$J$1584+($R$1584&lt;&gt;2)*$R$1584+($Z$1584&lt;&gt;2)*$Z$1584+($AH$1584&lt;&gt;2)*$AH$1584)/(($B$1584&lt;&gt;2)+($J$1584&lt;&gt;2)+($R$1584&lt;&gt;2)+($Z$1584&lt;&gt;2)+($AH$1584&lt;&gt;2))&gt;=0.5,1,0))</f>
        <v/>
      </c>
      <c r="AQ1584" s="8">
        <f>IF(($C$1584&lt;&gt;2)+($K$1584&lt;&gt;2)+($S$1584&lt;&gt;2)+($AA$1584&lt;&gt;2)+($AI$1584&lt;&gt;2)=0,2,IF((($C$1584&lt;&gt;2)*$C$1584+($K$1584&lt;&gt;2)*$K$1584+($S$1584&lt;&gt;2)*$S$1584+($AA$1584&lt;&gt;2)*$AA$1584+($AI$1584&lt;&gt;2)*$AI$1584)/(($C$1584&lt;&gt;2)+($K$1584&lt;&gt;2)+($S$1584&lt;&gt;2)+($AA$1584&lt;&gt;2)+($AI$1584&lt;&gt;2))&gt;=0.5,1,0))</f>
        <v/>
      </c>
      <c r="AR1584" s="8">
        <f>IF(($D$1584&lt;&gt;2)+($L$1584&lt;&gt;2)+($T$1584&lt;&gt;2)+($AB$1584&lt;&gt;2)+($AJ$1584&lt;&gt;2)=0,2,IF((($D$1584&lt;&gt;2)*$D$1584+($L$1584&lt;&gt;2)*$L$1584+($T$1584&lt;&gt;2)*$T$1584+($AB$1584&lt;&gt;2)*$AB$1584+($AJ$1584&lt;&gt;2)*$AJ$1584)/(($D$1584&lt;&gt;2)+($L$1584&lt;&gt;2)+($T$1584&lt;&gt;2)+($AB$1584&lt;&gt;2)+($AJ$1584&lt;&gt;2))&gt;=0.5,1,0))</f>
        <v/>
      </c>
      <c r="AS1584" s="8">
        <f>IF(($E$1584&lt;&gt;2)+($M$1584&lt;&gt;2)+($U$1584&lt;&gt;2)+($AC$1584&lt;&gt;2)+($AK$1584&lt;&gt;2)=0,2,IF((($E$1584&lt;&gt;2)*$E$1584+($M$1584&lt;&gt;2)*$M$1584+($U$1584&lt;&gt;2)*$U$1584+($AC$1584&lt;&gt;2)*$AC$1584+($AK$1584&lt;&gt;2)*$AK$1584)/(($E$1584&lt;&gt;2)+($M$1584&lt;&gt;2)+($U$1584&lt;&gt;2)+($AC$1584&lt;&gt;2)+($AK$1584&lt;&gt;2))&gt;=0.5,1,0))</f>
        <v/>
      </c>
      <c r="AT1584" s="8">
        <f>IF(($F$1584&lt;&gt;2)+($N$1584&lt;&gt;2)+($V$1584&lt;&gt;2)+($AD$1584&lt;&gt;2)+($AL$1584&lt;&gt;2)=0,2,IF((($F$1584&lt;&gt;2)*$F$1584+($N$1584&lt;&gt;2)*$N$1584+($V$1584&lt;&gt;2)*$V$1584+($AD$1584&lt;&gt;2)*$AD$1584+($AL$1584&lt;&gt;2)*$AL$1584)/(($F$1584&lt;&gt;2)+($N$1584&lt;&gt;2)+($V$1584&lt;&gt;2)+($AD$1584&lt;&gt;2)+($AL$1584&lt;&gt;2))&gt;=0.5,1,0))</f>
        <v/>
      </c>
      <c r="AU1584" s="8">
        <f>IF(($G$1584&lt;&gt;2)+($O$1584&lt;&gt;2)+($W$1584&lt;&gt;2)+($AE$1584&lt;&gt;2)+($AM$1584&lt;&gt;2)=0,2,IF((($G$1584&lt;&gt;2)*$G$1584+($O$1584&lt;&gt;2)*$O$1584+($W$1584&lt;&gt;2)*$W$1584+($AE$1584&lt;&gt;2)*$AE$1584+($AM$1584&lt;&gt;2)*$AM$1584)/(($G$1584&lt;&gt;2)+($O$1584&lt;&gt;2)+($W$1584&lt;&gt;2)+($AE$1584&lt;&gt;2)+($AM$1584&lt;&gt;2))&gt;=0.5,1,0))</f>
        <v/>
      </c>
      <c r="AV1584" s="8">
        <f>IF(($H$1584&lt;&gt;2)+($P$1584&lt;&gt;2)+($X$1584&lt;&gt;2)+($AF$1584&lt;&gt;2)+($AN$1584&lt;&gt;2)=0,2,IF((($H$1584&lt;&gt;2)*$H$1584+($P$1584&lt;&gt;2)*$P$1584+($X$1584&lt;&gt;2)*$X$1584+($AF$1584&lt;&gt;2)*$AF$1584+($AN$1584&lt;&gt;2)*$AN$1584)/(($H$1584&lt;&gt;2)+($P$1584&lt;&gt;2)+($X$1584&lt;&gt;2)+($AF$1584&lt;&gt;2)+($AN$1584&lt;&gt;2))&gt;=0.5,1,0))</f>
        <v/>
      </c>
      <c r="AX1584" s="16">
        <f>'Ground truth'!$B$16</f>
        <v/>
      </c>
      <c r="AY1584" s="16">
        <f>'Ground truth'!$C$16</f>
        <v/>
      </c>
      <c r="AZ1584" s="16">
        <f>'Ground truth'!$D$16</f>
        <v/>
      </c>
      <c r="BA1584" s="16">
        <f>'Ground truth'!$E$16</f>
        <v/>
      </c>
      <c r="BB1584" s="16">
        <f>'Ground truth'!$F$16</f>
        <v/>
      </c>
      <c r="BC1584" s="16">
        <f>'Ground truth'!$G$16</f>
        <v/>
      </c>
      <c r="BD1584" s="16">
        <f>'Ground truth'!$H$16</f>
        <v/>
      </c>
    </row>
    <row r="1585">
      <c r="A1585" s="3" t="inlineStr">
        <is>
          <t>Electrical System</t>
        </is>
      </c>
      <c r="B1585" s="8" t="n">
        <v>1</v>
      </c>
      <c r="C1585" s="8" t="n">
        <v>0</v>
      </c>
      <c r="D1585" s="8" t="n">
        <v>1</v>
      </c>
      <c r="E1585" s="8" t="n">
        <v>1</v>
      </c>
      <c r="F1585" s="8" t="n">
        <v>1</v>
      </c>
      <c r="G1585" s="8" t="n">
        <v>1</v>
      </c>
      <c r="H1585" s="8" t="n">
        <v>1</v>
      </c>
      <c r="J1585" s="8" t="n">
        <v>1</v>
      </c>
      <c r="K1585" s="8" t="n">
        <v>1</v>
      </c>
      <c r="L1585" s="8" t="n">
        <v>1</v>
      </c>
      <c r="M1585" s="8" t="n">
        <v>1</v>
      </c>
      <c r="N1585" s="8" t="n">
        <v>1</v>
      </c>
      <c r="O1585" s="8" t="n">
        <v>1</v>
      </c>
      <c r="P1585" s="8" t="n">
        <v>0</v>
      </c>
      <c r="R1585" s="8" t="n">
        <v>1</v>
      </c>
      <c r="S1585" s="8" t="n">
        <v>1</v>
      </c>
      <c r="T1585" s="8" t="n">
        <v>1</v>
      </c>
      <c r="U1585" s="8" t="n">
        <v>1</v>
      </c>
      <c r="V1585" s="8" t="n">
        <v>1</v>
      </c>
      <c r="W1585" s="8" t="n">
        <v>1</v>
      </c>
      <c r="X1585" s="8" t="n">
        <v>0</v>
      </c>
      <c r="Z1585" s="8" t="n">
        <v>1</v>
      </c>
      <c r="AA1585" s="8" t="n">
        <v>1</v>
      </c>
      <c r="AB1585" s="8" t="n">
        <v>1</v>
      </c>
      <c r="AC1585" s="8" t="n">
        <v>1</v>
      </c>
      <c r="AD1585" s="8" t="n">
        <v>1</v>
      </c>
      <c r="AE1585" s="8" t="n">
        <v>1</v>
      </c>
      <c r="AF1585" s="8" t="n">
        <v>0</v>
      </c>
      <c r="AH1585" s="8" t="n">
        <v>1</v>
      </c>
      <c r="AI1585" s="8" t="n">
        <v>1</v>
      </c>
      <c r="AJ1585" s="8" t="n">
        <v>1</v>
      </c>
      <c r="AK1585" s="8" t="n">
        <v>1</v>
      </c>
      <c r="AL1585" s="8" t="n">
        <v>1</v>
      </c>
      <c r="AM1585" s="8" t="n">
        <v>1</v>
      </c>
      <c r="AN1585" s="8" t="n">
        <v>0</v>
      </c>
      <c r="AP1585" s="8">
        <f>IF(($B$1585&lt;&gt;2)+($J$1585&lt;&gt;2)+($R$1585&lt;&gt;2)+($Z$1585&lt;&gt;2)+($AH$1585&lt;&gt;2)=0,2,IF((($B$1585&lt;&gt;2)*$B$1585+($J$1585&lt;&gt;2)*$J$1585+($R$1585&lt;&gt;2)*$R$1585+($Z$1585&lt;&gt;2)*$Z$1585+($AH$1585&lt;&gt;2)*$AH$1585)/(($B$1585&lt;&gt;2)+($J$1585&lt;&gt;2)+($R$1585&lt;&gt;2)+($Z$1585&lt;&gt;2)+($AH$1585&lt;&gt;2))&gt;=0.5,1,0))</f>
        <v/>
      </c>
      <c r="AQ1585" s="8">
        <f>IF(($C$1585&lt;&gt;2)+($K$1585&lt;&gt;2)+($S$1585&lt;&gt;2)+($AA$1585&lt;&gt;2)+($AI$1585&lt;&gt;2)=0,2,IF((($C$1585&lt;&gt;2)*$C$1585+($K$1585&lt;&gt;2)*$K$1585+($S$1585&lt;&gt;2)*$S$1585+($AA$1585&lt;&gt;2)*$AA$1585+($AI$1585&lt;&gt;2)*$AI$1585)/(($C$1585&lt;&gt;2)+($K$1585&lt;&gt;2)+($S$1585&lt;&gt;2)+($AA$1585&lt;&gt;2)+($AI$1585&lt;&gt;2))&gt;=0.5,1,0))</f>
        <v/>
      </c>
      <c r="AR1585" s="8">
        <f>IF(($D$1585&lt;&gt;2)+($L$1585&lt;&gt;2)+($T$1585&lt;&gt;2)+($AB$1585&lt;&gt;2)+($AJ$1585&lt;&gt;2)=0,2,IF((($D$1585&lt;&gt;2)*$D$1585+($L$1585&lt;&gt;2)*$L$1585+($T$1585&lt;&gt;2)*$T$1585+($AB$1585&lt;&gt;2)*$AB$1585+($AJ$1585&lt;&gt;2)*$AJ$1585)/(($D$1585&lt;&gt;2)+($L$1585&lt;&gt;2)+($T$1585&lt;&gt;2)+($AB$1585&lt;&gt;2)+($AJ$1585&lt;&gt;2))&gt;=0.5,1,0))</f>
        <v/>
      </c>
      <c r="AS1585" s="8">
        <f>IF(($E$1585&lt;&gt;2)+($M$1585&lt;&gt;2)+($U$1585&lt;&gt;2)+($AC$1585&lt;&gt;2)+($AK$1585&lt;&gt;2)=0,2,IF((($E$1585&lt;&gt;2)*$E$1585+($M$1585&lt;&gt;2)*$M$1585+($U$1585&lt;&gt;2)*$U$1585+($AC$1585&lt;&gt;2)*$AC$1585+($AK$1585&lt;&gt;2)*$AK$1585)/(($E$1585&lt;&gt;2)+($M$1585&lt;&gt;2)+($U$1585&lt;&gt;2)+($AC$1585&lt;&gt;2)+($AK$1585&lt;&gt;2))&gt;=0.5,1,0))</f>
        <v/>
      </c>
      <c r="AT1585" s="8">
        <f>IF(($F$1585&lt;&gt;2)+($N$1585&lt;&gt;2)+($V$1585&lt;&gt;2)+($AD$1585&lt;&gt;2)+($AL$1585&lt;&gt;2)=0,2,IF((($F$1585&lt;&gt;2)*$F$1585+($N$1585&lt;&gt;2)*$N$1585+($V$1585&lt;&gt;2)*$V$1585+($AD$1585&lt;&gt;2)*$AD$1585+($AL$1585&lt;&gt;2)*$AL$1585)/(($F$1585&lt;&gt;2)+($N$1585&lt;&gt;2)+($V$1585&lt;&gt;2)+($AD$1585&lt;&gt;2)+($AL$1585&lt;&gt;2))&gt;=0.5,1,0))</f>
        <v/>
      </c>
      <c r="AU1585" s="8">
        <f>IF(($G$1585&lt;&gt;2)+($O$1585&lt;&gt;2)+($W$1585&lt;&gt;2)+($AE$1585&lt;&gt;2)+($AM$1585&lt;&gt;2)=0,2,IF((($G$1585&lt;&gt;2)*$G$1585+($O$1585&lt;&gt;2)*$O$1585+($W$1585&lt;&gt;2)*$W$1585+($AE$1585&lt;&gt;2)*$AE$1585+($AM$1585&lt;&gt;2)*$AM$1585)/(($G$1585&lt;&gt;2)+($O$1585&lt;&gt;2)+($W$1585&lt;&gt;2)+($AE$1585&lt;&gt;2)+($AM$1585&lt;&gt;2))&gt;=0.5,1,0))</f>
        <v/>
      </c>
      <c r="AV1585" s="8">
        <f>IF(($H$1585&lt;&gt;2)+($P$1585&lt;&gt;2)+($X$1585&lt;&gt;2)+($AF$1585&lt;&gt;2)+($AN$1585&lt;&gt;2)=0,2,IF((($H$1585&lt;&gt;2)*$H$1585+($P$1585&lt;&gt;2)*$P$1585+($X$1585&lt;&gt;2)*$X$1585+($AF$1585&lt;&gt;2)*$AF$1585+($AN$1585&lt;&gt;2)*$AN$1585)/(($H$1585&lt;&gt;2)+($P$1585&lt;&gt;2)+($X$1585&lt;&gt;2)+($AF$1585&lt;&gt;2)+($AN$1585&lt;&gt;2))&gt;=0.5,1,0))</f>
        <v/>
      </c>
      <c r="AX1585" s="16">
        <f>'Ground truth'!$B$17</f>
        <v/>
      </c>
      <c r="AY1585" s="16">
        <f>'Ground truth'!$C$17</f>
        <v/>
      </c>
      <c r="AZ1585" s="16">
        <f>'Ground truth'!$D$17</f>
        <v/>
      </c>
      <c r="BA1585" s="16">
        <f>'Ground truth'!$E$17</f>
        <v/>
      </c>
      <c r="BB1585" s="16">
        <f>'Ground truth'!$F$17</f>
        <v/>
      </c>
      <c r="BC1585" s="16">
        <f>'Ground truth'!$G$17</f>
        <v/>
      </c>
      <c r="BD1585" s="16">
        <f>'Ground truth'!$H$17</f>
        <v/>
      </c>
    </row>
    <row r="1586">
      <c r="A1586" s="3" t="inlineStr">
        <is>
          <t>Battery Holder</t>
        </is>
      </c>
      <c r="B1586" s="8" t="n">
        <v>0</v>
      </c>
      <c r="C1586" s="8" t="n">
        <v>0</v>
      </c>
      <c r="D1586" s="8" t="n">
        <v>0</v>
      </c>
      <c r="E1586" s="8" t="n">
        <v>1</v>
      </c>
      <c r="F1586" s="8" t="n">
        <v>1</v>
      </c>
      <c r="G1586" s="8" t="n">
        <v>1</v>
      </c>
      <c r="H1586" s="8" t="n">
        <v>0</v>
      </c>
      <c r="J1586" s="8" t="n">
        <v>0</v>
      </c>
      <c r="K1586" s="8" t="n">
        <v>0</v>
      </c>
      <c r="L1586" s="8" t="n">
        <v>1</v>
      </c>
      <c r="M1586" s="8" t="n">
        <v>1</v>
      </c>
      <c r="N1586" s="8" t="n">
        <v>1</v>
      </c>
      <c r="O1586" s="8" t="n">
        <v>1</v>
      </c>
      <c r="P1586" s="8" t="n">
        <v>0</v>
      </c>
      <c r="R1586" s="8" t="n">
        <v>1</v>
      </c>
      <c r="S1586" s="8" t="n">
        <v>1</v>
      </c>
      <c r="T1586" s="8" t="n">
        <v>1</v>
      </c>
      <c r="U1586" s="8" t="n">
        <v>1</v>
      </c>
      <c r="V1586" s="8" t="n">
        <v>1</v>
      </c>
      <c r="W1586" s="8" t="n">
        <v>1</v>
      </c>
      <c r="X1586" s="8" t="n">
        <v>0</v>
      </c>
      <c r="Z1586" s="8" t="n">
        <v>0</v>
      </c>
      <c r="AA1586" s="8" t="n">
        <v>0</v>
      </c>
      <c r="AB1586" s="8" t="n">
        <v>1</v>
      </c>
      <c r="AC1586" s="8" t="n">
        <v>1</v>
      </c>
      <c r="AD1586" s="8" t="n">
        <v>1</v>
      </c>
      <c r="AE1586" s="8" t="n">
        <v>1</v>
      </c>
      <c r="AF1586" s="8" t="n">
        <v>0</v>
      </c>
      <c r="AH1586" s="8" t="n">
        <v>0</v>
      </c>
      <c r="AI1586" s="8" t="n">
        <v>0</v>
      </c>
      <c r="AJ1586" s="8" t="n">
        <v>1</v>
      </c>
      <c r="AK1586" s="8" t="n">
        <v>1</v>
      </c>
      <c r="AL1586" s="8" t="n">
        <v>1</v>
      </c>
      <c r="AM1586" s="8" t="n">
        <v>1</v>
      </c>
      <c r="AN1586" s="8" t="n">
        <v>0</v>
      </c>
      <c r="AP1586" s="8">
        <f>IF(($B$1586&lt;&gt;2)+($J$1586&lt;&gt;2)+($R$1586&lt;&gt;2)+($Z$1586&lt;&gt;2)+($AH$1586&lt;&gt;2)=0,2,IF((($B$1586&lt;&gt;2)*$B$1586+($J$1586&lt;&gt;2)*$J$1586+($R$1586&lt;&gt;2)*$R$1586+($Z$1586&lt;&gt;2)*$Z$1586+($AH$1586&lt;&gt;2)*$AH$1586)/(($B$1586&lt;&gt;2)+($J$1586&lt;&gt;2)+($R$1586&lt;&gt;2)+($Z$1586&lt;&gt;2)+($AH$1586&lt;&gt;2))&gt;=0.5,1,0))</f>
        <v/>
      </c>
      <c r="AQ1586" s="8">
        <f>IF(($C$1586&lt;&gt;2)+($K$1586&lt;&gt;2)+($S$1586&lt;&gt;2)+($AA$1586&lt;&gt;2)+($AI$1586&lt;&gt;2)=0,2,IF((($C$1586&lt;&gt;2)*$C$1586+($K$1586&lt;&gt;2)*$K$1586+($S$1586&lt;&gt;2)*$S$1586+($AA$1586&lt;&gt;2)*$AA$1586+($AI$1586&lt;&gt;2)*$AI$1586)/(($C$1586&lt;&gt;2)+($K$1586&lt;&gt;2)+($S$1586&lt;&gt;2)+($AA$1586&lt;&gt;2)+($AI$1586&lt;&gt;2))&gt;=0.5,1,0))</f>
        <v/>
      </c>
      <c r="AR1586" s="8">
        <f>IF(($D$1586&lt;&gt;2)+($L$1586&lt;&gt;2)+($T$1586&lt;&gt;2)+($AB$1586&lt;&gt;2)+($AJ$1586&lt;&gt;2)=0,2,IF((($D$1586&lt;&gt;2)*$D$1586+($L$1586&lt;&gt;2)*$L$1586+($T$1586&lt;&gt;2)*$T$1586+($AB$1586&lt;&gt;2)*$AB$1586+($AJ$1586&lt;&gt;2)*$AJ$1586)/(($D$1586&lt;&gt;2)+($L$1586&lt;&gt;2)+($T$1586&lt;&gt;2)+($AB$1586&lt;&gt;2)+($AJ$1586&lt;&gt;2))&gt;=0.5,1,0))</f>
        <v/>
      </c>
      <c r="AS1586" s="8">
        <f>IF(($E$1586&lt;&gt;2)+($M$1586&lt;&gt;2)+($U$1586&lt;&gt;2)+($AC$1586&lt;&gt;2)+($AK$1586&lt;&gt;2)=0,2,IF((($E$1586&lt;&gt;2)*$E$1586+($M$1586&lt;&gt;2)*$M$1586+($U$1586&lt;&gt;2)*$U$1586+($AC$1586&lt;&gt;2)*$AC$1586+($AK$1586&lt;&gt;2)*$AK$1586)/(($E$1586&lt;&gt;2)+($M$1586&lt;&gt;2)+($U$1586&lt;&gt;2)+($AC$1586&lt;&gt;2)+($AK$1586&lt;&gt;2))&gt;=0.5,1,0))</f>
        <v/>
      </c>
      <c r="AT1586" s="8">
        <f>IF(($F$1586&lt;&gt;2)+($N$1586&lt;&gt;2)+($V$1586&lt;&gt;2)+($AD$1586&lt;&gt;2)+($AL$1586&lt;&gt;2)=0,2,IF((($F$1586&lt;&gt;2)*$F$1586+($N$1586&lt;&gt;2)*$N$1586+($V$1586&lt;&gt;2)*$V$1586+($AD$1586&lt;&gt;2)*$AD$1586+($AL$1586&lt;&gt;2)*$AL$1586)/(($F$1586&lt;&gt;2)+($N$1586&lt;&gt;2)+($V$1586&lt;&gt;2)+($AD$1586&lt;&gt;2)+($AL$1586&lt;&gt;2))&gt;=0.5,1,0))</f>
        <v/>
      </c>
      <c r="AU1586" s="8">
        <f>IF(($G$1586&lt;&gt;2)+($O$1586&lt;&gt;2)+($W$1586&lt;&gt;2)+($AE$1586&lt;&gt;2)+($AM$1586&lt;&gt;2)=0,2,IF((($G$1586&lt;&gt;2)*$G$1586+($O$1586&lt;&gt;2)*$O$1586+($W$1586&lt;&gt;2)*$W$1586+($AE$1586&lt;&gt;2)*$AE$1586+($AM$1586&lt;&gt;2)*$AM$1586)/(($G$1586&lt;&gt;2)+($O$1586&lt;&gt;2)+($W$1586&lt;&gt;2)+($AE$1586&lt;&gt;2)+($AM$1586&lt;&gt;2))&gt;=0.5,1,0))</f>
        <v/>
      </c>
      <c r="AV1586" s="8">
        <f>IF(($H$1586&lt;&gt;2)+($P$1586&lt;&gt;2)+($X$1586&lt;&gt;2)+($AF$1586&lt;&gt;2)+($AN$1586&lt;&gt;2)=0,2,IF((($H$1586&lt;&gt;2)*$H$1586+($P$1586&lt;&gt;2)*$P$1586+($X$1586&lt;&gt;2)*$X$1586+($AF$1586&lt;&gt;2)*$AF$1586+($AN$1586&lt;&gt;2)*$AN$1586)/(($H$1586&lt;&gt;2)+($P$1586&lt;&gt;2)+($X$1586&lt;&gt;2)+($AF$1586&lt;&gt;2)+($AN$1586&lt;&gt;2))&gt;=0.5,1,0))</f>
        <v/>
      </c>
      <c r="AX1586" s="16">
        <f>'Ground truth'!$B$18</f>
        <v/>
      </c>
      <c r="AY1586" s="16">
        <f>'Ground truth'!$C$18</f>
        <v/>
      </c>
      <c r="AZ1586" s="16">
        <f>'Ground truth'!$D$18</f>
        <v/>
      </c>
      <c r="BA1586" s="16">
        <f>'Ground truth'!$E$18</f>
        <v/>
      </c>
      <c r="BB1586" s="16">
        <f>'Ground truth'!$F$18</f>
        <v/>
      </c>
      <c r="BC1586" s="16">
        <f>'Ground truth'!$G$18</f>
        <v/>
      </c>
      <c r="BD1586" s="16">
        <f>'Ground truth'!$H$18</f>
        <v/>
      </c>
    </row>
    <row r="1587">
      <c r="A1587" s="3" t="inlineStr">
        <is>
          <t>Housing</t>
        </is>
      </c>
      <c r="B1587" s="8" t="n">
        <v>0</v>
      </c>
      <c r="C1587" s="8" t="n">
        <v>1</v>
      </c>
      <c r="D1587" s="8" t="n">
        <v>1</v>
      </c>
      <c r="E1587" s="8" t="n">
        <v>1</v>
      </c>
      <c r="F1587" s="8" t="n">
        <v>1</v>
      </c>
      <c r="G1587" s="8" t="n">
        <v>1</v>
      </c>
      <c r="H1587" s="8" t="n">
        <v>1</v>
      </c>
      <c r="J1587" s="8" t="n">
        <v>0</v>
      </c>
      <c r="K1587" s="8" t="n">
        <v>1</v>
      </c>
      <c r="L1587" s="8" t="n">
        <v>1</v>
      </c>
      <c r="M1587" s="8" t="n">
        <v>1</v>
      </c>
      <c r="N1587" s="8" t="n">
        <v>1</v>
      </c>
      <c r="O1587" s="8" t="n">
        <v>1</v>
      </c>
      <c r="P1587" s="8" t="n">
        <v>0</v>
      </c>
      <c r="R1587" s="8" t="n">
        <v>1</v>
      </c>
      <c r="S1587" s="8" t="n">
        <v>1</v>
      </c>
      <c r="T1587" s="8" t="n">
        <v>1</v>
      </c>
      <c r="U1587" s="8" t="n">
        <v>1</v>
      </c>
      <c r="V1587" s="8" t="n">
        <v>1</v>
      </c>
      <c r="W1587" s="8" t="n">
        <v>1</v>
      </c>
      <c r="X1587" s="8" t="n">
        <v>1</v>
      </c>
      <c r="Z1587" s="8" t="n">
        <v>1</v>
      </c>
      <c r="AA1587" s="8" t="n">
        <v>1</v>
      </c>
      <c r="AB1587" s="8" t="n">
        <v>1</v>
      </c>
      <c r="AC1587" s="8" t="n">
        <v>1</v>
      </c>
      <c r="AD1587" s="8" t="n">
        <v>1</v>
      </c>
      <c r="AE1587" s="8" t="n">
        <v>1</v>
      </c>
      <c r="AF1587" s="8" t="n">
        <v>1</v>
      </c>
      <c r="AH1587" s="8" t="n">
        <v>0</v>
      </c>
      <c r="AI1587" s="8" t="n">
        <v>1</v>
      </c>
      <c r="AJ1587" s="8" t="n">
        <v>1</v>
      </c>
      <c r="AK1587" s="8" t="n">
        <v>1</v>
      </c>
      <c r="AL1587" s="8" t="n">
        <v>1</v>
      </c>
      <c r="AM1587" s="8" t="n">
        <v>1</v>
      </c>
      <c r="AN1587" s="8" t="n">
        <v>1</v>
      </c>
      <c r="AP1587" s="8">
        <f>IF(($B$1587&lt;&gt;2)+($J$1587&lt;&gt;2)+($R$1587&lt;&gt;2)+($Z$1587&lt;&gt;2)+($AH$1587&lt;&gt;2)=0,2,IF((($B$1587&lt;&gt;2)*$B$1587+($J$1587&lt;&gt;2)*$J$1587+($R$1587&lt;&gt;2)*$R$1587+($Z$1587&lt;&gt;2)*$Z$1587+($AH$1587&lt;&gt;2)*$AH$1587)/(($B$1587&lt;&gt;2)+($J$1587&lt;&gt;2)+($R$1587&lt;&gt;2)+($Z$1587&lt;&gt;2)+($AH$1587&lt;&gt;2))&gt;=0.5,1,0))</f>
        <v/>
      </c>
      <c r="AQ1587" s="8">
        <f>IF(($C$1587&lt;&gt;2)+($K$1587&lt;&gt;2)+($S$1587&lt;&gt;2)+($AA$1587&lt;&gt;2)+($AI$1587&lt;&gt;2)=0,2,IF((($C$1587&lt;&gt;2)*$C$1587+($K$1587&lt;&gt;2)*$K$1587+($S$1587&lt;&gt;2)*$S$1587+($AA$1587&lt;&gt;2)*$AA$1587+($AI$1587&lt;&gt;2)*$AI$1587)/(($C$1587&lt;&gt;2)+($K$1587&lt;&gt;2)+($S$1587&lt;&gt;2)+($AA$1587&lt;&gt;2)+($AI$1587&lt;&gt;2))&gt;=0.5,1,0))</f>
        <v/>
      </c>
      <c r="AR1587" s="8">
        <f>IF(($D$1587&lt;&gt;2)+($L$1587&lt;&gt;2)+($T$1587&lt;&gt;2)+($AB$1587&lt;&gt;2)+($AJ$1587&lt;&gt;2)=0,2,IF((($D$1587&lt;&gt;2)*$D$1587+($L$1587&lt;&gt;2)*$L$1587+($T$1587&lt;&gt;2)*$T$1587+($AB$1587&lt;&gt;2)*$AB$1587+($AJ$1587&lt;&gt;2)*$AJ$1587)/(($D$1587&lt;&gt;2)+($L$1587&lt;&gt;2)+($T$1587&lt;&gt;2)+($AB$1587&lt;&gt;2)+($AJ$1587&lt;&gt;2))&gt;=0.5,1,0))</f>
        <v/>
      </c>
      <c r="AS1587" s="8">
        <f>IF(($E$1587&lt;&gt;2)+($M$1587&lt;&gt;2)+($U$1587&lt;&gt;2)+($AC$1587&lt;&gt;2)+($AK$1587&lt;&gt;2)=0,2,IF((($E$1587&lt;&gt;2)*$E$1587+($M$1587&lt;&gt;2)*$M$1587+($U$1587&lt;&gt;2)*$U$1587+($AC$1587&lt;&gt;2)*$AC$1587+($AK$1587&lt;&gt;2)*$AK$1587)/(($E$1587&lt;&gt;2)+($M$1587&lt;&gt;2)+($U$1587&lt;&gt;2)+($AC$1587&lt;&gt;2)+($AK$1587&lt;&gt;2))&gt;=0.5,1,0))</f>
        <v/>
      </c>
      <c r="AT1587" s="8">
        <f>IF(($F$1587&lt;&gt;2)+($N$1587&lt;&gt;2)+($V$1587&lt;&gt;2)+($AD$1587&lt;&gt;2)+($AL$1587&lt;&gt;2)=0,2,IF((($F$1587&lt;&gt;2)*$F$1587+($N$1587&lt;&gt;2)*$N$1587+($V$1587&lt;&gt;2)*$V$1587+($AD$1587&lt;&gt;2)*$AD$1587+($AL$1587&lt;&gt;2)*$AL$1587)/(($F$1587&lt;&gt;2)+($N$1587&lt;&gt;2)+($V$1587&lt;&gt;2)+($AD$1587&lt;&gt;2)+($AL$1587&lt;&gt;2))&gt;=0.5,1,0))</f>
        <v/>
      </c>
      <c r="AU1587" s="8">
        <f>IF(($G$1587&lt;&gt;2)+($O$1587&lt;&gt;2)+($W$1587&lt;&gt;2)+($AE$1587&lt;&gt;2)+($AM$1587&lt;&gt;2)=0,2,IF((($G$1587&lt;&gt;2)*$G$1587+($O$1587&lt;&gt;2)*$O$1587+($W$1587&lt;&gt;2)*$W$1587+($AE$1587&lt;&gt;2)*$AE$1587+($AM$1587&lt;&gt;2)*$AM$1587)/(($G$1587&lt;&gt;2)+($O$1587&lt;&gt;2)+($W$1587&lt;&gt;2)+($AE$1587&lt;&gt;2)+($AM$1587&lt;&gt;2))&gt;=0.5,1,0))</f>
        <v/>
      </c>
      <c r="AV1587" s="8">
        <f>IF(($H$1587&lt;&gt;2)+($P$1587&lt;&gt;2)+($X$1587&lt;&gt;2)+($AF$1587&lt;&gt;2)+($AN$1587&lt;&gt;2)=0,2,IF((($H$1587&lt;&gt;2)*$H$1587+($P$1587&lt;&gt;2)*$P$1587+($X$1587&lt;&gt;2)*$X$1587+($AF$1587&lt;&gt;2)*$AF$1587+($AN$1587&lt;&gt;2)*$AN$1587)/(($H$1587&lt;&gt;2)+($P$1587&lt;&gt;2)+($X$1587&lt;&gt;2)+($AF$1587&lt;&gt;2)+($AN$1587&lt;&gt;2))&gt;=0.5,1,0))</f>
        <v/>
      </c>
      <c r="AX1587" s="16">
        <f>'Ground truth'!$B$19</f>
        <v/>
      </c>
      <c r="AY1587" s="16">
        <f>'Ground truth'!$C$19</f>
        <v/>
      </c>
      <c r="AZ1587" s="16">
        <f>'Ground truth'!$D$19</f>
        <v/>
      </c>
      <c r="BA1587" s="16">
        <f>'Ground truth'!$E$19</f>
        <v/>
      </c>
      <c r="BB1587" s="16">
        <f>'Ground truth'!$F$19</f>
        <v/>
      </c>
      <c r="BC1587" s="16">
        <f>'Ground truth'!$G$19</f>
        <v/>
      </c>
      <c r="BD1587" s="16">
        <f>'Ground truth'!$H$19</f>
        <v/>
      </c>
    </row>
    <row r="1588">
      <c r="A1588" s="3" t="inlineStr">
        <is>
          <t>External Environment</t>
        </is>
      </c>
      <c r="B1588" s="8" t="n">
        <v>1</v>
      </c>
      <c r="C1588" s="8" t="n">
        <v>1</v>
      </c>
      <c r="D1588" s="8" t="n">
        <v>1</v>
      </c>
      <c r="E1588" s="8" t="n">
        <v>1</v>
      </c>
      <c r="F1588" s="8" t="n">
        <v>0</v>
      </c>
      <c r="G1588" s="8" t="n">
        <v>1</v>
      </c>
      <c r="H1588" s="8" t="n">
        <v>1</v>
      </c>
      <c r="J1588" s="8" t="n">
        <v>0</v>
      </c>
      <c r="K1588" s="8" t="n">
        <v>0</v>
      </c>
      <c r="L1588" s="8" t="n">
        <v>0</v>
      </c>
      <c r="M1588" s="8" t="n">
        <v>0</v>
      </c>
      <c r="N1588" s="8" t="n">
        <v>0</v>
      </c>
      <c r="O1588" s="8" t="n">
        <v>0</v>
      </c>
      <c r="P1588" s="8" t="n">
        <v>1</v>
      </c>
      <c r="R1588" s="8" t="n">
        <v>0</v>
      </c>
      <c r="S1588" s="8" t="n">
        <v>0</v>
      </c>
      <c r="T1588" s="8" t="n">
        <v>0</v>
      </c>
      <c r="U1588" s="8" t="n">
        <v>0</v>
      </c>
      <c r="V1588" s="8" t="n">
        <v>0</v>
      </c>
      <c r="W1588" s="8" t="n">
        <v>1</v>
      </c>
      <c r="X1588" s="8" t="n">
        <v>1</v>
      </c>
      <c r="Z1588" s="8" t="n">
        <v>0</v>
      </c>
      <c r="AA1588" s="8" t="n">
        <v>0</v>
      </c>
      <c r="AB1588" s="8" t="n">
        <v>0</v>
      </c>
      <c r="AC1588" s="8" t="n">
        <v>0</v>
      </c>
      <c r="AD1588" s="8" t="n">
        <v>0</v>
      </c>
      <c r="AE1588" s="8" t="n">
        <v>1</v>
      </c>
      <c r="AF1588" s="8" t="n">
        <v>1</v>
      </c>
      <c r="AH1588" s="8" t="n">
        <v>0</v>
      </c>
      <c r="AI1588" s="8" t="n">
        <v>0</v>
      </c>
      <c r="AJ1588" s="8" t="n">
        <v>0</v>
      </c>
      <c r="AK1588" s="8" t="n">
        <v>0</v>
      </c>
      <c r="AL1588" s="8" t="n">
        <v>0</v>
      </c>
      <c r="AM1588" s="8" t="n">
        <v>1</v>
      </c>
      <c r="AN1588" s="8" t="n">
        <v>1</v>
      </c>
      <c r="AP1588" s="8">
        <f>IF(($B$1588&lt;&gt;2)+($J$1588&lt;&gt;2)+($R$1588&lt;&gt;2)+($Z$1588&lt;&gt;2)+($AH$1588&lt;&gt;2)=0,2,IF((($B$1588&lt;&gt;2)*$B$1588+($J$1588&lt;&gt;2)*$J$1588+($R$1588&lt;&gt;2)*$R$1588+($Z$1588&lt;&gt;2)*$Z$1588+($AH$1588&lt;&gt;2)*$AH$1588)/(($B$1588&lt;&gt;2)+($J$1588&lt;&gt;2)+($R$1588&lt;&gt;2)+($Z$1588&lt;&gt;2)+($AH$1588&lt;&gt;2))&gt;=0.5,1,0))</f>
        <v/>
      </c>
      <c r="AQ1588" s="8">
        <f>IF(($C$1588&lt;&gt;2)+($K$1588&lt;&gt;2)+($S$1588&lt;&gt;2)+($AA$1588&lt;&gt;2)+($AI$1588&lt;&gt;2)=0,2,IF((($C$1588&lt;&gt;2)*$C$1588+($K$1588&lt;&gt;2)*$K$1588+($S$1588&lt;&gt;2)*$S$1588+($AA$1588&lt;&gt;2)*$AA$1588+($AI$1588&lt;&gt;2)*$AI$1588)/(($C$1588&lt;&gt;2)+($K$1588&lt;&gt;2)+($S$1588&lt;&gt;2)+($AA$1588&lt;&gt;2)+($AI$1588&lt;&gt;2))&gt;=0.5,1,0))</f>
        <v/>
      </c>
      <c r="AR1588" s="8">
        <f>IF(($D$1588&lt;&gt;2)+($L$1588&lt;&gt;2)+($T$1588&lt;&gt;2)+($AB$1588&lt;&gt;2)+($AJ$1588&lt;&gt;2)=0,2,IF((($D$1588&lt;&gt;2)*$D$1588+($L$1588&lt;&gt;2)*$L$1588+($T$1588&lt;&gt;2)*$T$1588+($AB$1588&lt;&gt;2)*$AB$1588+($AJ$1588&lt;&gt;2)*$AJ$1588)/(($D$1588&lt;&gt;2)+($L$1588&lt;&gt;2)+($T$1588&lt;&gt;2)+($AB$1588&lt;&gt;2)+($AJ$1588&lt;&gt;2))&gt;=0.5,1,0))</f>
        <v/>
      </c>
      <c r="AS1588" s="8">
        <f>IF(($E$1588&lt;&gt;2)+($M$1588&lt;&gt;2)+($U$1588&lt;&gt;2)+($AC$1588&lt;&gt;2)+($AK$1588&lt;&gt;2)=0,2,IF((($E$1588&lt;&gt;2)*$E$1588+($M$1588&lt;&gt;2)*$M$1588+($U$1588&lt;&gt;2)*$U$1588+($AC$1588&lt;&gt;2)*$AC$1588+($AK$1588&lt;&gt;2)*$AK$1588)/(($E$1588&lt;&gt;2)+($M$1588&lt;&gt;2)+($U$1588&lt;&gt;2)+($AC$1588&lt;&gt;2)+($AK$1588&lt;&gt;2))&gt;=0.5,1,0))</f>
        <v/>
      </c>
      <c r="AT1588" s="8">
        <f>IF(($F$1588&lt;&gt;2)+($N$1588&lt;&gt;2)+($V$1588&lt;&gt;2)+($AD$1588&lt;&gt;2)+($AL$1588&lt;&gt;2)=0,2,IF((($F$1588&lt;&gt;2)*$F$1588+($N$1588&lt;&gt;2)*$N$1588+($V$1588&lt;&gt;2)*$V$1588+($AD$1588&lt;&gt;2)*$AD$1588+($AL$1588&lt;&gt;2)*$AL$1588)/(($F$1588&lt;&gt;2)+($N$1588&lt;&gt;2)+($V$1588&lt;&gt;2)+($AD$1588&lt;&gt;2)+($AL$1588&lt;&gt;2))&gt;=0.5,1,0))</f>
        <v/>
      </c>
      <c r="AU1588" s="8">
        <f>IF(($G$1588&lt;&gt;2)+($O$1588&lt;&gt;2)+($W$1588&lt;&gt;2)+($AE$1588&lt;&gt;2)+($AM$1588&lt;&gt;2)=0,2,IF((($G$1588&lt;&gt;2)*$G$1588+($O$1588&lt;&gt;2)*$O$1588+($W$1588&lt;&gt;2)*$W$1588+($AE$1588&lt;&gt;2)*$AE$1588+($AM$1588&lt;&gt;2)*$AM$1588)/(($G$1588&lt;&gt;2)+($O$1588&lt;&gt;2)+($W$1588&lt;&gt;2)+($AE$1588&lt;&gt;2)+($AM$1588&lt;&gt;2))&gt;=0.5,1,0))</f>
        <v/>
      </c>
      <c r="AV1588" s="8">
        <f>IF(($H$1588&lt;&gt;2)+($P$1588&lt;&gt;2)+($X$1588&lt;&gt;2)+($AF$1588&lt;&gt;2)+($AN$1588&lt;&gt;2)=0,2,IF((($H$1588&lt;&gt;2)*$H$1588+($P$1588&lt;&gt;2)*$P$1588+($X$1588&lt;&gt;2)*$X$1588+($AF$1588&lt;&gt;2)*$AF$1588+($AN$1588&lt;&gt;2)*$AN$1588)/(($H$1588&lt;&gt;2)+($P$1588&lt;&gt;2)+($X$1588&lt;&gt;2)+($AF$1588&lt;&gt;2)+($AN$1588&lt;&gt;2))&gt;=0.5,1,0))</f>
        <v/>
      </c>
      <c r="AX1588" s="16">
        <f>'Ground truth'!$B$20</f>
        <v/>
      </c>
      <c r="AY1588" s="16">
        <f>'Ground truth'!$C$20</f>
        <v/>
      </c>
      <c r="AZ1588" s="16">
        <f>'Ground truth'!$D$20</f>
        <v/>
      </c>
      <c r="BA1588" s="16">
        <f>'Ground truth'!$E$20</f>
        <v/>
      </c>
      <c r="BB1588" s="16">
        <f>'Ground truth'!$F$20</f>
        <v/>
      </c>
      <c r="BC1588" s="16">
        <f>'Ground truth'!$G$20</f>
        <v/>
      </c>
      <c r="BD1588" s="16">
        <f>'Ground truth'!$H$20</f>
        <v/>
      </c>
    </row>
    <row r="1590">
      <c r="A1590" s="17" t="inlineStr">
        <is>
          <t>metrics — confident-only (unsure excluded from denominators)</t>
        </is>
      </c>
      <c r="B1590" s="10" t="inlineStr">
        <is>
          <t>run 1</t>
        </is>
      </c>
      <c r="C1590" s="10" t="inlineStr">
        <is>
          <t>run 2</t>
        </is>
      </c>
      <c r="D1590" s="10" t="inlineStr">
        <is>
          <t>run 3</t>
        </is>
      </c>
      <c r="E1590" s="10" t="inlineStr">
        <is>
          <t>run 4</t>
        </is>
      </c>
      <c r="F1590" s="10" t="inlineStr">
        <is>
          <t>run 5</t>
        </is>
      </c>
      <c r="G1590" s="10" t="inlineStr">
        <is>
          <t>avg-matrix</t>
        </is>
      </c>
      <c r="H1590" s="10" t="inlineStr">
        <is>
          <t>mean</t>
        </is>
      </c>
      <c r="I1590" s="10" t="inlineStr">
        <is>
          <t>std (pop.)</t>
        </is>
      </c>
      <c r="J1590" s="17" t="inlineStr">
        <is>
          <t>notes</t>
        </is>
      </c>
    </row>
    <row r="1591">
      <c r="A1591" s="7" t="inlineStr">
        <is>
          <t>TP</t>
        </is>
      </c>
      <c r="B1591" s="7">
        <f>SUMPRODUCT(($B$1582:$H$1588=1)*('Ground truth'!$B$14:$H$20=1))</f>
        <v/>
      </c>
      <c r="C1591" s="7">
        <f>SUMPRODUCT(($J$1582:$P$1588=1)*('Ground truth'!$B$14:$H$20=1))</f>
        <v/>
      </c>
      <c r="D1591" s="7">
        <f>SUMPRODUCT(($R$1582:$X$1588=1)*('Ground truth'!$B$14:$H$20=1))</f>
        <v/>
      </c>
      <c r="E1591" s="7">
        <f>SUMPRODUCT(($Z$1582:$AF$1588=1)*('Ground truth'!$B$14:$H$20=1))</f>
        <v/>
      </c>
      <c r="F1591" s="7">
        <f>SUMPRODUCT(($AH$1582:$AN$1588=1)*('Ground truth'!$B$14:$H$20=1))</f>
        <v/>
      </c>
      <c r="G1591" s="7">
        <f>SUMPRODUCT(($AP$1582:$AV$1588=1)*('Ground truth'!$B$14:$H$20=1))</f>
        <v/>
      </c>
      <c r="H1591" s="12">
        <f>AVERAGE($B$1591:$F$1591)</f>
        <v/>
      </c>
      <c r="I1591" s="12">
        <f>STDEV.P($B$1591:$F$1591)</f>
        <v/>
      </c>
    </row>
    <row r="1592">
      <c r="A1592" s="7" t="inlineStr">
        <is>
          <t>TN</t>
        </is>
      </c>
      <c r="B1592" s="7">
        <f>SUMPRODUCT(($B$1582:$H$1588=0)*('Ground truth'!$B$14:$H$20=0))</f>
        <v/>
      </c>
      <c r="C1592" s="7">
        <f>SUMPRODUCT(($J$1582:$P$1588=0)*('Ground truth'!$B$14:$H$20=0))</f>
        <v/>
      </c>
      <c r="D1592" s="7">
        <f>SUMPRODUCT(($R$1582:$X$1588=0)*('Ground truth'!$B$14:$H$20=0))</f>
        <v/>
      </c>
      <c r="E1592" s="7">
        <f>SUMPRODUCT(($Z$1582:$AF$1588=0)*('Ground truth'!$B$14:$H$20=0))</f>
        <v/>
      </c>
      <c r="F1592" s="7">
        <f>SUMPRODUCT(($AH$1582:$AN$1588=0)*('Ground truth'!$B$14:$H$20=0))</f>
        <v/>
      </c>
      <c r="G1592" s="7">
        <f>SUMPRODUCT(($AP$1582:$AV$1588=0)*('Ground truth'!$B$14:$H$20=0))</f>
        <v/>
      </c>
      <c r="H1592" s="12">
        <f>AVERAGE($B$1592:$F$1592)</f>
        <v/>
      </c>
      <c r="I1592" s="12">
        <f>STDEV.P($B$1592:$F$1592)</f>
        <v/>
      </c>
    </row>
    <row r="1593">
      <c r="A1593" s="7" t="inlineStr">
        <is>
          <t>FP</t>
        </is>
      </c>
      <c r="B1593" s="7">
        <f>SUMPRODUCT(($B$1582:$H$1588=1)*('Ground truth'!$B$14:$H$20=0))</f>
        <v/>
      </c>
      <c r="C1593" s="7">
        <f>SUMPRODUCT(($J$1582:$P$1588=1)*('Ground truth'!$B$14:$H$20=0))</f>
        <v/>
      </c>
      <c r="D1593" s="7">
        <f>SUMPRODUCT(($R$1582:$X$1588=1)*('Ground truth'!$B$14:$H$20=0))</f>
        <v/>
      </c>
      <c r="E1593" s="7">
        <f>SUMPRODUCT(($Z$1582:$AF$1588=1)*('Ground truth'!$B$14:$H$20=0))</f>
        <v/>
      </c>
      <c r="F1593" s="7">
        <f>SUMPRODUCT(($AH$1582:$AN$1588=1)*('Ground truth'!$B$14:$H$20=0))</f>
        <v/>
      </c>
      <c r="G1593" s="7">
        <f>SUMPRODUCT(($AP$1582:$AV$1588=1)*('Ground truth'!$B$14:$H$20=0))</f>
        <v/>
      </c>
      <c r="H1593" s="12">
        <f>AVERAGE($B$1593:$F$1593)</f>
        <v/>
      </c>
      <c r="I1593" s="12">
        <f>STDEV.P($B$1593:$F$1593)</f>
        <v/>
      </c>
    </row>
    <row r="1594">
      <c r="A1594" s="7" t="inlineStr">
        <is>
          <t>FN</t>
        </is>
      </c>
      <c r="B1594" s="7">
        <f>SUMPRODUCT(($B$1582:$H$1588=0)*('Ground truth'!$B$14:$H$20=1))</f>
        <v/>
      </c>
      <c r="C1594" s="7">
        <f>SUMPRODUCT(($J$1582:$P$1588=0)*('Ground truth'!$B$14:$H$20=1))</f>
        <v/>
      </c>
      <c r="D1594" s="7">
        <f>SUMPRODUCT(($R$1582:$X$1588=0)*('Ground truth'!$B$14:$H$20=1))</f>
        <v/>
      </c>
      <c r="E1594" s="7">
        <f>SUMPRODUCT(($Z$1582:$AF$1588=0)*('Ground truth'!$B$14:$H$20=1))</f>
        <v/>
      </c>
      <c r="F1594" s="7">
        <f>SUMPRODUCT(($AH$1582:$AN$1588=0)*('Ground truth'!$B$14:$H$20=1))</f>
        <v/>
      </c>
      <c r="G1594" s="7">
        <f>SUMPRODUCT(($AP$1582:$AV$1588=0)*('Ground truth'!$B$14:$H$20=1))</f>
        <v/>
      </c>
      <c r="H1594" s="12">
        <f>AVERAGE($B$1594:$F$1594)</f>
        <v/>
      </c>
      <c r="I1594" s="12">
        <f>STDEV.P($B$1594:$F$1594)</f>
        <v/>
      </c>
    </row>
    <row r="1595">
      <c r="A1595" s="4" t="inlineStr">
        <is>
          <t>Precision</t>
        </is>
      </c>
      <c r="B1595" s="12">
        <f>IFERROR($B$1591/($B$1591+$B$1593),0)</f>
        <v/>
      </c>
      <c r="C1595" s="12">
        <f>IFERROR($C$1591/($C$1591+$C$1593),0)</f>
        <v/>
      </c>
      <c r="D1595" s="12">
        <f>IFERROR($D$1591/($D$1591+$D$1593),0)</f>
        <v/>
      </c>
      <c r="E1595" s="12">
        <f>IFERROR($E$1591/($E$1591+$E$1593),0)</f>
        <v/>
      </c>
      <c r="F1595" s="12">
        <f>IFERROR($F$1591/($F$1591+$F$1593),0)</f>
        <v/>
      </c>
      <c r="G1595" s="12">
        <f>IFERROR($G$1591/($G$1591+$G$1593),0)</f>
        <v/>
      </c>
      <c r="H1595" s="18">
        <f>AVERAGE($B$1595:$F$1595)</f>
        <v/>
      </c>
      <c r="I1595" s="18">
        <f>STDEV.P($B$1595:$F$1595)</f>
        <v/>
      </c>
    </row>
    <row r="1596">
      <c r="A1596" s="4" t="inlineStr">
        <is>
          <t>Recall</t>
        </is>
      </c>
      <c r="B1596" s="12">
        <f>IFERROR($B$1591/($B$1591+$B$1594),0)</f>
        <v/>
      </c>
      <c r="C1596" s="12">
        <f>IFERROR($C$1591/($C$1591+$C$1594),0)</f>
        <v/>
      </c>
      <c r="D1596" s="12">
        <f>IFERROR($D$1591/($D$1591+$D$1594),0)</f>
        <v/>
      </c>
      <c r="E1596" s="12">
        <f>IFERROR($E$1591/($E$1591+$E$1594),0)</f>
        <v/>
      </c>
      <c r="F1596" s="12">
        <f>IFERROR($F$1591/($F$1591+$F$1594),0)</f>
        <v/>
      </c>
      <c r="G1596" s="12">
        <f>IFERROR($G$1591/($G$1591+$G$1594),0)</f>
        <v/>
      </c>
      <c r="H1596" s="18">
        <f>AVERAGE($B$1596:$F$1596)</f>
        <v/>
      </c>
      <c r="I1596" s="18">
        <f>STDEV.P($B$1596:$F$1596)</f>
        <v/>
      </c>
    </row>
    <row r="1597">
      <c r="A1597" s="4" t="inlineStr">
        <is>
          <t>F1</t>
        </is>
      </c>
      <c r="B1597" s="12">
        <f>IFERROR(2*$B$1595*$B$1596/($B$1595+$B$1596),0)</f>
        <v/>
      </c>
      <c r="C1597" s="12">
        <f>IFERROR(2*$C$1595*$C$1596/($C$1595+$C$1596),0)</f>
        <v/>
      </c>
      <c r="D1597" s="12">
        <f>IFERROR(2*$D$1595*$D$1596/($D$1595+$D$1596),0)</f>
        <v/>
      </c>
      <c r="E1597" s="12">
        <f>IFERROR(2*$E$1595*$E$1596/($E$1595+$E$1596),0)</f>
        <v/>
      </c>
      <c r="F1597" s="12">
        <f>IFERROR(2*$F$1595*$F$1596/($F$1595+$F$1596),0)</f>
        <v/>
      </c>
      <c r="G1597" s="12">
        <f>IFERROR(2*$G$1595*$G$1596/($G$1595+$G$1596),0)</f>
        <v/>
      </c>
      <c r="H1597" s="18">
        <f>AVERAGE($B$1597:$F$1597)</f>
        <v/>
      </c>
      <c r="I1597" s="18">
        <f>STDEV.P($B$1597:$F$1597)</f>
        <v/>
      </c>
    </row>
    <row r="1598">
      <c r="A1598" s="4" t="inlineStr">
        <is>
          <t>Accuracy</t>
        </is>
      </c>
      <c r="B1598" s="12">
        <f>IFERROR(($B$1591+$B$1592)/($B$1591+$B$1592+$B$1593+$B$1594),0)</f>
        <v/>
      </c>
      <c r="C1598" s="12">
        <f>IFERROR(($C$1591+$C$1592)/($C$1591+$C$1592+$C$1593+$C$1594),0)</f>
        <v/>
      </c>
      <c r="D1598" s="12">
        <f>IFERROR(($D$1591+$D$1592)/($D$1591+$D$1592+$D$1593+$D$1594),0)</f>
        <v/>
      </c>
      <c r="E1598" s="12">
        <f>IFERROR(($E$1591+$E$1592)/($E$1591+$E$1592+$E$1593+$E$1594),0)</f>
        <v/>
      </c>
      <c r="F1598" s="12">
        <f>IFERROR(($F$1591+$F$1592)/($F$1591+$F$1592+$F$1593+$F$1594),0)</f>
        <v/>
      </c>
      <c r="G1598" s="12">
        <f>IFERROR(($G$1591+$G$1592)/($G$1591+$G$1592+$G$1593+$G$1594),0)</f>
        <v/>
      </c>
      <c r="H1598" s="18">
        <f>AVERAGE($B$1598:$F$1598)</f>
        <v/>
      </c>
      <c r="I1598" s="18">
        <f>STDEV.P($B$1598:$F$1598)</f>
        <v/>
      </c>
    </row>
    <row r="1599">
      <c r="A1599" s="4" t="inlineStr">
        <is>
          <t>Edit distance</t>
        </is>
      </c>
      <c r="B1599" s="12">
        <f>SUMPRODUCT(ABS('Ground truth'!$B$14:$H$20-$B$1582:$H$1588))</f>
        <v/>
      </c>
      <c r="C1599" s="12">
        <f>SUMPRODUCT(ABS('Ground truth'!$B$14:$H$20-$J$1582:$P$1588))</f>
        <v/>
      </c>
      <c r="D1599" s="12">
        <f>SUMPRODUCT(ABS('Ground truth'!$B$14:$H$20-$R$1582:$X$1588))</f>
        <v/>
      </c>
      <c r="E1599" s="12">
        <f>SUMPRODUCT(ABS('Ground truth'!$B$14:$H$20-$Z$1582:$AF$1588))</f>
        <v/>
      </c>
      <c r="F1599" s="12">
        <f>SUMPRODUCT(ABS('Ground truth'!$B$14:$H$20-$AH$1582:$AN$1588))</f>
        <v/>
      </c>
      <c r="G1599" s="12">
        <f>SUMPRODUCT(ABS('Ground truth'!$B$14:$H$20-$AP$1582:$AV$1588))</f>
        <v/>
      </c>
      <c r="H1599" s="18">
        <f>AVERAGE($B$1599:$F$1599)</f>
        <v/>
      </c>
      <c r="I1599" s="18">
        <f>STDEV.P($B$1599:$F$1599)</f>
        <v/>
      </c>
    </row>
    <row r="1600">
      <c r="A1600" s="4" t="inlineStr">
        <is>
          <t>Spectral distance</t>
        </is>
      </c>
      <c r="B1600" s="12">
        <f>SQRT(SUMPRODUCT(('Ground truth'!$K$14:$K$20-$B$1611:$B$1617)^2))</f>
        <v/>
      </c>
      <c r="C1600" s="12">
        <f>SQRT(SUMPRODUCT(('Ground truth'!$K$14:$K$20-$C$1611:$C$1617)^2))</f>
        <v/>
      </c>
      <c r="D1600" s="12">
        <f>SQRT(SUMPRODUCT(('Ground truth'!$K$14:$K$20-$D$1611:$D$1617)^2))</f>
        <v/>
      </c>
      <c r="E1600" s="12">
        <f>SQRT(SUMPRODUCT(('Ground truth'!$K$14:$K$20-$E$1611:$E$1617)^2))</f>
        <v/>
      </c>
      <c r="F1600" s="12">
        <f>SQRT(SUMPRODUCT(('Ground truth'!$K$14:$K$20-$F$1611:$F$1617)^2))</f>
        <v/>
      </c>
      <c r="G1600" s="12">
        <f>SQRT(SUMPRODUCT(('Ground truth'!$K$14:$K$20-$G$1611:$G$1617)^2))</f>
        <v/>
      </c>
      <c r="H1600" s="18">
        <f>AVERAGE($B$1600:$F$1600)</f>
        <v/>
      </c>
      <c r="I1600" s="18">
        <f>STDEV.P($B$1600:$F$1600)</f>
        <v/>
      </c>
    </row>
    <row r="1601">
      <c r="A1601" s="4" t="inlineStr">
        <is>
          <t>Unsure cells</t>
        </is>
      </c>
      <c r="B1601" s="7">
        <f>COUNTIF($B$1582:$H$1588,2)</f>
        <v/>
      </c>
      <c r="C1601" s="7">
        <f>COUNTIF($J$1582:$P$1588,2)</f>
        <v/>
      </c>
      <c r="D1601" s="7">
        <f>COUNTIF($R$1582:$X$1588,2)</f>
        <v/>
      </c>
      <c r="E1601" s="7">
        <f>COUNTIF($Z$1582:$AF$1588,2)</f>
        <v/>
      </c>
      <c r="F1601" s="7">
        <f>COUNTIF($AH$1582:$AN$1588,2)</f>
        <v/>
      </c>
      <c r="G1601" s="7">
        <f>COUNTIF($AP$1582:$AV$1588,2)</f>
        <v/>
      </c>
      <c r="H1601" s="12">
        <f>AVERAGE($B$1601:$F$1601)</f>
        <v/>
      </c>
      <c r="I1601" s="12">
        <f>STDEV.P($B$1601:$F$1601)</f>
        <v/>
      </c>
    </row>
    <row r="1602">
      <c r="A1602" s="3" t="inlineStr">
        <is>
          <t>eigenvalues (real part, numpy order; pasted)</t>
        </is>
      </c>
    </row>
    <row r="1603">
      <c r="A1603" s="3" t="inlineStr">
        <is>
          <t xml:space="preserve">  λ1</t>
        </is>
      </c>
      <c r="B1603" s="19" t="n">
        <v>5.511404664226752</v>
      </c>
      <c r="C1603" s="19" t="n">
        <v>5.119026675525918</v>
      </c>
      <c r="D1603" s="19" t="n">
        <v>6.034041835803494</v>
      </c>
      <c r="E1603" s="19" t="n">
        <v>5.474147762454947</v>
      </c>
      <c r="F1603" s="19" t="n">
        <v>5.160999764234631</v>
      </c>
      <c r="G1603" s="19" t="n">
        <v>5.160999764234631</v>
      </c>
    </row>
    <row r="1604">
      <c r="A1604" s="3" t="inlineStr">
        <is>
          <t xml:space="preserve">  λ2</t>
        </is>
      </c>
      <c r="B1604" s="19" t="n">
        <v>2.000000000000001</v>
      </c>
      <c r="C1604" s="19" t="n">
        <v>1.618033988749894</v>
      </c>
      <c r="D1604" s="19" t="n">
        <v>1.513464777361484</v>
      </c>
      <c r="E1604" s="19" t="n">
        <v>1.509951425128883</v>
      </c>
      <c r="F1604" s="19" t="n">
        <v>1.874135561922032</v>
      </c>
      <c r="G1604" s="19" t="n">
        <v>1.874135561922032</v>
      </c>
    </row>
    <row r="1605">
      <c r="A1605" s="3" t="inlineStr">
        <is>
          <t xml:space="preserve">  λ3</t>
        </is>
      </c>
      <c r="B1605" s="19" t="n">
        <v>1</v>
      </c>
      <c r="C1605" s="19" t="n">
        <v>0.5683728862102547</v>
      </c>
      <c r="D1605" s="19" t="n">
        <v>-0.5475066131649762</v>
      </c>
      <c r="E1605" s="19" t="n">
        <v>1.327549008928929</v>
      </c>
      <c r="F1605" s="19" t="n">
        <v>1.242040982853619</v>
      </c>
      <c r="G1605" s="19" t="n">
        <v>1.242040982853619</v>
      </c>
    </row>
    <row r="1606">
      <c r="A1606" s="3" t="inlineStr">
        <is>
          <t xml:space="preserve">  λ4</t>
        </is>
      </c>
      <c r="B1606" s="19" t="n">
        <v>-0.9999999999999991</v>
      </c>
      <c r="C1606" s="19" t="n">
        <v>-0.6873995617361742</v>
      </c>
      <c r="D1606" s="19" t="n">
        <v>-2.837378703976555e-17</v>
      </c>
      <c r="E1606" s="19" t="n">
        <v>-0.9119062156962764</v>
      </c>
      <c r="F1606" s="19" t="n">
        <v>-0.8772033649552952</v>
      </c>
      <c r="G1606" s="19" t="n">
        <v>-0.8772033649552952</v>
      </c>
    </row>
    <row r="1607">
      <c r="A1607" s="3" t="inlineStr">
        <is>
          <t xml:space="preserve">  λ5</t>
        </is>
      </c>
      <c r="B1607" s="19" t="n">
        <v>-0.7525178219298169</v>
      </c>
      <c r="C1607" s="19" t="n">
        <v>-0.6180339887498949</v>
      </c>
      <c r="D1607" s="19" t="n">
        <v>-2.837378703976555e-17</v>
      </c>
      <c r="E1607" s="19" t="n">
        <v>-0.3997419808164805</v>
      </c>
      <c r="F1607" s="19" t="n">
        <v>-0.6793384327747195</v>
      </c>
      <c r="G1607" s="19" t="n">
        <v>-0.6793384327747195</v>
      </c>
    </row>
    <row r="1608">
      <c r="A1608" s="3" t="inlineStr">
        <is>
          <t xml:space="preserve">  λ6</t>
        </is>
      </c>
      <c r="B1608" s="19" t="n">
        <v>0.2411131577030589</v>
      </c>
      <c r="C1608" s="19" t="n">
        <v>2.458586527156218e-17</v>
      </c>
      <c r="D1608" s="19" t="n">
        <v>1.801216646724788e-17</v>
      </c>
      <c r="E1608" s="19" t="n">
        <v>-2.937599279675468e-17</v>
      </c>
      <c r="F1608" s="19" t="n">
        <v>0.2793654887197355</v>
      </c>
      <c r="G1608" s="19" t="n">
        <v>0.2793654887197355</v>
      </c>
    </row>
    <row r="1609">
      <c r="A1609" s="3" t="inlineStr">
        <is>
          <t xml:space="preserve">  λ7</t>
        </is>
      </c>
      <c r="B1609" s="19" t="n">
        <v>-2.722594617415429e-17</v>
      </c>
      <c r="C1609" s="19" t="n">
        <v>1</v>
      </c>
      <c r="D1609" s="19" t="n">
        <v>4.544352745418806e-32</v>
      </c>
      <c r="E1609" s="19" t="n">
        <v>-1.755192858602215e-16</v>
      </c>
      <c r="F1609" s="19" t="n">
        <v>-3.451732455325364e-17</v>
      </c>
      <c r="G1609" s="19" t="n">
        <v>-3.451732455325364e-17</v>
      </c>
    </row>
    <row r="1610">
      <c r="A1610" s="3" t="inlineStr">
        <is>
          <t>eigenvalues sorted desc (LARGE)</t>
        </is>
      </c>
    </row>
    <row r="1611">
      <c r="A1611" s="3" t="inlineStr">
        <is>
          <t xml:space="preserve">  λ(1)</t>
        </is>
      </c>
      <c r="B1611" s="19">
        <f>LARGE($B$1603:$B$1609,1)</f>
        <v/>
      </c>
      <c r="C1611" s="19">
        <f>LARGE($C$1603:$C$1609,1)</f>
        <v/>
      </c>
      <c r="D1611" s="19">
        <f>LARGE($D$1603:$D$1609,1)</f>
        <v/>
      </c>
      <c r="E1611" s="19">
        <f>LARGE($E$1603:$E$1609,1)</f>
        <v/>
      </c>
      <c r="F1611" s="19">
        <f>LARGE($F$1603:$F$1609,1)</f>
        <v/>
      </c>
      <c r="G1611" s="19">
        <f>LARGE($G$1603:$G$1609,1)</f>
        <v/>
      </c>
    </row>
    <row r="1612">
      <c r="A1612" s="3" t="inlineStr">
        <is>
          <t xml:space="preserve">  λ(2)</t>
        </is>
      </c>
      <c r="B1612" s="19">
        <f>LARGE($B$1603:$B$1609,2)</f>
        <v/>
      </c>
      <c r="C1612" s="19">
        <f>LARGE($C$1603:$C$1609,2)</f>
        <v/>
      </c>
      <c r="D1612" s="19">
        <f>LARGE($D$1603:$D$1609,2)</f>
        <v/>
      </c>
      <c r="E1612" s="19">
        <f>LARGE($E$1603:$E$1609,2)</f>
        <v/>
      </c>
      <c r="F1612" s="19">
        <f>LARGE($F$1603:$F$1609,2)</f>
        <v/>
      </c>
      <c r="G1612" s="19">
        <f>LARGE($G$1603:$G$1609,2)</f>
        <v/>
      </c>
    </row>
    <row r="1613">
      <c r="A1613" s="3" t="inlineStr">
        <is>
          <t xml:space="preserve">  λ(3)</t>
        </is>
      </c>
      <c r="B1613" s="19">
        <f>LARGE($B$1603:$B$1609,3)</f>
        <v/>
      </c>
      <c r="C1613" s="19">
        <f>LARGE($C$1603:$C$1609,3)</f>
        <v/>
      </c>
      <c r="D1613" s="19">
        <f>LARGE($D$1603:$D$1609,3)</f>
        <v/>
      </c>
      <c r="E1613" s="19">
        <f>LARGE($E$1603:$E$1609,3)</f>
        <v/>
      </c>
      <c r="F1613" s="19">
        <f>LARGE($F$1603:$F$1609,3)</f>
        <v/>
      </c>
      <c r="G1613" s="19">
        <f>LARGE($G$1603:$G$1609,3)</f>
        <v/>
      </c>
    </row>
    <row r="1614">
      <c r="A1614" s="3" t="inlineStr">
        <is>
          <t xml:space="preserve">  λ(4)</t>
        </is>
      </c>
      <c r="B1614" s="19">
        <f>LARGE($B$1603:$B$1609,4)</f>
        <v/>
      </c>
      <c r="C1614" s="19">
        <f>LARGE($C$1603:$C$1609,4)</f>
        <v/>
      </c>
      <c r="D1614" s="19">
        <f>LARGE($D$1603:$D$1609,4)</f>
        <v/>
      </c>
      <c r="E1614" s="19">
        <f>LARGE($E$1603:$E$1609,4)</f>
        <v/>
      </c>
      <c r="F1614" s="19">
        <f>LARGE($F$1603:$F$1609,4)</f>
        <v/>
      </c>
      <c r="G1614" s="19">
        <f>LARGE($G$1603:$G$1609,4)</f>
        <v/>
      </c>
    </row>
    <row r="1615">
      <c r="A1615" s="3" t="inlineStr">
        <is>
          <t xml:space="preserve">  λ(5)</t>
        </is>
      </c>
      <c r="B1615" s="19">
        <f>LARGE($B$1603:$B$1609,5)</f>
        <v/>
      </c>
      <c r="C1615" s="19">
        <f>LARGE($C$1603:$C$1609,5)</f>
        <v/>
      </c>
      <c r="D1615" s="19">
        <f>LARGE($D$1603:$D$1609,5)</f>
        <v/>
      </c>
      <c r="E1615" s="19">
        <f>LARGE($E$1603:$E$1609,5)</f>
        <v/>
      </c>
      <c r="F1615" s="19">
        <f>LARGE($F$1603:$F$1609,5)</f>
        <v/>
      </c>
      <c r="G1615" s="19">
        <f>LARGE($G$1603:$G$1609,5)</f>
        <v/>
      </c>
    </row>
    <row r="1616">
      <c r="A1616" s="3" t="inlineStr">
        <is>
          <t xml:space="preserve">  λ(6)</t>
        </is>
      </c>
      <c r="B1616" s="19">
        <f>LARGE($B$1603:$B$1609,6)</f>
        <v/>
      </c>
      <c r="C1616" s="19">
        <f>LARGE($C$1603:$C$1609,6)</f>
        <v/>
      </c>
      <c r="D1616" s="19">
        <f>LARGE($D$1603:$D$1609,6)</f>
        <v/>
      </c>
      <c r="E1616" s="19">
        <f>LARGE($E$1603:$E$1609,6)</f>
        <v/>
      </c>
      <c r="F1616" s="19">
        <f>LARGE($F$1603:$F$1609,6)</f>
        <v/>
      </c>
      <c r="G1616" s="19">
        <f>LARGE($G$1603:$G$1609,6)</f>
        <v/>
      </c>
    </row>
    <row r="1617">
      <c r="A1617" s="3" t="inlineStr">
        <is>
          <t xml:space="preserve">  λ(7)</t>
        </is>
      </c>
      <c r="B1617" s="19">
        <f>LARGE($B$1603:$B$1609,7)</f>
        <v/>
      </c>
      <c r="C1617" s="19">
        <f>LARGE($C$1603:$C$1609,7)</f>
        <v/>
      </c>
      <c r="D1617" s="19">
        <f>LARGE($D$1603:$D$1609,7)</f>
        <v/>
      </c>
      <c r="E1617" s="19">
        <f>LARGE($E$1603:$E$1609,7)</f>
        <v/>
      </c>
      <c r="F1617" s="19">
        <f>LARGE($F$1603:$F$1609,7)</f>
        <v/>
      </c>
      <c r="G1617" s="19">
        <f>LARGE($G$1603:$G$1609,7)</f>
        <v/>
      </c>
    </row>
    <row r="1618">
      <c r="A1618" s="3" t="inlineStr">
        <is>
          <t>check: Σeig − trace (→0)</t>
        </is>
      </c>
      <c r="B1618" s="3">
        <f>ROUND(SUM($B$1603:$B$1609)-($B$1582+$C$1583+$D$1584+$E$1585+$F$1586+$G$1587+$H$1588),6)</f>
        <v/>
      </c>
      <c r="C1618" s="3">
        <f>ROUND(SUM($C$1603:$C$1609)-($J$1582+$K$1583+$L$1584+$M$1585+$N$1586+$O$1587+$P$1588),6)</f>
        <v/>
      </c>
      <c r="D1618" s="3">
        <f>ROUND(SUM($D$1603:$D$1609)-($R$1582+$S$1583+$T$1584+$U$1585+$V$1586+$W$1587+$X$1588),6)</f>
        <v/>
      </c>
      <c r="E1618" s="3">
        <f>ROUND(SUM($E$1603:$E$1609)-($Z$1582+$AA$1583+$AB$1584+$AC$1585+$AD$1586+$AE$1587+$AF$1588),6)</f>
        <v/>
      </c>
      <c r="F1618" s="3">
        <f>ROUND(SUM($F$1603:$F$1609)-($AH$1582+$AI$1583+$AJ$1584+$AK$1585+$AL$1586+$AM$1587+$AN$1588),6)</f>
        <v/>
      </c>
      <c r="G1618" s="3">
        <f>ROUND(SUM($G$1603:$G$1609)-($AP$1582+$AQ$1583+$AR$1584+$AS$1585+$AT$1586+$AU$1587+$AV$1588),6)</f>
        <v/>
      </c>
    </row>
    <row r="1619">
      <c r="A1619" s="3" t="inlineStr">
        <is>
          <t>check: Πeig − det (→0)</t>
        </is>
      </c>
      <c r="B1619" s="3">
        <f>ROUND(MDETERM($B$1582:$H$1588)-PRODUCT($B$1603:$B$1609),6)</f>
        <v/>
      </c>
      <c r="C1619" s="3">
        <f>ROUND(MDETERM($J$1582:$P$1588)-PRODUCT($C$1603:$C$1609),6)</f>
        <v/>
      </c>
      <c r="D1619" s="3">
        <f>ROUND(MDETERM($R$1582:$X$1588)-PRODUCT($D$1603:$D$1609),6)</f>
        <v/>
      </c>
      <c r="E1619" s="3">
        <f>ROUND(MDETERM($Z$1582:$AF$1588)-PRODUCT($E$1603:$E$1609),6)</f>
        <v/>
      </c>
      <c r="F1619" s="3">
        <f>ROUND(MDETERM($AH$1582:$AN$1588)-PRODUCT($F$1603:$F$1609),6)</f>
        <v/>
      </c>
      <c r="G1619" s="3">
        <f>ROUND(MDETERM($AP$1582:$AV$1588)-PRODUCT($G$1603:$G$1609),6)</f>
        <v/>
      </c>
    </row>
    <row r="1620">
      <c r="A1620" s="3" t="inlineStr">
        <is>
          <t>complex eigenvalues?</t>
        </is>
      </c>
      <c r="B1620" s="3" t="inlineStr"/>
      <c r="C1620" s="3" t="inlineStr"/>
      <c r="D1620" s="3" t="inlineStr"/>
      <c r="E1620" s="3" t="inlineStr"/>
      <c r="F1620" s="3" t="inlineStr"/>
      <c r="G1620" s="3" t="inlineStr"/>
    </row>
    <row r="1621">
      <c r="A1621" s="3" t="inlineStr">
        <is>
          <t>check: det(M − λᵢI) per sorted λ (→0)</t>
        </is>
      </c>
    </row>
    <row r="1622">
      <c r="A1622" s="3" t="inlineStr">
        <is>
          <t xml:space="preserve">  det(M − λ(1)I)</t>
        </is>
      </c>
      <c r="B1622" s="3">
        <f t="array" ref="B1622">ROUND(MDETERM($B$1582:$H$1588-$B$1611*MUNIT(7)),6)</f>
        <v/>
      </c>
      <c r="C1622" s="3">
        <f t="array" ref="C1622">ROUND(MDETERM($J$1582:$P$1588-$C$1611*MUNIT(7)),6)</f>
        <v/>
      </c>
      <c r="D1622" s="3">
        <f t="array" ref="D1622">ROUND(MDETERM($R$1582:$X$1588-$D$1611*MUNIT(7)),6)</f>
        <v/>
      </c>
      <c r="E1622" s="3">
        <f t="array" ref="E1622">ROUND(MDETERM($Z$1582:$AF$1588-$E$1611*MUNIT(7)),6)</f>
        <v/>
      </c>
      <c r="F1622" s="3">
        <f t="array" ref="F1622">ROUND(MDETERM($AH$1582:$AN$1588-$F$1611*MUNIT(7)),6)</f>
        <v/>
      </c>
      <c r="G1622" s="3">
        <f t="array" ref="G1622">ROUND(MDETERM($AP$1582:$AV$1588-$G$1611*MUNIT(7)),6)</f>
        <v/>
      </c>
    </row>
    <row r="1623">
      <c r="A1623" s="3" t="inlineStr">
        <is>
          <t xml:space="preserve">  det(M − λ(2)I)</t>
        </is>
      </c>
      <c r="B1623" s="3">
        <f t="array" ref="B1623">ROUND(MDETERM($B$1582:$H$1588-$B$1612*MUNIT(7)),6)</f>
        <v/>
      </c>
      <c r="C1623" s="3">
        <f t="array" ref="C1623">ROUND(MDETERM($J$1582:$P$1588-$C$1612*MUNIT(7)),6)</f>
        <v/>
      </c>
      <c r="D1623" s="3">
        <f t="array" ref="D1623">ROUND(MDETERM($R$1582:$X$1588-$D$1612*MUNIT(7)),6)</f>
        <v/>
      </c>
      <c r="E1623" s="3">
        <f t="array" ref="E1623">ROUND(MDETERM($Z$1582:$AF$1588-$E$1612*MUNIT(7)),6)</f>
        <v/>
      </c>
      <c r="F1623" s="3">
        <f t="array" ref="F1623">ROUND(MDETERM($AH$1582:$AN$1588-$F$1612*MUNIT(7)),6)</f>
        <v/>
      </c>
      <c r="G1623" s="3">
        <f t="array" ref="G1623">ROUND(MDETERM($AP$1582:$AV$1588-$G$1612*MUNIT(7)),6)</f>
        <v/>
      </c>
    </row>
    <row r="1624">
      <c r="A1624" s="3" t="inlineStr">
        <is>
          <t xml:space="preserve">  det(M − λ(3)I)</t>
        </is>
      </c>
      <c r="B1624" s="3">
        <f t="array" ref="B1624">ROUND(MDETERM($B$1582:$H$1588-$B$1613*MUNIT(7)),6)</f>
        <v/>
      </c>
      <c r="C1624" s="3">
        <f t="array" ref="C1624">ROUND(MDETERM($J$1582:$P$1588-$C$1613*MUNIT(7)),6)</f>
        <v/>
      </c>
      <c r="D1624" s="3">
        <f t="array" ref="D1624">ROUND(MDETERM($R$1582:$X$1588-$D$1613*MUNIT(7)),6)</f>
        <v/>
      </c>
      <c r="E1624" s="3">
        <f t="array" ref="E1624">ROUND(MDETERM($Z$1582:$AF$1588-$E$1613*MUNIT(7)),6)</f>
        <v/>
      </c>
      <c r="F1624" s="3">
        <f t="array" ref="F1624">ROUND(MDETERM($AH$1582:$AN$1588-$F$1613*MUNIT(7)),6)</f>
        <v/>
      </c>
      <c r="G1624" s="3">
        <f t="array" ref="G1624">ROUND(MDETERM($AP$1582:$AV$1588-$G$1613*MUNIT(7)),6)</f>
        <v/>
      </c>
    </row>
    <row r="1625">
      <c r="A1625" s="3" t="inlineStr">
        <is>
          <t xml:space="preserve">  det(M − λ(4)I)</t>
        </is>
      </c>
      <c r="B1625" s="3">
        <f t="array" ref="B1625">ROUND(MDETERM($B$1582:$H$1588-$B$1614*MUNIT(7)),6)</f>
        <v/>
      </c>
      <c r="C1625" s="3">
        <f t="array" ref="C1625">ROUND(MDETERM($J$1582:$P$1588-$C$1614*MUNIT(7)),6)</f>
        <v/>
      </c>
      <c r="D1625" s="3">
        <f t="array" ref="D1625">ROUND(MDETERM($R$1582:$X$1588-$D$1614*MUNIT(7)),6)</f>
        <v/>
      </c>
      <c r="E1625" s="3">
        <f t="array" ref="E1625">ROUND(MDETERM($Z$1582:$AF$1588-$E$1614*MUNIT(7)),6)</f>
        <v/>
      </c>
      <c r="F1625" s="3">
        <f t="array" ref="F1625">ROUND(MDETERM($AH$1582:$AN$1588-$F$1614*MUNIT(7)),6)</f>
        <v/>
      </c>
      <c r="G1625" s="3">
        <f t="array" ref="G1625">ROUND(MDETERM($AP$1582:$AV$1588-$G$1614*MUNIT(7)),6)</f>
        <v/>
      </c>
    </row>
    <row r="1626">
      <c r="A1626" s="3" t="inlineStr">
        <is>
          <t xml:space="preserve">  det(M − λ(5)I)</t>
        </is>
      </c>
      <c r="B1626" s="3">
        <f t="array" ref="B1626">ROUND(MDETERM($B$1582:$H$1588-$B$1615*MUNIT(7)),6)</f>
        <v/>
      </c>
      <c r="C1626" s="3">
        <f t="array" ref="C1626">ROUND(MDETERM($J$1582:$P$1588-$C$1615*MUNIT(7)),6)</f>
        <v/>
      </c>
      <c r="D1626" s="3">
        <f t="array" ref="D1626">ROUND(MDETERM($R$1582:$X$1588-$D$1615*MUNIT(7)),6)</f>
        <v/>
      </c>
      <c r="E1626" s="3">
        <f t="array" ref="E1626">ROUND(MDETERM($Z$1582:$AF$1588-$E$1615*MUNIT(7)),6)</f>
        <v/>
      </c>
      <c r="F1626" s="3">
        <f t="array" ref="F1626">ROUND(MDETERM($AH$1582:$AN$1588-$F$1615*MUNIT(7)),6)</f>
        <v/>
      </c>
      <c r="G1626" s="3">
        <f t="array" ref="G1626">ROUND(MDETERM($AP$1582:$AV$1588-$G$1615*MUNIT(7)),6)</f>
        <v/>
      </c>
    </row>
    <row r="1627">
      <c r="A1627" s="3" t="inlineStr">
        <is>
          <t xml:space="preserve">  det(M − λ(6)I)</t>
        </is>
      </c>
      <c r="B1627" s="3">
        <f t="array" ref="B1627">ROUND(MDETERM($B$1582:$H$1588-$B$1616*MUNIT(7)),6)</f>
        <v/>
      </c>
      <c r="C1627" s="3">
        <f t="array" ref="C1627">ROUND(MDETERM($J$1582:$P$1588-$C$1616*MUNIT(7)),6)</f>
        <v/>
      </c>
      <c r="D1627" s="3">
        <f t="array" ref="D1627">ROUND(MDETERM($R$1582:$X$1588-$D$1616*MUNIT(7)),6)</f>
        <v/>
      </c>
      <c r="E1627" s="3">
        <f t="array" ref="E1627">ROUND(MDETERM($Z$1582:$AF$1588-$E$1616*MUNIT(7)),6)</f>
        <v/>
      </c>
      <c r="F1627" s="3">
        <f t="array" ref="F1627">ROUND(MDETERM($AH$1582:$AN$1588-$F$1616*MUNIT(7)),6)</f>
        <v/>
      </c>
      <c r="G1627" s="3">
        <f t="array" ref="G1627">ROUND(MDETERM($AP$1582:$AV$1588-$G$1616*MUNIT(7)),6)</f>
        <v/>
      </c>
    </row>
    <row r="1628">
      <c r="A1628" s="3" t="inlineStr">
        <is>
          <t xml:space="preserve">  det(M − λ(7)I)</t>
        </is>
      </c>
      <c r="B1628" s="3">
        <f t="array" ref="B1628">ROUND(MDETERM($B$1582:$H$1588-$B$1617*MUNIT(7)),6)</f>
        <v/>
      </c>
      <c r="C1628" s="3">
        <f t="array" ref="C1628">ROUND(MDETERM($J$1582:$P$1588-$C$1617*MUNIT(7)),6)</f>
        <v/>
      </c>
      <c r="D1628" s="3">
        <f t="array" ref="D1628">ROUND(MDETERM($R$1582:$X$1588-$D$1617*MUNIT(7)),6)</f>
        <v/>
      </c>
      <c r="E1628" s="3">
        <f t="array" ref="E1628">ROUND(MDETERM($Z$1582:$AF$1588-$E$1617*MUNIT(7)),6)</f>
        <v/>
      </c>
      <c r="F1628" s="3">
        <f t="array" ref="F1628">ROUND(MDETERM($AH$1582:$AN$1588-$F$1617*MUNIT(7)),6)</f>
        <v/>
      </c>
      <c r="G1628" s="3">
        <f t="array" ref="G1628">ROUND(MDETERM($AP$1582:$AV$1588-$G$1617*MUNIT(7)),6)</f>
        <v/>
      </c>
    </row>
    <row r="1632" ht="16" customHeight="1">
      <c r="A1632" s="14" t="inlineStr">
        <is>
          <t>RAG R1-R2-R3 | mixtral:8x22b</t>
        </is>
      </c>
      <c r="B1632" s="9" t="inlineStr">
        <is>
          <t>run 1 (raw, pasted)</t>
        </is>
      </c>
      <c r="J1632" s="9" t="inlineStr">
        <is>
          <t>run 2 (raw, pasted)</t>
        </is>
      </c>
      <c r="R1632" s="9" t="inlineStr">
        <is>
          <t>run 3 (raw, pasted)</t>
        </is>
      </c>
      <c r="Z1632" s="9" t="inlineStr">
        <is>
          <t>run 4 (raw, pasted)</t>
        </is>
      </c>
      <c r="AH1632" s="9" t="inlineStr">
        <is>
          <t>run 5 (raw, pasted)</t>
        </is>
      </c>
      <c r="AP1632" s="9" t="inlineStr">
        <is>
          <t>Step2 average matrix (formula)</t>
        </is>
      </c>
      <c r="AX1632" s="9" t="inlineStr">
        <is>
          <t>ground truth (reference)</t>
        </is>
      </c>
    </row>
    <row r="1633" ht="60" customHeight="1">
      <c r="B1633" s="15" t="inlineStr">
        <is>
          <t>Bit</t>
        </is>
      </c>
      <c r="C1633" s="15" t="inlineStr">
        <is>
          <t>Transmission</t>
        </is>
      </c>
      <c r="D1633" s="15" t="inlineStr">
        <is>
          <t>Motor</t>
        </is>
      </c>
      <c r="E1633" s="15" t="inlineStr">
        <is>
          <t>Electrical System</t>
        </is>
      </c>
      <c r="F1633" s="15" t="inlineStr">
        <is>
          <t>Battery Holder</t>
        </is>
      </c>
      <c r="G1633" s="15" t="inlineStr">
        <is>
          <t>Housing</t>
        </is>
      </c>
      <c r="H1633" s="15" t="inlineStr">
        <is>
          <t>External Environment</t>
        </is>
      </c>
      <c r="J1633" s="15" t="inlineStr">
        <is>
          <t>Bit</t>
        </is>
      </c>
      <c r="K1633" s="15" t="inlineStr">
        <is>
          <t>Transmission</t>
        </is>
      </c>
      <c r="L1633" s="15" t="inlineStr">
        <is>
          <t>Motor</t>
        </is>
      </c>
      <c r="M1633" s="15" t="inlineStr">
        <is>
          <t>Electrical System</t>
        </is>
      </c>
      <c r="N1633" s="15" t="inlineStr">
        <is>
          <t>Battery Holder</t>
        </is>
      </c>
      <c r="O1633" s="15" t="inlineStr">
        <is>
          <t>Housing</t>
        </is>
      </c>
      <c r="P1633" s="15" t="inlineStr">
        <is>
          <t>External Environment</t>
        </is>
      </c>
      <c r="R1633" s="15" t="inlineStr">
        <is>
          <t>Bit</t>
        </is>
      </c>
      <c r="S1633" s="15" t="inlineStr">
        <is>
          <t>Transmission</t>
        </is>
      </c>
      <c r="T1633" s="15" t="inlineStr">
        <is>
          <t>Motor</t>
        </is>
      </c>
      <c r="U1633" s="15" t="inlineStr">
        <is>
          <t>Electrical System</t>
        </is>
      </c>
      <c r="V1633" s="15" t="inlineStr">
        <is>
          <t>Battery Holder</t>
        </is>
      </c>
      <c r="W1633" s="15" t="inlineStr">
        <is>
          <t>Housing</t>
        </is>
      </c>
      <c r="X1633" s="15" t="inlineStr">
        <is>
          <t>External Environment</t>
        </is>
      </c>
      <c r="Z1633" s="15" t="inlineStr">
        <is>
          <t>Bit</t>
        </is>
      </c>
      <c r="AA1633" s="15" t="inlineStr">
        <is>
          <t>Transmission</t>
        </is>
      </c>
      <c r="AB1633" s="15" t="inlineStr">
        <is>
          <t>Motor</t>
        </is>
      </c>
      <c r="AC1633" s="15" t="inlineStr">
        <is>
          <t>Electrical System</t>
        </is>
      </c>
      <c r="AD1633" s="15" t="inlineStr">
        <is>
          <t>Battery Holder</t>
        </is>
      </c>
      <c r="AE1633" s="15" t="inlineStr">
        <is>
          <t>Housing</t>
        </is>
      </c>
      <c r="AF1633" s="15" t="inlineStr">
        <is>
          <t>External Environment</t>
        </is>
      </c>
      <c r="AH1633" s="15" t="inlineStr">
        <is>
          <t>Bit</t>
        </is>
      </c>
      <c r="AI1633" s="15" t="inlineStr">
        <is>
          <t>Transmission</t>
        </is>
      </c>
      <c r="AJ1633" s="15" t="inlineStr">
        <is>
          <t>Motor</t>
        </is>
      </c>
      <c r="AK1633" s="15" t="inlineStr">
        <is>
          <t>Electrical System</t>
        </is>
      </c>
      <c r="AL1633" s="15" t="inlineStr">
        <is>
          <t>Battery Holder</t>
        </is>
      </c>
      <c r="AM1633" s="15" t="inlineStr">
        <is>
          <t>Housing</t>
        </is>
      </c>
      <c r="AN1633" s="15" t="inlineStr">
        <is>
          <t>External Environment</t>
        </is>
      </c>
      <c r="AP1633" s="15" t="inlineStr">
        <is>
          <t>Bit</t>
        </is>
      </c>
      <c r="AQ1633" s="15" t="inlineStr">
        <is>
          <t>Transmission</t>
        </is>
      </c>
      <c r="AR1633" s="15" t="inlineStr">
        <is>
          <t>Motor</t>
        </is>
      </c>
      <c r="AS1633" s="15" t="inlineStr">
        <is>
          <t>Electrical System</t>
        </is>
      </c>
      <c r="AT1633" s="15" t="inlineStr">
        <is>
          <t>Battery Holder</t>
        </is>
      </c>
      <c r="AU1633" s="15" t="inlineStr">
        <is>
          <t>Housing</t>
        </is>
      </c>
      <c r="AV1633" s="15" t="inlineStr">
        <is>
          <t>External Environment</t>
        </is>
      </c>
    </row>
    <row r="1634">
      <c r="A1634" s="3" t="inlineStr">
        <is>
          <t>Bit</t>
        </is>
      </c>
      <c r="B1634" s="8" t="n">
        <v>1</v>
      </c>
      <c r="C1634" s="8" t="n">
        <v>1</v>
      </c>
      <c r="D1634" s="8" t="n">
        <v>1</v>
      </c>
      <c r="E1634" s="8" t="n">
        <v>1</v>
      </c>
      <c r="F1634" s="8" t="n">
        <v>1</v>
      </c>
      <c r="G1634" s="8" t="n">
        <v>1</v>
      </c>
      <c r="H1634" s="8" t="n">
        <v>1</v>
      </c>
      <c r="J1634" s="8" t="n">
        <v>1</v>
      </c>
      <c r="K1634" s="8" t="n">
        <v>1</v>
      </c>
      <c r="L1634" s="8" t="n">
        <v>0</v>
      </c>
      <c r="M1634" s="8" t="n">
        <v>1</v>
      </c>
      <c r="N1634" s="8" t="n">
        <v>0</v>
      </c>
      <c r="O1634" s="8" t="n">
        <v>1</v>
      </c>
      <c r="P1634" s="8" t="n">
        <v>1</v>
      </c>
      <c r="R1634" s="8" t="n">
        <v>1</v>
      </c>
      <c r="S1634" s="8" t="n">
        <v>1</v>
      </c>
      <c r="T1634" s="8" t="n">
        <v>0</v>
      </c>
      <c r="U1634" s="8" t="n">
        <v>1</v>
      </c>
      <c r="V1634" s="8" t="n">
        <v>0</v>
      </c>
      <c r="W1634" s="8" t="n">
        <v>1</v>
      </c>
      <c r="X1634" s="8" t="n">
        <v>1</v>
      </c>
      <c r="Z1634" s="8" t="n">
        <v>1</v>
      </c>
      <c r="AA1634" s="8" t="n">
        <v>1</v>
      </c>
      <c r="AB1634" s="8" t="n">
        <v>0</v>
      </c>
      <c r="AC1634" s="8" t="n">
        <v>1</v>
      </c>
      <c r="AD1634" s="8" t="n">
        <v>0</v>
      </c>
      <c r="AE1634" s="8" t="n">
        <v>1</v>
      </c>
      <c r="AF1634" s="8" t="n">
        <v>1</v>
      </c>
      <c r="AH1634" s="8" t="n">
        <v>1</v>
      </c>
      <c r="AI1634" s="8" t="n">
        <v>1</v>
      </c>
      <c r="AJ1634" s="8" t="n">
        <v>0</v>
      </c>
      <c r="AK1634" s="8" t="n">
        <v>1</v>
      </c>
      <c r="AL1634" s="8" t="n">
        <v>0</v>
      </c>
      <c r="AM1634" s="8" t="n">
        <v>1</v>
      </c>
      <c r="AN1634" s="8" t="n">
        <v>1</v>
      </c>
      <c r="AP1634" s="8">
        <f>IF(($B$1634&lt;&gt;2)+($J$1634&lt;&gt;2)+($R$1634&lt;&gt;2)+($Z$1634&lt;&gt;2)+($AH$1634&lt;&gt;2)=0,2,IF((($B$1634&lt;&gt;2)*$B$1634+($J$1634&lt;&gt;2)*$J$1634+($R$1634&lt;&gt;2)*$R$1634+($Z$1634&lt;&gt;2)*$Z$1634+($AH$1634&lt;&gt;2)*$AH$1634)/(($B$1634&lt;&gt;2)+($J$1634&lt;&gt;2)+($R$1634&lt;&gt;2)+($Z$1634&lt;&gt;2)+($AH$1634&lt;&gt;2))&gt;=0.5,1,0))</f>
        <v/>
      </c>
      <c r="AQ1634" s="8">
        <f>IF(($C$1634&lt;&gt;2)+($K$1634&lt;&gt;2)+($S$1634&lt;&gt;2)+($AA$1634&lt;&gt;2)+($AI$1634&lt;&gt;2)=0,2,IF((($C$1634&lt;&gt;2)*$C$1634+($K$1634&lt;&gt;2)*$K$1634+($S$1634&lt;&gt;2)*$S$1634+($AA$1634&lt;&gt;2)*$AA$1634+($AI$1634&lt;&gt;2)*$AI$1634)/(($C$1634&lt;&gt;2)+($K$1634&lt;&gt;2)+($S$1634&lt;&gt;2)+($AA$1634&lt;&gt;2)+($AI$1634&lt;&gt;2))&gt;=0.5,1,0))</f>
        <v/>
      </c>
      <c r="AR1634" s="8">
        <f>IF(($D$1634&lt;&gt;2)+($L$1634&lt;&gt;2)+($T$1634&lt;&gt;2)+($AB$1634&lt;&gt;2)+($AJ$1634&lt;&gt;2)=0,2,IF((($D$1634&lt;&gt;2)*$D$1634+($L$1634&lt;&gt;2)*$L$1634+($T$1634&lt;&gt;2)*$T$1634+($AB$1634&lt;&gt;2)*$AB$1634+($AJ$1634&lt;&gt;2)*$AJ$1634)/(($D$1634&lt;&gt;2)+($L$1634&lt;&gt;2)+($T$1634&lt;&gt;2)+($AB$1634&lt;&gt;2)+($AJ$1634&lt;&gt;2))&gt;=0.5,1,0))</f>
        <v/>
      </c>
      <c r="AS1634" s="8">
        <f>IF(($E$1634&lt;&gt;2)+($M$1634&lt;&gt;2)+($U$1634&lt;&gt;2)+($AC$1634&lt;&gt;2)+($AK$1634&lt;&gt;2)=0,2,IF((($E$1634&lt;&gt;2)*$E$1634+($M$1634&lt;&gt;2)*$M$1634+($U$1634&lt;&gt;2)*$U$1634+($AC$1634&lt;&gt;2)*$AC$1634+($AK$1634&lt;&gt;2)*$AK$1634)/(($E$1634&lt;&gt;2)+($M$1634&lt;&gt;2)+($U$1634&lt;&gt;2)+($AC$1634&lt;&gt;2)+($AK$1634&lt;&gt;2))&gt;=0.5,1,0))</f>
        <v/>
      </c>
      <c r="AT1634" s="8">
        <f>IF(($F$1634&lt;&gt;2)+($N$1634&lt;&gt;2)+($V$1634&lt;&gt;2)+($AD$1634&lt;&gt;2)+($AL$1634&lt;&gt;2)=0,2,IF((($F$1634&lt;&gt;2)*$F$1634+($N$1634&lt;&gt;2)*$N$1634+($V$1634&lt;&gt;2)*$V$1634+($AD$1634&lt;&gt;2)*$AD$1634+($AL$1634&lt;&gt;2)*$AL$1634)/(($F$1634&lt;&gt;2)+($N$1634&lt;&gt;2)+($V$1634&lt;&gt;2)+($AD$1634&lt;&gt;2)+($AL$1634&lt;&gt;2))&gt;=0.5,1,0))</f>
        <v/>
      </c>
      <c r="AU1634" s="8">
        <f>IF(($G$1634&lt;&gt;2)+($O$1634&lt;&gt;2)+($W$1634&lt;&gt;2)+($AE$1634&lt;&gt;2)+($AM$1634&lt;&gt;2)=0,2,IF((($G$1634&lt;&gt;2)*$G$1634+($O$1634&lt;&gt;2)*$O$1634+($W$1634&lt;&gt;2)*$W$1634+($AE$1634&lt;&gt;2)*$AE$1634+($AM$1634&lt;&gt;2)*$AM$1634)/(($G$1634&lt;&gt;2)+($O$1634&lt;&gt;2)+($W$1634&lt;&gt;2)+($AE$1634&lt;&gt;2)+($AM$1634&lt;&gt;2))&gt;=0.5,1,0))</f>
        <v/>
      </c>
      <c r="AV1634" s="8">
        <f>IF(($H$1634&lt;&gt;2)+($P$1634&lt;&gt;2)+($X$1634&lt;&gt;2)+($AF$1634&lt;&gt;2)+($AN$1634&lt;&gt;2)=0,2,IF((($H$1634&lt;&gt;2)*$H$1634+($P$1634&lt;&gt;2)*$P$1634+($X$1634&lt;&gt;2)*$X$1634+($AF$1634&lt;&gt;2)*$AF$1634+($AN$1634&lt;&gt;2)*$AN$1634)/(($H$1634&lt;&gt;2)+($P$1634&lt;&gt;2)+($X$1634&lt;&gt;2)+($AF$1634&lt;&gt;2)+($AN$1634&lt;&gt;2))&gt;=0.5,1,0))</f>
        <v/>
      </c>
      <c r="AX1634" s="16">
        <f>'Ground truth'!$B$14</f>
        <v/>
      </c>
      <c r="AY1634" s="16">
        <f>'Ground truth'!$C$14</f>
        <v/>
      </c>
      <c r="AZ1634" s="16">
        <f>'Ground truth'!$D$14</f>
        <v/>
      </c>
      <c r="BA1634" s="16">
        <f>'Ground truth'!$E$14</f>
        <v/>
      </c>
      <c r="BB1634" s="16">
        <f>'Ground truth'!$F$14</f>
        <v/>
      </c>
      <c r="BC1634" s="16">
        <f>'Ground truth'!$G$14</f>
        <v/>
      </c>
      <c r="BD1634" s="16">
        <f>'Ground truth'!$H$14</f>
        <v/>
      </c>
    </row>
    <row r="1635">
      <c r="A1635" s="3" t="inlineStr">
        <is>
          <t>Transmission</t>
        </is>
      </c>
      <c r="B1635" s="8" t="n">
        <v>1</v>
      </c>
      <c r="C1635" s="8" t="n">
        <v>1</v>
      </c>
      <c r="D1635" s="8" t="n">
        <v>1</v>
      </c>
      <c r="E1635" s="8" t="n">
        <v>1</v>
      </c>
      <c r="F1635" s="8" t="n">
        <v>0</v>
      </c>
      <c r="G1635" s="8" t="n">
        <v>0</v>
      </c>
      <c r="H1635" s="8" t="n">
        <v>1</v>
      </c>
      <c r="J1635" s="8" t="n">
        <v>1</v>
      </c>
      <c r="K1635" s="8" t="n">
        <v>1</v>
      </c>
      <c r="L1635" s="8" t="n">
        <v>1</v>
      </c>
      <c r="M1635" s="8" t="n">
        <v>0</v>
      </c>
      <c r="N1635" s="8" t="n">
        <v>0</v>
      </c>
      <c r="O1635" s="8" t="n">
        <v>0</v>
      </c>
      <c r="P1635" s="8" t="n">
        <v>1</v>
      </c>
      <c r="R1635" s="8" t="n">
        <v>1</v>
      </c>
      <c r="S1635" s="8" t="n">
        <v>1</v>
      </c>
      <c r="T1635" s="8" t="n">
        <v>1</v>
      </c>
      <c r="U1635" s="8" t="n">
        <v>0</v>
      </c>
      <c r="V1635" s="8" t="n">
        <v>0</v>
      </c>
      <c r="W1635" s="8" t="n">
        <v>0</v>
      </c>
      <c r="X1635" s="8" t="n">
        <v>1</v>
      </c>
      <c r="Z1635" s="8" t="n">
        <v>1</v>
      </c>
      <c r="AA1635" s="8" t="n">
        <v>1</v>
      </c>
      <c r="AB1635" s="8" t="n">
        <v>1</v>
      </c>
      <c r="AC1635" s="8" t="n">
        <v>0</v>
      </c>
      <c r="AD1635" s="8" t="n">
        <v>0</v>
      </c>
      <c r="AE1635" s="8" t="n">
        <v>0</v>
      </c>
      <c r="AF1635" s="8" t="n">
        <v>1</v>
      </c>
      <c r="AH1635" s="8" t="n">
        <v>1</v>
      </c>
      <c r="AI1635" s="8" t="n">
        <v>1</v>
      </c>
      <c r="AJ1635" s="8" t="n">
        <v>1</v>
      </c>
      <c r="AK1635" s="8" t="n">
        <v>0</v>
      </c>
      <c r="AL1635" s="8" t="n">
        <v>0</v>
      </c>
      <c r="AM1635" s="8" t="n">
        <v>0</v>
      </c>
      <c r="AN1635" s="8" t="n">
        <v>1</v>
      </c>
      <c r="AP1635" s="8">
        <f>IF(($B$1635&lt;&gt;2)+($J$1635&lt;&gt;2)+($R$1635&lt;&gt;2)+($Z$1635&lt;&gt;2)+($AH$1635&lt;&gt;2)=0,2,IF((($B$1635&lt;&gt;2)*$B$1635+($J$1635&lt;&gt;2)*$J$1635+($R$1635&lt;&gt;2)*$R$1635+($Z$1635&lt;&gt;2)*$Z$1635+($AH$1635&lt;&gt;2)*$AH$1635)/(($B$1635&lt;&gt;2)+($J$1635&lt;&gt;2)+($R$1635&lt;&gt;2)+($Z$1635&lt;&gt;2)+($AH$1635&lt;&gt;2))&gt;=0.5,1,0))</f>
        <v/>
      </c>
      <c r="AQ1635" s="8">
        <f>IF(($C$1635&lt;&gt;2)+($K$1635&lt;&gt;2)+($S$1635&lt;&gt;2)+($AA$1635&lt;&gt;2)+($AI$1635&lt;&gt;2)=0,2,IF((($C$1635&lt;&gt;2)*$C$1635+($K$1635&lt;&gt;2)*$K$1635+($S$1635&lt;&gt;2)*$S$1635+($AA$1635&lt;&gt;2)*$AA$1635+($AI$1635&lt;&gt;2)*$AI$1635)/(($C$1635&lt;&gt;2)+($K$1635&lt;&gt;2)+($S$1635&lt;&gt;2)+($AA$1635&lt;&gt;2)+($AI$1635&lt;&gt;2))&gt;=0.5,1,0))</f>
        <v/>
      </c>
      <c r="AR1635" s="8">
        <f>IF(($D$1635&lt;&gt;2)+($L$1635&lt;&gt;2)+($T$1635&lt;&gt;2)+($AB$1635&lt;&gt;2)+($AJ$1635&lt;&gt;2)=0,2,IF((($D$1635&lt;&gt;2)*$D$1635+($L$1635&lt;&gt;2)*$L$1635+($T$1635&lt;&gt;2)*$T$1635+($AB$1635&lt;&gt;2)*$AB$1635+($AJ$1635&lt;&gt;2)*$AJ$1635)/(($D$1635&lt;&gt;2)+($L$1635&lt;&gt;2)+($T$1635&lt;&gt;2)+($AB$1635&lt;&gt;2)+($AJ$1635&lt;&gt;2))&gt;=0.5,1,0))</f>
        <v/>
      </c>
      <c r="AS1635" s="8">
        <f>IF(($E$1635&lt;&gt;2)+($M$1635&lt;&gt;2)+($U$1635&lt;&gt;2)+($AC$1635&lt;&gt;2)+($AK$1635&lt;&gt;2)=0,2,IF((($E$1635&lt;&gt;2)*$E$1635+($M$1635&lt;&gt;2)*$M$1635+($U$1635&lt;&gt;2)*$U$1635+($AC$1635&lt;&gt;2)*$AC$1635+($AK$1635&lt;&gt;2)*$AK$1635)/(($E$1635&lt;&gt;2)+($M$1635&lt;&gt;2)+($U$1635&lt;&gt;2)+($AC$1635&lt;&gt;2)+($AK$1635&lt;&gt;2))&gt;=0.5,1,0))</f>
        <v/>
      </c>
      <c r="AT1635" s="8">
        <f>IF(($F$1635&lt;&gt;2)+($N$1635&lt;&gt;2)+($V$1635&lt;&gt;2)+($AD$1635&lt;&gt;2)+($AL$1635&lt;&gt;2)=0,2,IF((($F$1635&lt;&gt;2)*$F$1635+($N$1635&lt;&gt;2)*$N$1635+($V$1635&lt;&gt;2)*$V$1635+($AD$1635&lt;&gt;2)*$AD$1635+($AL$1635&lt;&gt;2)*$AL$1635)/(($F$1635&lt;&gt;2)+($N$1635&lt;&gt;2)+($V$1635&lt;&gt;2)+($AD$1635&lt;&gt;2)+($AL$1635&lt;&gt;2))&gt;=0.5,1,0))</f>
        <v/>
      </c>
      <c r="AU1635" s="8">
        <f>IF(($G$1635&lt;&gt;2)+($O$1635&lt;&gt;2)+($W$1635&lt;&gt;2)+($AE$1635&lt;&gt;2)+($AM$1635&lt;&gt;2)=0,2,IF((($G$1635&lt;&gt;2)*$G$1635+($O$1635&lt;&gt;2)*$O$1635+($W$1635&lt;&gt;2)*$W$1635+($AE$1635&lt;&gt;2)*$AE$1635+($AM$1635&lt;&gt;2)*$AM$1635)/(($G$1635&lt;&gt;2)+($O$1635&lt;&gt;2)+($W$1635&lt;&gt;2)+($AE$1635&lt;&gt;2)+($AM$1635&lt;&gt;2))&gt;=0.5,1,0))</f>
        <v/>
      </c>
      <c r="AV1635" s="8">
        <f>IF(($H$1635&lt;&gt;2)+($P$1635&lt;&gt;2)+($X$1635&lt;&gt;2)+($AF$1635&lt;&gt;2)+($AN$1635&lt;&gt;2)=0,2,IF((($H$1635&lt;&gt;2)*$H$1635+($P$1635&lt;&gt;2)*$P$1635+($X$1635&lt;&gt;2)*$X$1635+($AF$1635&lt;&gt;2)*$AF$1635+($AN$1635&lt;&gt;2)*$AN$1635)/(($H$1635&lt;&gt;2)+($P$1635&lt;&gt;2)+($X$1635&lt;&gt;2)+($AF$1635&lt;&gt;2)+($AN$1635&lt;&gt;2))&gt;=0.5,1,0))</f>
        <v/>
      </c>
      <c r="AX1635" s="16">
        <f>'Ground truth'!$B$15</f>
        <v/>
      </c>
      <c r="AY1635" s="16">
        <f>'Ground truth'!$C$15</f>
        <v/>
      </c>
      <c r="AZ1635" s="16">
        <f>'Ground truth'!$D$15</f>
        <v/>
      </c>
      <c r="BA1635" s="16">
        <f>'Ground truth'!$E$15</f>
        <v/>
      </c>
      <c r="BB1635" s="16">
        <f>'Ground truth'!$F$15</f>
        <v/>
      </c>
      <c r="BC1635" s="16">
        <f>'Ground truth'!$G$15</f>
        <v/>
      </c>
      <c r="BD1635" s="16">
        <f>'Ground truth'!$H$15</f>
        <v/>
      </c>
    </row>
    <row r="1636">
      <c r="A1636" s="3" t="inlineStr">
        <is>
          <t>Motor</t>
        </is>
      </c>
      <c r="B1636" s="8" t="n">
        <v>1</v>
      </c>
      <c r="C1636" s="8" t="n">
        <v>1</v>
      </c>
      <c r="D1636" s="8" t="n">
        <v>1</v>
      </c>
      <c r="E1636" s="8" t="n">
        <v>1</v>
      </c>
      <c r="F1636" s="8" t="n">
        <v>0</v>
      </c>
      <c r="G1636" s="8" t="n">
        <v>0</v>
      </c>
      <c r="H1636" s="8" t="n">
        <v>1</v>
      </c>
      <c r="J1636" s="8" t="n">
        <v>0</v>
      </c>
      <c r="K1636" s="8" t="n">
        <v>1</v>
      </c>
      <c r="L1636" s="8" t="n">
        <v>1</v>
      </c>
      <c r="M1636" s="8" t="n">
        <v>1</v>
      </c>
      <c r="N1636" s="8" t="n">
        <v>0</v>
      </c>
      <c r="O1636" s="8" t="n">
        <v>0</v>
      </c>
      <c r="P1636" s="8" t="n">
        <v>1</v>
      </c>
      <c r="R1636" s="8" t="n">
        <v>0</v>
      </c>
      <c r="S1636" s="8" t="n">
        <v>1</v>
      </c>
      <c r="T1636" s="8" t="n">
        <v>1</v>
      </c>
      <c r="U1636" s="8" t="n">
        <v>1</v>
      </c>
      <c r="V1636" s="8" t="n">
        <v>0</v>
      </c>
      <c r="W1636" s="8" t="n">
        <v>0</v>
      </c>
      <c r="X1636" s="8" t="n">
        <v>1</v>
      </c>
      <c r="Z1636" s="8" t="n">
        <v>0</v>
      </c>
      <c r="AA1636" s="8" t="n">
        <v>1</v>
      </c>
      <c r="AB1636" s="8" t="n">
        <v>1</v>
      </c>
      <c r="AC1636" s="8" t="n">
        <v>1</v>
      </c>
      <c r="AD1636" s="8" t="n">
        <v>0</v>
      </c>
      <c r="AE1636" s="8" t="n">
        <v>0</v>
      </c>
      <c r="AF1636" s="8" t="n">
        <v>1</v>
      </c>
      <c r="AH1636" s="8" t="n">
        <v>0</v>
      </c>
      <c r="AI1636" s="8" t="n">
        <v>1</v>
      </c>
      <c r="AJ1636" s="8" t="n">
        <v>1</v>
      </c>
      <c r="AK1636" s="8" t="n">
        <v>1</v>
      </c>
      <c r="AL1636" s="8" t="n">
        <v>0</v>
      </c>
      <c r="AM1636" s="8" t="n">
        <v>0</v>
      </c>
      <c r="AN1636" s="8" t="n">
        <v>1</v>
      </c>
      <c r="AP1636" s="8">
        <f>IF(($B$1636&lt;&gt;2)+($J$1636&lt;&gt;2)+($R$1636&lt;&gt;2)+($Z$1636&lt;&gt;2)+($AH$1636&lt;&gt;2)=0,2,IF((($B$1636&lt;&gt;2)*$B$1636+($J$1636&lt;&gt;2)*$J$1636+($R$1636&lt;&gt;2)*$R$1636+($Z$1636&lt;&gt;2)*$Z$1636+($AH$1636&lt;&gt;2)*$AH$1636)/(($B$1636&lt;&gt;2)+($J$1636&lt;&gt;2)+($R$1636&lt;&gt;2)+($Z$1636&lt;&gt;2)+($AH$1636&lt;&gt;2))&gt;=0.5,1,0))</f>
        <v/>
      </c>
      <c r="AQ1636" s="8">
        <f>IF(($C$1636&lt;&gt;2)+($K$1636&lt;&gt;2)+($S$1636&lt;&gt;2)+($AA$1636&lt;&gt;2)+($AI$1636&lt;&gt;2)=0,2,IF((($C$1636&lt;&gt;2)*$C$1636+($K$1636&lt;&gt;2)*$K$1636+($S$1636&lt;&gt;2)*$S$1636+($AA$1636&lt;&gt;2)*$AA$1636+($AI$1636&lt;&gt;2)*$AI$1636)/(($C$1636&lt;&gt;2)+($K$1636&lt;&gt;2)+($S$1636&lt;&gt;2)+($AA$1636&lt;&gt;2)+($AI$1636&lt;&gt;2))&gt;=0.5,1,0))</f>
        <v/>
      </c>
      <c r="AR1636" s="8">
        <f>IF(($D$1636&lt;&gt;2)+($L$1636&lt;&gt;2)+($T$1636&lt;&gt;2)+($AB$1636&lt;&gt;2)+($AJ$1636&lt;&gt;2)=0,2,IF((($D$1636&lt;&gt;2)*$D$1636+($L$1636&lt;&gt;2)*$L$1636+($T$1636&lt;&gt;2)*$T$1636+($AB$1636&lt;&gt;2)*$AB$1636+($AJ$1636&lt;&gt;2)*$AJ$1636)/(($D$1636&lt;&gt;2)+($L$1636&lt;&gt;2)+($T$1636&lt;&gt;2)+($AB$1636&lt;&gt;2)+($AJ$1636&lt;&gt;2))&gt;=0.5,1,0))</f>
        <v/>
      </c>
      <c r="AS1636" s="8">
        <f>IF(($E$1636&lt;&gt;2)+($M$1636&lt;&gt;2)+($U$1636&lt;&gt;2)+($AC$1636&lt;&gt;2)+($AK$1636&lt;&gt;2)=0,2,IF((($E$1636&lt;&gt;2)*$E$1636+($M$1636&lt;&gt;2)*$M$1636+($U$1636&lt;&gt;2)*$U$1636+($AC$1636&lt;&gt;2)*$AC$1636+($AK$1636&lt;&gt;2)*$AK$1636)/(($E$1636&lt;&gt;2)+($M$1636&lt;&gt;2)+($U$1636&lt;&gt;2)+($AC$1636&lt;&gt;2)+($AK$1636&lt;&gt;2))&gt;=0.5,1,0))</f>
        <v/>
      </c>
      <c r="AT1636" s="8">
        <f>IF(($F$1636&lt;&gt;2)+($N$1636&lt;&gt;2)+($V$1636&lt;&gt;2)+($AD$1636&lt;&gt;2)+($AL$1636&lt;&gt;2)=0,2,IF((($F$1636&lt;&gt;2)*$F$1636+($N$1636&lt;&gt;2)*$N$1636+($V$1636&lt;&gt;2)*$V$1636+($AD$1636&lt;&gt;2)*$AD$1636+($AL$1636&lt;&gt;2)*$AL$1636)/(($F$1636&lt;&gt;2)+($N$1636&lt;&gt;2)+($V$1636&lt;&gt;2)+($AD$1636&lt;&gt;2)+($AL$1636&lt;&gt;2))&gt;=0.5,1,0))</f>
        <v/>
      </c>
      <c r="AU1636" s="8">
        <f>IF(($G$1636&lt;&gt;2)+($O$1636&lt;&gt;2)+($W$1636&lt;&gt;2)+($AE$1636&lt;&gt;2)+($AM$1636&lt;&gt;2)=0,2,IF((($G$1636&lt;&gt;2)*$G$1636+($O$1636&lt;&gt;2)*$O$1636+($W$1636&lt;&gt;2)*$W$1636+($AE$1636&lt;&gt;2)*$AE$1636+($AM$1636&lt;&gt;2)*$AM$1636)/(($G$1636&lt;&gt;2)+($O$1636&lt;&gt;2)+($W$1636&lt;&gt;2)+($AE$1636&lt;&gt;2)+($AM$1636&lt;&gt;2))&gt;=0.5,1,0))</f>
        <v/>
      </c>
      <c r="AV1636" s="8">
        <f>IF(($H$1636&lt;&gt;2)+($P$1636&lt;&gt;2)+($X$1636&lt;&gt;2)+($AF$1636&lt;&gt;2)+($AN$1636&lt;&gt;2)=0,2,IF((($H$1636&lt;&gt;2)*$H$1636+($P$1636&lt;&gt;2)*$P$1636+($X$1636&lt;&gt;2)*$X$1636+($AF$1636&lt;&gt;2)*$AF$1636+($AN$1636&lt;&gt;2)*$AN$1636)/(($H$1636&lt;&gt;2)+($P$1636&lt;&gt;2)+($X$1636&lt;&gt;2)+($AF$1636&lt;&gt;2)+($AN$1636&lt;&gt;2))&gt;=0.5,1,0))</f>
        <v/>
      </c>
      <c r="AX1636" s="16">
        <f>'Ground truth'!$B$16</f>
        <v/>
      </c>
      <c r="AY1636" s="16">
        <f>'Ground truth'!$C$16</f>
        <v/>
      </c>
      <c r="AZ1636" s="16">
        <f>'Ground truth'!$D$16</f>
        <v/>
      </c>
      <c r="BA1636" s="16">
        <f>'Ground truth'!$E$16</f>
        <v/>
      </c>
      <c r="BB1636" s="16">
        <f>'Ground truth'!$F$16</f>
        <v/>
      </c>
      <c r="BC1636" s="16">
        <f>'Ground truth'!$G$16</f>
        <v/>
      </c>
      <c r="BD1636" s="16">
        <f>'Ground truth'!$H$16</f>
        <v/>
      </c>
    </row>
    <row r="1637">
      <c r="A1637" s="3" t="inlineStr">
        <is>
          <t>Electrical System</t>
        </is>
      </c>
      <c r="B1637" s="8" t="n">
        <v>1</v>
      </c>
      <c r="C1637" s="8" t="n">
        <v>1</v>
      </c>
      <c r="D1637" s="8" t="n">
        <v>1</v>
      </c>
      <c r="E1637" s="8" t="n">
        <v>1</v>
      </c>
      <c r="F1637" s="8" t="n">
        <v>1</v>
      </c>
      <c r="G1637" s="8" t="n">
        <v>0</v>
      </c>
      <c r="H1637" s="8" t="n">
        <v>1</v>
      </c>
      <c r="J1637" s="8" t="n">
        <v>1</v>
      </c>
      <c r="K1637" s="8" t="n">
        <v>0</v>
      </c>
      <c r="L1637" s="8" t="n">
        <v>1</v>
      </c>
      <c r="M1637" s="8" t="n">
        <v>1</v>
      </c>
      <c r="N1637" s="8" t="n">
        <v>1</v>
      </c>
      <c r="O1637" s="8" t="n">
        <v>0</v>
      </c>
      <c r="P1637" s="8" t="n">
        <v>1</v>
      </c>
      <c r="R1637" s="8" t="n">
        <v>1</v>
      </c>
      <c r="S1637" s="8" t="n">
        <v>0</v>
      </c>
      <c r="T1637" s="8" t="n">
        <v>1</v>
      </c>
      <c r="U1637" s="8" t="n">
        <v>1</v>
      </c>
      <c r="V1637" s="8" t="n">
        <v>1</v>
      </c>
      <c r="W1637" s="8" t="n">
        <v>0</v>
      </c>
      <c r="X1637" s="8" t="n">
        <v>1</v>
      </c>
      <c r="Z1637" s="8" t="n">
        <v>1</v>
      </c>
      <c r="AA1637" s="8" t="n">
        <v>0</v>
      </c>
      <c r="AB1637" s="8" t="n">
        <v>1</v>
      </c>
      <c r="AC1637" s="8" t="n">
        <v>1</v>
      </c>
      <c r="AD1637" s="8" t="n">
        <v>1</v>
      </c>
      <c r="AE1637" s="8" t="n">
        <v>0</v>
      </c>
      <c r="AF1637" s="8" t="n">
        <v>1</v>
      </c>
      <c r="AH1637" s="8" t="n">
        <v>1</v>
      </c>
      <c r="AI1637" s="8" t="n">
        <v>0</v>
      </c>
      <c r="AJ1637" s="8" t="n">
        <v>1</v>
      </c>
      <c r="AK1637" s="8" t="n">
        <v>1</v>
      </c>
      <c r="AL1637" s="8" t="n">
        <v>1</v>
      </c>
      <c r="AM1637" s="8" t="n">
        <v>0</v>
      </c>
      <c r="AN1637" s="8" t="n">
        <v>1</v>
      </c>
      <c r="AP1637" s="8">
        <f>IF(($B$1637&lt;&gt;2)+($J$1637&lt;&gt;2)+($R$1637&lt;&gt;2)+($Z$1637&lt;&gt;2)+($AH$1637&lt;&gt;2)=0,2,IF((($B$1637&lt;&gt;2)*$B$1637+($J$1637&lt;&gt;2)*$J$1637+($R$1637&lt;&gt;2)*$R$1637+($Z$1637&lt;&gt;2)*$Z$1637+($AH$1637&lt;&gt;2)*$AH$1637)/(($B$1637&lt;&gt;2)+($J$1637&lt;&gt;2)+($R$1637&lt;&gt;2)+($Z$1637&lt;&gt;2)+($AH$1637&lt;&gt;2))&gt;=0.5,1,0))</f>
        <v/>
      </c>
      <c r="AQ1637" s="8">
        <f>IF(($C$1637&lt;&gt;2)+($K$1637&lt;&gt;2)+($S$1637&lt;&gt;2)+($AA$1637&lt;&gt;2)+($AI$1637&lt;&gt;2)=0,2,IF((($C$1637&lt;&gt;2)*$C$1637+($K$1637&lt;&gt;2)*$K$1637+($S$1637&lt;&gt;2)*$S$1637+($AA$1637&lt;&gt;2)*$AA$1637+($AI$1637&lt;&gt;2)*$AI$1637)/(($C$1637&lt;&gt;2)+($K$1637&lt;&gt;2)+($S$1637&lt;&gt;2)+($AA$1637&lt;&gt;2)+($AI$1637&lt;&gt;2))&gt;=0.5,1,0))</f>
        <v/>
      </c>
      <c r="AR1637" s="8">
        <f>IF(($D$1637&lt;&gt;2)+($L$1637&lt;&gt;2)+($T$1637&lt;&gt;2)+($AB$1637&lt;&gt;2)+($AJ$1637&lt;&gt;2)=0,2,IF((($D$1637&lt;&gt;2)*$D$1637+($L$1637&lt;&gt;2)*$L$1637+($T$1637&lt;&gt;2)*$T$1637+($AB$1637&lt;&gt;2)*$AB$1637+($AJ$1637&lt;&gt;2)*$AJ$1637)/(($D$1637&lt;&gt;2)+($L$1637&lt;&gt;2)+($T$1637&lt;&gt;2)+($AB$1637&lt;&gt;2)+($AJ$1637&lt;&gt;2))&gt;=0.5,1,0))</f>
        <v/>
      </c>
      <c r="AS1637" s="8">
        <f>IF(($E$1637&lt;&gt;2)+($M$1637&lt;&gt;2)+($U$1637&lt;&gt;2)+($AC$1637&lt;&gt;2)+($AK$1637&lt;&gt;2)=0,2,IF((($E$1637&lt;&gt;2)*$E$1637+($M$1637&lt;&gt;2)*$M$1637+($U$1637&lt;&gt;2)*$U$1637+($AC$1637&lt;&gt;2)*$AC$1637+($AK$1637&lt;&gt;2)*$AK$1637)/(($E$1637&lt;&gt;2)+($M$1637&lt;&gt;2)+($U$1637&lt;&gt;2)+($AC$1637&lt;&gt;2)+($AK$1637&lt;&gt;2))&gt;=0.5,1,0))</f>
        <v/>
      </c>
      <c r="AT1637" s="8">
        <f>IF(($F$1637&lt;&gt;2)+($N$1637&lt;&gt;2)+($V$1637&lt;&gt;2)+($AD$1637&lt;&gt;2)+($AL$1637&lt;&gt;2)=0,2,IF((($F$1637&lt;&gt;2)*$F$1637+($N$1637&lt;&gt;2)*$N$1637+($V$1637&lt;&gt;2)*$V$1637+($AD$1637&lt;&gt;2)*$AD$1637+($AL$1637&lt;&gt;2)*$AL$1637)/(($F$1637&lt;&gt;2)+($N$1637&lt;&gt;2)+($V$1637&lt;&gt;2)+($AD$1637&lt;&gt;2)+($AL$1637&lt;&gt;2))&gt;=0.5,1,0))</f>
        <v/>
      </c>
      <c r="AU1637" s="8">
        <f>IF(($G$1637&lt;&gt;2)+($O$1637&lt;&gt;2)+($W$1637&lt;&gt;2)+($AE$1637&lt;&gt;2)+($AM$1637&lt;&gt;2)=0,2,IF((($G$1637&lt;&gt;2)*$G$1637+($O$1637&lt;&gt;2)*$O$1637+($W$1637&lt;&gt;2)*$W$1637+($AE$1637&lt;&gt;2)*$AE$1637+($AM$1637&lt;&gt;2)*$AM$1637)/(($G$1637&lt;&gt;2)+($O$1637&lt;&gt;2)+($W$1637&lt;&gt;2)+($AE$1637&lt;&gt;2)+($AM$1637&lt;&gt;2))&gt;=0.5,1,0))</f>
        <v/>
      </c>
      <c r="AV1637" s="8">
        <f>IF(($H$1637&lt;&gt;2)+($P$1637&lt;&gt;2)+($X$1637&lt;&gt;2)+($AF$1637&lt;&gt;2)+($AN$1637&lt;&gt;2)=0,2,IF((($H$1637&lt;&gt;2)*$H$1637+($P$1637&lt;&gt;2)*$P$1637+($X$1637&lt;&gt;2)*$X$1637+($AF$1637&lt;&gt;2)*$AF$1637+($AN$1637&lt;&gt;2)*$AN$1637)/(($H$1637&lt;&gt;2)+($P$1637&lt;&gt;2)+($X$1637&lt;&gt;2)+($AF$1637&lt;&gt;2)+($AN$1637&lt;&gt;2))&gt;=0.5,1,0))</f>
        <v/>
      </c>
      <c r="AX1637" s="16">
        <f>'Ground truth'!$B$17</f>
        <v/>
      </c>
      <c r="AY1637" s="16">
        <f>'Ground truth'!$C$17</f>
        <v/>
      </c>
      <c r="AZ1637" s="16">
        <f>'Ground truth'!$D$17</f>
        <v/>
      </c>
      <c r="BA1637" s="16">
        <f>'Ground truth'!$E$17</f>
        <v/>
      </c>
      <c r="BB1637" s="16">
        <f>'Ground truth'!$F$17</f>
        <v/>
      </c>
      <c r="BC1637" s="16">
        <f>'Ground truth'!$G$17</f>
        <v/>
      </c>
      <c r="BD1637" s="16">
        <f>'Ground truth'!$H$17</f>
        <v/>
      </c>
    </row>
    <row r="1638">
      <c r="A1638" s="3" t="inlineStr">
        <is>
          <t>Battery Holder</t>
        </is>
      </c>
      <c r="B1638" s="8" t="n">
        <v>1</v>
      </c>
      <c r="C1638" s="8" t="n">
        <v>0</v>
      </c>
      <c r="D1638" s="8" t="n">
        <v>0</v>
      </c>
      <c r="E1638" s="8" t="n">
        <v>1</v>
      </c>
      <c r="F1638" s="8" t="n">
        <v>1</v>
      </c>
      <c r="G1638" s="8" t="n">
        <v>1</v>
      </c>
      <c r="H1638" s="8" t="n">
        <v>1</v>
      </c>
      <c r="J1638" s="8" t="n">
        <v>0</v>
      </c>
      <c r="K1638" s="8" t="n">
        <v>0</v>
      </c>
      <c r="L1638" s="8" t="n">
        <v>0</v>
      </c>
      <c r="M1638" s="8" t="n">
        <v>1</v>
      </c>
      <c r="N1638" s="8" t="n">
        <v>1</v>
      </c>
      <c r="O1638" s="8" t="n">
        <v>0</v>
      </c>
      <c r="P1638" s="8" t="n">
        <v>1</v>
      </c>
      <c r="R1638" s="8" t="n">
        <v>0</v>
      </c>
      <c r="S1638" s="8" t="n">
        <v>0</v>
      </c>
      <c r="T1638" s="8" t="n">
        <v>0</v>
      </c>
      <c r="U1638" s="8" t="n">
        <v>1</v>
      </c>
      <c r="V1638" s="8" t="n">
        <v>1</v>
      </c>
      <c r="W1638" s="8" t="n">
        <v>0</v>
      </c>
      <c r="X1638" s="8" t="n">
        <v>1</v>
      </c>
      <c r="Z1638" s="8" t="n">
        <v>0</v>
      </c>
      <c r="AA1638" s="8" t="n">
        <v>0</v>
      </c>
      <c r="AB1638" s="8" t="n">
        <v>0</v>
      </c>
      <c r="AC1638" s="8" t="n">
        <v>1</v>
      </c>
      <c r="AD1638" s="8" t="n">
        <v>1</v>
      </c>
      <c r="AE1638" s="8" t="n">
        <v>0</v>
      </c>
      <c r="AF1638" s="8" t="n">
        <v>1</v>
      </c>
      <c r="AH1638" s="8" t="n">
        <v>0</v>
      </c>
      <c r="AI1638" s="8" t="n">
        <v>0</v>
      </c>
      <c r="AJ1638" s="8" t="n">
        <v>0</v>
      </c>
      <c r="AK1638" s="8" t="n">
        <v>1</v>
      </c>
      <c r="AL1638" s="8" t="n">
        <v>1</v>
      </c>
      <c r="AM1638" s="8" t="n">
        <v>0</v>
      </c>
      <c r="AN1638" s="8" t="n">
        <v>1</v>
      </c>
      <c r="AP1638" s="8">
        <f>IF(($B$1638&lt;&gt;2)+($J$1638&lt;&gt;2)+($R$1638&lt;&gt;2)+($Z$1638&lt;&gt;2)+($AH$1638&lt;&gt;2)=0,2,IF((($B$1638&lt;&gt;2)*$B$1638+($J$1638&lt;&gt;2)*$J$1638+($R$1638&lt;&gt;2)*$R$1638+($Z$1638&lt;&gt;2)*$Z$1638+($AH$1638&lt;&gt;2)*$AH$1638)/(($B$1638&lt;&gt;2)+($J$1638&lt;&gt;2)+($R$1638&lt;&gt;2)+($Z$1638&lt;&gt;2)+($AH$1638&lt;&gt;2))&gt;=0.5,1,0))</f>
        <v/>
      </c>
      <c r="AQ1638" s="8">
        <f>IF(($C$1638&lt;&gt;2)+($K$1638&lt;&gt;2)+($S$1638&lt;&gt;2)+($AA$1638&lt;&gt;2)+($AI$1638&lt;&gt;2)=0,2,IF((($C$1638&lt;&gt;2)*$C$1638+($K$1638&lt;&gt;2)*$K$1638+($S$1638&lt;&gt;2)*$S$1638+($AA$1638&lt;&gt;2)*$AA$1638+($AI$1638&lt;&gt;2)*$AI$1638)/(($C$1638&lt;&gt;2)+($K$1638&lt;&gt;2)+($S$1638&lt;&gt;2)+($AA$1638&lt;&gt;2)+($AI$1638&lt;&gt;2))&gt;=0.5,1,0))</f>
        <v/>
      </c>
      <c r="AR1638" s="8">
        <f>IF(($D$1638&lt;&gt;2)+($L$1638&lt;&gt;2)+($T$1638&lt;&gt;2)+($AB$1638&lt;&gt;2)+($AJ$1638&lt;&gt;2)=0,2,IF((($D$1638&lt;&gt;2)*$D$1638+($L$1638&lt;&gt;2)*$L$1638+($T$1638&lt;&gt;2)*$T$1638+($AB$1638&lt;&gt;2)*$AB$1638+($AJ$1638&lt;&gt;2)*$AJ$1638)/(($D$1638&lt;&gt;2)+($L$1638&lt;&gt;2)+($T$1638&lt;&gt;2)+($AB$1638&lt;&gt;2)+($AJ$1638&lt;&gt;2))&gt;=0.5,1,0))</f>
        <v/>
      </c>
      <c r="AS1638" s="8">
        <f>IF(($E$1638&lt;&gt;2)+($M$1638&lt;&gt;2)+($U$1638&lt;&gt;2)+($AC$1638&lt;&gt;2)+($AK$1638&lt;&gt;2)=0,2,IF((($E$1638&lt;&gt;2)*$E$1638+($M$1638&lt;&gt;2)*$M$1638+($U$1638&lt;&gt;2)*$U$1638+($AC$1638&lt;&gt;2)*$AC$1638+($AK$1638&lt;&gt;2)*$AK$1638)/(($E$1638&lt;&gt;2)+($M$1638&lt;&gt;2)+($U$1638&lt;&gt;2)+($AC$1638&lt;&gt;2)+($AK$1638&lt;&gt;2))&gt;=0.5,1,0))</f>
        <v/>
      </c>
      <c r="AT1638" s="8">
        <f>IF(($F$1638&lt;&gt;2)+($N$1638&lt;&gt;2)+($V$1638&lt;&gt;2)+($AD$1638&lt;&gt;2)+($AL$1638&lt;&gt;2)=0,2,IF((($F$1638&lt;&gt;2)*$F$1638+($N$1638&lt;&gt;2)*$N$1638+($V$1638&lt;&gt;2)*$V$1638+($AD$1638&lt;&gt;2)*$AD$1638+($AL$1638&lt;&gt;2)*$AL$1638)/(($F$1638&lt;&gt;2)+($N$1638&lt;&gt;2)+($V$1638&lt;&gt;2)+($AD$1638&lt;&gt;2)+($AL$1638&lt;&gt;2))&gt;=0.5,1,0))</f>
        <v/>
      </c>
      <c r="AU1638" s="8">
        <f>IF(($G$1638&lt;&gt;2)+($O$1638&lt;&gt;2)+($W$1638&lt;&gt;2)+($AE$1638&lt;&gt;2)+($AM$1638&lt;&gt;2)=0,2,IF((($G$1638&lt;&gt;2)*$G$1638+($O$1638&lt;&gt;2)*$O$1638+($W$1638&lt;&gt;2)*$W$1638+($AE$1638&lt;&gt;2)*$AE$1638+($AM$1638&lt;&gt;2)*$AM$1638)/(($G$1638&lt;&gt;2)+($O$1638&lt;&gt;2)+($W$1638&lt;&gt;2)+($AE$1638&lt;&gt;2)+($AM$1638&lt;&gt;2))&gt;=0.5,1,0))</f>
        <v/>
      </c>
      <c r="AV1638" s="8">
        <f>IF(($H$1638&lt;&gt;2)+($P$1638&lt;&gt;2)+($X$1638&lt;&gt;2)+($AF$1638&lt;&gt;2)+($AN$1638&lt;&gt;2)=0,2,IF((($H$1638&lt;&gt;2)*$H$1638+($P$1638&lt;&gt;2)*$P$1638+($X$1638&lt;&gt;2)*$X$1638+($AF$1638&lt;&gt;2)*$AF$1638+($AN$1638&lt;&gt;2)*$AN$1638)/(($H$1638&lt;&gt;2)+($P$1638&lt;&gt;2)+($X$1638&lt;&gt;2)+($AF$1638&lt;&gt;2)+($AN$1638&lt;&gt;2))&gt;=0.5,1,0))</f>
        <v/>
      </c>
      <c r="AX1638" s="16">
        <f>'Ground truth'!$B$18</f>
        <v/>
      </c>
      <c r="AY1638" s="16">
        <f>'Ground truth'!$C$18</f>
        <v/>
      </c>
      <c r="AZ1638" s="16">
        <f>'Ground truth'!$D$18</f>
        <v/>
      </c>
      <c r="BA1638" s="16">
        <f>'Ground truth'!$E$18</f>
        <v/>
      </c>
      <c r="BB1638" s="16">
        <f>'Ground truth'!$F$18</f>
        <v/>
      </c>
      <c r="BC1638" s="16">
        <f>'Ground truth'!$G$18</f>
        <v/>
      </c>
      <c r="BD1638" s="16">
        <f>'Ground truth'!$H$18</f>
        <v/>
      </c>
    </row>
    <row r="1639">
      <c r="A1639" s="3" t="inlineStr">
        <is>
          <t>Housing</t>
        </is>
      </c>
      <c r="B1639" s="8" t="n">
        <v>1</v>
      </c>
      <c r="C1639" s="8" t="n">
        <v>0</v>
      </c>
      <c r="D1639" s="8" t="n">
        <v>0</v>
      </c>
      <c r="E1639" s="8" t="n">
        <v>0</v>
      </c>
      <c r="F1639" s="8" t="n">
        <v>1</v>
      </c>
      <c r="G1639" s="8" t="n">
        <v>1</v>
      </c>
      <c r="H1639" s="8" t="n">
        <v>1</v>
      </c>
      <c r="J1639" s="8" t="n">
        <v>1</v>
      </c>
      <c r="K1639" s="8" t="n">
        <v>0</v>
      </c>
      <c r="L1639" s="8" t="n">
        <v>0</v>
      </c>
      <c r="M1639" s="8" t="n">
        <v>0</v>
      </c>
      <c r="N1639" s="8" t="n">
        <v>0</v>
      </c>
      <c r="O1639" s="8" t="n">
        <v>1</v>
      </c>
      <c r="P1639" s="8" t="n">
        <v>1</v>
      </c>
      <c r="R1639" s="8" t="n">
        <v>1</v>
      </c>
      <c r="S1639" s="8" t="n">
        <v>0</v>
      </c>
      <c r="T1639" s="8" t="n">
        <v>0</v>
      </c>
      <c r="U1639" s="8" t="n">
        <v>0</v>
      </c>
      <c r="V1639" s="8" t="n">
        <v>0</v>
      </c>
      <c r="W1639" s="8" t="n">
        <v>1</v>
      </c>
      <c r="X1639" s="8" t="n">
        <v>1</v>
      </c>
      <c r="Z1639" s="8" t="n">
        <v>1</v>
      </c>
      <c r="AA1639" s="8" t="n">
        <v>0</v>
      </c>
      <c r="AB1639" s="8" t="n">
        <v>0</v>
      </c>
      <c r="AC1639" s="8" t="n">
        <v>0</v>
      </c>
      <c r="AD1639" s="8" t="n">
        <v>0</v>
      </c>
      <c r="AE1639" s="8" t="n">
        <v>1</v>
      </c>
      <c r="AF1639" s="8" t="n">
        <v>1</v>
      </c>
      <c r="AH1639" s="8" t="n">
        <v>1</v>
      </c>
      <c r="AI1639" s="8" t="n">
        <v>0</v>
      </c>
      <c r="AJ1639" s="8" t="n">
        <v>0</v>
      </c>
      <c r="AK1639" s="8" t="n">
        <v>0</v>
      </c>
      <c r="AL1639" s="8" t="n">
        <v>0</v>
      </c>
      <c r="AM1639" s="8" t="n">
        <v>1</v>
      </c>
      <c r="AN1639" s="8" t="n">
        <v>1</v>
      </c>
      <c r="AP1639" s="8">
        <f>IF(($B$1639&lt;&gt;2)+($J$1639&lt;&gt;2)+($R$1639&lt;&gt;2)+($Z$1639&lt;&gt;2)+($AH$1639&lt;&gt;2)=0,2,IF((($B$1639&lt;&gt;2)*$B$1639+($J$1639&lt;&gt;2)*$J$1639+($R$1639&lt;&gt;2)*$R$1639+($Z$1639&lt;&gt;2)*$Z$1639+($AH$1639&lt;&gt;2)*$AH$1639)/(($B$1639&lt;&gt;2)+($J$1639&lt;&gt;2)+($R$1639&lt;&gt;2)+($Z$1639&lt;&gt;2)+($AH$1639&lt;&gt;2))&gt;=0.5,1,0))</f>
        <v/>
      </c>
      <c r="AQ1639" s="8">
        <f>IF(($C$1639&lt;&gt;2)+($K$1639&lt;&gt;2)+($S$1639&lt;&gt;2)+($AA$1639&lt;&gt;2)+($AI$1639&lt;&gt;2)=0,2,IF((($C$1639&lt;&gt;2)*$C$1639+($K$1639&lt;&gt;2)*$K$1639+($S$1639&lt;&gt;2)*$S$1639+($AA$1639&lt;&gt;2)*$AA$1639+($AI$1639&lt;&gt;2)*$AI$1639)/(($C$1639&lt;&gt;2)+($K$1639&lt;&gt;2)+($S$1639&lt;&gt;2)+($AA$1639&lt;&gt;2)+($AI$1639&lt;&gt;2))&gt;=0.5,1,0))</f>
        <v/>
      </c>
      <c r="AR1639" s="8">
        <f>IF(($D$1639&lt;&gt;2)+($L$1639&lt;&gt;2)+($T$1639&lt;&gt;2)+($AB$1639&lt;&gt;2)+($AJ$1639&lt;&gt;2)=0,2,IF((($D$1639&lt;&gt;2)*$D$1639+($L$1639&lt;&gt;2)*$L$1639+($T$1639&lt;&gt;2)*$T$1639+($AB$1639&lt;&gt;2)*$AB$1639+($AJ$1639&lt;&gt;2)*$AJ$1639)/(($D$1639&lt;&gt;2)+($L$1639&lt;&gt;2)+($T$1639&lt;&gt;2)+($AB$1639&lt;&gt;2)+($AJ$1639&lt;&gt;2))&gt;=0.5,1,0))</f>
        <v/>
      </c>
      <c r="AS1639" s="8">
        <f>IF(($E$1639&lt;&gt;2)+($M$1639&lt;&gt;2)+($U$1639&lt;&gt;2)+($AC$1639&lt;&gt;2)+($AK$1639&lt;&gt;2)=0,2,IF((($E$1639&lt;&gt;2)*$E$1639+($M$1639&lt;&gt;2)*$M$1639+($U$1639&lt;&gt;2)*$U$1639+($AC$1639&lt;&gt;2)*$AC$1639+($AK$1639&lt;&gt;2)*$AK$1639)/(($E$1639&lt;&gt;2)+($M$1639&lt;&gt;2)+($U$1639&lt;&gt;2)+($AC$1639&lt;&gt;2)+($AK$1639&lt;&gt;2))&gt;=0.5,1,0))</f>
        <v/>
      </c>
      <c r="AT1639" s="8">
        <f>IF(($F$1639&lt;&gt;2)+($N$1639&lt;&gt;2)+($V$1639&lt;&gt;2)+($AD$1639&lt;&gt;2)+($AL$1639&lt;&gt;2)=0,2,IF((($F$1639&lt;&gt;2)*$F$1639+($N$1639&lt;&gt;2)*$N$1639+($V$1639&lt;&gt;2)*$V$1639+($AD$1639&lt;&gt;2)*$AD$1639+($AL$1639&lt;&gt;2)*$AL$1639)/(($F$1639&lt;&gt;2)+($N$1639&lt;&gt;2)+($V$1639&lt;&gt;2)+($AD$1639&lt;&gt;2)+($AL$1639&lt;&gt;2))&gt;=0.5,1,0))</f>
        <v/>
      </c>
      <c r="AU1639" s="8">
        <f>IF(($G$1639&lt;&gt;2)+($O$1639&lt;&gt;2)+($W$1639&lt;&gt;2)+($AE$1639&lt;&gt;2)+($AM$1639&lt;&gt;2)=0,2,IF((($G$1639&lt;&gt;2)*$G$1639+($O$1639&lt;&gt;2)*$O$1639+($W$1639&lt;&gt;2)*$W$1639+($AE$1639&lt;&gt;2)*$AE$1639+($AM$1639&lt;&gt;2)*$AM$1639)/(($G$1639&lt;&gt;2)+($O$1639&lt;&gt;2)+($W$1639&lt;&gt;2)+($AE$1639&lt;&gt;2)+($AM$1639&lt;&gt;2))&gt;=0.5,1,0))</f>
        <v/>
      </c>
      <c r="AV1639" s="8">
        <f>IF(($H$1639&lt;&gt;2)+($P$1639&lt;&gt;2)+($X$1639&lt;&gt;2)+($AF$1639&lt;&gt;2)+($AN$1639&lt;&gt;2)=0,2,IF((($H$1639&lt;&gt;2)*$H$1639+($P$1639&lt;&gt;2)*$P$1639+($X$1639&lt;&gt;2)*$X$1639+($AF$1639&lt;&gt;2)*$AF$1639+($AN$1639&lt;&gt;2)*$AN$1639)/(($H$1639&lt;&gt;2)+($P$1639&lt;&gt;2)+($X$1639&lt;&gt;2)+($AF$1639&lt;&gt;2)+($AN$1639&lt;&gt;2))&gt;=0.5,1,0))</f>
        <v/>
      </c>
      <c r="AX1639" s="16">
        <f>'Ground truth'!$B$19</f>
        <v/>
      </c>
      <c r="AY1639" s="16">
        <f>'Ground truth'!$C$19</f>
        <v/>
      </c>
      <c r="AZ1639" s="16">
        <f>'Ground truth'!$D$19</f>
        <v/>
      </c>
      <c r="BA1639" s="16">
        <f>'Ground truth'!$E$19</f>
        <v/>
      </c>
      <c r="BB1639" s="16">
        <f>'Ground truth'!$F$19</f>
        <v/>
      </c>
      <c r="BC1639" s="16">
        <f>'Ground truth'!$G$19</f>
        <v/>
      </c>
      <c r="BD1639" s="16">
        <f>'Ground truth'!$H$19</f>
        <v/>
      </c>
    </row>
    <row r="1640">
      <c r="A1640" s="3" t="inlineStr">
        <is>
          <t>External Environment</t>
        </is>
      </c>
      <c r="B1640" s="8" t="n">
        <v>1</v>
      </c>
      <c r="C1640" s="8" t="n">
        <v>1</v>
      </c>
      <c r="D1640" s="8" t="n">
        <v>1</v>
      </c>
      <c r="E1640" s="8" t="n">
        <v>1</v>
      </c>
      <c r="F1640" s="8" t="n">
        <v>1</v>
      </c>
      <c r="G1640" s="8" t="n">
        <v>1</v>
      </c>
      <c r="H1640" s="8" t="n">
        <v>1</v>
      </c>
      <c r="J1640" s="8" t="n">
        <v>1</v>
      </c>
      <c r="K1640" s="8" t="n">
        <v>1</v>
      </c>
      <c r="L1640" s="8" t="n">
        <v>1</v>
      </c>
      <c r="M1640" s="8" t="n">
        <v>1</v>
      </c>
      <c r="N1640" s="8" t="n">
        <v>1</v>
      </c>
      <c r="O1640" s="8" t="n">
        <v>1</v>
      </c>
      <c r="P1640" s="8" t="n">
        <v>1</v>
      </c>
      <c r="R1640" s="8" t="n">
        <v>1</v>
      </c>
      <c r="S1640" s="8" t="n">
        <v>1</v>
      </c>
      <c r="T1640" s="8" t="n">
        <v>1</v>
      </c>
      <c r="U1640" s="8" t="n">
        <v>1</v>
      </c>
      <c r="V1640" s="8" t="n">
        <v>1</v>
      </c>
      <c r="W1640" s="8" t="n">
        <v>1</v>
      </c>
      <c r="X1640" s="8" t="n">
        <v>1</v>
      </c>
      <c r="Z1640" s="8" t="n">
        <v>1</v>
      </c>
      <c r="AA1640" s="8" t="n">
        <v>1</v>
      </c>
      <c r="AB1640" s="8" t="n">
        <v>1</v>
      </c>
      <c r="AC1640" s="8" t="n">
        <v>1</v>
      </c>
      <c r="AD1640" s="8" t="n">
        <v>1</v>
      </c>
      <c r="AE1640" s="8" t="n">
        <v>1</v>
      </c>
      <c r="AF1640" s="8" t="n">
        <v>1</v>
      </c>
      <c r="AH1640" s="8" t="n">
        <v>1</v>
      </c>
      <c r="AI1640" s="8" t="n">
        <v>1</v>
      </c>
      <c r="AJ1640" s="8" t="n">
        <v>1</v>
      </c>
      <c r="AK1640" s="8" t="n">
        <v>1</v>
      </c>
      <c r="AL1640" s="8" t="n">
        <v>1</v>
      </c>
      <c r="AM1640" s="8" t="n">
        <v>1</v>
      </c>
      <c r="AN1640" s="8" t="n">
        <v>1</v>
      </c>
      <c r="AP1640" s="8">
        <f>IF(($B$1640&lt;&gt;2)+($J$1640&lt;&gt;2)+($R$1640&lt;&gt;2)+($Z$1640&lt;&gt;2)+($AH$1640&lt;&gt;2)=0,2,IF((($B$1640&lt;&gt;2)*$B$1640+($J$1640&lt;&gt;2)*$J$1640+($R$1640&lt;&gt;2)*$R$1640+($Z$1640&lt;&gt;2)*$Z$1640+($AH$1640&lt;&gt;2)*$AH$1640)/(($B$1640&lt;&gt;2)+($J$1640&lt;&gt;2)+($R$1640&lt;&gt;2)+($Z$1640&lt;&gt;2)+($AH$1640&lt;&gt;2))&gt;=0.5,1,0))</f>
        <v/>
      </c>
      <c r="AQ1640" s="8">
        <f>IF(($C$1640&lt;&gt;2)+($K$1640&lt;&gt;2)+($S$1640&lt;&gt;2)+($AA$1640&lt;&gt;2)+($AI$1640&lt;&gt;2)=0,2,IF((($C$1640&lt;&gt;2)*$C$1640+($K$1640&lt;&gt;2)*$K$1640+($S$1640&lt;&gt;2)*$S$1640+($AA$1640&lt;&gt;2)*$AA$1640+($AI$1640&lt;&gt;2)*$AI$1640)/(($C$1640&lt;&gt;2)+($K$1640&lt;&gt;2)+($S$1640&lt;&gt;2)+($AA$1640&lt;&gt;2)+($AI$1640&lt;&gt;2))&gt;=0.5,1,0))</f>
        <v/>
      </c>
      <c r="AR1640" s="8">
        <f>IF(($D$1640&lt;&gt;2)+($L$1640&lt;&gt;2)+($T$1640&lt;&gt;2)+($AB$1640&lt;&gt;2)+($AJ$1640&lt;&gt;2)=0,2,IF((($D$1640&lt;&gt;2)*$D$1640+($L$1640&lt;&gt;2)*$L$1640+($T$1640&lt;&gt;2)*$T$1640+($AB$1640&lt;&gt;2)*$AB$1640+($AJ$1640&lt;&gt;2)*$AJ$1640)/(($D$1640&lt;&gt;2)+($L$1640&lt;&gt;2)+($T$1640&lt;&gt;2)+($AB$1640&lt;&gt;2)+($AJ$1640&lt;&gt;2))&gt;=0.5,1,0))</f>
        <v/>
      </c>
      <c r="AS1640" s="8">
        <f>IF(($E$1640&lt;&gt;2)+($M$1640&lt;&gt;2)+($U$1640&lt;&gt;2)+($AC$1640&lt;&gt;2)+($AK$1640&lt;&gt;2)=0,2,IF((($E$1640&lt;&gt;2)*$E$1640+($M$1640&lt;&gt;2)*$M$1640+($U$1640&lt;&gt;2)*$U$1640+($AC$1640&lt;&gt;2)*$AC$1640+($AK$1640&lt;&gt;2)*$AK$1640)/(($E$1640&lt;&gt;2)+($M$1640&lt;&gt;2)+($U$1640&lt;&gt;2)+($AC$1640&lt;&gt;2)+($AK$1640&lt;&gt;2))&gt;=0.5,1,0))</f>
        <v/>
      </c>
      <c r="AT1640" s="8">
        <f>IF(($F$1640&lt;&gt;2)+($N$1640&lt;&gt;2)+($V$1640&lt;&gt;2)+($AD$1640&lt;&gt;2)+($AL$1640&lt;&gt;2)=0,2,IF((($F$1640&lt;&gt;2)*$F$1640+($N$1640&lt;&gt;2)*$N$1640+($V$1640&lt;&gt;2)*$V$1640+($AD$1640&lt;&gt;2)*$AD$1640+($AL$1640&lt;&gt;2)*$AL$1640)/(($F$1640&lt;&gt;2)+($N$1640&lt;&gt;2)+($V$1640&lt;&gt;2)+($AD$1640&lt;&gt;2)+($AL$1640&lt;&gt;2))&gt;=0.5,1,0))</f>
        <v/>
      </c>
      <c r="AU1640" s="8">
        <f>IF(($G$1640&lt;&gt;2)+($O$1640&lt;&gt;2)+($W$1640&lt;&gt;2)+($AE$1640&lt;&gt;2)+($AM$1640&lt;&gt;2)=0,2,IF((($G$1640&lt;&gt;2)*$G$1640+($O$1640&lt;&gt;2)*$O$1640+($W$1640&lt;&gt;2)*$W$1640+($AE$1640&lt;&gt;2)*$AE$1640+($AM$1640&lt;&gt;2)*$AM$1640)/(($G$1640&lt;&gt;2)+($O$1640&lt;&gt;2)+($W$1640&lt;&gt;2)+($AE$1640&lt;&gt;2)+($AM$1640&lt;&gt;2))&gt;=0.5,1,0))</f>
        <v/>
      </c>
      <c r="AV1640" s="8">
        <f>IF(($H$1640&lt;&gt;2)+($P$1640&lt;&gt;2)+($X$1640&lt;&gt;2)+($AF$1640&lt;&gt;2)+($AN$1640&lt;&gt;2)=0,2,IF((($H$1640&lt;&gt;2)*$H$1640+($P$1640&lt;&gt;2)*$P$1640+($X$1640&lt;&gt;2)*$X$1640+($AF$1640&lt;&gt;2)*$AF$1640+($AN$1640&lt;&gt;2)*$AN$1640)/(($H$1640&lt;&gt;2)+($P$1640&lt;&gt;2)+($X$1640&lt;&gt;2)+($AF$1640&lt;&gt;2)+($AN$1640&lt;&gt;2))&gt;=0.5,1,0))</f>
        <v/>
      </c>
      <c r="AX1640" s="16">
        <f>'Ground truth'!$B$20</f>
        <v/>
      </c>
      <c r="AY1640" s="16">
        <f>'Ground truth'!$C$20</f>
        <v/>
      </c>
      <c r="AZ1640" s="16">
        <f>'Ground truth'!$D$20</f>
        <v/>
      </c>
      <c r="BA1640" s="16">
        <f>'Ground truth'!$E$20</f>
        <v/>
      </c>
      <c r="BB1640" s="16">
        <f>'Ground truth'!$F$20</f>
        <v/>
      </c>
      <c r="BC1640" s="16">
        <f>'Ground truth'!$G$20</f>
        <v/>
      </c>
      <c r="BD1640" s="16">
        <f>'Ground truth'!$H$20</f>
        <v/>
      </c>
    </row>
    <row r="1642">
      <c r="A1642" s="17" t="inlineStr">
        <is>
          <t>metrics — confident-only (unsure excluded from denominators)</t>
        </is>
      </c>
      <c r="B1642" s="10" t="inlineStr">
        <is>
          <t>run 1</t>
        </is>
      </c>
      <c r="C1642" s="10" t="inlineStr">
        <is>
          <t>run 2</t>
        </is>
      </c>
      <c r="D1642" s="10" t="inlineStr">
        <is>
          <t>run 3</t>
        </is>
      </c>
      <c r="E1642" s="10" t="inlineStr">
        <is>
          <t>run 4</t>
        </is>
      </c>
      <c r="F1642" s="10" t="inlineStr">
        <is>
          <t>run 5</t>
        </is>
      </c>
      <c r="G1642" s="10" t="inlineStr">
        <is>
          <t>avg-matrix</t>
        </is>
      </c>
      <c r="H1642" s="10" t="inlineStr">
        <is>
          <t>mean</t>
        </is>
      </c>
      <c r="I1642" s="10" t="inlineStr">
        <is>
          <t>std (pop.)</t>
        </is>
      </c>
      <c r="J1642" s="17" t="inlineStr">
        <is>
          <t>notes</t>
        </is>
      </c>
    </row>
    <row r="1643">
      <c r="A1643" s="7" t="inlineStr">
        <is>
          <t>TP</t>
        </is>
      </c>
      <c r="B1643" s="7">
        <f>SUMPRODUCT(($B$1634:$H$1640=1)*('Ground truth'!$B$14:$H$20=1))</f>
        <v/>
      </c>
      <c r="C1643" s="7">
        <f>SUMPRODUCT(($J$1634:$P$1640=1)*('Ground truth'!$B$14:$H$20=1))</f>
        <v/>
      </c>
      <c r="D1643" s="7">
        <f>SUMPRODUCT(($R$1634:$X$1640=1)*('Ground truth'!$B$14:$H$20=1))</f>
        <v/>
      </c>
      <c r="E1643" s="7">
        <f>SUMPRODUCT(($Z$1634:$AF$1640=1)*('Ground truth'!$B$14:$H$20=1))</f>
        <v/>
      </c>
      <c r="F1643" s="7">
        <f>SUMPRODUCT(($AH$1634:$AN$1640=1)*('Ground truth'!$B$14:$H$20=1))</f>
        <v/>
      </c>
      <c r="G1643" s="7">
        <f>SUMPRODUCT(($AP$1634:$AV$1640=1)*('Ground truth'!$B$14:$H$20=1))</f>
        <v/>
      </c>
      <c r="H1643" s="12">
        <f>AVERAGE($B$1643:$F$1643)</f>
        <v/>
      </c>
      <c r="I1643" s="12">
        <f>STDEV.P($B$1643:$F$1643)</f>
        <v/>
      </c>
    </row>
    <row r="1644">
      <c r="A1644" s="7" t="inlineStr">
        <is>
          <t>TN</t>
        </is>
      </c>
      <c r="B1644" s="7">
        <f>SUMPRODUCT(($B$1634:$H$1640=0)*('Ground truth'!$B$14:$H$20=0))</f>
        <v/>
      </c>
      <c r="C1644" s="7">
        <f>SUMPRODUCT(($J$1634:$P$1640=0)*('Ground truth'!$B$14:$H$20=0))</f>
        <v/>
      </c>
      <c r="D1644" s="7">
        <f>SUMPRODUCT(($R$1634:$X$1640=0)*('Ground truth'!$B$14:$H$20=0))</f>
        <v/>
      </c>
      <c r="E1644" s="7">
        <f>SUMPRODUCT(($Z$1634:$AF$1640=0)*('Ground truth'!$B$14:$H$20=0))</f>
        <v/>
      </c>
      <c r="F1644" s="7">
        <f>SUMPRODUCT(($AH$1634:$AN$1640=0)*('Ground truth'!$B$14:$H$20=0))</f>
        <v/>
      </c>
      <c r="G1644" s="7">
        <f>SUMPRODUCT(($AP$1634:$AV$1640=0)*('Ground truth'!$B$14:$H$20=0))</f>
        <v/>
      </c>
      <c r="H1644" s="12">
        <f>AVERAGE($B$1644:$F$1644)</f>
        <v/>
      </c>
      <c r="I1644" s="12">
        <f>STDEV.P($B$1644:$F$1644)</f>
        <v/>
      </c>
    </row>
    <row r="1645">
      <c r="A1645" s="7" t="inlineStr">
        <is>
          <t>FP</t>
        </is>
      </c>
      <c r="B1645" s="7">
        <f>SUMPRODUCT(($B$1634:$H$1640=1)*('Ground truth'!$B$14:$H$20=0))</f>
        <v/>
      </c>
      <c r="C1645" s="7">
        <f>SUMPRODUCT(($J$1634:$P$1640=1)*('Ground truth'!$B$14:$H$20=0))</f>
        <v/>
      </c>
      <c r="D1645" s="7">
        <f>SUMPRODUCT(($R$1634:$X$1640=1)*('Ground truth'!$B$14:$H$20=0))</f>
        <v/>
      </c>
      <c r="E1645" s="7">
        <f>SUMPRODUCT(($Z$1634:$AF$1640=1)*('Ground truth'!$B$14:$H$20=0))</f>
        <v/>
      </c>
      <c r="F1645" s="7">
        <f>SUMPRODUCT(($AH$1634:$AN$1640=1)*('Ground truth'!$B$14:$H$20=0))</f>
        <v/>
      </c>
      <c r="G1645" s="7">
        <f>SUMPRODUCT(($AP$1634:$AV$1640=1)*('Ground truth'!$B$14:$H$20=0))</f>
        <v/>
      </c>
      <c r="H1645" s="12">
        <f>AVERAGE($B$1645:$F$1645)</f>
        <v/>
      </c>
      <c r="I1645" s="12">
        <f>STDEV.P($B$1645:$F$1645)</f>
        <v/>
      </c>
    </row>
    <row r="1646">
      <c r="A1646" s="7" t="inlineStr">
        <is>
          <t>FN</t>
        </is>
      </c>
      <c r="B1646" s="7">
        <f>SUMPRODUCT(($B$1634:$H$1640=0)*('Ground truth'!$B$14:$H$20=1))</f>
        <v/>
      </c>
      <c r="C1646" s="7">
        <f>SUMPRODUCT(($J$1634:$P$1640=0)*('Ground truth'!$B$14:$H$20=1))</f>
        <v/>
      </c>
      <c r="D1646" s="7">
        <f>SUMPRODUCT(($R$1634:$X$1640=0)*('Ground truth'!$B$14:$H$20=1))</f>
        <v/>
      </c>
      <c r="E1646" s="7">
        <f>SUMPRODUCT(($Z$1634:$AF$1640=0)*('Ground truth'!$B$14:$H$20=1))</f>
        <v/>
      </c>
      <c r="F1646" s="7">
        <f>SUMPRODUCT(($AH$1634:$AN$1640=0)*('Ground truth'!$B$14:$H$20=1))</f>
        <v/>
      </c>
      <c r="G1646" s="7">
        <f>SUMPRODUCT(($AP$1634:$AV$1640=0)*('Ground truth'!$B$14:$H$20=1))</f>
        <v/>
      </c>
      <c r="H1646" s="12">
        <f>AVERAGE($B$1646:$F$1646)</f>
        <v/>
      </c>
      <c r="I1646" s="12">
        <f>STDEV.P($B$1646:$F$1646)</f>
        <v/>
      </c>
    </row>
    <row r="1647">
      <c r="A1647" s="4" t="inlineStr">
        <is>
          <t>Precision</t>
        </is>
      </c>
      <c r="B1647" s="12">
        <f>IFERROR($B$1643/($B$1643+$B$1645),0)</f>
        <v/>
      </c>
      <c r="C1647" s="12">
        <f>IFERROR($C$1643/($C$1643+$C$1645),0)</f>
        <v/>
      </c>
      <c r="D1647" s="12">
        <f>IFERROR($D$1643/($D$1643+$D$1645),0)</f>
        <v/>
      </c>
      <c r="E1647" s="12">
        <f>IFERROR($E$1643/($E$1643+$E$1645),0)</f>
        <v/>
      </c>
      <c r="F1647" s="12">
        <f>IFERROR($F$1643/($F$1643+$F$1645),0)</f>
        <v/>
      </c>
      <c r="G1647" s="12">
        <f>IFERROR($G$1643/($G$1643+$G$1645),0)</f>
        <v/>
      </c>
      <c r="H1647" s="18">
        <f>AVERAGE($B$1647:$F$1647)</f>
        <v/>
      </c>
      <c r="I1647" s="18">
        <f>STDEV.P($B$1647:$F$1647)</f>
        <v/>
      </c>
    </row>
    <row r="1648">
      <c r="A1648" s="4" t="inlineStr">
        <is>
          <t>Recall</t>
        </is>
      </c>
      <c r="B1648" s="12">
        <f>IFERROR($B$1643/($B$1643+$B$1646),0)</f>
        <v/>
      </c>
      <c r="C1648" s="12">
        <f>IFERROR($C$1643/($C$1643+$C$1646),0)</f>
        <v/>
      </c>
      <c r="D1648" s="12">
        <f>IFERROR($D$1643/($D$1643+$D$1646),0)</f>
        <v/>
      </c>
      <c r="E1648" s="12">
        <f>IFERROR($E$1643/($E$1643+$E$1646),0)</f>
        <v/>
      </c>
      <c r="F1648" s="12">
        <f>IFERROR($F$1643/($F$1643+$F$1646),0)</f>
        <v/>
      </c>
      <c r="G1648" s="12">
        <f>IFERROR($G$1643/($G$1643+$G$1646),0)</f>
        <v/>
      </c>
      <c r="H1648" s="18">
        <f>AVERAGE($B$1648:$F$1648)</f>
        <v/>
      </c>
      <c r="I1648" s="18">
        <f>STDEV.P($B$1648:$F$1648)</f>
        <v/>
      </c>
    </row>
    <row r="1649">
      <c r="A1649" s="4" t="inlineStr">
        <is>
          <t>F1</t>
        </is>
      </c>
      <c r="B1649" s="12">
        <f>IFERROR(2*$B$1647*$B$1648/($B$1647+$B$1648),0)</f>
        <v/>
      </c>
      <c r="C1649" s="12">
        <f>IFERROR(2*$C$1647*$C$1648/($C$1647+$C$1648),0)</f>
        <v/>
      </c>
      <c r="D1649" s="12">
        <f>IFERROR(2*$D$1647*$D$1648/($D$1647+$D$1648),0)</f>
        <v/>
      </c>
      <c r="E1649" s="12">
        <f>IFERROR(2*$E$1647*$E$1648/($E$1647+$E$1648),0)</f>
        <v/>
      </c>
      <c r="F1649" s="12">
        <f>IFERROR(2*$F$1647*$F$1648/($F$1647+$F$1648),0)</f>
        <v/>
      </c>
      <c r="G1649" s="12">
        <f>IFERROR(2*$G$1647*$G$1648/($G$1647+$G$1648),0)</f>
        <v/>
      </c>
      <c r="H1649" s="18">
        <f>AVERAGE($B$1649:$F$1649)</f>
        <v/>
      </c>
      <c r="I1649" s="18">
        <f>STDEV.P($B$1649:$F$1649)</f>
        <v/>
      </c>
    </row>
    <row r="1650">
      <c r="A1650" s="4" t="inlineStr">
        <is>
          <t>Accuracy</t>
        </is>
      </c>
      <c r="B1650" s="12">
        <f>IFERROR(($B$1643+$B$1644)/($B$1643+$B$1644+$B$1645+$B$1646),0)</f>
        <v/>
      </c>
      <c r="C1650" s="12">
        <f>IFERROR(($C$1643+$C$1644)/($C$1643+$C$1644+$C$1645+$C$1646),0)</f>
        <v/>
      </c>
      <c r="D1650" s="12">
        <f>IFERROR(($D$1643+$D$1644)/($D$1643+$D$1644+$D$1645+$D$1646),0)</f>
        <v/>
      </c>
      <c r="E1650" s="12">
        <f>IFERROR(($E$1643+$E$1644)/($E$1643+$E$1644+$E$1645+$E$1646),0)</f>
        <v/>
      </c>
      <c r="F1650" s="12">
        <f>IFERROR(($F$1643+$F$1644)/($F$1643+$F$1644+$F$1645+$F$1646),0)</f>
        <v/>
      </c>
      <c r="G1650" s="12">
        <f>IFERROR(($G$1643+$G$1644)/($G$1643+$G$1644+$G$1645+$G$1646),0)</f>
        <v/>
      </c>
      <c r="H1650" s="18">
        <f>AVERAGE($B$1650:$F$1650)</f>
        <v/>
      </c>
      <c r="I1650" s="18">
        <f>STDEV.P($B$1650:$F$1650)</f>
        <v/>
      </c>
    </row>
    <row r="1651">
      <c r="A1651" s="4" t="inlineStr">
        <is>
          <t>Edit distance</t>
        </is>
      </c>
      <c r="B1651" s="12">
        <f>SUMPRODUCT(ABS('Ground truth'!$B$14:$H$20-$B$1634:$H$1640))</f>
        <v/>
      </c>
      <c r="C1651" s="12">
        <f>SUMPRODUCT(ABS('Ground truth'!$B$14:$H$20-$J$1634:$P$1640))</f>
        <v/>
      </c>
      <c r="D1651" s="12">
        <f>SUMPRODUCT(ABS('Ground truth'!$B$14:$H$20-$R$1634:$X$1640))</f>
        <v/>
      </c>
      <c r="E1651" s="12">
        <f>SUMPRODUCT(ABS('Ground truth'!$B$14:$H$20-$Z$1634:$AF$1640))</f>
        <v/>
      </c>
      <c r="F1651" s="12">
        <f>SUMPRODUCT(ABS('Ground truth'!$B$14:$H$20-$AH$1634:$AN$1640))</f>
        <v/>
      </c>
      <c r="G1651" s="12">
        <f>SUMPRODUCT(ABS('Ground truth'!$B$14:$H$20-$AP$1634:$AV$1640))</f>
        <v/>
      </c>
      <c r="H1651" s="18">
        <f>AVERAGE($B$1651:$F$1651)</f>
        <v/>
      </c>
      <c r="I1651" s="18">
        <f>STDEV.P($B$1651:$F$1651)</f>
        <v/>
      </c>
    </row>
    <row r="1652">
      <c r="A1652" s="4" t="inlineStr">
        <is>
          <t>Spectral distance</t>
        </is>
      </c>
      <c r="B1652" s="12">
        <f>SQRT(SUMPRODUCT(('Ground truth'!$K$14:$K$20-$B$1663:$B$1669)^2))</f>
        <v/>
      </c>
      <c r="C1652" s="12">
        <f>SQRT(SUMPRODUCT(('Ground truth'!$K$14:$K$20-$C$1663:$C$1669)^2))</f>
        <v/>
      </c>
      <c r="D1652" s="12">
        <f>SQRT(SUMPRODUCT(('Ground truth'!$K$14:$K$20-$D$1663:$D$1669)^2))</f>
        <v/>
      </c>
      <c r="E1652" s="12">
        <f>SQRT(SUMPRODUCT(('Ground truth'!$K$14:$K$20-$E$1663:$E$1669)^2))</f>
        <v/>
      </c>
      <c r="F1652" s="12">
        <f>SQRT(SUMPRODUCT(('Ground truth'!$K$14:$K$20-$F$1663:$F$1669)^2))</f>
        <v/>
      </c>
      <c r="G1652" s="12">
        <f>SQRT(SUMPRODUCT(('Ground truth'!$K$14:$K$20-$G$1663:$G$1669)^2))</f>
        <v/>
      </c>
      <c r="H1652" s="18">
        <f>AVERAGE($B$1652:$F$1652)</f>
        <v/>
      </c>
      <c r="I1652" s="18">
        <f>STDEV.P($B$1652:$F$1652)</f>
        <v/>
      </c>
    </row>
    <row r="1653">
      <c r="A1653" s="4" t="inlineStr">
        <is>
          <t>Unsure cells</t>
        </is>
      </c>
      <c r="B1653" s="7">
        <f>COUNTIF($B$1634:$H$1640,2)</f>
        <v/>
      </c>
      <c r="C1653" s="7">
        <f>COUNTIF($J$1634:$P$1640,2)</f>
        <v/>
      </c>
      <c r="D1653" s="7">
        <f>COUNTIF($R$1634:$X$1640,2)</f>
        <v/>
      </c>
      <c r="E1653" s="7">
        <f>COUNTIF($Z$1634:$AF$1640,2)</f>
        <v/>
      </c>
      <c r="F1653" s="7">
        <f>COUNTIF($AH$1634:$AN$1640,2)</f>
        <v/>
      </c>
      <c r="G1653" s="7">
        <f>COUNTIF($AP$1634:$AV$1640,2)</f>
        <v/>
      </c>
      <c r="H1653" s="12">
        <f>AVERAGE($B$1653:$F$1653)</f>
        <v/>
      </c>
      <c r="I1653" s="12">
        <f>STDEV.P($B$1653:$F$1653)</f>
        <v/>
      </c>
    </row>
    <row r="1654">
      <c r="A1654" s="3" t="inlineStr">
        <is>
          <t>eigenvalues (real part, numpy order; pasted)</t>
        </is>
      </c>
    </row>
    <row r="1655">
      <c r="A1655" s="3" t="inlineStr">
        <is>
          <t xml:space="preserve">  λ1</t>
        </is>
      </c>
      <c r="B1655" s="19" t="n">
        <v>5.75197117192188</v>
      </c>
      <c r="C1655" s="19" t="n">
        <v>4.755339249515014</v>
      </c>
      <c r="D1655" s="19" t="n">
        <v>4.755339249515014</v>
      </c>
      <c r="E1655" s="19" t="n">
        <v>4.755339249515014</v>
      </c>
      <c r="F1655" s="19" t="n">
        <v>4.755339249515014</v>
      </c>
      <c r="G1655" s="19" t="n">
        <v>4.755339249515014</v>
      </c>
    </row>
    <row r="1656">
      <c r="A1656" s="3" t="inlineStr">
        <is>
          <t xml:space="preserve">  λ2</t>
        </is>
      </c>
      <c r="B1656" s="19" t="n">
        <v>2.103204608180206</v>
      </c>
      <c r="C1656" s="19" t="n">
        <v>-1.246979603717467</v>
      </c>
      <c r="D1656" s="19" t="n">
        <v>-1.246979603717467</v>
      </c>
      <c r="E1656" s="19" t="n">
        <v>-1.246979603717467</v>
      </c>
      <c r="F1656" s="19" t="n">
        <v>-1.246979603717467</v>
      </c>
      <c r="G1656" s="19" t="n">
        <v>-1.246979603717467</v>
      </c>
    </row>
    <row r="1657">
      <c r="A1657" s="3" t="inlineStr">
        <is>
          <t xml:space="preserve">  λ3</t>
        </is>
      </c>
      <c r="B1657" s="19" t="n">
        <v>0.6195619579174581</v>
      </c>
      <c r="C1657" s="19" t="n">
        <v>-0.8187224286571491</v>
      </c>
      <c r="D1657" s="19" t="n">
        <v>-0.8187224286571491</v>
      </c>
      <c r="E1657" s="19" t="n">
        <v>-0.8187224286571491</v>
      </c>
      <c r="F1657" s="19" t="n">
        <v>-0.8187224286571491</v>
      </c>
      <c r="G1657" s="19" t="n">
        <v>-0.8187224286571491</v>
      </c>
    </row>
    <row r="1658">
      <c r="A1658" s="3" t="inlineStr">
        <is>
          <t xml:space="preserve">  λ4</t>
        </is>
      </c>
      <c r="B1658" s="19" t="n">
        <v>-0.8375569317749149</v>
      </c>
      <c r="C1658" s="19" t="n">
        <v>1.801937735804837</v>
      </c>
      <c r="D1658" s="19" t="n">
        <v>1.801937735804837</v>
      </c>
      <c r="E1658" s="19" t="n">
        <v>1.801937735804837</v>
      </c>
      <c r="F1658" s="19" t="n">
        <v>1.801937735804837</v>
      </c>
      <c r="G1658" s="19" t="n">
        <v>1.801937735804837</v>
      </c>
    </row>
    <row r="1659">
      <c r="A1659" s="3" t="inlineStr">
        <is>
          <t xml:space="preserve">  λ5</t>
        </is>
      </c>
      <c r="B1659" s="19" t="n">
        <v>-0.6371808062446205</v>
      </c>
      <c r="C1659" s="19" t="n">
        <v>1.573755762364448</v>
      </c>
      <c r="D1659" s="19" t="n">
        <v>1.573755762364448</v>
      </c>
      <c r="E1659" s="19" t="n">
        <v>1.573755762364448</v>
      </c>
      <c r="F1659" s="19" t="n">
        <v>1.573755762364448</v>
      </c>
      <c r="G1659" s="19" t="n">
        <v>1.573755762364448</v>
      </c>
    </row>
    <row r="1660">
      <c r="A1660" s="3" t="inlineStr">
        <is>
          <t xml:space="preserve">  λ6</t>
        </is>
      </c>
      <c r="B1660" s="19" t="n">
        <v>-6.254282601405393e-17</v>
      </c>
      <c r="C1660" s="19" t="n">
        <v>0.489627416777684</v>
      </c>
      <c r="D1660" s="19" t="n">
        <v>0.489627416777684</v>
      </c>
      <c r="E1660" s="19" t="n">
        <v>0.489627416777684</v>
      </c>
      <c r="F1660" s="19" t="n">
        <v>0.489627416777684</v>
      </c>
      <c r="G1660" s="19" t="n">
        <v>0.489627416777684</v>
      </c>
    </row>
    <row r="1661">
      <c r="A1661" s="3" t="inlineStr">
        <is>
          <t xml:space="preserve">  λ7</t>
        </is>
      </c>
      <c r="B1661" s="19" t="n">
        <v>3.879650288482974e-16</v>
      </c>
      <c r="C1661" s="19" t="n">
        <v>0.4450418679126289</v>
      </c>
      <c r="D1661" s="19" t="n">
        <v>0.4450418679126289</v>
      </c>
      <c r="E1661" s="19" t="n">
        <v>0.4450418679126289</v>
      </c>
      <c r="F1661" s="19" t="n">
        <v>0.4450418679126289</v>
      </c>
      <c r="G1661" s="19" t="n">
        <v>0.4450418679126289</v>
      </c>
    </row>
    <row r="1662">
      <c r="A1662" s="3" t="inlineStr">
        <is>
          <t>eigenvalues sorted desc (LARGE)</t>
        </is>
      </c>
    </row>
    <row r="1663">
      <c r="A1663" s="3" t="inlineStr">
        <is>
          <t xml:space="preserve">  λ(1)</t>
        </is>
      </c>
      <c r="B1663" s="19">
        <f>LARGE($B$1655:$B$1661,1)</f>
        <v/>
      </c>
      <c r="C1663" s="19">
        <f>LARGE($C$1655:$C$1661,1)</f>
        <v/>
      </c>
      <c r="D1663" s="19">
        <f>LARGE($D$1655:$D$1661,1)</f>
        <v/>
      </c>
      <c r="E1663" s="19">
        <f>LARGE($E$1655:$E$1661,1)</f>
        <v/>
      </c>
      <c r="F1663" s="19">
        <f>LARGE($F$1655:$F$1661,1)</f>
        <v/>
      </c>
      <c r="G1663" s="19">
        <f>LARGE($G$1655:$G$1661,1)</f>
        <v/>
      </c>
    </row>
    <row r="1664">
      <c r="A1664" s="3" t="inlineStr">
        <is>
          <t xml:space="preserve">  λ(2)</t>
        </is>
      </c>
      <c r="B1664" s="19">
        <f>LARGE($B$1655:$B$1661,2)</f>
        <v/>
      </c>
      <c r="C1664" s="19">
        <f>LARGE($C$1655:$C$1661,2)</f>
        <v/>
      </c>
      <c r="D1664" s="19">
        <f>LARGE($D$1655:$D$1661,2)</f>
        <v/>
      </c>
      <c r="E1664" s="19">
        <f>LARGE($E$1655:$E$1661,2)</f>
        <v/>
      </c>
      <c r="F1664" s="19">
        <f>LARGE($F$1655:$F$1661,2)</f>
        <v/>
      </c>
      <c r="G1664" s="19">
        <f>LARGE($G$1655:$G$1661,2)</f>
        <v/>
      </c>
    </row>
    <row r="1665">
      <c r="A1665" s="3" t="inlineStr">
        <is>
          <t xml:space="preserve">  λ(3)</t>
        </is>
      </c>
      <c r="B1665" s="19">
        <f>LARGE($B$1655:$B$1661,3)</f>
        <v/>
      </c>
      <c r="C1665" s="19">
        <f>LARGE($C$1655:$C$1661,3)</f>
        <v/>
      </c>
      <c r="D1665" s="19">
        <f>LARGE($D$1655:$D$1661,3)</f>
        <v/>
      </c>
      <c r="E1665" s="19">
        <f>LARGE($E$1655:$E$1661,3)</f>
        <v/>
      </c>
      <c r="F1665" s="19">
        <f>LARGE($F$1655:$F$1661,3)</f>
        <v/>
      </c>
      <c r="G1665" s="19">
        <f>LARGE($G$1655:$G$1661,3)</f>
        <v/>
      </c>
    </row>
    <row r="1666">
      <c r="A1666" s="3" t="inlineStr">
        <is>
          <t xml:space="preserve">  λ(4)</t>
        </is>
      </c>
      <c r="B1666" s="19">
        <f>LARGE($B$1655:$B$1661,4)</f>
        <v/>
      </c>
      <c r="C1666" s="19">
        <f>LARGE($C$1655:$C$1661,4)</f>
        <v/>
      </c>
      <c r="D1666" s="19">
        <f>LARGE($D$1655:$D$1661,4)</f>
        <v/>
      </c>
      <c r="E1666" s="19">
        <f>LARGE($E$1655:$E$1661,4)</f>
        <v/>
      </c>
      <c r="F1666" s="19">
        <f>LARGE($F$1655:$F$1661,4)</f>
        <v/>
      </c>
      <c r="G1666" s="19">
        <f>LARGE($G$1655:$G$1661,4)</f>
        <v/>
      </c>
    </row>
    <row r="1667">
      <c r="A1667" s="3" t="inlineStr">
        <is>
          <t xml:space="preserve">  λ(5)</t>
        </is>
      </c>
      <c r="B1667" s="19">
        <f>LARGE($B$1655:$B$1661,5)</f>
        <v/>
      </c>
      <c r="C1667" s="19">
        <f>LARGE($C$1655:$C$1661,5)</f>
        <v/>
      </c>
      <c r="D1667" s="19">
        <f>LARGE($D$1655:$D$1661,5)</f>
        <v/>
      </c>
      <c r="E1667" s="19">
        <f>LARGE($E$1655:$E$1661,5)</f>
        <v/>
      </c>
      <c r="F1667" s="19">
        <f>LARGE($F$1655:$F$1661,5)</f>
        <v/>
      </c>
      <c r="G1667" s="19">
        <f>LARGE($G$1655:$G$1661,5)</f>
        <v/>
      </c>
    </row>
    <row r="1668">
      <c r="A1668" s="3" t="inlineStr">
        <is>
          <t xml:space="preserve">  λ(6)</t>
        </is>
      </c>
      <c r="B1668" s="19">
        <f>LARGE($B$1655:$B$1661,6)</f>
        <v/>
      </c>
      <c r="C1668" s="19">
        <f>LARGE($C$1655:$C$1661,6)</f>
        <v/>
      </c>
      <c r="D1668" s="19">
        <f>LARGE($D$1655:$D$1661,6)</f>
        <v/>
      </c>
      <c r="E1668" s="19">
        <f>LARGE($E$1655:$E$1661,6)</f>
        <v/>
      </c>
      <c r="F1668" s="19">
        <f>LARGE($F$1655:$F$1661,6)</f>
        <v/>
      </c>
      <c r="G1668" s="19">
        <f>LARGE($G$1655:$G$1661,6)</f>
        <v/>
      </c>
    </row>
    <row r="1669">
      <c r="A1669" s="3" t="inlineStr">
        <is>
          <t xml:space="preserve">  λ(7)</t>
        </is>
      </c>
      <c r="B1669" s="19">
        <f>LARGE($B$1655:$B$1661,7)</f>
        <v/>
      </c>
      <c r="C1669" s="19">
        <f>LARGE($C$1655:$C$1661,7)</f>
        <v/>
      </c>
      <c r="D1669" s="19">
        <f>LARGE($D$1655:$D$1661,7)</f>
        <v/>
      </c>
      <c r="E1669" s="19">
        <f>LARGE($E$1655:$E$1661,7)</f>
        <v/>
      </c>
      <c r="F1669" s="19">
        <f>LARGE($F$1655:$F$1661,7)</f>
        <v/>
      </c>
      <c r="G1669" s="19">
        <f>LARGE($G$1655:$G$1661,7)</f>
        <v/>
      </c>
    </row>
    <row r="1670">
      <c r="A1670" s="3" t="inlineStr">
        <is>
          <t>check: Σeig − trace (→0)</t>
        </is>
      </c>
      <c r="B1670" s="3">
        <f>ROUND(SUM($B$1655:$B$1661)-($B$1634+$C$1635+$D$1636+$E$1637+$F$1638+$G$1639+$H$1640),6)</f>
        <v/>
      </c>
      <c r="C1670" s="3">
        <f>ROUND(SUM($C$1655:$C$1661)-($J$1634+$K$1635+$L$1636+$M$1637+$N$1638+$O$1639+$P$1640),6)</f>
        <v/>
      </c>
      <c r="D1670" s="3">
        <f>ROUND(SUM($D$1655:$D$1661)-($R$1634+$S$1635+$T$1636+$U$1637+$V$1638+$W$1639+$X$1640),6)</f>
        <v/>
      </c>
      <c r="E1670" s="3">
        <f>ROUND(SUM($E$1655:$E$1661)-($Z$1634+$AA$1635+$AB$1636+$AC$1637+$AD$1638+$AE$1639+$AF$1640),6)</f>
        <v/>
      </c>
      <c r="F1670" s="3">
        <f>ROUND(SUM($F$1655:$F$1661)-($AH$1634+$AI$1635+$AJ$1636+$AK$1637+$AL$1638+$AM$1639+$AN$1640),6)</f>
        <v/>
      </c>
      <c r="G1670" s="3">
        <f>ROUND(SUM($G$1655:$G$1661)-($AP$1634+$AQ$1635+$AR$1636+$AS$1637+$AT$1638+$AU$1639+$AV$1640),6)</f>
        <v/>
      </c>
    </row>
    <row r="1671">
      <c r="A1671" s="3" t="inlineStr">
        <is>
          <t>check: Πeig − det (→0)</t>
        </is>
      </c>
      <c r="B1671" s="3">
        <f>ROUND(MDETERM($B$1634:$H$1640)-PRODUCT($B$1655:$B$1661),6)</f>
        <v/>
      </c>
      <c r="C1671" s="3">
        <f>ROUND(MDETERM($J$1634:$P$1640)-PRODUCT($C$1655:$C$1661),6)</f>
        <v/>
      </c>
      <c r="D1671" s="3">
        <f>ROUND(MDETERM($R$1634:$X$1640)-PRODUCT($D$1655:$D$1661),6)</f>
        <v/>
      </c>
      <c r="E1671" s="3">
        <f>ROUND(MDETERM($Z$1634:$AF$1640)-PRODUCT($E$1655:$E$1661),6)</f>
        <v/>
      </c>
      <c r="F1671" s="3">
        <f>ROUND(MDETERM($AH$1634:$AN$1640)-PRODUCT($F$1655:$F$1661),6)</f>
        <v/>
      </c>
      <c r="G1671" s="3">
        <f>ROUND(MDETERM($AP$1634:$AV$1640)-PRODUCT($G$1655:$G$1661),6)</f>
        <v/>
      </c>
    </row>
    <row r="1672">
      <c r="A1672" s="3" t="inlineStr">
        <is>
          <t>complex eigenvalues?</t>
        </is>
      </c>
      <c r="B1672" s="3" t="inlineStr"/>
      <c r="C1672" s="3" t="inlineStr"/>
      <c r="D1672" s="3" t="inlineStr"/>
      <c r="E1672" s="3" t="inlineStr"/>
      <c r="F1672" s="3" t="inlineStr"/>
      <c r="G1672" s="3" t="inlineStr"/>
    </row>
    <row r="1673">
      <c r="A1673" s="3" t="inlineStr">
        <is>
          <t>check: det(M − λᵢI) per sorted λ (→0)</t>
        </is>
      </c>
    </row>
    <row r="1674">
      <c r="A1674" s="3" t="inlineStr">
        <is>
          <t xml:space="preserve">  det(M − λ(1)I)</t>
        </is>
      </c>
      <c r="B1674" s="3">
        <f t="array" ref="B1674">ROUND(MDETERM($B$1634:$H$1640-$B$1663*MUNIT(7)),6)</f>
        <v/>
      </c>
      <c r="C1674" s="3">
        <f t="array" ref="C1674">ROUND(MDETERM($J$1634:$P$1640-$C$1663*MUNIT(7)),6)</f>
        <v/>
      </c>
      <c r="D1674" s="3">
        <f t="array" ref="D1674">ROUND(MDETERM($R$1634:$X$1640-$D$1663*MUNIT(7)),6)</f>
        <v/>
      </c>
      <c r="E1674" s="3">
        <f t="array" ref="E1674">ROUND(MDETERM($Z$1634:$AF$1640-$E$1663*MUNIT(7)),6)</f>
        <v/>
      </c>
      <c r="F1674" s="3">
        <f t="array" ref="F1674">ROUND(MDETERM($AH$1634:$AN$1640-$F$1663*MUNIT(7)),6)</f>
        <v/>
      </c>
      <c r="G1674" s="3">
        <f t="array" ref="G1674">ROUND(MDETERM($AP$1634:$AV$1640-$G$1663*MUNIT(7)),6)</f>
        <v/>
      </c>
    </row>
    <row r="1675">
      <c r="A1675" s="3" t="inlineStr">
        <is>
          <t xml:space="preserve">  det(M − λ(2)I)</t>
        </is>
      </c>
      <c r="B1675" s="3">
        <f t="array" ref="B1675">ROUND(MDETERM($B$1634:$H$1640-$B$1664*MUNIT(7)),6)</f>
        <v/>
      </c>
      <c r="C1675" s="3">
        <f t="array" ref="C1675">ROUND(MDETERM($J$1634:$P$1640-$C$1664*MUNIT(7)),6)</f>
        <v/>
      </c>
      <c r="D1675" s="3">
        <f t="array" ref="D1675">ROUND(MDETERM($R$1634:$X$1640-$D$1664*MUNIT(7)),6)</f>
        <v/>
      </c>
      <c r="E1675" s="3">
        <f t="array" ref="E1675">ROUND(MDETERM($Z$1634:$AF$1640-$E$1664*MUNIT(7)),6)</f>
        <v/>
      </c>
      <c r="F1675" s="3">
        <f t="array" ref="F1675">ROUND(MDETERM($AH$1634:$AN$1640-$F$1664*MUNIT(7)),6)</f>
        <v/>
      </c>
      <c r="G1675" s="3">
        <f t="array" ref="G1675">ROUND(MDETERM($AP$1634:$AV$1640-$G$1664*MUNIT(7)),6)</f>
        <v/>
      </c>
    </row>
    <row r="1676">
      <c r="A1676" s="3" t="inlineStr">
        <is>
          <t xml:space="preserve">  det(M − λ(3)I)</t>
        </is>
      </c>
      <c r="B1676" s="3">
        <f t="array" ref="B1676">ROUND(MDETERM($B$1634:$H$1640-$B$1665*MUNIT(7)),6)</f>
        <v/>
      </c>
      <c r="C1676" s="3">
        <f t="array" ref="C1676">ROUND(MDETERM($J$1634:$P$1640-$C$1665*MUNIT(7)),6)</f>
        <v/>
      </c>
      <c r="D1676" s="3">
        <f t="array" ref="D1676">ROUND(MDETERM($R$1634:$X$1640-$D$1665*MUNIT(7)),6)</f>
        <v/>
      </c>
      <c r="E1676" s="3">
        <f t="array" ref="E1676">ROUND(MDETERM($Z$1634:$AF$1640-$E$1665*MUNIT(7)),6)</f>
        <v/>
      </c>
      <c r="F1676" s="3">
        <f t="array" ref="F1676">ROUND(MDETERM($AH$1634:$AN$1640-$F$1665*MUNIT(7)),6)</f>
        <v/>
      </c>
      <c r="G1676" s="3">
        <f t="array" ref="G1676">ROUND(MDETERM($AP$1634:$AV$1640-$G$1665*MUNIT(7)),6)</f>
        <v/>
      </c>
    </row>
    <row r="1677">
      <c r="A1677" s="3" t="inlineStr">
        <is>
          <t xml:space="preserve">  det(M − λ(4)I)</t>
        </is>
      </c>
      <c r="B1677" s="3">
        <f t="array" ref="B1677">ROUND(MDETERM($B$1634:$H$1640-$B$1666*MUNIT(7)),6)</f>
        <v/>
      </c>
      <c r="C1677" s="3">
        <f t="array" ref="C1677">ROUND(MDETERM($J$1634:$P$1640-$C$1666*MUNIT(7)),6)</f>
        <v/>
      </c>
      <c r="D1677" s="3">
        <f t="array" ref="D1677">ROUND(MDETERM($R$1634:$X$1640-$D$1666*MUNIT(7)),6)</f>
        <v/>
      </c>
      <c r="E1677" s="3">
        <f t="array" ref="E1677">ROUND(MDETERM($Z$1634:$AF$1640-$E$1666*MUNIT(7)),6)</f>
        <v/>
      </c>
      <c r="F1677" s="3">
        <f t="array" ref="F1677">ROUND(MDETERM($AH$1634:$AN$1640-$F$1666*MUNIT(7)),6)</f>
        <v/>
      </c>
      <c r="G1677" s="3">
        <f t="array" ref="G1677">ROUND(MDETERM($AP$1634:$AV$1640-$G$1666*MUNIT(7)),6)</f>
        <v/>
      </c>
    </row>
    <row r="1678">
      <c r="A1678" s="3" t="inlineStr">
        <is>
          <t xml:space="preserve">  det(M − λ(5)I)</t>
        </is>
      </c>
      <c r="B1678" s="3">
        <f t="array" ref="B1678">ROUND(MDETERM($B$1634:$H$1640-$B$1667*MUNIT(7)),6)</f>
        <v/>
      </c>
      <c r="C1678" s="3">
        <f t="array" ref="C1678">ROUND(MDETERM($J$1634:$P$1640-$C$1667*MUNIT(7)),6)</f>
        <v/>
      </c>
      <c r="D1678" s="3">
        <f t="array" ref="D1678">ROUND(MDETERM($R$1634:$X$1640-$D$1667*MUNIT(7)),6)</f>
        <v/>
      </c>
      <c r="E1678" s="3">
        <f t="array" ref="E1678">ROUND(MDETERM($Z$1634:$AF$1640-$E$1667*MUNIT(7)),6)</f>
        <v/>
      </c>
      <c r="F1678" s="3">
        <f t="array" ref="F1678">ROUND(MDETERM($AH$1634:$AN$1640-$F$1667*MUNIT(7)),6)</f>
        <v/>
      </c>
      <c r="G1678" s="3">
        <f t="array" ref="G1678">ROUND(MDETERM($AP$1634:$AV$1640-$G$1667*MUNIT(7)),6)</f>
        <v/>
      </c>
    </row>
    <row r="1679">
      <c r="A1679" s="3" t="inlineStr">
        <is>
          <t xml:space="preserve">  det(M − λ(6)I)</t>
        </is>
      </c>
      <c r="B1679" s="3">
        <f t="array" ref="B1679">ROUND(MDETERM($B$1634:$H$1640-$B$1668*MUNIT(7)),6)</f>
        <v/>
      </c>
      <c r="C1679" s="3">
        <f t="array" ref="C1679">ROUND(MDETERM($J$1634:$P$1640-$C$1668*MUNIT(7)),6)</f>
        <v/>
      </c>
      <c r="D1679" s="3">
        <f t="array" ref="D1679">ROUND(MDETERM($R$1634:$X$1640-$D$1668*MUNIT(7)),6)</f>
        <v/>
      </c>
      <c r="E1679" s="3">
        <f t="array" ref="E1679">ROUND(MDETERM($Z$1634:$AF$1640-$E$1668*MUNIT(7)),6)</f>
        <v/>
      </c>
      <c r="F1679" s="3">
        <f t="array" ref="F1679">ROUND(MDETERM($AH$1634:$AN$1640-$F$1668*MUNIT(7)),6)</f>
        <v/>
      </c>
      <c r="G1679" s="3">
        <f t="array" ref="G1679">ROUND(MDETERM($AP$1634:$AV$1640-$G$1668*MUNIT(7)),6)</f>
        <v/>
      </c>
    </row>
    <row r="1680">
      <c r="A1680" s="3" t="inlineStr">
        <is>
          <t xml:space="preserve">  det(M − λ(7)I)</t>
        </is>
      </c>
      <c r="B1680" s="3">
        <f t="array" ref="B1680">ROUND(MDETERM($B$1634:$H$1640-$B$1669*MUNIT(7)),6)</f>
        <v/>
      </c>
      <c r="C1680" s="3">
        <f t="array" ref="C1680">ROUND(MDETERM($J$1634:$P$1640-$C$1669*MUNIT(7)),6)</f>
        <v/>
      </c>
      <c r="D1680" s="3">
        <f t="array" ref="D1680">ROUND(MDETERM($R$1634:$X$1640-$D$1669*MUNIT(7)),6)</f>
        <v/>
      </c>
      <c r="E1680" s="3">
        <f t="array" ref="E1680">ROUND(MDETERM($Z$1634:$AF$1640-$E$1669*MUNIT(7)),6)</f>
        <v/>
      </c>
      <c r="F1680" s="3">
        <f t="array" ref="F1680">ROUND(MDETERM($AH$1634:$AN$1640-$F$1669*MUNIT(7)),6)</f>
        <v/>
      </c>
      <c r="G1680" s="3">
        <f t="array" ref="G1680">ROUND(MDETERM($AP$1634:$AV$1640-$G$1669*MUNIT(7)),6)</f>
        <v/>
      </c>
    </row>
    <row r="1684" ht="16" customHeight="1">
      <c r="A1684" s="14" t="inlineStr">
        <is>
          <t>RAG R1-R2-R3 | llama3.3:70b</t>
        </is>
      </c>
      <c r="B1684" s="9" t="inlineStr">
        <is>
          <t>run 1 (raw, pasted)</t>
        </is>
      </c>
      <c r="J1684" s="9" t="inlineStr">
        <is>
          <t>run 2 (raw, pasted)</t>
        </is>
      </c>
      <c r="R1684" s="9" t="inlineStr">
        <is>
          <t>run 3 (raw, pasted)</t>
        </is>
      </c>
      <c r="Z1684" s="9" t="inlineStr">
        <is>
          <t>run 4 (raw, pasted)</t>
        </is>
      </c>
      <c r="AH1684" s="9" t="inlineStr">
        <is>
          <t>run 5 (raw, pasted)</t>
        </is>
      </c>
      <c r="AP1684" s="9" t="inlineStr">
        <is>
          <t>Step2 average matrix (formula)</t>
        </is>
      </c>
      <c r="AX1684" s="9" t="inlineStr">
        <is>
          <t>ground truth (reference)</t>
        </is>
      </c>
    </row>
    <row r="1685" ht="60" customHeight="1">
      <c r="B1685" s="15" t="inlineStr">
        <is>
          <t>Bit</t>
        </is>
      </c>
      <c r="C1685" s="15" t="inlineStr">
        <is>
          <t>Transmission</t>
        </is>
      </c>
      <c r="D1685" s="15" t="inlineStr">
        <is>
          <t>Motor</t>
        </is>
      </c>
      <c r="E1685" s="15" t="inlineStr">
        <is>
          <t>Electrical System</t>
        </is>
      </c>
      <c r="F1685" s="15" t="inlineStr">
        <is>
          <t>Battery Holder</t>
        </is>
      </c>
      <c r="G1685" s="15" t="inlineStr">
        <is>
          <t>Housing</t>
        </is>
      </c>
      <c r="H1685" s="15" t="inlineStr">
        <is>
          <t>External Environment</t>
        </is>
      </c>
      <c r="J1685" s="15" t="inlineStr">
        <is>
          <t>Bit</t>
        </is>
      </c>
      <c r="K1685" s="15" t="inlineStr">
        <is>
          <t>Transmission</t>
        </is>
      </c>
      <c r="L1685" s="15" t="inlineStr">
        <is>
          <t>Motor</t>
        </is>
      </c>
      <c r="M1685" s="15" t="inlineStr">
        <is>
          <t>Electrical System</t>
        </is>
      </c>
      <c r="N1685" s="15" t="inlineStr">
        <is>
          <t>Battery Holder</t>
        </is>
      </c>
      <c r="O1685" s="15" t="inlineStr">
        <is>
          <t>Housing</t>
        </is>
      </c>
      <c r="P1685" s="15" t="inlineStr">
        <is>
          <t>External Environment</t>
        </is>
      </c>
      <c r="R1685" s="15" t="inlineStr">
        <is>
          <t>Bit</t>
        </is>
      </c>
      <c r="S1685" s="15" t="inlineStr">
        <is>
          <t>Transmission</t>
        </is>
      </c>
      <c r="T1685" s="15" t="inlineStr">
        <is>
          <t>Motor</t>
        </is>
      </c>
      <c r="U1685" s="15" t="inlineStr">
        <is>
          <t>Electrical System</t>
        </is>
      </c>
      <c r="V1685" s="15" t="inlineStr">
        <is>
          <t>Battery Holder</t>
        </is>
      </c>
      <c r="W1685" s="15" t="inlineStr">
        <is>
          <t>Housing</t>
        </is>
      </c>
      <c r="X1685" s="15" t="inlineStr">
        <is>
          <t>External Environment</t>
        </is>
      </c>
      <c r="Z1685" s="15" t="inlineStr">
        <is>
          <t>Bit</t>
        </is>
      </c>
      <c r="AA1685" s="15" t="inlineStr">
        <is>
          <t>Transmission</t>
        </is>
      </c>
      <c r="AB1685" s="15" t="inlineStr">
        <is>
          <t>Motor</t>
        </is>
      </c>
      <c r="AC1685" s="15" t="inlineStr">
        <is>
          <t>Electrical System</t>
        </is>
      </c>
      <c r="AD1685" s="15" t="inlineStr">
        <is>
          <t>Battery Holder</t>
        </is>
      </c>
      <c r="AE1685" s="15" t="inlineStr">
        <is>
          <t>Housing</t>
        </is>
      </c>
      <c r="AF1685" s="15" t="inlineStr">
        <is>
          <t>External Environment</t>
        </is>
      </c>
      <c r="AH1685" s="15" t="inlineStr">
        <is>
          <t>Bit</t>
        </is>
      </c>
      <c r="AI1685" s="15" t="inlineStr">
        <is>
          <t>Transmission</t>
        </is>
      </c>
      <c r="AJ1685" s="15" t="inlineStr">
        <is>
          <t>Motor</t>
        </is>
      </c>
      <c r="AK1685" s="15" t="inlineStr">
        <is>
          <t>Electrical System</t>
        </is>
      </c>
      <c r="AL1685" s="15" t="inlineStr">
        <is>
          <t>Battery Holder</t>
        </is>
      </c>
      <c r="AM1685" s="15" t="inlineStr">
        <is>
          <t>Housing</t>
        </is>
      </c>
      <c r="AN1685" s="15" t="inlineStr">
        <is>
          <t>External Environment</t>
        </is>
      </c>
      <c r="AP1685" s="15" t="inlineStr">
        <is>
          <t>Bit</t>
        </is>
      </c>
      <c r="AQ1685" s="15" t="inlineStr">
        <is>
          <t>Transmission</t>
        </is>
      </c>
      <c r="AR1685" s="15" t="inlineStr">
        <is>
          <t>Motor</t>
        </is>
      </c>
      <c r="AS1685" s="15" t="inlineStr">
        <is>
          <t>Electrical System</t>
        </is>
      </c>
      <c r="AT1685" s="15" t="inlineStr">
        <is>
          <t>Battery Holder</t>
        </is>
      </c>
      <c r="AU1685" s="15" t="inlineStr">
        <is>
          <t>Housing</t>
        </is>
      </c>
      <c r="AV1685" s="15" t="inlineStr">
        <is>
          <t>External Environment</t>
        </is>
      </c>
    </row>
    <row r="1686">
      <c r="A1686" s="3" t="inlineStr">
        <is>
          <t>Bit</t>
        </is>
      </c>
      <c r="B1686" s="8" t="n">
        <v>1</v>
      </c>
      <c r="C1686" s="8" t="n">
        <v>1</v>
      </c>
      <c r="D1686" s="8" t="n">
        <v>0</v>
      </c>
      <c r="E1686" s="8" t="n">
        <v>1</v>
      </c>
      <c r="F1686" s="8" t="n">
        <v>0</v>
      </c>
      <c r="G1686" s="8" t="n">
        <v>1</v>
      </c>
      <c r="H1686" s="8" t="n">
        <v>0</v>
      </c>
      <c r="J1686" s="8" t="n">
        <v>1</v>
      </c>
      <c r="K1686" s="8" t="n">
        <v>1</v>
      </c>
      <c r="L1686" s="8" t="n">
        <v>1</v>
      </c>
      <c r="M1686" s="8" t="n">
        <v>1</v>
      </c>
      <c r="N1686" s="8" t="n">
        <v>0</v>
      </c>
      <c r="O1686" s="8" t="n">
        <v>1</v>
      </c>
      <c r="P1686" s="8" t="n">
        <v>0</v>
      </c>
      <c r="R1686" s="8" t="n">
        <v>1</v>
      </c>
      <c r="S1686" s="8" t="n">
        <v>1</v>
      </c>
      <c r="T1686" s="8" t="n">
        <v>1</v>
      </c>
      <c r="U1686" s="8" t="n">
        <v>1</v>
      </c>
      <c r="V1686" s="8" t="n">
        <v>0</v>
      </c>
      <c r="W1686" s="8" t="n">
        <v>1</v>
      </c>
      <c r="X1686" s="8" t="n">
        <v>0</v>
      </c>
      <c r="Z1686" s="8" t="n">
        <v>1</v>
      </c>
      <c r="AA1686" s="8" t="n">
        <v>1</v>
      </c>
      <c r="AB1686" s="8" t="n">
        <v>1</v>
      </c>
      <c r="AC1686" s="8" t="n">
        <v>1</v>
      </c>
      <c r="AD1686" s="8" t="n">
        <v>0</v>
      </c>
      <c r="AE1686" s="8" t="n">
        <v>1</v>
      </c>
      <c r="AF1686" s="8" t="n">
        <v>0</v>
      </c>
      <c r="AH1686" s="8" t="n">
        <v>1</v>
      </c>
      <c r="AI1686" s="8" t="n">
        <v>1</v>
      </c>
      <c r="AJ1686" s="8" t="n">
        <v>1</v>
      </c>
      <c r="AK1686" s="8" t="n">
        <v>1</v>
      </c>
      <c r="AL1686" s="8" t="n">
        <v>0</v>
      </c>
      <c r="AM1686" s="8" t="n">
        <v>1</v>
      </c>
      <c r="AN1686" s="8" t="n">
        <v>0</v>
      </c>
      <c r="AP1686" s="8">
        <f>IF(($B$1686&lt;&gt;2)+($J$1686&lt;&gt;2)+($R$1686&lt;&gt;2)+($Z$1686&lt;&gt;2)+($AH$1686&lt;&gt;2)=0,2,IF((($B$1686&lt;&gt;2)*$B$1686+($J$1686&lt;&gt;2)*$J$1686+($R$1686&lt;&gt;2)*$R$1686+($Z$1686&lt;&gt;2)*$Z$1686+($AH$1686&lt;&gt;2)*$AH$1686)/(($B$1686&lt;&gt;2)+($J$1686&lt;&gt;2)+($R$1686&lt;&gt;2)+($Z$1686&lt;&gt;2)+($AH$1686&lt;&gt;2))&gt;=0.5,1,0))</f>
        <v/>
      </c>
      <c r="AQ1686" s="8">
        <f>IF(($C$1686&lt;&gt;2)+($K$1686&lt;&gt;2)+($S$1686&lt;&gt;2)+($AA$1686&lt;&gt;2)+($AI$1686&lt;&gt;2)=0,2,IF((($C$1686&lt;&gt;2)*$C$1686+($K$1686&lt;&gt;2)*$K$1686+($S$1686&lt;&gt;2)*$S$1686+($AA$1686&lt;&gt;2)*$AA$1686+($AI$1686&lt;&gt;2)*$AI$1686)/(($C$1686&lt;&gt;2)+($K$1686&lt;&gt;2)+($S$1686&lt;&gt;2)+($AA$1686&lt;&gt;2)+($AI$1686&lt;&gt;2))&gt;=0.5,1,0))</f>
        <v/>
      </c>
      <c r="AR1686" s="8">
        <f>IF(($D$1686&lt;&gt;2)+($L$1686&lt;&gt;2)+($T$1686&lt;&gt;2)+($AB$1686&lt;&gt;2)+($AJ$1686&lt;&gt;2)=0,2,IF((($D$1686&lt;&gt;2)*$D$1686+($L$1686&lt;&gt;2)*$L$1686+($T$1686&lt;&gt;2)*$T$1686+($AB$1686&lt;&gt;2)*$AB$1686+($AJ$1686&lt;&gt;2)*$AJ$1686)/(($D$1686&lt;&gt;2)+($L$1686&lt;&gt;2)+($T$1686&lt;&gt;2)+($AB$1686&lt;&gt;2)+($AJ$1686&lt;&gt;2))&gt;=0.5,1,0))</f>
        <v/>
      </c>
      <c r="AS1686" s="8">
        <f>IF(($E$1686&lt;&gt;2)+($M$1686&lt;&gt;2)+($U$1686&lt;&gt;2)+($AC$1686&lt;&gt;2)+($AK$1686&lt;&gt;2)=0,2,IF((($E$1686&lt;&gt;2)*$E$1686+($M$1686&lt;&gt;2)*$M$1686+($U$1686&lt;&gt;2)*$U$1686+($AC$1686&lt;&gt;2)*$AC$1686+($AK$1686&lt;&gt;2)*$AK$1686)/(($E$1686&lt;&gt;2)+($M$1686&lt;&gt;2)+($U$1686&lt;&gt;2)+($AC$1686&lt;&gt;2)+($AK$1686&lt;&gt;2))&gt;=0.5,1,0))</f>
        <v/>
      </c>
      <c r="AT1686" s="8">
        <f>IF(($F$1686&lt;&gt;2)+($N$1686&lt;&gt;2)+($V$1686&lt;&gt;2)+($AD$1686&lt;&gt;2)+($AL$1686&lt;&gt;2)=0,2,IF((($F$1686&lt;&gt;2)*$F$1686+($N$1686&lt;&gt;2)*$N$1686+($V$1686&lt;&gt;2)*$V$1686+($AD$1686&lt;&gt;2)*$AD$1686+($AL$1686&lt;&gt;2)*$AL$1686)/(($F$1686&lt;&gt;2)+($N$1686&lt;&gt;2)+($V$1686&lt;&gt;2)+($AD$1686&lt;&gt;2)+($AL$1686&lt;&gt;2))&gt;=0.5,1,0))</f>
        <v/>
      </c>
      <c r="AU1686" s="8">
        <f>IF(($G$1686&lt;&gt;2)+($O$1686&lt;&gt;2)+($W$1686&lt;&gt;2)+($AE$1686&lt;&gt;2)+($AM$1686&lt;&gt;2)=0,2,IF((($G$1686&lt;&gt;2)*$G$1686+($O$1686&lt;&gt;2)*$O$1686+($W$1686&lt;&gt;2)*$W$1686+($AE$1686&lt;&gt;2)*$AE$1686+($AM$1686&lt;&gt;2)*$AM$1686)/(($G$1686&lt;&gt;2)+($O$1686&lt;&gt;2)+($W$1686&lt;&gt;2)+($AE$1686&lt;&gt;2)+($AM$1686&lt;&gt;2))&gt;=0.5,1,0))</f>
        <v/>
      </c>
      <c r="AV1686" s="8">
        <f>IF(($H$1686&lt;&gt;2)+($P$1686&lt;&gt;2)+($X$1686&lt;&gt;2)+($AF$1686&lt;&gt;2)+($AN$1686&lt;&gt;2)=0,2,IF((($H$1686&lt;&gt;2)*$H$1686+($P$1686&lt;&gt;2)*$P$1686+($X$1686&lt;&gt;2)*$X$1686+($AF$1686&lt;&gt;2)*$AF$1686+($AN$1686&lt;&gt;2)*$AN$1686)/(($H$1686&lt;&gt;2)+($P$1686&lt;&gt;2)+($X$1686&lt;&gt;2)+($AF$1686&lt;&gt;2)+($AN$1686&lt;&gt;2))&gt;=0.5,1,0))</f>
        <v/>
      </c>
      <c r="AX1686" s="16">
        <f>'Ground truth'!$B$14</f>
        <v/>
      </c>
      <c r="AY1686" s="16">
        <f>'Ground truth'!$C$14</f>
        <v/>
      </c>
      <c r="AZ1686" s="16">
        <f>'Ground truth'!$D$14</f>
        <v/>
      </c>
      <c r="BA1686" s="16">
        <f>'Ground truth'!$E$14</f>
        <v/>
      </c>
      <c r="BB1686" s="16">
        <f>'Ground truth'!$F$14</f>
        <v/>
      </c>
      <c r="BC1686" s="16">
        <f>'Ground truth'!$G$14</f>
        <v/>
      </c>
      <c r="BD1686" s="16">
        <f>'Ground truth'!$H$14</f>
        <v/>
      </c>
    </row>
    <row r="1687">
      <c r="A1687" s="3" t="inlineStr">
        <is>
          <t>Transmission</t>
        </is>
      </c>
      <c r="B1687" s="8" t="n">
        <v>1</v>
      </c>
      <c r="C1687" s="8" t="n">
        <v>1</v>
      </c>
      <c r="D1687" s="8" t="n">
        <v>1</v>
      </c>
      <c r="E1687" s="8" t="n">
        <v>0</v>
      </c>
      <c r="F1687" s="8" t="n">
        <v>0</v>
      </c>
      <c r="G1687" s="8" t="n">
        <v>0</v>
      </c>
      <c r="H1687" s="8" t="n">
        <v>0</v>
      </c>
      <c r="J1687" s="8" t="n">
        <v>1</v>
      </c>
      <c r="K1687" s="8" t="n">
        <v>1</v>
      </c>
      <c r="L1687" s="8" t="n">
        <v>1</v>
      </c>
      <c r="M1687" s="8" t="n">
        <v>0</v>
      </c>
      <c r="N1687" s="8" t="n">
        <v>0</v>
      </c>
      <c r="O1687" s="8" t="n">
        <v>0</v>
      </c>
      <c r="P1687" s="8" t="n">
        <v>0</v>
      </c>
      <c r="R1687" s="8" t="n">
        <v>1</v>
      </c>
      <c r="S1687" s="8" t="n">
        <v>1</v>
      </c>
      <c r="T1687" s="8" t="n">
        <v>1</v>
      </c>
      <c r="U1687" s="8" t="n">
        <v>0</v>
      </c>
      <c r="V1687" s="8" t="n">
        <v>0</v>
      </c>
      <c r="W1687" s="8" t="n">
        <v>0</v>
      </c>
      <c r="X1687" s="8" t="n">
        <v>0</v>
      </c>
      <c r="Z1687" s="8" t="n">
        <v>1</v>
      </c>
      <c r="AA1687" s="8" t="n">
        <v>1</v>
      </c>
      <c r="AB1687" s="8" t="n">
        <v>1</v>
      </c>
      <c r="AC1687" s="8" t="n">
        <v>0</v>
      </c>
      <c r="AD1687" s="8" t="n">
        <v>0</v>
      </c>
      <c r="AE1687" s="8" t="n">
        <v>0</v>
      </c>
      <c r="AF1687" s="8" t="n">
        <v>0</v>
      </c>
      <c r="AH1687" s="8" t="n">
        <v>1</v>
      </c>
      <c r="AI1687" s="8" t="n">
        <v>1</v>
      </c>
      <c r="AJ1687" s="8" t="n">
        <v>1</v>
      </c>
      <c r="AK1687" s="8" t="n">
        <v>0</v>
      </c>
      <c r="AL1687" s="8" t="n">
        <v>0</v>
      </c>
      <c r="AM1687" s="8" t="n">
        <v>0</v>
      </c>
      <c r="AN1687" s="8" t="n">
        <v>0</v>
      </c>
      <c r="AP1687" s="8">
        <f>IF(($B$1687&lt;&gt;2)+($J$1687&lt;&gt;2)+($R$1687&lt;&gt;2)+($Z$1687&lt;&gt;2)+($AH$1687&lt;&gt;2)=0,2,IF((($B$1687&lt;&gt;2)*$B$1687+($J$1687&lt;&gt;2)*$J$1687+($R$1687&lt;&gt;2)*$R$1687+($Z$1687&lt;&gt;2)*$Z$1687+($AH$1687&lt;&gt;2)*$AH$1687)/(($B$1687&lt;&gt;2)+($J$1687&lt;&gt;2)+($R$1687&lt;&gt;2)+($Z$1687&lt;&gt;2)+($AH$1687&lt;&gt;2))&gt;=0.5,1,0))</f>
        <v/>
      </c>
      <c r="AQ1687" s="8">
        <f>IF(($C$1687&lt;&gt;2)+($K$1687&lt;&gt;2)+($S$1687&lt;&gt;2)+($AA$1687&lt;&gt;2)+($AI$1687&lt;&gt;2)=0,2,IF((($C$1687&lt;&gt;2)*$C$1687+($K$1687&lt;&gt;2)*$K$1687+($S$1687&lt;&gt;2)*$S$1687+($AA$1687&lt;&gt;2)*$AA$1687+($AI$1687&lt;&gt;2)*$AI$1687)/(($C$1687&lt;&gt;2)+($K$1687&lt;&gt;2)+($S$1687&lt;&gt;2)+($AA$1687&lt;&gt;2)+($AI$1687&lt;&gt;2))&gt;=0.5,1,0))</f>
        <v/>
      </c>
      <c r="AR1687" s="8">
        <f>IF(($D$1687&lt;&gt;2)+($L$1687&lt;&gt;2)+($T$1687&lt;&gt;2)+($AB$1687&lt;&gt;2)+($AJ$1687&lt;&gt;2)=0,2,IF((($D$1687&lt;&gt;2)*$D$1687+($L$1687&lt;&gt;2)*$L$1687+($T$1687&lt;&gt;2)*$T$1687+($AB$1687&lt;&gt;2)*$AB$1687+($AJ$1687&lt;&gt;2)*$AJ$1687)/(($D$1687&lt;&gt;2)+($L$1687&lt;&gt;2)+($T$1687&lt;&gt;2)+($AB$1687&lt;&gt;2)+($AJ$1687&lt;&gt;2))&gt;=0.5,1,0))</f>
        <v/>
      </c>
      <c r="AS1687" s="8">
        <f>IF(($E$1687&lt;&gt;2)+($M$1687&lt;&gt;2)+($U$1687&lt;&gt;2)+($AC$1687&lt;&gt;2)+($AK$1687&lt;&gt;2)=0,2,IF((($E$1687&lt;&gt;2)*$E$1687+($M$1687&lt;&gt;2)*$M$1687+($U$1687&lt;&gt;2)*$U$1687+($AC$1687&lt;&gt;2)*$AC$1687+($AK$1687&lt;&gt;2)*$AK$1687)/(($E$1687&lt;&gt;2)+($M$1687&lt;&gt;2)+($U$1687&lt;&gt;2)+($AC$1687&lt;&gt;2)+($AK$1687&lt;&gt;2))&gt;=0.5,1,0))</f>
        <v/>
      </c>
      <c r="AT1687" s="8">
        <f>IF(($F$1687&lt;&gt;2)+($N$1687&lt;&gt;2)+($V$1687&lt;&gt;2)+($AD$1687&lt;&gt;2)+($AL$1687&lt;&gt;2)=0,2,IF((($F$1687&lt;&gt;2)*$F$1687+($N$1687&lt;&gt;2)*$N$1687+($V$1687&lt;&gt;2)*$V$1687+($AD$1687&lt;&gt;2)*$AD$1687+($AL$1687&lt;&gt;2)*$AL$1687)/(($F$1687&lt;&gt;2)+($N$1687&lt;&gt;2)+($V$1687&lt;&gt;2)+($AD$1687&lt;&gt;2)+($AL$1687&lt;&gt;2))&gt;=0.5,1,0))</f>
        <v/>
      </c>
      <c r="AU1687" s="8">
        <f>IF(($G$1687&lt;&gt;2)+($O$1687&lt;&gt;2)+($W$1687&lt;&gt;2)+($AE$1687&lt;&gt;2)+($AM$1687&lt;&gt;2)=0,2,IF((($G$1687&lt;&gt;2)*$G$1687+($O$1687&lt;&gt;2)*$O$1687+($W$1687&lt;&gt;2)*$W$1687+($AE$1687&lt;&gt;2)*$AE$1687+($AM$1687&lt;&gt;2)*$AM$1687)/(($G$1687&lt;&gt;2)+($O$1687&lt;&gt;2)+($W$1687&lt;&gt;2)+($AE$1687&lt;&gt;2)+($AM$1687&lt;&gt;2))&gt;=0.5,1,0))</f>
        <v/>
      </c>
      <c r="AV1687" s="8">
        <f>IF(($H$1687&lt;&gt;2)+($P$1687&lt;&gt;2)+($X$1687&lt;&gt;2)+($AF$1687&lt;&gt;2)+($AN$1687&lt;&gt;2)=0,2,IF((($H$1687&lt;&gt;2)*$H$1687+($P$1687&lt;&gt;2)*$P$1687+($X$1687&lt;&gt;2)*$X$1687+($AF$1687&lt;&gt;2)*$AF$1687+($AN$1687&lt;&gt;2)*$AN$1687)/(($H$1687&lt;&gt;2)+($P$1687&lt;&gt;2)+($X$1687&lt;&gt;2)+($AF$1687&lt;&gt;2)+($AN$1687&lt;&gt;2))&gt;=0.5,1,0))</f>
        <v/>
      </c>
      <c r="AX1687" s="16">
        <f>'Ground truth'!$B$15</f>
        <v/>
      </c>
      <c r="AY1687" s="16">
        <f>'Ground truth'!$C$15</f>
        <v/>
      </c>
      <c r="AZ1687" s="16">
        <f>'Ground truth'!$D$15</f>
        <v/>
      </c>
      <c r="BA1687" s="16">
        <f>'Ground truth'!$E$15</f>
        <v/>
      </c>
      <c r="BB1687" s="16">
        <f>'Ground truth'!$F$15</f>
        <v/>
      </c>
      <c r="BC1687" s="16">
        <f>'Ground truth'!$G$15</f>
        <v/>
      </c>
      <c r="BD1687" s="16">
        <f>'Ground truth'!$H$15</f>
        <v/>
      </c>
    </row>
    <row r="1688">
      <c r="A1688" s="3" t="inlineStr">
        <is>
          <t>Motor</t>
        </is>
      </c>
      <c r="B1688" s="8" t="n">
        <v>0</v>
      </c>
      <c r="C1688" s="8" t="n">
        <v>1</v>
      </c>
      <c r="D1688" s="8" t="n">
        <v>1</v>
      </c>
      <c r="E1688" s="8" t="n">
        <v>1</v>
      </c>
      <c r="F1688" s="8" t="n">
        <v>0</v>
      </c>
      <c r="G1688" s="8" t="n">
        <v>0</v>
      </c>
      <c r="H1688" s="8" t="n">
        <v>0</v>
      </c>
      <c r="J1688" s="8" t="n">
        <v>1</v>
      </c>
      <c r="K1688" s="8" t="n">
        <v>1</v>
      </c>
      <c r="L1688" s="8" t="n">
        <v>1</v>
      </c>
      <c r="M1688" s="8" t="n">
        <v>1</v>
      </c>
      <c r="N1688" s="8" t="n">
        <v>0</v>
      </c>
      <c r="O1688" s="8" t="n">
        <v>1</v>
      </c>
      <c r="P1688" s="8" t="n">
        <v>0</v>
      </c>
      <c r="R1688" s="8" t="n">
        <v>1</v>
      </c>
      <c r="S1688" s="8" t="n">
        <v>1</v>
      </c>
      <c r="T1688" s="8" t="n">
        <v>1</v>
      </c>
      <c r="U1688" s="8" t="n">
        <v>1</v>
      </c>
      <c r="V1688" s="8" t="n">
        <v>0</v>
      </c>
      <c r="W1688" s="8" t="n">
        <v>1</v>
      </c>
      <c r="X1688" s="8" t="n">
        <v>0</v>
      </c>
      <c r="Z1688" s="8" t="n">
        <v>1</v>
      </c>
      <c r="AA1688" s="8" t="n">
        <v>1</v>
      </c>
      <c r="AB1688" s="8" t="n">
        <v>1</v>
      </c>
      <c r="AC1688" s="8" t="n">
        <v>1</v>
      </c>
      <c r="AD1688" s="8" t="n">
        <v>0</v>
      </c>
      <c r="AE1688" s="8" t="n">
        <v>1</v>
      </c>
      <c r="AF1688" s="8" t="n">
        <v>0</v>
      </c>
      <c r="AH1688" s="8" t="n">
        <v>1</v>
      </c>
      <c r="AI1688" s="8" t="n">
        <v>1</v>
      </c>
      <c r="AJ1688" s="8" t="n">
        <v>1</v>
      </c>
      <c r="AK1688" s="8" t="n">
        <v>1</v>
      </c>
      <c r="AL1688" s="8" t="n">
        <v>0</v>
      </c>
      <c r="AM1688" s="8" t="n">
        <v>1</v>
      </c>
      <c r="AN1688" s="8" t="n">
        <v>0</v>
      </c>
      <c r="AP1688" s="8">
        <f>IF(($B$1688&lt;&gt;2)+($J$1688&lt;&gt;2)+($R$1688&lt;&gt;2)+($Z$1688&lt;&gt;2)+($AH$1688&lt;&gt;2)=0,2,IF((($B$1688&lt;&gt;2)*$B$1688+($J$1688&lt;&gt;2)*$J$1688+($R$1688&lt;&gt;2)*$R$1688+($Z$1688&lt;&gt;2)*$Z$1688+($AH$1688&lt;&gt;2)*$AH$1688)/(($B$1688&lt;&gt;2)+($J$1688&lt;&gt;2)+($R$1688&lt;&gt;2)+($Z$1688&lt;&gt;2)+($AH$1688&lt;&gt;2))&gt;=0.5,1,0))</f>
        <v/>
      </c>
      <c r="AQ1688" s="8">
        <f>IF(($C$1688&lt;&gt;2)+($K$1688&lt;&gt;2)+($S$1688&lt;&gt;2)+($AA$1688&lt;&gt;2)+($AI$1688&lt;&gt;2)=0,2,IF((($C$1688&lt;&gt;2)*$C$1688+($K$1688&lt;&gt;2)*$K$1688+($S$1688&lt;&gt;2)*$S$1688+($AA$1688&lt;&gt;2)*$AA$1688+($AI$1688&lt;&gt;2)*$AI$1688)/(($C$1688&lt;&gt;2)+($K$1688&lt;&gt;2)+($S$1688&lt;&gt;2)+($AA$1688&lt;&gt;2)+($AI$1688&lt;&gt;2))&gt;=0.5,1,0))</f>
        <v/>
      </c>
      <c r="AR1688" s="8">
        <f>IF(($D$1688&lt;&gt;2)+($L$1688&lt;&gt;2)+($T$1688&lt;&gt;2)+($AB$1688&lt;&gt;2)+($AJ$1688&lt;&gt;2)=0,2,IF((($D$1688&lt;&gt;2)*$D$1688+($L$1688&lt;&gt;2)*$L$1688+($T$1688&lt;&gt;2)*$T$1688+($AB$1688&lt;&gt;2)*$AB$1688+($AJ$1688&lt;&gt;2)*$AJ$1688)/(($D$1688&lt;&gt;2)+($L$1688&lt;&gt;2)+($T$1688&lt;&gt;2)+($AB$1688&lt;&gt;2)+($AJ$1688&lt;&gt;2))&gt;=0.5,1,0))</f>
        <v/>
      </c>
      <c r="AS1688" s="8">
        <f>IF(($E$1688&lt;&gt;2)+($M$1688&lt;&gt;2)+($U$1688&lt;&gt;2)+($AC$1688&lt;&gt;2)+($AK$1688&lt;&gt;2)=0,2,IF((($E$1688&lt;&gt;2)*$E$1688+($M$1688&lt;&gt;2)*$M$1688+($U$1688&lt;&gt;2)*$U$1688+($AC$1688&lt;&gt;2)*$AC$1688+($AK$1688&lt;&gt;2)*$AK$1688)/(($E$1688&lt;&gt;2)+($M$1688&lt;&gt;2)+($U$1688&lt;&gt;2)+($AC$1688&lt;&gt;2)+($AK$1688&lt;&gt;2))&gt;=0.5,1,0))</f>
        <v/>
      </c>
      <c r="AT1688" s="8">
        <f>IF(($F$1688&lt;&gt;2)+($N$1688&lt;&gt;2)+($V$1688&lt;&gt;2)+($AD$1688&lt;&gt;2)+($AL$1688&lt;&gt;2)=0,2,IF((($F$1688&lt;&gt;2)*$F$1688+($N$1688&lt;&gt;2)*$N$1688+($V$1688&lt;&gt;2)*$V$1688+($AD$1688&lt;&gt;2)*$AD$1688+($AL$1688&lt;&gt;2)*$AL$1688)/(($F$1688&lt;&gt;2)+($N$1688&lt;&gt;2)+($V$1688&lt;&gt;2)+($AD$1688&lt;&gt;2)+($AL$1688&lt;&gt;2))&gt;=0.5,1,0))</f>
        <v/>
      </c>
      <c r="AU1688" s="8">
        <f>IF(($G$1688&lt;&gt;2)+($O$1688&lt;&gt;2)+($W$1688&lt;&gt;2)+($AE$1688&lt;&gt;2)+($AM$1688&lt;&gt;2)=0,2,IF((($G$1688&lt;&gt;2)*$G$1688+($O$1688&lt;&gt;2)*$O$1688+($W$1688&lt;&gt;2)*$W$1688+($AE$1688&lt;&gt;2)*$AE$1688+($AM$1688&lt;&gt;2)*$AM$1688)/(($G$1688&lt;&gt;2)+($O$1688&lt;&gt;2)+($W$1688&lt;&gt;2)+($AE$1688&lt;&gt;2)+($AM$1688&lt;&gt;2))&gt;=0.5,1,0))</f>
        <v/>
      </c>
      <c r="AV1688" s="8">
        <f>IF(($H$1688&lt;&gt;2)+($P$1688&lt;&gt;2)+($X$1688&lt;&gt;2)+($AF$1688&lt;&gt;2)+($AN$1688&lt;&gt;2)=0,2,IF((($H$1688&lt;&gt;2)*$H$1688+($P$1688&lt;&gt;2)*$P$1688+($X$1688&lt;&gt;2)*$X$1688+($AF$1688&lt;&gt;2)*$AF$1688+($AN$1688&lt;&gt;2)*$AN$1688)/(($H$1688&lt;&gt;2)+($P$1688&lt;&gt;2)+($X$1688&lt;&gt;2)+($AF$1688&lt;&gt;2)+($AN$1688&lt;&gt;2))&gt;=0.5,1,0))</f>
        <v/>
      </c>
      <c r="AX1688" s="16">
        <f>'Ground truth'!$B$16</f>
        <v/>
      </c>
      <c r="AY1688" s="16">
        <f>'Ground truth'!$C$16</f>
        <v/>
      </c>
      <c r="AZ1688" s="16">
        <f>'Ground truth'!$D$16</f>
        <v/>
      </c>
      <c r="BA1688" s="16">
        <f>'Ground truth'!$E$16</f>
        <v/>
      </c>
      <c r="BB1688" s="16">
        <f>'Ground truth'!$F$16</f>
        <v/>
      </c>
      <c r="BC1688" s="16">
        <f>'Ground truth'!$G$16</f>
        <v/>
      </c>
      <c r="BD1688" s="16">
        <f>'Ground truth'!$H$16</f>
        <v/>
      </c>
    </row>
    <row r="1689">
      <c r="A1689" s="3" t="inlineStr">
        <is>
          <t>Electrical System</t>
        </is>
      </c>
      <c r="B1689" s="8" t="n">
        <v>1</v>
      </c>
      <c r="C1689" s="8" t="n">
        <v>0</v>
      </c>
      <c r="D1689" s="8" t="n">
        <v>1</v>
      </c>
      <c r="E1689" s="8" t="n">
        <v>1</v>
      </c>
      <c r="F1689" s="8" t="n">
        <v>1</v>
      </c>
      <c r="G1689" s="8" t="n">
        <v>0</v>
      </c>
      <c r="H1689" s="8" t="n">
        <v>0</v>
      </c>
      <c r="J1689" s="8" t="n">
        <v>1</v>
      </c>
      <c r="K1689" s="8" t="n">
        <v>0</v>
      </c>
      <c r="L1689" s="8" t="n">
        <v>1</v>
      </c>
      <c r="M1689" s="8" t="n">
        <v>1</v>
      </c>
      <c r="N1689" s="8" t="n">
        <v>1</v>
      </c>
      <c r="O1689" s="8" t="n">
        <v>1</v>
      </c>
      <c r="P1689" s="8" t="n">
        <v>0</v>
      </c>
      <c r="R1689" s="8" t="n">
        <v>1</v>
      </c>
      <c r="S1689" s="8" t="n">
        <v>0</v>
      </c>
      <c r="T1689" s="8" t="n">
        <v>1</v>
      </c>
      <c r="U1689" s="8" t="n">
        <v>1</v>
      </c>
      <c r="V1689" s="8" t="n">
        <v>1</v>
      </c>
      <c r="W1689" s="8" t="n">
        <v>1</v>
      </c>
      <c r="X1689" s="8" t="n">
        <v>0</v>
      </c>
      <c r="Z1689" s="8" t="n">
        <v>1</v>
      </c>
      <c r="AA1689" s="8" t="n">
        <v>0</v>
      </c>
      <c r="AB1689" s="8" t="n">
        <v>1</v>
      </c>
      <c r="AC1689" s="8" t="n">
        <v>1</v>
      </c>
      <c r="AD1689" s="8" t="n">
        <v>1</v>
      </c>
      <c r="AE1689" s="8" t="n">
        <v>1</v>
      </c>
      <c r="AF1689" s="8" t="n">
        <v>0</v>
      </c>
      <c r="AH1689" s="8" t="n">
        <v>1</v>
      </c>
      <c r="AI1689" s="8" t="n">
        <v>0</v>
      </c>
      <c r="AJ1689" s="8" t="n">
        <v>1</v>
      </c>
      <c r="AK1689" s="8" t="n">
        <v>1</v>
      </c>
      <c r="AL1689" s="8" t="n">
        <v>1</v>
      </c>
      <c r="AM1689" s="8" t="n">
        <v>1</v>
      </c>
      <c r="AN1689" s="8" t="n">
        <v>0</v>
      </c>
      <c r="AP1689" s="8">
        <f>IF(($B$1689&lt;&gt;2)+($J$1689&lt;&gt;2)+($R$1689&lt;&gt;2)+($Z$1689&lt;&gt;2)+($AH$1689&lt;&gt;2)=0,2,IF((($B$1689&lt;&gt;2)*$B$1689+($J$1689&lt;&gt;2)*$J$1689+($R$1689&lt;&gt;2)*$R$1689+($Z$1689&lt;&gt;2)*$Z$1689+($AH$1689&lt;&gt;2)*$AH$1689)/(($B$1689&lt;&gt;2)+($J$1689&lt;&gt;2)+($R$1689&lt;&gt;2)+($Z$1689&lt;&gt;2)+($AH$1689&lt;&gt;2))&gt;=0.5,1,0))</f>
        <v/>
      </c>
      <c r="AQ1689" s="8">
        <f>IF(($C$1689&lt;&gt;2)+($K$1689&lt;&gt;2)+($S$1689&lt;&gt;2)+($AA$1689&lt;&gt;2)+($AI$1689&lt;&gt;2)=0,2,IF((($C$1689&lt;&gt;2)*$C$1689+($K$1689&lt;&gt;2)*$K$1689+($S$1689&lt;&gt;2)*$S$1689+($AA$1689&lt;&gt;2)*$AA$1689+($AI$1689&lt;&gt;2)*$AI$1689)/(($C$1689&lt;&gt;2)+($K$1689&lt;&gt;2)+($S$1689&lt;&gt;2)+($AA$1689&lt;&gt;2)+($AI$1689&lt;&gt;2))&gt;=0.5,1,0))</f>
        <v/>
      </c>
      <c r="AR1689" s="8">
        <f>IF(($D$1689&lt;&gt;2)+($L$1689&lt;&gt;2)+($T$1689&lt;&gt;2)+($AB$1689&lt;&gt;2)+($AJ$1689&lt;&gt;2)=0,2,IF((($D$1689&lt;&gt;2)*$D$1689+($L$1689&lt;&gt;2)*$L$1689+($T$1689&lt;&gt;2)*$T$1689+($AB$1689&lt;&gt;2)*$AB$1689+($AJ$1689&lt;&gt;2)*$AJ$1689)/(($D$1689&lt;&gt;2)+($L$1689&lt;&gt;2)+($T$1689&lt;&gt;2)+($AB$1689&lt;&gt;2)+($AJ$1689&lt;&gt;2))&gt;=0.5,1,0))</f>
        <v/>
      </c>
      <c r="AS1689" s="8">
        <f>IF(($E$1689&lt;&gt;2)+($M$1689&lt;&gt;2)+($U$1689&lt;&gt;2)+($AC$1689&lt;&gt;2)+($AK$1689&lt;&gt;2)=0,2,IF((($E$1689&lt;&gt;2)*$E$1689+($M$1689&lt;&gt;2)*$M$1689+($U$1689&lt;&gt;2)*$U$1689+($AC$1689&lt;&gt;2)*$AC$1689+($AK$1689&lt;&gt;2)*$AK$1689)/(($E$1689&lt;&gt;2)+($M$1689&lt;&gt;2)+($U$1689&lt;&gt;2)+($AC$1689&lt;&gt;2)+($AK$1689&lt;&gt;2))&gt;=0.5,1,0))</f>
        <v/>
      </c>
      <c r="AT1689" s="8">
        <f>IF(($F$1689&lt;&gt;2)+($N$1689&lt;&gt;2)+($V$1689&lt;&gt;2)+($AD$1689&lt;&gt;2)+($AL$1689&lt;&gt;2)=0,2,IF((($F$1689&lt;&gt;2)*$F$1689+($N$1689&lt;&gt;2)*$N$1689+($V$1689&lt;&gt;2)*$V$1689+($AD$1689&lt;&gt;2)*$AD$1689+($AL$1689&lt;&gt;2)*$AL$1689)/(($F$1689&lt;&gt;2)+($N$1689&lt;&gt;2)+($V$1689&lt;&gt;2)+($AD$1689&lt;&gt;2)+($AL$1689&lt;&gt;2))&gt;=0.5,1,0))</f>
        <v/>
      </c>
      <c r="AU1689" s="8">
        <f>IF(($G$1689&lt;&gt;2)+($O$1689&lt;&gt;2)+($W$1689&lt;&gt;2)+($AE$1689&lt;&gt;2)+($AM$1689&lt;&gt;2)=0,2,IF((($G$1689&lt;&gt;2)*$G$1689+($O$1689&lt;&gt;2)*$O$1689+($W$1689&lt;&gt;2)*$W$1689+($AE$1689&lt;&gt;2)*$AE$1689+($AM$1689&lt;&gt;2)*$AM$1689)/(($G$1689&lt;&gt;2)+($O$1689&lt;&gt;2)+($W$1689&lt;&gt;2)+($AE$1689&lt;&gt;2)+($AM$1689&lt;&gt;2))&gt;=0.5,1,0))</f>
        <v/>
      </c>
      <c r="AV1689" s="8">
        <f>IF(($H$1689&lt;&gt;2)+($P$1689&lt;&gt;2)+($X$1689&lt;&gt;2)+($AF$1689&lt;&gt;2)+($AN$1689&lt;&gt;2)=0,2,IF((($H$1689&lt;&gt;2)*$H$1689+($P$1689&lt;&gt;2)*$P$1689+($X$1689&lt;&gt;2)*$X$1689+($AF$1689&lt;&gt;2)*$AF$1689+($AN$1689&lt;&gt;2)*$AN$1689)/(($H$1689&lt;&gt;2)+($P$1689&lt;&gt;2)+($X$1689&lt;&gt;2)+($AF$1689&lt;&gt;2)+($AN$1689&lt;&gt;2))&gt;=0.5,1,0))</f>
        <v/>
      </c>
      <c r="AX1689" s="16">
        <f>'Ground truth'!$B$17</f>
        <v/>
      </c>
      <c r="AY1689" s="16">
        <f>'Ground truth'!$C$17</f>
        <v/>
      </c>
      <c r="AZ1689" s="16">
        <f>'Ground truth'!$D$17</f>
        <v/>
      </c>
      <c r="BA1689" s="16">
        <f>'Ground truth'!$E$17</f>
        <v/>
      </c>
      <c r="BB1689" s="16">
        <f>'Ground truth'!$F$17</f>
        <v/>
      </c>
      <c r="BC1689" s="16">
        <f>'Ground truth'!$G$17</f>
        <v/>
      </c>
      <c r="BD1689" s="16">
        <f>'Ground truth'!$H$17</f>
        <v/>
      </c>
    </row>
    <row r="1690">
      <c r="A1690" s="3" t="inlineStr">
        <is>
          <t>Battery Holder</t>
        </is>
      </c>
      <c r="B1690" s="8" t="n">
        <v>0</v>
      </c>
      <c r="C1690" s="8" t="n">
        <v>0</v>
      </c>
      <c r="D1690" s="8" t="n">
        <v>0</v>
      </c>
      <c r="E1690" s="8" t="n">
        <v>1</v>
      </c>
      <c r="F1690" s="8" t="n">
        <v>1</v>
      </c>
      <c r="G1690" s="8" t="n">
        <v>1</v>
      </c>
      <c r="H1690" s="8" t="n">
        <v>0</v>
      </c>
      <c r="J1690" s="8" t="n">
        <v>0</v>
      </c>
      <c r="K1690" s="8" t="n">
        <v>0</v>
      </c>
      <c r="L1690" s="8" t="n">
        <v>0</v>
      </c>
      <c r="M1690" s="8" t="n">
        <v>1</v>
      </c>
      <c r="N1690" s="8" t="n">
        <v>1</v>
      </c>
      <c r="O1690" s="8" t="n">
        <v>1</v>
      </c>
      <c r="P1690" s="8" t="n">
        <v>0</v>
      </c>
      <c r="R1690" s="8" t="n">
        <v>0</v>
      </c>
      <c r="S1690" s="8" t="n">
        <v>0</v>
      </c>
      <c r="T1690" s="8" t="n">
        <v>0</v>
      </c>
      <c r="U1690" s="8" t="n">
        <v>1</v>
      </c>
      <c r="V1690" s="8" t="n">
        <v>1</v>
      </c>
      <c r="W1690" s="8" t="n">
        <v>1</v>
      </c>
      <c r="X1690" s="8" t="n">
        <v>0</v>
      </c>
      <c r="Z1690" s="8" t="n">
        <v>0</v>
      </c>
      <c r="AA1690" s="8" t="n">
        <v>0</v>
      </c>
      <c r="AB1690" s="8" t="n">
        <v>0</v>
      </c>
      <c r="AC1690" s="8" t="n">
        <v>1</v>
      </c>
      <c r="AD1690" s="8" t="n">
        <v>1</v>
      </c>
      <c r="AE1690" s="8" t="n">
        <v>1</v>
      </c>
      <c r="AF1690" s="8" t="n">
        <v>0</v>
      </c>
      <c r="AH1690" s="8" t="n">
        <v>0</v>
      </c>
      <c r="AI1690" s="8" t="n">
        <v>0</v>
      </c>
      <c r="AJ1690" s="8" t="n">
        <v>0</v>
      </c>
      <c r="AK1690" s="8" t="n">
        <v>1</v>
      </c>
      <c r="AL1690" s="8" t="n">
        <v>1</v>
      </c>
      <c r="AM1690" s="8" t="n">
        <v>1</v>
      </c>
      <c r="AN1690" s="8" t="n">
        <v>0</v>
      </c>
      <c r="AP1690" s="8">
        <f>IF(($B$1690&lt;&gt;2)+($J$1690&lt;&gt;2)+($R$1690&lt;&gt;2)+($Z$1690&lt;&gt;2)+($AH$1690&lt;&gt;2)=0,2,IF((($B$1690&lt;&gt;2)*$B$1690+($J$1690&lt;&gt;2)*$J$1690+($R$1690&lt;&gt;2)*$R$1690+($Z$1690&lt;&gt;2)*$Z$1690+($AH$1690&lt;&gt;2)*$AH$1690)/(($B$1690&lt;&gt;2)+($J$1690&lt;&gt;2)+($R$1690&lt;&gt;2)+($Z$1690&lt;&gt;2)+($AH$1690&lt;&gt;2))&gt;=0.5,1,0))</f>
        <v/>
      </c>
      <c r="AQ1690" s="8">
        <f>IF(($C$1690&lt;&gt;2)+($K$1690&lt;&gt;2)+($S$1690&lt;&gt;2)+($AA$1690&lt;&gt;2)+($AI$1690&lt;&gt;2)=0,2,IF((($C$1690&lt;&gt;2)*$C$1690+($K$1690&lt;&gt;2)*$K$1690+($S$1690&lt;&gt;2)*$S$1690+($AA$1690&lt;&gt;2)*$AA$1690+($AI$1690&lt;&gt;2)*$AI$1690)/(($C$1690&lt;&gt;2)+($K$1690&lt;&gt;2)+($S$1690&lt;&gt;2)+($AA$1690&lt;&gt;2)+($AI$1690&lt;&gt;2))&gt;=0.5,1,0))</f>
        <v/>
      </c>
      <c r="AR1690" s="8">
        <f>IF(($D$1690&lt;&gt;2)+($L$1690&lt;&gt;2)+($T$1690&lt;&gt;2)+($AB$1690&lt;&gt;2)+($AJ$1690&lt;&gt;2)=0,2,IF((($D$1690&lt;&gt;2)*$D$1690+($L$1690&lt;&gt;2)*$L$1690+($T$1690&lt;&gt;2)*$T$1690+($AB$1690&lt;&gt;2)*$AB$1690+($AJ$1690&lt;&gt;2)*$AJ$1690)/(($D$1690&lt;&gt;2)+($L$1690&lt;&gt;2)+($T$1690&lt;&gt;2)+($AB$1690&lt;&gt;2)+($AJ$1690&lt;&gt;2))&gt;=0.5,1,0))</f>
        <v/>
      </c>
      <c r="AS1690" s="8">
        <f>IF(($E$1690&lt;&gt;2)+($M$1690&lt;&gt;2)+($U$1690&lt;&gt;2)+($AC$1690&lt;&gt;2)+($AK$1690&lt;&gt;2)=0,2,IF((($E$1690&lt;&gt;2)*$E$1690+($M$1690&lt;&gt;2)*$M$1690+($U$1690&lt;&gt;2)*$U$1690+($AC$1690&lt;&gt;2)*$AC$1690+($AK$1690&lt;&gt;2)*$AK$1690)/(($E$1690&lt;&gt;2)+($M$1690&lt;&gt;2)+($U$1690&lt;&gt;2)+($AC$1690&lt;&gt;2)+($AK$1690&lt;&gt;2))&gt;=0.5,1,0))</f>
        <v/>
      </c>
      <c r="AT1690" s="8">
        <f>IF(($F$1690&lt;&gt;2)+($N$1690&lt;&gt;2)+($V$1690&lt;&gt;2)+($AD$1690&lt;&gt;2)+($AL$1690&lt;&gt;2)=0,2,IF((($F$1690&lt;&gt;2)*$F$1690+($N$1690&lt;&gt;2)*$N$1690+($V$1690&lt;&gt;2)*$V$1690+($AD$1690&lt;&gt;2)*$AD$1690+($AL$1690&lt;&gt;2)*$AL$1690)/(($F$1690&lt;&gt;2)+($N$1690&lt;&gt;2)+($V$1690&lt;&gt;2)+($AD$1690&lt;&gt;2)+($AL$1690&lt;&gt;2))&gt;=0.5,1,0))</f>
        <v/>
      </c>
      <c r="AU1690" s="8">
        <f>IF(($G$1690&lt;&gt;2)+($O$1690&lt;&gt;2)+($W$1690&lt;&gt;2)+($AE$1690&lt;&gt;2)+($AM$1690&lt;&gt;2)=0,2,IF((($G$1690&lt;&gt;2)*$G$1690+($O$1690&lt;&gt;2)*$O$1690+($W$1690&lt;&gt;2)*$W$1690+($AE$1690&lt;&gt;2)*$AE$1690+($AM$1690&lt;&gt;2)*$AM$1690)/(($G$1690&lt;&gt;2)+($O$1690&lt;&gt;2)+($W$1690&lt;&gt;2)+($AE$1690&lt;&gt;2)+($AM$1690&lt;&gt;2))&gt;=0.5,1,0))</f>
        <v/>
      </c>
      <c r="AV1690" s="8">
        <f>IF(($H$1690&lt;&gt;2)+($P$1690&lt;&gt;2)+($X$1690&lt;&gt;2)+($AF$1690&lt;&gt;2)+($AN$1690&lt;&gt;2)=0,2,IF((($H$1690&lt;&gt;2)*$H$1690+($P$1690&lt;&gt;2)*$P$1690+($X$1690&lt;&gt;2)*$X$1690+($AF$1690&lt;&gt;2)*$AF$1690+($AN$1690&lt;&gt;2)*$AN$1690)/(($H$1690&lt;&gt;2)+($P$1690&lt;&gt;2)+($X$1690&lt;&gt;2)+($AF$1690&lt;&gt;2)+($AN$1690&lt;&gt;2))&gt;=0.5,1,0))</f>
        <v/>
      </c>
      <c r="AX1690" s="16">
        <f>'Ground truth'!$B$18</f>
        <v/>
      </c>
      <c r="AY1690" s="16">
        <f>'Ground truth'!$C$18</f>
        <v/>
      </c>
      <c r="AZ1690" s="16">
        <f>'Ground truth'!$D$18</f>
        <v/>
      </c>
      <c r="BA1690" s="16">
        <f>'Ground truth'!$E$18</f>
        <v/>
      </c>
      <c r="BB1690" s="16">
        <f>'Ground truth'!$F$18</f>
        <v/>
      </c>
      <c r="BC1690" s="16">
        <f>'Ground truth'!$G$18</f>
        <v/>
      </c>
      <c r="BD1690" s="16">
        <f>'Ground truth'!$H$18</f>
        <v/>
      </c>
    </row>
    <row r="1691">
      <c r="A1691" s="3" t="inlineStr">
        <is>
          <t>Housing</t>
        </is>
      </c>
      <c r="B1691" s="8" t="n">
        <v>1</v>
      </c>
      <c r="C1691" s="8" t="n">
        <v>0</v>
      </c>
      <c r="D1691" s="8" t="n">
        <v>0</v>
      </c>
      <c r="E1691" s="8" t="n">
        <v>0</v>
      </c>
      <c r="F1691" s="8" t="n">
        <v>1</v>
      </c>
      <c r="G1691" s="8" t="n">
        <v>1</v>
      </c>
      <c r="H1691" s="8" t="n">
        <v>1</v>
      </c>
      <c r="J1691" s="8" t="n">
        <v>1</v>
      </c>
      <c r="K1691" s="8" t="n">
        <v>0</v>
      </c>
      <c r="L1691" s="8" t="n">
        <v>1</v>
      </c>
      <c r="M1691" s="8" t="n">
        <v>1</v>
      </c>
      <c r="N1691" s="8" t="n">
        <v>1</v>
      </c>
      <c r="O1691" s="8" t="n">
        <v>1</v>
      </c>
      <c r="P1691" s="8" t="n">
        <v>0</v>
      </c>
      <c r="R1691" s="8" t="n">
        <v>1</v>
      </c>
      <c r="S1691" s="8" t="n">
        <v>0</v>
      </c>
      <c r="T1691" s="8" t="n">
        <v>1</v>
      </c>
      <c r="U1691" s="8" t="n">
        <v>1</v>
      </c>
      <c r="V1691" s="8" t="n">
        <v>1</v>
      </c>
      <c r="W1691" s="8" t="n">
        <v>1</v>
      </c>
      <c r="X1691" s="8" t="n">
        <v>0</v>
      </c>
      <c r="Z1691" s="8" t="n">
        <v>1</v>
      </c>
      <c r="AA1691" s="8" t="n">
        <v>0</v>
      </c>
      <c r="AB1691" s="8" t="n">
        <v>1</v>
      </c>
      <c r="AC1691" s="8" t="n">
        <v>1</v>
      </c>
      <c r="AD1691" s="8" t="n">
        <v>1</v>
      </c>
      <c r="AE1691" s="8" t="n">
        <v>1</v>
      </c>
      <c r="AF1691" s="8" t="n">
        <v>0</v>
      </c>
      <c r="AH1691" s="8" t="n">
        <v>1</v>
      </c>
      <c r="AI1691" s="8" t="n">
        <v>0</v>
      </c>
      <c r="AJ1691" s="8" t="n">
        <v>1</v>
      </c>
      <c r="AK1691" s="8" t="n">
        <v>1</v>
      </c>
      <c r="AL1691" s="8" t="n">
        <v>1</v>
      </c>
      <c r="AM1691" s="8" t="n">
        <v>1</v>
      </c>
      <c r="AN1691" s="8" t="n">
        <v>0</v>
      </c>
      <c r="AP1691" s="8">
        <f>IF(($B$1691&lt;&gt;2)+($J$1691&lt;&gt;2)+($R$1691&lt;&gt;2)+($Z$1691&lt;&gt;2)+($AH$1691&lt;&gt;2)=0,2,IF((($B$1691&lt;&gt;2)*$B$1691+($J$1691&lt;&gt;2)*$J$1691+($R$1691&lt;&gt;2)*$R$1691+($Z$1691&lt;&gt;2)*$Z$1691+($AH$1691&lt;&gt;2)*$AH$1691)/(($B$1691&lt;&gt;2)+($J$1691&lt;&gt;2)+($R$1691&lt;&gt;2)+($Z$1691&lt;&gt;2)+($AH$1691&lt;&gt;2))&gt;=0.5,1,0))</f>
        <v/>
      </c>
      <c r="AQ1691" s="8">
        <f>IF(($C$1691&lt;&gt;2)+($K$1691&lt;&gt;2)+($S$1691&lt;&gt;2)+($AA$1691&lt;&gt;2)+($AI$1691&lt;&gt;2)=0,2,IF((($C$1691&lt;&gt;2)*$C$1691+($K$1691&lt;&gt;2)*$K$1691+($S$1691&lt;&gt;2)*$S$1691+($AA$1691&lt;&gt;2)*$AA$1691+($AI$1691&lt;&gt;2)*$AI$1691)/(($C$1691&lt;&gt;2)+($K$1691&lt;&gt;2)+($S$1691&lt;&gt;2)+($AA$1691&lt;&gt;2)+($AI$1691&lt;&gt;2))&gt;=0.5,1,0))</f>
        <v/>
      </c>
      <c r="AR1691" s="8">
        <f>IF(($D$1691&lt;&gt;2)+($L$1691&lt;&gt;2)+($T$1691&lt;&gt;2)+($AB$1691&lt;&gt;2)+($AJ$1691&lt;&gt;2)=0,2,IF((($D$1691&lt;&gt;2)*$D$1691+($L$1691&lt;&gt;2)*$L$1691+($T$1691&lt;&gt;2)*$T$1691+($AB$1691&lt;&gt;2)*$AB$1691+($AJ$1691&lt;&gt;2)*$AJ$1691)/(($D$1691&lt;&gt;2)+($L$1691&lt;&gt;2)+($T$1691&lt;&gt;2)+($AB$1691&lt;&gt;2)+($AJ$1691&lt;&gt;2))&gt;=0.5,1,0))</f>
        <v/>
      </c>
      <c r="AS1691" s="8">
        <f>IF(($E$1691&lt;&gt;2)+($M$1691&lt;&gt;2)+($U$1691&lt;&gt;2)+($AC$1691&lt;&gt;2)+($AK$1691&lt;&gt;2)=0,2,IF((($E$1691&lt;&gt;2)*$E$1691+($M$1691&lt;&gt;2)*$M$1691+($U$1691&lt;&gt;2)*$U$1691+($AC$1691&lt;&gt;2)*$AC$1691+($AK$1691&lt;&gt;2)*$AK$1691)/(($E$1691&lt;&gt;2)+($M$1691&lt;&gt;2)+($U$1691&lt;&gt;2)+($AC$1691&lt;&gt;2)+($AK$1691&lt;&gt;2))&gt;=0.5,1,0))</f>
        <v/>
      </c>
      <c r="AT1691" s="8">
        <f>IF(($F$1691&lt;&gt;2)+($N$1691&lt;&gt;2)+($V$1691&lt;&gt;2)+($AD$1691&lt;&gt;2)+($AL$1691&lt;&gt;2)=0,2,IF((($F$1691&lt;&gt;2)*$F$1691+($N$1691&lt;&gt;2)*$N$1691+($V$1691&lt;&gt;2)*$V$1691+($AD$1691&lt;&gt;2)*$AD$1691+($AL$1691&lt;&gt;2)*$AL$1691)/(($F$1691&lt;&gt;2)+($N$1691&lt;&gt;2)+($V$1691&lt;&gt;2)+($AD$1691&lt;&gt;2)+($AL$1691&lt;&gt;2))&gt;=0.5,1,0))</f>
        <v/>
      </c>
      <c r="AU1691" s="8">
        <f>IF(($G$1691&lt;&gt;2)+($O$1691&lt;&gt;2)+($W$1691&lt;&gt;2)+($AE$1691&lt;&gt;2)+($AM$1691&lt;&gt;2)=0,2,IF((($G$1691&lt;&gt;2)*$G$1691+($O$1691&lt;&gt;2)*$O$1691+($W$1691&lt;&gt;2)*$W$1691+($AE$1691&lt;&gt;2)*$AE$1691+($AM$1691&lt;&gt;2)*$AM$1691)/(($G$1691&lt;&gt;2)+($O$1691&lt;&gt;2)+($W$1691&lt;&gt;2)+($AE$1691&lt;&gt;2)+($AM$1691&lt;&gt;2))&gt;=0.5,1,0))</f>
        <v/>
      </c>
      <c r="AV1691" s="8">
        <f>IF(($H$1691&lt;&gt;2)+($P$1691&lt;&gt;2)+($X$1691&lt;&gt;2)+($AF$1691&lt;&gt;2)+($AN$1691&lt;&gt;2)=0,2,IF((($H$1691&lt;&gt;2)*$H$1691+($P$1691&lt;&gt;2)*$P$1691+($X$1691&lt;&gt;2)*$X$1691+($AF$1691&lt;&gt;2)*$AF$1691+($AN$1691&lt;&gt;2)*$AN$1691)/(($H$1691&lt;&gt;2)+($P$1691&lt;&gt;2)+($X$1691&lt;&gt;2)+($AF$1691&lt;&gt;2)+($AN$1691&lt;&gt;2))&gt;=0.5,1,0))</f>
        <v/>
      </c>
      <c r="AX1691" s="16">
        <f>'Ground truth'!$B$19</f>
        <v/>
      </c>
      <c r="AY1691" s="16">
        <f>'Ground truth'!$C$19</f>
        <v/>
      </c>
      <c r="AZ1691" s="16">
        <f>'Ground truth'!$D$19</f>
        <v/>
      </c>
      <c r="BA1691" s="16">
        <f>'Ground truth'!$E$19</f>
        <v/>
      </c>
      <c r="BB1691" s="16">
        <f>'Ground truth'!$F$19</f>
        <v/>
      </c>
      <c r="BC1691" s="16">
        <f>'Ground truth'!$G$19</f>
        <v/>
      </c>
      <c r="BD1691" s="16">
        <f>'Ground truth'!$H$19</f>
        <v/>
      </c>
    </row>
    <row r="1692">
      <c r="A1692" s="3" t="inlineStr">
        <is>
          <t>External Environment</t>
        </is>
      </c>
      <c r="B1692" s="8" t="n">
        <v>0</v>
      </c>
      <c r="C1692" s="8" t="n">
        <v>0</v>
      </c>
      <c r="D1692" s="8" t="n">
        <v>0</v>
      </c>
      <c r="E1692" s="8" t="n">
        <v>0</v>
      </c>
      <c r="F1692" s="8" t="n">
        <v>0</v>
      </c>
      <c r="G1692" s="8" t="n">
        <v>1</v>
      </c>
      <c r="H1692" s="8" t="n">
        <v>1</v>
      </c>
      <c r="J1692" s="8" t="n">
        <v>0</v>
      </c>
      <c r="K1692" s="8" t="n">
        <v>0</v>
      </c>
      <c r="L1692" s="8" t="n">
        <v>0</v>
      </c>
      <c r="M1692" s="8" t="n">
        <v>0</v>
      </c>
      <c r="N1692" s="8" t="n">
        <v>0</v>
      </c>
      <c r="O1692" s="8" t="n">
        <v>0</v>
      </c>
      <c r="P1692" s="8" t="n">
        <v>1</v>
      </c>
      <c r="R1692" s="8" t="n">
        <v>0</v>
      </c>
      <c r="S1692" s="8" t="n">
        <v>0</v>
      </c>
      <c r="T1692" s="8" t="n">
        <v>0</v>
      </c>
      <c r="U1692" s="8" t="n">
        <v>0</v>
      </c>
      <c r="V1692" s="8" t="n">
        <v>0</v>
      </c>
      <c r="W1692" s="8" t="n">
        <v>0</v>
      </c>
      <c r="X1692" s="8" t="n">
        <v>1</v>
      </c>
      <c r="Z1692" s="8" t="n">
        <v>0</v>
      </c>
      <c r="AA1692" s="8" t="n">
        <v>0</v>
      </c>
      <c r="AB1692" s="8" t="n">
        <v>0</v>
      </c>
      <c r="AC1692" s="8" t="n">
        <v>0</v>
      </c>
      <c r="AD1692" s="8" t="n">
        <v>0</v>
      </c>
      <c r="AE1692" s="8" t="n">
        <v>0</v>
      </c>
      <c r="AF1692" s="8" t="n">
        <v>1</v>
      </c>
      <c r="AH1692" s="8" t="n">
        <v>0</v>
      </c>
      <c r="AI1692" s="8" t="n">
        <v>0</v>
      </c>
      <c r="AJ1692" s="8" t="n">
        <v>0</v>
      </c>
      <c r="AK1692" s="8" t="n">
        <v>0</v>
      </c>
      <c r="AL1692" s="8" t="n">
        <v>0</v>
      </c>
      <c r="AM1692" s="8" t="n">
        <v>0</v>
      </c>
      <c r="AN1692" s="8" t="n">
        <v>1</v>
      </c>
      <c r="AP1692" s="8">
        <f>IF(($B$1692&lt;&gt;2)+($J$1692&lt;&gt;2)+($R$1692&lt;&gt;2)+($Z$1692&lt;&gt;2)+($AH$1692&lt;&gt;2)=0,2,IF((($B$1692&lt;&gt;2)*$B$1692+($J$1692&lt;&gt;2)*$J$1692+($R$1692&lt;&gt;2)*$R$1692+($Z$1692&lt;&gt;2)*$Z$1692+($AH$1692&lt;&gt;2)*$AH$1692)/(($B$1692&lt;&gt;2)+($J$1692&lt;&gt;2)+($R$1692&lt;&gt;2)+($Z$1692&lt;&gt;2)+($AH$1692&lt;&gt;2))&gt;=0.5,1,0))</f>
        <v/>
      </c>
      <c r="AQ1692" s="8">
        <f>IF(($C$1692&lt;&gt;2)+($K$1692&lt;&gt;2)+($S$1692&lt;&gt;2)+($AA$1692&lt;&gt;2)+($AI$1692&lt;&gt;2)=0,2,IF((($C$1692&lt;&gt;2)*$C$1692+($K$1692&lt;&gt;2)*$K$1692+($S$1692&lt;&gt;2)*$S$1692+($AA$1692&lt;&gt;2)*$AA$1692+($AI$1692&lt;&gt;2)*$AI$1692)/(($C$1692&lt;&gt;2)+($K$1692&lt;&gt;2)+($S$1692&lt;&gt;2)+($AA$1692&lt;&gt;2)+($AI$1692&lt;&gt;2))&gt;=0.5,1,0))</f>
        <v/>
      </c>
      <c r="AR1692" s="8">
        <f>IF(($D$1692&lt;&gt;2)+($L$1692&lt;&gt;2)+($T$1692&lt;&gt;2)+($AB$1692&lt;&gt;2)+($AJ$1692&lt;&gt;2)=0,2,IF((($D$1692&lt;&gt;2)*$D$1692+($L$1692&lt;&gt;2)*$L$1692+($T$1692&lt;&gt;2)*$T$1692+($AB$1692&lt;&gt;2)*$AB$1692+($AJ$1692&lt;&gt;2)*$AJ$1692)/(($D$1692&lt;&gt;2)+($L$1692&lt;&gt;2)+($T$1692&lt;&gt;2)+($AB$1692&lt;&gt;2)+($AJ$1692&lt;&gt;2))&gt;=0.5,1,0))</f>
        <v/>
      </c>
      <c r="AS1692" s="8">
        <f>IF(($E$1692&lt;&gt;2)+($M$1692&lt;&gt;2)+($U$1692&lt;&gt;2)+($AC$1692&lt;&gt;2)+($AK$1692&lt;&gt;2)=0,2,IF((($E$1692&lt;&gt;2)*$E$1692+($M$1692&lt;&gt;2)*$M$1692+($U$1692&lt;&gt;2)*$U$1692+($AC$1692&lt;&gt;2)*$AC$1692+($AK$1692&lt;&gt;2)*$AK$1692)/(($E$1692&lt;&gt;2)+($M$1692&lt;&gt;2)+($U$1692&lt;&gt;2)+($AC$1692&lt;&gt;2)+($AK$1692&lt;&gt;2))&gt;=0.5,1,0))</f>
        <v/>
      </c>
      <c r="AT1692" s="8">
        <f>IF(($F$1692&lt;&gt;2)+($N$1692&lt;&gt;2)+($V$1692&lt;&gt;2)+($AD$1692&lt;&gt;2)+($AL$1692&lt;&gt;2)=0,2,IF((($F$1692&lt;&gt;2)*$F$1692+($N$1692&lt;&gt;2)*$N$1692+($V$1692&lt;&gt;2)*$V$1692+($AD$1692&lt;&gt;2)*$AD$1692+($AL$1692&lt;&gt;2)*$AL$1692)/(($F$1692&lt;&gt;2)+($N$1692&lt;&gt;2)+($V$1692&lt;&gt;2)+($AD$1692&lt;&gt;2)+($AL$1692&lt;&gt;2))&gt;=0.5,1,0))</f>
        <v/>
      </c>
      <c r="AU1692" s="8">
        <f>IF(($G$1692&lt;&gt;2)+($O$1692&lt;&gt;2)+($W$1692&lt;&gt;2)+($AE$1692&lt;&gt;2)+($AM$1692&lt;&gt;2)=0,2,IF((($G$1692&lt;&gt;2)*$G$1692+($O$1692&lt;&gt;2)*$O$1692+($W$1692&lt;&gt;2)*$W$1692+($AE$1692&lt;&gt;2)*$AE$1692+($AM$1692&lt;&gt;2)*$AM$1692)/(($G$1692&lt;&gt;2)+($O$1692&lt;&gt;2)+($W$1692&lt;&gt;2)+($AE$1692&lt;&gt;2)+($AM$1692&lt;&gt;2))&gt;=0.5,1,0))</f>
        <v/>
      </c>
      <c r="AV1692" s="8">
        <f>IF(($H$1692&lt;&gt;2)+($P$1692&lt;&gt;2)+($X$1692&lt;&gt;2)+($AF$1692&lt;&gt;2)+($AN$1692&lt;&gt;2)=0,2,IF((($H$1692&lt;&gt;2)*$H$1692+($P$1692&lt;&gt;2)*$P$1692+($X$1692&lt;&gt;2)*$X$1692+($AF$1692&lt;&gt;2)*$AF$1692+($AN$1692&lt;&gt;2)*$AN$1692)/(($H$1692&lt;&gt;2)+($P$1692&lt;&gt;2)+($X$1692&lt;&gt;2)+($AF$1692&lt;&gt;2)+($AN$1692&lt;&gt;2))&gt;=0.5,1,0))</f>
        <v/>
      </c>
      <c r="AX1692" s="16">
        <f>'Ground truth'!$B$20</f>
        <v/>
      </c>
      <c r="AY1692" s="16">
        <f>'Ground truth'!$C$20</f>
        <v/>
      </c>
      <c r="AZ1692" s="16">
        <f>'Ground truth'!$D$20</f>
        <v/>
      </c>
      <c r="BA1692" s="16">
        <f>'Ground truth'!$E$20</f>
        <v/>
      </c>
      <c r="BB1692" s="16">
        <f>'Ground truth'!$F$20</f>
        <v/>
      </c>
      <c r="BC1692" s="16">
        <f>'Ground truth'!$G$20</f>
        <v/>
      </c>
      <c r="BD1692" s="16">
        <f>'Ground truth'!$H$20</f>
        <v/>
      </c>
    </row>
    <row r="1694">
      <c r="A1694" s="17" t="inlineStr">
        <is>
          <t>metrics — confident-only (unsure excluded from denominators)</t>
        </is>
      </c>
      <c r="B1694" s="10" t="inlineStr">
        <is>
          <t>run 1</t>
        </is>
      </c>
      <c r="C1694" s="10" t="inlineStr">
        <is>
          <t>run 2</t>
        </is>
      </c>
      <c r="D1694" s="10" t="inlineStr">
        <is>
          <t>run 3</t>
        </is>
      </c>
      <c r="E1694" s="10" t="inlineStr">
        <is>
          <t>run 4</t>
        </is>
      </c>
      <c r="F1694" s="10" t="inlineStr">
        <is>
          <t>run 5</t>
        </is>
      </c>
      <c r="G1694" s="10" t="inlineStr">
        <is>
          <t>avg-matrix</t>
        </is>
      </c>
      <c r="H1694" s="10" t="inlineStr">
        <is>
          <t>mean</t>
        </is>
      </c>
      <c r="I1694" s="10" t="inlineStr">
        <is>
          <t>std (pop.)</t>
        </is>
      </c>
      <c r="J1694" s="17" t="inlineStr">
        <is>
          <t>notes</t>
        </is>
      </c>
    </row>
    <row r="1695">
      <c r="A1695" s="7" t="inlineStr">
        <is>
          <t>TP</t>
        </is>
      </c>
      <c r="B1695" s="7">
        <f>SUMPRODUCT(($B$1686:$H$1692=1)*('Ground truth'!$B$14:$H$20=1))</f>
        <v/>
      </c>
      <c r="C1695" s="7">
        <f>SUMPRODUCT(($J$1686:$P$1692=1)*('Ground truth'!$B$14:$H$20=1))</f>
        <v/>
      </c>
      <c r="D1695" s="7">
        <f>SUMPRODUCT(($R$1686:$X$1692=1)*('Ground truth'!$B$14:$H$20=1))</f>
        <v/>
      </c>
      <c r="E1695" s="7">
        <f>SUMPRODUCT(($Z$1686:$AF$1692=1)*('Ground truth'!$B$14:$H$20=1))</f>
        <v/>
      </c>
      <c r="F1695" s="7">
        <f>SUMPRODUCT(($AH$1686:$AN$1692=1)*('Ground truth'!$B$14:$H$20=1))</f>
        <v/>
      </c>
      <c r="G1695" s="7">
        <f>SUMPRODUCT(($AP$1686:$AV$1692=1)*('Ground truth'!$B$14:$H$20=1))</f>
        <v/>
      </c>
      <c r="H1695" s="12">
        <f>AVERAGE($B$1695:$F$1695)</f>
        <v/>
      </c>
      <c r="I1695" s="12">
        <f>STDEV.P($B$1695:$F$1695)</f>
        <v/>
      </c>
    </row>
    <row r="1696">
      <c r="A1696" s="7" t="inlineStr">
        <is>
          <t>TN</t>
        </is>
      </c>
      <c r="B1696" s="7">
        <f>SUMPRODUCT(($B$1686:$H$1692=0)*('Ground truth'!$B$14:$H$20=0))</f>
        <v/>
      </c>
      <c r="C1696" s="7">
        <f>SUMPRODUCT(($J$1686:$P$1692=0)*('Ground truth'!$B$14:$H$20=0))</f>
        <v/>
      </c>
      <c r="D1696" s="7">
        <f>SUMPRODUCT(($R$1686:$X$1692=0)*('Ground truth'!$B$14:$H$20=0))</f>
        <v/>
      </c>
      <c r="E1696" s="7">
        <f>SUMPRODUCT(($Z$1686:$AF$1692=0)*('Ground truth'!$B$14:$H$20=0))</f>
        <v/>
      </c>
      <c r="F1696" s="7">
        <f>SUMPRODUCT(($AH$1686:$AN$1692=0)*('Ground truth'!$B$14:$H$20=0))</f>
        <v/>
      </c>
      <c r="G1696" s="7">
        <f>SUMPRODUCT(($AP$1686:$AV$1692=0)*('Ground truth'!$B$14:$H$20=0))</f>
        <v/>
      </c>
      <c r="H1696" s="12">
        <f>AVERAGE($B$1696:$F$1696)</f>
        <v/>
      </c>
      <c r="I1696" s="12">
        <f>STDEV.P($B$1696:$F$1696)</f>
        <v/>
      </c>
    </row>
    <row r="1697">
      <c r="A1697" s="7" t="inlineStr">
        <is>
          <t>FP</t>
        </is>
      </c>
      <c r="B1697" s="7">
        <f>SUMPRODUCT(($B$1686:$H$1692=1)*('Ground truth'!$B$14:$H$20=0))</f>
        <v/>
      </c>
      <c r="C1697" s="7">
        <f>SUMPRODUCT(($J$1686:$P$1692=1)*('Ground truth'!$B$14:$H$20=0))</f>
        <v/>
      </c>
      <c r="D1697" s="7">
        <f>SUMPRODUCT(($R$1686:$X$1692=1)*('Ground truth'!$B$14:$H$20=0))</f>
        <v/>
      </c>
      <c r="E1697" s="7">
        <f>SUMPRODUCT(($Z$1686:$AF$1692=1)*('Ground truth'!$B$14:$H$20=0))</f>
        <v/>
      </c>
      <c r="F1697" s="7">
        <f>SUMPRODUCT(($AH$1686:$AN$1692=1)*('Ground truth'!$B$14:$H$20=0))</f>
        <v/>
      </c>
      <c r="G1697" s="7">
        <f>SUMPRODUCT(($AP$1686:$AV$1692=1)*('Ground truth'!$B$14:$H$20=0))</f>
        <v/>
      </c>
      <c r="H1697" s="12">
        <f>AVERAGE($B$1697:$F$1697)</f>
        <v/>
      </c>
      <c r="I1697" s="12">
        <f>STDEV.P($B$1697:$F$1697)</f>
        <v/>
      </c>
    </row>
    <row r="1698">
      <c r="A1698" s="7" t="inlineStr">
        <is>
          <t>FN</t>
        </is>
      </c>
      <c r="B1698" s="7">
        <f>SUMPRODUCT(($B$1686:$H$1692=0)*('Ground truth'!$B$14:$H$20=1))</f>
        <v/>
      </c>
      <c r="C1698" s="7">
        <f>SUMPRODUCT(($J$1686:$P$1692=0)*('Ground truth'!$B$14:$H$20=1))</f>
        <v/>
      </c>
      <c r="D1698" s="7">
        <f>SUMPRODUCT(($R$1686:$X$1692=0)*('Ground truth'!$B$14:$H$20=1))</f>
        <v/>
      </c>
      <c r="E1698" s="7">
        <f>SUMPRODUCT(($Z$1686:$AF$1692=0)*('Ground truth'!$B$14:$H$20=1))</f>
        <v/>
      </c>
      <c r="F1698" s="7">
        <f>SUMPRODUCT(($AH$1686:$AN$1692=0)*('Ground truth'!$B$14:$H$20=1))</f>
        <v/>
      </c>
      <c r="G1698" s="7">
        <f>SUMPRODUCT(($AP$1686:$AV$1692=0)*('Ground truth'!$B$14:$H$20=1))</f>
        <v/>
      </c>
      <c r="H1698" s="12">
        <f>AVERAGE($B$1698:$F$1698)</f>
        <v/>
      </c>
      <c r="I1698" s="12">
        <f>STDEV.P($B$1698:$F$1698)</f>
        <v/>
      </c>
    </row>
    <row r="1699">
      <c r="A1699" s="4" t="inlineStr">
        <is>
          <t>Precision</t>
        </is>
      </c>
      <c r="B1699" s="12">
        <f>IFERROR($B$1695/($B$1695+$B$1697),0)</f>
        <v/>
      </c>
      <c r="C1699" s="12">
        <f>IFERROR($C$1695/($C$1695+$C$1697),0)</f>
        <v/>
      </c>
      <c r="D1699" s="12">
        <f>IFERROR($D$1695/($D$1695+$D$1697),0)</f>
        <v/>
      </c>
      <c r="E1699" s="12">
        <f>IFERROR($E$1695/($E$1695+$E$1697),0)</f>
        <v/>
      </c>
      <c r="F1699" s="12">
        <f>IFERROR($F$1695/($F$1695+$F$1697),0)</f>
        <v/>
      </c>
      <c r="G1699" s="12">
        <f>IFERROR($G$1695/($G$1695+$G$1697),0)</f>
        <v/>
      </c>
      <c r="H1699" s="18">
        <f>AVERAGE($B$1699:$F$1699)</f>
        <v/>
      </c>
      <c r="I1699" s="18">
        <f>STDEV.P($B$1699:$F$1699)</f>
        <v/>
      </c>
    </row>
    <row r="1700">
      <c r="A1700" s="4" t="inlineStr">
        <is>
          <t>Recall</t>
        </is>
      </c>
      <c r="B1700" s="12">
        <f>IFERROR($B$1695/($B$1695+$B$1698),0)</f>
        <v/>
      </c>
      <c r="C1700" s="12">
        <f>IFERROR($C$1695/($C$1695+$C$1698),0)</f>
        <v/>
      </c>
      <c r="D1700" s="12">
        <f>IFERROR($D$1695/($D$1695+$D$1698),0)</f>
        <v/>
      </c>
      <c r="E1700" s="12">
        <f>IFERROR($E$1695/($E$1695+$E$1698),0)</f>
        <v/>
      </c>
      <c r="F1700" s="12">
        <f>IFERROR($F$1695/($F$1695+$F$1698),0)</f>
        <v/>
      </c>
      <c r="G1700" s="12">
        <f>IFERROR($G$1695/($G$1695+$G$1698),0)</f>
        <v/>
      </c>
      <c r="H1700" s="18">
        <f>AVERAGE($B$1700:$F$1700)</f>
        <v/>
      </c>
      <c r="I1700" s="18">
        <f>STDEV.P($B$1700:$F$1700)</f>
        <v/>
      </c>
    </row>
    <row r="1701">
      <c r="A1701" s="4" t="inlineStr">
        <is>
          <t>F1</t>
        </is>
      </c>
      <c r="B1701" s="12">
        <f>IFERROR(2*$B$1699*$B$1700/($B$1699+$B$1700),0)</f>
        <v/>
      </c>
      <c r="C1701" s="12">
        <f>IFERROR(2*$C$1699*$C$1700/($C$1699+$C$1700),0)</f>
        <v/>
      </c>
      <c r="D1701" s="12">
        <f>IFERROR(2*$D$1699*$D$1700/($D$1699+$D$1700),0)</f>
        <v/>
      </c>
      <c r="E1701" s="12">
        <f>IFERROR(2*$E$1699*$E$1700/($E$1699+$E$1700),0)</f>
        <v/>
      </c>
      <c r="F1701" s="12">
        <f>IFERROR(2*$F$1699*$F$1700/($F$1699+$F$1700),0)</f>
        <v/>
      </c>
      <c r="G1701" s="12">
        <f>IFERROR(2*$G$1699*$G$1700/($G$1699+$G$1700),0)</f>
        <v/>
      </c>
      <c r="H1701" s="18">
        <f>AVERAGE($B$1701:$F$1701)</f>
        <v/>
      </c>
      <c r="I1701" s="18">
        <f>STDEV.P($B$1701:$F$1701)</f>
        <v/>
      </c>
    </row>
    <row r="1702">
      <c r="A1702" s="4" t="inlineStr">
        <is>
          <t>Accuracy</t>
        </is>
      </c>
      <c r="B1702" s="12">
        <f>IFERROR(($B$1695+$B$1696)/($B$1695+$B$1696+$B$1697+$B$1698),0)</f>
        <v/>
      </c>
      <c r="C1702" s="12">
        <f>IFERROR(($C$1695+$C$1696)/($C$1695+$C$1696+$C$1697+$C$1698),0)</f>
        <v/>
      </c>
      <c r="D1702" s="12">
        <f>IFERROR(($D$1695+$D$1696)/($D$1695+$D$1696+$D$1697+$D$1698),0)</f>
        <v/>
      </c>
      <c r="E1702" s="12">
        <f>IFERROR(($E$1695+$E$1696)/($E$1695+$E$1696+$E$1697+$E$1698),0)</f>
        <v/>
      </c>
      <c r="F1702" s="12">
        <f>IFERROR(($F$1695+$F$1696)/($F$1695+$F$1696+$F$1697+$F$1698),0)</f>
        <v/>
      </c>
      <c r="G1702" s="12">
        <f>IFERROR(($G$1695+$G$1696)/($G$1695+$G$1696+$G$1697+$G$1698),0)</f>
        <v/>
      </c>
      <c r="H1702" s="18">
        <f>AVERAGE($B$1702:$F$1702)</f>
        <v/>
      </c>
      <c r="I1702" s="18">
        <f>STDEV.P($B$1702:$F$1702)</f>
        <v/>
      </c>
    </row>
    <row r="1703">
      <c r="A1703" s="4" t="inlineStr">
        <is>
          <t>Edit distance</t>
        </is>
      </c>
      <c r="B1703" s="12">
        <f>SUMPRODUCT(ABS('Ground truth'!$B$14:$H$20-$B$1686:$H$1692))</f>
        <v/>
      </c>
      <c r="C1703" s="12">
        <f>SUMPRODUCT(ABS('Ground truth'!$B$14:$H$20-$J$1686:$P$1692))</f>
        <v/>
      </c>
      <c r="D1703" s="12">
        <f>SUMPRODUCT(ABS('Ground truth'!$B$14:$H$20-$R$1686:$X$1692))</f>
        <v/>
      </c>
      <c r="E1703" s="12">
        <f>SUMPRODUCT(ABS('Ground truth'!$B$14:$H$20-$Z$1686:$AF$1692))</f>
        <v/>
      </c>
      <c r="F1703" s="12">
        <f>SUMPRODUCT(ABS('Ground truth'!$B$14:$H$20-$AH$1686:$AN$1692))</f>
        <v/>
      </c>
      <c r="G1703" s="12">
        <f>SUMPRODUCT(ABS('Ground truth'!$B$14:$H$20-$AP$1686:$AV$1692))</f>
        <v/>
      </c>
      <c r="H1703" s="18">
        <f>AVERAGE($B$1703:$F$1703)</f>
        <v/>
      </c>
      <c r="I1703" s="18">
        <f>STDEV.P($B$1703:$F$1703)</f>
        <v/>
      </c>
    </row>
    <row r="1704">
      <c r="A1704" s="4" t="inlineStr">
        <is>
          <t>Spectral distance</t>
        </is>
      </c>
      <c r="B1704" s="12">
        <f>SQRT(SUMPRODUCT(('Ground truth'!$K$14:$K$20-$B$1715:$B$1721)^2))</f>
        <v/>
      </c>
      <c r="C1704" s="12">
        <f>SQRT(SUMPRODUCT(('Ground truth'!$K$14:$K$20-$C$1715:$C$1721)^2))</f>
        <v/>
      </c>
      <c r="D1704" s="12">
        <f>SQRT(SUMPRODUCT(('Ground truth'!$K$14:$K$20-$D$1715:$D$1721)^2))</f>
        <v/>
      </c>
      <c r="E1704" s="12">
        <f>SQRT(SUMPRODUCT(('Ground truth'!$K$14:$K$20-$E$1715:$E$1721)^2))</f>
        <v/>
      </c>
      <c r="F1704" s="12">
        <f>SQRT(SUMPRODUCT(('Ground truth'!$K$14:$K$20-$F$1715:$F$1721)^2))</f>
        <v/>
      </c>
      <c r="G1704" s="12">
        <f>SQRT(SUMPRODUCT(('Ground truth'!$K$14:$K$20-$G$1715:$G$1721)^2))</f>
        <v/>
      </c>
      <c r="H1704" s="18">
        <f>AVERAGE($B$1704:$F$1704)</f>
        <v/>
      </c>
      <c r="I1704" s="18">
        <f>STDEV.P($B$1704:$F$1704)</f>
        <v/>
      </c>
    </row>
    <row r="1705">
      <c r="A1705" s="4" t="inlineStr">
        <is>
          <t>Unsure cells</t>
        </is>
      </c>
      <c r="B1705" s="7">
        <f>COUNTIF($B$1686:$H$1692,2)</f>
        <v/>
      </c>
      <c r="C1705" s="7">
        <f>COUNTIF($J$1686:$P$1692,2)</f>
        <v/>
      </c>
      <c r="D1705" s="7">
        <f>COUNTIF($R$1686:$X$1692,2)</f>
        <v/>
      </c>
      <c r="E1705" s="7">
        <f>COUNTIF($Z$1686:$AF$1692,2)</f>
        <v/>
      </c>
      <c r="F1705" s="7">
        <f>COUNTIF($AH$1686:$AN$1692,2)</f>
        <v/>
      </c>
      <c r="G1705" s="7">
        <f>COUNTIF($AP$1686:$AV$1692,2)</f>
        <v/>
      </c>
      <c r="H1705" s="12">
        <f>AVERAGE($B$1705:$F$1705)</f>
        <v/>
      </c>
      <c r="I1705" s="12">
        <f>STDEV.P($B$1705:$F$1705)</f>
        <v/>
      </c>
    </row>
    <row r="1706">
      <c r="A1706" s="3" t="inlineStr">
        <is>
          <t>eigenvalues (real part, numpy order; pasted)</t>
        </is>
      </c>
    </row>
    <row r="1707">
      <c r="A1707" s="3" t="inlineStr">
        <is>
          <t xml:space="preserve">  λ1</t>
        </is>
      </c>
      <c r="B1707" s="19" t="n">
        <v>-1.473666645998589</v>
      </c>
      <c r="C1707" s="19" t="n">
        <v>4.561552812808834</v>
      </c>
      <c r="D1707" s="19" t="n">
        <v>4.561552812808834</v>
      </c>
      <c r="E1707" s="19" t="n">
        <v>4.561552812808834</v>
      </c>
      <c r="F1707" s="19" t="n">
        <v>4.561552812808834</v>
      </c>
      <c r="G1707" s="19" t="n">
        <v>4.561552812808834</v>
      </c>
    </row>
    <row r="1708">
      <c r="A1708" s="3" t="inlineStr">
        <is>
          <t xml:space="preserve">  λ2</t>
        </is>
      </c>
      <c r="B1708" s="19" t="n">
        <v>3.473666645998596</v>
      </c>
      <c r="C1708" s="19" t="n">
        <v>2</v>
      </c>
      <c r="D1708" s="19" t="n">
        <v>2</v>
      </c>
      <c r="E1708" s="19" t="n">
        <v>2</v>
      </c>
      <c r="F1708" s="19" t="n">
        <v>2</v>
      </c>
      <c r="G1708" s="19" t="n">
        <v>2</v>
      </c>
    </row>
    <row r="1709">
      <c r="A1709" s="3" t="inlineStr">
        <is>
          <t xml:space="preserve">  λ3</t>
        </is>
      </c>
      <c r="B1709" s="19" t="n">
        <v>-0.2523469512121053</v>
      </c>
      <c r="C1709" s="19" t="n">
        <v>-0.9999999999999998</v>
      </c>
      <c r="D1709" s="19" t="n">
        <v>-0.9999999999999998</v>
      </c>
      <c r="E1709" s="19" t="n">
        <v>-0.9999999999999998</v>
      </c>
      <c r="F1709" s="19" t="n">
        <v>-0.9999999999999998</v>
      </c>
      <c r="G1709" s="19" t="n">
        <v>-0.9999999999999998</v>
      </c>
    </row>
    <row r="1710">
      <c r="A1710" s="3" t="inlineStr">
        <is>
          <t xml:space="preserve">  λ4</t>
        </is>
      </c>
      <c r="B1710" s="19" t="n">
        <v>0.440893178127984</v>
      </c>
      <c r="C1710" s="19" t="n">
        <v>0.4384471871911695</v>
      </c>
      <c r="D1710" s="19" t="n">
        <v>0.4384471871911695</v>
      </c>
      <c r="E1710" s="19" t="n">
        <v>0.4384471871911695</v>
      </c>
      <c r="F1710" s="19" t="n">
        <v>0.4384471871911695</v>
      </c>
      <c r="G1710" s="19" t="n">
        <v>0.4384471871911695</v>
      </c>
    </row>
    <row r="1711">
      <c r="A1711" s="3" t="inlineStr">
        <is>
          <t xml:space="preserve">  λ5</t>
        </is>
      </c>
      <c r="B1711" s="19" t="n">
        <v>1</v>
      </c>
      <c r="C1711" s="19" t="n">
        <v>-2.584787183955634e-18</v>
      </c>
      <c r="D1711" s="19" t="n">
        <v>-2.584787183955634e-18</v>
      </c>
      <c r="E1711" s="19" t="n">
        <v>-2.584787183955634e-18</v>
      </c>
      <c r="F1711" s="19" t="n">
        <v>-2.584787183955634e-18</v>
      </c>
      <c r="G1711" s="19" t="n">
        <v>-2.584787183955634e-18</v>
      </c>
    </row>
    <row r="1712">
      <c r="A1712" s="3" t="inlineStr">
        <is>
          <t xml:space="preserve">  λ6</t>
        </is>
      </c>
      <c r="B1712" s="19" t="n">
        <v>1.559106821872016</v>
      </c>
      <c r="C1712" s="19" t="n">
        <v>-1.104978963713488e-16</v>
      </c>
      <c r="D1712" s="19" t="n">
        <v>-1.104978963713488e-16</v>
      </c>
      <c r="E1712" s="19" t="n">
        <v>-1.104978963713488e-16</v>
      </c>
      <c r="F1712" s="19" t="n">
        <v>-1.104978963713488e-16</v>
      </c>
      <c r="G1712" s="19" t="n">
        <v>-1.104978963713488e-16</v>
      </c>
    </row>
    <row r="1713">
      <c r="A1713" s="3" t="inlineStr">
        <is>
          <t xml:space="preserve">  λ7</t>
        </is>
      </c>
      <c r="B1713" s="19" t="n">
        <v>2.252346951212104</v>
      </c>
      <c r="C1713" s="19" t="n">
        <v>1</v>
      </c>
      <c r="D1713" s="19" t="n">
        <v>1</v>
      </c>
      <c r="E1713" s="19" t="n">
        <v>1</v>
      </c>
      <c r="F1713" s="19" t="n">
        <v>1</v>
      </c>
      <c r="G1713" s="19" t="n">
        <v>1</v>
      </c>
    </row>
    <row r="1714">
      <c r="A1714" s="3" t="inlineStr">
        <is>
          <t>eigenvalues sorted desc (LARGE)</t>
        </is>
      </c>
    </row>
    <row r="1715">
      <c r="A1715" s="3" t="inlineStr">
        <is>
          <t xml:space="preserve">  λ(1)</t>
        </is>
      </c>
      <c r="B1715" s="19">
        <f>LARGE($B$1707:$B$1713,1)</f>
        <v/>
      </c>
      <c r="C1715" s="19">
        <f>LARGE($C$1707:$C$1713,1)</f>
        <v/>
      </c>
      <c r="D1715" s="19">
        <f>LARGE($D$1707:$D$1713,1)</f>
        <v/>
      </c>
      <c r="E1715" s="19">
        <f>LARGE($E$1707:$E$1713,1)</f>
        <v/>
      </c>
      <c r="F1715" s="19">
        <f>LARGE($F$1707:$F$1713,1)</f>
        <v/>
      </c>
      <c r="G1715" s="19">
        <f>LARGE($G$1707:$G$1713,1)</f>
        <v/>
      </c>
    </row>
    <row r="1716">
      <c r="A1716" s="3" t="inlineStr">
        <is>
          <t xml:space="preserve">  λ(2)</t>
        </is>
      </c>
      <c r="B1716" s="19">
        <f>LARGE($B$1707:$B$1713,2)</f>
        <v/>
      </c>
      <c r="C1716" s="19">
        <f>LARGE($C$1707:$C$1713,2)</f>
        <v/>
      </c>
      <c r="D1716" s="19">
        <f>LARGE($D$1707:$D$1713,2)</f>
        <v/>
      </c>
      <c r="E1716" s="19">
        <f>LARGE($E$1707:$E$1713,2)</f>
        <v/>
      </c>
      <c r="F1716" s="19">
        <f>LARGE($F$1707:$F$1713,2)</f>
        <v/>
      </c>
      <c r="G1716" s="19">
        <f>LARGE($G$1707:$G$1713,2)</f>
        <v/>
      </c>
    </row>
    <row r="1717">
      <c r="A1717" s="3" t="inlineStr">
        <is>
          <t xml:space="preserve">  λ(3)</t>
        </is>
      </c>
      <c r="B1717" s="19">
        <f>LARGE($B$1707:$B$1713,3)</f>
        <v/>
      </c>
      <c r="C1717" s="19">
        <f>LARGE($C$1707:$C$1713,3)</f>
        <v/>
      </c>
      <c r="D1717" s="19">
        <f>LARGE($D$1707:$D$1713,3)</f>
        <v/>
      </c>
      <c r="E1717" s="19">
        <f>LARGE($E$1707:$E$1713,3)</f>
        <v/>
      </c>
      <c r="F1717" s="19">
        <f>LARGE($F$1707:$F$1713,3)</f>
        <v/>
      </c>
      <c r="G1717" s="19">
        <f>LARGE($G$1707:$G$1713,3)</f>
        <v/>
      </c>
    </row>
    <row r="1718">
      <c r="A1718" s="3" t="inlineStr">
        <is>
          <t xml:space="preserve">  λ(4)</t>
        </is>
      </c>
      <c r="B1718" s="19">
        <f>LARGE($B$1707:$B$1713,4)</f>
        <v/>
      </c>
      <c r="C1718" s="19">
        <f>LARGE($C$1707:$C$1713,4)</f>
        <v/>
      </c>
      <c r="D1718" s="19">
        <f>LARGE($D$1707:$D$1713,4)</f>
        <v/>
      </c>
      <c r="E1718" s="19">
        <f>LARGE($E$1707:$E$1713,4)</f>
        <v/>
      </c>
      <c r="F1718" s="19">
        <f>LARGE($F$1707:$F$1713,4)</f>
        <v/>
      </c>
      <c r="G1718" s="19">
        <f>LARGE($G$1707:$G$1713,4)</f>
        <v/>
      </c>
    </row>
    <row r="1719">
      <c r="A1719" s="3" t="inlineStr">
        <is>
          <t xml:space="preserve">  λ(5)</t>
        </is>
      </c>
      <c r="B1719" s="19">
        <f>LARGE($B$1707:$B$1713,5)</f>
        <v/>
      </c>
      <c r="C1719" s="19">
        <f>LARGE($C$1707:$C$1713,5)</f>
        <v/>
      </c>
      <c r="D1719" s="19">
        <f>LARGE($D$1707:$D$1713,5)</f>
        <v/>
      </c>
      <c r="E1719" s="19">
        <f>LARGE($E$1707:$E$1713,5)</f>
        <v/>
      </c>
      <c r="F1719" s="19">
        <f>LARGE($F$1707:$F$1713,5)</f>
        <v/>
      </c>
      <c r="G1719" s="19">
        <f>LARGE($G$1707:$G$1713,5)</f>
        <v/>
      </c>
    </row>
    <row r="1720">
      <c r="A1720" s="3" t="inlineStr">
        <is>
          <t xml:space="preserve">  λ(6)</t>
        </is>
      </c>
      <c r="B1720" s="19">
        <f>LARGE($B$1707:$B$1713,6)</f>
        <v/>
      </c>
      <c r="C1720" s="19">
        <f>LARGE($C$1707:$C$1713,6)</f>
        <v/>
      </c>
      <c r="D1720" s="19">
        <f>LARGE($D$1707:$D$1713,6)</f>
        <v/>
      </c>
      <c r="E1720" s="19">
        <f>LARGE($E$1707:$E$1713,6)</f>
        <v/>
      </c>
      <c r="F1720" s="19">
        <f>LARGE($F$1707:$F$1713,6)</f>
        <v/>
      </c>
      <c r="G1720" s="19">
        <f>LARGE($G$1707:$G$1713,6)</f>
        <v/>
      </c>
    </row>
    <row r="1721">
      <c r="A1721" s="3" t="inlineStr">
        <is>
          <t xml:space="preserve">  λ(7)</t>
        </is>
      </c>
      <c r="B1721" s="19">
        <f>LARGE($B$1707:$B$1713,7)</f>
        <v/>
      </c>
      <c r="C1721" s="19">
        <f>LARGE($C$1707:$C$1713,7)</f>
        <v/>
      </c>
      <c r="D1721" s="19">
        <f>LARGE($D$1707:$D$1713,7)</f>
        <v/>
      </c>
      <c r="E1721" s="19">
        <f>LARGE($E$1707:$E$1713,7)</f>
        <v/>
      </c>
      <c r="F1721" s="19">
        <f>LARGE($F$1707:$F$1713,7)</f>
        <v/>
      </c>
      <c r="G1721" s="19">
        <f>LARGE($G$1707:$G$1713,7)</f>
        <v/>
      </c>
    </row>
    <row r="1722">
      <c r="A1722" s="3" t="inlineStr">
        <is>
          <t>check: Σeig − trace (→0)</t>
        </is>
      </c>
      <c r="B1722" s="3">
        <f>ROUND(SUM($B$1707:$B$1713)-($B$1686+$C$1687+$D$1688+$E$1689+$F$1690+$G$1691+$H$1692),6)</f>
        <v/>
      </c>
      <c r="C1722" s="3">
        <f>ROUND(SUM($C$1707:$C$1713)-($J$1686+$K$1687+$L$1688+$M$1689+$N$1690+$O$1691+$P$1692),6)</f>
        <v/>
      </c>
      <c r="D1722" s="3">
        <f>ROUND(SUM($D$1707:$D$1713)-($R$1686+$S$1687+$T$1688+$U$1689+$V$1690+$W$1691+$X$1692),6)</f>
        <v/>
      </c>
      <c r="E1722" s="3">
        <f>ROUND(SUM($E$1707:$E$1713)-($Z$1686+$AA$1687+$AB$1688+$AC$1689+$AD$1690+$AE$1691+$AF$1692),6)</f>
        <v/>
      </c>
      <c r="F1722" s="3">
        <f>ROUND(SUM($F$1707:$F$1713)-($AH$1686+$AI$1687+$AJ$1688+$AK$1689+$AL$1690+$AM$1691+$AN$1692),6)</f>
        <v/>
      </c>
      <c r="G1722" s="3">
        <f>ROUND(SUM($G$1707:$G$1713)-($AP$1686+$AQ$1687+$AR$1688+$AS$1689+$AT$1690+$AU$1691+$AV$1692),6)</f>
        <v/>
      </c>
    </row>
    <row r="1723">
      <c r="A1723" s="3" t="inlineStr">
        <is>
          <t>check: Πeig − det (→0)</t>
        </is>
      </c>
      <c r="B1723" s="3">
        <f>ROUND(MDETERM($B$1686:$H$1692)-PRODUCT($B$1707:$B$1713),6)</f>
        <v/>
      </c>
      <c r="C1723" s="3">
        <f>ROUND(MDETERM($J$1686:$P$1692)-PRODUCT($C$1707:$C$1713),6)</f>
        <v/>
      </c>
      <c r="D1723" s="3">
        <f>ROUND(MDETERM($R$1686:$X$1692)-PRODUCT($D$1707:$D$1713),6)</f>
        <v/>
      </c>
      <c r="E1723" s="3">
        <f>ROUND(MDETERM($Z$1686:$AF$1692)-PRODUCT($E$1707:$E$1713),6)</f>
        <v/>
      </c>
      <c r="F1723" s="3">
        <f>ROUND(MDETERM($AH$1686:$AN$1692)-PRODUCT($F$1707:$F$1713),6)</f>
        <v/>
      </c>
      <c r="G1723" s="3">
        <f>ROUND(MDETERM($AP$1686:$AV$1692)-PRODUCT($G$1707:$G$1713),6)</f>
        <v/>
      </c>
    </row>
    <row r="1724">
      <c r="A1724" s="3" t="inlineStr">
        <is>
          <t>complex eigenvalues?</t>
        </is>
      </c>
      <c r="B1724" s="3" t="inlineStr"/>
      <c r="C1724" s="3" t="inlineStr"/>
      <c r="D1724" s="3" t="inlineStr"/>
      <c r="E1724" s="3" t="inlineStr"/>
      <c r="F1724" s="3" t="inlineStr"/>
      <c r="G1724" s="3" t="inlineStr"/>
    </row>
    <row r="1725">
      <c r="A1725" s="3" t="inlineStr">
        <is>
          <t>check: det(M − λᵢI) per sorted λ (→0)</t>
        </is>
      </c>
    </row>
    <row r="1726">
      <c r="A1726" s="3" t="inlineStr">
        <is>
          <t xml:space="preserve">  det(M − λ(1)I)</t>
        </is>
      </c>
      <c r="B1726" s="3">
        <f t="array" ref="B1726">ROUND(MDETERM($B$1686:$H$1692-$B$1715*MUNIT(7)),6)</f>
        <v/>
      </c>
      <c r="C1726" s="3">
        <f t="array" ref="C1726">ROUND(MDETERM($J$1686:$P$1692-$C$1715*MUNIT(7)),6)</f>
        <v/>
      </c>
      <c r="D1726" s="3">
        <f t="array" ref="D1726">ROUND(MDETERM($R$1686:$X$1692-$D$1715*MUNIT(7)),6)</f>
        <v/>
      </c>
      <c r="E1726" s="3">
        <f t="array" ref="E1726">ROUND(MDETERM($Z$1686:$AF$1692-$E$1715*MUNIT(7)),6)</f>
        <v/>
      </c>
      <c r="F1726" s="3">
        <f t="array" ref="F1726">ROUND(MDETERM($AH$1686:$AN$1692-$F$1715*MUNIT(7)),6)</f>
        <v/>
      </c>
      <c r="G1726" s="3">
        <f t="array" ref="G1726">ROUND(MDETERM($AP$1686:$AV$1692-$G$1715*MUNIT(7)),6)</f>
        <v/>
      </c>
    </row>
    <row r="1727">
      <c r="A1727" s="3" t="inlineStr">
        <is>
          <t xml:space="preserve">  det(M − λ(2)I)</t>
        </is>
      </c>
      <c r="B1727" s="3">
        <f t="array" ref="B1727">ROUND(MDETERM($B$1686:$H$1692-$B$1716*MUNIT(7)),6)</f>
        <v/>
      </c>
      <c r="C1727" s="3">
        <f t="array" ref="C1727">ROUND(MDETERM($J$1686:$P$1692-$C$1716*MUNIT(7)),6)</f>
        <v/>
      </c>
      <c r="D1727" s="3">
        <f t="array" ref="D1727">ROUND(MDETERM($R$1686:$X$1692-$D$1716*MUNIT(7)),6)</f>
        <v/>
      </c>
      <c r="E1727" s="3">
        <f t="array" ref="E1727">ROUND(MDETERM($Z$1686:$AF$1692-$E$1716*MUNIT(7)),6)</f>
        <v/>
      </c>
      <c r="F1727" s="3">
        <f t="array" ref="F1727">ROUND(MDETERM($AH$1686:$AN$1692-$F$1716*MUNIT(7)),6)</f>
        <v/>
      </c>
      <c r="G1727" s="3">
        <f t="array" ref="G1727">ROUND(MDETERM($AP$1686:$AV$1692-$G$1716*MUNIT(7)),6)</f>
        <v/>
      </c>
    </row>
    <row r="1728">
      <c r="A1728" s="3" t="inlineStr">
        <is>
          <t xml:space="preserve">  det(M − λ(3)I)</t>
        </is>
      </c>
      <c r="B1728" s="3">
        <f t="array" ref="B1728">ROUND(MDETERM($B$1686:$H$1692-$B$1717*MUNIT(7)),6)</f>
        <v/>
      </c>
      <c r="C1728" s="3">
        <f t="array" ref="C1728">ROUND(MDETERM($J$1686:$P$1692-$C$1717*MUNIT(7)),6)</f>
        <v/>
      </c>
      <c r="D1728" s="3">
        <f t="array" ref="D1728">ROUND(MDETERM($R$1686:$X$1692-$D$1717*MUNIT(7)),6)</f>
        <v/>
      </c>
      <c r="E1728" s="3">
        <f t="array" ref="E1728">ROUND(MDETERM($Z$1686:$AF$1692-$E$1717*MUNIT(7)),6)</f>
        <v/>
      </c>
      <c r="F1728" s="3">
        <f t="array" ref="F1728">ROUND(MDETERM($AH$1686:$AN$1692-$F$1717*MUNIT(7)),6)</f>
        <v/>
      </c>
      <c r="G1728" s="3">
        <f t="array" ref="G1728">ROUND(MDETERM($AP$1686:$AV$1692-$G$1717*MUNIT(7)),6)</f>
        <v/>
      </c>
    </row>
    <row r="1729">
      <c r="A1729" s="3" t="inlineStr">
        <is>
          <t xml:space="preserve">  det(M − λ(4)I)</t>
        </is>
      </c>
      <c r="B1729" s="3">
        <f t="array" ref="B1729">ROUND(MDETERM($B$1686:$H$1692-$B$1718*MUNIT(7)),6)</f>
        <v/>
      </c>
      <c r="C1729" s="3">
        <f t="array" ref="C1729">ROUND(MDETERM($J$1686:$P$1692-$C$1718*MUNIT(7)),6)</f>
        <v/>
      </c>
      <c r="D1729" s="3">
        <f t="array" ref="D1729">ROUND(MDETERM($R$1686:$X$1692-$D$1718*MUNIT(7)),6)</f>
        <v/>
      </c>
      <c r="E1729" s="3">
        <f t="array" ref="E1729">ROUND(MDETERM($Z$1686:$AF$1692-$E$1718*MUNIT(7)),6)</f>
        <v/>
      </c>
      <c r="F1729" s="3">
        <f t="array" ref="F1729">ROUND(MDETERM($AH$1686:$AN$1692-$F$1718*MUNIT(7)),6)</f>
        <v/>
      </c>
      <c r="G1729" s="3">
        <f t="array" ref="G1729">ROUND(MDETERM($AP$1686:$AV$1692-$G$1718*MUNIT(7)),6)</f>
        <v/>
      </c>
    </row>
    <row r="1730">
      <c r="A1730" s="3" t="inlineStr">
        <is>
          <t xml:space="preserve">  det(M − λ(5)I)</t>
        </is>
      </c>
      <c r="B1730" s="3">
        <f t="array" ref="B1730">ROUND(MDETERM($B$1686:$H$1692-$B$1719*MUNIT(7)),6)</f>
        <v/>
      </c>
      <c r="C1730" s="3">
        <f t="array" ref="C1730">ROUND(MDETERM($J$1686:$P$1692-$C$1719*MUNIT(7)),6)</f>
        <v/>
      </c>
      <c r="D1730" s="3">
        <f t="array" ref="D1730">ROUND(MDETERM($R$1686:$X$1692-$D$1719*MUNIT(7)),6)</f>
        <v/>
      </c>
      <c r="E1730" s="3">
        <f t="array" ref="E1730">ROUND(MDETERM($Z$1686:$AF$1692-$E$1719*MUNIT(7)),6)</f>
        <v/>
      </c>
      <c r="F1730" s="3">
        <f t="array" ref="F1730">ROUND(MDETERM($AH$1686:$AN$1692-$F$1719*MUNIT(7)),6)</f>
        <v/>
      </c>
      <c r="G1730" s="3">
        <f t="array" ref="G1730">ROUND(MDETERM($AP$1686:$AV$1692-$G$1719*MUNIT(7)),6)</f>
        <v/>
      </c>
    </row>
    <row r="1731">
      <c r="A1731" s="3" t="inlineStr">
        <is>
          <t xml:space="preserve">  det(M − λ(6)I)</t>
        </is>
      </c>
      <c r="B1731" s="3">
        <f t="array" ref="B1731">ROUND(MDETERM($B$1686:$H$1692-$B$1720*MUNIT(7)),6)</f>
        <v/>
      </c>
      <c r="C1731" s="3">
        <f t="array" ref="C1731">ROUND(MDETERM($J$1686:$P$1692-$C$1720*MUNIT(7)),6)</f>
        <v/>
      </c>
      <c r="D1731" s="3">
        <f t="array" ref="D1731">ROUND(MDETERM($R$1686:$X$1692-$D$1720*MUNIT(7)),6)</f>
        <v/>
      </c>
      <c r="E1731" s="3">
        <f t="array" ref="E1731">ROUND(MDETERM($Z$1686:$AF$1692-$E$1720*MUNIT(7)),6)</f>
        <v/>
      </c>
      <c r="F1731" s="3">
        <f t="array" ref="F1731">ROUND(MDETERM($AH$1686:$AN$1692-$F$1720*MUNIT(7)),6)</f>
        <v/>
      </c>
      <c r="G1731" s="3">
        <f t="array" ref="G1731">ROUND(MDETERM($AP$1686:$AV$1692-$G$1720*MUNIT(7)),6)</f>
        <v/>
      </c>
    </row>
    <row r="1732">
      <c r="A1732" s="3" t="inlineStr">
        <is>
          <t xml:space="preserve">  det(M − λ(7)I)</t>
        </is>
      </c>
      <c r="B1732" s="3">
        <f t="array" ref="B1732">ROUND(MDETERM($B$1686:$H$1692-$B$1721*MUNIT(7)),6)</f>
        <v/>
      </c>
      <c r="C1732" s="3">
        <f t="array" ref="C1732">ROUND(MDETERM($J$1686:$P$1692-$C$1721*MUNIT(7)),6)</f>
        <v/>
      </c>
      <c r="D1732" s="3">
        <f t="array" ref="D1732">ROUND(MDETERM($R$1686:$X$1692-$D$1721*MUNIT(7)),6)</f>
        <v/>
      </c>
      <c r="E1732" s="3">
        <f t="array" ref="E1732">ROUND(MDETERM($Z$1686:$AF$1692-$E$1721*MUNIT(7)),6)</f>
        <v/>
      </c>
      <c r="F1732" s="3">
        <f t="array" ref="F1732">ROUND(MDETERM($AH$1686:$AN$1692-$F$1721*MUNIT(7)),6)</f>
        <v/>
      </c>
      <c r="G1732" s="3">
        <f t="array" ref="G1732">ROUND(MDETERM($AP$1686:$AV$1692-$G$1721*MUNIT(7)),6)</f>
        <v/>
      </c>
    </row>
    <row r="1736" ht="16" customHeight="1">
      <c r="A1736" s="14" t="inlineStr">
        <is>
          <t>RAG R1-R2-R3 | deepseek-r1:14b</t>
        </is>
      </c>
      <c r="B1736" s="9" t="inlineStr">
        <is>
          <t>run 1 (raw, pasted)</t>
        </is>
      </c>
      <c r="J1736" s="9" t="inlineStr">
        <is>
          <t>run 2 (raw, pasted)</t>
        </is>
      </c>
      <c r="R1736" s="9" t="inlineStr">
        <is>
          <t>run 3 (raw, pasted)</t>
        </is>
      </c>
      <c r="Z1736" s="9" t="inlineStr">
        <is>
          <t>run 4 (raw, pasted)</t>
        </is>
      </c>
      <c r="AH1736" s="9" t="inlineStr">
        <is>
          <t>run 5 (raw, pasted)</t>
        </is>
      </c>
      <c r="AP1736" s="9" t="inlineStr">
        <is>
          <t>Step2 average matrix (formula)</t>
        </is>
      </c>
      <c r="AX1736" s="9" t="inlineStr">
        <is>
          <t>ground truth (reference)</t>
        </is>
      </c>
    </row>
    <row r="1737" ht="60" customHeight="1">
      <c r="B1737" s="15" t="inlineStr">
        <is>
          <t>Bit</t>
        </is>
      </c>
      <c r="C1737" s="15" t="inlineStr">
        <is>
          <t>Transmission</t>
        </is>
      </c>
      <c r="D1737" s="15" t="inlineStr">
        <is>
          <t>Motor</t>
        </is>
      </c>
      <c r="E1737" s="15" t="inlineStr">
        <is>
          <t>Electrical System</t>
        </is>
      </c>
      <c r="F1737" s="15" t="inlineStr">
        <is>
          <t>Battery Holder</t>
        </is>
      </c>
      <c r="G1737" s="15" t="inlineStr">
        <is>
          <t>Housing</t>
        </is>
      </c>
      <c r="H1737" s="15" t="inlineStr">
        <is>
          <t>External Environment</t>
        </is>
      </c>
      <c r="J1737" s="15" t="inlineStr">
        <is>
          <t>Bit</t>
        </is>
      </c>
      <c r="K1737" s="15" t="inlineStr">
        <is>
          <t>Transmission</t>
        </is>
      </c>
      <c r="L1737" s="15" t="inlineStr">
        <is>
          <t>Motor</t>
        </is>
      </c>
      <c r="M1737" s="15" t="inlineStr">
        <is>
          <t>Electrical System</t>
        </is>
      </c>
      <c r="N1737" s="15" t="inlineStr">
        <is>
          <t>Battery Holder</t>
        </is>
      </c>
      <c r="O1737" s="15" t="inlineStr">
        <is>
          <t>Housing</t>
        </is>
      </c>
      <c r="P1737" s="15" t="inlineStr">
        <is>
          <t>External Environment</t>
        </is>
      </c>
      <c r="R1737" s="15" t="inlineStr">
        <is>
          <t>Bit</t>
        </is>
      </c>
      <c r="S1737" s="15" t="inlineStr">
        <is>
          <t>Transmission</t>
        </is>
      </c>
      <c r="T1737" s="15" t="inlineStr">
        <is>
          <t>Motor</t>
        </is>
      </c>
      <c r="U1737" s="15" t="inlineStr">
        <is>
          <t>Electrical System</t>
        </is>
      </c>
      <c r="V1737" s="15" t="inlineStr">
        <is>
          <t>Battery Holder</t>
        </is>
      </c>
      <c r="W1737" s="15" t="inlineStr">
        <is>
          <t>Housing</t>
        </is>
      </c>
      <c r="X1737" s="15" t="inlineStr">
        <is>
          <t>External Environment</t>
        </is>
      </c>
      <c r="Z1737" s="15" t="inlineStr">
        <is>
          <t>Bit</t>
        </is>
      </c>
      <c r="AA1737" s="15" t="inlineStr">
        <is>
          <t>Transmission</t>
        </is>
      </c>
      <c r="AB1737" s="15" t="inlineStr">
        <is>
          <t>Motor</t>
        </is>
      </c>
      <c r="AC1737" s="15" t="inlineStr">
        <is>
          <t>Electrical System</t>
        </is>
      </c>
      <c r="AD1737" s="15" t="inlineStr">
        <is>
          <t>Battery Holder</t>
        </is>
      </c>
      <c r="AE1737" s="15" t="inlineStr">
        <is>
          <t>Housing</t>
        </is>
      </c>
      <c r="AF1737" s="15" t="inlineStr">
        <is>
          <t>External Environment</t>
        </is>
      </c>
      <c r="AH1737" s="15" t="inlineStr">
        <is>
          <t>Bit</t>
        </is>
      </c>
      <c r="AI1737" s="15" t="inlineStr">
        <is>
          <t>Transmission</t>
        </is>
      </c>
      <c r="AJ1737" s="15" t="inlineStr">
        <is>
          <t>Motor</t>
        </is>
      </c>
      <c r="AK1737" s="15" t="inlineStr">
        <is>
          <t>Electrical System</t>
        </is>
      </c>
      <c r="AL1737" s="15" t="inlineStr">
        <is>
          <t>Battery Holder</t>
        </is>
      </c>
      <c r="AM1737" s="15" t="inlineStr">
        <is>
          <t>Housing</t>
        </is>
      </c>
      <c r="AN1737" s="15" t="inlineStr">
        <is>
          <t>External Environment</t>
        </is>
      </c>
      <c r="AP1737" s="15" t="inlineStr">
        <is>
          <t>Bit</t>
        </is>
      </c>
      <c r="AQ1737" s="15" t="inlineStr">
        <is>
          <t>Transmission</t>
        </is>
      </c>
      <c r="AR1737" s="15" t="inlineStr">
        <is>
          <t>Motor</t>
        </is>
      </c>
      <c r="AS1737" s="15" t="inlineStr">
        <is>
          <t>Electrical System</t>
        </is>
      </c>
      <c r="AT1737" s="15" t="inlineStr">
        <is>
          <t>Battery Holder</t>
        </is>
      </c>
      <c r="AU1737" s="15" t="inlineStr">
        <is>
          <t>Housing</t>
        </is>
      </c>
      <c r="AV1737" s="15" t="inlineStr">
        <is>
          <t>External Environment</t>
        </is>
      </c>
    </row>
    <row r="1738">
      <c r="A1738" s="3" t="inlineStr">
        <is>
          <t>Bit</t>
        </is>
      </c>
      <c r="B1738" s="8" t="n">
        <v>1</v>
      </c>
      <c r="C1738" s="8" t="n">
        <v>1</v>
      </c>
      <c r="D1738" s="8" t="n">
        <v>0</v>
      </c>
      <c r="E1738" s="8" t="n">
        <v>0</v>
      </c>
      <c r="F1738" s="8" t="n">
        <v>0</v>
      </c>
      <c r="G1738" s="8" t="n">
        <v>1</v>
      </c>
      <c r="H1738" s="8" t="n">
        <v>0</v>
      </c>
      <c r="J1738" s="20" t="n">
        <v>2</v>
      </c>
      <c r="K1738" s="20" t="n">
        <v>2</v>
      </c>
      <c r="L1738" s="20" t="n">
        <v>2</v>
      </c>
      <c r="M1738" s="20" t="n">
        <v>2</v>
      </c>
      <c r="N1738" s="20" t="n">
        <v>2</v>
      </c>
      <c r="O1738" s="20" t="n">
        <v>2</v>
      </c>
      <c r="P1738" s="20" t="n">
        <v>2</v>
      </c>
      <c r="R1738" s="8" t="n">
        <v>1</v>
      </c>
      <c r="S1738" s="8" t="n">
        <v>1</v>
      </c>
      <c r="T1738" s="8" t="n">
        <v>0</v>
      </c>
      <c r="U1738" s="8" t="n">
        <v>0</v>
      </c>
      <c r="V1738" s="8" t="n">
        <v>0</v>
      </c>
      <c r="W1738" s="8" t="n">
        <v>1</v>
      </c>
      <c r="X1738" s="8" t="n">
        <v>0</v>
      </c>
      <c r="Z1738" s="8" t="n">
        <v>1</v>
      </c>
      <c r="AA1738" s="8" t="n">
        <v>1</v>
      </c>
      <c r="AB1738" s="8" t="n">
        <v>0</v>
      </c>
      <c r="AC1738" s="8" t="n">
        <v>0</v>
      </c>
      <c r="AD1738" s="8" t="n">
        <v>0</v>
      </c>
      <c r="AE1738" s="8" t="n">
        <v>1</v>
      </c>
      <c r="AF1738" s="8" t="n">
        <v>0</v>
      </c>
      <c r="AH1738" s="8" t="n">
        <v>1</v>
      </c>
      <c r="AI1738" s="8" t="n">
        <v>1</v>
      </c>
      <c r="AJ1738" s="8" t="n">
        <v>1</v>
      </c>
      <c r="AK1738" s="8" t="n">
        <v>0</v>
      </c>
      <c r="AL1738" s="8" t="n">
        <v>0</v>
      </c>
      <c r="AM1738" s="8" t="n">
        <v>0</v>
      </c>
      <c r="AN1738" s="8" t="n">
        <v>1</v>
      </c>
      <c r="AP1738" s="8">
        <f>IF(($B$1738&lt;&gt;2)+($J$1738&lt;&gt;2)+($R$1738&lt;&gt;2)+($Z$1738&lt;&gt;2)+($AH$1738&lt;&gt;2)=0,2,IF((($B$1738&lt;&gt;2)*$B$1738+($J$1738&lt;&gt;2)*$J$1738+($R$1738&lt;&gt;2)*$R$1738+($Z$1738&lt;&gt;2)*$Z$1738+($AH$1738&lt;&gt;2)*$AH$1738)/(($B$1738&lt;&gt;2)+($J$1738&lt;&gt;2)+($R$1738&lt;&gt;2)+($Z$1738&lt;&gt;2)+($AH$1738&lt;&gt;2))&gt;=0.5,1,0))</f>
        <v/>
      </c>
      <c r="AQ1738" s="8">
        <f>IF(($C$1738&lt;&gt;2)+($K$1738&lt;&gt;2)+($S$1738&lt;&gt;2)+($AA$1738&lt;&gt;2)+($AI$1738&lt;&gt;2)=0,2,IF((($C$1738&lt;&gt;2)*$C$1738+($K$1738&lt;&gt;2)*$K$1738+($S$1738&lt;&gt;2)*$S$1738+($AA$1738&lt;&gt;2)*$AA$1738+($AI$1738&lt;&gt;2)*$AI$1738)/(($C$1738&lt;&gt;2)+($K$1738&lt;&gt;2)+($S$1738&lt;&gt;2)+($AA$1738&lt;&gt;2)+($AI$1738&lt;&gt;2))&gt;=0.5,1,0))</f>
        <v/>
      </c>
      <c r="AR1738" s="8">
        <f>IF(($D$1738&lt;&gt;2)+($L$1738&lt;&gt;2)+($T$1738&lt;&gt;2)+($AB$1738&lt;&gt;2)+($AJ$1738&lt;&gt;2)=0,2,IF((($D$1738&lt;&gt;2)*$D$1738+($L$1738&lt;&gt;2)*$L$1738+($T$1738&lt;&gt;2)*$T$1738+($AB$1738&lt;&gt;2)*$AB$1738+($AJ$1738&lt;&gt;2)*$AJ$1738)/(($D$1738&lt;&gt;2)+($L$1738&lt;&gt;2)+($T$1738&lt;&gt;2)+($AB$1738&lt;&gt;2)+($AJ$1738&lt;&gt;2))&gt;=0.5,1,0))</f>
        <v/>
      </c>
      <c r="AS1738" s="8">
        <f>IF(($E$1738&lt;&gt;2)+($M$1738&lt;&gt;2)+($U$1738&lt;&gt;2)+($AC$1738&lt;&gt;2)+($AK$1738&lt;&gt;2)=0,2,IF((($E$1738&lt;&gt;2)*$E$1738+($M$1738&lt;&gt;2)*$M$1738+($U$1738&lt;&gt;2)*$U$1738+($AC$1738&lt;&gt;2)*$AC$1738+($AK$1738&lt;&gt;2)*$AK$1738)/(($E$1738&lt;&gt;2)+($M$1738&lt;&gt;2)+($U$1738&lt;&gt;2)+($AC$1738&lt;&gt;2)+($AK$1738&lt;&gt;2))&gt;=0.5,1,0))</f>
        <v/>
      </c>
      <c r="AT1738" s="8">
        <f>IF(($F$1738&lt;&gt;2)+($N$1738&lt;&gt;2)+($V$1738&lt;&gt;2)+($AD$1738&lt;&gt;2)+($AL$1738&lt;&gt;2)=0,2,IF((($F$1738&lt;&gt;2)*$F$1738+($N$1738&lt;&gt;2)*$N$1738+($V$1738&lt;&gt;2)*$V$1738+($AD$1738&lt;&gt;2)*$AD$1738+($AL$1738&lt;&gt;2)*$AL$1738)/(($F$1738&lt;&gt;2)+($N$1738&lt;&gt;2)+($V$1738&lt;&gt;2)+($AD$1738&lt;&gt;2)+($AL$1738&lt;&gt;2))&gt;=0.5,1,0))</f>
        <v/>
      </c>
      <c r="AU1738" s="8">
        <f>IF(($G$1738&lt;&gt;2)+($O$1738&lt;&gt;2)+($W$1738&lt;&gt;2)+($AE$1738&lt;&gt;2)+($AM$1738&lt;&gt;2)=0,2,IF((($G$1738&lt;&gt;2)*$G$1738+($O$1738&lt;&gt;2)*$O$1738+($W$1738&lt;&gt;2)*$W$1738+($AE$1738&lt;&gt;2)*$AE$1738+($AM$1738&lt;&gt;2)*$AM$1738)/(($G$1738&lt;&gt;2)+($O$1738&lt;&gt;2)+($W$1738&lt;&gt;2)+($AE$1738&lt;&gt;2)+($AM$1738&lt;&gt;2))&gt;=0.5,1,0))</f>
        <v/>
      </c>
      <c r="AV1738" s="8">
        <f>IF(($H$1738&lt;&gt;2)+($P$1738&lt;&gt;2)+($X$1738&lt;&gt;2)+($AF$1738&lt;&gt;2)+($AN$1738&lt;&gt;2)=0,2,IF((($H$1738&lt;&gt;2)*$H$1738+($P$1738&lt;&gt;2)*$P$1738+($X$1738&lt;&gt;2)*$X$1738+($AF$1738&lt;&gt;2)*$AF$1738+($AN$1738&lt;&gt;2)*$AN$1738)/(($H$1738&lt;&gt;2)+($P$1738&lt;&gt;2)+($X$1738&lt;&gt;2)+($AF$1738&lt;&gt;2)+($AN$1738&lt;&gt;2))&gt;=0.5,1,0))</f>
        <v/>
      </c>
      <c r="AX1738" s="16">
        <f>'Ground truth'!$B$14</f>
        <v/>
      </c>
      <c r="AY1738" s="16">
        <f>'Ground truth'!$C$14</f>
        <v/>
      </c>
      <c r="AZ1738" s="16">
        <f>'Ground truth'!$D$14</f>
        <v/>
      </c>
      <c r="BA1738" s="16">
        <f>'Ground truth'!$E$14</f>
        <v/>
      </c>
      <c r="BB1738" s="16">
        <f>'Ground truth'!$F$14</f>
        <v/>
      </c>
      <c r="BC1738" s="16">
        <f>'Ground truth'!$G$14</f>
        <v/>
      </c>
      <c r="BD1738" s="16">
        <f>'Ground truth'!$H$14</f>
        <v/>
      </c>
    </row>
    <row r="1739">
      <c r="A1739" s="3" t="inlineStr">
        <is>
          <t>Transmission</t>
        </is>
      </c>
      <c r="B1739" s="8" t="n">
        <v>1</v>
      </c>
      <c r="C1739" s="8" t="n">
        <v>1</v>
      </c>
      <c r="D1739" s="8" t="n">
        <v>1</v>
      </c>
      <c r="E1739" s="8" t="n">
        <v>0</v>
      </c>
      <c r="F1739" s="8" t="n">
        <v>0</v>
      </c>
      <c r="G1739" s="8" t="n">
        <v>1</v>
      </c>
      <c r="H1739" s="8" t="n">
        <v>0</v>
      </c>
      <c r="J1739" s="20" t="n">
        <v>2</v>
      </c>
      <c r="K1739" s="20" t="n">
        <v>2</v>
      </c>
      <c r="L1739" s="20" t="n">
        <v>2</v>
      </c>
      <c r="M1739" s="20" t="n">
        <v>2</v>
      </c>
      <c r="N1739" s="20" t="n">
        <v>2</v>
      </c>
      <c r="O1739" s="20" t="n">
        <v>2</v>
      </c>
      <c r="P1739" s="20" t="n">
        <v>2</v>
      </c>
      <c r="R1739" s="8" t="n">
        <v>1</v>
      </c>
      <c r="S1739" s="8" t="n">
        <v>1</v>
      </c>
      <c r="T1739" s="8" t="n">
        <v>1</v>
      </c>
      <c r="U1739" s="8" t="n">
        <v>0</v>
      </c>
      <c r="V1739" s="8" t="n">
        <v>0</v>
      </c>
      <c r="W1739" s="8" t="n">
        <v>1</v>
      </c>
      <c r="X1739" s="8" t="n">
        <v>0</v>
      </c>
      <c r="Z1739" s="8" t="n">
        <v>1</v>
      </c>
      <c r="AA1739" s="8" t="n">
        <v>1</v>
      </c>
      <c r="AB1739" s="8" t="n">
        <v>1</v>
      </c>
      <c r="AC1739" s="8" t="n">
        <v>0</v>
      </c>
      <c r="AD1739" s="8" t="n">
        <v>0</v>
      </c>
      <c r="AE1739" s="8" t="n">
        <v>1</v>
      </c>
      <c r="AF1739" s="8" t="n">
        <v>0</v>
      </c>
      <c r="AH1739" s="8" t="n">
        <v>1</v>
      </c>
      <c r="AI1739" s="8" t="n">
        <v>1</v>
      </c>
      <c r="AJ1739" s="8" t="n">
        <v>1</v>
      </c>
      <c r="AK1739" s="8" t="n">
        <v>1</v>
      </c>
      <c r="AL1739" s="8" t="n">
        <v>0</v>
      </c>
      <c r="AM1739" s="8" t="n">
        <v>0</v>
      </c>
      <c r="AN1739" s="8" t="n">
        <v>1</v>
      </c>
      <c r="AP1739" s="8">
        <f>IF(($B$1739&lt;&gt;2)+($J$1739&lt;&gt;2)+($R$1739&lt;&gt;2)+($Z$1739&lt;&gt;2)+($AH$1739&lt;&gt;2)=0,2,IF((($B$1739&lt;&gt;2)*$B$1739+($J$1739&lt;&gt;2)*$J$1739+($R$1739&lt;&gt;2)*$R$1739+($Z$1739&lt;&gt;2)*$Z$1739+($AH$1739&lt;&gt;2)*$AH$1739)/(($B$1739&lt;&gt;2)+($J$1739&lt;&gt;2)+($R$1739&lt;&gt;2)+($Z$1739&lt;&gt;2)+($AH$1739&lt;&gt;2))&gt;=0.5,1,0))</f>
        <v/>
      </c>
      <c r="AQ1739" s="8">
        <f>IF(($C$1739&lt;&gt;2)+($K$1739&lt;&gt;2)+($S$1739&lt;&gt;2)+($AA$1739&lt;&gt;2)+($AI$1739&lt;&gt;2)=0,2,IF((($C$1739&lt;&gt;2)*$C$1739+($K$1739&lt;&gt;2)*$K$1739+($S$1739&lt;&gt;2)*$S$1739+($AA$1739&lt;&gt;2)*$AA$1739+($AI$1739&lt;&gt;2)*$AI$1739)/(($C$1739&lt;&gt;2)+($K$1739&lt;&gt;2)+($S$1739&lt;&gt;2)+($AA$1739&lt;&gt;2)+($AI$1739&lt;&gt;2))&gt;=0.5,1,0))</f>
        <v/>
      </c>
      <c r="AR1739" s="8">
        <f>IF(($D$1739&lt;&gt;2)+($L$1739&lt;&gt;2)+($T$1739&lt;&gt;2)+($AB$1739&lt;&gt;2)+($AJ$1739&lt;&gt;2)=0,2,IF((($D$1739&lt;&gt;2)*$D$1739+($L$1739&lt;&gt;2)*$L$1739+($T$1739&lt;&gt;2)*$T$1739+($AB$1739&lt;&gt;2)*$AB$1739+($AJ$1739&lt;&gt;2)*$AJ$1739)/(($D$1739&lt;&gt;2)+($L$1739&lt;&gt;2)+($T$1739&lt;&gt;2)+($AB$1739&lt;&gt;2)+($AJ$1739&lt;&gt;2))&gt;=0.5,1,0))</f>
        <v/>
      </c>
      <c r="AS1739" s="8">
        <f>IF(($E$1739&lt;&gt;2)+($M$1739&lt;&gt;2)+($U$1739&lt;&gt;2)+($AC$1739&lt;&gt;2)+($AK$1739&lt;&gt;2)=0,2,IF((($E$1739&lt;&gt;2)*$E$1739+($M$1739&lt;&gt;2)*$M$1739+($U$1739&lt;&gt;2)*$U$1739+($AC$1739&lt;&gt;2)*$AC$1739+($AK$1739&lt;&gt;2)*$AK$1739)/(($E$1739&lt;&gt;2)+($M$1739&lt;&gt;2)+($U$1739&lt;&gt;2)+($AC$1739&lt;&gt;2)+($AK$1739&lt;&gt;2))&gt;=0.5,1,0))</f>
        <v/>
      </c>
      <c r="AT1739" s="8">
        <f>IF(($F$1739&lt;&gt;2)+($N$1739&lt;&gt;2)+($V$1739&lt;&gt;2)+($AD$1739&lt;&gt;2)+($AL$1739&lt;&gt;2)=0,2,IF((($F$1739&lt;&gt;2)*$F$1739+($N$1739&lt;&gt;2)*$N$1739+($V$1739&lt;&gt;2)*$V$1739+($AD$1739&lt;&gt;2)*$AD$1739+($AL$1739&lt;&gt;2)*$AL$1739)/(($F$1739&lt;&gt;2)+($N$1739&lt;&gt;2)+($V$1739&lt;&gt;2)+($AD$1739&lt;&gt;2)+($AL$1739&lt;&gt;2))&gt;=0.5,1,0))</f>
        <v/>
      </c>
      <c r="AU1739" s="8">
        <f>IF(($G$1739&lt;&gt;2)+($O$1739&lt;&gt;2)+($W$1739&lt;&gt;2)+($AE$1739&lt;&gt;2)+($AM$1739&lt;&gt;2)=0,2,IF((($G$1739&lt;&gt;2)*$G$1739+($O$1739&lt;&gt;2)*$O$1739+($W$1739&lt;&gt;2)*$W$1739+($AE$1739&lt;&gt;2)*$AE$1739+($AM$1739&lt;&gt;2)*$AM$1739)/(($G$1739&lt;&gt;2)+($O$1739&lt;&gt;2)+($W$1739&lt;&gt;2)+($AE$1739&lt;&gt;2)+($AM$1739&lt;&gt;2))&gt;=0.5,1,0))</f>
        <v/>
      </c>
      <c r="AV1739" s="8">
        <f>IF(($H$1739&lt;&gt;2)+($P$1739&lt;&gt;2)+($X$1739&lt;&gt;2)+($AF$1739&lt;&gt;2)+($AN$1739&lt;&gt;2)=0,2,IF((($H$1739&lt;&gt;2)*$H$1739+($P$1739&lt;&gt;2)*$P$1739+($X$1739&lt;&gt;2)*$X$1739+($AF$1739&lt;&gt;2)*$AF$1739+($AN$1739&lt;&gt;2)*$AN$1739)/(($H$1739&lt;&gt;2)+($P$1739&lt;&gt;2)+($X$1739&lt;&gt;2)+($AF$1739&lt;&gt;2)+($AN$1739&lt;&gt;2))&gt;=0.5,1,0))</f>
        <v/>
      </c>
      <c r="AX1739" s="16">
        <f>'Ground truth'!$B$15</f>
        <v/>
      </c>
      <c r="AY1739" s="16">
        <f>'Ground truth'!$C$15</f>
        <v/>
      </c>
      <c r="AZ1739" s="16">
        <f>'Ground truth'!$D$15</f>
        <v/>
      </c>
      <c r="BA1739" s="16">
        <f>'Ground truth'!$E$15</f>
        <v/>
      </c>
      <c r="BB1739" s="16">
        <f>'Ground truth'!$F$15</f>
        <v/>
      </c>
      <c r="BC1739" s="16">
        <f>'Ground truth'!$G$15</f>
        <v/>
      </c>
      <c r="BD1739" s="16">
        <f>'Ground truth'!$H$15</f>
        <v/>
      </c>
    </row>
    <row r="1740">
      <c r="A1740" s="3" t="inlineStr">
        <is>
          <t>Motor</t>
        </is>
      </c>
      <c r="B1740" s="8" t="n">
        <v>0</v>
      </c>
      <c r="C1740" s="8" t="n">
        <v>1</v>
      </c>
      <c r="D1740" s="8" t="n">
        <v>1</v>
      </c>
      <c r="E1740" s="8" t="n">
        <v>1</v>
      </c>
      <c r="F1740" s="8" t="n">
        <v>0</v>
      </c>
      <c r="G1740" s="8" t="n">
        <v>1</v>
      </c>
      <c r="H1740" s="8" t="n">
        <v>0</v>
      </c>
      <c r="J1740" s="20" t="n">
        <v>2</v>
      </c>
      <c r="K1740" s="20" t="n">
        <v>2</v>
      </c>
      <c r="L1740" s="20" t="n">
        <v>2</v>
      </c>
      <c r="M1740" s="20" t="n">
        <v>2</v>
      </c>
      <c r="N1740" s="20" t="n">
        <v>2</v>
      </c>
      <c r="O1740" s="20" t="n">
        <v>2</v>
      </c>
      <c r="P1740" s="20" t="n">
        <v>2</v>
      </c>
      <c r="R1740" s="8" t="n">
        <v>0</v>
      </c>
      <c r="S1740" s="8" t="n">
        <v>1</v>
      </c>
      <c r="T1740" s="8" t="n">
        <v>1</v>
      </c>
      <c r="U1740" s="8" t="n">
        <v>1</v>
      </c>
      <c r="V1740" s="8" t="n">
        <v>0</v>
      </c>
      <c r="W1740" s="8" t="n">
        <v>1</v>
      </c>
      <c r="X1740" s="8" t="n">
        <v>0</v>
      </c>
      <c r="Z1740" s="8" t="n">
        <v>0</v>
      </c>
      <c r="AA1740" s="8" t="n">
        <v>1</v>
      </c>
      <c r="AB1740" s="8" t="n">
        <v>1</v>
      </c>
      <c r="AC1740" s="8" t="n">
        <v>1</v>
      </c>
      <c r="AD1740" s="8" t="n">
        <v>0</v>
      </c>
      <c r="AE1740" s="8" t="n">
        <v>1</v>
      </c>
      <c r="AF1740" s="8" t="n">
        <v>0</v>
      </c>
      <c r="AH1740" s="8" t="n">
        <v>1</v>
      </c>
      <c r="AI1740" s="8" t="n">
        <v>1</v>
      </c>
      <c r="AJ1740" s="8" t="n">
        <v>1</v>
      </c>
      <c r="AK1740" s="8" t="n">
        <v>1</v>
      </c>
      <c r="AL1740" s="8" t="n">
        <v>0</v>
      </c>
      <c r="AM1740" s="8" t="n">
        <v>0</v>
      </c>
      <c r="AN1740" s="8" t="n">
        <v>1</v>
      </c>
      <c r="AP1740" s="8">
        <f>IF(($B$1740&lt;&gt;2)+($J$1740&lt;&gt;2)+($R$1740&lt;&gt;2)+($Z$1740&lt;&gt;2)+($AH$1740&lt;&gt;2)=0,2,IF((($B$1740&lt;&gt;2)*$B$1740+($J$1740&lt;&gt;2)*$J$1740+($R$1740&lt;&gt;2)*$R$1740+($Z$1740&lt;&gt;2)*$Z$1740+($AH$1740&lt;&gt;2)*$AH$1740)/(($B$1740&lt;&gt;2)+($J$1740&lt;&gt;2)+($R$1740&lt;&gt;2)+($Z$1740&lt;&gt;2)+($AH$1740&lt;&gt;2))&gt;=0.5,1,0))</f>
        <v/>
      </c>
      <c r="AQ1740" s="8">
        <f>IF(($C$1740&lt;&gt;2)+($K$1740&lt;&gt;2)+($S$1740&lt;&gt;2)+($AA$1740&lt;&gt;2)+($AI$1740&lt;&gt;2)=0,2,IF((($C$1740&lt;&gt;2)*$C$1740+($K$1740&lt;&gt;2)*$K$1740+($S$1740&lt;&gt;2)*$S$1740+($AA$1740&lt;&gt;2)*$AA$1740+($AI$1740&lt;&gt;2)*$AI$1740)/(($C$1740&lt;&gt;2)+($K$1740&lt;&gt;2)+($S$1740&lt;&gt;2)+($AA$1740&lt;&gt;2)+($AI$1740&lt;&gt;2))&gt;=0.5,1,0))</f>
        <v/>
      </c>
      <c r="AR1740" s="8">
        <f>IF(($D$1740&lt;&gt;2)+($L$1740&lt;&gt;2)+($T$1740&lt;&gt;2)+($AB$1740&lt;&gt;2)+($AJ$1740&lt;&gt;2)=0,2,IF((($D$1740&lt;&gt;2)*$D$1740+($L$1740&lt;&gt;2)*$L$1740+($T$1740&lt;&gt;2)*$T$1740+($AB$1740&lt;&gt;2)*$AB$1740+($AJ$1740&lt;&gt;2)*$AJ$1740)/(($D$1740&lt;&gt;2)+($L$1740&lt;&gt;2)+($T$1740&lt;&gt;2)+($AB$1740&lt;&gt;2)+($AJ$1740&lt;&gt;2))&gt;=0.5,1,0))</f>
        <v/>
      </c>
      <c r="AS1740" s="8">
        <f>IF(($E$1740&lt;&gt;2)+($M$1740&lt;&gt;2)+($U$1740&lt;&gt;2)+($AC$1740&lt;&gt;2)+($AK$1740&lt;&gt;2)=0,2,IF((($E$1740&lt;&gt;2)*$E$1740+($M$1740&lt;&gt;2)*$M$1740+($U$1740&lt;&gt;2)*$U$1740+($AC$1740&lt;&gt;2)*$AC$1740+($AK$1740&lt;&gt;2)*$AK$1740)/(($E$1740&lt;&gt;2)+($M$1740&lt;&gt;2)+($U$1740&lt;&gt;2)+($AC$1740&lt;&gt;2)+($AK$1740&lt;&gt;2))&gt;=0.5,1,0))</f>
        <v/>
      </c>
      <c r="AT1740" s="8">
        <f>IF(($F$1740&lt;&gt;2)+($N$1740&lt;&gt;2)+($V$1740&lt;&gt;2)+($AD$1740&lt;&gt;2)+($AL$1740&lt;&gt;2)=0,2,IF((($F$1740&lt;&gt;2)*$F$1740+($N$1740&lt;&gt;2)*$N$1740+($V$1740&lt;&gt;2)*$V$1740+($AD$1740&lt;&gt;2)*$AD$1740+($AL$1740&lt;&gt;2)*$AL$1740)/(($F$1740&lt;&gt;2)+($N$1740&lt;&gt;2)+($V$1740&lt;&gt;2)+($AD$1740&lt;&gt;2)+($AL$1740&lt;&gt;2))&gt;=0.5,1,0))</f>
        <v/>
      </c>
      <c r="AU1740" s="8">
        <f>IF(($G$1740&lt;&gt;2)+($O$1740&lt;&gt;2)+($W$1740&lt;&gt;2)+($AE$1740&lt;&gt;2)+($AM$1740&lt;&gt;2)=0,2,IF((($G$1740&lt;&gt;2)*$G$1740+($O$1740&lt;&gt;2)*$O$1740+($W$1740&lt;&gt;2)*$W$1740+($AE$1740&lt;&gt;2)*$AE$1740+($AM$1740&lt;&gt;2)*$AM$1740)/(($G$1740&lt;&gt;2)+($O$1740&lt;&gt;2)+($W$1740&lt;&gt;2)+($AE$1740&lt;&gt;2)+($AM$1740&lt;&gt;2))&gt;=0.5,1,0))</f>
        <v/>
      </c>
      <c r="AV1740" s="8">
        <f>IF(($H$1740&lt;&gt;2)+($P$1740&lt;&gt;2)+($X$1740&lt;&gt;2)+($AF$1740&lt;&gt;2)+($AN$1740&lt;&gt;2)=0,2,IF((($H$1740&lt;&gt;2)*$H$1740+($P$1740&lt;&gt;2)*$P$1740+($X$1740&lt;&gt;2)*$X$1740+($AF$1740&lt;&gt;2)*$AF$1740+($AN$1740&lt;&gt;2)*$AN$1740)/(($H$1740&lt;&gt;2)+($P$1740&lt;&gt;2)+($X$1740&lt;&gt;2)+($AF$1740&lt;&gt;2)+($AN$1740&lt;&gt;2))&gt;=0.5,1,0))</f>
        <v/>
      </c>
      <c r="AX1740" s="16">
        <f>'Ground truth'!$B$16</f>
        <v/>
      </c>
      <c r="AY1740" s="16">
        <f>'Ground truth'!$C$16</f>
        <v/>
      </c>
      <c r="AZ1740" s="16">
        <f>'Ground truth'!$D$16</f>
        <v/>
      </c>
      <c r="BA1740" s="16">
        <f>'Ground truth'!$E$16</f>
        <v/>
      </c>
      <c r="BB1740" s="16">
        <f>'Ground truth'!$F$16</f>
        <v/>
      </c>
      <c r="BC1740" s="16">
        <f>'Ground truth'!$G$16</f>
        <v/>
      </c>
      <c r="BD1740" s="16">
        <f>'Ground truth'!$H$16</f>
        <v/>
      </c>
    </row>
    <row r="1741">
      <c r="A1741" s="3" t="inlineStr">
        <is>
          <t>Electrical System</t>
        </is>
      </c>
      <c r="B1741" s="8" t="n">
        <v>0</v>
      </c>
      <c r="C1741" s="8" t="n">
        <v>0</v>
      </c>
      <c r="D1741" s="8" t="n">
        <v>1</v>
      </c>
      <c r="E1741" s="8" t="n">
        <v>1</v>
      </c>
      <c r="F1741" s="8" t="n">
        <v>1</v>
      </c>
      <c r="G1741" s="8" t="n">
        <v>1</v>
      </c>
      <c r="H1741" s="8" t="n">
        <v>0</v>
      </c>
      <c r="J1741" s="20" t="n">
        <v>2</v>
      </c>
      <c r="K1741" s="20" t="n">
        <v>2</v>
      </c>
      <c r="L1741" s="20" t="n">
        <v>2</v>
      </c>
      <c r="M1741" s="20" t="n">
        <v>2</v>
      </c>
      <c r="N1741" s="20" t="n">
        <v>2</v>
      </c>
      <c r="O1741" s="20" t="n">
        <v>2</v>
      </c>
      <c r="P1741" s="20" t="n">
        <v>2</v>
      </c>
      <c r="R1741" s="8" t="n">
        <v>0</v>
      </c>
      <c r="S1741" s="8" t="n">
        <v>0</v>
      </c>
      <c r="T1741" s="8" t="n">
        <v>1</v>
      </c>
      <c r="U1741" s="8" t="n">
        <v>1</v>
      </c>
      <c r="V1741" s="8" t="n">
        <v>1</v>
      </c>
      <c r="W1741" s="8" t="n">
        <v>1</v>
      </c>
      <c r="X1741" s="8" t="n">
        <v>0</v>
      </c>
      <c r="Z1741" s="8" t="n">
        <v>0</v>
      </c>
      <c r="AA1741" s="8" t="n">
        <v>0</v>
      </c>
      <c r="AB1741" s="8" t="n">
        <v>1</v>
      </c>
      <c r="AC1741" s="8" t="n">
        <v>1</v>
      </c>
      <c r="AD1741" s="8" t="n">
        <v>1</v>
      </c>
      <c r="AE1741" s="8" t="n">
        <v>1</v>
      </c>
      <c r="AF1741" s="8" t="n">
        <v>0</v>
      </c>
      <c r="AH1741" s="8" t="n">
        <v>0</v>
      </c>
      <c r="AI1741" s="8" t="n">
        <v>1</v>
      </c>
      <c r="AJ1741" s="8" t="n">
        <v>1</v>
      </c>
      <c r="AK1741" s="8" t="n">
        <v>1</v>
      </c>
      <c r="AL1741" s="8" t="n">
        <v>1</v>
      </c>
      <c r="AM1741" s="8" t="n">
        <v>1</v>
      </c>
      <c r="AN1741" s="8" t="n">
        <v>1</v>
      </c>
      <c r="AP1741" s="8">
        <f>IF(($B$1741&lt;&gt;2)+($J$1741&lt;&gt;2)+($R$1741&lt;&gt;2)+($Z$1741&lt;&gt;2)+($AH$1741&lt;&gt;2)=0,2,IF((($B$1741&lt;&gt;2)*$B$1741+($J$1741&lt;&gt;2)*$J$1741+($R$1741&lt;&gt;2)*$R$1741+($Z$1741&lt;&gt;2)*$Z$1741+($AH$1741&lt;&gt;2)*$AH$1741)/(($B$1741&lt;&gt;2)+($J$1741&lt;&gt;2)+($R$1741&lt;&gt;2)+($Z$1741&lt;&gt;2)+($AH$1741&lt;&gt;2))&gt;=0.5,1,0))</f>
        <v/>
      </c>
      <c r="AQ1741" s="8">
        <f>IF(($C$1741&lt;&gt;2)+($K$1741&lt;&gt;2)+($S$1741&lt;&gt;2)+($AA$1741&lt;&gt;2)+($AI$1741&lt;&gt;2)=0,2,IF((($C$1741&lt;&gt;2)*$C$1741+($K$1741&lt;&gt;2)*$K$1741+($S$1741&lt;&gt;2)*$S$1741+($AA$1741&lt;&gt;2)*$AA$1741+($AI$1741&lt;&gt;2)*$AI$1741)/(($C$1741&lt;&gt;2)+($K$1741&lt;&gt;2)+($S$1741&lt;&gt;2)+($AA$1741&lt;&gt;2)+($AI$1741&lt;&gt;2))&gt;=0.5,1,0))</f>
        <v/>
      </c>
      <c r="AR1741" s="8">
        <f>IF(($D$1741&lt;&gt;2)+($L$1741&lt;&gt;2)+($T$1741&lt;&gt;2)+($AB$1741&lt;&gt;2)+($AJ$1741&lt;&gt;2)=0,2,IF((($D$1741&lt;&gt;2)*$D$1741+($L$1741&lt;&gt;2)*$L$1741+($T$1741&lt;&gt;2)*$T$1741+($AB$1741&lt;&gt;2)*$AB$1741+($AJ$1741&lt;&gt;2)*$AJ$1741)/(($D$1741&lt;&gt;2)+($L$1741&lt;&gt;2)+($T$1741&lt;&gt;2)+($AB$1741&lt;&gt;2)+($AJ$1741&lt;&gt;2))&gt;=0.5,1,0))</f>
        <v/>
      </c>
      <c r="AS1741" s="8">
        <f>IF(($E$1741&lt;&gt;2)+($M$1741&lt;&gt;2)+($U$1741&lt;&gt;2)+($AC$1741&lt;&gt;2)+($AK$1741&lt;&gt;2)=0,2,IF((($E$1741&lt;&gt;2)*$E$1741+($M$1741&lt;&gt;2)*$M$1741+($U$1741&lt;&gt;2)*$U$1741+($AC$1741&lt;&gt;2)*$AC$1741+($AK$1741&lt;&gt;2)*$AK$1741)/(($E$1741&lt;&gt;2)+($M$1741&lt;&gt;2)+($U$1741&lt;&gt;2)+($AC$1741&lt;&gt;2)+($AK$1741&lt;&gt;2))&gt;=0.5,1,0))</f>
        <v/>
      </c>
      <c r="AT1741" s="8">
        <f>IF(($F$1741&lt;&gt;2)+($N$1741&lt;&gt;2)+($V$1741&lt;&gt;2)+($AD$1741&lt;&gt;2)+($AL$1741&lt;&gt;2)=0,2,IF((($F$1741&lt;&gt;2)*$F$1741+($N$1741&lt;&gt;2)*$N$1741+($V$1741&lt;&gt;2)*$V$1741+($AD$1741&lt;&gt;2)*$AD$1741+($AL$1741&lt;&gt;2)*$AL$1741)/(($F$1741&lt;&gt;2)+($N$1741&lt;&gt;2)+($V$1741&lt;&gt;2)+($AD$1741&lt;&gt;2)+($AL$1741&lt;&gt;2))&gt;=0.5,1,0))</f>
        <v/>
      </c>
      <c r="AU1741" s="8">
        <f>IF(($G$1741&lt;&gt;2)+($O$1741&lt;&gt;2)+($W$1741&lt;&gt;2)+($AE$1741&lt;&gt;2)+($AM$1741&lt;&gt;2)=0,2,IF((($G$1741&lt;&gt;2)*$G$1741+($O$1741&lt;&gt;2)*$O$1741+($W$1741&lt;&gt;2)*$W$1741+($AE$1741&lt;&gt;2)*$AE$1741+($AM$1741&lt;&gt;2)*$AM$1741)/(($G$1741&lt;&gt;2)+($O$1741&lt;&gt;2)+($W$1741&lt;&gt;2)+($AE$1741&lt;&gt;2)+($AM$1741&lt;&gt;2))&gt;=0.5,1,0))</f>
        <v/>
      </c>
      <c r="AV1741" s="8">
        <f>IF(($H$1741&lt;&gt;2)+($P$1741&lt;&gt;2)+($X$1741&lt;&gt;2)+($AF$1741&lt;&gt;2)+($AN$1741&lt;&gt;2)=0,2,IF((($H$1741&lt;&gt;2)*$H$1741+($P$1741&lt;&gt;2)*$P$1741+($X$1741&lt;&gt;2)*$X$1741+($AF$1741&lt;&gt;2)*$AF$1741+($AN$1741&lt;&gt;2)*$AN$1741)/(($H$1741&lt;&gt;2)+($P$1741&lt;&gt;2)+($X$1741&lt;&gt;2)+($AF$1741&lt;&gt;2)+($AN$1741&lt;&gt;2))&gt;=0.5,1,0))</f>
        <v/>
      </c>
      <c r="AX1741" s="16">
        <f>'Ground truth'!$B$17</f>
        <v/>
      </c>
      <c r="AY1741" s="16">
        <f>'Ground truth'!$C$17</f>
        <v/>
      </c>
      <c r="AZ1741" s="16">
        <f>'Ground truth'!$D$17</f>
        <v/>
      </c>
      <c r="BA1741" s="16">
        <f>'Ground truth'!$E$17</f>
        <v/>
      </c>
      <c r="BB1741" s="16">
        <f>'Ground truth'!$F$17</f>
        <v/>
      </c>
      <c r="BC1741" s="16">
        <f>'Ground truth'!$G$17</f>
        <v/>
      </c>
      <c r="BD1741" s="16">
        <f>'Ground truth'!$H$17</f>
        <v/>
      </c>
    </row>
    <row r="1742">
      <c r="A1742" s="3" t="inlineStr">
        <is>
          <t>Battery Holder</t>
        </is>
      </c>
      <c r="B1742" s="8" t="n">
        <v>0</v>
      </c>
      <c r="C1742" s="8" t="n">
        <v>0</v>
      </c>
      <c r="D1742" s="8" t="n">
        <v>0</v>
      </c>
      <c r="E1742" s="8" t="n">
        <v>1</v>
      </c>
      <c r="F1742" s="8" t="n">
        <v>1</v>
      </c>
      <c r="G1742" s="8" t="n">
        <v>1</v>
      </c>
      <c r="H1742" s="8" t="n">
        <v>0</v>
      </c>
      <c r="J1742" s="20" t="n">
        <v>2</v>
      </c>
      <c r="K1742" s="20" t="n">
        <v>2</v>
      </c>
      <c r="L1742" s="20" t="n">
        <v>2</v>
      </c>
      <c r="M1742" s="20" t="n">
        <v>2</v>
      </c>
      <c r="N1742" s="20" t="n">
        <v>2</v>
      </c>
      <c r="O1742" s="20" t="n">
        <v>2</v>
      </c>
      <c r="P1742" s="20" t="n">
        <v>2</v>
      </c>
      <c r="R1742" s="8" t="n">
        <v>0</v>
      </c>
      <c r="S1742" s="8" t="n">
        <v>0</v>
      </c>
      <c r="T1742" s="8" t="n">
        <v>0</v>
      </c>
      <c r="U1742" s="8" t="n">
        <v>1</v>
      </c>
      <c r="V1742" s="8" t="n">
        <v>1</v>
      </c>
      <c r="W1742" s="8" t="n">
        <v>1</v>
      </c>
      <c r="X1742" s="8" t="n">
        <v>0</v>
      </c>
      <c r="Z1742" s="8" t="n">
        <v>0</v>
      </c>
      <c r="AA1742" s="8" t="n">
        <v>0</v>
      </c>
      <c r="AB1742" s="8" t="n">
        <v>0</v>
      </c>
      <c r="AC1742" s="8" t="n">
        <v>1</v>
      </c>
      <c r="AD1742" s="8" t="n">
        <v>1</v>
      </c>
      <c r="AE1742" s="8" t="n">
        <v>1</v>
      </c>
      <c r="AF1742" s="8" t="n">
        <v>0</v>
      </c>
      <c r="AH1742" s="8" t="n">
        <v>0</v>
      </c>
      <c r="AI1742" s="8" t="n">
        <v>0</v>
      </c>
      <c r="AJ1742" s="8" t="n">
        <v>0</v>
      </c>
      <c r="AK1742" s="8" t="n">
        <v>1</v>
      </c>
      <c r="AL1742" s="8" t="n">
        <v>1</v>
      </c>
      <c r="AM1742" s="8" t="n">
        <v>1</v>
      </c>
      <c r="AN1742" s="8" t="n">
        <v>1</v>
      </c>
      <c r="AP1742" s="8">
        <f>IF(($B$1742&lt;&gt;2)+($J$1742&lt;&gt;2)+($R$1742&lt;&gt;2)+($Z$1742&lt;&gt;2)+($AH$1742&lt;&gt;2)=0,2,IF((($B$1742&lt;&gt;2)*$B$1742+($J$1742&lt;&gt;2)*$J$1742+($R$1742&lt;&gt;2)*$R$1742+($Z$1742&lt;&gt;2)*$Z$1742+($AH$1742&lt;&gt;2)*$AH$1742)/(($B$1742&lt;&gt;2)+($J$1742&lt;&gt;2)+($R$1742&lt;&gt;2)+($Z$1742&lt;&gt;2)+($AH$1742&lt;&gt;2))&gt;=0.5,1,0))</f>
        <v/>
      </c>
      <c r="AQ1742" s="8">
        <f>IF(($C$1742&lt;&gt;2)+($K$1742&lt;&gt;2)+($S$1742&lt;&gt;2)+($AA$1742&lt;&gt;2)+($AI$1742&lt;&gt;2)=0,2,IF((($C$1742&lt;&gt;2)*$C$1742+($K$1742&lt;&gt;2)*$K$1742+($S$1742&lt;&gt;2)*$S$1742+($AA$1742&lt;&gt;2)*$AA$1742+($AI$1742&lt;&gt;2)*$AI$1742)/(($C$1742&lt;&gt;2)+($K$1742&lt;&gt;2)+($S$1742&lt;&gt;2)+($AA$1742&lt;&gt;2)+($AI$1742&lt;&gt;2))&gt;=0.5,1,0))</f>
        <v/>
      </c>
      <c r="AR1742" s="8">
        <f>IF(($D$1742&lt;&gt;2)+($L$1742&lt;&gt;2)+($T$1742&lt;&gt;2)+($AB$1742&lt;&gt;2)+($AJ$1742&lt;&gt;2)=0,2,IF((($D$1742&lt;&gt;2)*$D$1742+($L$1742&lt;&gt;2)*$L$1742+($T$1742&lt;&gt;2)*$T$1742+($AB$1742&lt;&gt;2)*$AB$1742+($AJ$1742&lt;&gt;2)*$AJ$1742)/(($D$1742&lt;&gt;2)+($L$1742&lt;&gt;2)+($T$1742&lt;&gt;2)+($AB$1742&lt;&gt;2)+($AJ$1742&lt;&gt;2))&gt;=0.5,1,0))</f>
        <v/>
      </c>
      <c r="AS1742" s="8">
        <f>IF(($E$1742&lt;&gt;2)+($M$1742&lt;&gt;2)+($U$1742&lt;&gt;2)+($AC$1742&lt;&gt;2)+($AK$1742&lt;&gt;2)=0,2,IF((($E$1742&lt;&gt;2)*$E$1742+($M$1742&lt;&gt;2)*$M$1742+($U$1742&lt;&gt;2)*$U$1742+($AC$1742&lt;&gt;2)*$AC$1742+($AK$1742&lt;&gt;2)*$AK$1742)/(($E$1742&lt;&gt;2)+($M$1742&lt;&gt;2)+($U$1742&lt;&gt;2)+($AC$1742&lt;&gt;2)+($AK$1742&lt;&gt;2))&gt;=0.5,1,0))</f>
        <v/>
      </c>
      <c r="AT1742" s="8">
        <f>IF(($F$1742&lt;&gt;2)+($N$1742&lt;&gt;2)+($V$1742&lt;&gt;2)+($AD$1742&lt;&gt;2)+($AL$1742&lt;&gt;2)=0,2,IF((($F$1742&lt;&gt;2)*$F$1742+($N$1742&lt;&gt;2)*$N$1742+($V$1742&lt;&gt;2)*$V$1742+($AD$1742&lt;&gt;2)*$AD$1742+($AL$1742&lt;&gt;2)*$AL$1742)/(($F$1742&lt;&gt;2)+($N$1742&lt;&gt;2)+($V$1742&lt;&gt;2)+($AD$1742&lt;&gt;2)+($AL$1742&lt;&gt;2))&gt;=0.5,1,0))</f>
        <v/>
      </c>
      <c r="AU1742" s="8">
        <f>IF(($G$1742&lt;&gt;2)+($O$1742&lt;&gt;2)+($W$1742&lt;&gt;2)+($AE$1742&lt;&gt;2)+($AM$1742&lt;&gt;2)=0,2,IF((($G$1742&lt;&gt;2)*$G$1742+($O$1742&lt;&gt;2)*$O$1742+($W$1742&lt;&gt;2)*$W$1742+($AE$1742&lt;&gt;2)*$AE$1742+($AM$1742&lt;&gt;2)*$AM$1742)/(($G$1742&lt;&gt;2)+($O$1742&lt;&gt;2)+($W$1742&lt;&gt;2)+($AE$1742&lt;&gt;2)+($AM$1742&lt;&gt;2))&gt;=0.5,1,0))</f>
        <v/>
      </c>
      <c r="AV1742" s="8">
        <f>IF(($H$1742&lt;&gt;2)+($P$1742&lt;&gt;2)+($X$1742&lt;&gt;2)+($AF$1742&lt;&gt;2)+($AN$1742&lt;&gt;2)=0,2,IF((($H$1742&lt;&gt;2)*$H$1742+($P$1742&lt;&gt;2)*$P$1742+($X$1742&lt;&gt;2)*$X$1742+($AF$1742&lt;&gt;2)*$AF$1742+($AN$1742&lt;&gt;2)*$AN$1742)/(($H$1742&lt;&gt;2)+($P$1742&lt;&gt;2)+($X$1742&lt;&gt;2)+($AF$1742&lt;&gt;2)+($AN$1742&lt;&gt;2))&gt;=0.5,1,0))</f>
        <v/>
      </c>
      <c r="AX1742" s="16">
        <f>'Ground truth'!$B$18</f>
        <v/>
      </c>
      <c r="AY1742" s="16">
        <f>'Ground truth'!$C$18</f>
        <v/>
      </c>
      <c r="AZ1742" s="16">
        <f>'Ground truth'!$D$18</f>
        <v/>
      </c>
      <c r="BA1742" s="16">
        <f>'Ground truth'!$E$18</f>
        <v/>
      </c>
      <c r="BB1742" s="16">
        <f>'Ground truth'!$F$18</f>
        <v/>
      </c>
      <c r="BC1742" s="16">
        <f>'Ground truth'!$G$18</f>
        <v/>
      </c>
      <c r="BD1742" s="16">
        <f>'Ground truth'!$H$18</f>
        <v/>
      </c>
    </row>
    <row r="1743">
      <c r="A1743" s="3" t="inlineStr">
        <is>
          <t>Housing</t>
        </is>
      </c>
      <c r="B1743" s="8" t="n">
        <v>1</v>
      </c>
      <c r="C1743" s="8" t="n">
        <v>1</v>
      </c>
      <c r="D1743" s="8" t="n">
        <v>1</v>
      </c>
      <c r="E1743" s="8" t="n">
        <v>1</v>
      </c>
      <c r="F1743" s="8" t="n">
        <v>1</v>
      </c>
      <c r="G1743" s="8" t="n">
        <v>1</v>
      </c>
      <c r="H1743" s="8" t="n">
        <v>0</v>
      </c>
      <c r="J1743" s="20" t="n">
        <v>2</v>
      </c>
      <c r="K1743" s="20" t="n">
        <v>2</v>
      </c>
      <c r="L1743" s="20" t="n">
        <v>2</v>
      </c>
      <c r="M1743" s="20" t="n">
        <v>2</v>
      </c>
      <c r="N1743" s="20" t="n">
        <v>2</v>
      </c>
      <c r="O1743" s="20" t="n">
        <v>2</v>
      </c>
      <c r="P1743" s="20" t="n">
        <v>2</v>
      </c>
      <c r="R1743" s="8" t="n">
        <v>1</v>
      </c>
      <c r="S1743" s="8" t="n">
        <v>1</v>
      </c>
      <c r="T1743" s="8" t="n">
        <v>1</v>
      </c>
      <c r="U1743" s="8" t="n">
        <v>1</v>
      </c>
      <c r="V1743" s="8" t="n">
        <v>1</v>
      </c>
      <c r="W1743" s="8" t="n">
        <v>1</v>
      </c>
      <c r="X1743" s="8" t="n">
        <v>1</v>
      </c>
      <c r="Z1743" s="8" t="n">
        <v>1</v>
      </c>
      <c r="AA1743" s="8" t="n">
        <v>1</v>
      </c>
      <c r="AB1743" s="8" t="n">
        <v>1</v>
      </c>
      <c r="AC1743" s="8" t="n">
        <v>1</v>
      </c>
      <c r="AD1743" s="8" t="n">
        <v>1</v>
      </c>
      <c r="AE1743" s="8" t="n">
        <v>1</v>
      </c>
      <c r="AF1743" s="8" t="n">
        <v>1</v>
      </c>
      <c r="AH1743" s="8" t="n">
        <v>0</v>
      </c>
      <c r="AI1743" s="8" t="n">
        <v>0</v>
      </c>
      <c r="AJ1743" s="8" t="n">
        <v>0</v>
      </c>
      <c r="AK1743" s="8" t="n">
        <v>1</v>
      </c>
      <c r="AL1743" s="8" t="n">
        <v>1</v>
      </c>
      <c r="AM1743" s="8" t="n">
        <v>1</v>
      </c>
      <c r="AN1743" s="8" t="n">
        <v>1</v>
      </c>
      <c r="AP1743" s="8">
        <f>IF(($B$1743&lt;&gt;2)+($J$1743&lt;&gt;2)+($R$1743&lt;&gt;2)+($Z$1743&lt;&gt;2)+($AH$1743&lt;&gt;2)=0,2,IF((($B$1743&lt;&gt;2)*$B$1743+($J$1743&lt;&gt;2)*$J$1743+($R$1743&lt;&gt;2)*$R$1743+($Z$1743&lt;&gt;2)*$Z$1743+($AH$1743&lt;&gt;2)*$AH$1743)/(($B$1743&lt;&gt;2)+($J$1743&lt;&gt;2)+($R$1743&lt;&gt;2)+($Z$1743&lt;&gt;2)+($AH$1743&lt;&gt;2))&gt;=0.5,1,0))</f>
        <v/>
      </c>
      <c r="AQ1743" s="8">
        <f>IF(($C$1743&lt;&gt;2)+($K$1743&lt;&gt;2)+($S$1743&lt;&gt;2)+($AA$1743&lt;&gt;2)+($AI$1743&lt;&gt;2)=0,2,IF((($C$1743&lt;&gt;2)*$C$1743+($K$1743&lt;&gt;2)*$K$1743+($S$1743&lt;&gt;2)*$S$1743+($AA$1743&lt;&gt;2)*$AA$1743+($AI$1743&lt;&gt;2)*$AI$1743)/(($C$1743&lt;&gt;2)+($K$1743&lt;&gt;2)+($S$1743&lt;&gt;2)+($AA$1743&lt;&gt;2)+($AI$1743&lt;&gt;2))&gt;=0.5,1,0))</f>
        <v/>
      </c>
      <c r="AR1743" s="8">
        <f>IF(($D$1743&lt;&gt;2)+($L$1743&lt;&gt;2)+($T$1743&lt;&gt;2)+($AB$1743&lt;&gt;2)+($AJ$1743&lt;&gt;2)=0,2,IF((($D$1743&lt;&gt;2)*$D$1743+($L$1743&lt;&gt;2)*$L$1743+($T$1743&lt;&gt;2)*$T$1743+($AB$1743&lt;&gt;2)*$AB$1743+($AJ$1743&lt;&gt;2)*$AJ$1743)/(($D$1743&lt;&gt;2)+($L$1743&lt;&gt;2)+($T$1743&lt;&gt;2)+($AB$1743&lt;&gt;2)+($AJ$1743&lt;&gt;2))&gt;=0.5,1,0))</f>
        <v/>
      </c>
      <c r="AS1743" s="8">
        <f>IF(($E$1743&lt;&gt;2)+($M$1743&lt;&gt;2)+($U$1743&lt;&gt;2)+($AC$1743&lt;&gt;2)+($AK$1743&lt;&gt;2)=0,2,IF((($E$1743&lt;&gt;2)*$E$1743+($M$1743&lt;&gt;2)*$M$1743+($U$1743&lt;&gt;2)*$U$1743+($AC$1743&lt;&gt;2)*$AC$1743+($AK$1743&lt;&gt;2)*$AK$1743)/(($E$1743&lt;&gt;2)+($M$1743&lt;&gt;2)+($U$1743&lt;&gt;2)+($AC$1743&lt;&gt;2)+($AK$1743&lt;&gt;2))&gt;=0.5,1,0))</f>
        <v/>
      </c>
      <c r="AT1743" s="8">
        <f>IF(($F$1743&lt;&gt;2)+($N$1743&lt;&gt;2)+($V$1743&lt;&gt;2)+($AD$1743&lt;&gt;2)+($AL$1743&lt;&gt;2)=0,2,IF((($F$1743&lt;&gt;2)*$F$1743+($N$1743&lt;&gt;2)*$N$1743+($V$1743&lt;&gt;2)*$V$1743+($AD$1743&lt;&gt;2)*$AD$1743+($AL$1743&lt;&gt;2)*$AL$1743)/(($F$1743&lt;&gt;2)+($N$1743&lt;&gt;2)+($V$1743&lt;&gt;2)+($AD$1743&lt;&gt;2)+($AL$1743&lt;&gt;2))&gt;=0.5,1,0))</f>
        <v/>
      </c>
      <c r="AU1743" s="8">
        <f>IF(($G$1743&lt;&gt;2)+($O$1743&lt;&gt;2)+($W$1743&lt;&gt;2)+($AE$1743&lt;&gt;2)+($AM$1743&lt;&gt;2)=0,2,IF((($G$1743&lt;&gt;2)*$G$1743+($O$1743&lt;&gt;2)*$O$1743+($W$1743&lt;&gt;2)*$W$1743+($AE$1743&lt;&gt;2)*$AE$1743+($AM$1743&lt;&gt;2)*$AM$1743)/(($G$1743&lt;&gt;2)+($O$1743&lt;&gt;2)+($W$1743&lt;&gt;2)+($AE$1743&lt;&gt;2)+($AM$1743&lt;&gt;2))&gt;=0.5,1,0))</f>
        <v/>
      </c>
      <c r="AV1743" s="8">
        <f>IF(($H$1743&lt;&gt;2)+($P$1743&lt;&gt;2)+($X$1743&lt;&gt;2)+($AF$1743&lt;&gt;2)+($AN$1743&lt;&gt;2)=0,2,IF((($H$1743&lt;&gt;2)*$H$1743+($P$1743&lt;&gt;2)*$P$1743+($X$1743&lt;&gt;2)*$X$1743+($AF$1743&lt;&gt;2)*$AF$1743+($AN$1743&lt;&gt;2)*$AN$1743)/(($H$1743&lt;&gt;2)+($P$1743&lt;&gt;2)+($X$1743&lt;&gt;2)+($AF$1743&lt;&gt;2)+($AN$1743&lt;&gt;2))&gt;=0.5,1,0))</f>
        <v/>
      </c>
      <c r="AX1743" s="16">
        <f>'Ground truth'!$B$19</f>
        <v/>
      </c>
      <c r="AY1743" s="16">
        <f>'Ground truth'!$C$19</f>
        <v/>
      </c>
      <c r="AZ1743" s="16">
        <f>'Ground truth'!$D$19</f>
        <v/>
      </c>
      <c r="BA1743" s="16">
        <f>'Ground truth'!$E$19</f>
        <v/>
      </c>
      <c r="BB1743" s="16">
        <f>'Ground truth'!$F$19</f>
        <v/>
      </c>
      <c r="BC1743" s="16">
        <f>'Ground truth'!$G$19</f>
        <v/>
      </c>
      <c r="BD1743" s="16">
        <f>'Ground truth'!$H$19</f>
        <v/>
      </c>
    </row>
    <row r="1744">
      <c r="A1744" s="3" t="inlineStr">
        <is>
          <t>External Environment</t>
        </is>
      </c>
      <c r="B1744" s="8" t="n">
        <v>1</v>
      </c>
      <c r="C1744" s="8" t="n">
        <v>0</v>
      </c>
      <c r="D1744" s="8" t="n">
        <v>0</v>
      </c>
      <c r="E1744" s="8" t="n">
        <v>0</v>
      </c>
      <c r="F1744" s="8" t="n">
        <v>0</v>
      </c>
      <c r="G1744" s="8" t="n">
        <v>0</v>
      </c>
      <c r="H1744" s="8" t="n">
        <v>1</v>
      </c>
      <c r="J1744" s="20" t="n">
        <v>2</v>
      </c>
      <c r="K1744" s="20" t="n">
        <v>2</v>
      </c>
      <c r="L1744" s="20" t="n">
        <v>2</v>
      </c>
      <c r="M1744" s="20" t="n">
        <v>2</v>
      </c>
      <c r="N1744" s="20" t="n">
        <v>2</v>
      </c>
      <c r="O1744" s="20" t="n">
        <v>2</v>
      </c>
      <c r="P1744" s="20" t="n">
        <v>2</v>
      </c>
      <c r="R1744" s="8" t="n">
        <v>0</v>
      </c>
      <c r="S1744" s="8" t="n">
        <v>0</v>
      </c>
      <c r="T1744" s="8" t="n">
        <v>0</v>
      </c>
      <c r="U1744" s="8" t="n">
        <v>0</v>
      </c>
      <c r="V1744" s="8" t="n">
        <v>0</v>
      </c>
      <c r="W1744" s="8" t="n">
        <v>1</v>
      </c>
      <c r="X1744" s="8" t="n">
        <v>1</v>
      </c>
      <c r="Z1744" s="8" t="n">
        <v>0</v>
      </c>
      <c r="AA1744" s="8" t="n">
        <v>0</v>
      </c>
      <c r="AB1744" s="8" t="n">
        <v>0</v>
      </c>
      <c r="AC1744" s="8" t="n">
        <v>0</v>
      </c>
      <c r="AD1744" s="8" t="n">
        <v>0</v>
      </c>
      <c r="AE1744" s="8" t="n">
        <v>1</v>
      </c>
      <c r="AF1744" s="8" t="n">
        <v>1</v>
      </c>
      <c r="AH1744" s="8" t="n">
        <v>1</v>
      </c>
      <c r="AI1744" s="8" t="n">
        <v>1</v>
      </c>
      <c r="AJ1744" s="8" t="n">
        <v>1</v>
      </c>
      <c r="AK1744" s="8" t="n">
        <v>1</v>
      </c>
      <c r="AL1744" s="8" t="n">
        <v>1</v>
      </c>
      <c r="AM1744" s="8" t="n">
        <v>1</v>
      </c>
      <c r="AN1744" s="8" t="n">
        <v>1</v>
      </c>
      <c r="AP1744" s="8">
        <f>IF(($B$1744&lt;&gt;2)+($J$1744&lt;&gt;2)+($R$1744&lt;&gt;2)+($Z$1744&lt;&gt;2)+($AH$1744&lt;&gt;2)=0,2,IF((($B$1744&lt;&gt;2)*$B$1744+($J$1744&lt;&gt;2)*$J$1744+($R$1744&lt;&gt;2)*$R$1744+($Z$1744&lt;&gt;2)*$Z$1744+($AH$1744&lt;&gt;2)*$AH$1744)/(($B$1744&lt;&gt;2)+($J$1744&lt;&gt;2)+($R$1744&lt;&gt;2)+($Z$1744&lt;&gt;2)+($AH$1744&lt;&gt;2))&gt;=0.5,1,0))</f>
        <v/>
      </c>
      <c r="AQ1744" s="8">
        <f>IF(($C$1744&lt;&gt;2)+($K$1744&lt;&gt;2)+($S$1744&lt;&gt;2)+($AA$1744&lt;&gt;2)+($AI$1744&lt;&gt;2)=0,2,IF((($C$1744&lt;&gt;2)*$C$1744+($K$1744&lt;&gt;2)*$K$1744+($S$1744&lt;&gt;2)*$S$1744+($AA$1744&lt;&gt;2)*$AA$1744+($AI$1744&lt;&gt;2)*$AI$1744)/(($C$1744&lt;&gt;2)+($K$1744&lt;&gt;2)+($S$1744&lt;&gt;2)+($AA$1744&lt;&gt;2)+($AI$1744&lt;&gt;2))&gt;=0.5,1,0))</f>
        <v/>
      </c>
      <c r="AR1744" s="8">
        <f>IF(($D$1744&lt;&gt;2)+($L$1744&lt;&gt;2)+($T$1744&lt;&gt;2)+($AB$1744&lt;&gt;2)+($AJ$1744&lt;&gt;2)=0,2,IF((($D$1744&lt;&gt;2)*$D$1744+($L$1744&lt;&gt;2)*$L$1744+($T$1744&lt;&gt;2)*$T$1744+($AB$1744&lt;&gt;2)*$AB$1744+($AJ$1744&lt;&gt;2)*$AJ$1744)/(($D$1744&lt;&gt;2)+($L$1744&lt;&gt;2)+($T$1744&lt;&gt;2)+($AB$1744&lt;&gt;2)+($AJ$1744&lt;&gt;2))&gt;=0.5,1,0))</f>
        <v/>
      </c>
      <c r="AS1744" s="8">
        <f>IF(($E$1744&lt;&gt;2)+($M$1744&lt;&gt;2)+($U$1744&lt;&gt;2)+($AC$1744&lt;&gt;2)+($AK$1744&lt;&gt;2)=0,2,IF((($E$1744&lt;&gt;2)*$E$1744+($M$1744&lt;&gt;2)*$M$1744+($U$1744&lt;&gt;2)*$U$1744+($AC$1744&lt;&gt;2)*$AC$1744+($AK$1744&lt;&gt;2)*$AK$1744)/(($E$1744&lt;&gt;2)+($M$1744&lt;&gt;2)+($U$1744&lt;&gt;2)+($AC$1744&lt;&gt;2)+($AK$1744&lt;&gt;2))&gt;=0.5,1,0))</f>
        <v/>
      </c>
      <c r="AT1744" s="8">
        <f>IF(($F$1744&lt;&gt;2)+($N$1744&lt;&gt;2)+($V$1744&lt;&gt;2)+($AD$1744&lt;&gt;2)+($AL$1744&lt;&gt;2)=0,2,IF((($F$1744&lt;&gt;2)*$F$1744+($N$1744&lt;&gt;2)*$N$1744+($V$1744&lt;&gt;2)*$V$1744+($AD$1744&lt;&gt;2)*$AD$1744+($AL$1744&lt;&gt;2)*$AL$1744)/(($F$1744&lt;&gt;2)+($N$1744&lt;&gt;2)+($V$1744&lt;&gt;2)+($AD$1744&lt;&gt;2)+($AL$1744&lt;&gt;2))&gt;=0.5,1,0))</f>
        <v/>
      </c>
      <c r="AU1744" s="8">
        <f>IF(($G$1744&lt;&gt;2)+($O$1744&lt;&gt;2)+($W$1744&lt;&gt;2)+($AE$1744&lt;&gt;2)+($AM$1744&lt;&gt;2)=0,2,IF((($G$1744&lt;&gt;2)*$G$1744+($O$1744&lt;&gt;2)*$O$1744+($W$1744&lt;&gt;2)*$W$1744+($AE$1744&lt;&gt;2)*$AE$1744+($AM$1744&lt;&gt;2)*$AM$1744)/(($G$1744&lt;&gt;2)+($O$1744&lt;&gt;2)+($W$1744&lt;&gt;2)+($AE$1744&lt;&gt;2)+($AM$1744&lt;&gt;2))&gt;=0.5,1,0))</f>
        <v/>
      </c>
      <c r="AV1744" s="8">
        <f>IF(($H$1744&lt;&gt;2)+($P$1744&lt;&gt;2)+($X$1744&lt;&gt;2)+($AF$1744&lt;&gt;2)+($AN$1744&lt;&gt;2)=0,2,IF((($H$1744&lt;&gt;2)*$H$1744+($P$1744&lt;&gt;2)*$P$1744+($X$1744&lt;&gt;2)*$X$1744+($AF$1744&lt;&gt;2)*$AF$1744+($AN$1744&lt;&gt;2)*$AN$1744)/(($H$1744&lt;&gt;2)+($P$1744&lt;&gt;2)+($X$1744&lt;&gt;2)+($AF$1744&lt;&gt;2)+($AN$1744&lt;&gt;2))&gt;=0.5,1,0))</f>
        <v/>
      </c>
      <c r="AX1744" s="16">
        <f>'Ground truth'!$B$20</f>
        <v/>
      </c>
      <c r="AY1744" s="16">
        <f>'Ground truth'!$C$20</f>
        <v/>
      </c>
      <c r="AZ1744" s="16">
        <f>'Ground truth'!$D$20</f>
        <v/>
      </c>
      <c r="BA1744" s="16">
        <f>'Ground truth'!$E$20</f>
        <v/>
      </c>
      <c r="BB1744" s="16">
        <f>'Ground truth'!$F$20</f>
        <v/>
      </c>
      <c r="BC1744" s="16">
        <f>'Ground truth'!$G$20</f>
        <v/>
      </c>
      <c r="BD1744" s="16">
        <f>'Ground truth'!$H$20</f>
        <v/>
      </c>
    </row>
    <row r="1746">
      <c r="A1746" s="17" t="inlineStr">
        <is>
          <t>metrics — confident-only (unsure excluded from denominators)</t>
        </is>
      </c>
      <c r="B1746" s="10" t="inlineStr">
        <is>
          <t>run 1</t>
        </is>
      </c>
      <c r="C1746" s="10" t="inlineStr">
        <is>
          <t>run 2</t>
        </is>
      </c>
      <c r="D1746" s="10" t="inlineStr">
        <is>
          <t>run 3</t>
        </is>
      </c>
      <c r="E1746" s="10" t="inlineStr">
        <is>
          <t>run 4</t>
        </is>
      </c>
      <c r="F1746" s="10" t="inlineStr">
        <is>
          <t>run 5</t>
        </is>
      </c>
      <c r="G1746" s="10" t="inlineStr">
        <is>
          <t>avg-matrix</t>
        </is>
      </c>
      <c r="H1746" s="10" t="inlineStr">
        <is>
          <t>mean</t>
        </is>
      </c>
      <c r="I1746" s="10" t="inlineStr">
        <is>
          <t>std (pop.)</t>
        </is>
      </c>
      <c r="J1746" s="17" t="inlineStr">
        <is>
          <t>notes</t>
        </is>
      </c>
    </row>
    <row r="1747">
      <c r="A1747" s="7" t="inlineStr">
        <is>
          <t>TP</t>
        </is>
      </c>
      <c r="B1747" s="7">
        <f>SUMPRODUCT(($B$1738:$H$1744=1)*('Ground truth'!$B$14:$H$20=1))</f>
        <v/>
      </c>
      <c r="C1747" s="7">
        <f>SUMPRODUCT(($J$1738:$P$1744=1)*('Ground truth'!$B$14:$H$20=1))</f>
        <v/>
      </c>
      <c r="D1747" s="7">
        <f>SUMPRODUCT(($R$1738:$X$1744=1)*('Ground truth'!$B$14:$H$20=1))</f>
        <v/>
      </c>
      <c r="E1747" s="7">
        <f>SUMPRODUCT(($Z$1738:$AF$1744=1)*('Ground truth'!$B$14:$H$20=1))</f>
        <v/>
      </c>
      <c r="F1747" s="7">
        <f>SUMPRODUCT(($AH$1738:$AN$1744=1)*('Ground truth'!$B$14:$H$20=1))</f>
        <v/>
      </c>
      <c r="G1747" s="7">
        <f>SUMPRODUCT(($AP$1738:$AV$1744=1)*('Ground truth'!$B$14:$H$20=1))</f>
        <v/>
      </c>
      <c r="H1747" s="12">
        <f>AVERAGE($B$1747:$F$1747)</f>
        <v/>
      </c>
      <c r="I1747" s="12">
        <f>STDEV.P($B$1747:$F$1747)</f>
        <v/>
      </c>
    </row>
    <row r="1748">
      <c r="A1748" s="7" t="inlineStr">
        <is>
          <t>TN</t>
        </is>
      </c>
      <c r="B1748" s="7">
        <f>SUMPRODUCT(($B$1738:$H$1744=0)*('Ground truth'!$B$14:$H$20=0))</f>
        <v/>
      </c>
      <c r="C1748" s="7">
        <f>SUMPRODUCT(($J$1738:$P$1744=0)*('Ground truth'!$B$14:$H$20=0))</f>
        <v/>
      </c>
      <c r="D1748" s="7">
        <f>SUMPRODUCT(($R$1738:$X$1744=0)*('Ground truth'!$B$14:$H$20=0))</f>
        <v/>
      </c>
      <c r="E1748" s="7">
        <f>SUMPRODUCT(($Z$1738:$AF$1744=0)*('Ground truth'!$B$14:$H$20=0))</f>
        <v/>
      </c>
      <c r="F1748" s="7">
        <f>SUMPRODUCT(($AH$1738:$AN$1744=0)*('Ground truth'!$B$14:$H$20=0))</f>
        <v/>
      </c>
      <c r="G1748" s="7">
        <f>SUMPRODUCT(($AP$1738:$AV$1744=0)*('Ground truth'!$B$14:$H$20=0))</f>
        <v/>
      </c>
      <c r="H1748" s="12">
        <f>AVERAGE($B$1748:$F$1748)</f>
        <v/>
      </c>
      <c r="I1748" s="12">
        <f>STDEV.P($B$1748:$F$1748)</f>
        <v/>
      </c>
    </row>
    <row r="1749">
      <c r="A1749" s="7" t="inlineStr">
        <is>
          <t>FP</t>
        </is>
      </c>
      <c r="B1749" s="7">
        <f>SUMPRODUCT(($B$1738:$H$1744=1)*('Ground truth'!$B$14:$H$20=0))</f>
        <v/>
      </c>
      <c r="C1749" s="7">
        <f>SUMPRODUCT(($J$1738:$P$1744=1)*('Ground truth'!$B$14:$H$20=0))</f>
        <v/>
      </c>
      <c r="D1749" s="7">
        <f>SUMPRODUCT(($R$1738:$X$1744=1)*('Ground truth'!$B$14:$H$20=0))</f>
        <v/>
      </c>
      <c r="E1749" s="7">
        <f>SUMPRODUCT(($Z$1738:$AF$1744=1)*('Ground truth'!$B$14:$H$20=0))</f>
        <v/>
      </c>
      <c r="F1749" s="7">
        <f>SUMPRODUCT(($AH$1738:$AN$1744=1)*('Ground truth'!$B$14:$H$20=0))</f>
        <v/>
      </c>
      <c r="G1749" s="7">
        <f>SUMPRODUCT(($AP$1738:$AV$1744=1)*('Ground truth'!$B$14:$H$20=0))</f>
        <v/>
      </c>
      <c r="H1749" s="12">
        <f>AVERAGE($B$1749:$F$1749)</f>
        <v/>
      </c>
      <c r="I1749" s="12">
        <f>STDEV.P($B$1749:$F$1749)</f>
        <v/>
      </c>
    </row>
    <row r="1750">
      <c r="A1750" s="7" t="inlineStr">
        <is>
          <t>FN</t>
        </is>
      </c>
      <c r="B1750" s="7">
        <f>SUMPRODUCT(($B$1738:$H$1744=0)*('Ground truth'!$B$14:$H$20=1))</f>
        <v/>
      </c>
      <c r="C1750" s="7">
        <f>SUMPRODUCT(($J$1738:$P$1744=0)*('Ground truth'!$B$14:$H$20=1))</f>
        <v/>
      </c>
      <c r="D1750" s="7">
        <f>SUMPRODUCT(($R$1738:$X$1744=0)*('Ground truth'!$B$14:$H$20=1))</f>
        <v/>
      </c>
      <c r="E1750" s="7">
        <f>SUMPRODUCT(($Z$1738:$AF$1744=0)*('Ground truth'!$B$14:$H$20=1))</f>
        <v/>
      </c>
      <c r="F1750" s="7">
        <f>SUMPRODUCT(($AH$1738:$AN$1744=0)*('Ground truth'!$B$14:$H$20=1))</f>
        <v/>
      </c>
      <c r="G1750" s="7">
        <f>SUMPRODUCT(($AP$1738:$AV$1744=0)*('Ground truth'!$B$14:$H$20=1))</f>
        <v/>
      </c>
      <c r="H1750" s="12">
        <f>AVERAGE($B$1750:$F$1750)</f>
        <v/>
      </c>
      <c r="I1750" s="12">
        <f>STDEV.P($B$1750:$F$1750)</f>
        <v/>
      </c>
    </row>
    <row r="1751">
      <c r="A1751" s="4" t="inlineStr">
        <is>
          <t>Precision</t>
        </is>
      </c>
      <c r="B1751" s="12">
        <f>IFERROR($B$1747/($B$1747+$B$1749),0)</f>
        <v/>
      </c>
      <c r="C1751" s="12">
        <f>IFERROR($C$1747/($C$1747+$C$1749),0)</f>
        <v/>
      </c>
      <c r="D1751" s="12">
        <f>IFERROR($D$1747/($D$1747+$D$1749),0)</f>
        <v/>
      </c>
      <c r="E1751" s="12">
        <f>IFERROR($E$1747/($E$1747+$E$1749),0)</f>
        <v/>
      </c>
      <c r="F1751" s="12">
        <f>IFERROR($F$1747/($F$1747+$F$1749),0)</f>
        <v/>
      </c>
      <c r="G1751" s="12">
        <f>IFERROR($G$1747/($G$1747+$G$1749),0)</f>
        <v/>
      </c>
      <c r="H1751" s="18">
        <f>AVERAGE($B$1751:$F$1751)</f>
        <v/>
      </c>
      <c r="I1751" s="18">
        <f>STDEV.P($B$1751:$F$1751)</f>
        <v/>
      </c>
    </row>
    <row r="1752">
      <c r="A1752" s="4" t="inlineStr">
        <is>
          <t>Recall</t>
        </is>
      </c>
      <c r="B1752" s="12">
        <f>IFERROR($B$1747/($B$1747+$B$1750),0)</f>
        <v/>
      </c>
      <c r="C1752" s="12">
        <f>IFERROR($C$1747/($C$1747+$C$1750),0)</f>
        <v/>
      </c>
      <c r="D1752" s="12">
        <f>IFERROR($D$1747/($D$1747+$D$1750),0)</f>
        <v/>
      </c>
      <c r="E1752" s="12">
        <f>IFERROR($E$1747/($E$1747+$E$1750),0)</f>
        <v/>
      </c>
      <c r="F1752" s="12">
        <f>IFERROR($F$1747/($F$1747+$F$1750),0)</f>
        <v/>
      </c>
      <c r="G1752" s="12">
        <f>IFERROR($G$1747/($G$1747+$G$1750),0)</f>
        <v/>
      </c>
      <c r="H1752" s="18">
        <f>AVERAGE($B$1752:$F$1752)</f>
        <v/>
      </c>
      <c r="I1752" s="18">
        <f>STDEV.P($B$1752:$F$1752)</f>
        <v/>
      </c>
    </row>
    <row r="1753">
      <c r="A1753" s="4" t="inlineStr">
        <is>
          <t>F1</t>
        </is>
      </c>
      <c r="B1753" s="12">
        <f>IFERROR(2*$B$1751*$B$1752/($B$1751+$B$1752),0)</f>
        <v/>
      </c>
      <c r="C1753" s="12">
        <f>IFERROR(2*$C$1751*$C$1752/($C$1751+$C$1752),0)</f>
        <v/>
      </c>
      <c r="D1753" s="12">
        <f>IFERROR(2*$D$1751*$D$1752/($D$1751+$D$1752),0)</f>
        <v/>
      </c>
      <c r="E1753" s="12">
        <f>IFERROR(2*$E$1751*$E$1752/($E$1751+$E$1752),0)</f>
        <v/>
      </c>
      <c r="F1753" s="12">
        <f>IFERROR(2*$F$1751*$F$1752/($F$1751+$F$1752),0)</f>
        <v/>
      </c>
      <c r="G1753" s="12">
        <f>IFERROR(2*$G$1751*$G$1752/($G$1751+$G$1752),0)</f>
        <v/>
      </c>
      <c r="H1753" s="18">
        <f>AVERAGE($B$1753:$F$1753)</f>
        <v/>
      </c>
      <c r="I1753" s="18">
        <f>STDEV.P($B$1753:$F$1753)</f>
        <v/>
      </c>
    </row>
    <row r="1754">
      <c r="A1754" s="4" t="inlineStr">
        <is>
          <t>Accuracy</t>
        </is>
      </c>
      <c r="B1754" s="12">
        <f>IFERROR(($B$1747+$B$1748)/($B$1747+$B$1748+$B$1749+$B$1750),0)</f>
        <v/>
      </c>
      <c r="C1754" s="12">
        <f>IFERROR(($C$1747+$C$1748)/($C$1747+$C$1748+$C$1749+$C$1750),0)</f>
        <v/>
      </c>
      <c r="D1754" s="12">
        <f>IFERROR(($D$1747+$D$1748)/($D$1747+$D$1748+$D$1749+$D$1750),0)</f>
        <v/>
      </c>
      <c r="E1754" s="12">
        <f>IFERROR(($E$1747+$E$1748)/($E$1747+$E$1748+$E$1749+$E$1750),0)</f>
        <v/>
      </c>
      <c r="F1754" s="12">
        <f>IFERROR(($F$1747+$F$1748)/($F$1747+$F$1748+$F$1749+$F$1750),0)</f>
        <v/>
      </c>
      <c r="G1754" s="12">
        <f>IFERROR(($G$1747+$G$1748)/($G$1747+$G$1748+$G$1749+$G$1750),0)</f>
        <v/>
      </c>
      <c r="H1754" s="18">
        <f>AVERAGE($B$1754:$F$1754)</f>
        <v/>
      </c>
      <c r="I1754" s="18">
        <f>STDEV.P($B$1754:$F$1754)</f>
        <v/>
      </c>
    </row>
    <row r="1755">
      <c r="A1755" s="4" t="inlineStr">
        <is>
          <t>Edit distance</t>
        </is>
      </c>
      <c r="B1755" s="12">
        <f>SUMPRODUCT(ABS('Ground truth'!$B$14:$H$20-$B$1738:$H$1744))</f>
        <v/>
      </c>
      <c r="C1755" s="12">
        <f>SUMPRODUCT(ABS('Ground truth'!$B$14:$H$20-$J$1738:$P$1744))</f>
        <v/>
      </c>
      <c r="D1755" s="12">
        <f>SUMPRODUCT(ABS('Ground truth'!$B$14:$H$20-$R$1738:$X$1744))</f>
        <v/>
      </c>
      <c r="E1755" s="12">
        <f>SUMPRODUCT(ABS('Ground truth'!$B$14:$H$20-$Z$1738:$AF$1744))</f>
        <v/>
      </c>
      <c r="F1755" s="12">
        <f>SUMPRODUCT(ABS('Ground truth'!$B$14:$H$20-$AH$1738:$AN$1744))</f>
        <v/>
      </c>
      <c r="G1755" s="12">
        <f>SUMPRODUCT(ABS('Ground truth'!$B$14:$H$20-$AP$1738:$AV$1744))</f>
        <v/>
      </c>
      <c r="H1755" s="18">
        <f>AVERAGE($B$1755:$F$1755)</f>
        <v/>
      </c>
      <c r="I1755" s="18">
        <f>STDEV.P($B$1755:$F$1755)</f>
        <v/>
      </c>
    </row>
    <row r="1756">
      <c r="A1756" s="4" t="inlineStr">
        <is>
          <t>Spectral distance</t>
        </is>
      </c>
      <c r="B1756" s="12">
        <f>SQRT(SUMPRODUCT(('Ground truth'!$K$14:$K$20-$B$1767:$B$1773)^2))</f>
        <v/>
      </c>
      <c r="C1756" s="12">
        <f>SQRT(SUMPRODUCT(('Ground truth'!$K$14:$K$20-$C$1767:$C$1773)^2))</f>
        <v/>
      </c>
      <c r="D1756" s="12">
        <f>SQRT(SUMPRODUCT(('Ground truth'!$K$14:$K$20-$D$1767:$D$1773)^2))</f>
        <v/>
      </c>
      <c r="E1756" s="12">
        <f>SQRT(SUMPRODUCT(('Ground truth'!$K$14:$K$20-$E$1767:$E$1773)^2))</f>
        <v/>
      </c>
      <c r="F1756" s="12">
        <f>SQRT(SUMPRODUCT(('Ground truth'!$K$14:$K$20-$F$1767:$F$1773)^2))</f>
        <v/>
      </c>
      <c r="G1756" s="12">
        <f>SQRT(SUMPRODUCT(('Ground truth'!$K$14:$K$20-$G$1767:$G$1773)^2))</f>
        <v/>
      </c>
      <c r="H1756" s="18">
        <f>AVERAGE($B$1756:$F$1756)</f>
        <v/>
      </c>
      <c r="I1756" s="18">
        <f>STDEV.P($B$1756:$F$1756)</f>
        <v/>
      </c>
    </row>
    <row r="1757">
      <c r="A1757" s="4" t="inlineStr">
        <is>
          <t>Unsure cells</t>
        </is>
      </c>
      <c r="B1757" s="7">
        <f>COUNTIF($B$1738:$H$1744,2)</f>
        <v/>
      </c>
      <c r="C1757" s="7">
        <f>COUNTIF($J$1738:$P$1744,2)</f>
        <v/>
      </c>
      <c r="D1757" s="7">
        <f>COUNTIF($R$1738:$X$1744,2)</f>
        <v/>
      </c>
      <c r="E1757" s="7">
        <f>COUNTIF($Z$1738:$AF$1744,2)</f>
        <v/>
      </c>
      <c r="F1757" s="7">
        <f>COUNTIF($AH$1738:$AN$1744,2)</f>
        <v/>
      </c>
      <c r="G1757" s="7">
        <f>COUNTIF($AP$1738:$AV$1744,2)</f>
        <v/>
      </c>
      <c r="H1757" s="12">
        <f>AVERAGE($B$1757:$F$1757)</f>
        <v/>
      </c>
      <c r="I1757" s="12">
        <f>STDEV.P($B$1757:$F$1757)</f>
        <v/>
      </c>
    </row>
    <row r="1758">
      <c r="A1758" s="3" t="inlineStr">
        <is>
          <t>eigenvalues (real part, numpy order; pasted)</t>
        </is>
      </c>
    </row>
    <row r="1759">
      <c r="A1759" s="3" t="inlineStr">
        <is>
          <t xml:space="preserve">  λ1</t>
        </is>
      </c>
      <c r="B1759" s="19" t="n">
        <v>1</v>
      </c>
      <c r="C1759" s="19" t="n">
        <v>0</v>
      </c>
      <c r="D1759" s="19" t="n">
        <v>4.323404276086481</v>
      </c>
      <c r="E1759" s="19" t="n">
        <v>4.323404276086481</v>
      </c>
      <c r="F1759" s="19" t="n">
        <v>5.21210349833767</v>
      </c>
      <c r="G1759" s="19" t="n">
        <v>4.373186654482542</v>
      </c>
    </row>
    <row r="1760">
      <c r="A1760" s="3" t="inlineStr">
        <is>
          <t xml:space="preserve">  λ2</t>
        </is>
      </c>
      <c r="B1760" s="19" t="n">
        <v>4.222743305954421</v>
      </c>
      <c r="C1760" s="19" t="n">
        <v>14.00000000000001</v>
      </c>
      <c r="D1760" s="19" t="n">
        <v>-0.9999999999999989</v>
      </c>
      <c r="E1760" s="19" t="n">
        <v>-0.9999999999999989</v>
      </c>
      <c r="F1760" s="19" t="n">
        <v>2.51666933742184</v>
      </c>
      <c r="G1760" s="19" t="n">
        <v>2.000000000000001</v>
      </c>
    </row>
    <row r="1761">
      <c r="A1761" s="3" t="inlineStr">
        <is>
          <t xml:space="preserve">  λ3</t>
        </is>
      </c>
      <c r="B1761" s="19" t="n">
        <v>1.999999999999997</v>
      </c>
      <c r="C1761" s="19" t="n">
        <v>4.930380657631324e-32</v>
      </c>
      <c r="D1761" s="19" t="n">
        <v>-0.6813306436049766</v>
      </c>
      <c r="E1761" s="19" t="n">
        <v>-0.6813306436049766</v>
      </c>
      <c r="F1761" s="19" t="n">
        <v>0.6709405138699802</v>
      </c>
      <c r="G1761" s="19" t="n">
        <v>1.422028577875983</v>
      </c>
    </row>
    <row r="1762">
      <c r="A1762" s="3" t="inlineStr">
        <is>
          <t xml:space="preserve">  λ4</t>
        </is>
      </c>
      <c r="B1762" s="19" t="n">
        <v>1.11238871926102</v>
      </c>
      <c r="C1762" s="19" t="n">
        <v>-5.438959822042075e-16</v>
      </c>
      <c r="D1762" s="19" t="n">
        <v>7.17241292620945e-17</v>
      </c>
      <c r="E1762" s="19" t="n">
        <v>7.17241292620945e-17</v>
      </c>
      <c r="F1762" s="19" t="n">
        <v>-0.8877298567478769</v>
      </c>
      <c r="G1762" s="19" t="n">
        <v>0.7800500221511411</v>
      </c>
    </row>
    <row r="1763">
      <c r="A1763" s="3" t="inlineStr">
        <is>
          <t xml:space="preserve">  λ5</t>
        </is>
      </c>
      <c r="B1763" s="19" t="n">
        <v>3.016989196880173e-16</v>
      </c>
      <c r="C1763" s="19" t="n">
        <v>0</v>
      </c>
      <c r="D1763" s="19" t="n">
        <v>2.000000000000001</v>
      </c>
      <c r="E1763" s="19" t="n">
        <v>2.000000000000001</v>
      </c>
      <c r="F1763" s="19" t="n">
        <v>-0.5119834928816116</v>
      </c>
      <c r="G1763" s="19" t="n">
        <v>2.297574741271031e-17</v>
      </c>
    </row>
    <row r="1764">
      <c r="A1764" s="3" t="inlineStr">
        <is>
          <t xml:space="preserve">  λ6</t>
        </is>
      </c>
      <c r="B1764" s="19" t="n">
        <v>-0.8085297435813267</v>
      </c>
      <c r="C1764" s="19" t="n">
        <v>0</v>
      </c>
      <c r="D1764" s="19" t="n">
        <v>0.9999999999999999</v>
      </c>
      <c r="E1764" s="19" t="n">
        <v>0.9999999999999999</v>
      </c>
      <c r="F1764" s="19" t="n">
        <v>-2.77333911991762e-32</v>
      </c>
      <c r="G1764" s="19" t="n">
        <v>-0.7436732103503028</v>
      </c>
    </row>
    <row r="1765">
      <c r="A1765" s="3" t="inlineStr">
        <is>
          <t xml:space="preserve">  λ7</t>
        </is>
      </c>
      <c r="B1765" s="19" t="n">
        <v>-0.5266022816341154</v>
      </c>
      <c r="C1765" s="19" t="n">
        <v>0</v>
      </c>
      <c r="D1765" s="19" t="n">
        <v>1.357926367518499</v>
      </c>
      <c r="E1765" s="19" t="n">
        <v>1.357926367518499</v>
      </c>
      <c r="F1765" s="19" t="n">
        <v>5.44324053983213e-17</v>
      </c>
      <c r="G1765" s="19" t="n">
        <v>-0.8315920441593571</v>
      </c>
    </row>
    <row r="1766">
      <c r="A1766" s="3" t="inlineStr">
        <is>
          <t>eigenvalues sorted desc (LARGE)</t>
        </is>
      </c>
    </row>
    <row r="1767">
      <c r="A1767" s="3" t="inlineStr">
        <is>
          <t xml:space="preserve">  λ(1)</t>
        </is>
      </c>
      <c r="B1767" s="19">
        <f>LARGE($B$1759:$B$1765,1)</f>
        <v/>
      </c>
      <c r="C1767" s="19">
        <f>LARGE($C$1759:$C$1765,1)</f>
        <v/>
      </c>
      <c r="D1767" s="19">
        <f>LARGE($D$1759:$D$1765,1)</f>
        <v/>
      </c>
      <c r="E1767" s="19">
        <f>LARGE($E$1759:$E$1765,1)</f>
        <v/>
      </c>
      <c r="F1767" s="19">
        <f>LARGE($F$1759:$F$1765,1)</f>
        <v/>
      </c>
      <c r="G1767" s="19">
        <f>LARGE($G$1759:$G$1765,1)</f>
        <v/>
      </c>
    </row>
    <row r="1768">
      <c r="A1768" s="3" t="inlineStr">
        <is>
          <t xml:space="preserve">  λ(2)</t>
        </is>
      </c>
      <c r="B1768" s="19">
        <f>LARGE($B$1759:$B$1765,2)</f>
        <v/>
      </c>
      <c r="C1768" s="19">
        <f>LARGE($C$1759:$C$1765,2)</f>
        <v/>
      </c>
      <c r="D1768" s="19">
        <f>LARGE($D$1759:$D$1765,2)</f>
        <v/>
      </c>
      <c r="E1768" s="19">
        <f>LARGE($E$1759:$E$1765,2)</f>
        <v/>
      </c>
      <c r="F1768" s="19">
        <f>LARGE($F$1759:$F$1765,2)</f>
        <v/>
      </c>
      <c r="G1768" s="19">
        <f>LARGE($G$1759:$G$1765,2)</f>
        <v/>
      </c>
    </row>
    <row r="1769">
      <c r="A1769" s="3" t="inlineStr">
        <is>
          <t xml:space="preserve">  λ(3)</t>
        </is>
      </c>
      <c r="B1769" s="19">
        <f>LARGE($B$1759:$B$1765,3)</f>
        <v/>
      </c>
      <c r="C1769" s="19">
        <f>LARGE($C$1759:$C$1765,3)</f>
        <v/>
      </c>
      <c r="D1769" s="19">
        <f>LARGE($D$1759:$D$1765,3)</f>
        <v/>
      </c>
      <c r="E1769" s="19">
        <f>LARGE($E$1759:$E$1765,3)</f>
        <v/>
      </c>
      <c r="F1769" s="19">
        <f>LARGE($F$1759:$F$1765,3)</f>
        <v/>
      </c>
      <c r="G1769" s="19">
        <f>LARGE($G$1759:$G$1765,3)</f>
        <v/>
      </c>
    </row>
    <row r="1770">
      <c r="A1770" s="3" t="inlineStr">
        <is>
          <t xml:space="preserve">  λ(4)</t>
        </is>
      </c>
      <c r="B1770" s="19">
        <f>LARGE($B$1759:$B$1765,4)</f>
        <v/>
      </c>
      <c r="C1770" s="19">
        <f>LARGE($C$1759:$C$1765,4)</f>
        <v/>
      </c>
      <c r="D1770" s="19">
        <f>LARGE($D$1759:$D$1765,4)</f>
        <v/>
      </c>
      <c r="E1770" s="19">
        <f>LARGE($E$1759:$E$1765,4)</f>
        <v/>
      </c>
      <c r="F1770" s="19">
        <f>LARGE($F$1759:$F$1765,4)</f>
        <v/>
      </c>
      <c r="G1770" s="19">
        <f>LARGE($G$1759:$G$1765,4)</f>
        <v/>
      </c>
    </row>
    <row r="1771">
      <c r="A1771" s="3" t="inlineStr">
        <is>
          <t xml:space="preserve">  λ(5)</t>
        </is>
      </c>
      <c r="B1771" s="19">
        <f>LARGE($B$1759:$B$1765,5)</f>
        <v/>
      </c>
      <c r="C1771" s="19">
        <f>LARGE($C$1759:$C$1765,5)</f>
        <v/>
      </c>
      <c r="D1771" s="19">
        <f>LARGE($D$1759:$D$1765,5)</f>
        <v/>
      </c>
      <c r="E1771" s="19">
        <f>LARGE($E$1759:$E$1765,5)</f>
        <v/>
      </c>
      <c r="F1771" s="19">
        <f>LARGE($F$1759:$F$1765,5)</f>
        <v/>
      </c>
      <c r="G1771" s="19">
        <f>LARGE($G$1759:$G$1765,5)</f>
        <v/>
      </c>
    </row>
    <row r="1772">
      <c r="A1772" s="3" t="inlineStr">
        <is>
          <t xml:space="preserve">  λ(6)</t>
        </is>
      </c>
      <c r="B1772" s="19">
        <f>LARGE($B$1759:$B$1765,6)</f>
        <v/>
      </c>
      <c r="C1772" s="19">
        <f>LARGE($C$1759:$C$1765,6)</f>
        <v/>
      </c>
      <c r="D1772" s="19">
        <f>LARGE($D$1759:$D$1765,6)</f>
        <v/>
      </c>
      <c r="E1772" s="19">
        <f>LARGE($E$1759:$E$1765,6)</f>
        <v/>
      </c>
      <c r="F1772" s="19">
        <f>LARGE($F$1759:$F$1765,6)</f>
        <v/>
      </c>
      <c r="G1772" s="19">
        <f>LARGE($G$1759:$G$1765,6)</f>
        <v/>
      </c>
    </row>
    <row r="1773">
      <c r="A1773" s="3" t="inlineStr">
        <is>
          <t xml:space="preserve">  λ(7)</t>
        </is>
      </c>
      <c r="B1773" s="19">
        <f>LARGE($B$1759:$B$1765,7)</f>
        <v/>
      </c>
      <c r="C1773" s="19">
        <f>LARGE($C$1759:$C$1765,7)</f>
        <v/>
      </c>
      <c r="D1773" s="19">
        <f>LARGE($D$1759:$D$1765,7)</f>
        <v/>
      </c>
      <c r="E1773" s="19">
        <f>LARGE($E$1759:$E$1765,7)</f>
        <v/>
      </c>
      <c r="F1773" s="19">
        <f>LARGE($F$1759:$F$1765,7)</f>
        <v/>
      </c>
      <c r="G1773" s="19">
        <f>LARGE($G$1759:$G$1765,7)</f>
        <v/>
      </c>
    </row>
    <row r="1774">
      <c r="A1774" s="3" t="inlineStr">
        <is>
          <t>check: Σeig − trace (→0)</t>
        </is>
      </c>
      <c r="B1774" s="3">
        <f>ROUND(SUM($B$1759:$B$1765)-($B$1738+$C$1739+$D$1740+$E$1741+$F$1742+$G$1743+$H$1744),6)</f>
        <v/>
      </c>
      <c r="C1774" s="3">
        <f>ROUND(SUM($C$1759:$C$1765)-($J$1738+$K$1739+$L$1740+$M$1741+$N$1742+$O$1743+$P$1744),6)</f>
        <v/>
      </c>
      <c r="D1774" s="3">
        <f>ROUND(SUM($D$1759:$D$1765)-($R$1738+$S$1739+$T$1740+$U$1741+$V$1742+$W$1743+$X$1744),6)</f>
        <v/>
      </c>
      <c r="E1774" s="3">
        <f>ROUND(SUM($E$1759:$E$1765)-($Z$1738+$AA$1739+$AB$1740+$AC$1741+$AD$1742+$AE$1743+$AF$1744),6)</f>
        <v/>
      </c>
      <c r="F1774" s="3">
        <f>ROUND(SUM($F$1759:$F$1765)-($AH$1738+$AI$1739+$AJ$1740+$AK$1741+$AL$1742+$AM$1743+$AN$1744),6)</f>
        <v/>
      </c>
      <c r="G1774" s="3">
        <f>ROUND(SUM($G$1759:$G$1765)-($AP$1738+$AQ$1739+$AR$1740+$AS$1741+$AT$1742+$AU$1743+$AV$1744),6)</f>
        <v/>
      </c>
    </row>
    <row r="1775">
      <c r="A1775" s="3" t="inlineStr">
        <is>
          <t>check: Πeig − det (→0)</t>
        </is>
      </c>
      <c r="B1775" s="3">
        <f>ROUND(MDETERM($B$1738:$H$1744)-PRODUCT($B$1759:$B$1765),6)</f>
        <v/>
      </c>
      <c r="C1775" s="3">
        <f>ROUND(MDETERM($J$1738:$P$1744)-PRODUCT($C$1759:$C$1765),6)</f>
        <v/>
      </c>
      <c r="D1775" s="3">
        <f>ROUND(MDETERM($R$1738:$X$1744)-PRODUCT($D$1759:$D$1765),6)</f>
        <v/>
      </c>
      <c r="E1775" s="3">
        <f>ROUND(MDETERM($Z$1738:$AF$1744)-PRODUCT($E$1759:$E$1765),6)</f>
        <v/>
      </c>
      <c r="F1775" s="3">
        <f>ROUND(MDETERM($AH$1738:$AN$1744)-PRODUCT($F$1759:$F$1765),6)</f>
        <v/>
      </c>
      <c r="G1775" s="3">
        <f>ROUND(MDETERM($AP$1738:$AV$1744)-PRODUCT($G$1759:$G$1765),6)</f>
        <v/>
      </c>
    </row>
    <row r="1776">
      <c r="A1776" s="3" t="inlineStr">
        <is>
          <t>complex eigenvalues?</t>
        </is>
      </c>
      <c r="B1776" s="3" t="inlineStr"/>
      <c r="C1776" s="3" t="inlineStr"/>
      <c r="D1776" s="3" t="inlineStr"/>
      <c r="E1776" s="3" t="inlineStr"/>
      <c r="F1776" s="3" t="inlineStr"/>
      <c r="G1776" s="3" t="inlineStr"/>
    </row>
    <row r="1777">
      <c r="A1777" s="3" t="inlineStr">
        <is>
          <t>check: det(M − λᵢI) per sorted λ (→0)</t>
        </is>
      </c>
    </row>
    <row r="1778">
      <c r="A1778" s="3" t="inlineStr">
        <is>
          <t xml:space="preserve">  det(M − λ(1)I)</t>
        </is>
      </c>
      <c r="B1778" s="3">
        <f t="array" ref="B1778">ROUND(MDETERM($B$1738:$H$1744-$B$1767*MUNIT(7)),6)</f>
        <v/>
      </c>
      <c r="C1778" s="3">
        <f t="array" ref="C1778">ROUND(MDETERM($J$1738:$P$1744-$C$1767*MUNIT(7)),6)</f>
        <v/>
      </c>
      <c r="D1778" s="3">
        <f t="array" ref="D1778">ROUND(MDETERM($R$1738:$X$1744-$D$1767*MUNIT(7)),6)</f>
        <v/>
      </c>
      <c r="E1778" s="3">
        <f t="array" ref="E1778">ROUND(MDETERM($Z$1738:$AF$1744-$E$1767*MUNIT(7)),6)</f>
        <v/>
      </c>
      <c r="F1778" s="3">
        <f t="array" ref="F1778">ROUND(MDETERM($AH$1738:$AN$1744-$F$1767*MUNIT(7)),6)</f>
        <v/>
      </c>
      <c r="G1778" s="3">
        <f t="array" ref="G1778">ROUND(MDETERM($AP$1738:$AV$1744-$G$1767*MUNIT(7)),6)</f>
        <v/>
      </c>
    </row>
    <row r="1779">
      <c r="A1779" s="3" t="inlineStr">
        <is>
          <t xml:space="preserve">  det(M − λ(2)I)</t>
        </is>
      </c>
      <c r="B1779" s="3">
        <f t="array" ref="B1779">ROUND(MDETERM($B$1738:$H$1744-$B$1768*MUNIT(7)),6)</f>
        <v/>
      </c>
      <c r="C1779" s="3">
        <f t="array" ref="C1779">ROUND(MDETERM($J$1738:$P$1744-$C$1768*MUNIT(7)),6)</f>
        <v/>
      </c>
      <c r="D1779" s="3">
        <f t="array" ref="D1779">ROUND(MDETERM($R$1738:$X$1744-$D$1768*MUNIT(7)),6)</f>
        <v/>
      </c>
      <c r="E1779" s="3">
        <f t="array" ref="E1779">ROUND(MDETERM($Z$1738:$AF$1744-$E$1768*MUNIT(7)),6)</f>
        <v/>
      </c>
      <c r="F1779" s="3">
        <f t="array" ref="F1779">ROUND(MDETERM($AH$1738:$AN$1744-$F$1768*MUNIT(7)),6)</f>
        <v/>
      </c>
      <c r="G1779" s="3">
        <f t="array" ref="G1779">ROUND(MDETERM($AP$1738:$AV$1744-$G$1768*MUNIT(7)),6)</f>
        <v/>
      </c>
    </row>
    <row r="1780">
      <c r="A1780" s="3" t="inlineStr">
        <is>
          <t xml:space="preserve">  det(M − λ(3)I)</t>
        </is>
      </c>
      <c r="B1780" s="3">
        <f t="array" ref="B1780">ROUND(MDETERM($B$1738:$H$1744-$B$1769*MUNIT(7)),6)</f>
        <v/>
      </c>
      <c r="C1780" s="3">
        <f t="array" ref="C1780">ROUND(MDETERM($J$1738:$P$1744-$C$1769*MUNIT(7)),6)</f>
        <v/>
      </c>
      <c r="D1780" s="3">
        <f t="array" ref="D1780">ROUND(MDETERM($R$1738:$X$1744-$D$1769*MUNIT(7)),6)</f>
        <v/>
      </c>
      <c r="E1780" s="3">
        <f t="array" ref="E1780">ROUND(MDETERM($Z$1738:$AF$1744-$E$1769*MUNIT(7)),6)</f>
        <v/>
      </c>
      <c r="F1780" s="3">
        <f t="array" ref="F1780">ROUND(MDETERM($AH$1738:$AN$1744-$F$1769*MUNIT(7)),6)</f>
        <v/>
      </c>
      <c r="G1780" s="3">
        <f t="array" ref="G1780">ROUND(MDETERM($AP$1738:$AV$1744-$G$1769*MUNIT(7)),6)</f>
        <v/>
      </c>
    </row>
    <row r="1781">
      <c r="A1781" s="3" t="inlineStr">
        <is>
          <t xml:space="preserve">  det(M − λ(4)I)</t>
        </is>
      </c>
      <c r="B1781" s="3">
        <f t="array" ref="B1781">ROUND(MDETERM($B$1738:$H$1744-$B$1770*MUNIT(7)),6)</f>
        <v/>
      </c>
      <c r="C1781" s="3">
        <f t="array" ref="C1781">ROUND(MDETERM($J$1738:$P$1744-$C$1770*MUNIT(7)),6)</f>
        <v/>
      </c>
      <c r="D1781" s="3">
        <f t="array" ref="D1781">ROUND(MDETERM($R$1738:$X$1744-$D$1770*MUNIT(7)),6)</f>
        <v/>
      </c>
      <c r="E1781" s="3">
        <f t="array" ref="E1781">ROUND(MDETERM($Z$1738:$AF$1744-$E$1770*MUNIT(7)),6)</f>
        <v/>
      </c>
      <c r="F1781" s="3">
        <f t="array" ref="F1781">ROUND(MDETERM($AH$1738:$AN$1744-$F$1770*MUNIT(7)),6)</f>
        <v/>
      </c>
      <c r="G1781" s="3">
        <f t="array" ref="G1781">ROUND(MDETERM($AP$1738:$AV$1744-$G$1770*MUNIT(7)),6)</f>
        <v/>
      </c>
    </row>
    <row r="1782">
      <c r="A1782" s="3" t="inlineStr">
        <is>
          <t xml:space="preserve">  det(M − λ(5)I)</t>
        </is>
      </c>
      <c r="B1782" s="3">
        <f t="array" ref="B1782">ROUND(MDETERM($B$1738:$H$1744-$B$1771*MUNIT(7)),6)</f>
        <v/>
      </c>
      <c r="C1782" s="3">
        <f t="array" ref="C1782">ROUND(MDETERM($J$1738:$P$1744-$C$1771*MUNIT(7)),6)</f>
        <v/>
      </c>
      <c r="D1782" s="3">
        <f t="array" ref="D1782">ROUND(MDETERM($R$1738:$X$1744-$D$1771*MUNIT(7)),6)</f>
        <v/>
      </c>
      <c r="E1782" s="3">
        <f t="array" ref="E1782">ROUND(MDETERM($Z$1738:$AF$1744-$E$1771*MUNIT(7)),6)</f>
        <v/>
      </c>
      <c r="F1782" s="3">
        <f t="array" ref="F1782">ROUND(MDETERM($AH$1738:$AN$1744-$F$1771*MUNIT(7)),6)</f>
        <v/>
      </c>
      <c r="G1782" s="3">
        <f t="array" ref="G1782">ROUND(MDETERM($AP$1738:$AV$1744-$G$1771*MUNIT(7)),6)</f>
        <v/>
      </c>
    </row>
    <row r="1783">
      <c r="A1783" s="3" t="inlineStr">
        <is>
          <t xml:space="preserve">  det(M − λ(6)I)</t>
        </is>
      </c>
      <c r="B1783" s="3">
        <f t="array" ref="B1783">ROUND(MDETERM($B$1738:$H$1744-$B$1772*MUNIT(7)),6)</f>
        <v/>
      </c>
      <c r="C1783" s="3">
        <f t="array" ref="C1783">ROUND(MDETERM($J$1738:$P$1744-$C$1772*MUNIT(7)),6)</f>
        <v/>
      </c>
      <c r="D1783" s="3">
        <f t="array" ref="D1783">ROUND(MDETERM($R$1738:$X$1744-$D$1772*MUNIT(7)),6)</f>
        <v/>
      </c>
      <c r="E1783" s="3">
        <f t="array" ref="E1783">ROUND(MDETERM($Z$1738:$AF$1744-$E$1772*MUNIT(7)),6)</f>
        <v/>
      </c>
      <c r="F1783" s="3">
        <f t="array" ref="F1783">ROUND(MDETERM($AH$1738:$AN$1744-$F$1772*MUNIT(7)),6)</f>
        <v/>
      </c>
      <c r="G1783" s="3">
        <f t="array" ref="G1783">ROUND(MDETERM($AP$1738:$AV$1744-$G$1772*MUNIT(7)),6)</f>
        <v/>
      </c>
    </row>
    <row r="1784">
      <c r="A1784" s="3" t="inlineStr">
        <is>
          <t xml:space="preserve">  det(M − λ(7)I)</t>
        </is>
      </c>
      <c r="B1784" s="3">
        <f t="array" ref="B1784">ROUND(MDETERM($B$1738:$H$1744-$B$1773*MUNIT(7)),6)</f>
        <v/>
      </c>
      <c r="C1784" s="3">
        <f t="array" ref="C1784">ROUND(MDETERM($J$1738:$P$1744-$C$1773*MUNIT(7)),6)</f>
        <v/>
      </c>
      <c r="D1784" s="3">
        <f t="array" ref="D1784">ROUND(MDETERM($R$1738:$X$1744-$D$1773*MUNIT(7)),6)</f>
        <v/>
      </c>
      <c r="E1784" s="3">
        <f t="array" ref="E1784">ROUND(MDETERM($Z$1738:$AF$1744-$E$1773*MUNIT(7)),6)</f>
        <v/>
      </c>
      <c r="F1784" s="3">
        <f t="array" ref="F1784">ROUND(MDETERM($AH$1738:$AN$1744-$F$1773*MUNIT(7)),6)</f>
        <v/>
      </c>
      <c r="G1784" s="3">
        <f t="array" ref="G1784">ROUND(MDETERM($AP$1738:$AV$1744-$G$1773*MUNIT(7)),6)</f>
        <v/>
      </c>
    </row>
    <row r="1788" ht="16" customHeight="1">
      <c r="A1788" s="14" t="inlineStr">
        <is>
          <t>GraphRAG R1-R2 | gpt4-turbo-preview</t>
        </is>
      </c>
      <c r="B1788" s="9" t="inlineStr">
        <is>
          <t>run 1 (raw, pasted)</t>
        </is>
      </c>
      <c r="J1788" s="9" t="inlineStr">
        <is>
          <t>run 2 (raw, pasted)</t>
        </is>
      </c>
      <c r="R1788" s="9" t="inlineStr">
        <is>
          <t>run 3 (raw, pasted)</t>
        </is>
      </c>
      <c r="Z1788" s="9" t="inlineStr">
        <is>
          <t>run 4 (raw, pasted)</t>
        </is>
      </c>
      <c r="AH1788" s="9" t="inlineStr">
        <is>
          <t>run 5 (raw, pasted)</t>
        </is>
      </c>
      <c r="AP1788" s="9" t="inlineStr">
        <is>
          <t>Step2 average matrix (formula)</t>
        </is>
      </c>
      <c r="AX1788" s="9" t="inlineStr">
        <is>
          <t>ground truth (reference)</t>
        </is>
      </c>
    </row>
    <row r="1789" ht="60" customHeight="1">
      <c r="B1789" s="15" t="inlineStr">
        <is>
          <t>Bit</t>
        </is>
      </c>
      <c r="C1789" s="15" t="inlineStr">
        <is>
          <t>Transmission</t>
        </is>
      </c>
      <c r="D1789" s="15" t="inlineStr">
        <is>
          <t>Motor</t>
        </is>
      </c>
      <c r="E1789" s="15" t="inlineStr">
        <is>
          <t>Electrical System</t>
        </is>
      </c>
      <c r="F1789" s="15" t="inlineStr">
        <is>
          <t>Battery Holder</t>
        </is>
      </c>
      <c r="G1789" s="15" t="inlineStr">
        <is>
          <t>Housing</t>
        </is>
      </c>
      <c r="H1789" s="15" t="inlineStr">
        <is>
          <t>External Environment</t>
        </is>
      </c>
      <c r="J1789" s="15" t="inlineStr">
        <is>
          <t>Bit</t>
        </is>
      </c>
      <c r="K1789" s="15" t="inlineStr">
        <is>
          <t>Transmission</t>
        </is>
      </c>
      <c r="L1789" s="15" t="inlineStr">
        <is>
          <t>Motor</t>
        </is>
      </c>
      <c r="M1789" s="15" t="inlineStr">
        <is>
          <t>Electrical System</t>
        </is>
      </c>
      <c r="N1789" s="15" t="inlineStr">
        <is>
          <t>Battery Holder</t>
        </is>
      </c>
      <c r="O1789" s="15" t="inlineStr">
        <is>
          <t>Housing</t>
        </is>
      </c>
      <c r="P1789" s="15" t="inlineStr">
        <is>
          <t>External Environment</t>
        </is>
      </c>
      <c r="R1789" s="15" t="inlineStr">
        <is>
          <t>Bit</t>
        </is>
      </c>
      <c r="S1789" s="15" t="inlineStr">
        <is>
          <t>Transmission</t>
        </is>
      </c>
      <c r="T1789" s="15" t="inlineStr">
        <is>
          <t>Motor</t>
        </is>
      </c>
      <c r="U1789" s="15" t="inlineStr">
        <is>
          <t>Electrical System</t>
        </is>
      </c>
      <c r="V1789" s="15" t="inlineStr">
        <is>
          <t>Battery Holder</t>
        </is>
      </c>
      <c r="W1789" s="15" t="inlineStr">
        <is>
          <t>Housing</t>
        </is>
      </c>
      <c r="X1789" s="15" t="inlineStr">
        <is>
          <t>External Environment</t>
        </is>
      </c>
      <c r="Z1789" s="15" t="inlineStr">
        <is>
          <t>Bit</t>
        </is>
      </c>
      <c r="AA1789" s="15" t="inlineStr">
        <is>
          <t>Transmission</t>
        </is>
      </c>
      <c r="AB1789" s="15" t="inlineStr">
        <is>
          <t>Motor</t>
        </is>
      </c>
      <c r="AC1789" s="15" t="inlineStr">
        <is>
          <t>Electrical System</t>
        </is>
      </c>
      <c r="AD1789" s="15" t="inlineStr">
        <is>
          <t>Battery Holder</t>
        </is>
      </c>
      <c r="AE1789" s="15" t="inlineStr">
        <is>
          <t>Housing</t>
        </is>
      </c>
      <c r="AF1789" s="15" t="inlineStr">
        <is>
          <t>External Environment</t>
        </is>
      </c>
      <c r="AH1789" s="15" t="inlineStr">
        <is>
          <t>Bit</t>
        </is>
      </c>
      <c r="AI1789" s="15" t="inlineStr">
        <is>
          <t>Transmission</t>
        </is>
      </c>
      <c r="AJ1789" s="15" t="inlineStr">
        <is>
          <t>Motor</t>
        </is>
      </c>
      <c r="AK1789" s="15" t="inlineStr">
        <is>
          <t>Electrical System</t>
        </is>
      </c>
      <c r="AL1789" s="15" t="inlineStr">
        <is>
          <t>Battery Holder</t>
        </is>
      </c>
      <c r="AM1789" s="15" t="inlineStr">
        <is>
          <t>Housing</t>
        </is>
      </c>
      <c r="AN1789" s="15" t="inlineStr">
        <is>
          <t>External Environment</t>
        </is>
      </c>
      <c r="AP1789" s="15" t="inlineStr">
        <is>
          <t>Bit</t>
        </is>
      </c>
      <c r="AQ1789" s="15" t="inlineStr">
        <is>
          <t>Transmission</t>
        </is>
      </c>
      <c r="AR1789" s="15" t="inlineStr">
        <is>
          <t>Motor</t>
        </is>
      </c>
      <c r="AS1789" s="15" t="inlineStr">
        <is>
          <t>Electrical System</t>
        </is>
      </c>
      <c r="AT1789" s="15" t="inlineStr">
        <is>
          <t>Battery Holder</t>
        </is>
      </c>
      <c r="AU1789" s="15" t="inlineStr">
        <is>
          <t>Housing</t>
        </is>
      </c>
      <c r="AV1789" s="15" t="inlineStr">
        <is>
          <t>External Environment</t>
        </is>
      </c>
    </row>
    <row r="1790">
      <c r="A1790" s="3" t="inlineStr">
        <is>
          <t>Bit</t>
        </is>
      </c>
      <c r="B1790" s="8" t="n">
        <v>1</v>
      </c>
      <c r="C1790" s="8" t="n">
        <v>1</v>
      </c>
      <c r="D1790" s="8" t="n">
        <v>1</v>
      </c>
      <c r="E1790" s="8" t="n">
        <v>1</v>
      </c>
      <c r="F1790" s="8" t="n">
        <v>0</v>
      </c>
      <c r="G1790" s="8" t="n">
        <v>1</v>
      </c>
      <c r="H1790" s="8" t="n">
        <v>1</v>
      </c>
      <c r="J1790" s="8" t="n">
        <v>1</v>
      </c>
      <c r="K1790" s="8" t="n">
        <v>1</v>
      </c>
      <c r="L1790" s="8" t="n">
        <v>0</v>
      </c>
      <c r="M1790" s="8" t="n">
        <v>0</v>
      </c>
      <c r="N1790" s="8" t="n">
        <v>0</v>
      </c>
      <c r="O1790" s="8" t="n">
        <v>0</v>
      </c>
      <c r="P1790" s="8" t="n">
        <v>1</v>
      </c>
      <c r="R1790" s="8" t="n">
        <v>1</v>
      </c>
      <c r="S1790" s="8" t="n">
        <v>1</v>
      </c>
      <c r="T1790" s="8" t="n">
        <v>1</v>
      </c>
      <c r="U1790" s="8" t="n">
        <v>0</v>
      </c>
      <c r="V1790" s="8" t="n">
        <v>0</v>
      </c>
      <c r="W1790" s="8" t="n">
        <v>0</v>
      </c>
      <c r="X1790" s="8" t="n">
        <v>0</v>
      </c>
      <c r="Z1790" s="8" t="n">
        <v>1</v>
      </c>
      <c r="AA1790" s="8" t="n">
        <v>1</v>
      </c>
      <c r="AB1790" s="8" t="n">
        <v>1</v>
      </c>
      <c r="AC1790" s="8" t="n">
        <v>1</v>
      </c>
      <c r="AD1790" s="8" t="n">
        <v>0</v>
      </c>
      <c r="AE1790" s="8" t="n">
        <v>1</v>
      </c>
      <c r="AF1790" s="8" t="n">
        <v>0</v>
      </c>
      <c r="AH1790" s="8" t="n">
        <v>1</v>
      </c>
      <c r="AI1790" s="8" t="n">
        <v>1</v>
      </c>
      <c r="AJ1790" s="8" t="n">
        <v>1</v>
      </c>
      <c r="AK1790" s="8" t="n">
        <v>1</v>
      </c>
      <c r="AL1790" s="8" t="n">
        <v>0</v>
      </c>
      <c r="AM1790" s="8" t="n">
        <v>1</v>
      </c>
      <c r="AN1790" s="8" t="n">
        <v>0</v>
      </c>
      <c r="AP1790" s="8">
        <f>IF(($B$1790&lt;&gt;2)+($J$1790&lt;&gt;2)+($R$1790&lt;&gt;2)+($Z$1790&lt;&gt;2)+($AH$1790&lt;&gt;2)=0,2,IF((($B$1790&lt;&gt;2)*$B$1790+($J$1790&lt;&gt;2)*$J$1790+($R$1790&lt;&gt;2)*$R$1790+($Z$1790&lt;&gt;2)*$Z$1790+($AH$1790&lt;&gt;2)*$AH$1790)/(($B$1790&lt;&gt;2)+($J$1790&lt;&gt;2)+($R$1790&lt;&gt;2)+($Z$1790&lt;&gt;2)+($AH$1790&lt;&gt;2))&gt;=0.5,1,0))</f>
        <v/>
      </c>
      <c r="AQ1790" s="8">
        <f>IF(($C$1790&lt;&gt;2)+($K$1790&lt;&gt;2)+($S$1790&lt;&gt;2)+($AA$1790&lt;&gt;2)+($AI$1790&lt;&gt;2)=0,2,IF((($C$1790&lt;&gt;2)*$C$1790+($K$1790&lt;&gt;2)*$K$1790+($S$1790&lt;&gt;2)*$S$1790+($AA$1790&lt;&gt;2)*$AA$1790+($AI$1790&lt;&gt;2)*$AI$1790)/(($C$1790&lt;&gt;2)+($K$1790&lt;&gt;2)+($S$1790&lt;&gt;2)+($AA$1790&lt;&gt;2)+($AI$1790&lt;&gt;2))&gt;=0.5,1,0))</f>
        <v/>
      </c>
      <c r="AR1790" s="8">
        <f>IF(($D$1790&lt;&gt;2)+($L$1790&lt;&gt;2)+($T$1790&lt;&gt;2)+($AB$1790&lt;&gt;2)+($AJ$1790&lt;&gt;2)=0,2,IF((($D$1790&lt;&gt;2)*$D$1790+($L$1790&lt;&gt;2)*$L$1790+($T$1790&lt;&gt;2)*$T$1790+($AB$1790&lt;&gt;2)*$AB$1790+($AJ$1790&lt;&gt;2)*$AJ$1790)/(($D$1790&lt;&gt;2)+($L$1790&lt;&gt;2)+($T$1790&lt;&gt;2)+($AB$1790&lt;&gt;2)+($AJ$1790&lt;&gt;2))&gt;=0.5,1,0))</f>
        <v/>
      </c>
      <c r="AS1790" s="8">
        <f>IF(($E$1790&lt;&gt;2)+($M$1790&lt;&gt;2)+($U$1790&lt;&gt;2)+($AC$1790&lt;&gt;2)+($AK$1790&lt;&gt;2)=0,2,IF((($E$1790&lt;&gt;2)*$E$1790+($M$1790&lt;&gt;2)*$M$1790+($U$1790&lt;&gt;2)*$U$1790+($AC$1790&lt;&gt;2)*$AC$1790+($AK$1790&lt;&gt;2)*$AK$1790)/(($E$1790&lt;&gt;2)+($M$1790&lt;&gt;2)+($U$1790&lt;&gt;2)+($AC$1790&lt;&gt;2)+($AK$1790&lt;&gt;2))&gt;=0.5,1,0))</f>
        <v/>
      </c>
      <c r="AT1790" s="8">
        <f>IF(($F$1790&lt;&gt;2)+($N$1790&lt;&gt;2)+($V$1790&lt;&gt;2)+($AD$1790&lt;&gt;2)+($AL$1790&lt;&gt;2)=0,2,IF((($F$1790&lt;&gt;2)*$F$1790+($N$1790&lt;&gt;2)*$N$1790+($V$1790&lt;&gt;2)*$V$1790+($AD$1790&lt;&gt;2)*$AD$1790+($AL$1790&lt;&gt;2)*$AL$1790)/(($F$1790&lt;&gt;2)+($N$1790&lt;&gt;2)+($V$1790&lt;&gt;2)+($AD$1790&lt;&gt;2)+($AL$1790&lt;&gt;2))&gt;=0.5,1,0))</f>
        <v/>
      </c>
      <c r="AU1790" s="8">
        <f>IF(($G$1790&lt;&gt;2)+($O$1790&lt;&gt;2)+($W$1790&lt;&gt;2)+($AE$1790&lt;&gt;2)+($AM$1790&lt;&gt;2)=0,2,IF((($G$1790&lt;&gt;2)*$G$1790+($O$1790&lt;&gt;2)*$O$1790+($W$1790&lt;&gt;2)*$W$1790+($AE$1790&lt;&gt;2)*$AE$1790+($AM$1790&lt;&gt;2)*$AM$1790)/(($G$1790&lt;&gt;2)+($O$1790&lt;&gt;2)+($W$1790&lt;&gt;2)+($AE$1790&lt;&gt;2)+($AM$1790&lt;&gt;2))&gt;=0.5,1,0))</f>
        <v/>
      </c>
      <c r="AV1790" s="8">
        <f>IF(($H$1790&lt;&gt;2)+($P$1790&lt;&gt;2)+($X$1790&lt;&gt;2)+($AF$1790&lt;&gt;2)+($AN$1790&lt;&gt;2)=0,2,IF((($H$1790&lt;&gt;2)*$H$1790+($P$1790&lt;&gt;2)*$P$1790+($X$1790&lt;&gt;2)*$X$1790+($AF$1790&lt;&gt;2)*$AF$1790+($AN$1790&lt;&gt;2)*$AN$1790)/(($H$1790&lt;&gt;2)+($P$1790&lt;&gt;2)+($X$1790&lt;&gt;2)+($AF$1790&lt;&gt;2)+($AN$1790&lt;&gt;2))&gt;=0.5,1,0))</f>
        <v/>
      </c>
      <c r="AX1790" s="16">
        <f>'Ground truth'!$B$14</f>
        <v/>
      </c>
      <c r="AY1790" s="16">
        <f>'Ground truth'!$C$14</f>
        <v/>
      </c>
      <c r="AZ1790" s="16">
        <f>'Ground truth'!$D$14</f>
        <v/>
      </c>
      <c r="BA1790" s="16">
        <f>'Ground truth'!$E$14</f>
        <v/>
      </c>
      <c r="BB1790" s="16">
        <f>'Ground truth'!$F$14</f>
        <v/>
      </c>
      <c r="BC1790" s="16">
        <f>'Ground truth'!$G$14</f>
        <v/>
      </c>
      <c r="BD1790" s="16">
        <f>'Ground truth'!$H$14</f>
        <v/>
      </c>
    </row>
    <row r="1791">
      <c r="A1791" s="3" t="inlineStr">
        <is>
          <t>Transmission</t>
        </is>
      </c>
      <c r="B1791" s="8" t="n">
        <v>1</v>
      </c>
      <c r="C1791" s="8" t="n">
        <v>1</v>
      </c>
      <c r="D1791" s="8" t="n">
        <v>1</v>
      </c>
      <c r="E1791" s="8" t="n">
        <v>1</v>
      </c>
      <c r="F1791" s="8" t="n">
        <v>0</v>
      </c>
      <c r="G1791" s="8" t="n">
        <v>1</v>
      </c>
      <c r="H1791" s="8" t="n">
        <v>0</v>
      </c>
      <c r="J1791" s="8" t="n">
        <v>1</v>
      </c>
      <c r="K1791" s="8" t="n">
        <v>1</v>
      </c>
      <c r="L1791" s="8" t="n">
        <v>1</v>
      </c>
      <c r="M1791" s="8" t="n">
        <v>0</v>
      </c>
      <c r="N1791" s="8" t="n">
        <v>0</v>
      </c>
      <c r="O1791" s="8" t="n">
        <v>1</v>
      </c>
      <c r="P1791" s="8" t="n">
        <v>1</v>
      </c>
      <c r="R1791" s="8" t="n">
        <v>1</v>
      </c>
      <c r="S1791" s="8" t="n">
        <v>1</v>
      </c>
      <c r="T1791" s="8" t="n">
        <v>1</v>
      </c>
      <c r="U1791" s="8" t="n">
        <v>1</v>
      </c>
      <c r="V1791" s="8" t="n">
        <v>0</v>
      </c>
      <c r="W1791" s="8" t="n">
        <v>0</v>
      </c>
      <c r="X1791" s="8" t="n">
        <v>0</v>
      </c>
      <c r="Z1791" s="8" t="n">
        <v>1</v>
      </c>
      <c r="AA1791" s="8" t="n">
        <v>1</v>
      </c>
      <c r="AB1791" s="8" t="n">
        <v>1</v>
      </c>
      <c r="AC1791" s="8" t="n">
        <v>1</v>
      </c>
      <c r="AD1791" s="8" t="n">
        <v>0</v>
      </c>
      <c r="AE1791" s="8" t="n">
        <v>1</v>
      </c>
      <c r="AF1791" s="8" t="n">
        <v>0</v>
      </c>
      <c r="AH1791" s="8" t="n">
        <v>1</v>
      </c>
      <c r="AI1791" s="8" t="n">
        <v>1</v>
      </c>
      <c r="AJ1791" s="8" t="n">
        <v>1</v>
      </c>
      <c r="AK1791" s="8" t="n">
        <v>1</v>
      </c>
      <c r="AL1791" s="8" t="n">
        <v>0</v>
      </c>
      <c r="AM1791" s="8" t="n">
        <v>1</v>
      </c>
      <c r="AN1791" s="8" t="n">
        <v>0</v>
      </c>
      <c r="AP1791" s="8">
        <f>IF(($B$1791&lt;&gt;2)+($J$1791&lt;&gt;2)+($R$1791&lt;&gt;2)+($Z$1791&lt;&gt;2)+($AH$1791&lt;&gt;2)=0,2,IF((($B$1791&lt;&gt;2)*$B$1791+($J$1791&lt;&gt;2)*$J$1791+($R$1791&lt;&gt;2)*$R$1791+($Z$1791&lt;&gt;2)*$Z$1791+($AH$1791&lt;&gt;2)*$AH$1791)/(($B$1791&lt;&gt;2)+($J$1791&lt;&gt;2)+($R$1791&lt;&gt;2)+($Z$1791&lt;&gt;2)+($AH$1791&lt;&gt;2))&gt;=0.5,1,0))</f>
        <v/>
      </c>
      <c r="AQ1791" s="8">
        <f>IF(($C$1791&lt;&gt;2)+($K$1791&lt;&gt;2)+($S$1791&lt;&gt;2)+($AA$1791&lt;&gt;2)+($AI$1791&lt;&gt;2)=0,2,IF((($C$1791&lt;&gt;2)*$C$1791+($K$1791&lt;&gt;2)*$K$1791+($S$1791&lt;&gt;2)*$S$1791+($AA$1791&lt;&gt;2)*$AA$1791+($AI$1791&lt;&gt;2)*$AI$1791)/(($C$1791&lt;&gt;2)+($K$1791&lt;&gt;2)+($S$1791&lt;&gt;2)+($AA$1791&lt;&gt;2)+($AI$1791&lt;&gt;2))&gt;=0.5,1,0))</f>
        <v/>
      </c>
      <c r="AR1791" s="8">
        <f>IF(($D$1791&lt;&gt;2)+($L$1791&lt;&gt;2)+($T$1791&lt;&gt;2)+($AB$1791&lt;&gt;2)+($AJ$1791&lt;&gt;2)=0,2,IF((($D$1791&lt;&gt;2)*$D$1791+($L$1791&lt;&gt;2)*$L$1791+($T$1791&lt;&gt;2)*$T$1791+($AB$1791&lt;&gt;2)*$AB$1791+($AJ$1791&lt;&gt;2)*$AJ$1791)/(($D$1791&lt;&gt;2)+($L$1791&lt;&gt;2)+($T$1791&lt;&gt;2)+($AB$1791&lt;&gt;2)+($AJ$1791&lt;&gt;2))&gt;=0.5,1,0))</f>
        <v/>
      </c>
      <c r="AS1791" s="8">
        <f>IF(($E$1791&lt;&gt;2)+($M$1791&lt;&gt;2)+($U$1791&lt;&gt;2)+($AC$1791&lt;&gt;2)+($AK$1791&lt;&gt;2)=0,2,IF((($E$1791&lt;&gt;2)*$E$1791+($M$1791&lt;&gt;2)*$M$1791+($U$1791&lt;&gt;2)*$U$1791+($AC$1791&lt;&gt;2)*$AC$1791+($AK$1791&lt;&gt;2)*$AK$1791)/(($E$1791&lt;&gt;2)+($M$1791&lt;&gt;2)+($U$1791&lt;&gt;2)+($AC$1791&lt;&gt;2)+($AK$1791&lt;&gt;2))&gt;=0.5,1,0))</f>
        <v/>
      </c>
      <c r="AT1791" s="8">
        <f>IF(($F$1791&lt;&gt;2)+($N$1791&lt;&gt;2)+($V$1791&lt;&gt;2)+($AD$1791&lt;&gt;2)+($AL$1791&lt;&gt;2)=0,2,IF((($F$1791&lt;&gt;2)*$F$1791+($N$1791&lt;&gt;2)*$N$1791+($V$1791&lt;&gt;2)*$V$1791+($AD$1791&lt;&gt;2)*$AD$1791+($AL$1791&lt;&gt;2)*$AL$1791)/(($F$1791&lt;&gt;2)+($N$1791&lt;&gt;2)+($V$1791&lt;&gt;2)+($AD$1791&lt;&gt;2)+($AL$1791&lt;&gt;2))&gt;=0.5,1,0))</f>
        <v/>
      </c>
      <c r="AU1791" s="8">
        <f>IF(($G$1791&lt;&gt;2)+($O$1791&lt;&gt;2)+($W$1791&lt;&gt;2)+($AE$1791&lt;&gt;2)+($AM$1791&lt;&gt;2)=0,2,IF((($G$1791&lt;&gt;2)*$G$1791+($O$1791&lt;&gt;2)*$O$1791+($W$1791&lt;&gt;2)*$W$1791+($AE$1791&lt;&gt;2)*$AE$1791+($AM$1791&lt;&gt;2)*$AM$1791)/(($G$1791&lt;&gt;2)+($O$1791&lt;&gt;2)+($W$1791&lt;&gt;2)+($AE$1791&lt;&gt;2)+($AM$1791&lt;&gt;2))&gt;=0.5,1,0))</f>
        <v/>
      </c>
      <c r="AV1791" s="8">
        <f>IF(($H$1791&lt;&gt;2)+($P$1791&lt;&gt;2)+($X$1791&lt;&gt;2)+($AF$1791&lt;&gt;2)+($AN$1791&lt;&gt;2)=0,2,IF((($H$1791&lt;&gt;2)*$H$1791+($P$1791&lt;&gt;2)*$P$1791+($X$1791&lt;&gt;2)*$X$1791+($AF$1791&lt;&gt;2)*$AF$1791+($AN$1791&lt;&gt;2)*$AN$1791)/(($H$1791&lt;&gt;2)+($P$1791&lt;&gt;2)+($X$1791&lt;&gt;2)+($AF$1791&lt;&gt;2)+($AN$1791&lt;&gt;2))&gt;=0.5,1,0))</f>
        <v/>
      </c>
      <c r="AX1791" s="16">
        <f>'Ground truth'!$B$15</f>
        <v/>
      </c>
      <c r="AY1791" s="16">
        <f>'Ground truth'!$C$15</f>
        <v/>
      </c>
      <c r="AZ1791" s="16">
        <f>'Ground truth'!$D$15</f>
        <v/>
      </c>
      <c r="BA1791" s="16">
        <f>'Ground truth'!$E$15</f>
        <v/>
      </c>
      <c r="BB1791" s="16">
        <f>'Ground truth'!$F$15</f>
        <v/>
      </c>
      <c r="BC1791" s="16">
        <f>'Ground truth'!$G$15</f>
        <v/>
      </c>
      <c r="BD1791" s="16">
        <f>'Ground truth'!$H$15</f>
        <v/>
      </c>
    </row>
    <row r="1792">
      <c r="A1792" s="3" t="inlineStr">
        <is>
          <t>Motor</t>
        </is>
      </c>
      <c r="B1792" s="8" t="n">
        <v>1</v>
      </c>
      <c r="C1792" s="8" t="n">
        <v>1</v>
      </c>
      <c r="D1792" s="8" t="n">
        <v>1</v>
      </c>
      <c r="E1792" s="8" t="n">
        <v>1</v>
      </c>
      <c r="F1792" s="8" t="n">
        <v>0</v>
      </c>
      <c r="G1792" s="8" t="n">
        <v>1</v>
      </c>
      <c r="H1792" s="8" t="n">
        <v>0</v>
      </c>
      <c r="J1792" s="8" t="n">
        <v>0</v>
      </c>
      <c r="K1792" s="8" t="n">
        <v>1</v>
      </c>
      <c r="L1792" s="8" t="n">
        <v>1</v>
      </c>
      <c r="M1792" s="8" t="n">
        <v>1</v>
      </c>
      <c r="N1792" s="8" t="n">
        <v>0</v>
      </c>
      <c r="O1792" s="8" t="n">
        <v>1</v>
      </c>
      <c r="P1792" s="8" t="n">
        <v>1</v>
      </c>
      <c r="R1792" s="8" t="n">
        <v>1</v>
      </c>
      <c r="S1792" s="8" t="n">
        <v>1</v>
      </c>
      <c r="T1792" s="8" t="n">
        <v>1</v>
      </c>
      <c r="U1792" s="8" t="n">
        <v>1</v>
      </c>
      <c r="V1792" s="8" t="n">
        <v>0</v>
      </c>
      <c r="W1792" s="8" t="n">
        <v>0</v>
      </c>
      <c r="X1792" s="8" t="n">
        <v>0</v>
      </c>
      <c r="Z1792" s="8" t="n">
        <v>1</v>
      </c>
      <c r="AA1792" s="8" t="n">
        <v>1</v>
      </c>
      <c r="AB1792" s="8" t="n">
        <v>1</v>
      </c>
      <c r="AC1792" s="8" t="n">
        <v>1</v>
      </c>
      <c r="AD1792" s="8" t="n">
        <v>0</v>
      </c>
      <c r="AE1792" s="8" t="n">
        <v>1</v>
      </c>
      <c r="AF1792" s="8" t="n">
        <v>0</v>
      </c>
      <c r="AH1792" s="8" t="n">
        <v>1</v>
      </c>
      <c r="AI1792" s="8" t="n">
        <v>1</v>
      </c>
      <c r="AJ1792" s="8" t="n">
        <v>1</v>
      </c>
      <c r="AK1792" s="8" t="n">
        <v>1</v>
      </c>
      <c r="AL1792" s="8" t="n">
        <v>0</v>
      </c>
      <c r="AM1792" s="8" t="n">
        <v>1</v>
      </c>
      <c r="AN1792" s="8" t="n">
        <v>0</v>
      </c>
      <c r="AP1792" s="8">
        <f>IF(($B$1792&lt;&gt;2)+($J$1792&lt;&gt;2)+($R$1792&lt;&gt;2)+($Z$1792&lt;&gt;2)+($AH$1792&lt;&gt;2)=0,2,IF((($B$1792&lt;&gt;2)*$B$1792+($J$1792&lt;&gt;2)*$J$1792+($R$1792&lt;&gt;2)*$R$1792+($Z$1792&lt;&gt;2)*$Z$1792+($AH$1792&lt;&gt;2)*$AH$1792)/(($B$1792&lt;&gt;2)+($J$1792&lt;&gt;2)+($R$1792&lt;&gt;2)+($Z$1792&lt;&gt;2)+($AH$1792&lt;&gt;2))&gt;=0.5,1,0))</f>
        <v/>
      </c>
      <c r="AQ1792" s="8">
        <f>IF(($C$1792&lt;&gt;2)+($K$1792&lt;&gt;2)+($S$1792&lt;&gt;2)+($AA$1792&lt;&gt;2)+($AI$1792&lt;&gt;2)=0,2,IF((($C$1792&lt;&gt;2)*$C$1792+($K$1792&lt;&gt;2)*$K$1792+($S$1792&lt;&gt;2)*$S$1792+($AA$1792&lt;&gt;2)*$AA$1792+($AI$1792&lt;&gt;2)*$AI$1792)/(($C$1792&lt;&gt;2)+($K$1792&lt;&gt;2)+($S$1792&lt;&gt;2)+($AA$1792&lt;&gt;2)+($AI$1792&lt;&gt;2))&gt;=0.5,1,0))</f>
        <v/>
      </c>
      <c r="AR1792" s="8">
        <f>IF(($D$1792&lt;&gt;2)+($L$1792&lt;&gt;2)+($T$1792&lt;&gt;2)+($AB$1792&lt;&gt;2)+($AJ$1792&lt;&gt;2)=0,2,IF((($D$1792&lt;&gt;2)*$D$1792+($L$1792&lt;&gt;2)*$L$1792+($T$1792&lt;&gt;2)*$T$1792+($AB$1792&lt;&gt;2)*$AB$1792+($AJ$1792&lt;&gt;2)*$AJ$1792)/(($D$1792&lt;&gt;2)+($L$1792&lt;&gt;2)+($T$1792&lt;&gt;2)+($AB$1792&lt;&gt;2)+($AJ$1792&lt;&gt;2))&gt;=0.5,1,0))</f>
        <v/>
      </c>
      <c r="AS1792" s="8">
        <f>IF(($E$1792&lt;&gt;2)+($M$1792&lt;&gt;2)+($U$1792&lt;&gt;2)+($AC$1792&lt;&gt;2)+($AK$1792&lt;&gt;2)=0,2,IF((($E$1792&lt;&gt;2)*$E$1792+($M$1792&lt;&gt;2)*$M$1792+($U$1792&lt;&gt;2)*$U$1792+($AC$1792&lt;&gt;2)*$AC$1792+($AK$1792&lt;&gt;2)*$AK$1792)/(($E$1792&lt;&gt;2)+($M$1792&lt;&gt;2)+($U$1792&lt;&gt;2)+($AC$1792&lt;&gt;2)+($AK$1792&lt;&gt;2))&gt;=0.5,1,0))</f>
        <v/>
      </c>
      <c r="AT1792" s="8">
        <f>IF(($F$1792&lt;&gt;2)+($N$1792&lt;&gt;2)+($V$1792&lt;&gt;2)+($AD$1792&lt;&gt;2)+($AL$1792&lt;&gt;2)=0,2,IF((($F$1792&lt;&gt;2)*$F$1792+($N$1792&lt;&gt;2)*$N$1792+($V$1792&lt;&gt;2)*$V$1792+($AD$1792&lt;&gt;2)*$AD$1792+($AL$1792&lt;&gt;2)*$AL$1792)/(($F$1792&lt;&gt;2)+($N$1792&lt;&gt;2)+($V$1792&lt;&gt;2)+($AD$1792&lt;&gt;2)+($AL$1792&lt;&gt;2))&gt;=0.5,1,0))</f>
        <v/>
      </c>
      <c r="AU1792" s="8">
        <f>IF(($G$1792&lt;&gt;2)+($O$1792&lt;&gt;2)+($W$1792&lt;&gt;2)+($AE$1792&lt;&gt;2)+($AM$1792&lt;&gt;2)=0,2,IF((($G$1792&lt;&gt;2)*$G$1792+($O$1792&lt;&gt;2)*$O$1792+($W$1792&lt;&gt;2)*$W$1792+($AE$1792&lt;&gt;2)*$AE$1792+($AM$1792&lt;&gt;2)*$AM$1792)/(($G$1792&lt;&gt;2)+($O$1792&lt;&gt;2)+($W$1792&lt;&gt;2)+($AE$1792&lt;&gt;2)+($AM$1792&lt;&gt;2))&gt;=0.5,1,0))</f>
        <v/>
      </c>
      <c r="AV1792" s="8">
        <f>IF(($H$1792&lt;&gt;2)+($P$1792&lt;&gt;2)+($X$1792&lt;&gt;2)+($AF$1792&lt;&gt;2)+($AN$1792&lt;&gt;2)=0,2,IF((($H$1792&lt;&gt;2)*$H$1792+($P$1792&lt;&gt;2)*$P$1792+($X$1792&lt;&gt;2)*$X$1792+($AF$1792&lt;&gt;2)*$AF$1792+($AN$1792&lt;&gt;2)*$AN$1792)/(($H$1792&lt;&gt;2)+($P$1792&lt;&gt;2)+($X$1792&lt;&gt;2)+($AF$1792&lt;&gt;2)+($AN$1792&lt;&gt;2))&gt;=0.5,1,0))</f>
        <v/>
      </c>
      <c r="AX1792" s="16">
        <f>'Ground truth'!$B$16</f>
        <v/>
      </c>
      <c r="AY1792" s="16">
        <f>'Ground truth'!$C$16</f>
        <v/>
      </c>
      <c r="AZ1792" s="16">
        <f>'Ground truth'!$D$16</f>
        <v/>
      </c>
      <c r="BA1792" s="16">
        <f>'Ground truth'!$E$16</f>
        <v/>
      </c>
      <c r="BB1792" s="16">
        <f>'Ground truth'!$F$16</f>
        <v/>
      </c>
      <c r="BC1792" s="16">
        <f>'Ground truth'!$G$16</f>
        <v/>
      </c>
      <c r="BD1792" s="16">
        <f>'Ground truth'!$H$16</f>
        <v/>
      </c>
    </row>
    <row r="1793">
      <c r="A1793" s="3" t="inlineStr">
        <is>
          <t>Electrical System</t>
        </is>
      </c>
      <c r="B1793" s="8" t="n">
        <v>1</v>
      </c>
      <c r="C1793" s="8" t="n">
        <v>1</v>
      </c>
      <c r="D1793" s="8" t="n">
        <v>1</v>
      </c>
      <c r="E1793" s="8" t="n">
        <v>1</v>
      </c>
      <c r="F1793" s="8" t="n">
        <v>1</v>
      </c>
      <c r="G1793" s="8" t="n">
        <v>1</v>
      </c>
      <c r="H1793" s="8" t="n">
        <v>1</v>
      </c>
      <c r="J1793" s="8" t="n">
        <v>0</v>
      </c>
      <c r="K1793" s="8" t="n">
        <v>0</v>
      </c>
      <c r="L1793" s="8" t="n">
        <v>1</v>
      </c>
      <c r="M1793" s="8" t="n">
        <v>1</v>
      </c>
      <c r="N1793" s="8" t="n">
        <v>1</v>
      </c>
      <c r="O1793" s="8" t="n">
        <v>1</v>
      </c>
      <c r="P1793" s="8" t="n">
        <v>1</v>
      </c>
      <c r="R1793" s="8" t="n">
        <v>0</v>
      </c>
      <c r="S1793" s="8" t="n">
        <v>1</v>
      </c>
      <c r="T1793" s="8" t="n">
        <v>1</v>
      </c>
      <c r="U1793" s="8" t="n">
        <v>1</v>
      </c>
      <c r="V1793" s="8" t="n">
        <v>1</v>
      </c>
      <c r="W1793" s="8" t="n">
        <v>1</v>
      </c>
      <c r="X1793" s="8" t="n">
        <v>0</v>
      </c>
      <c r="Z1793" s="8" t="n">
        <v>1</v>
      </c>
      <c r="AA1793" s="8" t="n">
        <v>1</v>
      </c>
      <c r="AB1793" s="8" t="n">
        <v>1</v>
      </c>
      <c r="AC1793" s="8" t="n">
        <v>1</v>
      </c>
      <c r="AD1793" s="8" t="n">
        <v>1</v>
      </c>
      <c r="AE1793" s="8" t="n">
        <v>1</v>
      </c>
      <c r="AF1793" s="8" t="n">
        <v>0</v>
      </c>
      <c r="AH1793" s="8" t="n">
        <v>1</v>
      </c>
      <c r="AI1793" s="8" t="n">
        <v>1</v>
      </c>
      <c r="AJ1793" s="8" t="n">
        <v>1</v>
      </c>
      <c r="AK1793" s="8" t="n">
        <v>1</v>
      </c>
      <c r="AL1793" s="8" t="n">
        <v>1</v>
      </c>
      <c r="AM1793" s="8" t="n">
        <v>1</v>
      </c>
      <c r="AN1793" s="8" t="n">
        <v>0</v>
      </c>
      <c r="AP1793" s="8">
        <f>IF(($B$1793&lt;&gt;2)+($J$1793&lt;&gt;2)+($R$1793&lt;&gt;2)+($Z$1793&lt;&gt;2)+($AH$1793&lt;&gt;2)=0,2,IF((($B$1793&lt;&gt;2)*$B$1793+($J$1793&lt;&gt;2)*$J$1793+($R$1793&lt;&gt;2)*$R$1793+($Z$1793&lt;&gt;2)*$Z$1793+($AH$1793&lt;&gt;2)*$AH$1793)/(($B$1793&lt;&gt;2)+($J$1793&lt;&gt;2)+($R$1793&lt;&gt;2)+($Z$1793&lt;&gt;2)+($AH$1793&lt;&gt;2))&gt;=0.5,1,0))</f>
        <v/>
      </c>
      <c r="AQ1793" s="8">
        <f>IF(($C$1793&lt;&gt;2)+($K$1793&lt;&gt;2)+($S$1793&lt;&gt;2)+($AA$1793&lt;&gt;2)+($AI$1793&lt;&gt;2)=0,2,IF((($C$1793&lt;&gt;2)*$C$1793+($K$1793&lt;&gt;2)*$K$1793+($S$1793&lt;&gt;2)*$S$1793+($AA$1793&lt;&gt;2)*$AA$1793+($AI$1793&lt;&gt;2)*$AI$1793)/(($C$1793&lt;&gt;2)+($K$1793&lt;&gt;2)+($S$1793&lt;&gt;2)+($AA$1793&lt;&gt;2)+($AI$1793&lt;&gt;2))&gt;=0.5,1,0))</f>
        <v/>
      </c>
      <c r="AR1793" s="8">
        <f>IF(($D$1793&lt;&gt;2)+($L$1793&lt;&gt;2)+($T$1793&lt;&gt;2)+($AB$1793&lt;&gt;2)+($AJ$1793&lt;&gt;2)=0,2,IF((($D$1793&lt;&gt;2)*$D$1793+($L$1793&lt;&gt;2)*$L$1793+($T$1793&lt;&gt;2)*$T$1793+($AB$1793&lt;&gt;2)*$AB$1793+($AJ$1793&lt;&gt;2)*$AJ$1793)/(($D$1793&lt;&gt;2)+($L$1793&lt;&gt;2)+($T$1793&lt;&gt;2)+($AB$1793&lt;&gt;2)+($AJ$1793&lt;&gt;2))&gt;=0.5,1,0))</f>
        <v/>
      </c>
      <c r="AS1793" s="8">
        <f>IF(($E$1793&lt;&gt;2)+($M$1793&lt;&gt;2)+($U$1793&lt;&gt;2)+($AC$1793&lt;&gt;2)+($AK$1793&lt;&gt;2)=0,2,IF((($E$1793&lt;&gt;2)*$E$1793+($M$1793&lt;&gt;2)*$M$1793+($U$1793&lt;&gt;2)*$U$1793+($AC$1793&lt;&gt;2)*$AC$1793+($AK$1793&lt;&gt;2)*$AK$1793)/(($E$1793&lt;&gt;2)+($M$1793&lt;&gt;2)+($U$1793&lt;&gt;2)+($AC$1793&lt;&gt;2)+($AK$1793&lt;&gt;2))&gt;=0.5,1,0))</f>
        <v/>
      </c>
      <c r="AT1793" s="8">
        <f>IF(($F$1793&lt;&gt;2)+($N$1793&lt;&gt;2)+($V$1793&lt;&gt;2)+($AD$1793&lt;&gt;2)+($AL$1793&lt;&gt;2)=0,2,IF((($F$1793&lt;&gt;2)*$F$1793+($N$1793&lt;&gt;2)*$N$1793+($V$1793&lt;&gt;2)*$V$1793+($AD$1793&lt;&gt;2)*$AD$1793+($AL$1793&lt;&gt;2)*$AL$1793)/(($F$1793&lt;&gt;2)+($N$1793&lt;&gt;2)+($V$1793&lt;&gt;2)+($AD$1793&lt;&gt;2)+($AL$1793&lt;&gt;2))&gt;=0.5,1,0))</f>
        <v/>
      </c>
      <c r="AU1793" s="8">
        <f>IF(($G$1793&lt;&gt;2)+($O$1793&lt;&gt;2)+($W$1793&lt;&gt;2)+($AE$1793&lt;&gt;2)+($AM$1793&lt;&gt;2)=0,2,IF((($G$1793&lt;&gt;2)*$G$1793+($O$1793&lt;&gt;2)*$O$1793+($W$1793&lt;&gt;2)*$W$1793+($AE$1793&lt;&gt;2)*$AE$1793+($AM$1793&lt;&gt;2)*$AM$1793)/(($G$1793&lt;&gt;2)+($O$1793&lt;&gt;2)+($W$1793&lt;&gt;2)+($AE$1793&lt;&gt;2)+($AM$1793&lt;&gt;2))&gt;=0.5,1,0))</f>
        <v/>
      </c>
      <c r="AV1793" s="8">
        <f>IF(($H$1793&lt;&gt;2)+($P$1793&lt;&gt;2)+($X$1793&lt;&gt;2)+($AF$1793&lt;&gt;2)+($AN$1793&lt;&gt;2)=0,2,IF((($H$1793&lt;&gt;2)*$H$1793+($P$1793&lt;&gt;2)*$P$1793+($X$1793&lt;&gt;2)*$X$1793+($AF$1793&lt;&gt;2)*$AF$1793+($AN$1793&lt;&gt;2)*$AN$1793)/(($H$1793&lt;&gt;2)+($P$1793&lt;&gt;2)+($X$1793&lt;&gt;2)+($AF$1793&lt;&gt;2)+($AN$1793&lt;&gt;2))&gt;=0.5,1,0))</f>
        <v/>
      </c>
      <c r="AX1793" s="16">
        <f>'Ground truth'!$B$17</f>
        <v/>
      </c>
      <c r="AY1793" s="16">
        <f>'Ground truth'!$C$17</f>
        <v/>
      </c>
      <c r="AZ1793" s="16">
        <f>'Ground truth'!$D$17</f>
        <v/>
      </c>
      <c r="BA1793" s="16">
        <f>'Ground truth'!$E$17</f>
        <v/>
      </c>
      <c r="BB1793" s="16">
        <f>'Ground truth'!$F$17</f>
        <v/>
      </c>
      <c r="BC1793" s="16">
        <f>'Ground truth'!$G$17</f>
        <v/>
      </c>
      <c r="BD1793" s="16">
        <f>'Ground truth'!$H$17</f>
        <v/>
      </c>
    </row>
    <row r="1794">
      <c r="A1794" s="3" t="inlineStr">
        <is>
          <t>Battery Holder</t>
        </is>
      </c>
      <c r="B1794" s="8" t="n">
        <v>0</v>
      </c>
      <c r="C1794" s="8" t="n">
        <v>0</v>
      </c>
      <c r="D1794" s="8" t="n">
        <v>0</v>
      </c>
      <c r="E1794" s="8" t="n">
        <v>1</v>
      </c>
      <c r="F1794" s="8" t="n">
        <v>1</v>
      </c>
      <c r="G1794" s="8" t="n">
        <v>1</v>
      </c>
      <c r="H1794" s="8" t="n">
        <v>0</v>
      </c>
      <c r="J1794" s="8" t="n">
        <v>0</v>
      </c>
      <c r="K1794" s="8" t="n">
        <v>0</v>
      </c>
      <c r="L1794" s="8" t="n">
        <v>0</v>
      </c>
      <c r="M1794" s="8" t="n">
        <v>1</v>
      </c>
      <c r="N1794" s="8" t="n">
        <v>1</v>
      </c>
      <c r="O1794" s="8" t="n">
        <v>1</v>
      </c>
      <c r="P1794" s="8" t="n">
        <v>1</v>
      </c>
      <c r="R1794" s="8" t="n">
        <v>0</v>
      </c>
      <c r="S1794" s="8" t="n">
        <v>0</v>
      </c>
      <c r="T1794" s="8" t="n">
        <v>0</v>
      </c>
      <c r="U1794" s="8" t="n">
        <v>1</v>
      </c>
      <c r="V1794" s="8" t="n">
        <v>1</v>
      </c>
      <c r="W1794" s="8" t="n">
        <v>0</v>
      </c>
      <c r="X1794" s="8" t="n">
        <v>0</v>
      </c>
      <c r="Z1794" s="8" t="n">
        <v>0</v>
      </c>
      <c r="AA1794" s="8" t="n">
        <v>0</v>
      </c>
      <c r="AB1794" s="8" t="n">
        <v>0</v>
      </c>
      <c r="AC1794" s="8" t="n">
        <v>1</v>
      </c>
      <c r="AD1794" s="8" t="n">
        <v>1</v>
      </c>
      <c r="AE1794" s="8" t="n">
        <v>1</v>
      </c>
      <c r="AF1794" s="8" t="n">
        <v>0</v>
      </c>
      <c r="AH1794" s="8" t="n">
        <v>0</v>
      </c>
      <c r="AI1794" s="8" t="n">
        <v>0</v>
      </c>
      <c r="AJ1794" s="8" t="n">
        <v>0</v>
      </c>
      <c r="AK1794" s="8" t="n">
        <v>1</v>
      </c>
      <c r="AL1794" s="8" t="n">
        <v>1</v>
      </c>
      <c r="AM1794" s="8" t="n">
        <v>1</v>
      </c>
      <c r="AN1794" s="8" t="n">
        <v>0</v>
      </c>
      <c r="AP1794" s="8">
        <f>IF(($B$1794&lt;&gt;2)+($J$1794&lt;&gt;2)+($R$1794&lt;&gt;2)+($Z$1794&lt;&gt;2)+($AH$1794&lt;&gt;2)=0,2,IF((($B$1794&lt;&gt;2)*$B$1794+($J$1794&lt;&gt;2)*$J$1794+($R$1794&lt;&gt;2)*$R$1794+($Z$1794&lt;&gt;2)*$Z$1794+($AH$1794&lt;&gt;2)*$AH$1794)/(($B$1794&lt;&gt;2)+($J$1794&lt;&gt;2)+($R$1794&lt;&gt;2)+($Z$1794&lt;&gt;2)+($AH$1794&lt;&gt;2))&gt;=0.5,1,0))</f>
        <v/>
      </c>
      <c r="AQ1794" s="8">
        <f>IF(($C$1794&lt;&gt;2)+($K$1794&lt;&gt;2)+($S$1794&lt;&gt;2)+($AA$1794&lt;&gt;2)+($AI$1794&lt;&gt;2)=0,2,IF((($C$1794&lt;&gt;2)*$C$1794+($K$1794&lt;&gt;2)*$K$1794+($S$1794&lt;&gt;2)*$S$1794+($AA$1794&lt;&gt;2)*$AA$1794+($AI$1794&lt;&gt;2)*$AI$1794)/(($C$1794&lt;&gt;2)+($K$1794&lt;&gt;2)+($S$1794&lt;&gt;2)+($AA$1794&lt;&gt;2)+($AI$1794&lt;&gt;2))&gt;=0.5,1,0))</f>
        <v/>
      </c>
      <c r="AR1794" s="8">
        <f>IF(($D$1794&lt;&gt;2)+($L$1794&lt;&gt;2)+($T$1794&lt;&gt;2)+($AB$1794&lt;&gt;2)+($AJ$1794&lt;&gt;2)=0,2,IF((($D$1794&lt;&gt;2)*$D$1794+($L$1794&lt;&gt;2)*$L$1794+($T$1794&lt;&gt;2)*$T$1794+($AB$1794&lt;&gt;2)*$AB$1794+($AJ$1794&lt;&gt;2)*$AJ$1794)/(($D$1794&lt;&gt;2)+($L$1794&lt;&gt;2)+($T$1794&lt;&gt;2)+($AB$1794&lt;&gt;2)+($AJ$1794&lt;&gt;2))&gt;=0.5,1,0))</f>
        <v/>
      </c>
      <c r="AS1794" s="8">
        <f>IF(($E$1794&lt;&gt;2)+($M$1794&lt;&gt;2)+($U$1794&lt;&gt;2)+($AC$1794&lt;&gt;2)+($AK$1794&lt;&gt;2)=0,2,IF((($E$1794&lt;&gt;2)*$E$1794+($M$1794&lt;&gt;2)*$M$1794+($U$1794&lt;&gt;2)*$U$1794+($AC$1794&lt;&gt;2)*$AC$1794+($AK$1794&lt;&gt;2)*$AK$1794)/(($E$1794&lt;&gt;2)+($M$1794&lt;&gt;2)+($U$1794&lt;&gt;2)+($AC$1794&lt;&gt;2)+($AK$1794&lt;&gt;2))&gt;=0.5,1,0))</f>
        <v/>
      </c>
      <c r="AT1794" s="8">
        <f>IF(($F$1794&lt;&gt;2)+($N$1794&lt;&gt;2)+($V$1794&lt;&gt;2)+($AD$1794&lt;&gt;2)+($AL$1794&lt;&gt;2)=0,2,IF((($F$1794&lt;&gt;2)*$F$1794+($N$1794&lt;&gt;2)*$N$1794+($V$1794&lt;&gt;2)*$V$1794+($AD$1794&lt;&gt;2)*$AD$1794+($AL$1794&lt;&gt;2)*$AL$1794)/(($F$1794&lt;&gt;2)+($N$1794&lt;&gt;2)+($V$1794&lt;&gt;2)+($AD$1794&lt;&gt;2)+($AL$1794&lt;&gt;2))&gt;=0.5,1,0))</f>
        <v/>
      </c>
      <c r="AU1794" s="8">
        <f>IF(($G$1794&lt;&gt;2)+($O$1794&lt;&gt;2)+($W$1794&lt;&gt;2)+($AE$1794&lt;&gt;2)+($AM$1794&lt;&gt;2)=0,2,IF((($G$1794&lt;&gt;2)*$G$1794+($O$1794&lt;&gt;2)*$O$1794+($W$1794&lt;&gt;2)*$W$1794+($AE$1794&lt;&gt;2)*$AE$1794+($AM$1794&lt;&gt;2)*$AM$1794)/(($G$1794&lt;&gt;2)+($O$1794&lt;&gt;2)+($W$1794&lt;&gt;2)+($AE$1794&lt;&gt;2)+($AM$1794&lt;&gt;2))&gt;=0.5,1,0))</f>
        <v/>
      </c>
      <c r="AV1794" s="8">
        <f>IF(($H$1794&lt;&gt;2)+($P$1794&lt;&gt;2)+($X$1794&lt;&gt;2)+($AF$1794&lt;&gt;2)+($AN$1794&lt;&gt;2)=0,2,IF((($H$1794&lt;&gt;2)*$H$1794+($P$1794&lt;&gt;2)*$P$1794+($X$1794&lt;&gt;2)*$X$1794+($AF$1794&lt;&gt;2)*$AF$1794+($AN$1794&lt;&gt;2)*$AN$1794)/(($H$1794&lt;&gt;2)+($P$1794&lt;&gt;2)+($X$1794&lt;&gt;2)+($AF$1794&lt;&gt;2)+($AN$1794&lt;&gt;2))&gt;=0.5,1,0))</f>
        <v/>
      </c>
      <c r="AX1794" s="16">
        <f>'Ground truth'!$B$18</f>
        <v/>
      </c>
      <c r="AY1794" s="16">
        <f>'Ground truth'!$C$18</f>
        <v/>
      </c>
      <c r="AZ1794" s="16">
        <f>'Ground truth'!$D$18</f>
        <v/>
      </c>
      <c r="BA1794" s="16">
        <f>'Ground truth'!$E$18</f>
        <v/>
      </c>
      <c r="BB1794" s="16">
        <f>'Ground truth'!$F$18</f>
        <v/>
      </c>
      <c r="BC1794" s="16">
        <f>'Ground truth'!$G$18</f>
        <v/>
      </c>
      <c r="BD1794" s="16">
        <f>'Ground truth'!$H$18</f>
        <v/>
      </c>
    </row>
    <row r="1795">
      <c r="A1795" s="3" t="inlineStr">
        <is>
          <t>Housing</t>
        </is>
      </c>
      <c r="B1795" s="8" t="n">
        <v>1</v>
      </c>
      <c r="C1795" s="8" t="n">
        <v>1</v>
      </c>
      <c r="D1795" s="8" t="n">
        <v>1</v>
      </c>
      <c r="E1795" s="8" t="n">
        <v>1</v>
      </c>
      <c r="F1795" s="8" t="n">
        <v>1</v>
      </c>
      <c r="G1795" s="8" t="n">
        <v>1</v>
      </c>
      <c r="H1795" s="8" t="n">
        <v>1</v>
      </c>
      <c r="J1795" s="8" t="n">
        <v>0</v>
      </c>
      <c r="K1795" s="8" t="n">
        <v>1</v>
      </c>
      <c r="L1795" s="8" t="n">
        <v>1</v>
      </c>
      <c r="M1795" s="8" t="n">
        <v>1</v>
      </c>
      <c r="N1795" s="8" t="n">
        <v>1</v>
      </c>
      <c r="O1795" s="8" t="n">
        <v>1</v>
      </c>
      <c r="P1795" s="8" t="n">
        <v>1</v>
      </c>
      <c r="R1795" s="8" t="n">
        <v>0</v>
      </c>
      <c r="S1795" s="8" t="n">
        <v>0</v>
      </c>
      <c r="T1795" s="8" t="n">
        <v>0</v>
      </c>
      <c r="U1795" s="8" t="n">
        <v>1</v>
      </c>
      <c r="V1795" s="8" t="n">
        <v>0</v>
      </c>
      <c r="W1795" s="8" t="n">
        <v>1</v>
      </c>
      <c r="X1795" s="8" t="n">
        <v>1</v>
      </c>
      <c r="Z1795" s="8" t="n">
        <v>1</v>
      </c>
      <c r="AA1795" s="8" t="n">
        <v>1</v>
      </c>
      <c r="AB1795" s="8" t="n">
        <v>1</v>
      </c>
      <c r="AC1795" s="8" t="n">
        <v>1</v>
      </c>
      <c r="AD1795" s="8" t="n">
        <v>1</v>
      </c>
      <c r="AE1795" s="8" t="n">
        <v>1</v>
      </c>
      <c r="AF1795" s="8" t="n">
        <v>0</v>
      </c>
      <c r="AH1795" s="8" t="n">
        <v>1</v>
      </c>
      <c r="AI1795" s="8" t="n">
        <v>1</v>
      </c>
      <c r="AJ1795" s="8" t="n">
        <v>1</v>
      </c>
      <c r="AK1795" s="8" t="n">
        <v>1</v>
      </c>
      <c r="AL1795" s="8" t="n">
        <v>1</v>
      </c>
      <c r="AM1795" s="8" t="n">
        <v>1</v>
      </c>
      <c r="AN1795" s="8" t="n">
        <v>0</v>
      </c>
      <c r="AP1795" s="8">
        <f>IF(($B$1795&lt;&gt;2)+($J$1795&lt;&gt;2)+($R$1795&lt;&gt;2)+($Z$1795&lt;&gt;2)+($AH$1795&lt;&gt;2)=0,2,IF((($B$1795&lt;&gt;2)*$B$1795+($J$1795&lt;&gt;2)*$J$1795+($R$1795&lt;&gt;2)*$R$1795+($Z$1795&lt;&gt;2)*$Z$1795+($AH$1795&lt;&gt;2)*$AH$1795)/(($B$1795&lt;&gt;2)+($J$1795&lt;&gt;2)+($R$1795&lt;&gt;2)+($Z$1795&lt;&gt;2)+($AH$1795&lt;&gt;2))&gt;=0.5,1,0))</f>
        <v/>
      </c>
      <c r="AQ1795" s="8">
        <f>IF(($C$1795&lt;&gt;2)+($K$1795&lt;&gt;2)+($S$1795&lt;&gt;2)+($AA$1795&lt;&gt;2)+($AI$1795&lt;&gt;2)=0,2,IF((($C$1795&lt;&gt;2)*$C$1795+($K$1795&lt;&gt;2)*$K$1795+($S$1795&lt;&gt;2)*$S$1795+($AA$1795&lt;&gt;2)*$AA$1795+($AI$1795&lt;&gt;2)*$AI$1795)/(($C$1795&lt;&gt;2)+($K$1795&lt;&gt;2)+($S$1795&lt;&gt;2)+($AA$1795&lt;&gt;2)+($AI$1795&lt;&gt;2))&gt;=0.5,1,0))</f>
        <v/>
      </c>
      <c r="AR1795" s="8">
        <f>IF(($D$1795&lt;&gt;2)+($L$1795&lt;&gt;2)+($T$1795&lt;&gt;2)+($AB$1795&lt;&gt;2)+($AJ$1795&lt;&gt;2)=0,2,IF((($D$1795&lt;&gt;2)*$D$1795+($L$1795&lt;&gt;2)*$L$1795+($T$1795&lt;&gt;2)*$T$1795+($AB$1795&lt;&gt;2)*$AB$1795+($AJ$1795&lt;&gt;2)*$AJ$1795)/(($D$1795&lt;&gt;2)+($L$1795&lt;&gt;2)+($T$1795&lt;&gt;2)+($AB$1795&lt;&gt;2)+($AJ$1795&lt;&gt;2))&gt;=0.5,1,0))</f>
        <v/>
      </c>
      <c r="AS1795" s="8">
        <f>IF(($E$1795&lt;&gt;2)+($M$1795&lt;&gt;2)+($U$1795&lt;&gt;2)+($AC$1795&lt;&gt;2)+($AK$1795&lt;&gt;2)=0,2,IF((($E$1795&lt;&gt;2)*$E$1795+($M$1795&lt;&gt;2)*$M$1795+($U$1795&lt;&gt;2)*$U$1795+($AC$1795&lt;&gt;2)*$AC$1795+($AK$1795&lt;&gt;2)*$AK$1795)/(($E$1795&lt;&gt;2)+($M$1795&lt;&gt;2)+($U$1795&lt;&gt;2)+($AC$1795&lt;&gt;2)+($AK$1795&lt;&gt;2))&gt;=0.5,1,0))</f>
        <v/>
      </c>
      <c r="AT1795" s="8">
        <f>IF(($F$1795&lt;&gt;2)+($N$1795&lt;&gt;2)+($V$1795&lt;&gt;2)+($AD$1795&lt;&gt;2)+($AL$1795&lt;&gt;2)=0,2,IF((($F$1795&lt;&gt;2)*$F$1795+($N$1795&lt;&gt;2)*$N$1795+($V$1795&lt;&gt;2)*$V$1795+($AD$1795&lt;&gt;2)*$AD$1795+($AL$1795&lt;&gt;2)*$AL$1795)/(($F$1795&lt;&gt;2)+($N$1795&lt;&gt;2)+($V$1795&lt;&gt;2)+($AD$1795&lt;&gt;2)+($AL$1795&lt;&gt;2))&gt;=0.5,1,0))</f>
        <v/>
      </c>
      <c r="AU1795" s="8">
        <f>IF(($G$1795&lt;&gt;2)+($O$1795&lt;&gt;2)+($W$1795&lt;&gt;2)+($AE$1795&lt;&gt;2)+($AM$1795&lt;&gt;2)=0,2,IF((($G$1795&lt;&gt;2)*$G$1795+($O$1795&lt;&gt;2)*$O$1795+($W$1795&lt;&gt;2)*$W$1795+($AE$1795&lt;&gt;2)*$AE$1795+($AM$1795&lt;&gt;2)*$AM$1795)/(($G$1795&lt;&gt;2)+($O$1795&lt;&gt;2)+($W$1795&lt;&gt;2)+($AE$1795&lt;&gt;2)+($AM$1795&lt;&gt;2))&gt;=0.5,1,0))</f>
        <v/>
      </c>
      <c r="AV1795" s="8">
        <f>IF(($H$1795&lt;&gt;2)+($P$1795&lt;&gt;2)+($X$1795&lt;&gt;2)+($AF$1795&lt;&gt;2)+($AN$1795&lt;&gt;2)=0,2,IF((($H$1795&lt;&gt;2)*$H$1795+($P$1795&lt;&gt;2)*$P$1795+($X$1795&lt;&gt;2)*$X$1795+($AF$1795&lt;&gt;2)*$AF$1795+($AN$1795&lt;&gt;2)*$AN$1795)/(($H$1795&lt;&gt;2)+($P$1795&lt;&gt;2)+($X$1795&lt;&gt;2)+($AF$1795&lt;&gt;2)+($AN$1795&lt;&gt;2))&gt;=0.5,1,0))</f>
        <v/>
      </c>
      <c r="AX1795" s="16">
        <f>'Ground truth'!$B$19</f>
        <v/>
      </c>
      <c r="AY1795" s="16">
        <f>'Ground truth'!$C$19</f>
        <v/>
      </c>
      <c r="AZ1795" s="16">
        <f>'Ground truth'!$D$19</f>
        <v/>
      </c>
      <c r="BA1795" s="16">
        <f>'Ground truth'!$E$19</f>
        <v/>
      </c>
      <c r="BB1795" s="16">
        <f>'Ground truth'!$F$19</f>
        <v/>
      </c>
      <c r="BC1795" s="16">
        <f>'Ground truth'!$G$19</f>
        <v/>
      </c>
      <c r="BD1795" s="16">
        <f>'Ground truth'!$H$19</f>
        <v/>
      </c>
    </row>
    <row r="1796">
      <c r="A1796" s="3" t="inlineStr">
        <is>
          <t>External Environment</t>
        </is>
      </c>
      <c r="B1796" s="8" t="n">
        <v>1</v>
      </c>
      <c r="C1796" s="8" t="n">
        <v>0</v>
      </c>
      <c r="D1796" s="8" t="n">
        <v>0</v>
      </c>
      <c r="E1796" s="8" t="n">
        <v>1</v>
      </c>
      <c r="F1796" s="8" t="n">
        <v>0</v>
      </c>
      <c r="G1796" s="8" t="n">
        <v>1</v>
      </c>
      <c r="H1796" s="8" t="n">
        <v>1</v>
      </c>
      <c r="J1796" s="8" t="n">
        <v>1</v>
      </c>
      <c r="K1796" s="8" t="n">
        <v>1</v>
      </c>
      <c r="L1796" s="8" t="n">
        <v>1</v>
      </c>
      <c r="M1796" s="8" t="n">
        <v>1</v>
      </c>
      <c r="N1796" s="8" t="n">
        <v>1</v>
      </c>
      <c r="O1796" s="8" t="n">
        <v>1</v>
      </c>
      <c r="P1796" s="8" t="n">
        <v>1</v>
      </c>
      <c r="R1796" s="8" t="n">
        <v>0</v>
      </c>
      <c r="S1796" s="8" t="n">
        <v>0</v>
      </c>
      <c r="T1796" s="8" t="n">
        <v>0</v>
      </c>
      <c r="U1796" s="8" t="n">
        <v>0</v>
      </c>
      <c r="V1796" s="8" t="n">
        <v>0</v>
      </c>
      <c r="W1796" s="8" t="n">
        <v>1</v>
      </c>
      <c r="X1796" s="8" t="n">
        <v>1</v>
      </c>
      <c r="Z1796" s="8" t="n">
        <v>0</v>
      </c>
      <c r="AA1796" s="8" t="n">
        <v>0</v>
      </c>
      <c r="AB1796" s="8" t="n">
        <v>0</v>
      </c>
      <c r="AC1796" s="8" t="n">
        <v>0</v>
      </c>
      <c r="AD1796" s="8" t="n">
        <v>0</v>
      </c>
      <c r="AE1796" s="8" t="n">
        <v>0</v>
      </c>
      <c r="AF1796" s="8" t="n">
        <v>1</v>
      </c>
      <c r="AH1796" s="8" t="n">
        <v>0</v>
      </c>
      <c r="AI1796" s="8" t="n">
        <v>0</v>
      </c>
      <c r="AJ1796" s="8" t="n">
        <v>0</v>
      </c>
      <c r="AK1796" s="8" t="n">
        <v>0</v>
      </c>
      <c r="AL1796" s="8" t="n">
        <v>0</v>
      </c>
      <c r="AM1796" s="8" t="n">
        <v>0</v>
      </c>
      <c r="AN1796" s="8" t="n">
        <v>1</v>
      </c>
      <c r="AP1796" s="8">
        <f>IF(($B$1796&lt;&gt;2)+($J$1796&lt;&gt;2)+($R$1796&lt;&gt;2)+($Z$1796&lt;&gt;2)+($AH$1796&lt;&gt;2)=0,2,IF((($B$1796&lt;&gt;2)*$B$1796+($J$1796&lt;&gt;2)*$J$1796+($R$1796&lt;&gt;2)*$R$1796+($Z$1796&lt;&gt;2)*$Z$1796+($AH$1796&lt;&gt;2)*$AH$1796)/(($B$1796&lt;&gt;2)+($J$1796&lt;&gt;2)+($R$1796&lt;&gt;2)+($Z$1796&lt;&gt;2)+($AH$1796&lt;&gt;2))&gt;=0.5,1,0))</f>
        <v/>
      </c>
      <c r="AQ1796" s="8">
        <f>IF(($C$1796&lt;&gt;2)+($K$1796&lt;&gt;2)+($S$1796&lt;&gt;2)+($AA$1796&lt;&gt;2)+($AI$1796&lt;&gt;2)=0,2,IF((($C$1796&lt;&gt;2)*$C$1796+($K$1796&lt;&gt;2)*$K$1796+($S$1796&lt;&gt;2)*$S$1796+($AA$1796&lt;&gt;2)*$AA$1796+($AI$1796&lt;&gt;2)*$AI$1796)/(($C$1796&lt;&gt;2)+($K$1796&lt;&gt;2)+($S$1796&lt;&gt;2)+($AA$1796&lt;&gt;2)+($AI$1796&lt;&gt;2))&gt;=0.5,1,0))</f>
        <v/>
      </c>
      <c r="AR1796" s="8">
        <f>IF(($D$1796&lt;&gt;2)+($L$1796&lt;&gt;2)+($T$1796&lt;&gt;2)+($AB$1796&lt;&gt;2)+($AJ$1796&lt;&gt;2)=0,2,IF((($D$1796&lt;&gt;2)*$D$1796+($L$1796&lt;&gt;2)*$L$1796+($T$1796&lt;&gt;2)*$T$1796+($AB$1796&lt;&gt;2)*$AB$1796+($AJ$1796&lt;&gt;2)*$AJ$1796)/(($D$1796&lt;&gt;2)+($L$1796&lt;&gt;2)+($T$1796&lt;&gt;2)+($AB$1796&lt;&gt;2)+($AJ$1796&lt;&gt;2))&gt;=0.5,1,0))</f>
        <v/>
      </c>
      <c r="AS1796" s="8">
        <f>IF(($E$1796&lt;&gt;2)+($M$1796&lt;&gt;2)+($U$1796&lt;&gt;2)+($AC$1796&lt;&gt;2)+($AK$1796&lt;&gt;2)=0,2,IF((($E$1796&lt;&gt;2)*$E$1796+($M$1796&lt;&gt;2)*$M$1796+($U$1796&lt;&gt;2)*$U$1796+($AC$1796&lt;&gt;2)*$AC$1796+($AK$1796&lt;&gt;2)*$AK$1796)/(($E$1796&lt;&gt;2)+($M$1796&lt;&gt;2)+($U$1796&lt;&gt;2)+($AC$1796&lt;&gt;2)+($AK$1796&lt;&gt;2))&gt;=0.5,1,0))</f>
        <v/>
      </c>
      <c r="AT1796" s="8">
        <f>IF(($F$1796&lt;&gt;2)+($N$1796&lt;&gt;2)+($V$1796&lt;&gt;2)+($AD$1796&lt;&gt;2)+($AL$1796&lt;&gt;2)=0,2,IF((($F$1796&lt;&gt;2)*$F$1796+($N$1796&lt;&gt;2)*$N$1796+($V$1796&lt;&gt;2)*$V$1796+($AD$1796&lt;&gt;2)*$AD$1796+($AL$1796&lt;&gt;2)*$AL$1796)/(($F$1796&lt;&gt;2)+($N$1796&lt;&gt;2)+($V$1796&lt;&gt;2)+($AD$1796&lt;&gt;2)+($AL$1796&lt;&gt;2))&gt;=0.5,1,0))</f>
        <v/>
      </c>
      <c r="AU1796" s="8">
        <f>IF(($G$1796&lt;&gt;2)+($O$1796&lt;&gt;2)+($W$1796&lt;&gt;2)+($AE$1796&lt;&gt;2)+($AM$1796&lt;&gt;2)=0,2,IF((($G$1796&lt;&gt;2)*$G$1796+($O$1796&lt;&gt;2)*$O$1796+($W$1796&lt;&gt;2)*$W$1796+($AE$1796&lt;&gt;2)*$AE$1796+($AM$1796&lt;&gt;2)*$AM$1796)/(($G$1796&lt;&gt;2)+($O$1796&lt;&gt;2)+($W$1796&lt;&gt;2)+($AE$1796&lt;&gt;2)+($AM$1796&lt;&gt;2))&gt;=0.5,1,0))</f>
        <v/>
      </c>
      <c r="AV1796" s="8">
        <f>IF(($H$1796&lt;&gt;2)+($P$1796&lt;&gt;2)+($X$1796&lt;&gt;2)+($AF$1796&lt;&gt;2)+($AN$1796&lt;&gt;2)=0,2,IF((($H$1796&lt;&gt;2)*$H$1796+($P$1796&lt;&gt;2)*$P$1796+($X$1796&lt;&gt;2)*$X$1796+($AF$1796&lt;&gt;2)*$AF$1796+($AN$1796&lt;&gt;2)*$AN$1796)/(($H$1796&lt;&gt;2)+($P$1796&lt;&gt;2)+($X$1796&lt;&gt;2)+($AF$1796&lt;&gt;2)+($AN$1796&lt;&gt;2))&gt;=0.5,1,0))</f>
        <v/>
      </c>
      <c r="AX1796" s="16">
        <f>'Ground truth'!$B$20</f>
        <v/>
      </c>
      <c r="AY1796" s="16">
        <f>'Ground truth'!$C$20</f>
        <v/>
      </c>
      <c r="AZ1796" s="16">
        <f>'Ground truth'!$D$20</f>
        <v/>
      </c>
      <c r="BA1796" s="16">
        <f>'Ground truth'!$E$20</f>
        <v/>
      </c>
      <c r="BB1796" s="16">
        <f>'Ground truth'!$F$20</f>
        <v/>
      </c>
      <c r="BC1796" s="16">
        <f>'Ground truth'!$G$20</f>
        <v/>
      </c>
      <c r="BD1796" s="16">
        <f>'Ground truth'!$H$20</f>
        <v/>
      </c>
    </row>
    <row r="1798">
      <c r="A1798" s="17" t="inlineStr">
        <is>
          <t>metrics — confident-only (unsure excluded from denominators)</t>
        </is>
      </c>
      <c r="B1798" s="10" t="inlineStr">
        <is>
          <t>run 1</t>
        </is>
      </c>
      <c r="C1798" s="10" t="inlineStr">
        <is>
          <t>run 2</t>
        </is>
      </c>
      <c r="D1798" s="10" t="inlineStr">
        <is>
          <t>run 3</t>
        </is>
      </c>
      <c r="E1798" s="10" t="inlineStr">
        <is>
          <t>run 4</t>
        </is>
      </c>
      <c r="F1798" s="10" t="inlineStr">
        <is>
          <t>run 5</t>
        </is>
      </c>
      <c r="G1798" s="10" t="inlineStr">
        <is>
          <t>avg-matrix</t>
        </is>
      </c>
      <c r="H1798" s="10" t="inlineStr">
        <is>
          <t>mean</t>
        </is>
      </c>
      <c r="I1798" s="10" t="inlineStr">
        <is>
          <t>std (pop.)</t>
        </is>
      </c>
      <c r="J1798" s="17" t="inlineStr">
        <is>
          <t>notes</t>
        </is>
      </c>
    </row>
    <row r="1799">
      <c r="A1799" s="7" t="inlineStr">
        <is>
          <t>TP</t>
        </is>
      </c>
      <c r="B1799" s="7">
        <f>SUMPRODUCT(($B$1790:$H$1796=1)*('Ground truth'!$B$14:$H$20=1))</f>
        <v/>
      </c>
      <c r="C1799" s="7">
        <f>SUMPRODUCT(($J$1790:$P$1796=1)*('Ground truth'!$B$14:$H$20=1))</f>
        <v/>
      </c>
      <c r="D1799" s="7">
        <f>SUMPRODUCT(($R$1790:$X$1796=1)*('Ground truth'!$B$14:$H$20=1))</f>
        <v/>
      </c>
      <c r="E1799" s="7">
        <f>SUMPRODUCT(($Z$1790:$AF$1796=1)*('Ground truth'!$B$14:$H$20=1))</f>
        <v/>
      </c>
      <c r="F1799" s="7">
        <f>SUMPRODUCT(($AH$1790:$AN$1796=1)*('Ground truth'!$B$14:$H$20=1))</f>
        <v/>
      </c>
      <c r="G1799" s="7">
        <f>SUMPRODUCT(($AP$1790:$AV$1796=1)*('Ground truth'!$B$14:$H$20=1))</f>
        <v/>
      </c>
      <c r="H1799" s="12">
        <f>AVERAGE($B$1799:$F$1799)</f>
        <v/>
      </c>
      <c r="I1799" s="12">
        <f>STDEV.P($B$1799:$F$1799)</f>
        <v/>
      </c>
    </row>
    <row r="1800">
      <c r="A1800" s="7" t="inlineStr">
        <is>
          <t>TN</t>
        </is>
      </c>
      <c r="B1800" s="7">
        <f>SUMPRODUCT(($B$1790:$H$1796=0)*('Ground truth'!$B$14:$H$20=0))</f>
        <v/>
      </c>
      <c r="C1800" s="7">
        <f>SUMPRODUCT(($J$1790:$P$1796=0)*('Ground truth'!$B$14:$H$20=0))</f>
        <v/>
      </c>
      <c r="D1800" s="7">
        <f>SUMPRODUCT(($R$1790:$X$1796=0)*('Ground truth'!$B$14:$H$20=0))</f>
        <v/>
      </c>
      <c r="E1800" s="7">
        <f>SUMPRODUCT(($Z$1790:$AF$1796=0)*('Ground truth'!$B$14:$H$20=0))</f>
        <v/>
      </c>
      <c r="F1800" s="7">
        <f>SUMPRODUCT(($AH$1790:$AN$1796=0)*('Ground truth'!$B$14:$H$20=0))</f>
        <v/>
      </c>
      <c r="G1800" s="7">
        <f>SUMPRODUCT(($AP$1790:$AV$1796=0)*('Ground truth'!$B$14:$H$20=0))</f>
        <v/>
      </c>
      <c r="H1800" s="12">
        <f>AVERAGE($B$1800:$F$1800)</f>
        <v/>
      </c>
      <c r="I1800" s="12">
        <f>STDEV.P($B$1800:$F$1800)</f>
        <v/>
      </c>
    </row>
    <row r="1801">
      <c r="A1801" s="7" t="inlineStr">
        <is>
          <t>FP</t>
        </is>
      </c>
      <c r="B1801" s="7">
        <f>SUMPRODUCT(($B$1790:$H$1796=1)*('Ground truth'!$B$14:$H$20=0))</f>
        <v/>
      </c>
      <c r="C1801" s="7">
        <f>SUMPRODUCT(($J$1790:$P$1796=1)*('Ground truth'!$B$14:$H$20=0))</f>
        <v/>
      </c>
      <c r="D1801" s="7">
        <f>SUMPRODUCT(($R$1790:$X$1796=1)*('Ground truth'!$B$14:$H$20=0))</f>
        <v/>
      </c>
      <c r="E1801" s="7">
        <f>SUMPRODUCT(($Z$1790:$AF$1796=1)*('Ground truth'!$B$14:$H$20=0))</f>
        <v/>
      </c>
      <c r="F1801" s="7">
        <f>SUMPRODUCT(($AH$1790:$AN$1796=1)*('Ground truth'!$B$14:$H$20=0))</f>
        <v/>
      </c>
      <c r="G1801" s="7">
        <f>SUMPRODUCT(($AP$1790:$AV$1796=1)*('Ground truth'!$B$14:$H$20=0))</f>
        <v/>
      </c>
      <c r="H1801" s="12">
        <f>AVERAGE($B$1801:$F$1801)</f>
        <v/>
      </c>
      <c r="I1801" s="12">
        <f>STDEV.P($B$1801:$F$1801)</f>
        <v/>
      </c>
    </row>
    <row r="1802">
      <c r="A1802" s="7" t="inlineStr">
        <is>
          <t>FN</t>
        </is>
      </c>
      <c r="B1802" s="7">
        <f>SUMPRODUCT(($B$1790:$H$1796=0)*('Ground truth'!$B$14:$H$20=1))</f>
        <v/>
      </c>
      <c r="C1802" s="7">
        <f>SUMPRODUCT(($J$1790:$P$1796=0)*('Ground truth'!$B$14:$H$20=1))</f>
        <v/>
      </c>
      <c r="D1802" s="7">
        <f>SUMPRODUCT(($R$1790:$X$1796=0)*('Ground truth'!$B$14:$H$20=1))</f>
        <v/>
      </c>
      <c r="E1802" s="7">
        <f>SUMPRODUCT(($Z$1790:$AF$1796=0)*('Ground truth'!$B$14:$H$20=1))</f>
        <v/>
      </c>
      <c r="F1802" s="7">
        <f>SUMPRODUCT(($AH$1790:$AN$1796=0)*('Ground truth'!$B$14:$H$20=1))</f>
        <v/>
      </c>
      <c r="G1802" s="7">
        <f>SUMPRODUCT(($AP$1790:$AV$1796=0)*('Ground truth'!$B$14:$H$20=1))</f>
        <v/>
      </c>
      <c r="H1802" s="12">
        <f>AVERAGE($B$1802:$F$1802)</f>
        <v/>
      </c>
      <c r="I1802" s="12">
        <f>STDEV.P($B$1802:$F$1802)</f>
        <v/>
      </c>
    </row>
    <row r="1803">
      <c r="A1803" s="4" t="inlineStr">
        <is>
          <t>Precision</t>
        </is>
      </c>
      <c r="B1803" s="12">
        <f>IFERROR($B$1799/($B$1799+$B$1801),0)</f>
        <v/>
      </c>
      <c r="C1803" s="12">
        <f>IFERROR($C$1799/($C$1799+$C$1801),0)</f>
        <v/>
      </c>
      <c r="D1803" s="12">
        <f>IFERROR($D$1799/($D$1799+$D$1801),0)</f>
        <v/>
      </c>
      <c r="E1803" s="12">
        <f>IFERROR($E$1799/($E$1799+$E$1801),0)</f>
        <v/>
      </c>
      <c r="F1803" s="12">
        <f>IFERROR($F$1799/($F$1799+$F$1801),0)</f>
        <v/>
      </c>
      <c r="G1803" s="12">
        <f>IFERROR($G$1799/($G$1799+$G$1801),0)</f>
        <v/>
      </c>
      <c r="H1803" s="18">
        <f>AVERAGE($B$1803:$F$1803)</f>
        <v/>
      </c>
      <c r="I1803" s="18">
        <f>STDEV.P($B$1803:$F$1803)</f>
        <v/>
      </c>
    </row>
    <row r="1804">
      <c r="A1804" s="4" t="inlineStr">
        <is>
          <t>Recall</t>
        </is>
      </c>
      <c r="B1804" s="12">
        <f>IFERROR($B$1799/($B$1799+$B$1802),0)</f>
        <v/>
      </c>
      <c r="C1804" s="12">
        <f>IFERROR($C$1799/($C$1799+$C$1802),0)</f>
        <v/>
      </c>
      <c r="D1804" s="12">
        <f>IFERROR($D$1799/($D$1799+$D$1802),0)</f>
        <v/>
      </c>
      <c r="E1804" s="12">
        <f>IFERROR($E$1799/($E$1799+$E$1802),0)</f>
        <v/>
      </c>
      <c r="F1804" s="12">
        <f>IFERROR($F$1799/($F$1799+$F$1802),0)</f>
        <v/>
      </c>
      <c r="G1804" s="12">
        <f>IFERROR($G$1799/($G$1799+$G$1802),0)</f>
        <v/>
      </c>
      <c r="H1804" s="18">
        <f>AVERAGE($B$1804:$F$1804)</f>
        <v/>
      </c>
      <c r="I1804" s="18">
        <f>STDEV.P($B$1804:$F$1804)</f>
        <v/>
      </c>
    </row>
    <row r="1805">
      <c r="A1805" s="4" t="inlineStr">
        <is>
          <t>F1</t>
        </is>
      </c>
      <c r="B1805" s="12">
        <f>IFERROR(2*$B$1803*$B$1804/($B$1803+$B$1804),0)</f>
        <v/>
      </c>
      <c r="C1805" s="12">
        <f>IFERROR(2*$C$1803*$C$1804/($C$1803+$C$1804),0)</f>
        <v/>
      </c>
      <c r="D1805" s="12">
        <f>IFERROR(2*$D$1803*$D$1804/($D$1803+$D$1804),0)</f>
        <v/>
      </c>
      <c r="E1805" s="12">
        <f>IFERROR(2*$E$1803*$E$1804/($E$1803+$E$1804),0)</f>
        <v/>
      </c>
      <c r="F1805" s="12">
        <f>IFERROR(2*$F$1803*$F$1804/($F$1803+$F$1804),0)</f>
        <v/>
      </c>
      <c r="G1805" s="12">
        <f>IFERROR(2*$G$1803*$G$1804/($G$1803+$G$1804),0)</f>
        <v/>
      </c>
      <c r="H1805" s="18">
        <f>AVERAGE($B$1805:$F$1805)</f>
        <v/>
      </c>
      <c r="I1805" s="18">
        <f>STDEV.P($B$1805:$F$1805)</f>
        <v/>
      </c>
    </row>
    <row r="1806">
      <c r="A1806" s="4" t="inlineStr">
        <is>
          <t>Accuracy</t>
        </is>
      </c>
      <c r="B1806" s="12">
        <f>IFERROR(($B$1799+$B$1800)/($B$1799+$B$1800+$B$1801+$B$1802),0)</f>
        <v/>
      </c>
      <c r="C1806" s="12">
        <f>IFERROR(($C$1799+$C$1800)/($C$1799+$C$1800+$C$1801+$C$1802),0)</f>
        <v/>
      </c>
      <c r="D1806" s="12">
        <f>IFERROR(($D$1799+$D$1800)/($D$1799+$D$1800+$D$1801+$D$1802),0)</f>
        <v/>
      </c>
      <c r="E1806" s="12">
        <f>IFERROR(($E$1799+$E$1800)/($E$1799+$E$1800+$E$1801+$E$1802),0)</f>
        <v/>
      </c>
      <c r="F1806" s="12">
        <f>IFERROR(($F$1799+$F$1800)/($F$1799+$F$1800+$F$1801+$F$1802),0)</f>
        <v/>
      </c>
      <c r="G1806" s="12">
        <f>IFERROR(($G$1799+$G$1800)/($G$1799+$G$1800+$G$1801+$G$1802),0)</f>
        <v/>
      </c>
      <c r="H1806" s="18">
        <f>AVERAGE($B$1806:$F$1806)</f>
        <v/>
      </c>
      <c r="I1806" s="18">
        <f>STDEV.P($B$1806:$F$1806)</f>
        <v/>
      </c>
    </row>
    <row r="1807">
      <c r="A1807" s="4" t="inlineStr">
        <is>
          <t>Edit distance</t>
        </is>
      </c>
      <c r="B1807" s="12">
        <f>SUMPRODUCT(ABS('Ground truth'!$B$14:$H$20-$B$1790:$H$1796))</f>
        <v/>
      </c>
      <c r="C1807" s="12">
        <f>SUMPRODUCT(ABS('Ground truth'!$B$14:$H$20-$J$1790:$P$1796))</f>
        <v/>
      </c>
      <c r="D1807" s="12">
        <f>SUMPRODUCT(ABS('Ground truth'!$B$14:$H$20-$R$1790:$X$1796))</f>
        <v/>
      </c>
      <c r="E1807" s="12">
        <f>SUMPRODUCT(ABS('Ground truth'!$B$14:$H$20-$Z$1790:$AF$1796))</f>
        <v/>
      </c>
      <c r="F1807" s="12">
        <f>SUMPRODUCT(ABS('Ground truth'!$B$14:$H$20-$AH$1790:$AN$1796))</f>
        <v/>
      </c>
      <c r="G1807" s="12">
        <f>SUMPRODUCT(ABS('Ground truth'!$B$14:$H$20-$AP$1790:$AV$1796))</f>
        <v/>
      </c>
      <c r="H1807" s="18">
        <f>AVERAGE($B$1807:$F$1807)</f>
        <v/>
      </c>
      <c r="I1807" s="18">
        <f>STDEV.P($B$1807:$F$1807)</f>
        <v/>
      </c>
    </row>
    <row r="1808">
      <c r="A1808" s="4" t="inlineStr">
        <is>
          <t>Spectral distance</t>
        </is>
      </c>
      <c r="B1808" s="12">
        <f>SQRT(SUMPRODUCT(('Ground truth'!$K$14:$K$20-$B$1819:$B$1825)^2))</f>
        <v/>
      </c>
      <c r="C1808" s="12">
        <f>SQRT(SUMPRODUCT(('Ground truth'!$K$14:$K$20-$C$1819:$C$1825)^2))</f>
        <v/>
      </c>
      <c r="D1808" s="12">
        <f>SQRT(SUMPRODUCT(('Ground truth'!$K$14:$K$20-$D$1819:$D$1825)^2))</f>
        <v/>
      </c>
      <c r="E1808" s="12">
        <f>SQRT(SUMPRODUCT(('Ground truth'!$K$14:$K$20-$E$1819:$E$1825)^2))</f>
        <v/>
      </c>
      <c r="F1808" s="12">
        <f>SQRT(SUMPRODUCT(('Ground truth'!$K$14:$K$20-$F$1819:$F$1825)^2))</f>
        <v/>
      </c>
      <c r="G1808" s="12">
        <f>SQRT(SUMPRODUCT(('Ground truth'!$K$14:$K$20-$G$1819:$G$1825)^2))</f>
        <v/>
      </c>
      <c r="H1808" s="18">
        <f>AVERAGE($B$1808:$F$1808)</f>
        <v/>
      </c>
      <c r="I1808" s="18">
        <f>STDEV.P($B$1808:$F$1808)</f>
        <v/>
      </c>
    </row>
    <row r="1809">
      <c r="A1809" s="4" t="inlineStr">
        <is>
          <t>Unsure cells</t>
        </is>
      </c>
      <c r="B1809" s="7">
        <f>COUNTIF($B$1790:$H$1796,2)</f>
        <v/>
      </c>
      <c r="C1809" s="7">
        <f>COUNTIF($J$1790:$P$1796,2)</f>
        <v/>
      </c>
      <c r="D1809" s="7">
        <f>COUNTIF($R$1790:$X$1796,2)</f>
        <v/>
      </c>
      <c r="E1809" s="7">
        <f>COUNTIF($Z$1790:$AF$1796,2)</f>
        <v/>
      </c>
      <c r="F1809" s="7">
        <f>COUNTIF($AH$1790:$AN$1796,2)</f>
        <v/>
      </c>
      <c r="G1809" s="7">
        <f>COUNTIF($AP$1790:$AV$1796,2)</f>
        <v/>
      </c>
      <c r="H1809" s="12">
        <f>AVERAGE($B$1809:$F$1809)</f>
        <v/>
      </c>
      <c r="I1809" s="12">
        <f>STDEV.P($B$1809:$F$1809)</f>
        <v/>
      </c>
    </row>
    <row r="1810">
      <c r="A1810" s="3" t="inlineStr">
        <is>
          <t>eigenvalues (real part, numpy order; pasted)</t>
        </is>
      </c>
    </row>
    <row r="1811">
      <c r="A1811" s="3" t="inlineStr">
        <is>
          <t xml:space="preserve">  λ1</t>
        </is>
      </c>
      <c r="B1811" s="19" t="n">
        <v>5.60981323881532</v>
      </c>
      <c r="C1811" s="19" t="n">
        <v>5.280591108060953</v>
      </c>
      <c r="D1811" s="19" t="n">
        <v>3.746871611044369</v>
      </c>
      <c r="E1811" s="19" t="n">
        <v>5.201472338219243</v>
      </c>
      <c r="F1811" s="19" t="n">
        <v>5.201472338219243</v>
      </c>
      <c r="G1811" s="19" t="n">
        <v>5.253270282588549</v>
      </c>
    </row>
    <row r="1812">
      <c r="A1812" s="3" t="inlineStr">
        <is>
          <t xml:space="preserve">  λ2</t>
        </is>
      </c>
      <c r="B1812" s="19" t="n">
        <v>1.586845798921545</v>
      </c>
      <c r="C1812" s="19" t="n">
        <v>2.085895943467463</v>
      </c>
      <c r="D1812" s="19" t="n">
        <v>-1.067446886060482</v>
      </c>
      <c r="E1812" s="19" t="n">
        <v>1.545095908776478</v>
      </c>
      <c r="F1812" s="19" t="n">
        <v>1.545095908776478</v>
      </c>
      <c r="G1812" s="19" t="n">
        <v>1.681826859184066</v>
      </c>
    </row>
    <row r="1813">
      <c r="A1813" s="3" t="inlineStr">
        <is>
          <t xml:space="preserve">  λ3</t>
        </is>
      </c>
      <c r="B1813" s="19" t="n">
        <v>1.262615384229737</v>
      </c>
      <c r="C1813" s="19" t="n">
        <v>1.159201865448091</v>
      </c>
      <c r="D1813" s="19" t="n">
        <v>-7.518406117523619e-17</v>
      </c>
      <c r="E1813" s="19" t="n">
        <v>-0.7465682469957174</v>
      </c>
      <c r="F1813" s="19" t="n">
        <v>-0.7465682469957174</v>
      </c>
      <c r="G1813" s="19" t="n">
        <v>1.278204909786114</v>
      </c>
    </row>
    <row r="1814">
      <c r="A1814" s="3" t="inlineStr">
        <is>
          <t xml:space="preserve">  λ4</t>
        </is>
      </c>
      <c r="B1814" s="19" t="n">
        <v>-1.149742738357605</v>
      </c>
      <c r="C1814" s="19" t="n">
        <v>0.3631991804272346</v>
      </c>
      <c r="D1814" s="19" t="n">
        <v>0.4967017040163663</v>
      </c>
      <c r="E1814" s="19" t="n">
        <v>2.651725953374712e-17</v>
      </c>
      <c r="F1814" s="19" t="n">
        <v>2.651725953374712e-17</v>
      </c>
      <c r="G1814" s="19" t="n">
        <v>-0.9266127643039854</v>
      </c>
    </row>
    <row r="1815">
      <c r="A1815" s="3" t="inlineStr">
        <is>
          <t xml:space="preserve">  λ5</t>
        </is>
      </c>
      <c r="B1815" s="19" t="n">
        <v>-0.3095316836089926</v>
      </c>
      <c r="C1815" s="19" t="n">
        <v>-0.3835507745975516</v>
      </c>
      <c r="D1815" s="19" t="n">
        <v>2.275112465799095</v>
      </c>
      <c r="E1815" s="19" t="n">
        <v>1.8212199578169e-16</v>
      </c>
      <c r="F1815" s="19" t="n">
        <v>1.8212199578169e-16</v>
      </c>
      <c r="G1815" s="19" t="n">
        <v>-0.2866892872547476</v>
      </c>
    </row>
    <row r="1816">
      <c r="A1816" s="3" t="inlineStr">
        <is>
          <t xml:space="preserve">  λ6</t>
        </is>
      </c>
      <c r="B1816" s="19" t="n">
        <v>2.395375472839597e-17</v>
      </c>
      <c r="C1816" s="19" t="n">
        <v>-0.8182492551835974</v>
      </c>
      <c r="D1816" s="19" t="n">
        <v>1.548761105200646</v>
      </c>
      <c r="E1816" s="19" t="n">
        <v>2.342361572878298e-33</v>
      </c>
      <c r="F1816" s="19" t="n">
        <v>2.342361572878298e-33</v>
      </c>
      <c r="G1816" s="19" t="n">
        <v>-7.1590907098851e-18</v>
      </c>
    </row>
    <row r="1817">
      <c r="A1817" s="3" t="inlineStr">
        <is>
          <t xml:space="preserve">  λ7</t>
        </is>
      </c>
      <c r="B1817" s="19" t="n">
        <v>1.30524548177558e-16</v>
      </c>
      <c r="C1817" s="19" t="n">
        <v>-0.6870880676225932</v>
      </c>
      <c r="D1817" s="19" t="n">
        <v>0</v>
      </c>
      <c r="E1817" s="19" t="n">
        <v>1</v>
      </c>
      <c r="F1817" s="19" t="n">
        <v>1</v>
      </c>
      <c r="G1817" s="19" t="n">
        <v>-2.448963317177269e-16</v>
      </c>
    </row>
    <row r="1818">
      <c r="A1818" s="3" t="inlineStr">
        <is>
          <t>eigenvalues sorted desc (LARGE)</t>
        </is>
      </c>
    </row>
    <row r="1819">
      <c r="A1819" s="3" t="inlineStr">
        <is>
          <t xml:space="preserve">  λ(1)</t>
        </is>
      </c>
      <c r="B1819" s="19">
        <f>LARGE($B$1811:$B$1817,1)</f>
        <v/>
      </c>
      <c r="C1819" s="19">
        <f>LARGE($C$1811:$C$1817,1)</f>
        <v/>
      </c>
      <c r="D1819" s="19">
        <f>LARGE($D$1811:$D$1817,1)</f>
        <v/>
      </c>
      <c r="E1819" s="19">
        <f>LARGE($E$1811:$E$1817,1)</f>
        <v/>
      </c>
      <c r="F1819" s="19">
        <f>LARGE($F$1811:$F$1817,1)</f>
        <v/>
      </c>
      <c r="G1819" s="19">
        <f>LARGE($G$1811:$G$1817,1)</f>
        <v/>
      </c>
    </row>
    <row r="1820">
      <c r="A1820" s="3" t="inlineStr">
        <is>
          <t xml:space="preserve">  λ(2)</t>
        </is>
      </c>
      <c r="B1820" s="19">
        <f>LARGE($B$1811:$B$1817,2)</f>
        <v/>
      </c>
      <c r="C1820" s="19">
        <f>LARGE($C$1811:$C$1817,2)</f>
        <v/>
      </c>
      <c r="D1820" s="19">
        <f>LARGE($D$1811:$D$1817,2)</f>
        <v/>
      </c>
      <c r="E1820" s="19">
        <f>LARGE($E$1811:$E$1817,2)</f>
        <v/>
      </c>
      <c r="F1820" s="19">
        <f>LARGE($F$1811:$F$1817,2)</f>
        <v/>
      </c>
      <c r="G1820" s="19">
        <f>LARGE($G$1811:$G$1817,2)</f>
        <v/>
      </c>
    </row>
    <row r="1821">
      <c r="A1821" s="3" t="inlineStr">
        <is>
          <t xml:space="preserve">  λ(3)</t>
        </is>
      </c>
      <c r="B1821" s="19">
        <f>LARGE($B$1811:$B$1817,3)</f>
        <v/>
      </c>
      <c r="C1821" s="19">
        <f>LARGE($C$1811:$C$1817,3)</f>
        <v/>
      </c>
      <c r="D1821" s="19">
        <f>LARGE($D$1811:$D$1817,3)</f>
        <v/>
      </c>
      <c r="E1821" s="19">
        <f>LARGE($E$1811:$E$1817,3)</f>
        <v/>
      </c>
      <c r="F1821" s="19">
        <f>LARGE($F$1811:$F$1817,3)</f>
        <v/>
      </c>
      <c r="G1821" s="19">
        <f>LARGE($G$1811:$G$1817,3)</f>
        <v/>
      </c>
    </row>
    <row r="1822">
      <c r="A1822" s="3" t="inlineStr">
        <is>
          <t xml:space="preserve">  λ(4)</t>
        </is>
      </c>
      <c r="B1822" s="19">
        <f>LARGE($B$1811:$B$1817,4)</f>
        <v/>
      </c>
      <c r="C1822" s="19">
        <f>LARGE($C$1811:$C$1817,4)</f>
        <v/>
      </c>
      <c r="D1822" s="19">
        <f>LARGE($D$1811:$D$1817,4)</f>
        <v/>
      </c>
      <c r="E1822" s="19">
        <f>LARGE($E$1811:$E$1817,4)</f>
        <v/>
      </c>
      <c r="F1822" s="19">
        <f>LARGE($F$1811:$F$1817,4)</f>
        <v/>
      </c>
      <c r="G1822" s="19">
        <f>LARGE($G$1811:$G$1817,4)</f>
        <v/>
      </c>
    </row>
    <row r="1823">
      <c r="A1823" s="3" t="inlineStr">
        <is>
          <t xml:space="preserve">  λ(5)</t>
        </is>
      </c>
      <c r="B1823" s="19">
        <f>LARGE($B$1811:$B$1817,5)</f>
        <v/>
      </c>
      <c r="C1823" s="19">
        <f>LARGE($C$1811:$C$1817,5)</f>
        <v/>
      </c>
      <c r="D1823" s="19">
        <f>LARGE($D$1811:$D$1817,5)</f>
        <v/>
      </c>
      <c r="E1823" s="19">
        <f>LARGE($E$1811:$E$1817,5)</f>
        <v/>
      </c>
      <c r="F1823" s="19">
        <f>LARGE($F$1811:$F$1817,5)</f>
        <v/>
      </c>
      <c r="G1823" s="19">
        <f>LARGE($G$1811:$G$1817,5)</f>
        <v/>
      </c>
    </row>
    <row r="1824">
      <c r="A1824" s="3" t="inlineStr">
        <is>
          <t xml:space="preserve">  λ(6)</t>
        </is>
      </c>
      <c r="B1824" s="19">
        <f>LARGE($B$1811:$B$1817,6)</f>
        <v/>
      </c>
      <c r="C1824" s="19">
        <f>LARGE($C$1811:$C$1817,6)</f>
        <v/>
      </c>
      <c r="D1824" s="19">
        <f>LARGE($D$1811:$D$1817,6)</f>
        <v/>
      </c>
      <c r="E1824" s="19">
        <f>LARGE($E$1811:$E$1817,6)</f>
        <v/>
      </c>
      <c r="F1824" s="19">
        <f>LARGE($F$1811:$F$1817,6)</f>
        <v/>
      </c>
      <c r="G1824" s="19">
        <f>LARGE($G$1811:$G$1817,6)</f>
        <v/>
      </c>
    </row>
    <row r="1825">
      <c r="A1825" s="3" t="inlineStr">
        <is>
          <t xml:space="preserve">  λ(7)</t>
        </is>
      </c>
      <c r="B1825" s="19">
        <f>LARGE($B$1811:$B$1817,7)</f>
        <v/>
      </c>
      <c r="C1825" s="19">
        <f>LARGE($C$1811:$C$1817,7)</f>
        <v/>
      </c>
      <c r="D1825" s="19">
        <f>LARGE($D$1811:$D$1817,7)</f>
        <v/>
      </c>
      <c r="E1825" s="19">
        <f>LARGE($E$1811:$E$1817,7)</f>
        <v/>
      </c>
      <c r="F1825" s="19">
        <f>LARGE($F$1811:$F$1817,7)</f>
        <v/>
      </c>
      <c r="G1825" s="19">
        <f>LARGE($G$1811:$G$1817,7)</f>
        <v/>
      </c>
    </row>
    <row r="1826">
      <c r="A1826" s="3" t="inlineStr">
        <is>
          <t>check: Σeig − trace (→0)</t>
        </is>
      </c>
      <c r="B1826" s="3">
        <f>ROUND(SUM($B$1811:$B$1817)-($B$1790+$C$1791+$D$1792+$E$1793+$F$1794+$G$1795+$H$1796),6)</f>
        <v/>
      </c>
      <c r="C1826" s="3">
        <f>ROUND(SUM($C$1811:$C$1817)-($J$1790+$K$1791+$L$1792+$M$1793+$N$1794+$O$1795+$P$1796),6)</f>
        <v/>
      </c>
      <c r="D1826" s="3">
        <f>ROUND(SUM($D$1811:$D$1817)-($R$1790+$S$1791+$T$1792+$U$1793+$V$1794+$W$1795+$X$1796),6)</f>
        <v/>
      </c>
      <c r="E1826" s="3">
        <f>ROUND(SUM($E$1811:$E$1817)-($Z$1790+$AA$1791+$AB$1792+$AC$1793+$AD$1794+$AE$1795+$AF$1796),6)</f>
        <v/>
      </c>
      <c r="F1826" s="3">
        <f>ROUND(SUM($F$1811:$F$1817)-($AH$1790+$AI$1791+$AJ$1792+$AK$1793+$AL$1794+$AM$1795+$AN$1796),6)</f>
        <v/>
      </c>
      <c r="G1826" s="3">
        <f>ROUND(SUM($G$1811:$G$1817)-($AP$1790+$AQ$1791+$AR$1792+$AS$1793+$AT$1794+$AU$1795+$AV$1796),6)</f>
        <v/>
      </c>
    </row>
    <row r="1827">
      <c r="A1827" s="3" t="inlineStr">
        <is>
          <t>check: Πeig − det (→0)</t>
        </is>
      </c>
      <c r="B1827" s="3">
        <f>ROUND(MDETERM($B$1790:$H$1796)-PRODUCT($B$1811:$B$1817),6)</f>
        <v/>
      </c>
      <c r="C1827" s="3">
        <f>ROUND(MDETERM($J$1790:$P$1796)-PRODUCT($C$1811:$C$1817),6)</f>
        <v/>
      </c>
      <c r="D1827" s="3">
        <f>ROUND(MDETERM($R$1790:$X$1796)-PRODUCT($D$1811:$D$1817),6)</f>
        <v/>
      </c>
      <c r="E1827" s="3">
        <f>ROUND(MDETERM($Z$1790:$AF$1796)-PRODUCT($E$1811:$E$1817),6)</f>
        <v/>
      </c>
      <c r="F1827" s="3">
        <f>ROUND(MDETERM($AH$1790:$AN$1796)-PRODUCT($F$1811:$F$1817),6)</f>
        <v/>
      </c>
      <c r="G1827" s="3">
        <f>ROUND(MDETERM($AP$1790:$AV$1796)-PRODUCT($G$1811:$G$1817),6)</f>
        <v/>
      </c>
    </row>
    <row r="1828">
      <c r="A1828" s="3" t="inlineStr">
        <is>
          <t>complex eigenvalues?</t>
        </is>
      </c>
      <c r="B1828" s="3" t="inlineStr"/>
      <c r="C1828" s="3" t="inlineStr"/>
      <c r="D1828" s="3" t="inlineStr"/>
      <c r="E1828" s="3" t="inlineStr"/>
      <c r="F1828" s="3" t="inlineStr"/>
      <c r="G1828" s="3" t="inlineStr"/>
    </row>
    <row r="1829">
      <c r="A1829" s="3" t="inlineStr">
        <is>
          <t>check: det(M − λᵢI) per sorted λ (→0)</t>
        </is>
      </c>
    </row>
    <row r="1830">
      <c r="A1830" s="3" t="inlineStr">
        <is>
          <t xml:space="preserve">  det(M − λ(1)I)</t>
        </is>
      </c>
      <c r="B1830" s="3">
        <f t="array" ref="B1830">ROUND(MDETERM($B$1790:$H$1796-$B$1819*MUNIT(7)),6)</f>
        <v/>
      </c>
      <c r="C1830" s="3">
        <f t="array" ref="C1830">ROUND(MDETERM($J$1790:$P$1796-$C$1819*MUNIT(7)),6)</f>
        <v/>
      </c>
      <c r="D1830" s="3">
        <f t="array" ref="D1830">ROUND(MDETERM($R$1790:$X$1796-$D$1819*MUNIT(7)),6)</f>
        <v/>
      </c>
      <c r="E1830" s="3">
        <f t="array" ref="E1830">ROUND(MDETERM($Z$1790:$AF$1796-$E$1819*MUNIT(7)),6)</f>
        <v/>
      </c>
      <c r="F1830" s="3">
        <f t="array" ref="F1830">ROUND(MDETERM($AH$1790:$AN$1796-$F$1819*MUNIT(7)),6)</f>
        <v/>
      </c>
      <c r="G1830" s="3">
        <f t="array" ref="G1830">ROUND(MDETERM($AP$1790:$AV$1796-$G$1819*MUNIT(7)),6)</f>
        <v/>
      </c>
    </row>
    <row r="1831">
      <c r="A1831" s="3" t="inlineStr">
        <is>
          <t xml:space="preserve">  det(M − λ(2)I)</t>
        </is>
      </c>
      <c r="B1831" s="3">
        <f t="array" ref="B1831">ROUND(MDETERM($B$1790:$H$1796-$B$1820*MUNIT(7)),6)</f>
        <v/>
      </c>
      <c r="C1831" s="3">
        <f t="array" ref="C1831">ROUND(MDETERM($J$1790:$P$1796-$C$1820*MUNIT(7)),6)</f>
        <v/>
      </c>
      <c r="D1831" s="3">
        <f t="array" ref="D1831">ROUND(MDETERM($R$1790:$X$1796-$D$1820*MUNIT(7)),6)</f>
        <v/>
      </c>
      <c r="E1831" s="3">
        <f t="array" ref="E1831">ROUND(MDETERM($Z$1790:$AF$1796-$E$1820*MUNIT(7)),6)</f>
        <v/>
      </c>
      <c r="F1831" s="3">
        <f t="array" ref="F1831">ROUND(MDETERM($AH$1790:$AN$1796-$F$1820*MUNIT(7)),6)</f>
        <v/>
      </c>
      <c r="G1831" s="3">
        <f t="array" ref="G1831">ROUND(MDETERM($AP$1790:$AV$1796-$G$1820*MUNIT(7)),6)</f>
        <v/>
      </c>
    </row>
    <row r="1832">
      <c r="A1832" s="3" t="inlineStr">
        <is>
          <t xml:space="preserve">  det(M − λ(3)I)</t>
        </is>
      </c>
      <c r="B1832" s="3">
        <f t="array" ref="B1832">ROUND(MDETERM($B$1790:$H$1796-$B$1821*MUNIT(7)),6)</f>
        <v/>
      </c>
      <c r="C1832" s="3">
        <f t="array" ref="C1832">ROUND(MDETERM($J$1790:$P$1796-$C$1821*MUNIT(7)),6)</f>
        <v/>
      </c>
      <c r="D1832" s="3">
        <f t="array" ref="D1832">ROUND(MDETERM($R$1790:$X$1796-$D$1821*MUNIT(7)),6)</f>
        <v/>
      </c>
      <c r="E1832" s="3">
        <f t="array" ref="E1832">ROUND(MDETERM($Z$1790:$AF$1796-$E$1821*MUNIT(7)),6)</f>
        <v/>
      </c>
      <c r="F1832" s="3">
        <f t="array" ref="F1832">ROUND(MDETERM($AH$1790:$AN$1796-$F$1821*MUNIT(7)),6)</f>
        <v/>
      </c>
      <c r="G1832" s="3">
        <f t="array" ref="G1832">ROUND(MDETERM($AP$1790:$AV$1796-$G$1821*MUNIT(7)),6)</f>
        <v/>
      </c>
    </row>
    <row r="1833">
      <c r="A1833" s="3" t="inlineStr">
        <is>
          <t xml:space="preserve">  det(M − λ(4)I)</t>
        </is>
      </c>
      <c r="B1833" s="3">
        <f t="array" ref="B1833">ROUND(MDETERM($B$1790:$H$1796-$B$1822*MUNIT(7)),6)</f>
        <v/>
      </c>
      <c r="C1833" s="3">
        <f t="array" ref="C1833">ROUND(MDETERM($J$1790:$P$1796-$C$1822*MUNIT(7)),6)</f>
        <v/>
      </c>
      <c r="D1833" s="3">
        <f t="array" ref="D1833">ROUND(MDETERM($R$1790:$X$1796-$D$1822*MUNIT(7)),6)</f>
        <v/>
      </c>
      <c r="E1833" s="3">
        <f t="array" ref="E1833">ROUND(MDETERM($Z$1790:$AF$1796-$E$1822*MUNIT(7)),6)</f>
        <v/>
      </c>
      <c r="F1833" s="3">
        <f t="array" ref="F1833">ROUND(MDETERM($AH$1790:$AN$1796-$F$1822*MUNIT(7)),6)</f>
        <v/>
      </c>
      <c r="G1833" s="3">
        <f t="array" ref="G1833">ROUND(MDETERM($AP$1790:$AV$1796-$G$1822*MUNIT(7)),6)</f>
        <v/>
      </c>
    </row>
    <row r="1834">
      <c r="A1834" s="3" t="inlineStr">
        <is>
          <t xml:space="preserve">  det(M − λ(5)I)</t>
        </is>
      </c>
      <c r="B1834" s="3">
        <f t="array" ref="B1834">ROUND(MDETERM($B$1790:$H$1796-$B$1823*MUNIT(7)),6)</f>
        <v/>
      </c>
      <c r="C1834" s="3">
        <f t="array" ref="C1834">ROUND(MDETERM($J$1790:$P$1796-$C$1823*MUNIT(7)),6)</f>
        <v/>
      </c>
      <c r="D1834" s="3">
        <f t="array" ref="D1834">ROUND(MDETERM($R$1790:$X$1796-$D$1823*MUNIT(7)),6)</f>
        <v/>
      </c>
      <c r="E1834" s="3">
        <f t="array" ref="E1834">ROUND(MDETERM($Z$1790:$AF$1796-$E$1823*MUNIT(7)),6)</f>
        <v/>
      </c>
      <c r="F1834" s="3">
        <f t="array" ref="F1834">ROUND(MDETERM($AH$1790:$AN$1796-$F$1823*MUNIT(7)),6)</f>
        <v/>
      </c>
      <c r="G1834" s="3">
        <f t="array" ref="G1834">ROUND(MDETERM($AP$1790:$AV$1796-$G$1823*MUNIT(7)),6)</f>
        <v/>
      </c>
    </row>
    <row r="1835">
      <c r="A1835" s="3" t="inlineStr">
        <is>
          <t xml:space="preserve">  det(M − λ(6)I)</t>
        </is>
      </c>
      <c r="B1835" s="3">
        <f t="array" ref="B1835">ROUND(MDETERM($B$1790:$H$1796-$B$1824*MUNIT(7)),6)</f>
        <v/>
      </c>
      <c r="C1835" s="3">
        <f t="array" ref="C1835">ROUND(MDETERM($J$1790:$P$1796-$C$1824*MUNIT(7)),6)</f>
        <v/>
      </c>
      <c r="D1835" s="3">
        <f t="array" ref="D1835">ROUND(MDETERM($R$1790:$X$1796-$D$1824*MUNIT(7)),6)</f>
        <v/>
      </c>
      <c r="E1835" s="3">
        <f t="array" ref="E1835">ROUND(MDETERM($Z$1790:$AF$1796-$E$1824*MUNIT(7)),6)</f>
        <v/>
      </c>
      <c r="F1835" s="3">
        <f t="array" ref="F1835">ROUND(MDETERM($AH$1790:$AN$1796-$F$1824*MUNIT(7)),6)</f>
        <v/>
      </c>
      <c r="G1835" s="3">
        <f t="array" ref="G1835">ROUND(MDETERM($AP$1790:$AV$1796-$G$1824*MUNIT(7)),6)</f>
        <v/>
      </c>
    </row>
    <row r="1836">
      <c r="A1836" s="3" t="inlineStr">
        <is>
          <t xml:space="preserve">  det(M − λ(7)I)</t>
        </is>
      </c>
      <c r="B1836" s="3">
        <f t="array" ref="B1836">ROUND(MDETERM($B$1790:$H$1796-$B$1825*MUNIT(7)),6)</f>
        <v/>
      </c>
      <c r="C1836" s="3">
        <f t="array" ref="C1836">ROUND(MDETERM($J$1790:$P$1796-$C$1825*MUNIT(7)),6)</f>
        <v/>
      </c>
      <c r="D1836" s="3">
        <f t="array" ref="D1836">ROUND(MDETERM($R$1790:$X$1796-$D$1825*MUNIT(7)),6)</f>
        <v/>
      </c>
      <c r="E1836" s="3">
        <f t="array" ref="E1836">ROUND(MDETERM($Z$1790:$AF$1796-$E$1825*MUNIT(7)),6)</f>
        <v/>
      </c>
      <c r="F1836" s="3">
        <f t="array" ref="F1836">ROUND(MDETERM($AH$1790:$AN$1796-$F$1825*MUNIT(7)),6)</f>
        <v/>
      </c>
      <c r="G1836" s="3">
        <f t="array" ref="G1836">ROUND(MDETERM($AP$1790:$AV$1796-$G$1825*MUNIT(7)),6)</f>
        <v/>
      </c>
    </row>
    <row r="1840" ht="16" customHeight="1">
      <c r="A1840" s="14" t="inlineStr">
        <is>
          <t>GraphRAG R1-R2 | mixtral:8x22b</t>
        </is>
      </c>
      <c r="B1840" s="9" t="inlineStr">
        <is>
          <t>run 1 (raw, pasted)</t>
        </is>
      </c>
      <c r="J1840" s="9" t="inlineStr">
        <is>
          <t>run 2 (raw, pasted)</t>
        </is>
      </c>
      <c r="R1840" s="9" t="inlineStr">
        <is>
          <t>run 3 (raw, pasted)</t>
        </is>
      </c>
      <c r="Z1840" s="9" t="inlineStr">
        <is>
          <t>run 4 (raw, pasted)</t>
        </is>
      </c>
      <c r="AH1840" s="9" t="inlineStr">
        <is>
          <t>run 5 (raw, pasted)</t>
        </is>
      </c>
      <c r="AP1840" s="9" t="inlineStr">
        <is>
          <t>Step2 average matrix (formula)</t>
        </is>
      </c>
      <c r="AX1840" s="9" t="inlineStr">
        <is>
          <t>ground truth (reference)</t>
        </is>
      </c>
    </row>
    <row r="1841" ht="60" customHeight="1">
      <c r="B1841" s="15" t="inlineStr">
        <is>
          <t>Bit</t>
        </is>
      </c>
      <c r="C1841" s="15" t="inlineStr">
        <is>
          <t>Transmission</t>
        </is>
      </c>
      <c r="D1841" s="15" t="inlineStr">
        <is>
          <t>Motor</t>
        </is>
      </c>
      <c r="E1841" s="15" t="inlineStr">
        <is>
          <t>Electrical System</t>
        </is>
      </c>
      <c r="F1841" s="15" t="inlineStr">
        <is>
          <t>Battery Holder</t>
        </is>
      </c>
      <c r="G1841" s="15" t="inlineStr">
        <is>
          <t>Housing</t>
        </is>
      </c>
      <c r="H1841" s="15" t="inlineStr">
        <is>
          <t>External Environment</t>
        </is>
      </c>
      <c r="J1841" s="15" t="inlineStr">
        <is>
          <t>Bit</t>
        </is>
      </c>
      <c r="K1841" s="15" t="inlineStr">
        <is>
          <t>Transmission</t>
        </is>
      </c>
      <c r="L1841" s="15" t="inlineStr">
        <is>
          <t>Motor</t>
        </is>
      </c>
      <c r="M1841" s="15" t="inlineStr">
        <is>
          <t>Electrical System</t>
        </is>
      </c>
      <c r="N1841" s="15" t="inlineStr">
        <is>
          <t>Battery Holder</t>
        </is>
      </c>
      <c r="O1841" s="15" t="inlineStr">
        <is>
          <t>Housing</t>
        </is>
      </c>
      <c r="P1841" s="15" t="inlineStr">
        <is>
          <t>External Environment</t>
        </is>
      </c>
      <c r="R1841" s="15" t="inlineStr">
        <is>
          <t>Bit</t>
        </is>
      </c>
      <c r="S1841" s="15" t="inlineStr">
        <is>
          <t>Transmission</t>
        </is>
      </c>
      <c r="T1841" s="15" t="inlineStr">
        <is>
          <t>Motor</t>
        </is>
      </c>
      <c r="U1841" s="15" t="inlineStr">
        <is>
          <t>Electrical System</t>
        </is>
      </c>
      <c r="V1841" s="15" t="inlineStr">
        <is>
          <t>Battery Holder</t>
        </is>
      </c>
      <c r="W1841" s="15" t="inlineStr">
        <is>
          <t>Housing</t>
        </is>
      </c>
      <c r="X1841" s="15" t="inlineStr">
        <is>
          <t>External Environment</t>
        </is>
      </c>
      <c r="Z1841" s="15" t="inlineStr">
        <is>
          <t>Bit</t>
        </is>
      </c>
      <c r="AA1841" s="15" t="inlineStr">
        <is>
          <t>Transmission</t>
        </is>
      </c>
      <c r="AB1841" s="15" t="inlineStr">
        <is>
          <t>Motor</t>
        </is>
      </c>
      <c r="AC1841" s="15" t="inlineStr">
        <is>
          <t>Electrical System</t>
        </is>
      </c>
      <c r="AD1841" s="15" t="inlineStr">
        <is>
          <t>Battery Holder</t>
        </is>
      </c>
      <c r="AE1841" s="15" t="inlineStr">
        <is>
          <t>Housing</t>
        </is>
      </c>
      <c r="AF1841" s="15" t="inlineStr">
        <is>
          <t>External Environment</t>
        </is>
      </c>
      <c r="AH1841" s="15" t="inlineStr">
        <is>
          <t>Bit</t>
        </is>
      </c>
      <c r="AI1841" s="15" t="inlineStr">
        <is>
          <t>Transmission</t>
        </is>
      </c>
      <c r="AJ1841" s="15" t="inlineStr">
        <is>
          <t>Motor</t>
        </is>
      </c>
      <c r="AK1841" s="15" t="inlineStr">
        <is>
          <t>Electrical System</t>
        </is>
      </c>
      <c r="AL1841" s="15" t="inlineStr">
        <is>
          <t>Battery Holder</t>
        </is>
      </c>
      <c r="AM1841" s="15" t="inlineStr">
        <is>
          <t>Housing</t>
        </is>
      </c>
      <c r="AN1841" s="15" t="inlineStr">
        <is>
          <t>External Environment</t>
        </is>
      </c>
      <c r="AP1841" s="15" t="inlineStr">
        <is>
          <t>Bit</t>
        </is>
      </c>
      <c r="AQ1841" s="15" t="inlineStr">
        <is>
          <t>Transmission</t>
        </is>
      </c>
      <c r="AR1841" s="15" t="inlineStr">
        <is>
          <t>Motor</t>
        </is>
      </c>
      <c r="AS1841" s="15" t="inlineStr">
        <is>
          <t>Electrical System</t>
        </is>
      </c>
      <c r="AT1841" s="15" t="inlineStr">
        <is>
          <t>Battery Holder</t>
        </is>
      </c>
      <c r="AU1841" s="15" t="inlineStr">
        <is>
          <t>Housing</t>
        </is>
      </c>
      <c r="AV1841" s="15" t="inlineStr">
        <is>
          <t>External Environment</t>
        </is>
      </c>
    </row>
    <row r="1842">
      <c r="A1842" s="3" t="inlineStr">
        <is>
          <t>Bit</t>
        </is>
      </c>
      <c r="B1842" s="8" t="n">
        <v>1</v>
      </c>
      <c r="C1842" s="8" t="n">
        <v>1</v>
      </c>
      <c r="D1842" s="8" t="n">
        <v>1</v>
      </c>
      <c r="E1842" s="8" t="n">
        <v>1</v>
      </c>
      <c r="F1842" s="8" t="n">
        <v>0</v>
      </c>
      <c r="G1842" s="8" t="n">
        <v>1</v>
      </c>
      <c r="H1842" s="8" t="n">
        <v>1</v>
      </c>
      <c r="J1842" s="8" t="n">
        <v>1</v>
      </c>
      <c r="K1842" s="8" t="n">
        <v>1</v>
      </c>
      <c r="L1842" s="8" t="n">
        <v>1</v>
      </c>
      <c r="M1842" s="8" t="n">
        <v>1</v>
      </c>
      <c r="N1842" s="8" t="n">
        <v>1</v>
      </c>
      <c r="O1842" s="8" t="n">
        <v>1</v>
      </c>
      <c r="P1842" s="8" t="n">
        <v>0</v>
      </c>
      <c r="R1842" s="8" t="n">
        <v>1</v>
      </c>
      <c r="S1842" s="8" t="n">
        <v>1</v>
      </c>
      <c r="T1842" s="8" t="n">
        <v>1</v>
      </c>
      <c r="U1842" s="8" t="n">
        <v>1</v>
      </c>
      <c r="V1842" s="8" t="n">
        <v>1</v>
      </c>
      <c r="W1842" s="8" t="n">
        <v>1</v>
      </c>
      <c r="X1842" s="8" t="n">
        <v>0</v>
      </c>
      <c r="Z1842" s="8" t="n">
        <v>1</v>
      </c>
      <c r="AA1842" s="8" t="n">
        <v>1</v>
      </c>
      <c r="AB1842" s="8" t="n">
        <v>1</v>
      </c>
      <c r="AC1842" s="8" t="n">
        <v>1</v>
      </c>
      <c r="AD1842" s="8" t="n">
        <v>1</v>
      </c>
      <c r="AE1842" s="8" t="n">
        <v>1</v>
      </c>
      <c r="AF1842" s="8" t="n">
        <v>0</v>
      </c>
      <c r="AH1842" s="8" t="n">
        <v>1</v>
      </c>
      <c r="AI1842" s="8" t="n">
        <v>1</v>
      </c>
      <c r="AJ1842" s="8" t="n">
        <v>1</v>
      </c>
      <c r="AK1842" s="8" t="n">
        <v>1</v>
      </c>
      <c r="AL1842" s="8" t="n">
        <v>1</v>
      </c>
      <c r="AM1842" s="8" t="n">
        <v>1</v>
      </c>
      <c r="AN1842" s="8" t="n">
        <v>0</v>
      </c>
      <c r="AP1842" s="8">
        <f>IF(($B$1842&lt;&gt;2)+($J$1842&lt;&gt;2)+($R$1842&lt;&gt;2)+($Z$1842&lt;&gt;2)+($AH$1842&lt;&gt;2)=0,2,IF((($B$1842&lt;&gt;2)*$B$1842+($J$1842&lt;&gt;2)*$J$1842+($R$1842&lt;&gt;2)*$R$1842+($Z$1842&lt;&gt;2)*$Z$1842+($AH$1842&lt;&gt;2)*$AH$1842)/(($B$1842&lt;&gt;2)+($J$1842&lt;&gt;2)+($R$1842&lt;&gt;2)+($Z$1842&lt;&gt;2)+($AH$1842&lt;&gt;2))&gt;=0.5,1,0))</f>
        <v/>
      </c>
      <c r="AQ1842" s="8">
        <f>IF(($C$1842&lt;&gt;2)+($K$1842&lt;&gt;2)+($S$1842&lt;&gt;2)+($AA$1842&lt;&gt;2)+($AI$1842&lt;&gt;2)=0,2,IF((($C$1842&lt;&gt;2)*$C$1842+($K$1842&lt;&gt;2)*$K$1842+($S$1842&lt;&gt;2)*$S$1842+($AA$1842&lt;&gt;2)*$AA$1842+($AI$1842&lt;&gt;2)*$AI$1842)/(($C$1842&lt;&gt;2)+($K$1842&lt;&gt;2)+($S$1842&lt;&gt;2)+($AA$1842&lt;&gt;2)+($AI$1842&lt;&gt;2))&gt;=0.5,1,0))</f>
        <v/>
      </c>
      <c r="AR1842" s="8">
        <f>IF(($D$1842&lt;&gt;2)+($L$1842&lt;&gt;2)+($T$1842&lt;&gt;2)+($AB$1842&lt;&gt;2)+($AJ$1842&lt;&gt;2)=0,2,IF((($D$1842&lt;&gt;2)*$D$1842+($L$1842&lt;&gt;2)*$L$1842+($T$1842&lt;&gt;2)*$T$1842+($AB$1842&lt;&gt;2)*$AB$1842+($AJ$1842&lt;&gt;2)*$AJ$1842)/(($D$1842&lt;&gt;2)+($L$1842&lt;&gt;2)+($T$1842&lt;&gt;2)+($AB$1842&lt;&gt;2)+($AJ$1842&lt;&gt;2))&gt;=0.5,1,0))</f>
        <v/>
      </c>
      <c r="AS1842" s="8">
        <f>IF(($E$1842&lt;&gt;2)+($M$1842&lt;&gt;2)+($U$1842&lt;&gt;2)+($AC$1842&lt;&gt;2)+($AK$1842&lt;&gt;2)=0,2,IF((($E$1842&lt;&gt;2)*$E$1842+($M$1842&lt;&gt;2)*$M$1842+($U$1842&lt;&gt;2)*$U$1842+($AC$1842&lt;&gt;2)*$AC$1842+($AK$1842&lt;&gt;2)*$AK$1842)/(($E$1842&lt;&gt;2)+($M$1842&lt;&gt;2)+($U$1842&lt;&gt;2)+($AC$1842&lt;&gt;2)+($AK$1842&lt;&gt;2))&gt;=0.5,1,0))</f>
        <v/>
      </c>
      <c r="AT1842" s="8">
        <f>IF(($F$1842&lt;&gt;2)+($N$1842&lt;&gt;2)+($V$1842&lt;&gt;2)+($AD$1842&lt;&gt;2)+($AL$1842&lt;&gt;2)=0,2,IF((($F$1842&lt;&gt;2)*$F$1842+($N$1842&lt;&gt;2)*$N$1842+($V$1842&lt;&gt;2)*$V$1842+($AD$1842&lt;&gt;2)*$AD$1842+($AL$1842&lt;&gt;2)*$AL$1842)/(($F$1842&lt;&gt;2)+($N$1842&lt;&gt;2)+($V$1842&lt;&gt;2)+($AD$1842&lt;&gt;2)+($AL$1842&lt;&gt;2))&gt;=0.5,1,0))</f>
        <v/>
      </c>
      <c r="AU1842" s="8">
        <f>IF(($G$1842&lt;&gt;2)+($O$1842&lt;&gt;2)+($W$1842&lt;&gt;2)+($AE$1842&lt;&gt;2)+($AM$1842&lt;&gt;2)=0,2,IF((($G$1842&lt;&gt;2)*$G$1842+($O$1842&lt;&gt;2)*$O$1842+($W$1842&lt;&gt;2)*$W$1842+($AE$1842&lt;&gt;2)*$AE$1842+($AM$1842&lt;&gt;2)*$AM$1842)/(($G$1842&lt;&gt;2)+($O$1842&lt;&gt;2)+($W$1842&lt;&gt;2)+($AE$1842&lt;&gt;2)+($AM$1842&lt;&gt;2))&gt;=0.5,1,0))</f>
        <v/>
      </c>
      <c r="AV1842" s="8">
        <f>IF(($H$1842&lt;&gt;2)+($P$1842&lt;&gt;2)+($X$1842&lt;&gt;2)+($AF$1842&lt;&gt;2)+($AN$1842&lt;&gt;2)=0,2,IF((($H$1842&lt;&gt;2)*$H$1842+($P$1842&lt;&gt;2)*$P$1842+($X$1842&lt;&gt;2)*$X$1842+($AF$1842&lt;&gt;2)*$AF$1842+($AN$1842&lt;&gt;2)*$AN$1842)/(($H$1842&lt;&gt;2)+($P$1842&lt;&gt;2)+($X$1842&lt;&gt;2)+($AF$1842&lt;&gt;2)+($AN$1842&lt;&gt;2))&gt;=0.5,1,0))</f>
        <v/>
      </c>
      <c r="AX1842" s="16">
        <f>'Ground truth'!$B$14</f>
        <v/>
      </c>
      <c r="AY1842" s="16">
        <f>'Ground truth'!$C$14</f>
        <v/>
      </c>
      <c r="AZ1842" s="16">
        <f>'Ground truth'!$D$14</f>
        <v/>
      </c>
      <c r="BA1842" s="16">
        <f>'Ground truth'!$E$14</f>
        <v/>
      </c>
      <c r="BB1842" s="16">
        <f>'Ground truth'!$F$14</f>
        <v/>
      </c>
      <c r="BC1842" s="16">
        <f>'Ground truth'!$G$14</f>
        <v/>
      </c>
      <c r="BD1842" s="16">
        <f>'Ground truth'!$H$14</f>
        <v/>
      </c>
    </row>
    <row r="1843">
      <c r="A1843" s="3" t="inlineStr">
        <is>
          <t>Transmission</t>
        </is>
      </c>
      <c r="B1843" s="8" t="n">
        <v>1</v>
      </c>
      <c r="C1843" s="8" t="n">
        <v>1</v>
      </c>
      <c r="D1843" s="8" t="n">
        <v>1</v>
      </c>
      <c r="E1843" s="8" t="n">
        <v>1</v>
      </c>
      <c r="F1843" s="8" t="n">
        <v>0</v>
      </c>
      <c r="G1843" s="8" t="n">
        <v>1</v>
      </c>
      <c r="H1843" s="8" t="n">
        <v>1</v>
      </c>
      <c r="J1843" s="8" t="n">
        <v>1</v>
      </c>
      <c r="K1843" s="8" t="n">
        <v>1</v>
      </c>
      <c r="L1843" s="8" t="n">
        <v>1</v>
      </c>
      <c r="M1843" s="8" t="n">
        <v>1</v>
      </c>
      <c r="N1843" s="8" t="n">
        <v>1</v>
      </c>
      <c r="O1843" s="8" t="n">
        <v>1</v>
      </c>
      <c r="P1843" s="8" t="n">
        <v>0</v>
      </c>
      <c r="R1843" s="8" t="n">
        <v>1</v>
      </c>
      <c r="S1843" s="8" t="n">
        <v>1</v>
      </c>
      <c r="T1843" s="8" t="n">
        <v>1</v>
      </c>
      <c r="U1843" s="8" t="n">
        <v>1</v>
      </c>
      <c r="V1843" s="8" t="n">
        <v>1</v>
      </c>
      <c r="W1843" s="8" t="n">
        <v>1</v>
      </c>
      <c r="X1843" s="8" t="n">
        <v>0</v>
      </c>
      <c r="Z1843" s="8" t="n">
        <v>1</v>
      </c>
      <c r="AA1843" s="8" t="n">
        <v>1</v>
      </c>
      <c r="AB1843" s="8" t="n">
        <v>1</v>
      </c>
      <c r="AC1843" s="8" t="n">
        <v>1</v>
      </c>
      <c r="AD1843" s="8" t="n">
        <v>1</v>
      </c>
      <c r="AE1843" s="8" t="n">
        <v>1</v>
      </c>
      <c r="AF1843" s="8" t="n">
        <v>0</v>
      </c>
      <c r="AH1843" s="8" t="n">
        <v>1</v>
      </c>
      <c r="AI1843" s="8" t="n">
        <v>1</v>
      </c>
      <c r="AJ1843" s="8" t="n">
        <v>1</v>
      </c>
      <c r="AK1843" s="8" t="n">
        <v>1</v>
      </c>
      <c r="AL1843" s="8" t="n">
        <v>1</v>
      </c>
      <c r="AM1843" s="8" t="n">
        <v>1</v>
      </c>
      <c r="AN1843" s="8" t="n">
        <v>0</v>
      </c>
      <c r="AP1843" s="8">
        <f>IF(($B$1843&lt;&gt;2)+($J$1843&lt;&gt;2)+($R$1843&lt;&gt;2)+($Z$1843&lt;&gt;2)+($AH$1843&lt;&gt;2)=0,2,IF((($B$1843&lt;&gt;2)*$B$1843+($J$1843&lt;&gt;2)*$J$1843+($R$1843&lt;&gt;2)*$R$1843+($Z$1843&lt;&gt;2)*$Z$1843+($AH$1843&lt;&gt;2)*$AH$1843)/(($B$1843&lt;&gt;2)+($J$1843&lt;&gt;2)+($R$1843&lt;&gt;2)+($Z$1843&lt;&gt;2)+($AH$1843&lt;&gt;2))&gt;=0.5,1,0))</f>
        <v/>
      </c>
      <c r="AQ1843" s="8">
        <f>IF(($C$1843&lt;&gt;2)+($K$1843&lt;&gt;2)+($S$1843&lt;&gt;2)+($AA$1843&lt;&gt;2)+($AI$1843&lt;&gt;2)=0,2,IF((($C$1843&lt;&gt;2)*$C$1843+($K$1843&lt;&gt;2)*$K$1843+($S$1843&lt;&gt;2)*$S$1843+($AA$1843&lt;&gt;2)*$AA$1843+($AI$1843&lt;&gt;2)*$AI$1843)/(($C$1843&lt;&gt;2)+($K$1843&lt;&gt;2)+($S$1843&lt;&gt;2)+($AA$1843&lt;&gt;2)+($AI$1843&lt;&gt;2))&gt;=0.5,1,0))</f>
        <v/>
      </c>
      <c r="AR1843" s="8">
        <f>IF(($D$1843&lt;&gt;2)+($L$1843&lt;&gt;2)+($T$1843&lt;&gt;2)+($AB$1843&lt;&gt;2)+($AJ$1843&lt;&gt;2)=0,2,IF((($D$1843&lt;&gt;2)*$D$1843+($L$1843&lt;&gt;2)*$L$1843+($T$1843&lt;&gt;2)*$T$1843+($AB$1843&lt;&gt;2)*$AB$1843+($AJ$1843&lt;&gt;2)*$AJ$1843)/(($D$1843&lt;&gt;2)+($L$1843&lt;&gt;2)+($T$1843&lt;&gt;2)+($AB$1843&lt;&gt;2)+($AJ$1843&lt;&gt;2))&gt;=0.5,1,0))</f>
        <v/>
      </c>
      <c r="AS1843" s="8">
        <f>IF(($E$1843&lt;&gt;2)+($M$1843&lt;&gt;2)+($U$1843&lt;&gt;2)+($AC$1843&lt;&gt;2)+($AK$1843&lt;&gt;2)=0,2,IF((($E$1843&lt;&gt;2)*$E$1843+($M$1843&lt;&gt;2)*$M$1843+($U$1843&lt;&gt;2)*$U$1843+($AC$1843&lt;&gt;2)*$AC$1843+($AK$1843&lt;&gt;2)*$AK$1843)/(($E$1843&lt;&gt;2)+($M$1843&lt;&gt;2)+($U$1843&lt;&gt;2)+($AC$1843&lt;&gt;2)+($AK$1843&lt;&gt;2))&gt;=0.5,1,0))</f>
        <v/>
      </c>
      <c r="AT1843" s="8">
        <f>IF(($F$1843&lt;&gt;2)+($N$1843&lt;&gt;2)+($V$1843&lt;&gt;2)+($AD$1843&lt;&gt;2)+($AL$1843&lt;&gt;2)=0,2,IF((($F$1843&lt;&gt;2)*$F$1843+($N$1843&lt;&gt;2)*$N$1843+($V$1843&lt;&gt;2)*$V$1843+($AD$1843&lt;&gt;2)*$AD$1843+($AL$1843&lt;&gt;2)*$AL$1843)/(($F$1843&lt;&gt;2)+($N$1843&lt;&gt;2)+($V$1843&lt;&gt;2)+($AD$1843&lt;&gt;2)+($AL$1843&lt;&gt;2))&gt;=0.5,1,0))</f>
        <v/>
      </c>
      <c r="AU1843" s="8">
        <f>IF(($G$1843&lt;&gt;2)+($O$1843&lt;&gt;2)+($W$1843&lt;&gt;2)+($AE$1843&lt;&gt;2)+($AM$1843&lt;&gt;2)=0,2,IF((($G$1843&lt;&gt;2)*$G$1843+($O$1843&lt;&gt;2)*$O$1843+($W$1843&lt;&gt;2)*$W$1843+($AE$1843&lt;&gt;2)*$AE$1843+($AM$1843&lt;&gt;2)*$AM$1843)/(($G$1843&lt;&gt;2)+($O$1843&lt;&gt;2)+($W$1843&lt;&gt;2)+($AE$1843&lt;&gt;2)+($AM$1843&lt;&gt;2))&gt;=0.5,1,0))</f>
        <v/>
      </c>
      <c r="AV1843" s="8">
        <f>IF(($H$1843&lt;&gt;2)+($P$1843&lt;&gt;2)+($X$1843&lt;&gt;2)+($AF$1843&lt;&gt;2)+($AN$1843&lt;&gt;2)=0,2,IF((($H$1843&lt;&gt;2)*$H$1843+($P$1843&lt;&gt;2)*$P$1843+($X$1843&lt;&gt;2)*$X$1843+($AF$1843&lt;&gt;2)*$AF$1843+($AN$1843&lt;&gt;2)*$AN$1843)/(($H$1843&lt;&gt;2)+($P$1843&lt;&gt;2)+($X$1843&lt;&gt;2)+($AF$1843&lt;&gt;2)+($AN$1843&lt;&gt;2))&gt;=0.5,1,0))</f>
        <v/>
      </c>
      <c r="AX1843" s="16">
        <f>'Ground truth'!$B$15</f>
        <v/>
      </c>
      <c r="AY1843" s="16">
        <f>'Ground truth'!$C$15</f>
        <v/>
      </c>
      <c r="AZ1843" s="16">
        <f>'Ground truth'!$D$15</f>
        <v/>
      </c>
      <c r="BA1843" s="16">
        <f>'Ground truth'!$E$15</f>
        <v/>
      </c>
      <c r="BB1843" s="16">
        <f>'Ground truth'!$F$15</f>
        <v/>
      </c>
      <c r="BC1843" s="16">
        <f>'Ground truth'!$G$15</f>
        <v/>
      </c>
      <c r="BD1843" s="16">
        <f>'Ground truth'!$H$15</f>
        <v/>
      </c>
    </row>
    <row r="1844">
      <c r="A1844" s="3" t="inlineStr">
        <is>
          <t>Motor</t>
        </is>
      </c>
      <c r="B1844" s="8" t="n">
        <v>1</v>
      </c>
      <c r="C1844" s="8" t="n">
        <v>1</v>
      </c>
      <c r="D1844" s="8" t="n">
        <v>1</v>
      </c>
      <c r="E1844" s="8" t="n">
        <v>1</v>
      </c>
      <c r="F1844" s="8" t="n">
        <v>1</v>
      </c>
      <c r="G1844" s="8" t="n">
        <v>1</v>
      </c>
      <c r="H1844" s="8" t="n">
        <v>1</v>
      </c>
      <c r="J1844" s="8" t="n">
        <v>1</v>
      </c>
      <c r="K1844" s="8" t="n">
        <v>1</v>
      </c>
      <c r="L1844" s="8" t="n">
        <v>1</v>
      </c>
      <c r="M1844" s="8" t="n">
        <v>1</v>
      </c>
      <c r="N1844" s="8" t="n">
        <v>1</v>
      </c>
      <c r="O1844" s="8" t="n">
        <v>1</v>
      </c>
      <c r="P1844" s="8" t="n">
        <v>0</v>
      </c>
      <c r="R1844" s="8" t="n">
        <v>1</v>
      </c>
      <c r="S1844" s="8" t="n">
        <v>1</v>
      </c>
      <c r="T1844" s="8" t="n">
        <v>1</v>
      </c>
      <c r="U1844" s="8" t="n">
        <v>1</v>
      </c>
      <c r="V1844" s="8" t="n">
        <v>1</v>
      </c>
      <c r="W1844" s="8" t="n">
        <v>1</v>
      </c>
      <c r="X1844" s="8" t="n">
        <v>0</v>
      </c>
      <c r="Z1844" s="8" t="n">
        <v>1</v>
      </c>
      <c r="AA1844" s="8" t="n">
        <v>1</v>
      </c>
      <c r="AB1844" s="8" t="n">
        <v>1</v>
      </c>
      <c r="AC1844" s="8" t="n">
        <v>1</v>
      </c>
      <c r="AD1844" s="8" t="n">
        <v>1</v>
      </c>
      <c r="AE1844" s="8" t="n">
        <v>1</v>
      </c>
      <c r="AF1844" s="8" t="n">
        <v>0</v>
      </c>
      <c r="AH1844" s="8" t="n">
        <v>1</v>
      </c>
      <c r="AI1844" s="8" t="n">
        <v>1</v>
      </c>
      <c r="AJ1844" s="8" t="n">
        <v>1</v>
      </c>
      <c r="AK1844" s="8" t="n">
        <v>1</v>
      </c>
      <c r="AL1844" s="8" t="n">
        <v>1</v>
      </c>
      <c r="AM1844" s="8" t="n">
        <v>1</v>
      </c>
      <c r="AN1844" s="8" t="n">
        <v>0</v>
      </c>
      <c r="AP1844" s="8">
        <f>IF(($B$1844&lt;&gt;2)+($J$1844&lt;&gt;2)+($R$1844&lt;&gt;2)+($Z$1844&lt;&gt;2)+($AH$1844&lt;&gt;2)=0,2,IF((($B$1844&lt;&gt;2)*$B$1844+($J$1844&lt;&gt;2)*$J$1844+($R$1844&lt;&gt;2)*$R$1844+($Z$1844&lt;&gt;2)*$Z$1844+($AH$1844&lt;&gt;2)*$AH$1844)/(($B$1844&lt;&gt;2)+($J$1844&lt;&gt;2)+($R$1844&lt;&gt;2)+($Z$1844&lt;&gt;2)+($AH$1844&lt;&gt;2))&gt;=0.5,1,0))</f>
        <v/>
      </c>
      <c r="AQ1844" s="8">
        <f>IF(($C$1844&lt;&gt;2)+($K$1844&lt;&gt;2)+($S$1844&lt;&gt;2)+($AA$1844&lt;&gt;2)+($AI$1844&lt;&gt;2)=0,2,IF((($C$1844&lt;&gt;2)*$C$1844+($K$1844&lt;&gt;2)*$K$1844+($S$1844&lt;&gt;2)*$S$1844+($AA$1844&lt;&gt;2)*$AA$1844+($AI$1844&lt;&gt;2)*$AI$1844)/(($C$1844&lt;&gt;2)+($K$1844&lt;&gt;2)+($S$1844&lt;&gt;2)+($AA$1844&lt;&gt;2)+($AI$1844&lt;&gt;2))&gt;=0.5,1,0))</f>
        <v/>
      </c>
      <c r="AR1844" s="8">
        <f>IF(($D$1844&lt;&gt;2)+($L$1844&lt;&gt;2)+($T$1844&lt;&gt;2)+($AB$1844&lt;&gt;2)+($AJ$1844&lt;&gt;2)=0,2,IF((($D$1844&lt;&gt;2)*$D$1844+($L$1844&lt;&gt;2)*$L$1844+($T$1844&lt;&gt;2)*$T$1844+($AB$1844&lt;&gt;2)*$AB$1844+($AJ$1844&lt;&gt;2)*$AJ$1844)/(($D$1844&lt;&gt;2)+($L$1844&lt;&gt;2)+($T$1844&lt;&gt;2)+($AB$1844&lt;&gt;2)+($AJ$1844&lt;&gt;2))&gt;=0.5,1,0))</f>
        <v/>
      </c>
      <c r="AS1844" s="8">
        <f>IF(($E$1844&lt;&gt;2)+($M$1844&lt;&gt;2)+($U$1844&lt;&gt;2)+($AC$1844&lt;&gt;2)+($AK$1844&lt;&gt;2)=0,2,IF((($E$1844&lt;&gt;2)*$E$1844+($M$1844&lt;&gt;2)*$M$1844+($U$1844&lt;&gt;2)*$U$1844+($AC$1844&lt;&gt;2)*$AC$1844+($AK$1844&lt;&gt;2)*$AK$1844)/(($E$1844&lt;&gt;2)+($M$1844&lt;&gt;2)+($U$1844&lt;&gt;2)+($AC$1844&lt;&gt;2)+($AK$1844&lt;&gt;2))&gt;=0.5,1,0))</f>
        <v/>
      </c>
      <c r="AT1844" s="8">
        <f>IF(($F$1844&lt;&gt;2)+($N$1844&lt;&gt;2)+($V$1844&lt;&gt;2)+($AD$1844&lt;&gt;2)+($AL$1844&lt;&gt;2)=0,2,IF((($F$1844&lt;&gt;2)*$F$1844+($N$1844&lt;&gt;2)*$N$1844+($V$1844&lt;&gt;2)*$V$1844+($AD$1844&lt;&gt;2)*$AD$1844+($AL$1844&lt;&gt;2)*$AL$1844)/(($F$1844&lt;&gt;2)+($N$1844&lt;&gt;2)+($V$1844&lt;&gt;2)+($AD$1844&lt;&gt;2)+($AL$1844&lt;&gt;2))&gt;=0.5,1,0))</f>
        <v/>
      </c>
      <c r="AU1844" s="8">
        <f>IF(($G$1844&lt;&gt;2)+($O$1844&lt;&gt;2)+($W$1844&lt;&gt;2)+($AE$1844&lt;&gt;2)+($AM$1844&lt;&gt;2)=0,2,IF((($G$1844&lt;&gt;2)*$G$1844+($O$1844&lt;&gt;2)*$O$1844+($W$1844&lt;&gt;2)*$W$1844+($AE$1844&lt;&gt;2)*$AE$1844+($AM$1844&lt;&gt;2)*$AM$1844)/(($G$1844&lt;&gt;2)+($O$1844&lt;&gt;2)+($W$1844&lt;&gt;2)+($AE$1844&lt;&gt;2)+($AM$1844&lt;&gt;2))&gt;=0.5,1,0))</f>
        <v/>
      </c>
      <c r="AV1844" s="8">
        <f>IF(($H$1844&lt;&gt;2)+($P$1844&lt;&gt;2)+($X$1844&lt;&gt;2)+($AF$1844&lt;&gt;2)+($AN$1844&lt;&gt;2)=0,2,IF((($H$1844&lt;&gt;2)*$H$1844+($P$1844&lt;&gt;2)*$P$1844+($X$1844&lt;&gt;2)*$X$1844+($AF$1844&lt;&gt;2)*$AF$1844+($AN$1844&lt;&gt;2)*$AN$1844)/(($H$1844&lt;&gt;2)+($P$1844&lt;&gt;2)+($X$1844&lt;&gt;2)+($AF$1844&lt;&gt;2)+($AN$1844&lt;&gt;2))&gt;=0.5,1,0))</f>
        <v/>
      </c>
      <c r="AX1844" s="16">
        <f>'Ground truth'!$B$16</f>
        <v/>
      </c>
      <c r="AY1844" s="16">
        <f>'Ground truth'!$C$16</f>
        <v/>
      </c>
      <c r="AZ1844" s="16">
        <f>'Ground truth'!$D$16</f>
        <v/>
      </c>
      <c r="BA1844" s="16">
        <f>'Ground truth'!$E$16</f>
        <v/>
      </c>
      <c r="BB1844" s="16">
        <f>'Ground truth'!$F$16</f>
        <v/>
      </c>
      <c r="BC1844" s="16">
        <f>'Ground truth'!$G$16</f>
        <v/>
      </c>
      <c r="BD1844" s="16">
        <f>'Ground truth'!$H$16</f>
        <v/>
      </c>
    </row>
    <row r="1845">
      <c r="A1845" s="3" t="inlineStr">
        <is>
          <t>Electrical System</t>
        </is>
      </c>
      <c r="B1845" s="8" t="n">
        <v>1</v>
      </c>
      <c r="C1845" s="8" t="n">
        <v>1</v>
      </c>
      <c r="D1845" s="8" t="n">
        <v>1</v>
      </c>
      <c r="E1845" s="8" t="n">
        <v>1</v>
      </c>
      <c r="F1845" s="8" t="n">
        <v>1</v>
      </c>
      <c r="G1845" s="8" t="n">
        <v>1</v>
      </c>
      <c r="H1845" s="8" t="n">
        <v>1</v>
      </c>
      <c r="J1845" s="8" t="n">
        <v>0</v>
      </c>
      <c r="K1845" s="8" t="n">
        <v>0</v>
      </c>
      <c r="L1845" s="8" t="n">
        <v>1</v>
      </c>
      <c r="M1845" s="8" t="n">
        <v>1</v>
      </c>
      <c r="N1845" s="8" t="n">
        <v>1</v>
      </c>
      <c r="O1845" s="8" t="n">
        <v>1</v>
      </c>
      <c r="P1845" s="8" t="n">
        <v>1</v>
      </c>
      <c r="R1845" s="8" t="n">
        <v>0</v>
      </c>
      <c r="S1845" s="8" t="n">
        <v>0</v>
      </c>
      <c r="T1845" s="8" t="n">
        <v>1</v>
      </c>
      <c r="U1845" s="8" t="n">
        <v>1</v>
      </c>
      <c r="V1845" s="8" t="n">
        <v>1</v>
      </c>
      <c r="W1845" s="8" t="n">
        <v>1</v>
      </c>
      <c r="X1845" s="8" t="n">
        <v>1</v>
      </c>
      <c r="Z1845" s="8" t="n">
        <v>0</v>
      </c>
      <c r="AA1845" s="8" t="n">
        <v>0</v>
      </c>
      <c r="AB1845" s="8" t="n">
        <v>1</v>
      </c>
      <c r="AC1845" s="8" t="n">
        <v>1</v>
      </c>
      <c r="AD1845" s="8" t="n">
        <v>1</v>
      </c>
      <c r="AE1845" s="8" t="n">
        <v>1</v>
      </c>
      <c r="AF1845" s="8" t="n">
        <v>1</v>
      </c>
      <c r="AH1845" s="8" t="n">
        <v>0</v>
      </c>
      <c r="AI1845" s="8" t="n">
        <v>0</v>
      </c>
      <c r="AJ1845" s="8" t="n">
        <v>1</v>
      </c>
      <c r="AK1845" s="8" t="n">
        <v>1</v>
      </c>
      <c r="AL1845" s="8" t="n">
        <v>1</v>
      </c>
      <c r="AM1845" s="8" t="n">
        <v>1</v>
      </c>
      <c r="AN1845" s="8" t="n">
        <v>1</v>
      </c>
      <c r="AP1845" s="8">
        <f>IF(($B$1845&lt;&gt;2)+($J$1845&lt;&gt;2)+($R$1845&lt;&gt;2)+($Z$1845&lt;&gt;2)+($AH$1845&lt;&gt;2)=0,2,IF((($B$1845&lt;&gt;2)*$B$1845+($J$1845&lt;&gt;2)*$J$1845+($R$1845&lt;&gt;2)*$R$1845+($Z$1845&lt;&gt;2)*$Z$1845+($AH$1845&lt;&gt;2)*$AH$1845)/(($B$1845&lt;&gt;2)+($J$1845&lt;&gt;2)+($R$1845&lt;&gt;2)+($Z$1845&lt;&gt;2)+($AH$1845&lt;&gt;2))&gt;=0.5,1,0))</f>
        <v/>
      </c>
      <c r="AQ1845" s="8">
        <f>IF(($C$1845&lt;&gt;2)+($K$1845&lt;&gt;2)+($S$1845&lt;&gt;2)+($AA$1845&lt;&gt;2)+($AI$1845&lt;&gt;2)=0,2,IF((($C$1845&lt;&gt;2)*$C$1845+($K$1845&lt;&gt;2)*$K$1845+($S$1845&lt;&gt;2)*$S$1845+($AA$1845&lt;&gt;2)*$AA$1845+($AI$1845&lt;&gt;2)*$AI$1845)/(($C$1845&lt;&gt;2)+($K$1845&lt;&gt;2)+($S$1845&lt;&gt;2)+($AA$1845&lt;&gt;2)+($AI$1845&lt;&gt;2))&gt;=0.5,1,0))</f>
        <v/>
      </c>
      <c r="AR1845" s="8">
        <f>IF(($D$1845&lt;&gt;2)+($L$1845&lt;&gt;2)+($T$1845&lt;&gt;2)+($AB$1845&lt;&gt;2)+($AJ$1845&lt;&gt;2)=0,2,IF((($D$1845&lt;&gt;2)*$D$1845+($L$1845&lt;&gt;2)*$L$1845+($T$1845&lt;&gt;2)*$T$1845+($AB$1845&lt;&gt;2)*$AB$1845+($AJ$1845&lt;&gt;2)*$AJ$1845)/(($D$1845&lt;&gt;2)+($L$1845&lt;&gt;2)+($T$1845&lt;&gt;2)+($AB$1845&lt;&gt;2)+($AJ$1845&lt;&gt;2))&gt;=0.5,1,0))</f>
        <v/>
      </c>
      <c r="AS1845" s="8">
        <f>IF(($E$1845&lt;&gt;2)+($M$1845&lt;&gt;2)+($U$1845&lt;&gt;2)+($AC$1845&lt;&gt;2)+($AK$1845&lt;&gt;2)=0,2,IF((($E$1845&lt;&gt;2)*$E$1845+($M$1845&lt;&gt;2)*$M$1845+($U$1845&lt;&gt;2)*$U$1845+($AC$1845&lt;&gt;2)*$AC$1845+($AK$1845&lt;&gt;2)*$AK$1845)/(($E$1845&lt;&gt;2)+($M$1845&lt;&gt;2)+($U$1845&lt;&gt;2)+($AC$1845&lt;&gt;2)+($AK$1845&lt;&gt;2))&gt;=0.5,1,0))</f>
        <v/>
      </c>
      <c r="AT1845" s="8">
        <f>IF(($F$1845&lt;&gt;2)+($N$1845&lt;&gt;2)+($V$1845&lt;&gt;2)+($AD$1845&lt;&gt;2)+($AL$1845&lt;&gt;2)=0,2,IF((($F$1845&lt;&gt;2)*$F$1845+($N$1845&lt;&gt;2)*$N$1845+($V$1845&lt;&gt;2)*$V$1845+($AD$1845&lt;&gt;2)*$AD$1845+($AL$1845&lt;&gt;2)*$AL$1845)/(($F$1845&lt;&gt;2)+($N$1845&lt;&gt;2)+($V$1845&lt;&gt;2)+($AD$1845&lt;&gt;2)+($AL$1845&lt;&gt;2))&gt;=0.5,1,0))</f>
        <v/>
      </c>
      <c r="AU1845" s="8">
        <f>IF(($G$1845&lt;&gt;2)+($O$1845&lt;&gt;2)+($W$1845&lt;&gt;2)+($AE$1845&lt;&gt;2)+($AM$1845&lt;&gt;2)=0,2,IF((($G$1845&lt;&gt;2)*$G$1845+($O$1845&lt;&gt;2)*$O$1845+($W$1845&lt;&gt;2)*$W$1845+($AE$1845&lt;&gt;2)*$AE$1845+($AM$1845&lt;&gt;2)*$AM$1845)/(($G$1845&lt;&gt;2)+($O$1845&lt;&gt;2)+($W$1845&lt;&gt;2)+($AE$1845&lt;&gt;2)+($AM$1845&lt;&gt;2))&gt;=0.5,1,0))</f>
        <v/>
      </c>
      <c r="AV1845" s="8">
        <f>IF(($H$1845&lt;&gt;2)+($P$1845&lt;&gt;2)+($X$1845&lt;&gt;2)+($AF$1845&lt;&gt;2)+($AN$1845&lt;&gt;2)=0,2,IF((($H$1845&lt;&gt;2)*$H$1845+($P$1845&lt;&gt;2)*$P$1845+($X$1845&lt;&gt;2)*$X$1845+($AF$1845&lt;&gt;2)*$AF$1845+($AN$1845&lt;&gt;2)*$AN$1845)/(($H$1845&lt;&gt;2)+($P$1845&lt;&gt;2)+($X$1845&lt;&gt;2)+($AF$1845&lt;&gt;2)+($AN$1845&lt;&gt;2))&gt;=0.5,1,0))</f>
        <v/>
      </c>
      <c r="AX1845" s="16">
        <f>'Ground truth'!$B$17</f>
        <v/>
      </c>
      <c r="AY1845" s="16">
        <f>'Ground truth'!$C$17</f>
        <v/>
      </c>
      <c r="AZ1845" s="16">
        <f>'Ground truth'!$D$17</f>
        <v/>
      </c>
      <c r="BA1845" s="16">
        <f>'Ground truth'!$E$17</f>
        <v/>
      </c>
      <c r="BB1845" s="16">
        <f>'Ground truth'!$F$17</f>
        <v/>
      </c>
      <c r="BC1845" s="16">
        <f>'Ground truth'!$G$17</f>
        <v/>
      </c>
      <c r="BD1845" s="16">
        <f>'Ground truth'!$H$17</f>
        <v/>
      </c>
    </row>
    <row r="1846">
      <c r="A1846" s="3" t="inlineStr">
        <is>
          <t>Battery Holder</t>
        </is>
      </c>
      <c r="B1846" s="8" t="n">
        <v>0</v>
      </c>
      <c r="C1846" s="8" t="n">
        <v>0</v>
      </c>
      <c r="D1846" s="8" t="n">
        <v>1</v>
      </c>
      <c r="E1846" s="8" t="n">
        <v>1</v>
      </c>
      <c r="F1846" s="8" t="n">
        <v>1</v>
      </c>
      <c r="G1846" s="8" t="n">
        <v>1</v>
      </c>
      <c r="H1846" s="8" t="n">
        <v>1</v>
      </c>
      <c r="J1846" s="8" t="n">
        <v>0</v>
      </c>
      <c r="K1846" s="8" t="n">
        <v>0</v>
      </c>
      <c r="L1846" s="8" t="n">
        <v>1</v>
      </c>
      <c r="M1846" s="8" t="n">
        <v>1</v>
      </c>
      <c r="N1846" s="8" t="n">
        <v>1</v>
      </c>
      <c r="O1846" s="8" t="n">
        <v>1</v>
      </c>
      <c r="P1846" s="8" t="n">
        <v>1</v>
      </c>
      <c r="R1846" s="8" t="n">
        <v>0</v>
      </c>
      <c r="S1846" s="8" t="n">
        <v>0</v>
      </c>
      <c r="T1846" s="8" t="n">
        <v>1</v>
      </c>
      <c r="U1846" s="8" t="n">
        <v>1</v>
      </c>
      <c r="V1846" s="8" t="n">
        <v>1</v>
      </c>
      <c r="W1846" s="8" t="n">
        <v>1</v>
      </c>
      <c r="X1846" s="8" t="n">
        <v>1</v>
      </c>
      <c r="Z1846" s="8" t="n">
        <v>0</v>
      </c>
      <c r="AA1846" s="8" t="n">
        <v>0</v>
      </c>
      <c r="AB1846" s="8" t="n">
        <v>1</v>
      </c>
      <c r="AC1846" s="8" t="n">
        <v>1</v>
      </c>
      <c r="AD1846" s="8" t="n">
        <v>1</v>
      </c>
      <c r="AE1846" s="8" t="n">
        <v>1</v>
      </c>
      <c r="AF1846" s="8" t="n">
        <v>1</v>
      </c>
      <c r="AH1846" s="8" t="n">
        <v>0</v>
      </c>
      <c r="AI1846" s="8" t="n">
        <v>0</v>
      </c>
      <c r="AJ1846" s="8" t="n">
        <v>1</v>
      </c>
      <c r="AK1846" s="8" t="n">
        <v>1</v>
      </c>
      <c r="AL1846" s="8" t="n">
        <v>1</v>
      </c>
      <c r="AM1846" s="8" t="n">
        <v>1</v>
      </c>
      <c r="AN1846" s="8" t="n">
        <v>1</v>
      </c>
      <c r="AP1846" s="8">
        <f>IF(($B$1846&lt;&gt;2)+($J$1846&lt;&gt;2)+($R$1846&lt;&gt;2)+($Z$1846&lt;&gt;2)+($AH$1846&lt;&gt;2)=0,2,IF((($B$1846&lt;&gt;2)*$B$1846+($J$1846&lt;&gt;2)*$J$1846+($R$1846&lt;&gt;2)*$R$1846+($Z$1846&lt;&gt;2)*$Z$1846+($AH$1846&lt;&gt;2)*$AH$1846)/(($B$1846&lt;&gt;2)+($J$1846&lt;&gt;2)+($R$1846&lt;&gt;2)+($Z$1846&lt;&gt;2)+($AH$1846&lt;&gt;2))&gt;=0.5,1,0))</f>
        <v/>
      </c>
      <c r="AQ1846" s="8">
        <f>IF(($C$1846&lt;&gt;2)+($K$1846&lt;&gt;2)+($S$1846&lt;&gt;2)+($AA$1846&lt;&gt;2)+($AI$1846&lt;&gt;2)=0,2,IF((($C$1846&lt;&gt;2)*$C$1846+($K$1846&lt;&gt;2)*$K$1846+($S$1846&lt;&gt;2)*$S$1846+($AA$1846&lt;&gt;2)*$AA$1846+($AI$1846&lt;&gt;2)*$AI$1846)/(($C$1846&lt;&gt;2)+($K$1846&lt;&gt;2)+($S$1846&lt;&gt;2)+($AA$1846&lt;&gt;2)+($AI$1846&lt;&gt;2))&gt;=0.5,1,0))</f>
        <v/>
      </c>
      <c r="AR1846" s="8">
        <f>IF(($D$1846&lt;&gt;2)+($L$1846&lt;&gt;2)+($T$1846&lt;&gt;2)+($AB$1846&lt;&gt;2)+($AJ$1846&lt;&gt;2)=0,2,IF((($D$1846&lt;&gt;2)*$D$1846+($L$1846&lt;&gt;2)*$L$1846+($T$1846&lt;&gt;2)*$T$1846+($AB$1846&lt;&gt;2)*$AB$1846+($AJ$1846&lt;&gt;2)*$AJ$1846)/(($D$1846&lt;&gt;2)+($L$1846&lt;&gt;2)+($T$1846&lt;&gt;2)+($AB$1846&lt;&gt;2)+($AJ$1846&lt;&gt;2))&gt;=0.5,1,0))</f>
        <v/>
      </c>
      <c r="AS1846" s="8">
        <f>IF(($E$1846&lt;&gt;2)+($M$1846&lt;&gt;2)+($U$1846&lt;&gt;2)+($AC$1846&lt;&gt;2)+($AK$1846&lt;&gt;2)=0,2,IF((($E$1846&lt;&gt;2)*$E$1846+($M$1846&lt;&gt;2)*$M$1846+($U$1846&lt;&gt;2)*$U$1846+($AC$1846&lt;&gt;2)*$AC$1846+($AK$1846&lt;&gt;2)*$AK$1846)/(($E$1846&lt;&gt;2)+($M$1846&lt;&gt;2)+($U$1846&lt;&gt;2)+($AC$1846&lt;&gt;2)+($AK$1846&lt;&gt;2))&gt;=0.5,1,0))</f>
        <v/>
      </c>
      <c r="AT1846" s="8">
        <f>IF(($F$1846&lt;&gt;2)+($N$1846&lt;&gt;2)+($V$1846&lt;&gt;2)+($AD$1846&lt;&gt;2)+($AL$1846&lt;&gt;2)=0,2,IF((($F$1846&lt;&gt;2)*$F$1846+($N$1846&lt;&gt;2)*$N$1846+($V$1846&lt;&gt;2)*$V$1846+($AD$1846&lt;&gt;2)*$AD$1846+($AL$1846&lt;&gt;2)*$AL$1846)/(($F$1846&lt;&gt;2)+($N$1846&lt;&gt;2)+($V$1846&lt;&gt;2)+($AD$1846&lt;&gt;2)+($AL$1846&lt;&gt;2))&gt;=0.5,1,0))</f>
        <v/>
      </c>
      <c r="AU1846" s="8">
        <f>IF(($G$1846&lt;&gt;2)+($O$1846&lt;&gt;2)+($W$1846&lt;&gt;2)+($AE$1846&lt;&gt;2)+($AM$1846&lt;&gt;2)=0,2,IF((($G$1846&lt;&gt;2)*$G$1846+($O$1846&lt;&gt;2)*$O$1846+($W$1846&lt;&gt;2)*$W$1846+($AE$1846&lt;&gt;2)*$AE$1846+($AM$1846&lt;&gt;2)*$AM$1846)/(($G$1846&lt;&gt;2)+($O$1846&lt;&gt;2)+($W$1846&lt;&gt;2)+($AE$1846&lt;&gt;2)+($AM$1846&lt;&gt;2))&gt;=0.5,1,0))</f>
        <v/>
      </c>
      <c r="AV1846" s="8">
        <f>IF(($H$1846&lt;&gt;2)+($P$1846&lt;&gt;2)+($X$1846&lt;&gt;2)+($AF$1846&lt;&gt;2)+($AN$1846&lt;&gt;2)=0,2,IF((($H$1846&lt;&gt;2)*$H$1846+($P$1846&lt;&gt;2)*$P$1846+($X$1846&lt;&gt;2)*$X$1846+($AF$1846&lt;&gt;2)*$AF$1846+($AN$1846&lt;&gt;2)*$AN$1846)/(($H$1846&lt;&gt;2)+($P$1846&lt;&gt;2)+($X$1846&lt;&gt;2)+($AF$1846&lt;&gt;2)+($AN$1846&lt;&gt;2))&gt;=0.5,1,0))</f>
        <v/>
      </c>
      <c r="AX1846" s="16">
        <f>'Ground truth'!$B$18</f>
        <v/>
      </c>
      <c r="AY1846" s="16">
        <f>'Ground truth'!$C$18</f>
        <v/>
      </c>
      <c r="AZ1846" s="16">
        <f>'Ground truth'!$D$18</f>
        <v/>
      </c>
      <c r="BA1846" s="16">
        <f>'Ground truth'!$E$18</f>
        <v/>
      </c>
      <c r="BB1846" s="16">
        <f>'Ground truth'!$F$18</f>
        <v/>
      </c>
      <c r="BC1846" s="16">
        <f>'Ground truth'!$G$18</f>
        <v/>
      </c>
      <c r="BD1846" s="16">
        <f>'Ground truth'!$H$18</f>
        <v/>
      </c>
    </row>
    <row r="1847">
      <c r="A1847" s="3" t="inlineStr">
        <is>
          <t>Housing</t>
        </is>
      </c>
      <c r="B1847" s="8" t="n">
        <v>1</v>
      </c>
      <c r="C1847" s="8" t="n">
        <v>1</v>
      </c>
      <c r="D1847" s="8" t="n">
        <v>1</v>
      </c>
      <c r="E1847" s="8" t="n">
        <v>1</v>
      </c>
      <c r="F1847" s="8" t="n">
        <v>1</v>
      </c>
      <c r="G1847" s="8" t="n">
        <v>1</v>
      </c>
      <c r="H1847" s="8" t="n">
        <v>1</v>
      </c>
      <c r="J1847" s="8" t="n">
        <v>0</v>
      </c>
      <c r="K1847" s="8" t="n">
        <v>0</v>
      </c>
      <c r="L1847" s="8" t="n">
        <v>1</v>
      </c>
      <c r="M1847" s="8" t="n">
        <v>1</v>
      </c>
      <c r="N1847" s="8" t="n">
        <v>1</v>
      </c>
      <c r="O1847" s="8" t="n">
        <v>1</v>
      </c>
      <c r="P1847" s="8" t="n">
        <v>1</v>
      </c>
      <c r="R1847" s="8" t="n">
        <v>0</v>
      </c>
      <c r="S1847" s="8" t="n">
        <v>0</v>
      </c>
      <c r="T1847" s="8" t="n">
        <v>1</v>
      </c>
      <c r="U1847" s="8" t="n">
        <v>1</v>
      </c>
      <c r="V1847" s="8" t="n">
        <v>1</v>
      </c>
      <c r="W1847" s="8" t="n">
        <v>1</v>
      </c>
      <c r="X1847" s="8" t="n">
        <v>1</v>
      </c>
      <c r="Z1847" s="8" t="n">
        <v>0</v>
      </c>
      <c r="AA1847" s="8" t="n">
        <v>0</v>
      </c>
      <c r="AB1847" s="8" t="n">
        <v>1</v>
      </c>
      <c r="AC1847" s="8" t="n">
        <v>1</v>
      </c>
      <c r="AD1847" s="8" t="n">
        <v>1</v>
      </c>
      <c r="AE1847" s="8" t="n">
        <v>1</v>
      </c>
      <c r="AF1847" s="8" t="n">
        <v>1</v>
      </c>
      <c r="AH1847" s="8" t="n">
        <v>0</v>
      </c>
      <c r="AI1847" s="8" t="n">
        <v>0</v>
      </c>
      <c r="AJ1847" s="8" t="n">
        <v>1</v>
      </c>
      <c r="AK1847" s="8" t="n">
        <v>1</v>
      </c>
      <c r="AL1847" s="8" t="n">
        <v>1</v>
      </c>
      <c r="AM1847" s="8" t="n">
        <v>1</v>
      </c>
      <c r="AN1847" s="8" t="n">
        <v>1</v>
      </c>
      <c r="AP1847" s="8">
        <f>IF(($B$1847&lt;&gt;2)+($J$1847&lt;&gt;2)+($R$1847&lt;&gt;2)+($Z$1847&lt;&gt;2)+($AH$1847&lt;&gt;2)=0,2,IF((($B$1847&lt;&gt;2)*$B$1847+($J$1847&lt;&gt;2)*$J$1847+($R$1847&lt;&gt;2)*$R$1847+($Z$1847&lt;&gt;2)*$Z$1847+($AH$1847&lt;&gt;2)*$AH$1847)/(($B$1847&lt;&gt;2)+($J$1847&lt;&gt;2)+($R$1847&lt;&gt;2)+($Z$1847&lt;&gt;2)+($AH$1847&lt;&gt;2))&gt;=0.5,1,0))</f>
        <v/>
      </c>
      <c r="AQ1847" s="8">
        <f>IF(($C$1847&lt;&gt;2)+($K$1847&lt;&gt;2)+($S$1847&lt;&gt;2)+($AA$1847&lt;&gt;2)+($AI$1847&lt;&gt;2)=0,2,IF((($C$1847&lt;&gt;2)*$C$1847+($K$1847&lt;&gt;2)*$K$1847+($S$1847&lt;&gt;2)*$S$1847+($AA$1847&lt;&gt;2)*$AA$1847+($AI$1847&lt;&gt;2)*$AI$1847)/(($C$1847&lt;&gt;2)+($K$1847&lt;&gt;2)+($S$1847&lt;&gt;2)+($AA$1847&lt;&gt;2)+($AI$1847&lt;&gt;2))&gt;=0.5,1,0))</f>
        <v/>
      </c>
      <c r="AR1847" s="8">
        <f>IF(($D$1847&lt;&gt;2)+($L$1847&lt;&gt;2)+($T$1847&lt;&gt;2)+($AB$1847&lt;&gt;2)+($AJ$1847&lt;&gt;2)=0,2,IF((($D$1847&lt;&gt;2)*$D$1847+($L$1847&lt;&gt;2)*$L$1847+($T$1847&lt;&gt;2)*$T$1847+($AB$1847&lt;&gt;2)*$AB$1847+($AJ$1847&lt;&gt;2)*$AJ$1847)/(($D$1847&lt;&gt;2)+($L$1847&lt;&gt;2)+($T$1847&lt;&gt;2)+($AB$1847&lt;&gt;2)+($AJ$1847&lt;&gt;2))&gt;=0.5,1,0))</f>
        <v/>
      </c>
      <c r="AS1847" s="8">
        <f>IF(($E$1847&lt;&gt;2)+($M$1847&lt;&gt;2)+($U$1847&lt;&gt;2)+($AC$1847&lt;&gt;2)+($AK$1847&lt;&gt;2)=0,2,IF((($E$1847&lt;&gt;2)*$E$1847+($M$1847&lt;&gt;2)*$M$1847+($U$1847&lt;&gt;2)*$U$1847+($AC$1847&lt;&gt;2)*$AC$1847+($AK$1847&lt;&gt;2)*$AK$1847)/(($E$1847&lt;&gt;2)+($M$1847&lt;&gt;2)+($U$1847&lt;&gt;2)+($AC$1847&lt;&gt;2)+($AK$1847&lt;&gt;2))&gt;=0.5,1,0))</f>
        <v/>
      </c>
      <c r="AT1847" s="8">
        <f>IF(($F$1847&lt;&gt;2)+($N$1847&lt;&gt;2)+($V$1847&lt;&gt;2)+($AD$1847&lt;&gt;2)+($AL$1847&lt;&gt;2)=0,2,IF((($F$1847&lt;&gt;2)*$F$1847+($N$1847&lt;&gt;2)*$N$1847+($V$1847&lt;&gt;2)*$V$1847+($AD$1847&lt;&gt;2)*$AD$1847+($AL$1847&lt;&gt;2)*$AL$1847)/(($F$1847&lt;&gt;2)+($N$1847&lt;&gt;2)+($V$1847&lt;&gt;2)+($AD$1847&lt;&gt;2)+($AL$1847&lt;&gt;2))&gt;=0.5,1,0))</f>
        <v/>
      </c>
      <c r="AU1847" s="8">
        <f>IF(($G$1847&lt;&gt;2)+($O$1847&lt;&gt;2)+($W$1847&lt;&gt;2)+($AE$1847&lt;&gt;2)+($AM$1847&lt;&gt;2)=0,2,IF((($G$1847&lt;&gt;2)*$G$1847+($O$1847&lt;&gt;2)*$O$1847+($W$1847&lt;&gt;2)*$W$1847+($AE$1847&lt;&gt;2)*$AE$1847+($AM$1847&lt;&gt;2)*$AM$1847)/(($G$1847&lt;&gt;2)+($O$1847&lt;&gt;2)+($W$1847&lt;&gt;2)+($AE$1847&lt;&gt;2)+($AM$1847&lt;&gt;2))&gt;=0.5,1,0))</f>
        <v/>
      </c>
      <c r="AV1847" s="8">
        <f>IF(($H$1847&lt;&gt;2)+($P$1847&lt;&gt;2)+($X$1847&lt;&gt;2)+($AF$1847&lt;&gt;2)+($AN$1847&lt;&gt;2)=0,2,IF((($H$1847&lt;&gt;2)*$H$1847+($P$1847&lt;&gt;2)*$P$1847+($X$1847&lt;&gt;2)*$X$1847+($AF$1847&lt;&gt;2)*$AF$1847+($AN$1847&lt;&gt;2)*$AN$1847)/(($H$1847&lt;&gt;2)+($P$1847&lt;&gt;2)+($X$1847&lt;&gt;2)+($AF$1847&lt;&gt;2)+($AN$1847&lt;&gt;2))&gt;=0.5,1,0))</f>
        <v/>
      </c>
      <c r="AX1847" s="16">
        <f>'Ground truth'!$B$19</f>
        <v/>
      </c>
      <c r="AY1847" s="16">
        <f>'Ground truth'!$C$19</f>
        <v/>
      </c>
      <c r="AZ1847" s="16">
        <f>'Ground truth'!$D$19</f>
        <v/>
      </c>
      <c r="BA1847" s="16">
        <f>'Ground truth'!$E$19</f>
        <v/>
      </c>
      <c r="BB1847" s="16">
        <f>'Ground truth'!$F$19</f>
        <v/>
      </c>
      <c r="BC1847" s="16">
        <f>'Ground truth'!$G$19</f>
        <v/>
      </c>
      <c r="BD1847" s="16">
        <f>'Ground truth'!$H$19</f>
        <v/>
      </c>
    </row>
    <row r="1848">
      <c r="A1848" s="3" t="inlineStr">
        <is>
          <t>External Environment</t>
        </is>
      </c>
      <c r="B1848" s="8" t="n">
        <v>1</v>
      </c>
      <c r="C1848" s="8" t="n">
        <v>1</v>
      </c>
      <c r="D1848" s="8" t="n">
        <v>1</v>
      </c>
      <c r="E1848" s="8" t="n">
        <v>1</v>
      </c>
      <c r="F1848" s="8" t="n">
        <v>1</v>
      </c>
      <c r="G1848" s="8" t="n">
        <v>1</v>
      </c>
      <c r="H1848" s="8" t="n">
        <v>1</v>
      </c>
      <c r="J1848" s="8" t="n">
        <v>0</v>
      </c>
      <c r="K1848" s="8" t="n">
        <v>0</v>
      </c>
      <c r="L1848" s="8" t="n">
        <v>0</v>
      </c>
      <c r="M1848" s="8" t="n">
        <v>1</v>
      </c>
      <c r="N1848" s="8" t="n">
        <v>1</v>
      </c>
      <c r="O1848" s="8" t="n">
        <v>1</v>
      </c>
      <c r="P1848" s="8" t="n">
        <v>1</v>
      </c>
      <c r="R1848" s="8" t="n">
        <v>0</v>
      </c>
      <c r="S1848" s="8" t="n">
        <v>0</v>
      </c>
      <c r="T1848" s="8" t="n">
        <v>0</v>
      </c>
      <c r="U1848" s="8" t="n">
        <v>1</v>
      </c>
      <c r="V1848" s="8" t="n">
        <v>1</v>
      </c>
      <c r="W1848" s="8" t="n">
        <v>1</v>
      </c>
      <c r="X1848" s="8" t="n">
        <v>1</v>
      </c>
      <c r="Z1848" s="8" t="n">
        <v>0</v>
      </c>
      <c r="AA1848" s="8" t="n">
        <v>0</v>
      </c>
      <c r="AB1848" s="8" t="n">
        <v>0</v>
      </c>
      <c r="AC1848" s="8" t="n">
        <v>1</v>
      </c>
      <c r="AD1848" s="8" t="n">
        <v>1</v>
      </c>
      <c r="AE1848" s="8" t="n">
        <v>1</v>
      </c>
      <c r="AF1848" s="8" t="n">
        <v>1</v>
      </c>
      <c r="AH1848" s="8" t="n">
        <v>0</v>
      </c>
      <c r="AI1848" s="8" t="n">
        <v>0</v>
      </c>
      <c r="AJ1848" s="8" t="n">
        <v>0</v>
      </c>
      <c r="AK1848" s="8" t="n">
        <v>1</v>
      </c>
      <c r="AL1848" s="8" t="n">
        <v>1</v>
      </c>
      <c r="AM1848" s="8" t="n">
        <v>1</v>
      </c>
      <c r="AN1848" s="8" t="n">
        <v>1</v>
      </c>
      <c r="AP1848" s="8">
        <f>IF(($B$1848&lt;&gt;2)+($J$1848&lt;&gt;2)+($R$1848&lt;&gt;2)+($Z$1848&lt;&gt;2)+($AH$1848&lt;&gt;2)=0,2,IF((($B$1848&lt;&gt;2)*$B$1848+($J$1848&lt;&gt;2)*$J$1848+($R$1848&lt;&gt;2)*$R$1848+($Z$1848&lt;&gt;2)*$Z$1848+($AH$1848&lt;&gt;2)*$AH$1848)/(($B$1848&lt;&gt;2)+($J$1848&lt;&gt;2)+($R$1848&lt;&gt;2)+($Z$1848&lt;&gt;2)+($AH$1848&lt;&gt;2))&gt;=0.5,1,0))</f>
        <v/>
      </c>
      <c r="AQ1848" s="8">
        <f>IF(($C$1848&lt;&gt;2)+($K$1848&lt;&gt;2)+($S$1848&lt;&gt;2)+($AA$1848&lt;&gt;2)+($AI$1848&lt;&gt;2)=0,2,IF((($C$1848&lt;&gt;2)*$C$1848+($K$1848&lt;&gt;2)*$K$1848+($S$1848&lt;&gt;2)*$S$1848+($AA$1848&lt;&gt;2)*$AA$1848+($AI$1848&lt;&gt;2)*$AI$1848)/(($C$1848&lt;&gt;2)+($K$1848&lt;&gt;2)+($S$1848&lt;&gt;2)+($AA$1848&lt;&gt;2)+($AI$1848&lt;&gt;2))&gt;=0.5,1,0))</f>
        <v/>
      </c>
      <c r="AR1848" s="8">
        <f>IF(($D$1848&lt;&gt;2)+($L$1848&lt;&gt;2)+($T$1848&lt;&gt;2)+($AB$1848&lt;&gt;2)+($AJ$1848&lt;&gt;2)=0,2,IF((($D$1848&lt;&gt;2)*$D$1848+($L$1848&lt;&gt;2)*$L$1848+($T$1848&lt;&gt;2)*$T$1848+($AB$1848&lt;&gt;2)*$AB$1848+($AJ$1848&lt;&gt;2)*$AJ$1848)/(($D$1848&lt;&gt;2)+($L$1848&lt;&gt;2)+($T$1848&lt;&gt;2)+($AB$1848&lt;&gt;2)+($AJ$1848&lt;&gt;2))&gt;=0.5,1,0))</f>
        <v/>
      </c>
      <c r="AS1848" s="8">
        <f>IF(($E$1848&lt;&gt;2)+($M$1848&lt;&gt;2)+($U$1848&lt;&gt;2)+($AC$1848&lt;&gt;2)+($AK$1848&lt;&gt;2)=0,2,IF((($E$1848&lt;&gt;2)*$E$1848+($M$1848&lt;&gt;2)*$M$1848+($U$1848&lt;&gt;2)*$U$1848+($AC$1848&lt;&gt;2)*$AC$1848+($AK$1848&lt;&gt;2)*$AK$1848)/(($E$1848&lt;&gt;2)+($M$1848&lt;&gt;2)+($U$1848&lt;&gt;2)+($AC$1848&lt;&gt;2)+($AK$1848&lt;&gt;2))&gt;=0.5,1,0))</f>
        <v/>
      </c>
      <c r="AT1848" s="8">
        <f>IF(($F$1848&lt;&gt;2)+($N$1848&lt;&gt;2)+($V$1848&lt;&gt;2)+($AD$1848&lt;&gt;2)+($AL$1848&lt;&gt;2)=0,2,IF((($F$1848&lt;&gt;2)*$F$1848+($N$1848&lt;&gt;2)*$N$1848+($V$1848&lt;&gt;2)*$V$1848+($AD$1848&lt;&gt;2)*$AD$1848+($AL$1848&lt;&gt;2)*$AL$1848)/(($F$1848&lt;&gt;2)+($N$1848&lt;&gt;2)+($V$1848&lt;&gt;2)+($AD$1848&lt;&gt;2)+($AL$1848&lt;&gt;2))&gt;=0.5,1,0))</f>
        <v/>
      </c>
      <c r="AU1848" s="8">
        <f>IF(($G$1848&lt;&gt;2)+($O$1848&lt;&gt;2)+($W$1848&lt;&gt;2)+($AE$1848&lt;&gt;2)+($AM$1848&lt;&gt;2)=0,2,IF((($G$1848&lt;&gt;2)*$G$1848+($O$1848&lt;&gt;2)*$O$1848+($W$1848&lt;&gt;2)*$W$1848+($AE$1848&lt;&gt;2)*$AE$1848+($AM$1848&lt;&gt;2)*$AM$1848)/(($G$1848&lt;&gt;2)+($O$1848&lt;&gt;2)+($W$1848&lt;&gt;2)+($AE$1848&lt;&gt;2)+($AM$1848&lt;&gt;2))&gt;=0.5,1,0))</f>
        <v/>
      </c>
      <c r="AV1848" s="8">
        <f>IF(($H$1848&lt;&gt;2)+($P$1848&lt;&gt;2)+($X$1848&lt;&gt;2)+($AF$1848&lt;&gt;2)+($AN$1848&lt;&gt;2)=0,2,IF((($H$1848&lt;&gt;2)*$H$1848+($P$1848&lt;&gt;2)*$P$1848+($X$1848&lt;&gt;2)*$X$1848+($AF$1848&lt;&gt;2)*$AF$1848+($AN$1848&lt;&gt;2)*$AN$1848)/(($H$1848&lt;&gt;2)+($P$1848&lt;&gt;2)+($X$1848&lt;&gt;2)+($AF$1848&lt;&gt;2)+($AN$1848&lt;&gt;2))&gt;=0.5,1,0))</f>
        <v/>
      </c>
      <c r="AX1848" s="16">
        <f>'Ground truth'!$B$20</f>
        <v/>
      </c>
      <c r="AY1848" s="16">
        <f>'Ground truth'!$C$20</f>
        <v/>
      </c>
      <c r="AZ1848" s="16">
        <f>'Ground truth'!$D$20</f>
        <v/>
      </c>
      <c r="BA1848" s="16">
        <f>'Ground truth'!$E$20</f>
        <v/>
      </c>
      <c r="BB1848" s="16">
        <f>'Ground truth'!$F$20</f>
        <v/>
      </c>
      <c r="BC1848" s="16">
        <f>'Ground truth'!$G$20</f>
        <v/>
      </c>
      <c r="BD1848" s="16">
        <f>'Ground truth'!$H$20</f>
        <v/>
      </c>
    </row>
    <row r="1850">
      <c r="A1850" s="17" t="inlineStr">
        <is>
          <t>metrics — confident-only (unsure excluded from denominators)</t>
        </is>
      </c>
      <c r="B1850" s="10" t="inlineStr">
        <is>
          <t>run 1</t>
        </is>
      </c>
      <c r="C1850" s="10" t="inlineStr">
        <is>
          <t>run 2</t>
        </is>
      </c>
      <c r="D1850" s="10" t="inlineStr">
        <is>
          <t>run 3</t>
        </is>
      </c>
      <c r="E1850" s="10" t="inlineStr">
        <is>
          <t>run 4</t>
        </is>
      </c>
      <c r="F1850" s="10" t="inlineStr">
        <is>
          <t>run 5</t>
        </is>
      </c>
      <c r="G1850" s="10" t="inlineStr">
        <is>
          <t>avg-matrix</t>
        </is>
      </c>
      <c r="H1850" s="10" t="inlineStr">
        <is>
          <t>mean</t>
        </is>
      </c>
      <c r="I1850" s="10" t="inlineStr">
        <is>
          <t>std (pop.)</t>
        </is>
      </c>
      <c r="J1850" s="17" t="inlineStr">
        <is>
          <t>notes</t>
        </is>
      </c>
    </row>
    <row r="1851">
      <c r="A1851" s="7" t="inlineStr">
        <is>
          <t>TP</t>
        </is>
      </c>
      <c r="B1851" s="7">
        <f>SUMPRODUCT(($B$1842:$H$1848=1)*('Ground truth'!$B$14:$H$20=1))</f>
        <v/>
      </c>
      <c r="C1851" s="7">
        <f>SUMPRODUCT(($J$1842:$P$1848=1)*('Ground truth'!$B$14:$H$20=1))</f>
        <v/>
      </c>
      <c r="D1851" s="7">
        <f>SUMPRODUCT(($R$1842:$X$1848=1)*('Ground truth'!$B$14:$H$20=1))</f>
        <v/>
      </c>
      <c r="E1851" s="7">
        <f>SUMPRODUCT(($Z$1842:$AF$1848=1)*('Ground truth'!$B$14:$H$20=1))</f>
        <v/>
      </c>
      <c r="F1851" s="7">
        <f>SUMPRODUCT(($AH$1842:$AN$1848=1)*('Ground truth'!$B$14:$H$20=1))</f>
        <v/>
      </c>
      <c r="G1851" s="7">
        <f>SUMPRODUCT(($AP$1842:$AV$1848=1)*('Ground truth'!$B$14:$H$20=1))</f>
        <v/>
      </c>
      <c r="H1851" s="12">
        <f>AVERAGE($B$1851:$F$1851)</f>
        <v/>
      </c>
      <c r="I1851" s="12">
        <f>STDEV.P($B$1851:$F$1851)</f>
        <v/>
      </c>
    </row>
    <row r="1852">
      <c r="A1852" s="7" t="inlineStr">
        <is>
          <t>TN</t>
        </is>
      </c>
      <c r="B1852" s="7">
        <f>SUMPRODUCT(($B$1842:$H$1848=0)*('Ground truth'!$B$14:$H$20=0))</f>
        <v/>
      </c>
      <c r="C1852" s="7">
        <f>SUMPRODUCT(($J$1842:$P$1848=0)*('Ground truth'!$B$14:$H$20=0))</f>
        <v/>
      </c>
      <c r="D1852" s="7">
        <f>SUMPRODUCT(($R$1842:$X$1848=0)*('Ground truth'!$B$14:$H$20=0))</f>
        <v/>
      </c>
      <c r="E1852" s="7">
        <f>SUMPRODUCT(($Z$1842:$AF$1848=0)*('Ground truth'!$B$14:$H$20=0))</f>
        <v/>
      </c>
      <c r="F1852" s="7">
        <f>SUMPRODUCT(($AH$1842:$AN$1848=0)*('Ground truth'!$B$14:$H$20=0))</f>
        <v/>
      </c>
      <c r="G1852" s="7">
        <f>SUMPRODUCT(($AP$1842:$AV$1848=0)*('Ground truth'!$B$14:$H$20=0))</f>
        <v/>
      </c>
      <c r="H1852" s="12">
        <f>AVERAGE($B$1852:$F$1852)</f>
        <v/>
      </c>
      <c r="I1852" s="12">
        <f>STDEV.P($B$1852:$F$1852)</f>
        <v/>
      </c>
    </row>
    <row r="1853">
      <c r="A1853" s="7" t="inlineStr">
        <is>
          <t>FP</t>
        </is>
      </c>
      <c r="B1853" s="7">
        <f>SUMPRODUCT(($B$1842:$H$1848=1)*('Ground truth'!$B$14:$H$20=0))</f>
        <v/>
      </c>
      <c r="C1853" s="7">
        <f>SUMPRODUCT(($J$1842:$P$1848=1)*('Ground truth'!$B$14:$H$20=0))</f>
        <v/>
      </c>
      <c r="D1853" s="7">
        <f>SUMPRODUCT(($R$1842:$X$1848=1)*('Ground truth'!$B$14:$H$20=0))</f>
        <v/>
      </c>
      <c r="E1853" s="7">
        <f>SUMPRODUCT(($Z$1842:$AF$1848=1)*('Ground truth'!$B$14:$H$20=0))</f>
        <v/>
      </c>
      <c r="F1853" s="7">
        <f>SUMPRODUCT(($AH$1842:$AN$1848=1)*('Ground truth'!$B$14:$H$20=0))</f>
        <v/>
      </c>
      <c r="G1853" s="7">
        <f>SUMPRODUCT(($AP$1842:$AV$1848=1)*('Ground truth'!$B$14:$H$20=0))</f>
        <v/>
      </c>
      <c r="H1853" s="12">
        <f>AVERAGE($B$1853:$F$1853)</f>
        <v/>
      </c>
      <c r="I1853" s="12">
        <f>STDEV.P($B$1853:$F$1853)</f>
        <v/>
      </c>
    </row>
    <row r="1854">
      <c r="A1854" s="7" t="inlineStr">
        <is>
          <t>FN</t>
        </is>
      </c>
      <c r="B1854" s="7">
        <f>SUMPRODUCT(($B$1842:$H$1848=0)*('Ground truth'!$B$14:$H$20=1))</f>
        <v/>
      </c>
      <c r="C1854" s="7">
        <f>SUMPRODUCT(($J$1842:$P$1848=0)*('Ground truth'!$B$14:$H$20=1))</f>
        <v/>
      </c>
      <c r="D1854" s="7">
        <f>SUMPRODUCT(($R$1842:$X$1848=0)*('Ground truth'!$B$14:$H$20=1))</f>
        <v/>
      </c>
      <c r="E1854" s="7">
        <f>SUMPRODUCT(($Z$1842:$AF$1848=0)*('Ground truth'!$B$14:$H$20=1))</f>
        <v/>
      </c>
      <c r="F1854" s="7">
        <f>SUMPRODUCT(($AH$1842:$AN$1848=0)*('Ground truth'!$B$14:$H$20=1))</f>
        <v/>
      </c>
      <c r="G1854" s="7">
        <f>SUMPRODUCT(($AP$1842:$AV$1848=0)*('Ground truth'!$B$14:$H$20=1))</f>
        <v/>
      </c>
      <c r="H1854" s="12">
        <f>AVERAGE($B$1854:$F$1854)</f>
        <v/>
      </c>
      <c r="I1854" s="12">
        <f>STDEV.P($B$1854:$F$1854)</f>
        <v/>
      </c>
    </row>
    <row r="1855">
      <c r="A1855" s="4" t="inlineStr">
        <is>
          <t>Precision</t>
        </is>
      </c>
      <c r="B1855" s="12">
        <f>IFERROR($B$1851/($B$1851+$B$1853),0)</f>
        <v/>
      </c>
      <c r="C1855" s="12">
        <f>IFERROR($C$1851/($C$1851+$C$1853),0)</f>
        <v/>
      </c>
      <c r="D1855" s="12">
        <f>IFERROR($D$1851/($D$1851+$D$1853),0)</f>
        <v/>
      </c>
      <c r="E1855" s="12">
        <f>IFERROR($E$1851/($E$1851+$E$1853),0)</f>
        <v/>
      </c>
      <c r="F1855" s="12">
        <f>IFERROR($F$1851/($F$1851+$F$1853),0)</f>
        <v/>
      </c>
      <c r="G1855" s="12">
        <f>IFERROR($G$1851/($G$1851+$G$1853),0)</f>
        <v/>
      </c>
      <c r="H1855" s="18">
        <f>AVERAGE($B$1855:$F$1855)</f>
        <v/>
      </c>
      <c r="I1855" s="18">
        <f>STDEV.P($B$1855:$F$1855)</f>
        <v/>
      </c>
    </row>
    <row r="1856">
      <c r="A1856" s="4" t="inlineStr">
        <is>
          <t>Recall</t>
        </is>
      </c>
      <c r="B1856" s="12">
        <f>IFERROR($B$1851/($B$1851+$B$1854),0)</f>
        <v/>
      </c>
      <c r="C1856" s="12">
        <f>IFERROR($C$1851/($C$1851+$C$1854),0)</f>
        <v/>
      </c>
      <c r="D1856" s="12">
        <f>IFERROR($D$1851/($D$1851+$D$1854),0)</f>
        <v/>
      </c>
      <c r="E1856" s="12">
        <f>IFERROR($E$1851/($E$1851+$E$1854),0)</f>
        <v/>
      </c>
      <c r="F1856" s="12">
        <f>IFERROR($F$1851/($F$1851+$F$1854),0)</f>
        <v/>
      </c>
      <c r="G1856" s="12">
        <f>IFERROR($G$1851/($G$1851+$G$1854),0)</f>
        <v/>
      </c>
      <c r="H1856" s="18">
        <f>AVERAGE($B$1856:$F$1856)</f>
        <v/>
      </c>
      <c r="I1856" s="18">
        <f>STDEV.P($B$1856:$F$1856)</f>
        <v/>
      </c>
    </row>
    <row r="1857">
      <c r="A1857" s="4" t="inlineStr">
        <is>
          <t>F1</t>
        </is>
      </c>
      <c r="B1857" s="12">
        <f>IFERROR(2*$B$1855*$B$1856/($B$1855+$B$1856),0)</f>
        <v/>
      </c>
      <c r="C1857" s="12">
        <f>IFERROR(2*$C$1855*$C$1856/($C$1855+$C$1856),0)</f>
        <v/>
      </c>
      <c r="D1857" s="12">
        <f>IFERROR(2*$D$1855*$D$1856/($D$1855+$D$1856),0)</f>
        <v/>
      </c>
      <c r="E1857" s="12">
        <f>IFERROR(2*$E$1855*$E$1856/($E$1855+$E$1856),0)</f>
        <v/>
      </c>
      <c r="F1857" s="12">
        <f>IFERROR(2*$F$1855*$F$1856/($F$1855+$F$1856),0)</f>
        <v/>
      </c>
      <c r="G1857" s="12">
        <f>IFERROR(2*$G$1855*$G$1856/($G$1855+$G$1856),0)</f>
        <v/>
      </c>
      <c r="H1857" s="18">
        <f>AVERAGE($B$1857:$F$1857)</f>
        <v/>
      </c>
      <c r="I1857" s="18">
        <f>STDEV.P($B$1857:$F$1857)</f>
        <v/>
      </c>
    </row>
    <row r="1858">
      <c r="A1858" s="4" t="inlineStr">
        <is>
          <t>Accuracy</t>
        </is>
      </c>
      <c r="B1858" s="12">
        <f>IFERROR(($B$1851+$B$1852)/($B$1851+$B$1852+$B$1853+$B$1854),0)</f>
        <v/>
      </c>
      <c r="C1858" s="12">
        <f>IFERROR(($C$1851+$C$1852)/($C$1851+$C$1852+$C$1853+$C$1854),0)</f>
        <v/>
      </c>
      <c r="D1858" s="12">
        <f>IFERROR(($D$1851+$D$1852)/($D$1851+$D$1852+$D$1853+$D$1854),0)</f>
        <v/>
      </c>
      <c r="E1858" s="12">
        <f>IFERROR(($E$1851+$E$1852)/($E$1851+$E$1852+$E$1853+$E$1854),0)</f>
        <v/>
      </c>
      <c r="F1858" s="12">
        <f>IFERROR(($F$1851+$F$1852)/($F$1851+$F$1852+$F$1853+$F$1854),0)</f>
        <v/>
      </c>
      <c r="G1858" s="12">
        <f>IFERROR(($G$1851+$G$1852)/($G$1851+$G$1852+$G$1853+$G$1854),0)</f>
        <v/>
      </c>
      <c r="H1858" s="18">
        <f>AVERAGE($B$1858:$F$1858)</f>
        <v/>
      </c>
      <c r="I1858" s="18">
        <f>STDEV.P($B$1858:$F$1858)</f>
        <v/>
      </c>
    </row>
    <row r="1859">
      <c r="A1859" s="4" t="inlineStr">
        <is>
          <t>Edit distance</t>
        </is>
      </c>
      <c r="B1859" s="12">
        <f>SUMPRODUCT(ABS('Ground truth'!$B$14:$H$20-$B$1842:$H$1848))</f>
        <v/>
      </c>
      <c r="C1859" s="12">
        <f>SUMPRODUCT(ABS('Ground truth'!$B$14:$H$20-$J$1842:$P$1848))</f>
        <v/>
      </c>
      <c r="D1859" s="12">
        <f>SUMPRODUCT(ABS('Ground truth'!$B$14:$H$20-$R$1842:$X$1848))</f>
        <v/>
      </c>
      <c r="E1859" s="12">
        <f>SUMPRODUCT(ABS('Ground truth'!$B$14:$H$20-$Z$1842:$AF$1848))</f>
        <v/>
      </c>
      <c r="F1859" s="12">
        <f>SUMPRODUCT(ABS('Ground truth'!$B$14:$H$20-$AH$1842:$AN$1848))</f>
        <v/>
      </c>
      <c r="G1859" s="12">
        <f>SUMPRODUCT(ABS('Ground truth'!$B$14:$H$20-$AP$1842:$AV$1848))</f>
        <v/>
      </c>
      <c r="H1859" s="18">
        <f>AVERAGE($B$1859:$F$1859)</f>
        <v/>
      </c>
      <c r="I1859" s="18">
        <f>STDEV.P($B$1859:$F$1859)</f>
        <v/>
      </c>
    </row>
    <row r="1860">
      <c r="A1860" s="4" t="inlineStr">
        <is>
          <t>Spectral distance</t>
        </is>
      </c>
      <c r="B1860" s="12">
        <f>SQRT(SUMPRODUCT(('Ground truth'!$K$14:$K$20-$B$1871:$B$1877)^2))</f>
        <v/>
      </c>
      <c r="C1860" s="12">
        <f>SQRT(SUMPRODUCT(('Ground truth'!$K$14:$K$20-$C$1871:$C$1877)^2))</f>
        <v/>
      </c>
      <c r="D1860" s="12">
        <f>SQRT(SUMPRODUCT(('Ground truth'!$K$14:$K$20-$D$1871:$D$1877)^2))</f>
        <v/>
      </c>
      <c r="E1860" s="12">
        <f>SQRT(SUMPRODUCT(('Ground truth'!$K$14:$K$20-$E$1871:$E$1877)^2))</f>
        <v/>
      </c>
      <c r="F1860" s="12">
        <f>SQRT(SUMPRODUCT(('Ground truth'!$K$14:$K$20-$F$1871:$F$1877)^2))</f>
        <v/>
      </c>
      <c r="G1860" s="12">
        <f>SQRT(SUMPRODUCT(('Ground truth'!$K$14:$K$20-$G$1871:$G$1877)^2))</f>
        <v/>
      </c>
      <c r="H1860" s="18">
        <f>AVERAGE($B$1860:$F$1860)</f>
        <v/>
      </c>
      <c r="I1860" s="18">
        <f>STDEV.P($B$1860:$F$1860)</f>
        <v/>
      </c>
    </row>
    <row r="1861">
      <c r="A1861" s="4" t="inlineStr">
        <is>
          <t>Unsure cells</t>
        </is>
      </c>
      <c r="B1861" s="7">
        <f>COUNTIF($B$1842:$H$1848,2)</f>
        <v/>
      </c>
      <c r="C1861" s="7">
        <f>COUNTIF($J$1842:$P$1848,2)</f>
        <v/>
      </c>
      <c r="D1861" s="7">
        <f>COUNTIF($R$1842:$X$1848,2)</f>
        <v/>
      </c>
      <c r="E1861" s="7">
        <f>COUNTIF($Z$1842:$AF$1848,2)</f>
        <v/>
      </c>
      <c r="F1861" s="7">
        <f>COUNTIF($AH$1842:$AN$1848,2)</f>
        <v/>
      </c>
      <c r="G1861" s="7">
        <f>COUNTIF($AP$1842:$AV$1848,2)</f>
        <v/>
      </c>
      <c r="H1861" s="12">
        <f>AVERAGE($B$1861:$F$1861)</f>
        <v/>
      </c>
      <c r="I1861" s="12">
        <f>STDEV.P($B$1861:$F$1861)</f>
        <v/>
      </c>
    </row>
    <row r="1862">
      <c r="A1862" s="3" t="inlineStr">
        <is>
          <t>eigenvalues (real part, numpy order; pasted)</t>
        </is>
      </c>
    </row>
    <row r="1863">
      <c r="A1863" s="3" t="inlineStr">
        <is>
          <t xml:space="preserve">  λ1</t>
        </is>
      </c>
      <c r="B1863" s="19" t="n">
        <v>6.503307634654981</v>
      </c>
      <c r="C1863" s="19" t="n">
        <v>5.132637493579844</v>
      </c>
      <c r="D1863" s="19" t="n">
        <v>5.132637493579844</v>
      </c>
      <c r="E1863" s="19" t="n">
        <v>5.132637493579844</v>
      </c>
      <c r="F1863" s="19" t="n">
        <v>5.132637493579844</v>
      </c>
      <c r="G1863" s="19" t="n">
        <v>5.132637493579844</v>
      </c>
    </row>
    <row r="1864">
      <c r="A1864" s="3" t="inlineStr">
        <is>
          <t xml:space="preserve">  λ2</t>
        </is>
      </c>
      <c r="B1864" s="19" t="n">
        <v>1.384928374188437</v>
      </c>
      <c r="C1864" s="19" t="n">
        <v>2.140435369487829</v>
      </c>
      <c r="D1864" s="19" t="n">
        <v>2.140435369487829</v>
      </c>
      <c r="E1864" s="19" t="n">
        <v>2.140435369487829</v>
      </c>
      <c r="F1864" s="19" t="n">
        <v>2.140435369487829</v>
      </c>
      <c r="G1864" s="19" t="n">
        <v>2.140435369487829</v>
      </c>
    </row>
    <row r="1865">
      <c r="A1865" s="3" t="inlineStr">
        <is>
          <t xml:space="preserve">  λ3</t>
        </is>
      </c>
      <c r="B1865" s="19" t="n">
        <v>-0.8882360088434119</v>
      </c>
      <c r="C1865" s="19" t="n">
        <v>-0.273072863067666</v>
      </c>
      <c r="D1865" s="19" t="n">
        <v>-0.273072863067666</v>
      </c>
      <c r="E1865" s="19" t="n">
        <v>-0.273072863067666</v>
      </c>
      <c r="F1865" s="19" t="n">
        <v>-0.273072863067666</v>
      </c>
      <c r="G1865" s="19" t="n">
        <v>-0.273072863067666</v>
      </c>
    </row>
    <row r="1866">
      <c r="A1866" s="3" t="inlineStr">
        <is>
          <t xml:space="preserve">  λ4</t>
        </is>
      </c>
      <c r="B1866" s="19" t="n">
        <v>-1.261204319237097e-16</v>
      </c>
      <c r="C1866" s="19" t="n">
        <v>-7.947901169542939e-16</v>
      </c>
      <c r="D1866" s="19" t="n">
        <v>-7.947901169542939e-16</v>
      </c>
      <c r="E1866" s="19" t="n">
        <v>-7.947901169542939e-16</v>
      </c>
      <c r="F1866" s="19" t="n">
        <v>-7.947901169542939e-16</v>
      </c>
      <c r="G1866" s="19" t="n">
        <v>-7.947901169542939e-16</v>
      </c>
    </row>
    <row r="1867">
      <c r="A1867" s="3" t="inlineStr">
        <is>
          <t xml:space="preserve">  λ5</t>
        </is>
      </c>
      <c r="B1867" s="19" t="n">
        <v>-6.921390367116458e-18</v>
      </c>
      <c r="C1867" s="19" t="n">
        <v>-3.330669073875471e-16</v>
      </c>
      <c r="D1867" s="19" t="n">
        <v>-3.330669073875471e-16</v>
      </c>
      <c r="E1867" s="19" t="n">
        <v>-3.330669073875471e-16</v>
      </c>
      <c r="F1867" s="19" t="n">
        <v>-3.330669073875471e-16</v>
      </c>
      <c r="G1867" s="19" t="n">
        <v>-3.330669073875471e-16</v>
      </c>
    </row>
    <row r="1868">
      <c r="A1868" s="3" t="inlineStr">
        <is>
          <t xml:space="preserve">  λ6</t>
        </is>
      </c>
      <c r="B1868" s="19" t="n">
        <v>-6.939054258888579e-32</v>
      </c>
      <c r="C1868" s="19" t="n">
        <v>3.764450074504739e-48</v>
      </c>
      <c r="D1868" s="19" t="n">
        <v>3.764450074504739e-48</v>
      </c>
      <c r="E1868" s="19" t="n">
        <v>3.764450074504739e-48</v>
      </c>
      <c r="F1868" s="19" t="n">
        <v>3.764450074504739e-48</v>
      </c>
      <c r="G1868" s="19" t="n">
        <v>3.764450074504739e-48</v>
      </c>
    </row>
    <row r="1869">
      <c r="A1869" s="3" t="inlineStr">
        <is>
          <t xml:space="preserve">  λ7</t>
        </is>
      </c>
      <c r="B1869" s="19" t="n">
        <v>0</v>
      </c>
      <c r="C1869" s="19" t="n">
        <v>3.764450074504739e-48</v>
      </c>
      <c r="D1869" s="19" t="n">
        <v>3.764450074504739e-48</v>
      </c>
      <c r="E1869" s="19" t="n">
        <v>3.764450074504739e-48</v>
      </c>
      <c r="F1869" s="19" t="n">
        <v>3.764450074504739e-48</v>
      </c>
      <c r="G1869" s="19" t="n">
        <v>3.764450074504739e-48</v>
      </c>
    </row>
    <row r="1870">
      <c r="A1870" s="3" t="inlineStr">
        <is>
          <t>eigenvalues sorted desc (LARGE)</t>
        </is>
      </c>
    </row>
    <row r="1871">
      <c r="A1871" s="3" t="inlineStr">
        <is>
          <t xml:space="preserve">  λ(1)</t>
        </is>
      </c>
      <c r="B1871" s="19">
        <f>LARGE($B$1863:$B$1869,1)</f>
        <v/>
      </c>
      <c r="C1871" s="19">
        <f>LARGE($C$1863:$C$1869,1)</f>
        <v/>
      </c>
      <c r="D1871" s="19">
        <f>LARGE($D$1863:$D$1869,1)</f>
        <v/>
      </c>
      <c r="E1871" s="19">
        <f>LARGE($E$1863:$E$1869,1)</f>
        <v/>
      </c>
      <c r="F1871" s="19">
        <f>LARGE($F$1863:$F$1869,1)</f>
        <v/>
      </c>
      <c r="G1871" s="19">
        <f>LARGE($G$1863:$G$1869,1)</f>
        <v/>
      </c>
    </row>
    <row r="1872">
      <c r="A1872" s="3" t="inlineStr">
        <is>
          <t xml:space="preserve">  λ(2)</t>
        </is>
      </c>
      <c r="B1872" s="19">
        <f>LARGE($B$1863:$B$1869,2)</f>
        <v/>
      </c>
      <c r="C1872" s="19">
        <f>LARGE($C$1863:$C$1869,2)</f>
        <v/>
      </c>
      <c r="D1872" s="19">
        <f>LARGE($D$1863:$D$1869,2)</f>
        <v/>
      </c>
      <c r="E1872" s="19">
        <f>LARGE($E$1863:$E$1869,2)</f>
        <v/>
      </c>
      <c r="F1872" s="19">
        <f>LARGE($F$1863:$F$1869,2)</f>
        <v/>
      </c>
      <c r="G1872" s="19">
        <f>LARGE($G$1863:$G$1869,2)</f>
        <v/>
      </c>
    </row>
    <row r="1873">
      <c r="A1873" s="3" t="inlineStr">
        <is>
          <t xml:space="preserve">  λ(3)</t>
        </is>
      </c>
      <c r="B1873" s="19">
        <f>LARGE($B$1863:$B$1869,3)</f>
        <v/>
      </c>
      <c r="C1873" s="19">
        <f>LARGE($C$1863:$C$1869,3)</f>
        <v/>
      </c>
      <c r="D1873" s="19">
        <f>LARGE($D$1863:$D$1869,3)</f>
        <v/>
      </c>
      <c r="E1873" s="19">
        <f>LARGE($E$1863:$E$1869,3)</f>
        <v/>
      </c>
      <c r="F1873" s="19">
        <f>LARGE($F$1863:$F$1869,3)</f>
        <v/>
      </c>
      <c r="G1873" s="19">
        <f>LARGE($G$1863:$G$1869,3)</f>
        <v/>
      </c>
    </row>
    <row r="1874">
      <c r="A1874" s="3" t="inlineStr">
        <is>
          <t xml:space="preserve">  λ(4)</t>
        </is>
      </c>
      <c r="B1874" s="19">
        <f>LARGE($B$1863:$B$1869,4)</f>
        <v/>
      </c>
      <c r="C1874" s="19">
        <f>LARGE($C$1863:$C$1869,4)</f>
        <v/>
      </c>
      <c r="D1874" s="19">
        <f>LARGE($D$1863:$D$1869,4)</f>
        <v/>
      </c>
      <c r="E1874" s="19">
        <f>LARGE($E$1863:$E$1869,4)</f>
        <v/>
      </c>
      <c r="F1874" s="19">
        <f>LARGE($F$1863:$F$1869,4)</f>
        <v/>
      </c>
      <c r="G1874" s="19">
        <f>LARGE($G$1863:$G$1869,4)</f>
        <v/>
      </c>
    </row>
    <row r="1875">
      <c r="A1875" s="3" t="inlineStr">
        <is>
          <t xml:space="preserve">  λ(5)</t>
        </is>
      </c>
      <c r="B1875" s="19">
        <f>LARGE($B$1863:$B$1869,5)</f>
        <v/>
      </c>
      <c r="C1875" s="19">
        <f>LARGE($C$1863:$C$1869,5)</f>
        <v/>
      </c>
      <c r="D1875" s="19">
        <f>LARGE($D$1863:$D$1869,5)</f>
        <v/>
      </c>
      <c r="E1875" s="19">
        <f>LARGE($E$1863:$E$1869,5)</f>
        <v/>
      </c>
      <c r="F1875" s="19">
        <f>LARGE($F$1863:$F$1869,5)</f>
        <v/>
      </c>
      <c r="G1875" s="19">
        <f>LARGE($G$1863:$G$1869,5)</f>
        <v/>
      </c>
    </row>
    <row r="1876">
      <c r="A1876" s="3" t="inlineStr">
        <is>
          <t xml:space="preserve">  λ(6)</t>
        </is>
      </c>
      <c r="B1876" s="19">
        <f>LARGE($B$1863:$B$1869,6)</f>
        <v/>
      </c>
      <c r="C1876" s="19">
        <f>LARGE($C$1863:$C$1869,6)</f>
        <v/>
      </c>
      <c r="D1876" s="19">
        <f>LARGE($D$1863:$D$1869,6)</f>
        <v/>
      </c>
      <c r="E1876" s="19">
        <f>LARGE($E$1863:$E$1869,6)</f>
        <v/>
      </c>
      <c r="F1876" s="19">
        <f>LARGE($F$1863:$F$1869,6)</f>
        <v/>
      </c>
      <c r="G1876" s="19">
        <f>LARGE($G$1863:$G$1869,6)</f>
        <v/>
      </c>
    </row>
    <row r="1877">
      <c r="A1877" s="3" t="inlineStr">
        <is>
          <t xml:space="preserve">  λ(7)</t>
        </is>
      </c>
      <c r="B1877" s="19">
        <f>LARGE($B$1863:$B$1869,7)</f>
        <v/>
      </c>
      <c r="C1877" s="19">
        <f>LARGE($C$1863:$C$1869,7)</f>
        <v/>
      </c>
      <c r="D1877" s="19">
        <f>LARGE($D$1863:$D$1869,7)</f>
        <v/>
      </c>
      <c r="E1877" s="19">
        <f>LARGE($E$1863:$E$1869,7)</f>
        <v/>
      </c>
      <c r="F1877" s="19">
        <f>LARGE($F$1863:$F$1869,7)</f>
        <v/>
      </c>
      <c r="G1877" s="19">
        <f>LARGE($G$1863:$G$1869,7)</f>
        <v/>
      </c>
    </row>
    <row r="1878">
      <c r="A1878" s="3" t="inlineStr">
        <is>
          <t>check: Σeig − trace (→0)</t>
        </is>
      </c>
      <c r="B1878" s="3">
        <f>ROUND(SUM($B$1863:$B$1869)-($B$1842+$C$1843+$D$1844+$E$1845+$F$1846+$G$1847+$H$1848),6)</f>
        <v/>
      </c>
      <c r="C1878" s="3">
        <f>ROUND(SUM($C$1863:$C$1869)-($J$1842+$K$1843+$L$1844+$M$1845+$N$1846+$O$1847+$P$1848),6)</f>
        <v/>
      </c>
      <c r="D1878" s="3">
        <f>ROUND(SUM($D$1863:$D$1869)-($R$1842+$S$1843+$T$1844+$U$1845+$V$1846+$W$1847+$X$1848),6)</f>
        <v/>
      </c>
      <c r="E1878" s="3">
        <f>ROUND(SUM($E$1863:$E$1869)-($Z$1842+$AA$1843+$AB$1844+$AC$1845+$AD$1846+$AE$1847+$AF$1848),6)</f>
        <v/>
      </c>
      <c r="F1878" s="3">
        <f>ROUND(SUM($F$1863:$F$1869)-($AH$1842+$AI$1843+$AJ$1844+$AK$1845+$AL$1846+$AM$1847+$AN$1848),6)</f>
        <v/>
      </c>
      <c r="G1878" s="3">
        <f>ROUND(SUM($G$1863:$G$1869)-($AP$1842+$AQ$1843+$AR$1844+$AS$1845+$AT$1846+$AU$1847+$AV$1848),6)</f>
        <v/>
      </c>
    </row>
    <row r="1879">
      <c r="A1879" s="3" t="inlineStr">
        <is>
          <t>check: Πeig − det (→0)</t>
        </is>
      </c>
      <c r="B1879" s="3">
        <f>ROUND(MDETERM($B$1842:$H$1848)-PRODUCT($B$1863:$B$1869),6)</f>
        <v/>
      </c>
      <c r="C1879" s="3">
        <f>ROUND(MDETERM($J$1842:$P$1848)-PRODUCT($C$1863:$C$1869),6)</f>
        <v/>
      </c>
      <c r="D1879" s="3">
        <f>ROUND(MDETERM($R$1842:$X$1848)-PRODUCT($D$1863:$D$1869),6)</f>
        <v/>
      </c>
      <c r="E1879" s="3">
        <f>ROUND(MDETERM($Z$1842:$AF$1848)-PRODUCT($E$1863:$E$1869),6)</f>
        <v/>
      </c>
      <c r="F1879" s="3">
        <f>ROUND(MDETERM($AH$1842:$AN$1848)-PRODUCT($F$1863:$F$1869),6)</f>
        <v/>
      </c>
      <c r="G1879" s="3">
        <f>ROUND(MDETERM($AP$1842:$AV$1848)-PRODUCT($G$1863:$G$1869),6)</f>
        <v/>
      </c>
    </row>
    <row r="1880">
      <c r="A1880" s="3" t="inlineStr">
        <is>
          <t>complex eigenvalues?</t>
        </is>
      </c>
      <c r="B1880" s="3" t="inlineStr"/>
      <c r="C1880" s="3" t="inlineStr"/>
      <c r="D1880" s="3" t="inlineStr"/>
      <c r="E1880" s="3" t="inlineStr"/>
      <c r="F1880" s="3" t="inlineStr"/>
      <c r="G1880" s="3" t="inlineStr"/>
    </row>
    <row r="1881">
      <c r="A1881" s="3" t="inlineStr">
        <is>
          <t>check: det(M − λᵢI) per sorted λ (→0)</t>
        </is>
      </c>
    </row>
    <row r="1882">
      <c r="A1882" s="3" t="inlineStr">
        <is>
          <t xml:space="preserve">  det(M − λ(1)I)</t>
        </is>
      </c>
      <c r="B1882" s="3">
        <f t="array" ref="B1882">ROUND(MDETERM($B$1842:$H$1848-$B$1871*MUNIT(7)),6)</f>
        <v/>
      </c>
      <c r="C1882" s="3">
        <f t="array" ref="C1882">ROUND(MDETERM($J$1842:$P$1848-$C$1871*MUNIT(7)),6)</f>
        <v/>
      </c>
      <c r="D1882" s="3">
        <f t="array" ref="D1882">ROUND(MDETERM($R$1842:$X$1848-$D$1871*MUNIT(7)),6)</f>
        <v/>
      </c>
      <c r="E1882" s="3">
        <f t="array" ref="E1882">ROUND(MDETERM($Z$1842:$AF$1848-$E$1871*MUNIT(7)),6)</f>
        <v/>
      </c>
      <c r="F1882" s="3">
        <f t="array" ref="F1882">ROUND(MDETERM($AH$1842:$AN$1848-$F$1871*MUNIT(7)),6)</f>
        <v/>
      </c>
      <c r="G1882" s="3">
        <f t="array" ref="G1882">ROUND(MDETERM($AP$1842:$AV$1848-$G$1871*MUNIT(7)),6)</f>
        <v/>
      </c>
    </row>
    <row r="1883">
      <c r="A1883" s="3" t="inlineStr">
        <is>
          <t xml:space="preserve">  det(M − λ(2)I)</t>
        </is>
      </c>
      <c r="B1883" s="3">
        <f t="array" ref="B1883">ROUND(MDETERM($B$1842:$H$1848-$B$1872*MUNIT(7)),6)</f>
        <v/>
      </c>
      <c r="C1883" s="3">
        <f t="array" ref="C1883">ROUND(MDETERM($J$1842:$P$1848-$C$1872*MUNIT(7)),6)</f>
        <v/>
      </c>
      <c r="D1883" s="3">
        <f t="array" ref="D1883">ROUND(MDETERM($R$1842:$X$1848-$D$1872*MUNIT(7)),6)</f>
        <v/>
      </c>
      <c r="E1883" s="3">
        <f t="array" ref="E1883">ROUND(MDETERM($Z$1842:$AF$1848-$E$1872*MUNIT(7)),6)</f>
        <v/>
      </c>
      <c r="F1883" s="3">
        <f t="array" ref="F1883">ROUND(MDETERM($AH$1842:$AN$1848-$F$1872*MUNIT(7)),6)</f>
        <v/>
      </c>
      <c r="G1883" s="3">
        <f t="array" ref="G1883">ROUND(MDETERM($AP$1842:$AV$1848-$G$1872*MUNIT(7)),6)</f>
        <v/>
      </c>
    </row>
    <row r="1884">
      <c r="A1884" s="3" t="inlineStr">
        <is>
          <t xml:space="preserve">  det(M − λ(3)I)</t>
        </is>
      </c>
      <c r="B1884" s="3">
        <f t="array" ref="B1884">ROUND(MDETERM($B$1842:$H$1848-$B$1873*MUNIT(7)),6)</f>
        <v/>
      </c>
      <c r="C1884" s="3">
        <f t="array" ref="C1884">ROUND(MDETERM($J$1842:$P$1848-$C$1873*MUNIT(7)),6)</f>
        <v/>
      </c>
      <c r="D1884" s="3">
        <f t="array" ref="D1884">ROUND(MDETERM($R$1842:$X$1848-$D$1873*MUNIT(7)),6)</f>
        <v/>
      </c>
      <c r="E1884" s="3">
        <f t="array" ref="E1884">ROUND(MDETERM($Z$1842:$AF$1848-$E$1873*MUNIT(7)),6)</f>
        <v/>
      </c>
      <c r="F1884" s="3">
        <f t="array" ref="F1884">ROUND(MDETERM($AH$1842:$AN$1848-$F$1873*MUNIT(7)),6)</f>
        <v/>
      </c>
      <c r="G1884" s="3">
        <f t="array" ref="G1884">ROUND(MDETERM($AP$1842:$AV$1848-$G$1873*MUNIT(7)),6)</f>
        <v/>
      </c>
    </row>
    <row r="1885">
      <c r="A1885" s="3" t="inlineStr">
        <is>
          <t xml:space="preserve">  det(M − λ(4)I)</t>
        </is>
      </c>
      <c r="B1885" s="3">
        <f t="array" ref="B1885">ROUND(MDETERM($B$1842:$H$1848-$B$1874*MUNIT(7)),6)</f>
        <v/>
      </c>
      <c r="C1885" s="3">
        <f t="array" ref="C1885">ROUND(MDETERM($J$1842:$P$1848-$C$1874*MUNIT(7)),6)</f>
        <v/>
      </c>
      <c r="D1885" s="3">
        <f t="array" ref="D1885">ROUND(MDETERM($R$1842:$X$1848-$D$1874*MUNIT(7)),6)</f>
        <v/>
      </c>
      <c r="E1885" s="3">
        <f t="array" ref="E1885">ROUND(MDETERM($Z$1842:$AF$1848-$E$1874*MUNIT(7)),6)</f>
        <v/>
      </c>
      <c r="F1885" s="3">
        <f t="array" ref="F1885">ROUND(MDETERM($AH$1842:$AN$1848-$F$1874*MUNIT(7)),6)</f>
        <v/>
      </c>
      <c r="G1885" s="3">
        <f t="array" ref="G1885">ROUND(MDETERM($AP$1842:$AV$1848-$G$1874*MUNIT(7)),6)</f>
        <v/>
      </c>
    </row>
    <row r="1886">
      <c r="A1886" s="3" t="inlineStr">
        <is>
          <t xml:space="preserve">  det(M − λ(5)I)</t>
        </is>
      </c>
      <c r="B1886" s="3">
        <f t="array" ref="B1886">ROUND(MDETERM($B$1842:$H$1848-$B$1875*MUNIT(7)),6)</f>
        <v/>
      </c>
      <c r="C1886" s="3">
        <f t="array" ref="C1886">ROUND(MDETERM($J$1842:$P$1848-$C$1875*MUNIT(7)),6)</f>
        <v/>
      </c>
      <c r="D1886" s="3">
        <f t="array" ref="D1886">ROUND(MDETERM($R$1842:$X$1848-$D$1875*MUNIT(7)),6)</f>
        <v/>
      </c>
      <c r="E1886" s="3">
        <f t="array" ref="E1886">ROUND(MDETERM($Z$1842:$AF$1848-$E$1875*MUNIT(7)),6)</f>
        <v/>
      </c>
      <c r="F1886" s="3">
        <f t="array" ref="F1886">ROUND(MDETERM($AH$1842:$AN$1848-$F$1875*MUNIT(7)),6)</f>
        <v/>
      </c>
      <c r="G1886" s="3">
        <f t="array" ref="G1886">ROUND(MDETERM($AP$1842:$AV$1848-$G$1875*MUNIT(7)),6)</f>
        <v/>
      </c>
    </row>
    <row r="1887">
      <c r="A1887" s="3" t="inlineStr">
        <is>
          <t xml:space="preserve">  det(M − λ(6)I)</t>
        </is>
      </c>
      <c r="B1887" s="3">
        <f t="array" ref="B1887">ROUND(MDETERM($B$1842:$H$1848-$B$1876*MUNIT(7)),6)</f>
        <v/>
      </c>
      <c r="C1887" s="3">
        <f t="array" ref="C1887">ROUND(MDETERM($J$1842:$P$1848-$C$1876*MUNIT(7)),6)</f>
        <v/>
      </c>
      <c r="D1887" s="3">
        <f t="array" ref="D1887">ROUND(MDETERM($R$1842:$X$1848-$D$1876*MUNIT(7)),6)</f>
        <v/>
      </c>
      <c r="E1887" s="3">
        <f t="array" ref="E1887">ROUND(MDETERM($Z$1842:$AF$1848-$E$1876*MUNIT(7)),6)</f>
        <v/>
      </c>
      <c r="F1887" s="3">
        <f t="array" ref="F1887">ROUND(MDETERM($AH$1842:$AN$1848-$F$1876*MUNIT(7)),6)</f>
        <v/>
      </c>
      <c r="G1887" s="3">
        <f t="array" ref="G1887">ROUND(MDETERM($AP$1842:$AV$1848-$G$1876*MUNIT(7)),6)</f>
        <v/>
      </c>
    </row>
    <row r="1888">
      <c r="A1888" s="3" t="inlineStr">
        <is>
          <t xml:space="preserve">  det(M − λ(7)I)</t>
        </is>
      </c>
      <c r="B1888" s="3">
        <f t="array" ref="B1888">ROUND(MDETERM($B$1842:$H$1848-$B$1877*MUNIT(7)),6)</f>
        <v/>
      </c>
      <c r="C1888" s="3">
        <f t="array" ref="C1888">ROUND(MDETERM($J$1842:$P$1848-$C$1877*MUNIT(7)),6)</f>
        <v/>
      </c>
      <c r="D1888" s="3">
        <f t="array" ref="D1888">ROUND(MDETERM($R$1842:$X$1848-$D$1877*MUNIT(7)),6)</f>
        <v/>
      </c>
      <c r="E1888" s="3">
        <f t="array" ref="E1888">ROUND(MDETERM($Z$1842:$AF$1848-$E$1877*MUNIT(7)),6)</f>
        <v/>
      </c>
      <c r="F1888" s="3">
        <f t="array" ref="F1888">ROUND(MDETERM($AH$1842:$AN$1848-$F$1877*MUNIT(7)),6)</f>
        <v/>
      </c>
      <c r="G1888" s="3">
        <f t="array" ref="G1888">ROUND(MDETERM($AP$1842:$AV$1848-$G$1877*MUNIT(7)),6)</f>
        <v/>
      </c>
    </row>
    <row r="1892" ht="16" customHeight="1">
      <c r="A1892" s="14" t="inlineStr">
        <is>
          <t>GraphRAG R1-R2 | llama3.3:70b</t>
        </is>
      </c>
      <c r="B1892" s="9" t="inlineStr">
        <is>
          <t>run 1 (raw, pasted)</t>
        </is>
      </c>
      <c r="J1892" s="9" t="inlineStr">
        <is>
          <t>run 2 (raw, pasted)</t>
        </is>
      </c>
      <c r="R1892" s="9" t="inlineStr">
        <is>
          <t>run 3 (raw, pasted)</t>
        </is>
      </c>
      <c r="Z1892" s="9" t="inlineStr">
        <is>
          <t>run 4 (raw, pasted)</t>
        </is>
      </c>
      <c r="AH1892" s="9" t="inlineStr">
        <is>
          <t>run 5 (raw, pasted)</t>
        </is>
      </c>
      <c r="AP1892" s="9" t="inlineStr">
        <is>
          <t>Step2 average matrix (formula)</t>
        </is>
      </c>
      <c r="AX1892" s="9" t="inlineStr">
        <is>
          <t>ground truth (reference)</t>
        </is>
      </c>
    </row>
    <row r="1893" ht="60" customHeight="1">
      <c r="B1893" s="15" t="inlineStr">
        <is>
          <t>Bit</t>
        </is>
      </c>
      <c r="C1893" s="15" t="inlineStr">
        <is>
          <t>Transmission</t>
        </is>
      </c>
      <c r="D1893" s="15" t="inlineStr">
        <is>
          <t>Motor</t>
        </is>
      </c>
      <c r="E1893" s="15" t="inlineStr">
        <is>
          <t>Electrical System</t>
        </is>
      </c>
      <c r="F1893" s="15" t="inlineStr">
        <is>
          <t>Battery Holder</t>
        </is>
      </c>
      <c r="G1893" s="15" t="inlineStr">
        <is>
          <t>Housing</t>
        </is>
      </c>
      <c r="H1893" s="15" t="inlineStr">
        <is>
          <t>External Environment</t>
        </is>
      </c>
      <c r="J1893" s="15" t="inlineStr">
        <is>
          <t>Bit</t>
        </is>
      </c>
      <c r="K1893" s="15" t="inlineStr">
        <is>
          <t>Transmission</t>
        </is>
      </c>
      <c r="L1893" s="15" t="inlineStr">
        <is>
          <t>Motor</t>
        </is>
      </c>
      <c r="M1893" s="15" t="inlineStr">
        <is>
          <t>Electrical System</t>
        </is>
      </c>
      <c r="N1893" s="15" t="inlineStr">
        <is>
          <t>Battery Holder</t>
        </is>
      </c>
      <c r="O1893" s="15" t="inlineStr">
        <is>
          <t>Housing</t>
        </is>
      </c>
      <c r="P1893" s="15" t="inlineStr">
        <is>
          <t>External Environment</t>
        </is>
      </c>
      <c r="R1893" s="15" t="inlineStr">
        <is>
          <t>Bit</t>
        </is>
      </c>
      <c r="S1893" s="15" t="inlineStr">
        <is>
          <t>Transmission</t>
        </is>
      </c>
      <c r="T1893" s="15" t="inlineStr">
        <is>
          <t>Motor</t>
        </is>
      </c>
      <c r="U1893" s="15" t="inlineStr">
        <is>
          <t>Electrical System</t>
        </is>
      </c>
      <c r="V1893" s="15" t="inlineStr">
        <is>
          <t>Battery Holder</t>
        </is>
      </c>
      <c r="W1893" s="15" t="inlineStr">
        <is>
          <t>Housing</t>
        </is>
      </c>
      <c r="X1893" s="15" t="inlineStr">
        <is>
          <t>External Environment</t>
        </is>
      </c>
      <c r="Z1893" s="15" t="inlineStr">
        <is>
          <t>Bit</t>
        </is>
      </c>
      <c r="AA1893" s="15" t="inlineStr">
        <is>
          <t>Transmission</t>
        </is>
      </c>
      <c r="AB1893" s="15" t="inlineStr">
        <is>
          <t>Motor</t>
        </is>
      </c>
      <c r="AC1893" s="15" t="inlineStr">
        <is>
          <t>Electrical System</t>
        </is>
      </c>
      <c r="AD1893" s="15" t="inlineStr">
        <is>
          <t>Battery Holder</t>
        </is>
      </c>
      <c r="AE1893" s="15" t="inlineStr">
        <is>
          <t>Housing</t>
        </is>
      </c>
      <c r="AF1893" s="15" t="inlineStr">
        <is>
          <t>External Environment</t>
        </is>
      </c>
      <c r="AH1893" s="15" t="inlineStr">
        <is>
          <t>Bit</t>
        </is>
      </c>
      <c r="AI1893" s="15" t="inlineStr">
        <is>
          <t>Transmission</t>
        </is>
      </c>
      <c r="AJ1893" s="15" t="inlineStr">
        <is>
          <t>Motor</t>
        </is>
      </c>
      <c r="AK1893" s="15" t="inlineStr">
        <is>
          <t>Electrical System</t>
        </is>
      </c>
      <c r="AL1893" s="15" t="inlineStr">
        <is>
          <t>Battery Holder</t>
        </is>
      </c>
      <c r="AM1893" s="15" t="inlineStr">
        <is>
          <t>Housing</t>
        </is>
      </c>
      <c r="AN1893" s="15" t="inlineStr">
        <is>
          <t>External Environment</t>
        </is>
      </c>
      <c r="AP1893" s="15" t="inlineStr">
        <is>
          <t>Bit</t>
        </is>
      </c>
      <c r="AQ1893" s="15" t="inlineStr">
        <is>
          <t>Transmission</t>
        </is>
      </c>
      <c r="AR1893" s="15" t="inlineStr">
        <is>
          <t>Motor</t>
        </is>
      </c>
      <c r="AS1893" s="15" t="inlineStr">
        <is>
          <t>Electrical System</t>
        </is>
      </c>
      <c r="AT1893" s="15" t="inlineStr">
        <is>
          <t>Battery Holder</t>
        </is>
      </c>
      <c r="AU1893" s="15" t="inlineStr">
        <is>
          <t>Housing</t>
        </is>
      </c>
      <c r="AV1893" s="15" t="inlineStr">
        <is>
          <t>External Environment</t>
        </is>
      </c>
    </row>
    <row r="1894">
      <c r="A1894" s="3" t="inlineStr">
        <is>
          <t>Bit</t>
        </is>
      </c>
      <c r="B1894" s="8" t="n">
        <v>1</v>
      </c>
      <c r="C1894" s="8" t="n">
        <v>1</v>
      </c>
      <c r="D1894" s="8" t="n">
        <v>0</v>
      </c>
      <c r="E1894" s="8" t="n">
        <v>0</v>
      </c>
      <c r="F1894" s="8" t="n">
        <v>0</v>
      </c>
      <c r="G1894" s="8" t="n">
        <v>1</v>
      </c>
      <c r="H1894" s="8" t="n">
        <v>0</v>
      </c>
      <c r="J1894" s="8" t="n">
        <v>1</v>
      </c>
      <c r="K1894" s="8" t="n">
        <v>1</v>
      </c>
      <c r="L1894" s="8" t="n">
        <v>0</v>
      </c>
      <c r="M1894" s="8" t="n">
        <v>0</v>
      </c>
      <c r="N1894" s="8" t="n">
        <v>0</v>
      </c>
      <c r="O1894" s="8" t="n">
        <v>1</v>
      </c>
      <c r="P1894" s="8" t="n">
        <v>0</v>
      </c>
      <c r="R1894" s="8" t="n">
        <v>1</v>
      </c>
      <c r="S1894" s="8" t="n">
        <v>1</v>
      </c>
      <c r="T1894" s="8" t="n">
        <v>0</v>
      </c>
      <c r="U1894" s="8" t="n">
        <v>0</v>
      </c>
      <c r="V1894" s="8" t="n">
        <v>0</v>
      </c>
      <c r="W1894" s="8" t="n">
        <v>1</v>
      </c>
      <c r="X1894" s="8" t="n">
        <v>0</v>
      </c>
      <c r="Z1894" s="8" t="n">
        <v>1</v>
      </c>
      <c r="AA1894" s="8" t="n">
        <v>1</v>
      </c>
      <c r="AB1894" s="8" t="n">
        <v>0</v>
      </c>
      <c r="AC1894" s="8" t="n">
        <v>0</v>
      </c>
      <c r="AD1894" s="8" t="n">
        <v>0</v>
      </c>
      <c r="AE1894" s="8" t="n">
        <v>1</v>
      </c>
      <c r="AF1894" s="8" t="n">
        <v>0</v>
      </c>
      <c r="AH1894" s="8" t="n">
        <v>1</v>
      </c>
      <c r="AI1894" s="8" t="n">
        <v>1</v>
      </c>
      <c r="AJ1894" s="8" t="n">
        <v>0</v>
      </c>
      <c r="AK1894" s="8" t="n">
        <v>0</v>
      </c>
      <c r="AL1894" s="8" t="n">
        <v>0</v>
      </c>
      <c r="AM1894" s="8" t="n">
        <v>1</v>
      </c>
      <c r="AN1894" s="8" t="n">
        <v>0</v>
      </c>
      <c r="AP1894" s="8">
        <f>IF(($B$1894&lt;&gt;2)+($J$1894&lt;&gt;2)+($R$1894&lt;&gt;2)+($Z$1894&lt;&gt;2)+($AH$1894&lt;&gt;2)=0,2,IF((($B$1894&lt;&gt;2)*$B$1894+($J$1894&lt;&gt;2)*$J$1894+($R$1894&lt;&gt;2)*$R$1894+($Z$1894&lt;&gt;2)*$Z$1894+($AH$1894&lt;&gt;2)*$AH$1894)/(($B$1894&lt;&gt;2)+($J$1894&lt;&gt;2)+($R$1894&lt;&gt;2)+($Z$1894&lt;&gt;2)+($AH$1894&lt;&gt;2))&gt;=0.5,1,0))</f>
        <v/>
      </c>
      <c r="AQ1894" s="8">
        <f>IF(($C$1894&lt;&gt;2)+($K$1894&lt;&gt;2)+($S$1894&lt;&gt;2)+($AA$1894&lt;&gt;2)+($AI$1894&lt;&gt;2)=0,2,IF((($C$1894&lt;&gt;2)*$C$1894+($K$1894&lt;&gt;2)*$K$1894+($S$1894&lt;&gt;2)*$S$1894+($AA$1894&lt;&gt;2)*$AA$1894+($AI$1894&lt;&gt;2)*$AI$1894)/(($C$1894&lt;&gt;2)+($K$1894&lt;&gt;2)+($S$1894&lt;&gt;2)+($AA$1894&lt;&gt;2)+($AI$1894&lt;&gt;2))&gt;=0.5,1,0))</f>
        <v/>
      </c>
      <c r="AR1894" s="8">
        <f>IF(($D$1894&lt;&gt;2)+($L$1894&lt;&gt;2)+($T$1894&lt;&gt;2)+($AB$1894&lt;&gt;2)+($AJ$1894&lt;&gt;2)=0,2,IF((($D$1894&lt;&gt;2)*$D$1894+($L$1894&lt;&gt;2)*$L$1894+($T$1894&lt;&gt;2)*$T$1894+($AB$1894&lt;&gt;2)*$AB$1894+($AJ$1894&lt;&gt;2)*$AJ$1894)/(($D$1894&lt;&gt;2)+($L$1894&lt;&gt;2)+($T$1894&lt;&gt;2)+($AB$1894&lt;&gt;2)+($AJ$1894&lt;&gt;2))&gt;=0.5,1,0))</f>
        <v/>
      </c>
      <c r="AS1894" s="8">
        <f>IF(($E$1894&lt;&gt;2)+($M$1894&lt;&gt;2)+($U$1894&lt;&gt;2)+($AC$1894&lt;&gt;2)+($AK$1894&lt;&gt;2)=0,2,IF((($E$1894&lt;&gt;2)*$E$1894+($M$1894&lt;&gt;2)*$M$1894+($U$1894&lt;&gt;2)*$U$1894+($AC$1894&lt;&gt;2)*$AC$1894+($AK$1894&lt;&gt;2)*$AK$1894)/(($E$1894&lt;&gt;2)+($M$1894&lt;&gt;2)+($U$1894&lt;&gt;2)+($AC$1894&lt;&gt;2)+($AK$1894&lt;&gt;2))&gt;=0.5,1,0))</f>
        <v/>
      </c>
      <c r="AT1894" s="8">
        <f>IF(($F$1894&lt;&gt;2)+($N$1894&lt;&gt;2)+($V$1894&lt;&gt;2)+($AD$1894&lt;&gt;2)+($AL$1894&lt;&gt;2)=0,2,IF((($F$1894&lt;&gt;2)*$F$1894+($N$1894&lt;&gt;2)*$N$1894+($V$1894&lt;&gt;2)*$V$1894+($AD$1894&lt;&gt;2)*$AD$1894+($AL$1894&lt;&gt;2)*$AL$1894)/(($F$1894&lt;&gt;2)+($N$1894&lt;&gt;2)+($V$1894&lt;&gt;2)+($AD$1894&lt;&gt;2)+($AL$1894&lt;&gt;2))&gt;=0.5,1,0))</f>
        <v/>
      </c>
      <c r="AU1894" s="8">
        <f>IF(($G$1894&lt;&gt;2)+($O$1894&lt;&gt;2)+($W$1894&lt;&gt;2)+($AE$1894&lt;&gt;2)+($AM$1894&lt;&gt;2)=0,2,IF((($G$1894&lt;&gt;2)*$G$1894+($O$1894&lt;&gt;2)*$O$1894+($W$1894&lt;&gt;2)*$W$1894+($AE$1894&lt;&gt;2)*$AE$1894+($AM$1894&lt;&gt;2)*$AM$1894)/(($G$1894&lt;&gt;2)+($O$1894&lt;&gt;2)+($W$1894&lt;&gt;2)+($AE$1894&lt;&gt;2)+($AM$1894&lt;&gt;2))&gt;=0.5,1,0))</f>
        <v/>
      </c>
      <c r="AV1894" s="8">
        <f>IF(($H$1894&lt;&gt;2)+($P$1894&lt;&gt;2)+($X$1894&lt;&gt;2)+($AF$1894&lt;&gt;2)+($AN$1894&lt;&gt;2)=0,2,IF((($H$1894&lt;&gt;2)*$H$1894+($P$1894&lt;&gt;2)*$P$1894+($X$1894&lt;&gt;2)*$X$1894+($AF$1894&lt;&gt;2)*$AF$1894+($AN$1894&lt;&gt;2)*$AN$1894)/(($H$1894&lt;&gt;2)+($P$1894&lt;&gt;2)+($X$1894&lt;&gt;2)+($AF$1894&lt;&gt;2)+($AN$1894&lt;&gt;2))&gt;=0.5,1,0))</f>
        <v/>
      </c>
      <c r="AX1894" s="16">
        <f>'Ground truth'!$B$14</f>
        <v/>
      </c>
      <c r="AY1894" s="16">
        <f>'Ground truth'!$C$14</f>
        <v/>
      </c>
      <c r="AZ1894" s="16">
        <f>'Ground truth'!$D$14</f>
        <v/>
      </c>
      <c r="BA1894" s="16">
        <f>'Ground truth'!$E$14</f>
        <v/>
      </c>
      <c r="BB1894" s="16">
        <f>'Ground truth'!$F$14</f>
        <v/>
      </c>
      <c r="BC1894" s="16">
        <f>'Ground truth'!$G$14</f>
        <v/>
      </c>
      <c r="BD1894" s="16">
        <f>'Ground truth'!$H$14</f>
        <v/>
      </c>
    </row>
    <row r="1895">
      <c r="A1895" s="3" t="inlineStr">
        <is>
          <t>Transmission</t>
        </is>
      </c>
      <c r="B1895" s="8" t="n">
        <v>1</v>
      </c>
      <c r="C1895" s="8" t="n">
        <v>1</v>
      </c>
      <c r="D1895" s="8" t="n">
        <v>1</v>
      </c>
      <c r="E1895" s="8" t="n">
        <v>0</v>
      </c>
      <c r="F1895" s="8" t="n">
        <v>0</v>
      </c>
      <c r="G1895" s="8" t="n">
        <v>1</v>
      </c>
      <c r="H1895" s="8" t="n">
        <v>0</v>
      </c>
      <c r="J1895" s="8" t="n">
        <v>1</v>
      </c>
      <c r="K1895" s="8" t="n">
        <v>1</v>
      </c>
      <c r="L1895" s="8" t="n">
        <v>1</v>
      </c>
      <c r="M1895" s="8" t="n">
        <v>0</v>
      </c>
      <c r="N1895" s="8" t="n">
        <v>0</v>
      </c>
      <c r="O1895" s="8" t="n">
        <v>1</v>
      </c>
      <c r="P1895" s="8" t="n">
        <v>0</v>
      </c>
      <c r="R1895" s="8" t="n">
        <v>1</v>
      </c>
      <c r="S1895" s="8" t="n">
        <v>1</v>
      </c>
      <c r="T1895" s="8" t="n">
        <v>1</v>
      </c>
      <c r="U1895" s="8" t="n">
        <v>0</v>
      </c>
      <c r="V1895" s="8" t="n">
        <v>0</v>
      </c>
      <c r="W1895" s="8" t="n">
        <v>1</v>
      </c>
      <c r="X1895" s="8" t="n">
        <v>0</v>
      </c>
      <c r="Z1895" s="8" t="n">
        <v>1</v>
      </c>
      <c r="AA1895" s="8" t="n">
        <v>1</v>
      </c>
      <c r="AB1895" s="8" t="n">
        <v>1</v>
      </c>
      <c r="AC1895" s="8" t="n">
        <v>0</v>
      </c>
      <c r="AD1895" s="8" t="n">
        <v>0</v>
      </c>
      <c r="AE1895" s="8" t="n">
        <v>1</v>
      </c>
      <c r="AF1895" s="8" t="n">
        <v>0</v>
      </c>
      <c r="AH1895" s="8" t="n">
        <v>1</v>
      </c>
      <c r="AI1895" s="8" t="n">
        <v>1</v>
      </c>
      <c r="AJ1895" s="8" t="n">
        <v>1</v>
      </c>
      <c r="AK1895" s="8" t="n">
        <v>0</v>
      </c>
      <c r="AL1895" s="8" t="n">
        <v>0</v>
      </c>
      <c r="AM1895" s="8" t="n">
        <v>1</v>
      </c>
      <c r="AN1895" s="8" t="n">
        <v>0</v>
      </c>
      <c r="AP1895" s="8">
        <f>IF(($B$1895&lt;&gt;2)+($J$1895&lt;&gt;2)+($R$1895&lt;&gt;2)+($Z$1895&lt;&gt;2)+($AH$1895&lt;&gt;2)=0,2,IF((($B$1895&lt;&gt;2)*$B$1895+($J$1895&lt;&gt;2)*$J$1895+($R$1895&lt;&gt;2)*$R$1895+($Z$1895&lt;&gt;2)*$Z$1895+($AH$1895&lt;&gt;2)*$AH$1895)/(($B$1895&lt;&gt;2)+($J$1895&lt;&gt;2)+($R$1895&lt;&gt;2)+($Z$1895&lt;&gt;2)+($AH$1895&lt;&gt;2))&gt;=0.5,1,0))</f>
        <v/>
      </c>
      <c r="AQ1895" s="8">
        <f>IF(($C$1895&lt;&gt;2)+($K$1895&lt;&gt;2)+($S$1895&lt;&gt;2)+($AA$1895&lt;&gt;2)+($AI$1895&lt;&gt;2)=0,2,IF((($C$1895&lt;&gt;2)*$C$1895+($K$1895&lt;&gt;2)*$K$1895+($S$1895&lt;&gt;2)*$S$1895+($AA$1895&lt;&gt;2)*$AA$1895+($AI$1895&lt;&gt;2)*$AI$1895)/(($C$1895&lt;&gt;2)+($K$1895&lt;&gt;2)+($S$1895&lt;&gt;2)+($AA$1895&lt;&gt;2)+($AI$1895&lt;&gt;2))&gt;=0.5,1,0))</f>
        <v/>
      </c>
      <c r="AR1895" s="8">
        <f>IF(($D$1895&lt;&gt;2)+($L$1895&lt;&gt;2)+($T$1895&lt;&gt;2)+($AB$1895&lt;&gt;2)+($AJ$1895&lt;&gt;2)=0,2,IF((($D$1895&lt;&gt;2)*$D$1895+($L$1895&lt;&gt;2)*$L$1895+($T$1895&lt;&gt;2)*$T$1895+($AB$1895&lt;&gt;2)*$AB$1895+($AJ$1895&lt;&gt;2)*$AJ$1895)/(($D$1895&lt;&gt;2)+($L$1895&lt;&gt;2)+($T$1895&lt;&gt;2)+($AB$1895&lt;&gt;2)+($AJ$1895&lt;&gt;2))&gt;=0.5,1,0))</f>
        <v/>
      </c>
      <c r="AS1895" s="8">
        <f>IF(($E$1895&lt;&gt;2)+($M$1895&lt;&gt;2)+($U$1895&lt;&gt;2)+($AC$1895&lt;&gt;2)+($AK$1895&lt;&gt;2)=0,2,IF((($E$1895&lt;&gt;2)*$E$1895+($M$1895&lt;&gt;2)*$M$1895+($U$1895&lt;&gt;2)*$U$1895+($AC$1895&lt;&gt;2)*$AC$1895+($AK$1895&lt;&gt;2)*$AK$1895)/(($E$1895&lt;&gt;2)+($M$1895&lt;&gt;2)+($U$1895&lt;&gt;2)+($AC$1895&lt;&gt;2)+($AK$1895&lt;&gt;2))&gt;=0.5,1,0))</f>
        <v/>
      </c>
      <c r="AT1895" s="8">
        <f>IF(($F$1895&lt;&gt;2)+($N$1895&lt;&gt;2)+($V$1895&lt;&gt;2)+($AD$1895&lt;&gt;2)+($AL$1895&lt;&gt;2)=0,2,IF((($F$1895&lt;&gt;2)*$F$1895+($N$1895&lt;&gt;2)*$N$1895+($V$1895&lt;&gt;2)*$V$1895+($AD$1895&lt;&gt;2)*$AD$1895+($AL$1895&lt;&gt;2)*$AL$1895)/(($F$1895&lt;&gt;2)+($N$1895&lt;&gt;2)+($V$1895&lt;&gt;2)+($AD$1895&lt;&gt;2)+($AL$1895&lt;&gt;2))&gt;=0.5,1,0))</f>
        <v/>
      </c>
      <c r="AU1895" s="8">
        <f>IF(($G$1895&lt;&gt;2)+($O$1895&lt;&gt;2)+($W$1895&lt;&gt;2)+($AE$1895&lt;&gt;2)+($AM$1895&lt;&gt;2)=0,2,IF((($G$1895&lt;&gt;2)*$G$1895+($O$1895&lt;&gt;2)*$O$1895+($W$1895&lt;&gt;2)*$W$1895+($AE$1895&lt;&gt;2)*$AE$1895+($AM$1895&lt;&gt;2)*$AM$1895)/(($G$1895&lt;&gt;2)+($O$1895&lt;&gt;2)+($W$1895&lt;&gt;2)+($AE$1895&lt;&gt;2)+($AM$1895&lt;&gt;2))&gt;=0.5,1,0))</f>
        <v/>
      </c>
      <c r="AV1895" s="8">
        <f>IF(($H$1895&lt;&gt;2)+($P$1895&lt;&gt;2)+($X$1895&lt;&gt;2)+($AF$1895&lt;&gt;2)+($AN$1895&lt;&gt;2)=0,2,IF((($H$1895&lt;&gt;2)*$H$1895+($P$1895&lt;&gt;2)*$P$1895+($X$1895&lt;&gt;2)*$X$1895+($AF$1895&lt;&gt;2)*$AF$1895+($AN$1895&lt;&gt;2)*$AN$1895)/(($H$1895&lt;&gt;2)+($P$1895&lt;&gt;2)+($X$1895&lt;&gt;2)+($AF$1895&lt;&gt;2)+($AN$1895&lt;&gt;2))&gt;=0.5,1,0))</f>
        <v/>
      </c>
      <c r="AX1895" s="16">
        <f>'Ground truth'!$B$15</f>
        <v/>
      </c>
      <c r="AY1895" s="16">
        <f>'Ground truth'!$C$15</f>
        <v/>
      </c>
      <c r="AZ1895" s="16">
        <f>'Ground truth'!$D$15</f>
        <v/>
      </c>
      <c r="BA1895" s="16">
        <f>'Ground truth'!$E$15</f>
        <v/>
      </c>
      <c r="BB1895" s="16">
        <f>'Ground truth'!$F$15</f>
        <v/>
      </c>
      <c r="BC1895" s="16">
        <f>'Ground truth'!$G$15</f>
        <v/>
      </c>
      <c r="BD1895" s="16">
        <f>'Ground truth'!$H$15</f>
        <v/>
      </c>
    </row>
    <row r="1896">
      <c r="A1896" s="3" t="inlineStr">
        <is>
          <t>Motor</t>
        </is>
      </c>
      <c r="B1896" s="8" t="n">
        <v>0</v>
      </c>
      <c r="C1896" s="8" t="n">
        <v>1</v>
      </c>
      <c r="D1896" s="8" t="n">
        <v>1</v>
      </c>
      <c r="E1896" s="8" t="n">
        <v>1</v>
      </c>
      <c r="F1896" s="8" t="n">
        <v>0</v>
      </c>
      <c r="G1896" s="8" t="n">
        <v>1</v>
      </c>
      <c r="H1896" s="8" t="n">
        <v>0</v>
      </c>
      <c r="J1896" s="8" t="n">
        <v>0</v>
      </c>
      <c r="K1896" s="8" t="n">
        <v>1</v>
      </c>
      <c r="L1896" s="8" t="n">
        <v>1</v>
      </c>
      <c r="M1896" s="8" t="n">
        <v>1</v>
      </c>
      <c r="N1896" s="8" t="n">
        <v>0</v>
      </c>
      <c r="O1896" s="8" t="n">
        <v>1</v>
      </c>
      <c r="P1896" s="8" t="n">
        <v>0</v>
      </c>
      <c r="R1896" s="8" t="n">
        <v>0</v>
      </c>
      <c r="S1896" s="8" t="n">
        <v>1</v>
      </c>
      <c r="T1896" s="8" t="n">
        <v>1</v>
      </c>
      <c r="U1896" s="8" t="n">
        <v>1</v>
      </c>
      <c r="V1896" s="8" t="n">
        <v>0</v>
      </c>
      <c r="W1896" s="8" t="n">
        <v>1</v>
      </c>
      <c r="X1896" s="8" t="n">
        <v>0</v>
      </c>
      <c r="Z1896" s="8" t="n">
        <v>0</v>
      </c>
      <c r="AA1896" s="8" t="n">
        <v>1</v>
      </c>
      <c r="AB1896" s="8" t="n">
        <v>1</v>
      </c>
      <c r="AC1896" s="8" t="n">
        <v>1</v>
      </c>
      <c r="AD1896" s="8" t="n">
        <v>0</v>
      </c>
      <c r="AE1896" s="8" t="n">
        <v>1</v>
      </c>
      <c r="AF1896" s="8" t="n">
        <v>0</v>
      </c>
      <c r="AH1896" s="8" t="n">
        <v>0</v>
      </c>
      <c r="AI1896" s="8" t="n">
        <v>1</v>
      </c>
      <c r="AJ1896" s="8" t="n">
        <v>1</v>
      </c>
      <c r="AK1896" s="8" t="n">
        <v>1</v>
      </c>
      <c r="AL1896" s="8" t="n">
        <v>0</v>
      </c>
      <c r="AM1896" s="8" t="n">
        <v>1</v>
      </c>
      <c r="AN1896" s="8" t="n">
        <v>0</v>
      </c>
      <c r="AP1896" s="8">
        <f>IF(($B$1896&lt;&gt;2)+($J$1896&lt;&gt;2)+($R$1896&lt;&gt;2)+($Z$1896&lt;&gt;2)+($AH$1896&lt;&gt;2)=0,2,IF((($B$1896&lt;&gt;2)*$B$1896+($J$1896&lt;&gt;2)*$J$1896+($R$1896&lt;&gt;2)*$R$1896+($Z$1896&lt;&gt;2)*$Z$1896+($AH$1896&lt;&gt;2)*$AH$1896)/(($B$1896&lt;&gt;2)+($J$1896&lt;&gt;2)+($R$1896&lt;&gt;2)+($Z$1896&lt;&gt;2)+($AH$1896&lt;&gt;2))&gt;=0.5,1,0))</f>
        <v/>
      </c>
      <c r="AQ1896" s="8">
        <f>IF(($C$1896&lt;&gt;2)+($K$1896&lt;&gt;2)+($S$1896&lt;&gt;2)+($AA$1896&lt;&gt;2)+($AI$1896&lt;&gt;2)=0,2,IF((($C$1896&lt;&gt;2)*$C$1896+($K$1896&lt;&gt;2)*$K$1896+($S$1896&lt;&gt;2)*$S$1896+($AA$1896&lt;&gt;2)*$AA$1896+($AI$1896&lt;&gt;2)*$AI$1896)/(($C$1896&lt;&gt;2)+($K$1896&lt;&gt;2)+($S$1896&lt;&gt;2)+($AA$1896&lt;&gt;2)+($AI$1896&lt;&gt;2))&gt;=0.5,1,0))</f>
        <v/>
      </c>
      <c r="AR1896" s="8">
        <f>IF(($D$1896&lt;&gt;2)+($L$1896&lt;&gt;2)+($T$1896&lt;&gt;2)+($AB$1896&lt;&gt;2)+($AJ$1896&lt;&gt;2)=0,2,IF((($D$1896&lt;&gt;2)*$D$1896+($L$1896&lt;&gt;2)*$L$1896+($T$1896&lt;&gt;2)*$T$1896+($AB$1896&lt;&gt;2)*$AB$1896+($AJ$1896&lt;&gt;2)*$AJ$1896)/(($D$1896&lt;&gt;2)+($L$1896&lt;&gt;2)+($T$1896&lt;&gt;2)+($AB$1896&lt;&gt;2)+($AJ$1896&lt;&gt;2))&gt;=0.5,1,0))</f>
        <v/>
      </c>
      <c r="AS1896" s="8">
        <f>IF(($E$1896&lt;&gt;2)+($M$1896&lt;&gt;2)+($U$1896&lt;&gt;2)+($AC$1896&lt;&gt;2)+($AK$1896&lt;&gt;2)=0,2,IF((($E$1896&lt;&gt;2)*$E$1896+($M$1896&lt;&gt;2)*$M$1896+($U$1896&lt;&gt;2)*$U$1896+($AC$1896&lt;&gt;2)*$AC$1896+($AK$1896&lt;&gt;2)*$AK$1896)/(($E$1896&lt;&gt;2)+($M$1896&lt;&gt;2)+($U$1896&lt;&gt;2)+($AC$1896&lt;&gt;2)+($AK$1896&lt;&gt;2))&gt;=0.5,1,0))</f>
        <v/>
      </c>
      <c r="AT1896" s="8">
        <f>IF(($F$1896&lt;&gt;2)+($N$1896&lt;&gt;2)+($V$1896&lt;&gt;2)+($AD$1896&lt;&gt;2)+($AL$1896&lt;&gt;2)=0,2,IF((($F$1896&lt;&gt;2)*$F$1896+($N$1896&lt;&gt;2)*$N$1896+($V$1896&lt;&gt;2)*$V$1896+($AD$1896&lt;&gt;2)*$AD$1896+($AL$1896&lt;&gt;2)*$AL$1896)/(($F$1896&lt;&gt;2)+($N$1896&lt;&gt;2)+($V$1896&lt;&gt;2)+($AD$1896&lt;&gt;2)+($AL$1896&lt;&gt;2))&gt;=0.5,1,0))</f>
        <v/>
      </c>
      <c r="AU1896" s="8">
        <f>IF(($G$1896&lt;&gt;2)+($O$1896&lt;&gt;2)+($W$1896&lt;&gt;2)+($AE$1896&lt;&gt;2)+($AM$1896&lt;&gt;2)=0,2,IF((($G$1896&lt;&gt;2)*$G$1896+($O$1896&lt;&gt;2)*$O$1896+($W$1896&lt;&gt;2)*$W$1896+($AE$1896&lt;&gt;2)*$AE$1896+($AM$1896&lt;&gt;2)*$AM$1896)/(($G$1896&lt;&gt;2)+($O$1896&lt;&gt;2)+($W$1896&lt;&gt;2)+($AE$1896&lt;&gt;2)+($AM$1896&lt;&gt;2))&gt;=0.5,1,0))</f>
        <v/>
      </c>
      <c r="AV1896" s="8">
        <f>IF(($H$1896&lt;&gt;2)+($P$1896&lt;&gt;2)+($X$1896&lt;&gt;2)+($AF$1896&lt;&gt;2)+($AN$1896&lt;&gt;2)=0,2,IF((($H$1896&lt;&gt;2)*$H$1896+($P$1896&lt;&gt;2)*$P$1896+($X$1896&lt;&gt;2)*$X$1896+($AF$1896&lt;&gt;2)*$AF$1896+($AN$1896&lt;&gt;2)*$AN$1896)/(($H$1896&lt;&gt;2)+($P$1896&lt;&gt;2)+($X$1896&lt;&gt;2)+($AF$1896&lt;&gt;2)+($AN$1896&lt;&gt;2))&gt;=0.5,1,0))</f>
        <v/>
      </c>
      <c r="AX1896" s="16">
        <f>'Ground truth'!$B$16</f>
        <v/>
      </c>
      <c r="AY1896" s="16">
        <f>'Ground truth'!$C$16</f>
        <v/>
      </c>
      <c r="AZ1896" s="16">
        <f>'Ground truth'!$D$16</f>
        <v/>
      </c>
      <c r="BA1896" s="16">
        <f>'Ground truth'!$E$16</f>
        <v/>
      </c>
      <c r="BB1896" s="16">
        <f>'Ground truth'!$F$16</f>
        <v/>
      </c>
      <c r="BC1896" s="16">
        <f>'Ground truth'!$G$16</f>
        <v/>
      </c>
      <c r="BD1896" s="16">
        <f>'Ground truth'!$H$16</f>
        <v/>
      </c>
    </row>
    <row r="1897">
      <c r="A1897" s="3" t="inlineStr">
        <is>
          <t>Electrical System</t>
        </is>
      </c>
      <c r="B1897" s="8" t="n">
        <v>0</v>
      </c>
      <c r="C1897" s="8" t="n">
        <v>0</v>
      </c>
      <c r="D1897" s="8" t="n">
        <v>1</v>
      </c>
      <c r="E1897" s="8" t="n">
        <v>1</v>
      </c>
      <c r="F1897" s="8" t="n">
        <v>1</v>
      </c>
      <c r="G1897" s="8" t="n">
        <v>1</v>
      </c>
      <c r="H1897" s="8" t="n">
        <v>0</v>
      </c>
      <c r="J1897" s="8" t="n">
        <v>0</v>
      </c>
      <c r="K1897" s="8" t="n">
        <v>0</v>
      </c>
      <c r="L1897" s="8" t="n">
        <v>1</v>
      </c>
      <c r="M1897" s="8" t="n">
        <v>1</v>
      </c>
      <c r="N1897" s="8" t="n">
        <v>1</v>
      </c>
      <c r="O1897" s="8" t="n">
        <v>1</v>
      </c>
      <c r="P1897" s="8" t="n">
        <v>0</v>
      </c>
      <c r="R1897" s="8" t="n">
        <v>0</v>
      </c>
      <c r="S1897" s="8" t="n">
        <v>0</v>
      </c>
      <c r="T1897" s="8" t="n">
        <v>1</v>
      </c>
      <c r="U1897" s="8" t="n">
        <v>1</v>
      </c>
      <c r="V1897" s="8" t="n">
        <v>1</v>
      </c>
      <c r="W1897" s="8" t="n">
        <v>1</v>
      </c>
      <c r="X1897" s="8" t="n">
        <v>0</v>
      </c>
      <c r="Z1897" s="8" t="n">
        <v>0</v>
      </c>
      <c r="AA1897" s="8" t="n">
        <v>0</v>
      </c>
      <c r="AB1897" s="8" t="n">
        <v>1</v>
      </c>
      <c r="AC1897" s="8" t="n">
        <v>1</v>
      </c>
      <c r="AD1897" s="8" t="n">
        <v>1</v>
      </c>
      <c r="AE1897" s="8" t="n">
        <v>1</v>
      </c>
      <c r="AF1897" s="8" t="n">
        <v>0</v>
      </c>
      <c r="AH1897" s="8" t="n">
        <v>0</v>
      </c>
      <c r="AI1897" s="8" t="n">
        <v>0</v>
      </c>
      <c r="AJ1897" s="8" t="n">
        <v>1</v>
      </c>
      <c r="AK1897" s="8" t="n">
        <v>1</v>
      </c>
      <c r="AL1897" s="8" t="n">
        <v>1</v>
      </c>
      <c r="AM1897" s="8" t="n">
        <v>1</v>
      </c>
      <c r="AN1897" s="8" t="n">
        <v>0</v>
      </c>
      <c r="AP1897" s="8">
        <f>IF(($B$1897&lt;&gt;2)+($J$1897&lt;&gt;2)+($R$1897&lt;&gt;2)+($Z$1897&lt;&gt;2)+($AH$1897&lt;&gt;2)=0,2,IF((($B$1897&lt;&gt;2)*$B$1897+($J$1897&lt;&gt;2)*$J$1897+($R$1897&lt;&gt;2)*$R$1897+($Z$1897&lt;&gt;2)*$Z$1897+($AH$1897&lt;&gt;2)*$AH$1897)/(($B$1897&lt;&gt;2)+($J$1897&lt;&gt;2)+($R$1897&lt;&gt;2)+($Z$1897&lt;&gt;2)+($AH$1897&lt;&gt;2))&gt;=0.5,1,0))</f>
        <v/>
      </c>
      <c r="AQ1897" s="8">
        <f>IF(($C$1897&lt;&gt;2)+($K$1897&lt;&gt;2)+($S$1897&lt;&gt;2)+($AA$1897&lt;&gt;2)+($AI$1897&lt;&gt;2)=0,2,IF((($C$1897&lt;&gt;2)*$C$1897+($K$1897&lt;&gt;2)*$K$1897+($S$1897&lt;&gt;2)*$S$1897+($AA$1897&lt;&gt;2)*$AA$1897+($AI$1897&lt;&gt;2)*$AI$1897)/(($C$1897&lt;&gt;2)+($K$1897&lt;&gt;2)+($S$1897&lt;&gt;2)+($AA$1897&lt;&gt;2)+($AI$1897&lt;&gt;2))&gt;=0.5,1,0))</f>
        <v/>
      </c>
      <c r="AR1897" s="8">
        <f>IF(($D$1897&lt;&gt;2)+($L$1897&lt;&gt;2)+($T$1897&lt;&gt;2)+($AB$1897&lt;&gt;2)+($AJ$1897&lt;&gt;2)=0,2,IF((($D$1897&lt;&gt;2)*$D$1897+($L$1897&lt;&gt;2)*$L$1897+($T$1897&lt;&gt;2)*$T$1897+($AB$1897&lt;&gt;2)*$AB$1897+($AJ$1897&lt;&gt;2)*$AJ$1897)/(($D$1897&lt;&gt;2)+($L$1897&lt;&gt;2)+($T$1897&lt;&gt;2)+($AB$1897&lt;&gt;2)+($AJ$1897&lt;&gt;2))&gt;=0.5,1,0))</f>
        <v/>
      </c>
      <c r="AS1897" s="8">
        <f>IF(($E$1897&lt;&gt;2)+($M$1897&lt;&gt;2)+($U$1897&lt;&gt;2)+($AC$1897&lt;&gt;2)+($AK$1897&lt;&gt;2)=0,2,IF((($E$1897&lt;&gt;2)*$E$1897+($M$1897&lt;&gt;2)*$M$1897+($U$1897&lt;&gt;2)*$U$1897+($AC$1897&lt;&gt;2)*$AC$1897+($AK$1897&lt;&gt;2)*$AK$1897)/(($E$1897&lt;&gt;2)+($M$1897&lt;&gt;2)+($U$1897&lt;&gt;2)+($AC$1897&lt;&gt;2)+($AK$1897&lt;&gt;2))&gt;=0.5,1,0))</f>
        <v/>
      </c>
      <c r="AT1897" s="8">
        <f>IF(($F$1897&lt;&gt;2)+($N$1897&lt;&gt;2)+($V$1897&lt;&gt;2)+($AD$1897&lt;&gt;2)+($AL$1897&lt;&gt;2)=0,2,IF((($F$1897&lt;&gt;2)*$F$1897+($N$1897&lt;&gt;2)*$N$1897+($V$1897&lt;&gt;2)*$V$1897+($AD$1897&lt;&gt;2)*$AD$1897+($AL$1897&lt;&gt;2)*$AL$1897)/(($F$1897&lt;&gt;2)+($N$1897&lt;&gt;2)+($V$1897&lt;&gt;2)+($AD$1897&lt;&gt;2)+($AL$1897&lt;&gt;2))&gt;=0.5,1,0))</f>
        <v/>
      </c>
      <c r="AU1897" s="8">
        <f>IF(($G$1897&lt;&gt;2)+($O$1897&lt;&gt;2)+($W$1897&lt;&gt;2)+($AE$1897&lt;&gt;2)+($AM$1897&lt;&gt;2)=0,2,IF((($G$1897&lt;&gt;2)*$G$1897+($O$1897&lt;&gt;2)*$O$1897+($W$1897&lt;&gt;2)*$W$1897+($AE$1897&lt;&gt;2)*$AE$1897+($AM$1897&lt;&gt;2)*$AM$1897)/(($G$1897&lt;&gt;2)+($O$1897&lt;&gt;2)+($W$1897&lt;&gt;2)+($AE$1897&lt;&gt;2)+($AM$1897&lt;&gt;2))&gt;=0.5,1,0))</f>
        <v/>
      </c>
      <c r="AV1897" s="8">
        <f>IF(($H$1897&lt;&gt;2)+($P$1897&lt;&gt;2)+($X$1897&lt;&gt;2)+($AF$1897&lt;&gt;2)+($AN$1897&lt;&gt;2)=0,2,IF((($H$1897&lt;&gt;2)*$H$1897+($P$1897&lt;&gt;2)*$P$1897+($X$1897&lt;&gt;2)*$X$1897+($AF$1897&lt;&gt;2)*$AF$1897+($AN$1897&lt;&gt;2)*$AN$1897)/(($H$1897&lt;&gt;2)+($P$1897&lt;&gt;2)+($X$1897&lt;&gt;2)+($AF$1897&lt;&gt;2)+($AN$1897&lt;&gt;2))&gt;=0.5,1,0))</f>
        <v/>
      </c>
      <c r="AX1897" s="16">
        <f>'Ground truth'!$B$17</f>
        <v/>
      </c>
      <c r="AY1897" s="16">
        <f>'Ground truth'!$C$17</f>
        <v/>
      </c>
      <c r="AZ1897" s="16">
        <f>'Ground truth'!$D$17</f>
        <v/>
      </c>
      <c r="BA1897" s="16">
        <f>'Ground truth'!$E$17</f>
        <v/>
      </c>
      <c r="BB1897" s="16">
        <f>'Ground truth'!$F$17</f>
        <v/>
      </c>
      <c r="BC1897" s="16">
        <f>'Ground truth'!$G$17</f>
        <v/>
      </c>
      <c r="BD1897" s="16">
        <f>'Ground truth'!$H$17</f>
        <v/>
      </c>
    </row>
    <row r="1898">
      <c r="A1898" s="3" t="inlineStr">
        <is>
          <t>Battery Holder</t>
        </is>
      </c>
      <c r="B1898" s="8" t="n">
        <v>0</v>
      </c>
      <c r="C1898" s="8" t="n">
        <v>0</v>
      </c>
      <c r="D1898" s="8" t="n">
        <v>0</v>
      </c>
      <c r="E1898" s="8" t="n">
        <v>1</v>
      </c>
      <c r="F1898" s="8" t="n">
        <v>1</v>
      </c>
      <c r="G1898" s="8" t="n">
        <v>1</v>
      </c>
      <c r="H1898" s="8" t="n">
        <v>0</v>
      </c>
      <c r="J1898" s="8" t="n">
        <v>0</v>
      </c>
      <c r="K1898" s="8" t="n">
        <v>0</v>
      </c>
      <c r="L1898" s="8" t="n">
        <v>0</v>
      </c>
      <c r="M1898" s="8" t="n">
        <v>1</v>
      </c>
      <c r="N1898" s="8" t="n">
        <v>1</v>
      </c>
      <c r="O1898" s="8" t="n">
        <v>1</v>
      </c>
      <c r="P1898" s="8" t="n">
        <v>0</v>
      </c>
      <c r="R1898" s="8" t="n">
        <v>0</v>
      </c>
      <c r="S1898" s="8" t="n">
        <v>0</v>
      </c>
      <c r="T1898" s="8" t="n">
        <v>0</v>
      </c>
      <c r="U1898" s="8" t="n">
        <v>1</v>
      </c>
      <c r="V1898" s="8" t="n">
        <v>1</v>
      </c>
      <c r="W1898" s="8" t="n">
        <v>1</v>
      </c>
      <c r="X1898" s="8" t="n">
        <v>0</v>
      </c>
      <c r="Z1898" s="8" t="n">
        <v>0</v>
      </c>
      <c r="AA1898" s="8" t="n">
        <v>0</v>
      </c>
      <c r="AB1898" s="8" t="n">
        <v>0</v>
      </c>
      <c r="AC1898" s="8" t="n">
        <v>1</v>
      </c>
      <c r="AD1898" s="8" t="n">
        <v>1</v>
      </c>
      <c r="AE1898" s="8" t="n">
        <v>1</v>
      </c>
      <c r="AF1898" s="8" t="n">
        <v>0</v>
      </c>
      <c r="AH1898" s="8" t="n">
        <v>0</v>
      </c>
      <c r="AI1898" s="8" t="n">
        <v>0</v>
      </c>
      <c r="AJ1898" s="8" t="n">
        <v>0</v>
      </c>
      <c r="AK1898" s="8" t="n">
        <v>1</v>
      </c>
      <c r="AL1898" s="8" t="n">
        <v>1</v>
      </c>
      <c r="AM1898" s="8" t="n">
        <v>1</v>
      </c>
      <c r="AN1898" s="8" t="n">
        <v>0</v>
      </c>
      <c r="AP1898" s="8">
        <f>IF(($B$1898&lt;&gt;2)+($J$1898&lt;&gt;2)+($R$1898&lt;&gt;2)+($Z$1898&lt;&gt;2)+($AH$1898&lt;&gt;2)=0,2,IF((($B$1898&lt;&gt;2)*$B$1898+($J$1898&lt;&gt;2)*$J$1898+($R$1898&lt;&gt;2)*$R$1898+($Z$1898&lt;&gt;2)*$Z$1898+($AH$1898&lt;&gt;2)*$AH$1898)/(($B$1898&lt;&gt;2)+($J$1898&lt;&gt;2)+($R$1898&lt;&gt;2)+($Z$1898&lt;&gt;2)+($AH$1898&lt;&gt;2))&gt;=0.5,1,0))</f>
        <v/>
      </c>
      <c r="AQ1898" s="8">
        <f>IF(($C$1898&lt;&gt;2)+($K$1898&lt;&gt;2)+($S$1898&lt;&gt;2)+($AA$1898&lt;&gt;2)+($AI$1898&lt;&gt;2)=0,2,IF((($C$1898&lt;&gt;2)*$C$1898+($K$1898&lt;&gt;2)*$K$1898+($S$1898&lt;&gt;2)*$S$1898+($AA$1898&lt;&gt;2)*$AA$1898+($AI$1898&lt;&gt;2)*$AI$1898)/(($C$1898&lt;&gt;2)+($K$1898&lt;&gt;2)+($S$1898&lt;&gt;2)+($AA$1898&lt;&gt;2)+($AI$1898&lt;&gt;2))&gt;=0.5,1,0))</f>
        <v/>
      </c>
      <c r="AR1898" s="8">
        <f>IF(($D$1898&lt;&gt;2)+($L$1898&lt;&gt;2)+($T$1898&lt;&gt;2)+($AB$1898&lt;&gt;2)+($AJ$1898&lt;&gt;2)=0,2,IF((($D$1898&lt;&gt;2)*$D$1898+($L$1898&lt;&gt;2)*$L$1898+($T$1898&lt;&gt;2)*$T$1898+($AB$1898&lt;&gt;2)*$AB$1898+($AJ$1898&lt;&gt;2)*$AJ$1898)/(($D$1898&lt;&gt;2)+($L$1898&lt;&gt;2)+($T$1898&lt;&gt;2)+($AB$1898&lt;&gt;2)+($AJ$1898&lt;&gt;2))&gt;=0.5,1,0))</f>
        <v/>
      </c>
      <c r="AS1898" s="8">
        <f>IF(($E$1898&lt;&gt;2)+($M$1898&lt;&gt;2)+($U$1898&lt;&gt;2)+($AC$1898&lt;&gt;2)+($AK$1898&lt;&gt;2)=0,2,IF((($E$1898&lt;&gt;2)*$E$1898+($M$1898&lt;&gt;2)*$M$1898+($U$1898&lt;&gt;2)*$U$1898+($AC$1898&lt;&gt;2)*$AC$1898+($AK$1898&lt;&gt;2)*$AK$1898)/(($E$1898&lt;&gt;2)+($M$1898&lt;&gt;2)+($U$1898&lt;&gt;2)+($AC$1898&lt;&gt;2)+($AK$1898&lt;&gt;2))&gt;=0.5,1,0))</f>
        <v/>
      </c>
      <c r="AT1898" s="8">
        <f>IF(($F$1898&lt;&gt;2)+($N$1898&lt;&gt;2)+($V$1898&lt;&gt;2)+($AD$1898&lt;&gt;2)+($AL$1898&lt;&gt;2)=0,2,IF((($F$1898&lt;&gt;2)*$F$1898+($N$1898&lt;&gt;2)*$N$1898+($V$1898&lt;&gt;2)*$V$1898+($AD$1898&lt;&gt;2)*$AD$1898+($AL$1898&lt;&gt;2)*$AL$1898)/(($F$1898&lt;&gt;2)+($N$1898&lt;&gt;2)+($V$1898&lt;&gt;2)+($AD$1898&lt;&gt;2)+($AL$1898&lt;&gt;2))&gt;=0.5,1,0))</f>
        <v/>
      </c>
      <c r="AU1898" s="8">
        <f>IF(($G$1898&lt;&gt;2)+($O$1898&lt;&gt;2)+($W$1898&lt;&gt;2)+($AE$1898&lt;&gt;2)+($AM$1898&lt;&gt;2)=0,2,IF((($G$1898&lt;&gt;2)*$G$1898+($O$1898&lt;&gt;2)*$O$1898+($W$1898&lt;&gt;2)*$W$1898+($AE$1898&lt;&gt;2)*$AE$1898+($AM$1898&lt;&gt;2)*$AM$1898)/(($G$1898&lt;&gt;2)+($O$1898&lt;&gt;2)+($W$1898&lt;&gt;2)+($AE$1898&lt;&gt;2)+($AM$1898&lt;&gt;2))&gt;=0.5,1,0))</f>
        <v/>
      </c>
      <c r="AV1898" s="8">
        <f>IF(($H$1898&lt;&gt;2)+($P$1898&lt;&gt;2)+($X$1898&lt;&gt;2)+($AF$1898&lt;&gt;2)+($AN$1898&lt;&gt;2)=0,2,IF((($H$1898&lt;&gt;2)*$H$1898+($P$1898&lt;&gt;2)*$P$1898+($X$1898&lt;&gt;2)*$X$1898+($AF$1898&lt;&gt;2)*$AF$1898+($AN$1898&lt;&gt;2)*$AN$1898)/(($H$1898&lt;&gt;2)+($P$1898&lt;&gt;2)+($X$1898&lt;&gt;2)+($AF$1898&lt;&gt;2)+($AN$1898&lt;&gt;2))&gt;=0.5,1,0))</f>
        <v/>
      </c>
      <c r="AX1898" s="16">
        <f>'Ground truth'!$B$18</f>
        <v/>
      </c>
      <c r="AY1898" s="16">
        <f>'Ground truth'!$C$18</f>
        <v/>
      </c>
      <c r="AZ1898" s="16">
        <f>'Ground truth'!$D$18</f>
        <v/>
      </c>
      <c r="BA1898" s="16">
        <f>'Ground truth'!$E$18</f>
        <v/>
      </c>
      <c r="BB1898" s="16">
        <f>'Ground truth'!$F$18</f>
        <v/>
      </c>
      <c r="BC1898" s="16">
        <f>'Ground truth'!$G$18</f>
        <v/>
      </c>
      <c r="BD1898" s="16">
        <f>'Ground truth'!$H$18</f>
        <v/>
      </c>
    </row>
    <row r="1899">
      <c r="A1899" s="3" t="inlineStr">
        <is>
          <t>Housing</t>
        </is>
      </c>
      <c r="B1899" s="8" t="n">
        <v>1</v>
      </c>
      <c r="C1899" s="8" t="n">
        <v>1</v>
      </c>
      <c r="D1899" s="8" t="n">
        <v>1</v>
      </c>
      <c r="E1899" s="8" t="n">
        <v>1</v>
      </c>
      <c r="F1899" s="8" t="n">
        <v>1</v>
      </c>
      <c r="G1899" s="8" t="n">
        <v>1</v>
      </c>
      <c r="H1899" s="8" t="n">
        <v>1</v>
      </c>
      <c r="J1899" s="8" t="n">
        <v>1</v>
      </c>
      <c r="K1899" s="8" t="n">
        <v>1</v>
      </c>
      <c r="L1899" s="8" t="n">
        <v>1</v>
      </c>
      <c r="M1899" s="8" t="n">
        <v>1</v>
      </c>
      <c r="N1899" s="8" t="n">
        <v>1</v>
      </c>
      <c r="O1899" s="8" t="n">
        <v>1</v>
      </c>
      <c r="P1899" s="8" t="n">
        <v>1</v>
      </c>
      <c r="R1899" s="8" t="n">
        <v>1</v>
      </c>
      <c r="S1899" s="8" t="n">
        <v>1</v>
      </c>
      <c r="T1899" s="8" t="n">
        <v>1</v>
      </c>
      <c r="U1899" s="8" t="n">
        <v>1</v>
      </c>
      <c r="V1899" s="8" t="n">
        <v>1</v>
      </c>
      <c r="W1899" s="8" t="n">
        <v>1</v>
      </c>
      <c r="X1899" s="8" t="n">
        <v>1</v>
      </c>
      <c r="Z1899" s="8" t="n">
        <v>1</v>
      </c>
      <c r="AA1899" s="8" t="n">
        <v>1</v>
      </c>
      <c r="AB1899" s="8" t="n">
        <v>1</v>
      </c>
      <c r="AC1899" s="8" t="n">
        <v>1</v>
      </c>
      <c r="AD1899" s="8" t="n">
        <v>1</v>
      </c>
      <c r="AE1899" s="8" t="n">
        <v>1</v>
      </c>
      <c r="AF1899" s="8" t="n">
        <v>1</v>
      </c>
      <c r="AH1899" s="8" t="n">
        <v>1</v>
      </c>
      <c r="AI1899" s="8" t="n">
        <v>1</v>
      </c>
      <c r="AJ1899" s="8" t="n">
        <v>1</v>
      </c>
      <c r="AK1899" s="8" t="n">
        <v>1</v>
      </c>
      <c r="AL1899" s="8" t="n">
        <v>1</v>
      </c>
      <c r="AM1899" s="8" t="n">
        <v>1</v>
      </c>
      <c r="AN1899" s="8" t="n">
        <v>1</v>
      </c>
      <c r="AP1899" s="8">
        <f>IF(($B$1899&lt;&gt;2)+($J$1899&lt;&gt;2)+($R$1899&lt;&gt;2)+($Z$1899&lt;&gt;2)+($AH$1899&lt;&gt;2)=0,2,IF((($B$1899&lt;&gt;2)*$B$1899+($J$1899&lt;&gt;2)*$J$1899+($R$1899&lt;&gt;2)*$R$1899+($Z$1899&lt;&gt;2)*$Z$1899+($AH$1899&lt;&gt;2)*$AH$1899)/(($B$1899&lt;&gt;2)+($J$1899&lt;&gt;2)+($R$1899&lt;&gt;2)+($Z$1899&lt;&gt;2)+($AH$1899&lt;&gt;2))&gt;=0.5,1,0))</f>
        <v/>
      </c>
      <c r="AQ1899" s="8">
        <f>IF(($C$1899&lt;&gt;2)+($K$1899&lt;&gt;2)+($S$1899&lt;&gt;2)+($AA$1899&lt;&gt;2)+($AI$1899&lt;&gt;2)=0,2,IF((($C$1899&lt;&gt;2)*$C$1899+($K$1899&lt;&gt;2)*$K$1899+($S$1899&lt;&gt;2)*$S$1899+($AA$1899&lt;&gt;2)*$AA$1899+($AI$1899&lt;&gt;2)*$AI$1899)/(($C$1899&lt;&gt;2)+($K$1899&lt;&gt;2)+($S$1899&lt;&gt;2)+($AA$1899&lt;&gt;2)+($AI$1899&lt;&gt;2))&gt;=0.5,1,0))</f>
        <v/>
      </c>
      <c r="AR1899" s="8">
        <f>IF(($D$1899&lt;&gt;2)+($L$1899&lt;&gt;2)+($T$1899&lt;&gt;2)+($AB$1899&lt;&gt;2)+($AJ$1899&lt;&gt;2)=0,2,IF((($D$1899&lt;&gt;2)*$D$1899+($L$1899&lt;&gt;2)*$L$1899+($T$1899&lt;&gt;2)*$T$1899+($AB$1899&lt;&gt;2)*$AB$1899+($AJ$1899&lt;&gt;2)*$AJ$1899)/(($D$1899&lt;&gt;2)+($L$1899&lt;&gt;2)+($T$1899&lt;&gt;2)+($AB$1899&lt;&gt;2)+($AJ$1899&lt;&gt;2))&gt;=0.5,1,0))</f>
        <v/>
      </c>
      <c r="AS1899" s="8">
        <f>IF(($E$1899&lt;&gt;2)+($M$1899&lt;&gt;2)+($U$1899&lt;&gt;2)+($AC$1899&lt;&gt;2)+($AK$1899&lt;&gt;2)=0,2,IF((($E$1899&lt;&gt;2)*$E$1899+($M$1899&lt;&gt;2)*$M$1899+($U$1899&lt;&gt;2)*$U$1899+($AC$1899&lt;&gt;2)*$AC$1899+($AK$1899&lt;&gt;2)*$AK$1899)/(($E$1899&lt;&gt;2)+($M$1899&lt;&gt;2)+($U$1899&lt;&gt;2)+($AC$1899&lt;&gt;2)+($AK$1899&lt;&gt;2))&gt;=0.5,1,0))</f>
        <v/>
      </c>
      <c r="AT1899" s="8">
        <f>IF(($F$1899&lt;&gt;2)+($N$1899&lt;&gt;2)+($V$1899&lt;&gt;2)+($AD$1899&lt;&gt;2)+($AL$1899&lt;&gt;2)=0,2,IF((($F$1899&lt;&gt;2)*$F$1899+($N$1899&lt;&gt;2)*$N$1899+($V$1899&lt;&gt;2)*$V$1899+($AD$1899&lt;&gt;2)*$AD$1899+($AL$1899&lt;&gt;2)*$AL$1899)/(($F$1899&lt;&gt;2)+($N$1899&lt;&gt;2)+($V$1899&lt;&gt;2)+($AD$1899&lt;&gt;2)+($AL$1899&lt;&gt;2))&gt;=0.5,1,0))</f>
        <v/>
      </c>
      <c r="AU1899" s="8">
        <f>IF(($G$1899&lt;&gt;2)+($O$1899&lt;&gt;2)+($W$1899&lt;&gt;2)+($AE$1899&lt;&gt;2)+($AM$1899&lt;&gt;2)=0,2,IF((($G$1899&lt;&gt;2)*$G$1899+($O$1899&lt;&gt;2)*$O$1899+($W$1899&lt;&gt;2)*$W$1899+($AE$1899&lt;&gt;2)*$AE$1899+($AM$1899&lt;&gt;2)*$AM$1899)/(($G$1899&lt;&gt;2)+($O$1899&lt;&gt;2)+($W$1899&lt;&gt;2)+($AE$1899&lt;&gt;2)+($AM$1899&lt;&gt;2))&gt;=0.5,1,0))</f>
        <v/>
      </c>
      <c r="AV1899" s="8">
        <f>IF(($H$1899&lt;&gt;2)+($P$1899&lt;&gt;2)+($X$1899&lt;&gt;2)+($AF$1899&lt;&gt;2)+($AN$1899&lt;&gt;2)=0,2,IF((($H$1899&lt;&gt;2)*$H$1899+($P$1899&lt;&gt;2)*$P$1899+($X$1899&lt;&gt;2)*$X$1899+($AF$1899&lt;&gt;2)*$AF$1899+($AN$1899&lt;&gt;2)*$AN$1899)/(($H$1899&lt;&gt;2)+($P$1899&lt;&gt;2)+($X$1899&lt;&gt;2)+($AF$1899&lt;&gt;2)+($AN$1899&lt;&gt;2))&gt;=0.5,1,0))</f>
        <v/>
      </c>
      <c r="AX1899" s="16">
        <f>'Ground truth'!$B$19</f>
        <v/>
      </c>
      <c r="AY1899" s="16">
        <f>'Ground truth'!$C$19</f>
        <v/>
      </c>
      <c r="AZ1899" s="16">
        <f>'Ground truth'!$D$19</f>
        <v/>
      </c>
      <c r="BA1899" s="16">
        <f>'Ground truth'!$E$19</f>
        <v/>
      </c>
      <c r="BB1899" s="16">
        <f>'Ground truth'!$F$19</f>
        <v/>
      </c>
      <c r="BC1899" s="16">
        <f>'Ground truth'!$G$19</f>
        <v/>
      </c>
      <c r="BD1899" s="16">
        <f>'Ground truth'!$H$19</f>
        <v/>
      </c>
    </row>
    <row r="1900">
      <c r="A1900" s="3" t="inlineStr">
        <is>
          <t>External Environment</t>
        </is>
      </c>
      <c r="B1900" s="8" t="n">
        <v>0</v>
      </c>
      <c r="C1900" s="8" t="n">
        <v>0</v>
      </c>
      <c r="D1900" s="8" t="n">
        <v>0</v>
      </c>
      <c r="E1900" s="8" t="n">
        <v>0</v>
      </c>
      <c r="F1900" s="8" t="n">
        <v>0</v>
      </c>
      <c r="G1900" s="8" t="n">
        <v>1</v>
      </c>
      <c r="H1900" s="8" t="n">
        <v>1</v>
      </c>
      <c r="J1900" s="8" t="n">
        <v>0</v>
      </c>
      <c r="K1900" s="8" t="n">
        <v>0</v>
      </c>
      <c r="L1900" s="8" t="n">
        <v>0</v>
      </c>
      <c r="M1900" s="8" t="n">
        <v>0</v>
      </c>
      <c r="N1900" s="8" t="n">
        <v>0</v>
      </c>
      <c r="O1900" s="8" t="n">
        <v>1</v>
      </c>
      <c r="P1900" s="8" t="n">
        <v>1</v>
      </c>
      <c r="R1900" s="8" t="n">
        <v>0</v>
      </c>
      <c r="S1900" s="8" t="n">
        <v>0</v>
      </c>
      <c r="T1900" s="8" t="n">
        <v>0</v>
      </c>
      <c r="U1900" s="8" t="n">
        <v>0</v>
      </c>
      <c r="V1900" s="8" t="n">
        <v>0</v>
      </c>
      <c r="W1900" s="8" t="n">
        <v>1</v>
      </c>
      <c r="X1900" s="8" t="n">
        <v>1</v>
      </c>
      <c r="Z1900" s="8" t="n">
        <v>0</v>
      </c>
      <c r="AA1900" s="8" t="n">
        <v>0</v>
      </c>
      <c r="AB1900" s="8" t="n">
        <v>0</v>
      </c>
      <c r="AC1900" s="8" t="n">
        <v>0</v>
      </c>
      <c r="AD1900" s="8" t="n">
        <v>0</v>
      </c>
      <c r="AE1900" s="8" t="n">
        <v>1</v>
      </c>
      <c r="AF1900" s="8" t="n">
        <v>1</v>
      </c>
      <c r="AH1900" s="8" t="n">
        <v>0</v>
      </c>
      <c r="AI1900" s="8" t="n">
        <v>0</v>
      </c>
      <c r="AJ1900" s="8" t="n">
        <v>0</v>
      </c>
      <c r="AK1900" s="8" t="n">
        <v>0</v>
      </c>
      <c r="AL1900" s="8" t="n">
        <v>0</v>
      </c>
      <c r="AM1900" s="8" t="n">
        <v>1</v>
      </c>
      <c r="AN1900" s="8" t="n">
        <v>1</v>
      </c>
      <c r="AP1900" s="8">
        <f>IF(($B$1900&lt;&gt;2)+($J$1900&lt;&gt;2)+($R$1900&lt;&gt;2)+($Z$1900&lt;&gt;2)+($AH$1900&lt;&gt;2)=0,2,IF((($B$1900&lt;&gt;2)*$B$1900+($J$1900&lt;&gt;2)*$J$1900+($R$1900&lt;&gt;2)*$R$1900+($Z$1900&lt;&gt;2)*$Z$1900+($AH$1900&lt;&gt;2)*$AH$1900)/(($B$1900&lt;&gt;2)+($J$1900&lt;&gt;2)+($R$1900&lt;&gt;2)+($Z$1900&lt;&gt;2)+($AH$1900&lt;&gt;2))&gt;=0.5,1,0))</f>
        <v/>
      </c>
      <c r="AQ1900" s="8">
        <f>IF(($C$1900&lt;&gt;2)+($K$1900&lt;&gt;2)+($S$1900&lt;&gt;2)+($AA$1900&lt;&gt;2)+($AI$1900&lt;&gt;2)=0,2,IF((($C$1900&lt;&gt;2)*$C$1900+($K$1900&lt;&gt;2)*$K$1900+($S$1900&lt;&gt;2)*$S$1900+($AA$1900&lt;&gt;2)*$AA$1900+($AI$1900&lt;&gt;2)*$AI$1900)/(($C$1900&lt;&gt;2)+($K$1900&lt;&gt;2)+($S$1900&lt;&gt;2)+($AA$1900&lt;&gt;2)+($AI$1900&lt;&gt;2))&gt;=0.5,1,0))</f>
        <v/>
      </c>
      <c r="AR1900" s="8">
        <f>IF(($D$1900&lt;&gt;2)+($L$1900&lt;&gt;2)+($T$1900&lt;&gt;2)+($AB$1900&lt;&gt;2)+($AJ$1900&lt;&gt;2)=0,2,IF((($D$1900&lt;&gt;2)*$D$1900+($L$1900&lt;&gt;2)*$L$1900+($T$1900&lt;&gt;2)*$T$1900+($AB$1900&lt;&gt;2)*$AB$1900+($AJ$1900&lt;&gt;2)*$AJ$1900)/(($D$1900&lt;&gt;2)+($L$1900&lt;&gt;2)+($T$1900&lt;&gt;2)+($AB$1900&lt;&gt;2)+($AJ$1900&lt;&gt;2))&gt;=0.5,1,0))</f>
        <v/>
      </c>
      <c r="AS1900" s="8">
        <f>IF(($E$1900&lt;&gt;2)+($M$1900&lt;&gt;2)+($U$1900&lt;&gt;2)+($AC$1900&lt;&gt;2)+($AK$1900&lt;&gt;2)=0,2,IF((($E$1900&lt;&gt;2)*$E$1900+($M$1900&lt;&gt;2)*$M$1900+($U$1900&lt;&gt;2)*$U$1900+($AC$1900&lt;&gt;2)*$AC$1900+($AK$1900&lt;&gt;2)*$AK$1900)/(($E$1900&lt;&gt;2)+($M$1900&lt;&gt;2)+($U$1900&lt;&gt;2)+($AC$1900&lt;&gt;2)+($AK$1900&lt;&gt;2))&gt;=0.5,1,0))</f>
        <v/>
      </c>
      <c r="AT1900" s="8">
        <f>IF(($F$1900&lt;&gt;2)+($N$1900&lt;&gt;2)+($V$1900&lt;&gt;2)+($AD$1900&lt;&gt;2)+($AL$1900&lt;&gt;2)=0,2,IF((($F$1900&lt;&gt;2)*$F$1900+($N$1900&lt;&gt;2)*$N$1900+($V$1900&lt;&gt;2)*$V$1900+($AD$1900&lt;&gt;2)*$AD$1900+($AL$1900&lt;&gt;2)*$AL$1900)/(($F$1900&lt;&gt;2)+($N$1900&lt;&gt;2)+($V$1900&lt;&gt;2)+($AD$1900&lt;&gt;2)+($AL$1900&lt;&gt;2))&gt;=0.5,1,0))</f>
        <v/>
      </c>
      <c r="AU1900" s="8">
        <f>IF(($G$1900&lt;&gt;2)+($O$1900&lt;&gt;2)+($W$1900&lt;&gt;2)+($AE$1900&lt;&gt;2)+($AM$1900&lt;&gt;2)=0,2,IF((($G$1900&lt;&gt;2)*$G$1900+($O$1900&lt;&gt;2)*$O$1900+($W$1900&lt;&gt;2)*$W$1900+($AE$1900&lt;&gt;2)*$AE$1900+($AM$1900&lt;&gt;2)*$AM$1900)/(($G$1900&lt;&gt;2)+($O$1900&lt;&gt;2)+($W$1900&lt;&gt;2)+($AE$1900&lt;&gt;2)+($AM$1900&lt;&gt;2))&gt;=0.5,1,0))</f>
        <v/>
      </c>
      <c r="AV1900" s="8">
        <f>IF(($H$1900&lt;&gt;2)+($P$1900&lt;&gt;2)+($X$1900&lt;&gt;2)+($AF$1900&lt;&gt;2)+($AN$1900&lt;&gt;2)=0,2,IF((($H$1900&lt;&gt;2)*$H$1900+($P$1900&lt;&gt;2)*$P$1900+($X$1900&lt;&gt;2)*$X$1900+($AF$1900&lt;&gt;2)*$AF$1900+($AN$1900&lt;&gt;2)*$AN$1900)/(($H$1900&lt;&gt;2)+($P$1900&lt;&gt;2)+($X$1900&lt;&gt;2)+($AF$1900&lt;&gt;2)+($AN$1900&lt;&gt;2))&gt;=0.5,1,0))</f>
        <v/>
      </c>
      <c r="AX1900" s="16">
        <f>'Ground truth'!$B$20</f>
        <v/>
      </c>
      <c r="AY1900" s="16">
        <f>'Ground truth'!$C$20</f>
        <v/>
      </c>
      <c r="AZ1900" s="16">
        <f>'Ground truth'!$D$20</f>
        <v/>
      </c>
      <c r="BA1900" s="16">
        <f>'Ground truth'!$E$20</f>
        <v/>
      </c>
      <c r="BB1900" s="16">
        <f>'Ground truth'!$F$20</f>
        <v/>
      </c>
      <c r="BC1900" s="16">
        <f>'Ground truth'!$G$20</f>
        <v/>
      </c>
      <c r="BD1900" s="16">
        <f>'Ground truth'!$H$20</f>
        <v/>
      </c>
    </row>
    <row r="1902">
      <c r="A1902" s="17" t="inlineStr">
        <is>
          <t>metrics — confident-only (unsure excluded from denominators)</t>
        </is>
      </c>
      <c r="B1902" s="10" t="inlineStr">
        <is>
          <t>run 1</t>
        </is>
      </c>
      <c r="C1902" s="10" t="inlineStr">
        <is>
          <t>run 2</t>
        </is>
      </c>
      <c r="D1902" s="10" t="inlineStr">
        <is>
          <t>run 3</t>
        </is>
      </c>
      <c r="E1902" s="10" t="inlineStr">
        <is>
          <t>run 4</t>
        </is>
      </c>
      <c r="F1902" s="10" t="inlineStr">
        <is>
          <t>run 5</t>
        </is>
      </c>
      <c r="G1902" s="10" t="inlineStr">
        <is>
          <t>avg-matrix</t>
        </is>
      </c>
      <c r="H1902" s="10" t="inlineStr">
        <is>
          <t>mean</t>
        </is>
      </c>
      <c r="I1902" s="10" t="inlineStr">
        <is>
          <t>std (pop.)</t>
        </is>
      </c>
      <c r="J1902" s="17" t="inlineStr">
        <is>
          <t>notes</t>
        </is>
      </c>
    </row>
    <row r="1903">
      <c r="A1903" s="7" t="inlineStr">
        <is>
          <t>TP</t>
        </is>
      </c>
      <c r="B1903" s="7">
        <f>SUMPRODUCT(($B$1894:$H$1900=1)*('Ground truth'!$B$14:$H$20=1))</f>
        <v/>
      </c>
      <c r="C1903" s="7">
        <f>SUMPRODUCT(($J$1894:$P$1900=1)*('Ground truth'!$B$14:$H$20=1))</f>
        <v/>
      </c>
      <c r="D1903" s="7">
        <f>SUMPRODUCT(($R$1894:$X$1900=1)*('Ground truth'!$B$14:$H$20=1))</f>
        <v/>
      </c>
      <c r="E1903" s="7">
        <f>SUMPRODUCT(($Z$1894:$AF$1900=1)*('Ground truth'!$B$14:$H$20=1))</f>
        <v/>
      </c>
      <c r="F1903" s="7">
        <f>SUMPRODUCT(($AH$1894:$AN$1900=1)*('Ground truth'!$B$14:$H$20=1))</f>
        <v/>
      </c>
      <c r="G1903" s="7">
        <f>SUMPRODUCT(($AP$1894:$AV$1900=1)*('Ground truth'!$B$14:$H$20=1))</f>
        <v/>
      </c>
      <c r="H1903" s="12">
        <f>AVERAGE($B$1903:$F$1903)</f>
        <v/>
      </c>
      <c r="I1903" s="12">
        <f>STDEV.P($B$1903:$F$1903)</f>
        <v/>
      </c>
    </row>
    <row r="1904">
      <c r="A1904" s="7" t="inlineStr">
        <is>
          <t>TN</t>
        </is>
      </c>
      <c r="B1904" s="7">
        <f>SUMPRODUCT(($B$1894:$H$1900=0)*('Ground truth'!$B$14:$H$20=0))</f>
        <v/>
      </c>
      <c r="C1904" s="7">
        <f>SUMPRODUCT(($J$1894:$P$1900=0)*('Ground truth'!$B$14:$H$20=0))</f>
        <v/>
      </c>
      <c r="D1904" s="7">
        <f>SUMPRODUCT(($R$1894:$X$1900=0)*('Ground truth'!$B$14:$H$20=0))</f>
        <v/>
      </c>
      <c r="E1904" s="7">
        <f>SUMPRODUCT(($Z$1894:$AF$1900=0)*('Ground truth'!$B$14:$H$20=0))</f>
        <v/>
      </c>
      <c r="F1904" s="7">
        <f>SUMPRODUCT(($AH$1894:$AN$1900=0)*('Ground truth'!$B$14:$H$20=0))</f>
        <v/>
      </c>
      <c r="G1904" s="7">
        <f>SUMPRODUCT(($AP$1894:$AV$1900=0)*('Ground truth'!$B$14:$H$20=0))</f>
        <v/>
      </c>
      <c r="H1904" s="12">
        <f>AVERAGE($B$1904:$F$1904)</f>
        <v/>
      </c>
      <c r="I1904" s="12">
        <f>STDEV.P($B$1904:$F$1904)</f>
        <v/>
      </c>
    </row>
    <row r="1905">
      <c r="A1905" s="7" t="inlineStr">
        <is>
          <t>FP</t>
        </is>
      </c>
      <c r="B1905" s="7">
        <f>SUMPRODUCT(($B$1894:$H$1900=1)*('Ground truth'!$B$14:$H$20=0))</f>
        <v/>
      </c>
      <c r="C1905" s="7">
        <f>SUMPRODUCT(($J$1894:$P$1900=1)*('Ground truth'!$B$14:$H$20=0))</f>
        <v/>
      </c>
      <c r="D1905" s="7">
        <f>SUMPRODUCT(($R$1894:$X$1900=1)*('Ground truth'!$B$14:$H$20=0))</f>
        <v/>
      </c>
      <c r="E1905" s="7">
        <f>SUMPRODUCT(($Z$1894:$AF$1900=1)*('Ground truth'!$B$14:$H$20=0))</f>
        <v/>
      </c>
      <c r="F1905" s="7">
        <f>SUMPRODUCT(($AH$1894:$AN$1900=1)*('Ground truth'!$B$14:$H$20=0))</f>
        <v/>
      </c>
      <c r="G1905" s="7">
        <f>SUMPRODUCT(($AP$1894:$AV$1900=1)*('Ground truth'!$B$14:$H$20=0))</f>
        <v/>
      </c>
      <c r="H1905" s="12">
        <f>AVERAGE($B$1905:$F$1905)</f>
        <v/>
      </c>
      <c r="I1905" s="12">
        <f>STDEV.P($B$1905:$F$1905)</f>
        <v/>
      </c>
    </row>
    <row r="1906">
      <c r="A1906" s="7" t="inlineStr">
        <is>
          <t>FN</t>
        </is>
      </c>
      <c r="B1906" s="7">
        <f>SUMPRODUCT(($B$1894:$H$1900=0)*('Ground truth'!$B$14:$H$20=1))</f>
        <v/>
      </c>
      <c r="C1906" s="7">
        <f>SUMPRODUCT(($J$1894:$P$1900=0)*('Ground truth'!$B$14:$H$20=1))</f>
        <v/>
      </c>
      <c r="D1906" s="7">
        <f>SUMPRODUCT(($R$1894:$X$1900=0)*('Ground truth'!$B$14:$H$20=1))</f>
        <v/>
      </c>
      <c r="E1906" s="7">
        <f>SUMPRODUCT(($Z$1894:$AF$1900=0)*('Ground truth'!$B$14:$H$20=1))</f>
        <v/>
      </c>
      <c r="F1906" s="7">
        <f>SUMPRODUCT(($AH$1894:$AN$1900=0)*('Ground truth'!$B$14:$H$20=1))</f>
        <v/>
      </c>
      <c r="G1906" s="7">
        <f>SUMPRODUCT(($AP$1894:$AV$1900=0)*('Ground truth'!$B$14:$H$20=1))</f>
        <v/>
      </c>
      <c r="H1906" s="12">
        <f>AVERAGE($B$1906:$F$1906)</f>
        <v/>
      </c>
      <c r="I1906" s="12">
        <f>STDEV.P($B$1906:$F$1906)</f>
        <v/>
      </c>
    </row>
    <row r="1907">
      <c r="A1907" s="4" t="inlineStr">
        <is>
          <t>Precision</t>
        </is>
      </c>
      <c r="B1907" s="12">
        <f>IFERROR($B$1903/($B$1903+$B$1905),0)</f>
        <v/>
      </c>
      <c r="C1907" s="12">
        <f>IFERROR($C$1903/($C$1903+$C$1905),0)</f>
        <v/>
      </c>
      <c r="D1907" s="12">
        <f>IFERROR($D$1903/($D$1903+$D$1905),0)</f>
        <v/>
      </c>
      <c r="E1907" s="12">
        <f>IFERROR($E$1903/($E$1903+$E$1905),0)</f>
        <v/>
      </c>
      <c r="F1907" s="12">
        <f>IFERROR($F$1903/($F$1903+$F$1905),0)</f>
        <v/>
      </c>
      <c r="G1907" s="12">
        <f>IFERROR($G$1903/($G$1903+$G$1905),0)</f>
        <v/>
      </c>
      <c r="H1907" s="18">
        <f>AVERAGE($B$1907:$F$1907)</f>
        <v/>
      </c>
      <c r="I1907" s="18">
        <f>STDEV.P($B$1907:$F$1907)</f>
        <v/>
      </c>
    </row>
    <row r="1908">
      <c r="A1908" s="4" t="inlineStr">
        <is>
          <t>Recall</t>
        </is>
      </c>
      <c r="B1908" s="12">
        <f>IFERROR($B$1903/($B$1903+$B$1906),0)</f>
        <v/>
      </c>
      <c r="C1908" s="12">
        <f>IFERROR($C$1903/($C$1903+$C$1906),0)</f>
        <v/>
      </c>
      <c r="D1908" s="12">
        <f>IFERROR($D$1903/($D$1903+$D$1906),0)</f>
        <v/>
      </c>
      <c r="E1908" s="12">
        <f>IFERROR($E$1903/($E$1903+$E$1906),0)</f>
        <v/>
      </c>
      <c r="F1908" s="12">
        <f>IFERROR($F$1903/($F$1903+$F$1906),0)</f>
        <v/>
      </c>
      <c r="G1908" s="12">
        <f>IFERROR($G$1903/($G$1903+$G$1906),0)</f>
        <v/>
      </c>
      <c r="H1908" s="18">
        <f>AVERAGE($B$1908:$F$1908)</f>
        <v/>
      </c>
      <c r="I1908" s="18">
        <f>STDEV.P($B$1908:$F$1908)</f>
        <v/>
      </c>
    </row>
    <row r="1909">
      <c r="A1909" s="4" t="inlineStr">
        <is>
          <t>F1</t>
        </is>
      </c>
      <c r="B1909" s="12">
        <f>IFERROR(2*$B$1907*$B$1908/($B$1907+$B$1908),0)</f>
        <v/>
      </c>
      <c r="C1909" s="12">
        <f>IFERROR(2*$C$1907*$C$1908/($C$1907+$C$1908),0)</f>
        <v/>
      </c>
      <c r="D1909" s="12">
        <f>IFERROR(2*$D$1907*$D$1908/($D$1907+$D$1908),0)</f>
        <v/>
      </c>
      <c r="E1909" s="12">
        <f>IFERROR(2*$E$1907*$E$1908/($E$1907+$E$1908),0)</f>
        <v/>
      </c>
      <c r="F1909" s="12">
        <f>IFERROR(2*$F$1907*$F$1908/($F$1907+$F$1908),0)</f>
        <v/>
      </c>
      <c r="G1909" s="12">
        <f>IFERROR(2*$G$1907*$G$1908/($G$1907+$G$1908),0)</f>
        <v/>
      </c>
      <c r="H1909" s="18">
        <f>AVERAGE($B$1909:$F$1909)</f>
        <v/>
      </c>
      <c r="I1909" s="18">
        <f>STDEV.P($B$1909:$F$1909)</f>
        <v/>
      </c>
    </row>
    <row r="1910">
      <c r="A1910" s="4" t="inlineStr">
        <is>
          <t>Accuracy</t>
        </is>
      </c>
      <c r="B1910" s="12">
        <f>IFERROR(($B$1903+$B$1904)/($B$1903+$B$1904+$B$1905+$B$1906),0)</f>
        <v/>
      </c>
      <c r="C1910" s="12">
        <f>IFERROR(($C$1903+$C$1904)/($C$1903+$C$1904+$C$1905+$C$1906),0)</f>
        <v/>
      </c>
      <c r="D1910" s="12">
        <f>IFERROR(($D$1903+$D$1904)/($D$1903+$D$1904+$D$1905+$D$1906),0)</f>
        <v/>
      </c>
      <c r="E1910" s="12">
        <f>IFERROR(($E$1903+$E$1904)/($E$1903+$E$1904+$E$1905+$E$1906),0)</f>
        <v/>
      </c>
      <c r="F1910" s="12">
        <f>IFERROR(($F$1903+$F$1904)/($F$1903+$F$1904+$F$1905+$F$1906),0)</f>
        <v/>
      </c>
      <c r="G1910" s="12">
        <f>IFERROR(($G$1903+$G$1904)/($G$1903+$G$1904+$G$1905+$G$1906),0)</f>
        <v/>
      </c>
      <c r="H1910" s="18">
        <f>AVERAGE($B$1910:$F$1910)</f>
        <v/>
      </c>
      <c r="I1910" s="18">
        <f>STDEV.P($B$1910:$F$1910)</f>
        <v/>
      </c>
    </row>
    <row r="1911">
      <c r="A1911" s="4" t="inlineStr">
        <is>
          <t>Edit distance</t>
        </is>
      </c>
      <c r="B1911" s="12">
        <f>SUMPRODUCT(ABS('Ground truth'!$B$14:$H$20-$B$1894:$H$1900))</f>
        <v/>
      </c>
      <c r="C1911" s="12">
        <f>SUMPRODUCT(ABS('Ground truth'!$B$14:$H$20-$J$1894:$P$1900))</f>
        <v/>
      </c>
      <c r="D1911" s="12">
        <f>SUMPRODUCT(ABS('Ground truth'!$B$14:$H$20-$R$1894:$X$1900))</f>
        <v/>
      </c>
      <c r="E1911" s="12">
        <f>SUMPRODUCT(ABS('Ground truth'!$B$14:$H$20-$Z$1894:$AF$1900))</f>
        <v/>
      </c>
      <c r="F1911" s="12">
        <f>SUMPRODUCT(ABS('Ground truth'!$B$14:$H$20-$AH$1894:$AN$1900))</f>
        <v/>
      </c>
      <c r="G1911" s="12">
        <f>SUMPRODUCT(ABS('Ground truth'!$B$14:$H$20-$AP$1894:$AV$1900))</f>
        <v/>
      </c>
      <c r="H1911" s="18">
        <f>AVERAGE($B$1911:$F$1911)</f>
        <v/>
      </c>
      <c r="I1911" s="18">
        <f>STDEV.P($B$1911:$F$1911)</f>
        <v/>
      </c>
    </row>
    <row r="1912">
      <c r="A1912" s="4" t="inlineStr">
        <is>
          <t>Spectral distance</t>
        </is>
      </c>
      <c r="B1912" s="12">
        <f>SQRT(SUMPRODUCT(('Ground truth'!$K$14:$K$20-$B$1923:$B$1929)^2))</f>
        <v/>
      </c>
      <c r="C1912" s="12">
        <f>SQRT(SUMPRODUCT(('Ground truth'!$K$14:$K$20-$C$1923:$C$1929)^2))</f>
        <v/>
      </c>
      <c r="D1912" s="12">
        <f>SQRT(SUMPRODUCT(('Ground truth'!$K$14:$K$20-$D$1923:$D$1929)^2))</f>
        <v/>
      </c>
      <c r="E1912" s="12">
        <f>SQRT(SUMPRODUCT(('Ground truth'!$K$14:$K$20-$E$1923:$E$1929)^2))</f>
        <v/>
      </c>
      <c r="F1912" s="12">
        <f>SQRT(SUMPRODUCT(('Ground truth'!$K$14:$K$20-$F$1923:$F$1929)^2))</f>
        <v/>
      </c>
      <c r="G1912" s="12">
        <f>SQRT(SUMPRODUCT(('Ground truth'!$K$14:$K$20-$G$1923:$G$1929)^2))</f>
        <v/>
      </c>
      <c r="H1912" s="18">
        <f>AVERAGE($B$1912:$F$1912)</f>
        <v/>
      </c>
      <c r="I1912" s="18">
        <f>STDEV.P($B$1912:$F$1912)</f>
        <v/>
      </c>
    </row>
    <row r="1913">
      <c r="A1913" s="4" t="inlineStr">
        <is>
          <t>Unsure cells</t>
        </is>
      </c>
      <c r="B1913" s="7">
        <f>COUNTIF($B$1894:$H$1900,2)</f>
        <v/>
      </c>
      <c r="C1913" s="7">
        <f>COUNTIF($J$1894:$P$1900,2)</f>
        <v/>
      </c>
      <c r="D1913" s="7">
        <f>COUNTIF($R$1894:$X$1900,2)</f>
        <v/>
      </c>
      <c r="E1913" s="7">
        <f>COUNTIF($Z$1894:$AF$1900,2)</f>
        <v/>
      </c>
      <c r="F1913" s="7">
        <f>COUNTIF($AH$1894:$AN$1900,2)</f>
        <v/>
      </c>
      <c r="G1913" s="7">
        <f>COUNTIF($AP$1894:$AV$1900,2)</f>
        <v/>
      </c>
      <c r="H1913" s="12">
        <f>AVERAGE($B$1913:$F$1913)</f>
        <v/>
      </c>
      <c r="I1913" s="12">
        <f>STDEV.P($B$1913:$F$1913)</f>
        <v/>
      </c>
    </row>
    <row r="1914">
      <c r="A1914" s="3" t="inlineStr">
        <is>
          <t>eigenvalues (real part, numpy order; pasted)</t>
        </is>
      </c>
    </row>
    <row r="1915">
      <c r="A1915" s="3" t="inlineStr">
        <is>
          <t xml:space="preserve">  λ1</t>
        </is>
      </c>
      <c r="B1915" s="19" t="n">
        <v>4.323404276086481</v>
      </c>
      <c r="C1915" s="19" t="n">
        <v>4.323404276086481</v>
      </c>
      <c r="D1915" s="19" t="n">
        <v>4.323404276086481</v>
      </c>
      <c r="E1915" s="19" t="n">
        <v>4.323404276086481</v>
      </c>
      <c r="F1915" s="19" t="n">
        <v>4.323404276086481</v>
      </c>
      <c r="G1915" s="19" t="n">
        <v>4.323404276086481</v>
      </c>
    </row>
    <row r="1916">
      <c r="A1916" s="3" t="inlineStr">
        <is>
          <t xml:space="preserve">  λ2</t>
        </is>
      </c>
      <c r="B1916" s="19" t="n">
        <v>-0.9999999999999989</v>
      </c>
      <c r="C1916" s="19" t="n">
        <v>-0.9999999999999989</v>
      </c>
      <c r="D1916" s="19" t="n">
        <v>-0.9999999999999989</v>
      </c>
      <c r="E1916" s="19" t="n">
        <v>-0.9999999999999989</v>
      </c>
      <c r="F1916" s="19" t="n">
        <v>-0.9999999999999989</v>
      </c>
      <c r="G1916" s="19" t="n">
        <v>-0.9999999999999989</v>
      </c>
    </row>
    <row r="1917">
      <c r="A1917" s="3" t="inlineStr">
        <is>
          <t xml:space="preserve">  λ3</t>
        </is>
      </c>
      <c r="B1917" s="19" t="n">
        <v>-0.6813306436049766</v>
      </c>
      <c r="C1917" s="19" t="n">
        <v>-0.6813306436049766</v>
      </c>
      <c r="D1917" s="19" t="n">
        <v>-0.6813306436049766</v>
      </c>
      <c r="E1917" s="19" t="n">
        <v>-0.6813306436049766</v>
      </c>
      <c r="F1917" s="19" t="n">
        <v>-0.6813306436049766</v>
      </c>
      <c r="G1917" s="19" t="n">
        <v>-0.6813306436049766</v>
      </c>
    </row>
    <row r="1918">
      <c r="A1918" s="3" t="inlineStr">
        <is>
          <t xml:space="preserve">  λ4</t>
        </is>
      </c>
      <c r="B1918" s="19" t="n">
        <v>7.17241292620945e-17</v>
      </c>
      <c r="C1918" s="19" t="n">
        <v>7.17241292620945e-17</v>
      </c>
      <c r="D1918" s="19" t="n">
        <v>7.17241292620945e-17</v>
      </c>
      <c r="E1918" s="19" t="n">
        <v>7.17241292620945e-17</v>
      </c>
      <c r="F1918" s="19" t="n">
        <v>7.17241292620945e-17</v>
      </c>
      <c r="G1918" s="19" t="n">
        <v>7.17241292620945e-17</v>
      </c>
    </row>
    <row r="1919">
      <c r="A1919" s="3" t="inlineStr">
        <is>
          <t xml:space="preserve">  λ5</t>
        </is>
      </c>
      <c r="B1919" s="19" t="n">
        <v>2.000000000000001</v>
      </c>
      <c r="C1919" s="19" t="n">
        <v>2.000000000000001</v>
      </c>
      <c r="D1919" s="19" t="n">
        <v>2.000000000000001</v>
      </c>
      <c r="E1919" s="19" t="n">
        <v>2.000000000000001</v>
      </c>
      <c r="F1919" s="19" t="n">
        <v>2.000000000000001</v>
      </c>
      <c r="G1919" s="19" t="n">
        <v>2.000000000000001</v>
      </c>
    </row>
    <row r="1920">
      <c r="A1920" s="3" t="inlineStr">
        <is>
          <t xml:space="preserve">  λ6</t>
        </is>
      </c>
      <c r="B1920" s="19" t="n">
        <v>0.9999999999999999</v>
      </c>
      <c r="C1920" s="19" t="n">
        <v>0.9999999999999999</v>
      </c>
      <c r="D1920" s="19" t="n">
        <v>0.9999999999999999</v>
      </c>
      <c r="E1920" s="19" t="n">
        <v>0.9999999999999999</v>
      </c>
      <c r="F1920" s="19" t="n">
        <v>0.9999999999999999</v>
      </c>
      <c r="G1920" s="19" t="n">
        <v>0.9999999999999999</v>
      </c>
    </row>
    <row r="1921">
      <c r="A1921" s="3" t="inlineStr">
        <is>
          <t xml:space="preserve">  λ7</t>
        </is>
      </c>
      <c r="B1921" s="19" t="n">
        <v>1.357926367518499</v>
      </c>
      <c r="C1921" s="19" t="n">
        <v>1.357926367518499</v>
      </c>
      <c r="D1921" s="19" t="n">
        <v>1.357926367518499</v>
      </c>
      <c r="E1921" s="19" t="n">
        <v>1.357926367518499</v>
      </c>
      <c r="F1921" s="19" t="n">
        <v>1.357926367518499</v>
      </c>
      <c r="G1921" s="19" t="n">
        <v>1.357926367518499</v>
      </c>
    </row>
    <row r="1922">
      <c r="A1922" s="3" t="inlineStr">
        <is>
          <t>eigenvalues sorted desc (LARGE)</t>
        </is>
      </c>
    </row>
    <row r="1923">
      <c r="A1923" s="3" t="inlineStr">
        <is>
          <t xml:space="preserve">  λ(1)</t>
        </is>
      </c>
      <c r="B1923" s="19">
        <f>LARGE($B$1915:$B$1921,1)</f>
        <v/>
      </c>
      <c r="C1923" s="19">
        <f>LARGE($C$1915:$C$1921,1)</f>
        <v/>
      </c>
      <c r="D1923" s="19">
        <f>LARGE($D$1915:$D$1921,1)</f>
        <v/>
      </c>
      <c r="E1923" s="19">
        <f>LARGE($E$1915:$E$1921,1)</f>
        <v/>
      </c>
      <c r="F1923" s="19">
        <f>LARGE($F$1915:$F$1921,1)</f>
        <v/>
      </c>
      <c r="G1923" s="19">
        <f>LARGE($G$1915:$G$1921,1)</f>
        <v/>
      </c>
    </row>
    <row r="1924">
      <c r="A1924" s="3" t="inlineStr">
        <is>
          <t xml:space="preserve">  λ(2)</t>
        </is>
      </c>
      <c r="B1924" s="19">
        <f>LARGE($B$1915:$B$1921,2)</f>
        <v/>
      </c>
      <c r="C1924" s="19">
        <f>LARGE($C$1915:$C$1921,2)</f>
        <v/>
      </c>
      <c r="D1924" s="19">
        <f>LARGE($D$1915:$D$1921,2)</f>
        <v/>
      </c>
      <c r="E1924" s="19">
        <f>LARGE($E$1915:$E$1921,2)</f>
        <v/>
      </c>
      <c r="F1924" s="19">
        <f>LARGE($F$1915:$F$1921,2)</f>
        <v/>
      </c>
      <c r="G1924" s="19">
        <f>LARGE($G$1915:$G$1921,2)</f>
        <v/>
      </c>
    </row>
    <row r="1925">
      <c r="A1925" s="3" t="inlineStr">
        <is>
          <t xml:space="preserve">  λ(3)</t>
        </is>
      </c>
      <c r="B1925" s="19">
        <f>LARGE($B$1915:$B$1921,3)</f>
        <v/>
      </c>
      <c r="C1925" s="19">
        <f>LARGE($C$1915:$C$1921,3)</f>
        <v/>
      </c>
      <c r="D1925" s="19">
        <f>LARGE($D$1915:$D$1921,3)</f>
        <v/>
      </c>
      <c r="E1925" s="19">
        <f>LARGE($E$1915:$E$1921,3)</f>
        <v/>
      </c>
      <c r="F1925" s="19">
        <f>LARGE($F$1915:$F$1921,3)</f>
        <v/>
      </c>
      <c r="G1925" s="19">
        <f>LARGE($G$1915:$G$1921,3)</f>
        <v/>
      </c>
    </row>
    <row r="1926">
      <c r="A1926" s="3" t="inlineStr">
        <is>
          <t xml:space="preserve">  λ(4)</t>
        </is>
      </c>
      <c r="B1926" s="19">
        <f>LARGE($B$1915:$B$1921,4)</f>
        <v/>
      </c>
      <c r="C1926" s="19">
        <f>LARGE($C$1915:$C$1921,4)</f>
        <v/>
      </c>
      <c r="D1926" s="19">
        <f>LARGE($D$1915:$D$1921,4)</f>
        <v/>
      </c>
      <c r="E1926" s="19">
        <f>LARGE($E$1915:$E$1921,4)</f>
        <v/>
      </c>
      <c r="F1926" s="19">
        <f>LARGE($F$1915:$F$1921,4)</f>
        <v/>
      </c>
      <c r="G1926" s="19">
        <f>LARGE($G$1915:$G$1921,4)</f>
        <v/>
      </c>
    </row>
    <row r="1927">
      <c r="A1927" s="3" t="inlineStr">
        <is>
          <t xml:space="preserve">  λ(5)</t>
        </is>
      </c>
      <c r="B1927" s="19">
        <f>LARGE($B$1915:$B$1921,5)</f>
        <v/>
      </c>
      <c r="C1927" s="19">
        <f>LARGE($C$1915:$C$1921,5)</f>
        <v/>
      </c>
      <c r="D1927" s="19">
        <f>LARGE($D$1915:$D$1921,5)</f>
        <v/>
      </c>
      <c r="E1927" s="19">
        <f>LARGE($E$1915:$E$1921,5)</f>
        <v/>
      </c>
      <c r="F1927" s="19">
        <f>LARGE($F$1915:$F$1921,5)</f>
        <v/>
      </c>
      <c r="G1927" s="19">
        <f>LARGE($G$1915:$G$1921,5)</f>
        <v/>
      </c>
    </row>
    <row r="1928">
      <c r="A1928" s="3" t="inlineStr">
        <is>
          <t xml:space="preserve">  λ(6)</t>
        </is>
      </c>
      <c r="B1928" s="19">
        <f>LARGE($B$1915:$B$1921,6)</f>
        <v/>
      </c>
      <c r="C1928" s="19">
        <f>LARGE($C$1915:$C$1921,6)</f>
        <v/>
      </c>
      <c r="D1928" s="19">
        <f>LARGE($D$1915:$D$1921,6)</f>
        <v/>
      </c>
      <c r="E1928" s="19">
        <f>LARGE($E$1915:$E$1921,6)</f>
        <v/>
      </c>
      <c r="F1928" s="19">
        <f>LARGE($F$1915:$F$1921,6)</f>
        <v/>
      </c>
      <c r="G1928" s="19">
        <f>LARGE($G$1915:$G$1921,6)</f>
        <v/>
      </c>
    </row>
    <row r="1929">
      <c r="A1929" s="3" t="inlineStr">
        <is>
          <t xml:space="preserve">  λ(7)</t>
        </is>
      </c>
      <c r="B1929" s="19">
        <f>LARGE($B$1915:$B$1921,7)</f>
        <v/>
      </c>
      <c r="C1929" s="19">
        <f>LARGE($C$1915:$C$1921,7)</f>
        <v/>
      </c>
      <c r="D1929" s="19">
        <f>LARGE($D$1915:$D$1921,7)</f>
        <v/>
      </c>
      <c r="E1929" s="19">
        <f>LARGE($E$1915:$E$1921,7)</f>
        <v/>
      </c>
      <c r="F1929" s="19">
        <f>LARGE($F$1915:$F$1921,7)</f>
        <v/>
      </c>
      <c r="G1929" s="19">
        <f>LARGE($G$1915:$G$1921,7)</f>
        <v/>
      </c>
    </row>
    <row r="1930">
      <c r="A1930" s="3" t="inlineStr">
        <is>
          <t>check: Σeig − trace (→0)</t>
        </is>
      </c>
      <c r="B1930" s="3">
        <f>ROUND(SUM($B$1915:$B$1921)-($B$1894+$C$1895+$D$1896+$E$1897+$F$1898+$G$1899+$H$1900),6)</f>
        <v/>
      </c>
      <c r="C1930" s="3">
        <f>ROUND(SUM($C$1915:$C$1921)-($J$1894+$K$1895+$L$1896+$M$1897+$N$1898+$O$1899+$P$1900),6)</f>
        <v/>
      </c>
      <c r="D1930" s="3">
        <f>ROUND(SUM($D$1915:$D$1921)-($R$1894+$S$1895+$T$1896+$U$1897+$V$1898+$W$1899+$X$1900),6)</f>
        <v/>
      </c>
      <c r="E1930" s="3">
        <f>ROUND(SUM($E$1915:$E$1921)-($Z$1894+$AA$1895+$AB$1896+$AC$1897+$AD$1898+$AE$1899+$AF$1900),6)</f>
        <v/>
      </c>
      <c r="F1930" s="3">
        <f>ROUND(SUM($F$1915:$F$1921)-($AH$1894+$AI$1895+$AJ$1896+$AK$1897+$AL$1898+$AM$1899+$AN$1900),6)</f>
        <v/>
      </c>
      <c r="G1930" s="3">
        <f>ROUND(SUM($G$1915:$G$1921)-($AP$1894+$AQ$1895+$AR$1896+$AS$1897+$AT$1898+$AU$1899+$AV$1900),6)</f>
        <v/>
      </c>
    </row>
    <row r="1931">
      <c r="A1931" s="3" t="inlineStr">
        <is>
          <t>check: Πeig − det (→0)</t>
        </is>
      </c>
      <c r="B1931" s="3">
        <f>ROUND(MDETERM($B$1894:$H$1900)-PRODUCT($B$1915:$B$1921),6)</f>
        <v/>
      </c>
      <c r="C1931" s="3">
        <f>ROUND(MDETERM($J$1894:$P$1900)-PRODUCT($C$1915:$C$1921),6)</f>
        <v/>
      </c>
      <c r="D1931" s="3">
        <f>ROUND(MDETERM($R$1894:$X$1900)-PRODUCT($D$1915:$D$1921),6)</f>
        <v/>
      </c>
      <c r="E1931" s="3">
        <f>ROUND(MDETERM($Z$1894:$AF$1900)-PRODUCT($E$1915:$E$1921),6)</f>
        <v/>
      </c>
      <c r="F1931" s="3">
        <f>ROUND(MDETERM($AH$1894:$AN$1900)-PRODUCT($F$1915:$F$1921),6)</f>
        <v/>
      </c>
      <c r="G1931" s="3">
        <f>ROUND(MDETERM($AP$1894:$AV$1900)-PRODUCT($G$1915:$G$1921),6)</f>
        <v/>
      </c>
    </row>
    <row r="1932">
      <c r="A1932" s="3" t="inlineStr">
        <is>
          <t>complex eigenvalues?</t>
        </is>
      </c>
      <c r="B1932" s="3" t="inlineStr"/>
      <c r="C1932" s="3" t="inlineStr"/>
      <c r="D1932" s="3" t="inlineStr"/>
      <c r="E1932" s="3" t="inlineStr"/>
      <c r="F1932" s="3" t="inlineStr"/>
      <c r="G1932" s="3" t="inlineStr"/>
    </row>
    <row r="1933">
      <c r="A1933" s="3" t="inlineStr">
        <is>
          <t>check: det(M − λᵢI) per sorted λ (→0)</t>
        </is>
      </c>
    </row>
    <row r="1934">
      <c r="A1934" s="3" t="inlineStr">
        <is>
          <t xml:space="preserve">  det(M − λ(1)I)</t>
        </is>
      </c>
      <c r="B1934" s="3">
        <f t="array" ref="B1934">ROUND(MDETERM($B$1894:$H$1900-$B$1923*MUNIT(7)),6)</f>
        <v/>
      </c>
      <c r="C1934" s="3">
        <f t="array" ref="C1934">ROUND(MDETERM($J$1894:$P$1900-$C$1923*MUNIT(7)),6)</f>
        <v/>
      </c>
      <c r="D1934" s="3">
        <f t="array" ref="D1934">ROUND(MDETERM($R$1894:$X$1900-$D$1923*MUNIT(7)),6)</f>
        <v/>
      </c>
      <c r="E1934" s="3">
        <f t="array" ref="E1934">ROUND(MDETERM($Z$1894:$AF$1900-$E$1923*MUNIT(7)),6)</f>
        <v/>
      </c>
      <c r="F1934" s="3">
        <f t="array" ref="F1934">ROUND(MDETERM($AH$1894:$AN$1900-$F$1923*MUNIT(7)),6)</f>
        <v/>
      </c>
      <c r="G1934" s="3">
        <f t="array" ref="G1934">ROUND(MDETERM($AP$1894:$AV$1900-$G$1923*MUNIT(7)),6)</f>
        <v/>
      </c>
    </row>
    <row r="1935">
      <c r="A1935" s="3" t="inlineStr">
        <is>
          <t xml:space="preserve">  det(M − λ(2)I)</t>
        </is>
      </c>
      <c r="B1935" s="3">
        <f t="array" ref="B1935">ROUND(MDETERM($B$1894:$H$1900-$B$1924*MUNIT(7)),6)</f>
        <v/>
      </c>
      <c r="C1935" s="3">
        <f t="array" ref="C1935">ROUND(MDETERM($J$1894:$P$1900-$C$1924*MUNIT(7)),6)</f>
        <v/>
      </c>
      <c r="D1935" s="3">
        <f t="array" ref="D1935">ROUND(MDETERM($R$1894:$X$1900-$D$1924*MUNIT(7)),6)</f>
        <v/>
      </c>
      <c r="E1935" s="3">
        <f t="array" ref="E1935">ROUND(MDETERM($Z$1894:$AF$1900-$E$1924*MUNIT(7)),6)</f>
        <v/>
      </c>
      <c r="F1935" s="3">
        <f t="array" ref="F1935">ROUND(MDETERM($AH$1894:$AN$1900-$F$1924*MUNIT(7)),6)</f>
        <v/>
      </c>
      <c r="G1935" s="3">
        <f t="array" ref="G1935">ROUND(MDETERM($AP$1894:$AV$1900-$G$1924*MUNIT(7)),6)</f>
        <v/>
      </c>
    </row>
    <row r="1936">
      <c r="A1936" s="3" t="inlineStr">
        <is>
          <t xml:space="preserve">  det(M − λ(3)I)</t>
        </is>
      </c>
      <c r="B1936" s="3">
        <f t="array" ref="B1936">ROUND(MDETERM($B$1894:$H$1900-$B$1925*MUNIT(7)),6)</f>
        <v/>
      </c>
      <c r="C1936" s="3">
        <f t="array" ref="C1936">ROUND(MDETERM($J$1894:$P$1900-$C$1925*MUNIT(7)),6)</f>
        <v/>
      </c>
      <c r="D1936" s="3">
        <f t="array" ref="D1936">ROUND(MDETERM($R$1894:$X$1900-$D$1925*MUNIT(7)),6)</f>
        <v/>
      </c>
      <c r="E1936" s="3">
        <f t="array" ref="E1936">ROUND(MDETERM($Z$1894:$AF$1900-$E$1925*MUNIT(7)),6)</f>
        <v/>
      </c>
      <c r="F1936" s="3">
        <f t="array" ref="F1936">ROUND(MDETERM($AH$1894:$AN$1900-$F$1925*MUNIT(7)),6)</f>
        <v/>
      </c>
      <c r="G1936" s="3">
        <f t="array" ref="G1936">ROUND(MDETERM($AP$1894:$AV$1900-$G$1925*MUNIT(7)),6)</f>
        <v/>
      </c>
    </row>
    <row r="1937">
      <c r="A1937" s="3" t="inlineStr">
        <is>
          <t xml:space="preserve">  det(M − λ(4)I)</t>
        </is>
      </c>
      <c r="B1937" s="3">
        <f t="array" ref="B1937">ROUND(MDETERM($B$1894:$H$1900-$B$1926*MUNIT(7)),6)</f>
        <v/>
      </c>
      <c r="C1937" s="3">
        <f t="array" ref="C1937">ROUND(MDETERM($J$1894:$P$1900-$C$1926*MUNIT(7)),6)</f>
        <v/>
      </c>
      <c r="D1937" s="3">
        <f t="array" ref="D1937">ROUND(MDETERM($R$1894:$X$1900-$D$1926*MUNIT(7)),6)</f>
        <v/>
      </c>
      <c r="E1937" s="3">
        <f t="array" ref="E1937">ROUND(MDETERM($Z$1894:$AF$1900-$E$1926*MUNIT(7)),6)</f>
        <v/>
      </c>
      <c r="F1937" s="3">
        <f t="array" ref="F1937">ROUND(MDETERM($AH$1894:$AN$1900-$F$1926*MUNIT(7)),6)</f>
        <v/>
      </c>
      <c r="G1937" s="3">
        <f t="array" ref="G1937">ROUND(MDETERM($AP$1894:$AV$1900-$G$1926*MUNIT(7)),6)</f>
        <v/>
      </c>
    </row>
    <row r="1938">
      <c r="A1938" s="3" t="inlineStr">
        <is>
          <t xml:space="preserve">  det(M − λ(5)I)</t>
        </is>
      </c>
      <c r="B1938" s="3">
        <f t="array" ref="B1938">ROUND(MDETERM($B$1894:$H$1900-$B$1927*MUNIT(7)),6)</f>
        <v/>
      </c>
      <c r="C1938" s="3">
        <f t="array" ref="C1938">ROUND(MDETERM($J$1894:$P$1900-$C$1927*MUNIT(7)),6)</f>
        <v/>
      </c>
      <c r="D1938" s="3">
        <f t="array" ref="D1938">ROUND(MDETERM($R$1894:$X$1900-$D$1927*MUNIT(7)),6)</f>
        <v/>
      </c>
      <c r="E1938" s="3">
        <f t="array" ref="E1938">ROUND(MDETERM($Z$1894:$AF$1900-$E$1927*MUNIT(7)),6)</f>
        <v/>
      </c>
      <c r="F1938" s="3">
        <f t="array" ref="F1938">ROUND(MDETERM($AH$1894:$AN$1900-$F$1927*MUNIT(7)),6)</f>
        <v/>
      </c>
      <c r="G1938" s="3">
        <f t="array" ref="G1938">ROUND(MDETERM($AP$1894:$AV$1900-$G$1927*MUNIT(7)),6)</f>
        <v/>
      </c>
    </row>
    <row r="1939">
      <c r="A1939" s="3" t="inlineStr">
        <is>
          <t xml:space="preserve">  det(M − λ(6)I)</t>
        </is>
      </c>
      <c r="B1939" s="3">
        <f t="array" ref="B1939">ROUND(MDETERM($B$1894:$H$1900-$B$1928*MUNIT(7)),6)</f>
        <v/>
      </c>
      <c r="C1939" s="3">
        <f t="array" ref="C1939">ROUND(MDETERM($J$1894:$P$1900-$C$1928*MUNIT(7)),6)</f>
        <v/>
      </c>
      <c r="D1939" s="3">
        <f t="array" ref="D1939">ROUND(MDETERM($R$1894:$X$1900-$D$1928*MUNIT(7)),6)</f>
        <v/>
      </c>
      <c r="E1939" s="3">
        <f t="array" ref="E1939">ROUND(MDETERM($Z$1894:$AF$1900-$E$1928*MUNIT(7)),6)</f>
        <v/>
      </c>
      <c r="F1939" s="3">
        <f t="array" ref="F1939">ROUND(MDETERM($AH$1894:$AN$1900-$F$1928*MUNIT(7)),6)</f>
        <v/>
      </c>
      <c r="G1939" s="3">
        <f t="array" ref="G1939">ROUND(MDETERM($AP$1894:$AV$1900-$G$1928*MUNIT(7)),6)</f>
        <v/>
      </c>
    </row>
    <row r="1940">
      <c r="A1940" s="3" t="inlineStr">
        <is>
          <t xml:space="preserve">  det(M − λ(7)I)</t>
        </is>
      </c>
      <c r="B1940" s="3">
        <f t="array" ref="B1940">ROUND(MDETERM($B$1894:$H$1900-$B$1929*MUNIT(7)),6)</f>
        <v/>
      </c>
      <c r="C1940" s="3">
        <f t="array" ref="C1940">ROUND(MDETERM($J$1894:$P$1900-$C$1929*MUNIT(7)),6)</f>
        <v/>
      </c>
      <c r="D1940" s="3">
        <f t="array" ref="D1940">ROUND(MDETERM($R$1894:$X$1900-$D$1929*MUNIT(7)),6)</f>
        <v/>
      </c>
      <c r="E1940" s="3">
        <f t="array" ref="E1940">ROUND(MDETERM($Z$1894:$AF$1900-$E$1929*MUNIT(7)),6)</f>
        <v/>
      </c>
      <c r="F1940" s="3">
        <f t="array" ref="F1940">ROUND(MDETERM($AH$1894:$AN$1900-$F$1929*MUNIT(7)),6)</f>
        <v/>
      </c>
      <c r="G1940" s="3">
        <f t="array" ref="G1940">ROUND(MDETERM($AP$1894:$AV$1900-$G$1929*MUNIT(7)),6)</f>
        <v/>
      </c>
    </row>
    <row r="1944" ht="16" customHeight="1">
      <c r="A1944" s="14" t="inlineStr">
        <is>
          <t>GraphRAG R1-R2 | deepseek-r1:14b</t>
        </is>
      </c>
      <c r="B1944" s="9" t="inlineStr">
        <is>
          <t>run 1 (raw, pasted)</t>
        </is>
      </c>
      <c r="J1944" s="9" t="inlineStr">
        <is>
          <t>run 2 (raw, pasted)</t>
        </is>
      </c>
      <c r="R1944" s="9" t="inlineStr">
        <is>
          <t>run 3 (raw, pasted)</t>
        </is>
      </c>
      <c r="Z1944" s="9" t="inlineStr">
        <is>
          <t>run 4 (raw, pasted)</t>
        </is>
      </c>
      <c r="AH1944" s="9" t="inlineStr">
        <is>
          <t>run 5 (raw, pasted)</t>
        </is>
      </c>
      <c r="AP1944" s="9" t="inlineStr">
        <is>
          <t>Step2 average matrix (formula)</t>
        </is>
      </c>
      <c r="AX1944" s="9" t="inlineStr">
        <is>
          <t>ground truth (reference)</t>
        </is>
      </c>
    </row>
    <row r="1945" ht="60" customHeight="1">
      <c r="B1945" s="15" t="inlineStr">
        <is>
          <t>Bit</t>
        </is>
      </c>
      <c r="C1945" s="15" t="inlineStr">
        <is>
          <t>Transmission</t>
        </is>
      </c>
      <c r="D1945" s="15" t="inlineStr">
        <is>
          <t>Motor</t>
        </is>
      </c>
      <c r="E1945" s="15" t="inlineStr">
        <is>
          <t>Electrical System</t>
        </is>
      </c>
      <c r="F1945" s="15" t="inlineStr">
        <is>
          <t>Battery Holder</t>
        </is>
      </c>
      <c r="G1945" s="15" t="inlineStr">
        <is>
          <t>Housing</t>
        </is>
      </c>
      <c r="H1945" s="15" t="inlineStr">
        <is>
          <t>External Environment</t>
        </is>
      </c>
      <c r="J1945" s="15" t="inlineStr">
        <is>
          <t>Bit</t>
        </is>
      </c>
      <c r="K1945" s="15" t="inlineStr">
        <is>
          <t>Transmission</t>
        </is>
      </c>
      <c r="L1945" s="15" t="inlineStr">
        <is>
          <t>Motor</t>
        </is>
      </c>
      <c r="M1945" s="15" t="inlineStr">
        <is>
          <t>Electrical System</t>
        </is>
      </c>
      <c r="N1945" s="15" t="inlineStr">
        <is>
          <t>Battery Holder</t>
        </is>
      </c>
      <c r="O1945" s="15" t="inlineStr">
        <is>
          <t>Housing</t>
        </is>
      </c>
      <c r="P1945" s="15" t="inlineStr">
        <is>
          <t>External Environment</t>
        </is>
      </c>
      <c r="R1945" s="15" t="inlineStr">
        <is>
          <t>Bit</t>
        </is>
      </c>
      <c r="S1945" s="15" t="inlineStr">
        <is>
          <t>Transmission</t>
        </is>
      </c>
      <c r="T1945" s="15" t="inlineStr">
        <is>
          <t>Motor</t>
        </is>
      </c>
      <c r="U1945" s="15" t="inlineStr">
        <is>
          <t>Electrical System</t>
        </is>
      </c>
      <c r="V1945" s="15" t="inlineStr">
        <is>
          <t>Battery Holder</t>
        </is>
      </c>
      <c r="W1945" s="15" t="inlineStr">
        <is>
          <t>Housing</t>
        </is>
      </c>
      <c r="X1945" s="15" t="inlineStr">
        <is>
          <t>External Environment</t>
        </is>
      </c>
      <c r="Z1945" s="15" t="inlineStr">
        <is>
          <t>Bit</t>
        </is>
      </c>
      <c r="AA1945" s="15" t="inlineStr">
        <is>
          <t>Transmission</t>
        </is>
      </c>
      <c r="AB1945" s="15" t="inlineStr">
        <is>
          <t>Motor</t>
        </is>
      </c>
      <c r="AC1945" s="15" t="inlineStr">
        <is>
          <t>Electrical System</t>
        </is>
      </c>
      <c r="AD1945" s="15" t="inlineStr">
        <is>
          <t>Battery Holder</t>
        </is>
      </c>
      <c r="AE1945" s="15" t="inlineStr">
        <is>
          <t>Housing</t>
        </is>
      </c>
      <c r="AF1945" s="15" t="inlineStr">
        <is>
          <t>External Environment</t>
        </is>
      </c>
      <c r="AH1945" s="15" t="inlineStr">
        <is>
          <t>Bit</t>
        </is>
      </c>
      <c r="AI1945" s="15" t="inlineStr">
        <is>
          <t>Transmission</t>
        </is>
      </c>
      <c r="AJ1945" s="15" t="inlineStr">
        <is>
          <t>Motor</t>
        </is>
      </c>
      <c r="AK1945" s="15" t="inlineStr">
        <is>
          <t>Electrical System</t>
        </is>
      </c>
      <c r="AL1945" s="15" t="inlineStr">
        <is>
          <t>Battery Holder</t>
        </is>
      </c>
      <c r="AM1945" s="15" t="inlineStr">
        <is>
          <t>Housing</t>
        </is>
      </c>
      <c r="AN1945" s="15" t="inlineStr">
        <is>
          <t>External Environment</t>
        </is>
      </c>
      <c r="AP1945" s="15" t="inlineStr">
        <is>
          <t>Bit</t>
        </is>
      </c>
      <c r="AQ1945" s="15" t="inlineStr">
        <is>
          <t>Transmission</t>
        </is>
      </c>
      <c r="AR1945" s="15" t="inlineStr">
        <is>
          <t>Motor</t>
        </is>
      </c>
      <c r="AS1945" s="15" t="inlineStr">
        <is>
          <t>Electrical System</t>
        </is>
      </c>
      <c r="AT1945" s="15" t="inlineStr">
        <is>
          <t>Battery Holder</t>
        </is>
      </c>
      <c r="AU1945" s="15" t="inlineStr">
        <is>
          <t>Housing</t>
        </is>
      </c>
      <c r="AV1945" s="15" t="inlineStr">
        <is>
          <t>External Environment</t>
        </is>
      </c>
    </row>
    <row r="1946">
      <c r="A1946" s="3" t="inlineStr">
        <is>
          <t>Bit</t>
        </is>
      </c>
      <c r="B1946" s="8" t="n">
        <v>1</v>
      </c>
      <c r="C1946" s="8" t="n">
        <v>1</v>
      </c>
      <c r="D1946" s="8" t="n">
        <v>0</v>
      </c>
      <c r="E1946" s="8" t="n">
        <v>0</v>
      </c>
      <c r="F1946" s="8" t="n">
        <v>0</v>
      </c>
      <c r="G1946" s="8" t="n">
        <v>1</v>
      </c>
      <c r="H1946" s="8" t="n">
        <v>1</v>
      </c>
      <c r="J1946" s="8" t="n">
        <v>1</v>
      </c>
      <c r="K1946" s="8" t="n">
        <v>1</v>
      </c>
      <c r="L1946" s="8" t="n">
        <v>0</v>
      </c>
      <c r="M1946" s="8" t="n">
        <v>0</v>
      </c>
      <c r="N1946" s="8" t="n">
        <v>0</v>
      </c>
      <c r="O1946" s="8" t="n">
        <v>1</v>
      </c>
      <c r="P1946" s="8" t="n">
        <v>1</v>
      </c>
      <c r="R1946" s="8" t="n">
        <v>1</v>
      </c>
      <c r="S1946" s="8" t="n">
        <v>1</v>
      </c>
      <c r="T1946" s="8" t="n">
        <v>0</v>
      </c>
      <c r="U1946" s="8" t="n">
        <v>0</v>
      </c>
      <c r="V1946" s="8" t="n">
        <v>0</v>
      </c>
      <c r="W1946" s="8" t="n">
        <v>1</v>
      </c>
      <c r="X1946" s="8" t="n">
        <v>1</v>
      </c>
      <c r="Z1946" s="8" t="n">
        <v>1</v>
      </c>
      <c r="AA1946" s="8" t="n">
        <v>1</v>
      </c>
      <c r="AB1946" s="8" t="n">
        <v>0</v>
      </c>
      <c r="AC1946" s="8" t="n">
        <v>0</v>
      </c>
      <c r="AD1946" s="8" t="n">
        <v>0</v>
      </c>
      <c r="AE1946" s="8" t="n">
        <v>1</v>
      </c>
      <c r="AF1946" s="8" t="n">
        <v>1</v>
      </c>
      <c r="AH1946" s="8" t="n">
        <v>1</v>
      </c>
      <c r="AI1946" s="8" t="n">
        <v>1</v>
      </c>
      <c r="AJ1946" s="8" t="n">
        <v>0</v>
      </c>
      <c r="AK1946" s="8" t="n">
        <v>0</v>
      </c>
      <c r="AL1946" s="8" t="n">
        <v>0</v>
      </c>
      <c r="AM1946" s="8" t="n">
        <v>1</v>
      </c>
      <c r="AN1946" s="8" t="n">
        <v>1</v>
      </c>
      <c r="AP1946" s="8">
        <f>IF(($B$1946&lt;&gt;2)+($J$1946&lt;&gt;2)+($R$1946&lt;&gt;2)+($Z$1946&lt;&gt;2)+($AH$1946&lt;&gt;2)=0,2,IF((($B$1946&lt;&gt;2)*$B$1946+($J$1946&lt;&gt;2)*$J$1946+($R$1946&lt;&gt;2)*$R$1946+($Z$1946&lt;&gt;2)*$Z$1946+($AH$1946&lt;&gt;2)*$AH$1946)/(($B$1946&lt;&gt;2)+($J$1946&lt;&gt;2)+($R$1946&lt;&gt;2)+($Z$1946&lt;&gt;2)+($AH$1946&lt;&gt;2))&gt;=0.5,1,0))</f>
        <v/>
      </c>
      <c r="AQ1946" s="8">
        <f>IF(($C$1946&lt;&gt;2)+($K$1946&lt;&gt;2)+($S$1946&lt;&gt;2)+($AA$1946&lt;&gt;2)+($AI$1946&lt;&gt;2)=0,2,IF((($C$1946&lt;&gt;2)*$C$1946+($K$1946&lt;&gt;2)*$K$1946+($S$1946&lt;&gt;2)*$S$1946+($AA$1946&lt;&gt;2)*$AA$1946+($AI$1946&lt;&gt;2)*$AI$1946)/(($C$1946&lt;&gt;2)+($K$1946&lt;&gt;2)+($S$1946&lt;&gt;2)+($AA$1946&lt;&gt;2)+($AI$1946&lt;&gt;2))&gt;=0.5,1,0))</f>
        <v/>
      </c>
      <c r="AR1946" s="8">
        <f>IF(($D$1946&lt;&gt;2)+($L$1946&lt;&gt;2)+($T$1946&lt;&gt;2)+($AB$1946&lt;&gt;2)+($AJ$1946&lt;&gt;2)=0,2,IF((($D$1946&lt;&gt;2)*$D$1946+($L$1946&lt;&gt;2)*$L$1946+($T$1946&lt;&gt;2)*$T$1946+($AB$1946&lt;&gt;2)*$AB$1946+($AJ$1946&lt;&gt;2)*$AJ$1946)/(($D$1946&lt;&gt;2)+($L$1946&lt;&gt;2)+($T$1946&lt;&gt;2)+($AB$1946&lt;&gt;2)+($AJ$1946&lt;&gt;2))&gt;=0.5,1,0))</f>
        <v/>
      </c>
      <c r="AS1946" s="8">
        <f>IF(($E$1946&lt;&gt;2)+($M$1946&lt;&gt;2)+($U$1946&lt;&gt;2)+($AC$1946&lt;&gt;2)+($AK$1946&lt;&gt;2)=0,2,IF((($E$1946&lt;&gt;2)*$E$1946+($M$1946&lt;&gt;2)*$M$1946+($U$1946&lt;&gt;2)*$U$1946+($AC$1946&lt;&gt;2)*$AC$1946+($AK$1946&lt;&gt;2)*$AK$1946)/(($E$1946&lt;&gt;2)+($M$1946&lt;&gt;2)+($U$1946&lt;&gt;2)+($AC$1946&lt;&gt;2)+($AK$1946&lt;&gt;2))&gt;=0.5,1,0))</f>
        <v/>
      </c>
      <c r="AT1946" s="8">
        <f>IF(($F$1946&lt;&gt;2)+($N$1946&lt;&gt;2)+($V$1946&lt;&gt;2)+($AD$1946&lt;&gt;2)+($AL$1946&lt;&gt;2)=0,2,IF((($F$1946&lt;&gt;2)*$F$1946+($N$1946&lt;&gt;2)*$N$1946+($V$1946&lt;&gt;2)*$V$1946+($AD$1946&lt;&gt;2)*$AD$1946+($AL$1946&lt;&gt;2)*$AL$1946)/(($F$1946&lt;&gt;2)+($N$1946&lt;&gt;2)+($V$1946&lt;&gt;2)+($AD$1946&lt;&gt;2)+($AL$1946&lt;&gt;2))&gt;=0.5,1,0))</f>
        <v/>
      </c>
      <c r="AU1946" s="8">
        <f>IF(($G$1946&lt;&gt;2)+($O$1946&lt;&gt;2)+($W$1946&lt;&gt;2)+($AE$1946&lt;&gt;2)+($AM$1946&lt;&gt;2)=0,2,IF((($G$1946&lt;&gt;2)*$G$1946+($O$1946&lt;&gt;2)*$O$1946+($W$1946&lt;&gt;2)*$W$1946+($AE$1946&lt;&gt;2)*$AE$1946+($AM$1946&lt;&gt;2)*$AM$1946)/(($G$1946&lt;&gt;2)+($O$1946&lt;&gt;2)+($W$1946&lt;&gt;2)+($AE$1946&lt;&gt;2)+($AM$1946&lt;&gt;2))&gt;=0.5,1,0))</f>
        <v/>
      </c>
      <c r="AV1946" s="8">
        <f>IF(($H$1946&lt;&gt;2)+($P$1946&lt;&gt;2)+($X$1946&lt;&gt;2)+($AF$1946&lt;&gt;2)+($AN$1946&lt;&gt;2)=0,2,IF((($H$1946&lt;&gt;2)*$H$1946+($P$1946&lt;&gt;2)*$P$1946+($X$1946&lt;&gt;2)*$X$1946+($AF$1946&lt;&gt;2)*$AF$1946+($AN$1946&lt;&gt;2)*$AN$1946)/(($H$1946&lt;&gt;2)+($P$1946&lt;&gt;2)+($X$1946&lt;&gt;2)+($AF$1946&lt;&gt;2)+($AN$1946&lt;&gt;2))&gt;=0.5,1,0))</f>
        <v/>
      </c>
      <c r="AX1946" s="16">
        <f>'Ground truth'!$B$14</f>
        <v/>
      </c>
      <c r="AY1946" s="16">
        <f>'Ground truth'!$C$14</f>
        <v/>
      </c>
      <c r="AZ1946" s="16">
        <f>'Ground truth'!$D$14</f>
        <v/>
      </c>
      <c r="BA1946" s="16">
        <f>'Ground truth'!$E$14</f>
        <v/>
      </c>
      <c r="BB1946" s="16">
        <f>'Ground truth'!$F$14</f>
        <v/>
      </c>
      <c r="BC1946" s="16">
        <f>'Ground truth'!$G$14</f>
        <v/>
      </c>
      <c r="BD1946" s="16">
        <f>'Ground truth'!$H$14</f>
        <v/>
      </c>
    </row>
    <row r="1947">
      <c r="A1947" s="3" t="inlineStr">
        <is>
          <t>Transmission</t>
        </is>
      </c>
      <c r="B1947" s="8" t="n">
        <v>1</v>
      </c>
      <c r="C1947" s="8" t="n">
        <v>1</v>
      </c>
      <c r="D1947" s="8" t="n">
        <v>1</v>
      </c>
      <c r="E1947" s="8" t="n">
        <v>0</v>
      </c>
      <c r="F1947" s="8" t="n">
        <v>0</v>
      </c>
      <c r="G1947" s="8" t="n">
        <v>0</v>
      </c>
      <c r="H1947" s="8" t="n">
        <v>0</v>
      </c>
      <c r="J1947" s="8" t="n">
        <v>1</v>
      </c>
      <c r="K1947" s="8" t="n">
        <v>1</v>
      </c>
      <c r="L1947" s="8" t="n">
        <v>1</v>
      </c>
      <c r="M1947" s="8" t="n">
        <v>0</v>
      </c>
      <c r="N1947" s="8" t="n">
        <v>0</v>
      </c>
      <c r="O1947" s="8" t="n">
        <v>0</v>
      </c>
      <c r="P1947" s="8" t="n">
        <v>0</v>
      </c>
      <c r="R1947" s="8" t="n">
        <v>1</v>
      </c>
      <c r="S1947" s="8" t="n">
        <v>1</v>
      </c>
      <c r="T1947" s="8" t="n">
        <v>1</v>
      </c>
      <c r="U1947" s="8" t="n">
        <v>0</v>
      </c>
      <c r="V1947" s="8" t="n">
        <v>0</v>
      </c>
      <c r="W1947" s="8" t="n">
        <v>0</v>
      </c>
      <c r="X1947" s="8" t="n">
        <v>0</v>
      </c>
      <c r="Z1947" s="8" t="n">
        <v>1</v>
      </c>
      <c r="AA1947" s="8" t="n">
        <v>1</v>
      </c>
      <c r="AB1947" s="8" t="n">
        <v>1</v>
      </c>
      <c r="AC1947" s="8" t="n">
        <v>0</v>
      </c>
      <c r="AD1947" s="8" t="n">
        <v>0</v>
      </c>
      <c r="AE1947" s="8" t="n">
        <v>0</v>
      </c>
      <c r="AF1947" s="8" t="n">
        <v>0</v>
      </c>
      <c r="AH1947" s="8" t="n">
        <v>1</v>
      </c>
      <c r="AI1947" s="8" t="n">
        <v>1</v>
      </c>
      <c r="AJ1947" s="8" t="n">
        <v>1</v>
      </c>
      <c r="AK1947" s="8" t="n">
        <v>0</v>
      </c>
      <c r="AL1947" s="8" t="n">
        <v>0</v>
      </c>
      <c r="AM1947" s="8" t="n">
        <v>0</v>
      </c>
      <c r="AN1947" s="8" t="n">
        <v>0</v>
      </c>
      <c r="AP1947" s="8">
        <f>IF(($B$1947&lt;&gt;2)+($J$1947&lt;&gt;2)+($R$1947&lt;&gt;2)+($Z$1947&lt;&gt;2)+($AH$1947&lt;&gt;2)=0,2,IF((($B$1947&lt;&gt;2)*$B$1947+($J$1947&lt;&gt;2)*$J$1947+($R$1947&lt;&gt;2)*$R$1947+($Z$1947&lt;&gt;2)*$Z$1947+($AH$1947&lt;&gt;2)*$AH$1947)/(($B$1947&lt;&gt;2)+($J$1947&lt;&gt;2)+($R$1947&lt;&gt;2)+($Z$1947&lt;&gt;2)+($AH$1947&lt;&gt;2))&gt;=0.5,1,0))</f>
        <v/>
      </c>
      <c r="AQ1947" s="8">
        <f>IF(($C$1947&lt;&gt;2)+($K$1947&lt;&gt;2)+($S$1947&lt;&gt;2)+($AA$1947&lt;&gt;2)+($AI$1947&lt;&gt;2)=0,2,IF((($C$1947&lt;&gt;2)*$C$1947+($K$1947&lt;&gt;2)*$K$1947+($S$1947&lt;&gt;2)*$S$1947+($AA$1947&lt;&gt;2)*$AA$1947+($AI$1947&lt;&gt;2)*$AI$1947)/(($C$1947&lt;&gt;2)+($K$1947&lt;&gt;2)+($S$1947&lt;&gt;2)+($AA$1947&lt;&gt;2)+($AI$1947&lt;&gt;2))&gt;=0.5,1,0))</f>
        <v/>
      </c>
      <c r="AR1947" s="8">
        <f>IF(($D$1947&lt;&gt;2)+($L$1947&lt;&gt;2)+($T$1947&lt;&gt;2)+($AB$1947&lt;&gt;2)+($AJ$1947&lt;&gt;2)=0,2,IF((($D$1947&lt;&gt;2)*$D$1947+($L$1947&lt;&gt;2)*$L$1947+($T$1947&lt;&gt;2)*$T$1947+($AB$1947&lt;&gt;2)*$AB$1947+($AJ$1947&lt;&gt;2)*$AJ$1947)/(($D$1947&lt;&gt;2)+($L$1947&lt;&gt;2)+($T$1947&lt;&gt;2)+($AB$1947&lt;&gt;2)+($AJ$1947&lt;&gt;2))&gt;=0.5,1,0))</f>
        <v/>
      </c>
      <c r="AS1947" s="8">
        <f>IF(($E$1947&lt;&gt;2)+($M$1947&lt;&gt;2)+($U$1947&lt;&gt;2)+($AC$1947&lt;&gt;2)+($AK$1947&lt;&gt;2)=0,2,IF((($E$1947&lt;&gt;2)*$E$1947+($M$1947&lt;&gt;2)*$M$1947+($U$1947&lt;&gt;2)*$U$1947+($AC$1947&lt;&gt;2)*$AC$1947+($AK$1947&lt;&gt;2)*$AK$1947)/(($E$1947&lt;&gt;2)+($M$1947&lt;&gt;2)+($U$1947&lt;&gt;2)+($AC$1947&lt;&gt;2)+($AK$1947&lt;&gt;2))&gt;=0.5,1,0))</f>
        <v/>
      </c>
      <c r="AT1947" s="8">
        <f>IF(($F$1947&lt;&gt;2)+($N$1947&lt;&gt;2)+($V$1947&lt;&gt;2)+($AD$1947&lt;&gt;2)+($AL$1947&lt;&gt;2)=0,2,IF((($F$1947&lt;&gt;2)*$F$1947+($N$1947&lt;&gt;2)*$N$1947+($V$1947&lt;&gt;2)*$V$1947+($AD$1947&lt;&gt;2)*$AD$1947+($AL$1947&lt;&gt;2)*$AL$1947)/(($F$1947&lt;&gt;2)+($N$1947&lt;&gt;2)+($V$1947&lt;&gt;2)+($AD$1947&lt;&gt;2)+($AL$1947&lt;&gt;2))&gt;=0.5,1,0))</f>
        <v/>
      </c>
      <c r="AU1947" s="8">
        <f>IF(($G$1947&lt;&gt;2)+($O$1947&lt;&gt;2)+($W$1947&lt;&gt;2)+($AE$1947&lt;&gt;2)+($AM$1947&lt;&gt;2)=0,2,IF((($G$1947&lt;&gt;2)*$G$1947+($O$1947&lt;&gt;2)*$O$1947+($W$1947&lt;&gt;2)*$W$1947+($AE$1947&lt;&gt;2)*$AE$1947+($AM$1947&lt;&gt;2)*$AM$1947)/(($G$1947&lt;&gt;2)+($O$1947&lt;&gt;2)+($W$1947&lt;&gt;2)+($AE$1947&lt;&gt;2)+($AM$1947&lt;&gt;2))&gt;=0.5,1,0))</f>
        <v/>
      </c>
      <c r="AV1947" s="8">
        <f>IF(($H$1947&lt;&gt;2)+($P$1947&lt;&gt;2)+($X$1947&lt;&gt;2)+($AF$1947&lt;&gt;2)+($AN$1947&lt;&gt;2)=0,2,IF((($H$1947&lt;&gt;2)*$H$1947+($P$1947&lt;&gt;2)*$P$1947+($X$1947&lt;&gt;2)*$X$1947+($AF$1947&lt;&gt;2)*$AF$1947+($AN$1947&lt;&gt;2)*$AN$1947)/(($H$1947&lt;&gt;2)+($P$1947&lt;&gt;2)+($X$1947&lt;&gt;2)+($AF$1947&lt;&gt;2)+($AN$1947&lt;&gt;2))&gt;=0.5,1,0))</f>
        <v/>
      </c>
      <c r="AX1947" s="16">
        <f>'Ground truth'!$B$15</f>
        <v/>
      </c>
      <c r="AY1947" s="16">
        <f>'Ground truth'!$C$15</f>
        <v/>
      </c>
      <c r="AZ1947" s="16">
        <f>'Ground truth'!$D$15</f>
        <v/>
      </c>
      <c r="BA1947" s="16">
        <f>'Ground truth'!$E$15</f>
        <v/>
      </c>
      <c r="BB1947" s="16">
        <f>'Ground truth'!$F$15</f>
        <v/>
      </c>
      <c r="BC1947" s="16">
        <f>'Ground truth'!$G$15</f>
        <v/>
      </c>
      <c r="BD1947" s="16">
        <f>'Ground truth'!$H$15</f>
        <v/>
      </c>
    </row>
    <row r="1948">
      <c r="A1948" s="3" t="inlineStr">
        <is>
          <t>Motor</t>
        </is>
      </c>
      <c r="B1948" s="8" t="n">
        <v>0</v>
      </c>
      <c r="C1948" s="8" t="n">
        <v>1</v>
      </c>
      <c r="D1948" s="8" t="n">
        <v>1</v>
      </c>
      <c r="E1948" s="8" t="n">
        <v>1</v>
      </c>
      <c r="F1948" s="8" t="n">
        <v>1</v>
      </c>
      <c r="G1948" s="8" t="n">
        <v>0</v>
      </c>
      <c r="H1948" s="8" t="n">
        <v>0</v>
      </c>
      <c r="J1948" s="8" t="n">
        <v>0</v>
      </c>
      <c r="K1948" s="8" t="n">
        <v>1</v>
      </c>
      <c r="L1948" s="8" t="n">
        <v>1</v>
      </c>
      <c r="M1948" s="8" t="n">
        <v>1</v>
      </c>
      <c r="N1948" s="8" t="n">
        <v>1</v>
      </c>
      <c r="O1948" s="8" t="n">
        <v>0</v>
      </c>
      <c r="P1948" s="8" t="n">
        <v>0</v>
      </c>
      <c r="R1948" s="8" t="n">
        <v>0</v>
      </c>
      <c r="S1948" s="8" t="n">
        <v>1</v>
      </c>
      <c r="T1948" s="8" t="n">
        <v>1</v>
      </c>
      <c r="U1948" s="8" t="n">
        <v>1</v>
      </c>
      <c r="V1948" s="8" t="n">
        <v>1</v>
      </c>
      <c r="W1948" s="8" t="n">
        <v>0</v>
      </c>
      <c r="X1948" s="8" t="n">
        <v>0</v>
      </c>
      <c r="Z1948" s="8" t="n">
        <v>0</v>
      </c>
      <c r="AA1948" s="8" t="n">
        <v>1</v>
      </c>
      <c r="AB1948" s="8" t="n">
        <v>1</v>
      </c>
      <c r="AC1948" s="8" t="n">
        <v>1</v>
      </c>
      <c r="AD1948" s="8" t="n">
        <v>1</v>
      </c>
      <c r="AE1948" s="8" t="n">
        <v>0</v>
      </c>
      <c r="AF1948" s="8" t="n">
        <v>0</v>
      </c>
      <c r="AH1948" s="8" t="n">
        <v>0</v>
      </c>
      <c r="AI1948" s="8" t="n">
        <v>1</v>
      </c>
      <c r="AJ1948" s="8" t="n">
        <v>1</v>
      </c>
      <c r="AK1948" s="8" t="n">
        <v>1</v>
      </c>
      <c r="AL1948" s="8" t="n">
        <v>1</v>
      </c>
      <c r="AM1948" s="8" t="n">
        <v>0</v>
      </c>
      <c r="AN1948" s="8" t="n">
        <v>0</v>
      </c>
      <c r="AP1948" s="8">
        <f>IF(($B$1948&lt;&gt;2)+($J$1948&lt;&gt;2)+($R$1948&lt;&gt;2)+($Z$1948&lt;&gt;2)+($AH$1948&lt;&gt;2)=0,2,IF((($B$1948&lt;&gt;2)*$B$1948+($J$1948&lt;&gt;2)*$J$1948+($R$1948&lt;&gt;2)*$R$1948+($Z$1948&lt;&gt;2)*$Z$1948+($AH$1948&lt;&gt;2)*$AH$1948)/(($B$1948&lt;&gt;2)+($J$1948&lt;&gt;2)+($R$1948&lt;&gt;2)+($Z$1948&lt;&gt;2)+($AH$1948&lt;&gt;2))&gt;=0.5,1,0))</f>
        <v/>
      </c>
      <c r="AQ1948" s="8">
        <f>IF(($C$1948&lt;&gt;2)+($K$1948&lt;&gt;2)+($S$1948&lt;&gt;2)+($AA$1948&lt;&gt;2)+($AI$1948&lt;&gt;2)=0,2,IF((($C$1948&lt;&gt;2)*$C$1948+($K$1948&lt;&gt;2)*$K$1948+($S$1948&lt;&gt;2)*$S$1948+($AA$1948&lt;&gt;2)*$AA$1948+($AI$1948&lt;&gt;2)*$AI$1948)/(($C$1948&lt;&gt;2)+($K$1948&lt;&gt;2)+($S$1948&lt;&gt;2)+($AA$1948&lt;&gt;2)+($AI$1948&lt;&gt;2))&gt;=0.5,1,0))</f>
        <v/>
      </c>
      <c r="AR1948" s="8">
        <f>IF(($D$1948&lt;&gt;2)+($L$1948&lt;&gt;2)+($T$1948&lt;&gt;2)+($AB$1948&lt;&gt;2)+($AJ$1948&lt;&gt;2)=0,2,IF((($D$1948&lt;&gt;2)*$D$1948+($L$1948&lt;&gt;2)*$L$1948+($T$1948&lt;&gt;2)*$T$1948+($AB$1948&lt;&gt;2)*$AB$1948+($AJ$1948&lt;&gt;2)*$AJ$1948)/(($D$1948&lt;&gt;2)+($L$1948&lt;&gt;2)+($T$1948&lt;&gt;2)+($AB$1948&lt;&gt;2)+($AJ$1948&lt;&gt;2))&gt;=0.5,1,0))</f>
        <v/>
      </c>
      <c r="AS1948" s="8">
        <f>IF(($E$1948&lt;&gt;2)+($M$1948&lt;&gt;2)+($U$1948&lt;&gt;2)+($AC$1948&lt;&gt;2)+($AK$1948&lt;&gt;2)=0,2,IF((($E$1948&lt;&gt;2)*$E$1948+($M$1948&lt;&gt;2)*$M$1948+($U$1948&lt;&gt;2)*$U$1948+($AC$1948&lt;&gt;2)*$AC$1948+($AK$1948&lt;&gt;2)*$AK$1948)/(($E$1948&lt;&gt;2)+($M$1948&lt;&gt;2)+($U$1948&lt;&gt;2)+($AC$1948&lt;&gt;2)+($AK$1948&lt;&gt;2))&gt;=0.5,1,0))</f>
        <v/>
      </c>
      <c r="AT1948" s="8">
        <f>IF(($F$1948&lt;&gt;2)+($N$1948&lt;&gt;2)+($V$1948&lt;&gt;2)+($AD$1948&lt;&gt;2)+($AL$1948&lt;&gt;2)=0,2,IF((($F$1948&lt;&gt;2)*$F$1948+($N$1948&lt;&gt;2)*$N$1948+($V$1948&lt;&gt;2)*$V$1948+($AD$1948&lt;&gt;2)*$AD$1948+($AL$1948&lt;&gt;2)*$AL$1948)/(($F$1948&lt;&gt;2)+($N$1948&lt;&gt;2)+($V$1948&lt;&gt;2)+($AD$1948&lt;&gt;2)+($AL$1948&lt;&gt;2))&gt;=0.5,1,0))</f>
        <v/>
      </c>
      <c r="AU1948" s="8">
        <f>IF(($G$1948&lt;&gt;2)+($O$1948&lt;&gt;2)+($W$1948&lt;&gt;2)+($AE$1948&lt;&gt;2)+($AM$1948&lt;&gt;2)=0,2,IF((($G$1948&lt;&gt;2)*$G$1948+($O$1948&lt;&gt;2)*$O$1948+($W$1948&lt;&gt;2)*$W$1948+($AE$1948&lt;&gt;2)*$AE$1948+($AM$1948&lt;&gt;2)*$AM$1948)/(($G$1948&lt;&gt;2)+($O$1948&lt;&gt;2)+($W$1948&lt;&gt;2)+($AE$1948&lt;&gt;2)+($AM$1948&lt;&gt;2))&gt;=0.5,1,0))</f>
        <v/>
      </c>
      <c r="AV1948" s="8">
        <f>IF(($H$1948&lt;&gt;2)+($P$1948&lt;&gt;2)+($X$1948&lt;&gt;2)+($AF$1948&lt;&gt;2)+($AN$1948&lt;&gt;2)=0,2,IF((($H$1948&lt;&gt;2)*$H$1948+($P$1948&lt;&gt;2)*$P$1948+($X$1948&lt;&gt;2)*$X$1948+($AF$1948&lt;&gt;2)*$AF$1948+($AN$1948&lt;&gt;2)*$AN$1948)/(($H$1948&lt;&gt;2)+($P$1948&lt;&gt;2)+($X$1948&lt;&gt;2)+($AF$1948&lt;&gt;2)+($AN$1948&lt;&gt;2))&gt;=0.5,1,0))</f>
        <v/>
      </c>
      <c r="AX1948" s="16">
        <f>'Ground truth'!$B$16</f>
        <v/>
      </c>
      <c r="AY1948" s="16">
        <f>'Ground truth'!$C$16</f>
        <v/>
      </c>
      <c r="AZ1948" s="16">
        <f>'Ground truth'!$D$16</f>
        <v/>
      </c>
      <c r="BA1948" s="16">
        <f>'Ground truth'!$E$16</f>
        <v/>
      </c>
      <c r="BB1948" s="16">
        <f>'Ground truth'!$F$16</f>
        <v/>
      </c>
      <c r="BC1948" s="16">
        <f>'Ground truth'!$G$16</f>
        <v/>
      </c>
      <c r="BD1948" s="16">
        <f>'Ground truth'!$H$16</f>
        <v/>
      </c>
    </row>
    <row r="1949">
      <c r="A1949" s="3" t="inlineStr">
        <is>
          <t>Electrical System</t>
        </is>
      </c>
      <c r="B1949" s="8" t="n">
        <v>0</v>
      </c>
      <c r="C1949" s="8" t="n">
        <v>0</v>
      </c>
      <c r="D1949" s="8" t="n">
        <v>1</v>
      </c>
      <c r="E1949" s="8" t="n">
        <v>1</v>
      </c>
      <c r="F1949" s="8" t="n">
        <v>1</v>
      </c>
      <c r="G1949" s="8" t="n">
        <v>0</v>
      </c>
      <c r="H1949" s="8" t="n">
        <v>0</v>
      </c>
      <c r="J1949" s="8" t="n">
        <v>0</v>
      </c>
      <c r="K1949" s="8" t="n">
        <v>0</v>
      </c>
      <c r="L1949" s="8" t="n">
        <v>1</v>
      </c>
      <c r="M1949" s="8" t="n">
        <v>1</v>
      </c>
      <c r="N1949" s="8" t="n">
        <v>1</v>
      </c>
      <c r="O1949" s="8" t="n">
        <v>0</v>
      </c>
      <c r="P1949" s="8" t="n">
        <v>0</v>
      </c>
      <c r="R1949" s="8" t="n">
        <v>0</v>
      </c>
      <c r="S1949" s="8" t="n">
        <v>0</v>
      </c>
      <c r="T1949" s="8" t="n">
        <v>1</v>
      </c>
      <c r="U1949" s="8" t="n">
        <v>1</v>
      </c>
      <c r="V1949" s="8" t="n">
        <v>1</v>
      </c>
      <c r="W1949" s="8" t="n">
        <v>0</v>
      </c>
      <c r="X1949" s="8" t="n">
        <v>0</v>
      </c>
      <c r="Z1949" s="8" t="n">
        <v>0</v>
      </c>
      <c r="AA1949" s="8" t="n">
        <v>0</v>
      </c>
      <c r="AB1949" s="8" t="n">
        <v>1</v>
      </c>
      <c r="AC1949" s="8" t="n">
        <v>1</v>
      </c>
      <c r="AD1949" s="8" t="n">
        <v>1</v>
      </c>
      <c r="AE1949" s="8" t="n">
        <v>0</v>
      </c>
      <c r="AF1949" s="8" t="n">
        <v>0</v>
      </c>
      <c r="AH1949" s="8" t="n">
        <v>0</v>
      </c>
      <c r="AI1949" s="8" t="n">
        <v>0</v>
      </c>
      <c r="AJ1949" s="8" t="n">
        <v>1</v>
      </c>
      <c r="AK1949" s="8" t="n">
        <v>1</v>
      </c>
      <c r="AL1949" s="8" t="n">
        <v>1</v>
      </c>
      <c r="AM1949" s="8" t="n">
        <v>0</v>
      </c>
      <c r="AN1949" s="8" t="n">
        <v>0</v>
      </c>
      <c r="AP1949" s="8">
        <f>IF(($B$1949&lt;&gt;2)+($J$1949&lt;&gt;2)+($R$1949&lt;&gt;2)+($Z$1949&lt;&gt;2)+($AH$1949&lt;&gt;2)=0,2,IF((($B$1949&lt;&gt;2)*$B$1949+($J$1949&lt;&gt;2)*$J$1949+($R$1949&lt;&gt;2)*$R$1949+($Z$1949&lt;&gt;2)*$Z$1949+($AH$1949&lt;&gt;2)*$AH$1949)/(($B$1949&lt;&gt;2)+($J$1949&lt;&gt;2)+($R$1949&lt;&gt;2)+($Z$1949&lt;&gt;2)+($AH$1949&lt;&gt;2))&gt;=0.5,1,0))</f>
        <v/>
      </c>
      <c r="AQ1949" s="8">
        <f>IF(($C$1949&lt;&gt;2)+($K$1949&lt;&gt;2)+($S$1949&lt;&gt;2)+($AA$1949&lt;&gt;2)+($AI$1949&lt;&gt;2)=0,2,IF((($C$1949&lt;&gt;2)*$C$1949+($K$1949&lt;&gt;2)*$K$1949+($S$1949&lt;&gt;2)*$S$1949+($AA$1949&lt;&gt;2)*$AA$1949+($AI$1949&lt;&gt;2)*$AI$1949)/(($C$1949&lt;&gt;2)+($K$1949&lt;&gt;2)+($S$1949&lt;&gt;2)+($AA$1949&lt;&gt;2)+($AI$1949&lt;&gt;2))&gt;=0.5,1,0))</f>
        <v/>
      </c>
      <c r="AR1949" s="8">
        <f>IF(($D$1949&lt;&gt;2)+($L$1949&lt;&gt;2)+($T$1949&lt;&gt;2)+($AB$1949&lt;&gt;2)+($AJ$1949&lt;&gt;2)=0,2,IF((($D$1949&lt;&gt;2)*$D$1949+($L$1949&lt;&gt;2)*$L$1949+($T$1949&lt;&gt;2)*$T$1949+($AB$1949&lt;&gt;2)*$AB$1949+($AJ$1949&lt;&gt;2)*$AJ$1949)/(($D$1949&lt;&gt;2)+($L$1949&lt;&gt;2)+($T$1949&lt;&gt;2)+($AB$1949&lt;&gt;2)+($AJ$1949&lt;&gt;2))&gt;=0.5,1,0))</f>
        <v/>
      </c>
      <c r="AS1949" s="8">
        <f>IF(($E$1949&lt;&gt;2)+($M$1949&lt;&gt;2)+($U$1949&lt;&gt;2)+($AC$1949&lt;&gt;2)+($AK$1949&lt;&gt;2)=0,2,IF((($E$1949&lt;&gt;2)*$E$1949+($M$1949&lt;&gt;2)*$M$1949+($U$1949&lt;&gt;2)*$U$1949+($AC$1949&lt;&gt;2)*$AC$1949+($AK$1949&lt;&gt;2)*$AK$1949)/(($E$1949&lt;&gt;2)+($M$1949&lt;&gt;2)+($U$1949&lt;&gt;2)+($AC$1949&lt;&gt;2)+($AK$1949&lt;&gt;2))&gt;=0.5,1,0))</f>
        <v/>
      </c>
      <c r="AT1949" s="8">
        <f>IF(($F$1949&lt;&gt;2)+($N$1949&lt;&gt;2)+($V$1949&lt;&gt;2)+($AD$1949&lt;&gt;2)+($AL$1949&lt;&gt;2)=0,2,IF((($F$1949&lt;&gt;2)*$F$1949+($N$1949&lt;&gt;2)*$N$1949+($V$1949&lt;&gt;2)*$V$1949+($AD$1949&lt;&gt;2)*$AD$1949+($AL$1949&lt;&gt;2)*$AL$1949)/(($F$1949&lt;&gt;2)+($N$1949&lt;&gt;2)+($V$1949&lt;&gt;2)+($AD$1949&lt;&gt;2)+($AL$1949&lt;&gt;2))&gt;=0.5,1,0))</f>
        <v/>
      </c>
      <c r="AU1949" s="8">
        <f>IF(($G$1949&lt;&gt;2)+($O$1949&lt;&gt;2)+($W$1949&lt;&gt;2)+($AE$1949&lt;&gt;2)+($AM$1949&lt;&gt;2)=0,2,IF((($G$1949&lt;&gt;2)*$G$1949+($O$1949&lt;&gt;2)*$O$1949+($W$1949&lt;&gt;2)*$W$1949+($AE$1949&lt;&gt;2)*$AE$1949+($AM$1949&lt;&gt;2)*$AM$1949)/(($G$1949&lt;&gt;2)+($O$1949&lt;&gt;2)+($W$1949&lt;&gt;2)+($AE$1949&lt;&gt;2)+($AM$1949&lt;&gt;2))&gt;=0.5,1,0))</f>
        <v/>
      </c>
      <c r="AV1949" s="8">
        <f>IF(($H$1949&lt;&gt;2)+($P$1949&lt;&gt;2)+($X$1949&lt;&gt;2)+($AF$1949&lt;&gt;2)+($AN$1949&lt;&gt;2)=0,2,IF((($H$1949&lt;&gt;2)*$H$1949+($P$1949&lt;&gt;2)*$P$1949+($X$1949&lt;&gt;2)*$X$1949+($AF$1949&lt;&gt;2)*$AF$1949+($AN$1949&lt;&gt;2)*$AN$1949)/(($H$1949&lt;&gt;2)+($P$1949&lt;&gt;2)+($X$1949&lt;&gt;2)+($AF$1949&lt;&gt;2)+($AN$1949&lt;&gt;2))&gt;=0.5,1,0))</f>
        <v/>
      </c>
      <c r="AX1949" s="16">
        <f>'Ground truth'!$B$17</f>
        <v/>
      </c>
      <c r="AY1949" s="16">
        <f>'Ground truth'!$C$17</f>
        <v/>
      </c>
      <c r="AZ1949" s="16">
        <f>'Ground truth'!$D$17</f>
        <v/>
      </c>
      <c r="BA1949" s="16">
        <f>'Ground truth'!$E$17</f>
        <v/>
      </c>
      <c r="BB1949" s="16">
        <f>'Ground truth'!$F$17</f>
        <v/>
      </c>
      <c r="BC1949" s="16">
        <f>'Ground truth'!$G$17</f>
        <v/>
      </c>
      <c r="BD1949" s="16">
        <f>'Ground truth'!$H$17</f>
        <v/>
      </c>
    </row>
    <row r="1950">
      <c r="A1950" s="3" t="inlineStr">
        <is>
          <t>Battery Holder</t>
        </is>
      </c>
      <c r="B1950" s="8" t="n">
        <v>0</v>
      </c>
      <c r="C1950" s="8" t="n">
        <v>0</v>
      </c>
      <c r="D1950" s="8" t="n">
        <v>0</v>
      </c>
      <c r="E1950" s="8" t="n">
        <v>1</v>
      </c>
      <c r="F1950" s="8" t="n">
        <v>1</v>
      </c>
      <c r="G1950" s="8" t="n">
        <v>0</v>
      </c>
      <c r="H1950" s="8" t="n">
        <v>0</v>
      </c>
      <c r="J1950" s="8" t="n">
        <v>0</v>
      </c>
      <c r="K1950" s="8" t="n">
        <v>0</v>
      </c>
      <c r="L1950" s="8" t="n">
        <v>0</v>
      </c>
      <c r="M1950" s="8" t="n">
        <v>1</v>
      </c>
      <c r="N1950" s="8" t="n">
        <v>1</v>
      </c>
      <c r="O1950" s="8" t="n">
        <v>0</v>
      </c>
      <c r="P1950" s="8" t="n">
        <v>0</v>
      </c>
      <c r="R1950" s="8" t="n">
        <v>0</v>
      </c>
      <c r="S1950" s="8" t="n">
        <v>0</v>
      </c>
      <c r="T1950" s="8" t="n">
        <v>0</v>
      </c>
      <c r="U1950" s="8" t="n">
        <v>1</v>
      </c>
      <c r="V1950" s="8" t="n">
        <v>1</v>
      </c>
      <c r="W1950" s="8" t="n">
        <v>0</v>
      </c>
      <c r="X1950" s="8" t="n">
        <v>0</v>
      </c>
      <c r="Z1950" s="8" t="n">
        <v>0</v>
      </c>
      <c r="AA1950" s="8" t="n">
        <v>0</v>
      </c>
      <c r="AB1950" s="8" t="n">
        <v>0</v>
      </c>
      <c r="AC1950" s="8" t="n">
        <v>1</v>
      </c>
      <c r="AD1950" s="8" t="n">
        <v>1</v>
      </c>
      <c r="AE1950" s="8" t="n">
        <v>0</v>
      </c>
      <c r="AF1950" s="8" t="n">
        <v>0</v>
      </c>
      <c r="AH1950" s="8" t="n">
        <v>0</v>
      </c>
      <c r="AI1950" s="8" t="n">
        <v>0</v>
      </c>
      <c r="AJ1950" s="8" t="n">
        <v>0</v>
      </c>
      <c r="AK1950" s="8" t="n">
        <v>1</v>
      </c>
      <c r="AL1950" s="8" t="n">
        <v>1</v>
      </c>
      <c r="AM1950" s="8" t="n">
        <v>0</v>
      </c>
      <c r="AN1950" s="8" t="n">
        <v>0</v>
      </c>
      <c r="AP1950" s="8">
        <f>IF(($B$1950&lt;&gt;2)+($J$1950&lt;&gt;2)+($R$1950&lt;&gt;2)+($Z$1950&lt;&gt;2)+($AH$1950&lt;&gt;2)=0,2,IF((($B$1950&lt;&gt;2)*$B$1950+($J$1950&lt;&gt;2)*$J$1950+($R$1950&lt;&gt;2)*$R$1950+($Z$1950&lt;&gt;2)*$Z$1950+($AH$1950&lt;&gt;2)*$AH$1950)/(($B$1950&lt;&gt;2)+($J$1950&lt;&gt;2)+($R$1950&lt;&gt;2)+($Z$1950&lt;&gt;2)+($AH$1950&lt;&gt;2))&gt;=0.5,1,0))</f>
        <v/>
      </c>
      <c r="AQ1950" s="8">
        <f>IF(($C$1950&lt;&gt;2)+($K$1950&lt;&gt;2)+($S$1950&lt;&gt;2)+($AA$1950&lt;&gt;2)+($AI$1950&lt;&gt;2)=0,2,IF((($C$1950&lt;&gt;2)*$C$1950+($K$1950&lt;&gt;2)*$K$1950+($S$1950&lt;&gt;2)*$S$1950+($AA$1950&lt;&gt;2)*$AA$1950+($AI$1950&lt;&gt;2)*$AI$1950)/(($C$1950&lt;&gt;2)+($K$1950&lt;&gt;2)+($S$1950&lt;&gt;2)+($AA$1950&lt;&gt;2)+($AI$1950&lt;&gt;2))&gt;=0.5,1,0))</f>
        <v/>
      </c>
      <c r="AR1950" s="8">
        <f>IF(($D$1950&lt;&gt;2)+($L$1950&lt;&gt;2)+($T$1950&lt;&gt;2)+($AB$1950&lt;&gt;2)+($AJ$1950&lt;&gt;2)=0,2,IF((($D$1950&lt;&gt;2)*$D$1950+($L$1950&lt;&gt;2)*$L$1950+($T$1950&lt;&gt;2)*$T$1950+($AB$1950&lt;&gt;2)*$AB$1950+($AJ$1950&lt;&gt;2)*$AJ$1950)/(($D$1950&lt;&gt;2)+($L$1950&lt;&gt;2)+($T$1950&lt;&gt;2)+($AB$1950&lt;&gt;2)+($AJ$1950&lt;&gt;2))&gt;=0.5,1,0))</f>
        <v/>
      </c>
      <c r="AS1950" s="8">
        <f>IF(($E$1950&lt;&gt;2)+($M$1950&lt;&gt;2)+($U$1950&lt;&gt;2)+($AC$1950&lt;&gt;2)+($AK$1950&lt;&gt;2)=0,2,IF((($E$1950&lt;&gt;2)*$E$1950+($M$1950&lt;&gt;2)*$M$1950+($U$1950&lt;&gt;2)*$U$1950+($AC$1950&lt;&gt;2)*$AC$1950+($AK$1950&lt;&gt;2)*$AK$1950)/(($E$1950&lt;&gt;2)+($M$1950&lt;&gt;2)+($U$1950&lt;&gt;2)+($AC$1950&lt;&gt;2)+($AK$1950&lt;&gt;2))&gt;=0.5,1,0))</f>
        <v/>
      </c>
      <c r="AT1950" s="8">
        <f>IF(($F$1950&lt;&gt;2)+($N$1950&lt;&gt;2)+($V$1950&lt;&gt;2)+($AD$1950&lt;&gt;2)+($AL$1950&lt;&gt;2)=0,2,IF((($F$1950&lt;&gt;2)*$F$1950+($N$1950&lt;&gt;2)*$N$1950+($V$1950&lt;&gt;2)*$V$1950+($AD$1950&lt;&gt;2)*$AD$1950+($AL$1950&lt;&gt;2)*$AL$1950)/(($F$1950&lt;&gt;2)+($N$1950&lt;&gt;2)+($V$1950&lt;&gt;2)+($AD$1950&lt;&gt;2)+($AL$1950&lt;&gt;2))&gt;=0.5,1,0))</f>
        <v/>
      </c>
      <c r="AU1950" s="8">
        <f>IF(($G$1950&lt;&gt;2)+($O$1950&lt;&gt;2)+($W$1950&lt;&gt;2)+($AE$1950&lt;&gt;2)+($AM$1950&lt;&gt;2)=0,2,IF((($G$1950&lt;&gt;2)*$G$1950+($O$1950&lt;&gt;2)*$O$1950+($W$1950&lt;&gt;2)*$W$1950+($AE$1950&lt;&gt;2)*$AE$1950+($AM$1950&lt;&gt;2)*$AM$1950)/(($G$1950&lt;&gt;2)+($O$1950&lt;&gt;2)+($W$1950&lt;&gt;2)+($AE$1950&lt;&gt;2)+($AM$1950&lt;&gt;2))&gt;=0.5,1,0))</f>
        <v/>
      </c>
      <c r="AV1950" s="8">
        <f>IF(($H$1950&lt;&gt;2)+($P$1950&lt;&gt;2)+($X$1950&lt;&gt;2)+($AF$1950&lt;&gt;2)+($AN$1950&lt;&gt;2)=0,2,IF((($H$1950&lt;&gt;2)*$H$1950+($P$1950&lt;&gt;2)*$P$1950+($X$1950&lt;&gt;2)*$X$1950+($AF$1950&lt;&gt;2)*$AF$1950+($AN$1950&lt;&gt;2)*$AN$1950)/(($H$1950&lt;&gt;2)+($P$1950&lt;&gt;2)+($X$1950&lt;&gt;2)+($AF$1950&lt;&gt;2)+($AN$1950&lt;&gt;2))&gt;=0.5,1,0))</f>
        <v/>
      </c>
      <c r="AX1950" s="16">
        <f>'Ground truth'!$B$18</f>
        <v/>
      </c>
      <c r="AY1950" s="16">
        <f>'Ground truth'!$C$18</f>
        <v/>
      </c>
      <c r="AZ1950" s="16">
        <f>'Ground truth'!$D$18</f>
        <v/>
      </c>
      <c r="BA1950" s="16">
        <f>'Ground truth'!$E$18</f>
        <v/>
      </c>
      <c r="BB1950" s="16">
        <f>'Ground truth'!$F$18</f>
        <v/>
      </c>
      <c r="BC1950" s="16">
        <f>'Ground truth'!$G$18</f>
        <v/>
      </c>
      <c r="BD1950" s="16">
        <f>'Ground truth'!$H$18</f>
        <v/>
      </c>
    </row>
    <row r="1951">
      <c r="A1951" s="3" t="inlineStr">
        <is>
          <t>Housing</t>
        </is>
      </c>
      <c r="B1951" s="8" t="n">
        <v>1</v>
      </c>
      <c r="C1951" s="8" t="n">
        <v>1</v>
      </c>
      <c r="D1951" s="8" t="n">
        <v>1</v>
      </c>
      <c r="E1951" s="8" t="n">
        <v>1</v>
      </c>
      <c r="F1951" s="8" t="n">
        <v>0</v>
      </c>
      <c r="G1951" s="8" t="n">
        <v>1</v>
      </c>
      <c r="H1951" s="8" t="n">
        <v>1</v>
      </c>
      <c r="J1951" s="8" t="n">
        <v>1</v>
      </c>
      <c r="K1951" s="8" t="n">
        <v>1</v>
      </c>
      <c r="L1951" s="8" t="n">
        <v>1</v>
      </c>
      <c r="M1951" s="8" t="n">
        <v>1</v>
      </c>
      <c r="N1951" s="8" t="n">
        <v>0</v>
      </c>
      <c r="O1951" s="8" t="n">
        <v>1</v>
      </c>
      <c r="P1951" s="8" t="n">
        <v>1</v>
      </c>
      <c r="R1951" s="8" t="n">
        <v>1</v>
      </c>
      <c r="S1951" s="8" t="n">
        <v>1</v>
      </c>
      <c r="T1951" s="8" t="n">
        <v>1</v>
      </c>
      <c r="U1951" s="8" t="n">
        <v>1</v>
      </c>
      <c r="V1951" s="8" t="n">
        <v>0</v>
      </c>
      <c r="W1951" s="8" t="n">
        <v>1</v>
      </c>
      <c r="X1951" s="8" t="n">
        <v>1</v>
      </c>
      <c r="Z1951" s="8" t="n">
        <v>1</v>
      </c>
      <c r="AA1951" s="8" t="n">
        <v>1</v>
      </c>
      <c r="AB1951" s="8" t="n">
        <v>1</v>
      </c>
      <c r="AC1951" s="8" t="n">
        <v>1</v>
      </c>
      <c r="AD1951" s="8" t="n">
        <v>0</v>
      </c>
      <c r="AE1951" s="8" t="n">
        <v>1</v>
      </c>
      <c r="AF1951" s="8" t="n">
        <v>1</v>
      </c>
      <c r="AH1951" s="8" t="n">
        <v>1</v>
      </c>
      <c r="AI1951" s="8" t="n">
        <v>1</v>
      </c>
      <c r="AJ1951" s="8" t="n">
        <v>1</v>
      </c>
      <c r="AK1951" s="8" t="n">
        <v>1</v>
      </c>
      <c r="AL1951" s="8" t="n">
        <v>0</v>
      </c>
      <c r="AM1951" s="8" t="n">
        <v>1</v>
      </c>
      <c r="AN1951" s="8" t="n">
        <v>1</v>
      </c>
      <c r="AP1951" s="8">
        <f>IF(($B$1951&lt;&gt;2)+($J$1951&lt;&gt;2)+($R$1951&lt;&gt;2)+($Z$1951&lt;&gt;2)+($AH$1951&lt;&gt;2)=0,2,IF((($B$1951&lt;&gt;2)*$B$1951+($J$1951&lt;&gt;2)*$J$1951+($R$1951&lt;&gt;2)*$R$1951+($Z$1951&lt;&gt;2)*$Z$1951+($AH$1951&lt;&gt;2)*$AH$1951)/(($B$1951&lt;&gt;2)+($J$1951&lt;&gt;2)+($R$1951&lt;&gt;2)+($Z$1951&lt;&gt;2)+($AH$1951&lt;&gt;2))&gt;=0.5,1,0))</f>
        <v/>
      </c>
      <c r="AQ1951" s="8">
        <f>IF(($C$1951&lt;&gt;2)+($K$1951&lt;&gt;2)+($S$1951&lt;&gt;2)+($AA$1951&lt;&gt;2)+($AI$1951&lt;&gt;2)=0,2,IF((($C$1951&lt;&gt;2)*$C$1951+($K$1951&lt;&gt;2)*$K$1951+($S$1951&lt;&gt;2)*$S$1951+($AA$1951&lt;&gt;2)*$AA$1951+($AI$1951&lt;&gt;2)*$AI$1951)/(($C$1951&lt;&gt;2)+($K$1951&lt;&gt;2)+($S$1951&lt;&gt;2)+($AA$1951&lt;&gt;2)+($AI$1951&lt;&gt;2))&gt;=0.5,1,0))</f>
        <v/>
      </c>
      <c r="AR1951" s="8">
        <f>IF(($D$1951&lt;&gt;2)+($L$1951&lt;&gt;2)+($T$1951&lt;&gt;2)+($AB$1951&lt;&gt;2)+($AJ$1951&lt;&gt;2)=0,2,IF((($D$1951&lt;&gt;2)*$D$1951+($L$1951&lt;&gt;2)*$L$1951+($T$1951&lt;&gt;2)*$T$1951+($AB$1951&lt;&gt;2)*$AB$1951+($AJ$1951&lt;&gt;2)*$AJ$1951)/(($D$1951&lt;&gt;2)+($L$1951&lt;&gt;2)+($T$1951&lt;&gt;2)+($AB$1951&lt;&gt;2)+($AJ$1951&lt;&gt;2))&gt;=0.5,1,0))</f>
        <v/>
      </c>
      <c r="AS1951" s="8">
        <f>IF(($E$1951&lt;&gt;2)+($M$1951&lt;&gt;2)+($U$1951&lt;&gt;2)+($AC$1951&lt;&gt;2)+($AK$1951&lt;&gt;2)=0,2,IF((($E$1951&lt;&gt;2)*$E$1951+($M$1951&lt;&gt;2)*$M$1951+($U$1951&lt;&gt;2)*$U$1951+($AC$1951&lt;&gt;2)*$AC$1951+($AK$1951&lt;&gt;2)*$AK$1951)/(($E$1951&lt;&gt;2)+($M$1951&lt;&gt;2)+($U$1951&lt;&gt;2)+($AC$1951&lt;&gt;2)+($AK$1951&lt;&gt;2))&gt;=0.5,1,0))</f>
        <v/>
      </c>
      <c r="AT1951" s="8">
        <f>IF(($F$1951&lt;&gt;2)+($N$1951&lt;&gt;2)+($V$1951&lt;&gt;2)+($AD$1951&lt;&gt;2)+($AL$1951&lt;&gt;2)=0,2,IF((($F$1951&lt;&gt;2)*$F$1951+($N$1951&lt;&gt;2)*$N$1951+($V$1951&lt;&gt;2)*$V$1951+($AD$1951&lt;&gt;2)*$AD$1951+($AL$1951&lt;&gt;2)*$AL$1951)/(($F$1951&lt;&gt;2)+($N$1951&lt;&gt;2)+($V$1951&lt;&gt;2)+($AD$1951&lt;&gt;2)+($AL$1951&lt;&gt;2))&gt;=0.5,1,0))</f>
        <v/>
      </c>
      <c r="AU1951" s="8">
        <f>IF(($G$1951&lt;&gt;2)+($O$1951&lt;&gt;2)+($W$1951&lt;&gt;2)+($AE$1951&lt;&gt;2)+($AM$1951&lt;&gt;2)=0,2,IF((($G$1951&lt;&gt;2)*$G$1951+($O$1951&lt;&gt;2)*$O$1951+($W$1951&lt;&gt;2)*$W$1951+($AE$1951&lt;&gt;2)*$AE$1951+($AM$1951&lt;&gt;2)*$AM$1951)/(($G$1951&lt;&gt;2)+($O$1951&lt;&gt;2)+($W$1951&lt;&gt;2)+($AE$1951&lt;&gt;2)+($AM$1951&lt;&gt;2))&gt;=0.5,1,0))</f>
        <v/>
      </c>
      <c r="AV1951" s="8">
        <f>IF(($H$1951&lt;&gt;2)+($P$1951&lt;&gt;2)+($X$1951&lt;&gt;2)+($AF$1951&lt;&gt;2)+($AN$1951&lt;&gt;2)=0,2,IF((($H$1951&lt;&gt;2)*$H$1951+($P$1951&lt;&gt;2)*$P$1951+($X$1951&lt;&gt;2)*$X$1951+($AF$1951&lt;&gt;2)*$AF$1951+($AN$1951&lt;&gt;2)*$AN$1951)/(($H$1951&lt;&gt;2)+($P$1951&lt;&gt;2)+($X$1951&lt;&gt;2)+($AF$1951&lt;&gt;2)+($AN$1951&lt;&gt;2))&gt;=0.5,1,0))</f>
        <v/>
      </c>
      <c r="AX1951" s="16">
        <f>'Ground truth'!$B$19</f>
        <v/>
      </c>
      <c r="AY1951" s="16">
        <f>'Ground truth'!$C$19</f>
        <v/>
      </c>
      <c r="AZ1951" s="16">
        <f>'Ground truth'!$D$19</f>
        <v/>
      </c>
      <c r="BA1951" s="16">
        <f>'Ground truth'!$E$19</f>
        <v/>
      </c>
      <c r="BB1951" s="16">
        <f>'Ground truth'!$F$19</f>
        <v/>
      </c>
      <c r="BC1951" s="16">
        <f>'Ground truth'!$G$19</f>
        <v/>
      </c>
      <c r="BD1951" s="16">
        <f>'Ground truth'!$H$19</f>
        <v/>
      </c>
    </row>
    <row r="1952">
      <c r="A1952" s="3" t="inlineStr">
        <is>
          <t>External Environment</t>
        </is>
      </c>
      <c r="B1952" s="8" t="n">
        <v>1</v>
      </c>
      <c r="C1952" s="8" t="n">
        <v>0</v>
      </c>
      <c r="D1952" s="8" t="n">
        <v>0</v>
      </c>
      <c r="E1952" s="8" t="n">
        <v>0</v>
      </c>
      <c r="F1952" s="8" t="n">
        <v>0</v>
      </c>
      <c r="G1952" s="8" t="n">
        <v>1</v>
      </c>
      <c r="H1952" s="8" t="n">
        <v>1</v>
      </c>
      <c r="J1952" s="8" t="n">
        <v>1</v>
      </c>
      <c r="K1952" s="8" t="n">
        <v>0</v>
      </c>
      <c r="L1952" s="8" t="n">
        <v>0</v>
      </c>
      <c r="M1952" s="8" t="n">
        <v>0</v>
      </c>
      <c r="N1952" s="8" t="n">
        <v>0</v>
      </c>
      <c r="O1952" s="8" t="n">
        <v>1</v>
      </c>
      <c r="P1952" s="8" t="n">
        <v>1</v>
      </c>
      <c r="R1952" s="8" t="n">
        <v>1</v>
      </c>
      <c r="S1952" s="8" t="n">
        <v>0</v>
      </c>
      <c r="T1952" s="8" t="n">
        <v>0</v>
      </c>
      <c r="U1952" s="8" t="n">
        <v>0</v>
      </c>
      <c r="V1952" s="8" t="n">
        <v>0</v>
      </c>
      <c r="W1952" s="8" t="n">
        <v>1</v>
      </c>
      <c r="X1952" s="8" t="n">
        <v>1</v>
      </c>
      <c r="Z1952" s="8" t="n">
        <v>1</v>
      </c>
      <c r="AA1952" s="8" t="n">
        <v>0</v>
      </c>
      <c r="AB1952" s="8" t="n">
        <v>0</v>
      </c>
      <c r="AC1952" s="8" t="n">
        <v>0</v>
      </c>
      <c r="AD1952" s="8" t="n">
        <v>0</v>
      </c>
      <c r="AE1952" s="8" t="n">
        <v>1</v>
      </c>
      <c r="AF1952" s="8" t="n">
        <v>1</v>
      </c>
      <c r="AH1952" s="8" t="n">
        <v>1</v>
      </c>
      <c r="AI1952" s="8" t="n">
        <v>0</v>
      </c>
      <c r="AJ1952" s="8" t="n">
        <v>0</v>
      </c>
      <c r="AK1952" s="8" t="n">
        <v>0</v>
      </c>
      <c r="AL1952" s="8" t="n">
        <v>0</v>
      </c>
      <c r="AM1952" s="8" t="n">
        <v>1</v>
      </c>
      <c r="AN1952" s="8" t="n">
        <v>1</v>
      </c>
      <c r="AP1952" s="8">
        <f>IF(($B$1952&lt;&gt;2)+($J$1952&lt;&gt;2)+($R$1952&lt;&gt;2)+($Z$1952&lt;&gt;2)+($AH$1952&lt;&gt;2)=0,2,IF((($B$1952&lt;&gt;2)*$B$1952+($J$1952&lt;&gt;2)*$J$1952+($R$1952&lt;&gt;2)*$R$1952+($Z$1952&lt;&gt;2)*$Z$1952+($AH$1952&lt;&gt;2)*$AH$1952)/(($B$1952&lt;&gt;2)+($J$1952&lt;&gt;2)+($R$1952&lt;&gt;2)+($Z$1952&lt;&gt;2)+($AH$1952&lt;&gt;2))&gt;=0.5,1,0))</f>
        <v/>
      </c>
      <c r="AQ1952" s="8">
        <f>IF(($C$1952&lt;&gt;2)+($K$1952&lt;&gt;2)+($S$1952&lt;&gt;2)+($AA$1952&lt;&gt;2)+($AI$1952&lt;&gt;2)=0,2,IF((($C$1952&lt;&gt;2)*$C$1952+($K$1952&lt;&gt;2)*$K$1952+($S$1952&lt;&gt;2)*$S$1952+($AA$1952&lt;&gt;2)*$AA$1952+($AI$1952&lt;&gt;2)*$AI$1952)/(($C$1952&lt;&gt;2)+($K$1952&lt;&gt;2)+($S$1952&lt;&gt;2)+($AA$1952&lt;&gt;2)+($AI$1952&lt;&gt;2))&gt;=0.5,1,0))</f>
        <v/>
      </c>
      <c r="AR1952" s="8">
        <f>IF(($D$1952&lt;&gt;2)+($L$1952&lt;&gt;2)+($T$1952&lt;&gt;2)+($AB$1952&lt;&gt;2)+($AJ$1952&lt;&gt;2)=0,2,IF((($D$1952&lt;&gt;2)*$D$1952+($L$1952&lt;&gt;2)*$L$1952+($T$1952&lt;&gt;2)*$T$1952+($AB$1952&lt;&gt;2)*$AB$1952+($AJ$1952&lt;&gt;2)*$AJ$1952)/(($D$1952&lt;&gt;2)+($L$1952&lt;&gt;2)+($T$1952&lt;&gt;2)+($AB$1952&lt;&gt;2)+($AJ$1952&lt;&gt;2))&gt;=0.5,1,0))</f>
        <v/>
      </c>
      <c r="AS1952" s="8">
        <f>IF(($E$1952&lt;&gt;2)+($M$1952&lt;&gt;2)+($U$1952&lt;&gt;2)+($AC$1952&lt;&gt;2)+($AK$1952&lt;&gt;2)=0,2,IF((($E$1952&lt;&gt;2)*$E$1952+($M$1952&lt;&gt;2)*$M$1952+($U$1952&lt;&gt;2)*$U$1952+($AC$1952&lt;&gt;2)*$AC$1952+($AK$1952&lt;&gt;2)*$AK$1952)/(($E$1952&lt;&gt;2)+($M$1952&lt;&gt;2)+($U$1952&lt;&gt;2)+($AC$1952&lt;&gt;2)+($AK$1952&lt;&gt;2))&gt;=0.5,1,0))</f>
        <v/>
      </c>
      <c r="AT1952" s="8">
        <f>IF(($F$1952&lt;&gt;2)+($N$1952&lt;&gt;2)+($V$1952&lt;&gt;2)+($AD$1952&lt;&gt;2)+($AL$1952&lt;&gt;2)=0,2,IF((($F$1952&lt;&gt;2)*$F$1952+($N$1952&lt;&gt;2)*$N$1952+($V$1952&lt;&gt;2)*$V$1952+($AD$1952&lt;&gt;2)*$AD$1952+($AL$1952&lt;&gt;2)*$AL$1952)/(($F$1952&lt;&gt;2)+($N$1952&lt;&gt;2)+($V$1952&lt;&gt;2)+($AD$1952&lt;&gt;2)+($AL$1952&lt;&gt;2))&gt;=0.5,1,0))</f>
        <v/>
      </c>
      <c r="AU1952" s="8">
        <f>IF(($G$1952&lt;&gt;2)+($O$1952&lt;&gt;2)+($W$1952&lt;&gt;2)+($AE$1952&lt;&gt;2)+($AM$1952&lt;&gt;2)=0,2,IF((($G$1952&lt;&gt;2)*$G$1952+($O$1952&lt;&gt;2)*$O$1952+($W$1952&lt;&gt;2)*$W$1952+($AE$1952&lt;&gt;2)*$AE$1952+($AM$1952&lt;&gt;2)*$AM$1952)/(($G$1952&lt;&gt;2)+($O$1952&lt;&gt;2)+($W$1952&lt;&gt;2)+($AE$1952&lt;&gt;2)+($AM$1952&lt;&gt;2))&gt;=0.5,1,0))</f>
        <v/>
      </c>
      <c r="AV1952" s="8">
        <f>IF(($H$1952&lt;&gt;2)+($P$1952&lt;&gt;2)+($X$1952&lt;&gt;2)+($AF$1952&lt;&gt;2)+($AN$1952&lt;&gt;2)=0,2,IF((($H$1952&lt;&gt;2)*$H$1952+($P$1952&lt;&gt;2)*$P$1952+($X$1952&lt;&gt;2)*$X$1952+($AF$1952&lt;&gt;2)*$AF$1952+($AN$1952&lt;&gt;2)*$AN$1952)/(($H$1952&lt;&gt;2)+($P$1952&lt;&gt;2)+($X$1952&lt;&gt;2)+($AF$1952&lt;&gt;2)+($AN$1952&lt;&gt;2))&gt;=0.5,1,0))</f>
        <v/>
      </c>
      <c r="AX1952" s="16">
        <f>'Ground truth'!$B$20</f>
        <v/>
      </c>
      <c r="AY1952" s="16">
        <f>'Ground truth'!$C$20</f>
        <v/>
      </c>
      <c r="AZ1952" s="16">
        <f>'Ground truth'!$D$20</f>
        <v/>
      </c>
      <c r="BA1952" s="16">
        <f>'Ground truth'!$E$20</f>
        <v/>
      </c>
      <c r="BB1952" s="16">
        <f>'Ground truth'!$F$20</f>
        <v/>
      </c>
      <c r="BC1952" s="16">
        <f>'Ground truth'!$G$20</f>
        <v/>
      </c>
      <c r="BD1952" s="16">
        <f>'Ground truth'!$H$20</f>
        <v/>
      </c>
    </row>
    <row r="1954">
      <c r="A1954" s="17" t="inlineStr">
        <is>
          <t>metrics — confident-only (unsure excluded from denominators)</t>
        </is>
      </c>
      <c r="B1954" s="10" t="inlineStr">
        <is>
          <t>run 1</t>
        </is>
      </c>
      <c r="C1954" s="10" t="inlineStr">
        <is>
          <t>run 2</t>
        </is>
      </c>
      <c r="D1954" s="10" t="inlineStr">
        <is>
          <t>run 3</t>
        </is>
      </c>
      <c r="E1954" s="10" t="inlineStr">
        <is>
          <t>run 4</t>
        </is>
      </c>
      <c r="F1954" s="10" t="inlineStr">
        <is>
          <t>run 5</t>
        </is>
      </c>
      <c r="G1954" s="10" t="inlineStr">
        <is>
          <t>avg-matrix</t>
        </is>
      </c>
      <c r="H1954" s="10" t="inlineStr">
        <is>
          <t>mean</t>
        </is>
      </c>
      <c r="I1954" s="10" t="inlineStr">
        <is>
          <t>std (pop.)</t>
        </is>
      </c>
      <c r="J1954" s="17" t="inlineStr">
        <is>
          <t>notes</t>
        </is>
      </c>
    </row>
    <row r="1955">
      <c r="A1955" s="7" t="inlineStr">
        <is>
          <t>TP</t>
        </is>
      </c>
      <c r="B1955" s="7">
        <f>SUMPRODUCT(($B$1946:$H$1952=1)*('Ground truth'!$B$14:$H$20=1))</f>
        <v/>
      </c>
      <c r="C1955" s="7">
        <f>SUMPRODUCT(($J$1946:$P$1952=1)*('Ground truth'!$B$14:$H$20=1))</f>
        <v/>
      </c>
      <c r="D1955" s="7">
        <f>SUMPRODUCT(($R$1946:$X$1952=1)*('Ground truth'!$B$14:$H$20=1))</f>
        <v/>
      </c>
      <c r="E1955" s="7">
        <f>SUMPRODUCT(($Z$1946:$AF$1952=1)*('Ground truth'!$B$14:$H$20=1))</f>
        <v/>
      </c>
      <c r="F1955" s="7">
        <f>SUMPRODUCT(($AH$1946:$AN$1952=1)*('Ground truth'!$B$14:$H$20=1))</f>
        <v/>
      </c>
      <c r="G1955" s="7">
        <f>SUMPRODUCT(($AP$1946:$AV$1952=1)*('Ground truth'!$B$14:$H$20=1))</f>
        <v/>
      </c>
      <c r="H1955" s="12">
        <f>AVERAGE($B$1955:$F$1955)</f>
        <v/>
      </c>
      <c r="I1955" s="12">
        <f>STDEV.P($B$1955:$F$1955)</f>
        <v/>
      </c>
    </row>
    <row r="1956">
      <c r="A1956" s="7" t="inlineStr">
        <is>
          <t>TN</t>
        </is>
      </c>
      <c r="B1956" s="7">
        <f>SUMPRODUCT(($B$1946:$H$1952=0)*('Ground truth'!$B$14:$H$20=0))</f>
        <v/>
      </c>
      <c r="C1956" s="7">
        <f>SUMPRODUCT(($J$1946:$P$1952=0)*('Ground truth'!$B$14:$H$20=0))</f>
        <v/>
      </c>
      <c r="D1956" s="7">
        <f>SUMPRODUCT(($R$1946:$X$1952=0)*('Ground truth'!$B$14:$H$20=0))</f>
        <v/>
      </c>
      <c r="E1956" s="7">
        <f>SUMPRODUCT(($Z$1946:$AF$1952=0)*('Ground truth'!$B$14:$H$20=0))</f>
        <v/>
      </c>
      <c r="F1956" s="7">
        <f>SUMPRODUCT(($AH$1946:$AN$1952=0)*('Ground truth'!$B$14:$H$20=0))</f>
        <v/>
      </c>
      <c r="G1956" s="7">
        <f>SUMPRODUCT(($AP$1946:$AV$1952=0)*('Ground truth'!$B$14:$H$20=0))</f>
        <v/>
      </c>
      <c r="H1956" s="12">
        <f>AVERAGE($B$1956:$F$1956)</f>
        <v/>
      </c>
      <c r="I1956" s="12">
        <f>STDEV.P($B$1956:$F$1956)</f>
        <v/>
      </c>
    </row>
    <row r="1957">
      <c r="A1957" s="7" t="inlineStr">
        <is>
          <t>FP</t>
        </is>
      </c>
      <c r="B1957" s="7">
        <f>SUMPRODUCT(($B$1946:$H$1952=1)*('Ground truth'!$B$14:$H$20=0))</f>
        <v/>
      </c>
      <c r="C1957" s="7">
        <f>SUMPRODUCT(($J$1946:$P$1952=1)*('Ground truth'!$B$14:$H$20=0))</f>
        <v/>
      </c>
      <c r="D1957" s="7">
        <f>SUMPRODUCT(($R$1946:$X$1952=1)*('Ground truth'!$B$14:$H$20=0))</f>
        <v/>
      </c>
      <c r="E1957" s="7">
        <f>SUMPRODUCT(($Z$1946:$AF$1952=1)*('Ground truth'!$B$14:$H$20=0))</f>
        <v/>
      </c>
      <c r="F1957" s="7">
        <f>SUMPRODUCT(($AH$1946:$AN$1952=1)*('Ground truth'!$B$14:$H$20=0))</f>
        <v/>
      </c>
      <c r="G1957" s="7">
        <f>SUMPRODUCT(($AP$1946:$AV$1952=1)*('Ground truth'!$B$14:$H$20=0))</f>
        <v/>
      </c>
      <c r="H1957" s="12">
        <f>AVERAGE($B$1957:$F$1957)</f>
        <v/>
      </c>
      <c r="I1957" s="12">
        <f>STDEV.P($B$1957:$F$1957)</f>
        <v/>
      </c>
    </row>
    <row r="1958">
      <c r="A1958" s="7" t="inlineStr">
        <is>
          <t>FN</t>
        </is>
      </c>
      <c r="B1958" s="7">
        <f>SUMPRODUCT(($B$1946:$H$1952=0)*('Ground truth'!$B$14:$H$20=1))</f>
        <v/>
      </c>
      <c r="C1958" s="7">
        <f>SUMPRODUCT(($J$1946:$P$1952=0)*('Ground truth'!$B$14:$H$20=1))</f>
        <v/>
      </c>
      <c r="D1958" s="7">
        <f>SUMPRODUCT(($R$1946:$X$1952=0)*('Ground truth'!$B$14:$H$20=1))</f>
        <v/>
      </c>
      <c r="E1958" s="7">
        <f>SUMPRODUCT(($Z$1946:$AF$1952=0)*('Ground truth'!$B$14:$H$20=1))</f>
        <v/>
      </c>
      <c r="F1958" s="7">
        <f>SUMPRODUCT(($AH$1946:$AN$1952=0)*('Ground truth'!$B$14:$H$20=1))</f>
        <v/>
      </c>
      <c r="G1958" s="7">
        <f>SUMPRODUCT(($AP$1946:$AV$1952=0)*('Ground truth'!$B$14:$H$20=1))</f>
        <v/>
      </c>
      <c r="H1958" s="12">
        <f>AVERAGE($B$1958:$F$1958)</f>
        <v/>
      </c>
      <c r="I1958" s="12">
        <f>STDEV.P($B$1958:$F$1958)</f>
        <v/>
      </c>
    </row>
    <row r="1959">
      <c r="A1959" s="4" t="inlineStr">
        <is>
          <t>Precision</t>
        </is>
      </c>
      <c r="B1959" s="12">
        <f>IFERROR($B$1955/($B$1955+$B$1957),0)</f>
        <v/>
      </c>
      <c r="C1959" s="12">
        <f>IFERROR($C$1955/($C$1955+$C$1957),0)</f>
        <v/>
      </c>
      <c r="D1959" s="12">
        <f>IFERROR($D$1955/($D$1955+$D$1957),0)</f>
        <v/>
      </c>
      <c r="E1959" s="12">
        <f>IFERROR($E$1955/($E$1955+$E$1957),0)</f>
        <v/>
      </c>
      <c r="F1959" s="12">
        <f>IFERROR($F$1955/($F$1955+$F$1957),0)</f>
        <v/>
      </c>
      <c r="G1959" s="12">
        <f>IFERROR($G$1955/($G$1955+$G$1957),0)</f>
        <v/>
      </c>
      <c r="H1959" s="18">
        <f>AVERAGE($B$1959:$F$1959)</f>
        <v/>
      </c>
      <c r="I1959" s="18">
        <f>STDEV.P($B$1959:$F$1959)</f>
        <v/>
      </c>
    </row>
    <row r="1960">
      <c r="A1960" s="4" t="inlineStr">
        <is>
          <t>Recall</t>
        </is>
      </c>
      <c r="B1960" s="12">
        <f>IFERROR($B$1955/($B$1955+$B$1958),0)</f>
        <v/>
      </c>
      <c r="C1960" s="12">
        <f>IFERROR($C$1955/($C$1955+$C$1958),0)</f>
        <v/>
      </c>
      <c r="D1960" s="12">
        <f>IFERROR($D$1955/($D$1955+$D$1958),0)</f>
        <v/>
      </c>
      <c r="E1960" s="12">
        <f>IFERROR($E$1955/($E$1955+$E$1958),0)</f>
        <v/>
      </c>
      <c r="F1960" s="12">
        <f>IFERROR($F$1955/($F$1955+$F$1958),0)</f>
        <v/>
      </c>
      <c r="G1960" s="12">
        <f>IFERROR($G$1955/($G$1955+$G$1958),0)</f>
        <v/>
      </c>
      <c r="H1960" s="18">
        <f>AVERAGE($B$1960:$F$1960)</f>
        <v/>
      </c>
      <c r="I1960" s="18">
        <f>STDEV.P($B$1960:$F$1960)</f>
        <v/>
      </c>
    </row>
    <row r="1961">
      <c r="A1961" s="4" t="inlineStr">
        <is>
          <t>F1</t>
        </is>
      </c>
      <c r="B1961" s="12">
        <f>IFERROR(2*$B$1959*$B$1960/($B$1959+$B$1960),0)</f>
        <v/>
      </c>
      <c r="C1961" s="12">
        <f>IFERROR(2*$C$1959*$C$1960/($C$1959+$C$1960),0)</f>
        <v/>
      </c>
      <c r="D1961" s="12">
        <f>IFERROR(2*$D$1959*$D$1960/($D$1959+$D$1960),0)</f>
        <v/>
      </c>
      <c r="E1961" s="12">
        <f>IFERROR(2*$E$1959*$E$1960/($E$1959+$E$1960),0)</f>
        <v/>
      </c>
      <c r="F1961" s="12">
        <f>IFERROR(2*$F$1959*$F$1960/($F$1959+$F$1960),0)</f>
        <v/>
      </c>
      <c r="G1961" s="12">
        <f>IFERROR(2*$G$1959*$G$1960/($G$1959+$G$1960),0)</f>
        <v/>
      </c>
      <c r="H1961" s="18">
        <f>AVERAGE($B$1961:$F$1961)</f>
        <v/>
      </c>
      <c r="I1961" s="18">
        <f>STDEV.P($B$1961:$F$1961)</f>
        <v/>
      </c>
    </row>
    <row r="1962">
      <c r="A1962" s="4" t="inlineStr">
        <is>
          <t>Accuracy</t>
        </is>
      </c>
      <c r="B1962" s="12">
        <f>IFERROR(($B$1955+$B$1956)/($B$1955+$B$1956+$B$1957+$B$1958),0)</f>
        <v/>
      </c>
      <c r="C1962" s="12">
        <f>IFERROR(($C$1955+$C$1956)/($C$1955+$C$1956+$C$1957+$C$1958),0)</f>
        <v/>
      </c>
      <c r="D1962" s="12">
        <f>IFERROR(($D$1955+$D$1956)/($D$1955+$D$1956+$D$1957+$D$1958),0)</f>
        <v/>
      </c>
      <c r="E1962" s="12">
        <f>IFERROR(($E$1955+$E$1956)/($E$1955+$E$1956+$E$1957+$E$1958),0)</f>
        <v/>
      </c>
      <c r="F1962" s="12">
        <f>IFERROR(($F$1955+$F$1956)/($F$1955+$F$1956+$F$1957+$F$1958),0)</f>
        <v/>
      </c>
      <c r="G1962" s="12">
        <f>IFERROR(($G$1955+$G$1956)/($G$1955+$G$1956+$G$1957+$G$1958),0)</f>
        <v/>
      </c>
      <c r="H1962" s="18">
        <f>AVERAGE($B$1962:$F$1962)</f>
        <v/>
      </c>
      <c r="I1962" s="18">
        <f>STDEV.P($B$1962:$F$1962)</f>
        <v/>
      </c>
    </row>
    <row r="1963">
      <c r="A1963" s="4" t="inlineStr">
        <is>
          <t>Edit distance</t>
        </is>
      </c>
      <c r="B1963" s="12">
        <f>SUMPRODUCT(ABS('Ground truth'!$B$14:$H$20-$B$1946:$H$1952))</f>
        <v/>
      </c>
      <c r="C1963" s="12">
        <f>SUMPRODUCT(ABS('Ground truth'!$B$14:$H$20-$J$1946:$P$1952))</f>
        <v/>
      </c>
      <c r="D1963" s="12">
        <f>SUMPRODUCT(ABS('Ground truth'!$B$14:$H$20-$R$1946:$X$1952))</f>
        <v/>
      </c>
      <c r="E1963" s="12">
        <f>SUMPRODUCT(ABS('Ground truth'!$B$14:$H$20-$Z$1946:$AF$1952))</f>
        <v/>
      </c>
      <c r="F1963" s="12">
        <f>SUMPRODUCT(ABS('Ground truth'!$B$14:$H$20-$AH$1946:$AN$1952))</f>
        <v/>
      </c>
      <c r="G1963" s="12">
        <f>SUMPRODUCT(ABS('Ground truth'!$B$14:$H$20-$AP$1946:$AV$1952))</f>
        <v/>
      </c>
      <c r="H1963" s="18">
        <f>AVERAGE($B$1963:$F$1963)</f>
        <v/>
      </c>
      <c r="I1963" s="18">
        <f>STDEV.P($B$1963:$F$1963)</f>
        <v/>
      </c>
    </row>
    <row r="1964">
      <c r="A1964" s="4" t="inlineStr">
        <is>
          <t>Spectral distance</t>
        </is>
      </c>
      <c r="B1964" s="12">
        <f>SQRT(SUMPRODUCT(('Ground truth'!$K$14:$K$20-$B$1975:$B$1981)^2))</f>
        <v/>
      </c>
      <c r="C1964" s="12">
        <f>SQRT(SUMPRODUCT(('Ground truth'!$K$14:$K$20-$C$1975:$C$1981)^2))</f>
        <v/>
      </c>
      <c r="D1964" s="12">
        <f>SQRT(SUMPRODUCT(('Ground truth'!$K$14:$K$20-$D$1975:$D$1981)^2))</f>
        <v/>
      </c>
      <c r="E1964" s="12">
        <f>SQRT(SUMPRODUCT(('Ground truth'!$K$14:$K$20-$E$1975:$E$1981)^2))</f>
        <v/>
      </c>
      <c r="F1964" s="12">
        <f>SQRT(SUMPRODUCT(('Ground truth'!$K$14:$K$20-$F$1975:$F$1981)^2))</f>
        <v/>
      </c>
      <c r="G1964" s="12">
        <f>SQRT(SUMPRODUCT(('Ground truth'!$K$14:$K$20-$G$1975:$G$1981)^2))</f>
        <v/>
      </c>
      <c r="H1964" s="18">
        <f>AVERAGE($B$1964:$F$1964)</f>
        <v/>
      </c>
      <c r="I1964" s="18">
        <f>STDEV.P($B$1964:$F$1964)</f>
        <v/>
      </c>
    </row>
    <row r="1965">
      <c r="A1965" s="4" t="inlineStr">
        <is>
          <t>Unsure cells</t>
        </is>
      </c>
      <c r="B1965" s="7">
        <f>COUNTIF($B$1946:$H$1952,2)</f>
        <v/>
      </c>
      <c r="C1965" s="7">
        <f>COUNTIF($J$1946:$P$1952,2)</f>
        <v/>
      </c>
      <c r="D1965" s="7">
        <f>COUNTIF($R$1946:$X$1952,2)</f>
        <v/>
      </c>
      <c r="E1965" s="7">
        <f>COUNTIF($Z$1946:$AF$1952,2)</f>
        <v/>
      </c>
      <c r="F1965" s="7">
        <f>COUNTIF($AH$1946:$AN$1952,2)</f>
        <v/>
      </c>
      <c r="G1965" s="7">
        <f>COUNTIF($AP$1946:$AV$1952,2)</f>
        <v/>
      </c>
      <c r="H1965" s="12">
        <f>AVERAGE($B$1965:$F$1965)</f>
        <v/>
      </c>
      <c r="I1965" s="12">
        <f>STDEV.P($B$1965:$F$1965)</f>
        <v/>
      </c>
    </row>
    <row r="1966">
      <c r="A1966" s="3" t="inlineStr">
        <is>
          <t>eigenvalues (real part, numpy order; pasted)</t>
        </is>
      </c>
    </row>
    <row r="1967">
      <c r="A1967" s="3" t="inlineStr">
        <is>
          <t xml:space="preserve">  λ1</t>
        </is>
      </c>
      <c r="B1967" s="19" t="n">
        <v>3.48850648560342</v>
      </c>
      <c r="C1967" s="19" t="n">
        <v>3.48850648560342</v>
      </c>
      <c r="D1967" s="19" t="n">
        <v>3.48850648560342</v>
      </c>
      <c r="E1967" s="19" t="n">
        <v>3.48850648560342</v>
      </c>
      <c r="F1967" s="19" t="n">
        <v>3.48850648560342</v>
      </c>
      <c r="G1967" s="19" t="n">
        <v>3.48850648560342</v>
      </c>
    </row>
    <row r="1968">
      <c r="A1968" s="3" t="inlineStr">
        <is>
          <t xml:space="preserve">  λ2</t>
        </is>
      </c>
      <c r="B1968" s="19" t="n">
        <v>2.545691607029688</v>
      </c>
      <c r="C1968" s="19" t="n">
        <v>2.545691607029688</v>
      </c>
      <c r="D1968" s="19" t="n">
        <v>2.545691607029688</v>
      </c>
      <c r="E1968" s="19" t="n">
        <v>2.545691607029688</v>
      </c>
      <c r="F1968" s="19" t="n">
        <v>2.545691607029688</v>
      </c>
      <c r="G1968" s="19" t="n">
        <v>2.545691607029688</v>
      </c>
    </row>
    <row r="1969">
      <c r="A1969" s="3" t="inlineStr">
        <is>
          <t xml:space="preserve">  λ3</t>
        </is>
      </c>
      <c r="B1969" s="19" t="n">
        <v>1.281441931825942</v>
      </c>
      <c r="C1969" s="19" t="n">
        <v>1.281441931825942</v>
      </c>
      <c r="D1969" s="19" t="n">
        <v>1.281441931825942</v>
      </c>
      <c r="E1969" s="19" t="n">
        <v>1.281441931825942</v>
      </c>
      <c r="F1969" s="19" t="n">
        <v>1.281441931825942</v>
      </c>
      <c r="G1969" s="19" t="n">
        <v>1.281441931825942</v>
      </c>
    </row>
    <row r="1970">
      <c r="A1970" s="3" t="inlineStr">
        <is>
          <t xml:space="preserve">  λ4</t>
        </is>
      </c>
      <c r="B1970" s="19" t="n">
        <v>0.5427732655905078</v>
      </c>
      <c r="C1970" s="19" t="n">
        <v>0.5427732655905078</v>
      </c>
      <c r="D1970" s="19" t="n">
        <v>0.5427732655905078</v>
      </c>
      <c r="E1970" s="19" t="n">
        <v>0.5427732655905078</v>
      </c>
      <c r="F1970" s="19" t="n">
        <v>0.5427732655905078</v>
      </c>
      <c r="G1970" s="19" t="n">
        <v>0.5427732655905078</v>
      </c>
    </row>
    <row r="1971">
      <c r="A1971" s="3" t="inlineStr">
        <is>
          <t xml:space="preserve">  λ5</t>
        </is>
      </c>
      <c r="B1971" s="19" t="n">
        <v>-0.5786118173799427</v>
      </c>
      <c r="C1971" s="19" t="n">
        <v>-0.5786118173799427</v>
      </c>
      <c r="D1971" s="19" t="n">
        <v>-0.5786118173799427</v>
      </c>
      <c r="E1971" s="19" t="n">
        <v>-0.5786118173799427</v>
      </c>
      <c r="F1971" s="19" t="n">
        <v>-0.5786118173799427</v>
      </c>
      <c r="G1971" s="19" t="n">
        <v>-0.5786118173799427</v>
      </c>
    </row>
    <row r="1972">
      <c r="A1972" s="3" t="inlineStr">
        <is>
          <t xml:space="preserve">  λ6</t>
        </is>
      </c>
      <c r="B1972" s="19" t="n">
        <v>-0.2798014726696276</v>
      </c>
      <c r="C1972" s="19" t="n">
        <v>-0.2798014726696276</v>
      </c>
      <c r="D1972" s="19" t="n">
        <v>-0.2798014726696276</v>
      </c>
      <c r="E1972" s="19" t="n">
        <v>-0.2798014726696276</v>
      </c>
      <c r="F1972" s="19" t="n">
        <v>-0.2798014726696276</v>
      </c>
      <c r="G1972" s="19" t="n">
        <v>-0.2798014726696276</v>
      </c>
    </row>
    <row r="1973">
      <c r="A1973" s="3" t="inlineStr">
        <is>
          <t xml:space="preserve">  λ7</t>
        </is>
      </c>
      <c r="B1973" s="19" t="n">
        <v>6.879379860707812e-17</v>
      </c>
      <c r="C1973" s="19" t="n">
        <v>6.879379860707812e-17</v>
      </c>
      <c r="D1973" s="19" t="n">
        <v>6.879379860707812e-17</v>
      </c>
      <c r="E1973" s="19" t="n">
        <v>6.879379860707812e-17</v>
      </c>
      <c r="F1973" s="19" t="n">
        <v>6.879379860707812e-17</v>
      </c>
      <c r="G1973" s="19" t="n">
        <v>6.879379860707812e-17</v>
      </c>
    </row>
    <row r="1974">
      <c r="A1974" s="3" t="inlineStr">
        <is>
          <t>eigenvalues sorted desc (LARGE)</t>
        </is>
      </c>
    </row>
    <row r="1975">
      <c r="A1975" s="3" t="inlineStr">
        <is>
          <t xml:space="preserve">  λ(1)</t>
        </is>
      </c>
      <c r="B1975" s="19">
        <f>LARGE($B$1967:$B$1973,1)</f>
        <v/>
      </c>
      <c r="C1975" s="19">
        <f>LARGE($C$1967:$C$1973,1)</f>
        <v/>
      </c>
      <c r="D1975" s="19">
        <f>LARGE($D$1967:$D$1973,1)</f>
        <v/>
      </c>
      <c r="E1975" s="19">
        <f>LARGE($E$1967:$E$1973,1)</f>
        <v/>
      </c>
      <c r="F1975" s="19">
        <f>LARGE($F$1967:$F$1973,1)</f>
        <v/>
      </c>
      <c r="G1975" s="19">
        <f>LARGE($G$1967:$G$1973,1)</f>
        <v/>
      </c>
    </row>
    <row r="1976">
      <c r="A1976" s="3" t="inlineStr">
        <is>
          <t xml:space="preserve">  λ(2)</t>
        </is>
      </c>
      <c r="B1976" s="19">
        <f>LARGE($B$1967:$B$1973,2)</f>
        <v/>
      </c>
      <c r="C1976" s="19">
        <f>LARGE($C$1967:$C$1973,2)</f>
        <v/>
      </c>
      <c r="D1976" s="19">
        <f>LARGE($D$1967:$D$1973,2)</f>
        <v/>
      </c>
      <c r="E1976" s="19">
        <f>LARGE($E$1967:$E$1973,2)</f>
        <v/>
      </c>
      <c r="F1976" s="19">
        <f>LARGE($F$1967:$F$1973,2)</f>
        <v/>
      </c>
      <c r="G1976" s="19">
        <f>LARGE($G$1967:$G$1973,2)</f>
        <v/>
      </c>
    </row>
    <row r="1977">
      <c r="A1977" s="3" t="inlineStr">
        <is>
          <t xml:space="preserve">  λ(3)</t>
        </is>
      </c>
      <c r="B1977" s="19">
        <f>LARGE($B$1967:$B$1973,3)</f>
        <v/>
      </c>
      <c r="C1977" s="19">
        <f>LARGE($C$1967:$C$1973,3)</f>
        <v/>
      </c>
      <c r="D1977" s="19">
        <f>LARGE($D$1967:$D$1973,3)</f>
        <v/>
      </c>
      <c r="E1977" s="19">
        <f>LARGE($E$1967:$E$1973,3)</f>
        <v/>
      </c>
      <c r="F1977" s="19">
        <f>LARGE($F$1967:$F$1973,3)</f>
        <v/>
      </c>
      <c r="G1977" s="19">
        <f>LARGE($G$1967:$G$1973,3)</f>
        <v/>
      </c>
    </row>
    <row r="1978">
      <c r="A1978" s="3" t="inlineStr">
        <is>
          <t xml:space="preserve">  λ(4)</t>
        </is>
      </c>
      <c r="B1978" s="19">
        <f>LARGE($B$1967:$B$1973,4)</f>
        <v/>
      </c>
      <c r="C1978" s="19">
        <f>LARGE($C$1967:$C$1973,4)</f>
        <v/>
      </c>
      <c r="D1978" s="19">
        <f>LARGE($D$1967:$D$1973,4)</f>
        <v/>
      </c>
      <c r="E1978" s="19">
        <f>LARGE($E$1967:$E$1973,4)</f>
        <v/>
      </c>
      <c r="F1978" s="19">
        <f>LARGE($F$1967:$F$1973,4)</f>
        <v/>
      </c>
      <c r="G1978" s="19">
        <f>LARGE($G$1967:$G$1973,4)</f>
        <v/>
      </c>
    </row>
    <row r="1979">
      <c r="A1979" s="3" t="inlineStr">
        <is>
          <t xml:space="preserve">  λ(5)</t>
        </is>
      </c>
      <c r="B1979" s="19">
        <f>LARGE($B$1967:$B$1973,5)</f>
        <v/>
      </c>
      <c r="C1979" s="19">
        <f>LARGE($C$1967:$C$1973,5)</f>
        <v/>
      </c>
      <c r="D1979" s="19">
        <f>LARGE($D$1967:$D$1973,5)</f>
        <v/>
      </c>
      <c r="E1979" s="19">
        <f>LARGE($E$1967:$E$1973,5)</f>
        <v/>
      </c>
      <c r="F1979" s="19">
        <f>LARGE($F$1967:$F$1973,5)</f>
        <v/>
      </c>
      <c r="G1979" s="19">
        <f>LARGE($G$1967:$G$1973,5)</f>
        <v/>
      </c>
    </row>
    <row r="1980">
      <c r="A1980" s="3" t="inlineStr">
        <is>
          <t xml:space="preserve">  λ(6)</t>
        </is>
      </c>
      <c r="B1980" s="19">
        <f>LARGE($B$1967:$B$1973,6)</f>
        <v/>
      </c>
      <c r="C1980" s="19">
        <f>LARGE($C$1967:$C$1973,6)</f>
        <v/>
      </c>
      <c r="D1980" s="19">
        <f>LARGE($D$1967:$D$1973,6)</f>
        <v/>
      </c>
      <c r="E1980" s="19">
        <f>LARGE($E$1967:$E$1973,6)</f>
        <v/>
      </c>
      <c r="F1980" s="19">
        <f>LARGE($F$1967:$F$1973,6)</f>
        <v/>
      </c>
      <c r="G1980" s="19">
        <f>LARGE($G$1967:$G$1973,6)</f>
        <v/>
      </c>
    </row>
    <row r="1981">
      <c r="A1981" s="3" t="inlineStr">
        <is>
          <t xml:space="preserve">  λ(7)</t>
        </is>
      </c>
      <c r="B1981" s="19">
        <f>LARGE($B$1967:$B$1973,7)</f>
        <v/>
      </c>
      <c r="C1981" s="19">
        <f>LARGE($C$1967:$C$1973,7)</f>
        <v/>
      </c>
      <c r="D1981" s="19">
        <f>LARGE($D$1967:$D$1973,7)</f>
        <v/>
      </c>
      <c r="E1981" s="19">
        <f>LARGE($E$1967:$E$1973,7)</f>
        <v/>
      </c>
      <c r="F1981" s="19">
        <f>LARGE($F$1967:$F$1973,7)</f>
        <v/>
      </c>
      <c r="G1981" s="19">
        <f>LARGE($G$1967:$G$1973,7)</f>
        <v/>
      </c>
    </row>
    <row r="1982">
      <c r="A1982" s="3" t="inlineStr">
        <is>
          <t>check: Σeig − trace (→0)</t>
        </is>
      </c>
      <c r="B1982" s="3">
        <f>ROUND(SUM($B$1967:$B$1973)-($B$1946+$C$1947+$D$1948+$E$1949+$F$1950+$G$1951+$H$1952),6)</f>
        <v/>
      </c>
      <c r="C1982" s="3">
        <f>ROUND(SUM($C$1967:$C$1973)-($J$1946+$K$1947+$L$1948+$M$1949+$N$1950+$O$1951+$P$1952),6)</f>
        <v/>
      </c>
      <c r="D1982" s="3">
        <f>ROUND(SUM($D$1967:$D$1973)-($R$1946+$S$1947+$T$1948+$U$1949+$V$1950+$W$1951+$X$1952),6)</f>
        <v/>
      </c>
      <c r="E1982" s="3">
        <f>ROUND(SUM($E$1967:$E$1973)-($Z$1946+$AA$1947+$AB$1948+$AC$1949+$AD$1950+$AE$1951+$AF$1952),6)</f>
        <v/>
      </c>
      <c r="F1982" s="3">
        <f>ROUND(SUM($F$1967:$F$1973)-($AH$1946+$AI$1947+$AJ$1948+$AK$1949+$AL$1950+$AM$1951+$AN$1952),6)</f>
        <v/>
      </c>
      <c r="G1982" s="3">
        <f>ROUND(SUM($G$1967:$G$1973)-($AP$1946+$AQ$1947+$AR$1948+$AS$1949+$AT$1950+$AU$1951+$AV$1952),6)</f>
        <v/>
      </c>
    </row>
    <row r="1983">
      <c r="A1983" s="3" t="inlineStr">
        <is>
          <t>check: Πeig − det (→0)</t>
        </is>
      </c>
      <c r="B1983" s="3">
        <f>ROUND(MDETERM($B$1946:$H$1952)-PRODUCT($B$1967:$B$1973),6)</f>
        <v/>
      </c>
      <c r="C1983" s="3">
        <f>ROUND(MDETERM($J$1946:$P$1952)-PRODUCT($C$1967:$C$1973),6)</f>
        <v/>
      </c>
      <c r="D1983" s="3">
        <f>ROUND(MDETERM($R$1946:$X$1952)-PRODUCT($D$1967:$D$1973),6)</f>
        <v/>
      </c>
      <c r="E1983" s="3">
        <f>ROUND(MDETERM($Z$1946:$AF$1952)-PRODUCT($E$1967:$E$1973),6)</f>
        <v/>
      </c>
      <c r="F1983" s="3">
        <f>ROUND(MDETERM($AH$1946:$AN$1952)-PRODUCT($F$1967:$F$1973),6)</f>
        <v/>
      </c>
      <c r="G1983" s="3">
        <f>ROUND(MDETERM($AP$1946:$AV$1952)-PRODUCT($G$1967:$G$1973),6)</f>
        <v/>
      </c>
    </row>
    <row r="1984">
      <c r="A1984" s="3" t="inlineStr">
        <is>
          <t>complex eigenvalues?</t>
        </is>
      </c>
      <c r="B1984" s="3" t="inlineStr"/>
      <c r="C1984" s="3" t="inlineStr"/>
      <c r="D1984" s="3" t="inlineStr"/>
      <c r="E1984" s="3" t="inlineStr"/>
      <c r="F1984" s="3" t="inlineStr"/>
      <c r="G1984" s="3" t="inlineStr"/>
    </row>
    <row r="1985">
      <c r="A1985" s="3" t="inlineStr">
        <is>
          <t>check: det(M − λᵢI) per sorted λ (→0)</t>
        </is>
      </c>
    </row>
    <row r="1986">
      <c r="A1986" s="3" t="inlineStr">
        <is>
          <t xml:space="preserve">  det(M − λ(1)I)</t>
        </is>
      </c>
      <c r="B1986" s="3">
        <f t="array" ref="B1986">ROUND(MDETERM($B$1946:$H$1952-$B$1975*MUNIT(7)),6)</f>
        <v/>
      </c>
      <c r="C1986" s="3">
        <f t="array" ref="C1986">ROUND(MDETERM($J$1946:$P$1952-$C$1975*MUNIT(7)),6)</f>
        <v/>
      </c>
      <c r="D1986" s="3">
        <f t="array" ref="D1986">ROUND(MDETERM($R$1946:$X$1952-$D$1975*MUNIT(7)),6)</f>
        <v/>
      </c>
      <c r="E1986" s="3">
        <f t="array" ref="E1986">ROUND(MDETERM($Z$1946:$AF$1952-$E$1975*MUNIT(7)),6)</f>
        <v/>
      </c>
      <c r="F1986" s="3">
        <f t="array" ref="F1986">ROUND(MDETERM($AH$1946:$AN$1952-$F$1975*MUNIT(7)),6)</f>
        <v/>
      </c>
      <c r="G1986" s="3">
        <f t="array" ref="G1986">ROUND(MDETERM($AP$1946:$AV$1952-$G$1975*MUNIT(7)),6)</f>
        <v/>
      </c>
    </row>
    <row r="1987">
      <c r="A1987" s="3" t="inlineStr">
        <is>
          <t xml:space="preserve">  det(M − λ(2)I)</t>
        </is>
      </c>
      <c r="B1987" s="3">
        <f t="array" ref="B1987">ROUND(MDETERM($B$1946:$H$1952-$B$1976*MUNIT(7)),6)</f>
        <v/>
      </c>
      <c r="C1987" s="3">
        <f t="array" ref="C1987">ROUND(MDETERM($J$1946:$P$1952-$C$1976*MUNIT(7)),6)</f>
        <v/>
      </c>
      <c r="D1987" s="3">
        <f t="array" ref="D1987">ROUND(MDETERM($R$1946:$X$1952-$D$1976*MUNIT(7)),6)</f>
        <v/>
      </c>
      <c r="E1987" s="3">
        <f t="array" ref="E1987">ROUND(MDETERM($Z$1946:$AF$1952-$E$1976*MUNIT(7)),6)</f>
        <v/>
      </c>
      <c r="F1987" s="3">
        <f t="array" ref="F1987">ROUND(MDETERM($AH$1946:$AN$1952-$F$1976*MUNIT(7)),6)</f>
        <v/>
      </c>
      <c r="G1987" s="3">
        <f t="array" ref="G1987">ROUND(MDETERM($AP$1946:$AV$1952-$G$1976*MUNIT(7)),6)</f>
        <v/>
      </c>
    </row>
    <row r="1988">
      <c r="A1988" s="3" t="inlineStr">
        <is>
          <t xml:space="preserve">  det(M − λ(3)I)</t>
        </is>
      </c>
      <c r="B1988" s="3">
        <f t="array" ref="B1988">ROUND(MDETERM($B$1946:$H$1952-$B$1977*MUNIT(7)),6)</f>
        <v/>
      </c>
      <c r="C1988" s="3">
        <f t="array" ref="C1988">ROUND(MDETERM($J$1946:$P$1952-$C$1977*MUNIT(7)),6)</f>
        <v/>
      </c>
      <c r="D1988" s="3">
        <f t="array" ref="D1988">ROUND(MDETERM($R$1946:$X$1952-$D$1977*MUNIT(7)),6)</f>
        <v/>
      </c>
      <c r="E1988" s="3">
        <f t="array" ref="E1988">ROUND(MDETERM($Z$1946:$AF$1952-$E$1977*MUNIT(7)),6)</f>
        <v/>
      </c>
      <c r="F1988" s="3">
        <f t="array" ref="F1988">ROUND(MDETERM($AH$1946:$AN$1952-$F$1977*MUNIT(7)),6)</f>
        <v/>
      </c>
      <c r="G1988" s="3">
        <f t="array" ref="G1988">ROUND(MDETERM($AP$1946:$AV$1952-$G$1977*MUNIT(7)),6)</f>
        <v/>
      </c>
    </row>
    <row r="1989">
      <c r="A1989" s="3" t="inlineStr">
        <is>
          <t xml:space="preserve">  det(M − λ(4)I)</t>
        </is>
      </c>
      <c r="B1989" s="3">
        <f t="array" ref="B1989">ROUND(MDETERM($B$1946:$H$1952-$B$1978*MUNIT(7)),6)</f>
        <v/>
      </c>
      <c r="C1989" s="3">
        <f t="array" ref="C1989">ROUND(MDETERM($J$1946:$P$1952-$C$1978*MUNIT(7)),6)</f>
        <v/>
      </c>
      <c r="D1989" s="3">
        <f t="array" ref="D1989">ROUND(MDETERM($R$1946:$X$1952-$D$1978*MUNIT(7)),6)</f>
        <v/>
      </c>
      <c r="E1989" s="3">
        <f t="array" ref="E1989">ROUND(MDETERM($Z$1946:$AF$1952-$E$1978*MUNIT(7)),6)</f>
        <v/>
      </c>
      <c r="F1989" s="3">
        <f t="array" ref="F1989">ROUND(MDETERM($AH$1946:$AN$1952-$F$1978*MUNIT(7)),6)</f>
        <v/>
      </c>
      <c r="G1989" s="3">
        <f t="array" ref="G1989">ROUND(MDETERM($AP$1946:$AV$1952-$G$1978*MUNIT(7)),6)</f>
        <v/>
      </c>
    </row>
    <row r="1990">
      <c r="A1990" s="3" t="inlineStr">
        <is>
          <t xml:space="preserve">  det(M − λ(5)I)</t>
        </is>
      </c>
      <c r="B1990" s="3">
        <f t="array" ref="B1990">ROUND(MDETERM($B$1946:$H$1952-$B$1979*MUNIT(7)),6)</f>
        <v/>
      </c>
      <c r="C1990" s="3">
        <f t="array" ref="C1990">ROUND(MDETERM($J$1946:$P$1952-$C$1979*MUNIT(7)),6)</f>
        <v/>
      </c>
      <c r="D1990" s="3">
        <f t="array" ref="D1990">ROUND(MDETERM($R$1946:$X$1952-$D$1979*MUNIT(7)),6)</f>
        <v/>
      </c>
      <c r="E1990" s="3">
        <f t="array" ref="E1990">ROUND(MDETERM($Z$1946:$AF$1952-$E$1979*MUNIT(7)),6)</f>
        <v/>
      </c>
      <c r="F1990" s="3">
        <f t="array" ref="F1990">ROUND(MDETERM($AH$1946:$AN$1952-$F$1979*MUNIT(7)),6)</f>
        <v/>
      </c>
      <c r="G1990" s="3">
        <f t="array" ref="G1990">ROUND(MDETERM($AP$1946:$AV$1952-$G$1979*MUNIT(7)),6)</f>
        <v/>
      </c>
    </row>
    <row r="1991">
      <c r="A1991" s="3" t="inlineStr">
        <is>
          <t xml:space="preserve">  det(M − λ(6)I)</t>
        </is>
      </c>
      <c r="B1991" s="3">
        <f t="array" ref="B1991">ROUND(MDETERM($B$1946:$H$1952-$B$1980*MUNIT(7)),6)</f>
        <v/>
      </c>
      <c r="C1991" s="3">
        <f t="array" ref="C1991">ROUND(MDETERM($J$1946:$P$1952-$C$1980*MUNIT(7)),6)</f>
        <v/>
      </c>
      <c r="D1991" s="3">
        <f t="array" ref="D1991">ROUND(MDETERM($R$1946:$X$1952-$D$1980*MUNIT(7)),6)</f>
        <v/>
      </c>
      <c r="E1991" s="3">
        <f t="array" ref="E1991">ROUND(MDETERM($Z$1946:$AF$1952-$E$1980*MUNIT(7)),6)</f>
        <v/>
      </c>
      <c r="F1991" s="3">
        <f t="array" ref="F1991">ROUND(MDETERM($AH$1946:$AN$1952-$F$1980*MUNIT(7)),6)</f>
        <v/>
      </c>
      <c r="G1991" s="3">
        <f t="array" ref="G1991">ROUND(MDETERM($AP$1946:$AV$1952-$G$1980*MUNIT(7)),6)</f>
        <v/>
      </c>
    </row>
    <row r="1992">
      <c r="A1992" s="3" t="inlineStr">
        <is>
          <t xml:space="preserve">  det(M − λ(7)I)</t>
        </is>
      </c>
      <c r="B1992" s="3">
        <f t="array" ref="B1992">ROUND(MDETERM($B$1946:$H$1952-$B$1981*MUNIT(7)),6)</f>
        <v/>
      </c>
      <c r="C1992" s="3">
        <f t="array" ref="C1992">ROUND(MDETERM($J$1946:$P$1952-$C$1981*MUNIT(7)),6)</f>
        <v/>
      </c>
      <c r="D1992" s="3">
        <f t="array" ref="D1992">ROUND(MDETERM($R$1946:$X$1952-$D$1981*MUNIT(7)),6)</f>
        <v/>
      </c>
      <c r="E1992" s="3">
        <f t="array" ref="E1992">ROUND(MDETERM($Z$1946:$AF$1952-$E$1981*MUNIT(7)),6)</f>
        <v/>
      </c>
      <c r="F1992" s="3">
        <f t="array" ref="F1992">ROUND(MDETERM($AH$1946:$AN$1952-$F$1981*MUNIT(7)),6)</f>
        <v/>
      </c>
      <c r="G1992" s="3">
        <f t="array" ref="G1992">ROUND(MDETERM($AP$1946:$AV$1952-$G$1981*MUNIT(7)),6)</f>
        <v/>
      </c>
    </row>
    <row r="1996" ht="16" customHeight="1">
      <c r="A1996" s="14" t="inlineStr">
        <is>
          <t>GraphRAG R2-R3 | gpt4-turbo-preview</t>
        </is>
      </c>
      <c r="B1996" s="9" t="inlineStr">
        <is>
          <t>run 1 (raw, pasted)</t>
        </is>
      </c>
      <c r="J1996" s="9" t="inlineStr">
        <is>
          <t>run 2 (raw, pasted)</t>
        </is>
      </c>
      <c r="R1996" s="9" t="inlineStr">
        <is>
          <t>run 3 (raw, pasted)</t>
        </is>
      </c>
      <c r="Z1996" s="9" t="inlineStr">
        <is>
          <t>run 4 (raw, pasted)</t>
        </is>
      </c>
      <c r="AH1996" s="9" t="inlineStr">
        <is>
          <t>run 5 (raw, pasted)</t>
        </is>
      </c>
      <c r="AP1996" s="9" t="inlineStr">
        <is>
          <t>Step2 average matrix (formula)</t>
        </is>
      </c>
      <c r="AX1996" s="9" t="inlineStr">
        <is>
          <t>ground truth (reference)</t>
        </is>
      </c>
    </row>
    <row r="1997" ht="60" customHeight="1">
      <c r="B1997" s="15" t="inlineStr">
        <is>
          <t>Bit</t>
        </is>
      </c>
      <c r="C1997" s="15" t="inlineStr">
        <is>
          <t>Transmission</t>
        </is>
      </c>
      <c r="D1997" s="15" t="inlineStr">
        <is>
          <t>Motor</t>
        </is>
      </c>
      <c r="E1997" s="15" t="inlineStr">
        <is>
          <t>Electrical System</t>
        </is>
      </c>
      <c r="F1997" s="15" t="inlineStr">
        <is>
          <t>Battery Holder</t>
        </is>
      </c>
      <c r="G1997" s="15" t="inlineStr">
        <is>
          <t>Housing</t>
        </is>
      </c>
      <c r="H1997" s="15" t="inlineStr">
        <is>
          <t>External Environment</t>
        </is>
      </c>
      <c r="J1997" s="15" t="inlineStr">
        <is>
          <t>Bit</t>
        </is>
      </c>
      <c r="K1997" s="15" t="inlineStr">
        <is>
          <t>Transmission</t>
        </is>
      </c>
      <c r="L1997" s="15" t="inlineStr">
        <is>
          <t>Motor</t>
        </is>
      </c>
      <c r="M1997" s="15" t="inlineStr">
        <is>
          <t>Electrical System</t>
        </is>
      </c>
      <c r="N1997" s="15" t="inlineStr">
        <is>
          <t>Battery Holder</t>
        </is>
      </c>
      <c r="O1997" s="15" t="inlineStr">
        <is>
          <t>Housing</t>
        </is>
      </c>
      <c r="P1997" s="15" t="inlineStr">
        <is>
          <t>External Environment</t>
        </is>
      </c>
      <c r="R1997" s="15" t="inlineStr">
        <is>
          <t>Bit</t>
        </is>
      </c>
      <c r="S1997" s="15" t="inlineStr">
        <is>
          <t>Transmission</t>
        </is>
      </c>
      <c r="T1997" s="15" t="inlineStr">
        <is>
          <t>Motor</t>
        </is>
      </c>
      <c r="U1997" s="15" t="inlineStr">
        <is>
          <t>Electrical System</t>
        </is>
      </c>
      <c r="V1997" s="15" t="inlineStr">
        <is>
          <t>Battery Holder</t>
        </is>
      </c>
      <c r="W1997" s="15" t="inlineStr">
        <is>
          <t>Housing</t>
        </is>
      </c>
      <c r="X1997" s="15" t="inlineStr">
        <is>
          <t>External Environment</t>
        </is>
      </c>
      <c r="Z1997" s="15" t="inlineStr">
        <is>
          <t>Bit</t>
        </is>
      </c>
      <c r="AA1997" s="15" t="inlineStr">
        <is>
          <t>Transmission</t>
        </is>
      </c>
      <c r="AB1997" s="15" t="inlineStr">
        <is>
          <t>Motor</t>
        </is>
      </c>
      <c r="AC1997" s="15" t="inlineStr">
        <is>
          <t>Electrical System</t>
        </is>
      </c>
      <c r="AD1997" s="15" t="inlineStr">
        <is>
          <t>Battery Holder</t>
        </is>
      </c>
      <c r="AE1997" s="15" t="inlineStr">
        <is>
          <t>Housing</t>
        </is>
      </c>
      <c r="AF1997" s="15" t="inlineStr">
        <is>
          <t>External Environment</t>
        </is>
      </c>
      <c r="AH1997" s="15" t="inlineStr">
        <is>
          <t>Bit</t>
        </is>
      </c>
      <c r="AI1997" s="15" t="inlineStr">
        <is>
          <t>Transmission</t>
        </is>
      </c>
      <c r="AJ1997" s="15" t="inlineStr">
        <is>
          <t>Motor</t>
        </is>
      </c>
      <c r="AK1997" s="15" t="inlineStr">
        <is>
          <t>Electrical System</t>
        </is>
      </c>
      <c r="AL1997" s="15" t="inlineStr">
        <is>
          <t>Battery Holder</t>
        </is>
      </c>
      <c r="AM1997" s="15" t="inlineStr">
        <is>
          <t>Housing</t>
        </is>
      </c>
      <c r="AN1997" s="15" t="inlineStr">
        <is>
          <t>External Environment</t>
        </is>
      </c>
      <c r="AP1997" s="15" t="inlineStr">
        <is>
          <t>Bit</t>
        </is>
      </c>
      <c r="AQ1997" s="15" t="inlineStr">
        <is>
          <t>Transmission</t>
        </is>
      </c>
      <c r="AR1997" s="15" t="inlineStr">
        <is>
          <t>Motor</t>
        </is>
      </c>
      <c r="AS1997" s="15" t="inlineStr">
        <is>
          <t>Electrical System</t>
        </is>
      </c>
      <c r="AT1997" s="15" t="inlineStr">
        <is>
          <t>Battery Holder</t>
        </is>
      </c>
      <c r="AU1997" s="15" t="inlineStr">
        <is>
          <t>Housing</t>
        </is>
      </c>
      <c r="AV1997" s="15" t="inlineStr">
        <is>
          <t>External Environment</t>
        </is>
      </c>
    </row>
    <row r="1998">
      <c r="A1998" s="3" t="inlineStr">
        <is>
          <t>Bit</t>
        </is>
      </c>
      <c r="B1998" s="8" t="n">
        <v>1</v>
      </c>
      <c r="C1998" s="8" t="n">
        <v>1</v>
      </c>
      <c r="D1998" s="8" t="n">
        <v>0</v>
      </c>
      <c r="E1998" s="8" t="n">
        <v>0</v>
      </c>
      <c r="F1998" s="8" t="n">
        <v>0</v>
      </c>
      <c r="G1998" s="8" t="n">
        <v>0</v>
      </c>
      <c r="H1998" s="8" t="n">
        <v>0</v>
      </c>
      <c r="J1998" s="8" t="n">
        <v>1</v>
      </c>
      <c r="K1998" s="8" t="n">
        <v>1</v>
      </c>
      <c r="L1998" s="8" t="n">
        <v>0</v>
      </c>
      <c r="M1998" s="8" t="n">
        <v>0</v>
      </c>
      <c r="N1998" s="8" t="n">
        <v>0</v>
      </c>
      <c r="O1998" s="8" t="n">
        <v>0</v>
      </c>
      <c r="P1998" s="8" t="n">
        <v>0</v>
      </c>
      <c r="R1998" s="8" t="n">
        <v>1</v>
      </c>
      <c r="S1998" s="8" t="n">
        <v>1</v>
      </c>
      <c r="T1998" s="8" t="n">
        <v>0</v>
      </c>
      <c r="U1998" s="8" t="n">
        <v>0</v>
      </c>
      <c r="V1998" s="8" t="n">
        <v>0</v>
      </c>
      <c r="W1998" s="8" t="n">
        <v>1</v>
      </c>
      <c r="X1998" s="8" t="n">
        <v>0</v>
      </c>
      <c r="Z1998" s="8" t="n">
        <v>1</v>
      </c>
      <c r="AA1998" s="8" t="n">
        <v>1</v>
      </c>
      <c r="AB1998" s="8" t="n">
        <v>0</v>
      </c>
      <c r="AC1998" s="8" t="n">
        <v>0</v>
      </c>
      <c r="AD1998" s="8" t="n">
        <v>0</v>
      </c>
      <c r="AE1998" s="8" t="n">
        <v>0</v>
      </c>
      <c r="AF1998" s="8" t="n">
        <v>0</v>
      </c>
      <c r="AH1998" s="8" t="n">
        <v>1</v>
      </c>
      <c r="AI1998" s="8" t="n">
        <v>1</v>
      </c>
      <c r="AJ1998" s="8" t="n">
        <v>0</v>
      </c>
      <c r="AK1998" s="8" t="n">
        <v>0</v>
      </c>
      <c r="AL1998" s="8" t="n">
        <v>0</v>
      </c>
      <c r="AM1998" s="8" t="n">
        <v>0</v>
      </c>
      <c r="AN1998" s="8" t="n">
        <v>0</v>
      </c>
      <c r="AP1998" s="8">
        <f>IF(($B$1998&lt;&gt;2)+($J$1998&lt;&gt;2)+($R$1998&lt;&gt;2)+($Z$1998&lt;&gt;2)+($AH$1998&lt;&gt;2)=0,2,IF((($B$1998&lt;&gt;2)*$B$1998+($J$1998&lt;&gt;2)*$J$1998+($R$1998&lt;&gt;2)*$R$1998+($Z$1998&lt;&gt;2)*$Z$1998+($AH$1998&lt;&gt;2)*$AH$1998)/(($B$1998&lt;&gt;2)+($J$1998&lt;&gt;2)+($R$1998&lt;&gt;2)+($Z$1998&lt;&gt;2)+($AH$1998&lt;&gt;2))&gt;=0.5,1,0))</f>
        <v/>
      </c>
      <c r="AQ1998" s="8">
        <f>IF(($C$1998&lt;&gt;2)+($K$1998&lt;&gt;2)+($S$1998&lt;&gt;2)+($AA$1998&lt;&gt;2)+($AI$1998&lt;&gt;2)=0,2,IF((($C$1998&lt;&gt;2)*$C$1998+($K$1998&lt;&gt;2)*$K$1998+($S$1998&lt;&gt;2)*$S$1998+($AA$1998&lt;&gt;2)*$AA$1998+($AI$1998&lt;&gt;2)*$AI$1998)/(($C$1998&lt;&gt;2)+($K$1998&lt;&gt;2)+($S$1998&lt;&gt;2)+($AA$1998&lt;&gt;2)+($AI$1998&lt;&gt;2))&gt;=0.5,1,0))</f>
        <v/>
      </c>
      <c r="AR1998" s="8">
        <f>IF(($D$1998&lt;&gt;2)+($L$1998&lt;&gt;2)+($T$1998&lt;&gt;2)+($AB$1998&lt;&gt;2)+($AJ$1998&lt;&gt;2)=0,2,IF((($D$1998&lt;&gt;2)*$D$1998+($L$1998&lt;&gt;2)*$L$1998+($T$1998&lt;&gt;2)*$T$1998+($AB$1998&lt;&gt;2)*$AB$1998+($AJ$1998&lt;&gt;2)*$AJ$1998)/(($D$1998&lt;&gt;2)+($L$1998&lt;&gt;2)+($T$1998&lt;&gt;2)+($AB$1998&lt;&gt;2)+($AJ$1998&lt;&gt;2))&gt;=0.5,1,0))</f>
        <v/>
      </c>
      <c r="AS1998" s="8">
        <f>IF(($E$1998&lt;&gt;2)+($M$1998&lt;&gt;2)+($U$1998&lt;&gt;2)+($AC$1998&lt;&gt;2)+($AK$1998&lt;&gt;2)=0,2,IF((($E$1998&lt;&gt;2)*$E$1998+($M$1998&lt;&gt;2)*$M$1998+($U$1998&lt;&gt;2)*$U$1998+($AC$1998&lt;&gt;2)*$AC$1998+($AK$1998&lt;&gt;2)*$AK$1998)/(($E$1998&lt;&gt;2)+($M$1998&lt;&gt;2)+($U$1998&lt;&gt;2)+($AC$1998&lt;&gt;2)+($AK$1998&lt;&gt;2))&gt;=0.5,1,0))</f>
        <v/>
      </c>
      <c r="AT1998" s="8">
        <f>IF(($F$1998&lt;&gt;2)+($N$1998&lt;&gt;2)+($V$1998&lt;&gt;2)+($AD$1998&lt;&gt;2)+($AL$1998&lt;&gt;2)=0,2,IF((($F$1998&lt;&gt;2)*$F$1998+($N$1998&lt;&gt;2)*$N$1998+($V$1998&lt;&gt;2)*$V$1998+($AD$1998&lt;&gt;2)*$AD$1998+($AL$1998&lt;&gt;2)*$AL$1998)/(($F$1998&lt;&gt;2)+($N$1998&lt;&gt;2)+($V$1998&lt;&gt;2)+($AD$1998&lt;&gt;2)+($AL$1998&lt;&gt;2))&gt;=0.5,1,0))</f>
        <v/>
      </c>
      <c r="AU1998" s="8">
        <f>IF(($G$1998&lt;&gt;2)+($O$1998&lt;&gt;2)+($W$1998&lt;&gt;2)+($AE$1998&lt;&gt;2)+($AM$1998&lt;&gt;2)=0,2,IF((($G$1998&lt;&gt;2)*$G$1998+($O$1998&lt;&gt;2)*$O$1998+($W$1998&lt;&gt;2)*$W$1998+($AE$1998&lt;&gt;2)*$AE$1998+($AM$1998&lt;&gt;2)*$AM$1998)/(($G$1998&lt;&gt;2)+($O$1998&lt;&gt;2)+($W$1998&lt;&gt;2)+($AE$1998&lt;&gt;2)+($AM$1998&lt;&gt;2))&gt;=0.5,1,0))</f>
        <v/>
      </c>
      <c r="AV1998" s="8">
        <f>IF(($H$1998&lt;&gt;2)+($P$1998&lt;&gt;2)+($X$1998&lt;&gt;2)+($AF$1998&lt;&gt;2)+($AN$1998&lt;&gt;2)=0,2,IF((($H$1998&lt;&gt;2)*$H$1998+($P$1998&lt;&gt;2)*$P$1998+($X$1998&lt;&gt;2)*$X$1998+($AF$1998&lt;&gt;2)*$AF$1998+($AN$1998&lt;&gt;2)*$AN$1998)/(($H$1998&lt;&gt;2)+($P$1998&lt;&gt;2)+($X$1998&lt;&gt;2)+($AF$1998&lt;&gt;2)+($AN$1998&lt;&gt;2))&gt;=0.5,1,0))</f>
        <v/>
      </c>
      <c r="AX1998" s="16">
        <f>'Ground truth'!$B$14</f>
        <v/>
      </c>
      <c r="AY1998" s="16">
        <f>'Ground truth'!$C$14</f>
        <v/>
      </c>
      <c r="AZ1998" s="16">
        <f>'Ground truth'!$D$14</f>
        <v/>
      </c>
      <c r="BA1998" s="16">
        <f>'Ground truth'!$E$14</f>
        <v/>
      </c>
      <c r="BB1998" s="16">
        <f>'Ground truth'!$F$14</f>
        <v/>
      </c>
      <c r="BC1998" s="16">
        <f>'Ground truth'!$G$14</f>
        <v/>
      </c>
      <c r="BD1998" s="16">
        <f>'Ground truth'!$H$14</f>
        <v/>
      </c>
    </row>
    <row r="1999">
      <c r="A1999" s="3" t="inlineStr">
        <is>
          <t>Transmission</t>
        </is>
      </c>
      <c r="B1999" s="8" t="n">
        <v>1</v>
      </c>
      <c r="C1999" s="8" t="n">
        <v>1</v>
      </c>
      <c r="D1999" s="8" t="n">
        <v>1</v>
      </c>
      <c r="E1999" s="8" t="n">
        <v>1</v>
      </c>
      <c r="F1999" s="8" t="n">
        <v>0</v>
      </c>
      <c r="G1999" s="8" t="n">
        <v>1</v>
      </c>
      <c r="H1999" s="8" t="n">
        <v>0</v>
      </c>
      <c r="J1999" s="8" t="n">
        <v>1</v>
      </c>
      <c r="K1999" s="8" t="n">
        <v>1</v>
      </c>
      <c r="L1999" s="8" t="n">
        <v>1</v>
      </c>
      <c r="M1999" s="8" t="n">
        <v>1</v>
      </c>
      <c r="N1999" s="8" t="n">
        <v>0</v>
      </c>
      <c r="O1999" s="8" t="n">
        <v>1</v>
      </c>
      <c r="P1999" s="8" t="n">
        <v>0</v>
      </c>
      <c r="R1999" s="8" t="n">
        <v>1</v>
      </c>
      <c r="S1999" s="8" t="n">
        <v>1</v>
      </c>
      <c r="T1999" s="8" t="n">
        <v>1</v>
      </c>
      <c r="U1999" s="8" t="n">
        <v>1</v>
      </c>
      <c r="V1999" s="8" t="n">
        <v>0</v>
      </c>
      <c r="W1999" s="8" t="n">
        <v>1</v>
      </c>
      <c r="X1999" s="8" t="n">
        <v>0</v>
      </c>
      <c r="Z1999" s="8" t="n">
        <v>1</v>
      </c>
      <c r="AA1999" s="8" t="n">
        <v>1</v>
      </c>
      <c r="AB1999" s="8" t="n">
        <v>1</v>
      </c>
      <c r="AC1999" s="8" t="n">
        <v>1</v>
      </c>
      <c r="AD1999" s="8" t="n">
        <v>0</v>
      </c>
      <c r="AE1999" s="8" t="n">
        <v>1</v>
      </c>
      <c r="AF1999" s="8" t="n">
        <v>0</v>
      </c>
      <c r="AH1999" s="8" t="n">
        <v>1</v>
      </c>
      <c r="AI1999" s="8" t="n">
        <v>1</v>
      </c>
      <c r="AJ1999" s="8" t="n">
        <v>1</v>
      </c>
      <c r="AK1999" s="8" t="n">
        <v>0</v>
      </c>
      <c r="AL1999" s="8" t="n">
        <v>0</v>
      </c>
      <c r="AM1999" s="8" t="n">
        <v>1</v>
      </c>
      <c r="AN1999" s="8" t="n">
        <v>0</v>
      </c>
      <c r="AP1999" s="8">
        <f>IF(($B$1999&lt;&gt;2)+($J$1999&lt;&gt;2)+($R$1999&lt;&gt;2)+($Z$1999&lt;&gt;2)+($AH$1999&lt;&gt;2)=0,2,IF((($B$1999&lt;&gt;2)*$B$1999+($J$1999&lt;&gt;2)*$J$1999+($R$1999&lt;&gt;2)*$R$1999+($Z$1999&lt;&gt;2)*$Z$1999+($AH$1999&lt;&gt;2)*$AH$1999)/(($B$1999&lt;&gt;2)+($J$1999&lt;&gt;2)+($R$1999&lt;&gt;2)+($Z$1999&lt;&gt;2)+($AH$1999&lt;&gt;2))&gt;=0.5,1,0))</f>
        <v/>
      </c>
      <c r="AQ1999" s="8">
        <f>IF(($C$1999&lt;&gt;2)+($K$1999&lt;&gt;2)+($S$1999&lt;&gt;2)+($AA$1999&lt;&gt;2)+($AI$1999&lt;&gt;2)=0,2,IF((($C$1999&lt;&gt;2)*$C$1999+($K$1999&lt;&gt;2)*$K$1999+($S$1999&lt;&gt;2)*$S$1999+($AA$1999&lt;&gt;2)*$AA$1999+($AI$1999&lt;&gt;2)*$AI$1999)/(($C$1999&lt;&gt;2)+($K$1999&lt;&gt;2)+($S$1999&lt;&gt;2)+($AA$1999&lt;&gt;2)+($AI$1999&lt;&gt;2))&gt;=0.5,1,0))</f>
        <v/>
      </c>
      <c r="AR1999" s="8">
        <f>IF(($D$1999&lt;&gt;2)+($L$1999&lt;&gt;2)+($T$1999&lt;&gt;2)+($AB$1999&lt;&gt;2)+($AJ$1999&lt;&gt;2)=0,2,IF((($D$1999&lt;&gt;2)*$D$1999+($L$1999&lt;&gt;2)*$L$1999+($T$1999&lt;&gt;2)*$T$1999+($AB$1999&lt;&gt;2)*$AB$1999+($AJ$1999&lt;&gt;2)*$AJ$1999)/(($D$1999&lt;&gt;2)+($L$1999&lt;&gt;2)+($T$1999&lt;&gt;2)+($AB$1999&lt;&gt;2)+($AJ$1999&lt;&gt;2))&gt;=0.5,1,0))</f>
        <v/>
      </c>
      <c r="AS1999" s="8">
        <f>IF(($E$1999&lt;&gt;2)+($M$1999&lt;&gt;2)+($U$1999&lt;&gt;2)+($AC$1999&lt;&gt;2)+($AK$1999&lt;&gt;2)=0,2,IF((($E$1999&lt;&gt;2)*$E$1999+($M$1999&lt;&gt;2)*$M$1999+($U$1999&lt;&gt;2)*$U$1999+($AC$1999&lt;&gt;2)*$AC$1999+($AK$1999&lt;&gt;2)*$AK$1999)/(($E$1999&lt;&gt;2)+($M$1999&lt;&gt;2)+($U$1999&lt;&gt;2)+($AC$1999&lt;&gt;2)+($AK$1999&lt;&gt;2))&gt;=0.5,1,0))</f>
        <v/>
      </c>
      <c r="AT1999" s="8">
        <f>IF(($F$1999&lt;&gt;2)+($N$1999&lt;&gt;2)+($V$1999&lt;&gt;2)+($AD$1999&lt;&gt;2)+($AL$1999&lt;&gt;2)=0,2,IF((($F$1999&lt;&gt;2)*$F$1999+($N$1999&lt;&gt;2)*$N$1999+($V$1999&lt;&gt;2)*$V$1999+($AD$1999&lt;&gt;2)*$AD$1999+($AL$1999&lt;&gt;2)*$AL$1999)/(($F$1999&lt;&gt;2)+($N$1999&lt;&gt;2)+($V$1999&lt;&gt;2)+($AD$1999&lt;&gt;2)+($AL$1999&lt;&gt;2))&gt;=0.5,1,0))</f>
        <v/>
      </c>
      <c r="AU1999" s="8">
        <f>IF(($G$1999&lt;&gt;2)+($O$1999&lt;&gt;2)+($W$1999&lt;&gt;2)+($AE$1999&lt;&gt;2)+($AM$1999&lt;&gt;2)=0,2,IF((($G$1999&lt;&gt;2)*$G$1999+($O$1999&lt;&gt;2)*$O$1999+($W$1999&lt;&gt;2)*$W$1999+($AE$1999&lt;&gt;2)*$AE$1999+($AM$1999&lt;&gt;2)*$AM$1999)/(($G$1999&lt;&gt;2)+($O$1999&lt;&gt;2)+($W$1999&lt;&gt;2)+($AE$1999&lt;&gt;2)+($AM$1999&lt;&gt;2))&gt;=0.5,1,0))</f>
        <v/>
      </c>
      <c r="AV1999" s="8">
        <f>IF(($H$1999&lt;&gt;2)+($P$1999&lt;&gt;2)+($X$1999&lt;&gt;2)+($AF$1999&lt;&gt;2)+($AN$1999&lt;&gt;2)=0,2,IF((($H$1999&lt;&gt;2)*$H$1999+($P$1999&lt;&gt;2)*$P$1999+($X$1999&lt;&gt;2)*$X$1999+($AF$1999&lt;&gt;2)*$AF$1999+($AN$1999&lt;&gt;2)*$AN$1999)/(($H$1999&lt;&gt;2)+($P$1999&lt;&gt;2)+($X$1999&lt;&gt;2)+($AF$1999&lt;&gt;2)+($AN$1999&lt;&gt;2))&gt;=0.5,1,0))</f>
        <v/>
      </c>
      <c r="AX1999" s="16">
        <f>'Ground truth'!$B$15</f>
        <v/>
      </c>
      <c r="AY1999" s="16">
        <f>'Ground truth'!$C$15</f>
        <v/>
      </c>
      <c r="AZ1999" s="16">
        <f>'Ground truth'!$D$15</f>
        <v/>
      </c>
      <c r="BA1999" s="16">
        <f>'Ground truth'!$E$15</f>
        <v/>
      </c>
      <c r="BB1999" s="16">
        <f>'Ground truth'!$F$15</f>
        <v/>
      </c>
      <c r="BC1999" s="16">
        <f>'Ground truth'!$G$15</f>
        <v/>
      </c>
      <c r="BD1999" s="16">
        <f>'Ground truth'!$H$15</f>
        <v/>
      </c>
    </row>
    <row r="2000">
      <c r="A2000" s="3" t="inlineStr">
        <is>
          <t>Motor</t>
        </is>
      </c>
      <c r="B2000" s="8" t="n">
        <v>0</v>
      </c>
      <c r="C2000" s="8" t="n">
        <v>1</v>
      </c>
      <c r="D2000" s="8" t="n">
        <v>1</v>
      </c>
      <c r="E2000" s="8" t="n">
        <v>1</v>
      </c>
      <c r="F2000" s="8" t="n">
        <v>0</v>
      </c>
      <c r="G2000" s="8" t="n">
        <v>1</v>
      </c>
      <c r="H2000" s="8" t="n">
        <v>0</v>
      </c>
      <c r="J2000" s="8" t="n">
        <v>0</v>
      </c>
      <c r="K2000" s="8" t="n">
        <v>1</v>
      </c>
      <c r="L2000" s="8" t="n">
        <v>1</v>
      </c>
      <c r="M2000" s="8" t="n">
        <v>1</v>
      </c>
      <c r="N2000" s="8" t="n">
        <v>0</v>
      </c>
      <c r="O2000" s="8" t="n">
        <v>1</v>
      </c>
      <c r="P2000" s="8" t="n">
        <v>0</v>
      </c>
      <c r="R2000" s="8" t="n">
        <v>0</v>
      </c>
      <c r="S2000" s="8" t="n">
        <v>1</v>
      </c>
      <c r="T2000" s="8" t="n">
        <v>1</v>
      </c>
      <c r="U2000" s="8" t="n">
        <v>1</v>
      </c>
      <c r="V2000" s="8" t="n">
        <v>0</v>
      </c>
      <c r="W2000" s="8" t="n">
        <v>1</v>
      </c>
      <c r="X2000" s="8" t="n">
        <v>0</v>
      </c>
      <c r="Z2000" s="8" t="n">
        <v>0</v>
      </c>
      <c r="AA2000" s="8" t="n">
        <v>1</v>
      </c>
      <c r="AB2000" s="8" t="n">
        <v>1</v>
      </c>
      <c r="AC2000" s="8" t="n">
        <v>1</v>
      </c>
      <c r="AD2000" s="8" t="n">
        <v>0</v>
      </c>
      <c r="AE2000" s="8" t="n">
        <v>1</v>
      </c>
      <c r="AF2000" s="8" t="n">
        <v>0</v>
      </c>
      <c r="AH2000" s="8" t="n">
        <v>0</v>
      </c>
      <c r="AI2000" s="8" t="n">
        <v>1</v>
      </c>
      <c r="AJ2000" s="8" t="n">
        <v>1</v>
      </c>
      <c r="AK2000" s="8" t="n">
        <v>1</v>
      </c>
      <c r="AL2000" s="8" t="n">
        <v>0</v>
      </c>
      <c r="AM2000" s="8" t="n">
        <v>1</v>
      </c>
      <c r="AN2000" s="8" t="n">
        <v>0</v>
      </c>
      <c r="AP2000" s="8">
        <f>IF(($B$2000&lt;&gt;2)+($J$2000&lt;&gt;2)+($R$2000&lt;&gt;2)+($Z$2000&lt;&gt;2)+($AH$2000&lt;&gt;2)=0,2,IF((($B$2000&lt;&gt;2)*$B$2000+($J$2000&lt;&gt;2)*$J$2000+($R$2000&lt;&gt;2)*$R$2000+($Z$2000&lt;&gt;2)*$Z$2000+($AH$2000&lt;&gt;2)*$AH$2000)/(($B$2000&lt;&gt;2)+($J$2000&lt;&gt;2)+($R$2000&lt;&gt;2)+($Z$2000&lt;&gt;2)+($AH$2000&lt;&gt;2))&gt;=0.5,1,0))</f>
        <v/>
      </c>
      <c r="AQ2000" s="8">
        <f>IF(($C$2000&lt;&gt;2)+($K$2000&lt;&gt;2)+($S$2000&lt;&gt;2)+($AA$2000&lt;&gt;2)+($AI$2000&lt;&gt;2)=0,2,IF((($C$2000&lt;&gt;2)*$C$2000+($K$2000&lt;&gt;2)*$K$2000+($S$2000&lt;&gt;2)*$S$2000+($AA$2000&lt;&gt;2)*$AA$2000+($AI$2000&lt;&gt;2)*$AI$2000)/(($C$2000&lt;&gt;2)+($K$2000&lt;&gt;2)+($S$2000&lt;&gt;2)+($AA$2000&lt;&gt;2)+($AI$2000&lt;&gt;2))&gt;=0.5,1,0))</f>
        <v/>
      </c>
      <c r="AR2000" s="8">
        <f>IF(($D$2000&lt;&gt;2)+($L$2000&lt;&gt;2)+($T$2000&lt;&gt;2)+($AB$2000&lt;&gt;2)+($AJ$2000&lt;&gt;2)=0,2,IF((($D$2000&lt;&gt;2)*$D$2000+($L$2000&lt;&gt;2)*$L$2000+($T$2000&lt;&gt;2)*$T$2000+($AB$2000&lt;&gt;2)*$AB$2000+($AJ$2000&lt;&gt;2)*$AJ$2000)/(($D$2000&lt;&gt;2)+($L$2000&lt;&gt;2)+($T$2000&lt;&gt;2)+($AB$2000&lt;&gt;2)+($AJ$2000&lt;&gt;2))&gt;=0.5,1,0))</f>
        <v/>
      </c>
      <c r="AS2000" s="8">
        <f>IF(($E$2000&lt;&gt;2)+($M$2000&lt;&gt;2)+($U$2000&lt;&gt;2)+($AC$2000&lt;&gt;2)+($AK$2000&lt;&gt;2)=0,2,IF((($E$2000&lt;&gt;2)*$E$2000+($M$2000&lt;&gt;2)*$M$2000+($U$2000&lt;&gt;2)*$U$2000+($AC$2000&lt;&gt;2)*$AC$2000+($AK$2000&lt;&gt;2)*$AK$2000)/(($E$2000&lt;&gt;2)+($M$2000&lt;&gt;2)+($U$2000&lt;&gt;2)+($AC$2000&lt;&gt;2)+($AK$2000&lt;&gt;2))&gt;=0.5,1,0))</f>
        <v/>
      </c>
      <c r="AT2000" s="8">
        <f>IF(($F$2000&lt;&gt;2)+($N$2000&lt;&gt;2)+($V$2000&lt;&gt;2)+($AD$2000&lt;&gt;2)+($AL$2000&lt;&gt;2)=0,2,IF((($F$2000&lt;&gt;2)*$F$2000+($N$2000&lt;&gt;2)*$N$2000+($V$2000&lt;&gt;2)*$V$2000+($AD$2000&lt;&gt;2)*$AD$2000+($AL$2000&lt;&gt;2)*$AL$2000)/(($F$2000&lt;&gt;2)+($N$2000&lt;&gt;2)+($V$2000&lt;&gt;2)+($AD$2000&lt;&gt;2)+($AL$2000&lt;&gt;2))&gt;=0.5,1,0))</f>
        <v/>
      </c>
      <c r="AU2000" s="8">
        <f>IF(($G$2000&lt;&gt;2)+($O$2000&lt;&gt;2)+($W$2000&lt;&gt;2)+($AE$2000&lt;&gt;2)+($AM$2000&lt;&gt;2)=0,2,IF((($G$2000&lt;&gt;2)*$G$2000+($O$2000&lt;&gt;2)*$O$2000+($W$2000&lt;&gt;2)*$W$2000+($AE$2000&lt;&gt;2)*$AE$2000+($AM$2000&lt;&gt;2)*$AM$2000)/(($G$2000&lt;&gt;2)+($O$2000&lt;&gt;2)+($W$2000&lt;&gt;2)+($AE$2000&lt;&gt;2)+($AM$2000&lt;&gt;2))&gt;=0.5,1,0))</f>
        <v/>
      </c>
      <c r="AV2000" s="8">
        <f>IF(($H$2000&lt;&gt;2)+($P$2000&lt;&gt;2)+($X$2000&lt;&gt;2)+($AF$2000&lt;&gt;2)+($AN$2000&lt;&gt;2)=0,2,IF((($H$2000&lt;&gt;2)*$H$2000+($P$2000&lt;&gt;2)*$P$2000+($X$2000&lt;&gt;2)*$X$2000+($AF$2000&lt;&gt;2)*$AF$2000+($AN$2000&lt;&gt;2)*$AN$2000)/(($H$2000&lt;&gt;2)+($P$2000&lt;&gt;2)+($X$2000&lt;&gt;2)+($AF$2000&lt;&gt;2)+($AN$2000&lt;&gt;2))&gt;=0.5,1,0))</f>
        <v/>
      </c>
      <c r="AX2000" s="16">
        <f>'Ground truth'!$B$16</f>
        <v/>
      </c>
      <c r="AY2000" s="16">
        <f>'Ground truth'!$C$16</f>
        <v/>
      </c>
      <c r="AZ2000" s="16">
        <f>'Ground truth'!$D$16</f>
        <v/>
      </c>
      <c r="BA2000" s="16">
        <f>'Ground truth'!$E$16</f>
        <v/>
      </c>
      <c r="BB2000" s="16">
        <f>'Ground truth'!$F$16</f>
        <v/>
      </c>
      <c r="BC2000" s="16">
        <f>'Ground truth'!$G$16</f>
        <v/>
      </c>
      <c r="BD2000" s="16">
        <f>'Ground truth'!$H$16</f>
        <v/>
      </c>
    </row>
    <row r="2001">
      <c r="A2001" s="3" t="inlineStr">
        <is>
          <t>Electrical System</t>
        </is>
      </c>
      <c r="B2001" s="8" t="n">
        <v>0</v>
      </c>
      <c r="C2001" s="8" t="n">
        <v>1</v>
      </c>
      <c r="D2001" s="8" t="n">
        <v>1</v>
      </c>
      <c r="E2001" s="8" t="n">
        <v>1</v>
      </c>
      <c r="F2001" s="8" t="n">
        <v>1</v>
      </c>
      <c r="G2001" s="8" t="n">
        <v>1</v>
      </c>
      <c r="H2001" s="8" t="n">
        <v>0</v>
      </c>
      <c r="J2001" s="8" t="n">
        <v>0</v>
      </c>
      <c r="K2001" s="8" t="n">
        <v>1</v>
      </c>
      <c r="L2001" s="8" t="n">
        <v>1</v>
      </c>
      <c r="M2001" s="8" t="n">
        <v>1</v>
      </c>
      <c r="N2001" s="8" t="n">
        <v>1</v>
      </c>
      <c r="O2001" s="8" t="n">
        <v>1</v>
      </c>
      <c r="P2001" s="8" t="n">
        <v>0</v>
      </c>
      <c r="R2001" s="8" t="n">
        <v>0</v>
      </c>
      <c r="S2001" s="8" t="n">
        <v>1</v>
      </c>
      <c r="T2001" s="8" t="n">
        <v>1</v>
      </c>
      <c r="U2001" s="8" t="n">
        <v>1</v>
      </c>
      <c r="V2001" s="8" t="n">
        <v>1</v>
      </c>
      <c r="W2001" s="8" t="n">
        <v>1</v>
      </c>
      <c r="X2001" s="8" t="n">
        <v>0</v>
      </c>
      <c r="Z2001" s="8" t="n">
        <v>0</v>
      </c>
      <c r="AA2001" s="8" t="n">
        <v>1</v>
      </c>
      <c r="AB2001" s="8" t="n">
        <v>1</v>
      </c>
      <c r="AC2001" s="8" t="n">
        <v>1</v>
      </c>
      <c r="AD2001" s="8" t="n">
        <v>1</v>
      </c>
      <c r="AE2001" s="8" t="n">
        <v>1</v>
      </c>
      <c r="AF2001" s="8" t="n">
        <v>0</v>
      </c>
      <c r="AH2001" s="8" t="n">
        <v>0</v>
      </c>
      <c r="AI2001" s="8" t="n">
        <v>0</v>
      </c>
      <c r="AJ2001" s="8" t="n">
        <v>1</v>
      </c>
      <c r="AK2001" s="8" t="n">
        <v>1</v>
      </c>
      <c r="AL2001" s="8" t="n">
        <v>1</v>
      </c>
      <c r="AM2001" s="8" t="n">
        <v>1</v>
      </c>
      <c r="AN2001" s="8" t="n">
        <v>0</v>
      </c>
      <c r="AP2001" s="8">
        <f>IF(($B$2001&lt;&gt;2)+($J$2001&lt;&gt;2)+($R$2001&lt;&gt;2)+($Z$2001&lt;&gt;2)+($AH$2001&lt;&gt;2)=0,2,IF((($B$2001&lt;&gt;2)*$B$2001+($J$2001&lt;&gt;2)*$J$2001+($R$2001&lt;&gt;2)*$R$2001+($Z$2001&lt;&gt;2)*$Z$2001+($AH$2001&lt;&gt;2)*$AH$2001)/(($B$2001&lt;&gt;2)+($J$2001&lt;&gt;2)+($R$2001&lt;&gt;2)+($Z$2001&lt;&gt;2)+($AH$2001&lt;&gt;2))&gt;=0.5,1,0))</f>
        <v/>
      </c>
      <c r="AQ2001" s="8">
        <f>IF(($C$2001&lt;&gt;2)+($K$2001&lt;&gt;2)+($S$2001&lt;&gt;2)+($AA$2001&lt;&gt;2)+($AI$2001&lt;&gt;2)=0,2,IF((($C$2001&lt;&gt;2)*$C$2001+($K$2001&lt;&gt;2)*$K$2001+($S$2001&lt;&gt;2)*$S$2001+($AA$2001&lt;&gt;2)*$AA$2001+($AI$2001&lt;&gt;2)*$AI$2001)/(($C$2001&lt;&gt;2)+($K$2001&lt;&gt;2)+($S$2001&lt;&gt;2)+($AA$2001&lt;&gt;2)+($AI$2001&lt;&gt;2))&gt;=0.5,1,0))</f>
        <v/>
      </c>
      <c r="AR2001" s="8">
        <f>IF(($D$2001&lt;&gt;2)+($L$2001&lt;&gt;2)+($T$2001&lt;&gt;2)+($AB$2001&lt;&gt;2)+($AJ$2001&lt;&gt;2)=0,2,IF((($D$2001&lt;&gt;2)*$D$2001+($L$2001&lt;&gt;2)*$L$2001+($T$2001&lt;&gt;2)*$T$2001+($AB$2001&lt;&gt;2)*$AB$2001+($AJ$2001&lt;&gt;2)*$AJ$2001)/(($D$2001&lt;&gt;2)+($L$2001&lt;&gt;2)+($T$2001&lt;&gt;2)+($AB$2001&lt;&gt;2)+($AJ$2001&lt;&gt;2))&gt;=0.5,1,0))</f>
        <v/>
      </c>
      <c r="AS2001" s="8">
        <f>IF(($E$2001&lt;&gt;2)+($M$2001&lt;&gt;2)+($U$2001&lt;&gt;2)+($AC$2001&lt;&gt;2)+($AK$2001&lt;&gt;2)=0,2,IF((($E$2001&lt;&gt;2)*$E$2001+($M$2001&lt;&gt;2)*$M$2001+($U$2001&lt;&gt;2)*$U$2001+($AC$2001&lt;&gt;2)*$AC$2001+($AK$2001&lt;&gt;2)*$AK$2001)/(($E$2001&lt;&gt;2)+($M$2001&lt;&gt;2)+($U$2001&lt;&gt;2)+($AC$2001&lt;&gt;2)+($AK$2001&lt;&gt;2))&gt;=0.5,1,0))</f>
        <v/>
      </c>
      <c r="AT2001" s="8">
        <f>IF(($F$2001&lt;&gt;2)+($N$2001&lt;&gt;2)+($V$2001&lt;&gt;2)+($AD$2001&lt;&gt;2)+($AL$2001&lt;&gt;2)=0,2,IF((($F$2001&lt;&gt;2)*$F$2001+($N$2001&lt;&gt;2)*$N$2001+($V$2001&lt;&gt;2)*$V$2001+($AD$2001&lt;&gt;2)*$AD$2001+($AL$2001&lt;&gt;2)*$AL$2001)/(($F$2001&lt;&gt;2)+($N$2001&lt;&gt;2)+($V$2001&lt;&gt;2)+($AD$2001&lt;&gt;2)+($AL$2001&lt;&gt;2))&gt;=0.5,1,0))</f>
        <v/>
      </c>
      <c r="AU2001" s="8">
        <f>IF(($G$2001&lt;&gt;2)+($O$2001&lt;&gt;2)+($W$2001&lt;&gt;2)+($AE$2001&lt;&gt;2)+($AM$2001&lt;&gt;2)=0,2,IF((($G$2001&lt;&gt;2)*$G$2001+($O$2001&lt;&gt;2)*$O$2001+($W$2001&lt;&gt;2)*$W$2001+($AE$2001&lt;&gt;2)*$AE$2001+($AM$2001&lt;&gt;2)*$AM$2001)/(($G$2001&lt;&gt;2)+($O$2001&lt;&gt;2)+($W$2001&lt;&gt;2)+($AE$2001&lt;&gt;2)+($AM$2001&lt;&gt;2))&gt;=0.5,1,0))</f>
        <v/>
      </c>
      <c r="AV2001" s="8">
        <f>IF(($H$2001&lt;&gt;2)+($P$2001&lt;&gt;2)+($X$2001&lt;&gt;2)+($AF$2001&lt;&gt;2)+($AN$2001&lt;&gt;2)=0,2,IF((($H$2001&lt;&gt;2)*$H$2001+($P$2001&lt;&gt;2)*$P$2001+($X$2001&lt;&gt;2)*$X$2001+($AF$2001&lt;&gt;2)*$AF$2001+($AN$2001&lt;&gt;2)*$AN$2001)/(($H$2001&lt;&gt;2)+($P$2001&lt;&gt;2)+($X$2001&lt;&gt;2)+($AF$2001&lt;&gt;2)+($AN$2001&lt;&gt;2))&gt;=0.5,1,0))</f>
        <v/>
      </c>
      <c r="AX2001" s="16">
        <f>'Ground truth'!$B$17</f>
        <v/>
      </c>
      <c r="AY2001" s="16">
        <f>'Ground truth'!$C$17</f>
        <v/>
      </c>
      <c r="AZ2001" s="16">
        <f>'Ground truth'!$D$17</f>
        <v/>
      </c>
      <c r="BA2001" s="16">
        <f>'Ground truth'!$E$17</f>
        <v/>
      </c>
      <c r="BB2001" s="16">
        <f>'Ground truth'!$F$17</f>
        <v/>
      </c>
      <c r="BC2001" s="16">
        <f>'Ground truth'!$G$17</f>
        <v/>
      </c>
      <c r="BD2001" s="16">
        <f>'Ground truth'!$H$17</f>
        <v/>
      </c>
    </row>
    <row r="2002">
      <c r="A2002" s="3" t="inlineStr">
        <is>
          <t>Battery Holder</t>
        </is>
      </c>
      <c r="B2002" s="8" t="n">
        <v>0</v>
      </c>
      <c r="C2002" s="8" t="n">
        <v>0</v>
      </c>
      <c r="D2002" s="8" t="n">
        <v>0</v>
      </c>
      <c r="E2002" s="8" t="n">
        <v>1</v>
      </c>
      <c r="F2002" s="8" t="n">
        <v>1</v>
      </c>
      <c r="G2002" s="8" t="n">
        <v>1</v>
      </c>
      <c r="H2002" s="8" t="n">
        <v>0</v>
      </c>
      <c r="J2002" s="8" t="n">
        <v>0</v>
      </c>
      <c r="K2002" s="8" t="n">
        <v>0</v>
      </c>
      <c r="L2002" s="8" t="n">
        <v>0</v>
      </c>
      <c r="M2002" s="8" t="n">
        <v>1</v>
      </c>
      <c r="N2002" s="8" t="n">
        <v>1</v>
      </c>
      <c r="O2002" s="8" t="n">
        <v>1</v>
      </c>
      <c r="P2002" s="8" t="n">
        <v>0</v>
      </c>
      <c r="R2002" s="8" t="n">
        <v>0</v>
      </c>
      <c r="S2002" s="8" t="n">
        <v>0</v>
      </c>
      <c r="T2002" s="8" t="n">
        <v>0</v>
      </c>
      <c r="U2002" s="8" t="n">
        <v>1</v>
      </c>
      <c r="V2002" s="8" t="n">
        <v>1</v>
      </c>
      <c r="W2002" s="8" t="n">
        <v>1</v>
      </c>
      <c r="X2002" s="8" t="n">
        <v>0</v>
      </c>
      <c r="Z2002" s="8" t="n">
        <v>0</v>
      </c>
      <c r="AA2002" s="8" t="n">
        <v>0</v>
      </c>
      <c r="AB2002" s="8" t="n">
        <v>0</v>
      </c>
      <c r="AC2002" s="8" t="n">
        <v>1</v>
      </c>
      <c r="AD2002" s="8" t="n">
        <v>1</v>
      </c>
      <c r="AE2002" s="8" t="n">
        <v>1</v>
      </c>
      <c r="AF2002" s="8" t="n">
        <v>0</v>
      </c>
      <c r="AH2002" s="8" t="n">
        <v>0</v>
      </c>
      <c r="AI2002" s="8" t="n">
        <v>0</v>
      </c>
      <c r="AJ2002" s="8" t="n">
        <v>0</v>
      </c>
      <c r="AK2002" s="8" t="n">
        <v>1</v>
      </c>
      <c r="AL2002" s="8" t="n">
        <v>1</v>
      </c>
      <c r="AM2002" s="8" t="n">
        <v>1</v>
      </c>
      <c r="AN2002" s="8" t="n">
        <v>0</v>
      </c>
      <c r="AP2002" s="8">
        <f>IF(($B$2002&lt;&gt;2)+($J$2002&lt;&gt;2)+($R$2002&lt;&gt;2)+($Z$2002&lt;&gt;2)+($AH$2002&lt;&gt;2)=0,2,IF((($B$2002&lt;&gt;2)*$B$2002+($J$2002&lt;&gt;2)*$J$2002+($R$2002&lt;&gt;2)*$R$2002+($Z$2002&lt;&gt;2)*$Z$2002+($AH$2002&lt;&gt;2)*$AH$2002)/(($B$2002&lt;&gt;2)+($J$2002&lt;&gt;2)+($R$2002&lt;&gt;2)+($Z$2002&lt;&gt;2)+($AH$2002&lt;&gt;2))&gt;=0.5,1,0))</f>
        <v/>
      </c>
      <c r="AQ2002" s="8">
        <f>IF(($C$2002&lt;&gt;2)+($K$2002&lt;&gt;2)+($S$2002&lt;&gt;2)+($AA$2002&lt;&gt;2)+($AI$2002&lt;&gt;2)=0,2,IF((($C$2002&lt;&gt;2)*$C$2002+($K$2002&lt;&gt;2)*$K$2002+($S$2002&lt;&gt;2)*$S$2002+($AA$2002&lt;&gt;2)*$AA$2002+($AI$2002&lt;&gt;2)*$AI$2002)/(($C$2002&lt;&gt;2)+($K$2002&lt;&gt;2)+($S$2002&lt;&gt;2)+($AA$2002&lt;&gt;2)+($AI$2002&lt;&gt;2))&gt;=0.5,1,0))</f>
        <v/>
      </c>
      <c r="AR2002" s="8">
        <f>IF(($D$2002&lt;&gt;2)+($L$2002&lt;&gt;2)+($T$2002&lt;&gt;2)+($AB$2002&lt;&gt;2)+($AJ$2002&lt;&gt;2)=0,2,IF((($D$2002&lt;&gt;2)*$D$2002+($L$2002&lt;&gt;2)*$L$2002+($T$2002&lt;&gt;2)*$T$2002+($AB$2002&lt;&gt;2)*$AB$2002+($AJ$2002&lt;&gt;2)*$AJ$2002)/(($D$2002&lt;&gt;2)+($L$2002&lt;&gt;2)+($T$2002&lt;&gt;2)+($AB$2002&lt;&gt;2)+($AJ$2002&lt;&gt;2))&gt;=0.5,1,0))</f>
        <v/>
      </c>
      <c r="AS2002" s="8">
        <f>IF(($E$2002&lt;&gt;2)+($M$2002&lt;&gt;2)+($U$2002&lt;&gt;2)+($AC$2002&lt;&gt;2)+($AK$2002&lt;&gt;2)=0,2,IF((($E$2002&lt;&gt;2)*$E$2002+($M$2002&lt;&gt;2)*$M$2002+($U$2002&lt;&gt;2)*$U$2002+($AC$2002&lt;&gt;2)*$AC$2002+($AK$2002&lt;&gt;2)*$AK$2002)/(($E$2002&lt;&gt;2)+($M$2002&lt;&gt;2)+($U$2002&lt;&gt;2)+($AC$2002&lt;&gt;2)+($AK$2002&lt;&gt;2))&gt;=0.5,1,0))</f>
        <v/>
      </c>
      <c r="AT2002" s="8">
        <f>IF(($F$2002&lt;&gt;2)+($N$2002&lt;&gt;2)+($V$2002&lt;&gt;2)+($AD$2002&lt;&gt;2)+($AL$2002&lt;&gt;2)=0,2,IF((($F$2002&lt;&gt;2)*$F$2002+($N$2002&lt;&gt;2)*$N$2002+($V$2002&lt;&gt;2)*$V$2002+($AD$2002&lt;&gt;2)*$AD$2002+($AL$2002&lt;&gt;2)*$AL$2002)/(($F$2002&lt;&gt;2)+($N$2002&lt;&gt;2)+($V$2002&lt;&gt;2)+($AD$2002&lt;&gt;2)+($AL$2002&lt;&gt;2))&gt;=0.5,1,0))</f>
        <v/>
      </c>
      <c r="AU2002" s="8">
        <f>IF(($G$2002&lt;&gt;2)+($O$2002&lt;&gt;2)+($W$2002&lt;&gt;2)+($AE$2002&lt;&gt;2)+($AM$2002&lt;&gt;2)=0,2,IF((($G$2002&lt;&gt;2)*$G$2002+($O$2002&lt;&gt;2)*$O$2002+($W$2002&lt;&gt;2)*$W$2002+($AE$2002&lt;&gt;2)*$AE$2002+($AM$2002&lt;&gt;2)*$AM$2002)/(($G$2002&lt;&gt;2)+($O$2002&lt;&gt;2)+($W$2002&lt;&gt;2)+($AE$2002&lt;&gt;2)+($AM$2002&lt;&gt;2))&gt;=0.5,1,0))</f>
        <v/>
      </c>
      <c r="AV2002" s="8">
        <f>IF(($H$2002&lt;&gt;2)+($P$2002&lt;&gt;2)+($X$2002&lt;&gt;2)+($AF$2002&lt;&gt;2)+($AN$2002&lt;&gt;2)=0,2,IF((($H$2002&lt;&gt;2)*$H$2002+($P$2002&lt;&gt;2)*$P$2002+($X$2002&lt;&gt;2)*$X$2002+($AF$2002&lt;&gt;2)*$AF$2002+($AN$2002&lt;&gt;2)*$AN$2002)/(($H$2002&lt;&gt;2)+($P$2002&lt;&gt;2)+($X$2002&lt;&gt;2)+($AF$2002&lt;&gt;2)+($AN$2002&lt;&gt;2))&gt;=0.5,1,0))</f>
        <v/>
      </c>
      <c r="AX2002" s="16">
        <f>'Ground truth'!$B$18</f>
        <v/>
      </c>
      <c r="AY2002" s="16">
        <f>'Ground truth'!$C$18</f>
        <v/>
      </c>
      <c r="AZ2002" s="16">
        <f>'Ground truth'!$D$18</f>
        <v/>
      </c>
      <c r="BA2002" s="16">
        <f>'Ground truth'!$E$18</f>
        <v/>
      </c>
      <c r="BB2002" s="16">
        <f>'Ground truth'!$F$18</f>
        <v/>
      </c>
      <c r="BC2002" s="16">
        <f>'Ground truth'!$G$18</f>
        <v/>
      </c>
      <c r="BD2002" s="16">
        <f>'Ground truth'!$H$18</f>
        <v/>
      </c>
    </row>
    <row r="2003">
      <c r="A2003" s="3" t="inlineStr">
        <is>
          <t>Housing</t>
        </is>
      </c>
      <c r="B2003" s="8" t="n">
        <v>0</v>
      </c>
      <c r="C2003" s="8" t="n">
        <v>1</v>
      </c>
      <c r="D2003" s="8" t="n">
        <v>1</v>
      </c>
      <c r="E2003" s="8" t="n">
        <v>1</v>
      </c>
      <c r="F2003" s="8" t="n">
        <v>1</v>
      </c>
      <c r="G2003" s="8" t="n">
        <v>1</v>
      </c>
      <c r="H2003" s="8" t="n">
        <v>1</v>
      </c>
      <c r="J2003" s="8" t="n">
        <v>0</v>
      </c>
      <c r="K2003" s="8" t="n">
        <v>1</v>
      </c>
      <c r="L2003" s="8" t="n">
        <v>1</v>
      </c>
      <c r="M2003" s="8" t="n">
        <v>1</v>
      </c>
      <c r="N2003" s="8" t="n">
        <v>1</v>
      </c>
      <c r="O2003" s="8" t="n">
        <v>1</v>
      </c>
      <c r="P2003" s="8" t="n">
        <v>1</v>
      </c>
      <c r="R2003" s="8" t="n">
        <v>1</v>
      </c>
      <c r="S2003" s="8" t="n">
        <v>1</v>
      </c>
      <c r="T2003" s="8" t="n">
        <v>1</v>
      </c>
      <c r="U2003" s="8" t="n">
        <v>1</v>
      </c>
      <c r="V2003" s="8" t="n">
        <v>1</v>
      </c>
      <c r="W2003" s="8" t="n">
        <v>1</v>
      </c>
      <c r="X2003" s="8" t="n">
        <v>1</v>
      </c>
      <c r="Z2003" s="8" t="n">
        <v>0</v>
      </c>
      <c r="AA2003" s="8" t="n">
        <v>1</v>
      </c>
      <c r="AB2003" s="8" t="n">
        <v>1</v>
      </c>
      <c r="AC2003" s="8" t="n">
        <v>1</v>
      </c>
      <c r="AD2003" s="8" t="n">
        <v>1</v>
      </c>
      <c r="AE2003" s="8" t="n">
        <v>1</v>
      </c>
      <c r="AF2003" s="8" t="n">
        <v>1</v>
      </c>
      <c r="AH2003" s="8" t="n">
        <v>0</v>
      </c>
      <c r="AI2003" s="8" t="n">
        <v>1</v>
      </c>
      <c r="AJ2003" s="8" t="n">
        <v>1</v>
      </c>
      <c r="AK2003" s="8" t="n">
        <v>1</v>
      </c>
      <c r="AL2003" s="8" t="n">
        <v>1</v>
      </c>
      <c r="AM2003" s="8" t="n">
        <v>1</v>
      </c>
      <c r="AN2003" s="8" t="n">
        <v>1</v>
      </c>
      <c r="AP2003" s="8">
        <f>IF(($B$2003&lt;&gt;2)+($J$2003&lt;&gt;2)+($R$2003&lt;&gt;2)+($Z$2003&lt;&gt;2)+($AH$2003&lt;&gt;2)=0,2,IF((($B$2003&lt;&gt;2)*$B$2003+($J$2003&lt;&gt;2)*$J$2003+($R$2003&lt;&gt;2)*$R$2003+($Z$2003&lt;&gt;2)*$Z$2003+($AH$2003&lt;&gt;2)*$AH$2003)/(($B$2003&lt;&gt;2)+($J$2003&lt;&gt;2)+($R$2003&lt;&gt;2)+($Z$2003&lt;&gt;2)+($AH$2003&lt;&gt;2))&gt;=0.5,1,0))</f>
        <v/>
      </c>
      <c r="AQ2003" s="8">
        <f>IF(($C$2003&lt;&gt;2)+($K$2003&lt;&gt;2)+($S$2003&lt;&gt;2)+($AA$2003&lt;&gt;2)+($AI$2003&lt;&gt;2)=0,2,IF((($C$2003&lt;&gt;2)*$C$2003+($K$2003&lt;&gt;2)*$K$2003+($S$2003&lt;&gt;2)*$S$2003+($AA$2003&lt;&gt;2)*$AA$2003+($AI$2003&lt;&gt;2)*$AI$2003)/(($C$2003&lt;&gt;2)+($K$2003&lt;&gt;2)+($S$2003&lt;&gt;2)+($AA$2003&lt;&gt;2)+($AI$2003&lt;&gt;2))&gt;=0.5,1,0))</f>
        <v/>
      </c>
      <c r="AR2003" s="8">
        <f>IF(($D$2003&lt;&gt;2)+($L$2003&lt;&gt;2)+($T$2003&lt;&gt;2)+($AB$2003&lt;&gt;2)+($AJ$2003&lt;&gt;2)=0,2,IF((($D$2003&lt;&gt;2)*$D$2003+($L$2003&lt;&gt;2)*$L$2003+($T$2003&lt;&gt;2)*$T$2003+($AB$2003&lt;&gt;2)*$AB$2003+($AJ$2003&lt;&gt;2)*$AJ$2003)/(($D$2003&lt;&gt;2)+($L$2003&lt;&gt;2)+($T$2003&lt;&gt;2)+($AB$2003&lt;&gt;2)+($AJ$2003&lt;&gt;2))&gt;=0.5,1,0))</f>
        <v/>
      </c>
      <c r="AS2003" s="8">
        <f>IF(($E$2003&lt;&gt;2)+($M$2003&lt;&gt;2)+($U$2003&lt;&gt;2)+($AC$2003&lt;&gt;2)+($AK$2003&lt;&gt;2)=0,2,IF((($E$2003&lt;&gt;2)*$E$2003+($M$2003&lt;&gt;2)*$M$2003+($U$2003&lt;&gt;2)*$U$2003+($AC$2003&lt;&gt;2)*$AC$2003+($AK$2003&lt;&gt;2)*$AK$2003)/(($E$2003&lt;&gt;2)+($M$2003&lt;&gt;2)+($U$2003&lt;&gt;2)+($AC$2003&lt;&gt;2)+($AK$2003&lt;&gt;2))&gt;=0.5,1,0))</f>
        <v/>
      </c>
      <c r="AT2003" s="8">
        <f>IF(($F$2003&lt;&gt;2)+($N$2003&lt;&gt;2)+($V$2003&lt;&gt;2)+($AD$2003&lt;&gt;2)+($AL$2003&lt;&gt;2)=0,2,IF((($F$2003&lt;&gt;2)*$F$2003+($N$2003&lt;&gt;2)*$N$2003+($V$2003&lt;&gt;2)*$V$2003+($AD$2003&lt;&gt;2)*$AD$2003+($AL$2003&lt;&gt;2)*$AL$2003)/(($F$2003&lt;&gt;2)+($N$2003&lt;&gt;2)+($V$2003&lt;&gt;2)+($AD$2003&lt;&gt;2)+($AL$2003&lt;&gt;2))&gt;=0.5,1,0))</f>
        <v/>
      </c>
      <c r="AU2003" s="8">
        <f>IF(($G$2003&lt;&gt;2)+($O$2003&lt;&gt;2)+($W$2003&lt;&gt;2)+($AE$2003&lt;&gt;2)+($AM$2003&lt;&gt;2)=0,2,IF((($G$2003&lt;&gt;2)*$G$2003+($O$2003&lt;&gt;2)*$O$2003+($W$2003&lt;&gt;2)*$W$2003+($AE$2003&lt;&gt;2)*$AE$2003+($AM$2003&lt;&gt;2)*$AM$2003)/(($G$2003&lt;&gt;2)+($O$2003&lt;&gt;2)+($W$2003&lt;&gt;2)+($AE$2003&lt;&gt;2)+($AM$2003&lt;&gt;2))&gt;=0.5,1,0))</f>
        <v/>
      </c>
      <c r="AV2003" s="8">
        <f>IF(($H$2003&lt;&gt;2)+($P$2003&lt;&gt;2)+($X$2003&lt;&gt;2)+($AF$2003&lt;&gt;2)+($AN$2003&lt;&gt;2)=0,2,IF((($H$2003&lt;&gt;2)*$H$2003+($P$2003&lt;&gt;2)*$P$2003+($X$2003&lt;&gt;2)*$X$2003+($AF$2003&lt;&gt;2)*$AF$2003+($AN$2003&lt;&gt;2)*$AN$2003)/(($H$2003&lt;&gt;2)+($P$2003&lt;&gt;2)+($X$2003&lt;&gt;2)+($AF$2003&lt;&gt;2)+($AN$2003&lt;&gt;2))&gt;=0.5,1,0))</f>
        <v/>
      </c>
      <c r="AX2003" s="16">
        <f>'Ground truth'!$B$19</f>
        <v/>
      </c>
      <c r="AY2003" s="16">
        <f>'Ground truth'!$C$19</f>
        <v/>
      </c>
      <c r="AZ2003" s="16">
        <f>'Ground truth'!$D$19</f>
        <v/>
      </c>
      <c r="BA2003" s="16">
        <f>'Ground truth'!$E$19</f>
        <v/>
      </c>
      <c r="BB2003" s="16">
        <f>'Ground truth'!$F$19</f>
        <v/>
      </c>
      <c r="BC2003" s="16">
        <f>'Ground truth'!$G$19</f>
        <v/>
      </c>
      <c r="BD2003" s="16">
        <f>'Ground truth'!$H$19</f>
        <v/>
      </c>
    </row>
    <row r="2004">
      <c r="A2004" s="3" t="inlineStr">
        <is>
          <t>External Environment</t>
        </is>
      </c>
      <c r="B2004" s="8" t="n">
        <v>0</v>
      </c>
      <c r="C2004" s="8" t="n">
        <v>0</v>
      </c>
      <c r="D2004" s="8" t="n">
        <v>0</v>
      </c>
      <c r="E2004" s="8" t="n">
        <v>0</v>
      </c>
      <c r="F2004" s="8" t="n">
        <v>0</v>
      </c>
      <c r="G2004" s="8" t="n">
        <v>1</v>
      </c>
      <c r="H2004" s="8" t="n">
        <v>1</v>
      </c>
      <c r="J2004" s="8" t="n">
        <v>0</v>
      </c>
      <c r="K2004" s="8" t="n">
        <v>0</v>
      </c>
      <c r="L2004" s="8" t="n">
        <v>0</v>
      </c>
      <c r="M2004" s="8" t="n">
        <v>0</v>
      </c>
      <c r="N2004" s="8" t="n">
        <v>0</v>
      </c>
      <c r="O2004" s="8" t="n">
        <v>1</v>
      </c>
      <c r="P2004" s="8" t="n">
        <v>1</v>
      </c>
      <c r="R2004" s="8" t="n">
        <v>0</v>
      </c>
      <c r="S2004" s="8" t="n">
        <v>0</v>
      </c>
      <c r="T2004" s="8" t="n">
        <v>0</v>
      </c>
      <c r="U2004" s="8" t="n">
        <v>0</v>
      </c>
      <c r="V2004" s="8" t="n">
        <v>0</v>
      </c>
      <c r="W2004" s="8" t="n">
        <v>1</v>
      </c>
      <c r="X2004" s="8" t="n">
        <v>1</v>
      </c>
      <c r="Z2004" s="8" t="n">
        <v>0</v>
      </c>
      <c r="AA2004" s="8" t="n">
        <v>0</v>
      </c>
      <c r="AB2004" s="8" t="n">
        <v>0</v>
      </c>
      <c r="AC2004" s="8" t="n">
        <v>0</v>
      </c>
      <c r="AD2004" s="8" t="n">
        <v>0</v>
      </c>
      <c r="AE2004" s="8" t="n">
        <v>1</v>
      </c>
      <c r="AF2004" s="8" t="n">
        <v>1</v>
      </c>
      <c r="AH2004" s="8" t="n">
        <v>0</v>
      </c>
      <c r="AI2004" s="8" t="n">
        <v>0</v>
      </c>
      <c r="AJ2004" s="8" t="n">
        <v>0</v>
      </c>
      <c r="AK2004" s="8" t="n">
        <v>0</v>
      </c>
      <c r="AL2004" s="8" t="n">
        <v>0</v>
      </c>
      <c r="AM2004" s="8" t="n">
        <v>1</v>
      </c>
      <c r="AN2004" s="8" t="n">
        <v>1</v>
      </c>
      <c r="AP2004" s="8">
        <f>IF(($B$2004&lt;&gt;2)+($J$2004&lt;&gt;2)+($R$2004&lt;&gt;2)+($Z$2004&lt;&gt;2)+($AH$2004&lt;&gt;2)=0,2,IF((($B$2004&lt;&gt;2)*$B$2004+($J$2004&lt;&gt;2)*$J$2004+($R$2004&lt;&gt;2)*$R$2004+($Z$2004&lt;&gt;2)*$Z$2004+($AH$2004&lt;&gt;2)*$AH$2004)/(($B$2004&lt;&gt;2)+($J$2004&lt;&gt;2)+($R$2004&lt;&gt;2)+($Z$2004&lt;&gt;2)+($AH$2004&lt;&gt;2))&gt;=0.5,1,0))</f>
        <v/>
      </c>
      <c r="AQ2004" s="8">
        <f>IF(($C$2004&lt;&gt;2)+($K$2004&lt;&gt;2)+($S$2004&lt;&gt;2)+($AA$2004&lt;&gt;2)+($AI$2004&lt;&gt;2)=0,2,IF((($C$2004&lt;&gt;2)*$C$2004+($K$2004&lt;&gt;2)*$K$2004+($S$2004&lt;&gt;2)*$S$2004+($AA$2004&lt;&gt;2)*$AA$2004+($AI$2004&lt;&gt;2)*$AI$2004)/(($C$2004&lt;&gt;2)+($K$2004&lt;&gt;2)+($S$2004&lt;&gt;2)+($AA$2004&lt;&gt;2)+($AI$2004&lt;&gt;2))&gt;=0.5,1,0))</f>
        <v/>
      </c>
      <c r="AR2004" s="8">
        <f>IF(($D$2004&lt;&gt;2)+($L$2004&lt;&gt;2)+($T$2004&lt;&gt;2)+($AB$2004&lt;&gt;2)+($AJ$2004&lt;&gt;2)=0,2,IF((($D$2004&lt;&gt;2)*$D$2004+($L$2004&lt;&gt;2)*$L$2004+($T$2004&lt;&gt;2)*$T$2004+($AB$2004&lt;&gt;2)*$AB$2004+($AJ$2004&lt;&gt;2)*$AJ$2004)/(($D$2004&lt;&gt;2)+($L$2004&lt;&gt;2)+($T$2004&lt;&gt;2)+($AB$2004&lt;&gt;2)+($AJ$2004&lt;&gt;2))&gt;=0.5,1,0))</f>
        <v/>
      </c>
      <c r="AS2004" s="8">
        <f>IF(($E$2004&lt;&gt;2)+($M$2004&lt;&gt;2)+($U$2004&lt;&gt;2)+($AC$2004&lt;&gt;2)+($AK$2004&lt;&gt;2)=0,2,IF((($E$2004&lt;&gt;2)*$E$2004+($M$2004&lt;&gt;2)*$M$2004+($U$2004&lt;&gt;2)*$U$2004+($AC$2004&lt;&gt;2)*$AC$2004+($AK$2004&lt;&gt;2)*$AK$2004)/(($E$2004&lt;&gt;2)+($M$2004&lt;&gt;2)+($U$2004&lt;&gt;2)+($AC$2004&lt;&gt;2)+($AK$2004&lt;&gt;2))&gt;=0.5,1,0))</f>
        <v/>
      </c>
      <c r="AT2004" s="8">
        <f>IF(($F$2004&lt;&gt;2)+($N$2004&lt;&gt;2)+($V$2004&lt;&gt;2)+($AD$2004&lt;&gt;2)+($AL$2004&lt;&gt;2)=0,2,IF((($F$2004&lt;&gt;2)*$F$2004+($N$2004&lt;&gt;2)*$N$2004+($V$2004&lt;&gt;2)*$V$2004+($AD$2004&lt;&gt;2)*$AD$2004+($AL$2004&lt;&gt;2)*$AL$2004)/(($F$2004&lt;&gt;2)+($N$2004&lt;&gt;2)+($V$2004&lt;&gt;2)+($AD$2004&lt;&gt;2)+($AL$2004&lt;&gt;2))&gt;=0.5,1,0))</f>
        <v/>
      </c>
      <c r="AU2004" s="8">
        <f>IF(($G$2004&lt;&gt;2)+($O$2004&lt;&gt;2)+($W$2004&lt;&gt;2)+($AE$2004&lt;&gt;2)+($AM$2004&lt;&gt;2)=0,2,IF((($G$2004&lt;&gt;2)*$G$2004+($O$2004&lt;&gt;2)*$O$2004+($W$2004&lt;&gt;2)*$W$2004+($AE$2004&lt;&gt;2)*$AE$2004+($AM$2004&lt;&gt;2)*$AM$2004)/(($G$2004&lt;&gt;2)+($O$2004&lt;&gt;2)+($W$2004&lt;&gt;2)+($AE$2004&lt;&gt;2)+($AM$2004&lt;&gt;2))&gt;=0.5,1,0))</f>
        <v/>
      </c>
      <c r="AV2004" s="8">
        <f>IF(($H$2004&lt;&gt;2)+($P$2004&lt;&gt;2)+($X$2004&lt;&gt;2)+($AF$2004&lt;&gt;2)+($AN$2004&lt;&gt;2)=0,2,IF((($H$2004&lt;&gt;2)*$H$2004+($P$2004&lt;&gt;2)*$P$2004+($X$2004&lt;&gt;2)*$X$2004+($AF$2004&lt;&gt;2)*$AF$2004+($AN$2004&lt;&gt;2)*$AN$2004)/(($H$2004&lt;&gt;2)+($P$2004&lt;&gt;2)+($X$2004&lt;&gt;2)+($AF$2004&lt;&gt;2)+($AN$2004&lt;&gt;2))&gt;=0.5,1,0))</f>
        <v/>
      </c>
      <c r="AX2004" s="16">
        <f>'Ground truth'!$B$20</f>
        <v/>
      </c>
      <c r="AY2004" s="16">
        <f>'Ground truth'!$C$20</f>
        <v/>
      </c>
      <c r="AZ2004" s="16">
        <f>'Ground truth'!$D$20</f>
        <v/>
      </c>
      <c r="BA2004" s="16">
        <f>'Ground truth'!$E$20</f>
        <v/>
      </c>
      <c r="BB2004" s="16">
        <f>'Ground truth'!$F$20</f>
        <v/>
      </c>
      <c r="BC2004" s="16">
        <f>'Ground truth'!$G$20</f>
        <v/>
      </c>
      <c r="BD2004" s="16">
        <f>'Ground truth'!$H$20</f>
        <v/>
      </c>
    </row>
    <row r="2006">
      <c r="A2006" s="17" t="inlineStr">
        <is>
          <t>metrics — confident-only (unsure excluded from denominators)</t>
        </is>
      </c>
      <c r="B2006" s="10" t="inlineStr">
        <is>
          <t>run 1</t>
        </is>
      </c>
      <c r="C2006" s="10" t="inlineStr">
        <is>
          <t>run 2</t>
        </is>
      </c>
      <c r="D2006" s="10" t="inlineStr">
        <is>
          <t>run 3</t>
        </is>
      </c>
      <c r="E2006" s="10" t="inlineStr">
        <is>
          <t>run 4</t>
        </is>
      </c>
      <c r="F2006" s="10" t="inlineStr">
        <is>
          <t>run 5</t>
        </is>
      </c>
      <c r="G2006" s="10" t="inlineStr">
        <is>
          <t>avg-matrix</t>
        </is>
      </c>
      <c r="H2006" s="10" t="inlineStr">
        <is>
          <t>mean</t>
        </is>
      </c>
      <c r="I2006" s="10" t="inlineStr">
        <is>
          <t>std (pop.)</t>
        </is>
      </c>
      <c r="J2006" s="17" t="inlineStr">
        <is>
          <t>notes</t>
        </is>
      </c>
    </row>
    <row r="2007">
      <c r="A2007" s="7" t="inlineStr">
        <is>
          <t>TP</t>
        </is>
      </c>
      <c r="B2007" s="7">
        <f>SUMPRODUCT(($B$1998:$H$2004=1)*('Ground truth'!$B$14:$H$20=1))</f>
        <v/>
      </c>
      <c r="C2007" s="7">
        <f>SUMPRODUCT(($J$1998:$P$2004=1)*('Ground truth'!$B$14:$H$20=1))</f>
        <v/>
      </c>
      <c r="D2007" s="7">
        <f>SUMPRODUCT(($R$1998:$X$2004=1)*('Ground truth'!$B$14:$H$20=1))</f>
        <v/>
      </c>
      <c r="E2007" s="7">
        <f>SUMPRODUCT(($Z$1998:$AF$2004=1)*('Ground truth'!$B$14:$H$20=1))</f>
        <v/>
      </c>
      <c r="F2007" s="7">
        <f>SUMPRODUCT(($AH$1998:$AN$2004=1)*('Ground truth'!$B$14:$H$20=1))</f>
        <v/>
      </c>
      <c r="G2007" s="7">
        <f>SUMPRODUCT(($AP$1998:$AV$2004=1)*('Ground truth'!$B$14:$H$20=1))</f>
        <v/>
      </c>
      <c r="H2007" s="12">
        <f>AVERAGE($B$2007:$F$2007)</f>
        <v/>
      </c>
      <c r="I2007" s="12">
        <f>STDEV.P($B$2007:$F$2007)</f>
        <v/>
      </c>
    </row>
    <row r="2008">
      <c r="A2008" s="7" t="inlineStr">
        <is>
          <t>TN</t>
        </is>
      </c>
      <c r="B2008" s="7">
        <f>SUMPRODUCT(($B$1998:$H$2004=0)*('Ground truth'!$B$14:$H$20=0))</f>
        <v/>
      </c>
      <c r="C2008" s="7">
        <f>SUMPRODUCT(($J$1998:$P$2004=0)*('Ground truth'!$B$14:$H$20=0))</f>
        <v/>
      </c>
      <c r="D2008" s="7">
        <f>SUMPRODUCT(($R$1998:$X$2004=0)*('Ground truth'!$B$14:$H$20=0))</f>
        <v/>
      </c>
      <c r="E2008" s="7">
        <f>SUMPRODUCT(($Z$1998:$AF$2004=0)*('Ground truth'!$B$14:$H$20=0))</f>
        <v/>
      </c>
      <c r="F2008" s="7">
        <f>SUMPRODUCT(($AH$1998:$AN$2004=0)*('Ground truth'!$B$14:$H$20=0))</f>
        <v/>
      </c>
      <c r="G2008" s="7">
        <f>SUMPRODUCT(($AP$1998:$AV$2004=0)*('Ground truth'!$B$14:$H$20=0))</f>
        <v/>
      </c>
      <c r="H2008" s="12">
        <f>AVERAGE($B$2008:$F$2008)</f>
        <v/>
      </c>
      <c r="I2008" s="12">
        <f>STDEV.P($B$2008:$F$2008)</f>
        <v/>
      </c>
    </row>
    <row r="2009">
      <c r="A2009" s="7" t="inlineStr">
        <is>
          <t>FP</t>
        </is>
      </c>
      <c r="B2009" s="7">
        <f>SUMPRODUCT(($B$1998:$H$2004=1)*('Ground truth'!$B$14:$H$20=0))</f>
        <v/>
      </c>
      <c r="C2009" s="7">
        <f>SUMPRODUCT(($J$1998:$P$2004=1)*('Ground truth'!$B$14:$H$20=0))</f>
        <v/>
      </c>
      <c r="D2009" s="7">
        <f>SUMPRODUCT(($R$1998:$X$2004=1)*('Ground truth'!$B$14:$H$20=0))</f>
        <v/>
      </c>
      <c r="E2009" s="7">
        <f>SUMPRODUCT(($Z$1998:$AF$2004=1)*('Ground truth'!$B$14:$H$20=0))</f>
        <v/>
      </c>
      <c r="F2009" s="7">
        <f>SUMPRODUCT(($AH$1998:$AN$2004=1)*('Ground truth'!$B$14:$H$20=0))</f>
        <v/>
      </c>
      <c r="G2009" s="7">
        <f>SUMPRODUCT(($AP$1998:$AV$2004=1)*('Ground truth'!$B$14:$H$20=0))</f>
        <v/>
      </c>
      <c r="H2009" s="12">
        <f>AVERAGE($B$2009:$F$2009)</f>
        <v/>
      </c>
      <c r="I2009" s="12">
        <f>STDEV.P($B$2009:$F$2009)</f>
        <v/>
      </c>
    </row>
    <row r="2010">
      <c r="A2010" s="7" t="inlineStr">
        <is>
          <t>FN</t>
        </is>
      </c>
      <c r="B2010" s="7">
        <f>SUMPRODUCT(($B$1998:$H$2004=0)*('Ground truth'!$B$14:$H$20=1))</f>
        <v/>
      </c>
      <c r="C2010" s="7">
        <f>SUMPRODUCT(($J$1998:$P$2004=0)*('Ground truth'!$B$14:$H$20=1))</f>
        <v/>
      </c>
      <c r="D2010" s="7">
        <f>SUMPRODUCT(($R$1998:$X$2004=0)*('Ground truth'!$B$14:$H$20=1))</f>
        <v/>
      </c>
      <c r="E2010" s="7">
        <f>SUMPRODUCT(($Z$1998:$AF$2004=0)*('Ground truth'!$B$14:$H$20=1))</f>
        <v/>
      </c>
      <c r="F2010" s="7">
        <f>SUMPRODUCT(($AH$1998:$AN$2004=0)*('Ground truth'!$B$14:$H$20=1))</f>
        <v/>
      </c>
      <c r="G2010" s="7">
        <f>SUMPRODUCT(($AP$1998:$AV$2004=0)*('Ground truth'!$B$14:$H$20=1))</f>
        <v/>
      </c>
      <c r="H2010" s="12">
        <f>AVERAGE($B$2010:$F$2010)</f>
        <v/>
      </c>
      <c r="I2010" s="12">
        <f>STDEV.P($B$2010:$F$2010)</f>
        <v/>
      </c>
    </row>
    <row r="2011">
      <c r="A2011" s="4" t="inlineStr">
        <is>
          <t>Precision</t>
        </is>
      </c>
      <c r="B2011" s="12">
        <f>IFERROR($B$2007/($B$2007+$B$2009),0)</f>
        <v/>
      </c>
      <c r="C2011" s="12">
        <f>IFERROR($C$2007/($C$2007+$C$2009),0)</f>
        <v/>
      </c>
      <c r="D2011" s="12">
        <f>IFERROR($D$2007/($D$2007+$D$2009),0)</f>
        <v/>
      </c>
      <c r="E2011" s="12">
        <f>IFERROR($E$2007/($E$2007+$E$2009),0)</f>
        <v/>
      </c>
      <c r="F2011" s="12">
        <f>IFERROR($F$2007/($F$2007+$F$2009),0)</f>
        <v/>
      </c>
      <c r="G2011" s="12">
        <f>IFERROR($G$2007/($G$2007+$G$2009),0)</f>
        <v/>
      </c>
      <c r="H2011" s="18">
        <f>AVERAGE($B$2011:$F$2011)</f>
        <v/>
      </c>
      <c r="I2011" s="18">
        <f>STDEV.P($B$2011:$F$2011)</f>
        <v/>
      </c>
    </row>
    <row r="2012">
      <c r="A2012" s="4" t="inlineStr">
        <is>
          <t>Recall</t>
        </is>
      </c>
      <c r="B2012" s="12">
        <f>IFERROR($B$2007/($B$2007+$B$2010),0)</f>
        <v/>
      </c>
      <c r="C2012" s="12">
        <f>IFERROR($C$2007/($C$2007+$C$2010),0)</f>
        <v/>
      </c>
      <c r="D2012" s="12">
        <f>IFERROR($D$2007/($D$2007+$D$2010),0)</f>
        <v/>
      </c>
      <c r="E2012" s="12">
        <f>IFERROR($E$2007/($E$2007+$E$2010),0)</f>
        <v/>
      </c>
      <c r="F2012" s="12">
        <f>IFERROR($F$2007/($F$2007+$F$2010),0)</f>
        <v/>
      </c>
      <c r="G2012" s="12">
        <f>IFERROR($G$2007/($G$2007+$G$2010),0)</f>
        <v/>
      </c>
      <c r="H2012" s="18">
        <f>AVERAGE($B$2012:$F$2012)</f>
        <v/>
      </c>
      <c r="I2012" s="18">
        <f>STDEV.P($B$2012:$F$2012)</f>
        <v/>
      </c>
    </row>
    <row r="2013">
      <c r="A2013" s="4" t="inlineStr">
        <is>
          <t>F1</t>
        </is>
      </c>
      <c r="B2013" s="12">
        <f>IFERROR(2*$B$2011*$B$2012/($B$2011+$B$2012),0)</f>
        <v/>
      </c>
      <c r="C2013" s="12">
        <f>IFERROR(2*$C$2011*$C$2012/($C$2011+$C$2012),0)</f>
        <v/>
      </c>
      <c r="D2013" s="12">
        <f>IFERROR(2*$D$2011*$D$2012/($D$2011+$D$2012),0)</f>
        <v/>
      </c>
      <c r="E2013" s="12">
        <f>IFERROR(2*$E$2011*$E$2012/($E$2011+$E$2012),0)</f>
        <v/>
      </c>
      <c r="F2013" s="12">
        <f>IFERROR(2*$F$2011*$F$2012/($F$2011+$F$2012),0)</f>
        <v/>
      </c>
      <c r="G2013" s="12">
        <f>IFERROR(2*$G$2011*$G$2012/($G$2011+$G$2012),0)</f>
        <v/>
      </c>
      <c r="H2013" s="18">
        <f>AVERAGE($B$2013:$F$2013)</f>
        <v/>
      </c>
      <c r="I2013" s="18">
        <f>STDEV.P($B$2013:$F$2013)</f>
        <v/>
      </c>
    </row>
    <row r="2014">
      <c r="A2014" s="4" t="inlineStr">
        <is>
          <t>Accuracy</t>
        </is>
      </c>
      <c r="B2014" s="12">
        <f>IFERROR(($B$2007+$B$2008)/($B$2007+$B$2008+$B$2009+$B$2010),0)</f>
        <v/>
      </c>
      <c r="C2014" s="12">
        <f>IFERROR(($C$2007+$C$2008)/($C$2007+$C$2008+$C$2009+$C$2010),0)</f>
        <v/>
      </c>
      <c r="D2014" s="12">
        <f>IFERROR(($D$2007+$D$2008)/($D$2007+$D$2008+$D$2009+$D$2010),0)</f>
        <v/>
      </c>
      <c r="E2014" s="12">
        <f>IFERROR(($E$2007+$E$2008)/($E$2007+$E$2008+$E$2009+$E$2010),0)</f>
        <v/>
      </c>
      <c r="F2014" s="12">
        <f>IFERROR(($F$2007+$F$2008)/($F$2007+$F$2008+$F$2009+$F$2010),0)</f>
        <v/>
      </c>
      <c r="G2014" s="12">
        <f>IFERROR(($G$2007+$G$2008)/($G$2007+$G$2008+$G$2009+$G$2010),0)</f>
        <v/>
      </c>
      <c r="H2014" s="18">
        <f>AVERAGE($B$2014:$F$2014)</f>
        <v/>
      </c>
      <c r="I2014" s="18">
        <f>STDEV.P($B$2014:$F$2014)</f>
        <v/>
      </c>
    </row>
    <row r="2015">
      <c r="A2015" s="4" t="inlineStr">
        <is>
          <t>Edit distance</t>
        </is>
      </c>
      <c r="B2015" s="12">
        <f>SUMPRODUCT(ABS('Ground truth'!$B$14:$H$20-$B$1998:$H$2004))</f>
        <v/>
      </c>
      <c r="C2015" s="12">
        <f>SUMPRODUCT(ABS('Ground truth'!$B$14:$H$20-$J$1998:$P$2004))</f>
        <v/>
      </c>
      <c r="D2015" s="12">
        <f>SUMPRODUCT(ABS('Ground truth'!$B$14:$H$20-$R$1998:$X$2004))</f>
        <v/>
      </c>
      <c r="E2015" s="12">
        <f>SUMPRODUCT(ABS('Ground truth'!$B$14:$H$20-$Z$1998:$AF$2004))</f>
        <v/>
      </c>
      <c r="F2015" s="12">
        <f>SUMPRODUCT(ABS('Ground truth'!$B$14:$H$20-$AH$1998:$AN$2004))</f>
        <v/>
      </c>
      <c r="G2015" s="12">
        <f>SUMPRODUCT(ABS('Ground truth'!$B$14:$H$20-$AP$1998:$AV$2004))</f>
        <v/>
      </c>
      <c r="H2015" s="18">
        <f>AVERAGE($B$2015:$F$2015)</f>
        <v/>
      </c>
      <c r="I2015" s="18">
        <f>STDEV.P($B$2015:$F$2015)</f>
        <v/>
      </c>
    </row>
    <row r="2016">
      <c r="A2016" s="4" t="inlineStr">
        <is>
          <t>Spectral distance</t>
        </is>
      </c>
      <c r="B2016" s="12">
        <f>SQRT(SUMPRODUCT(('Ground truth'!$K$14:$K$20-$B$2027:$B$2033)^2))</f>
        <v/>
      </c>
      <c r="C2016" s="12">
        <f>SQRT(SUMPRODUCT(('Ground truth'!$K$14:$K$20-$C$2027:$C$2033)^2))</f>
        <v/>
      </c>
      <c r="D2016" s="12">
        <f>SQRT(SUMPRODUCT(('Ground truth'!$K$14:$K$20-$D$2027:$D$2033)^2))</f>
        <v/>
      </c>
      <c r="E2016" s="12">
        <f>SQRT(SUMPRODUCT(('Ground truth'!$K$14:$K$20-$E$2027:$E$2033)^2))</f>
        <v/>
      </c>
      <c r="F2016" s="12">
        <f>SQRT(SUMPRODUCT(('Ground truth'!$K$14:$K$20-$F$2027:$F$2033)^2))</f>
        <v/>
      </c>
      <c r="G2016" s="12">
        <f>SQRT(SUMPRODUCT(('Ground truth'!$K$14:$K$20-$G$2027:$G$2033)^2))</f>
        <v/>
      </c>
      <c r="H2016" s="18">
        <f>AVERAGE($B$2016:$F$2016)</f>
        <v/>
      </c>
      <c r="I2016" s="18">
        <f>STDEV.P($B$2016:$F$2016)</f>
        <v/>
      </c>
    </row>
    <row r="2017">
      <c r="A2017" s="4" t="inlineStr">
        <is>
          <t>Unsure cells</t>
        </is>
      </c>
      <c r="B2017" s="7">
        <f>COUNTIF($B$1998:$H$2004,2)</f>
        <v/>
      </c>
      <c r="C2017" s="7">
        <f>COUNTIF($J$1998:$P$2004,2)</f>
        <v/>
      </c>
      <c r="D2017" s="7">
        <f>COUNTIF($R$1998:$X$2004,2)</f>
        <v/>
      </c>
      <c r="E2017" s="7">
        <f>COUNTIF($Z$1998:$AF$2004,2)</f>
        <v/>
      </c>
      <c r="F2017" s="7">
        <f>COUNTIF($AH$1998:$AN$2004,2)</f>
        <v/>
      </c>
      <c r="G2017" s="7">
        <f>COUNTIF($AP$1998:$AV$2004,2)</f>
        <v/>
      </c>
      <c r="H2017" s="12">
        <f>AVERAGE($B$2017:$F$2017)</f>
        <v/>
      </c>
      <c r="I2017" s="12">
        <f>STDEV.P($B$2017:$F$2017)</f>
        <v/>
      </c>
    </row>
    <row r="2018">
      <c r="A2018" s="3" t="inlineStr">
        <is>
          <t>eigenvalues (real part, numpy order; pasted)</t>
        </is>
      </c>
    </row>
    <row r="2019">
      <c r="A2019" s="3" t="inlineStr">
        <is>
          <t xml:space="preserve">  λ1</t>
        </is>
      </c>
      <c r="B2019" s="19" t="n">
        <v>4.459246338619488</v>
      </c>
      <c r="C2019" s="19" t="n">
        <v>4.459246338619488</v>
      </c>
      <c r="D2019" s="19" t="n">
        <v>4.669079088282288</v>
      </c>
      <c r="E2019" s="19" t="n">
        <v>4.459246338619488</v>
      </c>
      <c r="F2019" s="19" t="n">
        <v>4.084238528572236</v>
      </c>
      <c r="G2019" s="19" t="n">
        <v>4.459246338619488</v>
      </c>
    </row>
    <row r="2020">
      <c r="A2020" s="3" t="inlineStr">
        <is>
          <t xml:space="preserve">  λ2</t>
        </is>
      </c>
      <c r="B2020" s="19" t="n">
        <v>1.812940020294771</v>
      </c>
      <c r="C2020" s="19" t="n">
        <v>1.812940020294771</v>
      </c>
      <c r="D2020" s="19" t="n">
        <v>-1</v>
      </c>
      <c r="E2020" s="19" t="n">
        <v>1.812940020294771</v>
      </c>
      <c r="F2020" s="19" t="n">
        <v>2.049327839191239</v>
      </c>
      <c r="G2020" s="19" t="n">
        <v>1.812940020294771</v>
      </c>
    </row>
    <row r="2021">
      <c r="A2021" s="3" t="inlineStr">
        <is>
          <t xml:space="preserve">  λ3</t>
        </is>
      </c>
      <c r="B2021" s="19" t="n">
        <v>1.314684351108558</v>
      </c>
      <c r="C2021" s="19" t="n">
        <v>1.314684351108558</v>
      </c>
      <c r="D2021" s="19" t="n">
        <v>-0.6180339887498957</v>
      </c>
      <c r="E2021" s="19" t="n">
        <v>1.314684351108558</v>
      </c>
      <c r="F2021" s="19" t="n">
        <v>-0.9230312635059154</v>
      </c>
      <c r="G2021" s="19" t="n">
        <v>1.314684351108558</v>
      </c>
    </row>
    <row r="2022">
      <c r="A2022" s="3" t="inlineStr">
        <is>
          <t xml:space="preserve">  λ4</t>
        </is>
      </c>
      <c r="B2022" s="19" t="n">
        <v>1</v>
      </c>
      <c r="C2022" s="19" t="n">
        <v>1</v>
      </c>
      <c r="D2022" s="19" t="n">
        <v>-0.1451026912004228</v>
      </c>
      <c r="E2022" s="19" t="n">
        <v>1</v>
      </c>
      <c r="F2022" s="19" t="n">
        <v>-0.6853927502246904</v>
      </c>
      <c r="G2022" s="19" t="n">
        <v>1</v>
      </c>
    </row>
    <row r="2023">
      <c r="A2023" s="3" t="inlineStr">
        <is>
          <t xml:space="preserve">  λ5</t>
        </is>
      </c>
      <c r="B2023" s="19" t="n">
        <v>-0.9376363989290817</v>
      </c>
      <c r="C2023" s="19" t="n">
        <v>-0.9376363989290817</v>
      </c>
      <c r="D2023" s="19" t="n">
        <v>1.000000000000002</v>
      </c>
      <c r="E2023" s="19" t="n">
        <v>-0.9376363989290817</v>
      </c>
      <c r="F2023" s="19" t="n">
        <v>0.1416526167457983</v>
      </c>
      <c r="G2023" s="19" t="n">
        <v>-0.9376363989290817</v>
      </c>
    </row>
    <row r="2024">
      <c r="A2024" s="3" t="inlineStr">
        <is>
          <t xml:space="preserve">  λ6</t>
        </is>
      </c>
      <c r="B2024" s="19" t="n">
        <v>-0.3955432414575928</v>
      </c>
      <c r="C2024" s="19" t="n">
        <v>-0.3955432414575928</v>
      </c>
      <c r="D2024" s="19" t="n">
        <v>1.618033988749896</v>
      </c>
      <c r="E2024" s="19" t="n">
        <v>-0.3955432414575928</v>
      </c>
      <c r="F2024" s="19" t="n">
        <v>0.9999999999999997</v>
      </c>
      <c r="G2024" s="19" t="n">
        <v>-0.3955432414575928</v>
      </c>
    </row>
    <row r="2025">
      <c r="A2025" s="3" t="inlineStr">
        <is>
          <t xml:space="preserve">  λ7</t>
        </is>
      </c>
      <c r="B2025" s="19" t="n">
        <v>-0.2536910696361375</v>
      </c>
      <c r="C2025" s="19" t="n">
        <v>-0.2536910696361375</v>
      </c>
      <c r="D2025" s="19" t="n">
        <v>1.476023602918134</v>
      </c>
      <c r="E2025" s="19" t="n">
        <v>-0.2536910696361375</v>
      </c>
      <c r="F2025" s="19" t="n">
        <v>1.333205029221332</v>
      </c>
      <c r="G2025" s="19" t="n">
        <v>-0.2536910696361375</v>
      </c>
    </row>
    <row r="2026">
      <c r="A2026" s="3" t="inlineStr">
        <is>
          <t>eigenvalues sorted desc (LARGE)</t>
        </is>
      </c>
    </row>
    <row r="2027">
      <c r="A2027" s="3" t="inlineStr">
        <is>
          <t xml:space="preserve">  λ(1)</t>
        </is>
      </c>
      <c r="B2027" s="19">
        <f>LARGE($B$2019:$B$2025,1)</f>
        <v/>
      </c>
      <c r="C2027" s="19">
        <f>LARGE($C$2019:$C$2025,1)</f>
        <v/>
      </c>
      <c r="D2027" s="19">
        <f>LARGE($D$2019:$D$2025,1)</f>
        <v/>
      </c>
      <c r="E2027" s="19">
        <f>LARGE($E$2019:$E$2025,1)</f>
        <v/>
      </c>
      <c r="F2027" s="19">
        <f>LARGE($F$2019:$F$2025,1)</f>
        <v/>
      </c>
      <c r="G2027" s="19">
        <f>LARGE($G$2019:$G$2025,1)</f>
        <v/>
      </c>
    </row>
    <row r="2028">
      <c r="A2028" s="3" t="inlineStr">
        <is>
          <t xml:space="preserve">  λ(2)</t>
        </is>
      </c>
      <c r="B2028" s="19">
        <f>LARGE($B$2019:$B$2025,2)</f>
        <v/>
      </c>
      <c r="C2028" s="19">
        <f>LARGE($C$2019:$C$2025,2)</f>
        <v/>
      </c>
      <c r="D2028" s="19">
        <f>LARGE($D$2019:$D$2025,2)</f>
        <v/>
      </c>
      <c r="E2028" s="19">
        <f>LARGE($E$2019:$E$2025,2)</f>
        <v/>
      </c>
      <c r="F2028" s="19">
        <f>LARGE($F$2019:$F$2025,2)</f>
        <v/>
      </c>
      <c r="G2028" s="19">
        <f>LARGE($G$2019:$G$2025,2)</f>
        <v/>
      </c>
    </row>
    <row r="2029">
      <c r="A2029" s="3" t="inlineStr">
        <is>
          <t xml:space="preserve">  λ(3)</t>
        </is>
      </c>
      <c r="B2029" s="19">
        <f>LARGE($B$2019:$B$2025,3)</f>
        <v/>
      </c>
      <c r="C2029" s="19">
        <f>LARGE($C$2019:$C$2025,3)</f>
        <v/>
      </c>
      <c r="D2029" s="19">
        <f>LARGE($D$2019:$D$2025,3)</f>
        <v/>
      </c>
      <c r="E2029" s="19">
        <f>LARGE($E$2019:$E$2025,3)</f>
        <v/>
      </c>
      <c r="F2029" s="19">
        <f>LARGE($F$2019:$F$2025,3)</f>
        <v/>
      </c>
      <c r="G2029" s="19">
        <f>LARGE($G$2019:$G$2025,3)</f>
        <v/>
      </c>
    </row>
    <row r="2030">
      <c r="A2030" s="3" t="inlineStr">
        <is>
          <t xml:space="preserve">  λ(4)</t>
        </is>
      </c>
      <c r="B2030" s="19">
        <f>LARGE($B$2019:$B$2025,4)</f>
        <v/>
      </c>
      <c r="C2030" s="19">
        <f>LARGE($C$2019:$C$2025,4)</f>
        <v/>
      </c>
      <c r="D2030" s="19">
        <f>LARGE($D$2019:$D$2025,4)</f>
        <v/>
      </c>
      <c r="E2030" s="19">
        <f>LARGE($E$2019:$E$2025,4)</f>
        <v/>
      </c>
      <c r="F2030" s="19">
        <f>LARGE($F$2019:$F$2025,4)</f>
        <v/>
      </c>
      <c r="G2030" s="19">
        <f>LARGE($G$2019:$G$2025,4)</f>
        <v/>
      </c>
    </row>
    <row r="2031">
      <c r="A2031" s="3" t="inlineStr">
        <is>
          <t xml:space="preserve">  λ(5)</t>
        </is>
      </c>
      <c r="B2031" s="19">
        <f>LARGE($B$2019:$B$2025,5)</f>
        <v/>
      </c>
      <c r="C2031" s="19">
        <f>LARGE($C$2019:$C$2025,5)</f>
        <v/>
      </c>
      <c r="D2031" s="19">
        <f>LARGE($D$2019:$D$2025,5)</f>
        <v/>
      </c>
      <c r="E2031" s="19">
        <f>LARGE($E$2019:$E$2025,5)</f>
        <v/>
      </c>
      <c r="F2031" s="19">
        <f>LARGE($F$2019:$F$2025,5)</f>
        <v/>
      </c>
      <c r="G2031" s="19">
        <f>LARGE($G$2019:$G$2025,5)</f>
        <v/>
      </c>
    </row>
    <row r="2032">
      <c r="A2032" s="3" t="inlineStr">
        <is>
          <t xml:space="preserve">  λ(6)</t>
        </is>
      </c>
      <c r="B2032" s="19">
        <f>LARGE($B$2019:$B$2025,6)</f>
        <v/>
      </c>
      <c r="C2032" s="19">
        <f>LARGE($C$2019:$C$2025,6)</f>
        <v/>
      </c>
      <c r="D2032" s="19">
        <f>LARGE($D$2019:$D$2025,6)</f>
        <v/>
      </c>
      <c r="E2032" s="19">
        <f>LARGE($E$2019:$E$2025,6)</f>
        <v/>
      </c>
      <c r="F2032" s="19">
        <f>LARGE($F$2019:$F$2025,6)</f>
        <v/>
      </c>
      <c r="G2032" s="19">
        <f>LARGE($G$2019:$G$2025,6)</f>
        <v/>
      </c>
    </row>
    <row r="2033">
      <c r="A2033" s="3" t="inlineStr">
        <is>
          <t xml:space="preserve">  λ(7)</t>
        </is>
      </c>
      <c r="B2033" s="19">
        <f>LARGE($B$2019:$B$2025,7)</f>
        <v/>
      </c>
      <c r="C2033" s="19">
        <f>LARGE($C$2019:$C$2025,7)</f>
        <v/>
      </c>
      <c r="D2033" s="19">
        <f>LARGE($D$2019:$D$2025,7)</f>
        <v/>
      </c>
      <c r="E2033" s="19">
        <f>LARGE($E$2019:$E$2025,7)</f>
        <v/>
      </c>
      <c r="F2033" s="19">
        <f>LARGE($F$2019:$F$2025,7)</f>
        <v/>
      </c>
      <c r="G2033" s="19">
        <f>LARGE($G$2019:$G$2025,7)</f>
        <v/>
      </c>
    </row>
    <row r="2034">
      <c r="A2034" s="3" t="inlineStr">
        <is>
          <t>check: Σeig − trace (→0)</t>
        </is>
      </c>
      <c r="B2034" s="3">
        <f>ROUND(SUM($B$2019:$B$2025)-($B$1998+$C$1999+$D$2000+$E$2001+$F$2002+$G$2003+$H$2004),6)</f>
        <v/>
      </c>
      <c r="C2034" s="3">
        <f>ROUND(SUM($C$2019:$C$2025)-($J$1998+$K$1999+$L$2000+$M$2001+$N$2002+$O$2003+$P$2004),6)</f>
        <v/>
      </c>
      <c r="D2034" s="3">
        <f>ROUND(SUM($D$2019:$D$2025)-($R$1998+$S$1999+$T$2000+$U$2001+$V$2002+$W$2003+$X$2004),6)</f>
        <v/>
      </c>
      <c r="E2034" s="3">
        <f>ROUND(SUM($E$2019:$E$2025)-($Z$1998+$AA$1999+$AB$2000+$AC$2001+$AD$2002+$AE$2003+$AF$2004),6)</f>
        <v/>
      </c>
      <c r="F2034" s="3">
        <f>ROUND(SUM($F$2019:$F$2025)-($AH$1998+$AI$1999+$AJ$2000+$AK$2001+$AL$2002+$AM$2003+$AN$2004),6)</f>
        <v/>
      </c>
      <c r="G2034" s="3">
        <f>ROUND(SUM($G$2019:$G$2025)-($AP$1998+$AQ$1999+$AR$2000+$AS$2001+$AT$2002+$AU$2003+$AV$2004),6)</f>
        <v/>
      </c>
    </row>
    <row r="2035">
      <c r="A2035" s="3" t="inlineStr">
        <is>
          <t>check: Πeig − det (→0)</t>
        </is>
      </c>
      <c r="B2035" s="3">
        <f>ROUND(MDETERM($B$1998:$H$2004)-PRODUCT($B$2019:$B$2025),6)</f>
        <v/>
      </c>
      <c r="C2035" s="3">
        <f>ROUND(MDETERM($J$1998:$P$2004)-PRODUCT($C$2019:$C$2025),6)</f>
        <v/>
      </c>
      <c r="D2035" s="3">
        <f>ROUND(MDETERM($R$1998:$X$2004)-PRODUCT($D$2019:$D$2025),6)</f>
        <v/>
      </c>
      <c r="E2035" s="3">
        <f>ROUND(MDETERM($Z$1998:$AF$2004)-PRODUCT($E$2019:$E$2025),6)</f>
        <v/>
      </c>
      <c r="F2035" s="3">
        <f>ROUND(MDETERM($AH$1998:$AN$2004)-PRODUCT($F$2019:$F$2025),6)</f>
        <v/>
      </c>
      <c r="G2035" s="3">
        <f>ROUND(MDETERM($AP$1998:$AV$2004)-PRODUCT($G$2019:$G$2025),6)</f>
        <v/>
      </c>
    </row>
    <row r="2036">
      <c r="A2036" s="3" t="inlineStr">
        <is>
          <t>complex eigenvalues?</t>
        </is>
      </c>
      <c r="B2036" s="3" t="inlineStr"/>
      <c r="C2036" s="3" t="inlineStr"/>
      <c r="D2036" s="3" t="inlineStr"/>
      <c r="E2036" s="3" t="inlineStr"/>
      <c r="F2036" s="3" t="inlineStr"/>
      <c r="G2036" s="3" t="inlineStr"/>
    </row>
    <row r="2037">
      <c r="A2037" s="3" t="inlineStr">
        <is>
          <t>check: det(M − λᵢI) per sorted λ (→0)</t>
        </is>
      </c>
    </row>
    <row r="2038">
      <c r="A2038" s="3" t="inlineStr">
        <is>
          <t xml:space="preserve">  det(M − λ(1)I)</t>
        </is>
      </c>
      <c r="B2038" s="3">
        <f t="array" ref="B2038">ROUND(MDETERM($B$1998:$H$2004-$B$2027*MUNIT(7)),6)</f>
        <v/>
      </c>
      <c r="C2038" s="3">
        <f t="array" ref="C2038">ROUND(MDETERM($J$1998:$P$2004-$C$2027*MUNIT(7)),6)</f>
        <v/>
      </c>
      <c r="D2038" s="3">
        <f t="array" ref="D2038">ROUND(MDETERM($R$1998:$X$2004-$D$2027*MUNIT(7)),6)</f>
        <v/>
      </c>
      <c r="E2038" s="3">
        <f t="array" ref="E2038">ROUND(MDETERM($Z$1998:$AF$2004-$E$2027*MUNIT(7)),6)</f>
        <v/>
      </c>
      <c r="F2038" s="3">
        <f t="array" ref="F2038">ROUND(MDETERM($AH$1998:$AN$2004-$F$2027*MUNIT(7)),6)</f>
        <v/>
      </c>
      <c r="G2038" s="3">
        <f t="array" ref="G2038">ROUND(MDETERM($AP$1998:$AV$2004-$G$2027*MUNIT(7)),6)</f>
        <v/>
      </c>
    </row>
    <row r="2039">
      <c r="A2039" s="3" t="inlineStr">
        <is>
          <t xml:space="preserve">  det(M − λ(2)I)</t>
        </is>
      </c>
      <c r="B2039" s="3">
        <f t="array" ref="B2039">ROUND(MDETERM($B$1998:$H$2004-$B$2028*MUNIT(7)),6)</f>
        <v/>
      </c>
      <c r="C2039" s="3">
        <f t="array" ref="C2039">ROUND(MDETERM($J$1998:$P$2004-$C$2028*MUNIT(7)),6)</f>
        <v/>
      </c>
      <c r="D2039" s="3">
        <f t="array" ref="D2039">ROUND(MDETERM($R$1998:$X$2004-$D$2028*MUNIT(7)),6)</f>
        <v/>
      </c>
      <c r="E2039" s="3">
        <f t="array" ref="E2039">ROUND(MDETERM($Z$1998:$AF$2004-$E$2028*MUNIT(7)),6)</f>
        <v/>
      </c>
      <c r="F2039" s="3">
        <f t="array" ref="F2039">ROUND(MDETERM($AH$1998:$AN$2004-$F$2028*MUNIT(7)),6)</f>
        <v/>
      </c>
      <c r="G2039" s="3">
        <f t="array" ref="G2039">ROUND(MDETERM($AP$1998:$AV$2004-$G$2028*MUNIT(7)),6)</f>
        <v/>
      </c>
    </row>
    <row r="2040">
      <c r="A2040" s="3" t="inlineStr">
        <is>
          <t xml:space="preserve">  det(M − λ(3)I)</t>
        </is>
      </c>
      <c r="B2040" s="3">
        <f t="array" ref="B2040">ROUND(MDETERM($B$1998:$H$2004-$B$2029*MUNIT(7)),6)</f>
        <v/>
      </c>
      <c r="C2040" s="3">
        <f t="array" ref="C2040">ROUND(MDETERM($J$1998:$P$2004-$C$2029*MUNIT(7)),6)</f>
        <v/>
      </c>
      <c r="D2040" s="3">
        <f t="array" ref="D2040">ROUND(MDETERM($R$1998:$X$2004-$D$2029*MUNIT(7)),6)</f>
        <v/>
      </c>
      <c r="E2040" s="3">
        <f t="array" ref="E2040">ROUND(MDETERM($Z$1998:$AF$2004-$E$2029*MUNIT(7)),6)</f>
        <v/>
      </c>
      <c r="F2040" s="3">
        <f t="array" ref="F2040">ROUND(MDETERM($AH$1998:$AN$2004-$F$2029*MUNIT(7)),6)</f>
        <v/>
      </c>
      <c r="G2040" s="3">
        <f t="array" ref="G2040">ROUND(MDETERM($AP$1998:$AV$2004-$G$2029*MUNIT(7)),6)</f>
        <v/>
      </c>
    </row>
    <row r="2041">
      <c r="A2041" s="3" t="inlineStr">
        <is>
          <t xml:space="preserve">  det(M − λ(4)I)</t>
        </is>
      </c>
      <c r="B2041" s="3">
        <f t="array" ref="B2041">ROUND(MDETERM($B$1998:$H$2004-$B$2030*MUNIT(7)),6)</f>
        <v/>
      </c>
      <c r="C2041" s="3">
        <f t="array" ref="C2041">ROUND(MDETERM($J$1998:$P$2004-$C$2030*MUNIT(7)),6)</f>
        <v/>
      </c>
      <c r="D2041" s="3">
        <f t="array" ref="D2041">ROUND(MDETERM($R$1998:$X$2004-$D$2030*MUNIT(7)),6)</f>
        <v/>
      </c>
      <c r="E2041" s="3">
        <f t="array" ref="E2041">ROUND(MDETERM($Z$1998:$AF$2004-$E$2030*MUNIT(7)),6)</f>
        <v/>
      </c>
      <c r="F2041" s="3">
        <f t="array" ref="F2041">ROUND(MDETERM($AH$1998:$AN$2004-$F$2030*MUNIT(7)),6)</f>
        <v/>
      </c>
      <c r="G2041" s="3">
        <f t="array" ref="G2041">ROUND(MDETERM($AP$1998:$AV$2004-$G$2030*MUNIT(7)),6)</f>
        <v/>
      </c>
    </row>
    <row r="2042">
      <c r="A2042" s="3" t="inlineStr">
        <is>
          <t xml:space="preserve">  det(M − λ(5)I)</t>
        </is>
      </c>
      <c r="B2042" s="3">
        <f t="array" ref="B2042">ROUND(MDETERM($B$1998:$H$2004-$B$2031*MUNIT(7)),6)</f>
        <v/>
      </c>
      <c r="C2042" s="3">
        <f t="array" ref="C2042">ROUND(MDETERM($J$1998:$P$2004-$C$2031*MUNIT(7)),6)</f>
        <v/>
      </c>
      <c r="D2042" s="3">
        <f t="array" ref="D2042">ROUND(MDETERM($R$1998:$X$2004-$D$2031*MUNIT(7)),6)</f>
        <v/>
      </c>
      <c r="E2042" s="3">
        <f t="array" ref="E2042">ROUND(MDETERM($Z$1998:$AF$2004-$E$2031*MUNIT(7)),6)</f>
        <v/>
      </c>
      <c r="F2042" s="3">
        <f t="array" ref="F2042">ROUND(MDETERM($AH$1998:$AN$2004-$F$2031*MUNIT(7)),6)</f>
        <v/>
      </c>
      <c r="G2042" s="3">
        <f t="array" ref="G2042">ROUND(MDETERM($AP$1998:$AV$2004-$G$2031*MUNIT(7)),6)</f>
        <v/>
      </c>
    </row>
    <row r="2043">
      <c r="A2043" s="3" t="inlineStr">
        <is>
          <t xml:space="preserve">  det(M − λ(6)I)</t>
        </is>
      </c>
      <c r="B2043" s="3">
        <f t="array" ref="B2043">ROUND(MDETERM($B$1998:$H$2004-$B$2032*MUNIT(7)),6)</f>
        <v/>
      </c>
      <c r="C2043" s="3">
        <f t="array" ref="C2043">ROUND(MDETERM($J$1998:$P$2004-$C$2032*MUNIT(7)),6)</f>
        <v/>
      </c>
      <c r="D2043" s="3">
        <f t="array" ref="D2043">ROUND(MDETERM($R$1998:$X$2004-$D$2032*MUNIT(7)),6)</f>
        <v/>
      </c>
      <c r="E2043" s="3">
        <f t="array" ref="E2043">ROUND(MDETERM($Z$1998:$AF$2004-$E$2032*MUNIT(7)),6)</f>
        <v/>
      </c>
      <c r="F2043" s="3">
        <f t="array" ref="F2043">ROUND(MDETERM($AH$1998:$AN$2004-$F$2032*MUNIT(7)),6)</f>
        <v/>
      </c>
      <c r="G2043" s="3">
        <f t="array" ref="G2043">ROUND(MDETERM($AP$1998:$AV$2004-$G$2032*MUNIT(7)),6)</f>
        <v/>
      </c>
    </row>
    <row r="2044">
      <c r="A2044" s="3" t="inlineStr">
        <is>
          <t xml:space="preserve">  det(M − λ(7)I)</t>
        </is>
      </c>
      <c r="B2044" s="3">
        <f t="array" ref="B2044">ROUND(MDETERM($B$1998:$H$2004-$B$2033*MUNIT(7)),6)</f>
        <v/>
      </c>
      <c r="C2044" s="3">
        <f t="array" ref="C2044">ROUND(MDETERM($J$1998:$P$2004-$C$2033*MUNIT(7)),6)</f>
        <v/>
      </c>
      <c r="D2044" s="3">
        <f t="array" ref="D2044">ROUND(MDETERM($R$1998:$X$2004-$D$2033*MUNIT(7)),6)</f>
        <v/>
      </c>
      <c r="E2044" s="3">
        <f t="array" ref="E2044">ROUND(MDETERM($Z$1998:$AF$2004-$E$2033*MUNIT(7)),6)</f>
        <v/>
      </c>
      <c r="F2044" s="3">
        <f t="array" ref="F2044">ROUND(MDETERM($AH$1998:$AN$2004-$F$2033*MUNIT(7)),6)</f>
        <v/>
      </c>
      <c r="G2044" s="3">
        <f t="array" ref="G2044">ROUND(MDETERM($AP$1998:$AV$2004-$G$2033*MUNIT(7)),6)</f>
        <v/>
      </c>
    </row>
    <row r="2048" ht="16" customHeight="1">
      <c r="A2048" s="14" t="inlineStr">
        <is>
          <t>GraphRAG R2-R3 | mixtral:8x22b</t>
        </is>
      </c>
      <c r="B2048" s="9" t="inlineStr">
        <is>
          <t>run 1 (raw, pasted)</t>
        </is>
      </c>
      <c r="J2048" s="9" t="inlineStr">
        <is>
          <t>run 2 (raw, pasted)</t>
        </is>
      </c>
      <c r="R2048" s="9" t="inlineStr">
        <is>
          <t>run 3 (raw, pasted)</t>
        </is>
      </c>
      <c r="Z2048" s="9" t="inlineStr">
        <is>
          <t>run 4 (raw, pasted)</t>
        </is>
      </c>
      <c r="AH2048" s="9" t="inlineStr">
        <is>
          <t>run 5 (raw, pasted)</t>
        </is>
      </c>
      <c r="AP2048" s="9" t="inlineStr">
        <is>
          <t>Step2 average matrix (formula)</t>
        </is>
      </c>
      <c r="AX2048" s="9" t="inlineStr">
        <is>
          <t>ground truth (reference)</t>
        </is>
      </c>
    </row>
    <row r="2049" ht="60" customHeight="1">
      <c r="B2049" s="15" t="inlineStr">
        <is>
          <t>Bit</t>
        </is>
      </c>
      <c r="C2049" s="15" t="inlineStr">
        <is>
          <t>Transmission</t>
        </is>
      </c>
      <c r="D2049" s="15" t="inlineStr">
        <is>
          <t>Motor</t>
        </is>
      </c>
      <c r="E2049" s="15" t="inlineStr">
        <is>
          <t>Electrical System</t>
        </is>
      </c>
      <c r="F2049" s="15" t="inlineStr">
        <is>
          <t>Battery Holder</t>
        </is>
      </c>
      <c r="G2049" s="15" t="inlineStr">
        <is>
          <t>Housing</t>
        </is>
      </c>
      <c r="H2049" s="15" t="inlineStr">
        <is>
          <t>External Environment</t>
        </is>
      </c>
      <c r="J2049" s="15" t="inlineStr">
        <is>
          <t>Bit</t>
        </is>
      </c>
      <c r="K2049" s="15" t="inlineStr">
        <is>
          <t>Transmission</t>
        </is>
      </c>
      <c r="L2049" s="15" t="inlineStr">
        <is>
          <t>Motor</t>
        </is>
      </c>
      <c r="M2049" s="15" t="inlineStr">
        <is>
          <t>Electrical System</t>
        </is>
      </c>
      <c r="N2049" s="15" t="inlineStr">
        <is>
          <t>Battery Holder</t>
        </is>
      </c>
      <c r="O2049" s="15" t="inlineStr">
        <is>
          <t>Housing</t>
        </is>
      </c>
      <c r="P2049" s="15" t="inlineStr">
        <is>
          <t>External Environment</t>
        </is>
      </c>
      <c r="R2049" s="15" t="inlineStr">
        <is>
          <t>Bit</t>
        </is>
      </c>
      <c r="S2049" s="15" t="inlineStr">
        <is>
          <t>Transmission</t>
        </is>
      </c>
      <c r="T2049" s="15" t="inlineStr">
        <is>
          <t>Motor</t>
        </is>
      </c>
      <c r="U2049" s="15" t="inlineStr">
        <is>
          <t>Electrical System</t>
        </is>
      </c>
      <c r="V2049" s="15" t="inlineStr">
        <is>
          <t>Battery Holder</t>
        </is>
      </c>
      <c r="W2049" s="15" t="inlineStr">
        <is>
          <t>Housing</t>
        </is>
      </c>
      <c r="X2049" s="15" t="inlineStr">
        <is>
          <t>External Environment</t>
        </is>
      </c>
      <c r="Z2049" s="15" t="inlineStr">
        <is>
          <t>Bit</t>
        </is>
      </c>
      <c r="AA2049" s="15" t="inlineStr">
        <is>
          <t>Transmission</t>
        </is>
      </c>
      <c r="AB2049" s="15" t="inlineStr">
        <is>
          <t>Motor</t>
        </is>
      </c>
      <c r="AC2049" s="15" t="inlineStr">
        <is>
          <t>Electrical System</t>
        </is>
      </c>
      <c r="AD2049" s="15" t="inlineStr">
        <is>
          <t>Battery Holder</t>
        </is>
      </c>
      <c r="AE2049" s="15" t="inlineStr">
        <is>
          <t>Housing</t>
        </is>
      </c>
      <c r="AF2049" s="15" t="inlineStr">
        <is>
          <t>External Environment</t>
        </is>
      </c>
      <c r="AH2049" s="15" t="inlineStr">
        <is>
          <t>Bit</t>
        </is>
      </c>
      <c r="AI2049" s="15" t="inlineStr">
        <is>
          <t>Transmission</t>
        </is>
      </c>
      <c r="AJ2049" s="15" t="inlineStr">
        <is>
          <t>Motor</t>
        </is>
      </c>
      <c r="AK2049" s="15" t="inlineStr">
        <is>
          <t>Electrical System</t>
        </is>
      </c>
      <c r="AL2049" s="15" t="inlineStr">
        <is>
          <t>Battery Holder</t>
        </is>
      </c>
      <c r="AM2049" s="15" t="inlineStr">
        <is>
          <t>Housing</t>
        </is>
      </c>
      <c r="AN2049" s="15" t="inlineStr">
        <is>
          <t>External Environment</t>
        </is>
      </c>
      <c r="AP2049" s="15" t="inlineStr">
        <is>
          <t>Bit</t>
        </is>
      </c>
      <c r="AQ2049" s="15" t="inlineStr">
        <is>
          <t>Transmission</t>
        </is>
      </c>
      <c r="AR2049" s="15" t="inlineStr">
        <is>
          <t>Motor</t>
        </is>
      </c>
      <c r="AS2049" s="15" t="inlineStr">
        <is>
          <t>Electrical System</t>
        </is>
      </c>
      <c r="AT2049" s="15" t="inlineStr">
        <is>
          <t>Battery Holder</t>
        </is>
      </c>
      <c r="AU2049" s="15" t="inlineStr">
        <is>
          <t>Housing</t>
        </is>
      </c>
      <c r="AV2049" s="15" t="inlineStr">
        <is>
          <t>External Environment</t>
        </is>
      </c>
    </row>
    <row r="2050">
      <c r="A2050" s="3" t="inlineStr">
        <is>
          <t>Bit</t>
        </is>
      </c>
      <c r="B2050" s="8" t="n">
        <v>1</v>
      </c>
      <c r="C2050" s="8" t="n">
        <v>1</v>
      </c>
      <c r="D2050" s="8" t="n">
        <v>1</v>
      </c>
      <c r="E2050" s="8" t="n">
        <v>1</v>
      </c>
      <c r="F2050" s="8" t="n">
        <v>1</v>
      </c>
      <c r="G2050" s="8" t="n">
        <v>1</v>
      </c>
      <c r="H2050" s="8" t="n">
        <v>0</v>
      </c>
      <c r="J2050" s="8" t="n">
        <v>1</v>
      </c>
      <c r="K2050" s="8" t="n">
        <v>1</v>
      </c>
      <c r="L2050" s="8" t="n">
        <v>1</v>
      </c>
      <c r="M2050" s="8" t="n">
        <v>1</v>
      </c>
      <c r="N2050" s="8" t="n">
        <v>1</v>
      </c>
      <c r="O2050" s="8" t="n">
        <v>1</v>
      </c>
      <c r="P2050" s="8" t="n">
        <v>0</v>
      </c>
      <c r="R2050" s="8" t="n">
        <v>1</v>
      </c>
      <c r="S2050" s="8" t="n">
        <v>1</v>
      </c>
      <c r="T2050" s="8" t="n">
        <v>1</v>
      </c>
      <c r="U2050" s="8" t="n">
        <v>1</v>
      </c>
      <c r="V2050" s="8" t="n">
        <v>1</v>
      </c>
      <c r="W2050" s="8" t="n">
        <v>1</v>
      </c>
      <c r="X2050" s="8" t="n">
        <v>0</v>
      </c>
      <c r="Z2050" s="8" t="n">
        <v>1</v>
      </c>
      <c r="AA2050" s="8" t="n">
        <v>1</v>
      </c>
      <c r="AB2050" s="8" t="n">
        <v>1</v>
      </c>
      <c r="AC2050" s="8" t="n">
        <v>1</v>
      </c>
      <c r="AD2050" s="8" t="n">
        <v>1</v>
      </c>
      <c r="AE2050" s="8" t="n">
        <v>1</v>
      </c>
      <c r="AF2050" s="8" t="n">
        <v>0</v>
      </c>
      <c r="AH2050" s="8" t="n">
        <v>1</v>
      </c>
      <c r="AI2050" s="8" t="n">
        <v>1</v>
      </c>
      <c r="AJ2050" s="8" t="n">
        <v>1</v>
      </c>
      <c r="AK2050" s="8" t="n">
        <v>1</v>
      </c>
      <c r="AL2050" s="8" t="n">
        <v>1</v>
      </c>
      <c r="AM2050" s="8" t="n">
        <v>1</v>
      </c>
      <c r="AN2050" s="8" t="n">
        <v>0</v>
      </c>
      <c r="AP2050" s="8">
        <f>IF(($B$2050&lt;&gt;2)+($J$2050&lt;&gt;2)+($R$2050&lt;&gt;2)+($Z$2050&lt;&gt;2)+($AH$2050&lt;&gt;2)=0,2,IF((($B$2050&lt;&gt;2)*$B$2050+($J$2050&lt;&gt;2)*$J$2050+($R$2050&lt;&gt;2)*$R$2050+($Z$2050&lt;&gt;2)*$Z$2050+($AH$2050&lt;&gt;2)*$AH$2050)/(($B$2050&lt;&gt;2)+($J$2050&lt;&gt;2)+($R$2050&lt;&gt;2)+($Z$2050&lt;&gt;2)+($AH$2050&lt;&gt;2))&gt;=0.5,1,0))</f>
        <v/>
      </c>
      <c r="AQ2050" s="8">
        <f>IF(($C$2050&lt;&gt;2)+($K$2050&lt;&gt;2)+($S$2050&lt;&gt;2)+($AA$2050&lt;&gt;2)+($AI$2050&lt;&gt;2)=0,2,IF((($C$2050&lt;&gt;2)*$C$2050+($K$2050&lt;&gt;2)*$K$2050+($S$2050&lt;&gt;2)*$S$2050+($AA$2050&lt;&gt;2)*$AA$2050+($AI$2050&lt;&gt;2)*$AI$2050)/(($C$2050&lt;&gt;2)+($K$2050&lt;&gt;2)+($S$2050&lt;&gt;2)+($AA$2050&lt;&gt;2)+($AI$2050&lt;&gt;2))&gt;=0.5,1,0))</f>
        <v/>
      </c>
      <c r="AR2050" s="8">
        <f>IF(($D$2050&lt;&gt;2)+($L$2050&lt;&gt;2)+($T$2050&lt;&gt;2)+($AB$2050&lt;&gt;2)+($AJ$2050&lt;&gt;2)=0,2,IF((($D$2050&lt;&gt;2)*$D$2050+($L$2050&lt;&gt;2)*$L$2050+($T$2050&lt;&gt;2)*$T$2050+($AB$2050&lt;&gt;2)*$AB$2050+($AJ$2050&lt;&gt;2)*$AJ$2050)/(($D$2050&lt;&gt;2)+($L$2050&lt;&gt;2)+($T$2050&lt;&gt;2)+($AB$2050&lt;&gt;2)+($AJ$2050&lt;&gt;2))&gt;=0.5,1,0))</f>
        <v/>
      </c>
      <c r="AS2050" s="8">
        <f>IF(($E$2050&lt;&gt;2)+($M$2050&lt;&gt;2)+($U$2050&lt;&gt;2)+($AC$2050&lt;&gt;2)+($AK$2050&lt;&gt;2)=0,2,IF((($E$2050&lt;&gt;2)*$E$2050+($M$2050&lt;&gt;2)*$M$2050+($U$2050&lt;&gt;2)*$U$2050+($AC$2050&lt;&gt;2)*$AC$2050+($AK$2050&lt;&gt;2)*$AK$2050)/(($E$2050&lt;&gt;2)+($M$2050&lt;&gt;2)+($U$2050&lt;&gt;2)+($AC$2050&lt;&gt;2)+($AK$2050&lt;&gt;2))&gt;=0.5,1,0))</f>
        <v/>
      </c>
      <c r="AT2050" s="8">
        <f>IF(($F$2050&lt;&gt;2)+($N$2050&lt;&gt;2)+($V$2050&lt;&gt;2)+($AD$2050&lt;&gt;2)+($AL$2050&lt;&gt;2)=0,2,IF((($F$2050&lt;&gt;2)*$F$2050+($N$2050&lt;&gt;2)*$N$2050+($V$2050&lt;&gt;2)*$V$2050+($AD$2050&lt;&gt;2)*$AD$2050+($AL$2050&lt;&gt;2)*$AL$2050)/(($F$2050&lt;&gt;2)+($N$2050&lt;&gt;2)+($V$2050&lt;&gt;2)+($AD$2050&lt;&gt;2)+($AL$2050&lt;&gt;2))&gt;=0.5,1,0))</f>
        <v/>
      </c>
      <c r="AU2050" s="8">
        <f>IF(($G$2050&lt;&gt;2)+($O$2050&lt;&gt;2)+($W$2050&lt;&gt;2)+($AE$2050&lt;&gt;2)+($AM$2050&lt;&gt;2)=0,2,IF((($G$2050&lt;&gt;2)*$G$2050+($O$2050&lt;&gt;2)*$O$2050+($W$2050&lt;&gt;2)*$W$2050+($AE$2050&lt;&gt;2)*$AE$2050+($AM$2050&lt;&gt;2)*$AM$2050)/(($G$2050&lt;&gt;2)+($O$2050&lt;&gt;2)+($W$2050&lt;&gt;2)+($AE$2050&lt;&gt;2)+($AM$2050&lt;&gt;2))&gt;=0.5,1,0))</f>
        <v/>
      </c>
      <c r="AV2050" s="8">
        <f>IF(($H$2050&lt;&gt;2)+($P$2050&lt;&gt;2)+($X$2050&lt;&gt;2)+($AF$2050&lt;&gt;2)+($AN$2050&lt;&gt;2)=0,2,IF((($H$2050&lt;&gt;2)*$H$2050+($P$2050&lt;&gt;2)*$P$2050+($X$2050&lt;&gt;2)*$X$2050+($AF$2050&lt;&gt;2)*$AF$2050+($AN$2050&lt;&gt;2)*$AN$2050)/(($H$2050&lt;&gt;2)+($P$2050&lt;&gt;2)+($X$2050&lt;&gt;2)+($AF$2050&lt;&gt;2)+($AN$2050&lt;&gt;2))&gt;=0.5,1,0))</f>
        <v/>
      </c>
      <c r="AX2050" s="16">
        <f>'Ground truth'!$B$14</f>
        <v/>
      </c>
      <c r="AY2050" s="16">
        <f>'Ground truth'!$C$14</f>
        <v/>
      </c>
      <c r="AZ2050" s="16">
        <f>'Ground truth'!$D$14</f>
        <v/>
      </c>
      <c r="BA2050" s="16">
        <f>'Ground truth'!$E$14</f>
        <v/>
      </c>
      <c r="BB2050" s="16">
        <f>'Ground truth'!$F$14</f>
        <v/>
      </c>
      <c r="BC2050" s="16">
        <f>'Ground truth'!$G$14</f>
        <v/>
      </c>
      <c r="BD2050" s="16">
        <f>'Ground truth'!$H$14</f>
        <v/>
      </c>
    </row>
    <row r="2051">
      <c r="A2051" s="3" t="inlineStr">
        <is>
          <t>Transmission</t>
        </is>
      </c>
      <c r="B2051" s="8" t="n">
        <v>1</v>
      </c>
      <c r="C2051" s="8" t="n">
        <v>1</v>
      </c>
      <c r="D2051" s="8" t="n">
        <v>1</v>
      </c>
      <c r="E2051" s="8" t="n">
        <v>1</v>
      </c>
      <c r="F2051" s="8" t="n">
        <v>1</v>
      </c>
      <c r="G2051" s="8" t="n">
        <v>1</v>
      </c>
      <c r="H2051" s="8" t="n">
        <v>0</v>
      </c>
      <c r="J2051" s="8" t="n">
        <v>1</v>
      </c>
      <c r="K2051" s="8" t="n">
        <v>1</v>
      </c>
      <c r="L2051" s="8" t="n">
        <v>1</v>
      </c>
      <c r="M2051" s="8" t="n">
        <v>1</v>
      </c>
      <c r="N2051" s="8" t="n">
        <v>1</v>
      </c>
      <c r="O2051" s="8" t="n">
        <v>1</v>
      </c>
      <c r="P2051" s="8" t="n">
        <v>0</v>
      </c>
      <c r="R2051" s="8" t="n">
        <v>1</v>
      </c>
      <c r="S2051" s="8" t="n">
        <v>1</v>
      </c>
      <c r="T2051" s="8" t="n">
        <v>1</v>
      </c>
      <c r="U2051" s="8" t="n">
        <v>1</v>
      </c>
      <c r="V2051" s="8" t="n">
        <v>1</v>
      </c>
      <c r="W2051" s="8" t="n">
        <v>1</v>
      </c>
      <c r="X2051" s="8" t="n">
        <v>0</v>
      </c>
      <c r="Z2051" s="8" t="n">
        <v>1</v>
      </c>
      <c r="AA2051" s="8" t="n">
        <v>1</v>
      </c>
      <c r="AB2051" s="8" t="n">
        <v>1</v>
      </c>
      <c r="AC2051" s="8" t="n">
        <v>1</v>
      </c>
      <c r="AD2051" s="8" t="n">
        <v>1</v>
      </c>
      <c r="AE2051" s="8" t="n">
        <v>1</v>
      </c>
      <c r="AF2051" s="8" t="n">
        <v>0</v>
      </c>
      <c r="AH2051" s="8" t="n">
        <v>1</v>
      </c>
      <c r="AI2051" s="8" t="n">
        <v>1</v>
      </c>
      <c r="AJ2051" s="8" t="n">
        <v>1</v>
      </c>
      <c r="AK2051" s="8" t="n">
        <v>1</v>
      </c>
      <c r="AL2051" s="8" t="n">
        <v>1</v>
      </c>
      <c r="AM2051" s="8" t="n">
        <v>1</v>
      </c>
      <c r="AN2051" s="8" t="n">
        <v>0</v>
      </c>
      <c r="AP2051" s="8">
        <f>IF(($B$2051&lt;&gt;2)+($J$2051&lt;&gt;2)+($R$2051&lt;&gt;2)+($Z$2051&lt;&gt;2)+($AH$2051&lt;&gt;2)=0,2,IF((($B$2051&lt;&gt;2)*$B$2051+($J$2051&lt;&gt;2)*$J$2051+($R$2051&lt;&gt;2)*$R$2051+($Z$2051&lt;&gt;2)*$Z$2051+($AH$2051&lt;&gt;2)*$AH$2051)/(($B$2051&lt;&gt;2)+($J$2051&lt;&gt;2)+($R$2051&lt;&gt;2)+($Z$2051&lt;&gt;2)+($AH$2051&lt;&gt;2))&gt;=0.5,1,0))</f>
        <v/>
      </c>
      <c r="AQ2051" s="8">
        <f>IF(($C$2051&lt;&gt;2)+($K$2051&lt;&gt;2)+($S$2051&lt;&gt;2)+($AA$2051&lt;&gt;2)+($AI$2051&lt;&gt;2)=0,2,IF((($C$2051&lt;&gt;2)*$C$2051+($K$2051&lt;&gt;2)*$K$2051+($S$2051&lt;&gt;2)*$S$2051+($AA$2051&lt;&gt;2)*$AA$2051+($AI$2051&lt;&gt;2)*$AI$2051)/(($C$2051&lt;&gt;2)+($K$2051&lt;&gt;2)+($S$2051&lt;&gt;2)+($AA$2051&lt;&gt;2)+($AI$2051&lt;&gt;2))&gt;=0.5,1,0))</f>
        <v/>
      </c>
      <c r="AR2051" s="8">
        <f>IF(($D$2051&lt;&gt;2)+($L$2051&lt;&gt;2)+($T$2051&lt;&gt;2)+($AB$2051&lt;&gt;2)+($AJ$2051&lt;&gt;2)=0,2,IF((($D$2051&lt;&gt;2)*$D$2051+($L$2051&lt;&gt;2)*$L$2051+($T$2051&lt;&gt;2)*$T$2051+($AB$2051&lt;&gt;2)*$AB$2051+($AJ$2051&lt;&gt;2)*$AJ$2051)/(($D$2051&lt;&gt;2)+($L$2051&lt;&gt;2)+($T$2051&lt;&gt;2)+($AB$2051&lt;&gt;2)+($AJ$2051&lt;&gt;2))&gt;=0.5,1,0))</f>
        <v/>
      </c>
      <c r="AS2051" s="8">
        <f>IF(($E$2051&lt;&gt;2)+($M$2051&lt;&gt;2)+($U$2051&lt;&gt;2)+($AC$2051&lt;&gt;2)+($AK$2051&lt;&gt;2)=0,2,IF((($E$2051&lt;&gt;2)*$E$2051+($M$2051&lt;&gt;2)*$M$2051+($U$2051&lt;&gt;2)*$U$2051+($AC$2051&lt;&gt;2)*$AC$2051+($AK$2051&lt;&gt;2)*$AK$2051)/(($E$2051&lt;&gt;2)+($M$2051&lt;&gt;2)+($U$2051&lt;&gt;2)+($AC$2051&lt;&gt;2)+($AK$2051&lt;&gt;2))&gt;=0.5,1,0))</f>
        <v/>
      </c>
      <c r="AT2051" s="8">
        <f>IF(($F$2051&lt;&gt;2)+($N$2051&lt;&gt;2)+($V$2051&lt;&gt;2)+($AD$2051&lt;&gt;2)+($AL$2051&lt;&gt;2)=0,2,IF((($F$2051&lt;&gt;2)*$F$2051+($N$2051&lt;&gt;2)*$N$2051+($V$2051&lt;&gt;2)*$V$2051+($AD$2051&lt;&gt;2)*$AD$2051+($AL$2051&lt;&gt;2)*$AL$2051)/(($F$2051&lt;&gt;2)+($N$2051&lt;&gt;2)+($V$2051&lt;&gt;2)+($AD$2051&lt;&gt;2)+($AL$2051&lt;&gt;2))&gt;=0.5,1,0))</f>
        <v/>
      </c>
      <c r="AU2051" s="8">
        <f>IF(($G$2051&lt;&gt;2)+($O$2051&lt;&gt;2)+($W$2051&lt;&gt;2)+($AE$2051&lt;&gt;2)+($AM$2051&lt;&gt;2)=0,2,IF((($G$2051&lt;&gt;2)*$G$2051+($O$2051&lt;&gt;2)*$O$2051+($W$2051&lt;&gt;2)*$W$2051+($AE$2051&lt;&gt;2)*$AE$2051+($AM$2051&lt;&gt;2)*$AM$2051)/(($G$2051&lt;&gt;2)+($O$2051&lt;&gt;2)+($W$2051&lt;&gt;2)+($AE$2051&lt;&gt;2)+($AM$2051&lt;&gt;2))&gt;=0.5,1,0))</f>
        <v/>
      </c>
      <c r="AV2051" s="8">
        <f>IF(($H$2051&lt;&gt;2)+($P$2051&lt;&gt;2)+($X$2051&lt;&gt;2)+($AF$2051&lt;&gt;2)+($AN$2051&lt;&gt;2)=0,2,IF((($H$2051&lt;&gt;2)*$H$2051+($P$2051&lt;&gt;2)*$P$2051+($X$2051&lt;&gt;2)*$X$2051+($AF$2051&lt;&gt;2)*$AF$2051+($AN$2051&lt;&gt;2)*$AN$2051)/(($H$2051&lt;&gt;2)+($P$2051&lt;&gt;2)+($X$2051&lt;&gt;2)+($AF$2051&lt;&gt;2)+($AN$2051&lt;&gt;2))&gt;=0.5,1,0))</f>
        <v/>
      </c>
      <c r="AX2051" s="16">
        <f>'Ground truth'!$B$15</f>
        <v/>
      </c>
      <c r="AY2051" s="16">
        <f>'Ground truth'!$C$15</f>
        <v/>
      </c>
      <c r="AZ2051" s="16">
        <f>'Ground truth'!$D$15</f>
        <v/>
      </c>
      <c r="BA2051" s="16">
        <f>'Ground truth'!$E$15</f>
        <v/>
      </c>
      <c r="BB2051" s="16">
        <f>'Ground truth'!$F$15</f>
        <v/>
      </c>
      <c r="BC2051" s="16">
        <f>'Ground truth'!$G$15</f>
        <v/>
      </c>
      <c r="BD2051" s="16">
        <f>'Ground truth'!$H$15</f>
        <v/>
      </c>
    </row>
    <row r="2052">
      <c r="A2052" s="3" t="inlineStr">
        <is>
          <t>Motor</t>
        </is>
      </c>
      <c r="B2052" s="8" t="n">
        <v>1</v>
      </c>
      <c r="C2052" s="8" t="n">
        <v>1</v>
      </c>
      <c r="D2052" s="8" t="n">
        <v>1</v>
      </c>
      <c r="E2052" s="8" t="n">
        <v>1</v>
      </c>
      <c r="F2052" s="8" t="n">
        <v>1</v>
      </c>
      <c r="G2052" s="8" t="n">
        <v>1</v>
      </c>
      <c r="H2052" s="8" t="n">
        <v>0</v>
      </c>
      <c r="J2052" s="8" t="n">
        <v>1</v>
      </c>
      <c r="K2052" s="8" t="n">
        <v>1</v>
      </c>
      <c r="L2052" s="8" t="n">
        <v>1</v>
      </c>
      <c r="M2052" s="8" t="n">
        <v>1</v>
      </c>
      <c r="N2052" s="8" t="n">
        <v>1</v>
      </c>
      <c r="O2052" s="8" t="n">
        <v>1</v>
      </c>
      <c r="P2052" s="8" t="n">
        <v>0</v>
      </c>
      <c r="R2052" s="8" t="n">
        <v>1</v>
      </c>
      <c r="S2052" s="8" t="n">
        <v>1</v>
      </c>
      <c r="T2052" s="8" t="n">
        <v>1</v>
      </c>
      <c r="U2052" s="8" t="n">
        <v>1</v>
      </c>
      <c r="V2052" s="8" t="n">
        <v>1</v>
      </c>
      <c r="W2052" s="8" t="n">
        <v>1</v>
      </c>
      <c r="X2052" s="8" t="n">
        <v>0</v>
      </c>
      <c r="Z2052" s="8" t="n">
        <v>1</v>
      </c>
      <c r="AA2052" s="8" t="n">
        <v>1</v>
      </c>
      <c r="AB2052" s="8" t="n">
        <v>1</v>
      </c>
      <c r="AC2052" s="8" t="n">
        <v>1</v>
      </c>
      <c r="AD2052" s="8" t="n">
        <v>1</v>
      </c>
      <c r="AE2052" s="8" t="n">
        <v>1</v>
      </c>
      <c r="AF2052" s="8" t="n">
        <v>0</v>
      </c>
      <c r="AH2052" s="8" t="n">
        <v>1</v>
      </c>
      <c r="AI2052" s="8" t="n">
        <v>1</v>
      </c>
      <c r="AJ2052" s="8" t="n">
        <v>1</v>
      </c>
      <c r="AK2052" s="8" t="n">
        <v>1</v>
      </c>
      <c r="AL2052" s="8" t="n">
        <v>1</v>
      </c>
      <c r="AM2052" s="8" t="n">
        <v>1</v>
      </c>
      <c r="AN2052" s="8" t="n">
        <v>0</v>
      </c>
      <c r="AP2052" s="8">
        <f>IF(($B$2052&lt;&gt;2)+($J$2052&lt;&gt;2)+($R$2052&lt;&gt;2)+($Z$2052&lt;&gt;2)+($AH$2052&lt;&gt;2)=0,2,IF((($B$2052&lt;&gt;2)*$B$2052+($J$2052&lt;&gt;2)*$J$2052+($R$2052&lt;&gt;2)*$R$2052+($Z$2052&lt;&gt;2)*$Z$2052+($AH$2052&lt;&gt;2)*$AH$2052)/(($B$2052&lt;&gt;2)+($J$2052&lt;&gt;2)+($R$2052&lt;&gt;2)+($Z$2052&lt;&gt;2)+($AH$2052&lt;&gt;2))&gt;=0.5,1,0))</f>
        <v/>
      </c>
      <c r="AQ2052" s="8">
        <f>IF(($C$2052&lt;&gt;2)+($K$2052&lt;&gt;2)+($S$2052&lt;&gt;2)+($AA$2052&lt;&gt;2)+($AI$2052&lt;&gt;2)=0,2,IF((($C$2052&lt;&gt;2)*$C$2052+($K$2052&lt;&gt;2)*$K$2052+($S$2052&lt;&gt;2)*$S$2052+($AA$2052&lt;&gt;2)*$AA$2052+($AI$2052&lt;&gt;2)*$AI$2052)/(($C$2052&lt;&gt;2)+($K$2052&lt;&gt;2)+($S$2052&lt;&gt;2)+($AA$2052&lt;&gt;2)+($AI$2052&lt;&gt;2))&gt;=0.5,1,0))</f>
        <v/>
      </c>
      <c r="AR2052" s="8">
        <f>IF(($D$2052&lt;&gt;2)+($L$2052&lt;&gt;2)+($T$2052&lt;&gt;2)+($AB$2052&lt;&gt;2)+($AJ$2052&lt;&gt;2)=0,2,IF((($D$2052&lt;&gt;2)*$D$2052+($L$2052&lt;&gt;2)*$L$2052+($T$2052&lt;&gt;2)*$T$2052+($AB$2052&lt;&gt;2)*$AB$2052+($AJ$2052&lt;&gt;2)*$AJ$2052)/(($D$2052&lt;&gt;2)+($L$2052&lt;&gt;2)+($T$2052&lt;&gt;2)+($AB$2052&lt;&gt;2)+($AJ$2052&lt;&gt;2))&gt;=0.5,1,0))</f>
        <v/>
      </c>
      <c r="AS2052" s="8">
        <f>IF(($E$2052&lt;&gt;2)+($M$2052&lt;&gt;2)+($U$2052&lt;&gt;2)+($AC$2052&lt;&gt;2)+($AK$2052&lt;&gt;2)=0,2,IF((($E$2052&lt;&gt;2)*$E$2052+($M$2052&lt;&gt;2)*$M$2052+($U$2052&lt;&gt;2)*$U$2052+($AC$2052&lt;&gt;2)*$AC$2052+($AK$2052&lt;&gt;2)*$AK$2052)/(($E$2052&lt;&gt;2)+($M$2052&lt;&gt;2)+($U$2052&lt;&gt;2)+($AC$2052&lt;&gt;2)+($AK$2052&lt;&gt;2))&gt;=0.5,1,0))</f>
        <v/>
      </c>
      <c r="AT2052" s="8">
        <f>IF(($F$2052&lt;&gt;2)+($N$2052&lt;&gt;2)+($V$2052&lt;&gt;2)+($AD$2052&lt;&gt;2)+($AL$2052&lt;&gt;2)=0,2,IF((($F$2052&lt;&gt;2)*$F$2052+($N$2052&lt;&gt;2)*$N$2052+($V$2052&lt;&gt;2)*$V$2052+($AD$2052&lt;&gt;2)*$AD$2052+($AL$2052&lt;&gt;2)*$AL$2052)/(($F$2052&lt;&gt;2)+($N$2052&lt;&gt;2)+($V$2052&lt;&gt;2)+($AD$2052&lt;&gt;2)+($AL$2052&lt;&gt;2))&gt;=0.5,1,0))</f>
        <v/>
      </c>
      <c r="AU2052" s="8">
        <f>IF(($G$2052&lt;&gt;2)+($O$2052&lt;&gt;2)+($W$2052&lt;&gt;2)+($AE$2052&lt;&gt;2)+($AM$2052&lt;&gt;2)=0,2,IF((($G$2052&lt;&gt;2)*$G$2052+($O$2052&lt;&gt;2)*$O$2052+($W$2052&lt;&gt;2)*$W$2052+($AE$2052&lt;&gt;2)*$AE$2052+($AM$2052&lt;&gt;2)*$AM$2052)/(($G$2052&lt;&gt;2)+($O$2052&lt;&gt;2)+($W$2052&lt;&gt;2)+($AE$2052&lt;&gt;2)+($AM$2052&lt;&gt;2))&gt;=0.5,1,0))</f>
        <v/>
      </c>
      <c r="AV2052" s="8">
        <f>IF(($H$2052&lt;&gt;2)+($P$2052&lt;&gt;2)+($X$2052&lt;&gt;2)+($AF$2052&lt;&gt;2)+($AN$2052&lt;&gt;2)=0,2,IF((($H$2052&lt;&gt;2)*$H$2052+($P$2052&lt;&gt;2)*$P$2052+($X$2052&lt;&gt;2)*$X$2052+($AF$2052&lt;&gt;2)*$AF$2052+($AN$2052&lt;&gt;2)*$AN$2052)/(($H$2052&lt;&gt;2)+($P$2052&lt;&gt;2)+($X$2052&lt;&gt;2)+($AF$2052&lt;&gt;2)+($AN$2052&lt;&gt;2))&gt;=0.5,1,0))</f>
        <v/>
      </c>
      <c r="AX2052" s="16">
        <f>'Ground truth'!$B$16</f>
        <v/>
      </c>
      <c r="AY2052" s="16">
        <f>'Ground truth'!$C$16</f>
        <v/>
      </c>
      <c r="AZ2052" s="16">
        <f>'Ground truth'!$D$16</f>
        <v/>
      </c>
      <c r="BA2052" s="16">
        <f>'Ground truth'!$E$16</f>
        <v/>
      </c>
      <c r="BB2052" s="16">
        <f>'Ground truth'!$F$16</f>
        <v/>
      </c>
      <c r="BC2052" s="16">
        <f>'Ground truth'!$G$16</f>
        <v/>
      </c>
      <c r="BD2052" s="16">
        <f>'Ground truth'!$H$16</f>
        <v/>
      </c>
    </row>
    <row r="2053">
      <c r="A2053" s="3" t="inlineStr">
        <is>
          <t>Electrical System</t>
        </is>
      </c>
      <c r="B2053" s="8" t="n">
        <v>0</v>
      </c>
      <c r="C2053" s="8" t="n">
        <v>0</v>
      </c>
      <c r="D2053" s="8" t="n">
        <v>1</v>
      </c>
      <c r="E2053" s="8" t="n">
        <v>1</v>
      </c>
      <c r="F2053" s="8" t="n">
        <v>1</v>
      </c>
      <c r="G2053" s="8" t="n">
        <v>1</v>
      </c>
      <c r="H2053" s="8" t="n">
        <v>1</v>
      </c>
      <c r="J2053" s="8" t="n">
        <v>0</v>
      </c>
      <c r="K2053" s="8" t="n">
        <v>0</v>
      </c>
      <c r="L2053" s="8" t="n">
        <v>1</v>
      </c>
      <c r="M2053" s="8" t="n">
        <v>1</v>
      </c>
      <c r="N2053" s="8" t="n">
        <v>1</v>
      </c>
      <c r="O2053" s="8" t="n">
        <v>1</v>
      </c>
      <c r="P2053" s="8" t="n">
        <v>1</v>
      </c>
      <c r="R2053" s="8" t="n">
        <v>0</v>
      </c>
      <c r="S2053" s="8" t="n">
        <v>0</v>
      </c>
      <c r="T2053" s="8" t="n">
        <v>1</v>
      </c>
      <c r="U2053" s="8" t="n">
        <v>1</v>
      </c>
      <c r="V2053" s="8" t="n">
        <v>1</v>
      </c>
      <c r="W2053" s="8" t="n">
        <v>1</v>
      </c>
      <c r="X2053" s="8" t="n">
        <v>1</v>
      </c>
      <c r="Z2053" s="8" t="n">
        <v>0</v>
      </c>
      <c r="AA2053" s="8" t="n">
        <v>0</v>
      </c>
      <c r="AB2053" s="8" t="n">
        <v>1</v>
      </c>
      <c r="AC2053" s="8" t="n">
        <v>1</v>
      </c>
      <c r="AD2053" s="8" t="n">
        <v>1</v>
      </c>
      <c r="AE2053" s="8" t="n">
        <v>1</v>
      </c>
      <c r="AF2053" s="8" t="n">
        <v>1</v>
      </c>
      <c r="AH2053" s="8" t="n">
        <v>0</v>
      </c>
      <c r="AI2053" s="8" t="n">
        <v>0</v>
      </c>
      <c r="AJ2053" s="8" t="n">
        <v>1</v>
      </c>
      <c r="AK2053" s="8" t="n">
        <v>1</v>
      </c>
      <c r="AL2053" s="8" t="n">
        <v>1</v>
      </c>
      <c r="AM2053" s="8" t="n">
        <v>1</v>
      </c>
      <c r="AN2053" s="8" t="n">
        <v>1</v>
      </c>
      <c r="AP2053" s="8">
        <f>IF(($B$2053&lt;&gt;2)+($J$2053&lt;&gt;2)+($R$2053&lt;&gt;2)+($Z$2053&lt;&gt;2)+($AH$2053&lt;&gt;2)=0,2,IF((($B$2053&lt;&gt;2)*$B$2053+($J$2053&lt;&gt;2)*$J$2053+($R$2053&lt;&gt;2)*$R$2053+($Z$2053&lt;&gt;2)*$Z$2053+($AH$2053&lt;&gt;2)*$AH$2053)/(($B$2053&lt;&gt;2)+($J$2053&lt;&gt;2)+($R$2053&lt;&gt;2)+($Z$2053&lt;&gt;2)+($AH$2053&lt;&gt;2))&gt;=0.5,1,0))</f>
        <v/>
      </c>
      <c r="AQ2053" s="8">
        <f>IF(($C$2053&lt;&gt;2)+($K$2053&lt;&gt;2)+($S$2053&lt;&gt;2)+($AA$2053&lt;&gt;2)+($AI$2053&lt;&gt;2)=0,2,IF((($C$2053&lt;&gt;2)*$C$2053+($K$2053&lt;&gt;2)*$K$2053+($S$2053&lt;&gt;2)*$S$2053+($AA$2053&lt;&gt;2)*$AA$2053+($AI$2053&lt;&gt;2)*$AI$2053)/(($C$2053&lt;&gt;2)+($K$2053&lt;&gt;2)+($S$2053&lt;&gt;2)+($AA$2053&lt;&gt;2)+($AI$2053&lt;&gt;2))&gt;=0.5,1,0))</f>
        <v/>
      </c>
      <c r="AR2053" s="8">
        <f>IF(($D$2053&lt;&gt;2)+($L$2053&lt;&gt;2)+($T$2053&lt;&gt;2)+($AB$2053&lt;&gt;2)+($AJ$2053&lt;&gt;2)=0,2,IF((($D$2053&lt;&gt;2)*$D$2053+($L$2053&lt;&gt;2)*$L$2053+($T$2053&lt;&gt;2)*$T$2053+($AB$2053&lt;&gt;2)*$AB$2053+($AJ$2053&lt;&gt;2)*$AJ$2053)/(($D$2053&lt;&gt;2)+($L$2053&lt;&gt;2)+($T$2053&lt;&gt;2)+($AB$2053&lt;&gt;2)+($AJ$2053&lt;&gt;2))&gt;=0.5,1,0))</f>
        <v/>
      </c>
      <c r="AS2053" s="8">
        <f>IF(($E$2053&lt;&gt;2)+($M$2053&lt;&gt;2)+($U$2053&lt;&gt;2)+($AC$2053&lt;&gt;2)+($AK$2053&lt;&gt;2)=0,2,IF((($E$2053&lt;&gt;2)*$E$2053+($M$2053&lt;&gt;2)*$M$2053+($U$2053&lt;&gt;2)*$U$2053+($AC$2053&lt;&gt;2)*$AC$2053+($AK$2053&lt;&gt;2)*$AK$2053)/(($E$2053&lt;&gt;2)+($M$2053&lt;&gt;2)+($U$2053&lt;&gt;2)+($AC$2053&lt;&gt;2)+($AK$2053&lt;&gt;2))&gt;=0.5,1,0))</f>
        <v/>
      </c>
      <c r="AT2053" s="8">
        <f>IF(($F$2053&lt;&gt;2)+($N$2053&lt;&gt;2)+($V$2053&lt;&gt;2)+($AD$2053&lt;&gt;2)+($AL$2053&lt;&gt;2)=0,2,IF((($F$2053&lt;&gt;2)*$F$2053+($N$2053&lt;&gt;2)*$N$2053+($V$2053&lt;&gt;2)*$V$2053+($AD$2053&lt;&gt;2)*$AD$2053+($AL$2053&lt;&gt;2)*$AL$2053)/(($F$2053&lt;&gt;2)+($N$2053&lt;&gt;2)+($V$2053&lt;&gt;2)+($AD$2053&lt;&gt;2)+($AL$2053&lt;&gt;2))&gt;=0.5,1,0))</f>
        <v/>
      </c>
      <c r="AU2053" s="8">
        <f>IF(($G$2053&lt;&gt;2)+($O$2053&lt;&gt;2)+($W$2053&lt;&gt;2)+($AE$2053&lt;&gt;2)+($AM$2053&lt;&gt;2)=0,2,IF((($G$2053&lt;&gt;2)*$G$2053+($O$2053&lt;&gt;2)*$O$2053+($W$2053&lt;&gt;2)*$W$2053+($AE$2053&lt;&gt;2)*$AE$2053+($AM$2053&lt;&gt;2)*$AM$2053)/(($G$2053&lt;&gt;2)+($O$2053&lt;&gt;2)+($W$2053&lt;&gt;2)+($AE$2053&lt;&gt;2)+($AM$2053&lt;&gt;2))&gt;=0.5,1,0))</f>
        <v/>
      </c>
      <c r="AV2053" s="8">
        <f>IF(($H$2053&lt;&gt;2)+($P$2053&lt;&gt;2)+($X$2053&lt;&gt;2)+($AF$2053&lt;&gt;2)+($AN$2053&lt;&gt;2)=0,2,IF((($H$2053&lt;&gt;2)*$H$2053+($P$2053&lt;&gt;2)*$P$2053+($X$2053&lt;&gt;2)*$X$2053+($AF$2053&lt;&gt;2)*$AF$2053+($AN$2053&lt;&gt;2)*$AN$2053)/(($H$2053&lt;&gt;2)+($P$2053&lt;&gt;2)+($X$2053&lt;&gt;2)+($AF$2053&lt;&gt;2)+($AN$2053&lt;&gt;2))&gt;=0.5,1,0))</f>
        <v/>
      </c>
      <c r="AX2053" s="16">
        <f>'Ground truth'!$B$17</f>
        <v/>
      </c>
      <c r="AY2053" s="16">
        <f>'Ground truth'!$C$17</f>
        <v/>
      </c>
      <c r="AZ2053" s="16">
        <f>'Ground truth'!$D$17</f>
        <v/>
      </c>
      <c r="BA2053" s="16">
        <f>'Ground truth'!$E$17</f>
        <v/>
      </c>
      <c r="BB2053" s="16">
        <f>'Ground truth'!$F$17</f>
        <v/>
      </c>
      <c r="BC2053" s="16">
        <f>'Ground truth'!$G$17</f>
        <v/>
      </c>
      <c r="BD2053" s="16">
        <f>'Ground truth'!$H$17</f>
        <v/>
      </c>
    </row>
    <row r="2054">
      <c r="A2054" s="3" t="inlineStr">
        <is>
          <t>Battery Holder</t>
        </is>
      </c>
      <c r="B2054" s="8" t="n">
        <v>0</v>
      </c>
      <c r="C2054" s="8" t="n">
        <v>0</v>
      </c>
      <c r="D2054" s="8" t="n">
        <v>1</v>
      </c>
      <c r="E2054" s="8" t="n">
        <v>1</v>
      </c>
      <c r="F2054" s="8" t="n">
        <v>1</v>
      </c>
      <c r="G2054" s="8" t="n">
        <v>1</v>
      </c>
      <c r="H2054" s="8" t="n">
        <v>1</v>
      </c>
      <c r="J2054" s="8" t="n">
        <v>0</v>
      </c>
      <c r="K2054" s="8" t="n">
        <v>0</v>
      </c>
      <c r="L2054" s="8" t="n">
        <v>1</v>
      </c>
      <c r="M2054" s="8" t="n">
        <v>1</v>
      </c>
      <c r="N2054" s="8" t="n">
        <v>1</v>
      </c>
      <c r="O2054" s="8" t="n">
        <v>1</v>
      </c>
      <c r="P2054" s="8" t="n">
        <v>1</v>
      </c>
      <c r="R2054" s="8" t="n">
        <v>0</v>
      </c>
      <c r="S2054" s="8" t="n">
        <v>0</v>
      </c>
      <c r="T2054" s="8" t="n">
        <v>1</v>
      </c>
      <c r="U2054" s="8" t="n">
        <v>1</v>
      </c>
      <c r="V2054" s="8" t="n">
        <v>1</v>
      </c>
      <c r="W2054" s="8" t="n">
        <v>1</v>
      </c>
      <c r="X2054" s="8" t="n">
        <v>1</v>
      </c>
      <c r="Z2054" s="8" t="n">
        <v>0</v>
      </c>
      <c r="AA2054" s="8" t="n">
        <v>0</v>
      </c>
      <c r="AB2054" s="8" t="n">
        <v>1</v>
      </c>
      <c r="AC2054" s="8" t="n">
        <v>1</v>
      </c>
      <c r="AD2054" s="8" t="n">
        <v>1</v>
      </c>
      <c r="AE2054" s="8" t="n">
        <v>1</v>
      </c>
      <c r="AF2054" s="8" t="n">
        <v>1</v>
      </c>
      <c r="AH2054" s="8" t="n">
        <v>0</v>
      </c>
      <c r="AI2054" s="8" t="n">
        <v>0</v>
      </c>
      <c r="AJ2054" s="8" t="n">
        <v>1</v>
      </c>
      <c r="AK2054" s="8" t="n">
        <v>1</v>
      </c>
      <c r="AL2054" s="8" t="n">
        <v>1</v>
      </c>
      <c r="AM2054" s="8" t="n">
        <v>1</v>
      </c>
      <c r="AN2054" s="8" t="n">
        <v>1</v>
      </c>
      <c r="AP2054" s="8">
        <f>IF(($B$2054&lt;&gt;2)+($J$2054&lt;&gt;2)+($R$2054&lt;&gt;2)+($Z$2054&lt;&gt;2)+($AH$2054&lt;&gt;2)=0,2,IF((($B$2054&lt;&gt;2)*$B$2054+($J$2054&lt;&gt;2)*$J$2054+($R$2054&lt;&gt;2)*$R$2054+($Z$2054&lt;&gt;2)*$Z$2054+($AH$2054&lt;&gt;2)*$AH$2054)/(($B$2054&lt;&gt;2)+($J$2054&lt;&gt;2)+($R$2054&lt;&gt;2)+($Z$2054&lt;&gt;2)+($AH$2054&lt;&gt;2))&gt;=0.5,1,0))</f>
        <v/>
      </c>
      <c r="AQ2054" s="8">
        <f>IF(($C$2054&lt;&gt;2)+($K$2054&lt;&gt;2)+($S$2054&lt;&gt;2)+($AA$2054&lt;&gt;2)+($AI$2054&lt;&gt;2)=0,2,IF((($C$2054&lt;&gt;2)*$C$2054+($K$2054&lt;&gt;2)*$K$2054+($S$2054&lt;&gt;2)*$S$2054+($AA$2054&lt;&gt;2)*$AA$2054+($AI$2054&lt;&gt;2)*$AI$2054)/(($C$2054&lt;&gt;2)+($K$2054&lt;&gt;2)+($S$2054&lt;&gt;2)+($AA$2054&lt;&gt;2)+($AI$2054&lt;&gt;2))&gt;=0.5,1,0))</f>
        <v/>
      </c>
      <c r="AR2054" s="8">
        <f>IF(($D$2054&lt;&gt;2)+($L$2054&lt;&gt;2)+($T$2054&lt;&gt;2)+($AB$2054&lt;&gt;2)+($AJ$2054&lt;&gt;2)=0,2,IF((($D$2054&lt;&gt;2)*$D$2054+($L$2054&lt;&gt;2)*$L$2054+($T$2054&lt;&gt;2)*$T$2054+($AB$2054&lt;&gt;2)*$AB$2054+($AJ$2054&lt;&gt;2)*$AJ$2054)/(($D$2054&lt;&gt;2)+($L$2054&lt;&gt;2)+($T$2054&lt;&gt;2)+($AB$2054&lt;&gt;2)+($AJ$2054&lt;&gt;2))&gt;=0.5,1,0))</f>
        <v/>
      </c>
      <c r="AS2054" s="8">
        <f>IF(($E$2054&lt;&gt;2)+($M$2054&lt;&gt;2)+($U$2054&lt;&gt;2)+($AC$2054&lt;&gt;2)+($AK$2054&lt;&gt;2)=0,2,IF((($E$2054&lt;&gt;2)*$E$2054+($M$2054&lt;&gt;2)*$M$2054+($U$2054&lt;&gt;2)*$U$2054+($AC$2054&lt;&gt;2)*$AC$2054+($AK$2054&lt;&gt;2)*$AK$2054)/(($E$2054&lt;&gt;2)+($M$2054&lt;&gt;2)+($U$2054&lt;&gt;2)+($AC$2054&lt;&gt;2)+($AK$2054&lt;&gt;2))&gt;=0.5,1,0))</f>
        <v/>
      </c>
      <c r="AT2054" s="8">
        <f>IF(($F$2054&lt;&gt;2)+($N$2054&lt;&gt;2)+($V$2054&lt;&gt;2)+($AD$2054&lt;&gt;2)+($AL$2054&lt;&gt;2)=0,2,IF((($F$2054&lt;&gt;2)*$F$2054+($N$2054&lt;&gt;2)*$N$2054+($V$2054&lt;&gt;2)*$V$2054+($AD$2054&lt;&gt;2)*$AD$2054+($AL$2054&lt;&gt;2)*$AL$2054)/(($F$2054&lt;&gt;2)+($N$2054&lt;&gt;2)+($V$2054&lt;&gt;2)+($AD$2054&lt;&gt;2)+($AL$2054&lt;&gt;2))&gt;=0.5,1,0))</f>
        <v/>
      </c>
      <c r="AU2054" s="8">
        <f>IF(($G$2054&lt;&gt;2)+($O$2054&lt;&gt;2)+($W$2054&lt;&gt;2)+($AE$2054&lt;&gt;2)+($AM$2054&lt;&gt;2)=0,2,IF((($G$2054&lt;&gt;2)*$G$2054+($O$2054&lt;&gt;2)*$O$2054+($W$2054&lt;&gt;2)*$W$2054+($AE$2054&lt;&gt;2)*$AE$2054+($AM$2054&lt;&gt;2)*$AM$2054)/(($G$2054&lt;&gt;2)+($O$2054&lt;&gt;2)+($W$2054&lt;&gt;2)+($AE$2054&lt;&gt;2)+($AM$2054&lt;&gt;2))&gt;=0.5,1,0))</f>
        <v/>
      </c>
      <c r="AV2054" s="8">
        <f>IF(($H$2054&lt;&gt;2)+($P$2054&lt;&gt;2)+($X$2054&lt;&gt;2)+($AF$2054&lt;&gt;2)+($AN$2054&lt;&gt;2)=0,2,IF((($H$2054&lt;&gt;2)*$H$2054+($P$2054&lt;&gt;2)*$P$2054+($X$2054&lt;&gt;2)*$X$2054+($AF$2054&lt;&gt;2)*$AF$2054+($AN$2054&lt;&gt;2)*$AN$2054)/(($H$2054&lt;&gt;2)+($P$2054&lt;&gt;2)+($X$2054&lt;&gt;2)+($AF$2054&lt;&gt;2)+($AN$2054&lt;&gt;2))&gt;=0.5,1,0))</f>
        <v/>
      </c>
      <c r="AX2054" s="16">
        <f>'Ground truth'!$B$18</f>
        <v/>
      </c>
      <c r="AY2054" s="16">
        <f>'Ground truth'!$C$18</f>
        <v/>
      </c>
      <c r="AZ2054" s="16">
        <f>'Ground truth'!$D$18</f>
        <v/>
      </c>
      <c r="BA2054" s="16">
        <f>'Ground truth'!$E$18</f>
        <v/>
      </c>
      <c r="BB2054" s="16">
        <f>'Ground truth'!$F$18</f>
        <v/>
      </c>
      <c r="BC2054" s="16">
        <f>'Ground truth'!$G$18</f>
        <v/>
      </c>
      <c r="BD2054" s="16">
        <f>'Ground truth'!$H$18</f>
        <v/>
      </c>
    </row>
    <row r="2055">
      <c r="A2055" s="3" t="inlineStr">
        <is>
          <t>Housing</t>
        </is>
      </c>
      <c r="B2055" s="8" t="n">
        <v>0</v>
      </c>
      <c r="C2055" s="8" t="n">
        <v>0</v>
      </c>
      <c r="D2055" s="8" t="n">
        <v>1</v>
      </c>
      <c r="E2055" s="8" t="n">
        <v>1</v>
      </c>
      <c r="F2055" s="8" t="n">
        <v>1</v>
      </c>
      <c r="G2055" s="8" t="n">
        <v>1</v>
      </c>
      <c r="H2055" s="8" t="n">
        <v>1</v>
      </c>
      <c r="J2055" s="8" t="n">
        <v>0</v>
      </c>
      <c r="K2055" s="8" t="n">
        <v>0</v>
      </c>
      <c r="L2055" s="8" t="n">
        <v>1</v>
      </c>
      <c r="M2055" s="8" t="n">
        <v>1</v>
      </c>
      <c r="N2055" s="8" t="n">
        <v>1</v>
      </c>
      <c r="O2055" s="8" t="n">
        <v>1</v>
      </c>
      <c r="P2055" s="8" t="n">
        <v>1</v>
      </c>
      <c r="R2055" s="8" t="n">
        <v>0</v>
      </c>
      <c r="S2055" s="8" t="n">
        <v>0</v>
      </c>
      <c r="T2055" s="8" t="n">
        <v>1</v>
      </c>
      <c r="U2055" s="8" t="n">
        <v>1</v>
      </c>
      <c r="V2055" s="8" t="n">
        <v>1</v>
      </c>
      <c r="W2055" s="8" t="n">
        <v>1</v>
      </c>
      <c r="X2055" s="8" t="n">
        <v>1</v>
      </c>
      <c r="Z2055" s="8" t="n">
        <v>0</v>
      </c>
      <c r="AA2055" s="8" t="n">
        <v>0</v>
      </c>
      <c r="AB2055" s="8" t="n">
        <v>1</v>
      </c>
      <c r="AC2055" s="8" t="n">
        <v>1</v>
      </c>
      <c r="AD2055" s="8" t="n">
        <v>1</v>
      </c>
      <c r="AE2055" s="8" t="n">
        <v>1</v>
      </c>
      <c r="AF2055" s="8" t="n">
        <v>1</v>
      </c>
      <c r="AH2055" s="8" t="n">
        <v>0</v>
      </c>
      <c r="AI2055" s="8" t="n">
        <v>0</v>
      </c>
      <c r="AJ2055" s="8" t="n">
        <v>1</v>
      </c>
      <c r="AK2055" s="8" t="n">
        <v>1</v>
      </c>
      <c r="AL2055" s="8" t="n">
        <v>1</v>
      </c>
      <c r="AM2055" s="8" t="n">
        <v>1</v>
      </c>
      <c r="AN2055" s="8" t="n">
        <v>1</v>
      </c>
      <c r="AP2055" s="8">
        <f>IF(($B$2055&lt;&gt;2)+($J$2055&lt;&gt;2)+($R$2055&lt;&gt;2)+($Z$2055&lt;&gt;2)+($AH$2055&lt;&gt;2)=0,2,IF((($B$2055&lt;&gt;2)*$B$2055+($J$2055&lt;&gt;2)*$J$2055+($R$2055&lt;&gt;2)*$R$2055+($Z$2055&lt;&gt;2)*$Z$2055+($AH$2055&lt;&gt;2)*$AH$2055)/(($B$2055&lt;&gt;2)+($J$2055&lt;&gt;2)+($R$2055&lt;&gt;2)+($Z$2055&lt;&gt;2)+($AH$2055&lt;&gt;2))&gt;=0.5,1,0))</f>
        <v/>
      </c>
      <c r="AQ2055" s="8">
        <f>IF(($C$2055&lt;&gt;2)+($K$2055&lt;&gt;2)+($S$2055&lt;&gt;2)+($AA$2055&lt;&gt;2)+($AI$2055&lt;&gt;2)=0,2,IF((($C$2055&lt;&gt;2)*$C$2055+($K$2055&lt;&gt;2)*$K$2055+($S$2055&lt;&gt;2)*$S$2055+($AA$2055&lt;&gt;2)*$AA$2055+($AI$2055&lt;&gt;2)*$AI$2055)/(($C$2055&lt;&gt;2)+($K$2055&lt;&gt;2)+($S$2055&lt;&gt;2)+($AA$2055&lt;&gt;2)+($AI$2055&lt;&gt;2))&gt;=0.5,1,0))</f>
        <v/>
      </c>
      <c r="AR2055" s="8">
        <f>IF(($D$2055&lt;&gt;2)+($L$2055&lt;&gt;2)+($T$2055&lt;&gt;2)+($AB$2055&lt;&gt;2)+($AJ$2055&lt;&gt;2)=0,2,IF((($D$2055&lt;&gt;2)*$D$2055+($L$2055&lt;&gt;2)*$L$2055+($T$2055&lt;&gt;2)*$T$2055+($AB$2055&lt;&gt;2)*$AB$2055+($AJ$2055&lt;&gt;2)*$AJ$2055)/(($D$2055&lt;&gt;2)+($L$2055&lt;&gt;2)+($T$2055&lt;&gt;2)+($AB$2055&lt;&gt;2)+($AJ$2055&lt;&gt;2))&gt;=0.5,1,0))</f>
        <v/>
      </c>
      <c r="AS2055" s="8">
        <f>IF(($E$2055&lt;&gt;2)+($M$2055&lt;&gt;2)+($U$2055&lt;&gt;2)+($AC$2055&lt;&gt;2)+($AK$2055&lt;&gt;2)=0,2,IF((($E$2055&lt;&gt;2)*$E$2055+($M$2055&lt;&gt;2)*$M$2055+($U$2055&lt;&gt;2)*$U$2055+($AC$2055&lt;&gt;2)*$AC$2055+($AK$2055&lt;&gt;2)*$AK$2055)/(($E$2055&lt;&gt;2)+($M$2055&lt;&gt;2)+($U$2055&lt;&gt;2)+($AC$2055&lt;&gt;2)+($AK$2055&lt;&gt;2))&gt;=0.5,1,0))</f>
        <v/>
      </c>
      <c r="AT2055" s="8">
        <f>IF(($F$2055&lt;&gt;2)+($N$2055&lt;&gt;2)+($V$2055&lt;&gt;2)+($AD$2055&lt;&gt;2)+($AL$2055&lt;&gt;2)=0,2,IF((($F$2055&lt;&gt;2)*$F$2055+($N$2055&lt;&gt;2)*$N$2055+($V$2055&lt;&gt;2)*$V$2055+($AD$2055&lt;&gt;2)*$AD$2055+($AL$2055&lt;&gt;2)*$AL$2055)/(($F$2055&lt;&gt;2)+($N$2055&lt;&gt;2)+($V$2055&lt;&gt;2)+($AD$2055&lt;&gt;2)+($AL$2055&lt;&gt;2))&gt;=0.5,1,0))</f>
        <v/>
      </c>
      <c r="AU2055" s="8">
        <f>IF(($G$2055&lt;&gt;2)+($O$2055&lt;&gt;2)+($W$2055&lt;&gt;2)+($AE$2055&lt;&gt;2)+($AM$2055&lt;&gt;2)=0,2,IF((($G$2055&lt;&gt;2)*$G$2055+($O$2055&lt;&gt;2)*$O$2055+($W$2055&lt;&gt;2)*$W$2055+($AE$2055&lt;&gt;2)*$AE$2055+($AM$2055&lt;&gt;2)*$AM$2055)/(($G$2055&lt;&gt;2)+($O$2055&lt;&gt;2)+($W$2055&lt;&gt;2)+($AE$2055&lt;&gt;2)+($AM$2055&lt;&gt;2))&gt;=0.5,1,0))</f>
        <v/>
      </c>
      <c r="AV2055" s="8">
        <f>IF(($H$2055&lt;&gt;2)+($P$2055&lt;&gt;2)+($X$2055&lt;&gt;2)+($AF$2055&lt;&gt;2)+($AN$2055&lt;&gt;2)=0,2,IF((($H$2055&lt;&gt;2)*$H$2055+($P$2055&lt;&gt;2)*$P$2055+($X$2055&lt;&gt;2)*$X$2055+($AF$2055&lt;&gt;2)*$AF$2055+($AN$2055&lt;&gt;2)*$AN$2055)/(($H$2055&lt;&gt;2)+($P$2055&lt;&gt;2)+($X$2055&lt;&gt;2)+($AF$2055&lt;&gt;2)+($AN$2055&lt;&gt;2))&gt;=0.5,1,0))</f>
        <v/>
      </c>
      <c r="AX2055" s="16">
        <f>'Ground truth'!$B$19</f>
        <v/>
      </c>
      <c r="AY2055" s="16">
        <f>'Ground truth'!$C$19</f>
        <v/>
      </c>
      <c r="AZ2055" s="16">
        <f>'Ground truth'!$D$19</f>
        <v/>
      </c>
      <c r="BA2055" s="16">
        <f>'Ground truth'!$E$19</f>
        <v/>
      </c>
      <c r="BB2055" s="16">
        <f>'Ground truth'!$F$19</f>
        <v/>
      </c>
      <c r="BC2055" s="16">
        <f>'Ground truth'!$G$19</f>
        <v/>
      </c>
      <c r="BD2055" s="16">
        <f>'Ground truth'!$H$19</f>
        <v/>
      </c>
    </row>
    <row r="2056">
      <c r="A2056" s="3" t="inlineStr">
        <is>
          <t>External Environment</t>
        </is>
      </c>
      <c r="B2056" s="8" t="n">
        <v>0</v>
      </c>
      <c r="C2056" s="8" t="n">
        <v>0</v>
      </c>
      <c r="D2056" s="8" t="n">
        <v>0</v>
      </c>
      <c r="E2056" s="8" t="n">
        <v>1</v>
      </c>
      <c r="F2056" s="8" t="n">
        <v>1</v>
      </c>
      <c r="G2056" s="8" t="n">
        <v>1</v>
      </c>
      <c r="H2056" s="8" t="n">
        <v>1</v>
      </c>
      <c r="J2056" s="8" t="n">
        <v>0</v>
      </c>
      <c r="K2056" s="8" t="n">
        <v>0</v>
      </c>
      <c r="L2056" s="8" t="n">
        <v>0</v>
      </c>
      <c r="M2056" s="8" t="n">
        <v>1</v>
      </c>
      <c r="N2056" s="8" t="n">
        <v>1</v>
      </c>
      <c r="O2056" s="8" t="n">
        <v>1</v>
      </c>
      <c r="P2056" s="8" t="n">
        <v>1</v>
      </c>
      <c r="R2056" s="8" t="n">
        <v>0</v>
      </c>
      <c r="S2056" s="8" t="n">
        <v>0</v>
      </c>
      <c r="T2056" s="8" t="n">
        <v>0</v>
      </c>
      <c r="U2056" s="8" t="n">
        <v>1</v>
      </c>
      <c r="V2056" s="8" t="n">
        <v>1</v>
      </c>
      <c r="W2056" s="8" t="n">
        <v>1</v>
      </c>
      <c r="X2056" s="8" t="n">
        <v>1</v>
      </c>
      <c r="Z2056" s="8" t="n">
        <v>0</v>
      </c>
      <c r="AA2056" s="8" t="n">
        <v>0</v>
      </c>
      <c r="AB2056" s="8" t="n">
        <v>0</v>
      </c>
      <c r="AC2056" s="8" t="n">
        <v>1</v>
      </c>
      <c r="AD2056" s="8" t="n">
        <v>1</v>
      </c>
      <c r="AE2056" s="8" t="n">
        <v>1</v>
      </c>
      <c r="AF2056" s="8" t="n">
        <v>1</v>
      </c>
      <c r="AH2056" s="8" t="n">
        <v>0</v>
      </c>
      <c r="AI2056" s="8" t="n">
        <v>0</v>
      </c>
      <c r="AJ2056" s="8" t="n">
        <v>0</v>
      </c>
      <c r="AK2056" s="8" t="n">
        <v>1</v>
      </c>
      <c r="AL2056" s="8" t="n">
        <v>1</v>
      </c>
      <c r="AM2056" s="8" t="n">
        <v>1</v>
      </c>
      <c r="AN2056" s="8" t="n">
        <v>1</v>
      </c>
      <c r="AP2056" s="8">
        <f>IF(($B$2056&lt;&gt;2)+($J$2056&lt;&gt;2)+($R$2056&lt;&gt;2)+($Z$2056&lt;&gt;2)+($AH$2056&lt;&gt;2)=0,2,IF((($B$2056&lt;&gt;2)*$B$2056+($J$2056&lt;&gt;2)*$J$2056+($R$2056&lt;&gt;2)*$R$2056+($Z$2056&lt;&gt;2)*$Z$2056+($AH$2056&lt;&gt;2)*$AH$2056)/(($B$2056&lt;&gt;2)+($J$2056&lt;&gt;2)+($R$2056&lt;&gt;2)+($Z$2056&lt;&gt;2)+($AH$2056&lt;&gt;2))&gt;=0.5,1,0))</f>
        <v/>
      </c>
      <c r="AQ2056" s="8">
        <f>IF(($C$2056&lt;&gt;2)+($K$2056&lt;&gt;2)+($S$2056&lt;&gt;2)+($AA$2056&lt;&gt;2)+($AI$2056&lt;&gt;2)=0,2,IF((($C$2056&lt;&gt;2)*$C$2056+($K$2056&lt;&gt;2)*$K$2056+($S$2056&lt;&gt;2)*$S$2056+($AA$2056&lt;&gt;2)*$AA$2056+($AI$2056&lt;&gt;2)*$AI$2056)/(($C$2056&lt;&gt;2)+($K$2056&lt;&gt;2)+($S$2056&lt;&gt;2)+($AA$2056&lt;&gt;2)+($AI$2056&lt;&gt;2))&gt;=0.5,1,0))</f>
        <v/>
      </c>
      <c r="AR2056" s="8">
        <f>IF(($D$2056&lt;&gt;2)+($L$2056&lt;&gt;2)+($T$2056&lt;&gt;2)+($AB$2056&lt;&gt;2)+($AJ$2056&lt;&gt;2)=0,2,IF((($D$2056&lt;&gt;2)*$D$2056+($L$2056&lt;&gt;2)*$L$2056+($T$2056&lt;&gt;2)*$T$2056+($AB$2056&lt;&gt;2)*$AB$2056+($AJ$2056&lt;&gt;2)*$AJ$2056)/(($D$2056&lt;&gt;2)+($L$2056&lt;&gt;2)+($T$2056&lt;&gt;2)+($AB$2056&lt;&gt;2)+($AJ$2056&lt;&gt;2))&gt;=0.5,1,0))</f>
        <v/>
      </c>
      <c r="AS2056" s="8">
        <f>IF(($E$2056&lt;&gt;2)+($M$2056&lt;&gt;2)+($U$2056&lt;&gt;2)+($AC$2056&lt;&gt;2)+($AK$2056&lt;&gt;2)=0,2,IF((($E$2056&lt;&gt;2)*$E$2056+($M$2056&lt;&gt;2)*$M$2056+($U$2056&lt;&gt;2)*$U$2056+($AC$2056&lt;&gt;2)*$AC$2056+($AK$2056&lt;&gt;2)*$AK$2056)/(($E$2056&lt;&gt;2)+($M$2056&lt;&gt;2)+($U$2056&lt;&gt;2)+($AC$2056&lt;&gt;2)+($AK$2056&lt;&gt;2))&gt;=0.5,1,0))</f>
        <v/>
      </c>
      <c r="AT2056" s="8">
        <f>IF(($F$2056&lt;&gt;2)+($N$2056&lt;&gt;2)+($V$2056&lt;&gt;2)+($AD$2056&lt;&gt;2)+($AL$2056&lt;&gt;2)=0,2,IF((($F$2056&lt;&gt;2)*$F$2056+($N$2056&lt;&gt;2)*$N$2056+($V$2056&lt;&gt;2)*$V$2056+($AD$2056&lt;&gt;2)*$AD$2056+($AL$2056&lt;&gt;2)*$AL$2056)/(($F$2056&lt;&gt;2)+($N$2056&lt;&gt;2)+($V$2056&lt;&gt;2)+($AD$2056&lt;&gt;2)+($AL$2056&lt;&gt;2))&gt;=0.5,1,0))</f>
        <v/>
      </c>
      <c r="AU2056" s="8">
        <f>IF(($G$2056&lt;&gt;2)+($O$2056&lt;&gt;2)+($W$2056&lt;&gt;2)+($AE$2056&lt;&gt;2)+($AM$2056&lt;&gt;2)=0,2,IF((($G$2056&lt;&gt;2)*$G$2056+($O$2056&lt;&gt;2)*$O$2056+($W$2056&lt;&gt;2)*$W$2056+($AE$2056&lt;&gt;2)*$AE$2056+($AM$2056&lt;&gt;2)*$AM$2056)/(($G$2056&lt;&gt;2)+($O$2056&lt;&gt;2)+($W$2056&lt;&gt;2)+($AE$2056&lt;&gt;2)+($AM$2056&lt;&gt;2))&gt;=0.5,1,0))</f>
        <v/>
      </c>
      <c r="AV2056" s="8">
        <f>IF(($H$2056&lt;&gt;2)+($P$2056&lt;&gt;2)+($X$2056&lt;&gt;2)+($AF$2056&lt;&gt;2)+($AN$2056&lt;&gt;2)=0,2,IF((($H$2056&lt;&gt;2)*$H$2056+($P$2056&lt;&gt;2)*$P$2056+($X$2056&lt;&gt;2)*$X$2056+($AF$2056&lt;&gt;2)*$AF$2056+($AN$2056&lt;&gt;2)*$AN$2056)/(($H$2056&lt;&gt;2)+($P$2056&lt;&gt;2)+($X$2056&lt;&gt;2)+($AF$2056&lt;&gt;2)+($AN$2056&lt;&gt;2))&gt;=0.5,1,0))</f>
        <v/>
      </c>
      <c r="AX2056" s="16">
        <f>'Ground truth'!$B$20</f>
        <v/>
      </c>
      <c r="AY2056" s="16">
        <f>'Ground truth'!$C$20</f>
        <v/>
      </c>
      <c r="AZ2056" s="16">
        <f>'Ground truth'!$D$20</f>
        <v/>
      </c>
      <c r="BA2056" s="16">
        <f>'Ground truth'!$E$20</f>
        <v/>
      </c>
      <c r="BB2056" s="16">
        <f>'Ground truth'!$F$20</f>
        <v/>
      </c>
      <c r="BC2056" s="16">
        <f>'Ground truth'!$G$20</f>
        <v/>
      </c>
      <c r="BD2056" s="16">
        <f>'Ground truth'!$H$20</f>
        <v/>
      </c>
    </row>
    <row r="2058">
      <c r="A2058" s="17" t="inlineStr">
        <is>
          <t>metrics — confident-only (unsure excluded from denominators)</t>
        </is>
      </c>
      <c r="B2058" s="10" t="inlineStr">
        <is>
          <t>run 1</t>
        </is>
      </c>
      <c r="C2058" s="10" t="inlineStr">
        <is>
          <t>run 2</t>
        </is>
      </c>
      <c r="D2058" s="10" t="inlineStr">
        <is>
          <t>run 3</t>
        </is>
      </c>
      <c r="E2058" s="10" t="inlineStr">
        <is>
          <t>run 4</t>
        </is>
      </c>
      <c r="F2058" s="10" t="inlineStr">
        <is>
          <t>run 5</t>
        </is>
      </c>
      <c r="G2058" s="10" t="inlineStr">
        <is>
          <t>avg-matrix</t>
        </is>
      </c>
      <c r="H2058" s="10" t="inlineStr">
        <is>
          <t>mean</t>
        </is>
      </c>
      <c r="I2058" s="10" t="inlineStr">
        <is>
          <t>std (pop.)</t>
        </is>
      </c>
      <c r="J2058" s="17" t="inlineStr">
        <is>
          <t>notes</t>
        </is>
      </c>
    </row>
    <row r="2059">
      <c r="A2059" s="7" t="inlineStr">
        <is>
          <t>TP</t>
        </is>
      </c>
      <c r="B2059" s="7">
        <f>SUMPRODUCT(($B$2050:$H$2056=1)*('Ground truth'!$B$14:$H$20=1))</f>
        <v/>
      </c>
      <c r="C2059" s="7">
        <f>SUMPRODUCT(($J$2050:$P$2056=1)*('Ground truth'!$B$14:$H$20=1))</f>
        <v/>
      </c>
      <c r="D2059" s="7">
        <f>SUMPRODUCT(($R$2050:$X$2056=1)*('Ground truth'!$B$14:$H$20=1))</f>
        <v/>
      </c>
      <c r="E2059" s="7">
        <f>SUMPRODUCT(($Z$2050:$AF$2056=1)*('Ground truth'!$B$14:$H$20=1))</f>
        <v/>
      </c>
      <c r="F2059" s="7">
        <f>SUMPRODUCT(($AH$2050:$AN$2056=1)*('Ground truth'!$B$14:$H$20=1))</f>
        <v/>
      </c>
      <c r="G2059" s="7">
        <f>SUMPRODUCT(($AP$2050:$AV$2056=1)*('Ground truth'!$B$14:$H$20=1))</f>
        <v/>
      </c>
      <c r="H2059" s="12">
        <f>AVERAGE($B$2059:$F$2059)</f>
        <v/>
      </c>
      <c r="I2059" s="12">
        <f>STDEV.P($B$2059:$F$2059)</f>
        <v/>
      </c>
    </row>
    <row r="2060">
      <c r="A2060" s="7" t="inlineStr">
        <is>
          <t>TN</t>
        </is>
      </c>
      <c r="B2060" s="7">
        <f>SUMPRODUCT(($B$2050:$H$2056=0)*('Ground truth'!$B$14:$H$20=0))</f>
        <v/>
      </c>
      <c r="C2060" s="7">
        <f>SUMPRODUCT(($J$2050:$P$2056=0)*('Ground truth'!$B$14:$H$20=0))</f>
        <v/>
      </c>
      <c r="D2060" s="7">
        <f>SUMPRODUCT(($R$2050:$X$2056=0)*('Ground truth'!$B$14:$H$20=0))</f>
        <v/>
      </c>
      <c r="E2060" s="7">
        <f>SUMPRODUCT(($Z$2050:$AF$2056=0)*('Ground truth'!$B$14:$H$20=0))</f>
        <v/>
      </c>
      <c r="F2060" s="7">
        <f>SUMPRODUCT(($AH$2050:$AN$2056=0)*('Ground truth'!$B$14:$H$20=0))</f>
        <v/>
      </c>
      <c r="G2060" s="7">
        <f>SUMPRODUCT(($AP$2050:$AV$2056=0)*('Ground truth'!$B$14:$H$20=0))</f>
        <v/>
      </c>
      <c r="H2060" s="12">
        <f>AVERAGE($B$2060:$F$2060)</f>
        <v/>
      </c>
      <c r="I2060" s="12">
        <f>STDEV.P($B$2060:$F$2060)</f>
        <v/>
      </c>
    </row>
    <row r="2061">
      <c r="A2061" s="7" t="inlineStr">
        <is>
          <t>FP</t>
        </is>
      </c>
      <c r="B2061" s="7">
        <f>SUMPRODUCT(($B$2050:$H$2056=1)*('Ground truth'!$B$14:$H$20=0))</f>
        <v/>
      </c>
      <c r="C2061" s="7">
        <f>SUMPRODUCT(($J$2050:$P$2056=1)*('Ground truth'!$B$14:$H$20=0))</f>
        <v/>
      </c>
      <c r="D2061" s="7">
        <f>SUMPRODUCT(($R$2050:$X$2056=1)*('Ground truth'!$B$14:$H$20=0))</f>
        <v/>
      </c>
      <c r="E2061" s="7">
        <f>SUMPRODUCT(($Z$2050:$AF$2056=1)*('Ground truth'!$B$14:$H$20=0))</f>
        <v/>
      </c>
      <c r="F2061" s="7">
        <f>SUMPRODUCT(($AH$2050:$AN$2056=1)*('Ground truth'!$B$14:$H$20=0))</f>
        <v/>
      </c>
      <c r="G2061" s="7">
        <f>SUMPRODUCT(($AP$2050:$AV$2056=1)*('Ground truth'!$B$14:$H$20=0))</f>
        <v/>
      </c>
      <c r="H2061" s="12">
        <f>AVERAGE($B$2061:$F$2061)</f>
        <v/>
      </c>
      <c r="I2061" s="12">
        <f>STDEV.P($B$2061:$F$2061)</f>
        <v/>
      </c>
    </row>
    <row r="2062">
      <c r="A2062" s="7" t="inlineStr">
        <is>
          <t>FN</t>
        </is>
      </c>
      <c r="B2062" s="7">
        <f>SUMPRODUCT(($B$2050:$H$2056=0)*('Ground truth'!$B$14:$H$20=1))</f>
        <v/>
      </c>
      <c r="C2062" s="7">
        <f>SUMPRODUCT(($J$2050:$P$2056=0)*('Ground truth'!$B$14:$H$20=1))</f>
        <v/>
      </c>
      <c r="D2062" s="7">
        <f>SUMPRODUCT(($R$2050:$X$2056=0)*('Ground truth'!$B$14:$H$20=1))</f>
        <v/>
      </c>
      <c r="E2062" s="7">
        <f>SUMPRODUCT(($Z$2050:$AF$2056=0)*('Ground truth'!$B$14:$H$20=1))</f>
        <v/>
      </c>
      <c r="F2062" s="7">
        <f>SUMPRODUCT(($AH$2050:$AN$2056=0)*('Ground truth'!$B$14:$H$20=1))</f>
        <v/>
      </c>
      <c r="G2062" s="7">
        <f>SUMPRODUCT(($AP$2050:$AV$2056=0)*('Ground truth'!$B$14:$H$20=1))</f>
        <v/>
      </c>
      <c r="H2062" s="12">
        <f>AVERAGE($B$2062:$F$2062)</f>
        <v/>
      </c>
      <c r="I2062" s="12">
        <f>STDEV.P($B$2062:$F$2062)</f>
        <v/>
      </c>
    </row>
    <row r="2063">
      <c r="A2063" s="4" t="inlineStr">
        <is>
          <t>Precision</t>
        </is>
      </c>
      <c r="B2063" s="12">
        <f>IFERROR($B$2059/($B$2059+$B$2061),0)</f>
        <v/>
      </c>
      <c r="C2063" s="12">
        <f>IFERROR($C$2059/($C$2059+$C$2061),0)</f>
        <v/>
      </c>
      <c r="D2063" s="12">
        <f>IFERROR($D$2059/($D$2059+$D$2061),0)</f>
        <v/>
      </c>
      <c r="E2063" s="12">
        <f>IFERROR($E$2059/($E$2059+$E$2061),0)</f>
        <v/>
      </c>
      <c r="F2063" s="12">
        <f>IFERROR($F$2059/($F$2059+$F$2061),0)</f>
        <v/>
      </c>
      <c r="G2063" s="12">
        <f>IFERROR($G$2059/($G$2059+$G$2061),0)</f>
        <v/>
      </c>
      <c r="H2063" s="18">
        <f>AVERAGE($B$2063:$F$2063)</f>
        <v/>
      </c>
      <c r="I2063" s="18">
        <f>STDEV.P($B$2063:$F$2063)</f>
        <v/>
      </c>
    </row>
    <row r="2064">
      <c r="A2064" s="4" t="inlineStr">
        <is>
          <t>Recall</t>
        </is>
      </c>
      <c r="B2064" s="12">
        <f>IFERROR($B$2059/($B$2059+$B$2062),0)</f>
        <v/>
      </c>
      <c r="C2064" s="12">
        <f>IFERROR($C$2059/($C$2059+$C$2062),0)</f>
        <v/>
      </c>
      <c r="D2064" s="12">
        <f>IFERROR($D$2059/($D$2059+$D$2062),0)</f>
        <v/>
      </c>
      <c r="E2064" s="12">
        <f>IFERROR($E$2059/($E$2059+$E$2062),0)</f>
        <v/>
      </c>
      <c r="F2064" s="12">
        <f>IFERROR($F$2059/($F$2059+$F$2062),0)</f>
        <v/>
      </c>
      <c r="G2064" s="12">
        <f>IFERROR($G$2059/($G$2059+$G$2062),0)</f>
        <v/>
      </c>
      <c r="H2064" s="18">
        <f>AVERAGE($B$2064:$F$2064)</f>
        <v/>
      </c>
      <c r="I2064" s="18">
        <f>STDEV.P($B$2064:$F$2064)</f>
        <v/>
      </c>
    </row>
    <row r="2065">
      <c r="A2065" s="4" t="inlineStr">
        <is>
          <t>F1</t>
        </is>
      </c>
      <c r="B2065" s="12">
        <f>IFERROR(2*$B$2063*$B$2064/($B$2063+$B$2064),0)</f>
        <v/>
      </c>
      <c r="C2065" s="12">
        <f>IFERROR(2*$C$2063*$C$2064/($C$2063+$C$2064),0)</f>
        <v/>
      </c>
      <c r="D2065" s="12">
        <f>IFERROR(2*$D$2063*$D$2064/($D$2063+$D$2064),0)</f>
        <v/>
      </c>
      <c r="E2065" s="12">
        <f>IFERROR(2*$E$2063*$E$2064/($E$2063+$E$2064),0)</f>
        <v/>
      </c>
      <c r="F2065" s="12">
        <f>IFERROR(2*$F$2063*$F$2064/($F$2063+$F$2064),0)</f>
        <v/>
      </c>
      <c r="G2065" s="12">
        <f>IFERROR(2*$G$2063*$G$2064/($G$2063+$G$2064),0)</f>
        <v/>
      </c>
      <c r="H2065" s="18">
        <f>AVERAGE($B$2065:$F$2065)</f>
        <v/>
      </c>
      <c r="I2065" s="18">
        <f>STDEV.P($B$2065:$F$2065)</f>
        <v/>
      </c>
    </row>
    <row r="2066">
      <c r="A2066" s="4" t="inlineStr">
        <is>
          <t>Accuracy</t>
        </is>
      </c>
      <c r="B2066" s="12">
        <f>IFERROR(($B$2059+$B$2060)/($B$2059+$B$2060+$B$2061+$B$2062),0)</f>
        <v/>
      </c>
      <c r="C2066" s="12">
        <f>IFERROR(($C$2059+$C$2060)/($C$2059+$C$2060+$C$2061+$C$2062),0)</f>
        <v/>
      </c>
      <c r="D2066" s="12">
        <f>IFERROR(($D$2059+$D$2060)/($D$2059+$D$2060+$D$2061+$D$2062),0)</f>
        <v/>
      </c>
      <c r="E2066" s="12">
        <f>IFERROR(($E$2059+$E$2060)/($E$2059+$E$2060+$E$2061+$E$2062),0)</f>
        <v/>
      </c>
      <c r="F2066" s="12">
        <f>IFERROR(($F$2059+$F$2060)/($F$2059+$F$2060+$F$2061+$F$2062),0)</f>
        <v/>
      </c>
      <c r="G2066" s="12">
        <f>IFERROR(($G$2059+$G$2060)/($G$2059+$G$2060+$G$2061+$G$2062),0)</f>
        <v/>
      </c>
      <c r="H2066" s="18">
        <f>AVERAGE($B$2066:$F$2066)</f>
        <v/>
      </c>
      <c r="I2066" s="18">
        <f>STDEV.P($B$2066:$F$2066)</f>
        <v/>
      </c>
    </row>
    <row r="2067">
      <c r="A2067" s="4" t="inlineStr">
        <is>
          <t>Edit distance</t>
        </is>
      </c>
      <c r="B2067" s="12">
        <f>SUMPRODUCT(ABS('Ground truth'!$B$14:$H$20-$B$2050:$H$2056))</f>
        <v/>
      </c>
      <c r="C2067" s="12">
        <f>SUMPRODUCT(ABS('Ground truth'!$B$14:$H$20-$J$2050:$P$2056))</f>
        <v/>
      </c>
      <c r="D2067" s="12">
        <f>SUMPRODUCT(ABS('Ground truth'!$B$14:$H$20-$R$2050:$X$2056))</f>
        <v/>
      </c>
      <c r="E2067" s="12">
        <f>SUMPRODUCT(ABS('Ground truth'!$B$14:$H$20-$Z$2050:$AF$2056))</f>
        <v/>
      </c>
      <c r="F2067" s="12">
        <f>SUMPRODUCT(ABS('Ground truth'!$B$14:$H$20-$AH$2050:$AN$2056))</f>
        <v/>
      </c>
      <c r="G2067" s="12">
        <f>SUMPRODUCT(ABS('Ground truth'!$B$14:$H$20-$AP$2050:$AV$2056))</f>
        <v/>
      </c>
      <c r="H2067" s="18">
        <f>AVERAGE($B$2067:$F$2067)</f>
        <v/>
      </c>
      <c r="I2067" s="18">
        <f>STDEV.P($B$2067:$F$2067)</f>
        <v/>
      </c>
    </row>
    <row r="2068">
      <c r="A2068" s="4" t="inlineStr">
        <is>
          <t>Spectral distance</t>
        </is>
      </c>
      <c r="B2068" s="12">
        <f>SQRT(SUMPRODUCT(('Ground truth'!$K$14:$K$20-$B$2079:$B$2085)^2))</f>
        <v/>
      </c>
      <c r="C2068" s="12">
        <f>SQRT(SUMPRODUCT(('Ground truth'!$K$14:$K$20-$C$2079:$C$2085)^2))</f>
        <v/>
      </c>
      <c r="D2068" s="12">
        <f>SQRT(SUMPRODUCT(('Ground truth'!$K$14:$K$20-$D$2079:$D$2085)^2))</f>
        <v/>
      </c>
      <c r="E2068" s="12">
        <f>SQRT(SUMPRODUCT(('Ground truth'!$K$14:$K$20-$E$2079:$E$2085)^2))</f>
        <v/>
      </c>
      <c r="F2068" s="12">
        <f>SQRT(SUMPRODUCT(('Ground truth'!$K$14:$K$20-$F$2079:$F$2085)^2))</f>
        <v/>
      </c>
      <c r="G2068" s="12">
        <f>SQRT(SUMPRODUCT(('Ground truth'!$K$14:$K$20-$G$2079:$G$2085)^2))</f>
        <v/>
      </c>
      <c r="H2068" s="18">
        <f>AVERAGE($B$2068:$F$2068)</f>
        <v/>
      </c>
      <c r="I2068" s="18">
        <f>STDEV.P($B$2068:$F$2068)</f>
        <v/>
      </c>
    </row>
    <row r="2069">
      <c r="A2069" s="4" t="inlineStr">
        <is>
          <t>Unsure cells</t>
        </is>
      </c>
      <c r="B2069" s="7">
        <f>COUNTIF($B$2050:$H$2056,2)</f>
        <v/>
      </c>
      <c r="C2069" s="7">
        <f>COUNTIF($J$2050:$P$2056,2)</f>
        <v/>
      </c>
      <c r="D2069" s="7">
        <f>COUNTIF($R$2050:$X$2056,2)</f>
        <v/>
      </c>
      <c r="E2069" s="7">
        <f>COUNTIF($Z$2050:$AF$2056,2)</f>
        <v/>
      </c>
      <c r="F2069" s="7">
        <f>COUNTIF($AH$2050:$AN$2056,2)</f>
        <v/>
      </c>
      <c r="G2069" s="7">
        <f>COUNTIF($AP$2050:$AV$2056,2)</f>
        <v/>
      </c>
      <c r="H2069" s="12">
        <f>AVERAGE($B$2069:$F$2069)</f>
        <v/>
      </c>
      <c r="I2069" s="12">
        <f>STDEV.P($B$2069:$F$2069)</f>
        <v/>
      </c>
    </row>
    <row r="2070">
      <c r="A2070" s="3" t="inlineStr">
        <is>
          <t>eigenvalues (real part, numpy order; pasted)</t>
        </is>
      </c>
    </row>
    <row r="2071">
      <c r="A2071" s="3" t="inlineStr">
        <is>
          <t xml:space="preserve">  λ1</t>
        </is>
      </c>
      <c r="B2071" s="19" t="n">
        <v>5.132637493579844</v>
      </c>
      <c r="C2071" s="19" t="n">
        <v>5.132637493579844</v>
      </c>
      <c r="D2071" s="19" t="n">
        <v>5.132637493579844</v>
      </c>
      <c r="E2071" s="19" t="n">
        <v>5.132637493579844</v>
      </c>
      <c r="F2071" s="19" t="n">
        <v>5.132637493579844</v>
      </c>
      <c r="G2071" s="19" t="n">
        <v>5.132637493579844</v>
      </c>
    </row>
    <row r="2072">
      <c r="A2072" s="3" t="inlineStr">
        <is>
          <t xml:space="preserve">  λ2</t>
        </is>
      </c>
      <c r="B2072" s="19" t="n">
        <v>2.140435369487829</v>
      </c>
      <c r="C2072" s="19" t="n">
        <v>2.140435369487829</v>
      </c>
      <c r="D2072" s="19" t="n">
        <v>2.140435369487829</v>
      </c>
      <c r="E2072" s="19" t="n">
        <v>2.140435369487829</v>
      </c>
      <c r="F2072" s="19" t="n">
        <v>2.140435369487829</v>
      </c>
      <c r="G2072" s="19" t="n">
        <v>2.140435369487829</v>
      </c>
    </row>
    <row r="2073">
      <c r="A2073" s="3" t="inlineStr">
        <is>
          <t xml:space="preserve">  λ3</t>
        </is>
      </c>
      <c r="B2073" s="19" t="n">
        <v>-0.273072863067666</v>
      </c>
      <c r="C2073" s="19" t="n">
        <v>-0.273072863067666</v>
      </c>
      <c r="D2073" s="19" t="n">
        <v>-0.273072863067666</v>
      </c>
      <c r="E2073" s="19" t="n">
        <v>-0.273072863067666</v>
      </c>
      <c r="F2073" s="19" t="n">
        <v>-0.273072863067666</v>
      </c>
      <c r="G2073" s="19" t="n">
        <v>-0.273072863067666</v>
      </c>
    </row>
    <row r="2074">
      <c r="A2074" s="3" t="inlineStr">
        <is>
          <t xml:space="preserve">  λ4</t>
        </is>
      </c>
      <c r="B2074" s="19" t="n">
        <v>-7.947901169542939e-16</v>
      </c>
      <c r="C2074" s="19" t="n">
        <v>-7.947901169542939e-16</v>
      </c>
      <c r="D2074" s="19" t="n">
        <v>-7.947901169542939e-16</v>
      </c>
      <c r="E2074" s="19" t="n">
        <v>-7.947901169542939e-16</v>
      </c>
      <c r="F2074" s="19" t="n">
        <v>-7.947901169542939e-16</v>
      </c>
      <c r="G2074" s="19" t="n">
        <v>-7.947901169542939e-16</v>
      </c>
    </row>
    <row r="2075">
      <c r="A2075" s="3" t="inlineStr">
        <is>
          <t xml:space="preserve">  λ5</t>
        </is>
      </c>
      <c r="B2075" s="19" t="n">
        <v>-3.330669073875471e-16</v>
      </c>
      <c r="C2075" s="19" t="n">
        <v>-3.330669073875471e-16</v>
      </c>
      <c r="D2075" s="19" t="n">
        <v>-3.330669073875471e-16</v>
      </c>
      <c r="E2075" s="19" t="n">
        <v>-3.330669073875471e-16</v>
      </c>
      <c r="F2075" s="19" t="n">
        <v>-3.330669073875471e-16</v>
      </c>
      <c r="G2075" s="19" t="n">
        <v>-3.330669073875471e-16</v>
      </c>
    </row>
    <row r="2076">
      <c r="A2076" s="3" t="inlineStr">
        <is>
          <t xml:space="preserve">  λ6</t>
        </is>
      </c>
      <c r="B2076" s="19" t="n">
        <v>3.764450074504739e-48</v>
      </c>
      <c r="C2076" s="19" t="n">
        <v>3.764450074504739e-48</v>
      </c>
      <c r="D2076" s="19" t="n">
        <v>3.764450074504739e-48</v>
      </c>
      <c r="E2076" s="19" t="n">
        <v>3.764450074504739e-48</v>
      </c>
      <c r="F2076" s="19" t="n">
        <v>3.764450074504739e-48</v>
      </c>
      <c r="G2076" s="19" t="n">
        <v>3.764450074504739e-48</v>
      </c>
    </row>
    <row r="2077">
      <c r="A2077" s="3" t="inlineStr">
        <is>
          <t xml:space="preserve">  λ7</t>
        </is>
      </c>
      <c r="B2077" s="19" t="n">
        <v>3.764450074504739e-48</v>
      </c>
      <c r="C2077" s="19" t="n">
        <v>3.764450074504739e-48</v>
      </c>
      <c r="D2077" s="19" t="n">
        <v>3.764450074504739e-48</v>
      </c>
      <c r="E2077" s="19" t="n">
        <v>3.764450074504739e-48</v>
      </c>
      <c r="F2077" s="19" t="n">
        <v>3.764450074504739e-48</v>
      </c>
      <c r="G2077" s="19" t="n">
        <v>3.764450074504739e-48</v>
      </c>
    </row>
    <row r="2078">
      <c r="A2078" s="3" t="inlineStr">
        <is>
          <t>eigenvalues sorted desc (LARGE)</t>
        </is>
      </c>
    </row>
    <row r="2079">
      <c r="A2079" s="3" t="inlineStr">
        <is>
          <t xml:space="preserve">  λ(1)</t>
        </is>
      </c>
      <c r="B2079" s="19">
        <f>LARGE($B$2071:$B$2077,1)</f>
        <v/>
      </c>
      <c r="C2079" s="19">
        <f>LARGE($C$2071:$C$2077,1)</f>
        <v/>
      </c>
      <c r="D2079" s="19">
        <f>LARGE($D$2071:$D$2077,1)</f>
        <v/>
      </c>
      <c r="E2079" s="19">
        <f>LARGE($E$2071:$E$2077,1)</f>
        <v/>
      </c>
      <c r="F2079" s="19">
        <f>LARGE($F$2071:$F$2077,1)</f>
        <v/>
      </c>
      <c r="G2079" s="19">
        <f>LARGE($G$2071:$G$2077,1)</f>
        <v/>
      </c>
    </row>
    <row r="2080">
      <c r="A2080" s="3" t="inlineStr">
        <is>
          <t xml:space="preserve">  λ(2)</t>
        </is>
      </c>
      <c r="B2080" s="19">
        <f>LARGE($B$2071:$B$2077,2)</f>
        <v/>
      </c>
      <c r="C2080" s="19">
        <f>LARGE($C$2071:$C$2077,2)</f>
        <v/>
      </c>
      <c r="D2080" s="19">
        <f>LARGE($D$2071:$D$2077,2)</f>
        <v/>
      </c>
      <c r="E2080" s="19">
        <f>LARGE($E$2071:$E$2077,2)</f>
        <v/>
      </c>
      <c r="F2080" s="19">
        <f>LARGE($F$2071:$F$2077,2)</f>
        <v/>
      </c>
      <c r="G2080" s="19">
        <f>LARGE($G$2071:$G$2077,2)</f>
        <v/>
      </c>
    </row>
    <row r="2081">
      <c r="A2081" s="3" t="inlineStr">
        <is>
          <t xml:space="preserve">  λ(3)</t>
        </is>
      </c>
      <c r="B2081" s="19">
        <f>LARGE($B$2071:$B$2077,3)</f>
        <v/>
      </c>
      <c r="C2081" s="19">
        <f>LARGE($C$2071:$C$2077,3)</f>
        <v/>
      </c>
      <c r="D2081" s="19">
        <f>LARGE($D$2071:$D$2077,3)</f>
        <v/>
      </c>
      <c r="E2081" s="19">
        <f>LARGE($E$2071:$E$2077,3)</f>
        <v/>
      </c>
      <c r="F2081" s="19">
        <f>LARGE($F$2071:$F$2077,3)</f>
        <v/>
      </c>
      <c r="G2081" s="19">
        <f>LARGE($G$2071:$G$2077,3)</f>
        <v/>
      </c>
    </row>
    <row r="2082">
      <c r="A2082" s="3" t="inlineStr">
        <is>
          <t xml:space="preserve">  λ(4)</t>
        </is>
      </c>
      <c r="B2082" s="19">
        <f>LARGE($B$2071:$B$2077,4)</f>
        <v/>
      </c>
      <c r="C2082" s="19">
        <f>LARGE($C$2071:$C$2077,4)</f>
        <v/>
      </c>
      <c r="D2082" s="19">
        <f>LARGE($D$2071:$D$2077,4)</f>
        <v/>
      </c>
      <c r="E2082" s="19">
        <f>LARGE($E$2071:$E$2077,4)</f>
        <v/>
      </c>
      <c r="F2082" s="19">
        <f>LARGE($F$2071:$F$2077,4)</f>
        <v/>
      </c>
      <c r="G2082" s="19">
        <f>LARGE($G$2071:$G$2077,4)</f>
        <v/>
      </c>
    </row>
    <row r="2083">
      <c r="A2083" s="3" t="inlineStr">
        <is>
          <t xml:space="preserve">  λ(5)</t>
        </is>
      </c>
      <c r="B2083" s="19">
        <f>LARGE($B$2071:$B$2077,5)</f>
        <v/>
      </c>
      <c r="C2083" s="19">
        <f>LARGE($C$2071:$C$2077,5)</f>
        <v/>
      </c>
      <c r="D2083" s="19">
        <f>LARGE($D$2071:$D$2077,5)</f>
        <v/>
      </c>
      <c r="E2083" s="19">
        <f>LARGE($E$2071:$E$2077,5)</f>
        <v/>
      </c>
      <c r="F2083" s="19">
        <f>LARGE($F$2071:$F$2077,5)</f>
        <v/>
      </c>
      <c r="G2083" s="19">
        <f>LARGE($G$2071:$G$2077,5)</f>
        <v/>
      </c>
    </row>
    <row r="2084">
      <c r="A2084" s="3" t="inlineStr">
        <is>
          <t xml:space="preserve">  λ(6)</t>
        </is>
      </c>
      <c r="B2084" s="19">
        <f>LARGE($B$2071:$B$2077,6)</f>
        <v/>
      </c>
      <c r="C2084" s="19">
        <f>LARGE($C$2071:$C$2077,6)</f>
        <v/>
      </c>
      <c r="D2084" s="19">
        <f>LARGE($D$2071:$D$2077,6)</f>
        <v/>
      </c>
      <c r="E2084" s="19">
        <f>LARGE($E$2071:$E$2077,6)</f>
        <v/>
      </c>
      <c r="F2084" s="19">
        <f>LARGE($F$2071:$F$2077,6)</f>
        <v/>
      </c>
      <c r="G2084" s="19">
        <f>LARGE($G$2071:$G$2077,6)</f>
        <v/>
      </c>
    </row>
    <row r="2085">
      <c r="A2085" s="3" t="inlineStr">
        <is>
          <t xml:space="preserve">  λ(7)</t>
        </is>
      </c>
      <c r="B2085" s="19">
        <f>LARGE($B$2071:$B$2077,7)</f>
        <v/>
      </c>
      <c r="C2085" s="19">
        <f>LARGE($C$2071:$C$2077,7)</f>
        <v/>
      </c>
      <c r="D2085" s="19">
        <f>LARGE($D$2071:$D$2077,7)</f>
        <v/>
      </c>
      <c r="E2085" s="19">
        <f>LARGE($E$2071:$E$2077,7)</f>
        <v/>
      </c>
      <c r="F2085" s="19">
        <f>LARGE($F$2071:$F$2077,7)</f>
        <v/>
      </c>
      <c r="G2085" s="19">
        <f>LARGE($G$2071:$G$2077,7)</f>
        <v/>
      </c>
    </row>
    <row r="2086">
      <c r="A2086" s="3" t="inlineStr">
        <is>
          <t>check: Σeig − trace (→0)</t>
        </is>
      </c>
      <c r="B2086" s="3">
        <f>ROUND(SUM($B$2071:$B$2077)-($B$2050+$C$2051+$D$2052+$E$2053+$F$2054+$G$2055+$H$2056),6)</f>
        <v/>
      </c>
      <c r="C2086" s="3">
        <f>ROUND(SUM($C$2071:$C$2077)-($J$2050+$K$2051+$L$2052+$M$2053+$N$2054+$O$2055+$P$2056),6)</f>
        <v/>
      </c>
      <c r="D2086" s="3">
        <f>ROUND(SUM($D$2071:$D$2077)-($R$2050+$S$2051+$T$2052+$U$2053+$V$2054+$W$2055+$X$2056),6)</f>
        <v/>
      </c>
      <c r="E2086" s="3">
        <f>ROUND(SUM($E$2071:$E$2077)-($Z$2050+$AA$2051+$AB$2052+$AC$2053+$AD$2054+$AE$2055+$AF$2056),6)</f>
        <v/>
      </c>
      <c r="F2086" s="3">
        <f>ROUND(SUM($F$2071:$F$2077)-($AH$2050+$AI$2051+$AJ$2052+$AK$2053+$AL$2054+$AM$2055+$AN$2056),6)</f>
        <v/>
      </c>
      <c r="G2086" s="3">
        <f>ROUND(SUM($G$2071:$G$2077)-($AP$2050+$AQ$2051+$AR$2052+$AS$2053+$AT$2054+$AU$2055+$AV$2056),6)</f>
        <v/>
      </c>
    </row>
    <row r="2087">
      <c r="A2087" s="3" t="inlineStr">
        <is>
          <t>check: Πeig − det (→0)</t>
        </is>
      </c>
      <c r="B2087" s="3">
        <f>ROUND(MDETERM($B$2050:$H$2056)-PRODUCT($B$2071:$B$2077),6)</f>
        <v/>
      </c>
      <c r="C2087" s="3">
        <f>ROUND(MDETERM($J$2050:$P$2056)-PRODUCT($C$2071:$C$2077),6)</f>
        <v/>
      </c>
      <c r="D2087" s="3">
        <f>ROUND(MDETERM($R$2050:$X$2056)-PRODUCT($D$2071:$D$2077),6)</f>
        <v/>
      </c>
      <c r="E2087" s="3">
        <f>ROUND(MDETERM($Z$2050:$AF$2056)-PRODUCT($E$2071:$E$2077),6)</f>
        <v/>
      </c>
      <c r="F2087" s="3">
        <f>ROUND(MDETERM($AH$2050:$AN$2056)-PRODUCT($F$2071:$F$2077),6)</f>
        <v/>
      </c>
      <c r="G2087" s="3">
        <f>ROUND(MDETERM($AP$2050:$AV$2056)-PRODUCT($G$2071:$G$2077),6)</f>
        <v/>
      </c>
    </row>
    <row r="2088">
      <c r="A2088" s="3" t="inlineStr">
        <is>
          <t>complex eigenvalues?</t>
        </is>
      </c>
      <c r="B2088" s="3" t="inlineStr"/>
      <c r="C2088" s="3" t="inlineStr"/>
      <c r="D2088" s="3" t="inlineStr"/>
      <c r="E2088" s="3" t="inlineStr"/>
      <c r="F2088" s="3" t="inlineStr"/>
      <c r="G2088" s="3" t="inlineStr"/>
    </row>
    <row r="2089">
      <c r="A2089" s="3" t="inlineStr">
        <is>
          <t>check: det(M − λᵢI) per sorted λ (→0)</t>
        </is>
      </c>
    </row>
    <row r="2090">
      <c r="A2090" s="3" t="inlineStr">
        <is>
          <t xml:space="preserve">  det(M − λ(1)I)</t>
        </is>
      </c>
      <c r="B2090" s="3">
        <f t="array" ref="B2090">ROUND(MDETERM($B$2050:$H$2056-$B$2079*MUNIT(7)),6)</f>
        <v/>
      </c>
      <c r="C2090" s="3">
        <f t="array" ref="C2090">ROUND(MDETERM($J$2050:$P$2056-$C$2079*MUNIT(7)),6)</f>
        <v/>
      </c>
      <c r="D2090" s="3">
        <f t="array" ref="D2090">ROUND(MDETERM($R$2050:$X$2056-$D$2079*MUNIT(7)),6)</f>
        <v/>
      </c>
      <c r="E2090" s="3">
        <f t="array" ref="E2090">ROUND(MDETERM($Z$2050:$AF$2056-$E$2079*MUNIT(7)),6)</f>
        <v/>
      </c>
      <c r="F2090" s="3">
        <f t="array" ref="F2090">ROUND(MDETERM($AH$2050:$AN$2056-$F$2079*MUNIT(7)),6)</f>
        <v/>
      </c>
      <c r="G2090" s="3">
        <f t="array" ref="G2090">ROUND(MDETERM($AP$2050:$AV$2056-$G$2079*MUNIT(7)),6)</f>
        <v/>
      </c>
    </row>
    <row r="2091">
      <c r="A2091" s="3" t="inlineStr">
        <is>
          <t xml:space="preserve">  det(M − λ(2)I)</t>
        </is>
      </c>
      <c r="B2091" s="3">
        <f t="array" ref="B2091">ROUND(MDETERM($B$2050:$H$2056-$B$2080*MUNIT(7)),6)</f>
        <v/>
      </c>
      <c r="C2091" s="3">
        <f t="array" ref="C2091">ROUND(MDETERM($J$2050:$P$2056-$C$2080*MUNIT(7)),6)</f>
        <v/>
      </c>
      <c r="D2091" s="3">
        <f t="array" ref="D2091">ROUND(MDETERM($R$2050:$X$2056-$D$2080*MUNIT(7)),6)</f>
        <v/>
      </c>
      <c r="E2091" s="3">
        <f t="array" ref="E2091">ROUND(MDETERM($Z$2050:$AF$2056-$E$2080*MUNIT(7)),6)</f>
        <v/>
      </c>
      <c r="F2091" s="3">
        <f t="array" ref="F2091">ROUND(MDETERM($AH$2050:$AN$2056-$F$2080*MUNIT(7)),6)</f>
        <v/>
      </c>
      <c r="G2091" s="3">
        <f t="array" ref="G2091">ROUND(MDETERM($AP$2050:$AV$2056-$G$2080*MUNIT(7)),6)</f>
        <v/>
      </c>
    </row>
    <row r="2092">
      <c r="A2092" s="3" t="inlineStr">
        <is>
          <t xml:space="preserve">  det(M − λ(3)I)</t>
        </is>
      </c>
      <c r="B2092" s="3">
        <f t="array" ref="B2092">ROUND(MDETERM($B$2050:$H$2056-$B$2081*MUNIT(7)),6)</f>
        <v/>
      </c>
      <c r="C2092" s="3">
        <f t="array" ref="C2092">ROUND(MDETERM($J$2050:$P$2056-$C$2081*MUNIT(7)),6)</f>
        <v/>
      </c>
      <c r="D2092" s="3">
        <f t="array" ref="D2092">ROUND(MDETERM($R$2050:$X$2056-$D$2081*MUNIT(7)),6)</f>
        <v/>
      </c>
      <c r="E2092" s="3">
        <f t="array" ref="E2092">ROUND(MDETERM($Z$2050:$AF$2056-$E$2081*MUNIT(7)),6)</f>
        <v/>
      </c>
      <c r="F2092" s="3">
        <f t="array" ref="F2092">ROUND(MDETERM($AH$2050:$AN$2056-$F$2081*MUNIT(7)),6)</f>
        <v/>
      </c>
      <c r="G2092" s="3">
        <f t="array" ref="G2092">ROUND(MDETERM($AP$2050:$AV$2056-$G$2081*MUNIT(7)),6)</f>
        <v/>
      </c>
    </row>
    <row r="2093">
      <c r="A2093" s="3" t="inlineStr">
        <is>
          <t xml:space="preserve">  det(M − λ(4)I)</t>
        </is>
      </c>
      <c r="B2093" s="3">
        <f t="array" ref="B2093">ROUND(MDETERM($B$2050:$H$2056-$B$2082*MUNIT(7)),6)</f>
        <v/>
      </c>
      <c r="C2093" s="3">
        <f t="array" ref="C2093">ROUND(MDETERM($J$2050:$P$2056-$C$2082*MUNIT(7)),6)</f>
        <v/>
      </c>
      <c r="D2093" s="3">
        <f t="array" ref="D2093">ROUND(MDETERM($R$2050:$X$2056-$D$2082*MUNIT(7)),6)</f>
        <v/>
      </c>
      <c r="E2093" s="3">
        <f t="array" ref="E2093">ROUND(MDETERM($Z$2050:$AF$2056-$E$2082*MUNIT(7)),6)</f>
        <v/>
      </c>
      <c r="F2093" s="3">
        <f t="array" ref="F2093">ROUND(MDETERM($AH$2050:$AN$2056-$F$2082*MUNIT(7)),6)</f>
        <v/>
      </c>
      <c r="G2093" s="3">
        <f t="array" ref="G2093">ROUND(MDETERM($AP$2050:$AV$2056-$G$2082*MUNIT(7)),6)</f>
        <v/>
      </c>
    </row>
    <row r="2094">
      <c r="A2094" s="3" t="inlineStr">
        <is>
          <t xml:space="preserve">  det(M − λ(5)I)</t>
        </is>
      </c>
      <c r="B2094" s="3">
        <f t="array" ref="B2094">ROUND(MDETERM($B$2050:$H$2056-$B$2083*MUNIT(7)),6)</f>
        <v/>
      </c>
      <c r="C2094" s="3">
        <f t="array" ref="C2094">ROUND(MDETERM($J$2050:$P$2056-$C$2083*MUNIT(7)),6)</f>
        <v/>
      </c>
      <c r="D2094" s="3">
        <f t="array" ref="D2094">ROUND(MDETERM($R$2050:$X$2056-$D$2083*MUNIT(7)),6)</f>
        <v/>
      </c>
      <c r="E2094" s="3">
        <f t="array" ref="E2094">ROUND(MDETERM($Z$2050:$AF$2056-$E$2083*MUNIT(7)),6)</f>
        <v/>
      </c>
      <c r="F2094" s="3">
        <f t="array" ref="F2094">ROUND(MDETERM($AH$2050:$AN$2056-$F$2083*MUNIT(7)),6)</f>
        <v/>
      </c>
      <c r="G2094" s="3">
        <f t="array" ref="G2094">ROUND(MDETERM($AP$2050:$AV$2056-$G$2083*MUNIT(7)),6)</f>
        <v/>
      </c>
    </row>
    <row r="2095">
      <c r="A2095" s="3" t="inlineStr">
        <is>
          <t xml:space="preserve">  det(M − λ(6)I)</t>
        </is>
      </c>
      <c r="B2095" s="3">
        <f t="array" ref="B2095">ROUND(MDETERM($B$2050:$H$2056-$B$2084*MUNIT(7)),6)</f>
        <v/>
      </c>
      <c r="C2095" s="3">
        <f t="array" ref="C2095">ROUND(MDETERM($J$2050:$P$2056-$C$2084*MUNIT(7)),6)</f>
        <v/>
      </c>
      <c r="D2095" s="3">
        <f t="array" ref="D2095">ROUND(MDETERM($R$2050:$X$2056-$D$2084*MUNIT(7)),6)</f>
        <v/>
      </c>
      <c r="E2095" s="3">
        <f t="array" ref="E2095">ROUND(MDETERM($Z$2050:$AF$2056-$E$2084*MUNIT(7)),6)</f>
        <v/>
      </c>
      <c r="F2095" s="3">
        <f t="array" ref="F2095">ROUND(MDETERM($AH$2050:$AN$2056-$F$2084*MUNIT(7)),6)</f>
        <v/>
      </c>
      <c r="G2095" s="3">
        <f t="array" ref="G2095">ROUND(MDETERM($AP$2050:$AV$2056-$G$2084*MUNIT(7)),6)</f>
        <v/>
      </c>
    </row>
    <row r="2096">
      <c r="A2096" s="3" t="inlineStr">
        <is>
          <t xml:space="preserve">  det(M − λ(7)I)</t>
        </is>
      </c>
      <c r="B2096" s="3">
        <f t="array" ref="B2096">ROUND(MDETERM($B$2050:$H$2056-$B$2085*MUNIT(7)),6)</f>
        <v/>
      </c>
      <c r="C2096" s="3">
        <f t="array" ref="C2096">ROUND(MDETERM($J$2050:$P$2056-$C$2085*MUNIT(7)),6)</f>
        <v/>
      </c>
      <c r="D2096" s="3">
        <f t="array" ref="D2096">ROUND(MDETERM($R$2050:$X$2056-$D$2085*MUNIT(7)),6)</f>
        <v/>
      </c>
      <c r="E2096" s="3">
        <f t="array" ref="E2096">ROUND(MDETERM($Z$2050:$AF$2056-$E$2085*MUNIT(7)),6)</f>
        <v/>
      </c>
      <c r="F2096" s="3">
        <f t="array" ref="F2096">ROUND(MDETERM($AH$2050:$AN$2056-$F$2085*MUNIT(7)),6)</f>
        <v/>
      </c>
      <c r="G2096" s="3">
        <f t="array" ref="G2096">ROUND(MDETERM($AP$2050:$AV$2056-$G$2085*MUNIT(7)),6)</f>
        <v/>
      </c>
    </row>
    <row r="2100" ht="16" customHeight="1">
      <c r="A2100" s="14" t="inlineStr">
        <is>
          <t>GraphRAG R2-R3 | llama3.3:70b</t>
        </is>
      </c>
      <c r="B2100" s="9" t="inlineStr">
        <is>
          <t>run 1 (raw, pasted)</t>
        </is>
      </c>
      <c r="J2100" s="9" t="inlineStr">
        <is>
          <t>run 2 (raw, pasted)</t>
        </is>
      </c>
      <c r="R2100" s="9" t="inlineStr">
        <is>
          <t>run 3 (raw, pasted)</t>
        </is>
      </c>
      <c r="Z2100" s="9" t="inlineStr">
        <is>
          <t>run 4 (raw, pasted)</t>
        </is>
      </c>
      <c r="AH2100" s="9" t="inlineStr">
        <is>
          <t>run 5 (raw, pasted)</t>
        </is>
      </c>
      <c r="AP2100" s="9" t="inlineStr">
        <is>
          <t>Step2 average matrix (formula)</t>
        </is>
      </c>
      <c r="AX2100" s="9" t="inlineStr">
        <is>
          <t>ground truth (reference)</t>
        </is>
      </c>
    </row>
    <row r="2101" ht="60" customHeight="1">
      <c r="B2101" s="15" t="inlineStr">
        <is>
          <t>Bit</t>
        </is>
      </c>
      <c r="C2101" s="15" t="inlineStr">
        <is>
          <t>Transmission</t>
        </is>
      </c>
      <c r="D2101" s="15" t="inlineStr">
        <is>
          <t>Motor</t>
        </is>
      </c>
      <c r="E2101" s="15" t="inlineStr">
        <is>
          <t>Electrical System</t>
        </is>
      </c>
      <c r="F2101" s="15" t="inlineStr">
        <is>
          <t>Battery Holder</t>
        </is>
      </c>
      <c r="G2101" s="15" t="inlineStr">
        <is>
          <t>Housing</t>
        </is>
      </c>
      <c r="H2101" s="15" t="inlineStr">
        <is>
          <t>External Environment</t>
        </is>
      </c>
      <c r="J2101" s="15" t="inlineStr">
        <is>
          <t>Bit</t>
        </is>
      </c>
      <c r="K2101" s="15" t="inlineStr">
        <is>
          <t>Transmission</t>
        </is>
      </c>
      <c r="L2101" s="15" t="inlineStr">
        <is>
          <t>Motor</t>
        </is>
      </c>
      <c r="M2101" s="15" t="inlineStr">
        <is>
          <t>Electrical System</t>
        </is>
      </c>
      <c r="N2101" s="15" t="inlineStr">
        <is>
          <t>Battery Holder</t>
        </is>
      </c>
      <c r="O2101" s="15" t="inlineStr">
        <is>
          <t>Housing</t>
        </is>
      </c>
      <c r="P2101" s="15" t="inlineStr">
        <is>
          <t>External Environment</t>
        </is>
      </c>
      <c r="R2101" s="15" t="inlineStr">
        <is>
          <t>Bit</t>
        </is>
      </c>
      <c r="S2101" s="15" t="inlineStr">
        <is>
          <t>Transmission</t>
        </is>
      </c>
      <c r="T2101" s="15" t="inlineStr">
        <is>
          <t>Motor</t>
        </is>
      </c>
      <c r="U2101" s="15" t="inlineStr">
        <is>
          <t>Electrical System</t>
        </is>
      </c>
      <c r="V2101" s="15" t="inlineStr">
        <is>
          <t>Battery Holder</t>
        </is>
      </c>
      <c r="W2101" s="15" t="inlineStr">
        <is>
          <t>Housing</t>
        </is>
      </c>
      <c r="X2101" s="15" t="inlineStr">
        <is>
          <t>External Environment</t>
        </is>
      </c>
      <c r="Z2101" s="15" t="inlineStr">
        <is>
          <t>Bit</t>
        </is>
      </c>
      <c r="AA2101" s="15" t="inlineStr">
        <is>
          <t>Transmission</t>
        </is>
      </c>
      <c r="AB2101" s="15" t="inlineStr">
        <is>
          <t>Motor</t>
        </is>
      </c>
      <c r="AC2101" s="15" t="inlineStr">
        <is>
          <t>Electrical System</t>
        </is>
      </c>
      <c r="AD2101" s="15" t="inlineStr">
        <is>
          <t>Battery Holder</t>
        </is>
      </c>
      <c r="AE2101" s="15" t="inlineStr">
        <is>
          <t>Housing</t>
        </is>
      </c>
      <c r="AF2101" s="15" t="inlineStr">
        <is>
          <t>External Environment</t>
        </is>
      </c>
      <c r="AH2101" s="15" t="inlineStr">
        <is>
          <t>Bit</t>
        </is>
      </c>
      <c r="AI2101" s="15" t="inlineStr">
        <is>
          <t>Transmission</t>
        </is>
      </c>
      <c r="AJ2101" s="15" t="inlineStr">
        <is>
          <t>Motor</t>
        </is>
      </c>
      <c r="AK2101" s="15" t="inlineStr">
        <is>
          <t>Electrical System</t>
        </is>
      </c>
      <c r="AL2101" s="15" t="inlineStr">
        <is>
          <t>Battery Holder</t>
        </is>
      </c>
      <c r="AM2101" s="15" t="inlineStr">
        <is>
          <t>Housing</t>
        </is>
      </c>
      <c r="AN2101" s="15" t="inlineStr">
        <is>
          <t>External Environment</t>
        </is>
      </c>
      <c r="AP2101" s="15" t="inlineStr">
        <is>
          <t>Bit</t>
        </is>
      </c>
      <c r="AQ2101" s="15" t="inlineStr">
        <is>
          <t>Transmission</t>
        </is>
      </c>
      <c r="AR2101" s="15" t="inlineStr">
        <is>
          <t>Motor</t>
        </is>
      </c>
      <c r="AS2101" s="15" t="inlineStr">
        <is>
          <t>Electrical System</t>
        </is>
      </c>
      <c r="AT2101" s="15" t="inlineStr">
        <is>
          <t>Battery Holder</t>
        </is>
      </c>
      <c r="AU2101" s="15" t="inlineStr">
        <is>
          <t>Housing</t>
        </is>
      </c>
      <c r="AV2101" s="15" t="inlineStr">
        <is>
          <t>External Environment</t>
        </is>
      </c>
    </row>
    <row r="2102">
      <c r="A2102" s="3" t="inlineStr">
        <is>
          <t>Bit</t>
        </is>
      </c>
      <c r="B2102" s="8" t="n">
        <v>1</v>
      </c>
      <c r="C2102" s="8" t="n">
        <v>1</v>
      </c>
      <c r="D2102" s="8" t="n">
        <v>0</v>
      </c>
      <c r="E2102" s="8" t="n">
        <v>0</v>
      </c>
      <c r="F2102" s="8" t="n">
        <v>0</v>
      </c>
      <c r="G2102" s="8" t="n">
        <v>1</v>
      </c>
      <c r="H2102" s="8" t="n">
        <v>0</v>
      </c>
      <c r="J2102" s="8" t="n">
        <v>1</v>
      </c>
      <c r="K2102" s="8" t="n">
        <v>1</v>
      </c>
      <c r="L2102" s="8" t="n">
        <v>0</v>
      </c>
      <c r="M2102" s="8" t="n">
        <v>0</v>
      </c>
      <c r="N2102" s="8" t="n">
        <v>0</v>
      </c>
      <c r="O2102" s="8" t="n">
        <v>1</v>
      </c>
      <c r="P2102" s="8" t="n">
        <v>0</v>
      </c>
      <c r="R2102" s="8" t="n">
        <v>1</v>
      </c>
      <c r="S2102" s="8" t="n">
        <v>1</v>
      </c>
      <c r="T2102" s="8" t="n">
        <v>0</v>
      </c>
      <c r="U2102" s="8" t="n">
        <v>0</v>
      </c>
      <c r="V2102" s="8" t="n">
        <v>0</v>
      </c>
      <c r="W2102" s="8" t="n">
        <v>1</v>
      </c>
      <c r="X2102" s="8" t="n">
        <v>0</v>
      </c>
      <c r="Z2102" s="8" t="n">
        <v>1</v>
      </c>
      <c r="AA2102" s="8" t="n">
        <v>1</v>
      </c>
      <c r="AB2102" s="8" t="n">
        <v>0</v>
      </c>
      <c r="AC2102" s="8" t="n">
        <v>0</v>
      </c>
      <c r="AD2102" s="8" t="n">
        <v>0</v>
      </c>
      <c r="AE2102" s="8" t="n">
        <v>1</v>
      </c>
      <c r="AF2102" s="8" t="n">
        <v>0</v>
      </c>
      <c r="AH2102" s="8" t="n">
        <v>1</v>
      </c>
      <c r="AI2102" s="8" t="n">
        <v>1</v>
      </c>
      <c r="AJ2102" s="8" t="n">
        <v>0</v>
      </c>
      <c r="AK2102" s="8" t="n">
        <v>0</v>
      </c>
      <c r="AL2102" s="8" t="n">
        <v>0</v>
      </c>
      <c r="AM2102" s="8" t="n">
        <v>1</v>
      </c>
      <c r="AN2102" s="8" t="n">
        <v>0</v>
      </c>
      <c r="AP2102" s="8">
        <f>IF(($B$2102&lt;&gt;2)+($J$2102&lt;&gt;2)+($R$2102&lt;&gt;2)+($Z$2102&lt;&gt;2)+($AH$2102&lt;&gt;2)=0,2,IF((($B$2102&lt;&gt;2)*$B$2102+($J$2102&lt;&gt;2)*$J$2102+($R$2102&lt;&gt;2)*$R$2102+($Z$2102&lt;&gt;2)*$Z$2102+($AH$2102&lt;&gt;2)*$AH$2102)/(($B$2102&lt;&gt;2)+($J$2102&lt;&gt;2)+($R$2102&lt;&gt;2)+($Z$2102&lt;&gt;2)+($AH$2102&lt;&gt;2))&gt;=0.5,1,0))</f>
        <v/>
      </c>
      <c r="AQ2102" s="8">
        <f>IF(($C$2102&lt;&gt;2)+($K$2102&lt;&gt;2)+($S$2102&lt;&gt;2)+($AA$2102&lt;&gt;2)+($AI$2102&lt;&gt;2)=0,2,IF((($C$2102&lt;&gt;2)*$C$2102+($K$2102&lt;&gt;2)*$K$2102+($S$2102&lt;&gt;2)*$S$2102+($AA$2102&lt;&gt;2)*$AA$2102+($AI$2102&lt;&gt;2)*$AI$2102)/(($C$2102&lt;&gt;2)+($K$2102&lt;&gt;2)+($S$2102&lt;&gt;2)+($AA$2102&lt;&gt;2)+($AI$2102&lt;&gt;2))&gt;=0.5,1,0))</f>
        <v/>
      </c>
      <c r="AR2102" s="8">
        <f>IF(($D$2102&lt;&gt;2)+($L$2102&lt;&gt;2)+($T$2102&lt;&gt;2)+($AB$2102&lt;&gt;2)+($AJ$2102&lt;&gt;2)=0,2,IF((($D$2102&lt;&gt;2)*$D$2102+($L$2102&lt;&gt;2)*$L$2102+($T$2102&lt;&gt;2)*$T$2102+($AB$2102&lt;&gt;2)*$AB$2102+($AJ$2102&lt;&gt;2)*$AJ$2102)/(($D$2102&lt;&gt;2)+($L$2102&lt;&gt;2)+($T$2102&lt;&gt;2)+($AB$2102&lt;&gt;2)+($AJ$2102&lt;&gt;2))&gt;=0.5,1,0))</f>
        <v/>
      </c>
      <c r="AS2102" s="8">
        <f>IF(($E$2102&lt;&gt;2)+($M$2102&lt;&gt;2)+($U$2102&lt;&gt;2)+($AC$2102&lt;&gt;2)+($AK$2102&lt;&gt;2)=0,2,IF((($E$2102&lt;&gt;2)*$E$2102+($M$2102&lt;&gt;2)*$M$2102+($U$2102&lt;&gt;2)*$U$2102+($AC$2102&lt;&gt;2)*$AC$2102+($AK$2102&lt;&gt;2)*$AK$2102)/(($E$2102&lt;&gt;2)+($M$2102&lt;&gt;2)+($U$2102&lt;&gt;2)+($AC$2102&lt;&gt;2)+($AK$2102&lt;&gt;2))&gt;=0.5,1,0))</f>
        <v/>
      </c>
      <c r="AT2102" s="8">
        <f>IF(($F$2102&lt;&gt;2)+($N$2102&lt;&gt;2)+($V$2102&lt;&gt;2)+($AD$2102&lt;&gt;2)+($AL$2102&lt;&gt;2)=0,2,IF((($F$2102&lt;&gt;2)*$F$2102+($N$2102&lt;&gt;2)*$N$2102+($V$2102&lt;&gt;2)*$V$2102+($AD$2102&lt;&gt;2)*$AD$2102+($AL$2102&lt;&gt;2)*$AL$2102)/(($F$2102&lt;&gt;2)+($N$2102&lt;&gt;2)+($V$2102&lt;&gt;2)+($AD$2102&lt;&gt;2)+($AL$2102&lt;&gt;2))&gt;=0.5,1,0))</f>
        <v/>
      </c>
      <c r="AU2102" s="8">
        <f>IF(($G$2102&lt;&gt;2)+($O$2102&lt;&gt;2)+($W$2102&lt;&gt;2)+($AE$2102&lt;&gt;2)+($AM$2102&lt;&gt;2)=0,2,IF((($G$2102&lt;&gt;2)*$G$2102+($O$2102&lt;&gt;2)*$O$2102+($W$2102&lt;&gt;2)*$W$2102+($AE$2102&lt;&gt;2)*$AE$2102+($AM$2102&lt;&gt;2)*$AM$2102)/(($G$2102&lt;&gt;2)+($O$2102&lt;&gt;2)+($W$2102&lt;&gt;2)+($AE$2102&lt;&gt;2)+($AM$2102&lt;&gt;2))&gt;=0.5,1,0))</f>
        <v/>
      </c>
      <c r="AV2102" s="8">
        <f>IF(($H$2102&lt;&gt;2)+($P$2102&lt;&gt;2)+($X$2102&lt;&gt;2)+($AF$2102&lt;&gt;2)+($AN$2102&lt;&gt;2)=0,2,IF((($H$2102&lt;&gt;2)*$H$2102+($P$2102&lt;&gt;2)*$P$2102+($X$2102&lt;&gt;2)*$X$2102+($AF$2102&lt;&gt;2)*$AF$2102+($AN$2102&lt;&gt;2)*$AN$2102)/(($H$2102&lt;&gt;2)+($P$2102&lt;&gt;2)+($X$2102&lt;&gt;2)+($AF$2102&lt;&gt;2)+($AN$2102&lt;&gt;2))&gt;=0.5,1,0))</f>
        <v/>
      </c>
      <c r="AX2102" s="16">
        <f>'Ground truth'!$B$14</f>
        <v/>
      </c>
      <c r="AY2102" s="16">
        <f>'Ground truth'!$C$14</f>
        <v/>
      </c>
      <c r="AZ2102" s="16">
        <f>'Ground truth'!$D$14</f>
        <v/>
      </c>
      <c r="BA2102" s="16">
        <f>'Ground truth'!$E$14</f>
        <v/>
      </c>
      <c r="BB2102" s="16">
        <f>'Ground truth'!$F$14</f>
        <v/>
      </c>
      <c r="BC2102" s="16">
        <f>'Ground truth'!$G$14</f>
        <v/>
      </c>
      <c r="BD2102" s="16">
        <f>'Ground truth'!$H$14</f>
        <v/>
      </c>
    </row>
    <row r="2103">
      <c r="A2103" s="3" t="inlineStr">
        <is>
          <t>Transmission</t>
        </is>
      </c>
      <c r="B2103" s="8" t="n">
        <v>1</v>
      </c>
      <c r="C2103" s="8" t="n">
        <v>1</v>
      </c>
      <c r="D2103" s="8" t="n">
        <v>1</v>
      </c>
      <c r="E2103" s="8" t="n">
        <v>0</v>
      </c>
      <c r="F2103" s="8" t="n">
        <v>0</v>
      </c>
      <c r="G2103" s="8" t="n">
        <v>1</v>
      </c>
      <c r="H2103" s="8" t="n">
        <v>0</v>
      </c>
      <c r="J2103" s="8" t="n">
        <v>1</v>
      </c>
      <c r="K2103" s="8" t="n">
        <v>1</v>
      </c>
      <c r="L2103" s="8" t="n">
        <v>1</v>
      </c>
      <c r="M2103" s="8" t="n">
        <v>0</v>
      </c>
      <c r="N2103" s="8" t="n">
        <v>0</v>
      </c>
      <c r="O2103" s="8" t="n">
        <v>1</v>
      </c>
      <c r="P2103" s="8" t="n">
        <v>0</v>
      </c>
      <c r="R2103" s="8" t="n">
        <v>1</v>
      </c>
      <c r="S2103" s="8" t="n">
        <v>1</v>
      </c>
      <c r="T2103" s="8" t="n">
        <v>1</v>
      </c>
      <c r="U2103" s="8" t="n">
        <v>0</v>
      </c>
      <c r="V2103" s="8" t="n">
        <v>0</v>
      </c>
      <c r="W2103" s="8" t="n">
        <v>1</v>
      </c>
      <c r="X2103" s="8" t="n">
        <v>0</v>
      </c>
      <c r="Z2103" s="8" t="n">
        <v>1</v>
      </c>
      <c r="AA2103" s="8" t="n">
        <v>1</v>
      </c>
      <c r="AB2103" s="8" t="n">
        <v>1</v>
      </c>
      <c r="AC2103" s="8" t="n">
        <v>0</v>
      </c>
      <c r="AD2103" s="8" t="n">
        <v>0</v>
      </c>
      <c r="AE2103" s="8" t="n">
        <v>1</v>
      </c>
      <c r="AF2103" s="8" t="n">
        <v>0</v>
      </c>
      <c r="AH2103" s="8" t="n">
        <v>1</v>
      </c>
      <c r="AI2103" s="8" t="n">
        <v>1</v>
      </c>
      <c r="AJ2103" s="8" t="n">
        <v>1</v>
      </c>
      <c r="AK2103" s="8" t="n">
        <v>0</v>
      </c>
      <c r="AL2103" s="8" t="n">
        <v>0</v>
      </c>
      <c r="AM2103" s="8" t="n">
        <v>1</v>
      </c>
      <c r="AN2103" s="8" t="n">
        <v>0</v>
      </c>
      <c r="AP2103" s="8">
        <f>IF(($B$2103&lt;&gt;2)+($J$2103&lt;&gt;2)+($R$2103&lt;&gt;2)+($Z$2103&lt;&gt;2)+($AH$2103&lt;&gt;2)=0,2,IF((($B$2103&lt;&gt;2)*$B$2103+($J$2103&lt;&gt;2)*$J$2103+($R$2103&lt;&gt;2)*$R$2103+($Z$2103&lt;&gt;2)*$Z$2103+($AH$2103&lt;&gt;2)*$AH$2103)/(($B$2103&lt;&gt;2)+($J$2103&lt;&gt;2)+($R$2103&lt;&gt;2)+($Z$2103&lt;&gt;2)+($AH$2103&lt;&gt;2))&gt;=0.5,1,0))</f>
        <v/>
      </c>
      <c r="AQ2103" s="8">
        <f>IF(($C$2103&lt;&gt;2)+($K$2103&lt;&gt;2)+($S$2103&lt;&gt;2)+($AA$2103&lt;&gt;2)+($AI$2103&lt;&gt;2)=0,2,IF((($C$2103&lt;&gt;2)*$C$2103+($K$2103&lt;&gt;2)*$K$2103+($S$2103&lt;&gt;2)*$S$2103+($AA$2103&lt;&gt;2)*$AA$2103+($AI$2103&lt;&gt;2)*$AI$2103)/(($C$2103&lt;&gt;2)+($K$2103&lt;&gt;2)+($S$2103&lt;&gt;2)+($AA$2103&lt;&gt;2)+($AI$2103&lt;&gt;2))&gt;=0.5,1,0))</f>
        <v/>
      </c>
      <c r="AR2103" s="8">
        <f>IF(($D$2103&lt;&gt;2)+($L$2103&lt;&gt;2)+($T$2103&lt;&gt;2)+($AB$2103&lt;&gt;2)+($AJ$2103&lt;&gt;2)=0,2,IF((($D$2103&lt;&gt;2)*$D$2103+($L$2103&lt;&gt;2)*$L$2103+($T$2103&lt;&gt;2)*$T$2103+($AB$2103&lt;&gt;2)*$AB$2103+($AJ$2103&lt;&gt;2)*$AJ$2103)/(($D$2103&lt;&gt;2)+($L$2103&lt;&gt;2)+($T$2103&lt;&gt;2)+($AB$2103&lt;&gt;2)+($AJ$2103&lt;&gt;2))&gt;=0.5,1,0))</f>
        <v/>
      </c>
      <c r="AS2103" s="8">
        <f>IF(($E$2103&lt;&gt;2)+($M$2103&lt;&gt;2)+($U$2103&lt;&gt;2)+($AC$2103&lt;&gt;2)+($AK$2103&lt;&gt;2)=0,2,IF((($E$2103&lt;&gt;2)*$E$2103+($M$2103&lt;&gt;2)*$M$2103+($U$2103&lt;&gt;2)*$U$2103+($AC$2103&lt;&gt;2)*$AC$2103+($AK$2103&lt;&gt;2)*$AK$2103)/(($E$2103&lt;&gt;2)+($M$2103&lt;&gt;2)+($U$2103&lt;&gt;2)+($AC$2103&lt;&gt;2)+($AK$2103&lt;&gt;2))&gt;=0.5,1,0))</f>
        <v/>
      </c>
      <c r="AT2103" s="8">
        <f>IF(($F$2103&lt;&gt;2)+($N$2103&lt;&gt;2)+($V$2103&lt;&gt;2)+($AD$2103&lt;&gt;2)+($AL$2103&lt;&gt;2)=0,2,IF((($F$2103&lt;&gt;2)*$F$2103+($N$2103&lt;&gt;2)*$N$2103+($V$2103&lt;&gt;2)*$V$2103+($AD$2103&lt;&gt;2)*$AD$2103+($AL$2103&lt;&gt;2)*$AL$2103)/(($F$2103&lt;&gt;2)+($N$2103&lt;&gt;2)+($V$2103&lt;&gt;2)+($AD$2103&lt;&gt;2)+($AL$2103&lt;&gt;2))&gt;=0.5,1,0))</f>
        <v/>
      </c>
      <c r="AU2103" s="8">
        <f>IF(($G$2103&lt;&gt;2)+($O$2103&lt;&gt;2)+($W$2103&lt;&gt;2)+($AE$2103&lt;&gt;2)+($AM$2103&lt;&gt;2)=0,2,IF((($G$2103&lt;&gt;2)*$G$2103+($O$2103&lt;&gt;2)*$O$2103+($W$2103&lt;&gt;2)*$W$2103+($AE$2103&lt;&gt;2)*$AE$2103+($AM$2103&lt;&gt;2)*$AM$2103)/(($G$2103&lt;&gt;2)+($O$2103&lt;&gt;2)+($W$2103&lt;&gt;2)+($AE$2103&lt;&gt;2)+($AM$2103&lt;&gt;2))&gt;=0.5,1,0))</f>
        <v/>
      </c>
      <c r="AV2103" s="8">
        <f>IF(($H$2103&lt;&gt;2)+($P$2103&lt;&gt;2)+($X$2103&lt;&gt;2)+($AF$2103&lt;&gt;2)+($AN$2103&lt;&gt;2)=0,2,IF((($H$2103&lt;&gt;2)*$H$2103+($P$2103&lt;&gt;2)*$P$2103+($X$2103&lt;&gt;2)*$X$2103+($AF$2103&lt;&gt;2)*$AF$2103+($AN$2103&lt;&gt;2)*$AN$2103)/(($H$2103&lt;&gt;2)+($P$2103&lt;&gt;2)+($X$2103&lt;&gt;2)+($AF$2103&lt;&gt;2)+($AN$2103&lt;&gt;2))&gt;=0.5,1,0))</f>
        <v/>
      </c>
      <c r="AX2103" s="16">
        <f>'Ground truth'!$B$15</f>
        <v/>
      </c>
      <c r="AY2103" s="16">
        <f>'Ground truth'!$C$15</f>
        <v/>
      </c>
      <c r="AZ2103" s="16">
        <f>'Ground truth'!$D$15</f>
        <v/>
      </c>
      <c r="BA2103" s="16">
        <f>'Ground truth'!$E$15</f>
        <v/>
      </c>
      <c r="BB2103" s="16">
        <f>'Ground truth'!$F$15</f>
        <v/>
      </c>
      <c r="BC2103" s="16">
        <f>'Ground truth'!$G$15</f>
        <v/>
      </c>
      <c r="BD2103" s="16">
        <f>'Ground truth'!$H$15</f>
        <v/>
      </c>
    </row>
    <row r="2104">
      <c r="A2104" s="3" t="inlineStr">
        <is>
          <t>Motor</t>
        </is>
      </c>
      <c r="B2104" s="8" t="n">
        <v>0</v>
      </c>
      <c r="C2104" s="8" t="n">
        <v>1</v>
      </c>
      <c r="D2104" s="8" t="n">
        <v>1</v>
      </c>
      <c r="E2104" s="8" t="n">
        <v>1</v>
      </c>
      <c r="F2104" s="8" t="n">
        <v>0</v>
      </c>
      <c r="G2104" s="8" t="n">
        <v>1</v>
      </c>
      <c r="H2104" s="8" t="n">
        <v>0</v>
      </c>
      <c r="J2104" s="8" t="n">
        <v>0</v>
      </c>
      <c r="K2104" s="8" t="n">
        <v>1</v>
      </c>
      <c r="L2104" s="8" t="n">
        <v>1</v>
      </c>
      <c r="M2104" s="8" t="n">
        <v>1</v>
      </c>
      <c r="N2104" s="8" t="n">
        <v>0</v>
      </c>
      <c r="O2104" s="8" t="n">
        <v>1</v>
      </c>
      <c r="P2104" s="8" t="n">
        <v>0</v>
      </c>
      <c r="R2104" s="8" t="n">
        <v>0</v>
      </c>
      <c r="S2104" s="8" t="n">
        <v>1</v>
      </c>
      <c r="T2104" s="8" t="n">
        <v>1</v>
      </c>
      <c r="U2104" s="8" t="n">
        <v>1</v>
      </c>
      <c r="V2104" s="8" t="n">
        <v>0</v>
      </c>
      <c r="W2104" s="8" t="n">
        <v>1</v>
      </c>
      <c r="X2104" s="8" t="n">
        <v>0</v>
      </c>
      <c r="Z2104" s="8" t="n">
        <v>0</v>
      </c>
      <c r="AA2104" s="8" t="n">
        <v>1</v>
      </c>
      <c r="AB2104" s="8" t="n">
        <v>1</v>
      </c>
      <c r="AC2104" s="8" t="n">
        <v>1</v>
      </c>
      <c r="AD2104" s="8" t="n">
        <v>0</v>
      </c>
      <c r="AE2104" s="8" t="n">
        <v>1</v>
      </c>
      <c r="AF2104" s="8" t="n">
        <v>0</v>
      </c>
      <c r="AH2104" s="8" t="n">
        <v>0</v>
      </c>
      <c r="AI2104" s="8" t="n">
        <v>1</v>
      </c>
      <c r="AJ2104" s="8" t="n">
        <v>1</v>
      </c>
      <c r="AK2104" s="8" t="n">
        <v>1</v>
      </c>
      <c r="AL2104" s="8" t="n">
        <v>0</v>
      </c>
      <c r="AM2104" s="8" t="n">
        <v>1</v>
      </c>
      <c r="AN2104" s="8" t="n">
        <v>0</v>
      </c>
      <c r="AP2104" s="8">
        <f>IF(($B$2104&lt;&gt;2)+($J$2104&lt;&gt;2)+($R$2104&lt;&gt;2)+($Z$2104&lt;&gt;2)+($AH$2104&lt;&gt;2)=0,2,IF((($B$2104&lt;&gt;2)*$B$2104+($J$2104&lt;&gt;2)*$J$2104+($R$2104&lt;&gt;2)*$R$2104+($Z$2104&lt;&gt;2)*$Z$2104+($AH$2104&lt;&gt;2)*$AH$2104)/(($B$2104&lt;&gt;2)+($J$2104&lt;&gt;2)+($R$2104&lt;&gt;2)+($Z$2104&lt;&gt;2)+($AH$2104&lt;&gt;2))&gt;=0.5,1,0))</f>
        <v/>
      </c>
      <c r="AQ2104" s="8">
        <f>IF(($C$2104&lt;&gt;2)+($K$2104&lt;&gt;2)+($S$2104&lt;&gt;2)+($AA$2104&lt;&gt;2)+($AI$2104&lt;&gt;2)=0,2,IF((($C$2104&lt;&gt;2)*$C$2104+($K$2104&lt;&gt;2)*$K$2104+($S$2104&lt;&gt;2)*$S$2104+($AA$2104&lt;&gt;2)*$AA$2104+($AI$2104&lt;&gt;2)*$AI$2104)/(($C$2104&lt;&gt;2)+($K$2104&lt;&gt;2)+($S$2104&lt;&gt;2)+($AA$2104&lt;&gt;2)+($AI$2104&lt;&gt;2))&gt;=0.5,1,0))</f>
        <v/>
      </c>
      <c r="AR2104" s="8">
        <f>IF(($D$2104&lt;&gt;2)+($L$2104&lt;&gt;2)+($T$2104&lt;&gt;2)+($AB$2104&lt;&gt;2)+($AJ$2104&lt;&gt;2)=0,2,IF((($D$2104&lt;&gt;2)*$D$2104+($L$2104&lt;&gt;2)*$L$2104+($T$2104&lt;&gt;2)*$T$2104+($AB$2104&lt;&gt;2)*$AB$2104+($AJ$2104&lt;&gt;2)*$AJ$2104)/(($D$2104&lt;&gt;2)+($L$2104&lt;&gt;2)+($T$2104&lt;&gt;2)+($AB$2104&lt;&gt;2)+($AJ$2104&lt;&gt;2))&gt;=0.5,1,0))</f>
        <v/>
      </c>
      <c r="AS2104" s="8">
        <f>IF(($E$2104&lt;&gt;2)+($M$2104&lt;&gt;2)+($U$2104&lt;&gt;2)+($AC$2104&lt;&gt;2)+($AK$2104&lt;&gt;2)=0,2,IF((($E$2104&lt;&gt;2)*$E$2104+($M$2104&lt;&gt;2)*$M$2104+($U$2104&lt;&gt;2)*$U$2104+($AC$2104&lt;&gt;2)*$AC$2104+($AK$2104&lt;&gt;2)*$AK$2104)/(($E$2104&lt;&gt;2)+($M$2104&lt;&gt;2)+($U$2104&lt;&gt;2)+($AC$2104&lt;&gt;2)+($AK$2104&lt;&gt;2))&gt;=0.5,1,0))</f>
        <v/>
      </c>
      <c r="AT2104" s="8">
        <f>IF(($F$2104&lt;&gt;2)+($N$2104&lt;&gt;2)+($V$2104&lt;&gt;2)+($AD$2104&lt;&gt;2)+($AL$2104&lt;&gt;2)=0,2,IF((($F$2104&lt;&gt;2)*$F$2104+($N$2104&lt;&gt;2)*$N$2104+($V$2104&lt;&gt;2)*$V$2104+($AD$2104&lt;&gt;2)*$AD$2104+($AL$2104&lt;&gt;2)*$AL$2104)/(($F$2104&lt;&gt;2)+($N$2104&lt;&gt;2)+($V$2104&lt;&gt;2)+($AD$2104&lt;&gt;2)+($AL$2104&lt;&gt;2))&gt;=0.5,1,0))</f>
        <v/>
      </c>
      <c r="AU2104" s="8">
        <f>IF(($G$2104&lt;&gt;2)+($O$2104&lt;&gt;2)+($W$2104&lt;&gt;2)+($AE$2104&lt;&gt;2)+($AM$2104&lt;&gt;2)=0,2,IF((($G$2104&lt;&gt;2)*$G$2104+($O$2104&lt;&gt;2)*$O$2104+($W$2104&lt;&gt;2)*$W$2104+($AE$2104&lt;&gt;2)*$AE$2104+($AM$2104&lt;&gt;2)*$AM$2104)/(($G$2104&lt;&gt;2)+($O$2104&lt;&gt;2)+($W$2104&lt;&gt;2)+($AE$2104&lt;&gt;2)+($AM$2104&lt;&gt;2))&gt;=0.5,1,0))</f>
        <v/>
      </c>
      <c r="AV2104" s="8">
        <f>IF(($H$2104&lt;&gt;2)+($P$2104&lt;&gt;2)+($X$2104&lt;&gt;2)+($AF$2104&lt;&gt;2)+($AN$2104&lt;&gt;2)=0,2,IF((($H$2104&lt;&gt;2)*$H$2104+($P$2104&lt;&gt;2)*$P$2104+($X$2104&lt;&gt;2)*$X$2104+($AF$2104&lt;&gt;2)*$AF$2104+($AN$2104&lt;&gt;2)*$AN$2104)/(($H$2104&lt;&gt;2)+($P$2104&lt;&gt;2)+($X$2104&lt;&gt;2)+($AF$2104&lt;&gt;2)+($AN$2104&lt;&gt;2))&gt;=0.5,1,0))</f>
        <v/>
      </c>
      <c r="AX2104" s="16">
        <f>'Ground truth'!$B$16</f>
        <v/>
      </c>
      <c r="AY2104" s="16">
        <f>'Ground truth'!$C$16</f>
        <v/>
      </c>
      <c r="AZ2104" s="16">
        <f>'Ground truth'!$D$16</f>
        <v/>
      </c>
      <c r="BA2104" s="16">
        <f>'Ground truth'!$E$16</f>
        <v/>
      </c>
      <c r="BB2104" s="16">
        <f>'Ground truth'!$F$16</f>
        <v/>
      </c>
      <c r="BC2104" s="16">
        <f>'Ground truth'!$G$16</f>
        <v/>
      </c>
      <c r="BD2104" s="16">
        <f>'Ground truth'!$H$16</f>
        <v/>
      </c>
    </row>
    <row r="2105">
      <c r="A2105" s="3" t="inlineStr">
        <is>
          <t>Electrical System</t>
        </is>
      </c>
      <c r="B2105" s="8" t="n">
        <v>0</v>
      </c>
      <c r="C2105" s="8" t="n">
        <v>0</v>
      </c>
      <c r="D2105" s="8" t="n">
        <v>1</v>
      </c>
      <c r="E2105" s="8" t="n">
        <v>1</v>
      </c>
      <c r="F2105" s="8" t="n">
        <v>1</v>
      </c>
      <c r="G2105" s="8" t="n">
        <v>1</v>
      </c>
      <c r="H2105" s="8" t="n">
        <v>0</v>
      </c>
      <c r="J2105" s="8" t="n">
        <v>0</v>
      </c>
      <c r="K2105" s="8" t="n">
        <v>0</v>
      </c>
      <c r="L2105" s="8" t="n">
        <v>1</v>
      </c>
      <c r="M2105" s="8" t="n">
        <v>1</v>
      </c>
      <c r="N2105" s="8" t="n">
        <v>1</v>
      </c>
      <c r="O2105" s="8" t="n">
        <v>1</v>
      </c>
      <c r="P2105" s="8" t="n">
        <v>0</v>
      </c>
      <c r="R2105" s="8" t="n">
        <v>0</v>
      </c>
      <c r="S2105" s="8" t="n">
        <v>0</v>
      </c>
      <c r="T2105" s="8" t="n">
        <v>1</v>
      </c>
      <c r="U2105" s="8" t="n">
        <v>1</v>
      </c>
      <c r="V2105" s="8" t="n">
        <v>1</v>
      </c>
      <c r="W2105" s="8" t="n">
        <v>1</v>
      </c>
      <c r="X2105" s="8" t="n">
        <v>0</v>
      </c>
      <c r="Z2105" s="8" t="n">
        <v>0</v>
      </c>
      <c r="AA2105" s="8" t="n">
        <v>0</v>
      </c>
      <c r="AB2105" s="8" t="n">
        <v>1</v>
      </c>
      <c r="AC2105" s="8" t="n">
        <v>1</v>
      </c>
      <c r="AD2105" s="8" t="n">
        <v>1</v>
      </c>
      <c r="AE2105" s="8" t="n">
        <v>1</v>
      </c>
      <c r="AF2105" s="8" t="n">
        <v>0</v>
      </c>
      <c r="AH2105" s="8" t="n">
        <v>0</v>
      </c>
      <c r="AI2105" s="8" t="n">
        <v>0</v>
      </c>
      <c r="AJ2105" s="8" t="n">
        <v>1</v>
      </c>
      <c r="AK2105" s="8" t="n">
        <v>1</v>
      </c>
      <c r="AL2105" s="8" t="n">
        <v>1</v>
      </c>
      <c r="AM2105" s="8" t="n">
        <v>1</v>
      </c>
      <c r="AN2105" s="8" t="n">
        <v>0</v>
      </c>
      <c r="AP2105" s="8">
        <f>IF(($B$2105&lt;&gt;2)+($J$2105&lt;&gt;2)+($R$2105&lt;&gt;2)+($Z$2105&lt;&gt;2)+($AH$2105&lt;&gt;2)=0,2,IF((($B$2105&lt;&gt;2)*$B$2105+($J$2105&lt;&gt;2)*$J$2105+($R$2105&lt;&gt;2)*$R$2105+($Z$2105&lt;&gt;2)*$Z$2105+($AH$2105&lt;&gt;2)*$AH$2105)/(($B$2105&lt;&gt;2)+($J$2105&lt;&gt;2)+($R$2105&lt;&gt;2)+($Z$2105&lt;&gt;2)+($AH$2105&lt;&gt;2))&gt;=0.5,1,0))</f>
        <v/>
      </c>
      <c r="AQ2105" s="8">
        <f>IF(($C$2105&lt;&gt;2)+($K$2105&lt;&gt;2)+($S$2105&lt;&gt;2)+($AA$2105&lt;&gt;2)+($AI$2105&lt;&gt;2)=0,2,IF((($C$2105&lt;&gt;2)*$C$2105+($K$2105&lt;&gt;2)*$K$2105+($S$2105&lt;&gt;2)*$S$2105+($AA$2105&lt;&gt;2)*$AA$2105+($AI$2105&lt;&gt;2)*$AI$2105)/(($C$2105&lt;&gt;2)+($K$2105&lt;&gt;2)+($S$2105&lt;&gt;2)+($AA$2105&lt;&gt;2)+($AI$2105&lt;&gt;2))&gt;=0.5,1,0))</f>
        <v/>
      </c>
      <c r="AR2105" s="8">
        <f>IF(($D$2105&lt;&gt;2)+($L$2105&lt;&gt;2)+($T$2105&lt;&gt;2)+($AB$2105&lt;&gt;2)+($AJ$2105&lt;&gt;2)=0,2,IF((($D$2105&lt;&gt;2)*$D$2105+($L$2105&lt;&gt;2)*$L$2105+($T$2105&lt;&gt;2)*$T$2105+($AB$2105&lt;&gt;2)*$AB$2105+($AJ$2105&lt;&gt;2)*$AJ$2105)/(($D$2105&lt;&gt;2)+($L$2105&lt;&gt;2)+($T$2105&lt;&gt;2)+($AB$2105&lt;&gt;2)+($AJ$2105&lt;&gt;2))&gt;=0.5,1,0))</f>
        <v/>
      </c>
      <c r="AS2105" s="8">
        <f>IF(($E$2105&lt;&gt;2)+($M$2105&lt;&gt;2)+($U$2105&lt;&gt;2)+($AC$2105&lt;&gt;2)+($AK$2105&lt;&gt;2)=0,2,IF((($E$2105&lt;&gt;2)*$E$2105+($M$2105&lt;&gt;2)*$M$2105+($U$2105&lt;&gt;2)*$U$2105+($AC$2105&lt;&gt;2)*$AC$2105+($AK$2105&lt;&gt;2)*$AK$2105)/(($E$2105&lt;&gt;2)+($M$2105&lt;&gt;2)+($U$2105&lt;&gt;2)+($AC$2105&lt;&gt;2)+($AK$2105&lt;&gt;2))&gt;=0.5,1,0))</f>
        <v/>
      </c>
      <c r="AT2105" s="8">
        <f>IF(($F$2105&lt;&gt;2)+($N$2105&lt;&gt;2)+($V$2105&lt;&gt;2)+($AD$2105&lt;&gt;2)+($AL$2105&lt;&gt;2)=0,2,IF((($F$2105&lt;&gt;2)*$F$2105+($N$2105&lt;&gt;2)*$N$2105+($V$2105&lt;&gt;2)*$V$2105+($AD$2105&lt;&gt;2)*$AD$2105+($AL$2105&lt;&gt;2)*$AL$2105)/(($F$2105&lt;&gt;2)+($N$2105&lt;&gt;2)+($V$2105&lt;&gt;2)+($AD$2105&lt;&gt;2)+($AL$2105&lt;&gt;2))&gt;=0.5,1,0))</f>
        <v/>
      </c>
      <c r="AU2105" s="8">
        <f>IF(($G$2105&lt;&gt;2)+($O$2105&lt;&gt;2)+($W$2105&lt;&gt;2)+($AE$2105&lt;&gt;2)+($AM$2105&lt;&gt;2)=0,2,IF((($G$2105&lt;&gt;2)*$G$2105+($O$2105&lt;&gt;2)*$O$2105+($W$2105&lt;&gt;2)*$W$2105+($AE$2105&lt;&gt;2)*$AE$2105+($AM$2105&lt;&gt;2)*$AM$2105)/(($G$2105&lt;&gt;2)+($O$2105&lt;&gt;2)+($W$2105&lt;&gt;2)+($AE$2105&lt;&gt;2)+($AM$2105&lt;&gt;2))&gt;=0.5,1,0))</f>
        <v/>
      </c>
      <c r="AV2105" s="8">
        <f>IF(($H$2105&lt;&gt;2)+($P$2105&lt;&gt;2)+($X$2105&lt;&gt;2)+($AF$2105&lt;&gt;2)+($AN$2105&lt;&gt;2)=0,2,IF((($H$2105&lt;&gt;2)*$H$2105+($P$2105&lt;&gt;2)*$P$2105+($X$2105&lt;&gt;2)*$X$2105+($AF$2105&lt;&gt;2)*$AF$2105+($AN$2105&lt;&gt;2)*$AN$2105)/(($H$2105&lt;&gt;2)+($P$2105&lt;&gt;2)+($X$2105&lt;&gt;2)+($AF$2105&lt;&gt;2)+($AN$2105&lt;&gt;2))&gt;=0.5,1,0))</f>
        <v/>
      </c>
      <c r="AX2105" s="16">
        <f>'Ground truth'!$B$17</f>
        <v/>
      </c>
      <c r="AY2105" s="16">
        <f>'Ground truth'!$C$17</f>
        <v/>
      </c>
      <c r="AZ2105" s="16">
        <f>'Ground truth'!$D$17</f>
        <v/>
      </c>
      <c r="BA2105" s="16">
        <f>'Ground truth'!$E$17</f>
        <v/>
      </c>
      <c r="BB2105" s="16">
        <f>'Ground truth'!$F$17</f>
        <v/>
      </c>
      <c r="BC2105" s="16">
        <f>'Ground truth'!$G$17</f>
        <v/>
      </c>
      <c r="BD2105" s="16">
        <f>'Ground truth'!$H$17</f>
        <v/>
      </c>
    </row>
    <row r="2106">
      <c r="A2106" s="3" t="inlineStr">
        <is>
          <t>Battery Holder</t>
        </is>
      </c>
      <c r="B2106" s="8" t="n">
        <v>0</v>
      </c>
      <c r="C2106" s="8" t="n">
        <v>0</v>
      </c>
      <c r="D2106" s="8" t="n">
        <v>0</v>
      </c>
      <c r="E2106" s="8" t="n">
        <v>1</v>
      </c>
      <c r="F2106" s="8" t="n">
        <v>1</v>
      </c>
      <c r="G2106" s="8" t="n">
        <v>1</v>
      </c>
      <c r="H2106" s="8" t="n">
        <v>0</v>
      </c>
      <c r="J2106" s="8" t="n">
        <v>0</v>
      </c>
      <c r="K2106" s="8" t="n">
        <v>0</v>
      </c>
      <c r="L2106" s="8" t="n">
        <v>0</v>
      </c>
      <c r="M2106" s="8" t="n">
        <v>1</v>
      </c>
      <c r="N2106" s="8" t="n">
        <v>1</v>
      </c>
      <c r="O2106" s="8" t="n">
        <v>1</v>
      </c>
      <c r="P2106" s="8" t="n">
        <v>0</v>
      </c>
      <c r="R2106" s="8" t="n">
        <v>0</v>
      </c>
      <c r="S2106" s="8" t="n">
        <v>0</v>
      </c>
      <c r="T2106" s="8" t="n">
        <v>0</v>
      </c>
      <c r="U2106" s="8" t="n">
        <v>1</v>
      </c>
      <c r="V2106" s="8" t="n">
        <v>1</v>
      </c>
      <c r="W2106" s="8" t="n">
        <v>1</v>
      </c>
      <c r="X2106" s="8" t="n">
        <v>0</v>
      </c>
      <c r="Z2106" s="8" t="n">
        <v>0</v>
      </c>
      <c r="AA2106" s="8" t="n">
        <v>0</v>
      </c>
      <c r="AB2106" s="8" t="n">
        <v>0</v>
      </c>
      <c r="AC2106" s="8" t="n">
        <v>1</v>
      </c>
      <c r="AD2106" s="8" t="n">
        <v>1</v>
      </c>
      <c r="AE2106" s="8" t="n">
        <v>1</v>
      </c>
      <c r="AF2106" s="8" t="n">
        <v>0</v>
      </c>
      <c r="AH2106" s="8" t="n">
        <v>0</v>
      </c>
      <c r="AI2106" s="8" t="n">
        <v>0</v>
      </c>
      <c r="AJ2106" s="8" t="n">
        <v>0</v>
      </c>
      <c r="AK2106" s="8" t="n">
        <v>1</v>
      </c>
      <c r="AL2106" s="8" t="n">
        <v>1</v>
      </c>
      <c r="AM2106" s="8" t="n">
        <v>1</v>
      </c>
      <c r="AN2106" s="8" t="n">
        <v>0</v>
      </c>
      <c r="AP2106" s="8">
        <f>IF(($B$2106&lt;&gt;2)+($J$2106&lt;&gt;2)+($R$2106&lt;&gt;2)+($Z$2106&lt;&gt;2)+($AH$2106&lt;&gt;2)=0,2,IF((($B$2106&lt;&gt;2)*$B$2106+($J$2106&lt;&gt;2)*$J$2106+($R$2106&lt;&gt;2)*$R$2106+($Z$2106&lt;&gt;2)*$Z$2106+($AH$2106&lt;&gt;2)*$AH$2106)/(($B$2106&lt;&gt;2)+($J$2106&lt;&gt;2)+($R$2106&lt;&gt;2)+($Z$2106&lt;&gt;2)+($AH$2106&lt;&gt;2))&gt;=0.5,1,0))</f>
        <v/>
      </c>
      <c r="AQ2106" s="8">
        <f>IF(($C$2106&lt;&gt;2)+($K$2106&lt;&gt;2)+($S$2106&lt;&gt;2)+($AA$2106&lt;&gt;2)+($AI$2106&lt;&gt;2)=0,2,IF((($C$2106&lt;&gt;2)*$C$2106+($K$2106&lt;&gt;2)*$K$2106+($S$2106&lt;&gt;2)*$S$2106+($AA$2106&lt;&gt;2)*$AA$2106+($AI$2106&lt;&gt;2)*$AI$2106)/(($C$2106&lt;&gt;2)+($K$2106&lt;&gt;2)+($S$2106&lt;&gt;2)+($AA$2106&lt;&gt;2)+($AI$2106&lt;&gt;2))&gt;=0.5,1,0))</f>
        <v/>
      </c>
      <c r="AR2106" s="8">
        <f>IF(($D$2106&lt;&gt;2)+($L$2106&lt;&gt;2)+($T$2106&lt;&gt;2)+($AB$2106&lt;&gt;2)+($AJ$2106&lt;&gt;2)=0,2,IF((($D$2106&lt;&gt;2)*$D$2106+($L$2106&lt;&gt;2)*$L$2106+($T$2106&lt;&gt;2)*$T$2106+($AB$2106&lt;&gt;2)*$AB$2106+($AJ$2106&lt;&gt;2)*$AJ$2106)/(($D$2106&lt;&gt;2)+($L$2106&lt;&gt;2)+($T$2106&lt;&gt;2)+($AB$2106&lt;&gt;2)+($AJ$2106&lt;&gt;2))&gt;=0.5,1,0))</f>
        <v/>
      </c>
      <c r="AS2106" s="8">
        <f>IF(($E$2106&lt;&gt;2)+($M$2106&lt;&gt;2)+($U$2106&lt;&gt;2)+($AC$2106&lt;&gt;2)+($AK$2106&lt;&gt;2)=0,2,IF((($E$2106&lt;&gt;2)*$E$2106+($M$2106&lt;&gt;2)*$M$2106+($U$2106&lt;&gt;2)*$U$2106+($AC$2106&lt;&gt;2)*$AC$2106+($AK$2106&lt;&gt;2)*$AK$2106)/(($E$2106&lt;&gt;2)+($M$2106&lt;&gt;2)+($U$2106&lt;&gt;2)+($AC$2106&lt;&gt;2)+($AK$2106&lt;&gt;2))&gt;=0.5,1,0))</f>
        <v/>
      </c>
      <c r="AT2106" s="8">
        <f>IF(($F$2106&lt;&gt;2)+($N$2106&lt;&gt;2)+($V$2106&lt;&gt;2)+($AD$2106&lt;&gt;2)+($AL$2106&lt;&gt;2)=0,2,IF((($F$2106&lt;&gt;2)*$F$2106+($N$2106&lt;&gt;2)*$N$2106+($V$2106&lt;&gt;2)*$V$2106+($AD$2106&lt;&gt;2)*$AD$2106+($AL$2106&lt;&gt;2)*$AL$2106)/(($F$2106&lt;&gt;2)+($N$2106&lt;&gt;2)+($V$2106&lt;&gt;2)+($AD$2106&lt;&gt;2)+($AL$2106&lt;&gt;2))&gt;=0.5,1,0))</f>
        <v/>
      </c>
      <c r="AU2106" s="8">
        <f>IF(($G$2106&lt;&gt;2)+($O$2106&lt;&gt;2)+($W$2106&lt;&gt;2)+($AE$2106&lt;&gt;2)+($AM$2106&lt;&gt;2)=0,2,IF((($G$2106&lt;&gt;2)*$G$2106+($O$2106&lt;&gt;2)*$O$2106+($W$2106&lt;&gt;2)*$W$2106+($AE$2106&lt;&gt;2)*$AE$2106+($AM$2106&lt;&gt;2)*$AM$2106)/(($G$2106&lt;&gt;2)+($O$2106&lt;&gt;2)+($W$2106&lt;&gt;2)+($AE$2106&lt;&gt;2)+($AM$2106&lt;&gt;2))&gt;=0.5,1,0))</f>
        <v/>
      </c>
      <c r="AV2106" s="8">
        <f>IF(($H$2106&lt;&gt;2)+($P$2106&lt;&gt;2)+($X$2106&lt;&gt;2)+($AF$2106&lt;&gt;2)+($AN$2106&lt;&gt;2)=0,2,IF((($H$2106&lt;&gt;2)*$H$2106+($P$2106&lt;&gt;2)*$P$2106+($X$2106&lt;&gt;2)*$X$2106+($AF$2106&lt;&gt;2)*$AF$2106+($AN$2106&lt;&gt;2)*$AN$2106)/(($H$2106&lt;&gt;2)+($P$2106&lt;&gt;2)+($X$2106&lt;&gt;2)+($AF$2106&lt;&gt;2)+($AN$2106&lt;&gt;2))&gt;=0.5,1,0))</f>
        <v/>
      </c>
      <c r="AX2106" s="16">
        <f>'Ground truth'!$B$18</f>
        <v/>
      </c>
      <c r="AY2106" s="16">
        <f>'Ground truth'!$C$18</f>
        <v/>
      </c>
      <c r="AZ2106" s="16">
        <f>'Ground truth'!$D$18</f>
        <v/>
      </c>
      <c r="BA2106" s="16">
        <f>'Ground truth'!$E$18</f>
        <v/>
      </c>
      <c r="BB2106" s="16">
        <f>'Ground truth'!$F$18</f>
        <v/>
      </c>
      <c r="BC2106" s="16">
        <f>'Ground truth'!$G$18</f>
        <v/>
      </c>
      <c r="BD2106" s="16">
        <f>'Ground truth'!$H$18</f>
        <v/>
      </c>
    </row>
    <row r="2107">
      <c r="A2107" s="3" t="inlineStr">
        <is>
          <t>Housing</t>
        </is>
      </c>
      <c r="B2107" s="8" t="n">
        <v>1</v>
      </c>
      <c r="C2107" s="8" t="n">
        <v>1</v>
      </c>
      <c r="D2107" s="8" t="n">
        <v>1</v>
      </c>
      <c r="E2107" s="8" t="n">
        <v>1</v>
      </c>
      <c r="F2107" s="8" t="n">
        <v>1</v>
      </c>
      <c r="G2107" s="8" t="n">
        <v>1</v>
      </c>
      <c r="H2107" s="8" t="n">
        <v>1</v>
      </c>
      <c r="J2107" s="8" t="n">
        <v>1</v>
      </c>
      <c r="K2107" s="8" t="n">
        <v>1</v>
      </c>
      <c r="L2107" s="8" t="n">
        <v>1</v>
      </c>
      <c r="M2107" s="8" t="n">
        <v>1</v>
      </c>
      <c r="N2107" s="8" t="n">
        <v>1</v>
      </c>
      <c r="O2107" s="8" t="n">
        <v>1</v>
      </c>
      <c r="P2107" s="8" t="n">
        <v>1</v>
      </c>
      <c r="R2107" s="8" t="n">
        <v>1</v>
      </c>
      <c r="S2107" s="8" t="n">
        <v>1</v>
      </c>
      <c r="T2107" s="8" t="n">
        <v>1</v>
      </c>
      <c r="U2107" s="8" t="n">
        <v>1</v>
      </c>
      <c r="V2107" s="8" t="n">
        <v>1</v>
      </c>
      <c r="W2107" s="8" t="n">
        <v>1</v>
      </c>
      <c r="X2107" s="8" t="n">
        <v>1</v>
      </c>
      <c r="Z2107" s="8" t="n">
        <v>1</v>
      </c>
      <c r="AA2107" s="8" t="n">
        <v>1</v>
      </c>
      <c r="AB2107" s="8" t="n">
        <v>1</v>
      </c>
      <c r="AC2107" s="8" t="n">
        <v>1</v>
      </c>
      <c r="AD2107" s="8" t="n">
        <v>1</v>
      </c>
      <c r="AE2107" s="8" t="n">
        <v>1</v>
      </c>
      <c r="AF2107" s="8" t="n">
        <v>1</v>
      </c>
      <c r="AH2107" s="8" t="n">
        <v>1</v>
      </c>
      <c r="AI2107" s="8" t="n">
        <v>1</v>
      </c>
      <c r="AJ2107" s="8" t="n">
        <v>1</v>
      </c>
      <c r="AK2107" s="8" t="n">
        <v>1</v>
      </c>
      <c r="AL2107" s="8" t="n">
        <v>1</v>
      </c>
      <c r="AM2107" s="8" t="n">
        <v>1</v>
      </c>
      <c r="AN2107" s="8" t="n">
        <v>1</v>
      </c>
      <c r="AP2107" s="8">
        <f>IF(($B$2107&lt;&gt;2)+($J$2107&lt;&gt;2)+($R$2107&lt;&gt;2)+($Z$2107&lt;&gt;2)+($AH$2107&lt;&gt;2)=0,2,IF((($B$2107&lt;&gt;2)*$B$2107+($J$2107&lt;&gt;2)*$J$2107+($R$2107&lt;&gt;2)*$R$2107+($Z$2107&lt;&gt;2)*$Z$2107+($AH$2107&lt;&gt;2)*$AH$2107)/(($B$2107&lt;&gt;2)+($J$2107&lt;&gt;2)+($R$2107&lt;&gt;2)+($Z$2107&lt;&gt;2)+($AH$2107&lt;&gt;2))&gt;=0.5,1,0))</f>
        <v/>
      </c>
      <c r="AQ2107" s="8">
        <f>IF(($C$2107&lt;&gt;2)+($K$2107&lt;&gt;2)+($S$2107&lt;&gt;2)+($AA$2107&lt;&gt;2)+($AI$2107&lt;&gt;2)=0,2,IF((($C$2107&lt;&gt;2)*$C$2107+($K$2107&lt;&gt;2)*$K$2107+($S$2107&lt;&gt;2)*$S$2107+($AA$2107&lt;&gt;2)*$AA$2107+($AI$2107&lt;&gt;2)*$AI$2107)/(($C$2107&lt;&gt;2)+($K$2107&lt;&gt;2)+($S$2107&lt;&gt;2)+($AA$2107&lt;&gt;2)+($AI$2107&lt;&gt;2))&gt;=0.5,1,0))</f>
        <v/>
      </c>
      <c r="AR2107" s="8">
        <f>IF(($D$2107&lt;&gt;2)+($L$2107&lt;&gt;2)+($T$2107&lt;&gt;2)+($AB$2107&lt;&gt;2)+($AJ$2107&lt;&gt;2)=0,2,IF((($D$2107&lt;&gt;2)*$D$2107+($L$2107&lt;&gt;2)*$L$2107+($T$2107&lt;&gt;2)*$T$2107+($AB$2107&lt;&gt;2)*$AB$2107+($AJ$2107&lt;&gt;2)*$AJ$2107)/(($D$2107&lt;&gt;2)+($L$2107&lt;&gt;2)+($T$2107&lt;&gt;2)+($AB$2107&lt;&gt;2)+($AJ$2107&lt;&gt;2))&gt;=0.5,1,0))</f>
        <v/>
      </c>
      <c r="AS2107" s="8">
        <f>IF(($E$2107&lt;&gt;2)+($M$2107&lt;&gt;2)+($U$2107&lt;&gt;2)+($AC$2107&lt;&gt;2)+($AK$2107&lt;&gt;2)=0,2,IF((($E$2107&lt;&gt;2)*$E$2107+($M$2107&lt;&gt;2)*$M$2107+($U$2107&lt;&gt;2)*$U$2107+($AC$2107&lt;&gt;2)*$AC$2107+($AK$2107&lt;&gt;2)*$AK$2107)/(($E$2107&lt;&gt;2)+($M$2107&lt;&gt;2)+($U$2107&lt;&gt;2)+($AC$2107&lt;&gt;2)+($AK$2107&lt;&gt;2))&gt;=0.5,1,0))</f>
        <v/>
      </c>
      <c r="AT2107" s="8">
        <f>IF(($F$2107&lt;&gt;2)+($N$2107&lt;&gt;2)+($V$2107&lt;&gt;2)+($AD$2107&lt;&gt;2)+($AL$2107&lt;&gt;2)=0,2,IF((($F$2107&lt;&gt;2)*$F$2107+($N$2107&lt;&gt;2)*$N$2107+($V$2107&lt;&gt;2)*$V$2107+($AD$2107&lt;&gt;2)*$AD$2107+($AL$2107&lt;&gt;2)*$AL$2107)/(($F$2107&lt;&gt;2)+($N$2107&lt;&gt;2)+($V$2107&lt;&gt;2)+($AD$2107&lt;&gt;2)+($AL$2107&lt;&gt;2))&gt;=0.5,1,0))</f>
        <v/>
      </c>
      <c r="AU2107" s="8">
        <f>IF(($G$2107&lt;&gt;2)+($O$2107&lt;&gt;2)+($W$2107&lt;&gt;2)+($AE$2107&lt;&gt;2)+($AM$2107&lt;&gt;2)=0,2,IF((($G$2107&lt;&gt;2)*$G$2107+($O$2107&lt;&gt;2)*$O$2107+($W$2107&lt;&gt;2)*$W$2107+($AE$2107&lt;&gt;2)*$AE$2107+($AM$2107&lt;&gt;2)*$AM$2107)/(($G$2107&lt;&gt;2)+($O$2107&lt;&gt;2)+($W$2107&lt;&gt;2)+($AE$2107&lt;&gt;2)+($AM$2107&lt;&gt;2))&gt;=0.5,1,0))</f>
        <v/>
      </c>
      <c r="AV2107" s="8">
        <f>IF(($H$2107&lt;&gt;2)+($P$2107&lt;&gt;2)+($X$2107&lt;&gt;2)+($AF$2107&lt;&gt;2)+($AN$2107&lt;&gt;2)=0,2,IF((($H$2107&lt;&gt;2)*$H$2107+($P$2107&lt;&gt;2)*$P$2107+($X$2107&lt;&gt;2)*$X$2107+($AF$2107&lt;&gt;2)*$AF$2107+($AN$2107&lt;&gt;2)*$AN$2107)/(($H$2107&lt;&gt;2)+($P$2107&lt;&gt;2)+($X$2107&lt;&gt;2)+($AF$2107&lt;&gt;2)+($AN$2107&lt;&gt;2))&gt;=0.5,1,0))</f>
        <v/>
      </c>
      <c r="AX2107" s="16">
        <f>'Ground truth'!$B$19</f>
        <v/>
      </c>
      <c r="AY2107" s="16">
        <f>'Ground truth'!$C$19</f>
        <v/>
      </c>
      <c r="AZ2107" s="16">
        <f>'Ground truth'!$D$19</f>
        <v/>
      </c>
      <c r="BA2107" s="16">
        <f>'Ground truth'!$E$19</f>
        <v/>
      </c>
      <c r="BB2107" s="16">
        <f>'Ground truth'!$F$19</f>
        <v/>
      </c>
      <c r="BC2107" s="16">
        <f>'Ground truth'!$G$19</f>
        <v/>
      </c>
      <c r="BD2107" s="16">
        <f>'Ground truth'!$H$19</f>
        <v/>
      </c>
    </row>
    <row r="2108">
      <c r="A2108" s="3" t="inlineStr">
        <is>
          <t>External Environment</t>
        </is>
      </c>
      <c r="B2108" s="8" t="n">
        <v>0</v>
      </c>
      <c r="C2108" s="8" t="n">
        <v>0</v>
      </c>
      <c r="D2108" s="8" t="n">
        <v>0</v>
      </c>
      <c r="E2108" s="8" t="n">
        <v>0</v>
      </c>
      <c r="F2108" s="8" t="n">
        <v>0</v>
      </c>
      <c r="G2108" s="8" t="n">
        <v>1</v>
      </c>
      <c r="H2108" s="8" t="n">
        <v>1</v>
      </c>
      <c r="J2108" s="8" t="n">
        <v>0</v>
      </c>
      <c r="K2108" s="8" t="n">
        <v>0</v>
      </c>
      <c r="L2108" s="8" t="n">
        <v>0</v>
      </c>
      <c r="M2108" s="8" t="n">
        <v>0</v>
      </c>
      <c r="N2108" s="8" t="n">
        <v>0</v>
      </c>
      <c r="O2108" s="8" t="n">
        <v>1</v>
      </c>
      <c r="P2108" s="8" t="n">
        <v>1</v>
      </c>
      <c r="R2108" s="8" t="n">
        <v>0</v>
      </c>
      <c r="S2108" s="8" t="n">
        <v>0</v>
      </c>
      <c r="T2108" s="8" t="n">
        <v>0</v>
      </c>
      <c r="U2108" s="8" t="n">
        <v>0</v>
      </c>
      <c r="V2108" s="8" t="n">
        <v>0</v>
      </c>
      <c r="W2108" s="8" t="n">
        <v>1</v>
      </c>
      <c r="X2108" s="8" t="n">
        <v>1</v>
      </c>
      <c r="Z2108" s="8" t="n">
        <v>0</v>
      </c>
      <c r="AA2108" s="8" t="n">
        <v>0</v>
      </c>
      <c r="AB2108" s="8" t="n">
        <v>0</v>
      </c>
      <c r="AC2108" s="8" t="n">
        <v>0</v>
      </c>
      <c r="AD2108" s="8" t="n">
        <v>0</v>
      </c>
      <c r="AE2108" s="8" t="n">
        <v>1</v>
      </c>
      <c r="AF2108" s="8" t="n">
        <v>1</v>
      </c>
      <c r="AH2108" s="8" t="n">
        <v>0</v>
      </c>
      <c r="AI2108" s="8" t="n">
        <v>0</v>
      </c>
      <c r="AJ2108" s="8" t="n">
        <v>0</v>
      </c>
      <c r="AK2108" s="8" t="n">
        <v>0</v>
      </c>
      <c r="AL2108" s="8" t="n">
        <v>0</v>
      </c>
      <c r="AM2108" s="8" t="n">
        <v>1</v>
      </c>
      <c r="AN2108" s="8" t="n">
        <v>1</v>
      </c>
      <c r="AP2108" s="8">
        <f>IF(($B$2108&lt;&gt;2)+($J$2108&lt;&gt;2)+($R$2108&lt;&gt;2)+($Z$2108&lt;&gt;2)+($AH$2108&lt;&gt;2)=0,2,IF((($B$2108&lt;&gt;2)*$B$2108+($J$2108&lt;&gt;2)*$J$2108+($R$2108&lt;&gt;2)*$R$2108+($Z$2108&lt;&gt;2)*$Z$2108+($AH$2108&lt;&gt;2)*$AH$2108)/(($B$2108&lt;&gt;2)+($J$2108&lt;&gt;2)+($R$2108&lt;&gt;2)+($Z$2108&lt;&gt;2)+($AH$2108&lt;&gt;2))&gt;=0.5,1,0))</f>
        <v/>
      </c>
      <c r="AQ2108" s="8">
        <f>IF(($C$2108&lt;&gt;2)+($K$2108&lt;&gt;2)+($S$2108&lt;&gt;2)+($AA$2108&lt;&gt;2)+($AI$2108&lt;&gt;2)=0,2,IF((($C$2108&lt;&gt;2)*$C$2108+($K$2108&lt;&gt;2)*$K$2108+($S$2108&lt;&gt;2)*$S$2108+($AA$2108&lt;&gt;2)*$AA$2108+($AI$2108&lt;&gt;2)*$AI$2108)/(($C$2108&lt;&gt;2)+($K$2108&lt;&gt;2)+($S$2108&lt;&gt;2)+($AA$2108&lt;&gt;2)+($AI$2108&lt;&gt;2))&gt;=0.5,1,0))</f>
        <v/>
      </c>
      <c r="AR2108" s="8">
        <f>IF(($D$2108&lt;&gt;2)+($L$2108&lt;&gt;2)+($T$2108&lt;&gt;2)+($AB$2108&lt;&gt;2)+($AJ$2108&lt;&gt;2)=0,2,IF((($D$2108&lt;&gt;2)*$D$2108+($L$2108&lt;&gt;2)*$L$2108+($T$2108&lt;&gt;2)*$T$2108+($AB$2108&lt;&gt;2)*$AB$2108+($AJ$2108&lt;&gt;2)*$AJ$2108)/(($D$2108&lt;&gt;2)+($L$2108&lt;&gt;2)+($T$2108&lt;&gt;2)+($AB$2108&lt;&gt;2)+($AJ$2108&lt;&gt;2))&gt;=0.5,1,0))</f>
        <v/>
      </c>
      <c r="AS2108" s="8">
        <f>IF(($E$2108&lt;&gt;2)+($M$2108&lt;&gt;2)+($U$2108&lt;&gt;2)+($AC$2108&lt;&gt;2)+($AK$2108&lt;&gt;2)=0,2,IF((($E$2108&lt;&gt;2)*$E$2108+($M$2108&lt;&gt;2)*$M$2108+($U$2108&lt;&gt;2)*$U$2108+($AC$2108&lt;&gt;2)*$AC$2108+($AK$2108&lt;&gt;2)*$AK$2108)/(($E$2108&lt;&gt;2)+($M$2108&lt;&gt;2)+($U$2108&lt;&gt;2)+($AC$2108&lt;&gt;2)+($AK$2108&lt;&gt;2))&gt;=0.5,1,0))</f>
        <v/>
      </c>
      <c r="AT2108" s="8">
        <f>IF(($F$2108&lt;&gt;2)+($N$2108&lt;&gt;2)+($V$2108&lt;&gt;2)+($AD$2108&lt;&gt;2)+($AL$2108&lt;&gt;2)=0,2,IF((($F$2108&lt;&gt;2)*$F$2108+($N$2108&lt;&gt;2)*$N$2108+($V$2108&lt;&gt;2)*$V$2108+($AD$2108&lt;&gt;2)*$AD$2108+($AL$2108&lt;&gt;2)*$AL$2108)/(($F$2108&lt;&gt;2)+($N$2108&lt;&gt;2)+($V$2108&lt;&gt;2)+($AD$2108&lt;&gt;2)+($AL$2108&lt;&gt;2))&gt;=0.5,1,0))</f>
        <v/>
      </c>
      <c r="AU2108" s="8">
        <f>IF(($G$2108&lt;&gt;2)+($O$2108&lt;&gt;2)+($W$2108&lt;&gt;2)+($AE$2108&lt;&gt;2)+($AM$2108&lt;&gt;2)=0,2,IF((($G$2108&lt;&gt;2)*$G$2108+($O$2108&lt;&gt;2)*$O$2108+($W$2108&lt;&gt;2)*$W$2108+($AE$2108&lt;&gt;2)*$AE$2108+($AM$2108&lt;&gt;2)*$AM$2108)/(($G$2108&lt;&gt;2)+($O$2108&lt;&gt;2)+($W$2108&lt;&gt;2)+($AE$2108&lt;&gt;2)+($AM$2108&lt;&gt;2))&gt;=0.5,1,0))</f>
        <v/>
      </c>
      <c r="AV2108" s="8">
        <f>IF(($H$2108&lt;&gt;2)+($P$2108&lt;&gt;2)+($X$2108&lt;&gt;2)+($AF$2108&lt;&gt;2)+($AN$2108&lt;&gt;2)=0,2,IF((($H$2108&lt;&gt;2)*$H$2108+($P$2108&lt;&gt;2)*$P$2108+($X$2108&lt;&gt;2)*$X$2108+($AF$2108&lt;&gt;2)*$AF$2108+($AN$2108&lt;&gt;2)*$AN$2108)/(($H$2108&lt;&gt;2)+($P$2108&lt;&gt;2)+($X$2108&lt;&gt;2)+($AF$2108&lt;&gt;2)+($AN$2108&lt;&gt;2))&gt;=0.5,1,0))</f>
        <v/>
      </c>
      <c r="AX2108" s="16">
        <f>'Ground truth'!$B$20</f>
        <v/>
      </c>
      <c r="AY2108" s="16">
        <f>'Ground truth'!$C$20</f>
        <v/>
      </c>
      <c r="AZ2108" s="16">
        <f>'Ground truth'!$D$20</f>
        <v/>
      </c>
      <c r="BA2108" s="16">
        <f>'Ground truth'!$E$20</f>
        <v/>
      </c>
      <c r="BB2108" s="16">
        <f>'Ground truth'!$F$20</f>
        <v/>
      </c>
      <c r="BC2108" s="16">
        <f>'Ground truth'!$G$20</f>
        <v/>
      </c>
      <c r="BD2108" s="16">
        <f>'Ground truth'!$H$20</f>
        <v/>
      </c>
    </row>
    <row r="2110">
      <c r="A2110" s="17" t="inlineStr">
        <is>
          <t>metrics — confident-only (unsure excluded from denominators)</t>
        </is>
      </c>
      <c r="B2110" s="10" t="inlineStr">
        <is>
          <t>run 1</t>
        </is>
      </c>
      <c r="C2110" s="10" t="inlineStr">
        <is>
          <t>run 2</t>
        </is>
      </c>
      <c r="D2110" s="10" t="inlineStr">
        <is>
          <t>run 3</t>
        </is>
      </c>
      <c r="E2110" s="10" t="inlineStr">
        <is>
          <t>run 4</t>
        </is>
      </c>
      <c r="F2110" s="10" t="inlineStr">
        <is>
          <t>run 5</t>
        </is>
      </c>
      <c r="G2110" s="10" t="inlineStr">
        <is>
          <t>avg-matrix</t>
        </is>
      </c>
      <c r="H2110" s="10" t="inlineStr">
        <is>
          <t>mean</t>
        </is>
      </c>
      <c r="I2110" s="10" t="inlineStr">
        <is>
          <t>std (pop.)</t>
        </is>
      </c>
      <c r="J2110" s="17" t="inlineStr">
        <is>
          <t>notes</t>
        </is>
      </c>
    </row>
    <row r="2111">
      <c r="A2111" s="7" t="inlineStr">
        <is>
          <t>TP</t>
        </is>
      </c>
      <c r="B2111" s="7">
        <f>SUMPRODUCT(($B$2102:$H$2108=1)*('Ground truth'!$B$14:$H$20=1))</f>
        <v/>
      </c>
      <c r="C2111" s="7">
        <f>SUMPRODUCT(($J$2102:$P$2108=1)*('Ground truth'!$B$14:$H$20=1))</f>
        <v/>
      </c>
      <c r="D2111" s="7">
        <f>SUMPRODUCT(($R$2102:$X$2108=1)*('Ground truth'!$B$14:$H$20=1))</f>
        <v/>
      </c>
      <c r="E2111" s="7">
        <f>SUMPRODUCT(($Z$2102:$AF$2108=1)*('Ground truth'!$B$14:$H$20=1))</f>
        <v/>
      </c>
      <c r="F2111" s="7">
        <f>SUMPRODUCT(($AH$2102:$AN$2108=1)*('Ground truth'!$B$14:$H$20=1))</f>
        <v/>
      </c>
      <c r="G2111" s="7">
        <f>SUMPRODUCT(($AP$2102:$AV$2108=1)*('Ground truth'!$B$14:$H$20=1))</f>
        <v/>
      </c>
      <c r="H2111" s="12">
        <f>AVERAGE($B$2111:$F$2111)</f>
        <v/>
      </c>
      <c r="I2111" s="12">
        <f>STDEV.P($B$2111:$F$2111)</f>
        <v/>
      </c>
    </row>
    <row r="2112">
      <c r="A2112" s="7" t="inlineStr">
        <is>
          <t>TN</t>
        </is>
      </c>
      <c r="B2112" s="7">
        <f>SUMPRODUCT(($B$2102:$H$2108=0)*('Ground truth'!$B$14:$H$20=0))</f>
        <v/>
      </c>
      <c r="C2112" s="7">
        <f>SUMPRODUCT(($J$2102:$P$2108=0)*('Ground truth'!$B$14:$H$20=0))</f>
        <v/>
      </c>
      <c r="D2112" s="7">
        <f>SUMPRODUCT(($R$2102:$X$2108=0)*('Ground truth'!$B$14:$H$20=0))</f>
        <v/>
      </c>
      <c r="E2112" s="7">
        <f>SUMPRODUCT(($Z$2102:$AF$2108=0)*('Ground truth'!$B$14:$H$20=0))</f>
        <v/>
      </c>
      <c r="F2112" s="7">
        <f>SUMPRODUCT(($AH$2102:$AN$2108=0)*('Ground truth'!$B$14:$H$20=0))</f>
        <v/>
      </c>
      <c r="G2112" s="7">
        <f>SUMPRODUCT(($AP$2102:$AV$2108=0)*('Ground truth'!$B$14:$H$20=0))</f>
        <v/>
      </c>
      <c r="H2112" s="12">
        <f>AVERAGE($B$2112:$F$2112)</f>
        <v/>
      </c>
      <c r="I2112" s="12">
        <f>STDEV.P($B$2112:$F$2112)</f>
        <v/>
      </c>
    </row>
    <row r="2113">
      <c r="A2113" s="7" t="inlineStr">
        <is>
          <t>FP</t>
        </is>
      </c>
      <c r="B2113" s="7">
        <f>SUMPRODUCT(($B$2102:$H$2108=1)*('Ground truth'!$B$14:$H$20=0))</f>
        <v/>
      </c>
      <c r="C2113" s="7">
        <f>SUMPRODUCT(($J$2102:$P$2108=1)*('Ground truth'!$B$14:$H$20=0))</f>
        <v/>
      </c>
      <c r="D2113" s="7">
        <f>SUMPRODUCT(($R$2102:$X$2108=1)*('Ground truth'!$B$14:$H$20=0))</f>
        <v/>
      </c>
      <c r="E2113" s="7">
        <f>SUMPRODUCT(($Z$2102:$AF$2108=1)*('Ground truth'!$B$14:$H$20=0))</f>
        <v/>
      </c>
      <c r="F2113" s="7">
        <f>SUMPRODUCT(($AH$2102:$AN$2108=1)*('Ground truth'!$B$14:$H$20=0))</f>
        <v/>
      </c>
      <c r="G2113" s="7">
        <f>SUMPRODUCT(($AP$2102:$AV$2108=1)*('Ground truth'!$B$14:$H$20=0))</f>
        <v/>
      </c>
      <c r="H2113" s="12">
        <f>AVERAGE($B$2113:$F$2113)</f>
        <v/>
      </c>
      <c r="I2113" s="12">
        <f>STDEV.P($B$2113:$F$2113)</f>
        <v/>
      </c>
    </row>
    <row r="2114">
      <c r="A2114" s="7" t="inlineStr">
        <is>
          <t>FN</t>
        </is>
      </c>
      <c r="B2114" s="7">
        <f>SUMPRODUCT(($B$2102:$H$2108=0)*('Ground truth'!$B$14:$H$20=1))</f>
        <v/>
      </c>
      <c r="C2114" s="7">
        <f>SUMPRODUCT(($J$2102:$P$2108=0)*('Ground truth'!$B$14:$H$20=1))</f>
        <v/>
      </c>
      <c r="D2114" s="7">
        <f>SUMPRODUCT(($R$2102:$X$2108=0)*('Ground truth'!$B$14:$H$20=1))</f>
        <v/>
      </c>
      <c r="E2114" s="7">
        <f>SUMPRODUCT(($Z$2102:$AF$2108=0)*('Ground truth'!$B$14:$H$20=1))</f>
        <v/>
      </c>
      <c r="F2114" s="7">
        <f>SUMPRODUCT(($AH$2102:$AN$2108=0)*('Ground truth'!$B$14:$H$20=1))</f>
        <v/>
      </c>
      <c r="G2114" s="7">
        <f>SUMPRODUCT(($AP$2102:$AV$2108=0)*('Ground truth'!$B$14:$H$20=1))</f>
        <v/>
      </c>
      <c r="H2114" s="12">
        <f>AVERAGE($B$2114:$F$2114)</f>
        <v/>
      </c>
      <c r="I2114" s="12">
        <f>STDEV.P($B$2114:$F$2114)</f>
        <v/>
      </c>
    </row>
    <row r="2115">
      <c r="A2115" s="4" t="inlineStr">
        <is>
          <t>Precision</t>
        </is>
      </c>
      <c r="B2115" s="12">
        <f>IFERROR($B$2111/($B$2111+$B$2113),0)</f>
        <v/>
      </c>
      <c r="C2115" s="12">
        <f>IFERROR($C$2111/($C$2111+$C$2113),0)</f>
        <v/>
      </c>
      <c r="D2115" s="12">
        <f>IFERROR($D$2111/($D$2111+$D$2113),0)</f>
        <v/>
      </c>
      <c r="E2115" s="12">
        <f>IFERROR($E$2111/($E$2111+$E$2113),0)</f>
        <v/>
      </c>
      <c r="F2115" s="12">
        <f>IFERROR($F$2111/($F$2111+$F$2113),0)</f>
        <v/>
      </c>
      <c r="G2115" s="12">
        <f>IFERROR($G$2111/($G$2111+$G$2113),0)</f>
        <v/>
      </c>
      <c r="H2115" s="18">
        <f>AVERAGE($B$2115:$F$2115)</f>
        <v/>
      </c>
      <c r="I2115" s="18">
        <f>STDEV.P($B$2115:$F$2115)</f>
        <v/>
      </c>
    </row>
    <row r="2116">
      <c r="A2116" s="4" t="inlineStr">
        <is>
          <t>Recall</t>
        </is>
      </c>
      <c r="B2116" s="12">
        <f>IFERROR($B$2111/($B$2111+$B$2114),0)</f>
        <v/>
      </c>
      <c r="C2116" s="12">
        <f>IFERROR($C$2111/($C$2111+$C$2114),0)</f>
        <v/>
      </c>
      <c r="D2116" s="12">
        <f>IFERROR($D$2111/($D$2111+$D$2114),0)</f>
        <v/>
      </c>
      <c r="E2116" s="12">
        <f>IFERROR($E$2111/($E$2111+$E$2114),0)</f>
        <v/>
      </c>
      <c r="F2116" s="12">
        <f>IFERROR($F$2111/($F$2111+$F$2114),0)</f>
        <v/>
      </c>
      <c r="G2116" s="12">
        <f>IFERROR($G$2111/($G$2111+$G$2114),0)</f>
        <v/>
      </c>
      <c r="H2116" s="18">
        <f>AVERAGE($B$2116:$F$2116)</f>
        <v/>
      </c>
      <c r="I2116" s="18">
        <f>STDEV.P($B$2116:$F$2116)</f>
        <v/>
      </c>
    </row>
    <row r="2117">
      <c r="A2117" s="4" t="inlineStr">
        <is>
          <t>F1</t>
        </is>
      </c>
      <c r="B2117" s="12">
        <f>IFERROR(2*$B$2115*$B$2116/($B$2115+$B$2116),0)</f>
        <v/>
      </c>
      <c r="C2117" s="12">
        <f>IFERROR(2*$C$2115*$C$2116/($C$2115+$C$2116),0)</f>
        <v/>
      </c>
      <c r="D2117" s="12">
        <f>IFERROR(2*$D$2115*$D$2116/($D$2115+$D$2116),0)</f>
        <v/>
      </c>
      <c r="E2117" s="12">
        <f>IFERROR(2*$E$2115*$E$2116/($E$2115+$E$2116),0)</f>
        <v/>
      </c>
      <c r="F2117" s="12">
        <f>IFERROR(2*$F$2115*$F$2116/($F$2115+$F$2116),0)</f>
        <v/>
      </c>
      <c r="G2117" s="12">
        <f>IFERROR(2*$G$2115*$G$2116/($G$2115+$G$2116),0)</f>
        <v/>
      </c>
      <c r="H2117" s="18">
        <f>AVERAGE($B$2117:$F$2117)</f>
        <v/>
      </c>
      <c r="I2117" s="18">
        <f>STDEV.P($B$2117:$F$2117)</f>
        <v/>
      </c>
    </row>
    <row r="2118">
      <c r="A2118" s="4" t="inlineStr">
        <is>
          <t>Accuracy</t>
        </is>
      </c>
      <c r="B2118" s="12">
        <f>IFERROR(($B$2111+$B$2112)/($B$2111+$B$2112+$B$2113+$B$2114),0)</f>
        <v/>
      </c>
      <c r="C2118" s="12">
        <f>IFERROR(($C$2111+$C$2112)/($C$2111+$C$2112+$C$2113+$C$2114),0)</f>
        <v/>
      </c>
      <c r="D2118" s="12">
        <f>IFERROR(($D$2111+$D$2112)/($D$2111+$D$2112+$D$2113+$D$2114),0)</f>
        <v/>
      </c>
      <c r="E2118" s="12">
        <f>IFERROR(($E$2111+$E$2112)/($E$2111+$E$2112+$E$2113+$E$2114),0)</f>
        <v/>
      </c>
      <c r="F2118" s="12">
        <f>IFERROR(($F$2111+$F$2112)/($F$2111+$F$2112+$F$2113+$F$2114),0)</f>
        <v/>
      </c>
      <c r="G2118" s="12">
        <f>IFERROR(($G$2111+$G$2112)/($G$2111+$G$2112+$G$2113+$G$2114),0)</f>
        <v/>
      </c>
      <c r="H2118" s="18">
        <f>AVERAGE($B$2118:$F$2118)</f>
        <v/>
      </c>
      <c r="I2118" s="18">
        <f>STDEV.P($B$2118:$F$2118)</f>
        <v/>
      </c>
    </row>
    <row r="2119">
      <c r="A2119" s="4" t="inlineStr">
        <is>
          <t>Edit distance</t>
        </is>
      </c>
      <c r="B2119" s="12">
        <f>SUMPRODUCT(ABS('Ground truth'!$B$14:$H$20-$B$2102:$H$2108))</f>
        <v/>
      </c>
      <c r="C2119" s="12">
        <f>SUMPRODUCT(ABS('Ground truth'!$B$14:$H$20-$J$2102:$P$2108))</f>
        <v/>
      </c>
      <c r="D2119" s="12">
        <f>SUMPRODUCT(ABS('Ground truth'!$B$14:$H$20-$R$2102:$X$2108))</f>
        <v/>
      </c>
      <c r="E2119" s="12">
        <f>SUMPRODUCT(ABS('Ground truth'!$B$14:$H$20-$Z$2102:$AF$2108))</f>
        <v/>
      </c>
      <c r="F2119" s="12">
        <f>SUMPRODUCT(ABS('Ground truth'!$B$14:$H$20-$AH$2102:$AN$2108))</f>
        <v/>
      </c>
      <c r="G2119" s="12">
        <f>SUMPRODUCT(ABS('Ground truth'!$B$14:$H$20-$AP$2102:$AV$2108))</f>
        <v/>
      </c>
      <c r="H2119" s="18">
        <f>AVERAGE($B$2119:$F$2119)</f>
        <v/>
      </c>
      <c r="I2119" s="18">
        <f>STDEV.P($B$2119:$F$2119)</f>
        <v/>
      </c>
    </row>
    <row r="2120">
      <c r="A2120" s="4" t="inlineStr">
        <is>
          <t>Spectral distance</t>
        </is>
      </c>
      <c r="B2120" s="12">
        <f>SQRT(SUMPRODUCT(('Ground truth'!$K$14:$K$20-$B$2131:$B$2137)^2))</f>
        <v/>
      </c>
      <c r="C2120" s="12">
        <f>SQRT(SUMPRODUCT(('Ground truth'!$K$14:$K$20-$C$2131:$C$2137)^2))</f>
        <v/>
      </c>
      <c r="D2120" s="12">
        <f>SQRT(SUMPRODUCT(('Ground truth'!$K$14:$K$20-$D$2131:$D$2137)^2))</f>
        <v/>
      </c>
      <c r="E2120" s="12">
        <f>SQRT(SUMPRODUCT(('Ground truth'!$K$14:$K$20-$E$2131:$E$2137)^2))</f>
        <v/>
      </c>
      <c r="F2120" s="12">
        <f>SQRT(SUMPRODUCT(('Ground truth'!$K$14:$K$20-$F$2131:$F$2137)^2))</f>
        <v/>
      </c>
      <c r="G2120" s="12">
        <f>SQRT(SUMPRODUCT(('Ground truth'!$K$14:$K$20-$G$2131:$G$2137)^2))</f>
        <v/>
      </c>
      <c r="H2120" s="18">
        <f>AVERAGE($B$2120:$F$2120)</f>
        <v/>
      </c>
      <c r="I2120" s="18">
        <f>STDEV.P($B$2120:$F$2120)</f>
        <v/>
      </c>
    </row>
    <row r="2121">
      <c r="A2121" s="4" t="inlineStr">
        <is>
          <t>Unsure cells</t>
        </is>
      </c>
      <c r="B2121" s="7">
        <f>COUNTIF($B$2102:$H$2108,2)</f>
        <v/>
      </c>
      <c r="C2121" s="7">
        <f>COUNTIF($J$2102:$P$2108,2)</f>
        <v/>
      </c>
      <c r="D2121" s="7">
        <f>COUNTIF($R$2102:$X$2108,2)</f>
        <v/>
      </c>
      <c r="E2121" s="7">
        <f>COUNTIF($Z$2102:$AF$2108,2)</f>
        <v/>
      </c>
      <c r="F2121" s="7">
        <f>COUNTIF($AH$2102:$AN$2108,2)</f>
        <v/>
      </c>
      <c r="G2121" s="7">
        <f>COUNTIF($AP$2102:$AV$2108,2)</f>
        <v/>
      </c>
      <c r="H2121" s="12">
        <f>AVERAGE($B$2121:$F$2121)</f>
        <v/>
      </c>
      <c r="I2121" s="12">
        <f>STDEV.P($B$2121:$F$2121)</f>
        <v/>
      </c>
    </row>
    <row r="2122">
      <c r="A2122" s="3" t="inlineStr">
        <is>
          <t>eigenvalues (real part, numpy order; pasted)</t>
        </is>
      </c>
    </row>
    <row r="2123">
      <c r="A2123" s="3" t="inlineStr">
        <is>
          <t xml:space="preserve">  λ1</t>
        </is>
      </c>
      <c r="B2123" s="19" t="n">
        <v>4.323404276086481</v>
      </c>
      <c r="C2123" s="19" t="n">
        <v>4.323404276086481</v>
      </c>
      <c r="D2123" s="19" t="n">
        <v>4.323404276086481</v>
      </c>
      <c r="E2123" s="19" t="n">
        <v>4.323404276086481</v>
      </c>
      <c r="F2123" s="19" t="n">
        <v>4.323404276086481</v>
      </c>
      <c r="G2123" s="19" t="n">
        <v>4.323404276086481</v>
      </c>
    </row>
    <row r="2124">
      <c r="A2124" s="3" t="inlineStr">
        <is>
          <t xml:space="preserve">  λ2</t>
        </is>
      </c>
      <c r="B2124" s="19" t="n">
        <v>-0.9999999999999989</v>
      </c>
      <c r="C2124" s="19" t="n">
        <v>-0.9999999999999989</v>
      </c>
      <c r="D2124" s="19" t="n">
        <v>-0.9999999999999989</v>
      </c>
      <c r="E2124" s="19" t="n">
        <v>-0.9999999999999989</v>
      </c>
      <c r="F2124" s="19" t="n">
        <v>-0.9999999999999989</v>
      </c>
      <c r="G2124" s="19" t="n">
        <v>-0.9999999999999989</v>
      </c>
    </row>
    <row r="2125">
      <c r="A2125" s="3" t="inlineStr">
        <is>
          <t xml:space="preserve">  λ3</t>
        </is>
      </c>
      <c r="B2125" s="19" t="n">
        <v>-0.6813306436049766</v>
      </c>
      <c r="C2125" s="19" t="n">
        <v>-0.6813306436049766</v>
      </c>
      <c r="D2125" s="19" t="n">
        <v>-0.6813306436049766</v>
      </c>
      <c r="E2125" s="19" t="n">
        <v>-0.6813306436049766</v>
      </c>
      <c r="F2125" s="19" t="n">
        <v>-0.6813306436049766</v>
      </c>
      <c r="G2125" s="19" t="n">
        <v>-0.6813306436049766</v>
      </c>
    </row>
    <row r="2126">
      <c r="A2126" s="3" t="inlineStr">
        <is>
          <t xml:space="preserve">  λ4</t>
        </is>
      </c>
      <c r="B2126" s="19" t="n">
        <v>7.17241292620945e-17</v>
      </c>
      <c r="C2126" s="19" t="n">
        <v>7.17241292620945e-17</v>
      </c>
      <c r="D2126" s="19" t="n">
        <v>7.17241292620945e-17</v>
      </c>
      <c r="E2126" s="19" t="n">
        <v>7.17241292620945e-17</v>
      </c>
      <c r="F2126" s="19" t="n">
        <v>7.17241292620945e-17</v>
      </c>
      <c r="G2126" s="19" t="n">
        <v>7.17241292620945e-17</v>
      </c>
    </row>
    <row r="2127">
      <c r="A2127" s="3" t="inlineStr">
        <is>
          <t xml:space="preserve">  λ5</t>
        </is>
      </c>
      <c r="B2127" s="19" t="n">
        <v>2.000000000000001</v>
      </c>
      <c r="C2127" s="19" t="n">
        <v>2.000000000000001</v>
      </c>
      <c r="D2127" s="19" t="n">
        <v>2.000000000000001</v>
      </c>
      <c r="E2127" s="19" t="n">
        <v>2.000000000000001</v>
      </c>
      <c r="F2127" s="19" t="n">
        <v>2.000000000000001</v>
      </c>
      <c r="G2127" s="19" t="n">
        <v>2.000000000000001</v>
      </c>
    </row>
    <row r="2128">
      <c r="A2128" s="3" t="inlineStr">
        <is>
          <t xml:space="preserve">  λ6</t>
        </is>
      </c>
      <c r="B2128" s="19" t="n">
        <v>0.9999999999999999</v>
      </c>
      <c r="C2128" s="19" t="n">
        <v>0.9999999999999999</v>
      </c>
      <c r="D2128" s="19" t="n">
        <v>0.9999999999999999</v>
      </c>
      <c r="E2128" s="19" t="n">
        <v>0.9999999999999999</v>
      </c>
      <c r="F2128" s="19" t="n">
        <v>0.9999999999999999</v>
      </c>
      <c r="G2128" s="19" t="n">
        <v>0.9999999999999999</v>
      </c>
    </row>
    <row r="2129">
      <c r="A2129" s="3" t="inlineStr">
        <is>
          <t xml:space="preserve">  λ7</t>
        </is>
      </c>
      <c r="B2129" s="19" t="n">
        <v>1.357926367518499</v>
      </c>
      <c r="C2129" s="19" t="n">
        <v>1.357926367518499</v>
      </c>
      <c r="D2129" s="19" t="n">
        <v>1.357926367518499</v>
      </c>
      <c r="E2129" s="19" t="n">
        <v>1.357926367518499</v>
      </c>
      <c r="F2129" s="19" t="n">
        <v>1.357926367518499</v>
      </c>
      <c r="G2129" s="19" t="n">
        <v>1.357926367518499</v>
      </c>
    </row>
    <row r="2130">
      <c r="A2130" s="3" t="inlineStr">
        <is>
          <t>eigenvalues sorted desc (LARGE)</t>
        </is>
      </c>
    </row>
    <row r="2131">
      <c r="A2131" s="3" t="inlineStr">
        <is>
          <t xml:space="preserve">  λ(1)</t>
        </is>
      </c>
      <c r="B2131" s="19">
        <f>LARGE($B$2123:$B$2129,1)</f>
        <v/>
      </c>
      <c r="C2131" s="19">
        <f>LARGE($C$2123:$C$2129,1)</f>
        <v/>
      </c>
      <c r="D2131" s="19">
        <f>LARGE($D$2123:$D$2129,1)</f>
        <v/>
      </c>
      <c r="E2131" s="19">
        <f>LARGE($E$2123:$E$2129,1)</f>
        <v/>
      </c>
      <c r="F2131" s="19">
        <f>LARGE($F$2123:$F$2129,1)</f>
        <v/>
      </c>
      <c r="G2131" s="19">
        <f>LARGE($G$2123:$G$2129,1)</f>
        <v/>
      </c>
    </row>
    <row r="2132">
      <c r="A2132" s="3" t="inlineStr">
        <is>
          <t xml:space="preserve">  λ(2)</t>
        </is>
      </c>
      <c r="B2132" s="19">
        <f>LARGE($B$2123:$B$2129,2)</f>
        <v/>
      </c>
      <c r="C2132" s="19">
        <f>LARGE($C$2123:$C$2129,2)</f>
        <v/>
      </c>
      <c r="D2132" s="19">
        <f>LARGE($D$2123:$D$2129,2)</f>
        <v/>
      </c>
      <c r="E2132" s="19">
        <f>LARGE($E$2123:$E$2129,2)</f>
        <v/>
      </c>
      <c r="F2132" s="19">
        <f>LARGE($F$2123:$F$2129,2)</f>
        <v/>
      </c>
      <c r="G2132" s="19">
        <f>LARGE($G$2123:$G$2129,2)</f>
        <v/>
      </c>
    </row>
    <row r="2133">
      <c r="A2133" s="3" t="inlineStr">
        <is>
          <t xml:space="preserve">  λ(3)</t>
        </is>
      </c>
      <c r="B2133" s="19">
        <f>LARGE($B$2123:$B$2129,3)</f>
        <v/>
      </c>
      <c r="C2133" s="19">
        <f>LARGE($C$2123:$C$2129,3)</f>
        <v/>
      </c>
      <c r="D2133" s="19">
        <f>LARGE($D$2123:$D$2129,3)</f>
        <v/>
      </c>
      <c r="E2133" s="19">
        <f>LARGE($E$2123:$E$2129,3)</f>
        <v/>
      </c>
      <c r="F2133" s="19">
        <f>LARGE($F$2123:$F$2129,3)</f>
        <v/>
      </c>
      <c r="G2133" s="19">
        <f>LARGE($G$2123:$G$2129,3)</f>
        <v/>
      </c>
    </row>
    <row r="2134">
      <c r="A2134" s="3" t="inlineStr">
        <is>
          <t xml:space="preserve">  λ(4)</t>
        </is>
      </c>
      <c r="B2134" s="19">
        <f>LARGE($B$2123:$B$2129,4)</f>
        <v/>
      </c>
      <c r="C2134" s="19">
        <f>LARGE($C$2123:$C$2129,4)</f>
        <v/>
      </c>
      <c r="D2134" s="19">
        <f>LARGE($D$2123:$D$2129,4)</f>
        <v/>
      </c>
      <c r="E2134" s="19">
        <f>LARGE($E$2123:$E$2129,4)</f>
        <v/>
      </c>
      <c r="F2134" s="19">
        <f>LARGE($F$2123:$F$2129,4)</f>
        <v/>
      </c>
      <c r="G2134" s="19">
        <f>LARGE($G$2123:$G$2129,4)</f>
        <v/>
      </c>
    </row>
    <row r="2135">
      <c r="A2135" s="3" t="inlineStr">
        <is>
          <t xml:space="preserve">  λ(5)</t>
        </is>
      </c>
      <c r="B2135" s="19">
        <f>LARGE($B$2123:$B$2129,5)</f>
        <v/>
      </c>
      <c r="C2135" s="19">
        <f>LARGE($C$2123:$C$2129,5)</f>
        <v/>
      </c>
      <c r="D2135" s="19">
        <f>LARGE($D$2123:$D$2129,5)</f>
        <v/>
      </c>
      <c r="E2135" s="19">
        <f>LARGE($E$2123:$E$2129,5)</f>
        <v/>
      </c>
      <c r="F2135" s="19">
        <f>LARGE($F$2123:$F$2129,5)</f>
        <v/>
      </c>
      <c r="G2135" s="19">
        <f>LARGE($G$2123:$G$2129,5)</f>
        <v/>
      </c>
    </row>
    <row r="2136">
      <c r="A2136" s="3" t="inlineStr">
        <is>
          <t xml:space="preserve">  λ(6)</t>
        </is>
      </c>
      <c r="B2136" s="19">
        <f>LARGE($B$2123:$B$2129,6)</f>
        <v/>
      </c>
      <c r="C2136" s="19">
        <f>LARGE($C$2123:$C$2129,6)</f>
        <v/>
      </c>
      <c r="D2136" s="19">
        <f>LARGE($D$2123:$D$2129,6)</f>
        <v/>
      </c>
      <c r="E2136" s="19">
        <f>LARGE($E$2123:$E$2129,6)</f>
        <v/>
      </c>
      <c r="F2136" s="19">
        <f>LARGE($F$2123:$F$2129,6)</f>
        <v/>
      </c>
      <c r="G2136" s="19">
        <f>LARGE($G$2123:$G$2129,6)</f>
        <v/>
      </c>
    </row>
    <row r="2137">
      <c r="A2137" s="3" t="inlineStr">
        <is>
          <t xml:space="preserve">  λ(7)</t>
        </is>
      </c>
      <c r="B2137" s="19">
        <f>LARGE($B$2123:$B$2129,7)</f>
        <v/>
      </c>
      <c r="C2137" s="19">
        <f>LARGE($C$2123:$C$2129,7)</f>
        <v/>
      </c>
      <c r="D2137" s="19">
        <f>LARGE($D$2123:$D$2129,7)</f>
        <v/>
      </c>
      <c r="E2137" s="19">
        <f>LARGE($E$2123:$E$2129,7)</f>
        <v/>
      </c>
      <c r="F2137" s="19">
        <f>LARGE($F$2123:$F$2129,7)</f>
        <v/>
      </c>
      <c r="G2137" s="19">
        <f>LARGE($G$2123:$G$2129,7)</f>
        <v/>
      </c>
    </row>
    <row r="2138">
      <c r="A2138" s="3" t="inlineStr">
        <is>
          <t>check: Σeig − trace (→0)</t>
        </is>
      </c>
      <c r="B2138" s="3">
        <f>ROUND(SUM($B$2123:$B$2129)-($B$2102+$C$2103+$D$2104+$E$2105+$F$2106+$G$2107+$H$2108),6)</f>
        <v/>
      </c>
      <c r="C2138" s="3">
        <f>ROUND(SUM($C$2123:$C$2129)-($J$2102+$K$2103+$L$2104+$M$2105+$N$2106+$O$2107+$P$2108),6)</f>
        <v/>
      </c>
      <c r="D2138" s="3">
        <f>ROUND(SUM($D$2123:$D$2129)-($R$2102+$S$2103+$T$2104+$U$2105+$V$2106+$W$2107+$X$2108),6)</f>
        <v/>
      </c>
      <c r="E2138" s="3">
        <f>ROUND(SUM($E$2123:$E$2129)-($Z$2102+$AA$2103+$AB$2104+$AC$2105+$AD$2106+$AE$2107+$AF$2108),6)</f>
        <v/>
      </c>
      <c r="F2138" s="3">
        <f>ROUND(SUM($F$2123:$F$2129)-($AH$2102+$AI$2103+$AJ$2104+$AK$2105+$AL$2106+$AM$2107+$AN$2108),6)</f>
        <v/>
      </c>
      <c r="G2138" s="3">
        <f>ROUND(SUM($G$2123:$G$2129)-($AP$2102+$AQ$2103+$AR$2104+$AS$2105+$AT$2106+$AU$2107+$AV$2108),6)</f>
        <v/>
      </c>
    </row>
    <row r="2139">
      <c r="A2139" s="3" t="inlineStr">
        <is>
          <t>check: Πeig − det (→0)</t>
        </is>
      </c>
      <c r="B2139" s="3">
        <f>ROUND(MDETERM($B$2102:$H$2108)-PRODUCT($B$2123:$B$2129),6)</f>
        <v/>
      </c>
      <c r="C2139" s="3">
        <f>ROUND(MDETERM($J$2102:$P$2108)-PRODUCT($C$2123:$C$2129),6)</f>
        <v/>
      </c>
      <c r="D2139" s="3">
        <f>ROUND(MDETERM($R$2102:$X$2108)-PRODUCT($D$2123:$D$2129),6)</f>
        <v/>
      </c>
      <c r="E2139" s="3">
        <f>ROUND(MDETERM($Z$2102:$AF$2108)-PRODUCT($E$2123:$E$2129),6)</f>
        <v/>
      </c>
      <c r="F2139" s="3">
        <f>ROUND(MDETERM($AH$2102:$AN$2108)-PRODUCT($F$2123:$F$2129),6)</f>
        <v/>
      </c>
      <c r="G2139" s="3">
        <f>ROUND(MDETERM($AP$2102:$AV$2108)-PRODUCT($G$2123:$G$2129),6)</f>
        <v/>
      </c>
    </row>
    <row r="2140">
      <c r="A2140" s="3" t="inlineStr">
        <is>
          <t>complex eigenvalues?</t>
        </is>
      </c>
      <c r="B2140" s="3" t="inlineStr"/>
      <c r="C2140" s="3" t="inlineStr"/>
      <c r="D2140" s="3" t="inlineStr"/>
      <c r="E2140" s="3" t="inlineStr"/>
      <c r="F2140" s="3" t="inlineStr"/>
      <c r="G2140" s="3" t="inlineStr"/>
    </row>
    <row r="2141">
      <c r="A2141" s="3" t="inlineStr">
        <is>
          <t>check: det(M − λᵢI) per sorted λ (→0)</t>
        </is>
      </c>
    </row>
    <row r="2142">
      <c r="A2142" s="3" t="inlineStr">
        <is>
          <t xml:space="preserve">  det(M − λ(1)I)</t>
        </is>
      </c>
      <c r="B2142" s="3">
        <f t="array" ref="B2142">ROUND(MDETERM($B$2102:$H$2108-$B$2131*MUNIT(7)),6)</f>
        <v/>
      </c>
      <c r="C2142" s="3">
        <f t="array" ref="C2142">ROUND(MDETERM($J$2102:$P$2108-$C$2131*MUNIT(7)),6)</f>
        <v/>
      </c>
      <c r="D2142" s="3">
        <f t="array" ref="D2142">ROUND(MDETERM($R$2102:$X$2108-$D$2131*MUNIT(7)),6)</f>
        <v/>
      </c>
      <c r="E2142" s="3">
        <f t="array" ref="E2142">ROUND(MDETERM($Z$2102:$AF$2108-$E$2131*MUNIT(7)),6)</f>
        <v/>
      </c>
      <c r="F2142" s="3">
        <f t="array" ref="F2142">ROUND(MDETERM($AH$2102:$AN$2108-$F$2131*MUNIT(7)),6)</f>
        <v/>
      </c>
      <c r="G2142" s="3">
        <f t="array" ref="G2142">ROUND(MDETERM($AP$2102:$AV$2108-$G$2131*MUNIT(7)),6)</f>
        <v/>
      </c>
    </row>
    <row r="2143">
      <c r="A2143" s="3" t="inlineStr">
        <is>
          <t xml:space="preserve">  det(M − λ(2)I)</t>
        </is>
      </c>
      <c r="B2143" s="3">
        <f t="array" ref="B2143">ROUND(MDETERM($B$2102:$H$2108-$B$2132*MUNIT(7)),6)</f>
        <v/>
      </c>
      <c r="C2143" s="3">
        <f t="array" ref="C2143">ROUND(MDETERM($J$2102:$P$2108-$C$2132*MUNIT(7)),6)</f>
        <v/>
      </c>
      <c r="D2143" s="3">
        <f t="array" ref="D2143">ROUND(MDETERM($R$2102:$X$2108-$D$2132*MUNIT(7)),6)</f>
        <v/>
      </c>
      <c r="E2143" s="3">
        <f t="array" ref="E2143">ROUND(MDETERM($Z$2102:$AF$2108-$E$2132*MUNIT(7)),6)</f>
        <v/>
      </c>
      <c r="F2143" s="3">
        <f t="array" ref="F2143">ROUND(MDETERM($AH$2102:$AN$2108-$F$2132*MUNIT(7)),6)</f>
        <v/>
      </c>
      <c r="G2143" s="3">
        <f t="array" ref="G2143">ROUND(MDETERM($AP$2102:$AV$2108-$G$2132*MUNIT(7)),6)</f>
        <v/>
      </c>
    </row>
    <row r="2144">
      <c r="A2144" s="3" t="inlineStr">
        <is>
          <t xml:space="preserve">  det(M − λ(3)I)</t>
        </is>
      </c>
      <c r="B2144" s="3">
        <f t="array" ref="B2144">ROUND(MDETERM($B$2102:$H$2108-$B$2133*MUNIT(7)),6)</f>
        <v/>
      </c>
      <c r="C2144" s="3">
        <f t="array" ref="C2144">ROUND(MDETERM($J$2102:$P$2108-$C$2133*MUNIT(7)),6)</f>
        <v/>
      </c>
      <c r="D2144" s="3">
        <f t="array" ref="D2144">ROUND(MDETERM($R$2102:$X$2108-$D$2133*MUNIT(7)),6)</f>
        <v/>
      </c>
      <c r="E2144" s="3">
        <f t="array" ref="E2144">ROUND(MDETERM($Z$2102:$AF$2108-$E$2133*MUNIT(7)),6)</f>
        <v/>
      </c>
      <c r="F2144" s="3">
        <f t="array" ref="F2144">ROUND(MDETERM($AH$2102:$AN$2108-$F$2133*MUNIT(7)),6)</f>
        <v/>
      </c>
      <c r="G2144" s="3">
        <f t="array" ref="G2144">ROUND(MDETERM($AP$2102:$AV$2108-$G$2133*MUNIT(7)),6)</f>
        <v/>
      </c>
    </row>
    <row r="2145">
      <c r="A2145" s="3" t="inlineStr">
        <is>
          <t xml:space="preserve">  det(M − λ(4)I)</t>
        </is>
      </c>
      <c r="B2145" s="3">
        <f t="array" ref="B2145">ROUND(MDETERM($B$2102:$H$2108-$B$2134*MUNIT(7)),6)</f>
        <v/>
      </c>
      <c r="C2145" s="3">
        <f t="array" ref="C2145">ROUND(MDETERM($J$2102:$P$2108-$C$2134*MUNIT(7)),6)</f>
        <v/>
      </c>
      <c r="D2145" s="3">
        <f t="array" ref="D2145">ROUND(MDETERM($R$2102:$X$2108-$D$2134*MUNIT(7)),6)</f>
        <v/>
      </c>
      <c r="E2145" s="3">
        <f t="array" ref="E2145">ROUND(MDETERM($Z$2102:$AF$2108-$E$2134*MUNIT(7)),6)</f>
        <v/>
      </c>
      <c r="F2145" s="3">
        <f t="array" ref="F2145">ROUND(MDETERM($AH$2102:$AN$2108-$F$2134*MUNIT(7)),6)</f>
        <v/>
      </c>
      <c r="G2145" s="3">
        <f t="array" ref="G2145">ROUND(MDETERM($AP$2102:$AV$2108-$G$2134*MUNIT(7)),6)</f>
        <v/>
      </c>
    </row>
    <row r="2146">
      <c r="A2146" s="3" t="inlineStr">
        <is>
          <t xml:space="preserve">  det(M − λ(5)I)</t>
        </is>
      </c>
      <c r="B2146" s="3">
        <f t="array" ref="B2146">ROUND(MDETERM($B$2102:$H$2108-$B$2135*MUNIT(7)),6)</f>
        <v/>
      </c>
      <c r="C2146" s="3">
        <f t="array" ref="C2146">ROUND(MDETERM($J$2102:$P$2108-$C$2135*MUNIT(7)),6)</f>
        <v/>
      </c>
      <c r="D2146" s="3">
        <f t="array" ref="D2146">ROUND(MDETERM($R$2102:$X$2108-$D$2135*MUNIT(7)),6)</f>
        <v/>
      </c>
      <c r="E2146" s="3">
        <f t="array" ref="E2146">ROUND(MDETERM($Z$2102:$AF$2108-$E$2135*MUNIT(7)),6)</f>
        <v/>
      </c>
      <c r="F2146" s="3">
        <f t="array" ref="F2146">ROUND(MDETERM($AH$2102:$AN$2108-$F$2135*MUNIT(7)),6)</f>
        <v/>
      </c>
      <c r="G2146" s="3">
        <f t="array" ref="G2146">ROUND(MDETERM($AP$2102:$AV$2108-$G$2135*MUNIT(7)),6)</f>
        <v/>
      </c>
    </row>
    <row r="2147">
      <c r="A2147" s="3" t="inlineStr">
        <is>
          <t xml:space="preserve">  det(M − λ(6)I)</t>
        </is>
      </c>
      <c r="B2147" s="3">
        <f t="array" ref="B2147">ROUND(MDETERM($B$2102:$H$2108-$B$2136*MUNIT(7)),6)</f>
        <v/>
      </c>
      <c r="C2147" s="3">
        <f t="array" ref="C2147">ROUND(MDETERM($J$2102:$P$2108-$C$2136*MUNIT(7)),6)</f>
        <v/>
      </c>
      <c r="D2147" s="3">
        <f t="array" ref="D2147">ROUND(MDETERM($R$2102:$X$2108-$D$2136*MUNIT(7)),6)</f>
        <v/>
      </c>
      <c r="E2147" s="3">
        <f t="array" ref="E2147">ROUND(MDETERM($Z$2102:$AF$2108-$E$2136*MUNIT(7)),6)</f>
        <v/>
      </c>
      <c r="F2147" s="3">
        <f t="array" ref="F2147">ROUND(MDETERM($AH$2102:$AN$2108-$F$2136*MUNIT(7)),6)</f>
        <v/>
      </c>
      <c r="G2147" s="3">
        <f t="array" ref="G2147">ROUND(MDETERM($AP$2102:$AV$2108-$G$2136*MUNIT(7)),6)</f>
        <v/>
      </c>
    </row>
    <row r="2148">
      <c r="A2148" s="3" t="inlineStr">
        <is>
          <t xml:space="preserve">  det(M − λ(7)I)</t>
        </is>
      </c>
      <c r="B2148" s="3">
        <f t="array" ref="B2148">ROUND(MDETERM($B$2102:$H$2108-$B$2137*MUNIT(7)),6)</f>
        <v/>
      </c>
      <c r="C2148" s="3">
        <f t="array" ref="C2148">ROUND(MDETERM($J$2102:$P$2108-$C$2137*MUNIT(7)),6)</f>
        <v/>
      </c>
      <c r="D2148" s="3">
        <f t="array" ref="D2148">ROUND(MDETERM($R$2102:$X$2108-$D$2137*MUNIT(7)),6)</f>
        <v/>
      </c>
      <c r="E2148" s="3">
        <f t="array" ref="E2148">ROUND(MDETERM($Z$2102:$AF$2108-$E$2137*MUNIT(7)),6)</f>
        <v/>
      </c>
      <c r="F2148" s="3">
        <f t="array" ref="F2148">ROUND(MDETERM($AH$2102:$AN$2108-$F$2137*MUNIT(7)),6)</f>
        <v/>
      </c>
      <c r="G2148" s="3">
        <f t="array" ref="G2148">ROUND(MDETERM($AP$2102:$AV$2108-$G$2137*MUNIT(7)),6)</f>
        <v/>
      </c>
    </row>
  </sheetData>
  <conditionalFormatting sqref="G6:G55">
    <cfRule type="cellIs" priority="1" operator="equal" dxfId="0">
      <formula>"yes"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W2036"/>
  <sheetViews>
    <sheetView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1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8" customWidth="1" min="36" max="36"/>
    <col width="8" customWidth="1" min="37" max="37"/>
    <col width="8" customWidth="1" min="38" max="38"/>
    <col width="8" customWidth="1" min="39" max="39"/>
    <col width="8" customWidth="1" min="40" max="40"/>
    <col width="8" customWidth="1" min="41" max="41"/>
    <col width="8" customWidth="1" min="42" max="42"/>
    <col width="8" customWidth="1" min="43" max="43"/>
    <col width="8" customWidth="1" min="44" max="44"/>
    <col width="8" customWidth="1" min="45" max="45"/>
    <col width="8" customWidth="1" min="46" max="46"/>
    <col width="8" customWidth="1" min="47" max="47"/>
    <col width="8" customWidth="1" min="48" max="48"/>
    <col width="8" customWidth="1" min="49" max="49"/>
    <col width="8" customWidth="1" min="50" max="50"/>
    <col width="8" customWidth="1" min="51" max="51"/>
    <col width="8" customWidth="1" min="52" max="52"/>
    <col width="8" customWidth="1" min="53" max="53"/>
    <col width="8" customWidth="1" min="54" max="54"/>
    <col width="8" customWidth="1" min="55" max="55"/>
    <col width="8" customWidth="1" min="56" max="56"/>
    <col width="8" customWidth="1" min="57" max="57"/>
    <col width="8" customWidth="1" min="58" max="58"/>
    <col width="8" customWidth="1" min="59" max="59"/>
  </cols>
  <sheetData>
    <row r="1">
      <c r="A1" s="1" t="inlineStr">
        <is>
          <t>CubeSat-ii raw — metrics as spreadsheet formulas over the pasted run matrices (raw matrices)</t>
        </is>
      </c>
    </row>
    <row r="2">
      <c r="A2" t="inlineStr">
        <is>
          <t>Rows 6–55: summary (all formulas referencing the blocks below). Rows 59–68: gold/silver ranking. Blocks from row 72: pasted run matrices, then every metric as a formula.</t>
        </is>
      </c>
    </row>
    <row r="5" ht="45" customHeight="1">
      <c r="A5" s="10" t="inlineStr">
        <is>
          <t>Configuration</t>
        </is>
      </c>
      <c r="B5" s="10" t="inlineStr">
        <is>
          <t>Model</t>
        </is>
      </c>
      <c r="C5" s="10" t="inlineStr">
        <is>
          <t>n_runs</t>
        </is>
      </c>
      <c r="D5" s="10" t="inlineStr">
        <is>
          <t>unsure cells</t>
        </is>
      </c>
      <c r="E5" s="10" t="inlineStr">
        <is>
          <t>unsure %</t>
        </is>
      </c>
      <c r="F5" s="10" t="inlineStr">
        <is>
          <t>coverage</t>
        </is>
      </c>
      <c r="G5" s="10" t="inlineStr">
        <is>
          <t>Precision mean</t>
        </is>
      </c>
      <c r="H5" s="10" t="inlineStr">
        <is>
          <t>Precision std</t>
        </is>
      </c>
      <c r="I5" s="10" t="inlineStr">
        <is>
          <t>Precision avg-matrix</t>
        </is>
      </c>
      <c r="J5" s="10" t="inlineStr">
        <is>
          <t>Recall mean</t>
        </is>
      </c>
      <c r="K5" s="10" t="inlineStr">
        <is>
          <t>Recall std</t>
        </is>
      </c>
      <c r="L5" s="10" t="inlineStr">
        <is>
          <t>Recall avg-matrix</t>
        </is>
      </c>
      <c r="M5" s="10" t="inlineStr">
        <is>
          <t>F1 mean</t>
        </is>
      </c>
      <c r="N5" s="10" t="inlineStr">
        <is>
          <t>F1 std</t>
        </is>
      </c>
      <c r="O5" s="10" t="inlineStr">
        <is>
          <t>F1 avg-matrix</t>
        </is>
      </c>
      <c r="P5" s="10" t="inlineStr">
        <is>
          <t>Accuracy mean</t>
        </is>
      </c>
      <c r="Q5" s="10" t="inlineStr">
        <is>
          <t>Accuracy std</t>
        </is>
      </c>
      <c r="R5" s="10" t="inlineStr">
        <is>
          <t>Accuracy avg-matrix</t>
        </is>
      </c>
      <c r="S5" s="10" t="inlineStr">
        <is>
          <t>Edit distance mean</t>
        </is>
      </c>
      <c r="T5" s="10" t="inlineStr">
        <is>
          <t>Edit distance std</t>
        </is>
      </c>
      <c r="U5" s="10" t="inlineStr">
        <is>
          <t>Edit distance avg-matrix</t>
        </is>
      </c>
      <c r="V5" s="10" t="inlineStr">
        <is>
          <t>Spectral distance mean</t>
        </is>
      </c>
      <c r="W5" s="10" t="inlineStr">
        <is>
          <t>Spectral distance std</t>
        </is>
      </c>
      <c r="X5" s="10" t="inlineStr">
        <is>
          <t>Spectral distance avg-matrix</t>
        </is>
      </c>
      <c r="Y5" s="10" t="inlineStr">
        <is>
          <t>note</t>
        </is>
      </c>
      <c r="Z5" s="10" t="inlineStr">
        <is>
          <t>block row</t>
        </is>
      </c>
    </row>
    <row r="6">
      <c r="A6" s="4" t="inlineStr">
        <is>
          <t>LLM</t>
        </is>
      </c>
      <c r="B6" s="7" t="inlineStr">
        <is>
          <t>gpt4-turbo-preview</t>
        </is>
      </c>
      <c r="C6" s="7">
        <f>COUNT($B$82,$C$82,$D$82,$E$82,$F$82)</f>
        <v/>
      </c>
      <c r="D6" s="7">
        <f>SUM($B$92:$F$92)</f>
        <v/>
      </c>
      <c r="E6" s="11">
        <f>IFERROR(100*$D$6/($C$6*36),0)</f>
        <v/>
      </c>
      <c r="F6" s="12">
        <f>IFERROR(1-$D$6/($C$6*36),0)</f>
        <v/>
      </c>
      <c r="G6" s="12">
        <f>$H$86</f>
        <v/>
      </c>
      <c r="H6" s="12">
        <f>$I$86</f>
        <v/>
      </c>
      <c r="I6" s="12">
        <f>$G$86</f>
        <v/>
      </c>
      <c r="J6" s="12">
        <f>$H$87</f>
        <v/>
      </c>
      <c r="K6" s="12">
        <f>$I$87</f>
        <v/>
      </c>
      <c r="L6" s="12">
        <f>$G$87</f>
        <v/>
      </c>
      <c r="M6" s="12">
        <f>$H$88</f>
        <v/>
      </c>
      <c r="N6" s="12">
        <f>$I$88</f>
        <v/>
      </c>
      <c r="O6" s="12">
        <f>$G$88</f>
        <v/>
      </c>
      <c r="P6" s="12">
        <f>$H$89</f>
        <v/>
      </c>
      <c r="Q6" s="12">
        <f>$I$89</f>
        <v/>
      </c>
      <c r="R6" s="12">
        <f>$G$89</f>
        <v/>
      </c>
      <c r="S6" s="12">
        <f>$H$90</f>
        <v/>
      </c>
      <c r="T6" s="12">
        <f>$I$90</f>
        <v/>
      </c>
      <c r="U6" s="12">
        <f>$G$90</f>
        <v/>
      </c>
      <c r="V6" s="12">
        <f>$H$91</f>
        <v/>
      </c>
      <c r="W6" s="12">
        <f>$I$91</f>
        <v/>
      </c>
      <c r="X6" s="12">
        <f>$G$91</f>
        <v/>
      </c>
      <c r="Y6" s="7" t="inlineStr"/>
      <c r="Z6" s="7" t="n">
        <v>72</v>
      </c>
    </row>
    <row r="7">
      <c r="A7" s="4" t="inlineStr">
        <is>
          <t>LLM</t>
        </is>
      </c>
      <c r="B7" s="7" t="inlineStr">
        <is>
          <t>gpt4o</t>
        </is>
      </c>
      <c r="C7" s="7">
        <f>COUNT($B$130,$C$130,$D$130,$E$130,$F$130)</f>
        <v/>
      </c>
      <c r="D7" s="7">
        <f>SUM($B$140:$F$140)</f>
        <v/>
      </c>
      <c r="E7" s="11">
        <f>IFERROR(100*$D$7/($C$7*36),0)</f>
        <v/>
      </c>
      <c r="F7" s="12">
        <f>IFERROR(1-$D$7/($C$7*36),0)</f>
        <v/>
      </c>
      <c r="G7" s="12">
        <f>$H$134</f>
        <v/>
      </c>
      <c r="H7" s="12">
        <f>$I$134</f>
        <v/>
      </c>
      <c r="I7" s="12">
        <f>$G$134</f>
        <v/>
      </c>
      <c r="J7" s="12">
        <f>$H$135</f>
        <v/>
      </c>
      <c r="K7" s="12">
        <f>$I$135</f>
        <v/>
      </c>
      <c r="L7" s="12">
        <f>$G$135</f>
        <v/>
      </c>
      <c r="M7" s="12">
        <f>$H$136</f>
        <v/>
      </c>
      <c r="N7" s="12">
        <f>$I$136</f>
        <v/>
      </c>
      <c r="O7" s="12">
        <f>$G$136</f>
        <v/>
      </c>
      <c r="P7" s="12">
        <f>$H$137</f>
        <v/>
      </c>
      <c r="Q7" s="12">
        <f>$I$137</f>
        <v/>
      </c>
      <c r="R7" s="12">
        <f>$G$137</f>
        <v/>
      </c>
      <c r="S7" s="12">
        <f>$H$138</f>
        <v/>
      </c>
      <c r="T7" s="12">
        <f>$I$138</f>
        <v/>
      </c>
      <c r="U7" s="12">
        <f>$G$138</f>
        <v/>
      </c>
      <c r="V7" s="12">
        <f>$H$139</f>
        <v/>
      </c>
      <c r="W7" s="12">
        <f>$I$139</f>
        <v/>
      </c>
      <c r="X7" s="12">
        <f>$G$139</f>
        <v/>
      </c>
      <c r="Y7" s="7" t="inlineStr"/>
      <c r="Z7" s="7" t="n">
        <v>120</v>
      </c>
    </row>
    <row r="8">
      <c r="A8" s="4" t="inlineStr">
        <is>
          <t>LLM</t>
        </is>
      </c>
      <c r="B8" s="7" t="inlineStr">
        <is>
          <t>mixtral:8x22b</t>
        </is>
      </c>
      <c r="C8" s="7">
        <f>COUNT($B$178,$C$178,$D$178,$E$178,$F$178)</f>
        <v/>
      </c>
      <c r="D8" s="7">
        <f>SUM($B$188:$F$188)</f>
        <v/>
      </c>
      <c r="E8" s="11">
        <f>IFERROR(100*$D$8/($C$8*36),0)</f>
        <v/>
      </c>
      <c r="F8" s="12">
        <f>IFERROR(1-$D$8/($C$8*36),0)</f>
        <v/>
      </c>
      <c r="G8" s="12">
        <f>$H$182</f>
        <v/>
      </c>
      <c r="H8" s="12">
        <f>$I$182</f>
        <v/>
      </c>
      <c r="I8" s="12">
        <f>$G$182</f>
        <v/>
      </c>
      <c r="J8" s="12">
        <f>$H$183</f>
        <v/>
      </c>
      <c r="K8" s="12">
        <f>$I$183</f>
        <v/>
      </c>
      <c r="L8" s="12">
        <f>$G$183</f>
        <v/>
      </c>
      <c r="M8" s="12">
        <f>$H$184</f>
        <v/>
      </c>
      <c r="N8" s="12">
        <f>$I$184</f>
        <v/>
      </c>
      <c r="O8" s="12">
        <f>$G$184</f>
        <v/>
      </c>
      <c r="P8" s="12">
        <f>$H$185</f>
        <v/>
      </c>
      <c r="Q8" s="12">
        <f>$I$185</f>
        <v/>
      </c>
      <c r="R8" s="12">
        <f>$G$185</f>
        <v/>
      </c>
      <c r="S8" s="12">
        <f>$H$186</f>
        <v/>
      </c>
      <c r="T8" s="12">
        <f>$I$186</f>
        <v/>
      </c>
      <c r="U8" s="12">
        <f>$G$186</f>
        <v/>
      </c>
      <c r="V8" s="12">
        <f>$H$187</f>
        <v/>
      </c>
      <c r="W8" s="12">
        <f>$I$187</f>
        <v/>
      </c>
      <c r="X8" s="12">
        <f>$G$187</f>
        <v/>
      </c>
      <c r="Y8" s="7" t="inlineStr"/>
      <c r="Z8" s="7" t="n">
        <v>168</v>
      </c>
    </row>
    <row r="9">
      <c r="A9" s="4" t="inlineStr">
        <is>
          <t>LLM</t>
        </is>
      </c>
      <c r="B9" s="7" t="inlineStr">
        <is>
          <t>llama3.3:70b</t>
        </is>
      </c>
      <c r="C9" s="7">
        <f>COUNT($B$226,$C$226,$D$226,$E$226,$F$226)</f>
        <v/>
      </c>
      <c r="D9" s="7">
        <f>SUM($B$236:$F$236)</f>
        <v/>
      </c>
      <c r="E9" s="11">
        <f>IFERROR(100*$D$9/($C$9*36),0)</f>
        <v/>
      </c>
      <c r="F9" s="12">
        <f>IFERROR(1-$D$9/($C$9*36),0)</f>
        <v/>
      </c>
      <c r="G9" s="12">
        <f>$H$230</f>
        <v/>
      </c>
      <c r="H9" s="12">
        <f>$I$230</f>
        <v/>
      </c>
      <c r="I9" s="12">
        <f>$G$230</f>
        <v/>
      </c>
      <c r="J9" s="12">
        <f>$H$231</f>
        <v/>
      </c>
      <c r="K9" s="12">
        <f>$I$231</f>
        <v/>
      </c>
      <c r="L9" s="12">
        <f>$G$231</f>
        <v/>
      </c>
      <c r="M9" s="12">
        <f>$H$232</f>
        <v/>
      </c>
      <c r="N9" s="12">
        <f>$I$232</f>
        <v/>
      </c>
      <c r="O9" s="12">
        <f>$G$232</f>
        <v/>
      </c>
      <c r="P9" s="12">
        <f>$H$233</f>
        <v/>
      </c>
      <c r="Q9" s="12">
        <f>$I$233</f>
        <v/>
      </c>
      <c r="R9" s="12">
        <f>$G$233</f>
        <v/>
      </c>
      <c r="S9" s="12">
        <f>$H$234</f>
        <v/>
      </c>
      <c r="T9" s="12">
        <f>$I$234</f>
        <v/>
      </c>
      <c r="U9" s="12">
        <f>$G$234</f>
        <v/>
      </c>
      <c r="V9" s="12">
        <f>$H$235</f>
        <v/>
      </c>
      <c r="W9" s="12">
        <f>$I$235</f>
        <v/>
      </c>
      <c r="X9" s="12">
        <f>$G$235</f>
        <v/>
      </c>
      <c r="Y9" s="7" t="inlineStr"/>
      <c r="Z9" s="7" t="n">
        <v>216</v>
      </c>
    </row>
    <row r="10">
      <c r="A10" s="4" t="inlineStr">
        <is>
          <t>LLM</t>
        </is>
      </c>
      <c r="B10" s="7" t="inlineStr">
        <is>
          <t>deepseek-r1:14b</t>
        </is>
      </c>
      <c r="C10" s="7">
        <f>COUNT($B$274,$C$274,$D$274,$E$274,$F$274)</f>
        <v/>
      </c>
      <c r="D10" s="7">
        <f>SUM($B$284:$F$284)</f>
        <v/>
      </c>
      <c r="E10" s="11">
        <f>IFERROR(100*$D$10/($C$10*36),0)</f>
        <v/>
      </c>
      <c r="F10" s="12">
        <f>IFERROR(1-$D$10/($C$10*36),0)</f>
        <v/>
      </c>
      <c r="G10" s="12">
        <f>$H$278</f>
        <v/>
      </c>
      <c r="H10" s="12">
        <f>$I$278</f>
        <v/>
      </c>
      <c r="I10" s="12">
        <f>$G$278</f>
        <v/>
      </c>
      <c r="J10" s="12">
        <f>$H$279</f>
        <v/>
      </c>
      <c r="K10" s="12">
        <f>$I$279</f>
        <v/>
      </c>
      <c r="L10" s="12">
        <f>$G$279</f>
        <v/>
      </c>
      <c r="M10" s="12">
        <f>$H$280</f>
        <v/>
      </c>
      <c r="N10" s="12">
        <f>$I$280</f>
        <v/>
      </c>
      <c r="O10" s="12">
        <f>$G$280</f>
        <v/>
      </c>
      <c r="P10" s="12">
        <f>$H$281</f>
        <v/>
      </c>
      <c r="Q10" s="12">
        <f>$I$281</f>
        <v/>
      </c>
      <c r="R10" s="12">
        <f>$G$281</f>
        <v/>
      </c>
      <c r="S10" s="12">
        <f>$H$282</f>
        <v/>
      </c>
      <c r="T10" s="12">
        <f>$I$282</f>
        <v/>
      </c>
      <c r="U10" s="12">
        <f>$G$282</f>
        <v/>
      </c>
      <c r="V10" s="12">
        <f>$H$283</f>
        <v/>
      </c>
      <c r="W10" s="12">
        <f>$I$283</f>
        <v/>
      </c>
      <c r="X10" s="12">
        <f>$G$283</f>
        <v/>
      </c>
      <c r="Y10" s="7" t="inlineStr"/>
      <c r="Z10" s="7" t="n">
        <v>264</v>
      </c>
    </row>
    <row r="11">
      <c r="A11" s="4" t="inlineStr">
        <is>
          <t>RAG R1</t>
        </is>
      </c>
      <c r="B11" s="7" t="inlineStr">
        <is>
          <t>gpt4-turbo-preview</t>
        </is>
      </c>
      <c r="C11" s="7">
        <f>COUNT($B$322,$C$322,$D$322,$E$322,$F$322)</f>
        <v/>
      </c>
      <c r="D11" s="7">
        <f>SUM($B$332:$F$332)</f>
        <v/>
      </c>
      <c r="E11" s="11">
        <f>IFERROR(100*$D$11/($C$11*36),0)</f>
        <v/>
      </c>
      <c r="F11" s="12">
        <f>IFERROR(1-$D$11/($C$11*36),0)</f>
        <v/>
      </c>
      <c r="G11" s="12">
        <f>$H$326</f>
        <v/>
      </c>
      <c r="H11" s="12">
        <f>$I$326</f>
        <v/>
      </c>
      <c r="I11" s="12">
        <f>$G$326</f>
        <v/>
      </c>
      <c r="J11" s="12">
        <f>$H$327</f>
        <v/>
      </c>
      <c r="K11" s="12">
        <f>$I$327</f>
        <v/>
      </c>
      <c r="L11" s="12">
        <f>$G$327</f>
        <v/>
      </c>
      <c r="M11" s="12">
        <f>$H$328</f>
        <v/>
      </c>
      <c r="N11" s="12">
        <f>$I$328</f>
        <v/>
      </c>
      <c r="O11" s="12">
        <f>$G$328</f>
        <v/>
      </c>
      <c r="P11" s="12">
        <f>$H$329</f>
        <v/>
      </c>
      <c r="Q11" s="12">
        <f>$I$329</f>
        <v/>
      </c>
      <c r="R11" s="12">
        <f>$G$329</f>
        <v/>
      </c>
      <c r="S11" s="12">
        <f>$H$330</f>
        <v/>
      </c>
      <c r="T11" s="12">
        <f>$I$330</f>
        <v/>
      </c>
      <c r="U11" s="12">
        <f>$G$330</f>
        <v/>
      </c>
      <c r="V11" s="12">
        <f>$H$331</f>
        <v/>
      </c>
      <c r="W11" s="12">
        <f>$I$331</f>
        <v/>
      </c>
      <c r="X11" s="12">
        <f>$G$331</f>
        <v/>
      </c>
      <c r="Y11" s="7" t="inlineStr"/>
      <c r="Z11" s="7" t="n">
        <v>312</v>
      </c>
    </row>
    <row r="12">
      <c r="A12" s="4" t="inlineStr">
        <is>
          <t>RAG R1</t>
        </is>
      </c>
      <c r="B12" s="7" t="inlineStr">
        <is>
          <t>gpt4o</t>
        </is>
      </c>
      <c r="C12" s="13" t="n">
        <v>0</v>
      </c>
      <c r="G12" s="7" t="inlineStr">
        <is>
          <t>N/A</t>
        </is>
      </c>
      <c r="H12" s="7" t="inlineStr">
        <is>
          <t>N/A</t>
        </is>
      </c>
      <c r="I12" s="7" t="inlineStr">
        <is>
          <t>N/A</t>
        </is>
      </c>
      <c r="J12" s="7" t="inlineStr">
        <is>
          <t>N/A</t>
        </is>
      </c>
      <c r="K12" s="7" t="inlineStr">
        <is>
          <t>N/A</t>
        </is>
      </c>
      <c r="L12" s="7" t="inlineStr">
        <is>
          <t>N/A</t>
        </is>
      </c>
      <c r="M12" s="7" t="inlineStr">
        <is>
          <t>N/A</t>
        </is>
      </c>
      <c r="N12" s="7" t="inlineStr">
        <is>
          <t>N/A</t>
        </is>
      </c>
      <c r="O12" s="7" t="inlineStr">
        <is>
          <t>N/A</t>
        </is>
      </c>
      <c r="P12" s="7" t="inlineStr">
        <is>
          <t>N/A</t>
        </is>
      </c>
      <c r="Q12" s="7" t="inlineStr">
        <is>
          <t>N/A</t>
        </is>
      </c>
      <c r="R12" s="7" t="inlineStr">
        <is>
          <t>N/A</t>
        </is>
      </c>
      <c r="S12" s="7" t="inlineStr">
        <is>
          <t>N/A</t>
        </is>
      </c>
      <c r="T12" s="7" t="inlineStr">
        <is>
          <t>N/A</t>
        </is>
      </c>
      <c r="U12" s="7" t="inlineStr">
        <is>
          <t>N/A</t>
        </is>
      </c>
      <c r="V12" s="7" t="inlineStr">
        <is>
          <t>N/A</t>
        </is>
      </c>
      <c r="W12" s="7" t="inlineStr">
        <is>
          <t>N/A</t>
        </is>
      </c>
      <c r="X12" s="7" t="inlineStr">
        <is>
          <t>N/A</t>
        </is>
      </c>
      <c r="Y12" s="7" t="inlineStr">
        <is>
          <t>N/A</t>
        </is>
      </c>
    </row>
    <row r="13">
      <c r="A13" s="4" t="inlineStr">
        <is>
          <t>RAG R1</t>
        </is>
      </c>
      <c r="B13" s="7" t="inlineStr">
        <is>
          <t>mixtral:8x22b</t>
        </is>
      </c>
      <c r="C13" s="7">
        <f>COUNT($B$370,$C$370,$D$370,$E$370,$F$370)</f>
        <v/>
      </c>
      <c r="D13" s="7">
        <f>SUM($B$380:$F$380)</f>
        <v/>
      </c>
      <c r="E13" s="11">
        <f>IFERROR(100*$D$13/($C$13*36),0)</f>
        <v/>
      </c>
      <c r="F13" s="12">
        <f>IFERROR(1-$D$13/($C$13*36),0)</f>
        <v/>
      </c>
      <c r="G13" s="12">
        <f>$H$374</f>
        <v/>
      </c>
      <c r="H13" s="12">
        <f>$I$374</f>
        <v/>
      </c>
      <c r="I13" s="12">
        <f>$G$374</f>
        <v/>
      </c>
      <c r="J13" s="12">
        <f>$H$375</f>
        <v/>
      </c>
      <c r="K13" s="12">
        <f>$I$375</f>
        <v/>
      </c>
      <c r="L13" s="12">
        <f>$G$375</f>
        <v/>
      </c>
      <c r="M13" s="12">
        <f>$H$376</f>
        <v/>
      </c>
      <c r="N13" s="12">
        <f>$I$376</f>
        <v/>
      </c>
      <c r="O13" s="12">
        <f>$G$376</f>
        <v/>
      </c>
      <c r="P13" s="12">
        <f>$H$377</f>
        <v/>
      </c>
      <c r="Q13" s="12">
        <f>$I$377</f>
        <v/>
      </c>
      <c r="R13" s="12">
        <f>$G$377</f>
        <v/>
      </c>
      <c r="S13" s="12">
        <f>$H$378</f>
        <v/>
      </c>
      <c r="T13" s="12">
        <f>$I$378</f>
        <v/>
      </c>
      <c r="U13" s="12">
        <f>$G$378</f>
        <v/>
      </c>
      <c r="V13" s="12">
        <f>$H$379</f>
        <v/>
      </c>
      <c r="W13" s="12">
        <f>$I$379</f>
        <v/>
      </c>
      <c r="X13" s="12">
        <f>$G$379</f>
        <v/>
      </c>
      <c r="Y13" s="7" t="inlineStr"/>
      <c r="Z13" s="7" t="n">
        <v>360</v>
      </c>
    </row>
    <row r="14">
      <c r="A14" s="4" t="inlineStr">
        <is>
          <t>RAG R1</t>
        </is>
      </c>
      <c r="B14" s="7" t="inlineStr">
        <is>
          <t>llama3.3:70b</t>
        </is>
      </c>
      <c r="C14" s="7">
        <f>COUNT($B$418,$C$418,$D$418,$E$418,$F$418)</f>
        <v/>
      </c>
      <c r="D14" s="7">
        <f>SUM($B$428:$F$428)</f>
        <v/>
      </c>
      <c r="E14" s="11">
        <f>IFERROR(100*$D$14/($C$14*36),0)</f>
        <v/>
      </c>
      <c r="F14" s="12">
        <f>IFERROR(1-$D$14/($C$14*36),0)</f>
        <v/>
      </c>
      <c r="G14" s="12">
        <f>$H$422</f>
        <v/>
      </c>
      <c r="H14" s="12">
        <f>$I$422</f>
        <v/>
      </c>
      <c r="I14" s="12">
        <f>$G$422</f>
        <v/>
      </c>
      <c r="J14" s="12">
        <f>$H$423</f>
        <v/>
      </c>
      <c r="K14" s="12">
        <f>$I$423</f>
        <v/>
      </c>
      <c r="L14" s="12">
        <f>$G$423</f>
        <v/>
      </c>
      <c r="M14" s="12">
        <f>$H$424</f>
        <v/>
      </c>
      <c r="N14" s="12">
        <f>$I$424</f>
        <v/>
      </c>
      <c r="O14" s="12">
        <f>$G$424</f>
        <v/>
      </c>
      <c r="P14" s="12">
        <f>$H$425</f>
        <v/>
      </c>
      <c r="Q14" s="12">
        <f>$I$425</f>
        <v/>
      </c>
      <c r="R14" s="12">
        <f>$G$425</f>
        <v/>
      </c>
      <c r="S14" s="12">
        <f>$H$426</f>
        <v/>
      </c>
      <c r="T14" s="12">
        <f>$I$426</f>
        <v/>
      </c>
      <c r="U14" s="12">
        <f>$G$426</f>
        <v/>
      </c>
      <c r="V14" s="12">
        <f>$H$427</f>
        <v/>
      </c>
      <c r="W14" s="12">
        <f>$I$427</f>
        <v/>
      </c>
      <c r="X14" s="12">
        <f>$G$427</f>
        <v/>
      </c>
      <c r="Y14" s="7" t="inlineStr"/>
      <c r="Z14" s="7" t="n">
        <v>408</v>
      </c>
    </row>
    <row r="15">
      <c r="A15" s="4" t="inlineStr">
        <is>
          <t>RAG R1</t>
        </is>
      </c>
      <c r="B15" s="7" t="inlineStr">
        <is>
          <t>deepseek-r1:14b</t>
        </is>
      </c>
      <c r="C15" s="7">
        <f>COUNT($B$466,$C$466,$D$466,$E$466,$F$466)</f>
        <v/>
      </c>
      <c r="D15" s="7">
        <f>SUM($B$476:$F$476)</f>
        <v/>
      </c>
      <c r="E15" s="11">
        <f>IFERROR(100*$D$15/($C$15*36),0)</f>
        <v/>
      </c>
      <c r="F15" s="12">
        <f>IFERROR(1-$D$15/($C$15*36),0)</f>
        <v/>
      </c>
      <c r="G15" s="12">
        <f>$H$470</f>
        <v/>
      </c>
      <c r="H15" s="12">
        <f>$I$470</f>
        <v/>
      </c>
      <c r="I15" s="12">
        <f>$G$470</f>
        <v/>
      </c>
      <c r="J15" s="12">
        <f>$H$471</f>
        <v/>
      </c>
      <c r="K15" s="12">
        <f>$I$471</f>
        <v/>
      </c>
      <c r="L15" s="12">
        <f>$G$471</f>
        <v/>
      </c>
      <c r="M15" s="12">
        <f>$H$472</f>
        <v/>
      </c>
      <c r="N15" s="12">
        <f>$I$472</f>
        <v/>
      </c>
      <c r="O15" s="12">
        <f>$G$472</f>
        <v/>
      </c>
      <c r="P15" s="12">
        <f>$H$473</f>
        <v/>
      </c>
      <c r="Q15" s="12">
        <f>$I$473</f>
        <v/>
      </c>
      <c r="R15" s="12">
        <f>$G$473</f>
        <v/>
      </c>
      <c r="S15" s="12">
        <f>$H$474</f>
        <v/>
      </c>
      <c r="T15" s="12">
        <f>$I$474</f>
        <v/>
      </c>
      <c r="U15" s="12">
        <f>$G$474</f>
        <v/>
      </c>
      <c r="V15" s="12">
        <f>$H$475</f>
        <v/>
      </c>
      <c r="W15" s="12">
        <f>$I$475</f>
        <v/>
      </c>
      <c r="X15" s="12">
        <f>$G$475</f>
        <v/>
      </c>
      <c r="Y15" s="7" t="inlineStr"/>
      <c r="Z15" s="7" t="n">
        <v>456</v>
      </c>
    </row>
    <row r="16">
      <c r="A16" s="4" t="inlineStr">
        <is>
          <t>RAG R2</t>
        </is>
      </c>
      <c r="B16" s="7" t="inlineStr">
        <is>
          <t>gpt4-turbo-preview</t>
        </is>
      </c>
      <c r="C16" s="7">
        <f>COUNT($B$514,$C$514,$D$514,$E$514,$F$514)</f>
        <v/>
      </c>
      <c r="D16" s="7">
        <f>SUM($B$524:$F$524)</f>
        <v/>
      </c>
      <c r="E16" s="11">
        <f>IFERROR(100*$D$16/($C$16*36),0)</f>
        <v/>
      </c>
      <c r="F16" s="12">
        <f>IFERROR(1-$D$16/($C$16*36),0)</f>
        <v/>
      </c>
      <c r="G16" s="12">
        <f>$H$518</f>
        <v/>
      </c>
      <c r="H16" s="12">
        <f>$I$518</f>
        <v/>
      </c>
      <c r="I16" s="12">
        <f>$G$518</f>
        <v/>
      </c>
      <c r="J16" s="12">
        <f>$H$519</f>
        <v/>
      </c>
      <c r="K16" s="12">
        <f>$I$519</f>
        <v/>
      </c>
      <c r="L16" s="12">
        <f>$G$519</f>
        <v/>
      </c>
      <c r="M16" s="12">
        <f>$H$520</f>
        <v/>
      </c>
      <c r="N16" s="12">
        <f>$I$520</f>
        <v/>
      </c>
      <c r="O16" s="12">
        <f>$G$520</f>
        <v/>
      </c>
      <c r="P16" s="12">
        <f>$H$521</f>
        <v/>
      </c>
      <c r="Q16" s="12">
        <f>$I$521</f>
        <v/>
      </c>
      <c r="R16" s="12">
        <f>$G$521</f>
        <v/>
      </c>
      <c r="S16" s="12">
        <f>$H$522</f>
        <v/>
      </c>
      <c r="T16" s="12">
        <f>$I$522</f>
        <v/>
      </c>
      <c r="U16" s="12">
        <f>$G$522</f>
        <v/>
      </c>
      <c r="V16" s="12">
        <f>$H$523</f>
        <v/>
      </c>
      <c r="W16" s="12">
        <f>$I$523</f>
        <v/>
      </c>
      <c r="X16" s="12">
        <f>$G$523</f>
        <v/>
      </c>
      <c r="Y16" s="7" t="inlineStr"/>
      <c r="Z16" s="7" t="n">
        <v>504</v>
      </c>
    </row>
    <row r="17">
      <c r="A17" s="4" t="inlineStr">
        <is>
          <t>RAG R2</t>
        </is>
      </c>
      <c r="B17" s="7" t="inlineStr">
        <is>
          <t>gpt4o</t>
        </is>
      </c>
      <c r="C17" s="13" t="n">
        <v>0</v>
      </c>
      <c r="G17" s="7" t="inlineStr">
        <is>
          <t>N/A</t>
        </is>
      </c>
      <c r="H17" s="7" t="inlineStr">
        <is>
          <t>N/A</t>
        </is>
      </c>
      <c r="I17" s="7" t="inlineStr">
        <is>
          <t>N/A</t>
        </is>
      </c>
      <c r="J17" s="7" t="inlineStr">
        <is>
          <t>N/A</t>
        </is>
      </c>
      <c r="K17" s="7" t="inlineStr">
        <is>
          <t>N/A</t>
        </is>
      </c>
      <c r="L17" s="7" t="inlineStr">
        <is>
          <t>N/A</t>
        </is>
      </c>
      <c r="M17" s="7" t="inlineStr">
        <is>
          <t>N/A</t>
        </is>
      </c>
      <c r="N17" s="7" t="inlineStr">
        <is>
          <t>N/A</t>
        </is>
      </c>
      <c r="O17" s="7" t="inlineStr">
        <is>
          <t>N/A</t>
        </is>
      </c>
      <c r="P17" s="7" t="inlineStr">
        <is>
          <t>N/A</t>
        </is>
      </c>
      <c r="Q17" s="7" t="inlineStr">
        <is>
          <t>N/A</t>
        </is>
      </c>
      <c r="R17" s="7" t="inlineStr">
        <is>
          <t>N/A</t>
        </is>
      </c>
      <c r="S17" s="7" t="inlineStr">
        <is>
          <t>N/A</t>
        </is>
      </c>
      <c r="T17" s="7" t="inlineStr">
        <is>
          <t>N/A</t>
        </is>
      </c>
      <c r="U17" s="7" t="inlineStr">
        <is>
          <t>N/A</t>
        </is>
      </c>
      <c r="V17" s="7" t="inlineStr">
        <is>
          <t>N/A</t>
        </is>
      </c>
      <c r="W17" s="7" t="inlineStr">
        <is>
          <t>N/A</t>
        </is>
      </c>
      <c r="X17" s="7" t="inlineStr">
        <is>
          <t>N/A</t>
        </is>
      </c>
      <c r="Y17" s="7" t="inlineStr">
        <is>
          <t>N/A</t>
        </is>
      </c>
    </row>
    <row r="18">
      <c r="A18" s="4" t="inlineStr">
        <is>
          <t>RAG R2</t>
        </is>
      </c>
      <c r="B18" s="7" t="inlineStr">
        <is>
          <t>mixtral:8x22b</t>
        </is>
      </c>
      <c r="C18" s="7">
        <f>COUNT($B$562,$C$562,$D$562,$E$562,$F$562)</f>
        <v/>
      </c>
      <c r="D18" s="7">
        <f>SUM($B$572:$F$572)</f>
        <v/>
      </c>
      <c r="E18" s="11">
        <f>IFERROR(100*$D$18/($C$18*36),0)</f>
        <v/>
      </c>
      <c r="F18" s="12">
        <f>IFERROR(1-$D$18/($C$18*36),0)</f>
        <v/>
      </c>
      <c r="G18" s="12">
        <f>$H$566</f>
        <v/>
      </c>
      <c r="H18" s="12">
        <f>$I$566</f>
        <v/>
      </c>
      <c r="I18" s="12">
        <f>$G$566</f>
        <v/>
      </c>
      <c r="J18" s="12">
        <f>$H$567</f>
        <v/>
      </c>
      <c r="K18" s="12">
        <f>$I$567</f>
        <v/>
      </c>
      <c r="L18" s="12">
        <f>$G$567</f>
        <v/>
      </c>
      <c r="M18" s="12">
        <f>$H$568</f>
        <v/>
      </c>
      <c r="N18" s="12">
        <f>$I$568</f>
        <v/>
      </c>
      <c r="O18" s="12">
        <f>$G$568</f>
        <v/>
      </c>
      <c r="P18" s="12">
        <f>$H$569</f>
        <v/>
      </c>
      <c r="Q18" s="12">
        <f>$I$569</f>
        <v/>
      </c>
      <c r="R18" s="12">
        <f>$G$569</f>
        <v/>
      </c>
      <c r="S18" s="12">
        <f>$H$570</f>
        <v/>
      </c>
      <c r="T18" s="12">
        <f>$I$570</f>
        <v/>
      </c>
      <c r="U18" s="12">
        <f>$G$570</f>
        <v/>
      </c>
      <c r="V18" s="12">
        <f>$H$571</f>
        <v/>
      </c>
      <c r="W18" s="12">
        <f>$I$571</f>
        <v/>
      </c>
      <c r="X18" s="12">
        <f>$G$571</f>
        <v/>
      </c>
      <c r="Y18" s="7" t="inlineStr"/>
      <c r="Z18" s="7" t="n">
        <v>552</v>
      </c>
    </row>
    <row r="19">
      <c r="A19" s="4" t="inlineStr">
        <is>
          <t>RAG R2</t>
        </is>
      </c>
      <c r="B19" s="7" t="inlineStr">
        <is>
          <t>llama3.3:70b</t>
        </is>
      </c>
      <c r="C19" s="7">
        <f>COUNT($B$610,$C$610,$D$610,$E$610,$F$610)</f>
        <v/>
      </c>
      <c r="D19" s="7">
        <f>SUM($B$620:$F$620)</f>
        <v/>
      </c>
      <c r="E19" s="11">
        <f>IFERROR(100*$D$19/($C$19*36),0)</f>
        <v/>
      </c>
      <c r="F19" s="12">
        <f>IFERROR(1-$D$19/($C$19*36),0)</f>
        <v/>
      </c>
      <c r="G19" s="12">
        <f>$H$614</f>
        <v/>
      </c>
      <c r="H19" s="12">
        <f>$I$614</f>
        <v/>
      </c>
      <c r="I19" s="12">
        <f>$G$614</f>
        <v/>
      </c>
      <c r="J19" s="12">
        <f>$H$615</f>
        <v/>
      </c>
      <c r="K19" s="12">
        <f>$I$615</f>
        <v/>
      </c>
      <c r="L19" s="12">
        <f>$G$615</f>
        <v/>
      </c>
      <c r="M19" s="12">
        <f>$H$616</f>
        <v/>
      </c>
      <c r="N19" s="12">
        <f>$I$616</f>
        <v/>
      </c>
      <c r="O19" s="12">
        <f>$G$616</f>
        <v/>
      </c>
      <c r="P19" s="12">
        <f>$H$617</f>
        <v/>
      </c>
      <c r="Q19" s="12">
        <f>$I$617</f>
        <v/>
      </c>
      <c r="R19" s="12">
        <f>$G$617</f>
        <v/>
      </c>
      <c r="S19" s="12">
        <f>$H$618</f>
        <v/>
      </c>
      <c r="T19" s="12">
        <f>$I$618</f>
        <v/>
      </c>
      <c r="U19" s="12">
        <f>$G$618</f>
        <v/>
      </c>
      <c r="V19" s="12">
        <f>$H$619</f>
        <v/>
      </c>
      <c r="W19" s="12">
        <f>$I$619</f>
        <v/>
      </c>
      <c r="X19" s="12">
        <f>$G$619</f>
        <v/>
      </c>
      <c r="Y19" s="7" t="inlineStr">
        <is>
          <t>1 run(s) returned no matrix</t>
        </is>
      </c>
      <c r="Z19" s="7" t="n">
        <v>600</v>
      </c>
    </row>
    <row r="20">
      <c r="A20" s="4" t="inlineStr">
        <is>
          <t>RAG R2</t>
        </is>
      </c>
      <c r="B20" s="7" t="inlineStr">
        <is>
          <t>deepseek-r1:14b</t>
        </is>
      </c>
      <c r="C20" s="7">
        <f>COUNT($B$658,$C$658,$D$658,$E$658,$F$658)</f>
        <v/>
      </c>
      <c r="D20" s="7">
        <f>SUM($B$668:$F$668)</f>
        <v/>
      </c>
      <c r="E20" s="11">
        <f>IFERROR(100*$D$20/($C$20*36),0)</f>
        <v/>
      </c>
      <c r="F20" s="12">
        <f>IFERROR(1-$D$20/($C$20*36),0)</f>
        <v/>
      </c>
      <c r="G20" s="12">
        <f>$H$662</f>
        <v/>
      </c>
      <c r="H20" s="12">
        <f>$I$662</f>
        <v/>
      </c>
      <c r="I20" s="12">
        <f>$G$662</f>
        <v/>
      </c>
      <c r="J20" s="12">
        <f>$H$663</f>
        <v/>
      </c>
      <c r="K20" s="12">
        <f>$I$663</f>
        <v/>
      </c>
      <c r="L20" s="12">
        <f>$G$663</f>
        <v/>
      </c>
      <c r="M20" s="12">
        <f>$H$664</f>
        <v/>
      </c>
      <c r="N20" s="12">
        <f>$I$664</f>
        <v/>
      </c>
      <c r="O20" s="12">
        <f>$G$664</f>
        <v/>
      </c>
      <c r="P20" s="12">
        <f>$H$665</f>
        <v/>
      </c>
      <c r="Q20" s="12">
        <f>$I$665</f>
        <v/>
      </c>
      <c r="R20" s="12">
        <f>$G$665</f>
        <v/>
      </c>
      <c r="S20" s="12">
        <f>$H$666</f>
        <v/>
      </c>
      <c r="T20" s="12">
        <f>$I$666</f>
        <v/>
      </c>
      <c r="U20" s="12">
        <f>$G$666</f>
        <v/>
      </c>
      <c r="V20" s="12">
        <f>$H$667</f>
        <v/>
      </c>
      <c r="W20" s="12">
        <f>$I$667</f>
        <v/>
      </c>
      <c r="X20" s="12">
        <f>$G$667</f>
        <v/>
      </c>
      <c r="Y20" s="7" t="inlineStr"/>
      <c r="Z20" s="7" t="n">
        <v>648</v>
      </c>
    </row>
    <row r="21">
      <c r="A21" s="4" t="inlineStr">
        <is>
          <t>RAG R3</t>
        </is>
      </c>
      <c r="B21" s="7" t="inlineStr">
        <is>
          <t>gpt4-turbo-preview</t>
        </is>
      </c>
      <c r="C21" s="7">
        <f>COUNT($B$706,$C$706,$D$706,$E$706,$F$706)</f>
        <v/>
      </c>
      <c r="D21" s="7">
        <f>SUM($B$716:$F$716)</f>
        <v/>
      </c>
      <c r="E21" s="11">
        <f>IFERROR(100*$D$21/($C$21*36),0)</f>
        <v/>
      </c>
      <c r="F21" s="12">
        <f>IFERROR(1-$D$21/($C$21*36),0)</f>
        <v/>
      </c>
      <c r="G21" s="12">
        <f>$H$710</f>
        <v/>
      </c>
      <c r="H21" s="12">
        <f>$I$710</f>
        <v/>
      </c>
      <c r="I21" s="12">
        <f>$G$710</f>
        <v/>
      </c>
      <c r="J21" s="12">
        <f>$H$711</f>
        <v/>
      </c>
      <c r="K21" s="12">
        <f>$I$711</f>
        <v/>
      </c>
      <c r="L21" s="12">
        <f>$G$711</f>
        <v/>
      </c>
      <c r="M21" s="12">
        <f>$H$712</f>
        <v/>
      </c>
      <c r="N21" s="12">
        <f>$I$712</f>
        <v/>
      </c>
      <c r="O21" s="12">
        <f>$G$712</f>
        <v/>
      </c>
      <c r="P21" s="12">
        <f>$H$713</f>
        <v/>
      </c>
      <c r="Q21" s="12">
        <f>$I$713</f>
        <v/>
      </c>
      <c r="R21" s="12">
        <f>$G$713</f>
        <v/>
      </c>
      <c r="S21" s="12">
        <f>$H$714</f>
        <v/>
      </c>
      <c r="T21" s="12">
        <f>$I$714</f>
        <v/>
      </c>
      <c r="U21" s="12">
        <f>$G$714</f>
        <v/>
      </c>
      <c r="V21" s="12">
        <f>$H$715</f>
        <v/>
      </c>
      <c r="W21" s="12">
        <f>$I$715</f>
        <v/>
      </c>
      <c r="X21" s="12">
        <f>$G$715</f>
        <v/>
      </c>
      <c r="Y21" s="7" t="inlineStr"/>
      <c r="Z21" s="7" t="n">
        <v>696</v>
      </c>
    </row>
    <row r="22">
      <c r="A22" s="4" t="inlineStr">
        <is>
          <t>RAG R3</t>
        </is>
      </c>
      <c r="B22" s="7" t="inlineStr">
        <is>
          <t>gpt4o</t>
        </is>
      </c>
      <c r="C22" s="13" t="n">
        <v>0</v>
      </c>
      <c r="G22" s="7" t="inlineStr">
        <is>
          <t>N/A</t>
        </is>
      </c>
      <c r="H22" s="7" t="inlineStr">
        <is>
          <t>N/A</t>
        </is>
      </c>
      <c r="I22" s="7" t="inlineStr">
        <is>
          <t>N/A</t>
        </is>
      </c>
      <c r="J22" s="7" t="inlineStr">
        <is>
          <t>N/A</t>
        </is>
      </c>
      <c r="K22" s="7" t="inlineStr">
        <is>
          <t>N/A</t>
        </is>
      </c>
      <c r="L22" s="7" t="inlineStr">
        <is>
          <t>N/A</t>
        </is>
      </c>
      <c r="M22" s="7" t="inlineStr">
        <is>
          <t>N/A</t>
        </is>
      </c>
      <c r="N22" s="7" t="inlineStr">
        <is>
          <t>N/A</t>
        </is>
      </c>
      <c r="O22" s="7" t="inlineStr">
        <is>
          <t>N/A</t>
        </is>
      </c>
      <c r="P22" s="7" t="inlineStr">
        <is>
          <t>N/A</t>
        </is>
      </c>
      <c r="Q22" s="7" t="inlineStr">
        <is>
          <t>N/A</t>
        </is>
      </c>
      <c r="R22" s="7" t="inlineStr">
        <is>
          <t>N/A</t>
        </is>
      </c>
      <c r="S22" s="7" t="inlineStr">
        <is>
          <t>N/A</t>
        </is>
      </c>
      <c r="T22" s="7" t="inlineStr">
        <is>
          <t>N/A</t>
        </is>
      </c>
      <c r="U22" s="7" t="inlineStr">
        <is>
          <t>N/A</t>
        </is>
      </c>
      <c r="V22" s="7" t="inlineStr">
        <is>
          <t>N/A</t>
        </is>
      </c>
      <c r="W22" s="7" t="inlineStr">
        <is>
          <t>N/A</t>
        </is>
      </c>
      <c r="X22" s="7" t="inlineStr">
        <is>
          <t>N/A</t>
        </is>
      </c>
      <c r="Y22" s="7" t="inlineStr">
        <is>
          <t>N/A</t>
        </is>
      </c>
    </row>
    <row r="23">
      <c r="A23" s="4" t="inlineStr">
        <is>
          <t>RAG R3</t>
        </is>
      </c>
      <c r="B23" s="7" t="inlineStr">
        <is>
          <t>mixtral:8x22b</t>
        </is>
      </c>
      <c r="C23" s="7">
        <f>COUNT($B$754,$C$754,$D$754,$E$754,$F$754)</f>
        <v/>
      </c>
      <c r="D23" s="7">
        <f>SUM($B$764:$F$764)</f>
        <v/>
      </c>
      <c r="E23" s="11">
        <f>IFERROR(100*$D$23/($C$23*36),0)</f>
        <v/>
      </c>
      <c r="F23" s="12">
        <f>IFERROR(1-$D$23/($C$23*36),0)</f>
        <v/>
      </c>
      <c r="G23" s="12">
        <f>$H$758</f>
        <v/>
      </c>
      <c r="H23" s="12">
        <f>$I$758</f>
        <v/>
      </c>
      <c r="I23" s="12">
        <f>$G$758</f>
        <v/>
      </c>
      <c r="J23" s="12">
        <f>$H$759</f>
        <v/>
      </c>
      <c r="K23" s="12">
        <f>$I$759</f>
        <v/>
      </c>
      <c r="L23" s="12">
        <f>$G$759</f>
        <v/>
      </c>
      <c r="M23" s="12">
        <f>$H$760</f>
        <v/>
      </c>
      <c r="N23" s="12">
        <f>$I$760</f>
        <v/>
      </c>
      <c r="O23" s="12">
        <f>$G$760</f>
        <v/>
      </c>
      <c r="P23" s="12">
        <f>$H$761</f>
        <v/>
      </c>
      <c r="Q23" s="12">
        <f>$I$761</f>
        <v/>
      </c>
      <c r="R23" s="12">
        <f>$G$761</f>
        <v/>
      </c>
      <c r="S23" s="12">
        <f>$H$762</f>
        <v/>
      </c>
      <c r="T23" s="12">
        <f>$I$762</f>
        <v/>
      </c>
      <c r="U23" s="12">
        <f>$G$762</f>
        <v/>
      </c>
      <c r="V23" s="12">
        <f>$H$763</f>
        <v/>
      </c>
      <c r="W23" s="12">
        <f>$I$763</f>
        <v/>
      </c>
      <c r="X23" s="12">
        <f>$G$763</f>
        <v/>
      </c>
      <c r="Y23" s="7" t="inlineStr"/>
      <c r="Z23" s="7" t="n">
        <v>744</v>
      </c>
    </row>
    <row r="24">
      <c r="A24" s="4" t="inlineStr">
        <is>
          <t>RAG R3</t>
        </is>
      </c>
      <c r="B24" s="7" t="inlineStr">
        <is>
          <t>llama3.3:70b</t>
        </is>
      </c>
      <c r="C24" s="7">
        <f>COUNT($B$802,$C$802,$D$802,$E$802,$F$802)</f>
        <v/>
      </c>
      <c r="D24" s="7">
        <f>SUM($B$812:$F$812)</f>
        <v/>
      </c>
      <c r="E24" s="11">
        <f>IFERROR(100*$D$24/($C$24*36),0)</f>
        <v/>
      </c>
      <c r="F24" s="12">
        <f>IFERROR(1-$D$24/($C$24*36),0)</f>
        <v/>
      </c>
      <c r="G24" s="12">
        <f>$H$806</f>
        <v/>
      </c>
      <c r="H24" s="12">
        <f>$I$806</f>
        <v/>
      </c>
      <c r="I24" s="12">
        <f>$G$806</f>
        <v/>
      </c>
      <c r="J24" s="12">
        <f>$H$807</f>
        <v/>
      </c>
      <c r="K24" s="12">
        <f>$I$807</f>
        <v/>
      </c>
      <c r="L24" s="12">
        <f>$G$807</f>
        <v/>
      </c>
      <c r="M24" s="12">
        <f>$H$808</f>
        <v/>
      </c>
      <c r="N24" s="12">
        <f>$I$808</f>
        <v/>
      </c>
      <c r="O24" s="12">
        <f>$G$808</f>
        <v/>
      </c>
      <c r="P24" s="12">
        <f>$H$809</f>
        <v/>
      </c>
      <c r="Q24" s="12">
        <f>$I$809</f>
        <v/>
      </c>
      <c r="R24" s="12">
        <f>$G$809</f>
        <v/>
      </c>
      <c r="S24" s="12">
        <f>$H$810</f>
        <v/>
      </c>
      <c r="T24" s="12">
        <f>$I$810</f>
        <v/>
      </c>
      <c r="U24" s="12">
        <f>$G$810</f>
        <v/>
      </c>
      <c r="V24" s="12">
        <f>$H$811</f>
        <v/>
      </c>
      <c r="W24" s="12">
        <f>$I$811</f>
        <v/>
      </c>
      <c r="X24" s="12">
        <f>$G$811</f>
        <v/>
      </c>
      <c r="Y24" s="7" t="inlineStr"/>
      <c r="Z24" s="7" t="n">
        <v>792</v>
      </c>
    </row>
    <row r="25">
      <c r="A25" s="4" t="inlineStr">
        <is>
          <t>RAG R3</t>
        </is>
      </c>
      <c r="B25" s="7" t="inlineStr">
        <is>
          <t>deepseek-r1:14b</t>
        </is>
      </c>
      <c r="C25" s="7">
        <f>COUNT($B$850,$C$850,$D$850,$E$850,$F$850)</f>
        <v/>
      </c>
      <c r="D25" s="7">
        <f>SUM($B$860:$F$860)</f>
        <v/>
      </c>
      <c r="E25" s="11">
        <f>IFERROR(100*$D$25/($C$25*36),0)</f>
        <v/>
      </c>
      <c r="F25" s="12">
        <f>IFERROR(1-$D$25/($C$25*36),0)</f>
        <v/>
      </c>
      <c r="G25" s="12">
        <f>$H$854</f>
        <v/>
      </c>
      <c r="H25" s="12">
        <f>$I$854</f>
        <v/>
      </c>
      <c r="I25" s="12">
        <f>$G$854</f>
        <v/>
      </c>
      <c r="J25" s="12">
        <f>$H$855</f>
        <v/>
      </c>
      <c r="K25" s="12">
        <f>$I$855</f>
        <v/>
      </c>
      <c r="L25" s="12">
        <f>$G$855</f>
        <v/>
      </c>
      <c r="M25" s="12">
        <f>$H$856</f>
        <v/>
      </c>
      <c r="N25" s="12">
        <f>$I$856</f>
        <v/>
      </c>
      <c r="O25" s="12">
        <f>$G$856</f>
        <v/>
      </c>
      <c r="P25" s="12">
        <f>$H$857</f>
        <v/>
      </c>
      <c r="Q25" s="12">
        <f>$I$857</f>
        <v/>
      </c>
      <c r="R25" s="12">
        <f>$G$857</f>
        <v/>
      </c>
      <c r="S25" s="12">
        <f>$H$858</f>
        <v/>
      </c>
      <c r="T25" s="12">
        <f>$I$858</f>
        <v/>
      </c>
      <c r="U25" s="12">
        <f>$G$858</f>
        <v/>
      </c>
      <c r="V25" s="12">
        <f>$H$859</f>
        <v/>
      </c>
      <c r="W25" s="12">
        <f>$I$859</f>
        <v/>
      </c>
      <c r="X25" s="12">
        <f>$G$859</f>
        <v/>
      </c>
      <c r="Y25" s="7" t="inlineStr"/>
      <c r="Z25" s="7" t="n">
        <v>840</v>
      </c>
    </row>
    <row r="26">
      <c r="A26" s="4" t="inlineStr">
        <is>
          <t>RAG R1-R2</t>
        </is>
      </c>
      <c r="B26" s="7" t="inlineStr">
        <is>
          <t>gpt4-turbo-preview</t>
        </is>
      </c>
      <c r="C26" s="7">
        <f>COUNT($B$898,$C$898,$D$898,$E$898,$F$898)</f>
        <v/>
      </c>
      <c r="D26" s="7">
        <f>SUM($B$908:$F$908)</f>
        <v/>
      </c>
      <c r="E26" s="11">
        <f>IFERROR(100*$D$26/($C$26*36),0)</f>
        <v/>
      </c>
      <c r="F26" s="12">
        <f>IFERROR(1-$D$26/($C$26*36),0)</f>
        <v/>
      </c>
      <c r="G26" s="12">
        <f>$H$902</f>
        <v/>
      </c>
      <c r="H26" s="12">
        <f>$I$902</f>
        <v/>
      </c>
      <c r="I26" s="12">
        <f>$G$902</f>
        <v/>
      </c>
      <c r="J26" s="12">
        <f>$H$903</f>
        <v/>
      </c>
      <c r="K26" s="12">
        <f>$I$903</f>
        <v/>
      </c>
      <c r="L26" s="12">
        <f>$G$903</f>
        <v/>
      </c>
      <c r="M26" s="12">
        <f>$H$904</f>
        <v/>
      </c>
      <c r="N26" s="12">
        <f>$I$904</f>
        <v/>
      </c>
      <c r="O26" s="12">
        <f>$G$904</f>
        <v/>
      </c>
      <c r="P26" s="12">
        <f>$H$905</f>
        <v/>
      </c>
      <c r="Q26" s="12">
        <f>$I$905</f>
        <v/>
      </c>
      <c r="R26" s="12">
        <f>$G$905</f>
        <v/>
      </c>
      <c r="S26" s="12">
        <f>$H$906</f>
        <v/>
      </c>
      <c r="T26" s="12">
        <f>$I$906</f>
        <v/>
      </c>
      <c r="U26" s="12">
        <f>$G$906</f>
        <v/>
      </c>
      <c r="V26" s="12">
        <f>$H$907</f>
        <v/>
      </c>
      <c r="W26" s="12">
        <f>$I$907</f>
        <v/>
      </c>
      <c r="X26" s="12">
        <f>$G$907</f>
        <v/>
      </c>
      <c r="Y26" s="7" t="inlineStr"/>
      <c r="Z26" s="7" t="n">
        <v>888</v>
      </c>
    </row>
    <row r="27">
      <c r="A27" s="4" t="inlineStr">
        <is>
          <t>RAG R1-R2</t>
        </is>
      </c>
      <c r="B27" s="7" t="inlineStr">
        <is>
          <t>gpt4o</t>
        </is>
      </c>
      <c r="C27" s="13" t="n">
        <v>0</v>
      </c>
      <c r="G27" s="7" t="inlineStr">
        <is>
          <t>N/A</t>
        </is>
      </c>
      <c r="H27" s="7" t="inlineStr">
        <is>
          <t>N/A</t>
        </is>
      </c>
      <c r="I27" s="7" t="inlineStr">
        <is>
          <t>N/A</t>
        </is>
      </c>
      <c r="J27" s="7" t="inlineStr">
        <is>
          <t>N/A</t>
        </is>
      </c>
      <c r="K27" s="7" t="inlineStr">
        <is>
          <t>N/A</t>
        </is>
      </c>
      <c r="L27" s="7" t="inlineStr">
        <is>
          <t>N/A</t>
        </is>
      </c>
      <c r="M27" s="7" t="inlineStr">
        <is>
          <t>N/A</t>
        </is>
      </c>
      <c r="N27" s="7" t="inlineStr">
        <is>
          <t>N/A</t>
        </is>
      </c>
      <c r="O27" s="7" t="inlineStr">
        <is>
          <t>N/A</t>
        </is>
      </c>
      <c r="P27" s="7" t="inlineStr">
        <is>
          <t>N/A</t>
        </is>
      </c>
      <c r="Q27" s="7" t="inlineStr">
        <is>
          <t>N/A</t>
        </is>
      </c>
      <c r="R27" s="7" t="inlineStr">
        <is>
          <t>N/A</t>
        </is>
      </c>
      <c r="S27" s="7" t="inlineStr">
        <is>
          <t>N/A</t>
        </is>
      </c>
      <c r="T27" s="7" t="inlineStr">
        <is>
          <t>N/A</t>
        </is>
      </c>
      <c r="U27" s="7" t="inlineStr">
        <is>
          <t>N/A</t>
        </is>
      </c>
      <c r="V27" s="7" t="inlineStr">
        <is>
          <t>N/A</t>
        </is>
      </c>
      <c r="W27" s="7" t="inlineStr">
        <is>
          <t>N/A</t>
        </is>
      </c>
      <c r="X27" s="7" t="inlineStr">
        <is>
          <t>N/A</t>
        </is>
      </c>
      <c r="Y27" s="7" t="inlineStr">
        <is>
          <t>N/A</t>
        </is>
      </c>
    </row>
    <row r="28">
      <c r="A28" s="4" t="inlineStr">
        <is>
          <t>RAG R1-R2</t>
        </is>
      </c>
      <c r="B28" s="7" t="inlineStr">
        <is>
          <t>mixtral:8x22b</t>
        </is>
      </c>
      <c r="C28" s="7">
        <f>COUNT($B$946,$C$946,$D$946,$E$946,$F$946)</f>
        <v/>
      </c>
      <c r="D28" s="7">
        <f>SUM($B$956:$F$956)</f>
        <v/>
      </c>
      <c r="E28" s="11">
        <f>IFERROR(100*$D$28/($C$28*36),0)</f>
        <v/>
      </c>
      <c r="F28" s="12">
        <f>IFERROR(1-$D$28/($C$28*36),0)</f>
        <v/>
      </c>
      <c r="G28" s="12">
        <f>$H$950</f>
        <v/>
      </c>
      <c r="H28" s="12">
        <f>$I$950</f>
        <v/>
      </c>
      <c r="I28" s="12">
        <f>$G$950</f>
        <v/>
      </c>
      <c r="J28" s="12">
        <f>$H$951</f>
        <v/>
      </c>
      <c r="K28" s="12">
        <f>$I$951</f>
        <v/>
      </c>
      <c r="L28" s="12">
        <f>$G$951</f>
        <v/>
      </c>
      <c r="M28" s="12">
        <f>$H$952</f>
        <v/>
      </c>
      <c r="N28" s="12">
        <f>$I$952</f>
        <v/>
      </c>
      <c r="O28" s="12">
        <f>$G$952</f>
        <v/>
      </c>
      <c r="P28" s="12">
        <f>$H$953</f>
        <v/>
      </c>
      <c r="Q28" s="12">
        <f>$I$953</f>
        <v/>
      </c>
      <c r="R28" s="12">
        <f>$G$953</f>
        <v/>
      </c>
      <c r="S28" s="12">
        <f>$H$954</f>
        <v/>
      </c>
      <c r="T28" s="12">
        <f>$I$954</f>
        <v/>
      </c>
      <c r="U28" s="12">
        <f>$G$954</f>
        <v/>
      </c>
      <c r="V28" s="12">
        <f>$H$955</f>
        <v/>
      </c>
      <c r="W28" s="12">
        <f>$I$955</f>
        <v/>
      </c>
      <c r="X28" s="12">
        <f>$G$955</f>
        <v/>
      </c>
      <c r="Y28" s="7" t="inlineStr"/>
      <c r="Z28" s="7" t="n">
        <v>936</v>
      </c>
    </row>
    <row r="29">
      <c r="A29" s="4" t="inlineStr">
        <is>
          <t>RAG R1-R2</t>
        </is>
      </c>
      <c r="B29" s="7" t="inlineStr">
        <is>
          <t>llama3.3:70b</t>
        </is>
      </c>
      <c r="C29" s="7">
        <f>COUNT($B$994,$C$994,$D$994,$E$994,$F$994)</f>
        <v/>
      </c>
      <c r="D29" s="7">
        <f>SUM($B$1004:$F$1004)</f>
        <v/>
      </c>
      <c r="E29" s="11">
        <f>IFERROR(100*$D$29/($C$29*36),0)</f>
        <v/>
      </c>
      <c r="F29" s="12">
        <f>IFERROR(1-$D$29/($C$29*36),0)</f>
        <v/>
      </c>
      <c r="G29" s="12">
        <f>$H$998</f>
        <v/>
      </c>
      <c r="H29" s="12">
        <f>$I$998</f>
        <v/>
      </c>
      <c r="I29" s="12">
        <f>$G$998</f>
        <v/>
      </c>
      <c r="J29" s="12">
        <f>$H$999</f>
        <v/>
      </c>
      <c r="K29" s="12">
        <f>$I$999</f>
        <v/>
      </c>
      <c r="L29" s="12">
        <f>$G$999</f>
        <v/>
      </c>
      <c r="M29" s="12">
        <f>$H$1000</f>
        <v/>
      </c>
      <c r="N29" s="12">
        <f>$I$1000</f>
        <v/>
      </c>
      <c r="O29" s="12">
        <f>$G$1000</f>
        <v/>
      </c>
      <c r="P29" s="12">
        <f>$H$1001</f>
        <v/>
      </c>
      <c r="Q29" s="12">
        <f>$I$1001</f>
        <v/>
      </c>
      <c r="R29" s="12">
        <f>$G$1001</f>
        <v/>
      </c>
      <c r="S29" s="12">
        <f>$H$1002</f>
        <v/>
      </c>
      <c r="T29" s="12">
        <f>$I$1002</f>
        <v/>
      </c>
      <c r="U29" s="12">
        <f>$G$1002</f>
        <v/>
      </c>
      <c r="V29" s="12">
        <f>$H$1003</f>
        <v/>
      </c>
      <c r="W29" s="12">
        <f>$I$1003</f>
        <v/>
      </c>
      <c r="X29" s="12">
        <f>$G$1003</f>
        <v/>
      </c>
      <c r="Y29" s="7" t="inlineStr">
        <is>
          <t>1 run(s) returned no matrix</t>
        </is>
      </c>
      <c r="Z29" s="7" t="n">
        <v>984</v>
      </c>
    </row>
    <row r="30">
      <c r="A30" s="4" t="inlineStr">
        <is>
          <t>RAG R1-R2</t>
        </is>
      </c>
      <c r="B30" s="7" t="inlineStr">
        <is>
          <t>deepseek-r1:14b</t>
        </is>
      </c>
      <c r="C30" s="7">
        <f>COUNT($B$1042,$C$1042,$D$1042,$E$1042,$F$1042)</f>
        <v/>
      </c>
      <c r="D30" s="7">
        <f>SUM($B$1052:$F$1052)</f>
        <v/>
      </c>
      <c r="E30" s="11">
        <f>IFERROR(100*$D$30/($C$30*36),0)</f>
        <v/>
      </c>
      <c r="F30" s="12">
        <f>IFERROR(1-$D$30/($C$30*36),0)</f>
        <v/>
      </c>
      <c r="G30" s="12">
        <f>$H$1046</f>
        <v/>
      </c>
      <c r="H30" s="12">
        <f>$I$1046</f>
        <v/>
      </c>
      <c r="I30" s="12">
        <f>$G$1046</f>
        <v/>
      </c>
      <c r="J30" s="12">
        <f>$H$1047</f>
        <v/>
      </c>
      <c r="K30" s="12">
        <f>$I$1047</f>
        <v/>
      </c>
      <c r="L30" s="12">
        <f>$G$1047</f>
        <v/>
      </c>
      <c r="M30" s="12">
        <f>$H$1048</f>
        <v/>
      </c>
      <c r="N30" s="12">
        <f>$I$1048</f>
        <v/>
      </c>
      <c r="O30" s="12">
        <f>$G$1048</f>
        <v/>
      </c>
      <c r="P30" s="12">
        <f>$H$1049</f>
        <v/>
      </c>
      <c r="Q30" s="12">
        <f>$I$1049</f>
        <v/>
      </c>
      <c r="R30" s="12">
        <f>$G$1049</f>
        <v/>
      </c>
      <c r="S30" s="12">
        <f>$H$1050</f>
        <v/>
      </c>
      <c r="T30" s="12">
        <f>$I$1050</f>
        <v/>
      </c>
      <c r="U30" s="12">
        <f>$G$1050</f>
        <v/>
      </c>
      <c r="V30" s="12">
        <f>$H$1051</f>
        <v/>
      </c>
      <c r="W30" s="12">
        <f>$I$1051</f>
        <v/>
      </c>
      <c r="X30" s="12">
        <f>$G$1051</f>
        <v/>
      </c>
      <c r="Y30" s="7" t="inlineStr"/>
      <c r="Z30" s="7" t="n">
        <v>1032</v>
      </c>
    </row>
    <row r="31">
      <c r="A31" s="4" t="inlineStr">
        <is>
          <t>RAG R1-R3</t>
        </is>
      </c>
      <c r="B31" s="7" t="inlineStr">
        <is>
          <t>gpt4-turbo-preview</t>
        </is>
      </c>
      <c r="C31" s="7">
        <f>COUNT($B$1090,$C$1090,$D$1090,$E$1090,$F$1090)</f>
        <v/>
      </c>
      <c r="D31" s="7">
        <f>SUM($B$1100:$F$1100)</f>
        <v/>
      </c>
      <c r="E31" s="11">
        <f>IFERROR(100*$D$31/($C$31*36),0)</f>
        <v/>
      </c>
      <c r="F31" s="12">
        <f>IFERROR(1-$D$31/($C$31*36),0)</f>
        <v/>
      </c>
      <c r="G31" s="12">
        <f>$H$1094</f>
        <v/>
      </c>
      <c r="H31" s="12">
        <f>$I$1094</f>
        <v/>
      </c>
      <c r="I31" s="12">
        <f>$G$1094</f>
        <v/>
      </c>
      <c r="J31" s="12">
        <f>$H$1095</f>
        <v/>
      </c>
      <c r="K31" s="12">
        <f>$I$1095</f>
        <v/>
      </c>
      <c r="L31" s="12">
        <f>$G$1095</f>
        <v/>
      </c>
      <c r="M31" s="12">
        <f>$H$1096</f>
        <v/>
      </c>
      <c r="N31" s="12">
        <f>$I$1096</f>
        <v/>
      </c>
      <c r="O31" s="12">
        <f>$G$1096</f>
        <v/>
      </c>
      <c r="P31" s="12">
        <f>$H$1097</f>
        <v/>
      </c>
      <c r="Q31" s="12">
        <f>$I$1097</f>
        <v/>
      </c>
      <c r="R31" s="12">
        <f>$G$1097</f>
        <v/>
      </c>
      <c r="S31" s="12">
        <f>$H$1098</f>
        <v/>
      </c>
      <c r="T31" s="12">
        <f>$I$1098</f>
        <v/>
      </c>
      <c r="U31" s="12">
        <f>$G$1098</f>
        <v/>
      </c>
      <c r="V31" s="12">
        <f>$H$1099</f>
        <v/>
      </c>
      <c r="W31" s="12">
        <f>$I$1099</f>
        <v/>
      </c>
      <c r="X31" s="12">
        <f>$G$1099</f>
        <v/>
      </c>
      <c r="Y31" s="7" t="inlineStr"/>
      <c r="Z31" s="7" t="n">
        <v>1080</v>
      </c>
    </row>
    <row r="32">
      <c r="A32" s="4" t="inlineStr">
        <is>
          <t>RAG R1-R3</t>
        </is>
      </c>
      <c r="B32" s="7" t="inlineStr">
        <is>
          <t>gpt4o</t>
        </is>
      </c>
      <c r="C32" s="13" t="n">
        <v>0</v>
      </c>
      <c r="G32" s="7" t="inlineStr">
        <is>
          <t>N/A</t>
        </is>
      </c>
      <c r="H32" s="7" t="inlineStr">
        <is>
          <t>N/A</t>
        </is>
      </c>
      <c r="I32" s="7" t="inlineStr">
        <is>
          <t>N/A</t>
        </is>
      </c>
      <c r="J32" s="7" t="inlineStr">
        <is>
          <t>N/A</t>
        </is>
      </c>
      <c r="K32" s="7" t="inlineStr">
        <is>
          <t>N/A</t>
        </is>
      </c>
      <c r="L32" s="7" t="inlineStr">
        <is>
          <t>N/A</t>
        </is>
      </c>
      <c r="M32" s="7" t="inlineStr">
        <is>
          <t>N/A</t>
        </is>
      </c>
      <c r="N32" s="7" t="inlineStr">
        <is>
          <t>N/A</t>
        </is>
      </c>
      <c r="O32" s="7" t="inlineStr">
        <is>
          <t>N/A</t>
        </is>
      </c>
      <c r="P32" s="7" t="inlineStr">
        <is>
          <t>N/A</t>
        </is>
      </c>
      <c r="Q32" s="7" t="inlineStr">
        <is>
          <t>N/A</t>
        </is>
      </c>
      <c r="R32" s="7" t="inlineStr">
        <is>
          <t>N/A</t>
        </is>
      </c>
      <c r="S32" s="7" t="inlineStr">
        <is>
          <t>N/A</t>
        </is>
      </c>
      <c r="T32" s="7" t="inlineStr">
        <is>
          <t>N/A</t>
        </is>
      </c>
      <c r="U32" s="7" t="inlineStr">
        <is>
          <t>N/A</t>
        </is>
      </c>
      <c r="V32" s="7" t="inlineStr">
        <is>
          <t>N/A</t>
        </is>
      </c>
      <c r="W32" s="7" t="inlineStr">
        <is>
          <t>N/A</t>
        </is>
      </c>
      <c r="X32" s="7" t="inlineStr">
        <is>
          <t>N/A</t>
        </is>
      </c>
      <c r="Y32" s="7" t="inlineStr">
        <is>
          <t>N/A</t>
        </is>
      </c>
    </row>
    <row r="33">
      <c r="A33" s="4" t="inlineStr">
        <is>
          <t>RAG R1-R3</t>
        </is>
      </c>
      <c r="B33" s="7" t="inlineStr">
        <is>
          <t>mixtral:8x22b</t>
        </is>
      </c>
      <c r="C33" s="7">
        <f>COUNT($B$1138,$C$1138,$D$1138,$E$1138,$F$1138)</f>
        <v/>
      </c>
      <c r="D33" s="7">
        <f>SUM($B$1148:$F$1148)</f>
        <v/>
      </c>
      <c r="E33" s="11">
        <f>IFERROR(100*$D$33/($C$33*36),0)</f>
        <v/>
      </c>
      <c r="F33" s="12">
        <f>IFERROR(1-$D$33/($C$33*36),0)</f>
        <v/>
      </c>
      <c r="G33" s="12">
        <f>$H$1142</f>
        <v/>
      </c>
      <c r="H33" s="12">
        <f>$I$1142</f>
        <v/>
      </c>
      <c r="I33" s="12">
        <f>$G$1142</f>
        <v/>
      </c>
      <c r="J33" s="12">
        <f>$H$1143</f>
        <v/>
      </c>
      <c r="K33" s="12">
        <f>$I$1143</f>
        <v/>
      </c>
      <c r="L33" s="12">
        <f>$G$1143</f>
        <v/>
      </c>
      <c r="M33" s="12">
        <f>$H$1144</f>
        <v/>
      </c>
      <c r="N33" s="12">
        <f>$I$1144</f>
        <v/>
      </c>
      <c r="O33" s="12">
        <f>$G$1144</f>
        <v/>
      </c>
      <c r="P33" s="12">
        <f>$H$1145</f>
        <v/>
      </c>
      <c r="Q33" s="12">
        <f>$I$1145</f>
        <v/>
      </c>
      <c r="R33" s="12">
        <f>$G$1145</f>
        <v/>
      </c>
      <c r="S33" s="12">
        <f>$H$1146</f>
        <v/>
      </c>
      <c r="T33" s="12">
        <f>$I$1146</f>
        <v/>
      </c>
      <c r="U33" s="12">
        <f>$G$1146</f>
        <v/>
      </c>
      <c r="V33" s="12">
        <f>$H$1147</f>
        <v/>
      </c>
      <c r="W33" s="12">
        <f>$I$1147</f>
        <v/>
      </c>
      <c r="X33" s="12">
        <f>$G$1147</f>
        <v/>
      </c>
      <c r="Y33" s="7" t="inlineStr"/>
      <c r="Z33" s="7" t="n">
        <v>1128</v>
      </c>
    </row>
    <row r="34">
      <c r="A34" s="4" t="inlineStr">
        <is>
          <t>RAG R1-R3</t>
        </is>
      </c>
      <c r="B34" s="7" t="inlineStr">
        <is>
          <t>llama3.3:70b</t>
        </is>
      </c>
      <c r="C34" s="7">
        <f>COUNT($B$1186,$C$1186,$D$1186,$E$1186,$F$1186)</f>
        <v/>
      </c>
      <c r="D34" s="7">
        <f>SUM($B$1196:$F$1196)</f>
        <v/>
      </c>
      <c r="E34" s="11">
        <f>IFERROR(100*$D$34/($C$34*36),0)</f>
        <v/>
      </c>
      <c r="F34" s="12">
        <f>IFERROR(1-$D$34/($C$34*36),0)</f>
        <v/>
      </c>
      <c r="G34" s="12">
        <f>$H$1190</f>
        <v/>
      </c>
      <c r="H34" s="12">
        <f>$I$1190</f>
        <v/>
      </c>
      <c r="I34" s="12">
        <f>$G$1190</f>
        <v/>
      </c>
      <c r="J34" s="12">
        <f>$H$1191</f>
        <v/>
      </c>
      <c r="K34" s="12">
        <f>$I$1191</f>
        <v/>
      </c>
      <c r="L34" s="12">
        <f>$G$1191</f>
        <v/>
      </c>
      <c r="M34" s="12">
        <f>$H$1192</f>
        <v/>
      </c>
      <c r="N34" s="12">
        <f>$I$1192</f>
        <v/>
      </c>
      <c r="O34" s="12">
        <f>$G$1192</f>
        <v/>
      </c>
      <c r="P34" s="12">
        <f>$H$1193</f>
        <v/>
      </c>
      <c r="Q34" s="12">
        <f>$I$1193</f>
        <v/>
      </c>
      <c r="R34" s="12">
        <f>$G$1193</f>
        <v/>
      </c>
      <c r="S34" s="12">
        <f>$H$1194</f>
        <v/>
      </c>
      <c r="T34" s="12">
        <f>$I$1194</f>
        <v/>
      </c>
      <c r="U34" s="12">
        <f>$G$1194</f>
        <v/>
      </c>
      <c r="V34" s="12">
        <f>$H$1195</f>
        <v/>
      </c>
      <c r="W34" s="12">
        <f>$I$1195</f>
        <v/>
      </c>
      <c r="X34" s="12">
        <f>$G$1195</f>
        <v/>
      </c>
      <c r="Y34" s="7" t="inlineStr"/>
      <c r="Z34" s="7" t="n">
        <v>1176</v>
      </c>
    </row>
    <row r="35">
      <c r="A35" s="4" t="inlineStr">
        <is>
          <t>RAG R1-R3</t>
        </is>
      </c>
      <c r="B35" s="7" t="inlineStr">
        <is>
          <t>deepseek-r1:14b</t>
        </is>
      </c>
      <c r="C35" s="7">
        <f>COUNT($B$1234,$C$1234,$D$1234,$E$1234,$F$1234)</f>
        <v/>
      </c>
      <c r="D35" s="7">
        <f>SUM($B$1244:$F$1244)</f>
        <v/>
      </c>
      <c r="E35" s="11">
        <f>IFERROR(100*$D$35/($C$35*36),0)</f>
        <v/>
      </c>
      <c r="F35" s="12">
        <f>IFERROR(1-$D$35/($C$35*36),0)</f>
        <v/>
      </c>
      <c r="G35" s="12">
        <f>$H$1238</f>
        <v/>
      </c>
      <c r="H35" s="12">
        <f>$I$1238</f>
        <v/>
      </c>
      <c r="I35" s="12">
        <f>$G$1238</f>
        <v/>
      </c>
      <c r="J35" s="12">
        <f>$H$1239</f>
        <v/>
      </c>
      <c r="K35" s="12">
        <f>$I$1239</f>
        <v/>
      </c>
      <c r="L35" s="12">
        <f>$G$1239</f>
        <v/>
      </c>
      <c r="M35" s="12">
        <f>$H$1240</f>
        <v/>
      </c>
      <c r="N35" s="12">
        <f>$I$1240</f>
        <v/>
      </c>
      <c r="O35" s="12">
        <f>$G$1240</f>
        <v/>
      </c>
      <c r="P35" s="12">
        <f>$H$1241</f>
        <v/>
      </c>
      <c r="Q35" s="12">
        <f>$I$1241</f>
        <v/>
      </c>
      <c r="R35" s="12">
        <f>$G$1241</f>
        <v/>
      </c>
      <c r="S35" s="12">
        <f>$H$1242</f>
        <v/>
      </c>
      <c r="T35" s="12">
        <f>$I$1242</f>
        <v/>
      </c>
      <c r="U35" s="12">
        <f>$G$1242</f>
        <v/>
      </c>
      <c r="V35" s="12">
        <f>$H$1243</f>
        <v/>
      </c>
      <c r="W35" s="12">
        <f>$I$1243</f>
        <v/>
      </c>
      <c r="X35" s="12">
        <f>$G$1243</f>
        <v/>
      </c>
      <c r="Y35" s="7" t="inlineStr"/>
      <c r="Z35" s="7" t="n">
        <v>1224</v>
      </c>
    </row>
    <row r="36">
      <c r="A36" s="4" t="inlineStr">
        <is>
          <t>RAG R2-R3</t>
        </is>
      </c>
      <c r="B36" s="7" t="inlineStr">
        <is>
          <t>gpt4-turbo-preview</t>
        </is>
      </c>
      <c r="C36" s="7">
        <f>COUNT($B$1282,$C$1282,$D$1282,$E$1282,$F$1282)</f>
        <v/>
      </c>
      <c r="D36" s="7">
        <f>SUM($B$1292:$F$1292)</f>
        <v/>
      </c>
      <c r="E36" s="11">
        <f>IFERROR(100*$D$36/($C$36*36),0)</f>
        <v/>
      </c>
      <c r="F36" s="12">
        <f>IFERROR(1-$D$36/($C$36*36),0)</f>
        <v/>
      </c>
      <c r="G36" s="12">
        <f>$H$1286</f>
        <v/>
      </c>
      <c r="H36" s="12">
        <f>$I$1286</f>
        <v/>
      </c>
      <c r="I36" s="12">
        <f>$G$1286</f>
        <v/>
      </c>
      <c r="J36" s="12">
        <f>$H$1287</f>
        <v/>
      </c>
      <c r="K36" s="12">
        <f>$I$1287</f>
        <v/>
      </c>
      <c r="L36" s="12">
        <f>$G$1287</f>
        <v/>
      </c>
      <c r="M36" s="12">
        <f>$H$1288</f>
        <v/>
      </c>
      <c r="N36" s="12">
        <f>$I$1288</f>
        <v/>
      </c>
      <c r="O36" s="12">
        <f>$G$1288</f>
        <v/>
      </c>
      <c r="P36" s="12">
        <f>$H$1289</f>
        <v/>
      </c>
      <c r="Q36" s="12">
        <f>$I$1289</f>
        <v/>
      </c>
      <c r="R36" s="12">
        <f>$G$1289</f>
        <v/>
      </c>
      <c r="S36" s="12">
        <f>$H$1290</f>
        <v/>
      </c>
      <c r="T36" s="12">
        <f>$I$1290</f>
        <v/>
      </c>
      <c r="U36" s="12">
        <f>$G$1290</f>
        <v/>
      </c>
      <c r="V36" s="12">
        <f>$H$1291</f>
        <v/>
      </c>
      <c r="W36" s="12">
        <f>$I$1291</f>
        <v/>
      </c>
      <c r="X36" s="12">
        <f>$G$1291</f>
        <v/>
      </c>
      <c r="Y36" s="7" t="inlineStr"/>
      <c r="Z36" s="7" t="n">
        <v>1272</v>
      </c>
    </row>
    <row r="37">
      <c r="A37" s="4" t="inlineStr">
        <is>
          <t>RAG R2-R3</t>
        </is>
      </c>
      <c r="B37" s="7" t="inlineStr">
        <is>
          <t>gpt4o</t>
        </is>
      </c>
      <c r="C37" s="13" t="n">
        <v>0</v>
      </c>
      <c r="G37" s="7" t="inlineStr">
        <is>
          <t>N/A</t>
        </is>
      </c>
      <c r="H37" s="7" t="inlineStr">
        <is>
          <t>N/A</t>
        </is>
      </c>
      <c r="I37" s="7" t="inlineStr">
        <is>
          <t>N/A</t>
        </is>
      </c>
      <c r="J37" s="7" t="inlineStr">
        <is>
          <t>N/A</t>
        </is>
      </c>
      <c r="K37" s="7" t="inlineStr">
        <is>
          <t>N/A</t>
        </is>
      </c>
      <c r="L37" s="7" t="inlineStr">
        <is>
          <t>N/A</t>
        </is>
      </c>
      <c r="M37" s="7" t="inlineStr">
        <is>
          <t>N/A</t>
        </is>
      </c>
      <c r="N37" s="7" t="inlineStr">
        <is>
          <t>N/A</t>
        </is>
      </c>
      <c r="O37" s="7" t="inlineStr">
        <is>
          <t>N/A</t>
        </is>
      </c>
      <c r="P37" s="7" t="inlineStr">
        <is>
          <t>N/A</t>
        </is>
      </c>
      <c r="Q37" s="7" t="inlineStr">
        <is>
          <t>N/A</t>
        </is>
      </c>
      <c r="R37" s="7" t="inlineStr">
        <is>
          <t>N/A</t>
        </is>
      </c>
      <c r="S37" s="7" t="inlineStr">
        <is>
          <t>N/A</t>
        </is>
      </c>
      <c r="T37" s="7" t="inlineStr">
        <is>
          <t>N/A</t>
        </is>
      </c>
      <c r="U37" s="7" t="inlineStr">
        <is>
          <t>N/A</t>
        </is>
      </c>
      <c r="V37" s="7" t="inlineStr">
        <is>
          <t>N/A</t>
        </is>
      </c>
      <c r="W37" s="7" t="inlineStr">
        <is>
          <t>N/A</t>
        </is>
      </c>
      <c r="X37" s="7" t="inlineStr">
        <is>
          <t>N/A</t>
        </is>
      </c>
      <c r="Y37" s="7" t="inlineStr">
        <is>
          <t>N/A</t>
        </is>
      </c>
    </row>
    <row r="38">
      <c r="A38" s="4" t="inlineStr">
        <is>
          <t>RAG R2-R3</t>
        </is>
      </c>
      <c r="B38" s="7" t="inlineStr">
        <is>
          <t>mixtral:8x22b</t>
        </is>
      </c>
      <c r="C38" s="7">
        <f>COUNT($B$1330,$C$1330,$D$1330,$E$1330,$F$1330)</f>
        <v/>
      </c>
      <c r="D38" s="7">
        <f>SUM($B$1340:$F$1340)</f>
        <v/>
      </c>
      <c r="E38" s="11">
        <f>IFERROR(100*$D$38/($C$38*36),0)</f>
        <v/>
      </c>
      <c r="F38" s="12">
        <f>IFERROR(1-$D$38/($C$38*36),0)</f>
        <v/>
      </c>
      <c r="G38" s="12">
        <f>$H$1334</f>
        <v/>
      </c>
      <c r="H38" s="12">
        <f>$I$1334</f>
        <v/>
      </c>
      <c r="I38" s="12">
        <f>$G$1334</f>
        <v/>
      </c>
      <c r="J38" s="12">
        <f>$H$1335</f>
        <v/>
      </c>
      <c r="K38" s="12">
        <f>$I$1335</f>
        <v/>
      </c>
      <c r="L38" s="12">
        <f>$G$1335</f>
        <v/>
      </c>
      <c r="M38" s="12">
        <f>$H$1336</f>
        <v/>
      </c>
      <c r="N38" s="12">
        <f>$I$1336</f>
        <v/>
      </c>
      <c r="O38" s="12">
        <f>$G$1336</f>
        <v/>
      </c>
      <c r="P38" s="12">
        <f>$H$1337</f>
        <v/>
      </c>
      <c r="Q38" s="12">
        <f>$I$1337</f>
        <v/>
      </c>
      <c r="R38" s="12">
        <f>$G$1337</f>
        <v/>
      </c>
      <c r="S38" s="12">
        <f>$H$1338</f>
        <v/>
      </c>
      <c r="T38" s="12">
        <f>$I$1338</f>
        <v/>
      </c>
      <c r="U38" s="12">
        <f>$G$1338</f>
        <v/>
      </c>
      <c r="V38" s="12">
        <f>$H$1339</f>
        <v/>
      </c>
      <c r="W38" s="12">
        <f>$I$1339</f>
        <v/>
      </c>
      <c r="X38" s="12">
        <f>$G$1339</f>
        <v/>
      </c>
      <c r="Y38" s="7" t="inlineStr"/>
      <c r="Z38" s="7" t="n">
        <v>1320</v>
      </c>
    </row>
    <row r="39">
      <c r="A39" s="4" t="inlineStr">
        <is>
          <t>RAG R2-R3</t>
        </is>
      </c>
      <c r="B39" s="7" t="inlineStr">
        <is>
          <t>llama3.3:70b</t>
        </is>
      </c>
      <c r="C39" s="7">
        <f>COUNT($B$1378,$C$1378,$D$1378,$E$1378,$F$1378)</f>
        <v/>
      </c>
      <c r="D39" s="7">
        <f>SUM($B$1388:$F$1388)</f>
        <v/>
      </c>
      <c r="E39" s="11">
        <f>IFERROR(100*$D$39/($C$39*36),0)</f>
        <v/>
      </c>
      <c r="F39" s="12">
        <f>IFERROR(1-$D$39/($C$39*36),0)</f>
        <v/>
      </c>
      <c r="G39" s="12">
        <f>$H$1382</f>
        <v/>
      </c>
      <c r="H39" s="12">
        <f>$I$1382</f>
        <v/>
      </c>
      <c r="I39" s="12">
        <f>$G$1382</f>
        <v/>
      </c>
      <c r="J39" s="12">
        <f>$H$1383</f>
        <v/>
      </c>
      <c r="K39" s="12">
        <f>$I$1383</f>
        <v/>
      </c>
      <c r="L39" s="12">
        <f>$G$1383</f>
        <v/>
      </c>
      <c r="M39" s="12">
        <f>$H$1384</f>
        <v/>
      </c>
      <c r="N39" s="12">
        <f>$I$1384</f>
        <v/>
      </c>
      <c r="O39" s="12">
        <f>$G$1384</f>
        <v/>
      </c>
      <c r="P39" s="12">
        <f>$H$1385</f>
        <v/>
      </c>
      <c r="Q39" s="12">
        <f>$I$1385</f>
        <v/>
      </c>
      <c r="R39" s="12">
        <f>$G$1385</f>
        <v/>
      </c>
      <c r="S39" s="12">
        <f>$H$1386</f>
        <v/>
      </c>
      <c r="T39" s="12">
        <f>$I$1386</f>
        <v/>
      </c>
      <c r="U39" s="12">
        <f>$G$1386</f>
        <v/>
      </c>
      <c r="V39" s="12">
        <f>$H$1387</f>
        <v/>
      </c>
      <c r="W39" s="12">
        <f>$I$1387</f>
        <v/>
      </c>
      <c r="X39" s="12">
        <f>$G$1387</f>
        <v/>
      </c>
      <c r="Y39" s="7" t="inlineStr">
        <is>
          <t>1 run(s) returned no matrix</t>
        </is>
      </c>
      <c r="Z39" s="7" t="n">
        <v>1368</v>
      </c>
    </row>
    <row r="40">
      <c r="A40" s="4" t="inlineStr">
        <is>
          <t>RAG R2-R3</t>
        </is>
      </c>
      <c r="B40" s="7" t="inlineStr">
        <is>
          <t>deepseek-r1:14b</t>
        </is>
      </c>
      <c r="C40" s="7">
        <f>COUNT($B$1426,$C$1426,$D$1426,$E$1426,$F$1426)</f>
        <v/>
      </c>
      <c r="D40" s="7">
        <f>SUM($B$1436:$F$1436)</f>
        <v/>
      </c>
      <c r="E40" s="11">
        <f>IFERROR(100*$D$40/($C$40*36),0)</f>
        <v/>
      </c>
      <c r="F40" s="12">
        <f>IFERROR(1-$D$40/($C$40*36),0)</f>
        <v/>
      </c>
      <c r="G40" s="12">
        <f>$H$1430</f>
        <v/>
      </c>
      <c r="H40" s="12">
        <f>$I$1430</f>
        <v/>
      </c>
      <c r="I40" s="12">
        <f>$G$1430</f>
        <v/>
      </c>
      <c r="J40" s="12">
        <f>$H$1431</f>
        <v/>
      </c>
      <c r="K40" s="12">
        <f>$I$1431</f>
        <v/>
      </c>
      <c r="L40" s="12">
        <f>$G$1431</f>
        <v/>
      </c>
      <c r="M40" s="12">
        <f>$H$1432</f>
        <v/>
      </c>
      <c r="N40" s="12">
        <f>$I$1432</f>
        <v/>
      </c>
      <c r="O40" s="12">
        <f>$G$1432</f>
        <v/>
      </c>
      <c r="P40" s="12">
        <f>$H$1433</f>
        <v/>
      </c>
      <c r="Q40" s="12">
        <f>$I$1433</f>
        <v/>
      </c>
      <c r="R40" s="12">
        <f>$G$1433</f>
        <v/>
      </c>
      <c r="S40" s="12">
        <f>$H$1434</f>
        <v/>
      </c>
      <c r="T40" s="12">
        <f>$I$1434</f>
        <v/>
      </c>
      <c r="U40" s="12">
        <f>$G$1434</f>
        <v/>
      </c>
      <c r="V40" s="12">
        <f>$H$1435</f>
        <v/>
      </c>
      <c r="W40" s="12">
        <f>$I$1435</f>
        <v/>
      </c>
      <c r="X40" s="12">
        <f>$G$1435</f>
        <v/>
      </c>
      <c r="Y40" s="7" t="inlineStr"/>
      <c r="Z40" s="7" t="n">
        <v>1416</v>
      </c>
    </row>
    <row r="41">
      <c r="A41" s="4" t="inlineStr">
        <is>
          <t>RAG R1-R2-R3</t>
        </is>
      </c>
      <c r="B41" s="7" t="inlineStr">
        <is>
          <t>gpt4-turbo-preview</t>
        </is>
      </c>
      <c r="C41" s="7">
        <f>COUNT($B$1474,$C$1474,$D$1474,$E$1474,$F$1474)</f>
        <v/>
      </c>
      <c r="D41" s="7">
        <f>SUM($B$1484:$F$1484)</f>
        <v/>
      </c>
      <c r="E41" s="11">
        <f>IFERROR(100*$D$41/($C$41*36),0)</f>
        <v/>
      </c>
      <c r="F41" s="12">
        <f>IFERROR(1-$D$41/($C$41*36),0)</f>
        <v/>
      </c>
      <c r="G41" s="12">
        <f>$H$1478</f>
        <v/>
      </c>
      <c r="H41" s="12">
        <f>$I$1478</f>
        <v/>
      </c>
      <c r="I41" s="12">
        <f>$G$1478</f>
        <v/>
      </c>
      <c r="J41" s="12">
        <f>$H$1479</f>
        <v/>
      </c>
      <c r="K41" s="12">
        <f>$I$1479</f>
        <v/>
      </c>
      <c r="L41" s="12">
        <f>$G$1479</f>
        <v/>
      </c>
      <c r="M41" s="12">
        <f>$H$1480</f>
        <v/>
      </c>
      <c r="N41" s="12">
        <f>$I$1480</f>
        <v/>
      </c>
      <c r="O41" s="12">
        <f>$G$1480</f>
        <v/>
      </c>
      <c r="P41" s="12">
        <f>$H$1481</f>
        <v/>
      </c>
      <c r="Q41" s="12">
        <f>$I$1481</f>
        <v/>
      </c>
      <c r="R41" s="12">
        <f>$G$1481</f>
        <v/>
      </c>
      <c r="S41" s="12">
        <f>$H$1482</f>
        <v/>
      </c>
      <c r="T41" s="12">
        <f>$I$1482</f>
        <v/>
      </c>
      <c r="U41" s="12">
        <f>$G$1482</f>
        <v/>
      </c>
      <c r="V41" s="12">
        <f>$H$1483</f>
        <v/>
      </c>
      <c r="W41" s="12">
        <f>$I$1483</f>
        <v/>
      </c>
      <c r="X41" s="12">
        <f>$G$1483</f>
        <v/>
      </c>
      <c r="Y41" s="7" t="inlineStr"/>
      <c r="Z41" s="7" t="n">
        <v>1464</v>
      </c>
    </row>
    <row r="42">
      <c r="A42" s="4" t="inlineStr">
        <is>
          <t>RAG R1-R2-R3</t>
        </is>
      </c>
      <c r="B42" s="7" t="inlineStr">
        <is>
          <t>gpt4o</t>
        </is>
      </c>
      <c r="C42" s="13" t="n">
        <v>0</v>
      </c>
      <c r="G42" s="7" t="inlineStr">
        <is>
          <t>N/A</t>
        </is>
      </c>
      <c r="H42" s="7" t="inlineStr">
        <is>
          <t>N/A</t>
        </is>
      </c>
      <c r="I42" s="7" t="inlineStr">
        <is>
          <t>N/A</t>
        </is>
      </c>
      <c r="J42" s="7" t="inlineStr">
        <is>
          <t>N/A</t>
        </is>
      </c>
      <c r="K42" s="7" t="inlineStr">
        <is>
          <t>N/A</t>
        </is>
      </c>
      <c r="L42" s="7" t="inlineStr">
        <is>
          <t>N/A</t>
        </is>
      </c>
      <c r="M42" s="7" t="inlineStr">
        <is>
          <t>N/A</t>
        </is>
      </c>
      <c r="N42" s="7" t="inlineStr">
        <is>
          <t>N/A</t>
        </is>
      </c>
      <c r="O42" s="7" t="inlineStr">
        <is>
          <t>N/A</t>
        </is>
      </c>
      <c r="P42" s="7" t="inlineStr">
        <is>
          <t>N/A</t>
        </is>
      </c>
      <c r="Q42" s="7" t="inlineStr">
        <is>
          <t>N/A</t>
        </is>
      </c>
      <c r="R42" s="7" t="inlineStr">
        <is>
          <t>N/A</t>
        </is>
      </c>
      <c r="S42" s="7" t="inlineStr">
        <is>
          <t>N/A</t>
        </is>
      </c>
      <c r="T42" s="7" t="inlineStr">
        <is>
          <t>N/A</t>
        </is>
      </c>
      <c r="U42" s="7" t="inlineStr">
        <is>
          <t>N/A</t>
        </is>
      </c>
      <c r="V42" s="7" t="inlineStr">
        <is>
          <t>N/A</t>
        </is>
      </c>
      <c r="W42" s="7" t="inlineStr">
        <is>
          <t>N/A</t>
        </is>
      </c>
      <c r="X42" s="7" t="inlineStr">
        <is>
          <t>N/A</t>
        </is>
      </c>
      <c r="Y42" s="7" t="inlineStr">
        <is>
          <t>N/A</t>
        </is>
      </c>
    </row>
    <row r="43">
      <c r="A43" s="4" t="inlineStr">
        <is>
          <t>RAG R1-R2-R3</t>
        </is>
      </c>
      <c r="B43" s="7" t="inlineStr">
        <is>
          <t>mixtral:8x22b</t>
        </is>
      </c>
      <c r="C43" s="7">
        <f>COUNT($B$1522,$C$1522,$D$1522,$E$1522,$F$1522)</f>
        <v/>
      </c>
      <c r="D43" s="7">
        <f>SUM($B$1532:$F$1532)</f>
        <v/>
      </c>
      <c r="E43" s="11">
        <f>IFERROR(100*$D$43/($C$43*36),0)</f>
        <v/>
      </c>
      <c r="F43" s="12">
        <f>IFERROR(1-$D$43/($C$43*36),0)</f>
        <v/>
      </c>
      <c r="G43" s="12">
        <f>$H$1526</f>
        <v/>
      </c>
      <c r="H43" s="12">
        <f>$I$1526</f>
        <v/>
      </c>
      <c r="I43" s="12">
        <f>$G$1526</f>
        <v/>
      </c>
      <c r="J43" s="12">
        <f>$H$1527</f>
        <v/>
      </c>
      <c r="K43" s="12">
        <f>$I$1527</f>
        <v/>
      </c>
      <c r="L43" s="12">
        <f>$G$1527</f>
        <v/>
      </c>
      <c r="M43" s="12">
        <f>$H$1528</f>
        <v/>
      </c>
      <c r="N43" s="12">
        <f>$I$1528</f>
        <v/>
      </c>
      <c r="O43" s="12">
        <f>$G$1528</f>
        <v/>
      </c>
      <c r="P43" s="12">
        <f>$H$1529</f>
        <v/>
      </c>
      <c r="Q43" s="12">
        <f>$I$1529</f>
        <v/>
      </c>
      <c r="R43" s="12">
        <f>$G$1529</f>
        <v/>
      </c>
      <c r="S43" s="12">
        <f>$H$1530</f>
        <v/>
      </c>
      <c r="T43" s="12">
        <f>$I$1530</f>
        <v/>
      </c>
      <c r="U43" s="12">
        <f>$G$1530</f>
        <v/>
      </c>
      <c r="V43" s="12">
        <f>$H$1531</f>
        <v/>
      </c>
      <c r="W43" s="12">
        <f>$I$1531</f>
        <v/>
      </c>
      <c r="X43" s="12">
        <f>$G$1531</f>
        <v/>
      </c>
      <c r="Y43" s="7" t="inlineStr"/>
      <c r="Z43" s="7" t="n">
        <v>1512</v>
      </c>
    </row>
    <row r="44">
      <c r="A44" s="4" t="inlineStr">
        <is>
          <t>RAG R1-R2-R3</t>
        </is>
      </c>
      <c r="B44" s="7" t="inlineStr">
        <is>
          <t>llama3.3:70b</t>
        </is>
      </c>
      <c r="C44" s="7">
        <f>COUNT($B$1570,$C$1570,$D$1570,$E$1570,$F$1570)</f>
        <v/>
      </c>
      <c r="D44" s="7">
        <f>SUM($B$1580:$F$1580)</f>
        <v/>
      </c>
      <c r="E44" s="11">
        <f>IFERROR(100*$D$44/($C$44*36),0)</f>
        <v/>
      </c>
      <c r="F44" s="12">
        <f>IFERROR(1-$D$44/($C$44*36),0)</f>
        <v/>
      </c>
      <c r="G44" s="12">
        <f>$H$1574</f>
        <v/>
      </c>
      <c r="H44" s="12">
        <f>$I$1574</f>
        <v/>
      </c>
      <c r="I44" s="12">
        <f>$G$1574</f>
        <v/>
      </c>
      <c r="J44" s="12">
        <f>$H$1575</f>
        <v/>
      </c>
      <c r="K44" s="12">
        <f>$I$1575</f>
        <v/>
      </c>
      <c r="L44" s="12">
        <f>$G$1575</f>
        <v/>
      </c>
      <c r="M44" s="12">
        <f>$H$1576</f>
        <v/>
      </c>
      <c r="N44" s="12">
        <f>$I$1576</f>
        <v/>
      </c>
      <c r="O44" s="12">
        <f>$G$1576</f>
        <v/>
      </c>
      <c r="P44" s="12">
        <f>$H$1577</f>
        <v/>
      </c>
      <c r="Q44" s="12">
        <f>$I$1577</f>
        <v/>
      </c>
      <c r="R44" s="12">
        <f>$G$1577</f>
        <v/>
      </c>
      <c r="S44" s="12">
        <f>$H$1578</f>
        <v/>
      </c>
      <c r="T44" s="12">
        <f>$I$1578</f>
        <v/>
      </c>
      <c r="U44" s="12">
        <f>$G$1578</f>
        <v/>
      </c>
      <c r="V44" s="12">
        <f>$H$1579</f>
        <v/>
      </c>
      <c r="W44" s="12">
        <f>$I$1579</f>
        <v/>
      </c>
      <c r="X44" s="12">
        <f>$G$1579</f>
        <v/>
      </c>
      <c r="Y44" s="7" t="inlineStr">
        <is>
          <t>1 run(s) returned no matrix</t>
        </is>
      </c>
      <c r="Z44" s="7" t="n">
        <v>1560</v>
      </c>
    </row>
    <row r="45">
      <c r="A45" s="4" t="inlineStr">
        <is>
          <t>RAG R1-R2-R3</t>
        </is>
      </c>
      <c r="B45" s="7" t="inlineStr">
        <is>
          <t>deepseek-r1:14b</t>
        </is>
      </c>
      <c r="C45" s="7">
        <f>COUNT($B$1618,$C$1618,$D$1618,$E$1618,$F$1618)</f>
        <v/>
      </c>
      <c r="D45" s="7">
        <f>SUM($B$1628:$F$1628)</f>
        <v/>
      </c>
      <c r="E45" s="11">
        <f>IFERROR(100*$D$45/($C$45*36),0)</f>
        <v/>
      </c>
      <c r="F45" s="12">
        <f>IFERROR(1-$D$45/($C$45*36),0)</f>
        <v/>
      </c>
      <c r="G45" s="12">
        <f>$H$1622</f>
        <v/>
      </c>
      <c r="H45" s="12">
        <f>$I$1622</f>
        <v/>
      </c>
      <c r="I45" s="12">
        <f>$G$1622</f>
        <v/>
      </c>
      <c r="J45" s="12">
        <f>$H$1623</f>
        <v/>
      </c>
      <c r="K45" s="12">
        <f>$I$1623</f>
        <v/>
      </c>
      <c r="L45" s="12">
        <f>$G$1623</f>
        <v/>
      </c>
      <c r="M45" s="12">
        <f>$H$1624</f>
        <v/>
      </c>
      <c r="N45" s="12">
        <f>$I$1624</f>
        <v/>
      </c>
      <c r="O45" s="12">
        <f>$G$1624</f>
        <v/>
      </c>
      <c r="P45" s="12">
        <f>$H$1625</f>
        <v/>
      </c>
      <c r="Q45" s="12">
        <f>$I$1625</f>
        <v/>
      </c>
      <c r="R45" s="12">
        <f>$G$1625</f>
        <v/>
      </c>
      <c r="S45" s="12">
        <f>$H$1626</f>
        <v/>
      </c>
      <c r="T45" s="12">
        <f>$I$1626</f>
        <v/>
      </c>
      <c r="U45" s="12">
        <f>$G$1626</f>
        <v/>
      </c>
      <c r="V45" s="12">
        <f>$H$1627</f>
        <v/>
      </c>
      <c r="W45" s="12">
        <f>$I$1627</f>
        <v/>
      </c>
      <c r="X45" s="12">
        <f>$G$1627</f>
        <v/>
      </c>
      <c r="Y45" s="7" t="inlineStr">
        <is>
          <t>1 run(s) returned no matrix</t>
        </is>
      </c>
      <c r="Z45" s="7" t="n">
        <v>1608</v>
      </c>
    </row>
    <row r="46">
      <c r="A46" s="4" t="inlineStr">
        <is>
          <t>GraphRAG R1-R2</t>
        </is>
      </c>
      <c r="B46" s="7" t="inlineStr">
        <is>
          <t>gpt4-turbo-preview</t>
        </is>
      </c>
      <c r="C46" s="7">
        <f>COUNT($B$1666,$C$1666,$D$1666,$E$1666,$F$1666)</f>
        <v/>
      </c>
      <c r="D46" s="7">
        <f>SUM($B$1676:$F$1676)</f>
        <v/>
      </c>
      <c r="E46" s="11">
        <f>IFERROR(100*$D$46/($C$46*36),0)</f>
        <v/>
      </c>
      <c r="F46" s="12">
        <f>IFERROR(1-$D$46/($C$46*36),0)</f>
        <v/>
      </c>
      <c r="G46" s="12">
        <f>$H$1670</f>
        <v/>
      </c>
      <c r="H46" s="12">
        <f>$I$1670</f>
        <v/>
      </c>
      <c r="I46" s="12">
        <f>$G$1670</f>
        <v/>
      </c>
      <c r="J46" s="12">
        <f>$H$1671</f>
        <v/>
      </c>
      <c r="K46" s="12">
        <f>$I$1671</f>
        <v/>
      </c>
      <c r="L46" s="12">
        <f>$G$1671</f>
        <v/>
      </c>
      <c r="M46" s="12">
        <f>$H$1672</f>
        <v/>
      </c>
      <c r="N46" s="12">
        <f>$I$1672</f>
        <v/>
      </c>
      <c r="O46" s="12">
        <f>$G$1672</f>
        <v/>
      </c>
      <c r="P46" s="12">
        <f>$H$1673</f>
        <v/>
      </c>
      <c r="Q46" s="12">
        <f>$I$1673</f>
        <v/>
      </c>
      <c r="R46" s="12">
        <f>$G$1673</f>
        <v/>
      </c>
      <c r="S46" s="12">
        <f>$H$1674</f>
        <v/>
      </c>
      <c r="T46" s="12">
        <f>$I$1674</f>
        <v/>
      </c>
      <c r="U46" s="12">
        <f>$G$1674</f>
        <v/>
      </c>
      <c r="V46" s="12">
        <f>$H$1675</f>
        <v/>
      </c>
      <c r="W46" s="12">
        <f>$I$1675</f>
        <v/>
      </c>
      <c r="X46" s="12">
        <f>$G$1675</f>
        <v/>
      </c>
      <c r="Y46" s="7" t="inlineStr"/>
      <c r="Z46" s="7" t="n">
        <v>1656</v>
      </c>
    </row>
    <row r="47">
      <c r="A47" s="4" t="inlineStr">
        <is>
          <t>GraphRAG R1-R2</t>
        </is>
      </c>
      <c r="B47" s="7" t="inlineStr">
        <is>
          <t>gpt4o</t>
        </is>
      </c>
      <c r="C47" s="13" t="n">
        <v>0</v>
      </c>
      <c r="G47" s="7" t="inlineStr">
        <is>
          <t>N/A</t>
        </is>
      </c>
      <c r="H47" s="7" t="inlineStr">
        <is>
          <t>N/A</t>
        </is>
      </c>
      <c r="I47" s="7" t="inlineStr">
        <is>
          <t>N/A</t>
        </is>
      </c>
      <c r="J47" s="7" t="inlineStr">
        <is>
          <t>N/A</t>
        </is>
      </c>
      <c r="K47" s="7" t="inlineStr">
        <is>
          <t>N/A</t>
        </is>
      </c>
      <c r="L47" s="7" t="inlineStr">
        <is>
          <t>N/A</t>
        </is>
      </c>
      <c r="M47" s="7" t="inlineStr">
        <is>
          <t>N/A</t>
        </is>
      </c>
      <c r="N47" s="7" t="inlineStr">
        <is>
          <t>N/A</t>
        </is>
      </c>
      <c r="O47" s="7" t="inlineStr">
        <is>
          <t>N/A</t>
        </is>
      </c>
      <c r="P47" s="7" t="inlineStr">
        <is>
          <t>N/A</t>
        </is>
      </c>
      <c r="Q47" s="7" t="inlineStr">
        <is>
          <t>N/A</t>
        </is>
      </c>
      <c r="R47" s="7" t="inlineStr">
        <is>
          <t>N/A</t>
        </is>
      </c>
      <c r="S47" s="7" t="inlineStr">
        <is>
          <t>N/A</t>
        </is>
      </c>
      <c r="T47" s="7" t="inlineStr">
        <is>
          <t>N/A</t>
        </is>
      </c>
      <c r="U47" s="7" t="inlineStr">
        <is>
          <t>N/A</t>
        </is>
      </c>
      <c r="V47" s="7" t="inlineStr">
        <is>
          <t>N/A</t>
        </is>
      </c>
      <c r="W47" s="7" t="inlineStr">
        <is>
          <t>N/A</t>
        </is>
      </c>
      <c r="X47" s="7" t="inlineStr">
        <is>
          <t>N/A</t>
        </is>
      </c>
      <c r="Y47" s="7" t="inlineStr">
        <is>
          <t>N/A</t>
        </is>
      </c>
    </row>
    <row r="48">
      <c r="A48" s="4" t="inlineStr">
        <is>
          <t>GraphRAG R1-R2</t>
        </is>
      </c>
      <c r="B48" s="7" t="inlineStr">
        <is>
          <t>mixtral:8x22b</t>
        </is>
      </c>
      <c r="C48" s="7">
        <f>COUNT($B$1714,$C$1714,$D$1714,$E$1714,$F$1714)</f>
        <v/>
      </c>
      <c r="D48" s="7">
        <f>SUM($B$1724:$F$1724)</f>
        <v/>
      </c>
      <c r="E48" s="11">
        <f>IFERROR(100*$D$48/($C$48*36),0)</f>
        <v/>
      </c>
      <c r="F48" s="12">
        <f>IFERROR(1-$D$48/($C$48*36),0)</f>
        <v/>
      </c>
      <c r="G48" s="12">
        <f>$H$1718</f>
        <v/>
      </c>
      <c r="H48" s="12">
        <f>$I$1718</f>
        <v/>
      </c>
      <c r="I48" s="12">
        <f>$G$1718</f>
        <v/>
      </c>
      <c r="J48" s="12">
        <f>$H$1719</f>
        <v/>
      </c>
      <c r="K48" s="12">
        <f>$I$1719</f>
        <v/>
      </c>
      <c r="L48" s="12">
        <f>$G$1719</f>
        <v/>
      </c>
      <c r="M48" s="12">
        <f>$H$1720</f>
        <v/>
      </c>
      <c r="N48" s="12">
        <f>$I$1720</f>
        <v/>
      </c>
      <c r="O48" s="12">
        <f>$G$1720</f>
        <v/>
      </c>
      <c r="P48" s="12">
        <f>$H$1721</f>
        <v/>
      </c>
      <c r="Q48" s="12">
        <f>$I$1721</f>
        <v/>
      </c>
      <c r="R48" s="12">
        <f>$G$1721</f>
        <v/>
      </c>
      <c r="S48" s="12">
        <f>$H$1722</f>
        <v/>
      </c>
      <c r="T48" s="12">
        <f>$I$1722</f>
        <v/>
      </c>
      <c r="U48" s="12">
        <f>$G$1722</f>
        <v/>
      </c>
      <c r="V48" s="12">
        <f>$H$1723</f>
        <v/>
      </c>
      <c r="W48" s="12">
        <f>$I$1723</f>
        <v/>
      </c>
      <c r="X48" s="12">
        <f>$G$1723</f>
        <v/>
      </c>
      <c r="Y48" s="7" t="inlineStr"/>
      <c r="Z48" s="7" t="n">
        <v>1704</v>
      </c>
    </row>
    <row r="49">
      <c r="A49" s="4" t="inlineStr">
        <is>
          <t>GraphRAG R1-R2</t>
        </is>
      </c>
      <c r="B49" s="7" t="inlineStr">
        <is>
          <t>llama3.3:70b</t>
        </is>
      </c>
      <c r="C49" s="7">
        <f>COUNT($B$1762,$C$1762,$D$1762,$E$1762,$F$1762)</f>
        <v/>
      </c>
      <c r="D49" s="7">
        <f>SUM($B$1772:$F$1772)</f>
        <v/>
      </c>
      <c r="E49" s="11">
        <f>IFERROR(100*$D$49/($C$49*36),0)</f>
        <v/>
      </c>
      <c r="F49" s="12">
        <f>IFERROR(1-$D$49/($C$49*36),0)</f>
        <v/>
      </c>
      <c r="G49" s="12">
        <f>$H$1766</f>
        <v/>
      </c>
      <c r="H49" s="12">
        <f>$I$1766</f>
        <v/>
      </c>
      <c r="I49" s="12">
        <f>$G$1766</f>
        <v/>
      </c>
      <c r="J49" s="12">
        <f>$H$1767</f>
        <v/>
      </c>
      <c r="K49" s="12">
        <f>$I$1767</f>
        <v/>
      </c>
      <c r="L49" s="12">
        <f>$G$1767</f>
        <v/>
      </c>
      <c r="M49" s="12">
        <f>$H$1768</f>
        <v/>
      </c>
      <c r="N49" s="12">
        <f>$I$1768</f>
        <v/>
      </c>
      <c r="O49" s="12">
        <f>$G$1768</f>
        <v/>
      </c>
      <c r="P49" s="12">
        <f>$H$1769</f>
        <v/>
      </c>
      <c r="Q49" s="12">
        <f>$I$1769</f>
        <v/>
      </c>
      <c r="R49" s="12">
        <f>$G$1769</f>
        <v/>
      </c>
      <c r="S49" s="12">
        <f>$H$1770</f>
        <v/>
      </c>
      <c r="T49" s="12">
        <f>$I$1770</f>
        <v/>
      </c>
      <c r="U49" s="12">
        <f>$G$1770</f>
        <v/>
      </c>
      <c r="V49" s="12">
        <f>$H$1771</f>
        <v/>
      </c>
      <c r="W49" s="12">
        <f>$I$1771</f>
        <v/>
      </c>
      <c r="X49" s="12">
        <f>$G$1771</f>
        <v/>
      </c>
      <c r="Y49" s="7" t="inlineStr"/>
      <c r="Z49" s="7" t="n">
        <v>1752</v>
      </c>
    </row>
    <row r="50">
      <c r="A50" s="4" t="inlineStr">
        <is>
          <t>GraphRAG R1-R2</t>
        </is>
      </c>
      <c r="B50" s="7" t="inlineStr">
        <is>
          <t>deepseek-r1:14b</t>
        </is>
      </c>
      <c r="C50" s="7">
        <f>COUNT($B$1810,$C$1810,$D$1810,$E$1810,$F$1810)</f>
        <v/>
      </c>
      <c r="D50" s="7">
        <f>SUM($B$1820:$F$1820)</f>
        <v/>
      </c>
      <c r="E50" s="11">
        <f>IFERROR(100*$D$50/($C$50*36),0)</f>
        <v/>
      </c>
      <c r="F50" s="12">
        <f>IFERROR(1-$D$50/($C$50*36),0)</f>
        <v/>
      </c>
      <c r="G50" s="12">
        <f>$H$1814</f>
        <v/>
      </c>
      <c r="H50" s="12">
        <f>$I$1814</f>
        <v/>
      </c>
      <c r="I50" s="12">
        <f>$G$1814</f>
        <v/>
      </c>
      <c r="J50" s="12">
        <f>$H$1815</f>
        <v/>
      </c>
      <c r="K50" s="12">
        <f>$I$1815</f>
        <v/>
      </c>
      <c r="L50" s="12">
        <f>$G$1815</f>
        <v/>
      </c>
      <c r="M50" s="12">
        <f>$H$1816</f>
        <v/>
      </c>
      <c r="N50" s="12">
        <f>$I$1816</f>
        <v/>
      </c>
      <c r="O50" s="12">
        <f>$G$1816</f>
        <v/>
      </c>
      <c r="P50" s="12">
        <f>$H$1817</f>
        <v/>
      </c>
      <c r="Q50" s="12">
        <f>$I$1817</f>
        <v/>
      </c>
      <c r="R50" s="12">
        <f>$G$1817</f>
        <v/>
      </c>
      <c r="S50" s="12">
        <f>$H$1818</f>
        <v/>
      </c>
      <c r="T50" s="12">
        <f>$I$1818</f>
        <v/>
      </c>
      <c r="U50" s="12">
        <f>$G$1818</f>
        <v/>
      </c>
      <c r="V50" s="12">
        <f>$H$1819</f>
        <v/>
      </c>
      <c r="W50" s="12">
        <f>$I$1819</f>
        <v/>
      </c>
      <c r="X50" s="12">
        <f>$G$1819</f>
        <v/>
      </c>
      <c r="Y50" s="7" t="inlineStr"/>
      <c r="Z50" s="7" t="n">
        <v>1800</v>
      </c>
    </row>
    <row r="51">
      <c r="A51" s="4" t="inlineStr">
        <is>
          <t>GraphRAG R2-R3</t>
        </is>
      </c>
      <c r="B51" s="7" t="inlineStr">
        <is>
          <t>gpt4-turbo-preview</t>
        </is>
      </c>
      <c r="C51" s="7">
        <f>COUNT($B$1858,$C$1858,$D$1858,$E$1858,$F$1858)</f>
        <v/>
      </c>
      <c r="D51" s="7">
        <f>SUM($B$1868:$F$1868)</f>
        <v/>
      </c>
      <c r="E51" s="11">
        <f>IFERROR(100*$D$51/($C$51*36),0)</f>
        <v/>
      </c>
      <c r="F51" s="12">
        <f>IFERROR(1-$D$51/($C$51*36),0)</f>
        <v/>
      </c>
      <c r="G51" s="12">
        <f>$H$1862</f>
        <v/>
      </c>
      <c r="H51" s="12">
        <f>$I$1862</f>
        <v/>
      </c>
      <c r="I51" s="12">
        <f>$G$1862</f>
        <v/>
      </c>
      <c r="J51" s="12">
        <f>$H$1863</f>
        <v/>
      </c>
      <c r="K51" s="12">
        <f>$I$1863</f>
        <v/>
      </c>
      <c r="L51" s="12">
        <f>$G$1863</f>
        <v/>
      </c>
      <c r="M51" s="12">
        <f>$H$1864</f>
        <v/>
      </c>
      <c r="N51" s="12">
        <f>$I$1864</f>
        <v/>
      </c>
      <c r="O51" s="12">
        <f>$G$1864</f>
        <v/>
      </c>
      <c r="P51" s="12">
        <f>$H$1865</f>
        <v/>
      </c>
      <c r="Q51" s="12">
        <f>$I$1865</f>
        <v/>
      </c>
      <c r="R51" s="12">
        <f>$G$1865</f>
        <v/>
      </c>
      <c r="S51" s="12">
        <f>$H$1866</f>
        <v/>
      </c>
      <c r="T51" s="12">
        <f>$I$1866</f>
        <v/>
      </c>
      <c r="U51" s="12">
        <f>$G$1866</f>
        <v/>
      </c>
      <c r="V51" s="12">
        <f>$H$1867</f>
        <v/>
      </c>
      <c r="W51" s="12">
        <f>$I$1867</f>
        <v/>
      </c>
      <c r="X51" s="12">
        <f>$G$1867</f>
        <v/>
      </c>
      <c r="Y51" s="7" t="inlineStr"/>
      <c r="Z51" s="7" t="n">
        <v>1848</v>
      </c>
    </row>
    <row r="52">
      <c r="A52" s="4" t="inlineStr">
        <is>
          <t>GraphRAG R2-R3</t>
        </is>
      </c>
      <c r="B52" s="7" t="inlineStr">
        <is>
          <t>gpt4o</t>
        </is>
      </c>
      <c r="C52" s="13" t="n">
        <v>0</v>
      </c>
      <c r="G52" s="7" t="inlineStr">
        <is>
          <t>N/A</t>
        </is>
      </c>
      <c r="H52" s="7" t="inlineStr">
        <is>
          <t>N/A</t>
        </is>
      </c>
      <c r="I52" s="7" t="inlineStr">
        <is>
          <t>N/A</t>
        </is>
      </c>
      <c r="J52" s="7" t="inlineStr">
        <is>
          <t>N/A</t>
        </is>
      </c>
      <c r="K52" s="7" t="inlineStr">
        <is>
          <t>N/A</t>
        </is>
      </c>
      <c r="L52" s="7" t="inlineStr">
        <is>
          <t>N/A</t>
        </is>
      </c>
      <c r="M52" s="7" t="inlineStr">
        <is>
          <t>N/A</t>
        </is>
      </c>
      <c r="N52" s="7" t="inlineStr">
        <is>
          <t>N/A</t>
        </is>
      </c>
      <c r="O52" s="7" t="inlineStr">
        <is>
          <t>N/A</t>
        </is>
      </c>
      <c r="P52" s="7" t="inlineStr">
        <is>
          <t>N/A</t>
        </is>
      </c>
      <c r="Q52" s="7" t="inlineStr">
        <is>
          <t>N/A</t>
        </is>
      </c>
      <c r="R52" s="7" t="inlineStr">
        <is>
          <t>N/A</t>
        </is>
      </c>
      <c r="S52" s="7" t="inlineStr">
        <is>
          <t>N/A</t>
        </is>
      </c>
      <c r="T52" s="7" t="inlineStr">
        <is>
          <t>N/A</t>
        </is>
      </c>
      <c r="U52" s="7" t="inlineStr">
        <is>
          <t>N/A</t>
        </is>
      </c>
      <c r="V52" s="7" t="inlineStr">
        <is>
          <t>N/A</t>
        </is>
      </c>
      <c r="W52" s="7" t="inlineStr">
        <is>
          <t>N/A</t>
        </is>
      </c>
      <c r="X52" s="7" t="inlineStr">
        <is>
          <t>N/A</t>
        </is>
      </c>
      <c r="Y52" s="7" t="inlineStr">
        <is>
          <t>N/A</t>
        </is>
      </c>
    </row>
    <row r="53">
      <c r="A53" s="4" t="inlineStr">
        <is>
          <t>GraphRAG R2-R3</t>
        </is>
      </c>
      <c r="B53" s="7" t="inlineStr">
        <is>
          <t>mixtral:8x22b</t>
        </is>
      </c>
      <c r="C53" s="7">
        <f>COUNT($B$1906,$C$1906,$D$1906,$E$1906,$F$1906)</f>
        <v/>
      </c>
      <c r="D53" s="7">
        <f>SUM($B$1916:$F$1916)</f>
        <v/>
      </c>
      <c r="E53" s="11">
        <f>IFERROR(100*$D$53/($C$53*36),0)</f>
        <v/>
      </c>
      <c r="F53" s="12">
        <f>IFERROR(1-$D$53/($C$53*36),0)</f>
        <v/>
      </c>
      <c r="G53" s="12">
        <f>$H$1910</f>
        <v/>
      </c>
      <c r="H53" s="12">
        <f>$I$1910</f>
        <v/>
      </c>
      <c r="I53" s="12">
        <f>$G$1910</f>
        <v/>
      </c>
      <c r="J53" s="12">
        <f>$H$1911</f>
        <v/>
      </c>
      <c r="K53" s="12">
        <f>$I$1911</f>
        <v/>
      </c>
      <c r="L53" s="12">
        <f>$G$1911</f>
        <v/>
      </c>
      <c r="M53" s="12">
        <f>$H$1912</f>
        <v/>
      </c>
      <c r="N53" s="12">
        <f>$I$1912</f>
        <v/>
      </c>
      <c r="O53" s="12">
        <f>$G$1912</f>
        <v/>
      </c>
      <c r="P53" s="12">
        <f>$H$1913</f>
        <v/>
      </c>
      <c r="Q53" s="12">
        <f>$I$1913</f>
        <v/>
      </c>
      <c r="R53" s="12">
        <f>$G$1913</f>
        <v/>
      </c>
      <c r="S53" s="12">
        <f>$H$1914</f>
        <v/>
      </c>
      <c r="T53" s="12">
        <f>$I$1914</f>
        <v/>
      </c>
      <c r="U53" s="12">
        <f>$G$1914</f>
        <v/>
      </c>
      <c r="V53" s="12">
        <f>$H$1915</f>
        <v/>
      </c>
      <c r="W53" s="12">
        <f>$I$1915</f>
        <v/>
      </c>
      <c r="X53" s="12">
        <f>$G$1915</f>
        <v/>
      </c>
      <c r="Y53" s="7" t="inlineStr"/>
      <c r="Z53" s="7" t="n">
        <v>1896</v>
      </c>
    </row>
    <row r="54">
      <c r="A54" s="4" t="inlineStr">
        <is>
          <t>GraphRAG R2-R3</t>
        </is>
      </c>
      <c r="B54" s="7" t="inlineStr">
        <is>
          <t>llama3.3:70b</t>
        </is>
      </c>
      <c r="C54" s="7">
        <f>COUNT($B$1954,$C$1954,$D$1954,$E$1954,$F$1954)</f>
        <v/>
      </c>
      <c r="D54" s="7">
        <f>SUM($B$1964:$F$1964)</f>
        <v/>
      </c>
      <c r="E54" s="11">
        <f>IFERROR(100*$D$54/($C$54*36),0)</f>
        <v/>
      </c>
      <c r="F54" s="12">
        <f>IFERROR(1-$D$54/($C$54*36),0)</f>
        <v/>
      </c>
      <c r="G54" s="12">
        <f>$H$1958</f>
        <v/>
      </c>
      <c r="H54" s="12">
        <f>$I$1958</f>
        <v/>
      </c>
      <c r="I54" s="12">
        <f>$G$1958</f>
        <v/>
      </c>
      <c r="J54" s="12">
        <f>$H$1959</f>
        <v/>
      </c>
      <c r="K54" s="12">
        <f>$I$1959</f>
        <v/>
      </c>
      <c r="L54" s="12">
        <f>$G$1959</f>
        <v/>
      </c>
      <c r="M54" s="12">
        <f>$H$1960</f>
        <v/>
      </c>
      <c r="N54" s="12">
        <f>$I$1960</f>
        <v/>
      </c>
      <c r="O54" s="12">
        <f>$G$1960</f>
        <v/>
      </c>
      <c r="P54" s="12">
        <f>$H$1961</f>
        <v/>
      </c>
      <c r="Q54" s="12">
        <f>$I$1961</f>
        <v/>
      </c>
      <c r="R54" s="12">
        <f>$G$1961</f>
        <v/>
      </c>
      <c r="S54" s="12">
        <f>$H$1962</f>
        <v/>
      </c>
      <c r="T54" s="12">
        <f>$I$1962</f>
        <v/>
      </c>
      <c r="U54" s="12">
        <f>$G$1962</f>
        <v/>
      </c>
      <c r="V54" s="12">
        <f>$H$1963</f>
        <v/>
      </c>
      <c r="W54" s="12">
        <f>$I$1963</f>
        <v/>
      </c>
      <c r="X54" s="12">
        <f>$G$1963</f>
        <v/>
      </c>
      <c r="Y54" s="7" t="inlineStr"/>
      <c r="Z54" s="7" t="n">
        <v>1944</v>
      </c>
    </row>
    <row r="55">
      <c r="A55" s="4" t="inlineStr">
        <is>
          <t>GraphRAG R2-R3</t>
        </is>
      </c>
      <c r="B55" s="7" t="inlineStr">
        <is>
          <t>deepseek-r1:14b</t>
        </is>
      </c>
      <c r="C55" s="7">
        <f>COUNT($B$2002,$C$2002,$D$2002,$E$2002,$F$2002)</f>
        <v/>
      </c>
      <c r="D55" s="7">
        <f>SUM($B$2012:$F$2012)</f>
        <v/>
      </c>
      <c r="E55" s="11">
        <f>IFERROR(100*$D$55/($C$55*36),0)</f>
        <v/>
      </c>
      <c r="F55" s="12">
        <f>IFERROR(1-$D$55/($C$55*36),0)</f>
        <v/>
      </c>
      <c r="G55" s="12">
        <f>$H$2006</f>
        <v/>
      </c>
      <c r="H55" s="12">
        <f>$I$2006</f>
        <v/>
      </c>
      <c r="I55" s="12">
        <f>$G$2006</f>
        <v/>
      </c>
      <c r="J55" s="12">
        <f>$H$2007</f>
        <v/>
      </c>
      <c r="K55" s="12">
        <f>$I$2007</f>
        <v/>
      </c>
      <c r="L55" s="12">
        <f>$G$2007</f>
        <v/>
      </c>
      <c r="M55" s="12">
        <f>$H$2008</f>
        <v/>
      </c>
      <c r="N55" s="12">
        <f>$I$2008</f>
        <v/>
      </c>
      <c r="O55" s="12">
        <f>$G$2008</f>
        <v/>
      </c>
      <c r="P55" s="12">
        <f>$H$2009</f>
        <v/>
      </c>
      <c r="Q55" s="12">
        <f>$I$2009</f>
        <v/>
      </c>
      <c r="R55" s="12">
        <f>$G$2009</f>
        <v/>
      </c>
      <c r="S55" s="12">
        <f>$H$2010</f>
        <v/>
      </c>
      <c r="T55" s="12">
        <f>$I$2010</f>
        <v/>
      </c>
      <c r="U55" s="12">
        <f>$G$2010</f>
        <v/>
      </c>
      <c r="V55" s="12">
        <f>$H$2011</f>
        <v/>
      </c>
      <c r="W55" s="12">
        <f>$I$2011</f>
        <v/>
      </c>
      <c r="X55" s="12">
        <f>$G$2011</f>
        <v/>
      </c>
      <c r="Y55" s="7" t="inlineStr"/>
      <c r="Z55" s="7" t="n">
        <v>1992</v>
      </c>
    </row>
    <row r="58">
      <c r="A58" s="10" t="inlineStr">
        <is>
          <t>Configuration</t>
        </is>
      </c>
      <c r="B58" s="10" t="inlineStr">
        <is>
          <t>gold per-run</t>
        </is>
      </c>
      <c r="C58" s="10" t="inlineStr">
        <is>
          <t>silver per-run</t>
        </is>
      </c>
      <c r="D58" s="10" t="inlineStr">
        <is>
          <t>gold avg-matrix</t>
        </is>
      </c>
      <c r="E58" s="10" t="inlineStr">
        <is>
          <t>silver avg-matrix</t>
        </is>
      </c>
    </row>
    <row r="59">
      <c r="A59" s="4" t="inlineStr">
        <is>
          <t>LLM</t>
        </is>
      </c>
      <c r="B59" s="7">
        <f>IFERROR(INDEX($B$6:$B$10,MATCH(LARGE($P$6:$P$10,1),$P$6:$P$10,0)),"")</f>
        <v/>
      </c>
      <c r="C59" s="7">
        <f>IFERROR(INDEX($B$6:$B$10,MATCH(LARGE($P$6:$P$10,2),$P$6:$P$10,0)),"")</f>
        <v/>
      </c>
      <c r="D59" s="7">
        <f>IFERROR(INDEX($B$6:$B$10,MATCH(LARGE($R$6:$R$10,1),$R$6:$R$10,0)),"")</f>
        <v/>
      </c>
      <c r="E59" s="7">
        <f>IFERROR(INDEX($B$6:$B$10,MATCH(LARGE($R$6:$R$10,2),$R$6:$R$10,0)),"")</f>
        <v/>
      </c>
    </row>
    <row r="60">
      <c r="A60" s="4" t="inlineStr">
        <is>
          <t>RAG R1</t>
        </is>
      </c>
      <c r="B60" s="7">
        <f>IFERROR(INDEX($B$11:$B$15,MATCH(LARGE($P$11:$P$15,1),$P$11:$P$15,0)),"")</f>
        <v/>
      </c>
      <c r="C60" s="7">
        <f>IFERROR(INDEX($B$11:$B$15,MATCH(LARGE($P$11:$P$15,2),$P$11:$P$15,0)),"")</f>
        <v/>
      </c>
      <c r="D60" s="7">
        <f>IFERROR(INDEX($B$11:$B$15,MATCH(LARGE($R$11:$R$15,1),$R$11:$R$15,0)),"")</f>
        <v/>
      </c>
      <c r="E60" s="7">
        <f>IFERROR(INDEX($B$11:$B$15,MATCH(LARGE($R$11:$R$15,2),$R$11:$R$15,0)),"")</f>
        <v/>
      </c>
    </row>
    <row r="61">
      <c r="A61" s="4" t="inlineStr">
        <is>
          <t>RAG R2</t>
        </is>
      </c>
      <c r="B61" s="7">
        <f>IFERROR(INDEX($B$16:$B$20,MATCH(LARGE($P$16:$P$20,1),$P$16:$P$20,0)),"")</f>
        <v/>
      </c>
      <c r="C61" s="7">
        <f>IFERROR(INDEX($B$16:$B$20,MATCH(LARGE($P$16:$P$20,2),$P$16:$P$20,0)),"")</f>
        <v/>
      </c>
      <c r="D61" s="7">
        <f>IFERROR(INDEX($B$16:$B$20,MATCH(LARGE($R$16:$R$20,1),$R$16:$R$20,0)),"")</f>
        <v/>
      </c>
      <c r="E61" s="7">
        <f>IFERROR(INDEX($B$16:$B$20,MATCH(LARGE($R$16:$R$20,2),$R$16:$R$20,0)),"")</f>
        <v/>
      </c>
    </row>
    <row r="62">
      <c r="A62" s="4" t="inlineStr">
        <is>
          <t>RAG R3</t>
        </is>
      </c>
      <c r="B62" s="7">
        <f>IFERROR(INDEX($B$21:$B$25,MATCH(LARGE($P$21:$P$25,1),$P$21:$P$25,0)),"")</f>
        <v/>
      </c>
      <c r="C62" s="7">
        <f>IFERROR(INDEX($B$21:$B$25,MATCH(LARGE($P$21:$P$25,2),$P$21:$P$25,0)),"")</f>
        <v/>
      </c>
      <c r="D62" s="7">
        <f>IFERROR(INDEX($B$21:$B$25,MATCH(LARGE($R$21:$R$25,1),$R$21:$R$25,0)),"")</f>
        <v/>
      </c>
      <c r="E62" s="7">
        <f>IFERROR(INDEX($B$21:$B$25,MATCH(LARGE($R$21:$R$25,2),$R$21:$R$25,0)),"")</f>
        <v/>
      </c>
    </row>
    <row r="63">
      <c r="A63" s="4" t="inlineStr">
        <is>
          <t>RAG R1-R2</t>
        </is>
      </c>
      <c r="B63" s="7">
        <f>IFERROR(INDEX($B$26:$B$30,MATCH(LARGE($P$26:$P$30,1),$P$26:$P$30,0)),"")</f>
        <v/>
      </c>
      <c r="C63" s="7">
        <f>IFERROR(INDEX($B$26:$B$30,MATCH(LARGE($P$26:$P$30,2),$P$26:$P$30,0)),"")</f>
        <v/>
      </c>
      <c r="D63" s="7">
        <f>IFERROR(INDEX($B$26:$B$30,MATCH(LARGE($R$26:$R$30,1),$R$26:$R$30,0)),"")</f>
        <v/>
      </c>
      <c r="E63" s="7">
        <f>IFERROR(INDEX($B$26:$B$30,MATCH(LARGE($R$26:$R$30,2),$R$26:$R$30,0)),"")</f>
        <v/>
      </c>
    </row>
    <row r="64">
      <c r="A64" s="4" t="inlineStr">
        <is>
          <t>RAG R1-R3</t>
        </is>
      </c>
      <c r="B64" s="7">
        <f>IFERROR(INDEX($B$31:$B$35,MATCH(LARGE($P$31:$P$35,1),$P$31:$P$35,0)),"")</f>
        <v/>
      </c>
      <c r="C64" s="7">
        <f>IFERROR(INDEX($B$31:$B$35,MATCH(LARGE($P$31:$P$35,2),$P$31:$P$35,0)),"")</f>
        <v/>
      </c>
      <c r="D64" s="7">
        <f>IFERROR(INDEX($B$31:$B$35,MATCH(LARGE($R$31:$R$35,1),$R$31:$R$35,0)),"")</f>
        <v/>
      </c>
      <c r="E64" s="7">
        <f>IFERROR(INDEX($B$31:$B$35,MATCH(LARGE($R$31:$R$35,2),$R$31:$R$35,0)),"")</f>
        <v/>
      </c>
    </row>
    <row r="65">
      <c r="A65" s="4" t="inlineStr">
        <is>
          <t>RAG R2-R3</t>
        </is>
      </c>
      <c r="B65" s="7">
        <f>IFERROR(INDEX($B$36:$B$40,MATCH(LARGE($P$36:$P$40,1),$P$36:$P$40,0)),"")</f>
        <v/>
      </c>
      <c r="C65" s="7">
        <f>IFERROR(INDEX($B$36:$B$40,MATCH(LARGE($P$36:$P$40,2),$P$36:$P$40,0)),"")</f>
        <v/>
      </c>
      <c r="D65" s="7">
        <f>IFERROR(INDEX($B$36:$B$40,MATCH(LARGE($R$36:$R$40,1),$R$36:$R$40,0)),"")</f>
        <v/>
      </c>
      <c r="E65" s="7">
        <f>IFERROR(INDEX($B$36:$B$40,MATCH(LARGE($R$36:$R$40,2),$R$36:$R$40,0)),"")</f>
        <v/>
      </c>
    </row>
    <row r="66">
      <c r="A66" s="4" t="inlineStr">
        <is>
          <t>RAG R1-R2-R3</t>
        </is>
      </c>
      <c r="B66" s="7">
        <f>IFERROR(INDEX($B$41:$B$45,MATCH(LARGE($P$41:$P$45,1),$P$41:$P$45,0)),"")</f>
        <v/>
      </c>
      <c r="C66" s="7">
        <f>IFERROR(INDEX($B$41:$B$45,MATCH(LARGE($P$41:$P$45,2),$P$41:$P$45,0)),"")</f>
        <v/>
      </c>
      <c r="D66" s="7">
        <f>IFERROR(INDEX($B$41:$B$45,MATCH(LARGE($R$41:$R$45,1),$R$41:$R$45,0)),"")</f>
        <v/>
      </c>
      <c r="E66" s="7">
        <f>IFERROR(INDEX($B$41:$B$45,MATCH(LARGE($R$41:$R$45,2),$R$41:$R$45,0)),"")</f>
        <v/>
      </c>
    </row>
    <row r="67">
      <c r="A67" s="4" t="inlineStr">
        <is>
          <t>GraphRAG R1-R2</t>
        </is>
      </c>
      <c r="B67" s="7">
        <f>IFERROR(INDEX($B$46:$B$50,MATCH(LARGE($P$46:$P$50,1),$P$46:$P$50,0)),"")</f>
        <v/>
      </c>
      <c r="C67" s="7">
        <f>IFERROR(INDEX($B$46:$B$50,MATCH(LARGE($P$46:$P$50,2),$P$46:$P$50,0)),"")</f>
        <v/>
      </c>
      <c r="D67" s="7">
        <f>IFERROR(INDEX($B$46:$B$50,MATCH(LARGE($R$46:$R$50,1),$R$46:$R$50,0)),"")</f>
        <v/>
      </c>
      <c r="E67" s="7">
        <f>IFERROR(INDEX($B$46:$B$50,MATCH(LARGE($R$46:$R$50,2),$R$46:$R$50,0)),"")</f>
        <v/>
      </c>
    </row>
    <row r="68">
      <c r="A68" s="4" t="inlineStr">
        <is>
          <t>GraphRAG R2-R3</t>
        </is>
      </c>
      <c r="B68" s="7">
        <f>IFERROR(INDEX($B$51:$B$55,MATCH(LARGE($P$51:$P$55,1),$P$51:$P$55,0)),"")</f>
        <v/>
      </c>
      <c r="C68" s="7">
        <f>IFERROR(INDEX($B$51:$B$55,MATCH(LARGE($P$51:$P$55,2),$P$51:$P$55,0)),"")</f>
        <v/>
      </c>
      <c r="D68" s="7">
        <f>IFERROR(INDEX($B$51:$B$55,MATCH(LARGE($R$51:$R$55,1),$R$51:$R$55,0)),"")</f>
        <v/>
      </c>
      <c r="E68" s="7">
        <f>IFERROR(INDEX($B$51:$B$55,MATCH(LARGE($R$51:$R$55,2),$R$51:$R$55,0)),"")</f>
        <v/>
      </c>
    </row>
    <row r="70">
      <c r="A70" t="inlineStr">
        <is>
          <t>Ties: Excel's MATCH returns the first model in column order; a tie for gold or silver therefore shows one model only.</t>
        </is>
      </c>
    </row>
    <row r="72" ht="16" customHeight="1">
      <c r="A72" s="14" t="inlineStr">
        <is>
          <t>LLM | gpt4-turbo-preview</t>
        </is>
      </c>
      <c r="B72" s="9" t="inlineStr">
        <is>
          <t>run 1 (raw, pasted)</t>
        </is>
      </c>
      <c r="I72" s="9" t="inlineStr">
        <is>
          <t>run 2 (raw, pasted)</t>
        </is>
      </c>
      <c r="P72" s="9" t="inlineStr">
        <is>
          <t>run 3 (raw, pasted)</t>
        </is>
      </c>
      <c r="W72" s="9" t="inlineStr">
        <is>
          <t>run 4 (raw, pasted)</t>
        </is>
      </c>
      <c r="AD72" s="9" t="inlineStr">
        <is>
          <t>run 5 (raw, pasted)</t>
        </is>
      </c>
      <c r="AK72" s="9" t="inlineStr">
        <is>
          <t>Step2 average matrix (formula)</t>
        </is>
      </c>
      <c r="AR72" s="9" t="inlineStr">
        <is>
          <t>ground truth (reference)</t>
        </is>
      </c>
    </row>
    <row r="73" ht="60" customHeight="1">
      <c r="B73" s="15" t="inlineStr">
        <is>
          <t>On-Board Computer (OBC)</t>
        </is>
      </c>
      <c r="C73" s="15" t="inlineStr">
        <is>
          <t>Electrical Power System (EPS)</t>
        </is>
      </c>
      <c r="D73" s="15" t="inlineStr">
        <is>
          <t>Communication System</t>
        </is>
      </c>
      <c r="E73" s="15" t="inlineStr">
        <is>
          <t>Attitude Determination and Control System (ADCS)</t>
        </is>
      </c>
      <c r="F73" s="15" t="inlineStr">
        <is>
          <t>Payload</t>
        </is>
      </c>
      <c r="G73" s="15" t="inlineStr">
        <is>
          <t>Structural Frame</t>
        </is>
      </c>
      <c r="I73" s="15" t="inlineStr">
        <is>
          <t>On-Board Computer (OBC)</t>
        </is>
      </c>
      <c r="J73" s="15" t="inlineStr">
        <is>
          <t>Electrical Power System (EPS)</t>
        </is>
      </c>
      <c r="K73" s="15" t="inlineStr">
        <is>
          <t>Communication System</t>
        </is>
      </c>
      <c r="L73" s="15" t="inlineStr">
        <is>
          <t>Attitude Determination and Control System (ADCS)</t>
        </is>
      </c>
      <c r="M73" s="15" t="inlineStr">
        <is>
          <t>Payload</t>
        </is>
      </c>
      <c r="N73" s="15" t="inlineStr">
        <is>
          <t>Structural Frame</t>
        </is>
      </c>
      <c r="P73" s="15" t="inlineStr">
        <is>
          <t>On-Board Computer (OBC)</t>
        </is>
      </c>
      <c r="Q73" s="15" t="inlineStr">
        <is>
          <t>Electrical Power System (EPS)</t>
        </is>
      </c>
      <c r="R73" s="15" t="inlineStr">
        <is>
          <t>Communication System</t>
        </is>
      </c>
      <c r="S73" s="15" t="inlineStr">
        <is>
          <t>Attitude Determination and Control System (ADCS)</t>
        </is>
      </c>
      <c r="T73" s="15" t="inlineStr">
        <is>
          <t>Payload</t>
        </is>
      </c>
      <c r="U73" s="15" t="inlineStr">
        <is>
          <t>Structural Frame</t>
        </is>
      </c>
      <c r="W73" s="15" t="inlineStr">
        <is>
          <t>On-Board Computer (OBC)</t>
        </is>
      </c>
      <c r="X73" s="15" t="inlineStr">
        <is>
          <t>Electrical Power System (EPS)</t>
        </is>
      </c>
      <c r="Y73" s="15" t="inlineStr">
        <is>
          <t>Communication System</t>
        </is>
      </c>
      <c r="Z73" s="15" t="inlineStr">
        <is>
          <t>Attitude Determination and Control System (ADCS)</t>
        </is>
      </c>
      <c r="AA73" s="15" t="inlineStr">
        <is>
          <t>Payload</t>
        </is>
      </c>
      <c r="AB73" s="15" t="inlineStr">
        <is>
          <t>Structural Frame</t>
        </is>
      </c>
      <c r="AD73" s="15" t="inlineStr">
        <is>
          <t>On-Board Computer (OBC)</t>
        </is>
      </c>
      <c r="AE73" s="15" t="inlineStr">
        <is>
          <t>Electrical Power System (EPS)</t>
        </is>
      </c>
      <c r="AF73" s="15" t="inlineStr">
        <is>
          <t>Communication System</t>
        </is>
      </c>
      <c r="AG73" s="15" t="inlineStr">
        <is>
          <t>Attitude Determination and Control System (ADCS)</t>
        </is>
      </c>
      <c r="AH73" s="15" t="inlineStr">
        <is>
          <t>Payload</t>
        </is>
      </c>
      <c r="AI73" s="15" t="inlineStr">
        <is>
          <t>Structural Frame</t>
        </is>
      </c>
      <c r="AK73" s="15" t="inlineStr">
        <is>
          <t>On-Board Computer (OBC)</t>
        </is>
      </c>
      <c r="AL73" s="15" t="inlineStr">
        <is>
          <t>Electrical Power System (EPS)</t>
        </is>
      </c>
      <c r="AM73" s="15" t="inlineStr">
        <is>
          <t>Communication System</t>
        </is>
      </c>
      <c r="AN73" s="15" t="inlineStr">
        <is>
          <t>Attitude Determination and Control System (ADCS)</t>
        </is>
      </c>
      <c r="AO73" s="15" t="inlineStr">
        <is>
          <t>Payload</t>
        </is>
      </c>
      <c r="AP73" s="15" t="inlineStr">
        <is>
          <t>Structural Frame</t>
        </is>
      </c>
    </row>
    <row r="74">
      <c r="A74" s="3" t="inlineStr">
        <is>
          <t>On-Board Computer (OBC)</t>
        </is>
      </c>
      <c r="B74" s="8" t="n">
        <v>1</v>
      </c>
      <c r="C74" s="8" t="n">
        <v>1</v>
      </c>
      <c r="D74" s="8" t="n">
        <v>1</v>
      </c>
      <c r="E74" s="8" t="n">
        <v>1</v>
      </c>
      <c r="F74" s="8" t="n">
        <v>1</v>
      </c>
      <c r="G74" s="8" t="n">
        <v>1</v>
      </c>
      <c r="I74" s="8" t="n">
        <v>1</v>
      </c>
      <c r="J74" s="8" t="n">
        <v>1</v>
      </c>
      <c r="K74" s="8" t="n">
        <v>1</v>
      </c>
      <c r="L74" s="8" t="n">
        <v>1</v>
      </c>
      <c r="M74" s="8" t="n">
        <v>1</v>
      </c>
      <c r="N74" s="8" t="n">
        <v>1</v>
      </c>
      <c r="P74" s="8" t="n">
        <v>1</v>
      </c>
      <c r="Q74" s="8" t="n">
        <v>1</v>
      </c>
      <c r="R74" s="8" t="n">
        <v>1</v>
      </c>
      <c r="S74" s="8" t="n">
        <v>1</v>
      </c>
      <c r="T74" s="8" t="n">
        <v>1</v>
      </c>
      <c r="U74" s="8" t="n">
        <v>1</v>
      </c>
      <c r="W74" s="8" t="n">
        <v>1</v>
      </c>
      <c r="X74" s="8" t="n">
        <v>1</v>
      </c>
      <c r="Y74" s="8" t="n">
        <v>1</v>
      </c>
      <c r="Z74" s="8" t="n">
        <v>1</v>
      </c>
      <c r="AA74" s="8" t="n">
        <v>1</v>
      </c>
      <c r="AB74" s="8" t="n">
        <v>1</v>
      </c>
      <c r="AD74" s="8" t="n">
        <v>1</v>
      </c>
      <c r="AE74" s="8" t="n">
        <v>1</v>
      </c>
      <c r="AF74" s="8" t="n">
        <v>1</v>
      </c>
      <c r="AG74" s="8" t="n">
        <v>1</v>
      </c>
      <c r="AH74" s="8" t="n">
        <v>1</v>
      </c>
      <c r="AI74" s="8" t="n">
        <v>1</v>
      </c>
      <c r="AK74" s="8">
        <f>IF(($B$74&lt;&gt;2)+($I$74&lt;&gt;2)+($P$74&lt;&gt;2)+($W$74&lt;&gt;2)+($AD$74&lt;&gt;2)=0,2,IF((($B$74&lt;&gt;2)*$B$74+($I$74&lt;&gt;2)*$I$74+($P$74&lt;&gt;2)*$P$74+($W$74&lt;&gt;2)*$W$74+($AD$74&lt;&gt;2)*$AD$74)/(($B$74&lt;&gt;2)+($I$74&lt;&gt;2)+($P$74&lt;&gt;2)+($W$74&lt;&gt;2)+($AD$74&lt;&gt;2))&gt;=0.5,1,0))</f>
        <v/>
      </c>
      <c r="AL74" s="8">
        <f>IF(($C$74&lt;&gt;2)+($J$74&lt;&gt;2)+($Q$74&lt;&gt;2)+($X$74&lt;&gt;2)+($AE$74&lt;&gt;2)=0,2,IF((($C$74&lt;&gt;2)*$C$74+($J$74&lt;&gt;2)*$J$74+($Q$74&lt;&gt;2)*$Q$74+($X$74&lt;&gt;2)*$X$74+($AE$74&lt;&gt;2)*$AE$74)/(($C$74&lt;&gt;2)+($J$74&lt;&gt;2)+($Q$74&lt;&gt;2)+($X$74&lt;&gt;2)+($AE$74&lt;&gt;2))&gt;=0.5,1,0))</f>
        <v/>
      </c>
      <c r="AM74" s="8">
        <f>IF(($D$74&lt;&gt;2)+($K$74&lt;&gt;2)+($R$74&lt;&gt;2)+($Y$74&lt;&gt;2)+($AF$74&lt;&gt;2)=0,2,IF((($D$74&lt;&gt;2)*$D$74+($K$74&lt;&gt;2)*$K$74+($R$74&lt;&gt;2)*$R$74+($Y$74&lt;&gt;2)*$Y$74+($AF$74&lt;&gt;2)*$AF$74)/(($D$74&lt;&gt;2)+($K$74&lt;&gt;2)+($R$74&lt;&gt;2)+($Y$74&lt;&gt;2)+($AF$74&lt;&gt;2))&gt;=0.5,1,0))</f>
        <v/>
      </c>
      <c r="AN74" s="8">
        <f>IF(($E$74&lt;&gt;2)+($L$74&lt;&gt;2)+($S$74&lt;&gt;2)+($Z$74&lt;&gt;2)+($AG$74&lt;&gt;2)=0,2,IF((($E$74&lt;&gt;2)*$E$74+($L$74&lt;&gt;2)*$L$74+($S$74&lt;&gt;2)*$S$74+($Z$74&lt;&gt;2)*$Z$74+($AG$74&lt;&gt;2)*$AG$74)/(($E$74&lt;&gt;2)+($L$74&lt;&gt;2)+($S$74&lt;&gt;2)+($Z$74&lt;&gt;2)+($AG$74&lt;&gt;2))&gt;=0.5,1,0))</f>
        <v/>
      </c>
      <c r="AO74" s="8">
        <f>IF(($F$74&lt;&gt;2)+($M$74&lt;&gt;2)+($T$74&lt;&gt;2)+($AA$74&lt;&gt;2)+($AH$74&lt;&gt;2)=0,2,IF((($F$74&lt;&gt;2)*$F$74+($M$74&lt;&gt;2)*$M$74+($T$74&lt;&gt;2)*$T$74+($AA$74&lt;&gt;2)*$AA$74+($AH$74&lt;&gt;2)*$AH$74)/(($F$74&lt;&gt;2)+($M$74&lt;&gt;2)+($T$74&lt;&gt;2)+($AA$74&lt;&gt;2)+($AH$74&lt;&gt;2))&gt;=0.5,1,0))</f>
        <v/>
      </c>
      <c r="AP74" s="8">
        <f>IF(($G$74&lt;&gt;2)+($N$74&lt;&gt;2)+($U$74&lt;&gt;2)+($AB$74&lt;&gt;2)+($AI$74&lt;&gt;2)=0,2,IF((($G$74&lt;&gt;2)*$G$74+($N$74&lt;&gt;2)*$N$74+($U$74&lt;&gt;2)*$U$74+($AB$74&lt;&gt;2)*$AB$74+($AI$74&lt;&gt;2)*$AI$74)/(($G$74&lt;&gt;2)+($N$74&lt;&gt;2)+($U$74&lt;&gt;2)+($AB$74&lt;&gt;2)+($AI$74&lt;&gt;2))&gt;=0.5,1,0))</f>
        <v/>
      </c>
      <c r="AR74" s="16">
        <f>'Ground truth'!$B$3</f>
        <v/>
      </c>
      <c r="AS74" s="16">
        <f>'Ground truth'!$C$3</f>
        <v/>
      </c>
      <c r="AT74" s="16">
        <f>'Ground truth'!$D$3</f>
        <v/>
      </c>
      <c r="AU74" s="16">
        <f>'Ground truth'!$E$3</f>
        <v/>
      </c>
      <c r="AV74" s="16">
        <f>'Ground truth'!$F$3</f>
        <v/>
      </c>
      <c r="AW74" s="16">
        <f>'Ground truth'!$G$3</f>
        <v/>
      </c>
    </row>
    <row r="75">
      <c r="A75" s="3" t="inlineStr">
        <is>
          <t>Electrical Power System (EPS)</t>
        </is>
      </c>
      <c r="B75" s="8" t="n">
        <v>1</v>
      </c>
      <c r="C75" s="8" t="n">
        <v>1</v>
      </c>
      <c r="D75" s="8" t="n">
        <v>1</v>
      </c>
      <c r="E75" s="8" t="n">
        <v>0</v>
      </c>
      <c r="F75" s="8" t="n">
        <v>0</v>
      </c>
      <c r="G75" s="8" t="n">
        <v>1</v>
      </c>
      <c r="I75" s="8" t="n">
        <v>1</v>
      </c>
      <c r="J75" s="8" t="n">
        <v>1</v>
      </c>
      <c r="K75" s="8" t="n">
        <v>1</v>
      </c>
      <c r="L75" s="8" t="n">
        <v>0</v>
      </c>
      <c r="M75" s="8" t="n">
        <v>0</v>
      </c>
      <c r="N75" s="8" t="n">
        <v>1</v>
      </c>
      <c r="P75" s="8" t="n">
        <v>1</v>
      </c>
      <c r="Q75" s="8" t="n">
        <v>1</v>
      </c>
      <c r="R75" s="8" t="n">
        <v>1</v>
      </c>
      <c r="S75" s="8" t="n">
        <v>0</v>
      </c>
      <c r="T75" s="8" t="n">
        <v>0</v>
      </c>
      <c r="U75" s="8" t="n">
        <v>1</v>
      </c>
      <c r="W75" s="8" t="n">
        <v>1</v>
      </c>
      <c r="X75" s="8" t="n">
        <v>1</v>
      </c>
      <c r="Y75" s="8" t="n">
        <v>1</v>
      </c>
      <c r="Z75" s="8" t="n">
        <v>0</v>
      </c>
      <c r="AA75" s="8" t="n">
        <v>0</v>
      </c>
      <c r="AB75" s="8" t="n">
        <v>1</v>
      </c>
      <c r="AD75" s="8" t="n">
        <v>1</v>
      </c>
      <c r="AE75" s="8" t="n">
        <v>1</v>
      </c>
      <c r="AF75" s="8" t="n">
        <v>1</v>
      </c>
      <c r="AG75" s="8" t="n">
        <v>0</v>
      </c>
      <c r="AH75" s="8" t="n">
        <v>0</v>
      </c>
      <c r="AI75" s="8" t="n">
        <v>1</v>
      </c>
      <c r="AK75" s="8">
        <f>IF(($B$75&lt;&gt;2)+($I$75&lt;&gt;2)+($P$75&lt;&gt;2)+($W$75&lt;&gt;2)+($AD$75&lt;&gt;2)=0,2,IF((($B$75&lt;&gt;2)*$B$75+($I$75&lt;&gt;2)*$I$75+($P$75&lt;&gt;2)*$P$75+($W$75&lt;&gt;2)*$W$75+($AD$75&lt;&gt;2)*$AD$75)/(($B$75&lt;&gt;2)+($I$75&lt;&gt;2)+($P$75&lt;&gt;2)+($W$75&lt;&gt;2)+($AD$75&lt;&gt;2))&gt;=0.5,1,0))</f>
        <v/>
      </c>
      <c r="AL75" s="8">
        <f>IF(($C$75&lt;&gt;2)+($J$75&lt;&gt;2)+($Q$75&lt;&gt;2)+($X$75&lt;&gt;2)+($AE$75&lt;&gt;2)=0,2,IF((($C$75&lt;&gt;2)*$C$75+($J$75&lt;&gt;2)*$J$75+($Q$75&lt;&gt;2)*$Q$75+($X$75&lt;&gt;2)*$X$75+($AE$75&lt;&gt;2)*$AE$75)/(($C$75&lt;&gt;2)+($J$75&lt;&gt;2)+($Q$75&lt;&gt;2)+($X$75&lt;&gt;2)+($AE$75&lt;&gt;2))&gt;=0.5,1,0))</f>
        <v/>
      </c>
      <c r="AM75" s="8">
        <f>IF(($D$75&lt;&gt;2)+($K$75&lt;&gt;2)+($R$75&lt;&gt;2)+($Y$75&lt;&gt;2)+($AF$75&lt;&gt;2)=0,2,IF((($D$75&lt;&gt;2)*$D$75+($K$75&lt;&gt;2)*$K$75+($R$75&lt;&gt;2)*$R$75+($Y$75&lt;&gt;2)*$Y$75+($AF$75&lt;&gt;2)*$AF$75)/(($D$75&lt;&gt;2)+($K$75&lt;&gt;2)+($R$75&lt;&gt;2)+($Y$75&lt;&gt;2)+($AF$75&lt;&gt;2))&gt;=0.5,1,0))</f>
        <v/>
      </c>
      <c r="AN75" s="8">
        <f>IF(($E$75&lt;&gt;2)+($L$75&lt;&gt;2)+($S$75&lt;&gt;2)+($Z$75&lt;&gt;2)+($AG$75&lt;&gt;2)=0,2,IF((($E$75&lt;&gt;2)*$E$75+($L$75&lt;&gt;2)*$L$75+($S$75&lt;&gt;2)*$S$75+($Z$75&lt;&gt;2)*$Z$75+($AG$75&lt;&gt;2)*$AG$75)/(($E$75&lt;&gt;2)+($L$75&lt;&gt;2)+($S$75&lt;&gt;2)+($Z$75&lt;&gt;2)+($AG$75&lt;&gt;2))&gt;=0.5,1,0))</f>
        <v/>
      </c>
      <c r="AO75" s="8">
        <f>IF(($F$75&lt;&gt;2)+($M$75&lt;&gt;2)+($T$75&lt;&gt;2)+($AA$75&lt;&gt;2)+($AH$75&lt;&gt;2)=0,2,IF((($F$75&lt;&gt;2)*$F$75+($M$75&lt;&gt;2)*$M$75+($T$75&lt;&gt;2)*$T$75+($AA$75&lt;&gt;2)*$AA$75+($AH$75&lt;&gt;2)*$AH$75)/(($F$75&lt;&gt;2)+($M$75&lt;&gt;2)+($T$75&lt;&gt;2)+($AA$75&lt;&gt;2)+($AH$75&lt;&gt;2))&gt;=0.5,1,0))</f>
        <v/>
      </c>
      <c r="AP75" s="8">
        <f>IF(($G$75&lt;&gt;2)+($N$75&lt;&gt;2)+($U$75&lt;&gt;2)+($AB$75&lt;&gt;2)+($AI$75&lt;&gt;2)=0,2,IF((($G$75&lt;&gt;2)*$G$75+($N$75&lt;&gt;2)*$N$75+($U$75&lt;&gt;2)*$U$75+($AB$75&lt;&gt;2)*$AB$75+($AI$75&lt;&gt;2)*$AI$75)/(($G$75&lt;&gt;2)+($N$75&lt;&gt;2)+($U$75&lt;&gt;2)+($AB$75&lt;&gt;2)+($AI$75&lt;&gt;2))&gt;=0.5,1,0))</f>
        <v/>
      </c>
      <c r="AR75" s="16">
        <f>'Ground truth'!$B$4</f>
        <v/>
      </c>
      <c r="AS75" s="16">
        <f>'Ground truth'!$C$4</f>
        <v/>
      </c>
      <c r="AT75" s="16">
        <f>'Ground truth'!$D$4</f>
        <v/>
      </c>
      <c r="AU75" s="16">
        <f>'Ground truth'!$E$4</f>
        <v/>
      </c>
      <c r="AV75" s="16">
        <f>'Ground truth'!$F$4</f>
        <v/>
      </c>
      <c r="AW75" s="16">
        <f>'Ground truth'!$G$4</f>
        <v/>
      </c>
    </row>
    <row r="76">
      <c r="A76" s="3" t="inlineStr">
        <is>
          <t>Communication System</t>
        </is>
      </c>
      <c r="B76" s="8" t="n">
        <v>1</v>
      </c>
      <c r="C76" s="8" t="n">
        <v>1</v>
      </c>
      <c r="D76" s="8" t="n">
        <v>1</v>
      </c>
      <c r="E76" s="8" t="n">
        <v>1</v>
      </c>
      <c r="F76" s="8" t="n">
        <v>1</v>
      </c>
      <c r="G76" s="8" t="n">
        <v>0</v>
      </c>
      <c r="I76" s="8" t="n">
        <v>1</v>
      </c>
      <c r="J76" s="8" t="n">
        <v>1</v>
      </c>
      <c r="K76" s="8" t="n">
        <v>1</v>
      </c>
      <c r="L76" s="8" t="n">
        <v>1</v>
      </c>
      <c r="M76" s="8" t="n">
        <v>1</v>
      </c>
      <c r="N76" s="8" t="n">
        <v>0</v>
      </c>
      <c r="P76" s="8" t="n">
        <v>1</v>
      </c>
      <c r="Q76" s="8" t="n">
        <v>1</v>
      </c>
      <c r="R76" s="8" t="n">
        <v>1</v>
      </c>
      <c r="S76" s="8" t="n">
        <v>1</v>
      </c>
      <c r="T76" s="8" t="n">
        <v>1</v>
      </c>
      <c r="U76" s="8" t="n">
        <v>0</v>
      </c>
      <c r="W76" s="8" t="n">
        <v>1</v>
      </c>
      <c r="X76" s="8" t="n">
        <v>1</v>
      </c>
      <c r="Y76" s="8" t="n">
        <v>1</v>
      </c>
      <c r="Z76" s="8" t="n">
        <v>1</v>
      </c>
      <c r="AA76" s="8" t="n">
        <v>1</v>
      </c>
      <c r="AB76" s="8" t="n">
        <v>0</v>
      </c>
      <c r="AD76" s="8" t="n">
        <v>1</v>
      </c>
      <c r="AE76" s="8" t="n">
        <v>1</v>
      </c>
      <c r="AF76" s="8" t="n">
        <v>1</v>
      </c>
      <c r="AG76" s="8" t="n">
        <v>1</v>
      </c>
      <c r="AH76" s="8" t="n">
        <v>1</v>
      </c>
      <c r="AI76" s="8" t="n">
        <v>0</v>
      </c>
      <c r="AK76" s="8">
        <f>IF(($B$76&lt;&gt;2)+($I$76&lt;&gt;2)+($P$76&lt;&gt;2)+($W$76&lt;&gt;2)+($AD$76&lt;&gt;2)=0,2,IF((($B$76&lt;&gt;2)*$B$76+($I$76&lt;&gt;2)*$I$76+($P$76&lt;&gt;2)*$P$76+($W$76&lt;&gt;2)*$W$76+($AD$76&lt;&gt;2)*$AD$76)/(($B$76&lt;&gt;2)+($I$76&lt;&gt;2)+($P$76&lt;&gt;2)+($W$76&lt;&gt;2)+($AD$76&lt;&gt;2))&gt;=0.5,1,0))</f>
        <v/>
      </c>
      <c r="AL76" s="8">
        <f>IF(($C$76&lt;&gt;2)+($J$76&lt;&gt;2)+($Q$76&lt;&gt;2)+($X$76&lt;&gt;2)+($AE$76&lt;&gt;2)=0,2,IF((($C$76&lt;&gt;2)*$C$76+($J$76&lt;&gt;2)*$J$76+($Q$76&lt;&gt;2)*$Q$76+($X$76&lt;&gt;2)*$X$76+($AE$76&lt;&gt;2)*$AE$76)/(($C$76&lt;&gt;2)+($J$76&lt;&gt;2)+($Q$76&lt;&gt;2)+($X$76&lt;&gt;2)+($AE$76&lt;&gt;2))&gt;=0.5,1,0))</f>
        <v/>
      </c>
      <c r="AM76" s="8">
        <f>IF(($D$76&lt;&gt;2)+($K$76&lt;&gt;2)+($R$76&lt;&gt;2)+($Y$76&lt;&gt;2)+($AF$76&lt;&gt;2)=0,2,IF((($D$76&lt;&gt;2)*$D$76+($K$76&lt;&gt;2)*$K$76+($R$76&lt;&gt;2)*$R$76+($Y$76&lt;&gt;2)*$Y$76+($AF$76&lt;&gt;2)*$AF$76)/(($D$76&lt;&gt;2)+($K$76&lt;&gt;2)+($R$76&lt;&gt;2)+($Y$76&lt;&gt;2)+($AF$76&lt;&gt;2))&gt;=0.5,1,0))</f>
        <v/>
      </c>
      <c r="AN76" s="8">
        <f>IF(($E$76&lt;&gt;2)+($L$76&lt;&gt;2)+($S$76&lt;&gt;2)+($Z$76&lt;&gt;2)+($AG$76&lt;&gt;2)=0,2,IF((($E$76&lt;&gt;2)*$E$76+($L$76&lt;&gt;2)*$L$76+($S$76&lt;&gt;2)*$S$76+($Z$76&lt;&gt;2)*$Z$76+($AG$76&lt;&gt;2)*$AG$76)/(($E$76&lt;&gt;2)+($L$76&lt;&gt;2)+($S$76&lt;&gt;2)+($Z$76&lt;&gt;2)+($AG$76&lt;&gt;2))&gt;=0.5,1,0))</f>
        <v/>
      </c>
      <c r="AO76" s="8">
        <f>IF(($F$76&lt;&gt;2)+($M$76&lt;&gt;2)+($T$76&lt;&gt;2)+($AA$76&lt;&gt;2)+($AH$76&lt;&gt;2)=0,2,IF((($F$76&lt;&gt;2)*$F$76+($M$76&lt;&gt;2)*$M$76+($T$76&lt;&gt;2)*$T$76+($AA$76&lt;&gt;2)*$AA$76+($AH$76&lt;&gt;2)*$AH$76)/(($F$76&lt;&gt;2)+($M$76&lt;&gt;2)+($T$76&lt;&gt;2)+($AA$76&lt;&gt;2)+($AH$76&lt;&gt;2))&gt;=0.5,1,0))</f>
        <v/>
      </c>
      <c r="AP76" s="8">
        <f>IF(($G$76&lt;&gt;2)+($N$76&lt;&gt;2)+($U$76&lt;&gt;2)+($AB$76&lt;&gt;2)+($AI$76&lt;&gt;2)=0,2,IF((($G$76&lt;&gt;2)*$G$76+($N$76&lt;&gt;2)*$N$76+($U$76&lt;&gt;2)*$U$76+($AB$76&lt;&gt;2)*$AB$76+($AI$76&lt;&gt;2)*$AI$76)/(($G$76&lt;&gt;2)+($N$76&lt;&gt;2)+($U$76&lt;&gt;2)+($AB$76&lt;&gt;2)+($AI$76&lt;&gt;2))&gt;=0.5,1,0))</f>
        <v/>
      </c>
      <c r="AR76" s="16">
        <f>'Ground truth'!$B$5</f>
        <v/>
      </c>
      <c r="AS76" s="16">
        <f>'Ground truth'!$C$5</f>
        <v/>
      </c>
      <c r="AT76" s="16">
        <f>'Ground truth'!$D$5</f>
        <v/>
      </c>
      <c r="AU76" s="16">
        <f>'Ground truth'!$E$5</f>
        <v/>
      </c>
      <c r="AV76" s="16">
        <f>'Ground truth'!$F$5</f>
        <v/>
      </c>
      <c r="AW76" s="16">
        <f>'Ground truth'!$G$5</f>
        <v/>
      </c>
    </row>
    <row r="77">
      <c r="A77" s="3" t="inlineStr">
        <is>
          <t>Attitude Determination and Control System (ADCS)</t>
        </is>
      </c>
      <c r="B77" s="8" t="n">
        <v>1</v>
      </c>
      <c r="C77" s="8" t="n">
        <v>0</v>
      </c>
      <c r="D77" s="8" t="n">
        <v>1</v>
      </c>
      <c r="E77" s="8" t="n">
        <v>1</v>
      </c>
      <c r="F77" s="8" t="n">
        <v>1</v>
      </c>
      <c r="G77" s="8" t="n">
        <v>1</v>
      </c>
      <c r="I77" s="8" t="n">
        <v>1</v>
      </c>
      <c r="J77" s="8" t="n">
        <v>0</v>
      </c>
      <c r="K77" s="8" t="n">
        <v>1</v>
      </c>
      <c r="L77" s="8" t="n">
        <v>1</v>
      </c>
      <c r="M77" s="8" t="n">
        <v>1</v>
      </c>
      <c r="N77" s="8" t="n">
        <v>1</v>
      </c>
      <c r="P77" s="8" t="n">
        <v>1</v>
      </c>
      <c r="Q77" s="8" t="n">
        <v>0</v>
      </c>
      <c r="R77" s="8" t="n">
        <v>1</v>
      </c>
      <c r="S77" s="8" t="n">
        <v>1</v>
      </c>
      <c r="T77" s="8" t="n">
        <v>1</v>
      </c>
      <c r="U77" s="8" t="n">
        <v>1</v>
      </c>
      <c r="W77" s="8" t="n">
        <v>1</v>
      </c>
      <c r="X77" s="8" t="n">
        <v>0</v>
      </c>
      <c r="Y77" s="8" t="n">
        <v>1</v>
      </c>
      <c r="Z77" s="8" t="n">
        <v>1</v>
      </c>
      <c r="AA77" s="8" t="n">
        <v>1</v>
      </c>
      <c r="AB77" s="8" t="n">
        <v>1</v>
      </c>
      <c r="AD77" s="8" t="n">
        <v>1</v>
      </c>
      <c r="AE77" s="8" t="n">
        <v>0</v>
      </c>
      <c r="AF77" s="8" t="n">
        <v>1</v>
      </c>
      <c r="AG77" s="8" t="n">
        <v>1</v>
      </c>
      <c r="AH77" s="8" t="n">
        <v>1</v>
      </c>
      <c r="AI77" s="8" t="n">
        <v>1</v>
      </c>
      <c r="AK77" s="8">
        <f>IF(($B$77&lt;&gt;2)+($I$77&lt;&gt;2)+($P$77&lt;&gt;2)+($W$77&lt;&gt;2)+($AD$77&lt;&gt;2)=0,2,IF((($B$77&lt;&gt;2)*$B$77+($I$77&lt;&gt;2)*$I$77+($P$77&lt;&gt;2)*$P$77+($W$77&lt;&gt;2)*$W$77+($AD$77&lt;&gt;2)*$AD$77)/(($B$77&lt;&gt;2)+($I$77&lt;&gt;2)+($P$77&lt;&gt;2)+($W$77&lt;&gt;2)+($AD$77&lt;&gt;2))&gt;=0.5,1,0))</f>
        <v/>
      </c>
      <c r="AL77" s="8">
        <f>IF(($C$77&lt;&gt;2)+($J$77&lt;&gt;2)+($Q$77&lt;&gt;2)+($X$77&lt;&gt;2)+($AE$77&lt;&gt;2)=0,2,IF((($C$77&lt;&gt;2)*$C$77+($J$77&lt;&gt;2)*$J$77+($Q$77&lt;&gt;2)*$Q$77+($X$77&lt;&gt;2)*$X$77+($AE$77&lt;&gt;2)*$AE$77)/(($C$77&lt;&gt;2)+($J$77&lt;&gt;2)+($Q$77&lt;&gt;2)+($X$77&lt;&gt;2)+($AE$77&lt;&gt;2))&gt;=0.5,1,0))</f>
        <v/>
      </c>
      <c r="AM77" s="8">
        <f>IF(($D$77&lt;&gt;2)+($K$77&lt;&gt;2)+($R$77&lt;&gt;2)+($Y$77&lt;&gt;2)+($AF$77&lt;&gt;2)=0,2,IF((($D$77&lt;&gt;2)*$D$77+($K$77&lt;&gt;2)*$K$77+($R$77&lt;&gt;2)*$R$77+($Y$77&lt;&gt;2)*$Y$77+($AF$77&lt;&gt;2)*$AF$77)/(($D$77&lt;&gt;2)+($K$77&lt;&gt;2)+($R$77&lt;&gt;2)+($Y$77&lt;&gt;2)+($AF$77&lt;&gt;2))&gt;=0.5,1,0))</f>
        <v/>
      </c>
      <c r="AN77" s="8">
        <f>IF(($E$77&lt;&gt;2)+($L$77&lt;&gt;2)+($S$77&lt;&gt;2)+($Z$77&lt;&gt;2)+($AG$77&lt;&gt;2)=0,2,IF((($E$77&lt;&gt;2)*$E$77+($L$77&lt;&gt;2)*$L$77+($S$77&lt;&gt;2)*$S$77+($Z$77&lt;&gt;2)*$Z$77+($AG$77&lt;&gt;2)*$AG$77)/(($E$77&lt;&gt;2)+($L$77&lt;&gt;2)+($S$77&lt;&gt;2)+($Z$77&lt;&gt;2)+($AG$77&lt;&gt;2))&gt;=0.5,1,0))</f>
        <v/>
      </c>
      <c r="AO77" s="8">
        <f>IF(($F$77&lt;&gt;2)+($M$77&lt;&gt;2)+($T$77&lt;&gt;2)+($AA$77&lt;&gt;2)+($AH$77&lt;&gt;2)=0,2,IF((($F$77&lt;&gt;2)*$F$77+($M$77&lt;&gt;2)*$M$77+($T$77&lt;&gt;2)*$T$77+($AA$77&lt;&gt;2)*$AA$77+($AH$77&lt;&gt;2)*$AH$77)/(($F$77&lt;&gt;2)+($M$77&lt;&gt;2)+($T$77&lt;&gt;2)+($AA$77&lt;&gt;2)+($AH$77&lt;&gt;2))&gt;=0.5,1,0))</f>
        <v/>
      </c>
      <c r="AP77" s="8">
        <f>IF(($G$77&lt;&gt;2)+($N$77&lt;&gt;2)+($U$77&lt;&gt;2)+($AB$77&lt;&gt;2)+($AI$77&lt;&gt;2)=0,2,IF((($G$77&lt;&gt;2)*$G$77+($N$77&lt;&gt;2)*$N$77+($U$77&lt;&gt;2)*$U$77+($AB$77&lt;&gt;2)*$AB$77+($AI$77&lt;&gt;2)*$AI$77)/(($G$77&lt;&gt;2)+($N$77&lt;&gt;2)+($U$77&lt;&gt;2)+($AB$77&lt;&gt;2)+($AI$77&lt;&gt;2))&gt;=0.5,1,0))</f>
        <v/>
      </c>
      <c r="AR77" s="16">
        <f>'Ground truth'!$B$6</f>
        <v/>
      </c>
      <c r="AS77" s="16">
        <f>'Ground truth'!$C$6</f>
        <v/>
      </c>
      <c r="AT77" s="16">
        <f>'Ground truth'!$D$6</f>
        <v/>
      </c>
      <c r="AU77" s="16">
        <f>'Ground truth'!$E$6</f>
        <v/>
      </c>
      <c r="AV77" s="16">
        <f>'Ground truth'!$F$6</f>
        <v/>
      </c>
      <c r="AW77" s="16">
        <f>'Ground truth'!$G$6</f>
        <v/>
      </c>
    </row>
    <row r="78">
      <c r="A78" s="3" t="inlineStr">
        <is>
          <t>Payload</t>
        </is>
      </c>
      <c r="B78" s="8" t="n">
        <v>1</v>
      </c>
      <c r="C78" s="8" t="n">
        <v>0</v>
      </c>
      <c r="D78" s="8" t="n">
        <v>1</v>
      </c>
      <c r="E78" s="8" t="n">
        <v>1</v>
      </c>
      <c r="F78" s="8" t="n">
        <v>1</v>
      </c>
      <c r="G78" s="8" t="n">
        <v>1</v>
      </c>
      <c r="I78" s="8" t="n">
        <v>1</v>
      </c>
      <c r="J78" s="8" t="n">
        <v>0</v>
      </c>
      <c r="K78" s="8" t="n">
        <v>1</v>
      </c>
      <c r="L78" s="8" t="n">
        <v>0</v>
      </c>
      <c r="M78" s="8" t="n">
        <v>1</v>
      </c>
      <c r="N78" s="8" t="n">
        <v>1</v>
      </c>
      <c r="P78" s="8" t="n">
        <v>1</v>
      </c>
      <c r="Q78" s="8" t="n">
        <v>0</v>
      </c>
      <c r="R78" s="8" t="n">
        <v>1</v>
      </c>
      <c r="S78" s="8" t="n">
        <v>1</v>
      </c>
      <c r="T78" s="8" t="n">
        <v>1</v>
      </c>
      <c r="U78" s="8" t="n">
        <v>1</v>
      </c>
      <c r="W78" s="8" t="n">
        <v>1</v>
      </c>
      <c r="X78" s="8" t="n">
        <v>0</v>
      </c>
      <c r="Y78" s="8" t="n">
        <v>1</v>
      </c>
      <c r="Z78" s="8" t="n">
        <v>1</v>
      </c>
      <c r="AA78" s="8" t="n">
        <v>1</v>
      </c>
      <c r="AB78" s="8" t="n">
        <v>0</v>
      </c>
      <c r="AD78" s="8" t="n">
        <v>1</v>
      </c>
      <c r="AE78" s="8" t="n">
        <v>0</v>
      </c>
      <c r="AF78" s="8" t="n">
        <v>1</v>
      </c>
      <c r="AG78" s="8" t="n">
        <v>0</v>
      </c>
      <c r="AH78" s="8" t="n">
        <v>1</v>
      </c>
      <c r="AI78" s="8" t="n">
        <v>1</v>
      </c>
      <c r="AK78" s="8">
        <f>IF(($B$78&lt;&gt;2)+($I$78&lt;&gt;2)+($P$78&lt;&gt;2)+($W$78&lt;&gt;2)+($AD$78&lt;&gt;2)=0,2,IF((($B$78&lt;&gt;2)*$B$78+($I$78&lt;&gt;2)*$I$78+($P$78&lt;&gt;2)*$P$78+($W$78&lt;&gt;2)*$W$78+($AD$78&lt;&gt;2)*$AD$78)/(($B$78&lt;&gt;2)+($I$78&lt;&gt;2)+($P$78&lt;&gt;2)+($W$78&lt;&gt;2)+($AD$78&lt;&gt;2))&gt;=0.5,1,0))</f>
        <v/>
      </c>
      <c r="AL78" s="8">
        <f>IF(($C$78&lt;&gt;2)+($J$78&lt;&gt;2)+($Q$78&lt;&gt;2)+($X$78&lt;&gt;2)+($AE$78&lt;&gt;2)=0,2,IF((($C$78&lt;&gt;2)*$C$78+($J$78&lt;&gt;2)*$J$78+($Q$78&lt;&gt;2)*$Q$78+($X$78&lt;&gt;2)*$X$78+($AE$78&lt;&gt;2)*$AE$78)/(($C$78&lt;&gt;2)+($J$78&lt;&gt;2)+($Q$78&lt;&gt;2)+($X$78&lt;&gt;2)+($AE$78&lt;&gt;2))&gt;=0.5,1,0))</f>
        <v/>
      </c>
      <c r="AM78" s="8">
        <f>IF(($D$78&lt;&gt;2)+($K$78&lt;&gt;2)+($R$78&lt;&gt;2)+($Y$78&lt;&gt;2)+($AF$78&lt;&gt;2)=0,2,IF((($D$78&lt;&gt;2)*$D$78+($K$78&lt;&gt;2)*$K$78+($R$78&lt;&gt;2)*$R$78+($Y$78&lt;&gt;2)*$Y$78+($AF$78&lt;&gt;2)*$AF$78)/(($D$78&lt;&gt;2)+($K$78&lt;&gt;2)+($R$78&lt;&gt;2)+($Y$78&lt;&gt;2)+($AF$78&lt;&gt;2))&gt;=0.5,1,0))</f>
        <v/>
      </c>
      <c r="AN78" s="8">
        <f>IF(($E$78&lt;&gt;2)+($L$78&lt;&gt;2)+($S$78&lt;&gt;2)+($Z$78&lt;&gt;2)+($AG$78&lt;&gt;2)=0,2,IF((($E$78&lt;&gt;2)*$E$78+($L$78&lt;&gt;2)*$L$78+($S$78&lt;&gt;2)*$S$78+($Z$78&lt;&gt;2)*$Z$78+($AG$78&lt;&gt;2)*$AG$78)/(($E$78&lt;&gt;2)+($L$78&lt;&gt;2)+($S$78&lt;&gt;2)+($Z$78&lt;&gt;2)+($AG$78&lt;&gt;2))&gt;=0.5,1,0))</f>
        <v/>
      </c>
      <c r="AO78" s="8">
        <f>IF(($F$78&lt;&gt;2)+($M$78&lt;&gt;2)+($T$78&lt;&gt;2)+($AA$78&lt;&gt;2)+($AH$78&lt;&gt;2)=0,2,IF((($F$78&lt;&gt;2)*$F$78+($M$78&lt;&gt;2)*$M$78+($T$78&lt;&gt;2)*$T$78+($AA$78&lt;&gt;2)*$AA$78+($AH$78&lt;&gt;2)*$AH$78)/(($F$78&lt;&gt;2)+($M$78&lt;&gt;2)+($T$78&lt;&gt;2)+($AA$78&lt;&gt;2)+($AH$78&lt;&gt;2))&gt;=0.5,1,0))</f>
        <v/>
      </c>
      <c r="AP78" s="8">
        <f>IF(($G$78&lt;&gt;2)+($N$78&lt;&gt;2)+($U$78&lt;&gt;2)+($AB$78&lt;&gt;2)+($AI$78&lt;&gt;2)=0,2,IF((($G$78&lt;&gt;2)*$G$78+($N$78&lt;&gt;2)*$N$78+($U$78&lt;&gt;2)*$U$78+($AB$78&lt;&gt;2)*$AB$78+($AI$78&lt;&gt;2)*$AI$78)/(($G$78&lt;&gt;2)+($N$78&lt;&gt;2)+($U$78&lt;&gt;2)+($AB$78&lt;&gt;2)+($AI$78&lt;&gt;2))&gt;=0.5,1,0))</f>
        <v/>
      </c>
      <c r="AR78" s="16">
        <f>'Ground truth'!$B$7</f>
        <v/>
      </c>
      <c r="AS78" s="16">
        <f>'Ground truth'!$C$7</f>
        <v/>
      </c>
      <c r="AT78" s="16">
        <f>'Ground truth'!$D$7</f>
        <v/>
      </c>
      <c r="AU78" s="16">
        <f>'Ground truth'!$E$7</f>
        <v/>
      </c>
      <c r="AV78" s="16">
        <f>'Ground truth'!$F$7</f>
        <v/>
      </c>
      <c r="AW78" s="16">
        <f>'Ground truth'!$G$7</f>
        <v/>
      </c>
    </row>
    <row r="79">
      <c r="A79" s="3" t="inlineStr">
        <is>
          <t>Structural Frame</t>
        </is>
      </c>
      <c r="B79" s="8" t="n">
        <v>1</v>
      </c>
      <c r="C79" s="8" t="n">
        <v>1</v>
      </c>
      <c r="D79" s="8" t="n">
        <v>0</v>
      </c>
      <c r="E79" s="8" t="n">
        <v>1</v>
      </c>
      <c r="F79" s="8" t="n">
        <v>1</v>
      </c>
      <c r="G79" s="8" t="n">
        <v>1</v>
      </c>
      <c r="I79" s="8" t="n">
        <v>1</v>
      </c>
      <c r="J79" s="8" t="n">
        <v>1</v>
      </c>
      <c r="K79" s="8" t="n">
        <v>0</v>
      </c>
      <c r="L79" s="8" t="n">
        <v>1</v>
      </c>
      <c r="M79" s="8" t="n">
        <v>1</v>
      </c>
      <c r="N79" s="8" t="n">
        <v>1</v>
      </c>
      <c r="P79" s="8" t="n">
        <v>1</v>
      </c>
      <c r="Q79" s="8" t="n">
        <v>1</v>
      </c>
      <c r="R79" s="8" t="n">
        <v>0</v>
      </c>
      <c r="S79" s="8" t="n">
        <v>1</v>
      </c>
      <c r="T79" s="8" t="n">
        <v>1</v>
      </c>
      <c r="U79" s="8" t="n">
        <v>1</v>
      </c>
      <c r="W79" s="8" t="n">
        <v>1</v>
      </c>
      <c r="X79" s="8" t="n">
        <v>1</v>
      </c>
      <c r="Y79" s="8" t="n">
        <v>0</v>
      </c>
      <c r="Z79" s="8" t="n">
        <v>1</v>
      </c>
      <c r="AA79" s="8" t="n">
        <v>0</v>
      </c>
      <c r="AB79" s="8" t="n">
        <v>1</v>
      </c>
      <c r="AD79" s="8" t="n">
        <v>1</v>
      </c>
      <c r="AE79" s="8" t="n">
        <v>1</v>
      </c>
      <c r="AF79" s="8" t="n">
        <v>0</v>
      </c>
      <c r="AG79" s="8" t="n">
        <v>1</v>
      </c>
      <c r="AH79" s="8" t="n">
        <v>1</v>
      </c>
      <c r="AI79" s="8" t="n">
        <v>1</v>
      </c>
      <c r="AK79" s="8">
        <f>IF(($B$79&lt;&gt;2)+($I$79&lt;&gt;2)+($P$79&lt;&gt;2)+($W$79&lt;&gt;2)+($AD$79&lt;&gt;2)=0,2,IF((($B$79&lt;&gt;2)*$B$79+($I$79&lt;&gt;2)*$I$79+($P$79&lt;&gt;2)*$P$79+($W$79&lt;&gt;2)*$W$79+($AD$79&lt;&gt;2)*$AD$79)/(($B$79&lt;&gt;2)+($I$79&lt;&gt;2)+($P$79&lt;&gt;2)+($W$79&lt;&gt;2)+($AD$79&lt;&gt;2))&gt;=0.5,1,0))</f>
        <v/>
      </c>
      <c r="AL79" s="8">
        <f>IF(($C$79&lt;&gt;2)+($J$79&lt;&gt;2)+($Q$79&lt;&gt;2)+($X$79&lt;&gt;2)+($AE$79&lt;&gt;2)=0,2,IF((($C$79&lt;&gt;2)*$C$79+($J$79&lt;&gt;2)*$J$79+($Q$79&lt;&gt;2)*$Q$79+($X$79&lt;&gt;2)*$X$79+($AE$79&lt;&gt;2)*$AE$79)/(($C$79&lt;&gt;2)+($J$79&lt;&gt;2)+($Q$79&lt;&gt;2)+($X$79&lt;&gt;2)+($AE$79&lt;&gt;2))&gt;=0.5,1,0))</f>
        <v/>
      </c>
      <c r="AM79" s="8">
        <f>IF(($D$79&lt;&gt;2)+($K$79&lt;&gt;2)+($R$79&lt;&gt;2)+($Y$79&lt;&gt;2)+($AF$79&lt;&gt;2)=0,2,IF((($D$79&lt;&gt;2)*$D$79+($K$79&lt;&gt;2)*$K$79+($R$79&lt;&gt;2)*$R$79+($Y$79&lt;&gt;2)*$Y$79+($AF$79&lt;&gt;2)*$AF$79)/(($D$79&lt;&gt;2)+($K$79&lt;&gt;2)+($R$79&lt;&gt;2)+($Y$79&lt;&gt;2)+($AF$79&lt;&gt;2))&gt;=0.5,1,0))</f>
        <v/>
      </c>
      <c r="AN79" s="8">
        <f>IF(($E$79&lt;&gt;2)+($L$79&lt;&gt;2)+($S$79&lt;&gt;2)+($Z$79&lt;&gt;2)+($AG$79&lt;&gt;2)=0,2,IF((($E$79&lt;&gt;2)*$E$79+($L$79&lt;&gt;2)*$L$79+($S$79&lt;&gt;2)*$S$79+($Z$79&lt;&gt;2)*$Z$79+($AG$79&lt;&gt;2)*$AG$79)/(($E$79&lt;&gt;2)+($L$79&lt;&gt;2)+($S$79&lt;&gt;2)+($Z$79&lt;&gt;2)+($AG$79&lt;&gt;2))&gt;=0.5,1,0))</f>
        <v/>
      </c>
      <c r="AO79" s="8">
        <f>IF(($F$79&lt;&gt;2)+($M$79&lt;&gt;2)+($T$79&lt;&gt;2)+($AA$79&lt;&gt;2)+($AH$79&lt;&gt;2)=0,2,IF((($F$79&lt;&gt;2)*$F$79+($M$79&lt;&gt;2)*$M$79+($T$79&lt;&gt;2)*$T$79+($AA$79&lt;&gt;2)*$AA$79+($AH$79&lt;&gt;2)*$AH$79)/(($F$79&lt;&gt;2)+($M$79&lt;&gt;2)+($T$79&lt;&gt;2)+($AA$79&lt;&gt;2)+($AH$79&lt;&gt;2))&gt;=0.5,1,0))</f>
        <v/>
      </c>
      <c r="AP79" s="8">
        <f>IF(($G$79&lt;&gt;2)+($N$79&lt;&gt;2)+($U$79&lt;&gt;2)+($AB$79&lt;&gt;2)+($AI$79&lt;&gt;2)=0,2,IF((($G$79&lt;&gt;2)*$G$79+($N$79&lt;&gt;2)*$N$79+($U$79&lt;&gt;2)*$U$79+($AB$79&lt;&gt;2)*$AB$79+($AI$79&lt;&gt;2)*$AI$79)/(($G$79&lt;&gt;2)+($N$79&lt;&gt;2)+($U$79&lt;&gt;2)+($AB$79&lt;&gt;2)+($AI$79&lt;&gt;2))&gt;=0.5,1,0))</f>
        <v/>
      </c>
      <c r="AR79" s="16">
        <f>'Ground truth'!$B$8</f>
        <v/>
      </c>
      <c r="AS79" s="16">
        <f>'Ground truth'!$C$8</f>
        <v/>
      </c>
      <c r="AT79" s="16">
        <f>'Ground truth'!$D$8</f>
        <v/>
      </c>
      <c r="AU79" s="16">
        <f>'Ground truth'!$E$8</f>
        <v/>
      </c>
      <c r="AV79" s="16">
        <f>'Ground truth'!$F$8</f>
        <v/>
      </c>
      <c r="AW79" s="16">
        <f>'Ground truth'!$G$8</f>
        <v/>
      </c>
    </row>
    <row r="81">
      <c r="A81" s="17" t="inlineStr">
        <is>
          <t>metrics — confident-only (unsure excluded from denominators)</t>
        </is>
      </c>
      <c r="B81" s="10" t="inlineStr">
        <is>
          <t>run 1</t>
        </is>
      </c>
      <c r="C81" s="10" t="inlineStr">
        <is>
          <t>run 2</t>
        </is>
      </c>
      <c r="D81" s="10" t="inlineStr">
        <is>
          <t>run 3</t>
        </is>
      </c>
      <c r="E81" s="10" t="inlineStr">
        <is>
          <t>run 4</t>
        </is>
      </c>
      <c r="F81" s="10" t="inlineStr">
        <is>
          <t>run 5</t>
        </is>
      </c>
      <c r="G81" s="10" t="inlineStr">
        <is>
          <t>avg-matrix</t>
        </is>
      </c>
      <c r="H81" s="10" t="inlineStr">
        <is>
          <t>mean</t>
        </is>
      </c>
      <c r="I81" s="10" t="inlineStr">
        <is>
          <t>std (pop.)</t>
        </is>
      </c>
      <c r="J81" s="17" t="inlineStr">
        <is>
          <t>notes</t>
        </is>
      </c>
    </row>
    <row r="82">
      <c r="A82" s="7" t="inlineStr">
        <is>
          <t>TP</t>
        </is>
      </c>
      <c r="B82" s="7">
        <f>SUMPRODUCT(($B$74:$G$79=1)*('Ground truth'!$B$3:$G$8=1))</f>
        <v/>
      </c>
      <c r="C82" s="7">
        <f>SUMPRODUCT(($I$74:$N$79=1)*('Ground truth'!$B$3:$G$8=1))</f>
        <v/>
      </c>
      <c r="D82" s="7">
        <f>SUMPRODUCT(($P$74:$U$79=1)*('Ground truth'!$B$3:$G$8=1))</f>
        <v/>
      </c>
      <c r="E82" s="7">
        <f>SUMPRODUCT(($W$74:$AB$79=1)*('Ground truth'!$B$3:$G$8=1))</f>
        <v/>
      </c>
      <c r="F82" s="7">
        <f>SUMPRODUCT(($AD$74:$AI$79=1)*('Ground truth'!$B$3:$G$8=1))</f>
        <v/>
      </c>
      <c r="G82" s="7">
        <f>SUMPRODUCT(($AK$74:$AP$79=1)*('Ground truth'!$B$3:$G$8=1))</f>
        <v/>
      </c>
      <c r="H82" s="12">
        <f>AVERAGE($B$82:$F$82)</f>
        <v/>
      </c>
      <c r="I82" s="12">
        <f>STDEV.P($B$82:$F$82)</f>
        <v/>
      </c>
    </row>
    <row r="83">
      <c r="A83" s="7" t="inlineStr">
        <is>
          <t>TN</t>
        </is>
      </c>
      <c r="B83" s="7">
        <f>SUMPRODUCT(($B$74:$G$79=0)*('Ground truth'!$B$3:$G$8=0))</f>
        <v/>
      </c>
      <c r="C83" s="7">
        <f>SUMPRODUCT(($I$74:$N$79=0)*('Ground truth'!$B$3:$G$8=0))</f>
        <v/>
      </c>
      <c r="D83" s="7">
        <f>SUMPRODUCT(($P$74:$U$79=0)*('Ground truth'!$B$3:$G$8=0))</f>
        <v/>
      </c>
      <c r="E83" s="7">
        <f>SUMPRODUCT(($W$74:$AB$79=0)*('Ground truth'!$B$3:$G$8=0))</f>
        <v/>
      </c>
      <c r="F83" s="7">
        <f>SUMPRODUCT(($AD$74:$AI$79=0)*('Ground truth'!$B$3:$G$8=0))</f>
        <v/>
      </c>
      <c r="G83" s="7">
        <f>SUMPRODUCT(($AK$74:$AP$79=0)*('Ground truth'!$B$3:$G$8=0))</f>
        <v/>
      </c>
      <c r="H83" s="12">
        <f>AVERAGE($B$83:$F$83)</f>
        <v/>
      </c>
      <c r="I83" s="12">
        <f>STDEV.P($B$83:$F$83)</f>
        <v/>
      </c>
    </row>
    <row r="84">
      <c r="A84" s="7" t="inlineStr">
        <is>
          <t>FP</t>
        </is>
      </c>
      <c r="B84" s="7">
        <f>SUMPRODUCT(($B$74:$G$79=1)*('Ground truth'!$B$3:$G$8=0))</f>
        <v/>
      </c>
      <c r="C84" s="7">
        <f>SUMPRODUCT(($I$74:$N$79=1)*('Ground truth'!$B$3:$G$8=0))</f>
        <v/>
      </c>
      <c r="D84" s="7">
        <f>SUMPRODUCT(($P$74:$U$79=1)*('Ground truth'!$B$3:$G$8=0))</f>
        <v/>
      </c>
      <c r="E84" s="7">
        <f>SUMPRODUCT(($W$74:$AB$79=1)*('Ground truth'!$B$3:$G$8=0))</f>
        <v/>
      </c>
      <c r="F84" s="7">
        <f>SUMPRODUCT(($AD$74:$AI$79=1)*('Ground truth'!$B$3:$G$8=0))</f>
        <v/>
      </c>
      <c r="G84" s="7">
        <f>SUMPRODUCT(($AK$74:$AP$79=1)*('Ground truth'!$B$3:$G$8=0))</f>
        <v/>
      </c>
      <c r="H84" s="12">
        <f>AVERAGE($B$84:$F$84)</f>
        <v/>
      </c>
      <c r="I84" s="12">
        <f>STDEV.P($B$84:$F$84)</f>
        <v/>
      </c>
    </row>
    <row r="85">
      <c r="A85" s="7" t="inlineStr">
        <is>
          <t>FN</t>
        </is>
      </c>
      <c r="B85" s="7">
        <f>SUMPRODUCT(($B$74:$G$79=0)*('Ground truth'!$B$3:$G$8=1))</f>
        <v/>
      </c>
      <c r="C85" s="7">
        <f>SUMPRODUCT(($I$74:$N$79=0)*('Ground truth'!$B$3:$G$8=1))</f>
        <v/>
      </c>
      <c r="D85" s="7">
        <f>SUMPRODUCT(($P$74:$U$79=0)*('Ground truth'!$B$3:$G$8=1))</f>
        <v/>
      </c>
      <c r="E85" s="7">
        <f>SUMPRODUCT(($W$74:$AB$79=0)*('Ground truth'!$B$3:$G$8=1))</f>
        <v/>
      </c>
      <c r="F85" s="7">
        <f>SUMPRODUCT(($AD$74:$AI$79=0)*('Ground truth'!$B$3:$G$8=1))</f>
        <v/>
      </c>
      <c r="G85" s="7">
        <f>SUMPRODUCT(($AK$74:$AP$79=0)*('Ground truth'!$B$3:$G$8=1))</f>
        <v/>
      </c>
      <c r="H85" s="12">
        <f>AVERAGE($B$85:$F$85)</f>
        <v/>
      </c>
      <c r="I85" s="12">
        <f>STDEV.P($B$85:$F$85)</f>
        <v/>
      </c>
    </row>
    <row r="86">
      <c r="A86" s="4" t="inlineStr">
        <is>
          <t>Precision</t>
        </is>
      </c>
      <c r="B86" s="12">
        <f>IFERROR($B$82/($B$82+$B$84),0)</f>
        <v/>
      </c>
      <c r="C86" s="12">
        <f>IFERROR($C$82/($C$82+$C$84),0)</f>
        <v/>
      </c>
      <c r="D86" s="12">
        <f>IFERROR($D$82/($D$82+$D$84),0)</f>
        <v/>
      </c>
      <c r="E86" s="12">
        <f>IFERROR($E$82/($E$82+$E$84),0)</f>
        <v/>
      </c>
      <c r="F86" s="12">
        <f>IFERROR($F$82/($F$82+$F$84),0)</f>
        <v/>
      </c>
      <c r="G86" s="12">
        <f>IFERROR($G$82/($G$82+$G$84),0)</f>
        <v/>
      </c>
      <c r="H86" s="18">
        <f>AVERAGE($B$86:$F$86)</f>
        <v/>
      </c>
      <c r="I86" s="18">
        <f>STDEV.P($B$86:$F$86)</f>
        <v/>
      </c>
    </row>
    <row r="87">
      <c r="A87" s="4" t="inlineStr">
        <is>
          <t>Recall</t>
        </is>
      </c>
      <c r="B87" s="12">
        <f>IFERROR($B$82/($B$82+$B$85),0)</f>
        <v/>
      </c>
      <c r="C87" s="12">
        <f>IFERROR($C$82/($C$82+$C$85),0)</f>
        <v/>
      </c>
      <c r="D87" s="12">
        <f>IFERROR($D$82/($D$82+$D$85),0)</f>
        <v/>
      </c>
      <c r="E87" s="12">
        <f>IFERROR($E$82/($E$82+$E$85),0)</f>
        <v/>
      </c>
      <c r="F87" s="12">
        <f>IFERROR($F$82/($F$82+$F$85),0)</f>
        <v/>
      </c>
      <c r="G87" s="12">
        <f>IFERROR($G$82/($G$82+$G$85),0)</f>
        <v/>
      </c>
      <c r="H87" s="18">
        <f>AVERAGE($B$87:$F$87)</f>
        <v/>
      </c>
      <c r="I87" s="18">
        <f>STDEV.P($B$87:$F$87)</f>
        <v/>
      </c>
    </row>
    <row r="88">
      <c r="A88" s="4" t="inlineStr">
        <is>
          <t>F1</t>
        </is>
      </c>
      <c r="B88" s="12">
        <f>IFERROR(2*$B$86*$B$87/($B$86+$B$87),0)</f>
        <v/>
      </c>
      <c r="C88" s="12">
        <f>IFERROR(2*$C$86*$C$87/($C$86+$C$87),0)</f>
        <v/>
      </c>
      <c r="D88" s="12">
        <f>IFERROR(2*$D$86*$D$87/($D$86+$D$87),0)</f>
        <v/>
      </c>
      <c r="E88" s="12">
        <f>IFERROR(2*$E$86*$E$87/($E$86+$E$87),0)</f>
        <v/>
      </c>
      <c r="F88" s="12">
        <f>IFERROR(2*$F$86*$F$87/($F$86+$F$87),0)</f>
        <v/>
      </c>
      <c r="G88" s="12">
        <f>IFERROR(2*$G$86*$G$87/($G$86+$G$87),0)</f>
        <v/>
      </c>
      <c r="H88" s="18">
        <f>AVERAGE($B$88:$F$88)</f>
        <v/>
      </c>
      <c r="I88" s="18">
        <f>STDEV.P($B$88:$F$88)</f>
        <v/>
      </c>
    </row>
    <row r="89">
      <c r="A89" s="4" t="inlineStr">
        <is>
          <t>Accuracy</t>
        </is>
      </c>
      <c r="B89" s="12">
        <f>IFERROR(($B$82+$B$83)/($B$82+$B$83+$B$84+$B$85),0)</f>
        <v/>
      </c>
      <c r="C89" s="12">
        <f>IFERROR(($C$82+$C$83)/($C$82+$C$83+$C$84+$C$85),0)</f>
        <v/>
      </c>
      <c r="D89" s="12">
        <f>IFERROR(($D$82+$D$83)/($D$82+$D$83+$D$84+$D$85),0)</f>
        <v/>
      </c>
      <c r="E89" s="12">
        <f>IFERROR(($E$82+$E$83)/($E$82+$E$83+$E$84+$E$85),0)</f>
        <v/>
      </c>
      <c r="F89" s="12">
        <f>IFERROR(($F$82+$F$83)/($F$82+$F$83+$F$84+$F$85),0)</f>
        <v/>
      </c>
      <c r="G89" s="12">
        <f>IFERROR(($G$82+$G$83)/($G$82+$G$83+$G$84+$G$85),0)</f>
        <v/>
      </c>
      <c r="H89" s="18">
        <f>AVERAGE($B$89:$F$89)</f>
        <v/>
      </c>
      <c r="I89" s="18">
        <f>STDEV.P($B$89:$F$89)</f>
        <v/>
      </c>
    </row>
    <row r="90">
      <c r="A90" s="4" t="inlineStr">
        <is>
          <t>Edit distance</t>
        </is>
      </c>
      <c r="B90" s="12">
        <f>SUMPRODUCT(ABS('Ground truth'!$B$3:$G$8-$B$74:$G$79))</f>
        <v/>
      </c>
      <c r="C90" s="12">
        <f>SUMPRODUCT(ABS('Ground truth'!$B$3:$G$8-$I$74:$N$79))</f>
        <v/>
      </c>
      <c r="D90" s="12">
        <f>SUMPRODUCT(ABS('Ground truth'!$B$3:$G$8-$P$74:$U$79))</f>
        <v/>
      </c>
      <c r="E90" s="12">
        <f>SUMPRODUCT(ABS('Ground truth'!$B$3:$G$8-$W$74:$AB$79))</f>
        <v/>
      </c>
      <c r="F90" s="12">
        <f>SUMPRODUCT(ABS('Ground truth'!$B$3:$G$8-$AD$74:$AI$79))</f>
        <v/>
      </c>
      <c r="G90" s="12">
        <f>SUMPRODUCT(ABS('Ground truth'!$B$3:$G$8-$AK$74:$AP$79))</f>
        <v/>
      </c>
      <c r="H90" s="18">
        <f>AVERAGE($B$90:$F$90)</f>
        <v/>
      </c>
      <c r="I90" s="18">
        <f>STDEV.P($B$90:$F$90)</f>
        <v/>
      </c>
    </row>
    <row r="91">
      <c r="A91" s="4" t="inlineStr">
        <is>
          <t>Spectral distance</t>
        </is>
      </c>
      <c r="B91" s="12">
        <f>SQRT(SUMPRODUCT(('Ground truth'!$J$3:$J$8-$B$101:$B$106)^2))</f>
        <v/>
      </c>
      <c r="C91" s="12">
        <f>SQRT(SUMPRODUCT(('Ground truth'!$J$3:$J$8-$C$101:$C$106)^2))</f>
        <v/>
      </c>
      <c r="D91" s="12">
        <f>SQRT(SUMPRODUCT(('Ground truth'!$J$3:$J$8-$D$101:$D$106)^2))</f>
        <v/>
      </c>
      <c r="E91" s="12">
        <f>SQRT(SUMPRODUCT(('Ground truth'!$J$3:$J$8-$E$101:$E$106)^2))</f>
        <v/>
      </c>
      <c r="F91" s="12">
        <f>SQRT(SUMPRODUCT(('Ground truth'!$J$3:$J$8-$F$101:$F$106)^2))</f>
        <v/>
      </c>
      <c r="G91" s="12">
        <f>SQRT(SUMPRODUCT(('Ground truth'!$J$3:$J$8-$G$101:$G$106)^2))</f>
        <v/>
      </c>
      <c r="H91" s="18">
        <f>AVERAGE($B$91:$F$91)</f>
        <v/>
      </c>
      <c r="I91" s="18">
        <f>STDEV.P($B$91:$F$91)</f>
        <v/>
      </c>
    </row>
    <row r="92">
      <c r="A92" s="4" t="inlineStr">
        <is>
          <t>Unsure cells</t>
        </is>
      </c>
      <c r="B92" s="7">
        <f>COUNTIF($B$74:$G$79,2)</f>
        <v/>
      </c>
      <c r="C92" s="7">
        <f>COUNTIF($I$74:$N$79,2)</f>
        <v/>
      </c>
      <c r="D92" s="7">
        <f>COUNTIF($P$74:$U$79,2)</f>
        <v/>
      </c>
      <c r="E92" s="7">
        <f>COUNTIF($W$74:$AB$79,2)</f>
        <v/>
      </c>
      <c r="F92" s="7">
        <f>COUNTIF($AD$74:$AI$79,2)</f>
        <v/>
      </c>
      <c r="G92" s="7">
        <f>COUNTIF($AK$74:$AP$79,2)</f>
        <v/>
      </c>
      <c r="H92" s="12">
        <f>AVERAGE($B$92:$F$92)</f>
        <v/>
      </c>
      <c r="I92" s="12">
        <f>STDEV.P($B$92:$F$92)</f>
        <v/>
      </c>
    </row>
    <row r="93">
      <c r="A93" s="3" t="inlineStr">
        <is>
          <t>eigenvalues (real part, numpy order; pasted)</t>
        </is>
      </c>
    </row>
    <row r="94">
      <c r="A94" s="3" t="inlineStr">
        <is>
          <t xml:space="preserve">  λ1</t>
        </is>
      </c>
      <c r="B94" s="19" t="n">
        <v>5.067786471504995</v>
      </c>
      <c r="C94" s="19" t="n">
        <v>4.888684056158257</v>
      </c>
      <c r="D94" s="19" t="n">
        <v>5.067786471504995</v>
      </c>
      <c r="E94" s="19" t="n">
        <v>4.778457118258386</v>
      </c>
      <c r="F94" s="19" t="n">
        <v>4.888684056158257</v>
      </c>
      <c r="G94" s="19" t="n">
        <v>5.067786471504995</v>
      </c>
    </row>
    <row r="95">
      <c r="A95" s="3" t="inlineStr">
        <is>
          <t xml:space="preserve">  λ2</t>
        </is>
      </c>
      <c r="B95" s="19" t="n">
        <v>1.361620829533841</v>
      </c>
      <c r="C95" s="19" t="n">
        <v>-1.276637346468507</v>
      </c>
      <c r="D95" s="19" t="n">
        <v>1.361620829533841</v>
      </c>
      <c r="E95" s="19" t="n">
        <v>1.710831453551692</v>
      </c>
      <c r="F95" s="19" t="n">
        <v>-1.276637346468507</v>
      </c>
      <c r="G95" s="19" t="n">
        <v>1.361620829533841</v>
      </c>
    </row>
    <row r="96">
      <c r="A96" s="3" t="inlineStr">
        <is>
          <t xml:space="preserve">  λ3</t>
        </is>
      </c>
      <c r="B96" s="19" t="n">
        <v>-0.2446364320926659</v>
      </c>
      <c r="C96" s="19" t="n">
        <v>-0.2508330933480848</v>
      </c>
      <c r="D96" s="19" t="n">
        <v>-0.2446364320926659</v>
      </c>
      <c r="E96" s="19" t="n">
        <v>8.041777492772308e-18</v>
      </c>
      <c r="F96" s="19" t="n">
        <v>-0.2508330933480848</v>
      </c>
      <c r="G96" s="19" t="n">
        <v>-0.2446364320926659</v>
      </c>
    </row>
    <row r="97">
      <c r="A97" s="3" t="inlineStr">
        <is>
          <t xml:space="preserve">  λ4</t>
        </is>
      </c>
      <c r="B97" s="19" t="n">
        <v>-1.184770868946174</v>
      </c>
      <c r="C97" s="19" t="n">
        <v>0.6387863836583283</v>
      </c>
      <c r="D97" s="19" t="n">
        <v>-1.184770868946174</v>
      </c>
      <c r="E97" s="19" t="n">
        <v>-0.4892885718100797</v>
      </c>
      <c r="F97" s="19" t="n">
        <v>0.6387863836583283</v>
      </c>
      <c r="G97" s="19" t="n">
        <v>-1.184770868946174</v>
      </c>
    </row>
    <row r="98">
      <c r="A98" s="3" t="inlineStr">
        <is>
          <t xml:space="preserve">  λ5</t>
        </is>
      </c>
      <c r="B98" s="19" t="n">
        <v>1</v>
      </c>
      <c r="C98" s="19" t="n">
        <v>1</v>
      </c>
      <c r="D98" s="19" t="n">
        <v>1</v>
      </c>
      <c r="E98" s="19" t="n">
        <v>-1.000000000000001</v>
      </c>
      <c r="F98" s="19" t="n">
        <v>1</v>
      </c>
      <c r="G98" s="19" t="n">
        <v>1</v>
      </c>
    </row>
    <row r="99">
      <c r="A99" s="3" t="inlineStr">
        <is>
          <t xml:space="preserve">  λ6</t>
        </is>
      </c>
      <c r="B99" s="19" t="n">
        <v>5.551115123125783e-17</v>
      </c>
      <c r="C99" s="19" t="n">
        <v>1</v>
      </c>
      <c r="D99" s="19" t="n">
        <v>5.551115123125783e-17</v>
      </c>
      <c r="E99" s="19" t="n">
        <v>1</v>
      </c>
      <c r="F99" s="19" t="n">
        <v>1</v>
      </c>
      <c r="G99" s="19" t="n">
        <v>5.551115123125783e-17</v>
      </c>
    </row>
    <row r="100">
      <c r="A100" s="3" t="inlineStr">
        <is>
          <t>eigenvalues sorted desc (LARGE)</t>
        </is>
      </c>
    </row>
    <row r="101">
      <c r="A101" s="3" t="inlineStr">
        <is>
          <t xml:space="preserve">  λ(1)</t>
        </is>
      </c>
      <c r="B101" s="19">
        <f>LARGE($B$94:$B$99,1)</f>
        <v/>
      </c>
      <c r="C101" s="19">
        <f>LARGE($C$94:$C$99,1)</f>
        <v/>
      </c>
      <c r="D101" s="19">
        <f>LARGE($D$94:$D$99,1)</f>
        <v/>
      </c>
      <c r="E101" s="19">
        <f>LARGE($E$94:$E$99,1)</f>
        <v/>
      </c>
      <c r="F101" s="19">
        <f>LARGE($F$94:$F$99,1)</f>
        <v/>
      </c>
      <c r="G101" s="19">
        <f>LARGE($G$94:$G$99,1)</f>
        <v/>
      </c>
    </row>
    <row r="102">
      <c r="A102" s="3" t="inlineStr">
        <is>
          <t xml:space="preserve">  λ(2)</t>
        </is>
      </c>
      <c r="B102" s="19">
        <f>LARGE($B$94:$B$99,2)</f>
        <v/>
      </c>
      <c r="C102" s="19">
        <f>LARGE($C$94:$C$99,2)</f>
        <v/>
      </c>
      <c r="D102" s="19">
        <f>LARGE($D$94:$D$99,2)</f>
        <v/>
      </c>
      <c r="E102" s="19">
        <f>LARGE($E$94:$E$99,2)</f>
        <v/>
      </c>
      <c r="F102" s="19">
        <f>LARGE($F$94:$F$99,2)</f>
        <v/>
      </c>
      <c r="G102" s="19">
        <f>LARGE($G$94:$G$99,2)</f>
        <v/>
      </c>
    </row>
    <row r="103">
      <c r="A103" s="3" t="inlineStr">
        <is>
          <t xml:space="preserve">  λ(3)</t>
        </is>
      </c>
      <c r="B103" s="19">
        <f>LARGE($B$94:$B$99,3)</f>
        <v/>
      </c>
      <c r="C103" s="19">
        <f>LARGE($C$94:$C$99,3)</f>
        <v/>
      </c>
      <c r="D103" s="19">
        <f>LARGE($D$94:$D$99,3)</f>
        <v/>
      </c>
      <c r="E103" s="19">
        <f>LARGE($E$94:$E$99,3)</f>
        <v/>
      </c>
      <c r="F103" s="19">
        <f>LARGE($F$94:$F$99,3)</f>
        <v/>
      </c>
      <c r="G103" s="19">
        <f>LARGE($G$94:$G$99,3)</f>
        <v/>
      </c>
    </row>
    <row r="104">
      <c r="A104" s="3" t="inlineStr">
        <is>
          <t xml:space="preserve">  λ(4)</t>
        </is>
      </c>
      <c r="B104" s="19">
        <f>LARGE($B$94:$B$99,4)</f>
        <v/>
      </c>
      <c r="C104" s="19">
        <f>LARGE($C$94:$C$99,4)</f>
        <v/>
      </c>
      <c r="D104" s="19">
        <f>LARGE($D$94:$D$99,4)</f>
        <v/>
      </c>
      <c r="E104" s="19">
        <f>LARGE($E$94:$E$99,4)</f>
        <v/>
      </c>
      <c r="F104" s="19">
        <f>LARGE($F$94:$F$99,4)</f>
        <v/>
      </c>
      <c r="G104" s="19">
        <f>LARGE($G$94:$G$99,4)</f>
        <v/>
      </c>
    </row>
    <row r="105">
      <c r="A105" s="3" t="inlineStr">
        <is>
          <t xml:space="preserve">  λ(5)</t>
        </is>
      </c>
      <c r="B105" s="19">
        <f>LARGE($B$94:$B$99,5)</f>
        <v/>
      </c>
      <c r="C105" s="19">
        <f>LARGE($C$94:$C$99,5)</f>
        <v/>
      </c>
      <c r="D105" s="19">
        <f>LARGE($D$94:$D$99,5)</f>
        <v/>
      </c>
      <c r="E105" s="19">
        <f>LARGE($E$94:$E$99,5)</f>
        <v/>
      </c>
      <c r="F105" s="19">
        <f>LARGE($F$94:$F$99,5)</f>
        <v/>
      </c>
      <c r="G105" s="19">
        <f>LARGE($G$94:$G$99,5)</f>
        <v/>
      </c>
    </row>
    <row r="106">
      <c r="A106" s="3" t="inlineStr">
        <is>
          <t xml:space="preserve">  λ(6)</t>
        </is>
      </c>
      <c r="B106" s="19">
        <f>LARGE($B$94:$B$99,6)</f>
        <v/>
      </c>
      <c r="C106" s="19">
        <f>LARGE($C$94:$C$99,6)</f>
        <v/>
      </c>
      <c r="D106" s="19">
        <f>LARGE($D$94:$D$99,6)</f>
        <v/>
      </c>
      <c r="E106" s="19">
        <f>LARGE($E$94:$E$99,6)</f>
        <v/>
      </c>
      <c r="F106" s="19">
        <f>LARGE($F$94:$F$99,6)</f>
        <v/>
      </c>
      <c r="G106" s="19">
        <f>LARGE($G$94:$G$99,6)</f>
        <v/>
      </c>
    </row>
    <row r="107">
      <c r="A107" s="3" t="inlineStr">
        <is>
          <t>check: Σeig − trace (→0)</t>
        </is>
      </c>
      <c r="B107" s="3">
        <f>ROUND(SUM($B$94:$B$99)-($B$74+$C$75+$D$76+$E$77+$F$78+$G$79),6)</f>
        <v/>
      </c>
      <c r="C107" s="3">
        <f>ROUND(SUM($C$94:$C$99)-($I$74+$J$75+$K$76+$L$77+$M$78+$N$79),6)</f>
        <v/>
      </c>
      <c r="D107" s="3">
        <f>ROUND(SUM($D$94:$D$99)-($P$74+$Q$75+$R$76+$S$77+$T$78+$U$79),6)</f>
        <v/>
      </c>
      <c r="E107" s="3">
        <f>ROUND(SUM($E$94:$E$99)-($W$74+$X$75+$Y$76+$Z$77+$AA$78+$AB$79),6)</f>
        <v/>
      </c>
      <c r="F107" s="3">
        <f>ROUND(SUM($F$94:$F$99)-($AD$74+$AE$75+$AF$76+$AG$77+$AH$78+$AI$79),6)</f>
        <v/>
      </c>
      <c r="G107" s="3">
        <f>ROUND(SUM($G$94:$G$99)-($AK$74+$AL$75+$AM$76+$AN$77+$AO$78+$AP$79),6)</f>
        <v/>
      </c>
    </row>
    <row r="108">
      <c r="A108" s="3" t="inlineStr">
        <is>
          <t>check: Πeig − det (→0)</t>
        </is>
      </c>
      <c r="B108" s="3">
        <f>ROUND(MDETERM($B$74:$G$79)-PRODUCT($B$94:$B$99),6)</f>
        <v/>
      </c>
      <c r="C108" s="3">
        <f>ROUND(MDETERM($I$74:$N$79)-PRODUCT($C$94:$C$99),6)</f>
        <v/>
      </c>
      <c r="D108" s="3">
        <f>ROUND(MDETERM($P$74:$U$79)-PRODUCT($D$94:$D$99),6)</f>
        <v/>
      </c>
      <c r="E108" s="3">
        <f>ROUND(MDETERM($W$74:$AB$79)-PRODUCT($E$94:$E$99),6)</f>
        <v/>
      </c>
      <c r="F108" s="3">
        <f>ROUND(MDETERM($AD$74:$AI$79)-PRODUCT($F$94:$F$99),6)</f>
        <v/>
      </c>
      <c r="G108" s="3">
        <f>ROUND(MDETERM($AK$74:$AP$79)-PRODUCT($G$94:$G$99),6)</f>
        <v/>
      </c>
    </row>
    <row r="109">
      <c r="A109" s="3" t="inlineStr">
        <is>
          <t>complex eigenvalues?</t>
        </is>
      </c>
      <c r="B109" s="3" t="inlineStr"/>
      <c r="C109" s="3" t="inlineStr"/>
      <c r="D109" s="3" t="inlineStr"/>
      <c r="E109" s="3" t="inlineStr"/>
      <c r="F109" s="3" t="inlineStr"/>
      <c r="G109" s="3" t="inlineStr"/>
    </row>
    <row r="110">
      <c r="A110" s="3" t="inlineStr">
        <is>
          <t>check: det(M − λᵢI) per sorted λ (→0)</t>
        </is>
      </c>
    </row>
    <row r="111">
      <c r="A111" s="3" t="inlineStr">
        <is>
          <t xml:space="preserve">  det(M − λ(1)I)</t>
        </is>
      </c>
      <c r="B111" s="3">
        <f t="array" ref="B111">ROUND(MDETERM($B$74:$G$79-$B$101*MUNIT(6)),6)</f>
        <v/>
      </c>
      <c r="C111" s="3">
        <f t="array" ref="C111">ROUND(MDETERM($I$74:$N$79-$C$101*MUNIT(6)),6)</f>
        <v/>
      </c>
      <c r="D111" s="3">
        <f t="array" ref="D111">ROUND(MDETERM($P$74:$U$79-$D$101*MUNIT(6)),6)</f>
        <v/>
      </c>
      <c r="E111" s="3">
        <f t="array" ref="E111">ROUND(MDETERM($W$74:$AB$79-$E$101*MUNIT(6)),6)</f>
        <v/>
      </c>
      <c r="F111" s="3">
        <f t="array" ref="F111">ROUND(MDETERM($AD$74:$AI$79-$F$101*MUNIT(6)),6)</f>
        <v/>
      </c>
      <c r="G111" s="3">
        <f t="array" ref="G111">ROUND(MDETERM($AK$74:$AP$79-$G$101*MUNIT(6)),6)</f>
        <v/>
      </c>
    </row>
    <row r="112">
      <c r="A112" s="3" t="inlineStr">
        <is>
          <t xml:space="preserve">  det(M − λ(2)I)</t>
        </is>
      </c>
      <c r="B112" s="3">
        <f t="array" ref="B112">ROUND(MDETERM($B$74:$G$79-$B$102*MUNIT(6)),6)</f>
        <v/>
      </c>
      <c r="C112" s="3">
        <f t="array" ref="C112">ROUND(MDETERM($I$74:$N$79-$C$102*MUNIT(6)),6)</f>
        <v/>
      </c>
      <c r="D112" s="3">
        <f t="array" ref="D112">ROUND(MDETERM($P$74:$U$79-$D$102*MUNIT(6)),6)</f>
        <v/>
      </c>
      <c r="E112" s="3">
        <f t="array" ref="E112">ROUND(MDETERM($W$74:$AB$79-$E$102*MUNIT(6)),6)</f>
        <v/>
      </c>
      <c r="F112" s="3">
        <f t="array" ref="F112">ROUND(MDETERM($AD$74:$AI$79-$F$102*MUNIT(6)),6)</f>
        <v/>
      </c>
      <c r="G112" s="3">
        <f t="array" ref="G112">ROUND(MDETERM($AK$74:$AP$79-$G$102*MUNIT(6)),6)</f>
        <v/>
      </c>
    </row>
    <row r="113">
      <c r="A113" s="3" t="inlineStr">
        <is>
          <t xml:space="preserve">  det(M − λ(3)I)</t>
        </is>
      </c>
      <c r="B113" s="3">
        <f t="array" ref="B113">ROUND(MDETERM($B$74:$G$79-$B$103*MUNIT(6)),6)</f>
        <v/>
      </c>
      <c r="C113" s="3">
        <f t="array" ref="C113">ROUND(MDETERM($I$74:$N$79-$C$103*MUNIT(6)),6)</f>
        <v/>
      </c>
      <c r="D113" s="3">
        <f t="array" ref="D113">ROUND(MDETERM($P$74:$U$79-$D$103*MUNIT(6)),6)</f>
        <v/>
      </c>
      <c r="E113" s="3">
        <f t="array" ref="E113">ROUND(MDETERM($W$74:$AB$79-$E$103*MUNIT(6)),6)</f>
        <v/>
      </c>
      <c r="F113" s="3">
        <f t="array" ref="F113">ROUND(MDETERM($AD$74:$AI$79-$F$103*MUNIT(6)),6)</f>
        <v/>
      </c>
      <c r="G113" s="3">
        <f t="array" ref="G113">ROUND(MDETERM($AK$74:$AP$79-$G$103*MUNIT(6)),6)</f>
        <v/>
      </c>
    </row>
    <row r="114">
      <c r="A114" s="3" t="inlineStr">
        <is>
          <t xml:space="preserve">  det(M − λ(4)I)</t>
        </is>
      </c>
      <c r="B114" s="3">
        <f t="array" ref="B114">ROUND(MDETERM($B$74:$G$79-$B$104*MUNIT(6)),6)</f>
        <v/>
      </c>
      <c r="C114" s="3">
        <f t="array" ref="C114">ROUND(MDETERM($I$74:$N$79-$C$104*MUNIT(6)),6)</f>
        <v/>
      </c>
      <c r="D114" s="3">
        <f t="array" ref="D114">ROUND(MDETERM($P$74:$U$79-$D$104*MUNIT(6)),6)</f>
        <v/>
      </c>
      <c r="E114" s="3">
        <f t="array" ref="E114">ROUND(MDETERM($W$74:$AB$79-$E$104*MUNIT(6)),6)</f>
        <v/>
      </c>
      <c r="F114" s="3">
        <f t="array" ref="F114">ROUND(MDETERM($AD$74:$AI$79-$F$104*MUNIT(6)),6)</f>
        <v/>
      </c>
      <c r="G114" s="3">
        <f t="array" ref="G114">ROUND(MDETERM($AK$74:$AP$79-$G$104*MUNIT(6)),6)</f>
        <v/>
      </c>
    </row>
    <row r="115">
      <c r="A115" s="3" t="inlineStr">
        <is>
          <t xml:space="preserve">  det(M − λ(5)I)</t>
        </is>
      </c>
      <c r="B115" s="3">
        <f t="array" ref="B115">ROUND(MDETERM($B$74:$G$79-$B$105*MUNIT(6)),6)</f>
        <v/>
      </c>
      <c r="C115" s="3">
        <f t="array" ref="C115">ROUND(MDETERM($I$74:$N$79-$C$105*MUNIT(6)),6)</f>
        <v/>
      </c>
      <c r="D115" s="3">
        <f t="array" ref="D115">ROUND(MDETERM($P$74:$U$79-$D$105*MUNIT(6)),6)</f>
        <v/>
      </c>
      <c r="E115" s="3">
        <f t="array" ref="E115">ROUND(MDETERM($W$74:$AB$79-$E$105*MUNIT(6)),6)</f>
        <v/>
      </c>
      <c r="F115" s="3">
        <f t="array" ref="F115">ROUND(MDETERM($AD$74:$AI$79-$F$105*MUNIT(6)),6)</f>
        <v/>
      </c>
      <c r="G115" s="3">
        <f t="array" ref="G115">ROUND(MDETERM($AK$74:$AP$79-$G$105*MUNIT(6)),6)</f>
        <v/>
      </c>
    </row>
    <row r="116">
      <c r="A116" s="3" t="inlineStr">
        <is>
          <t xml:space="preserve">  det(M − λ(6)I)</t>
        </is>
      </c>
      <c r="B116" s="3">
        <f t="array" ref="B116">ROUND(MDETERM($B$74:$G$79-$B$106*MUNIT(6)),6)</f>
        <v/>
      </c>
      <c r="C116" s="3">
        <f t="array" ref="C116">ROUND(MDETERM($I$74:$N$79-$C$106*MUNIT(6)),6)</f>
        <v/>
      </c>
      <c r="D116" s="3">
        <f t="array" ref="D116">ROUND(MDETERM($P$74:$U$79-$D$106*MUNIT(6)),6)</f>
        <v/>
      </c>
      <c r="E116" s="3">
        <f t="array" ref="E116">ROUND(MDETERM($W$74:$AB$79-$E$106*MUNIT(6)),6)</f>
        <v/>
      </c>
      <c r="F116" s="3">
        <f t="array" ref="F116">ROUND(MDETERM($AD$74:$AI$79-$F$106*MUNIT(6)),6)</f>
        <v/>
      </c>
      <c r="G116" s="3">
        <f t="array" ref="G116">ROUND(MDETERM($AK$74:$AP$79-$G$106*MUNIT(6)),6)</f>
        <v/>
      </c>
    </row>
    <row r="120" ht="16" customHeight="1">
      <c r="A120" s="14" t="inlineStr">
        <is>
          <t>LLM | gpt4o</t>
        </is>
      </c>
      <c r="B120" s="9" t="inlineStr">
        <is>
          <t>run 1 (raw, pasted)</t>
        </is>
      </c>
      <c r="I120" s="9" t="inlineStr">
        <is>
          <t>run 2 (raw, pasted)</t>
        </is>
      </c>
      <c r="P120" s="9" t="inlineStr">
        <is>
          <t>run 3 (raw, pasted)</t>
        </is>
      </c>
      <c r="W120" s="9" t="inlineStr">
        <is>
          <t>run 4 (raw, pasted)</t>
        </is>
      </c>
      <c r="AD120" s="9" t="inlineStr">
        <is>
          <t>run 5 (raw, pasted)</t>
        </is>
      </c>
      <c r="AK120" s="9" t="inlineStr">
        <is>
          <t>Step2 average matrix (formula)</t>
        </is>
      </c>
      <c r="AR120" s="9" t="inlineStr">
        <is>
          <t>ground truth (reference)</t>
        </is>
      </c>
    </row>
    <row r="121" ht="60" customHeight="1">
      <c r="B121" s="15" t="inlineStr">
        <is>
          <t>Structure</t>
        </is>
      </c>
      <c r="C121" s="15" t="inlineStr">
        <is>
          <t>Power System</t>
        </is>
      </c>
      <c r="D121" s="15" t="inlineStr">
        <is>
          <t>Communication System</t>
        </is>
      </c>
      <c r="E121" s="15" t="inlineStr">
        <is>
          <t>Payload</t>
        </is>
      </c>
      <c r="F121" s="15" t="inlineStr">
        <is>
          <t>Attitude Determination and Control System</t>
        </is>
      </c>
      <c r="G121" s="15" t="inlineStr">
        <is>
          <t>On-Board Computer</t>
        </is>
      </c>
      <c r="I121" s="15" t="inlineStr">
        <is>
          <t>Structure</t>
        </is>
      </c>
      <c r="J121" s="15" t="inlineStr">
        <is>
          <t>Power System</t>
        </is>
      </c>
      <c r="K121" s="15" t="inlineStr">
        <is>
          <t>Communication System</t>
        </is>
      </c>
      <c r="L121" s="15" t="inlineStr">
        <is>
          <t>Payload</t>
        </is>
      </c>
      <c r="M121" s="15" t="inlineStr">
        <is>
          <t>Attitude Determination and Control System</t>
        </is>
      </c>
      <c r="N121" s="15" t="inlineStr">
        <is>
          <t>On-Board Computer</t>
        </is>
      </c>
      <c r="P121" s="15" t="inlineStr">
        <is>
          <t>Structure</t>
        </is>
      </c>
      <c r="Q121" s="15" t="inlineStr">
        <is>
          <t>Power System</t>
        </is>
      </c>
      <c r="R121" s="15" t="inlineStr">
        <is>
          <t>Communication System</t>
        </is>
      </c>
      <c r="S121" s="15" t="inlineStr">
        <is>
          <t>Payload</t>
        </is>
      </c>
      <c r="T121" s="15" t="inlineStr">
        <is>
          <t>Attitude Determination and Control System</t>
        </is>
      </c>
      <c r="U121" s="15" t="inlineStr">
        <is>
          <t>On-Board Computer</t>
        </is>
      </c>
      <c r="W121" s="15" t="inlineStr">
        <is>
          <t>Structure</t>
        </is>
      </c>
      <c r="X121" s="15" t="inlineStr">
        <is>
          <t>Power System</t>
        </is>
      </c>
      <c r="Y121" s="15" t="inlineStr">
        <is>
          <t>Communication System</t>
        </is>
      </c>
      <c r="Z121" s="15" t="inlineStr">
        <is>
          <t>Payload</t>
        </is>
      </c>
      <c r="AA121" s="15" t="inlineStr">
        <is>
          <t>Attitude Determination and Control System</t>
        </is>
      </c>
      <c r="AB121" s="15" t="inlineStr">
        <is>
          <t>On-Board Computer</t>
        </is>
      </c>
      <c r="AD121" s="15" t="inlineStr">
        <is>
          <t>Structure</t>
        </is>
      </c>
      <c r="AE121" s="15" t="inlineStr">
        <is>
          <t>Power System</t>
        </is>
      </c>
      <c r="AF121" s="15" t="inlineStr">
        <is>
          <t>Communication System</t>
        </is>
      </c>
      <c r="AG121" s="15" t="inlineStr">
        <is>
          <t>Payload</t>
        </is>
      </c>
      <c r="AH121" s="15" t="inlineStr">
        <is>
          <t>Attitude Determination and Control System</t>
        </is>
      </c>
      <c r="AI121" s="15" t="inlineStr">
        <is>
          <t>On-Board Computer</t>
        </is>
      </c>
      <c r="AK121" s="15" t="inlineStr">
        <is>
          <t>Structure</t>
        </is>
      </c>
      <c r="AL121" s="15" t="inlineStr">
        <is>
          <t>Power System</t>
        </is>
      </c>
      <c r="AM121" s="15" t="inlineStr">
        <is>
          <t>Communication System</t>
        </is>
      </c>
      <c r="AN121" s="15" t="inlineStr">
        <is>
          <t>Payload</t>
        </is>
      </c>
      <c r="AO121" s="15" t="inlineStr">
        <is>
          <t>Attitude Determination and Control System</t>
        </is>
      </c>
      <c r="AP121" s="15" t="inlineStr">
        <is>
          <t>On-Board Computer</t>
        </is>
      </c>
    </row>
    <row r="122">
      <c r="A122" s="3" t="inlineStr">
        <is>
          <t>Structure</t>
        </is>
      </c>
      <c r="B122" s="8" t="n">
        <v>1</v>
      </c>
      <c r="C122" s="8" t="n">
        <v>1</v>
      </c>
      <c r="D122" s="8" t="n">
        <v>1</v>
      </c>
      <c r="E122" s="8" t="n">
        <v>1</v>
      </c>
      <c r="F122" s="8" t="n">
        <v>1</v>
      </c>
      <c r="G122" s="8" t="n">
        <v>1</v>
      </c>
      <c r="I122" s="8" t="n">
        <v>1</v>
      </c>
      <c r="J122" s="8" t="n">
        <v>1</v>
      </c>
      <c r="K122" s="8" t="n">
        <v>1</v>
      </c>
      <c r="L122" s="8" t="n">
        <v>1</v>
      </c>
      <c r="M122" s="8" t="n">
        <v>1</v>
      </c>
      <c r="N122" s="8" t="n">
        <v>1</v>
      </c>
      <c r="P122" s="8" t="n">
        <v>1</v>
      </c>
      <c r="Q122" s="8" t="n">
        <v>1</v>
      </c>
      <c r="R122" s="8" t="n">
        <v>1</v>
      </c>
      <c r="S122" s="8" t="n">
        <v>1</v>
      </c>
      <c r="T122" s="8" t="n">
        <v>1</v>
      </c>
      <c r="U122" s="8" t="n">
        <v>1</v>
      </c>
      <c r="W122" s="8" t="n">
        <v>1</v>
      </c>
      <c r="X122" s="8" t="n">
        <v>1</v>
      </c>
      <c r="Y122" s="8" t="n">
        <v>1</v>
      </c>
      <c r="Z122" s="8" t="n">
        <v>1</v>
      </c>
      <c r="AA122" s="8" t="n">
        <v>1</v>
      </c>
      <c r="AB122" s="8" t="n">
        <v>1</v>
      </c>
      <c r="AD122" s="8" t="n">
        <v>1</v>
      </c>
      <c r="AE122" s="8" t="n">
        <v>1</v>
      </c>
      <c r="AF122" s="8" t="n">
        <v>0</v>
      </c>
      <c r="AG122" s="8" t="n">
        <v>1</v>
      </c>
      <c r="AH122" s="8" t="n">
        <v>1</v>
      </c>
      <c r="AI122" s="8" t="n">
        <v>1</v>
      </c>
      <c r="AK122" s="8">
        <f>IF(($B$122&lt;&gt;2)+($I$122&lt;&gt;2)+($P$122&lt;&gt;2)+($W$122&lt;&gt;2)+($AD$122&lt;&gt;2)=0,2,IF((($B$122&lt;&gt;2)*$B$122+($I$122&lt;&gt;2)*$I$122+($P$122&lt;&gt;2)*$P$122+($W$122&lt;&gt;2)*$W$122+($AD$122&lt;&gt;2)*$AD$122)/(($B$122&lt;&gt;2)+($I$122&lt;&gt;2)+($P$122&lt;&gt;2)+($W$122&lt;&gt;2)+($AD$122&lt;&gt;2))&gt;=0.5,1,0))</f>
        <v/>
      </c>
      <c r="AL122" s="8">
        <f>IF(($C$122&lt;&gt;2)+($J$122&lt;&gt;2)+($Q$122&lt;&gt;2)+($X$122&lt;&gt;2)+($AE$122&lt;&gt;2)=0,2,IF((($C$122&lt;&gt;2)*$C$122+($J$122&lt;&gt;2)*$J$122+($Q$122&lt;&gt;2)*$Q$122+($X$122&lt;&gt;2)*$X$122+($AE$122&lt;&gt;2)*$AE$122)/(($C$122&lt;&gt;2)+($J$122&lt;&gt;2)+($Q$122&lt;&gt;2)+($X$122&lt;&gt;2)+($AE$122&lt;&gt;2))&gt;=0.5,1,0))</f>
        <v/>
      </c>
      <c r="AM122" s="8">
        <f>IF(($D$122&lt;&gt;2)+($K$122&lt;&gt;2)+($R$122&lt;&gt;2)+($Y$122&lt;&gt;2)+($AF$122&lt;&gt;2)=0,2,IF((($D$122&lt;&gt;2)*$D$122+($K$122&lt;&gt;2)*$K$122+($R$122&lt;&gt;2)*$R$122+($Y$122&lt;&gt;2)*$Y$122+($AF$122&lt;&gt;2)*$AF$122)/(($D$122&lt;&gt;2)+($K$122&lt;&gt;2)+($R$122&lt;&gt;2)+($Y$122&lt;&gt;2)+($AF$122&lt;&gt;2))&gt;=0.5,1,0))</f>
        <v/>
      </c>
      <c r="AN122" s="8">
        <f>IF(($E$122&lt;&gt;2)+($L$122&lt;&gt;2)+($S$122&lt;&gt;2)+($Z$122&lt;&gt;2)+($AG$122&lt;&gt;2)=0,2,IF((($E$122&lt;&gt;2)*$E$122+($L$122&lt;&gt;2)*$L$122+($S$122&lt;&gt;2)*$S$122+($Z$122&lt;&gt;2)*$Z$122+($AG$122&lt;&gt;2)*$AG$122)/(($E$122&lt;&gt;2)+($L$122&lt;&gt;2)+($S$122&lt;&gt;2)+($Z$122&lt;&gt;2)+($AG$122&lt;&gt;2))&gt;=0.5,1,0))</f>
        <v/>
      </c>
      <c r="AO122" s="8">
        <f>IF(($F$122&lt;&gt;2)+($M$122&lt;&gt;2)+($T$122&lt;&gt;2)+($AA$122&lt;&gt;2)+($AH$122&lt;&gt;2)=0,2,IF((($F$122&lt;&gt;2)*$F$122+($M$122&lt;&gt;2)*$M$122+($T$122&lt;&gt;2)*$T$122+($AA$122&lt;&gt;2)*$AA$122+($AH$122&lt;&gt;2)*$AH$122)/(($F$122&lt;&gt;2)+($M$122&lt;&gt;2)+($T$122&lt;&gt;2)+($AA$122&lt;&gt;2)+($AH$122&lt;&gt;2))&gt;=0.5,1,0))</f>
        <v/>
      </c>
      <c r="AP122" s="8">
        <f>IF(($G$122&lt;&gt;2)+($N$122&lt;&gt;2)+($U$122&lt;&gt;2)+($AB$122&lt;&gt;2)+($AI$122&lt;&gt;2)=0,2,IF((($G$122&lt;&gt;2)*$G$122+($N$122&lt;&gt;2)*$N$122+($U$122&lt;&gt;2)*$U$122+($AB$122&lt;&gt;2)*$AB$122+($AI$122&lt;&gt;2)*$AI$122)/(($G$122&lt;&gt;2)+($N$122&lt;&gt;2)+($U$122&lt;&gt;2)+($AB$122&lt;&gt;2)+($AI$122&lt;&gt;2))&gt;=0.5,1,0))</f>
        <v/>
      </c>
      <c r="AR122" s="16">
        <f>'Ground truth'!$B$3</f>
        <v/>
      </c>
      <c r="AS122" s="16">
        <f>'Ground truth'!$C$3</f>
        <v/>
      </c>
      <c r="AT122" s="16">
        <f>'Ground truth'!$D$3</f>
        <v/>
      </c>
      <c r="AU122" s="16">
        <f>'Ground truth'!$E$3</f>
        <v/>
      </c>
      <c r="AV122" s="16">
        <f>'Ground truth'!$F$3</f>
        <v/>
      </c>
      <c r="AW122" s="16">
        <f>'Ground truth'!$G$3</f>
        <v/>
      </c>
    </row>
    <row r="123">
      <c r="A123" s="3" t="inlineStr">
        <is>
          <t>Power System</t>
        </is>
      </c>
      <c r="B123" s="8" t="n">
        <v>1</v>
      </c>
      <c r="C123" s="8" t="n">
        <v>1</v>
      </c>
      <c r="D123" s="8" t="n">
        <v>1</v>
      </c>
      <c r="E123" s="8" t="n">
        <v>1</v>
      </c>
      <c r="F123" s="8" t="n">
        <v>1</v>
      </c>
      <c r="G123" s="8" t="n">
        <v>1</v>
      </c>
      <c r="I123" s="8" t="n">
        <v>1</v>
      </c>
      <c r="J123" s="8" t="n">
        <v>1</v>
      </c>
      <c r="K123" s="8" t="n">
        <v>1</v>
      </c>
      <c r="L123" s="8" t="n">
        <v>0</v>
      </c>
      <c r="M123" s="8" t="n">
        <v>1</v>
      </c>
      <c r="N123" s="8" t="n">
        <v>1</v>
      </c>
      <c r="P123" s="8" t="n">
        <v>1</v>
      </c>
      <c r="Q123" s="8" t="n">
        <v>1</v>
      </c>
      <c r="R123" s="8" t="n">
        <v>1</v>
      </c>
      <c r="S123" s="8" t="n">
        <v>0</v>
      </c>
      <c r="T123" s="8" t="n">
        <v>1</v>
      </c>
      <c r="U123" s="8" t="n">
        <v>1</v>
      </c>
      <c r="W123" s="8" t="n">
        <v>1</v>
      </c>
      <c r="X123" s="8" t="n">
        <v>1</v>
      </c>
      <c r="Y123" s="8" t="n">
        <v>1</v>
      </c>
      <c r="Z123" s="8" t="n">
        <v>0</v>
      </c>
      <c r="AA123" s="8" t="n">
        <v>1</v>
      </c>
      <c r="AB123" s="8" t="n">
        <v>1</v>
      </c>
      <c r="AD123" s="8" t="n">
        <v>1</v>
      </c>
      <c r="AE123" s="8" t="n">
        <v>1</v>
      </c>
      <c r="AF123" s="8" t="n">
        <v>1</v>
      </c>
      <c r="AG123" s="8" t="n">
        <v>1</v>
      </c>
      <c r="AH123" s="8" t="n">
        <v>1</v>
      </c>
      <c r="AI123" s="8" t="n">
        <v>1</v>
      </c>
      <c r="AK123" s="8">
        <f>IF(($B$123&lt;&gt;2)+($I$123&lt;&gt;2)+($P$123&lt;&gt;2)+($W$123&lt;&gt;2)+($AD$123&lt;&gt;2)=0,2,IF((($B$123&lt;&gt;2)*$B$123+($I$123&lt;&gt;2)*$I$123+($P$123&lt;&gt;2)*$P$123+($W$123&lt;&gt;2)*$W$123+($AD$123&lt;&gt;2)*$AD$123)/(($B$123&lt;&gt;2)+($I$123&lt;&gt;2)+($P$123&lt;&gt;2)+($W$123&lt;&gt;2)+($AD$123&lt;&gt;2))&gt;=0.5,1,0))</f>
        <v/>
      </c>
      <c r="AL123" s="8">
        <f>IF(($C$123&lt;&gt;2)+($J$123&lt;&gt;2)+($Q$123&lt;&gt;2)+($X$123&lt;&gt;2)+($AE$123&lt;&gt;2)=0,2,IF((($C$123&lt;&gt;2)*$C$123+($J$123&lt;&gt;2)*$J$123+($Q$123&lt;&gt;2)*$Q$123+($X$123&lt;&gt;2)*$X$123+($AE$123&lt;&gt;2)*$AE$123)/(($C$123&lt;&gt;2)+($J$123&lt;&gt;2)+($Q$123&lt;&gt;2)+($X$123&lt;&gt;2)+($AE$123&lt;&gt;2))&gt;=0.5,1,0))</f>
        <v/>
      </c>
      <c r="AM123" s="8">
        <f>IF(($D$123&lt;&gt;2)+($K$123&lt;&gt;2)+($R$123&lt;&gt;2)+($Y$123&lt;&gt;2)+($AF$123&lt;&gt;2)=0,2,IF((($D$123&lt;&gt;2)*$D$123+($K$123&lt;&gt;2)*$K$123+($R$123&lt;&gt;2)*$R$123+($Y$123&lt;&gt;2)*$Y$123+($AF$123&lt;&gt;2)*$AF$123)/(($D$123&lt;&gt;2)+($K$123&lt;&gt;2)+($R$123&lt;&gt;2)+($Y$123&lt;&gt;2)+($AF$123&lt;&gt;2))&gt;=0.5,1,0))</f>
        <v/>
      </c>
      <c r="AN123" s="8">
        <f>IF(($E$123&lt;&gt;2)+($L$123&lt;&gt;2)+($S$123&lt;&gt;2)+($Z$123&lt;&gt;2)+($AG$123&lt;&gt;2)=0,2,IF((($E$123&lt;&gt;2)*$E$123+($L$123&lt;&gt;2)*$L$123+($S$123&lt;&gt;2)*$S$123+($Z$123&lt;&gt;2)*$Z$123+($AG$123&lt;&gt;2)*$AG$123)/(($E$123&lt;&gt;2)+($L$123&lt;&gt;2)+($S$123&lt;&gt;2)+($Z$123&lt;&gt;2)+($AG$123&lt;&gt;2))&gt;=0.5,1,0))</f>
        <v/>
      </c>
      <c r="AO123" s="8">
        <f>IF(($F$123&lt;&gt;2)+($M$123&lt;&gt;2)+($T$123&lt;&gt;2)+($AA$123&lt;&gt;2)+($AH$123&lt;&gt;2)=0,2,IF((($F$123&lt;&gt;2)*$F$123+($M$123&lt;&gt;2)*$M$123+($T$123&lt;&gt;2)*$T$123+($AA$123&lt;&gt;2)*$AA$123+($AH$123&lt;&gt;2)*$AH$123)/(($F$123&lt;&gt;2)+($M$123&lt;&gt;2)+($T$123&lt;&gt;2)+($AA$123&lt;&gt;2)+($AH$123&lt;&gt;2))&gt;=0.5,1,0))</f>
        <v/>
      </c>
      <c r="AP123" s="8">
        <f>IF(($G$123&lt;&gt;2)+($N$123&lt;&gt;2)+($U$123&lt;&gt;2)+($AB$123&lt;&gt;2)+($AI$123&lt;&gt;2)=0,2,IF((($G$123&lt;&gt;2)*$G$123+($N$123&lt;&gt;2)*$N$123+($U$123&lt;&gt;2)*$U$123+($AB$123&lt;&gt;2)*$AB$123+($AI$123&lt;&gt;2)*$AI$123)/(($G$123&lt;&gt;2)+($N$123&lt;&gt;2)+($U$123&lt;&gt;2)+($AB$123&lt;&gt;2)+($AI$123&lt;&gt;2))&gt;=0.5,1,0))</f>
        <v/>
      </c>
      <c r="AR123" s="16">
        <f>'Ground truth'!$B$4</f>
        <v/>
      </c>
      <c r="AS123" s="16">
        <f>'Ground truth'!$C$4</f>
        <v/>
      </c>
      <c r="AT123" s="16">
        <f>'Ground truth'!$D$4</f>
        <v/>
      </c>
      <c r="AU123" s="16">
        <f>'Ground truth'!$E$4</f>
        <v/>
      </c>
      <c r="AV123" s="16">
        <f>'Ground truth'!$F$4</f>
        <v/>
      </c>
      <c r="AW123" s="16">
        <f>'Ground truth'!$G$4</f>
        <v/>
      </c>
    </row>
    <row r="124">
      <c r="A124" s="3" t="inlineStr">
        <is>
          <t>Communication System</t>
        </is>
      </c>
      <c r="B124" s="8" t="n">
        <v>1</v>
      </c>
      <c r="C124" s="8" t="n">
        <v>1</v>
      </c>
      <c r="D124" s="8" t="n">
        <v>1</v>
      </c>
      <c r="E124" s="8" t="n">
        <v>1</v>
      </c>
      <c r="F124" s="8" t="n">
        <v>1</v>
      </c>
      <c r="G124" s="8" t="n">
        <v>1</v>
      </c>
      <c r="I124" s="8" t="n">
        <v>1</v>
      </c>
      <c r="J124" s="8" t="n">
        <v>1</v>
      </c>
      <c r="K124" s="8" t="n">
        <v>1</v>
      </c>
      <c r="L124" s="8" t="n">
        <v>1</v>
      </c>
      <c r="M124" s="8" t="n">
        <v>1</v>
      </c>
      <c r="N124" s="8" t="n">
        <v>1</v>
      </c>
      <c r="P124" s="8" t="n">
        <v>1</v>
      </c>
      <c r="Q124" s="8" t="n">
        <v>1</v>
      </c>
      <c r="R124" s="8" t="n">
        <v>1</v>
      </c>
      <c r="S124" s="8" t="n">
        <v>1</v>
      </c>
      <c r="T124" s="8" t="n">
        <v>1</v>
      </c>
      <c r="U124" s="8" t="n">
        <v>1</v>
      </c>
      <c r="W124" s="8" t="n">
        <v>1</v>
      </c>
      <c r="X124" s="8" t="n">
        <v>1</v>
      </c>
      <c r="Y124" s="8" t="n">
        <v>1</v>
      </c>
      <c r="Z124" s="8" t="n">
        <v>1</v>
      </c>
      <c r="AA124" s="8" t="n">
        <v>1</v>
      </c>
      <c r="AB124" s="8" t="n">
        <v>1</v>
      </c>
      <c r="AD124" s="8" t="n">
        <v>0</v>
      </c>
      <c r="AE124" s="8" t="n">
        <v>1</v>
      </c>
      <c r="AF124" s="8" t="n">
        <v>1</v>
      </c>
      <c r="AG124" s="8" t="n">
        <v>1</v>
      </c>
      <c r="AH124" s="8" t="n">
        <v>1</v>
      </c>
      <c r="AI124" s="8" t="n">
        <v>1</v>
      </c>
      <c r="AK124" s="8">
        <f>IF(($B$124&lt;&gt;2)+($I$124&lt;&gt;2)+($P$124&lt;&gt;2)+($W$124&lt;&gt;2)+($AD$124&lt;&gt;2)=0,2,IF((($B$124&lt;&gt;2)*$B$124+($I$124&lt;&gt;2)*$I$124+($P$124&lt;&gt;2)*$P$124+($W$124&lt;&gt;2)*$W$124+($AD$124&lt;&gt;2)*$AD$124)/(($B$124&lt;&gt;2)+($I$124&lt;&gt;2)+($P$124&lt;&gt;2)+($W$124&lt;&gt;2)+($AD$124&lt;&gt;2))&gt;=0.5,1,0))</f>
        <v/>
      </c>
      <c r="AL124" s="8">
        <f>IF(($C$124&lt;&gt;2)+($J$124&lt;&gt;2)+($Q$124&lt;&gt;2)+($X$124&lt;&gt;2)+($AE$124&lt;&gt;2)=0,2,IF((($C$124&lt;&gt;2)*$C$124+($J$124&lt;&gt;2)*$J$124+($Q$124&lt;&gt;2)*$Q$124+($X$124&lt;&gt;2)*$X$124+($AE$124&lt;&gt;2)*$AE$124)/(($C$124&lt;&gt;2)+($J$124&lt;&gt;2)+($Q$124&lt;&gt;2)+($X$124&lt;&gt;2)+($AE$124&lt;&gt;2))&gt;=0.5,1,0))</f>
        <v/>
      </c>
      <c r="AM124" s="8">
        <f>IF(($D$124&lt;&gt;2)+($K$124&lt;&gt;2)+($R$124&lt;&gt;2)+($Y$124&lt;&gt;2)+($AF$124&lt;&gt;2)=0,2,IF((($D$124&lt;&gt;2)*$D$124+($K$124&lt;&gt;2)*$K$124+($R$124&lt;&gt;2)*$R$124+($Y$124&lt;&gt;2)*$Y$124+($AF$124&lt;&gt;2)*$AF$124)/(($D$124&lt;&gt;2)+($K$124&lt;&gt;2)+($R$124&lt;&gt;2)+($Y$124&lt;&gt;2)+($AF$124&lt;&gt;2))&gt;=0.5,1,0))</f>
        <v/>
      </c>
      <c r="AN124" s="8">
        <f>IF(($E$124&lt;&gt;2)+($L$124&lt;&gt;2)+($S$124&lt;&gt;2)+($Z$124&lt;&gt;2)+($AG$124&lt;&gt;2)=0,2,IF((($E$124&lt;&gt;2)*$E$124+($L$124&lt;&gt;2)*$L$124+($S$124&lt;&gt;2)*$S$124+($Z$124&lt;&gt;2)*$Z$124+($AG$124&lt;&gt;2)*$AG$124)/(($E$124&lt;&gt;2)+($L$124&lt;&gt;2)+($S$124&lt;&gt;2)+($Z$124&lt;&gt;2)+($AG$124&lt;&gt;2))&gt;=0.5,1,0))</f>
        <v/>
      </c>
      <c r="AO124" s="8">
        <f>IF(($F$124&lt;&gt;2)+($M$124&lt;&gt;2)+($T$124&lt;&gt;2)+($AA$124&lt;&gt;2)+($AH$124&lt;&gt;2)=0,2,IF((($F$124&lt;&gt;2)*$F$124+($M$124&lt;&gt;2)*$M$124+($T$124&lt;&gt;2)*$T$124+($AA$124&lt;&gt;2)*$AA$124+($AH$124&lt;&gt;2)*$AH$124)/(($F$124&lt;&gt;2)+($M$124&lt;&gt;2)+($T$124&lt;&gt;2)+($AA$124&lt;&gt;2)+($AH$124&lt;&gt;2))&gt;=0.5,1,0))</f>
        <v/>
      </c>
      <c r="AP124" s="8">
        <f>IF(($G$124&lt;&gt;2)+($N$124&lt;&gt;2)+($U$124&lt;&gt;2)+($AB$124&lt;&gt;2)+($AI$124&lt;&gt;2)=0,2,IF((($G$124&lt;&gt;2)*$G$124+($N$124&lt;&gt;2)*$N$124+($U$124&lt;&gt;2)*$U$124+($AB$124&lt;&gt;2)*$AB$124+($AI$124&lt;&gt;2)*$AI$124)/(($G$124&lt;&gt;2)+($N$124&lt;&gt;2)+($U$124&lt;&gt;2)+($AB$124&lt;&gt;2)+($AI$124&lt;&gt;2))&gt;=0.5,1,0))</f>
        <v/>
      </c>
      <c r="AR124" s="16">
        <f>'Ground truth'!$B$5</f>
        <v/>
      </c>
      <c r="AS124" s="16">
        <f>'Ground truth'!$C$5</f>
        <v/>
      </c>
      <c r="AT124" s="16">
        <f>'Ground truth'!$D$5</f>
        <v/>
      </c>
      <c r="AU124" s="16">
        <f>'Ground truth'!$E$5</f>
        <v/>
      </c>
      <c r="AV124" s="16">
        <f>'Ground truth'!$F$5</f>
        <v/>
      </c>
      <c r="AW124" s="16">
        <f>'Ground truth'!$G$5</f>
        <v/>
      </c>
    </row>
    <row r="125">
      <c r="A125" s="3" t="inlineStr">
        <is>
          <t>Payload</t>
        </is>
      </c>
      <c r="B125" s="8" t="n">
        <v>1</v>
      </c>
      <c r="C125" s="8" t="n">
        <v>1</v>
      </c>
      <c r="D125" s="8" t="n">
        <v>1</v>
      </c>
      <c r="E125" s="8" t="n">
        <v>1</v>
      </c>
      <c r="F125" s="8" t="n">
        <v>1</v>
      </c>
      <c r="G125" s="8" t="n">
        <v>1</v>
      </c>
      <c r="I125" s="8" t="n">
        <v>1</v>
      </c>
      <c r="J125" s="8" t="n">
        <v>0</v>
      </c>
      <c r="K125" s="8" t="n">
        <v>1</v>
      </c>
      <c r="L125" s="8" t="n">
        <v>1</v>
      </c>
      <c r="M125" s="8" t="n">
        <v>1</v>
      </c>
      <c r="N125" s="8" t="n">
        <v>1</v>
      </c>
      <c r="P125" s="8" t="n">
        <v>1</v>
      </c>
      <c r="Q125" s="8" t="n">
        <v>0</v>
      </c>
      <c r="R125" s="8" t="n">
        <v>1</v>
      </c>
      <c r="S125" s="8" t="n">
        <v>1</v>
      </c>
      <c r="T125" s="8" t="n">
        <v>1</v>
      </c>
      <c r="U125" s="8" t="n">
        <v>1</v>
      </c>
      <c r="W125" s="8" t="n">
        <v>1</v>
      </c>
      <c r="X125" s="8" t="n">
        <v>0</v>
      </c>
      <c r="Y125" s="8" t="n">
        <v>1</v>
      </c>
      <c r="Z125" s="8" t="n">
        <v>1</v>
      </c>
      <c r="AA125" s="8" t="n">
        <v>0</v>
      </c>
      <c r="AB125" s="8" t="n">
        <v>1</v>
      </c>
      <c r="AD125" s="8" t="n">
        <v>1</v>
      </c>
      <c r="AE125" s="8" t="n">
        <v>1</v>
      </c>
      <c r="AF125" s="8" t="n">
        <v>1</v>
      </c>
      <c r="AG125" s="8" t="n">
        <v>1</v>
      </c>
      <c r="AH125" s="8" t="n">
        <v>1</v>
      </c>
      <c r="AI125" s="8" t="n">
        <v>1</v>
      </c>
      <c r="AK125" s="8">
        <f>IF(($B$125&lt;&gt;2)+($I$125&lt;&gt;2)+($P$125&lt;&gt;2)+($W$125&lt;&gt;2)+($AD$125&lt;&gt;2)=0,2,IF((($B$125&lt;&gt;2)*$B$125+($I$125&lt;&gt;2)*$I$125+($P$125&lt;&gt;2)*$P$125+($W$125&lt;&gt;2)*$W$125+($AD$125&lt;&gt;2)*$AD$125)/(($B$125&lt;&gt;2)+($I$125&lt;&gt;2)+($P$125&lt;&gt;2)+($W$125&lt;&gt;2)+($AD$125&lt;&gt;2))&gt;=0.5,1,0))</f>
        <v/>
      </c>
      <c r="AL125" s="8">
        <f>IF(($C$125&lt;&gt;2)+($J$125&lt;&gt;2)+($Q$125&lt;&gt;2)+($X$125&lt;&gt;2)+($AE$125&lt;&gt;2)=0,2,IF((($C$125&lt;&gt;2)*$C$125+($J$125&lt;&gt;2)*$J$125+($Q$125&lt;&gt;2)*$Q$125+($X$125&lt;&gt;2)*$X$125+($AE$125&lt;&gt;2)*$AE$125)/(($C$125&lt;&gt;2)+($J$125&lt;&gt;2)+($Q$125&lt;&gt;2)+($X$125&lt;&gt;2)+($AE$125&lt;&gt;2))&gt;=0.5,1,0))</f>
        <v/>
      </c>
      <c r="AM125" s="8">
        <f>IF(($D$125&lt;&gt;2)+($K$125&lt;&gt;2)+($R$125&lt;&gt;2)+($Y$125&lt;&gt;2)+($AF$125&lt;&gt;2)=0,2,IF((($D$125&lt;&gt;2)*$D$125+($K$125&lt;&gt;2)*$K$125+($R$125&lt;&gt;2)*$R$125+($Y$125&lt;&gt;2)*$Y$125+($AF$125&lt;&gt;2)*$AF$125)/(($D$125&lt;&gt;2)+($K$125&lt;&gt;2)+($R$125&lt;&gt;2)+($Y$125&lt;&gt;2)+($AF$125&lt;&gt;2))&gt;=0.5,1,0))</f>
        <v/>
      </c>
      <c r="AN125" s="8">
        <f>IF(($E$125&lt;&gt;2)+($L$125&lt;&gt;2)+($S$125&lt;&gt;2)+($Z$125&lt;&gt;2)+($AG$125&lt;&gt;2)=0,2,IF((($E$125&lt;&gt;2)*$E$125+($L$125&lt;&gt;2)*$L$125+($S$125&lt;&gt;2)*$S$125+($Z$125&lt;&gt;2)*$Z$125+($AG$125&lt;&gt;2)*$AG$125)/(($E$125&lt;&gt;2)+($L$125&lt;&gt;2)+($S$125&lt;&gt;2)+($Z$125&lt;&gt;2)+($AG$125&lt;&gt;2))&gt;=0.5,1,0))</f>
        <v/>
      </c>
      <c r="AO125" s="8">
        <f>IF(($F$125&lt;&gt;2)+($M$125&lt;&gt;2)+($T$125&lt;&gt;2)+($AA$125&lt;&gt;2)+($AH$125&lt;&gt;2)=0,2,IF((($F$125&lt;&gt;2)*$F$125+($M$125&lt;&gt;2)*$M$125+($T$125&lt;&gt;2)*$T$125+($AA$125&lt;&gt;2)*$AA$125+($AH$125&lt;&gt;2)*$AH$125)/(($F$125&lt;&gt;2)+($M$125&lt;&gt;2)+($T$125&lt;&gt;2)+($AA$125&lt;&gt;2)+($AH$125&lt;&gt;2))&gt;=0.5,1,0))</f>
        <v/>
      </c>
      <c r="AP125" s="8">
        <f>IF(($G$125&lt;&gt;2)+($N$125&lt;&gt;2)+($U$125&lt;&gt;2)+($AB$125&lt;&gt;2)+($AI$125&lt;&gt;2)=0,2,IF((($G$125&lt;&gt;2)*$G$125+($N$125&lt;&gt;2)*$N$125+($U$125&lt;&gt;2)*$U$125+($AB$125&lt;&gt;2)*$AB$125+($AI$125&lt;&gt;2)*$AI$125)/(($G$125&lt;&gt;2)+($N$125&lt;&gt;2)+($U$125&lt;&gt;2)+($AB$125&lt;&gt;2)+($AI$125&lt;&gt;2))&gt;=0.5,1,0))</f>
        <v/>
      </c>
      <c r="AR125" s="16">
        <f>'Ground truth'!$B$6</f>
        <v/>
      </c>
      <c r="AS125" s="16">
        <f>'Ground truth'!$C$6</f>
        <v/>
      </c>
      <c r="AT125" s="16">
        <f>'Ground truth'!$D$6</f>
        <v/>
      </c>
      <c r="AU125" s="16">
        <f>'Ground truth'!$E$6</f>
        <v/>
      </c>
      <c r="AV125" s="16">
        <f>'Ground truth'!$F$6</f>
        <v/>
      </c>
      <c r="AW125" s="16">
        <f>'Ground truth'!$G$6</f>
        <v/>
      </c>
    </row>
    <row r="126">
      <c r="A126" s="3" t="inlineStr">
        <is>
          <t>Attitude Determination and Control System</t>
        </is>
      </c>
      <c r="B126" s="8" t="n">
        <v>1</v>
      </c>
      <c r="C126" s="8" t="n">
        <v>1</v>
      </c>
      <c r="D126" s="8" t="n">
        <v>1</v>
      </c>
      <c r="E126" s="8" t="n">
        <v>1</v>
      </c>
      <c r="F126" s="8" t="n">
        <v>1</v>
      </c>
      <c r="G126" s="8" t="n">
        <v>1</v>
      </c>
      <c r="I126" s="8" t="n">
        <v>1</v>
      </c>
      <c r="J126" s="8" t="n">
        <v>1</v>
      </c>
      <c r="K126" s="8" t="n">
        <v>1</v>
      </c>
      <c r="L126" s="8" t="n">
        <v>1</v>
      </c>
      <c r="M126" s="8" t="n">
        <v>1</v>
      </c>
      <c r="N126" s="8" t="n">
        <v>1</v>
      </c>
      <c r="P126" s="8" t="n">
        <v>1</v>
      </c>
      <c r="Q126" s="8" t="n">
        <v>1</v>
      </c>
      <c r="R126" s="8" t="n">
        <v>1</v>
      </c>
      <c r="S126" s="8" t="n">
        <v>1</v>
      </c>
      <c r="T126" s="8" t="n">
        <v>1</v>
      </c>
      <c r="U126" s="8" t="n">
        <v>1</v>
      </c>
      <c r="W126" s="8" t="n">
        <v>1</v>
      </c>
      <c r="X126" s="8" t="n">
        <v>1</v>
      </c>
      <c r="Y126" s="8" t="n">
        <v>1</v>
      </c>
      <c r="Z126" s="8" t="n">
        <v>0</v>
      </c>
      <c r="AA126" s="8" t="n">
        <v>1</v>
      </c>
      <c r="AB126" s="8" t="n">
        <v>1</v>
      </c>
      <c r="AD126" s="8" t="n">
        <v>1</v>
      </c>
      <c r="AE126" s="8" t="n">
        <v>1</v>
      </c>
      <c r="AF126" s="8" t="n">
        <v>1</v>
      </c>
      <c r="AG126" s="8" t="n">
        <v>1</v>
      </c>
      <c r="AH126" s="8" t="n">
        <v>1</v>
      </c>
      <c r="AI126" s="8" t="n">
        <v>1</v>
      </c>
      <c r="AK126" s="8">
        <f>IF(($B$126&lt;&gt;2)+($I$126&lt;&gt;2)+($P$126&lt;&gt;2)+($W$126&lt;&gt;2)+($AD$126&lt;&gt;2)=0,2,IF((($B$126&lt;&gt;2)*$B$126+($I$126&lt;&gt;2)*$I$126+($P$126&lt;&gt;2)*$P$126+($W$126&lt;&gt;2)*$W$126+($AD$126&lt;&gt;2)*$AD$126)/(($B$126&lt;&gt;2)+($I$126&lt;&gt;2)+($P$126&lt;&gt;2)+($W$126&lt;&gt;2)+($AD$126&lt;&gt;2))&gt;=0.5,1,0))</f>
        <v/>
      </c>
      <c r="AL126" s="8">
        <f>IF(($C$126&lt;&gt;2)+($J$126&lt;&gt;2)+($Q$126&lt;&gt;2)+($X$126&lt;&gt;2)+($AE$126&lt;&gt;2)=0,2,IF((($C$126&lt;&gt;2)*$C$126+($J$126&lt;&gt;2)*$J$126+($Q$126&lt;&gt;2)*$Q$126+($X$126&lt;&gt;2)*$X$126+($AE$126&lt;&gt;2)*$AE$126)/(($C$126&lt;&gt;2)+($J$126&lt;&gt;2)+($Q$126&lt;&gt;2)+($X$126&lt;&gt;2)+($AE$126&lt;&gt;2))&gt;=0.5,1,0))</f>
        <v/>
      </c>
      <c r="AM126" s="8">
        <f>IF(($D$126&lt;&gt;2)+($K$126&lt;&gt;2)+($R$126&lt;&gt;2)+($Y$126&lt;&gt;2)+($AF$126&lt;&gt;2)=0,2,IF((($D$126&lt;&gt;2)*$D$126+($K$126&lt;&gt;2)*$K$126+($R$126&lt;&gt;2)*$R$126+($Y$126&lt;&gt;2)*$Y$126+($AF$126&lt;&gt;2)*$AF$126)/(($D$126&lt;&gt;2)+($K$126&lt;&gt;2)+($R$126&lt;&gt;2)+($Y$126&lt;&gt;2)+($AF$126&lt;&gt;2))&gt;=0.5,1,0))</f>
        <v/>
      </c>
      <c r="AN126" s="8">
        <f>IF(($E$126&lt;&gt;2)+($L$126&lt;&gt;2)+($S$126&lt;&gt;2)+($Z$126&lt;&gt;2)+($AG$126&lt;&gt;2)=0,2,IF((($E$126&lt;&gt;2)*$E$126+($L$126&lt;&gt;2)*$L$126+($S$126&lt;&gt;2)*$S$126+($Z$126&lt;&gt;2)*$Z$126+($AG$126&lt;&gt;2)*$AG$126)/(($E$126&lt;&gt;2)+($L$126&lt;&gt;2)+($S$126&lt;&gt;2)+($Z$126&lt;&gt;2)+($AG$126&lt;&gt;2))&gt;=0.5,1,0))</f>
        <v/>
      </c>
      <c r="AO126" s="8">
        <f>IF(($F$126&lt;&gt;2)+($M$126&lt;&gt;2)+($T$126&lt;&gt;2)+($AA$126&lt;&gt;2)+($AH$126&lt;&gt;2)=0,2,IF((($F$126&lt;&gt;2)*$F$126+($M$126&lt;&gt;2)*$M$126+($T$126&lt;&gt;2)*$T$126+($AA$126&lt;&gt;2)*$AA$126+($AH$126&lt;&gt;2)*$AH$126)/(($F$126&lt;&gt;2)+($M$126&lt;&gt;2)+($T$126&lt;&gt;2)+($AA$126&lt;&gt;2)+($AH$126&lt;&gt;2))&gt;=0.5,1,0))</f>
        <v/>
      </c>
      <c r="AP126" s="8">
        <f>IF(($G$126&lt;&gt;2)+($N$126&lt;&gt;2)+($U$126&lt;&gt;2)+($AB$126&lt;&gt;2)+($AI$126&lt;&gt;2)=0,2,IF((($G$126&lt;&gt;2)*$G$126+($N$126&lt;&gt;2)*$N$126+($U$126&lt;&gt;2)*$U$126+($AB$126&lt;&gt;2)*$AB$126+($AI$126&lt;&gt;2)*$AI$126)/(($G$126&lt;&gt;2)+($N$126&lt;&gt;2)+($U$126&lt;&gt;2)+($AB$126&lt;&gt;2)+($AI$126&lt;&gt;2))&gt;=0.5,1,0))</f>
        <v/>
      </c>
      <c r="AR126" s="16">
        <f>'Ground truth'!$B$7</f>
        <v/>
      </c>
      <c r="AS126" s="16">
        <f>'Ground truth'!$C$7</f>
        <v/>
      </c>
      <c r="AT126" s="16">
        <f>'Ground truth'!$D$7</f>
        <v/>
      </c>
      <c r="AU126" s="16">
        <f>'Ground truth'!$E$7</f>
        <v/>
      </c>
      <c r="AV126" s="16">
        <f>'Ground truth'!$F$7</f>
        <v/>
      </c>
      <c r="AW126" s="16">
        <f>'Ground truth'!$G$7</f>
        <v/>
      </c>
    </row>
    <row r="127">
      <c r="A127" s="3" t="inlineStr">
        <is>
          <t>On-Board Computer</t>
        </is>
      </c>
      <c r="B127" s="8" t="n">
        <v>1</v>
      </c>
      <c r="C127" s="8" t="n">
        <v>1</v>
      </c>
      <c r="D127" s="8" t="n">
        <v>1</v>
      </c>
      <c r="E127" s="8" t="n">
        <v>1</v>
      </c>
      <c r="F127" s="8" t="n">
        <v>1</v>
      </c>
      <c r="G127" s="8" t="n">
        <v>1</v>
      </c>
      <c r="I127" s="8" t="n">
        <v>1</v>
      </c>
      <c r="J127" s="8" t="n">
        <v>1</v>
      </c>
      <c r="K127" s="8" t="n">
        <v>1</v>
      </c>
      <c r="L127" s="8" t="n">
        <v>1</v>
      </c>
      <c r="M127" s="8" t="n">
        <v>1</v>
      </c>
      <c r="N127" s="8" t="n">
        <v>1</v>
      </c>
      <c r="P127" s="8" t="n">
        <v>1</v>
      </c>
      <c r="Q127" s="8" t="n">
        <v>1</v>
      </c>
      <c r="R127" s="8" t="n">
        <v>1</v>
      </c>
      <c r="S127" s="8" t="n">
        <v>1</v>
      </c>
      <c r="T127" s="8" t="n">
        <v>1</v>
      </c>
      <c r="U127" s="8" t="n">
        <v>1</v>
      </c>
      <c r="W127" s="8" t="n">
        <v>1</v>
      </c>
      <c r="X127" s="8" t="n">
        <v>1</v>
      </c>
      <c r="Y127" s="8" t="n">
        <v>1</v>
      </c>
      <c r="Z127" s="8" t="n">
        <v>1</v>
      </c>
      <c r="AA127" s="8" t="n">
        <v>1</v>
      </c>
      <c r="AB127" s="8" t="n">
        <v>1</v>
      </c>
      <c r="AD127" s="8" t="n">
        <v>1</v>
      </c>
      <c r="AE127" s="8" t="n">
        <v>1</v>
      </c>
      <c r="AF127" s="8" t="n">
        <v>1</v>
      </c>
      <c r="AG127" s="8" t="n">
        <v>1</v>
      </c>
      <c r="AH127" s="8" t="n">
        <v>1</v>
      </c>
      <c r="AI127" s="8" t="n">
        <v>1</v>
      </c>
      <c r="AK127" s="8">
        <f>IF(($B$127&lt;&gt;2)+($I$127&lt;&gt;2)+($P$127&lt;&gt;2)+($W$127&lt;&gt;2)+($AD$127&lt;&gt;2)=0,2,IF((($B$127&lt;&gt;2)*$B$127+($I$127&lt;&gt;2)*$I$127+($P$127&lt;&gt;2)*$P$127+($W$127&lt;&gt;2)*$W$127+($AD$127&lt;&gt;2)*$AD$127)/(($B$127&lt;&gt;2)+($I$127&lt;&gt;2)+($P$127&lt;&gt;2)+($W$127&lt;&gt;2)+($AD$127&lt;&gt;2))&gt;=0.5,1,0))</f>
        <v/>
      </c>
      <c r="AL127" s="8">
        <f>IF(($C$127&lt;&gt;2)+($J$127&lt;&gt;2)+($Q$127&lt;&gt;2)+($X$127&lt;&gt;2)+($AE$127&lt;&gt;2)=0,2,IF((($C$127&lt;&gt;2)*$C$127+($J$127&lt;&gt;2)*$J$127+($Q$127&lt;&gt;2)*$Q$127+($X$127&lt;&gt;2)*$X$127+($AE$127&lt;&gt;2)*$AE$127)/(($C$127&lt;&gt;2)+($J$127&lt;&gt;2)+($Q$127&lt;&gt;2)+($X$127&lt;&gt;2)+($AE$127&lt;&gt;2))&gt;=0.5,1,0))</f>
        <v/>
      </c>
      <c r="AM127" s="8">
        <f>IF(($D$127&lt;&gt;2)+($K$127&lt;&gt;2)+($R$127&lt;&gt;2)+($Y$127&lt;&gt;2)+($AF$127&lt;&gt;2)=0,2,IF((($D$127&lt;&gt;2)*$D$127+($K$127&lt;&gt;2)*$K$127+($R$127&lt;&gt;2)*$R$127+($Y$127&lt;&gt;2)*$Y$127+($AF$127&lt;&gt;2)*$AF$127)/(($D$127&lt;&gt;2)+($K$127&lt;&gt;2)+($R$127&lt;&gt;2)+($Y$127&lt;&gt;2)+($AF$127&lt;&gt;2))&gt;=0.5,1,0))</f>
        <v/>
      </c>
      <c r="AN127" s="8">
        <f>IF(($E$127&lt;&gt;2)+($L$127&lt;&gt;2)+($S$127&lt;&gt;2)+($Z$127&lt;&gt;2)+($AG$127&lt;&gt;2)=0,2,IF((($E$127&lt;&gt;2)*$E$127+($L$127&lt;&gt;2)*$L$127+($S$127&lt;&gt;2)*$S$127+($Z$127&lt;&gt;2)*$Z$127+($AG$127&lt;&gt;2)*$AG$127)/(($E$127&lt;&gt;2)+($L$127&lt;&gt;2)+($S$127&lt;&gt;2)+($Z$127&lt;&gt;2)+($AG$127&lt;&gt;2))&gt;=0.5,1,0))</f>
        <v/>
      </c>
      <c r="AO127" s="8">
        <f>IF(($F$127&lt;&gt;2)+($M$127&lt;&gt;2)+($T$127&lt;&gt;2)+($AA$127&lt;&gt;2)+($AH$127&lt;&gt;2)=0,2,IF((($F$127&lt;&gt;2)*$F$127+($M$127&lt;&gt;2)*$M$127+($T$127&lt;&gt;2)*$T$127+($AA$127&lt;&gt;2)*$AA$127+($AH$127&lt;&gt;2)*$AH$127)/(($F$127&lt;&gt;2)+($M$127&lt;&gt;2)+($T$127&lt;&gt;2)+($AA$127&lt;&gt;2)+($AH$127&lt;&gt;2))&gt;=0.5,1,0))</f>
        <v/>
      </c>
      <c r="AP127" s="8">
        <f>IF(($G$127&lt;&gt;2)+($N$127&lt;&gt;2)+($U$127&lt;&gt;2)+($AB$127&lt;&gt;2)+($AI$127&lt;&gt;2)=0,2,IF((($G$127&lt;&gt;2)*$G$127+($N$127&lt;&gt;2)*$N$127+($U$127&lt;&gt;2)*$U$127+($AB$127&lt;&gt;2)*$AB$127+($AI$127&lt;&gt;2)*$AI$127)/(($G$127&lt;&gt;2)+($N$127&lt;&gt;2)+($U$127&lt;&gt;2)+($AB$127&lt;&gt;2)+($AI$127&lt;&gt;2))&gt;=0.5,1,0))</f>
        <v/>
      </c>
      <c r="AR127" s="16">
        <f>'Ground truth'!$B$8</f>
        <v/>
      </c>
      <c r="AS127" s="16">
        <f>'Ground truth'!$C$8</f>
        <v/>
      </c>
      <c r="AT127" s="16">
        <f>'Ground truth'!$D$8</f>
        <v/>
      </c>
      <c r="AU127" s="16">
        <f>'Ground truth'!$E$8</f>
        <v/>
      </c>
      <c r="AV127" s="16">
        <f>'Ground truth'!$F$8</f>
        <v/>
      </c>
      <c r="AW127" s="16">
        <f>'Ground truth'!$G$8</f>
        <v/>
      </c>
    </row>
    <row r="129">
      <c r="A129" s="17" t="inlineStr">
        <is>
          <t>metrics — confident-only (unsure excluded from denominators)</t>
        </is>
      </c>
      <c r="B129" s="10" t="inlineStr">
        <is>
          <t>run 1</t>
        </is>
      </c>
      <c r="C129" s="10" t="inlineStr">
        <is>
          <t>run 2</t>
        </is>
      </c>
      <c r="D129" s="10" t="inlineStr">
        <is>
          <t>run 3</t>
        </is>
      </c>
      <c r="E129" s="10" t="inlineStr">
        <is>
          <t>run 4</t>
        </is>
      </c>
      <c r="F129" s="10" t="inlineStr">
        <is>
          <t>run 5</t>
        </is>
      </c>
      <c r="G129" s="10" t="inlineStr">
        <is>
          <t>avg-matrix</t>
        </is>
      </c>
      <c r="H129" s="10" t="inlineStr">
        <is>
          <t>mean</t>
        </is>
      </c>
      <c r="I129" s="10" t="inlineStr">
        <is>
          <t>std (pop.)</t>
        </is>
      </c>
      <c r="J129" s="17" t="inlineStr">
        <is>
          <t>notes</t>
        </is>
      </c>
    </row>
    <row r="130">
      <c r="A130" s="7" t="inlineStr">
        <is>
          <t>TP</t>
        </is>
      </c>
      <c r="B130" s="7">
        <f>SUMPRODUCT(($B$122:$G$127=1)*('Ground truth'!$B$3:$G$8=1))</f>
        <v/>
      </c>
      <c r="C130" s="7">
        <f>SUMPRODUCT(($I$122:$N$127=1)*('Ground truth'!$B$3:$G$8=1))</f>
        <v/>
      </c>
      <c r="D130" s="7">
        <f>SUMPRODUCT(($P$122:$U$127=1)*('Ground truth'!$B$3:$G$8=1))</f>
        <v/>
      </c>
      <c r="E130" s="7">
        <f>SUMPRODUCT(($W$122:$AB$127=1)*('Ground truth'!$B$3:$G$8=1))</f>
        <v/>
      </c>
      <c r="F130" s="7">
        <f>SUMPRODUCT(($AD$122:$AI$127=1)*('Ground truth'!$B$3:$G$8=1))</f>
        <v/>
      </c>
      <c r="G130" s="7">
        <f>SUMPRODUCT(($AK$122:$AP$127=1)*('Ground truth'!$B$3:$G$8=1))</f>
        <v/>
      </c>
      <c r="H130" s="12">
        <f>AVERAGE($B$130:$F$130)</f>
        <v/>
      </c>
      <c r="I130" s="12">
        <f>STDEV.P($B$130:$F$130)</f>
        <v/>
      </c>
    </row>
    <row r="131">
      <c r="A131" s="7" t="inlineStr">
        <is>
          <t>TN</t>
        </is>
      </c>
      <c r="B131" s="7">
        <f>SUMPRODUCT(($B$122:$G$127=0)*('Ground truth'!$B$3:$G$8=0))</f>
        <v/>
      </c>
      <c r="C131" s="7">
        <f>SUMPRODUCT(($I$122:$N$127=0)*('Ground truth'!$B$3:$G$8=0))</f>
        <v/>
      </c>
      <c r="D131" s="7">
        <f>SUMPRODUCT(($P$122:$U$127=0)*('Ground truth'!$B$3:$G$8=0))</f>
        <v/>
      </c>
      <c r="E131" s="7">
        <f>SUMPRODUCT(($W$122:$AB$127=0)*('Ground truth'!$B$3:$G$8=0))</f>
        <v/>
      </c>
      <c r="F131" s="7">
        <f>SUMPRODUCT(($AD$122:$AI$127=0)*('Ground truth'!$B$3:$G$8=0))</f>
        <v/>
      </c>
      <c r="G131" s="7">
        <f>SUMPRODUCT(($AK$122:$AP$127=0)*('Ground truth'!$B$3:$G$8=0))</f>
        <v/>
      </c>
      <c r="H131" s="12">
        <f>AVERAGE($B$131:$F$131)</f>
        <v/>
      </c>
      <c r="I131" s="12">
        <f>STDEV.P($B$131:$F$131)</f>
        <v/>
      </c>
    </row>
    <row r="132">
      <c r="A132" s="7" t="inlineStr">
        <is>
          <t>FP</t>
        </is>
      </c>
      <c r="B132" s="7">
        <f>SUMPRODUCT(($B$122:$G$127=1)*('Ground truth'!$B$3:$G$8=0))</f>
        <v/>
      </c>
      <c r="C132" s="7">
        <f>SUMPRODUCT(($I$122:$N$127=1)*('Ground truth'!$B$3:$G$8=0))</f>
        <v/>
      </c>
      <c r="D132" s="7">
        <f>SUMPRODUCT(($P$122:$U$127=1)*('Ground truth'!$B$3:$G$8=0))</f>
        <v/>
      </c>
      <c r="E132" s="7">
        <f>SUMPRODUCT(($W$122:$AB$127=1)*('Ground truth'!$B$3:$G$8=0))</f>
        <v/>
      </c>
      <c r="F132" s="7">
        <f>SUMPRODUCT(($AD$122:$AI$127=1)*('Ground truth'!$B$3:$G$8=0))</f>
        <v/>
      </c>
      <c r="G132" s="7">
        <f>SUMPRODUCT(($AK$122:$AP$127=1)*('Ground truth'!$B$3:$G$8=0))</f>
        <v/>
      </c>
      <c r="H132" s="12">
        <f>AVERAGE($B$132:$F$132)</f>
        <v/>
      </c>
      <c r="I132" s="12">
        <f>STDEV.P($B$132:$F$132)</f>
        <v/>
      </c>
    </row>
    <row r="133">
      <c r="A133" s="7" t="inlineStr">
        <is>
          <t>FN</t>
        </is>
      </c>
      <c r="B133" s="7">
        <f>SUMPRODUCT(($B$122:$G$127=0)*('Ground truth'!$B$3:$G$8=1))</f>
        <v/>
      </c>
      <c r="C133" s="7">
        <f>SUMPRODUCT(($I$122:$N$127=0)*('Ground truth'!$B$3:$G$8=1))</f>
        <v/>
      </c>
      <c r="D133" s="7">
        <f>SUMPRODUCT(($P$122:$U$127=0)*('Ground truth'!$B$3:$G$8=1))</f>
        <v/>
      </c>
      <c r="E133" s="7">
        <f>SUMPRODUCT(($W$122:$AB$127=0)*('Ground truth'!$B$3:$G$8=1))</f>
        <v/>
      </c>
      <c r="F133" s="7">
        <f>SUMPRODUCT(($AD$122:$AI$127=0)*('Ground truth'!$B$3:$G$8=1))</f>
        <v/>
      </c>
      <c r="G133" s="7">
        <f>SUMPRODUCT(($AK$122:$AP$127=0)*('Ground truth'!$B$3:$G$8=1))</f>
        <v/>
      </c>
      <c r="H133" s="12">
        <f>AVERAGE($B$133:$F$133)</f>
        <v/>
      </c>
      <c r="I133" s="12">
        <f>STDEV.P($B$133:$F$133)</f>
        <v/>
      </c>
    </row>
    <row r="134">
      <c r="A134" s="4" t="inlineStr">
        <is>
          <t>Precision</t>
        </is>
      </c>
      <c r="B134" s="12">
        <f>IFERROR($B$130/($B$130+$B$132),0)</f>
        <v/>
      </c>
      <c r="C134" s="12">
        <f>IFERROR($C$130/($C$130+$C$132),0)</f>
        <v/>
      </c>
      <c r="D134" s="12">
        <f>IFERROR($D$130/($D$130+$D$132),0)</f>
        <v/>
      </c>
      <c r="E134" s="12">
        <f>IFERROR($E$130/($E$130+$E$132),0)</f>
        <v/>
      </c>
      <c r="F134" s="12">
        <f>IFERROR($F$130/($F$130+$F$132),0)</f>
        <v/>
      </c>
      <c r="G134" s="12">
        <f>IFERROR($G$130/($G$130+$G$132),0)</f>
        <v/>
      </c>
      <c r="H134" s="18">
        <f>AVERAGE($B$134:$F$134)</f>
        <v/>
      </c>
      <c r="I134" s="18">
        <f>STDEV.P($B$134:$F$134)</f>
        <v/>
      </c>
    </row>
    <row r="135">
      <c r="A135" s="4" t="inlineStr">
        <is>
          <t>Recall</t>
        </is>
      </c>
      <c r="B135" s="12">
        <f>IFERROR($B$130/($B$130+$B$133),0)</f>
        <v/>
      </c>
      <c r="C135" s="12">
        <f>IFERROR($C$130/($C$130+$C$133),0)</f>
        <v/>
      </c>
      <c r="D135" s="12">
        <f>IFERROR($D$130/($D$130+$D$133),0)</f>
        <v/>
      </c>
      <c r="E135" s="12">
        <f>IFERROR($E$130/($E$130+$E$133),0)</f>
        <v/>
      </c>
      <c r="F135" s="12">
        <f>IFERROR($F$130/($F$130+$F$133),0)</f>
        <v/>
      </c>
      <c r="G135" s="12">
        <f>IFERROR($G$130/($G$130+$G$133),0)</f>
        <v/>
      </c>
      <c r="H135" s="18">
        <f>AVERAGE($B$135:$F$135)</f>
        <v/>
      </c>
      <c r="I135" s="18">
        <f>STDEV.P($B$135:$F$135)</f>
        <v/>
      </c>
    </row>
    <row r="136">
      <c r="A136" s="4" t="inlineStr">
        <is>
          <t>F1</t>
        </is>
      </c>
      <c r="B136" s="12">
        <f>IFERROR(2*$B$134*$B$135/($B$134+$B$135),0)</f>
        <v/>
      </c>
      <c r="C136" s="12">
        <f>IFERROR(2*$C$134*$C$135/($C$134+$C$135),0)</f>
        <v/>
      </c>
      <c r="D136" s="12">
        <f>IFERROR(2*$D$134*$D$135/($D$134+$D$135),0)</f>
        <v/>
      </c>
      <c r="E136" s="12">
        <f>IFERROR(2*$E$134*$E$135/($E$134+$E$135),0)</f>
        <v/>
      </c>
      <c r="F136" s="12">
        <f>IFERROR(2*$F$134*$F$135/($F$134+$F$135),0)</f>
        <v/>
      </c>
      <c r="G136" s="12">
        <f>IFERROR(2*$G$134*$G$135/($G$134+$G$135),0)</f>
        <v/>
      </c>
      <c r="H136" s="18">
        <f>AVERAGE($B$136:$F$136)</f>
        <v/>
      </c>
      <c r="I136" s="18">
        <f>STDEV.P($B$136:$F$136)</f>
        <v/>
      </c>
    </row>
    <row r="137">
      <c r="A137" s="4" t="inlineStr">
        <is>
          <t>Accuracy</t>
        </is>
      </c>
      <c r="B137" s="12">
        <f>IFERROR(($B$130+$B$131)/($B$130+$B$131+$B$132+$B$133),0)</f>
        <v/>
      </c>
      <c r="C137" s="12">
        <f>IFERROR(($C$130+$C$131)/($C$130+$C$131+$C$132+$C$133),0)</f>
        <v/>
      </c>
      <c r="D137" s="12">
        <f>IFERROR(($D$130+$D$131)/($D$130+$D$131+$D$132+$D$133),0)</f>
        <v/>
      </c>
      <c r="E137" s="12">
        <f>IFERROR(($E$130+$E$131)/($E$130+$E$131+$E$132+$E$133),0)</f>
        <v/>
      </c>
      <c r="F137" s="12">
        <f>IFERROR(($F$130+$F$131)/($F$130+$F$131+$F$132+$F$133),0)</f>
        <v/>
      </c>
      <c r="G137" s="12">
        <f>IFERROR(($G$130+$G$131)/($G$130+$G$131+$G$132+$G$133),0)</f>
        <v/>
      </c>
      <c r="H137" s="18">
        <f>AVERAGE($B$137:$F$137)</f>
        <v/>
      </c>
      <c r="I137" s="18">
        <f>STDEV.P($B$137:$F$137)</f>
        <v/>
      </c>
    </row>
    <row r="138">
      <c r="A138" s="4" t="inlineStr">
        <is>
          <t>Edit distance</t>
        </is>
      </c>
      <c r="B138" s="12">
        <f>SUMPRODUCT(ABS('Ground truth'!$B$3:$G$8-$B$122:$G$127))</f>
        <v/>
      </c>
      <c r="C138" s="12">
        <f>SUMPRODUCT(ABS('Ground truth'!$B$3:$G$8-$I$122:$N$127))</f>
        <v/>
      </c>
      <c r="D138" s="12">
        <f>SUMPRODUCT(ABS('Ground truth'!$B$3:$G$8-$P$122:$U$127))</f>
        <v/>
      </c>
      <c r="E138" s="12">
        <f>SUMPRODUCT(ABS('Ground truth'!$B$3:$G$8-$W$122:$AB$127))</f>
        <v/>
      </c>
      <c r="F138" s="12">
        <f>SUMPRODUCT(ABS('Ground truth'!$B$3:$G$8-$AD$122:$AI$127))</f>
        <v/>
      </c>
      <c r="G138" s="12">
        <f>SUMPRODUCT(ABS('Ground truth'!$B$3:$G$8-$AK$122:$AP$127))</f>
        <v/>
      </c>
      <c r="H138" s="18">
        <f>AVERAGE($B$138:$F$138)</f>
        <v/>
      </c>
      <c r="I138" s="18">
        <f>STDEV.P($B$138:$F$138)</f>
        <v/>
      </c>
    </row>
    <row r="139">
      <c r="A139" s="4" t="inlineStr">
        <is>
          <t>Spectral distance</t>
        </is>
      </c>
      <c r="B139" s="12">
        <f>SQRT(SUMPRODUCT(('Ground truth'!$J$3:$J$8-$B$149:$B$154)^2))</f>
        <v/>
      </c>
      <c r="C139" s="12">
        <f>SQRT(SUMPRODUCT(('Ground truth'!$J$3:$J$8-$C$149:$C$154)^2))</f>
        <v/>
      </c>
      <c r="D139" s="12">
        <f>SQRT(SUMPRODUCT(('Ground truth'!$J$3:$J$8-$D$149:$D$154)^2))</f>
        <v/>
      </c>
      <c r="E139" s="12">
        <f>SQRT(SUMPRODUCT(('Ground truth'!$J$3:$J$8-$E$149:$E$154)^2))</f>
        <v/>
      </c>
      <c r="F139" s="12">
        <f>SQRT(SUMPRODUCT(('Ground truth'!$J$3:$J$8-$F$149:$F$154)^2))</f>
        <v/>
      </c>
      <c r="G139" s="12">
        <f>SQRT(SUMPRODUCT(('Ground truth'!$J$3:$J$8-$G$149:$G$154)^2))</f>
        <v/>
      </c>
      <c r="H139" s="18">
        <f>AVERAGE($B$139:$F$139)</f>
        <v/>
      </c>
      <c r="I139" s="18">
        <f>STDEV.P($B$139:$F$139)</f>
        <v/>
      </c>
    </row>
    <row r="140">
      <c r="A140" s="4" t="inlineStr">
        <is>
          <t>Unsure cells</t>
        </is>
      </c>
      <c r="B140" s="7">
        <f>COUNTIF($B$122:$G$127,2)</f>
        <v/>
      </c>
      <c r="C140" s="7">
        <f>COUNTIF($I$122:$N$127,2)</f>
        <v/>
      </c>
      <c r="D140" s="7">
        <f>COUNTIF($P$122:$U$127,2)</f>
        <v/>
      </c>
      <c r="E140" s="7">
        <f>COUNTIF($W$122:$AB$127,2)</f>
        <v/>
      </c>
      <c r="F140" s="7">
        <f>COUNTIF($AD$122:$AI$127,2)</f>
        <v/>
      </c>
      <c r="G140" s="7">
        <f>COUNTIF($AK$122:$AP$127,2)</f>
        <v/>
      </c>
      <c r="H140" s="12">
        <f>AVERAGE($B$140:$F$140)</f>
        <v/>
      </c>
      <c r="I140" s="12">
        <f>STDEV.P($B$140:$F$140)</f>
        <v/>
      </c>
    </row>
    <row r="141">
      <c r="A141" s="3" t="inlineStr">
        <is>
          <t>eigenvalues (real part, numpy order; pasted)</t>
        </is>
      </c>
    </row>
    <row r="142">
      <c r="A142" s="3" t="inlineStr">
        <is>
          <t xml:space="preserve">  λ1</t>
        </is>
      </c>
      <c r="B142" s="19" t="n">
        <v>6.000000000000001</v>
      </c>
      <c r="C142" s="19" t="n">
        <v>5.701562118716421</v>
      </c>
      <c r="D142" s="19" t="n">
        <v>5.701562118716421</v>
      </c>
      <c r="E142" s="19" t="n">
        <v>5.427878872370742</v>
      </c>
      <c r="F142" s="19" t="n">
        <v>5.701562118716422</v>
      </c>
      <c r="G142" s="19" t="n">
        <v>5.701562118716421</v>
      </c>
    </row>
    <row r="143">
      <c r="A143" s="3" t="inlineStr">
        <is>
          <t xml:space="preserve">  λ2</t>
        </is>
      </c>
      <c r="B143" s="19" t="n">
        <v>-4.386334140049162e-48</v>
      </c>
      <c r="C143" s="19" t="n">
        <v>-3.370842258376965e-16</v>
      </c>
      <c r="D143" s="19" t="n">
        <v>-3.370842258376965e-16</v>
      </c>
      <c r="E143" s="19" t="n">
        <v>1.375663623311852</v>
      </c>
      <c r="F143" s="19" t="n">
        <v>1.000000000000001</v>
      </c>
      <c r="G143" s="19" t="n">
        <v>-3.370842258376965e-16</v>
      </c>
    </row>
    <row r="144">
      <c r="A144" s="3" t="inlineStr">
        <is>
          <t xml:space="preserve">  λ3</t>
        </is>
      </c>
      <c r="B144" s="19" t="n">
        <v>0</v>
      </c>
      <c r="C144" s="19" t="n">
        <v>-0.7015621187164242</v>
      </c>
      <c r="D144" s="19" t="n">
        <v>-0.7015621187164242</v>
      </c>
      <c r="E144" s="19" t="n">
        <v>-0.8035424956825954</v>
      </c>
      <c r="F144" s="19" t="n">
        <v>-0.7015621187164242</v>
      </c>
      <c r="G144" s="19" t="n">
        <v>-0.7015621187164242</v>
      </c>
    </row>
    <row r="145">
      <c r="A145" s="3" t="inlineStr">
        <is>
          <t xml:space="preserve">  λ4</t>
        </is>
      </c>
      <c r="B145" s="19" t="n">
        <v>1.368455531567204e-48</v>
      </c>
      <c r="C145" s="19" t="n">
        <v>0.9999999999999996</v>
      </c>
      <c r="D145" s="19" t="n">
        <v>0.9999999999999996</v>
      </c>
      <c r="E145" s="19" t="n">
        <v>-2.977569036297191e-16</v>
      </c>
      <c r="F145" s="19" t="n">
        <v>6.022561947948472e-64</v>
      </c>
      <c r="G145" s="19" t="n">
        <v>0.9999999999999996</v>
      </c>
    </row>
    <row r="146">
      <c r="A146" s="3" t="inlineStr">
        <is>
          <t xml:space="preserve">  λ5</t>
        </is>
      </c>
      <c r="B146" s="19" t="n">
        <v>1.370485732619968e-80</v>
      </c>
      <c r="C146" s="19" t="n">
        <v>1.09359623268658e-17</v>
      </c>
      <c r="D146" s="19" t="n">
        <v>1.09359623268658e-17</v>
      </c>
      <c r="E146" s="19" t="n">
        <v>1.467535964013903e-17</v>
      </c>
      <c r="F146" s="19" t="n">
        <v>-4.24855420916661e-63</v>
      </c>
      <c r="G146" s="19" t="n">
        <v>1.09359623268658e-17</v>
      </c>
    </row>
    <row r="147">
      <c r="A147" s="3" t="inlineStr">
        <is>
          <t xml:space="preserve">  λ6</t>
        </is>
      </c>
      <c r="B147" s="19" t="n">
        <v>1.370485732619968e-80</v>
      </c>
      <c r="C147" s="19" t="n">
        <v>2.435508034230893e-19</v>
      </c>
      <c r="D147" s="19" t="n">
        <v>2.435508034230893e-19</v>
      </c>
      <c r="E147" s="19" t="n">
        <v>-2.450430639424556e-17</v>
      </c>
      <c r="F147" s="19" t="n">
        <v>0</v>
      </c>
      <c r="G147" s="19" t="n">
        <v>2.435508034230893e-19</v>
      </c>
    </row>
    <row r="148">
      <c r="A148" s="3" t="inlineStr">
        <is>
          <t>eigenvalues sorted desc (LARGE)</t>
        </is>
      </c>
    </row>
    <row r="149">
      <c r="A149" s="3" t="inlineStr">
        <is>
          <t xml:space="preserve">  λ(1)</t>
        </is>
      </c>
      <c r="B149" s="19">
        <f>LARGE($B$142:$B$147,1)</f>
        <v/>
      </c>
      <c r="C149" s="19">
        <f>LARGE($C$142:$C$147,1)</f>
        <v/>
      </c>
      <c r="D149" s="19">
        <f>LARGE($D$142:$D$147,1)</f>
        <v/>
      </c>
      <c r="E149" s="19">
        <f>LARGE($E$142:$E$147,1)</f>
        <v/>
      </c>
      <c r="F149" s="19">
        <f>LARGE($F$142:$F$147,1)</f>
        <v/>
      </c>
      <c r="G149" s="19">
        <f>LARGE($G$142:$G$147,1)</f>
        <v/>
      </c>
    </row>
    <row r="150">
      <c r="A150" s="3" t="inlineStr">
        <is>
          <t xml:space="preserve">  λ(2)</t>
        </is>
      </c>
      <c r="B150" s="19">
        <f>LARGE($B$142:$B$147,2)</f>
        <v/>
      </c>
      <c r="C150" s="19">
        <f>LARGE($C$142:$C$147,2)</f>
        <v/>
      </c>
      <c r="D150" s="19">
        <f>LARGE($D$142:$D$147,2)</f>
        <v/>
      </c>
      <c r="E150" s="19">
        <f>LARGE($E$142:$E$147,2)</f>
        <v/>
      </c>
      <c r="F150" s="19">
        <f>LARGE($F$142:$F$147,2)</f>
        <v/>
      </c>
      <c r="G150" s="19">
        <f>LARGE($G$142:$G$147,2)</f>
        <v/>
      </c>
    </row>
    <row r="151">
      <c r="A151" s="3" t="inlineStr">
        <is>
          <t xml:space="preserve">  λ(3)</t>
        </is>
      </c>
      <c r="B151" s="19">
        <f>LARGE($B$142:$B$147,3)</f>
        <v/>
      </c>
      <c r="C151" s="19">
        <f>LARGE($C$142:$C$147,3)</f>
        <v/>
      </c>
      <c r="D151" s="19">
        <f>LARGE($D$142:$D$147,3)</f>
        <v/>
      </c>
      <c r="E151" s="19">
        <f>LARGE($E$142:$E$147,3)</f>
        <v/>
      </c>
      <c r="F151" s="19">
        <f>LARGE($F$142:$F$147,3)</f>
        <v/>
      </c>
      <c r="G151" s="19">
        <f>LARGE($G$142:$G$147,3)</f>
        <v/>
      </c>
    </row>
    <row r="152">
      <c r="A152" s="3" t="inlineStr">
        <is>
          <t xml:space="preserve">  λ(4)</t>
        </is>
      </c>
      <c r="B152" s="19">
        <f>LARGE($B$142:$B$147,4)</f>
        <v/>
      </c>
      <c r="C152" s="19">
        <f>LARGE($C$142:$C$147,4)</f>
        <v/>
      </c>
      <c r="D152" s="19">
        <f>LARGE($D$142:$D$147,4)</f>
        <v/>
      </c>
      <c r="E152" s="19">
        <f>LARGE($E$142:$E$147,4)</f>
        <v/>
      </c>
      <c r="F152" s="19">
        <f>LARGE($F$142:$F$147,4)</f>
        <v/>
      </c>
      <c r="G152" s="19">
        <f>LARGE($G$142:$G$147,4)</f>
        <v/>
      </c>
    </row>
    <row r="153">
      <c r="A153" s="3" t="inlineStr">
        <is>
          <t xml:space="preserve">  λ(5)</t>
        </is>
      </c>
      <c r="B153" s="19">
        <f>LARGE($B$142:$B$147,5)</f>
        <v/>
      </c>
      <c r="C153" s="19">
        <f>LARGE($C$142:$C$147,5)</f>
        <v/>
      </c>
      <c r="D153" s="19">
        <f>LARGE($D$142:$D$147,5)</f>
        <v/>
      </c>
      <c r="E153" s="19">
        <f>LARGE($E$142:$E$147,5)</f>
        <v/>
      </c>
      <c r="F153" s="19">
        <f>LARGE($F$142:$F$147,5)</f>
        <v/>
      </c>
      <c r="G153" s="19">
        <f>LARGE($G$142:$G$147,5)</f>
        <v/>
      </c>
    </row>
    <row r="154">
      <c r="A154" s="3" t="inlineStr">
        <is>
          <t xml:space="preserve">  λ(6)</t>
        </is>
      </c>
      <c r="B154" s="19">
        <f>LARGE($B$142:$B$147,6)</f>
        <v/>
      </c>
      <c r="C154" s="19">
        <f>LARGE($C$142:$C$147,6)</f>
        <v/>
      </c>
      <c r="D154" s="19">
        <f>LARGE($D$142:$D$147,6)</f>
        <v/>
      </c>
      <c r="E154" s="19">
        <f>LARGE($E$142:$E$147,6)</f>
        <v/>
      </c>
      <c r="F154" s="19">
        <f>LARGE($F$142:$F$147,6)</f>
        <v/>
      </c>
      <c r="G154" s="19">
        <f>LARGE($G$142:$G$147,6)</f>
        <v/>
      </c>
    </row>
    <row r="155">
      <c r="A155" s="3" t="inlineStr">
        <is>
          <t>check: Σeig − trace (→0)</t>
        </is>
      </c>
      <c r="B155" s="3">
        <f>ROUND(SUM($B$142:$B$147)-($B$122+$C$123+$D$124+$E$125+$F$126+$G$127),6)</f>
        <v/>
      </c>
      <c r="C155" s="3">
        <f>ROUND(SUM($C$142:$C$147)-($I$122+$J$123+$K$124+$L$125+$M$126+$N$127),6)</f>
        <v/>
      </c>
      <c r="D155" s="3">
        <f>ROUND(SUM($D$142:$D$147)-($P$122+$Q$123+$R$124+$S$125+$T$126+$U$127),6)</f>
        <v/>
      </c>
      <c r="E155" s="3">
        <f>ROUND(SUM($E$142:$E$147)-($W$122+$X$123+$Y$124+$Z$125+$AA$126+$AB$127),6)</f>
        <v/>
      </c>
      <c r="F155" s="3">
        <f>ROUND(SUM($F$142:$F$147)-($AD$122+$AE$123+$AF$124+$AG$125+$AH$126+$AI$127),6)</f>
        <v/>
      </c>
      <c r="G155" s="3">
        <f>ROUND(SUM($G$142:$G$147)-($AK$122+$AL$123+$AM$124+$AN$125+$AO$126+$AP$127),6)</f>
        <v/>
      </c>
    </row>
    <row r="156">
      <c r="A156" s="3" t="inlineStr">
        <is>
          <t>check: Πeig − det (→0)</t>
        </is>
      </c>
      <c r="B156" s="3">
        <f>ROUND(MDETERM($B$122:$G$127)-PRODUCT($B$142:$B$147),6)</f>
        <v/>
      </c>
      <c r="C156" s="3">
        <f>ROUND(MDETERM($I$122:$N$127)-PRODUCT($C$142:$C$147),6)</f>
        <v/>
      </c>
      <c r="D156" s="3">
        <f>ROUND(MDETERM($P$122:$U$127)-PRODUCT($D$142:$D$147),6)</f>
        <v/>
      </c>
      <c r="E156" s="3">
        <f>ROUND(MDETERM($W$122:$AB$127)-PRODUCT($E$142:$E$147),6)</f>
        <v/>
      </c>
      <c r="F156" s="3">
        <f>ROUND(MDETERM($AD$122:$AI$127)-PRODUCT($F$142:$F$147),6)</f>
        <v/>
      </c>
      <c r="G156" s="3">
        <f>ROUND(MDETERM($AK$122:$AP$127)-PRODUCT($G$142:$G$147),6)</f>
        <v/>
      </c>
    </row>
    <row r="157">
      <c r="A157" s="3" t="inlineStr">
        <is>
          <t>complex eigenvalues?</t>
        </is>
      </c>
      <c r="B157" s="3" t="inlineStr"/>
      <c r="C157" s="3" t="inlineStr"/>
      <c r="D157" s="3" t="inlineStr"/>
      <c r="E157" s="3" t="inlineStr"/>
      <c r="F157" s="3" t="inlineStr"/>
      <c r="G157" s="3" t="inlineStr"/>
    </row>
    <row r="158">
      <c r="A158" s="3" t="inlineStr">
        <is>
          <t>check: det(M − λᵢI) per sorted λ (→0)</t>
        </is>
      </c>
    </row>
    <row r="159">
      <c r="A159" s="3" t="inlineStr">
        <is>
          <t xml:space="preserve">  det(M − λ(1)I)</t>
        </is>
      </c>
      <c r="B159" s="3">
        <f t="array" ref="B159">ROUND(MDETERM($B$122:$G$127-$B$149*MUNIT(6)),6)</f>
        <v/>
      </c>
      <c r="C159" s="3">
        <f t="array" ref="C159">ROUND(MDETERM($I$122:$N$127-$C$149*MUNIT(6)),6)</f>
        <v/>
      </c>
      <c r="D159" s="3">
        <f t="array" ref="D159">ROUND(MDETERM($P$122:$U$127-$D$149*MUNIT(6)),6)</f>
        <v/>
      </c>
      <c r="E159" s="3">
        <f t="array" ref="E159">ROUND(MDETERM($W$122:$AB$127-$E$149*MUNIT(6)),6)</f>
        <v/>
      </c>
      <c r="F159" s="3">
        <f t="array" ref="F159">ROUND(MDETERM($AD$122:$AI$127-$F$149*MUNIT(6)),6)</f>
        <v/>
      </c>
      <c r="G159" s="3">
        <f t="array" ref="G159">ROUND(MDETERM($AK$122:$AP$127-$G$149*MUNIT(6)),6)</f>
        <v/>
      </c>
    </row>
    <row r="160">
      <c r="A160" s="3" t="inlineStr">
        <is>
          <t xml:space="preserve">  det(M − λ(2)I)</t>
        </is>
      </c>
      <c r="B160" s="3">
        <f t="array" ref="B160">ROUND(MDETERM($B$122:$G$127-$B$150*MUNIT(6)),6)</f>
        <v/>
      </c>
      <c r="C160" s="3">
        <f t="array" ref="C160">ROUND(MDETERM($I$122:$N$127-$C$150*MUNIT(6)),6)</f>
        <v/>
      </c>
      <c r="D160" s="3">
        <f t="array" ref="D160">ROUND(MDETERM($P$122:$U$127-$D$150*MUNIT(6)),6)</f>
        <v/>
      </c>
      <c r="E160" s="3">
        <f t="array" ref="E160">ROUND(MDETERM($W$122:$AB$127-$E$150*MUNIT(6)),6)</f>
        <v/>
      </c>
      <c r="F160" s="3">
        <f t="array" ref="F160">ROUND(MDETERM($AD$122:$AI$127-$F$150*MUNIT(6)),6)</f>
        <v/>
      </c>
      <c r="G160" s="3">
        <f t="array" ref="G160">ROUND(MDETERM($AK$122:$AP$127-$G$150*MUNIT(6)),6)</f>
        <v/>
      </c>
    </row>
    <row r="161">
      <c r="A161" s="3" t="inlineStr">
        <is>
          <t xml:space="preserve">  det(M − λ(3)I)</t>
        </is>
      </c>
      <c r="B161" s="3">
        <f t="array" ref="B161">ROUND(MDETERM($B$122:$G$127-$B$151*MUNIT(6)),6)</f>
        <v/>
      </c>
      <c r="C161" s="3">
        <f t="array" ref="C161">ROUND(MDETERM($I$122:$N$127-$C$151*MUNIT(6)),6)</f>
        <v/>
      </c>
      <c r="D161" s="3">
        <f t="array" ref="D161">ROUND(MDETERM($P$122:$U$127-$D$151*MUNIT(6)),6)</f>
        <v/>
      </c>
      <c r="E161" s="3">
        <f t="array" ref="E161">ROUND(MDETERM($W$122:$AB$127-$E$151*MUNIT(6)),6)</f>
        <v/>
      </c>
      <c r="F161" s="3">
        <f t="array" ref="F161">ROUND(MDETERM($AD$122:$AI$127-$F$151*MUNIT(6)),6)</f>
        <v/>
      </c>
      <c r="G161" s="3">
        <f t="array" ref="G161">ROUND(MDETERM($AK$122:$AP$127-$G$151*MUNIT(6)),6)</f>
        <v/>
      </c>
    </row>
    <row r="162">
      <c r="A162" s="3" t="inlineStr">
        <is>
          <t xml:space="preserve">  det(M − λ(4)I)</t>
        </is>
      </c>
      <c r="B162" s="3">
        <f t="array" ref="B162">ROUND(MDETERM($B$122:$G$127-$B$152*MUNIT(6)),6)</f>
        <v/>
      </c>
      <c r="C162" s="3">
        <f t="array" ref="C162">ROUND(MDETERM($I$122:$N$127-$C$152*MUNIT(6)),6)</f>
        <v/>
      </c>
      <c r="D162" s="3">
        <f t="array" ref="D162">ROUND(MDETERM($P$122:$U$127-$D$152*MUNIT(6)),6)</f>
        <v/>
      </c>
      <c r="E162" s="3">
        <f t="array" ref="E162">ROUND(MDETERM($W$122:$AB$127-$E$152*MUNIT(6)),6)</f>
        <v/>
      </c>
      <c r="F162" s="3">
        <f t="array" ref="F162">ROUND(MDETERM($AD$122:$AI$127-$F$152*MUNIT(6)),6)</f>
        <v/>
      </c>
      <c r="G162" s="3">
        <f t="array" ref="G162">ROUND(MDETERM($AK$122:$AP$127-$G$152*MUNIT(6)),6)</f>
        <v/>
      </c>
    </row>
    <row r="163">
      <c r="A163" s="3" t="inlineStr">
        <is>
          <t xml:space="preserve">  det(M − λ(5)I)</t>
        </is>
      </c>
      <c r="B163" s="3">
        <f t="array" ref="B163">ROUND(MDETERM($B$122:$G$127-$B$153*MUNIT(6)),6)</f>
        <v/>
      </c>
      <c r="C163" s="3">
        <f t="array" ref="C163">ROUND(MDETERM($I$122:$N$127-$C$153*MUNIT(6)),6)</f>
        <v/>
      </c>
      <c r="D163" s="3">
        <f t="array" ref="D163">ROUND(MDETERM($P$122:$U$127-$D$153*MUNIT(6)),6)</f>
        <v/>
      </c>
      <c r="E163" s="3">
        <f t="array" ref="E163">ROUND(MDETERM($W$122:$AB$127-$E$153*MUNIT(6)),6)</f>
        <v/>
      </c>
      <c r="F163" s="3">
        <f t="array" ref="F163">ROUND(MDETERM($AD$122:$AI$127-$F$153*MUNIT(6)),6)</f>
        <v/>
      </c>
      <c r="G163" s="3">
        <f t="array" ref="G163">ROUND(MDETERM($AK$122:$AP$127-$G$153*MUNIT(6)),6)</f>
        <v/>
      </c>
    </row>
    <row r="164">
      <c r="A164" s="3" t="inlineStr">
        <is>
          <t xml:space="preserve">  det(M − λ(6)I)</t>
        </is>
      </c>
      <c r="B164" s="3">
        <f t="array" ref="B164">ROUND(MDETERM($B$122:$G$127-$B$154*MUNIT(6)),6)</f>
        <v/>
      </c>
      <c r="C164" s="3">
        <f t="array" ref="C164">ROUND(MDETERM($I$122:$N$127-$C$154*MUNIT(6)),6)</f>
        <v/>
      </c>
      <c r="D164" s="3">
        <f t="array" ref="D164">ROUND(MDETERM($P$122:$U$127-$D$154*MUNIT(6)),6)</f>
        <v/>
      </c>
      <c r="E164" s="3">
        <f t="array" ref="E164">ROUND(MDETERM($W$122:$AB$127-$E$154*MUNIT(6)),6)</f>
        <v/>
      </c>
      <c r="F164" s="3">
        <f t="array" ref="F164">ROUND(MDETERM($AD$122:$AI$127-$F$154*MUNIT(6)),6)</f>
        <v/>
      </c>
      <c r="G164" s="3">
        <f t="array" ref="G164">ROUND(MDETERM($AK$122:$AP$127-$G$154*MUNIT(6)),6)</f>
        <v/>
      </c>
    </row>
    <row r="168" ht="16" customHeight="1">
      <c r="A168" s="14" t="inlineStr">
        <is>
          <t>LLM | mixtral:8x22b</t>
        </is>
      </c>
      <c r="B168" s="9" t="inlineStr">
        <is>
          <t>run 1 (raw, pasted)</t>
        </is>
      </c>
      <c r="I168" s="9" t="inlineStr">
        <is>
          <t>run 2 (raw, pasted)</t>
        </is>
      </c>
      <c r="P168" s="9" t="inlineStr">
        <is>
          <t>run 3 (raw, pasted)</t>
        </is>
      </c>
      <c r="W168" s="9" t="inlineStr">
        <is>
          <t>run 4 (raw, pasted)</t>
        </is>
      </c>
      <c r="AD168" s="9" t="inlineStr">
        <is>
          <t>run 5 (raw, pasted)</t>
        </is>
      </c>
      <c r="AK168" s="9" t="inlineStr">
        <is>
          <t>Step2 average matrix (formula)</t>
        </is>
      </c>
      <c r="AR168" s="9" t="inlineStr">
        <is>
          <t>ground truth (reference)</t>
        </is>
      </c>
    </row>
    <row r="169" ht="60" customHeight="1">
      <c r="B169" s="15" t="inlineStr">
        <is>
          <t>Payload</t>
        </is>
      </c>
      <c r="C169" s="15" t="inlineStr">
        <is>
          <t>Communication System</t>
        </is>
      </c>
      <c r="D169" s="15" t="inlineStr">
        <is>
          <t>Power System</t>
        </is>
      </c>
      <c r="E169" s="15" t="inlineStr">
        <is>
          <t>Attitude Determination and Control System</t>
        </is>
      </c>
      <c r="F169" s="15" t="inlineStr">
        <is>
          <t>On-Board Computer</t>
        </is>
      </c>
      <c r="G169" s="15" t="inlineStr">
        <is>
          <t>Structure</t>
        </is>
      </c>
      <c r="I169" s="15" t="inlineStr">
        <is>
          <t>Payload</t>
        </is>
      </c>
      <c r="J169" s="15" t="inlineStr">
        <is>
          <t>Communication System</t>
        </is>
      </c>
      <c r="K169" s="15" t="inlineStr">
        <is>
          <t>Power System</t>
        </is>
      </c>
      <c r="L169" s="15" t="inlineStr">
        <is>
          <t>Attitude Determination and Control System</t>
        </is>
      </c>
      <c r="M169" s="15" t="inlineStr">
        <is>
          <t>On-Board Computer</t>
        </is>
      </c>
      <c r="N169" s="15" t="inlineStr">
        <is>
          <t>Structure</t>
        </is>
      </c>
      <c r="P169" s="15" t="inlineStr">
        <is>
          <t>Payload</t>
        </is>
      </c>
      <c r="Q169" s="15" t="inlineStr">
        <is>
          <t>Communication System</t>
        </is>
      </c>
      <c r="R169" s="15" t="inlineStr">
        <is>
          <t>Power System</t>
        </is>
      </c>
      <c r="S169" s="15" t="inlineStr">
        <is>
          <t>Attitude Determination and Control System</t>
        </is>
      </c>
      <c r="T169" s="15" t="inlineStr">
        <is>
          <t>On-Board Computer</t>
        </is>
      </c>
      <c r="U169" s="15" t="inlineStr">
        <is>
          <t>Structure</t>
        </is>
      </c>
      <c r="W169" s="15" t="inlineStr">
        <is>
          <t>Payload</t>
        </is>
      </c>
      <c r="X169" s="15" t="inlineStr">
        <is>
          <t>Communication System</t>
        </is>
      </c>
      <c r="Y169" s="15" t="inlineStr">
        <is>
          <t>Power System</t>
        </is>
      </c>
      <c r="Z169" s="15" t="inlineStr">
        <is>
          <t>Attitude Determination and Control System</t>
        </is>
      </c>
      <c r="AA169" s="15" t="inlineStr">
        <is>
          <t>On-Board Computer</t>
        </is>
      </c>
      <c r="AB169" s="15" t="inlineStr">
        <is>
          <t>Structure</t>
        </is>
      </c>
      <c r="AD169" s="15" t="inlineStr">
        <is>
          <t>Payload</t>
        </is>
      </c>
      <c r="AE169" s="15" t="inlineStr">
        <is>
          <t>Communication System</t>
        </is>
      </c>
      <c r="AF169" s="15" t="inlineStr">
        <is>
          <t>Power System</t>
        </is>
      </c>
      <c r="AG169" s="15" t="inlineStr">
        <is>
          <t>Attitude Determination and Control System</t>
        </is>
      </c>
      <c r="AH169" s="15" t="inlineStr">
        <is>
          <t>On-Board Computer</t>
        </is>
      </c>
      <c r="AI169" s="15" t="inlineStr">
        <is>
          <t>Structure</t>
        </is>
      </c>
      <c r="AK169" s="15" t="inlineStr">
        <is>
          <t>Payload</t>
        </is>
      </c>
      <c r="AL169" s="15" t="inlineStr">
        <is>
          <t>Communication System</t>
        </is>
      </c>
      <c r="AM169" s="15" t="inlineStr">
        <is>
          <t>Power System</t>
        </is>
      </c>
      <c r="AN169" s="15" t="inlineStr">
        <is>
          <t>Attitude Determination and Control System</t>
        </is>
      </c>
      <c r="AO169" s="15" t="inlineStr">
        <is>
          <t>On-Board Computer</t>
        </is>
      </c>
      <c r="AP169" s="15" t="inlineStr">
        <is>
          <t>Structure</t>
        </is>
      </c>
    </row>
    <row r="170">
      <c r="A170" s="3" t="inlineStr">
        <is>
          <t>Payload</t>
        </is>
      </c>
      <c r="B170" s="8" t="n">
        <v>1</v>
      </c>
      <c r="C170" s="8" t="n">
        <v>1</v>
      </c>
      <c r="D170" s="8" t="n">
        <v>1</v>
      </c>
      <c r="E170" s="8" t="n">
        <v>1</v>
      </c>
      <c r="F170" s="8" t="n">
        <v>1</v>
      </c>
      <c r="G170" s="8" t="n">
        <v>1</v>
      </c>
      <c r="I170" s="8" t="n">
        <v>1</v>
      </c>
      <c r="J170" s="8" t="n">
        <v>1</v>
      </c>
      <c r="K170" s="8" t="n">
        <v>1</v>
      </c>
      <c r="L170" s="8" t="n">
        <v>1</v>
      </c>
      <c r="M170" s="8" t="n">
        <v>1</v>
      </c>
      <c r="N170" s="8" t="n">
        <v>1</v>
      </c>
      <c r="P170" s="8" t="n">
        <v>1</v>
      </c>
      <c r="Q170" s="8" t="n">
        <v>1</v>
      </c>
      <c r="R170" s="8" t="n">
        <v>1</v>
      </c>
      <c r="S170" s="8" t="n">
        <v>1</v>
      </c>
      <c r="T170" s="8" t="n">
        <v>1</v>
      </c>
      <c r="U170" s="8" t="n">
        <v>1</v>
      </c>
      <c r="W170" s="8" t="n">
        <v>1</v>
      </c>
      <c r="X170" s="8" t="n">
        <v>1</v>
      </c>
      <c r="Y170" s="8" t="n">
        <v>1</v>
      </c>
      <c r="Z170" s="8" t="n">
        <v>1</v>
      </c>
      <c r="AA170" s="8" t="n">
        <v>1</v>
      </c>
      <c r="AB170" s="8" t="n">
        <v>1</v>
      </c>
      <c r="AD170" s="8" t="n">
        <v>1</v>
      </c>
      <c r="AE170" s="8" t="n">
        <v>1</v>
      </c>
      <c r="AF170" s="8" t="n">
        <v>1</v>
      </c>
      <c r="AG170" s="8" t="n">
        <v>1</v>
      </c>
      <c r="AH170" s="8" t="n">
        <v>1</v>
      </c>
      <c r="AI170" s="8" t="n">
        <v>1</v>
      </c>
      <c r="AK170" s="8">
        <f>IF(($B$170&lt;&gt;2)+($I$170&lt;&gt;2)+($P$170&lt;&gt;2)+($W$170&lt;&gt;2)+($AD$170&lt;&gt;2)=0,2,IF((($B$170&lt;&gt;2)*$B$170+($I$170&lt;&gt;2)*$I$170+($P$170&lt;&gt;2)*$P$170+($W$170&lt;&gt;2)*$W$170+($AD$170&lt;&gt;2)*$AD$170)/(($B$170&lt;&gt;2)+($I$170&lt;&gt;2)+($P$170&lt;&gt;2)+($W$170&lt;&gt;2)+($AD$170&lt;&gt;2))&gt;=0.5,1,0))</f>
        <v/>
      </c>
      <c r="AL170" s="8">
        <f>IF(($C$170&lt;&gt;2)+($J$170&lt;&gt;2)+($Q$170&lt;&gt;2)+($X$170&lt;&gt;2)+($AE$170&lt;&gt;2)=0,2,IF((($C$170&lt;&gt;2)*$C$170+($J$170&lt;&gt;2)*$J$170+($Q$170&lt;&gt;2)*$Q$170+($X$170&lt;&gt;2)*$X$170+($AE$170&lt;&gt;2)*$AE$170)/(($C$170&lt;&gt;2)+($J$170&lt;&gt;2)+($Q$170&lt;&gt;2)+($X$170&lt;&gt;2)+($AE$170&lt;&gt;2))&gt;=0.5,1,0))</f>
        <v/>
      </c>
      <c r="AM170" s="8">
        <f>IF(($D$170&lt;&gt;2)+($K$170&lt;&gt;2)+($R$170&lt;&gt;2)+($Y$170&lt;&gt;2)+($AF$170&lt;&gt;2)=0,2,IF((($D$170&lt;&gt;2)*$D$170+($K$170&lt;&gt;2)*$K$170+($R$170&lt;&gt;2)*$R$170+($Y$170&lt;&gt;2)*$Y$170+($AF$170&lt;&gt;2)*$AF$170)/(($D$170&lt;&gt;2)+($K$170&lt;&gt;2)+($R$170&lt;&gt;2)+($Y$170&lt;&gt;2)+($AF$170&lt;&gt;2))&gt;=0.5,1,0))</f>
        <v/>
      </c>
      <c r="AN170" s="8">
        <f>IF(($E$170&lt;&gt;2)+($L$170&lt;&gt;2)+($S$170&lt;&gt;2)+($Z$170&lt;&gt;2)+($AG$170&lt;&gt;2)=0,2,IF((($E$170&lt;&gt;2)*$E$170+($L$170&lt;&gt;2)*$L$170+($S$170&lt;&gt;2)*$S$170+($Z$170&lt;&gt;2)*$Z$170+($AG$170&lt;&gt;2)*$AG$170)/(($E$170&lt;&gt;2)+($L$170&lt;&gt;2)+($S$170&lt;&gt;2)+($Z$170&lt;&gt;2)+($AG$170&lt;&gt;2))&gt;=0.5,1,0))</f>
        <v/>
      </c>
      <c r="AO170" s="8">
        <f>IF(($F$170&lt;&gt;2)+($M$170&lt;&gt;2)+($T$170&lt;&gt;2)+($AA$170&lt;&gt;2)+($AH$170&lt;&gt;2)=0,2,IF((($F$170&lt;&gt;2)*$F$170+($M$170&lt;&gt;2)*$M$170+($T$170&lt;&gt;2)*$T$170+($AA$170&lt;&gt;2)*$AA$170+($AH$170&lt;&gt;2)*$AH$170)/(($F$170&lt;&gt;2)+($M$170&lt;&gt;2)+($T$170&lt;&gt;2)+($AA$170&lt;&gt;2)+($AH$170&lt;&gt;2))&gt;=0.5,1,0))</f>
        <v/>
      </c>
      <c r="AP170" s="8">
        <f>IF(($G$170&lt;&gt;2)+($N$170&lt;&gt;2)+($U$170&lt;&gt;2)+($AB$170&lt;&gt;2)+($AI$170&lt;&gt;2)=0,2,IF((($G$170&lt;&gt;2)*$G$170+($N$170&lt;&gt;2)*$N$170+($U$170&lt;&gt;2)*$U$170+($AB$170&lt;&gt;2)*$AB$170+($AI$170&lt;&gt;2)*$AI$170)/(($G$170&lt;&gt;2)+($N$170&lt;&gt;2)+($U$170&lt;&gt;2)+($AB$170&lt;&gt;2)+($AI$170&lt;&gt;2))&gt;=0.5,1,0))</f>
        <v/>
      </c>
      <c r="AR170" s="16">
        <f>'Ground truth'!$B$3</f>
        <v/>
      </c>
      <c r="AS170" s="16">
        <f>'Ground truth'!$C$3</f>
        <v/>
      </c>
      <c r="AT170" s="16">
        <f>'Ground truth'!$D$3</f>
        <v/>
      </c>
      <c r="AU170" s="16">
        <f>'Ground truth'!$E$3</f>
        <v/>
      </c>
      <c r="AV170" s="16">
        <f>'Ground truth'!$F$3</f>
        <v/>
      </c>
      <c r="AW170" s="16">
        <f>'Ground truth'!$G$3</f>
        <v/>
      </c>
    </row>
    <row r="171">
      <c r="A171" s="3" t="inlineStr">
        <is>
          <t>Communication System</t>
        </is>
      </c>
      <c r="B171" s="8" t="n">
        <v>1</v>
      </c>
      <c r="C171" s="8" t="n">
        <v>1</v>
      </c>
      <c r="D171" s="8" t="n">
        <v>1</v>
      </c>
      <c r="E171" s="8" t="n">
        <v>1</v>
      </c>
      <c r="F171" s="8" t="n">
        <v>1</v>
      </c>
      <c r="G171" s="8" t="n">
        <v>0</v>
      </c>
      <c r="I171" s="8" t="n">
        <v>1</v>
      </c>
      <c r="J171" s="8" t="n">
        <v>1</v>
      </c>
      <c r="K171" s="8" t="n">
        <v>1</v>
      </c>
      <c r="L171" s="8" t="n">
        <v>1</v>
      </c>
      <c r="M171" s="8" t="n">
        <v>1</v>
      </c>
      <c r="N171" s="8" t="n">
        <v>0</v>
      </c>
      <c r="P171" s="8" t="n">
        <v>1</v>
      </c>
      <c r="Q171" s="8" t="n">
        <v>1</v>
      </c>
      <c r="R171" s="8" t="n">
        <v>1</v>
      </c>
      <c r="S171" s="8" t="n">
        <v>1</v>
      </c>
      <c r="T171" s="8" t="n">
        <v>1</v>
      </c>
      <c r="U171" s="8" t="n">
        <v>0</v>
      </c>
      <c r="W171" s="8" t="n">
        <v>1</v>
      </c>
      <c r="X171" s="8" t="n">
        <v>1</v>
      </c>
      <c r="Y171" s="8" t="n">
        <v>1</v>
      </c>
      <c r="Z171" s="8" t="n">
        <v>1</v>
      </c>
      <c r="AA171" s="8" t="n">
        <v>1</v>
      </c>
      <c r="AB171" s="8" t="n">
        <v>0</v>
      </c>
      <c r="AD171" s="8" t="n">
        <v>1</v>
      </c>
      <c r="AE171" s="8" t="n">
        <v>1</v>
      </c>
      <c r="AF171" s="8" t="n">
        <v>1</v>
      </c>
      <c r="AG171" s="8" t="n">
        <v>1</v>
      </c>
      <c r="AH171" s="8" t="n">
        <v>1</v>
      </c>
      <c r="AI171" s="8" t="n">
        <v>0</v>
      </c>
      <c r="AK171" s="8">
        <f>IF(($B$171&lt;&gt;2)+($I$171&lt;&gt;2)+($P$171&lt;&gt;2)+($W$171&lt;&gt;2)+($AD$171&lt;&gt;2)=0,2,IF((($B$171&lt;&gt;2)*$B$171+($I$171&lt;&gt;2)*$I$171+($P$171&lt;&gt;2)*$P$171+($W$171&lt;&gt;2)*$W$171+($AD$171&lt;&gt;2)*$AD$171)/(($B$171&lt;&gt;2)+($I$171&lt;&gt;2)+($P$171&lt;&gt;2)+($W$171&lt;&gt;2)+($AD$171&lt;&gt;2))&gt;=0.5,1,0))</f>
        <v/>
      </c>
      <c r="AL171" s="8">
        <f>IF(($C$171&lt;&gt;2)+($J$171&lt;&gt;2)+($Q$171&lt;&gt;2)+($X$171&lt;&gt;2)+($AE$171&lt;&gt;2)=0,2,IF((($C$171&lt;&gt;2)*$C$171+($J$171&lt;&gt;2)*$J$171+($Q$171&lt;&gt;2)*$Q$171+($X$171&lt;&gt;2)*$X$171+($AE$171&lt;&gt;2)*$AE$171)/(($C$171&lt;&gt;2)+($J$171&lt;&gt;2)+($Q$171&lt;&gt;2)+($X$171&lt;&gt;2)+($AE$171&lt;&gt;2))&gt;=0.5,1,0))</f>
        <v/>
      </c>
      <c r="AM171" s="8">
        <f>IF(($D$171&lt;&gt;2)+($K$171&lt;&gt;2)+($R$171&lt;&gt;2)+($Y$171&lt;&gt;2)+($AF$171&lt;&gt;2)=0,2,IF((($D$171&lt;&gt;2)*$D$171+($K$171&lt;&gt;2)*$K$171+($R$171&lt;&gt;2)*$R$171+($Y$171&lt;&gt;2)*$Y$171+($AF$171&lt;&gt;2)*$AF$171)/(($D$171&lt;&gt;2)+($K$171&lt;&gt;2)+($R$171&lt;&gt;2)+($Y$171&lt;&gt;2)+($AF$171&lt;&gt;2))&gt;=0.5,1,0))</f>
        <v/>
      </c>
      <c r="AN171" s="8">
        <f>IF(($E$171&lt;&gt;2)+($L$171&lt;&gt;2)+($S$171&lt;&gt;2)+($Z$171&lt;&gt;2)+($AG$171&lt;&gt;2)=0,2,IF((($E$171&lt;&gt;2)*$E$171+($L$171&lt;&gt;2)*$L$171+($S$171&lt;&gt;2)*$S$171+($Z$171&lt;&gt;2)*$Z$171+($AG$171&lt;&gt;2)*$AG$171)/(($E$171&lt;&gt;2)+($L$171&lt;&gt;2)+($S$171&lt;&gt;2)+($Z$171&lt;&gt;2)+($AG$171&lt;&gt;2))&gt;=0.5,1,0))</f>
        <v/>
      </c>
      <c r="AO171" s="8">
        <f>IF(($F$171&lt;&gt;2)+($M$171&lt;&gt;2)+($T$171&lt;&gt;2)+($AA$171&lt;&gt;2)+($AH$171&lt;&gt;2)=0,2,IF((($F$171&lt;&gt;2)*$F$171+($M$171&lt;&gt;2)*$M$171+($T$171&lt;&gt;2)*$T$171+($AA$171&lt;&gt;2)*$AA$171+($AH$171&lt;&gt;2)*$AH$171)/(($F$171&lt;&gt;2)+($M$171&lt;&gt;2)+($T$171&lt;&gt;2)+($AA$171&lt;&gt;2)+($AH$171&lt;&gt;2))&gt;=0.5,1,0))</f>
        <v/>
      </c>
      <c r="AP171" s="8">
        <f>IF(($G$171&lt;&gt;2)+($N$171&lt;&gt;2)+($U$171&lt;&gt;2)+($AB$171&lt;&gt;2)+($AI$171&lt;&gt;2)=0,2,IF((($G$171&lt;&gt;2)*$G$171+($N$171&lt;&gt;2)*$N$171+($U$171&lt;&gt;2)*$U$171+($AB$171&lt;&gt;2)*$AB$171+($AI$171&lt;&gt;2)*$AI$171)/(($G$171&lt;&gt;2)+($N$171&lt;&gt;2)+($U$171&lt;&gt;2)+($AB$171&lt;&gt;2)+($AI$171&lt;&gt;2))&gt;=0.5,1,0))</f>
        <v/>
      </c>
      <c r="AR171" s="16">
        <f>'Ground truth'!$B$4</f>
        <v/>
      </c>
      <c r="AS171" s="16">
        <f>'Ground truth'!$C$4</f>
        <v/>
      </c>
      <c r="AT171" s="16">
        <f>'Ground truth'!$D$4</f>
        <v/>
      </c>
      <c r="AU171" s="16">
        <f>'Ground truth'!$E$4</f>
        <v/>
      </c>
      <c r="AV171" s="16">
        <f>'Ground truth'!$F$4</f>
        <v/>
      </c>
      <c r="AW171" s="16">
        <f>'Ground truth'!$G$4</f>
        <v/>
      </c>
    </row>
    <row r="172">
      <c r="A172" s="3" t="inlineStr">
        <is>
          <t>Power System</t>
        </is>
      </c>
      <c r="B172" s="8" t="n">
        <v>1</v>
      </c>
      <c r="C172" s="8" t="n">
        <v>1</v>
      </c>
      <c r="D172" s="8" t="n">
        <v>1</v>
      </c>
      <c r="E172" s="8" t="n">
        <v>1</v>
      </c>
      <c r="F172" s="8" t="n">
        <v>1</v>
      </c>
      <c r="G172" s="8" t="n">
        <v>1</v>
      </c>
      <c r="I172" s="8" t="n">
        <v>1</v>
      </c>
      <c r="J172" s="8" t="n">
        <v>1</v>
      </c>
      <c r="K172" s="8" t="n">
        <v>1</v>
      </c>
      <c r="L172" s="8" t="n">
        <v>1</v>
      </c>
      <c r="M172" s="8" t="n">
        <v>1</v>
      </c>
      <c r="N172" s="8" t="n">
        <v>1</v>
      </c>
      <c r="P172" s="8" t="n">
        <v>1</v>
      </c>
      <c r="Q172" s="8" t="n">
        <v>1</v>
      </c>
      <c r="R172" s="8" t="n">
        <v>1</v>
      </c>
      <c r="S172" s="8" t="n">
        <v>1</v>
      </c>
      <c r="T172" s="8" t="n">
        <v>1</v>
      </c>
      <c r="U172" s="8" t="n">
        <v>1</v>
      </c>
      <c r="W172" s="8" t="n">
        <v>1</v>
      </c>
      <c r="X172" s="8" t="n">
        <v>1</v>
      </c>
      <c r="Y172" s="8" t="n">
        <v>1</v>
      </c>
      <c r="Z172" s="8" t="n">
        <v>1</v>
      </c>
      <c r="AA172" s="8" t="n">
        <v>1</v>
      </c>
      <c r="AB172" s="8" t="n">
        <v>1</v>
      </c>
      <c r="AD172" s="8" t="n">
        <v>1</v>
      </c>
      <c r="AE172" s="8" t="n">
        <v>1</v>
      </c>
      <c r="AF172" s="8" t="n">
        <v>1</v>
      </c>
      <c r="AG172" s="8" t="n">
        <v>1</v>
      </c>
      <c r="AH172" s="8" t="n">
        <v>1</v>
      </c>
      <c r="AI172" s="8" t="n">
        <v>1</v>
      </c>
      <c r="AK172" s="8">
        <f>IF(($B$172&lt;&gt;2)+($I$172&lt;&gt;2)+($P$172&lt;&gt;2)+($W$172&lt;&gt;2)+($AD$172&lt;&gt;2)=0,2,IF((($B$172&lt;&gt;2)*$B$172+($I$172&lt;&gt;2)*$I$172+($P$172&lt;&gt;2)*$P$172+($W$172&lt;&gt;2)*$W$172+($AD$172&lt;&gt;2)*$AD$172)/(($B$172&lt;&gt;2)+($I$172&lt;&gt;2)+($P$172&lt;&gt;2)+($W$172&lt;&gt;2)+($AD$172&lt;&gt;2))&gt;=0.5,1,0))</f>
        <v/>
      </c>
      <c r="AL172" s="8">
        <f>IF(($C$172&lt;&gt;2)+($J$172&lt;&gt;2)+($Q$172&lt;&gt;2)+($X$172&lt;&gt;2)+($AE$172&lt;&gt;2)=0,2,IF((($C$172&lt;&gt;2)*$C$172+($J$172&lt;&gt;2)*$J$172+($Q$172&lt;&gt;2)*$Q$172+($X$172&lt;&gt;2)*$X$172+($AE$172&lt;&gt;2)*$AE$172)/(($C$172&lt;&gt;2)+($J$172&lt;&gt;2)+($Q$172&lt;&gt;2)+($X$172&lt;&gt;2)+($AE$172&lt;&gt;2))&gt;=0.5,1,0))</f>
        <v/>
      </c>
      <c r="AM172" s="8">
        <f>IF(($D$172&lt;&gt;2)+($K$172&lt;&gt;2)+($R$172&lt;&gt;2)+($Y$172&lt;&gt;2)+($AF$172&lt;&gt;2)=0,2,IF((($D$172&lt;&gt;2)*$D$172+($K$172&lt;&gt;2)*$K$172+($R$172&lt;&gt;2)*$R$172+($Y$172&lt;&gt;2)*$Y$172+($AF$172&lt;&gt;2)*$AF$172)/(($D$172&lt;&gt;2)+($K$172&lt;&gt;2)+($R$172&lt;&gt;2)+($Y$172&lt;&gt;2)+($AF$172&lt;&gt;2))&gt;=0.5,1,0))</f>
        <v/>
      </c>
      <c r="AN172" s="8">
        <f>IF(($E$172&lt;&gt;2)+($L$172&lt;&gt;2)+($S$172&lt;&gt;2)+($Z$172&lt;&gt;2)+($AG$172&lt;&gt;2)=0,2,IF((($E$172&lt;&gt;2)*$E$172+($L$172&lt;&gt;2)*$L$172+($S$172&lt;&gt;2)*$S$172+($Z$172&lt;&gt;2)*$Z$172+($AG$172&lt;&gt;2)*$AG$172)/(($E$172&lt;&gt;2)+($L$172&lt;&gt;2)+($S$172&lt;&gt;2)+($Z$172&lt;&gt;2)+($AG$172&lt;&gt;2))&gt;=0.5,1,0))</f>
        <v/>
      </c>
      <c r="AO172" s="8">
        <f>IF(($F$172&lt;&gt;2)+($M$172&lt;&gt;2)+($T$172&lt;&gt;2)+($AA$172&lt;&gt;2)+($AH$172&lt;&gt;2)=0,2,IF((($F$172&lt;&gt;2)*$F$172+($M$172&lt;&gt;2)*$M$172+($T$172&lt;&gt;2)*$T$172+($AA$172&lt;&gt;2)*$AA$172+($AH$172&lt;&gt;2)*$AH$172)/(($F$172&lt;&gt;2)+($M$172&lt;&gt;2)+($T$172&lt;&gt;2)+($AA$172&lt;&gt;2)+($AH$172&lt;&gt;2))&gt;=0.5,1,0))</f>
        <v/>
      </c>
      <c r="AP172" s="8">
        <f>IF(($G$172&lt;&gt;2)+($N$172&lt;&gt;2)+($U$172&lt;&gt;2)+($AB$172&lt;&gt;2)+($AI$172&lt;&gt;2)=0,2,IF((($G$172&lt;&gt;2)*$G$172+($N$172&lt;&gt;2)*$N$172+($U$172&lt;&gt;2)*$U$172+($AB$172&lt;&gt;2)*$AB$172+($AI$172&lt;&gt;2)*$AI$172)/(($G$172&lt;&gt;2)+($N$172&lt;&gt;2)+($U$172&lt;&gt;2)+($AB$172&lt;&gt;2)+($AI$172&lt;&gt;2))&gt;=0.5,1,0))</f>
        <v/>
      </c>
      <c r="AR172" s="16">
        <f>'Ground truth'!$B$5</f>
        <v/>
      </c>
      <c r="AS172" s="16">
        <f>'Ground truth'!$C$5</f>
        <v/>
      </c>
      <c r="AT172" s="16">
        <f>'Ground truth'!$D$5</f>
        <v/>
      </c>
      <c r="AU172" s="16">
        <f>'Ground truth'!$E$5</f>
        <v/>
      </c>
      <c r="AV172" s="16">
        <f>'Ground truth'!$F$5</f>
        <v/>
      </c>
      <c r="AW172" s="16">
        <f>'Ground truth'!$G$5</f>
        <v/>
      </c>
    </row>
    <row r="173">
      <c r="A173" s="3" t="inlineStr">
        <is>
          <t>Attitude Determination and Control System</t>
        </is>
      </c>
      <c r="B173" s="8" t="n">
        <v>1</v>
      </c>
      <c r="C173" s="8" t="n">
        <v>1</v>
      </c>
      <c r="D173" s="8" t="n">
        <v>1</v>
      </c>
      <c r="E173" s="8" t="n">
        <v>1</v>
      </c>
      <c r="F173" s="8" t="n">
        <v>1</v>
      </c>
      <c r="G173" s="8" t="n">
        <v>1</v>
      </c>
      <c r="I173" s="8" t="n">
        <v>1</v>
      </c>
      <c r="J173" s="8" t="n">
        <v>1</v>
      </c>
      <c r="K173" s="8" t="n">
        <v>1</v>
      </c>
      <c r="L173" s="8" t="n">
        <v>1</v>
      </c>
      <c r="M173" s="8" t="n">
        <v>1</v>
      </c>
      <c r="N173" s="8" t="n">
        <v>1</v>
      </c>
      <c r="P173" s="8" t="n">
        <v>1</v>
      </c>
      <c r="Q173" s="8" t="n">
        <v>1</v>
      </c>
      <c r="R173" s="8" t="n">
        <v>1</v>
      </c>
      <c r="S173" s="8" t="n">
        <v>1</v>
      </c>
      <c r="T173" s="8" t="n">
        <v>1</v>
      </c>
      <c r="U173" s="8" t="n">
        <v>1</v>
      </c>
      <c r="W173" s="8" t="n">
        <v>1</v>
      </c>
      <c r="X173" s="8" t="n">
        <v>1</v>
      </c>
      <c r="Y173" s="8" t="n">
        <v>1</v>
      </c>
      <c r="Z173" s="8" t="n">
        <v>1</v>
      </c>
      <c r="AA173" s="8" t="n">
        <v>1</v>
      </c>
      <c r="AB173" s="8" t="n">
        <v>1</v>
      </c>
      <c r="AD173" s="8" t="n">
        <v>1</v>
      </c>
      <c r="AE173" s="8" t="n">
        <v>1</v>
      </c>
      <c r="AF173" s="8" t="n">
        <v>1</v>
      </c>
      <c r="AG173" s="8" t="n">
        <v>1</v>
      </c>
      <c r="AH173" s="8" t="n">
        <v>1</v>
      </c>
      <c r="AI173" s="8" t="n">
        <v>1</v>
      </c>
      <c r="AK173" s="8">
        <f>IF(($B$173&lt;&gt;2)+($I$173&lt;&gt;2)+($P$173&lt;&gt;2)+($W$173&lt;&gt;2)+($AD$173&lt;&gt;2)=0,2,IF((($B$173&lt;&gt;2)*$B$173+($I$173&lt;&gt;2)*$I$173+($P$173&lt;&gt;2)*$P$173+($W$173&lt;&gt;2)*$W$173+($AD$173&lt;&gt;2)*$AD$173)/(($B$173&lt;&gt;2)+($I$173&lt;&gt;2)+($P$173&lt;&gt;2)+($W$173&lt;&gt;2)+($AD$173&lt;&gt;2))&gt;=0.5,1,0))</f>
        <v/>
      </c>
      <c r="AL173" s="8">
        <f>IF(($C$173&lt;&gt;2)+($J$173&lt;&gt;2)+($Q$173&lt;&gt;2)+($X$173&lt;&gt;2)+($AE$173&lt;&gt;2)=0,2,IF((($C$173&lt;&gt;2)*$C$173+($J$173&lt;&gt;2)*$J$173+($Q$173&lt;&gt;2)*$Q$173+($X$173&lt;&gt;2)*$X$173+($AE$173&lt;&gt;2)*$AE$173)/(($C$173&lt;&gt;2)+($J$173&lt;&gt;2)+($Q$173&lt;&gt;2)+($X$173&lt;&gt;2)+($AE$173&lt;&gt;2))&gt;=0.5,1,0))</f>
        <v/>
      </c>
      <c r="AM173" s="8">
        <f>IF(($D$173&lt;&gt;2)+($K$173&lt;&gt;2)+($R$173&lt;&gt;2)+($Y$173&lt;&gt;2)+($AF$173&lt;&gt;2)=0,2,IF((($D$173&lt;&gt;2)*$D$173+($K$173&lt;&gt;2)*$K$173+($R$173&lt;&gt;2)*$R$173+($Y$173&lt;&gt;2)*$Y$173+($AF$173&lt;&gt;2)*$AF$173)/(($D$173&lt;&gt;2)+($K$173&lt;&gt;2)+($R$173&lt;&gt;2)+($Y$173&lt;&gt;2)+($AF$173&lt;&gt;2))&gt;=0.5,1,0))</f>
        <v/>
      </c>
      <c r="AN173" s="8">
        <f>IF(($E$173&lt;&gt;2)+($L$173&lt;&gt;2)+($S$173&lt;&gt;2)+($Z$173&lt;&gt;2)+($AG$173&lt;&gt;2)=0,2,IF((($E$173&lt;&gt;2)*$E$173+($L$173&lt;&gt;2)*$L$173+($S$173&lt;&gt;2)*$S$173+($Z$173&lt;&gt;2)*$Z$173+($AG$173&lt;&gt;2)*$AG$173)/(($E$173&lt;&gt;2)+($L$173&lt;&gt;2)+($S$173&lt;&gt;2)+($Z$173&lt;&gt;2)+($AG$173&lt;&gt;2))&gt;=0.5,1,0))</f>
        <v/>
      </c>
      <c r="AO173" s="8">
        <f>IF(($F$173&lt;&gt;2)+($M$173&lt;&gt;2)+($T$173&lt;&gt;2)+($AA$173&lt;&gt;2)+($AH$173&lt;&gt;2)=0,2,IF((($F$173&lt;&gt;2)*$F$173+($M$173&lt;&gt;2)*$M$173+($T$173&lt;&gt;2)*$T$173+($AA$173&lt;&gt;2)*$AA$173+($AH$173&lt;&gt;2)*$AH$173)/(($F$173&lt;&gt;2)+($M$173&lt;&gt;2)+($T$173&lt;&gt;2)+($AA$173&lt;&gt;2)+($AH$173&lt;&gt;2))&gt;=0.5,1,0))</f>
        <v/>
      </c>
      <c r="AP173" s="8">
        <f>IF(($G$173&lt;&gt;2)+($N$173&lt;&gt;2)+($U$173&lt;&gt;2)+($AB$173&lt;&gt;2)+($AI$173&lt;&gt;2)=0,2,IF((($G$173&lt;&gt;2)*$G$173+($N$173&lt;&gt;2)*$N$173+($U$173&lt;&gt;2)*$U$173+($AB$173&lt;&gt;2)*$AB$173+($AI$173&lt;&gt;2)*$AI$173)/(($G$173&lt;&gt;2)+($N$173&lt;&gt;2)+($U$173&lt;&gt;2)+($AB$173&lt;&gt;2)+($AI$173&lt;&gt;2))&gt;=0.5,1,0))</f>
        <v/>
      </c>
      <c r="AR173" s="16">
        <f>'Ground truth'!$B$6</f>
        <v/>
      </c>
      <c r="AS173" s="16">
        <f>'Ground truth'!$C$6</f>
        <v/>
      </c>
      <c r="AT173" s="16">
        <f>'Ground truth'!$D$6</f>
        <v/>
      </c>
      <c r="AU173" s="16">
        <f>'Ground truth'!$E$6</f>
        <v/>
      </c>
      <c r="AV173" s="16">
        <f>'Ground truth'!$F$6</f>
        <v/>
      </c>
      <c r="AW173" s="16">
        <f>'Ground truth'!$G$6</f>
        <v/>
      </c>
    </row>
    <row r="174">
      <c r="A174" s="3" t="inlineStr">
        <is>
          <t>On-Board Computer</t>
        </is>
      </c>
      <c r="B174" s="8" t="n">
        <v>1</v>
      </c>
      <c r="C174" s="8" t="n">
        <v>1</v>
      </c>
      <c r="D174" s="8" t="n">
        <v>1</v>
      </c>
      <c r="E174" s="8" t="n">
        <v>1</v>
      </c>
      <c r="F174" s="8" t="n">
        <v>1</v>
      </c>
      <c r="G174" s="8" t="n">
        <v>0</v>
      </c>
      <c r="I174" s="8" t="n">
        <v>1</v>
      </c>
      <c r="J174" s="8" t="n">
        <v>1</v>
      </c>
      <c r="K174" s="8" t="n">
        <v>1</v>
      </c>
      <c r="L174" s="8" t="n">
        <v>1</v>
      </c>
      <c r="M174" s="8" t="n">
        <v>1</v>
      </c>
      <c r="N174" s="8" t="n">
        <v>0</v>
      </c>
      <c r="P174" s="8" t="n">
        <v>1</v>
      </c>
      <c r="Q174" s="8" t="n">
        <v>1</v>
      </c>
      <c r="R174" s="8" t="n">
        <v>1</v>
      </c>
      <c r="S174" s="8" t="n">
        <v>1</v>
      </c>
      <c r="T174" s="8" t="n">
        <v>1</v>
      </c>
      <c r="U174" s="8" t="n">
        <v>0</v>
      </c>
      <c r="W174" s="8" t="n">
        <v>1</v>
      </c>
      <c r="X174" s="8" t="n">
        <v>1</v>
      </c>
      <c r="Y174" s="8" t="n">
        <v>1</v>
      </c>
      <c r="Z174" s="8" t="n">
        <v>1</v>
      </c>
      <c r="AA174" s="8" t="n">
        <v>1</v>
      </c>
      <c r="AB174" s="8" t="n">
        <v>0</v>
      </c>
      <c r="AD174" s="8" t="n">
        <v>1</v>
      </c>
      <c r="AE174" s="8" t="n">
        <v>1</v>
      </c>
      <c r="AF174" s="8" t="n">
        <v>1</v>
      </c>
      <c r="AG174" s="8" t="n">
        <v>1</v>
      </c>
      <c r="AH174" s="8" t="n">
        <v>1</v>
      </c>
      <c r="AI174" s="8" t="n">
        <v>0</v>
      </c>
      <c r="AK174" s="8">
        <f>IF(($B$174&lt;&gt;2)+($I$174&lt;&gt;2)+($P$174&lt;&gt;2)+($W$174&lt;&gt;2)+($AD$174&lt;&gt;2)=0,2,IF((($B$174&lt;&gt;2)*$B$174+($I$174&lt;&gt;2)*$I$174+($P$174&lt;&gt;2)*$P$174+($W$174&lt;&gt;2)*$W$174+($AD$174&lt;&gt;2)*$AD$174)/(($B$174&lt;&gt;2)+($I$174&lt;&gt;2)+($P$174&lt;&gt;2)+($W$174&lt;&gt;2)+($AD$174&lt;&gt;2))&gt;=0.5,1,0))</f>
        <v/>
      </c>
      <c r="AL174" s="8">
        <f>IF(($C$174&lt;&gt;2)+($J$174&lt;&gt;2)+($Q$174&lt;&gt;2)+($X$174&lt;&gt;2)+($AE$174&lt;&gt;2)=0,2,IF((($C$174&lt;&gt;2)*$C$174+($J$174&lt;&gt;2)*$J$174+($Q$174&lt;&gt;2)*$Q$174+($X$174&lt;&gt;2)*$X$174+($AE$174&lt;&gt;2)*$AE$174)/(($C$174&lt;&gt;2)+($J$174&lt;&gt;2)+($Q$174&lt;&gt;2)+($X$174&lt;&gt;2)+($AE$174&lt;&gt;2))&gt;=0.5,1,0))</f>
        <v/>
      </c>
      <c r="AM174" s="8">
        <f>IF(($D$174&lt;&gt;2)+($K$174&lt;&gt;2)+($R$174&lt;&gt;2)+($Y$174&lt;&gt;2)+($AF$174&lt;&gt;2)=0,2,IF((($D$174&lt;&gt;2)*$D$174+($K$174&lt;&gt;2)*$K$174+($R$174&lt;&gt;2)*$R$174+($Y$174&lt;&gt;2)*$Y$174+($AF$174&lt;&gt;2)*$AF$174)/(($D$174&lt;&gt;2)+($K$174&lt;&gt;2)+($R$174&lt;&gt;2)+($Y$174&lt;&gt;2)+($AF$174&lt;&gt;2))&gt;=0.5,1,0))</f>
        <v/>
      </c>
      <c r="AN174" s="8">
        <f>IF(($E$174&lt;&gt;2)+($L$174&lt;&gt;2)+($S$174&lt;&gt;2)+($Z$174&lt;&gt;2)+($AG$174&lt;&gt;2)=0,2,IF((($E$174&lt;&gt;2)*$E$174+($L$174&lt;&gt;2)*$L$174+($S$174&lt;&gt;2)*$S$174+($Z$174&lt;&gt;2)*$Z$174+($AG$174&lt;&gt;2)*$AG$174)/(($E$174&lt;&gt;2)+($L$174&lt;&gt;2)+($S$174&lt;&gt;2)+($Z$174&lt;&gt;2)+($AG$174&lt;&gt;2))&gt;=0.5,1,0))</f>
        <v/>
      </c>
      <c r="AO174" s="8">
        <f>IF(($F$174&lt;&gt;2)+($M$174&lt;&gt;2)+($T$174&lt;&gt;2)+($AA$174&lt;&gt;2)+($AH$174&lt;&gt;2)=0,2,IF((($F$174&lt;&gt;2)*$F$174+($M$174&lt;&gt;2)*$M$174+($T$174&lt;&gt;2)*$T$174+($AA$174&lt;&gt;2)*$AA$174+($AH$174&lt;&gt;2)*$AH$174)/(($F$174&lt;&gt;2)+($M$174&lt;&gt;2)+($T$174&lt;&gt;2)+($AA$174&lt;&gt;2)+($AH$174&lt;&gt;2))&gt;=0.5,1,0))</f>
        <v/>
      </c>
      <c r="AP174" s="8">
        <f>IF(($G$174&lt;&gt;2)+($N$174&lt;&gt;2)+($U$174&lt;&gt;2)+($AB$174&lt;&gt;2)+($AI$174&lt;&gt;2)=0,2,IF((($G$174&lt;&gt;2)*$G$174+($N$174&lt;&gt;2)*$N$174+($U$174&lt;&gt;2)*$U$174+($AB$174&lt;&gt;2)*$AB$174+($AI$174&lt;&gt;2)*$AI$174)/(($G$174&lt;&gt;2)+($N$174&lt;&gt;2)+($U$174&lt;&gt;2)+($AB$174&lt;&gt;2)+($AI$174&lt;&gt;2))&gt;=0.5,1,0))</f>
        <v/>
      </c>
      <c r="AR174" s="16">
        <f>'Ground truth'!$B$7</f>
        <v/>
      </c>
      <c r="AS174" s="16">
        <f>'Ground truth'!$C$7</f>
        <v/>
      </c>
      <c r="AT174" s="16">
        <f>'Ground truth'!$D$7</f>
        <v/>
      </c>
      <c r="AU174" s="16">
        <f>'Ground truth'!$E$7</f>
        <v/>
      </c>
      <c r="AV174" s="16">
        <f>'Ground truth'!$F$7</f>
        <v/>
      </c>
      <c r="AW174" s="16">
        <f>'Ground truth'!$G$7</f>
        <v/>
      </c>
    </row>
    <row r="175">
      <c r="A175" s="3" t="inlineStr">
        <is>
          <t>Structure</t>
        </is>
      </c>
      <c r="B175" s="8" t="n">
        <v>1</v>
      </c>
      <c r="C175" s="8" t="n">
        <v>0</v>
      </c>
      <c r="D175" s="8" t="n">
        <v>1</v>
      </c>
      <c r="E175" s="8" t="n">
        <v>1</v>
      </c>
      <c r="F175" s="8" t="n">
        <v>0</v>
      </c>
      <c r="G175" s="8" t="n">
        <v>1</v>
      </c>
      <c r="I175" s="8" t="n">
        <v>1</v>
      </c>
      <c r="J175" s="8" t="n">
        <v>0</v>
      </c>
      <c r="K175" s="8" t="n">
        <v>1</v>
      </c>
      <c r="L175" s="8" t="n">
        <v>1</v>
      </c>
      <c r="M175" s="8" t="n">
        <v>0</v>
      </c>
      <c r="N175" s="8" t="n">
        <v>1</v>
      </c>
      <c r="P175" s="8" t="n">
        <v>1</v>
      </c>
      <c r="Q175" s="8" t="n">
        <v>0</v>
      </c>
      <c r="R175" s="8" t="n">
        <v>1</v>
      </c>
      <c r="S175" s="8" t="n">
        <v>1</v>
      </c>
      <c r="T175" s="8" t="n">
        <v>0</v>
      </c>
      <c r="U175" s="8" t="n">
        <v>1</v>
      </c>
      <c r="W175" s="8" t="n">
        <v>1</v>
      </c>
      <c r="X175" s="8" t="n">
        <v>0</v>
      </c>
      <c r="Y175" s="8" t="n">
        <v>1</v>
      </c>
      <c r="Z175" s="8" t="n">
        <v>1</v>
      </c>
      <c r="AA175" s="8" t="n">
        <v>0</v>
      </c>
      <c r="AB175" s="8" t="n">
        <v>1</v>
      </c>
      <c r="AD175" s="8" t="n">
        <v>1</v>
      </c>
      <c r="AE175" s="8" t="n">
        <v>0</v>
      </c>
      <c r="AF175" s="8" t="n">
        <v>1</v>
      </c>
      <c r="AG175" s="8" t="n">
        <v>1</v>
      </c>
      <c r="AH175" s="8" t="n">
        <v>0</v>
      </c>
      <c r="AI175" s="8" t="n">
        <v>1</v>
      </c>
      <c r="AK175" s="8">
        <f>IF(($B$175&lt;&gt;2)+($I$175&lt;&gt;2)+($P$175&lt;&gt;2)+($W$175&lt;&gt;2)+($AD$175&lt;&gt;2)=0,2,IF((($B$175&lt;&gt;2)*$B$175+($I$175&lt;&gt;2)*$I$175+($P$175&lt;&gt;2)*$P$175+($W$175&lt;&gt;2)*$W$175+($AD$175&lt;&gt;2)*$AD$175)/(($B$175&lt;&gt;2)+($I$175&lt;&gt;2)+($P$175&lt;&gt;2)+($W$175&lt;&gt;2)+($AD$175&lt;&gt;2))&gt;=0.5,1,0))</f>
        <v/>
      </c>
      <c r="AL175" s="8">
        <f>IF(($C$175&lt;&gt;2)+($J$175&lt;&gt;2)+($Q$175&lt;&gt;2)+($X$175&lt;&gt;2)+($AE$175&lt;&gt;2)=0,2,IF((($C$175&lt;&gt;2)*$C$175+($J$175&lt;&gt;2)*$J$175+($Q$175&lt;&gt;2)*$Q$175+($X$175&lt;&gt;2)*$X$175+($AE$175&lt;&gt;2)*$AE$175)/(($C$175&lt;&gt;2)+($J$175&lt;&gt;2)+($Q$175&lt;&gt;2)+($X$175&lt;&gt;2)+($AE$175&lt;&gt;2))&gt;=0.5,1,0))</f>
        <v/>
      </c>
      <c r="AM175" s="8">
        <f>IF(($D$175&lt;&gt;2)+($K$175&lt;&gt;2)+($R$175&lt;&gt;2)+($Y$175&lt;&gt;2)+($AF$175&lt;&gt;2)=0,2,IF((($D$175&lt;&gt;2)*$D$175+($K$175&lt;&gt;2)*$K$175+($R$175&lt;&gt;2)*$R$175+($Y$175&lt;&gt;2)*$Y$175+($AF$175&lt;&gt;2)*$AF$175)/(($D$175&lt;&gt;2)+($K$175&lt;&gt;2)+($R$175&lt;&gt;2)+($Y$175&lt;&gt;2)+($AF$175&lt;&gt;2))&gt;=0.5,1,0))</f>
        <v/>
      </c>
      <c r="AN175" s="8">
        <f>IF(($E$175&lt;&gt;2)+($L$175&lt;&gt;2)+($S$175&lt;&gt;2)+($Z$175&lt;&gt;2)+($AG$175&lt;&gt;2)=0,2,IF((($E$175&lt;&gt;2)*$E$175+($L$175&lt;&gt;2)*$L$175+($S$175&lt;&gt;2)*$S$175+($Z$175&lt;&gt;2)*$Z$175+($AG$175&lt;&gt;2)*$AG$175)/(($E$175&lt;&gt;2)+($L$175&lt;&gt;2)+($S$175&lt;&gt;2)+($Z$175&lt;&gt;2)+($AG$175&lt;&gt;2))&gt;=0.5,1,0))</f>
        <v/>
      </c>
      <c r="AO175" s="8">
        <f>IF(($F$175&lt;&gt;2)+($M$175&lt;&gt;2)+($T$175&lt;&gt;2)+($AA$175&lt;&gt;2)+($AH$175&lt;&gt;2)=0,2,IF((($F$175&lt;&gt;2)*$F$175+($M$175&lt;&gt;2)*$M$175+($T$175&lt;&gt;2)*$T$175+($AA$175&lt;&gt;2)*$AA$175+($AH$175&lt;&gt;2)*$AH$175)/(($F$175&lt;&gt;2)+($M$175&lt;&gt;2)+($T$175&lt;&gt;2)+($AA$175&lt;&gt;2)+($AH$175&lt;&gt;2))&gt;=0.5,1,0))</f>
        <v/>
      </c>
      <c r="AP175" s="8">
        <f>IF(($G$175&lt;&gt;2)+($N$175&lt;&gt;2)+($U$175&lt;&gt;2)+($AB$175&lt;&gt;2)+($AI$175&lt;&gt;2)=0,2,IF((($G$175&lt;&gt;2)*$G$175+($N$175&lt;&gt;2)*$N$175+($U$175&lt;&gt;2)*$U$175+($AB$175&lt;&gt;2)*$AB$175+($AI$175&lt;&gt;2)*$AI$175)/(($G$175&lt;&gt;2)+($N$175&lt;&gt;2)+($U$175&lt;&gt;2)+($AB$175&lt;&gt;2)+($AI$175&lt;&gt;2))&gt;=0.5,1,0))</f>
        <v/>
      </c>
      <c r="AR175" s="16">
        <f>'Ground truth'!$B$8</f>
        <v/>
      </c>
      <c r="AS175" s="16">
        <f>'Ground truth'!$C$8</f>
        <v/>
      </c>
      <c r="AT175" s="16">
        <f>'Ground truth'!$D$8</f>
        <v/>
      </c>
      <c r="AU175" s="16">
        <f>'Ground truth'!$E$8</f>
        <v/>
      </c>
      <c r="AV175" s="16">
        <f>'Ground truth'!$F$8</f>
        <v/>
      </c>
      <c r="AW175" s="16">
        <f>'Ground truth'!$G$8</f>
        <v/>
      </c>
    </row>
    <row r="177">
      <c r="A177" s="17" t="inlineStr">
        <is>
          <t>metrics — confident-only (unsure excluded from denominators)</t>
        </is>
      </c>
      <c r="B177" s="10" t="inlineStr">
        <is>
          <t>run 1</t>
        </is>
      </c>
      <c r="C177" s="10" t="inlineStr">
        <is>
          <t>run 2</t>
        </is>
      </c>
      <c r="D177" s="10" t="inlineStr">
        <is>
          <t>run 3</t>
        </is>
      </c>
      <c r="E177" s="10" t="inlineStr">
        <is>
          <t>run 4</t>
        </is>
      </c>
      <c r="F177" s="10" t="inlineStr">
        <is>
          <t>run 5</t>
        </is>
      </c>
      <c r="G177" s="10" t="inlineStr">
        <is>
          <t>avg-matrix</t>
        </is>
      </c>
      <c r="H177" s="10" t="inlineStr">
        <is>
          <t>mean</t>
        </is>
      </c>
      <c r="I177" s="10" t="inlineStr">
        <is>
          <t>std (pop.)</t>
        </is>
      </c>
      <c r="J177" s="17" t="inlineStr">
        <is>
          <t>notes</t>
        </is>
      </c>
    </row>
    <row r="178">
      <c r="A178" s="7" t="inlineStr">
        <is>
          <t>TP</t>
        </is>
      </c>
      <c r="B178" s="7">
        <f>SUMPRODUCT(($B$170:$G$175=1)*('Ground truth'!$B$3:$G$8=1))</f>
        <v/>
      </c>
      <c r="C178" s="7">
        <f>SUMPRODUCT(($I$170:$N$175=1)*('Ground truth'!$B$3:$G$8=1))</f>
        <v/>
      </c>
      <c r="D178" s="7">
        <f>SUMPRODUCT(($P$170:$U$175=1)*('Ground truth'!$B$3:$G$8=1))</f>
        <v/>
      </c>
      <c r="E178" s="7">
        <f>SUMPRODUCT(($W$170:$AB$175=1)*('Ground truth'!$B$3:$G$8=1))</f>
        <v/>
      </c>
      <c r="F178" s="7">
        <f>SUMPRODUCT(($AD$170:$AI$175=1)*('Ground truth'!$B$3:$G$8=1))</f>
        <v/>
      </c>
      <c r="G178" s="7">
        <f>SUMPRODUCT(($AK$170:$AP$175=1)*('Ground truth'!$B$3:$G$8=1))</f>
        <v/>
      </c>
      <c r="H178" s="12">
        <f>AVERAGE($B$178:$F$178)</f>
        <v/>
      </c>
      <c r="I178" s="12">
        <f>STDEV.P($B$178:$F$178)</f>
        <v/>
      </c>
    </row>
    <row r="179">
      <c r="A179" s="7" t="inlineStr">
        <is>
          <t>TN</t>
        </is>
      </c>
      <c r="B179" s="7">
        <f>SUMPRODUCT(($B$170:$G$175=0)*('Ground truth'!$B$3:$G$8=0))</f>
        <v/>
      </c>
      <c r="C179" s="7">
        <f>SUMPRODUCT(($I$170:$N$175=0)*('Ground truth'!$B$3:$G$8=0))</f>
        <v/>
      </c>
      <c r="D179" s="7">
        <f>SUMPRODUCT(($P$170:$U$175=0)*('Ground truth'!$B$3:$G$8=0))</f>
        <v/>
      </c>
      <c r="E179" s="7">
        <f>SUMPRODUCT(($W$170:$AB$175=0)*('Ground truth'!$B$3:$G$8=0))</f>
        <v/>
      </c>
      <c r="F179" s="7">
        <f>SUMPRODUCT(($AD$170:$AI$175=0)*('Ground truth'!$B$3:$G$8=0))</f>
        <v/>
      </c>
      <c r="G179" s="7">
        <f>SUMPRODUCT(($AK$170:$AP$175=0)*('Ground truth'!$B$3:$G$8=0))</f>
        <v/>
      </c>
      <c r="H179" s="12">
        <f>AVERAGE($B$179:$F$179)</f>
        <v/>
      </c>
      <c r="I179" s="12">
        <f>STDEV.P($B$179:$F$179)</f>
        <v/>
      </c>
    </row>
    <row r="180">
      <c r="A180" s="7" t="inlineStr">
        <is>
          <t>FP</t>
        </is>
      </c>
      <c r="B180" s="7">
        <f>SUMPRODUCT(($B$170:$G$175=1)*('Ground truth'!$B$3:$G$8=0))</f>
        <v/>
      </c>
      <c r="C180" s="7">
        <f>SUMPRODUCT(($I$170:$N$175=1)*('Ground truth'!$B$3:$G$8=0))</f>
        <v/>
      </c>
      <c r="D180" s="7">
        <f>SUMPRODUCT(($P$170:$U$175=1)*('Ground truth'!$B$3:$G$8=0))</f>
        <v/>
      </c>
      <c r="E180" s="7">
        <f>SUMPRODUCT(($W$170:$AB$175=1)*('Ground truth'!$B$3:$G$8=0))</f>
        <v/>
      </c>
      <c r="F180" s="7">
        <f>SUMPRODUCT(($AD$170:$AI$175=1)*('Ground truth'!$B$3:$G$8=0))</f>
        <v/>
      </c>
      <c r="G180" s="7">
        <f>SUMPRODUCT(($AK$170:$AP$175=1)*('Ground truth'!$B$3:$G$8=0))</f>
        <v/>
      </c>
      <c r="H180" s="12">
        <f>AVERAGE($B$180:$F$180)</f>
        <v/>
      </c>
      <c r="I180" s="12">
        <f>STDEV.P($B$180:$F$180)</f>
        <v/>
      </c>
    </row>
    <row r="181">
      <c r="A181" s="7" t="inlineStr">
        <is>
          <t>FN</t>
        </is>
      </c>
      <c r="B181" s="7">
        <f>SUMPRODUCT(($B$170:$G$175=0)*('Ground truth'!$B$3:$G$8=1))</f>
        <v/>
      </c>
      <c r="C181" s="7">
        <f>SUMPRODUCT(($I$170:$N$175=0)*('Ground truth'!$B$3:$G$8=1))</f>
        <v/>
      </c>
      <c r="D181" s="7">
        <f>SUMPRODUCT(($P$170:$U$175=0)*('Ground truth'!$B$3:$G$8=1))</f>
        <v/>
      </c>
      <c r="E181" s="7">
        <f>SUMPRODUCT(($W$170:$AB$175=0)*('Ground truth'!$B$3:$G$8=1))</f>
        <v/>
      </c>
      <c r="F181" s="7">
        <f>SUMPRODUCT(($AD$170:$AI$175=0)*('Ground truth'!$B$3:$G$8=1))</f>
        <v/>
      </c>
      <c r="G181" s="7">
        <f>SUMPRODUCT(($AK$170:$AP$175=0)*('Ground truth'!$B$3:$G$8=1))</f>
        <v/>
      </c>
      <c r="H181" s="12">
        <f>AVERAGE($B$181:$F$181)</f>
        <v/>
      </c>
      <c r="I181" s="12">
        <f>STDEV.P($B$181:$F$181)</f>
        <v/>
      </c>
    </row>
    <row r="182">
      <c r="A182" s="4" t="inlineStr">
        <is>
          <t>Precision</t>
        </is>
      </c>
      <c r="B182" s="12">
        <f>IFERROR($B$178/($B$178+$B$180),0)</f>
        <v/>
      </c>
      <c r="C182" s="12">
        <f>IFERROR($C$178/($C$178+$C$180),0)</f>
        <v/>
      </c>
      <c r="D182" s="12">
        <f>IFERROR($D$178/($D$178+$D$180),0)</f>
        <v/>
      </c>
      <c r="E182" s="12">
        <f>IFERROR($E$178/($E$178+$E$180),0)</f>
        <v/>
      </c>
      <c r="F182" s="12">
        <f>IFERROR($F$178/($F$178+$F$180),0)</f>
        <v/>
      </c>
      <c r="G182" s="12">
        <f>IFERROR($G$178/($G$178+$G$180),0)</f>
        <v/>
      </c>
      <c r="H182" s="18">
        <f>AVERAGE($B$182:$F$182)</f>
        <v/>
      </c>
      <c r="I182" s="18">
        <f>STDEV.P($B$182:$F$182)</f>
        <v/>
      </c>
    </row>
    <row r="183">
      <c r="A183" s="4" t="inlineStr">
        <is>
          <t>Recall</t>
        </is>
      </c>
      <c r="B183" s="12">
        <f>IFERROR($B$178/($B$178+$B$181),0)</f>
        <v/>
      </c>
      <c r="C183" s="12">
        <f>IFERROR($C$178/($C$178+$C$181),0)</f>
        <v/>
      </c>
      <c r="D183" s="12">
        <f>IFERROR($D$178/($D$178+$D$181),0)</f>
        <v/>
      </c>
      <c r="E183" s="12">
        <f>IFERROR($E$178/($E$178+$E$181),0)</f>
        <v/>
      </c>
      <c r="F183" s="12">
        <f>IFERROR($F$178/($F$178+$F$181),0)</f>
        <v/>
      </c>
      <c r="G183" s="12">
        <f>IFERROR($G$178/($G$178+$G$181),0)</f>
        <v/>
      </c>
      <c r="H183" s="18">
        <f>AVERAGE($B$183:$F$183)</f>
        <v/>
      </c>
      <c r="I183" s="18">
        <f>STDEV.P($B$183:$F$183)</f>
        <v/>
      </c>
    </row>
    <row r="184">
      <c r="A184" s="4" t="inlineStr">
        <is>
          <t>F1</t>
        </is>
      </c>
      <c r="B184" s="12">
        <f>IFERROR(2*$B$182*$B$183/($B$182+$B$183),0)</f>
        <v/>
      </c>
      <c r="C184" s="12">
        <f>IFERROR(2*$C$182*$C$183/($C$182+$C$183),0)</f>
        <v/>
      </c>
      <c r="D184" s="12">
        <f>IFERROR(2*$D$182*$D$183/($D$182+$D$183),0)</f>
        <v/>
      </c>
      <c r="E184" s="12">
        <f>IFERROR(2*$E$182*$E$183/($E$182+$E$183),0)</f>
        <v/>
      </c>
      <c r="F184" s="12">
        <f>IFERROR(2*$F$182*$F$183/($F$182+$F$183),0)</f>
        <v/>
      </c>
      <c r="G184" s="12">
        <f>IFERROR(2*$G$182*$G$183/($G$182+$G$183),0)</f>
        <v/>
      </c>
      <c r="H184" s="18">
        <f>AVERAGE($B$184:$F$184)</f>
        <v/>
      </c>
      <c r="I184" s="18">
        <f>STDEV.P($B$184:$F$184)</f>
        <v/>
      </c>
    </row>
    <row r="185">
      <c r="A185" s="4" t="inlineStr">
        <is>
          <t>Accuracy</t>
        </is>
      </c>
      <c r="B185" s="12">
        <f>IFERROR(($B$178+$B$179)/($B$178+$B$179+$B$180+$B$181),0)</f>
        <v/>
      </c>
      <c r="C185" s="12">
        <f>IFERROR(($C$178+$C$179)/($C$178+$C$179+$C$180+$C$181),0)</f>
        <v/>
      </c>
      <c r="D185" s="12">
        <f>IFERROR(($D$178+$D$179)/($D$178+$D$179+$D$180+$D$181),0)</f>
        <v/>
      </c>
      <c r="E185" s="12">
        <f>IFERROR(($E$178+$E$179)/($E$178+$E$179+$E$180+$E$181),0)</f>
        <v/>
      </c>
      <c r="F185" s="12">
        <f>IFERROR(($F$178+$F$179)/($F$178+$F$179+$F$180+$F$181),0)</f>
        <v/>
      </c>
      <c r="G185" s="12">
        <f>IFERROR(($G$178+$G$179)/($G$178+$G$179+$G$180+$G$181),0)</f>
        <v/>
      </c>
      <c r="H185" s="18">
        <f>AVERAGE($B$185:$F$185)</f>
        <v/>
      </c>
      <c r="I185" s="18">
        <f>STDEV.P($B$185:$F$185)</f>
        <v/>
      </c>
    </row>
    <row r="186">
      <c r="A186" s="4" t="inlineStr">
        <is>
          <t>Edit distance</t>
        </is>
      </c>
      <c r="B186" s="12">
        <f>SUMPRODUCT(ABS('Ground truth'!$B$3:$G$8-$B$170:$G$175))</f>
        <v/>
      </c>
      <c r="C186" s="12">
        <f>SUMPRODUCT(ABS('Ground truth'!$B$3:$G$8-$I$170:$N$175))</f>
        <v/>
      </c>
      <c r="D186" s="12">
        <f>SUMPRODUCT(ABS('Ground truth'!$B$3:$G$8-$P$170:$U$175))</f>
        <v/>
      </c>
      <c r="E186" s="12">
        <f>SUMPRODUCT(ABS('Ground truth'!$B$3:$G$8-$W$170:$AB$175))</f>
        <v/>
      </c>
      <c r="F186" s="12">
        <f>SUMPRODUCT(ABS('Ground truth'!$B$3:$G$8-$AD$170:$AI$175))</f>
        <v/>
      </c>
      <c r="G186" s="12">
        <f>SUMPRODUCT(ABS('Ground truth'!$B$3:$G$8-$AK$170:$AP$175))</f>
        <v/>
      </c>
      <c r="H186" s="18">
        <f>AVERAGE($B$186:$F$186)</f>
        <v/>
      </c>
      <c r="I186" s="18">
        <f>STDEV.P($B$186:$F$186)</f>
        <v/>
      </c>
    </row>
    <row r="187">
      <c r="A187" s="4" t="inlineStr">
        <is>
          <t>Spectral distance</t>
        </is>
      </c>
      <c r="B187" s="12">
        <f>SQRT(SUMPRODUCT(('Ground truth'!$J$3:$J$8-$B$197:$B$202)^2))</f>
        <v/>
      </c>
      <c r="C187" s="12">
        <f>SQRT(SUMPRODUCT(('Ground truth'!$J$3:$J$8-$C$197:$C$202)^2))</f>
        <v/>
      </c>
      <c r="D187" s="12">
        <f>SQRT(SUMPRODUCT(('Ground truth'!$J$3:$J$8-$D$197:$D$202)^2))</f>
        <v/>
      </c>
      <c r="E187" s="12">
        <f>SQRT(SUMPRODUCT(('Ground truth'!$J$3:$J$8-$E$197:$E$202)^2))</f>
        <v/>
      </c>
      <c r="F187" s="12">
        <f>SQRT(SUMPRODUCT(('Ground truth'!$J$3:$J$8-$F$197:$F$202)^2))</f>
        <v/>
      </c>
      <c r="G187" s="12">
        <f>SQRT(SUMPRODUCT(('Ground truth'!$J$3:$J$8-$G$197:$G$202)^2))</f>
        <v/>
      </c>
      <c r="H187" s="18">
        <f>AVERAGE($B$187:$F$187)</f>
        <v/>
      </c>
      <c r="I187" s="18">
        <f>STDEV.P($B$187:$F$187)</f>
        <v/>
      </c>
    </row>
    <row r="188">
      <c r="A188" s="4" t="inlineStr">
        <is>
          <t>Unsure cells</t>
        </is>
      </c>
      <c r="B188" s="7">
        <f>COUNTIF($B$170:$G$175,2)</f>
        <v/>
      </c>
      <c r="C188" s="7">
        <f>COUNTIF($I$170:$N$175,2)</f>
        <v/>
      </c>
      <c r="D188" s="7">
        <f>COUNTIF($P$170:$U$175,2)</f>
        <v/>
      </c>
      <c r="E188" s="7">
        <f>COUNTIF($W$170:$AB$175,2)</f>
        <v/>
      </c>
      <c r="F188" s="7">
        <f>COUNTIF($AD$170:$AI$175,2)</f>
        <v/>
      </c>
      <c r="G188" s="7">
        <f>COUNTIF($AK$170:$AP$175,2)</f>
        <v/>
      </c>
      <c r="H188" s="12">
        <f>AVERAGE($B$188:$F$188)</f>
        <v/>
      </c>
      <c r="I188" s="12">
        <f>STDEV.P($B$188:$F$188)</f>
        <v/>
      </c>
    </row>
    <row r="189">
      <c r="A189" s="3" t="inlineStr">
        <is>
          <t>eigenvalues (real part, numpy order; pasted)</t>
        </is>
      </c>
    </row>
    <row r="190">
      <c r="A190" s="3" t="inlineStr">
        <is>
          <t xml:space="preserve">  λ1</t>
        </is>
      </c>
      <c r="B190" s="19" t="n">
        <v>5.427878872370741</v>
      </c>
      <c r="C190" s="19" t="n">
        <v>5.427878872370741</v>
      </c>
      <c r="D190" s="19" t="n">
        <v>5.427878872370741</v>
      </c>
      <c r="E190" s="19" t="n">
        <v>5.427878872370741</v>
      </c>
      <c r="F190" s="19" t="n">
        <v>5.427878872370741</v>
      </c>
      <c r="G190" s="19" t="n">
        <v>5.427878872370741</v>
      </c>
    </row>
    <row r="191">
      <c r="A191" s="3" t="inlineStr">
        <is>
          <t xml:space="preserve">  λ2</t>
        </is>
      </c>
      <c r="B191" s="19" t="n">
        <v>1.37566362331185</v>
      </c>
      <c r="C191" s="19" t="n">
        <v>1.37566362331185</v>
      </c>
      <c r="D191" s="19" t="n">
        <v>1.37566362331185</v>
      </c>
      <c r="E191" s="19" t="n">
        <v>1.37566362331185</v>
      </c>
      <c r="F191" s="19" t="n">
        <v>1.37566362331185</v>
      </c>
      <c r="G191" s="19" t="n">
        <v>1.37566362331185</v>
      </c>
    </row>
    <row r="192">
      <c r="A192" s="3" t="inlineStr">
        <is>
          <t xml:space="preserve">  λ3</t>
        </is>
      </c>
      <c r="B192" s="19" t="n">
        <v>-0.8035424956825961</v>
      </c>
      <c r="C192" s="19" t="n">
        <v>-0.8035424956825961</v>
      </c>
      <c r="D192" s="19" t="n">
        <v>-0.8035424956825961</v>
      </c>
      <c r="E192" s="19" t="n">
        <v>-0.8035424956825961</v>
      </c>
      <c r="F192" s="19" t="n">
        <v>-0.8035424956825961</v>
      </c>
      <c r="G192" s="19" t="n">
        <v>-0.8035424956825961</v>
      </c>
    </row>
    <row r="193">
      <c r="A193" s="3" t="inlineStr">
        <is>
          <t xml:space="preserve">  λ4</t>
        </is>
      </c>
      <c r="B193" s="19" t="n">
        <v>-3.353894942154973e-16</v>
      </c>
      <c r="C193" s="19" t="n">
        <v>-3.353894942154973e-16</v>
      </c>
      <c r="D193" s="19" t="n">
        <v>-3.353894942154973e-16</v>
      </c>
      <c r="E193" s="19" t="n">
        <v>-3.353894942154973e-16</v>
      </c>
      <c r="F193" s="19" t="n">
        <v>-3.353894942154973e-16</v>
      </c>
      <c r="G193" s="19" t="n">
        <v>-3.353894942154973e-16</v>
      </c>
    </row>
    <row r="194">
      <c r="A194" s="3" t="inlineStr">
        <is>
          <t xml:space="preserve">  λ5</t>
        </is>
      </c>
      <c r="B194" s="19" t="n">
        <v>1.593794894393511e-17</v>
      </c>
      <c r="C194" s="19" t="n">
        <v>1.593794894393511e-17</v>
      </c>
      <c r="D194" s="19" t="n">
        <v>1.593794894393511e-17</v>
      </c>
      <c r="E194" s="19" t="n">
        <v>1.593794894393511e-17</v>
      </c>
      <c r="F194" s="19" t="n">
        <v>1.593794894393511e-17</v>
      </c>
      <c r="G194" s="19" t="n">
        <v>1.593794894393511e-17</v>
      </c>
    </row>
    <row r="195">
      <c r="A195" s="3" t="inlineStr">
        <is>
          <t xml:space="preserve">  λ6</t>
        </is>
      </c>
      <c r="B195" s="19" t="n">
        <v>1.593794894393511e-17</v>
      </c>
      <c r="C195" s="19" t="n">
        <v>1.593794894393511e-17</v>
      </c>
      <c r="D195" s="19" t="n">
        <v>1.593794894393511e-17</v>
      </c>
      <c r="E195" s="19" t="n">
        <v>1.593794894393511e-17</v>
      </c>
      <c r="F195" s="19" t="n">
        <v>1.593794894393511e-17</v>
      </c>
      <c r="G195" s="19" t="n">
        <v>1.593794894393511e-17</v>
      </c>
    </row>
    <row r="196">
      <c r="A196" s="3" t="inlineStr">
        <is>
          <t>eigenvalues sorted desc (LARGE)</t>
        </is>
      </c>
    </row>
    <row r="197">
      <c r="A197" s="3" t="inlineStr">
        <is>
          <t xml:space="preserve">  λ(1)</t>
        </is>
      </c>
      <c r="B197" s="19">
        <f>LARGE($B$190:$B$195,1)</f>
        <v/>
      </c>
      <c r="C197" s="19">
        <f>LARGE($C$190:$C$195,1)</f>
        <v/>
      </c>
      <c r="D197" s="19">
        <f>LARGE($D$190:$D$195,1)</f>
        <v/>
      </c>
      <c r="E197" s="19">
        <f>LARGE($E$190:$E$195,1)</f>
        <v/>
      </c>
      <c r="F197" s="19">
        <f>LARGE($F$190:$F$195,1)</f>
        <v/>
      </c>
      <c r="G197" s="19">
        <f>LARGE($G$190:$G$195,1)</f>
        <v/>
      </c>
    </row>
    <row r="198">
      <c r="A198" s="3" t="inlineStr">
        <is>
          <t xml:space="preserve">  λ(2)</t>
        </is>
      </c>
      <c r="B198" s="19">
        <f>LARGE($B$190:$B$195,2)</f>
        <v/>
      </c>
      <c r="C198" s="19">
        <f>LARGE($C$190:$C$195,2)</f>
        <v/>
      </c>
      <c r="D198" s="19">
        <f>LARGE($D$190:$D$195,2)</f>
        <v/>
      </c>
      <c r="E198" s="19">
        <f>LARGE($E$190:$E$195,2)</f>
        <v/>
      </c>
      <c r="F198" s="19">
        <f>LARGE($F$190:$F$195,2)</f>
        <v/>
      </c>
      <c r="G198" s="19">
        <f>LARGE($G$190:$G$195,2)</f>
        <v/>
      </c>
    </row>
    <row r="199">
      <c r="A199" s="3" t="inlineStr">
        <is>
          <t xml:space="preserve">  λ(3)</t>
        </is>
      </c>
      <c r="B199" s="19">
        <f>LARGE($B$190:$B$195,3)</f>
        <v/>
      </c>
      <c r="C199" s="19">
        <f>LARGE($C$190:$C$195,3)</f>
        <v/>
      </c>
      <c r="D199" s="19">
        <f>LARGE($D$190:$D$195,3)</f>
        <v/>
      </c>
      <c r="E199" s="19">
        <f>LARGE($E$190:$E$195,3)</f>
        <v/>
      </c>
      <c r="F199" s="19">
        <f>LARGE($F$190:$F$195,3)</f>
        <v/>
      </c>
      <c r="G199" s="19">
        <f>LARGE($G$190:$G$195,3)</f>
        <v/>
      </c>
    </row>
    <row r="200">
      <c r="A200" s="3" t="inlineStr">
        <is>
          <t xml:space="preserve">  λ(4)</t>
        </is>
      </c>
      <c r="B200" s="19">
        <f>LARGE($B$190:$B$195,4)</f>
        <v/>
      </c>
      <c r="C200" s="19">
        <f>LARGE($C$190:$C$195,4)</f>
        <v/>
      </c>
      <c r="D200" s="19">
        <f>LARGE($D$190:$D$195,4)</f>
        <v/>
      </c>
      <c r="E200" s="19">
        <f>LARGE($E$190:$E$195,4)</f>
        <v/>
      </c>
      <c r="F200" s="19">
        <f>LARGE($F$190:$F$195,4)</f>
        <v/>
      </c>
      <c r="G200" s="19">
        <f>LARGE($G$190:$G$195,4)</f>
        <v/>
      </c>
    </row>
    <row r="201">
      <c r="A201" s="3" t="inlineStr">
        <is>
          <t xml:space="preserve">  λ(5)</t>
        </is>
      </c>
      <c r="B201" s="19">
        <f>LARGE($B$190:$B$195,5)</f>
        <v/>
      </c>
      <c r="C201" s="19">
        <f>LARGE($C$190:$C$195,5)</f>
        <v/>
      </c>
      <c r="D201" s="19">
        <f>LARGE($D$190:$D$195,5)</f>
        <v/>
      </c>
      <c r="E201" s="19">
        <f>LARGE($E$190:$E$195,5)</f>
        <v/>
      </c>
      <c r="F201" s="19">
        <f>LARGE($F$190:$F$195,5)</f>
        <v/>
      </c>
      <c r="G201" s="19">
        <f>LARGE($G$190:$G$195,5)</f>
        <v/>
      </c>
    </row>
    <row r="202">
      <c r="A202" s="3" t="inlineStr">
        <is>
          <t xml:space="preserve">  λ(6)</t>
        </is>
      </c>
      <c r="B202" s="19">
        <f>LARGE($B$190:$B$195,6)</f>
        <v/>
      </c>
      <c r="C202" s="19">
        <f>LARGE($C$190:$C$195,6)</f>
        <v/>
      </c>
      <c r="D202" s="19">
        <f>LARGE($D$190:$D$195,6)</f>
        <v/>
      </c>
      <c r="E202" s="19">
        <f>LARGE($E$190:$E$195,6)</f>
        <v/>
      </c>
      <c r="F202" s="19">
        <f>LARGE($F$190:$F$195,6)</f>
        <v/>
      </c>
      <c r="G202" s="19">
        <f>LARGE($G$190:$G$195,6)</f>
        <v/>
      </c>
    </row>
    <row r="203">
      <c r="A203" s="3" t="inlineStr">
        <is>
          <t>check: Σeig − trace (→0)</t>
        </is>
      </c>
      <c r="B203" s="3">
        <f>ROUND(SUM($B$190:$B$195)-($B$170+$C$171+$D$172+$E$173+$F$174+$G$175),6)</f>
        <v/>
      </c>
      <c r="C203" s="3">
        <f>ROUND(SUM($C$190:$C$195)-($I$170+$J$171+$K$172+$L$173+$M$174+$N$175),6)</f>
        <v/>
      </c>
      <c r="D203" s="3">
        <f>ROUND(SUM($D$190:$D$195)-($P$170+$Q$171+$R$172+$S$173+$T$174+$U$175),6)</f>
        <v/>
      </c>
      <c r="E203" s="3">
        <f>ROUND(SUM($E$190:$E$195)-($W$170+$X$171+$Y$172+$Z$173+$AA$174+$AB$175),6)</f>
        <v/>
      </c>
      <c r="F203" s="3">
        <f>ROUND(SUM($F$190:$F$195)-($AD$170+$AE$171+$AF$172+$AG$173+$AH$174+$AI$175),6)</f>
        <v/>
      </c>
      <c r="G203" s="3">
        <f>ROUND(SUM($G$190:$G$195)-($AK$170+$AL$171+$AM$172+$AN$173+$AO$174+$AP$175),6)</f>
        <v/>
      </c>
    </row>
    <row r="204">
      <c r="A204" s="3" t="inlineStr">
        <is>
          <t>check: Πeig − det (→0)</t>
        </is>
      </c>
      <c r="B204" s="3">
        <f>ROUND(MDETERM($B$170:$G$175)-PRODUCT($B$190:$B$195),6)</f>
        <v/>
      </c>
      <c r="C204" s="3">
        <f>ROUND(MDETERM($I$170:$N$175)-PRODUCT($C$190:$C$195),6)</f>
        <v/>
      </c>
      <c r="D204" s="3">
        <f>ROUND(MDETERM($P$170:$U$175)-PRODUCT($D$190:$D$195),6)</f>
        <v/>
      </c>
      <c r="E204" s="3">
        <f>ROUND(MDETERM($W$170:$AB$175)-PRODUCT($E$190:$E$195),6)</f>
        <v/>
      </c>
      <c r="F204" s="3">
        <f>ROUND(MDETERM($AD$170:$AI$175)-PRODUCT($F$190:$F$195),6)</f>
        <v/>
      </c>
      <c r="G204" s="3">
        <f>ROUND(MDETERM($AK$170:$AP$175)-PRODUCT($G$190:$G$195),6)</f>
        <v/>
      </c>
    </row>
    <row r="205">
      <c r="A205" s="3" t="inlineStr">
        <is>
          <t>complex eigenvalues?</t>
        </is>
      </c>
      <c r="B205" s="3" t="inlineStr"/>
      <c r="C205" s="3" t="inlineStr"/>
      <c r="D205" s="3" t="inlineStr"/>
      <c r="E205" s="3" t="inlineStr"/>
      <c r="F205" s="3" t="inlineStr"/>
      <c r="G205" s="3" t="inlineStr"/>
    </row>
    <row r="206">
      <c r="A206" s="3" t="inlineStr">
        <is>
          <t>check: det(M − λᵢI) per sorted λ (→0)</t>
        </is>
      </c>
    </row>
    <row r="207">
      <c r="A207" s="3" t="inlineStr">
        <is>
          <t xml:space="preserve">  det(M − λ(1)I)</t>
        </is>
      </c>
      <c r="B207" s="3">
        <f t="array" ref="B207">ROUND(MDETERM($B$170:$G$175-$B$197*MUNIT(6)),6)</f>
        <v/>
      </c>
      <c r="C207" s="3">
        <f t="array" ref="C207">ROUND(MDETERM($I$170:$N$175-$C$197*MUNIT(6)),6)</f>
        <v/>
      </c>
      <c r="D207" s="3">
        <f t="array" ref="D207">ROUND(MDETERM($P$170:$U$175-$D$197*MUNIT(6)),6)</f>
        <v/>
      </c>
      <c r="E207" s="3">
        <f t="array" ref="E207">ROUND(MDETERM($W$170:$AB$175-$E$197*MUNIT(6)),6)</f>
        <v/>
      </c>
      <c r="F207" s="3">
        <f t="array" ref="F207">ROUND(MDETERM($AD$170:$AI$175-$F$197*MUNIT(6)),6)</f>
        <v/>
      </c>
      <c r="G207" s="3">
        <f t="array" ref="G207">ROUND(MDETERM($AK$170:$AP$175-$G$197*MUNIT(6)),6)</f>
        <v/>
      </c>
    </row>
    <row r="208">
      <c r="A208" s="3" t="inlineStr">
        <is>
          <t xml:space="preserve">  det(M − λ(2)I)</t>
        </is>
      </c>
      <c r="B208" s="3">
        <f t="array" ref="B208">ROUND(MDETERM($B$170:$G$175-$B$198*MUNIT(6)),6)</f>
        <v/>
      </c>
      <c r="C208" s="3">
        <f t="array" ref="C208">ROUND(MDETERM($I$170:$N$175-$C$198*MUNIT(6)),6)</f>
        <v/>
      </c>
      <c r="D208" s="3">
        <f t="array" ref="D208">ROUND(MDETERM($P$170:$U$175-$D$198*MUNIT(6)),6)</f>
        <v/>
      </c>
      <c r="E208" s="3">
        <f t="array" ref="E208">ROUND(MDETERM($W$170:$AB$175-$E$198*MUNIT(6)),6)</f>
        <v/>
      </c>
      <c r="F208" s="3">
        <f t="array" ref="F208">ROUND(MDETERM($AD$170:$AI$175-$F$198*MUNIT(6)),6)</f>
        <v/>
      </c>
      <c r="G208" s="3">
        <f t="array" ref="G208">ROUND(MDETERM($AK$170:$AP$175-$G$198*MUNIT(6)),6)</f>
        <v/>
      </c>
    </row>
    <row r="209">
      <c r="A209" s="3" t="inlineStr">
        <is>
          <t xml:space="preserve">  det(M − λ(3)I)</t>
        </is>
      </c>
      <c r="B209" s="3">
        <f t="array" ref="B209">ROUND(MDETERM($B$170:$G$175-$B$199*MUNIT(6)),6)</f>
        <v/>
      </c>
      <c r="C209" s="3">
        <f t="array" ref="C209">ROUND(MDETERM($I$170:$N$175-$C$199*MUNIT(6)),6)</f>
        <v/>
      </c>
      <c r="D209" s="3">
        <f t="array" ref="D209">ROUND(MDETERM($P$170:$U$175-$D$199*MUNIT(6)),6)</f>
        <v/>
      </c>
      <c r="E209" s="3">
        <f t="array" ref="E209">ROUND(MDETERM($W$170:$AB$175-$E$199*MUNIT(6)),6)</f>
        <v/>
      </c>
      <c r="F209" s="3">
        <f t="array" ref="F209">ROUND(MDETERM($AD$170:$AI$175-$F$199*MUNIT(6)),6)</f>
        <v/>
      </c>
      <c r="G209" s="3">
        <f t="array" ref="G209">ROUND(MDETERM($AK$170:$AP$175-$G$199*MUNIT(6)),6)</f>
        <v/>
      </c>
    </row>
    <row r="210">
      <c r="A210" s="3" t="inlineStr">
        <is>
          <t xml:space="preserve">  det(M − λ(4)I)</t>
        </is>
      </c>
      <c r="B210" s="3">
        <f t="array" ref="B210">ROUND(MDETERM($B$170:$G$175-$B$200*MUNIT(6)),6)</f>
        <v/>
      </c>
      <c r="C210" s="3">
        <f t="array" ref="C210">ROUND(MDETERM($I$170:$N$175-$C$200*MUNIT(6)),6)</f>
        <v/>
      </c>
      <c r="D210" s="3">
        <f t="array" ref="D210">ROUND(MDETERM($P$170:$U$175-$D$200*MUNIT(6)),6)</f>
        <v/>
      </c>
      <c r="E210" s="3">
        <f t="array" ref="E210">ROUND(MDETERM($W$170:$AB$175-$E$200*MUNIT(6)),6)</f>
        <v/>
      </c>
      <c r="F210" s="3">
        <f t="array" ref="F210">ROUND(MDETERM($AD$170:$AI$175-$F$200*MUNIT(6)),6)</f>
        <v/>
      </c>
      <c r="G210" s="3">
        <f t="array" ref="G210">ROUND(MDETERM($AK$170:$AP$175-$G$200*MUNIT(6)),6)</f>
        <v/>
      </c>
    </row>
    <row r="211">
      <c r="A211" s="3" t="inlineStr">
        <is>
          <t xml:space="preserve">  det(M − λ(5)I)</t>
        </is>
      </c>
      <c r="B211" s="3">
        <f t="array" ref="B211">ROUND(MDETERM($B$170:$G$175-$B$201*MUNIT(6)),6)</f>
        <v/>
      </c>
      <c r="C211" s="3">
        <f t="array" ref="C211">ROUND(MDETERM($I$170:$N$175-$C$201*MUNIT(6)),6)</f>
        <v/>
      </c>
      <c r="D211" s="3">
        <f t="array" ref="D211">ROUND(MDETERM($P$170:$U$175-$D$201*MUNIT(6)),6)</f>
        <v/>
      </c>
      <c r="E211" s="3">
        <f t="array" ref="E211">ROUND(MDETERM($W$170:$AB$175-$E$201*MUNIT(6)),6)</f>
        <v/>
      </c>
      <c r="F211" s="3">
        <f t="array" ref="F211">ROUND(MDETERM($AD$170:$AI$175-$F$201*MUNIT(6)),6)</f>
        <v/>
      </c>
      <c r="G211" s="3">
        <f t="array" ref="G211">ROUND(MDETERM($AK$170:$AP$175-$G$201*MUNIT(6)),6)</f>
        <v/>
      </c>
    </row>
    <row r="212">
      <c r="A212" s="3" t="inlineStr">
        <is>
          <t xml:space="preserve">  det(M − λ(6)I)</t>
        </is>
      </c>
      <c r="B212" s="3">
        <f t="array" ref="B212">ROUND(MDETERM($B$170:$G$175-$B$202*MUNIT(6)),6)</f>
        <v/>
      </c>
      <c r="C212" s="3">
        <f t="array" ref="C212">ROUND(MDETERM($I$170:$N$175-$C$202*MUNIT(6)),6)</f>
        <v/>
      </c>
      <c r="D212" s="3">
        <f t="array" ref="D212">ROUND(MDETERM($P$170:$U$175-$D$202*MUNIT(6)),6)</f>
        <v/>
      </c>
      <c r="E212" s="3">
        <f t="array" ref="E212">ROUND(MDETERM($W$170:$AB$175-$E$202*MUNIT(6)),6)</f>
        <v/>
      </c>
      <c r="F212" s="3">
        <f t="array" ref="F212">ROUND(MDETERM($AD$170:$AI$175-$F$202*MUNIT(6)),6)</f>
        <v/>
      </c>
      <c r="G212" s="3">
        <f t="array" ref="G212">ROUND(MDETERM($AK$170:$AP$175-$G$202*MUNIT(6)),6)</f>
        <v/>
      </c>
    </row>
    <row r="216" ht="16" customHeight="1">
      <c r="A216" s="14" t="inlineStr">
        <is>
          <t>LLM | llama3.3:70b</t>
        </is>
      </c>
      <c r="B216" s="9" t="inlineStr">
        <is>
          <t>run 1 (raw, pasted)</t>
        </is>
      </c>
      <c r="I216" s="9" t="inlineStr">
        <is>
          <t>run 2 (raw, pasted)</t>
        </is>
      </c>
      <c r="P216" s="9" t="inlineStr">
        <is>
          <t>run 3 (raw, pasted)</t>
        </is>
      </c>
      <c r="W216" s="9" t="inlineStr">
        <is>
          <t>run 4 (raw, pasted)</t>
        </is>
      </c>
      <c r="AD216" s="9" t="inlineStr">
        <is>
          <t>run 5 (raw, pasted)</t>
        </is>
      </c>
      <c r="AK216" s="9" t="inlineStr">
        <is>
          <t>Step2 average matrix (formula)</t>
        </is>
      </c>
      <c r="AR216" s="9" t="inlineStr">
        <is>
          <t>ground truth (reference)</t>
        </is>
      </c>
    </row>
    <row r="217" ht="60" customHeight="1">
      <c r="B217" s="15" t="inlineStr">
        <is>
          <t>Payload</t>
        </is>
      </c>
      <c r="C217" s="15" t="inlineStr">
        <is>
          <t>Power System</t>
        </is>
      </c>
      <c r="D217" s="15" t="inlineStr">
        <is>
          <t>Communication System</t>
        </is>
      </c>
      <c r="E217" s="15" t="inlineStr">
        <is>
          <t>Propulsion System</t>
        </is>
      </c>
      <c r="F217" s="15" t="inlineStr">
        <is>
          <t>Structural System</t>
        </is>
      </c>
      <c r="G217" s="15" t="inlineStr">
        <is>
          <t>Control System</t>
        </is>
      </c>
      <c r="I217" s="15" t="inlineStr">
        <is>
          <t>Payload</t>
        </is>
      </c>
      <c r="J217" s="15" t="inlineStr">
        <is>
          <t>Power System</t>
        </is>
      </c>
      <c r="K217" s="15" t="inlineStr">
        <is>
          <t>Communication System</t>
        </is>
      </c>
      <c r="L217" s="15" t="inlineStr">
        <is>
          <t>Propulsion System</t>
        </is>
      </c>
      <c r="M217" s="15" t="inlineStr">
        <is>
          <t>Structural System</t>
        </is>
      </c>
      <c r="N217" s="15" t="inlineStr">
        <is>
          <t>Control System</t>
        </is>
      </c>
      <c r="P217" s="15" t="inlineStr">
        <is>
          <t>Payload</t>
        </is>
      </c>
      <c r="Q217" s="15" t="inlineStr">
        <is>
          <t>Power System</t>
        </is>
      </c>
      <c r="R217" s="15" t="inlineStr">
        <is>
          <t>Communication System</t>
        </is>
      </c>
      <c r="S217" s="15" t="inlineStr">
        <is>
          <t>Propulsion System</t>
        </is>
      </c>
      <c r="T217" s="15" t="inlineStr">
        <is>
          <t>Structural System</t>
        </is>
      </c>
      <c r="U217" s="15" t="inlineStr">
        <is>
          <t>Control System</t>
        </is>
      </c>
      <c r="W217" s="15" t="inlineStr">
        <is>
          <t>Payload</t>
        </is>
      </c>
      <c r="X217" s="15" t="inlineStr">
        <is>
          <t>Power System</t>
        </is>
      </c>
      <c r="Y217" s="15" t="inlineStr">
        <is>
          <t>Communication System</t>
        </is>
      </c>
      <c r="Z217" s="15" t="inlineStr">
        <is>
          <t>Propulsion System</t>
        </is>
      </c>
      <c r="AA217" s="15" t="inlineStr">
        <is>
          <t>Structural System</t>
        </is>
      </c>
      <c r="AB217" s="15" t="inlineStr">
        <is>
          <t>Control System</t>
        </is>
      </c>
      <c r="AD217" s="15" t="inlineStr">
        <is>
          <t>Payload</t>
        </is>
      </c>
      <c r="AE217" s="15" t="inlineStr">
        <is>
          <t>Power System</t>
        </is>
      </c>
      <c r="AF217" s="15" t="inlineStr">
        <is>
          <t>Communication System</t>
        </is>
      </c>
      <c r="AG217" s="15" t="inlineStr">
        <is>
          <t>Propulsion System</t>
        </is>
      </c>
      <c r="AH217" s="15" t="inlineStr">
        <is>
          <t>Structural System</t>
        </is>
      </c>
      <c r="AI217" s="15" t="inlineStr">
        <is>
          <t>Control System</t>
        </is>
      </c>
      <c r="AK217" s="15" t="inlineStr">
        <is>
          <t>Payload</t>
        </is>
      </c>
      <c r="AL217" s="15" t="inlineStr">
        <is>
          <t>Power System</t>
        </is>
      </c>
      <c r="AM217" s="15" t="inlineStr">
        <is>
          <t>Communication System</t>
        </is>
      </c>
      <c r="AN217" s="15" t="inlineStr">
        <is>
          <t>Propulsion System</t>
        </is>
      </c>
      <c r="AO217" s="15" t="inlineStr">
        <is>
          <t>Structural System</t>
        </is>
      </c>
      <c r="AP217" s="15" t="inlineStr">
        <is>
          <t>Control System</t>
        </is>
      </c>
    </row>
    <row r="218">
      <c r="A218" s="3" t="inlineStr">
        <is>
          <t>Payload</t>
        </is>
      </c>
      <c r="B218" s="8" t="n">
        <v>1</v>
      </c>
      <c r="C218" s="8" t="n">
        <v>1</v>
      </c>
      <c r="D218" s="8" t="n">
        <v>1</v>
      </c>
      <c r="E218" s="8" t="n">
        <v>0</v>
      </c>
      <c r="F218" s="8" t="n">
        <v>1</v>
      </c>
      <c r="G218" s="8" t="n">
        <v>1</v>
      </c>
      <c r="I218" s="8" t="n">
        <v>1</v>
      </c>
      <c r="J218" s="8" t="n">
        <v>1</v>
      </c>
      <c r="K218" s="8" t="n">
        <v>1</v>
      </c>
      <c r="L218" s="8" t="n">
        <v>0</v>
      </c>
      <c r="M218" s="8" t="n">
        <v>1</v>
      </c>
      <c r="N218" s="8" t="n">
        <v>1</v>
      </c>
      <c r="P218" s="8" t="n">
        <v>1</v>
      </c>
      <c r="Q218" s="8" t="n">
        <v>1</v>
      </c>
      <c r="R218" s="8" t="n">
        <v>1</v>
      </c>
      <c r="S218" s="8" t="n">
        <v>0</v>
      </c>
      <c r="T218" s="8" t="n">
        <v>1</v>
      </c>
      <c r="U218" s="8" t="n">
        <v>1</v>
      </c>
      <c r="W218" s="8" t="n">
        <v>1</v>
      </c>
      <c r="X218" s="8" t="n">
        <v>1</v>
      </c>
      <c r="Y218" s="8" t="n">
        <v>1</v>
      </c>
      <c r="Z218" s="8" t="n">
        <v>0</v>
      </c>
      <c r="AA218" s="8" t="n">
        <v>1</v>
      </c>
      <c r="AB218" s="8" t="n">
        <v>1</v>
      </c>
      <c r="AD218" s="8" t="n">
        <v>1</v>
      </c>
      <c r="AE218" s="8" t="n">
        <v>1</v>
      </c>
      <c r="AF218" s="8" t="n">
        <v>1</v>
      </c>
      <c r="AG218" s="8" t="n">
        <v>0</v>
      </c>
      <c r="AH218" s="8" t="n">
        <v>1</v>
      </c>
      <c r="AI218" s="8" t="n">
        <v>1</v>
      </c>
      <c r="AK218" s="8">
        <f>IF(($B$218&lt;&gt;2)+($I$218&lt;&gt;2)+($P$218&lt;&gt;2)+($W$218&lt;&gt;2)+($AD$218&lt;&gt;2)=0,2,IF((($B$218&lt;&gt;2)*$B$218+($I$218&lt;&gt;2)*$I$218+($P$218&lt;&gt;2)*$P$218+($W$218&lt;&gt;2)*$W$218+($AD$218&lt;&gt;2)*$AD$218)/(($B$218&lt;&gt;2)+($I$218&lt;&gt;2)+($P$218&lt;&gt;2)+($W$218&lt;&gt;2)+($AD$218&lt;&gt;2))&gt;=0.5,1,0))</f>
        <v/>
      </c>
      <c r="AL218" s="8">
        <f>IF(($C$218&lt;&gt;2)+($J$218&lt;&gt;2)+($Q$218&lt;&gt;2)+($X$218&lt;&gt;2)+($AE$218&lt;&gt;2)=0,2,IF((($C$218&lt;&gt;2)*$C$218+($J$218&lt;&gt;2)*$J$218+($Q$218&lt;&gt;2)*$Q$218+($X$218&lt;&gt;2)*$X$218+($AE$218&lt;&gt;2)*$AE$218)/(($C$218&lt;&gt;2)+($J$218&lt;&gt;2)+($Q$218&lt;&gt;2)+($X$218&lt;&gt;2)+($AE$218&lt;&gt;2))&gt;=0.5,1,0))</f>
        <v/>
      </c>
      <c r="AM218" s="8">
        <f>IF(($D$218&lt;&gt;2)+($K$218&lt;&gt;2)+($R$218&lt;&gt;2)+($Y$218&lt;&gt;2)+($AF$218&lt;&gt;2)=0,2,IF((($D$218&lt;&gt;2)*$D$218+($K$218&lt;&gt;2)*$K$218+($R$218&lt;&gt;2)*$R$218+($Y$218&lt;&gt;2)*$Y$218+($AF$218&lt;&gt;2)*$AF$218)/(($D$218&lt;&gt;2)+($K$218&lt;&gt;2)+($R$218&lt;&gt;2)+($Y$218&lt;&gt;2)+($AF$218&lt;&gt;2))&gt;=0.5,1,0))</f>
        <v/>
      </c>
      <c r="AN218" s="8">
        <f>IF(($E$218&lt;&gt;2)+($L$218&lt;&gt;2)+($S$218&lt;&gt;2)+($Z$218&lt;&gt;2)+($AG$218&lt;&gt;2)=0,2,IF((($E$218&lt;&gt;2)*$E$218+($L$218&lt;&gt;2)*$L$218+($S$218&lt;&gt;2)*$S$218+($Z$218&lt;&gt;2)*$Z$218+($AG$218&lt;&gt;2)*$AG$218)/(($E$218&lt;&gt;2)+($L$218&lt;&gt;2)+($S$218&lt;&gt;2)+($Z$218&lt;&gt;2)+($AG$218&lt;&gt;2))&gt;=0.5,1,0))</f>
        <v/>
      </c>
      <c r="AO218" s="8">
        <f>IF(($F$218&lt;&gt;2)+($M$218&lt;&gt;2)+($T$218&lt;&gt;2)+($AA$218&lt;&gt;2)+($AH$218&lt;&gt;2)=0,2,IF((($F$218&lt;&gt;2)*$F$218+($M$218&lt;&gt;2)*$M$218+($T$218&lt;&gt;2)*$T$218+($AA$218&lt;&gt;2)*$AA$218+($AH$218&lt;&gt;2)*$AH$218)/(($F$218&lt;&gt;2)+($M$218&lt;&gt;2)+($T$218&lt;&gt;2)+($AA$218&lt;&gt;2)+($AH$218&lt;&gt;2))&gt;=0.5,1,0))</f>
        <v/>
      </c>
      <c r="AP218" s="8">
        <f>IF(($G$218&lt;&gt;2)+($N$218&lt;&gt;2)+($U$218&lt;&gt;2)+($AB$218&lt;&gt;2)+($AI$218&lt;&gt;2)=0,2,IF((($G$218&lt;&gt;2)*$G$218+($N$218&lt;&gt;2)*$N$218+($U$218&lt;&gt;2)*$U$218+($AB$218&lt;&gt;2)*$AB$218+($AI$218&lt;&gt;2)*$AI$218)/(($G$218&lt;&gt;2)+($N$218&lt;&gt;2)+($U$218&lt;&gt;2)+($AB$218&lt;&gt;2)+($AI$218&lt;&gt;2))&gt;=0.5,1,0))</f>
        <v/>
      </c>
      <c r="AR218" s="16">
        <f>'Ground truth'!$B$3</f>
        <v/>
      </c>
      <c r="AS218" s="16">
        <f>'Ground truth'!$C$3</f>
        <v/>
      </c>
      <c r="AT218" s="16">
        <f>'Ground truth'!$D$3</f>
        <v/>
      </c>
      <c r="AU218" s="16">
        <f>'Ground truth'!$E$3</f>
        <v/>
      </c>
      <c r="AV218" s="16">
        <f>'Ground truth'!$F$3</f>
        <v/>
      </c>
      <c r="AW218" s="16">
        <f>'Ground truth'!$G$3</f>
        <v/>
      </c>
    </row>
    <row r="219">
      <c r="A219" s="3" t="inlineStr">
        <is>
          <t>Power System</t>
        </is>
      </c>
      <c r="B219" s="8" t="n">
        <v>1</v>
      </c>
      <c r="C219" s="8" t="n">
        <v>1</v>
      </c>
      <c r="D219" s="8" t="n">
        <v>1</v>
      </c>
      <c r="E219" s="8" t="n">
        <v>0</v>
      </c>
      <c r="F219" s="8" t="n">
        <v>1</v>
      </c>
      <c r="G219" s="8" t="n">
        <v>1</v>
      </c>
      <c r="I219" s="8" t="n">
        <v>1</v>
      </c>
      <c r="J219" s="8" t="n">
        <v>1</v>
      </c>
      <c r="K219" s="8" t="n">
        <v>1</v>
      </c>
      <c r="L219" s="8" t="n">
        <v>0</v>
      </c>
      <c r="M219" s="8" t="n">
        <v>1</v>
      </c>
      <c r="N219" s="8" t="n">
        <v>1</v>
      </c>
      <c r="P219" s="8" t="n">
        <v>1</v>
      </c>
      <c r="Q219" s="8" t="n">
        <v>1</v>
      </c>
      <c r="R219" s="8" t="n">
        <v>1</v>
      </c>
      <c r="S219" s="8" t="n">
        <v>0</v>
      </c>
      <c r="T219" s="8" t="n">
        <v>1</v>
      </c>
      <c r="U219" s="8" t="n">
        <v>1</v>
      </c>
      <c r="W219" s="8" t="n">
        <v>1</v>
      </c>
      <c r="X219" s="8" t="n">
        <v>1</v>
      </c>
      <c r="Y219" s="8" t="n">
        <v>1</v>
      </c>
      <c r="Z219" s="8" t="n">
        <v>0</v>
      </c>
      <c r="AA219" s="8" t="n">
        <v>1</v>
      </c>
      <c r="AB219" s="8" t="n">
        <v>1</v>
      </c>
      <c r="AD219" s="8" t="n">
        <v>1</v>
      </c>
      <c r="AE219" s="8" t="n">
        <v>1</v>
      </c>
      <c r="AF219" s="8" t="n">
        <v>1</v>
      </c>
      <c r="AG219" s="8" t="n">
        <v>0</v>
      </c>
      <c r="AH219" s="8" t="n">
        <v>1</v>
      </c>
      <c r="AI219" s="8" t="n">
        <v>1</v>
      </c>
      <c r="AK219" s="8">
        <f>IF(($B$219&lt;&gt;2)+($I$219&lt;&gt;2)+($P$219&lt;&gt;2)+($W$219&lt;&gt;2)+($AD$219&lt;&gt;2)=0,2,IF((($B$219&lt;&gt;2)*$B$219+($I$219&lt;&gt;2)*$I$219+($P$219&lt;&gt;2)*$P$219+($W$219&lt;&gt;2)*$W$219+($AD$219&lt;&gt;2)*$AD$219)/(($B$219&lt;&gt;2)+($I$219&lt;&gt;2)+($P$219&lt;&gt;2)+($W$219&lt;&gt;2)+($AD$219&lt;&gt;2))&gt;=0.5,1,0))</f>
        <v/>
      </c>
      <c r="AL219" s="8">
        <f>IF(($C$219&lt;&gt;2)+($J$219&lt;&gt;2)+($Q$219&lt;&gt;2)+($X$219&lt;&gt;2)+($AE$219&lt;&gt;2)=0,2,IF((($C$219&lt;&gt;2)*$C$219+($J$219&lt;&gt;2)*$J$219+($Q$219&lt;&gt;2)*$Q$219+($X$219&lt;&gt;2)*$X$219+($AE$219&lt;&gt;2)*$AE$219)/(($C$219&lt;&gt;2)+($J$219&lt;&gt;2)+($Q$219&lt;&gt;2)+($X$219&lt;&gt;2)+($AE$219&lt;&gt;2))&gt;=0.5,1,0))</f>
        <v/>
      </c>
      <c r="AM219" s="8">
        <f>IF(($D$219&lt;&gt;2)+($K$219&lt;&gt;2)+($R$219&lt;&gt;2)+($Y$219&lt;&gt;2)+($AF$219&lt;&gt;2)=0,2,IF((($D$219&lt;&gt;2)*$D$219+($K$219&lt;&gt;2)*$K$219+($R$219&lt;&gt;2)*$R$219+($Y$219&lt;&gt;2)*$Y$219+($AF$219&lt;&gt;2)*$AF$219)/(($D$219&lt;&gt;2)+($K$219&lt;&gt;2)+($R$219&lt;&gt;2)+($Y$219&lt;&gt;2)+($AF$219&lt;&gt;2))&gt;=0.5,1,0))</f>
        <v/>
      </c>
      <c r="AN219" s="8">
        <f>IF(($E$219&lt;&gt;2)+($L$219&lt;&gt;2)+($S$219&lt;&gt;2)+($Z$219&lt;&gt;2)+($AG$219&lt;&gt;2)=0,2,IF((($E$219&lt;&gt;2)*$E$219+($L$219&lt;&gt;2)*$L$219+($S$219&lt;&gt;2)*$S$219+($Z$219&lt;&gt;2)*$Z$219+($AG$219&lt;&gt;2)*$AG$219)/(($E$219&lt;&gt;2)+($L$219&lt;&gt;2)+($S$219&lt;&gt;2)+($Z$219&lt;&gt;2)+($AG$219&lt;&gt;2))&gt;=0.5,1,0))</f>
        <v/>
      </c>
      <c r="AO219" s="8">
        <f>IF(($F$219&lt;&gt;2)+($M$219&lt;&gt;2)+($T$219&lt;&gt;2)+($AA$219&lt;&gt;2)+($AH$219&lt;&gt;2)=0,2,IF((($F$219&lt;&gt;2)*$F$219+($M$219&lt;&gt;2)*$M$219+($T$219&lt;&gt;2)*$T$219+($AA$219&lt;&gt;2)*$AA$219+($AH$219&lt;&gt;2)*$AH$219)/(($F$219&lt;&gt;2)+($M$219&lt;&gt;2)+($T$219&lt;&gt;2)+($AA$219&lt;&gt;2)+($AH$219&lt;&gt;2))&gt;=0.5,1,0))</f>
        <v/>
      </c>
      <c r="AP219" s="8">
        <f>IF(($G$219&lt;&gt;2)+($N$219&lt;&gt;2)+($U$219&lt;&gt;2)+($AB$219&lt;&gt;2)+($AI$219&lt;&gt;2)=0,2,IF((($G$219&lt;&gt;2)*$G$219+($N$219&lt;&gt;2)*$N$219+($U$219&lt;&gt;2)*$U$219+($AB$219&lt;&gt;2)*$AB$219+($AI$219&lt;&gt;2)*$AI$219)/(($G$219&lt;&gt;2)+($N$219&lt;&gt;2)+($U$219&lt;&gt;2)+($AB$219&lt;&gt;2)+($AI$219&lt;&gt;2))&gt;=0.5,1,0))</f>
        <v/>
      </c>
      <c r="AR219" s="16">
        <f>'Ground truth'!$B$4</f>
        <v/>
      </c>
      <c r="AS219" s="16">
        <f>'Ground truth'!$C$4</f>
        <v/>
      </c>
      <c r="AT219" s="16">
        <f>'Ground truth'!$D$4</f>
        <v/>
      </c>
      <c r="AU219" s="16">
        <f>'Ground truth'!$E$4</f>
        <v/>
      </c>
      <c r="AV219" s="16">
        <f>'Ground truth'!$F$4</f>
        <v/>
      </c>
      <c r="AW219" s="16">
        <f>'Ground truth'!$G$4</f>
        <v/>
      </c>
    </row>
    <row r="220">
      <c r="A220" s="3" t="inlineStr">
        <is>
          <t>Communication System</t>
        </is>
      </c>
      <c r="B220" s="8" t="n">
        <v>1</v>
      </c>
      <c r="C220" s="8" t="n">
        <v>1</v>
      </c>
      <c r="D220" s="8" t="n">
        <v>1</v>
      </c>
      <c r="E220" s="8" t="n">
        <v>0</v>
      </c>
      <c r="F220" s="8" t="n">
        <v>1</v>
      </c>
      <c r="G220" s="8" t="n">
        <v>1</v>
      </c>
      <c r="I220" s="8" t="n">
        <v>1</v>
      </c>
      <c r="J220" s="8" t="n">
        <v>1</v>
      </c>
      <c r="K220" s="8" t="n">
        <v>1</v>
      </c>
      <c r="L220" s="8" t="n">
        <v>0</v>
      </c>
      <c r="M220" s="8" t="n">
        <v>1</v>
      </c>
      <c r="N220" s="8" t="n">
        <v>1</v>
      </c>
      <c r="P220" s="8" t="n">
        <v>1</v>
      </c>
      <c r="Q220" s="8" t="n">
        <v>1</v>
      </c>
      <c r="R220" s="8" t="n">
        <v>1</v>
      </c>
      <c r="S220" s="8" t="n">
        <v>0</v>
      </c>
      <c r="T220" s="8" t="n">
        <v>1</v>
      </c>
      <c r="U220" s="8" t="n">
        <v>1</v>
      </c>
      <c r="W220" s="8" t="n">
        <v>1</v>
      </c>
      <c r="X220" s="8" t="n">
        <v>1</v>
      </c>
      <c r="Y220" s="8" t="n">
        <v>1</v>
      </c>
      <c r="Z220" s="8" t="n">
        <v>0</v>
      </c>
      <c r="AA220" s="8" t="n">
        <v>1</v>
      </c>
      <c r="AB220" s="8" t="n">
        <v>1</v>
      </c>
      <c r="AD220" s="8" t="n">
        <v>1</v>
      </c>
      <c r="AE220" s="8" t="n">
        <v>1</v>
      </c>
      <c r="AF220" s="8" t="n">
        <v>1</v>
      </c>
      <c r="AG220" s="8" t="n">
        <v>0</v>
      </c>
      <c r="AH220" s="8" t="n">
        <v>1</v>
      </c>
      <c r="AI220" s="8" t="n">
        <v>1</v>
      </c>
      <c r="AK220" s="8">
        <f>IF(($B$220&lt;&gt;2)+($I$220&lt;&gt;2)+($P$220&lt;&gt;2)+($W$220&lt;&gt;2)+($AD$220&lt;&gt;2)=0,2,IF((($B$220&lt;&gt;2)*$B$220+($I$220&lt;&gt;2)*$I$220+($P$220&lt;&gt;2)*$P$220+($W$220&lt;&gt;2)*$W$220+($AD$220&lt;&gt;2)*$AD$220)/(($B$220&lt;&gt;2)+($I$220&lt;&gt;2)+($P$220&lt;&gt;2)+($W$220&lt;&gt;2)+($AD$220&lt;&gt;2))&gt;=0.5,1,0))</f>
        <v/>
      </c>
      <c r="AL220" s="8">
        <f>IF(($C$220&lt;&gt;2)+($J$220&lt;&gt;2)+($Q$220&lt;&gt;2)+($X$220&lt;&gt;2)+($AE$220&lt;&gt;2)=0,2,IF((($C$220&lt;&gt;2)*$C$220+($J$220&lt;&gt;2)*$J$220+($Q$220&lt;&gt;2)*$Q$220+($X$220&lt;&gt;2)*$X$220+($AE$220&lt;&gt;2)*$AE$220)/(($C$220&lt;&gt;2)+($J$220&lt;&gt;2)+($Q$220&lt;&gt;2)+($X$220&lt;&gt;2)+($AE$220&lt;&gt;2))&gt;=0.5,1,0))</f>
        <v/>
      </c>
      <c r="AM220" s="8">
        <f>IF(($D$220&lt;&gt;2)+($K$220&lt;&gt;2)+($R$220&lt;&gt;2)+($Y$220&lt;&gt;2)+($AF$220&lt;&gt;2)=0,2,IF((($D$220&lt;&gt;2)*$D$220+($K$220&lt;&gt;2)*$K$220+($R$220&lt;&gt;2)*$R$220+($Y$220&lt;&gt;2)*$Y$220+($AF$220&lt;&gt;2)*$AF$220)/(($D$220&lt;&gt;2)+($K$220&lt;&gt;2)+($R$220&lt;&gt;2)+($Y$220&lt;&gt;2)+($AF$220&lt;&gt;2))&gt;=0.5,1,0))</f>
        <v/>
      </c>
      <c r="AN220" s="8">
        <f>IF(($E$220&lt;&gt;2)+($L$220&lt;&gt;2)+($S$220&lt;&gt;2)+($Z$220&lt;&gt;2)+($AG$220&lt;&gt;2)=0,2,IF((($E$220&lt;&gt;2)*$E$220+($L$220&lt;&gt;2)*$L$220+($S$220&lt;&gt;2)*$S$220+($Z$220&lt;&gt;2)*$Z$220+($AG$220&lt;&gt;2)*$AG$220)/(($E$220&lt;&gt;2)+($L$220&lt;&gt;2)+($S$220&lt;&gt;2)+($Z$220&lt;&gt;2)+($AG$220&lt;&gt;2))&gt;=0.5,1,0))</f>
        <v/>
      </c>
      <c r="AO220" s="8">
        <f>IF(($F$220&lt;&gt;2)+($M$220&lt;&gt;2)+($T$220&lt;&gt;2)+($AA$220&lt;&gt;2)+($AH$220&lt;&gt;2)=0,2,IF((($F$220&lt;&gt;2)*$F$220+($M$220&lt;&gt;2)*$M$220+($T$220&lt;&gt;2)*$T$220+($AA$220&lt;&gt;2)*$AA$220+($AH$220&lt;&gt;2)*$AH$220)/(($F$220&lt;&gt;2)+($M$220&lt;&gt;2)+($T$220&lt;&gt;2)+($AA$220&lt;&gt;2)+($AH$220&lt;&gt;2))&gt;=0.5,1,0))</f>
        <v/>
      </c>
      <c r="AP220" s="8">
        <f>IF(($G$220&lt;&gt;2)+($N$220&lt;&gt;2)+($U$220&lt;&gt;2)+($AB$220&lt;&gt;2)+($AI$220&lt;&gt;2)=0,2,IF((($G$220&lt;&gt;2)*$G$220+($N$220&lt;&gt;2)*$N$220+($U$220&lt;&gt;2)*$U$220+($AB$220&lt;&gt;2)*$AB$220+($AI$220&lt;&gt;2)*$AI$220)/(($G$220&lt;&gt;2)+($N$220&lt;&gt;2)+($U$220&lt;&gt;2)+($AB$220&lt;&gt;2)+($AI$220&lt;&gt;2))&gt;=0.5,1,0))</f>
        <v/>
      </c>
      <c r="AR220" s="16">
        <f>'Ground truth'!$B$5</f>
        <v/>
      </c>
      <c r="AS220" s="16">
        <f>'Ground truth'!$C$5</f>
        <v/>
      </c>
      <c r="AT220" s="16">
        <f>'Ground truth'!$D$5</f>
        <v/>
      </c>
      <c r="AU220" s="16">
        <f>'Ground truth'!$E$5</f>
        <v/>
      </c>
      <c r="AV220" s="16">
        <f>'Ground truth'!$F$5</f>
        <v/>
      </c>
      <c r="AW220" s="16">
        <f>'Ground truth'!$G$5</f>
        <v/>
      </c>
    </row>
    <row r="221">
      <c r="A221" s="3" t="inlineStr">
        <is>
          <t>Propulsion System</t>
        </is>
      </c>
      <c r="B221" s="8" t="n">
        <v>0</v>
      </c>
      <c r="C221" s="8" t="n">
        <v>0</v>
      </c>
      <c r="D221" s="8" t="n">
        <v>0</v>
      </c>
      <c r="E221" s="8" t="n">
        <v>1</v>
      </c>
      <c r="F221" s="8" t="n">
        <v>1</v>
      </c>
      <c r="G221" s="8" t="n">
        <v>0</v>
      </c>
      <c r="I221" s="8" t="n">
        <v>0</v>
      </c>
      <c r="J221" s="8" t="n">
        <v>0</v>
      </c>
      <c r="K221" s="8" t="n">
        <v>0</v>
      </c>
      <c r="L221" s="8" t="n">
        <v>1</v>
      </c>
      <c r="M221" s="8" t="n">
        <v>1</v>
      </c>
      <c r="N221" s="8" t="n">
        <v>0</v>
      </c>
      <c r="P221" s="8" t="n">
        <v>0</v>
      </c>
      <c r="Q221" s="8" t="n">
        <v>0</v>
      </c>
      <c r="R221" s="8" t="n">
        <v>0</v>
      </c>
      <c r="S221" s="8" t="n">
        <v>1</v>
      </c>
      <c r="T221" s="8" t="n">
        <v>1</v>
      </c>
      <c r="U221" s="8" t="n">
        <v>0</v>
      </c>
      <c r="W221" s="8" t="n">
        <v>0</v>
      </c>
      <c r="X221" s="8" t="n">
        <v>0</v>
      </c>
      <c r="Y221" s="8" t="n">
        <v>0</v>
      </c>
      <c r="Z221" s="8" t="n">
        <v>1</v>
      </c>
      <c r="AA221" s="8" t="n">
        <v>1</v>
      </c>
      <c r="AB221" s="8" t="n">
        <v>0</v>
      </c>
      <c r="AD221" s="8" t="n">
        <v>0</v>
      </c>
      <c r="AE221" s="8" t="n">
        <v>0</v>
      </c>
      <c r="AF221" s="8" t="n">
        <v>0</v>
      </c>
      <c r="AG221" s="8" t="n">
        <v>1</v>
      </c>
      <c r="AH221" s="8" t="n">
        <v>1</v>
      </c>
      <c r="AI221" s="8" t="n">
        <v>0</v>
      </c>
      <c r="AK221" s="8">
        <f>IF(($B$221&lt;&gt;2)+($I$221&lt;&gt;2)+($P$221&lt;&gt;2)+($W$221&lt;&gt;2)+($AD$221&lt;&gt;2)=0,2,IF((($B$221&lt;&gt;2)*$B$221+($I$221&lt;&gt;2)*$I$221+($P$221&lt;&gt;2)*$P$221+($W$221&lt;&gt;2)*$W$221+($AD$221&lt;&gt;2)*$AD$221)/(($B$221&lt;&gt;2)+($I$221&lt;&gt;2)+($P$221&lt;&gt;2)+($W$221&lt;&gt;2)+($AD$221&lt;&gt;2))&gt;=0.5,1,0))</f>
        <v/>
      </c>
      <c r="AL221" s="8">
        <f>IF(($C$221&lt;&gt;2)+($J$221&lt;&gt;2)+($Q$221&lt;&gt;2)+($X$221&lt;&gt;2)+($AE$221&lt;&gt;2)=0,2,IF((($C$221&lt;&gt;2)*$C$221+($J$221&lt;&gt;2)*$J$221+($Q$221&lt;&gt;2)*$Q$221+($X$221&lt;&gt;2)*$X$221+($AE$221&lt;&gt;2)*$AE$221)/(($C$221&lt;&gt;2)+($J$221&lt;&gt;2)+($Q$221&lt;&gt;2)+($X$221&lt;&gt;2)+($AE$221&lt;&gt;2))&gt;=0.5,1,0))</f>
        <v/>
      </c>
      <c r="AM221" s="8">
        <f>IF(($D$221&lt;&gt;2)+($K$221&lt;&gt;2)+($R$221&lt;&gt;2)+($Y$221&lt;&gt;2)+($AF$221&lt;&gt;2)=0,2,IF((($D$221&lt;&gt;2)*$D$221+($K$221&lt;&gt;2)*$K$221+($R$221&lt;&gt;2)*$R$221+($Y$221&lt;&gt;2)*$Y$221+($AF$221&lt;&gt;2)*$AF$221)/(($D$221&lt;&gt;2)+($K$221&lt;&gt;2)+($R$221&lt;&gt;2)+($Y$221&lt;&gt;2)+($AF$221&lt;&gt;2))&gt;=0.5,1,0))</f>
        <v/>
      </c>
      <c r="AN221" s="8">
        <f>IF(($E$221&lt;&gt;2)+($L$221&lt;&gt;2)+($S$221&lt;&gt;2)+($Z$221&lt;&gt;2)+($AG$221&lt;&gt;2)=0,2,IF((($E$221&lt;&gt;2)*$E$221+($L$221&lt;&gt;2)*$L$221+($S$221&lt;&gt;2)*$S$221+($Z$221&lt;&gt;2)*$Z$221+($AG$221&lt;&gt;2)*$AG$221)/(($E$221&lt;&gt;2)+($L$221&lt;&gt;2)+($S$221&lt;&gt;2)+($Z$221&lt;&gt;2)+($AG$221&lt;&gt;2))&gt;=0.5,1,0))</f>
        <v/>
      </c>
      <c r="AO221" s="8">
        <f>IF(($F$221&lt;&gt;2)+($M$221&lt;&gt;2)+($T$221&lt;&gt;2)+($AA$221&lt;&gt;2)+($AH$221&lt;&gt;2)=0,2,IF((($F$221&lt;&gt;2)*$F$221+($M$221&lt;&gt;2)*$M$221+($T$221&lt;&gt;2)*$T$221+($AA$221&lt;&gt;2)*$AA$221+($AH$221&lt;&gt;2)*$AH$221)/(($F$221&lt;&gt;2)+($M$221&lt;&gt;2)+($T$221&lt;&gt;2)+($AA$221&lt;&gt;2)+($AH$221&lt;&gt;2))&gt;=0.5,1,0))</f>
        <v/>
      </c>
      <c r="AP221" s="8">
        <f>IF(($G$221&lt;&gt;2)+($N$221&lt;&gt;2)+($U$221&lt;&gt;2)+($AB$221&lt;&gt;2)+($AI$221&lt;&gt;2)=0,2,IF((($G$221&lt;&gt;2)*$G$221+($N$221&lt;&gt;2)*$N$221+($U$221&lt;&gt;2)*$U$221+($AB$221&lt;&gt;2)*$AB$221+($AI$221&lt;&gt;2)*$AI$221)/(($G$221&lt;&gt;2)+($N$221&lt;&gt;2)+($U$221&lt;&gt;2)+($AB$221&lt;&gt;2)+($AI$221&lt;&gt;2))&gt;=0.5,1,0))</f>
        <v/>
      </c>
      <c r="AR221" s="16">
        <f>'Ground truth'!$B$6</f>
        <v/>
      </c>
      <c r="AS221" s="16">
        <f>'Ground truth'!$C$6</f>
        <v/>
      </c>
      <c r="AT221" s="16">
        <f>'Ground truth'!$D$6</f>
        <v/>
      </c>
      <c r="AU221" s="16">
        <f>'Ground truth'!$E$6</f>
        <v/>
      </c>
      <c r="AV221" s="16">
        <f>'Ground truth'!$F$6</f>
        <v/>
      </c>
      <c r="AW221" s="16">
        <f>'Ground truth'!$G$6</f>
        <v/>
      </c>
    </row>
    <row r="222">
      <c r="A222" s="3" t="inlineStr">
        <is>
          <t>Structural System</t>
        </is>
      </c>
      <c r="B222" s="8" t="n">
        <v>1</v>
      </c>
      <c r="C222" s="8" t="n">
        <v>1</v>
      </c>
      <c r="D222" s="8" t="n">
        <v>1</v>
      </c>
      <c r="E222" s="8" t="n">
        <v>1</v>
      </c>
      <c r="F222" s="8" t="n">
        <v>1</v>
      </c>
      <c r="G222" s="8" t="n">
        <v>1</v>
      </c>
      <c r="I222" s="8" t="n">
        <v>1</v>
      </c>
      <c r="J222" s="8" t="n">
        <v>1</v>
      </c>
      <c r="K222" s="8" t="n">
        <v>1</v>
      </c>
      <c r="L222" s="8" t="n">
        <v>1</v>
      </c>
      <c r="M222" s="8" t="n">
        <v>1</v>
      </c>
      <c r="N222" s="8" t="n">
        <v>1</v>
      </c>
      <c r="P222" s="8" t="n">
        <v>1</v>
      </c>
      <c r="Q222" s="8" t="n">
        <v>1</v>
      </c>
      <c r="R222" s="8" t="n">
        <v>1</v>
      </c>
      <c r="S222" s="8" t="n">
        <v>1</v>
      </c>
      <c r="T222" s="8" t="n">
        <v>1</v>
      </c>
      <c r="U222" s="8" t="n">
        <v>1</v>
      </c>
      <c r="W222" s="8" t="n">
        <v>1</v>
      </c>
      <c r="X222" s="8" t="n">
        <v>1</v>
      </c>
      <c r="Y222" s="8" t="n">
        <v>1</v>
      </c>
      <c r="Z222" s="8" t="n">
        <v>1</v>
      </c>
      <c r="AA222" s="8" t="n">
        <v>1</v>
      </c>
      <c r="AB222" s="8" t="n">
        <v>1</v>
      </c>
      <c r="AD222" s="8" t="n">
        <v>1</v>
      </c>
      <c r="AE222" s="8" t="n">
        <v>1</v>
      </c>
      <c r="AF222" s="8" t="n">
        <v>1</v>
      </c>
      <c r="AG222" s="8" t="n">
        <v>1</v>
      </c>
      <c r="AH222" s="8" t="n">
        <v>1</v>
      </c>
      <c r="AI222" s="8" t="n">
        <v>1</v>
      </c>
      <c r="AK222" s="8">
        <f>IF(($B$222&lt;&gt;2)+($I$222&lt;&gt;2)+($P$222&lt;&gt;2)+($W$222&lt;&gt;2)+($AD$222&lt;&gt;2)=0,2,IF((($B$222&lt;&gt;2)*$B$222+($I$222&lt;&gt;2)*$I$222+($P$222&lt;&gt;2)*$P$222+($W$222&lt;&gt;2)*$W$222+($AD$222&lt;&gt;2)*$AD$222)/(($B$222&lt;&gt;2)+($I$222&lt;&gt;2)+($P$222&lt;&gt;2)+($W$222&lt;&gt;2)+($AD$222&lt;&gt;2))&gt;=0.5,1,0))</f>
        <v/>
      </c>
      <c r="AL222" s="8">
        <f>IF(($C$222&lt;&gt;2)+($J$222&lt;&gt;2)+($Q$222&lt;&gt;2)+($X$222&lt;&gt;2)+($AE$222&lt;&gt;2)=0,2,IF((($C$222&lt;&gt;2)*$C$222+($J$222&lt;&gt;2)*$J$222+($Q$222&lt;&gt;2)*$Q$222+($X$222&lt;&gt;2)*$X$222+($AE$222&lt;&gt;2)*$AE$222)/(($C$222&lt;&gt;2)+($J$222&lt;&gt;2)+($Q$222&lt;&gt;2)+($X$222&lt;&gt;2)+($AE$222&lt;&gt;2))&gt;=0.5,1,0))</f>
        <v/>
      </c>
      <c r="AM222" s="8">
        <f>IF(($D$222&lt;&gt;2)+($K$222&lt;&gt;2)+($R$222&lt;&gt;2)+($Y$222&lt;&gt;2)+($AF$222&lt;&gt;2)=0,2,IF((($D$222&lt;&gt;2)*$D$222+($K$222&lt;&gt;2)*$K$222+($R$222&lt;&gt;2)*$R$222+($Y$222&lt;&gt;2)*$Y$222+($AF$222&lt;&gt;2)*$AF$222)/(($D$222&lt;&gt;2)+($K$222&lt;&gt;2)+($R$222&lt;&gt;2)+($Y$222&lt;&gt;2)+($AF$222&lt;&gt;2))&gt;=0.5,1,0))</f>
        <v/>
      </c>
      <c r="AN222" s="8">
        <f>IF(($E$222&lt;&gt;2)+($L$222&lt;&gt;2)+($S$222&lt;&gt;2)+($Z$222&lt;&gt;2)+($AG$222&lt;&gt;2)=0,2,IF((($E$222&lt;&gt;2)*$E$222+($L$222&lt;&gt;2)*$L$222+($S$222&lt;&gt;2)*$S$222+($Z$222&lt;&gt;2)*$Z$222+($AG$222&lt;&gt;2)*$AG$222)/(($E$222&lt;&gt;2)+($L$222&lt;&gt;2)+($S$222&lt;&gt;2)+($Z$222&lt;&gt;2)+($AG$222&lt;&gt;2))&gt;=0.5,1,0))</f>
        <v/>
      </c>
      <c r="AO222" s="8">
        <f>IF(($F$222&lt;&gt;2)+($M$222&lt;&gt;2)+($T$222&lt;&gt;2)+($AA$222&lt;&gt;2)+($AH$222&lt;&gt;2)=0,2,IF((($F$222&lt;&gt;2)*$F$222+($M$222&lt;&gt;2)*$M$222+($T$222&lt;&gt;2)*$T$222+($AA$222&lt;&gt;2)*$AA$222+($AH$222&lt;&gt;2)*$AH$222)/(($F$222&lt;&gt;2)+($M$222&lt;&gt;2)+($T$222&lt;&gt;2)+($AA$222&lt;&gt;2)+($AH$222&lt;&gt;2))&gt;=0.5,1,0))</f>
        <v/>
      </c>
      <c r="AP222" s="8">
        <f>IF(($G$222&lt;&gt;2)+($N$222&lt;&gt;2)+($U$222&lt;&gt;2)+($AB$222&lt;&gt;2)+($AI$222&lt;&gt;2)=0,2,IF((($G$222&lt;&gt;2)*$G$222+($N$222&lt;&gt;2)*$N$222+($U$222&lt;&gt;2)*$U$222+($AB$222&lt;&gt;2)*$AB$222+($AI$222&lt;&gt;2)*$AI$222)/(($G$222&lt;&gt;2)+($N$222&lt;&gt;2)+($U$222&lt;&gt;2)+($AB$222&lt;&gt;2)+($AI$222&lt;&gt;2))&gt;=0.5,1,0))</f>
        <v/>
      </c>
      <c r="AR222" s="16">
        <f>'Ground truth'!$B$7</f>
        <v/>
      </c>
      <c r="AS222" s="16">
        <f>'Ground truth'!$C$7</f>
        <v/>
      </c>
      <c r="AT222" s="16">
        <f>'Ground truth'!$D$7</f>
        <v/>
      </c>
      <c r="AU222" s="16">
        <f>'Ground truth'!$E$7</f>
        <v/>
      </c>
      <c r="AV222" s="16">
        <f>'Ground truth'!$F$7</f>
        <v/>
      </c>
      <c r="AW222" s="16">
        <f>'Ground truth'!$G$7</f>
        <v/>
      </c>
    </row>
    <row r="223">
      <c r="A223" s="3" t="inlineStr">
        <is>
          <t>Control System</t>
        </is>
      </c>
      <c r="B223" s="8" t="n">
        <v>1</v>
      </c>
      <c r="C223" s="8" t="n">
        <v>1</v>
      </c>
      <c r="D223" s="8" t="n">
        <v>1</v>
      </c>
      <c r="E223" s="8" t="n">
        <v>0</v>
      </c>
      <c r="F223" s="8" t="n">
        <v>1</v>
      </c>
      <c r="G223" s="8" t="n">
        <v>1</v>
      </c>
      <c r="I223" s="8" t="n">
        <v>1</v>
      </c>
      <c r="J223" s="8" t="n">
        <v>1</v>
      </c>
      <c r="K223" s="8" t="n">
        <v>1</v>
      </c>
      <c r="L223" s="8" t="n">
        <v>0</v>
      </c>
      <c r="M223" s="8" t="n">
        <v>1</v>
      </c>
      <c r="N223" s="8" t="n">
        <v>1</v>
      </c>
      <c r="P223" s="8" t="n">
        <v>1</v>
      </c>
      <c r="Q223" s="8" t="n">
        <v>1</v>
      </c>
      <c r="R223" s="8" t="n">
        <v>1</v>
      </c>
      <c r="S223" s="8" t="n">
        <v>0</v>
      </c>
      <c r="T223" s="8" t="n">
        <v>1</v>
      </c>
      <c r="U223" s="8" t="n">
        <v>1</v>
      </c>
      <c r="W223" s="8" t="n">
        <v>1</v>
      </c>
      <c r="X223" s="8" t="n">
        <v>1</v>
      </c>
      <c r="Y223" s="8" t="n">
        <v>1</v>
      </c>
      <c r="Z223" s="8" t="n">
        <v>0</v>
      </c>
      <c r="AA223" s="8" t="n">
        <v>1</v>
      </c>
      <c r="AB223" s="8" t="n">
        <v>1</v>
      </c>
      <c r="AD223" s="8" t="n">
        <v>1</v>
      </c>
      <c r="AE223" s="8" t="n">
        <v>1</v>
      </c>
      <c r="AF223" s="8" t="n">
        <v>1</v>
      </c>
      <c r="AG223" s="8" t="n">
        <v>0</v>
      </c>
      <c r="AH223" s="8" t="n">
        <v>1</v>
      </c>
      <c r="AI223" s="8" t="n">
        <v>1</v>
      </c>
      <c r="AK223" s="8">
        <f>IF(($B$223&lt;&gt;2)+($I$223&lt;&gt;2)+($P$223&lt;&gt;2)+($W$223&lt;&gt;2)+($AD$223&lt;&gt;2)=0,2,IF((($B$223&lt;&gt;2)*$B$223+($I$223&lt;&gt;2)*$I$223+($P$223&lt;&gt;2)*$P$223+($W$223&lt;&gt;2)*$W$223+($AD$223&lt;&gt;2)*$AD$223)/(($B$223&lt;&gt;2)+($I$223&lt;&gt;2)+($P$223&lt;&gt;2)+($W$223&lt;&gt;2)+($AD$223&lt;&gt;2))&gt;=0.5,1,0))</f>
        <v/>
      </c>
      <c r="AL223" s="8">
        <f>IF(($C$223&lt;&gt;2)+($J$223&lt;&gt;2)+($Q$223&lt;&gt;2)+($X$223&lt;&gt;2)+($AE$223&lt;&gt;2)=0,2,IF((($C$223&lt;&gt;2)*$C$223+($J$223&lt;&gt;2)*$J$223+($Q$223&lt;&gt;2)*$Q$223+($X$223&lt;&gt;2)*$X$223+($AE$223&lt;&gt;2)*$AE$223)/(($C$223&lt;&gt;2)+($J$223&lt;&gt;2)+($Q$223&lt;&gt;2)+($X$223&lt;&gt;2)+($AE$223&lt;&gt;2))&gt;=0.5,1,0))</f>
        <v/>
      </c>
      <c r="AM223" s="8">
        <f>IF(($D$223&lt;&gt;2)+($K$223&lt;&gt;2)+($R$223&lt;&gt;2)+($Y$223&lt;&gt;2)+($AF$223&lt;&gt;2)=0,2,IF((($D$223&lt;&gt;2)*$D$223+($K$223&lt;&gt;2)*$K$223+($R$223&lt;&gt;2)*$R$223+($Y$223&lt;&gt;2)*$Y$223+($AF$223&lt;&gt;2)*$AF$223)/(($D$223&lt;&gt;2)+($K$223&lt;&gt;2)+($R$223&lt;&gt;2)+($Y$223&lt;&gt;2)+($AF$223&lt;&gt;2))&gt;=0.5,1,0))</f>
        <v/>
      </c>
      <c r="AN223" s="8">
        <f>IF(($E$223&lt;&gt;2)+($L$223&lt;&gt;2)+($S$223&lt;&gt;2)+($Z$223&lt;&gt;2)+($AG$223&lt;&gt;2)=0,2,IF((($E$223&lt;&gt;2)*$E$223+($L$223&lt;&gt;2)*$L$223+($S$223&lt;&gt;2)*$S$223+($Z$223&lt;&gt;2)*$Z$223+($AG$223&lt;&gt;2)*$AG$223)/(($E$223&lt;&gt;2)+($L$223&lt;&gt;2)+($S$223&lt;&gt;2)+($Z$223&lt;&gt;2)+($AG$223&lt;&gt;2))&gt;=0.5,1,0))</f>
        <v/>
      </c>
      <c r="AO223" s="8">
        <f>IF(($F$223&lt;&gt;2)+($M$223&lt;&gt;2)+($T$223&lt;&gt;2)+($AA$223&lt;&gt;2)+($AH$223&lt;&gt;2)=0,2,IF((($F$223&lt;&gt;2)*$F$223+($M$223&lt;&gt;2)*$M$223+($T$223&lt;&gt;2)*$T$223+($AA$223&lt;&gt;2)*$AA$223+($AH$223&lt;&gt;2)*$AH$223)/(($F$223&lt;&gt;2)+($M$223&lt;&gt;2)+($T$223&lt;&gt;2)+($AA$223&lt;&gt;2)+($AH$223&lt;&gt;2))&gt;=0.5,1,0))</f>
        <v/>
      </c>
      <c r="AP223" s="8">
        <f>IF(($G$223&lt;&gt;2)+($N$223&lt;&gt;2)+($U$223&lt;&gt;2)+($AB$223&lt;&gt;2)+($AI$223&lt;&gt;2)=0,2,IF((($G$223&lt;&gt;2)*$G$223+($N$223&lt;&gt;2)*$N$223+($U$223&lt;&gt;2)*$U$223+($AB$223&lt;&gt;2)*$AB$223+($AI$223&lt;&gt;2)*$AI$223)/(($G$223&lt;&gt;2)+($N$223&lt;&gt;2)+($U$223&lt;&gt;2)+($AB$223&lt;&gt;2)+($AI$223&lt;&gt;2))&gt;=0.5,1,0))</f>
        <v/>
      </c>
      <c r="AR223" s="16">
        <f>'Ground truth'!$B$8</f>
        <v/>
      </c>
      <c r="AS223" s="16">
        <f>'Ground truth'!$C$8</f>
        <v/>
      </c>
      <c r="AT223" s="16">
        <f>'Ground truth'!$D$8</f>
        <v/>
      </c>
      <c r="AU223" s="16">
        <f>'Ground truth'!$E$8</f>
        <v/>
      </c>
      <c r="AV223" s="16">
        <f>'Ground truth'!$F$8</f>
        <v/>
      </c>
      <c r="AW223" s="16">
        <f>'Ground truth'!$G$8</f>
        <v/>
      </c>
    </row>
    <row r="225">
      <c r="A225" s="17" t="inlineStr">
        <is>
          <t>metrics — confident-only (unsure excluded from denominators)</t>
        </is>
      </c>
      <c r="B225" s="10" t="inlineStr">
        <is>
          <t>run 1</t>
        </is>
      </c>
      <c r="C225" s="10" t="inlineStr">
        <is>
          <t>run 2</t>
        </is>
      </c>
      <c r="D225" s="10" t="inlineStr">
        <is>
          <t>run 3</t>
        </is>
      </c>
      <c r="E225" s="10" t="inlineStr">
        <is>
          <t>run 4</t>
        </is>
      </c>
      <c r="F225" s="10" t="inlineStr">
        <is>
          <t>run 5</t>
        </is>
      </c>
      <c r="G225" s="10" t="inlineStr">
        <is>
          <t>avg-matrix</t>
        </is>
      </c>
      <c r="H225" s="10" t="inlineStr">
        <is>
          <t>mean</t>
        </is>
      </c>
      <c r="I225" s="10" t="inlineStr">
        <is>
          <t>std (pop.)</t>
        </is>
      </c>
      <c r="J225" s="17" t="inlineStr">
        <is>
          <t>notes</t>
        </is>
      </c>
    </row>
    <row r="226">
      <c r="A226" s="7" t="inlineStr">
        <is>
          <t>TP</t>
        </is>
      </c>
      <c r="B226" s="7">
        <f>SUMPRODUCT(($B$218:$G$223=1)*('Ground truth'!$B$3:$G$8=1))</f>
        <v/>
      </c>
      <c r="C226" s="7">
        <f>SUMPRODUCT(($I$218:$N$223=1)*('Ground truth'!$B$3:$G$8=1))</f>
        <v/>
      </c>
      <c r="D226" s="7">
        <f>SUMPRODUCT(($P$218:$U$223=1)*('Ground truth'!$B$3:$G$8=1))</f>
        <v/>
      </c>
      <c r="E226" s="7">
        <f>SUMPRODUCT(($W$218:$AB$223=1)*('Ground truth'!$B$3:$G$8=1))</f>
        <v/>
      </c>
      <c r="F226" s="7">
        <f>SUMPRODUCT(($AD$218:$AI$223=1)*('Ground truth'!$B$3:$G$8=1))</f>
        <v/>
      </c>
      <c r="G226" s="7">
        <f>SUMPRODUCT(($AK$218:$AP$223=1)*('Ground truth'!$B$3:$G$8=1))</f>
        <v/>
      </c>
      <c r="H226" s="12">
        <f>AVERAGE($B$226:$F$226)</f>
        <v/>
      </c>
      <c r="I226" s="12">
        <f>STDEV.P($B$226:$F$226)</f>
        <v/>
      </c>
    </row>
    <row r="227">
      <c r="A227" s="7" t="inlineStr">
        <is>
          <t>TN</t>
        </is>
      </c>
      <c r="B227" s="7">
        <f>SUMPRODUCT(($B$218:$G$223=0)*('Ground truth'!$B$3:$G$8=0))</f>
        <v/>
      </c>
      <c r="C227" s="7">
        <f>SUMPRODUCT(($I$218:$N$223=0)*('Ground truth'!$B$3:$G$8=0))</f>
        <v/>
      </c>
      <c r="D227" s="7">
        <f>SUMPRODUCT(($P$218:$U$223=0)*('Ground truth'!$B$3:$G$8=0))</f>
        <v/>
      </c>
      <c r="E227" s="7">
        <f>SUMPRODUCT(($W$218:$AB$223=0)*('Ground truth'!$B$3:$G$8=0))</f>
        <v/>
      </c>
      <c r="F227" s="7">
        <f>SUMPRODUCT(($AD$218:$AI$223=0)*('Ground truth'!$B$3:$G$8=0))</f>
        <v/>
      </c>
      <c r="G227" s="7">
        <f>SUMPRODUCT(($AK$218:$AP$223=0)*('Ground truth'!$B$3:$G$8=0))</f>
        <v/>
      </c>
      <c r="H227" s="12">
        <f>AVERAGE($B$227:$F$227)</f>
        <v/>
      </c>
      <c r="I227" s="12">
        <f>STDEV.P($B$227:$F$227)</f>
        <v/>
      </c>
    </row>
    <row r="228">
      <c r="A228" s="7" t="inlineStr">
        <is>
          <t>FP</t>
        </is>
      </c>
      <c r="B228" s="7">
        <f>SUMPRODUCT(($B$218:$G$223=1)*('Ground truth'!$B$3:$G$8=0))</f>
        <v/>
      </c>
      <c r="C228" s="7">
        <f>SUMPRODUCT(($I$218:$N$223=1)*('Ground truth'!$B$3:$G$8=0))</f>
        <v/>
      </c>
      <c r="D228" s="7">
        <f>SUMPRODUCT(($P$218:$U$223=1)*('Ground truth'!$B$3:$G$8=0))</f>
        <v/>
      </c>
      <c r="E228" s="7">
        <f>SUMPRODUCT(($W$218:$AB$223=1)*('Ground truth'!$B$3:$G$8=0))</f>
        <v/>
      </c>
      <c r="F228" s="7">
        <f>SUMPRODUCT(($AD$218:$AI$223=1)*('Ground truth'!$B$3:$G$8=0))</f>
        <v/>
      </c>
      <c r="G228" s="7">
        <f>SUMPRODUCT(($AK$218:$AP$223=1)*('Ground truth'!$B$3:$G$8=0))</f>
        <v/>
      </c>
      <c r="H228" s="12">
        <f>AVERAGE($B$228:$F$228)</f>
        <v/>
      </c>
      <c r="I228" s="12">
        <f>STDEV.P($B$228:$F$228)</f>
        <v/>
      </c>
    </row>
    <row r="229">
      <c r="A229" s="7" t="inlineStr">
        <is>
          <t>FN</t>
        </is>
      </c>
      <c r="B229" s="7">
        <f>SUMPRODUCT(($B$218:$G$223=0)*('Ground truth'!$B$3:$G$8=1))</f>
        <v/>
      </c>
      <c r="C229" s="7">
        <f>SUMPRODUCT(($I$218:$N$223=0)*('Ground truth'!$B$3:$G$8=1))</f>
        <v/>
      </c>
      <c r="D229" s="7">
        <f>SUMPRODUCT(($P$218:$U$223=0)*('Ground truth'!$B$3:$G$8=1))</f>
        <v/>
      </c>
      <c r="E229" s="7">
        <f>SUMPRODUCT(($W$218:$AB$223=0)*('Ground truth'!$B$3:$G$8=1))</f>
        <v/>
      </c>
      <c r="F229" s="7">
        <f>SUMPRODUCT(($AD$218:$AI$223=0)*('Ground truth'!$B$3:$G$8=1))</f>
        <v/>
      </c>
      <c r="G229" s="7">
        <f>SUMPRODUCT(($AK$218:$AP$223=0)*('Ground truth'!$B$3:$G$8=1))</f>
        <v/>
      </c>
      <c r="H229" s="12">
        <f>AVERAGE($B$229:$F$229)</f>
        <v/>
      </c>
      <c r="I229" s="12">
        <f>STDEV.P($B$229:$F$229)</f>
        <v/>
      </c>
    </row>
    <row r="230">
      <c r="A230" s="4" t="inlineStr">
        <is>
          <t>Precision</t>
        </is>
      </c>
      <c r="B230" s="12">
        <f>IFERROR($B$226/($B$226+$B$228),0)</f>
        <v/>
      </c>
      <c r="C230" s="12">
        <f>IFERROR($C$226/($C$226+$C$228),0)</f>
        <v/>
      </c>
      <c r="D230" s="12">
        <f>IFERROR($D$226/($D$226+$D$228),0)</f>
        <v/>
      </c>
      <c r="E230" s="12">
        <f>IFERROR($E$226/($E$226+$E$228),0)</f>
        <v/>
      </c>
      <c r="F230" s="12">
        <f>IFERROR($F$226/($F$226+$F$228),0)</f>
        <v/>
      </c>
      <c r="G230" s="12">
        <f>IFERROR($G$226/($G$226+$G$228),0)</f>
        <v/>
      </c>
      <c r="H230" s="18">
        <f>AVERAGE($B$230:$F$230)</f>
        <v/>
      </c>
      <c r="I230" s="18">
        <f>STDEV.P($B$230:$F$230)</f>
        <v/>
      </c>
    </row>
    <row r="231">
      <c r="A231" s="4" t="inlineStr">
        <is>
          <t>Recall</t>
        </is>
      </c>
      <c r="B231" s="12">
        <f>IFERROR($B$226/($B$226+$B$229),0)</f>
        <v/>
      </c>
      <c r="C231" s="12">
        <f>IFERROR($C$226/($C$226+$C$229),0)</f>
        <v/>
      </c>
      <c r="D231" s="12">
        <f>IFERROR($D$226/($D$226+$D$229),0)</f>
        <v/>
      </c>
      <c r="E231" s="12">
        <f>IFERROR($E$226/($E$226+$E$229),0)</f>
        <v/>
      </c>
      <c r="F231" s="12">
        <f>IFERROR($F$226/($F$226+$F$229),0)</f>
        <v/>
      </c>
      <c r="G231" s="12">
        <f>IFERROR($G$226/($G$226+$G$229),0)</f>
        <v/>
      </c>
      <c r="H231" s="18">
        <f>AVERAGE($B$231:$F$231)</f>
        <v/>
      </c>
      <c r="I231" s="18">
        <f>STDEV.P($B$231:$F$231)</f>
        <v/>
      </c>
    </row>
    <row r="232">
      <c r="A232" s="4" t="inlineStr">
        <is>
          <t>F1</t>
        </is>
      </c>
      <c r="B232" s="12">
        <f>IFERROR(2*$B$230*$B$231/($B$230+$B$231),0)</f>
        <v/>
      </c>
      <c r="C232" s="12">
        <f>IFERROR(2*$C$230*$C$231/($C$230+$C$231),0)</f>
        <v/>
      </c>
      <c r="D232" s="12">
        <f>IFERROR(2*$D$230*$D$231/($D$230+$D$231),0)</f>
        <v/>
      </c>
      <c r="E232" s="12">
        <f>IFERROR(2*$E$230*$E$231/($E$230+$E$231),0)</f>
        <v/>
      </c>
      <c r="F232" s="12">
        <f>IFERROR(2*$F$230*$F$231/($F$230+$F$231),0)</f>
        <v/>
      </c>
      <c r="G232" s="12">
        <f>IFERROR(2*$G$230*$G$231/($G$230+$G$231),0)</f>
        <v/>
      </c>
      <c r="H232" s="18">
        <f>AVERAGE($B$232:$F$232)</f>
        <v/>
      </c>
      <c r="I232" s="18">
        <f>STDEV.P($B$232:$F$232)</f>
        <v/>
      </c>
    </row>
    <row r="233">
      <c r="A233" s="4" t="inlineStr">
        <is>
          <t>Accuracy</t>
        </is>
      </c>
      <c r="B233" s="12">
        <f>IFERROR(($B$226+$B$227)/($B$226+$B$227+$B$228+$B$229),0)</f>
        <v/>
      </c>
      <c r="C233" s="12">
        <f>IFERROR(($C$226+$C$227)/($C$226+$C$227+$C$228+$C$229),0)</f>
        <v/>
      </c>
      <c r="D233" s="12">
        <f>IFERROR(($D$226+$D$227)/($D$226+$D$227+$D$228+$D$229),0)</f>
        <v/>
      </c>
      <c r="E233" s="12">
        <f>IFERROR(($E$226+$E$227)/($E$226+$E$227+$E$228+$E$229),0)</f>
        <v/>
      </c>
      <c r="F233" s="12">
        <f>IFERROR(($F$226+$F$227)/($F$226+$F$227+$F$228+$F$229),0)</f>
        <v/>
      </c>
      <c r="G233" s="12">
        <f>IFERROR(($G$226+$G$227)/($G$226+$G$227+$G$228+$G$229),0)</f>
        <v/>
      </c>
      <c r="H233" s="18">
        <f>AVERAGE($B$233:$F$233)</f>
        <v/>
      </c>
      <c r="I233" s="18">
        <f>STDEV.P($B$233:$F$233)</f>
        <v/>
      </c>
    </row>
    <row r="234">
      <c r="A234" s="4" t="inlineStr">
        <is>
          <t>Edit distance</t>
        </is>
      </c>
      <c r="B234" s="12">
        <f>SUMPRODUCT(ABS('Ground truth'!$B$3:$G$8-$B$218:$G$223))</f>
        <v/>
      </c>
      <c r="C234" s="12">
        <f>SUMPRODUCT(ABS('Ground truth'!$B$3:$G$8-$I$218:$N$223))</f>
        <v/>
      </c>
      <c r="D234" s="12">
        <f>SUMPRODUCT(ABS('Ground truth'!$B$3:$G$8-$P$218:$U$223))</f>
        <v/>
      </c>
      <c r="E234" s="12">
        <f>SUMPRODUCT(ABS('Ground truth'!$B$3:$G$8-$W$218:$AB$223))</f>
        <v/>
      </c>
      <c r="F234" s="12">
        <f>SUMPRODUCT(ABS('Ground truth'!$B$3:$G$8-$AD$218:$AI$223))</f>
        <v/>
      </c>
      <c r="G234" s="12">
        <f>SUMPRODUCT(ABS('Ground truth'!$B$3:$G$8-$AK$218:$AP$223))</f>
        <v/>
      </c>
      <c r="H234" s="18">
        <f>AVERAGE($B$234:$F$234)</f>
        <v/>
      </c>
      <c r="I234" s="18">
        <f>STDEV.P($B$234:$F$234)</f>
        <v/>
      </c>
    </row>
    <row r="235">
      <c r="A235" s="4" t="inlineStr">
        <is>
          <t>Spectral distance</t>
        </is>
      </c>
      <c r="B235" s="12">
        <f>SQRT(SUMPRODUCT(('Ground truth'!$J$3:$J$8-$B$245:$B$250)^2))</f>
        <v/>
      </c>
      <c r="C235" s="12">
        <f>SQRT(SUMPRODUCT(('Ground truth'!$J$3:$J$8-$C$245:$C$250)^2))</f>
        <v/>
      </c>
      <c r="D235" s="12">
        <f>SQRT(SUMPRODUCT(('Ground truth'!$J$3:$J$8-$D$245:$D$250)^2))</f>
        <v/>
      </c>
      <c r="E235" s="12">
        <f>SQRT(SUMPRODUCT(('Ground truth'!$J$3:$J$8-$E$245:$E$250)^2))</f>
        <v/>
      </c>
      <c r="F235" s="12">
        <f>SQRT(SUMPRODUCT(('Ground truth'!$J$3:$J$8-$F$245:$F$250)^2))</f>
        <v/>
      </c>
      <c r="G235" s="12">
        <f>SQRT(SUMPRODUCT(('Ground truth'!$J$3:$J$8-$G$245:$G$250)^2))</f>
        <v/>
      </c>
      <c r="H235" s="18">
        <f>AVERAGE($B$235:$F$235)</f>
        <v/>
      </c>
      <c r="I235" s="18">
        <f>STDEV.P($B$235:$F$235)</f>
        <v/>
      </c>
    </row>
    <row r="236">
      <c r="A236" s="4" t="inlineStr">
        <is>
          <t>Unsure cells</t>
        </is>
      </c>
      <c r="B236" s="7">
        <f>COUNTIF($B$218:$G$223,2)</f>
        <v/>
      </c>
      <c r="C236" s="7">
        <f>COUNTIF($I$218:$N$223,2)</f>
        <v/>
      </c>
      <c r="D236" s="7">
        <f>COUNTIF($P$218:$U$223,2)</f>
        <v/>
      </c>
      <c r="E236" s="7">
        <f>COUNTIF($W$218:$AB$223,2)</f>
        <v/>
      </c>
      <c r="F236" s="7">
        <f>COUNTIF($AD$218:$AI$223,2)</f>
        <v/>
      </c>
      <c r="G236" s="7">
        <f>COUNTIF($AK$218:$AP$223,2)</f>
        <v/>
      </c>
      <c r="H236" s="12">
        <f>AVERAGE($B$236:$F$236)</f>
        <v/>
      </c>
      <c r="I236" s="12">
        <f>STDEV.P($B$236:$F$236)</f>
        <v/>
      </c>
    </row>
    <row r="237">
      <c r="A237" s="3" t="inlineStr">
        <is>
          <t>eigenvalues (real part, numpy order; pasted)</t>
        </is>
      </c>
    </row>
    <row r="238">
      <c r="A238" s="3" t="inlineStr">
        <is>
          <t xml:space="preserve">  λ1</t>
        </is>
      </c>
      <c r="B238" s="19" t="n">
        <v>5.051374241731029</v>
      </c>
      <c r="C238" s="19" t="n">
        <v>5.051374241731029</v>
      </c>
      <c r="D238" s="19" t="n">
        <v>5.051374241731029</v>
      </c>
      <c r="E238" s="19" t="n">
        <v>5.051374241731029</v>
      </c>
      <c r="F238" s="19" t="n">
        <v>5.051374241731029</v>
      </c>
      <c r="G238" s="19" t="n">
        <v>5.051374241731029</v>
      </c>
    </row>
    <row r="239">
      <c r="A239" s="3" t="inlineStr">
        <is>
          <t xml:space="preserve">  λ2</t>
        </is>
      </c>
      <c r="B239" s="19" t="n">
        <v>1.482695954991695</v>
      </c>
      <c r="C239" s="19" t="n">
        <v>1.482695954991695</v>
      </c>
      <c r="D239" s="19" t="n">
        <v>1.482695954991695</v>
      </c>
      <c r="E239" s="19" t="n">
        <v>1.482695954991695</v>
      </c>
      <c r="F239" s="19" t="n">
        <v>1.482695954991695</v>
      </c>
      <c r="G239" s="19" t="n">
        <v>1.482695954991695</v>
      </c>
    </row>
    <row r="240">
      <c r="A240" s="3" t="inlineStr">
        <is>
          <t xml:space="preserve">  λ3</t>
        </is>
      </c>
      <c r="B240" s="19" t="n">
        <v>-0.5340701967227318</v>
      </c>
      <c r="C240" s="19" t="n">
        <v>-0.5340701967227318</v>
      </c>
      <c r="D240" s="19" t="n">
        <v>-0.5340701967227318</v>
      </c>
      <c r="E240" s="19" t="n">
        <v>-0.5340701967227318</v>
      </c>
      <c r="F240" s="19" t="n">
        <v>-0.5340701967227318</v>
      </c>
      <c r="G240" s="19" t="n">
        <v>-0.5340701967227318</v>
      </c>
    </row>
    <row r="241">
      <c r="A241" s="3" t="inlineStr">
        <is>
          <t xml:space="preserve">  λ4</t>
        </is>
      </c>
      <c r="B241" s="19" t="n">
        <v>4.591449520857563e-17</v>
      </c>
      <c r="C241" s="19" t="n">
        <v>4.591449520857563e-17</v>
      </c>
      <c r="D241" s="19" t="n">
        <v>4.591449520857563e-17</v>
      </c>
      <c r="E241" s="19" t="n">
        <v>4.591449520857563e-17</v>
      </c>
      <c r="F241" s="19" t="n">
        <v>4.591449520857563e-17</v>
      </c>
      <c r="G241" s="19" t="n">
        <v>4.591449520857563e-17</v>
      </c>
    </row>
    <row r="242">
      <c r="A242" s="3" t="inlineStr">
        <is>
          <t xml:space="preserve">  λ5</t>
        </is>
      </c>
      <c r="B242" s="19" t="n">
        <v>-3.687800741243598e-16</v>
      </c>
      <c r="C242" s="19" t="n">
        <v>-3.687800741243598e-16</v>
      </c>
      <c r="D242" s="19" t="n">
        <v>-3.687800741243598e-16</v>
      </c>
      <c r="E242" s="19" t="n">
        <v>-3.687800741243598e-16</v>
      </c>
      <c r="F242" s="19" t="n">
        <v>-3.687800741243598e-16</v>
      </c>
      <c r="G242" s="19" t="n">
        <v>-3.687800741243598e-16</v>
      </c>
    </row>
    <row r="243">
      <c r="A243" s="3" t="inlineStr">
        <is>
          <t xml:space="preserve">  λ6</t>
        </is>
      </c>
      <c r="B243" s="19" t="n">
        <v>-9.494353572202614e-18</v>
      </c>
      <c r="C243" s="19" t="n">
        <v>-9.494353572202614e-18</v>
      </c>
      <c r="D243" s="19" t="n">
        <v>-9.494353572202614e-18</v>
      </c>
      <c r="E243" s="19" t="n">
        <v>-9.494353572202614e-18</v>
      </c>
      <c r="F243" s="19" t="n">
        <v>-9.494353572202614e-18</v>
      </c>
      <c r="G243" s="19" t="n">
        <v>-9.494353572202614e-18</v>
      </c>
    </row>
    <row r="244">
      <c r="A244" s="3" t="inlineStr">
        <is>
          <t>eigenvalues sorted desc (LARGE)</t>
        </is>
      </c>
    </row>
    <row r="245">
      <c r="A245" s="3" t="inlineStr">
        <is>
          <t xml:space="preserve">  λ(1)</t>
        </is>
      </c>
      <c r="B245" s="19">
        <f>LARGE($B$238:$B$243,1)</f>
        <v/>
      </c>
      <c r="C245" s="19">
        <f>LARGE($C$238:$C$243,1)</f>
        <v/>
      </c>
      <c r="D245" s="19">
        <f>LARGE($D$238:$D$243,1)</f>
        <v/>
      </c>
      <c r="E245" s="19">
        <f>LARGE($E$238:$E$243,1)</f>
        <v/>
      </c>
      <c r="F245" s="19">
        <f>LARGE($F$238:$F$243,1)</f>
        <v/>
      </c>
      <c r="G245" s="19">
        <f>LARGE($G$238:$G$243,1)</f>
        <v/>
      </c>
    </row>
    <row r="246">
      <c r="A246" s="3" t="inlineStr">
        <is>
          <t xml:space="preserve">  λ(2)</t>
        </is>
      </c>
      <c r="B246" s="19">
        <f>LARGE($B$238:$B$243,2)</f>
        <v/>
      </c>
      <c r="C246" s="19">
        <f>LARGE($C$238:$C$243,2)</f>
        <v/>
      </c>
      <c r="D246" s="19">
        <f>LARGE($D$238:$D$243,2)</f>
        <v/>
      </c>
      <c r="E246" s="19">
        <f>LARGE($E$238:$E$243,2)</f>
        <v/>
      </c>
      <c r="F246" s="19">
        <f>LARGE($F$238:$F$243,2)</f>
        <v/>
      </c>
      <c r="G246" s="19">
        <f>LARGE($G$238:$G$243,2)</f>
        <v/>
      </c>
    </row>
    <row r="247">
      <c r="A247" s="3" t="inlineStr">
        <is>
          <t xml:space="preserve">  λ(3)</t>
        </is>
      </c>
      <c r="B247" s="19">
        <f>LARGE($B$238:$B$243,3)</f>
        <v/>
      </c>
      <c r="C247" s="19">
        <f>LARGE($C$238:$C$243,3)</f>
        <v/>
      </c>
      <c r="D247" s="19">
        <f>LARGE($D$238:$D$243,3)</f>
        <v/>
      </c>
      <c r="E247" s="19">
        <f>LARGE($E$238:$E$243,3)</f>
        <v/>
      </c>
      <c r="F247" s="19">
        <f>LARGE($F$238:$F$243,3)</f>
        <v/>
      </c>
      <c r="G247" s="19">
        <f>LARGE($G$238:$G$243,3)</f>
        <v/>
      </c>
    </row>
    <row r="248">
      <c r="A248" s="3" t="inlineStr">
        <is>
          <t xml:space="preserve">  λ(4)</t>
        </is>
      </c>
      <c r="B248" s="19">
        <f>LARGE($B$238:$B$243,4)</f>
        <v/>
      </c>
      <c r="C248" s="19">
        <f>LARGE($C$238:$C$243,4)</f>
        <v/>
      </c>
      <c r="D248" s="19">
        <f>LARGE($D$238:$D$243,4)</f>
        <v/>
      </c>
      <c r="E248" s="19">
        <f>LARGE($E$238:$E$243,4)</f>
        <v/>
      </c>
      <c r="F248" s="19">
        <f>LARGE($F$238:$F$243,4)</f>
        <v/>
      </c>
      <c r="G248" s="19">
        <f>LARGE($G$238:$G$243,4)</f>
        <v/>
      </c>
    </row>
    <row r="249">
      <c r="A249" s="3" t="inlineStr">
        <is>
          <t xml:space="preserve">  λ(5)</t>
        </is>
      </c>
      <c r="B249" s="19">
        <f>LARGE($B$238:$B$243,5)</f>
        <v/>
      </c>
      <c r="C249" s="19">
        <f>LARGE($C$238:$C$243,5)</f>
        <v/>
      </c>
      <c r="D249" s="19">
        <f>LARGE($D$238:$D$243,5)</f>
        <v/>
      </c>
      <c r="E249" s="19">
        <f>LARGE($E$238:$E$243,5)</f>
        <v/>
      </c>
      <c r="F249" s="19">
        <f>LARGE($F$238:$F$243,5)</f>
        <v/>
      </c>
      <c r="G249" s="19">
        <f>LARGE($G$238:$G$243,5)</f>
        <v/>
      </c>
    </row>
    <row r="250">
      <c r="A250" s="3" t="inlineStr">
        <is>
          <t xml:space="preserve">  λ(6)</t>
        </is>
      </c>
      <c r="B250" s="19">
        <f>LARGE($B$238:$B$243,6)</f>
        <v/>
      </c>
      <c r="C250" s="19">
        <f>LARGE($C$238:$C$243,6)</f>
        <v/>
      </c>
      <c r="D250" s="19">
        <f>LARGE($D$238:$D$243,6)</f>
        <v/>
      </c>
      <c r="E250" s="19">
        <f>LARGE($E$238:$E$243,6)</f>
        <v/>
      </c>
      <c r="F250" s="19">
        <f>LARGE($F$238:$F$243,6)</f>
        <v/>
      </c>
      <c r="G250" s="19">
        <f>LARGE($G$238:$G$243,6)</f>
        <v/>
      </c>
    </row>
    <row r="251">
      <c r="A251" s="3" t="inlineStr">
        <is>
          <t>check: Σeig − trace (→0)</t>
        </is>
      </c>
      <c r="B251" s="3">
        <f>ROUND(SUM($B$238:$B$243)-($B$218+$C$219+$D$220+$E$221+$F$222+$G$223),6)</f>
        <v/>
      </c>
      <c r="C251" s="3">
        <f>ROUND(SUM($C$238:$C$243)-($I$218+$J$219+$K$220+$L$221+$M$222+$N$223),6)</f>
        <v/>
      </c>
      <c r="D251" s="3">
        <f>ROUND(SUM($D$238:$D$243)-($P$218+$Q$219+$R$220+$S$221+$T$222+$U$223),6)</f>
        <v/>
      </c>
      <c r="E251" s="3">
        <f>ROUND(SUM($E$238:$E$243)-($W$218+$X$219+$Y$220+$Z$221+$AA$222+$AB$223),6)</f>
        <v/>
      </c>
      <c r="F251" s="3">
        <f>ROUND(SUM($F$238:$F$243)-($AD$218+$AE$219+$AF$220+$AG$221+$AH$222+$AI$223),6)</f>
        <v/>
      </c>
      <c r="G251" s="3">
        <f>ROUND(SUM($G$238:$G$243)-($AK$218+$AL$219+$AM$220+$AN$221+$AO$222+$AP$223),6)</f>
        <v/>
      </c>
    </row>
    <row r="252">
      <c r="A252" s="3" t="inlineStr">
        <is>
          <t>check: Πeig − det (→0)</t>
        </is>
      </c>
      <c r="B252" s="3">
        <f>ROUND(MDETERM($B$218:$G$223)-PRODUCT($B$238:$B$243),6)</f>
        <v/>
      </c>
      <c r="C252" s="3">
        <f>ROUND(MDETERM($I$218:$N$223)-PRODUCT($C$238:$C$243),6)</f>
        <v/>
      </c>
      <c r="D252" s="3">
        <f>ROUND(MDETERM($P$218:$U$223)-PRODUCT($D$238:$D$243),6)</f>
        <v/>
      </c>
      <c r="E252" s="3">
        <f>ROUND(MDETERM($W$218:$AB$223)-PRODUCT($E$238:$E$243),6)</f>
        <v/>
      </c>
      <c r="F252" s="3">
        <f>ROUND(MDETERM($AD$218:$AI$223)-PRODUCT($F$238:$F$243),6)</f>
        <v/>
      </c>
      <c r="G252" s="3">
        <f>ROUND(MDETERM($AK$218:$AP$223)-PRODUCT($G$238:$G$243),6)</f>
        <v/>
      </c>
    </row>
    <row r="253">
      <c r="A253" s="3" t="inlineStr">
        <is>
          <t>complex eigenvalues?</t>
        </is>
      </c>
      <c r="B253" s="3" t="inlineStr"/>
      <c r="C253" s="3" t="inlineStr"/>
      <c r="D253" s="3" t="inlineStr"/>
      <c r="E253" s="3" t="inlineStr"/>
      <c r="F253" s="3" t="inlineStr"/>
      <c r="G253" s="3" t="inlineStr"/>
    </row>
    <row r="254">
      <c r="A254" s="3" t="inlineStr">
        <is>
          <t>check: det(M − λᵢI) per sorted λ (→0)</t>
        </is>
      </c>
    </row>
    <row r="255">
      <c r="A255" s="3" t="inlineStr">
        <is>
          <t xml:space="preserve">  det(M − λ(1)I)</t>
        </is>
      </c>
      <c r="B255" s="3">
        <f t="array" ref="B255">ROUND(MDETERM($B$218:$G$223-$B$245*MUNIT(6)),6)</f>
        <v/>
      </c>
      <c r="C255" s="3">
        <f t="array" ref="C255">ROUND(MDETERM($I$218:$N$223-$C$245*MUNIT(6)),6)</f>
        <v/>
      </c>
      <c r="D255" s="3">
        <f t="array" ref="D255">ROUND(MDETERM($P$218:$U$223-$D$245*MUNIT(6)),6)</f>
        <v/>
      </c>
      <c r="E255" s="3">
        <f t="array" ref="E255">ROUND(MDETERM($W$218:$AB$223-$E$245*MUNIT(6)),6)</f>
        <v/>
      </c>
      <c r="F255" s="3">
        <f t="array" ref="F255">ROUND(MDETERM($AD$218:$AI$223-$F$245*MUNIT(6)),6)</f>
        <v/>
      </c>
      <c r="G255" s="3">
        <f t="array" ref="G255">ROUND(MDETERM($AK$218:$AP$223-$G$245*MUNIT(6)),6)</f>
        <v/>
      </c>
    </row>
    <row r="256">
      <c r="A256" s="3" t="inlineStr">
        <is>
          <t xml:space="preserve">  det(M − λ(2)I)</t>
        </is>
      </c>
      <c r="B256" s="3">
        <f t="array" ref="B256">ROUND(MDETERM($B$218:$G$223-$B$246*MUNIT(6)),6)</f>
        <v/>
      </c>
      <c r="C256" s="3">
        <f t="array" ref="C256">ROUND(MDETERM($I$218:$N$223-$C$246*MUNIT(6)),6)</f>
        <v/>
      </c>
      <c r="D256" s="3">
        <f t="array" ref="D256">ROUND(MDETERM($P$218:$U$223-$D$246*MUNIT(6)),6)</f>
        <v/>
      </c>
      <c r="E256" s="3">
        <f t="array" ref="E256">ROUND(MDETERM($W$218:$AB$223-$E$246*MUNIT(6)),6)</f>
        <v/>
      </c>
      <c r="F256" s="3">
        <f t="array" ref="F256">ROUND(MDETERM($AD$218:$AI$223-$F$246*MUNIT(6)),6)</f>
        <v/>
      </c>
      <c r="G256" s="3">
        <f t="array" ref="G256">ROUND(MDETERM($AK$218:$AP$223-$G$246*MUNIT(6)),6)</f>
        <v/>
      </c>
    </row>
    <row r="257">
      <c r="A257" s="3" t="inlineStr">
        <is>
          <t xml:space="preserve">  det(M − λ(3)I)</t>
        </is>
      </c>
      <c r="B257" s="3">
        <f t="array" ref="B257">ROUND(MDETERM($B$218:$G$223-$B$247*MUNIT(6)),6)</f>
        <v/>
      </c>
      <c r="C257" s="3">
        <f t="array" ref="C257">ROUND(MDETERM($I$218:$N$223-$C$247*MUNIT(6)),6)</f>
        <v/>
      </c>
      <c r="D257" s="3">
        <f t="array" ref="D257">ROUND(MDETERM($P$218:$U$223-$D$247*MUNIT(6)),6)</f>
        <v/>
      </c>
      <c r="E257" s="3">
        <f t="array" ref="E257">ROUND(MDETERM($W$218:$AB$223-$E$247*MUNIT(6)),6)</f>
        <v/>
      </c>
      <c r="F257" s="3">
        <f t="array" ref="F257">ROUND(MDETERM($AD$218:$AI$223-$F$247*MUNIT(6)),6)</f>
        <v/>
      </c>
      <c r="G257" s="3">
        <f t="array" ref="G257">ROUND(MDETERM($AK$218:$AP$223-$G$247*MUNIT(6)),6)</f>
        <v/>
      </c>
    </row>
    <row r="258">
      <c r="A258" s="3" t="inlineStr">
        <is>
          <t xml:space="preserve">  det(M − λ(4)I)</t>
        </is>
      </c>
      <c r="B258" s="3">
        <f t="array" ref="B258">ROUND(MDETERM($B$218:$G$223-$B$248*MUNIT(6)),6)</f>
        <v/>
      </c>
      <c r="C258" s="3">
        <f t="array" ref="C258">ROUND(MDETERM($I$218:$N$223-$C$248*MUNIT(6)),6)</f>
        <v/>
      </c>
      <c r="D258" s="3">
        <f t="array" ref="D258">ROUND(MDETERM($P$218:$U$223-$D$248*MUNIT(6)),6)</f>
        <v/>
      </c>
      <c r="E258" s="3">
        <f t="array" ref="E258">ROUND(MDETERM($W$218:$AB$223-$E$248*MUNIT(6)),6)</f>
        <v/>
      </c>
      <c r="F258" s="3">
        <f t="array" ref="F258">ROUND(MDETERM($AD$218:$AI$223-$F$248*MUNIT(6)),6)</f>
        <v/>
      </c>
      <c r="G258" s="3">
        <f t="array" ref="G258">ROUND(MDETERM($AK$218:$AP$223-$G$248*MUNIT(6)),6)</f>
        <v/>
      </c>
    </row>
    <row r="259">
      <c r="A259" s="3" t="inlineStr">
        <is>
          <t xml:space="preserve">  det(M − λ(5)I)</t>
        </is>
      </c>
      <c r="B259" s="3">
        <f t="array" ref="B259">ROUND(MDETERM($B$218:$G$223-$B$249*MUNIT(6)),6)</f>
        <v/>
      </c>
      <c r="C259" s="3">
        <f t="array" ref="C259">ROUND(MDETERM($I$218:$N$223-$C$249*MUNIT(6)),6)</f>
        <v/>
      </c>
      <c r="D259" s="3">
        <f t="array" ref="D259">ROUND(MDETERM($P$218:$U$223-$D$249*MUNIT(6)),6)</f>
        <v/>
      </c>
      <c r="E259" s="3">
        <f t="array" ref="E259">ROUND(MDETERM($W$218:$AB$223-$E$249*MUNIT(6)),6)</f>
        <v/>
      </c>
      <c r="F259" s="3">
        <f t="array" ref="F259">ROUND(MDETERM($AD$218:$AI$223-$F$249*MUNIT(6)),6)</f>
        <v/>
      </c>
      <c r="G259" s="3">
        <f t="array" ref="G259">ROUND(MDETERM($AK$218:$AP$223-$G$249*MUNIT(6)),6)</f>
        <v/>
      </c>
    </row>
    <row r="260">
      <c r="A260" s="3" t="inlineStr">
        <is>
          <t xml:space="preserve">  det(M − λ(6)I)</t>
        </is>
      </c>
      <c r="B260" s="3">
        <f t="array" ref="B260">ROUND(MDETERM($B$218:$G$223-$B$250*MUNIT(6)),6)</f>
        <v/>
      </c>
      <c r="C260" s="3">
        <f t="array" ref="C260">ROUND(MDETERM($I$218:$N$223-$C$250*MUNIT(6)),6)</f>
        <v/>
      </c>
      <c r="D260" s="3">
        <f t="array" ref="D260">ROUND(MDETERM($P$218:$U$223-$D$250*MUNIT(6)),6)</f>
        <v/>
      </c>
      <c r="E260" s="3">
        <f t="array" ref="E260">ROUND(MDETERM($W$218:$AB$223-$E$250*MUNIT(6)),6)</f>
        <v/>
      </c>
      <c r="F260" s="3">
        <f t="array" ref="F260">ROUND(MDETERM($AD$218:$AI$223-$F$250*MUNIT(6)),6)</f>
        <v/>
      </c>
      <c r="G260" s="3">
        <f t="array" ref="G260">ROUND(MDETERM($AK$218:$AP$223-$G$250*MUNIT(6)),6)</f>
        <v/>
      </c>
    </row>
    <row r="264" ht="16" customHeight="1">
      <c r="A264" s="14" t="inlineStr">
        <is>
          <t>LLM | deepseek-r1:14b</t>
        </is>
      </c>
      <c r="B264" s="9" t="inlineStr">
        <is>
          <t>run 1 (raw, pasted)</t>
        </is>
      </c>
      <c r="I264" s="9" t="inlineStr">
        <is>
          <t>run 2 (raw, pasted)</t>
        </is>
      </c>
      <c r="P264" s="9" t="inlineStr">
        <is>
          <t>run 3 (raw, pasted)</t>
        </is>
      </c>
      <c r="W264" s="9" t="inlineStr">
        <is>
          <t>run 4 (raw, pasted)</t>
        </is>
      </c>
      <c r="AD264" s="9" t="inlineStr">
        <is>
          <t>run 5 (raw, pasted)</t>
        </is>
      </c>
      <c r="AK264" s="9" t="inlineStr">
        <is>
          <t>Step2 average matrix (formula)</t>
        </is>
      </c>
      <c r="AR264" s="9" t="inlineStr">
        <is>
          <t>ground truth (reference)</t>
        </is>
      </c>
    </row>
    <row r="265" ht="60" customHeight="1">
      <c r="B265" s="15" t="inlineStr">
        <is>
          <t>Structure</t>
        </is>
      </c>
      <c r="C265" s="15" t="inlineStr">
        <is>
          <t>Power System</t>
        </is>
      </c>
      <c r="D265" s="15" t="inlineStr">
        <is>
          <t>Communication System</t>
        </is>
      </c>
      <c r="E265" s="15" t="inlineStr">
        <is>
          <t>Onboard Computer</t>
        </is>
      </c>
      <c r="F265" s="15" t="inlineStr">
        <is>
          <t>Attitude Control System</t>
        </is>
      </c>
      <c r="G265" s="15" t="inlineStr">
        <is>
          <t>Payload</t>
        </is>
      </c>
      <c r="I265" s="15" t="inlineStr">
        <is>
          <t>Structure</t>
        </is>
      </c>
      <c r="J265" s="15" t="inlineStr">
        <is>
          <t>Power System</t>
        </is>
      </c>
      <c r="K265" s="15" t="inlineStr">
        <is>
          <t>Communication System</t>
        </is>
      </c>
      <c r="L265" s="15" t="inlineStr">
        <is>
          <t>Onboard Computer</t>
        </is>
      </c>
      <c r="M265" s="15" t="inlineStr">
        <is>
          <t>Attitude Control System</t>
        </is>
      </c>
      <c r="N265" s="15" t="inlineStr">
        <is>
          <t>Payload</t>
        </is>
      </c>
      <c r="P265" s="15" t="inlineStr">
        <is>
          <t>Structure</t>
        </is>
      </c>
      <c r="Q265" s="15" t="inlineStr">
        <is>
          <t>Power System</t>
        </is>
      </c>
      <c r="R265" s="15" t="inlineStr">
        <is>
          <t>Communication System</t>
        </is>
      </c>
      <c r="S265" s="15" t="inlineStr">
        <is>
          <t>Onboard Computer</t>
        </is>
      </c>
      <c r="T265" s="15" t="inlineStr">
        <is>
          <t>Attitude Control System</t>
        </is>
      </c>
      <c r="U265" s="15" t="inlineStr">
        <is>
          <t>Payload</t>
        </is>
      </c>
      <c r="W265" s="15" t="inlineStr">
        <is>
          <t>Structure</t>
        </is>
      </c>
      <c r="X265" s="15" t="inlineStr">
        <is>
          <t>Power System</t>
        </is>
      </c>
      <c r="Y265" s="15" t="inlineStr">
        <is>
          <t>Communication System</t>
        </is>
      </c>
      <c r="Z265" s="15" t="inlineStr">
        <is>
          <t>Onboard Computer</t>
        </is>
      </c>
      <c r="AA265" s="15" t="inlineStr">
        <is>
          <t>Attitude Control System</t>
        </is>
      </c>
      <c r="AB265" s="15" t="inlineStr">
        <is>
          <t>Payload</t>
        </is>
      </c>
      <c r="AD265" s="15" t="inlineStr">
        <is>
          <t>Structure</t>
        </is>
      </c>
      <c r="AE265" s="15" t="inlineStr">
        <is>
          <t>Power System</t>
        </is>
      </c>
      <c r="AF265" s="15" t="inlineStr">
        <is>
          <t>Communication System</t>
        </is>
      </c>
      <c r="AG265" s="15" t="inlineStr">
        <is>
          <t>Onboard Computer</t>
        </is>
      </c>
      <c r="AH265" s="15" t="inlineStr">
        <is>
          <t>Attitude Control System</t>
        </is>
      </c>
      <c r="AI265" s="15" t="inlineStr">
        <is>
          <t>Payload</t>
        </is>
      </c>
      <c r="AK265" s="15" t="inlineStr">
        <is>
          <t>Structure</t>
        </is>
      </c>
      <c r="AL265" s="15" t="inlineStr">
        <is>
          <t>Power System</t>
        </is>
      </c>
      <c r="AM265" s="15" t="inlineStr">
        <is>
          <t>Communication System</t>
        </is>
      </c>
      <c r="AN265" s="15" t="inlineStr">
        <is>
          <t>Onboard Computer</t>
        </is>
      </c>
      <c r="AO265" s="15" t="inlineStr">
        <is>
          <t>Attitude Control System</t>
        </is>
      </c>
      <c r="AP265" s="15" t="inlineStr">
        <is>
          <t>Payload</t>
        </is>
      </c>
    </row>
    <row r="266">
      <c r="A266" s="3" t="inlineStr">
        <is>
          <t>Structure</t>
        </is>
      </c>
      <c r="B266" s="8" t="n">
        <v>1</v>
      </c>
      <c r="C266" s="8" t="n">
        <v>0</v>
      </c>
      <c r="D266" s="8" t="n">
        <v>0</v>
      </c>
      <c r="E266" s="8" t="n">
        <v>0</v>
      </c>
      <c r="F266" s="8" t="n">
        <v>0</v>
      </c>
      <c r="G266" s="8" t="n">
        <v>0</v>
      </c>
      <c r="I266" s="8" t="n">
        <v>1</v>
      </c>
      <c r="J266" s="8" t="n">
        <v>1</v>
      </c>
      <c r="K266" s="8" t="n">
        <v>1</v>
      </c>
      <c r="L266" s="8" t="n">
        <v>1</v>
      </c>
      <c r="M266" s="8" t="n">
        <v>1</v>
      </c>
      <c r="N266" s="8" t="n">
        <v>1</v>
      </c>
      <c r="P266" s="8" t="n">
        <v>1</v>
      </c>
      <c r="Q266" s="8" t="n">
        <v>1</v>
      </c>
      <c r="R266" s="8" t="n">
        <v>1</v>
      </c>
      <c r="S266" s="8" t="n">
        <v>1</v>
      </c>
      <c r="T266" s="8" t="n">
        <v>1</v>
      </c>
      <c r="U266" s="8" t="n">
        <v>1</v>
      </c>
      <c r="W266" s="8" t="n">
        <v>1</v>
      </c>
      <c r="X266" s="8" t="n">
        <v>1</v>
      </c>
      <c r="Y266" s="8" t="n">
        <v>1</v>
      </c>
      <c r="Z266" s="8" t="n">
        <v>1</v>
      </c>
      <c r="AA266" s="8" t="n">
        <v>1</v>
      </c>
      <c r="AB266" s="8" t="n">
        <v>1</v>
      </c>
      <c r="AD266" s="8" t="n">
        <v>1</v>
      </c>
      <c r="AE266" s="8" t="n">
        <v>1</v>
      </c>
      <c r="AF266" s="8" t="n">
        <v>1</v>
      </c>
      <c r="AG266" s="8" t="n">
        <v>1</v>
      </c>
      <c r="AH266" s="8" t="n">
        <v>1</v>
      </c>
      <c r="AI266" s="8" t="n">
        <v>1</v>
      </c>
      <c r="AK266" s="8">
        <f>IF(($B$266&lt;&gt;2)+($I$266&lt;&gt;2)+($P$266&lt;&gt;2)+($W$266&lt;&gt;2)+($AD$266&lt;&gt;2)=0,2,IF((($B$266&lt;&gt;2)*$B$266+($I$266&lt;&gt;2)*$I$266+($P$266&lt;&gt;2)*$P$266+($W$266&lt;&gt;2)*$W$266+($AD$266&lt;&gt;2)*$AD$266)/(($B$266&lt;&gt;2)+($I$266&lt;&gt;2)+($P$266&lt;&gt;2)+($W$266&lt;&gt;2)+($AD$266&lt;&gt;2))&gt;=0.5,1,0))</f>
        <v/>
      </c>
      <c r="AL266" s="8">
        <f>IF(($C$266&lt;&gt;2)+($J$266&lt;&gt;2)+($Q$266&lt;&gt;2)+($X$266&lt;&gt;2)+($AE$266&lt;&gt;2)=0,2,IF((($C$266&lt;&gt;2)*$C$266+($J$266&lt;&gt;2)*$J$266+($Q$266&lt;&gt;2)*$Q$266+($X$266&lt;&gt;2)*$X$266+($AE$266&lt;&gt;2)*$AE$266)/(($C$266&lt;&gt;2)+($J$266&lt;&gt;2)+($Q$266&lt;&gt;2)+($X$266&lt;&gt;2)+($AE$266&lt;&gt;2))&gt;=0.5,1,0))</f>
        <v/>
      </c>
      <c r="AM266" s="8">
        <f>IF(($D$266&lt;&gt;2)+($K$266&lt;&gt;2)+($R$266&lt;&gt;2)+($Y$266&lt;&gt;2)+($AF$266&lt;&gt;2)=0,2,IF((($D$266&lt;&gt;2)*$D$266+($K$266&lt;&gt;2)*$K$266+($R$266&lt;&gt;2)*$R$266+($Y$266&lt;&gt;2)*$Y$266+($AF$266&lt;&gt;2)*$AF$266)/(($D$266&lt;&gt;2)+($K$266&lt;&gt;2)+($R$266&lt;&gt;2)+($Y$266&lt;&gt;2)+($AF$266&lt;&gt;2))&gt;=0.5,1,0))</f>
        <v/>
      </c>
      <c r="AN266" s="8">
        <f>IF(($E$266&lt;&gt;2)+($L$266&lt;&gt;2)+($S$266&lt;&gt;2)+($Z$266&lt;&gt;2)+($AG$266&lt;&gt;2)=0,2,IF((($E$266&lt;&gt;2)*$E$266+($L$266&lt;&gt;2)*$L$266+($S$266&lt;&gt;2)*$S$266+($Z$266&lt;&gt;2)*$Z$266+($AG$266&lt;&gt;2)*$AG$266)/(($E$266&lt;&gt;2)+($L$266&lt;&gt;2)+($S$266&lt;&gt;2)+($Z$266&lt;&gt;2)+($AG$266&lt;&gt;2))&gt;=0.5,1,0))</f>
        <v/>
      </c>
      <c r="AO266" s="8">
        <f>IF(($F$266&lt;&gt;2)+($M$266&lt;&gt;2)+($T$266&lt;&gt;2)+($AA$266&lt;&gt;2)+($AH$266&lt;&gt;2)=0,2,IF((($F$266&lt;&gt;2)*$F$266+($M$266&lt;&gt;2)*$M$266+($T$266&lt;&gt;2)*$T$266+($AA$266&lt;&gt;2)*$AA$266+($AH$266&lt;&gt;2)*$AH$266)/(($F$266&lt;&gt;2)+($M$266&lt;&gt;2)+($T$266&lt;&gt;2)+($AA$266&lt;&gt;2)+($AH$266&lt;&gt;2))&gt;=0.5,1,0))</f>
        <v/>
      </c>
      <c r="AP266" s="8">
        <f>IF(($G$266&lt;&gt;2)+($N$266&lt;&gt;2)+($U$266&lt;&gt;2)+($AB$266&lt;&gt;2)+($AI$266&lt;&gt;2)=0,2,IF((($G$266&lt;&gt;2)*$G$266+($N$266&lt;&gt;2)*$N$266+($U$266&lt;&gt;2)*$U$266+($AB$266&lt;&gt;2)*$AB$266+($AI$266&lt;&gt;2)*$AI$266)/(($G$266&lt;&gt;2)+($N$266&lt;&gt;2)+($U$266&lt;&gt;2)+($AB$266&lt;&gt;2)+($AI$266&lt;&gt;2))&gt;=0.5,1,0))</f>
        <v/>
      </c>
      <c r="AR266" s="16">
        <f>'Ground truth'!$B$3</f>
        <v/>
      </c>
      <c r="AS266" s="16">
        <f>'Ground truth'!$C$3</f>
        <v/>
      </c>
      <c r="AT266" s="16">
        <f>'Ground truth'!$D$3</f>
        <v/>
      </c>
      <c r="AU266" s="16">
        <f>'Ground truth'!$E$3</f>
        <v/>
      </c>
      <c r="AV266" s="16">
        <f>'Ground truth'!$F$3</f>
        <v/>
      </c>
      <c r="AW266" s="16">
        <f>'Ground truth'!$G$3</f>
        <v/>
      </c>
    </row>
    <row r="267">
      <c r="A267" s="3" t="inlineStr">
        <is>
          <t>Power System</t>
        </is>
      </c>
      <c r="B267" s="8" t="n">
        <v>0</v>
      </c>
      <c r="C267" s="8" t="n">
        <v>1</v>
      </c>
      <c r="D267" s="8" t="n">
        <v>1</v>
      </c>
      <c r="E267" s="8" t="n">
        <v>1</v>
      </c>
      <c r="F267" s="8" t="n">
        <v>1</v>
      </c>
      <c r="G267" s="8" t="n">
        <v>1</v>
      </c>
      <c r="I267" s="8" t="n">
        <v>1</v>
      </c>
      <c r="J267" s="8" t="n">
        <v>1</v>
      </c>
      <c r="K267" s="8" t="n">
        <v>1</v>
      </c>
      <c r="L267" s="8" t="n">
        <v>1</v>
      </c>
      <c r="M267" s="8" t="n">
        <v>1</v>
      </c>
      <c r="N267" s="8" t="n">
        <v>1</v>
      </c>
      <c r="P267" s="8" t="n">
        <v>1</v>
      </c>
      <c r="Q267" s="8" t="n">
        <v>1</v>
      </c>
      <c r="R267" s="8" t="n">
        <v>1</v>
      </c>
      <c r="S267" s="8" t="n">
        <v>1</v>
      </c>
      <c r="T267" s="8" t="n">
        <v>1</v>
      </c>
      <c r="U267" s="8" t="n">
        <v>1</v>
      </c>
      <c r="W267" s="8" t="n">
        <v>1</v>
      </c>
      <c r="X267" s="8" t="n">
        <v>1</v>
      </c>
      <c r="Y267" s="8" t="n">
        <v>1</v>
      </c>
      <c r="Z267" s="8" t="n">
        <v>1</v>
      </c>
      <c r="AA267" s="8" t="n">
        <v>1</v>
      </c>
      <c r="AB267" s="8" t="n">
        <v>1</v>
      </c>
      <c r="AD267" s="8" t="n">
        <v>1</v>
      </c>
      <c r="AE267" s="8" t="n">
        <v>1</v>
      </c>
      <c r="AF267" s="8" t="n">
        <v>1</v>
      </c>
      <c r="AG267" s="8" t="n">
        <v>1</v>
      </c>
      <c r="AH267" s="8" t="n">
        <v>1</v>
      </c>
      <c r="AI267" s="8" t="n">
        <v>1</v>
      </c>
      <c r="AK267" s="8">
        <f>IF(($B$267&lt;&gt;2)+($I$267&lt;&gt;2)+($P$267&lt;&gt;2)+($W$267&lt;&gt;2)+($AD$267&lt;&gt;2)=0,2,IF((($B$267&lt;&gt;2)*$B$267+($I$267&lt;&gt;2)*$I$267+($P$267&lt;&gt;2)*$P$267+($W$267&lt;&gt;2)*$W$267+($AD$267&lt;&gt;2)*$AD$267)/(($B$267&lt;&gt;2)+($I$267&lt;&gt;2)+($P$267&lt;&gt;2)+($W$267&lt;&gt;2)+($AD$267&lt;&gt;2))&gt;=0.5,1,0))</f>
        <v/>
      </c>
      <c r="AL267" s="8">
        <f>IF(($C$267&lt;&gt;2)+($J$267&lt;&gt;2)+($Q$267&lt;&gt;2)+($X$267&lt;&gt;2)+($AE$267&lt;&gt;2)=0,2,IF((($C$267&lt;&gt;2)*$C$267+($J$267&lt;&gt;2)*$J$267+($Q$267&lt;&gt;2)*$Q$267+($X$267&lt;&gt;2)*$X$267+($AE$267&lt;&gt;2)*$AE$267)/(($C$267&lt;&gt;2)+($J$267&lt;&gt;2)+($Q$267&lt;&gt;2)+($X$267&lt;&gt;2)+($AE$267&lt;&gt;2))&gt;=0.5,1,0))</f>
        <v/>
      </c>
      <c r="AM267" s="8">
        <f>IF(($D$267&lt;&gt;2)+($K$267&lt;&gt;2)+($R$267&lt;&gt;2)+($Y$267&lt;&gt;2)+($AF$267&lt;&gt;2)=0,2,IF((($D$267&lt;&gt;2)*$D$267+($K$267&lt;&gt;2)*$K$267+($R$267&lt;&gt;2)*$R$267+($Y$267&lt;&gt;2)*$Y$267+($AF$267&lt;&gt;2)*$AF$267)/(($D$267&lt;&gt;2)+($K$267&lt;&gt;2)+($R$267&lt;&gt;2)+($Y$267&lt;&gt;2)+($AF$267&lt;&gt;2))&gt;=0.5,1,0))</f>
        <v/>
      </c>
      <c r="AN267" s="8">
        <f>IF(($E$267&lt;&gt;2)+($L$267&lt;&gt;2)+($S$267&lt;&gt;2)+($Z$267&lt;&gt;2)+($AG$267&lt;&gt;2)=0,2,IF((($E$267&lt;&gt;2)*$E$267+($L$267&lt;&gt;2)*$L$267+($S$267&lt;&gt;2)*$S$267+($Z$267&lt;&gt;2)*$Z$267+($AG$267&lt;&gt;2)*$AG$267)/(($E$267&lt;&gt;2)+($L$267&lt;&gt;2)+($S$267&lt;&gt;2)+($Z$267&lt;&gt;2)+($AG$267&lt;&gt;2))&gt;=0.5,1,0))</f>
        <v/>
      </c>
      <c r="AO267" s="8">
        <f>IF(($F$267&lt;&gt;2)+($M$267&lt;&gt;2)+($T$267&lt;&gt;2)+($AA$267&lt;&gt;2)+($AH$267&lt;&gt;2)=0,2,IF((($F$267&lt;&gt;2)*$F$267+($M$267&lt;&gt;2)*$M$267+($T$267&lt;&gt;2)*$T$267+($AA$267&lt;&gt;2)*$AA$267+($AH$267&lt;&gt;2)*$AH$267)/(($F$267&lt;&gt;2)+($M$267&lt;&gt;2)+($T$267&lt;&gt;2)+($AA$267&lt;&gt;2)+($AH$267&lt;&gt;2))&gt;=0.5,1,0))</f>
        <v/>
      </c>
      <c r="AP267" s="8">
        <f>IF(($G$267&lt;&gt;2)+($N$267&lt;&gt;2)+($U$267&lt;&gt;2)+($AB$267&lt;&gt;2)+($AI$267&lt;&gt;2)=0,2,IF((($G$267&lt;&gt;2)*$G$267+($N$267&lt;&gt;2)*$N$267+($U$267&lt;&gt;2)*$U$267+($AB$267&lt;&gt;2)*$AB$267+($AI$267&lt;&gt;2)*$AI$267)/(($G$267&lt;&gt;2)+($N$267&lt;&gt;2)+($U$267&lt;&gt;2)+($AB$267&lt;&gt;2)+($AI$267&lt;&gt;2))&gt;=0.5,1,0))</f>
        <v/>
      </c>
      <c r="AR267" s="16">
        <f>'Ground truth'!$B$4</f>
        <v/>
      </c>
      <c r="AS267" s="16">
        <f>'Ground truth'!$C$4</f>
        <v/>
      </c>
      <c r="AT267" s="16">
        <f>'Ground truth'!$D$4</f>
        <v/>
      </c>
      <c r="AU267" s="16">
        <f>'Ground truth'!$E$4</f>
        <v/>
      </c>
      <c r="AV267" s="16">
        <f>'Ground truth'!$F$4</f>
        <v/>
      </c>
      <c r="AW267" s="16">
        <f>'Ground truth'!$G$4</f>
        <v/>
      </c>
    </row>
    <row r="268">
      <c r="A268" s="3" t="inlineStr">
        <is>
          <t>Communication System</t>
        </is>
      </c>
      <c r="B268" s="8" t="n">
        <v>0</v>
      </c>
      <c r="C268" s="8" t="n">
        <v>1</v>
      </c>
      <c r="D268" s="8" t="n">
        <v>1</v>
      </c>
      <c r="E268" s="8" t="n">
        <v>1</v>
      </c>
      <c r="F268" s="8" t="n">
        <v>0</v>
      </c>
      <c r="G268" s="8" t="n">
        <v>0</v>
      </c>
      <c r="I268" s="8" t="n">
        <v>1</v>
      </c>
      <c r="J268" s="8" t="n">
        <v>1</v>
      </c>
      <c r="K268" s="8" t="n">
        <v>1</v>
      </c>
      <c r="L268" s="8" t="n">
        <v>1</v>
      </c>
      <c r="M268" s="8" t="n">
        <v>0</v>
      </c>
      <c r="N268" s="8" t="n">
        <v>0</v>
      </c>
      <c r="P268" s="8" t="n">
        <v>1</v>
      </c>
      <c r="Q268" s="8" t="n">
        <v>1</v>
      </c>
      <c r="R268" s="8" t="n">
        <v>1</v>
      </c>
      <c r="S268" s="8" t="n">
        <v>1</v>
      </c>
      <c r="T268" s="8" t="n">
        <v>0</v>
      </c>
      <c r="U268" s="8" t="n">
        <v>0</v>
      </c>
      <c r="W268" s="8" t="n">
        <v>1</v>
      </c>
      <c r="X268" s="8" t="n">
        <v>1</v>
      </c>
      <c r="Y268" s="8" t="n">
        <v>1</v>
      </c>
      <c r="Z268" s="8" t="n">
        <v>1</v>
      </c>
      <c r="AA268" s="8" t="n">
        <v>0</v>
      </c>
      <c r="AB268" s="8" t="n">
        <v>0</v>
      </c>
      <c r="AD268" s="8" t="n">
        <v>1</v>
      </c>
      <c r="AE268" s="8" t="n">
        <v>1</v>
      </c>
      <c r="AF268" s="8" t="n">
        <v>1</v>
      </c>
      <c r="AG268" s="8" t="n">
        <v>1</v>
      </c>
      <c r="AH268" s="8" t="n">
        <v>0</v>
      </c>
      <c r="AI268" s="8" t="n">
        <v>0</v>
      </c>
      <c r="AK268" s="8">
        <f>IF(($B$268&lt;&gt;2)+($I$268&lt;&gt;2)+($P$268&lt;&gt;2)+($W$268&lt;&gt;2)+($AD$268&lt;&gt;2)=0,2,IF((($B$268&lt;&gt;2)*$B$268+($I$268&lt;&gt;2)*$I$268+($P$268&lt;&gt;2)*$P$268+($W$268&lt;&gt;2)*$W$268+($AD$268&lt;&gt;2)*$AD$268)/(($B$268&lt;&gt;2)+($I$268&lt;&gt;2)+($P$268&lt;&gt;2)+($W$268&lt;&gt;2)+($AD$268&lt;&gt;2))&gt;=0.5,1,0))</f>
        <v/>
      </c>
      <c r="AL268" s="8">
        <f>IF(($C$268&lt;&gt;2)+($J$268&lt;&gt;2)+($Q$268&lt;&gt;2)+($X$268&lt;&gt;2)+($AE$268&lt;&gt;2)=0,2,IF((($C$268&lt;&gt;2)*$C$268+($J$268&lt;&gt;2)*$J$268+($Q$268&lt;&gt;2)*$Q$268+($X$268&lt;&gt;2)*$X$268+($AE$268&lt;&gt;2)*$AE$268)/(($C$268&lt;&gt;2)+($J$268&lt;&gt;2)+($Q$268&lt;&gt;2)+($X$268&lt;&gt;2)+($AE$268&lt;&gt;2))&gt;=0.5,1,0))</f>
        <v/>
      </c>
      <c r="AM268" s="8">
        <f>IF(($D$268&lt;&gt;2)+($K$268&lt;&gt;2)+($R$268&lt;&gt;2)+($Y$268&lt;&gt;2)+($AF$268&lt;&gt;2)=0,2,IF((($D$268&lt;&gt;2)*$D$268+($K$268&lt;&gt;2)*$K$268+($R$268&lt;&gt;2)*$R$268+($Y$268&lt;&gt;2)*$Y$268+($AF$268&lt;&gt;2)*$AF$268)/(($D$268&lt;&gt;2)+($K$268&lt;&gt;2)+($R$268&lt;&gt;2)+($Y$268&lt;&gt;2)+($AF$268&lt;&gt;2))&gt;=0.5,1,0))</f>
        <v/>
      </c>
      <c r="AN268" s="8">
        <f>IF(($E$268&lt;&gt;2)+($L$268&lt;&gt;2)+($S$268&lt;&gt;2)+($Z$268&lt;&gt;2)+($AG$268&lt;&gt;2)=0,2,IF((($E$268&lt;&gt;2)*$E$268+($L$268&lt;&gt;2)*$L$268+($S$268&lt;&gt;2)*$S$268+($Z$268&lt;&gt;2)*$Z$268+($AG$268&lt;&gt;2)*$AG$268)/(($E$268&lt;&gt;2)+($L$268&lt;&gt;2)+($S$268&lt;&gt;2)+($Z$268&lt;&gt;2)+($AG$268&lt;&gt;2))&gt;=0.5,1,0))</f>
        <v/>
      </c>
      <c r="AO268" s="8">
        <f>IF(($F$268&lt;&gt;2)+($M$268&lt;&gt;2)+($T$268&lt;&gt;2)+($AA$268&lt;&gt;2)+($AH$268&lt;&gt;2)=0,2,IF((($F$268&lt;&gt;2)*$F$268+($M$268&lt;&gt;2)*$M$268+($T$268&lt;&gt;2)*$T$268+($AA$268&lt;&gt;2)*$AA$268+($AH$268&lt;&gt;2)*$AH$268)/(($F$268&lt;&gt;2)+($M$268&lt;&gt;2)+($T$268&lt;&gt;2)+($AA$268&lt;&gt;2)+($AH$268&lt;&gt;2))&gt;=0.5,1,0))</f>
        <v/>
      </c>
      <c r="AP268" s="8">
        <f>IF(($G$268&lt;&gt;2)+($N$268&lt;&gt;2)+($U$268&lt;&gt;2)+($AB$268&lt;&gt;2)+($AI$268&lt;&gt;2)=0,2,IF((($G$268&lt;&gt;2)*$G$268+($N$268&lt;&gt;2)*$N$268+($U$268&lt;&gt;2)*$U$268+($AB$268&lt;&gt;2)*$AB$268+($AI$268&lt;&gt;2)*$AI$268)/(($G$268&lt;&gt;2)+($N$268&lt;&gt;2)+($U$268&lt;&gt;2)+($AB$268&lt;&gt;2)+($AI$268&lt;&gt;2))&gt;=0.5,1,0))</f>
        <v/>
      </c>
      <c r="AR268" s="16">
        <f>'Ground truth'!$B$5</f>
        <v/>
      </c>
      <c r="AS268" s="16">
        <f>'Ground truth'!$C$5</f>
        <v/>
      </c>
      <c r="AT268" s="16">
        <f>'Ground truth'!$D$5</f>
        <v/>
      </c>
      <c r="AU268" s="16">
        <f>'Ground truth'!$E$5</f>
        <v/>
      </c>
      <c r="AV268" s="16">
        <f>'Ground truth'!$F$5</f>
        <v/>
      </c>
      <c r="AW268" s="16">
        <f>'Ground truth'!$G$5</f>
        <v/>
      </c>
    </row>
    <row r="269">
      <c r="A269" s="3" t="inlineStr">
        <is>
          <t>Onboard Computer</t>
        </is>
      </c>
      <c r="B269" s="8" t="n">
        <v>0</v>
      </c>
      <c r="C269" s="8" t="n">
        <v>1</v>
      </c>
      <c r="D269" s="8" t="n">
        <v>1</v>
      </c>
      <c r="E269" s="8" t="n">
        <v>1</v>
      </c>
      <c r="F269" s="8" t="n">
        <v>1</v>
      </c>
      <c r="G269" s="8" t="n">
        <v>1</v>
      </c>
      <c r="I269" s="8" t="n">
        <v>1</v>
      </c>
      <c r="J269" s="8" t="n">
        <v>1</v>
      </c>
      <c r="K269" s="8" t="n">
        <v>1</v>
      </c>
      <c r="L269" s="8" t="n">
        <v>1</v>
      </c>
      <c r="M269" s="8" t="n">
        <v>1</v>
      </c>
      <c r="N269" s="8" t="n">
        <v>1</v>
      </c>
      <c r="P269" s="8" t="n">
        <v>1</v>
      </c>
      <c r="Q269" s="8" t="n">
        <v>1</v>
      </c>
      <c r="R269" s="8" t="n">
        <v>1</v>
      </c>
      <c r="S269" s="8" t="n">
        <v>1</v>
      </c>
      <c r="T269" s="8" t="n">
        <v>1</v>
      </c>
      <c r="U269" s="8" t="n">
        <v>1</v>
      </c>
      <c r="W269" s="8" t="n">
        <v>1</v>
      </c>
      <c r="X269" s="8" t="n">
        <v>1</v>
      </c>
      <c r="Y269" s="8" t="n">
        <v>1</v>
      </c>
      <c r="Z269" s="8" t="n">
        <v>1</v>
      </c>
      <c r="AA269" s="8" t="n">
        <v>1</v>
      </c>
      <c r="AB269" s="8" t="n">
        <v>1</v>
      </c>
      <c r="AD269" s="8" t="n">
        <v>1</v>
      </c>
      <c r="AE269" s="8" t="n">
        <v>1</v>
      </c>
      <c r="AF269" s="8" t="n">
        <v>1</v>
      </c>
      <c r="AG269" s="8" t="n">
        <v>1</v>
      </c>
      <c r="AH269" s="8" t="n">
        <v>1</v>
      </c>
      <c r="AI269" s="8" t="n">
        <v>1</v>
      </c>
      <c r="AK269" s="8">
        <f>IF(($B$269&lt;&gt;2)+($I$269&lt;&gt;2)+($P$269&lt;&gt;2)+($W$269&lt;&gt;2)+($AD$269&lt;&gt;2)=0,2,IF((($B$269&lt;&gt;2)*$B$269+($I$269&lt;&gt;2)*$I$269+($P$269&lt;&gt;2)*$P$269+($W$269&lt;&gt;2)*$W$269+($AD$269&lt;&gt;2)*$AD$269)/(($B$269&lt;&gt;2)+($I$269&lt;&gt;2)+($P$269&lt;&gt;2)+($W$269&lt;&gt;2)+($AD$269&lt;&gt;2))&gt;=0.5,1,0))</f>
        <v/>
      </c>
      <c r="AL269" s="8">
        <f>IF(($C$269&lt;&gt;2)+($J$269&lt;&gt;2)+($Q$269&lt;&gt;2)+($X$269&lt;&gt;2)+($AE$269&lt;&gt;2)=0,2,IF((($C$269&lt;&gt;2)*$C$269+($J$269&lt;&gt;2)*$J$269+($Q$269&lt;&gt;2)*$Q$269+($X$269&lt;&gt;2)*$X$269+($AE$269&lt;&gt;2)*$AE$269)/(($C$269&lt;&gt;2)+($J$269&lt;&gt;2)+($Q$269&lt;&gt;2)+($X$269&lt;&gt;2)+($AE$269&lt;&gt;2))&gt;=0.5,1,0))</f>
        <v/>
      </c>
      <c r="AM269" s="8">
        <f>IF(($D$269&lt;&gt;2)+($K$269&lt;&gt;2)+($R$269&lt;&gt;2)+($Y$269&lt;&gt;2)+($AF$269&lt;&gt;2)=0,2,IF((($D$269&lt;&gt;2)*$D$269+($K$269&lt;&gt;2)*$K$269+($R$269&lt;&gt;2)*$R$269+($Y$269&lt;&gt;2)*$Y$269+($AF$269&lt;&gt;2)*$AF$269)/(($D$269&lt;&gt;2)+($K$269&lt;&gt;2)+($R$269&lt;&gt;2)+($Y$269&lt;&gt;2)+($AF$269&lt;&gt;2))&gt;=0.5,1,0))</f>
        <v/>
      </c>
      <c r="AN269" s="8">
        <f>IF(($E$269&lt;&gt;2)+($L$269&lt;&gt;2)+($S$269&lt;&gt;2)+($Z$269&lt;&gt;2)+($AG$269&lt;&gt;2)=0,2,IF((($E$269&lt;&gt;2)*$E$269+($L$269&lt;&gt;2)*$L$269+($S$269&lt;&gt;2)*$S$269+($Z$269&lt;&gt;2)*$Z$269+($AG$269&lt;&gt;2)*$AG$269)/(($E$269&lt;&gt;2)+($L$269&lt;&gt;2)+($S$269&lt;&gt;2)+($Z$269&lt;&gt;2)+($AG$269&lt;&gt;2))&gt;=0.5,1,0))</f>
        <v/>
      </c>
      <c r="AO269" s="8">
        <f>IF(($F$269&lt;&gt;2)+($M$269&lt;&gt;2)+($T$269&lt;&gt;2)+($AA$269&lt;&gt;2)+($AH$269&lt;&gt;2)=0,2,IF((($F$269&lt;&gt;2)*$F$269+($M$269&lt;&gt;2)*$M$269+($T$269&lt;&gt;2)*$T$269+($AA$269&lt;&gt;2)*$AA$269+($AH$269&lt;&gt;2)*$AH$269)/(($F$269&lt;&gt;2)+($M$269&lt;&gt;2)+($T$269&lt;&gt;2)+($AA$269&lt;&gt;2)+($AH$269&lt;&gt;2))&gt;=0.5,1,0))</f>
        <v/>
      </c>
      <c r="AP269" s="8">
        <f>IF(($G$269&lt;&gt;2)+($N$269&lt;&gt;2)+($U$269&lt;&gt;2)+($AB$269&lt;&gt;2)+($AI$269&lt;&gt;2)=0,2,IF((($G$269&lt;&gt;2)*$G$269+($N$269&lt;&gt;2)*$N$269+($U$269&lt;&gt;2)*$U$269+($AB$269&lt;&gt;2)*$AB$269+($AI$269&lt;&gt;2)*$AI$269)/(($G$269&lt;&gt;2)+($N$269&lt;&gt;2)+($U$269&lt;&gt;2)+($AB$269&lt;&gt;2)+($AI$269&lt;&gt;2))&gt;=0.5,1,0))</f>
        <v/>
      </c>
      <c r="AR269" s="16">
        <f>'Ground truth'!$B$6</f>
        <v/>
      </c>
      <c r="AS269" s="16">
        <f>'Ground truth'!$C$6</f>
        <v/>
      </c>
      <c r="AT269" s="16">
        <f>'Ground truth'!$D$6</f>
        <v/>
      </c>
      <c r="AU269" s="16">
        <f>'Ground truth'!$E$6</f>
        <v/>
      </c>
      <c r="AV269" s="16">
        <f>'Ground truth'!$F$6</f>
        <v/>
      </c>
      <c r="AW269" s="16">
        <f>'Ground truth'!$G$6</f>
        <v/>
      </c>
    </row>
    <row r="270">
      <c r="A270" s="3" t="inlineStr">
        <is>
          <t>Attitude Control System</t>
        </is>
      </c>
      <c r="B270" s="8" t="n">
        <v>0</v>
      </c>
      <c r="C270" s="8" t="n">
        <v>1</v>
      </c>
      <c r="D270" s="8" t="n">
        <v>0</v>
      </c>
      <c r="E270" s="8" t="n">
        <v>1</v>
      </c>
      <c r="F270" s="8" t="n">
        <v>1</v>
      </c>
      <c r="G270" s="8" t="n">
        <v>0</v>
      </c>
      <c r="I270" s="8" t="n">
        <v>1</v>
      </c>
      <c r="J270" s="8" t="n">
        <v>1</v>
      </c>
      <c r="K270" s="8" t="n">
        <v>0</v>
      </c>
      <c r="L270" s="8" t="n">
        <v>1</v>
      </c>
      <c r="M270" s="8" t="n">
        <v>1</v>
      </c>
      <c r="N270" s="8" t="n">
        <v>0</v>
      </c>
      <c r="P270" s="8" t="n">
        <v>1</v>
      </c>
      <c r="Q270" s="8" t="n">
        <v>1</v>
      </c>
      <c r="R270" s="8" t="n">
        <v>0</v>
      </c>
      <c r="S270" s="8" t="n">
        <v>1</v>
      </c>
      <c r="T270" s="8" t="n">
        <v>1</v>
      </c>
      <c r="U270" s="8" t="n">
        <v>0</v>
      </c>
      <c r="W270" s="8" t="n">
        <v>1</v>
      </c>
      <c r="X270" s="8" t="n">
        <v>1</v>
      </c>
      <c r="Y270" s="8" t="n">
        <v>0</v>
      </c>
      <c r="Z270" s="8" t="n">
        <v>1</v>
      </c>
      <c r="AA270" s="8" t="n">
        <v>1</v>
      </c>
      <c r="AB270" s="8" t="n">
        <v>0</v>
      </c>
      <c r="AD270" s="8" t="n">
        <v>1</v>
      </c>
      <c r="AE270" s="8" t="n">
        <v>1</v>
      </c>
      <c r="AF270" s="8" t="n">
        <v>0</v>
      </c>
      <c r="AG270" s="8" t="n">
        <v>1</v>
      </c>
      <c r="AH270" s="8" t="n">
        <v>1</v>
      </c>
      <c r="AI270" s="8" t="n">
        <v>0</v>
      </c>
      <c r="AK270" s="8">
        <f>IF(($B$270&lt;&gt;2)+($I$270&lt;&gt;2)+($P$270&lt;&gt;2)+($W$270&lt;&gt;2)+($AD$270&lt;&gt;2)=0,2,IF((($B$270&lt;&gt;2)*$B$270+($I$270&lt;&gt;2)*$I$270+($P$270&lt;&gt;2)*$P$270+($W$270&lt;&gt;2)*$W$270+($AD$270&lt;&gt;2)*$AD$270)/(($B$270&lt;&gt;2)+($I$270&lt;&gt;2)+($P$270&lt;&gt;2)+($W$270&lt;&gt;2)+($AD$270&lt;&gt;2))&gt;=0.5,1,0))</f>
        <v/>
      </c>
      <c r="AL270" s="8">
        <f>IF(($C$270&lt;&gt;2)+($J$270&lt;&gt;2)+($Q$270&lt;&gt;2)+($X$270&lt;&gt;2)+($AE$270&lt;&gt;2)=0,2,IF((($C$270&lt;&gt;2)*$C$270+($J$270&lt;&gt;2)*$J$270+($Q$270&lt;&gt;2)*$Q$270+($X$270&lt;&gt;2)*$X$270+($AE$270&lt;&gt;2)*$AE$270)/(($C$270&lt;&gt;2)+($J$270&lt;&gt;2)+($Q$270&lt;&gt;2)+($X$270&lt;&gt;2)+($AE$270&lt;&gt;2))&gt;=0.5,1,0))</f>
        <v/>
      </c>
      <c r="AM270" s="8">
        <f>IF(($D$270&lt;&gt;2)+($K$270&lt;&gt;2)+($R$270&lt;&gt;2)+($Y$270&lt;&gt;2)+($AF$270&lt;&gt;2)=0,2,IF((($D$270&lt;&gt;2)*$D$270+($K$270&lt;&gt;2)*$K$270+($R$270&lt;&gt;2)*$R$270+($Y$270&lt;&gt;2)*$Y$270+($AF$270&lt;&gt;2)*$AF$270)/(($D$270&lt;&gt;2)+($K$270&lt;&gt;2)+($R$270&lt;&gt;2)+($Y$270&lt;&gt;2)+($AF$270&lt;&gt;2))&gt;=0.5,1,0))</f>
        <v/>
      </c>
      <c r="AN270" s="8">
        <f>IF(($E$270&lt;&gt;2)+($L$270&lt;&gt;2)+($S$270&lt;&gt;2)+($Z$270&lt;&gt;2)+($AG$270&lt;&gt;2)=0,2,IF((($E$270&lt;&gt;2)*$E$270+($L$270&lt;&gt;2)*$L$270+($S$270&lt;&gt;2)*$S$270+($Z$270&lt;&gt;2)*$Z$270+($AG$270&lt;&gt;2)*$AG$270)/(($E$270&lt;&gt;2)+($L$270&lt;&gt;2)+($S$270&lt;&gt;2)+($Z$270&lt;&gt;2)+($AG$270&lt;&gt;2))&gt;=0.5,1,0))</f>
        <v/>
      </c>
      <c r="AO270" s="8">
        <f>IF(($F$270&lt;&gt;2)+($M$270&lt;&gt;2)+($T$270&lt;&gt;2)+($AA$270&lt;&gt;2)+($AH$270&lt;&gt;2)=0,2,IF((($F$270&lt;&gt;2)*$F$270+($M$270&lt;&gt;2)*$M$270+($T$270&lt;&gt;2)*$T$270+($AA$270&lt;&gt;2)*$AA$270+($AH$270&lt;&gt;2)*$AH$270)/(($F$270&lt;&gt;2)+($M$270&lt;&gt;2)+($T$270&lt;&gt;2)+($AA$270&lt;&gt;2)+($AH$270&lt;&gt;2))&gt;=0.5,1,0))</f>
        <v/>
      </c>
      <c r="AP270" s="8">
        <f>IF(($G$270&lt;&gt;2)+($N$270&lt;&gt;2)+($U$270&lt;&gt;2)+($AB$270&lt;&gt;2)+($AI$270&lt;&gt;2)=0,2,IF((($G$270&lt;&gt;2)*$G$270+($N$270&lt;&gt;2)*$N$270+($U$270&lt;&gt;2)*$U$270+($AB$270&lt;&gt;2)*$AB$270+($AI$270&lt;&gt;2)*$AI$270)/(($G$270&lt;&gt;2)+($N$270&lt;&gt;2)+($U$270&lt;&gt;2)+($AB$270&lt;&gt;2)+($AI$270&lt;&gt;2))&gt;=0.5,1,0))</f>
        <v/>
      </c>
      <c r="AR270" s="16">
        <f>'Ground truth'!$B$7</f>
        <v/>
      </c>
      <c r="AS270" s="16">
        <f>'Ground truth'!$C$7</f>
        <v/>
      </c>
      <c r="AT270" s="16">
        <f>'Ground truth'!$D$7</f>
        <v/>
      </c>
      <c r="AU270" s="16">
        <f>'Ground truth'!$E$7</f>
        <v/>
      </c>
      <c r="AV270" s="16">
        <f>'Ground truth'!$F$7</f>
        <v/>
      </c>
      <c r="AW270" s="16">
        <f>'Ground truth'!$G$7</f>
        <v/>
      </c>
    </row>
    <row r="271">
      <c r="A271" s="3" t="inlineStr">
        <is>
          <t>Payload</t>
        </is>
      </c>
      <c r="B271" s="8" t="n">
        <v>0</v>
      </c>
      <c r="C271" s="8" t="n">
        <v>1</v>
      </c>
      <c r="D271" s="8" t="n">
        <v>1</v>
      </c>
      <c r="E271" s="8" t="n">
        <v>1</v>
      </c>
      <c r="F271" s="8" t="n">
        <v>0</v>
      </c>
      <c r="G271" s="8" t="n">
        <v>1</v>
      </c>
      <c r="I271" s="8" t="n">
        <v>1</v>
      </c>
      <c r="J271" s="8" t="n">
        <v>1</v>
      </c>
      <c r="K271" s="8" t="n">
        <v>0</v>
      </c>
      <c r="L271" s="8" t="n">
        <v>1</v>
      </c>
      <c r="M271" s="8" t="n">
        <v>0</v>
      </c>
      <c r="N271" s="8" t="n">
        <v>1</v>
      </c>
      <c r="P271" s="8" t="n">
        <v>1</v>
      </c>
      <c r="Q271" s="8" t="n">
        <v>1</v>
      </c>
      <c r="R271" s="8" t="n">
        <v>0</v>
      </c>
      <c r="S271" s="8" t="n">
        <v>1</v>
      </c>
      <c r="T271" s="8" t="n">
        <v>0</v>
      </c>
      <c r="U271" s="8" t="n">
        <v>1</v>
      </c>
      <c r="W271" s="8" t="n">
        <v>1</v>
      </c>
      <c r="X271" s="8" t="n">
        <v>1</v>
      </c>
      <c r="Y271" s="8" t="n">
        <v>0</v>
      </c>
      <c r="Z271" s="8" t="n">
        <v>1</v>
      </c>
      <c r="AA271" s="8" t="n">
        <v>0</v>
      </c>
      <c r="AB271" s="8" t="n">
        <v>1</v>
      </c>
      <c r="AD271" s="8" t="n">
        <v>1</v>
      </c>
      <c r="AE271" s="8" t="n">
        <v>1</v>
      </c>
      <c r="AF271" s="8" t="n">
        <v>0</v>
      </c>
      <c r="AG271" s="8" t="n">
        <v>1</v>
      </c>
      <c r="AH271" s="8" t="n">
        <v>0</v>
      </c>
      <c r="AI271" s="8" t="n">
        <v>1</v>
      </c>
      <c r="AK271" s="8">
        <f>IF(($B$271&lt;&gt;2)+($I$271&lt;&gt;2)+($P$271&lt;&gt;2)+($W$271&lt;&gt;2)+($AD$271&lt;&gt;2)=0,2,IF((($B$271&lt;&gt;2)*$B$271+($I$271&lt;&gt;2)*$I$271+($P$271&lt;&gt;2)*$P$271+($W$271&lt;&gt;2)*$W$271+($AD$271&lt;&gt;2)*$AD$271)/(($B$271&lt;&gt;2)+($I$271&lt;&gt;2)+($P$271&lt;&gt;2)+($W$271&lt;&gt;2)+($AD$271&lt;&gt;2))&gt;=0.5,1,0))</f>
        <v/>
      </c>
      <c r="AL271" s="8">
        <f>IF(($C$271&lt;&gt;2)+($J$271&lt;&gt;2)+($Q$271&lt;&gt;2)+($X$271&lt;&gt;2)+($AE$271&lt;&gt;2)=0,2,IF((($C$271&lt;&gt;2)*$C$271+($J$271&lt;&gt;2)*$J$271+($Q$271&lt;&gt;2)*$Q$271+($X$271&lt;&gt;2)*$X$271+($AE$271&lt;&gt;2)*$AE$271)/(($C$271&lt;&gt;2)+($J$271&lt;&gt;2)+($Q$271&lt;&gt;2)+($X$271&lt;&gt;2)+($AE$271&lt;&gt;2))&gt;=0.5,1,0))</f>
        <v/>
      </c>
      <c r="AM271" s="8">
        <f>IF(($D$271&lt;&gt;2)+($K$271&lt;&gt;2)+($R$271&lt;&gt;2)+($Y$271&lt;&gt;2)+($AF$271&lt;&gt;2)=0,2,IF((($D$271&lt;&gt;2)*$D$271+($K$271&lt;&gt;2)*$K$271+($R$271&lt;&gt;2)*$R$271+($Y$271&lt;&gt;2)*$Y$271+($AF$271&lt;&gt;2)*$AF$271)/(($D$271&lt;&gt;2)+($K$271&lt;&gt;2)+($R$271&lt;&gt;2)+($Y$271&lt;&gt;2)+($AF$271&lt;&gt;2))&gt;=0.5,1,0))</f>
        <v/>
      </c>
      <c r="AN271" s="8">
        <f>IF(($E$271&lt;&gt;2)+($L$271&lt;&gt;2)+($S$271&lt;&gt;2)+($Z$271&lt;&gt;2)+($AG$271&lt;&gt;2)=0,2,IF((($E$271&lt;&gt;2)*$E$271+($L$271&lt;&gt;2)*$L$271+($S$271&lt;&gt;2)*$S$271+($Z$271&lt;&gt;2)*$Z$271+($AG$271&lt;&gt;2)*$AG$271)/(($E$271&lt;&gt;2)+($L$271&lt;&gt;2)+($S$271&lt;&gt;2)+($Z$271&lt;&gt;2)+($AG$271&lt;&gt;2))&gt;=0.5,1,0))</f>
        <v/>
      </c>
      <c r="AO271" s="8">
        <f>IF(($F$271&lt;&gt;2)+($M$271&lt;&gt;2)+($T$271&lt;&gt;2)+($AA$271&lt;&gt;2)+($AH$271&lt;&gt;2)=0,2,IF((($F$271&lt;&gt;2)*$F$271+($M$271&lt;&gt;2)*$M$271+($T$271&lt;&gt;2)*$T$271+($AA$271&lt;&gt;2)*$AA$271+($AH$271&lt;&gt;2)*$AH$271)/(($F$271&lt;&gt;2)+($M$271&lt;&gt;2)+($T$271&lt;&gt;2)+($AA$271&lt;&gt;2)+($AH$271&lt;&gt;2))&gt;=0.5,1,0))</f>
        <v/>
      </c>
      <c r="AP271" s="8">
        <f>IF(($G$271&lt;&gt;2)+($N$271&lt;&gt;2)+($U$271&lt;&gt;2)+($AB$271&lt;&gt;2)+($AI$271&lt;&gt;2)=0,2,IF((($G$271&lt;&gt;2)*$G$271+($N$271&lt;&gt;2)*$N$271+($U$271&lt;&gt;2)*$U$271+($AB$271&lt;&gt;2)*$AB$271+($AI$271&lt;&gt;2)*$AI$271)/(($G$271&lt;&gt;2)+($N$271&lt;&gt;2)+($U$271&lt;&gt;2)+($AB$271&lt;&gt;2)+($AI$271&lt;&gt;2))&gt;=0.5,1,0))</f>
        <v/>
      </c>
      <c r="AR271" s="16">
        <f>'Ground truth'!$B$8</f>
        <v/>
      </c>
      <c r="AS271" s="16">
        <f>'Ground truth'!$C$8</f>
        <v/>
      </c>
      <c r="AT271" s="16">
        <f>'Ground truth'!$D$8</f>
        <v/>
      </c>
      <c r="AU271" s="16">
        <f>'Ground truth'!$E$8</f>
        <v/>
      </c>
      <c r="AV271" s="16">
        <f>'Ground truth'!$F$8</f>
        <v/>
      </c>
      <c r="AW271" s="16">
        <f>'Ground truth'!$G$8</f>
        <v/>
      </c>
    </row>
    <row r="273">
      <c r="A273" s="17" t="inlineStr">
        <is>
          <t>metrics — confident-only (unsure excluded from denominators)</t>
        </is>
      </c>
      <c r="B273" s="10" t="inlineStr">
        <is>
          <t>run 1</t>
        </is>
      </c>
      <c r="C273" s="10" t="inlineStr">
        <is>
          <t>run 2</t>
        </is>
      </c>
      <c r="D273" s="10" t="inlineStr">
        <is>
          <t>run 3</t>
        </is>
      </c>
      <c r="E273" s="10" t="inlineStr">
        <is>
          <t>run 4</t>
        </is>
      </c>
      <c r="F273" s="10" t="inlineStr">
        <is>
          <t>run 5</t>
        </is>
      </c>
      <c r="G273" s="10" t="inlineStr">
        <is>
          <t>avg-matrix</t>
        </is>
      </c>
      <c r="H273" s="10" t="inlineStr">
        <is>
          <t>mean</t>
        </is>
      </c>
      <c r="I273" s="10" t="inlineStr">
        <is>
          <t>std (pop.)</t>
        </is>
      </c>
      <c r="J273" s="17" t="inlineStr">
        <is>
          <t>notes</t>
        </is>
      </c>
    </row>
    <row r="274">
      <c r="A274" s="7" t="inlineStr">
        <is>
          <t>TP</t>
        </is>
      </c>
      <c r="B274" s="7">
        <f>SUMPRODUCT(($B$266:$G$271=1)*('Ground truth'!$B$3:$G$8=1))</f>
        <v/>
      </c>
      <c r="C274" s="7">
        <f>SUMPRODUCT(($I$266:$N$271=1)*('Ground truth'!$B$3:$G$8=1))</f>
        <v/>
      </c>
      <c r="D274" s="7">
        <f>SUMPRODUCT(($P$266:$U$271=1)*('Ground truth'!$B$3:$G$8=1))</f>
        <v/>
      </c>
      <c r="E274" s="7">
        <f>SUMPRODUCT(($W$266:$AB$271=1)*('Ground truth'!$B$3:$G$8=1))</f>
        <v/>
      </c>
      <c r="F274" s="7">
        <f>SUMPRODUCT(($AD$266:$AI$271=1)*('Ground truth'!$B$3:$G$8=1))</f>
        <v/>
      </c>
      <c r="G274" s="7">
        <f>SUMPRODUCT(($AK$266:$AP$271=1)*('Ground truth'!$B$3:$G$8=1))</f>
        <v/>
      </c>
      <c r="H274" s="12">
        <f>AVERAGE($B$274:$F$274)</f>
        <v/>
      </c>
      <c r="I274" s="12">
        <f>STDEV.P($B$274:$F$274)</f>
        <v/>
      </c>
    </row>
    <row r="275">
      <c r="A275" s="7" t="inlineStr">
        <is>
          <t>TN</t>
        </is>
      </c>
      <c r="B275" s="7">
        <f>SUMPRODUCT(($B$266:$G$271=0)*('Ground truth'!$B$3:$G$8=0))</f>
        <v/>
      </c>
      <c r="C275" s="7">
        <f>SUMPRODUCT(($I$266:$N$271=0)*('Ground truth'!$B$3:$G$8=0))</f>
        <v/>
      </c>
      <c r="D275" s="7">
        <f>SUMPRODUCT(($P$266:$U$271=0)*('Ground truth'!$B$3:$G$8=0))</f>
        <v/>
      </c>
      <c r="E275" s="7">
        <f>SUMPRODUCT(($W$266:$AB$271=0)*('Ground truth'!$B$3:$G$8=0))</f>
        <v/>
      </c>
      <c r="F275" s="7">
        <f>SUMPRODUCT(($AD$266:$AI$271=0)*('Ground truth'!$B$3:$G$8=0))</f>
        <v/>
      </c>
      <c r="G275" s="7">
        <f>SUMPRODUCT(($AK$266:$AP$271=0)*('Ground truth'!$B$3:$G$8=0))</f>
        <v/>
      </c>
      <c r="H275" s="12">
        <f>AVERAGE($B$275:$F$275)</f>
        <v/>
      </c>
      <c r="I275" s="12">
        <f>STDEV.P($B$275:$F$275)</f>
        <v/>
      </c>
    </row>
    <row r="276">
      <c r="A276" s="7" t="inlineStr">
        <is>
          <t>FP</t>
        </is>
      </c>
      <c r="B276" s="7">
        <f>SUMPRODUCT(($B$266:$G$271=1)*('Ground truth'!$B$3:$G$8=0))</f>
        <v/>
      </c>
      <c r="C276" s="7">
        <f>SUMPRODUCT(($I$266:$N$271=1)*('Ground truth'!$B$3:$G$8=0))</f>
        <v/>
      </c>
      <c r="D276" s="7">
        <f>SUMPRODUCT(($P$266:$U$271=1)*('Ground truth'!$B$3:$G$8=0))</f>
        <v/>
      </c>
      <c r="E276" s="7">
        <f>SUMPRODUCT(($W$266:$AB$271=1)*('Ground truth'!$B$3:$G$8=0))</f>
        <v/>
      </c>
      <c r="F276" s="7">
        <f>SUMPRODUCT(($AD$266:$AI$271=1)*('Ground truth'!$B$3:$G$8=0))</f>
        <v/>
      </c>
      <c r="G276" s="7">
        <f>SUMPRODUCT(($AK$266:$AP$271=1)*('Ground truth'!$B$3:$G$8=0))</f>
        <v/>
      </c>
      <c r="H276" s="12">
        <f>AVERAGE($B$276:$F$276)</f>
        <v/>
      </c>
      <c r="I276" s="12">
        <f>STDEV.P($B$276:$F$276)</f>
        <v/>
      </c>
    </row>
    <row r="277">
      <c r="A277" s="7" t="inlineStr">
        <is>
          <t>FN</t>
        </is>
      </c>
      <c r="B277" s="7">
        <f>SUMPRODUCT(($B$266:$G$271=0)*('Ground truth'!$B$3:$G$8=1))</f>
        <v/>
      </c>
      <c r="C277" s="7">
        <f>SUMPRODUCT(($I$266:$N$271=0)*('Ground truth'!$B$3:$G$8=1))</f>
        <v/>
      </c>
      <c r="D277" s="7">
        <f>SUMPRODUCT(($P$266:$U$271=0)*('Ground truth'!$B$3:$G$8=1))</f>
        <v/>
      </c>
      <c r="E277" s="7">
        <f>SUMPRODUCT(($W$266:$AB$271=0)*('Ground truth'!$B$3:$G$8=1))</f>
        <v/>
      </c>
      <c r="F277" s="7">
        <f>SUMPRODUCT(($AD$266:$AI$271=0)*('Ground truth'!$B$3:$G$8=1))</f>
        <v/>
      </c>
      <c r="G277" s="7">
        <f>SUMPRODUCT(($AK$266:$AP$271=0)*('Ground truth'!$B$3:$G$8=1))</f>
        <v/>
      </c>
      <c r="H277" s="12">
        <f>AVERAGE($B$277:$F$277)</f>
        <v/>
      </c>
      <c r="I277" s="12">
        <f>STDEV.P($B$277:$F$277)</f>
        <v/>
      </c>
    </row>
    <row r="278">
      <c r="A278" s="4" t="inlineStr">
        <is>
          <t>Precision</t>
        </is>
      </c>
      <c r="B278" s="12">
        <f>IFERROR($B$274/($B$274+$B$276),0)</f>
        <v/>
      </c>
      <c r="C278" s="12">
        <f>IFERROR($C$274/($C$274+$C$276),0)</f>
        <v/>
      </c>
      <c r="D278" s="12">
        <f>IFERROR($D$274/($D$274+$D$276),0)</f>
        <v/>
      </c>
      <c r="E278" s="12">
        <f>IFERROR($E$274/($E$274+$E$276),0)</f>
        <v/>
      </c>
      <c r="F278" s="12">
        <f>IFERROR($F$274/($F$274+$F$276),0)</f>
        <v/>
      </c>
      <c r="G278" s="12">
        <f>IFERROR($G$274/($G$274+$G$276),0)</f>
        <v/>
      </c>
      <c r="H278" s="18">
        <f>AVERAGE($B$278:$F$278)</f>
        <v/>
      </c>
      <c r="I278" s="18">
        <f>STDEV.P($B$278:$F$278)</f>
        <v/>
      </c>
    </row>
    <row r="279">
      <c r="A279" s="4" t="inlineStr">
        <is>
          <t>Recall</t>
        </is>
      </c>
      <c r="B279" s="12">
        <f>IFERROR($B$274/($B$274+$B$277),0)</f>
        <v/>
      </c>
      <c r="C279" s="12">
        <f>IFERROR($C$274/($C$274+$C$277),0)</f>
        <v/>
      </c>
      <c r="D279" s="12">
        <f>IFERROR($D$274/($D$274+$D$277),0)</f>
        <v/>
      </c>
      <c r="E279" s="12">
        <f>IFERROR($E$274/($E$274+$E$277),0)</f>
        <v/>
      </c>
      <c r="F279" s="12">
        <f>IFERROR($F$274/($F$274+$F$277),0)</f>
        <v/>
      </c>
      <c r="G279" s="12">
        <f>IFERROR($G$274/($G$274+$G$277),0)</f>
        <v/>
      </c>
      <c r="H279" s="18">
        <f>AVERAGE($B$279:$F$279)</f>
        <v/>
      </c>
      <c r="I279" s="18">
        <f>STDEV.P($B$279:$F$279)</f>
        <v/>
      </c>
    </row>
    <row r="280">
      <c r="A280" s="4" t="inlineStr">
        <is>
          <t>F1</t>
        </is>
      </c>
      <c r="B280" s="12">
        <f>IFERROR(2*$B$278*$B$279/($B$278+$B$279),0)</f>
        <v/>
      </c>
      <c r="C280" s="12">
        <f>IFERROR(2*$C$278*$C$279/($C$278+$C$279),0)</f>
        <v/>
      </c>
      <c r="D280" s="12">
        <f>IFERROR(2*$D$278*$D$279/($D$278+$D$279),0)</f>
        <v/>
      </c>
      <c r="E280" s="12">
        <f>IFERROR(2*$E$278*$E$279/($E$278+$E$279),0)</f>
        <v/>
      </c>
      <c r="F280" s="12">
        <f>IFERROR(2*$F$278*$F$279/($F$278+$F$279),0)</f>
        <v/>
      </c>
      <c r="G280" s="12">
        <f>IFERROR(2*$G$278*$G$279/($G$278+$G$279),0)</f>
        <v/>
      </c>
      <c r="H280" s="18">
        <f>AVERAGE($B$280:$F$280)</f>
        <v/>
      </c>
      <c r="I280" s="18">
        <f>STDEV.P($B$280:$F$280)</f>
        <v/>
      </c>
    </row>
    <row r="281">
      <c r="A281" s="4" t="inlineStr">
        <is>
          <t>Accuracy</t>
        </is>
      </c>
      <c r="B281" s="12">
        <f>IFERROR(($B$274+$B$275)/($B$274+$B$275+$B$276+$B$277),0)</f>
        <v/>
      </c>
      <c r="C281" s="12">
        <f>IFERROR(($C$274+$C$275)/($C$274+$C$275+$C$276+$C$277),0)</f>
        <v/>
      </c>
      <c r="D281" s="12">
        <f>IFERROR(($D$274+$D$275)/($D$274+$D$275+$D$276+$D$277),0)</f>
        <v/>
      </c>
      <c r="E281" s="12">
        <f>IFERROR(($E$274+$E$275)/($E$274+$E$275+$E$276+$E$277),0)</f>
        <v/>
      </c>
      <c r="F281" s="12">
        <f>IFERROR(($F$274+$F$275)/($F$274+$F$275+$F$276+$F$277),0)</f>
        <v/>
      </c>
      <c r="G281" s="12">
        <f>IFERROR(($G$274+$G$275)/($G$274+$G$275+$G$276+$G$277),0)</f>
        <v/>
      </c>
      <c r="H281" s="18">
        <f>AVERAGE($B$281:$F$281)</f>
        <v/>
      </c>
      <c r="I281" s="18">
        <f>STDEV.P($B$281:$F$281)</f>
        <v/>
      </c>
    </row>
    <row r="282">
      <c r="A282" s="4" t="inlineStr">
        <is>
          <t>Edit distance</t>
        </is>
      </c>
      <c r="B282" s="12">
        <f>SUMPRODUCT(ABS('Ground truth'!$B$3:$G$8-$B$266:$G$271))</f>
        <v/>
      </c>
      <c r="C282" s="12">
        <f>SUMPRODUCT(ABS('Ground truth'!$B$3:$G$8-$I$266:$N$271))</f>
        <v/>
      </c>
      <c r="D282" s="12">
        <f>SUMPRODUCT(ABS('Ground truth'!$B$3:$G$8-$P$266:$U$271))</f>
        <v/>
      </c>
      <c r="E282" s="12">
        <f>SUMPRODUCT(ABS('Ground truth'!$B$3:$G$8-$W$266:$AB$271))</f>
        <v/>
      </c>
      <c r="F282" s="12">
        <f>SUMPRODUCT(ABS('Ground truth'!$B$3:$G$8-$AD$266:$AI$271))</f>
        <v/>
      </c>
      <c r="G282" s="12">
        <f>SUMPRODUCT(ABS('Ground truth'!$B$3:$G$8-$AK$266:$AP$271))</f>
        <v/>
      </c>
      <c r="H282" s="18">
        <f>AVERAGE($B$282:$F$282)</f>
        <v/>
      </c>
      <c r="I282" s="18">
        <f>STDEV.P($B$282:$F$282)</f>
        <v/>
      </c>
    </row>
    <row r="283">
      <c r="A283" s="4" t="inlineStr">
        <is>
          <t>Spectral distance</t>
        </is>
      </c>
      <c r="B283" s="12">
        <f>SQRT(SUMPRODUCT(('Ground truth'!$J$3:$J$8-$B$293:$B$298)^2))</f>
        <v/>
      </c>
      <c r="C283" s="12">
        <f>SQRT(SUMPRODUCT(('Ground truth'!$J$3:$J$8-$C$293:$C$298)^2))</f>
        <v/>
      </c>
      <c r="D283" s="12">
        <f>SQRT(SUMPRODUCT(('Ground truth'!$J$3:$J$8-$D$293:$D$298)^2))</f>
        <v/>
      </c>
      <c r="E283" s="12">
        <f>SQRT(SUMPRODUCT(('Ground truth'!$J$3:$J$8-$E$293:$E$298)^2))</f>
        <v/>
      </c>
      <c r="F283" s="12">
        <f>SQRT(SUMPRODUCT(('Ground truth'!$J$3:$J$8-$F$293:$F$298)^2))</f>
        <v/>
      </c>
      <c r="G283" s="12">
        <f>SQRT(SUMPRODUCT(('Ground truth'!$J$3:$J$8-$G$293:$G$298)^2))</f>
        <v/>
      </c>
      <c r="H283" s="18">
        <f>AVERAGE($B$283:$F$283)</f>
        <v/>
      </c>
      <c r="I283" s="18">
        <f>STDEV.P($B$283:$F$283)</f>
        <v/>
      </c>
    </row>
    <row r="284">
      <c r="A284" s="4" t="inlineStr">
        <is>
          <t>Unsure cells</t>
        </is>
      </c>
      <c r="B284" s="7">
        <f>COUNTIF($B$266:$G$271,2)</f>
        <v/>
      </c>
      <c r="C284" s="7">
        <f>COUNTIF($I$266:$N$271,2)</f>
        <v/>
      </c>
      <c r="D284" s="7">
        <f>COUNTIF($P$266:$U$271,2)</f>
        <v/>
      </c>
      <c r="E284" s="7">
        <f>COUNTIF($W$266:$AB$271,2)</f>
        <v/>
      </c>
      <c r="F284" s="7">
        <f>COUNTIF($AD$266:$AI$271,2)</f>
        <v/>
      </c>
      <c r="G284" s="7">
        <f>COUNTIF($AK$266:$AP$271,2)</f>
        <v/>
      </c>
      <c r="H284" s="12">
        <f>AVERAGE($B$284:$F$284)</f>
        <v/>
      </c>
      <c r="I284" s="12">
        <f>STDEV.P($B$284:$F$284)</f>
        <v/>
      </c>
    </row>
    <row r="285">
      <c r="A285" s="3" t="inlineStr">
        <is>
          <t>eigenvalues (real part, numpy order; pasted)</t>
        </is>
      </c>
    </row>
    <row r="286">
      <c r="A286" s="3" t="inlineStr">
        <is>
          <t xml:space="preserve">  λ1</t>
        </is>
      </c>
      <c r="B286" s="19" t="n">
        <v>4.124885419764573</v>
      </c>
      <c r="C286" s="19" t="n">
        <v>5.162277660168382</v>
      </c>
      <c r="D286" s="19" t="n">
        <v>5.162277660168382</v>
      </c>
      <c r="E286" s="19" t="n">
        <v>5.162277660168382</v>
      </c>
      <c r="F286" s="19" t="n">
        <v>5.162277660168382</v>
      </c>
      <c r="G286" s="19" t="n">
        <v>5.162277660168382</v>
      </c>
    </row>
    <row r="287">
      <c r="A287" s="3" t="inlineStr">
        <is>
          <t xml:space="preserve">  λ2</t>
        </is>
      </c>
      <c r="B287" s="19" t="n">
        <v>0.6366717620673162</v>
      </c>
      <c r="C287" s="19" t="n">
        <v>-1.162277660168379</v>
      </c>
      <c r="D287" s="19" t="n">
        <v>-1.162277660168379</v>
      </c>
      <c r="E287" s="19" t="n">
        <v>-1.162277660168379</v>
      </c>
      <c r="F287" s="19" t="n">
        <v>-1.162277660168379</v>
      </c>
      <c r="G287" s="19" t="n">
        <v>-1.162277660168379</v>
      </c>
    </row>
    <row r="288">
      <c r="A288" s="3" t="inlineStr">
        <is>
          <t xml:space="preserve">  λ3</t>
        </is>
      </c>
      <c r="B288" s="19" t="n">
        <v>-0.761557181831891</v>
      </c>
      <c r="C288" s="19" t="n">
        <v>-1.748875806647024e-16</v>
      </c>
      <c r="D288" s="19" t="n">
        <v>-1.748875806647024e-16</v>
      </c>
      <c r="E288" s="19" t="n">
        <v>-1.748875806647024e-16</v>
      </c>
      <c r="F288" s="19" t="n">
        <v>-1.748875806647024e-16</v>
      </c>
      <c r="G288" s="19" t="n">
        <v>-1.748875806647024e-16</v>
      </c>
    </row>
    <row r="289">
      <c r="A289" s="3" t="inlineStr">
        <is>
          <t xml:space="preserve">  λ4</t>
        </is>
      </c>
      <c r="B289" s="19" t="n">
        <v>1</v>
      </c>
      <c r="C289" s="19" t="n">
        <v>1.032112476815343e-17</v>
      </c>
      <c r="D289" s="19" t="n">
        <v>1.032112476815343e-17</v>
      </c>
      <c r="E289" s="19" t="n">
        <v>1.032112476815343e-17</v>
      </c>
      <c r="F289" s="19" t="n">
        <v>1.032112476815343e-17</v>
      </c>
      <c r="G289" s="19" t="n">
        <v>1.032112476815343e-17</v>
      </c>
    </row>
    <row r="290">
      <c r="A290" s="3" t="inlineStr">
        <is>
          <t xml:space="preserve">  λ5</t>
        </is>
      </c>
      <c r="B290" s="19" t="n">
        <v>1.665334536937735e-16</v>
      </c>
      <c r="C290" s="19" t="n">
        <v>0.9999999999999997</v>
      </c>
      <c r="D290" s="19" t="n">
        <v>0.9999999999999997</v>
      </c>
      <c r="E290" s="19" t="n">
        <v>0.9999999999999997</v>
      </c>
      <c r="F290" s="19" t="n">
        <v>0.9999999999999997</v>
      </c>
      <c r="G290" s="19" t="n">
        <v>0.9999999999999997</v>
      </c>
    </row>
    <row r="291">
      <c r="A291" s="3" t="inlineStr">
        <is>
          <t xml:space="preserve">  λ6</t>
        </is>
      </c>
      <c r="B291" s="19" t="n">
        <v>1</v>
      </c>
      <c r="C291" s="19" t="n">
        <v>0.9999999999999999</v>
      </c>
      <c r="D291" s="19" t="n">
        <v>0.9999999999999999</v>
      </c>
      <c r="E291" s="19" t="n">
        <v>0.9999999999999999</v>
      </c>
      <c r="F291" s="19" t="n">
        <v>0.9999999999999999</v>
      </c>
      <c r="G291" s="19" t="n">
        <v>0.9999999999999999</v>
      </c>
    </row>
    <row r="292">
      <c r="A292" s="3" t="inlineStr">
        <is>
          <t>eigenvalues sorted desc (LARGE)</t>
        </is>
      </c>
    </row>
    <row r="293">
      <c r="A293" s="3" t="inlineStr">
        <is>
          <t xml:space="preserve">  λ(1)</t>
        </is>
      </c>
      <c r="B293" s="19">
        <f>LARGE($B$286:$B$291,1)</f>
        <v/>
      </c>
      <c r="C293" s="19">
        <f>LARGE($C$286:$C$291,1)</f>
        <v/>
      </c>
      <c r="D293" s="19">
        <f>LARGE($D$286:$D$291,1)</f>
        <v/>
      </c>
      <c r="E293" s="19">
        <f>LARGE($E$286:$E$291,1)</f>
        <v/>
      </c>
      <c r="F293" s="19">
        <f>LARGE($F$286:$F$291,1)</f>
        <v/>
      </c>
      <c r="G293" s="19">
        <f>LARGE($G$286:$G$291,1)</f>
        <v/>
      </c>
    </row>
    <row r="294">
      <c r="A294" s="3" t="inlineStr">
        <is>
          <t xml:space="preserve">  λ(2)</t>
        </is>
      </c>
      <c r="B294" s="19">
        <f>LARGE($B$286:$B$291,2)</f>
        <v/>
      </c>
      <c r="C294" s="19">
        <f>LARGE($C$286:$C$291,2)</f>
        <v/>
      </c>
      <c r="D294" s="19">
        <f>LARGE($D$286:$D$291,2)</f>
        <v/>
      </c>
      <c r="E294" s="19">
        <f>LARGE($E$286:$E$291,2)</f>
        <v/>
      </c>
      <c r="F294" s="19">
        <f>LARGE($F$286:$F$291,2)</f>
        <v/>
      </c>
      <c r="G294" s="19">
        <f>LARGE($G$286:$G$291,2)</f>
        <v/>
      </c>
    </row>
    <row r="295">
      <c r="A295" s="3" t="inlineStr">
        <is>
          <t xml:space="preserve">  λ(3)</t>
        </is>
      </c>
      <c r="B295" s="19">
        <f>LARGE($B$286:$B$291,3)</f>
        <v/>
      </c>
      <c r="C295" s="19">
        <f>LARGE($C$286:$C$291,3)</f>
        <v/>
      </c>
      <c r="D295" s="19">
        <f>LARGE($D$286:$D$291,3)</f>
        <v/>
      </c>
      <c r="E295" s="19">
        <f>LARGE($E$286:$E$291,3)</f>
        <v/>
      </c>
      <c r="F295" s="19">
        <f>LARGE($F$286:$F$291,3)</f>
        <v/>
      </c>
      <c r="G295" s="19">
        <f>LARGE($G$286:$G$291,3)</f>
        <v/>
      </c>
    </row>
    <row r="296">
      <c r="A296" s="3" t="inlineStr">
        <is>
          <t xml:space="preserve">  λ(4)</t>
        </is>
      </c>
      <c r="B296" s="19">
        <f>LARGE($B$286:$B$291,4)</f>
        <v/>
      </c>
      <c r="C296" s="19">
        <f>LARGE($C$286:$C$291,4)</f>
        <v/>
      </c>
      <c r="D296" s="19">
        <f>LARGE($D$286:$D$291,4)</f>
        <v/>
      </c>
      <c r="E296" s="19">
        <f>LARGE($E$286:$E$291,4)</f>
        <v/>
      </c>
      <c r="F296" s="19">
        <f>LARGE($F$286:$F$291,4)</f>
        <v/>
      </c>
      <c r="G296" s="19">
        <f>LARGE($G$286:$G$291,4)</f>
        <v/>
      </c>
    </row>
    <row r="297">
      <c r="A297" s="3" t="inlineStr">
        <is>
          <t xml:space="preserve">  λ(5)</t>
        </is>
      </c>
      <c r="B297" s="19">
        <f>LARGE($B$286:$B$291,5)</f>
        <v/>
      </c>
      <c r="C297" s="19">
        <f>LARGE($C$286:$C$291,5)</f>
        <v/>
      </c>
      <c r="D297" s="19">
        <f>LARGE($D$286:$D$291,5)</f>
        <v/>
      </c>
      <c r="E297" s="19">
        <f>LARGE($E$286:$E$291,5)</f>
        <v/>
      </c>
      <c r="F297" s="19">
        <f>LARGE($F$286:$F$291,5)</f>
        <v/>
      </c>
      <c r="G297" s="19">
        <f>LARGE($G$286:$G$291,5)</f>
        <v/>
      </c>
    </row>
    <row r="298">
      <c r="A298" s="3" t="inlineStr">
        <is>
          <t xml:space="preserve">  λ(6)</t>
        </is>
      </c>
      <c r="B298" s="19">
        <f>LARGE($B$286:$B$291,6)</f>
        <v/>
      </c>
      <c r="C298" s="19">
        <f>LARGE($C$286:$C$291,6)</f>
        <v/>
      </c>
      <c r="D298" s="19">
        <f>LARGE($D$286:$D$291,6)</f>
        <v/>
      </c>
      <c r="E298" s="19">
        <f>LARGE($E$286:$E$291,6)</f>
        <v/>
      </c>
      <c r="F298" s="19">
        <f>LARGE($F$286:$F$291,6)</f>
        <v/>
      </c>
      <c r="G298" s="19">
        <f>LARGE($G$286:$G$291,6)</f>
        <v/>
      </c>
    </row>
    <row r="299">
      <c r="A299" s="3" t="inlineStr">
        <is>
          <t>check: Σeig − trace (→0)</t>
        </is>
      </c>
      <c r="B299" s="3">
        <f>ROUND(SUM($B$286:$B$291)-($B$266+$C$267+$D$268+$E$269+$F$270+$G$271),6)</f>
        <v/>
      </c>
      <c r="C299" s="3">
        <f>ROUND(SUM($C$286:$C$291)-($I$266+$J$267+$K$268+$L$269+$M$270+$N$271),6)</f>
        <v/>
      </c>
      <c r="D299" s="3">
        <f>ROUND(SUM($D$286:$D$291)-($P$266+$Q$267+$R$268+$S$269+$T$270+$U$271),6)</f>
        <v/>
      </c>
      <c r="E299" s="3">
        <f>ROUND(SUM($E$286:$E$291)-($W$266+$X$267+$Y$268+$Z$269+$AA$270+$AB$271),6)</f>
        <v/>
      </c>
      <c r="F299" s="3">
        <f>ROUND(SUM($F$286:$F$291)-($AD$266+$AE$267+$AF$268+$AG$269+$AH$270+$AI$271),6)</f>
        <v/>
      </c>
      <c r="G299" s="3">
        <f>ROUND(SUM($G$286:$G$291)-($AK$266+$AL$267+$AM$268+$AN$269+$AO$270+$AP$271),6)</f>
        <v/>
      </c>
    </row>
    <row r="300">
      <c r="A300" s="3" t="inlineStr">
        <is>
          <t>check: Πeig − det (→0)</t>
        </is>
      </c>
      <c r="B300" s="3">
        <f>ROUND(MDETERM($B$266:$G$271)-PRODUCT($B$286:$B$291),6)</f>
        <v/>
      </c>
      <c r="C300" s="3">
        <f>ROUND(MDETERM($I$266:$N$271)-PRODUCT($C$286:$C$291),6)</f>
        <v/>
      </c>
      <c r="D300" s="3">
        <f>ROUND(MDETERM($P$266:$U$271)-PRODUCT($D$286:$D$291),6)</f>
        <v/>
      </c>
      <c r="E300" s="3">
        <f>ROUND(MDETERM($W$266:$AB$271)-PRODUCT($E$286:$E$291),6)</f>
        <v/>
      </c>
      <c r="F300" s="3">
        <f>ROUND(MDETERM($AD$266:$AI$271)-PRODUCT($F$286:$F$291),6)</f>
        <v/>
      </c>
      <c r="G300" s="3">
        <f>ROUND(MDETERM($AK$266:$AP$271)-PRODUCT($G$286:$G$291),6)</f>
        <v/>
      </c>
    </row>
    <row r="301">
      <c r="A301" s="3" t="inlineStr">
        <is>
          <t>complex eigenvalues?</t>
        </is>
      </c>
      <c r="B301" s="3" t="inlineStr"/>
      <c r="C301" s="3" t="inlineStr"/>
      <c r="D301" s="3" t="inlineStr"/>
      <c r="E301" s="3" t="inlineStr"/>
      <c r="F301" s="3" t="inlineStr"/>
      <c r="G301" s="3" t="inlineStr"/>
    </row>
    <row r="302">
      <c r="A302" s="3" t="inlineStr">
        <is>
          <t>check: det(M − λᵢI) per sorted λ (→0)</t>
        </is>
      </c>
    </row>
    <row r="303">
      <c r="A303" s="3" t="inlineStr">
        <is>
          <t xml:space="preserve">  det(M − λ(1)I)</t>
        </is>
      </c>
      <c r="B303" s="3">
        <f t="array" ref="B303">ROUND(MDETERM($B$266:$G$271-$B$293*MUNIT(6)),6)</f>
        <v/>
      </c>
      <c r="C303" s="3">
        <f t="array" ref="C303">ROUND(MDETERM($I$266:$N$271-$C$293*MUNIT(6)),6)</f>
        <v/>
      </c>
      <c r="D303" s="3">
        <f t="array" ref="D303">ROUND(MDETERM($P$266:$U$271-$D$293*MUNIT(6)),6)</f>
        <v/>
      </c>
      <c r="E303" s="3">
        <f t="array" ref="E303">ROUND(MDETERM($W$266:$AB$271-$E$293*MUNIT(6)),6)</f>
        <v/>
      </c>
      <c r="F303" s="3">
        <f t="array" ref="F303">ROUND(MDETERM($AD$266:$AI$271-$F$293*MUNIT(6)),6)</f>
        <v/>
      </c>
      <c r="G303" s="3">
        <f t="array" ref="G303">ROUND(MDETERM($AK$266:$AP$271-$G$293*MUNIT(6)),6)</f>
        <v/>
      </c>
    </row>
    <row r="304">
      <c r="A304" s="3" t="inlineStr">
        <is>
          <t xml:space="preserve">  det(M − λ(2)I)</t>
        </is>
      </c>
      <c r="B304" s="3">
        <f t="array" ref="B304">ROUND(MDETERM($B$266:$G$271-$B$294*MUNIT(6)),6)</f>
        <v/>
      </c>
      <c r="C304" s="3">
        <f t="array" ref="C304">ROUND(MDETERM($I$266:$N$271-$C$294*MUNIT(6)),6)</f>
        <v/>
      </c>
      <c r="D304" s="3">
        <f t="array" ref="D304">ROUND(MDETERM($P$266:$U$271-$D$294*MUNIT(6)),6)</f>
        <v/>
      </c>
      <c r="E304" s="3">
        <f t="array" ref="E304">ROUND(MDETERM($W$266:$AB$271-$E$294*MUNIT(6)),6)</f>
        <v/>
      </c>
      <c r="F304" s="3">
        <f t="array" ref="F304">ROUND(MDETERM($AD$266:$AI$271-$F$294*MUNIT(6)),6)</f>
        <v/>
      </c>
      <c r="G304" s="3">
        <f t="array" ref="G304">ROUND(MDETERM($AK$266:$AP$271-$G$294*MUNIT(6)),6)</f>
        <v/>
      </c>
    </row>
    <row r="305">
      <c r="A305" s="3" t="inlineStr">
        <is>
          <t xml:space="preserve">  det(M − λ(3)I)</t>
        </is>
      </c>
      <c r="B305" s="3">
        <f t="array" ref="B305">ROUND(MDETERM($B$266:$G$271-$B$295*MUNIT(6)),6)</f>
        <v/>
      </c>
      <c r="C305" s="3">
        <f t="array" ref="C305">ROUND(MDETERM($I$266:$N$271-$C$295*MUNIT(6)),6)</f>
        <v/>
      </c>
      <c r="D305" s="3">
        <f t="array" ref="D305">ROUND(MDETERM($P$266:$U$271-$D$295*MUNIT(6)),6)</f>
        <v/>
      </c>
      <c r="E305" s="3">
        <f t="array" ref="E305">ROUND(MDETERM($W$266:$AB$271-$E$295*MUNIT(6)),6)</f>
        <v/>
      </c>
      <c r="F305" s="3">
        <f t="array" ref="F305">ROUND(MDETERM($AD$266:$AI$271-$F$295*MUNIT(6)),6)</f>
        <v/>
      </c>
      <c r="G305" s="3">
        <f t="array" ref="G305">ROUND(MDETERM($AK$266:$AP$271-$G$295*MUNIT(6)),6)</f>
        <v/>
      </c>
    </row>
    <row r="306">
      <c r="A306" s="3" t="inlineStr">
        <is>
          <t xml:space="preserve">  det(M − λ(4)I)</t>
        </is>
      </c>
      <c r="B306" s="3">
        <f t="array" ref="B306">ROUND(MDETERM($B$266:$G$271-$B$296*MUNIT(6)),6)</f>
        <v/>
      </c>
      <c r="C306" s="3">
        <f t="array" ref="C306">ROUND(MDETERM($I$266:$N$271-$C$296*MUNIT(6)),6)</f>
        <v/>
      </c>
      <c r="D306" s="3">
        <f t="array" ref="D306">ROUND(MDETERM($P$266:$U$271-$D$296*MUNIT(6)),6)</f>
        <v/>
      </c>
      <c r="E306" s="3">
        <f t="array" ref="E306">ROUND(MDETERM($W$266:$AB$271-$E$296*MUNIT(6)),6)</f>
        <v/>
      </c>
      <c r="F306" s="3">
        <f t="array" ref="F306">ROUND(MDETERM($AD$266:$AI$271-$F$296*MUNIT(6)),6)</f>
        <v/>
      </c>
      <c r="G306" s="3">
        <f t="array" ref="G306">ROUND(MDETERM($AK$266:$AP$271-$G$296*MUNIT(6)),6)</f>
        <v/>
      </c>
    </row>
    <row r="307">
      <c r="A307" s="3" t="inlineStr">
        <is>
          <t xml:space="preserve">  det(M − λ(5)I)</t>
        </is>
      </c>
      <c r="B307" s="3">
        <f t="array" ref="B307">ROUND(MDETERM($B$266:$G$271-$B$297*MUNIT(6)),6)</f>
        <v/>
      </c>
      <c r="C307" s="3">
        <f t="array" ref="C307">ROUND(MDETERM($I$266:$N$271-$C$297*MUNIT(6)),6)</f>
        <v/>
      </c>
      <c r="D307" s="3">
        <f t="array" ref="D307">ROUND(MDETERM($P$266:$U$271-$D$297*MUNIT(6)),6)</f>
        <v/>
      </c>
      <c r="E307" s="3">
        <f t="array" ref="E307">ROUND(MDETERM($W$266:$AB$271-$E$297*MUNIT(6)),6)</f>
        <v/>
      </c>
      <c r="F307" s="3">
        <f t="array" ref="F307">ROUND(MDETERM($AD$266:$AI$271-$F$297*MUNIT(6)),6)</f>
        <v/>
      </c>
      <c r="G307" s="3">
        <f t="array" ref="G307">ROUND(MDETERM($AK$266:$AP$271-$G$297*MUNIT(6)),6)</f>
        <v/>
      </c>
    </row>
    <row r="308">
      <c r="A308" s="3" t="inlineStr">
        <is>
          <t xml:space="preserve">  det(M − λ(6)I)</t>
        </is>
      </c>
      <c r="B308" s="3">
        <f t="array" ref="B308">ROUND(MDETERM($B$266:$G$271-$B$298*MUNIT(6)),6)</f>
        <v/>
      </c>
      <c r="C308" s="3">
        <f t="array" ref="C308">ROUND(MDETERM($I$266:$N$271-$C$298*MUNIT(6)),6)</f>
        <v/>
      </c>
      <c r="D308" s="3">
        <f t="array" ref="D308">ROUND(MDETERM($P$266:$U$271-$D$298*MUNIT(6)),6)</f>
        <v/>
      </c>
      <c r="E308" s="3">
        <f t="array" ref="E308">ROUND(MDETERM($W$266:$AB$271-$E$298*MUNIT(6)),6)</f>
        <v/>
      </c>
      <c r="F308" s="3">
        <f t="array" ref="F308">ROUND(MDETERM($AD$266:$AI$271-$F$298*MUNIT(6)),6)</f>
        <v/>
      </c>
      <c r="G308" s="3">
        <f t="array" ref="G308">ROUND(MDETERM($AK$266:$AP$271-$G$298*MUNIT(6)),6)</f>
        <v/>
      </c>
    </row>
    <row r="312" ht="16" customHeight="1">
      <c r="A312" s="14" t="inlineStr">
        <is>
          <t>RAG R1 | gpt4-turbo-preview</t>
        </is>
      </c>
      <c r="B312" s="9" t="inlineStr">
        <is>
          <t>run 1 (raw, pasted)</t>
        </is>
      </c>
      <c r="I312" s="9" t="inlineStr">
        <is>
          <t>run 2 (raw, pasted)</t>
        </is>
      </c>
      <c r="P312" s="9" t="inlineStr">
        <is>
          <t>run 3 (raw, pasted)</t>
        </is>
      </c>
      <c r="W312" s="9" t="inlineStr">
        <is>
          <t>run 4 (raw, pasted)</t>
        </is>
      </c>
      <c r="AD312" s="9" t="inlineStr">
        <is>
          <t>run 5 (raw, pasted)</t>
        </is>
      </c>
      <c r="AK312" s="9" t="inlineStr">
        <is>
          <t>Step2 average matrix (formula)</t>
        </is>
      </c>
      <c r="AR312" s="9" t="inlineStr">
        <is>
          <t>ground truth (reference)</t>
        </is>
      </c>
    </row>
    <row r="313" ht="60" customHeight="1">
      <c r="B313" s="15" t="inlineStr">
        <is>
          <t>Power System</t>
        </is>
      </c>
      <c r="C313" s="15" t="inlineStr">
        <is>
          <t>Command and Data Handling (C&amp;DH)</t>
        </is>
      </c>
      <c r="D313" s="15" t="inlineStr">
        <is>
          <t>Communication System</t>
        </is>
      </c>
      <c r="E313" s="15" t="inlineStr">
        <is>
          <t>Attitude Determination and Control System (ADCS)</t>
        </is>
      </c>
      <c r="F313" s="15" t="inlineStr">
        <is>
          <t>Propulsion System</t>
        </is>
      </c>
      <c r="G313" s="15" t="inlineStr">
        <is>
          <t>Thermal Control System</t>
        </is>
      </c>
      <c r="I313" s="15" t="inlineStr">
        <is>
          <t>Power System</t>
        </is>
      </c>
      <c r="J313" s="15" t="inlineStr">
        <is>
          <t>Command and Data Handling (C&amp;DH)</t>
        </is>
      </c>
      <c r="K313" s="15" t="inlineStr">
        <is>
          <t>Communication System</t>
        </is>
      </c>
      <c r="L313" s="15" t="inlineStr">
        <is>
          <t>Attitude Determination and Control System (ADCS)</t>
        </is>
      </c>
      <c r="M313" s="15" t="inlineStr">
        <is>
          <t>Propulsion System</t>
        </is>
      </c>
      <c r="N313" s="15" t="inlineStr">
        <is>
          <t>Thermal Control System</t>
        </is>
      </c>
      <c r="P313" s="15" t="inlineStr">
        <is>
          <t>Power System</t>
        </is>
      </c>
      <c r="Q313" s="15" t="inlineStr">
        <is>
          <t>Command and Data Handling (C&amp;DH)</t>
        </is>
      </c>
      <c r="R313" s="15" t="inlineStr">
        <is>
          <t>Communication System</t>
        </is>
      </c>
      <c r="S313" s="15" t="inlineStr">
        <is>
          <t>Attitude Determination and Control System (ADCS)</t>
        </is>
      </c>
      <c r="T313" s="15" t="inlineStr">
        <is>
          <t>Propulsion System</t>
        </is>
      </c>
      <c r="U313" s="15" t="inlineStr">
        <is>
          <t>Thermal Control System</t>
        </is>
      </c>
      <c r="W313" s="15" t="inlineStr">
        <is>
          <t>Power System</t>
        </is>
      </c>
      <c r="X313" s="15" t="inlineStr">
        <is>
          <t>Command and Data Handling (C&amp;DH)</t>
        </is>
      </c>
      <c r="Y313" s="15" t="inlineStr">
        <is>
          <t>Communication System</t>
        </is>
      </c>
      <c r="Z313" s="15" t="inlineStr">
        <is>
          <t>Attitude Determination and Control System (ADCS)</t>
        </is>
      </c>
      <c r="AA313" s="15" t="inlineStr">
        <is>
          <t>Propulsion System</t>
        </is>
      </c>
      <c r="AB313" s="15" t="inlineStr">
        <is>
          <t>Thermal Control System</t>
        </is>
      </c>
      <c r="AD313" s="15" t="inlineStr">
        <is>
          <t>Power System</t>
        </is>
      </c>
      <c r="AE313" s="15" t="inlineStr">
        <is>
          <t>Command and Data Handling (C&amp;DH)</t>
        </is>
      </c>
      <c r="AF313" s="15" t="inlineStr">
        <is>
          <t>Communication System</t>
        </is>
      </c>
      <c r="AG313" s="15" t="inlineStr">
        <is>
          <t>Attitude Determination and Control System (ADCS)</t>
        </is>
      </c>
      <c r="AH313" s="15" t="inlineStr">
        <is>
          <t>Propulsion System</t>
        </is>
      </c>
      <c r="AI313" s="15" t="inlineStr">
        <is>
          <t>Thermal Control System</t>
        </is>
      </c>
      <c r="AK313" s="15" t="inlineStr">
        <is>
          <t>Power System</t>
        </is>
      </c>
      <c r="AL313" s="15" t="inlineStr">
        <is>
          <t>Command and Data Handling (C&amp;DH)</t>
        </is>
      </c>
      <c r="AM313" s="15" t="inlineStr">
        <is>
          <t>Communication System</t>
        </is>
      </c>
      <c r="AN313" s="15" t="inlineStr">
        <is>
          <t>Attitude Determination and Control System (ADCS)</t>
        </is>
      </c>
      <c r="AO313" s="15" t="inlineStr">
        <is>
          <t>Propulsion System</t>
        </is>
      </c>
      <c r="AP313" s="15" t="inlineStr">
        <is>
          <t>Thermal Control System</t>
        </is>
      </c>
    </row>
    <row r="314">
      <c r="A314" s="3" t="inlineStr">
        <is>
          <t>Power System</t>
        </is>
      </c>
      <c r="B314" s="8" t="n">
        <v>1</v>
      </c>
      <c r="C314" s="8" t="n">
        <v>1</v>
      </c>
      <c r="D314" s="8" t="n">
        <v>1</v>
      </c>
      <c r="E314" s="8" t="n">
        <v>1</v>
      </c>
      <c r="F314" s="8" t="n">
        <v>1</v>
      </c>
      <c r="G314" s="8" t="n">
        <v>1</v>
      </c>
      <c r="I314" s="8" t="n">
        <v>1</v>
      </c>
      <c r="J314" s="8" t="n">
        <v>1</v>
      </c>
      <c r="K314" s="8" t="n">
        <v>1</v>
      </c>
      <c r="L314" s="8" t="n">
        <v>1</v>
      </c>
      <c r="M314" s="8" t="n">
        <v>1</v>
      </c>
      <c r="N314" s="8" t="n">
        <v>1</v>
      </c>
      <c r="P314" s="8" t="n">
        <v>1</v>
      </c>
      <c r="Q314" s="8" t="n">
        <v>1</v>
      </c>
      <c r="R314" s="8" t="n">
        <v>1</v>
      </c>
      <c r="S314" s="8" t="n">
        <v>1</v>
      </c>
      <c r="T314" s="8" t="n">
        <v>1</v>
      </c>
      <c r="U314" s="8" t="n">
        <v>1</v>
      </c>
      <c r="W314" s="8" t="n">
        <v>1</v>
      </c>
      <c r="X314" s="8" t="n">
        <v>1</v>
      </c>
      <c r="Y314" s="8" t="n">
        <v>1</v>
      </c>
      <c r="Z314" s="8" t="n">
        <v>1</v>
      </c>
      <c r="AA314" s="8" t="n">
        <v>1</v>
      </c>
      <c r="AB314" s="8" t="n">
        <v>1</v>
      </c>
      <c r="AD314" s="8" t="n">
        <v>1</v>
      </c>
      <c r="AE314" s="8" t="n">
        <v>1</v>
      </c>
      <c r="AF314" s="8" t="n">
        <v>1</v>
      </c>
      <c r="AG314" s="8" t="n">
        <v>1</v>
      </c>
      <c r="AH314" s="8" t="n">
        <v>1</v>
      </c>
      <c r="AI314" s="8" t="n">
        <v>1</v>
      </c>
      <c r="AK314" s="8">
        <f>IF(($B$314&lt;&gt;2)+($I$314&lt;&gt;2)+($P$314&lt;&gt;2)+($W$314&lt;&gt;2)+($AD$314&lt;&gt;2)=0,2,IF((($B$314&lt;&gt;2)*$B$314+($I$314&lt;&gt;2)*$I$314+($P$314&lt;&gt;2)*$P$314+($W$314&lt;&gt;2)*$W$314+($AD$314&lt;&gt;2)*$AD$314)/(($B$314&lt;&gt;2)+($I$314&lt;&gt;2)+($P$314&lt;&gt;2)+($W$314&lt;&gt;2)+($AD$314&lt;&gt;2))&gt;=0.5,1,0))</f>
        <v/>
      </c>
      <c r="AL314" s="8">
        <f>IF(($C$314&lt;&gt;2)+($J$314&lt;&gt;2)+($Q$314&lt;&gt;2)+($X$314&lt;&gt;2)+($AE$314&lt;&gt;2)=0,2,IF((($C$314&lt;&gt;2)*$C$314+($J$314&lt;&gt;2)*$J$314+($Q$314&lt;&gt;2)*$Q$314+($X$314&lt;&gt;2)*$X$314+($AE$314&lt;&gt;2)*$AE$314)/(($C$314&lt;&gt;2)+($J$314&lt;&gt;2)+($Q$314&lt;&gt;2)+($X$314&lt;&gt;2)+($AE$314&lt;&gt;2))&gt;=0.5,1,0))</f>
        <v/>
      </c>
      <c r="AM314" s="8">
        <f>IF(($D$314&lt;&gt;2)+($K$314&lt;&gt;2)+($R$314&lt;&gt;2)+($Y$314&lt;&gt;2)+($AF$314&lt;&gt;2)=0,2,IF((($D$314&lt;&gt;2)*$D$314+($K$314&lt;&gt;2)*$K$314+($R$314&lt;&gt;2)*$R$314+($Y$314&lt;&gt;2)*$Y$314+($AF$314&lt;&gt;2)*$AF$314)/(($D$314&lt;&gt;2)+($K$314&lt;&gt;2)+($R$314&lt;&gt;2)+($Y$314&lt;&gt;2)+($AF$314&lt;&gt;2))&gt;=0.5,1,0))</f>
        <v/>
      </c>
      <c r="AN314" s="8">
        <f>IF(($E$314&lt;&gt;2)+($L$314&lt;&gt;2)+($S$314&lt;&gt;2)+($Z$314&lt;&gt;2)+($AG$314&lt;&gt;2)=0,2,IF((($E$314&lt;&gt;2)*$E$314+($L$314&lt;&gt;2)*$L$314+($S$314&lt;&gt;2)*$S$314+($Z$314&lt;&gt;2)*$Z$314+($AG$314&lt;&gt;2)*$AG$314)/(($E$314&lt;&gt;2)+($L$314&lt;&gt;2)+($S$314&lt;&gt;2)+($Z$314&lt;&gt;2)+($AG$314&lt;&gt;2))&gt;=0.5,1,0))</f>
        <v/>
      </c>
      <c r="AO314" s="8">
        <f>IF(($F$314&lt;&gt;2)+($M$314&lt;&gt;2)+($T$314&lt;&gt;2)+($AA$314&lt;&gt;2)+($AH$314&lt;&gt;2)=0,2,IF((($F$314&lt;&gt;2)*$F$314+($M$314&lt;&gt;2)*$M$314+($T$314&lt;&gt;2)*$T$314+($AA$314&lt;&gt;2)*$AA$314+($AH$314&lt;&gt;2)*$AH$314)/(($F$314&lt;&gt;2)+($M$314&lt;&gt;2)+($T$314&lt;&gt;2)+($AA$314&lt;&gt;2)+($AH$314&lt;&gt;2))&gt;=0.5,1,0))</f>
        <v/>
      </c>
      <c r="AP314" s="8">
        <f>IF(($G$314&lt;&gt;2)+($N$314&lt;&gt;2)+($U$314&lt;&gt;2)+($AB$314&lt;&gt;2)+($AI$314&lt;&gt;2)=0,2,IF((($G$314&lt;&gt;2)*$G$314+($N$314&lt;&gt;2)*$N$314+($U$314&lt;&gt;2)*$U$314+($AB$314&lt;&gt;2)*$AB$314+($AI$314&lt;&gt;2)*$AI$314)/(($G$314&lt;&gt;2)+($N$314&lt;&gt;2)+($U$314&lt;&gt;2)+($AB$314&lt;&gt;2)+($AI$314&lt;&gt;2))&gt;=0.5,1,0))</f>
        <v/>
      </c>
      <c r="AR314" s="16">
        <f>'Ground truth'!$B$3</f>
        <v/>
      </c>
      <c r="AS314" s="16">
        <f>'Ground truth'!$C$3</f>
        <v/>
      </c>
      <c r="AT314" s="16">
        <f>'Ground truth'!$D$3</f>
        <v/>
      </c>
      <c r="AU314" s="16">
        <f>'Ground truth'!$E$3</f>
        <v/>
      </c>
      <c r="AV314" s="16">
        <f>'Ground truth'!$F$3</f>
        <v/>
      </c>
      <c r="AW314" s="16">
        <f>'Ground truth'!$G$3</f>
        <v/>
      </c>
    </row>
    <row r="315">
      <c r="A315" s="3" t="inlineStr">
        <is>
          <t>Command and Data Handling (C&amp;DH)</t>
        </is>
      </c>
      <c r="B315" s="8" t="n">
        <v>1</v>
      </c>
      <c r="C315" s="8" t="n">
        <v>1</v>
      </c>
      <c r="D315" s="8" t="n">
        <v>1</v>
      </c>
      <c r="E315" s="8" t="n">
        <v>1</v>
      </c>
      <c r="F315" s="8" t="n">
        <v>0</v>
      </c>
      <c r="G315" s="8" t="n">
        <v>1</v>
      </c>
      <c r="I315" s="8" t="n">
        <v>1</v>
      </c>
      <c r="J315" s="8" t="n">
        <v>1</v>
      </c>
      <c r="K315" s="8" t="n">
        <v>1</v>
      </c>
      <c r="L315" s="8" t="n">
        <v>1</v>
      </c>
      <c r="M315" s="8" t="n">
        <v>0</v>
      </c>
      <c r="N315" s="8" t="n">
        <v>1</v>
      </c>
      <c r="P315" s="8" t="n">
        <v>1</v>
      </c>
      <c r="Q315" s="8" t="n">
        <v>1</v>
      </c>
      <c r="R315" s="8" t="n">
        <v>1</v>
      </c>
      <c r="S315" s="8" t="n">
        <v>1</v>
      </c>
      <c r="T315" s="8" t="n">
        <v>0</v>
      </c>
      <c r="U315" s="8" t="n">
        <v>1</v>
      </c>
      <c r="W315" s="8" t="n">
        <v>1</v>
      </c>
      <c r="X315" s="8" t="n">
        <v>1</v>
      </c>
      <c r="Y315" s="8" t="n">
        <v>1</v>
      </c>
      <c r="Z315" s="8" t="n">
        <v>1</v>
      </c>
      <c r="AA315" s="8" t="n">
        <v>0</v>
      </c>
      <c r="AB315" s="8" t="n">
        <v>1</v>
      </c>
      <c r="AD315" s="8" t="n">
        <v>1</v>
      </c>
      <c r="AE315" s="8" t="n">
        <v>1</v>
      </c>
      <c r="AF315" s="8" t="n">
        <v>1</v>
      </c>
      <c r="AG315" s="8" t="n">
        <v>1</v>
      </c>
      <c r="AH315" s="8" t="n">
        <v>0</v>
      </c>
      <c r="AI315" s="8" t="n">
        <v>1</v>
      </c>
      <c r="AK315" s="8">
        <f>IF(($B$315&lt;&gt;2)+($I$315&lt;&gt;2)+($P$315&lt;&gt;2)+($W$315&lt;&gt;2)+($AD$315&lt;&gt;2)=0,2,IF((($B$315&lt;&gt;2)*$B$315+($I$315&lt;&gt;2)*$I$315+($P$315&lt;&gt;2)*$P$315+($W$315&lt;&gt;2)*$W$315+($AD$315&lt;&gt;2)*$AD$315)/(($B$315&lt;&gt;2)+($I$315&lt;&gt;2)+($P$315&lt;&gt;2)+($W$315&lt;&gt;2)+($AD$315&lt;&gt;2))&gt;=0.5,1,0))</f>
        <v/>
      </c>
      <c r="AL315" s="8">
        <f>IF(($C$315&lt;&gt;2)+($J$315&lt;&gt;2)+($Q$315&lt;&gt;2)+($X$315&lt;&gt;2)+($AE$315&lt;&gt;2)=0,2,IF((($C$315&lt;&gt;2)*$C$315+($J$315&lt;&gt;2)*$J$315+($Q$315&lt;&gt;2)*$Q$315+($X$315&lt;&gt;2)*$X$315+($AE$315&lt;&gt;2)*$AE$315)/(($C$315&lt;&gt;2)+($J$315&lt;&gt;2)+($Q$315&lt;&gt;2)+($X$315&lt;&gt;2)+($AE$315&lt;&gt;2))&gt;=0.5,1,0))</f>
        <v/>
      </c>
      <c r="AM315" s="8">
        <f>IF(($D$315&lt;&gt;2)+($K$315&lt;&gt;2)+($R$315&lt;&gt;2)+($Y$315&lt;&gt;2)+($AF$315&lt;&gt;2)=0,2,IF((($D$315&lt;&gt;2)*$D$315+($K$315&lt;&gt;2)*$K$315+($R$315&lt;&gt;2)*$R$315+($Y$315&lt;&gt;2)*$Y$315+($AF$315&lt;&gt;2)*$AF$315)/(($D$315&lt;&gt;2)+($K$315&lt;&gt;2)+($R$315&lt;&gt;2)+($Y$315&lt;&gt;2)+($AF$315&lt;&gt;2))&gt;=0.5,1,0))</f>
        <v/>
      </c>
      <c r="AN315" s="8">
        <f>IF(($E$315&lt;&gt;2)+($L$315&lt;&gt;2)+($S$315&lt;&gt;2)+($Z$315&lt;&gt;2)+($AG$315&lt;&gt;2)=0,2,IF((($E$315&lt;&gt;2)*$E$315+($L$315&lt;&gt;2)*$L$315+($S$315&lt;&gt;2)*$S$315+($Z$315&lt;&gt;2)*$Z$315+($AG$315&lt;&gt;2)*$AG$315)/(($E$315&lt;&gt;2)+($L$315&lt;&gt;2)+($S$315&lt;&gt;2)+($Z$315&lt;&gt;2)+($AG$315&lt;&gt;2))&gt;=0.5,1,0))</f>
        <v/>
      </c>
      <c r="AO315" s="8">
        <f>IF(($F$315&lt;&gt;2)+($M$315&lt;&gt;2)+($T$315&lt;&gt;2)+($AA$315&lt;&gt;2)+($AH$315&lt;&gt;2)=0,2,IF((($F$315&lt;&gt;2)*$F$315+($M$315&lt;&gt;2)*$M$315+($T$315&lt;&gt;2)*$T$315+($AA$315&lt;&gt;2)*$AA$315+($AH$315&lt;&gt;2)*$AH$315)/(($F$315&lt;&gt;2)+($M$315&lt;&gt;2)+($T$315&lt;&gt;2)+($AA$315&lt;&gt;2)+($AH$315&lt;&gt;2))&gt;=0.5,1,0))</f>
        <v/>
      </c>
      <c r="AP315" s="8">
        <f>IF(($G$315&lt;&gt;2)+($N$315&lt;&gt;2)+($U$315&lt;&gt;2)+($AB$315&lt;&gt;2)+($AI$315&lt;&gt;2)=0,2,IF((($G$315&lt;&gt;2)*$G$315+($N$315&lt;&gt;2)*$N$315+($U$315&lt;&gt;2)*$U$315+($AB$315&lt;&gt;2)*$AB$315+($AI$315&lt;&gt;2)*$AI$315)/(($G$315&lt;&gt;2)+($N$315&lt;&gt;2)+($U$315&lt;&gt;2)+($AB$315&lt;&gt;2)+($AI$315&lt;&gt;2))&gt;=0.5,1,0))</f>
        <v/>
      </c>
      <c r="AR315" s="16">
        <f>'Ground truth'!$B$4</f>
        <v/>
      </c>
      <c r="AS315" s="16">
        <f>'Ground truth'!$C$4</f>
        <v/>
      </c>
      <c r="AT315" s="16">
        <f>'Ground truth'!$D$4</f>
        <v/>
      </c>
      <c r="AU315" s="16">
        <f>'Ground truth'!$E$4</f>
        <v/>
      </c>
      <c r="AV315" s="16">
        <f>'Ground truth'!$F$4</f>
        <v/>
      </c>
      <c r="AW315" s="16">
        <f>'Ground truth'!$G$4</f>
        <v/>
      </c>
    </row>
    <row r="316">
      <c r="A316" s="3" t="inlineStr">
        <is>
          <t>Communication System</t>
        </is>
      </c>
      <c r="B316" s="8" t="n">
        <v>1</v>
      </c>
      <c r="C316" s="8" t="n">
        <v>1</v>
      </c>
      <c r="D316" s="8" t="n">
        <v>1</v>
      </c>
      <c r="E316" s="8" t="n">
        <v>1</v>
      </c>
      <c r="F316" s="8" t="n">
        <v>0</v>
      </c>
      <c r="G316" s="8" t="n">
        <v>1</v>
      </c>
      <c r="I316" s="8" t="n">
        <v>1</v>
      </c>
      <c r="J316" s="8" t="n">
        <v>1</v>
      </c>
      <c r="K316" s="8" t="n">
        <v>1</v>
      </c>
      <c r="L316" s="8" t="n">
        <v>1</v>
      </c>
      <c r="M316" s="8" t="n">
        <v>0</v>
      </c>
      <c r="N316" s="8" t="n">
        <v>1</v>
      </c>
      <c r="P316" s="8" t="n">
        <v>1</v>
      </c>
      <c r="Q316" s="8" t="n">
        <v>1</v>
      </c>
      <c r="R316" s="8" t="n">
        <v>1</v>
      </c>
      <c r="S316" s="8" t="n">
        <v>1</v>
      </c>
      <c r="T316" s="8" t="n">
        <v>0</v>
      </c>
      <c r="U316" s="8" t="n">
        <v>1</v>
      </c>
      <c r="W316" s="8" t="n">
        <v>1</v>
      </c>
      <c r="X316" s="8" t="n">
        <v>1</v>
      </c>
      <c r="Y316" s="8" t="n">
        <v>1</v>
      </c>
      <c r="Z316" s="8" t="n">
        <v>1</v>
      </c>
      <c r="AA316" s="8" t="n">
        <v>0</v>
      </c>
      <c r="AB316" s="8" t="n">
        <v>1</v>
      </c>
      <c r="AD316" s="8" t="n">
        <v>1</v>
      </c>
      <c r="AE316" s="8" t="n">
        <v>1</v>
      </c>
      <c r="AF316" s="8" t="n">
        <v>1</v>
      </c>
      <c r="AG316" s="8" t="n">
        <v>1</v>
      </c>
      <c r="AH316" s="8" t="n">
        <v>0</v>
      </c>
      <c r="AI316" s="8" t="n">
        <v>1</v>
      </c>
      <c r="AK316" s="8">
        <f>IF(($B$316&lt;&gt;2)+($I$316&lt;&gt;2)+($P$316&lt;&gt;2)+($W$316&lt;&gt;2)+($AD$316&lt;&gt;2)=0,2,IF((($B$316&lt;&gt;2)*$B$316+($I$316&lt;&gt;2)*$I$316+($P$316&lt;&gt;2)*$P$316+($W$316&lt;&gt;2)*$W$316+($AD$316&lt;&gt;2)*$AD$316)/(($B$316&lt;&gt;2)+($I$316&lt;&gt;2)+($P$316&lt;&gt;2)+($W$316&lt;&gt;2)+($AD$316&lt;&gt;2))&gt;=0.5,1,0))</f>
        <v/>
      </c>
      <c r="AL316" s="8">
        <f>IF(($C$316&lt;&gt;2)+($J$316&lt;&gt;2)+($Q$316&lt;&gt;2)+($X$316&lt;&gt;2)+($AE$316&lt;&gt;2)=0,2,IF((($C$316&lt;&gt;2)*$C$316+($J$316&lt;&gt;2)*$J$316+($Q$316&lt;&gt;2)*$Q$316+($X$316&lt;&gt;2)*$X$316+($AE$316&lt;&gt;2)*$AE$316)/(($C$316&lt;&gt;2)+($J$316&lt;&gt;2)+($Q$316&lt;&gt;2)+($X$316&lt;&gt;2)+($AE$316&lt;&gt;2))&gt;=0.5,1,0))</f>
        <v/>
      </c>
      <c r="AM316" s="8">
        <f>IF(($D$316&lt;&gt;2)+($K$316&lt;&gt;2)+($R$316&lt;&gt;2)+($Y$316&lt;&gt;2)+($AF$316&lt;&gt;2)=0,2,IF((($D$316&lt;&gt;2)*$D$316+($K$316&lt;&gt;2)*$K$316+($R$316&lt;&gt;2)*$R$316+($Y$316&lt;&gt;2)*$Y$316+($AF$316&lt;&gt;2)*$AF$316)/(($D$316&lt;&gt;2)+($K$316&lt;&gt;2)+($R$316&lt;&gt;2)+($Y$316&lt;&gt;2)+($AF$316&lt;&gt;2))&gt;=0.5,1,0))</f>
        <v/>
      </c>
      <c r="AN316" s="8">
        <f>IF(($E$316&lt;&gt;2)+($L$316&lt;&gt;2)+($S$316&lt;&gt;2)+($Z$316&lt;&gt;2)+($AG$316&lt;&gt;2)=0,2,IF((($E$316&lt;&gt;2)*$E$316+($L$316&lt;&gt;2)*$L$316+($S$316&lt;&gt;2)*$S$316+($Z$316&lt;&gt;2)*$Z$316+($AG$316&lt;&gt;2)*$AG$316)/(($E$316&lt;&gt;2)+($L$316&lt;&gt;2)+($S$316&lt;&gt;2)+($Z$316&lt;&gt;2)+($AG$316&lt;&gt;2))&gt;=0.5,1,0))</f>
        <v/>
      </c>
      <c r="AO316" s="8">
        <f>IF(($F$316&lt;&gt;2)+($M$316&lt;&gt;2)+($T$316&lt;&gt;2)+($AA$316&lt;&gt;2)+($AH$316&lt;&gt;2)=0,2,IF((($F$316&lt;&gt;2)*$F$316+($M$316&lt;&gt;2)*$M$316+($T$316&lt;&gt;2)*$T$316+($AA$316&lt;&gt;2)*$AA$316+($AH$316&lt;&gt;2)*$AH$316)/(($F$316&lt;&gt;2)+($M$316&lt;&gt;2)+($T$316&lt;&gt;2)+($AA$316&lt;&gt;2)+($AH$316&lt;&gt;2))&gt;=0.5,1,0))</f>
        <v/>
      </c>
      <c r="AP316" s="8">
        <f>IF(($G$316&lt;&gt;2)+($N$316&lt;&gt;2)+($U$316&lt;&gt;2)+($AB$316&lt;&gt;2)+($AI$316&lt;&gt;2)=0,2,IF((($G$316&lt;&gt;2)*$G$316+($N$316&lt;&gt;2)*$N$316+($U$316&lt;&gt;2)*$U$316+($AB$316&lt;&gt;2)*$AB$316+($AI$316&lt;&gt;2)*$AI$316)/(($G$316&lt;&gt;2)+($N$316&lt;&gt;2)+($U$316&lt;&gt;2)+($AB$316&lt;&gt;2)+($AI$316&lt;&gt;2))&gt;=0.5,1,0))</f>
        <v/>
      </c>
      <c r="AR316" s="16">
        <f>'Ground truth'!$B$5</f>
        <v/>
      </c>
      <c r="AS316" s="16">
        <f>'Ground truth'!$C$5</f>
        <v/>
      </c>
      <c r="AT316" s="16">
        <f>'Ground truth'!$D$5</f>
        <v/>
      </c>
      <c r="AU316" s="16">
        <f>'Ground truth'!$E$5</f>
        <v/>
      </c>
      <c r="AV316" s="16">
        <f>'Ground truth'!$F$5</f>
        <v/>
      </c>
      <c r="AW316" s="16">
        <f>'Ground truth'!$G$5</f>
        <v/>
      </c>
    </row>
    <row r="317">
      <c r="A317" s="3" t="inlineStr">
        <is>
          <t>Attitude Determination and Control System (ADCS)</t>
        </is>
      </c>
      <c r="B317" s="8" t="n">
        <v>1</v>
      </c>
      <c r="C317" s="8" t="n">
        <v>1</v>
      </c>
      <c r="D317" s="8" t="n">
        <v>1</v>
      </c>
      <c r="E317" s="8" t="n">
        <v>1</v>
      </c>
      <c r="F317" s="8" t="n">
        <v>1</v>
      </c>
      <c r="G317" s="8" t="n">
        <v>1</v>
      </c>
      <c r="I317" s="8" t="n">
        <v>1</v>
      </c>
      <c r="J317" s="8" t="n">
        <v>1</v>
      </c>
      <c r="K317" s="8" t="n">
        <v>1</v>
      </c>
      <c r="L317" s="8" t="n">
        <v>1</v>
      </c>
      <c r="M317" s="8" t="n">
        <v>1</v>
      </c>
      <c r="N317" s="8" t="n">
        <v>1</v>
      </c>
      <c r="P317" s="8" t="n">
        <v>1</v>
      </c>
      <c r="Q317" s="8" t="n">
        <v>1</v>
      </c>
      <c r="R317" s="8" t="n">
        <v>1</v>
      </c>
      <c r="S317" s="8" t="n">
        <v>1</v>
      </c>
      <c r="T317" s="8" t="n">
        <v>1</v>
      </c>
      <c r="U317" s="8" t="n">
        <v>1</v>
      </c>
      <c r="W317" s="8" t="n">
        <v>1</v>
      </c>
      <c r="X317" s="8" t="n">
        <v>1</v>
      </c>
      <c r="Y317" s="8" t="n">
        <v>1</v>
      </c>
      <c r="Z317" s="8" t="n">
        <v>1</v>
      </c>
      <c r="AA317" s="8" t="n">
        <v>1</v>
      </c>
      <c r="AB317" s="8" t="n">
        <v>1</v>
      </c>
      <c r="AD317" s="8" t="n">
        <v>1</v>
      </c>
      <c r="AE317" s="8" t="n">
        <v>1</v>
      </c>
      <c r="AF317" s="8" t="n">
        <v>1</v>
      </c>
      <c r="AG317" s="8" t="n">
        <v>1</v>
      </c>
      <c r="AH317" s="8" t="n">
        <v>1</v>
      </c>
      <c r="AI317" s="8" t="n">
        <v>1</v>
      </c>
      <c r="AK317" s="8">
        <f>IF(($B$317&lt;&gt;2)+($I$317&lt;&gt;2)+($P$317&lt;&gt;2)+($W$317&lt;&gt;2)+($AD$317&lt;&gt;2)=0,2,IF((($B$317&lt;&gt;2)*$B$317+($I$317&lt;&gt;2)*$I$317+($P$317&lt;&gt;2)*$P$317+($W$317&lt;&gt;2)*$W$317+($AD$317&lt;&gt;2)*$AD$317)/(($B$317&lt;&gt;2)+($I$317&lt;&gt;2)+($P$317&lt;&gt;2)+($W$317&lt;&gt;2)+($AD$317&lt;&gt;2))&gt;=0.5,1,0))</f>
        <v/>
      </c>
      <c r="AL317" s="8">
        <f>IF(($C$317&lt;&gt;2)+($J$317&lt;&gt;2)+($Q$317&lt;&gt;2)+($X$317&lt;&gt;2)+($AE$317&lt;&gt;2)=0,2,IF((($C$317&lt;&gt;2)*$C$317+($J$317&lt;&gt;2)*$J$317+($Q$317&lt;&gt;2)*$Q$317+($X$317&lt;&gt;2)*$X$317+($AE$317&lt;&gt;2)*$AE$317)/(($C$317&lt;&gt;2)+($J$317&lt;&gt;2)+($Q$317&lt;&gt;2)+($X$317&lt;&gt;2)+($AE$317&lt;&gt;2))&gt;=0.5,1,0))</f>
        <v/>
      </c>
      <c r="AM317" s="8">
        <f>IF(($D$317&lt;&gt;2)+($K$317&lt;&gt;2)+($R$317&lt;&gt;2)+($Y$317&lt;&gt;2)+($AF$317&lt;&gt;2)=0,2,IF((($D$317&lt;&gt;2)*$D$317+($K$317&lt;&gt;2)*$K$317+($R$317&lt;&gt;2)*$R$317+($Y$317&lt;&gt;2)*$Y$317+($AF$317&lt;&gt;2)*$AF$317)/(($D$317&lt;&gt;2)+($K$317&lt;&gt;2)+($R$317&lt;&gt;2)+($Y$317&lt;&gt;2)+($AF$317&lt;&gt;2))&gt;=0.5,1,0))</f>
        <v/>
      </c>
      <c r="AN317" s="8">
        <f>IF(($E$317&lt;&gt;2)+($L$317&lt;&gt;2)+($S$317&lt;&gt;2)+($Z$317&lt;&gt;2)+($AG$317&lt;&gt;2)=0,2,IF((($E$317&lt;&gt;2)*$E$317+($L$317&lt;&gt;2)*$L$317+($S$317&lt;&gt;2)*$S$317+($Z$317&lt;&gt;2)*$Z$317+($AG$317&lt;&gt;2)*$AG$317)/(($E$317&lt;&gt;2)+($L$317&lt;&gt;2)+($S$317&lt;&gt;2)+($Z$317&lt;&gt;2)+($AG$317&lt;&gt;2))&gt;=0.5,1,0))</f>
        <v/>
      </c>
      <c r="AO317" s="8">
        <f>IF(($F$317&lt;&gt;2)+($M$317&lt;&gt;2)+($T$317&lt;&gt;2)+($AA$317&lt;&gt;2)+($AH$317&lt;&gt;2)=0,2,IF((($F$317&lt;&gt;2)*$F$317+($M$317&lt;&gt;2)*$M$317+($T$317&lt;&gt;2)*$T$317+($AA$317&lt;&gt;2)*$AA$317+($AH$317&lt;&gt;2)*$AH$317)/(($F$317&lt;&gt;2)+($M$317&lt;&gt;2)+($T$317&lt;&gt;2)+($AA$317&lt;&gt;2)+($AH$317&lt;&gt;2))&gt;=0.5,1,0))</f>
        <v/>
      </c>
      <c r="AP317" s="8">
        <f>IF(($G$317&lt;&gt;2)+($N$317&lt;&gt;2)+($U$317&lt;&gt;2)+($AB$317&lt;&gt;2)+($AI$317&lt;&gt;2)=0,2,IF((($G$317&lt;&gt;2)*$G$317+($N$317&lt;&gt;2)*$N$317+($U$317&lt;&gt;2)*$U$317+($AB$317&lt;&gt;2)*$AB$317+($AI$317&lt;&gt;2)*$AI$317)/(($G$317&lt;&gt;2)+($N$317&lt;&gt;2)+($U$317&lt;&gt;2)+($AB$317&lt;&gt;2)+($AI$317&lt;&gt;2))&gt;=0.5,1,0))</f>
        <v/>
      </c>
      <c r="AR317" s="16">
        <f>'Ground truth'!$B$6</f>
        <v/>
      </c>
      <c r="AS317" s="16">
        <f>'Ground truth'!$C$6</f>
        <v/>
      </c>
      <c r="AT317" s="16">
        <f>'Ground truth'!$D$6</f>
        <v/>
      </c>
      <c r="AU317" s="16">
        <f>'Ground truth'!$E$6</f>
        <v/>
      </c>
      <c r="AV317" s="16">
        <f>'Ground truth'!$F$6</f>
        <v/>
      </c>
      <c r="AW317" s="16">
        <f>'Ground truth'!$G$6</f>
        <v/>
      </c>
    </row>
    <row r="318">
      <c r="A318" s="3" t="inlineStr">
        <is>
          <t>Propulsion System</t>
        </is>
      </c>
      <c r="B318" s="8" t="n">
        <v>1</v>
      </c>
      <c r="C318" s="8" t="n">
        <v>0</v>
      </c>
      <c r="D318" s="8" t="n">
        <v>0</v>
      </c>
      <c r="E318" s="8" t="n">
        <v>1</v>
      </c>
      <c r="F318" s="8" t="n">
        <v>1</v>
      </c>
      <c r="G318" s="8" t="n">
        <v>0</v>
      </c>
      <c r="I318" s="8" t="n">
        <v>1</v>
      </c>
      <c r="J318" s="8" t="n">
        <v>0</v>
      </c>
      <c r="K318" s="8" t="n">
        <v>0</v>
      </c>
      <c r="L318" s="8" t="n">
        <v>1</v>
      </c>
      <c r="M318" s="8" t="n">
        <v>1</v>
      </c>
      <c r="N318" s="8" t="n">
        <v>0</v>
      </c>
      <c r="P318" s="8" t="n">
        <v>1</v>
      </c>
      <c r="Q318" s="8" t="n">
        <v>0</v>
      </c>
      <c r="R318" s="8" t="n">
        <v>0</v>
      </c>
      <c r="S318" s="8" t="n">
        <v>1</v>
      </c>
      <c r="T318" s="8" t="n">
        <v>1</v>
      </c>
      <c r="U318" s="8" t="n">
        <v>0</v>
      </c>
      <c r="W318" s="8" t="n">
        <v>1</v>
      </c>
      <c r="X318" s="8" t="n">
        <v>0</v>
      </c>
      <c r="Y318" s="8" t="n">
        <v>0</v>
      </c>
      <c r="Z318" s="8" t="n">
        <v>1</v>
      </c>
      <c r="AA318" s="8" t="n">
        <v>1</v>
      </c>
      <c r="AB318" s="8" t="n">
        <v>0</v>
      </c>
      <c r="AD318" s="8" t="n">
        <v>1</v>
      </c>
      <c r="AE318" s="8" t="n">
        <v>0</v>
      </c>
      <c r="AF318" s="8" t="n">
        <v>0</v>
      </c>
      <c r="AG318" s="8" t="n">
        <v>1</v>
      </c>
      <c r="AH318" s="8" t="n">
        <v>1</v>
      </c>
      <c r="AI318" s="8" t="n">
        <v>0</v>
      </c>
      <c r="AK318" s="8">
        <f>IF(($B$318&lt;&gt;2)+($I$318&lt;&gt;2)+($P$318&lt;&gt;2)+($W$318&lt;&gt;2)+($AD$318&lt;&gt;2)=0,2,IF((($B$318&lt;&gt;2)*$B$318+($I$318&lt;&gt;2)*$I$318+($P$318&lt;&gt;2)*$P$318+($W$318&lt;&gt;2)*$W$318+($AD$318&lt;&gt;2)*$AD$318)/(($B$318&lt;&gt;2)+($I$318&lt;&gt;2)+($P$318&lt;&gt;2)+($W$318&lt;&gt;2)+($AD$318&lt;&gt;2))&gt;=0.5,1,0))</f>
        <v/>
      </c>
      <c r="AL318" s="8">
        <f>IF(($C$318&lt;&gt;2)+($J$318&lt;&gt;2)+($Q$318&lt;&gt;2)+($X$318&lt;&gt;2)+($AE$318&lt;&gt;2)=0,2,IF((($C$318&lt;&gt;2)*$C$318+($J$318&lt;&gt;2)*$J$318+($Q$318&lt;&gt;2)*$Q$318+($X$318&lt;&gt;2)*$X$318+($AE$318&lt;&gt;2)*$AE$318)/(($C$318&lt;&gt;2)+($J$318&lt;&gt;2)+($Q$318&lt;&gt;2)+($X$318&lt;&gt;2)+($AE$318&lt;&gt;2))&gt;=0.5,1,0))</f>
        <v/>
      </c>
      <c r="AM318" s="8">
        <f>IF(($D$318&lt;&gt;2)+($K$318&lt;&gt;2)+($R$318&lt;&gt;2)+($Y$318&lt;&gt;2)+($AF$318&lt;&gt;2)=0,2,IF((($D$318&lt;&gt;2)*$D$318+($K$318&lt;&gt;2)*$K$318+($R$318&lt;&gt;2)*$R$318+($Y$318&lt;&gt;2)*$Y$318+($AF$318&lt;&gt;2)*$AF$318)/(($D$318&lt;&gt;2)+($K$318&lt;&gt;2)+($R$318&lt;&gt;2)+($Y$318&lt;&gt;2)+($AF$318&lt;&gt;2))&gt;=0.5,1,0))</f>
        <v/>
      </c>
      <c r="AN318" s="8">
        <f>IF(($E$318&lt;&gt;2)+($L$318&lt;&gt;2)+($S$318&lt;&gt;2)+($Z$318&lt;&gt;2)+($AG$318&lt;&gt;2)=0,2,IF((($E$318&lt;&gt;2)*$E$318+($L$318&lt;&gt;2)*$L$318+($S$318&lt;&gt;2)*$S$318+($Z$318&lt;&gt;2)*$Z$318+($AG$318&lt;&gt;2)*$AG$318)/(($E$318&lt;&gt;2)+($L$318&lt;&gt;2)+($S$318&lt;&gt;2)+($Z$318&lt;&gt;2)+($AG$318&lt;&gt;2))&gt;=0.5,1,0))</f>
        <v/>
      </c>
      <c r="AO318" s="8">
        <f>IF(($F$318&lt;&gt;2)+($M$318&lt;&gt;2)+($T$318&lt;&gt;2)+($AA$318&lt;&gt;2)+($AH$318&lt;&gt;2)=0,2,IF((($F$318&lt;&gt;2)*$F$318+($M$318&lt;&gt;2)*$M$318+($T$318&lt;&gt;2)*$T$318+($AA$318&lt;&gt;2)*$AA$318+($AH$318&lt;&gt;2)*$AH$318)/(($F$318&lt;&gt;2)+($M$318&lt;&gt;2)+($T$318&lt;&gt;2)+($AA$318&lt;&gt;2)+($AH$318&lt;&gt;2))&gt;=0.5,1,0))</f>
        <v/>
      </c>
      <c r="AP318" s="8">
        <f>IF(($G$318&lt;&gt;2)+($N$318&lt;&gt;2)+($U$318&lt;&gt;2)+($AB$318&lt;&gt;2)+($AI$318&lt;&gt;2)=0,2,IF((($G$318&lt;&gt;2)*$G$318+($N$318&lt;&gt;2)*$N$318+($U$318&lt;&gt;2)*$U$318+($AB$318&lt;&gt;2)*$AB$318+($AI$318&lt;&gt;2)*$AI$318)/(($G$318&lt;&gt;2)+($N$318&lt;&gt;2)+($U$318&lt;&gt;2)+($AB$318&lt;&gt;2)+($AI$318&lt;&gt;2))&gt;=0.5,1,0))</f>
        <v/>
      </c>
      <c r="AR318" s="16">
        <f>'Ground truth'!$B$7</f>
        <v/>
      </c>
      <c r="AS318" s="16">
        <f>'Ground truth'!$C$7</f>
        <v/>
      </c>
      <c r="AT318" s="16">
        <f>'Ground truth'!$D$7</f>
        <v/>
      </c>
      <c r="AU318" s="16">
        <f>'Ground truth'!$E$7</f>
        <v/>
      </c>
      <c r="AV318" s="16">
        <f>'Ground truth'!$F$7</f>
        <v/>
      </c>
      <c r="AW318" s="16">
        <f>'Ground truth'!$G$7</f>
        <v/>
      </c>
    </row>
    <row r="319">
      <c r="A319" s="3" t="inlineStr">
        <is>
          <t>Thermal Control System</t>
        </is>
      </c>
      <c r="B319" s="8" t="n">
        <v>1</v>
      </c>
      <c r="C319" s="8" t="n">
        <v>1</v>
      </c>
      <c r="D319" s="8" t="n">
        <v>1</v>
      </c>
      <c r="E319" s="8" t="n">
        <v>1</v>
      </c>
      <c r="F319" s="8" t="n">
        <v>0</v>
      </c>
      <c r="G319" s="8" t="n">
        <v>1</v>
      </c>
      <c r="I319" s="8" t="n">
        <v>1</v>
      </c>
      <c r="J319" s="8" t="n">
        <v>1</v>
      </c>
      <c r="K319" s="8" t="n">
        <v>1</v>
      </c>
      <c r="L319" s="8" t="n">
        <v>1</v>
      </c>
      <c r="M319" s="8" t="n">
        <v>0</v>
      </c>
      <c r="N319" s="8" t="n">
        <v>1</v>
      </c>
      <c r="P319" s="8" t="n">
        <v>1</v>
      </c>
      <c r="Q319" s="8" t="n">
        <v>1</v>
      </c>
      <c r="R319" s="8" t="n">
        <v>1</v>
      </c>
      <c r="S319" s="8" t="n">
        <v>1</v>
      </c>
      <c r="T319" s="8" t="n">
        <v>0</v>
      </c>
      <c r="U319" s="8" t="n">
        <v>1</v>
      </c>
      <c r="W319" s="8" t="n">
        <v>1</v>
      </c>
      <c r="X319" s="8" t="n">
        <v>1</v>
      </c>
      <c r="Y319" s="8" t="n">
        <v>1</v>
      </c>
      <c r="Z319" s="8" t="n">
        <v>1</v>
      </c>
      <c r="AA319" s="8" t="n">
        <v>0</v>
      </c>
      <c r="AB319" s="8" t="n">
        <v>1</v>
      </c>
      <c r="AD319" s="8" t="n">
        <v>1</v>
      </c>
      <c r="AE319" s="8" t="n">
        <v>1</v>
      </c>
      <c r="AF319" s="8" t="n">
        <v>1</v>
      </c>
      <c r="AG319" s="8" t="n">
        <v>1</v>
      </c>
      <c r="AH319" s="8" t="n">
        <v>0</v>
      </c>
      <c r="AI319" s="8" t="n">
        <v>1</v>
      </c>
      <c r="AK319" s="8">
        <f>IF(($B$319&lt;&gt;2)+($I$319&lt;&gt;2)+($P$319&lt;&gt;2)+($W$319&lt;&gt;2)+($AD$319&lt;&gt;2)=0,2,IF((($B$319&lt;&gt;2)*$B$319+($I$319&lt;&gt;2)*$I$319+($P$319&lt;&gt;2)*$P$319+($W$319&lt;&gt;2)*$W$319+($AD$319&lt;&gt;2)*$AD$319)/(($B$319&lt;&gt;2)+($I$319&lt;&gt;2)+($P$319&lt;&gt;2)+($W$319&lt;&gt;2)+($AD$319&lt;&gt;2))&gt;=0.5,1,0))</f>
        <v/>
      </c>
      <c r="AL319" s="8">
        <f>IF(($C$319&lt;&gt;2)+($J$319&lt;&gt;2)+($Q$319&lt;&gt;2)+($X$319&lt;&gt;2)+($AE$319&lt;&gt;2)=0,2,IF((($C$319&lt;&gt;2)*$C$319+($J$319&lt;&gt;2)*$J$319+($Q$319&lt;&gt;2)*$Q$319+($X$319&lt;&gt;2)*$X$319+($AE$319&lt;&gt;2)*$AE$319)/(($C$319&lt;&gt;2)+($J$319&lt;&gt;2)+($Q$319&lt;&gt;2)+($X$319&lt;&gt;2)+($AE$319&lt;&gt;2))&gt;=0.5,1,0))</f>
        <v/>
      </c>
      <c r="AM319" s="8">
        <f>IF(($D$319&lt;&gt;2)+($K$319&lt;&gt;2)+($R$319&lt;&gt;2)+($Y$319&lt;&gt;2)+($AF$319&lt;&gt;2)=0,2,IF((($D$319&lt;&gt;2)*$D$319+($K$319&lt;&gt;2)*$K$319+($R$319&lt;&gt;2)*$R$319+($Y$319&lt;&gt;2)*$Y$319+($AF$319&lt;&gt;2)*$AF$319)/(($D$319&lt;&gt;2)+($K$319&lt;&gt;2)+($R$319&lt;&gt;2)+($Y$319&lt;&gt;2)+($AF$319&lt;&gt;2))&gt;=0.5,1,0))</f>
        <v/>
      </c>
      <c r="AN319" s="8">
        <f>IF(($E$319&lt;&gt;2)+($L$319&lt;&gt;2)+($S$319&lt;&gt;2)+($Z$319&lt;&gt;2)+($AG$319&lt;&gt;2)=0,2,IF((($E$319&lt;&gt;2)*$E$319+($L$319&lt;&gt;2)*$L$319+($S$319&lt;&gt;2)*$S$319+($Z$319&lt;&gt;2)*$Z$319+($AG$319&lt;&gt;2)*$AG$319)/(($E$319&lt;&gt;2)+($L$319&lt;&gt;2)+($S$319&lt;&gt;2)+($Z$319&lt;&gt;2)+($AG$319&lt;&gt;2))&gt;=0.5,1,0))</f>
        <v/>
      </c>
      <c r="AO319" s="8">
        <f>IF(($F$319&lt;&gt;2)+($M$319&lt;&gt;2)+($T$319&lt;&gt;2)+($AA$319&lt;&gt;2)+($AH$319&lt;&gt;2)=0,2,IF((($F$319&lt;&gt;2)*$F$319+($M$319&lt;&gt;2)*$M$319+($T$319&lt;&gt;2)*$T$319+($AA$319&lt;&gt;2)*$AA$319+($AH$319&lt;&gt;2)*$AH$319)/(($F$319&lt;&gt;2)+($M$319&lt;&gt;2)+($T$319&lt;&gt;2)+($AA$319&lt;&gt;2)+($AH$319&lt;&gt;2))&gt;=0.5,1,0))</f>
        <v/>
      </c>
      <c r="AP319" s="8">
        <f>IF(($G$319&lt;&gt;2)+($N$319&lt;&gt;2)+($U$319&lt;&gt;2)+($AB$319&lt;&gt;2)+($AI$319&lt;&gt;2)=0,2,IF((($G$319&lt;&gt;2)*$G$319+($N$319&lt;&gt;2)*$N$319+($U$319&lt;&gt;2)*$U$319+($AB$319&lt;&gt;2)*$AB$319+($AI$319&lt;&gt;2)*$AI$319)/(($G$319&lt;&gt;2)+($N$319&lt;&gt;2)+($U$319&lt;&gt;2)+($AB$319&lt;&gt;2)+($AI$319&lt;&gt;2))&gt;=0.5,1,0))</f>
        <v/>
      </c>
      <c r="AR319" s="16">
        <f>'Ground truth'!$B$8</f>
        <v/>
      </c>
      <c r="AS319" s="16">
        <f>'Ground truth'!$C$8</f>
        <v/>
      </c>
      <c r="AT319" s="16">
        <f>'Ground truth'!$D$8</f>
        <v/>
      </c>
      <c r="AU319" s="16">
        <f>'Ground truth'!$E$8</f>
        <v/>
      </c>
      <c r="AV319" s="16">
        <f>'Ground truth'!$F$8</f>
        <v/>
      </c>
      <c r="AW319" s="16">
        <f>'Ground truth'!$G$8</f>
        <v/>
      </c>
    </row>
    <row r="321">
      <c r="A321" s="17" t="inlineStr">
        <is>
          <t>metrics — confident-only (unsure excluded from denominators)</t>
        </is>
      </c>
      <c r="B321" s="10" t="inlineStr">
        <is>
          <t>run 1</t>
        </is>
      </c>
      <c r="C321" s="10" t="inlineStr">
        <is>
          <t>run 2</t>
        </is>
      </c>
      <c r="D321" s="10" t="inlineStr">
        <is>
          <t>run 3</t>
        </is>
      </c>
      <c r="E321" s="10" t="inlineStr">
        <is>
          <t>run 4</t>
        </is>
      </c>
      <c r="F321" s="10" t="inlineStr">
        <is>
          <t>run 5</t>
        </is>
      </c>
      <c r="G321" s="10" t="inlineStr">
        <is>
          <t>avg-matrix</t>
        </is>
      </c>
      <c r="H321" s="10" t="inlineStr">
        <is>
          <t>mean</t>
        </is>
      </c>
      <c r="I321" s="10" t="inlineStr">
        <is>
          <t>std (pop.)</t>
        </is>
      </c>
      <c r="J321" s="17" t="inlineStr">
        <is>
          <t>notes</t>
        </is>
      </c>
    </row>
    <row r="322">
      <c r="A322" s="7" t="inlineStr">
        <is>
          <t>TP</t>
        </is>
      </c>
      <c r="B322" s="7">
        <f>SUMPRODUCT(($B$314:$G$319=1)*('Ground truth'!$B$3:$G$8=1))</f>
        <v/>
      </c>
      <c r="C322" s="7">
        <f>SUMPRODUCT(($I$314:$N$319=1)*('Ground truth'!$B$3:$G$8=1))</f>
        <v/>
      </c>
      <c r="D322" s="7">
        <f>SUMPRODUCT(($P$314:$U$319=1)*('Ground truth'!$B$3:$G$8=1))</f>
        <v/>
      </c>
      <c r="E322" s="7">
        <f>SUMPRODUCT(($W$314:$AB$319=1)*('Ground truth'!$B$3:$G$8=1))</f>
        <v/>
      </c>
      <c r="F322" s="7">
        <f>SUMPRODUCT(($AD$314:$AI$319=1)*('Ground truth'!$B$3:$G$8=1))</f>
        <v/>
      </c>
      <c r="G322" s="7">
        <f>SUMPRODUCT(($AK$314:$AP$319=1)*('Ground truth'!$B$3:$G$8=1))</f>
        <v/>
      </c>
      <c r="H322" s="12">
        <f>AVERAGE($B$322:$F$322)</f>
        <v/>
      </c>
      <c r="I322" s="12">
        <f>STDEV.P($B$322:$F$322)</f>
        <v/>
      </c>
    </row>
    <row r="323">
      <c r="A323" s="7" t="inlineStr">
        <is>
          <t>TN</t>
        </is>
      </c>
      <c r="B323" s="7">
        <f>SUMPRODUCT(($B$314:$G$319=0)*('Ground truth'!$B$3:$G$8=0))</f>
        <v/>
      </c>
      <c r="C323" s="7">
        <f>SUMPRODUCT(($I$314:$N$319=0)*('Ground truth'!$B$3:$G$8=0))</f>
        <v/>
      </c>
      <c r="D323" s="7">
        <f>SUMPRODUCT(($P$314:$U$319=0)*('Ground truth'!$B$3:$G$8=0))</f>
        <v/>
      </c>
      <c r="E323" s="7">
        <f>SUMPRODUCT(($W$314:$AB$319=0)*('Ground truth'!$B$3:$G$8=0))</f>
        <v/>
      </c>
      <c r="F323" s="7">
        <f>SUMPRODUCT(($AD$314:$AI$319=0)*('Ground truth'!$B$3:$G$8=0))</f>
        <v/>
      </c>
      <c r="G323" s="7">
        <f>SUMPRODUCT(($AK$314:$AP$319=0)*('Ground truth'!$B$3:$G$8=0))</f>
        <v/>
      </c>
      <c r="H323" s="12">
        <f>AVERAGE($B$323:$F$323)</f>
        <v/>
      </c>
      <c r="I323" s="12">
        <f>STDEV.P($B$323:$F$323)</f>
        <v/>
      </c>
    </row>
    <row r="324">
      <c r="A324" s="7" t="inlineStr">
        <is>
          <t>FP</t>
        </is>
      </c>
      <c r="B324" s="7">
        <f>SUMPRODUCT(($B$314:$G$319=1)*('Ground truth'!$B$3:$G$8=0))</f>
        <v/>
      </c>
      <c r="C324" s="7">
        <f>SUMPRODUCT(($I$314:$N$319=1)*('Ground truth'!$B$3:$G$8=0))</f>
        <v/>
      </c>
      <c r="D324" s="7">
        <f>SUMPRODUCT(($P$314:$U$319=1)*('Ground truth'!$B$3:$G$8=0))</f>
        <v/>
      </c>
      <c r="E324" s="7">
        <f>SUMPRODUCT(($W$314:$AB$319=1)*('Ground truth'!$B$3:$G$8=0))</f>
        <v/>
      </c>
      <c r="F324" s="7">
        <f>SUMPRODUCT(($AD$314:$AI$319=1)*('Ground truth'!$B$3:$G$8=0))</f>
        <v/>
      </c>
      <c r="G324" s="7">
        <f>SUMPRODUCT(($AK$314:$AP$319=1)*('Ground truth'!$B$3:$G$8=0))</f>
        <v/>
      </c>
      <c r="H324" s="12">
        <f>AVERAGE($B$324:$F$324)</f>
        <v/>
      </c>
      <c r="I324" s="12">
        <f>STDEV.P($B$324:$F$324)</f>
        <v/>
      </c>
    </row>
    <row r="325">
      <c r="A325" s="7" t="inlineStr">
        <is>
          <t>FN</t>
        </is>
      </c>
      <c r="B325" s="7">
        <f>SUMPRODUCT(($B$314:$G$319=0)*('Ground truth'!$B$3:$G$8=1))</f>
        <v/>
      </c>
      <c r="C325" s="7">
        <f>SUMPRODUCT(($I$314:$N$319=0)*('Ground truth'!$B$3:$G$8=1))</f>
        <v/>
      </c>
      <c r="D325" s="7">
        <f>SUMPRODUCT(($P$314:$U$319=0)*('Ground truth'!$B$3:$G$8=1))</f>
        <v/>
      </c>
      <c r="E325" s="7">
        <f>SUMPRODUCT(($W$314:$AB$319=0)*('Ground truth'!$B$3:$G$8=1))</f>
        <v/>
      </c>
      <c r="F325" s="7">
        <f>SUMPRODUCT(($AD$314:$AI$319=0)*('Ground truth'!$B$3:$G$8=1))</f>
        <v/>
      </c>
      <c r="G325" s="7">
        <f>SUMPRODUCT(($AK$314:$AP$319=0)*('Ground truth'!$B$3:$G$8=1))</f>
        <v/>
      </c>
      <c r="H325" s="12">
        <f>AVERAGE($B$325:$F$325)</f>
        <v/>
      </c>
      <c r="I325" s="12">
        <f>STDEV.P($B$325:$F$325)</f>
        <v/>
      </c>
    </row>
    <row r="326">
      <c r="A326" s="4" t="inlineStr">
        <is>
          <t>Precision</t>
        </is>
      </c>
      <c r="B326" s="12">
        <f>IFERROR($B$322/($B$322+$B$324),0)</f>
        <v/>
      </c>
      <c r="C326" s="12">
        <f>IFERROR($C$322/($C$322+$C$324),0)</f>
        <v/>
      </c>
      <c r="D326" s="12">
        <f>IFERROR($D$322/($D$322+$D$324),0)</f>
        <v/>
      </c>
      <c r="E326" s="12">
        <f>IFERROR($E$322/($E$322+$E$324),0)</f>
        <v/>
      </c>
      <c r="F326" s="12">
        <f>IFERROR($F$322/($F$322+$F$324),0)</f>
        <v/>
      </c>
      <c r="G326" s="12">
        <f>IFERROR($G$322/($G$322+$G$324),0)</f>
        <v/>
      </c>
      <c r="H326" s="18">
        <f>AVERAGE($B$326:$F$326)</f>
        <v/>
      </c>
      <c r="I326" s="18">
        <f>STDEV.P($B$326:$F$326)</f>
        <v/>
      </c>
    </row>
    <row r="327">
      <c r="A327" s="4" t="inlineStr">
        <is>
          <t>Recall</t>
        </is>
      </c>
      <c r="B327" s="12">
        <f>IFERROR($B$322/($B$322+$B$325),0)</f>
        <v/>
      </c>
      <c r="C327" s="12">
        <f>IFERROR($C$322/($C$322+$C$325),0)</f>
        <v/>
      </c>
      <c r="D327" s="12">
        <f>IFERROR($D$322/($D$322+$D$325),0)</f>
        <v/>
      </c>
      <c r="E327" s="12">
        <f>IFERROR($E$322/($E$322+$E$325),0)</f>
        <v/>
      </c>
      <c r="F327" s="12">
        <f>IFERROR($F$322/($F$322+$F$325),0)</f>
        <v/>
      </c>
      <c r="G327" s="12">
        <f>IFERROR($G$322/($G$322+$G$325),0)</f>
        <v/>
      </c>
      <c r="H327" s="18">
        <f>AVERAGE($B$327:$F$327)</f>
        <v/>
      </c>
      <c r="I327" s="18">
        <f>STDEV.P($B$327:$F$327)</f>
        <v/>
      </c>
    </row>
    <row r="328">
      <c r="A328" s="4" t="inlineStr">
        <is>
          <t>F1</t>
        </is>
      </c>
      <c r="B328" s="12">
        <f>IFERROR(2*$B$326*$B$327/($B$326+$B$327),0)</f>
        <v/>
      </c>
      <c r="C328" s="12">
        <f>IFERROR(2*$C$326*$C$327/($C$326+$C$327),0)</f>
        <v/>
      </c>
      <c r="D328" s="12">
        <f>IFERROR(2*$D$326*$D$327/($D$326+$D$327),0)</f>
        <v/>
      </c>
      <c r="E328" s="12">
        <f>IFERROR(2*$E$326*$E$327/($E$326+$E$327),0)</f>
        <v/>
      </c>
      <c r="F328" s="12">
        <f>IFERROR(2*$F$326*$F$327/($F$326+$F$327),0)</f>
        <v/>
      </c>
      <c r="G328" s="12">
        <f>IFERROR(2*$G$326*$G$327/($G$326+$G$327),0)</f>
        <v/>
      </c>
      <c r="H328" s="18">
        <f>AVERAGE($B$328:$F$328)</f>
        <v/>
      </c>
      <c r="I328" s="18">
        <f>STDEV.P($B$328:$F$328)</f>
        <v/>
      </c>
    </row>
    <row r="329">
      <c r="A329" s="4" t="inlineStr">
        <is>
          <t>Accuracy</t>
        </is>
      </c>
      <c r="B329" s="12">
        <f>IFERROR(($B$322+$B$323)/($B$322+$B$323+$B$324+$B$325),0)</f>
        <v/>
      </c>
      <c r="C329" s="12">
        <f>IFERROR(($C$322+$C$323)/($C$322+$C$323+$C$324+$C$325),0)</f>
        <v/>
      </c>
      <c r="D329" s="12">
        <f>IFERROR(($D$322+$D$323)/($D$322+$D$323+$D$324+$D$325),0)</f>
        <v/>
      </c>
      <c r="E329" s="12">
        <f>IFERROR(($E$322+$E$323)/($E$322+$E$323+$E$324+$E$325),0)</f>
        <v/>
      </c>
      <c r="F329" s="12">
        <f>IFERROR(($F$322+$F$323)/($F$322+$F$323+$F$324+$F$325),0)</f>
        <v/>
      </c>
      <c r="G329" s="12">
        <f>IFERROR(($G$322+$G$323)/($G$322+$G$323+$G$324+$G$325),0)</f>
        <v/>
      </c>
      <c r="H329" s="18">
        <f>AVERAGE($B$329:$F$329)</f>
        <v/>
      </c>
      <c r="I329" s="18">
        <f>STDEV.P($B$329:$F$329)</f>
        <v/>
      </c>
    </row>
    <row r="330">
      <c r="A330" s="4" t="inlineStr">
        <is>
          <t>Edit distance</t>
        </is>
      </c>
      <c r="B330" s="12">
        <f>SUMPRODUCT(ABS('Ground truth'!$B$3:$G$8-$B$314:$G$319))</f>
        <v/>
      </c>
      <c r="C330" s="12">
        <f>SUMPRODUCT(ABS('Ground truth'!$B$3:$G$8-$I$314:$N$319))</f>
        <v/>
      </c>
      <c r="D330" s="12">
        <f>SUMPRODUCT(ABS('Ground truth'!$B$3:$G$8-$P$314:$U$319))</f>
        <v/>
      </c>
      <c r="E330" s="12">
        <f>SUMPRODUCT(ABS('Ground truth'!$B$3:$G$8-$W$314:$AB$319))</f>
        <v/>
      </c>
      <c r="F330" s="12">
        <f>SUMPRODUCT(ABS('Ground truth'!$B$3:$G$8-$AD$314:$AI$319))</f>
        <v/>
      </c>
      <c r="G330" s="12">
        <f>SUMPRODUCT(ABS('Ground truth'!$B$3:$G$8-$AK$314:$AP$319))</f>
        <v/>
      </c>
      <c r="H330" s="18">
        <f>AVERAGE($B$330:$F$330)</f>
        <v/>
      </c>
      <c r="I330" s="18">
        <f>STDEV.P($B$330:$F$330)</f>
        <v/>
      </c>
    </row>
    <row r="331">
      <c r="A331" s="4" t="inlineStr">
        <is>
          <t>Spectral distance</t>
        </is>
      </c>
      <c r="B331" s="12">
        <f>SQRT(SUMPRODUCT(('Ground truth'!$J$3:$J$8-$B$341:$B$346)^2))</f>
        <v/>
      </c>
      <c r="C331" s="12">
        <f>SQRT(SUMPRODUCT(('Ground truth'!$J$3:$J$8-$C$341:$C$346)^2))</f>
        <v/>
      </c>
      <c r="D331" s="12">
        <f>SQRT(SUMPRODUCT(('Ground truth'!$J$3:$J$8-$D$341:$D$346)^2))</f>
        <v/>
      </c>
      <c r="E331" s="12">
        <f>SQRT(SUMPRODUCT(('Ground truth'!$J$3:$J$8-$E$341:$E$346)^2))</f>
        <v/>
      </c>
      <c r="F331" s="12">
        <f>SQRT(SUMPRODUCT(('Ground truth'!$J$3:$J$8-$F$341:$F$346)^2))</f>
        <v/>
      </c>
      <c r="G331" s="12">
        <f>SQRT(SUMPRODUCT(('Ground truth'!$J$3:$J$8-$G$341:$G$346)^2))</f>
        <v/>
      </c>
      <c r="H331" s="18">
        <f>AVERAGE($B$331:$F$331)</f>
        <v/>
      </c>
      <c r="I331" s="18">
        <f>STDEV.P($B$331:$F$331)</f>
        <v/>
      </c>
    </row>
    <row r="332">
      <c r="A332" s="4" t="inlineStr">
        <is>
          <t>Unsure cells</t>
        </is>
      </c>
      <c r="B332" s="7">
        <f>COUNTIF($B$314:$G$319,2)</f>
        <v/>
      </c>
      <c r="C332" s="7">
        <f>COUNTIF($I$314:$N$319,2)</f>
        <v/>
      </c>
      <c r="D332" s="7">
        <f>COUNTIF($P$314:$U$319,2)</f>
        <v/>
      </c>
      <c r="E332" s="7">
        <f>COUNTIF($W$314:$AB$319,2)</f>
        <v/>
      </c>
      <c r="F332" s="7">
        <f>COUNTIF($AD$314:$AI$319,2)</f>
        <v/>
      </c>
      <c r="G332" s="7">
        <f>COUNTIF($AK$314:$AP$319,2)</f>
        <v/>
      </c>
      <c r="H332" s="12">
        <f>AVERAGE($B$332:$F$332)</f>
        <v/>
      </c>
      <c r="I332" s="12">
        <f>STDEV.P($B$332:$F$332)</f>
        <v/>
      </c>
    </row>
    <row r="333">
      <c r="A333" s="3" t="inlineStr">
        <is>
          <t>eigenvalues (real part, numpy order; pasted)</t>
        </is>
      </c>
    </row>
    <row r="334">
      <c r="A334" s="3" t="inlineStr">
        <is>
          <t xml:space="preserve">  λ1</t>
        </is>
      </c>
      <c r="B334" s="19" t="n">
        <v>5.201472338219244</v>
      </c>
      <c r="C334" s="19" t="n">
        <v>5.201472338219244</v>
      </c>
      <c r="D334" s="19" t="n">
        <v>5.201472338219244</v>
      </c>
      <c r="E334" s="19" t="n">
        <v>5.201472338219244</v>
      </c>
      <c r="F334" s="19" t="n">
        <v>5.201472338219244</v>
      </c>
      <c r="G334" s="19" t="n">
        <v>5.201472338219244</v>
      </c>
    </row>
    <row r="335">
      <c r="A335" s="3" t="inlineStr">
        <is>
          <t xml:space="preserve">  λ2</t>
        </is>
      </c>
      <c r="B335" s="19" t="n">
        <v>1.545095908776476</v>
      </c>
      <c r="C335" s="19" t="n">
        <v>1.545095908776476</v>
      </c>
      <c r="D335" s="19" t="n">
        <v>1.545095908776476</v>
      </c>
      <c r="E335" s="19" t="n">
        <v>1.545095908776476</v>
      </c>
      <c r="F335" s="19" t="n">
        <v>1.545095908776476</v>
      </c>
      <c r="G335" s="19" t="n">
        <v>1.545095908776476</v>
      </c>
    </row>
    <row r="336">
      <c r="A336" s="3" t="inlineStr">
        <is>
          <t xml:space="preserve">  λ3</t>
        </is>
      </c>
      <c r="B336" s="19" t="n">
        <v>-0.7465682469957173</v>
      </c>
      <c r="C336" s="19" t="n">
        <v>-0.7465682469957173</v>
      </c>
      <c r="D336" s="19" t="n">
        <v>-0.7465682469957173</v>
      </c>
      <c r="E336" s="19" t="n">
        <v>-0.7465682469957173</v>
      </c>
      <c r="F336" s="19" t="n">
        <v>-0.7465682469957173</v>
      </c>
      <c r="G336" s="19" t="n">
        <v>-0.7465682469957173</v>
      </c>
    </row>
    <row r="337">
      <c r="A337" s="3" t="inlineStr">
        <is>
          <t xml:space="preserve">  λ4</t>
        </is>
      </c>
      <c r="B337" s="19" t="n">
        <v>1.801605385613721e-17</v>
      </c>
      <c r="C337" s="19" t="n">
        <v>1.801605385613721e-17</v>
      </c>
      <c r="D337" s="19" t="n">
        <v>1.801605385613721e-17</v>
      </c>
      <c r="E337" s="19" t="n">
        <v>1.801605385613721e-17</v>
      </c>
      <c r="F337" s="19" t="n">
        <v>1.801605385613721e-17</v>
      </c>
      <c r="G337" s="19" t="n">
        <v>1.801605385613721e-17</v>
      </c>
    </row>
    <row r="338">
      <c r="A338" s="3" t="inlineStr">
        <is>
          <t xml:space="preserve">  λ5</t>
        </is>
      </c>
      <c r="B338" s="19" t="n">
        <v>1.801605385613721e-17</v>
      </c>
      <c r="C338" s="19" t="n">
        <v>1.801605385613721e-17</v>
      </c>
      <c r="D338" s="19" t="n">
        <v>1.801605385613721e-17</v>
      </c>
      <c r="E338" s="19" t="n">
        <v>1.801605385613721e-17</v>
      </c>
      <c r="F338" s="19" t="n">
        <v>1.801605385613721e-17</v>
      </c>
      <c r="G338" s="19" t="n">
        <v>1.801605385613721e-17</v>
      </c>
    </row>
    <row r="339">
      <c r="A339" s="3" t="inlineStr">
        <is>
          <t xml:space="preserve">  λ6</t>
        </is>
      </c>
      <c r="B339" s="19" t="n">
        <v>-5.127689759498397e-17</v>
      </c>
      <c r="C339" s="19" t="n">
        <v>-5.127689759498397e-17</v>
      </c>
      <c r="D339" s="19" t="n">
        <v>-5.127689759498397e-17</v>
      </c>
      <c r="E339" s="19" t="n">
        <v>-5.127689759498397e-17</v>
      </c>
      <c r="F339" s="19" t="n">
        <v>-5.127689759498397e-17</v>
      </c>
      <c r="G339" s="19" t="n">
        <v>-5.127689759498397e-17</v>
      </c>
    </row>
    <row r="340">
      <c r="A340" s="3" t="inlineStr">
        <is>
          <t>eigenvalues sorted desc (LARGE)</t>
        </is>
      </c>
    </row>
    <row r="341">
      <c r="A341" s="3" t="inlineStr">
        <is>
          <t xml:space="preserve">  λ(1)</t>
        </is>
      </c>
      <c r="B341" s="19">
        <f>LARGE($B$334:$B$339,1)</f>
        <v/>
      </c>
      <c r="C341" s="19">
        <f>LARGE($C$334:$C$339,1)</f>
        <v/>
      </c>
      <c r="D341" s="19">
        <f>LARGE($D$334:$D$339,1)</f>
        <v/>
      </c>
      <c r="E341" s="19">
        <f>LARGE($E$334:$E$339,1)</f>
        <v/>
      </c>
      <c r="F341" s="19">
        <f>LARGE($F$334:$F$339,1)</f>
        <v/>
      </c>
      <c r="G341" s="19">
        <f>LARGE($G$334:$G$339,1)</f>
        <v/>
      </c>
    </row>
    <row r="342">
      <c r="A342" s="3" t="inlineStr">
        <is>
          <t xml:space="preserve">  λ(2)</t>
        </is>
      </c>
      <c r="B342" s="19">
        <f>LARGE($B$334:$B$339,2)</f>
        <v/>
      </c>
      <c r="C342" s="19">
        <f>LARGE($C$334:$C$339,2)</f>
        <v/>
      </c>
      <c r="D342" s="19">
        <f>LARGE($D$334:$D$339,2)</f>
        <v/>
      </c>
      <c r="E342" s="19">
        <f>LARGE($E$334:$E$339,2)</f>
        <v/>
      </c>
      <c r="F342" s="19">
        <f>LARGE($F$334:$F$339,2)</f>
        <v/>
      </c>
      <c r="G342" s="19">
        <f>LARGE($G$334:$G$339,2)</f>
        <v/>
      </c>
    </row>
    <row r="343">
      <c r="A343" s="3" t="inlineStr">
        <is>
          <t xml:space="preserve">  λ(3)</t>
        </is>
      </c>
      <c r="B343" s="19">
        <f>LARGE($B$334:$B$339,3)</f>
        <v/>
      </c>
      <c r="C343" s="19">
        <f>LARGE($C$334:$C$339,3)</f>
        <v/>
      </c>
      <c r="D343" s="19">
        <f>LARGE($D$334:$D$339,3)</f>
        <v/>
      </c>
      <c r="E343" s="19">
        <f>LARGE($E$334:$E$339,3)</f>
        <v/>
      </c>
      <c r="F343" s="19">
        <f>LARGE($F$334:$F$339,3)</f>
        <v/>
      </c>
      <c r="G343" s="19">
        <f>LARGE($G$334:$G$339,3)</f>
        <v/>
      </c>
    </row>
    <row r="344">
      <c r="A344" s="3" t="inlineStr">
        <is>
          <t xml:space="preserve">  λ(4)</t>
        </is>
      </c>
      <c r="B344" s="19">
        <f>LARGE($B$334:$B$339,4)</f>
        <v/>
      </c>
      <c r="C344" s="19">
        <f>LARGE($C$334:$C$339,4)</f>
        <v/>
      </c>
      <c r="D344" s="19">
        <f>LARGE($D$334:$D$339,4)</f>
        <v/>
      </c>
      <c r="E344" s="19">
        <f>LARGE($E$334:$E$339,4)</f>
        <v/>
      </c>
      <c r="F344" s="19">
        <f>LARGE($F$334:$F$339,4)</f>
        <v/>
      </c>
      <c r="G344" s="19">
        <f>LARGE($G$334:$G$339,4)</f>
        <v/>
      </c>
    </row>
    <row r="345">
      <c r="A345" s="3" t="inlineStr">
        <is>
          <t xml:space="preserve">  λ(5)</t>
        </is>
      </c>
      <c r="B345" s="19">
        <f>LARGE($B$334:$B$339,5)</f>
        <v/>
      </c>
      <c r="C345" s="19">
        <f>LARGE($C$334:$C$339,5)</f>
        <v/>
      </c>
      <c r="D345" s="19">
        <f>LARGE($D$334:$D$339,5)</f>
        <v/>
      </c>
      <c r="E345" s="19">
        <f>LARGE($E$334:$E$339,5)</f>
        <v/>
      </c>
      <c r="F345" s="19">
        <f>LARGE($F$334:$F$339,5)</f>
        <v/>
      </c>
      <c r="G345" s="19">
        <f>LARGE($G$334:$G$339,5)</f>
        <v/>
      </c>
    </row>
    <row r="346">
      <c r="A346" s="3" t="inlineStr">
        <is>
          <t xml:space="preserve">  λ(6)</t>
        </is>
      </c>
      <c r="B346" s="19">
        <f>LARGE($B$334:$B$339,6)</f>
        <v/>
      </c>
      <c r="C346" s="19">
        <f>LARGE($C$334:$C$339,6)</f>
        <v/>
      </c>
      <c r="D346" s="19">
        <f>LARGE($D$334:$D$339,6)</f>
        <v/>
      </c>
      <c r="E346" s="19">
        <f>LARGE($E$334:$E$339,6)</f>
        <v/>
      </c>
      <c r="F346" s="19">
        <f>LARGE($F$334:$F$339,6)</f>
        <v/>
      </c>
      <c r="G346" s="19">
        <f>LARGE($G$334:$G$339,6)</f>
        <v/>
      </c>
    </row>
    <row r="347">
      <c r="A347" s="3" t="inlineStr">
        <is>
          <t>check: Σeig − trace (→0)</t>
        </is>
      </c>
      <c r="B347" s="3">
        <f>ROUND(SUM($B$334:$B$339)-($B$314+$C$315+$D$316+$E$317+$F$318+$G$319),6)</f>
        <v/>
      </c>
      <c r="C347" s="3">
        <f>ROUND(SUM($C$334:$C$339)-($I$314+$J$315+$K$316+$L$317+$M$318+$N$319),6)</f>
        <v/>
      </c>
      <c r="D347" s="3">
        <f>ROUND(SUM($D$334:$D$339)-($P$314+$Q$315+$R$316+$S$317+$T$318+$U$319),6)</f>
        <v/>
      </c>
      <c r="E347" s="3">
        <f>ROUND(SUM($E$334:$E$339)-($W$314+$X$315+$Y$316+$Z$317+$AA$318+$AB$319),6)</f>
        <v/>
      </c>
      <c r="F347" s="3">
        <f>ROUND(SUM($F$334:$F$339)-($AD$314+$AE$315+$AF$316+$AG$317+$AH$318+$AI$319),6)</f>
        <v/>
      </c>
      <c r="G347" s="3">
        <f>ROUND(SUM($G$334:$G$339)-($AK$314+$AL$315+$AM$316+$AN$317+$AO$318+$AP$319),6)</f>
        <v/>
      </c>
    </row>
    <row r="348">
      <c r="A348" s="3" t="inlineStr">
        <is>
          <t>check: Πeig − det (→0)</t>
        </is>
      </c>
      <c r="B348" s="3">
        <f>ROUND(MDETERM($B$314:$G$319)-PRODUCT($B$334:$B$339),6)</f>
        <v/>
      </c>
      <c r="C348" s="3">
        <f>ROUND(MDETERM($I$314:$N$319)-PRODUCT($C$334:$C$339),6)</f>
        <v/>
      </c>
      <c r="D348" s="3">
        <f>ROUND(MDETERM($P$314:$U$319)-PRODUCT($D$334:$D$339),6)</f>
        <v/>
      </c>
      <c r="E348" s="3">
        <f>ROUND(MDETERM($W$314:$AB$319)-PRODUCT($E$334:$E$339),6)</f>
        <v/>
      </c>
      <c r="F348" s="3">
        <f>ROUND(MDETERM($AD$314:$AI$319)-PRODUCT($F$334:$F$339),6)</f>
        <v/>
      </c>
      <c r="G348" s="3">
        <f>ROUND(MDETERM($AK$314:$AP$319)-PRODUCT($G$334:$G$339),6)</f>
        <v/>
      </c>
    </row>
    <row r="349">
      <c r="A349" s="3" t="inlineStr">
        <is>
          <t>complex eigenvalues?</t>
        </is>
      </c>
      <c r="B349" s="3" t="inlineStr"/>
      <c r="C349" s="3" t="inlineStr"/>
      <c r="D349" s="3" t="inlineStr"/>
      <c r="E349" s="3" t="inlineStr"/>
      <c r="F349" s="3" t="inlineStr"/>
      <c r="G349" s="3" t="inlineStr"/>
    </row>
    <row r="350">
      <c r="A350" s="3" t="inlineStr">
        <is>
          <t>check: det(M − λᵢI) per sorted λ (→0)</t>
        </is>
      </c>
    </row>
    <row r="351">
      <c r="A351" s="3" t="inlineStr">
        <is>
          <t xml:space="preserve">  det(M − λ(1)I)</t>
        </is>
      </c>
      <c r="B351" s="3">
        <f t="array" ref="B351">ROUND(MDETERM($B$314:$G$319-$B$341*MUNIT(6)),6)</f>
        <v/>
      </c>
      <c r="C351" s="3">
        <f t="array" ref="C351">ROUND(MDETERM($I$314:$N$319-$C$341*MUNIT(6)),6)</f>
        <v/>
      </c>
      <c r="D351" s="3">
        <f t="array" ref="D351">ROUND(MDETERM($P$314:$U$319-$D$341*MUNIT(6)),6)</f>
        <v/>
      </c>
      <c r="E351" s="3">
        <f t="array" ref="E351">ROUND(MDETERM($W$314:$AB$319-$E$341*MUNIT(6)),6)</f>
        <v/>
      </c>
      <c r="F351" s="3">
        <f t="array" ref="F351">ROUND(MDETERM($AD$314:$AI$319-$F$341*MUNIT(6)),6)</f>
        <v/>
      </c>
      <c r="G351" s="3">
        <f t="array" ref="G351">ROUND(MDETERM($AK$314:$AP$319-$G$341*MUNIT(6)),6)</f>
        <v/>
      </c>
    </row>
    <row r="352">
      <c r="A352" s="3" t="inlineStr">
        <is>
          <t xml:space="preserve">  det(M − λ(2)I)</t>
        </is>
      </c>
      <c r="B352" s="3">
        <f t="array" ref="B352">ROUND(MDETERM($B$314:$G$319-$B$342*MUNIT(6)),6)</f>
        <v/>
      </c>
      <c r="C352" s="3">
        <f t="array" ref="C352">ROUND(MDETERM($I$314:$N$319-$C$342*MUNIT(6)),6)</f>
        <v/>
      </c>
      <c r="D352" s="3">
        <f t="array" ref="D352">ROUND(MDETERM($P$314:$U$319-$D$342*MUNIT(6)),6)</f>
        <v/>
      </c>
      <c r="E352" s="3">
        <f t="array" ref="E352">ROUND(MDETERM($W$314:$AB$319-$E$342*MUNIT(6)),6)</f>
        <v/>
      </c>
      <c r="F352" s="3">
        <f t="array" ref="F352">ROUND(MDETERM($AD$314:$AI$319-$F$342*MUNIT(6)),6)</f>
        <v/>
      </c>
      <c r="G352" s="3">
        <f t="array" ref="G352">ROUND(MDETERM($AK$314:$AP$319-$G$342*MUNIT(6)),6)</f>
        <v/>
      </c>
    </row>
    <row r="353">
      <c r="A353" s="3" t="inlineStr">
        <is>
          <t xml:space="preserve">  det(M − λ(3)I)</t>
        </is>
      </c>
      <c r="B353" s="3">
        <f t="array" ref="B353">ROUND(MDETERM($B$314:$G$319-$B$343*MUNIT(6)),6)</f>
        <v/>
      </c>
      <c r="C353" s="3">
        <f t="array" ref="C353">ROUND(MDETERM($I$314:$N$319-$C$343*MUNIT(6)),6)</f>
        <v/>
      </c>
      <c r="D353" s="3">
        <f t="array" ref="D353">ROUND(MDETERM($P$314:$U$319-$D$343*MUNIT(6)),6)</f>
        <v/>
      </c>
      <c r="E353" s="3">
        <f t="array" ref="E353">ROUND(MDETERM($W$314:$AB$319-$E$343*MUNIT(6)),6)</f>
        <v/>
      </c>
      <c r="F353" s="3">
        <f t="array" ref="F353">ROUND(MDETERM($AD$314:$AI$319-$F$343*MUNIT(6)),6)</f>
        <v/>
      </c>
      <c r="G353" s="3">
        <f t="array" ref="G353">ROUND(MDETERM($AK$314:$AP$319-$G$343*MUNIT(6)),6)</f>
        <v/>
      </c>
    </row>
    <row r="354">
      <c r="A354" s="3" t="inlineStr">
        <is>
          <t xml:space="preserve">  det(M − λ(4)I)</t>
        </is>
      </c>
      <c r="B354" s="3">
        <f t="array" ref="B354">ROUND(MDETERM($B$314:$G$319-$B$344*MUNIT(6)),6)</f>
        <v/>
      </c>
      <c r="C354" s="3">
        <f t="array" ref="C354">ROUND(MDETERM($I$314:$N$319-$C$344*MUNIT(6)),6)</f>
        <v/>
      </c>
      <c r="D354" s="3">
        <f t="array" ref="D354">ROUND(MDETERM($P$314:$U$319-$D$344*MUNIT(6)),6)</f>
        <v/>
      </c>
      <c r="E354" s="3">
        <f t="array" ref="E354">ROUND(MDETERM($W$314:$AB$319-$E$344*MUNIT(6)),6)</f>
        <v/>
      </c>
      <c r="F354" s="3">
        <f t="array" ref="F354">ROUND(MDETERM($AD$314:$AI$319-$F$344*MUNIT(6)),6)</f>
        <v/>
      </c>
      <c r="G354" s="3">
        <f t="array" ref="G354">ROUND(MDETERM($AK$314:$AP$319-$G$344*MUNIT(6)),6)</f>
        <v/>
      </c>
    </row>
    <row r="355">
      <c r="A355" s="3" t="inlineStr">
        <is>
          <t xml:space="preserve">  det(M − λ(5)I)</t>
        </is>
      </c>
      <c r="B355" s="3">
        <f t="array" ref="B355">ROUND(MDETERM($B$314:$G$319-$B$345*MUNIT(6)),6)</f>
        <v/>
      </c>
      <c r="C355" s="3">
        <f t="array" ref="C355">ROUND(MDETERM($I$314:$N$319-$C$345*MUNIT(6)),6)</f>
        <v/>
      </c>
      <c r="D355" s="3">
        <f t="array" ref="D355">ROUND(MDETERM($P$314:$U$319-$D$345*MUNIT(6)),6)</f>
        <v/>
      </c>
      <c r="E355" s="3">
        <f t="array" ref="E355">ROUND(MDETERM($W$314:$AB$319-$E$345*MUNIT(6)),6)</f>
        <v/>
      </c>
      <c r="F355" s="3">
        <f t="array" ref="F355">ROUND(MDETERM($AD$314:$AI$319-$F$345*MUNIT(6)),6)</f>
        <v/>
      </c>
      <c r="G355" s="3">
        <f t="array" ref="G355">ROUND(MDETERM($AK$314:$AP$319-$G$345*MUNIT(6)),6)</f>
        <v/>
      </c>
    </row>
    <row r="356">
      <c r="A356" s="3" t="inlineStr">
        <is>
          <t xml:space="preserve">  det(M − λ(6)I)</t>
        </is>
      </c>
      <c r="B356" s="3">
        <f t="array" ref="B356">ROUND(MDETERM($B$314:$G$319-$B$346*MUNIT(6)),6)</f>
        <v/>
      </c>
      <c r="C356" s="3">
        <f t="array" ref="C356">ROUND(MDETERM($I$314:$N$319-$C$346*MUNIT(6)),6)</f>
        <v/>
      </c>
      <c r="D356" s="3">
        <f t="array" ref="D356">ROUND(MDETERM($P$314:$U$319-$D$346*MUNIT(6)),6)</f>
        <v/>
      </c>
      <c r="E356" s="3">
        <f t="array" ref="E356">ROUND(MDETERM($W$314:$AB$319-$E$346*MUNIT(6)),6)</f>
        <v/>
      </c>
      <c r="F356" s="3">
        <f t="array" ref="F356">ROUND(MDETERM($AD$314:$AI$319-$F$346*MUNIT(6)),6)</f>
        <v/>
      </c>
      <c r="G356" s="3">
        <f t="array" ref="G356">ROUND(MDETERM($AK$314:$AP$319-$G$346*MUNIT(6)),6)</f>
        <v/>
      </c>
    </row>
    <row r="360" ht="16" customHeight="1">
      <c r="A360" s="14" t="inlineStr">
        <is>
          <t>RAG R1 | mixtral:8x22b</t>
        </is>
      </c>
      <c r="B360" s="9" t="inlineStr">
        <is>
          <t>run 1 (raw, pasted)</t>
        </is>
      </c>
      <c r="I360" s="9" t="inlineStr">
        <is>
          <t>run 2 (raw, pasted)</t>
        </is>
      </c>
      <c r="P360" s="9" t="inlineStr">
        <is>
          <t>run 3 (raw, pasted)</t>
        </is>
      </c>
      <c r="W360" s="9" t="inlineStr">
        <is>
          <t>run 4 (raw, pasted)</t>
        </is>
      </c>
      <c r="AD360" s="9" t="inlineStr">
        <is>
          <t>run 5 (raw, pasted)</t>
        </is>
      </c>
      <c r="AK360" s="9" t="inlineStr">
        <is>
          <t>Step2 average matrix (formula)</t>
        </is>
      </c>
      <c r="AR360" s="9" t="inlineStr">
        <is>
          <t>ground truth (reference)</t>
        </is>
      </c>
    </row>
    <row r="361" ht="60" customHeight="1">
      <c r="B361" s="15" t="inlineStr">
        <is>
          <t>Payload</t>
        </is>
      </c>
      <c r="C361" s="15" t="inlineStr">
        <is>
          <t>Communication System</t>
        </is>
      </c>
      <c r="D361" s="15" t="inlineStr">
        <is>
          <t>Power System</t>
        </is>
      </c>
      <c r="E361" s="15" t="inlineStr">
        <is>
          <t>Attitude Determination and Control System</t>
        </is>
      </c>
      <c r="F361" s="15" t="inlineStr">
        <is>
          <t>On-Board Computer</t>
        </is>
      </c>
      <c r="G361" s="15" t="inlineStr">
        <is>
          <t>Structure</t>
        </is>
      </c>
      <c r="I361" s="15" t="inlineStr">
        <is>
          <t>Payload</t>
        </is>
      </c>
      <c r="J361" s="15" t="inlineStr">
        <is>
          <t>Communication System</t>
        </is>
      </c>
      <c r="K361" s="15" t="inlineStr">
        <is>
          <t>Power System</t>
        </is>
      </c>
      <c r="L361" s="15" t="inlineStr">
        <is>
          <t>Attitude Determination and Control System</t>
        </is>
      </c>
      <c r="M361" s="15" t="inlineStr">
        <is>
          <t>On-Board Computer</t>
        </is>
      </c>
      <c r="N361" s="15" t="inlineStr">
        <is>
          <t>Structure</t>
        </is>
      </c>
      <c r="P361" s="15" t="inlineStr">
        <is>
          <t>Payload</t>
        </is>
      </c>
      <c r="Q361" s="15" t="inlineStr">
        <is>
          <t>Communication System</t>
        </is>
      </c>
      <c r="R361" s="15" t="inlineStr">
        <is>
          <t>Power System</t>
        </is>
      </c>
      <c r="S361" s="15" t="inlineStr">
        <is>
          <t>Attitude Determination and Control System</t>
        </is>
      </c>
      <c r="T361" s="15" t="inlineStr">
        <is>
          <t>On-Board Computer</t>
        </is>
      </c>
      <c r="U361" s="15" t="inlineStr">
        <is>
          <t>Structure</t>
        </is>
      </c>
      <c r="W361" s="15" t="inlineStr">
        <is>
          <t>Payload</t>
        </is>
      </c>
      <c r="X361" s="15" t="inlineStr">
        <is>
          <t>Communication System</t>
        </is>
      </c>
      <c r="Y361" s="15" t="inlineStr">
        <is>
          <t>Power System</t>
        </is>
      </c>
      <c r="Z361" s="15" t="inlineStr">
        <is>
          <t>Attitude Determination and Control System</t>
        </is>
      </c>
      <c r="AA361" s="15" t="inlineStr">
        <is>
          <t>On-Board Computer</t>
        </is>
      </c>
      <c r="AB361" s="15" t="inlineStr">
        <is>
          <t>Structure</t>
        </is>
      </c>
      <c r="AD361" s="15" t="inlineStr">
        <is>
          <t>Payload</t>
        </is>
      </c>
      <c r="AE361" s="15" t="inlineStr">
        <is>
          <t>Communication System</t>
        </is>
      </c>
      <c r="AF361" s="15" t="inlineStr">
        <is>
          <t>Power System</t>
        </is>
      </c>
      <c r="AG361" s="15" t="inlineStr">
        <is>
          <t>Attitude Determination and Control System</t>
        </is>
      </c>
      <c r="AH361" s="15" t="inlineStr">
        <is>
          <t>On-Board Computer</t>
        </is>
      </c>
      <c r="AI361" s="15" t="inlineStr">
        <is>
          <t>Structure</t>
        </is>
      </c>
      <c r="AK361" s="15" t="inlineStr">
        <is>
          <t>Payload</t>
        </is>
      </c>
      <c r="AL361" s="15" t="inlineStr">
        <is>
          <t>Communication System</t>
        </is>
      </c>
      <c r="AM361" s="15" t="inlineStr">
        <is>
          <t>Power System</t>
        </is>
      </c>
      <c r="AN361" s="15" t="inlineStr">
        <is>
          <t>Attitude Determination and Control System</t>
        </is>
      </c>
      <c r="AO361" s="15" t="inlineStr">
        <is>
          <t>On-Board Computer</t>
        </is>
      </c>
      <c r="AP361" s="15" t="inlineStr">
        <is>
          <t>Structure</t>
        </is>
      </c>
    </row>
    <row r="362">
      <c r="A362" s="3" t="inlineStr">
        <is>
          <t>Payload</t>
        </is>
      </c>
      <c r="B362" s="8" t="n">
        <v>1</v>
      </c>
      <c r="C362" s="8" t="n">
        <v>1</v>
      </c>
      <c r="D362" s="8" t="n">
        <v>1</v>
      </c>
      <c r="E362" s="8" t="n">
        <v>1</v>
      </c>
      <c r="F362" s="8" t="n">
        <v>1</v>
      </c>
      <c r="G362" s="8" t="n">
        <v>1</v>
      </c>
      <c r="I362" s="8" t="n">
        <v>1</v>
      </c>
      <c r="J362" s="8" t="n">
        <v>1</v>
      </c>
      <c r="K362" s="8" t="n">
        <v>1</v>
      </c>
      <c r="L362" s="8" t="n">
        <v>1</v>
      </c>
      <c r="M362" s="8" t="n">
        <v>1</v>
      </c>
      <c r="N362" s="8" t="n">
        <v>1</v>
      </c>
      <c r="P362" s="8" t="n">
        <v>1</v>
      </c>
      <c r="Q362" s="8" t="n">
        <v>1</v>
      </c>
      <c r="R362" s="8" t="n">
        <v>1</v>
      </c>
      <c r="S362" s="8" t="n">
        <v>1</v>
      </c>
      <c r="T362" s="8" t="n">
        <v>1</v>
      </c>
      <c r="U362" s="8" t="n">
        <v>1</v>
      </c>
      <c r="W362" s="8" t="n">
        <v>1</v>
      </c>
      <c r="X362" s="8" t="n">
        <v>1</v>
      </c>
      <c r="Y362" s="8" t="n">
        <v>1</v>
      </c>
      <c r="Z362" s="8" t="n">
        <v>1</v>
      </c>
      <c r="AA362" s="8" t="n">
        <v>1</v>
      </c>
      <c r="AB362" s="8" t="n">
        <v>1</v>
      </c>
      <c r="AD362" s="8" t="n">
        <v>1</v>
      </c>
      <c r="AE362" s="8" t="n">
        <v>1</v>
      </c>
      <c r="AF362" s="8" t="n">
        <v>1</v>
      </c>
      <c r="AG362" s="8" t="n">
        <v>1</v>
      </c>
      <c r="AH362" s="8" t="n">
        <v>1</v>
      </c>
      <c r="AI362" s="8" t="n">
        <v>1</v>
      </c>
      <c r="AK362" s="8">
        <f>IF(($B$362&lt;&gt;2)+($I$362&lt;&gt;2)+($P$362&lt;&gt;2)+($W$362&lt;&gt;2)+($AD$362&lt;&gt;2)=0,2,IF((($B$362&lt;&gt;2)*$B$362+($I$362&lt;&gt;2)*$I$362+($P$362&lt;&gt;2)*$P$362+($W$362&lt;&gt;2)*$W$362+($AD$362&lt;&gt;2)*$AD$362)/(($B$362&lt;&gt;2)+($I$362&lt;&gt;2)+($P$362&lt;&gt;2)+($W$362&lt;&gt;2)+($AD$362&lt;&gt;2))&gt;=0.5,1,0))</f>
        <v/>
      </c>
      <c r="AL362" s="8">
        <f>IF(($C$362&lt;&gt;2)+($J$362&lt;&gt;2)+($Q$362&lt;&gt;2)+($X$362&lt;&gt;2)+($AE$362&lt;&gt;2)=0,2,IF((($C$362&lt;&gt;2)*$C$362+($J$362&lt;&gt;2)*$J$362+($Q$362&lt;&gt;2)*$Q$362+($X$362&lt;&gt;2)*$X$362+($AE$362&lt;&gt;2)*$AE$362)/(($C$362&lt;&gt;2)+($J$362&lt;&gt;2)+($Q$362&lt;&gt;2)+($X$362&lt;&gt;2)+($AE$362&lt;&gt;2))&gt;=0.5,1,0))</f>
        <v/>
      </c>
      <c r="AM362" s="8">
        <f>IF(($D$362&lt;&gt;2)+($K$362&lt;&gt;2)+($R$362&lt;&gt;2)+($Y$362&lt;&gt;2)+($AF$362&lt;&gt;2)=0,2,IF((($D$362&lt;&gt;2)*$D$362+($K$362&lt;&gt;2)*$K$362+($R$362&lt;&gt;2)*$R$362+($Y$362&lt;&gt;2)*$Y$362+($AF$362&lt;&gt;2)*$AF$362)/(($D$362&lt;&gt;2)+($K$362&lt;&gt;2)+($R$362&lt;&gt;2)+($Y$362&lt;&gt;2)+($AF$362&lt;&gt;2))&gt;=0.5,1,0))</f>
        <v/>
      </c>
      <c r="AN362" s="8">
        <f>IF(($E$362&lt;&gt;2)+($L$362&lt;&gt;2)+($S$362&lt;&gt;2)+($Z$362&lt;&gt;2)+($AG$362&lt;&gt;2)=0,2,IF((($E$362&lt;&gt;2)*$E$362+($L$362&lt;&gt;2)*$L$362+($S$362&lt;&gt;2)*$S$362+($Z$362&lt;&gt;2)*$Z$362+($AG$362&lt;&gt;2)*$AG$362)/(($E$362&lt;&gt;2)+($L$362&lt;&gt;2)+($S$362&lt;&gt;2)+($Z$362&lt;&gt;2)+($AG$362&lt;&gt;2))&gt;=0.5,1,0))</f>
        <v/>
      </c>
      <c r="AO362" s="8">
        <f>IF(($F$362&lt;&gt;2)+($M$362&lt;&gt;2)+($T$362&lt;&gt;2)+($AA$362&lt;&gt;2)+($AH$362&lt;&gt;2)=0,2,IF((($F$362&lt;&gt;2)*$F$362+($M$362&lt;&gt;2)*$M$362+($T$362&lt;&gt;2)*$T$362+($AA$362&lt;&gt;2)*$AA$362+($AH$362&lt;&gt;2)*$AH$362)/(($F$362&lt;&gt;2)+($M$362&lt;&gt;2)+($T$362&lt;&gt;2)+($AA$362&lt;&gt;2)+($AH$362&lt;&gt;2))&gt;=0.5,1,0))</f>
        <v/>
      </c>
      <c r="AP362" s="8">
        <f>IF(($G$362&lt;&gt;2)+($N$362&lt;&gt;2)+($U$362&lt;&gt;2)+($AB$362&lt;&gt;2)+($AI$362&lt;&gt;2)=0,2,IF((($G$362&lt;&gt;2)*$G$362+($N$362&lt;&gt;2)*$N$362+($U$362&lt;&gt;2)*$U$362+($AB$362&lt;&gt;2)*$AB$362+($AI$362&lt;&gt;2)*$AI$362)/(($G$362&lt;&gt;2)+($N$362&lt;&gt;2)+($U$362&lt;&gt;2)+($AB$362&lt;&gt;2)+($AI$362&lt;&gt;2))&gt;=0.5,1,0))</f>
        <v/>
      </c>
      <c r="AR362" s="16">
        <f>'Ground truth'!$B$3</f>
        <v/>
      </c>
      <c r="AS362" s="16">
        <f>'Ground truth'!$C$3</f>
        <v/>
      </c>
      <c r="AT362" s="16">
        <f>'Ground truth'!$D$3</f>
        <v/>
      </c>
      <c r="AU362" s="16">
        <f>'Ground truth'!$E$3</f>
        <v/>
      </c>
      <c r="AV362" s="16">
        <f>'Ground truth'!$F$3</f>
        <v/>
      </c>
      <c r="AW362" s="16">
        <f>'Ground truth'!$G$3</f>
        <v/>
      </c>
    </row>
    <row r="363">
      <c r="A363" s="3" t="inlineStr">
        <is>
          <t>Communication System</t>
        </is>
      </c>
      <c r="B363" s="8" t="n">
        <v>1</v>
      </c>
      <c r="C363" s="8" t="n">
        <v>1</v>
      </c>
      <c r="D363" s="8" t="n">
        <v>1</v>
      </c>
      <c r="E363" s="8" t="n">
        <v>1</v>
      </c>
      <c r="F363" s="8" t="n">
        <v>1</v>
      </c>
      <c r="G363" s="8" t="n">
        <v>0</v>
      </c>
      <c r="I363" s="8" t="n">
        <v>1</v>
      </c>
      <c r="J363" s="8" t="n">
        <v>1</v>
      </c>
      <c r="K363" s="8" t="n">
        <v>0</v>
      </c>
      <c r="L363" s="8" t="n">
        <v>1</v>
      </c>
      <c r="M363" s="8" t="n">
        <v>1</v>
      </c>
      <c r="N363" s="8" t="n">
        <v>1</v>
      </c>
      <c r="P363" s="8" t="n">
        <v>1</v>
      </c>
      <c r="Q363" s="8" t="n">
        <v>1</v>
      </c>
      <c r="R363" s="8" t="n">
        <v>0</v>
      </c>
      <c r="S363" s="8" t="n">
        <v>1</v>
      </c>
      <c r="T363" s="8" t="n">
        <v>1</v>
      </c>
      <c r="U363" s="8" t="n">
        <v>1</v>
      </c>
      <c r="W363" s="8" t="n">
        <v>1</v>
      </c>
      <c r="X363" s="8" t="n">
        <v>1</v>
      </c>
      <c r="Y363" s="8" t="n">
        <v>0</v>
      </c>
      <c r="Z363" s="8" t="n">
        <v>1</v>
      </c>
      <c r="AA363" s="8" t="n">
        <v>1</v>
      </c>
      <c r="AB363" s="8" t="n">
        <v>1</v>
      </c>
      <c r="AD363" s="8" t="n">
        <v>1</v>
      </c>
      <c r="AE363" s="8" t="n">
        <v>1</v>
      </c>
      <c r="AF363" s="8" t="n">
        <v>0</v>
      </c>
      <c r="AG363" s="8" t="n">
        <v>1</v>
      </c>
      <c r="AH363" s="8" t="n">
        <v>1</v>
      </c>
      <c r="AI363" s="8" t="n">
        <v>1</v>
      </c>
      <c r="AK363" s="8">
        <f>IF(($B$363&lt;&gt;2)+($I$363&lt;&gt;2)+($P$363&lt;&gt;2)+($W$363&lt;&gt;2)+($AD$363&lt;&gt;2)=0,2,IF((($B$363&lt;&gt;2)*$B$363+($I$363&lt;&gt;2)*$I$363+($P$363&lt;&gt;2)*$P$363+($W$363&lt;&gt;2)*$W$363+($AD$363&lt;&gt;2)*$AD$363)/(($B$363&lt;&gt;2)+($I$363&lt;&gt;2)+($P$363&lt;&gt;2)+($W$363&lt;&gt;2)+($AD$363&lt;&gt;2))&gt;=0.5,1,0))</f>
        <v/>
      </c>
      <c r="AL363" s="8">
        <f>IF(($C$363&lt;&gt;2)+($J$363&lt;&gt;2)+($Q$363&lt;&gt;2)+($X$363&lt;&gt;2)+($AE$363&lt;&gt;2)=0,2,IF((($C$363&lt;&gt;2)*$C$363+($J$363&lt;&gt;2)*$J$363+($Q$363&lt;&gt;2)*$Q$363+($X$363&lt;&gt;2)*$X$363+($AE$363&lt;&gt;2)*$AE$363)/(($C$363&lt;&gt;2)+($J$363&lt;&gt;2)+($Q$363&lt;&gt;2)+($X$363&lt;&gt;2)+($AE$363&lt;&gt;2))&gt;=0.5,1,0))</f>
        <v/>
      </c>
      <c r="AM363" s="8">
        <f>IF(($D$363&lt;&gt;2)+($K$363&lt;&gt;2)+($R$363&lt;&gt;2)+($Y$363&lt;&gt;2)+($AF$363&lt;&gt;2)=0,2,IF((($D$363&lt;&gt;2)*$D$363+($K$363&lt;&gt;2)*$K$363+($R$363&lt;&gt;2)*$R$363+($Y$363&lt;&gt;2)*$Y$363+($AF$363&lt;&gt;2)*$AF$363)/(($D$363&lt;&gt;2)+($K$363&lt;&gt;2)+($R$363&lt;&gt;2)+($Y$363&lt;&gt;2)+($AF$363&lt;&gt;2))&gt;=0.5,1,0))</f>
        <v/>
      </c>
      <c r="AN363" s="8">
        <f>IF(($E$363&lt;&gt;2)+($L$363&lt;&gt;2)+($S$363&lt;&gt;2)+($Z$363&lt;&gt;2)+($AG$363&lt;&gt;2)=0,2,IF((($E$363&lt;&gt;2)*$E$363+($L$363&lt;&gt;2)*$L$363+($S$363&lt;&gt;2)*$S$363+($Z$363&lt;&gt;2)*$Z$363+($AG$363&lt;&gt;2)*$AG$363)/(($E$363&lt;&gt;2)+($L$363&lt;&gt;2)+($S$363&lt;&gt;2)+($Z$363&lt;&gt;2)+($AG$363&lt;&gt;2))&gt;=0.5,1,0))</f>
        <v/>
      </c>
      <c r="AO363" s="8">
        <f>IF(($F$363&lt;&gt;2)+($M$363&lt;&gt;2)+($T$363&lt;&gt;2)+($AA$363&lt;&gt;2)+($AH$363&lt;&gt;2)=0,2,IF((($F$363&lt;&gt;2)*$F$363+($M$363&lt;&gt;2)*$M$363+($T$363&lt;&gt;2)*$T$363+($AA$363&lt;&gt;2)*$AA$363+($AH$363&lt;&gt;2)*$AH$363)/(($F$363&lt;&gt;2)+($M$363&lt;&gt;2)+($T$363&lt;&gt;2)+($AA$363&lt;&gt;2)+($AH$363&lt;&gt;2))&gt;=0.5,1,0))</f>
        <v/>
      </c>
      <c r="AP363" s="8">
        <f>IF(($G$363&lt;&gt;2)+($N$363&lt;&gt;2)+($U$363&lt;&gt;2)+($AB$363&lt;&gt;2)+($AI$363&lt;&gt;2)=0,2,IF((($G$363&lt;&gt;2)*$G$363+($N$363&lt;&gt;2)*$N$363+($U$363&lt;&gt;2)*$U$363+($AB$363&lt;&gt;2)*$AB$363+($AI$363&lt;&gt;2)*$AI$363)/(($G$363&lt;&gt;2)+($N$363&lt;&gt;2)+($U$363&lt;&gt;2)+($AB$363&lt;&gt;2)+($AI$363&lt;&gt;2))&gt;=0.5,1,0))</f>
        <v/>
      </c>
      <c r="AR363" s="16">
        <f>'Ground truth'!$B$4</f>
        <v/>
      </c>
      <c r="AS363" s="16">
        <f>'Ground truth'!$C$4</f>
        <v/>
      </c>
      <c r="AT363" s="16">
        <f>'Ground truth'!$D$4</f>
        <v/>
      </c>
      <c r="AU363" s="16">
        <f>'Ground truth'!$E$4</f>
        <v/>
      </c>
      <c r="AV363" s="16">
        <f>'Ground truth'!$F$4</f>
        <v/>
      </c>
      <c r="AW363" s="16">
        <f>'Ground truth'!$G$4</f>
        <v/>
      </c>
    </row>
    <row r="364">
      <c r="A364" s="3" t="inlineStr">
        <is>
          <t>Power System</t>
        </is>
      </c>
      <c r="B364" s="8" t="n">
        <v>1</v>
      </c>
      <c r="C364" s="8" t="n">
        <v>1</v>
      </c>
      <c r="D364" s="8" t="n">
        <v>1</v>
      </c>
      <c r="E364" s="8" t="n">
        <v>1</v>
      </c>
      <c r="F364" s="8" t="n">
        <v>1</v>
      </c>
      <c r="G364" s="8" t="n">
        <v>0</v>
      </c>
      <c r="I364" s="8" t="n">
        <v>1</v>
      </c>
      <c r="J364" s="8" t="n">
        <v>0</v>
      </c>
      <c r="K364" s="8" t="n">
        <v>1</v>
      </c>
      <c r="L364" s="8" t="n">
        <v>1</v>
      </c>
      <c r="M364" s="8" t="n">
        <v>1</v>
      </c>
      <c r="N364" s="8" t="n">
        <v>1</v>
      </c>
      <c r="P364" s="8" t="n">
        <v>1</v>
      </c>
      <c r="Q364" s="8" t="n">
        <v>0</v>
      </c>
      <c r="R364" s="8" t="n">
        <v>1</v>
      </c>
      <c r="S364" s="8" t="n">
        <v>1</v>
      </c>
      <c r="T364" s="8" t="n">
        <v>1</v>
      </c>
      <c r="U364" s="8" t="n">
        <v>1</v>
      </c>
      <c r="W364" s="8" t="n">
        <v>1</v>
      </c>
      <c r="X364" s="8" t="n">
        <v>0</v>
      </c>
      <c r="Y364" s="8" t="n">
        <v>1</v>
      </c>
      <c r="Z364" s="8" t="n">
        <v>1</v>
      </c>
      <c r="AA364" s="8" t="n">
        <v>1</v>
      </c>
      <c r="AB364" s="8" t="n">
        <v>1</v>
      </c>
      <c r="AD364" s="8" t="n">
        <v>1</v>
      </c>
      <c r="AE364" s="8" t="n">
        <v>0</v>
      </c>
      <c r="AF364" s="8" t="n">
        <v>1</v>
      </c>
      <c r="AG364" s="8" t="n">
        <v>1</v>
      </c>
      <c r="AH364" s="8" t="n">
        <v>1</v>
      </c>
      <c r="AI364" s="8" t="n">
        <v>1</v>
      </c>
      <c r="AK364" s="8">
        <f>IF(($B$364&lt;&gt;2)+($I$364&lt;&gt;2)+($P$364&lt;&gt;2)+($W$364&lt;&gt;2)+($AD$364&lt;&gt;2)=0,2,IF((($B$364&lt;&gt;2)*$B$364+($I$364&lt;&gt;2)*$I$364+($P$364&lt;&gt;2)*$P$364+($W$364&lt;&gt;2)*$W$364+($AD$364&lt;&gt;2)*$AD$364)/(($B$364&lt;&gt;2)+($I$364&lt;&gt;2)+($P$364&lt;&gt;2)+($W$364&lt;&gt;2)+($AD$364&lt;&gt;2))&gt;=0.5,1,0))</f>
        <v/>
      </c>
      <c r="AL364" s="8">
        <f>IF(($C$364&lt;&gt;2)+($J$364&lt;&gt;2)+($Q$364&lt;&gt;2)+($X$364&lt;&gt;2)+($AE$364&lt;&gt;2)=0,2,IF((($C$364&lt;&gt;2)*$C$364+($J$364&lt;&gt;2)*$J$364+($Q$364&lt;&gt;2)*$Q$364+($X$364&lt;&gt;2)*$X$364+($AE$364&lt;&gt;2)*$AE$364)/(($C$364&lt;&gt;2)+($J$364&lt;&gt;2)+($Q$364&lt;&gt;2)+($X$364&lt;&gt;2)+($AE$364&lt;&gt;2))&gt;=0.5,1,0))</f>
        <v/>
      </c>
      <c r="AM364" s="8">
        <f>IF(($D$364&lt;&gt;2)+($K$364&lt;&gt;2)+($R$364&lt;&gt;2)+($Y$364&lt;&gt;2)+($AF$364&lt;&gt;2)=0,2,IF((($D$364&lt;&gt;2)*$D$364+($K$364&lt;&gt;2)*$K$364+($R$364&lt;&gt;2)*$R$364+($Y$364&lt;&gt;2)*$Y$364+($AF$364&lt;&gt;2)*$AF$364)/(($D$364&lt;&gt;2)+($K$364&lt;&gt;2)+($R$364&lt;&gt;2)+($Y$364&lt;&gt;2)+($AF$364&lt;&gt;2))&gt;=0.5,1,0))</f>
        <v/>
      </c>
      <c r="AN364" s="8">
        <f>IF(($E$364&lt;&gt;2)+($L$364&lt;&gt;2)+($S$364&lt;&gt;2)+($Z$364&lt;&gt;2)+($AG$364&lt;&gt;2)=0,2,IF((($E$364&lt;&gt;2)*$E$364+($L$364&lt;&gt;2)*$L$364+($S$364&lt;&gt;2)*$S$364+($Z$364&lt;&gt;2)*$Z$364+($AG$364&lt;&gt;2)*$AG$364)/(($E$364&lt;&gt;2)+($L$364&lt;&gt;2)+($S$364&lt;&gt;2)+($Z$364&lt;&gt;2)+($AG$364&lt;&gt;2))&gt;=0.5,1,0))</f>
        <v/>
      </c>
      <c r="AO364" s="8">
        <f>IF(($F$364&lt;&gt;2)+($M$364&lt;&gt;2)+($T$364&lt;&gt;2)+($AA$364&lt;&gt;2)+($AH$364&lt;&gt;2)=0,2,IF((($F$364&lt;&gt;2)*$F$364+($M$364&lt;&gt;2)*$M$364+($T$364&lt;&gt;2)*$T$364+($AA$364&lt;&gt;2)*$AA$364+($AH$364&lt;&gt;2)*$AH$364)/(($F$364&lt;&gt;2)+($M$364&lt;&gt;2)+($T$364&lt;&gt;2)+($AA$364&lt;&gt;2)+($AH$364&lt;&gt;2))&gt;=0.5,1,0))</f>
        <v/>
      </c>
      <c r="AP364" s="8">
        <f>IF(($G$364&lt;&gt;2)+($N$364&lt;&gt;2)+($U$364&lt;&gt;2)+($AB$364&lt;&gt;2)+($AI$364&lt;&gt;2)=0,2,IF((($G$364&lt;&gt;2)*$G$364+($N$364&lt;&gt;2)*$N$364+($U$364&lt;&gt;2)*$U$364+($AB$364&lt;&gt;2)*$AB$364+($AI$364&lt;&gt;2)*$AI$364)/(($G$364&lt;&gt;2)+($N$364&lt;&gt;2)+($U$364&lt;&gt;2)+($AB$364&lt;&gt;2)+($AI$364&lt;&gt;2))&gt;=0.5,1,0))</f>
        <v/>
      </c>
      <c r="AR364" s="16">
        <f>'Ground truth'!$B$5</f>
        <v/>
      </c>
      <c r="AS364" s="16">
        <f>'Ground truth'!$C$5</f>
        <v/>
      </c>
      <c r="AT364" s="16">
        <f>'Ground truth'!$D$5</f>
        <v/>
      </c>
      <c r="AU364" s="16">
        <f>'Ground truth'!$E$5</f>
        <v/>
      </c>
      <c r="AV364" s="16">
        <f>'Ground truth'!$F$5</f>
        <v/>
      </c>
      <c r="AW364" s="16">
        <f>'Ground truth'!$G$5</f>
        <v/>
      </c>
    </row>
    <row r="365">
      <c r="A365" s="3" t="inlineStr">
        <is>
          <t>Attitude Determination and Control System</t>
        </is>
      </c>
      <c r="B365" s="8" t="n">
        <v>1</v>
      </c>
      <c r="C365" s="8" t="n">
        <v>1</v>
      </c>
      <c r="D365" s="8" t="n">
        <v>1</v>
      </c>
      <c r="E365" s="8" t="n">
        <v>1</v>
      </c>
      <c r="F365" s="8" t="n">
        <v>1</v>
      </c>
      <c r="G365" s="8" t="n">
        <v>1</v>
      </c>
      <c r="I365" s="8" t="n">
        <v>1</v>
      </c>
      <c r="J365" s="8" t="n">
        <v>1</v>
      </c>
      <c r="K365" s="8" t="n">
        <v>1</v>
      </c>
      <c r="L365" s="8" t="n">
        <v>1</v>
      </c>
      <c r="M365" s="8" t="n">
        <v>1</v>
      </c>
      <c r="N365" s="8" t="n">
        <v>1</v>
      </c>
      <c r="P365" s="8" t="n">
        <v>1</v>
      </c>
      <c r="Q365" s="8" t="n">
        <v>1</v>
      </c>
      <c r="R365" s="8" t="n">
        <v>1</v>
      </c>
      <c r="S365" s="8" t="n">
        <v>1</v>
      </c>
      <c r="T365" s="8" t="n">
        <v>1</v>
      </c>
      <c r="U365" s="8" t="n">
        <v>1</v>
      </c>
      <c r="W365" s="8" t="n">
        <v>1</v>
      </c>
      <c r="X365" s="8" t="n">
        <v>1</v>
      </c>
      <c r="Y365" s="8" t="n">
        <v>1</v>
      </c>
      <c r="Z365" s="8" t="n">
        <v>1</v>
      </c>
      <c r="AA365" s="8" t="n">
        <v>1</v>
      </c>
      <c r="AB365" s="8" t="n">
        <v>1</v>
      </c>
      <c r="AD365" s="8" t="n">
        <v>1</v>
      </c>
      <c r="AE365" s="8" t="n">
        <v>1</v>
      </c>
      <c r="AF365" s="8" t="n">
        <v>1</v>
      </c>
      <c r="AG365" s="8" t="n">
        <v>1</v>
      </c>
      <c r="AH365" s="8" t="n">
        <v>1</v>
      </c>
      <c r="AI365" s="8" t="n">
        <v>1</v>
      </c>
      <c r="AK365" s="8">
        <f>IF(($B$365&lt;&gt;2)+($I$365&lt;&gt;2)+($P$365&lt;&gt;2)+($W$365&lt;&gt;2)+($AD$365&lt;&gt;2)=0,2,IF((($B$365&lt;&gt;2)*$B$365+($I$365&lt;&gt;2)*$I$365+($P$365&lt;&gt;2)*$P$365+($W$365&lt;&gt;2)*$W$365+($AD$365&lt;&gt;2)*$AD$365)/(($B$365&lt;&gt;2)+($I$365&lt;&gt;2)+($P$365&lt;&gt;2)+($W$365&lt;&gt;2)+($AD$365&lt;&gt;2))&gt;=0.5,1,0))</f>
        <v/>
      </c>
      <c r="AL365" s="8">
        <f>IF(($C$365&lt;&gt;2)+($J$365&lt;&gt;2)+($Q$365&lt;&gt;2)+($X$365&lt;&gt;2)+($AE$365&lt;&gt;2)=0,2,IF((($C$365&lt;&gt;2)*$C$365+($J$365&lt;&gt;2)*$J$365+($Q$365&lt;&gt;2)*$Q$365+($X$365&lt;&gt;2)*$X$365+($AE$365&lt;&gt;2)*$AE$365)/(($C$365&lt;&gt;2)+($J$365&lt;&gt;2)+($Q$365&lt;&gt;2)+($X$365&lt;&gt;2)+($AE$365&lt;&gt;2))&gt;=0.5,1,0))</f>
        <v/>
      </c>
      <c r="AM365" s="8">
        <f>IF(($D$365&lt;&gt;2)+($K$365&lt;&gt;2)+($R$365&lt;&gt;2)+($Y$365&lt;&gt;2)+($AF$365&lt;&gt;2)=0,2,IF((($D$365&lt;&gt;2)*$D$365+($K$365&lt;&gt;2)*$K$365+($R$365&lt;&gt;2)*$R$365+($Y$365&lt;&gt;2)*$Y$365+($AF$365&lt;&gt;2)*$AF$365)/(($D$365&lt;&gt;2)+($K$365&lt;&gt;2)+($R$365&lt;&gt;2)+($Y$365&lt;&gt;2)+($AF$365&lt;&gt;2))&gt;=0.5,1,0))</f>
        <v/>
      </c>
      <c r="AN365" s="8">
        <f>IF(($E$365&lt;&gt;2)+($L$365&lt;&gt;2)+($S$365&lt;&gt;2)+($Z$365&lt;&gt;2)+($AG$365&lt;&gt;2)=0,2,IF((($E$365&lt;&gt;2)*$E$365+($L$365&lt;&gt;2)*$L$365+($S$365&lt;&gt;2)*$S$365+($Z$365&lt;&gt;2)*$Z$365+($AG$365&lt;&gt;2)*$AG$365)/(($E$365&lt;&gt;2)+($L$365&lt;&gt;2)+($S$365&lt;&gt;2)+($Z$365&lt;&gt;2)+($AG$365&lt;&gt;2))&gt;=0.5,1,0))</f>
        <v/>
      </c>
      <c r="AO365" s="8">
        <f>IF(($F$365&lt;&gt;2)+($M$365&lt;&gt;2)+($T$365&lt;&gt;2)+($AA$365&lt;&gt;2)+($AH$365&lt;&gt;2)=0,2,IF((($F$365&lt;&gt;2)*$F$365+($M$365&lt;&gt;2)*$M$365+($T$365&lt;&gt;2)*$T$365+($AA$365&lt;&gt;2)*$AA$365+($AH$365&lt;&gt;2)*$AH$365)/(($F$365&lt;&gt;2)+($M$365&lt;&gt;2)+($T$365&lt;&gt;2)+($AA$365&lt;&gt;2)+($AH$365&lt;&gt;2))&gt;=0.5,1,0))</f>
        <v/>
      </c>
      <c r="AP365" s="8">
        <f>IF(($G$365&lt;&gt;2)+($N$365&lt;&gt;2)+($U$365&lt;&gt;2)+($AB$365&lt;&gt;2)+($AI$365&lt;&gt;2)=0,2,IF((($G$365&lt;&gt;2)*$G$365+($N$365&lt;&gt;2)*$N$365+($U$365&lt;&gt;2)*$U$365+($AB$365&lt;&gt;2)*$AB$365+($AI$365&lt;&gt;2)*$AI$365)/(($G$365&lt;&gt;2)+($N$365&lt;&gt;2)+($U$365&lt;&gt;2)+($AB$365&lt;&gt;2)+($AI$365&lt;&gt;2))&gt;=0.5,1,0))</f>
        <v/>
      </c>
      <c r="AR365" s="16">
        <f>'Ground truth'!$B$6</f>
        <v/>
      </c>
      <c r="AS365" s="16">
        <f>'Ground truth'!$C$6</f>
        <v/>
      </c>
      <c r="AT365" s="16">
        <f>'Ground truth'!$D$6</f>
        <v/>
      </c>
      <c r="AU365" s="16">
        <f>'Ground truth'!$E$6</f>
        <v/>
      </c>
      <c r="AV365" s="16">
        <f>'Ground truth'!$F$6</f>
        <v/>
      </c>
      <c r="AW365" s="16">
        <f>'Ground truth'!$G$6</f>
        <v/>
      </c>
    </row>
    <row r="366">
      <c r="A366" s="3" t="inlineStr">
        <is>
          <t>On-Board Computer</t>
        </is>
      </c>
      <c r="B366" s="8" t="n">
        <v>1</v>
      </c>
      <c r="C366" s="8" t="n">
        <v>1</v>
      </c>
      <c r="D366" s="8" t="n">
        <v>1</v>
      </c>
      <c r="E366" s="8" t="n">
        <v>1</v>
      </c>
      <c r="F366" s="8" t="n">
        <v>1</v>
      </c>
      <c r="G366" s="8" t="n">
        <v>0</v>
      </c>
      <c r="I366" s="8" t="n">
        <v>1</v>
      </c>
      <c r="J366" s="8" t="n">
        <v>1</v>
      </c>
      <c r="K366" s="8" t="n">
        <v>1</v>
      </c>
      <c r="L366" s="8" t="n">
        <v>1</v>
      </c>
      <c r="M366" s="8" t="n">
        <v>1</v>
      </c>
      <c r="N366" s="8" t="n">
        <v>1</v>
      </c>
      <c r="P366" s="8" t="n">
        <v>1</v>
      </c>
      <c r="Q366" s="8" t="n">
        <v>1</v>
      </c>
      <c r="R366" s="8" t="n">
        <v>1</v>
      </c>
      <c r="S366" s="8" t="n">
        <v>1</v>
      </c>
      <c r="T366" s="8" t="n">
        <v>1</v>
      </c>
      <c r="U366" s="8" t="n">
        <v>1</v>
      </c>
      <c r="W366" s="8" t="n">
        <v>1</v>
      </c>
      <c r="X366" s="8" t="n">
        <v>1</v>
      </c>
      <c r="Y366" s="8" t="n">
        <v>1</v>
      </c>
      <c r="Z366" s="8" t="n">
        <v>1</v>
      </c>
      <c r="AA366" s="8" t="n">
        <v>1</v>
      </c>
      <c r="AB366" s="8" t="n">
        <v>1</v>
      </c>
      <c r="AD366" s="8" t="n">
        <v>1</v>
      </c>
      <c r="AE366" s="8" t="n">
        <v>1</v>
      </c>
      <c r="AF366" s="8" t="n">
        <v>1</v>
      </c>
      <c r="AG366" s="8" t="n">
        <v>1</v>
      </c>
      <c r="AH366" s="8" t="n">
        <v>1</v>
      </c>
      <c r="AI366" s="8" t="n">
        <v>1</v>
      </c>
      <c r="AK366" s="8">
        <f>IF(($B$366&lt;&gt;2)+($I$366&lt;&gt;2)+($P$366&lt;&gt;2)+($W$366&lt;&gt;2)+($AD$366&lt;&gt;2)=0,2,IF((($B$366&lt;&gt;2)*$B$366+($I$366&lt;&gt;2)*$I$366+($P$366&lt;&gt;2)*$P$366+($W$366&lt;&gt;2)*$W$366+($AD$366&lt;&gt;2)*$AD$366)/(($B$366&lt;&gt;2)+($I$366&lt;&gt;2)+($P$366&lt;&gt;2)+($W$366&lt;&gt;2)+($AD$366&lt;&gt;2))&gt;=0.5,1,0))</f>
        <v/>
      </c>
      <c r="AL366" s="8">
        <f>IF(($C$366&lt;&gt;2)+($J$366&lt;&gt;2)+($Q$366&lt;&gt;2)+($X$366&lt;&gt;2)+($AE$366&lt;&gt;2)=0,2,IF((($C$366&lt;&gt;2)*$C$366+($J$366&lt;&gt;2)*$J$366+($Q$366&lt;&gt;2)*$Q$366+($X$366&lt;&gt;2)*$X$366+($AE$366&lt;&gt;2)*$AE$366)/(($C$366&lt;&gt;2)+($J$366&lt;&gt;2)+($Q$366&lt;&gt;2)+($X$366&lt;&gt;2)+($AE$366&lt;&gt;2))&gt;=0.5,1,0))</f>
        <v/>
      </c>
      <c r="AM366" s="8">
        <f>IF(($D$366&lt;&gt;2)+($K$366&lt;&gt;2)+($R$366&lt;&gt;2)+($Y$366&lt;&gt;2)+($AF$366&lt;&gt;2)=0,2,IF((($D$366&lt;&gt;2)*$D$366+($K$366&lt;&gt;2)*$K$366+($R$366&lt;&gt;2)*$R$366+($Y$366&lt;&gt;2)*$Y$366+($AF$366&lt;&gt;2)*$AF$366)/(($D$366&lt;&gt;2)+($K$366&lt;&gt;2)+($R$366&lt;&gt;2)+($Y$366&lt;&gt;2)+($AF$366&lt;&gt;2))&gt;=0.5,1,0))</f>
        <v/>
      </c>
      <c r="AN366" s="8">
        <f>IF(($E$366&lt;&gt;2)+($L$366&lt;&gt;2)+($S$366&lt;&gt;2)+($Z$366&lt;&gt;2)+($AG$366&lt;&gt;2)=0,2,IF((($E$366&lt;&gt;2)*$E$366+($L$366&lt;&gt;2)*$L$366+($S$366&lt;&gt;2)*$S$366+($Z$366&lt;&gt;2)*$Z$366+($AG$366&lt;&gt;2)*$AG$366)/(($E$366&lt;&gt;2)+($L$366&lt;&gt;2)+($S$366&lt;&gt;2)+($Z$366&lt;&gt;2)+($AG$366&lt;&gt;2))&gt;=0.5,1,0))</f>
        <v/>
      </c>
      <c r="AO366" s="8">
        <f>IF(($F$366&lt;&gt;2)+($M$366&lt;&gt;2)+($T$366&lt;&gt;2)+($AA$366&lt;&gt;2)+($AH$366&lt;&gt;2)=0,2,IF((($F$366&lt;&gt;2)*$F$366+($M$366&lt;&gt;2)*$M$366+($T$366&lt;&gt;2)*$T$366+($AA$366&lt;&gt;2)*$AA$366+($AH$366&lt;&gt;2)*$AH$366)/(($F$366&lt;&gt;2)+($M$366&lt;&gt;2)+($T$366&lt;&gt;2)+($AA$366&lt;&gt;2)+($AH$366&lt;&gt;2))&gt;=0.5,1,0))</f>
        <v/>
      </c>
      <c r="AP366" s="8">
        <f>IF(($G$366&lt;&gt;2)+($N$366&lt;&gt;2)+($U$366&lt;&gt;2)+($AB$366&lt;&gt;2)+($AI$366&lt;&gt;2)=0,2,IF((($G$366&lt;&gt;2)*$G$366+($N$366&lt;&gt;2)*$N$366+($U$366&lt;&gt;2)*$U$366+($AB$366&lt;&gt;2)*$AB$366+($AI$366&lt;&gt;2)*$AI$366)/(($G$366&lt;&gt;2)+($N$366&lt;&gt;2)+($U$366&lt;&gt;2)+($AB$366&lt;&gt;2)+($AI$366&lt;&gt;2))&gt;=0.5,1,0))</f>
        <v/>
      </c>
      <c r="AR366" s="16">
        <f>'Ground truth'!$B$7</f>
        <v/>
      </c>
      <c r="AS366" s="16">
        <f>'Ground truth'!$C$7</f>
        <v/>
      </c>
      <c r="AT366" s="16">
        <f>'Ground truth'!$D$7</f>
        <v/>
      </c>
      <c r="AU366" s="16">
        <f>'Ground truth'!$E$7</f>
        <v/>
      </c>
      <c r="AV366" s="16">
        <f>'Ground truth'!$F$7</f>
        <v/>
      </c>
      <c r="AW366" s="16">
        <f>'Ground truth'!$G$7</f>
        <v/>
      </c>
    </row>
    <row r="367">
      <c r="A367" s="3" t="inlineStr">
        <is>
          <t>Structure</t>
        </is>
      </c>
      <c r="B367" s="8" t="n">
        <v>1</v>
      </c>
      <c r="C367" s="8" t="n">
        <v>1</v>
      </c>
      <c r="D367" s="8" t="n">
        <v>1</v>
      </c>
      <c r="E367" s="8" t="n">
        <v>1</v>
      </c>
      <c r="F367" s="8" t="n">
        <v>1</v>
      </c>
      <c r="G367" s="8" t="n">
        <v>1</v>
      </c>
      <c r="I367" s="8" t="n">
        <v>1</v>
      </c>
      <c r="J367" s="8" t="n">
        <v>1</v>
      </c>
      <c r="K367" s="8" t="n">
        <v>1</v>
      </c>
      <c r="L367" s="8" t="n">
        <v>1</v>
      </c>
      <c r="M367" s="8" t="n">
        <v>1</v>
      </c>
      <c r="N367" s="8" t="n">
        <v>1</v>
      </c>
      <c r="P367" s="8" t="n">
        <v>1</v>
      </c>
      <c r="Q367" s="8" t="n">
        <v>1</v>
      </c>
      <c r="R367" s="8" t="n">
        <v>1</v>
      </c>
      <c r="S367" s="8" t="n">
        <v>1</v>
      </c>
      <c r="T367" s="8" t="n">
        <v>1</v>
      </c>
      <c r="U367" s="8" t="n">
        <v>1</v>
      </c>
      <c r="W367" s="8" t="n">
        <v>1</v>
      </c>
      <c r="X367" s="8" t="n">
        <v>1</v>
      </c>
      <c r="Y367" s="8" t="n">
        <v>1</v>
      </c>
      <c r="Z367" s="8" t="n">
        <v>1</v>
      </c>
      <c r="AA367" s="8" t="n">
        <v>1</v>
      </c>
      <c r="AB367" s="8" t="n">
        <v>1</v>
      </c>
      <c r="AD367" s="8" t="n">
        <v>1</v>
      </c>
      <c r="AE367" s="8" t="n">
        <v>1</v>
      </c>
      <c r="AF367" s="8" t="n">
        <v>1</v>
      </c>
      <c r="AG367" s="8" t="n">
        <v>1</v>
      </c>
      <c r="AH367" s="8" t="n">
        <v>1</v>
      </c>
      <c r="AI367" s="8" t="n">
        <v>1</v>
      </c>
      <c r="AK367" s="8">
        <f>IF(($B$367&lt;&gt;2)+($I$367&lt;&gt;2)+($P$367&lt;&gt;2)+($W$367&lt;&gt;2)+($AD$367&lt;&gt;2)=0,2,IF((($B$367&lt;&gt;2)*$B$367+($I$367&lt;&gt;2)*$I$367+($P$367&lt;&gt;2)*$P$367+($W$367&lt;&gt;2)*$W$367+($AD$367&lt;&gt;2)*$AD$367)/(($B$367&lt;&gt;2)+($I$367&lt;&gt;2)+($P$367&lt;&gt;2)+($W$367&lt;&gt;2)+($AD$367&lt;&gt;2))&gt;=0.5,1,0))</f>
        <v/>
      </c>
      <c r="AL367" s="8">
        <f>IF(($C$367&lt;&gt;2)+($J$367&lt;&gt;2)+($Q$367&lt;&gt;2)+($X$367&lt;&gt;2)+($AE$367&lt;&gt;2)=0,2,IF((($C$367&lt;&gt;2)*$C$367+($J$367&lt;&gt;2)*$J$367+($Q$367&lt;&gt;2)*$Q$367+($X$367&lt;&gt;2)*$X$367+($AE$367&lt;&gt;2)*$AE$367)/(($C$367&lt;&gt;2)+($J$367&lt;&gt;2)+($Q$367&lt;&gt;2)+($X$367&lt;&gt;2)+($AE$367&lt;&gt;2))&gt;=0.5,1,0))</f>
        <v/>
      </c>
      <c r="AM367" s="8">
        <f>IF(($D$367&lt;&gt;2)+($K$367&lt;&gt;2)+($R$367&lt;&gt;2)+($Y$367&lt;&gt;2)+($AF$367&lt;&gt;2)=0,2,IF((($D$367&lt;&gt;2)*$D$367+($K$367&lt;&gt;2)*$K$367+($R$367&lt;&gt;2)*$R$367+($Y$367&lt;&gt;2)*$Y$367+($AF$367&lt;&gt;2)*$AF$367)/(($D$367&lt;&gt;2)+($K$367&lt;&gt;2)+($R$367&lt;&gt;2)+($Y$367&lt;&gt;2)+($AF$367&lt;&gt;2))&gt;=0.5,1,0))</f>
        <v/>
      </c>
      <c r="AN367" s="8">
        <f>IF(($E$367&lt;&gt;2)+($L$367&lt;&gt;2)+($S$367&lt;&gt;2)+($Z$367&lt;&gt;2)+($AG$367&lt;&gt;2)=0,2,IF((($E$367&lt;&gt;2)*$E$367+($L$367&lt;&gt;2)*$L$367+($S$367&lt;&gt;2)*$S$367+($Z$367&lt;&gt;2)*$Z$367+($AG$367&lt;&gt;2)*$AG$367)/(($E$367&lt;&gt;2)+($L$367&lt;&gt;2)+($S$367&lt;&gt;2)+($Z$367&lt;&gt;2)+($AG$367&lt;&gt;2))&gt;=0.5,1,0))</f>
        <v/>
      </c>
      <c r="AO367" s="8">
        <f>IF(($F$367&lt;&gt;2)+($M$367&lt;&gt;2)+($T$367&lt;&gt;2)+($AA$367&lt;&gt;2)+($AH$367&lt;&gt;2)=0,2,IF((($F$367&lt;&gt;2)*$F$367+($M$367&lt;&gt;2)*$M$367+($T$367&lt;&gt;2)*$T$367+($AA$367&lt;&gt;2)*$AA$367+($AH$367&lt;&gt;2)*$AH$367)/(($F$367&lt;&gt;2)+($M$367&lt;&gt;2)+($T$367&lt;&gt;2)+($AA$367&lt;&gt;2)+($AH$367&lt;&gt;2))&gt;=0.5,1,0))</f>
        <v/>
      </c>
      <c r="AP367" s="8">
        <f>IF(($G$367&lt;&gt;2)+($N$367&lt;&gt;2)+($U$367&lt;&gt;2)+($AB$367&lt;&gt;2)+($AI$367&lt;&gt;2)=0,2,IF((($G$367&lt;&gt;2)*$G$367+($N$367&lt;&gt;2)*$N$367+($U$367&lt;&gt;2)*$U$367+($AB$367&lt;&gt;2)*$AB$367+($AI$367&lt;&gt;2)*$AI$367)/(($G$367&lt;&gt;2)+($N$367&lt;&gt;2)+($U$367&lt;&gt;2)+($AB$367&lt;&gt;2)+($AI$367&lt;&gt;2))&gt;=0.5,1,0))</f>
        <v/>
      </c>
      <c r="AR367" s="16">
        <f>'Ground truth'!$B$8</f>
        <v/>
      </c>
      <c r="AS367" s="16">
        <f>'Ground truth'!$C$8</f>
        <v/>
      </c>
      <c r="AT367" s="16">
        <f>'Ground truth'!$D$8</f>
        <v/>
      </c>
      <c r="AU367" s="16">
        <f>'Ground truth'!$E$8</f>
        <v/>
      </c>
      <c r="AV367" s="16">
        <f>'Ground truth'!$F$8</f>
        <v/>
      </c>
      <c r="AW367" s="16">
        <f>'Ground truth'!$G$8</f>
        <v/>
      </c>
    </row>
    <row r="369">
      <c r="A369" s="17" t="inlineStr">
        <is>
          <t>metrics — confident-only (unsure excluded from denominators)</t>
        </is>
      </c>
      <c r="B369" s="10" t="inlineStr">
        <is>
          <t>run 1</t>
        </is>
      </c>
      <c r="C369" s="10" t="inlineStr">
        <is>
          <t>run 2</t>
        </is>
      </c>
      <c r="D369" s="10" t="inlineStr">
        <is>
          <t>run 3</t>
        </is>
      </c>
      <c r="E369" s="10" t="inlineStr">
        <is>
          <t>run 4</t>
        </is>
      </c>
      <c r="F369" s="10" t="inlineStr">
        <is>
          <t>run 5</t>
        </is>
      </c>
      <c r="G369" s="10" t="inlineStr">
        <is>
          <t>avg-matrix</t>
        </is>
      </c>
      <c r="H369" s="10" t="inlineStr">
        <is>
          <t>mean</t>
        </is>
      </c>
      <c r="I369" s="10" t="inlineStr">
        <is>
          <t>std (pop.)</t>
        </is>
      </c>
      <c r="J369" s="17" t="inlineStr">
        <is>
          <t>notes</t>
        </is>
      </c>
    </row>
    <row r="370">
      <c r="A370" s="7" t="inlineStr">
        <is>
          <t>TP</t>
        </is>
      </c>
      <c r="B370" s="7">
        <f>SUMPRODUCT(($B$362:$G$367=1)*('Ground truth'!$B$3:$G$8=1))</f>
        <v/>
      </c>
      <c r="C370" s="7">
        <f>SUMPRODUCT(($I$362:$N$367=1)*('Ground truth'!$B$3:$G$8=1))</f>
        <v/>
      </c>
      <c r="D370" s="7">
        <f>SUMPRODUCT(($P$362:$U$367=1)*('Ground truth'!$B$3:$G$8=1))</f>
        <v/>
      </c>
      <c r="E370" s="7">
        <f>SUMPRODUCT(($W$362:$AB$367=1)*('Ground truth'!$B$3:$G$8=1))</f>
        <v/>
      </c>
      <c r="F370" s="7">
        <f>SUMPRODUCT(($AD$362:$AI$367=1)*('Ground truth'!$B$3:$G$8=1))</f>
        <v/>
      </c>
      <c r="G370" s="7">
        <f>SUMPRODUCT(($AK$362:$AP$367=1)*('Ground truth'!$B$3:$G$8=1))</f>
        <v/>
      </c>
      <c r="H370" s="12">
        <f>AVERAGE($B$370:$F$370)</f>
        <v/>
      </c>
      <c r="I370" s="12">
        <f>STDEV.P($B$370:$F$370)</f>
        <v/>
      </c>
    </row>
    <row r="371">
      <c r="A371" s="7" t="inlineStr">
        <is>
          <t>TN</t>
        </is>
      </c>
      <c r="B371" s="7">
        <f>SUMPRODUCT(($B$362:$G$367=0)*('Ground truth'!$B$3:$G$8=0))</f>
        <v/>
      </c>
      <c r="C371" s="7">
        <f>SUMPRODUCT(($I$362:$N$367=0)*('Ground truth'!$B$3:$G$8=0))</f>
        <v/>
      </c>
      <c r="D371" s="7">
        <f>SUMPRODUCT(($P$362:$U$367=0)*('Ground truth'!$B$3:$G$8=0))</f>
        <v/>
      </c>
      <c r="E371" s="7">
        <f>SUMPRODUCT(($W$362:$AB$367=0)*('Ground truth'!$B$3:$G$8=0))</f>
        <v/>
      </c>
      <c r="F371" s="7">
        <f>SUMPRODUCT(($AD$362:$AI$367=0)*('Ground truth'!$B$3:$G$8=0))</f>
        <v/>
      </c>
      <c r="G371" s="7">
        <f>SUMPRODUCT(($AK$362:$AP$367=0)*('Ground truth'!$B$3:$G$8=0))</f>
        <v/>
      </c>
      <c r="H371" s="12">
        <f>AVERAGE($B$371:$F$371)</f>
        <v/>
      </c>
      <c r="I371" s="12">
        <f>STDEV.P($B$371:$F$371)</f>
        <v/>
      </c>
    </row>
    <row r="372">
      <c r="A372" s="7" t="inlineStr">
        <is>
          <t>FP</t>
        </is>
      </c>
      <c r="B372" s="7">
        <f>SUMPRODUCT(($B$362:$G$367=1)*('Ground truth'!$B$3:$G$8=0))</f>
        <v/>
      </c>
      <c r="C372" s="7">
        <f>SUMPRODUCT(($I$362:$N$367=1)*('Ground truth'!$B$3:$G$8=0))</f>
        <v/>
      </c>
      <c r="D372" s="7">
        <f>SUMPRODUCT(($P$362:$U$367=1)*('Ground truth'!$B$3:$G$8=0))</f>
        <v/>
      </c>
      <c r="E372" s="7">
        <f>SUMPRODUCT(($W$362:$AB$367=1)*('Ground truth'!$B$3:$G$8=0))</f>
        <v/>
      </c>
      <c r="F372" s="7">
        <f>SUMPRODUCT(($AD$362:$AI$367=1)*('Ground truth'!$B$3:$G$8=0))</f>
        <v/>
      </c>
      <c r="G372" s="7">
        <f>SUMPRODUCT(($AK$362:$AP$367=1)*('Ground truth'!$B$3:$G$8=0))</f>
        <v/>
      </c>
      <c r="H372" s="12">
        <f>AVERAGE($B$372:$F$372)</f>
        <v/>
      </c>
      <c r="I372" s="12">
        <f>STDEV.P($B$372:$F$372)</f>
        <v/>
      </c>
    </row>
    <row r="373">
      <c r="A373" s="7" t="inlineStr">
        <is>
          <t>FN</t>
        </is>
      </c>
      <c r="B373" s="7">
        <f>SUMPRODUCT(($B$362:$G$367=0)*('Ground truth'!$B$3:$G$8=1))</f>
        <v/>
      </c>
      <c r="C373" s="7">
        <f>SUMPRODUCT(($I$362:$N$367=0)*('Ground truth'!$B$3:$G$8=1))</f>
        <v/>
      </c>
      <c r="D373" s="7">
        <f>SUMPRODUCT(($P$362:$U$367=0)*('Ground truth'!$B$3:$G$8=1))</f>
        <v/>
      </c>
      <c r="E373" s="7">
        <f>SUMPRODUCT(($W$362:$AB$367=0)*('Ground truth'!$B$3:$G$8=1))</f>
        <v/>
      </c>
      <c r="F373" s="7">
        <f>SUMPRODUCT(($AD$362:$AI$367=0)*('Ground truth'!$B$3:$G$8=1))</f>
        <v/>
      </c>
      <c r="G373" s="7">
        <f>SUMPRODUCT(($AK$362:$AP$367=0)*('Ground truth'!$B$3:$G$8=1))</f>
        <v/>
      </c>
      <c r="H373" s="12">
        <f>AVERAGE($B$373:$F$373)</f>
        <v/>
      </c>
      <c r="I373" s="12">
        <f>STDEV.P($B$373:$F$373)</f>
        <v/>
      </c>
    </row>
    <row r="374">
      <c r="A374" s="4" t="inlineStr">
        <is>
          <t>Precision</t>
        </is>
      </c>
      <c r="B374" s="12">
        <f>IFERROR($B$370/($B$370+$B$372),0)</f>
        <v/>
      </c>
      <c r="C374" s="12">
        <f>IFERROR($C$370/($C$370+$C$372),0)</f>
        <v/>
      </c>
      <c r="D374" s="12">
        <f>IFERROR($D$370/($D$370+$D$372),0)</f>
        <v/>
      </c>
      <c r="E374" s="12">
        <f>IFERROR($E$370/($E$370+$E$372),0)</f>
        <v/>
      </c>
      <c r="F374" s="12">
        <f>IFERROR($F$370/($F$370+$F$372),0)</f>
        <v/>
      </c>
      <c r="G374" s="12">
        <f>IFERROR($G$370/($G$370+$G$372),0)</f>
        <v/>
      </c>
      <c r="H374" s="18">
        <f>AVERAGE($B$374:$F$374)</f>
        <v/>
      </c>
      <c r="I374" s="18">
        <f>STDEV.P($B$374:$F$374)</f>
        <v/>
      </c>
    </row>
    <row r="375">
      <c r="A375" s="4" t="inlineStr">
        <is>
          <t>Recall</t>
        </is>
      </c>
      <c r="B375" s="12">
        <f>IFERROR($B$370/($B$370+$B$373),0)</f>
        <v/>
      </c>
      <c r="C375" s="12">
        <f>IFERROR($C$370/($C$370+$C$373),0)</f>
        <v/>
      </c>
      <c r="D375" s="12">
        <f>IFERROR($D$370/($D$370+$D$373),0)</f>
        <v/>
      </c>
      <c r="E375" s="12">
        <f>IFERROR($E$370/($E$370+$E$373),0)</f>
        <v/>
      </c>
      <c r="F375" s="12">
        <f>IFERROR($F$370/($F$370+$F$373),0)</f>
        <v/>
      </c>
      <c r="G375" s="12">
        <f>IFERROR($G$370/($G$370+$G$373),0)</f>
        <v/>
      </c>
      <c r="H375" s="18">
        <f>AVERAGE($B$375:$F$375)</f>
        <v/>
      </c>
      <c r="I375" s="18">
        <f>STDEV.P($B$375:$F$375)</f>
        <v/>
      </c>
    </row>
    <row r="376">
      <c r="A376" s="4" t="inlineStr">
        <is>
          <t>F1</t>
        </is>
      </c>
      <c r="B376" s="12">
        <f>IFERROR(2*$B$374*$B$375/($B$374+$B$375),0)</f>
        <v/>
      </c>
      <c r="C376" s="12">
        <f>IFERROR(2*$C$374*$C$375/($C$374+$C$375),0)</f>
        <v/>
      </c>
      <c r="D376" s="12">
        <f>IFERROR(2*$D$374*$D$375/($D$374+$D$375),0)</f>
        <v/>
      </c>
      <c r="E376" s="12">
        <f>IFERROR(2*$E$374*$E$375/($E$374+$E$375),0)</f>
        <v/>
      </c>
      <c r="F376" s="12">
        <f>IFERROR(2*$F$374*$F$375/($F$374+$F$375),0)</f>
        <v/>
      </c>
      <c r="G376" s="12">
        <f>IFERROR(2*$G$374*$G$375/($G$374+$G$375),0)</f>
        <v/>
      </c>
      <c r="H376" s="18">
        <f>AVERAGE($B$376:$F$376)</f>
        <v/>
      </c>
      <c r="I376" s="18">
        <f>STDEV.P($B$376:$F$376)</f>
        <v/>
      </c>
    </row>
    <row r="377">
      <c r="A377" s="4" t="inlineStr">
        <is>
          <t>Accuracy</t>
        </is>
      </c>
      <c r="B377" s="12">
        <f>IFERROR(($B$370+$B$371)/($B$370+$B$371+$B$372+$B$373),0)</f>
        <v/>
      </c>
      <c r="C377" s="12">
        <f>IFERROR(($C$370+$C$371)/($C$370+$C$371+$C$372+$C$373),0)</f>
        <v/>
      </c>
      <c r="D377" s="12">
        <f>IFERROR(($D$370+$D$371)/($D$370+$D$371+$D$372+$D$373),0)</f>
        <v/>
      </c>
      <c r="E377" s="12">
        <f>IFERROR(($E$370+$E$371)/($E$370+$E$371+$E$372+$E$373),0)</f>
        <v/>
      </c>
      <c r="F377" s="12">
        <f>IFERROR(($F$370+$F$371)/($F$370+$F$371+$F$372+$F$373),0)</f>
        <v/>
      </c>
      <c r="G377" s="12">
        <f>IFERROR(($G$370+$G$371)/($G$370+$G$371+$G$372+$G$373),0)</f>
        <v/>
      </c>
      <c r="H377" s="18">
        <f>AVERAGE($B$377:$F$377)</f>
        <v/>
      </c>
      <c r="I377" s="18">
        <f>STDEV.P($B$377:$F$377)</f>
        <v/>
      </c>
    </row>
    <row r="378">
      <c r="A378" s="4" t="inlineStr">
        <is>
          <t>Edit distance</t>
        </is>
      </c>
      <c r="B378" s="12">
        <f>SUMPRODUCT(ABS('Ground truth'!$B$3:$G$8-$B$362:$G$367))</f>
        <v/>
      </c>
      <c r="C378" s="12">
        <f>SUMPRODUCT(ABS('Ground truth'!$B$3:$G$8-$I$362:$N$367))</f>
        <v/>
      </c>
      <c r="D378" s="12">
        <f>SUMPRODUCT(ABS('Ground truth'!$B$3:$G$8-$P$362:$U$367))</f>
        <v/>
      </c>
      <c r="E378" s="12">
        <f>SUMPRODUCT(ABS('Ground truth'!$B$3:$G$8-$W$362:$AB$367))</f>
        <v/>
      </c>
      <c r="F378" s="12">
        <f>SUMPRODUCT(ABS('Ground truth'!$B$3:$G$8-$AD$362:$AI$367))</f>
        <v/>
      </c>
      <c r="G378" s="12">
        <f>SUMPRODUCT(ABS('Ground truth'!$B$3:$G$8-$AK$362:$AP$367))</f>
        <v/>
      </c>
      <c r="H378" s="18">
        <f>AVERAGE($B$378:$F$378)</f>
        <v/>
      </c>
      <c r="I378" s="18">
        <f>STDEV.P($B$378:$F$378)</f>
        <v/>
      </c>
    </row>
    <row r="379">
      <c r="A379" s="4" t="inlineStr">
        <is>
          <t>Spectral distance</t>
        </is>
      </c>
      <c r="B379" s="12">
        <f>SQRT(SUMPRODUCT(('Ground truth'!$J$3:$J$8-$B$389:$B$394)^2))</f>
        <v/>
      </c>
      <c r="C379" s="12">
        <f>SQRT(SUMPRODUCT(('Ground truth'!$J$3:$J$8-$C$389:$C$394)^2))</f>
        <v/>
      </c>
      <c r="D379" s="12">
        <f>SQRT(SUMPRODUCT(('Ground truth'!$J$3:$J$8-$D$389:$D$394)^2))</f>
        <v/>
      </c>
      <c r="E379" s="12">
        <f>SQRT(SUMPRODUCT(('Ground truth'!$J$3:$J$8-$E$389:$E$394)^2))</f>
        <v/>
      </c>
      <c r="F379" s="12">
        <f>SQRT(SUMPRODUCT(('Ground truth'!$J$3:$J$8-$F$389:$F$394)^2))</f>
        <v/>
      </c>
      <c r="G379" s="12">
        <f>SQRT(SUMPRODUCT(('Ground truth'!$J$3:$J$8-$G$389:$G$394)^2))</f>
        <v/>
      </c>
      <c r="H379" s="18">
        <f>AVERAGE($B$379:$F$379)</f>
        <v/>
      </c>
      <c r="I379" s="18">
        <f>STDEV.P($B$379:$F$379)</f>
        <v/>
      </c>
    </row>
    <row r="380">
      <c r="A380" s="4" t="inlineStr">
        <is>
          <t>Unsure cells</t>
        </is>
      </c>
      <c r="B380" s="7">
        <f>COUNTIF($B$362:$G$367,2)</f>
        <v/>
      </c>
      <c r="C380" s="7">
        <f>COUNTIF($I$362:$N$367,2)</f>
        <v/>
      </c>
      <c r="D380" s="7">
        <f>COUNTIF($P$362:$U$367,2)</f>
        <v/>
      </c>
      <c r="E380" s="7">
        <f>COUNTIF($W$362:$AB$367,2)</f>
        <v/>
      </c>
      <c r="F380" s="7">
        <f>COUNTIF($AD$362:$AI$367,2)</f>
        <v/>
      </c>
      <c r="G380" s="7">
        <f>COUNTIF($AK$362:$AP$367,2)</f>
        <v/>
      </c>
      <c r="H380" s="12">
        <f>AVERAGE($B$380:$F$380)</f>
        <v/>
      </c>
      <c r="I380" s="12">
        <f>STDEV.P($B$380:$F$380)</f>
        <v/>
      </c>
    </row>
    <row r="381">
      <c r="A381" s="3" t="inlineStr">
        <is>
          <t>eigenvalues (real part, numpy order; pasted)</t>
        </is>
      </c>
    </row>
    <row r="382">
      <c r="A382" s="3" t="inlineStr">
        <is>
          <t xml:space="preserve">  λ1</t>
        </is>
      </c>
      <c r="B382" s="19" t="n">
        <v>5.449489742783176</v>
      </c>
      <c r="C382" s="19" t="n">
        <v>5.701562118716421</v>
      </c>
      <c r="D382" s="19" t="n">
        <v>5.701562118716421</v>
      </c>
      <c r="E382" s="19" t="n">
        <v>5.701562118716421</v>
      </c>
      <c r="F382" s="19" t="n">
        <v>5.701562118716421</v>
      </c>
      <c r="G382" s="19" t="n">
        <v>5.701562118716421</v>
      </c>
    </row>
    <row r="383">
      <c r="A383" s="3" t="inlineStr">
        <is>
          <t xml:space="preserve">  λ2</t>
        </is>
      </c>
      <c r="B383" s="19" t="n">
        <v>0.5505102572168218</v>
      </c>
      <c r="C383" s="19" t="n">
        <v>-3.403499613658355e-16</v>
      </c>
      <c r="D383" s="19" t="n">
        <v>-3.403499613658355e-16</v>
      </c>
      <c r="E383" s="19" t="n">
        <v>-3.403499613658355e-16</v>
      </c>
      <c r="F383" s="19" t="n">
        <v>-3.403499613658355e-16</v>
      </c>
      <c r="G383" s="19" t="n">
        <v>-3.403499613658355e-16</v>
      </c>
    </row>
    <row r="384">
      <c r="A384" s="3" t="inlineStr">
        <is>
          <t xml:space="preserve">  λ3</t>
        </is>
      </c>
      <c r="B384" s="19" t="n">
        <v>-5.962987170326275e-16</v>
      </c>
      <c r="C384" s="19" t="n">
        <v>-0.7015621187164243</v>
      </c>
      <c r="D384" s="19" t="n">
        <v>-0.7015621187164243</v>
      </c>
      <c r="E384" s="19" t="n">
        <v>-0.7015621187164243</v>
      </c>
      <c r="F384" s="19" t="n">
        <v>-0.7015621187164243</v>
      </c>
      <c r="G384" s="19" t="n">
        <v>-0.7015621187164243</v>
      </c>
    </row>
    <row r="385">
      <c r="A385" s="3" t="inlineStr">
        <is>
          <t xml:space="preserve">  λ4</t>
        </is>
      </c>
      <c r="B385" s="19" t="n">
        <v>-2.119460350993736e-17</v>
      </c>
      <c r="C385" s="19" t="n">
        <v>1</v>
      </c>
      <c r="D385" s="19" t="n">
        <v>1</v>
      </c>
      <c r="E385" s="19" t="n">
        <v>1</v>
      </c>
      <c r="F385" s="19" t="n">
        <v>1</v>
      </c>
      <c r="G385" s="19" t="n">
        <v>1</v>
      </c>
    </row>
    <row r="386">
      <c r="A386" s="3" t="inlineStr">
        <is>
          <t xml:space="preserve">  λ5</t>
        </is>
      </c>
      <c r="B386" s="19" t="n">
        <v>-2.119460350993736e-17</v>
      </c>
      <c r="C386" s="19" t="n">
        <v>7.401486830834378e-17</v>
      </c>
      <c r="D386" s="19" t="n">
        <v>7.401486830834378e-17</v>
      </c>
      <c r="E386" s="19" t="n">
        <v>7.401486830834378e-17</v>
      </c>
      <c r="F386" s="19" t="n">
        <v>7.401486830834378e-17</v>
      </c>
      <c r="G386" s="19" t="n">
        <v>7.401486830834378e-17</v>
      </c>
    </row>
    <row r="387">
      <c r="A387" s="3" t="inlineStr">
        <is>
          <t xml:space="preserve">  λ6</t>
        </is>
      </c>
      <c r="B387" s="19" t="n">
        <v>4.07713191584978e-31</v>
      </c>
      <c r="C387" s="19" t="n">
        <v>6.162975822039155e-33</v>
      </c>
      <c r="D387" s="19" t="n">
        <v>6.162975822039155e-33</v>
      </c>
      <c r="E387" s="19" t="n">
        <v>6.162975822039155e-33</v>
      </c>
      <c r="F387" s="19" t="n">
        <v>6.162975822039155e-33</v>
      </c>
      <c r="G387" s="19" t="n">
        <v>6.162975822039155e-33</v>
      </c>
    </row>
    <row r="388">
      <c r="A388" s="3" t="inlineStr">
        <is>
          <t>eigenvalues sorted desc (LARGE)</t>
        </is>
      </c>
    </row>
    <row r="389">
      <c r="A389" s="3" t="inlineStr">
        <is>
          <t xml:space="preserve">  λ(1)</t>
        </is>
      </c>
      <c r="B389" s="19">
        <f>LARGE($B$382:$B$387,1)</f>
        <v/>
      </c>
      <c r="C389" s="19">
        <f>LARGE($C$382:$C$387,1)</f>
        <v/>
      </c>
      <c r="D389" s="19">
        <f>LARGE($D$382:$D$387,1)</f>
        <v/>
      </c>
      <c r="E389" s="19">
        <f>LARGE($E$382:$E$387,1)</f>
        <v/>
      </c>
      <c r="F389" s="19">
        <f>LARGE($F$382:$F$387,1)</f>
        <v/>
      </c>
      <c r="G389" s="19">
        <f>LARGE($G$382:$G$387,1)</f>
        <v/>
      </c>
    </row>
    <row r="390">
      <c r="A390" s="3" t="inlineStr">
        <is>
          <t xml:space="preserve">  λ(2)</t>
        </is>
      </c>
      <c r="B390" s="19">
        <f>LARGE($B$382:$B$387,2)</f>
        <v/>
      </c>
      <c r="C390" s="19">
        <f>LARGE($C$382:$C$387,2)</f>
        <v/>
      </c>
      <c r="D390" s="19">
        <f>LARGE($D$382:$D$387,2)</f>
        <v/>
      </c>
      <c r="E390" s="19">
        <f>LARGE($E$382:$E$387,2)</f>
        <v/>
      </c>
      <c r="F390" s="19">
        <f>LARGE($F$382:$F$387,2)</f>
        <v/>
      </c>
      <c r="G390" s="19">
        <f>LARGE($G$382:$G$387,2)</f>
        <v/>
      </c>
    </row>
    <row r="391">
      <c r="A391" s="3" t="inlineStr">
        <is>
          <t xml:space="preserve">  λ(3)</t>
        </is>
      </c>
      <c r="B391" s="19">
        <f>LARGE($B$382:$B$387,3)</f>
        <v/>
      </c>
      <c r="C391" s="19">
        <f>LARGE($C$382:$C$387,3)</f>
        <v/>
      </c>
      <c r="D391" s="19">
        <f>LARGE($D$382:$D$387,3)</f>
        <v/>
      </c>
      <c r="E391" s="19">
        <f>LARGE($E$382:$E$387,3)</f>
        <v/>
      </c>
      <c r="F391" s="19">
        <f>LARGE($F$382:$F$387,3)</f>
        <v/>
      </c>
      <c r="G391" s="19">
        <f>LARGE($G$382:$G$387,3)</f>
        <v/>
      </c>
    </row>
    <row r="392">
      <c r="A392" s="3" t="inlineStr">
        <is>
          <t xml:space="preserve">  λ(4)</t>
        </is>
      </c>
      <c r="B392" s="19">
        <f>LARGE($B$382:$B$387,4)</f>
        <v/>
      </c>
      <c r="C392" s="19">
        <f>LARGE($C$382:$C$387,4)</f>
        <v/>
      </c>
      <c r="D392" s="19">
        <f>LARGE($D$382:$D$387,4)</f>
        <v/>
      </c>
      <c r="E392" s="19">
        <f>LARGE($E$382:$E$387,4)</f>
        <v/>
      </c>
      <c r="F392" s="19">
        <f>LARGE($F$382:$F$387,4)</f>
        <v/>
      </c>
      <c r="G392" s="19">
        <f>LARGE($G$382:$G$387,4)</f>
        <v/>
      </c>
    </row>
    <row r="393">
      <c r="A393" s="3" t="inlineStr">
        <is>
          <t xml:space="preserve">  λ(5)</t>
        </is>
      </c>
      <c r="B393" s="19">
        <f>LARGE($B$382:$B$387,5)</f>
        <v/>
      </c>
      <c r="C393" s="19">
        <f>LARGE($C$382:$C$387,5)</f>
        <v/>
      </c>
      <c r="D393" s="19">
        <f>LARGE($D$382:$D$387,5)</f>
        <v/>
      </c>
      <c r="E393" s="19">
        <f>LARGE($E$382:$E$387,5)</f>
        <v/>
      </c>
      <c r="F393" s="19">
        <f>LARGE($F$382:$F$387,5)</f>
        <v/>
      </c>
      <c r="G393" s="19">
        <f>LARGE($G$382:$G$387,5)</f>
        <v/>
      </c>
    </row>
    <row r="394">
      <c r="A394" s="3" t="inlineStr">
        <is>
          <t xml:space="preserve">  λ(6)</t>
        </is>
      </c>
      <c r="B394" s="19">
        <f>LARGE($B$382:$B$387,6)</f>
        <v/>
      </c>
      <c r="C394" s="19">
        <f>LARGE($C$382:$C$387,6)</f>
        <v/>
      </c>
      <c r="D394" s="19">
        <f>LARGE($D$382:$D$387,6)</f>
        <v/>
      </c>
      <c r="E394" s="19">
        <f>LARGE($E$382:$E$387,6)</f>
        <v/>
      </c>
      <c r="F394" s="19">
        <f>LARGE($F$382:$F$387,6)</f>
        <v/>
      </c>
      <c r="G394" s="19">
        <f>LARGE($G$382:$G$387,6)</f>
        <v/>
      </c>
    </row>
    <row r="395">
      <c r="A395" s="3" t="inlineStr">
        <is>
          <t>check: Σeig − trace (→0)</t>
        </is>
      </c>
      <c r="B395" s="3">
        <f>ROUND(SUM($B$382:$B$387)-($B$362+$C$363+$D$364+$E$365+$F$366+$G$367),6)</f>
        <v/>
      </c>
      <c r="C395" s="3">
        <f>ROUND(SUM($C$382:$C$387)-($I$362+$J$363+$K$364+$L$365+$M$366+$N$367),6)</f>
        <v/>
      </c>
      <c r="D395" s="3">
        <f>ROUND(SUM($D$382:$D$387)-($P$362+$Q$363+$R$364+$S$365+$T$366+$U$367),6)</f>
        <v/>
      </c>
      <c r="E395" s="3">
        <f>ROUND(SUM($E$382:$E$387)-($W$362+$X$363+$Y$364+$Z$365+$AA$366+$AB$367),6)</f>
        <v/>
      </c>
      <c r="F395" s="3">
        <f>ROUND(SUM($F$382:$F$387)-($AD$362+$AE$363+$AF$364+$AG$365+$AH$366+$AI$367),6)</f>
        <v/>
      </c>
      <c r="G395" s="3">
        <f>ROUND(SUM($G$382:$G$387)-($AK$362+$AL$363+$AM$364+$AN$365+$AO$366+$AP$367),6)</f>
        <v/>
      </c>
    </row>
    <row r="396">
      <c r="A396" s="3" t="inlineStr">
        <is>
          <t>check: Πeig − det (→0)</t>
        </is>
      </c>
      <c r="B396" s="3">
        <f>ROUND(MDETERM($B$362:$G$367)-PRODUCT($B$382:$B$387),6)</f>
        <v/>
      </c>
      <c r="C396" s="3">
        <f>ROUND(MDETERM($I$362:$N$367)-PRODUCT($C$382:$C$387),6)</f>
        <v/>
      </c>
      <c r="D396" s="3">
        <f>ROUND(MDETERM($P$362:$U$367)-PRODUCT($D$382:$D$387),6)</f>
        <v/>
      </c>
      <c r="E396" s="3">
        <f>ROUND(MDETERM($W$362:$AB$367)-PRODUCT($E$382:$E$387),6)</f>
        <v/>
      </c>
      <c r="F396" s="3">
        <f>ROUND(MDETERM($AD$362:$AI$367)-PRODUCT($F$382:$F$387),6)</f>
        <v/>
      </c>
      <c r="G396" s="3">
        <f>ROUND(MDETERM($AK$362:$AP$367)-PRODUCT($G$382:$G$387),6)</f>
        <v/>
      </c>
    </row>
    <row r="397">
      <c r="A397" s="3" t="inlineStr">
        <is>
          <t>complex eigenvalues?</t>
        </is>
      </c>
      <c r="B397" s="3" t="inlineStr"/>
      <c r="C397" s="3" t="inlineStr"/>
      <c r="D397" s="3" t="inlineStr"/>
      <c r="E397" s="3" t="inlineStr"/>
      <c r="F397" s="3" t="inlineStr"/>
      <c r="G397" s="3" t="inlineStr"/>
    </row>
    <row r="398">
      <c r="A398" s="3" t="inlineStr">
        <is>
          <t>check: det(M − λᵢI) per sorted λ (→0)</t>
        </is>
      </c>
    </row>
    <row r="399">
      <c r="A399" s="3" t="inlineStr">
        <is>
          <t xml:space="preserve">  det(M − λ(1)I)</t>
        </is>
      </c>
      <c r="B399" s="3">
        <f t="array" ref="B399">ROUND(MDETERM($B$362:$G$367-$B$389*MUNIT(6)),6)</f>
        <v/>
      </c>
      <c r="C399" s="3">
        <f t="array" ref="C399">ROUND(MDETERM($I$362:$N$367-$C$389*MUNIT(6)),6)</f>
        <v/>
      </c>
      <c r="D399" s="3">
        <f t="array" ref="D399">ROUND(MDETERM($P$362:$U$367-$D$389*MUNIT(6)),6)</f>
        <v/>
      </c>
      <c r="E399" s="3">
        <f t="array" ref="E399">ROUND(MDETERM($W$362:$AB$367-$E$389*MUNIT(6)),6)</f>
        <v/>
      </c>
      <c r="F399" s="3">
        <f t="array" ref="F399">ROUND(MDETERM($AD$362:$AI$367-$F$389*MUNIT(6)),6)</f>
        <v/>
      </c>
      <c r="G399" s="3">
        <f t="array" ref="G399">ROUND(MDETERM($AK$362:$AP$367-$G$389*MUNIT(6)),6)</f>
        <v/>
      </c>
    </row>
    <row r="400">
      <c r="A400" s="3" t="inlineStr">
        <is>
          <t xml:space="preserve">  det(M − λ(2)I)</t>
        </is>
      </c>
      <c r="B400" s="3">
        <f t="array" ref="B400">ROUND(MDETERM($B$362:$G$367-$B$390*MUNIT(6)),6)</f>
        <v/>
      </c>
      <c r="C400" s="3">
        <f t="array" ref="C400">ROUND(MDETERM($I$362:$N$367-$C$390*MUNIT(6)),6)</f>
        <v/>
      </c>
      <c r="D400" s="3">
        <f t="array" ref="D400">ROUND(MDETERM($P$362:$U$367-$D$390*MUNIT(6)),6)</f>
        <v/>
      </c>
      <c r="E400" s="3">
        <f t="array" ref="E400">ROUND(MDETERM($W$362:$AB$367-$E$390*MUNIT(6)),6)</f>
        <v/>
      </c>
      <c r="F400" s="3">
        <f t="array" ref="F400">ROUND(MDETERM($AD$362:$AI$367-$F$390*MUNIT(6)),6)</f>
        <v/>
      </c>
      <c r="G400" s="3">
        <f t="array" ref="G400">ROUND(MDETERM($AK$362:$AP$367-$G$390*MUNIT(6)),6)</f>
        <v/>
      </c>
    </row>
    <row r="401">
      <c r="A401" s="3" t="inlineStr">
        <is>
          <t xml:space="preserve">  det(M − λ(3)I)</t>
        </is>
      </c>
      <c r="B401" s="3">
        <f t="array" ref="B401">ROUND(MDETERM($B$362:$G$367-$B$391*MUNIT(6)),6)</f>
        <v/>
      </c>
      <c r="C401" s="3">
        <f t="array" ref="C401">ROUND(MDETERM($I$362:$N$367-$C$391*MUNIT(6)),6)</f>
        <v/>
      </c>
      <c r="D401" s="3">
        <f t="array" ref="D401">ROUND(MDETERM($P$362:$U$367-$D$391*MUNIT(6)),6)</f>
        <v/>
      </c>
      <c r="E401" s="3">
        <f t="array" ref="E401">ROUND(MDETERM($W$362:$AB$367-$E$391*MUNIT(6)),6)</f>
        <v/>
      </c>
      <c r="F401" s="3">
        <f t="array" ref="F401">ROUND(MDETERM($AD$362:$AI$367-$F$391*MUNIT(6)),6)</f>
        <v/>
      </c>
      <c r="G401" s="3">
        <f t="array" ref="G401">ROUND(MDETERM($AK$362:$AP$367-$G$391*MUNIT(6)),6)</f>
        <v/>
      </c>
    </row>
    <row r="402">
      <c r="A402" s="3" t="inlineStr">
        <is>
          <t xml:space="preserve">  det(M − λ(4)I)</t>
        </is>
      </c>
      <c r="B402" s="3">
        <f t="array" ref="B402">ROUND(MDETERM($B$362:$G$367-$B$392*MUNIT(6)),6)</f>
        <v/>
      </c>
      <c r="C402" s="3">
        <f t="array" ref="C402">ROUND(MDETERM($I$362:$N$367-$C$392*MUNIT(6)),6)</f>
        <v/>
      </c>
      <c r="D402" s="3">
        <f t="array" ref="D402">ROUND(MDETERM($P$362:$U$367-$D$392*MUNIT(6)),6)</f>
        <v/>
      </c>
      <c r="E402" s="3">
        <f t="array" ref="E402">ROUND(MDETERM($W$362:$AB$367-$E$392*MUNIT(6)),6)</f>
        <v/>
      </c>
      <c r="F402" s="3">
        <f t="array" ref="F402">ROUND(MDETERM($AD$362:$AI$367-$F$392*MUNIT(6)),6)</f>
        <v/>
      </c>
      <c r="G402" s="3">
        <f t="array" ref="G402">ROUND(MDETERM($AK$362:$AP$367-$G$392*MUNIT(6)),6)</f>
        <v/>
      </c>
    </row>
    <row r="403">
      <c r="A403" s="3" t="inlineStr">
        <is>
          <t xml:space="preserve">  det(M − λ(5)I)</t>
        </is>
      </c>
      <c r="B403" s="3">
        <f t="array" ref="B403">ROUND(MDETERM($B$362:$G$367-$B$393*MUNIT(6)),6)</f>
        <v/>
      </c>
      <c r="C403" s="3">
        <f t="array" ref="C403">ROUND(MDETERM($I$362:$N$367-$C$393*MUNIT(6)),6)</f>
        <v/>
      </c>
      <c r="D403" s="3">
        <f t="array" ref="D403">ROUND(MDETERM($P$362:$U$367-$D$393*MUNIT(6)),6)</f>
        <v/>
      </c>
      <c r="E403" s="3">
        <f t="array" ref="E403">ROUND(MDETERM($W$362:$AB$367-$E$393*MUNIT(6)),6)</f>
        <v/>
      </c>
      <c r="F403" s="3">
        <f t="array" ref="F403">ROUND(MDETERM($AD$362:$AI$367-$F$393*MUNIT(6)),6)</f>
        <v/>
      </c>
      <c r="G403" s="3">
        <f t="array" ref="G403">ROUND(MDETERM($AK$362:$AP$367-$G$393*MUNIT(6)),6)</f>
        <v/>
      </c>
    </row>
    <row r="404">
      <c r="A404" s="3" t="inlineStr">
        <is>
          <t xml:space="preserve">  det(M − λ(6)I)</t>
        </is>
      </c>
      <c r="B404" s="3">
        <f t="array" ref="B404">ROUND(MDETERM($B$362:$G$367-$B$394*MUNIT(6)),6)</f>
        <v/>
      </c>
      <c r="C404" s="3">
        <f t="array" ref="C404">ROUND(MDETERM($I$362:$N$367-$C$394*MUNIT(6)),6)</f>
        <v/>
      </c>
      <c r="D404" s="3">
        <f t="array" ref="D404">ROUND(MDETERM($P$362:$U$367-$D$394*MUNIT(6)),6)</f>
        <v/>
      </c>
      <c r="E404" s="3">
        <f t="array" ref="E404">ROUND(MDETERM($W$362:$AB$367-$E$394*MUNIT(6)),6)</f>
        <v/>
      </c>
      <c r="F404" s="3">
        <f t="array" ref="F404">ROUND(MDETERM($AD$362:$AI$367-$F$394*MUNIT(6)),6)</f>
        <v/>
      </c>
      <c r="G404" s="3">
        <f t="array" ref="G404">ROUND(MDETERM($AK$362:$AP$367-$G$394*MUNIT(6)),6)</f>
        <v/>
      </c>
    </row>
    <row r="408" ht="16" customHeight="1">
      <c r="A408" s="14" t="inlineStr">
        <is>
          <t>RAG R1 | llama3.3:70b</t>
        </is>
      </c>
      <c r="B408" s="9" t="inlineStr">
        <is>
          <t>run 1 (raw, pasted)</t>
        </is>
      </c>
      <c r="I408" s="9" t="inlineStr">
        <is>
          <t>run 2 (raw, pasted)</t>
        </is>
      </c>
      <c r="P408" s="9" t="inlineStr">
        <is>
          <t>run 3 (raw, pasted)</t>
        </is>
      </c>
      <c r="W408" s="9" t="inlineStr">
        <is>
          <t>run 4 (raw, pasted)</t>
        </is>
      </c>
      <c r="AD408" s="9" t="inlineStr">
        <is>
          <t>run 5 (raw, pasted)</t>
        </is>
      </c>
      <c r="AK408" s="9" t="inlineStr">
        <is>
          <t>Step2 average matrix (formula)</t>
        </is>
      </c>
      <c r="AR408" s="9" t="inlineStr">
        <is>
          <t>ground truth (reference)</t>
        </is>
      </c>
    </row>
    <row r="409" ht="60" customHeight="1">
      <c r="B409" s="15" t="inlineStr">
        <is>
          <t>Power System</t>
        </is>
      </c>
      <c r="C409" s="15" t="inlineStr">
        <is>
          <t>Communication System</t>
        </is>
      </c>
      <c r="D409" s="15" t="inlineStr">
        <is>
          <t>Navigation System</t>
        </is>
      </c>
      <c r="E409" s="15" t="inlineStr">
        <is>
          <t>Computer System</t>
        </is>
      </c>
      <c r="F409" s="15" t="inlineStr">
        <is>
          <t>Mechanical Structure</t>
        </is>
      </c>
      <c r="G409" s="15" t="inlineStr">
        <is>
          <t>Thermal Control System</t>
        </is>
      </c>
      <c r="I409" s="15" t="inlineStr">
        <is>
          <t>Power System</t>
        </is>
      </c>
      <c r="J409" s="15" t="inlineStr">
        <is>
          <t>Communication System</t>
        </is>
      </c>
      <c r="K409" s="15" t="inlineStr">
        <is>
          <t>Navigation System</t>
        </is>
      </c>
      <c r="L409" s="15" t="inlineStr">
        <is>
          <t>Computer System</t>
        </is>
      </c>
      <c r="M409" s="15" t="inlineStr">
        <is>
          <t>Mechanical Structure</t>
        </is>
      </c>
      <c r="N409" s="15" t="inlineStr">
        <is>
          <t>Thermal Control System</t>
        </is>
      </c>
      <c r="P409" s="15" t="inlineStr">
        <is>
          <t>Power System</t>
        </is>
      </c>
      <c r="Q409" s="15" t="inlineStr">
        <is>
          <t>Communication System</t>
        </is>
      </c>
      <c r="R409" s="15" t="inlineStr">
        <is>
          <t>Navigation System</t>
        </is>
      </c>
      <c r="S409" s="15" t="inlineStr">
        <is>
          <t>Computer System</t>
        </is>
      </c>
      <c r="T409" s="15" t="inlineStr">
        <is>
          <t>Mechanical Structure</t>
        </is>
      </c>
      <c r="U409" s="15" t="inlineStr">
        <is>
          <t>Thermal Control System</t>
        </is>
      </c>
      <c r="W409" s="15" t="inlineStr">
        <is>
          <t>Power System</t>
        </is>
      </c>
      <c r="X409" s="15" t="inlineStr">
        <is>
          <t>Communication System</t>
        </is>
      </c>
      <c r="Y409" s="15" t="inlineStr">
        <is>
          <t>Navigation System</t>
        </is>
      </c>
      <c r="Z409" s="15" t="inlineStr">
        <is>
          <t>Computer System</t>
        </is>
      </c>
      <c r="AA409" s="15" t="inlineStr">
        <is>
          <t>Mechanical Structure</t>
        </is>
      </c>
      <c r="AB409" s="15" t="inlineStr">
        <is>
          <t>Thermal Control System</t>
        </is>
      </c>
      <c r="AD409" s="15" t="inlineStr">
        <is>
          <t>Power System</t>
        </is>
      </c>
      <c r="AE409" s="15" t="inlineStr">
        <is>
          <t>Communication System</t>
        </is>
      </c>
      <c r="AF409" s="15" t="inlineStr">
        <is>
          <t>Navigation System</t>
        </is>
      </c>
      <c r="AG409" s="15" t="inlineStr">
        <is>
          <t>Computer System</t>
        </is>
      </c>
      <c r="AH409" s="15" t="inlineStr">
        <is>
          <t>Mechanical Structure</t>
        </is>
      </c>
      <c r="AI409" s="15" t="inlineStr">
        <is>
          <t>Thermal Control System</t>
        </is>
      </c>
      <c r="AK409" s="15" t="inlineStr">
        <is>
          <t>Power System</t>
        </is>
      </c>
      <c r="AL409" s="15" t="inlineStr">
        <is>
          <t>Communication System</t>
        </is>
      </c>
      <c r="AM409" s="15" t="inlineStr">
        <is>
          <t>Navigation System</t>
        </is>
      </c>
      <c r="AN409" s="15" t="inlineStr">
        <is>
          <t>Computer System</t>
        </is>
      </c>
      <c r="AO409" s="15" t="inlineStr">
        <is>
          <t>Mechanical Structure</t>
        </is>
      </c>
      <c r="AP409" s="15" t="inlineStr">
        <is>
          <t>Thermal Control System</t>
        </is>
      </c>
    </row>
    <row r="410">
      <c r="A410" s="3" t="inlineStr">
        <is>
          <t>Power System</t>
        </is>
      </c>
      <c r="B410" s="8" t="n">
        <v>1</v>
      </c>
      <c r="C410" s="8" t="n">
        <v>1</v>
      </c>
      <c r="D410" s="8" t="n">
        <v>0</v>
      </c>
      <c r="E410" s="8" t="n">
        <v>1</v>
      </c>
      <c r="F410" s="8" t="n">
        <v>1</v>
      </c>
      <c r="G410" s="8" t="n">
        <v>0</v>
      </c>
      <c r="I410" s="8" t="n">
        <v>1</v>
      </c>
      <c r="J410" s="8" t="n">
        <v>1</v>
      </c>
      <c r="K410" s="8" t="n">
        <v>0</v>
      </c>
      <c r="L410" s="8" t="n">
        <v>1</v>
      </c>
      <c r="M410" s="8" t="n">
        <v>1</v>
      </c>
      <c r="N410" s="8" t="n">
        <v>0</v>
      </c>
      <c r="P410" s="8" t="n">
        <v>1</v>
      </c>
      <c r="Q410" s="8" t="n">
        <v>1</v>
      </c>
      <c r="R410" s="8" t="n">
        <v>0</v>
      </c>
      <c r="S410" s="8" t="n">
        <v>1</v>
      </c>
      <c r="T410" s="8" t="n">
        <v>1</v>
      </c>
      <c r="U410" s="8" t="n">
        <v>0</v>
      </c>
      <c r="W410" s="8" t="n">
        <v>1</v>
      </c>
      <c r="X410" s="8" t="n">
        <v>1</v>
      </c>
      <c r="Y410" s="8" t="n">
        <v>0</v>
      </c>
      <c r="Z410" s="8" t="n">
        <v>1</v>
      </c>
      <c r="AA410" s="8" t="n">
        <v>1</v>
      </c>
      <c r="AB410" s="8" t="n">
        <v>0</v>
      </c>
      <c r="AD410" s="8" t="n">
        <v>1</v>
      </c>
      <c r="AE410" s="8" t="n">
        <v>1</v>
      </c>
      <c r="AF410" s="8" t="n">
        <v>0</v>
      </c>
      <c r="AG410" s="8" t="n">
        <v>1</v>
      </c>
      <c r="AH410" s="8" t="n">
        <v>1</v>
      </c>
      <c r="AI410" s="8" t="n">
        <v>0</v>
      </c>
      <c r="AK410" s="8">
        <f>IF(($B$410&lt;&gt;2)+($I$410&lt;&gt;2)+($P$410&lt;&gt;2)+($W$410&lt;&gt;2)+($AD$410&lt;&gt;2)=0,2,IF((($B$410&lt;&gt;2)*$B$410+($I$410&lt;&gt;2)*$I$410+($P$410&lt;&gt;2)*$P$410+($W$410&lt;&gt;2)*$W$410+($AD$410&lt;&gt;2)*$AD$410)/(($B$410&lt;&gt;2)+($I$410&lt;&gt;2)+($P$410&lt;&gt;2)+($W$410&lt;&gt;2)+($AD$410&lt;&gt;2))&gt;=0.5,1,0))</f>
        <v/>
      </c>
      <c r="AL410" s="8">
        <f>IF(($C$410&lt;&gt;2)+($J$410&lt;&gt;2)+($Q$410&lt;&gt;2)+($X$410&lt;&gt;2)+($AE$410&lt;&gt;2)=0,2,IF((($C$410&lt;&gt;2)*$C$410+($J$410&lt;&gt;2)*$J$410+($Q$410&lt;&gt;2)*$Q$410+($X$410&lt;&gt;2)*$X$410+($AE$410&lt;&gt;2)*$AE$410)/(($C$410&lt;&gt;2)+($J$410&lt;&gt;2)+($Q$410&lt;&gt;2)+($X$410&lt;&gt;2)+($AE$410&lt;&gt;2))&gt;=0.5,1,0))</f>
        <v/>
      </c>
      <c r="AM410" s="8">
        <f>IF(($D$410&lt;&gt;2)+($K$410&lt;&gt;2)+($R$410&lt;&gt;2)+($Y$410&lt;&gt;2)+($AF$410&lt;&gt;2)=0,2,IF((($D$410&lt;&gt;2)*$D$410+($K$410&lt;&gt;2)*$K$410+($R$410&lt;&gt;2)*$R$410+($Y$410&lt;&gt;2)*$Y$410+($AF$410&lt;&gt;2)*$AF$410)/(($D$410&lt;&gt;2)+($K$410&lt;&gt;2)+($R$410&lt;&gt;2)+($Y$410&lt;&gt;2)+($AF$410&lt;&gt;2))&gt;=0.5,1,0))</f>
        <v/>
      </c>
      <c r="AN410" s="8">
        <f>IF(($E$410&lt;&gt;2)+($L$410&lt;&gt;2)+($S$410&lt;&gt;2)+($Z$410&lt;&gt;2)+($AG$410&lt;&gt;2)=0,2,IF((($E$410&lt;&gt;2)*$E$410+($L$410&lt;&gt;2)*$L$410+($S$410&lt;&gt;2)*$S$410+($Z$410&lt;&gt;2)*$Z$410+($AG$410&lt;&gt;2)*$AG$410)/(($E$410&lt;&gt;2)+($L$410&lt;&gt;2)+($S$410&lt;&gt;2)+($Z$410&lt;&gt;2)+($AG$410&lt;&gt;2))&gt;=0.5,1,0))</f>
        <v/>
      </c>
      <c r="AO410" s="8">
        <f>IF(($F$410&lt;&gt;2)+($M$410&lt;&gt;2)+($T$410&lt;&gt;2)+($AA$410&lt;&gt;2)+($AH$410&lt;&gt;2)=0,2,IF((($F$410&lt;&gt;2)*$F$410+($M$410&lt;&gt;2)*$M$410+($T$410&lt;&gt;2)*$T$410+($AA$410&lt;&gt;2)*$AA$410+($AH$410&lt;&gt;2)*$AH$410)/(($F$410&lt;&gt;2)+($M$410&lt;&gt;2)+($T$410&lt;&gt;2)+($AA$410&lt;&gt;2)+($AH$410&lt;&gt;2))&gt;=0.5,1,0))</f>
        <v/>
      </c>
      <c r="AP410" s="8">
        <f>IF(($G$410&lt;&gt;2)+($N$410&lt;&gt;2)+($U$410&lt;&gt;2)+($AB$410&lt;&gt;2)+($AI$410&lt;&gt;2)=0,2,IF((($G$410&lt;&gt;2)*$G$410+($N$410&lt;&gt;2)*$N$410+($U$410&lt;&gt;2)*$U$410+($AB$410&lt;&gt;2)*$AB$410+($AI$410&lt;&gt;2)*$AI$410)/(($G$410&lt;&gt;2)+($N$410&lt;&gt;2)+($U$410&lt;&gt;2)+($AB$410&lt;&gt;2)+($AI$410&lt;&gt;2))&gt;=0.5,1,0))</f>
        <v/>
      </c>
      <c r="AR410" s="16">
        <f>'Ground truth'!$B$3</f>
        <v/>
      </c>
      <c r="AS410" s="16">
        <f>'Ground truth'!$C$3</f>
        <v/>
      </c>
      <c r="AT410" s="16">
        <f>'Ground truth'!$D$3</f>
        <v/>
      </c>
      <c r="AU410" s="16">
        <f>'Ground truth'!$E$3</f>
        <v/>
      </c>
      <c r="AV410" s="16">
        <f>'Ground truth'!$F$3</f>
        <v/>
      </c>
      <c r="AW410" s="16">
        <f>'Ground truth'!$G$3</f>
        <v/>
      </c>
    </row>
    <row r="411">
      <c r="A411" s="3" t="inlineStr">
        <is>
          <t>Communication System</t>
        </is>
      </c>
      <c r="B411" s="8" t="n">
        <v>1</v>
      </c>
      <c r="C411" s="8" t="n">
        <v>1</v>
      </c>
      <c r="D411" s="8" t="n">
        <v>0</v>
      </c>
      <c r="E411" s="8" t="n">
        <v>1</v>
      </c>
      <c r="F411" s="8" t="n">
        <v>1</v>
      </c>
      <c r="G411" s="8" t="n">
        <v>0</v>
      </c>
      <c r="I411" s="8" t="n">
        <v>1</v>
      </c>
      <c r="J411" s="8" t="n">
        <v>1</v>
      </c>
      <c r="K411" s="8" t="n">
        <v>0</v>
      </c>
      <c r="L411" s="8" t="n">
        <v>1</v>
      </c>
      <c r="M411" s="8" t="n">
        <v>1</v>
      </c>
      <c r="N411" s="8" t="n">
        <v>0</v>
      </c>
      <c r="P411" s="8" t="n">
        <v>1</v>
      </c>
      <c r="Q411" s="8" t="n">
        <v>1</v>
      </c>
      <c r="R411" s="8" t="n">
        <v>0</v>
      </c>
      <c r="S411" s="8" t="n">
        <v>1</v>
      </c>
      <c r="T411" s="8" t="n">
        <v>1</v>
      </c>
      <c r="U411" s="8" t="n">
        <v>0</v>
      </c>
      <c r="W411" s="8" t="n">
        <v>1</v>
      </c>
      <c r="X411" s="8" t="n">
        <v>1</v>
      </c>
      <c r="Y411" s="8" t="n">
        <v>0</v>
      </c>
      <c r="Z411" s="8" t="n">
        <v>1</v>
      </c>
      <c r="AA411" s="8" t="n">
        <v>1</v>
      </c>
      <c r="AB411" s="8" t="n">
        <v>0</v>
      </c>
      <c r="AD411" s="8" t="n">
        <v>1</v>
      </c>
      <c r="AE411" s="8" t="n">
        <v>1</v>
      </c>
      <c r="AF411" s="8" t="n">
        <v>0</v>
      </c>
      <c r="AG411" s="8" t="n">
        <v>1</v>
      </c>
      <c r="AH411" s="8" t="n">
        <v>1</v>
      </c>
      <c r="AI411" s="8" t="n">
        <v>0</v>
      </c>
      <c r="AK411" s="8">
        <f>IF(($B$411&lt;&gt;2)+($I$411&lt;&gt;2)+($P$411&lt;&gt;2)+($W$411&lt;&gt;2)+($AD$411&lt;&gt;2)=0,2,IF((($B$411&lt;&gt;2)*$B$411+($I$411&lt;&gt;2)*$I$411+($P$411&lt;&gt;2)*$P$411+($W$411&lt;&gt;2)*$W$411+($AD$411&lt;&gt;2)*$AD$411)/(($B$411&lt;&gt;2)+($I$411&lt;&gt;2)+($P$411&lt;&gt;2)+($W$411&lt;&gt;2)+($AD$411&lt;&gt;2))&gt;=0.5,1,0))</f>
        <v/>
      </c>
      <c r="AL411" s="8">
        <f>IF(($C$411&lt;&gt;2)+($J$411&lt;&gt;2)+($Q$411&lt;&gt;2)+($X$411&lt;&gt;2)+($AE$411&lt;&gt;2)=0,2,IF((($C$411&lt;&gt;2)*$C$411+($J$411&lt;&gt;2)*$J$411+($Q$411&lt;&gt;2)*$Q$411+($X$411&lt;&gt;2)*$X$411+($AE$411&lt;&gt;2)*$AE$411)/(($C$411&lt;&gt;2)+($J$411&lt;&gt;2)+($Q$411&lt;&gt;2)+($X$411&lt;&gt;2)+($AE$411&lt;&gt;2))&gt;=0.5,1,0))</f>
        <v/>
      </c>
      <c r="AM411" s="8">
        <f>IF(($D$411&lt;&gt;2)+($K$411&lt;&gt;2)+($R$411&lt;&gt;2)+($Y$411&lt;&gt;2)+($AF$411&lt;&gt;2)=0,2,IF((($D$411&lt;&gt;2)*$D$411+($K$411&lt;&gt;2)*$K$411+($R$411&lt;&gt;2)*$R$411+($Y$411&lt;&gt;2)*$Y$411+($AF$411&lt;&gt;2)*$AF$411)/(($D$411&lt;&gt;2)+($K$411&lt;&gt;2)+($R$411&lt;&gt;2)+($Y$411&lt;&gt;2)+($AF$411&lt;&gt;2))&gt;=0.5,1,0))</f>
        <v/>
      </c>
      <c r="AN411" s="8">
        <f>IF(($E$411&lt;&gt;2)+($L$411&lt;&gt;2)+($S$411&lt;&gt;2)+($Z$411&lt;&gt;2)+($AG$411&lt;&gt;2)=0,2,IF((($E$411&lt;&gt;2)*$E$411+($L$411&lt;&gt;2)*$L$411+($S$411&lt;&gt;2)*$S$411+($Z$411&lt;&gt;2)*$Z$411+($AG$411&lt;&gt;2)*$AG$411)/(($E$411&lt;&gt;2)+($L$411&lt;&gt;2)+($S$411&lt;&gt;2)+($Z$411&lt;&gt;2)+($AG$411&lt;&gt;2))&gt;=0.5,1,0))</f>
        <v/>
      </c>
      <c r="AO411" s="8">
        <f>IF(($F$411&lt;&gt;2)+($M$411&lt;&gt;2)+($T$411&lt;&gt;2)+($AA$411&lt;&gt;2)+($AH$411&lt;&gt;2)=0,2,IF((($F$411&lt;&gt;2)*$F$411+($M$411&lt;&gt;2)*$M$411+($T$411&lt;&gt;2)*$T$411+($AA$411&lt;&gt;2)*$AA$411+($AH$411&lt;&gt;2)*$AH$411)/(($F$411&lt;&gt;2)+($M$411&lt;&gt;2)+($T$411&lt;&gt;2)+($AA$411&lt;&gt;2)+($AH$411&lt;&gt;2))&gt;=0.5,1,0))</f>
        <v/>
      </c>
      <c r="AP411" s="8">
        <f>IF(($G$411&lt;&gt;2)+($N$411&lt;&gt;2)+($U$411&lt;&gt;2)+($AB$411&lt;&gt;2)+($AI$411&lt;&gt;2)=0,2,IF((($G$411&lt;&gt;2)*$G$411+($N$411&lt;&gt;2)*$N$411+($U$411&lt;&gt;2)*$U$411+($AB$411&lt;&gt;2)*$AB$411+($AI$411&lt;&gt;2)*$AI$411)/(($G$411&lt;&gt;2)+($N$411&lt;&gt;2)+($U$411&lt;&gt;2)+($AB$411&lt;&gt;2)+($AI$411&lt;&gt;2))&gt;=0.5,1,0))</f>
        <v/>
      </c>
      <c r="AR411" s="16">
        <f>'Ground truth'!$B$4</f>
        <v/>
      </c>
      <c r="AS411" s="16">
        <f>'Ground truth'!$C$4</f>
        <v/>
      </c>
      <c r="AT411" s="16">
        <f>'Ground truth'!$D$4</f>
        <v/>
      </c>
      <c r="AU411" s="16">
        <f>'Ground truth'!$E$4</f>
        <v/>
      </c>
      <c r="AV411" s="16">
        <f>'Ground truth'!$F$4</f>
        <v/>
      </c>
      <c r="AW411" s="16">
        <f>'Ground truth'!$G$4</f>
        <v/>
      </c>
    </row>
    <row r="412">
      <c r="A412" s="3" t="inlineStr">
        <is>
          <t>Navigation System</t>
        </is>
      </c>
      <c r="B412" s="8" t="n">
        <v>0</v>
      </c>
      <c r="C412" s="8" t="n">
        <v>0</v>
      </c>
      <c r="D412" s="8" t="n">
        <v>1</v>
      </c>
      <c r="E412" s="8" t="n">
        <v>0</v>
      </c>
      <c r="F412" s="8" t="n">
        <v>0</v>
      </c>
      <c r="G412" s="8" t="n">
        <v>0</v>
      </c>
      <c r="I412" s="8" t="n">
        <v>0</v>
      </c>
      <c r="J412" s="8" t="n">
        <v>0</v>
      </c>
      <c r="K412" s="8" t="n">
        <v>1</v>
      </c>
      <c r="L412" s="8" t="n">
        <v>0</v>
      </c>
      <c r="M412" s="8" t="n">
        <v>0</v>
      </c>
      <c r="N412" s="8" t="n">
        <v>0</v>
      </c>
      <c r="P412" s="8" t="n">
        <v>0</v>
      </c>
      <c r="Q412" s="8" t="n">
        <v>0</v>
      </c>
      <c r="R412" s="8" t="n">
        <v>1</v>
      </c>
      <c r="S412" s="8" t="n">
        <v>0</v>
      </c>
      <c r="T412" s="8" t="n">
        <v>0</v>
      </c>
      <c r="U412" s="8" t="n">
        <v>0</v>
      </c>
      <c r="W412" s="8" t="n">
        <v>0</v>
      </c>
      <c r="X412" s="8" t="n">
        <v>0</v>
      </c>
      <c r="Y412" s="8" t="n">
        <v>1</v>
      </c>
      <c r="Z412" s="8" t="n">
        <v>0</v>
      </c>
      <c r="AA412" s="8" t="n">
        <v>0</v>
      </c>
      <c r="AB412" s="8" t="n">
        <v>0</v>
      </c>
      <c r="AD412" s="8" t="n">
        <v>0</v>
      </c>
      <c r="AE412" s="8" t="n">
        <v>0</v>
      </c>
      <c r="AF412" s="8" t="n">
        <v>1</v>
      </c>
      <c r="AG412" s="8" t="n">
        <v>0</v>
      </c>
      <c r="AH412" s="8" t="n">
        <v>0</v>
      </c>
      <c r="AI412" s="8" t="n">
        <v>0</v>
      </c>
      <c r="AK412" s="8">
        <f>IF(($B$412&lt;&gt;2)+($I$412&lt;&gt;2)+($P$412&lt;&gt;2)+($W$412&lt;&gt;2)+($AD$412&lt;&gt;2)=0,2,IF((($B$412&lt;&gt;2)*$B$412+($I$412&lt;&gt;2)*$I$412+($P$412&lt;&gt;2)*$P$412+($W$412&lt;&gt;2)*$W$412+($AD$412&lt;&gt;2)*$AD$412)/(($B$412&lt;&gt;2)+($I$412&lt;&gt;2)+($P$412&lt;&gt;2)+($W$412&lt;&gt;2)+($AD$412&lt;&gt;2))&gt;=0.5,1,0))</f>
        <v/>
      </c>
      <c r="AL412" s="8">
        <f>IF(($C$412&lt;&gt;2)+($J$412&lt;&gt;2)+($Q$412&lt;&gt;2)+($X$412&lt;&gt;2)+($AE$412&lt;&gt;2)=0,2,IF((($C$412&lt;&gt;2)*$C$412+($J$412&lt;&gt;2)*$J$412+($Q$412&lt;&gt;2)*$Q$412+($X$412&lt;&gt;2)*$X$412+($AE$412&lt;&gt;2)*$AE$412)/(($C$412&lt;&gt;2)+($J$412&lt;&gt;2)+($Q$412&lt;&gt;2)+($X$412&lt;&gt;2)+($AE$412&lt;&gt;2))&gt;=0.5,1,0))</f>
        <v/>
      </c>
      <c r="AM412" s="8">
        <f>IF(($D$412&lt;&gt;2)+($K$412&lt;&gt;2)+($R$412&lt;&gt;2)+($Y$412&lt;&gt;2)+($AF$412&lt;&gt;2)=0,2,IF((($D$412&lt;&gt;2)*$D$412+($K$412&lt;&gt;2)*$K$412+($R$412&lt;&gt;2)*$R$412+($Y$412&lt;&gt;2)*$Y$412+($AF$412&lt;&gt;2)*$AF$412)/(($D$412&lt;&gt;2)+($K$412&lt;&gt;2)+($R$412&lt;&gt;2)+($Y$412&lt;&gt;2)+($AF$412&lt;&gt;2))&gt;=0.5,1,0))</f>
        <v/>
      </c>
      <c r="AN412" s="8">
        <f>IF(($E$412&lt;&gt;2)+($L$412&lt;&gt;2)+($S$412&lt;&gt;2)+($Z$412&lt;&gt;2)+($AG$412&lt;&gt;2)=0,2,IF((($E$412&lt;&gt;2)*$E$412+($L$412&lt;&gt;2)*$L$412+($S$412&lt;&gt;2)*$S$412+($Z$412&lt;&gt;2)*$Z$412+($AG$412&lt;&gt;2)*$AG$412)/(($E$412&lt;&gt;2)+($L$412&lt;&gt;2)+($S$412&lt;&gt;2)+($Z$412&lt;&gt;2)+($AG$412&lt;&gt;2))&gt;=0.5,1,0))</f>
        <v/>
      </c>
      <c r="AO412" s="8">
        <f>IF(($F$412&lt;&gt;2)+($M$412&lt;&gt;2)+($T$412&lt;&gt;2)+($AA$412&lt;&gt;2)+($AH$412&lt;&gt;2)=0,2,IF((($F$412&lt;&gt;2)*$F$412+($M$412&lt;&gt;2)*$M$412+($T$412&lt;&gt;2)*$T$412+($AA$412&lt;&gt;2)*$AA$412+($AH$412&lt;&gt;2)*$AH$412)/(($F$412&lt;&gt;2)+($M$412&lt;&gt;2)+($T$412&lt;&gt;2)+($AA$412&lt;&gt;2)+($AH$412&lt;&gt;2))&gt;=0.5,1,0))</f>
        <v/>
      </c>
      <c r="AP412" s="8">
        <f>IF(($G$412&lt;&gt;2)+($N$412&lt;&gt;2)+($U$412&lt;&gt;2)+($AB$412&lt;&gt;2)+($AI$412&lt;&gt;2)=0,2,IF((($G$412&lt;&gt;2)*$G$412+($N$412&lt;&gt;2)*$N$412+($U$412&lt;&gt;2)*$U$412+($AB$412&lt;&gt;2)*$AB$412+($AI$412&lt;&gt;2)*$AI$412)/(($G$412&lt;&gt;2)+($N$412&lt;&gt;2)+($U$412&lt;&gt;2)+($AB$412&lt;&gt;2)+($AI$412&lt;&gt;2))&gt;=0.5,1,0))</f>
        <v/>
      </c>
      <c r="AR412" s="16">
        <f>'Ground truth'!$B$5</f>
        <v/>
      </c>
      <c r="AS412" s="16">
        <f>'Ground truth'!$C$5</f>
        <v/>
      </c>
      <c r="AT412" s="16">
        <f>'Ground truth'!$D$5</f>
        <v/>
      </c>
      <c r="AU412" s="16">
        <f>'Ground truth'!$E$5</f>
        <v/>
      </c>
      <c r="AV412" s="16">
        <f>'Ground truth'!$F$5</f>
        <v/>
      </c>
      <c r="AW412" s="16">
        <f>'Ground truth'!$G$5</f>
        <v/>
      </c>
    </row>
    <row r="413">
      <c r="A413" s="3" t="inlineStr">
        <is>
          <t>Computer System</t>
        </is>
      </c>
      <c r="B413" s="8" t="n">
        <v>1</v>
      </c>
      <c r="C413" s="8" t="n">
        <v>1</v>
      </c>
      <c r="D413" s="8" t="n">
        <v>0</v>
      </c>
      <c r="E413" s="8" t="n">
        <v>1</v>
      </c>
      <c r="F413" s="8" t="n">
        <v>1</v>
      </c>
      <c r="G413" s="8" t="n">
        <v>0</v>
      </c>
      <c r="I413" s="8" t="n">
        <v>1</v>
      </c>
      <c r="J413" s="8" t="n">
        <v>1</v>
      </c>
      <c r="K413" s="8" t="n">
        <v>0</v>
      </c>
      <c r="L413" s="8" t="n">
        <v>1</v>
      </c>
      <c r="M413" s="8" t="n">
        <v>1</v>
      </c>
      <c r="N413" s="8" t="n">
        <v>0</v>
      </c>
      <c r="P413" s="8" t="n">
        <v>1</v>
      </c>
      <c r="Q413" s="8" t="n">
        <v>1</v>
      </c>
      <c r="R413" s="8" t="n">
        <v>0</v>
      </c>
      <c r="S413" s="8" t="n">
        <v>1</v>
      </c>
      <c r="T413" s="8" t="n">
        <v>1</v>
      </c>
      <c r="U413" s="8" t="n">
        <v>0</v>
      </c>
      <c r="W413" s="8" t="n">
        <v>1</v>
      </c>
      <c r="X413" s="8" t="n">
        <v>1</v>
      </c>
      <c r="Y413" s="8" t="n">
        <v>0</v>
      </c>
      <c r="Z413" s="8" t="n">
        <v>1</v>
      </c>
      <c r="AA413" s="8" t="n">
        <v>1</v>
      </c>
      <c r="AB413" s="8" t="n">
        <v>0</v>
      </c>
      <c r="AD413" s="8" t="n">
        <v>1</v>
      </c>
      <c r="AE413" s="8" t="n">
        <v>1</v>
      </c>
      <c r="AF413" s="8" t="n">
        <v>0</v>
      </c>
      <c r="AG413" s="8" t="n">
        <v>1</v>
      </c>
      <c r="AH413" s="8" t="n">
        <v>1</v>
      </c>
      <c r="AI413" s="8" t="n">
        <v>0</v>
      </c>
      <c r="AK413" s="8">
        <f>IF(($B$413&lt;&gt;2)+($I$413&lt;&gt;2)+($P$413&lt;&gt;2)+($W$413&lt;&gt;2)+($AD$413&lt;&gt;2)=0,2,IF((($B$413&lt;&gt;2)*$B$413+($I$413&lt;&gt;2)*$I$413+($P$413&lt;&gt;2)*$P$413+($W$413&lt;&gt;2)*$W$413+($AD$413&lt;&gt;2)*$AD$413)/(($B$413&lt;&gt;2)+($I$413&lt;&gt;2)+($P$413&lt;&gt;2)+($W$413&lt;&gt;2)+($AD$413&lt;&gt;2))&gt;=0.5,1,0))</f>
        <v/>
      </c>
      <c r="AL413" s="8">
        <f>IF(($C$413&lt;&gt;2)+($J$413&lt;&gt;2)+($Q$413&lt;&gt;2)+($X$413&lt;&gt;2)+($AE$413&lt;&gt;2)=0,2,IF((($C$413&lt;&gt;2)*$C$413+($J$413&lt;&gt;2)*$J$413+($Q$413&lt;&gt;2)*$Q$413+($X$413&lt;&gt;2)*$X$413+($AE$413&lt;&gt;2)*$AE$413)/(($C$413&lt;&gt;2)+($J$413&lt;&gt;2)+($Q$413&lt;&gt;2)+($X$413&lt;&gt;2)+($AE$413&lt;&gt;2))&gt;=0.5,1,0))</f>
        <v/>
      </c>
      <c r="AM413" s="8">
        <f>IF(($D$413&lt;&gt;2)+($K$413&lt;&gt;2)+($R$413&lt;&gt;2)+($Y$413&lt;&gt;2)+($AF$413&lt;&gt;2)=0,2,IF((($D$413&lt;&gt;2)*$D$413+($K$413&lt;&gt;2)*$K$413+($R$413&lt;&gt;2)*$R$413+($Y$413&lt;&gt;2)*$Y$413+($AF$413&lt;&gt;2)*$AF$413)/(($D$413&lt;&gt;2)+($K$413&lt;&gt;2)+($R$413&lt;&gt;2)+($Y$413&lt;&gt;2)+($AF$413&lt;&gt;2))&gt;=0.5,1,0))</f>
        <v/>
      </c>
      <c r="AN413" s="8">
        <f>IF(($E$413&lt;&gt;2)+($L$413&lt;&gt;2)+($S$413&lt;&gt;2)+($Z$413&lt;&gt;2)+($AG$413&lt;&gt;2)=0,2,IF((($E$413&lt;&gt;2)*$E$413+($L$413&lt;&gt;2)*$L$413+($S$413&lt;&gt;2)*$S$413+($Z$413&lt;&gt;2)*$Z$413+($AG$413&lt;&gt;2)*$AG$413)/(($E$413&lt;&gt;2)+($L$413&lt;&gt;2)+($S$413&lt;&gt;2)+($Z$413&lt;&gt;2)+($AG$413&lt;&gt;2))&gt;=0.5,1,0))</f>
        <v/>
      </c>
      <c r="AO413" s="8">
        <f>IF(($F$413&lt;&gt;2)+($M$413&lt;&gt;2)+($T$413&lt;&gt;2)+($AA$413&lt;&gt;2)+($AH$413&lt;&gt;2)=0,2,IF((($F$413&lt;&gt;2)*$F$413+($M$413&lt;&gt;2)*$M$413+($T$413&lt;&gt;2)*$T$413+($AA$413&lt;&gt;2)*$AA$413+($AH$413&lt;&gt;2)*$AH$413)/(($F$413&lt;&gt;2)+($M$413&lt;&gt;2)+($T$413&lt;&gt;2)+($AA$413&lt;&gt;2)+($AH$413&lt;&gt;2))&gt;=0.5,1,0))</f>
        <v/>
      </c>
      <c r="AP413" s="8">
        <f>IF(($G$413&lt;&gt;2)+($N$413&lt;&gt;2)+($U$413&lt;&gt;2)+($AB$413&lt;&gt;2)+($AI$413&lt;&gt;2)=0,2,IF((($G$413&lt;&gt;2)*$G$413+($N$413&lt;&gt;2)*$N$413+($U$413&lt;&gt;2)*$U$413+($AB$413&lt;&gt;2)*$AB$413+($AI$413&lt;&gt;2)*$AI$413)/(($G$413&lt;&gt;2)+($N$413&lt;&gt;2)+($U$413&lt;&gt;2)+($AB$413&lt;&gt;2)+($AI$413&lt;&gt;2))&gt;=0.5,1,0))</f>
        <v/>
      </c>
      <c r="AR413" s="16">
        <f>'Ground truth'!$B$6</f>
        <v/>
      </c>
      <c r="AS413" s="16">
        <f>'Ground truth'!$C$6</f>
        <v/>
      </c>
      <c r="AT413" s="16">
        <f>'Ground truth'!$D$6</f>
        <v/>
      </c>
      <c r="AU413" s="16">
        <f>'Ground truth'!$E$6</f>
        <v/>
      </c>
      <c r="AV413" s="16">
        <f>'Ground truth'!$F$6</f>
        <v/>
      </c>
      <c r="AW413" s="16">
        <f>'Ground truth'!$G$6</f>
        <v/>
      </c>
    </row>
    <row r="414">
      <c r="A414" s="3" t="inlineStr">
        <is>
          <t>Mechanical Structure</t>
        </is>
      </c>
      <c r="B414" s="8" t="n">
        <v>1</v>
      </c>
      <c r="C414" s="8" t="n">
        <v>1</v>
      </c>
      <c r="D414" s="8" t="n">
        <v>0</v>
      </c>
      <c r="E414" s="8" t="n">
        <v>1</v>
      </c>
      <c r="F414" s="8" t="n">
        <v>1</v>
      </c>
      <c r="G414" s="8" t="n">
        <v>0</v>
      </c>
      <c r="I414" s="8" t="n">
        <v>1</v>
      </c>
      <c r="J414" s="8" t="n">
        <v>1</v>
      </c>
      <c r="K414" s="8" t="n">
        <v>0</v>
      </c>
      <c r="L414" s="8" t="n">
        <v>1</v>
      </c>
      <c r="M414" s="8" t="n">
        <v>1</v>
      </c>
      <c r="N414" s="8" t="n">
        <v>0</v>
      </c>
      <c r="P414" s="8" t="n">
        <v>1</v>
      </c>
      <c r="Q414" s="8" t="n">
        <v>1</v>
      </c>
      <c r="R414" s="8" t="n">
        <v>0</v>
      </c>
      <c r="S414" s="8" t="n">
        <v>1</v>
      </c>
      <c r="T414" s="8" t="n">
        <v>1</v>
      </c>
      <c r="U414" s="8" t="n">
        <v>0</v>
      </c>
      <c r="W414" s="8" t="n">
        <v>1</v>
      </c>
      <c r="X414" s="8" t="n">
        <v>1</v>
      </c>
      <c r="Y414" s="8" t="n">
        <v>0</v>
      </c>
      <c r="Z414" s="8" t="n">
        <v>1</v>
      </c>
      <c r="AA414" s="8" t="n">
        <v>1</v>
      </c>
      <c r="AB414" s="8" t="n">
        <v>0</v>
      </c>
      <c r="AD414" s="8" t="n">
        <v>1</v>
      </c>
      <c r="AE414" s="8" t="n">
        <v>1</v>
      </c>
      <c r="AF414" s="8" t="n">
        <v>0</v>
      </c>
      <c r="AG414" s="8" t="n">
        <v>1</v>
      </c>
      <c r="AH414" s="8" t="n">
        <v>1</v>
      </c>
      <c r="AI414" s="8" t="n">
        <v>0</v>
      </c>
      <c r="AK414" s="8">
        <f>IF(($B$414&lt;&gt;2)+($I$414&lt;&gt;2)+($P$414&lt;&gt;2)+($W$414&lt;&gt;2)+($AD$414&lt;&gt;2)=0,2,IF((($B$414&lt;&gt;2)*$B$414+($I$414&lt;&gt;2)*$I$414+($P$414&lt;&gt;2)*$P$414+($W$414&lt;&gt;2)*$W$414+($AD$414&lt;&gt;2)*$AD$414)/(($B$414&lt;&gt;2)+($I$414&lt;&gt;2)+($P$414&lt;&gt;2)+($W$414&lt;&gt;2)+($AD$414&lt;&gt;2))&gt;=0.5,1,0))</f>
        <v/>
      </c>
      <c r="AL414" s="8">
        <f>IF(($C$414&lt;&gt;2)+($J$414&lt;&gt;2)+($Q$414&lt;&gt;2)+($X$414&lt;&gt;2)+($AE$414&lt;&gt;2)=0,2,IF((($C$414&lt;&gt;2)*$C$414+($J$414&lt;&gt;2)*$J$414+($Q$414&lt;&gt;2)*$Q$414+($X$414&lt;&gt;2)*$X$414+($AE$414&lt;&gt;2)*$AE$414)/(($C$414&lt;&gt;2)+($J$414&lt;&gt;2)+($Q$414&lt;&gt;2)+($X$414&lt;&gt;2)+($AE$414&lt;&gt;2))&gt;=0.5,1,0))</f>
        <v/>
      </c>
      <c r="AM414" s="8">
        <f>IF(($D$414&lt;&gt;2)+($K$414&lt;&gt;2)+($R$414&lt;&gt;2)+($Y$414&lt;&gt;2)+($AF$414&lt;&gt;2)=0,2,IF((($D$414&lt;&gt;2)*$D$414+($K$414&lt;&gt;2)*$K$414+($R$414&lt;&gt;2)*$R$414+($Y$414&lt;&gt;2)*$Y$414+($AF$414&lt;&gt;2)*$AF$414)/(($D$414&lt;&gt;2)+($K$414&lt;&gt;2)+($R$414&lt;&gt;2)+($Y$414&lt;&gt;2)+($AF$414&lt;&gt;2))&gt;=0.5,1,0))</f>
        <v/>
      </c>
      <c r="AN414" s="8">
        <f>IF(($E$414&lt;&gt;2)+($L$414&lt;&gt;2)+($S$414&lt;&gt;2)+($Z$414&lt;&gt;2)+($AG$414&lt;&gt;2)=0,2,IF((($E$414&lt;&gt;2)*$E$414+($L$414&lt;&gt;2)*$L$414+($S$414&lt;&gt;2)*$S$414+($Z$414&lt;&gt;2)*$Z$414+($AG$414&lt;&gt;2)*$AG$414)/(($E$414&lt;&gt;2)+($L$414&lt;&gt;2)+($S$414&lt;&gt;2)+($Z$414&lt;&gt;2)+($AG$414&lt;&gt;2))&gt;=0.5,1,0))</f>
        <v/>
      </c>
      <c r="AO414" s="8">
        <f>IF(($F$414&lt;&gt;2)+($M$414&lt;&gt;2)+($T$414&lt;&gt;2)+($AA$414&lt;&gt;2)+($AH$414&lt;&gt;2)=0,2,IF((($F$414&lt;&gt;2)*$F$414+($M$414&lt;&gt;2)*$M$414+($T$414&lt;&gt;2)*$T$414+($AA$414&lt;&gt;2)*$AA$414+($AH$414&lt;&gt;2)*$AH$414)/(($F$414&lt;&gt;2)+($M$414&lt;&gt;2)+($T$414&lt;&gt;2)+($AA$414&lt;&gt;2)+($AH$414&lt;&gt;2))&gt;=0.5,1,0))</f>
        <v/>
      </c>
      <c r="AP414" s="8">
        <f>IF(($G$414&lt;&gt;2)+($N$414&lt;&gt;2)+($U$414&lt;&gt;2)+($AB$414&lt;&gt;2)+($AI$414&lt;&gt;2)=0,2,IF((($G$414&lt;&gt;2)*$G$414+($N$414&lt;&gt;2)*$N$414+($U$414&lt;&gt;2)*$U$414+($AB$414&lt;&gt;2)*$AB$414+($AI$414&lt;&gt;2)*$AI$414)/(($G$414&lt;&gt;2)+($N$414&lt;&gt;2)+($U$414&lt;&gt;2)+($AB$414&lt;&gt;2)+($AI$414&lt;&gt;2))&gt;=0.5,1,0))</f>
        <v/>
      </c>
      <c r="AR414" s="16">
        <f>'Ground truth'!$B$7</f>
        <v/>
      </c>
      <c r="AS414" s="16">
        <f>'Ground truth'!$C$7</f>
        <v/>
      </c>
      <c r="AT414" s="16">
        <f>'Ground truth'!$D$7</f>
        <v/>
      </c>
      <c r="AU414" s="16">
        <f>'Ground truth'!$E$7</f>
        <v/>
      </c>
      <c r="AV414" s="16">
        <f>'Ground truth'!$F$7</f>
        <v/>
      </c>
      <c r="AW414" s="16">
        <f>'Ground truth'!$G$7</f>
        <v/>
      </c>
    </row>
    <row r="415">
      <c r="A415" s="3" t="inlineStr">
        <is>
          <t>Thermal Control System</t>
        </is>
      </c>
      <c r="B415" s="8" t="n">
        <v>0</v>
      </c>
      <c r="C415" s="8" t="n">
        <v>0</v>
      </c>
      <c r="D415" s="8" t="n">
        <v>0</v>
      </c>
      <c r="E415" s="8" t="n">
        <v>0</v>
      </c>
      <c r="F415" s="8" t="n">
        <v>0</v>
      </c>
      <c r="G415" s="8" t="n">
        <v>1</v>
      </c>
      <c r="I415" s="8" t="n">
        <v>0</v>
      </c>
      <c r="J415" s="8" t="n">
        <v>0</v>
      </c>
      <c r="K415" s="8" t="n">
        <v>0</v>
      </c>
      <c r="L415" s="8" t="n">
        <v>0</v>
      </c>
      <c r="M415" s="8" t="n">
        <v>0</v>
      </c>
      <c r="N415" s="8" t="n">
        <v>1</v>
      </c>
      <c r="P415" s="8" t="n">
        <v>0</v>
      </c>
      <c r="Q415" s="8" t="n">
        <v>0</v>
      </c>
      <c r="R415" s="8" t="n">
        <v>0</v>
      </c>
      <c r="S415" s="8" t="n">
        <v>0</v>
      </c>
      <c r="T415" s="8" t="n">
        <v>0</v>
      </c>
      <c r="U415" s="8" t="n">
        <v>1</v>
      </c>
      <c r="W415" s="8" t="n">
        <v>0</v>
      </c>
      <c r="X415" s="8" t="n">
        <v>0</v>
      </c>
      <c r="Y415" s="8" t="n">
        <v>0</v>
      </c>
      <c r="Z415" s="8" t="n">
        <v>0</v>
      </c>
      <c r="AA415" s="8" t="n">
        <v>0</v>
      </c>
      <c r="AB415" s="8" t="n">
        <v>1</v>
      </c>
      <c r="AD415" s="8" t="n">
        <v>0</v>
      </c>
      <c r="AE415" s="8" t="n">
        <v>0</v>
      </c>
      <c r="AF415" s="8" t="n">
        <v>0</v>
      </c>
      <c r="AG415" s="8" t="n">
        <v>0</v>
      </c>
      <c r="AH415" s="8" t="n">
        <v>0</v>
      </c>
      <c r="AI415" s="8" t="n">
        <v>1</v>
      </c>
      <c r="AK415" s="8">
        <f>IF(($B$415&lt;&gt;2)+($I$415&lt;&gt;2)+($P$415&lt;&gt;2)+($W$415&lt;&gt;2)+($AD$415&lt;&gt;2)=0,2,IF((($B$415&lt;&gt;2)*$B$415+($I$415&lt;&gt;2)*$I$415+($P$415&lt;&gt;2)*$P$415+($W$415&lt;&gt;2)*$W$415+($AD$415&lt;&gt;2)*$AD$415)/(($B$415&lt;&gt;2)+($I$415&lt;&gt;2)+($P$415&lt;&gt;2)+($W$415&lt;&gt;2)+($AD$415&lt;&gt;2))&gt;=0.5,1,0))</f>
        <v/>
      </c>
      <c r="AL415" s="8">
        <f>IF(($C$415&lt;&gt;2)+($J$415&lt;&gt;2)+($Q$415&lt;&gt;2)+($X$415&lt;&gt;2)+($AE$415&lt;&gt;2)=0,2,IF((($C$415&lt;&gt;2)*$C$415+($J$415&lt;&gt;2)*$J$415+($Q$415&lt;&gt;2)*$Q$415+($X$415&lt;&gt;2)*$X$415+($AE$415&lt;&gt;2)*$AE$415)/(($C$415&lt;&gt;2)+($J$415&lt;&gt;2)+($Q$415&lt;&gt;2)+($X$415&lt;&gt;2)+($AE$415&lt;&gt;2))&gt;=0.5,1,0))</f>
        <v/>
      </c>
      <c r="AM415" s="8">
        <f>IF(($D$415&lt;&gt;2)+($K$415&lt;&gt;2)+($R$415&lt;&gt;2)+($Y$415&lt;&gt;2)+($AF$415&lt;&gt;2)=0,2,IF((($D$415&lt;&gt;2)*$D$415+($K$415&lt;&gt;2)*$K$415+($R$415&lt;&gt;2)*$R$415+($Y$415&lt;&gt;2)*$Y$415+($AF$415&lt;&gt;2)*$AF$415)/(($D$415&lt;&gt;2)+($K$415&lt;&gt;2)+($R$415&lt;&gt;2)+($Y$415&lt;&gt;2)+($AF$415&lt;&gt;2))&gt;=0.5,1,0))</f>
        <v/>
      </c>
      <c r="AN415" s="8">
        <f>IF(($E$415&lt;&gt;2)+($L$415&lt;&gt;2)+($S$415&lt;&gt;2)+($Z$415&lt;&gt;2)+($AG$415&lt;&gt;2)=0,2,IF((($E$415&lt;&gt;2)*$E$415+($L$415&lt;&gt;2)*$L$415+($S$415&lt;&gt;2)*$S$415+($Z$415&lt;&gt;2)*$Z$415+($AG$415&lt;&gt;2)*$AG$415)/(($E$415&lt;&gt;2)+($L$415&lt;&gt;2)+($S$415&lt;&gt;2)+($Z$415&lt;&gt;2)+($AG$415&lt;&gt;2))&gt;=0.5,1,0))</f>
        <v/>
      </c>
      <c r="AO415" s="8">
        <f>IF(($F$415&lt;&gt;2)+($M$415&lt;&gt;2)+($T$415&lt;&gt;2)+($AA$415&lt;&gt;2)+($AH$415&lt;&gt;2)=0,2,IF((($F$415&lt;&gt;2)*$F$415+($M$415&lt;&gt;2)*$M$415+($T$415&lt;&gt;2)*$T$415+($AA$415&lt;&gt;2)*$AA$415+($AH$415&lt;&gt;2)*$AH$415)/(($F$415&lt;&gt;2)+($M$415&lt;&gt;2)+($T$415&lt;&gt;2)+($AA$415&lt;&gt;2)+($AH$415&lt;&gt;2))&gt;=0.5,1,0))</f>
        <v/>
      </c>
      <c r="AP415" s="8">
        <f>IF(($G$415&lt;&gt;2)+($N$415&lt;&gt;2)+($U$415&lt;&gt;2)+($AB$415&lt;&gt;2)+($AI$415&lt;&gt;2)=0,2,IF((($G$415&lt;&gt;2)*$G$415+($N$415&lt;&gt;2)*$N$415+($U$415&lt;&gt;2)*$U$415+($AB$415&lt;&gt;2)*$AB$415+($AI$415&lt;&gt;2)*$AI$415)/(($G$415&lt;&gt;2)+($N$415&lt;&gt;2)+($U$415&lt;&gt;2)+($AB$415&lt;&gt;2)+($AI$415&lt;&gt;2))&gt;=0.5,1,0))</f>
        <v/>
      </c>
      <c r="AR415" s="16">
        <f>'Ground truth'!$B$8</f>
        <v/>
      </c>
      <c r="AS415" s="16">
        <f>'Ground truth'!$C$8</f>
        <v/>
      </c>
      <c r="AT415" s="16">
        <f>'Ground truth'!$D$8</f>
        <v/>
      </c>
      <c r="AU415" s="16">
        <f>'Ground truth'!$E$8</f>
        <v/>
      </c>
      <c r="AV415" s="16">
        <f>'Ground truth'!$F$8</f>
        <v/>
      </c>
      <c r="AW415" s="16">
        <f>'Ground truth'!$G$8</f>
        <v/>
      </c>
    </row>
    <row r="417">
      <c r="A417" s="17" t="inlineStr">
        <is>
          <t>metrics — confident-only (unsure excluded from denominators)</t>
        </is>
      </c>
      <c r="B417" s="10" t="inlineStr">
        <is>
          <t>run 1</t>
        </is>
      </c>
      <c r="C417" s="10" t="inlineStr">
        <is>
          <t>run 2</t>
        </is>
      </c>
      <c r="D417" s="10" t="inlineStr">
        <is>
          <t>run 3</t>
        </is>
      </c>
      <c r="E417" s="10" t="inlineStr">
        <is>
          <t>run 4</t>
        </is>
      </c>
      <c r="F417" s="10" t="inlineStr">
        <is>
          <t>run 5</t>
        </is>
      </c>
      <c r="G417" s="10" t="inlineStr">
        <is>
          <t>avg-matrix</t>
        </is>
      </c>
      <c r="H417" s="10" t="inlineStr">
        <is>
          <t>mean</t>
        </is>
      </c>
      <c r="I417" s="10" t="inlineStr">
        <is>
          <t>std (pop.)</t>
        </is>
      </c>
      <c r="J417" s="17" t="inlineStr">
        <is>
          <t>notes</t>
        </is>
      </c>
    </row>
    <row r="418">
      <c r="A418" s="7" t="inlineStr">
        <is>
          <t>TP</t>
        </is>
      </c>
      <c r="B418" s="7">
        <f>SUMPRODUCT(($B$410:$G$415=1)*('Ground truth'!$B$3:$G$8=1))</f>
        <v/>
      </c>
      <c r="C418" s="7">
        <f>SUMPRODUCT(($I$410:$N$415=1)*('Ground truth'!$B$3:$G$8=1))</f>
        <v/>
      </c>
      <c r="D418" s="7">
        <f>SUMPRODUCT(($P$410:$U$415=1)*('Ground truth'!$B$3:$G$8=1))</f>
        <v/>
      </c>
      <c r="E418" s="7">
        <f>SUMPRODUCT(($W$410:$AB$415=1)*('Ground truth'!$B$3:$G$8=1))</f>
        <v/>
      </c>
      <c r="F418" s="7">
        <f>SUMPRODUCT(($AD$410:$AI$415=1)*('Ground truth'!$B$3:$G$8=1))</f>
        <v/>
      </c>
      <c r="G418" s="7">
        <f>SUMPRODUCT(($AK$410:$AP$415=1)*('Ground truth'!$B$3:$G$8=1))</f>
        <v/>
      </c>
      <c r="H418" s="12">
        <f>AVERAGE($B$418:$F$418)</f>
        <v/>
      </c>
      <c r="I418" s="12">
        <f>STDEV.P($B$418:$F$418)</f>
        <v/>
      </c>
    </row>
    <row r="419">
      <c r="A419" s="7" t="inlineStr">
        <is>
          <t>TN</t>
        </is>
      </c>
      <c r="B419" s="7">
        <f>SUMPRODUCT(($B$410:$G$415=0)*('Ground truth'!$B$3:$G$8=0))</f>
        <v/>
      </c>
      <c r="C419" s="7">
        <f>SUMPRODUCT(($I$410:$N$415=0)*('Ground truth'!$B$3:$G$8=0))</f>
        <v/>
      </c>
      <c r="D419" s="7">
        <f>SUMPRODUCT(($P$410:$U$415=0)*('Ground truth'!$B$3:$G$8=0))</f>
        <v/>
      </c>
      <c r="E419" s="7">
        <f>SUMPRODUCT(($W$410:$AB$415=0)*('Ground truth'!$B$3:$G$8=0))</f>
        <v/>
      </c>
      <c r="F419" s="7">
        <f>SUMPRODUCT(($AD$410:$AI$415=0)*('Ground truth'!$B$3:$G$8=0))</f>
        <v/>
      </c>
      <c r="G419" s="7">
        <f>SUMPRODUCT(($AK$410:$AP$415=0)*('Ground truth'!$B$3:$G$8=0))</f>
        <v/>
      </c>
      <c r="H419" s="12">
        <f>AVERAGE($B$419:$F$419)</f>
        <v/>
      </c>
      <c r="I419" s="12">
        <f>STDEV.P($B$419:$F$419)</f>
        <v/>
      </c>
    </row>
    <row r="420">
      <c r="A420" s="7" t="inlineStr">
        <is>
          <t>FP</t>
        </is>
      </c>
      <c r="B420" s="7">
        <f>SUMPRODUCT(($B$410:$G$415=1)*('Ground truth'!$B$3:$G$8=0))</f>
        <v/>
      </c>
      <c r="C420" s="7">
        <f>SUMPRODUCT(($I$410:$N$415=1)*('Ground truth'!$B$3:$G$8=0))</f>
        <v/>
      </c>
      <c r="D420" s="7">
        <f>SUMPRODUCT(($P$410:$U$415=1)*('Ground truth'!$B$3:$G$8=0))</f>
        <v/>
      </c>
      <c r="E420" s="7">
        <f>SUMPRODUCT(($W$410:$AB$415=1)*('Ground truth'!$B$3:$G$8=0))</f>
        <v/>
      </c>
      <c r="F420" s="7">
        <f>SUMPRODUCT(($AD$410:$AI$415=1)*('Ground truth'!$B$3:$G$8=0))</f>
        <v/>
      </c>
      <c r="G420" s="7">
        <f>SUMPRODUCT(($AK$410:$AP$415=1)*('Ground truth'!$B$3:$G$8=0))</f>
        <v/>
      </c>
      <c r="H420" s="12">
        <f>AVERAGE($B$420:$F$420)</f>
        <v/>
      </c>
      <c r="I420" s="12">
        <f>STDEV.P($B$420:$F$420)</f>
        <v/>
      </c>
    </row>
    <row r="421">
      <c r="A421" s="7" t="inlineStr">
        <is>
          <t>FN</t>
        </is>
      </c>
      <c r="B421" s="7">
        <f>SUMPRODUCT(($B$410:$G$415=0)*('Ground truth'!$B$3:$G$8=1))</f>
        <v/>
      </c>
      <c r="C421" s="7">
        <f>SUMPRODUCT(($I$410:$N$415=0)*('Ground truth'!$B$3:$G$8=1))</f>
        <v/>
      </c>
      <c r="D421" s="7">
        <f>SUMPRODUCT(($P$410:$U$415=0)*('Ground truth'!$B$3:$G$8=1))</f>
        <v/>
      </c>
      <c r="E421" s="7">
        <f>SUMPRODUCT(($W$410:$AB$415=0)*('Ground truth'!$B$3:$G$8=1))</f>
        <v/>
      </c>
      <c r="F421" s="7">
        <f>SUMPRODUCT(($AD$410:$AI$415=0)*('Ground truth'!$B$3:$G$8=1))</f>
        <v/>
      </c>
      <c r="G421" s="7">
        <f>SUMPRODUCT(($AK$410:$AP$415=0)*('Ground truth'!$B$3:$G$8=1))</f>
        <v/>
      </c>
      <c r="H421" s="12">
        <f>AVERAGE($B$421:$F$421)</f>
        <v/>
      </c>
      <c r="I421" s="12">
        <f>STDEV.P($B$421:$F$421)</f>
        <v/>
      </c>
    </row>
    <row r="422">
      <c r="A422" s="4" t="inlineStr">
        <is>
          <t>Precision</t>
        </is>
      </c>
      <c r="B422" s="12">
        <f>IFERROR($B$418/($B$418+$B$420),0)</f>
        <v/>
      </c>
      <c r="C422" s="12">
        <f>IFERROR($C$418/($C$418+$C$420),0)</f>
        <v/>
      </c>
      <c r="D422" s="12">
        <f>IFERROR($D$418/($D$418+$D$420),0)</f>
        <v/>
      </c>
      <c r="E422" s="12">
        <f>IFERROR($E$418/($E$418+$E$420),0)</f>
        <v/>
      </c>
      <c r="F422" s="12">
        <f>IFERROR($F$418/($F$418+$F$420),0)</f>
        <v/>
      </c>
      <c r="G422" s="12">
        <f>IFERROR($G$418/($G$418+$G$420),0)</f>
        <v/>
      </c>
      <c r="H422" s="18">
        <f>AVERAGE($B$422:$F$422)</f>
        <v/>
      </c>
      <c r="I422" s="18">
        <f>STDEV.P($B$422:$F$422)</f>
        <v/>
      </c>
    </row>
    <row r="423">
      <c r="A423" s="4" t="inlineStr">
        <is>
          <t>Recall</t>
        </is>
      </c>
      <c r="B423" s="12">
        <f>IFERROR($B$418/($B$418+$B$421),0)</f>
        <v/>
      </c>
      <c r="C423" s="12">
        <f>IFERROR($C$418/($C$418+$C$421),0)</f>
        <v/>
      </c>
      <c r="D423" s="12">
        <f>IFERROR($D$418/($D$418+$D$421),0)</f>
        <v/>
      </c>
      <c r="E423" s="12">
        <f>IFERROR($E$418/($E$418+$E$421),0)</f>
        <v/>
      </c>
      <c r="F423" s="12">
        <f>IFERROR($F$418/($F$418+$F$421),0)</f>
        <v/>
      </c>
      <c r="G423" s="12">
        <f>IFERROR($G$418/($G$418+$G$421),0)</f>
        <v/>
      </c>
      <c r="H423" s="18">
        <f>AVERAGE($B$423:$F$423)</f>
        <v/>
      </c>
      <c r="I423" s="18">
        <f>STDEV.P($B$423:$F$423)</f>
        <v/>
      </c>
    </row>
    <row r="424">
      <c r="A424" s="4" t="inlineStr">
        <is>
          <t>F1</t>
        </is>
      </c>
      <c r="B424" s="12">
        <f>IFERROR(2*$B$422*$B$423/($B$422+$B$423),0)</f>
        <v/>
      </c>
      <c r="C424" s="12">
        <f>IFERROR(2*$C$422*$C$423/($C$422+$C$423),0)</f>
        <v/>
      </c>
      <c r="D424" s="12">
        <f>IFERROR(2*$D$422*$D$423/($D$422+$D$423),0)</f>
        <v/>
      </c>
      <c r="E424" s="12">
        <f>IFERROR(2*$E$422*$E$423/($E$422+$E$423),0)</f>
        <v/>
      </c>
      <c r="F424" s="12">
        <f>IFERROR(2*$F$422*$F$423/($F$422+$F$423),0)</f>
        <v/>
      </c>
      <c r="G424" s="12">
        <f>IFERROR(2*$G$422*$G$423/($G$422+$G$423),0)</f>
        <v/>
      </c>
      <c r="H424" s="18">
        <f>AVERAGE($B$424:$F$424)</f>
        <v/>
      </c>
      <c r="I424" s="18">
        <f>STDEV.P($B$424:$F$424)</f>
        <v/>
      </c>
    </row>
    <row r="425">
      <c r="A425" s="4" t="inlineStr">
        <is>
          <t>Accuracy</t>
        </is>
      </c>
      <c r="B425" s="12">
        <f>IFERROR(($B$418+$B$419)/($B$418+$B$419+$B$420+$B$421),0)</f>
        <v/>
      </c>
      <c r="C425" s="12">
        <f>IFERROR(($C$418+$C$419)/($C$418+$C$419+$C$420+$C$421),0)</f>
        <v/>
      </c>
      <c r="D425" s="12">
        <f>IFERROR(($D$418+$D$419)/($D$418+$D$419+$D$420+$D$421),0)</f>
        <v/>
      </c>
      <c r="E425" s="12">
        <f>IFERROR(($E$418+$E$419)/($E$418+$E$419+$E$420+$E$421),0)</f>
        <v/>
      </c>
      <c r="F425" s="12">
        <f>IFERROR(($F$418+$F$419)/($F$418+$F$419+$F$420+$F$421),0)</f>
        <v/>
      </c>
      <c r="G425" s="12">
        <f>IFERROR(($G$418+$G$419)/($G$418+$G$419+$G$420+$G$421),0)</f>
        <v/>
      </c>
      <c r="H425" s="18">
        <f>AVERAGE($B$425:$F$425)</f>
        <v/>
      </c>
      <c r="I425" s="18">
        <f>STDEV.P($B$425:$F$425)</f>
        <v/>
      </c>
    </row>
    <row r="426">
      <c r="A426" s="4" t="inlineStr">
        <is>
          <t>Edit distance</t>
        </is>
      </c>
      <c r="B426" s="12">
        <f>SUMPRODUCT(ABS('Ground truth'!$B$3:$G$8-$B$410:$G$415))</f>
        <v/>
      </c>
      <c r="C426" s="12">
        <f>SUMPRODUCT(ABS('Ground truth'!$B$3:$G$8-$I$410:$N$415))</f>
        <v/>
      </c>
      <c r="D426" s="12">
        <f>SUMPRODUCT(ABS('Ground truth'!$B$3:$G$8-$P$410:$U$415))</f>
        <v/>
      </c>
      <c r="E426" s="12">
        <f>SUMPRODUCT(ABS('Ground truth'!$B$3:$G$8-$W$410:$AB$415))</f>
        <v/>
      </c>
      <c r="F426" s="12">
        <f>SUMPRODUCT(ABS('Ground truth'!$B$3:$G$8-$AD$410:$AI$415))</f>
        <v/>
      </c>
      <c r="G426" s="12">
        <f>SUMPRODUCT(ABS('Ground truth'!$B$3:$G$8-$AK$410:$AP$415))</f>
        <v/>
      </c>
      <c r="H426" s="18">
        <f>AVERAGE($B$426:$F$426)</f>
        <v/>
      </c>
      <c r="I426" s="18">
        <f>STDEV.P($B$426:$F$426)</f>
        <v/>
      </c>
    </row>
    <row r="427">
      <c r="A427" s="4" t="inlineStr">
        <is>
          <t>Spectral distance</t>
        </is>
      </c>
      <c r="B427" s="12">
        <f>SQRT(SUMPRODUCT(('Ground truth'!$J$3:$J$8-$B$437:$B$442)^2))</f>
        <v/>
      </c>
      <c r="C427" s="12">
        <f>SQRT(SUMPRODUCT(('Ground truth'!$J$3:$J$8-$C$437:$C$442)^2))</f>
        <v/>
      </c>
      <c r="D427" s="12">
        <f>SQRT(SUMPRODUCT(('Ground truth'!$J$3:$J$8-$D$437:$D$442)^2))</f>
        <v/>
      </c>
      <c r="E427" s="12">
        <f>SQRT(SUMPRODUCT(('Ground truth'!$J$3:$J$8-$E$437:$E$442)^2))</f>
        <v/>
      </c>
      <c r="F427" s="12">
        <f>SQRT(SUMPRODUCT(('Ground truth'!$J$3:$J$8-$F$437:$F$442)^2))</f>
        <v/>
      </c>
      <c r="G427" s="12">
        <f>SQRT(SUMPRODUCT(('Ground truth'!$J$3:$J$8-$G$437:$G$442)^2))</f>
        <v/>
      </c>
      <c r="H427" s="18">
        <f>AVERAGE($B$427:$F$427)</f>
        <v/>
      </c>
      <c r="I427" s="18">
        <f>STDEV.P($B$427:$F$427)</f>
        <v/>
      </c>
    </row>
    <row r="428">
      <c r="A428" s="4" t="inlineStr">
        <is>
          <t>Unsure cells</t>
        </is>
      </c>
      <c r="B428" s="7">
        <f>COUNTIF($B$410:$G$415,2)</f>
        <v/>
      </c>
      <c r="C428" s="7">
        <f>COUNTIF($I$410:$N$415,2)</f>
        <v/>
      </c>
      <c r="D428" s="7">
        <f>COUNTIF($P$410:$U$415,2)</f>
        <v/>
      </c>
      <c r="E428" s="7">
        <f>COUNTIF($W$410:$AB$415,2)</f>
        <v/>
      </c>
      <c r="F428" s="7">
        <f>COUNTIF($AD$410:$AI$415,2)</f>
        <v/>
      </c>
      <c r="G428" s="7">
        <f>COUNTIF($AK$410:$AP$415,2)</f>
        <v/>
      </c>
      <c r="H428" s="12">
        <f>AVERAGE($B$428:$F$428)</f>
        <v/>
      </c>
      <c r="I428" s="12">
        <f>STDEV.P($B$428:$F$428)</f>
        <v/>
      </c>
    </row>
    <row r="429">
      <c r="A429" s="3" t="inlineStr">
        <is>
          <t>eigenvalues (real part, numpy order; pasted)</t>
        </is>
      </c>
    </row>
    <row r="430">
      <c r="A430" s="3" t="inlineStr">
        <is>
          <t xml:space="preserve">  λ1</t>
        </is>
      </c>
      <c r="B430" s="19" t="n">
        <v>0</v>
      </c>
      <c r="C430" s="19" t="n">
        <v>0</v>
      </c>
      <c r="D430" s="19" t="n">
        <v>0</v>
      </c>
      <c r="E430" s="19" t="n">
        <v>0</v>
      </c>
      <c r="F430" s="19" t="n">
        <v>0</v>
      </c>
      <c r="G430" s="19" t="n">
        <v>0</v>
      </c>
    </row>
    <row r="431">
      <c r="A431" s="3" t="inlineStr">
        <is>
          <t xml:space="preserve">  λ2</t>
        </is>
      </c>
      <c r="B431" s="19" t="n">
        <v>4</v>
      </c>
      <c r="C431" s="19" t="n">
        <v>4</v>
      </c>
      <c r="D431" s="19" t="n">
        <v>4</v>
      </c>
      <c r="E431" s="19" t="n">
        <v>4</v>
      </c>
      <c r="F431" s="19" t="n">
        <v>4</v>
      </c>
      <c r="G431" s="19" t="n">
        <v>4</v>
      </c>
    </row>
    <row r="432">
      <c r="A432" s="3" t="inlineStr">
        <is>
          <t xml:space="preserve">  λ3</t>
        </is>
      </c>
      <c r="B432" s="19" t="n">
        <v>0</v>
      </c>
      <c r="C432" s="19" t="n">
        <v>0</v>
      </c>
      <c r="D432" s="19" t="n">
        <v>0</v>
      </c>
      <c r="E432" s="19" t="n">
        <v>0</v>
      </c>
      <c r="F432" s="19" t="n">
        <v>0</v>
      </c>
      <c r="G432" s="19" t="n">
        <v>0</v>
      </c>
    </row>
    <row r="433">
      <c r="A433" s="3" t="inlineStr">
        <is>
          <t xml:space="preserve">  λ4</t>
        </is>
      </c>
      <c r="B433" s="19" t="n">
        <v>0</v>
      </c>
      <c r="C433" s="19" t="n">
        <v>0</v>
      </c>
      <c r="D433" s="19" t="n">
        <v>0</v>
      </c>
      <c r="E433" s="19" t="n">
        <v>0</v>
      </c>
      <c r="F433" s="19" t="n">
        <v>0</v>
      </c>
      <c r="G433" s="19" t="n">
        <v>0</v>
      </c>
    </row>
    <row r="434">
      <c r="A434" s="3" t="inlineStr">
        <is>
          <t xml:space="preserve">  λ5</t>
        </is>
      </c>
      <c r="B434" s="19" t="n">
        <v>1</v>
      </c>
      <c r="C434" s="19" t="n">
        <v>1</v>
      </c>
      <c r="D434" s="19" t="n">
        <v>1</v>
      </c>
      <c r="E434" s="19" t="n">
        <v>1</v>
      </c>
      <c r="F434" s="19" t="n">
        <v>1</v>
      </c>
      <c r="G434" s="19" t="n">
        <v>1</v>
      </c>
    </row>
    <row r="435">
      <c r="A435" s="3" t="inlineStr">
        <is>
          <t xml:space="preserve">  λ6</t>
        </is>
      </c>
      <c r="B435" s="19" t="n">
        <v>1</v>
      </c>
      <c r="C435" s="19" t="n">
        <v>1</v>
      </c>
      <c r="D435" s="19" t="n">
        <v>1</v>
      </c>
      <c r="E435" s="19" t="n">
        <v>1</v>
      </c>
      <c r="F435" s="19" t="n">
        <v>1</v>
      </c>
      <c r="G435" s="19" t="n">
        <v>1</v>
      </c>
    </row>
    <row r="436">
      <c r="A436" s="3" t="inlineStr">
        <is>
          <t>eigenvalues sorted desc (LARGE)</t>
        </is>
      </c>
    </row>
    <row r="437">
      <c r="A437" s="3" t="inlineStr">
        <is>
          <t xml:space="preserve">  λ(1)</t>
        </is>
      </c>
      <c r="B437" s="19">
        <f>LARGE($B$430:$B$435,1)</f>
        <v/>
      </c>
      <c r="C437" s="19">
        <f>LARGE($C$430:$C$435,1)</f>
        <v/>
      </c>
      <c r="D437" s="19">
        <f>LARGE($D$430:$D$435,1)</f>
        <v/>
      </c>
      <c r="E437" s="19">
        <f>LARGE($E$430:$E$435,1)</f>
        <v/>
      </c>
      <c r="F437" s="19">
        <f>LARGE($F$430:$F$435,1)</f>
        <v/>
      </c>
      <c r="G437" s="19">
        <f>LARGE($G$430:$G$435,1)</f>
        <v/>
      </c>
    </row>
    <row r="438">
      <c r="A438" s="3" t="inlineStr">
        <is>
          <t xml:space="preserve">  λ(2)</t>
        </is>
      </c>
      <c r="B438" s="19">
        <f>LARGE($B$430:$B$435,2)</f>
        <v/>
      </c>
      <c r="C438" s="19">
        <f>LARGE($C$430:$C$435,2)</f>
        <v/>
      </c>
      <c r="D438" s="19">
        <f>LARGE($D$430:$D$435,2)</f>
        <v/>
      </c>
      <c r="E438" s="19">
        <f>LARGE($E$430:$E$435,2)</f>
        <v/>
      </c>
      <c r="F438" s="19">
        <f>LARGE($F$430:$F$435,2)</f>
        <v/>
      </c>
      <c r="G438" s="19">
        <f>LARGE($G$430:$G$435,2)</f>
        <v/>
      </c>
    </row>
    <row r="439">
      <c r="A439" s="3" t="inlineStr">
        <is>
          <t xml:space="preserve">  λ(3)</t>
        </is>
      </c>
      <c r="B439" s="19">
        <f>LARGE($B$430:$B$435,3)</f>
        <v/>
      </c>
      <c r="C439" s="19">
        <f>LARGE($C$430:$C$435,3)</f>
        <v/>
      </c>
      <c r="D439" s="19">
        <f>LARGE($D$430:$D$435,3)</f>
        <v/>
      </c>
      <c r="E439" s="19">
        <f>LARGE($E$430:$E$435,3)</f>
        <v/>
      </c>
      <c r="F439" s="19">
        <f>LARGE($F$430:$F$435,3)</f>
        <v/>
      </c>
      <c r="G439" s="19">
        <f>LARGE($G$430:$G$435,3)</f>
        <v/>
      </c>
    </row>
    <row r="440">
      <c r="A440" s="3" t="inlineStr">
        <is>
          <t xml:space="preserve">  λ(4)</t>
        </is>
      </c>
      <c r="B440" s="19">
        <f>LARGE($B$430:$B$435,4)</f>
        <v/>
      </c>
      <c r="C440" s="19">
        <f>LARGE($C$430:$C$435,4)</f>
        <v/>
      </c>
      <c r="D440" s="19">
        <f>LARGE($D$430:$D$435,4)</f>
        <v/>
      </c>
      <c r="E440" s="19">
        <f>LARGE($E$430:$E$435,4)</f>
        <v/>
      </c>
      <c r="F440" s="19">
        <f>LARGE($F$430:$F$435,4)</f>
        <v/>
      </c>
      <c r="G440" s="19">
        <f>LARGE($G$430:$G$435,4)</f>
        <v/>
      </c>
    </row>
    <row r="441">
      <c r="A441" s="3" t="inlineStr">
        <is>
          <t xml:space="preserve">  λ(5)</t>
        </is>
      </c>
      <c r="B441" s="19">
        <f>LARGE($B$430:$B$435,5)</f>
        <v/>
      </c>
      <c r="C441" s="19">
        <f>LARGE($C$430:$C$435,5)</f>
        <v/>
      </c>
      <c r="D441" s="19">
        <f>LARGE($D$430:$D$435,5)</f>
        <v/>
      </c>
      <c r="E441" s="19">
        <f>LARGE($E$430:$E$435,5)</f>
        <v/>
      </c>
      <c r="F441" s="19">
        <f>LARGE($F$430:$F$435,5)</f>
        <v/>
      </c>
      <c r="G441" s="19">
        <f>LARGE($G$430:$G$435,5)</f>
        <v/>
      </c>
    </row>
    <row r="442">
      <c r="A442" s="3" t="inlineStr">
        <is>
          <t xml:space="preserve">  λ(6)</t>
        </is>
      </c>
      <c r="B442" s="19">
        <f>LARGE($B$430:$B$435,6)</f>
        <v/>
      </c>
      <c r="C442" s="19">
        <f>LARGE($C$430:$C$435,6)</f>
        <v/>
      </c>
      <c r="D442" s="19">
        <f>LARGE($D$430:$D$435,6)</f>
        <v/>
      </c>
      <c r="E442" s="19">
        <f>LARGE($E$430:$E$435,6)</f>
        <v/>
      </c>
      <c r="F442" s="19">
        <f>LARGE($F$430:$F$435,6)</f>
        <v/>
      </c>
      <c r="G442" s="19">
        <f>LARGE($G$430:$G$435,6)</f>
        <v/>
      </c>
    </row>
    <row r="443">
      <c r="A443" s="3" t="inlineStr">
        <is>
          <t>check: Σeig − trace (→0)</t>
        </is>
      </c>
      <c r="B443" s="3">
        <f>ROUND(SUM($B$430:$B$435)-($B$410+$C$411+$D$412+$E$413+$F$414+$G$415),6)</f>
        <v/>
      </c>
      <c r="C443" s="3">
        <f>ROUND(SUM($C$430:$C$435)-($I$410+$J$411+$K$412+$L$413+$M$414+$N$415),6)</f>
        <v/>
      </c>
      <c r="D443" s="3">
        <f>ROUND(SUM($D$430:$D$435)-($P$410+$Q$411+$R$412+$S$413+$T$414+$U$415),6)</f>
        <v/>
      </c>
      <c r="E443" s="3">
        <f>ROUND(SUM($E$430:$E$435)-($W$410+$X$411+$Y$412+$Z$413+$AA$414+$AB$415),6)</f>
        <v/>
      </c>
      <c r="F443" s="3">
        <f>ROUND(SUM($F$430:$F$435)-($AD$410+$AE$411+$AF$412+$AG$413+$AH$414+$AI$415),6)</f>
        <v/>
      </c>
      <c r="G443" s="3">
        <f>ROUND(SUM($G$430:$G$435)-($AK$410+$AL$411+$AM$412+$AN$413+$AO$414+$AP$415),6)</f>
        <v/>
      </c>
    </row>
    <row r="444">
      <c r="A444" s="3" t="inlineStr">
        <is>
          <t>check: Πeig − det (→0)</t>
        </is>
      </c>
      <c r="B444" s="3">
        <f>ROUND(MDETERM($B$410:$G$415)-PRODUCT($B$430:$B$435),6)</f>
        <v/>
      </c>
      <c r="C444" s="3">
        <f>ROUND(MDETERM($I$410:$N$415)-PRODUCT($C$430:$C$435),6)</f>
        <v/>
      </c>
      <c r="D444" s="3">
        <f>ROUND(MDETERM($P$410:$U$415)-PRODUCT($D$430:$D$435),6)</f>
        <v/>
      </c>
      <c r="E444" s="3">
        <f>ROUND(MDETERM($W$410:$AB$415)-PRODUCT($E$430:$E$435),6)</f>
        <v/>
      </c>
      <c r="F444" s="3">
        <f>ROUND(MDETERM($AD$410:$AI$415)-PRODUCT($F$430:$F$435),6)</f>
        <v/>
      </c>
      <c r="G444" s="3">
        <f>ROUND(MDETERM($AK$410:$AP$415)-PRODUCT($G$430:$G$435),6)</f>
        <v/>
      </c>
    </row>
    <row r="445">
      <c r="A445" s="3" t="inlineStr">
        <is>
          <t>complex eigenvalues?</t>
        </is>
      </c>
      <c r="B445" s="3" t="inlineStr"/>
      <c r="C445" s="3" t="inlineStr"/>
      <c r="D445" s="3" t="inlineStr"/>
      <c r="E445" s="3" t="inlineStr"/>
      <c r="F445" s="3" t="inlineStr"/>
      <c r="G445" s="3" t="inlineStr"/>
    </row>
    <row r="446">
      <c r="A446" s="3" t="inlineStr">
        <is>
          <t>check: det(M − λᵢI) per sorted λ (→0)</t>
        </is>
      </c>
    </row>
    <row r="447">
      <c r="A447" s="3" t="inlineStr">
        <is>
          <t xml:space="preserve">  det(M − λ(1)I)</t>
        </is>
      </c>
      <c r="B447" s="3">
        <f t="array" ref="B447">ROUND(MDETERM($B$410:$G$415-$B$437*MUNIT(6)),6)</f>
        <v/>
      </c>
      <c r="C447" s="3">
        <f t="array" ref="C447">ROUND(MDETERM($I$410:$N$415-$C$437*MUNIT(6)),6)</f>
        <v/>
      </c>
      <c r="D447" s="3">
        <f t="array" ref="D447">ROUND(MDETERM($P$410:$U$415-$D$437*MUNIT(6)),6)</f>
        <v/>
      </c>
      <c r="E447" s="3">
        <f t="array" ref="E447">ROUND(MDETERM($W$410:$AB$415-$E$437*MUNIT(6)),6)</f>
        <v/>
      </c>
      <c r="F447" s="3">
        <f t="array" ref="F447">ROUND(MDETERM($AD$410:$AI$415-$F$437*MUNIT(6)),6)</f>
        <v/>
      </c>
      <c r="G447" s="3">
        <f t="array" ref="G447">ROUND(MDETERM($AK$410:$AP$415-$G$437*MUNIT(6)),6)</f>
        <v/>
      </c>
    </row>
    <row r="448">
      <c r="A448" s="3" t="inlineStr">
        <is>
          <t xml:space="preserve">  det(M − λ(2)I)</t>
        </is>
      </c>
      <c r="B448" s="3">
        <f t="array" ref="B448">ROUND(MDETERM($B$410:$G$415-$B$438*MUNIT(6)),6)</f>
        <v/>
      </c>
      <c r="C448" s="3">
        <f t="array" ref="C448">ROUND(MDETERM($I$410:$N$415-$C$438*MUNIT(6)),6)</f>
        <v/>
      </c>
      <c r="D448" s="3">
        <f t="array" ref="D448">ROUND(MDETERM($P$410:$U$415-$D$438*MUNIT(6)),6)</f>
        <v/>
      </c>
      <c r="E448" s="3">
        <f t="array" ref="E448">ROUND(MDETERM($W$410:$AB$415-$E$438*MUNIT(6)),6)</f>
        <v/>
      </c>
      <c r="F448" s="3">
        <f t="array" ref="F448">ROUND(MDETERM($AD$410:$AI$415-$F$438*MUNIT(6)),6)</f>
        <v/>
      </c>
      <c r="G448" s="3">
        <f t="array" ref="G448">ROUND(MDETERM($AK$410:$AP$415-$G$438*MUNIT(6)),6)</f>
        <v/>
      </c>
    </row>
    <row r="449">
      <c r="A449" s="3" t="inlineStr">
        <is>
          <t xml:space="preserve">  det(M − λ(3)I)</t>
        </is>
      </c>
      <c r="B449" s="3">
        <f t="array" ref="B449">ROUND(MDETERM($B$410:$G$415-$B$439*MUNIT(6)),6)</f>
        <v/>
      </c>
      <c r="C449" s="3">
        <f t="array" ref="C449">ROUND(MDETERM($I$410:$N$415-$C$439*MUNIT(6)),6)</f>
        <v/>
      </c>
      <c r="D449" s="3">
        <f t="array" ref="D449">ROUND(MDETERM($P$410:$U$415-$D$439*MUNIT(6)),6)</f>
        <v/>
      </c>
      <c r="E449" s="3">
        <f t="array" ref="E449">ROUND(MDETERM($W$410:$AB$415-$E$439*MUNIT(6)),6)</f>
        <v/>
      </c>
      <c r="F449" s="3">
        <f t="array" ref="F449">ROUND(MDETERM($AD$410:$AI$415-$F$439*MUNIT(6)),6)</f>
        <v/>
      </c>
      <c r="G449" s="3">
        <f t="array" ref="G449">ROUND(MDETERM($AK$410:$AP$415-$G$439*MUNIT(6)),6)</f>
        <v/>
      </c>
    </row>
    <row r="450">
      <c r="A450" s="3" t="inlineStr">
        <is>
          <t xml:space="preserve">  det(M − λ(4)I)</t>
        </is>
      </c>
      <c r="B450" s="3">
        <f t="array" ref="B450">ROUND(MDETERM($B$410:$G$415-$B$440*MUNIT(6)),6)</f>
        <v/>
      </c>
      <c r="C450" s="3">
        <f t="array" ref="C450">ROUND(MDETERM($I$410:$N$415-$C$440*MUNIT(6)),6)</f>
        <v/>
      </c>
      <c r="D450" s="3">
        <f t="array" ref="D450">ROUND(MDETERM($P$410:$U$415-$D$440*MUNIT(6)),6)</f>
        <v/>
      </c>
      <c r="E450" s="3">
        <f t="array" ref="E450">ROUND(MDETERM($W$410:$AB$415-$E$440*MUNIT(6)),6)</f>
        <v/>
      </c>
      <c r="F450" s="3">
        <f t="array" ref="F450">ROUND(MDETERM($AD$410:$AI$415-$F$440*MUNIT(6)),6)</f>
        <v/>
      </c>
      <c r="G450" s="3">
        <f t="array" ref="G450">ROUND(MDETERM($AK$410:$AP$415-$G$440*MUNIT(6)),6)</f>
        <v/>
      </c>
    </row>
    <row r="451">
      <c r="A451" s="3" t="inlineStr">
        <is>
          <t xml:space="preserve">  det(M − λ(5)I)</t>
        </is>
      </c>
      <c r="B451" s="3">
        <f t="array" ref="B451">ROUND(MDETERM($B$410:$G$415-$B$441*MUNIT(6)),6)</f>
        <v/>
      </c>
      <c r="C451" s="3">
        <f t="array" ref="C451">ROUND(MDETERM($I$410:$N$415-$C$441*MUNIT(6)),6)</f>
        <v/>
      </c>
      <c r="D451" s="3">
        <f t="array" ref="D451">ROUND(MDETERM($P$410:$U$415-$D$441*MUNIT(6)),6)</f>
        <v/>
      </c>
      <c r="E451" s="3">
        <f t="array" ref="E451">ROUND(MDETERM($W$410:$AB$415-$E$441*MUNIT(6)),6)</f>
        <v/>
      </c>
      <c r="F451" s="3">
        <f t="array" ref="F451">ROUND(MDETERM($AD$410:$AI$415-$F$441*MUNIT(6)),6)</f>
        <v/>
      </c>
      <c r="G451" s="3">
        <f t="array" ref="G451">ROUND(MDETERM($AK$410:$AP$415-$G$441*MUNIT(6)),6)</f>
        <v/>
      </c>
    </row>
    <row r="452">
      <c r="A452" s="3" t="inlineStr">
        <is>
          <t xml:space="preserve">  det(M − λ(6)I)</t>
        </is>
      </c>
      <c r="B452" s="3">
        <f t="array" ref="B452">ROUND(MDETERM($B$410:$G$415-$B$442*MUNIT(6)),6)</f>
        <v/>
      </c>
      <c r="C452" s="3">
        <f t="array" ref="C452">ROUND(MDETERM($I$410:$N$415-$C$442*MUNIT(6)),6)</f>
        <v/>
      </c>
      <c r="D452" s="3">
        <f t="array" ref="D452">ROUND(MDETERM($P$410:$U$415-$D$442*MUNIT(6)),6)</f>
        <v/>
      </c>
      <c r="E452" s="3">
        <f t="array" ref="E452">ROUND(MDETERM($W$410:$AB$415-$E$442*MUNIT(6)),6)</f>
        <v/>
      </c>
      <c r="F452" s="3">
        <f t="array" ref="F452">ROUND(MDETERM($AD$410:$AI$415-$F$442*MUNIT(6)),6)</f>
        <v/>
      </c>
      <c r="G452" s="3">
        <f t="array" ref="G452">ROUND(MDETERM($AK$410:$AP$415-$G$442*MUNIT(6)),6)</f>
        <v/>
      </c>
    </row>
    <row r="456" ht="16" customHeight="1">
      <c r="A456" s="14" t="inlineStr">
        <is>
          <t>RAG R1 | deepseek-r1:14b</t>
        </is>
      </c>
      <c r="B456" s="9" t="inlineStr">
        <is>
          <t>run 1 (raw, pasted)</t>
        </is>
      </c>
      <c r="I456" s="9" t="inlineStr">
        <is>
          <t>run 2 (raw, pasted)</t>
        </is>
      </c>
      <c r="P456" s="9" t="inlineStr">
        <is>
          <t>run 3 (raw, pasted)</t>
        </is>
      </c>
      <c r="W456" s="9" t="inlineStr">
        <is>
          <t>run 4 (raw, pasted)</t>
        </is>
      </c>
      <c r="AD456" s="9" t="inlineStr">
        <is>
          <t>run 5 (raw, pasted)</t>
        </is>
      </c>
      <c r="AK456" s="9" t="inlineStr">
        <is>
          <t>Step2 average matrix (formula)</t>
        </is>
      </c>
      <c r="AR456" s="9" t="inlineStr">
        <is>
          <t>ground truth (reference)</t>
        </is>
      </c>
    </row>
    <row r="457" ht="60" customHeight="1">
      <c r="B457" s="15" t="inlineStr">
        <is>
          <t>Structure/Chassis</t>
        </is>
      </c>
      <c r="C457" s="15" t="inlineStr">
        <is>
          <t>Power System</t>
        </is>
      </c>
      <c r="D457" s="15" t="inlineStr">
        <is>
          <t>Communication System</t>
        </is>
      </c>
      <c r="E457" s="15" t="inlineStr">
        <is>
          <t>Onboard Computer</t>
        </is>
      </c>
      <c r="F457" s="15" t="inlineStr">
        <is>
          <t>Attitude Control System</t>
        </is>
      </c>
      <c r="G457" s="15" t="inlineStr">
        <is>
          <t>Payload</t>
        </is>
      </c>
      <c r="I457" s="15" t="inlineStr">
        <is>
          <t>Structure/Chassis</t>
        </is>
      </c>
      <c r="J457" s="15" t="inlineStr">
        <is>
          <t>Power System</t>
        </is>
      </c>
      <c r="K457" s="15" t="inlineStr">
        <is>
          <t>Communication System</t>
        </is>
      </c>
      <c r="L457" s="15" t="inlineStr">
        <is>
          <t>Onboard Computer</t>
        </is>
      </c>
      <c r="M457" s="15" t="inlineStr">
        <is>
          <t>Attitude Control System</t>
        </is>
      </c>
      <c r="N457" s="15" t="inlineStr">
        <is>
          <t>Payload</t>
        </is>
      </c>
      <c r="P457" s="15" t="inlineStr">
        <is>
          <t>Structure/Chassis</t>
        </is>
      </c>
      <c r="Q457" s="15" t="inlineStr">
        <is>
          <t>Power System</t>
        </is>
      </c>
      <c r="R457" s="15" t="inlineStr">
        <is>
          <t>Communication System</t>
        </is>
      </c>
      <c r="S457" s="15" t="inlineStr">
        <is>
          <t>Onboard Computer</t>
        </is>
      </c>
      <c r="T457" s="15" t="inlineStr">
        <is>
          <t>Attitude Control System</t>
        </is>
      </c>
      <c r="U457" s="15" t="inlineStr">
        <is>
          <t>Payload</t>
        </is>
      </c>
      <c r="W457" s="15" t="inlineStr">
        <is>
          <t>Structure/Chassis</t>
        </is>
      </c>
      <c r="X457" s="15" t="inlineStr">
        <is>
          <t>Power System</t>
        </is>
      </c>
      <c r="Y457" s="15" t="inlineStr">
        <is>
          <t>Communication System</t>
        </is>
      </c>
      <c r="Z457" s="15" t="inlineStr">
        <is>
          <t>Onboard Computer</t>
        </is>
      </c>
      <c r="AA457" s="15" t="inlineStr">
        <is>
          <t>Attitude Control System</t>
        </is>
      </c>
      <c r="AB457" s="15" t="inlineStr">
        <is>
          <t>Payload</t>
        </is>
      </c>
      <c r="AD457" s="15" t="inlineStr">
        <is>
          <t>Structure/Chassis</t>
        </is>
      </c>
      <c r="AE457" s="15" t="inlineStr">
        <is>
          <t>Power System</t>
        </is>
      </c>
      <c r="AF457" s="15" t="inlineStr">
        <is>
          <t>Communication System</t>
        </is>
      </c>
      <c r="AG457" s="15" t="inlineStr">
        <is>
          <t>Onboard Computer</t>
        </is>
      </c>
      <c r="AH457" s="15" t="inlineStr">
        <is>
          <t>Attitude Control System</t>
        </is>
      </c>
      <c r="AI457" s="15" t="inlineStr">
        <is>
          <t>Payload</t>
        </is>
      </c>
      <c r="AK457" s="15" t="inlineStr">
        <is>
          <t>Structure/Chassis</t>
        </is>
      </c>
      <c r="AL457" s="15" t="inlineStr">
        <is>
          <t>Power System</t>
        </is>
      </c>
      <c r="AM457" s="15" t="inlineStr">
        <is>
          <t>Communication System</t>
        </is>
      </c>
      <c r="AN457" s="15" t="inlineStr">
        <is>
          <t>Onboard Computer</t>
        </is>
      </c>
      <c r="AO457" s="15" t="inlineStr">
        <is>
          <t>Attitude Control System</t>
        </is>
      </c>
      <c r="AP457" s="15" t="inlineStr">
        <is>
          <t>Payload</t>
        </is>
      </c>
    </row>
    <row r="458">
      <c r="A458" s="3" t="inlineStr">
        <is>
          <t>Structure/Chassis</t>
        </is>
      </c>
      <c r="B458" s="20" t="n">
        <v>2</v>
      </c>
      <c r="C458" s="20" t="n">
        <v>2</v>
      </c>
      <c r="D458" s="20" t="n">
        <v>2</v>
      </c>
      <c r="E458" s="20" t="n">
        <v>2</v>
      </c>
      <c r="F458" s="20" t="n">
        <v>2</v>
      </c>
      <c r="G458" s="20" t="n">
        <v>2</v>
      </c>
      <c r="I458" s="8" t="n">
        <v>1</v>
      </c>
      <c r="J458" s="8" t="n">
        <v>1</v>
      </c>
      <c r="K458" s="8" t="n">
        <v>1</v>
      </c>
      <c r="L458" s="8" t="n">
        <v>1</v>
      </c>
      <c r="M458" s="8" t="n">
        <v>1</v>
      </c>
      <c r="N458" s="8" t="n">
        <v>1</v>
      </c>
      <c r="P458" s="8" t="n">
        <v>1</v>
      </c>
      <c r="Q458" s="8" t="n">
        <v>1</v>
      </c>
      <c r="R458" s="8" t="n">
        <v>1</v>
      </c>
      <c r="S458" s="8" t="n">
        <v>1</v>
      </c>
      <c r="T458" s="8" t="n">
        <v>1</v>
      </c>
      <c r="U458" s="8" t="n">
        <v>1</v>
      </c>
      <c r="W458" s="8" t="n">
        <v>1</v>
      </c>
      <c r="X458" s="8" t="n">
        <v>1</v>
      </c>
      <c r="Y458" s="8" t="n">
        <v>1</v>
      </c>
      <c r="Z458" s="8" t="n">
        <v>1</v>
      </c>
      <c r="AA458" s="8" t="n">
        <v>1</v>
      </c>
      <c r="AB458" s="8" t="n">
        <v>1</v>
      </c>
      <c r="AD458" s="8" t="n">
        <v>1</v>
      </c>
      <c r="AE458" s="8" t="n">
        <v>1</v>
      </c>
      <c r="AF458" s="8" t="n">
        <v>1</v>
      </c>
      <c r="AG458" s="8" t="n">
        <v>1</v>
      </c>
      <c r="AH458" s="8" t="n">
        <v>1</v>
      </c>
      <c r="AI458" s="8" t="n">
        <v>1</v>
      </c>
      <c r="AK458" s="8">
        <f>IF(($B$458&lt;&gt;2)+($I$458&lt;&gt;2)+($P$458&lt;&gt;2)+($W$458&lt;&gt;2)+($AD$458&lt;&gt;2)=0,2,IF((($B$458&lt;&gt;2)*$B$458+($I$458&lt;&gt;2)*$I$458+($P$458&lt;&gt;2)*$P$458+($W$458&lt;&gt;2)*$W$458+($AD$458&lt;&gt;2)*$AD$458)/(($B$458&lt;&gt;2)+($I$458&lt;&gt;2)+($P$458&lt;&gt;2)+($W$458&lt;&gt;2)+($AD$458&lt;&gt;2))&gt;=0.5,1,0))</f>
        <v/>
      </c>
      <c r="AL458" s="8">
        <f>IF(($C$458&lt;&gt;2)+($J$458&lt;&gt;2)+($Q$458&lt;&gt;2)+($X$458&lt;&gt;2)+($AE$458&lt;&gt;2)=0,2,IF((($C$458&lt;&gt;2)*$C$458+($J$458&lt;&gt;2)*$J$458+($Q$458&lt;&gt;2)*$Q$458+($X$458&lt;&gt;2)*$X$458+($AE$458&lt;&gt;2)*$AE$458)/(($C$458&lt;&gt;2)+($J$458&lt;&gt;2)+($Q$458&lt;&gt;2)+($X$458&lt;&gt;2)+($AE$458&lt;&gt;2))&gt;=0.5,1,0))</f>
        <v/>
      </c>
      <c r="AM458" s="8">
        <f>IF(($D$458&lt;&gt;2)+($K$458&lt;&gt;2)+($R$458&lt;&gt;2)+($Y$458&lt;&gt;2)+($AF$458&lt;&gt;2)=0,2,IF((($D$458&lt;&gt;2)*$D$458+($K$458&lt;&gt;2)*$K$458+($R$458&lt;&gt;2)*$R$458+($Y$458&lt;&gt;2)*$Y$458+($AF$458&lt;&gt;2)*$AF$458)/(($D$458&lt;&gt;2)+($K$458&lt;&gt;2)+($R$458&lt;&gt;2)+($Y$458&lt;&gt;2)+($AF$458&lt;&gt;2))&gt;=0.5,1,0))</f>
        <v/>
      </c>
      <c r="AN458" s="8">
        <f>IF(($E$458&lt;&gt;2)+($L$458&lt;&gt;2)+($S$458&lt;&gt;2)+($Z$458&lt;&gt;2)+($AG$458&lt;&gt;2)=0,2,IF((($E$458&lt;&gt;2)*$E$458+($L$458&lt;&gt;2)*$L$458+($S$458&lt;&gt;2)*$S$458+($Z$458&lt;&gt;2)*$Z$458+($AG$458&lt;&gt;2)*$AG$458)/(($E$458&lt;&gt;2)+($L$458&lt;&gt;2)+($S$458&lt;&gt;2)+($Z$458&lt;&gt;2)+($AG$458&lt;&gt;2))&gt;=0.5,1,0))</f>
        <v/>
      </c>
      <c r="AO458" s="8">
        <f>IF(($F$458&lt;&gt;2)+($M$458&lt;&gt;2)+($T$458&lt;&gt;2)+($AA$458&lt;&gt;2)+($AH$458&lt;&gt;2)=0,2,IF((($F$458&lt;&gt;2)*$F$458+($M$458&lt;&gt;2)*$M$458+($T$458&lt;&gt;2)*$T$458+($AA$458&lt;&gt;2)*$AA$458+($AH$458&lt;&gt;2)*$AH$458)/(($F$458&lt;&gt;2)+($M$458&lt;&gt;2)+($T$458&lt;&gt;2)+($AA$458&lt;&gt;2)+($AH$458&lt;&gt;2))&gt;=0.5,1,0))</f>
        <v/>
      </c>
      <c r="AP458" s="8">
        <f>IF(($G$458&lt;&gt;2)+($N$458&lt;&gt;2)+($U$458&lt;&gt;2)+($AB$458&lt;&gt;2)+($AI$458&lt;&gt;2)=0,2,IF((($G$458&lt;&gt;2)*$G$458+($N$458&lt;&gt;2)*$N$458+($U$458&lt;&gt;2)*$U$458+($AB$458&lt;&gt;2)*$AB$458+($AI$458&lt;&gt;2)*$AI$458)/(($G$458&lt;&gt;2)+($N$458&lt;&gt;2)+($U$458&lt;&gt;2)+($AB$458&lt;&gt;2)+($AI$458&lt;&gt;2))&gt;=0.5,1,0))</f>
        <v/>
      </c>
      <c r="AR458" s="16">
        <f>'Ground truth'!$B$3</f>
        <v/>
      </c>
      <c r="AS458" s="16">
        <f>'Ground truth'!$C$3</f>
        <v/>
      </c>
      <c r="AT458" s="16">
        <f>'Ground truth'!$D$3</f>
        <v/>
      </c>
      <c r="AU458" s="16">
        <f>'Ground truth'!$E$3</f>
        <v/>
      </c>
      <c r="AV458" s="16">
        <f>'Ground truth'!$F$3</f>
        <v/>
      </c>
      <c r="AW458" s="16">
        <f>'Ground truth'!$G$3</f>
        <v/>
      </c>
    </row>
    <row r="459">
      <c r="A459" s="3" t="inlineStr">
        <is>
          <t>Power System</t>
        </is>
      </c>
      <c r="B459" s="20" t="n">
        <v>2</v>
      </c>
      <c r="C459" s="20" t="n">
        <v>2</v>
      </c>
      <c r="D459" s="20" t="n">
        <v>2</v>
      </c>
      <c r="E459" s="20" t="n">
        <v>2</v>
      </c>
      <c r="F459" s="20" t="n">
        <v>2</v>
      </c>
      <c r="G459" s="20" t="n">
        <v>2</v>
      </c>
      <c r="I459" s="8" t="n">
        <v>1</v>
      </c>
      <c r="J459" s="8" t="n">
        <v>1</v>
      </c>
      <c r="K459" s="8" t="n">
        <v>1</v>
      </c>
      <c r="L459" s="8" t="n">
        <v>1</v>
      </c>
      <c r="M459" s="8" t="n">
        <v>1</v>
      </c>
      <c r="N459" s="8" t="n">
        <v>1</v>
      </c>
      <c r="P459" s="8" t="n">
        <v>1</v>
      </c>
      <c r="Q459" s="8" t="n">
        <v>1</v>
      </c>
      <c r="R459" s="8" t="n">
        <v>1</v>
      </c>
      <c r="S459" s="8" t="n">
        <v>1</v>
      </c>
      <c r="T459" s="8" t="n">
        <v>1</v>
      </c>
      <c r="U459" s="8" t="n">
        <v>1</v>
      </c>
      <c r="W459" s="8" t="n">
        <v>1</v>
      </c>
      <c r="X459" s="8" t="n">
        <v>1</v>
      </c>
      <c r="Y459" s="8" t="n">
        <v>1</v>
      </c>
      <c r="Z459" s="8" t="n">
        <v>1</v>
      </c>
      <c r="AA459" s="8" t="n">
        <v>1</v>
      </c>
      <c r="AB459" s="8" t="n">
        <v>1</v>
      </c>
      <c r="AD459" s="8" t="n">
        <v>1</v>
      </c>
      <c r="AE459" s="8" t="n">
        <v>1</v>
      </c>
      <c r="AF459" s="8" t="n">
        <v>1</v>
      </c>
      <c r="AG459" s="8" t="n">
        <v>1</v>
      </c>
      <c r="AH459" s="8" t="n">
        <v>1</v>
      </c>
      <c r="AI459" s="8" t="n">
        <v>1</v>
      </c>
      <c r="AK459" s="8">
        <f>IF(($B$459&lt;&gt;2)+($I$459&lt;&gt;2)+($P$459&lt;&gt;2)+($W$459&lt;&gt;2)+($AD$459&lt;&gt;2)=0,2,IF((($B$459&lt;&gt;2)*$B$459+($I$459&lt;&gt;2)*$I$459+($P$459&lt;&gt;2)*$P$459+($W$459&lt;&gt;2)*$W$459+($AD$459&lt;&gt;2)*$AD$459)/(($B$459&lt;&gt;2)+($I$459&lt;&gt;2)+($P$459&lt;&gt;2)+($W$459&lt;&gt;2)+($AD$459&lt;&gt;2))&gt;=0.5,1,0))</f>
        <v/>
      </c>
      <c r="AL459" s="8">
        <f>IF(($C$459&lt;&gt;2)+($J$459&lt;&gt;2)+($Q$459&lt;&gt;2)+($X$459&lt;&gt;2)+($AE$459&lt;&gt;2)=0,2,IF((($C$459&lt;&gt;2)*$C$459+($J$459&lt;&gt;2)*$J$459+($Q$459&lt;&gt;2)*$Q$459+($X$459&lt;&gt;2)*$X$459+($AE$459&lt;&gt;2)*$AE$459)/(($C$459&lt;&gt;2)+($J$459&lt;&gt;2)+($Q$459&lt;&gt;2)+($X$459&lt;&gt;2)+($AE$459&lt;&gt;2))&gt;=0.5,1,0))</f>
        <v/>
      </c>
      <c r="AM459" s="8">
        <f>IF(($D$459&lt;&gt;2)+($K$459&lt;&gt;2)+($R$459&lt;&gt;2)+($Y$459&lt;&gt;2)+($AF$459&lt;&gt;2)=0,2,IF((($D$459&lt;&gt;2)*$D$459+($K$459&lt;&gt;2)*$K$459+($R$459&lt;&gt;2)*$R$459+($Y$459&lt;&gt;2)*$Y$459+($AF$459&lt;&gt;2)*$AF$459)/(($D$459&lt;&gt;2)+($K$459&lt;&gt;2)+($R$459&lt;&gt;2)+($Y$459&lt;&gt;2)+($AF$459&lt;&gt;2))&gt;=0.5,1,0))</f>
        <v/>
      </c>
      <c r="AN459" s="8">
        <f>IF(($E$459&lt;&gt;2)+($L$459&lt;&gt;2)+($S$459&lt;&gt;2)+($Z$459&lt;&gt;2)+($AG$459&lt;&gt;2)=0,2,IF((($E$459&lt;&gt;2)*$E$459+($L$459&lt;&gt;2)*$L$459+($S$459&lt;&gt;2)*$S$459+($Z$459&lt;&gt;2)*$Z$459+($AG$459&lt;&gt;2)*$AG$459)/(($E$459&lt;&gt;2)+($L$459&lt;&gt;2)+($S$459&lt;&gt;2)+($Z$459&lt;&gt;2)+($AG$459&lt;&gt;2))&gt;=0.5,1,0))</f>
        <v/>
      </c>
      <c r="AO459" s="8">
        <f>IF(($F$459&lt;&gt;2)+($M$459&lt;&gt;2)+($T$459&lt;&gt;2)+($AA$459&lt;&gt;2)+($AH$459&lt;&gt;2)=0,2,IF((($F$459&lt;&gt;2)*$F$459+($M$459&lt;&gt;2)*$M$459+($T$459&lt;&gt;2)*$T$459+($AA$459&lt;&gt;2)*$AA$459+($AH$459&lt;&gt;2)*$AH$459)/(($F$459&lt;&gt;2)+($M$459&lt;&gt;2)+($T$459&lt;&gt;2)+($AA$459&lt;&gt;2)+($AH$459&lt;&gt;2))&gt;=0.5,1,0))</f>
        <v/>
      </c>
      <c r="AP459" s="8">
        <f>IF(($G$459&lt;&gt;2)+($N$459&lt;&gt;2)+($U$459&lt;&gt;2)+($AB$459&lt;&gt;2)+($AI$459&lt;&gt;2)=0,2,IF((($G$459&lt;&gt;2)*$G$459+($N$459&lt;&gt;2)*$N$459+($U$459&lt;&gt;2)*$U$459+($AB$459&lt;&gt;2)*$AB$459+($AI$459&lt;&gt;2)*$AI$459)/(($G$459&lt;&gt;2)+($N$459&lt;&gt;2)+($U$459&lt;&gt;2)+($AB$459&lt;&gt;2)+($AI$459&lt;&gt;2))&gt;=0.5,1,0))</f>
        <v/>
      </c>
      <c r="AR459" s="16">
        <f>'Ground truth'!$B$4</f>
        <v/>
      </c>
      <c r="AS459" s="16">
        <f>'Ground truth'!$C$4</f>
        <v/>
      </c>
      <c r="AT459" s="16">
        <f>'Ground truth'!$D$4</f>
        <v/>
      </c>
      <c r="AU459" s="16">
        <f>'Ground truth'!$E$4</f>
        <v/>
      </c>
      <c r="AV459" s="16">
        <f>'Ground truth'!$F$4</f>
        <v/>
      </c>
      <c r="AW459" s="16">
        <f>'Ground truth'!$G$4</f>
        <v/>
      </c>
    </row>
    <row r="460">
      <c r="A460" s="3" t="inlineStr">
        <is>
          <t>Communication System</t>
        </is>
      </c>
      <c r="B460" s="20" t="n">
        <v>2</v>
      </c>
      <c r="C460" s="20" t="n">
        <v>2</v>
      </c>
      <c r="D460" s="20" t="n">
        <v>2</v>
      </c>
      <c r="E460" s="20" t="n">
        <v>2</v>
      </c>
      <c r="F460" s="20" t="n">
        <v>2</v>
      </c>
      <c r="G460" s="20" t="n">
        <v>2</v>
      </c>
      <c r="I460" s="8" t="n">
        <v>1</v>
      </c>
      <c r="J460" s="8" t="n">
        <v>1</v>
      </c>
      <c r="K460" s="8" t="n">
        <v>1</v>
      </c>
      <c r="L460" s="8" t="n">
        <v>1</v>
      </c>
      <c r="M460" s="8" t="n">
        <v>1</v>
      </c>
      <c r="N460" s="8" t="n">
        <v>1</v>
      </c>
      <c r="P460" s="8" t="n">
        <v>1</v>
      </c>
      <c r="Q460" s="8" t="n">
        <v>1</v>
      </c>
      <c r="R460" s="8" t="n">
        <v>1</v>
      </c>
      <c r="S460" s="8" t="n">
        <v>1</v>
      </c>
      <c r="T460" s="8" t="n">
        <v>1</v>
      </c>
      <c r="U460" s="8" t="n">
        <v>1</v>
      </c>
      <c r="W460" s="8" t="n">
        <v>1</v>
      </c>
      <c r="X460" s="8" t="n">
        <v>1</v>
      </c>
      <c r="Y460" s="8" t="n">
        <v>1</v>
      </c>
      <c r="Z460" s="8" t="n">
        <v>1</v>
      </c>
      <c r="AA460" s="8" t="n">
        <v>1</v>
      </c>
      <c r="AB460" s="8" t="n">
        <v>1</v>
      </c>
      <c r="AD460" s="8" t="n">
        <v>1</v>
      </c>
      <c r="AE460" s="8" t="n">
        <v>1</v>
      </c>
      <c r="AF460" s="8" t="n">
        <v>1</v>
      </c>
      <c r="AG460" s="8" t="n">
        <v>1</v>
      </c>
      <c r="AH460" s="8" t="n">
        <v>1</v>
      </c>
      <c r="AI460" s="8" t="n">
        <v>1</v>
      </c>
      <c r="AK460" s="8">
        <f>IF(($B$460&lt;&gt;2)+($I$460&lt;&gt;2)+($P$460&lt;&gt;2)+($W$460&lt;&gt;2)+($AD$460&lt;&gt;2)=0,2,IF((($B$460&lt;&gt;2)*$B$460+($I$460&lt;&gt;2)*$I$460+($P$460&lt;&gt;2)*$P$460+($W$460&lt;&gt;2)*$W$460+($AD$460&lt;&gt;2)*$AD$460)/(($B$460&lt;&gt;2)+($I$460&lt;&gt;2)+($P$460&lt;&gt;2)+($W$460&lt;&gt;2)+($AD$460&lt;&gt;2))&gt;=0.5,1,0))</f>
        <v/>
      </c>
      <c r="AL460" s="8">
        <f>IF(($C$460&lt;&gt;2)+($J$460&lt;&gt;2)+($Q$460&lt;&gt;2)+($X$460&lt;&gt;2)+($AE$460&lt;&gt;2)=0,2,IF((($C$460&lt;&gt;2)*$C$460+($J$460&lt;&gt;2)*$J$460+($Q$460&lt;&gt;2)*$Q$460+($X$460&lt;&gt;2)*$X$460+($AE$460&lt;&gt;2)*$AE$460)/(($C$460&lt;&gt;2)+($J$460&lt;&gt;2)+($Q$460&lt;&gt;2)+($X$460&lt;&gt;2)+($AE$460&lt;&gt;2))&gt;=0.5,1,0))</f>
        <v/>
      </c>
      <c r="AM460" s="8">
        <f>IF(($D$460&lt;&gt;2)+($K$460&lt;&gt;2)+($R$460&lt;&gt;2)+($Y$460&lt;&gt;2)+($AF$460&lt;&gt;2)=0,2,IF((($D$460&lt;&gt;2)*$D$460+($K$460&lt;&gt;2)*$K$460+($R$460&lt;&gt;2)*$R$460+($Y$460&lt;&gt;2)*$Y$460+($AF$460&lt;&gt;2)*$AF$460)/(($D$460&lt;&gt;2)+($K$460&lt;&gt;2)+($R$460&lt;&gt;2)+($Y$460&lt;&gt;2)+($AF$460&lt;&gt;2))&gt;=0.5,1,0))</f>
        <v/>
      </c>
      <c r="AN460" s="8">
        <f>IF(($E$460&lt;&gt;2)+($L$460&lt;&gt;2)+($S$460&lt;&gt;2)+($Z$460&lt;&gt;2)+($AG$460&lt;&gt;2)=0,2,IF((($E$460&lt;&gt;2)*$E$460+($L$460&lt;&gt;2)*$L$460+($S$460&lt;&gt;2)*$S$460+($Z$460&lt;&gt;2)*$Z$460+($AG$460&lt;&gt;2)*$AG$460)/(($E$460&lt;&gt;2)+($L$460&lt;&gt;2)+($S$460&lt;&gt;2)+($Z$460&lt;&gt;2)+($AG$460&lt;&gt;2))&gt;=0.5,1,0))</f>
        <v/>
      </c>
      <c r="AO460" s="8">
        <f>IF(($F$460&lt;&gt;2)+($M$460&lt;&gt;2)+($T$460&lt;&gt;2)+($AA$460&lt;&gt;2)+($AH$460&lt;&gt;2)=0,2,IF((($F$460&lt;&gt;2)*$F$460+($M$460&lt;&gt;2)*$M$460+($T$460&lt;&gt;2)*$T$460+($AA$460&lt;&gt;2)*$AA$460+($AH$460&lt;&gt;2)*$AH$460)/(($F$460&lt;&gt;2)+($M$460&lt;&gt;2)+($T$460&lt;&gt;2)+($AA$460&lt;&gt;2)+($AH$460&lt;&gt;2))&gt;=0.5,1,0))</f>
        <v/>
      </c>
      <c r="AP460" s="8">
        <f>IF(($G$460&lt;&gt;2)+($N$460&lt;&gt;2)+($U$460&lt;&gt;2)+($AB$460&lt;&gt;2)+($AI$460&lt;&gt;2)=0,2,IF((($G$460&lt;&gt;2)*$G$460+($N$460&lt;&gt;2)*$N$460+($U$460&lt;&gt;2)*$U$460+($AB$460&lt;&gt;2)*$AB$460+($AI$460&lt;&gt;2)*$AI$460)/(($G$460&lt;&gt;2)+($N$460&lt;&gt;2)+($U$460&lt;&gt;2)+($AB$460&lt;&gt;2)+($AI$460&lt;&gt;2))&gt;=0.5,1,0))</f>
        <v/>
      </c>
      <c r="AR460" s="16">
        <f>'Ground truth'!$B$5</f>
        <v/>
      </c>
      <c r="AS460" s="16">
        <f>'Ground truth'!$C$5</f>
        <v/>
      </c>
      <c r="AT460" s="16">
        <f>'Ground truth'!$D$5</f>
        <v/>
      </c>
      <c r="AU460" s="16">
        <f>'Ground truth'!$E$5</f>
        <v/>
      </c>
      <c r="AV460" s="16">
        <f>'Ground truth'!$F$5</f>
        <v/>
      </c>
      <c r="AW460" s="16">
        <f>'Ground truth'!$G$5</f>
        <v/>
      </c>
    </row>
    <row r="461">
      <c r="A461" s="3" t="inlineStr">
        <is>
          <t>Onboard Computer</t>
        </is>
      </c>
      <c r="B461" s="20" t="n">
        <v>2</v>
      </c>
      <c r="C461" s="20" t="n">
        <v>2</v>
      </c>
      <c r="D461" s="20" t="n">
        <v>2</v>
      </c>
      <c r="E461" s="20" t="n">
        <v>2</v>
      </c>
      <c r="F461" s="20" t="n">
        <v>2</v>
      </c>
      <c r="G461" s="20" t="n">
        <v>2</v>
      </c>
      <c r="I461" s="8" t="n">
        <v>1</v>
      </c>
      <c r="J461" s="8" t="n">
        <v>1</v>
      </c>
      <c r="K461" s="8" t="n">
        <v>1</v>
      </c>
      <c r="L461" s="8" t="n">
        <v>1</v>
      </c>
      <c r="M461" s="8" t="n">
        <v>1</v>
      </c>
      <c r="N461" s="8" t="n">
        <v>1</v>
      </c>
      <c r="P461" s="8" t="n">
        <v>1</v>
      </c>
      <c r="Q461" s="8" t="n">
        <v>1</v>
      </c>
      <c r="R461" s="8" t="n">
        <v>1</v>
      </c>
      <c r="S461" s="8" t="n">
        <v>1</v>
      </c>
      <c r="T461" s="8" t="n">
        <v>1</v>
      </c>
      <c r="U461" s="8" t="n">
        <v>1</v>
      </c>
      <c r="W461" s="8" t="n">
        <v>1</v>
      </c>
      <c r="X461" s="8" t="n">
        <v>1</v>
      </c>
      <c r="Y461" s="8" t="n">
        <v>1</v>
      </c>
      <c r="Z461" s="8" t="n">
        <v>1</v>
      </c>
      <c r="AA461" s="8" t="n">
        <v>1</v>
      </c>
      <c r="AB461" s="8" t="n">
        <v>1</v>
      </c>
      <c r="AD461" s="8" t="n">
        <v>1</v>
      </c>
      <c r="AE461" s="8" t="n">
        <v>1</v>
      </c>
      <c r="AF461" s="8" t="n">
        <v>1</v>
      </c>
      <c r="AG461" s="8" t="n">
        <v>1</v>
      </c>
      <c r="AH461" s="8" t="n">
        <v>1</v>
      </c>
      <c r="AI461" s="8" t="n">
        <v>1</v>
      </c>
      <c r="AK461" s="8">
        <f>IF(($B$461&lt;&gt;2)+($I$461&lt;&gt;2)+($P$461&lt;&gt;2)+($W$461&lt;&gt;2)+($AD$461&lt;&gt;2)=0,2,IF((($B$461&lt;&gt;2)*$B$461+($I$461&lt;&gt;2)*$I$461+($P$461&lt;&gt;2)*$P$461+($W$461&lt;&gt;2)*$W$461+($AD$461&lt;&gt;2)*$AD$461)/(($B$461&lt;&gt;2)+($I$461&lt;&gt;2)+($P$461&lt;&gt;2)+($W$461&lt;&gt;2)+($AD$461&lt;&gt;2))&gt;=0.5,1,0))</f>
        <v/>
      </c>
      <c r="AL461" s="8">
        <f>IF(($C$461&lt;&gt;2)+($J$461&lt;&gt;2)+($Q$461&lt;&gt;2)+($X$461&lt;&gt;2)+($AE$461&lt;&gt;2)=0,2,IF((($C$461&lt;&gt;2)*$C$461+($J$461&lt;&gt;2)*$J$461+($Q$461&lt;&gt;2)*$Q$461+($X$461&lt;&gt;2)*$X$461+($AE$461&lt;&gt;2)*$AE$461)/(($C$461&lt;&gt;2)+($J$461&lt;&gt;2)+($Q$461&lt;&gt;2)+($X$461&lt;&gt;2)+($AE$461&lt;&gt;2))&gt;=0.5,1,0))</f>
        <v/>
      </c>
      <c r="AM461" s="8">
        <f>IF(($D$461&lt;&gt;2)+($K$461&lt;&gt;2)+($R$461&lt;&gt;2)+($Y$461&lt;&gt;2)+($AF$461&lt;&gt;2)=0,2,IF((($D$461&lt;&gt;2)*$D$461+($K$461&lt;&gt;2)*$K$461+($R$461&lt;&gt;2)*$R$461+($Y$461&lt;&gt;2)*$Y$461+($AF$461&lt;&gt;2)*$AF$461)/(($D$461&lt;&gt;2)+($K$461&lt;&gt;2)+($R$461&lt;&gt;2)+($Y$461&lt;&gt;2)+($AF$461&lt;&gt;2))&gt;=0.5,1,0))</f>
        <v/>
      </c>
      <c r="AN461" s="8">
        <f>IF(($E$461&lt;&gt;2)+($L$461&lt;&gt;2)+($S$461&lt;&gt;2)+($Z$461&lt;&gt;2)+($AG$461&lt;&gt;2)=0,2,IF((($E$461&lt;&gt;2)*$E$461+($L$461&lt;&gt;2)*$L$461+($S$461&lt;&gt;2)*$S$461+($Z$461&lt;&gt;2)*$Z$461+($AG$461&lt;&gt;2)*$AG$461)/(($E$461&lt;&gt;2)+($L$461&lt;&gt;2)+($S$461&lt;&gt;2)+($Z$461&lt;&gt;2)+($AG$461&lt;&gt;2))&gt;=0.5,1,0))</f>
        <v/>
      </c>
      <c r="AO461" s="8">
        <f>IF(($F$461&lt;&gt;2)+($M$461&lt;&gt;2)+($T$461&lt;&gt;2)+($AA$461&lt;&gt;2)+($AH$461&lt;&gt;2)=0,2,IF((($F$461&lt;&gt;2)*$F$461+($M$461&lt;&gt;2)*$M$461+($T$461&lt;&gt;2)*$T$461+($AA$461&lt;&gt;2)*$AA$461+($AH$461&lt;&gt;2)*$AH$461)/(($F$461&lt;&gt;2)+($M$461&lt;&gt;2)+($T$461&lt;&gt;2)+($AA$461&lt;&gt;2)+($AH$461&lt;&gt;2))&gt;=0.5,1,0))</f>
        <v/>
      </c>
      <c r="AP461" s="8">
        <f>IF(($G$461&lt;&gt;2)+($N$461&lt;&gt;2)+($U$461&lt;&gt;2)+($AB$461&lt;&gt;2)+($AI$461&lt;&gt;2)=0,2,IF((($G$461&lt;&gt;2)*$G$461+($N$461&lt;&gt;2)*$N$461+($U$461&lt;&gt;2)*$U$461+($AB$461&lt;&gt;2)*$AB$461+($AI$461&lt;&gt;2)*$AI$461)/(($G$461&lt;&gt;2)+($N$461&lt;&gt;2)+($U$461&lt;&gt;2)+($AB$461&lt;&gt;2)+($AI$461&lt;&gt;2))&gt;=0.5,1,0))</f>
        <v/>
      </c>
      <c r="AR461" s="16">
        <f>'Ground truth'!$B$6</f>
        <v/>
      </c>
      <c r="AS461" s="16">
        <f>'Ground truth'!$C$6</f>
        <v/>
      </c>
      <c r="AT461" s="16">
        <f>'Ground truth'!$D$6</f>
        <v/>
      </c>
      <c r="AU461" s="16">
        <f>'Ground truth'!$E$6</f>
        <v/>
      </c>
      <c r="AV461" s="16">
        <f>'Ground truth'!$F$6</f>
        <v/>
      </c>
      <c r="AW461" s="16">
        <f>'Ground truth'!$G$6</f>
        <v/>
      </c>
    </row>
    <row r="462">
      <c r="A462" s="3" t="inlineStr">
        <is>
          <t>Attitude Control System</t>
        </is>
      </c>
      <c r="B462" s="20" t="n">
        <v>2</v>
      </c>
      <c r="C462" s="20" t="n">
        <v>2</v>
      </c>
      <c r="D462" s="20" t="n">
        <v>2</v>
      </c>
      <c r="E462" s="20" t="n">
        <v>2</v>
      </c>
      <c r="F462" s="20" t="n">
        <v>2</v>
      </c>
      <c r="G462" s="20" t="n">
        <v>2</v>
      </c>
      <c r="I462" s="8" t="n">
        <v>1</v>
      </c>
      <c r="J462" s="8" t="n">
        <v>1</v>
      </c>
      <c r="K462" s="8" t="n">
        <v>1</v>
      </c>
      <c r="L462" s="8" t="n">
        <v>1</v>
      </c>
      <c r="M462" s="8" t="n">
        <v>1</v>
      </c>
      <c r="N462" s="8" t="n">
        <v>1</v>
      </c>
      <c r="P462" s="8" t="n">
        <v>1</v>
      </c>
      <c r="Q462" s="8" t="n">
        <v>1</v>
      </c>
      <c r="R462" s="8" t="n">
        <v>1</v>
      </c>
      <c r="S462" s="8" t="n">
        <v>1</v>
      </c>
      <c r="T462" s="8" t="n">
        <v>1</v>
      </c>
      <c r="U462" s="8" t="n">
        <v>1</v>
      </c>
      <c r="W462" s="8" t="n">
        <v>1</v>
      </c>
      <c r="X462" s="8" t="n">
        <v>1</v>
      </c>
      <c r="Y462" s="8" t="n">
        <v>1</v>
      </c>
      <c r="Z462" s="8" t="n">
        <v>1</v>
      </c>
      <c r="AA462" s="8" t="n">
        <v>1</v>
      </c>
      <c r="AB462" s="8" t="n">
        <v>1</v>
      </c>
      <c r="AD462" s="8" t="n">
        <v>1</v>
      </c>
      <c r="AE462" s="8" t="n">
        <v>1</v>
      </c>
      <c r="AF462" s="8" t="n">
        <v>1</v>
      </c>
      <c r="AG462" s="8" t="n">
        <v>1</v>
      </c>
      <c r="AH462" s="8" t="n">
        <v>1</v>
      </c>
      <c r="AI462" s="8" t="n">
        <v>1</v>
      </c>
      <c r="AK462" s="8">
        <f>IF(($B$462&lt;&gt;2)+($I$462&lt;&gt;2)+($P$462&lt;&gt;2)+($W$462&lt;&gt;2)+($AD$462&lt;&gt;2)=0,2,IF((($B$462&lt;&gt;2)*$B$462+($I$462&lt;&gt;2)*$I$462+($P$462&lt;&gt;2)*$P$462+($W$462&lt;&gt;2)*$W$462+($AD$462&lt;&gt;2)*$AD$462)/(($B$462&lt;&gt;2)+($I$462&lt;&gt;2)+($P$462&lt;&gt;2)+($W$462&lt;&gt;2)+($AD$462&lt;&gt;2))&gt;=0.5,1,0))</f>
        <v/>
      </c>
      <c r="AL462" s="8">
        <f>IF(($C$462&lt;&gt;2)+($J$462&lt;&gt;2)+($Q$462&lt;&gt;2)+($X$462&lt;&gt;2)+($AE$462&lt;&gt;2)=0,2,IF((($C$462&lt;&gt;2)*$C$462+($J$462&lt;&gt;2)*$J$462+($Q$462&lt;&gt;2)*$Q$462+($X$462&lt;&gt;2)*$X$462+($AE$462&lt;&gt;2)*$AE$462)/(($C$462&lt;&gt;2)+($J$462&lt;&gt;2)+($Q$462&lt;&gt;2)+($X$462&lt;&gt;2)+($AE$462&lt;&gt;2))&gt;=0.5,1,0))</f>
        <v/>
      </c>
      <c r="AM462" s="8">
        <f>IF(($D$462&lt;&gt;2)+($K$462&lt;&gt;2)+($R$462&lt;&gt;2)+($Y$462&lt;&gt;2)+($AF$462&lt;&gt;2)=0,2,IF((($D$462&lt;&gt;2)*$D$462+($K$462&lt;&gt;2)*$K$462+($R$462&lt;&gt;2)*$R$462+($Y$462&lt;&gt;2)*$Y$462+($AF$462&lt;&gt;2)*$AF$462)/(($D$462&lt;&gt;2)+($K$462&lt;&gt;2)+($R$462&lt;&gt;2)+($Y$462&lt;&gt;2)+($AF$462&lt;&gt;2))&gt;=0.5,1,0))</f>
        <v/>
      </c>
      <c r="AN462" s="8">
        <f>IF(($E$462&lt;&gt;2)+($L$462&lt;&gt;2)+($S$462&lt;&gt;2)+($Z$462&lt;&gt;2)+($AG$462&lt;&gt;2)=0,2,IF((($E$462&lt;&gt;2)*$E$462+($L$462&lt;&gt;2)*$L$462+($S$462&lt;&gt;2)*$S$462+($Z$462&lt;&gt;2)*$Z$462+($AG$462&lt;&gt;2)*$AG$462)/(($E$462&lt;&gt;2)+($L$462&lt;&gt;2)+($S$462&lt;&gt;2)+($Z$462&lt;&gt;2)+($AG$462&lt;&gt;2))&gt;=0.5,1,0))</f>
        <v/>
      </c>
      <c r="AO462" s="8">
        <f>IF(($F$462&lt;&gt;2)+($M$462&lt;&gt;2)+($T$462&lt;&gt;2)+($AA$462&lt;&gt;2)+($AH$462&lt;&gt;2)=0,2,IF((($F$462&lt;&gt;2)*$F$462+($M$462&lt;&gt;2)*$M$462+($T$462&lt;&gt;2)*$T$462+($AA$462&lt;&gt;2)*$AA$462+($AH$462&lt;&gt;2)*$AH$462)/(($F$462&lt;&gt;2)+($M$462&lt;&gt;2)+($T$462&lt;&gt;2)+($AA$462&lt;&gt;2)+($AH$462&lt;&gt;2))&gt;=0.5,1,0))</f>
        <v/>
      </c>
      <c r="AP462" s="8">
        <f>IF(($G$462&lt;&gt;2)+($N$462&lt;&gt;2)+($U$462&lt;&gt;2)+($AB$462&lt;&gt;2)+($AI$462&lt;&gt;2)=0,2,IF((($G$462&lt;&gt;2)*$G$462+($N$462&lt;&gt;2)*$N$462+($U$462&lt;&gt;2)*$U$462+($AB$462&lt;&gt;2)*$AB$462+($AI$462&lt;&gt;2)*$AI$462)/(($G$462&lt;&gt;2)+($N$462&lt;&gt;2)+($U$462&lt;&gt;2)+($AB$462&lt;&gt;2)+($AI$462&lt;&gt;2))&gt;=0.5,1,0))</f>
        <v/>
      </c>
      <c r="AR462" s="16">
        <f>'Ground truth'!$B$7</f>
        <v/>
      </c>
      <c r="AS462" s="16">
        <f>'Ground truth'!$C$7</f>
        <v/>
      </c>
      <c r="AT462" s="16">
        <f>'Ground truth'!$D$7</f>
        <v/>
      </c>
      <c r="AU462" s="16">
        <f>'Ground truth'!$E$7</f>
        <v/>
      </c>
      <c r="AV462" s="16">
        <f>'Ground truth'!$F$7</f>
        <v/>
      </c>
      <c r="AW462" s="16">
        <f>'Ground truth'!$G$7</f>
        <v/>
      </c>
    </row>
    <row r="463">
      <c r="A463" s="3" t="inlineStr">
        <is>
          <t>Payload</t>
        </is>
      </c>
      <c r="B463" s="20" t="n">
        <v>2</v>
      </c>
      <c r="C463" s="20" t="n">
        <v>2</v>
      </c>
      <c r="D463" s="20" t="n">
        <v>2</v>
      </c>
      <c r="E463" s="20" t="n">
        <v>2</v>
      </c>
      <c r="F463" s="20" t="n">
        <v>2</v>
      </c>
      <c r="G463" s="20" t="n">
        <v>2</v>
      </c>
      <c r="I463" s="8" t="n">
        <v>1</v>
      </c>
      <c r="J463" s="8" t="n">
        <v>1</v>
      </c>
      <c r="K463" s="8" t="n">
        <v>1</v>
      </c>
      <c r="L463" s="8" t="n">
        <v>1</v>
      </c>
      <c r="M463" s="8" t="n">
        <v>1</v>
      </c>
      <c r="N463" s="8" t="n">
        <v>1</v>
      </c>
      <c r="P463" s="8" t="n">
        <v>1</v>
      </c>
      <c r="Q463" s="8" t="n">
        <v>1</v>
      </c>
      <c r="R463" s="8" t="n">
        <v>1</v>
      </c>
      <c r="S463" s="8" t="n">
        <v>1</v>
      </c>
      <c r="T463" s="8" t="n">
        <v>1</v>
      </c>
      <c r="U463" s="8" t="n">
        <v>1</v>
      </c>
      <c r="W463" s="8" t="n">
        <v>1</v>
      </c>
      <c r="X463" s="8" t="n">
        <v>1</v>
      </c>
      <c r="Y463" s="8" t="n">
        <v>1</v>
      </c>
      <c r="Z463" s="8" t="n">
        <v>1</v>
      </c>
      <c r="AA463" s="8" t="n">
        <v>1</v>
      </c>
      <c r="AB463" s="8" t="n">
        <v>1</v>
      </c>
      <c r="AD463" s="8" t="n">
        <v>1</v>
      </c>
      <c r="AE463" s="8" t="n">
        <v>1</v>
      </c>
      <c r="AF463" s="8" t="n">
        <v>1</v>
      </c>
      <c r="AG463" s="8" t="n">
        <v>1</v>
      </c>
      <c r="AH463" s="8" t="n">
        <v>1</v>
      </c>
      <c r="AI463" s="8" t="n">
        <v>1</v>
      </c>
      <c r="AK463" s="8">
        <f>IF(($B$463&lt;&gt;2)+($I$463&lt;&gt;2)+($P$463&lt;&gt;2)+($W$463&lt;&gt;2)+($AD$463&lt;&gt;2)=0,2,IF((($B$463&lt;&gt;2)*$B$463+($I$463&lt;&gt;2)*$I$463+($P$463&lt;&gt;2)*$P$463+($W$463&lt;&gt;2)*$W$463+($AD$463&lt;&gt;2)*$AD$463)/(($B$463&lt;&gt;2)+($I$463&lt;&gt;2)+($P$463&lt;&gt;2)+($W$463&lt;&gt;2)+($AD$463&lt;&gt;2))&gt;=0.5,1,0))</f>
        <v/>
      </c>
      <c r="AL463" s="8">
        <f>IF(($C$463&lt;&gt;2)+($J$463&lt;&gt;2)+($Q$463&lt;&gt;2)+($X$463&lt;&gt;2)+($AE$463&lt;&gt;2)=0,2,IF((($C$463&lt;&gt;2)*$C$463+($J$463&lt;&gt;2)*$J$463+($Q$463&lt;&gt;2)*$Q$463+($X$463&lt;&gt;2)*$X$463+($AE$463&lt;&gt;2)*$AE$463)/(($C$463&lt;&gt;2)+($J$463&lt;&gt;2)+($Q$463&lt;&gt;2)+($X$463&lt;&gt;2)+($AE$463&lt;&gt;2))&gt;=0.5,1,0))</f>
        <v/>
      </c>
      <c r="AM463" s="8">
        <f>IF(($D$463&lt;&gt;2)+($K$463&lt;&gt;2)+($R$463&lt;&gt;2)+($Y$463&lt;&gt;2)+($AF$463&lt;&gt;2)=0,2,IF((($D$463&lt;&gt;2)*$D$463+($K$463&lt;&gt;2)*$K$463+($R$463&lt;&gt;2)*$R$463+($Y$463&lt;&gt;2)*$Y$463+($AF$463&lt;&gt;2)*$AF$463)/(($D$463&lt;&gt;2)+($K$463&lt;&gt;2)+($R$463&lt;&gt;2)+($Y$463&lt;&gt;2)+($AF$463&lt;&gt;2))&gt;=0.5,1,0))</f>
        <v/>
      </c>
      <c r="AN463" s="8">
        <f>IF(($E$463&lt;&gt;2)+($L$463&lt;&gt;2)+($S$463&lt;&gt;2)+($Z$463&lt;&gt;2)+($AG$463&lt;&gt;2)=0,2,IF((($E$463&lt;&gt;2)*$E$463+($L$463&lt;&gt;2)*$L$463+($S$463&lt;&gt;2)*$S$463+($Z$463&lt;&gt;2)*$Z$463+($AG$463&lt;&gt;2)*$AG$463)/(($E$463&lt;&gt;2)+($L$463&lt;&gt;2)+($S$463&lt;&gt;2)+($Z$463&lt;&gt;2)+($AG$463&lt;&gt;2))&gt;=0.5,1,0))</f>
        <v/>
      </c>
      <c r="AO463" s="8">
        <f>IF(($F$463&lt;&gt;2)+($M$463&lt;&gt;2)+($T$463&lt;&gt;2)+($AA$463&lt;&gt;2)+($AH$463&lt;&gt;2)=0,2,IF((($F$463&lt;&gt;2)*$F$463+($M$463&lt;&gt;2)*$M$463+($T$463&lt;&gt;2)*$T$463+($AA$463&lt;&gt;2)*$AA$463+($AH$463&lt;&gt;2)*$AH$463)/(($F$463&lt;&gt;2)+($M$463&lt;&gt;2)+($T$463&lt;&gt;2)+($AA$463&lt;&gt;2)+($AH$463&lt;&gt;2))&gt;=0.5,1,0))</f>
        <v/>
      </c>
      <c r="AP463" s="8">
        <f>IF(($G$463&lt;&gt;2)+($N$463&lt;&gt;2)+($U$463&lt;&gt;2)+($AB$463&lt;&gt;2)+($AI$463&lt;&gt;2)=0,2,IF((($G$463&lt;&gt;2)*$G$463+($N$463&lt;&gt;2)*$N$463+($U$463&lt;&gt;2)*$U$463+($AB$463&lt;&gt;2)*$AB$463+($AI$463&lt;&gt;2)*$AI$463)/(($G$463&lt;&gt;2)+($N$463&lt;&gt;2)+($U$463&lt;&gt;2)+($AB$463&lt;&gt;2)+($AI$463&lt;&gt;2))&gt;=0.5,1,0))</f>
        <v/>
      </c>
      <c r="AR463" s="16">
        <f>'Ground truth'!$B$8</f>
        <v/>
      </c>
      <c r="AS463" s="16">
        <f>'Ground truth'!$C$8</f>
        <v/>
      </c>
      <c r="AT463" s="16">
        <f>'Ground truth'!$D$8</f>
        <v/>
      </c>
      <c r="AU463" s="16">
        <f>'Ground truth'!$E$8</f>
        <v/>
      </c>
      <c r="AV463" s="16">
        <f>'Ground truth'!$F$8</f>
        <v/>
      </c>
      <c r="AW463" s="16">
        <f>'Ground truth'!$G$8</f>
        <v/>
      </c>
    </row>
    <row r="465">
      <c r="A465" s="17" t="inlineStr">
        <is>
          <t>metrics — confident-only (unsure excluded from denominators)</t>
        </is>
      </c>
      <c r="B465" s="10" t="inlineStr">
        <is>
          <t>run 1</t>
        </is>
      </c>
      <c r="C465" s="10" t="inlineStr">
        <is>
          <t>run 2</t>
        </is>
      </c>
      <c r="D465" s="10" t="inlineStr">
        <is>
          <t>run 3</t>
        </is>
      </c>
      <c r="E465" s="10" t="inlineStr">
        <is>
          <t>run 4</t>
        </is>
      </c>
      <c r="F465" s="10" t="inlineStr">
        <is>
          <t>run 5</t>
        </is>
      </c>
      <c r="G465" s="10" t="inlineStr">
        <is>
          <t>avg-matrix</t>
        </is>
      </c>
      <c r="H465" s="10" t="inlineStr">
        <is>
          <t>mean</t>
        </is>
      </c>
      <c r="I465" s="10" t="inlineStr">
        <is>
          <t>std (pop.)</t>
        </is>
      </c>
      <c r="J465" s="17" t="inlineStr">
        <is>
          <t>notes</t>
        </is>
      </c>
    </row>
    <row r="466">
      <c r="A466" s="7" t="inlineStr">
        <is>
          <t>TP</t>
        </is>
      </c>
      <c r="B466" s="7">
        <f>SUMPRODUCT(($B$458:$G$463=1)*('Ground truth'!$B$3:$G$8=1))</f>
        <v/>
      </c>
      <c r="C466" s="7">
        <f>SUMPRODUCT(($I$458:$N$463=1)*('Ground truth'!$B$3:$G$8=1))</f>
        <v/>
      </c>
      <c r="D466" s="7">
        <f>SUMPRODUCT(($P$458:$U$463=1)*('Ground truth'!$B$3:$G$8=1))</f>
        <v/>
      </c>
      <c r="E466" s="7">
        <f>SUMPRODUCT(($W$458:$AB$463=1)*('Ground truth'!$B$3:$G$8=1))</f>
        <v/>
      </c>
      <c r="F466" s="7">
        <f>SUMPRODUCT(($AD$458:$AI$463=1)*('Ground truth'!$B$3:$G$8=1))</f>
        <v/>
      </c>
      <c r="G466" s="7">
        <f>SUMPRODUCT(($AK$458:$AP$463=1)*('Ground truth'!$B$3:$G$8=1))</f>
        <v/>
      </c>
      <c r="H466" s="12">
        <f>AVERAGE($B$466:$F$466)</f>
        <v/>
      </c>
      <c r="I466" s="12">
        <f>STDEV.P($B$466:$F$466)</f>
        <v/>
      </c>
    </row>
    <row r="467">
      <c r="A467" s="7" t="inlineStr">
        <is>
          <t>TN</t>
        </is>
      </c>
      <c r="B467" s="7">
        <f>SUMPRODUCT(($B$458:$G$463=0)*('Ground truth'!$B$3:$G$8=0))</f>
        <v/>
      </c>
      <c r="C467" s="7">
        <f>SUMPRODUCT(($I$458:$N$463=0)*('Ground truth'!$B$3:$G$8=0))</f>
        <v/>
      </c>
      <c r="D467" s="7">
        <f>SUMPRODUCT(($P$458:$U$463=0)*('Ground truth'!$B$3:$G$8=0))</f>
        <v/>
      </c>
      <c r="E467" s="7">
        <f>SUMPRODUCT(($W$458:$AB$463=0)*('Ground truth'!$B$3:$G$8=0))</f>
        <v/>
      </c>
      <c r="F467" s="7">
        <f>SUMPRODUCT(($AD$458:$AI$463=0)*('Ground truth'!$B$3:$G$8=0))</f>
        <v/>
      </c>
      <c r="G467" s="7">
        <f>SUMPRODUCT(($AK$458:$AP$463=0)*('Ground truth'!$B$3:$G$8=0))</f>
        <v/>
      </c>
      <c r="H467" s="12">
        <f>AVERAGE($B$467:$F$467)</f>
        <v/>
      </c>
      <c r="I467" s="12">
        <f>STDEV.P($B$467:$F$467)</f>
        <v/>
      </c>
    </row>
    <row r="468">
      <c r="A468" s="7" t="inlineStr">
        <is>
          <t>FP</t>
        </is>
      </c>
      <c r="B468" s="7">
        <f>SUMPRODUCT(($B$458:$G$463=1)*('Ground truth'!$B$3:$G$8=0))</f>
        <v/>
      </c>
      <c r="C468" s="7">
        <f>SUMPRODUCT(($I$458:$N$463=1)*('Ground truth'!$B$3:$G$8=0))</f>
        <v/>
      </c>
      <c r="D468" s="7">
        <f>SUMPRODUCT(($P$458:$U$463=1)*('Ground truth'!$B$3:$G$8=0))</f>
        <v/>
      </c>
      <c r="E468" s="7">
        <f>SUMPRODUCT(($W$458:$AB$463=1)*('Ground truth'!$B$3:$G$8=0))</f>
        <v/>
      </c>
      <c r="F468" s="7">
        <f>SUMPRODUCT(($AD$458:$AI$463=1)*('Ground truth'!$B$3:$G$8=0))</f>
        <v/>
      </c>
      <c r="G468" s="7">
        <f>SUMPRODUCT(($AK$458:$AP$463=1)*('Ground truth'!$B$3:$G$8=0))</f>
        <v/>
      </c>
      <c r="H468" s="12">
        <f>AVERAGE($B$468:$F$468)</f>
        <v/>
      </c>
      <c r="I468" s="12">
        <f>STDEV.P($B$468:$F$468)</f>
        <v/>
      </c>
    </row>
    <row r="469">
      <c r="A469" s="7" t="inlineStr">
        <is>
          <t>FN</t>
        </is>
      </c>
      <c r="B469" s="7">
        <f>SUMPRODUCT(($B$458:$G$463=0)*('Ground truth'!$B$3:$G$8=1))</f>
        <v/>
      </c>
      <c r="C469" s="7">
        <f>SUMPRODUCT(($I$458:$N$463=0)*('Ground truth'!$B$3:$G$8=1))</f>
        <v/>
      </c>
      <c r="D469" s="7">
        <f>SUMPRODUCT(($P$458:$U$463=0)*('Ground truth'!$B$3:$G$8=1))</f>
        <v/>
      </c>
      <c r="E469" s="7">
        <f>SUMPRODUCT(($W$458:$AB$463=0)*('Ground truth'!$B$3:$G$8=1))</f>
        <v/>
      </c>
      <c r="F469" s="7">
        <f>SUMPRODUCT(($AD$458:$AI$463=0)*('Ground truth'!$B$3:$G$8=1))</f>
        <v/>
      </c>
      <c r="G469" s="7">
        <f>SUMPRODUCT(($AK$458:$AP$463=0)*('Ground truth'!$B$3:$G$8=1))</f>
        <v/>
      </c>
      <c r="H469" s="12">
        <f>AVERAGE($B$469:$F$469)</f>
        <v/>
      </c>
      <c r="I469" s="12">
        <f>STDEV.P($B$469:$F$469)</f>
        <v/>
      </c>
    </row>
    <row r="470">
      <c r="A470" s="4" t="inlineStr">
        <is>
          <t>Precision</t>
        </is>
      </c>
      <c r="B470" s="12">
        <f>IFERROR($B$466/($B$466+$B$468),0)</f>
        <v/>
      </c>
      <c r="C470" s="12">
        <f>IFERROR($C$466/($C$466+$C$468),0)</f>
        <v/>
      </c>
      <c r="D470" s="12">
        <f>IFERROR($D$466/($D$466+$D$468),0)</f>
        <v/>
      </c>
      <c r="E470" s="12">
        <f>IFERROR($E$466/($E$466+$E$468),0)</f>
        <v/>
      </c>
      <c r="F470" s="12">
        <f>IFERROR($F$466/($F$466+$F$468),0)</f>
        <v/>
      </c>
      <c r="G470" s="12">
        <f>IFERROR($G$466/($G$466+$G$468),0)</f>
        <v/>
      </c>
      <c r="H470" s="18">
        <f>AVERAGE($B$470:$F$470)</f>
        <v/>
      </c>
      <c r="I470" s="18">
        <f>STDEV.P($B$470:$F$470)</f>
        <v/>
      </c>
    </row>
    <row r="471">
      <c r="A471" s="4" t="inlineStr">
        <is>
          <t>Recall</t>
        </is>
      </c>
      <c r="B471" s="12">
        <f>IFERROR($B$466/($B$466+$B$469),0)</f>
        <v/>
      </c>
      <c r="C471" s="12">
        <f>IFERROR($C$466/($C$466+$C$469),0)</f>
        <v/>
      </c>
      <c r="D471" s="12">
        <f>IFERROR($D$466/($D$466+$D$469),0)</f>
        <v/>
      </c>
      <c r="E471" s="12">
        <f>IFERROR($E$466/($E$466+$E$469),0)</f>
        <v/>
      </c>
      <c r="F471" s="12">
        <f>IFERROR($F$466/($F$466+$F$469),0)</f>
        <v/>
      </c>
      <c r="G471" s="12">
        <f>IFERROR($G$466/($G$466+$G$469),0)</f>
        <v/>
      </c>
      <c r="H471" s="18">
        <f>AVERAGE($B$471:$F$471)</f>
        <v/>
      </c>
      <c r="I471" s="18">
        <f>STDEV.P($B$471:$F$471)</f>
        <v/>
      </c>
    </row>
    <row r="472">
      <c r="A472" s="4" t="inlineStr">
        <is>
          <t>F1</t>
        </is>
      </c>
      <c r="B472" s="12">
        <f>IFERROR(2*$B$470*$B$471/($B$470+$B$471),0)</f>
        <v/>
      </c>
      <c r="C472" s="12">
        <f>IFERROR(2*$C$470*$C$471/($C$470+$C$471),0)</f>
        <v/>
      </c>
      <c r="D472" s="12">
        <f>IFERROR(2*$D$470*$D$471/($D$470+$D$471),0)</f>
        <v/>
      </c>
      <c r="E472" s="12">
        <f>IFERROR(2*$E$470*$E$471/($E$470+$E$471),0)</f>
        <v/>
      </c>
      <c r="F472" s="12">
        <f>IFERROR(2*$F$470*$F$471/($F$470+$F$471),0)</f>
        <v/>
      </c>
      <c r="G472" s="12">
        <f>IFERROR(2*$G$470*$G$471/($G$470+$G$471),0)</f>
        <v/>
      </c>
      <c r="H472" s="18">
        <f>AVERAGE($B$472:$F$472)</f>
        <v/>
      </c>
      <c r="I472" s="18">
        <f>STDEV.P($B$472:$F$472)</f>
        <v/>
      </c>
    </row>
    <row r="473">
      <c r="A473" s="4" t="inlineStr">
        <is>
          <t>Accuracy</t>
        </is>
      </c>
      <c r="B473" s="12">
        <f>IFERROR(($B$466+$B$467)/($B$466+$B$467+$B$468+$B$469),0)</f>
        <v/>
      </c>
      <c r="C473" s="12">
        <f>IFERROR(($C$466+$C$467)/($C$466+$C$467+$C$468+$C$469),0)</f>
        <v/>
      </c>
      <c r="D473" s="12">
        <f>IFERROR(($D$466+$D$467)/($D$466+$D$467+$D$468+$D$469),0)</f>
        <v/>
      </c>
      <c r="E473" s="12">
        <f>IFERROR(($E$466+$E$467)/($E$466+$E$467+$E$468+$E$469),0)</f>
        <v/>
      </c>
      <c r="F473" s="12">
        <f>IFERROR(($F$466+$F$467)/($F$466+$F$467+$F$468+$F$469),0)</f>
        <v/>
      </c>
      <c r="G473" s="12">
        <f>IFERROR(($G$466+$G$467)/($G$466+$G$467+$G$468+$G$469),0)</f>
        <v/>
      </c>
      <c r="H473" s="18">
        <f>AVERAGE($B$473:$F$473)</f>
        <v/>
      </c>
      <c r="I473" s="18">
        <f>STDEV.P($B$473:$F$473)</f>
        <v/>
      </c>
    </row>
    <row r="474">
      <c r="A474" s="4" t="inlineStr">
        <is>
          <t>Edit distance</t>
        </is>
      </c>
      <c r="B474" s="12">
        <f>SUMPRODUCT(ABS('Ground truth'!$B$3:$G$8-$B$458:$G$463))</f>
        <v/>
      </c>
      <c r="C474" s="12">
        <f>SUMPRODUCT(ABS('Ground truth'!$B$3:$G$8-$I$458:$N$463))</f>
        <v/>
      </c>
      <c r="D474" s="12">
        <f>SUMPRODUCT(ABS('Ground truth'!$B$3:$G$8-$P$458:$U$463))</f>
        <v/>
      </c>
      <c r="E474" s="12">
        <f>SUMPRODUCT(ABS('Ground truth'!$B$3:$G$8-$W$458:$AB$463))</f>
        <v/>
      </c>
      <c r="F474" s="12">
        <f>SUMPRODUCT(ABS('Ground truth'!$B$3:$G$8-$AD$458:$AI$463))</f>
        <v/>
      </c>
      <c r="G474" s="12">
        <f>SUMPRODUCT(ABS('Ground truth'!$B$3:$G$8-$AK$458:$AP$463))</f>
        <v/>
      </c>
      <c r="H474" s="18">
        <f>AVERAGE($B$474:$F$474)</f>
        <v/>
      </c>
      <c r="I474" s="18">
        <f>STDEV.P($B$474:$F$474)</f>
        <v/>
      </c>
    </row>
    <row r="475">
      <c r="A475" s="4" t="inlineStr">
        <is>
          <t>Spectral distance</t>
        </is>
      </c>
      <c r="B475" s="12">
        <f>SQRT(SUMPRODUCT(('Ground truth'!$J$3:$J$8-$B$485:$B$490)^2))</f>
        <v/>
      </c>
      <c r="C475" s="12">
        <f>SQRT(SUMPRODUCT(('Ground truth'!$J$3:$J$8-$C$485:$C$490)^2))</f>
        <v/>
      </c>
      <c r="D475" s="12">
        <f>SQRT(SUMPRODUCT(('Ground truth'!$J$3:$J$8-$D$485:$D$490)^2))</f>
        <v/>
      </c>
      <c r="E475" s="12">
        <f>SQRT(SUMPRODUCT(('Ground truth'!$J$3:$J$8-$E$485:$E$490)^2))</f>
        <v/>
      </c>
      <c r="F475" s="12">
        <f>SQRT(SUMPRODUCT(('Ground truth'!$J$3:$J$8-$F$485:$F$490)^2))</f>
        <v/>
      </c>
      <c r="G475" s="12">
        <f>SQRT(SUMPRODUCT(('Ground truth'!$J$3:$J$8-$G$485:$G$490)^2))</f>
        <v/>
      </c>
      <c r="H475" s="18">
        <f>AVERAGE($B$475:$F$475)</f>
        <v/>
      </c>
      <c r="I475" s="18">
        <f>STDEV.P($B$475:$F$475)</f>
        <v/>
      </c>
    </row>
    <row r="476">
      <c r="A476" s="4" t="inlineStr">
        <is>
          <t>Unsure cells</t>
        </is>
      </c>
      <c r="B476" s="7">
        <f>COUNTIF($B$458:$G$463,2)</f>
        <v/>
      </c>
      <c r="C476" s="7">
        <f>COUNTIF($I$458:$N$463,2)</f>
        <v/>
      </c>
      <c r="D476" s="7">
        <f>COUNTIF($P$458:$U$463,2)</f>
        <v/>
      </c>
      <c r="E476" s="7">
        <f>COUNTIF($W$458:$AB$463,2)</f>
        <v/>
      </c>
      <c r="F476" s="7">
        <f>COUNTIF($AD$458:$AI$463,2)</f>
        <v/>
      </c>
      <c r="G476" s="7">
        <f>COUNTIF($AK$458:$AP$463,2)</f>
        <v/>
      </c>
      <c r="H476" s="12">
        <f>AVERAGE($B$476:$F$476)</f>
        <v/>
      </c>
      <c r="I476" s="12">
        <f>STDEV.P($B$476:$F$476)</f>
        <v/>
      </c>
    </row>
    <row r="477">
      <c r="A477" s="3" t="inlineStr">
        <is>
          <t>eigenvalues (real part, numpy order; pasted)</t>
        </is>
      </c>
    </row>
    <row r="478">
      <c r="A478" s="3" t="inlineStr">
        <is>
          <t xml:space="preserve">  λ1</t>
        </is>
      </c>
      <c r="B478" s="19" t="n">
        <v>12</v>
      </c>
      <c r="C478" s="19" t="n">
        <v>6.000000000000001</v>
      </c>
      <c r="D478" s="19" t="n">
        <v>6.000000000000001</v>
      </c>
      <c r="E478" s="19" t="n">
        <v>6.000000000000001</v>
      </c>
      <c r="F478" s="19" t="n">
        <v>6.000000000000001</v>
      </c>
      <c r="G478" s="19" t="n">
        <v>6.000000000000001</v>
      </c>
    </row>
    <row r="479">
      <c r="A479" s="3" t="inlineStr">
        <is>
          <t xml:space="preserve">  λ2</t>
        </is>
      </c>
      <c r="B479" s="19" t="n">
        <v>-8.772668280098325e-48</v>
      </c>
      <c r="C479" s="19" t="n">
        <v>-4.386334140049162e-48</v>
      </c>
      <c r="D479" s="19" t="n">
        <v>-4.386334140049162e-48</v>
      </c>
      <c r="E479" s="19" t="n">
        <v>-4.386334140049162e-48</v>
      </c>
      <c r="F479" s="19" t="n">
        <v>-4.386334140049162e-48</v>
      </c>
      <c r="G479" s="19" t="n">
        <v>-4.386334140049162e-48</v>
      </c>
    </row>
    <row r="480">
      <c r="A480" s="3" t="inlineStr">
        <is>
          <t xml:space="preserve">  λ3</t>
        </is>
      </c>
      <c r="B480" s="19" t="n">
        <v>0</v>
      </c>
      <c r="C480" s="19" t="n">
        <v>0</v>
      </c>
      <c r="D480" s="19" t="n">
        <v>0</v>
      </c>
      <c r="E480" s="19" t="n">
        <v>0</v>
      </c>
      <c r="F480" s="19" t="n">
        <v>0</v>
      </c>
      <c r="G480" s="19" t="n">
        <v>0</v>
      </c>
    </row>
    <row r="481">
      <c r="A481" s="3" t="inlineStr">
        <is>
          <t xml:space="preserve">  λ4</t>
        </is>
      </c>
      <c r="B481" s="19" t="n">
        <v>2.736911063134407e-48</v>
      </c>
      <c r="C481" s="19" t="n">
        <v>1.368455531567204e-48</v>
      </c>
      <c r="D481" s="19" t="n">
        <v>1.368455531567204e-48</v>
      </c>
      <c r="E481" s="19" t="n">
        <v>1.368455531567204e-48</v>
      </c>
      <c r="F481" s="19" t="n">
        <v>1.368455531567204e-48</v>
      </c>
      <c r="G481" s="19" t="n">
        <v>1.368455531567204e-48</v>
      </c>
    </row>
    <row r="482">
      <c r="A482" s="3" t="inlineStr">
        <is>
          <t xml:space="preserve">  λ5</t>
        </is>
      </c>
      <c r="B482" s="19" t="n">
        <v>2.740971465239936e-80</v>
      </c>
      <c r="C482" s="19" t="n">
        <v>1.370485732619968e-80</v>
      </c>
      <c r="D482" s="19" t="n">
        <v>1.370485732619968e-80</v>
      </c>
      <c r="E482" s="19" t="n">
        <v>1.370485732619968e-80</v>
      </c>
      <c r="F482" s="19" t="n">
        <v>1.370485732619968e-80</v>
      </c>
      <c r="G482" s="19" t="n">
        <v>1.370485732619968e-80</v>
      </c>
    </row>
    <row r="483">
      <c r="A483" s="3" t="inlineStr">
        <is>
          <t xml:space="preserve">  λ6</t>
        </is>
      </c>
      <c r="B483" s="19" t="n">
        <v>2.740971465239936e-80</v>
      </c>
      <c r="C483" s="19" t="n">
        <v>1.370485732619968e-80</v>
      </c>
      <c r="D483" s="19" t="n">
        <v>1.370485732619968e-80</v>
      </c>
      <c r="E483" s="19" t="n">
        <v>1.370485732619968e-80</v>
      </c>
      <c r="F483" s="19" t="n">
        <v>1.370485732619968e-80</v>
      </c>
      <c r="G483" s="19" t="n">
        <v>1.370485732619968e-80</v>
      </c>
    </row>
    <row r="484">
      <c r="A484" s="3" t="inlineStr">
        <is>
          <t>eigenvalues sorted desc (LARGE)</t>
        </is>
      </c>
    </row>
    <row r="485">
      <c r="A485" s="3" t="inlineStr">
        <is>
          <t xml:space="preserve">  λ(1)</t>
        </is>
      </c>
      <c r="B485" s="19">
        <f>LARGE($B$478:$B$483,1)</f>
        <v/>
      </c>
      <c r="C485" s="19">
        <f>LARGE($C$478:$C$483,1)</f>
        <v/>
      </c>
      <c r="D485" s="19">
        <f>LARGE($D$478:$D$483,1)</f>
        <v/>
      </c>
      <c r="E485" s="19">
        <f>LARGE($E$478:$E$483,1)</f>
        <v/>
      </c>
      <c r="F485" s="19">
        <f>LARGE($F$478:$F$483,1)</f>
        <v/>
      </c>
      <c r="G485" s="19">
        <f>LARGE($G$478:$G$483,1)</f>
        <v/>
      </c>
    </row>
    <row r="486">
      <c r="A486" s="3" t="inlineStr">
        <is>
          <t xml:space="preserve">  λ(2)</t>
        </is>
      </c>
      <c r="B486" s="19">
        <f>LARGE($B$478:$B$483,2)</f>
        <v/>
      </c>
      <c r="C486" s="19">
        <f>LARGE($C$478:$C$483,2)</f>
        <v/>
      </c>
      <c r="D486" s="19">
        <f>LARGE($D$478:$D$483,2)</f>
        <v/>
      </c>
      <c r="E486" s="19">
        <f>LARGE($E$478:$E$483,2)</f>
        <v/>
      </c>
      <c r="F486" s="19">
        <f>LARGE($F$478:$F$483,2)</f>
        <v/>
      </c>
      <c r="G486" s="19">
        <f>LARGE($G$478:$G$483,2)</f>
        <v/>
      </c>
    </row>
    <row r="487">
      <c r="A487" s="3" t="inlineStr">
        <is>
          <t xml:space="preserve">  λ(3)</t>
        </is>
      </c>
      <c r="B487" s="19">
        <f>LARGE($B$478:$B$483,3)</f>
        <v/>
      </c>
      <c r="C487" s="19">
        <f>LARGE($C$478:$C$483,3)</f>
        <v/>
      </c>
      <c r="D487" s="19">
        <f>LARGE($D$478:$D$483,3)</f>
        <v/>
      </c>
      <c r="E487" s="19">
        <f>LARGE($E$478:$E$483,3)</f>
        <v/>
      </c>
      <c r="F487" s="19">
        <f>LARGE($F$478:$F$483,3)</f>
        <v/>
      </c>
      <c r="G487" s="19">
        <f>LARGE($G$478:$G$483,3)</f>
        <v/>
      </c>
    </row>
    <row r="488">
      <c r="A488" s="3" t="inlineStr">
        <is>
          <t xml:space="preserve">  λ(4)</t>
        </is>
      </c>
      <c r="B488" s="19">
        <f>LARGE($B$478:$B$483,4)</f>
        <v/>
      </c>
      <c r="C488" s="19">
        <f>LARGE($C$478:$C$483,4)</f>
        <v/>
      </c>
      <c r="D488" s="19">
        <f>LARGE($D$478:$D$483,4)</f>
        <v/>
      </c>
      <c r="E488" s="19">
        <f>LARGE($E$478:$E$483,4)</f>
        <v/>
      </c>
      <c r="F488" s="19">
        <f>LARGE($F$478:$F$483,4)</f>
        <v/>
      </c>
      <c r="G488" s="19">
        <f>LARGE($G$478:$G$483,4)</f>
        <v/>
      </c>
    </row>
    <row r="489">
      <c r="A489" s="3" t="inlineStr">
        <is>
          <t xml:space="preserve">  λ(5)</t>
        </is>
      </c>
      <c r="B489" s="19">
        <f>LARGE($B$478:$B$483,5)</f>
        <v/>
      </c>
      <c r="C489" s="19">
        <f>LARGE($C$478:$C$483,5)</f>
        <v/>
      </c>
      <c r="D489" s="19">
        <f>LARGE($D$478:$D$483,5)</f>
        <v/>
      </c>
      <c r="E489" s="19">
        <f>LARGE($E$478:$E$483,5)</f>
        <v/>
      </c>
      <c r="F489" s="19">
        <f>LARGE($F$478:$F$483,5)</f>
        <v/>
      </c>
      <c r="G489" s="19">
        <f>LARGE($G$478:$G$483,5)</f>
        <v/>
      </c>
    </row>
    <row r="490">
      <c r="A490" s="3" t="inlineStr">
        <is>
          <t xml:space="preserve">  λ(6)</t>
        </is>
      </c>
      <c r="B490" s="19">
        <f>LARGE($B$478:$B$483,6)</f>
        <v/>
      </c>
      <c r="C490" s="19">
        <f>LARGE($C$478:$C$483,6)</f>
        <v/>
      </c>
      <c r="D490" s="19">
        <f>LARGE($D$478:$D$483,6)</f>
        <v/>
      </c>
      <c r="E490" s="19">
        <f>LARGE($E$478:$E$483,6)</f>
        <v/>
      </c>
      <c r="F490" s="19">
        <f>LARGE($F$478:$F$483,6)</f>
        <v/>
      </c>
      <c r="G490" s="19">
        <f>LARGE($G$478:$G$483,6)</f>
        <v/>
      </c>
    </row>
    <row r="491">
      <c r="A491" s="3" t="inlineStr">
        <is>
          <t>check: Σeig − trace (→0)</t>
        </is>
      </c>
      <c r="B491" s="3">
        <f>ROUND(SUM($B$478:$B$483)-($B$458+$C$459+$D$460+$E$461+$F$462+$G$463),6)</f>
        <v/>
      </c>
      <c r="C491" s="3">
        <f>ROUND(SUM($C$478:$C$483)-($I$458+$J$459+$K$460+$L$461+$M$462+$N$463),6)</f>
        <v/>
      </c>
      <c r="D491" s="3">
        <f>ROUND(SUM($D$478:$D$483)-($P$458+$Q$459+$R$460+$S$461+$T$462+$U$463),6)</f>
        <v/>
      </c>
      <c r="E491" s="3">
        <f>ROUND(SUM($E$478:$E$483)-($W$458+$X$459+$Y$460+$Z$461+$AA$462+$AB$463),6)</f>
        <v/>
      </c>
      <c r="F491" s="3">
        <f>ROUND(SUM($F$478:$F$483)-($AD$458+$AE$459+$AF$460+$AG$461+$AH$462+$AI$463),6)</f>
        <v/>
      </c>
      <c r="G491" s="3">
        <f>ROUND(SUM($G$478:$G$483)-($AK$458+$AL$459+$AM$460+$AN$461+$AO$462+$AP$463),6)</f>
        <v/>
      </c>
    </row>
    <row r="492">
      <c r="A492" s="3" t="inlineStr">
        <is>
          <t>check: Πeig − det (→0)</t>
        </is>
      </c>
      <c r="B492" s="3">
        <f>ROUND(MDETERM($B$458:$G$463)-PRODUCT($B$478:$B$483),6)</f>
        <v/>
      </c>
      <c r="C492" s="3">
        <f>ROUND(MDETERM($I$458:$N$463)-PRODUCT($C$478:$C$483),6)</f>
        <v/>
      </c>
      <c r="D492" s="3">
        <f>ROUND(MDETERM($P$458:$U$463)-PRODUCT($D$478:$D$483),6)</f>
        <v/>
      </c>
      <c r="E492" s="3">
        <f>ROUND(MDETERM($W$458:$AB$463)-PRODUCT($E$478:$E$483),6)</f>
        <v/>
      </c>
      <c r="F492" s="3">
        <f>ROUND(MDETERM($AD$458:$AI$463)-PRODUCT($F$478:$F$483),6)</f>
        <v/>
      </c>
      <c r="G492" s="3">
        <f>ROUND(MDETERM($AK$458:$AP$463)-PRODUCT($G$478:$G$483),6)</f>
        <v/>
      </c>
    </row>
    <row r="493">
      <c r="A493" s="3" t="inlineStr">
        <is>
          <t>complex eigenvalues?</t>
        </is>
      </c>
      <c r="B493" s="3" t="inlineStr"/>
      <c r="C493" s="3" t="inlineStr"/>
      <c r="D493" s="3" t="inlineStr"/>
      <c r="E493" s="3" t="inlineStr"/>
      <c r="F493" s="3" t="inlineStr"/>
      <c r="G493" s="3" t="inlineStr"/>
    </row>
    <row r="494">
      <c r="A494" s="3" t="inlineStr">
        <is>
          <t>check: det(M − λᵢI) per sorted λ (→0)</t>
        </is>
      </c>
    </row>
    <row r="495">
      <c r="A495" s="3" t="inlineStr">
        <is>
          <t xml:space="preserve">  det(M − λ(1)I)</t>
        </is>
      </c>
      <c r="B495" s="3">
        <f t="array" ref="B495">ROUND(MDETERM($B$458:$G$463-$B$485*MUNIT(6)),6)</f>
        <v/>
      </c>
      <c r="C495" s="3">
        <f t="array" ref="C495">ROUND(MDETERM($I$458:$N$463-$C$485*MUNIT(6)),6)</f>
        <v/>
      </c>
      <c r="D495" s="3">
        <f t="array" ref="D495">ROUND(MDETERM($P$458:$U$463-$D$485*MUNIT(6)),6)</f>
        <v/>
      </c>
      <c r="E495" s="3">
        <f t="array" ref="E495">ROUND(MDETERM($W$458:$AB$463-$E$485*MUNIT(6)),6)</f>
        <v/>
      </c>
      <c r="F495" s="3">
        <f t="array" ref="F495">ROUND(MDETERM($AD$458:$AI$463-$F$485*MUNIT(6)),6)</f>
        <v/>
      </c>
      <c r="G495" s="3">
        <f t="array" ref="G495">ROUND(MDETERM($AK$458:$AP$463-$G$485*MUNIT(6)),6)</f>
        <v/>
      </c>
    </row>
    <row r="496">
      <c r="A496" s="3" t="inlineStr">
        <is>
          <t xml:space="preserve">  det(M − λ(2)I)</t>
        </is>
      </c>
      <c r="B496" s="3">
        <f t="array" ref="B496">ROUND(MDETERM($B$458:$G$463-$B$486*MUNIT(6)),6)</f>
        <v/>
      </c>
      <c r="C496" s="3">
        <f t="array" ref="C496">ROUND(MDETERM($I$458:$N$463-$C$486*MUNIT(6)),6)</f>
        <v/>
      </c>
      <c r="D496" s="3">
        <f t="array" ref="D496">ROUND(MDETERM($P$458:$U$463-$D$486*MUNIT(6)),6)</f>
        <v/>
      </c>
      <c r="E496" s="3">
        <f t="array" ref="E496">ROUND(MDETERM($W$458:$AB$463-$E$486*MUNIT(6)),6)</f>
        <v/>
      </c>
      <c r="F496" s="3">
        <f t="array" ref="F496">ROUND(MDETERM($AD$458:$AI$463-$F$486*MUNIT(6)),6)</f>
        <v/>
      </c>
      <c r="G496" s="3">
        <f t="array" ref="G496">ROUND(MDETERM($AK$458:$AP$463-$G$486*MUNIT(6)),6)</f>
        <v/>
      </c>
    </row>
    <row r="497">
      <c r="A497" s="3" t="inlineStr">
        <is>
          <t xml:space="preserve">  det(M − λ(3)I)</t>
        </is>
      </c>
      <c r="B497" s="3">
        <f t="array" ref="B497">ROUND(MDETERM($B$458:$G$463-$B$487*MUNIT(6)),6)</f>
        <v/>
      </c>
      <c r="C497" s="3">
        <f t="array" ref="C497">ROUND(MDETERM($I$458:$N$463-$C$487*MUNIT(6)),6)</f>
        <v/>
      </c>
      <c r="D497" s="3">
        <f t="array" ref="D497">ROUND(MDETERM($P$458:$U$463-$D$487*MUNIT(6)),6)</f>
        <v/>
      </c>
      <c r="E497" s="3">
        <f t="array" ref="E497">ROUND(MDETERM($W$458:$AB$463-$E$487*MUNIT(6)),6)</f>
        <v/>
      </c>
      <c r="F497" s="3">
        <f t="array" ref="F497">ROUND(MDETERM($AD$458:$AI$463-$F$487*MUNIT(6)),6)</f>
        <v/>
      </c>
      <c r="G497" s="3">
        <f t="array" ref="G497">ROUND(MDETERM($AK$458:$AP$463-$G$487*MUNIT(6)),6)</f>
        <v/>
      </c>
    </row>
    <row r="498">
      <c r="A498" s="3" t="inlineStr">
        <is>
          <t xml:space="preserve">  det(M − λ(4)I)</t>
        </is>
      </c>
      <c r="B498" s="3">
        <f t="array" ref="B498">ROUND(MDETERM($B$458:$G$463-$B$488*MUNIT(6)),6)</f>
        <v/>
      </c>
      <c r="C498" s="3">
        <f t="array" ref="C498">ROUND(MDETERM($I$458:$N$463-$C$488*MUNIT(6)),6)</f>
        <v/>
      </c>
      <c r="D498" s="3">
        <f t="array" ref="D498">ROUND(MDETERM($P$458:$U$463-$D$488*MUNIT(6)),6)</f>
        <v/>
      </c>
      <c r="E498" s="3">
        <f t="array" ref="E498">ROUND(MDETERM($W$458:$AB$463-$E$488*MUNIT(6)),6)</f>
        <v/>
      </c>
      <c r="F498" s="3">
        <f t="array" ref="F498">ROUND(MDETERM($AD$458:$AI$463-$F$488*MUNIT(6)),6)</f>
        <v/>
      </c>
      <c r="G498" s="3">
        <f t="array" ref="G498">ROUND(MDETERM($AK$458:$AP$463-$G$488*MUNIT(6)),6)</f>
        <v/>
      </c>
    </row>
    <row r="499">
      <c r="A499" s="3" t="inlineStr">
        <is>
          <t xml:space="preserve">  det(M − λ(5)I)</t>
        </is>
      </c>
      <c r="B499" s="3">
        <f t="array" ref="B499">ROUND(MDETERM($B$458:$G$463-$B$489*MUNIT(6)),6)</f>
        <v/>
      </c>
      <c r="C499" s="3">
        <f t="array" ref="C499">ROUND(MDETERM($I$458:$N$463-$C$489*MUNIT(6)),6)</f>
        <v/>
      </c>
      <c r="D499" s="3">
        <f t="array" ref="D499">ROUND(MDETERM($P$458:$U$463-$D$489*MUNIT(6)),6)</f>
        <v/>
      </c>
      <c r="E499" s="3">
        <f t="array" ref="E499">ROUND(MDETERM($W$458:$AB$463-$E$489*MUNIT(6)),6)</f>
        <v/>
      </c>
      <c r="F499" s="3">
        <f t="array" ref="F499">ROUND(MDETERM($AD$458:$AI$463-$F$489*MUNIT(6)),6)</f>
        <v/>
      </c>
      <c r="G499" s="3">
        <f t="array" ref="G499">ROUND(MDETERM($AK$458:$AP$463-$G$489*MUNIT(6)),6)</f>
        <v/>
      </c>
    </row>
    <row r="500">
      <c r="A500" s="3" t="inlineStr">
        <is>
          <t xml:space="preserve">  det(M − λ(6)I)</t>
        </is>
      </c>
      <c r="B500" s="3">
        <f t="array" ref="B500">ROUND(MDETERM($B$458:$G$463-$B$490*MUNIT(6)),6)</f>
        <v/>
      </c>
      <c r="C500" s="3">
        <f t="array" ref="C500">ROUND(MDETERM($I$458:$N$463-$C$490*MUNIT(6)),6)</f>
        <v/>
      </c>
      <c r="D500" s="3">
        <f t="array" ref="D500">ROUND(MDETERM($P$458:$U$463-$D$490*MUNIT(6)),6)</f>
        <v/>
      </c>
      <c r="E500" s="3">
        <f t="array" ref="E500">ROUND(MDETERM($W$458:$AB$463-$E$490*MUNIT(6)),6)</f>
        <v/>
      </c>
      <c r="F500" s="3">
        <f t="array" ref="F500">ROUND(MDETERM($AD$458:$AI$463-$F$490*MUNIT(6)),6)</f>
        <v/>
      </c>
      <c r="G500" s="3">
        <f t="array" ref="G500">ROUND(MDETERM($AK$458:$AP$463-$G$490*MUNIT(6)),6)</f>
        <v/>
      </c>
    </row>
    <row r="504" ht="16" customHeight="1">
      <c r="A504" s="14" t="inlineStr">
        <is>
          <t>RAG R2 | gpt4-turbo-preview</t>
        </is>
      </c>
      <c r="B504" s="9" t="inlineStr">
        <is>
          <t>run 1 (raw, pasted)</t>
        </is>
      </c>
      <c r="I504" s="9" t="inlineStr">
        <is>
          <t>run 2 (raw, pasted)</t>
        </is>
      </c>
      <c r="P504" s="9" t="inlineStr">
        <is>
          <t>run 3 (raw, pasted)</t>
        </is>
      </c>
      <c r="W504" s="9" t="inlineStr">
        <is>
          <t>run 4 (raw, pasted)</t>
        </is>
      </c>
      <c r="AD504" s="9" t="inlineStr">
        <is>
          <t>run 5 (raw, pasted)</t>
        </is>
      </c>
      <c r="AK504" s="9" t="inlineStr">
        <is>
          <t>Step2 average matrix (formula)</t>
        </is>
      </c>
      <c r="AR504" s="9" t="inlineStr">
        <is>
          <t>ground truth (reference)</t>
        </is>
      </c>
    </row>
    <row r="505" ht="60" customHeight="1">
      <c r="B505" s="15" t="inlineStr">
        <is>
          <t>structure</t>
        </is>
      </c>
      <c r="C505" s="15" t="inlineStr">
        <is>
          <t>power system</t>
        </is>
      </c>
      <c r="D505" s="15" t="inlineStr">
        <is>
          <t>command and data handling (CDH)</t>
        </is>
      </c>
      <c r="E505" s="15" t="inlineStr">
        <is>
          <t>communication system</t>
        </is>
      </c>
      <c r="F505" s="15" t="inlineStr">
        <is>
          <t>attitude determination and control system (ADCS)</t>
        </is>
      </c>
      <c r="G505" s="15" t="inlineStr">
        <is>
          <t>payload</t>
        </is>
      </c>
      <c r="I505" s="15" t="inlineStr">
        <is>
          <t>structure</t>
        </is>
      </c>
      <c r="J505" s="15" t="inlineStr">
        <is>
          <t>power system</t>
        </is>
      </c>
      <c r="K505" s="15" t="inlineStr">
        <is>
          <t>command and data handling (CDH)</t>
        </is>
      </c>
      <c r="L505" s="15" t="inlineStr">
        <is>
          <t>communication system</t>
        </is>
      </c>
      <c r="M505" s="15" t="inlineStr">
        <is>
          <t>attitude determination and control system (ADCS)</t>
        </is>
      </c>
      <c r="N505" s="15" t="inlineStr">
        <is>
          <t>payload</t>
        </is>
      </c>
      <c r="P505" s="15" t="inlineStr">
        <is>
          <t>structure</t>
        </is>
      </c>
      <c r="Q505" s="15" t="inlineStr">
        <is>
          <t>power system</t>
        </is>
      </c>
      <c r="R505" s="15" t="inlineStr">
        <is>
          <t>command and data handling (CDH)</t>
        </is>
      </c>
      <c r="S505" s="15" t="inlineStr">
        <is>
          <t>communication system</t>
        </is>
      </c>
      <c r="T505" s="15" t="inlineStr">
        <is>
          <t>attitude determination and control system (ADCS)</t>
        </is>
      </c>
      <c r="U505" s="15" t="inlineStr">
        <is>
          <t>payload</t>
        </is>
      </c>
      <c r="W505" s="15" t="inlineStr">
        <is>
          <t>structure</t>
        </is>
      </c>
      <c r="X505" s="15" t="inlineStr">
        <is>
          <t>power system</t>
        </is>
      </c>
      <c r="Y505" s="15" t="inlineStr">
        <is>
          <t>command and data handling (CDH)</t>
        </is>
      </c>
      <c r="Z505" s="15" t="inlineStr">
        <is>
          <t>communication system</t>
        </is>
      </c>
      <c r="AA505" s="15" t="inlineStr">
        <is>
          <t>attitude determination and control system (ADCS)</t>
        </is>
      </c>
      <c r="AB505" s="15" t="inlineStr">
        <is>
          <t>payload</t>
        </is>
      </c>
      <c r="AD505" s="15" t="inlineStr">
        <is>
          <t>structure</t>
        </is>
      </c>
      <c r="AE505" s="15" t="inlineStr">
        <is>
          <t>power system</t>
        </is>
      </c>
      <c r="AF505" s="15" t="inlineStr">
        <is>
          <t>command and data handling (CDH)</t>
        </is>
      </c>
      <c r="AG505" s="15" t="inlineStr">
        <is>
          <t>communication system</t>
        </is>
      </c>
      <c r="AH505" s="15" t="inlineStr">
        <is>
          <t>attitude determination and control system (ADCS)</t>
        </is>
      </c>
      <c r="AI505" s="15" t="inlineStr">
        <is>
          <t>payload</t>
        </is>
      </c>
      <c r="AK505" s="15" t="inlineStr">
        <is>
          <t>structure</t>
        </is>
      </c>
      <c r="AL505" s="15" t="inlineStr">
        <is>
          <t>power system</t>
        </is>
      </c>
      <c r="AM505" s="15" t="inlineStr">
        <is>
          <t>command and data handling (CDH)</t>
        </is>
      </c>
      <c r="AN505" s="15" t="inlineStr">
        <is>
          <t>communication system</t>
        </is>
      </c>
      <c r="AO505" s="15" t="inlineStr">
        <is>
          <t>attitude determination and control system (ADCS)</t>
        </is>
      </c>
      <c r="AP505" s="15" t="inlineStr">
        <is>
          <t>payload</t>
        </is>
      </c>
    </row>
    <row r="506">
      <c r="A506" s="3" t="inlineStr">
        <is>
          <t>structure</t>
        </is>
      </c>
      <c r="B506" s="8" t="n">
        <v>1</v>
      </c>
      <c r="C506" s="8" t="n">
        <v>1</v>
      </c>
      <c r="D506" s="8" t="n">
        <v>1</v>
      </c>
      <c r="E506" s="8" t="n">
        <v>1</v>
      </c>
      <c r="F506" s="8" t="n">
        <v>1</v>
      </c>
      <c r="G506" s="8" t="n">
        <v>1</v>
      </c>
      <c r="I506" s="8" t="n">
        <v>1</v>
      </c>
      <c r="J506" s="8" t="n">
        <v>1</v>
      </c>
      <c r="K506" s="8" t="n">
        <v>1</v>
      </c>
      <c r="L506" s="8" t="n">
        <v>1</v>
      </c>
      <c r="M506" s="8" t="n">
        <v>1</v>
      </c>
      <c r="N506" s="8" t="n">
        <v>1</v>
      </c>
      <c r="P506" s="8" t="n">
        <v>1</v>
      </c>
      <c r="Q506" s="8" t="n">
        <v>1</v>
      </c>
      <c r="R506" s="8" t="n">
        <v>1</v>
      </c>
      <c r="S506" s="8" t="n">
        <v>1</v>
      </c>
      <c r="T506" s="8" t="n">
        <v>1</v>
      </c>
      <c r="U506" s="8" t="n">
        <v>1</v>
      </c>
      <c r="W506" s="8" t="n">
        <v>1</v>
      </c>
      <c r="X506" s="8" t="n">
        <v>1</v>
      </c>
      <c r="Y506" s="8" t="n">
        <v>1</v>
      </c>
      <c r="Z506" s="8" t="n">
        <v>1</v>
      </c>
      <c r="AA506" s="8" t="n">
        <v>1</v>
      </c>
      <c r="AB506" s="8" t="n">
        <v>1</v>
      </c>
      <c r="AD506" s="8" t="n">
        <v>1</v>
      </c>
      <c r="AE506" s="8" t="n">
        <v>1</v>
      </c>
      <c r="AF506" s="8" t="n">
        <v>1</v>
      </c>
      <c r="AG506" s="8" t="n">
        <v>1</v>
      </c>
      <c r="AH506" s="8" t="n">
        <v>1</v>
      </c>
      <c r="AI506" s="8" t="n">
        <v>1</v>
      </c>
      <c r="AK506" s="8">
        <f>IF(($B$506&lt;&gt;2)+($I$506&lt;&gt;2)+($P$506&lt;&gt;2)+($W$506&lt;&gt;2)+($AD$506&lt;&gt;2)=0,2,IF((($B$506&lt;&gt;2)*$B$506+($I$506&lt;&gt;2)*$I$506+($P$506&lt;&gt;2)*$P$506+($W$506&lt;&gt;2)*$W$506+($AD$506&lt;&gt;2)*$AD$506)/(($B$506&lt;&gt;2)+($I$506&lt;&gt;2)+($P$506&lt;&gt;2)+($W$506&lt;&gt;2)+($AD$506&lt;&gt;2))&gt;=0.5,1,0))</f>
        <v/>
      </c>
      <c r="AL506" s="8">
        <f>IF(($C$506&lt;&gt;2)+($J$506&lt;&gt;2)+($Q$506&lt;&gt;2)+($X$506&lt;&gt;2)+($AE$506&lt;&gt;2)=0,2,IF((($C$506&lt;&gt;2)*$C$506+($J$506&lt;&gt;2)*$J$506+($Q$506&lt;&gt;2)*$Q$506+($X$506&lt;&gt;2)*$X$506+($AE$506&lt;&gt;2)*$AE$506)/(($C$506&lt;&gt;2)+($J$506&lt;&gt;2)+($Q$506&lt;&gt;2)+($X$506&lt;&gt;2)+($AE$506&lt;&gt;2))&gt;=0.5,1,0))</f>
        <v/>
      </c>
      <c r="AM506" s="8">
        <f>IF(($D$506&lt;&gt;2)+($K$506&lt;&gt;2)+($R$506&lt;&gt;2)+($Y$506&lt;&gt;2)+($AF$506&lt;&gt;2)=0,2,IF((($D$506&lt;&gt;2)*$D$506+($K$506&lt;&gt;2)*$K$506+($R$506&lt;&gt;2)*$R$506+($Y$506&lt;&gt;2)*$Y$506+($AF$506&lt;&gt;2)*$AF$506)/(($D$506&lt;&gt;2)+($K$506&lt;&gt;2)+($R$506&lt;&gt;2)+($Y$506&lt;&gt;2)+($AF$506&lt;&gt;2))&gt;=0.5,1,0))</f>
        <v/>
      </c>
      <c r="AN506" s="8">
        <f>IF(($E$506&lt;&gt;2)+($L$506&lt;&gt;2)+($S$506&lt;&gt;2)+($Z$506&lt;&gt;2)+($AG$506&lt;&gt;2)=0,2,IF((($E$506&lt;&gt;2)*$E$506+($L$506&lt;&gt;2)*$L$506+($S$506&lt;&gt;2)*$S$506+($Z$506&lt;&gt;2)*$Z$506+($AG$506&lt;&gt;2)*$AG$506)/(($E$506&lt;&gt;2)+($L$506&lt;&gt;2)+($S$506&lt;&gt;2)+($Z$506&lt;&gt;2)+($AG$506&lt;&gt;2))&gt;=0.5,1,0))</f>
        <v/>
      </c>
      <c r="AO506" s="8">
        <f>IF(($F$506&lt;&gt;2)+($M$506&lt;&gt;2)+($T$506&lt;&gt;2)+($AA$506&lt;&gt;2)+($AH$506&lt;&gt;2)=0,2,IF((($F$506&lt;&gt;2)*$F$506+($M$506&lt;&gt;2)*$M$506+($T$506&lt;&gt;2)*$T$506+($AA$506&lt;&gt;2)*$AA$506+($AH$506&lt;&gt;2)*$AH$506)/(($F$506&lt;&gt;2)+($M$506&lt;&gt;2)+($T$506&lt;&gt;2)+($AA$506&lt;&gt;2)+($AH$506&lt;&gt;2))&gt;=0.5,1,0))</f>
        <v/>
      </c>
      <c r="AP506" s="8">
        <f>IF(($G$506&lt;&gt;2)+($N$506&lt;&gt;2)+($U$506&lt;&gt;2)+($AB$506&lt;&gt;2)+($AI$506&lt;&gt;2)=0,2,IF((($G$506&lt;&gt;2)*$G$506+($N$506&lt;&gt;2)*$N$506+($U$506&lt;&gt;2)*$U$506+($AB$506&lt;&gt;2)*$AB$506+($AI$506&lt;&gt;2)*$AI$506)/(($G$506&lt;&gt;2)+($N$506&lt;&gt;2)+($U$506&lt;&gt;2)+($AB$506&lt;&gt;2)+($AI$506&lt;&gt;2))&gt;=0.5,1,0))</f>
        <v/>
      </c>
      <c r="AR506" s="16">
        <f>'Ground truth'!$B$3</f>
        <v/>
      </c>
      <c r="AS506" s="16">
        <f>'Ground truth'!$C$3</f>
        <v/>
      </c>
      <c r="AT506" s="16">
        <f>'Ground truth'!$D$3</f>
        <v/>
      </c>
      <c r="AU506" s="16">
        <f>'Ground truth'!$E$3</f>
        <v/>
      </c>
      <c r="AV506" s="16">
        <f>'Ground truth'!$F$3</f>
        <v/>
      </c>
      <c r="AW506" s="16">
        <f>'Ground truth'!$G$3</f>
        <v/>
      </c>
    </row>
    <row r="507">
      <c r="A507" s="3" t="inlineStr">
        <is>
          <t>power system</t>
        </is>
      </c>
      <c r="B507" s="8" t="n">
        <v>0</v>
      </c>
      <c r="C507" s="8" t="n">
        <v>1</v>
      </c>
      <c r="D507" s="8" t="n">
        <v>1</v>
      </c>
      <c r="E507" s="8" t="n">
        <v>1</v>
      </c>
      <c r="F507" s="8" t="n">
        <v>1</v>
      </c>
      <c r="G507" s="8" t="n">
        <v>0</v>
      </c>
      <c r="I507" s="8" t="n">
        <v>1</v>
      </c>
      <c r="J507" s="8" t="n">
        <v>1</v>
      </c>
      <c r="K507" s="8" t="n">
        <v>1</v>
      </c>
      <c r="L507" s="8" t="n">
        <v>1</v>
      </c>
      <c r="M507" s="8" t="n">
        <v>1</v>
      </c>
      <c r="N507" s="8" t="n">
        <v>0</v>
      </c>
      <c r="P507" s="8" t="n">
        <v>0</v>
      </c>
      <c r="Q507" s="8" t="n">
        <v>1</v>
      </c>
      <c r="R507" s="8" t="n">
        <v>1</v>
      </c>
      <c r="S507" s="8" t="n">
        <v>1</v>
      </c>
      <c r="T507" s="8" t="n">
        <v>1</v>
      </c>
      <c r="U507" s="8" t="n">
        <v>0</v>
      </c>
      <c r="W507" s="8" t="n">
        <v>0</v>
      </c>
      <c r="X507" s="8" t="n">
        <v>1</v>
      </c>
      <c r="Y507" s="8" t="n">
        <v>1</v>
      </c>
      <c r="Z507" s="8" t="n">
        <v>1</v>
      </c>
      <c r="AA507" s="8" t="n">
        <v>1</v>
      </c>
      <c r="AB507" s="8" t="n">
        <v>0</v>
      </c>
      <c r="AD507" s="8" t="n">
        <v>0</v>
      </c>
      <c r="AE507" s="8" t="n">
        <v>1</v>
      </c>
      <c r="AF507" s="8" t="n">
        <v>1</v>
      </c>
      <c r="AG507" s="8" t="n">
        <v>1</v>
      </c>
      <c r="AH507" s="8" t="n">
        <v>1</v>
      </c>
      <c r="AI507" s="8" t="n">
        <v>0</v>
      </c>
      <c r="AK507" s="8">
        <f>IF(($B$507&lt;&gt;2)+($I$507&lt;&gt;2)+($P$507&lt;&gt;2)+($W$507&lt;&gt;2)+($AD$507&lt;&gt;2)=0,2,IF((($B$507&lt;&gt;2)*$B$507+($I$507&lt;&gt;2)*$I$507+($P$507&lt;&gt;2)*$P$507+($W$507&lt;&gt;2)*$W$507+($AD$507&lt;&gt;2)*$AD$507)/(($B$507&lt;&gt;2)+($I$507&lt;&gt;2)+($P$507&lt;&gt;2)+($W$507&lt;&gt;2)+($AD$507&lt;&gt;2))&gt;=0.5,1,0))</f>
        <v/>
      </c>
      <c r="AL507" s="8">
        <f>IF(($C$507&lt;&gt;2)+($J$507&lt;&gt;2)+($Q$507&lt;&gt;2)+($X$507&lt;&gt;2)+($AE$507&lt;&gt;2)=0,2,IF((($C$507&lt;&gt;2)*$C$507+($J$507&lt;&gt;2)*$J$507+($Q$507&lt;&gt;2)*$Q$507+($X$507&lt;&gt;2)*$X$507+($AE$507&lt;&gt;2)*$AE$507)/(($C$507&lt;&gt;2)+($J$507&lt;&gt;2)+($Q$507&lt;&gt;2)+($X$507&lt;&gt;2)+($AE$507&lt;&gt;2))&gt;=0.5,1,0))</f>
        <v/>
      </c>
      <c r="AM507" s="8">
        <f>IF(($D$507&lt;&gt;2)+($K$507&lt;&gt;2)+($R$507&lt;&gt;2)+($Y$507&lt;&gt;2)+($AF$507&lt;&gt;2)=0,2,IF((($D$507&lt;&gt;2)*$D$507+($K$507&lt;&gt;2)*$K$507+($R$507&lt;&gt;2)*$R$507+($Y$507&lt;&gt;2)*$Y$507+($AF$507&lt;&gt;2)*$AF$507)/(($D$507&lt;&gt;2)+($K$507&lt;&gt;2)+($R$507&lt;&gt;2)+($Y$507&lt;&gt;2)+($AF$507&lt;&gt;2))&gt;=0.5,1,0))</f>
        <v/>
      </c>
      <c r="AN507" s="8">
        <f>IF(($E$507&lt;&gt;2)+($L$507&lt;&gt;2)+($S$507&lt;&gt;2)+($Z$507&lt;&gt;2)+($AG$507&lt;&gt;2)=0,2,IF((($E$507&lt;&gt;2)*$E$507+($L$507&lt;&gt;2)*$L$507+($S$507&lt;&gt;2)*$S$507+($Z$507&lt;&gt;2)*$Z$507+($AG$507&lt;&gt;2)*$AG$507)/(($E$507&lt;&gt;2)+($L$507&lt;&gt;2)+($S$507&lt;&gt;2)+($Z$507&lt;&gt;2)+($AG$507&lt;&gt;2))&gt;=0.5,1,0))</f>
        <v/>
      </c>
      <c r="AO507" s="8">
        <f>IF(($F$507&lt;&gt;2)+($M$507&lt;&gt;2)+($T$507&lt;&gt;2)+($AA$507&lt;&gt;2)+($AH$507&lt;&gt;2)=0,2,IF((($F$507&lt;&gt;2)*$F$507+($M$507&lt;&gt;2)*$M$507+($T$507&lt;&gt;2)*$T$507+($AA$507&lt;&gt;2)*$AA$507+($AH$507&lt;&gt;2)*$AH$507)/(($F$507&lt;&gt;2)+($M$507&lt;&gt;2)+($T$507&lt;&gt;2)+($AA$507&lt;&gt;2)+($AH$507&lt;&gt;2))&gt;=0.5,1,0))</f>
        <v/>
      </c>
      <c r="AP507" s="8">
        <f>IF(($G$507&lt;&gt;2)+($N$507&lt;&gt;2)+($U$507&lt;&gt;2)+($AB$507&lt;&gt;2)+($AI$507&lt;&gt;2)=0,2,IF((($G$507&lt;&gt;2)*$G$507+($N$507&lt;&gt;2)*$N$507+($U$507&lt;&gt;2)*$U$507+($AB$507&lt;&gt;2)*$AB$507+($AI$507&lt;&gt;2)*$AI$507)/(($G$507&lt;&gt;2)+($N$507&lt;&gt;2)+($U$507&lt;&gt;2)+($AB$507&lt;&gt;2)+($AI$507&lt;&gt;2))&gt;=0.5,1,0))</f>
        <v/>
      </c>
      <c r="AR507" s="16">
        <f>'Ground truth'!$B$4</f>
        <v/>
      </c>
      <c r="AS507" s="16">
        <f>'Ground truth'!$C$4</f>
        <v/>
      </c>
      <c r="AT507" s="16">
        <f>'Ground truth'!$D$4</f>
        <v/>
      </c>
      <c r="AU507" s="16">
        <f>'Ground truth'!$E$4</f>
        <v/>
      </c>
      <c r="AV507" s="16">
        <f>'Ground truth'!$F$4</f>
        <v/>
      </c>
      <c r="AW507" s="16">
        <f>'Ground truth'!$G$4</f>
        <v/>
      </c>
    </row>
    <row r="508">
      <c r="A508" s="3" t="inlineStr">
        <is>
          <t>command and data handling (CDH)</t>
        </is>
      </c>
      <c r="B508" s="8" t="n">
        <v>0</v>
      </c>
      <c r="C508" s="8" t="n">
        <v>0</v>
      </c>
      <c r="D508" s="8" t="n">
        <v>1</v>
      </c>
      <c r="E508" s="8" t="n">
        <v>1</v>
      </c>
      <c r="F508" s="8" t="n">
        <v>1</v>
      </c>
      <c r="G508" s="8" t="n">
        <v>1</v>
      </c>
      <c r="I508" s="8" t="n">
        <v>1</v>
      </c>
      <c r="J508" s="8" t="n">
        <v>1</v>
      </c>
      <c r="K508" s="8" t="n">
        <v>1</v>
      </c>
      <c r="L508" s="8" t="n">
        <v>1</v>
      </c>
      <c r="M508" s="8" t="n">
        <v>1</v>
      </c>
      <c r="N508" s="8" t="n">
        <v>1</v>
      </c>
      <c r="P508" s="8" t="n">
        <v>0</v>
      </c>
      <c r="Q508" s="8" t="n">
        <v>0</v>
      </c>
      <c r="R508" s="8" t="n">
        <v>1</v>
      </c>
      <c r="S508" s="8" t="n">
        <v>1</v>
      </c>
      <c r="T508" s="8" t="n">
        <v>1</v>
      </c>
      <c r="U508" s="8" t="n">
        <v>1</v>
      </c>
      <c r="W508" s="8" t="n">
        <v>0</v>
      </c>
      <c r="X508" s="8" t="n">
        <v>0</v>
      </c>
      <c r="Y508" s="8" t="n">
        <v>1</v>
      </c>
      <c r="Z508" s="8" t="n">
        <v>1</v>
      </c>
      <c r="AA508" s="8" t="n">
        <v>1</v>
      </c>
      <c r="AB508" s="8" t="n">
        <v>1</v>
      </c>
      <c r="AD508" s="8" t="n">
        <v>0</v>
      </c>
      <c r="AE508" s="8" t="n">
        <v>1</v>
      </c>
      <c r="AF508" s="8" t="n">
        <v>1</v>
      </c>
      <c r="AG508" s="8" t="n">
        <v>1</v>
      </c>
      <c r="AH508" s="8" t="n">
        <v>1</v>
      </c>
      <c r="AI508" s="8" t="n">
        <v>1</v>
      </c>
      <c r="AK508" s="8">
        <f>IF(($B$508&lt;&gt;2)+($I$508&lt;&gt;2)+($P$508&lt;&gt;2)+($W$508&lt;&gt;2)+($AD$508&lt;&gt;2)=0,2,IF((($B$508&lt;&gt;2)*$B$508+($I$508&lt;&gt;2)*$I$508+($P$508&lt;&gt;2)*$P$508+($W$508&lt;&gt;2)*$W$508+($AD$508&lt;&gt;2)*$AD$508)/(($B$508&lt;&gt;2)+($I$508&lt;&gt;2)+($P$508&lt;&gt;2)+($W$508&lt;&gt;2)+($AD$508&lt;&gt;2))&gt;=0.5,1,0))</f>
        <v/>
      </c>
      <c r="AL508" s="8">
        <f>IF(($C$508&lt;&gt;2)+($J$508&lt;&gt;2)+($Q$508&lt;&gt;2)+($X$508&lt;&gt;2)+($AE$508&lt;&gt;2)=0,2,IF((($C$508&lt;&gt;2)*$C$508+($J$508&lt;&gt;2)*$J$508+($Q$508&lt;&gt;2)*$Q$508+($X$508&lt;&gt;2)*$X$508+($AE$508&lt;&gt;2)*$AE$508)/(($C$508&lt;&gt;2)+($J$508&lt;&gt;2)+($Q$508&lt;&gt;2)+($X$508&lt;&gt;2)+($AE$508&lt;&gt;2))&gt;=0.5,1,0))</f>
        <v/>
      </c>
      <c r="AM508" s="8">
        <f>IF(($D$508&lt;&gt;2)+($K$508&lt;&gt;2)+($R$508&lt;&gt;2)+($Y$508&lt;&gt;2)+($AF$508&lt;&gt;2)=0,2,IF((($D$508&lt;&gt;2)*$D$508+($K$508&lt;&gt;2)*$K$508+($R$508&lt;&gt;2)*$R$508+($Y$508&lt;&gt;2)*$Y$508+($AF$508&lt;&gt;2)*$AF$508)/(($D$508&lt;&gt;2)+($K$508&lt;&gt;2)+($R$508&lt;&gt;2)+($Y$508&lt;&gt;2)+($AF$508&lt;&gt;2))&gt;=0.5,1,0))</f>
        <v/>
      </c>
      <c r="AN508" s="8">
        <f>IF(($E$508&lt;&gt;2)+($L$508&lt;&gt;2)+($S$508&lt;&gt;2)+($Z$508&lt;&gt;2)+($AG$508&lt;&gt;2)=0,2,IF((($E$508&lt;&gt;2)*$E$508+($L$508&lt;&gt;2)*$L$508+($S$508&lt;&gt;2)*$S$508+($Z$508&lt;&gt;2)*$Z$508+($AG$508&lt;&gt;2)*$AG$508)/(($E$508&lt;&gt;2)+($L$508&lt;&gt;2)+($S$508&lt;&gt;2)+($Z$508&lt;&gt;2)+($AG$508&lt;&gt;2))&gt;=0.5,1,0))</f>
        <v/>
      </c>
      <c r="AO508" s="8">
        <f>IF(($F$508&lt;&gt;2)+($M$508&lt;&gt;2)+($T$508&lt;&gt;2)+($AA$508&lt;&gt;2)+($AH$508&lt;&gt;2)=0,2,IF((($F$508&lt;&gt;2)*$F$508+($M$508&lt;&gt;2)*$M$508+($T$508&lt;&gt;2)*$T$508+($AA$508&lt;&gt;2)*$AA$508+($AH$508&lt;&gt;2)*$AH$508)/(($F$508&lt;&gt;2)+($M$508&lt;&gt;2)+($T$508&lt;&gt;2)+($AA$508&lt;&gt;2)+($AH$508&lt;&gt;2))&gt;=0.5,1,0))</f>
        <v/>
      </c>
      <c r="AP508" s="8">
        <f>IF(($G$508&lt;&gt;2)+($N$508&lt;&gt;2)+($U$508&lt;&gt;2)+($AB$508&lt;&gt;2)+($AI$508&lt;&gt;2)=0,2,IF((($G$508&lt;&gt;2)*$G$508+($N$508&lt;&gt;2)*$N$508+($U$508&lt;&gt;2)*$U$508+($AB$508&lt;&gt;2)*$AB$508+($AI$508&lt;&gt;2)*$AI$508)/(($G$508&lt;&gt;2)+($N$508&lt;&gt;2)+($U$508&lt;&gt;2)+($AB$508&lt;&gt;2)+($AI$508&lt;&gt;2))&gt;=0.5,1,0))</f>
        <v/>
      </c>
      <c r="AR508" s="16">
        <f>'Ground truth'!$B$5</f>
        <v/>
      </c>
      <c r="AS508" s="16">
        <f>'Ground truth'!$C$5</f>
        <v/>
      </c>
      <c r="AT508" s="16">
        <f>'Ground truth'!$D$5</f>
        <v/>
      </c>
      <c r="AU508" s="16">
        <f>'Ground truth'!$E$5</f>
        <v/>
      </c>
      <c r="AV508" s="16">
        <f>'Ground truth'!$F$5</f>
        <v/>
      </c>
      <c r="AW508" s="16">
        <f>'Ground truth'!$G$5</f>
        <v/>
      </c>
    </row>
    <row r="509">
      <c r="A509" s="3" t="inlineStr">
        <is>
          <t>communication system</t>
        </is>
      </c>
      <c r="B509" s="8" t="n">
        <v>0</v>
      </c>
      <c r="C509" s="8" t="n">
        <v>0</v>
      </c>
      <c r="D509" s="8" t="n">
        <v>0</v>
      </c>
      <c r="E509" s="8" t="n">
        <v>1</v>
      </c>
      <c r="F509" s="8" t="n">
        <v>1</v>
      </c>
      <c r="G509" s="8" t="n">
        <v>1</v>
      </c>
      <c r="I509" s="8" t="n">
        <v>1</v>
      </c>
      <c r="J509" s="8" t="n">
        <v>1</v>
      </c>
      <c r="K509" s="8" t="n">
        <v>1</v>
      </c>
      <c r="L509" s="8" t="n">
        <v>1</v>
      </c>
      <c r="M509" s="8" t="n">
        <v>0</v>
      </c>
      <c r="N509" s="8" t="n">
        <v>1</v>
      </c>
      <c r="P509" s="8" t="n">
        <v>0</v>
      </c>
      <c r="Q509" s="8" t="n">
        <v>0</v>
      </c>
      <c r="R509" s="8" t="n">
        <v>0</v>
      </c>
      <c r="S509" s="8" t="n">
        <v>1</v>
      </c>
      <c r="T509" s="8" t="n">
        <v>1</v>
      </c>
      <c r="U509" s="8" t="n">
        <v>1</v>
      </c>
      <c r="W509" s="8" t="n">
        <v>0</v>
      </c>
      <c r="X509" s="8" t="n">
        <v>0</v>
      </c>
      <c r="Y509" s="8" t="n">
        <v>0</v>
      </c>
      <c r="Z509" s="8" t="n">
        <v>1</v>
      </c>
      <c r="AA509" s="8" t="n">
        <v>1</v>
      </c>
      <c r="AB509" s="8" t="n">
        <v>0</v>
      </c>
      <c r="AD509" s="8" t="n">
        <v>0</v>
      </c>
      <c r="AE509" s="8" t="n">
        <v>1</v>
      </c>
      <c r="AF509" s="8" t="n">
        <v>1</v>
      </c>
      <c r="AG509" s="8" t="n">
        <v>1</v>
      </c>
      <c r="AH509" s="8" t="n">
        <v>1</v>
      </c>
      <c r="AI509" s="8" t="n">
        <v>0</v>
      </c>
      <c r="AK509" s="8">
        <f>IF(($B$509&lt;&gt;2)+($I$509&lt;&gt;2)+($P$509&lt;&gt;2)+($W$509&lt;&gt;2)+($AD$509&lt;&gt;2)=0,2,IF((($B$509&lt;&gt;2)*$B$509+($I$509&lt;&gt;2)*$I$509+($P$509&lt;&gt;2)*$P$509+($W$509&lt;&gt;2)*$W$509+($AD$509&lt;&gt;2)*$AD$509)/(($B$509&lt;&gt;2)+($I$509&lt;&gt;2)+($P$509&lt;&gt;2)+($W$509&lt;&gt;2)+($AD$509&lt;&gt;2))&gt;=0.5,1,0))</f>
        <v/>
      </c>
      <c r="AL509" s="8">
        <f>IF(($C$509&lt;&gt;2)+($J$509&lt;&gt;2)+($Q$509&lt;&gt;2)+($X$509&lt;&gt;2)+($AE$509&lt;&gt;2)=0,2,IF((($C$509&lt;&gt;2)*$C$509+($J$509&lt;&gt;2)*$J$509+($Q$509&lt;&gt;2)*$Q$509+($X$509&lt;&gt;2)*$X$509+($AE$509&lt;&gt;2)*$AE$509)/(($C$509&lt;&gt;2)+($J$509&lt;&gt;2)+($Q$509&lt;&gt;2)+($X$509&lt;&gt;2)+($AE$509&lt;&gt;2))&gt;=0.5,1,0))</f>
        <v/>
      </c>
      <c r="AM509" s="8">
        <f>IF(($D$509&lt;&gt;2)+($K$509&lt;&gt;2)+($R$509&lt;&gt;2)+($Y$509&lt;&gt;2)+($AF$509&lt;&gt;2)=0,2,IF((($D$509&lt;&gt;2)*$D$509+($K$509&lt;&gt;2)*$K$509+($R$509&lt;&gt;2)*$R$509+($Y$509&lt;&gt;2)*$Y$509+($AF$509&lt;&gt;2)*$AF$509)/(($D$509&lt;&gt;2)+($K$509&lt;&gt;2)+($R$509&lt;&gt;2)+($Y$509&lt;&gt;2)+($AF$509&lt;&gt;2))&gt;=0.5,1,0))</f>
        <v/>
      </c>
      <c r="AN509" s="8">
        <f>IF(($E$509&lt;&gt;2)+($L$509&lt;&gt;2)+($S$509&lt;&gt;2)+($Z$509&lt;&gt;2)+($AG$509&lt;&gt;2)=0,2,IF((($E$509&lt;&gt;2)*$E$509+($L$509&lt;&gt;2)*$L$509+($S$509&lt;&gt;2)*$S$509+($Z$509&lt;&gt;2)*$Z$509+($AG$509&lt;&gt;2)*$AG$509)/(($E$509&lt;&gt;2)+($L$509&lt;&gt;2)+($S$509&lt;&gt;2)+($Z$509&lt;&gt;2)+($AG$509&lt;&gt;2))&gt;=0.5,1,0))</f>
        <v/>
      </c>
      <c r="AO509" s="8">
        <f>IF(($F$509&lt;&gt;2)+($M$509&lt;&gt;2)+($T$509&lt;&gt;2)+($AA$509&lt;&gt;2)+($AH$509&lt;&gt;2)=0,2,IF((($F$509&lt;&gt;2)*$F$509+($M$509&lt;&gt;2)*$M$509+($T$509&lt;&gt;2)*$T$509+($AA$509&lt;&gt;2)*$AA$509+($AH$509&lt;&gt;2)*$AH$509)/(($F$509&lt;&gt;2)+($M$509&lt;&gt;2)+($T$509&lt;&gt;2)+($AA$509&lt;&gt;2)+($AH$509&lt;&gt;2))&gt;=0.5,1,0))</f>
        <v/>
      </c>
      <c r="AP509" s="8">
        <f>IF(($G$509&lt;&gt;2)+($N$509&lt;&gt;2)+($U$509&lt;&gt;2)+($AB$509&lt;&gt;2)+($AI$509&lt;&gt;2)=0,2,IF((($G$509&lt;&gt;2)*$G$509+($N$509&lt;&gt;2)*$N$509+($U$509&lt;&gt;2)*$U$509+($AB$509&lt;&gt;2)*$AB$509+($AI$509&lt;&gt;2)*$AI$509)/(($G$509&lt;&gt;2)+($N$509&lt;&gt;2)+($U$509&lt;&gt;2)+($AB$509&lt;&gt;2)+($AI$509&lt;&gt;2))&gt;=0.5,1,0))</f>
        <v/>
      </c>
      <c r="AR509" s="16">
        <f>'Ground truth'!$B$6</f>
        <v/>
      </c>
      <c r="AS509" s="16">
        <f>'Ground truth'!$C$6</f>
        <v/>
      </c>
      <c r="AT509" s="16">
        <f>'Ground truth'!$D$6</f>
        <v/>
      </c>
      <c r="AU509" s="16">
        <f>'Ground truth'!$E$6</f>
        <v/>
      </c>
      <c r="AV509" s="16">
        <f>'Ground truth'!$F$6</f>
        <v/>
      </c>
      <c r="AW509" s="16">
        <f>'Ground truth'!$G$6</f>
        <v/>
      </c>
    </row>
    <row r="510">
      <c r="A510" s="3" t="inlineStr">
        <is>
          <t>attitude determination and control system (ADCS)</t>
        </is>
      </c>
      <c r="B510" s="8" t="n">
        <v>0</v>
      </c>
      <c r="C510" s="8" t="n">
        <v>0</v>
      </c>
      <c r="D510" s="8" t="n">
        <v>1</v>
      </c>
      <c r="E510" s="8" t="n">
        <v>0</v>
      </c>
      <c r="F510" s="8" t="n">
        <v>1</v>
      </c>
      <c r="G510" s="8" t="n">
        <v>1</v>
      </c>
      <c r="I510" s="8" t="n">
        <v>1</v>
      </c>
      <c r="J510" s="8" t="n">
        <v>1</v>
      </c>
      <c r="K510" s="8" t="n">
        <v>1</v>
      </c>
      <c r="L510" s="8" t="n">
        <v>0</v>
      </c>
      <c r="M510" s="8" t="n">
        <v>1</v>
      </c>
      <c r="N510" s="8" t="n">
        <v>1</v>
      </c>
      <c r="P510" s="8" t="n">
        <v>0</v>
      </c>
      <c r="Q510" s="8" t="n">
        <v>0</v>
      </c>
      <c r="R510" s="8" t="n">
        <v>1</v>
      </c>
      <c r="S510" s="8" t="n">
        <v>0</v>
      </c>
      <c r="T510" s="8" t="n">
        <v>1</v>
      </c>
      <c r="U510" s="8" t="n">
        <v>1</v>
      </c>
      <c r="W510" s="8" t="n">
        <v>0</v>
      </c>
      <c r="X510" s="8" t="n">
        <v>0</v>
      </c>
      <c r="Y510" s="8" t="n">
        <v>1</v>
      </c>
      <c r="Z510" s="8" t="n">
        <v>1</v>
      </c>
      <c r="AA510" s="8" t="n">
        <v>1</v>
      </c>
      <c r="AB510" s="8" t="n">
        <v>0</v>
      </c>
      <c r="AD510" s="8" t="n">
        <v>0</v>
      </c>
      <c r="AE510" s="8" t="n">
        <v>1</v>
      </c>
      <c r="AF510" s="8" t="n">
        <v>1</v>
      </c>
      <c r="AG510" s="8" t="n">
        <v>1</v>
      </c>
      <c r="AH510" s="8" t="n">
        <v>1</v>
      </c>
      <c r="AI510" s="8" t="n">
        <v>1</v>
      </c>
      <c r="AK510" s="8">
        <f>IF(($B$510&lt;&gt;2)+($I$510&lt;&gt;2)+($P$510&lt;&gt;2)+($W$510&lt;&gt;2)+($AD$510&lt;&gt;2)=0,2,IF((($B$510&lt;&gt;2)*$B$510+($I$510&lt;&gt;2)*$I$510+($P$510&lt;&gt;2)*$P$510+($W$510&lt;&gt;2)*$W$510+($AD$510&lt;&gt;2)*$AD$510)/(($B$510&lt;&gt;2)+($I$510&lt;&gt;2)+($P$510&lt;&gt;2)+($W$510&lt;&gt;2)+($AD$510&lt;&gt;2))&gt;=0.5,1,0))</f>
        <v/>
      </c>
      <c r="AL510" s="8">
        <f>IF(($C$510&lt;&gt;2)+($J$510&lt;&gt;2)+($Q$510&lt;&gt;2)+($X$510&lt;&gt;2)+($AE$510&lt;&gt;2)=0,2,IF((($C$510&lt;&gt;2)*$C$510+($J$510&lt;&gt;2)*$J$510+($Q$510&lt;&gt;2)*$Q$510+($X$510&lt;&gt;2)*$X$510+($AE$510&lt;&gt;2)*$AE$510)/(($C$510&lt;&gt;2)+($J$510&lt;&gt;2)+($Q$510&lt;&gt;2)+($X$510&lt;&gt;2)+($AE$510&lt;&gt;2))&gt;=0.5,1,0))</f>
        <v/>
      </c>
      <c r="AM510" s="8">
        <f>IF(($D$510&lt;&gt;2)+($K$510&lt;&gt;2)+($R$510&lt;&gt;2)+($Y$510&lt;&gt;2)+($AF$510&lt;&gt;2)=0,2,IF((($D$510&lt;&gt;2)*$D$510+($K$510&lt;&gt;2)*$K$510+($R$510&lt;&gt;2)*$R$510+($Y$510&lt;&gt;2)*$Y$510+($AF$510&lt;&gt;2)*$AF$510)/(($D$510&lt;&gt;2)+($K$510&lt;&gt;2)+($R$510&lt;&gt;2)+($Y$510&lt;&gt;2)+($AF$510&lt;&gt;2))&gt;=0.5,1,0))</f>
        <v/>
      </c>
      <c r="AN510" s="8">
        <f>IF(($E$510&lt;&gt;2)+($L$510&lt;&gt;2)+($S$510&lt;&gt;2)+($Z$510&lt;&gt;2)+($AG$510&lt;&gt;2)=0,2,IF((($E$510&lt;&gt;2)*$E$510+($L$510&lt;&gt;2)*$L$510+($S$510&lt;&gt;2)*$S$510+($Z$510&lt;&gt;2)*$Z$510+($AG$510&lt;&gt;2)*$AG$510)/(($E$510&lt;&gt;2)+($L$510&lt;&gt;2)+($S$510&lt;&gt;2)+($Z$510&lt;&gt;2)+($AG$510&lt;&gt;2))&gt;=0.5,1,0))</f>
        <v/>
      </c>
      <c r="AO510" s="8">
        <f>IF(($F$510&lt;&gt;2)+($M$510&lt;&gt;2)+($T$510&lt;&gt;2)+($AA$510&lt;&gt;2)+($AH$510&lt;&gt;2)=0,2,IF((($F$510&lt;&gt;2)*$F$510+($M$510&lt;&gt;2)*$M$510+($T$510&lt;&gt;2)*$T$510+($AA$510&lt;&gt;2)*$AA$510+($AH$510&lt;&gt;2)*$AH$510)/(($F$510&lt;&gt;2)+($M$510&lt;&gt;2)+($T$510&lt;&gt;2)+($AA$510&lt;&gt;2)+($AH$510&lt;&gt;2))&gt;=0.5,1,0))</f>
        <v/>
      </c>
      <c r="AP510" s="8">
        <f>IF(($G$510&lt;&gt;2)+($N$510&lt;&gt;2)+($U$510&lt;&gt;2)+($AB$510&lt;&gt;2)+($AI$510&lt;&gt;2)=0,2,IF((($G$510&lt;&gt;2)*$G$510+($N$510&lt;&gt;2)*$N$510+($U$510&lt;&gt;2)*$U$510+($AB$510&lt;&gt;2)*$AB$510+($AI$510&lt;&gt;2)*$AI$510)/(($G$510&lt;&gt;2)+($N$510&lt;&gt;2)+($U$510&lt;&gt;2)+($AB$510&lt;&gt;2)+($AI$510&lt;&gt;2))&gt;=0.5,1,0))</f>
        <v/>
      </c>
      <c r="AR510" s="16">
        <f>'Ground truth'!$B$7</f>
        <v/>
      </c>
      <c r="AS510" s="16">
        <f>'Ground truth'!$C$7</f>
        <v/>
      </c>
      <c r="AT510" s="16">
        <f>'Ground truth'!$D$7</f>
        <v/>
      </c>
      <c r="AU510" s="16">
        <f>'Ground truth'!$E$7</f>
        <v/>
      </c>
      <c r="AV510" s="16">
        <f>'Ground truth'!$F$7</f>
        <v/>
      </c>
      <c r="AW510" s="16">
        <f>'Ground truth'!$G$7</f>
        <v/>
      </c>
    </row>
    <row r="511">
      <c r="A511" s="3" t="inlineStr">
        <is>
          <t>payload</t>
        </is>
      </c>
      <c r="B511" s="8" t="n">
        <v>0</v>
      </c>
      <c r="C511" s="8" t="n">
        <v>0</v>
      </c>
      <c r="D511" s="8" t="n">
        <v>0</v>
      </c>
      <c r="E511" s="8" t="n">
        <v>0</v>
      </c>
      <c r="F511" s="8" t="n">
        <v>0</v>
      </c>
      <c r="G511" s="8" t="n">
        <v>1</v>
      </c>
      <c r="I511" s="8" t="n">
        <v>1</v>
      </c>
      <c r="J511" s="8" t="n">
        <v>0</v>
      </c>
      <c r="K511" s="8" t="n">
        <v>1</v>
      </c>
      <c r="L511" s="8" t="n">
        <v>1</v>
      </c>
      <c r="M511" s="8" t="n">
        <v>1</v>
      </c>
      <c r="N511" s="8" t="n">
        <v>1</v>
      </c>
      <c r="P511" s="8" t="n">
        <v>0</v>
      </c>
      <c r="Q511" s="8" t="n">
        <v>0</v>
      </c>
      <c r="R511" s="8" t="n">
        <v>0</v>
      </c>
      <c r="S511" s="8" t="n">
        <v>0</v>
      </c>
      <c r="T511" s="8" t="n">
        <v>0</v>
      </c>
      <c r="U511" s="8" t="n">
        <v>1</v>
      </c>
      <c r="W511" s="8" t="n">
        <v>0</v>
      </c>
      <c r="X511" s="8" t="n">
        <v>0</v>
      </c>
      <c r="Y511" s="8" t="n">
        <v>0</v>
      </c>
      <c r="Z511" s="8" t="n">
        <v>0</v>
      </c>
      <c r="AA511" s="8" t="n">
        <v>0</v>
      </c>
      <c r="AB511" s="8" t="n">
        <v>1</v>
      </c>
      <c r="AD511" s="8" t="n">
        <v>0</v>
      </c>
      <c r="AE511" s="8" t="n">
        <v>0</v>
      </c>
      <c r="AF511" s="8" t="n">
        <v>1</v>
      </c>
      <c r="AG511" s="8" t="n">
        <v>0</v>
      </c>
      <c r="AH511" s="8" t="n">
        <v>1</v>
      </c>
      <c r="AI511" s="8" t="n">
        <v>1</v>
      </c>
      <c r="AK511" s="8">
        <f>IF(($B$511&lt;&gt;2)+($I$511&lt;&gt;2)+($P$511&lt;&gt;2)+($W$511&lt;&gt;2)+($AD$511&lt;&gt;2)=0,2,IF((($B$511&lt;&gt;2)*$B$511+($I$511&lt;&gt;2)*$I$511+($P$511&lt;&gt;2)*$P$511+($W$511&lt;&gt;2)*$W$511+($AD$511&lt;&gt;2)*$AD$511)/(($B$511&lt;&gt;2)+($I$511&lt;&gt;2)+($P$511&lt;&gt;2)+($W$511&lt;&gt;2)+($AD$511&lt;&gt;2))&gt;=0.5,1,0))</f>
        <v/>
      </c>
      <c r="AL511" s="8">
        <f>IF(($C$511&lt;&gt;2)+($J$511&lt;&gt;2)+($Q$511&lt;&gt;2)+($X$511&lt;&gt;2)+($AE$511&lt;&gt;2)=0,2,IF((($C$511&lt;&gt;2)*$C$511+($J$511&lt;&gt;2)*$J$511+($Q$511&lt;&gt;2)*$Q$511+($X$511&lt;&gt;2)*$X$511+($AE$511&lt;&gt;2)*$AE$511)/(($C$511&lt;&gt;2)+($J$511&lt;&gt;2)+($Q$511&lt;&gt;2)+($X$511&lt;&gt;2)+($AE$511&lt;&gt;2))&gt;=0.5,1,0))</f>
        <v/>
      </c>
      <c r="AM511" s="8">
        <f>IF(($D$511&lt;&gt;2)+($K$511&lt;&gt;2)+($R$511&lt;&gt;2)+($Y$511&lt;&gt;2)+($AF$511&lt;&gt;2)=0,2,IF((($D$511&lt;&gt;2)*$D$511+($K$511&lt;&gt;2)*$K$511+($R$511&lt;&gt;2)*$R$511+($Y$511&lt;&gt;2)*$Y$511+($AF$511&lt;&gt;2)*$AF$511)/(($D$511&lt;&gt;2)+($K$511&lt;&gt;2)+($R$511&lt;&gt;2)+($Y$511&lt;&gt;2)+($AF$511&lt;&gt;2))&gt;=0.5,1,0))</f>
        <v/>
      </c>
      <c r="AN511" s="8">
        <f>IF(($E$511&lt;&gt;2)+($L$511&lt;&gt;2)+($S$511&lt;&gt;2)+($Z$511&lt;&gt;2)+($AG$511&lt;&gt;2)=0,2,IF((($E$511&lt;&gt;2)*$E$511+($L$511&lt;&gt;2)*$L$511+($S$511&lt;&gt;2)*$S$511+($Z$511&lt;&gt;2)*$Z$511+($AG$511&lt;&gt;2)*$AG$511)/(($E$511&lt;&gt;2)+($L$511&lt;&gt;2)+($S$511&lt;&gt;2)+($Z$511&lt;&gt;2)+($AG$511&lt;&gt;2))&gt;=0.5,1,0))</f>
        <v/>
      </c>
      <c r="AO511" s="8">
        <f>IF(($F$511&lt;&gt;2)+($M$511&lt;&gt;2)+($T$511&lt;&gt;2)+($AA$511&lt;&gt;2)+($AH$511&lt;&gt;2)=0,2,IF((($F$511&lt;&gt;2)*$F$511+($M$511&lt;&gt;2)*$M$511+($T$511&lt;&gt;2)*$T$511+($AA$511&lt;&gt;2)*$AA$511+($AH$511&lt;&gt;2)*$AH$511)/(($F$511&lt;&gt;2)+($M$511&lt;&gt;2)+($T$511&lt;&gt;2)+($AA$511&lt;&gt;2)+($AH$511&lt;&gt;2))&gt;=0.5,1,0))</f>
        <v/>
      </c>
      <c r="AP511" s="8">
        <f>IF(($G$511&lt;&gt;2)+($N$511&lt;&gt;2)+($U$511&lt;&gt;2)+($AB$511&lt;&gt;2)+($AI$511&lt;&gt;2)=0,2,IF((($G$511&lt;&gt;2)*$G$511+($N$511&lt;&gt;2)*$N$511+($U$511&lt;&gt;2)*$U$511+($AB$511&lt;&gt;2)*$AB$511+($AI$511&lt;&gt;2)*$AI$511)/(($G$511&lt;&gt;2)+($N$511&lt;&gt;2)+($U$511&lt;&gt;2)+($AB$511&lt;&gt;2)+($AI$511&lt;&gt;2))&gt;=0.5,1,0))</f>
        <v/>
      </c>
      <c r="AR511" s="16">
        <f>'Ground truth'!$B$8</f>
        <v/>
      </c>
      <c r="AS511" s="16">
        <f>'Ground truth'!$C$8</f>
        <v/>
      </c>
      <c r="AT511" s="16">
        <f>'Ground truth'!$D$8</f>
        <v/>
      </c>
      <c r="AU511" s="16">
        <f>'Ground truth'!$E$8</f>
        <v/>
      </c>
      <c r="AV511" s="16">
        <f>'Ground truth'!$F$8</f>
        <v/>
      </c>
      <c r="AW511" s="16">
        <f>'Ground truth'!$G$8</f>
        <v/>
      </c>
    </row>
    <row r="513">
      <c r="A513" s="17" t="inlineStr">
        <is>
          <t>metrics — confident-only (unsure excluded from denominators)</t>
        </is>
      </c>
      <c r="B513" s="10" t="inlineStr">
        <is>
          <t>run 1</t>
        </is>
      </c>
      <c r="C513" s="10" t="inlineStr">
        <is>
          <t>run 2</t>
        </is>
      </c>
      <c r="D513" s="10" t="inlineStr">
        <is>
          <t>run 3</t>
        </is>
      </c>
      <c r="E513" s="10" t="inlineStr">
        <is>
          <t>run 4</t>
        </is>
      </c>
      <c r="F513" s="10" t="inlineStr">
        <is>
          <t>run 5</t>
        </is>
      </c>
      <c r="G513" s="10" t="inlineStr">
        <is>
          <t>avg-matrix</t>
        </is>
      </c>
      <c r="H513" s="10" t="inlineStr">
        <is>
          <t>mean</t>
        </is>
      </c>
      <c r="I513" s="10" t="inlineStr">
        <is>
          <t>std (pop.)</t>
        </is>
      </c>
      <c r="J513" s="17" t="inlineStr">
        <is>
          <t>notes</t>
        </is>
      </c>
    </row>
    <row r="514">
      <c r="A514" s="7" t="inlineStr">
        <is>
          <t>TP</t>
        </is>
      </c>
      <c r="B514" s="7">
        <f>SUMPRODUCT(($B$506:$G$511=1)*('Ground truth'!$B$3:$G$8=1))</f>
        <v/>
      </c>
      <c r="C514" s="7">
        <f>SUMPRODUCT(($I$506:$N$511=1)*('Ground truth'!$B$3:$G$8=1))</f>
        <v/>
      </c>
      <c r="D514" s="7">
        <f>SUMPRODUCT(($P$506:$U$511=1)*('Ground truth'!$B$3:$G$8=1))</f>
        <v/>
      </c>
      <c r="E514" s="7">
        <f>SUMPRODUCT(($W$506:$AB$511=1)*('Ground truth'!$B$3:$G$8=1))</f>
        <v/>
      </c>
      <c r="F514" s="7">
        <f>SUMPRODUCT(($AD$506:$AI$511=1)*('Ground truth'!$B$3:$G$8=1))</f>
        <v/>
      </c>
      <c r="G514" s="7">
        <f>SUMPRODUCT(($AK$506:$AP$511=1)*('Ground truth'!$B$3:$G$8=1))</f>
        <v/>
      </c>
      <c r="H514" s="12">
        <f>AVERAGE($B$514:$F$514)</f>
        <v/>
      </c>
      <c r="I514" s="12">
        <f>STDEV.P($B$514:$F$514)</f>
        <v/>
      </c>
    </row>
    <row r="515">
      <c r="A515" s="7" t="inlineStr">
        <is>
          <t>TN</t>
        </is>
      </c>
      <c r="B515" s="7">
        <f>SUMPRODUCT(($B$506:$G$511=0)*('Ground truth'!$B$3:$G$8=0))</f>
        <v/>
      </c>
      <c r="C515" s="7">
        <f>SUMPRODUCT(($I$506:$N$511=0)*('Ground truth'!$B$3:$G$8=0))</f>
        <v/>
      </c>
      <c r="D515" s="7">
        <f>SUMPRODUCT(($P$506:$U$511=0)*('Ground truth'!$B$3:$G$8=0))</f>
        <v/>
      </c>
      <c r="E515" s="7">
        <f>SUMPRODUCT(($W$506:$AB$511=0)*('Ground truth'!$B$3:$G$8=0))</f>
        <v/>
      </c>
      <c r="F515" s="7">
        <f>SUMPRODUCT(($AD$506:$AI$511=0)*('Ground truth'!$B$3:$G$8=0))</f>
        <v/>
      </c>
      <c r="G515" s="7">
        <f>SUMPRODUCT(($AK$506:$AP$511=0)*('Ground truth'!$B$3:$G$8=0))</f>
        <v/>
      </c>
      <c r="H515" s="12">
        <f>AVERAGE($B$515:$F$515)</f>
        <v/>
      </c>
      <c r="I515" s="12">
        <f>STDEV.P($B$515:$F$515)</f>
        <v/>
      </c>
    </row>
    <row r="516">
      <c r="A516" s="7" t="inlineStr">
        <is>
          <t>FP</t>
        </is>
      </c>
      <c r="B516" s="7">
        <f>SUMPRODUCT(($B$506:$G$511=1)*('Ground truth'!$B$3:$G$8=0))</f>
        <v/>
      </c>
      <c r="C516" s="7">
        <f>SUMPRODUCT(($I$506:$N$511=1)*('Ground truth'!$B$3:$G$8=0))</f>
        <v/>
      </c>
      <c r="D516" s="7">
        <f>SUMPRODUCT(($P$506:$U$511=1)*('Ground truth'!$B$3:$G$8=0))</f>
        <v/>
      </c>
      <c r="E516" s="7">
        <f>SUMPRODUCT(($W$506:$AB$511=1)*('Ground truth'!$B$3:$G$8=0))</f>
        <v/>
      </c>
      <c r="F516" s="7">
        <f>SUMPRODUCT(($AD$506:$AI$511=1)*('Ground truth'!$B$3:$G$8=0))</f>
        <v/>
      </c>
      <c r="G516" s="7">
        <f>SUMPRODUCT(($AK$506:$AP$511=1)*('Ground truth'!$B$3:$G$8=0))</f>
        <v/>
      </c>
      <c r="H516" s="12">
        <f>AVERAGE($B$516:$F$516)</f>
        <v/>
      </c>
      <c r="I516" s="12">
        <f>STDEV.P($B$516:$F$516)</f>
        <v/>
      </c>
    </row>
    <row r="517">
      <c r="A517" s="7" t="inlineStr">
        <is>
          <t>FN</t>
        </is>
      </c>
      <c r="B517" s="7">
        <f>SUMPRODUCT(($B$506:$G$511=0)*('Ground truth'!$B$3:$G$8=1))</f>
        <v/>
      </c>
      <c r="C517" s="7">
        <f>SUMPRODUCT(($I$506:$N$511=0)*('Ground truth'!$B$3:$G$8=1))</f>
        <v/>
      </c>
      <c r="D517" s="7">
        <f>SUMPRODUCT(($P$506:$U$511=0)*('Ground truth'!$B$3:$G$8=1))</f>
        <v/>
      </c>
      <c r="E517" s="7">
        <f>SUMPRODUCT(($W$506:$AB$511=0)*('Ground truth'!$B$3:$G$8=1))</f>
        <v/>
      </c>
      <c r="F517" s="7">
        <f>SUMPRODUCT(($AD$506:$AI$511=0)*('Ground truth'!$B$3:$G$8=1))</f>
        <v/>
      </c>
      <c r="G517" s="7">
        <f>SUMPRODUCT(($AK$506:$AP$511=0)*('Ground truth'!$B$3:$G$8=1))</f>
        <v/>
      </c>
      <c r="H517" s="12">
        <f>AVERAGE($B$517:$F$517)</f>
        <v/>
      </c>
      <c r="I517" s="12">
        <f>STDEV.P($B$517:$F$517)</f>
        <v/>
      </c>
    </row>
    <row r="518">
      <c r="A518" s="4" t="inlineStr">
        <is>
          <t>Precision</t>
        </is>
      </c>
      <c r="B518" s="12">
        <f>IFERROR($B$514/($B$514+$B$516),0)</f>
        <v/>
      </c>
      <c r="C518" s="12">
        <f>IFERROR($C$514/($C$514+$C$516),0)</f>
        <v/>
      </c>
      <c r="D518" s="12">
        <f>IFERROR($D$514/($D$514+$D$516),0)</f>
        <v/>
      </c>
      <c r="E518" s="12">
        <f>IFERROR($E$514/($E$514+$E$516),0)</f>
        <v/>
      </c>
      <c r="F518" s="12">
        <f>IFERROR($F$514/($F$514+$F$516),0)</f>
        <v/>
      </c>
      <c r="G518" s="12">
        <f>IFERROR($G$514/($G$514+$G$516),0)</f>
        <v/>
      </c>
      <c r="H518" s="18">
        <f>AVERAGE($B$518:$F$518)</f>
        <v/>
      </c>
      <c r="I518" s="18">
        <f>STDEV.P($B$518:$F$518)</f>
        <v/>
      </c>
    </row>
    <row r="519">
      <c r="A519" s="4" t="inlineStr">
        <is>
          <t>Recall</t>
        </is>
      </c>
      <c r="B519" s="12">
        <f>IFERROR($B$514/($B$514+$B$517),0)</f>
        <v/>
      </c>
      <c r="C519" s="12">
        <f>IFERROR($C$514/($C$514+$C$517),0)</f>
        <v/>
      </c>
      <c r="D519" s="12">
        <f>IFERROR($D$514/($D$514+$D$517),0)</f>
        <v/>
      </c>
      <c r="E519" s="12">
        <f>IFERROR($E$514/($E$514+$E$517),0)</f>
        <v/>
      </c>
      <c r="F519" s="12">
        <f>IFERROR($F$514/($F$514+$F$517),0)</f>
        <v/>
      </c>
      <c r="G519" s="12">
        <f>IFERROR($G$514/($G$514+$G$517),0)</f>
        <v/>
      </c>
      <c r="H519" s="18">
        <f>AVERAGE($B$519:$F$519)</f>
        <v/>
      </c>
      <c r="I519" s="18">
        <f>STDEV.P($B$519:$F$519)</f>
        <v/>
      </c>
    </row>
    <row r="520">
      <c r="A520" s="4" t="inlineStr">
        <is>
          <t>F1</t>
        </is>
      </c>
      <c r="B520" s="12">
        <f>IFERROR(2*$B$518*$B$519/($B$518+$B$519),0)</f>
        <v/>
      </c>
      <c r="C520" s="12">
        <f>IFERROR(2*$C$518*$C$519/($C$518+$C$519),0)</f>
        <v/>
      </c>
      <c r="D520" s="12">
        <f>IFERROR(2*$D$518*$D$519/($D$518+$D$519),0)</f>
        <v/>
      </c>
      <c r="E520" s="12">
        <f>IFERROR(2*$E$518*$E$519/($E$518+$E$519),0)</f>
        <v/>
      </c>
      <c r="F520" s="12">
        <f>IFERROR(2*$F$518*$F$519/($F$518+$F$519),0)</f>
        <v/>
      </c>
      <c r="G520" s="12">
        <f>IFERROR(2*$G$518*$G$519/($G$518+$G$519),0)</f>
        <v/>
      </c>
      <c r="H520" s="18">
        <f>AVERAGE($B$520:$F$520)</f>
        <v/>
      </c>
      <c r="I520" s="18">
        <f>STDEV.P($B$520:$F$520)</f>
        <v/>
      </c>
    </row>
    <row r="521">
      <c r="A521" s="4" t="inlineStr">
        <is>
          <t>Accuracy</t>
        </is>
      </c>
      <c r="B521" s="12">
        <f>IFERROR(($B$514+$B$515)/($B$514+$B$515+$B$516+$B$517),0)</f>
        <v/>
      </c>
      <c r="C521" s="12">
        <f>IFERROR(($C$514+$C$515)/($C$514+$C$515+$C$516+$C$517),0)</f>
        <v/>
      </c>
      <c r="D521" s="12">
        <f>IFERROR(($D$514+$D$515)/($D$514+$D$515+$D$516+$D$517),0)</f>
        <v/>
      </c>
      <c r="E521" s="12">
        <f>IFERROR(($E$514+$E$515)/($E$514+$E$515+$E$516+$E$517),0)</f>
        <v/>
      </c>
      <c r="F521" s="12">
        <f>IFERROR(($F$514+$F$515)/($F$514+$F$515+$F$516+$F$517),0)</f>
        <v/>
      </c>
      <c r="G521" s="12">
        <f>IFERROR(($G$514+$G$515)/($G$514+$G$515+$G$516+$G$517),0)</f>
        <v/>
      </c>
      <c r="H521" s="18">
        <f>AVERAGE($B$521:$F$521)</f>
        <v/>
      </c>
      <c r="I521" s="18">
        <f>STDEV.P($B$521:$F$521)</f>
        <v/>
      </c>
    </row>
    <row r="522">
      <c r="A522" s="4" t="inlineStr">
        <is>
          <t>Edit distance</t>
        </is>
      </c>
      <c r="B522" s="12">
        <f>SUMPRODUCT(ABS('Ground truth'!$B$3:$G$8-$B$506:$G$511))</f>
        <v/>
      </c>
      <c r="C522" s="12">
        <f>SUMPRODUCT(ABS('Ground truth'!$B$3:$G$8-$I$506:$N$511))</f>
        <v/>
      </c>
      <c r="D522" s="12">
        <f>SUMPRODUCT(ABS('Ground truth'!$B$3:$G$8-$P$506:$U$511))</f>
        <v/>
      </c>
      <c r="E522" s="12">
        <f>SUMPRODUCT(ABS('Ground truth'!$B$3:$G$8-$W$506:$AB$511))</f>
        <v/>
      </c>
      <c r="F522" s="12">
        <f>SUMPRODUCT(ABS('Ground truth'!$B$3:$G$8-$AD$506:$AI$511))</f>
        <v/>
      </c>
      <c r="G522" s="12">
        <f>SUMPRODUCT(ABS('Ground truth'!$B$3:$G$8-$AK$506:$AP$511))</f>
        <v/>
      </c>
      <c r="H522" s="18">
        <f>AVERAGE($B$522:$F$522)</f>
        <v/>
      </c>
      <c r="I522" s="18">
        <f>STDEV.P($B$522:$F$522)</f>
        <v/>
      </c>
    </row>
    <row r="523">
      <c r="A523" s="4" t="inlineStr">
        <is>
          <t>Spectral distance</t>
        </is>
      </c>
      <c r="B523" s="12">
        <f>SQRT(SUMPRODUCT(('Ground truth'!$J$3:$J$8-$B$533:$B$538)^2))</f>
        <v/>
      </c>
      <c r="C523" s="12">
        <f>SQRT(SUMPRODUCT(('Ground truth'!$J$3:$J$8-$C$533:$C$538)^2))</f>
        <v/>
      </c>
      <c r="D523" s="12">
        <f>SQRT(SUMPRODUCT(('Ground truth'!$J$3:$J$8-$D$533:$D$538)^2))</f>
        <v/>
      </c>
      <c r="E523" s="12">
        <f>SQRT(SUMPRODUCT(('Ground truth'!$J$3:$J$8-$E$533:$E$538)^2))</f>
        <v/>
      </c>
      <c r="F523" s="12">
        <f>SQRT(SUMPRODUCT(('Ground truth'!$J$3:$J$8-$F$533:$F$538)^2))</f>
        <v/>
      </c>
      <c r="G523" s="12">
        <f>SQRT(SUMPRODUCT(('Ground truth'!$J$3:$J$8-$G$533:$G$538)^2))</f>
        <v/>
      </c>
      <c r="H523" s="18">
        <f>AVERAGE($B$523:$F$523)</f>
        <v/>
      </c>
      <c r="I523" s="18">
        <f>STDEV.P($B$523:$F$523)</f>
        <v/>
      </c>
    </row>
    <row r="524">
      <c r="A524" s="4" t="inlineStr">
        <is>
          <t>Unsure cells</t>
        </is>
      </c>
      <c r="B524" s="7">
        <f>COUNTIF($B$506:$G$511,2)</f>
        <v/>
      </c>
      <c r="C524" s="7">
        <f>COUNTIF($I$506:$N$511,2)</f>
        <v/>
      </c>
      <c r="D524" s="7">
        <f>COUNTIF($P$506:$U$511,2)</f>
        <v/>
      </c>
      <c r="E524" s="7">
        <f>COUNTIF($W$506:$AB$511,2)</f>
        <v/>
      </c>
      <c r="F524" s="7">
        <f>COUNTIF($AD$506:$AI$511,2)</f>
        <v/>
      </c>
      <c r="G524" s="7">
        <f>COUNTIF($AK$506:$AP$511,2)</f>
        <v/>
      </c>
      <c r="H524" s="12">
        <f>AVERAGE($B$524:$F$524)</f>
        <v/>
      </c>
      <c r="I524" s="12">
        <f>STDEV.P($B$524:$F$524)</f>
        <v/>
      </c>
    </row>
    <row r="525">
      <c r="A525" s="3" t="inlineStr">
        <is>
          <t>eigenvalues (real part, numpy order; pasted)</t>
        </is>
      </c>
    </row>
    <row r="526">
      <c r="A526" s="3" t="inlineStr">
        <is>
          <t xml:space="preserve">  λ1</t>
        </is>
      </c>
      <c r="B526" s="19" t="n">
        <v>1</v>
      </c>
      <c r="C526" s="19" t="n">
        <v>5.372281323269014</v>
      </c>
      <c r="D526" s="19" t="n">
        <v>1</v>
      </c>
      <c r="E526" s="19" t="n">
        <v>1</v>
      </c>
      <c r="F526" s="19" t="n">
        <v>1</v>
      </c>
      <c r="G526" s="19" t="n">
        <v>1</v>
      </c>
    </row>
    <row r="527">
      <c r="A527" s="3" t="inlineStr">
        <is>
          <t xml:space="preserve">  λ2</t>
        </is>
      </c>
      <c r="B527" s="19" t="n">
        <v>1</v>
      </c>
      <c r="C527" s="19" t="n">
        <v>1.030267271452633e-16</v>
      </c>
      <c r="D527" s="19" t="n">
        <v>1</v>
      </c>
      <c r="E527" s="19" t="n">
        <v>1</v>
      </c>
      <c r="F527" s="19" t="n">
        <v>4.323404276086484</v>
      </c>
      <c r="G527" s="19" t="n">
        <v>1</v>
      </c>
    </row>
    <row r="528">
      <c r="A528" s="3" t="inlineStr">
        <is>
          <t xml:space="preserve">  λ3</t>
        </is>
      </c>
      <c r="B528" s="19" t="n">
        <v>2.324717957244745</v>
      </c>
      <c r="C528" s="19" t="n">
        <v>-0.3722813232690143</v>
      </c>
      <c r="D528" s="19" t="n">
        <v>2.324717957244745</v>
      </c>
      <c r="E528" s="19" t="n">
        <v>0</v>
      </c>
      <c r="F528" s="19" t="n">
        <v>1.357926367518498</v>
      </c>
      <c r="G528" s="19" t="n">
        <v>2.324717957244745</v>
      </c>
    </row>
    <row r="529">
      <c r="A529" s="3" t="inlineStr">
        <is>
          <t xml:space="preserve">  λ4</t>
        </is>
      </c>
      <c r="B529" s="19" t="n">
        <v>0.337641021377627</v>
      </c>
      <c r="C529" s="19" t="n">
        <v>-1</v>
      </c>
      <c r="D529" s="19" t="n">
        <v>0.337641021377627</v>
      </c>
      <c r="E529" s="19" t="n">
        <v>0.3819660112501057</v>
      </c>
      <c r="F529" s="19" t="n">
        <v>3.482724345570563e-17</v>
      </c>
      <c r="G529" s="19" t="n">
        <v>0.337641021377627</v>
      </c>
    </row>
    <row r="530">
      <c r="A530" s="3" t="inlineStr">
        <is>
          <t xml:space="preserve">  λ5</t>
        </is>
      </c>
      <c r="B530" s="19" t="n">
        <v>0.337641021377627</v>
      </c>
      <c r="C530" s="19" t="n">
        <v>1</v>
      </c>
      <c r="D530" s="19" t="n">
        <v>0.337641021377627</v>
      </c>
      <c r="E530" s="19" t="n">
        <v>2.618033988749895</v>
      </c>
      <c r="F530" s="19" t="n">
        <v>-0.6813306436049775</v>
      </c>
      <c r="G530" s="19" t="n">
        <v>0.337641021377627</v>
      </c>
    </row>
    <row r="531">
      <c r="A531" s="3" t="inlineStr">
        <is>
          <t xml:space="preserve">  λ6</t>
        </is>
      </c>
      <c r="B531" s="19" t="n">
        <v>1</v>
      </c>
      <c r="C531" s="19" t="n">
        <v>0.9999999999999999</v>
      </c>
      <c r="D531" s="19" t="n">
        <v>1</v>
      </c>
      <c r="E531" s="19" t="n">
        <v>1</v>
      </c>
      <c r="F531" s="19" t="n">
        <v>0</v>
      </c>
      <c r="G531" s="19" t="n">
        <v>1</v>
      </c>
    </row>
    <row r="532">
      <c r="A532" s="3" t="inlineStr">
        <is>
          <t>eigenvalues sorted desc (LARGE)</t>
        </is>
      </c>
    </row>
    <row r="533">
      <c r="A533" s="3" t="inlineStr">
        <is>
          <t xml:space="preserve">  λ(1)</t>
        </is>
      </c>
      <c r="B533" s="19">
        <f>LARGE($B$526:$B$531,1)</f>
        <v/>
      </c>
      <c r="C533" s="19">
        <f>LARGE($C$526:$C$531,1)</f>
        <v/>
      </c>
      <c r="D533" s="19">
        <f>LARGE($D$526:$D$531,1)</f>
        <v/>
      </c>
      <c r="E533" s="19">
        <f>LARGE($E$526:$E$531,1)</f>
        <v/>
      </c>
      <c r="F533" s="19">
        <f>LARGE($F$526:$F$531,1)</f>
        <v/>
      </c>
      <c r="G533" s="19">
        <f>LARGE($G$526:$G$531,1)</f>
        <v/>
      </c>
    </row>
    <row r="534">
      <c r="A534" s="3" t="inlineStr">
        <is>
          <t xml:space="preserve">  λ(2)</t>
        </is>
      </c>
      <c r="B534" s="19">
        <f>LARGE($B$526:$B$531,2)</f>
        <v/>
      </c>
      <c r="C534" s="19">
        <f>LARGE($C$526:$C$531,2)</f>
        <v/>
      </c>
      <c r="D534" s="19">
        <f>LARGE($D$526:$D$531,2)</f>
        <v/>
      </c>
      <c r="E534" s="19">
        <f>LARGE($E$526:$E$531,2)</f>
        <v/>
      </c>
      <c r="F534" s="19">
        <f>LARGE($F$526:$F$531,2)</f>
        <v/>
      </c>
      <c r="G534" s="19">
        <f>LARGE($G$526:$G$531,2)</f>
        <v/>
      </c>
    </row>
    <row r="535">
      <c r="A535" s="3" t="inlineStr">
        <is>
          <t xml:space="preserve">  λ(3)</t>
        </is>
      </c>
      <c r="B535" s="19">
        <f>LARGE($B$526:$B$531,3)</f>
        <v/>
      </c>
      <c r="C535" s="19">
        <f>LARGE($C$526:$C$531,3)</f>
        <v/>
      </c>
      <c r="D535" s="19">
        <f>LARGE($D$526:$D$531,3)</f>
        <v/>
      </c>
      <c r="E535" s="19">
        <f>LARGE($E$526:$E$531,3)</f>
        <v/>
      </c>
      <c r="F535" s="19">
        <f>LARGE($F$526:$F$531,3)</f>
        <v/>
      </c>
      <c r="G535" s="19">
        <f>LARGE($G$526:$G$531,3)</f>
        <v/>
      </c>
    </row>
    <row r="536">
      <c r="A536" s="3" t="inlineStr">
        <is>
          <t xml:space="preserve">  λ(4)</t>
        </is>
      </c>
      <c r="B536" s="19">
        <f>LARGE($B$526:$B$531,4)</f>
        <v/>
      </c>
      <c r="C536" s="19">
        <f>LARGE($C$526:$C$531,4)</f>
        <v/>
      </c>
      <c r="D536" s="19">
        <f>LARGE($D$526:$D$531,4)</f>
        <v/>
      </c>
      <c r="E536" s="19">
        <f>LARGE($E$526:$E$531,4)</f>
        <v/>
      </c>
      <c r="F536" s="19">
        <f>LARGE($F$526:$F$531,4)</f>
        <v/>
      </c>
      <c r="G536" s="19">
        <f>LARGE($G$526:$G$531,4)</f>
        <v/>
      </c>
    </row>
    <row r="537">
      <c r="A537" s="3" t="inlineStr">
        <is>
          <t xml:space="preserve">  λ(5)</t>
        </is>
      </c>
      <c r="B537" s="19">
        <f>LARGE($B$526:$B$531,5)</f>
        <v/>
      </c>
      <c r="C537" s="19">
        <f>LARGE($C$526:$C$531,5)</f>
        <v/>
      </c>
      <c r="D537" s="19">
        <f>LARGE($D$526:$D$531,5)</f>
        <v/>
      </c>
      <c r="E537" s="19">
        <f>LARGE($E$526:$E$531,5)</f>
        <v/>
      </c>
      <c r="F537" s="19">
        <f>LARGE($F$526:$F$531,5)</f>
        <v/>
      </c>
      <c r="G537" s="19">
        <f>LARGE($G$526:$G$531,5)</f>
        <v/>
      </c>
    </row>
    <row r="538">
      <c r="A538" s="3" t="inlineStr">
        <is>
          <t xml:space="preserve">  λ(6)</t>
        </is>
      </c>
      <c r="B538" s="19">
        <f>LARGE($B$526:$B$531,6)</f>
        <v/>
      </c>
      <c r="C538" s="19">
        <f>LARGE($C$526:$C$531,6)</f>
        <v/>
      </c>
      <c r="D538" s="19">
        <f>LARGE($D$526:$D$531,6)</f>
        <v/>
      </c>
      <c r="E538" s="19">
        <f>LARGE($E$526:$E$531,6)</f>
        <v/>
      </c>
      <c r="F538" s="19">
        <f>LARGE($F$526:$F$531,6)</f>
        <v/>
      </c>
      <c r="G538" s="19">
        <f>LARGE($G$526:$G$531,6)</f>
        <v/>
      </c>
    </row>
    <row r="539">
      <c r="A539" s="3" t="inlineStr">
        <is>
          <t>check: Σeig − trace (→0)</t>
        </is>
      </c>
      <c r="B539" s="3">
        <f>ROUND(SUM($B$526:$B$531)-($B$506+$C$507+$D$508+$E$509+$F$510+$G$511),6)</f>
        <v/>
      </c>
      <c r="C539" s="3">
        <f>ROUND(SUM($C$526:$C$531)-($I$506+$J$507+$K$508+$L$509+$M$510+$N$511),6)</f>
        <v/>
      </c>
      <c r="D539" s="3">
        <f>ROUND(SUM($D$526:$D$531)-($P$506+$Q$507+$R$508+$S$509+$T$510+$U$511),6)</f>
        <v/>
      </c>
      <c r="E539" s="3">
        <f>ROUND(SUM($E$526:$E$531)-($W$506+$X$507+$Y$508+$Z$509+$AA$510+$AB$511),6)</f>
        <v/>
      </c>
      <c r="F539" s="3">
        <f>ROUND(SUM($F$526:$F$531)-($AD$506+$AE$507+$AF$508+$AG$509+$AH$510+$AI$511),6)</f>
        <v/>
      </c>
      <c r="G539" s="3">
        <f>ROUND(SUM($G$526:$G$531)-($AK$506+$AL$507+$AM$508+$AN$509+$AO$510+$AP$511),6)</f>
        <v/>
      </c>
    </row>
    <row r="540">
      <c r="A540" s="3" t="inlineStr">
        <is>
          <t>check: Πeig − det (→0)</t>
        </is>
      </c>
      <c r="B540" s="3" t="inlineStr">
        <is>
          <t>complex pair; real parts used</t>
        </is>
      </c>
      <c r="C540" s="3">
        <f>ROUND(MDETERM($I$506:$N$511)-PRODUCT($C$526:$C$531),6)</f>
        <v/>
      </c>
      <c r="D540" s="3" t="inlineStr">
        <is>
          <t>complex pair; real parts used</t>
        </is>
      </c>
      <c r="E540" s="3">
        <f>ROUND(MDETERM($W$506:$AB$511)-PRODUCT($E$526:$E$531),6)</f>
        <v/>
      </c>
      <c r="F540" s="3">
        <f>ROUND(MDETERM($AD$506:$AI$511)-PRODUCT($F$526:$F$531),6)</f>
        <v/>
      </c>
      <c r="G540" s="3" t="inlineStr">
        <is>
          <t>complex pair; real parts used</t>
        </is>
      </c>
    </row>
    <row r="541">
      <c r="A541" s="3" t="inlineStr">
        <is>
          <t>complex eigenvalues?</t>
        </is>
      </c>
      <c r="B541" s="21" t="inlineStr">
        <is>
          <t>yes</t>
        </is>
      </c>
      <c r="C541" s="3" t="inlineStr"/>
      <c r="D541" s="21" t="inlineStr">
        <is>
          <t>yes</t>
        </is>
      </c>
      <c r="E541" s="3" t="inlineStr"/>
      <c r="F541" s="3" t="inlineStr"/>
      <c r="G541" s="21" t="inlineStr">
        <is>
          <t>yes</t>
        </is>
      </c>
    </row>
    <row r="542">
      <c r="A542" s="3" t="inlineStr">
        <is>
          <t>check: det(M − λᵢI) per sorted λ (→0)</t>
        </is>
      </c>
    </row>
    <row r="543">
      <c r="A543" s="3" t="inlineStr">
        <is>
          <t xml:space="preserve">  det(M − λ(1)I)</t>
        </is>
      </c>
      <c r="B543" s="3" t="inlineStr">
        <is>
          <t>n/a (complex)</t>
        </is>
      </c>
      <c r="C543" s="3">
        <f t="array" ref="C543">ROUND(MDETERM($I$506:$N$511-$C$533*MUNIT(6)),6)</f>
        <v/>
      </c>
      <c r="D543" s="3" t="inlineStr">
        <is>
          <t>n/a (complex)</t>
        </is>
      </c>
      <c r="E543" s="3">
        <f t="array" ref="E543">ROUND(MDETERM($W$506:$AB$511-$E$533*MUNIT(6)),6)</f>
        <v/>
      </c>
      <c r="F543" s="3">
        <f t="array" ref="F543">ROUND(MDETERM($AD$506:$AI$511-$F$533*MUNIT(6)),6)</f>
        <v/>
      </c>
      <c r="G543" s="3" t="inlineStr">
        <is>
          <t>n/a (complex)</t>
        </is>
      </c>
    </row>
    <row r="544">
      <c r="A544" s="3" t="inlineStr">
        <is>
          <t xml:space="preserve">  det(M − λ(2)I)</t>
        </is>
      </c>
      <c r="B544" s="3" t="inlineStr">
        <is>
          <t>n/a (complex)</t>
        </is>
      </c>
      <c r="C544" s="3">
        <f t="array" ref="C544">ROUND(MDETERM($I$506:$N$511-$C$534*MUNIT(6)),6)</f>
        <v/>
      </c>
      <c r="D544" s="3" t="inlineStr">
        <is>
          <t>n/a (complex)</t>
        </is>
      </c>
      <c r="E544" s="3">
        <f t="array" ref="E544">ROUND(MDETERM($W$506:$AB$511-$E$534*MUNIT(6)),6)</f>
        <v/>
      </c>
      <c r="F544" s="3">
        <f t="array" ref="F544">ROUND(MDETERM($AD$506:$AI$511-$F$534*MUNIT(6)),6)</f>
        <v/>
      </c>
      <c r="G544" s="3" t="inlineStr">
        <is>
          <t>n/a (complex)</t>
        </is>
      </c>
    </row>
    <row r="545">
      <c r="A545" s="3" t="inlineStr">
        <is>
          <t xml:space="preserve">  det(M − λ(3)I)</t>
        </is>
      </c>
      <c r="B545" s="3" t="inlineStr">
        <is>
          <t>n/a (complex)</t>
        </is>
      </c>
      <c r="C545" s="3">
        <f t="array" ref="C545">ROUND(MDETERM($I$506:$N$511-$C$535*MUNIT(6)),6)</f>
        <v/>
      </c>
      <c r="D545" s="3" t="inlineStr">
        <is>
          <t>n/a (complex)</t>
        </is>
      </c>
      <c r="E545" s="3">
        <f t="array" ref="E545">ROUND(MDETERM($W$506:$AB$511-$E$535*MUNIT(6)),6)</f>
        <v/>
      </c>
      <c r="F545" s="3">
        <f t="array" ref="F545">ROUND(MDETERM($AD$506:$AI$511-$F$535*MUNIT(6)),6)</f>
        <v/>
      </c>
      <c r="G545" s="3" t="inlineStr">
        <is>
          <t>n/a (complex)</t>
        </is>
      </c>
    </row>
    <row r="546">
      <c r="A546" s="3" t="inlineStr">
        <is>
          <t xml:space="preserve">  det(M − λ(4)I)</t>
        </is>
      </c>
      <c r="B546" s="3" t="inlineStr">
        <is>
          <t>n/a (complex)</t>
        </is>
      </c>
      <c r="C546" s="3">
        <f t="array" ref="C546">ROUND(MDETERM($I$506:$N$511-$C$536*MUNIT(6)),6)</f>
        <v/>
      </c>
      <c r="D546" s="3" t="inlineStr">
        <is>
          <t>n/a (complex)</t>
        </is>
      </c>
      <c r="E546" s="3">
        <f t="array" ref="E546">ROUND(MDETERM($W$506:$AB$511-$E$536*MUNIT(6)),6)</f>
        <v/>
      </c>
      <c r="F546" s="3">
        <f t="array" ref="F546">ROUND(MDETERM($AD$506:$AI$511-$F$536*MUNIT(6)),6)</f>
        <v/>
      </c>
      <c r="G546" s="3" t="inlineStr">
        <is>
          <t>n/a (complex)</t>
        </is>
      </c>
    </row>
    <row r="547">
      <c r="A547" s="3" t="inlineStr">
        <is>
          <t xml:space="preserve">  det(M − λ(5)I)</t>
        </is>
      </c>
      <c r="B547" s="3" t="inlineStr">
        <is>
          <t>n/a (complex)</t>
        </is>
      </c>
      <c r="C547" s="3">
        <f t="array" ref="C547">ROUND(MDETERM($I$506:$N$511-$C$537*MUNIT(6)),6)</f>
        <v/>
      </c>
      <c r="D547" s="3" t="inlineStr">
        <is>
          <t>n/a (complex)</t>
        </is>
      </c>
      <c r="E547" s="3">
        <f t="array" ref="E547">ROUND(MDETERM($W$506:$AB$511-$E$537*MUNIT(6)),6)</f>
        <v/>
      </c>
      <c r="F547" s="3">
        <f t="array" ref="F547">ROUND(MDETERM($AD$506:$AI$511-$F$537*MUNIT(6)),6)</f>
        <v/>
      </c>
      <c r="G547" s="3" t="inlineStr">
        <is>
          <t>n/a (complex)</t>
        </is>
      </c>
    </row>
    <row r="548">
      <c r="A548" s="3" t="inlineStr">
        <is>
          <t xml:space="preserve">  det(M − λ(6)I)</t>
        </is>
      </c>
      <c r="B548" s="3" t="inlineStr">
        <is>
          <t>n/a (complex)</t>
        </is>
      </c>
      <c r="C548" s="3">
        <f t="array" ref="C548">ROUND(MDETERM($I$506:$N$511-$C$538*MUNIT(6)),6)</f>
        <v/>
      </c>
      <c r="D548" s="3" t="inlineStr">
        <is>
          <t>n/a (complex)</t>
        </is>
      </c>
      <c r="E548" s="3">
        <f t="array" ref="E548">ROUND(MDETERM($W$506:$AB$511-$E$538*MUNIT(6)),6)</f>
        <v/>
      </c>
      <c r="F548" s="3">
        <f t="array" ref="F548">ROUND(MDETERM($AD$506:$AI$511-$F$538*MUNIT(6)),6)</f>
        <v/>
      </c>
      <c r="G548" s="3" t="inlineStr">
        <is>
          <t>n/a (complex)</t>
        </is>
      </c>
    </row>
    <row r="552" ht="16" customHeight="1">
      <c r="A552" s="14" t="inlineStr">
        <is>
          <t>RAG R2 | mixtral:8x22b</t>
        </is>
      </c>
      <c r="B552" s="9" t="inlineStr">
        <is>
          <t>run 1 (raw, pasted)</t>
        </is>
      </c>
      <c r="I552" s="9" t="inlineStr">
        <is>
          <t>run 2 (raw, pasted)</t>
        </is>
      </c>
      <c r="P552" s="9" t="inlineStr">
        <is>
          <t>run 3 (raw, pasted)</t>
        </is>
      </c>
      <c r="W552" s="9" t="inlineStr">
        <is>
          <t>run 4 (raw, pasted)</t>
        </is>
      </c>
      <c r="AD552" s="9" t="inlineStr">
        <is>
          <t>run 5 (raw, pasted)</t>
        </is>
      </c>
      <c r="AK552" s="9" t="inlineStr">
        <is>
          <t>Step2 average matrix (formula)</t>
        </is>
      </c>
      <c r="AR552" s="9" t="inlineStr">
        <is>
          <t>ground truth (reference)</t>
        </is>
      </c>
    </row>
    <row r="553" ht="60" customHeight="1">
      <c r="B553" s="15" t="inlineStr">
        <is>
          <t>Primary structure</t>
        </is>
      </c>
      <c r="C553" s="15" t="inlineStr">
        <is>
          <t>Secondary structure</t>
        </is>
      </c>
      <c r="D553" s="15" t="inlineStr">
        <is>
          <t>Payload</t>
        </is>
      </c>
      <c r="E553" s="15" t="inlineStr">
        <is>
          <t>Communication system</t>
        </is>
      </c>
      <c r="F553" s="15" t="inlineStr">
        <is>
          <t>Power system</t>
        </is>
      </c>
      <c r="G553" s="15" t="inlineStr">
        <is>
          <t>Attitude control system</t>
        </is>
      </c>
      <c r="I553" s="15" t="inlineStr">
        <is>
          <t>Primary structure</t>
        </is>
      </c>
      <c r="J553" s="15" t="inlineStr">
        <is>
          <t>Secondary structure</t>
        </is>
      </c>
      <c r="K553" s="15" t="inlineStr">
        <is>
          <t>Payload</t>
        </is>
      </c>
      <c r="L553" s="15" t="inlineStr">
        <is>
          <t>Communication system</t>
        </is>
      </c>
      <c r="M553" s="15" t="inlineStr">
        <is>
          <t>Power system</t>
        </is>
      </c>
      <c r="N553" s="15" t="inlineStr">
        <is>
          <t>Attitude control system</t>
        </is>
      </c>
      <c r="P553" s="15" t="inlineStr">
        <is>
          <t>Primary structure</t>
        </is>
      </c>
      <c r="Q553" s="15" t="inlineStr">
        <is>
          <t>Secondary structure</t>
        </is>
      </c>
      <c r="R553" s="15" t="inlineStr">
        <is>
          <t>Payload</t>
        </is>
      </c>
      <c r="S553" s="15" t="inlineStr">
        <is>
          <t>Communication system</t>
        </is>
      </c>
      <c r="T553" s="15" t="inlineStr">
        <is>
          <t>Power system</t>
        </is>
      </c>
      <c r="U553" s="15" t="inlineStr">
        <is>
          <t>Attitude control system</t>
        </is>
      </c>
      <c r="W553" s="15" t="inlineStr">
        <is>
          <t>Primary structure</t>
        </is>
      </c>
      <c r="X553" s="15" t="inlineStr">
        <is>
          <t>Secondary structure</t>
        </is>
      </c>
      <c r="Y553" s="15" t="inlineStr">
        <is>
          <t>Payload</t>
        </is>
      </c>
      <c r="Z553" s="15" t="inlineStr">
        <is>
          <t>Communication system</t>
        </is>
      </c>
      <c r="AA553" s="15" t="inlineStr">
        <is>
          <t>Power system</t>
        </is>
      </c>
      <c r="AB553" s="15" t="inlineStr">
        <is>
          <t>Attitude control system</t>
        </is>
      </c>
      <c r="AD553" s="15" t="inlineStr">
        <is>
          <t>Primary structure</t>
        </is>
      </c>
      <c r="AE553" s="15" t="inlineStr">
        <is>
          <t>Secondary structure</t>
        </is>
      </c>
      <c r="AF553" s="15" t="inlineStr">
        <is>
          <t>Payload</t>
        </is>
      </c>
      <c r="AG553" s="15" t="inlineStr">
        <is>
          <t>Communication system</t>
        </is>
      </c>
      <c r="AH553" s="15" t="inlineStr">
        <is>
          <t>Power system</t>
        </is>
      </c>
      <c r="AI553" s="15" t="inlineStr">
        <is>
          <t>Attitude control system</t>
        </is>
      </c>
      <c r="AK553" s="15" t="inlineStr">
        <is>
          <t>Primary structure</t>
        </is>
      </c>
      <c r="AL553" s="15" t="inlineStr">
        <is>
          <t>Secondary structure</t>
        </is>
      </c>
      <c r="AM553" s="15" t="inlineStr">
        <is>
          <t>Payload</t>
        </is>
      </c>
      <c r="AN553" s="15" t="inlineStr">
        <is>
          <t>Communication system</t>
        </is>
      </c>
      <c r="AO553" s="15" t="inlineStr">
        <is>
          <t>Power system</t>
        </is>
      </c>
      <c r="AP553" s="15" t="inlineStr">
        <is>
          <t>Attitude control system</t>
        </is>
      </c>
    </row>
    <row r="554">
      <c r="A554" s="3" t="inlineStr">
        <is>
          <t>Primary structure</t>
        </is>
      </c>
      <c r="B554" s="8" t="n">
        <v>1</v>
      </c>
      <c r="C554" s="8" t="n">
        <v>1</v>
      </c>
      <c r="D554" s="8" t="n">
        <v>1</v>
      </c>
      <c r="E554" s="8" t="n">
        <v>1</v>
      </c>
      <c r="F554" s="8" t="n">
        <v>1</v>
      </c>
      <c r="G554" s="8" t="n">
        <v>1</v>
      </c>
      <c r="I554" s="8" t="n">
        <v>1</v>
      </c>
      <c r="J554" s="8" t="n">
        <v>1</v>
      </c>
      <c r="K554" s="8" t="n">
        <v>1</v>
      </c>
      <c r="L554" s="8" t="n">
        <v>1</v>
      </c>
      <c r="M554" s="8" t="n">
        <v>1</v>
      </c>
      <c r="N554" s="8" t="n">
        <v>1</v>
      </c>
      <c r="P554" s="8" t="n">
        <v>1</v>
      </c>
      <c r="Q554" s="8" t="n">
        <v>1</v>
      </c>
      <c r="R554" s="8" t="n">
        <v>1</v>
      </c>
      <c r="S554" s="8" t="n">
        <v>1</v>
      </c>
      <c r="T554" s="8" t="n">
        <v>1</v>
      </c>
      <c r="U554" s="8" t="n">
        <v>1</v>
      </c>
      <c r="W554" s="8" t="n">
        <v>1</v>
      </c>
      <c r="X554" s="8" t="n">
        <v>1</v>
      </c>
      <c r="Y554" s="8" t="n">
        <v>1</v>
      </c>
      <c r="Z554" s="8" t="n">
        <v>1</v>
      </c>
      <c r="AA554" s="8" t="n">
        <v>1</v>
      </c>
      <c r="AB554" s="8" t="n">
        <v>1</v>
      </c>
      <c r="AD554" s="8" t="n">
        <v>1</v>
      </c>
      <c r="AE554" s="8" t="n">
        <v>1</v>
      </c>
      <c r="AF554" s="8" t="n">
        <v>1</v>
      </c>
      <c r="AG554" s="8" t="n">
        <v>1</v>
      </c>
      <c r="AH554" s="8" t="n">
        <v>1</v>
      </c>
      <c r="AI554" s="8" t="n">
        <v>1</v>
      </c>
      <c r="AK554" s="8">
        <f>IF(($B$554&lt;&gt;2)+($I$554&lt;&gt;2)+($P$554&lt;&gt;2)+($W$554&lt;&gt;2)+($AD$554&lt;&gt;2)=0,2,IF((($B$554&lt;&gt;2)*$B$554+($I$554&lt;&gt;2)*$I$554+($P$554&lt;&gt;2)*$P$554+($W$554&lt;&gt;2)*$W$554+($AD$554&lt;&gt;2)*$AD$554)/(($B$554&lt;&gt;2)+($I$554&lt;&gt;2)+($P$554&lt;&gt;2)+($W$554&lt;&gt;2)+($AD$554&lt;&gt;2))&gt;=0.5,1,0))</f>
        <v/>
      </c>
      <c r="AL554" s="8">
        <f>IF(($C$554&lt;&gt;2)+($J$554&lt;&gt;2)+($Q$554&lt;&gt;2)+($X$554&lt;&gt;2)+($AE$554&lt;&gt;2)=0,2,IF((($C$554&lt;&gt;2)*$C$554+($J$554&lt;&gt;2)*$J$554+($Q$554&lt;&gt;2)*$Q$554+($X$554&lt;&gt;2)*$X$554+($AE$554&lt;&gt;2)*$AE$554)/(($C$554&lt;&gt;2)+($J$554&lt;&gt;2)+($Q$554&lt;&gt;2)+($X$554&lt;&gt;2)+($AE$554&lt;&gt;2))&gt;=0.5,1,0))</f>
        <v/>
      </c>
      <c r="AM554" s="8">
        <f>IF(($D$554&lt;&gt;2)+($K$554&lt;&gt;2)+($R$554&lt;&gt;2)+($Y$554&lt;&gt;2)+($AF$554&lt;&gt;2)=0,2,IF((($D$554&lt;&gt;2)*$D$554+($K$554&lt;&gt;2)*$K$554+($R$554&lt;&gt;2)*$R$554+($Y$554&lt;&gt;2)*$Y$554+($AF$554&lt;&gt;2)*$AF$554)/(($D$554&lt;&gt;2)+($K$554&lt;&gt;2)+($R$554&lt;&gt;2)+($Y$554&lt;&gt;2)+($AF$554&lt;&gt;2))&gt;=0.5,1,0))</f>
        <v/>
      </c>
      <c r="AN554" s="8">
        <f>IF(($E$554&lt;&gt;2)+($L$554&lt;&gt;2)+($S$554&lt;&gt;2)+($Z$554&lt;&gt;2)+($AG$554&lt;&gt;2)=0,2,IF((($E$554&lt;&gt;2)*$E$554+($L$554&lt;&gt;2)*$L$554+($S$554&lt;&gt;2)*$S$554+($Z$554&lt;&gt;2)*$Z$554+($AG$554&lt;&gt;2)*$AG$554)/(($E$554&lt;&gt;2)+($L$554&lt;&gt;2)+($S$554&lt;&gt;2)+($Z$554&lt;&gt;2)+($AG$554&lt;&gt;2))&gt;=0.5,1,0))</f>
        <v/>
      </c>
      <c r="AO554" s="8">
        <f>IF(($F$554&lt;&gt;2)+($M$554&lt;&gt;2)+($T$554&lt;&gt;2)+($AA$554&lt;&gt;2)+($AH$554&lt;&gt;2)=0,2,IF((($F$554&lt;&gt;2)*$F$554+($M$554&lt;&gt;2)*$M$554+($T$554&lt;&gt;2)*$T$554+($AA$554&lt;&gt;2)*$AA$554+($AH$554&lt;&gt;2)*$AH$554)/(($F$554&lt;&gt;2)+($M$554&lt;&gt;2)+($T$554&lt;&gt;2)+($AA$554&lt;&gt;2)+($AH$554&lt;&gt;2))&gt;=0.5,1,0))</f>
        <v/>
      </c>
      <c r="AP554" s="8">
        <f>IF(($G$554&lt;&gt;2)+($N$554&lt;&gt;2)+($U$554&lt;&gt;2)+($AB$554&lt;&gt;2)+($AI$554&lt;&gt;2)=0,2,IF((($G$554&lt;&gt;2)*$G$554+($N$554&lt;&gt;2)*$N$554+($U$554&lt;&gt;2)*$U$554+($AB$554&lt;&gt;2)*$AB$554+($AI$554&lt;&gt;2)*$AI$554)/(($G$554&lt;&gt;2)+($N$554&lt;&gt;2)+($U$554&lt;&gt;2)+($AB$554&lt;&gt;2)+($AI$554&lt;&gt;2))&gt;=0.5,1,0))</f>
        <v/>
      </c>
      <c r="AR554" s="16">
        <f>'Ground truth'!$B$3</f>
        <v/>
      </c>
      <c r="AS554" s="16">
        <f>'Ground truth'!$C$3</f>
        <v/>
      </c>
      <c r="AT554" s="16">
        <f>'Ground truth'!$D$3</f>
        <v/>
      </c>
      <c r="AU554" s="16">
        <f>'Ground truth'!$E$3</f>
        <v/>
      </c>
      <c r="AV554" s="16">
        <f>'Ground truth'!$F$3</f>
        <v/>
      </c>
      <c r="AW554" s="16">
        <f>'Ground truth'!$G$3</f>
        <v/>
      </c>
    </row>
    <row r="555">
      <c r="A555" s="3" t="inlineStr">
        <is>
          <t>Secondary structure</t>
        </is>
      </c>
      <c r="B555" s="8" t="n">
        <v>1</v>
      </c>
      <c r="C555" s="8" t="n">
        <v>1</v>
      </c>
      <c r="D555" s="8" t="n">
        <v>0</v>
      </c>
      <c r="E555" s="8" t="n">
        <v>1</v>
      </c>
      <c r="F555" s="8" t="n">
        <v>1</v>
      </c>
      <c r="G555" s="8" t="n">
        <v>1</v>
      </c>
      <c r="I555" s="8" t="n">
        <v>1</v>
      </c>
      <c r="J555" s="8" t="n">
        <v>1</v>
      </c>
      <c r="K555" s="8" t="n">
        <v>0</v>
      </c>
      <c r="L555" s="8" t="n">
        <v>1</v>
      </c>
      <c r="M555" s="8" t="n">
        <v>1</v>
      </c>
      <c r="N555" s="8" t="n">
        <v>1</v>
      </c>
      <c r="P555" s="8" t="n">
        <v>1</v>
      </c>
      <c r="Q555" s="8" t="n">
        <v>1</v>
      </c>
      <c r="R555" s="8" t="n">
        <v>0</v>
      </c>
      <c r="S555" s="8" t="n">
        <v>1</v>
      </c>
      <c r="T555" s="8" t="n">
        <v>1</v>
      </c>
      <c r="U555" s="8" t="n">
        <v>1</v>
      </c>
      <c r="W555" s="8" t="n">
        <v>1</v>
      </c>
      <c r="X555" s="8" t="n">
        <v>1</v>
      </c>
      <c r="Y555" s="8" t="n">
        <v>0</v>
      </c>
      <c r="Z555" s="8" t="n">
        <v>1</v>
      </c>
      <c r="AA555" s="8" t="n">
        <v>1</v>
      </c>
      <c r="AB555" s="8" t="n">
        <v>1</v>
      </c>
      <c r="AD555" s="8" t="n">
        <v>1</v>
      </c>
      <c r="AE555" s="8" t="n">
        <v>1</v>
      </c>
      <c r="AF555" s="8" t="n">
        <v>0</v>
      </c>
      <c r="AG555" s="8" t="n">
        <v>1</v>
      </c>
      <c r="AH555" s="8" t="n">
        <v>1</v>
      </c>
      <c r="AI555" s="8" t="n">
        <v>1</v>
      </c>
      <c r="AK555" s="8">
        <f>IF(($B$555&lt;&gt;2)+($I$555&lt;&gt;2)+($P$555&lt;&gt;2)+($W$555&lt;&gt;2)+($AD$555&lt;&gt;2)=0,2,IF((($B$555&lt;&gt;2)*$B$555+($I$555&lt;&gt;2)*$I$555+($P$555&lt;&gt;2)*$P$555+($W$555&lt;&gt;2)*$W$555+($AD$555&lt;&gt;2)*$AD$555)/(($B$555&lt;&gt;2)+($I$555&lt;&gt;2)+($P$555&lt;&gt;2)+($W$555&lt;&gt;2)+($AD$555&lt;&gt;2))&gt;=0.5,1,0))</f>
        <v/>
      </c>
      <c r="AL555" s="8">
        <f>IF(($C$555&lt;&gt;2)+($J$555&lt;&gt;2)+($Q$555&lt;&gt;2)+($X$555&lt;&gt;2)+($AE$555&lt;&gt;2)=0,2,IF((($C$555&lt;&gt;2)*$C$555+($J$555&lt;&gt;2)*$J$555+($Q$555&lt;&gt;2)*$Q$555+($X$555&lt;&gt;2)*$X$555+($AE$555&lt;&gt;2)*$AE$555)/(($C$555&lt;&gt;2)+($J$555&lt;&gt;2)+($Q$555&lt;&gt;2)+($X$555&lt;&gt;2)+($AE$555&lt;&gt;2))&gt;=0.5,1,0))</f>
        <v/>
      </c>
      <c r="AM555" s="8">
        <f>IF(($D$555&lt;&gt;2)+($K$555&lt;&gt;2)+($R$555&lt;&gt;2)+($Y$555&lt;&gt;2)+($AF$555&lt;&gt;2)=0,2,IF((($D$555&lt;&gt;2)*$D$555+($K$555&lt;&gt;2)*$K$555+($R$555&lt;&gt;2)*$R$555+($Y$555&lt;&gt;2)*$Y$555+($AF$555&lt;&gt;2)*$AF$555)/(($D$555&lt;&gt;2)+($K$555&lt;&gt;2)+($R$555&lt;&gt;2)+($Y$555&lt;&gt;2)+($AF$555&lt;&gt;2))&gt;=0.5,1,0))</f>
        <v/>
      </c>
      <c r="AN555" s="8">
        <f>IF(($E$555&lt;&gt;2)+($L$555&lt;&gt;2)+($S$555&lt;&gt;2)+($Z$555&lt;&gt;2)+($AG$555&lt;&gt;2)=0,2,IF((($E$555&lt;&gt;2)*$E$555+($L$555&lt;&gt;2)*$L$555+($S$555&lt;&gt;2)*$S$555+($Z$555&lt;&gt;2)*$Z$555+($AG$555&lt;&gt;2)*$AG$555)/(($E$555&lt;&gt;2)+($L$555&lt;&gt;2)+($S$555&lt;&gt;2)+($Z$555&lt;&gt;2)+($AG$555&lt;&gt;2))&gt;=0.5,1,0))</f>
        <v/>
      </c>
      <c r="AO555" s="8">
        <f>IF(($F$555&lt;&gt;2)+($M$555&lt;&gt;2)+($T$555&lt;&gt;2)+($AA$555&lt;&gt;2)+($AH$555&lt;&gt;2)=0,2,IF((($F$555&lt;&gt;2)*$F$555+($M$555&lt;&gt;2)*$M$555+($T$555&lt;&gt;2)*$T$555+($AA$555&lt;&gt;2)*$AA$555+($AH$555&lt;&gt;2)*$AH$555)/(($F$555&lt;&gt;2)+($M$555&lt;&gt;2)+($T$555&lt;&gt;2)+($AA$555&lt;&gt;2)+($AH$555&lt;&gt;2))&gt;=0.5,1,0))</f>
        <v/>
      </c>
      <c r="AP555" s="8">
        <f>IF(($G$555&lt;&gt;2)+($N$555&lt;&gt;2)+($U$555&lt;&gt;2)+($AB$555&lt;&gt;2)+($AI$555&lt;&gt;2)=0,2,IF((($G$555&lt;&gt;2)*$G$555+($N$555&lt;&gt;2)*$N$555+($U$555&lt;&gt;2)*$U$555+($AB$555&lt;&gt;2)*$AB$555+($AI$555&lt;&gt;2)*$AI$555)/(($G$555&lt;&gt;2)+($N$555&lt;&gt;2)+($U$555&lt;&gt;2)+($AB$555&lt;&gt;2)+($AI$555&lt;&gt;2))&gt;=0.5,1,0))</f>
        <v/>
      </c>
      <c r="AR555" s="16">
        <f>'Ground truth'!$B$4</f>
        <v/>
      </c>
      <c r="AS555" s="16">
        <f>'Ground truth'!$C$4</f>
        <v/>
      </c>
      <c r="AT555" s="16">
        <f>'Ground truth'!$D$4</f>
        <v/>
      </c>
      <c r="AU555" s="16">
        <f>'Ground truth'!$E$4</f>
        <v/>
      </c>
      <c r="AV555" s="16">
        <f>'Ground truth'!$F$4</f>
        <v/>
      </c>
      <c r="AW555" s="16">
        <f>'Ground truth'!$G$4</f>
        <v/>
      </c>
    </row>
    <row r="556">
      <c r="A556" s="3" t="inlineStr">
        <is>
          <t>Payload</t>
        </is>
      </c>
      <c r="B556" s="8" t="n">
        <v>1</v>
      </c>
      <c r="C556" s="8" t="n">
        <v>0</v>
      </c>
      <c r="D556" s="8" t="n">
        <v>1</v>
      </c>
      <c r="E556" s="8" t="n">
        <v>0</v>
      </c>
      <c r="F556" s="8" t="n">
        <v>1</v>
      </c>
      <c r="G556" s="8" t="n">
        <v>1</v>
      </c>
      <c r="I556" s="8" t="n">
        <v>1</v>
      </c>
      <c r="J556" s="8" t="n">
        <v>0</v>
      </c>
      <c r="K556" s="8" t="n">
        <v>1</v>
      </c>
      <c r="L556" s="8" t="n">
        <v>0</v>
      </c>
      <c r="M556" s="8" t="n">
        <v>1</v>
      </c>
      <c r="N556" s="8" t="n">
        <v>1</v>
      </c>
      <c r="P556" s="8" t="n">
        <v>1</v>
      </c>
      <c r="Q556" s="8" t="n">
        <v>0</v>
      </c>
      <c r="R556" s="8" t="n">
        <v>1</v>
      </c>
      <c r="S556" s="8" t="n">
        <v>0</v>
      </c>
      <c r="T556" s="8" t="n">
        <v>1</v>
      </c>
      <c r="U556" s="8" t="n">
        <v>1</v>
      </c>
      <c r="W556" s="8" t="n">
        <v>1</v>
      </c>
      <c r="X556" s="8" t="n">
        <v>0</v>
      </c>
      <c r="Y556" s="8" t="n">
        <v>1</v>
      </c>
      <c r="Z556" s="8" t="n">
        <v>0</v>
      </c>
      <c r="AA556" s="8" t="n">
        <v>1</v>
      </c>
      <c r="AB556" s="8" t="n">
        <v>1</v>
      </c>
      <c r="AD556" s="8" t="n">
        <v>1</v>
      </c>
      <c r="AE556" s="8" t="n">
        <v>0</v>
      </c>
      <c r="AF556" s="8" t="n">
        <v>1</v>
      </c>
      <c r="AG556" s="8" t="n">
        <v>0</v>
      </c>
      <c r="AH556" s="8" t="n">
        <v>1</v>
      </c>
      <c r="AI556" s="8" t="n">
        <v>1</v>
      </c>
      <c r="AK556" s="8">
        <f>IF(($B$556&lt;&gt;2)+($I$556&lt;&gt;2)+($P$556&lt;&gt;2)+($W$556&lt;&gt;2)+($AD$556&lt;&gt;2)=0,2,IF((($B$556&lt;&gt;2)*$B$556+($I$556&lt;&gt;2)*$I$556+($P$556&lt;&gt;2)*$P$556+($W$556&lt;&gt;2)*$W$556+($AD$556&lt;&gt;2)*$AD$556)/(($B$556&lt;&gt;2)+($I$556&lt;&gt;2)+($P$556&lt;&gt;2)+($W$556&lt;&gt;2)+($AD$556&lt;&gt;2))&gt;=0.5,1,0))</f>
        <v/>
      </c>
      <c r="AL556" s="8">
        <f>IF(($C$556&lt;&gt;2)+($J$556&lt;&gt;2)+($Q$556&lt;&gt;2)+($X$556&lt;&gt;2)+($AE$556&lt;&gt;2)=0,2,IF((($C$556&lt;&gt;2)*$C$556+($J$556&lt;&gt;2)*$J$556+($Q$556&lt;&gt;2)*$Q$556+($X$556&lt;&gt;2)*$X$556+($AE$556&lt;&gt;2)*$AE$556)/(($C$556&lt;&gt;2)+($J$556&lt;&gt;2)+($Q$556&lt;&gt;2)+($X$556&lt;&gt;2)+($AE$556&lt;&gt;2))&gt;=0.5,1,0))</f>
        <v/>
      </c>
      <c r="AM556" s="8">
        <f>IF(($D$556&lt;&gt;2)+($K$556&lt;&gt;2)+($R$556&lt;&gt;2)+($Y$556&lt;&gt;2)+($AF$556&lt;&gt;2)=0,2,IF((($D$556&lt;&gt;2)*$D$556+($K$556&lt;&gt;2)*$K$556+($R$556&lt;&gt;2)*$R$556+($Y$556&lt;&gt;2)*$Y$556+($AF$556&lt;&gt;2)*$AF$556)/(($D$556&lt;&gt;2)+($K$556&lt;&gt;2)+($R$556&lt;&gt;2)+($Y$556&lt;&gt;2)+($AF$556&lt;&gt;2))&gt;=0.5,1,0))</f>
        <v/>
      </c>
      <c r="AN556" s="8">
        <f>IF(($E$556&lt;&gt;2)+($L$556&lt;&gt;2)+($S$556&lt;&gt;2)+($Z$556&lt;&gt;2)+($AG$556&lt;&gt;2)=0,2,IF((($E$556&lt;&gt;2)*$E$556+($L$556&lt;&gt;2)*$L$556+($S$556&lt;&gt;2)*$S$556+($Z$556&lt;&gt;2)*$Z$556+($AG$556&lt;&gt;2)*$AG$556)/(($E$556&lt;&gt;2)+($L$556&lt;&gt;2)+($S$556&lt;&gt;2)+($Z$556&lt;&gt;2)+($AG$556&lt;&gt;2))&gt;=0.5,1,0))</f>
        <v/>
      </c>
      <c r="AO556" s="8">
        <f>IF(($F$556&lt;&gt;2)+($M$556&lt;&gt;2)+($T$556&lt;&gt;2)+($AA$556&lt;&gt;2)+($AH$556&lt;&gt;2)=0,2,IF((($F$556&lt;&gt;2)*$F$556+($M$556&lt;&gt;2)*$M$556+($T$556&lt;&gt;2)*$T$556+($AA$556&lt;&gt;2)*$AA$556+($AH$556&lt;&gt;2)*$AH$556)/(($F$556&lt;&gt;2)+($M$556&lt;&gt;2)+($T$556&lt;&gt;2)+($AA$556&lt;&gt;2)+($AH$556&lt;&gt;2))&gt;=0.5,1,0))</f>
        <v/>
      </c>
      <c r="AP556" s="8">
        <f>IF(($G$556&lt;&gt;2)+($N$556&lt;&gt;2)+($U$556&lt;&gt;2)+($AB$556&lt;&gt;2)+($AI$556&lt;&gt;2)=0,2,IF((($G$556&lt;&gt;2)*$G$556+($N$556&lt;&gt;2)*$N$556+($U$556&lt;&gt;2)*$U$556+($AB$556&lt;&gt;2)*$AB$556+($AI$556&lt;&gt;2)*$AI$556)/(($G$556&lt;&gt;2)+($N$556&lt;&gt;2)+($U$556&lt;&gt;2)+($AB$556&lt;&gt;2)+($AI$556&lt;&gt;2))&gt;=0.5,1,0))</f>
        <v/>
      </c>
      <c r="AR556" s="16">
        <f>'Ground truth'!$B$5</f>
        <v/>
      </c>
      <c r="AS556" s="16">
        <f>'Ground truth'!$C$5</f>
        <v/>
      </c>
      <c r="AT556" s="16">
        <f>'Ground truth'!$D$5</f>
        <v/>
      </c>
      <c r="AU556" s="16">
        <f>'Ground truth'!$E$5</f>
        <v/>
      </c>
      <c r="AV556" s="16">
        <f>'Ground truth'!$F$5</f>
        <v/>
      </c>
      <c r="AW556" s="16">
        <f>'Ground truth'!$G$5</f>
        <v/>
      </c>
    </row>
    <row r="557">
      <c r="A557" s="3" t="inlineStr">
        <is>
          <t>Communication system</t>
        </is>
      </c>
      <c r="B557" s="8" t="n">
        <v>1</v>
      </c>
      <c r="C557" s="8" t="n">
        <v>1</v>
      </c>
      <c r="D557" s="8" t="n">
        <v>0</v>
      </c>
      <c r="E557" s="8" t="n">
        <v>1</v>
      </c>
      <c r="F557" s="8" t="n">
        <v>1</v>
      </c>
      <c r="G557" s="8" t="n">
        <v>1</v>
      </c>
      <c r="I557" s="8" t="n">
        <v>1</v>
      </c>
      <c r="J557" s="8" t="n">
        <v>1</v>
      </c>
      <c r="K557" s="8" t="n">
        <v>0</v>
      </c>
      <c r="L557" s="8" t="n">
        <v>1</v>
      </c>
      <c r="M557" s="8" t="n">
        <v>1</v>
      </c>
      <c r="N557" s="8" t="n">
        <v>1</v>
      </c>
      <c r="P557" s="8" t="n">
        <v>1</v>
      </c>
      <c r="Q557" s="8" t="n">
        <v>1</v>
      </c>
      <c r="R557" s="8" t="n">
        <v>0</v>
      </c>
      <c r="S557" s="8" t="n">
        <v>1</v>
      </c>
      <c r="T557" s="8" t="n">
        <v>1</v>
      </c>
      <c r="U557" s="8" t="n">
        <v>1</v>
      </c>
      <c r="W557" s="8" t="n">
        <v>1</v>
      </c>
      <c r="X557" s="8" t="n">
        <v>1</v>
      </c>
      <c r="Y557" s="8" t="n">
        <v>0</v>
      </c>
      <c r="Z557" s="8" t="n">
        <v>1</v>
      </c>
      <c r="AA557" s="8" t="n">
        <v>1</v>
      </c>
      <c r="AB557" s="8" t="n">
        <v>1</v>
      </c>
      <c r="AD557" s="8" t="n">
        <v>1</v>
      </c>
      <c r="AE557" s="8" t="n">
        <v>1</v>
      </c>
      <c r="AF557" s="8" t="n">
        <v>0</v>
      </c>
      <c r="AG557" s="8" t="n">
        <v>1</v>
      </c>
      <c r="AH557" s="8" t="n">
        <v>1</v>
      </c>
      <c r="AI557" s="8" t="n">
        <v>1</v>
      </c>
      <c r="AK557" s="8">
        <f>IF(($B$557&lt;&gt;2)+($I$557&lt;&gt;2)+($P$557&lt;&gt;2)+($W$557&lt;&gt;2)+($AD$557&lt;&gt;2)=0,2,IF((($B$557&lt;&gt;2)*$B$557+($I$557&lt;&gt;2)*$I$557+($P$557&lt;&gt;2)*$P$557+($W$557&lt;&gt;2)*$W$557+($AD$557&lt;&gt;2)*$AD$557)/(($B$557&lt;&gt;2)+($I$557&lt;&gt;2)+($P$557&lt;&gt;2)+($W$557&lt;&gt;2)+($AD$557&lt;&gt;2))&gt;=0.5,1,0))</f>
        <v/>
      </c>
      <c r="AL557" s="8">
        <f>IF(($C$557&lt;&gt;2)+($J$557&lt;&gt;2)+($Q$557&lt;&gt;2)+($X$557&lt;&gt;2)+($AE$557&lt;&gt;2)=0,2,IF((($C$557&lt;&gt;2)*$C$557+($J$557&lt;&gt;2)*$J$557+($Q$557&lt;&gt;2)*$Q$557+($X$557&lt;&gt;2)*$X$557+($AE$557&lt;&gt;2)*$AE$557)/(($C$557&lt;&gt;2)+($J$557&lt;&gt;2)+($Q$557&lt;&gt;2)+($X$557&lt;&gt;2)+($AE$557&lt;&gt;2))&gt;=0.5,1,0))</f>
        <v/>
      </c>
      <c r="AM557" s="8">
        <f>IF(($D$557&lt;&gt;2)+($K$557&lt;&gt;2)+($R$557&lt;&gt;2)+($Y$557&lt;&gt;2)+($AF$557&lt;&gt;2)=0,2,IF((($D$557&lt;&gt;2)*$D$557+($K$557&lt;&gt;2)*$K$557+($R$557&lt;&gt;2)*$R$557+($Y$557&lt;&gt;2)*$Y$557+($AF$557&lt;&gt;2)*$AF$557)/(($D$557&lt;&gt;2)+($K$557&lt;&gt;2)+($R$557&lt;&gt;2)+($Y$557&lt;&gt;2)+($AF$557&lt;&gt;2))&gt;=0.5,1,0))</f>
        <v/>
      </c>
      <c r="AN557" s="8">
        <f>IF(($E$557&lt;&gt;2)+($L$557&lt;&gt;2)+($S$557&lt;&gt;2)+($Z$557&lt;&gt;2)+($AG$557&lt;&gt;2)=0,2,IF((($E$557&lt;&gt;2)*$E$557+($L$557&lt;&gt;2)*$L$557+($S$557&lt;&gt;2)*$S$557+($Z$557&lt;&gt;2)*$Z$557+($AG$557&lt;&gt;2)*$AG$557)/(($E$557&lt;&gt;2)+($L$557&lt;&gt;2)+($S$557&lt;&gt;2)+($Z$557&lt;&gt;2)+($AG$557&lt;&gt;2))&gt;=0.5,1,0))</f>
        <v/>
      </c>
      <c r="AO557" s="8">
        <f>IF(($F$557&lt;&gt;2)+($M$557&lt;&gt;2)+($T$557&lt;&gt;2)+($AA$557&lt;&gt;2)+($AH$557&lt;&gt;2)=0,2,IF((($F$557&lt;&gt;2)*$F$557+($M$557&lt;&gt;2)*$M$557+($T$557&lt;&gt;2)*$T$557+($AA$557&lt;&gt;2)*$AA$557+($AH$557&lt;&gt;2)*$AH$557)/(($F$557&lt;&gt;2)+($M$557&lt;&gt;2)+($T$557&lt;&gt;2)+($AA$557&lt;&gt;2)+($AH$557&lt;&gt;2))&gt;=0.5,1,0))</f>
        <v/>
      </c>
      <c r="AP557" s="8">
        <f>IF(($G$557&lt;&gt;2)+($N$557&lt;&gt;2)+($U$557&lt;&gt;2)+($AB$557&lt;&gt;2)+($AI$557&lt;&gt;2)=0,2,IF((($G$557&lt;&gt;2)*$G$557+($N$557&lt;&gt;2)*$N$557+($U$557&lt;&gt;2)*$U$557+($AB$557&lt;&gt;2)*$AB$557+($AI$557&lt;&gt;2)*$AI$557)/(($G$557&lt;&gt;2)+($N$557&lt;&gt;2)+($U$557&lt;&gt;2)+($AB$557&lt;&gt;2)+($AI$557&lt;&gt;2))&gt;=0.5,1,0))</f>
        <v/>
      </c>
      <c r="AR557" s="16">
        <f>'Ground truth'!$B$6</f>
        <v/>
      </c>
      <c r="AS557" s="16">
        <f>'Ground truth'!$C$6</f>
        <v/>
      </c>
      <c r="AT557" s="16">
        <f>'Ground truth'!$D$6</f>
        <v/>
      </c>
      <c r="AU557" s="16">
        <f>'Ground truth'!$E$6</f>
        <v/>
      </c>
      <c r="AV557" s="16">
        <f>'Ground truth'!$F$6</f>
        <v/>
      </c>
      <c r="AW557" s="16">
        <f>'Ground truth'!$G$6</f>
        <v/>
      </c>
    </row>
    <row r="558">
      <c r="A558" s="3" t="inlineStr">
        <is>
          <t>Power system</t>
        </is>
      </c>
      <c r="B558" s="8" t="n">
        <v>1</v>
      </c>
      <c r="C558" s="8" t="n">
        <v>1</v>
      </c>
      <c r="D558" s="8" t="n">
        <v>1</v>
      </c>
      <c r="E558" s="8" t="n">
        <v>1</v>
      </c>
      <c r="F558" s="8" t="n">
        <v>1</v>
      </c>
      <c r="G558" s="8" t="n">
        <v>1</v>
      </c>
      <c r="I558" s="8" t="n">
        <v>1</v>
      </c>
      <c r="J558" s="8" t="n">
        <v>1</v>
      </c>
      <c r="K558" s="8" t="n">
        <v>1</v>
      </c>
      <c r="L558" s="8" t="n">
        <v>1</v>
      </c>
      <c r="M558" s="8" t="n">
        <v>1</v>
      </c>
      <c r="N558" s="8" t="n">
        <v>1</v>
      </c>
      <c r="P558" s="8" t="n">
        <v>1</v>
      </c>
      <c r="Q558" s="8" t="n">
        <v>1</v>
      </c>
      <c r="R558" s="8" t="n">
        <v>1</v>
      </c>
      <c r="S558" s="8" t="n">
        <v>1</v>
      </c>
      <c r="T558" s="8" t="n">
        <v>1</v>
      </c>
      <c r="U558" s="8" t="n">
        <v>1</v>
      </c>
      <c r="W558" s="8" t="n">
        <v>1</v>
      </c>
      <c r="X558" s="8" t="n">
        <v>1</v>
      </c>
      <c r="Y558" s="8" t="n">
        <v>1</v>
      </c>
      <c r="Z558" s="8" t="n">
        <v>1</v>
      </c>
      <c r="AA558" s="8" t="n">
        <v>1</v>
      </c>
      <c r="AB558" s="8" t="n">
        <v>1</v>
      </c>
      <c r="AD558" s="8" t="n">
        <v>1</v>
      </c>
      <c r="AE558" s="8" t="n">
        <v>1</v>
      </c>
      <c r="AF558" s="8" t="n">
        <v>1</v>
      </c>
      <c r="AG558" s="8" t="n">
        <v>1</v>
      </c>
      <c r="AH558" s="8" t="n">
        <v>1</v>
      </c>
      <c r="AI558" s="8" t="n">
        <v>1</v>
      </c>
      <c r="AK558" s="8">
        <f>IF(($B$558&lt;&gt;2)+($I$558&lt;&gt;2)+($P$558&lt;&gt;2)+($W$558&lt;&gt;2)+($AD$558&lt;&gt;2)=0,2,IF((($B$558&lt;&gt;2)*$B$558+($I$558&lt;&gt;2)*$I$558+($P$558&lt;&gt;2)*$P$558+($W$558&lt;&gt;2)*$W$558+($AD$558&lt;&gt;2)*$AD$558)/(($B$558&lt;&gt;2)+($I$558&lt;&gt;2)+($P$558&lt;&gt;2)+($W$558&lt;&gt;2)+($AD$558&lt;&gt;2))&gt;=0.5,1,0))</f>
        <v/>
      </c>
      <c r="AL558" s="8">
        <f>IF(($C$558&lt;&gt;2)+($J$558&lt;&gt;2)+($Q$558&lt;&gt;2)+($X$558&lt;&gt;2)+($AE$558&lt;&gt;2)=0,2,IF((($C$558&lt;&gt;2)*$C$558+($J$558&lt;&gt;2)*$J$558+($Q$558&lt;&gt;2)*$Q$558+($X$558&lt;&gt;2)*$X$558+($AE$558&lt;&gt;2)*$AE$558)/(($C$558&lt;&gt;2)+($J$558&lt;&gt;2)+($Q$558&lt;&gt;2)+($X$558&lt;&gt;2)+($AE$558&lt;&gt;2))&gt;=0.5,1,0))</f>
        <v/>
      </c>
      <c r="AM558" s="8">
        <f>IF(($D$558&lt;&gt;2)+($K$558&lt;&gt;2)+($R$558&lt;&gt;2)+($Y$558&lt;&gt;2)+($AF$558&lt;&gt;2)=0,2,IF((($D$558&lt;&gt;2)*$D$558+($K$558&lt;&gt;2)*$K$558+($R$558&lt;&gt;2)*$R$558+($Y$558&lt;&gt;2)*$Y$558+($AF$558&lt;&gt;2)*$AF$558)/(($D$558&lt;&gt;2)+($K$558&lt;&gt;2)+($R$558&lt;&gt;2)+($Y$558&lt;&gt;2)+($AF$558&lt;&gt;2))&gt;=0.5,1,0))</f>
        <v/>
      </c>
      <c r="AN558" s="8">
        <f>IF(($E$558&lt;&gt;2)+($L$558&lt;&gt;2)+($S$558&lt;&gt;2)+($Z$558&lt;&gt;2)+($AG$558&lt;&gt;2)=0,2,IF((($E$558&lt;&gt;2)*$E$558+($L$558&lt;&gt;2)*$L$558+($S$558&lt;&gt;2)*$S$558+($Z$558&lt;&gt;2)*$Z$558+($AG$558&lt;&gt;2)*$AG$558)/(($E$558&lt;&gt;2)+($L$558&lt;&gt;2)+($S$558&lt;&gt;2)+($Z$558&lt;&gt;2)+($AG$558&lt;&gt;2))&gt;=0.5,1,0))</f>
        <v/>
      </c>
      <c r="AO558" s="8">
        <f>IF(($F$558&lt;&gt;2)+($M$558&lt;&gt;2)+($T$558&lt;&gt;2)+($AA$558&lt;&gt;2)+($AH$558&lt;&gt;2)=0,2,IF((($F$558&lt;&gt;2)*$F$558+($M$558&lt;&gt;2)*$M$558+($T$558&lt;&gt;2)*$T$558+($AA$558&lt;&gt;2)*$AA$558+($AH$558&lt;&gt;2)*$AH$558)/(($F$558&lt;&gt;2)+($M$558&lt;&gt;2)+($T$558&lt;&gt;2)+($AA$558&lt;&gt;2)+($AH$558&lt;&gt;2))&gt;=0.5,1,0))</f>
        <v/>
      </c>
      <c r="AP558" s="8">
        <f>IF(($G$558&lt;&gt;2)+($N$558&lt;&gt;2)+($U$558&lt;&gt;2)+($AB$558&lt;&gt;2)+($AI$558&lt;&gt;2)=0,2,IF((($G$558&lt;&gt;2)*$G$558+($N$558&lt;&gt;2)*$N$558+($U$558&lt;&gt;2)*$U$558+($AB$558&lt;&gt;2)*$AB$558+($AI$558&lt;&gt;2)*$AI$558)/(($G$558&lt;&gt;2)+($N$558&lt;&gt;2)+($U$558&lt;&gt;2)+($AB$558&lt;&gt;2)+($AI$558&lt;&gt;2))&gt;=0.5,1,0))</f>
        <v/>
      </c>
      <c r="AR558" s="16">
        <f>'Ground truth'!$B$7</f>
        <v/>
      </c>
      <c r="AS558" s="16">
        <f>'Ground truth'!$C$7</f>
        <v/>
      </c>
      <c r="AT558" s="16">
        <f>'Ground truth'!$D$7</f>
        <v/>
      </c>
      <c r="AU558" s="16">
        <f>'Ground truth'!$E$7</f>
        <v/>
      </c>
      <c r="AV558" s="16">
        <f>'Ground truth'!$F$7</f>
        <v/>
      </c>
      <c r="AW558" s="16">
        <f>'Ground truth'!$G$7</f>
        <v/>
      </c>
    </row>
    <row r="559">
      <c r="A559" s="3" t="inlineStr">
        <is>
          <t>Attitude control system</t>
        </is>
      </c>
      <c r="B559" s="8" t="n">
        <v>1</v>
      </c>
      <c r="C559" s="8" t="n">
        <v>1</v>
      </c>
      <c r="D559" s="8" t="n">
        <v>1</v>
      </c>
      <c r="E559" s="8" t="n">
        <v>1</v>
      </c>
      <c r="F559" s="8" t="n">
        <v>1</v>
      </c>
      <c r="G559" s="8" t="n">
        <v>1</v>
      </c>
      <c r="I559" s="8" t="n">
        <v>1</v>
      </c>
      <c r="J559" s="8" t="n">
        <v>1</v>
      </c>
      <c r="K559" s="8" t="n">
        <v>1</v>
      </c>
      <c r="L559" s="8" t="n">
        <v>1</v>
      </c>
      <c r="M559" s="8" t="n">
        <v>1</v>
      </c>
      <c r="N559" s="8" t="n">
        <v>1</v>
      </c>
      <c r="P559" s="8" t="n">
        <v>1</v>
      </c>
      <c r="Q559" s="8" t="n">
        <v>1</v>
      </c>
      <c r="R559" s="8" t="n">
        <v>1</v>
      </c>
      <c r="S559" s="8" t="n">
        <v>1</v>
      </c>
      <c r="T559" s="8" t="n">
        <v>1</v>
      </c>
      <c r="U559" s="8" t="n">
        <v>1</v>
      </c>
      <c r="W559" s="8" t="n">
        <v>1</v>
      </c>
      <c r="X559" s="8" t="n">
        <v>1</v>
      </c>
      <c r="Y559" s="8" t="n">
        <v>1</v>
      </c>
      <c r="Z559" s="8" t="n">
        <v>1</v>
      </c>
      <c r="AA559" s="8" t="n">
        <v>1</v>
      </c>
      <c r="AB559" s="8" t="n">
        <v>1</v>
      </c>
      <c r="AD559" s="8" t="n">
        <v>1</v>
      </c>
      <c r="AE559" s="8" t="n">
        <v>1</v>
      </c>
      <c r="AF559" s="8" t="n">
        <v>1</v>
      </c>
      <c r="AG559" s="8" t="n">
        <v>1</v>
      </c>
      <c r="AH559" s="8" t="n">
        <v>1</v>
      </c>
      <c r="AI559" s="8" t="n">
        <v>1</v>
      </c>
      <c r="AK559" s="8">
        <f>IF(($B$559&lt;&gt;2)+($I$559&lt;&gt;2)+($P$559&lt;&gt;2)+($W$559&lt;&gt;2)+($AD$559&lt;&gt;2)=0,2,IF((($B$559&lt;&gt;2)*$B$559+($I$559&lt;&gt;2)*$I$559+($P$559&lt;&gt;2)*$P$559+($W$559&lt;&gt;2)*$W$559+($AD$559&lt;&gt;2)*$AD$559)/(($B$559&lt;&gt;2)+($I$559&lt;&gt;2)+($P$559&lt;&gt;2)+($W$559&lt;&gt;2)+($AD$559&lt;&gt;2))&gt;=0.5,1,0))</f>
        <v/>
      </c>
      <c r="AL559" s="8">
        <f>IF(($C$559&lt;&gt;2)+($J$559&lt;&gt;2)+($Q$559&lt;&gt;2)+($X$559&lt;&gt;2)+($AE$559&lt;&gt;2)=0,2,IF((($C$559&lt;&gt;2)*$C$559+($J$559&lt;&gt;2)*$J$559+($Q$559&lt;&gt;2)*$Q$559+($X$559&lt;&gt;2)*$X$559+($AE$559&lt;&gt;2)*$AE$559)/(($C$559&lt;&gt;2)+($J$559&lt;&gt;2)+($Q$559&lt;&gt;2)+($X$559&lt;&gt;2)+($AE$559&lt;&gt;2))&gt;=0.5,1,0))</f>
        <v/>
      </c>
      <c r="AM559" s="8">
        <f>IF(($D$559&lt;&gt;2)+($K$559&lt;&gt;2)+($R$559&lt;&gt;2)+($Y$559&lt;&gt;2)+($AF$559&lt;&gt;2)=0,2,IF((($D$559&lt;&gt;2)*$D$559+($K$559&lt;&gt;2)*$K$559+($R$559&lt;&gt;2)*$R$559+($Y$559&lt;&gt;2)*$Y$559+($AF$559&lt;&gt;2)*$AF$559)/(($D$559&lt;&gt;2)+($K$559&lt;&gt;2)+($R$559&lt;&gt;2)+($Y$559&lt;&gt;2)+($AF$559&lt;&gt;2))&gt;=0.5,1,0))</f>
        <v/>
      </c>
      <c r="AN559" s="8">
        <f>IF(($E$559&lt;&gt;2)+($L$559&lt;&gt;2)+($S$559&lt;&gt;2)+($Z$559&lt;&gt;2)+($AG$559&lt;&gt;2)=0,2,IF((($E$559&lt;&gt;2)*$E$559+($L$559&lt;&gt;2)*$L$559+($S$559&lt;&gt;2)*$S$559+($Z$559&lt;&gt;2)*$Z$559+($AG$559&lt;&gt;2)*$AG$559)/(($E$559&lt;&gt;2)+($L$559&lt;&gt;2)+($S$559&lt;&gt;2)+($Z$559&lt;&gt;2)+($AG$559&lt;&gt;2))&gt;=0.5,1,0))</f>
        <v/>
      </c>
      <c r="AO559" s="8">
        <f>IF(($F$559&lt;&gt;2)+($M$559&lt;&gt;2)+($T$559&lt;&gt;2)+($AA$559&lt;&gt;2)+($AH$559&lt;&gt;2)=0,2,IF((($F$559&lt;&gt;2)*$F$559+($M$559&lt;&gt;2)*$M$559+($T$559&lt;&gt;2)*$T$559+($AA$559&lt;&gt;2)*$AA$559+($AH$559&lt;&gt;2)*$AH$559)/(($F$559&lt;&gt;2)+($M$559&lt;&gt;2)+($T$559&lt;&gt;2)+($AA$559&lt;&gt;2)+($AH$559&lt;&gt;2))&gt;=0.5,1,0))</f>
        <v/>
      </c>
      <c r="AP559" s="8">
        <f>IF(($G$559&lt;&gt;2)+($N$559&lt;&gt;2)+($U$559&lt;&gt;2)+($AB$559&lt;&gt;2)+($AI$559&lt;&gt;2)=0,2,IF((($G$559&lt;&gt;2)*$G$559+($N$559&lt;&gt;2)*$N$559+($U$559&lt;&gt;2)*$U$559+($AB$559&lt;&gt;2)*$AB$559+($AI$559&lt;&gt;2)*$AI$559)/(($G$559&lt;&gt;2)+($N$559&lt;&gt;2)+($U$559&lt;&gt;2)+($AB$559&lt;&gt;2)+($AI$559&lt;&gt;2))&gt;=0.5,1,0))</f>
        <v/>
      </c>
      <c r="AR559" s="16">
        <f>'Ground truth'!$B$8</f>
        <v/>
      </c>
      <c r="AS559" s="16">
        <f>'Ground truth'!$C$8</f>
        <v/>
      </c>
      <c r="AT559" s="16">
        <f>'Ground truth'!$D$8</f>
        <v/>
      </c>
      <c r="AU559" s="16">
        <f>'Ground truth'!$E$8</f>
        <v/>
      </c>
      <c r="AV559" s="16">
        <f>'Ground truth'!$F$8</f>
        <v/>
      </c>
      <c r="AW559" s="16">
        <f>'Ground truth'!$G$8</f>
        <v/>
      </c>
    </row>
    <row r="561">
      <c r="A561" s="17" t="inlineStr">
        <is>
          <t>metrics — confident-only (unsure excluded from denominators)</t>
        </is>
      </c>
      <c r="B561" s="10" t="inlineStr">
        <is>
          <t>run 1</t>
        </is>
      </c>
      <c r="C561" s="10" t="inlineStr">
        <is>
          <t>run 2</t>
        </is>
      </c>
      <c r="D561" s="10" t="inlineStr">
        <is>
          <t>run 3</t>
        </is>
      </c>
      <c r="E561" s="10" t="inlineStr">
        <is>
          <t>run 4</t>
        </is>
      </c>
      <c r="F561" s="10" t="inlineStr">
        <is>
          <t>run 5</t>
        </is>
      </c>
      <c r="G561" s="10" t="inlineStr">
        <is>
          <t>avg-matrix</t>
        </is>
      </c>
      <c r="H561" s="10" t="inlineStr">
        <is>
          <t>mean</t>
        </is>
      </c>
      <c r="I561" s="10" t="inlineStr">
        <is>
          <t>std (pop.)</t>
        </is>
      </c>
      <c r="J561" s="17" t="inlineStr">
        <is>
          <t>notes</t>
        </is>
      </c>
    </row>
    <row r="562">
      <c r="A562" s="7" t="inlineStr">
        <is>
          <t>TP</t>
        </is>
      </c>
      <c r="B562" s="7">
        <f>SUMPRODUCT(($B$554:$G$559=1)*('Ground truth'!$B$3:$G$8=1))</f>
        <v/>
      </c>
      <c r="C562" s="7">
        <f>SUMPRODUCT(($I$554:$N$559=1)*('Ground truth'!$B$3:$G$8=1))</f>
        <v/>
      </c>
      <c r="D562" s="7">
        <f>SUMPRODUCT(($P$554:$U$559=1)*('Ground truth'!$B$3:$G$8=1))</f>
        <v/>
      </c>
      <c r="E562" s="7">
        <f>SUMPRODUCT(($W$554:$AB$559=1)*('Ground truth'!$B$3:$G$8=1))</f>
        <v/>
      </c>
      <c r="F562" s="7">
        <f>SUMPRODUCT(($AD$554:$AI$559=1)*('Ground truth'!$B$3:$G$8=1))</f>
        <v/>
      </c>
      <c r="G562" s="7">
        <f>SUMPRODUCT(($AK$554:$AP$559=1)*('Ground truth'!$B$3:$G$8=1))</f>
        <v/>
      </c>
      <c r="H562" s="12">
        <f>AVERAGE($B$562:$F$562)</f>
        <v/>
      </c>
      <c r="I562" s="12">
        <f>STDEV.P($B$562:$F$562)</f>
        <v/>
      </c>
    </row>
    <row r="563">
      <c r="A563" s="7" t="inlineStr">
        <is>
          <t>TN</t>
        </is>
      </c>
      <c r="B563" s="7">
        <f>SUMPRODUCT(($B$554:$G$559=0)*('Ground truth'!$B$3:$G$8=0))</f>
        <v/>
      </c>
      <c r="C563" s="7">
        <f>SUMPRODUCT(($I$554:$N$559=0)*('Ground truth'!$B$3:$G$8=0))</f>
        <v/>
      </c>
      <c r="D563" s="7">
        <f>SUMPRODUCT(($P$554:$U$559=0)*('Ground truth'!$B$3:$G$8=0))</f>
        <v/>
      </c>
      <c r="E563" s="7">
        <f>SUMPRODUCT(($W$554:$AB$559=0)*('Ground truth'!$B$3:$G$8=0))</f>
        <v/>
      </c>
      <c r="F563" s="7">
        <f>SUMPRODUCT(($AD$554:$AI$559=0)*('Ground truth'!$B$3:$G$8=0))</f>
        <v/>
      </c>
      <c r="G563" s="7">
        <f>SUMPRODUCT(($AK$554:$AP$559=0)*('Ground truth'!$B$3:$G$8=0))</f>
        <v/>
      </c>
      <c r="H563" s="12">
        <f>AVERAGE($B$563:$F$563)</f>
        <v/>
      </c>
      <c r="I563" s="12">
        <f>STDEV.P($B$563:$F$563)</f>
        <v/>
      </c>
    </row>
    <row r="564">
      <c r="A564" s="7" t="inlineStr">
        <is>
          <t>FP</t>
        </is>
      </c>
      <c r="B564" s="7">
        <f>SUMPRODUCT(($B$554:$G$559=1)*('Ground truth'!$B$3:$G$8=0))</f>
        <v/>
      </c>
      <c r="C564" s="7">
        <f>SUMPRODUCT(($I$554:$N$559=1)*('Ground truth'!$B$3:$G$8=0))</f>
        <v/>
      </c>
      <c r="D564" s="7">
        <f>SUMPRODUCT(($P$554:$U$559=1)*('Ground truth'!$B$3:$G$8=0))</f>
        <v/>
      </c>
      <c r="E564" s="7">
        <f>SUMPRODUCT(($W$554:$AB$559=1)*('Ground truth'!$B$3:$G$8=0))</f>
        <v/>
      </c>
      <c r="F564" s="7">
        <f>SUMPRODUCT(($AD$554:$AI$559=1)*('Ground truth'!$B$3:$G$8=0))</f>
        <v/>
      </c>
      <c r="G564" s="7">
        <f>SUMPRODUCT(($AK$554:$AP$559=1)*('Ground truth'!$B$3:$G$8=0))</f>
        <v/>
      </c>
      <c r="H564" s="12">
        <f>AVERAGE($B$564:$F$564)</f>
        <v/>
      </c>
      <c r="I564" s="12">
        <f>STDEV.P($B$564:$F$564)</f>
        <v/>
      </c>
    </row>
    <row r="565">
      <c r="A565" s="7" t="inlineStr">
        <is>
          <t>FN</t>
        </is>
      </c>
      <c r="B565" s="7">
        <f>SUMPRODUCT(($B$554:$G$559=0)*('Ground truth'!$B$3:$G$8=1))</f>
        <v/>
      </c>
      <c r="C565" s="7">
        <f>SUMPRODUCT(($I$554:$N$559=0)*('Ground truth'!$B$3:$G$8=1))</f>
        <v/>
      </c>
      <c r="D565" s="7">
        <f>SUMPRODUCT(($P$554:$U$559=0)*('Ground truth'!$B$3:$G$8=1))</f>
        <v/>
      </c>
      <c r="E565" s="7">
        <f>SUMPRODUCT(($W$554:$AB$559=0)*('Ground truth'!$B$3:$G$8=1))</f>
        <v/>
      </c>
      <c r="F565" s="7">
        <f>SUMPRODUCT(($AD$554:$AI$559=0)*('Ground truth'!$B$3:$G$8=1))</f>
        <v/>
      </c>
      <c r="G565" s="7">
        <f>SUMPRODUCT(($AK$554:$AP$559=0)*('Ground truth'!$B$3:$G$8=1))</f>
        <v/>
      </c>
      <c r="H565" s="12">
        <f>AVERAGE($B$565:$F$565)</f>
        <v/>
      </c>
      <c r="I565" s="12">
        <f>STDEV.P($B$565:$F$565)</f>
        <v/>
      </c>
    </row>
    <row r="566">
      <c r="A566" s="4" t="inlineStr">
        <is>
          <t>Precision</t>
        </is>
      </c>
      <c r="B566" s="12">
        <f>IFERROR($B$562/($B$562+$B$564),0)</f>
        <v/>
      </c>
      <c r="C566" s="12">
        <f>IFERROR($C$562/($C$562+$C$564),0)</f>
        <v/>
      </c>
      <c r="D566" s="12">
        <f>IFERROR($D$562/($D$562+$D$564),0)</f>
        <v/>
      </c>
      <c r="E566" s="12">
        <f>IFERROR($E$562/($E$562+$E$564),0)</f>
        <v/>
      </c>
      <c r="F566" s="12">
        <f>IFERROR($F$562/($F$562+$F$564),0)</f>
        <v/>
      </c>
      <c r="G566" s="12">
        <f>IFERROR($G$562/($G$562+$G$564),0)</f>
        <v/>
      </c>
      <c r="H566" s="18">
        <f>AVERAGE($B$566:$F$566)</f>
        <v/>
      </c>
      <c r="I566" s="18">
        <f>STDEV.P($B$566:$F$566)</f>
        <v/>
      </c>
    </row>
    <row r="567">
      <c r="A567" s="4" t="inlineStr">
        <is>
          <t>Recall</t>
        </is>
      </c>
      <c r="B567" s="12">
        <f>IFERROR($B$562/($B$562+$B$565),0)</f>
        <v/>
      </c>
      <c r="C567" s="12">
        <f>IFERROR($C$562/($C$562+$C$565),0)</f>
        <v/>
      </c>
      <c r="D567" s="12">
        <f>IFERROR($D$562/($D$562+$D$565),0)</f>
        <v/>
      </c>
      <c r="E567" s="12">
        <f>IFERROR($E$562/($E$562+$E$565),0)</f>
        <v/>
      </c>
      <c r="F567" s="12">
        <f>IFERROR($F$562/($F$562+$F$565),0)</f>
        <v/>
      </c>
      <c r="G567" s="12">
        <f>IFERROR($G$562/($G$562+$G$565),0)</f>
        <v/>
      </c>
      <c r="H567" s="18">
        <f>AVERAGE($B$567:$F$567)</f>
        <v/>
      </c>
      <c r="I567" s="18">
        <f>STDEV.P($B$567:$F$567)</f>
        <v/>
      </c>
    </row>
    <row r="568">
      <c r="A568" s="4" t="inlineStr">
        <is>
          <t>F1</t>
        </is>
      </c>
      <c r="B568" s="12">
        <f>IFERROR(2*$B$566*$B$567/($B$566+$B$567),0)</f>
        <v/>
      </c>
      <c r="C568" s="12">
        <f>IFERROR(2*$C$566*$C$567/($C$566+$C$567),0)</f>
        <v/>
      </c>
      <c r="D568" s="12">
        <f>IFERROR(2*$D$566*$D$567/($D$566+$D$567),0)</f>
        <v/>
      </c>
      <c r="E568" s="12">
        <f>IFERROR(2*$E$566*$E$567/($E$566+$E$567),0)</f>
        <v/>
      </c>
      <c r="F568" s="12">
        <f>IFERROR(2*$F$566*$F$567/($F$566+$F$567),0)</f>
        <v/>
      </c>
      <c r="G568" s="12">
        <f>IFERROR(2*$G$566*$G$567/($G$566+$G$567),0)</f>
        <v/>
      </c>
      <c r="H568" s="18">
        <f>AVERAGE($B$568:$F$568)</f>
        <v/>
      </c>
      <c r="I568" s="18">
        <f>STDEV.P($B$568:$F$568)</f>
        <v/>
      </c>
    </row>
    <row r="569">
      <c r="A569" s="4" t="inlineStr">
        <is>
          <t>Accuracy</t>
        </is>
      </c>
      <c r="B569" s="12">
        <f>IFERROR(($B$562+$B$563)/($B$562+$B$563+$B$564+$B$565),0)</f>
        <v/>
      </c>
      <c r="C569" s="12">
        <f>IFERROR(($C$562+$C$563)/($C$562+$C$563+$C$564+$C$565),0)</f>
        <v/>
      </c>
      <c r="D569" s="12">
        <f>IFERROR(($D$562+$D$563)/($D$562+$D$563+$D$564+$D$565),0)</f>
        <v/>
      </c>
      <c r="E569" s="12">
        <f>IFERROR(($E$562+$E$563)/($E$562+$E$563+$E$564+$E$565),0)</f>
        <v/>
      </c>
      <c r="F569" s="12">
        <f>IFERROR(($F$562+$F$563)/($F$562+$F$563+$F$564+$F$565),0)</f>
        <v/>
      </c>
      <c r="G569" s="12">
        <f>IFERROR(($G$562+$G$563)/($G$562+$G$563+$G$564+$G$565),0)</f>
        <v/>
      </c>
      <c r="H569" s="18">
        <f>AVERAGE($B$569:$F$569)</f>
        <v/>
      </c>
      <c r="I569" s="18">
        <f>STDEV.P($B$569:$F$569)</f>
        <v/>
      </c>
    </row>
    <row r="570">
      <c r="A570" s="4" t="inlineStr">
        <is>
          <t>Edit distance</t>
        </is>
      </c>
      <c r="B570" s="12">
        <f>SUMPRODUCT(ABS('Ground truth'!$B$3:$G$8-$B$554:$G$559))</f>
        <v/>
      </c>
      <c r="C570" s="12">
        <f>SUMPRODUCT(ABS('Ground truth'!$B$3:$G$8-$I$554:$N$559))</f>
        <v/>
      </c>
      <c r="D570" s="12">
        <f>SUMPRODUCT(ABS('Ground truth'!$B$3:$G$8-$P$554:$U$559))</f>
        <v/>
      </c>
      <c r="E570" s="12">
        <f>SUMPRODUCT(ABS('Ground truth'!$B$3:$G$8-$W$554:$AB$559))</f>
        <v/>
      </c>
      <c r="F570" s="12">
        <f>SUMPRODUCT(ABS('Ground truth'!$B$3:$G$8-$AD$554:$AI$559))</f>
        <v/>
      </c>
      <c r="G570" s="12">
        <f>SUMPRODUCT(ABS('Ground truth'!$B$3:$G$8-$AK$554:$AP$559))</f>
        <v/>
      </c>
      <c r="H570" s="18">
        <f>AVERAGE($B$570:$F$570)</f>
        <v/>
      </c>
      <c r="I570" s="18">
        <f>STDEV.P($B$570:$F$570)</f>
        <v/>
      </c>
    </row>
    <row r="571">
      <c r="A571" s="4" t="inlineStr">
        <is>
          <t>Spectral distance</t>
        </is>
      </c>
      <c r="B571" s="12">
        <f>SQRT(SUMPRODUCT(('Ground truth'!$J$3:$J$8-$B$581:$B$586)^2))</f>
        <v/>
      </c>
      <c r="C571" s="12">
        <f>SQRT(SUMPRODUCT(('Ground truth'!$J$3:$J$8-$C$581:$C$586)^2))</f>
        <v/>
      </c>
      <c r="D571" s="12">
        <f>SQRT(SUMPRODUCT(('Ground truth'!$J$3:$J$8-$D$581:$D$586)^2))</f>
        <v/>
      </c>
      <c r="E571" s="12">
        <f>SQRT(SUMPRODUCT(('Ground truth'!$J$3:$J$8-$E$581:$E$586)^2))</f>
        <v/>
      </c>
      <c r="F571" s="12">
        <f>SQRT(SUMPRODUCT(('Ground truth'!$J$3:$J$8-$F$581:$F$586)^2))</f>
        <v/>
      </c>
      <c r="G571" s="12">
        <f>SQRT(SUMPRODUCT(('Ground truth'!$J$3:$J$8-$G$581:$G$586)^2))</f>
        <v/>
      </c>
      <c r="H571" s="18">
        <f>AVERAGE($B$571:$F$571)</f>
        <v/>
      </c>
      <c r="I571" s="18">
        <f>STDEV.P($B$571:$F$571)</f>
        <v/>
      </c>
    </row>
    <row r="572">
      <c r="A572" s="4" t="inlineStr">
        <is>
          <t>Unsure cells</t>
        </is>
      </c>
      <c r="B572" s="7">
        <f>COUNTIF($B$554:$G$559,2)</f>
        <v/>
      </c>
      <c r="C572" s="7">
        <f>COUNTIF($I$554:$N$559,2)</f>
        <v/>
      </c>
      <c r="D572" s="7">
        <f>COUNTIF($P$554:$U$559,2)</f>
        <v/>
      </c>
      <c r="E572" s="7">
        <f>COUNTIF($W$554:$AB$559,2)</f>
        <v/>
      </c>
      <c r="F572" s="7">
        <f>COUNTIF($AD$554:$AI$559,2)</f>
        <v/>
      </c>
      <c r="G572" s="7">
        <f>COUNTIF($AK$554:$AP$559,2)</f>
        <v/>
      </c>
      <c r="H572" s="12">
        <f>AVERAGE($B$572:$F$572)</f>
        <v/>
      </c>
      <c r="I572" s="12">
        <f>STDEV.P($B$572:$F$572)</f>
        <v/>
      </c>
    </row>
    <row r="573">
      <c r="A573" s="3" t="inlineStr">
        <is>
          <t>eigenvalues (real part, numpy order; pasted)</t>
        </is>
      </c>
    </row>
    <row r="574">
      <c r="A574" s="3" t="inlineStr">
        <is>
          <t xml:space="preserve">  λ1</t>
        </is>
      </c>
      <c r="B574" s="19" t="n">
        <v>5.427878872370742</v>
      </c>
      <c r="C574" s="19" t="n">
        <v>5.427878872370742</v>
      </c>
      <c r="D574" s="19" t="n">
        <v>5.427878872370742</v>
      </c>
      <c r="E574" s="19" t="n">
        <v>5.427878872370742</v>
      </c>
      <c r="F574" s="19" t="n">
        <v>5.427878872370742</v>
      </c>
      <c r="G574" s="19" t="n">
        <v>5.427878872370742</v>
      </c>
    </row>
    <row r="575">
      <c r="A575" s="3" t="inlineStr">
        <is>
          <t xml:space="preserve">  λ2</t>
        </is>
      </c>
      <c r="B575" s="19" t="n">
        <v>1.375663623311852</v>
      </c>
      <c r="C575" s="19" t="n">
        <v>1.375663623311852</v>
      </c>
      <c r="D575" s="19" t="n">
        <v>1.375663623311852</v>
      </c>
      <c r="E575" s="19" t="n">
        <v>1.375663623311852</v>
      </c>
      <c r="F575" s="19" t="n">
        <v>1.375663623311852</v>
      </c>
      <c r="G575" s="19" t="n">
        <v>1.375663623311852</v>
      </c>
    </row>
    <row r="576">
      <c r="A576" s="3" t="inlineStr">
        <is>
          <t xml:space="preserve">  λ3</t>
        </is>
      </c>
      <c r="B576" s="19" t="n">
        <v>-0.8035424956825958</v>
      </c>
      <c r="C576" s="19" t="n">
        <v>-0.8035424956825958</v>
      </c>
      <c r="D576" s="19" t="n">
        <v>-0.8035424956825958</v>
      </c>
      <c r="E576" s="19" t="n">
        <v>-0.8035424956825958</v>
      </c>
      <c r="F576" s="19" t="n">
        <v>-0.8035424956825958</v>
      </c>
      <c r="G576" s="19" t="n">
        <v>-0.8035424956825958</v>
      </c>
    </row>
    <row r="577">
      <c r="A577" s="3" t="inlineStr">
        <is>
          <t xml:space="preserve">  λ4</t>
        </is>
      </c>
      <c r="B577" s="19" t="n">
        <v>-2.350566063631395e-16</v>
      </c>
      <c r="C577" s="19" t="n">
        <v>-2.350566063631395e-16</v>
      </c>
      <c r="D577" s="19" t="n">
        <v>-2.350566063631395e-16</v>
      </c>
      <c r="E577" s="19" t="n">
        <v>-2.350566063631395e-16</v>
      </c>
      <c r="F577" s="19" t="n">
        <v>-2.350566063631395e-16</v>
      </c>
      <c r="G577" s="19" t="n">
        <v>-2.350566063631395e-16</v>
      </c>
    </row>
    <row r="578">
      <c r="A578" s="3" t="inlineStr">
        <is>
          <t xml:space="preserve">  λ5</t>
        </is>
      </c>
      <c r="B578" s="19" t="n">
        <v>-6.352965695760388e-17</v>
      </c>
      <c r="C578" s="19" t="n">
        <v>-6.352965695760388e-17</v>
      </c>
      <c r="D578" s="19" t="n">
        <v>-6.352965695760388e-17</v>
      </c>
      <c r="E578" s="19" t="n">
        <v>-6.352965695760388e-17</v>
      </c>
      <c r="F578" s="19" t="n">
        <v>-6.352965695760388e-17</v>
      </c>
      <c r="G578" s="19" t="n">
        <v>-6.352965695760388e-17</v>
      </c>
    </row>
    <row r="579">
      <c r="A579" s="3" t="inlineStr">
        <is>
          <t xml:space="preserve">  λ6</t>
        </is>
      </c>
      <c r="B579" s="19" t="n">
        <v>0</v>
      </c>
      <c r="C579" s="19" t="n">
        <v>0</v>
      </c>
      <c r="D579" s="19" t="n">
        <v>0</v>
      </c>
      <c r="E579" s="19" t="n">
        <v>0</v>
      </c>
      <c r="F579" s="19" t="n">
        <v>0</v>
      </c>
      <c r="G579" s="19" t="n">
        <v>0</v>
      </c>
    </row>
    <row r="580">
      <c r="A580" s="3" t="inlineStr">
        <is>
          <t>eigenvalues sorted desc (LARGE)</t>
        </is>
      </c>
    </row>
    <row r="581">
      <c r="A581" s="3" t="inlineStr">
        <is>
          <t xml:space="preserve">  λ(1)</t>
        </is>
      </c>
      <c r="B581" s="19">
        <f>LARGE($B$574:$B$579,1)</f>
        <v/>
      </c>
      <c r="C581" s="19">
        <f>LARGE($C$574:$C$579,1)</f>
        <v/>
      </c>
      <c r="D581" s="19">
        <f>LARGE($D$574:$D$579,1)</f>
        <v/>
      </c>
      <c r="E581" s="19">
        <f>LARGE($E$574:$E$579,1)</f>
        <v/>
      </c>
      <c r="F581" s="19">
        <f>LARGE($F$574:$F$579,1)</f>
        <v/>
      </c>
      <c r="G581" s="19">
        <f>LARGE($G$574:$G$579,1)</f>
        <v/>
      </c>
    </row>
    <row r="582">
      <c r="A582" s="3" t="inlineStr">
        <is>
          <t xml:space="preserve">  λ(2)</t>
        </is>
      </c>
      <c r="B582" s="19">
        <f>LARGE($B$574:$B$579,2)</f>
        <v/>
      </c>
      <c r="C582" s="19">
        <f>LARGE($C$574:$C$579,2)</f>
        <v/>
      </c>
      <c r="D582" s="19">
        <f>LARGE($D$574:$D$579,2)</f>
        <v/>
      </c>
      <c r="E582" s="19">
        <f>LARGE($E$574:$E$579,2)</f>
        <v/>
      </c>
      <c r="F582" s="19">
        <f>LARGE($F$574:$F$579,2)</f>
        <v/>
      </c>
      <c r="G582" s="19">
        <f>LARGE($G$574:$G$579,2)</f>
        <v/>
      </c>
    </row>
    <row r="583">
      <c r="A583" s="3" t="inlineStr">
        <is>
          <t xml:space="preserve">  λ(3)</t>
        </is>
      </c>
      <c r="B583" s="19">
        <f>LARGE($B$574:$B$579,3)</f>
        <v/>
      </c>
      <c r="C583" s="19">
        <f>LARGE($C$574:$C$579,3)</f>
        <v/>
      </c>
      <c r="D583" s="19">
        <f>LARGE($D$574:$D$579,3)</f>
        <v/>
      </c>
      <c r="E583" s="19">
        <f>LARGE($E$574:$E$579,3)</f>
        <v/>
      </c>
      <c r="F583" s="19">
        <f>LARGE($F$574:$F$579,3)</f>
        <v/>
      </c>
      <c r="G583" s="19">
        <f>LARGE($G$574:$G$579,3)</f>
        <v/>
      </c>
    </row>
    <row r="584">
      <c r="A584" s="3" t="inlineStr">
        <is>
          <t xml:space="preserve">  λ(4)</t>
        </is>
      </c>
      <c r="B584" s="19">
        <f>LARGE($B$574:$B$579,4)</f>
        <v/>
      </c>
      <c r="C584" s="19">
        <f>LARGE($C$574:$C$579,4)</f>
        <v/>
      </c>
      <c r="D584" s="19">
        <f>LARGE($D$574:$D$579,4)</f>
        <v/>
      </c>
      <c r="E584" s="19">
        <f>LARGE($E$574:$E$579,4)</f>
        <v/>
      </c>
      <c r="F584" s="19">
        <f>LARGE($F$574:$F$579,4)</f>
        <v/>
      </c>
      <c r="G584" s="19">
        <f>LARGE($G$574:$G$579,4)</f>
        <v/>
      </c>
    </row>
    <row r="585">
      <c r="A585" s="3" t="inlineStr">
        <is>
          <t xml:space="preserve">  λ(5)</t>
        </is>
      </c>
      <c r="B585" s="19">
        <f>LARGE($B$574:$B$579,5)</f>
        <v/>
      </c>
      <c r="C585" s="19">
        <f>LARGE($C$574:$C$579,5)</f>
        <v/>
      </c>
      <c r="D585" s="19">
        <f>LARGE($D$574:$D$579,5)</f>
        <v/>
      </c>
      <c r="E585" s="19">
        <f>LARGE($E$574:$E$579,5)</f>
        <v/>
      </c>
      <c r="F585" s="19">
        <f>LARGE($F$574:$F$579,5)</f>
        <v/>
      </c>
      <c r="G585" s="19">
        <f>LARGE($G$574:$G$579,5)</f>
        <v/>
      </c>
    </row>
    <row r="586">
      <c r="A586" s="3" t="inlineStr">
        <is>
          <t xml:space="preserve">  λ(6)</t>
        </is>
      </c>
      <c r="B586" s="19">
        <f>LARGE($B$574:$B$579,6)</f>
        <v/>
      </c>
      <c r="C586" s="19">
        <f>LARGE($C$574:$C$579,6)</f>
        <v/>
      </c>
      <c r="D586" s="19">
        <f>LARGE($D$574:$D$579,6)</f>
        <v/>
      </c>
      <c r="E586" s="19">
        <f>LARGE($E$574:$E$579,6)</f>
        <v/>
      </c>
      <c r="F586" s="19">
        <f>LARGE($F$574:$F$579,6)</f>
        <v/>
      </c>
      <c r="G586" s="19">
        <f>LARGE($G$574:$G$579,6)</f>
        <v/>
      </c>
    </row>
    <row r="587">
      <c r="A587" s="3" t="inlineStr">
        <is>
          <t>check: Σeig − trace (→0)</t>
        </is>
      </c>
      <c r="B587" s="3">
        <f>ROUND(SUM($B$574:$B$579)-($B$554+$C$555+$D$556+$E$557+$F$558+$G$559),6)</f>
        <v/>
      </c>
      <c r="C587" s="3">
        <f>ROUND(SUM($C$574:$C$579)-($I$554+$J$555+$K$556+$L$557+$M$558+$N$559),6)</f>
        <v/>
      </c>
      <c r="D587" s="3">
        <f>ROUND(SUM($D$574:$D$579)-($P$554+$Q$555+$R$556+$S$557+$T$558+$U$559),6)</f>
        <v/>
      </c>
      <c r="E587" s="3">
        <f>ROUND(SUM($E$574:$E$579)-($W$554+$X$555+$Y$556+$Z$557+$AA$558+$AB$559),6)</f>
        <v/>
      </c>
      <c r="F587" s="3">
        <f>ROUND(SUM($F$574:$F$579)-($AD$554+$AE$555+$AF$556+$AG$557+$AH$558+$AI$559),6)</f>
        <v/>
      </c>
      <c r="G587" s="3">
        <f>ROUND(SUM($G$574:$G$579)-($AK$554+$AL$555+$AM$556+$AN$557+$AO$558+$AP$559),6)</f>
        <v/>
      </c>
    </row>
    <row r="588">
      <c r="A588" s="3" t="inlineStr">
        <is>
          <t>check: Πeig − det (→0)</t>
        </is>
      </c>
      <c r="B588" s="3">
        <f>ROUND(MDETERM($B$554:$G$559)-PRODUCT($B$574:$B$579),6)</f>
        <v/>
      </c>
      <c r="C588" s="3">
        <f>ROUND(MDETERM($I$554:$N$559)-PRODUCT($C$574:$C$579),6)</f>
        <v/>
      </c>
      <c r="D588" s="3">
        <f>ROUND(MDETERM($P$554:$U$559)-PRODUCT($D$574:$D$579),6)</f>
        <v/>
      </c>
      <c r="E588" s="3">
        <f>ROUND(MDETERM($W$554:$AB$559)-PRODUCT($E$574:$E$579),6)</f>
        <v/>
      </c>
      <c r="F588" s="3">
        <f>ROUND(MDETERM($AD$554:$AI$559)-PRODUCT($F$574:$F$579),6)</f>
        <v/>
      </c>
      <c r="G588" s="3">
        <f>ROUND(MDETERM($AK$554:$AP$559)-PRODUCT($G$574:$G$579),6)</f>
        <v/>
      </c>
    </row>
    <row r="589">
      <c r="A589" s="3" t="inlineStr">
        <is>
          <t>complex eigenvalues?</t>
        </is>
      </c>
      <c r="B589" s="3" t="inlineStr"/>
      <c r="C589" s="3" t="inlineStr"/>
      <c r="D589" s="3" t="inlineStr"/>
      <c r="E589" s="3" t="inlineStr"/>
      <c r="F589" s="3" t="inlineStr"/>
      <c r="G589" s="3" t="inlineStr"/>
    </row>
    <row r="590">
      <c r="A590" s="3" t="inlineStr">
        <is>
          <t>check: det(M − λᵢI) per sorted λ (→0)</t>
        </is>
      </c>
    </row>
    <row r="591">
      <c r="A591" s="3" t="inlineStr">
        <is>
          <t xml:space="preserve">  det(M − λ(1)I)</t>
        </is>
      </c>
      <c r="B591" s="3">
        <f t="array" ref="B591">ROUND(MDETERM($B$554:$G$559-$B$581*MUNIT(6)),6)</f>
        <v/>
      </c>
      <c r="C591" s="3">
        <f t="array" ref="C591">ROUND(MDETERM($I$554:$N$559-$C$581*MUNIT(6)),6)</f>
        <v/>
      </c>
      <c r="D591" s="3">
        <f t="array" ref="D591">ROUND(MDETERM($P$554:$U$559-$D$581*MUNIT(6)),6)</f>
        <v/>
      </c>
      <c r="E591" s="3">
        <f t="array" ref="E591">ROUND(MDETERM($W$554:$AB$559-$E$581*MUNIT(6)),6)</f>
        <v/>
      </c>
      <c r="F591" s="3">
        <f t="array" ref="F591">ROUND(MDETERM($AD$554:$AI$559-$F$581*MUNIT(6)),6)</f>
        <v/>
      </c>
      <c r="G591" s="3">
        <f t="array" ref="G591">ROUND(MDETERM($AK$554:$AP$559-$G$581*MUNIT(6)),6)</f>
        <v/>
      </c>
    </row>
    <row r="592">
      <c r="A592" s="3" t="inlineStr">
        <is>
          <t xml:space="preserve">  det(M − λ(2)I)</t>
        </is>
      </c>
      <c r="B592" s="3">
        <f t="array" ref="B592">ROUND(MDETERM($B$554:$G$559-$B$582*MUNIT(6)),6)</f>
        <v/>
      </c>
      <c r="C592" s="3">
        <f t="array" ref="C592">ROUND(MDETERM($I$554:$N$559-$C$582*MUNIT(6)),6)</f>
        <v/>
      </c>
      <c r="D592" s="3">
        <f t="array" ref="D592">ROUND(MDETERM($P$554:$U$559-$D$582*MUNIT(6)),6)</f>
        <v/>
      </c>
      <c r="E592" s="3">
        <f t="array" ref="E592">ROUND(MDETERM($W$554:$AB$559-$E$582*MUNIT(6)),6)</f>
        <v/>
      </c>
      <c r="F592" s="3">
        <f t="array" ref="F592">ROUND(MDETERM($AD$554:$AI$559-$F$582*MUNIT(6)),6)</f>
        <v/>
      </c>
      <c r="G592" s="3">
        <f t="array" ref="G592">ROUND(MDETERM($AK$554:$AP$559-$G$582*MUNIT(6)),6)</f>
        <v/>
      </c>
    </row>
    <row r="593">
      <c r="A593" s="3" t="inlineStr">
        <is>
          <t xml:space="preserve">  det(M − λ(3)I)</t>
        </is>
      </c>
      <c r="B593" s="3">
        <f t="array" ref="B593">ROUND(MDETERM($B$554:$G$559-$B$583*MUNIT(6)),6)</f>
        <v/>
      </c>
      <c r="C593" s="3">
        <f t="array" ref="C593">ROUND(MDETERM($I$554:$N$559-$C$583*MUNIT(6)),6)</f>
        <v/>
      </c>
      <c r="D593" s="3">
        <f t="array" ref="D593">ROUND(MDETERM($P$554:$U$559-$D$583*MUNIT(6)),6)</f>
        <v/>
      </c>
      <c r="E593" s="3">
        <f t="array" ref="E593">ROUND(MDETERM($W$554:$AB$559-$E$583*MUNIT(6)),6)</f>
        <v/>
      </c>
      <c r="F593" s="3">
        <f t="array" ref="F593">ROUND(MDETERM($AD$554:$AI$559-$F$583*MUNIT(6)),6)</f>
        <v/>
      </c>
      <c r="G593" s="3">
        <f t="array" ref="G593">ROUND(MDETERM($AK$554:$AP$559-$G$583*MUNIT(6)),6)</f>
        <v/>
      </c>
    </row>
    <row r="594">
      <c r="A594" s="3" t="inlineStr">
        <is>
          <t xml:space="preserve">  det(M − λ(4)I)</t>
        </is>
      </c>
      <c r="B594" s="3">
        <f t="array" ref="B594">ROUND(MDETERM($B$554:$G$559-$B$584*MUNIT(6)),6)</f>
        <v/>
      </c>
      <c r="C594" s="3">
        <f t="array" ref="C594">ROUND(MDETERM($I$554:$N$559-$C$584*MUNIT(6)),6)</f>
        <v/>
      </c>
      <c r="D594" s="3">
        <f t="array" ref="D594">ROUND(MDETERM($P$554:$U$559-$D$584*MUNIT(6)),6)</f>
        <v/>
      </c>
      <c r="E594" s="3">
        <f t="array" ref="E594">ROUND(MDETERM($W$554:$AB$559-$E$584*MUNIT(6)),6)</f>
        <v/>
      </c>
      <c r="F594" s="3">
        <f t="array" ref="F594">ROUND(MDETERM($AD$554:$AI$559-$F$584*MUNIT(6)),6)</f>
        <v/>
      </c>
      <c r="G594" s="3">
        <f t="array" ref="G594">ROUND(MDETERM($AK$554:$AP$559-$G$584*MUNIT(6)),6)</f>
        <v/>
      </c>
    </row>
    <row r="595">
      <c r="A595" s="3" t="inlineStr">
        <is>
          <t xml:space="preserve">  det(M − λ(5)I)</t>
        </is>
      </c>
      <c r="B595" s="3">
        <f t="array" ref="B595">ROUND(MDETERM($B$554:$G$559-$B$585*MUNIT(6)),6)</f>
        <v/>
      </c>
      <c r="C595" s="3">
        <f t="array" ref="C595">ROUND(MDETERM($I$554:$N$559-$C$585*MUNIT(6)),6)</f>
        <v/>
      </c>
      <c r="D595" s="3">
        <f t="array" ref="D595">ROUND(MDETERM($P$554:$U$559-$D$585*MUNIT(6)),6)</f>
        <v/>
      </c>
      <c r="E595" s="3">
        <f t="array" ref="E595">ROUND(MDETERM($W$554:$AB$559-$E$585*MUNIT(6)),6)</f>
        <v/>
      </c>
      <c r="F595" s="3">
        <f t="array" ref="F595">ROUND(MDETERM($AD$554:$AI$559-$F$585*MUNIT(6)),6)</f>
        <v/>
      </c>
      <c r="G595" s="3">
        <f t="array" ref="G595">ROUND(MDETERM($AK$554:$AP$559-$G$585*MUNIT(6)),6)</f>
        <v/>
      </c>
    </row>
    <row r="596">
      <c r="A596" s="3" t="inlineStr">
        <is>
          <t xml:space="preserve">  det(M − λ(6)I)</t>
        </is>
      </c>
      <c r="B596" s="3">
        <f t="array" ref="B596">ROUND(MDETERM($B$554:$G$559-$B$586*MUNIT(6)),6)</f>
        <v/>
      </c>
      <c r="C596" s="3">
        <f t="array" ref="C596">ROUND(MDETERM($I$554:$N$559-$C$586*MUNIT(6)),6)</f>
        <v/>
      </c>
      <c r="D596" s="3">
        <f t="array" ref="D596">ROUND(MDETERM($P$554:$U$559-$D$586*MUNIT(6)),6)</f>
        <v/>
      </c>
      <c r="E596" s="3">
        <f t="array" ref="E596">ROUND(MDETERM($W$554:$AB$559-$E$586*MUNIT(6)),6)</f>
        <v/>
      </c>
      <c r="F596" s="3">
        <f t="array" ref="F596">ROUND(MDETERM($AD$554:$AI$559-$F$586*MUNIT(6)),6)</f>
        <v/>
      </c>
      <c r="G596" s="3">
        <f t="array" ref="G596">ROUND(MDETERM($AK$554:$AP$559-$G$586*MUNIT(6)),6)</f>
        <v/>
      </c>
    </row>
    <row r="600" ht="16" customHeight="1">
      <c r="A600" s="14" t="inlineStr">
        <is>
          <t>RAG R2 | llama3.3:70b</t>
        </is>
      </c>
      <c r="B600" s="9" t="inlineStr">
        <is>
          <t>run 1 (raw, pasted)</t>
        </is>
      </c>
      <c r="I600" s="9" t="inlineStr">
        <is>
          <t>run 2 (raw, pasted)</t>
        </is>
      </c>
      <c r="P600" s="9" t="inlineStr">
        <is>
          <t>run 3 (raw, pasted)</t>
        </is>
      </c>
      <c r="W600" s="9" t="inlineStr">
        <is>
          <t>run 4 (raw, pasted)</t>
        </is>
      </c>
      <c r="AD600" s="9" t="inlineStr">
        <is>
          <t>run 5: returned no matrix</t>
        </is>
      </c>
      <c r="AK600" s="9" t="inlineStr">
        <is>
          <t>Step2 average matrix (formula)</t>
        </is>
      </c>
      <c r="AR600" s="9" t="inlineStr">
        <is>
          <t>ground truth (reference)</t>
        </is>
      </c>
    </row>
    <row r="601" ht="60" customHeight="1">
      <c r="B601" s="15" t="inlineStr">
        <is>
          <t>Power System</t>
        </is>
      </c>
      <c r="C601" s="15" t="inlineStr">
        <is>
          <t>Communication System</t>
        </is>
      </c>
      <c r="D601" s="15" t="inlineStr">
        <is>
          <t>Navigation System</t>
        </is>
      </c>
      <c r="E601" s="15" t="inlineStr">
        <is>
          <t>Computer System</t>
        </is>
      </c>
      <c r="F601" s="15" t="inlineStr">
        <is>
          <t>Mechanical Structure</t>
        </is>
      </c>
      <c r="G601" s="15" t="inlineStr">
        <is>
          <t>Thermal Control System</t>
        </is>
      </c>
      <c r="I601" s="15" t="inlineStr">
        <is>
          <t>Power System</t>
        </is>
      </c>
      <c r="J601" s="15" t="inlineStr">
        <is>
          <t>Communication System</t>
        </is>
      </c>
      <c r="K601" s="15" t="inlineStr">
        <is>
          <t>Navigation System</t>
        </is>
      </c>
      <c r="L601" s="15" t="inlineStr">
        <is>
          <t>Computer System</t>
        </is>
      </c>
      <c r="M601" s="15" t="inlineStr">
        <is>
          <t>Mechanical Structure</t>
        </is>
      </c>
      <c r="N601" s="15" t="inlineStr">
        <is>
          <t>Thermal Control System</t>
        </is>
      </c>
      <c r="P601" s="15" t="inlineStr">
        <is>
          <t>Power System</t>
        </is>
      </c>
      <c r="Q601" s="15" t="inlineStr">
        <is>
          <t>Communication System</t>
        </is>
      </c>
      <c r="R601" s="15" t="inlineStr">
        <is>
          <t>Navigation System</t>
        </is>
      </c>
      <c r="S601" s="15" t="inlineStr">
        <is>
          <t>Computer System</t>
        </is>
      </c>
      <c r="T601" s="15" t="inlineStr">
        <is>
          <t>Mechanical Structure</t>
        </is>
      </c>
      <c r="U601" s="15" t="inlineStr">
        <is>
          <t>Thermal Control System</t>
        </is>
      </c>
      <c r="W601" s="15" t="inlineStr">
        <is>
          <t>Power System</t>
        </is>
      </c>
      <c r="X601" s="15" t="inlineStr">
        <is>
          <t>Communication System</t>
        </is>
      </c>
      <c r="Y601" s="15" t="inlineStr">
        <is>
          <t>Navigation System</t>
        </is>
      </c>
      <c r="Z601" s="15" t="inlineStr">
        <is>
          <t>Computer System</t>
        </is>
      </c>
      <c r="AA601" s="15" t="inlineStr">
        <is>
          <t>Mechanical Structure</t>
        </is>
      </c>
      <c r="AB601" s="15" t="inlineStr">
        <is>
          <t>Thermal Control System</t>
        </is>
      </c>
      <c r="AK601" s="15" t="inlineStr">
        <is>
          <t>Power System</t>
        </is>
      </c>
      <c r="AL601" s="15" t="inlineStr">
        <is>
          <t>Communication System</t>
        </is>
      </c>
      <c r="AM601" s="15" t="inlineStr">
        <is>
          <t>Navigation System</t>
        </is>
      </c>
      <c r="AN601" s="15" t="inlineStr">
        <is>
          <t>Computer System</t>
        </is>
      </c>
      <c r="AO601" s="15" t="inlineStr">
        <is>
          <t>Mechanical Structure</t>
        </is>
      </c>
      <c r="AP601" s="15" t="inlineStr">
        <is>
          <t>Thermal Control System</t>
        </is>
      </c>
    </row>
    <row r="602">
      <c r="A602" s="3" t="inlineStr">
        <is>
          <t>Power System</t>
        </is>
      </c>
      <c r="B602" s="8" t="n">
        <v>1</v>
      </c>
      <c r="C602" s="8" t="n">
        <v>1</v>
      </c>
      <c r="D602" s="8" t="n">
        <v>0</v>
      </c>
      <c r="E602" s="8" t="n">
        <v>1</v>
      </c>
      <c r="F602" s="8" t="n">
        <v>1</v>
      </c>
      <c r="G602" s="8" t="n">
        <v>0</v>
      </c>
      <c r="I602" s="8" t="n">
        <v>1</v>
      </c>
      <c r="J602" s="8" t="n">
        <v>1</v>
      </c>
      <c r="K602" s="8" t="n">
        <v>0</v>
      </c>
      <c r="L602" s="8" t="n">
        <v>1</v>
      </c>
      <c r="M602" s="8" t="n">
        <v>1</v>
      </c>
      <c r="N602" s="8" t="n">
        <v>0</v>
      </c>
      <c r="P602" s="8" t="n">
        <v>1</v>
      </c>
      <c r="Q602" s="8" t="n">
        <v>1</v>
      </c>
      <c r="R602" s="8" t="n">
        <v>0</v>
      </c>
      <c r="S602" s="8" t="n">
        <v>1</v>
      </c>
      <c r="T602" s="8" t="n">
        <v>1</v>
      </c>
      <c r="U602" s="8" t="n">
        <v>0</v>
      </c>
      <c r="W602" s="8" t="n">
        <v>1</v>
      </c>
      <c r="X602" s="8" t="n">
        <v>1</v>
      </c>
      <c r="Y602" s="8" t="n">
        <v>0</v>
      </c>
      <c r="Z602" s="8" t="n">
        <v>1</v>
      </c>
      <c r="AA602" s="8" t="n">
        <v>1</v>
      </c>
      <c r="AB602" s="8" t="n">
        <v>0</v>
      </c>
      <c r="AK602" s="8">
        <f>IF(($B$602&lt;&gt;2)+($I$602&lt;&gt;2)+($P$602&lt;&gt;2)+($W$602&lt;&gt;2)=0,2,IF((($B$602&lt;&gt;2)*$B$602+($I$602&lt;&gt;2)*$I$602+($P$602&lt;&gt;2)*$P$602+($W$602&lt;&gt;2)*$W$602)/(($B$602&lt;&gt;2)+($I$602&lt;&gt;2)+($P$602&lt;&gt;2)+($W$602&lt;&gt;2))&gt;=0.5,1,0))</f>
        <v/>
      </c>
      <c r="AL602" s="8">
        <f>IF(($C$602&lt;&gt;2)+($J$602&lt;&gt;2)+($Q$602&lt;&gt;2)+($X$602&lt;&gt;2)=0,2,IF((($C$602&lt;&gt;2)*$C$602+($J$602&lt;&gt;2)*$J$602+($Q$602&lt;&gt;2)*$Q$602+($X$602&lt;&gt;2)*$X$602)/(($C$602&lt;&gt;2)+($J$602&lt;&gt;2)+($Q$602&lt;&gt;2)+($X$602&lt;&gt;2))&gt;=0.5,1,0))</f>
        <v/>
      </c>
      <c r="AM602" s="8">
        <f>IF(($D$602&lt;&gt;2)+($K$602&lt;&gt;2)+($R$602&lt;&gt;2)+($Y$602&lt;&gt;2)=0,2,IF((($D$602&lt;&gt;2)*$D$602+($K$602&lt;&gt;2)*$K$602+($R$602&lt;&gt;2)*$R$602+($Y$602&lt;&gt;2)*$Y$602)/(($D$602&lt;&gt;2)+($K$602&lt;&gt;2)+($R$602&lt;&gt;2)+($Y$602&lt;&gt;2))&gt;=0.5,1,0))</f>
        <v/>
      </c>
      <c r="AN602" s="8">
        <f>IF(($E$602&lt;&gt;2)+($L$602&lt;&gt;2)+($S$602&lt;&gt;2)+($Z$602&lt;&gt;2)=0,2,IF((($E$602&lt;&gt;2)*$E$602+($L$602&lt;&gt;2)*$L$602+($S$602&lt;&gt;2)*$S$602+($Z$602&lt;&gt;2)*$Z$602)/(($E$602&lt;&gt;2)+($L$602&lt;&gt;2)+($S$602&lt;&gt;2)+($Z$602&lt;&gt;2))&gt;=0.5,1,0))</f>
        <v/>
      </c>
      <c r="AO602" s="8">
        <f>IF(($F$602&lt;&gt;2)+($M$602&lt;&gt;2)+($T$602&lt;&gt;2)+($AA$602&lt;&gt;2)=0,2,IF((($F$602&lt;&gt;2)*$F$602+($M$602&lt;&gt;2)*$M$602+($T$602&lt;&gt;2)*$T$602+($AA$602&lt;&gt;2)*$AA$602)/(($F$602&lt;&gt;2)+($M$602&lt;&gt;2)+($T$602&lt;&gt;2)+($AA$602&lt;&gt;2))&gt;=0.5,1,0))</f>
        <v/>
      </c>
      <c r="AP602" s="8">
        <f>IF(($G$602&lt;&gt;2)+($N$602&lt;&gt;2)+($U$602&lt;&gt;2)+($AB$602&lt;&gt;2)=0,2,IF((($G$602&lt;&gt;2)*$G$602+($N$602&lt;&gt;2)*$N$602+($U$602&lt;&gt;2)*$U$602+($AB$602&lt;&gt;2)*$AB$602)/(($G$602&lt;&gt;2)+($N$602&lt;&gt;2)+($U$602&lt;&gt;2)+($AB$602&lt;&gt;2))&gt;=0.5,1,0))</f>
        <v/>
      </c>
      <c r="AR602" s="16">
        <f>'Ground truth'!$B$3</f>
        <v/>
      </c>
      <c r="AS602" s="16">
        <f>'Ground truth'!$C$3</f>
        <v/>
      </c>
      <c r="AT602" s="16">
        <f>'Ground truth'!$D$3</f>
        <v/>
      </c>
      <c r="AU602" s="16">
        <f>'Ground truth'!$E$3</f>
        <v/>
      </c>
      <c r="AV602" s="16">
        <f>'Ground truth'!$F$3</f>
        <v/>
      </c>
      <c r="AW602" s="16">
        <f>'Ground truth'!$G$3</f>
        <v/>
      </c>
    </row>
    <row r="603">
      <c r="A603" s="3" t="inlineStr">
        <is>
          <t>Communication System</t>
        </is>
      </c>
      <c r="B603" s="8" t="n">
        <v>1</v>
      </c>
      <c r="C603" s="8" t="n">
        <v>1</v>
      </c>
      <c r="D603" s="8" t="n">
        <v>0</v>
      </c>
      <c r="E603" s="8" t="n">
        <v>1</v>
      </c>
      <c r="F603" s="8" t="n">
        <v>0</v>
      </c>
      <c r="G603" s="8" t="n">
        <v>0</v>
      </c>
      <c r="I603" s="8" t="n">
        <v>1</v>
      </c>
      <c r="J603" s="8" t="n">
        <v>1</v>
      </c>
      <c r="K603" s="8" t="n">
        <v>0</v>
      </c>
      <c r="L603" s="8" t="n">
        <v>1</v>
      </c>
      <c r="M603" s="8" t="n">
        <v>0</v>
      </c>
      <c r="N603" s="8" t="n">
        <v>0</v>
      </c>
      <c r="P603" s="8" t="n">
        <v>1</v>
      </c>
      <c r="Q603" s="8" t="n">
        <v>1</v>
      </c>
      <c r="R603" s="8" t="n">
        <v>0</v>
      </c>
      <c r="S603" s="8" t="n">
        <v>1</v>
      </c>
      <c r="T603" s="8" t="n">
        <v>0</v>
      </c>
      <c r="U603" s="8" t="n">
        <v>0</v>
      </c>
      <c r="W603" s="8" t="n">
        <v>1</v>
      </c>
      <c r="X603" s="8" t="n">
        <v>1</v>
      </c>
      <c r="Y603" s="8" t="n">
        <v>0</v>
      </c>
      <c r="Z603" s="8" t="n">
        <v>1</v>
      </c>
      <c r="AA603" s="8" t="n">
        <v>0</v>
      </c>
      <c r="AB603" s="8" t="n">
        <v>0</v>
      </c>
      <c r="AK603" s="8">
        <f>IF(($B$603&lt;&gt;2)+($I$603&lt;&gt;2)+($P$603&lt;&gt;2)+($W$603&lt;&gt;2)=0,2,IF((($B$603&lt;&gt;2)*$B$603+($I$603&lt;&gt;2)*$I$603+($P$603&lt;&gt;2)*$P$603+($W$603&lt;&gt;2)*$W$603)/(($B$603&lt;&gt;2)+($I$603&lt;&gt;2)+($P$603&lt;&gt;2)+($W$603&lt;&gt;2))&gt;=0.5,1,0))</f>
        <v/>
      </c>
      <c r="AL603" s="8">
        <f>IF(($C$603&lt;&gt;2)+($J$603&lt;&gt;2)+($Q$603&lt;&gt;2)+($X$603&lt;&gt;2)=0,2,IF((($C$603&lt;&gt;2)*$C$603+($J$603&lt;&gt;2)*$J$603+($Q$603&lt;&gt;2)*$Q$603+($X$603&lt;&gt;2)*$X$603)/(($C$603&lt;&gt;2)+($J$603&lt;&gt;2)+($Q$603&lt;&gt;2)+($X$603&lt;&gt;2))&gt;=0.5,1,0))</f>
        <v/>
      </c>
      <c r="AM603" s="8">
        <f>IF(($D$603&lt;&gt;2)+($K$603&lt;&gt;2)+($R$603&lt;&gt;2)+($Y$603&lt;&gt;2)=0,2,IF((($D$603&lt;&gt;2)*$D$603+($K$603&lt;&gt;2)*$K$603+($R$603&lt;&gt;2)*$R$603+($Y$603&lt;&gt;2)*$Y$603)/(($D$603&lt;&gt;2)+($K$603&lt;&gt;2)+($R$603&lt;&gt;2)+($Y$603&lt;&gt;2))&gt;=0.5,1,0))</f>
        <v/>
      </c>
      <c r="AN603" s="8">
        <f>IF(($E$603&lt;&gt;2)+($L$603&lt;&gt;2)+($S$603&lt;&gt;2)+($Z$603&lt;&gt;2)=0,2,IF((($E$603&lt;&gt;2)*$E$603+($L$603&lt;&gt;2)*$L$603+($S$603&lt;&gt;2)*$S$603+($Z$603&lt;&gt;2)*$Z$603)/(($E$603&lt;&gt;2)+($L$603&lt;&gt;2)+($S$603&lt;&gt;2)+($Z$603&lt;&gt;2))&gt;=0.5,1,0))</f>
        <v/>
      </c>
      <c r="AO603" s="8">
        <f>IF(($F$603&lt;&gt;2)+($M$603&lt;&gt;2)+($T$603&lt;&gt;2)+($AA$603&lt;&gt;2)=0,2,IF((($F$603&lt;&gt;2)*$F$603+($M$603&lt;&gt;2)*$M$603+($T$603&lt;&gt;2)*$T$603+($AA$603&lt;&gt;2)*$AA$603)/(($F$603&lt;&gt;2)+($M$603&lt;&gt;2)+($T$603&lt;&gt;2)+($AA$603&lt;&gt;2))&gt;=0.5,1,0))</f>
        <v/>
      </c>
      <c r="AP603" s="8">
        <f>IF(($G$603&lt;&gt;2)+($N$603&lt;&gt;2)+($U$603&lt;&gt;2)+($AB$603&lt;&gt;2)=0,2,IF((($G$603&lt;&gt;2)*$G$603+($N$603&lt;&gt;2)*$N$603+($U$603&lt;&gt;2)*$U$603+($AB$603&lt;&gt;2)*$AB$603)/(($G$603&lt;&gt;2)+($N$603&lt;&gt;2)+($U$603&lt;&gt;2)+($AB$603&lt;&gt;2))&gt;=0.5,1,0))</f>
        <v/>
      </c>
      <c r="AR603" s="16">
        <f>'Ground truth'!$B$4</f>
        <v/>
      </c>
      <c r="AS603" s="16">
        <f>'Ground truth'!$C$4</f>
        <v/>
      </c>
      <c r="AT603" s="16">
        <f>'Ground truth'!$D$4</f>
        <v/>
      </c>
      <c r="AU603" s="16">
        <f>'Ground truth'!$E$4</f>
        <v/>
      </c>
      <c r="AV603" s="16">
        <f>'Ground truth'!$F$4</f>
        <v/>
      </c>
      <c r="AW603" s="16">
        <f>'Ground truth'!$G$4</f>
        <v/>
      </c>
    </row>
    <row r="604">
      <c r="A604" s="3" t="inlineStr">
        <is>
          <t>Navigation System</t>
        </is>
      </c>
      <c r="B604" s="8" t="n">
        <v>0</v>
      </c>
      <c r="C604" s="8" t="n">
        <v>0</v>
      </c>
      <c r="D604" s="8" t="n">
        <v>1</v>
      </c>
      <c r="E604" s="8" t="n">
        <v>0</v>
      </c>
      <c r="F604" s="8" t="n">
        <v>0</v>
      </c>
      <c r="G604" s="8" t="n">
        <v>1</v>
      </c>
      <c r="I604" s="8" t="n">
        <v>0</v>
      </c>
      <c r="J604" s="8" t="n">
        <v>0</v>
      </c>
      <c r="K604" s="8" t="n">
        <v>1</v>
      </c>
      <c r="L604" s="8" t="n">
        <v>0</v>
      </c>
      <c r="M604" s="8" t="n">
        <v>0</v>
      </c>
      <c r="N604" s="8" t="n">
        <v>1</v>
      </c>
      <c r="P604" s="8" t="n">
        <v>0</v>
      </c>
      <c r="Q604" s="8" t="n">
        <v>0</v>
      </c>
      <c r="R604" s="8" t="n">
        <v>1</v>
      </c>
      <c r="S604" s="8" t="n">
        <v>0</v>
      </c>
      <c r="T604" s="8" t="n">
        <v>0</v>
      </c>
      <c r="U604" s="8" t="n">
        <v>1</v>
      </c>
      <c r="W604" s="8" t="n">
        <v>0</v>
      </c>
      <c r="X604" s="8" t="n">
        <v>0</v>
      </c>
      <c r="Y604" s="8" t="n">
        <v>1</v>
      </c>
      <c r="Z604" s="8" t="n">
        <v>0</v>
      </c>
      <c r="AA604" s="8" t="n">
        <v>0</v>
      </c>
      <c r="AB604" s="8" t="n">
        <v>1</v>
      </c>
      <c r="AK604" s="8">
        <f>IF(($B$604&lt;&gt;2)+($I$604&lt;&gt;2)+($P$604&lt;&gt;2)+($W$604&lt;&gt;2)=0,2,IF((($B$604&lt;&gt;2)*$B$604+($I$604&lt;&gt;2)*$I$604+($P$604&lt;&gt;2)*$P$604+($W$604&lt;&gt;2)*$W$604)/(($B$604&lt;&gt;2)+($I$604&lt;&gt;2)+($P$604&lt;&gt;2)+($W$604&lt;&gt;2))&gt;=0.5,1,0))</f>
        <v/>
      </c>
      <c r="AL604" s="8">
        <f>IF(($C$604&lt;&gt;2)+($J$604&lt;&gt;2)+($Q$604&lt;&gt;2)+($X$604&lt;&gt;2)=0,2,IF((($C$604&lt;&gt;2)*$C$604+($J$604&lt;&gt;2)*$J$604+($Q$604&lt;&gt;2)*$Q$604+($X$604&lt;&gt;2)*$X$604)/(($C$604&lt;&gt;2)+($J$604&lt;&gt;2)+($Q$604&lt;&gt;2)+($X$604&lt;&gt;2))&gt;=0.5,1,0))</f>
        <v/>
      </c>
      <c r="AM604" s="8">
        <f>IF(($D$604&lt;&gt;2)+($K$604&lt;&gt;2)+($R$604&lt;&gt;2)+($Y$604&lt;&gt;2)=0,2,IF((($D$604&lt;&gt;2)*$D$604+($K$604&lt;&gt;2)*$K$604+($R$604&lt;&gt;2)*$R$604+($Y$604&lt;&gt;2)*$Y$604)/(($D$604&lt;&gt;2)+($K$604&lt;&gt;2)+($R$604&lt;&gt;2)+($Y$604&lt;&gt;2))&gt;=0.5,1,0))</f>
        <v/>
      </c>
      <c r="AN604" s="8">
        <f>IF(($E$604&lt;&gt;2)+($L$604&lt;&gt;2)+($S$604&lt;&gt;2)+($Z$604&lt;&gt;2)=0,2,IF((($E$604&lt;&gt;2)*$E$604+($L$604&lt;&gt;2)*$L$604+($S$604&lt;&gt;2)*$S$604+($Z$604&lt;&gt;2)*$Z$604)/(($E$604&lt;&gt;2)+($L$604&lt;&gt;2)+($S$604&lt;&gt;2)+($Z$604&lt;&gt;2))&gt;=0.5,1,0))</f>
        <v/>
      </c>
      <c r="AO604" s="8">
        <f>IF(($F$604&lt;&gt;2)+($M$604&lt;&gt;2)+($T$604&lt;&gt;2)+($AA$604&lt;&gt;2)=0,2,IF((($F$604&lt;&gt;2)*$F$604+($M$604&lt;&gt;2)*$M$604+($T$604&lt;&gt;2)*$T$604+($AA$604&lt;&gt;2)*$AA$604)/(($F$604&lt;&gt;2)+($M$604&lt;&gt;2)+($T$604&lt;&gt;2)+($AA$604&lt;&gt;2))&gt;=0.5,1,0))</f>
        <v/>
      </c>
      <c r="AP604" s="8">
        <f>IF(($G$604&lt;&gt;2)+($N$604&lt;&gt;2)+($U$604&lt;&gt;2)+($AB$604&lt;&gt;2)=0,2,IF((($G$604&lt;&gt;2)*$G$604+($N$604&lt;&gt;2)*$N$604+($U$604&lt;&gt;2)*$U$604+($AB$604&lt;&gt;2)*$AB$604)/(($G$604&lt;&gt;2)+($N$604&lt;&gt;2)+($U$604&lt;&gt;2)+($AB$604&lt;&gt;2))&gt;=0.5,1,0))</f>
        <v/>
      </c>
      <c r="AR604" s="16">
        <f>'Ground truth'!$B$5</f>
        <v/>
      </c>
      <c r="AS604" s="16">
        <f>'Ground truth'!$C$5</f>
        <v/>
      </c>
      <c r="AT604" s="16">
        <f>'Ground truth'!$D$5</f>
        <v/>
      </c>
      <c r="AU604" s="16">
        <f>'Ground truth'!$E$5</f>
        <v/>
      </c>
      <c r="AV604" s="16">
        <f>'Ground truth'!$F$5</f>
        <v/>
      </c>
      <c r="AW604" s="16">
        <f>'Ground truth'!$G$5</f>
        <v/>
      </c>
    </row>
    <row r="605">
      <c r="A605" s="3" t="inlineStr">
        <is>
          <t>Computer System</t>
        </is>
      </c>
      <c r="B605" s="8" t="n">
        <v>1</v>
      </c>
      <c r="C605" s="8" t="n">
        <v>1</v>
      </c>
      <c r="D605" s="8" t="n">
        <v>0</v>
      </c>
      <c r="E605" s="8" t="n">
        <v>1</v>
      </c>
      <c r="F605" s="8" t="n">
        <v>1</v>
      </c>
      <c r="G605" s="8" t="n">
        <v>1</v>
      </c>
      <c r="I605" s="8" t="n">
        <v>1</v>
      </c>
      <c r="J605" s="8" t="n">
        <v>1</v>
      </c>
      <c r="K605" s="8" t="n">
        <v>0</v>
      </c>
      <c r="L605" s="8" t="n">
        <v>1</v>
      </c>
      <c r="M605" s="8" t="n">
        <v>1</v>
      </c>
      <c r="N605" s="8" t="n">
        <v>1</v>
      </c>
      <c r="P605" s="8" t="n">
        <v>1</v>
      </c>
      <c r="Q605" s="8" t="n">
        <v>1</v>
      </c>
      <c r="R605" s="8" t="n">
        <v>0</v>
      </c>
      <c r="S605" s="8" t="n">
        <v>1</v>
      </c>
      <c r="T605" s="8" t="n">
        <v>1</v>
      </c>
      <c r="U605" s="8" t="n">
        <v>1</v>
      </c>
      <c r="W605" s="8" t="n">
        <v>1</v>
      </c>
      <c r="X605" s="8" t="n">
        <v>1</v>
      </c>
      <c r="Y605" s="8" t="n">
        <v>0</v>
      </c>
      <c r="Z605" s="8" t="n">
        <v>1</v>
      </c>
      <c r="AA605" s="8" t="n">
        <v>1</v>
      </c>
      <c r="AB605" s="8" t="n">
        <v>1</v>
      </c>
      <c r="AK605" s="8">
        <f>IF(($B$605&lt;&gt;2)+($I$605&lt;&gt;2)+($P$605&lt;&gt;2)+($W$605&lt;&gt;2)=0,2,IF((($B$605&lt;&gt;2)*$B$605+($I$605&lt;&gt;2)*$I$605+($P$605&lt;&gt;2)*$P$605+($W$605&lt;&gt;2)*$W$605)/(($B$605&lt;&gt;2)+($I$605&lt;&gt;2)+($P$605&lt;&gt;2)+($W$605&lt;&gt;2))&gt;=0.5,1,0))</f>
        <v/>
      </c>
      <c r="AL605" s="8">
        <f>IF(($C$605&lt;&gt;2)+($J$605&lt;&gt;2)+($Q$605&lt;&gt;2)+($X$605&lt;&gt;2)=0,2,IF((($C$605&lt;&gt;2)*$C$605+($J$605&lt;&gt;2)*$J$605+($Q$605&lt;&gt;2)*$Q$605+($X$605&lt;&gt;2)*$X$605)/(($C$605&lt;&gt;2)+($J$605&lt;&gt;2)+($Q$605&lt;&gt;2)+($X$605&lt;&gt;2))&gt;=0.5,1,0))</f>
        <v/>
      </c>
      <c r="AM605" s="8">
        <f>IF(($D$605&lt;&gt;2)+($K$605&lt;&gt;2)+($R$605&lt;&gt;2)+($Y$605&lt;&gt;2)=0,2,IF((($D$605&lt;&gt;2)*$D$605+($K$605&lt;&gt;2)*$K$605+($R$605&lt;&gt;2)*$R$605+($Y$605&lt;&gt;2)*$Y$605)/(($D$605&lt;&gt;2)+($K$605&lt;&gt;2)+($R$605&lt;&gt;2)+($Y$605&lt;&gt;2))&gt;=0.5,1,0))</f>
        <v/>
      </c>
      <c r="AN605" s="8">
        <f>IF(($E$605&lt;&gt;2)+($L$605&lt;&gt;2)+($S$605&lt;&gt;2)+($Z$605&lt;&gt;2)=0,2,IF((($E$605&lt;&gt;2)*$E$605+($L$605&lt;&gt;2)*$L$605+($S$605&lt;&gt;2)*$S$605+($Z$605&lt;&gt;2)*$Z$605)/(($E$605&lt;&gt;2)+($L$605&lt;&gt;2)+($S$605&lt;&gt;2)+($Z$605&lt;&gt;2))&gt;=0.5,1,0))</f>
        <v/>
      </c>
      <c r="AO605" s="8">
        <f>IF(($F$605&lt;&gt;2)+($M$605&lt;&gt;2)+($T$605&lt;&gt;2)+($AA$605&lt;&gt;2)=0,2,IF((($F$605&lt;&gt;2)*$F$605+($M$605&lt;&gt;2)*$M$605+($T$605&lt;&gt;2)*$T$605+($AA$605&lt;&gt;2)*$AA$605)/(($F$605&lt;&gt;2)+($M$605&lt;&gt;2)+($T$605&lt;&gt;2)+($AA$605&lt;&gt;2))&gt;=0.5,1,0))</f>
        <v/>
      </c>
      <c r="AP605" s="8">
        <f>IF(($G$605&lt;&gt;2)+($N$605&lt;&gt;2)+($U$605&lt;&gt;2)+($AB$605&lt;&gt;2)=0,2,IF((($G$605&lt;&gt;2)*$G$605+($N$605&lt;&gt;2)*$N$605+($U$605&lt;&gt;2)*$U$605+($AB$605&lt;&gt;2)*$AB$605)/(($G$605&lt;&gt;2)+($N$605&lt;&gt;2)+($U$605&lt;&gt;2)+($AB$605&lt;&gt;2))&gt;=0.5,1,0))</f>
        <v/>
      </c>
      <c r="AR605" s="16">
        <f>'Ground truth'!$B$6</f>
        <v/>
      </c>
      <c r="AS605" s="16">
        <f>'Ground truth'!$C$6</f>
        <v/>
      </c>
      <c r="AT605" s="16">
        <f>'Ground truth'!$D$6</f>
        <v/>
      </c>
      <c r="AU605" s="16">
        <f>'Ground truth'!$E$6</f>
        <v/>
      </c>
      <c r="AV605" s="16">
        <f>'Ground truth'!$F$6</f>
        <v/>
      </c>
      <c r="AW605" s="16">
        <f>'Ground truth'!$G$6</f>
        <v/>
      </c>
    </row>
    <row r="606">
      <c r="A606" s="3" t="inlineStr">
        <is>
          <t>Mechanical Structure</t>
        </is>
      </c>
      <c r="B606" s="8" t="n">
        <v>1</v>
      </c>
      <c r="C606" s="8" t="n">
        <v>0</v>
      </c>
      <c r="D606" s="8" t="n">
        <v>0</v>
      </c>
      <c r="E606" s="8" t="n">
        <v>1</v>
      </c>
      <c r="F606" s="8" t="n">
        <v>1</v>
      </c>
      <c r="G606" s="8" t="n">
        <v>1</v>
      </c>
      <c r="I606" s="8" t="n">
        <v>1</v>
      </c>
      <c r="J606" s="8" t="n">
        <v>0</v>
      </c>
      <c r="K606" s="8" t="n">
        <v>0</v>
      </c>
      <c r="L606" s="8" t="n">
        <v>1</v>
      </c>
      <c r="M606" s="8" t="n">
        <v>1</v>
      </c>
      <c r="N606" s="8" t="n">
        <v>1</v>
      </c>
      <c r="P606" s="8" t="n">
        <v>1</v>
      </c>
      <c r="Q606" s="8" t="n">
        <v>0</v>
      </c>
      <c r="R606" s="8" t="n">
        <v>0</v>
      </c>
      <c r="S606" s="8" t="n">
        <v>1</v>
      </c>
      <c r="T606" s="8" t="n">
        <v>1</v>
      </c>
      <c r="U606" s="8" t="n">
        <v>1</v>
      </c>
      <c r="W606" s="8" t="n">
        <v>1</v>
      </c>
      <c r="X606" s="8" t="n">
        <v>0</v>
      </c>
      <c r="Y606" s="8" t="n">
        <v>0</v>
      </c>
      <c r="Z606" s="8" t="n">
        <v>1</v>
      </c>
      <c r="AA606" s="8" t="n">
        <v>1</v>
      </c>
      <c r="AB606" s="8" t="n">
        <v>1</v>
      </c>
      <c r="AK606" s="8">
        <f>IF(($B$606&lt;&gt;2)+($I$606&lt;&gt;2)+($P$606&lt;&gt;2)+($W$606&lt;&gt;2)=0,2,IF((($B$606&lt;&gt;2)*$B$606+($I$606&lt;&gt;2)*$I$606+($P$606&lt;&gt;2)*$P$606+($W$606&lt;&gt;2)*$W$606)/(($B$606&lt;&gt;2)+($I$606&lt;&gt;2)+($P$606&lt;&gt;2)+($W$606&lt;&gt;2))&gt;=0.5,1,0))</f>
        <v/>
      </c>
      <c r="AL606" s="8">
        <f>IF(($C$606&lt;&gt;2)+($J$606&lt;&gt;2)+($Q$606&lt;&gt;2)+($X$606&lt;&gt;2)=0,2,IF((($C$606&lt;&gt;2)*$C$606+($J$606&lt;&gt;2)*$J$606+($Q$606&lt;&gt;2)*$Q$606+($X$606&lt;&gt;2)*$X$606)/(($C$606&lt;&gt;2)+($J$606&lt;&gt;2)+($Q$606&lt;&gt;2)+($X$606&lt;&gt;2))&gt;=0.5,1,0))</f>
        <v/>
      </c>
      <c r="AM606" s="8">
        <f>IF(($D$606&lt;&gt;2)+($K$606&lt;&gt;2)+($R$606&lt;&gt;2)+($Y$606&lt;&gt;2)=0,2,IF((($D$606&lt;&gt;2)*$D$606+($K$606&lt;&gt;2)*$K$606+($R$606&lt;&gt;2)*$R$606+($Y$606&lt;&gt;2)*$Y$606)/(($D$606&lt;&gt;2)+($K$606&lt;&gt;2)+($R$606&lt;&gt;2)+($Y$606&lt;&gt;2))&gt;=0.5,1,0))</f>
        <v/>
      </c>
      <c r="AN606" s="8">
        <f>IF(($E$606&lt;&gt;2)+($L$606&lt;&gt;2)+($S$606&lt;&gt;2)+($Z$606&lt;&gt;2)=0,2,IF((($E$606&lt;&gt;2)*$E$606+($L$606&lt;&gt;2)*$L$606+($S$606&lt;&gt;2)*$S$606+($Z$606&lt;&gt;2)*$Z$606)/(($E$606&lt;&gt;2)+($L$606&lt;&gt;2)+($S$606&lt;&gt;2)+($Z$606&lt;&gt;2))&gt;=0.5,1,0))</f>
        <v/>
      </c>
      <c r="AO606" s="8">
        <f>IF(($F$606&lt;&gt;2)+($M$606&lt;&gt;2)+($T$606&lt;&gt;2)+($AA$606&lt;&gt;2)=0,2,IF((($F$606&lt;&gt;2)*$F$606+($M$606&lt;&gt;2)*$M$606+($T$606&lt;&gt;2)*$T$606+($AA$606&lt;&gt;2)*$AA$606)/(($F$606&lt;&gt;2)+($M$606&lt;&gt;2)+($T$606&lt;&gt;2)+($AA$606&lt;&gt;2))&gt;=0.5,1,0))</f>
        <v/>
      </c>
      <c r="AP606" s="8">
        <f>IF(($G$606&lt;&gt;2)+($N$606&lt;&gt;2)+($U$606&lt;&gt;2)+($AB$606&lt;&gt;2)=0,2,IF((($G$606&lt;&gt;2)*$G$606+($N$606&lt;&gt;2)*$N$606+($U$606&lt;&gt;2)*$U$606+($AB$606&lt;&gt;2)*$AB$606)/(($G$606&lt;&gt;2)+($N$606&lt;&gt;2)+($U$606&lt;&gt;2)+($AB$606&lt;&gt;2))&gt;=0.5,1,0))</f>
        <v/>
      </c>
      <c r="AR606" s="16">
        <f>'Ground truth'!$B$7</f>
        <v/>
      </c>
      <c r="AS606" s="16">
        <f>'Ground truth'!$C$7</f>
        <v/>
      </c>
      <c r="AT606" s="16">
        <f>'Ground truth'!$D$7</f>
        <v/>
      </c>
      <c r="AU606" s="16">
        <f>'Ground truth'!$E$7</f>
        <v/>
      </c>
      <c r="AV606" s="16">
        <f>'Ground truth'!$F$7</f>
        <v/>
      </c>
      <c r="AW606" s="16">
        <f>'Ground truth'!$G$7</f>
        <v/>
      </c>
    </row>
    <row r="607">
      <c r="A607" s="3" t="inlineStr">
        <is>
          <t>Thermal Control System</t>
        </is>
      </c>
      <c r="B607" s="8" t="n">
        <v>0</v>
      </c>
      <c r="C607" s="8" t="n">
        <v>0</v>
      </c>
      <c r="D607" s="8" t="n">
        <v>1</v>
      </c>
      <c r="E607" s="8" t="n">
        <v>1</v>
      </c>
      <c r="F607" s="8" t="n">
        <v>1</v>
      </c>
      <c r="G607" s="8" t="n">
        <v>1</v>
      </c>
      <c r="I607" s="8" t="n">
        <v>0</v>
      </c>
      <c r="J607" s="8" t="n">
        <v>0</v>
      </c>
      <c r="K607" s="8" t="n">
        <v>1</v>
      </c>
      <c r="L607" s="8" t="n">
        <v>1</v>
      </c>
      <c r="M607" s="8" t="n">
        <v>1</v>
      </c>
      <c r="N607" s="8" t="n">
        <v>1</v>
      </c>
      <c r="P607" s="8" t="n">
        <v>0</v>
      </c>
      <c r="Q607" s="8" t="n">
        <v>0</v>
      </c>
      <c r="R607" s="8" t="n">
        <v>1</v>
      </c>
      <c r="S607" s="8" t="n">
        <v>1</v>
      </c>
      <c r="T607" s="8" t="n">
        <v>1</v>
      </c>
      <c r="U607" s="8" t="n">
        <v>1</v>
      </c>
      <c r="W607" s="8" t="n">
        <v>0</v>
      </c>
      <c r="X607" s="8" t="n">
        <v>0</v>
      </c>
      <c r="Y607" s="8" t="n">
        <v>1</v>
      </c>
      <c r="Z607" s="8" t="n">
        <v>1</v>
      </c>
      <c r="AA607" s="8" t="n">
        <v>1</v>
      </c>
      <c r="AB607" s="8" t="n">
        <v>1</v>
      </c>
      <c r="AK607" s="8">
        <f>IF(($B$607&lt;&gt;2)+($I$607&lt;&gt;2)+($P$607&lt;&gt;2)+($W$607&lt;&gt;2)=0,2,IF((($B$607&lt;&gt;2)*$B$607+($I$607&lt;&gt;2)*$I$607+($P$607&lt;&gt;2)*$P$607+($W$607&lt;&gt;2)*$W$607)/(($B$607&lt;&gt;2)+($I$607&lt;&gt;2)+($P$607&lt;&gt;2)+($W$607&lt;&gt;2))&gt;=0.5,1,0))</f>
        <v/>
      </c>
      <c r="AL607" s="8">
        <f>IF(($C$607&lt;&gt;2)+($J$607&lt;&gt;2)+($Q$607&lt;&gt;2)+($X$607&lt;&gt;2)=0,2,IF((($C$607&lt;&gt;2)*$C$607+($J$607&lt;&gt;2)*$J$607+($Q$607&lt;&gt;2)*$Q$607+($X$607&lt;&gt;2)*$X$607)/(($C$607&lt;&gt;2)+($J$607&lt;&gt;2)+($Q$607&lt;&gt;2)+($X$607&lt;&gt;2))&gt;=0.5,1,0))</f>
        <v/>
      </c>
      <c r="AM607" s="8">
        <f>IF(($D$607&lt;&gt;2)+($K$607&lt;&gt;2)+($R$607&lt;&gt;2)+($Y$607&lt;&gt;2)=0,2,IF((($D$607&lt;&gt;2)*$D$607+($K$607&lt;&gt;2)*$K$607+($R$607&lt;&gt;2)*$R$607+($Y$607&lt;&gt;2)*$Y$607)/(($D$607&lt;&gt;2)+($K$607&lt;&gt;2)+($R$607&lt;&gt;2)+($Y$607&lt;&gt;2))&gt;=0.5,1,0))</f>
        <v/>
      </c>
      <c r="AN607" s="8">
        <f>IF(($E$607&lt;&gt;2)+($L$607&lt;&gt;2)+($S$607&lt;&gt;2)+($Z$607&lt;&gt;2)=0,2,IF((($E$607&lt;&gt;2)*$E$607+($L$607&lt;&gt;2)*$L$607+($S$607&lt;&gt;2)*$S$607+($Z$607&lt;&gt;2)*$Z$607)/(($E$607&lt;&gt;2)+($L$607&lt;&gt;2)+($S$607&lt;&gt;2)+($Z$607&lt;&gt;2))&gt;=0.5,1,0))</f>
        <v/>
      </c>
      <c r="AO607" s="8">
        <f>IF(($F$607&lt;&gt;2)+($M$607&lt;&gt;2)+($T$607&lt;&gt;2)+($AA$607&lt;&gt;2)=0,2,IF((($F$607&lt;&gt;2)*$F$607+($M$607&lt;&gt;2)*$M$607+($T$607&lt;&gt;2)*$T$607+($AA$607&lt;&gt;2)*$AA$607)/(($F$607&lt;&gt;2)+($M$607&lt;&gt;2)+($T$607&lt;&gt;2)+($AA$607&lt;&gt;2))&gt;=0.5,1,0))</f>
        <v/>
      </c>
      <c r="AP607" s="8">
        <f>IF(($G$607&lt;&gt;2)+($N$607&lt;&gt;2)+($U$607&lt;&gt;2)+($AB$607&lt;&gt;2)=0,2,IF((($G$607&lt;&gt;2)*$G$607+($N$607&lt;&gt;2)*$N$607+($U$607&lt;&gt;2)*$U$607+($AB$607&lt;&gt;2)*$AB$607)/(($G$607&lt;&gt;2)+($N$607&lt;&gt;2)+($U$607&lt;&gt;2)+($AB$607&lt;&gt;2))&gt;=0.5,1,0))</f>
        <v/>
      </c>
      <c r="AR607" s="16">
        <f>'Ground truth'!$B$8</f>
        <v/>
      </c>
      <c r="AS607" s="16">
        <f>'Ground truth'!$C$8</f>
        <v/>
      </c>
      <c r="AT607" s="16">
        <f>'Ground truth'!$D$8</f>
        <v/>
      </c>
      <c r="AU607" s="16">
        <f>'Ground truth'!$E$8</f>
        <v/>
      </c>
      <c r="AV607" s="16">
        <f>'Ground truth'!$F$8</f>
        <v/>
      </c>
      <c r="AW607" s="16">
        <f>'Ground truth'!$G$8</f>
        <v/>
      </c>
    </row>
    <row r="609">
      <c r="A609" s="17" t="inlineStr">
        <is>
          <t>metrics — confident-only (unsure excluded from denominators)</t>
        </is>
      </c>
      <c r="B609" s="10" t="inlineStr">
        <is>
          <t>run 1</t>
        </is>
      </c>
      <c r="C609" s="10" t="inlineStr">
        <is>
          <t>run 2</t>
        </is>
      </c>
      <c r="D609" s="10" t="inlineStr">
        <is>
          <t>run 3</t>
        </is>
      </c>
      <c r="E609" s="10" t="inlineStr">
        <is>
          <t>run 4</t>
        </is>
      </c>
      <c r="F609" s="10" t="inlineStr">
        <is>
          <t>run 5</t>
        </is>
      </c>
      <c r="G609" s="10" t="inlineStr">
        <is>
          <t>avg-matrix</t>
        </is>
      </c>
      <c r="H609" s="10" t="inlineStr">
        <is>
          <t>mean</t>
        </is>
      </c>
      <c r="I609" s="10" t="inlineStr">
        <is>
          <t>std (pop.)</t>
        </is>
      </c>
      <c r="J609" s="17" t="inlineStr">
        <is>
          <t>notes</t>
        </is>
      </c>
    </row>
    <row r="610">
      <c r="A610" s="7" t="inlineStr">
        <is>
          <t>TP</t>
        </is>
      </c>
      <c r="B610" s="7">
        <f>SUMPRODUCT(($B$602:$G$607=1)*('Ground truth'!$B$3:$G$8=1))</f>
        <v/>
      </c>
      <c r="C610" s="7">
        <f>SUMPRODUCT(($I$602:$N$607=1)*('Ground truth'!$B$3:$G$8=1))</f>
        <v/>
      </c>
      <c r="D610" s="7">
        <f>SUMPRODUCT(($P$602:$U$607=1)*('Ground truth'!$B$3:$G$8=1))</f>
        <v/>
      </c>
      <c r="E610" s="7">
        <f>SUMPRODUCT(($W$602:$AB$607=1)*('Ground truth'!$B$3:$G$8=1))</f>
        <v/>
      </c>
      <c r="G610" s="7">
        <f>SUMPRODUCT(($AK$602:$AP$607=1)*('Ground truth'!$B$3:$G$8=1))</f>
        <v/>
      </c>
      <c r="H610" s="12">
        <f>AVERAGE($B$610:$F$610)</f>
        <v/>
      </c>
      <c r="I610" s="12">
        <f>STDEV.P($B$610:$F$610)</f>
        <v/>
      </c>
    </row>
    <row r="611">
      <c r="A611" s="7" t="inlineStr">
        <is>
          <t>TN</t>
        </is>
      </c>
      <c r="B611" s="7">
        <f>SUMPRODUCT(($B$602:$G$607=0)*('Ground truth'!$B$3:$G$8=0))</f>
        <v/>
      </c>
      <c r="C611" s="7">
        <f>SUMPRODUCT(($I$602:$N$607=0)*('Ground truth'!$B$3:$G$8=0))</f>
        <v/>
      </c>
      <c r="D611" s="7">
        <f>SUMPRODUCT(($P$602:$U$607=0)*('Ground truth'!$B$3:$G$8=0))</f>
        <v/>
      </c>
      <c r="E611" s="7">
        <f>SUMPRODUCT(($W$602:$AB$607=0)*('Ground truth'!$B$3:$G$8=0))</f>
        <v/>
      </c>
      <c r="G611" s="7">
        <f>SUMPRODUCT(($AK$602:$AP$607=0)*('Ground truth'!$B$3:$G$8=0))</f>
        <v/>
      </c>
      <c r="H611" s="12">
        <f>AVERAGE($B$611:$F$611)</f>
        <v/>
      </c>
      <c r="I611" s="12">
        <f>STDEV.P($B$611:$F$611)</f>
        <v/>
      </c>
    </row>
    <row r="612">
      <c r="A612" s="7" t="inlineStr">
        <is>
          <t>FP</t>
        </is>
      </c>
      <c r="B612" s="7">
        <f>SUMPRODUCT(($B$602:$G$607=1)*('Ground truth'!$B$3:$G$8=0))</f>
        <v/>
      </c>
      <c r="C612" s="7">
        <f>SUMPRODUCT(($I$602:$N$607=1)*('Ground truth'!$B$3:$G$8=0))</f>
        <v/>
      </c>
      <c r="D612" s="7">
        <f>SUMPRODUCT(($P$602:$U$607=1)*('Ground truth'!$B$3:$G$8=0))</f>
        <v/>
      </c>
      <c r="E612" s="7">
        <f>SUMPRODUCT(($W$602:$AB$607=1)*('Ground truth'!$B$3:$G$8=0))</f>
        <v/>
      </c>
      <c r="G612" s="7">
        <f>SUMPRODUCT(($AK$602:$AP$607=1)*('Ground truth'!$B$3:$G$8=0))</f>
        <v/>
      </c>
      <c r="H612" s="12">
        <f>AVERAGE($B$612:$F$612)</f>
        <v/>
      </c>
      <c r="I612" s="12">
        <f>STDEV.P($B$612:$F$612)</f>
        <v/>
      </c>
    </row>
    <row r="613">
      <c r="A613" s="7" t="inlineStr">
        <is>
          <t>FN</t>
        </is>
      </c>
      <c r="B613" s="7">
        <f>SUMPRODUCT(($B$602:$G$607=0)*('Ground truth'!$B$3:$G$8=1))</f>
        <v/>
      </c>
      <c r="C613" s="7">
        <f>SUMPRODUCT(($I$602:$N$607=0)*('Ground truth'!$B$3:$G$8=1))</f>
        <v/>
      </c>
      <c r="D613" s="7">
        <f>SUMPRODUCT(($P$602:$U$607=0)*('Ground truth'!$B$3:$G$8=1))</f>
        <v/>
      </c>
      <c r="E613" s="7">
        <f>SUMPRODUCT(($W$602:$AB$607=0)*('Ground truth'!$B$3:$G$8=1))</f>
        <v/>
      </c>
      <c r="G613" s="7">
        <f>SUMPRODUCT(($AK$602:$AP$607=0)*('Ground truth'!$B$3:$G$8=1))</f>
        <v/>
      </c>
      <c r="H613" s="12">
        <f>AVERAGE($B$613:$F$613)</f>
        <v/>
      </c>
      <c r="I613" s="12">
        <f>STDEV.P($B$613:$F$613)</f>
        <v/>
      </c>
    </row>
    <row r="614">
      <c r="A614" s="4" t="inlineStr">
        <is>
          <t>Precision</t>
        </is>
      </c>
      <c r="B614" s="12">
        <f>IFERROR($B$610/($B$610+$B$612),0)</f>
        <v/>
      </c>
      <c r="C614" s="12">
        <f>IFERROR($C$610/($C$610+$C$612),0)</f>
        <v/>
      </c>
      <c r="D614" s="12">
        <f>IFERROR($D$610/($D$610+$D$612),0)</f>
        <v/>
      </c>
      <c r="E614" s="12">
        <f>IFERROR($E$610/($E$610+$E$612),0)</f>
        <v/>
      </c>
      <c r="G614" s="12">
        <f>IFERROR($G$610/($G$610+$G$612),0)</f>
        <v/>
      </c>
      <c r="H614" s="18">
        <f>AVERAGE($B$614:$F$614)</f>
        <v/>
      </c>
      <c r="I614" s="18">
        <f>STDEV.P($B$614:$F$614)</f>
        <v/>
      </c>
    </row>
    <row r="615">
      <c r="A615" s="4" t="inlineStr">
        <is>
          <t>Recall</t>
        </is>
      </c>
      <c r="B615" s="12">
        <f>IFERROR($B$610/($B$610+$B$613),0)</f>
        <v/>
      </c>
      <c r="C615" s="12">
        <f>IFERROR($C$610/($C$610+$C$613),0)</f>
        <v/>
      </c>
      <c r="D615" s="12">
        <f>IFERROR($D$610/($D$610+$D$613),0)</f>
        <v/>
      </c>
      <c r="E615" s="12">
        <f>IFERROR($E$610/($E$610+$E$613),0)</f>
        <v/>
      </c>
      <c r="G615" s="12">
        <f>IFERROR($G$610/($G$610+$G$613),0)</f>
        <v/>
      </c>
      <c r="H615" s="18">
        <f>AVERAGE($B$615:$F$615)</f>
        <v/>
      </c>
      <c r="I615" s="18">
        <f>STDEV.P($B$615:$F$615)</f>
        <v/>
      </c>
    </row>
    <row r="616">
      <c r="A616" s="4" t="inlineStr">
        <is>
          <t>F1</t>
        </is>
      </c>
      <c r="B616" s="12">
        <f>IFERROR(2*$B$614*$B$615/($B$614+$B$615),0)</f>
        <v/>
      </c>
      <c r="C616" s="12">
        <f>IFERROR(2*$C$614*$C$615/($C$614+$C$615),0)</f>
        <v/>
      </c>
      <c r="D616" s="12">
        <f>IFERROR(2*$D$614*$D$615/($D$614+$D$615),0)</f>
        <v/>
      </c>
      <c r="E616" s="12">
        <f>IFERROR(2*$E$614*$E$615/($E$614+$E$615),0)</f>
        <v/>
      </c>
      <c r="G616" s="12">
        <f>IFERROR(2*$G$614*$G$615/($G$614+$G$615),0)</f>
        <v/>
      </c>
      <c r="H616" s="18">
        <f>AVERAGE($B$616:$F$616)</f>
        <v/>
      </c>
      <c r="I616" s="18">
        <f>STDEV.P($B$616:$F$616)</f>
        <v/>
      </c>
    </row>
    <row r="617">
      <c r="A617" s="4" t="inlineStr">
        <is>
          <t>Accuracy</t>
        </is>
      </c>
      <c r="B617" s="12">
        <f>IFERROR(($B$610+$B$611)/($B$610+$B$611+$B$612+$B$613),0)</f>
        <v/>
      </c>
      <c r="C617" s="12">
        <f>IFERROR(($C$610+$C$611)/($C$610+$C$611+$C$612+$C$613),0)</f>
        <v/>
      </c>
      <c r="D617" s="12">
        <f>IFERROR(($D$610+$D$611)/($D$610+$D$611+$D$612+$D$613),0)</f>
        <v/>
      </c>
      <c r="E617" s="12">
        <f>IFERROR(($E$610+$E$611)/($E$610+$E$611+$E$612+$E$613),0)</f>
        <v/>
      </c>
      <c r="G617" s="12">
        <f>IFERROR(($G$610+$G$611)/($G$610+$G$611+$G$612+$G$613),0)</f>
        <v/>
      </c>
      <c r="H617" s="18">
        <f>AVERAGE($B$617:$F$617)</f>
        <v/>
      </c>
      <c r="I617" s="18">
        <f>STDEV.P($B$617:$F$617)</f>
        <v/>
      </c>
    </row>
    <row r="618">
      <c r="A618" s="4" t="inlineStr">
        <is>
          <t>Edit distance</t>
        </is>
      </c>
      <c r="B618" s="12">
        <f>SUMPRODUCT(ABS('Ground truth'!$B$3:$G$8-$B$602:$G$607))</f>
        <v/>
      </c>
      <c r="C618" s="12">
        <f>SUMPRODUCT(ABS('Ground truth'!$B$3:$G$8-$I$602:$N$607))</f>
        <v/>
      </c>
      <c r="D618" s="12">
        <f>SUMPRODUCT(ABS('Ground truth'!$B$3:$G$8-$P$602:$U$607))</f>
        <v/>
      </c>
      <c r="E618" s="12">
        <f>SUMPRODUCT(ABS('Ground truth'!$B$3:$G$8-$W$602:$AB$607))</f>
        <v/>
      </c>
      <c r="G618" s="12">
        <f>SUMPRODUCT(ABS('Ground truth'!$B$3:$G$8-$AK$602:$AP$607))</f>
        <v/>
      </c>
      <c r="H618" s="18">
        <f>AVERAGE($B$618:$F$618)</f>
        <v/>
      </c>
      <c r="I618" s="18">
        <f>STDEV.P($B$618:$F$618)</f>
        <v/>
      </c>
    </row>
    <row r="619">
      <c r="A619" s="4" t="inlineStr">
        <is>
          <t>Spectral distance</t>
        </is>
      </c>
      <c r="B619" s="12">
        <f>SQRT(SUMPRODUCT(('Ground truth'!$J$3:$J$8-$B$629:$B$634)^2))</f>
        <v/>
      </c>
      <c r="C619" s="12">
        <f>SQRT(SUMPRODUCT(('Ground truth'!$J$3:$J$8-$C$629:$C$634)^2))</f>
        <v/>
      </c>
      <c r="D619" s="12">
        <f>SQRT(SUMPRODUCT(('Ground truth'!$J$3:$J$8-$D$629:$D$634)^2))</f>
        <v/>
      </c>
      <c r="E619" s="12">
        <f>SQRT(SUMPRODUCT(('Ground truth'!$J$3:$J$8-$E$629:$E$634)^2))</f>
        <v/>
      </c>
      <c r="G619" s="12">
        <f>SQRT(SUMPRODUCT(('Ground truth'!$J$3:$J$8-$G$629:$G$634)^2))</f>
        <v/>
      </c>
      <c r="H619" s="18">
        <f>AVERAGE($B$619:$F$619)</f>
        <v/>
      </c>
      <c r="I619" s="18">
        <f>STDEV.P($B$619:$F$619)</f>
        <v/>
      </c>
    </row>
    <row r="620">
      <c r="A620" s="4" t="inlineStr">
        <is>
          <t>Unsure cells</t>
        </is>
      </c>
      <c r="B620" s="7">
        <f>COUNTIF($B$602:$G$607,2)</f>
        <v/>
      </c>
      <c r="C620" s="7">
        <f>COUNTIF($I$602:$N$607,2)</f>
        <v/>
      </c>
      <c r="D620" s="7">
        <f>COUNTIF($P$602:$U$607,2)</f>
        <v/>
      </c>
      <c r="E620" s="7">
        <f>COUNTIF($W$602:$AB$607,2)</f>
        <v/>
      </c>
      <c r="G620" s="7">
        <f>COUNTIF($AK$602:$AP$607,2)</f>
        <v/>
      </c>
      <c r="H620" s="12">
        <f>AVERAGE($B$620:$F$620)</f>
        <v/>
      </c>
      <c r="I620" s="12">
        <f>STDEV.P($B$620:$F$620)</f>
        <v/>
      </c>
    </row>
    <row r="621">
      <c r="A621" s="3" t="inlineStr">
        <is>
          <t>eigenvalues (real part, numpy order; pasted)</t>
        </is>
      </c>
    </row>
    <row r="622">
      <c r="A622" s="3" t="inlineStr">
        <is>
          <t xml:space="preserve">  λ1</t>
        </is>
      </c>
      <c r="B622" s="19" t="n">
        <v>3.980936588101825</v>
      </c>
      <c r="C622" s="19" t="n">
        <v>3.980936588101825</v>
      </c>
      <c r="D622" s="19" t="n">
        <v>3.980936588101825</v>
      </c>
      <c r="E622" s="19" t="n">
        <v>3.980936588101825</v>
      </c>
      <c r="G622" s="19" t="n">
        <v>3.980936588101825</v>
      </c>
    </row>
    <row r="623">
      <c r="A623" s="3" t="inlineStr">
        <is>
          <t xml:space="preserve">  λ2</t>
        </is>
      </c>
      <c r="B623" s="19" t="n">
        <v>2.041954751952715</v>
      </c>
      <c r="C623" s="19" t="n">
        <v>2.041954751952715</v>
      </c>
      <c r="D623" s="19" t="n">
        <v>2.041954751952715</v>
      </c>
      <c r="E623" s="19" t="n">
        <v>2.041954751952715</v>
      </c>
      <c r="G623" s="19" t="n">
        <v>2.041954751952715</v>
      </c>
    </row>
    <row r="624">
      <c r="A624" s="3" t="inlineStr">
        <is>
          <t xml:space="preserve">  λ3</t>
        </is>
      </c>
      <c r="B624" s="19" t="n">
        <v>0.29379948920481</v>
      </c>
      <c r="C624" s="19" t="n">
        <v>0.29379948920481</v>
      </c>
      <c r="D624" s="19" t="n">
        <v>0.29379948920481</v>
      </c>
      <c r="E624" s="19" t="n">
        <v>0.29379948920481</v>
      </c>
      <c r="G624" s="19" t="n">
        <v>0.29379948920481</v>
      </c>
    </row>
    <row r="625">
      <c r="A625" s="3" t="inlineStr">
        <is>
          <t xml:space="preserve">  λ4</t>
        </is>
      </c>
      <c r="B625" s="19" t="n">
        <v>-0.7796078628671943</v>
      </c>
      <c r="C625" s="19" t="n">
        <v>-0.7796078628671943</v>
      </c>
      <c r="D625" s="19" t="n">
        <v>-0.7796078628671943</v>
      </c>
      <c r="E625" s="19" t="n">
        <v>-0.7796078628671943</v>
      </c>
      <c r="G625" s="19" t="n">
        <v>-0.7796078628671943</v>
      </c>
    </row>
    <row r="626">
      <c r="A626" s="3" t="inlineStr">
        <is>
          <t xml:space="preserve">  λ5</t>
        </is>
      </c>
      <c r="B626" s="19" t="n">
        <v>-0.5370829663921515</v>
      </c>
      <c r="C626" s="19" t="n">
        <v>-0.5370829663921515</v>
      </c>
      <c r="D626" s="19" t="n">
        <v>-0.5370829663921515</v>
      </c>
      <c r="E626" s="19" t="n">
        <v>-0.5370829663921515</v>
      </c>
      <c r="G626" s="19" t="n">
        <v>-0.5370829663921515</v>
      </c>
    </row>
    <row r="627">
      <c r="A627" s="3" t="inlineStr">
        <is>
          <t xml:space="preserve">  λ6</t>
        </is>
      </c>
      <c r="B627" s="19" t="n">
        <v>1</v>
      </c>
      <c r="C627" s="19" t="n">
        <v>1</v>
      </c>
      <c r="D627" s="19" t="n">
        <v>1</v>
      </c>
      <c r="E627" s="19" t="n">
        <v>1</v>
      </c>
      <c r="G627" s="19" t="n">
        <v>1</v>
      </c>
    </row>
    <row r="628">
      <c r="A628" s="3" t="inlineStr">
        <is>
          <t>eigenvalues sorted desc (LARGE)</t>
        </is>
      </c>
    </row>
    <row r="629">
      <c r="A629" s="3" t="inlineStr">
        <is>
          <t xml:space="preserve">  λ(1)</t>
        </is>
      </c>
      <c r="B629" s="19">
        <f>LARGE($B$622:$B$627,1)</f>
        <v/>
      </c>
      <c r="C629" s="19">
        <f>LARGE($C$622:$C$627,1)</f>
        <v/>
      </c>
      <c r="D629" s="19">
        <f>LARGE($D$622:$D$627,1)</f>
        <v/>
      </c>
      <c r="E629" s="19">
        <f>LARGE($E$622:$E$627,1)</f>
        <v/>
      </c>
      <c r="G629" s="19">
        <f>LARGE($G$622:$G$627,1)</f>
        <v/>
      </c>
    </row>
    <row r="630">
      <c r="A630" s="3" t="inlineStr">
        <is>
          <t xml:space="preserve">  λ(2)</t>
        </is>
      </c>
      <c r="B630" s="19">
        <f>LARGE($B$622:$B$627,2)</f>
        <v/>
      </c>
      <c r="C630" s="19">
        <f>LARGE($C$622:$C$627,2)</f>
        <v/>
      </c>
      <c r="D630" s="19">
        <f>LARGE($D$622:$D$627,2)</f>
        <v/>
      </c>
      <c r="E630" s="19">
        <f>LARGE($E$622:$E$627,2)</f>
        <v/>
      </c>
      <c r="G630" s="19">
        <f>LARGE($G$622:$G$627,2)</f>
        <v/>
      </c>
    </row>
    <row r="631">
      <c r="A631" s="3" t="inlineStr">
        <is>
          <t xml:space="preserve">  λ(3)</t>
        </is>
      </c>
      <c r="B631" s="19">
        <f>LARGE($B$622:$B$627,3)</f>
        <v/>
      </c>
      <c r="C631" s="19">
        <f>LARGE($C$622:$C$627,3)</f>
        <v/>
      </c>
      <c r="D631" s="19">
        <f>LARGE($D$622:$D$627,3)</f>
        <v/>
      </c>
      <c r="E631" s="19">
        <f>LARGE($E$622:$E$627,3)</f>
        <v/>
      </c>
      <c r="G631" s="19">
        <f>LARGE($G$622:$G$627,3)</f>
        <v/>
      </c>
    </row>
    <row r="632">
      <c r="A632" s="3" t="inlineStr">
        <is>
          <t xml:space="preserve">  λ(4)</t>
        </is>
      </c>
      <c r="B632" s="19">
        <f>LARGE($B$622:$B$627,4)</f>
        <v/>
      </c>
      <c r="C632" s="19">
        <f>LARGE($C$622:$C$627,4)</f>
        <v/>
      </c>
      <c r="D632" s="19">
        <f>LARGE($D$622:$D$627,4)</f>
        <v/>
      </c>
      <c r="E632" s="19">
        <f>LARGE($E$622:$E$627,4)</f>
        <v/>
      </c>
      <c r="G632" s="19">
        <f>LARGE($G$622:$G$627,4)</f>
        <v/>
      </c>
    </row>
    <row r="633">
      <c r="A633" s="3" t="inlineStr">
        <is>
          <t xml:space="preserve">  λ(5)</t>
        </is>
      </c>
      <c r="B633" s="19">
        <f>LARGE($B$622:$B$627,5)</f>
        <v/>
      </c>
      <c r="C633" s="19">
        <f>LARGE($C$622:$C$627,5)</f>
        <v/>
      </c>
      <c r="D633" s="19">
        <f>LARGE($D$622:$D$627,5)</f>
        <v/>
      </c>
      <c r="E633" s="19">
        <f>LARGE($E$622:$E$627,5)</f>
        <v/>
      </c>
      <c r="G633" s="19">
        <f>LARGE($G$622:$G$627,5)</f>
        <v/>
      </c>
    </row>
    <row r="634">
      <c r="A634" s="3" t="inlineStr">
        <is>
          <t xml:space="preserve">  λ(6)</t>
        </is>
      </c>
      <c r="B634" s="19">
        <f>LARGE($B$622:$B$627,6)</f>
        <v/>
      </c>
      <c r="C634" s="19">
        <f>LARGE($C$622:$C$627,6)</f>
        <v/>
      </c>
      <c r="D634" s="19">
        <f>LARGE($D$622:$D$627,6)</f>
        <v/>
      </c>
      <c r="E634" s="19">
        <f>LARGE($E$622:$E$627,6)</f>
        <v/>
      </c>
      <c r="G634" s="19">
        <f>LARGE($G$622:$G$627,6)</f>
        <v/>
      </c>
    </row>
    <row r="635">
      <c r="A635" s="3" t="inlineStr">
        <is>
          <t>check: Σeig − trace (→0)</t>
        </is>
      </c>
      <c r="B635" s="3">
        <f>ROUND(SUM($B$622:$B$627)-($B$602+$C$603+$D$604+$E$605+$F$606+$G$607),6)</f>
        <v/>
      </c>
      <c r="C635" s="3">
        <f>ROUND(SUM($C$622:$C$627)-($I$602+$J$603+$K$604+$L$605+$M$606+$N$607),6)</f>
        <v/>
      </c>
      <c r="D635" s="3">
        <f>ROUND(SUM($D$622:$D$627)-($P$602+$Q$603+$R$604+$S$605+$T$606+$U$607),6)</f>
        <v/>
      </c>
      <c r="E635" s="3">
        <f>ROUND(SUM($E$622:$E$627)-($W$602+$X$603+$Y$604+$Z$605+$AA$606+$AB$607),6)</f>
        <v/>
      </c>
      <c r="G635" s="3">
        <f>ROUND(SUM($G$622:$G$627)-($AK$602+$AL$603+$AM$604+$AN$605+$AO$606+$AP$607),6)</f>
        <v/>
      </c>
    </row>
    <row r="636">
      <c r="A636" s="3" t="inlineStr">
        <is>
          <t>check: Πeig − det (→0)</t>
        </is>
      </c>
      <c r="B636" s="3">
        <f>ROUND(MDETERM($B$602:$G$607)-PRODUCT($B$622:$B$627),6)</f>
        <v/>
      </c>
      <c r="C636" s="3">
        <f>ROUND(MDETERM($I$602:$N$607)-PRODUCT($C$622:$C$627),6)</f>
        <v/>
      </c>
      <c r="D636" s="3">
        <f>ROUND(MDETERM($P$602:$U$607)-PRODUCT($D$622:$D$627),6)</f>
        <v/>
      </c>
      <c r="E636" s="3">
        <f>ROUND(MDETERM($W$602:$AB$607)-PRODUCT($E$622:$E$627),6)</f>
        <v/>
      </c>
      <c r="G636" s="3">
        <f>ROUND(MDETERM($AK$602:$AP$607)-PRODUCT($G$622:$G$627),6)</f>
        <v/>
      </c>
    </row>
    <row r="637">
      <c r="A637" s="3" t="inlineStr">
        <is>
          <t>complex eigenvalues?</t>
        </is>
      </c>
      <c r="B637" s="3" t="inlineStr"/>
      <c r="C637" s="3" t="inlineStr"/>
      <c r="D637" s="3" t="inlineStr"/>
      <c r="E637" s="3" t="inlineStr"/>
      <c r="G637" s="3" t="inlineStr"/>
    </row>
    <row r="638">
      <c r="A638" s="3" t="inlineStr">
        <is>
          <t>check: det(M − λᵢI) per sorted λ (→0)</t>
        </is>
      </c>
    </row>
    <row r="639">
      <c r="A639" s="3" t="inlineStr">
        <is>
          <t xml:space="preserve">  det(M − λ(1)I)</t>
        </is>
      </c>
      <c r="B639" s="3">
        <f t="array" ref="B639">ROUND(MDETERM($B$602:$G$607-$B$629*MUNIT(6)),6)</f>
        <v/>
      </c>
      <c r="C639" s="3">
        <f t="array" ref="C639">ROUND(MDETERM($I$602:$N$607-$C$629*MUNIT(6)),6)</f>
        <v/>
      </c>
      <c r="D639" s="3">
        <f t="array" ref="D639">ROUND(MDETERM($P$602:$U$607-$D$629*MUNIT(6)),6)</f>
        <v/>
      </c>
      <c r="E639" s="3">
        <f t="array" ref="E639">ROUND(MDETERM($W$602:$AB$607-$E$629*MUNIT(6)),6)</f>
        <v/>
      </c>
      <c r="G639" s="3">
        <f t="array" ref="G639">ROUND(MDETERM($AK$602:$AP$607-$G$629*MUNIT(6)),6)</f>
        <v/>
      </c>
    </row>
    <row r="640">
      <c r="A640" s="3" t="inlineStr">
        <is>
          <t xml:space="preserve">  det(M − λ(2)I)</t>
        </is>
      </c>
      <c r="B640" s="3">
        <f t="array" ref="B640">ROUND(MDETERM($B$602:$G$607-$B$630*MUNIT(6)),6)</f>
        <v/>
      </c>
      <c r="C640" s="3">
        <f t="array" ref="C640">ROUND(MDETERM($I$602:$N$607-$C$630*MUNIT(6)),6)</f>
        <v/>
      </c>
      <c r="D640" s="3">
        <f t="array" ref="D640">ROUND(MDETERM($P$602:$U$607-$D$630*MUNIT(6)),6)</f>
        <v/>
      </c>
      <c r="E640" s="3">
        <f t="array" ref="E640">ROUND(MDETERM($W$602:$AB$607-$E$630*MUNIT(6)),6)</f>
        <v/>
      </c>
      <c r="G640" s="3">
        <f t="array" ref="G640">ROUND(MDETERM($AK$602:$AP$607-$G$630*MUNIT(6)),6)</f>
        <v/>
      </c>
    </row>
    <row r="641">
      <c r="A641" s="3" t="inlineStr">
        <is>
          <t xml:space="preserve">  det(M − λ(3)I)</t>
        </is>
      </c>
      <c r="B641" s="3">
        <f t="array" ref="B641">ROUND(MDETERM($B$602:$G$607-$B$631*MUNIT(6)),6)</f>
        <v/>
      </c>
      <c r="C641" s="3">
        <f t="array" ref="C641">ROUND(MDETERM($I$602:$N$607-$C$631*MUNIT(6)),6)</f>
        <v/>
      </c>
      <c r="D641" s="3">
        <f t="array" ref="D641">ROUND(MDETERM($P$602:$U$607-$D$631*MUNIT(6)),6)</f>
        <v/>
      </c>
      <c r="E641" s="3">
        <f t="array" ref="E641">ROUND(MDETERM($W$602:$AB$607-$E$631*MUNIT(6)),6)</f>
        <v/>
      </c>
      <c r="G641" s="3">
        <f t="array" ref="G641">ROUND(MDETERM($AK$602:$AP$607-$G$631*MUNIT(6)),6)</f>
        <v/>
      </c>
    </row>
    <row r="642">
      <c r="A642" s="3" t="inlineStr">
        <is>
          <t xml:space="preserve">  det(M − λ(4)I)</t>
        </is>
      </c>
      <c r="B642" s="3">
        <f t="array" ref="B642">ROUND(MDETERM($B$602:$G$607-$B$632*MUNIT(6)),6)</f>
        <v/>
      </c>
      <c r="C642" s="3">
        <f t="array" ref="C642">ROUND(MDETERM($I$602:$N$607-$C$632*MUNIT(6)),6)</f>
        <v/>
      </c>
      <c r="D642" s="3">
        <f t="array" ref="D642">ROUND(MDETERM($P$602:$U$607-$D$632*MUNIT(6)),6)</f>
        <v/>
      </c>
      <c r="E642" s="3">
        <f t="array" ref="E642">ROUND(MDETERM($W$602:$AB$607-$E$632*MUNIT(6)),6)</f>
        <v/>
      </c>
      <c r="G642" s="3">
        <f t="array" ref="G642">ROUND(MDETERM($AK$602:$AP$607-$G$632*MUNIT(6)),6)</f>
        <v/>
      </c>
    </row>
    <row r="643">
      <c r="A643" s="3" t="inlineStr">
        <is>
          <t xml:space="preserve">  det(M − λ(5)I)</t>
        </is>
      </c>
      <c r="B643" s="3">
        <f t="array" ref="B643">ROUND(MDETERM($B$602:$G$607-$B$633*MUNIT(6)),6)</f>
        <v/>
      </c>
      <c r="C643" s="3">
        <f t="array" ref="C643">ROUND(MDETERM($I$602:$N$607-$C$633*MUNIT(6)),6)</f>
        <v/>
      </c>
      <c r="D643" s="3">
        <f t="array" ref="D643">ROUND(MDETERM($P$602:$U$607-$D$633*MUNIT(6)),6)</f>
        <v/>
      </c>
      <c r="E643" s="3">
        <f t="array" ref="E643">ROUND(MDETERM($W$602:$AB$607-$E$633*MUNIT(6)),6)</f>
        <v/>
      </c>
      <c r="G643" s="3">
        <f t="array" ref="G643">ROUND(MDETERM($AK$602:$AP$607-$G$633*MUNIT(6)),6)</f>
        <v/>
      </c>
    </row>
    <row r="644">
      <c r="A644" s="3" t="inlineStr">
        <is>
          <t xml:space="preserve">  det(M − λ(6)I)</t>
        </is>
      </c>
      <c r="B644" s="3">
        <f t="array" ref="B644">ROUND(MDETERM($B$602:$G$607-$B$634*MUNIT(6)),6)</f>
        <v/>
      </c>
      <c r="C644" s="3">
        <f t="array" ref="C644">ROUND(MDETERM($I$602:$N$607-$C$634*MUNIT(6)),6)</f>
        <v/>
      </c>
      <c r="D644" s="3">
        <f t="array" ref="D644">ROUND(MDETERM($P$602:$U$607-$D$634*MUNIT(6)),6)</f>
        <v/>
      </c>
      <c r="E644" s="3">
        <f t="array" ref="E644">ROUND(MDETERM($W$602:$AB$607-$E$634*MUNIT(6)),6)</f>
        <v/>
      </c>
      <c r="G644" s="3">
        <f t="array" ref="G644">ROUND(MDETERM($AK$602:$AP$607-$G$634*MUNIT(6)),6)</f>
        <v/>
      </c>
    </row>
    <row r="648" ht="16" customHeight="1">
      <c r="A648" s="14" t="inlineStr">
        <is>
          <t>RAG R2 | deepseek-r1:14b</t>
        </is>
      </c>
      <c r="B648" s="9" t="inlineStr">
        <is>
          <t>run 1 (raw, pasted)</t>
        </is>
      </c>
      <c r="I648" s="9" t="inlineStr">
        <is>
          <t>run 2 (raw, pasted)</t>
        </is>
      </c>
      <c r="P648" s="9" t="inlineStr">
        <is>
          <t>run 3 (raw, pasted)</t>
        </is>
      </c>
      <c r="W648" s="9" t="inlineStr">
        <is>
          <t>run 4 (raw, pasted)</t>
        </is>
      </c>
      <c r="AD648" s="9" t="inlineStr">
        <is>
          <t>run 5 (raw, pasted)</t>
        </is>
      </c>
      <c r="AK648" s="9" t="inlineStr">
        <is>
          <t>Step2 average matrix (formula)</t>
        </is>
      </c>
      <c r="AR648" s="9" t="inlineStr">
        <is>
          <t>ground truth (reference)</t>
        </is>
      </c>
    </row>
    <row r="649" ht="60" customHeight="1">
      <c r="B649" s="15" t="inlineStr">
        <is>
          <t>Structure</t>
        </is>
      </c>
      <c r="C649" s="15" t="inlineStr">
        <is>
          <t>Power System</t>
        </is>
      </c>
      <c r="D649" s="15" t="inlineStr">
        <is>
          <t>Communication System</t>
        </is>
      </c>
      <c r="E649" s="15" t="inlineStr">
        <is>
          <t>Attitude Control System</t>
        </is>
      </c>
      <c r="F649" s="15" t="inlineStr">
        <is>
          <t>Payloads</t>
        </is>
      </c>
      <c r="G649" s="15" t="inlineStr">
        <is>
          <t>On-Board Computer</t>
        </is>
      </c>
      <c r="I649" s="15" t="inlineStr">
        <is>
          <t>Structure</t>
        </is>
      </c>
      <c r="J649" s="15" t="inlineStr">
        <is>
          <t>Power System</t>
        </is>
      </c>
      <c r="K649" s="15" t="inlineStr">
        <is>
          <t>Communication System</t>
        </is>
      </c>
      <c r="L649" s="15" t="inlineStr">
        <is>
          <t>Attitude Control System</t>
        </is>
      </c>
      <c r="M649" s="15" t="inlineStr">
        <is>
          <t>Payloads</t>
        </is>
      </c>
      <c r="N649" s="15" t="inlineStr">
        <is>
          <t>On-Board Computer</t>
        </is>
      </c>
      <c r="P649" s="15" t="inlineStr">
        <is>
          <t>Structure</t>
        </is>
      </c>
      <c r="Q649" s="15" t="inlineStr">
        <is>
          <t>Power System</t>
        </is>
      </c>
      <c r="R649" s="15" t="inlineStr">
        <is>
          <t>Communication System</t>
        </is>
      </c>
      <c r="S649" s="15" t="inlineStr">
        <is>
          <t>Attitude Control System</t>
        </is>
      </c>
      <c r="T649" s="15" t="inlineStr">
        <is>
          <t>Payloads</t>
        </is>
      </c>
      <c r="U649" s="15" t="inlineStr">
        <is>
          <t>On-Board Computer</t>
        </is>
      </c>
      <c r="W649" s="15" t="inlineStr">
        <is>
          <t>Structure</t>
        </is>
      </c>
      <c r="X649" s="15" t="inlineStr">
        <is>
          <t>Power System</t>
        </is>
      </c>
      <c r="Y649" s="15" t="inlineStr">
        <is>
          <t>Communication System</t>
        </is>
      </c>
      <c r="Z649" s="15" t="inlineStr">
        <is>
          <t>Attitude Control System</t>
        </is>
      </c>
      <c r="AA649" s="15" t="inlineStr">
        <is>
          <t>Payloads</t>
        </is>
      </c>
      <c r="AB649" s="15" t="inlineStr">
        <is>
          <t>On-Board Computer</t>
        </is>
      </c>
      <c r="AD649" s="15" t="inlineStr">
        <is>
          <t>Structure</t>
        </is>
      </c>
      <c r="AE649" s="15" t="inlineStr">
        <is>
          <t>Power System</t>
        </is>
      </c>
      <c r="AF649" s="15" t="inlineStr">
        <is>
          <t>Communication System</t>
        </is>
      </c>
      <c r="AG649" s="15" t="inlineStr">
        <is>
          <t>Attitude Control System</t>
        </is>
      </c>
      <c r="AH649" s="15" t="inlineStr">
        <is>
          <t>Payloads</t>
        </is>
      </c>
      <c r="AI649" s="15" t="inlineStr">
        <is>
          <t>On-Board Computer</t>
        </is>
      </c>
      <c r="AK649" s="15" t="inlineStr">
        <is>
          <t>Structure</t>
        </is>
      </c>
      <c r="AL649" s="15" t="inlineStr">
        <is>
          <t>Power System</t>
        </is>
      </c>
      <c r="AM649" s="15" t="inlineStr">
        <is>
          <t>Communication System</t>
        </is>
      </c>
      <c r="AN649" s="15" t="inlineStr">
        <is>
          <t>Attitude Control System</t>
        </is>
      </c>
      <c r="AO649" s="15" t="inlineStr">
        <is>
          <t>Payloads</t>
        </is>
      </c>
      <c r="AP649" s="15" t="inlineStr">
        <is>
          <t>On-Board Computer</t>
        </is>
      </c>
    </row>
    <row r="650">
      <c r="A650" s="3" t="inlineStr">
        <is>
          <t>Structure</t>
        </is>
      </c>
      <c r="B650" s="8" t="n">
        <v>1</v>
      </c>
      <c r="C650" s="8" t="n">
        <v>0</v>
      </c>
      <c r="D650" s="8" t="n">
        <v>0</v>
      </c>
      <c r="E650" s="8" t="n">
        <v>1</v>
      </c>
      <c r="F650" s="8" t="n">
        <v>1</v>
      </c>
      <c r="G650" s="8" t="n">
        <v>1</v>
      </c>
      <c r="I650" s="8" t="n">
        <v>1</v>
      </c>
      <c r="J650" s="8" t="n">
        <v>1</v>
      </c>
      <c r="K650" s="8" t="n">
        <v>1</v>
      </c>
      <c r="L650" s="8" t="n">
        <v>1</v>
      </c>
      <c r="M650" s="8" t="n">
        <v>1</v>
      </c>
      <c r="N650" s="8" t="n">
        <v>1</v>
      </c>
      <c r="P650" s="8" t="n">
        <v>1</v>
      </c>
      <c r="Q650" s="8" t="n">
        <v>1</v>
      </c>
      <c r="R650" s="8" t="n">
        <v>1</v>
      </c>
      <c r="S650" s="8" t="n">
        <v>1</v>
      </c>
      <c r="T650" s="8" t="n">
        <v>1</v>
      </c>
      <c r="U650" s="8" t="n">
        <v>1</v>
      </c>
      <c r="W650" s="8" t="n">
        <v>1</v>
      </c>
      <c r="X650" s="8" t="n">
        <v>1</v>
      </c>
      <c r="Y650" s="8" t="n">
        <v>1</v>
      </c>
      <c r="Z650" s="8" t="n">
        <v>1</v>
      </c>
      <c r="AA650" s="8" t="n">
        <v>1</v>
      </c>
      <c r="AB650" s="8" t="n">
        <v>1</v>
      </c>
      <c r="AD650" s="8" t="n">
        <v>1</v>
      </c>
      <c r="AE650" s="8" t="n">
        <v>1</v>
      </c>
      <c r="AF650" s="8" t="n">
        <v>1</v>
      </c>
      <c r="AG650" s="8" t="n">
        <v>1</v>
      </c>
      <c r="AH650" s="8" t="n">
        <v>1</v>
      </c>
      <c r="AI650" s="8" t="n">
        <v>1</v>
      </c>
      <c r="AK650" s="8">
        <f>IF(($B$650&lt;&gt;2)+($I$650&lt;&gt;2)+($P$650&lt;&gt;2)+($W$650&lt;&gt;2)+($AD$650&lt;&gt;2)=0,2,IF((($B$650&lt;&gt;2)*$B$650+($I$650&lt;&gt;2)*$I$650+($P$650&lt;&gt;2)*$P$650+($W$650&lt;&gt;2)*$W$650+($AD$650&lt;&gt;2)*$AD$650)/(($B$650&lt;&gt;2)+($I$650&lt;&gt;2)+($P$650&lt;&gt;2)+($W$650&lt;&gt;2)+($AD$650&lt;&gt;2))&gt;=0.5,1,0))</f>
        <v/>
      </c>
      <c r="AL650" s="8">
        <f>IF(($C$650&lt;&gt;2)+($J$650&lt;&gt;2)+($Q$650&lt;&gt;2)+($X$650&lt;&gt;2)+($AE$650&lt;&gt;2)=0,2,IF((($C$650&lt;&gt;2)*$C$650+($J$650&lt;&gt;2)*$J$650+($Q$650&lt;&gt;2)*$Q$650+($X$650&lt;&gt;2)*$X$650+($AE$650&lt;&gt;2)*$AE$650)/(($C$650&lt;&gt;2)+($J$650&lt;&gt;2)+($Q$650&lt;&gt;2)+($X$650&lt;&gt;2)+($AE$650&lt;&gt;2))&gt;=0.5,1,0))</f>
        <v/>
      </c>
      <c r="AM650" s="8">
        <f>IF(($D$650&lt;&gt;2)+($K$650&lt;&gt;2)+($R$650&lt;&gt;2)+($Y$650&lt;&gt;2)+($AF$650&lt;&gt;2)=0,2,IF((($D$650&lt;&gt;2)*$D$650+($K$650&lt;&gt;2)*$K$650+($R$650&lt;&gt;2)*$R$650+($Y$650&lt;&gt;2)*$Y$650+($AF$650&lt;&gt;2)*$AF$650)/(($D$650&lt;&gt;2)+($K$650&lt;&gt;2)+($R$650&lt;&gt;2)+($Y$650&lt;&gt;2)+($AF$650&lt;&gt;2))&gt;=0.5,1,0))</f>
        <v/>
      </c>
      <c r="AN650" s="8">
        <f>IF(($E$650&lt;&gt;2)+($L$650&lt;&gt;2)+($S$650&lt;&gt;2)+($Z$650&lt;&gt;2)+($AG$650&lt;&gt;2)=0,2,IF((($E$650&lt;&gt;2)*$E$650+($L$650&lt;&gt;2)*$L$650+($S$650&lt;&gt;2)*$S$650+($Z$650&lt;&gt;2)*$Z$650+($AG$650&lt;&gt;2)*$AG$650)/(($E$650&lt;&gt;2)+($L$650&lt;&gt;2)+($S$650&lt;&gt;2)+($Z$650&lt;&gt;2)+($AG$650&lt;&gt;2))&gt;=0.5,1,0))</f>
        <v/>
      </c>
      <c r="AO650" s="8">
        <f>IF(($F$650&lt;&gt;2)+($M$650&lt;&gt;2)+($T$650&lt;&gt;2)+($AA$650&lt;&gt;2)+($AH$650&lt;&gt;2)=0,2,IF((($F$650&lt;&gt;2)*$F$650+($M$650&lt;&gt;2)*$M$650+($T$650&lt;&gt;2)*$T$650+($AA$650&lt;&gt;2)*$AA$650+($AH$650&lt;&gt;2)*$AH$650)/(($F$650&lt;&gt;2)+($M$650&lt;&gt;2)+($T$650&lt;&gt;2)+($AA$650&lt;&gt;2)+($AH$650&lt;&gt;2))&gt;=0.5,1,0))</f>
        <v/>
      </c>
      <c r="AP650" s="8">
        <f>IF(($G$650&lt;&gt;2)+($N$650&lt;&gt;2)+($U$650&lt;&gt;2)+($AB$650&lt;&gt;2)+($AI$650&lt;&gt;2)=0,2,IF((($G$650&lt;&gt;2)*$G$650+($N$650&lt;&gt;2)*$N$650+($U$650&lt;&gt;2)*$U$650+($AB$650&lt;&gt;2)*$AB$650+($AI$650&lt;&gt;2)*$AI$650)/(($G$650&lt;&gt;2)+($N$650&lt;&gt;2)+($U$650&lt;&gt;2)+($AB$650&lt;&gt;2)+($AI$650&lt;&gt;2))&gt;=0.5,1,0))</f>
        <v/>
      </c>
      <c r="AR650" s="16">
        <f>'Ground truth'!$B$3</f>
        <v/>
      </c>
      <c r="AS650" s="16">
        <f>'Ground truth'!$C$3</f>
        <v/>
      </c>
      <c r="AT650" s="16">
        <f>'Ground truth'!$D$3</f>
        <v/>
      </c>
      <c r="AU650" s="16">
        <f>'Ground truth'!$E$3</f>
        <v/>
      </c>
      <c r="AV650" s="16">
        <f>'Ground truth'!$F$3</f>
        <v/>
      </c>
      <c r="AW650" s="16">
        <f>'Ground truth'!$G$3</f>
        <v/>
      </c>
    </row>
    <row r="651">
      <c r="A651" s="3" t="inlineStr">
        <is>
          <t>Power System</t>
        </is>
      </c>
      <c r="B651" s="8" t="n">
        <v>0</v>
      </c>
      <c r="C651" s="8" t="n">
        <v>1</v>
      </c>
      <c r="D651" s="8" t="n">
        <v>1</v>
      </c>
      <c r="E651" s="8" t="n">
        <v>1</v>
      </c>
      <c r="F651" s="8" t="n">
        <v>1</v>
      </c>
      <c r="G651" s="8" t="n">
        <v>1</v>
      </c>
      <c r="I651" s="8" t="n">
        <v>1</v>
      </c>
      <c r="J651" s="8" t="n">
        <v>1</v>
      </c>
      <c r="K651" s="8" t="n">
        <v>1</v>
      </c>
      <c r="L651" s="8" t="n">
        <v>1</v>
      </c>
      <c r="M651" s="8" t="n">
        <v>1</v>
      </c>
      <c r="N651" s="8" t="n">
        <v>1</v>
      </c>
      <c r="P651" s="8" t="n">
        <v>1</v>
      </c>
      <c r="Q651" s="8" t="n">
        <v>1</v>
      </c>
      <c r="R651" s="8" t="n">
        <v>1</v>
      </c>
      <c r="S651" s="8" t="n">
        <v>1</v>
      </c>
      <c r="T651" s="8" t="n">
        <v>1</v>
      </c>
      <c r="U651" s="8" t="n">
        <v>1</v>
      </c>
      <c r="W651" s="8" t="n">
        <v>1</v>
      </c>
      <c r="X651" s="8" t="n">
        <v>1</v>
      </c>
      <c r="Y651" s="8" t="n">
        <v>1</v>
      </c>
      <c r="Z651" s="8" t="n">
        <v>1</v>
      </c>
      <c r="AA651" s="8" t="n">
        <v>1</v>
      </c>
      <c r="AB651" s="8" t="n">
        <v>1</v>
      </c>
      <c r="AD651" s="8" t="n">
        <v>1</v>
      </c>
      <c r="AE651" s="8" t="n">
        <v>1</v>
      </c>
      <c r="AF651" s="8" t="n">
        <v>1</v>
      </c>
      <c r="AG651" s="8" t="n">
        <v>1</v>
      </c>
      <c r="AH651" s="8" t="n">
        <v>1</v>
      </c>
      <c r="AI651" s="8" t="n">
        <v>1</v>
      </c>
      <c r="AK651" s="8">
        <f>IF(($B$651&lt;&gt;2)+($I$651&lt;&gt;2)+($P$651&lt;&gt;2)+($W$651&lt;&gt;2)+($AD$651&lt;&gt;2)=0,2,IF((($B$651&lt;&gt;2)*$B$651+($I$651&lt;&gt;2)*$I$651+($P$651&lt;&gt;2)*$P$651+($W$651&lt;&gt;2)*$W$651+($AD$651&lt;&gt;2)*$AD$651)/(($B$651&lt;&gt;2)+($I$651&lt;&gt;2)+($P$651&lt;&gt;2)+($W$651&lt;&gt;2)+($AD$651&lt;&gt;2))&gt;=0.5,1,0))</f>
        <v/>
      </c>
      <c r="AL651" s="8">
        <f>IF(($C$651&lt;&gt;2)+($J$651&lt;&gt;2)+($Q$651&lt;&gt;2)+($X$651&lt;&gt;2)+($AE$651&lt;&gt;2)=0,2,IF((($C$651&lt;&gt;2)*$C$651+($J$651&lt;&gt;2)*$J$651+($Q$651&lt;&gt;2)*$Q$651+($X$651&lt;&gt;2)*$X$651+($AE$651&lt;&gt;2)*$AE$651)/(($C$651&lt;&gt;2)+($J$651&lt;&gt;2)+($Q$651&lt;&gt;2)+($X$651&lt;&gt;2)+($AE$651&lt;&gt;2))&gt;=0.5,1,0))</f>
        <v/>
      </c>
      <c r="AM651" s="8">
        <f>IF(($D$651&lt;&gt;2)+($K$651&lt;&gt;2)+($R$651&lt;&gt;2)+($Y$651&lt;&gt;2)+($AF$651&lt;&gt;2)=0,2,IF((($D$651&lt;&gt;2)*$D$651+($K$651&lt;&gt;2)*$K$651+($R$651&lt;&gt;2)*$R$651+($Y$651&lt;&gt;2)*$Y$651+($AF$651&lt;&gt;2)*$AF$651)/(($D$651&lt;&gt;2)+($K$651&lt;&gt;2)+($R$651&lt;&gt;2)+($Y$651&lt;&gt;2)+($AF$651&lt;&gt;2))&gt;=0.5,1,0))</f>
        <v/>
      </c>
      <c r="AN651" s="8">
        <f>IF(($E$651&lt;&gt;2)+($L$651&lt;&gt;2)+($S$651&lt;&gt;2)+($Z$651&lt;&gt;2)+($AG$651&lt;&gt;2)=0,2,IF((($E$651&lt;&gt;2)*$E$651+($L$651&lt;&gt;2)*$L$651+($S$651&lt;&gt;2)*$S$651+($Z$651&lt;&gt;2)*$Z$651+($AG$651&lt;&gt;2)*$AG$651)/(($E$651&lt;&gt;2)+($L$651&lt;&gt;2)+($S$651&lt;&gt;2)+($Z$651&lt;&gt;2)+($AG$651&lt;&gt;2))&gt;=0.5,1,0))</f>
        <v/>
      </c>
      <c r="AO651" s="8">
        <f>IF(($F$651&lt;&gt;2)+($M$651&lt;&gt;2)+($T$651&lt;&gt;2)+($AA$651&lt;&gt;2)+($AH$651&lt;&gt;2)=0,2,IF((($F$651&lt;&gt;2)*$F$651+($M$651&lt;&gt;2)*$M$651+($T$651&lt;&gt;2)*$T$651+($AA$651&lt;&gt;2)*$AA$651+($AH$651&lt;&gt;2)*$AH$651)/(($F$651&lt;&gt;2)+($M$651&lt;&gt;2)+($T$651&lt;&gt;2)+($AA$651&lt;&gt;2)+($AH$651&lt;&gt;2))&gt;=0.5,1,0))</f>
        <v/>
      </c>
      <c r="AP651" s="8">
        <f>IF(($G$651&lt;&gt;2)+($N$651&lt;&gt;2)+($U$651&lt;&gt;2)+($AB$651&lt;&gt;2)+($AI$651&lt;&gt;2)=0,2,IF((($G$651&lt;&gt;2)*$G$651+($N$651&lt;&gt;2)*$N$651+($U$651&lt;&gt;2)*$U$651+($AB$651&lt;&gt;2)*$AB$651+($AI$651&lt;&gt;2)*$AI$651)/(($G$651&lt;&gt;2)+($N$651&lt;&gt;2)+($U$651&lt;&gt;2)+($AB$651&lt;&gt;2)+($AI$651&lt;&gt;2))&gt;=0.5,1,0))</f>
        <v/>
      </c>
      <c r="AR651" s="16">
        <f>'Ground truth'!$B$4</f>
        <v/>
      </c>
      <c r="AS651" s="16">
        <f>'Ground truth'!$C$4</f>
        <v/>
      </c>
      <c r="AT651" s="16">
        <f>'Ground truth'!$D$4</f>
        <v/>
      </c>
      <c r="AU651" s="16">
        <f>'Ground truth'!$E$4</f>
        <v/>
      </c>
      <c r="AV651" s="16">
        <f>'Ground truth'!$F$4</f>
        <v/>
      </c>
      <c r="AW651" s="16">
        <f>'Ground truth'!$G$4</f>
        <v/>
      </c>
    </row>
    <row r="652">
      <c r="A652" s="3" t="inlineStr">
        <is>
          <t>Communication System</t>
        </is>
      </c>
      <c r="B652" s="8" t="n">
        <v>0</v>
      </c>
      <c r="C652" s="8" t="n">
        <v>1</v>
      </c>
      <c r="D652" s="8" t="n">
        <v>1</v>
      </c>
      <c r="E652" s="8" t="n">
        <v>0</v>
      </c>
      <c r="F652" s="8" t="n">
        <v>1</v>
      </c>
      <c r="G652" s="8" t="n">
        <v>1</v>
      </c>
      <c r="I652" s="8" t="n">
        <v>1</v>
      </c>
      <c r="J652" s="8" t="n">
        <v>1</v>
      </c>
      <c r="K652" s="8" t="n">
        <v>1</v>
      </c>
      <c r="L652" s="8" t="n">
        <v>1</v>
      </c>
      <c r="M652" s="8" t="n">
        <v>1</v>
      </c>
      <c r="N652" s="8" t="n">
        <v>1</v>
      </c>
      <c r="P652" s="8" t="n">
        <v>1</v>
      </c>
      <c r="Q652" s="8" t="n">
        <v>1</v>
      </c>
      <c r="R652" s="8" t="n">
        <v>1</v>
      </c>
      <c r="S652" s="8" t="n">
        <v>1</v>
      </c>
      <c r="T652" s="8" t="n">
        <v>1</v>
      </c>
      <c r="U652" s="8" t="n">
        <v>1</v>
      </c>
      <c r="W652" s="8" t="n">
        <v>1</v>
      </c>
      <c r="X652" s="8" t="n">
        <v>1</v>
      </c>
      <c r="Y652" s="8" t="n">
        <v>1</v>
      </c>
      <c r="Z652" s="8" t="n">
        <v>1</v>
      </c>
      <c r="AA652" s="8" t="n">
        <v>1</v>
      </c>
      <c r="AB652" s="8" t="n">
        <v>1</v>
      </c>
      <c r="AD652" s="8" t="n">
        <v>1</v>
      </c>
      <c r="AE652" s="8" t="n">
        <v>1</v>
      </c>
      <c r="AF652" s="8" t="n">
        <v>1</v>
      </c>
      <c r="AG652" s="8" t="n">
        <v>1</v>
      </c>
      <c r="AH652" s="8" t="n">
        <v>1</v>
      </c>
      <c r="AI652" s="8" t="n">
        <v>1</v>
      </c>
      <c r="AK652" s="8">
        <f>IF(($B$652&lt;&gt;2)+($I$652&lt;&gt;2)+($P$652&lt;&gt;2)+($W$652&lt;&gt;2)+($AD$652&lt;&gt;2)=0,2,IF((($B$652&lt;&gt;2)*$B$652+($I$652&lt;&gt;2)*$I$652+($P$652&lt;&gt;2)*$P$652+($W$652&lt;&gt;2)*$W$652+($AD$652&lt;&gt;2)*$AD$652)/(($B$652&lt;&gt;2)+($I$652&lt;&gt;2)+($P$652&lt;&gt;2)+($W$652&lt;&gt;2)+($AD$652&lt;&gt;2))&gt;=0.5,1,0))</f>
        <v/>
      </c>
      <c r="AL652" s="8">
        <f>IF(($C$652&lt;&gt;2)+($J$652&lt;&gt;2)+($Q$652&lt;&gt;2)+($X$652&lt;&gt;2)+($AE$652&lt;&gt;2)=0,2,IF((($C$652&lt;&gt;2)*$C$652+($J$652&lt;&gt;2)*$J$652+($Q$652&lt;&gt;2)*$Q$652+($X$652&lt;&gt;2)*$X$652+($AE$652&lt;&gt;2)*$AE$652)/(($C$652&lt;&gt;2)+($J$652&lt;&gt;2)+($Q$652&lt;&gt;2)+($X$652&lt;&gt;2)+($AE$652&lt;&gt;2))&gt;=0.5,1,0))</f>
        <v/>
      </c>
      <c r="AM652" s="8">
        <f>IF(($D$652&lt;&gt;2)+($K$652&lt;&gt;2)+($R$652&lt;&gt;2)+($Y$652&lt;&gt;2)+($AF$652&lt;&gt;2)=0,2,IF((($D$652&lt;&gt;2)*$D$652+($K$652&lt;&gt;2)*$K$652+($R$652&lt;&gt;2)*$R$652+($Y$652&lt;&gt;2)*$Y$652+($AF$652&lt;&gt;2)*$AF$652)/(($D$652&lt;&gt;2)+($K$652&lt;&gt;2)+($R$652&lt;&gt;2)+($Y$652&lt;&gt;2)+($AF$652&lt;&gt;2))&gt;=0.5,1,0))</f>
        <v/>
      </c>
      <c r="AN652" s="8">
        <f>IF(($E$652&lt;&gt;2)+($L$652&lt;&gt;2)+($S$652&lt;&gt;2)+($Z$652&lt;&gt;2)+($AG$652&lt;&gt;2)=0,2,IF((($E$652&lt;&gt;2)*$E$652+($L$652&lt;&gt;2)*$L$652+($S$652&lt;&gt;2)*$S$652+($Z$652&lt;&gt;2)*$Z$652+($AG$652&lt;&gt;2)*$AG$652)/(($E$652&lt;&gt;2)+($L$652&lt;&gt;2)+($S$652&lt;&gt;2)+($Z$652&lt;&gt;2)+($AG$652&lt;&gt;2))&gt;=0.5,1,0))</f>
        <v/>
      </c>
      <c r="AO652" s="8">
        <f>IF(($F$652&lt;&gt;2)+($M$652&lt;&gt;2)+($T$652&lt;&gt;2)+($AA$652&lt;&gt;2)+($AH$652&lt;&gt;2)=0,2,IF((($F$652&lt;&gt;2)*$F$652+($M$652&lt;&gt;2)*$M$652+($T$652&lt;&gt;2)*$T$652+($AA$652&lt;&gt;2)*$AA$652+($AH$652&lt;&gt;2)*$AH$652)/(($F$652&lt;&gt;2)+($M$652&lt;&gt;2)+($T$652&lt;&gt;2)+($AA$652&lt;&gt;2)+($AH$652&lt;&gt;2))&gt;=0.5,1,0))</f>
        <v/>
      </c>
      <c r="AP652" s="8">
        <f>IF(($G$652&lt;&gt;2)+($N$652&lt;&gt;2)+($U$652&lt;&gt;2)+($AB$652&lt;&gt;2)+($AI$652&lt;&gt;2)=0,2,IF((($G$652&lt;&gt;2)*$G$652+($N$652&lt;&gt;2)*$N$652+($U$652&lt;&gt;2)*$U$652+($AB$652&lt;&gt;2)*$AB$652+($AI$652&lt;&gt;2)*$AI$652)/(($G$652&lt;&gt;2)+($N$652&lt;&gt;2)+($U$652&lt;&gt;2)+($AB$652&lt;&gt;2)+($AI$652&lt;&gt;2))&gt;=0.5,1,0))</f>
        <v/>
      </c>
      <c r="AR652" s="16">
        <f>'Ground truth'!$B$5</f>
        <v/>
      </c>
      <c r="AS652" s="16">
        <f>'Ground truth'!$C$5</f>
        <v/>
      </c>
      <c r="AT652" s="16">
        <f>'Ground truth'!$D$5</f>
        <v/>
      </c>
      <c r="AU652" s="16">
        <f>'Ground truth'!$E$5</f>
        <v/>
      </c>
      <c r="AV652" s="16">
        <f>'Ground truth'!$F$5</f>
        <v/>
      </c>
      <c r="AW652" s="16">
        <f>'Ground truth'!$G$5</f>
        <v/>
      </c>
    </row>
    <row r="653">
      <c r="A653" s="3" t="inlineStr">
        <is>
          <t>Attitude Control System</t>
        </is>
      </c>
      <c r="B653" s="8" t="n">
        <v>1</v>
      </c>
      <c r="C653" s="8" t="n">
        <v>1</v>
      </c>
      <c r="D653" s="8" t="n">
        <v>0</v>
      </c>
      <c r="E653" s="8" t="n">
        <v>1</v>
      </c>
      <c r="F653" s="8" t="n">
        <v>1</v>
      </c>
      <c r="G653" s="8" t="n">
        <v>1</v>
      </c>
      <c r="I653" s="8" t="n">
        <v>1</v>
      </c>
      <c r="J653" s="8" t="n">
        <v>1</v>
      </c>
      <c r="K653" s="8" t="n">
        <v>1</v>
      </c>
      <c r="L653" s="8" t="n">
        <v>1</v>
      </c>
      <c r="M653" s="8" t="n">
        <v>0</v>
      </c>
      <c r="N653" s="8" t="n">
        <v>1</v>
      </c>
      <c r="P653" s="8" t="n">
        <v>1</v>
      </c>
      <c r="Q653" s="8" t="n">
        <v>1</v>
      </c>
      <c r="R653" s="8" t="n">
        <v>1</v>
      </c>
      <c r="S653" s="8" t="n">
        <v>1</v>
      </c>
      <c r="T653" s="8" t="n">
        <v>0</v>
      </c>
      <c r="U653" s="8" t="n">
        <v>1</v>
      </c>
      <c r="W653" s="8" t="n">
        <v>1</v>
      </c>
      <c r="X653" s="8" t="n">
        <v>1</v>
      </c>
      <c r="Y653" s="8" t="n">
        <v>1</v>
      </c>
      <c r="Z653" s="8" t="n">
        <v>1</v>
      </c>
      <c r="AA653" s="8" t="n">
        <v>0</v>
      </c>
      <c r="AB653" s="8" t="n">
        <v>1</v>
      </c>
      <c r="AD653" s="8" t="n">
        <v>1</v>
      </c>
      <c r="AE653" s="8" t="n">
        <v>1</v>
      </c>
      <c r="AF653" s="8" t="n">
        <v>1</v>
      </c>
      <c r="AG653" s="8" t="n">
        <v>1</v>
      </c>
      <c r="AH653" s="8" t="n">
        <v>0</v>
      </c>
      <c r="AI653" s="8" t="n">
        <v>1</v>
      </c>
      <c r="AK653" s="8">
        <f>IF(($B$653&lt;&gt;2)+($I$653&lt;&gt;2)+($P$653&lt;&gt;2)+($W$653&lt;&gt;2)+($AD$653&lt;&gt;2)=0,2,IF((($B$653&lt;&gt;2)*$B$653+($I$653&lt;&gt;2)*$I$653+($P$653&lt;&gt;2)*$P$653+($W$653&lt;&gt;2)*$W$653+($AD$653&lt;&gt;2)*$AD$653)/(($B$653&lt;&gt;2)+($I$653&lt;&gt;2)+($P$653&lt;&gt;2)+($W$653&lt;&gt;2)+($AD$653&lt;&gt;2))&gt;=0.5,1,0))</f>
        <v/>
      </c>
      <c r="AL653" s="8">
        <f>IF(($C$653&lt;&gt;2)+($J$653&lt;&gt;2)+($Q$653&lt;&gt;2)+($X$653&lt;&gt;2)+($AE$653&lt;&gt;2)=0,2,IF((($C$653&lt;&gt;2)*$C$653+($J$653&lt;&gt;2)*$J$653+($Q$653&lt;&gt;2)*$Q$653+($X$653&lt;&gt;2)*$X$653+($AE$653&lt;&gt;2)*$AE$653)/(($C$653&lt;&gt;2)+($J$653&lt;&gt;2)+($Q$653&lt;&gt;2)+($X$653&lt;&gt;2)+($AE$653&lt;&gt;2))&gt;=0.5,1,0))</f>
        <v/>
      </c>
      <c r="AM653" s="8">
        <f>IF(($D$653&lt;&gt;2)+($K$653&lt;&gt;2)+($R$653&lt;&gt;2)+($Y$653&lt;&gt;2)+($AF$653&lt;&gt;2)=0,2,IF((($D$653&lt;&gt;2)*$D$653+($K$653&lt;&gt;2)*$K$653+($R$653&lt;&gt;2)*$R$653+($Y$653&lt;&gt;2)*$Y$653+($AF$653&lt;&gt;2)*$AF$653)/(($D$653&lt;&gt;2)+($K$653&lt;&gt;2)+($R$653&lt;&gt;2)+($Y$653&lt;&gt;2)+($AF$653&lt;&gt;2))&gt;=0.5,1,0))</f>
        <v/>
      </c>
      <c r="AN653" s="8">
        <f>IF(($E$653&lt;&gt;2)+($L$653&lt;&gt;2)+($S$653&lt;&gt;2)+($Z$653&lt;&gt;2)+($AG$653&lt;&gt;2)=0,2,IF((($E$653&lt;&gt;2)*$E$653+($L$653&lt;&gt;2)*$L$653+($S$653&lt;&gt;2)*$S$653+($Z$653&lt;&gt;2)*$Z$653+($AG$653&lt;&gt;2)*$AG$653)/(($E$653&lt;&gt;2)+($L$653&lt;&gt;2)+($S$653&lt;&gt;2)+($Z$653&lt;&gt;2)+($AG$653&lt;&gt;2))&gt;=0.5,1,0))</f>
        <v/>
      </c>
      <c r="AO653" s="8">
        <f>IF(($F$653&lt;&gt;2)+($M$653&lt;&gt;2)+($T$653&lt;&gt;2)+($AA$653&lt;&gt;2)+($AH$653&lt;&gt;2)=0,2,IF((($F$653&lt;&gt;2)*$F$653+($M$653&lt;&gt;2)*$M$653+($T$653&lt;&gt;2)*$T$653+($AA$653&lt;&gt;2)*$AA$653+($AH$653&lt;&gt;2)*$AH$653)/(($F$653&lt;&gt;2)+($M$653&lt;&gt;2)+($T$653&lt;&gt;2)+($AA$653&lt;&gt;2)+($AH$653&lt;&gt;2))&gt;=0.5,1,0))</f>
        <v/>
      </c>
      <c r="AP653" s="8">
        <f>IF(($G$653&lt;&gt;2)+($N$653&lt;&gt;2)+($U$653&lt;&gt;2)+($AB$653&lt;&gt;2)+($AI$653&lt;&gt;2)=0,2,IF((($G$653&lt;&gt;2)*$G$653+($N$653&lt;&gt;2)*$N$653+($U$653&lt;&gt;2)*$U$653+($AB$653&lt;&gt;2)*$AB$653+($AI$653&lt;&gt;2)*$AI$653)/(($G$653&lt;&gt;2)+($N$653&lt;&gt;2)+($U$653&lt;&gt;2)+($AB$653&lt;&gt;2)+($AI$653&lt;&gt;2))&gt;=0.5,1,0))</f>
        <v/>
      </c>
      <c r="AR653" s="16">
        <f>'Ground truth'!$B$6</f>
        <v/>
      </c>
      <c r="AS653" s="16">
        <f>'Ground truth'!$C$6</f>
        <v/>
      </c>
      <c r="AT653" s="16">
        <f>'Ground truth'!$D$6</f>
        <v/>
      </c>
      <c r="AU653" s="16">
        <f>'Ground truth'!$E$6</f>
        <v/>
      </c>
      <c r="AV653" s="16">
        <f>'Ground truth'!$F$6</f>
        <v/>
      </c>
      <c r="AW653" s="16">
        <f>'Ground truth'!$G$6</f>
        <v/>
      </c>
    </row>
    <row r="654">
      <c r="A654" s="3" t="inlineStr">
        <is>
          <t>Payloads</t>
        </is>
      </c>
      <c r="B654" s="8" t="n">
        <v>1</v>
      </c>
      <c r="C654" s="8" t="n">
        <v>1</v>
      </c>
      <c r="D654" s="8" t="n">
        <v>1</v>
      </c>
      <c r="E654" s="8" t="n">
        <v>1</v>
      </c>
      <c r="F654" s="8" t="n">
        <v>1</v>
      </c>
      <c r="G654" s="8" t="n">
        <v>1</v>
      </c>
      <c r="I654" s="8" t="n">
        <v>1</v>
      </c>
      <c r="J654" s="8" t="n">
        <v>1</v>
      </c>
      <c r="K654" s="8" t="n">
        <v>1</v>
      </c>
      <c r="L654" s="8" t="n">
        <v>0</v>
      </c>
      <c r="M654" s="8" t="n">
        <v>1</v>
      </c>
      <c r="N654" s="8" t="n">
        <v>1</v>
      </c>
      <c r="P654" s="8" t="n">
        <v>1</v>
      </c>
      <c r="Q654" s="8" t="n">
        <v>1</v>
      </c>
      <c r="R654" s="8" t="n">
        <v>1</v>
      </c>
      <c r="S654" s="8" t="n">
        <v>0</v>
      </c>
      <c r="T654" s="8" t="n">
        <v>1</v>
      </c>
      <c r="U654" s="8" t="n">
        <v>1</v>
      </c>
      <c r="W654" s="8" t="n">
        <v>1</v>
      </c>
      <c r="X654" s="8" t="n">
        <v>1</v>
      </c>
      <c r="Y654" s="8" t="n">
        <v>1</v>
      </c>
      <c r="Z654" s="8" t="n">
        <v>0</v>
      </c>
      <c r="AA654" s="8" t="n">
        <v>1</v>
      </c>
      <c r="AB654" s="8" t="n">
        <v>1</v>
      </c>
      <c r="AD654" s="8" t="n">
        <v>1</v>
      </c>
      <c r="AE654" s="8" t="n">
        <v>1</v>
      </c>
      <c r="AF654" s="8" t="n">
        <v>1</v>
      </c>
      <c r="AG654" s="8" t="n">
        <v>0</v>
      </c>
      <c r="AH654" s="8" t="n">
        <v>1</v>
      </c>
      <c r="AI654" s="8" t="n">
        <v>1</v>
      </c>
      <c r="AK654" s="8">
        <f>IF(($B$654&lt;&gt;2)+($I$654&lt;&gt;2)+($P$654&lt;&gt;2)+($W$654&lt;&gt;2)+($AD$654&lt;&gt;2)=0,2,IF((($B$654&lt;&gt;2)*$B$654+($I$654&lt;&gt;2)*$I$654+($P$654&lt;&gt;2)*$P$654+($W$654&lt;&gt;2)*$W$654+($AD$654&lt;&gt;2)*$AD$654)/(($B$654&lt;&gt;2)+($I$654&lt;&gt;2)+($P$654&lt;&gt;2)+($W$654&lt;&gt;2)+($AD$654&lt;&gt;2))&gt;=0.5,1,0))</f>
        <v/>
      </c>
      <c r="AL654" s="8">
        <f>IF(($C$654&lt;&gt;2)+($J$654&lt;&gt;2)+($Q$654&lt;&gt;2)+($X$654&lt;&gt;2)+($AE$654&lt;&gt;2)=0,2,IF((($C$654&lt;&gt;2)*$C$654+($J$654&lt;&gt;2)*$J$654+($Q$654&lt;&gt;2)*$Q$654+($X$654&lt;&gt;2)*$X$654+($AE$654&lt;&gt;2)*$AE$654)/(($C$654&lt;&gt;2)+($J$654&lt;&gt;2)+($Q$654&lt;&gt;2)+($X$654&lt;&gt;2)+($AE$654&lt;&gt;2))&gt;=0.5,1,0))</f>
        <v/>
      </c>
      <c r="AM654" s="8">
        <f>IF(($D$654&lt;&gt;2)+($K$654&lt;&gt;2)+($R$654&lt;&gt;2)+($Y$654&lt;&gt;2)+($AF$654&lt;&gt;2)=0,2,IF((($D$654&lt;&gt;2)*$D$654+($K$654&lt;&gt;2)*$K$654+($R$654&lt;&gt;2)*$R$654+($Y$654&lt;&gt;2)*$Y$654+($AF$654&lt;&gt;2)*$AF$654)/(($D$654&lt;&gt;2)+($K$654&lt;&gt;2)+($R$654&lt;&gt;2)+($Y$654&lt;&gt;2)+($AF$654&lt;&gt;2))&gt;=0.5,1,0))</f>
        <v/>
      </c>
      <c r="AN654" s="8">
        <f>IF(($E$654&lt;&gt;2)+($L$654&lt;&gt;2)+($S$654&lt;&gt;2)+($Z$654&lt;&gt;2)+($AG$654&lt;&gt;2)=0,2,IF((($E$654&lt;&gt;2)*$E$654+($L$654&lt;&gt;2)*$L$654+($S$654&lt;&gt;2)*$S$654+($Z$654&lt;&gt;2)*$Z$654+($AG$654&lt;&gt;2)*$AG$654)/(($E$654&lt;&gt;2)+($L$654&lt;&gt;2)+($S$654&lt;&gt;2)+($Z$654&lt;&gt;2)+($AG$654&lt;&gt;2))&gt;=0.5,1,0))</f>
        <v/>
      </c>
      <c r="AO654" s="8">
        <f>IF(($F$654&lt;&gt;2)+($M$654&lt;&gt;2)+($T$654&lt;&gt;2)+($AA$654&lt;&gt;2)+($AH$654&lt;&gt;2)=0,2,IF((($F$654&lt;&gt;2)*$F$654+($M$654&lt;&gt;2)*$M$654+($T$654&lt;&gt;2)*$T$654+($AA$654&lt;&gt;2)*$AA$654+($AH$654&lt;&gt;2)*$AH$654)/(($F$654&lt;&gt;2)+($M$654&lt;&gt;2)+($T$654&lt;&gt;2)+($AA$654&lt;&gt;2)+($AH$654&lt;&gt;2))&gt;=0.5,1,0))</f>
        <v/>
      </c>
      <c r="AP654" s="8">
        <f>IF(($G$654&lt;&gt;2)+($N$654&lt;&gt;2)+($U$654&lt;&gt;2)+($AB$654&lt;&gt;2)+($AI$654&lt;&gt;2)=0,2,IF((($G$654&lt;&gt;2)*$G$654+($N$654&lt;&gt;2)*$N$654+($U$654&lt;&gt;2)*$U$654+($AB$654&lt;&gt;2)*$AB$654+($AI$654&lt;&gt;2)*$AI$654)/(($G$654&lt;&gt;2)+($N$654&lt;&gt;2)+($U$654&lt;&gt;2)+($AB$654&lt;&gt;2)+($AI$654&lt;&gt;2))&gt;=0.5,1,0))</f>
        <v/>
      </c>
      <c r="AR654" s="16">
        <f>'Ground truth'!$B$7</f>
        <v/>
      </c>
      <c r="AS654" s="16">
        <f>'Ground truth'!$C$7</f>
        <v/>
      </c>
      <c r="AT654" s="16">
        <f>'Ground truth'!$D$7</f>
        <v/>
      </c>
      <c r="AU654" s="16">
        <f>'Ground truth'!$E$7</f>
        <v/>
      </c>
      <c r="AV654" s="16">
        <f>'Ground truth'!$F$7</f>
        <v/>
      </c>
      <c r="AW654" s="16">
        <f>'Ground truth'!$G$7</f>
        <v/>
      </c>
    </row>
    <row r="655">
      <c r="A655" s="3" t="inlineStr">
        <is>
          <t>On-Board Computer</t>
        </is>
      </c>
      <c r="B655" s="8" t="n">
        <v>1</v>
      </c>
      <c r="C655" s="8" t="n">
        <v>1</v>
      </c>
      <c r="D655" s="8" t="n">
        <v>1</v>
      </c>
      <c r="E655" s="8" t="n">
        <v>1</v>
      </c>
      <c r="F655" s="8" t="n">
        <v>1</v>
      </c>
      <c r="G655" s="8" t="n">
        <v>1</v>
      </c>
      <c r="I655" s="8" t="n">
        <v>1</v>
      </c>
      <c r="J655" s="8" t="n">
        <v>1</v>
      </c>
      <c r="K655" s="8" t="n">
        <v>1</v>
      </c>
      <c r="L655" s="8" t="n">
        <v>1</v>
      </c>
      <c r="M655" s="8" t="n">
        <v>1</v>
      </c>
      <c r="N655" s="8" t="n">
        <v>1</v>
      </c>
      <c r="P655" s="8" t="n">
        <v>1</v>
      </c>
      <c r="Q655" s="8" t="n">
        <v>1</v>
      </c>
      <c r="R655" s="8" t="n">
        <v>1</v>
      </c>
      <c r="S655" s="8" t="n">
        <v>1</v>
      </c>
      <c r="T655" s="8" t="n">
        <v>1</v>
      </c>
      <c r="U655" s="8" t="n">
        <v>1</v>
      </c>
      <c r="W655" s="8" t="n">
        <v>1</v>
      </c>
      <c r="X655" s="8" t="n">
        <v>1</v>
      </c>
      <c r="Y655" s="8" t="n">
        <v>1</v>
      </c>
      <c r="Z655" s="8" t="n">
        <v>1</v>
      </c>
      <c r="AA655" s="8" t="n">
        <v>1</v>
      </c>
      <c r="AB655" s="8" t="n">
        <v>1</v>
      </c>
      <c r="AD655" s="8" t="n">
        <v>1</v>
      </c>
      <c r="AE655" s="8" t="n">
        <v>1</v>
      </c>
      <c r="AF655" s="8" t="n">
        <v>1</v>
      </c>
      <c r="AG655" s="8" t="n">
        <v>1</v>
      </c>
      <c r="AH655" s="8" t="n">
        <v>1</v>
      </c>
      <c r="AI655" s="8" t="n">
        <v>1</v>
      </c>
      <c r="AK655" s="8">
        <f>IF(($B$655&lt;&gt;2)+($I$655&lt;&gt;2)+($P$655&lt;&gt;2)+($W$655&lt;&gt;2)+($AD$655&lt;&gt;2)=0,2,IF((($B$655&lt;&gt;2)*$B$655+($I$655&lt;&gt;2)*$I$655+($P$655&lt;&gt;2)*$P$655+($W$655&lt;&gt;2)*$W$655+($AD$655&lt;&gt;2)*$AD$655)/(($B$655&lt;&gt;2)+($I$655&lt;&gt;2)+($P$655&lt;&gt;2)+($W$655&lt;&gt;2)+($AD$655&lt;&gt;2))&gt;=0.5,1,0))</f>
        <v/>
      </c>
      <c r="AL655" s="8">
        <f>IF(($C$655&lt;&gt;2)+($J$655&lt;&gt;2)+($Q$655&lt;&gt;2)+($X$655&lt;&gt;2)+($AE$655&lt;&gt;2)=0,2,IF((($C$655&lt;&gt;2)*$C$655+($J$655&lt;&gt;2)*$J$655+($Q$655&lt;&gt;2)*$Q$655+($X$655&lt;&gt;2)*$X$655+($AE$655&lt;&gt;2)*$AE$655)/(($C$655&lt;&gt;2)+($J$655&lt;&gt;2)+($Q$655&lt;&gt;2)+($X$655&lt;&gt;2)+($AE$655&lt;&gt;2))&gt;=0.5,1,0))</f>
        <v/>
      </c>
      <c r="AM655" s="8">
        <f>IF(($D$655&lt;&gt;2)+($K$655&lt;&gt;2)+($R$655&lt;&gt;2)+($Y$655&lt;&gt;2)+($AF$655&lt;&gt;2)=0,2,IF((($D$655&lt;&gt;2)*$D$655+($K$655&lt;&gt;2)*$K$655+($R$655&lt;&gt;2)*$R$655+($Y$655&lt;&gt;2)*$Y$655+($AF$655&lt;&gt;2)*$AF$655)/(($D$655&lt;&gt;2)+($K$655&lt;&gt;2)+($R$655&lt;&gt;2)+($Y$655&lt;&gt;2)+($AF$655&lt;&gt;2))&gt;=0.5,1,0))</f>
        <v/>
      </c>
      <c r="AN655" s="8">
        <f>IF(($E$655&lt;&gt;2)+($L$655&lt;&gt;2)+($S$655&lt;&gt;2)+($Z$655&lt;&gt;2)+($AG$655&lt;&gt;2)=0,2,IF((($E$655&lt;&gt;2)*$E$655+($L$655&lt;&gt;2)*$L$655+($S$655&lt;&gt;2)*$S$655+($Z$655&lt;&gt;2)*$Z$655+($AG$655&lt;&gt;2)*$AG$655)/(($E$655&lt;&gt;2)+($L$655&lt;&gt;2)+($S$655&lt;&gt;2)+($Z$655&lt;&gt;2)+($AG$655&lt;&gt;2))&gt;=0.5,1,0))</f>
        <v/>
      </c>
      <c r="AO655" s="8">
        <f>IF(($F$655&lt;&gt;2)+($M$655&lt;&gt;2)+($T$655&lt;&gt;2)+($AA$655&lt;&gt;2)+($AH$655&lt;&gt;2)=0,2,IF((($F$655&lt;&gt;2)*$F$655+($M$655&lt;&gt;2)*$M$655+($T$655&lt;&gt;2)*$T$655+($AA$655&lt;&gt;2)*$AA$655+($AH$655&lt;&gt;2)*$AH$655)/(($F$655&lt;&gt;2)+($M$655&lt;&gt;2)+($T$655&lt;&gt;2)+($AA$655&lt;&gt;2)+($AH$655&lt;&gt;2))&gt;=0.5,1,0))</f>
        <v/>
      </c>
      <c r="AP655" s="8">
        <f>IF(($G$655&lt;&gt;2)+($N$655&lt;&gt;2)+($U$655&lt;&gt;2)+($AB$655&lt;&gt;2)+($AI$655&lt;&gt;2)=0,2,IF((($G$655&lt;&gt;2)*$G$655+($N$655&lt;&gt;2)*$N$655+($U$655&lt;&gt;2)*$U$655+($AB$655&lt;&gt;2)*$AB$655+($AI$655&lt;&gt;2)*$AI$655)/(($G$655&lt;&gt;2)+($N$655&lt;&gt;2)+($U$655&lt;&gt;2)+($AB$655&lt;&gt;2)+($AI$655&lt;&gt;2))&gt;=0.5,1,0))</f>
        <v/>
      </c>
      <c r="AR655" s="16">
        <f>'Ground truth'!$B$8</f>
        <v/>
      </c>
      <c r="AS655" s="16">
        <f>'Ground truth'!$C$8</f>
        <v/>
      </c>
      <c r="AT655" s="16">
        <f>'Ground truth'!$D$8</f>
        <v/>
      </c>
      <c r="AU655" s="16">
        <f>'Ground truth'!$E$8</f>
        <v/>
      </c>
      <c r="AV655" s="16">
        <f>'Ground truth'!$F$8</f>
        <v/>
      </c>
      <c r="AW655" s="16">
        <f>'Ground truth'!$G$8</f>
        <v/>
      </c>
    </row>
    <row r="657">
      <c r="A657" s="17" t="inlineStr">
        <is>
          <t>metrics — confident-only (unsure excluded from denominators)</t>
        </is>
      </c>
      <c r="B657" s="10" t="inlineStr">
        <is>
          <t>run 1</t>
        </is>
      </c>
      <c r="C657" s="10" t="inlineStr">
        <is>
          <t>run 2</t>
        </is>
      </c>
      <c r="D657" s="10" t="inlineStr">
        <is>
          <t>run 3</t>
        </is>
      </c>
      <c r="E657" s="10" t="inlineStr">
        <is>
          <t>run 4</t>
        </is>
      </c>
      <c r="F657" s="10" t="inlineStr">
        <is>
          <t>run 5</t>
        </is>
      </c>
      <c r="G657" s="10" t="inlineStr">
        <is>
          <t>avg-matrix</t>
        </is>
      </c>
      <c r="H657" s="10" t="inlineStr">
        <is>
          <t>mean</t>
        </is>
      </c>
      <c r="I657" s="10" t="inlineStr">
        <is>
          <t>std (pop.)</t>
        </is>
      </c>
      <c r="J657" s="17" t="inlineStr">
        <is>
          <t>notes</t>
        </is>
      </c>
    </row>
    <row r="658">
      <c r="A658" s="7" t="inlineStr">
        <is>
          <t>TP</t>
        </is>
      </c>
      <c r="B658" s="7">
        <f>SUMPRODUCT(($B$650:$G$655=1)*('Ground truth'!$B$3:$G$8=1))</f>
        <v/>
      </c>
      <c r="C658" s="7">
        <f>SUMPRODUCT(($I$650:$N$655=1)*('Ground truth'!$B$3:$G$8=1))</f>
        <v/>
      </c>
      <c r="D658" s="7">
        <f>SUMPRODUCT(($P$650:$U$655=1)*('Ground truth'!$B$3:$G$8=1))</f>
        <v/>
      </c>
      <c r="E658" s="7">
        <f>SUMPRODUCT(($W$650:$AB$655=1)*('Ground truth'!$B$3:$G$8=1))</f>
        <v/>
      </c>
      <c r="F658" s="7">
        <f>SUMPRODUCT(($AD$650:$AI$655=1)*('Ground truth'!$B$3:$G$8=1))</f>
        <v/>
      </c>
      <c r="G658" s="7">
        <f>SUMPRODUCT(($AK$650:$AP$655=1)*('Ground truth'!$B$3:$G$8=1))</f>
        <v/>
      </c>
      <c r="H658" s="12">
        <f>AVERAGE($B$658:$F$658)</f>
        <v/>
      </c>
      <c r="I658" s="12">
        <f>STDEV.P($B$658:$F$658)</f>
        <v/>
      </c>
    </row>
    <row r="659">
      <c r="A659" s="7" t="inlineStr">
        <is>
          <t>TN</t>
        </is>
      </c>
      <c r="B659" s="7">
        <f>SUMPRODUCT(($B$650:$G$655=0)*('Ground truth'!$B$3:$G$8=0))</f>
        <v/>
      </c>
      <c r="C659" s="7">
        <f>SUMPRODUCT(($I$650:$N$655=0)*('Ground truth'!$B$3:$G$8=0))</f>
        <v/>
      </c>
      <c r="D659" s="7">
        <f>SUMPRODUCT(($P$650:$U$655=0)*('Ground truth'!$B$3:$G$8=0))</f>
        <v/>
      </c>
      <c r="E659" s="7">
        <f>SUMPRODUCT(($W$650:$AB$655=0)*('Ground truth'!$B$3:$G$8=0))</f>
        <v/>
      </c>
      <c r="F659" s="7">
        <f>SUMPRODUCT(($AD$650:$AI$655=0)*('Ground truth'!$B$3:$G$8=0))</f>
        <v/>
      </c>
      <c r="G659" s="7">
        <f>SUMPRODUCT(($AK$650:$AP$655=0)*('Ground truth'!$B$3:$G$8=0))</f>
        <v/>
      </c>
      <c r="H659" s="12">
        <f>AVERAGE($B$659:$F$659)</f>
        <v/>
      </c>
      <c r="I659" s="12">
        <f>STDEV.P($B$659:$F$659)</f>
        <v/>
      </c>
    </row>
    <row r="660">
      <c r="A660" s="7" t="inlineStr">
        <is>
          <t>FP</t>
        </is>
      </c>
      <c r="B660" s="7">
        <f>SUMPRODUCT(($B$650:$G$655=1)*('Ground truth'!$B$3:$G$8=0))</f>
        <v/>
      </c>
      <c r="C660" s="7">
        <f>SUMPRODUCT(($I$650:$N$655=1)*('Ground truth'!$B$3:$G$8=0))</f>
        <v/>
      </c>
      <c r="D660" s="7">
        <f>SUMPRODUCT(($P$650:$U$655=1)*('Ground truth'!$B$3:$G$8=0))</f>
        <v/>
      </c>
      <c r="E660" s="7">
        <f>SUMPRODUCT(($W$650:$AB$655=1)*('Ground truth'!$B$3:$G$8=0))</f>
        <v/>
      </c>
      <c r="F660" s="7">
        <f>SUMPRODUCT(($AD$650:$AI$655=1)*('Ground truth'!$B$3:$G$8=0))</f>
        <v/>
      </c>
      <c r="G660" s="7">
        <f>SUMPRODUCT(($AK$650:$AP$655=1)*('Ground truth'!$B$3:$G$8=0))</f>
        <v/>
      </c>
      <c r="H660" s="12">
        <f>AVERAGE($B$660:$F$660)</f>
        <v/>
      </c>
      <c r="I660" s="12">
        <f>STDEV.P($B$660:$F$660)</f>
        <v/>
      </c>
    </row>
    <row r="661">
      <c r="A661" s="7" t="inlineStr">
        <is>
          <t>FN</t>
        </is>
      </c>
      <c r="B661" s="7">
        <f>SUMPRODUCT(($B$650:$G$655=0)*('Ground truth'!$B$3:$G$8=1))</f>
        <v/>
      </c>
      <c r="C661" s="7">
        <f>SUMPRODUCT(($I$650:$N$655=0)*('Ground truth'!$B$3:$G$8=1))</f>
        <v/>
      </c>
      <c r="D661" s="7">
        <f>SUMPRODUCT(($P$650:$U$655=0)*('Ground truth'!$B$3:$G$8=1))</f>
        <v/>
      </c>
      <c r="E661" s="7">
        <f>SUMPRODUCT(($W$650:$AB$655=0)*('Ground truth'!$B$3:$G$8=1))</f>
        <v/>
      </c>
      <c r="F661" s="7">
        <f>SUMPRODUCT(($AD$650:$AI$655=0)*('Ground truth'!$B$3:$G$8=1))</f>
        <v/>
      </c>
      <c r="G661" s="7">
        <f>SUMPRODUCT(($AK$650:$AP$655=0)*('Ground truth'!$B$3:$G$8=1))</f>
        <v/>
      </c>
      <c r="H661" s="12">
        <f>AVERAGE($B$661:$F$661)</f>
        <v/>
      </c>
      <c r="I661" s="12">
        <f>STDEV.P($B$661:$F$661)</f>
        <v/>
      </c>
    </row>
    <row r="662">
      <c r="A662" s="4" t="inlineStr">
        <is>
          <t>Precision</t>
        </is>
      </c>
      <c r="B662" s="12">
        <f>IFERROR($B$658/($B$658+$B$660),0)</f>
        <v/>
      </c>
      <c r="C662" s="12">
        <f>IFERROR($C$658/($C$658+$C$660),0)</f>
        <v/>
      </c>
      <c r="D662" s="12">
        <f>IFERROR($D$658/($D$658+$D$660),0)</f>
        <v/>
      </c>
      <c r="E662" s="12">
        <f>IFERROR($E$658/($E$658+$E$660),0)</f>
        <v/>
      </c>
      <c r="F662" s="12">
        <f>IFERROR($F$658/($F$658+$F$660),0)</f>
        <v/>
      </c>
      <c r="G662" s="12">
        <f>IFERROR($G$658/($G$658+$G$660),0)</f>
        <v/>
      </c>
      <c r="H662" s="18">
        <f>AVERAGE($B$662:$F$662)</f>
        <v/>
      </c>
      <c r="I662" s="18">
        <f>STDEV.P($B$662:$F$662)</f>
        <v/>
      </c>
    </row>
    <row r="663">
      <c r="A663" s="4" t="inlineStr">
        <is>
          <t>Recall</t>
        </is>
      </c>
      <c r="B663" s="12">
        <f>IFERROR($B$658/($B$658+$B$661),0)</f>
        <v/>
      </c>
      <c r="C663" s="12">
        <f>IFERROR($C$658/($C$658+$C$661),0)</f>
        <v/>
      </c>
      <c r="D663" s="12">
        <f>IFERROR($D$658/($D$658+$D$661),0)</f>
        <v/>
      </c>
      <c r="E663" s="12">
        <f>IFERROR($E$658/($E$658+$E$661),0)</f>
        <v/>
      </c>
      <c r="F663" s="12">
        <f>IFERROR($F$658/($F$658+$F$661),0)</f>
        <v/>
      </c>
      <c r="G663" s="12">
        <f>IFERROR($G$658/($G$658+$G$661),0)</f>
        <v/>
      </c>
      <c r="H663" s="18">
        <f>AVERAGE($B$663:$F$663)</f>
        <v/>
      </c>
      <c r="I663" s="18">
        <f>STDEV.P($B$663:$F$663)</f>
        <v/>
      </c>
    </row>
    <row r="664">
      <c r="A664" s="4" t="inlineStr">
        <is>
          <t>F1</t>
        </is>
      </c>
      <c r="B664" s="12">
        <f>IFERROR(2*$B$662*$B$663/($B$662+$B$663),0)</f>
        <v/>
      </c>
      <c r="C664" s="12">
        <f>IFERROR(2*$C$662*$C$663/($C$662+$C$663),0)</f>
        <v/>
      </c>
      <c r="D664" s="12">
        <f>IFERROR(2*$D$662*$D$663/($D$662+$D$663),0)</f>
        <v/>
      </c>
      <c r="E664" s="12">
        <f>IFERROR(2*$E$662*$E$663/($E$662+$E$663),0)</f>
        <v/>
      </c>
      <c r="F664" s="12">
        <f>IFERROR(2*$F$662*$F$663/($F$662+$F$663),0)</f>
        <v/>
      </c>
      <c r="G664" s="12">
        <f>IFERROR(2*$G$662*$G$663/($G$662+$G$663),0)</f>
        <v/>
      </c>
      <c r="H664" s="18">
        <f>AVERAGE($B$664:$F$664)</f>
        <v/>
      </c>
      <c r="I664" s="18">
        <f>STDEV.P($B$664:$F$664)</f>
        <v/>
      </c>
    </row>
    <row r="665">
      <c r="A665" s="4" t="inlineStr">
        <is>
          <t>Accuracy</t>
        </is>
      </c>
      <c r="B665" s="12">
        <f>IFERROR(($B$658+$B$659)/($B$658+$B$659+$B$660+$B$661),0)</f>
        <v/>
      </c>
      <c r="C665" s="12">
        <f>IFERROR(($C$658+$C$659)/($C$658+$C$659+$C$660+$C$661),0)</f>
        <v/>
      </c>
      <c r="D665" s="12">
        <f>IFERROR(($D$658+$D$659)/($D$658+$D$659+$D$660+$D$661),0)</f>
        <v/>
      </c>
      <c r="E665" s="12">
        <f>IFERROR(($E$658+$E$659)/($E$658+$E$659+$E$660+$E$661),0)</f>
        <v/>
      </c>
      <c r="F665" s="12">
        <f>IFERROR(($F$658+$F$659)/($F$658+$F$659+$F$660+$F$661),0)</f>
        <v/>
      </c>
      <c r="G665" s="12">
        <f>IFERROR(($G$658+$G$659)/($G$658+$G$659+$G$660+$G$661),0)</f>
        <v/>
      </c>
      <c r="H665" s="18">
        <f>AVERAGE($B$665:$F$665)</f>
        <v/>
      </c>
      <c r="I665" s="18">
        <f>STDEV.P($B$665:$F$665)</f>
        <v/>
      </c>
    </row>
    <row r="666">
      <c r="A666" s="4" t="inlineStr">
        <is>
          <t>Edit distance</t>
        </is>
      </c>
      <c r="B666" s="12">
        <f>SUMPRODUCT(ABS('Ground truth'!$B$3:$G$8-$B$650:$G$655))</f>
        <v/>
      </c>
      <c r="C666" s="12">
        <f>SUMPRODUCT(ABS('Ground truth'!$B$3:$G$8-$I$650:$N$655))</f>
        <v/>
      </c>
      <c r="D666" s="12">
        <f>SUMPRODUCT(ABS('Ground truth'!$B$3:$G$8-$P$650:$U$655))</f>
        <v/>
      </c>
      <c r="E666" s="12">
        <f>SUMPRODUCT(ABS('Ground truth'!$B$3:$G$8-$W$650:$AB$655))</f>
        <v/>
      </c>
      <c r="F666" s="12">
        <f>SUMPRODUCT(ABS('Ground truth'!$B$3:$G$8-$AD$650:$AI$655))</f>
        <v/>
      </c>
      <c r="G666" s="12">
        <f>SUMPRODUCT(ABS('Ground truth'!$B$3:$G$8-$AK$650:$AP$655))</f>
        <v/>
      </c>
      <c r="H666" s="18">
        <f>AVERAGE($B$666:$F$666)</f>
        <v/>
      </c>
      <c r="I666" s="18">
        <f>STDEV.P($B$666:$F$666)</f>
        <v/>
      </c>
    </row>
    <row r="667">
      <c r="A667" s="4" t="inlineStr">
        <is>
          <t>Spectral distance</t>
        </is>
      </c>
      <c r="B667" s="12">
        <f>SQRT(SUMPRODUCT(('Ground truth'!$J$3:$J$8-$B$677:$B$682)^2))</f>
        <v/>
      </c>
      <c r="C667" s="12">
        <f>SQRT(SUMPRODUCT(('Ground truth'!$J$3:$J$8-$C$677:$C$682)^2))</f>
        <v/>
      </c>
      <c r="D667" s="12">
        <f>SQRT(SUMPRODUCT(('Ground truth'!$J$3:$J$8-$D$677:$D$682)^2))</f>
        <v/>
      </c>
      <c r="E667" s="12">
        <f>SQRT(SUMPRODUCT(('Ground truth'!$J$3:$J$8-$E$677:$E$682)^2))</f>
        <v/>
      </c>
      <c r="F667" s="12">
        <f>SQRT(SUMPRODUCT(('Ground truth'!$J$3:$J$8-$F$677:$F$682)^2))</f>
        <v/>
      </c>
      <c r="G667" s="12">
        <f>SQRT(SUMPRODUCT(('Ground truth'!$J$3:$J$8-$G$677:$G$682)^2))</f>
        <v/>
      </c>
      <c r="H667" s="18">
        <f>AVERAGE($B$667:$F$667)</f>
        <v/>
      </c>
      <c r="I667" s="18">
        <f>STDEV.P($B$667:$F$667)</f>
        <v/>
      </c>
    </row>
    <row r="668">
      <c r="A668" s="4" t="inlineStr">
        <is>
          <t>Unsure cells</t>
        </is>
      </c>
      <c r="B668" s="7">
        <f>COUNTIF($B$650:$G$655,2)</f>
        <v/>
      </c>
      <c r="C668" s="7">
        <f>COUNTIF($I$650:$N$655,2)</f>
        <v/>
      </c>
      <c r="D668" s="7">
        <f>COUNTIF($P$650:$U$655,2)</f>
        <v/>
      </c>
      <c r="E668" s="7">
        <f>COUNTIF($W$650:$AB$655,2)</f>
        <v/>
      </c>
      <c r="F668" s="7">
        <f>COUNTIF($AD$650:$AI$655,2)</f>
        <v/>
      </c>
      <c r="G668" s="7">
        <f>COUNTIF($AK$650:$AP$655,2)</f>
        <v/>
      </c>
      <c r="H668" s="12">
        <f>AVERAGE($B$668:$F$668)</f>
        <v/>
      </c>
      <c r="I668" s="12">
        <f>STDEV.P($B$668:$F$668)</f>
        <v/>
      </c>
    </row>
    <row r="669">
      <c r="A669" s="3" t="inlineStr">
        <is>
          <t>eigenvalues (real part, numpy order; pasted)</t>
        </is>
      </c>
    </row>
    <row r="670">
      <c r="A670" s="3" t="inlineStr">
        <is>
          <t xml:space="preserve">  λ1</t>
        </is>
      </c>
      <c r="B670" s="19" t="n">
        <v>5.119026675525921</v>
      </c>
      <c r="C670" s="19" t="n">
        <v>5.701562118716422</v>
      </c>
      <c r="D670" s="19" t="n">
        <v>5.701562118716422</v>
      </c>
      <c r="E670" s="19" t="n">
        <v>5.701562118716422</v>
      </c>
      <c r="F670" s="19" t="n">
        <v>5.701562118716422</v>
      </c>
      <c r="G670" s="19" t="n">
        <v>5.701562118716422</v>
      </c>
    </row>
    <row r="671">
      <c r="A671" s="3" t="inlineStr">
        <is>
          <t xml:space="preserve">  λ2</t>
        </is>
      </c>
      <c r="B671" s="19" t="n">
        <v>1.618033988749894</v>
      </c>
      <c r="C671" s="19" t="n">
        <v>-0.7015621187164238</v>
      </c>
      <c r="D671" s="19" t="n">
        <v>-0.7015621187164238</v>
      </c>
      <c r="E671" s="19" t="n">
        <v>-0.7015621187164238</v>
      </c>
      <c r="F671" s="19" t="n">
        <v>-0.7015621187164238</v>
      </c>
      <c r="G671" s="19" t="n">
        <v>-0.7015621187164238</v>
      </c>
    </row>
    <row r="672">
      <c r="A672" s="3" t="inlineStr">
        <is>
          <t xml:space="preserve">  λ3</t>
        </is>
      </c>
      <c r="B672" s="19" t="n">
        <v>0.5683728862102544</v>
      </c>
      <c r="C672" s="19" t="n">
        <v>1</v>
      </c>
      <c r="D672" s="19" t="n">
        <v>1</v>
      </c>
      <c r="E672" s="19" t="n">
        <v>1</v>
      </c>
      <c r="F672" s="19" t="n">
        <v>1</v>
      </c>
      <c r="G672" s="19" t="n">
        <v>1</v>
      </c>
    </row>
    <row r="673">
      <c r="A673" s="3" t="inlineStr">
        <is>
          <t xml:space="preserve">  λ4</t>
        </is>
      </c>
      <c r="B673" s="19" t="n">
        <v>-0.6873995617361734</v>
      </c>
      <c r="C673" s="19" t="n">
        <v>-1.195953293562617e-17</v>
      </c>
      <c r="D673" s="19" t="n">
        <v>-1.195953293562617e-17</v>
      </c>
      <c r="E673" s="19" t="n">
        <v>-1.195953293562617e-17</v>
      </c>
      <c r="F673" s="19" t="n">
        <v>-1.195953293562617e-17</v>
      </c>
      <c r="G673" s="19" t="n">
        <v>-1.195953293562617e-17</v>
      </c>
    </row>
    <row r="674">
      <c r="A674" s="3" t="inlineStr">
        <is>
          <t xml:space="preserve">  λ5</t>
        </is>
      </c>
      <c r="B674" s="19" t="n">
        <v>-0.6180339887498948</v>
      </c>
      <c r="C674" s="19" t="n">
        <v>-1.195953293562617e-17</v>
      </c>
      <c r="D674" s="19" t="n">
        <v>-1.195953293562617e-17</v>
      </c>
      <c r="E674" s="19" t="n">
        <v>-1.195953293562617e-17</v>
      </c>
      <c r="F674" s="19" t="n">
        <v>-1.195953293562617e-17</v>
      </c>
      <c r="G674" s="19" t="n">
        <v>-1.195953293562617e-17</v>
      </c>
    </row>
    <row r="675">
      <c r="A675" s="3" t="inlineStr">
        <is>
          <t xml:space="preserve">  λ6</t>
        </is>
      </c>
      <c r="B675" s="19" t="n">
        <v>-5.444682588318124e-33</v>
      </c>
      <c r="C675" s="19" t="n">
        <v>3.959691675014864e-18</v>
      </c>
      <c r="D675" s="19" t="n">
        <v>3.959691675014864e-18</v>
      </c>
      <c r="E675" s="19" t="n">
        <v>3.959691675014864e-18</v>
      </c>
      <c r="F675" s="19" t="n">
        <v>3.959691675014864e-18</v>
      </c>
      <c r="G675" s="19" t="n">
        <v>3.959691675014864e-18</v>
      </c>
    </row>
    <row r="676">
      <c r="A676" s="3" t="inlineStr">
        <is>
          <t>eigenvalues sorted desc (LARGE)</t>
        </is>
      </c>
    </row>
    <row r="677">
      <c r="A677" s="3" t="inlineStr">
        <is>
          <t xml:space="preserve">  λ(1)</t>
        </is>
      </c>
      <c r="B677" s="19">
        <f>LARGE($B$670:$B$675,1)</f>
        <v/>
      </c>
      <c r="C677" s="19">
        <f>LARGE($C$670:$C$675,1)</f>
        <v/>
      </c>
      <c r="D677" s="19">
        <f>LARGE($D$670:$D$675,1)</f>
        <v/>
      </c>
      <c r="E677" s="19">
        <f>LARGE($E$670:$E$675,1)</f>
        <v/>
      </c>
      <c r="F677" s="19">
        <f>LARGE($F$670:$F$675,1)</f>
        <v/>
      </c>
      <c r="G677" s="19">
        <f>LARGE($G$670:$G$675,1)</f>
        <v/>
      </c>
    </row>
    <row r="678">
      <c r="A678" s="3" t="inlineStr">
        <is>
          <t xml:space="preserve">  λ(2)</t>
        </is>
      </c>
      <c r="B678" s="19">
        <f>LARGE($B$670:$B$675,2)</f>
        <v/>
      </c>
      <c r="C678" s="19">
        <f>LARGE($C$670:$C$675,2)</f>
        <v/>
      </c>
      <c r="D678" s="19">
        <f>LARGE($D$670:$D$675,2)</f>
        <v/>
      </c>
      <c r="E678" s="19">
        <f>LARGE($E$670:$E$675,2)</f>
        <v/>
      </c>
      <c r="F678" s="19">
        <f>LARGE($F$670:$F$675,2)</f>
        <v/>
      </c>
      <c r="G678" s="19">
        <f>LARGE($G$670:$G$675,2)</f>
        <v/>
      </c>
    </row>
    <row r="679">
      <c r="A679" s="3" t="inlineStr">
        <is>
          <t xml:space="preserve">  λ(3)</t>
        </is>
      </c>
      <c r="B679" s="19">
        <f>LARGE($B$670:$B$675,3)</f>
        <v/>
      </c>
      <c r="C679" s="19">
        <f>LARGE($C$670:$C$675,3)</f>
        <v/>
      </c>
      <c r="D679" s="19">
        <f>LARGE($D$670:$D$675,3)</f>
        <v/>
      </c>
      <c r="E679" s="19">
        <f>LARGE($E$670:$E$675,3)</f>
        <v/>
      </c>
      <c r="F679" s="19">
        <f>LARGE($F$670:$F$675,3)</f>
        <v/>
      </c>
      <c r="G679" s="19">
        <f>LARGE($G$670:$G$675,3)</f>
        <v/>
      </c>
    </row>
    <row r="680">
      <c r="A680" s="3" t="inlineStr">
        <is>
          <t xml:space="preserve">  λ(4)</t>
        </is>
      </c>
      <c r="B680" s="19">
        <f>LARGE($B$670:$B$675,4)</f>
        <v/>
      </c>
      <c r="C680" s="19">
        <f>LARGE($C$670:$C$675,4)</f>
        <v/>
      </c>
      <c r="D680" s="19">
        <f>LARGE($D$670:$D$675,4)</f>
        <v/>
      </c>
      <c r="E680" s="19">
        <f>LARGE($E$670:$E$675,4)</f>
        <v/>
      </c>
      <c r="F680" s="19">
        <f>LARGE($F$670:$F$675,4)</f>
        <v/>
      </c>
      <c r="G680" s="19">
        <f>LARGE($G$670:$G$675,4)</f>
        <v/>
      </c>
    </row>
    <row r="681">
      <c r="A681" s="3" t="inlineStr">
        <is>
          <t xml:space="preserve">  λ(5)</t>
        </is>
      </c>
      <c r="B681" s="19">
        <f>LARGE($B$670:$B$675,5)</f>
        <v/>
      </c>
      <c r="C681" s="19">
        <f>LARGE($C$670:$C$675,5)</f>
        <v/>
      </c>
      <c r="D681" s="19">
        <f>LARGE($D$670:$D$675,5)</f>
        <v/>
      </c>
      <c r="E681" s="19">
        <f>LARGE($E$670:$E$675,5)</f>
        <v/>
      </c>
      <c r="F681" s="19">
        <f>LARGE($F$670:$F$675,5)</f>
        <v/>
      </c>
      <c r="G681" s="19">
        <f>LARGE($G$670:$G$675,5)</f>
        <v/>
      </c>
    </row>
    <row r="682">
      <c r="A682" s="3" t="inlineStr">
        <is>
          <t xml:space="preserve">  λ(6)</t>
        </is>
      </c>
      <c r="B682" s="19">
        <f>LARGE($B$670:$B$675,6)</f>
        <v/>
      </c>
      <c r="C682" s="19">
        <f>LARGE($C$670:$C$675,6)</f>
        <v/>
      </c>
      <c r="D682" s="19">
        <f>LARGE($D$670:$D$675,6)</f>
        <v/>
      </c>
      <c r="E682" s="19">
        <f>LARGE($E$670:$E$675,6)</f>
        <v/>
      </c>
      <c r="F682" s="19">
        <f>LARGE($F$670:$F$675,6)</f>
        <v/>
      </c>
      <c r="G682" s="19">
        <f>LARGE($G$670:$G$675,6)</f>
        <v/>
      </c>
    </row>
    <row r="683">
      <c r="A683" s="3" t="inlineStr">
        <is>
          <t>check: Σeig − trace (→0)</t>
        </is>
      </c>
      <c r="B683" s="3">
        <f>ROUND(SUM($B$670:$B$675)-($B$650+$C$651+$D$652+$E$653+$F$654+$G$655),6)</f>
        <v/>
      </c>
      <c r="C683" s="3">
        <f>ROUND(SUM($C$670:$C$675)-($I$650+$J$651+$K$652+$L$653+$M$654+$N$655),6)</f>
        <v/>
      </c>
      <c r="D683" s="3">
        <f>ROUND(SUM($D$670:$D$675)-($P$650+$Q$651+$R$652+$S$653+$T$654+$U$655),6)</f>
        <v/>
      </c>
      <c r="E683" s="3">
        <f>ROUND(SUM($E$670:$E$675)-($W$650+$X$651+$Y$652+$Z$653+$AA$654+$AB$655),6)</f>
        <v/>
      </c>
      <c r="F683" s="3">
        <f>ROUND(SUM($F$670:$F$675)-($AD$650+$AE$651+$AF$652+$AG$653+$AH$654+$AI$655),6)</f>
        <v/>
      </c>
      <c r="G683" s="3">
        <f>ROUND(SUM($G$670:$G$675)-($AK$650+$AL$651+$AM$652+$AN$653+$AO$654+$AP$655),6)</f>
        <v/>
      </c>
    </row>
    <row r="684">
      <c r="A684" s="3" t="inlineStr">
        <is>
          <t>check: Πeig − det (→0)</t>
        </is>
      </c>
      <c r="B684" s="3">
        <f>ROUND(MDETERM($B$650:$G$655)-PRODUCT($B$670:$B$675),6)</f>
        <v/>
      </c>
      <c r="C684" s="3">
        <f>ROUND(MDETERM($I$650:$N$655)-PRODUCT($C$670:$C$675),6)</f>
        <v/>
      </c>
      <c r="D684" s="3">
        <f>ROUND(MDETERM($P$650:$U$655)-PRODUCT($D$670:$D$675),6)</f>
        <v/>
      </c>
      <c r="E684" s="3">
        <f>ROUND(MDETERM($W$650:$AB$655)-PRODUCT($E$670:$E$675),6)</f>
        <v/>
      </c>
      <c r="F684" s="3">
        <f>ROUND(MDETERM($AD$650:$AI$655)-PRODUCT($F$670:$F$675),6)</f>
        <v/>
      </c>
      <c r="G684" s="3">
        <f>ROUND(MDETERM($AK$650:$AP$655)-PRODUCT($G$670:$G$675),6)</f>
        <v/>
      </c>
    </row>
    <row r="685">
      <c r="A685" s="3" t="inlineStr">
        <is>
          <t>complex eigenvalues?</t>
        </is>
      </c>
      <c r="B685" s="3" t="inlineStr"/>
      <c r="C685" s="3" t="inlineStr"/>
      <c r="D685" s="3" t="inlineStr"/>
      <c r="E685" s="3" t="inlineStr"/>
      <c r="F685" s="3" t="inlineStr"/>
      <c r="G685" s="3" t="inlineStr"/>
    </row>
    <row r="686">
      <c r="A686" s="3" t="inlineStr">
        <is>
          <t>check: det(M − λᵢI) per sorted λ (→0)</t>
        </is>
      </c>
    </row>
    <row r="687">
      <c r="A687" s="3" t="inlineStr">
        <is>
          <t xml:space="preserve">  det(M − λ(1)I)</t>
        </is>
      </c>
      <c r="B687" s="3">
        <f t="array" ref="B687">ROUND(MDETERM($B$650:$G$655-$B$677*MUNIT(6)),6)</f>
        <v/>
      </c>
      <c r="C687" s="3">
        <f t="array" ref="C687">ROUND(MDETERM($I$650:$N$655-$C$677*MUNIT(6)),6)</f>
        <v/>
      </c>
      <c r="D687" s="3">
        <f t="array" ref="D687">ROUND(MDETERM($P$650:$U$655-$D$677*MUNIT(6)),6)</f>
        <v/>
      </c>
      <c r="E687" s="3">
        <f t="array" ref="E687">ROUND(MDETERM($W$650:$AB$655-$E$677*MUNIT(6)),6)</f>
        <v/>
      </c>
      <c r="F687" s="3">
        <f t="array" ref="F687">ROUND(MDETERM($AD$650:$AI$655-$F$677*MUNIT(6)),6)</f>
        <v/>
      </c>
      <c r="G687" s="3">
        <f t="array" ref="G687">ROUND(MDETERM($AK$650:$AP$655-$G$677*MUNIT(6)),6)</f>
        <v/>
      </c>
    </row>
    <row r="688">
      <c r="A688" s="3" t="inlineStr">
        <is>
          <t xml:space="preserve">  det(M − λ(2)I)</t>
        </is>
      </c>
      <c r="B688" s="3">
        <f t="array" ref="B688">ROUND(MDETERM($B$650:$G$655-$B$678*MUNIT(6)),6)</f>
        <v/>
      </c>
      <c r="C688" s="3">
        <f t="array" ref="C688">ROUND(MDETERM($I$650:$N$655-$C$678*MUNIT(6)),6)</f>
        <v/>
      </c>
      <c r="D688" s="3">
        <f t="array" ref="D688">ROUND(MDETERM($P$650:$U$655-$D$678*MUNIT(6)),6)</f>
        <v/>
      </c>
      <c r="E688" s="3">
        <f t="array" ref="E688">ROUND(MDETERM($W$650:$AB$655-$E$678*MUNIT(6)),6)</f>
        <v/>
      </c>
      <c r="F688" s="3">
        <f t="array" ref="F688">ROUND(MDETERM($AD$650:$AI$655-$F$678*MUNIT(6)),6)</f>
        <v/>
      </c>
      <c r="G688" s="3">
        <f t="array" ref="G688">ROUND(MDETERM($AK$650:$AP$655-$G$678*MUNIT(6)),6)</f>
        <v/>
      </c>
    </row>
    <row r="689">
      <c r="A689" s="3" t="inlineStr">
        <is>
          <t xml:space="preserve">  det(M − λ(3)I)</t>
        </is>
      </c>
      <c r="B689" s="3">
        <f t="array" ref="B689">ROUND(MDETERM($B$650:$G$655-$B$679*MUNIT(6)),6)</f>
        <v/>
      </c>
      <c r="C689" s="3">
        <f t="array" ref="C689">ROUND(MDETERM($I$650:$N$655-$C$679*MUNIT(6)),6)</f>
        <v/>
      </c>
      <c r="D689" s="3">
        <f t="array" ref="D689">ROUND(MDETERM($P$650:$U$655-$D$679*MUNIT(6)),6)</f>
        <v/>
      </c>
      <c r="E689" s="3">
        <f t="array" ref="E689">ROUND(MDETERM($W$650:$AB$655-$E$679*MUNIT(6)),6)</f>
        <v/>
      </c>
      <c r="F689" s="3">
        <f t="array" ref="F689">ROUND(MDETERM($AD$650:$AI$655-$F$679*MUNIT(6)),6)</f>
        <v/>
      </c>
      <c r="G689" s="3">
        <f t="array" ref="G689">ROUND(MDETERM($AK$650:$AP$655-$G$679*MUNIT(6)),6)</f>
        <v/>
      </c>
    </row>
    <row r="690">
      <c r="A690" s="3" t="inlineStr">
        <is>
          <t xml:space="preserve">  det(M − λ(4)I)</t>
        </is>
      </c>
      <c r="B690" s="3">
        <f t="array" ref="B690">ROUND(MDETERM($B$650:$G$655-$B$680*MUNIT(6)),6)</f>
        <v/>
      </c>
      <c r="C690" s="3">
        <f t="array" ref="C690">ROUND(MDETERM($I$650:$N$655-$C$680*MUNIT(6)),6)</f>
        <v/>
      </c>
      <c r="D690" s="3">
        <f t="array" ref="D690">ROUND(MDETERM($P$650:$U$655-$D$680*MUNIT(6)),6)</f>
        <v/>
      </c>
      <c r="E690" s="3">
        <f t="array" ref="E690">ROUND(MDETERM($W$650:$AB$655-$E$680*MUNIT(6)),6)</f>
        <v/>
      </c>
      <c r="F690" s="3">
        <f t="array" ref="F690">ROUND(MDETERM($AD$650:$AI$655-$F$680*MUNIT(6)),6)</f>
        <v/>
      </c>
      <c r="G690" s="3">
        <f t="array" ref="G690">ROUND(MDETERM($AK$650:$AP$655-$G$680*MUNIT(6)),6)</f>
        <v/>
      </c>
    </row>
    <row r="691">
      <c r="A691" s="3" t="inlineStr">
        <is>
          <t xml:space="preserve">  det(M − λ(5)I)</t>
        </is>
      </c>
      <c r="B691" s="3">
        <f t="array" ref="B691">ROUND(MDETERM($B$650:$G$655-$B$681*MUNIT(6)),6)</f>
        <v/>
      </c>
      <c r="C691" s="3">
        <f t="array" ref="C691">ROUND(MDETERM($I$650:$N$655-$C$681*MUNIT(6)),6)</f>
        <v/>
      </c>
      <c r="D691" s="3">
        <f t="array" ref="D691">ROUND(MDETERM($P$650:$U$655-$D$681*MUNIT(6)),6)</f>
        <v/>
      </c>
      <c r="E691" s="3">
        <f t="array" ref="E691">ROUND(MDETERM($W$650:$AB$655-$E$681*MUNIT(6)),6)</f>
        <v/>
      </c>
      <c r="F691" s="3">
        <f t="array" ref="F691">ROUND(MDETERM($AD$650:$AI$655-$F$681*MUNIT(6)),6)</f>
        <v/>
      </c>
      <c r="G691" s="3">
        <f t="array" ref="G691">ROUND(MDETERM($AK$650:$AP$655-$G$681*MUNIT(6)),6)</f>
        <v/>
      </c>
    </row>
    <row r="692">
      <c r="A692" s="3" t="inlineStr">
        <is>
          <t xml:space="preserve">  det(M − λ(6)I)</t>
        </is>
      </c>
      <c r="B692" s="3">
        <f t="array" ref="B692">ROUND(MDETERM($B$650:$G$655-$B$682*MUNIT(6)),6)</f>
        <v/>
      </c>
      <c r="C692" s="3">
        <f t="array" ref="C692">ROUND(MDETERM($I$650:$N$655-$C$682*MUNIT(6)),6)</f>
        <v/>
      </c>
      <c r="D692" s="3">
        <f t="array" ref="D692">ROUND(MDETERM($P$650:$U$655-$D$682*MUNIT(6)),6)</f>
        <v/>
      </c>
      <c r="E692" s="3">
        <f t="array" ref="E692">ROUND(MDETERM($W$650:$AB$655-$E$682*MUNIT(6)),6)</f>
        <v/>
      </c>
      <c r="F692" s="3">
        <f t="array" ref="F692">ROUND(MDETERM($AD$650:$AI$655-$F$682*MUNIT(6)),6)</f>
        <v/>
      </c>
      <c r="G692" s="3">
        <f t="array" ref="G692">ROUND(MDETERM($AK$650:$AP$655-$G$682*MUNIT(6)),6)</f>
        <v/>
      </c>
    </row>
    <row r="696" ht="16" customHeight="1">
      <c r="A696" s="14" t="inlineStr">
        <is>
          <t>RAG R3 | gpt4-turbo-preview</t>
        </is>
      </c>
      <c r="B696" s="9" t="inlineStr">
        <is>
          <t>run 1 (raw, pasted)</t>
        </is>
      </c>
      <c r="I696" s="9" t="inlineStr">
        <is>
          <t>run 2 (raw, pasted)</t>
        </is>
      </c>
      <c r="P696" s="9" t="inlineStr">
        <is>
          <t>run 3 (raw, pasted)</t>
        </is>
      </c>
      <c r="W696" s="9" t="inlineStr">
        <is>
          <t>run 4 (raw, pasted)</t>
        </is>
      </c>
      <c r="AD696" s="9" t="inlineStr">
        <is>
          <t>run 5 (raw, pasted)</t>
        </is>
      </c>
      <c r="AK696" s="9" t="inlineStr">
        <is>
          <t>Step2 average matrix (formula)</t>
        </is>
      </c>
      <c r="AR696" s="9" t="inlineStr">
        <is>
          <t>ground truth (reference)</t>
        </is>
      </c>
    </row>
    <row r="697" ht="60" customHeight="1">
      <c r="B697" s="15" t="inlineStr">
        <is>
          <t>Structural Frame</t>
        </is>
      </c>
      <c r="C697" s="15" t="inlineStr">
        <is>
          <t>Power System</t>
        </is>
      </c>
      <c r="D697" s="15" t="inlineStr">
        <is>
          <t>Command and Data Handling (C&amp;DH)</t>
        </is>
      </c>
      <c r="E697" s="15" t="inlineStr">
        <is>
          <t>Communication System</t>
        </is>
      </c>
      <c r="F697" s="15" t="inlineStr">
        <is>
          <t>Attitude Determination and Control System (ADCS)</t>
        </is>
      </c>
      <c r="G697" s="15" t="inlineStr">
        <is>
          <t>Payload</t>
        </is>
      </c>
      <c r="I697" s="15" t="inlineStr">
        <is>
          <t>Structural Frame</t>
        </is>
      </c>
      <c r="J697" s="15" t="inlineStr">
        <is>
          <t>Power System</t>
        </is>
      </c>
      <c r="K697" s="15" t="inlineStr">
        <is>
          <t>Command and Data Handling (C&amp;DH)</t>
        </is>
      </c>
      <c r="L697" s="15" t="inlineStr">
        <is>
          <t>Communication System</t>
        </is>
      </c>
      <c r="M697" s="15" t="inlineStr">
        <is>
          <t>Attitude Determination and Control System (ADCS)</t>
        </is>
      </c>
      <c r="N697" s="15" t="inlineStr">
        <is>
          <t>Payload</t>
        </is>
      </c>
      <c r="P697" s="15" t="inlineStr">
        <is>
          <t>Structural Frame</t>
        </is>
      </c>
      <c r="Q697" s="15" t="inlineStr">
        <is>
          <t>Power System</t>
        </is>
      </c>
      <c r="R697" s="15" t="inlineStr">
        <is>
          <t>Command and Data Handling (C&amp;DH)</t>
        </is>
      </c>
      <c r="S697" s="15" t="inlineStr">
        <is>
          <t>Communication System</t>
        </is>
      </c>
      <c r="T697" s="15" t="inlineStr">
        <is>
          <t>Attitude Determination and Control System (ADCS)</t>
        </is>
      </c>
      <c r="U697" s="15" t="inlineStr">
        <is>
          <t>Payload</t>
        </is>
      </c>
      <c r="W697" s="15" t="inlineStr">
        <is>
          <t>Structural Frame</t>
        </is>
      </c>
      <c r="X697" s="15" t="inlineStr">
        <is>
          <t>Power System</t>
        </is>
      </c>
      <c r="Y697" s="15" t="inlineStr">
        <is>
          <t>Command and Data Handling (C&amp;DH)</t>
        </is>
      </c>
      <c r="Z697" s="15" t="inlineStr">
        <is>
          <t>Communication System</t>
        </is>
      </c>
      <c r="AA697" s="15" t="inlineStr">
        <is>
          <t>Attitude Determination and Control System (ADCS)</t>
        </is>
      </c>
      <c r="AB697" s="15" t="inlineStr">
        <is>
          <t>Payload</t>
        </is>
      </c>
      <c r="AD697" s="15" t="inlineStr">
        <is>
          <t>Structural Frame</t>
        </is>
      </c>
      <c r="AE697" s="15" t="inlineStr">
        <is>
          <t>Power System</t>
        </is>
      </c>
      <c r="AF697" s="15" t="inlineStr">
        <is>
          <t>Command and Data Handling (C&amp;DH)</t>
        </is>
      </c>
      <c r="AG697" s="15" t="inlineStr">
        <is>
          <t>Communication System</t>
        </is>
      </c>
      <c r="AH697" s="15" t="inlineStr">
        <is>
          <t>Attitude Determination and Control System (ADCS)</t>
        </is>
      </c>
      <c r="AI697" s="15" t="inlineStr">
        <is>
          <t>Payload</t>
        </is>
      </c>
      <c r="AK697" s="15" t="inlineStr">
        <is>
          <t>Structural Frame</t>
        </is>
      </c>
      <c r="AL697" s="15" t="inlineStr">
        <is>
          <t>Power System</t>
        </is>
      </c>
      <c r="AM697" s="15" t="inlineStr">
        <is>
          <t>Command and Data Handling (C&amp;DH)</t>
        </is>
      </c>
      <c r="AN697" s="15" t="inlineStr">
        <is>
          <t>Communication System</t>
        </is>
      </c>
      <c r="AO697" s="15" t="inlineStr">
        <is>
          <t>Attitude Determination and Control System (ADCS)</t>
        </is>
      </c>
      <c r="AP697" s="15" t="inlineStr">
        <is>
          <t>Payload</t>
        </is>
      </c>
    </row>
    <row r="698">
      <c r="A698" s="3" t="inlineStr">
        <is>
          <t>Structural Frame</t>
        </is>
      </c>
      <c r="B698" s="8" t="n">
        <v>1</v>
      </c>
      <c r="C698" s="8" t="n">
        <v>1</v>
      </c>
      <c r="D698" s="8" t="n">
        <v>1</v>
      </c>
      <c r="E698" s="8" t="n">
        <v>1</v>
      </c>
      <c r="F698" s="8" t="n">
        <v>1</v>
      </c>
      <c r="G698" s="8" t="n">
        <v>1</v>
      </c>
      <c r="I698" s="8" t="n">
        <v>1</v>
      </c>
      <c r="J698" s="8" t="n">
        <v>1</v>
      </c>
      <c r="K698" s="8" t="n">
        <v>1</v>
      </c>
      <c r="L698" s="8" t="n">
        <v>1</v>
      </c>
      <c r="M698" s="8" t="n">
        <v>1</v>
      </c>
      <c r="N698" s="8" t="n">
        <v>1</v>
      </c>
      <c r="P698" s="8" t="n">
        <v>1</v>
      </c>
      <c r="Q698" s="8" t="n">
        <v>1</v>
      </c>
      <c r="R698" s="8" t="n">
        <v>1</v>
      </c>
      <c r="S698" s="8" t="n">
        <v>1</v>
      </c>
      <c r="T698" s="8" t="n">
        <v>1</v>
      </c>
      <c r="U698" s="8" t="n">
        <v>1</v>
      </c>
      <c r="W698" s="8" t="n">
        <v>1</v>
      </c>
      <c r="X698" s="8" t="n">
        <v>1</v>
      </c>
      <c r="Y698" s="8" t="n">
        <v>1</v>
      </c>
      <c r="Z698" s="8" t="n">
        <v>1</v>
      </c>
      <c r="AA698" s="8" t="n">
        <v>1</v>
      </c>
      <c r="AB698" s="8" t="n">
        <v>1</v>
      </c>
      <c r="AD698" s="8" t="n">
        <v>1</v>
      </c>
      <c r="AE698" s="8" t="n">
        <v>1</v>
      </c>
      <c r="AF698" s="8" t="n">
        <v>1</v>
      </c>
      <c r="AG698" s="8" t="n">
        <v>1</v>
      </c>
      <c r="AH698" s="8" t="n">
        <v>1</v>
      </c>
      <c r="AI698" s="8" t="n">
        <v>1</v>
      </c>
      <c r="AK698" s="8">
        <f>IF(($B$698&lt;&gt;2)+($I$698&lt;&gt;2)+($P$698&lt;&gt;2)+($W$698&lt;&gt;2)+($AD$698&lt;&gt;2)=0,2,IF((($B$698&lt;&gt;2)*$B$698+($I$698&lt;&gt;2)*$I$698+($P$698&lt;&gt;2)*$P$698+($W$698&lt;&gt;2)*$W$698+($AD$698&lt;&gt;2)*$AD$698)/(($B$698&lt;&gt;2)+($I$698&lt;&gt;2)+($P$698&lt;&gt;2)+($W$698&lt;&gt;2)+($AD$698&lt;&gt;2))&gt;=0.5,1,0))</f>
        <v/>
      </c>
      <c r="AL698" s="8">
        <f>IF(($C$698&lt;&gt;2)+($J$698&lt;&gt;2)+($Q$698&lt;&gt;2)+($X$698&lt;&gt;2)+($AE$698&lt;&gt;2)=0,2,IF((($C$698&lt;&gt;2)*$C$698+($J$698&lt;&gt;2)*$J$698+($Q$698&lt;&gt;2)*$Q$698+($X$698&lt;&gt;2)*$X$698+($AE$698&lt;&gt;2)*$AE$698)/(($C$698&lt;&gt;2)+($J$698&lt;&gt;2)+($Q$698&lt;&gt;2)+($X$698&lt;&gt;2)+($AE$698&lt;&gt;2))&gt;=0.5,1,0))</f>
        <v/>
      </c>
      <c r="AM698" s="8">
        <f>IF(($D$698&lt;&gt;2)+($K$698&lt;&gt;2)+($R$698&lt;&gt;2)+($Y$698&lt;&gt;2)+($AF$698&lt;&gt;2)=0,2,IF((($D$698&lt;&gt;2)*$D$698+($K$698&lt;&gt;2)*$K$698+($R$698&lt;&gt;2)*$R$698+($Y$698&lt;&gt;2)*$Y$698+($AF$698&lt;&gt;2)*$AF$698)/(($D$698&lt;&gt;2)+($K$698&lt;&gt;2)+($R$698&lt;&gt;2)+($Y$698&lt;&gt;2)+($AF$698&lt;&gt;2))&gt;=0.5,1,0))</f>
        <v/>
      </c>
      <c r="AN698" s="8">
        <f>IF(($E$698&lt;&gt;2)+($L$698&lt;&gt;2)+($S$698&lt;&gt;2)+($Z$698&lt;&gt;2)+($AG$698&lt;&gt;2)=0,2,IF((($E$698&lt;&gt;2)*$E$698+($L$698&lt;&gt;2)*$L$698+($S$698&lt;&gt;2)*$S$698+($Z$698&lt;&gt;2)*$Z$698+($AG$698&lt;&gt;2)*$AG$698)/(($E$698&lt;&gt;2)+($L$698&lt;&gt;2)+($S$698&lt;&gt;2)+($Z$698&lt;&gt;2)+($AG$698&lt;&gt;2))&gt;=0.5,1,0))</f>
        <v/>
      </c>
      <c r="AO698" s="8">
        <f>IF(($F$698&lt;&gt;2)+($M$698&lt;&gt;2)+($T$698&lt;&gt;2)+($AA$698&lt;&gt;2)+($AH$698&lt;&gt;2)=0,2,IF((($F$698&lt;&gt;2)*$F$698+($M$698&lt;&gt;2)*$M$698+($T$698&lt;&gt;2)*$T$698+($AA$698&lt;&gt;2)*$AA$698+($AH$698&lt;&gt;2)*$AH$698)/(($F$698&lt;&gt;2)+($M$698&lt;&gt;2)+($T$698&lt;&gt;2)+($AA$698&lt;&gt;2)+($AH$698&lt;&gt;2))&gt;=0.5,1,0))</f>
        <v/>
      </c>
      <c r="AP698" s="8">
        <f>IF(($G$698&lt;&gt;2)+($N$698&lt;&gt;2)+($U$698&lt;&gt;2)+($AB$698&lt;&gt;2)+($AI$698&lt;&gt;2)=0,2,IF((($G$698&lt;&gt;2)*$G$698+($N$698&lt;&gt;2)*$N$698+($U$698&lt;&gt;2)*$U$698+($AB$698&lt;&gt;2)*$AB$698+($AI$698&lt;&gt;2)*$AI$698)/(($G$698&lt;&gt;2)+($N$698&lt;&gt;2)+($U$698&lt;&gt;2)+($AB$698&lt;&gt;2)+($AI$698&lt;&gt;2))&gt;=0.5,1,0))</f>
        <v/>
      </c>
      <c r="AR698" s="16">
        <f>'Ground truth'!$B$3</f>
        <v/>
      </c>
      <c r="AS698" s="16">
        <f>'Ground truth'!$C$3</f>
        <v/>
      </c>
      <c r="AT698" s="16">
        <f>'Ground truth'!$D$3</f>
        <v/>
      </c>
      <c r="AU698" s="16">
        <f>'Ground truth'!$E$3</f>
        <v/>
      </c>
      <c r="AV698" s="16">
        <f>'Ground truth'!$F$3</f>
        <v/>
      </c>
      <c r="AW698" s="16">
        <f>'Ground truth'!$G$3</f>
        <v/>
      </c>
    </row>
    <row r="699">
      <c r="A699" s="3" t="inlineStr">
        <is>
          <t>Power System</t>
        </is>
      </c>
      <c r="B699" s="8" t="n">
        <v>0</v>
      </c>
      <c r="C699" s="8" t="n">
        <v>1</v>
      </c>
      <c r="D699" s="8" t="n">
        <v>1</v>
      </c>
      <c r="E699" s="8" t="n">
        <v>1</v>
      </c>
      <c r="F699" s="8" t="n">
        <v>0</v>
      </c>
      <c r="G699" s="8" t="n">
        <v>1</v>
      </c>
      <c r="I699" s="8" t="n">
        <v>0</v>
      </c>
      <c r="J699" s="8" t="n">
        <v>1</v>
      </c>
      <c r="K699" s="8" t="n">
        <v>1</v>
      </c>
      <c r="L699" s="8" t="n">
        <v>1</v>
      </c>
      <c r="M699" s="8" t="n">
        <v>0</v>
      </c>
      <c r="N699" s="8" t="n">
        <v>1</v>
      </c>
      <c r="P699" s="8" t="n">
        <v>1</v>
      </c>
      <c r="Q699" s="8" t="n">
        <v>1</v>
      </c>
      <c r="R699" s="8" t="n">
        <v>1</v>
      </c>
      <c r="S699" s="8" t="n">
        <v>1</v>
      </c>
      <c r="T699" s="8" t="n">
        <v>1</v>
      </c>
      <c r="U699" s="8" t="n">
        <v>0</v>
      </c>
      <c r="W699" s="8" t="n">
        <v>0</v>
      </c>
      <c r="X699" s="8" t="n">
        <v>1</v>
      </c>
      <c r="Y699" s="8" t="n">
        <v>1</v>
      </c>
      <c r="Z699" s="8" t="n">
        <v>1</v>
      </c>
      <c r="AA699" s="8" t="n">
        <v>0</v>
      </c>
      <c r="AB699" s="8" t="n">
        <v>0</v>
      </c>
      <c r="AD699" s="8" t="n">
        <v>0</v>
      </c>
      <c r="AE699" s="8" t="n">
        <v>1</v>
      </c>
      <c r="AF699" s="8" t="n">
        <v>1</v>
      </c>
      <c r="AG699" s="8" t="n">
        <v>1</v>
      </c>
      <c r="AH699" s="8" t="n">
        <v>0</v>
      </c>
      <c r="AI699" s="8" t="n">
        <v>0</v>
      </c>
      <c r="AK699" s="8">
        <f>IF(($B$699&lt;&gt;2)+($I$699&lt;&gt;2)+($P$699&lt;&gt;2)+($W$699&lt;&gt;2)+($AD$699&lt;&gt;2)=0,2,IF((($B$699&lt;&gt;2)*$B$699+($I$699&lt;&gt;2)*$I$699+($P$699&lt;&gt;2)*$P$699+($W$699&lt;&gt;2)*$W$699+($AD$699&lt;&gt;2)*$AD$699)/(($B$699&lt;&gt;2)+($I$699&lt;&gt;2)+($P$699&lt;&gt;2)+($W$699&lt;&gt;2)+($AD$699&lt;&gt;2))&gt;=0.5,1,0))</f>
        <v/>
      </c>
      <c r="AL699" s="8">
        <f>IF(($C$699&lt;&gt;2)+($J$699&lt;&gt;2)+($Q$699&lt;&gt;2)+($X$699&lt;&gt;2)+($AE$699&lt;&gt;2)=0,2,IF((($C$699&lt;&gt;2)*$C$699+($J$699&lt;&gt;2)*$J$699+($Q$699&lt;&gt;2)*$Q$699+($X$699&lt;&gt;2)*$X$699+($AE$699&lt;&gt;2)*$AE$699)/(($C$699&lt;&gt;2)+($J$699&lt;&gt;2)+($Q$699&lt;&gt;2)+($X$699&lt;&gt;2)+($AE$699&lt;&gt;2))&gt;=0.5,1,0))</f>
        <v/>
      </c>
      <c r="AM699" s="8">
        <f>IF(($D$699&lt;&gt;2)+($K$699&lt;&gt;2)+($R$699&lt;&gt;2)+($Y$699&lt;&gt;2)+($AF$699&lt;&gt;2)=0,2,IF((($D$699&lt;&gt;2)*$D$699+($K$699&lt;&gt;2)*$K$699+($R$699&lt;&gt;2)*$R$699+($Y$699&lt;&gt;2)*$Y$699+($AF$699&lt;&gt;2)*$AF$699)/(($D$699&lt;&gt;2)+($K$699&lt;&gt;2)+($R$699&lt;&gt;2)+($Y$699&lt;&gt;2)+($AF$699&lt;&gt;2))&gt;=0.5,1,0))</f>
        <v/>
      </c>
      <c r="AN699" s="8">
        <f>IF(($E$699&lt;&gt;2)+($L$699&lt;&gt;2)+($S$699&lt;&gt;2)+($Z$699&lt;&gt;2)+($AG$699&lt;&gt;2)=0,2,IF((($E$699&lt;&gt;2)*$E$699+($L$699&lt;&gt;2)*$L$699+($S$699&lt;&gt;2)*$S$699+($Z$699&lt;&gt;2)*$Z$699+($AG$699&lt;&gt;2)*$AG$699)/(($E$699&lt;&gt;2)+($L$699&lt;&gt;2)+($S$699&lt;&gt;2)+($Z$699&lt;&gt;2)+($AG$699&lt;&gt;2))&gt;=0.5,1,0))</f>
        <v/>
      </c>
      <c r="AO699" s="8">
        <f>IF(($F$699&lt;&gt;2)+($M$699&lt;&gt;2)+($T$699&lt;&gt;2)+($AA$699&lt;&gt;2)+($AH$699&lt;&gt;2)=0,2,IF((($F$699&lt;&gt;2)*$F$699+($M$699&lt;&gt;2)*$M$699+($T$699&lt;&gt;2)*$T$699+($AA$699&lt;&gt;2)*$AA$699+($AH$699&lt;&gt;2)*$AH$699)/(($F$699&lt;&gt;2)+($M$699&lt;&gt;2)+($T$699&lt;&gt;2)+($AA$699&lt;&gt;2)+($AH$699&lt;&gt;2))&gt;=0.5,1,0))</f>
        <v/>
      </c>
      <c r="AP699" s="8">
        <f>IF(($G$699&lt;&gt;2)+($N$699&lt;&gt;2)+($U$699&lt;&gt;2)+($AB$699&lt;&gt;2)+($AI$699&lt;&gt;2)=0,2,IF((($G$699&lt;&gt;2)*$G$699+($N$699&lt;&gt;2)*$N$699+($U$699&lt;&gt;2)*$U$699+($AB$699&lt;&gt;2)*$AB$699+($AI$699&lt;&gt;2)*$AI$699)/(($G$699&lt;&gt;2)+($N$699&lt;&gt;2)+($U$699&lt;&gt;2)+($AB$699&lt;&gt;2)+($AI$699&lt;&gt;2))&gt;=0.5,1,0))</f>
        <v/>
      </c>
      <c r="AR699" s="16">
        <f>'Ground truth'!$B$4</f>
        <v/>
      </c>
      <c r="AS699" s="16">
        <f>'Ground truth'!$C$4</f>
        <v/>
      </c>
      <c r="AT699" s="16">
        <f>'Ground truth'!$D$4</f>
        <v/>
      </c>
      <c r="AU699" s="16">
        <f>'Ground truth'!$E$4</f>
        <v/>
      </c>
      <c r="AV699" s="16">
        <f>'Ground truth'!$F$4</f>
        <v/>
      </c>
      <c r="AW699" s="16">
        <f>'Ground truth'!$G$4</f>
        <v/>
      </c>
    </row>
    <row r="700">
      <c r="A700" s="3" t="inlineStr">
        <is>
          <t>Command and Data Handling (C&amp;DH)</t>
        </is>
      </c>
      <c r="B700" s="8" t="n">
        <v>0</v>
      </c>
      <c r="C700" s="8" t="n">
        <v>0</v>
      </c>
      <c r="D700" s="8" t="n">
        <v>1</v>
      </c>
      <c r="E700" s="8" t="n">
        <v>1</v>
      </c>
      <c r="F700" s="8" t="n">
        <v>1</v>
      </c>
      <c r="G700" s="8" t="n">
        <v>1</v>
      </c>
      <c r="I700" s="8" t="n">
        <v>0</v>
      </c>
      <c r="J700" s="8" t="n">
        <v>0</v>
      </c>
      <c r="K700" s="8" t="n">
        <v>1</v>
      </c>
      <c r="L700" s="8" t="n">
        <v>1</v>
      </c>
      <c r="M700" s="8" t="n">
        <v>1</v>
      </c>
      <c r="N700" s="8" t="n">
        <v>1</v>
      </c>
      <c r="P700" s="8" t="n">
        <v>1</v>
      </c>
      <c r="Q700" s="8" t="n">
        <v>1</v>
      </c>
      <c r="R700" s="8" t="n">
        <v>1</v>
      </c>
      <c r="S700" s="8" t="n">
        <v>1</v>
      </c>
      <c r="T700" s="8" t="n">
        <v>1</v>
      </c>
      <c r="U700" s="8" t="n">
        <v>1</v>
      </c>
      <c r="W700" s="8" t="n">
        <v>0</v>
      </c>
      <c r="X700" s="8" t="n">
        <v>0</v>
      </c>
      <c r="Y700" s="8" t="n">
        <v>1</v>
      </c>
      <c r="Z700" s="8" t="n">
        <v>1</v>
      </c>
      <c r="AA700" s="8" t="n">
        <v>1</v>
      </c>
      <c r="AB700" s="8" t="n">
        <v>1</v>
      </c>
      <c r="AD700" s="8" t="n">
        <v>0</v>
      </c>
      <c r="AE700" s="8" t="n">
        <v>0</v>
      </c>
      <c r="AF700" s="8" t="n">
        <v>1</v>
      </c>
      <c r="AG700" s="8" t="n">
        <v>1</v>
      </c>
      <c r="AH700" s="8" t="n">
        <v>1</v>
      </c>
      <c r="AI700" s="8" t="n">
        <v>1</v>
      </c>
      <c r="AK700" s="8">
        <f>IF(($B$700&lt;&gt;2)+($I$700&lt;&gt;2)+($P$700&lt;&gt;2)+($W$700&lt;&gt;2)+($AD$700&lt;&gt;2)=0,2,IF((($B$700&lt;&gt;2)*$B$700+($I$700&lt;&gt;2)*$I$700+($P$700&lt;&gt;2)*$P$700+($W$700&lt;&gt;2)*$W$700+($AD$700&lt;&gt;2)*$AD$700)/(($B$700&lt;&gt;2)+($I$700&lt;&gt;2)+($P$700&lt;&gt;2)+($W$700&lt;&gt;2)+($AD$700&lt;&gt;2))&gt;=0.5,1,0))</f>
        <v/>
      </c>
      <c r="AL700" s="8">
        <f>IF(($C$700&lt;&gt;2)+($J$700&lt;&gt;2)+($Q$700&lt;&gt;2)+($X$700&lt;&gt;2)+($AE$700&lt;&gt;2)=0,2,IF((($C$700&lt;&gt;2)*$C$700+($J$700&lt;&gt;2)*$J$700+($Q$700&lt;&gt;2)*$Q$700+($X$700&lt;&gt;2)*$X$700+($AE$700&lt;&gt;2)*$AE$700)/(($C$700&lt;&gt;2)+($J$700&lt;&gt;2)+($Q$700&lt;&gt;2)+($X$700&lt;&gt;2)+($AE$700&lt;&gt;2))&gt;=0.5,1,0))</f>
        <v/>
      </c>
      <c r="AM700" s="8">
        <f>IF(($D$700&lt;&gt;2)+($K$700&lt;&gt;2)+($R$700&lt;&gt;2)+($Y$700&lt;&gt;2)+($AF$700&lt;&gt;2)=0,2,IF((($D$700&lt;&gt;2)*$D$700+($K$700&lt;&gt;2)*$K$700+($R$700&lt;&gt;2)*$R$700+($Y$700&lt;&gt;2)*$Y$700+($AF$700&lt;&gt;2)*$AF$700)/(($D$700&lt;&gt;2)+($K$700&lt;&gt;2)+($R$700&lt;&gt;2)+($Y$700&lt;&gt;2)+($AF$700&lt;&gt;2))&gt;=0.5,1,0))</f>
        <v/>
      </c>
      <c r="AN700" s="8">
        <f>IF(($E$700&lt;&gt;2)+($L$700&lt;&gt;2)+($S$700&lt;&gt;2)+($Z$700&lt;&gt;2)+($AG$700&lt;&gt;2)=0,2,IF((($E$700&lt;&gt;2)*$E$700+($L$700&lt;&gt;2)*$L$700+($S$700&lt;&gt;2)*$S$700+($Z$700&lt;&gt;2)*$Z$700+($AG$700&lt;&gt;2)*$AG$700)/(($E$700&lt;&gt;2)+($L$700&lt;&gt;2)+($S$700&lt;&gt;2)+($Z$700&lt;&gt;2)+($AG$700&lt;&gt;2))&gt;=0.5,1,0))</f>
        <v/>
      </c>
      <c r="AO700" s="8">
        <f>IF(($F$700&lt;&gt;2)+($M$700&lt;&gt;2)+($T$700&lt;&gt;2)+($AA$700&lt;&gt;2)+($AH$700&lt;&gt;2)=0,2,IF((($F$700&lt;&gt;2)*$F$700+($M$700&lt;&gt;2)*$M$700+($T$700&lt;&gt;2)*$T$700+($AA$700&lt;&gt;2)*$AA$700+($AH$700&lt;&gt;2)*$AH$700)/(($F$700&lt;&gt;2)+($M$700&lt;&gt;2)+($T$700&lt;&gt;2)+($AA$700&lt;&gt;2)+($AH$700&lt;&gt;2))&gt;=0.5,1,0))</f>
        <v/>
      </c>
      <c r="AP700" s="8">
        <f>IF(($G$700&lt;&gt;2)+($N$700&lt;&gt;2)+($U$700&lt;&gt;2)+($AB$700&lt;&gt;2)+($AI$700&lt;&gt;2)=0,2,IF((($G$700&lt;&gt;2)*$G$700+($N$700&lt;&gt;2)*$N$700+($U$700&lt;&gt;2)*$U$700+($AB$700&lt;&gt;2)*$AB$700+($AI$700&lt;&gt;2)*$AI$700)/(($G$700&lt;&gt;2)+($N$700&lt;&gt;2)+($U$700&lt;&gt;2)+($AB$700&lt;&gt;2)+($AI$700&lt;&gt;2))&gt;=0.5,1,0))</f>
        <v/>
      </c>
      <c r="AR700" s="16">
        <f>'Ground truth'!$B$5</f>
        <v/>
      </c>
      <c r="AS700" s="16">
        <f>'Ground truth'!$C$5</f>
        <v/>
      </c>
      <c r="AT700" s="16">
        <f>'Ground truth'!$D$5</f>
        <v/>
      </c>
      <c r="AU700" s="16">
        <f>'Ground truth'!$E$5</f>
        <v/>
      </c>
      <c r="AV700" s="16">
        <f>'Ground truth'!$F$5</f>
        <v/>
      </c>
      <c r="AW700" s="16">
        <f>'Ground truth'!$G$5</f>
        <v/>
      </c>
    </row>
    <row r="701">
      <c r="A701" s="3" t="inlineStr">
        <is>
          <t>Communication System</t>
        </is>
      </c>
      <c r="B701" s="8" t="n">
        <v>0</v>
      </c>
      <c r="C701" s="8" t="n">
        <v>0</v>
      </c>
      <c r="D701" s="8" t="n">
        <v>0</v>
      </c>
      <c r="E701" s="8" t="n">
        <v>1</v>
      </c>
      <c r="F701" s="8" t="n">
        <v>1</v>
      </c>
      <c r="G701" s="8" t="n">
        <v>1</v>
      </c>
      <c r="I701" s="8" t="n">
        <v>0</v>
      </c>
      <c r="J701" s="8" t="n">
        <v>0</v>
      </c>
      <c r="K701" s="8" t="n">
        <v>0</v>
      </c>
      <c r="L701" s="8" t="n">
        <v>1</v>
      </c>
      <c r="M701" s="8" t="n">
        <v>1</v>
      </c>
      <c r="N701" s="8" t="n">
        <v>1</v>
      </c>
      <c r="P701" s="8" t="n">
        <v>1</v>
      </c>
      <c r="Q701" s="8" t="n">
        <v>1</v>
      </c>
      <c r="R701" s="8" t="n">
        <v>1</v>
      </c>
      <c r="S701" s="8" t="n">
        <v>1</v>
      </c>
      <c r="T701" s="8" t="n">
        <v>0</v>
      </c>
      <c r="U701" s="8" t="n">
        <v>1</v>
      </c>
      <c r="W701" s="8" t="n">
        <v>0</v>
      </c>
      <c r="X701" s="8" t="n">
        <v>0</v>
      </c>
      <c r="Y701" s="8" t="n">
        <v>0</v>
      </c>
      <c r="Z701" s="8" t="n">
        <v>1</v>
      </c>
      <c r="AA701" s="8" t="n">
        <v>1</v>
      </c>
      <c r="AB701" s="8" t="n">
        <v>1</v>
      </c>
      <c r="AD701" s="8" t="n">
        <v>0</v>
      </c>
      <c r="AE701" s="8" t="n">
        <v>0</v>
      </c>
      <c r="AF701" s="8" t="n">
        <v>0</v>
      </c>
      <c r="AG701" s="8" t="n">
        <v>1</v>
      </c>
      <c r="AH701" s="8" t="n">
        <v>1</v>
      </c>
      <c r="AI701" s="8" t="n">
        <v>1</v>
      </c>
      <c r="AK701" s="8">
        <f>IF(($B$701&lt;&gt;2)+($I$701&lt;&gt;2)+($P$701&lt;&gt;2)+($W$701&lt;&gt;2)+($AD$701&lt;&gt;2)=0,2,IF((($B$701&lt;&gt;2)*$B$701+($I$701&lt;&gt;2)*$I$701+($P$701&lt;&gt;2)*$P$701+($W$701&lt;&gt;2)*$W$701+($AD$701&lt;&gt;2)*$AD$701)/(($B$701&lt;&gt;2)+($I$701&lt;&gt;2)+($P$701&lt;&gt;2)+($W$701&lt;&gt;2)+($AD$701&lt;&gt;2))&gt;=0.5,1,0))</f>
        <v/>
      </c>
      <c r="AL701" s="8">
        <f>IF(($C$701&lt;&gt;2)+($J$701&lt;&gt;2)+($Q$701&lt;&gt;2)+($X$701&lt;&gt;2)+($AE$701&lt;&gt;2)=0,2,IF((($C$701&lt;&gt;2)*$C$701+($J$701&lt;&gt;2)*$J$701+($Q$701&lt;&gt;2)*$Q$701+($X$701&lt;&gt;2)*$X$701+($AE$701&lt;&gt;2)*$AE$701)/(($C$701&lt;&gt;2)+($J$701&lt;&gt;2)+($Q$701&lt;&gt;2)+($X$701&lt;&gt;2)+($AE$701&lt;&gt;2))&gt;=0.5,1,0))</f>
        <v/>
      </c>
      <c r="AM701" s="8">
        <f>IF(($D$701&lt;&gt;2)+($K$701&lt;&gt;2)+($R$701&lt;&gt;2)+($Y$701&lt;&gt;2)+($AF$701&lt;&gt;2)=0,2,IF((($D$701&lt;&gt;2)*$D$701+($K$701&lt;&gt;2)*$K$701+($R$701&lt;&gt;2)*$R$701+($Y$701&lt;&gt;2)*$Y$701+($AF$701&lt;&gt;2)*$AF$701)/(($D$701&lt;&gt;2)+($K$701&lt;&gt;2)+($R$701&lt;&gt;2)+($Y$701&lt;&gt;2)+($AF$701&lt;&gt;2))&gt;=0.5,1,0))</f>
        <v/>
      </c>
      <c r="AN701" s="8">
        <f>IF(($E$701&lt;&gt;2)+($L$701&lt;&gt;2)+($S$701&lt;&gt;2)+($Z$701&lt;&gt;2)+($AG$701&lt;&gt;2)=0,2,IF((($E$701&lt;&gt;2)*$E$701+($L$701&lt;&gt;2)*$L$701+($S$701&lt;&gt;2)*$S$701+($Z$701&lt;&gt;2)*$Z$701+($AG$701&lt;&gt;2)*$AG$701)/(($E$701&lt;&gt;2)+($L$701&lt;&gt;2)+($S$701&lt;&gt;2)+($Z$701&lt;&gt;2)+($AG$701&lt;&gt;2))&gt;=0.5,1,0))</f>
        <v/>
      </c>
      <c r="AO701" s="8">
        <f>IF(($F$701&lt;&gt;2)+($M$701&lt;&gt;2)+($T$701&lt;&gt;2)+($AA$701&lt;&gt;2)+($AH$701&lt;&gt;2)=0,2,IF((($F$701&lt;&gt;2)*$F$701+($M$701&lt;&gt;2)*$M$701+($T$701&lt;&gt;2)*$T$701+($AA$701&lt;&gt;2)*$AA$701+($AH$701&lt;&gt;2)*$AH$701)/(($F$701&lt;&gt;2)+($M$701&lt;&gt;2)+($T$701&lt;&gt;2)+($AA$701&lt;&gt;2)+($AH$701&lt;&gt;2))&gt;=0.5,1,0))</f>
        <v/>
      </c>
      <c r="AP701" s="8">
        <f>IF(($G$701&lt;&gt;2)+($N$701&lt;&gt;2)+($U$701&lt;&gt;2)+($AB$701&lt;&gt;2)+($AI$701&lt;&gt;2)=0,2,IF((($G$701&lt;&gt;2)*$G$701+($N$701&lt;&gt;2)*$N$701+($U$701&lt;&gt;2)*$U$701+($AB$701&lt;&gt;2)*$AB$701+($AI$701&lt;&gt;2)*$AI$701)/(($G$701&lt;&gt;2)+($N$701&lt;&gt;2)+($U$701&lt;&gt;2)+($AB$701&lt;&gt;2)+($AI$701&lt;&gt;2))&gt;=0.5,1,0))</f>
        <v/>
      </c>
      <c r="AR701" s="16">
        <f>'Ground truth'!$B$6</f>
        <v/>
      </c>
      <c r="AS701" s="16">
        <f>'Ground truth'!$C$6</f>
        <v/>
      </c>
      <c r="AT701" s="16">
        <f>'Ground truth'!$D$6</f>
        <v/>
      </c>
      <c r="AU701" s="16">
        <f>'Ground truth'!$E$6</f>
        <v/>
      </c>
      <c r="AV701" s="16">
        <f>'Ground truth'!$F$6</f>
        <v/>
      </c>
      <c r="AW701" s="16">
        <f>'Ground truth'!$G$6</f>
        <v/>
      </c>
    </row>
    <row r="702">
      <c r="A702" s="3" t="inlineStr">
        <is>
          <t>Attitude Determination and Control System (ADCS)</t>
        </is>
      </c>
      <c r="B702" s="8" t="n">
        <v>0</v>
      </c>
      <c r="C702" s="8" t="n">
        <v>0</v>
      </c>
      <c r="D702" s="8" t="n">
        <v>1</v>
      </c>
      <c r="E702" s="8" t="n">
        <v>0</v>
      </c>
      <c r="F702" s="8" t="n">
        <v>1</v>
      </c>
      <c r="G702" s="8" t="n">
        <v>0</v>
      </c>
      <c r="I702" s="8" t="n">
        <v>0</v>
      </c>
      <c r="J702" s="8" t="n">
        <v>0</v>
      </c>
      <c r="K702" s="8" t="n">
        <v>1</v>
      </c>
      <c r="L702" s="8" t="n">
        <v>0</v>
      </c>
      <c r="M702" s="8" t="n">
        <v>1</v>
      </c>
      <c r="N702" s="8" t="n">
        <v>1</v>
      </c>
      <c r="P702" s="8" t="n">
        <v>1</v>
      </c>
      <c r="Q702" s="8" t="n">
        <v>1</v>
      </c>
      <c r="R702" s="8" t="n">
        <v>1</v>
      </c>
      <c r="S702" s="8" t="n">
        <v>0</v>
      </c>
      <c r="T702" s="8" t="n">
        <v>1</v>
      </c>
      <c r="U702" s="8" t="n">
        <v>1</v>
      </c>
      <c r="W702" s="8" t="n">
        <v>0</v>
      </c>
      <c r="X702" s="8" t="n">
        <v>0</v>
      </c>
      <c r="Y702" s="8" t="n">
        <v>1</v>
      </c>
      <c r="Z702" s="8" t="n">
        <v>0</v>
      </c>
      <c r="AA702" s="8" t="n">
        <v>1</v>
      </c>
      <c r="AB702" s="8" t="n">
        <v>0</v>
      </c>
      <c r="AD702" s="8" t="n">
        <v>0</v>
      </c>
      <c r="AE702" s="8" t="n">
        <v>0</v>
      </c>
      <c r="AF702" s="8" t="n">
        <v>1</v>
      </c>
      <c r="AG702" s="8" t="n">
        <v>0</v>
      </c>
      <c r="AH702" s="8" t="n">
        <v>1</v>
      </c>
      <c r="AI702" s="8" t="n">
        <v>0</v>
      </c>
      <c r="AK702" s="8">
        <f>IF(($B$702&lt;&gt;2)+($I$702&lt;&gt;2)+($P$702&lt;&gt;2)+($W$702&lt;&gt;2)+($AD$702&lt;&gt;2)=0,2,IF((($B$702&lt;&gt;2)*$B$702+($I$702&lt;&gt;2)*$I$702+($P$702&lt;&gt;2)*$P$702+($W$702&lt;&gt;2)*$W$702+($AD$702&lt;&gt;2)*$AD$702)/(($B$702&lt;&gt;2)+($I$702&lt;&gt;2)+($P$702&lt;&gt;2)+($W$702&lt;&gt;2)+($AD$702&lt;&gt;2))&gt;=0.5,1,0))</f>
        <v/>
      </c>
      <c r="AL702" s="8">
        <f>IF(($C$702&lt;&gt;2)+($J$702&lt;&gt;2)+($Q$702&lt;&gt;2)+($X$702&lt;&gt;2)+($AE$702&lt;&gt;2)=0,2,IF((($C$702&lt;&gt;2)*$C$702+($J$702&lt;&gt;2)*$J$702+($Q$702&lt;&gt;2)*$Q$702+($X$702&lt;&gt;2)*$X$702+($AE$702&lt;&gt;2)*$AE$702)/(($C$702&lt;&gt;2)+($J$702&lt;&gt;2)+($Q$702&lt;&gt;2)+($X$702&lt;&gt;2)+($AE$702&lt;&gt;2))&gt;=0.5,1,0))</f>
        <v/>
      </c>
      <c r="AM702" s="8">
        <f>IF(($D$702&lt;&gt;2)+($K$702&lt;&gt;2)+($R$702&lt;&gt;2)+($Y$702&lt;&gt;2)+($AF$702&lt;&gt;2)=0,2,IF((($D$702&lt;&gt;2)*$D$702+($K$702&lt;&gt;2)*$K$702+($R$702&lt;&gt;2)*$R$702+($Y$702&lt;&gt;2)*$Y$702+($AF$702&lt;&gt;2)*$AF$702)/(($D$702&lt;&gt;2)+($K$702&lt;&gt;2)+($R$702&lt;&gt;2)+($Y$702&lt;&gt;2)+($AF$702&lt;&gt;2))&gt;=0.5,1,0))</f>
        <v/>
      </c>
      <c r="AN702" s="8">
        <f>IF(($E$702&lt;&gt;2)+($L$702&lt;&gt;2)+($S$702&lt;&gt;2)+($Z$702&lt;&gt;2)+($AG$702&lt;&gt;2)=0,2,IF((($E$702&lt;&gt;2)*$E$702+($L$702&lt;&gt;2)*$L$702+($S$702&lt;&gt;2)*$S$702+($Z$702&lt;&gt;2)*$Z$702+($AG$702&lt;&gt;2)*$AG$702)/(($E$702&lt;&gt;2)+($L$702&lt;&gt;2)+($S$702&lt;&gt;2)+($Z$702&lt;&gt;2)+($AG$702&lt;&gt;2))&gt;=0.5,1,0))</f>
        <v/>
      </c>
      <c r="AO702" s="8">
        <f>IF(($F$702&lt;&gt;2)+($M$702&lt;&gt;2)+($T$702&lt;&gt;2)+($AA$702&lt;&gt;2)+($AH$702&lt;&gt;2)=0,2,IF((($F$702&lt;&gt;2)*$F$702+($M$702&lt;&gt;2)*$M$702+($T$702&lt;&gt;2)*$T$702+($AA$702&lt;&gt;2)*$AA$702+($AH$702&lt;&gt;2)*$AH$702)/(($F$702&lt;&gt;2)+($M$702&lt;&gt;2)+($T$702&lt;&gt;2)+($AA$702&lt;&gt;2)+($AH$702&lt;&gt;2))&gt;=0.5,1,0))</f>
        <v/>
      </c>
      <c r="AP702" s="8">
        <f>IF(($G$702&lt;&gt;2)+($N$702&lt;&gt;2)+($U$702&lt;&gt;2)+($AB$702&lt;&gt;2)+($AI$702&lt;&gt;2)=0,2,IF((($G$702&lt;&gt;2)*$G$702+($N$702&lt;&gt;2)*$N$702+($U$702&lt;&gt;2)*$U$702+($AB$702&lt;&gt;2)*$AB$702+($AI$702&lt;&gt;2)*$AI$702)/(($G$702&lt;&gt;2)+($N$702&lt;&gt;2)+($U$702&lt;&gt;2)+($AB$702&lt;&gt;2)+($AI$702&lt;&gt;2))&gt;=0.5,1,0))</f>
        <v/>
      </c>
      <c r="AR702" s="16">
        <f>'Ground truth'!$B$7</f>
        <v/>
      </c>
      <c r="AS702" s="16">
        <f>'Ground truth'!$C$7</f>
        <v/>
      </c>
      <c r="AT702" s="16">
        <f>'Ground truth'!$D$7</f>
        <v/>
      </c>
      <c r="AU702" s="16">
        <f>'Ground truth'!$E$7</f>
        <v/>
      </c>
      <c r="AV702" s="16">
        <f>'Ground truth'!$F$7</f>
        <v/>
      </c>
      <c r="AW702" s="16">
        <f>'Ground truth'!$G$7</f>
        <v/>
      </c>
    </row>
    <row r="703">
      <c r="A703" s="3" t="inlineStr">
        <is>
          <t>Payload</t>
        </is>
      </c>
      <c r="B703" s="8" t="n">
        <v>0</v>
      </c>
      <c r="C703" s="8" t="n">
        <v>0</v>
      </c>
      <c r="D703" s="8" t="n">
        <v>0</v>
      </c>
      <c r="E703" s="8" t="n">
        <v>1</v>
      </c>
      <c r="F703" s="8" t="n">
        <v>0</v>
      </c>
      <c r="G703" s="8" t="n">
        <v>1</v>
      </c>
      <c r="I703" s="8" t="n">
        <v>0</v>
      </c>
      <c r="J703" s="8" t="n">
        <v>0</v>
      </c>
      <c r="K703" s="8" t="n">
        <v>0</v>
      </c>
      <c r="L703" s="8" t="n">
        <v>1</v>
      </c>
      <c r="M703" s="8" t="n">
        <v>0</v>
      </c>
      <c r="N703" s="8" t="n">
        <v>1</v>
      </c>
      <c r="P703" s="8" t="n">
        <v>1</v>
      </c>
      <c r="Q703" s="8" t="n">
        <v>0</v>
      </c>
      <c r="R703" s="8" t="n">
        <v>1</v>
      </c>
      <c r="S703" s="8" t="n">
        <v>1</v>
      </c>
      <c r="T703" s="8" t="n">
        <v>1</v>
      </c>
      <c r="U703" s="8" t="n">
        <v>1</v>
      </c>
      <c r="W703" s="8" t="n">
        <v>0</v>
      </c>
      <c r="X703" s="8" t="n">
        <v>0</v>
      </c>
      <c r="Y703" s="8" t="n">
        <v>0</v>
      </c>
      <c r="Z703" s="8" t="n">
        <v>1</v>
      </c>
      <c r="AA703" s="8" t="n">
        <v>0</v>
      </c>
      <c r="AB703" s="8" t="n">
        <v>1</v>
      </c>
      <c r="AD703" s="8" t="n">
        <v>0</v>
      </c>
      <c r="AE703" s="8" t="n">
        <v>0</v>
      </c>
      <c r="AF703" s="8" t="n">
        <v>0</v>
      </c>
      <c r="AG703" s="8" t="n">
        <v>1</v>
      </c>
      <c r="AH703" s="8" t="n">
        <v>0</v>
      </c>
      <c r="AI703" s="8" t="n">
        <v>1</v>
      </c>
      <c r="AK703" s="8">
        <f>IF(($B$703&lt;&gt;2)+($I$703&lt;&gt;2)+($P$703&lt;&gt;2)+($W$703&lt;&gt;2)+($AD$703&lt;&gt;2)=0,2,IF((($B$703&lt;&gt;2)*$B$703+($I$703&lt;&gt;2)*$I$703+($P$703&lt;&gt;2)*$P$703+($W$703&lt;&gt;2)*$W$703+($AD$703&lt;&gt;2)*$AD$703)/(($B$703&lt;&gt;2)+($I$703&lt;&gt;2)+($P$703&lt;&gt;2)+($W$703&lt;&gt;2)+($AD$703&lt;&gt;2))&gt;=0.5,1,0))</f>
        <v/>
      </c>
      <c r="AL703" s="8">
        <f>IF(($C$703&lt;&gt;2)+($J$703&lt;&gt;2)+($Q$703&lt;&gt;2)+($X$703&lt;&gt;2)+($AE$703&lt;&gt;2)=0,2,IF((($C$703&lt;&gt;2)*$C$703+($J$703&lt;&gt;2)*$J$703+($Q$703&lt;&gt;2)*$Q$703+($X$703&lt;&gt;2)*$X$703+($AE$703&lt;&gt;2)*$AE$703)/(($C$703&lt;&gt;2)+($J$703&lt;&gt;2)+($Q$703&lt;&gt;2)+($X$703&lt;&gt;2)+($AE$703&lt;&gt;2))&gt;=0.5,1,0))</f>
        <v/>
      </c>
      <c r="AM703" s="8">
        <f>IF(($D$703&lt;&gt;2)+($K$703&lt;&gt;2)+($R$703&lt;&gt;2)+($Y$703&lt;&gt;2)+($AF$703&lt;&gt;2)=0,2,IF((($D$703&lt;&gt;2)*$D$703+($K$703&lt;&gt;2)*$K$703+($R$703&lt;&gt;2)*$R$703+($Y$703&lt;&gt;2)*$Y$703+($AF$703&lt;&gt;2)*$AF$703)/(($D$703&lt;&gt;2)+($K$703&lt;&gt;2)+($R$703&lt;&gt;2)+($Y$703&lt;&gt;2)+($AF$703&lt;&gt;2))&gt;=0.5,1,0))</f>
        <v/>
      </c>
      <c r="AN703" s="8">
        <f>IF(($E$703&lt;&gt;2)+($L$703&lt;&gt;2)+($S$703&lt;&gt;2)+($Z$703&lt;&gt;2)+($AG$703&lt;&gt;2)=0,2,IF((($E$703&lt;&gt;2)*$E$703+($L$703&lt;&gt;2)*$L$703+($S$703&lt;&gt;2)*$S$703+($Z$703&lt;&gt;2)*$Z$703+($AG$703&lt;&gt;2)*$AG$703)/(($E$703&lt;&gt;2)+($L$703&lt;&gt;2)+($S$703&lt;&gt;2)+($Z$703&lt;&gt;2)+($AG$703&lt;&gt;2))&gt;=0.5,1,0))</f>
        <v/>
      </c>
      <c r="AO703" s="8">
        <f>IF(($F$703&lt;&gt;2)+($M$703&lt;&gt;2)+($T$703&lt;&gt;2)+($AA$703&lt;&gt;2)+($AH$703&lt;&gt;2)=0,2,IF((($F$703&lt;&gt;2)*$F$703+($M$703&lt;&gt;2)*$M$703+($T$703&lt;&gt;2)*$T$703+($AA$703&lt;&gt;2)*$AA$703+($AH$703&lt;&gt;2)*$AH$703)/(($F$703&lt;&gt;2)+($M$703&lt;&gt;2)+($T$703&lt;&gt;2)+($AA$703&lt;&gt;2)+($AH$703&lt;&gt;2))&gt;=0.5,1,0))</f>
        <v/>
      </c>
      <c r="AP703" s="8">
        <f>IF(($G$703&lt;&gt;2)+($N$703&lt;&gt;2)+($U$703&lt;&gt;2)+($AB$703&lt;&gt;2)+($AI$703&lt;&gt;2)=0,2,IF((($G$703&lt;&gt;2)*$G$703+($N$703&lt;&gt;2)*$N$703+($U$703&lt;&gt;2)*$U$703+($AB$703&lt;&gt;2)*$AB$703+($AI$703&lt;&gt;2)*$AI$703)/(($G$703&lt;&gt;2)+($N$703&lt;&gt;2)+($U$703&lt;&gt;2)+($AB$703&lt;&gt;2)+($AI$703&lt;&gt;2))&gt;=0.5,1,0))</f>
        <v/>
      </c>
      <c r="AR703" s="16">
        <f>'Ground truth'!$B$8</f>
        <v/>
      </c>
      <c r="AS703" s="16">
        <f>'Ground truth'!$C$8</f>
        <v/>
      </c>
      <c r="AT703" s="16">
        <f>'Ground truth'!$D$8</f>
        <v/>
      </c>
      <c r="AU703" s="16">
        <f>'Ground truth'!$E$8</f>
        <v/>
      </c>
      <c r="AV703" s="16">
        <f>'Ground truth'!$F$8</f>
        <v/>
      </c>
      <c r="AW703" s="16">
        <f>'Ground truth'!$G$8</f>
        <v/>
      </c>
    </row>
    <row r="705">
      <c r="A705" s="17" t="inlineStr">
        <is>
          <t>metrics — confident-only (unsure excluded from denominators)</t>
        </is>
      </c>
      <c r="B705" s="10" t="inlineStr">
        <is>
          <t>run 1</t>
        </is>
      </c>
      <c r="C705" s="10" t="inlineStr">
        <is>
          <t>run 2</t>
        </is>
      </c>
      <c r="D705" s="10" t="inlineStr">
        <is>
          <t>run 3</t>
        </is>
      </c>
      <c r="E705" s="10" t="inlineStr">
        <is>
          <t>run 4</t>
        </is>
      </c>
      <c r="F705" s="10" t="inlineStr">
        <is>
          <t>run 5</t>
        </is>
      </c>
      <c r="G705" s="10" t="inlineStr">
        <is>
          <t>avg-matrix</t>
        </is>
      </c>
      <c r="H705" s="10" t="inlineStr">
        <is>
          <t>mean</t>
        </is>
      </c>
      <c r="I705" s="10" t="inlineStr">
        <is>
          <t>std (pop.)</t>
        </is>
      </c>
      <c r="J705" s="17" t="inlineStr">
        <is>
          <t>notes</t>
        </is>
      </c>
    </row>
    <row r="706">
      <c r="A706" s="7" t="inlineStr">
        <is>
          <t>TP</t>
        </is>
      </c>
      <c r="B706" s="7">
        <f>SUMPRODUCT(($B$698:$G$703=1)*('Ground truth'!$B$3:$G$8=1))</f>
        <v/>
      </c>
      <c r="C706" s="7">
        <f>SUMPRODUCT(($I$698:$N$703=1)*('Ground truth'!$B$3:$G$8=1))</f>
        <v/>
      </c>
      <c r="D706" s="7">
        <f>SUMPRODUCT(($P$698:$U$703=1)*('Ground truth'!$B$3:$G$8=1))</f>
        <v/>
      </c>
      <c r="E706" s="7">
        <f>SUMPRODUCT(($W$698:$AB$703=1)*('Ground truth'!$B$3:$G$8=1))</f>
        <v/>
      </c>
      <c r="F706" s="7">
        <f>SUMPRODUCT(($AD$698:$AI$703=1)*('Ground truth'!$B$3:$G$8=1))</f>
        <v/>
      </c>
      <c r="G706" s="7">
        <f>SUMPRODUCT(($AK$698:$AP$703=1)*('Ground truth'!$B$3:$G$8=1))</f>
        <v/>
      </c>
      <c r="H706" s="12">
        <f>AVERAGE($B$706:$F$706)</f>
        <v/>
      </c>
      <c r="I706" s="12">
        <f>STDEV.P($B$706:$F$706)</f>
        <v/>
      </c>
    </row>
    <row r="707">
      <c r="A707" s="7" t="inlineStr">
        <is>
          <t>TN</t>
        </is>
      </c>
      <c r="B707" s="7">
        <f>SUMPRODUCT(($B$698:$G$703=0)*('Ground truth'!$B$3:$G$8=0))</f>
        <v/>
      </c>
      <c r="C707" s="7">
        <f>SUMPRODUCT(($I$698:$N$703=0)*('Ground truth'!$B$3:$G$8=0))</f>
        <v/>
      </c>
      <c r="D707" s="7">
        <f>SUMPRODUCT(($P$698:$U$703=0)*('Ground truth'!$B$3:$G$8=0))</f>
        <v/>
      </c>
      <c r="E707" s="7">
        <f>SUMPRODUCT(($W$698:$AB$703=0)*('Ground truth'!$B$3:$G$8=0))</f>
        <v/>
      </c>
      <c r="F707" s="7">
        <f>SUMPRODUCT(($AD$698:$AI$703=0)*('Ground truth'!$B$3:$G$8=0))</f>
        <v/>
      </c>
      <c r="G707" s="7">
        <f>SUMPRODUCT(($AK$698:$AP$703=0)*('Ground truth'!$B$3:$G$8=0))</f>
        <v/>
      </c>
      <c r="H707" s="12">
        <f>AVERAGE($B$707:$F$707)</f>
        <v/>
      </c>
      <c r="I707" s="12">
        <f>STDEV.P($B$707:$F$707)</f>
        <v/>
      </c>
    </row>
    <row r="708">
      <c r="A708" s="7" t="inlineStr">
        <is>
          <t>FP</t>
        </is>
      </c>
      <c r="B708" s="7">
        <f>SUMPRODUCT(($B$698:$G$703=1)*('Ground truth'!$B$3:$G$8=0))</f>
        <v/>
      </c>
      <c r="C708" s="7">
        <f>SUMPRODUCT(($I$698:$N$703=1)*('Ground truth'!$B$3:$G$8=0))</f>
        <v/>
      </c>
      <c r="D708" s="7">
        <f>SUMPRODUCT(($P$698:$U$703=1)*('Ground truth'!$B$3:$G$8=0))</f>
        <v/>
      </c>
      <c r="E708" s="7">
        <f>SUMPRODUCT(($W$698:$AB$703=1)*('Ground truth'!$B$3:$G$8=0))</f>
        <v/>
      </c>
      <c r="F708" s="7">
        <f>SUMPRODUCT(($AD$698:$AI$703=1)*('Ground truth'!$B$3:$G$8=0))</f>
        <v/>
      </c>
      <c r="G708" s="7">
        <f>SUMPRODUCT(($AK$698:$AP$703=1)*('Ground truth'!$B$3:$G$8=0))</f>
        <v/>
      </c>
      <c r="H708" s="12">
        <f>AVERAGE($B$708:$F$708)</f>
        <v/>
      </c>
      <c r="I708" s="12">
        <f>STDEV.P($B$708:$F$708)</f>
        <v/>
      </c>
    </row>
    <row r="709">
      <c r="A709" s="7" t="inlineStr">
        <is>
          <t>FN</t>
        </is>
      </c>
      <c r="B709" s="7">
        <f>SUMPRODUCT(($B$698:$G$703=0)*('Ground truth'!$B$3:$G$8=1))</f>
        <v/>
      </c>
      <c r="C709" s="7">
        <f>SUMPRODUCT(($I$698:$N$703=0)*('Ground truth'!$B$3:$G$8=1))</f>
        <v/>
      </c>
      <c r="D709" s="7">
        <f>SUMPRODUCT(($P$698:$U$703=0)*('Ground truth'!$B$3:$G$8=1))</f>
        <v/>
      </c>
      <c r="E709" s="7">
        <f>SUMPRODUCT(($W$698:$AB$703=0)*('Ground truth'!$B$3:$G$8=1))</f>
        <v/>
      </c>
      <c r="F709" s="7">
        <f>SUMPRODUCT(($AD$698:$AI$703=0)*('Ground truth'!$B$3:$G$8=1))</f>
        <v/>
      </c>
      <c r="G709" s="7">
        <f>SUMPRODUCT(($AK$698:$AP$703=0)*('Ground truth'!$B$3:$G$8=1))</f>
        <v/>
      </c>
      <c r="H709" s="12">
        <f>AVERAGE($B$709:$F$709)</f>
        <v/>
      </c>
      <c r="I709" s="12">
        <f>STDEV.P($B$709:$F$709)</f>
        <v/>
      </c>
    </row>
    <row r="710">
      <c r="A710" s="4" t="inlineStr">
        <is>
          <t>Precision</t>
        </is>
      </c>
      <c r="B710" s="12">
        <f>IFERROR($B$706/($B$706+$B$708),0)</f>
        <v/>
      </c>
      <c r="C710" s="12">
        <f>IFERROR($C$706/($C$706+$C$708),0)</f>
        <v/>
      </c>
      <c r="D710" s="12">
        <f>IFERROR($D$706/($D$706+$D$708),0)</f>
        <v/>
      </c>
      <c r="E710" s="12">
        <f>IFERROR($E$706/($E$706+$E$708),0)</f>
        <v/>
      </c>
      <c r="F710" s="12">
        <f>IFERROR($F$706/($F$706+$F$708),0)</f>
        <v/>
      </c>
      <c r="G710" s="12">
        <f>IFERROR($G$706/($G$706+$G$708),0)</f>
        <v/>
      </c>
      <c r="H710" s="18">
        <f>AVERAGE($B$710:$F$710)</f>
        <v/>
      </c>
      <c r="I710" s="18">
        <f>STDEV.P($B$710:$F$710)</f>
        <v/>
      </c>
    </row>
    <row r="711">
      <c r="A711" s="4" t="inlineStr">
        <is>
          <t>Recall</t>
        </is>
      </c>
      <c r="B711" s="12">
        <f>IFERROR($B$706/($B$706+$B$709),0)</f>
        <v/>
      </c>
      <c r="C711" s="12">
        <f>IFERROR($C$706/($C$706+$C$709),0)</f>
        <v/>
      </c>
      <c r="D711" s="12">
        <f>IFERROR($D$706/($D$706+$D$709),0)</f>
        <v/>
      </c>
      <c r="E711" s="12">
        <f>IFERROR($E$706/($E$706+$E$709),0)</f>
        <v/>
      </c>
      <c r="F711" s="12">
        <f>IFERROR($F$706/($F$706+$F$709),0)</f>
        <v/>
      </c>
      <c r="G711" s="12">
        <f>IFERROR($G$706/($G$706+$G$709),0)</f>
        <v/>
      </c>
      <c r="H711" s="18">
        <f>AVERAGE($B$711:$F$711)</f>
        <v/>
      </c>
      <c r="I711" s="18">
        <f>STDEV.P($B$711:$F$711)</f>
        <v/>
      </c>
    </row>
    <row r="712">
      <c r="A712" s="4" t="inlineStr">
        <is>
          <t>F1</t>
        </is>
      </c>
      <c r="B712" s="12">
        <f>IFERROR(2*$B$710*$B$711/($B$710+$B$711),0)</f>
        <v/>
      </c>
      <c r="C712" s="12">
        <f>IFERROR(2*$C$710*$C$711/($C$710+$C$711),0)</f>
        <v/>
      </c>
      <c r="D712" s="12">
        <f>IFERROR(2*$D$710*$D$711/($D$710+$D$711),0)</f>
        <v/>
      </c>
      <c r="E712" s="12">
        <f>IFERROR(2*$E$710*$E$711/($E$710+$E$711),0)</f>
        <v/>
      </c>
      <c r="F712" s="12">
        <f>IFERROR(2*$F$710*$F$711/($F$710+$F$711),0)</f>
        <v/>
      </c>
      <c r="G712" s="12">
        <f>IFERROR(2*$G$710*$G$711/($G$710+$G$711),0)</f>
        <v/>
      </c>
      <c r="H712" s="18">
        <f>AVERAGE($B$712:$F$712)</f>
        <v/>
      </c>
      <c r="I712" s="18">
        <f>STDEV.P($B$712:$F$712)</f>
        <v/>
      </c>
    </row>
    <row r="713">
      <c r="A713" s="4" t="inlineStr">
        <is>
          <t>Accuracy</t>
        </is>
      </c>
      <c r="B713" s="12">
        <f>IFERROR(($B$706+$B$707)/($B$706+$B$707+$B$708+$B$709),0)</f>
        <v/>
      </c>
      <c r="C713" s="12">
        <f>IFERROR(($C$706+$C$707)/($C$706+$C$707+$C$708+$C$709),0)</f>
        <v/>
      </c>
      <c r="D713" s="12">
        <f>IFERROR(($D$706+$D$707)/($D$706+$D$707+$D$708+$D$709),0)</f>
        <v/>
      </c>
      <c r="E713" s="12">
        <f>IFERROR(($E$706+$E$707)/($E$706+$E$707+$E$708+$E$709),0)</f>
        <v/>
      </c>
      <c r="F713" s="12">
        <f>IFERROR(($F$706+$F$707)/($F$706+$F$707+$F$708+$F$709),0)</f>
        <v/>
      </c>
      <c r="G713" s="12">
        <f>IFERROR(($G$706+$G$707)/($G$706+$G$707+$G$708+$G$709),0)</f>
        <v/>
      </c>
      <c r="H713" s="18">
        <f>AVERAGE($B$713:$F$713)</f>
        <v/>
      </c>
      <c r="I713" s="18">
        <f>STDEV.P($B$713:$F$713)</f>
        <v/>
      </c>
    </row>
    <row r="714">
      <c r="A714" s="4" t="inlineStr">
        <is>
          <t>Edit distance</t>
        </is>
      </c>
      <c r="B714" s="12">
        <f>SUMPRODUCT(ABS('Ground truth'!$B$3:$G$8-$B$698:$G$703))</f>
        <v/>
      </c>
      <c r="C714" s="12">
        <f>SUMPRODUCT(ABS('Ground truth'!$B$3:$G$8-$I$698:$N$703))</f>
        <v/>
      </c>
      <c r="D714" s="12">
        <f>SUMPRODUCT(ABS('Ground truth'!$B$3:$G$8-$P$698:$U$703))</f>
        <v/>
      </c>
      <c r="E714" s="12">
        <f>SUMPRODUCT(ABS('Ground truth'!$B$3:$G$8-$W$698:$AB$703))</f>
        <v/>
      </c>
      <c r="F714" s="12">
        <f>SUMPRODUCT(ABS('Ground truth'!$B$3:$G$8-$AD$698:$AI$703))</f>
        <v/>
      </c>
      <c r="G714" s="12">
        <f>SUMPRODUCT(ABS('Ground truth'!$B$3:$G$8-$AK$698:$AP$703))</f>
        <v/>
      </c>
      <c r="H714" s="18">
        <f>AVERAGE($B$714:$F$714)</f>
        <v/>
      </c>
      <c r="I714" s="18">
        <f>STDEV.P($B$714:$F$714)</f>
        <v/>
      </c>
    </row>
    <row r="715">
      <c r="A715" s="4" t="inlineStr">
        <is>
          <t>Spectral distance</t>
        </is>
      </c>
      <c r="B715" s="12">
        <f>SQRT(SUMPRODUCT(('Ground truth'!$J$3:$J$8-$B$725:$B$730)^2))</f>
        <v/>
      </c>
      <c r="C715" s="12">
        <f>SQRT(SUMPRODUCT(('Ground truth'!$J$3:$J$8-$C$725:$C$730)^2))</f>
        <v/>
      </c>
      <c r="D715" s="12">
        <f>SQRT(SUMPRODUCT(('Ground truth'!$J$3:$J$8-$D$725:$D$730)^2))</f>
        <v/>
      </c>
      <c r="E715" s="12">
        <f>SQRT(SUMPRODUCT(('Ground truth'!$J$3:$J$8-$E$725:$E$730)^2))</f>
        <v/>
      </c>
      <c r="F715" s="12">
        <f>SQRT(SUMPRODUCT(('Ground truth'!$J$3:$J$8-$F$725:$F$730)^2))</f>
        <v/>
      </c>
      <c r="G715" s="12">
        <f>SQRT(SUMPRODUCT(('Ground truth'!$J$3:$J$8-$G$725:$G$730)^2))</f>
        <v/>
      </c>
      <c r="H715" s="18">
        <f>AVERAGE($B$715:$F$715)</f>
        <v/>
      </c>
      <c r="I715" s="18">
        <f>STDEV.P($B$715:$F$715)</f>
        <v/>
      </c>
    </row>
    <row r="716">
      <c r="A716" s="4" t="inlineStr">
        <is>
          <t>Unsure cells</t>
        </is>
      </c>
      <c r="B716" s="7">
        <f>COUNTIF($B$698:$G$703,2)</f>
        <v/>
      </c>
      <c r="C716" s="7">
        <f>COUNTIF($I$698:$N$703,2)</f>
        <v/>
      </c>
      <c r="D716" s="7">
        <f>COUNTIF($P$698:$U$703,2)</f>
        <v/>
      </c>
      <c r="E716" s="7">
        <f>COUNTIF($W$698:$AB$703,2)</f>
        <v/>
      </c>
      <c r="F716" s="7">
        <f>COUNTIF($AD$698:$AI$703,2)</f>
        <v/>
      </c>
      <c r="G716" s="7">
        <f>COUNTIF($AK$698:$AP$703,2)</f>
        <v/>
      </c>
      <c r="H716" s="12">
        <f>AVERAGE($B$716:$F$716)</f>
        <v/>
      </c>
      <c r="I716" s="12">
        <f>STDEV.P($B$716:$F$716)</f>
        <v/>
      </c>
    </row>
    <row r="717">
      <c r="A717" s="3" t="inlineStr">
        <is>
          <t>eigenvalues (real part, numpy order; pasted)</t>
        </is>
      </c>
    </row>
    <row r="718">
      <c r="A718" s="3" t="inlineStr">
        <is>
          <t xml:space="preserve">  λ1</t>
        </is>
      </c>
      <c r="B718" s="19" t="n">
        <v>1</v>
      </c>
      <c r="C718" s="19" t="n">
        <v>1</v>
      </c>
      <c r="D718" s="19" t="n">
        <v>5.372281323269014</v>
      </c>
      <c r="E718" s="19" t="n">
        <v>1</v>
      </c>
      <c r="F718" s="19" t="n">
        <v>1</v>
      </c>
      <c r="G718" s="19" t="n">
        <v>1</v>
      </c>
    </row>
    <row r="719">
      <c r="A719" s="3" t="inlineStr">
        <is>
          <t xml:space="preserve">  λ2</t>
        </is>
      </c>
      <c r="B719" s="19" t="n">
        <v>1</v>
      </c>
      <c r="C719" s="19" t="n">
        <v>1</v>
      </c>
      <c r="D719" s="19" t="n">
        <v>1.030267271452633e-16</v>
      </c>
      <c r="E719" s="19" t="n">
        <v>1</v>
      </c>
      <c r="F719" s="19" t="n">
        <v>1</v>
      </c>
      <c r="G719" s="19" t="n">
        <v>1</v>
      </c>
    </row>
    <row r="720">
      <c r="A720" s="3" t="inlineStr">
        <is>
          <t xml:space="preserve">  λ3</t>
        </is>
      </c>
      <c r="B720" s="19" t="n">
        <v>2.618033988749895</v>
      </c>
      <c r="C720" s="19" t="n">
        <v>0.1153538228806844</v>
      </c>
      <c r="D720" s="19" t="n">
        <v>-0.3722813232690143</v>
      </c>
      <c r="E720" s="19" t="n">
        <v>2.618033988749895</v>
      </c>
      <c r="F720" s="19" t="n">
        <v>2.618033988749895</v>
      </c>
      <c r="G720" s="19" t="n">
        <v>2.618033988749895</v>
      </c>
    </row>
    <row r="721">
      <c r="A721" s="3" t="inlineStr">
        <is>
          <t xml:space="preserve">  λ4</t>
        </is>
      </c>
      <c r="B721" s="19" t="n">
        <v>2.062694633153672e-16</v>
      </c>
      <c r="C721" s="19" t="n">
        <v>0.1153538228806844</v>
      </c>
      <c r="D721" s="19" t="n">
        <v>-1</v>
      </c>
      <c r="E721" s="19" t="n">
        <v>2.062694633153672e-16</v>
      </c>
      <c r="F721" s="19" t="n">
        <v>2.062694633153672e-16</v>
      </c>
      <c r="G721" s="19" t="n">
        <v>2.062694633153672e-16</v>
      </c>
    </row>
    <row r="722">
      <c r="A722" s="3" t="inlineStr">
        <is>
          <t xml:space="preserve">  λ5</t>
        </is>
      </c>
      <c r="B722" s="19" t="n">
        <v>0.3819660112501057</v>
      </c>
      <c r="C722" s="19" t="n">
        <v>2.769292354238632</v>
      </c>
      <c r="D722" s="19" t="n">
        <v>1</v>
      </c>
      <c r="E722" s="19" t="n">
        <v>0.3819660112501057</v>
      </c>
      <c r="F722" s="19" t="n">
        <v>0.3819660112501057</v>
      </c>
      <c r="G722" s="19" t="n">
        <v>0.3819660112501057</v>
      </c>
    </row>
    <row r="723">
      <c r="A723" s="3" t="inlineStr">
        <is>
          <t xml:space="preserve">  λ6</t>
        </is>
      </c>
      <c r="B723" s="19" t="n">
        <v>0.9999999999999992</v>
      </c>
      <c r="C723" s="19" t="n">
        <v>0.9999999999999997</v>
      </c>
      <c r="D723" s="19" t="n">
        <v>0.9999999999999999</v>
      </c>
      <c r="E723" s="19" t="n">
        <v>0.9999999999999992</v>
      </c>
      <c r="F723" s="19" t="n">
        <v>0.9999999999999992</v>
      </c>
      <c r="G723" s="19" t="n">
        <v>0.9999999999999992</v>
      </c>
    </row>
    <row r="724">
      <c r="A724" s="3" t="inlineStr">
        <is>
          <t>eigenvalues sorted desc (LARGE)</t>
        </is>
      </c>
    </row>
    <row r="725">
      <c r="A725" s="3" t="inlineStr">
        <is>
          <t xml:space="preserve">  λ(1)</t>
        </is>
      </c>
      <c r="B725" s="19">
        <f>LARGE($B$718:$B$723,1)</f>
        <v/>
      </c>
      <c r="C725" s="19">
        <f>LARGE($C$718:$C$723,1)</f>
        <v/>
      </c>
      <c r="D725" s="19">
        <f>LARGE($D$718:$D$723,1)</f>
        <v/>
      </c>
      <c r="E725" s="19">
        <f>LARGE($E$718:$E$723,1)</f>
        <v/>
      </c>
      <c r="F725" s="19">
        <f>LARGE($F$718:$F$723,1)</f>
        <v/>
      </c>
      <c r="G725" s="19">
        <f>LARGE($G$718:$G$723,1)</f>
        <v/>
      </c>
    </row>
    <row r="726">
      <c r="A726" s="3" t="inlineStr">
        <is>
          <t xml:space="preserve">  λ(2)</t>
        </is>
      </c>
      <c r="B726" s="19">
        <f>LARGE($B$718:$B$723,2)</f>
        <v/>
      </c>
      <c r="C726" s="19">
        <f>LARGE($C$718:$C$723,2)</f>
        <v/>
      </c>
      <c r="D726" s="19">
        <f>LARGE($D$718:$D$723,2)</f>
        <v/>
      </c>
      <c r="E726" s="19">
        <f>LARGE($E$718:$E$723,2)</f>
        <v/>
      </c>
      <c r="F726" s="19">
        <f>LARGE($F$718:$F$723,2)</f>
        <v/>
      </c>
      <c r="G726" s="19">
        <f>LARGE($G$718:$G$723,2)</f>
        <v/>
      </c>
    </row>
    <row r="727">
      <c r="A727" s="3" t="inlineStr">
        <is>
          <t xml:space="preserve">  λ(3)</t>
        </is>
      </c>
      <c r="B727" s="19">
        <f>LARGE($B$718:$B$723,3)</f>
        <v/>
      </c>
      <c r="C727" s="19">
        <f>LARGE($C$718:$C$723,3)</f>
        <v/>
      </c>
      <c r="D727" s="19">
        <f>LARGE($D$718:$D$723,3)</f>
        <v/>
      </c>
      <c r="E727" s="19">
        <f>LARGE($E$718:$E$723,3)</f>
        <v/>
      </c>
      <c r="F727" s="19">
        <f>LARGE($F$718:$F$723,3)</f>
        <v/>
      </c>
      <c r="G727" s="19">
        <f>LARGE($G$718:$G$723,3)</f>
        <v/>
      </c>
    </row>
    <row r="728">
      <c r="A728" s="3" t="inlineStr">
        <is>
          <t xml:space="preserve">  λ(4)</t>
        </is>
      </c>
      <c r="B728" s="19">
        <f>LARGE($B$718:$B$723,4)</f>
        <v/>
      </c>
      <c r="C728" s="19">
        <f>LARGE($C$718:$C$723,4)</f>
        <v/>
      </c>
      <c r="D728" s="19">
        <f>LARGE($D$718:$D$723,4)</f>
        <v/>
      </c>
      <c r="E728" s="19">
        <f>LARGE($E$718:$E$723,4)</f>
        <v/>
      </c>
      <c r="F728" s="19">
        <f>LARGE($F$718:$F$723,4)</f>
        <v/>
      </c>
      <c r="G728" s="19">
        <f>LARGE($G$718:$G$723,4)</f>
        <v/>
      </c>
    </row>
    <row r="729">
      <c r="A729" s="3" t="inlineStr">
        <is>
          <t xml:space="preserve">  λ(5)</t>
        </is>
      </c>
      <c r="B729" s="19">
        <f>LARGE($B$718:$B$723,5)</f>
        <v/>
      </c>
      <c r="C729" s="19">
        <f>LARGE($C$718:$C$723,5)</f>
        <v/>
      </c>
      <c r="D729" s="19">
        <f>LARGE($D$718:$D$723,5)</f>
        <v/>
      </c>
      <c r="E729" s="19">
        <f>LARGE($E$718:$E$723,5)</f>
        <v/>
      </c>
      <c r="F729" s="19">
        <f>LARGE($F$718:$F$723,5)</f>
        <v/>
      </c>
      <c r="G729" s="19">
        <f>LARGE($G$718:$G$723,5)</f>
        <v/>
      </c>
    </row>
    <row r="730">
      <c r="A730" s="3" t="inlineStr">
        <is>
          <t xml:space="preserve">  λ(6)</t>
        </is>
      </c>
      <c r="B730" s="19">
        <f>LARGE($B$718:$B$723,6)</f>
        <v/>
      </c>
      <c r="C730" s="19">
        <f>LARGE($C$718:$C$723,6)</f>
        <v/>
      </c>
      <c r="D730" s="19">
        <f>LARGE($D$718:$D$723,6)</f>
        <v/>
      </c>
      <c r="E730" s="19">
        <f>LARGE($E$718:$E$723,6)</f>
        <v/>
      </c>
      <c r="F730" s="19">
        <f>LARGE($F$718:$F$723,6)</f>
        <v/>
      </c>
      <c r="G730" s="19">
        <f>LARGE($G$718:$G$723,6)</f>
        <v/>
      </c>
    </row>
    <row r="731">
      <c r="A731" s="3" t="inlineStr">
        <is>
          <t>check: Σeig − trace (→0)</t>
        </is>
      </c>
      <c r="B731" s="3">
        <f>ROUND(SUM($B$718:$B$723)-($B$698+$C$699+$D$700+$E$701+$F$702+$G$703),6)</f>
        <v/>
      </c>
      <c r="C731" s="3">
        <f>ROUND(SUM($C$718:$C$723)-($I$698+$J$699+$K$700+$L$701+$M$702+$N$703),6)</f>
        <v/>
      </c>
      <c r="D731" s="3">
        <f>ROUND(SUM($D$718:$D$723)-($P$698+$Q$699+$R$700+$S$701+$T$702+$U$703),6)</f>
        <v/>
      </c>
      <c r="E731" s="3">
        <f>ROUND(SUM($E$718:$E$723)-($W$698+$X$699+$Y$700+$Z$701+$AA$702+$AB$703),6)</f>
        <v/>
      </c>
      <c r="F731" s="3">
        <f>ROUND(SUM($F$718:$F$723)-($AD$698+$AE$699+$AF$700+$AG$701+$AH$702+$AI$703),6)</f>
        <v/>
      </c>
      <c r="G731" s="3">
        <f>ROUND(SUM($G$718:$G$723)-($AK$698+$AL$699+$AM$700+$AN$701+$AO$702+$AP$703),6)</f>
        <v/>
      </c>
    </row>
    <row r="732">
      <c r="A732" s="3" t="inlineStr">
        <is>
          <t>check: Πeig − det (→0)</t>
        </is>
      </c>
      <c r="B732" s="3">
        <f>ROUND(MDETERM($B$698:$G$703)-PRODUCT($B$718:$B$723),6)</f>
        <v/>
      </c>
      <c r="C732" s="3" t="inlineStr">
        <is>
          <t>complex pair; real parts used</t>
        </is>
      </c>
      <c r="D732" s="3">
        <f>ROUND(MDETERM($P$698:$U$703)-PRODUCT($D$718:$D$723),6)</f>
        <v/>
      </c>
      <c r="E732" s="3">
        <f>ROUND(MDETERM($W$698:$AB$703)-PRODUCT($E$718:$E$723),6)</f>
        <v/>
      </c>
      <c r="F732" s="3">
        <f>ROUND(MDETERM($AD$698:$AI$703)-PRODUCT($F$718:$F$723),6)</f>
        <v/>
      </c>
      <c r="G732" s="3">
        <f>ROUND(MDETERM($AK$698:$AP$703)-PRODUCT($G$718:$G$723),6)</f>
        <v/>
      </c>
    </row>
    <row r="733">
      <c r="A733" s="3" t="inlineStr">
        <is>
          <t>complex eigenvalues?</t>
        </is>
      </c>
      <c r="B733" s="3" t="inlineStr"/>
      <c r="C733" s="21" t="inlineStr">
        <is>
          <t>yes</t>
        </is>
      </c>
      <c r="D733" s="3" t="inlineStr"/>
      <c r="E733" s="3" t="inlineStr"/>
      <c r="F733" s="3" t="inlineStr"/>
      <c r="G733" s="3" t="inlineStr"/>
    </row>
    <row r="734">
      <c r="A734" s="3" t="inlineStr">
        <is>
          <t>check: det(M − λᵢI) per sorted λ (→0)</t>
        </is>
      </c>
    </row>
    <row r="735">
      <c r="A735" s="3" t="inlineStr">
        <is>
          <t xml:space="preserve">  det(M − λ(1)I)</t>
        </is>
      </c>
      <c r="B735" s="3">
        <f t="array" ref="B735">ROUND(MDETERM($B$698:$G$703-$B$725*MUNIT(6)),6)</f>
        <v/>
      </c>
      <c r="C735" s="3" t="inlineStr">
        <is>
          <t>n/a (complex)</t>
        </is>
      </c>
      <c r="D735" s="3">
        <f t="array" ref="D735">ROUND(MDETERM($P$698:$U$703-$D$725*MUNIT(6)),6)</f>
        <v/>
      </c>
      <c r="E735" s="3">
        <f t="array" ref="E735">ROUND(MDETERM($W$698:$AB$703-$E$725*MUNIT(6)),6)</f>
        <v/>
      </c>
      <c r="F735" s="3">
        <f t="array" ref="F735">ROUND(MDETERM($AD$698:$AI$703-$F$725*MUNIT(6)),6)</f>
        <v/>
      </c>
      <c r="G735" s="3">
        <f t="array" ref="G735">ROUND(MDETERM($AK$698:$AP$703-$G$725*MUNIT(6)),6)</f>
        <v/>
      </c>
    </row>
    <row r="736">
      <c r="A736" s="3" t="inlineStr">
        <is>
          <t xml:space="preserve">  det(M − λ(2)I)</t>
        </is>
      </c>
      <c r="B736" s="3">
        <f t="array" ref="B736">ROUND(MDETERM($B$698:$G$703-$B$726*MUNIT(6)),6)</f>
        <v/>
      </c>
      <c r="C736" s="3" t="inlineStr">
        <is>
          <t>n/a (complex)</t>
        </is>
      </c>
      <c r="D736" s="3">
        <f t="array" ref="D736">ROUND(MDETERM($P$698:$U$703-$D$726*MUNIT(6)),6)</f>
        <v/>
      </c>
      <c r="E736" s="3">
        <f t="array" ref="E736">ROUND(MDETERM($W$698:$AB$703-$E$726*MUNIT(6)),6)</f>
        <v/>
      </c>
      <c r="F736" s="3">
        <f t="array" ref="F736">ROUND(MDETERM($AD$698:$AI$703-$F$726*MUNIT(6)),6)</f>
        <v/>
      </c>
      <c r="G736" s="3">
        <f t="array" ref="G736">ROUND(MDETERM($AK$698:$AP$703-$G$726*MUNIT(6)),6)</f>
        <v/>
      </c>
    </row>
    <row r="737">
      <c r="A737" s="3" t="inlineStr">
        <is>
          <t xml:space="preserve">  det(M − λ(3)I)</t>
        </is>
      </c>
      <c r="B737" s="3">
        <f t="array" ref="B737">ROUND(MDETERM($B$698:$G$703-$B$727*MUNIT(6)),6)</f>
        <v/>
      </c>
      <c r="C737" s="3" t="inlineStr">
        <is>
          <t>n/a (complex)</t>
        </is>
      </c>
      <c r="D737" s="3">
        <f t="array" ref="D737">ROUND(MDETERM($P$698:$U$703-$D$727*MUNIT(6)),6)</f>
        <v/>
      </c>
      <c r="E737" s="3">
        <f t="array" ref="E737">ROUND(MDETERM($W$698:$AB$703-$E$727*MUNIT(6)),6)</f>
        <v/>
      </c>
      <c r="F737" s="3">
        <f t="array" ref="F737">ROUND(MDETERM($AD$698:$AI$703-$F$727*MUNIT(6)),6)</f>
        <v/>
      </c>
      <c r="G737" s="3">
        <f t="array" ref="G737">ROUND(MDETERM($AK$698:$AP$703-$G$727*MUNIT(6)),6)</f>
        <v/>
      </c>
    </row>
    <row r="738">
      <c r="A738" s="3" t="inlineStr">
        <is>
          <t xml:space="preserve">  det(M − λ(4)I)</t>
        </is>
      </c>
      <c r="B738" s="3">
        <f t="array" ref="B738">ROUND(MDETERM($B$698:$G$703-$B$728*MUNIT(6)),6)</f>
        <v/>
      </c>
      <c r="C738" s="3" t="inlineStr">
        <is>
          <t>n/a (complex)</t>
        </is>
      </c>
      <c r="D738" s="3">
        <f t="array" ref="D738">ROUND(MDETERM($P$698:$U$703-$D$728*MUNIT(6)),6)</f>
        <v/>
      </c>
      <c r="E738" s="3">
        <f t="array" ref="E738">ROUND(MDETERM($W$698:$AB$703-$E$728*MUNIT(6)),6)</f>
        <v/>
      </c>
      <c r="F738" s="3">
        <f t="array" ref="F738">ROUND(MDETERM($AD$698:$AI$703-$F$728*MUNIT(6)),6)</f>
        <v/>
      </c>
      <c r="G738" s="3">
        <f t="array" ref="G738">ROUND(MDETERM($AK$698:$AP$703-$G$728*MUNIT(6)),6)</f>
        <v/>
      </c>
    </row>
    <row r="739">
      <c r="A739" s="3" t="inlineStr">
        <is>
          <t xml:space="preserve">  det(M − λ(5)I)</t>
        </is>
      </c>
      <c r="B739" s="3">
        <f t="array" ref="B739">ROUND(MDETERM($B$698:$G$703-$B$729*MUNIT(6)),6)</f>
        <v/>
      </c>
      <c r="C739" s="3" t="inlineStr">
        <is>
          <t>n/a (complex)</t>
        </is>
      </c>
      <c r="D739" s="3">
        <f t="array" ref="D739">ROUND(MDETERM($P$698:$U$703-$D$729*MUNIT(6)),6)</f>
        <v/>
      </c>
      <c r="E739" s="3">
        <f t="array" ref="E739">ROUND(MDETERM($W$698:$AB$703-$E$729*MUNIT(6)),6)</f>
        <v/>
      </c>
      <c r="F739" s="3">
        <f t="array" ref="F739">ROUND(MDETERM($AD$698:$AI$703-$F$729*MUNIT(6)),6)</f>
        <v/>
      </c>
      <c r="G739" s="3">
        <f t="array" ref="G739">ROUND(MDETERM($AK$698:$AP$703-$G$729*MUNIT(6)),6)</f>
        <v/>
      </c>
    </row>
    <row r="740">
      <c r="A740" s="3" t="inlineStr">
        <is>
          <t xml:space="preserve">  det(M − λ(6)I)</t>
        </is>
      </c>
      <c r="B740" s="3">
        <f t="array" ref="B740">ROUND(MDETERM($B$698:$G$703-$B$730*MUNIT(6)),6)</f>
        <v/>
      </c>
      <c r="C740" s="3" t="inlineStr">
        <is>
          <t>n/a (complex)</t>
        </is>
      </c>
      <c r="D740" s="3">
        <f t="array" ref="D740">ROUND(MDETERM($P$698:$U$703-$D$730*MUNIT(6)),6)</f>
        <v/>
      </c>
      <c r="E740" s="3">
        <f t="array" ref="E740">ROUND(MDETERM($W$698:$AB$703-$E$730*MUNIT(6)),6)</f>
        <v/>
      </c>
      <c r="F740" s="3">
        <f t="array" ref="F740">ROUND(MDETERM($AD$698:$AI$703-$F$730*MUNIT(6)),6)</f>
        <v/>
      </c>
      <c r="G740" s="3">
        <f t="array" ref="G740">ROUND(MDETERM($AK$698:$AP$703-$G$730*MUNIT(6)),6)</f>
        <v/>
      </c>
    </row>
    <row r="744" ht="16" customHeight="1">
      <c r="A744" s="14" t="inlineStr">
        <is>
          <t>RAG R3 | mixtral:8x22b</t>
        </is>
      </c>
      <c r="B744" s="9" t="inlineStr">
        <is>
          <t>run 1 (raw, pasted)</t>
        </is>
      </c>
      <c r="I744" s="9" t="inlineStr">
        <is>
          <t>run 2 (raw, pasted)</t>
        </is>
      </c>
      <c r="P744" s="9" t="inlineStr">
        <is>
          <t>run 3 (raw, pasted)</t>
        </is>
      </c>
      <c r="W744" s="9" t="inlineStr">
        <is>
          <t>run 4 (raw, pasted)</t>
        </is>
      </c>
      <c r="AD744" s="9" t="inlineStr">
        <is>
          <t>run 5 (raw, pasted)</t>
        </is>
      </c>
      <c r="AK744" s="9" t="inlineStr">
        <is>
          <t>Step2 average matrix (formula)</t>
        </is>
      </c>
      <c r="AR744" s="9" t="inlineStr">
        <is>
          <t>ground truth (reference)</t>
        </is>
      </c>
    </row>
    <row r="745" ht="60" customHeight="1">
      <c r="B745" s="15" t="inlineStr">
        <is>
          <t>Satellite housing</t>
        </is>
      </c>
      <c r="C745" s="15" t="inlineStr">
        <is>
          <t>Arduino development board</t>
        </is>
      </c>
      <c r="D745" s="15" t="inlineStr">
        <is>
          <t>HyperDuino shield</t>
        </is>
      </c>
      <c r="E745" s="15" t="inlineStr">
        <is>
          <t>Light and temperature sensors</t>
        </is>
      </c>
      <c r="F745" s="15" t="inlineStr">
        <is>
          <t>Jumper cables</t>
        </is>
      </c>
      <c r="G745" s="15" t="inlineStr">
        <is>
          <t>Battery cable and 9V battery</t>
        </is>
      </c>
      <c r="I745" s="15" t="inlineStr">
        <is>
          <t>Satellite housing</t>
        </is>
      </c>
      <c r="J745" s="15" t="inlineStr">
        <is>
          <t>Arduino development board</t>
        </is>
      </c>
      <c r="K745" s="15" t="inlineStr">
        <is>
          <t>HyperDuino shield</t>
        </is>
      </c>
      <c r="L745" s="15" t="inlineStr">
        <is>
          <t>Light and temperature sensors</t>
        </is>
      </c>
      <c r="M745" s="15" t="inlineStr">
        <is>
          <t>Jumper cables</t>
        </is>
      </c>
      <c r="N745" s="15" t="inlineStr">
        <is>
          <t>Battery cable and 9V battery</t>
        </is>
      </c>
      <c r="P745" s="15" t="inlineStr">
        <is>
          <t>Satellite housing</t>
        </is>
      </c>
      <c r="Q745" s="15" t="inlineStr">
        <is>
          <t>Arduino development board</t>
        </is>
      </c>
      <c r="R745" s="15" t="inlineStr">
        <is>
          <t>HyperDuino shield</t>
        </is>
      </c>
      <c r="S745" s="15" t="inlineStr">
        <is>
          <t>Light and temperature sensors</t>
        </is>
      </c>
      <c r="T745" s="15" t="inlineStr">
        <is>
          <t>Jumper cables</t>
        </is>
      </c>
      <c r="U745" s="15" t="inlineStr">
        <is>
          <t>Battery cable and 9V battery</t>
        </is>
      </c>
      <c r="W745" s="15" t="inlineStr">
        <is>
          <t>Satellite housing</t>
        </is>
      </c>
      <c r="X745" s="15" t="inlineStr">
        <is>
          <t>Arduino development board</t>
        </is>
      </c>
      <c r="Y745" s="15" t="inlineStr">
        <is>
          <t>HyperDuino shield</t>
        </is>
      </c>
      <c r="Z745" s="15" t="inlineStr">
        <is>
          <t>Light and temperature sensors</t>
        </is>
      </c>
      <c r="AA745" s="15" t="inlineStr">
        <is>
          <t>Jumper cables</t>
        </is>
      </c>
      <c r="AB745" s="15" t="inlineStr">
        <is>
          <t>Battery cable and 9V battery</t>
        </is>
      </c>
      <c r="AD745" s="15" t="inlineStr">
        <is>
          <t>Satellite housing</t>
        </is>
      </c>
      <c r="AE745" s="15" t="inlineStr">
        <is>
          <t>Arduino development board</t>
        </is>
      </c>
      <c r="AF745" s="15" t="inlineStr">
        <is>
          <t>HyperDuino shield</t>
        </is>
      </c>
      <c r="AG745" s="15" t="inlineStr">
        <is>
          <t>Light and temperature sensors</t>
        </is>
      </c>
      <c r="AH745" s="15" t="inlineStr">
        <is>
          <t>Jumper cables</t>
        </is>
      </c>
      <c r="AI745" s="15" t="inlineStr">
        <is>
          <t>Battery cable and 9V battery</t>
        </is>
      </c>
      <c r="AK745" s="15" t="inlineStr">
        <is>
          <t>Satellite housing</t>
        </is>
      </c>
      <c r="AL745" s="15" t="inlineStr">
        <is>
          <t>Arduino development board</t>
        </is>
      </c>
      <c r="AM745" s="15" t="inlineStr">
        <is>
          <t>HyperDuino shield</t>
        </is>
      </c>
      <c r="AN745" s="15" t="inlineStr">
        <is>
          <t>Light and temperature sensors</t>
        </is>
      </c>
      <c r="AO745" s="15" t="inlineStr">
        <is>
          <t>Jumper cables</t>
        </is>
      </c>
      <c r="AP745" s="15" t="inlineStr">
        <is>
          <t>Battery cable and 9V battery</t>
        </is>
      </c>
    </row>
    <row r="746">
      <c r="A746" s="3" t="inlineStr">
        <is>
          <t>Satellite housing</t>
        </is>
      </c>
      <c r="B746" s="8" t="n">
        <v>1</v>
      </c>
      <c r="C746" s="8" t="n">
        <v>1</v>
      </c>
      <c r="D746" s="8" t="n">
        <v>1</v>
      </c>
      <c r="E746" s="8" t="n">
        <v>0</v>
      </c>
      <c r="F746" s="8" t="n">
        <v>0</v>
      </c>
      <c r="G746" s="8" t="n">
        <v>0</v>
      </c>
      <c r="I746" s="8" t="n">
        <v>1</v>
      </c>
      <c r="J746" s="8" t="n">
        <v>1</v>
      </c>
      <c r="K746" s="8" t="n">
        <v>1</v>
      </c>
      <c r="L746" s="8" t="n">
        <v>0</v>
      </c>
      <c r="M746" s="8" t="n">
        <v>0</v>
      </c>
      <c r="N746" s="8" t="n">
        <v>0</v>
      </c>
      <c r="P746" s="8" t="n">
        <v>1</v>
      </c>
      <c r="Q746" s="8" t="n">
        <v>1</v>
      </c>
      <c r="R746" s="8" t="n">
        <v>1</v>
      </c>
      <c r="S746" s="8" t="n">
        <v>0</v>
      </c>
      <c r="T746" s="8" t="n">
        <v>0</v>
      </c>
      <c r="U746" s="8" t="n">
        <v>0</v>
      </c>
      <c r="W746" s="8" t="n">
        <v>1</v>
      </c>
      <c r="X746" s="8" t="n">
        <v>1</v>
      </c>
      <c r="Y746" s="8" t="n">
        <v>1</v>
      </c>
      <c r="Z746" s="8" t="n">
        <v>0</v>
      </c>
      <c r="AA746" s="8" t="n">
        <v>0</v>
      </c>
      <c r="AB746" s="8" t="n">
        <v>0</v>
      </c>
      <c r="AD746" s="8" t="n">
        <v>1</v>
      </c>
      <c r="AE746" s="8" t="n">
        <v>1</v>
      </c>
      <c r="AF746" s="8" t="n">
        <v>1</v>
      </c>
      <c r="AG746" s="8" t="n">
        <v>0</v>
      </c>
      <c r="AH746" s="8" t="n">
        <v>0</v>
      </c>
      <c r="AI746" s="8" t="n">
        <v>0</v>
      </c>
      <c r="AK746" s="8">
        <f>IF(($B$746&lt;&gt;2)+($I$746&lt;&gt;2)+($P$746&lt;&gt;2)+($W$746&lt;&gt;2)+($AD$746&lt;&gt;2)=0,2,IF((($B$746&lt;&gt;2)*$B$746+($I$746&lt;&gt;2)*$I$746+($P$746&lt;&gt;2)*$P$746+($W$746&lt;&gt;2)*$W$746+($AD$746&lt;&gt;2)*$AD$746)/(($B$746&lt;&gt;2)+($I$746&lt;&gt;2)+($P$746&lt;&gt;2)+($W$746&lt;&gt;2)+($AD$746&lt;&gt;2))&gt;=0.5,1,0))</f>
        <v/>
      </c>
      <c r="AL746" s="8">
        <f>IF(($C$746&lt;&gt;2)+($J$746&lt;&gt;2)+($Q$746&lt;&gt;2)+($X$746&lt;&gt;2)+($AE$746&lt;&gt;2)=0,2,IF((($C$746&lt;&gt;2)*$C$746+($J$746&lt;&gt;2)*$J$746+($Q$746&lt;&gt;2)*$Q$746+($X$746&lt;&gt;2)*$X$746+($AE$746&lt;&gt;2)*$AE$746)/(($C$746&lt;&gt;2)+($J$746&lt;&gt;2)+($Q$746&lt;&gt;2)+($X$746&lt;&gt;2)+($AE$746&lt;&gt;2))&gt;=0.5,1,0))</f>
        <v/>
      </c>
      <c r="AM746" s="8">
        <f>IF(($D$746&lt;&gt;2)+($K$746&lt;&gt;2)+($R$746&lt;&gt;2)+($Y$746&lt;&gt;2)+($AF$746&lt;&gt;2)=0,2,IF((($D$746&lt;&gt;2)*$D$746+($K$746&lt;&gt;2)*$K$746+($R$746&lt;&gt;2)*$R$746+($Y$746&lt;&gt;2)*$Y$746+($AF$746&lt;&gt;2)*$AF$746)/(($D$746&lt;&gt;2)+($K$746&lt;&gt;2)+($R$746&lt;&gt;2)+($Y$746&lt;&gt;2)+($AF$746&lt;&gt;2))&gt;=0.5,1,0))</f>
        <v/>
      </c>
      <c r="AN746" s="8">
        <f>IF(($E$746&lt;&gt;2)+($L$746&lt;&gt;2)+($S$746&lt;&gt;2)+($Z$746&lt;&gt;2)+($AG$746&lt;&gt;2)=0,2,IF((($E$746&lt;&gt;2)*$E$746+($L$746&lt;&gt;2)*$L$746+($S$746&lt;&gt;2)*$S$746+($Z$746&lt;&gt;2)*$Z$746+($AG$746&lt;&gt;2)*$AG$746)/(($E$746&lt;&gt;2)+($L$746&lt;&gt;2)+($S$746&lt;&gt;2)+($Z$746&lt;&gt;2)+($AG$746&lt;&gt;2))&gt;=0.5,1,0))</f>
        <v/>
      </c>
      <c r="AO746" s="8">
        <f>IF(($F$746&lt;&gt;2)+($M$746&lt;&gt;2)+($T$746&lt;&gt;2)+($AA$746&lt;&gt;2)+($AH$746&lt;&gt;2)=0,2,IF((($F$746&lt;&gt;2)*$F$746+($M$746&lt;&gt;2)*$M$746+($T$746&lt;&gt;2)*$T$746+($AA$746&lt;&gt;2)*$AA$746+($AH$746&lt;&gt;2)*$AH$746)/(($F$746&lt;&gt;2)+($M$746&lt;&gt;2)+($T$746&lt;&gt;2)+($AA$746&lt;&gt;2)+($AH$746&lt;&gt;2))&gt;=0.5,1,0))</f>
        <v/>
      </c>
      <c r="AP746" s="8">
        <f>IF(($G$746&lt;&gt;2)+($N$746&lt;&gt;2)+($U$746&lt;&gt;2)+($AB$746&lt;&gt;2)+($AI$746&lt;&gt;2)=0,2,IF((($G$746&lt;&gt;2)*$G$746+($N$746&lt;&gt;2)*$N$746+($U$746&lt;&gt;2)*$U$746+($AB$746&lt;&gt;2)*$AB$746+($AI$746&lt;&gt;2)*$AI$746)/(($G$746&lt;&gt;2)+($N$746&lt;&gt;2)+($U$746&lt;&gt;2)+($AB$746&lt;&gt;2)+($AI$746&lt;&gt;2))&gt;=0.5,1,0))</f>
        <v/>
      </c>
      <c r="AR746" s="16">
        <f>'Ground truth'!$B$3</f>
        <v/>
      </c>
      <c r="AS746" s="16">
        <f>'Ground truth'!$C$3</f>
        <v/>
      </c>
      <c r="AT746" s="16">
        <f>'Ground truth'!$D$3</f>
        <v/>
      </c>
      <c r="AU746" s="16">
        <f>'Ground truth'!$E$3</f>
        <v/>
      </c>
      <c r="AV746" s="16">
        <f>'Ground truth'!$F$3</f>
        <v/>
      </c>
      <c r="AW746" s="16">
        <f>'Ground truth'!$G$3</f>
        <v/>
      </c>
    </row>
    <row r="747">
      <c r="A747" s="3" t="inlineStr">
        <is>
          <t>Arduino development board</t>
        </is>
      </c>
      <c r="B747" s="8" t="n">
        <v>1</v>
      </c>
      <c r="C747" s="8" t="n">
        <v>1</v>
      </c>
      <c r="D747" s="8" t="n">
        <v>1</v>
      </c>
      <c r="E747" s="8" t="n">
        <v>0</v>
      </c>
      <c r="F747" s="8" t="n">
        <v>0</v>
      </c>
      <c r="G747" s="8" t="n">
        <v>0</v>
      </c>
      <c r="I747" s="8" t="n">
        <v>1</v>
      </c>
      <c r="J747" s="8" t="n">
        <v>1</v>
      </c>
      <c r="K747" s="8" t="n">
        <v>1</v>
      </c>
      <c r="L747" s="8" t="n">
        <v>0</v>
      </c>
      <c r="M747" s="8" t="n">
        <v>0</v>
      </c>
      <c r="N747" s="8" t="n">
        <v>0</v>
      </c>
      <c r="P747" s="8" t="n">
        <v>1</v>
      </c>
      <c r="Q747" s="8" t="n">
        <v>1</v>
      </c>
      <c r="R747" s="8" t="n">
        <v>1</v>
      </c>
      <c r="S747" s="8" t="n">
        <v>0</v>
      </c>
      <c r="T747" s="8" t="n">
        <v>0</v>
      </c>
      <c r="U747" s="8" t="n">
        <v>0</v>
      </c>
      <c r="W747" s="8" t="n">
        <v>1</v>
      </c>
      <c r="X747" s="8" t="n">
        <v>1</v>
      </c>
      <c r="Y747" s="8" t="n">
        <v>1</v>
      </c>
      <c r="Z747" s="8" t="n">
        <v>0</v>
      </c>
      <c r="AA747" s="8" t="n">
        <v>0</v>
      </c>
      <c r="AB747" s="8" t="n">
        <v>0</v>
      </c>
      <c r="AD747" s="8" t="n">
        <v>1</v>
      </c>
      <c r="AE747" s="8" t="n">
        <v>1</v>
      </c>
      <c r="AF747" s="8" t="n">
        <v>1</v>
      </c>
      <c r="AG747" s="8" t="n">
        <v>0</v>
      </c>
      <c r="AH747" s="8" t="n">
        <v>0</v>
      </c>
      <c r="AI747" s="8" t="n">
        <v>0</v>
      </c>
      <c r="AK747" s="8">
        <f>IF(($B$747&lt;&gt;2)+($I$747&lt;&gt;2)+($P$747&lt;&gt;2)+($W$747&lt;&gt;2)+($AD$747&lt;&gt;2)=0,2,IF((($B$747&lt;&gt;2)*$B$747+($I$747&lt;&gt;2)*$I$747+($P$747&lt;&gt;2)*$P$747+($W$747&lt;&gt;2)*$W$747+($AD$747&lt;&gt;2)*$AD$747)/(($B$747&lt;&gt;2)+($I$747&lt;&gt;2)+($P$747&lt;&gt;2)+($W$747&lt;&gt;2)+($AD$747&lt;&gt;2))&gt;=0.5,1,0))</f>
        <v/>
      </c>
      <c r="AL747" s="8">
        <f>IF(($C$747&lt;&gt;2)+($J$747&lt;&gt;2)+($Q$747&lt;&gt;2)+($X$747&lt;&gt;2)+($AE$747&lt;&gt;2)=0,2,IF((($C$747&lt;&gt;2)*$C$747+($J$747&lt;&gt;2)*$J$747+($Q$747&lt;&gt;2)*$Q$747+($X$747&lt;&gt;2)*$X$747+($AE$747&lt;&gt;2)*$AE$747)/(($C$747&lt;&gt;2)+($J$747&lt;&gt;2)+($Q$747&lt;&gt;2)+($X$747&lt;&gt;2)+($AE$747&lt;&gt;2))&gt;=0.5,1,0))</f>
        <v/>
      </c>
      <c r="AM747" s="8">
        <f>IF(($D$747&lt;&gt;2)+($K$747&lt;&gt;2)+($R$747&lt;&gt;2)+($Y$747&lt;&gt;2)+($AF$747&lt;&gt;2)=0,2,IF((($D$747&lt;&gt;2)*$D$747+($K$747&lt;&gt;2)*$K$747+($R$747&lt;&gt;2)*$R$747+($Y$747&lt;&gt;2)*$Y$747+($AF$747&lt;&gt;2)*$AF$747)/(($D$747&lt;&gt;2)+($K$747&lt;&gt;2)+($R$747&lt;&gt;2)+($Y$747&lt;&gt;2)+($AF$747&lt;&gt;2))&gt;=0.5,1,0))</f>
        <v/>
      </c>
      <c r="AN747" s="8">
        <f>IF(($E$747&lt;&gt;2)+($L$747&lt;&gt;2)+($S$747&lt;&gt;2)+($Z$747&lt;&gt;2)+($AG$747&lt;&gt;2)=0,2,IF((($E$747&lt;&gt;2)*$E$747+($L$747&lt;&gt;2)*$L$747+($S$747&lt;&gt;2)*$S$747+($Z$747&lt;&gt;2)*$Z$747+($AG$747&lt;&gt;2)*$AG$747)/(($E$747&lt;&gt;2)+($L$747&lt;&gt;2)+($S$747&lt;&gt;2)+($Z$747&lt;&gt;2)+($AG$747&lt;&gt;2))&gt;=0.5,1,0))</f>
        <v/>
      </c>
      <c r="AO747" s="8">
        <f>IF(($F$747&lt;&gt;2)+($M$747&lt;&gt;2)+($T$747&lt;&gt;2)+($AA$747&lt;&gt;2)+($AH$747&lt;&gt;2)=0,2,IF((($F$747&lt;&gt;2)*$F$747+($M$747&lt;&gt;2)*$M$747+($T$747&lt;&gt;2)*$T$747+($AA$747&lt;&gt;2)*$AA$747+($AH$747&lt;&gt;2)*$AH$747)/(($F$747&lt;&gt;2)+($M$747&lt;&gt;2)+($T$747&lt;&gt;2)+($AA$747&lt;&gt;2)+($AH$747&lt;&gt;2))&gt;=0.5,1,0))</f>
        <v/>
      </c>
      <c r="AP747" s="8">
        <f>IF(($G$747&lt;&gt;2)+($N$747&lt;&gt;2)+($U$747&lt;&gt;2)+($AB$747&lt;&gt;2)+($AI$747&lt;&gt;2)=0,2,IF((($G$747&lt;&gt;2)*$G$747+($N$747&lt;&gt;2)*$N$747+($U$747&lt;&gt;2)*$U$747+($AB$747&lt;&gt;2)*$AB$747+($AI$747&lt;&gt;2)*$AI$747)/(($G$747&lt;&gt;2)+($N$747&lt;&gt;2)+($U$747&lt;&gt;2)+($AB$747&lt;&gt;2)+($AI$747&lt;&gt;2))&gt;=0.5,1,0))</f>
        <v/>
      </c>
      <c r="AR747" s="16">
        <f>'Ground truth'!$B$4</f>
        <v/>
      </c>
      <c r="AS747" s="16">
        <f>'Ground truth'!$C$4</f>
        <v/>
      </c>
      <c r="AT747" s="16">
        <f>'Ground truth'!$D$4</f>
        <v/>
      </c>
      <c r="AU747" s="16">
        <f>'Ground truth'!$E$4</f>
        <v/>
      </c>
      <c r="AV747" s="16">
        <f>'Ground truth'!$F$4</f>
        <v/>
      </c>
      <c r="AW747" s="16">
        <f>'Ground truth'!$G$4</f>
        <v/>
      </c>
    </row>
    <row r="748">
      <c r="A748" s="3" t="inlineStr">
        <is>
          <t>HyperDuino shield</t>
        </is>
      </c>
      <c r="B748" s="8" t="n">
        <v>1</v>
      </c>
      <c r="C748" s="8" t="n">
        <v>1</v>
      </c>
      <c r="D748" s="8" t="n">
        <v>1</v>
      </c>
      <c r="E748" s="8" t="n">
        <v>1</v>
      </c>
      <c r="F748" s="8" t="n">
        <v>1</v>
      </c>
      <c r="G748" s="8" t="n">
        <v>1</v>
      </c>
      <c r="I748" s="8" t="n">
        <v>1</v>
      </c>
      <c r="J748" s="8" t="n">
        <v>1</v>
      </c>
      <c r="K748" s="8" t="n">
        <v>1</v>
      </c>
      <c r="L748" s="8" t="n">
        <v>1</v>
      </c>
      <c r="M748" s="8" t="n">
        <v>1</v>
      </c>
      <c r="N748" s="8" t="n">
        <v>1</v>
      </c>
      <c r="P748" s="8" t="n">
        <v>1</v>
      </c>
      <c r="Q748" s="8" t="n">
        <v>1</v>
      </c>
      <c r="R748" s="8" t="n">
        <v>1</v>
      </c>
      <c r="S748" s="8" t="n">
        <v>1</v>
      </c>
      <c r="T748" s="8" t="n">
        <v>1</v>
      </c>
      <c r="U748" s="8" t="n">
        <v>1</v>
      </c>
      <c r="W748" s="8" t="n">
        <v>1</v>
      </c>
      <c r="X748" s="8" t="n">
        <v>1</v>
      </c>
      <c r="Y748" s="8" t="n">
        <v>1</v>
      </c>
      <c r="Z748" s="8" t="n">
        <v>1</v>
      </c>
      <c r="AA748" s="8" t="n">
        <v>1</v>
      </c>
      <c r="AB748" s="8" t="n">
        <v>1</v>
      </c>
      <c r="AD748" s="8" t="n">
        <v>1</v>
      </c>
      <c r="AE748" s="8" t="n">
        <v>1</v>
      </c>
      <c r="AF748" s="8" t="n">
        <v>1</v>
      </c>
      <c r="AG748" s="8" t="n">
        <v>1</v>
      </c>
      <c r="AH748" s="8" t="n">
        <v>1</v>
      </c>
      <c r="AI748" s="8" t="n">
        <v>1</v>
      </c>
      <c r="AK748" s="8">
        <f>IF(($B$748&lt;&gt;2)+($I$748&lt;&gt;2)+($P$748&lt;&gt;2)+($W$748&lt;&gt;2)+($AD$748&lt;&gt;2)=0,2,IF((($B$748&lt;&gt;2)*$B$748+($I$748&lt;&gt;2)*$I$748+($P$748&lt;&gt;2)*$P$748+($W$748&lt;&gt;2)*$W$748+($AD$748&lt;&gt;2)*$AD$748)/(($B$748&lt;&gt;2)+($I$748&lt;&gt;2)+($P$748&lt;&gt;2)+($W$748&lt;&gt;2)+($AD$748&lt;&gt;2))&gt;=0.5,1,0))</f>
        <v/>
      </c>
      <c r="AL748" s="8">
        <f>IF(($C$748&lt;&gt;2)+($J$748&lt;&gt;2)+($Q$748&lt;&gt;2)+($X$748&lt;&gt;2)+($AE$748&lt;&gt;2)=0,2,IF((($C$748&lt;&gt;2)*$C$748+($J$748&lt;&gt;2)*$J$748+($Q$748&lt;&gt;2)*$Q$748+($X$748&lt;&gt;2)*$X$748+($AE$748&lt;&gt;2)*$AE$748)/(($C$748&lt;&gt;2)+($J$748&lt;&gt;2)+($Q$748&lt;&gt;2)+($X$748&lt;&gt;2)+($AE$748&lt;&gt;2))&gt;=0.5,1,0))</f>
        <v/>
      </c>
      <c r="AM748" s="8">
        <f>IF(($D$748&lt;&gt;2)+($K$748&lt;&gt;2)+($R$748&lt;&gt;2)+($Y$748&lt;&gt;2)+($AF$748&lt;&gt;2)=0,2,IF((($D$748&lt;&gt;2)*$D$748+($K$748&lt;&gt;2)*$K$748+($R$748&lt;&gt;2)*$R$748+($Y$748&lt;&gt;2)*$Y$748+($AF$748&lt;&gt;2)*$AF$748)/(($D$748&lt;&gt;2)+($K$748&lt;&gt;2)+($R$748&lt;&gt;2)+($Y$748&lt;&gt;2)+($AF$748&lt;&gt;2))&gt;=0.5,1,0))</f>
        <v/>
      </c>
      <c r="AN748" s="8">
        <f>IF(($E$748&lt;&gt;2)+($L$748&lt;&gt;2)+($S$748&lt;&gt;2)+($Z$748&lt;&gt;2)+($AG$748&lt;&gt;2)=0,2,IF((($E$748&lt;&gt;2)*$E$748+($L$748&lt;&gt;2)*$L$748+($S$748&lt;&gt;2)*$S$748+($Z$748&lt;&gt;2)*$Z$748+($AG$748&lt;&gt;2)*$AG$748)/(($E$748&lt;&gt;2)+($L$748&lt;&gt;2)+($S$748&lt;&gt;2)+($Z$748&lt;&gt;2)+($AG$748&lt;&gt;2))&gt;=0.5,1,0))</f>
        <v/>
      </c>
      <c r="AO748" s="8">
        <f>IF(($F$748&lt;&gt;2)+($M$748&lt;&gt;2)+($T$748&lt;&gt;2)+($AA$748&lt;&gt;2)+($AH$748&lt;&gt;2)=0,2,IF((($F$748&lt;&gt;2)*$F$748+($M$748&lt;&gt;2)*$M$748+($T$748&lt;&gt;2)*$T$748+($AA$748&lt;&gt;2)*$AA$748+($AH$748&lt;&gt;2)*$AH$748)/(($F$748&lt;&gt;2)+($M$748&lt;&gt;2)+($T$748&lt;&gt;2)+($AA$748&lt;&gt;2)+($AH$748&lt;&gt;2))&gt;=0.5,1,0))</f>
        <v/>
      </c>
      <c r="AP748" s="8">
        <f>IF(($G$748&lt;&gt;2)+($N$748&lt;&gt;2)+($U$748&lt;&gt;2)+($AB$748&lt;&gt;2)+($AI$748&lt;&gt;2)=0,2,IF((($G$748&lt;&gt;2)*$G$748+($N$748&lt;&gt;2)*$N$748+($U$748&lt;&gt;2)*$U$748+($AB$748&lt;&gt;2)*$AB$748+($AI$748&lt;&gt;2)*$AI$748)/(($G$748&lt;&gt;2)+($N$748&lt;&gt;2)+($U$748&lt;&gt;2)+($AB$748&lt;&gt;2)+($AI$748&lt;&gt;2))&gt;=0.5,1,0))</f>
        <v/>
      </c>
      <c r="AR748" s="16">
        <f>'Ground truth'!$B$5</f>
        <v/>
      </c>
      <c r="AS748" s="16">
        <f>'Ground truth'!$C$5</f>
        <v/>
      </c>
      <c r="AT748" s="16">
        <f>'Ground truth'!$D$5</f>
        <v/>
      </c>
      <c r="AU748" s="16">
        <f>'Ground truth'!$E$5</f>
        <v/>
      </c>
      <c r="AV748" s="16">
        <f>'Ground truth'!$F$5</f>
        <v/>
      </c>
      <c r="AW748" s="16">
        <f>'Ground truth'!$G$5</f>
        <v/>
      </c>
    </row>
    <row r="749">
      <c r="A749" s="3" t="inlineStr">
        <is>
          <t>Light and temperature sensors</t>
        </is>
      </c>
      <c r="B749" s="8" t="n">
        <v>0</v>
      </c>
      <c r="C749" s="8" t="n">
        <v>0</v>
      </c>
      <c r="D749" s="8" t="n">
        <v>1</v>
      </c>
      <c r="E749" s="8" t="n">
        <v>1</v>
      </c>
      <c r="F749" s="8" t="n">
        <v>1</v>
      </c>
      <c r="G749" s="8" t="n">
        <v>0</v>
      </c>
      <c r="I749" s="8" t="n">
        <v>0</v>
      </c>
      <c r="J749" s="8" t="n">
        <v>0</v>
      </c>
      <c r="K749" s="8" t="n">
        <v>1</v>
      </c>
      <c r="L749" s="8" t="n">
        <v>1</v>
      </c>
      <c r="M749" s="8" t="n">
        <v>1</v>
      </c>
      <c r="N749" s="8" t="n">
        <v>0</v>
      </c>
      <c r="P749" s="8" t="n">
        <v>0</v>
      </c>
      <c r="Q749" s="8" t="n">
        <v>0</v>
      </c>
      <c r="R749" s="8" t="n">
        <v>1</v>
      </c>
      <c r="S749" s="8" t="n">
        <v>1</v>
      </c>
      <c r="T749" s="8" t="n">
        <v>1</v>
      </c>
      <c r="U749" s="8" t="n">
        <v>0</v>
      </c>
      <c r="W749" s="8" t="n">
        <v>0</v>
      </c>
      <c r="X749" s="8" t="n">
        <v>0</v>
      </c>
      <c r="Y749" s="8" t="n">
        <v>1</v>
      </c>
      <c r="Z749" s="8" t="n">
        <v>1</v>
      </c>
      <c r="AA749" s="8" t="n">
        <v>1</v>
      </c>
      <c r="AB749" s="8" t="n">
        <v>0</v>
      </c>
      <c r="AD749" s="8" t="n">
        <v>0</v>
      </c>
      <c r="AE749" s="8" t="n">
        <v>0</v>
      </c>
      <c r="AF749" s="8" t="n">
        <v>1</v>
      </c>
      <c r="AG749" s="8" t="n">
        <v>1</v>
      </c>
      <c r="AH749" s="8" t="n">
        <v>1</v>
      </c>
      <c r="AI749" s="8" t="n">
        <v>0</v>
      </c>
      <c r="AK749" s="8">
        <f>IF(($B$749&lt;&gt;2)+($I$749&lt;&gt;2)+($P$749&lt;&gt;2)+($W$749&lt;&gt;2)+($AD$749&lt;&gt;2)=0,2,IF((($B$749&lt;&gt;2)*$B$749+($I$749&lt;&gt;2)*$I$749+($P$749&lt;&gt;2)*$P$749+($W$749&lt;&gt;2)*$W$749+($AD$749&lt;&gt;2)*$AD$749)/(($B$749&lt;&gt;2)+($I$749&lt;&gt;2)+($P$749&lt;&gt;2)+($W$749&lt;&gt;2)+($AD$749&lt;&gt;2))&gt;=0.5,1,0))</f>
        <v/>
      </c>
      <c r="AL749" s="8">
        <f>IF(($C$749&lt;&gt;2)+($J$749&lt;&gt;2)+($Q$749&lt;&gt;2)+($X$749&lt;&gt;2)+($AE$749&lt;&gt;2)=0,2,IF((($C$749&lt;&gt;2)*$C$749+($J$749&lt;&gt;2)*$J$749+($Q$749&lt;&gt;2)*$Q$749+($X$749&lt;&gt;2)*$X$749+($AE$749&lt;&gt;2)*$AE$749)/(($C$749&lt;&gt;2)+($J$749&lt;&gt;2)+($Q$749&lt;&gt;2)+($X$749&lt;&gt;2)+($AE$749&lt;&gt;2))&gt;=0.5,1,0))</f>
        <v/>
      </c>
      <c r="AM749" s="8">
        <f>IF(($D$749&lt;&gt;2)+($K$749&lt;&gt;2)+($R$749&lt;&gt;2)+($Y$749&lt;&gt;2)+($AF$749&lt;&gt;2)=0,2,IF((($D$749&lt;&gt;2)*$D$749+($K$749&lt;&gt;2)*$K$749+($R$749&lt;&gt;2)*$R$749+($Y$749&lt;&gt;2)*$Y$749+($AF$749&lt;&gt;2)*$AF$749)/(($D$749&lt;&gt;2)+($K$749&lt;&gt;2)+($R$749&lt;&gt;2)+($Y$749&lt;&gt;2)+($AF$749&lt;&gt;2))&gt;=0.5,1,0))</f>
        <v/>
      </c>
      <c r="AN749" s="8">
        <f>IF(($E$749&lt;&gt;2)+($L$749&lt;&gt;2)+($S$749&lt;&gt;2)+($Z$749&lt;&gt;2)+($AG$749&lt;&gt;2)=0,2,IF((($E$749&lt;&gt;2)*$E$749+($L$749&lt;&gt;2)*$L$749+($S$749&lt;&gt;2)*$S$749+($Z$749&lt;&gt;2)*$Z$749+($AG$749&lt;&gt;2)*$AG$749)/(($E$749&lt;&gt;2)+($L$749&lt;&gt;2)+($S$749&lt;&gt;2)+($Z$749&lt;&gt;2)+($AG$749&lt;&gt;2))&gt;=0.5,1,0))</f>
        <v/>
      </c>
      <c r="AO749" s="8">
        <f>IF(($F$749&lt;&gt;2)+($M$749&lt;&gt;2)+($T$749&lt;&gt;2)+($AA$749&lt;&gt;2)+($AH$749&lt;&gt;2)=0,2,IF((($F$749&lt;&gt;2)*$F$749+($M$749&lt;&gt;2)*$M$749+($T$749&lt;&gt;2)*$T$749+($AA$749&lt;&gt;2)*$AA$749+($AH$749&lt;&gt;2)*$AH$749)/(($F$749&lt;&gt;2)+($M$749&lt;&gt;2)+($T$749&lt;&gt;2)+($AA$749&lt;&gt;2)+($AH$749&lt;&gt;2))&gt;=0.5,1,0))</f>
        <v/>
      </c>
      <c r="AP749" s="8">
        <f>IF(($G$749&lt;&gt;2)+($N$749&lt;&gt;2)+($U$749&lt;&gt;2)+($AB$749&lt;&gt;2)+($AI$749&lt;&gt;2)=0,2,IF((($G$749&lt;&gt;2)*$G$749+($N$749&lt;&gt;2)*$N$749+($U$749&lt;&gt;2)*$U$749+($AB$749&lt;&gt;2)*$AB$749+($AI$749&lt;&gt;2)*$AI$749)/(($G$749&lt;&gt;2)+($N$749&lt;&gt;2)+($U$749&lt;&gt;2)+($AB$749&lt;&gt;2)+($AI$749&lt;&gt;2))&gt;=0.5,1,0))</f>
        <v/>
      </c>
      <c r="AR749" s="16">
        <f>'Ground truth'!$B$6</f>
        <v/>
      </c>
      <c r="AS749" s="16">
        <f>'Ground truth'!$C$6</f>
        <v/>
      </c>
      <c r="AT749" s="16">
        <f>'Ground truth'!$D$6</f>
        <v/>
      </c>
      <c r="AU749" s="16">
        <f>'Ground truth'!$E$6</f>
        <v/>
      </c>
      <c r="AV749" s="16">
        <f>'Ground truth'!$F$6</f>
        <v/>
      </c>
      <c r="AW749" s="16">
        <f>'Ground truth'!$G$6</f>
        <v/>
      </c>
    </row>
    <row r="750">
      <c r="A750" s="3" t="inlineStr">
        <is>
          <t>Jumper cables</t>
        </is>
      </c>
      <c r="B750" s="8" t="n">
        <v>0</v>
      </c>
      <c r="C750" s="8" t="n">
        <v>0</v>
      </c>
      <c r="D750" s="8" t="n">
        <v>1</v>
      </c>
      <c r="E750" s="8" t="n">
        <v>1</v>
      </c>
      <c r="F750" s="8" t="n">
        <v>1</v>
      </c>
      <c r="G750" s="8" t="n">
        <v>0</v>
      </c>
      <c r="I750" s="8" t="n">
        <v>0</v>
      </c>
      <c r="J750" s="8" t="n">
        <v>0</v>
      </c>
      <c r="K750" s="8" t="n">
        <v>1</v>
      </c>
      <c r="L750" s="8" t="n">
        <v>1</v>
      </c>
      <c r="M750" s="8" t="n">
        <v>1</v>
      </c>
      <c r="N750" s="8" t="n">
        <v>0</v>
      </c>
      <c r="P750" s="8" t="n">
        <v>0</v>
      </c>
      <c r="Q750" s="8" t="n">
        <v>0</v>
      </c>
      <c r="R750" s="8" t="n">
        <v>1</v>
      </c>
      <c r="S750" s="8" t="n">
        <v>1</v>
      </c>
      <c r="T750" s="8" t="n">
        <v>1</v>
      </c>
      <c r="U750" s="8" t="n">
        <v>0</v>
      </c>
      <c r="W750" s="8" t="n">
        <v>0</v>
      </c>
      <c r="X750" s="8" t="n">
        <v>0</v>
      </c>
      <c r="Y750" s="8" t="n">
        <v>1</v>
      </c>
      <c r="Z750" s="8" t="n">
        <v>1</v>
      </c>
      <c r="AA750" s="8" t="n">
        <v>1</v>
      </c>
      <c r="AB750" s="8" t="n">
        <v>0</v>
      </c>
      <c r="AD750" s="8" t="n">
        <v>0</v>
      </c>
      <c r="AE750" s="8" t="n">
        <v>0</v>
      </c>
      <c r="AF750" s="8" t="n">
        <v>1</v>
      </c>
      <c r="AG750" s="8" t="n">
        <v>1</v>
      </c>
      <c r="AH750" s="8" t="n">
        <v>1</v>
      </c>
      <c r="AI750" s="8" t="n">
        <v>0</v>
      </c>
      <c r="AK750" s="8">
        <f>IF(($B$750&lt;&gt;2)+($I$750&lt;&gt;2)+($P$750&lt;&gt;2)+($W$750&lt;&gt;2)+($AD$750&lt;&gt;2)=0,2,IF((($B$750&lt;&gt;2)*$B$750+($I$750&lt;&gt;2)*$I$750+($P$750&lt;&gt;2)*$P$750+($W$750&lt;&gt;2)*$W$750+($AD$750&lt;&gt;2)*$AD$750)/(($B$750&lt;&gt;2)+($I$750&lt;&gt;2)+($P$750&lt;&gt;2)+($W$750&lt;&gt;2)+($AD$750&lt;&gt;2))&gt;=0.5,1,0))</f>
        <v/>
      </c>
      <c r="AL750" s="8">
        <f>IF(($C$750&lt;&gt;2)+($J$750&lt;&gt;2)+($Q$750&lt;&gt;2)+($X$750&lt;&gt;2)+($AE$750&lt;&gt;2)=0,2,IF((($C$750&lt;&gt;2)*$C$750+($J$750&lt;&gt;2)*$J$750+($Q$750&lt;&gt;2)*$Q$750+($X$750&lt;&gt;2)*$X$750+($AE$750&lt;&gt;2)*$AE$750)/(($C$750&lt;&gt;2)+($J$750&lt;&gt;2)+($Q$750&lt;&gt;2)+($X$750&lt;&gt;2)+($AE$750&lt;&gt;2))&gt;=0.5,1,0))</f>
        <v/>
      </c>
      <c r="AM750" s="8">
        <f>IF(($D$750&lt;&gt;2)+($K$750&lt;&gt;2)+($R$750&lt;&gt;2)+($Y$750&lt;&gt;2)+($AF$750&lt;&gt;2)=0,2,IF((($D$750&lt;&gt;2)*$D$750+($K$750&lt;&gt;2)*$K$750+($R$750&lt;&gt;2)*$R$750+($Y$750&lt;&gt;2)*$Y$750+($AF$750&lt;&gt;2)*$AF$750)/(($D$750&lt;&gt;2)+($K$750&lt;&gt;2)+($R$750&lt;&gt;2)+($Y$750&lt;&gt;2)+($AF$750&lt;&gt;2))&gt;=0.5,1,0))</f>
        <v/>
      </c>
      <c r="AN750" s="8">
        <f>IF(($E$750&lt;&gt;2)+($L$750&lt;&gt;2)+($S$750&lt;&gt;2)+($Z$750&lt;&gt;2)+($AG$750&lt;&gt;2)=0,2,IF((($E$750&lt;&gt;2)*$E$750+($L$750&lt;&gt;2)*$L$750+($S$750&lt;&gt;2)*$S$750+($Z$750&lt;&gt;2)*$Z$750+($AG$750&lt;&gt;2)*$AG$750)/(($E$750&lt;&gt;2)+($L$750&lt;&gt;2)+($S$750&lt;&gt;2)+($Z$750&lt;&gt;2)+($AG$750&lt;&gt;2))&gt;=0.5,1,0))</f>
        <v/>
      </c>
      <c r="AO750" s="8">
        <f>IF(($F$750&lt;&gt;2)+($M$750&lt;&gt;2)+($T$750&lt;&gt;2)+($AA$750&lt;&gt;2)+($AH$750&lt;&gt;2)=0,2,IF((($F$750&lt;&gt;2)*$F$750+($M$750&lt;&gt;2)*$M$750+($T$750&lt;&gt;2)*$T$750+($AA$750&lt;&gt;2)*$AA$750+($AH$750&lt;&gt;2)*$AH$750)/(($F$750&lt;&gt;2)+($M$750&lt;&gt;2)+($T$750&lt;&gt;2)+($AA$750&lt;&gt;2)+($AH$750&lt;&gt;2))&gt;=0.5,1,0))</f>
        <v/>
      </c>
      <c r="AP750" s="8">
        <f>IF(($G$750&lt;&gt;2)+($N$750&lt;&gt;2)+($U$750&lt;&gt;2)+($AB$750&lt;&gt;2)+($AI$750&lt;&gt;2)=0,2,IF((($G$750&lt;&gt;2)*$G$750+($N$750&lt;&gt;2)*$N$750+($U$750&lt;&gt;2)*$U$750+($AB$750&lt;&gt;2)*$AB$750+($AI$750&lt;&gt;2)*$AI$750)/(($G$750&lt;&gt;2)+($N$750&lt;&gt;2)+($U$750&lt;&gt;2)+($AB$750&lt;&gt;2)+($AI$750&lt;&gt;2))&gt;=0.5,1,0))</f>
        <v/>
      </c>
      <c r="AR750" s="16">
        <f>'Ground truth'!$B$7</f>
        <v/>
      </c>
      <c r="AS750" s="16">
        <f>'Ground truth'!$C$7</f>
        <v/>
      </c>
      <c r="AT750" s="16">
        <f>'Ground truth'!$D$7</f>
        <v/>
      </c>
      <c r="AU750" s="16">
        <f>'Ground truth'!$E$7</f>
        <v/>
      </c>
      <c r="AV750" s="16">
        <f>'Ground truth'!$F$7</f>
        <v/>
      </c>
      <c r="AW750" s="16">
        <f>'Ground truth'!$G$7</f>
        <v/>
      </c>
    </row>
    <row r="751">
      <c r="A751" s="3" t="inlineStr">
        <is>
          <t>Battery cable and 9V battery</t>
        </is>
      </c>
      <c r="B751" s="8" t="n">
        <v>0</v>
      </c>
      <c r="C751" s="8" t="n">
        <v>0</v>
      </c>
      <c r="D751" s="8" t="n">
        <v>1</v>
      </c>
      <c r="E751" s="8" t="n">
        <v>0</v>
      </c>
      <c r="F751" s="8" t="n">
        <v>0</v>
      </c>
      <c r="G751" s="8" t="n">
        <v>1</v>
      </c>
      <c r="I751" s="8" t="n">
        <v>0</v>
      </c>
      <c r="J751" s="8" t="n">
        <v>0</v>
      </c>
      <c r="K751" s="8" t="n">
        <v>1</v>
      </c>
      <c r="L751" s="8" t="n">
        <v>0</v>
      </c>
      <c r="M751" s="8" t="n">
        <v>0</v>
      </c>
      <c r="N751" s="8" t="n">
        <v>1</v>
      </c>
      <c r="P751" s="8" t="n">
        <v>0</v>
      </c>
      <c r="Q751" s="8" t="n">
        <v>0</v>
      </c>
      <c r="R751" s="8" t="n">
        <v>1</v>
      </c>
      <c r="S751" s="8" t="n">
        <v>0</v>
      </c>
      <c r="T751" s="8" t="n">
        <v>0</v>
      </c>
      <c r="U751" s="8" t="n">
        <v>1</v>
      </c>
      <c r="W751" s="8" t="n">
        <v>0</v>
      </c>
      <c r="X751" s="8" t="n">
        <v>0</v>
      </c>
      <c r="Y751" s="8" t="n">
        <v>1</v>
      </c>
      <c r="Z751" s="8" t="n">
        <v>0</v>
      </c>
      <c r="AA751" s="8" t="n">
        <v>0</v>
      </c>
      <c r="AB751" s="8" t="n">
        <v>1</v>
      </c>
      <c r="AD751" s="8" t="n">
        <v>0</v>
      </c>
      <c r="AE751" s="8" t="n">
        <v>0</v>
      </c>
      <c r="AF751" s="8" t="n">
        <v>1</v>
      </c>
      <c r="AG751" s="8" t="n">
        <v>0</v>
      </c>
      <c r="AH751" s="8" t="n">
        <v>0</v>
      </c>
      <c r="AI751" s="8" t="n">
        <v>1</v>
      </c>
      <c r="AK751" s="8">
        <f>IF(($B$751&lt;&gt;2)+($I$751&lt;&gt;2)+($P$751&lt;&gt;2)+($W$751&lt;&gt;2)+($AD$751&lt;&gt;2)=0,2,IF((($B$751&lt;&gt;2)*$B$751+($I$751&lt;&gt;2)*$I$751+($P$751&lt;&gt;2)*$P$751+($W$751&lt;&gt;2)*$W$751+($AD$751&lt;&gt;2)*$AD$751)/(($B$751&lt;&gt;2)+($I$751&lt;&gt;2)+($P$751&lt;&gt;2)+($W$751&lt;&gt;2)+($AD$751&lt;&gt;2))&gt;=0.5,1,0))</f>
        <v/>
      </c>
      <c r="AL751" s="8">
        <f>IF(($C$751&lt;&gt;2)+($J$751&lt;&gt;2)+($Q$751&lt;&gt;2)+($X$751&lt;&gt;2)+($AE$751&lt;&gt;2)=0,2,IF((($C$751&lt;&gt;2)*$C$751+($J$751&lt;&gt;2)*$J$751+($Q$751&lt;&gt;2)*$Q$751+($X$751&lt;&gt;2)*$X$751+($AE$751&lt;&gt;2)*$AE$751)/(($C$751&lt;&gt;2)+($J$751&lt;&gt;2)+($Q$751&lt;&gt;2)+($X$751&lt;&gt;2)+($AE$751&lt;&gt;2))&gt;=0.5,1,0))</f>
        <v/>
      </c>
      <c r="AM751" s="8">
        <f>IF(($D$751&lt;&gt;2)+($K$751&lt;&gt;2)+($R$751&lt;&gt;2)+($Y$751&lt;&gt;2)+($AF$751&lt;&gt;2)=0,2,IF((($D$751&lt;&gt;2)*$D$751+($K$751&lt;&gt;2)*$K$751+($R$751&lt;&gt;2)*$R$751+($Y$751&lt;&gt;2)*$Y$751+($AF$751&lt;&gt;2)*$AF$751)/(($D$751&lt;&gt;2)+($K$751&lt;&gt;2)+($R$751&lt;&gt;2)+($Y$751&lt;&gt;2)+($AF$751&lt;&gt;2))&gt;=0.5,1,0))</f>
        <v/>
      </c>
      <c r="AN751" s="8">
        <f>IF(($E$751&lt;&gt;2)+($L$751&lt;&gt;2)+($S$751&lt;&gt;2)+($Z$751&lt;&gt;2)+($AG$751&lt;&gt;2)=0,2,IF((($E$751&lt;&gt;2)*$E$751+($L$751&lt;&gt;2)*$L$751+($S$751&lt;&gt;2)*$S$751+($Z$751&lt;&gt;2)*$Z$751+($AG$751&lt;&gt;2)*$AG$751)/(($E$751&lt;&gt;2)+($L$751&lt;&gt;2)+($S$751&lt;&gt;2)+($Z$751&lt;&gt;2)+($AG$751&lt;&gt;2))&gt;=0.5,1,0))</f>
        <v/>
      </c>
      <c r="AO751" s="8">
        <f>IF(($F$751&lt;&gt;2)+($M$751&lt;&gt;2)+($T$751&lt;&gt;2)+($AA$751&lt;&gt;2)+($AH$751&lt;&gt;2)=0,2,IF((($F$751&lt;&gt;2)*$F$751+($M$751&lt;&gt;2)*$M$751+($T$751&lt;&gt;2)*$T$751+($AA$751&lt;&gt;2)*$AA$751+($AH$751&lt;&gt;2)*$AH$751)/(($F$751&lt;&gt;2)+($M$751&lt;&gt;2)+($T$751&lt;&gt;2)+($AA$751&lt;&gt;2)+($AH$751&lt;&gt;2))&gt;=0.5,1,0))</f>
        <v/>
      </c>
      <c r="AP751" s="8">
        <f>IF(($G$751&lt;&gt;2)+($N$751&lt;&gt;2)+($U$751&lt;&gt;2)+($AB$751&lt;&gt;2)+($AI$751&lt;&gt;2)=0,2,IF((($G$751&lt;&gt;2)*$G$751+($N$751&lt;&gt;2)*$N$751+($U$751&lt;&gt;2)*$U$751+($AB$751&lt;&gt;2)*$AB$751+($AI$751&lt;&gt;2)*$AI$751)/(($G$751&lt;&gt;2)+($N$751&lt;&gt;2)+($U$751&lt;&gt;2)+($AB$751&lt;&gt;2)+($AI$751&lt;&gt;2))&gt;=0.5,1,0))</f>
        <v/>
      </c>
      <c r="AR751" s="16">
        <f>'Ground truth'!$B$8</f>
        <v/>
      </c>
      <c r="AS751" s="16">
        <f>'Ground truth'!$C$8</f>
        <v/>
      </c>
      <c r="AT751" s="16">
        <f>'Ground truth'!$D$8</f>
        <v/>
      </c>
      <c r="AU751" s="16">
        <f>'Ground truth'!$E$8</f>
        <v/>
      </c>
      <c r="AV751" s="16">
        <f>'Ground truth'!$F$8</f>
        <v/>
      </c>
      <c r="AW751" s="16">
        <f>'Ground truth'!$G$8</f>
        <v/>
      </c>
    </row>
    <row r="753">
      <c r="A753" s="17" t="inlineStr">
        <is>
          <t>metrics — confident-only (unsure excluded from denominators)</t>
        </is>
      </c>
      <c r="B753" s="10" t="inlineStr">
        <is>
          <t>run 1</t>
        </is>
      </c>
      <c r="C753" s="10" t="inlineStr">
        <is>
          <t>run 2</t>
        </is>
      </c>
      <c r="D753" s="10" t="inlineStr">
        <is>
          <t>run 3</t>
        </is>
      </c>
      <c r="E753" s="10" t="inlineStr">
        <is>
          <t>run 4</t>
        </is>
      </c>
      <c r="F753" s="10" t="inlineStr">
        <is>
          <t>run 5</t>
        </is>
      </c>
      <c r="G753" s="10" t="inlineStr">
        <is>
          <t>avg-matrix</t>
        </is>
      </c>
      <c r="H753" s="10" t="inlineStr">
        <is>
          <t>mean</t>
        </is>
      </c>
      <c r="I753" s="10" t="inlineStr">
        <is>
          <t>std (pop.)</t>
        </is>
      </c>
      <c r="J753" s="17" t="inlineStr">
        <is>
          <t>notes</t>
        </is>
      </c>
    </row>
    <row r="754">
      <c r="A754" s="7" t="inlineStr">
        <is>
          <t>TP</t>
        </is>
      </c>
      <c r="B754" s="7">
        <f>SUMPRODUCT(($B$746:$G$751=1)*('Ground truth'!$B$3:$G$8=1))</f>
        <v/>
      </c>
      <c r="C754" s="7">
        <f>SUMPRODUCT(($I$746:$N$751=1)*('Ground truth'!$B$3:$G$8=1))</f>
        <v/>
      </c>
      <c r="D754" s="7">
        <f>SUMPRODUCT(($P$746:$U$751=1)*('Ground truth'!$B$3:$G$8=1))</f>
        <v/>
      </c>
      <c r="E754" s="7">
        <f>SUMPRODUCT(($W$746:$AB$751=1)*('Ground truth'!$B$3:$G$8=1))</f>
        <v/>
      </c>
      <c r="F754" s="7">
        <f>SUMPRODUCT(($AD$746:$AI$751=1)*('Ground truth'!$B$3:$G$8=1))</f>
        <v/>
      </c>
      <c r="G754" s="7">
        <f>SUMPRODUCT(($AK$746:$AP$751=1)*('Ground truth'!$B$3:$G$8=1))</f>
        <v/>
      </c>
      <c r="H754" s="12">
        <f>AVERAGE($B$754:$F$754)</f>
        <v/>
      </c>
      <c r="I754" s="12">
        <f>STDEV.P($B$754:$F$754)</f>
        <v/>
      </c>
    </row>
    <row r="755">
      <c r="A755" s="7" t="inlineStr">
        <is>
          <t>TN</t>
        </is>
      </c>
      <c r="B755" s="7">
        <f>SUMPRODUCT(($B$746:$G$751=0)*('Ground truth'!$B$3:$G$8=0))</f>
        <v/>
      </c>
      <c r="C755" s="7">
        <f>SUMPRODUCT(($I$746:$N$751=0)*('Ground truth'!$B$3:$G$8=0))</f>
        <v/>
      </c>
      <c r="D755" s="7">
        <f>SUMPRODUCT(($P$746:$U$751=0)*('Ground truth'!$B$3:$G$8=0))</f>
        <v/>
      </c>
      <c r="E755" s="7">
        <f>SUMPRODUCT(($W$746:$AB$751=0)*('Ground truth'!$B$3:$G$8=0))</f>
        <v/>
      </c>
      <c r="F755" s="7">
        <f>SUMPRODUCT(($AD$746:$AI$751=0)*('Ground truth'!$B$3:$G$8=0))</f>
        <v/>
      </c>
      <c r="G755" s="7">
        <f>SUMPRODUCT(($AK$746:$AP$751=0)*('Ground truth'!$B$3:$G$8=0))</f>
        <v/>
      </c>
      <c r="H755" s="12">
        <f>AVERAGE($B$755:$F$755)</f>
        <v/>
      </c>
      <c r="I755" s="12">
        <f>STDEV.P($B$755:$F$755)</f>
        <v/>
      </c>
    </row>
    <row r="756">
      <c r="A756" s="7" t="inlineStr">
        <is>
          <t>FP</t>
        </is>
      </c>
      <c r="B756" s="7">
        <f>SUMPRODUCT(($B$746:$G$751=1)*('Ground truth'!$B$3:$G$8=0))</f>
        <v/>
      </c>
      <c r="C756" s="7">
        <f>SUMPRODUCT(($I$746:$N$751=1)*('Ground truth'!$B$3:$G$8=0))</f>
        <v/>
      </c>
      <c r="D756" s="7">
        <f>SUMPRODUCT(($P$746:$U$751=1)*('Ground truth'!$B$3:$G$8=0))</f>
        <v/>
      </c>
      <c r="E756" s="7">
        <f>SUMPRODUCT(($W$746:$AB$751=1)*('Ground truth'!$B$3:$G$8=0))</f>
        <v/>
      </c>
      <c r="F756" s="7">
        <f>SUMPRODUCT(($AD$746:$AI$751=1)*('Ground truth'!$B$3:$G$8=0))</f>
        <v/>
      </c>
      <c r="G756" s="7">
        <f>SUMPRODUCT(($AK$746:$AP$751=1)*('Ground truth'!$B$3:$G$8=0))</f>
        <v/>
      </c>
      <c r="H756" s="12">
        <f>AVERAGE($B$756:$F$756)</f>
        <v/>
      </c>
      <c r="I756" s="12">
        <f>STDEV.P($B$756:$F$756)</f>
        <v/>
      </c>
    </row>
    <row r="757">
      <c r="A757" s="7" t="inlineStr">
        <is>
          <t>FN</t>
        </is>
      </c>
      <c r="B757" s="7">
        <f>SUMPRODUCT(($B$746:$G$751=0)*('Ground truth'!$B$3:$G$8=1))</f>
        <v/>
      </c>
      <c r="C757" s="7">
        <f>SUMPRODUCT(($I$746:$N$751=0)*('Ground truth'!$B$3:$G$8=1))</f>
        <v/>
      </c>
      <c r="D757" s="7">
        <f>SUMPRODUCT(($P$746:$U$751=0)*('Ground truth'!$B$3:$G$8=1))</f>
        <v/>
      </c>
      <c r="E757" s="7">
        <f>SUMPRODUCT(($W$746:$AB$751=0)*('Ground truth'!$B$3:$G$8=1))</f>
        <v/>
      </c>
      <c r="F757" s="7">
        <f>SUMPRODUCT(($AD$746:$AI$751=0)*('Ground truth'!$B$3:$G$8=1))</f>
        <v/>
      </c>
      <c r="G757" s="7">
        <f>SUMPRODUCT(($AK$746:$AP$751=0)*('Ground truth'!$B$3:$G$8=1))</f>
        <v/>
      </c>
      <c r="H757" s="12">
        <f>AVERAGE($B$757:$F$757)</f>
        <v/>
      </c>
      <c r="I757" s="12">
        <f>STDEV.P($B$757:$F$757)</f>
        <v/>
      </c>
    </row>
    <row r="758">
      <c r="A758" s="4" t="inlineStr">
        <is>
          <t>Precision</t>
        </is>
      </c>
      <c r="B758" s="12">
        <f>IFERROR($B$754/($B$754+$B$756),0)</f>
        <v/>
      </c>
      <c r="C758" s="12">
        <f>IFERROR($C$754/($C$754+$C$756),0)</f>
        <v/>
      </c>
      <c r="D758" s="12">
        <f>IFERROR($D$754/($D$754+$D$756),0)</f>
        <v/>
      </c>
      <c r="E758" s="12">
        <f>IFERROR($E$754/($E$754+$E$756),0)</f>
        <v/>
      </c>
      <c r="F758" s="12">
        <f>IFERROR($F$754/($F$754+$F$756),0)</f>
        <v/>
      </c>
      <c r="G758" s="12">
        <f>IFERROR($G$754/($G$754+$G$756),0)</f>
        <v/>
      </c>
      <c r="H758" s="18">
        <f>AVERAGE($B$758:$F$758)</f>
        <v/>
      </c>
      <c r="I758" s="18">
        <f>STDEV.P($B$758:$F$758)</f>
        <v/>
      </c>
    </row>
    <row r="759">
      <c r="A759" s="4" t="inlineStr">
        <is>
          <t>Recall</t>
        </is>
      </c>
      <c r="B759" s="12">
        <f>IFERROR($B$754/($B$754+$B$757),0)</f>
        <v/>
      </c>
      <c r="C759" s="12">
        <f>IFERROR($C$754/($C$754+$C$757),0)</f>
        <v/>
      </c>
      <c r="D759" s="12">
        <f>IFERROR($D$754/($D$754+$D$757),0)</f>
        <v/>
      </c>
      <c r="E759" s="12">
        <f>IFERROR($E$754/($E$754+$E$757),0)</f>
        <v/>
      </c>
      <c r="F759" s="12">
        <f>IFERROR($F$754/($F$754+$F$757),0)</f>
        <v/>
      </c>
      <c r="G759" s="12">
        <f>IFERROR($G$754/($G$754+$G$757),0)</f>
        <v/>
      </c>
      <c r="H759" s="18">
        <f>AVERAGE($B$759:$F$759)</f>
        <v/>
      </c>
      <c r="I759" s="18">
        <f>STDEV.P($B$759:$F$759)</f>
        <v/>
      </c>
    </row>
    <row r="760">
      <c r="A760" s="4" t="inlineStr">
        <is>
          <t>F1</t>
        </is>
      </c>
      <c r="B760" s="12">
        <f>IFERROR(2*$B$758*$B$759/($B$758+$B$759),0)</f>
        <v/>
      </c>
      <c r="C760" s="12">
        <f>IFERROR(2*$C$758*$C$759/($C$758+$C$759),0)</f>
        <v/>
      </c>
      <c r="D760" s="12">
        <f>IFERROR(2*$D$758*$D$759/($D$758+$D$759),0)</f>
        <v/>
      </c>
      <c r="E760" s="12">
        <f>IFERROR(2*$E$758*$E$759/($E$758+$E$759),0)</f>
        <v/>
      </c>
      <c r="F760" s="12">
        <f>IFERROR(2*$F$758*$F$759/($F$758+$F$759),0)</f>
        <v/>
      </c>
      <c r="G760" s="12">
        <f>IFERROR(2*$G$758*$G$759/($G$758+$G$759),0)</f>
        <v/>
      </c>
      <c r="H760" s="18">
        <f>AVERAGE($B$760:$F$760)</f>
        <v/>
      </c>
      <c r="I760" s="18">
        <f>STDEV.P($B$760:$F$760)</f>
        <v/>
      </c>
    </row>
    <row r="761">
      <c r="A761" s="4" t="inlineStr">
        <is>
          <t>Accuracy</t>
        </is>
      </c>
      <c r="B761" s="12">
        <f>IFERROR(($B$754+$B$755)/($B$754+$B$755+$B$756+$B$757),0)</f>
        <v/>
      </c>
      <c r="C761" s="12">
        <f>IFERROR(($C$754+$C$755)/($C$754+$C$755+$C$756+$C$757),0)</f>
        <v/>
      </c>
      <c r="D761" s="12">
        <f>IFERROR(($D$754+$D$755)/($D$754+$D$755+$D$756+$D$757),0)</f>
        <v/>
      </c>
      <c r="E761" s="12">
        <f>IFERROR(($E$754+$E$755)/($E$754+$E$755+$E$756+$E$757),0)</f>
        <v/>
      </c>
      <c r="F761" s="12">
        <f>IFERROR(($F$754+$F$755)/($F$754+$F$755+$F$756+$F$757),0)</f>
        <v/>
      </c>
      <c r="G761" s="12">
        <f>IFERROR(($G$754+$G$755)/($G$754+$G$755+$G$756+$G$757),0)</f>
        <v/>
      </c>
      <c r="H761" s="18">
        <f>AVERAGE($B$761:$F$761)</f>
        <v/>
      </c>
      <c r="I761" s="18">
        <f>STDEV.P($B$761:$F$761)</f>
        <v/>
      </c>
    </row>
    <row r="762">
      <c r="A762" s="4" t="inlineStr">
        <is>
          <t>Edit distance</t>
        </is>
      </c>
      <c r="B762" s="12">
        <f>SUMPRODUCT(ABS('Ground truth'!$B$3:$G$8-$B$746:$G$751))</f>
        <v/>
      </c>
      <c r="C762" s="12">
        <f>SUMPRODUCT(ABS('Ground truth'!$B$3:$G$8-$I$746:$N$751))</f>
        <v/>
      </c>
      <c r="D762" s="12">
        <f>SUMPRODUCT(ABS('Ground truth'!$B$3:$G$8-$P$746:$U$751))</f>
        <v/>
      </c>
      <c r="E762" s="12">
        <f>SUMPRODUCT(ABS('Ground truth'!$B$3:$G$8-$W$746:$AB$751))</f>
        <v/>
      </c>
      <c r="F762" s="12">
        <f>SUMPRODUCT(ABS('Ground truth'!$B$3:$G$8-$AD$746:$AI$751))</f>
        <v/>
      </c>
      <c r="G762" s="12">
        <f>SUMPRODUCT(ABS('Ground truth'!$B$3:$G$8-$AK$746:$AP$751))</f>
        <v/>
      </c>
      <c r="H762" s="18">
        <f>AVERAGE($B$762:$F$762)</f>
        <v/>
      </c>
      <c r="I762" s="18">
        <f>STDEV.P($B$762:$F$762)</f>
        <v/>
      </c>
    </row>
    <row r="763">
      <c r="A763" s="4" t="inlineStr">
        <is>
          <t>Spectral distance</t>
        </is>
      </c>
      <c r="B763" s="12">
        <f>SQRT(SUMPRODUCT(('Ground truth'!$J$3:$J$8-$B$773:$B$778)^2))</f>
        <v/>
      </c>
      <c r="C763" s="12">
        <f>SQRT(SUMPRODUCT(('Ground truth'!$J$3:$J$8-$C$773:$C$778)^2))</f>
        <v/>
      </c>
      <c r="D763" s="12">
        <f>SQRT(SUMPRODUCT(('Ground truth'!$J$3:$J$8-$D$773:$D$778)^2))</f>
        <v/>
      </c>
      <c r="E763" s="12">
        <f>SQRT(SUMPRODUCT(('Ground truth'!$J$3:$J$8-$E$773:$E$778)^2))</f>
        <v/>
      </c>
      <c r="F763" s="12">
        <f>SQRT(SUMPRODUCT(('Ground truth'!$J$3:$J$8-$F$773:$F$778)^2))</f>
        <v/>
      </c>
      <c r="G763" s="12">
        <f>SQRT(SUMPRODUCT(('Ground truth'!$J$3:$J$8-$G$773:$G$778)^2))</f>
        <v/>
      </c>
      <c r="H763" s="18">
        <f>AVERAGE($B$763:$F$763)</f>
        <v/>
      </c>
      <c r="I763" s="18">
        <f>STDEV.P($B$763:$F$763)</f>
        <v/>
      </c>
    </row>
    <row r="764">
      <c r="A764" s="4" t="inlineStr">
        <is>
          <t>Unsure cells</t>
        </is>
      </c>
      <c r="B764" s="7">
        <f>COUNTIF($B$746:$G$751,2)</f>
        <v/>
      </c>
      <c r="C764" s="7">
        <f>COUNTIF($I$746:$N$751,2)</f>
        <v/>
      </c>
      <c r="D764" s="7">
        <f>COUNTIF($P$746:$U$751,2)</f>
        <v/>
      </c>
      <c r="E764" s="7">
        <f>COUNTIF($W$746:$AB$751,2)</f>
        <v/>
      </c>
      <c r="F764" s="7">
        <f>COUNTIF($AD$746:$AI$751,2)</f>
        <v/>
      </c>
      <c r="G764" s="7">
        <f>COUNTIF($AK$746:$AP$751,2)</f>
        <v/>
      </c>
      <c r="H764" s="12">
        <f>AVERAGE($B$764:$F$764)</f>
        <v/>
      </c>
      <c r="I764" s="12">
        <f>STDEV.P($B$764:$F$764)</f>
        <v/>
      </c>
    </row>
    <row r="765">
      <c r="A765" s="3" t="inlineStr">
        <is>
          <t>eigenvalues (real part, numpy order; pasted)</t>
        </is>
      </c>
    </row>
    <row r="766">
      <c r="A766" s="3" t="inlineStr">
        <is>
          <t xml:space="preserve">  λ1</t>
        </is>
      </c>
      <c r="B766" s="19" t="n">
        <v>3.709275359436922</v>
      </c>
      <c r="C766" s="19" t="n">
        <v>3.709275359436922</v>
      </c>
      <c r="D766" s="19" t="n">
        <v>3.709275359436922</v>
      </c>
      <c r="E766" s="19" t="n">
        <v>3.709275359436922</v>
      </c>
      <c r="F766" s="19" t="n">
        <v>3.709275359436922</v>
      </c>
      <c r="G766" s="19" t="n">
        <v>3.709275359436922</v>
      </c>
    </row>
    <row r="767">
      <c r="A767" s="3" t="inlineStr">
        <is>
          <t xml:space="preserve">  λ2</t>
        </is>
      </c>
      <c r="B767" s="19" t="n">
        <v>-0.9032119259115534</v>
      </c>
      <c r="C767" s="19" t="n">
        <v>-0.9032119259115534</v>
      </c>
      <c r="D767" s="19" t="n">
        <v>-0.9032119259115534</v>
      </c>
      <c r="E767" s="19" t="n">
        <v>-0.9032119259115534</v>
      </c>
      <c r="F767" s="19" t="n">
        <v>-0.9032119259115534</v>
      </c>
      <c r="G767" s="19" t="n">
        <v>-0.9032119259115534</v>
      </c>
    </row>
    <row r="768">
      <c r="A768" s="3" t="inlineStr">
        <is>
          <t xml:space="preserve">  λ3</t>
        </is>
      </c>
      <c r="B768" s="19" t="n">
        <v>-7.436524117913825e-17</v>
      </c>
      <c r="C768" s="19" t="n">
        <v>-7.436524117913825e-17</v>
      </c>
      <c r="D768" s="19" t="n">
        <v>-7.436524117913825e-17</v>
      </c>
      <c r="E768" s="19" t="n">
        <v>-7.436524117913825e-17</v>
      </c>
      <c r="F768" s="19" t="n">
        <v>-7.436524117913825e-17</v>
      </c>
      <c r="G768" s="19" t="n">
        <v>-7.436524117913825e-17</v>
      </c>
    </row>
    <row r="769">
      <c r="A769" s="3" t="inlineStr">
        <is>
          <t xml:space="preserve">  λ4</t>
        </is>
      </c>
      <c r="B769" s="19" t="n">
        <v>1.999999999999999</v>
      </c>
      <c r="C769" s="19" t="n">
        <v>1.999999999999999</v>
      </c>
      <c r="D769" s="19" t="n">
        <v>1.999999999999999</v>
      </c>
      <c r="E769" s="19" t="n">
        <v>1.999999999999999</v>
      </c>
      <c r="F769" s="19" t="n">
        <v>1.999999999999999</v>
      </c>
      <c r="G769" s="19" t="n">
        <v>1.999999999999999</v>
      </c>
    </row>
    <row r="770">
      <c r="A770" s="3" t="inlineStr">
        <is>
          <t xml:space="preserve">  λ5</t>
        </is>
      </c>
      <c r="B770" s="19" t="n">
        <v>1.193936566474631</v>
      </c>
      <c r="C770" s="19" t="n">
        <v>1.193936566474631</v>
      </c>
      <c r="D770" s="19" t="n">
        <v>1.193936566474631</v>
      </c>
      <c r="E770" s="19" t="n">
        <v>1.193936566474631</v>
      </c>
      <c r="F770" s="19" t="n">
        <v>1.193936566474631</v>
      </c>
      <c r="G770" s="19" t="n">
        <v>1.193936566474631</v>
      </c>
    </row>
    <row r="771">
      <c r="A771" s="3" t="inlineStr">
        <is>
          <t xml:space="preserve">  λ6</t>
        </is>
      </c>
      <c r="B771" s="19" t="n">
        <v>0</v>
      </c>
      <c r="C771" s="19" t="n">
        <v>0</v>
      </c>
      <c r="D771" s="19" t="n">
        <v>0</v>
      </c>
      <c r="E771" s="19" t="n">
        <v>0</v>
      </c>
      <c r="F771" s="19" t="n">
        <v>0</v>
      </c>
      <c r="G771" s="19" t="n">
        <v>0</v>
      </c>
    </row>
    <row r="772">
      <c r="A772" s="3" t="inlineStr">
        <is>
          <t>eigenvalues sorted desc (LARGE)</t>
        </is>
      </c>
    </row>
    <row r="773">
      <c r="A773" s="3" t="inlineStr">
        <is>
          <t xml:space="preserve">  λ(1)</t>
        </is>
      </c>
      <c r="B773" s="19">
        <f>LARGE($B$766:$B$771,1)</f>
        <v/>
      </c>
      <c r="C773" s="19">
        <f>LARGE($C$766:$C$771,1)</f>
        <v/>
      </c>
      <c r="D773" s="19">
        <f>LARGE($D$766:$D$771,1)</f>
        <v/>
      </c>
      <c r="E773" s="19">
        <f>LARGE($E$766:$E$771,1)</f>
        <v/>
      </c>
      <c r="F773" s="19">
        <f>LARGE($F$766:$F$771,1)</f>
        <v/>
      </c>
      <c r="G773" s="19">
        <f>LARGE($G$766:$G$771,1)</f>
        <v/>
      </c>
    </row>
    <row r="774">
      <c r="A774" s="3" t="inlineStr">
        <is>
          <t xml:space="preserve">  λ(2)</t>
        </is>
      </c>
      <c r="B774" s="19">
        <f>LARGE($B$766:$B$771,2)</f>
        <v/>
      </c>
      <c r="C774" s="19">
        <f>LARGE($C$766:$C$771,2)</f>
        <v/>
      </c>
      <c r="D774" s="19">
        <f>LARGE($D$766:$D$771,2)</f>
        <v/>
      </c>
      <c r="E774" s="19">
        <f>LARGE($E$766:$E$771,2)</f>
        <v/>
      </c>
      <c r="F774" s="19">
        <f>LARGE($F$766:$F$771,2)</f>
        <v/>
      </c>
      <c r="G774" s="19">
        <f>LARGE($G$766:$G$771,2)</f>
        <v/>
      </c>
    </row>
    <row r="775">
      <c r="A775" s="3" t="inlineStr">
        <is>
          <t xml:space="preserve">  λ(3)</t>
        </is>
      </c>
      <c r="B775" s="19">
        <f>LARGE($B$766:$B$771,3)</f>
        <v/>
      </c>
      <c r="C775" s="19">
        <f>LARGE($C$766:$C$771,3)</f>
        <v/>
      </c>
      <c r="D775" s="19">
        <f>LARGE($D$766:$D$771,3)</f>
        <v/>
      </c>
      <c r="E775" s="19">
        <f>LARGE($E$766:$E$771,3)</f>
        <v/>
      </c>
      <c r="F775" s="19">
        <f>LARGE($F$766:$F$771,3)</f>
        <v/>
      </c>
      <c r="G775" s="19">
        <f>LARGE($G$766:$G$771,3)</f>
        <v/>
      </c>
    </row>
    <row r="776">
      <c r="A776" s="3" t="inlineStr">
        <is>
          <t xml:space="preserve">  λ(4)</t>
        </is>
      </c>
      <c r="B776" s="19">
        <f>LARGE($B$766:$B$771,4)</f>
        <v/>
      </c>
      <c r="C776" s="19">
        <f>LARGE($C$766:$C$771,4)</f>
        <v/>
      </c>
      <c r="D776" s="19">
        <f>LARGE($D$766:$D$771,4)</f>
        <v/>
      </c>
      <c r="E776" s="19">
        <f>LARGE($E$766:$E$771,4)</f>
        <v/>
      </c>
      <c r="F776" s="19">
        <f>LARGE($F$766:$F$771,4)</f>
        <v/>
      </c>
      <c r="G776" s="19">
        <f>LARGE($G$766:$G$771,4)</f>
        <v/>
      </c>
    </row>
    <row r="777">
      <c r="A777" s="3" t="inlineStr">
        <is>
          <t xml:space="preserve">  λ(5)</t>
        </is>
      </c>
      <c r="B777" s="19">
        <f>LARGE($B$766:$B$771,5)</f>
        <v/>
      </c>
      <c r="C777" s="19">
        <f>LARGE($C$766:$C$771,5)</f>
        <v/>
      </c>
      <c r="D777" s="19">
        <f>LARGE($D$766:$D$771,5)</f>
        <v/>
      </c>
      <c r="E777" s="19">
        <f>LARGE($E$766:$E$771,5)</f>
        <v/>
      </c>
      <c r="F777" s="19">
        <f>LARGE($F$766:$F$771,5)</f>
        <v/>
      </c>
      <c r="G777" s="19">
        <f>LARGE($G$766:$G$771,5)</f>
        <v/>
      </c>
    </row>
    <row r="778">
      <c r="A778" s="3" t="inlineStr">
        <is>
          <t xml:space="preserve">  λ(6)</t>
        </is>
      </c>
      <c r="B778" s="19">
        <f>LARGE($B$766:$B$771,6)</f>
        <v/>
      </c>
      <c r="C778" s="19">
        <f>LARGE($C$766:$C$771,6)</f>
        <v/>
      </c>
      <c r="D778" s="19">
        <f>LARGE($D$766:$D$771,6)</f>
        <v/>
      </c>
      <c r="E778" s="19">
        <f>LARGE($E$766:$E$771,6)</f>
        <v/>
      </c>
      <c r="F778" s="19">
        <f>LARGE($F$766:$F$771,6)</f>
        <v/>
      </c>
      <c r="G778" s="19">
        <f>LARGE($G$766:$G$771,6)</f>
        <v/>
      </c>
    </row>
    <row r="779">
      <c r="A779" s="3" t="inlineStr">
        <is>
          <t>check: Σeig − trace (→0)</t>
        </is>
      </c>
      <c r="B779" s="3">
        <f>ROUND(SUM($B$766:$B$771)-($B$746+$C$747+$D$748+$E$749+$F$750+$G$751),6)</f>
        <v/>
      </c>
      <c r="C779" s="3">
        <f>ROUND(SUM($C$766:$C$771)-($I$746+$J$747+$K$748+$L$749+$M$750+$N$751),6)</f>
        <v/>
      </c>
      <c r="D779" s="3">
        <f>ROUND(SUM($D$766:$D$771)-($P$746+$Q$747+$R$748+$S$749+$T$750+$U$751),6)</f>
        <v/>
      </c>
      <c r="E779" s="3">
        <f>ROUND(SUM($E$766:$E$771)-($W$746+$X$747+$Y$748+$Z$749+$AA$750+$AB$751),6)</f>
        <v/>
      </c>
      <c r="F779" s="3">
        <f>ROUND(SUM($F$766:$F$771)-($AD$746+$AE$747+$AF$748+$AG$749+$AH$750+$AI$751),6)</f>
        <v/>
      </c>
      <c r="G779" s="3">
        <f>ROUND(SUM($G$766:$G$771)-($AK$746+$AL$747+$AM$748+$AN$749+$AO$750+$AP$751),6)</f>
        <v/>
      </c>
    </row>
    <row r="780">
      <c r="A780" s="3" t="inlineStr">
        <is>
          <t>check: Πeig − det (→0)</t>
        </is>
      </c>
      <c r="B780" s="3">
        <f>ROUND(MDETERM($B$746:$G$751)-PRODUCT($B$766:$B$771),6)</f>
        <v/>
      </c>
      <c r="C780" s="3">
        <f>ROUND(MDETERM($I$746:$N$751)-PRODUCT($C$766:$C$771),6)</f>
        <v/>
      </c>
      <c r="D780" s="3">
        <f>ROUND(MDETERM($P$746:$U$751)-PRODUCT($D$766:$D$771),6)</f>
        <v/>
      </c>
      <c r="E780" s="3">
        <f>ROUND(MDETERM($W$746:$AB$751)-PRODUCT($E$766:$E$771),6)</f>
        <v/>
      </c>
      <c r="F780" s="3">
        <f>ROUND(MDETERM($AD$746:$AI$751)-PRODUCT($F$766:$F$771),6)</f>
        <v/>
      </c>
      <c r="G780" s="3">
        <f>ROUND(MDETERM($AK$746:$AP$751)-PRODUCT($G$766:$G$771),6)</f>
        <v/>
      </c>
    </row>
    <row r="781">
      <c r="A781" s="3" t="inlineStr">
        <is>
          <t>complex eigenvalues?</t>
        </is>
      </c>
      <c r="B781" s="3" t="inlineStr"/>
      <c r="C781" s="3" t="inlineStr"/>
      <c r="D781" s="3" t="inlineStr"/>
      <c r="E781" s="3" t="inlineStr"/>
      <c r="F781" s="3" t="inlineStr"/>
      <c r="G781" s="3" t="inlineStr"/>
    </row>
    <row r="782">
      <c r="A782" s="3" t="inlineStr">
        <is>
          <t>check: det(M − λᵢI) per sorted λ (→0)</t>
        </is>
      </c>
    </row>
    <row r="783">
      <c r="A783" s="3" t="inlineStr">
        <is>
          <t xml:space="preserve">  det(M − λ(1)I)</t>
        </is>
      </c>
      <c r="B783" s="3">
        <f t="array" ref="B783">ROUND(MDETERM($B$746:$G$751-$B$773*MUNIT(6)),6)</f>
        <v/>
      </c>
      <c r="C783" s="3">
        <f t="array" ref="C783">ROUND(MDETERM($I$746:$N$751-$C$773*MUNIT(6)),6)</f>
        <v/>
      </c>
      <c r="D783" s="3">
        <f t="array" ref="D783">ROUND(MDETERM($P$746:$U$751-$D$773*MUNIT(6)),6)</f>
        <v/>
      </c>
      <c r="E783" s="3">
        <f t="array" ref="E783">ROUND(MDETERM($W$746:$AB$751-$E$773*MUNIT(6)),6)</f>
        <v/>
      </c>
      <c r="F783" s="3">
        <f t="array" ref="F783">ROUND(MDETERM($AD$746:$AI$751-$F$773*MUNIT(6)),6)</f>
        <v/>
      </c>
      <c r="G783" s="3">
        <f t="array" ref="G783">ROUND(MDETERM($AK$746:$AP$751-$G$773*MUNIT(6)),6)</f>
        <v/>
      </c>
    </row>
    <row r="784">
      <c r="A784" s="3" t="inlineStr">
        <is>
          <t xml:space="preserve">  det(M − λ(2)I)</t>
        </is>
      </c>
      <c r="B784" s="3">
        <f t="array" ref="B784">ROUND(MDETERM($B$746:$G$751-$B$774*MUNIT(6)),6)</f>
        <v/>
      </c>
      <c r="C784" s="3">
        <f t="array" ref="C784">ROUND(MDETERM($I$746:$N$751-$C$774*MUNIT(6)),6)</f>
        <v/>
      </c>
      <c r="D784" s="3">
        <f t="array" ref="D784">ROUND(MDETERM($P$746:$U$751-$D$774*MUNIT(6)),6)</f>
        <v/>
      </c>
      <c r="E784" s="3">
        <f t="array" ref="E784">ROUND(MDETERM($W$746:$AB$751-$E$774*MUNIT(6)),6)</f>
        <v/>
      </c>
      <c r="F784" s="3">
        <f t="array" ref="F784">ROUND(MDETERM($AD$746:$AI$751-$F$774*MUNIT(6)),6)</f>
        <v/>
      </c>
      <c r="G784" s="3">
        <f t="array" ref="G784">ROUND(MDETERM($AK$746:$AP$751-$G$774*MUNIT(6)),6)</f>
        <v/>
      </c>
    </row>
    <row r="785">
      <c r="A785" s="3" t="inlineStr">
        <is>
          <t xml:space="preserve">  det(M − λ(3)I)</t>
        </is>
      </c>
      <c r="B785" s="3">
        <f t="array" ref="B785">ROUND(MDETERM($B$746:$G$751-$B$775*MUNIT(6)),6)</f>
        <v/>
      </c>
      <c r="C785" s="3">
        <f t="array" ref="C785">ROUND(MDETERM($I$746:$N$751-$C$775*MUNIT(6)),6)</f>
        <v/>
      </c>
      <c r="D785" s="3">
        <f t="array" ref="D785">ROUND(MDETERM($P$746:$U$751-$D$775*MUNIT(6)),6)</f>
        <v/>
      </c>
      <c r="E785" s="3">
        <f t="array" ref="E785">ROUND(MDETERM($W$746:$AB$751-$E$775*MUNIT(6)),6)</f>
        <v/>
      </c>
      <c r="F785" s="3">
        <f t="array" ref="F785">ROUND(MDETERM($AD$746:$AI$751-$F$775*MUNIT(6)),6)</f>
        <v/>
      </c>
      <c r="G785" s="3">
        <f t="array" ref="G785">ROUND(MDETERM($AK$746:$AP$751-$G$775*MUNIT(6)),6)</f>
        <v/>
      </c>
    </row>
    <row r="786">
      <c r="A786" s="3" t="inlineStr">
        <is>
          <t xml:space="preserve">  det(M − λ(4)I)</t>
        </is>
      </c>
      <c r="B786" s="3">
        <f t="array" ref="B786">ROUND(MDETERM($B$746:$G$751-$B$776*MUNIT(6)),6)</f>
        <v/>
      </c>
      <c r="C786" s="3">
        <f t="array" ref="C786">ROUND(MDETERM($I$746:$N$751-$C$776*MUNIT(6)),6)</f>
        <v/>
      </c>
      <c r="D786" s="3">
        <f t="array" ref="D786">ROUND(MDETERM($P$746:$U$751-$D$776*MUNIT(6)),6)</f>
        <v/>
      </c>
      <c r="E786" s="3">
        <f t="array" ref="E786">ROUND(MDETERM($W$746:$AB$751-$E$776*MUNIT(6)),6)</f>
        <v/>
      </c>
      <c r="F786" s="3">
        <f t="array" ref="F786">ROUND(MDETERM($AD$746:$AI$751-$F$776*MUNIT(6)),6)</f>
        <v/>
      </c>
      <c r="G786" s="3">
        <f t="array" ref="G786">ROUND(MDETERM($AK$746:$AP$751-$G$776*MUNIT(6)),6)</f>
        <v/>
      </c>
    </row>
    <row r="787">
      <c r="A787" s="3" t="inlineStr">
        <is>
          <t xml:space="preserve">  det(M − λ(5)I)</t>
        </is>
      </c>
      <c r="B787" s="3">
        <f t="array" ref="B787">ROUND(MDETERM($B$746:$G$751-$B$777*MUNIT(6)),6)</f>
        <v/>
      </c>
      <c r="C787" s="3">
        <f t="array" ref="C787">ROUND(MDETERM($I$746:$N$751-$C$777*MUNIT(6)),6)</f>
        <v/>
      </c>
      <c r="D787" s="3">
        <f t="array" ref="D787">ROUND(MDETERM($P$746:$U$751-$D$777*MUNIT(6)),6)</f>
        <v/>
      </c>
      <c r="E787" s="3">
        <f t="array" ref="E787">ROUND(MDETERM($W$746:$AB$751-$E$777*MUNIT(6)),6)</f>
        <v/>
      </c>
      <c r="F787" s="3">
        <f t="array" ref="F787">ROUND(MDETERM($AD$746:$AI$751-$F$777*MUNIT(6)),6)</f>
        <v/>
      </c>
      <c r="G787" s="3">
        <f t="array" ref="G787">ROUND(MDETERM($AK$746:$AP$751-$G$777*MUNIT(6)),6)</f>
        <v/>
      </c>
    </row>
    <row r="788">
      <c r="A788" s="3" t="inlineStr">
        <is>
          <t xml:space="preserve">  det(M − λ(6)I)</t>
        </is>
      </c>
      <c r="B788" s="3">
        <f t="array" ref="B788">ROUND(MDETERM($B$746:$G$751-$B$778*MUNIT(6)),6)</f>
        <v/>
      </c>
      <c r="C788" s="3">
        <f t="array" ref="C788">ROUND(MDETERM($I$746:$N$751-$C$778*MUNIT(6)),6)</f>
        <v/>
      </c>
      <c r="D788" s="3">
        <f t="array" ref="D788">ROUND(MDETERM($P$746:$U$751-$D$778*MUNIT(6)),6)</f>
        <v/>
      </c>
      <c r="E788" s="3">
        <f t="array" ref="E788">ROUND(MDETERM($W$746:$AB$751-$E$778*MUNIT(6)),6)</f>
        <v/>
      </c>
      <c r="F788" s="3">
        <f t="array" ref="F788">ROUND(MDETERM($AD$746:$AI$751-$F$778*MUNIT(6)),6)</f>
        <v/>
      </c>
      <c r="G788" s="3">
        <f t="array" ref="G788">ROUND(MDETERM($AK$746:$AP$751-$G$778*MUNIT(6)),6)</f>
        <v/>
      </c>
    </row>
    <row r="792" ht="16" customHeight="1">
      <c r="A792" s="14" t="inlineStr">
        <is>
          <t>RAG R3 | llama3.3:70b</t>
        </is>
      </c>
      <c r="B792" s="9" t="inlineStr">
        <is>
          <t>run 1 (raw, pasted)</t>
        </is>
      </c>
      <c r="I792" s="9" t="inlineStr">
        <is>
          <t>run 2 (raw, pasted)</t>
        </is>
      </c>
      <c r="P792" s="9" t="inlineStr">
        <is>
          <t>run 3 (raw, pasted)</t>
        </is>
      </c>
      <c r="W792" s="9" t="inlineStr">
        <is>
          <t>run 4 (raw, pasted)</t>
        </is>
      </c>
      <c r="AD792" s="9" t="inlineStr">
        <is>
          <t>run 5 (raw, pasted)</t>
        </is>
      </c>
      <c r="AK792" s="9" t="inlineStr">
        <is>
          <t>Step2 average matrix (formula)</t>
        </is>
      </c>
      <c r="AR792" s="9" t="inlineStr">
        <is>
          <t>ground truth (reference)</t>
        </is>
      </c>
    </row>
    <row r="793" ht="60" customHeight="1">
      <c r="B793" s="15" t="inlineStr">
        <is>
          <t>Payload</t>
        </is>
      </c>
      <c r="C793" s="15" t="inlineStr">
        <is>
          <t>Power System</t>
        </is>
      </c>
      <c r="D793" s="15" t="inlineStr">
        <is>
          <t>Communication System</t>
        </is>
      </c>
      <c r="E793" s="15" t="inlineStr">
        <is>
          <t>Structural System</t>
        </is>
      </c>
      <c r="F793" s="15" t="inlineStr">
        <is>
          <t>Thermal Control System</t>
        </is>
      </c>
      <c r="G793" s="15" t="inlineStr">
        <is>
          <t>Propulsion System</t>
        </is>
      </c>
      <c r="I793" s="15" t="inlineStr">
        <is>
          <t>Payload</t>
        </is>
      </c>
      <c r="J793" s="15" t="inlineStr">
        <is>
          <t>Power System</t>
        </is>
      </c>
      <c r="K793" s="15" t="inlineStr">
        <is>
          <t>Communication System</t>
        </is>
      </c>
      <c r="L793" s="15" t="inlineStr">
        <is>
          <t>Structural System</t>
        </is>
      </c>
      <c r="M793" s="15" t="inlineStr">
        <is>
          <t>Thermal Control System</t>
        </is>
      </c>
      <c r="N793" s="15" t="inlineStr">
        <is>
          <t>Propulsion System</t>
        </is>
      </c>
      <c r="P793" s="15" t="inlineStr">
        <is>
          <t>Payload</t>
        </is>
      </c>
      <c r="Q793" s="15" t="inlineStr">
        <is>
          <t>Power System</t>
        </is>
      </c>
      <c r="R793" s="15" t="inlineStr">
        <is>
          <t>Communication System</t>
        </is>
      </c>
      <c r="S793" s="15" t="inlineStr">
        <is>
          <t>Structural System</t>
        </is>
      </c>
      <c r="T793" s="15" t="inlineStr">
        <is>
          <t>Thermal Control System</t>
        </is>
      </c>
      <c r="U793" s="15" t="inlineStr">
        <is>
          <t>Propulsion System</t>
        </is>
      </c>
      <c r="W793" s="15" t="inlineStr">
        <is>
          <t>Payload</t>
        </is>
      </c>
      <c r="X793" s="15" t="inlineStr">
        <is>
          <t>Power System</t>
        </is>
      </c>
      <c r="Y793" s="15" t="inlineStr">
        <is>
          <t>Communication System</t>
        </is>
      </c>
      <c r="Z793" s="15" t="inlineStr">
        <is>
          <t>Structural System</t>
        </is>
      </c>
      <c r="AA793" s="15" t="inlineStr">
        <is>
          <t>Thermal Control System</t>
        </is>
      </c>
      <c r="AB793" s="15" t="inlineStr">
        <is>
          <t>Propulsion System</t>
        </is>
      </c>
      <c r="AD793" s="15" t="inlineStr">
        <is>
          <t>Payload</t>
        </is>
      </c>
      <c r="AE793" s="15" t="inlineStr">
        <is>
          <t>Power System</t>
        </is>
      </c>
      <c r="AF793" s="15" t="inlineStr">
        <is>
          <t>Communication System</t>
        </is>
      </c>
      <c r="AG793" s="15" t="inlineStr">
        <is>
          <t>Structural System</t>
        </is>
      </c>
      <c r="AH793" s="15" t="inlineStr">
        <is>
          <t>Thermal Control System</t>
        </is>
      </c>
      <c r="AI793" s="15" t="inlineStr">
        <is>
          <t>Propulsion System</t>
        </is>
      </c>
      <c r="AK793" s="15" t="inlineStr">
        <is>
          <t>Payload</t>
        </is>
      </c>
      <c r="AL793" s="15" t="inlineStr">
        <is>
          <t>Power System</t>
        </is>
      </c>
      <c r="AM793" s="15" t="inlineStr">
        <is>
          <t>Communication System</t>
        </is>
      </c>
      <c r="AN793" s="15" t="inlineStr">
        <is>
          <t>Structural System</t>
        </is>
      </c>
      <c r="AO793" s="15" t="inlineStr">
        <is>
          <t>Thermal Control System</t>
        </is>
      </c>
      <c r="AP793" s="15" t="inlineStr">
        <is>
          <t>Propulsion System</t>
        </is>
      </c>
    </row>
    <row r="794">
      <c r="A794" s="3" t="inlineStr">
        <is>
          <t>Payload</t>
        </is>
      </c>
      <c r="B794" s="8" t="n">
        <v>1</v>
      </c>
      <c r="C794" s="8" t="n">
        <v>1</v>
      </c>
      <c r="D794" s="8" t="n">
        <v>1</v>
      </c>
      <c r="E794" s="8" t="n">
        <v>1</v>
      </c>
      <c r="F794" s="8" t="n">
        <v>0</v>
      </c>
      <c r="G794" s="8" t="n">
        <v>0</v>
      </c>
      <c r="I794" s="8" t="n">
        <v>1</v>
      </c>
      <c r="J794" s="8" t="n">
        <v>1</v>
      </c>
      <c r="K794" s="8" t="n">
        <v>1</v>
      </c>
      <c r="L794" s="8" t="n">
        <v>1</v>
      </c>
      <c r="M794" s="8" t="n">
        <v>0</v>
      </c>
      <c r="N794" s="8" t="n">
        <v>0</v>
      </c>
      <c r="P794" s="8" t="n">
        <v>1</v>
      </c>
      <c r="Q794" s="8" t="n">
        <v>1</v>
      </c>
      <c r="R794" s="8" t="n">
        <v>1</v>
      </c>
      <c r="S794" s="8" t="n">
        <v>1</v>
      </c>
      <c r="T794" s="8" t="n">
        <v>0</v>
      </c>
      <c r="U794" s="8" t="n">
        <v>0</v>
      </c>
      <c r="W794" s="8" t="n">
        <v>1</v>
      </c>
      <c r="X794" s="8" t="n">
        <v>1</v>
      </c>
      <c r="Y794" s="8" t="n">
        <v>1</v>
      </c>
      <c r="Z794" s="8" t="n">
        <v>1</v>
      </c>
      <c r="AA794" s="8" t="n">
        <v>0</v>
      </c>
      <c r="AB794" s="8" t="n">
        <v>0</v>
      </c>
      <c r="AD794" s="8" t="n">
        <v>1</v>
      </c>
      <c r="AE794" s="8" t="n">
        <v>1</v>
      </c>
      <c r="AF794" s="8" t="n">
        <v>1</v>
      </c>
      <c r="AG794" s="8" t="n">
        <v>1</v>
      </c>
      <c r="AH794" s="8" t="n">
        <v>0</v>
      </c>
      <c r="AI794" s="8" t="n">
        <v>0</v>
      </c>
      <c r="AK794" s="8">
        <f>IF(($B$794&lt;&gt;2)+($I$794&lt;&gt;2)+($P$794&lt;&gt;2)+($W$794&lt;&gt;2)+($AD$794&lt;&gt;2)=0,2,IF((($B$794&lt;&gt;2)*$B$794+($I$794&lt;&gt;2)*$I$794+($P$794&lt;&gt;2)*$P$794+($W$794&lt;&gt;2)*$W$794+($AD$794&lt;&gt;2)*$AD$794)/(($B$794&lt;&gt;2)+($I$794&lt;&gt;2)+($P$794&lt;&gt;2)+($W$794&lt;&gt;2)+($AD$794&lt;&gt;2))&gt;=0.5,1,0))</f>
        <v/>
      </c>
      <c r="AL794" s="8">
        <f>IF(($C$794&lt;&gt;2)+($J$794&lt;&gt;2)+($Q$794&lt;&gt;2)+($X$794&lt;&gt;2)+($AE$794&lt;&gt;2)=0,2,IF((($C$794&lt;&gt;2)*$C$794+($J$794&lt;&gt;2)*$J$794+($Q$794&lt;&gt;2)*$Q$794+($X$794&lt;&gt;2)*$X$794+($AE$794&lt;&gt;2)*$AE$794)/(($C$794&lt;&gt;2)+($J$794&lt;&gt;2)+($Q$794&lt;&gt;2)+($X$794&lt;&gt;2)+($AE$794&lt;&gt;2))&gt;=0.5,1,0))</f>
        <v/>
      </c>
      <c r="AM794" s="8">
        <f>IF(($D$794&lt;&gt;2)+($K$794&lt;&gt;2)+($R$794&lt;&gt;2)+($Y$794&lt;&gt;2)+($AF$794&lt;&gt;2)=0,2,IF((($D$794&lt;&gt;2)*$D$794+($K$794&lt;&gt;2)*$K$794+($R$794&lt;&gt;2)*$R$794+($Y$794&lt;&gt;2)*$Y$794+($AF$794&lt;&gt;2)*$AF$794)/(($D$794&lt;&gt;2)+($K$794&lt;&gt;2)+($R$794&lt;&gt;2)+($Y$794&lt;&gt;2)+($AF$794&lt;&gt;2))&gt;=0.5,1,0))</f>
        <v/>
      </c>
      <c r="AN794" s="8">
        <f>IF(($E$794&lt;&gt;2)+($L$794&lt;&gt;2)+($S$794&lt;&gt;2)+($Z$794&lt;&gt;2)+($AG$794&lt;&gt;2)=0,2,IF((($E$794&lt;&gt;2)*$E$794+($L$794&lt;&gt;2)*$L$794+($S$794&lt;&gt;2)*$S$794+($Z$794&lt;&gt;2)*$Z$794+($AG$794&lt;&gt;2)*$AG$794)/(($E$794&lt;&gt;2)+($L$794&lt;&gt;2)+($S$794&lt;&gt;2)+($Z$794&lt;&gt;2)+($AG$794&lt;&gt;2))&gt;=0.5,1,0))</f>
        <v/>
      </c>
      <c r="AO794" s="8">
        <f>IF(($F$794&lt;&gt;2)+($M$794&lt;&gt;2)+($T$794&lt;&gt;2)+($AA$794&lt;&gt;2)+($AH$794&lt;&gt;2)=0,2,IF((($F$794&lt;&gt;2)*$F$794+($M$794&lt;&gt;2)*$M$794+($T$794&lt;&gt;2)*$T$794+($AA$794&lt;&gt;2)*$AA$794+($AH$794&lt;&gt;2)*$AH$794)/(($F$794&lt;&gt;2)+($M$794&lt;&gt;2)+($T$794&lt;&gt;2)+($AA$794&lt;&gt;2)+($AH$794&lt;&gt;2))&gt;=0.5,1,0))</f>
        <v/>
      </c>
      <c r="AP794" s="8">
        <f>IF(($G$794&lt;&gt;2)+($N$794&lt;&gt;2)+($U$794&lt;&gt;2)+($AB$794&lt;&gt;2)+($AI$794&lt;&gt;2)=0,2,IF((($G$794&lt;&gt;2)*$G$794+($N$794&lt;&gt;2)*$N$794+($U$794&lt;&gt;2)*$U$794+($AB$794&lt;&gt;2)*$AB$794+($AI$794&lt;&gt;2)*$AI$794)/(($G$794&lt;&gt;2)+($N$794&lt;&gt;2)+($U$794&lt;&gt;2)+($AB$794&lt;&gt;2)+($AI$794&lt;&gt;2))&gt;=0.5,1,0))</f>
        <v/>
      </c>
      <c r="AR794" s="16">
        <f>'Ground truth'!$B$3</f>
        <v/>
      </c>
      <c r="AS794" s="16">
        <f>'Ground truth'!$C$3</f>
        <v/>
      </c>
      <c r="AT794" s="16">
        <f>'Ground truth'!$D$3</f>
        <v/>
      </c>
      <c r="AU794" s="16">
        <f>'Ground truth'!$E$3</f>
        <v/>
      </c>
      <c r="AV794" s="16">
        <f>'Ground truth'!$F$3</f>
        <v/>
      </c>
      <c r="AW794" s="16">
        <f>'Ground truth'!$G$3</f>
        <v/>
      </c>
    </row>
    <row r="795">
      <c r="A795" s="3" t="inlineStr">
        <is>
          <t>Power System</t>
        </is>
      </c>
      <c r="B795" s="8" t="n">
        <v>1</v>
      </c>
      <c r="C795" s="8" t="n">
        <v>1</v>
      </c>
      <c r="D795" s="8" t="n">
        <v>1</v>
      </c>
      <c r="E795" s="8" t="n">
        <v>1</v>
      </c>
      <c r="F795" s="8" t="n">
        <v>0</v>
      </c>
      <c r="G795" s="8" t="n">
        <v>0</v>
      </c>
      <c r="I795" s="8" t="n">
        <v>1</v>
      </c>
      <c r="J795" s="8" t="n">
        <v>1</v>
      </c>
      <c r="K795" s="8" t="n">
        <v>1</v>
      </c>
      <c r="L795" s="8" t="n">
        <v>1</v>
      </c>
      <c r="M795" s="8" t="n">
        <v>0</v>
      </c>
      <c r="N795" s="8" t="n">
        <v>0</v>
      </c>
      <c r="P795" s="8" t="n">
        <v>1</v>
      </c>
      <c r="Q795" s="8" t="n">
        <v>1</v>
      </c>
      <c r="R795" s="8" t="n">
        <v>1</v>
      </c>
      <c r="S795" s="8" t="n">
        <v>1</v>
      </c>
      <c r="T795" s="8" t="n">
        <v>0</v>
      </c>
      <c r="U795" s="8" t="n">
        <v>0</v>
      </c>
      <c r="W795" s="8" t="n">
        <v>1</v>
      </c>
      <c r="X795" s="8" t="n">
        <v>1</v>
      </c>
      <c r="Y795" s="8" t="n">
        <v>1</v>
      </c>
      <c r="Z795" s="8" t="n">
        <v>1</v>
      </c>
      <c r="AA795" s="8" t="n">
        <v>0</v>
      </c>
      <c r="AB795" s="8" t="n">
        <v>0</v>
      </c>
      <c r="AD795" s="8" t="n">
        <v>1</v>
      </c>
      <c r="AE795" s="8" t="n">
        <v>1</v>
      </c>
      <c r="AF795" s="8" t="n">
        <v>1</v>
      </c>
      <c r="AG795" s="8" t="n">
        <v>1</v>
      </c>
      <c r="AH795" s="8" t="n">
        <v>0</v>
      </c>
      <c r="AI795" s="8" t="n">
        <v>0</v>
      </c>
      <c r="AK795" s="8">
        <f>IF(($B$795&lt;&gt;2)+($I$795&lt;&gt;2)+($P$795&lt;&gt;2)+($W$795&lt;&gt;2)+($AD$795&lt;&gt;2)=0,2,IF((($B$795&lt;&gt;2)*$B$795+($I$795&lt;&gt;2)*$I$795+($P$795&lt;&gt;2)*$P$795+($W$795&lt;&gt;2)*$W$795+($AD$795&lt;&gt;2)*$AD$795)/(($B$795&lt;&gt;2)+($I$795&lt;&gt;2)+($P$795&lt;&gt;2)+($W$795&lt;&gt;2)+($AD$795&lt;&gt;2))&gt;=0.5,1,0))</f>
        <v/>
      </c>
      <c r="AL795" s="8">
        <f>IF(($C$795&lt;&gt;2)+($J$795&lt;&gt;2)+($Q$795&lt;&gt;2)+($X$795&lt;&gt;2)+($AE$795&lt;&gt;2)=0,2,IF((($C$795&lt;&gt;2)*$C$795+($J$795&lt;&gt;2)*$J$795+($Q$795&lt;&gt;2)*$Q$795+($X$795&lt;&gt;2)*$X$795+($AE$795&lt;&gt;2)*$AE$795)/(($C$795&lt;&gt;2)+($J$795&lt;&gt;2)+($Q$795&lt;&gt;2)+($X$795&lt;&gt;2)+($AE$795&lt;&gt;2))&gt;=0.5,1,0))</f>
        <v/>
      </c>
      <c r="AM795" s="8">
        <f>IF(($D$795&lt;&gt;2)+($K$795&lt;&gt;2)+($R$795&lt;&gt;2)+($Y$795&lt;&gt;2)+($AF$795&lt;&gt;2)=0,2,IF((($D$795&lt;&gt;2)*$D$795+($K$795&lt;&gt;2)*$K$795+($R$795&lt;&gt;2)*$R$795+($Y$795&lt;&gt;2)*$Y$795+($AF$795&lt;&gt;2)*$AF$795)/(($D$795&lt;&gt;2)+($K$795&lt;&gt;2)+($R$795&lt;&gt;2)+($Y$795&lt;&gt;2)+($AF$795&lt;&gt;2))&gt;=0.5,1,0))</f>
        <v/>
      </c>
      <c r="AN795" s="8">
        <f>IF(($E$795&lt;&gt;2)+($L$795&lt;&gt;2)+($S$795&lt;&gt;2)+($Z$795&lt;&gt;2)+($AG$795&lt;&gt;2)=0,2,IF((($E$795&lt;&gt;2)*$E$795+($L$795&lt;&gt;2)*$L$795+($S$795&lt;&gt;2)*$S$795+($Z$795&lt;&gt;2)*$Z$795+($AG$795&lt;&gt;2)*$AG$795)/(($E$795&lt;&gt;2)+($L$795&lt;&gt;2)+($S$795&lt;&gt;2)+($Z$795&lt;&gt;2)+($AG$795&lt;&gt;2))&gt;=0.5,1,0))</f>
        <v/>
      </c>
      <c r="AO795" s="8">
        <f>IF(($F$795&lt;&gt;2)+($M$795&lt;&gt;2)+($T$795&lt;&gt;2)+($AA$795&lt;&gt;2)+($AH$795&lt;&gt;2)=0,2,IF((($F$795&lt;&gt;2)*$F$795+($M$795&lt;&gt;2)*$M$795+($T$795&lt;&gt;2)*$T$795+($AA$795&lt;&gt;2)*$AA$795+($AH$795&lt;&gt;2)*$AH$795)/(($F$795&lt;&gt;2)+($M$795&lt;&gt;2)+($T$795&lt;&gt;2)+($AA$795&lt;&gt;2)+($AH$795&lt;&gt;2))&gt;=0.5,1,0))</f>
        <v/>
      </c>
      <c r="AP795" s="8">
        <f>IF(($G$795&lt;&gt;2)+($N$795&lt;&gt;2)+($U$795&lt;&gt;2)+($AB$795&lt;&gt;2)+($AI$795&lt;&gt;2)=0,2,IF((($G$795&lt;&gt;2)*$G$795+($N$795&lt;&gt;2)*$N$795+($U$795&lt;&gt;2)*$U$795+($AB$795&lt;&gt;2)*$AB$795+($AI$795&lt;&gt;2)*$AI$795)/(($G$795&lt;&gt;2)+($N$795&lt;&gt;2)+($U$795&lt;&gt;2)+($AB$795&lt;&gt;2)+($AI$795&lt;&gt;2))&gt;=0.5,1,0))</f>
        <v/>
      </c>
      <c r="AR795" s="16">
        <f>'Ground truth'!$B$4</f>
        <v/>
      </c>
      <c r="AS795" s="16">
        <f>'Ground truth'!$C$4</f>
        <v/>
      </c>
      <c r="AT795" s="16">
        <f>'Ground truth'!$D$4</f>
        <v/>
      </c>
      <c r="AU795" s="16">
        <f>'Ground truth'!$E$4</f>
        <v/>
      </c>
      <c r="AV795" s="16">
        <f>'Ground truth'!$F$4</f>
        <v/>
      </c>
      <c r="AW795" s="16">
        <f>'Ground truth'!$G$4</f>
        <v/>
      </c>
    </row>
    <row r="796">
      <c r="A796" s="3" t="inlineStr">
        <is>
          <t>Communication System</t>
        </is>
      </c>
      <c r="B796" s="8" t="n">
        <v>1</v>
      </c>
      <c r="C796" s="8" t="n">
        <v>1</v>
      </c>
      <c r="D796" s="8" t="n">
        <v>1</v>
      </c>
      <c r="E796" s="8" t="n">
        <v>1</v>
      </c>
      <c r="F796" s="8" t="n">
        <v>0</v>
      </c>
      <c r="G796" s="8" t="n">
        <v>0</v>
      </c>
      <c r="I796" s="8" t="n">
        <v>1</v>
      </c>
      <c r="J796" s="8" t="n">
        <v>1</v>
      </c>
      <c r="K796" s="8" t="n">
        <v>1</v>
      </c>
      <c r="L796" s="8" t="n">
        <v>1</v>
      </c>
      <c r="M796" s="8" t="n">
        <v>0</v>
      </c>
      <c r="N796" s="8" t="n">
        <v>0</v>
      </c>
      <c r="P796" s="8" t="n">
        <v>1</v>
      </c>
      <c r="Q796" s="8" t="n">
        <v>1</v>
      </c>
      <c r="R796" s="8" t="n">
        <v>1</v>
      </c>
      <c r="S796" s="8" t="n">
        <v>1</v>
      </c>
      <c r="T796" s="8" t="n">
        <v>0</v>
      </c>
      <c r="U796" s="8" t="n">
        <v>0</v>
      </c>
      <c r="W796" s="8" t="n">
        <v>1</v>
      </c>
      <c r="X796" s="8" t="n">
        <v>1</v>
      </c>
      <c r="Y796" s="8" t="n">
        <v>1</v>
      </c>
      <c r="Z796" s="8" t="n">
        <v>1</v>
      </c>
      <c r="AA796" s="8" t="n">
        <v>0</v>
      </c>
      <c r="AB796" s="8" t="n">
        <v>0</v>
      </c>
      <c r="AD796" s="8" t="n">
        <v>1</v>
      </c>
      <c r="AE796" s="8" t="n">
        <v>1</v>
      </c>
      <c r="AF796" s="8" t="n">
        <v>1</v>
      </c>
      <c r="AG796" s="8" t="n">
        <v>1</v>
      </c>
      <c r="AH796" s="8" t="n">
        <v>0</v>
      </c>
      <c r="AI796" s="8" t="n">
        <v>0</v>
      </c>
      <c r="AK796" s="8">
        <f>IF(($B$796&lt;&gt;2)+($I$796&lt;&gt;2)+($P$796&lt;&gt;2)+($W$796&lt;&gt;2)+($AD$796&lt;&gt;2)=0,2,IF((($B$796&lt;&gt;2)*$B$796+($I$796&lt;&gt;2)*$I$796+($P$796&lt;&gt;2)*$P$796+($W$796&lt;&gt;2)*$W$796+($AD$796&lt;&gt;2)*$AD$796)/(($B$796&lt;&gt;2)+($I$796&lt;&gt;2)+($P$796&lt;&gt;2)+($W$796&lt;&gt;2)+($AD$796&lt;&gt;2))&gt;=0.5,1,0))</f>
        <v/>
      </c>
      <c r="AL796" s="8">
        <f>IF(($C$796&lt;&gt;2)+($J$796&lt;&gt;2)+($Q$796&lt;&gt;2)+($X$796&lt;&gt;2)+($AE$796&lt;&gt;2)=0,2,IF((($C$796&lt;&gt;2)*$C$796+($J$796&lt;&gt;2)*$J$796+($Q$796&lt;&gt;2)*$Q$796+($X$796&lt;&gt;2)*$X$796+($AE$796&lt;&gt;2)*$AE$796)/(($C$796&lt;&gt;2)+($J$796&lt;&gt;2)+($Q$796&lt;&gt;2)+($X$796&lt;&gt;2)+($AE$796&lt;&gt;2))&gt;=0.5,1,0))</f>
        <v/>
      </c>
      <c r="AM796" s="8">
        <f>IF(($D$796&lt;&gt;2)+($K$796&lt;&gt;2)+($R$796&lt;&gt;2)+($Y$796&lt;&gt;2)+($AF$796&lt;&gt;2)=0,2,IF((($D$796&lt;&gt;2)*$D$796+($K$796&lt;&gt;2)*$K$796+($R$796&lt;&gt;2)*$R$796+($Y$796&lt;&gt;2)*$Y$796+($AF$796&lt;&gt;2)*$AF$796)/(($D$796&lt;&gt;2)+($K$796&lt;&gt;2)+($R$796&lt;&gt;2)+($Y$796&lt;&gt;2)+($AF$796&lt;&gt;2))&gt;=0.5,1,0))</f>
        <v/>
      </c>
      <c r="AN796" s="8">
        <f>IF(($E$796&lt;&gt;2)+($L$796&lt;&gt;2)+($S$796&lt;&gt;2)+($Z$796&lt;&gt;2)+($AG$796&lt;&gt;2)=0,2,IF((($E$796&lt;&gt;2)*$E$796+($L$796&lt;&gt;2)*$L$796+($S$796&lt;&gt;2)*$S$796+($Z$796&lt;&gt;2)*$Z$796+($AG$796&lt;&gt;2)*$AG$796)/(($E$796&lt;&gt;2)+($L$796&lt;&gt;2)+($S$796&lt;&gt;2)+($Z$796&lt;&gt;2)+($AG$796&lt;&gt;2))&gt;=0.5,1,0))</f>
        <v/>
      </c>
      <c r="AO796" s="8">
        <f>IF(($F$796&lt;&gt;2)+($M$796&lt;&gt;2)+($T$796&lt;&gt;2)+($AA$796&lt;&gt;2)+($AH$796&lt;&gt;2)=0,2,IF((($F$796&lt;&gt;2)*$F$796+($M$796&lt;&gt;2)*$M$796+($T$796&lt;&gt;2)*$T$796+($AA$796&lt;&gt;2)*$AA$796+($AH$796&lt;&gt;2)*$AH$796)/(($F$796&lt;&gt;2)+($M$796&lt;&gt;2)+($T$796&lt;&gt;2)+($AA$796&lt;&gt;2)+($AH$796&lt;&gt;2))&gt;=0.5,1,0))</f>
        <v/>
      </c>
      <c r="AP796" s="8">
        <f>IF(($G$796&lt;&gt;2)+($N$796&lt;&gt;2)+($U$796&lt;&gt;2)+($AB$796&lt;&gt;2)+($AI$796&lt;&gt;2)=0,2,IF((($G$796&lt;&gt;2)*$G$796+($N$796&lt;&gt;2)*$N$796+($U$796&lt;&gt;2)*$U$796+($AB$796&lt;&gt;2)*$AB$796+($AI$796&lt;&gt;2)*$AI$796)/(($G$796&lt;&gt;2)+($N$796&lt;&gt;2)+($U$796&lt;&gt;2)+($AB$796&lt;&gt;2)+($AI$796&lt;&gt;2))&gt;=0.5,1,0))</f>
        <v/>
      </c>
      <c r="AR796" s="16">
        <f>'Ground truth'!$B$5</f>
        <v/>
      </c>
      <c r="AS796" s="16">
        <f>'Ground truth'!$C$5</f>
        <v/>
      </c>
      <c r="AT796" s="16">
        <f>'Ground truth'!$D$5</f>
        <v/>
      </c>
      <c r="AU796" s="16">
        <f>'Ground truth'!$E$5</f>
        <v/>
      </c>
      <c r="AV796" s="16">
        <f>'Ground truth'!$F$5</f>
        <v/>
      </c>
      <c r="AW796" s="16">
        <f>'Ground truth'!$G$5</f>
        <v/>
      </c>
    </row>
    <row r="797">
      <c r="A797" s="3" t="inlineStr">
        <is>
          <t>Structural System</t>
        </is>
      </c>
      <c r="B797" s="8" t="n">
        <v>1</v>
      </c>
      <c r="C797" s="8" t="n">
        <v>1</v>
      </c>
      <c r="D797" s="8" t="n">
        <v>1</v>
      </c>
      <c r="E797" s="8" t="n">
        <v>1</v>
      </c>
      <c r="F797" s="8" t="n">
        <v>0</v>
      </c>
      <c r="G797" s="8" t="n">
        <v>0</v>
      </c>
      <c r="I797" s="8" t="n">
        <v>1</v>
      </c>
      <c r="J797" s="8" t="n">
        <v>1</v>
      </c>
      <c r="K797" s="8" t="n">
        <v>1</v>
      </c>
      <c r="L797" s="8" t="n">
        <v>1</v>
      </c>
      <c r="M797" s="8" t="n">
        <v>0</v>
      </c>
      <c r="N797" s="8" t="n">
        <v>0</v>
      </c>
      <c r="P797" s="8" t="n">
        <v>1</v>
      </c>
      <c r="Q797" s="8" t="n">
        <v>1</v>
      </c>
      <c r="R797" s="8" t="n">
        <v>1</v>
      </c>
      <c r="S797" s="8" t="n">
        <v>1</v>
      </c>
      <c r="T797" s="8" t="n">
        <v>0</v>
      </c>
      <c r="U797" s="8" t="n">
        <v>0</v>
      </c>
      <c r="W797" s="8" t="n">
        <v>1</v>
      </c>
      <c r="X797" s="8" t="n">
        <v>1</v>
      </c>
      <c r="Y797" s="8" t="n">
        <v>1</v>
      </c>
      <c r="Z797" s="8" t="n">
        <v>1</v>
      </c>
      <c r="AA797" s="8" t="n">
        <v>0</v>
      </c>
      <c r="AB797" s="8" t="n">
        <v>0</v>
      </c>
      <c r="AD797" s="8" t="n">
        <v>1</v>
      </c>
      <c r="AE797" s="8" t="n">
        <v>1</v>
      </c>
      <c r="AF797" s="8" t="n">
        <v>1</v>
      </c>
      <c r="AG797" s="8" t="n">
        <v>1</v>
      </c>
      <c r="AH797" s="8" t="n">
        <v>0</v>
      </c>
      <c r="AI797" s="8" t="n">
        <v>0</v>
      </c>
      <c r="AK797" s="8">
        <f>IF(($B$797&lt;&gt;2)+($I$797&lt;&gt;2)+($P$797&lt;&gt;2)+($W$797&lt;&gt;2)+($AD$797&lt;&gt;2)=0,2,IF((($B$797&lt;&gt;2)*$B$797+($I$797&lt;&gt;2)*$I$797+($P$797&lt;&gt;2)*$P$797+($W$797&lt;&gt;2)*$W$797+($AD$797&lt;&gt;2)*$AD$797)/(($B$797&lt;&gt;2)+($I$797&lt;&gt;2)+($P$797&lt;&gt;2)+($W$797&lt;&gt;2)+($AD$797&lt;&gt;2))&gt;=0.5,1,0))</f>
        <v/>
      </c>
      <c r="AL797" s="8">
        <f>IF(($C$797&lt;&gt;2)+($J$797&lt;&gt;2)+($Q$797&lt;&gt;2)+($X$797&lt;&gt;2)+($AE$797&lt;&gt;2)=0,2,IF((($C$797&lt;&gt;2)*$C$797+($J$797&lt;&gt;2)*$J$797+($Q$797&lt;&gt;2)*$Q$797+($X$797&lt;&gt;2)*$X$797+($AE$797&lt;&gt;2)*$AE$797)/(($C$797&lt;&gt;2)+($J$797&lt;&gt;2)+($Q$797&lt;&gt;2)+($X$797&lt;&gt;2)+($AE$797&lt;&gt;2))&gt;=0.5,1,0))</f>
        <v/>
      </c>
      <c r="AM797" s="8">
        <f>IF(($D$797&lt;&gt;2)+($K$797&lt;&gt;2)+($R$797&lt;&gt;2)+($Y$797&lt;&gt;2)+($AF$797&lt;&gt;2)=0,2,IF((($D$797&lt;&gt;2)*$D$797+($K$797&lt;&gt;2)*$K$797+($R$797&lt;&gt;2)*$R$797+($Y$797&lt;&gt;2)*$Y$797+($AF$797&lt;&gt;2)*$AF$797)/(($D$797&lt;&gt;2)+($K$797&lt;&gt;2)+($R$797&lt;&gt;2)+($Y$797&lt;&gt;2)+($AF$797&lt;&gt;2))&gt;=0.5,1,0))</f>
        <v/>
      </c>
      <c r="AN797" s="8">
        <f>IF(($E$797&lt;&gt;2)+($L$797&lt;&gt;2)+($S$797&lt;&gt;2)+($Z$797&lt;&gt;2)+($AG$797&lt;&gt;2)=0,2,IF((($E$797&lt;&gt;2)*$E$797+($L$797&lt;&gt;2)*$L$797+($S$797&lt;&gt;2)*$S$797+($Z$797&lt;&gt;2)*$Z$797+($AG$797&lt;&gt;2)*$AG$797)/(($E$797&lt;&gt;2)+($L$797&lt;&gt;2)+($S$797&lt;&gt;2)+($Z$797&lt;&gt;2)+($AG$797&lt;&gt;2))&gt;=0.5,1,0))</f>
        <v/>
      </c>
      <c r="AO797" s="8">
        <f>IF(($F$797&lt;&gt;2)+($M$797&lt;&gt;2)+($T$797&lt;&gt;2)+($AA$797&lt;&gt;2)+($AH$797&lt;&gt;2)=0,2,IF((($F$797&lt;&gt;2)*$F$797+($M$797&lt;&gt;2)*$M$797+($T$797&lt;&gt;2)*$T$797+($AA$797&lt;&gt;2)*$AA$797+($AH$797&lt;&gt;2)*$AH$797)/(($F$797&lt;&gt;2)+($M$797&lt;&gt;2)+($T$797&lt;&gt;2)+($AA$797&lt;&gt;2)+($AH$797&lt;&gt;2))&gt;=0.5,1,0))</f>
        <v/>
      </c>
      <c r="AP797" s="8">
        <f>IF(($G$797&lt;&gt;2)+($N$797&lt;&gt;2)+($U$797&lt;&gt;2)+($AB$797&lt;&gt;2)+($AI$797&lt;&gt;2)=0,2,IF((($G$797&lt;&gt;2)*$G$797+($N$797&lt;&gt;2)*$N$797+($U$797&lt;&gt;2)*$U$797+($AB$797&lt;&gt;2)*$AB$797+($AI$797&lt;&gt;2)*$AI$797)/(($G$797&lt;&gt;2)+($N$797&lt;&gt;2)+($U$797&lt;&gt;2)+($AB$797&lt;&gt;2)+($AI$797&lt;&gt;2))&gt;=0.5,1,0))</f>
        <v/>
      </c>
      <c r="AR797" s="16">
        <f>'Ground truth'!$B$6</f>
        <v/>
      </c>
      <c r="AS797" s="16">
        <f>'Ground truth'!$C$6</f>
        <v/>
      </c>
      <c r="AT797" s="16">
        <f>'Ground truth'!$D$6</f>
        <v/>
      </c>
      <c r="AU797" s="16">
        <f>'Ground truth'!$E$6</f>
        <v/>
      </c>
      <c r="AV797" s="16">
        <f>'Ground truth'!$F$6</f>
        <v/>
      </c>
      <c r="AW797" s="16">
        <f>'Ground truth'!$G$6</f>
        <v/>
      </c>
    </row>
    <row r="798">
      <c r="A798" s="3" t="inlineStr">
        <is>
          <t>Thermal Control System</t>
        </is>
      </c>
      <c r="B798" s="8" t="n">
        <v>0</v>
      </c>
      <c r="C798" s="8" t="n">
        <v>0</v>
      </c>
      <c r="D798" s="8" t="n">
        <v>0</v>
      </c>
      <c r="E798" s="8" t="n">
        <v>0</v>
      </c>
      <c r="F798" s="8" t="n">
        <v>1</v>
      </c>
      <c r="G798" s="8" t="n">
        <v>0</v>
      </c>
      <c r="I798" s="8" t="n">
        <v>0</v>
      </c>
      <c r="J798" s="8" t="n">
        <v>0</v>
      </c>
      <c r="K798" s="8" t="n">
        <v>0</v>
      </c>
      <c r="L798" s="8" t="n">
        <v>0</v>
      </c>
      <c r="M798" s="8" t="n">
        <v>1</v>
      </c>
      <c r="N798" s="8" t="n">
        <v>0</v>
      </c>
      <c r="P798" s="8" t="n">
        <v>0</v>
      </c>
      <c r="Q798" s="8" t="n">
        <v>0</v>
      </c>
      <c r="R798" s="8" t="n">
        <v>0</v>
      </c>
      <c r="S798" s="8" t="n">
        <v>0</v>
      </c>
      <c r="T798" s="8" t="n">
        <v>1</v>
      </c>
      <c r="U798" s="8" t="n">
        <v>0</v>
      </c>
      <c r="W798" s="8" t="n">
        <v>0</v>
      </c>
      <c r="X798" s="8" t="n">
        <v>0</v>
      </c>
      <c r="Y798" s="8" t="n">
        <v>0</v>
      </c>
      <c r="Z798" s="8" t="n">
        <v>0</v>
      </c>
      <c r="AA798" s="8" t="n">
        <v>1</v>
      </c>
      <c r="AB798" s="8" t="n">
        <v>0</v>
      </c>
      <c r="AD798" s="8" t="n">
        <v>0</v>
      </c>
      <c r="AE798" s="8" t="n">
        <v>0</v>
      </c>
      <c r="AF798" s="8" t="n">
        <v>0</v>
      </c>
      <c r="AG798" s="8" t="n">
        <v>0</v>
      </c>
      <c r="AH798" s="8" t="n">
        <v>1</v>
      </c>
      <c r="AI798" s="8" t="n">
        <v>0</v>
      </c>
      <c r="AK798" s="8">
        <f>IF(($B$798&lt;&gt;2)+($I$798&lt;&gt;2)+($P$798&lt;&gt;2)+($W$798&lt;&gt;2)+($AD$798&lt;&gt;2)=0,2,IF((($B$798&lt;&gt;2)*$B$798+($I$798&lt;&gt;2)*$I$798+($P$798&lt;&gt;2)*$P$798+($W$798&lt;&gt;2)*$W$798+($AD$798&lt;&gt;2)*$AD$798)/(($B$798&lt;&gt;2)+($I$798&lt;&gt;2)+($P$798&lt;&gt;2)+($W$798&lt;&gt;2)+($AD$798&lt;&gt;2))&gt;=0.5,1,0))</f>
        <v/>
      </c>
      <c r="AL798" s="8">
        <f>IF(($C$798&lt;&gt;2)+($J$798&lt;&gt;2)+($Q$798&lt;&gt;2)+($X$798&lt;&gt;2)+($AE$798&lt;&gt;2)=0,2,IF((($C$798&lt;&gt;2)*$C$798+($J$798&lt;&gt;2)*$J$798+($Q$798&lt;&gt;2)*$Q$798+($X$798&lt;&gt;2)*$X$798+($AE$798&lt;&gt;2)*$AE$798)/(($C$798&lt;&gt;2)+($J$798&lt;&gt;2)+($Q$798&lt;&gt;2)+($X$798&lt;&gt;2)+($AE$798&lt;&gt;2))&gt;=0.5,1,0))</f>
        <v/>
      </c>
      <c r="AM798" s="8">
        <f>IF(($D$798&lt;&gt;2)+($K$798&lt;&gt;2)+($R$798&lt;&gt;2)+($Y$798&lt;&gt;2)+($AF$798&lt;&gt;2)=0,2,IF((($D$798&lt;&gt;2)*$D$798+($K$798&lt;&gt;2)*$K$798+($R$798&lt;&gt;2)*$R$798+($Y$798&lt;&gt;2)*$Y$798+($AF$798&lt;&gt;2)*$AF$798)/(($D$798&lt;&gt;2)+($K$798&lt;&gt;2)+($R$798&lt;&gt;2)+($Y$798&lt;&gt;2)+($AF$798&lt;&gt;2))&gt;=0.5,1,0))</f>
        <v/>
      </c>
      <c r="AN798" s="8">
        <f>IF(($E$798&lt;&gt;2)+($L$798&lt;&gt;2)+($S$798&lt;&gt;2)+($Z$798&lt;&gt;2)+($AG$798&lt;&gt;2)=0,2,IF((($E$798&lt;&gt;2)*$E$798+($L$798&lt;&gt;2)*$L$798+($S$798&lt;&gt;2)*$S$798+($Z$798&lt;&gt;2)*$Z$798+($AG$798&lt;&gt;2)*$AG$798)/(($E$798&lt;&gt;2)+($L$798&lt;&gt;2)+($S$798&lt;&gt;2)+($Z$798&lt;&gt;2)+($AG$798&lt;&gt;2))&gt;=0.5,1,0))</f>
        <v/>
      </c>
      <c r="AO798" s="8">
        <f>IF(($F$798&lt;&gt;2)+($M$798&lt;&gt;2)+($T$798&lt;&gt;2)+($AA$798&lt;&gt;2)+($AH$798&lt;&gt;2)=0,2,IF((($F$798&lt;&gt;2)*$F$798+($M$798&lt;&gt;2)*$M$798+($T$798&lt;&gt;2)*$T$798+($AA$798&lt;&gt;2)*$AA$798+($AH$798&lt;&gt;2)*$AH$798)/(($F$798&lt;&gt;2)+($M$798&lt;&gt;2)+($T$798&lt;&gt;2)+($AA$798&lt;&gt;2)+($AH$798&lt;&gt;2))&gt;=0.5,1,0))</f>
        <v/>
      </c>
      <c r="AP798" s="8">
        <f>IF(($G$798&lt;&gt;2)+($N$798&lt;&gt;2)+($U$798&lt;&gt;2)+($AB$798&lt;&gt;2)+($AI$798&lt;&gt;2)=0,2,IF((($G$798&lt;&gt;2)*$G$798+($N$798&lt;&gt;2)*$N$798+($U$798&lt;&gt;2)*$U$798+($AB$798&lt;&gt;2)*$AB$798+($AI$798&lt;&gt;2)*$AI$798)/(($G$798&lt;&gt;2)+($N$798&lt;&gt;2)+($U$798&lt;&gt;2)+($AB$798&lt;&gt;2)+($AI$798&lt;&gt;2))&gt;=0.5,1,0))</f>
        <v/>
      </c>
      <c r="AR798" s="16">
        <f>'Ground truth'!$B$7</f>
        <v/>
      </c>
      <c r="AS798" s="16">
        <f>'Ground truth'!$C$7</f>
        <v/>
      </c>
      <c r="AT798" s="16">
        <f>'Ground truth'!$D$7</f>
        <v/>
      </c>
      <c r="AU798" s="16">
        <f>'Ground truth'!$E$7</f>
        <v/>
      </c>
      <c r="AV798" s="16">
        <f>'Ground truth'!$F$7</f>
        <v/>
      </c>
      <c r="AW798" s="16">
        <f>'Ground truth'!$G$7</f>
        <v/>
      </c>
    </row>
    <row r="799">
      <c r="A799" s="3" t="inlineStr">
        <is>
          <t>Propulsion System</t>
        </is>
      </c>
      <c r="B799" s="8" t="n">
        <v>0</v>
      </c>
      <c r="C799" s="8" t="n">
        <v>0</v>
      </c>
      <c r="D799" s="8" t="n">
        <v>0</v>
      </c>
      <c r="E799" s="8" t="n">
        <v>0</v>
      </c>
      <c r="F799" s="8" t="n">
        <v>0</v>
      </c>
      <c r="G799" s="8" t="n">
        <v>1</v>
      </c>
      <c r="I799" s="8" t="n">
        <v>0</v>
      </c>
      <c r="J799" s="8" t="n">
        <v>0</v>
      </c>
      <c r="K799" s="8" t="n">
        <v>0</v>
      </c>
      <c r="L799" s="8" t="n">
        <v>0</v>
      </c>
      <c r="M799" s="8" t="n">
        <v>0</v>
      </c>
      <c r="N799" s="8" t="n">
        <v>1</v>
      </c>
      <c r="P799" s="8" t="n">
        <v>0</v>
      </c>
      <c r="Q799" s="8" t="n">
        <v>0</v>
      </c>
      <c r="R799" s="8" t="n">
        <v>0</v>
      </c>
      <c r="S799" s="8" t="n">
        <v>0</v>
      </c>
      <c r="T799" s="8" t="n">
        <v>0</v>
      </c>
      <c r="U799" s="8" t="n">
        <v>1</v>
      </c>
      <c r="W799" s="8" t="n">
        <v>0</v>
      </c>
      <c r="X799" s="8" t="n">
        <v>0</v>
      </c>
      <c r="Y799" s="8" t="n">
        <v>0</v>
      </c>
      <c r="Z799" s="8" t="n">
        <v>0</v>
      </c>
      <c r="AA799" s="8" t="n">
        <v>0</v>
      </c>
      <c r="AB799" s="8" t="n">
        <v>1</v>
      </c>
      <c r="AD799" s="8" t="n">
        <v>0</v>
      </c>
      <c r="AE799" s="8" t="n">
        <v>0</v>
      </c>
      <c r="AF799" s="8" t="n">
        <v>0</v>
      </c>
      <c r="AG799" s="8" t="n">
        <v>0</v>
      </c>
      <c r="AH799" s="8" t="n">
        <v>0</v>
      </c>
      <c r="AI799" s="8" t="n">
        <v>1</v>
      </c>
      <c r="AK799" s="8">
        <f>IF(($B$799&lt;&gt;2)+($I$799&lt;&gt;2)+($P$799&lt;&gt;2)+($W$799&lt;&gt;2)+($AD$799&lt;&gt;2)=0,2,IF((($B$799&lt;&gt;2)*$B$799+($I$799&lt;&gt;2)*$I$799+($P$799&lt;&gt;2)*$P$799+($W$799&lt;&gt;2)*$W$799+($AD$799&lt;&gt;2)*$AD$799)/(($B$799&lt;&gt;2)+($I$799&lt;&gt;2)+($P$799&lt;&gt;2)+($W$799&lt;&gt;2)+($AD$799&lt;&gt;2))&gt;=0.5,1,0))</f>
        <v/>
      </c>
      <c r="AL799" s="8">
        <f>IF(($C$799&lt;&gt;2)+($J$799&lt;&gt;2)+($Q$799&lt;&gt;2)+($X$799&lt;&gt;2)+($AE$799&lt;&gt;2)=0,2,IF((($C$799&lt;&gt;2)*$C$799+($J$799&lt;&gt;2)*$J$799+($Q$799&lt;&gt;2)*$Q$799+($X$799&lt;&gt;2)*$X$799+($AE$799&lt;&gt;2)*$AE$799)/(($C$799&lt;&gt;2)+($J$799&lt;&gt;2)+($Q$799&lt;&gt;2)+($X$799&lt;&gt;2)+($AE$799&lt;&gt;2))&gt;=0.5,1,0))</f>
        <v/>
      </c>
      <c r="AM799" s="8">
        <f>IF(($D$799&lt;&gt;2)+($K$799&lt;&gt;2)+($R$799&lt;&gt;2)+($Y$799&lt;&gt;2)+($AF$799&lt;&gt;2)=0,2,IF((($D$799&lt;&gt;2)*$D$799+($K$799&lt;&gt;2)*$K$799+($R$799&lt;&gt;2)*$R$799+($Y$799&lt;&gt;2)*$Y$799+($AF$799&lt;&gt;2)*$AF$799)/(($D$799&lt;&gt;2)+($K$799&lt;&gt;2)+($R$799&lt;&gt;2)+($Y$799&lt;&gt;2)+($AF$799&lt;&gt;2))&gt;=0.5,1,0))</f>
        <v/>
      </c>
      <c r="AN799" s="8">
        <f>IF(($E$799&lt;&gt;2)+($L$799&lt;&gt;2)+($S$799&lt;&gt;2)+($Z$799&lt;&gt;2)+($AG$799&lt;&gt;2)=0,2,IF((($E$799&lt;&gt;2)*$E$799+($L$799&lt;&gt;2)*$L$799+($S$799&lt;&gt;2)*$S$799+($Z$799&lt;&gt;2)*$Z$799+($AG$799&lt;&gt;2)*$AG$799)/(($E$799&lt;&gt;2)+($L$799&lt;&gt;2)+($S$799&lt;&gt;2)+($Z$799&lt;&gt;2)+($AG$799&lt;&gt;2))&gt;=0.5,1,0))</f>
        <v/>
      </c>
      <c r="AO799" s="8">
        <f>IF(($F$799&lt;&gt;2)+($M$799&lt;&gt;2)+($T$799&lt;&gt;2)+($AA$799&lt;&gt;2)+($AH$799&lt;&gt;2)=0,2,IF((($F$799&lt;&gt;2)*$F$799+($M$799&lt;&gt;2)*$M$799+($T$799&lt;&gt;2)*$T$799+($AA$799&lt;&gt;2)*$AA$799+($AH$799&lt;&gt;2)*$AH$799)/(($F$799&lt;&gt;2)+($M$799&lt;&gt;2)+($T$799&lt;&gt;2)+($AA$799&lt;&gt;2)+($AH$799&lt;&gt;2))&gt;=0.5,1,0))</f>
        <v/>
      </c>
      <c r="AP799" s="8">
        <f>IF(($G$799&lt;&gt;2)+($N$799&lt;&gt;2)+($U$799&lt;&gt;2)+($AB$799&lt;&gt;2)+($AI$799&lt;&gt;2)=0,2,IF((($G$799&lt;&gt;2)*$G$799+($N$799&lt;&gt;2)*$N$799+($U$799&lt;&gt;2)*$U$799+($AB$799&lt;&gt;2)*$AB$799+($AI$799&lt;&gt;2)*$AI$799)/(($G$799&lt;&gt;2)+($N$799&lt;&gt;2)+($U$799&lt;&gt;2)+($AB$799&lt;&gt;2)+($AI$799&lt;&gt;2))&gt;=0.5,1,0))</f>
        <v/>
      </c>
      <c r="AR799" s="16">
        <f>'Ground truth'!$B$8</f>
        <v/>
      </c>
      <c r="AS799" s="16">
        <f>'Ground truth'!$C$8</f>
        <v/>
      </c>
      <c r="AT799" s="16">
        <f>'Ground truth'!$D$8</f>
        <v/>
      </c>
      <c r="AU799" s="16">
        <f>'Ground truth'!$E$8</f>
        <v/>
      </c>
      <c r="AV799" s="16">
        <f>'Ground truth'!$F$8</f>
        <v/>
      </c>
      <c r="AW799" s="16">
        <f>'Ground truth'!$G$8</f>
        <v/>
      </c>
    </row>
    <row r="801">
      <c r="A801" s="17" t="inlineStr">
        <is>
          <t>metrics — confident-only (unsure excluded from denominators)</t>
        </is>
      </c>
      <c r="B801" s="10" t="inlineStr">
        <is>
          <t>run 1</t>
        </is>
      </c>
      <c r="C801" s="10" t="inlineStr">
        <is>
          <t>run 2</t>
        </is>
      </c>
      <c r="D801" s="10" t="inlineStr">
        <is>
          <t>run 3</t>
        </is>
      </c>
      <c r="E801" s="10" t="inlineStr">
        <is>
          <t>run 4</t>
        </is>
      </c>
      <c r="F801" s="10" t="inlineStr">
        <is>
          <t>run 5</t>
        </is>
      </c>
      <c r="G801" s="10" t="inlineStr">
        <is>
          <t>avg-matrix</t>
        </is>
      </c>
      <c r="H801" s="10" t="inlineStr">
        <is>
          <t>mean</t>
        </is>
      </c>
      <c r="I801" s="10" t="inlineStr">
        <is>
          <t>std (pop.)</t>
        </is>
      </c>
      <c r="J801" s="17" t="inlineStr">
        <is>
          <t>notes</t>
        </is>
      </c>
    </row>
    <row r="802">
      <c r="A802" s="7" t="inlineStr">
        <is>
          <t>TP</t>
        </is>
      </c>
      <c r="B802" s="7">
        <f>SUMPRODUCT(($B$794:$G$799=1)*('Ground truth'!$B$3:$G$8=1))</f>
        <v/>
      </c>
      <c r="C802" s="7">
        <f>SUMPRODUCT(($I$794:$N$799=1)*('Ground truth'!$B$3:$G$8=1))</f>
        <v/>
      </c>
      <c r="D802" s="7">
        <f>SUMPRODUCT(($P$794:$U$799=1)*('Ground truth'!$B$3:$G$8=1))</f>
        <v/>
      </c>
      <c r="E802" s="7">
        <f>SUMPRODUCT(($W$794:$AB$799=1)*('Ground truth'!$B$3:$G$8=1))</f>
        <v/>
      </c>
      <c r="F802" s="7">
        <f>SUMPRODUCT(($AD$794:$AI$799=1)*('Ground truth'!$B$3:$G$8=1))</f>
        <v/>
      </c>
      <c r="G802" s="7">
        <f>SUMPRODUCT(($AK$794:$AP$799=1)*('Ground truth'!$B$3:$G$8=1))</f>
        <v/>
      </c>
      <c r="H802" s="12">
        <f>AVERAGE($B$802:$F$802)</f>
        <v/>
      </c>
      <c r="I802" s="12">
        <f>STDEV.P($B$802:$F$802)</f>
        <v/>
      </c>
    </row>
    <row r="803">
      <c r="A803" s="7" t="inlineStr">
        <is>
          <t>TN</t>
        </is>
      </c>
      <c r="B803" s="7">
        <f>SUMPRODUCT(($B$794:$G$799=0)*('Ground truth'!$B$3:$G$8=0))</f>
        <v/>
      </c>
      <c r="C803" s="7">
        <f>SUMPRODUCT(($I$794:$N$799=0)*('Ground truth'!$B$3:$G$8=0))</f>
        <v/>
      </c>
      <c r="D803" s="7">
        <f>SUMPRODUCT(($P$794:$U$799=0)*('Ground truth'!$B$3:$G$8=0))</f>
        <v/>
      </c>
      <c r="E803" s="7">
        <f>SUMPRODUCT(($W$794:$AB$799=0)*('Ground truth'!$B$3:$G$8=0))</f>
        <v/>
      </c>
      <c r="F803" s="7">
        <f>SUMPRODUCT(($AD$794:$AI$799=0)*('Ground truth'!$B$3:$G$8=0))</f>
        <v/>
      </c>
      <c r="G803" s="7">
        <f>SUMPRODUCT(($AK$794:$AP$799=0)*('Ground truth'!$B$3:$G$8=0))</f>
        <v/>
      </c>
      <c r="H803" s="12">
        <f>AVERAGE($B$803:$F$803)</f>
        <v/>
      </c>
      <c r="I803" s="12">
        <f>STDEV.P($B$803:$F$803)</f>
        <v/>
      </c>
    </row>
    <row r="804">
      <c r="A804" s="7" t="inlineStr">
        <is>
          <t>FP</t>
        </is>
      </c>
      <c r="B804" s="7">
        <f>SUMPRODUCT(($B$794:$G$799=1)*('Ground truth'!$B$3:$G$8=0))</f>
        <v/>
      </c>
      <c r="C804" s="7">
        <f>SUMPRODUCT(($I$794:$N$799=1)*('Ground truth'!$B$3:$G$8=0))</f>
        <v/>
      </c>
      <c r="D804" s="7">
        <f>SUMPRODUCT(($P$794:$U$799=1)*('Ground truth'!$B$3:$G$8=0))</f>
        <v/>
      </c>
      <c r="E804" s="7">
        <f>SUMPRODUCT(($W$794:$AB$799=1)*('Ground truth'!$B$3:$G$8=0))</f>
        <v/>
      </c>
      <c r="F804" s="7">
        <f>SUMPRODUCT(($AD$794:$AI$799=1)*('Ground truth'!$B$3:$G$8=0))</f>
        <v/>
      </c>
      <c r="G804" s="7">
        <f>SUMPRODUCT(($AK$794:$AP$799=1)*('Ground truth'!$B$3:$G$8=0))</f>
        <v/>
      </c>
      <c r="H804" s="12">
        <f>AVERAGE($B$804:$F$804)</f>
        <v/>
      </c>
      <c r="I804" s="12">
        <f>STDEV.P($B$804:$F$804)</f>
        <v/>
      </c>
    </row>
    <row r="805">
      <c r="A805" s="7" t="inlineStr">
        <is>
          <t>FN</t>
        </is>
      </c>
      <c r="B805" s="7">
        <f>SUMPRODUCT(($B$794:$G$799=0)*('Ground truth'!$B$3:$G$8=1))</f>
        <v/>
      </c>
      <c r="C805" s="7">
        <f>SUMPRODUCT(($I$794:$N$799=0)*('Ground truth'!$B$3:$G$8=1))</f>
        <v/>
      </c>
      <c r="D805" s="7">
        <f>SUMPRODUCT(($P$794:$U$799=0)*('Ground truth'!$B$3:$G$8=1))</f>
        <v/>
      </c>
      <c r="E805" s="7">
        <f>SUMPRODUCT(($W$794:$AB$799=0)*('Ground truth'!$B$3:$G$8=1))</f>
        <v/>
      </c>
      <c r="F805" s="7">
        <f>SUMPRODUCT(($AD$794:$AI$799=0)*('Ground truth'!$B$3:$G$8=1))</f>
        <v/>
      </c>
      <c r="G805" s="7">
        <f>SUMPRODUCT(($AK$794:$AP$799=0)*('Ground truth'!$B$3:$G$8=1))</f>
        <v/>
      </c>
      <c r="H805" s="12">
        <f>AVERAGE($B$805:$F$805)</f>
        <v/>
      </c>
      <c r="I805" s="12">
        <f>STDEV.P($B$805:$F$805)</f>
        <v/>
      </c>
    </row>
    <row r="806">
      <c r="A806" s="4" t="inlineStr">
        <is>
          <t>Precision</t>
        </is>
      </c>
      <c r="B806" s="12">
        <f>IFERROR($B$802/($B$802+$B$804),0)</f>
        <v/>
      </c>
      <c r="C806" s="12">
        <f>IFERROR($C$802/($C$802+$C$804),0)</f>
        <v/>
      </c>
      <c r="D806" s="12">
        <f>IFERROR($D$802/($D$802+$D$804),0)</f>
        <v/>
      </c>
      <c r="E806" s="12">
        <f>IFERROR($E$802/($E$802+$E$804),0)</f>
        <v/>
      </c>
      <c r="F806" s="12">
        <f>IFERROR($F$802/($F$802+$F$804),0)</f>
        <v/>
      </c>
      <c r="G806" s="12">
        <f>IFERROR($G$802/($G$802+$G$804),0)</f>
        <v/>
      </c>
      <c r="H806" s="18">
        <f>AVERAGE($B$806:$F$806)</f>
        <v/>
      </c>
      <c r="I806" s="18">
        <f>STDEV.P($B$806:$F$806)</f>
        <v/>
      </c>
    </row>
    <row r="807">
      <c r="A807" s="4" t="inlineStr">
        <is>
          <t>Recall</t>
        </is>
      </c>
      <c r="B807" s="12">
        <f>IFERROR($B$802/($B$802+$B$805),0)</f>
        <v/>
      </c>
      <c r="C807" s="12">
        <f>IFERROR($C$802/($C$802+$C$805),0)</f>
        <v/>
      </c>
      <c r="D807" s="12">
        <f>IFERROR($D$802/($D$802+$D$805),0)</f>
        <v/>
      </c>
      <c r="E807" s="12">
        <f>IFERROR($E$802/($E$802+$E$805),0)</f>
        <v/>
      </c>
      <c r="F807" s="12">
        <f>IFERROR($F$802/($F$802+$F$805),0)</f>
        <v/>
      </c>
      <c r="G807" s="12">
        <f>IFERROR($G$802/($G$802+$G$805),0)</f>
        <v/>
      </c>
      <c r="H807" s="18">
        <f>AVERAGE($B$807:$F$807)</f>
        <v/>
      </c>
      <c r="I807" s="18">
        <f>STDEV.P($B$807:$F$807)</f>
        <v/>
      </c>
    </row>
    <row r="808">
      <c r="A808" s="4" t="inlineStr">
        <is>
          <t>F1</t>
        </is>
      </c>
      <c r="B808" s="12">
        <f>IFERROR(2*$B$806*$B$807/($B$806+$B$807),0)</f>
        <v/>
      </c>
      <c r="C808" s="12">
        <f>IFERROR(2*$C$806*$C$807/($C$806+$C$807),0)</f>
        <v/>
      </c>
      <c r="D808" s="12">
        <f>IFERROR(2*$D$806*$D$807/($D$806+$D$807),0)</f>
        <v/>
      </c>
      <c r="E808" s="12">
        <f>IFERROR(2*$E$806*$E$807/($E$806+$E$807),0)</f>
        <v/>
      </c>
      <c r="F808" s="12">
        <f>IFERROR(2*$F$806*$F$807/($F$806+$F$807),0)</f>
        <v/>
      </c>
      <c r="G808" s="12">
        <f>IFERROR(2*$G$806*$G$807/($G$806+$G$807),0)</f>
        <v/>
      </c>
      <c r="H808" s="18">
        <f>AVERAGE($B$808:$F$808)</f>
        <v/>
      </c>
      <c r="I808" s="18">
        <f>STDEV.P($B$808:$F$808)</f>
        <v/>
      </c>
    </row>
    <row r="809">
      <c r="A809" s="4" t="inlineStr">
        <is>
          <t>Accuracy</t>
        </is>
      </c>
      <c r="B809" s="12">
        <f>IFERROR(($B$802+$B$803)/($B$802+$B$803+$B$804+$B$805),0)</f>
        <v/>
      </c>
      <c r="C809" s="12">
        <f>IFERROR(($C$802+$C$803)/($C$802+$C$803+$C$804+$C$805),0)</f>
        <v/>
      </c>
      <c r="D809" s="12">
        <f>IFERROR(($D$802+$D$803)/($D$802+$D$803+$D$804+$D$805),0)</f>
        <v/>
      </c>
      <c r="E809" s="12">
        <f>IFERROR(($E$802+$E$803)/($E$802+$E$803+$E$804+$E$805),0)</f>
        <v/>
      </c>
      <c r="F809" s="12">
        <f>IFERROR(($F$802+$F$803)/($F$802+$F$803+$F$804+$F$805),0)</f>
        <v/>
      </c>
      <c r="G809" s="12">
        <f>IFERROR(($G$802+$G$803)/($G$802+$G$803+$G$804+$G$805),0)</f>
        <v/>
      </c>
      <c r="H809" s="18">
        <f>AVERAGE($B$809:$F$809)</f>
        <v/>
      </c>
      <c r="I809" s="18">
        <f>STDEV.P($B$809:$F$809)</f>
        <v/>
      </c>
    </row>
    <row r="810">
      <c r="A810" s="4" t="inlineStr">
        <is>
          <t>Edit distance</t>
        </is>
      </c>
      <c r="B810" s="12">
        <f>SUMPRODUCT(ABS('Ground truth'!$B$3:$G$8-$B$794:$G$799))</f>
        <v/>
      </c>
      <c r="C810" s="12">
        <f>SUMPRODUCT(ABS('Ground truth'!$B$3:$G$8-$I$794:$N$799))</f>
        <v/>
      </c>
      <c r="D810" s="12">
        <f>SUMPRODUCT(ABS('Ground truth'!$B$3:$G$8-$P$794:$U$799))</f>
        <v/>
      </c>
      <c r="E810" s="12">
        <f>SUMPRODUCT(ABS('Ground truth'!$B$3:$G$8-$W$794:$AB$799))</f>
        <v/>
      </c>
      <c r="F810" s="12">
        <f>SUMPRODUCT(ABS('Ground truth'!$B$3:$G$8-$AD$794:$AI$799))</f>
        <v/>
      </c>
      <c r="G810" s="12">
        <f>SUMPRODUCT(ABS('Ground truth'!$B$3:$G$8-$AK$794:$AP$799))</f>
        <v/>
      </c>
      <c r="H810" s="18">
        <f>AVERAGE($B$810:$F$810)</f>
        <v/>
      </c>
      <c r="I810" s="18">
        <f>STDEV.P($B$810:$F$810)</f>
        <v/>
      </c>
    </row>
    <row r="811">
      <c r="A811" s="4" t="inlineStr">
        <is>
          <t>Spectral distance</t>
        </is>
      </c>
      <c r="B811" s="12">
        <f>SQRT(SUMPRODUCT(('Ground truth'!$J$3:$J$8-$B$821:$B$826)^2))</f>
        <v/>
      </c>
      <c r="C811" s="12">
        <f>SQRT(SUMPRODUCT(('Ground truth'!$J$3:$J$8-$C$821:$C$826)^2))</f>
        <v/>
      </c>
      <c r="D811" s="12">
        <f>SQRT(SUMPRODUCT(('Ground truth'!$J$3:$J$8-$D$821:$D$826)^2))</f>
        <v/>
      </c>
      <c r="E811" s="12">
        <f>SQRT(SUMPRODUCT(('Ground truth'!$J$3:$J$8-$E$821:$E$826)^2))</f>
        <v/>
      </c>
      <c r="F811" s="12">
        <f>SQRT(SUMPRODUCT(('Ground truth'!$J$3:$J$8-$F$821:$F$826)^2))</f>
        <v/>
      </c>
      <c r="G811" s="12">
        <f>SQRT(SUMPRODUCT(('Ground truth'!$J$3:$J$8-$G$821:$G$826)^2))</f>
        <v/>
      </c>
      <c r="H811" s="18">
        <f>AVERAGE($B$811:$F$811)</f>
        <v/>
      </c>
      <c r="I811" s="18">
        <f>STDEV.P($B$811:$F$811)</f>
        <v/>
      </c>
    </row>
    <row r="812">
      <c r="A812" s="4" t="inlineStr">
        <is>
          <t>Unsure cells</t>
        </is>
      </c>
      <c r="B812" s="7">
        <f>COUNTIF($B$794:$G$799,2)</f>
        <v/>
      </c>
      <c r="C812" s="7">
        <f>COUNTIF($I$794:$N$799,2)</f>
        <v/>
      </c>
      <c r="D812" s="7">
        <f>COUNTIF($P$794:$U$799,2)</f>
        <v/>
      </c>
      <c r="E812" s="7">
        <f>COUNTIF($W$794:$AB$799,2)</f>
        <v/>
      </c>
      <c r="F812" s="7">
        <f>COUNTIF($AD$794:$AI$799,2)</f>
        <v/>
      </c>
      <c r="G812" s="7">
        <f>COUNTIF($AK$794:$AP$799,2)</f>
        <v/>
      </c>
      <c r="H812" s="12">
        <f>AVERAGE($B$812:$F$812)</f>
        <v/>
      </c>
      <c r="I812" s="12">
        <f>STDEV.P($B$812:$F$812)</f>
        <v/>
      </c>
    </row>
    <row r="813">
      <c r="A813" s="3" t="inlineStr">
        <is>
          <t>eigenvalues (real part, numpy order; pasted)</t>
        </is>
      </c>
    </row>
    <row r="814">
      <c r="A814" s="3" t="inlineStr">
        <is>
          <t xml:space="preserve">  λ1</t>
        </is>
      </c>
      <c r="B814" s="19" t="n">
        <v>0</v>
      </c>
      <c r="C814" s="19" t="n">
        <v>0</v>
      </c>
      <c r="D814" s="19" t="n">
        <v>0</v>
      </c>
      <c r="E814" s="19" t="n">
        <v>0</v>
      </c>
      <c r="F814" s="19" t="n">
        <v>0</v>
      </c>
      <c r="G814" s="19" t="n">
        <v>0</v>
      </c>
    </row>
    <row r="815">
      <c r="A815" s="3" t="inlineStr">
        <is>
          <t xml:space="preserve">  λ2</t>
        </is>
      </c>
      <c r="B815" s="19" t="n">
        <v>4</v>
      </c>
      <c r="C815" s="19" t="n">
        <v>4</v>
      </c>
      <c r="D815" s="19" t="n">
        <v>4</v>
      </c>
      <c r="E815" s="19" t="n">
        <v>4</v>
      </c>
      <c r="F815" s="19" t="n">
        <v>4</v>
      </c>
      <c r="G815" s="19" t="n">
        <v>4</v>
      </c>
    </row>
    <row r="816">
      <c r="A816" s="3" t="inlineStr">
        <is>
          <t xml:space="preserve">  λ3</t>
        </is>
      </c>
      <c r="B816" s="19" t="n">
        <v>0</v>
      </c>
      <c r="C816" s="19" t="n">
        <v>0</v>
      </c>
      <c r="D816" s="19" t="n">
        <v>0</v>
      </c>
      <c r="E816" s="19" t="n">
        <v>0</v>
      </c>
      <c r="F816" s="19" t="n">
        <v>0</v>
      </c>
      <c r="G816" s="19" t="n">
        <v>0</v>
      </c>
    </row>
    <row r="817">
      <c r="A817" s="3" t="inlineStr">
        <is>
          <t xml:space="preserve">  λ4</t>
        </is>
      </c>
      <c r="B817" s="19" t="n">
        <v>0</v>
      </c>
      <c r="C817" s="19" t="n">
        <v>0</v>
      </c>
      <c r="D817" s="19" t="n">
        <v>0</v>
      </c>
      <c r="E817" s="19" t="n">
        <v>0</v>
      </c>
      <c r="F817" s="19" t="n">
        <v>0</v>
      </c>
      <c r="G817" s="19" t="n">
        <v>0</v>
      </c>
    </row>
    <row r="818">
      <c r="A818" s="3" t="inlineStr">
        <is>
          <t xml:space="preserve">  λ5</t>
        </is>
      </c>
      <c r="B818" s="19" t="n">
        <v>1</v>
      </c>
      <c r="C818" s="19" t="n">
        <v>1</v>
      </c>
      <c r="D818" s="19" t="n">
        <v>1</v>
      </c>
      <c r="E818" s="19" t="n">
        <v>1</v>
      </c>
      <c r="F818" s="19" t="n">
        <v>1</v>
      </c>
      <c r="G818" s="19" t="n">
        <v>1</v>
      </c>
    </row>
    <row r="819">
      <c r="A819" s="3" t="inlineStr">
        <is>
          <t xml:space="preserve">  λ6</t>
        </is>
      </c>
      <c r="B819" s="19" t="n">
        <v>1</v>
      </c>
      <c r="C819" s="19" t="n">
        <v>1</v>
      </c>
      <c r="D819" s="19" t="n">
        <v>1</v>
      </c>
      <c r="E819" s="19" t="n">
        <v>1</v>
      </c>
      <c r="F819" s="19" t="n">
        <v>1</v>
      </c>
      <c r="G819" s="19" t="n">
        <v>1</v>
      </c>
    </row>
    <row r="820">
      <c r="A820" s="3" t="inlineStr">
        <is>
          <t>eigenvalues sorted desc (LARGE)</t>
        </is>
      </c>
    </row>
    <row r="821">
      <c r="A821" s="3" t="inlineStr">
        <is>
          <t xml:space="preserve">  λ(1)</t>
        </is>
      </c>
      <c r="B821" s="19">
        <f>LARGE($B$814:$B$819,1)</f>
        <v/>
      </c>
      <c r="C821" s="19">
        <f>LARGE($C$814:$C$819,1)</f>
        <v/>
      </c>
      <c r="D821" s="19">
        <f>LARGE($D$814:$D$819,1)</f>
        <v/>
      </c>
      <c r="E821" s="19">
        <f>LARGE($E$814:$E$819,1)</f>
        <v/>
      </c>
      <c r="F821" s="19">
        <f>LARGE($F$814:$F$819,1)</f>
        <v/>
      </c>
      <c r="G821" s="19">
        <f>LARGE($G$814:$G$819,1)</f>
        <v/>
      </c>
    </row>
    <row r="822">
      <c r="A822" s="3" t="inlineStr">
        <is>
          <t xml:space="preserve">  λ(2)</t>
        </is>
      </c>
      <c r="B822" s="19">
        <f>LARGE($B$814:$B$819,2)</f>
        <v/>
      </c>
      <c r="C822" s="19">
        <f>LARGE($C$814:$C$819,2)</f>
        <v/>
      </c>
      <c r="D822" s="19">
        <f>LARGE($D$814:$D$819,2)</f>
        <v/>
      </c>
      <c r="E822" s="19">
        <f>LARGE($E$814:$E$819,2)</f>
        <v/>
      </c>
      <c r="F822" s="19">
        <f>LARGE($F$814:$F$819,2)</f>
        <v/>
      </c>
      <c r="G822" s="19">
        <f>LARGE($G$814:$G$819,2)</f>
        <v/>
      </c>
    </row>
    <row r="823">
      <c r="A823" s="3" t="inlineStr">
        <is>
          <t xml:space="preserve">  λ(3)</t>
        </is>
      </c>
      <c r="B823" s="19">
        <f>LARGE($B$814:$B$819,3)</f>
        <v/>
      </c>
      <c r="C823" s="19">
        <f>LARGE($C$814:$C$819,3)</f>
        <v/>
      </c>
      <c r="D823" s="19">
        <f>LARGE($D$814:$D$819,3)</f>
        <v/>
      </c>
      <c r="E823" s="19">
        <f>LARGE($E$814:$E$819,3)</f>
        <v/>
      </c>
      <c r="F823" s="19">
        <f>LARGE($F$814:$F$819,3)</f>
        <v/>
      </c>
      <c r="G823" s="19">
        <f>LARGE($G$814:$G$819,3)</f>
        <v/>
      </c>
    </row>
    <row r="824">
      <c r="A824" s="3" t="inlineStr">
        <is>
          <t xml:space="preserve">  λ(4)</t>
        </is>
      </c>
      <c r="B824" s="19">
        <f>LARGE($B$814:$B$819,4)</f>
        <v/>
      </c>
      <c r="C824" s="19">
        <f>LARGE($C$814:$C$819,4)</f>
        <v/>
      </c>
      <c r="D824" s="19">
        <f>LARGE($D$814:$D$819,4)</f>
        <v/>
      </c>
      <c r="E824" s="19">
        <f>LARGE($E$814:$E$819,4)</f>
        <v/>
      </c>
      <c r="F824" s="19">
        <f>LARGE($F$814:$F$819,4)</f>
        <v/>
      </c>
      <c r="G824" s="19">
        <f>LARGE($G$814:$G$819,4)</f>
        <v/>
      </c>
    </row>
    <row r="825">
      <c r="A825" s="3" t="inlineStr">
        <is>
          <t xml:space="preserve">  λ(5)</t>
        </is>
      </c>
      <c r="B825" s="19">
        <f>LARGE($B$814:$B$819,5)</f>
        <v/>
      </c>
      <c r="C825" s="19">
        <f>LARGE($C$814:$C$819,5)</f>
        <v/>
      </c>
      <c r="D825" s="19">
        <f>LARGE($D$814:$D$819,5)</f>
        <v/>
      </c>
      <c r="E825" s="19">
        <f>LARGE($E$814:$E$819,5)</f>
        <v/>
      </c>
      <c r="F825" s="19">
        <f>LARGE($F$814:$F$819,5)</f>
        <v/>
      </c>
      <c r="G825" s="19">
        <f>LARGE($G$814:$G$819,5)</f>
        <v/>
      </c>
    </row>
    <row r="826">
      <c r="A826" s="3" t="inlineStr">
        <is>
          <t xml:space="preserve">  λ(6)</t>
        </is>
      </c>
      <c r="B826" s="19">
        <f>LARGE($B$814:$B$819,6)</f>
        <v/>
      </c>
      <c r="C826" s="19">
        <f>LARGE($C$814:$C$819,6)</f>
        <v/>
      </c>
      <c r="D826" s="19">
        <f>LARGE($D$814:$D$819,6)</f>
        <v/>
      </c>
      <c r="E826" s="19">
        <f>LARGE($E$814:$E$819,6)</f>
        <v/>
      </c>
      <c r="F826" s="19">
        <f>LARGE($F$814:$F$819,6)</f>
        <v/>
      </c>
      <c r="G826" s="19">
        <f>LARGE($G$814:$G$819,6)</f>
        <v/>
      </c>
    </row>
    <row r="827">
      <c r="A827" s="3" t="inlineStr">
        <is>
          <t>check: Σeig − trace (→0)</t>
        </is>
      </c>
      <c r="B827" s="3">
        <f>ROUND(SUM($B$814:$B$819)-($B$794+$C$795+$D$796+$E$797+$F$798+$G$799),6)</f>
        <v/>
      </c>
      <c r="C827" s="3">
        <f>ROUND(SUM($C$814:$C$819)-($I$794+$J$795+$K$796+$L$797+$M$798+$N$799),6)</f>
        <v/>
      </c>
      <c r="D827" s="3">
        <f>ROUND(SUM($D$814:$D$819)-($P$794+$Q$795+$R$796+$S$797+$T$798+$U$799),6)</f>
        <v/>
      </c>
      <c r="E827" s="3">
        <f>ROUND(SUM($E$814:$E$819)-($W$794+$X$795+$Y$796+$Z$797+$AA$798+$AB$799),6)</f>
        <v/>
      </c>
      <c r="F827" s="3">
        <f>ROUND(SUM($F$814:$F$819)-($AD$794+$AE$795+$AF$796+$AG$797+$AH$798+$AI$799),6)</f>
        <v/>
      </c>
      <c r="G827" s="3">
        <f>ROUND(SUM($G$814:$G$819)-($AK$794+$AL$795+$AM$796+$AN$797+$AO$798+$AP$799),6)</f>
        <v/>
      </c>
    </row>
    <row r="828">
      <c r="A828" s="3" t="inlineStr">
        <is>
          <t>check: Πeig − det (→0)</t>
        </is>
      </c>
      <c r="B828" s="3">
        <f>ROUND(MDETERM($B$794:$G$799)-PRODUCT($B$814:$B$819),6)</f>
        <v/>
      </c>
      <c r="C828" s="3">
        <f>ROUND(MDETERM($I$794:$N$799)-PRODUCT($C$814:$C$819),6)</f>
        <v/>
      </c>
      <c r="D828" s="3">
        <f>ROUND(MDETERM($P$794:$U$799)-PRODUCT($D$814:$D$819),6)</f>
        <v/>
      </c>
      <c r="E828" s="3">
        <f>ROUND(MDETERM($W$794:$AB$799)-PRODUCT($E$814:$E$819),6)</f>
        <v/>
      </c>
      <c r="F828" s="3">
        <f>ROUND(MDETERM($AD$794:$AI$799)-PRODUCT($F$814:$F$819),6)</f>
        <v/>
      </c>
      <c r="G828" s="3">
        <f>ROUND(MDETERM($AK$794:$AP$799)-PRODUCT($G$814:$G$819),6)</f>
        <v/>
      </c>
    </row>
    <row r="829">
      <c r="A829" s="3" t="inlineStr">
        <is>
          <t>complex eigenvalues?</t>
        </is>
      </c>
      <c r="B829" s="3" t="inlineStr"/>
      <c r="C829" s="3" t="inlineStr"/>
      <c r="D829" s="3" t="inlineStr"/>
      <c r="E829" s="3" t="inlineStr"/>
      <c r="F829" s="3" t="inlineStr"/>
      <c r="G829" s="3" t="inlineStr"/>
    </row>
    <row r="830">
      <c r="A830" s="3" t="inlineStr">
        <is>
          <t>check: det(M − λᵢI) per sorted λ (→0)</t>
        </is>
      </c>
    </row>
    <row r="831">
      <c r="A831" s="3" t="inlineStr">
        <is>
          <t xml:space="preserve">  det(M − λ(1)I)</t>
        </is>
      </c>
      <c r="B831" s="3">
        <f t="array" ref="B831">ROUND(MDETERM($B$794:$G$799-$B$821*MUNIT(6)),6)</f>
        <v/>
      </c>
      <c r="C831" s="3">
        <f t="array" ref="C831">ROUND(MDETERM($I$794:$N$799-$C$821*MUNIT(6)),6)</f>
        <v/>
      </c>
      <c r="D831" s="3">
        <f t="array" ref="D831">ROUND(MDETERM($P$794:$U$799-$D$821*MUNIT(6)),6)</f>
        <v/>
      </c>
      <c r="E831" s="3">
        <f t="array" ref="E831">ROUND(MDETERM($W$794:$AB$799-$E$821*MUNIT(6)),6)</f>
        <v/>
      </c>
      <c r="F831" s="3">
        <f t="array" ref="F831">ROUND(MDETERM($AD$794:$AI$799-$F$821*MUNIT(6)),6)</f>
        <v/>
      </c>
      <c r="G831" s="3">
        <f t="array" ref="G831">ROUND(MDETERM($AK$794:$AP$799-$G$821*MUNIT(6)),6)</f>
        <v/>
      </c>
    </row>
    <row r="832">
      <c r="A832" s="3" t="inlineStr">
        <is>
          <t xml:space="preserve">  det(M − λ(2)I)</t>
        </is>
      </c>
      <c r="B832" s="3">
        <f t="array" ref="B832">ROUND(MDETERM($B$794:$G$799-$B$822*MUNIT(6)),6)</f>
        <v/>
      </c>
      <c r="C832" s="3">
        <f t="array" ref="C832">ROUND(MDETERM($I$794:$N$799-$C$822*MUNIT(6)),6)</f>
        <v/>
      </c>
      <c r="D832" s="3">
        <f t="array" ref="D832">ROUND(MDETERM($P$794:$U$799-$D$822*MUNIT(6)),6)</f>
        <v/>
      </c>
      <c r="E832" s="3">
        <f t="array" ref="E832">ROUND(MDETERM($W$794:$AB$799-$E$822*MUNIT(6)),6)</f>
        <v/>
      </c>
      <c r="F832" s="3">
        <f t="array" ref="F832">ROUND(MDETERM($AD$794:$AI$799-$F$822*MUNIT(6)),6)</f>
        <v/>
      </c>
      <c r="G832" s="3">
        <f t="array" ref="G832">ROUND(MDETERM($AK$794:$AP$799-$G$822*MUNIT(6)),6)</f>
        <v/>
      </c>
    </row>
    <row r="833">
      <c r="A833" s="3" t="inlineStr">
        <is>
          <t xml:space="preserve">  det(M − λ(3)I)</t>
        </is>
      </c>
      <c r="B833" s="3">
        <f t="array" ref="B833">ROUND(MDETERM($B$794:$G$799-$B$823*MUNIT(6)),6)</f>
        <v/>
      </c>
      <c r="C833" s="3">
        <f t="array" ref="C833">ROUND(MDETERM($I$794:$N$799-$C$823*MUNIT(6)),6)</f>
        <v/>
      </c>
      <c r="D833" s="3">
        <f t="array" ref="D833">ROUND(MDETERM($P$794:$U$799-$D$823*MUNIT(6)),6)</f>
        <v/>
      </c>
      <c r="E833" s="3">
        <f t="array" ref="E833">ROUND(MDETERM($W$794:$AB$799-$E$823*MUNIT(6)),6)</f>
        <v/>
      </c>
      <c r="F833" s="3">
        <f t="array" ref="F833">ROUND(MDETERM($AD$794:$AI$799-$F$823*MUNIT(6)),6)</f>
        <v/>
      </c>
      <c r="G833" s="3">
        <f t="array" ref="G833">ROUND(MDETERM($AK$794:$AP$799-$G$823*MUNIT(6)),6)</f>
        <v/>
      </c>
    </row>
    <row r="834">
      <c r="A834" s="3" t="inlineStr">
        <is>
          <t xml:space="preserve">  det(M − λ(4)I)</t>
        </is>
      </c>
      <c r="B834" s="3">
        <f t="array" ref="B834">ROUND(MDETERM($B$794:$G$799-$B$824*MUNIT(6)),6)</f>
        <v/>
      </c>
      <c r="C834" s="3">
        <f t="array" ref="C834">ROUND(MDETERM($I$794:$N$799-$C$824*MUNIT(6)),6)</f>
        <v/>
      </c>
      <c r="D834" s="3">
        <f t="array" ref="D834">ROUND(MDETERM($P$794:$U$799-$D$824*MUNIT(6)),6)</f>
        <v/>
      </c>
      <c r="E834" s="3">
        <f t="array" ref="E834">ROUND(MDETERM($W$794:$AB$799-$E$824*MUNIT(6)),6)</f>
        <v/>
      </c>
      <c r="F834" s="3">
        <f t="array" ref="F834">ROUND(MDETERM($AD$794:$AI$799-$F$824*MUNIT(6)),6)</f>
        <v/>
      </c>
      <c r="G834" s="3">
        <f t="array" ref="G834">ROUND(MDETERM($AK$794:$AP$799-$G$824*MUNIT(6)),6)</f>
        <v/>
      </c>
    </row>
    <row r="835">
      <c r="A835" s="3" t="inlineStr">
        <is>
          <t xml:space="preserve">  det(M − λ(5)I)</t>
        </is>
      </c>
      <c r="B835" s="3">
        <f t="array" ref="B835">ROUND(MDETERM($B$794:$G$799-$B$825*MUNIT(6)),6)</f>
        <v/>
      </c>
      <c r="C835" s="3">
        <f t="array" ref="C835">ROUND(MDETERM($I$794:$N$799-$C$825*MUNIT(6)),6)</f>
        <v/>
      </c>
      <c r="D835" s="3">
        <f t="array" ref="D835">ROUND(MDETERM($P$794:$U$799-$D$825*MUNIT(6)),6)</f>
        <v/>
      </c>
      <c r="E835" s="3">
        <f t="array" ref="E835">ROUND(MDETERM($W$794:$AB$799-$E$825*MUNIT(6)),6)</f>
        <v/>
      </c>
      <c r="F835" s="3">
        <f t="array" ref="F835">ROUND(MDETERM($AD$794:$AI$799-$F$825*MUNIT(6)),6)</f>
        <v/>
      </c>
      <c r="G835" s="3">
        <f t="array" ref="G835">ROUND(MDETERM($AK$794:$AP$799-$G$825*MUNIT(6)),6)</f>
        <v/>
      </c>
    </row>
    <row r="836">
      <c r="A836" s="3" t="inlineStr">
        <is>
          <t xml:space="preserve">  det(M − λ(6)I)</t>
        </is>
      </c>
      <c r="B836" s="3">
        <f t="array" ref="B836">ROUND(MDETERM($B$794:$G$799-$B$826*MUNIT(6)),6)</f>
        <v/>
      </c>
      <c r="C836" s="3">
        <f t="array" ref="C836">ROUND(MDETERM($I$794:$N$799-$C$826*MUNIT(6)),6)</f>
        <v/>
      </c>
      <c r="D836" s="3">
        <f t="array" ref="D836">ROUND(MDETERM($P$794:$U$799-$D$826*MUNIT(6)),6)</f>
        <v/>
      </c>
      <c r="E836" s="3">
        <f t="array" ref="E836">ROUND(MDETERM($W$794:$AB$799-$E$826*MUNIT(6)),6)</f>
        <v/>
      </c>
      <c r="F836" s="3">
        <f t="array" ref="F836">ROUND(MDETERM($AD$794:$AI$799-$F$826*MUNIT(6)),6)</f>
        <v/>
      </c>
      <c r="G836" s="3">
        <f t="array" ref="G836">ROUND(MDETERM($AK$794:$AP$799-$G$826*MUNIT(6)),6)</f>
        <v/>
      </c>
    </row>
    <row r="840" ht="16" customHeight="1">
      <c r="A840" s="14" t="inlineStr">
        <is>
          <t>RAG R3 | deepseek-r1:14b</t>
        </is>
      </c>
      <c r="B840" s="9" t="inlineStr">
        <is>
          <t>run 1 (raw, pasted)</t>
        </is>
      </c>
      <c r="I840" s="9" t="inlineStr">
        <is>
          <t>run 2 (raw, pasted)</t>
        </is>
      </c>
      <c r="P840" s="9" t="inlineStr">
        <is>
          <t>run 3 (raw, pasted)</t>
        </is>
      </c>
      <c r="W840" s="9" t="inlineStr">
        <is>
          <t>run 4 (raw, pasted)</t>
        </is>
      </c>
      <c r="AD840" s="9" t="inlineStr">
        <is>
          <t>run 5 (raw, pasted)</t>
        </is>
      </c>
      <c r="AK840" s="9" t="inlineStr">
        <is>
          <t>Step2 average matrix (formula)</t>
        </is>
      </c>
      <c r="AR840" s="9" t="inlineStr">
        <is>
          <t>ground truth (reference)</t>
        </is>
      </c>
    </row>
    <row r="841" ht="60" customHeight="1">
      <c r="B841" s="15" t="inlineStr">
        <is>
          <t>Satellite housing</t>
        </is>
      </c>
      <c r="C841" s="15" t="inlineStr">
        <is>
          <t>HyperDuino starter kit</t>
        </is>
      </c>
      <c r="D841" s="15" t="inlineStr">
        <is>
          <t>Sensors for light and temperature</t>
        </is>
      </c>
      <c r="E841" s="15" t="inlineStr">
        <is>
          <t>Power subsystem (battery cable and 9V battery)</t>
        </is>
      </c>
      <c r="F841" s="15" t="inlineStr">
        <is>
          <t>Communication system</t>
        </is>
      </c>
      <c r="G841" s="15" t="inlineStr">
        <is>
          <t>Software</t>
        </is>
      </c>
      <c r="I841" s="15" t="inlineStr">
        <is>
          <t>Satellite housing</t>
        </is>
      </c>
      <c r="J841" s="15" t="inlineStr">
        <is>
          <t>HyperDuino starter kit</t>
        </is>
      </c>
      <c r="K841" s="15" t="inlineStr">
        <is>
          <t>Sensors for light and temperature</t>
        </is>
      </c>
      <c r="L841" s="15" t="inlineStr">
        <is>
          <t>Power subsystem (battery cable and 9V battery)</t>
        </is>
      </c>
      <c r="M841" s="15" t="inlineStr">
        <is>
          <t>Communication system</t>
        </is>
      </c>
      <c r="N841" s="15" t="inlineStr">
        <is>
          <t>Software</t>
        </is>
      </c>
      <c r="P841" s="15" t="inlineStr">
        <is>
          <t>Satellite housing</t>
        </is>
      </c>
      <c r="Q841" s="15" t="inlineStr">
        <is>
          <t>HyperDuino starter kit</t>
        </is>
      </c>
      <c r="R841" s="15" t="inlineStr">
        <is>
          <t>Sensors for light and temperature</t>
        </is>
      </c>
      <c r="S841" s="15" t="inlineStr">
        <is>
          <t>Power subsystem (battery cable and 9V battery)</t>
        </is>
      </c>
      <c r="T841" s="15" t="inlineStr">
        <is>
          <t>Communication system</t>
        </is>
      </c>
      <c r="U841" s="15" t="inlineStr">
        <is>
          <t>Software</t>
        </is>
      </c>
      <c r="W841" s="15" t="inlineStr">
        <is>
          <t>Satellite housing</t>
        </is>
      </c>
      <c r="X841" s="15" t="inlineStr">
        <is>
          <t>HyperDuino starter kit</t>
        </is>
      </c>
      <c r="Y841" s="15" t="inlineStr">
        <is>
          <t>Sensors for light and temperature</t>
        </is>
      </c>
      <c r="Z841" s="15" t="inlineStr">
        <is>
          <t>Power subsystem (battery cable and 9V battery)</t>
        </is>
      </c>
      <c r="AA841" s="15" t="inlineStr">
        <is>
          <t>Communication system</t>
        </is>
      </c>
      <c r="AB841" s="15" t="inlineStr">
        <is>
          <t>Software</t>
        </is>
      </c>
      <c r="AD841" s="15" t="inlineStr">
        <is>
          <t>Satellite housing</t>
        </is>
      </c>
      <c r="AE841" s="15" t="inlineStr">
        <is>
          <t>HyperDuino starter kit</t>
        </is>
      </c>
      <c r="AF841" s="15" t="inlineStr">
        <is>
          <t>Sensors for light and temperature</t>
        </is>
      </c>
      <c r="AG841" s="15" t="inlineStr">
        <is>
          <t>Power subsystem (battery cable and 9V battery)</t>
        </is>
      </c>
      <c r="AH841" s="15" t="inlineStr">
        <is>
          <t>Communication system</t>
        </is>
      </c>
      <c r="AI841" s="15" t="inlineStr">
        <is>
          <t>Software</t>
        </is>
      </c>
      <c r="AK841" s="15" t="inlineStr">
        <is>
          <t>Satellite housing</t>
        </is>
      </c>
      <c r="AL841" s="15" t="inlineStr">
        <is>
          <t>HyperDuino starter kit</t>
        </is>
      </c>
      <c r="AM841" s="15" t="inlineStr">
        <is>
          <t>Sensors for light and temperature</t>
        </is>
      </c>
      <c r="AN841" s="15" t="inlineStr">
        <is>
          <t>Power subsystem (battery cable and 9V battery)</t>
        </is>
      </c>
      <c r="AO841" s="15" t="inlineStr">
        <is>
          <t>Communication system</t>
        </is>
      </c>
      <c r="AP841" s="15" t="inlineStr">
        <is>
          <t>Software</t>
        </is>
      </c>
    </row>
    <row r="842">
      <c r="A842" s="3" t="inlineStr">
        <is>
          <t>Satellite housing</t>
        </is>
      </c>
      <c r="B842" s="8" t="n">
        <v>1</v>
      </c>
      <c r="C842" s="8" t="n">
        <v>1</v>
      </c>
      <c r="D842" s="8" t="n">
        <v>1</v>
      </c>
      <c r="E842" s="8" t="n">
        <v>1</v>
      </c>
      <c r="F842" s="8" t="n">
        <v>1</v>
      </c>
      <c r="G842" s="8" t="n">
        <v>1</v>
      </c>
      <c r="I842" s="20" t="n">
        <v>2</v>
      </c>
      <c r="J842" s="20" t="n">
        <v>2</v>
      </c>
      <c r="K842" s="20" t="n">
        <v>2</v>
      </c>
      <c r="L842" s="20" t="n">
        <v>2</v>
      </c>
      <c r="M842" s="20" t="n">
        <v>2</v>
      </c>
      <c r="N842" s="20" t="n">
        <v>2</v>
      </c>
      <c r="P842" s="8" t="n">
        <v>1</v>
      </c>
      <c r="Q842" s="8" t="n">
        <v>1</v>
      </c>
      <c r="R842" s="8" t="n">
        <v>1</v>
      </c>
      <c r="S842" s="8" t="n">
        <v>1</v>
      </c>
      <c r="T842" s="8" t="n">
        <v>1</v>
      </c>
      <c r="U842" s="8" t="n">
        <v>0</v>
      </c>
      <c r="W842" s="20" t="n">
        <v>2</v>
      </c>
      <c r="X842" s="20" t="n">
        <v>2</v>
      </c>
      <c r="Y842" s="20" t="n">
        <v>2</v>
      </c>
      <c r="Z842" s="20" t="n">
        <v>2</v>
      </c>
      <c r="AA842" s="20" t="n">
        <v>2</v>
      </c>
      <c r="AB842" s="20" t="n">
        <v>2</v>
      </c>
      <c r="AD842" s="20" t="n">
        <v>2</v>
      </c>
      <c r="AE842" s="20" t="n">
        <v>2</v>
      </c>
      <c r="AF842" s="20" t="n">
        <v>2</v>
      </c>
      <c r="AG842" s="20" t="n">
        <v>2</v>
      </c>
      <c r="AH842" s="20" t="n">
        <v>2</v>
      </c>
      <c r="AI842" s="20" t="n">
        <v>2</v>
      </c>
      <c r="AK842" s="8">
        <f>IF(($B$842&lt;&gt;2)+($I$842&lt;&gt;2)+($P$842&lt;&gt;2)+($W$842&lt;&gt;2)+($AD$842&lt;&gt;2)=0,2,IF((($B$842&lt;&gt;2)*$B$842+($I$842&lt;&gt;2)*$I$842+($P$842&lt;&gt;2)*$P$842+($W$842&lt;&gt;2)*$W$842+($AD$842&lt;&gt;2)*$AD$842)/(($B$842&lt;&gt;2)+($I$842&lt;&gt;2)+($P$842&lt;&gt;2)+($W$842&lt;&gt;2)+($AD$842&lt;&gt;2))&gt;=0.5,1,0))</f>
        <v/>
      </c>
      <c r="AL842" s="8">
        <f>IF(($C$842&lt;&gt;2)+($J$842&lt;&gt;2)+($Q$842&lt;&gt;2)+($X$842&lt;&gt;2)+($AE$842&lt;&gt;2)=0,2,IF((($C$842&lt;&gt;2)*$C$842+($J$842&lt;&gt;2)*$J$842+($Q$842&lt;&gt;2)*$Q$842+($X$842&lt;&gt;2)*$X$842+($AE$842&lt;&gt;2)*$AE$842)/(($C$842&lt;&gt;2)+($J$842&lt;&gt;2)+($Q$842&lt;&gt;2)+($X$842&lt;&gt;2)+($AE$842&lt;&gt;2))&gt;=0.5,1,0))</f>
        <v/>
      </c>
      <c r="AM842" s="8">
        <f>IF(($D$842&lt;&gt;2)+($K$842&lt;&gt;2)+($R$842&lt;&gt;2)+($Y$842&lt;&gt;2)+($AF$842&lt;&gt;2)=0,2,IF((($D$842&lt;&gt;2)*$D$842+($K$842&lt;&gt;2)*$K$842+($R$842&lt;&gt;2)*$R$842+($Y$842&lt;&gt;2)*$Y$842+($AF$842&lt;&gt;2)*$AF$842)/(($D$842&lt;&gt;2)+($K$842&lt;&gt;2)+($R$842&lt;&gt;2)+($Y$842&lt;&gt;2)+($AF$842&lt;&gt;2))&gt;=0.5,1,0))</f>
        <v/>
      </c>
      <c r="AN842" s="8">
        <f>IF(($E$842&lt;&gt;2)+($L$842&lt;&gt;2)+($S$842&lt;&gt;2)+($Z$842&lt;&gt;2)+($AG$842&lt;&gt;2)=0,2,IF((($E$842&lt;&gt;2)*$E$842+($L$842&lt;&gt;2)*$L$842+($S$842&lt;&gt;2)*$S$842+($Z$842&lt;&gt;2)*$Z$842+($AG$842&lt;&gt;2)*$AG$842)/(($E$842&lt;&gt;2)+($L$842&lt;&gt;2)+($S$842&lt;&gt;2)+($Z$842&lt;&gt;2)+($AG$842&lt;&gt;2))&gt;=0.5,1,0))</f>
        <v/>
      </c>
      <c r="AO842" s="8">
        <f>IF(($F$842&lt;&gt;2)+($M$842&lt;&gt;2)+($T$842&lt;&gt;2)+($AA$842&lt;&gt;2)+($AH$842&lt;&gt;2)=0,2,IF((($F$842&lt;&gt;2)*$F$842+($M$842&lt;&gt;2)*$M$842+($T$842&lt;&gt;2)*$T$842+($AA$842&lt;&gt;2)*$AA$842+($AH$842&lt;&gt;2)*$AH$842)/(($F$842&lt;&gt;2)+($M$842&lt;&gt;2)+($T$842&lt;&gt;2)+($AA$842&lt;&gt;2)+($AH$842&lt;&gt;2))&gt;=0.5,1,0))</f>
        <v/>
      </c>
      <c r="AP842" s="8">
        <f>IF(($G$842&lt;&gt;2)+($N$842&lt;&gt;2)+($U$842&lt;&gt;2)+($AB$842&lt;&gt;2)+($AI$842&lt;&gt;2)=0,2,IF((($G$842&lt;&gt;2)*$G$842+($N$842&lt;&gt;2)*$N$842+($U$842&lt;&gt;2)*$U$842+($AB$842&lt;&gt;2)*$AB$842+($AI$842&lt;&gt;2)*$AI$842)/(($G$842&lt;&gt;2)+($N$842&lt;&gt;2)+($U$842&lt;&gt;2)+($AB$842&lt;&gt;2)+($AI$842&lt;&gt;2))&gt;=0.5,1,0))</f>
        <v/>
      </c>
      <c r="AR842" s="16">
        <f>'Ground truth'!$B$3</f>
        <v/>
      </c>
      <c r="AS842" s="16">
        <f>'Ground truth'!$C$3</f>
        <v/>
      </c>
      <c r="AT842" s="16">
        <f>'Ground truth'!$D$3</f>
        <v/>
      </c>
      <c r="AU842" s="16">
        <f>'Ground truth'!$E$3</f>
        <v/>
      </c>
      <c r="AV842" s="16">
        <f>'Ground truth'!$F$3</f>
        <v/>
      </c>
      <c r="AW842" s="16">
        <f>'Ground truth'!$G$3</f>
        <v/>
      </c>
    </row>
    <row r="843">
      <c r="A843" s="3" t="inlineStr">
        <is>
          <t>HyperDuino starter kit</t>
        </is>
      </c>
      <c r="B843" s="8" t="n">
        <v>0</v>
      </c>
      <c r="C843" s="8" t="n">
        <v>1</v>
      </c>
      <c r="D843" s="8" t="n">
        <v>1</v>
      </c>
      <c r="E843" s="8" t="n">
        <v>1</v>
      </c>
      <c r="F843" s="8" t="n">
        <v>0</v>
      </c>
      <c r="G843" s="8" t="n">
        <v>1</v>
      </c>
      <c r="I843" s="20" t="n">
        <v>2</v>
      </c>
      <c r="J843" s="20" t="n">
        <v>2</v>
      </c>
      <c r="K843" s="20" t="n">
        <v>2</v>
      </c>
      <c r="L843" s="20" t="n">
        <v>2</v>
      </c>
      <c r="M843" s="20" t="n">
        <v>2</v>
      </c>
      <c r="N843" s="20" t="n">
        <v>2</v>
      </c>
      <c r="P843" s="8" t="n">
        <v>1</v>
      </c>
      <c r="Q843" s="8" t="n">
        <v>1</v>
      </c>
      <c r="R843" s="8" t="n">
        <v>1</v>
      </c>
      <c r="S843" s="8" t="n">
        <v>1</v>
      </c>
      <c r="T843" s="8" t="n">
        <v>1</v>
      </c>
      <c r="U843" s="8" t="n">
        <v>1</v>
      </c>
      <c r="W843" s="20" t="n">
        <v>2</v>
      </c>
      <c r="X843" s="20" t="n">
        <v>2</v>
      </c>
      <c r="Y843" s="20" t="n">
        <v>2</v>
      </c>
      <c r="Z843" s="20" t="n">
        <v>2</v>
      </c>
      <c r="AA843" s="20" t="n">
        <v>2</v>
      </c>
      <c r="AB843" s="20" t="n">
        <v>2</v>
      </c>
      <c r="AD843" s="20" t="n">
        <v>2</v>
      </c>
      <c r="AE843" s="20" t="n">
        <v>2</v>
      </c>
      <c r="AF843" s="20" t="n">
        <v>2</v>
      </c>
      <c r="AG843" s="20" t="n">
        <v>2</v>
      </c>
      <c r="AH843" s="20" t="n">
        <v>2</v>
      </c>
      <c r="AI843" s="20" t="n">
        <v>2</v>
      </c>
      <c r="AK843" s="8">
        <f>IF(($B$843&lt;&gt;2)+($I$843&lt;&gt;2)+($P$843&lt;&gt;2)+($W$843&lt;&gt;2)+($AD$843&lt;&gt;2)=0,2,IF((($B$843&lt;&gt;2)*$B$843+($I$843&lt;&gt;2)*$I$843+($P$843&lt;&gt;2)*$P$843+($W$843&lt;&gt;2)*$W$843+($AD$843&lt;&gt;2)*$AD$843)/(($B$843&lt;&gt;2)+($I$843&lt;&gt;2)+($P$843&lt;&gt;2)+($W$843&lt;&gt;2)+($AD$843&lt;&gt;2))&gt;=0.5,1,0))</f>
        <v/>
      </c>
      <c r="AL843" s="8">
        <f>IF(($C$843&lt;&gt;2)+($J$843&lt;&gt;2)+($Q$843&lt;&gt;2)+($X$843&lt;&gt;2)+($AE$843&lt;&gt;2)=0,2,IF((($C$843&lt;&gt;2)*$C$843+($J$843&lt;&gt;2)*$J$843+($Q$843&lt;&gt;2)*$Q$843+($X$843&lt;&gt;2)*$X$843+($AE$843&lt;&gt;2)*$AE$843)/(($C$843&lt;&gt;2)+($J$843&lt;&gt;2)+($Q$843&lt;&gt;2)+($X$843&lt;&gt;2)+($AE$843&lt;&gt;2))&gt;=0.5,1,0))</f>
        <v/>
      </c>
      <c r="AM843" s="8">
        <f>IF(($D$843&lt;&gt;2)+($K$843&lt;&gt;2)+($R$843&lt;&gt;2)+($Y$843&lt;&gt;2)+($AF$843&lt;&gt;2)=0,2,IF((($D$843&lt;&gt;2)*$D$843+($K$843&lt;&gt;2)*$K$843+($R$843&lt;&gt;2)*$R$843+($Y$843&lt;&gt;2)*$Y$843+($AF$843&lt;&gt;2)*$AF$843)/(($D$843&lt;&gt;2)+($K$843&lt;&gt;2)+($R$843&lt;&gt;2)+($Y$843&lt;&gt;2)+($AF$843&lt;&gt;2))&gt;=0.5,1,0))</f>
        <v/>
      </c>
      <c r="AN843" s="8">
        <f>IF(($E$843&lt;&gt;2)+($L$843&lt;&gt;2)+($S$843&lt;&gt;2)+($Z$843&lt;&gt;2)+($AG$843&lt;&gt;2)=0,2,IF((($E$843&lt;&gt;2)*$E$843+($L$843&lt;&gt;2)*$L$843+($S$843&lt;&gt;2)*$S$843+($Z$843&lt;&gt;2)*$Z$843+($AG$843&lt;&gt;2)*$AG$843)/(($E$843&lt;&gt;2)+($L$843&lt;&gt;2)+($S$843&lt;&gt;2)+($Z$843&lt;&gt;2)+($AG$843&lt;&gt;2))&gt;=0.5,1,0))</f>
        <v/>
      </c>
      <c r="AO843" s="8">
        <f>IF(($F$843&lt;&gt;2)+($M$843&lt;&gt;2)+($T$843&lt;&gt;2)+($AA$843&lt;&gt;2)+($AH$843&lt;&gt;2)=0,2,IF((($F$843&lt;&gt;2)*$F$843+($M$843&lt;&gt;2)*$M$843+($T$843&lt;&gt;2)*$T$843+($AA$843&lt;&gt;2)*$AA$843+($AH$843&lt;&gt;2)*$AH$843)/(($F$843&lt;&gt;2)+($M$843&lt;&gt;2)+($T$843&lt;&gt;2)+($AA$843&lt;&gt;2)+($AH$843&lt;&gt;2))&gt;=0.5,1,0))</f>
        <v/>
      </c>
      <c r="AP843" s="8">
        <f>IF(($G$843&lt;&gt;2)+($N$843&lt;&gt;2)+($U$843&lt;&gt;2)+($AB$843&lt;&gt;2)+($AI$843&lt;&gt;2)=0,2,IF((($G$843&lt;&gt;2)*$G$843+($N$843&lt;&gt;2)*$N$843+($U$843&lt;&gt;2)*$U$843+($AB$843&lt;&gt;2)*$AB$843+($AI$843&lt;&gt;2)*$AI$843)/(($G$843&lt;&gt;2)+($N$843&lt;&gt;2)+($U$843&lt;&gt;2)+($AB$843&lt;&gt;2)+($AI$843&lt;&gt;2))&gt;=0.5,1,0))</f>
        <v/>
      </c>
      <c r="AR843" s="16">
        <f>'Ground truth'!$B$4</f>
        <v/>
      </c>
      <c r="AS843" s="16">
        <f>'Ground truth'!$C$4</f>
        <v/>
      </c>
      <c r="AT843" s="16">
        <f>'Ground truth'!$D$4</f>
        <v/>
      </c>
      <c r="AU843" s="16">
        <f>'Ground truth'!$E$4</f>
        <v/>
      </c>
      <c r="AV843" s="16">
        <f>'Ground truth'!$F$4</f>
        <v/>
      </c>
      <c r="AW843" s="16">
        <f>'Ground truth'!$G$4</f>
        <v/>
      </c>
    </row>
    <row r="844">
      <c r="A844" s="3" t="inlineStr">
        <is>
          <t>Sensors for light and temperature</t>
        </is>
      </c>
      <c r="B844" s="8" t="n">
        <v>0</v>
      </c>
      <c r="C844" s="8" t="n">
        <v>1</v>
      </c>
      <c r="D844" s="8" t="n">
        <v>1</v>
      </c>
      <c r="E844" s="8" t="n">
        <v>0</v>
      </c>
      <c r="F844" s="8" t="n">
        <v>0</v>
      </c>
      <c r="G844" s="8" t="n">
        <v>1</v>
      </c>
      <c r="I844" s="20" t="n">
        <v>2</v>
      </c>
      <c r="J844" s="20" t="n">
        <v>2</v>
      </c>
      <c r="K844" s="20" t="n">
        <v>2</v>
      </c>
      <c r="L844" s="20" t="n">
        <v>2</v>
      </c>
      <c r="M844" s="20" t="n">
        <v>2</v>
      </c>
      <c r="N844" s="20" t="n">
        <v>2</v>
      </c>
      <c r="P844" s="8" t="n">
        <v>0</v>
      </c>
      <c r="Q844" s="8" t="n">
        <v>1</v>
      </c>
      <c r="R844" s="8" t="n">
        <v>1</v>
      </c>
      <c r="S844" s="8" t="n">
        <v>1</v>
      </c>
      <c r="T844" s="8" t="n">
        <v>0</v>
      </c>
      <c r="U844" s="8" t="n">
        <v>1</v>
      </c>
      <c r="W844" s="20" t="n">
        <v>2</v>
      </c>
      <c r="X844" s="20" t="n">
        <v>2</v>
      </c>
      <c r="Y844" s="20" t="n">
        <v>2</v>
      </c>
      <c r="Z844" s="20" t="n">
        <v>2</v>
      </c>
      <c r="AA844" s="20" t="n">
        <v>2</v>
      </c>
      <c r="AB844" s="20" t="n">
        <v>2</v>
      </c>
      <c r="AD844" s="20" t="n">
        <v>2</v>
      </c>
      <c r="AE844" s="20" t="n">
        <v>2</v>
      </c>
      <c r="AF844" s="20" t="n">
        <v>2</v>
      </c>
      <c r="AG844" s="20" t="n">
        <v>2</v>
      </c>
      <c r="AH844" s="20" t="n">
        <v>2</v>
      </c>
      <c r="AI844" s="20" t="n">
        <v>2</v>
      </c>
      <c r="AK844" s="8">
        <f>IF(($B$844&lt;&gt;2)+($I$844&lt;&gt;2)+($P$844&lt;&gt;2)+($W$844&lt;&gt;2)+($AD$844&lt;&gt;2)=0,2,IF((($B$844&lt;&gt;2)*$B$844+($I$844&lt;&gt;2)*$I$844+($P$844&lt;&gt;2)*$P$844+($W$844&lt;&gt;2)*$W$844+($AD$844&lt;&gt;2)*$AD$844)/(($B$844&lt;&gt;2)+($I$844&lt;&gt;2)+($P$844&lt;&gt;2)+($W$844&lt;&gt;2)+($AD$844&lt;&gt;2))&gt;=0.5,1,0))</f>
        <v/>
      </c>
      <c r="AL844" s="8">
        <f>IF(($C$844&lt;&gt;2)+($J$844&lt;&gt;2)+($Q$844&lt;&gt;2)+($X$844&lt;&gt;2)+($AE$844&lt;&gt;2)=0,2,IF((($C$844&lt;&gt;2)*$C$844+($J$844&lt;&gt;2)*$J$844+($Q$844&lt;&gt;2)*$Q$844+($X$844&lt;&gt;2)*$X$844+($AE$844&lt;&gt;2)*$AE$844)/(($C$844&lt;&gt;2)+($J$844&lt;&gt;2)+($Q$844&lt;&gt;2)+($X$844&lt;&gt;2)+($AE$844&lt;&gt;2))&gt;=0.5,1,0))</f>
        <v/>
      </c>
      <c r="AM844" s="8">
        <f>IF(($D$844&lt;&gt;2)+($K$844&lt;&gt;2)+($R$844&lt;&gt;2)+($Y$844&lt;&gt;2)+($AF$844&lt;&gt;2)=0,2,IF((($D$844&lt;&gt;2)*$D$844+($K$844&lt;&gt;2)*$K$844+($R$844&lt;&gt;2)*$R$844+($Y$844&lt;&gt;2)*$Y$844+($AF$844&lt;&gt;2)*$AF$844)/(($D$844&lt;&gt;2)+($K$844&lt;&gt;2)+($R$844&lt;&gt;2)+($Y$844&lt;&gt;2)+($AF$844&lt;&gt;2))&gt;=0.5,1,0))</f>
        <v/>
      </c>
      <c r="AN844" s="8">
        <f>IF(($E$844&lt;&gt;2)+($L$844&lt;&gt;2)+($S$844&lt;&gt;2)+($Z$844&lt;&gt;2)+($AG$844&lt;&gt;2)=0,2,IF((($E$844&lt;&gt;2)*$E$844+($L$844&lt;&gt;2)*$L$844+($S$844&lt;&gt;2)*$S$844+($Z$844&lt;&gt;2)*$Z$844+($AG$844&lt;&gt;2)*$AG$844)/(($E$844&lt;&gt;2)+($L$844&lt;&gt;2)+($S$844&lt;&gt;2)+($Z$844&lt;&gt;2)+($AG$844&lt;&gt;2))&gt;=0.5,1,0))</f>
        <v/>
      </c>
      <c r="AO844" s="8">
        <f>IF(($F$844&lt;&gt;2)+($M$844&lt;&gt;2)+($T$844&lt;&gt;2)+($AA$844&lt;&gt;2)+($AH$844&lt;&gt;2)=0,2,IF((($F$844&lt;&gt;2)*$F$844+($M$844&lt;&gt;2)*$M$844+($T$844&lt;&gt;2)*$T$844+($AA$844&lt;&gt;2)*$AA$844+($AH$844&lt;&gt;2)*$AH$844)/(($F$844&lt;&gt;2)+($M$844&lt;&gt;2)+($T$844&lt;&gt;2)+($AA$844&lt;&gt;2)+($AH$844&lt;&gt;2))&gt;=0.5,1,0))</f>
        <v/>
      </c>
      <c r="AP844" s="8">
        <f>IF(($G$844&lt;&gt;2)+($N$844&lt;&gt;2)+($U$844&lt;&gt;2)+($AB$844&lt;&gt;2)+($AI$844&lt;&gt;2)=0,2,IF((($G$844&lt;&gt;2)*$G$844+($N$844&lt;&gt;2)*$N$844+($U$844&lt;&gt;2)*$U$844+($AB$844&lt;&gt;2)*$AB$844+($AI$844&lt;&gt;2)*$AI$844)/(($G$844&lt;&gt;2)+($N$844&lt;&gt;2)+($U$844&lt;&gt;2)+($AB$844&lt;&gt;2)+($AI$844&lt;&gt;2))&gt;=0.5,1,0))</f>
        <v/>
      </c>
      <c r="AR844" s="16">
        <f>'Ground truth'!$B$5</f>
        <v/>
      </c>
      <c r="AS844" s="16">
        <f>'Ground truth'!$C$5</f>
        <v/>
      </c>
      <c r="AT844" s="16">
        <f>'Ground truth'!$D$5</f>
        <v/>
      </c>
      <c r="AU844" s="16">
        <f>'Ground truth'!$E$5</f>
        <v/>
      </c>
      <c r="AV844" s="16">
        <f>'Ground truth'!$F$5</f>
        <v/>
      </c>
      <c r="AW844" s="16">
        <f>'Ground truth'!$G$5</f>
        <v/>
      </c>
    </row>
    <row r="845">
      <c r="A845" s="3" t="inlineStr">
        <is>
          <t>Power subsystem (battery cable and 9V battery)</t>
        </is>
      </c>
      <c r="B845" s="8" t="n">
        <v>0</v>
      </c>
      <c r="C845" s="8" t="n">
        <v>1</v>
      </c>
      <c r="D845" s="8" t="n">
        <v>0</v>
      </c>
      <c r="E845" s="8" t="n">
        <v>1</v>
      </c>
      <c r="F845" s="8" t="n">
        <v>0</v>
      </c>
      <c r="G845" s="8" t="n">
        <v>0</v>
      </c>
      <c r="I845" s="20" t="n">
        <v>2</v>
      </c>
      <c r="J845" s="20" t="n">
        <v>2</v>
      </c>
      <c r="K845" s="20" t="n">
        <v>2</v>
      </c>
      <c r="L845" s="20" t="n">
        <v>2</v>
      </c>
      <c r="M845" s="20" t="n">
        <v>2</v>
      </c>
      <c r="N845" s="20" t="n">
        <v>2</v>
      </c>
      <c r="P845" s="8" t="n">
        <v>1</v>
      </c>
      <c r="Q845" s="8" t="n">
        <v>1</v>
      </c>
      <c r="R845" s="8" t="n">
        <v>1</v>
      </c>
      <c r="S845" s="8" t="n">
        <v>1</v>
      </c>
      <c r="T845" s="8" t="n">
        <v>1</v>
      </c>
      <c r="U845" s="8" t="n">
        <v>0</v>
      </c>
      <c r="W845" s="20" t="n">
        <v>2</v>
      </c>
      <c r="X845" s="20" t="n">
        <v>2</v>
      </c>
      <c r="Y845" s="20" t="n">
        <v>2</v>
      </c>
      <c r="Z845" s="20" t="n">
        <v>2</v>
      </c>
      <c r="AA845" s="20" t="n">
        <v>2</v>
      </c>
      <c r="AB845" s="20" t="n">
        <v>2</v>
      </c>
      <c r="AD845" s="20" t="n">
        <v>2</v>
      </c>
      <c r="AE845" s="20" t="n">
        <v>2</v>
      </c>
      <c r="AF845" s="20" t="n">
        <v>2</v>
      </c>
      <c r="AG845" s="20" t="n">
        <v>2</v>
      </c>
      <c r="AH845" s="20" t="n">
        <v>2</v>
      </c>
      <c r="AI845" s="20" t="n">
        <v>2</v>
      </c>
      <c r="AK845" s="8">
        <f>IF(($B$845&lt;&gt;2)+($I$845&lt;&gt;2)+($P$845&lt;&gt;2)+($W$845&lt;&gt;2)+($AD$845&lt;&gt;2)=0,2,IF((($B$845&lt;&gt;2)*$B$845+($I$845&lt;&gt;2)*$I$845+($P$845&lt;&gt;2)*$P$845+($W$845&lt;&gt;2)*$W$845+($AD$845&lt;&gt;2)*$AD$845)/(($B$845&lt;&gt;2)+($I$845&lt;&gt;2)+($P$845&lt;&gt;2)+($W$845&lt;&gt;2)+($AD$845&lt;&gt;2))&gt;=0.5,1,0))</f>
        <v/>
      </c>
      <c r="AL845" s="8">
        <f>IF(($C$845&lt;&gt;2)+($J$845&lt;&gt;2)+($Q$845&lt;&gt;2)+($X$845&lt;&gt;2)+($AE$845&lt;&gt;2)=0,2,IF((($C$845&lt;&gt;2)*$C$845+($J$845&lt;&gt;2)*$J$845+($Q$845&lt;&gt;2)*$Q$845+($X$845&lt;&gt;2)*$X$845+($AE$845&lt;&gt;2)*$AE$845)/(($C$845&lt;&gt;2)+($J$845&lt;&gt;2)+($Q$845&lt;&gt;2)+($X$845&lt;&gt;2)+($AE$845&lt;&gt;2))&gt;=0.5,1,0))</f>
        <v/>
      </c>
      <c r="AM845" s="8">
        <f>IF(($D$845&lt;&gt;2)+($K$845&lt;&gt;2)+($R$845&lt;&gt;2)+($Y$845&lt;&gt;2)+($AF$845&lt;&gt;2)=0,2,IF((($D$845&lt;&gt;2)*$D$845+($K$845&lt;&gt;2)*$K$845+($R$845&lt;&gt;2)*$R$845+($Y$845&lt;&gt;2)*$Y$845+($AF$845&lt;&gt;2)*$AF$845)/(($D$845&lt;&gt;2)+($K$845&lt;&gt;2)+($R$845&lt;&gt;2)+($Y$845&lt;&gt;2)+($AF$845&lt;&gt;2))&gt;=0.5,1,0))</f>
        <v/>
      </c>
      <c r="AN845" s="8">
        <f>IF(($E$845&lt;&gt;2)+($L$845&lt;&gt;2)+($S$845&lt;&gt;2)+($Z$845&lt;&gt;2)+($AG$845&lt;&gt;2)=0,2,IF((($E$845&lt;&gt;2)*$E$845+($L$845&lt;&gt;2)*$L$845+($S$845&lt;&gt;2)*$S$845+($Z$845&lt;&gt;2)*$Z$845+($AG$845&lt;&gt;2)*$AG$845)/(($E$845&lt;&gt;2)+($L$845&lt;&gt;2)+($S$845&lt;&gt;2)+($Z$845&lt;&gt;2)+($AG$845&lt;&gt;2))&gt;=0.5,1,0))</f>
        <v/>
      </c>
      <c r="AO845" s="8">
        <f>IF(($F$845&lt;&gt;2)+($M$845&lt;&gt;2)+($T$845&lt;&gt;2)+($AA$845&lt;&gt;2)+($AH$845&lt;&gt;2)=0,2,IF((($F$845&lt;&gt;2)*$F$845+($M$845&lt;&gt;2)*$M$845+($T$845&lt;&gt;2)*$T$845+($AA$845&lt;&gt;2)*$AA$845+($AH$845&lt;&gt;2)*$AH$845)/(($F$845&lt;&gt;2)+($M$845&lt;&gt;2)+($T$845&lt;&gt;2)+($AA$845&lt;&gt;2)+($AH$845&lt;&gt;2))&gt;=0.5,1,0))</f>
        <v/>
      </c>
      <c r="AP845" s="8">
        <f>IF(($G$845&lt;&gt;2)+($N$845&lt;&gt;2)+($U$845&lt;&gt;2)+($AB$845&lt;&gt;2)+($AI$845&lt;&gt;2)=0,2,IF((($G$845&lt;&gt;2)*$G$845+($N$845&lt;&gt;2)*$N$845+($U$845&lt;&gt;2)*$U$845+($AB$845&lt;&gt;2)*$AB$845+($AI$845&lt;&gt;2)*$AI$845)/(($G$845&lt;&gt;2)+($N$845&lt;&gt;2)+($U$845&lt;&gt;2)+($AB$845&lt;&gt;2)+($AI$845&lt;&gt;2))&gt;=0.5,1,0))</f>
        <v/>
      </c>
      <c r="AR845" s="16">
        <f>'Ground truth'!$B$6</f>
        <v/>
      </c>
      <c r="AS845" s="16">
        <f>'Ground truth'!$C$6</f>
        <v/>
      </c>
      <c r="AT845" s="16">
        <f>'Ground truth'!$D$6</f>
        <v/>
      </c>
      <c r="AU845" s="16">
        <f>'Ground truth'!$E$6</f>
        <v/>
      </c>
      <c r="AV845" s="16">
        <f>'Ground truth'!$F$6</f>
        <v/>
      </c>
      <c r="AW845" s="16">
        <f>'Ground truth'!$G$6</f>
        <v/>
      </c>
    </row>
    <row r="846">
      <c r="A846" s="3" t="inlineStr">
        <is>
          <t>Communication system</t>
        </is>
      </c>
      <c r="B846" s="8" t="n">
        <v>0</v>
      </c>
      <c r="C846" s="8" t="n">
        <v>0</v>
      </c>
      <c r="D846" s="8" t="n">
        <v>0</v>
      </c>
      <c r="E846" s="8" t="n">
        <v>0</v>
      </c>
      <c r="F846" s="8" t="n">
        <v>1</v>
      </c>
      <c r="G846" s="8" t="n">
        <v>0</v>
      </c>
      <c r="I846" s="20" t="n">
        <v>2</v>
      </c>
      <c r="J846" s="20" t="n">
        <v>2</v>
      </c>
      <c r="K846" s="20" t="n">
        <v>2</v>
      </c>
      <c r="L846" s="20" t="n">
        <v>2</v>
      </c>
      <c r="M846" s="20" t="n">
        <v>2</v>
      </c>
      <c r="N846" s="20" t="n">
        <v>2</v>
      </c>
      <c r="P846" s="8" t="n">
        <v>1</v>
      </c>
      <c r="Q846" s="8" t="n">
        <v>1</v>
      </c>
      <c r="R846" s="8" t="n">
        <v>0</v>
      </c>
      <c r="S846" s="8" t="n">
        <v>1</v>
      </c>
      <c r="T846" s="8" t="n">
        <v>1</v>
      </c>
      <c r="U846" s="8" t="n">
        <v>1</v>
      </c>
      <c r="W846" s="20" t="n">
        <v>2</v>
      </c>
      <c r="X846" s="20" t="n">
        <v>2</v>
      </c>
      <c r="Y846" s="20" t="n">
        <v>2</v>
      </c>
      <c r="Z846" s="20" t="n">
        <v>2</v>
      </c>
      <c r="AA846" s="20" t="n">
        <v>2</v>
      </c>
      <c r="AB846" s="20" t="n">
        <v>2</v>
      </c>
      <c r="AD846" s="20" t="n">
        <v>2</v>
      </c>
      <c r="AE846" s="20" t="n">
        <v>2</v>
      </c>
      <c r="AF846" s="20" t="n">
        <v>2</v>
      </c>
      <c r="AG846" s="20" t="n">
        <v>2</v>
      </c>
      <c r="AH846" s="20" t="n">
        <v>2</v>
      </c>
      <c r="AI846" s="20" t="n">
        <v>2</v>
      </c>
      <c r="AK846" s="8">
        <f>IF(($B$846&lt;&gt;2)+($I$846&lt;&gt;2)+($P$846&lt;&gt;2)+($W$846&lt;&gt;2)+($AD$846&lt;&gt;2)=0,2,IF((($B$846&lt;&gt;2)*$B$846+($I$846&lt;&gt;2)*$I$846+($P$846&lt;&gt;2)*$P$846+($W$846&lt;&gt;2)*$W$846+($AD$846&lt;&gt;2)*$AD$846)/(($B$846&lt;&gt;2)+($I$846&lt;&gt;2)+($P$846&lt;&gt;2)+($W$846&lt;&gt;2)+($AD$846&lt;&gt;2))&gt;=0.5,1,0))</f>
        <v/>
      </c>
      <c r="AL846" s="8">
        <f>IF(($C$846&lt;&gt;2)+($J$846&lt;&gt;2)+($Q$846&lt;&gt;2)+($X$846&lt;&gt;2)+($AE$846&lt;&gt;2)=0,2,IF((($C$846&lt;&gt;2)*$C$846+($J$846&lt;&gt;2)*$J$846+($Q$846&lt;&gt;2)*$Q$846+($X$846&lt;&gt;2)*$X$846+($AE$846&lt;&gt;2)*$AE$846)/(($C$846&lt;&gt;2)+($J$846&lt;&gt;2)+($Q$846&lt;&gt;2)+($X$846&lt;&gt;2)+($AE$846&lt;&gt;2))&gt;=0.5,1,0))</f>
        <v/>
      </c>
      <c r="AM846" s="8">
        <f>IF(($D$846&lt;&gt;2)+($K$846&lt;&gt;2)+($R$846&lt;&gt;2)+($Y$846&lt;&gt;2)+($AF$846&lt;&gt;2)=0,2,IF((($D$846&lt;&gt;2)*$D$846+($K$846&lt;&gt;2)*$K$846+($R$846&lt;&gt;2)*$R$846+($Y$846&lt;&gt;2)*$Y$846+($AF$846&lt;&gt;2)*$AF$846)/(($D$846&lt;&gt;2)+($K$846&lt;&gt;2)+($R$846&lt;&gt;2)+($Y$846&lt;&gt;2)+($AF$846&lt;&gt;2))&gt;=0.5,1,0))</f>
        <v/>
      </c>
      <c r="AN846" s="8">
        <f>IF(($E$846&lt;&gt;2)+($L$846&lt;&gt;2)+($S$846&lt;&gt;2)+($Z$846&lt;&gt;2)+($AG$846&lt;&gt;2)=0,2,IF((($E$846&lt;&gt;2)*$E$846+($L$846&lt;&gt;2)*$L$846+($S$846&lt;&gt;2)*$S$846+($Z$846&lt;&gt;2)*$Z$846+($AG$846&lt;&gt;2)*$AG$846)/(($E$846&lt;&gt;2)+($L$846&lt;&gt;2)+($S$846&lt;&gt;2)+($Z$846&lt;&gt;2)+($AG$846&lt;&gt;2))&gt;=0.5,1,0))</f>
        <v/>
      </c>
      <c r="AO846" s="8">
        <f>IF(($F$846&lt;&gt;2)+($M$846&lt;&gt;2)+($T$846&lt;&gt;2)+($AA$846&lt;&gt;2)+($AH$846&lt;&gt;2)=0,2,IF((($F$846&lt;&gt;2)*$F$846+($M$846&lt;&gt;2)*$M$846+($T$846&lt;&gt;2)*$T$846+($AA$846&lt;&gt;2)*$AA$846+($AH$846&lt;&gt;2)*$AH$846)/(($F$846&lt;&gt;2)+($M$846&lt;&gt;2)+($T$846&lt;&gt;2)+($AA$846&lt;&gt;2)+($AH$846&lt;&gt;2))&gt;=0.5,1,0))</f>
        <v/>
      </c>
      <c r="AP846" s="8">
        <f>IF(($G$846&lt;&gt;2)+($N$846&lt;&gt;2)+($U$846&lt;&gt;2)+($AB$846&lt;&gt;2)+($AI$846&lt;&gt;2)=0,2,IF((($G$846&lt;&gt;2)*$G$846+($N$846&lt;&gt;2)*$N$846+($U$846&lt;&gt;2)*$U$846+($AB$846&lt;&gt;2)*$AB$846+($AI$846&lt;&gt;2)*$AI$846)/(($G$846&lt;&gt;2)+($N$846&lt;&gt;2)+($U$846&lt;&gt;2)+($AB$846&lt;&gt;2)+($AI$846&lt;&gt;2))&gt;=0.5,1,0))</f>
        <v/>
      </c>
      <c r="AR846" s="16">
        <f>'Ground truth'!$B$7</f>
        <v/>
      </c>
      <c r="AS846" s="16">
        <f>'Ground truth'!$C$7</f>
        <v/>
      </c>
      <c r="AT846" s="16">
        <f>'Ground truth'!$D$7</f>
        <v/>
      </c>
      <c r="AU846" s="16">
        <f>'Ground truth'!$E$7</f>
        <v/>
      </c>
      <c r="AV846" s="16">
        <f>'Ground truth'!$F$7</f>
        <v/>
      </c>
      <c r="AW846" s="16">
        <f>'Ground truth'!$G$7</f>
        <v/>
      </c>
    </row>
    <row r="847">
      <c r="A847" s="3" t="inlineStr">
        <is>
          <t>Software</t>
        </is>
      </c>
      <c r="B847" s="8" t="n">
        <v>0</v>
      </c>
      <c r="C847" s="8" t="n">
        <v>1</v>
      </c>
      <c r="D847" s="8" t="n">
        <v>1</v>
      </c>
      <c r="E847" s="8" t="n">
        <v>0</v>
      </c>
      <c r="F847" s="8" t="n">
        <v>0</v>
      </c>
      <c r="G847" s="8" t="n">
        <v>1</v>
      </c>
      <c r="I847" s="20" t="n">
        <v>2</v>
      </c>
      <c r="J847" s="20" t="n">
        <v>2</v>
      </c>
      <c r="K847" s="20" t="n">
        <v>2</v>
      </c>
      <c r="L847" s="20" t="n">
        <v>2</v>
      </c>
      <c r="M847" s="20" t="n">
        <v>2</v>
      </c>
      <c r="N847" s="20" t="n">
        <v>2</v>
      </c>
      <c r="P847" s="8" t="n">
        <v>0</v>
      </c>
      <c r="Q847" s="8" t="n">
        <v>1</v>
      </c>
      <c r="R847" s="8" t="n">
        <v>1</v>
      </c>
      <c r="S847" s="8" t="n">
        <v>0</v>
      </c>
      <c r="T847" s="8" t="n">
        <v>1</v>
      </c>
      <c r="U847" s="8" t="n">
        <v>1</v>
      </c>
      <c r="W847" s="20" t="n">
        <v>2</v>
      </c>
      <c r="X847" s="20" t="n">
        <v>2</v>
      </c>
      <c r="Y847" s="20" t="n">
        <v>2</v>
      </c>
      <c r="Z847" s="20" t="n">
        <v>2</v>
      </c>
      <c r="AA847" s="20" t="n">
        <v>2</v>
      </c>
      <c r="AB847" s="20" t="n">
        <v>2</v>
      </c>
      <c r="AD847" s="20" t="n">
        <v>2</v>
      </c>
      <c r="AE847" s="20" t="n">
        <v>2</v>
      </c>
      <c r="AF847" s="20" t="n">
        <v>2</v>
      </c>
      <c r="AG847" s="20" t="n">
        <v>2</v>
      </c>
      <c r="AH847" s="20" t="n">
        <v>2</v>
      </c>
      <c r="AI847" s="20" t="n">
        <v>2</v>
      </c>
      <c r="AK847" s="8">
        <f>IF(($B$847&lt;&gt;2)+($I$847&lt;&gt;2)+($P$847&lt;&gt;2)+($W$847&lt;&gt;2)+($AD$847&lt;&gt;2)=0,2,IF((($B$847&lt;&gt;2)*$B$847+($I$847&lt;&gt;2)*$I$847+($P$847&lt;&gt;2)*$P$847+($W$847&lt;&gt;2)*$W$847+($AD$847&lt;&gt;2)*$AD$847)/(($B$847&lt;&gt;2)+($I$847&lt;&gt;2)+($P$847&lt;&gt;2)+($W$847&lt;&gt;2)+($AD$847&lt;&gt;2))&gt;=0.5,1,0))</f>
        <v/>
      </c>
      <c r="AL847" s="8">
        <f>IF(($C$847&lt;&gt;2)+($J$847&lt;&gt;2)+($Q$847&lt;&gt;2)+($X$847&lt;&gt;2)+($AE$847&lt;&gt;2)=0,2,IF((($C$847&lt;&gt;2)*$C$847+($J$847&lt;&gt;2)*$J$847+($Q$847&lt;&gt;2)*$Q$847+($X$847&lt;&gt;2)*$X$847+($AE$847&lt;&gt;2)*$AE$847)/(($C$847&lt;&gt;2)+($J$847&lt;&gt;2)+($Q$847&lt;&gt;2)+($X$847&lt;&gt;2)+($AE$847&lt;&gt;2))&gt;=0.5,1,0))</f>
        <v/>
      </c>
      <c r="AM847" s="8">
        <f>IF(($D$847&lt;&gt;2)+($K$847&lt;&gt;2)+($R$847&lt;&gt;2)+($Y$847&lt;&gt;2)+($AF$847&lt;&gt;2)=0,2,IF((($D$847&lt;&gt;2)*$D$847+($K$847&lt;&gt;2)*$K$847+($R$847&lt;&gt;2)*$R$847+($Y$847&lt;&gt;2)*$Y$847+($AF$847&lt;&gt;2)*$AF$847)/(($D$847&lt;&gt;2)+($K$847&lt;&gt;2)+($R$847&lt;&gt;2)+($Y$847&lt;&gt;2)+($AF$847&lt;&gt;2))&gt;=0.5,1,0))</f>
        <v/>
      </c>
      <c r="AN847" s="8">
        <f>IF(($E$847&lt;&gt;2)+($L$847&lt;&gt;2)+($S$847&lt;&gt;2)+($Z$847&lt;&gt;2)+($AG$847&lt;&gt;2)=0,2,IF((($E$847&lt;&gt;2)*$E$847+($L$847&lt;&gt;2)*$L$847+($S$847&lt;&gt;2)*$S$847+($Z$847&lt;&gt;2)*$Z$847+($AG$847&lt;&gt;2)*$AG$847)/(($E$847&lt;&gt;2)+($L$847&lt;&gt;2)+($S$847&lt;&gt;2)+($Z$847&lt;&gt;2)+($AG$847&lt;&gt;2))&gt;=0.5,1,0))</f>
        <v/>
      </c>
      <c r="AO847" s="8">
        <f>IF(($F$847&lt;&gt;2)+($M$847&lt;&gt;2)+($T$847&lt;&gt;2)+($AA$847&lt;&gt;2)+($AH$847&lt;&gt;2)=0,2,IF((($F$847&lt;&gt;2)*$F$847+($M$847&lt;&gt;2)*$M$847+($T$847&lt;&gt;2)*$T$847+($AA$847&lt;&gt;2)*$AA$847+($AH$847&lt;&gt;2)*$AH$847)/(($F$847&lt;&gt;2)+($M$847&lt;&gt;2)+($T$847&lt;&gt;2)+($AA$847&lt;&gt;2)+($AH$847&lt;&gt;2))&gt;=0.5,1,0))</f>
        <v/>
      </c>
      <c r="AP847" s="8">
        <f>IF(($G$847&lt;&gt;2)+($N$847&lt;&gt;2)+($U$847&lt;&gt;2)+($AB$847&lt;&gt;2)+($AI$847&lt;&gt;2)=0,2,IF((($G$847&lt;&gt;2)*$G$847+($N$847&lt;&gt;2)*$N$847+($U$847&lt;&gt;2)*$U$847+($AB$847&lt;&gt;2)*$AB$847+($AI$847&lt;&gt;2)*$AI$847)/(($G$847&lt;&gt;2)+($N$847&lt;&gt;2)+($U$847&lt;&gt;2)+($AB$847&lt;&gt;2)+($AI$847&lt;&gt;2))&gt;=0.5,1,0))</f>
        <v/>
      </c>
      <c r="AR847" s="16">
        <f>'Ground truth'!$B$8</f>
        <v/>
      </c>
      <c r="AS847" s="16">
        <f>'Ground truth'!$C$8</f>
        <v/>
      </c>
      <c r="AT847" s="16">
        <f>'Ground truth'!$D$8</f>
        <v/>
      </c>
      <c r="AU847" s="16">
        <f>'Ground truth'!$E$8</f>
        <v/>
      </c>
      <c r="AV847" s="16">
        <f>'Ground truth'!$F$8</f>
        <v/>
      </c>
      <c r="AW847" s="16">
        <f>'Ground truth'!$G$8</f>
        <v/>
      </c>
    </row>
    <row r="849">
      <c r="A849" s="17" t="inlineStr">
        <is>
          <t>metrics — confident-only (unsure excluded from denominators)</t>
        </is>
      </c>
      <c r="B849" s="10" t="inlineStr">
        <is>
          <t>run 1</t>
        </is>
      </c>
      <c r="C849" s="10" t="inlineStr">
        <is>
          <t>run 2</t>
        </is>
      </c>
      <c r="D849" s="10" t="inlineStr">
        <is>
          <t>run 3</t>
        </is>
      </c>
      <c r="E849" s="10" t="inlineStr">
        <is>
          <t>run 4</t>
        </is>
      </c>
      <c r="F849" s="10" t="inlineStr">
        <is>
          <t>run 5</t>
        </is>
      </c>
      <c r="G849" s="10" t="inlineStr">
        <is>
          <t>avg-matrix</t>
        </is>
      </c>
      <c r="H849" s="10" t="inlineStr">
        <is>
          <t>mean</t>
        </is>
      </c>
      <c r="I849" s="10" t="inlineStr">
        <is>
          <t>std (pop.)</t>
        </is>
      </c>
      <c r="J849" s="17" t="inlineStr">
        <is>
          <t>notes</t>
        </is>
      </c>
    </row>
    <row r="850">
      <c r="A850" s="7" t="inlineStr">
        <is>
          <t>TP</t>
        </is>
      </c>
      <c r="B850" s="7">
        <f>SUMPRODUCT(($B$842:$G$847=1)*('Ground truth'!$B$3:$G$8=1))</f>
        <v/>
      </c>
      <c r="C850" s="7">
        <f>SUMPRODUCT(($I$842:$N$847=1)*('Ground truth'!$B$3:$G$8=1))</f>
        <v/>
      </c>
      <c r="D850" s="7">
        <f>SUMPRODUCT(($P$842:$U$847=1)*('Ground truth'!$B$3:$G$8=1))</f>
        <v/>
      </c>
      <c r="E850" s="7">
        <f>SUMPRODUCT(($W$842:$AB$847=1)*('Ground truth'!$B$3:$G$8=1))</f>
        <v/>
      </c>
      <c r="F850" s="7">
        <f>SUMPRODUCT(($AD$842:$AI$847=1)*('Ground truth'!$B$3:$G$8=1))</f>
        <v/>
      </c>
      <c r="G850" s="7">
        <f>SUMPRODUCT(($AK$842:$AP$847=1)*('Ground truth'!$B$3:$G$8=1))</f>
        <v/>
      </c>
      <c r="H850" s="12">
        <f>AVERAGE($B$850:$F$850)</f>
        <v/>
      </c>
      <c r="I850" s="12">
        <f>STDEV.P($B$850:$F$850)</f>
        <v/>
      </c>
    </row>
    <row r="851">
      <c r="A851" s="7" t="inlineStr">
        <is>
          <t>TN</t>
        </is>
      </c>
      <c r="B851" s="7">
        <f>SUMPRODUCT(($B$842:$G$847=0)*('Ground truth'!$B$3:$G$8=0))</f>
        <v/>
      </c>
      <c r="C851" s="7">
        <f>SUMPRODUCT(($I$842:$N$847=0)*('Ground truth'!$B$3:$G$8=0))</f>
        <v/>
      </c>
      <c r="D851" s="7">
        <f>SUMPRODUCT(($P$842:$U$847=0)*('Ground truth'!$B$3:$G$8=0))</f>
        <v/>
      </c>
      <c r="E851" s="7">
        <f>SUMPRODUCT(($W$842:$AB$847=0)*('Ground truth'!$B$3:$G$8=0))</f>
        <v/>
      </c>
      <c r="F851" s="7">
        <f>SUMPRODUCT(($AD$842:$AI$847=0)*('Ground truth'!$B$3:$G$8=0))</f>
        <v/>
      </c>
      <c r="G851" s="7">
        <f>SUMPRODUCT(($AK$842:$AP$847=0)*('Ground truth'!$B$3:$G$8=0))</f>
        <v/>
      </c>
      <c r="H851" s="12">
        <f>AVERAGE($B$851:$F$851)</f>
        <v/>
      </c>
      <c r="I851" s="12">
        <f>STDEV.P($B$851:$F$851)</f>
        <v/>
      </c>
    </row>
    <row r="852">
      <c r="A852" s="7" t="inlineStr">
        <is>
          <t>FP</t>
        </is>
      </c>
      <c r="B852" s="7">
        <f>SUMPRODUCT(($B$842:$G$847=1)*('Ground truth'!$B$3:$G$8=0))</f>
        <v/>
      </c>
      <c r="C852" s="7">
        <f>SUMPRODUCT(($I$842:$N$847=1)*('Ground truth'!$B$3:$G$8=0))</f>
        <v/>
      </c>
      <c r="D852" s="7">
        <f>SUMPRODUCT(($P$842:$U$847=1)*('Ground truth'!$B$3:$G$8=0))</f>
        <v/>
      </c>
      <c r="E852" s="7">
        <f>SUMPRODUCT(($W$842:$AB$847=1)*('Ground truth'!$B$3:$G$8=0))</f>
        <v/>
      </c>
      <c r="F852" s="7">
        <f>SUMPRODUCT(($AD$842:$AI$847=1)*('Ground truth'!$B$3:$G$8=0))</f>
        <v/>
      </c>
      <c r="G852" s="7">
        <f>SUMPRODUCT(($AK$842:$AP$847=1)*('Ground truth'!$B$3:$G$8=0))</f>
        <v/>
      </c>
      <c r="H852" s="12">
        <f>AVERAGE($B$852:$F$852)</f>
        <v/>
      </c>
      <c r="I852" s="12">
        <f>STDEV.P($B$852:$F$852)</f>
        <v/>
      </c>
    </row>
    <row r="853">
      <c r="A853" s="7" t="inlineStr">
        <is>
          <t>FN</t>
        </is>
      </c>
      <c r="B853" s="7">
        <f>SUMPRODUCT(($B$842:$G$847=0)*('Ground truth'!$B$3:$G$8=1))</f>
        <v/>
      </c>
      <c r="C853" s="7">
        <f>SUMPRODUCT(($I$842:$N$847=0)*('Ground truth'!$B$3:$G$8=1))</f>
        <v/>
      </c>
      <c r="D853" s="7">
        <f>SUMPRODUCT(($P$842:$U$847=0)*('Ground truth'!$B$3:$G$8=1))</f>
        <v/>
      </c>
      <c r="E853" s="7">
        <f>SUMPRODUCT(($W$842:$AB$847=0)*('Ground truth'!$B$3:$G$8=1))</f>
        <v/>
      </c>
      <c r="F853" s="7">
        <f>SUMPRODUCT(($AD$842:$AI$847=0)*('Ground truth'!$B$3:$G$8=1))</f>
        <v/>
      </c>
      <c r="G853" s="7">
        <f>SUMPRODUCT(($AK$842:$AP$847=0)*('Ground truth'!$B$3:$G$8=1))</f>
        <v/>
      </c>
      <c r="H853" s="12">
        <f>AVERAGE($B$853:$F$853)</f>
        <v/>
      </c>
      <c r="I853" s="12">
        <f>STDEV.P($B$853:$F$853)</f>
        <v/>
      </c>
    </row>
    <row r="854">
      <c r="A854" s="4" t="inlineStr">
        <is>
          <t>Precision</t>
        </is>
      </c>
      <c r="B854" s="12">
        <f>IFERROR($B$850/($B$850+$B$852),0)</f>
        <v/>
      </c>
      <c r="C854" s="12">
        <f>IFERROR($C$850/($C$850+$C$852),0)</f>
        <v/>
      </c>
      <c r="D854" s="12">
        <f>IFERROR($D$850/($D$850+$D$852),0)</f>
        <v/>
      </c>
      <c r="E854" s="12">
        <f>IFERROR($E$850/($E$850+$E$852),0)</f>
        <v/>
      </c>
      <c r="F854" s="12">
        <f>IFERROR($F$850/($F$850+$F$852),0)</f>
        <v/>
      </c>
      <c r="G854" s="12">
        <f>IFERROR($G$850/($G$850+$G$852),0)</f>
        <v/>
      </c>
      <c r="H854" s="18">
        <f>AVERAGE($B$854:$F$854)</f>
        <v/>
      </c>
      <c r="I854" s="18">
        <f>STDEV.P($B$854:$F$854)</f>
        <v/>
      </c>
    </row>
    <row r="855">
      <c r="A855" s="4" t="inlineStr">
        <is>
          <t>Recall</t>
        </is>
      </c>
      <c r="B855" s="12">
        <f>IFERROR($B$850/($B$850+$B$853),0)</f>
        <v/>
      </c>
      <c r="C855" s="12">
        <f>IFERROR($C$850/($C$850+$C$853),0)</f>
        <v/>
      </c>
      <c r="D855" s="12">
        <f>IFERROR($D$850/($D$850+$D$853),0)</f>
        <v/>
      </c>
      <c r="E855" s="12">
        <f>IFERROR($E$850/($E$850+$E$853),0)</f>
        <v/>
      </c>
      <c r="F855" s="12">
        <f>IFERROR($F$850/($F$850+$F$853),0)</f>
        <v/>
      </c>
      <c r="G855" s="12">
        <f>IFERROR($G$850/($G$850+$G$853),0)</f>
        <v/>
      </c>
      <c r="H855" s="18">
        <f>AVERAGE($B$855:$F$855)</f>
        <v/>
      </c>
      <c r="I855" s="18">
        <f>STDEV.P($B$855:$F$855)</f>
        <v/>
      </c>
    </row>
    <row r="856">
      <c r="A856" s="4" t="inlineStr">
        <is>
          <t>F1</t>
        </is>
      </c>
      <c r="B856" s="12">
        <f>IFERROR(2*$B$854*$B$855/($B$854+$B$855),0)</f>
        <v/>
      </c>
      <c r="C856" s="12">
        <f>IFERROR(2*$C$854*$C$855/($C$854+$C$855),0)</f>
        <v/>
      </c>
      <c r="D856" s="12">
        <f>IFERROR(2*$D$854*$D$855/($D$854+$D$855),0)</f>
        <v/>
      </c>
      <c r="E856" s="12">
        <f>IFERROR(2*$E$854*$E$855/($E$854+$E$855),0)</f>
        <v/>
      </c>
      <c r="F856" s="12">
        <f>IFERROR(2*$F$854*$F$855/($F$854+$F$855),0)</f>
        <v/>
      </c>
      <c r="G856" s="12">
        <f>IFERROR(2*$G$854*$G$855/($G$854+$G$855),0)</f>
        <v/>
      </c>
      <c r="H856" s="18">
        <f>AVERAGE($B$856:$F$856)</f>
        <v/>
      </c>
      <c r="I856" s="18">
        <f>STDEV.P($B$856:$F$856)</f>
        <v/>
      </c>
    </row>
    <row r="857">
      <c r="A857" s="4" t="inlineStr">
        <is>
          <t>Accuracy</t>
        </is>
      </c>
      <c r="B857" s="12">
        <f>IFERROR(($B$850+$B$851)/($B$850+$B$851+$B$852+$B$853),0)</f>
        <v/>
      </c>
      <c r="C857" s="12">
        <f>IFERROR(($C$850+$C$851)/($C$850+$C$851+$C$852+$C$853),0)</f>
        <v/>
      </c>
      <c r="D857" s="12">
        <f>IFERROR(($D$850+$D$851)/($D$850+$D$851+$D$852+$D$853),0)</f>
        <v/>
      </c>
      <c r="E857" s="12">
        <f>IFERROR(($E$850+$E$851)/($E$850+$E$851+$E$852+$E$853),0)</f>
        <v/>
      </c>
      <c r="F857" s="12">
        <f>IFERROR(($F$850+$F$851)/($F$850+$F$851+$F$852+$F$853),0)</f>
        <v/>
      </c>
      <c r="G857" s="12">
        <f>IFERROR(($G$850+$G$851)/($G$850+$G$851+$G$852+$G$853),0)</f>
        <v/>
      </c>
      <c r="H857" s="18">
        <f>AVERAGE($B$857:$F$857)</f>
        <v/>
      </c>
      <c r="I857" s="18">
        <f>STDEV.P($B$857:$F$857)</f>
        <v/>
      </c>
    </row>
    <row r="858">
      <c r="A858" s="4" t="inlineStr">
        <is>
          <t>Edit distance</t>
        </is>
      </c>
      <c r="B858" s="12">
        <f>SUMPRODUCT(ABS('Ground truth'!$B$3:$G$8-$B$842:$G$847))</f>
        <v/>
      </c>
      <c r="C858" s="12">
        <f>SUMPRODUCT(ABS('Ground truth'!$B$3:$G$8-$I$842:$N$847))</f>
        <v/>
      </c>
      <c r="D858" s="12">
        <f>SUMPRODUCT(ABS('Ground truth'!$B$3:$G$8-$P$842:$U$847))</f>
        <v/>
      </c>
      <c r="E858" s="12">
        <f>SUMPRODUCT(ABS('Ground truth'!$B$3:$G$8-$W$842:$AB$847))</f>
        <v/>
      </c>
      <c r="F858" s="12">
        <f>SUMPRODUCT(ABS('Ground truth'!$B$3:$G$8-$AD$842:$AI$847))</f>
        <v/>
      </c>
      <c r="G858" s="12">
        <f>SUMPRODUCT(ABS('Ground truth'!$B$3:$G$8-$AK$842:$AP$847))</f>
        <v/>
      </c>
      <c r="H858" s="18">
        <f>AVERAGE($B$858:$F$858)</f>
        <v/>
      </c>
      <c r="I858" s="18">
        <f>STDEV.P($B$858:$F$858)</f>
        <v/>
      </c>
    </row>
    <row r="859">
      <c r="A859" s="4" t="inlineStr">
        <is>
          <t>Spectral distance</t>
        </is>
      </c>
      <c r="B859" s="12">
        <f>SQRT(SUMPRODUCT(('Ground truth'!$J$3:$J$8-$B$869:$B$874)^2))</f>
        <v/>
      </c>
      <c r="C859" s="12">
        <f>SQRT(SUMPRODUCT(('Ground truth'!$J$3:$J$8-$C$869:$C$874)^2))</f>
        <v/>
      </c>
      <c r="D859" s="12">
        <f>SQRT(SUMPRODUCT(('Ground truth'!$J$3:$J$8-$D$869:$D$874)^2))</f>
        <v/>
      </c>
      <c r="E859" s="12">
        <f>SQRT(SUMPRODUCT(('Ground truth'!$J$3:$J$8-$E$869:$E$874)^2))</f>
        <v/>
      </c>
      <c r="F859" s="12">
        <f>SQRT(SUMPRODUCT(('Ground truth'!$J$3:$J$8-$F$869:$F$874)^2))</f>
        <v/>
      </c>
      <c r="G859" s="12">
        <f>SQRT(SUMPRODUCT(('Ground truth'!$J$3:$J$8-$G$869:$G$874)^2))</f>
        <v/>
      </c>
      <c r="H859" s="18">
        <f>AVERAGE($B$859:$F$859)</f>
        <v/>
      </c>
      <c r="I859" s="18">
        <f>STDEV.P($B$859:$F$859)</f>
        <v/>
      </c>
    </row>
    <row r="860">
      <c r="A860" s="4" t="inlineStr">
        <is>
          <t>Unsure cells</t>
        </is>
      </c>
      <c r="B860" s="7">
        <f>COUNTIF($B$842:$G$847,2)</f>
        <v/>
      </c>
      <c r="C860" s="7">
        <f>COUNTIF($I$842:$N$847,2)</f>
        <v/>
      </c>
      <c r="D860" s="7">
        <f>COUNTIF($P$842:$U$847,2)</f>
        <v/>
      </c>
      <c r="E860" s="7">
        <f>COUNTIF($W$842:$AB$847,2)</f>
        <v/>
      </c>
      <c r="F860" s="7">
        <f>COUNTIF($AD$842:$AI$847,2)</f>
        <v/>
      </c>
      <c r="G860" s="7">
        <f>COUNTIF($AK$842:$AP$847,2)</f>
        <v/>
      </c>
      <c r="H860" s="12">
        <f>AVERAGE($B$860:$F$860)</f>
        <v/>
      </c>
      <c r="I860" s="12">
        <f>STDEV.P($B$860:$F$860)</f>
        <v/>
      </c>
    </row>
    <row r="861">
      <c r="A861" s="3" t="inlineStr">
        <is>
          <t>eigenvalues (real part, numpy order; pasted)</t>
        </is>
      </c>
    </row>
    <row r="862">
      <c r="A862" s="3" t="inlineStr">
        <is>
          <t xml:space="preserve">  λ1</t>
        </is>
      </c>
      <c r="B862" s="19" t="n">
        <v>1</v>
      </c>
      <c r="C862" s="19" t="n">
        <v>12</v>
      </c>
      <c r="D862" s="19" t="n">
        <v>4.895106515927536</v>
      </c>
      <c r="E862" s="19" t="n">
        <v>12</v>
      </c>
      <c r="F862" s="19" t="n">
        <v>12</v>
      </c>
      <c r="G862" s="19" t="n">
        <v>4.999999999999997</v>
      </c>
    </row>
    <row r="863">
      <c r="A863" s="3" t="inlineStr">
        <is>
          <t xml:space="preserve">  λ2</t>
        </is>
      </c>
      <c r="B863" s="19" t="n">
        <v>3.170086486626032</v>
      </c>
      <c r="C863" s="19" t="n">
        <v>-8.772668280098325e-48</v>
      </c>
      <c r="D863" s="19" t="n">
        <v>1.397295069297092</v>
      </c>
      <c r="E863" s="19" t="n">
        <v>-8.772668280098325e-48</v>
      </c>
      <c r="F863" s="19" t="n">
        <v>-8.772668280098325e-48</v>
      </c>
      <c r="G863" s="19" t="n">
        <v>0.9999999999999997</v>
      </c>
    </row>
    <row r="864">
      <c r="A864" s="3" t="inlineStr">
        <is>
          <t xml:space="preserve">  λ3</t>
        </is>
      </c>
      <c r="B864" s="19" t="n">
        <v>1.311107817465983</v>
      </c>
      <c r="C864" s="19" t="n">
        <v>0</v>
      </c>
      <c r="D864" s="19" t="n">
        <v>-2.512869646067605e-16</v>
      </c>
      <c r="E864" s="19" t="n">
        <v>0</v>
      </c>
      <c r="F864" s="19" t="n">
        <v>0</v>
      </c>
      <c r="G864" s="19" t="n">
        <v>-2.541856570008381e-16</v>
      </c>
    </row>
    <row r="865">
      <c r="A865" s="3" t="inlineStr">
        <is>
          <t xml:space="preserve">  λ4</t>
        </is>
      </c>
      <c r="B865" s="19" t="n">
        <v>-0.4811943040920159</v>
      </c>
      <c r="C865" s="19" t="n">
        <v>2.736911063134407e-48</v>
      </c>
      <c r="D865" s="19" t="n">
        <v>-0.2924015852246212</v>
      </c>
      <c r="E865" s="19" t="n">
        <v>2.736911063134407e-48</v>
      </c>
      <c r="F865" s="19" t="n">
        <v>2.736911063134407e-48</v>
      </c>
      <c r="G865" s="19" t="n">
        <v>-2.541856570008381e-16</v>
      </c>
    </row>
    <row r="866">
      <c r="A866" s="3" t="inlineStr">
        <is>
          <t xml:space="preserve">  λ5</t>
        </is>
      </c>
      <c r="B866" s="19" t="n">
        <v>2.007282081843751e-17</v>
      </c>
      <c r="C866" s="19" t="n">
        <v>2.740971465239936e-80</v>
      </c>
      <c r="D866" s="19" t="n">
        <v>-0.9999999999999999</v>
      </c>
      <c r="E866" s="19" t="n">
        <v>2.740971465239936e-80</v>
      </c>
      <c r="F866" s="19" t="n">
        <v>2.740971465239936e-80</v>
      </c>
      <c r="G866" s="19" t="n">
        <v>-0.9999999999999999</v>
      </c>
    </row>
    <row r="867">
      <c r="A867" s="3" t="inlineStr">
        <is>
          <t xml:space="preserve">  λ6</t>
        </is>
      </c>
      <c r="B867" s="19" t="n">
        <v>1</v>
      </c>
      <c r="C867" s="19" t="n">
        <v>2.740971465239936e-80</v>
      </c>
      <c r="D867" s="19" t="n">
        <v>0.9999999999999999</v>
      </c>
      <c r="E867" s="19" t="n">
        <v>2.740971465239936e-80</v>
      </c>
      <c r="F867" s="19" t="n">
        <v>2.740971465239936e-80</v>
      </c>
      <c r="G867" s="19" t="n">
        <v>0.9999999999999999</v>
      </c>
    </row>
    <row r="868">
      <c r="A868" s="3" t="inlineStr">
        <is>
          <t>eigenvalues sorted desc (LARGE)</t>
        </is>
      </c>
    </row>
    <row r="869">
      <c r="A869" s="3" t="inlineStr">
        <is>
          <t xml:space="preserve">  λ(1)</t>
        </is>
      </c>
      <c r="B869" s="19">
        <f>LARGE($B$862:$B$867,1)</f>
        <v/>
      </c>
      <c r="C869" s="19">
        <f>LARGE($C$862:$C$867,1)</f>
        <v/>
      </c>
      <c r="D869" s="19">
        <f>LARGE($D$862:$D$867,1)</f>
        <v/>
      </c>
      <c r="E869" s="19">
        <f>LARGE($E$862:$E$867,1)</f>
        <v/>
      </c>
      <c r="F869" s="19">
        <f>LARGE($F$862:$F$867,1)</f>
        <v/>
      </c>
      <c r="G869" s="19">
        <f>LARGE($G$862:$G$867,1)</f>
        <v/>
      </c>
    </row>
    <row r="870">
      <c r="A870" s="3" t="inlineStr">
        <is>
          <t xml:space="preserve">  λ(2)</t>
        </is>
      </c>
      <c r="B870" s="19">
        <f>LARGE($B$862:$B$867,2)</f>
        <v/>
      </c>
      <c r="C870" s="19">
        <f>LARGE($C$862:$C$867,2)</f>
        <v/>
      </c>
      <c r="D870" s="19">
        <f>LARGE($D$862:$D$867,2)</f>
        <v/>
      </c>
      <c r="E870" s="19">
        <f>LARGE($E$862:$E$867,2)</f>
        <v/>
      </c>
      <c r="F870" s="19">
        <f>LARGE($F$862:$F$867,2)</f>
        <v/>
      </c>
      <c r="G870" s="19">
        <f>LARGE($G$862:$G$867,2)</f>
        <v/>
      </c>
    </row>
    <row r="871">
      <c r="A871" s="3" t="inlineStr">
        <is>
          <t xml:space="preserve">  λ(3)</t>
        </is>
      </c>
      <c r="B871" s="19">
        <f>LARGE($B$862:$B$867,3)</f>
        <v/>
      </c>
      <c r="C871" s="19">
        <f>LARGE($C$862:$C$867,3)</f>
        <v/>
      </c>
      <c r="D871" s="19">
        <f>LARGE($D$862:$D$867,3)</f>
        <v/>
      </c>
      <c r="E871" s="19">
        <f>LARGE($E$862:$E$867,3)</f>
        <v/>
      </c>
      <c r="F871" s="19">
        <f>LARGE($F$862:$F$867,3)</f>
        <v/>
      </c>
      <c r="G871" s="19">
        <f>LARGE($G$862:$G$867,3)</f>
        <v/>
      </c>
    </row>
    <row r="872">
      <c r="A872" s="3" t="inlineStr">
        <is>
          <t xml:space="preserve">  λ(4)</t>
        </is>
      </c>
      <c r="B872" s="19">
        <f>LARGE($B$862:$B$867,4)</f>
        <v/>
      </c>
      <c r="C872" s="19">
        <f>LARGE($C$862:$C$867,4)</f>
        <v/>
      </c>
      <c r="D872" s="19">
        <f>LARGE($D$862:$D$867,4)</f>
        <v/>
      </c>
      <c r="E872" s="19">
        <f>LARGE($E$862:$E$867,4)</f>
        <v/>
      </c>
      <c r="F872" s="19">
        <f>LARGE($F$862:$F$867,4)</f>
        <v/>
      </c>
      <c r="G872" s="19">
        <f>LARGE($G$862:$G$867,4)</f>
        <v/>
      </c>
    </row>
    <row r="873">
      <c r="A873" s="3" t="inlineStr">
        <is>
          <t xml:space="preserve">  λ(5)</t>
        </is>
      </c>
      <c r="B873" s="19">
        <f>LARGE($B$862:$B$867,5)</f>
        <v/>
      </c>
      <c r="C873" s="19">
        <f>LARGE($C$862:$C$867,5)</f>
        <v/>
      </c>
      <c r="D873" s="19">
        <f>LARGE($D$862:$D$867,5)</f>
        <v/>
      </c>
      <c r="E873" s="19">
        <f>LARGE($E$862:$E$867,5)</f>
        <v/>
      </c>
      <c r="F873" s="19">
        <f>LARGE($F$862:$F$867,5)</f>
        <v/>
      </c>
      <c r="G873" s="19">
        <f>LARGE($G$862:$G$867,5)</f>
        <v/>
      </c>
    </row>
    <row r="874">
      <c r="A874" s="3" t="inlineStr">
        <is>
          <t xml:space="preserve">  λ(6)</t>
        </is>
      </c>
      <c r="B874" s="19">
        <f>LARGE($B$862:$B$867,6)</f>
        <v/>
      </c>
      <c r="C874" s="19">
        <f>LARGE($C$862:$C$867,6)</f>
        <v/>
      </c>
      <c r="D874" s="19">
        <f>LARGE($D$862:$D$867,6)</f>
        <v/>
      </c>
      <c r="E874" s="19">
        <f>LARGE($E$862:$E$867,6)</f>
        <v/>
      </c>
      <c r="F874" s="19">
        <f>LARGE($F$862:$F$867,6)</f>
        <v/>
      </c>
      <c r="G874" s="19">
        <f>LARGE($G$862:$G$867,6)</f>
        <v/>
      </c>
    </row>
    <row r="875">
      <c r="A875" s="3" t="inlineStr">
        <is>
          <t>check: Σeig − trace (→0)</t>
        </is>
      </c>
      <c r="B875" s="3">
        <f>ROUND(SUM($B$862:$B$867)-($B$842+$C$843+$D$844+$E$845+$F$846+$G$847),6)</f>
        <v/>
      </c>
      <c r="C875" s="3">
        <f>ROUND(SUM($C$862:$C$867)-($I$842+$J$843+$K$844+$L$845+$M$846+$N$847),6)</f>
        <v/>
      </c>
      <c r="D875" s="3">
        <f>ROUND(SUM($D$862:$D$867)-($P$842+$Q$843+$R$844+$S$845+$T$846+$U$847),6)</f>
        <v/>
      </c>
      <c r="E875" s="3">
        <f>ROUND(SUM($E$862:$E$867)-($W$842+$X$843+$Y$844+$Z$845+$AA$846+$AB$847),6)</f>
        <v/>
      </c>
      <c r="F875" s="3">
        <f>ROUND(SUM($F$862:$F$867)-($AD$842+$AE$843+$AF$844+$AG$845+$AH$846+$AI$847),6)</f>
        <v/>
      </c>
      <c r="G875" s="3">
        <f>ROUND(SUM($G$862:$G$867)-($AK$842+$AL$843+$AM$844+$AN$845+$AO$846+$AP$847),6)</f>
        <v/>
      </c>
    </row>
    <row r="876">
      <c r="A876" s="3" t="inlineStr">
        <is>
          <t>check: Πeig − det (→0)</t>
        </is>
      </c>
      <c r="B876" s="3">
        <f>ROUND(MDETERM($B$842:$G$847)-PRODUCT($B$862:$B$867),6)</f>
        <v/>
      </c>
      <c r="C876" s="3">
        <f>ROUND(MDETERM($I$842:$N$847)-PRODUCT($C$862:$C$867),6)</f>
        <v/>
      </c>
      <c r="D876" s="3">
        <f>ROUND(MDETERM($P$842:$U$847)-PRODUCT($D$862:$D$867),6)</f>
        <v/>
      </c>
      <c r="E876" s="3">
        <f>ROUND(MDETERM($W$842:$AB$847)-PRODUCT($E$862:$E$867),6)</f>
        <v/>
      </c>
      <c r="F876" s="3">
        <f>ROUND(MDETERM($AD$842:$AI$847)-PRODUCT($F$862:$F$867),6)</f>
        <v/>
      </c>
      <c r="G876" s="3" t="inlineStr">
        <is>
          <t>complex pair; real parts used</t>
        </is>
      </c>
    </row>
    <row r="877">
      <c r="A877" s="3" t="inlineStr">
        <is>
          <t>complex eigenvalues?</t>
        </is>
      </c>
      <c r="B877" s="3" t="inlineStr"/>
      <c r="C877" s="3" t="inlineStr"/>
      <c r="D877" s="3" t="inlineStr"/>
      <c r="E877" s="3" t="inlineStr"/>
      <c r="F877" s="3" t="inlineStr"/>
      <c r="G877" s="21" t="inlineStr">
        <is>
          <t>yes</t>
        </is>
      </c>
    </row>
    <row r="878">
      <c r="A878" s="3" t="inlineStr">
        <is>
          <t>check: det(M − λᵢI) per sorted λ (→0)</t>
        </is>
      </c>
    </row>
    <row r="879">
      <c r="A879" s="3" t="inlineStr">
        <is>
          <t xml:space="preserve">  det(M − λ(1)I)</t>
        </is>
      </c>
      <c r="B879" s="3">
        <f t="array" ref="B879">ROUND(MDETERM($B$842:$G$847-$B$869*MUNIT(6)),6)</f>
        <v/>
      </c>
      <c r="C879" s="3">
        <f t="array" ref="C879">ROUND(MDETERM($I$842:$N$847-$C$869*MUNIT(6)),6)</f>
        <v/>
      </c>
      <c r="D879" s="3">
        <f t="array" ref="D879">ROUND(MDETERM($P$842:$U$847-$D$869*MUNIT(6)),6)</f>
        <v/>
      </c>
      <c r="E879" s="3">
        <f t="array" ref="E879">ROUND(MDETERM($W$842:$AB$847-$E$869*MUNIT(6)),6)</f>
        <v/>
      </c>
      <c r="F879" s="3">
        <f t="array" ref="F879">ROUND(MDETERM($AD$842:$AI$847-$F$869*MUNIT(6)),6)</f>
        <v/>
      </c>
      <c r="G879" s="3" t="inlineStr">
        <is>
          <t>n/a (complex)</t>
        </is>
      </c>
    </row>
    <row r="880">
      <c r="A880" s="3" t="inlineStr">
        <is>
          <t xml:space="preserve">  det(M − λ(2)I)</t>
        </is>
      </c>
      <c r="B880" s="3">
        <f t="array" ref="B880">ROUND(MDETERM($B$842:$G$847-$B$870*MUNIT(6)),6)</f>
        <v/>
      </c>
      <c r="C880" s="3">
        <f t="array" ref="C880">ROUND(MDETERM($I$842:$N$847-$C$870*MUNIT(6)),6)</f>
        <v/>
      </c>
      <c r="D880" s="3">
        <f t="array" ref="D880">ROUND(MDETERM($P$842:$U$847-$D$870*MUNIT(6)),6)</f>
        <v/>
      </c>
      <c r="E880" s="3">
        <f t="array" ref="E880">ROUND(MDETERM($W$842:$AB$847-$E$870*MUNIT(6)),6)</f>
        <v/>
      </c>
      <c r="F880" s="3">
        <f t="array" ref="F880">ROUND(MDETERM($AD$842:$AI$847-$F$870*MUNIT(6)),6)</f>
        <v/>
      </c>
      <c r="G880" s="3" t="inlineStr">
        <is>
          <t>n/a (complex)</t>
        </is>
      </c>
    </row>
    <row r="881">
      <c r="A881" s="3" t="inlineStr">
        <is>
          <t xml:space="preserve">  det(M − λ(3)I)</t>
        </is>
      </c>
      <c r="B881" s="3">
        <f t="array" ref="B881">ROUND(MDETERM($B$842:$G$847-$B$871*MUNIT(6)),6)</f>
        <v/>
      </c>
      <c r="C881" s="3">
        <f t="array" ref="C881">ROUND(MDETERM($I$842:$N$847-$C$871*MUNIT(6)),6)</f>
        <v/>
      </c>
      <c r="D881" s="3">
        <f t="array" ref="D881">ROUND(MDETERM($P$842:$U$847-$D$871*MUNIT(6)),6)</f>
        <v/>
      </c>
      <c r="E881" s="3">
        <f t="array" ref="E881">ROUND(MDETERM($W$842:$AB$847-$E$871*MUNIT(6)),6)</f>
        <v/>
      </c>
      <c r="F881" s="3">
        <f t="array" ref="F881">ROUND(MDETERM($AD$842:$AI$847-$F$871*MUNIT(6)),6)</f>
        <v/>
      </c>
      <c r="G881" s="3" t="inlineStr">
        <is>
          <t>n/a (complex)</t>
        </is>
      </c>
    </row>
    <row r="882">
      <c r="A882" s="3" t="inlineStr">
        <is>
          <t xml:space="preserve">  det(M − λ(4)I)</t>
        </is>
      </c>
      <c r="B882" s="3">
        <f t="array" ref="B882">ROUND(MDETERM($B$842:$G$847-$B$872*MUNIT(6)),6)</f>
        <v/>
      </c>
      <c r="C882" s="3">
        <f t="array" ref="C882">ROUND(MDETERM($I$842:$N$847-$C$872*MUNIT(6)),6)</f>
        <v/>
      </c>
      <c r="D882" s="3">
        <f t="array" ref="D882">ROUND(MDETERM($P$842:$U$847-$D$872*MUNIT(6)),6)</f>
        <v/>
      </c>
      <c r="E882" s="3">
        <f t="array" ref="E882">ROUND(MDETERM($W$842:$AB$847-$E$872*MUNIT(6)),6)</f>
        <v/>
      </c>
      <c r="F882" s="3">
        <f t="array" ref="F882">ROUND(MDETERM($AD$842:$AI$847-$F$872*MUNIT(6)),6)</f>
        <v/>
      </c>
      <c r="G882" s="3" t="inlineStr">
        <is>
          <t>n/a (complex)</t>
        </is>
      </c>
    </row>
    <row r="883">
      <c r="A883" s="3" t="inlineStr">
        <is>
          <t xml:space="preserve">  det(M − λ(5)I)</t>
        </is>
      </c>
      <c r="B883" s="3">
        <f t="array" ref="B883">ROUND(MDETERM($B$842:$G$847-$B$873*MUNIT(6)),6)</f>
        <v/>
      </c>
      <c r="C883" s="3">
        <f t="array" ref="C883">ROUND(MDETERM($I$842:$N$847-$C$873*MUNIT(6)),6)</f>
        <v/>
      </c>
      <c r="D883" s="3">
        <f t="array" ref="D883">ROUND(MDETERM($P$842:$U$847-$D$873*MUNIT(6)),6)</f>
        <v/>
      </c>
      <c r="E883" s="3">
        <f t="array" ref="E883">ROUND(MDETERM($W$842:$AB$847-$E$873*MUNIT(6)),6)</f>
        <v/>
      </c>
      <c r="F883" s="3">
        <f t="array" ref="F883">ROUND(MDETERM($AD$842:$AI$847-$F$873*MUNIT(6)),6)</f>
        <v/>
      </c>
      <c r="G883" s="3" t="inlineStr">
        <is>
          <t>n/a (complex)</t>
        </is>
      </c>
    </row>
    <row r="884">
      <c r="A884" s="3" t="inlineStr">
        <is>
          <t xml:space="preserve">  det(M − λ(6)I)</t>
        </is>
      </c>
      <c r="B884" s="3">
        <f t="array" ref="B884">ROUND(MDETERM($B$842:$G$847-$B$874*MUNIT(6)),6)</f>
        <v/>
      </c>
      <c r="C884" s="3">
        <f t="array" ref="C884">ROUND(MDETERM($I$842:$N$847-$C$874*MUNIT(6)),6)</f>
        <v/>
      </c>
      <c r="D884" s="3">
        <f t="array" ref="D884">ROUND(MDETERM($P$842:$U$847-$D$874*MUNIT(6)),6)</f>
        <v/>
      </c>
      <c r="E884" s="3">
        <f t="array" ref="E884">ROUND(MDETERM($W$842:$AB$847-$E$874*MUNIT(6)),6)</f>
        <v/>
      </c>
      <c r="F884" s="3">
        <f t="array" ref="F884">ROUND(MDETERM($AD$842:$AI$847-$F$874*MUNIT(6)),6)</f>
        <v/>
      </c>
      <c r="G884" s="3" t="inlineStr">
        <is>
          <t>n/a (complex)</t>
        </is>
      </c>
    </row>
    <row r="888" ht="16" customHeight="1">
      <c r="A888" s="14" t="inlineStr">
        <is>
          <t>RAG R1-R2 | gpt4-turbo-preview</t>
        </is>
      </c>
      <c r="B888" s="9" t="inlineStr">
        <is>
          <t>run 1 (raw, pasted)</t>
        </is>
      </c>
      <c r="I888" s="9" t="inlineStr">
        <is>
          <t>run 2 (raw, pasted)</t>
        </is>
      </c>
      <c r="P888" s="9" t="inlineStr">
        <is>
          <t>run 3 (raw, pasted)</t>
        </is>
      </c>
      <c r="W888" s="9" t="inlineStr">
        <is>
          <t>run 4 (raw, pasted)</t>
        </is>
      </c>
      <c r="AD888" s="9" t="inlineStr">
        <is>
          <t>run 5 (raw, pasted)</t>
        </is>
      </c>
      <c r="AK888" s="9" t="inlineStr">
        <is>
          <t>Step2 average matrix (formula)</t>
        </is>
      </c>
      <c r="AR888" s="9" t="inlineStr">
        <is>
          <t>ground truth (reference)</t>
        </is>
      </c>
    </row>
    <row r="889" ht="60" customHeight="1">
      <c r="B889" s="15" t="inlineStr">
        <is>
          <t>structure</t>
        </is>
      </c>
      <c r="C889" s="15" t="inlineStr">
        <is>
          <t>power system</t>
        </is>
      </c>
      <c r="D889" s="15" t="inlineStr">
        <is>
          <t>command and data handling (C&amp;DH)</t>
        </is>
      </c>
      <c r="E889" s="15" t="inlineStr">
        <is>
          <t>communication system</t>
        </is>
      </c>
      <c r="F889" s="15" t="inlineStr">
        <is>
          <t>attitude determination and control system (ADCS)</t>
        </is>
      </c>
      <c r="G889" s="15" t="inlineStr">
        <is>
          <t>payload</t>
        </is>
      </c>
      <c r="I889" s="15" t="inlineStr">
        <is>
          <t>structure</t>
        </is>
      </c>
      <c r="J889" s="15" t="inlineStr">
        <is>
          <t>power system</t>
        </is>
      </c>
      <c r="K889" s="15" t="inlineStr">
        <is>
          <t>command and data handling (C&amp;DH)</t>
        </is>
      </c>
      <c r="L889" s="15" t="inlineStr">
        <is>
          <t>communication system</t>
        </is>
      </c>
      <c r="M889" s="15" t="inlineStr">
        <is>
          <t>attitude determination and control system (ADCS)</t>
        </is>
      </c>
      <c r="N889" s="15" t="inlineStr">
        <is>
          <t>payload</t>
        </is>
      </c>
      <c r="P889" s="15" t="inlineStr">
        <is>
          <t>structure</t>
        </is>
      </c>
      <c r="Q889" s="15" t="inlineStr">
        <is>
          <t>power system</t>
        </is>
      </c>
      <c r="R889" s="15" t="inlineStr">
        <is>
          <t>command and data handling (C&amp;DH)</t>
        </is>
      </c>
      <c r="S889" s="15" t="inlineStr">
        <is>
          <t>communication system</t>
        </is>
      </c>
      <c r="T889" s="15" t="inlineStr">
        <is>
          <t>attitude determination and control system (ADCS)</t>
        </is>
      </c>
      <c r="U889" s="15" t="inlineStr">
        <is>
          <t>payload</t>
        </is>
      </c>
      <c r="W889" s="15" t="inlineStr">
        <is>
          <t>structure</t>
        </is>
      </c>
      <c r="X889" s="15" t="inlineStr">
        <is>
          <t>power system</t>
        </is>
      </c>
      <c r="Y889" s="15" t="inlineStr">
        <is>
          <t>command and data handling (C&amp;DH)</t>
        </is>
      </c>
      <c r="Z889" s="15" t="inlineStr">
        <is>
          <t>communication system</t>
        </is>
      </c>
      <c r="AA889" s="15" t="inlineStr">
        <is>
          <t>attitude determination and control system (ADCS)</t>
        </is>
      </c>
      <c r="AB889" s="15" t="inlineStr">
        <is>
          <t>payload</t>
        </is>
      </c>
      <c r="AD889" s="15" t="inlineStr">
        <is>
          <t>structure</t>
        </is>
      </c>
      <c r="AE889" s="15" t="inlineStr">
        <is>
          <t>power system</t>
        </is>
      </c>
      <c r="AF889" s="15" t="inlineStr">
        <is>
          <t>command and data handling (C&amp;DH)</t>
        </is>
      </c>
      <c r="AG889" s="15" t="inlineStr">
        <is>
          <t>communication system</t>
        </is>
      </c>
      <c r="AH889" s="15" t="inlineStr">
        <is>
          <t>attitude determination and control system (ADCS)</t>
        </is>
      </c>
      <c r="AI889" s="15" t="inlineStr">
        <is>
          <t>payload</t>
        </is>
      </c>
      <c r="AK889" s="15" t="inlineStr">
        <is>
          <t>structure</t>
        </is>
      </c>
      <c r="AL889" s="15" t="inlineStr">
        <is>
          <t>power system</t>
        </is>
      </c>
      <c r="AM889" s="15" t="inlineStr">
        <is>
          <t>command and data handling (C&amp;DH)</t>
        </is>
      </c>
      <c r="AN889" s="15" t="inlineStr">
        <is>
          <t>communication system</t>
        </is>
      </c>
      <c r="AO889" s="15" t="inlineStr">
        <is>
          <t>attitude determination and control system (ADCS)</t>
        </is>
      </c>
      <c r="AP889" s="15" t="inlineStr">
        <is>
          <t>payload</t>
        </is>
      </c>
    </row>
    <row r="890">
      <c r="A890" s="3" t="inlineStr">
        <is>
          <t>structure</t>
        </is>
      </c>
      <c r="B890" s="8" t="n">
        <v>1</v>
      </c>
      <c r="C890" s="8" t="n">
        <v>1</v>
      </c>
      <c r="D890" s="8" t="n">
        <v>1</v>
      </c>
      <c r="E890" s="8" t="n">
        <v>1</v>
      </c>
      <c r="F890" s="8" t="n">
        <v>1</v>
      </c>
      <c r="G890" s="8" t="n">
        <v>1</v>
      </c>
      <c r="I890" s="8" t="n">
        <v>1</v>
      </c>
      <c r="J890" s="8" t="n">
        <v>1</v>
      </c>
      <c r="K890" s="8" t="n">
        <v>1</v>
      </c>
      <c r="L890" s="8" t="n">
        <v>1</v>
      </c>
      <c r="M890" s="8" t="n">
        <v>1</v>
      </c>
      <c r="N890" s="8" t="n">
        <v>1</v>
      </c>
      <c r="P890" s="8" t="n">
        <v>1</v>
      </c>
      <c r="Q890" s="8" t="n">
        <v>1</v>
      </c>
      <c r="R890" s="8" t="n">
        <v>1</v>
      </c>
      <c r="S890" s="8" t="n">
        <v>1</v>
      </c>
      <c r="T890" s="8" t="n">
        <v>1</v>
      </c>
      <c r="U890" s="8" t="n">
        <v>1</v>
      </c>
      <c r="W890" s="8" t="n">
        <v>1</v>
      </c>
      <c r="X890" s="8" t="n">
        <v>1</v>
      </c>
      <c r="Y890" s="8" t="n">
        <v>1</v>
      </c>
      <c r="Z890" s="8" t="n">
        <v>1</v>
      </c>
      <c r="AA890" s="8" t="n">
        <v>1</v>
      </c>
      <c r="AB890" s="8" t="n">
        <v>1</v>
      </c>
      <c r="AD890" s="8" t="n">
        <v>1</v>
      </c>
      <c r="AE890" s="8" t="n">
        <v>1</v>
      </c>
      <c r="AF890" s="8" t="n">
        <v>1</v>
      </c>
      <c r="AG890" s="8" t="n">
        <v>1</v>
      </c>
      <c r="AH890" s="8" t="n">
        <v>1</v>
      </c>
      <c r="AI890" s="8" t="n">
        <v>1</v>
      </c>
      <c r="AK890" s="8">
        <f>IF(($B$890&lt;&gt;2)+($I$890&lt;&gt;2)+($P$890&lt;&gt;2)+($W$890&lt;&gt;2)+($AD$890&lt;&gt;2)=0,2,IF((($B$890&lt;&gt;2)*$B$890+($I$890&lt;&gt;2)*$I$890+($P$890&lt;&gt;2)*$P$890+($W$890&lt;&gt;2)*$W$890+($AD$890&lt;&gt;2)*$AD$890)/(($B$890&lt;&gt;2)+($I$890&lt;&gt;2)+($P$890&lt;&gt;2)+($W$890&lt;&gt;2)+($AD$890&lt;&gt;2))&gt;=0.5,1,0))</f>
        <v/>
      </c>
      <c r="AL890" s="8">
        <f>IF(($C$890&lt;&gt;2)+($J$890&lt;&gt;2)+($Q$890&lt;&gt;2)+($X$890&lt;&gt;2)+($AE$890&lt;&gt;2)=0,2,IF((($C$890&lt;&gt;2)*$C$890+($J$890&lt;&gt;2)*$J$890+($Q$890&lt;&gt;2)*$Q$890+($X$890&lt;&gt;2)*$X$890+($AE$890&lt;&gt;2)*$AE$890)/(($C$890&lt;&gt;2)+($J$890&lt;&gt;2)+($Q$890&lt;&gt;2)+($X$890&lt;&gt;2)+($AE$890&lt;&gt;2))&gt;=0.5,1,0))</f>
        <v/>
      </c>
      <c r="AM890" s="8">
        <f>IF(($D$890&lt;&gt;2)+($K$890&lt;&gt;2)+($R$890&lt;&gt;2)+($Y$890&lt;&gt;2)+($AF$890&lt;&gt;2)=0,2,IF((($D$890&lt;&gt;2)*$D$890+($K$890&lt;&gt;2)*$K$890+($R$890&lt;&gt;2)*$R$890+($Y$890&lt;&gt;2)*$Y$890+($AF$890&lt;&gt;2)*$AF$890)/(($D$890&lt;&gt;2)+($K$890&lt;&gt;2)+($R$890&lt;&gt;2)+($Y$890&lt;&gt;2)+($AF$890&lt;&gt;2))&gt;=0.5,1,0))</f>
        <v/>
      </c>
      <c r="AN890" s="8">
        <f>IF(($E$890&lt;&gt;2)+($L$890&lt;&gt;2)+($S$890&lt;&gt;2)+($Z$890&lt;&gt;2)+($AG$890&lt;&gt;2)=0,2,IF((($E$890&lt;&gt;2)*$E$890+($L$890&lt;&gt;2)*$L$890+($S$890&lt;&gt;2)*$S$890+($Z$890&lt;&gt;2)*$Z$890+($AG$890&lt;&gt;2)*$AG$890)/(($E$890&lt;&gt;2)+($L$890&lt;&gt;2)+($S$890&lt;&gt;2)+($Z$890&lt;&gt;2)+($AG$890&lt;&gt;2))&gt;=0.5,1,0))</f>
        <v/>
      </c>
      <c r="AO890" s="8">
        <f>IF(($F$890&lt;&gt;2)+($M$890&lt;&gt;2)+($T$890&lt;&gt;2)+($AA$890&lt;&gt;2)+($AH$890&lt;&gt;2)=0,2,IF((($F$890&lt;&gt;2)*$F$890+($M$890&lt;&gt;2)*$M$890+($T$890&lt;&gt;2)*$T$890+($AA$890&lt;&gt;2)*$AA$890+($AH$890&lt;&gt;2)*$AH$890)/(($F$890&lt;&gt;2)+($M$890&lt;&gt;2)+($T$890&lt;&gt;2)+($AA$890&lt;&gt;2)+($AH$890&lt;&gt;2))&gt;=0.5,1,0))</f>
        <v/>
      </c>
      <c r="AP890" s="8">
        <f>IF(($G$890&lt;&gt;2)+($N$890&lt;&gt;2)+($U$890&lt;&gt;2)+($AB$890&lt;&gt;2)+($AI$890&lt;&gt;2)=0,2,IF((($G$890&lt;&gt;2)*$G$890+($N$890&lt;&gt;2)*$N$890+($U$890&lt;&gt;2)*$U$890+($AB$890&lt;&gt;2)*$AB$890+($AI$890&lt;&gt;2)*$AI$890)/(($G$890&lt;&gt;2)+($N$890&lt;&gt;2)+($U$890&lt;&gt;2)+($AB$890&lt;&gt;2)+($AI$890&lt;&gt;2))&gt;=0.5,1,0))</f>
        <v/>
      </c>
      <c r="AR890" s="16">
        <f>'Ground truth'!$B$3</f>
        <v/>
      </c>
      <c r="AS890" s="16">
        <f>'Ground truth'!$C$3</f>
        <v/>
      </c>
      <c r="AT890" s="16">
        <f>'Ground truth'!$D$3</f>
        <v/>
      </c>
      <c r="AU890" s="16">
        <f>'Ground truth'!$E$3</f>
        <v/>
      </c>
      <c r="AV890" s="16">
        <f>'Ground truth'!$F$3</f>
        <v/>
      </c>
      <c r="AW890" s="16">
        <f>'Ground truth'!$G$3</f>
        <v/>
      </c>
    </row>
    <row r="891">
      <c r="A891" s="3" t="inlineStr">
        <is>
          <t>power system</t>
        </is>
      </c>
      <c r="B891" s="8" t="n">
        <v>0</v>
      </c>
      <c r="C891" s="8" t="n">
        <v>1</v>
      </c>
      <c r="D891" s="8" t="n">
        <v>1</v>
      </c>
      <c r="E891" s="8" t="n">
        <v>1</v>
      </c>
      <c r="F891" s="8" t="n">
        <v>0</v>
      </c>
      <c r="G891" s="8" t="n">
        <v>1</v>
      </c>
      <c r="I891" s="8" t="n">
        <v>0</v>
      </c>
      <c r="J891" s="8" t="n">
        <v>1</v>
      </c>
      <c r="K891" s="8" t="n">
        <v>1</v>
      </c>
      <c r="L891" s="8" t="n">
        <v>1</v>
      </c>
      <c r="M891" s="8" t="n">
        <v>1</v>
      </c>
      <c r="N891" s="8" t="n">
        <v>1</v>
      </c>
      <c r="P891" s="8" t="n">
        <v>0</v>
      </c>
      <c r="Q891" s="8" t="n">
        <v>1</v>
      </c>
      <c r="R891" s="8" t="n">
        <v>1</v>
      </c>
      <c r="S891" s="8" t="n">
        <v>1</v>
      </c>
      <c r="T891" s="8" t="n">
        <v>0</v>
      </c>
      <c r="U891" s="8" t="n">
        <v>1</v>
      </c>
      <c r="W891" s="8" t="n">
        <v>0</v>
      </c>
      <c r="X891" s="8" t="n">
        <v>1</v>
      </c>
      <c r="Y891" s="8" t="n">
        <v>1</v>
      </c>
      <c r="Z891" s="8" t="n">
        <v>1</v>
      </c>
      <c r="AA891" s="8" t="n">
        <v>0</v>
      </c>
      <c r="AB891" s="8" t="n">
        <v>1</v>
      </c>
      <c r="AD891" s="8" t="n">
        <v>0</v>
      </c>
      <c r="AE891" s="8" t="n">
        <v>1</v>
      </c>
      <c r="AF891" s="8" t="n">
        <v>1</v>
      </c>
      <c r="AG891" s="8" t="n">
        <v>1</v>
      </c>
      <c r="AH891" s="8" t="n">
        <v>1</v>
      </c>
      <c r="AI891" s="8" t="n">
        <v>0</v>
      </c>
      <c r="AK891" s="8">
        <f>IF(($B$891&lt;&gt;2)+($I$891&lt;&gt;2)+($P$891&lt;&gt;2)+($W$891&lt;&gt;2)+($AD$891&lt;&gt;2)=0,2,IF((($B$891&lt;&gt;2)*$B$891+($I$891&lt;&gt;2)*$I$891+($P$891&lt;&gt;2)*$P$891+($W$891&lt;&gt;2)*$W$891+($AD$891&lt;&gt;2)*$AD$891)/(($B$891&lt;&gt;2)+($I$891&lt;&gt;2)+($P$891&lt;&gt;2)+($W$891&lt;&gt;2)+($AD$891&lt;&gt;2))&gt;=0.5,1,0))</f>
        <v/>
      </c>
      <c r="AL891" s="8">
        <f>IF(($C$891&lt;&gt;2)+($J$891&lt;&gt;2)+($Q$891&lt;&gt;2)+($X$891&lt;&gt;2)+($AE$891&lt;&gt;2)=0,2,IF((($C$891&lt;&gt;2)*$C$891+($J$891&lt;&gt;2)*$J$891+($Q$891&lt;&gt;2)*$Q$891+($X$891&lt;&gt;2)*$X$891+($AE$891&lt;&gt;2)*$AE$891)/(($C$891&lt;&gt;2)+($J$891&lt;&gt;2)+($Q$891&lt;&gt;2)+($X$891&lt;&gt;2)+($AE$891&lt;&gt;2))&gt;=0.5,1,0))</f>
        <v/>
      </c>
      <c r="AM891" s="8">
        <f>IF(($D$891&lt;&gt;2)+($K$891&lt;&gt;2)+($R$891&lt;&gt;2)+($Y$891&lt;&gt;2)+($AF$891&lt;&gt;2)=0,2,IF((($D$891&lt;&gt;2)*$D$891+($K$891&lt;&gt;2)*$K$891+($R$891&lt;&gt;2)*$R$891+($Y$891&lt;&gt;2)*$Y$891+($AF$891&lt;&gt;2)*$AF$891)/(($D$891&lt;&gt;2)+($K$891&lt;&gt;2)+($R$891&lt;&gt;2)+($Y$891&lt;&gt;2)+($AF$891&lt;&gt;2))&gt;=0.5,1,0))</f>
        <v/>
      </c>
      <c r="AN891" s="8">
        <f>IF(($E$891&lt;&gt;2)+($L$891&lt;&gt;2)+($S$891&lt;&gt;2)+($Z$891&lt;&gt;2)+($AG$891&lt;&gt;2)=0,2,IF((($E$891&lt;&gt;2)*$E$891+($L$891&lt;&gt;2)*$L$891+($S$891&lt;&gt;2)*$S$891+($Z$891&lt;&gt;2)*$Z$891+($AG$891&lt;&gt;2)*$AG$891)/(($E$891&lt;&gt;2)+($L$891&lt;&gt;2)+($S$891&lt;&gt;2)+($Z$891&lt;&gt;2)+($AG$891&lt;&gt;2))&gt;=0.5,1,0))</f>
        <v/>
      </c>
      <c r="AO891" s="8">
        <f>IF(($F$891&lt;&gt;2)+($M$891&lt;&gt;2)+($T$891&lt;&gt;2)+($AA$891&lt;&gt;2)+($AH$891&lt;&gt;2)=0,2,IF((($F$891&lt;&gt;2)*$F$891+($M$891&lt;&gt;2)*$M$891+($T$891&lt;&gt;2)*$T$891+($AA$891&lt;&gt;2)*$AA$891+($AH$891&lt;&gt;2)*$AH$891)/(($F$891&lt;&gt;2)+($M$891&lt;&gt;2)+($T$891&lt;&gt;2)+($AA$891&lt;&gt;2)+($AH$891&lt;&gt;2))&gt;=0.5,1,0))</f>
        <v/>
      </c>
      <c r="AP891" s="8">
        <f>IF(($G$891&lt;&gt;2)+($N$891&lt;&gt;2)+($U$891&lt;&gt;2)+($AB$891&lt;&gt;2)+($AI$891&lt;&gt;2)=0,2,IF((($G$891&lt;&gt;2)*$G$891+($N$891&lt;&gt;2)*$N$891+($U$891&lt;&gt;2)*$U$891+($AB$891&lt;&gt;2)*$AB$891+($AI$891&lt;&gt;2)*$AI$891)/(($G$891&lt;&gt;2)+($N$891&lt;&gt;2)+($U$891&lt;&gt;2)+($AB$891&lt;&gt;2)+($AI$891&lt;&gt;2))&gt;=0.5,1,0))</f>
        <v/>
      </c>
      <c r="AR891" s="16">
        <f>'Ground truth'!$B$4</f>
        <v/>
      </c>
      <c r="AS891" s="16">
        <f>'Ground truth'!$C$4</f>
        <v/>
      </c>
      <c r="AT891" s="16">
        <f>'Ground truth'!$D$4</f>
        <v/>
      </c>
      <c r="AU891" s="16">
        <f>'Ground truth'!$E$4</f>
        <v/>
      </c>
      <c r="AV891" s="16">
        <f>'Ground truth'!$F$4</f>
        <v/>
      </c>
      <c r="AW891" s="16">
        <f>'Ground truth'!$G$4</f>
        <v/>
      </c>
    </row>
    <row r="892">
      <c r="A892" s="3" t="inlineStr">
        <is>
          <t>command and data handling (C&amp;DH)</t>
        </is>
      </c>
      <c r="B892" s="8" t="n">
        <v>0</v>
      </c>
      <c r="C892" s="8" t="n">
        <v>0</v>
      </c>
      <c r="D892" s="8" t="n">
        <v>1</v>
      </c>
      <c r="E892" s="8" t="n">
        <v>1</v>
      </c>
      <c r="F892" s="8" t="n">
        <v>1</v>
      </c>
      <c r="G892" s="8" t="n">
        <v>1</v>
      </c>
      <c r="I892" s="8" t="n">
        <v>0</v>
      </c>
      <c r="J892" s="8" t="n">
        <v>1</v>
      </c>
      <c r="K892" s="8" t="n">
        <v>1</v>
      </c>
      <c r="L892" s="8" t="n">
        <v>1</v>
      </c>
      <c r="M892" s="8" t="n">
        <v>1</v>
      </c>
      <c r="N892" s="8" t="n">
        <v>1</v>
      </c>
      <c r="P892" s="8" t="n">
        <v>0</v>
      </c>
      <c r="Q892" s="8" t="n">
        <v>0</v>
      </c>
      <c r="R892" s="8" t="n">
        <v>1</v>
      </c>
      <c r="S892" s="8" t="n">
        <v>1</v>
      </c>
      <c r="T892" s="8" t="n">
        <v>1</v>
      </c>
      <c r="U892" s="8" t="n">
        <v>0</v>
      </c>
      <c r="W892" s="8" t="n">
        <v>0</v>
      </c>
      <c r="X892" s="8" t="n">
        <v>0</v>
      </c>
      <c r="Y892" s="8" t="n">
        <v>1</v>
      </c>
      <c r="Z892" s="8" t="n">
        <v>1</v>
      </c>
      <c r="AA892" s="8" t="n">
        <v>1</v>
      </c>
      <c r="AB892" s="8" t="n">
        <v>1</v>
      </c>
      <c r="AD892" s="8" t="n">
        <v>0</v>
      </c>
      <c r="AE892" s="8" t="n">
        <v>1</v>
      </c>
      <c r="AF892" s="8" t="n">
        <v>1</v>
      </c>
      <c r="AG892" s="8" t="n">
        <v>1</v>
      </c>
      <c r="AH892" s="8" t="n">
        <v>1</v>
      </c>
      <c r="AI892" s="8" t="n">
        <v>1</v>
      </c>
      <c r="AK892" s="8">
        <f>IF(($B$892&lt;&gt;2)+($I$892&lt;&gt;2)+($P$892&lt;&gt;2)+($W$892&lt;&gt;2)+($AD$892&lt;&gt;2)=0,2,IF((($B$892&lt;&gt;2)*$B$892+($I$892&lt;&gt;2)*$I$892+($P$892&lt;&gt;2)*$P$892+($W$892&lt;&gt;2)*$W$892+($AD$892&lt;&gt;2)*$AD$892)/(($B$892&lt;&gt;2)+($I$892&lt;&gt;2)+($P$892&lt;&gt;2)+($W$892&lt;&gt;2)+($AD$892&lt;&gt;2))&gt;=0.5,1,0))</f>
        <v/>
      </c>
      <c r="AL892" s="8">
        <f>IF(($C$892&lt;&gt;2)+($J$892&lt;&gt;2)+($Q$892&lt;&gt;2)+($X$892&lt;&gt;2)+($AE$892&lt;&gt;2)=0,2,IF((($C$892&lt;&gt;2)*$C$892+($J$892&lt;&gt;2)*$J$892+($Q$892&lt;&gt;2)*$Q$892+($X$892&lt;&gt;2)*$X$892+($AE$892&lt;&gt;2)*$AE$892)/(($C$892&lt;&gt;2)+($J$892&lt;&gt;2)+($Q$892&lt;&gt;2)+($X$892&lt;&gt;2)+($AE$892&lt;&gt;2))&gt;=0.5,1,0))</f>
        <v/>
      </c>
      <c r="AM892" s="8">
        <f>IF(($D$892&lt;&gt;2)+($K$892&lt;&gt;2)+($R$892&lt;&gt;2)+($Y$892&lt;&gt;2)+($AF$892&lt;&gt;2)=0,2,IF((($D$892&lt;&gt;2)*$D$892+($K$892&lt;&gt;2)*$K$892+($R$892&lt;&gt;2)*$R$892+($Y$892&lt;&gt;2)*$Y$892+($AF$892&lt;&gt;2)*$AF$892)/(($D$892&lt;&gt;2)+($K$892&lt;&gt;2)+($R$892&lt;&gt;2)+($Y$892&lt;&gt;2)+($AF$892&lt;&gt;2))&gt;=0.5,1,0))</f>
        <v/>
      </c>
      <c r="AN892" s="8">
        <f>IF(($E$892&lt;&gt;2)+($L$892&lt;&gt;2)+($S$892&lt;&gt;2)+($Z$892&lt;&gt;2)+($AG$892&lt;&gt;2)=0,2,IF((($E$892&lt;&gt;2)*$E$892+($L$892&lt;&gt;2)*$L$892+($S$892&lt;&gt;2)*$S$892+($Z$892&lt;&gt;2)*$Z$892+($AG$892&lt;&gt;2)*$AG$892)/(($E$892&lt;&gt;2)+($L$892&lt;&gt;2)+($S$892&lt;&gt;2)+($Z$892&lt;&gt;2)+($AG$892&lt;&gt;2))&gt;=0.5,1,0))</f>
        <v/>
      </c>
      <c r="AO892" s="8">
        <f>IF(($F$892&lt;&gt;2)+($M$892&lt;&gt;2)+($T$892&lt;&gt;2)+($AA$892&lt;&gt;2)+($AH$892&lt;&gt;2)=0,2,IF((($F$892&lt;&gt;2)*$F$892+($M$892&lt;&gt;2)*$M$892+($T$892&lt;&gt;2)*$T$892+($AA$892&lt;&gt;2)*$AA$892+($AH$892&lt;&gt;2)*$AH$892)/(($F$892&lt;&gt;2)+($M$892&lt;&gt;2)+($T$892&lt;&gt;2)+($AA$892&lt;&gt;2)+($AH$892&lt;&gt;2))&gt;=0.5,1,0))</f>
        <v/>
      </c>
      <c r="AP892" s="8">
        <f>IF(($G$892&lt;&gt;2)+($N$892&lt;&gt;2)+($U$892&lt;&gt;2)+($AB$892&lt;&gt;2)+($AI$892&lt;&gt;2)=0,2,IF((($G$892&lt;&gt;2)*$G$892+($N$892&lt;&gt;2)*$N$892+($U$892&lt;&gt;2)*$U$892+($AB$892&lt;&gt;2)*$AB$892+($AI$892&lt;&gt;2)*$AI$892)/(($G$892&lt;&gt;2)+($N$892&lt;&gt;2)+($U$892&lt;&gt;2)+($AB$892&lt;&gt;2)+($AI$892&lt;&gt;2))&gt;=0.5,1,0))</f>
        <v/>
      </c>
      <c r="AR892" s="16">
        <f>'Ground truth'!$B$5</f>
        <v/>
      </c>
      <c r="AS892" s="16">
        <f>'Ground truth'!$C$5</f>
        <v/>
      </c>
      <c r="AT892" s="16">
        <f>'Ground truth'!$D$5</f>
        <v/>
      </c>
      <c r="AU892" s="16">
        <f>'Ground truth'!$E$5</f>
        <v/>
      </c>
      <c r="AV892" s="16">
        <f>'Ground truth'!$F$5</f>
        <v/>
      </c>
      <c r="AW892" s="16">
        <f>'Ground truth'!$G$5</f>
        <v/>
      </c>
    </row>
    <row r="893">
      <c r="A893" s="3" t="inlineStr">
        <is>
          <t>communication system</t>
        </is>
      </c>
      <c r="B893" s="8" t="n">
        <v>0</v>
      </c>
      <c r="C893" s="8" t="n">
        <v>0</v>
      </c>
      <c r="D893" s="8" t="n">
        <v>0</v>
      </c>
      <c r="E893" s="8" t="n">
        <v>1</v>
      </c>
      <c r="F893" s="8" t="n">
        <v>1</v>
      </c>
      <c r="G893" s="8" t="n">
        <v>1</v>
      </c>
      <c r="I893" s="8" t="n">
        <v>0</v>
      </c>
      <c r="J893" s="8" t="n">
        <v>1</v>
      </c>
      <c r="K893" s="8" t="n">
        <v>1</v>
      </c>
      <c r="L893" s="8" t="n">
        <v>1</v>
      </c>
      <c r="M893" s="8" t="n">
        <v>1</v>
      </c>
      <c r="N893" s="8" t="n">
        <v>1</v>
      </c>
      <c r="P893" s="8" t="n">
        <v>0</v>
      </c>
      <c r="Q893" s="8" t="n">
        <v>0</v>
      </c>
      <c r="R893" s="8" t="n">
        <v>0</v>
      </c>
      <c r="S893" s="8" t="n">
        <v>1</v>
      </c>
      <c r="T893" s="8" t="n">
        <v>1</v>
      </c>
      <c r="U893" s="8" t="n">
        <v>1</v>
      </c>
      <c r="W893" s="8" t="n">
        <v>0</v>
      </c>
      <c r="X893" s="8" t="n">
        <v>0</v>
      </c>
      <c r="Y893" s="8" t="n">
        <v>0</v>
      </c>
      <c r="Z893" s="8" t="n">
        <v>1</v>
      </c>
      <c r="AA893" s="8" t="n">
        <v>1</v>
      </c>
      <c r="AB893" s="8" t="n">
        <v>1</v>
      </c>
      <c r="AD893" s="8" t="n">
        <v>0</v>
      </c>
      <c r="AE893" s="8" t="n">
        <v>1</v>
      </c>
      <c r="AF893" s="8" t="n">
        <v>1</v>
      </c>
      <c r="AG893" s="8" t="n">
        <v>1</v>
      </c>
      <c r="AH893" s="8" t="n">
        <v>1</v>
      </c>
      <c r="AI893" s="8" t="n">
        <v>1</v>
      </c>
      <c r="AK893" s="8">
        <f>IF(($B$893&lt;&gt;2)+($I$893&lt;&gt;2)+($P$893&lt;&gt;2)+($W$893&lt;&gt;2)+($AD$893&lt;&gt;2)=0,2,IF((($B$893&lt;&gt;2)*$B$893+($I$893&lt;&gt;2)*$I$893+($P$893&lt;&gt;2)*$P$893+($W$893&lt;&gt;2)*$W$893+($AD$893&lt;&gt;2)*$AD$893)/(($B$893&lt;&gt;2)+($I$893&lt;&gt;2)+($P$893&lt;&gt;2)+($W$893&lt;&gt;2)+($AD$893&lt;&gt;2))&gt;=0.5,1,0))</f>
        <v/>
      </c>
      <c r="AL893" s="8">
        <f>IF(($C$893&lt;&gt;2)+($J$893&lt;&gt;2)+($Q$893&lt;&gt;2)+($X$893&lt;&gt;2)+($AE$893&lt;&gt;2)=0,2,IF((($C$893&lt;&gt;2)*$C$893+($J$893&lt;&gt;2)*$J$893+($Q$893&lt;&gt;2)*$Q$893+($X$893&lt;&gt;2)*$X$893+($AE$893&lt;&gt;2)*$AE$893)/(($C$893&lt;&gt;2)+($J$893&lt;&gt;2)+($Q$893&lt;&gt;2)+($X$893&lt;&gt;2)+($AE$893&lt;&gt;2))&gt;=0.5,1,0))</f>
        <v/>
      </c>
      <c r="AM893" s="8">
        <f>IF(($D$893&lt;&gt;2)+($K$893&lt;&gt;2)+($R$893&lt;&gt;2)+($Y$893&lt;&gt;2)+($AF$893&lt;&gt;2)=0,2,IF((($D$893&lt;&gt;2)*$D$893+($K$893&lt;&gt;2)*$K$893+($R$893&lt;&gt;2)*$R$893+($Y$893&lt;&gt;2)*$Y$893+($AF$893&lt;&gt;2)*$AF$893)/(($D$893&lt;&gt;2)+($K$893&lt;&gt;2)+($R$893&lt;&gt;2)+($Y$893&lt;&gt;2)+($AF$893&lt;&gt;2))&gt;=0.5,1,0))</f>
        <v/>
      </c>
      <c r="AN893" s="8">
        <f>IF(($E$893&lt;&gt;2)+($L$893&lt;&gt;2)+($S$893&lt;&gt;2)+($Z$893&lt;&gt;2)+($AG$893&lt;&gt;2)=0,2,IF((($E$893&lt;&gt;2)*$E$893+($L$893&lt;&gt;2)*$L$893+($S$893&lt;&gt;2)*$S$893+($Z$893&lt;&gt;2)*$Z$893+($AG$893&lt;&gt;2)*$AG$893)/(($E$893&lt;&gt;2)+($L$893&lt;&gt;2)+($S$893&lt;&gt;2)+($Z$893&lt;&gt;2)+($AG$893&lt;&gt;2))&gt;=0.5,1,0))</f>
        <v/>
      </c>
      <c r="AO893" s="8">
        <f>IF(($F$893&lt;&gt;2)+($M$893&lt;&gt;2)+($T$893&lt;&gt;2)+($AA$893&lt;&gt;2)+($AH$893&lt;&gt;2)=0,2,IF((($F$893&lt;&gt;2)*$F$893+($M$893&lt;&gt;2)*$M$893+($T$893&lt;&gt;2)*$T$893+($AA$893&lt;&gt;2)*$AA$893+($AH$893&lt;&gt;2)*$AH$893)/(($F$893&lt;&gt;2)+($M$893&lt;&gt;2)+($T$893&lt;&gt;2)+($AA$893&lt;&gt;2)+($AH$893&lt;&gt;2))&gt;=0.5,1,0))</f>
        <v/>
      </c>
      <c r="AP893" s="8">
        <f>IF(($G$893&lt;&gt;2)+($N$893&lt;&gt;2)+($U$893&lt;&gt;2)+($AB$893&lt;&gt;2)+($AI$893&lt;&gt;2)=0,2,IF((($G$893&lt;&gt;2)*$G$893+($N$893&lt;&gt;2)*$N$893+($U$893&lt;&gt;2)*$U$893+($AB$893&lt;&gt;2)*$AB$893+($AI$893&lt;&gt;2)*$AI$893)/(($G$893&lt;&gt;2)+($N$893&lt;&gt;2)+($U$893&lt;&gt;2)+($AB$893&lt;&gt;2)+($AI$893&lt;&gt;2))&gt;=0.5,1,0))</f>
        <v/>
      </c>
      <c r="AR893" s="16">
        <f>'Ground truth'!$B$6</f>
        <v/>
      </c>
      <c r="AS893" s="16">
        <f>'Ground truth'!$C$6</f>
        <v/>
      </c>
      <c r="AT893" s="16">
        <f>'Ground truth'!$D$6</f>
        <v/>
      </c>
      <c r="AU893" s="16">
        <f>'Ground truth'!$E$6</f>
        <v/>
      </c>
      <c r="AV893" s="16">
        <f>'Ground truth'!$F$6</f>
        <v/>
      </c>
      <c r="AW893" s="16">
        <f>'Ground truth'!$G$6</f>
        <v/>
      </c>
    </row>
    <row r="894">
      <c r="A894" s="3" t="inlineStr">
        <is>
          <t>attitude determination and control system (ADCS)</t>
        </is>
      </c>
      <c r="B894" s="8" t="n">
        <v>0</v>
      </c>
      <c r="C894" s="8" t="n">
        <v>0</v>
      </c>
      <c r="D894" s="8" t="n">
        <v>1</v>
      </c>
      <c r="E894" s="8" t="n">
        <v>0</v>
      </c>
      <c r="F894" s="8" t="n">
        <v>1</v>
      </c>
      <c r="G894" s="8" t="n">
        <v>0</v>
      </c>
      <c r="I894" s="8" t="n">
        <v>0</v>
      </c>
      <c r="J894" s="8" t="n">
        <v>1</v>
      </c>
      <c r="K894" s="8" t="n">
        <v>1</v>
      </c>
      <c r="L894" s="8" t="n">
        <v>1</v>
      </c>
      <c r="M894" s="8" t="n">
        <v>1</v>
      </c>
      <c r="N894" s="8" t="n">
        <v>1</v>
      </c>
      <c r="P894" s="8" t="n">
        <v>0</v>
      </c>
      <c r="Q894" s="8" t="n">
        <v>0</v>
      </c>
      <c r="R894" s="8" t="n">
        <v>1</v>
      </c>
      <c r="S894" s="8" t="n">
        <v>0</v>
      </c>
      <c r="T894" s="8" t="n">
        <v>1</v>
      </c>
      <c r="U894" s="8" t="n">
        <v>0</v>
      </c>
      <c r="W894" s="8" t="n">
        <v>0</v>
      </c>
      <c r="X894" s="8" t="n">
        <v>0</v>
      </c>
      <c r="Y894" s="8" t="n">
        <v>1</v>
      </c>
      <c r="Z894" s="8" t="n">
        <v>0</v>
      </c>
      <c r="AA894" s="8" t="n">
        <v>1</v>
      </c>
      <c r="AB894" s="8" t="n">
        <v>1</v>
      </c>
      <c r="AD894" s="8" t="n">
        <v>0</v>
      </c>
      <c r="AE894" s="8" t="n">
        <v>1</v>
      </c>
      <c r="AF894" s="8" t="n">
        <v>1</v>
      </c>
      <c r="AG894" s="8" t="n">
        <v>1</v>
      </c>
      <c r="AH894" s="8" t="n">
        <v>1</v>
      </c>
      <c r="AI894" s="8" t="n">
        <v>1</v>
      </c>
      <c r="AK894" s="8">
        <f>IF(($B$894&lt;&gt;2)+($I$894&lt;&gt;2)+($P$894&lt;&gt;2)+($W$894&lt;&gt;2)+($AD$894&lt;&gt;2)=0,2,IF((($B$894&lt;&gt;2)*$B$894+($I$894&lt;&gt;2)*$I$894+($P$894&lt;&gt;2)*$P$894+($W$894&lt;&gt;2)*$W$894+($AD$894&lt;&gt;2)*$AD$894)/(($B$894&lt;&gt;2)+($I$894&lt;&gt;2)+($P$894&lt;&gt;2)+($W$894&lt;&gt;2)+($AD$894&lt;&gt;2))&gt;=0.5,1,0))</f>
        <v/>
      </c>
      <c r="AL894" s="8">
        <f>IF(($C$894&lt;&gt;2)+($J$894&lt;&gt;2)+($Q$894&lt;&gt;2)+($X$894&lt;&gt;2)+($AE$894&lt;&gt;2)=0,2,IF((($C$894&lt;&gt;2)*$C$894+($J$894&lt;&gt;2)*$J$894+($Q$894&lt;&gt;2)*$Q$894+($X$894&lt;&gt;2)*$X$894+($AE$894&lt;&gt;2)*$AE$894)/(($C$894&lt;&gt;2)+($J$894&lt;&gt;2)+($Q$894&lt;&gt;2)+($X$894&lt;&gt;2)+($AE$894&lt;&gt;2))&gt;=0.5,1,0))</f>
        <v/>
      </c>
      <c r="AM894" s="8">
        <f>IF(($D$894&lt;&gt;2)+($K$894&lt;&gt;2)+($R$894&lt;&gt;2)+($Y$894&lt;&gt;2)+($AF$894&lt;&gt;2)=0,2,IF((($D$894&lt;&gt;2)*$D$894+($K$894&lt;&gt;2)*$K$894+($R$894&lt;&gt;2)*$R$894+($Y$894&lt;&gt;2)*$Y$894+($AF$894&lt;&gt;2)*$AF$894)/(($D$894&lt;&gt;2)+($K$894&lt;&gt;2)+($R$894&lt;&gt;2)+($Y$894&lt;&gt;2)+($AF$894&lt;&gt;2))&gt;=0.5,1,0))</f>
        <v/>
      </c>
      <c r="AN894" s="8">
        <f>IF(($E$894&lt;&gt;2)+($L$894&lt;&gt;2)+($S$894&lt;&gt;2)+($Z$894&lt;&gt;2)+($AG$894&lt;&gt;2)=0,2,IF((($E$894&lt;&gt;2)*$E$894+($L$894&lt;&gt;2)*$L$894+($S$894&lt;&gt;2)*$S$894+($Z$894&lt;&gt;2)*$Z$894+($AG$894&lt;&gt;2)*$AG$894)/(($E$894&lt;&gt;2)+($L$894&lt;&gt;2)+($S$894&lt;&gt;2)+($Z$894&lt;&gt;2)+($AG$894&lt;&gt;2))&gt;=0.5,1,0))</f>
        <v/>
      </c>
      <c r="AO894" s="8">
        <f>IF(($F$894&lt;&gt;2)+($M$894&lt;&gt;2)+($T$894&lt;&gt;2)+($AA$894&lt;&gt;2)+($AH$894&lt;&gt;2)=0,2,IF((($F$894&lt;&gt;2)*$F$894+($M$894&lt;&gt;2)*$M$894+($T$894&lt;&gt;2)*$T$894+($AA$894&lt;&gt;2)*$AA$894+($AH$894&lt;&gt;2)*$AH$894)/(($F$894&lt;&gt;2)+($M$894&lt;&gt;2)+($T$894&lt;&gt;2)+($AA$894&lt;&gt;2)+($AH$894&lt;&gt;2))&gt;=0.5,1,0))</f>
        <v/>
      </c>
      <c r="AP894" s="8">
        <f>IF(($G$894&lt;&gt;2)+($N$894&lt;&gt;2)+($U$894&lt;&gt;2)+($AB$894&lt;&gt;2)+($AI$894&lt;&gt;2)=0,2,IF((($G$894&lt;&gt;2)*$G$894+($N$894&lt;&gt;2)*$N$894+($U$894&lt;&gt;2)*$U$894+($AB$894&lt;&gt;2)*$AB$894+($AI$894&lt;&gt;2)*$AI$894)/(($G$894&lt;&gt;2)+($N$894&lt;&gt;2)+($U$894&lt;&gt;2)+($AB$894&lt;&gt;2)+($AI$894&lt;&gt;2))&gt;=0.5,1,0))</f>
        <v/>
      </c>
      <c r="AR894" s="16">
        <f>'Ground truth'!$B$7</f>
        <v/>
      </c>
      <c r="AS894" s="16">
        <f>'Ground truth'!$C$7</f>
        <v/>
      </c>
      <c r="AT894" s="16">
        <f>'Ground truth'!$D$7</f>
        <v/>
      </c>
      <c r="AU894" s="16">
        <f>'Ground truth'!$E$7</f>
        <v/>
      </c>
      <c r="AV894" s="16">
        <f>'Ground truth'!$F$7</f>
        <v/>
      </c>
      <c r="AW894" s="16">
        <f>'Ground truth'!$G$7</f>
        <v/>
      </c>
    </row>
    <row r="895">
      <c r="A895" s="3" t="inlineStr">
        <is>
          <t>payload</t>
        </is>
      </c>
      <c r="B895" s="8" t="n">
        <v>0</v>
      </c>
      <c r="C895" s="8" t="n">
        <v>1</v>
      </c>
      <c r="D895" s="8" t="n">
        <v>1</v>
      </c>
      <c r="E895" s="8" t="n">
        <v>1</v>
      </c>
      <c r="F895" s="8" t="n">
        <v>0</v>
      </c>
      <c r="G895" s="8" t="n">
        <v>1</v>
      </c>
      <c r="I895" s="8" t="n">
        <v>0</v>
      </c>
      <c r="J895" s="8" t="n">
        <v>1</v>
      </c>
      <c r="K895" s="8" t="n">
        <v>1</v>
      </c>
      <c r="L895" s="8" t="n">
        <v>1</v>
      </c>
      <c r="M895" s="8" t="n">
        <v>1</v>
      </c>
      <c r="N895" s="8" t="n">
        <v>1</v>
      </c>
      <c r="P895" s="8" t="n">
        <v>0</v>
      </c>
      <c r="Q895" s="8" t="n">
        <v>1</v>
      </c>
      <c r="R895" s="8" t="n">
        <v>0</v>
      </c>
      <c r="S895" s="8" t="n">
        <v>1</v>
      </c>
      <c r="T895" s="8" t="n">
        <v>0</v>
      </c>
      <c r="U895" s="8" t="n">
        <v>1</v>
      </c>
      <c r="W895" s="8" t="n">
        <v>0</v>
      </c>
      <c r="X895" s="8" t="n">
        <v>1</v>
      </c>
      <c r="Y895" s="8" t="n">
        <v>1</v>
      </c>
      <c r="Z895" s="8" t="n">
        <v>1</v>
      </c>
      <c r="AA895" s="8" t="n">
        <v>1</v>
      </c>
      <c r="AB895" s="8" t="n">
        <v>1</v>
      </c>
      <c r="AD895" s="8" t="n">
        <v>0</v>
      </c>
      <c r="AE895" s="8" t="n">
        <v>1</v>
      </c>
      <c r="AF895" s="8" t="n">
        <v>1</v>
      </c>
      <c r="AG895" s="8" t="n">
        <v>1</v>
      </c>
      <c r="AH895" s="8" t="n">
        <v>1</v>
      </c>
      <c r="AI895" s="8" t="n">
        <v>1</v>
      </c>
      <c r="AK895" s="8">
        <f>IF(($B$895&lt;&gt;2)+($I$895&lt;&gt;2)+($P$895&lt;&gt;2)+($W$895&lt;&gt;2)+($AD$895&lt;&gt;2)=0,2,IF((($B$895&lt;&gt;2)*$B$895+($I$895&lt;&gt;2)*$I$895+($P$895&lt;&gt;2)*$P$895+($W$895&lt;&gt;2)*$W$895+($AD$895&lt;&gt;2)*$AD$895)/(($B$895&lt;&gt;2)+($I$895&lt;&gt;2)+($P$895&lt;&gt;2)+($W$895&lt;&gt;2)+($AD$895&lt;&gt;2))&gt;=0.5,1,0))</f>
        <v/>
      </c>
      <c r="AL895" s="8">
        <f>IF(($C$895&lt;&gt;2)+($J$895&lt;&gt;2)+($Q$895&lt;&gt;2)+($X$895&lt;&gt;2)+($AE$895&lt;&gt;2)=0,2,IF((($C$895&lt;&gt;2)*$C$895+($J$895&lt;&gt;2)*$J$895+($Q$895&lt;&gt;2)*$Q$895+($X$895&lt;&gt;2)*$X$895+($AE$895&lt;&gt;2)*$AE$895)/(($C$895&lt;&gt;2)+($J$895&lt;&gt;2)+($Q$895&lt;&gt;2)+($X$895&lt;&gt;2)+($AE$895&lt;&gt;2))&gt;=0.5,1,0))</f>
        <v/>
      </c>
      <c r="AM895" s="8">
        <f>IF(($D$895&lt;&gt;2)+($K$895&lt;&gt;2)+($R$895&lt;&gt;2)+($Y$895&lt;&gt;2)+($AF$895&lt;&gt;2)=0,2,IF((($D$895&lt;&gt;2)*$D$895+($K$895&lt;&gt;2)*$K$895+($R$895&lt;&gt;2)*$R$895+($Y$895&lt;&gt;2)*$Y$895+($AF$895&lt;&gt;2)*$AF$895)/(($D$895&lt;&gt;2)+($K$895&lt;&gt;2)+($R$895&lt;&gt;2)+($Y$895&lt;&gt;2)+($AF$895&lt;&gt;2))&gt;=0.5,1,0))</f>
        <v/>
      </c>
      <c r="AN895" s="8">
        <f>IF(($E$895&lt;&gt;2)+($L$895&lt;&gt;2)+($S$895&lt;&gt;2)+($Z$895&lt;&gt;2)+($AG$895&lt;&gt;2)=0,2,IF((($E$895&lt;&gt;2)*$E$895+($L$895&lt;&gt;2)*$L$895+($S$895&lt;&gt;2)*$S$895+($Z$895&lt;&gt;2)*$Z$895+($AG$895&lt;&gt;2)*$AG$895)/(($E$895&lt;&gt;2)+($L$895&lt;&gt;2)+($S$895&lt;&gt;2)+($Z$895&lt;&gt;2)+($AG$895&lt;&gt;2))&gt;=0.5,1,0))</f>
        <v/>
      </c>
      <c r="AO895" s="8">
        <f>IF(($F$895&lt;&gt;2)+($M$895&lt;&gt;2)+($T$895&lt;&gt;2)+($AA$895&lt;&gt;2)+($AH$895&lt;&gt;2)=0,2,IF((($F$895&lt;&gt;2)*$F$895+($M$895&lt;&gt;2)*$M$895+($T$895&lt;&gt;2)*$T$895+($AA$895&lt;&gt;2)*$AA$895+($AH$895&lt;&gt;2)*$AH$895)/(($F$895&lt;&gt;2)+($M$895&lt;&gt;2)+($T$895&lt;&gt;2)+($AA$895&lt;&gt;2)+($AH$895&lt;&gt;2))&gt;=0.5,1,0))</f>
        <v/>
      </c>
      <c r="AP895" s="8">
        <f>IF(($G$895&lt;&gt;2)+($N$895&lt;&gt;2)+($U$895&lt;&gt;2)+($AB$895&lt;&gt;2)+($AI$895&lt;&gt;2)=0,2,IF((($G$895&lt;&gt;2)*$G$895+($N$895&lt;&gt;2)*$N$895+($U$895&lt;&gt;2)*$U$895+($AB$895&lt;&gt;2)*$AB$895+($AI$895&lt;&gt;2)*$AI$895)/(($G$895&lt;&gt;2)+($N$895&lt;&gt;2)+($U$895&lt;&gt;2)+($AB$895&lt;&gt;2)+($AI$895&lt;&gt;2))&gt;=0.5,1,0))</f>
        <v/>
      </c>
      <c r="AR895" s="16">
        <f>'Ground truth'!$B$8</f>
        <v/>
      </c>
      <c r="AS895" s="16">
        <f>'Ground truth'!$C$8</f>
        <v/>
      </c>
      <c r="AT895" s="16">
        <f>'Ground truth'!$D$8</f>
        <v/>
      </c>
      <c r="AU895" s="16">
        <f>'Ground truth'!$E$8</f>
        <v/>
      </c>
      <c r="AV895" s="16">
        <f>'Ground truth'!$F$8</f>
        <v/>
      </c>
      <c r="AW895" s="16">
        <f>'Ground truth'!$G$8</f>
        <v/>
      </c>
    </row>
    <row r="897">
      <c r="A897" s="17" t="inlineStr">
        <is>
          <t>metrics — confident-only (unsure excluded from denominators)</t>
        </is>
      </c>
      <c r="B897" s="10" t="inlineStr">
        <is>
          <t>run 1</t>
        </is>
      </c>
      <c r="C897" s="10" t="inlineStr">
        <is>
          <t>run 2</t>
        </is>
      </c>
      <c r="D897" s="10" t="inlineStr">
        <is>
          <t>run 3</t>
        </is>
      </c>
      <c r="E897" s="10" t="inlineStr">
        <is>
          <t>run 4</t>
        </is>
      </c>
      <c r="F897" s="10" t="inlineStr">
        <is>
          <t>run 5</t>
        </is>
      </c>
      <c r="G897" s="10" t="inlineStr">
        <is>
          <t>avg-matrix</t>
        </is>
      </c>
      <c r="H897" s="10" t="inlineStr">
        <is>
          <t>mean</t>
        </is>
      </c>
      <c r="I897" s="10" t="inlineStr">
        <is>
          <t>std (pop.)</t>
        </is>
      </c>
      <c r="J897" s="17" t="inlineStr">
        <is>
          <t>notes</t>
        </is>
      </c>
    </row>
    <row r="898">
      <c r="A898" s="7" t="inlineStr">
        <is>
          <t>TP</t>
        </is>
      </c>
      <c r="B898" s="7">
        <f>SUMPRODUCT(($B$890:$G$895=1)*('Ground truth'!$B$3:$G$8=1))</f>
        <v/>
      </c>
      <c r="C898" s="7">
        <f>SUMPRODUCT(($I$890:$N$895=1)*('Ground truth'!$B$3:$G$8=1))</f>
        <v/>
      </c>
      <c r="D898" s="7">
        <f>SUMPRODUCT(($P$890:$U$895=1)*('Ground truth'!$B$3:$G$8=1))</f>
        <v/>
      </c>
      <c r="E898" s="7">
        <f>SUMPRODUCT(($W$890:$AB$895=1)*('Ground truth'!$B$3:$G$8=1))</f>
        <v/>
      </c>
      <c r="F898" s="7">
        <f>SUMPRODUCT(($AD$890:$AI$895=1)*('Ground truth'!$B$3:$G$8=1))</f>
        <v/>
      </c>
      <c r="G898" s="7">
        <f>SUMPRODUCT(($AK$890:$AP$895=1)*('Ground truth'!$B$3:$G$8=1))</f>
        <v/>
      </c>
      <c r="H898" s="12">
        <f>AVERAGE($B$898:$F$898)</f>
        <v/>
      </c>
      <c r="I898" s="12">
        <f>STDEV.P($B$898:$F$898)</f>
        <v/>
      </c>
    </row>
    <row r="899">
      <c r="A899" s="7" t="inlineStr">
        <is>
          <t>TN</t>
        </is>
      </c>
      <c r="B899" s="7">
        <f>SUMPRODUCT(($B$890:$G$895=0)*('Ground truth'!$B$3:$G$8=0))</f>
        <v/>
      </c>
      <c r="C899" s="7">
        <f>SUMPRODUCT(($I$890:$N$895=0)*('Ground truth'!$B$3:$G$8=0))</f>
        <v/>
      </c>
      <c r="D899" s="7">
        <f>SUMPRODUCT(($P$890:$U$895=0)*('Ground truth'!$B$3:$G$8=0))</f>
        <v/>
      </c>
      <c r="E899" s="7">
        <f>SUMPRODUCT(($W$890:$AB$895=0)*('Ground truth'!$B$3:$G$8=0))</f>
        <v/>
      </c>
      <c r="F899" s="7">
        <f>SUMPRODUCT(($AD$890:$AI$895=0)*('Ground truth'!$B$3:$G$8=0))</f>
        <v/>
      </c>
      <c r="G899" s="7">
        <f>SUMPRODUCT(($AK$890:$AP$895=0)*('Ground truth'!$B$3:$G$8=0))</f>
        <v/>
      </c>
      <c r="H899" s="12">
        <f>AVERAGE($B$899:$F$899)</f>
        <v/>
      </c>
      <c r="I899" s="12">
        <f>STDEV.P($B$899:$F$899)</f>
        <v/>
      </c>
    </row>
    <row r="900">
      <c r="A900" s="7" t="inlineStr">
        <is>
          <t>FP</t>
        </is>
      </c>
      <c r="B900" s="7">
        <f>SUMPRODUCT(($B$890:$G$895=1)*('Ground truth'!$B$3:$G$8=0))</f>
        <v/>
      </c>
      <c r="C900" s="7">
        <f>SUMPRODUCT(($I$890:$N$895=1)*('Ground truth'!$B$3:$G$8=0))</f>
        <v/>
      </c>
      <c r="D900" s="7">
        <f>SUMPRODUCT(($P$890:$U$895=1)*('Ground truth'!$B$3:$G$8=0))</f>
        <v/>
      </c>
      <c r="E900" s="7">
        <f>SUMPRODUCT(($W$890:$AB$895=1)*('Ground truth'!$B$3:$G$8=0))</f>
        <v/>
      </c>
      <c r="F900" s="7">
        <f>SUMPRODUCT(($AD$890:$AI$895=1)*('Ground truth'!$B$3:$G$8=0))</f>
        <v/>
      </c>
      <c r="G900" s="7">
        <f>SUMPRODUCT(($AK$890:$AP$895=1)*('Ground truth'!$B$3:$G$8=0))</f>
        <v/>
      </c>
      <c r="H900" s="12">
        <f>AVERAGE($B$900:$F$900)</f>
        <v/>
      </c>
      <c r="I900" s="12">
        <f>STDEV.P($B$900:$F$900)</f>
        <v/>
      </c>
    </row>
    <row r="901">
      <c r="A901" s="7" t="inlineStr">
        <is>
          <t>FN</t>
        </is>
      </c>
      <c r="B901" s="7">
        <f>SUMPRODUCT(($B$890:$G$895=0)*('Ground truth'!$B$3:$G$8=1))</f>
        <v/>
      </c>
      <c r="C901" s="7">
        <f>SUMPRODUCT(($I$890:$N$895=0)*('Ground truth'!$B$3:$G$8=1))</f>
        <v/>
      </c>
      <c r="D901" s="7">
        <f>SUMPRODUCT(($P$890:$U$895=0)*('Ground truth'!$B$3:$G$8=1))</f>
        <v/>
      </c>
      <c r="E901" s="7">
        <f>SUMPRODUCT(($W$890:$AB$895=0)*('Ground truth'!$B$3:$G$8=1))</f>
        <v/>
      </c>
      <c r="F901" s="7">
        <f>SUMPRODUCT(($AD$890:$AI$895=0)*('Ground truth'!$B$3:$G$8=1))</f>
        <v/>
      </c>
      <c r="G901" s="7">
        <f>SUMPRODUCT(($AK$890:$AP$895=0)*('Ground truth'!$B$3:$G$8=1))</f>
        <v/>
      </c>
      <c r="H901" s="12">
        <f>AVERAGE($B$901:$F$901)</f>
        <v/>
      </c>
      <c r="I901" s="12">
        <f>STDEV.P($B$901:$F$901)</f>
        <v/>
      </c>
    </row>
    <row r="902">
      <c r="A902" s="4" t="inlineStr">
        <is>
          <t>Precision</t>
        </is>
      </c>
      <c r="B902" s="12">
        <f>IFERROR($B$898/($B$898+$B$900),0)</f>
        <v/>
      </c>
      <c r="C902" s="12">
        <f>IFERROR($C$898/($C$898+$C$900),0)</f>
        <v/>
      </c>
      <c r="D902" s="12">
        <f>IFERROR($D$898/($D$898+$D$900),0)</f>
        <v/>
      </c>
      <c r="E902" s="12">
        <f>IFERROR($E$898/($E$898+$E$900),0)</f>
        <v/>
      </c>
      <c r="F902" s="12">
        <f>IFERROR($F$898/($F$898+$F$900),0)</f>
        <v/>
      </c>
      <c r="G902" s="12">
        <f>IFERROR($G$898/($G$898+$G$900),0)</f>
        <v/>
      </c>
      <c r="H902" s="18">
        <f>AVERAGE($B$902:$F$902)</f>
        <v/>
      </c>
      <c r="I902" s="18">
        <f>STDEV.P($B$902:$F$902)</f>
        <v/>
      </c>
    </row>
    <row r="903">
      <c r="A903" s="4" t="inlineStr">
        <is>
          <t>Recall</t>
        </is>
      </c>
      <c r="B903" s="12">
        <f>IFERROR($B$898/($B$898+$B$901),0)</f>
        <v/>
      </c>
      <c r="C903" s="12">
        <f>IFERROR($C$898/($C$898+$C$901),0)</f>
        <v/>
      </c>
      <c r="D903" s="12">
        <f>IFERROR($D$898/($D$898+$D$901),0)</f>
        <v/>
      </c>
      <c r="E903" s="12">
        <f>IFERROR($E$898/($E$898+$E$901),0)</f>
        <v/>
      </c>
      <c r="F903" s="12">
        <f>IFERROR($F$898/($F$898+$F$901),0)</f>
        <v/>
      </c>
      <c r="G903" s="12">
        <f>IFERROR($G$898/($G$898+$G$901),0)</f>
        <v/>
      </c>
      <c r="H903" s="18">
        <f>AVERAGE($B$903:$F$903)</f>
        <v/>
      </c>
      <c r="I903" s="18">
        <f>STDEV.P($B$903:$F$903)</f>
        <v/>
      </c>
    </row>
    <row r="904">
      <c r="A904" s="4" t="inlineStr">
        <is>
          <t>F1</t>
        </is>
      </c>
      <c r="B904" s="12">
        <f>IFERROR(2*$B$902*$B$903/($B$902+$B$903),0)</f>
        <v/>
      </c>
      <c r="C904" s="12">
        <f>IFERROR(2*$C$902*$C$903/($C$902+$C$903),0)</f>
        <v/>
      </c>
      <c r="D904" s="12">
        <f>IFERROR(2*$D$902*$D$903/($D$902+$D$903),0)</f>
        <v/>
      </c>
      <c r="E904" s="12">
        <f>IFERROR(2*$E$902*$E$903/($E$902+$E$903),0)</f>
        <v/>
      </c>
      <c r="F904" s="12">
        <f>IFERROR(2*$F$902*$F$903/($F$902+$F$903),0)</f>
        <v/>
      </c>
      <c r="G904" s="12">
        <f>IFERROR(2*$G$902*$G$903/($G$902+$G$903),0)</f>
        <v/>
      </c>
      <c r="H904" s="18">
        <f>AVERAGE($B$904:$F$904)</f>
        <v/>
      </c>
      <c r="I904" s="18">
        <f>STDEV.P($B$904:$F$904)</f>
        <v/>
      </c>
    </row>
    <row r="905">
      <c r="A905" s="4" t="inlineStr">
        <is>
          <t>Accuracy</t>
        </is>
      </c>
      <c r="B905" s="12">
        <f>IFERROR(($B$898+$B$899)/($B$898+$B$899+$B$900+$B$901),0)</f>
        <v/>
      </c>
      <c r="C905" s="12">
        <f>IFERROR(($C$898+$C$899)/($C$898+$C$899+$C$900+$C$901),0)</f>
        <v/>
      </c>
      <c r="D905" s="12">
        <f>IFERROR(($D$898+$D$899)/($D$898+$D$899+$D$900+$D$901),0)</f>
        <v/>
      </c>
      <c r="E905" s="12">
        <f>IFERROR(($E$898+$E$899)/($E$898+$E$899+$E$900+$E$901),0)</f>
        <v/>
      </c>
      <c r="F905" s="12">
        <f>IFERROR(($F$898+$F$899)/($F$898+$F$899+$F$900+$F$901),0)</f>
        <v/>
      </c>
      <c r="G905" s="12">
        <f>IFERROR(($G$898+$G$899)/($G$898+$G$899+$G$900+$G$901),0)</f>
        <v/>
      </c>
      <c r="H905" s="18">
        <f>AVERAGE($B$905:$F$905)</f>
        <v/>
      </c>
      <c r="I905" s="18">
        <f>STDEV.P($B$905:$F$905)</f>
        <v/>
      </c>
    </row>
    <row r="906">
      <c r="A906" s="4" t="inlineStr">
        <is>
          <t>Edit distance</t>
        </is>
      </c>
      <c r="B906" s="12">
        <f>SUMPRODUCT(ABS('Ground truth'!$B$3:$G$8-$B$890:$G$895))</f>
        <v/>
      </c>
      <c r="C906" s="12">
        <f>SUMPRODUCT(ABS('Ground truth'!$B$3:$G$8-$I$890:$N$895))</f>
        <v/>
      </c>
      <c r="D906" s="12">
        <f>SUMPRODUCT(ABS('Ground truth'!$B$3:$G$8-$P$890:$U$895))</f>
        <v/>
      </c>
      <c r="E906" s="12">
        <f>SUMPRODUCT(ABS('Ground truth'!$B$3:$G$8-$W$890:$AB$895))</f>
        <v/>
      </c>
      <c r="F906" s="12">
        <f>SUMPRODUCT(ABS('Ground truth'!$B$3:$G$8-$AD$890:$AI$895))</f>
        <v/>
      </c>
      <c r="G906" s="12">
        <f>SUMPRODUCT(ABS('Ground truth'!$B$3:$G$8-$AK$890:$AP$895))</f>
        <v/>
      </c>
      <c r="H906" s="18">
        <f>AVERAGE($B$906:$F$906)</f>
        <v/>
      </c>
      <c r="I906" s="18">
        <f>STDEV.P($B$906:$F$906)</f>
        <v/>
      </c>
    </row>
    <row r="907">
      <c r="A907" s="4" t="inlineStr">
        <is>
          <t>Spectral distance</t>
        </is>
      </c>
      <c r="B907" s="12">
        <f>SQRT(SUMPRODUCT(('Ground truth'!$J$3:$J$8-$B$917:$B$922)^2))</f>
        <v/>
      </c>
      <c r="C907" s="12">
        <f>SQRT(SUMPRODUCT(('Ground truth'!$J$3:$J$8-$C$917:$C$922)^2))</f>
        <v/>
      </c>
      <c r="D907" s="12">
        <f>SQRT(SUMPRODUCT(('Ground truth'!$J$3:$J$8-$D$917:$D$922)^2))</f>
        <v/>
      </c>
      <c r="E907" s="12">
        <f>SQRT(SUMPRODUCT(('Ground truth'!$J$3:$J$8-$E$917:$E$922)^2))</f>
        <v/>
      </c>
      <c r="F907" s="12">
        <f>SQRT(SUMPRODUCT(('Ground truth'!$J$3:$J$8-$F$917:$F$922)^2))</f>
        <v/>
      </c>
      <c r="G907" s="12">
        <f>SQRT(SUMPRODUCT(('Ground truth'!$J$3:$J$8-$G$917:$G$922)^2))</f>
        <v/>
      </c>
      <c r="H907" s="18">
        <f>AVERAGE($B$907:$F$907)</f>
        <v/>
      </c>
      <c r="I907" s="18">
        <f>STDEV.P($B$907:$F$907)</f>
        <v/>
      </c>
    </row>
    <row r="908">
      <c r="A908" s="4" t="inlineStr">
        <is>
          <t>Unsure cells</t>
        </is>
      </c>
      <c r="B908" s="7">
        <f>COUNTIF($B$890:$G$895,2)</f>
        <v/>
      </c>
      <c r="C908" s="7">
        <f>COUNTIF($I$890:$N$895,2)</f>
        <v/>
      </c>
      <c r="D908" s="7">
        <f>COUNTIF($P$890:$U$895,2)</f>
        <v/>
      </c>
      <c r="E908" s="7">
        <f>COUNTIF($W$890:$AB$895,2)</f>
        <v/>
      </c>
      <c r="F908" s="7">
        <f>COUNTIF($AD$890:$AI$895,2)</f>
        <v/>
      </c>
      <c r="G908" s="7">
        <f>COUNTIF($AK$890:$AP$895,2)</f>
        <v/>
      </c>
      <c r="H908" s="12">
        <f>AVERAGE($B$908:$F$908)</f>
        <v/>
      </c>
      <c r="I908" s="12">
        <f>STDEV.P($B$908:$F$908)</f>
        <v/>
      </c>
    </row>
    <row r="909">
      <c r="A909" s="3" t="inlineStr">
        <is>
          <t>eigenvalues (real part, numpy order; pasted)</t>
        </is>
      </c>
    </row>
    <row r="910">
      <c r="A910" s="3" t="inlineStr">
        <is>
          <t xml:space="preserve">  λ1</t>
        </is>
      </c>
      <c r="B910" s="19" t="n">
        <v>1</v>
      </c>
      <c r="C910" s="19" t="n">
        <v>1</v>
      </c>
      <c r="D910" s="19" t="n">
        <v>1</v>
      </c>
      <c r="E910" s="19" t="n">
        <v>1</v>
      </c>
      <c r="F910" s="19" t="n">
        <v>1</v>
      </c>
      <c r="G910" s="19" t="n">
        <v>1</v>
      </c>
    </row>
    <row r="911">
      <c r="A911" s="3" t="inlineStr">
        <is>
          <t xml:space="preserve">  λ2</t>
        </is>
      </c>
      <c r="B911" s="19" t="n">
        <v>3.369205407092468</v>
      </c>
      <c r="C911" s="19" t="n">
        <v>-4.440892098500626e-16</v>
      </c>
      <c r="D911" s="19" t="n">
        <v>-0.3346707145574928</v>
      </c>
      <c r="E911" s="19" t="n">
        <v>3.824776947258674</v>
      </c>
      <c r="F911" s="19" t="n">
        <v>0.2087121525220796</v>
      </c>
      <c r="G911" s="19" t="n">
        <v>3.824776947258674</v>
      </c>
    </row>
    <row r="912">
      <c r="A912" s="3" t="inlineStr">
        <is>
          <t xml:space="preserve">  λ3</t>
        </is>
      </c>
      <c r="B912" s="19" t="n">
        <v>1.422082440385452</v>
      </c>
      <c r="C912" s="19" t="n">
        <v>4.999999999999999</v>
      </c>
      <c r="D912" s="19" t="n">
        <v>0.3095692109789218</v>
      </c>
      <c r="E912" s="19" t="n">
        <v>-0.4373882514411906</v>
      </c>
      <c r="F912" s="19" t="n">
        <v>4.791287847477919</v>
      </c>
      <c r="G912" s="19" t="n">
        <v>-0.4373882514411906</v>
      </c>
    </row>
    <row r="913">
      <c r="A913" s="3" t="inlineStr">
        <is>
          <t xml:space="preserve">  λ4</t>
        </is>
      </c>
      <c r="B913" s="19" t="n">
        <v>0.1043560762610396</v>
      </c>
      <c r="C913" s="19" t="n">
        <v>1.110223024625156e-16</v>
      </c>
      <c r="D913" s="19" t="n">
        <v>0.3095692109789218</v>
      </c>
      <c r="E913" s="19" t="n">
        <v>1</v>
      </c>
      <c r="F913" s="19" t="n">
        <v>1.110223024625156e-16</v>
      </c>
      <c r="G913" s="19" t="n">
        <v>1</v>
      </c>
    </row>
    <row r="914">
      <c r="A914" s="3" t="inlineStr">
        <is>
          <t xml:space="preserve">  λ5</t>
        </is>
      </c>
      <c r="B914" s="19" t="n">
        <v>0.1043560762610396</v>
      </c>
      <c r="C914" s="19" t="n">
        <v>1.111870119398353e-48</v>
      </c>
      <c r="D914" s="19" t="n">
        <v>2.864526841489321</v>
      </c>
      <c r="E914" s="19" t="n">
        <v>0.3063056520912575</v>
      </c>
      <c r="F914" s="19" t="n">
        <v>1.111870119398353e-48</v>
      </c>
      <c r="G914" s="19" t="n">
        <v>0.3063056520912575</v>
      </c>
    </row>
    <row r="915">
      <c r="A915" s="3" t="inlineStr">
        <is>
          <t xml:space="preserve">  λ6</t>
        </is>
      </c>
      <c r="B915" s="19" t="n">
        <v>8.151941299066808e-17</v>
      </c>
      <c r="C915" s="19" t="n">
        <v>1.111870119398353e-48</v>
      </c>
      <c r="D915" s="19" t="n">
        <v>1.851005451110327</v>
      </c>
      <c r="E915" s="19" t="n">
        <v>0.3063056520912575</v>
      </c>
      <c r="F915" s="19" t="n">
        <v>1.111870119398353e-48</v>
      </c>
      <c r="G915" s="19" t="n">
        <v>0.3063056520912575</v>
      </c>
    </row>
    <row r="916">
      <c r="A916" s="3" t="inlineStr">
        <is>
          <t>eigenvalues sorted desc (LARGE)</t>
        </is>
      </c>
    </row>
    <row r="917">
      <c r="A917" s="3" t="inlineStr">
        <is>
          <t xml:space="preserve">  λ(1)</t>
        </is>
      </c>
      <c r="B917" s="19">
        <f>LARGE($B$910:$B$915,1)</f>
        <v/>
      </c>
      <c r="C917" s="19">
        <f>LARGE($C$910:$C$915,1)</f>
        <v/>
      </c>
      <c r="D917" s="19">
        <f>LARGE($D$910:$D$915,1)</f>
        <v/>
      </c>
      <c r="E917" s="19">
        <f>LARGE($E$910:$E$915,1)</f>
        <v/>
      </c>
      <c r="F917" s="19">
        <f>LARGE($F$910:$F$915,1)</f>
        <v/>
      </c>
      <c r="G917" s="19">
        <f>LARGE($G$910:$G$915,1)</f>
        <v/>
      </c>
    </row>
    <row r="918">
      <c r="A918" s="3" t="inlineStr">
        <is>
          <t xml:space="preserve">  λ(2)</t>
        </is>
      </c>
      <c r="B918" s="19">
        <f>LARGE($B$910:$B$915,2)</f>
        <v/>
      </c>
      <c r="C918" s="19">
        <f>LARGE($C$910:$C$915,2)</f>
        <v/>
      </c>
      <c r="D918" s="19">
        <f>LARGE($D$910:$D$915,2)</f>
        <v/>
      </c>
      <c r="E918" s="19">
        <f>LARGE($E$910:$E$915,2)</f>
        <v/>
      </c>
      <c r="F918" s="19">
        <f>LARGE($F$910:$F$915,2)</f>
        <v/>
      </c>
      <c r="G918" s="19">
        <f>LARGE($G$910:$G$915,2)</f>
        <v/>
      </c>
    </row>
    <row r="919">
      <c r="A919" s="3" t="inlineStr">
        <is>
          <t xml:space="preserve">  λ(3)</t>
        </is>
      </c>
      <c r="B919" s="19">
        <f>LARGE($B$910:$B$915,3)</f>
        <v/>
      </c>
      <c r="C919" s="19">
        <f>LARGE($C$910:$C$915,3)</f>
        <v/>
      </c>
      <c r="D919" s="19">
        <f>LARGE($D$910:$D$915,3)</f>
        <v/>
      </c>
      <c r="E919" s="19">
        <f>LARGE($E$910:$E$915,3)</f>
        <v/>
      </c>
      <c r="F919" s="19">
        <f>LARGE($F$910:$F$915,3)</f>
        <v/>
      </c>
      <c r="G919" s="19">
        <f>LARGE($G$910:$G$915,3)</f>
        <v/>
      </c>
    </row>
    <row r="920">
      <c r="A920" s="3" t="inlineStr">
        <is>
          <t xml:space="preserve">  λ(4)</t>
        </is>
      </c>
      <c r="B920" s="19">
        <f>LARGE($B$910:$B$915,4)</f>
        <v/>
      </c>
      <c r="C920" s="19">
        <f>LARGE($C$910:$C$915,4)</f>
        <v/>
      </c>
      <c r="D920" s="19">
        <f>LARGE($D$910:$D$915,4)</f>
        <v/>
      </c>
      <c r="E920" s="19">
        <f>LARGE($E$910:$E$915,4)</f>
        <v/>
      </c>
      <c r="F920" s="19">
        <f>LARGE($F$910:$F$915,4)</f>
        <v/>
      </c>
      <c r="G920" s="19">
        <f>LARGE($G$910:$G$915,4)</f>
        <v/>
      </c>
    </row>
    <row r="921">
      <c r="A921" s="3" t="inlineStr">
        <is>
          <t xml:space="preserve">  λ(5)</t>
        </is>
      </c>
      <c r="B921" s="19">
        <f>LARGE($B$910:$B$915,5)</f>
        <v/>
      </c>
      <c r="C921" s="19">
        <f>LARGE($C$910:$C$915,5)</f>
        <v/>
      </c>
      <c r="D921" s="19">
        <f>LARGE($D$910:$D$915,5)</f>
        <v/>
      </c>
      <c r="E921" s="19">
        <f>LARGE($E$910:$E$915,5)</f>
        <v/>
      </c>
      <c r="F921" s="19">
        <f>LARGE($F$910:$F$915,5)</f>
        <v/>
      </c>
      <c r="G921" s="19">
        <f>LARGE($G$910:$G$915,5)</f>
        <v/>
      </c>
    </row>
    <row r="922">
      <c r="A922" s="3" t="inlineStr">
        <is>
          <t xml:space="preserve">  λ(6)</t>
        </is>
      </c>
      <c r="B922" s="19">
        <f>LARGE($B$910:$B$915,6)</f>
        <v/>
      </c>
      <c r="C922" s="19">
        <f>LARGE($C$910:$C$915,6)</f>
        <v/>
      </c>
      <c r="D922" s="19">
        <f>LARGE($D$910:$D$915,6)</f>
        <v/>
      </c>
      <c r="E922" s="19">
        <f>LARGE($E$910:$E$915,6)</f>
        <v/>
      </c>
      <c r="F922" s="19">
        <f>LARGE($F$910:$F$915,6)</f>
        <v/>
      </c>
      <c r="G922" s="19">
        <f>LARGE($G$910:$G$915,6)</f>
        <v/>
      </c>
    </row>
    <row r="923">
      <c r="A923" s="3" t="inlineStr">
        <is>
          <t>check: Σeig − trace (→0)</t>
        </is>
      </c>
      <c r="B923" s="3">
        <f>ROUND(SUM($B$910:$B$915)-($B$890+$C$891+$D$892+$E$893+$F$894+$G$895),6)</f>
        <v/>
      </c>
      <c r="C923" s="3">
        <f>ROUND(SUM($C$910:$C$915)-($I$890+$J$891+$K$892+$L$893+$M$894+$N$895),6)</f>
        <v/>
      </c>
      <c r="D923" s="3">
        <f>ROUND(SUM($D$910:$D$915)-($P$890+$Q$891+$R$892+$S$893+$T$894+$U$895),6)</f>
        <v/>
      </c>
      <c r="E923" s="3">
        <f>ROUND(SUM($E$910:$E$915)-($W$890+$X$891+$Y$892+$Z$893+$AA$894+$AB$895),6)</f>
        <v/>
      </c>
      <c r="F923" s="3">
        <f>ROUND(SUM($F$910:$F$915)-($AD$890+$AE$891+$AF$892+$AG$893+$AH$894+$AI$895),6)</f>
        <v/>
      </c>
      <c r="G923" s="3">
        <f>ROUND(SUM($G$910:$G$915)-($AK$890+$AL$891+$AM$892+$AN$893+$AO$894+$AP$895),6)</f>
        <v/>
      </c>
    </row>
    <row r="924">
      <c r="A924" s="3" t="inlineStr">
        <is>
          <t>check: Πeig − det (→0)</t>
        </is>
      </c>
      <c r="B924" s="3" t="inlineStr">
        <is>
          <t>complex pair; real parts used</t>
        </is>
      </c>
      <c r="C924" s="3">
        <f>ROUND(MDETERM($I$890:$N$895)-PRODUCT($C$910:$C$915),6)</f>
        <v/>
      </c>
      <c r="D924" s="3" t="inlineStr">
        <is>
          <t>complex pair; real parts used</t>
        </is>
      </c>
      <c r="E924" s="3" t="inlineStr">
        <is>
          <t>complex pair; real parts used</t>
        </is>
      </c>
      <c r="F924" s="3">
        <f>ROUND(MDETERM($AD$890:$AI$895)-PRODUCT($F$910:$F$915),6)</f>
        <v/>
      </c>
      <c r="G924" s="3" t="inlineStr">
        <is>
          <t>complex pair; real parts used</t>
        </is>
      </c>
    </row>
    <row r="925">
      <c r="A925" s="3" t="inlineStr">
        <is>
          <t>complex eigenvalues?</t>
        </is>
      </c>
      <c r="B925" s="21" t="inlineStr">
        <is>
          <t>yes</t>
        </is>
      </c>
      <c r="C925" s="3" t="inlineStr"/>
      <c r="D925" s="21" t="inlineStr">
        <is>
          <t>yes</t>
        </is>
      </c>
      <c r="E925" s="21" t="inlineStr">
        <is>
          <t>yes</t>
        </is>
      </c>
      <c r="F925" s="3" t="inlineStr"/>
      <c r="G925" s="21" t="inlineStr">
        <is>
          <t>yes</t>
        </is>
      </c>
    </row>
    <row r="926">
      <c r="A926" s="3" t="inlineStr">
        <is>
          <t>check: det(M − λᵢI) per sorted λ (→0)</t>
        </is>
      </c>
    </row>
    <row r="927">
      <c r="A927" s="3" t="inlineStr">
        <is>
          <t xml:space="preserve">  det(M − λ(1)I)</t>
        </is>
      </c>
      <c r="B927" s="3" t="inlineStr">
        <is>
          <t>n/a (complex)</t>
        </is>
      </c>
      <c r="C927" s="3">
        <f t="array" ref="C927">ROUND(MDETERM($I$890:$N$895-$C$917*MUNIT(6)),6)</f>
        <v/>
      </c>
      <c r="D927" s="3" t="inlineStr">
        <is>
          <t>n/a (complex)</t>
        </is>
      </c>
      <c r="E927" s="3" t="inlineStr">
        <is>
          <t>n/a (complex)</t>
        </is>
      </c>
      <c r="F927" s="3">
        <f t="array" ref="F927">ROUND(MDETERM($AD$890:$AI$895-$F$917*MUNIT(6)),6)</f>
        <v/>
      </c>
      <c r="G927" s="3" t="inlineStr">
        <is>
          <t>n/a (complex)</t>
        </is>
      </c>
    </row>
    <row r="928">
      <c r="A928" s="3" t="inlineStr">
        <is>
          <t xml:space="preserve">  det(M − λ(2)I)</t>
        </is>
      </c>
      <c r="B928" s="3" t="inlineStr">
        <is>
          <t>n/a (complex)</t>
        </is>
      </c>
      <c r="C928" s="3">
        <f t="array" ref="C928">ROUND(MDETERM($I$890:$N$895-$C$918*MUNIT(6)),6)</f>
        <v/>
      </c>
      <c r="D928" s="3" t="inlineStr">
        <is>
          <t>n/a (complex)</t>
        </is>
      </c>
      <c r="E928" s="3" t="inlineStr">
        <is>
          <t>n/a (complex)</t>
        </is>
      </c>
      <c r="F928" s="3">
        <f t="array" ref="F928">ROUND(MDETERM($AD$890:$AI$895-$F$918*MUNIT(6)),6)</f>
        <v/>
      </c>
      <c r="G928" s="3" t="inlineStr">
        <is>
          <t>n/a (complex)</t>
        </is>
      </c>
    </row>
    <row r="929">
      <c r="A929" s="3" t="inlineStr">
        <is>
          <t xml:space="preserve">  det(M − λ(3)I)</t>
        </is>
      </c>
      <c r="B929" s="3" t="inlineStr">
        <is>
          <t>n/a (complex)</t>
        </is>
      </c>
      <c r="C929" s="3">
        <f t="array" ref="C929">ROUND(MDETERM($I$890:$N$895-$C$919*MUNIT(6)),6)</f>
        <v/>
      </c>
      <c r="D929" s="3" t="inlineStr">
        <is>
          <t>n/a (complex)</t>
        </is>
      </c>
      <c r="E929" s="3" t="inlineStr">
        <is>
          <t>n/a (complex)</t>
        </is>
      </c>
      <c r="F929" s="3">
        <f t="array" ref="F929">ROUND(MDETERM($AD$890:$AI$895-$F$919*MUNIT(6)),6)</f>
        <v/>
      </c>
      <c r="G929" s="3" t="inlineStr">
        <is>
          <t>n/a (complex)</t>
        </is>
      </c>
    </row>
    <row r="930">
      <c r="A930" s="3" t="inlineStr">
        <is>
          <t xml:space="preserve">  det(M − λ(4)I)</t>
        </is>
      </c>
      <c r="B930" s="3" t="inlineStr">
        <is>
          <t>n/a (complex)</t>
        </is>
      </c>
      <c r="C930" s="3">
        <f t="array" ref="C930">ROUND(MDETERM($I$890:$N$895-$C$920*MUNIT(6)),6)</f>
        <v/>
      </c>
      <c r="D930" s="3" t="inlineStr">
        <is>
          <t>n/a (complex)</t>
        </is>
      </c>
      <c r="E930" s="3" t="inlineStr">
        <is>
          <t>n/a (complex)</t>
        </is>
      </c>
      <c r="F930" s="3">
        <f t="array" ref="F930">ROUND(MDETERM($AD$890:$AI$895-$F$920*MUNIT(6)),6)</f>
        <v/>
      </c>
      <c r="G930" s="3" t="inlineStr">
        <is>
          <t>n/a (complex)</t>
        </is>
      </c>
    </row>
    <row r="931">
      <c r="A931" s="3" t="inlineStr">
        <is>
          <t xml:space="preserve">  det(M − λ(5)I)</t>
        </is>
      </c>
      <c r="B931" s="3" t="inlineStr">
        <is>
          <t>n/a (complex)</t>
        </is>
      </c>
      <c r="C931" s="3">
        <f t="array" ref="C931">ROUND(MDETERM($I$890:$N$895-$C$921*MUNIT(6)),6)</f>
        <v/>
      </c>
      <c r="D931" s="3" t="inlineStr">
        <is>
          <t>n/a (complex)</t>
        </is>
      </c>
      <c r="E931" s="3" t="inlineStr">
        <is>
          <t>n/a (complex)</t>
        </is>
      </c>
      <c r="F931" s="3">
        <f t="array" ref="F931">ROUND(MDETERM($AD$890:$AI$895-$F$921*MUNIT(6)),6)</f>
        <v/>
      </c>
      <c r="G931" s="3" t="inlineStr">
        <is>
          <t>n/a (complex)</t>
        </is>
      </c>
    </row>
    <row r="932">
      <c r="A932" s="3" t="inlineStr">
        <is>
          <t xml:space="preserve">  det(M − λ(6)I)</t>
        </is>
      </c>
      <c r="B932" s="3" t="inlineStr">
        <is>
          <t>n/a (complex)</t>
        </is>
      </c>
      <c r="C932" s="3">
        <f t="array" ref="C932">ROUND(MDETERM($I$890:$N$895-$C$922*MUNIT(6)),6)</f>
        <v/>
      </c>
      <c r="D932" s="3" t="inlineStr">
        <is>
          <t>n/a (complex)</t>
        </is>
      </c>
      <c r="E932" s="3" t="inlineStr">
        <is>
          <t>n/a (complex)</t>
        </is>
      </c>
      <c r="F932" s="3">
        <f t="array" ref="F932">ROUND(MDETERM($AD$890:$AI$895-$F$922*MUNIT(6)),6)</f>
        <v/>
      </c>
      <c r="G932" s="3" t="inlineStr">
        <is>
          <t>n/a (complex)</t>
        </is>
      </c>
    </row>
    <row r="936" ht="16" customHeight="1">
      <c r="A936" s="14" t="inlineStr">
        <is>
          <t>RAG R1-R2 | mixtral:8x22b</t>
        </is>
      </c>
      <c r="B936" s="9" t="inlineStr">
        <is>
          <t>run 1 (raw, pasted)</t>
        </is>
      </c>
      <c r="I936" s="9" t="inlineStr">
        <is>
          <t>run 2 (raw, pasted)</t>
        </is>
      </c>
      <c r="P936" s="9" t="inlineStr">
        <is>
          <t>run 3 (raw, pasted)</t>
        </is>
      </c>
      <c r="W936" s="9" t="inlineStr">
        <is>
          <t>run 4 (raw, pasted)</t>
        </is>
      </c>
      <c r="AD936" s="9" t="inlineStr">
        <is>
          <t>run 5 (raw, pasted)</t>
        </is>
      </c>
      <c r="AK936" s="9" t="inlineStr">
        <is>
          <t>Step2 average matrix (formula)</t>
        </is>
      </c>
      <c r="AR936" s="9" t="inlineStr">
        <is>
          <t>ground truth (reference)</t>
        </is>
      </c>
    </row>
    <row r="937" ht="60" customHeight="1">
      <c r="B937" s="15" t="inlineStr">
        <is>
          <t>Primary structure</t>
        </is>
      </c>
      <c r="C937" s="15" t="inlineStr">
        <is>
          <t>Secondary structure</t>
        </is>
      </c>
      <c r="D937" s="15" t="inlineStr">
        <is>
          <t>Payload</t>
        </is>
      </c>
      <c r="E937" s="15" t="inlineStr">
        <is>
          <t>Power system</t>
        </is>
      </c>
      <c r="F937" s="15" t="inlineStr">
        <is>
          <t>Communication system</t>
        </is>
      </c>
      <c r="G937" s="15" t="inlineStr">
        <is>
          <t>Attitude determination and control system</t>
        </is>
      </c>
      <c r="I937" s="15" t="inlineStr">
        <is>
          <t>Primary structure</t>
        </is>
      </c>
      <c r="J937" s="15" t="inlineStr">
        <is>
          <t>Secondary structure</t>
        </is>
      </c>
      <c r="K937" s="15" t="inlineStr">
        <is>
          <t>Payload</t>
        </is>
      </c>
      <c r="L937" s="15" t="inlineStr">
        <is>
          <t>Power system</t>
        </is>
      </c>
      <c r="M937" s="15" t="inlineStr">
        <is>
          <t>Communication system</t>
        </is>
      </c>
      <c r="N937" s="15" t="inlineStr">
        <is>
          <t>Attitude determination and control system</t>
        </is>
      </c>
      <c r="P937" s="15" t="inlineStr">
        <is>
          <t>Primary structure</t>
        </is>
      </c>
      <c r="Q937" s="15" t="inlineStr">
        <is>
          <t>Secondary structure</t>
        </is>
      </c>
      <c r="R937" s="15" t="inlineStr">
        <is>
          <t>Payload</t>
        </is>
      </c>
      <c r="S937" s="15" t="inlineStr">
        <is>
          <t>Power system</t>
        </is>
      </c>
      <c r="T937" s="15" t="inlineStr">
        <is>
          <t>Communication system</t>
        </is>
      </c>
      <c r="U937" s="15" t="inlineStr">
        <is>
          <t>Attitude determination and control system</t>
        </is>
      </c>
      <c r="W937" s="15" t="inlineStr">
        <is>
          <t>Primary structure</t>
        </is>
      </c>
      <c r="X937" s="15" t="inlineStr">
        <is>
          <t>Secondary structure</t>
        </is>
      </c>
      <c r="Y937" s="15" t="inlineStr">
        <is>
          <t>Payload</t>
        </is>
      </c>
      <c r="Z937" s="15" t="inlineStr">
        <is>
          <t>Power system</t>
        </is>
      </c>
      <c r="AA937" s="15" t="inlineStr">
        <is>
          <t>Communication system</t>
        </is>
      </c>
      <c r="AB937" s="15" t="inlineStr">
        <is>
          <t>Attitude determination and control system</t>
        </is>
      </c>
      <c r="AD937" s="15" t="inlineStr">
        <is>
          <t>Primary structure</t>
        </is>
      </c>
      <c r="AE937" s="15" t="inlineStr">
        <is>
          <t>Secondary structure</t>
        </is>
      </c>
      <c r="AF937" s="15" t="inlineStr">
        <is>
          <t>Payload</t>
        </is>
      </c>
      <c r="AG937" s="15" t="inlineStr">
        <is>
          <t>Power system</t>
        </is>
      </c>
      <c r="AH937" s="15" t="inlineStr">
        <is>
          <t>Communication system</t>
        </is>
      </c>
      <c r="AI937" s="15" t="inlineStr">
        <is>
          <t>Attitude determination and control system</t>
        </is>
      </c>
      <c r="AK937" s="15" t="inlineStr">
        <is>
          <t>Primary structure</t>
        </is>
      </c>
      <c r="AL937" s="15" t="inlineStr">
        <is>
          <t>Secondary structure</t>
        </is>
      </c>
      <c r="AM937" s="15" t="inlineStr">
        <is>
          <t>Payload</t>
        </is>
      </c>
      <c r="AN937" s="15" t="inlineStr">
        <is>
          <t>Power system</t>
        </is>
      </c>
      <c r="AO937" s="15" t="inlineStr">
        <is>
          <t>Communication system</t>
        </is>
      </c>
      <c r="AP937" s="15" t="inlineStr">
        <is>
          <t>Attitude determination and control system</t>
        </is>
      </c>
    </row>
    <row r="938">
      <c r="A938" s="3" t="inlineStr">
        <is>
          <t>Primary structure</t>
        </is>
      </c>
      <c r="B938" s="8" t="n">
        <v>1</v>
      </c>
      <c r="C938" s="8" t="n">
        <v>1</v>
      </c>
      <c r="D938" s="8" t="n">
        <v>1</v>
      </c>
      <c r="E938" s="8" t="n">
        <v>1</v>
      </c>
      <c r="F938" s="8" t="n">
        <v>1</v>
      </c>
      <c r="G938" s="8" t="n">
        <v>1</v>
      </c>
      <c r="I938" s="8" t="n">
        <v>1</v>
      </c>
      <c r="J938" s="8" t="n">
        <v>1</v>
      </c>
      <c r="K938" s="8" t="n">
        <v>1</v>
      </c>
      <c r="L938" s="8" t="n">
        <v>1</v>
      </c>
      <c r="M938" s="8" t="n">
        <v>1</v>
      </c>
      <c r="N938" s="8" t="n">
        <v>1</v>
      </c>
      <c r="P938" s="8" t="n">
        <v>1</v>
      </c>
      <c r="Q938" s="8" t="n">
        <v>1</v>
      </c>
      <c r="R938" s="8" t="n">
        <v>1</v>
      </c>
      <c r="S938" s="8" t="n">
        <v>1</v>
      </c>
      <c r="T938" s="8" t="n">
        <v>1</v>
      </c>
      <c r="U938" s="8" t="n">
        <v>1</v>
      </c>
      <c r="W938" s="8" t="n">
        <v>1</v>
      </c>
      <c r="X938" s="8" t="n">
        <v>1</v>
      </c>
      <c r="Y938" s="8" t="n">
        <v>1</v>
      </c>
      <c r="Z938" s="8" t="n">
        <v>1</v>
      </c>
      <c r="AA938" s="8" t="n">
        <v>1</v>
      </c>
      <c r="AB938" s="8" t="n">
        <v>1</v>
      </c>
      <c r="AD938" s="8" t="n">
        <v>1</v>
      </c>
      <c r="AE938" s="8" t="n">
        <v>1</v>
      </c>
      <c r="AF938" s="8" t="n">
        <v>1</v>
      </c>
      <c r="AG938" s="8" t="n">
        <v>1</v>
      </c>
      <c r="AH938" s="8" t="n">
        <v>1</v>
      </c>
      <c r="AI938" s="8" t="n">
        <v>1</v>
      </c>
      <c r="AK938" s="8">
        <f>IF(($B$938&lt;&gt;2)+($I$938&lt;&gt;2)+($P$938&lt;&gt;2)+($W$938&lt;&gt;2)+($AD$938&lt;&gt;2)=0,2,IF((($B$938&lt;&gt;2)*$B$938+($I$938&lt;&gt;2)*$I$938+($P$938&lt;&gt;2)*$P$938+($W$938&lt;&gt;2)*$W$938+($AD$938&lt;&gt;2)*$AD$938)/(($B$938&lt;&gt;2)+($I$938&lt;&gt;2)+($P$938&lt;&gt;2)+($W$938&lt;&gt;2)+($AD$938&lt;&gt;2))&gt;=0.5,1,0))</f>
        <v/>
      </c>
      <c r="AL938" s="8">
        <f>IF(($C$938&lt;&gt;2)+($J$938&lt;&gt;2)+($Q$938&lt;&gt;2)+($X$938&lt;&gt;2)+($AE$938&lt;&gt;2)=0,2,IF((($C$938&lt;&gt;2)*$C$938+($J$938&lt;&gt;2)*$J$938+($Q$938&lt;&gt;2)*$Q$938+($X$938&lt;&gt;2)*$X$938+($AE$938&lt;&gt;2)*$AE$938)/(($C$938&lt;&gt;2)+($J$938&lt;&gt;2)+($Q$938&lt;&gt;2)+($X$938&lt;&gt;2)+($AE$938&lt;&gt;2))&gt;=0.5,1,0))</f>
        <v/>
      </c>
      <c r="AM938" s="8">
        <f>IF(($D$938&lt;&gt;2)+($K$938&lt;&gt;2)+($R$938&lt;&gt;2)+($Y$938&lt;&gt;2)+($AF$938&lt;&gt;2)=0,2,IF((($D$938&lt;&gt;2)*$D$938+($K$938&lt;&gt;2)*$K$938+($R$938&lt;&gt;2)*$R$938+($Y$938&lt;&gt;2)*$Y$938+($AF$938&lt;&gt;2)*$AF$938)/(($D$938&lt;&gt;2)+($K$938&lt;&gt;2)+($R$938&lt;&gt;2)+($Y$938&lt;&gt;2)+($AF$938&lt;&gt;2))&gt;=0.5,1,0))</f>
        <v/>
      </c>
      <c r="AN938" s="8">
        <f>IF(($E$938&lt;&gt;2)+($L$938&lt;&gt;2)+($S$938&lt;&gt;2)+($Z$938&lt;&gt;2)+($AG$938&lt;&gt;2)=0,2,IF((($E$938&lt;&gt;2)*$E$938+($L$938&lt;&gt;2)*$L$938+($S$938&lt;&gt;2)*$S$938+($Z$938&lt;&gt;2)*$Z$938+($AG$938&lt;&gt;2)*$AG$938)/(($E$938&lt;&gt;2)+($L$938&lt;&gt;2)+($S$938&lt;&gt;2)+($Z$938&lt;&gt;2)+($AG$938&lt;&gt;2))&gt;=0.5,1,0))</f>
        <v/>
      </c>
      <c r="AO938" s="8">
        <f>IF(($F$938&lt;&gt;2)+($M$938&lt;&gt;2)+($T$938&lt;&gt;2)+($AA$938&lt;&gt;2)+($AH$938&lt;&gt;2)=0,2,IF((($F$938&lt;&gt;2)*$F$938+($M$938&lt;&gt;2)*$M$938+($T$938&lt;&gt;2)*$T$938+($AA$938&lt;&gt;2)*$AA$938+($AH$938&lt;&gt;2)*$AH$938)/(($F$938&lt;&gt;2)+($M$938&lt;&gt;2)+($T$938&lt;&gt;2)+($AA$938&lt;&gt;2)+($AH$938&lt;&gt;2))&gt;=0.5,1,0))</f>
        <v/>
      </c>
      <c r="AP938" s="8">
        <f>IF(($G$938&lt;&gt;2)+($N$938&lt;&gt;2)+($U$938&lt;&gt;2)+($AB$938&lt;&gt;2)+($AI$938&lt;&gt;2)=0,2,IF((($G$938&lt;&gt;2)*$G$938+($N$938&lt;&gt;2)*$N$938+($U$938&lt;&gt;2)*$U$938+($AB$938&lt;&gt;2)*$AB$938+($AI$938&lt;&gt;2)*$AI$938)/(($G$938&lt;&gt;2)+($N$938&lt;&gt;2)+($U$938&lt;&gt;2)+($AB$938&lt;&gt;2)+($AI$938&lt;&gt;2))&gt;=0.5,1,0))</f>
        <v/>
      </c>
      <c r="AR938" s="16">
        <f>'Ground truth'!$B$3</f>
        <v/>
      </c>
      <c r="AS938" s="16">
        <f>'Ground truth'!$C$3</f>
        <v/>
      </c>
      <c r="AT938" s="16">
        <f>'Ground truth'!$D$3</f>
        <v/>
      </c>
      <c r="AU938" s="16">
        <f>'Ground truth'!$E$3</f>
        <v/>
      </c>
      <c r="AV938" s="16">
        <f>'Ground truth'!$F$3</f>
        <v/>
      </c>
      <c r="AW938" s="16">
        <f>'Ground truth'!$G$3</f>
        <v/>
      </c>
    </row>
    <row r="939">
      <c r="A939" s="3" t="inlineStr">
        <is>
          <t>Secondary structure</t>
        </is>
      </c>
      <c r="B939" s="8" t="n">
        <v>1</v>
      </c>
      <c r="C939" s="8" t="n">
        <v>1</v>
      </c>
      <c r="D939" s="8" t="n">
        <v>0</v>
      </c>
      <c r="E939" s="8" t="n">
        <v>1</v>
      </c>
      <c r="F939" s="8" t="n">
        <v>1</v>
      </c>
      <c r="G939" s="8" t="n">
        <v>1</v>
      </c>
      <c r="I939" s="8" t="n">
        <v>1</v>
      </c>
      <c r="J939" s="8" t="n">
        <v>1</v>
      </c>
      <c r="K939" s="8" t="n">
        <v>0</v>
      </c>
      <c r="L939" s="8" t="n">
        <v>1</v>
      </c>
      <c r="M939" s="8" t="n">
        <v>1</v>
      </c>
      <c r="N939" s="8" t="n">
        <v>1</v>
      </c>
      <c r="P939" s="8" t="n">
        <v>1</v>
      </c>
      <c r="Q939" s="8" t="n">
        <v>1</v>
      </c>
      <c r="R939" s="8" t="n">
        <v>0</v>
      </c>
      <c r="S939" s="8" t="n">
        <v>1</v>
      </c>
      <c r="T939" s="8" t="n">
        <v>1</v>
      </c>
      <c r="U939" s="8" t="n">
        <v>1</v>
      </c>
      <c r="W939" s="8" t="n">
        <v>1</v>
      </c>
      <c r="X939" s="8" t="n">
        <v>1</v>
      </c>
      <c r="Y939" s="8" t="n">
        <v>0</v>
      </c>
      <c r="Z939" s="8" t="n">
        <v>1</v>
      </c>
      <c r="AA939" s="8" t="n">
        <v>1</v>
      </c>
      <c r="AB939" s="8" t="n">
        <v>1</v>
      </c>
      <c r="AD939" s="8" t="n">
        <v>1</v>
      </c>
      <c r="AE939" s="8" t="n">
        <v>1</v>
      </c>
      <c r="AF939" s="8" t="n">
        <v>0</v>
      </c>
      <c r="AG939" s="8" t="n">
        <v>1</v>
      </c>
      <c r="AH939" s="8" t="n">
        <v>1</v>
      </c>
      <c r="AI939" s="8" t="n">
        <v>1</v>
      </c>
      <c r="AK939" s="8">
        <f>IF(($B$939&lt;&gt;2)+($I$939&lt;&gt;2)+($P$939&lt;&gt;2)+($W$939&lt;&gt;2)+($AD$939&lt;&gt;2)=0,2,IF((($B$939&lt;&gt;2)*$B$939+($I$939&lt;&gt;2)*$I$939+($P$939&lt;&gt;2)*$P$939+($W$939&lt;&gt;2)*$W$939+($AD$939&lt;&gt;2)*$AD$939)/(($B$939&lt;&gt;2)+($I$939&lt;&gt;2)+($P$939&lt;&gt;2)+($W$939&lt;&gt;2)+($AD$939&lt;&gt;2))&gt;=0.5,1,0))</f>
        <v/>
      </c>
      <c r="AL939" s="8">
        <f>IF(($C$939&lt;&gt;2)+($J$939&lt;&gt;2)+($Q$939&lt;&gt;2)+($X$939&lt;&gt;2)+($AE$939&lt;&gt;2)=0,2,IF((($C$939&lt;&gt;2)*$C$939+($J$939&lt;&gt;2)*$J$939+($Q$939&lt;&gt;2)*$Q$939+($X$939&lt;&gt;2)*$X$939+($AE$939&lt;&gt;2)*$AE$939)/(($C$939&lt;&gt;2)+($J$939&lt;&gt;2)+($Q$939&lt;&gt;2)+($X$939&lt;&gt;2)+($AE$939&lt;&gt;2))&gt;=0.5,1,0))</f>
        <v/>
      </c>
      <c r="AM939" s="8">
        <f>IF(($D$939&lt;&gt;2)+($K$939&lt;&gt;2)+($R$939&lt;&gt;2)+($Y$939&lt;&gt;2)+($AF$939&lt;&gt;2)=0,2,IF((($D$939&lt;&gt;2)*$D$939+($K$939&lt;&gt;2)*$K$939+($R$939&lt;&gt;2)*$R$939+($Y$939&lt;&gt;2)*$Y$939+($AF$939&lt;&gt;2)*$AF$939)/(($D$939&lt;&gt;2)+($K$939&lt;&gt;2)+($R$939&lt;&gt;2)+($Y$939&lt;&gt;2)+($AF$939&lt;&gt;2))&gt;=0.5,1,0))</f>
        <v/>
      </c>
      <c r="AN939" s="8">
        <f>IF(($E$939&lt;&gt;2)+($L$939&lt;&gt;2)+($S$939&lt;&gt;2)+($Z$939&lt;&gt;2)+($AG$939&lt;&gt;2)=0,2,IF((($E$939&lt;&gt;2)*$E$939+($L$939&lt;&gt;2)*$L$939+($S$939&lt;&gt;2)*$S$939+($Z$939&lt;&gt;2)*$Z$939+($AG$939&lt;&gt;2)*$AG$939)/(($E$939&lt;&gt;2)+($L$939&lt;&gt;2)+($S$939&lt;&gt;2)+($Z$939&lt;&gt;2)+($AG$939&lt;&gt;2))&gt;=0.5,1,0))</f>
        <v/>
      </c>
      <c r="AO939" s="8">
        <f>IF(($F$939&lt;&gt;2)+($M$939&lt;&gt;2)+($T$939&lt;&gt;2)+($AA$939&lt;&gt;2)+($AH$939&lt;&gt;2)=0,2,IF((($F$939&lt;&gt;2)*$F$939+($M$939&lt;&gt;2)*$M$939+($T$939&lt;&gt;2)*$T$939+($AA$939&lt;&gt;2)*$AA$939+($AH$939&lt;&gt;2)*$AH$939)/(($F$939&lt;&gt;2)+($M$939&lt;&gt;2)+($T$939&lt;&gt;2)+($AA$939&lt;&gt;2)+($AH$939&lt;&gt;2))&gt;=0.5,1,0))</f>
        <v/>
      </c>
      <c r="AP939" s="8">
        <f>IF(($G$939&lt;&gt;2)+($N$939&lt;&gt;2)+($U$939&lt;&gt;2)+($AB$939&lt;&gt;2)+($AI$939&lt;&gt;2)=0,2,IF((($G$939&lt;&gt;2)*$G$939+($N$939&lt;&gt;2)*$N$939+($U$939&lt;&gt;2)*$U$939+($AB$939&lt;&gt;2)*$AB$939+($AI$939&lt;&gt;2)*$AI$939)/(($G$939&lt;&gt;2)+($N$939&lt;&gt;2)+($U$939&lt;&gt;2)+($AB$939&lt;&gt;2)+($AI$939&lt;&gt;2))&gt;=0.5,1,0))</f>
        <v/>
      </c>
      <c r="AR939" s="16">
        <f>'Ground truth'!$B$4</f>
        <v/>
      </c>
      <c r="AS939" s="16">
        <f>'Ground truth'!$C$4</f>
        <v/>
      </c>
      <c r="AT939" s="16">
        <f>'Ground truth'!$D$4</f>
        <v/>
      </c>
      <c r="AU939" s="16">
        <f>'Ground truth'!$E$4</f>
        <v/>
      </c>
      <c r="AV939" s="16">
        <f>'Ground truth'!$F$4</f>
        <v/>
      </c>
      <c r="AW939" s="16">
        <f>'Ground truth'!$G$4</f>
        <v/>
      </c>
    </row>
    <row r="940">
      <c r="A940" s="3" t="inlineStr">
        <is>
          <t>Payload</t>
        </is>
      </c>
      <c r="B940" s="8" t="n">
        <v>1</v>
      </c>
      <c r="C940" s="8" t="n">
        <v>0</v>
      </c>
      <c r="D940" s="8" t="n">
        <v>1</v>
      </c>
      <c r="E940" s="8" t="n">
        <v>1</v>
      </c>
      <c r="F940" s="8" t="n">
        <v>0</v>
      </c>
      <c r="G940" s="8" t="n">
        <v>1</v>
      </c>
      <c r="I940" s="8" t="n">
        <v>1</v>
      </c>
      <c r="J940" s="8" t="n">
        <v>0</v>
      </c>
      <c r="K940" s="8" t="n">
        <v>1</v>
      </c>
      <c r="L940" s="8" t="n">
        <v>1</v>
      </c>
      <c r="M940" s="8" t="n">
        <v>0</v>
      </c>
      <c r="N940" s="8" t="n">
        <v>1</v>
      </c>
      <c r="P940" s="8" t="n">
        <v>1</v>
      </c>
      <c r="Q940" s="8" t="n">
        <v>0</v>
      </c>
      <c r="R940" s="8" t="n">
        <v>1</v>
      </c>
      <c r="S940" s="8" t="n">
        <v>1</v>
      </c>
      <c r="T940" s="8" t="n">
        <v>0</v>
      </c>
      <c r="U940" s="8" t="n">
        <v>1</v>
      </c>
      <c r="W940" s="8" t="n">
        <v>1</v>
      </c>
      <c r="X940" s="8" t="n">
        <v>0</v>
      </c>
      <c r="Y940" s="8" t="n">
        <v>1</v>
      </c>
      <c r="Z940" s="8" t="n">
        <v>1</v>
      </c>
      <c r="AA940" s="8" t="n">
        <v>0</v>
      </c>
      <c r="AB940" s="8" t="n">
        <v>1</v>
      </c>
      <c r="AD940" s="8" t="n">
        <v>1</v>
      </c>
      <c r="AE940" s="8" t="n">
        <v>0</v>
      </c>
      <c r="AF940" s="8" t="n">
        <v>1</v>
      </c>
      <c r="AG940" s="8" t="n">
        <v>1</v>
      </c>
      <c r="AH940" s="8" t="n">
        <v>0</v>
      </c>
      <c r="AI940" s="8" t="n">
        <v>1</v>
      </c>
      <c r="AK940" s="8">
        <f>IF(($B$940&lt;&gt;2)+($I$940&lt;&gt;2)+($P$940&lt;&gt;2)+($W$940&lt;&gt;2)+($AD$940&lt;&gt;2)=0,2,IF((($B$940&lt;&gt;2)*$B$940+($I$940&lt;&gt;2)*$I$940+($P$940&lt;&gt;2)*$P$940+($W$940&lt;&gt;2)*$W$940+($AD$940&lt;&gt;2)*$AD$940)/(($B$940&lt;&gt;2)+($I$940&lt;&gt;2)+($P$940&lt;&gt;2)+($W$940&lt;&gt;2)+($AD$940&lt;&gt;2))&gt;=0.5,1,0))</f>
        <v/>
      </c>
      <c r="AL940" s="8">
        <f>IF(($C$940&lt;&gt;2)+($J$940&lt;&gt;2)+($Q$940&lt;&gt;2)+($X$940&lt;&gt;2)+($AE$940&lt;&gt;2)=0,2,IF((($C$940&lt;&gt;2)*$C$940+($J$940&lt;&gt;2)*$J$940+($Q$940&lt;&gt;2)*$Q$940+($X$940&lt;&gt;2)*$X$940+($AE$940&lt;&gt;2)*$AE$940)/(($C$940&lt;&gt;2)+($J$940&lt;&gt;2)+($Q$940&lt;&gt;2)+($X$940&lt;&gt;2)+($AE$940&lt;&gt;2))&gt;=0.5,1,0))</f>
        <v/>
      </c>
      <c r="AM940" s="8">
        <f>IF(($D$940&lt;&gt;2)+($K$940&lt;&gt;2)+($R$940&lt;&gt;2)+($Y$940&lt;&gt;2)+($AF$940&lt;&gt;2)=0,2,IF((($D$940&lt;&gt;2)*$D$940+($K$940&lt;&gt;2)*$K$940+($R$940&lt;&gt;2)*$R$940+($Y$940&lt;&gt;2)*$Y$940+($AF$940&lt;&gt;2)*$AF$940)/(($D$940&lt;&gt;2)+($K$940&lt;&gt;2)+($R$940&lt;&gt;2)+($Y$940&lt;&gt;2)+($AF$940&lt;&gt;2))&gt;=0.5,1,0))</f>
        <v/>
      </c>
      <c r="AN940" s="8">
        <f>IF(($E$940&lt;&gt;2)+($L$940&lt;&gt;2)+($S$940&lt;&gt;2)+($Z$940&lt;&gt;2)+($AG$940&lt;&gt;2)=0,2,IF((($E$940&lt;&gt;2)*$E$940+($L$940&lt;&gt;2)*$L$940+($S$940&lt;&gt;2)*$S$940+($Z$940&lt;&gt;2)*$Z$940+($AG$940&lt;&gt;2)*$AG$940)/(($E$940&lt;&gt;2)+($L$940&lt;&gt;2)+($S$940&lt;&gt;2)+($Z$940&lt;&gt;2)+($AG$940&lt;&gt;2))&gt;=0.5,1,0))</f>
        <v/>
      </c>
      <c r="AO940" s="8">
        <f>IF(($F$940&lt;&gt;2)+($M$940&lt;&gt;2)+($T$940&lt;&gt;2)+($AA$940&lt;&gt;2)+($AH$940&lt;&gt;2)=0,2,IF((($F$940&lt;&gt;2)*$F$940+($M$940&lt;&gt;2)*$M$940+($T$940&lt;&gt;2)*$T$940+($AA$940&lt;&gt;2)*$AA$940+($AH$940&lt;&gt;2)*$AH$940)/(($F$940&lt;&gt;2)+($M$940&lt;&gt;2)+($T$940&lt;&gt;2)+($AA$940&lt;&gt;2)+($AH$940&lt;&gt;2))&gt;=0.5,1,0))</f>
        <v/>
      </c>
      <c r="AP940" s="8">
        <f>IF(($G$940&lt;&gt;2)+($N$940&lt;&gt;2)+($U$940&lt;&gt;2)+($AB$940&lt;&gt;2)+($AI$940&lt;&gt;2)=0,2,IF((($G$940&lt;&gt;2)*$G$940+($N$940&lt;&gt;2)*$N$940+($U$940&lt;&gt;2)*$U$940+($AB$940&lt;&gt;2)*$AB$940+($AI$940&lt;&gt;2)*$AI$940)/(($G$940&lt;&gt;2)+($N$940&lt;&gt;2)+($U$940&lt;&gt;2)+($AB$940&lt;&gt;2)+($AI$940&lt;&gt;2))&gt;=0.5,1,0))</f>
        <v/>
      </c>
      <c r="AR940" s="16">
        <f>'Ground truth'!$B$5</f>
        <v/>
      </c>
      <c r="AS940" s="16">
        <f>'Ground truth'!$C$5</f>
        <v/>
      </c>
      <c r="AT940" s="16">
        <f>'Ground truth'!$D$5</f>
        <v/>
      </c>
      <c r="AU940" s="16">
        <f>'Ground truth'!$E$5</f>
        <v/>
      </c>
      <c r="AV940" s="16">
        <f>'Ground truth'!$F$5</f>
        <v/>
      </c>
      <c r="AW940" s="16">
        <f>'Ground truth'!$G$5</f>
        <v/>
      </c>
    </row>
    <row r="941">
      <c r="A941" s="3" t="inlineStr">
        <is>
          <t>Power system</t>
        </is>
      </c>
      <c r="B941" s="8" t="n">
        <v>1</v>
      </c>
      <c r="C941" s="8" t="n">
        <v>1</v>
      </c>
      <c r="D941" s="8" t="n">
        <v>1</v>
      </c>
      <c r="E941" s="8" t="n">
        <v>1</v>
      </c>
      <c r="F941" s="8" t="n">
        <v>1</v>
      </c>
      <c r="G941" s="8" t="n">
        <v>1</v>
      </c>
      <c r="I941" s="8" t="n">
        <v>1</v>
      </c>
      <c r="J941" s="8" t="n">
        <v>1</v>
      </c>
      <c r="K941" s="8" t="n">
        <v>1</v>
      </c>
      <c r="L941" s="8" t="n">
        <v>1</v>
      </c>
      <c r="M941" s="8" t="n">
        <v>1</v>
      </c>
      <c r="N941" s="8" t="n">
        <v>1</v>
      </c>
      <c r="P941" s="8" t="n">
        <v>1</v>
      </c>
      <c r="Q941" s="8" t="n">
        <v>1</v>
      </c>
      <c r="R941" s="8" t="n">
        <v>1</v>
      </c>
      <c r="S941" s="8" t="n">
        <v>1</v>
      </c>
      <c r="T941" s="8" t="n">
        <v>1</v>
      </c>
      <c r="U941" s="8" t="n">
        <v>1</v>
      </c>
      <c r="W941" s="8" t="n">
        <v>1</v>
      </c>
      <c r="X941" s="8" t="n">
        <v>1</v>
      </c>
      <c r="Y941" s="8" t="n">
        <v>1</v>
      </c>
      <c r="Z941" s="8" t="n">
        <v>1</v>
      </c>
      <c r="AA941" s="8" t="n">
        <v>1</v>
      </c>
      <c r="AB941" s="8" t="n">
        <v>1</v>
      </c>
      <c r="AD941" s="8" t="n">
        <v>1</v>
      </c>
      <c r="AE941" s="8" t="n">
        <v>1</v>
      </c>
      <c r="AF941" s="8" t="n">
        <v>1</v>
      </c>
      <c r="AG941" s="8" t="n">
        <v>1</v>
      </c>
      <c r="AH941" s="8" t="n">
        <v>1</v>
      </c>
      <c r="AI941" s="8" t="n">
        <v>1</v>
      </c>
      <c r="AK941" s="8">
        <f>IF(($B$941&lt;&gt;2)+($I$941&lt;&gt;2)+($P$941&lt;&gt;2)+($W$941&lt;&gt;2)+($AD$941&lt;&gt;2)=0,2,IF((($B$941&lt;&gt;2)*$B$941+($I$941&lt;&gt;2)*$I$941+($P$941&lt;&gt;2)*$P$941+($W$941&lt;&gt;2)*$W$941+($AD$941&lt;&gt;2)*$AD$941)/(($B$941&lt;&gt;2)+($I$941&lt;&gt;2)+($P$941&lt;&gt;2)+($W$941&lt;&gt;2)+($AD$941&lt;&gt;2))&gt;=0.5,1,0))</f>
        <v/>
      </c>
      <c r="AL941" s="8">
        <f>IF(($C$941&lt;&gt;2)+($J$941&lt;&gt;2)+($Q$941&lt;&gt;2)+($X$941&lt;&gt;2)+($AE$941&lt;&gt;2)=0,2,IF((($C$941&lt;&gt;2)*$C$941+($J$941&lt;&gt;2)*$J$941+($Q$941&lt;&gt;2)*$Q$941+($X$941&lt;&gt;2)*$X$941+($AE$941&lt;&gt;2)*$AE$941)/(($C$941&lt;&gt;2)+($J$941&lt;&gt;2)+($Q$941&lt;&gt;2)+($X$941&lt;&gt;2)+($AE$941&lt;&gt;2))&gt;=0.5,1,0))</f>
        <v/>
      </c>
      <c r="AM941" s="8">
        <f>IF(($D$941&lt;&gt;2)+($K$941&lt;&gt;2)+($R$941&lt;&gt;2)+($Y$941&lt;&gt;2)+($AF$941&lt;&gt;2)=0,2,IF((($D$941&lt;&gt;2)*$D$941+($K$941&lt;&gt;2)*$K$941+($R$941&lt;&gt;2)*$R$941+($Y$941&lt;&gt;2)*$Y$941+($AF$941&lt;&gt;2)*$AF$941)/(($D$941&lt;&gt;2)+($K$941&lt;&gt;2)+($R$941&lt;&gt;2)+($Y$941&lt;&gt;2)+($AF$941&lt;&gt;2))&gt;=0.5,1,0))</f>
        <v/>
      </c>
      <c r="AN941" s="8">
        <f>IF(($E$941&lt;&gt;2)+($L$941&lt;&gt;2)+($S$941&lt;&gt;2)+($Z$941&lt;&gt;2)+($AG$941&lt;&gt;2)=0,2,IF((($E$941&lt;&gt;2)*$E$941+($L$941&lt;&gt;2)*$L$941+($S$941&lt;&gt;2)*$S$941+($Z$941&lt;&gt;2)*$Z$941+($AG$941&lt;&gt;2)*$AG$941)/(($E$941&lt;&gt;2)+($L$941&lt;&gt;2)+($S$941&lt;&gt;2)+($Z$941&lt;&gt;2)+($AG$941&lt;&gt;2))&gt;=0.5,1,0))</f>
        <v/>
      </c>
      <c r="AO941" s="8">
        <f>IF(($F$941&lt;&gt;2)+($M$941&lt;&gt;2)+($T$941&lt;&gt;2)+($AA$941&lt;&gt;2)+($AH$941&lt;&gt;2)=0,2,IF((($F$941&lt;&gt;2)*$F$941+($M$941&lt;&gt;2)*$M$941+($T$941&lt;&gt;2)*$T$941+($AA$941&lt;&gt;2)*$AA$941+($AH$941&lt;&gt;2)*$AH$941)/(($F$941&lt;&gt;2)+($M$941&lt;&gt;2)+($T$941&lt;&gt;2)+($AA$941&lt;&gt;2)+($AH$941&lt;&gt;2))&gt;=0.5,1,0))</f>
        <v/>
      </c>
      <c r="AP941" s="8">
        <f>IF(($G$941&lt;&gt;2)+($N$941&lt;&gt;2)+($U$941&lt;&gt;2)+($AB$941&lt;&gt;2)+($AI$941&lt;&gt;2)=0,2,IF((($G$941&lt;&gt;2)*$G$941+($N$941&lt;&gt;2)*$N$941+($U$941&lt;&gt;2)*$U$941+($AB$941&lt;&gt;2)*$AB$941+($AI$941&lt;&gt;2)*$AI$941)/(($G$941&lt;&gt;2)+($N$941&lt;&gt;2)+($U$941&lt;&gt;2)+($AB$941&lt;&gt;2)+($AI$941&lt;&gt;2))&gt;=0.5,1,0))</f>
        <v/>
      </c>
      <c r="AR941" s="16">
        <f>'Ground truth'!$B$6</f>
        <v/>
      </c>
      <c r="AS941" s="16">
        <f>'Ground truth'!$C$6</f>
        <v/>
      </c>
      <c r="AT941" s="16">
        <f>'Ground truth'!$D$6</f>
        <v/>
      </c>
      <c r="AU941" s="16">
        <f>'Ground truth'!$E$6</f>
        <v/>
      </c>
      <c r="AV941" s="16">
        <f>'Ground truth'!$F$6</f>
        <v/>
      </c>
      <c r="AW941" s="16">
        <f>'Ground truth'!$G$6</f>
        <v/>
      </c>
    </row>
    <row r="942">
      <c r="A942" s="3" t="inlineStr">
        <is>
          <t>Communication system</t>
        </is>
      </c>
      <c r="B942" s="8" t="n">
        <v>1</v>
      </c>
      <c r="C942" s="8" t="n">
        <v>1</v>
      </c>
      <c r="D942" s="8" t="n">
        <v>0</v>
      </c>
      <c r="E942" s="8" t="n">
        <v>1</v>
      </c>
      <c r="F942" s="8" t="n">
        <v>1</v>
      </c>
      <c r="G942" s="8" t="n">
        <v>1</v>
      </c>
      <c r="I942" s="8" t="n">
        <v>1</v>
      </c>
      <c r="J942" s="8" t="n">
        <v>1</v>
      </c>
      <c r="K942" s="8" t="n">
        <v>0</v>
      </c>
      <c r="L942" s="8" t="n">
        <v>1</v>
      </c>
      <c r="M942" s="8" t="n">
        <v>1</v>
      </c>
      <c r="N942" s="8" t="n">
        <v>1</v>
      </c>
      <c r="P942" s="8" t="n">
        <v>1</v>
      </c>
      <c r="Q942" s="8" t="n">
        <v>1</v>
      </c>
      <c r="R942" s="8" t="n">
        <v>0</v>
      </c>
      <c r="S942" s="8" t="n">
        <v>1</v>
      </c>
      <c r="T942" s="8" t="n">
        <v>1</v>
      </c>
      <c r="U942" s="8" t="n">
        <v>1</v>
      </c>
      <c r="W942" s="8" t="n">
        <v>1</v>
      </c>
      <c r="X942" s="8" t="n">
        <v>1</v>
      </c>
      <c r="Y942" s="8" t="n">
        <v>0</v>
      </c>
      <c r="Z942" s="8" t="n">
        <v>1</v>
      </c>
      <c r="AA942" s="8" t="n">
        <v>1</v>
      </c>
      <c r="AB942" s="8" t="n">
        <v>1</v>
      </c>
      <c r="AD942" s="8" t="n">
        <v>1</v>
      </c>
      <c r="AE942" s="8" t="n">
        <v>1</v>
      </c>
      <c r="AF942" s="8" t="n">
        <v>0</v>
      </c>
      <c r="AG942" s="8" t="n">
        <v>1</v>
      </c>
      <c r="AH942" s="8" t="n">
        <v>1</v>
      </c>
      <c r="AI942" s="8" t="n">
        <v>1</v>
      </c>
      <c r="AK942" s="8">
        <f>IF(($B$942&lt;&gt;2)+($I$942&lt;&gt;2)+($P$942&lt;&gt;2)+($W$942&lt;&gt;2)+($AD$942&lt;&gt;2)=0,2,IF((($B$942&lt;&gt;2)*$B$942+($I$942&lt;&gt;2)*$I$942+($P$942&lt;&gt;2)*$P$942+($W$942&lt;&gt;2)*$W$942+($AD$942&lt;&gt;2)*$AD$942)/(($B$942&lt;&gt;2)+($I$942&lt;&gt;2)+($P$942&lt;&gt;2)+($W$942&lt;&gt;2)+($AD$942&lt;&gt;2))&gt;=0.5,1,0))</f>
        <v/>
      </c>
      <c r="AL942" s="8">
        <f>IF(($C$942&lt;&gt;2)+($J$942&lt;&gt;2)+($Q$942&lt;&gt;2)+($X$942&lt;&gt;2)+($AE$942&lt;&gt;2)=0,2,IF((($C$942&lt;&gt;2)*$C$942+($J$942&lt;&gt;2)*$J$942+($Q$942&lt;&gt;2)*$Q$942+($X$942&lt;&gt;2)*$X$942+($AE$942&lt;&gt;2)*$AE$942)/(($C$942&lt;&gt;2)+($J$942&lt;&gt;2)+($Q$942&lt;&gt;2)+($X$942&lt;&gt;2)+($AE$942&lt;&gt;2))&gt;=0.5,1,0))</f>
        <v/>
      </c>
      <c r="AM942" s="8">
        <f>IF(($D$942&lt;&gt;2)+($K$942&lt;&gt;2)+($R$942&lt;&gt;2)+($Y$942&lt;&gt;2)+($AF$942&lt;&gt;2)=0,2,IF((($D$942&lt;&gt;2)*$D$942+($K$942&lt;&gt;2)*$K$942+($R$942&lt;&gt;2)*$R$942+($Y$942&lt;&gt;2)*$Y$942+($AF$942&lt;&gt;2)*$AF$942)/(($D$942&lt;&gt;2)+($K$942&lt;&gt;2)+($R$942&lt;&gt;2)+($Y$942&lt;&gt;2)+($AF$942&lt;&gt;2))&gt;=0.5,1,0))</f>
        <v/>
      </c>
      <c r="AN942" s="8">
        <f>IF(($E$942&lt;&gt;2)+($L$942&lt;&gt;2)+($S$942&lt;&gt;2)+($Z$942&lt;&gt;2)+($AG$942&lt;&gt;2)=0,2,IF((($E$942&lt;&gt;2)*$E$942+($L$942&lt;&gt;2)*$L$942+($S$942&lt;&gt;2)*$S$942+($Z$942&lt;&gt;2)*$Z$942+($AG$942&lt;&gt;2)*$AG$942)/(($E$942&lt;&gt;2)+($L$942&lt;&gt;2)+($S$942&lt;&gt;2)+($Z$942&lt;&gt;2)+($AG$942&lt;&gt;2))&gt;=0.5,1,0))</f>
        <v/>
      </c>
      <c r="AO942" s="8">
        <f>IF(($F$942&lt;&gt;2)+($M$942&lt;&gt;2)+($T$942&lt;&gt;2)+($AA$942&lt;&gt;2)+($AH$942&lt;&gt;2)=0,2,IF((($F$942&lt;&gt;2)*$F$942+($M$942&lt;&gt;2)*$M$942+($T$942&lt;&gt;2)*$T$942+($AA$942&lt;&gt;2)*$AA$942+($AH$942&lt;&gt;2)*$AH$942)/(($F$942&lt;&gt;2)+($M$942&lt;&gt;2)+($T$942&lt;&gt;2)+($AA$942&lt;&gt;2)+($AH$942&lt;&gt;2))&gt;=0.5,1,0))</f>
        <v/>
      </c>
      <c r="AP942" s="8">
        <f>IF(($G$942&lt;&gt;2)+($N$942&lt;&gt;2)+($U$942&lt;&gt;2)+($AB$942&lt;&gt;2)+($AI$942&lt;&gt;2)=0,2,IF((($G$942&lt;&gt;2)*$G$942+($N$942&lt;&gt;2)*$N$942+($U$942&lt;&gt;2)*$U$942+($AB$942&lt;&gt;2)*$AB$942+($AI$942&lt;&gt;2)*$AI$942)/(($G$942&lt;&gt;2)+($N$942&lt;&gt;2)+($U$942&lt;&gt;2)+($AB$942&lt;&gt;2)+($AI$942&lt;&gt;2))&gt;=0.5,1,0))</f>
        <v/>
      </c>
      <c r="AR942" s="16">
        <f>'Ground truth'!$B$7</f>
        <v/>
      </c>
      <c r="AS942" s="16">
        <f>'Ground truth'!$C$7</f>
        <v/>
      </c>
      <c r="AT942" s="16">
        <f>'Ground truth'!$D$7</f>
        <v/>
      </c>
      <c r="AU942" s="16">
        <f>'Ground truth'!$E$7</f>
        <v/>
      </c>
      <c r="AV942" s="16">
        <f>'Ground truth'!$F$7</f>
        <v/>
      </c>
      <c r="AW942" s="16">
        <f>'Ground truth'!$G$7</f>
        <v/>
      </c>
    </row>
    <row r="943">
      <c r="A943" s="3" t="inlineStr">
        <is>
          <t>Attitude determination and control system</t>
        </is>
      </c>
      <c r="B943" s="8" t="n">
        <v>1</v>
      </c>
      <c r="C943" s="8" t="n">
        <v>1</v>
      </c>
      <c r="D943" s="8" t="n">
        <v>1</v>
      </c>
      <c r="E943" s="8" t="n">
        <v>1</v>
      </c>
      <c r="F943" s="8" t="n">
        <v>1</v>
      </c>
      <c r="G943" s="8" t="n">
        <v>1</v>
      </c>
      <c r="I943" s="8" t="n">
        <v>1</v>
      </c>
      <c r="J943" s="8" t="n">
        <v>1</v>
      </c>
      <c r="K943" s="8" t="n">
        <v>1</v>
      </c>
      <c r="L943" s="8" t="n">
        <v>1</v>
      </c>
      <c r="M943" s="8" t="n">
        <v>1</v>
      </c>
      <c r="N943" s="8" t="n">
        <v>1</v>
      </c>
      <c r="P943" s="8" t="n">
        <v>1</v>
      </c>
      <c r="Q943" s="8" t="n">
        <v>1</v>
      </c>
      <c r="R943" s="8" t="n">
        <v>1</v>
      </c>
      <c r="S943" s="8" t="n">
        <v>1</v>
      </c>
      <c r="T943" s="8" t="n">
        <v>1</v>
      </c>
      <c r="U943" s="8" t="n">
        <v>1</v>
      </c>
      <c r="W943" s="8" t="n">
        <v>1</v>
      </c>
      <c r="X943" s="8" t="n">
        <v>1</v>
      </c>
      <c r="Y943" s="8" t="n">
        <v>1</v>
      </c>
      <c r="Z943" s="8" t="n">
        <v>1</v>
      </c>
      <c r="AA943" s="8" t="n">
        <v>1</v>
      </c>
      <c r="AB943" s="8" t="n">
        <v>1</v>
      </c>
      <c r="AD943" s="8" t="n">
        <v>1</v>
      </c>
      <c r="AE943" s="8" t="n">
        <v>1</v>
      </c>
      <c r="AF943" s="8" t="n">
        <v>1</v>
      </c>
      <c r="AG943" s="8" t="n">
        <v>1</v>
      </c>
      <c r="AH943" s="8" t="n">
        <v>1</v>
      </c>
      <c r="AI943" s="8" t="n">
        <v>1</v>
      </c>
      <c r="AK943" s="8">
        <f>IF(($B$943&lt;&gt;2)+($I$943&lt;&gt;2)+($P$943&lt;&gt;2)+($W$943&lt;&gt;2)+($AD$943&lt;&gt;2)=0,2,IF((($B$943&lt;&gt;2)*$B$943+($I$943&lt;&gt;2)*$I$943+($P$943&lt;&gt;2)*$P$943+($W$943&lt;&gt;2)*$W$943+($AD$943&lt;&gt;2)*$AD$943)/(($B$943&lt;&gt;2)+($I$943&lt;&gt;2)+($P$943&lt;&gt;2)+($W$943&lt;&gt;2)+($AD$943&lt;&gt;2))&gt;=0.5,1,0))</f>
        <v/>
      </c>
      <c r="AL943" s="8">
        <f>IF(($C$943&lt;&gt;2)+($J$943&lt;&gt;2)+($Q$943&lt;&gt;2)+($X$943&lt;&gt;2)+($AE$943&lt;&gt;2)=0,2,IF((($C$943&lt;&gt;2)*$C$943+($J$943&lt;&gt;2)*$J$943+($Q$943&lt;&gt;2)*$Q$943+($X$943&lt;&gt;2)*$X$943+($AE$943&lt;&gt;2)*$AE$943)/(($C$943&lt;&gt;2)+($J$943&lt;&gt;2)+($Q$943&lt;&gt;2)+($X$943&lt;&gt;2)+($AE$943&lt;&gt;2))&gt;=0.5,1,0))</f>
        <v/>
      </c>
      <c r="AM943" s="8">
        <f>IF(($D$943&lt;&gt;2)+($K$943&lt;&gt;2)+($R$943&lt;&gt;2)+($Y$943&lt;&gt;2)+($AF$943&lt;&gt;2)=0,2,IF((($D$943&lt;&gt;2)*$D$943+($K$943&lt;&gt;2)*$K$943+($R$943&lt;&gt;2)*$R$943+($Y$943&lt;&gt;2)*$Y$943+($AF$943&lt;&gt;2)*$AF$943)/(($D$943&lt;&gt;2)+($K$943&lt;&gt;2)+($R$943&lt;&gt;2)+($Y$943&lt;&gt;2)+($AF$943&lt;&gt;2))&gt;=0.5,1,0))</f>
        <v/>
      </c>
      <c r="AN943" s="8">
        <f>IF(($E$943&lt;&gt;2)+($L$943&lt;&gt;2)+($S$943&lt;&gt;2)+($Z$943&lt;&gt;2)+($AG$943&lt;&gt;2)=0,2,IF((($E$943&lt;&gt;2)*$E$943+($L$943&lt;&gt;2)*$L$943+($S$943&lt;&gt;2)*$S$943+($Z$943&lt;&gt;2)*$Z$943+($AG$943&lt;&gt;2)*$AG$943)/(($E$943&lt;&gt;2)+($L$943&lt;&gt;2)+($S$943&lt;&gt;2)+($Z$943&lt;&gt;2)+($AG$943&lt;&gt;2))&gt;=0.5,1,0))</f>
        <v/>
      </c>
      <c r="AO943" s="8">
        <f>IF(($F$943&lt;&gt;2)+($M$943&lt;&gt;2)+($T$943&lt;&gt;2)+($AA$943&lt;&gt;2)+($AH$943&lt;&gt;2)=0,2,IF((($F$943&lt;&gt;2)*$F$943+($M$943&lt;&gt;2)*$M$943+($T$943&lt;&gt;2)*$T$943+($AA$943&lt;&gt;2)*$AA$943+($AH$943&lt;&gt;2)*$AH$943)/(($F$943&lt;&gt;2)+($M$943&lt;&gt;2)+($T$943&lt;&gt;2)+($AA$943&lt;&gt;2)+($AH$943&lt;&gt;2))&gt;=0.5,1,0))</f>
        <v/>
      </c>
      <c r="AP943" s="8">
        <f>IF(($G$943&lt;&gt;2)+($N$943&lt;&gt;2)+($U$943&lt;&gt;2)+($AB$943&lt;&gt;2)+($AI$943&lt;&gt;2)=0,2,IF((($G$943&lt;&gt;2)*$G$943+($N$943&lt;&gt;2)*$N$943+($U$943&lt;&gt;2)*$U$943+($AB$943&lt;&gt;2)*$AB$943+($AI$943&lt;&gt;2)*$AI$943)/(($G$943&lt;&gt;2)+($N$943&lt;&gt;2)+($U$943&lt;&gt;2)+($AB$943&lt;&gt;2)+($AI$943&lt;&gt;2))&gt;=0.5,1,0))</f>
        <v/>
      </c>
      <c r="AR943" s="16">
        <f>'Ground truth'!$B$8</f>
        <v/>
      </c>
      <c r="AS943" s="16">
        <f>'Ground truth'!$C$8</f>
        <v/>
      </c>
      <c r="AT943" s="16">
        <f>'Ground truth'!$D$8</f>
        <v/>
      </c>
      <c r="AU943" s="16">
        <f>'Ground truth'!$E$8</f>
        <v/>
      </c>
      <c r="AV943" s="16">
        <f>'Ground truth'!$F$8</f>
        <v/>
      </c>
      <c r="AW943" s="16">
        <f>'Ground truth'!$G$8</f>
        <v/>
      </c>
    </row>
    <row r="945">
      <c r="A945" s="17" t="inlineStr">
        <is>
          <t>metrics — confident-only (unsure excluded from denominators)</t>
        </is>
      </c>
      <c r="B945" s="10" t="inlineStr">
        <is>
          <t>run 1</t>
        </is>
      </c>
      <c r="C945" s="10" t="inlineStr">
        <is>
          <t>run 2</t>
        </is>
      </c>
      <c r="D945" s="10" t="inlineStr">
        <is>
          <t>run 3</t>
        </is>
      </c>
      <c r="E945" s="10" t="inlineStr">
        <is>
          <t>run 4</t>
        </is>
      </c>
      <c r="F945" s="10" t="inlineStr">
        <is>
          <t>run 5</t>
        </is>
      </c>
      <c r="G945" s="10" t="inlineStr">
        <is>
          <t>avg-matrix</t>
        </is>
      </c>
      <c r="H945" s="10" t="inlineStr">
        <is>
          <t>mean</t>
        </is>
      </c>
      <c r="I945" s="10" t="inlineStr">
        <is>
          <t>std (pop.)</t>
        </is>
      </c>
      <c r="J945" s="17" t="inlineStr">
        <is>
          <t>notes</t>
        </is>
      </c>
    </row>
    <row r="946">
      <c r="A946" s="7" t="inlineStr">
        <is>
          <t>TP</t>
        </is>
      </c>
      <c r="B946" s="7">
        <f>SUMPRODUCT(($B$938:$G$943=1)*('Ground truth'!$B$3:$G$8=1))</f>
        <v/>
      </c>
      <c r="C946" s="7">
        <f>SUMPRODUCT(($I$938:$N$943=1)*('Ground truth'!$B$3:$G$8=1))</f>
        <v/>
      </c>
      <c r="D946" s="7">
        <f>SUMPRODUCT(($P$938:$U$943=1)*('Ground truth'!$B$3:$G$8=1))</f>
        <v/>
      </c>
      <c r="E946" s="7">
        <f>SUMPRODUCT(($W$938:$AB$943=1)*('Ground truth'!$B$3:$G$8=1))</f>
        <v/>
      </c>
      <c r="F946" s="7">
        <f>SUMPRODUCT(($AD$938:$AI$943=1)*('Ground truth'!$B$3:$G$8=1))</f>
        <v/>
      </c>
      <c r="G946" s="7">
        <f>SUMPRODUCT(($AK$938:$AP$943=1)*('Ground truth'!$B$3:$G$8=1))</f>
        <v/>
      </c>
      <c r="H946" s="12">
        <f>AVERAGE($B$946:$F$946)</f>
        <v/>
      </c>
      <c r="I946" s="12">
        <f>STDEV.P($B$946:$F$946)</f>
        <v/>
      </c>
    </row>
    <row r="947">
      <c r="A947" s="7" t="inlineStr">
        <is>
          <t>TN</t>
        </is>
      </c>
      <c r="B947" s="7">
        <f>SUMPRODUCT(($B$938:$G$943=0)*('Ground truth'!$B$3:$G$8=0))</f>
        <v/>
      </c>
      <c r="C947" s="7">
        <f>SUMPRODUCT(($I$938:$N$943=0)*('Ground truth'!$B$3:$G$8=0))</f>
        <v/>
      </c>
      <c r="D947" s="7">
        <f>SUMPRODUCT(($P$938:$U$943=0)*('Ground truth'!$B$3:$G$8=0))</f>
        <v/>
      </c>
      <c r="E947" s="7">
        <f>SUMPRODUCT(($W$938:$AB$943=0)*('Ground truth'!$B$3:$G$8=0))</f>
        <v/>
      </c>
      <c r="F947" s="7">
        <f>SUMPRODUCT(($AD$938:$AI$943=0)*('Ground truth'!$B$3:$G$8=0))</f>
        <v/>
      </c>
      <c r="G947" s="7">
        <f>SUMPRODUCT(($AK$938:$AP$943=0)*('Ground truth'!$B$3:$G$8=0))</f>
        <v/>
      </c>
      <c r="H947" s="12">
        <f>AVERAGE($B$947:$F$947)</f>
        <v/>
      </c>
      <c r="I947" s="12">
        <f>STDEV.P($B$947:$F$947)</f>
        <v/>
      </c>
    </row>
    <row r="948">
      <c r="A948" s="7" t="inlineStr">
        <is>
          <t>FP</t>
        </is>
      </c>
      <c r="B948" s="7">
        <f>SUMPRODUCT(($B$938:$G$943=1)*('Ground truth'!$B$3:$G$8=0))</f>
        <v/>
      </c>
      <c r="C948" s="7">
        <f>SUMPRODUCT(($I$938:$N$943=1)*('Ground truth'!$B$3:$G$8=0))</f>
        <v/>
      </c>
      <c r="D948" s="7">
        <f>SUMPRODUCT(($P$938:$U$943=1)*('Ground truth'!$B$3:$G$8=0))</f>
        <v/>
      </c>
      <c r="E948" s="7">
        <f>SUMPRODUCT(($W$938:$AB$943=1)*('Ground truth'!$B$3:$G$8=0))</f>
        <v/>
      </c>
      <c r="F948" s="7">
        <f>SUMPRODUCT(($AD$938:$AI$943=1)*('Ground truth'!$B$3:$G$8=0))</f>
        <v/>
      </c>
      <c r="G948" s="7">
        <f>SUMPRODUCT(($AK$938:$AP$943=1)*('Ground truth'!$B$3:$G$8=0))</f>
        <v/>
      </c>
      <c r="H948" s="12">
        <f>AVERAGE($B$948:$F$948)</f>
        <v/>
      </c>
      <c r="I948" s="12">
        <f>STDEV.P($B$948:$F$948)</f>
        <v/>
      </c>
    </row>
    <row r="949">
      <c r="A949" s="7" t="inlineStr">
        <is>
          <t>FN</t>
        </is>
      </c>
      <c r="B949" s="7">
        <f>SUMPRODUCT(($B$938:$G$943=0)*('Ground truth'!$B$3:$G$8=1))</f>
        <v/>
      </c>
      <c r="C949" s="7">
        <f>SUMPRODUCT(($I$938:$N$943=0)*('Ground truth'!$B$3:$G$8=1))</f>
        <v/>
      </c>
      <c r="D949" s="7">
        <f>SUMPRODUCT(($P$938:$U$943=0)*('Ground truth'!$B$3:$G$8=1))</f>
        <v/>
      </c>
      <c r="E949" s="7">
        <f>SUMPRODUCT(($W$938:$AB$943=0)*('Ground truth'!$B$3:$G$8=1))</f>
        <v/>
      </c>
      <c r="F949" s="7">
        <f>SUMPRODUCT(($AD$938:$AI$943=0)*('Ground truth'!$B$3:$G$8=1))</f>
        <v/>
      </c>
      <c r="G949" s="7">
        <f>SUMPRODUCT(($AK$938:$AP$943=0)*('Ground truth'!$B$3:$G$8=1))</f>
        <v/>
      </c>
      <c r="H949" s="12">
        <f>AVERAGE($B$949:$F$949)</f>
        <v/>
      </c>
      <c r="I949" s="12">
        <f>STDEV.P($B$949:$F$949)</f>
        <v/>
      </c>
    </row>
    <row r="950">
      <c r="A950" s="4" t="inlineStr">
        <is>
          <t>Precision</t>
        </is>
      </c>
      <c r="B950" s="12">
        <f>IFERROR($B$946/($B$946+$B$948),0)</f>
        <v/>
      </c>
      <c r="C950" s="12">
        <f>IFERROR($C$946/($C$946+$C$948),0)</f>
        <v/>
      </c>
      <c r="D950" s="12">
        <f>IFERROR($D$946/($D$946+$D$948),0)</f>
        <v/>
      </c>
      <c r="E950" s="12">
        <f>IFERROR($E$946/($E$946+$E$948),0)</f>
        <v/>
      </c>
      <c r="F950" s="12">
        <f>IFERROR($F$946/($F$946+$F$948),0)</f>
        <v/>
      </c>
      <c r="G950" s="12">
        <f>IFERROR($G$946/($G$946+$G$948),0)</f>
        <v/>
      </c>
      <c r="H950" s="18">
        <f>AVERAGE($B$950:$F$950)</f>
        <v/>
      </c>
      <c r="I950" s="18">
        <f>STDEV.P($B$950:$F$950)</f>
        <v/>
      </c>
    </row>
    <row r="951">
      <c r="A951" s="4" t="inlineStr">
        <is>
          <t>Recall</t>
        </is>
      </c>
      <c r="B951" s="12">
        <f>IFERROR($B$946/($B$946+$B$949),0)</f>
        <v/>
      </c>
      <c r="C951" s="12">
        <f>IFERROR($C$946/($C$946+$C$949),0)</f>
        <v/>
      </c>
      <c r="D951" s="12">
        <f>IFERROR($D$946/($D$946+$D$949),0)</f>
        <v/>
      </c>
      <c r="E951" s="12">
        <f>IFERROR($E$946/($E$946+$E$949),0)</f>
        <v/>
      </c>
      <c r="F951" s="12">
        <f>IFERROR($F$946/($F$946+$F$949),0)</f>
        <v/>
      </c>
      <c r="G951" s="12">
        <f>IFERROR($G$946/($G$946+$G$949),0)</f>
        <v/>
      </c>
      <c r="H951" s="18">
        <f>AVERAGE($B$951:$F$951)</f>
        <v/>
      </c>
      <c r="I951" s="18">
        <f>STDEV.P($B$951:$F$951)</f>
        <v/>
      </c>
    </row>
    <row r="952">
      <c r="A952" s="4" t="inlineStr">
        <is>
          <t>F1</t>
        </is>
      </c>
      <c r="B952" s="12">
        <f>IFERROR(2*$B$950*$B$951/($B$950+$B$951),0)</f>
        <v/>
      </c>
      <c r="C952" s="12">
        <f>IFERROR(2*$C$950*$C$951/($C$950+$C$951),0)</f>
        <v/>
      </c>
      <c r="D952" s="12">
        <f>IFERROR(2*$D$950*$D$951/($D$950+$D$951),0)</f>
        <v/>
      </c>
      <c r="E952" s="12">
        <f>IFERROR(2*$E$950*$E$951/($E$950+$E$951),0)</f>
        <v/>
      </c>
      <c r="F952" s="12">
        <f>IFERROR(2*$F$950*$F$951/($F$950+$F$951),0)</f>
        <v/>
      </c>
      <c r="G952" s="12">
        <f>IFERROR(2*$G$950*$G$951/($G$950+$G$951),0)</f>
        <v/>
      </c>
      <c r="H952" s="18">
        <f>AVERAGE($B$952:$F$952)</f>
        <v/>
      </c>
      <c r="I952" s="18">
        <f>STDEV.P($B$952:$F$952)</f>
        <v/>
      </c>
    </row>
    <row r="953">
      <c r="A953" s="4" t="inlineStr">
        <is>
          <t>Accuracy</t>
        </is>
      </c>
      <c r="B953" s="12">
        <f>IFERROR(($B$946+$B$947)/($B$946+$B$947+$B$948+$B$949),0)</f>
        <v/>
      </c>
      <c r="C953" s="12">
        <f>IFERROR(($C$946+$C$947)/($C$946+$C$947+$C$948+$C$949),0)</f>
        <v/>
      </c>
      <c r="D953" s="12">
        <f>IFERROR(($D$946+$D$947)/($D$946+$D$947+$D$948+$D$949),0)</f>
        <v/>
      </c>
      <c r="E953" s="12">
        <f>IFERROR(($E$946+$E$947)/($E$946+$E$947+$E$948+$E$949),0)</f>
        <v/>
      </c>
      <c r="F953" s="12">
        <f>IFERROR(($F$946+$F$947)/($F$946+$F$947+$F$948+$F$949),0)</f>
        <v/>
      </c>
      <c r="G953" s="12">
        <f>IFERROR(($G$946+$G$947)/($G$946+$G$947+$G$948+$G$949),0)</f>
        <v/>
      </c>
      <c r="H953" s="18">
        <f>AVERAGE($B$953:$F$953)</f>
        <v/>
      </c>
      <c r="I953" s="18">
        <f>STDEV.P($B$953:$F$953)</f>
        <v/>
      </c>
    </row>
    <row r="954">
      <c r="A954" s="4" t="inlineStr">
        <is>
          <t>Edit distance</t>
        </is>
      </c>
      <c r="B954" s="12">
        <f>SUMPRODUCT(ABS('Ground truth'!$B$3:$G$8-$B$938:$G$943))</f>
        <v/>
      </c>
      <c r="C954" s="12">
        <f>SUMPRODUCT(ABS('Ground truth'!$B$3:$G$8-$I$938:$N$943))</f>
        <v/>
      </c>
      <c r="D954" s="12">
        <f>SUMPRODUCT(ABS('Ground truth'!$B$3:$G$8-$P$938:$U$943))</f>
        <v/>
      </c>
      <c r="E954" s="12">
        <f>SUMPRODUCT(ABS('Ground truth'!$B$3:$G$8-$W$938:$AB$943))</f>
        <v/>
      </c>
      <c r="F954" s="12">
        <f>SUMPRODUCT(ABS('Ground truth'!$B$3:$G$8-$AD$938:$AI$943))</f>
        <v/>
      </c>
      <c r="G954" s="12">
        <f>SUMPRODUCT(ABS('Ground truth'!$B$3:$G$8-$AK$938:$AP$943))</f>
        <v/>
      </c>
      <c r="H954" s="18">
        <f>AVERAGE($B$954:$F$954)</f>
        <v/>
      </c>
      <c r="I954" s="18">
        <f>STDEV.P($B$954:$F$954)</f>
        <v/>
      </c>
    </row>
    <row r="955">
      <c r="A955" s="4" t="inlineStr">
        <is>
          <t>Spectral distance</t>
        </is>
      </c>
      <c r="B955" s="12">
        <f>SQRT(SUMPRODUCT(('Ground truth'!$J$3:$J$8-$B$965:$B$970)^2))</f>
        <v/>
      </c>
      <c r="C955" s="12">
        <f>SQRT(SUMPRODUCT(('Ground truth'!$J$3:$J$8-$C$965:$C$970)^2))</f>
        <v/>
      </c>
      <c r="D955" s="12">
        <f>SQRT(SUMPRODUCT(('Ground truth'!$J$3:$J$8-$D$965:$D$970)^2))</f>
        <v/>
      </c>
      <c r="E955" s="12">
        <f>SQRT(SUMPRODUCT(('Ground truth'!$J$3:$J$8-$E$965:$E$970)^2))</f>
        <v/>
      </c>
      <c r="F955" s="12">
        <f>SQRT(SUMPRODUCT(('Ground truth'!$J$3:$J$8-$F$965:$F$970)^2))</f>
        <v/>
      </c>
      <c r="G955" s="12">
        <f>SQRT(SUMPRODUCT(('Ground truth'!$J$3:$J$8-$G$965:$G$970)^2))</f>
        <v/>
      </c>
      <c r="H955" s="18">
        <f>AVERAGE($B$955:$F$955)</f>
        <v/>
      </c>
      <c r="I955" s="18">
        <f>STDEV.P($B$955:$F$955)</f>
        <v/>
      </c>
    </row>
    <row r="956">
      <c r="A956" s="4" t="inlineStr">
        <is>
          <t>Unsure cells</t>
        </is>
      </c>
      <c r="B956" s="7">
        <f>COUNTIF($B$938:$G$943,2)</f>
        <v/>
      </c>
      <c r="C956" s="7">
        <f>COUNTIF($I$938:$N$943,2)</f>
        <v/>
      </c>
      <c r="D956" s="7">
        <f>COUNTIF($P$938:$U$943,2)</f>
        <v/>
      </c>
      <c r="E956" s="7">
        <f>COUNTIF($W$938:$AB$943,2)</f>
        <v/>
      </c>
      <c r="F956" s="7">
        <f>COUNTIF($AD$938:$AI$943,2)</f>
        <v/>
      </c>
      <c r="G956" s="7">
        <f>COUNTIF($AK$938:$AP$943,2)</f>
        <v/>
      </c>
      <c r="H956" s="12">
        <f>AVERAGE($B$956:$F$956)</f>
        <v/>
      </c>
      <c r="I956" s="12">
        <f>STDEV.P($B$956:$F$956)</f>
        <v/>
      </c>
    </row>
    <row r="957">
      <c r="A957" s="3" t="inlineStr">
        <is>
          <t>eigenvalues (real part, numpy order; pasted)</t>
        </is>
      </c>
    </row>
    <row r="958">
      <c r="A958" s="3" t="inlineStr">
        <is>
          <t xml:space="preserve">  λ1</t>
        </is>
      </c>
      <c r="B958" s="19" t="n">
        <v>5.427878872370741</v>
      </c>
      <c r="C958" s="19" t="n">
        <v>5.427878872370741</v>
      </c>
      <c r="D958" s="19" t="n">
        <v>5.427878872370741</v>
      </c>
      <c r="E958" s="19" t="n">
        <v>5.427878872370741</v>
      </c>
      <c r="F958" s="19" t="n">
        <v>5.427878872370741</v>
      </c>
      <c r="G958" s="19" t="n">
        <v>5.427878872370741</v>
      </c>
    </row>
    <row r="959">
      <c r="A959" s="3" t="inlineStr">
        <is>
          <t xml:space="preserve">  λ2</t>
        </is>
      </c>
      <c r="B959" s="19" t="n">
        <v>1.375663623311852</v>
      </c>
      <c r="C959" s="19" t="n">
        <v>1.375663623311852</v>
      </c>
      <c r="D959" s="19" t="n">
        <v>1.375663623311852</v>
      </c>
      <c r="E959" s="19" t="n">
        <v>1.375663623311852</v>
      </c>
      <c r="F959" s="19" t="n">
        <v>1.375663623311852</v>
      </c>
      <c r="G959" s="19" t="n">
        <v>1.375663623311852</v>
      </c>
    </row>
    <row r="960">
      <c r="A960" s="3" t="inlineStr">
        <is>
          <t xml:space="preserve">  λ3</t>
        </is>
      </c>
      <c r="B960" s="19" t="n">
        <v>-0.8035424956825958</v>
      </c>
      <c r="C960" s="19" t="n">
        <v>-0.8035424956825958</v>
      </c>
      <c r="D960" s="19" t="n">
        <v>-0.8035424956825958</v>
      </c>
      <c r="E960" s="19" t="n">
        <v>-0.8035424956825958</v>
      </c>
      <c r="F960" s="19" t="n">
        <v>-0.8035424956825958</v>
      </c>
      <c r="G960" s="19" t="n">
        <v>-0.8035424956825958</v>
      </c>
    </row>
    <row r="961">
      <c r="A961" s="3" t="inlineStr">
        <is>
          <t xml:space="preserve">  λ4</t>
        </is>
      </c>
      <c r="B961" s="19" t="n">
        <v>-1.316330155430229e-16</v>
      </c>
      <c r="C961" s="19" t="n">
        <v>-1.316330155430229e-16</v>
      </c>
      <c r="D961" s="19" t="n">
        <v>-1.316330155430229e-16</v>
      </c>
      <c r="E961" s="19" t="n">
        <v>-1.316330155430229e-16</v>
      </c>
      <c r="F961" s="19" t="n">
        <v>-1.316330155430229e-16</v>
      </c>
      <c r="G961" s="19" t="n">
        <v>-1.316330155430229e-16</v>
      </c>
    </row>
    <row r="962">
      <c r="A962" s="3" t="inlineStr">
        <is>
          <t xml:space="preserve">  λ5</t>
        </is>
      </c>
      <c r="B962" s="19" t="n">
        <v>-1.316330155430229e-16</v>
      </c>
      <c r="C962" s="19" t="n">
        <v>-1.316330155430229e-16</v>
      </c>
      <c r="D962" s="19" t="n">
        <v>-1.316330155430229e-16</v>
      </c>
      <c r="E962" s="19" t="n">
        <v>-1.316330155430229e-16</v>
      </c>
      <c r="F962" s="19" t="n">
        <v>-1.316330155430229e-16</v>
      </c>
      <c r="G962" s="19" t="n">
        <v>-1.316330155430229e-16</v>
      </c>
    </row>
    <row r="963">
      <c r="A963" s="3" t="inlineStr">
        <is>
          <t xml:space="preserve">  λ6</t>
        </is>
      </c>
      <c r="B963" s="19" t="n">
        <v>-7.116253585160053e-19</v>
      </c>
      <c r="C963" s="19" t="n">
        <v>-7.116253585160053e-19</v>
      </c>
      <c r="D963" s="19" t="n">
        <v>-7.116253585160053e-19</v>
      </c>
      <c r="E963" s="19" t="n">
        <v>-7.116253585160053e-19</v>
      </c>
      <c r="F963" s="19" t="n">
        <v>-7.116253585160053e-19</v>
      </c>
      <c r="G963" s="19" t="n">
        <v>-7.116253585160053e-19</v>
      </c>
    </row>
    <row r="964">
      <c r="A964" s="3" t="inlineStr">
        <is>
          <t>eigenvalues sorted desc (LARGE)</t>
        </is>
      </c>
    </row>
    <row r="965">
      <c r="A965" s="3" t="inlineStr">
        <is>
          <t xml:space="preserve">  λ(1)</t>
        </is>
      </c>
      <c r="B965" s="19">
        <f>LARGE($B$958:$B$963,1)</f>
        <v/>
      </c>
      <c r="C965" s="19">
        <f>LARGE($C$958:$C$963,1)</f>
        <v/>
      </c>
      <c r="D965" s="19">
        <f>LARGE($D$958:$D$963,1)</f>
        <v/>
      </c>
      <c r="E965" s="19">
        <f>LARGE($E$958:$E$963,1)</f>
        <v/>
      </c>
      <c r="F965" s="19">
        <f>LARGE($F$958:$F$963,1)</f>
        <v/>
      </c>
      <c r="G965" s="19">
        <f>LARGE($G$958:$G$963,1)</f>
        <v/>
      </c>
    </row>
    <row r="966">
      <c r="A966" s="3" t="inlineStr">
        <is>
          <t xml:space="preserve">  λ(2)</t>
        </is>
      </c>
      <c r="B966" s="19">
        <f>LARGE($B$958:$B$963,2)</f>
        <v/>
      </c>
      <c r="C966" s="19">
        <f>LARGE($C$958:$C$963,2)</f>
        <v/>
      </c>
      <c r="D966" s="19">
        <f>LARGE($D$958:$D$963,2)</f>
        <v/>
      </c>
      <c r="E966" s="19">
        <f>LARGE($E$958:$E$963,2)</f>
        <v/>
      </c>
      <c r="F966" s="19">
        <f>LARGE($F$958:$F$963,2)</f>
        <v/>
      </c>
      <c r="G966" s="19">
        <f>LARGE($G$958:$G$963,2)</f>
        <v/>
      </c>
    </row>
    <row r="967">
      <c r="A967" s="3" t="inlineStr">
        <is>
          <t xml:space="preserve">  λ(3)</t>
        </is>
      </c>
      <c r="B967" s="19">
        <f>LARGE($B$958:$B$963,3)</f>
        <v/>
      </c>
      <c r="C967" s="19">
        <f>LARGE($C$958:$C$963,3)</f>
        <v/>
      </c>
      <c r="D967" s="19">
        <f>LARGE($D$958:$D$963,3)</f>
        <v/>
      </c>
      <c r="E967" s="19">
        <f>LARGE($E$958:$E$963,3)</f>
        <v/>
      </c>
      <c r="F967" s="19">
        <f>LARGE($F$958:$F$963,3)</f>
        <v/>
      </c>
      <c r="G967" s="19">
        <f>LARGE($G$958:$G$963,3)</f>
        <v/>
      </c>
    </row>
    <row r="968">
      <c r="A968" s="3" t="inlineStr">
        <is>
          <t xml:space="preserve">  λ(4)</t>
        </is>
      </c>
      <c r="B968" s="19">
        <f>LARGE($B$958:$B$963,4)</f>
        <v/>
      </c>
      <c r="C968" s="19">
        <f>LARGE($C$958:$C$963,4)</f>
        <v/>
      </c>
      <c r="D968" s="19">
        <f>LARGE($D$958:$D$963,4)</f>
        <v/>
      </c>
      <c r="E968" s="19">
        <f>LARGE($E$958:$E$963,4)</f>
        <v/>
      </c>
      <c r="F968" s="19">
        <f>LARGE($F$958:$F$963,4)</f>
        <v/>
      </c>
      <c r="G968" s="19">
        <f>LARGE($G$958:$G$963,4)</f>
        <v/>
      </c>
    </row>
    <row r="969">
      <c r="A969" s="3" t="inlineStr">
        <is>
          <t xml:space="preserve">  λ(5)</t>
        </is>
      </c>
      <c r="B969" s="19">
        <f>LARGE($B$958:$B$963,5)</f>
        <v/>
      </c>
      <c r="C969" s="19">
        <f>LARGE($C$958:$C$963,5)</f>
        <v/>
      </c>
      <c r="D969" s="19">
        <f>LARGE($D$958:$D$963,5)</f>
        <v/>
      </c>
      <c r="E969" s="19">
        <f>LARGE($E$958:$E$963,5)</f>
        <v/>
      </c>
      <c r="F969" s="19">
        <f>LARGE($F$958:$F$963,5)</f>
        <v/>
      </c>
      <c r="G969" s="19">
        <f>LARGE($G$958:$G$963,5)</f>
        <v/>
      </c>
    </row>
    <row r="970">
      <c r="A970" s="3" t="inlineStr">
        <is>
          <t xml:space="preserve">  λ(6)</t>
        </is>
      </c>
      <c r="B970" s="19">
        <f>LARGE($B$958:$B$963,6)</f>
        <v/>
      </c>
      <c r="C970" s="19">
        <f>LARGE($C$958:$C$963,6)</f>
        <v/>
      </c>
      <c r="D970" s="19">
        <f>LARGE($D$958:$D$963,6)</f>
        <v/>
      </c>
      <c r="E970" s="19">
        <f>LARGE($E$958:$E$963,6)</f>
        <v/>
      </c>
      <c r="F970" s="19">
        <f>LARGE($F$958:$F$963,6)</f>
        <v/>
      </c>
      <c r="G970" s="19">
        <f>LARGE($G$958:$G$963,6)</f>
        <v/>
      </c>
    </row>
    <row r="971">
      <c r="A971" s="3" t="inlineStr">
        <is>
          <t>check: Σeig − trace (→0)</t>
        </is>
      </c>
      <c r="B971" s="3">
        <f>ROUND(SUM($B$958:$B$963)-($B$938+$C$939+$D$940+$E$941+$F$942+$G$943),6)</f>
        <v/>
      </c>
      <c r="C971" s="3">
        <f>ROUND(SUM($C$958:$C$963)-($I$938+$J$939+$K$940+$L$941+$M$942+$N$943),6)</f>
        <v/>
      </c>
      <c r="D971" s="3">
        <f>ROUND(SUM($D$958:$D$963)-($P$938+$Q$939+$R$940+$S$941+$T$942+$U$943),6)</f>
        <v/>
      </c>
      <c r="E971" s="3">
        <f>ROUND(SUM($E$958:$E$963)-($W$938+$X$939+$Y$940+$Z$941+$AA$942+$AB$943),6)</f>
        <v/>
      </c>
      <c r="F971" s="3">
        <f>ROUND(SUM($F$958:$F$963)-($AD$938+$AE$939+$AF$940+$AG$941+$AH$942+$AI$943),6)</f>
        <v/>
      </c>
      <c r="G971" s="3">
        <f>ROUND(SUM($G$958:$G$963)-($AK$938+$AL$939+$AM$940+$AN$941+$AO$942+$AP$943),6)</f>
        <v/>
      </c>
    </row>
    <row r="972">
      <c r="A972" s="3" t="inlineStr">
        <is>
          <t>check: Πeig − det (→0)</t>
        </is>
      </c>
      <c r="B972" s="3">
        <f>ROUND(MDETERM($B$938:$G$943)-PRODUCT($B$958:$B$963),6)</f>
        <v/>
      </c>
      <c r="C972" s="3">
        <f>ROUND(MDETERM($I$938:$N$943)-PRODUCT($C$958:$C$963),6)</f>
        <v/>
      </c>
      <c r="D972" s="3">
        <f>ROUND(MDETERM($P$938:$U$943)-PRODUCT($D$958:$D$963),6)</f>
        <v/>
      </c>
      <c r="E972" s="3">
        <f>ROUND(MDETERM($W$938:$AB$943)-PRODUCT($E$958:$E$963),6)</f>
        <v/>
      </c>
      <c r="F972" s="3">
        <f>ROUND(MDETERM($AD$938:$AI$943)-PRODUCT($F$958:$F$963),6)</f>
        <v/>
      </c>
      <c r="G972" s="3">
        <f>ROUND(MDETERM($AK$938:$AP$943)-PRODUCT($G$958:$G$963),6)</f>
        <v/>
      </c>
    </row>
    <row r="973">
      <c r="A973" s="3" t="inlineStr">
        <is>
          <t>complex eigenvalues?</t>
        </is>
      </c>
      <c r="B973" s="3" t="inlineStr"/>
      <c r="C973" s="3" t="inlineStr"/>
      <c r="D973" s="3" t="inlineStr"/>
      <c r="E973" s="3" t="inlineStr"/>
      <c r="F973" s="3" t="inlineStr"/>
      <c r="G973" s="3" t="inlineStr"/>
    </row>
    <row r="974">
      <c r="A974" s="3" t="inlineStr">
        <is>
          <t>check: det(M − λᵢI) per sorted λ (→0)</t>
        </is>
      </c>
    </row>
    <row r="975">
      <c r="A975" s="3" t="inlineStr">
        <is>
          <t xml:space="preserve">  det(M − λ(1)I)</t>
        </is>
      </c>
      <c r="B975" s="3">
        <f t="array" ref="B975">ROUND(MDETERM($B$938:$G$943-$B$965*MUNIT(6)),6)</f>
        <v/>
      </c>
      <c r="C975" s="3">
        <f t="array" ref="C975">ROUND(MDETERM($I$938:$N$943-$C$965*MUNIT(6)),6)</f>
        <v/>
      </c>
      <c r="D975" s="3">
        <f t="array" ref="D975">ROUND(MDETERM($P$938:$U$943-$D$965*MUNIT(6)),6)</f>
        <v/>
      </c>
      <c r="E975" s="3">
        <f t="array" ref="E975">ROUND(MDETERM($W$938:$AB$943-$E$965*MUNIT(6)),6)</f>
        <v/>
      </c>
      <c r="F975" s="3">
        <f t="array" ref="F975">ROUND(MDETERM($AD$938:$AI$943-$F$965*MUNIT(6)),6)</f>
        <v/>
      </c>
      <c r="G975" s="3">
        <f t="array" ref="G975">ROUND(MDETERM($AK$938:$AP$943-$G$965*MUNIT(6)),6)</f>
        <v/>
      </c>
    </row>
    <row r="976">
      <c r="A976" s="3" t="inlineStr">
        <is>
          <t xml:space="preserve">  det(M − λ(2)I)</t>
        </is>
      </c>
      <c r="B976" s="3">
        <f t="array" ref="B976">ROUND(MDETERM($B$938:$G$943-$B$966*MUNIT(6)),6)</f>
        <v/>
      </c>
      <c r="C976" s="3">
        <f t="array" ref="C976">ROUND(MDETERM($I$938:$N$943-$C$966*MUNIT(6)),6)</f>
        <v/>
      </c>
      <c r="D976" s="3">
        <f t="array" ref="D976">ROUND(MDETERM($P$938:$U$943-$D$966*MUNIT(6)),6)</f>
        <v/>
      </c>
      <c r="E976" s="3">
        <f t="array" ref="E976">ROUND(MDETERM($W$938:$AB$943-$E$966*MUNIT(6)),6)</f>
        <v/>
      </c>
      <c r="F976" s="3">
        <f t="array" ref="F976">ROUND(MDETERM($AD$938:$AI$943-$F$966*MUNIT(6)),6)</f>
        <v/>
      </c>
      <c r="G976" s="3">
        <f t="array" ref="G976">ROUND(MDETERM($AK$938:$AP$943-$G$966*MUNIT(6)),6)</f>
        <v/>
      </c>
    </row>
    <row r="977">
      <c r="A977" s="3" t="inlineStr">
        <is>
          <t xml:space="preserve">  det(M − λ(3)I)</t>
        </is>
      </c>
      <c r="B977" s="3">
        <f t="array" ref="B977">ROUND(MDETERM($B$938:$G$943-$B$967*MUNIT(6)),6)</f>
        <v/>
      </c>
      <c r="C977" s="3">
        <f t="array" ref="C977">ROUND(MDETERM($I$938:$N$943-$C$967*MUNIT(6)),6)</f>
        <v/>
      </c>
      <c r="D977" s="3">
        <f t="array" ref="D977">ROUND(MDETERM($P$938:$U$943-$D$967*MUNIT(6)),6)</f>
        <v/>
      </c>
      <c r="E977" s="3">
        <f t="array" ref="E977">ROUND(MDETERM($W$938:$AB$943-$E$967*MUNIT(6)),6)</f>
        <v/>
      </c>
      <c r="F977" s="3">
        <f t="array" ref="F977">ROUND(MDETERM($AD$938:$AI$943-$F$967*MUNIT(6)),6)</f>
        <v/>
      </c>
      <c r="G977" s="3">
        <f t="array" ref="G977">ROUND(MDETERM($AK$938:$AP$943-$G$967*MUNIT(6)),6)</f>
        <v/>
      </c>
    </row>
    <row r="978">
      <c r="A978" s="3" t="inlineStr">
        <is>
          <t xml:space="preserve">  det(M − λ(4)I)</t>
        </is>
      </c>
      <c r="B978" s="3">
        <f t="array" ref="B978">ROUND(MDETERM($B$938:$G$943-$B$968*MUNIT(6)),6)</f>
        <v/>
      </c>
      <c r="C978" s="3">
        <f t="array" ref="C978">ROUND(MDETERM($I$938:$N$943-$C$968*MUNIT(6)),6)</f>
        <v/>
      </c>
      <c r="D978" s="3">
        <f t="array" ref="D978">ROUND(MDETERM($P$938:$U$943-$D$968*MUNIT(6)),6)</f>
        <v/>
      </c>
      <c r="E978" s="3">
        <f t="array" ref="E978">ROUND(MDETERM($W$938:$AB$943-$E$968*MUNIT(6)),6)</f>
        <v/>
      </c>
      <c r="F978" s="3">
        <f t="array" ref="F978">ROUND(MDETERM($AD$938:$AI$943-$F$968*MUNIT(6)),6)</f>
        <v/>
      </c>
      <c r="G978" s="3">
        <f t="array" ref="G978">ROUND(MDETERM($AK$938:$AP$943-$G$968*MUNIT(6)),6)</f>
        <v/>
      </c>
    </row>
    <row r="979">
      <c r="A979" s="3" t="inlineStr">
        <is>
          <t xml:space="preserve">  det(M − λ(5)I)</t>
        </is>
      </c>
      <c r="B979" s="3">
        <f t="array" ref="B979">ROUND(MDETERM($B$938:$G$943-$B$969*MUNIT(6)),6)</f>
        <v/>
      </c>
      <c r="C979" s="3">
        <f t="array" ref="C979">ROUND(MDETERM($I$938:$N$943-$C$969*MUNIT(6)),6)</f>
        <v/>
      </c>
      <c r="D979" s="3">
        <f t="array" ref="D979">ROUND(MDETERM($P$938:$U$943-$D$969*MUNIT(6)),6)</f>
        <v/>
      </c>
      <c r="E979" s="3">
        <f t="array" ref="E979">ROUND(MDETERM($W$938:$AB$943-$E$969*MUNIT(6)),6)</f>
        <v/>
      </c>
      <c r="F979" s="3">
        <f t="array" ref="F979">ROUND(MDETERM($AD$938:$AI$943-$F$969*MUNIT(6)),6)</f>
        <v/>
      </c>
      <c r="G979" s="3">
        <f t="array" ref="G979">ROUND(MDETERM($AK$938:$AP$943-$G$969*MUNIT(6)),6)</f>
        <v/>
      </c>
    </row>
    <row r="980">
      <c r="A980" s="3" t="inlineStr">
        <is>
          <t xml:space="preserve">  det(M − λ(6)I)</t>
        </is>
      </c>
      <c r="B980" s="3">
        <f t="array" ref="B980">ROUND(MDETERM($B$938:$G$943-$B$970*MUNIT(6)),6)</f>
        <v/>
      </c>
      <c r="C980" s="3">
        <f t="array" ref="C980">ROUND(MDETERM($I$938:$N$943-$C$970*MUNIT(6)),6)</f>
        <v/>
      </c>
      <c r="D980" s="3">
        <f t="array" ref="D980">ROUND(MDETERM($P$938:$U$943-$D$970*MUNIT(6)),6)</f>
        <v/>
      </c>
      <c r="E980" s="3">
        <f t="array" ref="E980">ROUND(MDETERM($W$938:$AB$943-$E$970*MUNIT(6)),6)</f>
        <v/>
      </c>
      <c r="F980" s="3">
        <f t="array" ref="F980">ROUND(MDETERM($AD$938:$AI$943-$F$970*MUNIT(6)),6)</f>
        <v/>
      </c>
      <c r="G980" s="3">
        <f t="array" ref="G980">ROUND(MDETERM($AK$938:$AP$943-$G$970*MUNIT(6)),6)</f>
        <v/>
      </c>
    </row>
    <row r="984" ht="16" customHeight="1">
      <c r="A984" s="14" t="inlineStr">
        <is>
          <t>RAG R1-R2 | llama3.3:70b</t>
        </is>
      </c>
      <c r="B984" s="9" t="inlineStr">
        <is>
          <t>run 1 (raw, pasted)</t>
        </is>
      </c>
      <c r="I984" s="9" t="inlineStr">
        <is>
          <t>run 2 (raw, pasted)</t>
        </is>
      </c>
      <c r="P984" s="9" t="inlineStr">
        <is>
          <t>run 3 (raw, pasted)</t>
        </is>
      </c>
      <c r="W984" s="9" t="inlineStr">
        <is>
          <t>run 4 (raw, pasted)</t>
        </is>
      </c>
      <c r="AD984" s="9" t="inlineStr">
        <is>
          <t>run 5: returned no matrix</t>
        </is>
      </c>
      <c r="AK984" s="9" t="inlineStr">
        <is>
          <t>Step2 average matrix (formula)</t>
        </is>
      </c>
      <c r="AR984" s="9" t="inlineStr">
        <is>
          <t>ground truth (reference)</t>
        </is>
      </c>
    </row>
    <row r="985" ht="60" customHeight="1">
      <c r="B985" s="15" t="inlineStr">
        <is>
          <t>Payload</t>
        </is>
      </c>
      <c r="C985" s="15" t="inlineStr">
        <is>
          <t>Power System</t>
        </is>
      </c>
      <c r="D985" s="15" t="inlineStr">
        <is>
          <t>Communication System</t>
        </is>
      </c>
      <c r="E985" s="15" t="inlineStr">
        <is>
          <t>Structural System</t>
        </is>
      </c>
      <c r="F985" s="15" t="inlineStr">
        <is>
          <t>Thermal Control System</t>
        </is>
      </c>
      <c r="G985" s="15" t="inlineStr">
        <is>
          <t>Propulsion System</t>
        </is>
      </c>
      <c r="I985" s="15" t="inlineStr">
        <is>
          <t>Payload</t>
        </is>
      </c>
      <c r="J985" s="15" t="inlineStr">
        <is>
          <t>Power System</t>
        </is>
      </c>
      <c r="K985" s="15" t="inlineStr">
        <is>
          <t>Communication System</t>
        </is>
      </c>
      <c r="L985" s="15" t="inlineStr">
        <is>
          <t>Structural System</t>
        </is>
      </c>
      <c r="M985" s="15" t="inlineStr">
        <is>
          <t>Thermal Control System</t>
        </is>
      </c>
      <c r="N985" s="15" t="inlineStr">
        <is>
          <t>Propulsion System</t>
        </is>
      </c>
      <c r="P985" s="15" t="inlineStr">
        <is>
          <t>Payload</t>
        </is>
      </c>
      <c r="Q985" s="15" t="inlineStr">
        <is>
          <t>Power System</t>
        </is>
      </c>
      <c r="R985" s="15" t="inlineStr">
        <is>
          <t>Communication System</t>
        </is>
      </c>
      <c r="S985" s="15" t="inlineStr">
        <is>
          <t>Structural System</t>
        </is>
      </c>
      <c r="T985" s="15" t="inlineStr">
        <is>
          <t>Thermal Control System</t>
        </is>
      </c>
      <c r="U985" s="15" t="inlineStr">
        <is>
          <t>Propulsion System</t>
        </is>
      </c>
      <c r="W985" s="15" t="inlineStr">
        <is>
          <t>Payload</t>
        </is>
      </c>
      <c r="X985" s="15" t="inlineStr">
        <is>
          <t>Power System</t>
        </is>
      </c>
      <c r="Y985" s="15" t="inlineStr">
        <is>
          <t>Communication System</t>
        </is>
      </c>
      <c r="Z985" s="15" t="inlineStr">
        <is>
          <t>Structural System</t>
        </is>
      </c>
      <c r="AA985" s="15" t="inlineStr">
        <is>
          <t>Thermal Control System</t>
        </is>
      </c>
      <c r="AB985" s="15" t="inlineStr">
        <is>
          <t>Propulsion System</t>
        </is>
      </c>
      <c r="AK985" s="15" t="inlineStr">
        <is>
          <t>Payload</t>
        </is>
      </c>
      <c r="AL985" s="15" t="inlineStr">
        <is>
          <t>Power System</t>
        </is>
      </c>
      <c r="AM985" s="15" t="inlineStr">
        <is>
          <t>Communication System</t>
        </is>
      </c>
      <c r="AN985" s="15" t="inlineStr">
        <is>
          <t>Structural System</t>
        </is>
      </c>
      <c r="AO985" s="15" t="inlineStr">
        <is>
          <t>Thermal Control System</t>
        </is>
      </c>
      <c r="AP985" s="15" t="inlineStr">
        <is>
          <t>Propulsion System</t>
        </is>
      </c>
    </row>
    <row r="986">
      <c r="A986" s="3" t="inlineStr">
        <is>
          <t>Payload</t>
        </is>
      </c>
      <c r="B986" s="8" t="n">
        <v>1</v>
      </c>
      <c r="C986" s="8" t="n">
        <v>1</v>
      </c>
      <c r="D986" s="8" t="n">
        <v>1</v>
      </c>
      <c r="E986" s="8" t="n">
        <v>1</v>
      </c>
      <c r="F986" s="8" t="n">
        <v>1</v>
      </c>
      <c r="G986" s="8" t="n">
        <v>1</v>
      </c>
      <c r="I986" s="8" t="n">
        <v>1</v>
      </c>
      <c r="J986" s="8" t="n">
        <v>1</v>
      </c>
      <c r="K986" s="8" t="n">
        <v>1</v>
      </c>
      <c r="L986" s="8" t="n">
        <v>1</v>
      </c>
      <c r="M986" s="8" t="n">
        <v>1</v>
      </c>
      <c r="N986" s="8" t="n">
        <v>1</v>
      </c>
      <c r="P986" s="8" t="n">
        <v>1</v>
      </c>
      <c r="Q986" s="8" t="n">
        <v>1</v>
      </c>
      <c r="R986" s="8" t="n">
        <v>1</v>
      </c>
      <c r="S986" s="8" t="n">
        <v>1</v>
      </c>
      <c r="T986" s="8" t="n">
        <v>1</v>
      </c>
      <c r="U986" s="8" t="n">
        <v>1</v>
      </c>
      <c r="W986" s="8" t="n">
        <v>1</v>
      </c>
      <c r="X986" s="8" t="n">
        <v>1</v>
      </c>
      <c r="Y986" s="8" t="n">
        <v>1</v>
      </c>
      <c r="Z986" s="8" t="n">
        <v>1</v>
      </c>
      <c r="AA986" s="8" t="n">
        <v>1</v>
      </c>
      <c r="AB986" s="8" t="n">
        <v>1</v>
      </c>
      <c r="AK986" s="8">
        <f>IF(($B$986&lt;&gt;2)+($I$986&lt;&gt;2)+($P$986&lt;&gt;2)+($W$986&lt;&gt;2)=0,2,IF((($B$986&lt;&gt;2)*$B$986+($I$986&lt;&gt;2)*$I$986+($P$986&lt;&gt;2)*$P$986+($W$986&lt;&gt;2)*$W$986)/(($B$986&lt;&gt;2)+($I$986&lt;&gt;2)+($P$986&lt;&gt;2)+($W$986&lt;&gt;2))&gt;=0.5,1,0))</f>
        <v/>
      </c>
      <c r="AL986" s="8">
        <f>IF(($C$986&lt;&gt;2)+($J$986&lt;&gt;2)+($Q$986&lt;&gt;2)+($X$986&lt;&gt;2)=0,2,IF((($C$986&lt;&gt;2)*$C$986+($J$986&lt;&gt;2)*$J$986+($Q$986&lt;&gt;2)*$Q$986+($X$986&lt;&gt;2)*$X$986)/(($C$986&lt;&gt;2)+($J$986&lt;&gt;2)+($Q$986&lt;&gt;2)+($X$986&lt;&gt;2))&gt;=0.5,1,0))</f>
        <v/>
      </c>
      <c r="AM986" s="8">
        <f>IF(($D$986&lt;&gt;2)+($K$986&lt;&gt;2)+($R$986&lt;&gt;2)+($Y$986&lt;&gt;2)=0,2,IF((($D$986&lt;&gt;2)*$D$986+($K$986&lt;&gt;2)*$K$986+($R$986&lt;&gt;2)*$R$986+($Y$986&lt;&gt;2)*$Y$986)/(($D$986&lt;&gt;2)+($K$986&lt;&gt;2)+($R$986&lt;&gt;2)+($Y$986&lt;&gt;2))&gt;=0.5,1,0))</f>
        <v/>
      </c>
      <c r="AN986" s="8">
        <f>IF(($E$986&lt;&gt;2)+($L$986&lt;&gt;2)+($S$986&lt;&gt;2)+($Z$986&lt;&gt;2)=0,2,IF((($E$986&lt;&gt;2)*$E$986+($L$986&lt;&gt;2)*$L$986+($S$986&lt;&gt;2)*$S$986+($Z$986&lt;&gt;2)*$Z$986)/(($E$986&lt;&gt;2)+($L$986&lt;&gt;2)+($S$986&lt;&gt;2)+($Z$986&lt;&gt;2))&gt;=0.5,1,0))</f>
        <v/>
      </c>
      <c r="AO986" s="8">
        <f>IF(($F$986&lt;&gt;2)+($M$986&lt;&gt;2)+($T$986&lt;&gt;2)+($AA$986&lt;&gt;2)=0,2,IF((($F$986&lt;&gt;2)*$F$986+($M$986&lt;&gt;2)*$M$986+($T$986&lt;&gt;2)*$T$986+($AA$986&lt;&gt;2)*$AA$986)/(($F$986&lt;&gt;2)+($M$986&lt;&gt;2)+($T$986&lt;&gt;2)+($AA$986&lt;&gt;2))&gt;=0.5,1,0))</f>
        <v/>
      </c>
      <c r="AP986" s="8">
        <f>IF(($G$986&lt;&gt;2)+($N$986&lt;&gt;2)+($U$986&lt;&gt;2)+($AB$986&lt;&gt;2)=0,2,IF((($G$986&lt;&gt;2)*$G$986+($N$986&lt;&gt;2)*$N$986+($U$986&lt;&gt;2)*$U$986+($AB$986&lt;&gt;2)*$AB$986)/(($G$986&lt;&gt;2)+($N$986&lt;&gt;2)+($U$986&lt;&gt;2)+($AB$986&lt;&gt;2))&gt;=0.5,1,0))</f>
        <v/>
      </c>
      <c r="AR986" s="16">
        <f>'Ground truth'!$B$3</f>
        <v/>
      </c>
      <c r="AS986" s="16">
        <f>'Ground truth'!$C$3</f>
        <v/>
      </c>
      <c r="AT986" s="16">
        <f>'Ground truth'!$D$3</f>
        <v/>
      </c>
      <c r="AU986" s="16">
        <f>'Ground truth'!$E$3</f>
        <v/>
      </c>
      <c r="AV986" s="16">
        <f>'Ground truth'!$F$3</f>
        <v/>
      </c>
      <c r="AW986" s="16">
        <f>'Ground truth'!$G$3</f>
        <v/>
      </c>
    </row>
    <row r="987">
      <c r="A987" s="3" t="inlineStr">
        <is>
          <t>Power System</t>
        </is>
      </c>
      <c r="B987" s="8" t="n">
        <v>1</v>
      </c>
      <c r="C987" s="8" t="n">
        <v>1</v>
      </c>
      <c r="D987" s="8" t="n">
        <v>1</v>
      </c>
      <c r="E987" s="8" t="n">
        <v>0</v>
      </c>
      <c r="F987" s="8" t="n">
        <v>1</v>
      </c>
      <c r="G987" s="8" t="n">
        <v>0</v>
      </c>
      <c r="I987" s="8" t="n">
        <v>1</v>
      </c>
      <c r="J987" s="8" t="n">
        <v>1</v>
      </c>
      <c r="K987" s="8" t="n">
        <v>1</v>
      </c>
      <c r="L987" s="8" t="n">
        <v>0</v>
      </c>
      <c r="M987" s="8" t="n">
        <v>1</v>
      </c>
      <c r="N987" s="8" t="n">
        <v>0</v>
      </c>
      <c r="P987" s="8" t="n">
        <v>1</v>
      </c>
      <c r="Q987" s="8" t="n">
        <v>1</v>
      </c>
      <c r="R987" s="8" t="n">
        <v>1</v>
      </c>
      <c r="S987" s="8" t="n">
        <v>0</v>
      </c>
      <c r="T987" s="8" t="n">
        <v>1</v>
      </c>
      <c r="U987" s="8" t="n">
        <v>0</v>
      </c>
      <c r="W987" s="8" t="n">
        <v>1</v>
      </c>
      <c r="X987" s="8" t="n">
        <v>1</v>
      </c>
      <c r="Y987" s="8" t="n">
        <v>1</v>
      </c>
      <c r="Z987" s="8" t="n">
        <v>0</v>
      </c>
      <c r="AA987" s="8" t="n">
        <v>1</v>
      </c>
      <c r="AB987" s="8" t="n">
        <v>0</v>
      </c>
      <c r="AK987" s="8">
        <f>IF(($B$987&lt;&gt;2)+($I$987&lt;&gt;2)+($P$987&lt;&gt;2)+($W$987&lt;&gt;2)=0,2,IF((($B$987&lt;&gt;2)*$B$987+($I$987&lt;&gt;2)*$I$987+($P$987&lt;&gt;2)*$P$987+($W$987&lt;&gt;2)*$W$987)/(($B$987&lt;&gt;2)+($I$987&lt;&gt;2)+($P$987&lt;&gt;2)+($W$987&lt;&gt;2))&gt;=0.5,1,0))</f>
        <v/>
      </c>
      <c r="AL987" s="8">
        <f>IF(($C$987&lt;&gt;2)+($J$987&lt;&gt;2)+($Q$987&lt;&gt;2)+($X$987&lt;&gt;2)=0,2,IF((($C$987&lt;&gt;2)*$C$987+($J$987&lt;&gt;2)*$J$987+($Q$987&lt;&gt;2)*$Q$987+($X$987&lt;&gt;2)*$X$987)/(($C$987&lt;&gt;2)+($J$987&lt;&gt;2)+($Q$987&lt;&gt;2)+($X$987&lt;&gt;2))&gt;=0.5,1,0))</f>
        <v/>
      </c>
      <c r="AM987" s="8">
        <f>IF(($D$987&lt;&gt;2)+($K$987&lt;&gt;2)+($R$987&lt;&gt;2)+($Y$987&lt;&gt;2)=0,2,IF((($D$987&lt;&gt;2)*$D$987+($K$987&lt;&gt;2)*$K$987+($R$987&lt;&gt;2)*$R$987+($Y$987&lt;&gt;2)*$Y$987)/(($D$987&lt;&gt;2)+($K$987&lt;&gt;2)+($R$987&lt;&gt;2)+($Y$987&lt;&gt;2))&gt;=0.5,1,0))</f>
        <v/>
      </c>
      <c r="AN987" s="8">
        <f>IF(($E$987&lt;&gt;2)+($L$987&lt;&gt;2)+($S$987&lt;&gt;2)+($Z$987&lt;&gt;2)=0,2,IF((($E$987&lt;&gt;2)*$E$987+($L$987&lt;&gt;2)*$L$987+($S$987&lt;&gt;2)*$S$987+($Z$987&lt;&gt;2)*$Z$987)/(($E$987&lt;&gt;2)+($L$987&lt;&gt;2)+($S$987&lt;&gt;2)+($Z$987&lt;&gt;2))&gt;=0.5,1,0))</f>
        <v/>
      </c>
      <c r="AO987" s="8">
        <f>IF(($F$987&lt;&gt;2)+($M$987&lt;&gt;2)+($T$987&lt;&gt;2)+($AA$987&lt;&gt;2)=0,2,IF((($F$987&lt;&gt;2)*$F$987+($M$987&lt;&gt;2)*$M$987+($T$987&lt;&gt;2)*$T$987+($AA$987&lt;&gt;2)*$AA$987)/(($F$987&lt;&gt;2)+($M$987&lt;&gt;2)+($T$987&lt;&gt;2)+($AA$987&lt;&gt;2))&gt;=0.5,1,0))</f>
        <v/>
      </c>
      <c r="AP987" s="8">
        <f>IF(($G$987&lt;&gt;2)+($N$987&lt;&gt;2)+($U$987&lt;&gt;2)+($AB$987&lt;&gt;2)=0,2,IF((($G$987&lt;&gt;2)*$G$987+($N$987&lt;&gt;2)*$N$987+($U$987&lt;&gt;2)*$U$987+($AB$987&lt;&gt;2)*$AB$987)/(($G$987&lt;&gt;2)+($N$987&lt;&gt;2)+($U$987&lt;&gt;2)+($AB$987&lt;&gt;2))&gt;=0.5,1,0))</f>
        <v/>
      </c>
      <c r="AR987" s="16">
        <f>'Ground truth'!$B$4</f>
        <v/>
      </c>
      <c r="AS987" s="16">
        <f>'Ground truth'!$C$4</f>
        <v/>
      </c>
      <c r="AT987" s="16">
        <f>'Ground truth'!$D$4</f>
        <v/>
      </c>
      <c r="AU987" s="16">
        <f>'Ground truth'!$E$4</f>
        <v/>
      </c>
      <c r="AV987" s="16">
        <f>'Ground truth'!$F$4</f>
        <v/>
      </c>
      <c r="AW987" s="16">
        <f>'Ground truth'!$G$4</f>
        <v/>
      </c>
    </row>
    <row r="988">
      <c r="A988" s="3" t="inlineStr">
        <is>
          <t>Communication System</t>
        </is>
      </c>
      <c r="B988" s="8" t="n">
        <v>1</v>
      </c>
      <c r="C988" s="8" t="n">
        <v>1</v>
      </c>
      <c r="D988" s="8" t="n">
        <v>1</v>
      </c>
      <c r="E988" s="8" t="n">
        <v>1</v>
      </c>
      <c r="F988" s="8" t="n">
        <v>1</v>
      </c>
      <c r="G988" s="8" t="n">
        <v>1</v>
      </c>
      <c r="I988" s="8" t="n">
        <v>1</v>
      </c>
      <c r="J988" s="8" t="n">
        <v>1</v>
      </c>
      <c r="K988" s="8" t="n">
        <v>1</v>
      </c>
      <c r="L988" s="8" t="n">
        <v>1</v>
      </c>
      <c r="M988" s="8" t="n">
        <v>1</v>
      </c>
      <c r="N988" s="8" t="n">
        <v>1</v>
      </c>
      <c r="P988" s="8" t="n">
        <v>1</v>
      </c>
      <c r="Q988" s="8" t="n">
        <v>1</v>
      </c>
      <c r="R988" s="8" t="n">
        <v>1</v>
      </c>
      <c r="S988" s="8" t="n">
        <v>1</v>
      </c>
      <c r="T988" s="8" t="n">
        <v>1</v>
      </c>
      <c r="U988" s="8" t="n">
        <v>1</v>
      </c>
      <c r="W988" s="8" t="n">
        <v>1</v>
      </c>
      <c r="X988" s="8" t="n">
        <v>1</v>
      </c>
      <c r="Y988" s="8" t="n">
        <v>1</v>
      </c>
      <c r="Z988" s="8" t="n">
        <v>1</v>
      </c>
      <c r="AA988" s="8" t="n">
        <v>1</v>
      </c>
      <c r="AB988" s="8" t="n">
        <v>1</v>
      </c>
      <c r="AK988" s="8">
        <f>IF(($B$988&lt;&gt;2)+($I$988&lt;&gt;2)+($P$988&lt;&gt;2)+($W$988&lt;&gt;2)=0,2,IF((($B$988&lt;&gt;2)*$B$988+($I$988&lt;&gt;2)*$I$988+($P$988&lt;&gt;2)*$P$988+($W$988&lt;&gt;2)*$W$988)/(($B$988&lt;&gt;2)+($I$988&lt;&gt;2)+($P$988&lt;&gt;2)+($W$988&lt;&gt;2))&gt;=0.5,1,0))</f>
        <v/>
      </c>
      <c r="AL988" s="8">
        <f>IF(($C$988&lt;&gt;2)+($J$988&lt;&gt;2)+($Q$988&lt;&gt;2)+($X$988&lt;&gt;2)=0,2,IF((($C$988&lt;&gt;2)*$C$988+($J$988&lt;&gt;2)*$J$988+($Q$988&lt;&gt;2)*$Q$988+($X$988&lt;&gt;2)*$X$988)/(($C$988&lt;&gt;2)+($J$988&lt;&gt;2)+($Q$988&lt;&gt;2)+($X$988&lt;&gt;2))&gt;=0.5,1,0))</f>
        <v/>
      </c>
      <c r="AM988" s="8">
        <f>IF(($D$988&lt;&gt;2)+($K$988&lt;&gt;2)+($R$988&lt;&gt;2)+($Y$988&lt;&gt;2)=0,2,IF((($D$988&lt;&gt;2)*$D$988+($K$988&lt;&gt;2)*$K$988+($R$988&lt;&gt;2)*$R$988+($Y$988&lt;&gt;2)*$Y$988)/(($D$988&lt;&gt;2)+($K$988&lt;&gt;2)+($R$988&lt;&gt;2)+($Y$988&lt;&gt;2))&gt;=0.5,1,0))</f>
        <v/>
      </c>
      <c r="AN988" s="8">
        <f>IF(($E$988&lt;&gt;2)+($L$988&lt;&gt;2)+($S$988&lt;&gt;2)+($Z$988&lt;&gt;2)=0,2,IF((($E$988&lt;&gt;2)*$E$988+($L$988&lt;&gt;2)*$L$988+($S$988&lt;&gt;2)*$S$988+($Z$988&lt;&gt;2)*$Z$988)/(($E$988&lt;&gt;2)+($L$988&lt;&gt;2)+($S$988&lt;&gt;2)+($Z$988&lt;&gt;2))&gt;=0.5,1,0))</f>
        <v/>
      </c>
      <c r="AO988" s="8">
        <f>IF(($F$988&lt;&gt;2)+($M$988&lt;&gt;2)+($T$988&lt;&gt;2)+($AA$988&lt;&gt;2)=0,2,IF((($F$988&lt;&gt;2)*$F$988+($M$988&lt;&gt;2)*$M$988+($T$988&lt;&gt;2)*$T$988+($AA$988&lt;&gt;2)*$AA$988)/(($F$988&lt;&gt;2)+($M$988&lt;&gt;2)+($T$988&lt;&gt;2)+($AA$988&lt;&gt;2))&gt;=0.5,1,0))</f>
        <v/>
      </c>
      <c r="AP988" s="8">
        <f>IF(($G$988&lt;&gt;2)+($N$988&lt;&gt;2)+($U$988&lt;&gt;2)+($AB$988&lt;&gt;2)=0,2,IF((($G$988&lt;&gt;2)*$G$988+($N$988&lt;&gt;2)*$N$988+($U$988&lt;&gt;2)*$U$988+($AB$988&lt;&gt;2)*$AB$988)/(($G$988&lt;&gt;2)+($N$988&lt;&gt;2)+($U$988&lt;&gt;2)+($AB$988&lt;&gt;2))&gt;=0.5,1,0))</f>
        <v/>
      </c>
      <c r="AR988" s="16">
        <f>'Ground truth'!$B$5</f>
        <v/>
      </c>
      <c r="AS988" s="16">
        <f>'Ground truth'!$C$5</f>
        <v/>
      </c>
      <c r="AT988" s="16">
        <f>'Ground truth'!$D$5</f>
        <v/>
      </c>
      <c r="AU988" s="16">
        <f>'Ground truth'!$E$5</f>
        <v/>
      </c>
      <c r="AV988" s="16">
        <f>'Ground truth'!$F$5</f>
        <v/>
      </c>
      <c r="AW988" s="16">
        <f>'Ground truth'!$G$5</f>
        <v/>
      </c>
    </row>
    <row r="989">
      <c r="A989" s="3" t="inlineStr">
        <is>
          <t>Structural System</t>
        </is>
      </c>
      <c r="B989" s="8" t="n">
        <v>1</v>
      </c>
      <c r="C989" s="8" t="n">
        <v>0</v>
      </c>
      <c r="D989" s="8" t="n">
        <v>1</v>
      </c>
      <c r="E989" s="8" t="n">
        <v>1</v>
      </c>
      <c r="F989" s="8" t="n">
        <v>1</v>
      </c>
      <c r="G989" s="8" t="n">
        <v>1</v>
      </c>
      <c r="I989" s="8" t="n">
        <v>1</v>
      </c>
      <c r="J989" s="8" t="n">
        <v>0</v>
      </c>
      <c r="K989" s="8" t="n">
        <v>1</v>
      </c>
      <c r="L989" s="8" t="n">
        <v>1</v>
      </c>
      <c r="M989" s="8" t="n">
        <v>1</v>
      </c>
      <c r="N989" s="8" t="n">
        <v>1</v>
      </c>
      <c r="P989" s="8" t="n">
        <v>1</v>
      </c>
      <c r="Q989" s="8" t="n">
        <v>0</v>
      </c>
      <c r="R989" s="8" t="n">
        <v>1</v>
      </c>
      <c r="S989" s="8" t="n">
        <v>1</v>
      </c>
      <c r="T989" s="8" t="n">
        <v>1</v>
      </c>
      <c r="U989" s="8" t="n">
        <v>1</v>
      </c>
      <c r="W989" s="8" t="n">
        <v>1</v>
      </c>
      <c r="X989" s="8" t="n">
        <v>0</v>
      </c>
      <c r="Y989" s="8" t="n">
        <v>1</v>
      </c>
      <c r="Z989" s="8" t="n">
        <v>1</v>
      </c>
      <c r="AA989" s="8" t="n">
        <v>1</v>
      </c>
      <c r="AB989" s="8" t="n">
        <v>1</v>
      </c>
      <c r="AK989" s="8">
        <f>IF(($B$989&lt;&gt;2)+($I$989&lt;&gt;2)+($P$989&lt;&gt;2)+($W$989&lt;&gt;2)=0,2,IF((($B$989&lt;&gt;2)*$B$989+($I$989&lt;&gt;2)*$I$989+($P$989&lt;&gt;2)*$P$989+($W$989&lt;&gt;2)*$W$989)/(($B$989&lt;&gt;2)+($I$989&lt;&gt;2)+($P$989&lt;&gt;2)+($W$989&lt;&gt;2))&gt;=0.5,1,0))</f>
        <v/>
      </c>
      <c r="AL989" s="8">
        <f>IF(($C$989&lt;&gt;2)+($J$989&lt;&gt;2)+($Q$989&lt;&gt;2)+($X$989&lt;&gt;2)=0,2,IF((($C$989&lt;&gt;2)*$C$989+($J$989&lt;&gt;2)*$J$989+($Q$989&lt;&gt;2)*$Q$989+($X$989&lt;&gt;2)*$X$989)/(($C$989&lt;&gt;2)+($J$989&lt;&gt;2)+($Q$989&lt;&gt;2)+($X$989&lt;&gt;2))&gt;=0.5,1,0))</f>
        <v/>
      </c>
      <c r="AM989" s="8">
        <f>IF(($D$989&lt;&gt;2)+($K$989&lt;&gt;2)+($R$989&lt;&gt;2)+($Y$989&lt;&gt;2)=0,2,IF((($D$989&lt;&gt;2)*$D$989+($K$989&lt;&gt;2)*$K$989+($R$989&lt;&gt;2)*$R$989+($Y$989&lt;&gt;2)*$Y$989)/(($D$989&lt;&gt;2)+($K$989&lt;&gt;2)+($R$989&lt;&gt;2)+($Y$989&lt;&gt;2))&gt;=0.5,1,0))</f>
        <v/>
      </c>
      <c r="AN989" s="8">
        <f>IF(($E$989&lt;&gt;2)+($L$989&lt;&gt;2)+($S$989&lt;&gt;2)+($Z$989&lt;&gt;2)=0,2,IF((($E$989&lt;&gt;2)*$E$989+($L$989&lt;&gt;2)*$L$989+($S$989&lt;&gt;2)*$S$989+($Z$989&lt;&gt;2)*$Z$989)/(($E$989&lt;&gt;2)+($L$989&lt;&gt;2)+($S$989&lt;&gt;2)+($Z$989&lt;&gt;2))&gt;=0.5,1,0))</f>
        <v/>
      </c>
      <c r="AO989" s="8">
        <f>IF(($F$989&lt;&gt;2)+($M$989&lt;&gt;2)+($T$989&lt;&gt;2)+($AA$989&lt;&gt;2)=0,2,IF((($F$989&lt;&gt;2)*$F$989+($M$989&lt;&gt;2)*$M$989+($T$989&lt;&gt;2)*$T$989+($AA$989&lt;&gt;2)*$AA$989)/(($F$989&lt;&gt;2)+($M$989&lt;&gt;2)+($T$989&lt;&gt;2)+($AA$989&lt;&gt;2))&gt;=0.5,1,0))</f>
        <v/>
      </c>
      <c r="AP989" s="8">
        <f>IF(($G$989&lt;&gt;2)+($N$989&lt;&gt;2)+($U$989&lt;&gt;2)+($AB$989&lt;&gt;2)=0,2,IF((($G$989&lt;&gt;2)*$G$989+($N$989&lt;&gt;2)*$N$989+($U$989&lt;&gt;2)*$U$989+($AB$989&lt;&gt;2)*$AB$989)/(($G$989&lt;&gt;2)+($N$989&lt;&gt;2)+($U$989&lt;&gt;2)+($AB$989&lt;&gt;2))&gt;=0.5,1,0))</f>
        <v/>
      </c>
      <c r="AR989" s="16">
        <f>'Ground truth'!$B$6</f>
        <v/>
      </c>
      <c r="AS989" s="16">
        <f>'Ground truth'!$C$6</f>
        <v/>
      </c>
      <c r="AT989" s="16">
        <f>'Ground truth'!$D$6</f>
        <v/>
      </c>
      <c r="AU989" s="16">
        <f>'Ground truth'!$E$6</f>
        <v/>
      </c>
      <c r="AV989" s="16">
        <f>'Ground truth'!$F$6</f>
        <v/>
      </c>
      <c r="AW989" s="16">
        <f>'Ground truth'!$G$6</f>
        <v/>
      </c>
    </row>
    <row r="990">
      <c r="A990" s="3" t="inlineStr">
        <is>
          <t>Thermal Control System</t>
        </is>
      </c>
      <c r="B990" s="8" t="n">
        <v>1</v>
      </c>
      <c r="C990" s="8" t="n">
        <v>1</v>
      </c>
      <c r="D990" s="8" t="n">
        <v>1</v>
      </c>
      <c r="E990" s="8" t="n">
        <v>1</v>
      </c>
      <c r="F990" s="8" t="n">
        <v>1</v>
      </c>
      <c r="G990" s="8" t="n">
        <v>1</v>
      </c>
      <c r="I990" s="8" t="n">
        <v>1</v>
      </c>
      <c r="J990" s="8" t="n">
        <v>1</v>
      </c>
      <c r="K990" s="8" t="n">
        <v>1</v>
      </c>
      <c r="L990" s="8" t="n">
        <v>1</v>
      </c>
      <c r="M990" s="8" t="n">
        <v>1</v>
      </c>
      <c r="N990" s="8" t="n">
        <v>1</v>
      </c>
      <c r="P990" s="8" t="n">
        <v>1</v>
      </c>
      <c r="Q990" s="8" t="n">
        <v>1</v>
      </c>
      <c r="R990" s="8" t="n">
        <v>1</v>
      </c>
      <c r="S990" s="8" t="n">
        <v>1</v>
      </c>
      <c r="T990" s="8" t="n">
        <v>1</v>
      </c>
      <c r="U990" s="8" t="n">
        <v>1</v>
      </c>
      <c r="W990" s="8" t="n">
        <v>1</v>
      </c>
      <c r="X990" s="8" t="n">
        <v>1</v>
      </c>
      <c r="Y990" s="8" t="n">
        <v>1</v>
      </c>
      <c r="Z990" s="8" t="n">
        <v>1</v>
      </c>
      <c r="AA990" s="8" t="n">
        <v>1</v>
      </c>
      <c r="AB990" s="8" t="n">
        <v>1</v>
      </c>
      <c r="AK990" s="8">
        <f>IF(($B$990&lt;&gt;2)+($I$990&lt;&gt;2)+($P$990&lt;&gt;2)+($W$990&lt;&gt;2)=0,2,IF((($B$990&lt;&gt;2)*$B$990+($I$990&lt;&gt;2)*$I$990+($P$990&lt;&gt;2)*$P$990+($W$990&lt;&gt;2)*$W$990)/(($B$990&lt;&gt;2)+($I$990&lt;&gt;2)+($P$990&lt;&gt;2)+($W$990&lt;&gt;2))&gt;=0.5,1,0))</f>
        <v/>
      </c>
      <c r="AL990" s="8">
        <f>IF(($C$990&lt;&gt;2)+($J$990&lt;&gt;2)+($Q$990&lt;&gt;2)+($X$990&lt;&gt;2)=0,2,IF((($C$990&lt;&gt;2)*$C$990+($J$990&lt;&gt;2)*$J$990+($Q$990&lt;&gt;2)*$Q$990+($X$990&lt;&gt;2)*$X$990)/(($C$990&lt;&gt;2)+($J$990&lt;&gt;2)+($Q$990&lt;&gt;2)+($X$990&lt;&gt;2))&gt;=0.5,1,0))</f>
        <v/>
      </c>
      <c r="AM990" s="8">
        <f>IF(($D$990&lt;&gt;2)+($K$990&lt;&gt;2)+($R$990&lt;&gt;2)+($Y$990&lt;&gt;2)=0,2,IF((($D$990&lt;&gt;2)*$D$990+($K$990&lt;&gt;2)*$K$990+($R$990&lt;&gt;2)*$R$990+($Y$990&lt;&gt;2)*$Y$990)/(($D$990&lt;&gt;2)+($K$990&lt;&gt;2)+($R$990&lt;&gt;2)+($Y$990&lt;&gt;2))&gt;=0.5,1,0))</f>
        <v/>
      </c>
      <c r="AN990" s="8">
        <f>IF(($E$990&lt;&gt;2)+($L$990&lt;&gt;2)+($S$990&lt;&gt;2)+($Z$990&lt;&gt;2)=0,2,IF((($E$990&lt;&gt;2)*$E$990+($L$990&lt;&gt;2)*$L$990+($S$990&lt;&gt;2)*$S$990+($Z$990&lt;&gt;2)*$Z$990)/(($E$990&lt;&gt;2)+($L$990&lt;&gt;2)+($S$990&lt;&gt;2)+($Z$990&lt;&gt;2))&gt;=0.5,1,0))</f>
        <v/>
      </c>
      <c r="AO990" s="8">
        <f>IF(($F$990&lt;&gt;2)+($M$990&lt;&gt;2)+($T$990&lt;&gt;2)+($AA$990&lt;&gt;2)=0,2,IF((($F$990&lt;&gt;2)*$F$990+($M$990&lt;&gt;2)*$M$990+($T$990&lt;&gt;2)*$T$990+($AA$990&lt;&gt;2)*$AA$990)/(($F$990&lt;&gt;2)+($M$990&lt;&gt;2)+($T$990&lt;&gt;2)+($AA$990&lt;&gt;2))&gt;=0.5,1,0))</f>
        <v/>
      </c>
      <c r="AP990" s="8">
        <f>IF(($G$990&lt;&gt;2)+($N$990&lt;&gt;2)+($U$990&lt;&gt;2)+($AB$990&lt;&gt;2)=0,2,IF((($G$990&lt;&gt;2)*$G$990+($N$990&lt;&gt;2)*$N$990+($U$990&lt;&gt;2)*$U$990+($AB$990&lt;&gt;2)*$AB$990)/(($G$990&lt;&gt;2)+($N$990&lt;&gt;2)+($U$990&lt;&gt;2)+($AB$990&lt;&gt;2))&gt;=0.5,1,0))</f>
        <v/>
      </c>
      <c r="AR990" s="16">
        <f>'Ground truth'!$B$7</f>
        <v/>
      </c>
      <c r="AS990" s="16">
        <f>'Ground truth'!$C$7</f>
        <v/>
      </c>
      <c r="AT990" s="16">
        <f>'Ground truth'!$D$7</f>
        <v/>
      </c>
      <c r="AU990" s="16">
        <f>'Ground truth'!$E$7</f>
        <v/>
      </c>
      <c r="AV990" s="16">
        <f>'Ground truth'!$F$7</f>
        <v/>
      </c>
      <c r="AW990" s="16">
        <f>'Ground truth'!$G$7</f>
        <v/>
      </c>
    </row>
    <row r="991">
      <c r="A991" s="3" t="inlineStr">
        <is>
          <t>Propulsion System</t>
        </is>
      </c>
      <c r="B991" s="8" t="n">
        <v>1</v>
      </c>
      <c r="C991" s="8" t="n">
        <v>0</v>
      </c>
      <c r="D991" s="8" t="n">
        <v>1</v>
      </c>
      <c r="E991" s="8" t="n">
        <v>1</v>
      </c>
      <c r="F991" s="8" t="n">
        <v>1</v>
      </c>
      <c r="G991" s="8" t="n">
        <v>1</v>
      </c>
      <c r="I991" s="8" t="n">
        <v>1</v>
      </c>
      <c r="J991" s="8" t="n">
        <v>0</v>
      </c>
      <c r="K991" s="8" t="n">
        <v>1</v>
      </c>
      <c r="L991" s="8" t="n">
        <v>1</v>
      </c>
      <c r="M991" s="8" t="n">
        <v>1</v>
      </c>
      <c r="N991" s="8" t="n">
        <v>1</v>
      </c>
      <c r="P991" s="8" t="n">
        <v>1</v>
      </c>
      <c r="Q991" s="8" t="n">
        <v>0</v>
      </c>
      <c r="R991" s="8" t="n">
        <v>1</v>
      </c>
      <c r="S991" s="8" t="n">
        <v>1</v>
      </c>
      <c r="T991" s="8" t="n">
        <v>1</v>
      </c>
      <c r="U991" s="8" t="n">
        <v>1</v>
      </c>
      <c r="W991" s="8" t="n">
        <v>1</v>
      </c>
      <c r="X991" s="8" t="n">
        <v>0</v>
      </c>
      <c r="Y991" s="8" t="n">
        <v>1</v>
      </c>
      <c r="Z991" s="8" t="n">
        <v>1</v>
      </c>
      <c r="AA991" s="8" t="n">
        <v>1</v>
      </c>
      <c r="AB991" s="8" t="n">
        <v>1</v>
      </c>
      <c r="AK991" s="8">
        <f>IF(($B$991&lt;&gt;2)+($I$991&lt;&gt;2)+($P$991&lt;&gt;2)+($W$991&lt;&gt;2)=0,2,IF((($B$991&lt;&gt;2)*$B$991+($I$991&lt;&gt;2)*$I$991+($P$991&lt;&gt;2)*$P$991+($W$991&lt;&gt;2)*$W$991)/(($B$991&lt;&gt;2)+($I$991&lt;&gt;2)+($P$991&lt;&gt;2)+($W$991&lt;&gt;2))&gt;=0.5,1,0))</f>
        <v/>
      </c>
      <c r="AL991" s="8">
        <f>IF(($C$991&lt;&gt;2)+($J$991&lt;&gt;2)+($Q$991&lt;&gt;2)+($X$991&lt;&gt;2)=0,2,IF((($C$991&lt;&gt;2)*$C$991+($J$991&lt;&gt;2)*$J$991+($Q$991&lt;&gt;2)*$Q$991+($X$991&lt;&gt;2)*$X$991)/(($C$991&lt;&gt;2)+($J$991&lt;&gt;2)+($Q$991&lt;&gt;2)+($X$991&lt;&gt;2))&gt;=0.5,1,0))</f>
        <v/>
      </c>
      <c r="AM991" s="8">
        <f>IF(($D$991&lt;&gt;2)+($K$991&lt;&gt;2)+($R$991&lt;&gt;2)+($Y$991&lt;&gt;2)=0,2,IF((($D$991&lt;&gt;2)*$D$991+($K$991&lt;&gt;2)*$K$991+($R$991&lt;&gt;2)*$R$991+($Y$991&lt;&gt;2)*$Y$991)/(($D$991&lt;&gt;2)+($K$991&lt;&gt;2)+($R$991&lt;&gt;2)+($Y$991&lt;&gt;2))&gt;=0.5,1,0))</f>
        <v/>
      </c>
      <c r="AN991" s="8">
        <f>IF(($E$991&lt;&gt;2)+($L$991&lt;&gt;2)+($S$991&lt;&gt;2)+($Z$991&lt;&gt;2)=0,2,IF((($E$991&lt;&gt;2)*$E$991+($L$991&lt;&gt;2)*$L$991+($S$991&lt;&gt;2)*$S$991+($Z$991&lt;&gt;2)*$Z$991)/(($E$991&lt;&gt;2)+($L$991&lt;&gt;2)+($S$991&lt;&gt;2)+($Z$991&lt;&gt;2))&gt;=0.5,1,0))</f>
        <v/>
      </c>
      <c r="AO991" s="8">
        <f>IF(($F$991&lt;&gt;2)+($M$991&lt;&gt;2)+($T$991&lt;&gt;2)+($AA$991&lt;&gt;2)=0,2,IF((($F$991&lt;&gt;2)*$F$991+($M$991&lt;&gt;2)*$M$991+($T$991&lt;&gt;2)*$T$991+($AA$991&lt;&gt;2)*$AA$991)/(($F$991&lt;&gt;2)+($M$991&lt;&gt;2)+($T$991&lt;&gt;2)+($AA$991&lt;&gt;2))&gt;=0.5,1,0))</f>
        <v/>
      </c>
      <c r="AP991" s="8">
        <f>IF(($G$991&lt;&gt;2)+($N$991&lt;&gt;2)+($U$991&lt;&gt;2)+($AB$991&lt;&gt;2)=0,2,IF((($G$991&lt;&gt;2)*$G$991+($N$991&lt;&gt;2)*$N$991+($U$991&lt;&gt;2)*$U$991+($AB$991&lt;&gt;2)*$AB$991)/(($G$991&lt;&gt;2)+($N$991&lt;&gt;2)+($U$991&lt;&gt;2)+($AB$991&lt;&gt;2))&gt;=0.5,1,0))</f>
        <v/>
      </c>
      <c r="AR991" s="16">
        <f>'Ground truth'!$B$8</f>
        <v/>
      </c>
      <c r="AS991" s="16">
        <f>'Ground truth'!$C$8</f>
        <v/>
      </c>
      <c r="AT991" s="16">
        <f>'Ground truth'!$D$8</f>
        <v/>
      </c>
      <c r="AU991" s="16">
        <f>'Ground truth'!$E$8</f>
        <v/>
      </c>
      <c r="AV991" s="16">
        <f>'Ground truth'!$F$8</f>
        <v/>
      </c>
      <c r="AW991" s="16">
        <f>'Ground truth'!$G$8</f>
        <v/>
      </c>
    </row>
    <row r="993">
      <c r="A993" s="17" t="inlineStr">
        <is>
          <t>metrics — confident-only (unsure excluded from denominators)</t>
        </is>
      </c>
      <c r="B993" s="10" t="inlineStr">
        <is>
          <t>run 1</t>
        </is>
      </c>
      <c r="C993" s="10" t="inlineStr">
        <is>
          <t>run 2</t>
        </is>
      </c>
      <c r="D993" s="10" t="inlineStr">
        <is>
          <t>run 3</t>
        </is>
      </c>
      <c r="E993" s="10" t="inlineStr">
        <is>
          <t>run 4</t>
        </is>
      </c>
      <c r="F993" s="10" t="inlineStr">
        <is>
          <t>run 5</t>
        </is>
      </c>
      <c r="G993" s="10" t="inlineStr">
        <is>
          <t>avg-matrix</t>
        </is>
      </c>
      <c r="H993" s="10" t="inlineStr">
        <is>
          <t>mean</t>
        </is>
      </c>
      <c r="I993" s="10" t="inlineStr">
        <is>
          <t>std (pop.)</t>
        </is>
      </c>
      <c r="J993" s="17" t="inlineStr">
        <is>
          <t>notes</t>
        </is>
      </c>
    </row>
    <row r="994">
      <c r="A994" s="7" t="inlineStr">
        <is>
          <t>TP</t>
        </is>
      </c>
      <c r="B994" s="7">
        <f>SUMPRODUCT(($B$986:$G$991=1)*('Ground truth'!$B$3:$G$8=1))</f>
        <v/>
      </c>
      <c r="C994" s="7">
        <f>SUMPRODUCT(($I$986:$N$991=1)*('Ground truth'!$B$3:$G$8=1))</f>
        <v/>
      </c>
      <c r="D994" s="7">
        <f>SUMPRODUCT(($P$986:$U$991=1)*('Ground truth'!$B$3:$G$8=1))</f>
        <v/>
      </c>
      <c r="E994" s="7">
        <f>SUMPRODUCT(($W$986:$AB$991=1)*('Ground truth'!$B$3:$G$8=1))</f>
        <v/>
      </c>
      <c r="G994" s="7">
        <f>SUMPRODUCT(($AK$986:$AP$991=1)*('Ground truth'!$B$3:$G$8=1))</f>
        <v/>
      </c>
      <c r="H994" s="12">
        <f>AVERAGE($B$994:$F$994)</f>
        <v/>
      </c>
      <c r="I994" s="12">
        <f>STDEV.P($B$994:$F$994)</f>
        <v/>
      </c>
    </row>
    <row r="995">
      <c r="A995" s="7" t="inlineStr">
        <is>
          <t>TN</t>
        </is>
      </c>
      <c r="B995" s="7">
        <f>SUMPRODUCT(($B$986:$G$991=0)*('Ground truth'!$B$3:$G$8=0))</f>
        <v/>
      </c>
      <c r="C995" s="7">
        <f>SUMPRODUCT(($I$986:$N$991=0)*('Ground truth'!$B$3:$G$8=0))</f>
        <v/>
      </c>
      <c r="D995" s="7">
        <f>SUMPRODUCT(($P$986:$U$991=0)*('Ground truth'!$B$3:$G$8=0))</f>
        <v/>
      </c>
      <c r="E995" s="7">
        <f>SUMPRODUCT(($W$986:$AB$991=0)*('Ground truth'!$B$3:$G$8=0))</f>
        <v/>
      </c>
      <c r="G995" s="7">
        <f>SUMPRODUCT(($AK$986:$AP$991=0)*('Ground truth'!$B$3:$G$8=0))</f>
        <v/>
      </c>
      <c r="H995" s="12">
        <f>AVERAGE($B$995:$F$995)</f>
        <v/>
      </c>
      <c r="I995" s="12">
        <f>STDEV.P($B$995:$F$995)</f>
        <v/>
      </c>
    </row>
    <row r="996">
      <c r="A996" s="7" t="inlineStr">
        <is>
          <t>FP</t>
        </is>
      </c>
      <c r="B996" s="7">
        <f>SUMPRODUCT(($B$986:$G$991=1)*('Ground truth'!$B$3:$G$8=0))</f>
        <v/>
      </c>
      <c r="C996" s="7">
        <f>SUMPRODUCT(($I$986:$N$991=1)*('Ground truth'!$B$3:$G$8=0))</f>
        <v/>
      </c>
      <c r="D996" s="7">
        <f>SUMPRODUCT(($P$986:$U$991=1)*('Ground truth'!$B$3:$G$8=0))</f>
        <v/>
      </c>
      <c r="E996" s="7">
        <f>SUMPRODUCT(($W$986:$AB$991=1)*('Ground truth'!$B$3:$G$8=0))</f>
        <v/>
      </c>
      <c r="G996" s="7">
        <f>SUMPRODUCT(($AK$986:$AP$991=1)*('Ground truth'!$B$3:$G$8=0))</f>
        <v/>
      </c>
      <c r="H996" s="12">
        <f>AVERAGE($B$996:$F$996)</f>
        <v/>
      </c>
      <c r="I996" s="12">
        <f>STDEV.P($B$996:$F$996)</f>
        <v/>
      </c>
    </row>
    <row r="997">
      <c r="A997" s="7" t="inlineStr">
        <is>
          <t>FN</t>
        </is>
      </c>
      <c r="B997" s="7">
        <f>SUMPRODUCT(($B$986:$G$991=0)*('Ground truth'!$B$3:$G$8=1))</f>
        <v/>
      </c>
      <c r="C997" s="7">
        <f>SUMPRODUCT(($I$986:$N$991=0)*('Ground truth'!$B$3:$G$8=1))</f>
        <v/>
      </c>
      <c r="D997" s="7">
        <f>SUMPRODUCT(($P$986:$U$991=0)*('Ground truth'!$B$3:$G$8=1))</f>
        <v/>
      </c>
      <c r="E997" s="7">
        <f>SUMPRODUCT(($W$986:$AB$991=0)*('Ground truth'!$B$3:$G$8=1))</f>
        <v/>
      </c>
      <c r="G997" s="7">
        <f>SUMPRODUCT(($AK$986:$AP$991=0)*('Ground truth'!$B$3:$G$8=1))</f>
        <v/>
      </c>
      <c r="H997" s="12">
        <f>AVERAGE($B$997:$F$997)</f>
        <v/>
      </c>
      <c r="I997" s="12">
        <f>STDEV.P($B$997:$F$997)</f>
        <v/>
      </c>
    </row>
    <row r="998">
      <c r="A998" s="4" t="inlineStr">
        <is>
          <t>Precision</t>
        </is>
      </c>
      <c r="B998" s="12">
        <f>IFERROR($B$994/($B$994+$B$996),0)</f>
        <v/>
      </c>
      <c r="C998" s="12">
        <f>IFERROR($C$994/($C$994+$C$996),0)</f>
        <v/>
      </c>
      <c r="D998" s="12">
        <f>IFERROR($D$994/($D$994+$D$996),0)</f>
        <v/>
      </c>
      <c r="E998" s="12">
        <f>IFERROR($E$994/($E$994+$E$996),0)</f>
        <v/>
      </c>
      <c r="G998" s="12">
        <f>IFERROR($G$994/($G$994+$G$996),0)</f>
        <v/>
      </c>
      <c r="H998" s="18">
        <f>AVERAGE($B$998:$F$998)</f>
        <v/>
      </c>
      <c r="I998" s="18">
        <f>STDEV.P($B$998:$F$998)</f>
        <v/>
      </c>
    </row>
    <row r="999">
      <c r="A999" s="4" t="inlineStr">
        <is>
          <t>Recall</t>
        </is>
      </c>
      <c r="B999" s="12">
        <f>IFERROR($B$994/($B$994+$B$997),0)</f>
        <v/>
      </c>
      <c r="C999" s="12">
        <f>IFERROR($C$994/($C$994+$C$997),0)</f>
        <v/>
      </c>
      <c r="D999" s="12">
        <f>IFERROR($D$994/($D$994+$D$997),0)</f>
        <v/>
      </c>
      <c r="E999" s="12">
        <f>IFERROR($E$994/($E$994+$E$997),0)</f>
        <v/>
      </c>
      <c r="G999" s="12">
        <f>IFERROR($G$994/($G$994+$G$997),0)</f>
        <v/>
      </c>
      <c r="H999" s="18">
        <f>AVERAGE($B$999:$F$999)</f>
        <v/>
      </c>
      <c r="I999" s="18">
        <f>STDEV.P($B$999:$F$999)</f>
        <v/>
      </c>
    </row>
    <row r="1000">
      <c r="A1000" s="4" t="inlineStr">
        <is>
          <t>F1</t>
        </is>
      </c>
      <c r="B1000" s="12">
        <f>IFERROR(2*$B$998*$B$999/($B$998+$B$999),0)</f>
        <v/>
      </c>
      <c r="C1000" s="12">
        <f>IFERROR(2*$C$998*$C$999/($C$998+$C$999),0)</f>
        <v/>
      </c>
      <c r="D1000" s="12">
        <f>IFERROR(2*$D$998*$D$999/($D$998+$D$999),0)</f>
        <v/>
      </c>
      <c r="E1000" s="12">
        <f>IFERROR(2*$E$998*$E$999/($E$998+$E$999),0)</f>
        <v/>
      </c>
      <c r="G1000" s="12">
        <f>IFERROR(2*$G$998*$G$999/($G$998+$G$999),0)</f>
        <v/>
      </c>
      <c r="H1000" s="18">
        <f>AVERAGE($B$1000:$F$1000)</f>
        <v/>
      </c>
      <c r="I1000" s="18">
        <f>STDEV.P($B$1000:$F$1000)</f>
        <v/>
      </c>
    </row>
    <row r="1001">
      <c r="A1001" s="4" t="inlineStr">
        <is>
          <t>Accuracy</t>
        </is>
      </c>
      <c r="B1001" s="12">
        <f>IFERROR(($B$994+$B$995)/($B$994+$B$995+$B$996+$B$997),0)</f>
        <v/>
      </c>
      <c r="C1001" s="12">
        <f>IFERROR(($C$994+$C$995)/($C$994+$C$995+$C$996+$C$997),0)</f>
        <v/>
      </c>
      <c r="D1001" s="12">
        <f>IFERROR(($D$994+$D$995)/($D$994+$D$995+$D$996+$D$997),0)</f>
        <v/>
      </c>
      <c r="E1001" s="12">
        <f>IFERROR(($E$994+$E$995)/($E$994+$E$995+$E$996+$E$997),0)</f>
        <v/>
      </c>
      <c r="G1001" s="12">
        <f>IFERROR(($G$994+$G$995)/($G$994+$G$995+$G$996+$G$997),0)</f>
        <v/>
      </c>
      <c r="H1001" s="18">
        <f>AVERAGE($B$1001:$F$1001)</f>
        <v/>
      </c>
      <c r="I1001" s="18">
        <f>STDEV.P($B$1001:$F$1001)</f>
        <v/>
      </c>
    </row>
    <row r="1002">
      <c r="A1002" s="4" t="inlineStr">
        <is>
          <t>Edit distance</t>
        </is>
      </c>
      <c r="B1002" s="12">
        <f>SUMPRODUCT(ABS('Ground truth'!$B$3:$G$8-$B$986:$G$991))</f>
        <v/>
      </c>
      <c r="C1002" s="12">
        <f>SUMPRODUCT(ABS('Ground truth'!$B$3:$G$8-$I$986:$N$991))</f>
        <v/>
      </c>
      <c r="D1002" s="12">
        <f>SUMPRODUCT(ABS('Ground truth'!$B$3:$G$8-$P$986:$U$991))</f>
        <v/>
      </c>
      <c r="E1002" s="12">
        <f>SUMPRODUCT(ABS('Ground truth'!$B$3:$G$8-$W$986:$AB$991))</f>
        <v/>
      </c>
      <c r="G1002" s="12">
        <f>SUMPRODUCT(ABS('Ground truth'!$B$3:$G$8-$AK$986:$AP$991))</f>
        <v/>
      </c>
      <c r="H1002" s="18">
        <f>AVERAGE($B$1002:$F$1002)</f>
        <v/>
      </c>
      <c r="I1002" s="18">
        <f>STDEV.P($B$1002:$F$1002)</f>
        <v/>
      </c>
    </row>
    <row r="1003">
      <c r="A1003" s="4" t="inlineStr">
        <is>
          <t>Spectral distance</t>
        </is>
      </c>
      <c r="B1003" s="12">
        <f>SQRT(SUMPRODUCT(('Ground truth'!$J$3:$J$8-$B$1013:$B$1018)^2))</f>
        <v/>
      </c>
      <c r="C1003" s="12">
        <f>SQRT(SUMPRODUCT(('Ground truth'!$J$3:$J$8-$C$1013:$C$1018)^2))</f>
        <v/>
      </c>
      <c r="D1003" s="12">
        <f>SQRT(SUMPRODUCT(('Ground truth'!$J$3:$J$8-$D$1013:$D$1018)^2))</f>
        <v/>
      </c>
      <c r="E1003" s="12">
        <f>SQRT(SUMPRODUCT(('Ground truth'!$J$3:$J$8-$E$1013:$E$1018)^2))</f>
        <v/>
      </c>
      <c r="G1003" s="12">
        <f>SQRT(SUMPRODUCT(('Ground truth'!$J$3:$J$8-$G$1013:$G$1018)^2))</f>
        <v/>
      </c>
      <c r="H1003" s="18">
        <f>AVERAGE($B$1003:$F$1003)</f>
        <v/>
      </c>
      <c r="I1003" s="18">
        <f>STDEV.P($B$1003:$F$1003)</f>
        <v/>
      </c>
    </row>
    <row r="1004">
      <c r="A1004" s="4" t="inlineStr">
        <is>
          <t>Unsure cells</t>
        </is>
      </c>
      <c r="B1004" s="7">
        <f>COUNTIF($B$986:$G$991,2)</f>
        <v/>
      </c>
      <c r="C1004" s="7">
        <f>COUNTIF($I$986:$N$991,2)</f>
        <v/>
      </c>
      <c r="D1004" s="7">
        <f>COUNTIF($P$986:$U$991,2)</f>
        <v/>
      </c>
      <c r="E1004" s="7">
        <f>COUNTIF($W$986:$AB$991,2)</f>
        <v/>
      </c>
      <c r="G1004" s="7">
        <f>COUNTIF($AK$986:$AP$991,2)</f>
        <v/>
      </c>
      <c r="H1004" s="12">
        <f>AVERAGE($B$1004:$F$1004)</f>
        <v/>
      </c>
      <c r="I1004" s="12">
        <f>STDEV.P($B$1004:$F$1004)</f>
        <v/>
      </c>
    </row>
    <row r="1005">
      <c r="A1005" s="3" t="inlineStr">
        <is>
          <t>eigenvalues (real part, numpy order; pasted)</t>
        </is>
      </c>
    </row>
    <row r="1006">
      <c r="A1006" s="3" t="inlineStr">
        <is>
          <t xml:space="preserve">  λ1</t>
        </is>
      </c>
      <c r="B1006" s="19" t="n">
        <v>5.427878872370741</v>
      </c>
      <c r="C1006" s="19" t="n">
        <v>5.427878872370741</v>
      </c>
      <c r="D1006" s="19" t="n">
        <v>5.427878872370741</v>
      </c>
      <c r="E1006" s="19" t="n">
        <v>5.427878872370741</v>
      </c>
      <c r="G1006" s="19" t="n">
        <v>5.427878872370741</v>
      </c>
    </row>
    <row r="1007">
      <c r="A1007" s="3" t="inlineStr">
        <is>
          <t xml:space="preserve">  λ2</t>
        </is>
      </c>
      <c r="B1007" s="19" t="n">
        <v>-0.8035424956825948</v>
      </c>
      <c r="C1007" s="19" t="n">
        <v>-0.8035424956825948</v>
      </c>
      <c r="D1007" s="19" t="n">
        <v>-0.8035424956825948</v>
      </c>
      <c r="E1007" s="19" t="n">
        <v>-0.8035424956825948</v>
      </c>
      <c r="G1007" s="19" t="n">
        <v>-0.8035424956825948</v>
      </c>
    </row>
    <row r="1008">
      <c r="A1008" s="3" t="inlineStr">
        <is>
          <t xml:space="preserve">  λ3</t>
        </is>
      </c>
      <c r="B1008" s="19" t="n">
        <v>4.825374303919534e-16</v>
      </c>
      <c r="C1008" s="19" t="n">
        <v>4.825374303919534e-16</v>
      </c>
      <c r="D1008" s="19" t="n">
        <v>4.825374303919534e-16</v>
      </c>
      <c r="E1008" s="19" t="n">
        <v>4.825374303919534e-16</v>
      </c>
      <c r="G1008" s="19" t="n">
        <v>4.825374303919534e-16</v>
      </c>
    </row>
    <row r="1009">
      <c r="A1009" s="3" t="inlineStr">
        <is>
          <t xml:space="preserve">  λ4</t>
        </is>
      </c>
      <c r="B1009" s="19" t="n">
        <v>1.375663623311852</v>
      </c>
      <c r="C1009" s="19" t="n">
        <v>1.375663623311852</v>
      </c>
      <c r="D1009" s="19" t="n">
        <v>1.375663623311852</v>
      </c>
      <c r="E1009" s="19" t="n">
        <v>1.375663623311852</v>
      </c>
      <c r="G1009" s="19" t="n">
        <v>1.375663623311852</v>
      </c>
    </row>
    <row r="1010">
      <c r="A1010" s="3" t="inlineStr">
        <is>
          <t xml:space="preserve">  λ5</t>
        </is>
      </c>
      <c r="B1010" s="19" t="n">
        <v>-2.542227526591151e-32</v>
      </c>
      <c r="C1010" s="19" t="n">
        <v>-2.542227526591151e-32</v>
      </c>
      <c r="D1010" s="19" t="n">
        <v>-2.542227526591151e-32</v>
      </c>
      <c r="E1010" s="19" t="n">
        <v>-2.542227526591151e-32</v>
      </c>
      <c r="G1010" s="19" t="n">
        <v>-2.542227526591151e-32</v>
      </c>
    </row>
    <row r="1011">
      <c r="A1011" s="3" t="inlineStr">
        <is>
          <t xml:space="preserve">  λ6</t>
        </is>
      </c>
      <c r="B1011" s="19" t="n">
        <v>-2.497202212797446e-18</v>
      </c>
      <c r="C1011" s="19" t="n">
        <v>-2.497202212797446e-18</v>
      </c>
      <c r="D1011" s="19" t="n">
        <v>-2.497202212797446e-18</v>
      </c>
      <c r="E1011" s="19" t="n">
        <v>-2.497202212797446e-18</v>
      </c>
      <c r="G1011" s="19" t="n">
        <v>-2.497202212797446e-18</v>
      </c>
    </row>
    <row r="1012">
      <c r="A1012" s="3" t="inlineStr">
        <is>
          <t>eigenvalues sorted desc (LARGE)</t>
        </is>
      </c>
    </row>
    <row r="1013">
      <c r="A1013" s="3" t="inlineStr">
        <is>
          <t xml:space="preserve">  λ(1)</t>
        </is>
      </c>
      <c r="B1013" s="19">
        <f>LARGE($B$1006:$B$1011,1)</f>
        <v/>
      </c>
      <c r="C1013" s="19">
        <f>LARGE($C$1006:$C$1011,1)</f>
        <v/>
      </c>
      <c r="D1013" s="19">
        <f>LARGE($D$1006:$D$1011,1)</f>
        <v/>
      </c>
      <c r="E1013" s="19">
        <f>LARGE($E$1006:$E$1011,1)</f>
        <v/>
      </c>
      <c r="G1013" s="19">
        <f>LARGE($G$1006:$G$1011,1)</f>
        <v/>
      </c>
    </row>
    <row r="1014">
      <c r="A1014" s="3" t="inlineStr">
        <is>
          <t xml:space="preserve">  λ(2)</t>
        </is>
      </c>
      <c r="B1014" s="19">
        <f>LARGE($B$1006:$B$1011,2)</f>
        <v/>
      </c>
      <c r="C1014" s="19">
        <f>LARGE($C$1006:$C$1011,2)</f>
        <v/>
      </c>
      <c r="D1014" s="19">
        <f>LARGE($D$1006:$D$1011,2)</f>
        <v/>
      </c>
      <c r="E1014" s="19">
        <f>LARGE($E$1006:$E$1011,2)</f>
        <v/>
      </c>
      <c r="G1014" s="19">
        <f>LARGE($G$1006:$G$1011,2)</f>
        <v/>
      </c>
    </row>
    <row r="1015">
      <c r="A1015" s="3" t="inlineStr">
        <is>
          <t xml:space="preserve">  λ(3)</t>
        </is>
      </c>
      <c r="B1015" s="19">
        <f>LARGE($B$1006:$B$1011,3)</f>
        <v/>
      </c>
      <c r="C1015" s="19">
        <f>LARGE($C$1006:$C$1011,3)</f>
        <v/>
      </c>
      <c r="D1015" s="19">
        <f>LARGE($D$1006:$D$1011,3)</f>
        <v/>
      </c>
      <c r="E1015" s="19">
        <f>LARGE($E$1006:$E$1011,3)</f>
        <v/>
      </c>
      <c r="G1015" s="19">
        <f>LARGE($G$1006:$G$1011,3)</f>
        <v/>
      </c>
    </row>
    <row r="1016">
      <c r="A1016" s="3" t="inlineStr">
        <is>
          <t xml:space="preserve">  λ(4)</t>
        </is>
      </c>
      <c r="B1016" s="19">
        <f>LARGE($B$1006:$B$1011,4)</f>
        <v/>
      </c>
      <c r="C1016" s="19">
        <f>LARGE($C$1006:$C$1011,4)</f>
        <v/>
      </c>
      <c r="D1016" s="19">
        <f>LARGE($D$1006:$D$1011,4)</f>
        <v/>
      </c>
      <c r="E1016" s="19">
        <f>LARGE($E$1006:$E$1011,4)</f>
        <v/>
      </c>
      <c r="G1016" s="19">
        <f>LARGE($G$1006:$G$1011,4)</f>
        <v/>
      </c>
    </row>
    <row r="1017">
      <c r="A1017" s="3" t="inlineStr">
        <is>
          <t xml:space="preserve">  λ(5)</t>
        </is>
      </c>
      <c r="B1017" s="19">
        <f>LARGE($B$1006:$B$1011,5)</f>
        <v/>
      </c>
      <c r="C1017" s="19">
        <f>LARGE($C$1006:$C$1011,5)</f>
        <v/>
      </c>
      <c r="D1017" s="19">
        <f>LARGE($D$1006:$D$1011,5)</f>
        <v/>
      </c>
      <c r="E1017" s="19">
        <f>LARGE($E$1006:$E$1011,5)</f>
        <v/>
      </c>
      <c r="G1017" s="19">
        <f>LARGE($G$1006:$G$1011,5)</f>
        <v/>
      </c>
    </row>
    <row r="1018">
      <c r="A1018" s="3" t="inlineStr">
        <is>
          <t xml:space="preserve">  λ(6)</t>
        </is>
      </c>
      <c r="B1018" s="19">
        <f>LARGE($B$1006:$B$1011,6)</f>
        <v/>
      </c>
      <c r="C1018" s="19">
        <f>LARGE($C$1006:$C$1011,6)</f>
        <v/>
      </c>
      <c r="D1018" s="19">
        <f>LARGE($D$1006:$D$1011,6)</f>
        <v/>
      </c>
      <c r="E1018" s="19">
        <f>LARGE($E$1006:$E$1011,6)</f>
        <v/>
      </c>
      <c r="G1018" s="19">
        <f>LARGE($G$1006:$G$1011,6)</f>
        <v/>
      </c>
    </row>
    <row r="1019">
      <c r="A1019" s="3" t="inlineStr">
        <is>
          <t>check: Σeig − trace (→0)</t>
        </is>
      </c>
      <c r="B1019" s="3">
        <f>ROUND(SUM($B$1006:$B$1011)-($B$986+$C$987+$D$988+$E$989+$F$990+$G$991),6)</f>
        <v/>
      </c>
      <c r="C1019" s="3">
        <f>ROUND(SUM($C$1006:$C$1011)-($I$986+$J$987+$K$988+$L$989+$M$990+$N$991),6)</f>
        <v/>
      </c>
      <c r="D1019" s="3">
        <f>ROUND(SUM($D$1006:$D$1011)-($P$986+$Q$987+$R$988+$S$989+$T$990+$U$991),6)</f>
        <v/>
      </c>
      <c r="E1019" s="3">
        <f>ROUND(SUM($E$1006:$E$1011)-($W$986+$X$987+$Y$988+$Z$989+$AA$990+$AB$991),6)</f>
        <v/>
      </c>
      <c r="G1019" s="3">
        <f>ROUND(SUM($G$1006:$G$1011)-($AK$986+$AL$987+$AM$988+$AN$989+$AO$990+$AP$991),6)</f>
        <v/>
      </c>
    </row>
    <row r="1020">
      <c r="A1020" s="3" t="inlineStr">
        <is>
          <t>check: Πeig − det (→0)</t>
        </is>
      </c>
      <c r="B1020" s="3">
        <f>ROUND(MDETERM($B$986:$G$991)-PRODUCT($B$1006:$B$1011),6)</f>
        <v/>
      </c>
      <c r="C1020" s="3">
        <f>ROUND(MDETERM($I$986:$N$991)-PRODUCT($C$1006:$C$1011),6)</f>
        <v/>
      </c>
      <c r="D1020" s="3">
        <f>ROUND(MDETERM($P$986:$U$991)-PRODUCT($D$1006:$D$1011),6)</f>
        <v/>
      </c>
      <c r="E1020" s="3">
        <f>ROUND(MDETERM($W$986:$AB$991)-PRODUCT($E$1006:$E$1011),6)</f>
        <v/>
      </c>
      <c r="G1020" s="3">
        <f>ROUND(MDETERM($AK$986:$AP$991)-PRODUCT($G$1006:$G$1011),6)</f>
        <v/>
      </c>
    </row>
    <row r="1021">
      <c r="A1021" s="3" t="inlineStr">
        <is>
          <t>complex eigenvalues?</t>
        </is>
      </c>
      <c r="B1021" s="3" t="inlineStr"/>
      <c r="C1021" s="3" t="inlineStr"/>
      <c r="D1021" s="3" t="inlineStr"/>
      <c r="E1021" s="3" t="inlineStr"/>
      <c r="G1021" s="3" t="inlineStr"/>
    </row>
    <row r="1022">
      <c r="A1022" s="3" t="inlineStr">
        <is>
          <t>check: det(M − λᵢI) per sorted λ (→0)</t>
        </is>
      </c>
    </row>
    <row r="1023">
      <c r="A1023" s="3" t="inlineStr">
        <is>
          <t xml:space="preserve">  det(M − λ(1)I)</t>
        </is>
      </c>
      <c r="B1023" s="3">
        <f t="array" ref="B1023">ROUND(MDETERM($B$986:$G$991-$B$1013*MUNIT(6)),6)</f>
        <v/>
      </c>
      <c r="C1023" s="3">
        <f t="array" ref="C1023">ROUND(MDETERM($I$986:$N$991-$C$1013*MUNIT(6)),6)</f>
        <v/>
      </c>
      <c r="D1023" s="3">
        <f t="array" ref="D1023">ROUND(MDETERM($P$986:$U$991-$D$1013*MUNIT(6)),6)</f>
        <v/>
      </c>
      <c r="E1023" s="3">
        <f t="array" ref="E1023">ROUND(MDETERM($W$986:$AB$991-$E$1013*MUNIT(6)),6)</f>
        <v/>
      </c>
      <c r="G1023" s="3">
        <f t="array" ref="G1023">ROUND(MDETERM($AK$986:$AP$991-$G$1013*MUNIT(6)),6)</f>
        <v/>
      </c>
    </row>
    <row r="1024">
      <c r="A1024" s="3" t="inlineStr">
        <is>
          <t xml:space="preserve">  det(M − λ(2)I)</t>
        </is>
      </c>
      <c r="B1024" s="3">
        <f t="array" ref="B1024">ROUND(MDETERM($B$986:$G$991-$B$1014*MUNIT(6)),6)</f>
        <v/>
      </c>
      <c r="C1024" s="3">
        <f t="array" ref="C1024">ROUND(MDETERM($I$986:$N$991-$C$1014*MUNIT(6)),6)</f>
        <v/>
      </c>
      <c r="D1024" s="3">
        <f t="array" ref="D1024">ROUND(MDETERM($P$986:$U$991-$D$1014*MUNIT(6)),6)</f>
        <v/>
      </c>
      <c r="E1024" s="3">
        <f t="array" ref="E1024">ROUND(MDETERM($W$986:$AB$991-$E$1014*MUNIT(6)),6)</f>
        <v/>
      </c>
      <c r="G1024" s="3">
        <f t="array" ref="G1024">ROUND(MDETERM($AK$986:$AP$991-$G$1014*MUNIT(6)),6)</f>
        <v/>
      </c>
    </row>
    <row r="1025">
      <c r="A1025" s="3" t="inlineStr">
        <is>
          <t xml:space="preserve">  det(M − λ(3)I)</t>
        </is>
      </c>
      <c r="B1025" s="3">
        <f t="array" ref="B1025">ROUND(MDETERM($B$986:$G$991-$B$1015*MUNIT(6)),6)</f>
        <v/>
      </c>
      <c r="C1025" s="3">
        <f t="array" ref="C1025">ROUND(MDETERM($I$986:$N$991-$C$1015*MUNIT(6)),6)</f>
        <v/>
      </c>
      <c r="D1025" s="3">
        <f t="array" ref="D1025">ROUND(MDETERM($P$986:$U$991-$D$1015*MUNIT(6)),6)</f>
        <v/>
      </c>
      <c r="E1025" s="3">
        <f t="array" ref="E1025">ROUND(MDETERM($W$986:$AB$991-$E$1015*MUNIT(6)),6)</f>
        <v/>
      </c>
      <c r="G1025" s="3">
        <f t="array" ref="G1025">ROUND(MDETERM($AK$986:$AP$991-$G$1015*MUNIT(6)),6)</f>
        <v/>
      </c>
    </row>
    <row r="1026">
      <c r="A1026" s="3" t="inlineStr">
        <is>
          <t xml:space="preserve">  det(M − λ(4)I)</t>
        </is>
      </c>
      <c r="B1026" s="3">
        <f t="array" ref="B1026">ROUND(MDETERM($B$986:$G$991-$B$1016*MUNIT(6)),6)</f>
        <v/>
      </c>
      <c r="C1026" s="3">
        <f t="array" ref="C1026">ROUND(MDETERM($I$986:$N$991-$C$1016*MUNIT(6)),6)</f>
        <v/>
      </c>
      <c r="D1026" s="3">
        <f t="array" ref="D1026">ROUND(MDETERM($P$986:$U$991-$D$1016*MUNIT(6)),6)</f>
        <v/>
      </c>
      <c r="E1026" s="3">
        <f t="array" ref="E1026">ROUND(MDETERM($W$986:$AB$991-$E$1016*MUNIT(6)),6)</f>
        <v/>
      </c>
      <c r="G1026" s="3">
        <f t="array" ref="G1026">ROUND(MDETERM($AK$986:$AP$991-$G$1016*MUNIT(6)),6)</f>
        <v/>
      </c>
    </row>
    <row r="1027">
      <c r="A1027" s="3" t="inlineStr">
        <is>
          <t xml:space="preserve">  det(M − λ(5)I)</t>
        </is>
      </c>
      <c r="B1027" s="3">
        <f t="array" ref="B1027">ROUND(MDETERM($B$986:$G$991-$B$1017*MUNIT(6)),6)</f>
        <v/>
      </c>
      <c r="C1027" s="3">
        <f t="array" ref="C1027">ROUND(MDETERM($I$986:$N$991-$C$1017*MUNIT(6)),6)</f>
        <v/>
      </c>
      <c r="D1027" s="3">
        <f t="array" ref="D1027">ROUND(MDETERM($P$986:$U$991-$D$1017*MUNIT(6)),6)</f>
        <v/>
      </c>
      <c r="E1027" s="3">
        <f t="array" ref="E1027">ROUND(MDETERM($W$986:$AB$991-$E$1017*MUNIT(6)),6)</f>
        <v/>
      </c>
      <c r="G1027" s="3">
        <f t="array" ref="G1027">ROUND(MDETERM($AK$986:$AP$991-$G$1017*MUNIT(6)),6)</f>
        <v/>
      </c>
    </row>
    <row r="1028">
      <c r="A1028" s="3" t="inlineStr">
        <is>
          <t xml:space="preserve">  det(M − λ(6)I)</t>
        </is>
      </c>
      <c r="B1028" s="3">
        <f t="array" ref="B1028">ROUND(MDETERM($B$986:$G$991-$B$1018*MUNIT(6)),6)</f>
        <v/>
      </c>
      <c r="C1028" s="3">
        <f t="array" ref="C1028">ROUND(MDETERM($I$986:$N$991-$C$1018*MUNIT(6)),6)</f>
        <v/>
      </c>
      <c r="D1028" s="3">
        <f t="array" ref="D1028">ROUND(MDETERM($P$986:$U$991-$D$1018*MUNIT(6)),6)</f>
        <v/>
      </c>
      <c r="E1028" s="3">
        <f t="array" ref="E1028">ROUND(MDETERM($W$986:$AB$991-$E$1018*MUNIT(6)),6)</f>
        <v/>
      </c>
      <c r="G1028" s="3">
        <f t="array" ref="G1028">ROUND(MDETERM($AK$986:$AP$991-$G$1018*MUNIT(6)),6)</f>
        <v/>
      </c>
    </row>
    <row r="1032" ht="16" customHeight="1">
      <c r="A1032" s="14" t="inlineStr">
        <is>
          <t>RAG R1-R2 | deepseek-r1:14b</t>
        </is>
      </c>
      <c r="B1032" s="9" t="inlineStr">
        <is>
          <t>run 1 (raw, pasted)</t>
        </is>
      </c>
      <c r="I1032" s="9" t="inlineStr">
        <is>
          <t>run 2 (raw, pasted)</t>
        </is>
      </c>
      <c r="P1032" s="9" t="inlineStr">
        <is>
          <t>run 3 (raw, pasted)</t>
        </is>
      </c>
      <c r="W1032" s="9" t="inlineStr">
        <is>
          <t>run 4 (raw, pasted)</t>
        </is>
      </c>
      <c r="AD1032" s="9" t="inlineStr">
        <is>
          <t>run 5 (raw, pasted)</t>
        </is>
      </c>
      <c r="AK1032" s="9" t="inlineStr">
        <is>
          <t>Step2 average matrix (formula)</t>
        </is>
      </c>
      <c r="AR1032" s="9" t="inlineStr">
        <is>
          <t>ground truth (reference)</t>
        </is>
      </c>
    </row>
    <row r="1033" ht="60" customHeight="1">
      <c r="B1033" s="15" t="inlineStr">
        <is>
          <t>Structure</t>
        </is>
      </c>
      <c r="C1033" s="15" t="inlineStr">
        <is>
          <t>Power System</t>
        </is>
      </c>
      <c r="D1033" s="15" t="inlineStr">
        <is>
          <t>Communication System</t>
        </is>
      </c>
      <c r="E1033" s="15" t="inlineStr">
        <is>
          <t>Onboard Computer</t>
        </is>
      </c>
      <c r="F1033" s="15" t="inlineStr">
        <is>
          <t>Payload</t>
        </is>
      </c>
      <c r="G1033" s="15" t="inlineStr">
        <is>
          <t>Propulsion System</t>
        </is>
      </c>
      <c r="I1033" s="15" t="inlineStr">
        <is>
          <t>Structure</t>
        </is>
      </c>
      <c r="J1033" s="15" t="inlineStr">
        <is>
          <t>Power System</t>
        </is>
      </c>
      <c r="K1033" s="15" t="inlineStr">
        <is>
          <t>Communication System</t>
        </is>
      </c>
      <c r="L1033" s="15" t="inlineStr">
        <is>
          <t>Onboard Computer</t>
        </is>
      </c>
      <c r="M1033" s="15" t="inlineStr">
        <is>
          <t>Payload</t>
        </is>
      </c>
      <c r="N1033" s="15" t="inlineStr">
        <is>
          <t>Propulsion System</t>
        </is>
      </c>
      <c r="P1033" s="15" t="inlineStr">
        <is>
          <t>Structure</t>
        </is>
      </c>
      <c r="Q1033" s="15" t="inlineStr">
        <is>
          <t>Power System</t>
        </is>
      </c>
      <c r="R1033" s="15" t="inlineStr">
        <is>
          <t>Communication System</t>
        </is>
      </c>
      <c r="S1033" s="15" t="inlineStr">
        <is>
          <t>Onboard Computer</t>
        </is>
      </c>
      <c r="T1033" s="15" t="inlineStr">
        <is>
          <t>Payload</t>
        </is>
      </c>
      <c r="U1033" s="15" t="inlineStr">
        <is>
          <t>Propulsion System</t>
        </is>
      </c>
      <c r="W1033" s="15" t="inlineStr">
        <is>
          <t>Structure</t>
        </is>
      </c>
      <c r="X1033" s="15" t="inlineStr">
        <is>
          <t>Power System</t>
        </is>
      </c>
      <c r="Y1033" s="15" t="inlineStr">
        <is>
          <t>Communication System</t>
        </is>
      </c>
      <c r="Z1033" s="15" t="inlineStr">
        <is>
          <t>Onboard Computer</t>
        </is>
      </c>
      <c r="AA1033" s="15" t="inlineStr">
        <is>
          <t>Payload</t>
        </is>
      </c>
      <c r="AB1033" s="15" t="inlineStr">
        <is>
          <t>Propulsion System</t>
        </is>
      </c>
      <c r="AD1033" s="15" t="inlineStr">
        <is>
          <t>Structure</t>
        </is>
      </c>
      <c r="AE1033" s="15" t="inlineStr">
        <is>
          <t>Power System</t>
        </is>
      </c>
      <c r="AF1033" s="15" t="inlineStr">
        <is>
          <t>Communication System</t>
        </is>
      </c>
      <c r="AG1033" s="15" t="inlineStr">
        <is>
          <t>Onboard Computer</t>
        </is>
      </c>
      <c r="AH1033" s="15" t="inlineStr">
        <is>
          <t>Payload</t>
        </is>
      </c>
      <c r="AI1033" s="15" t="inlineStr">
        <is>
          <t>Propulsion System</t>
        </is>
      </c>
      <c r="AK1033" s="15" t="inlineStr">
        <is>
          <t>Structure</t>
        </is>
      </c>
      <c r="AL1033" s="15" t="inlineStr">
        <is>
          <t>Power System</t>
        </is>
      </c>
      <c r="AM1033" s="15" t="inlineStr">
        <is>
          <t>Communication System</t>
        </is>
      </c>
      <c r="AN1033" s="15" t="inlineStr">
        <is>
          <t>Onboard Computer</t>
        </is>
      </c>
      <c r="AO1033" s="15" t="inlineStr">
        <is>
          <t>Payload</t>
        </is>
      </c>
      <c r="AP1033" s="15" t="inlineStr">
        <is>
          <t>Propulsion System</t>
        </is>
      </c>
    </row>
    <row r="1034">
      <c r="A1034" s="3" t="inlineStr">
        <is>
          <t>Structure</t>
        </is>
      </c>
      <c r="B1034" s="8" t="n">
        <v>1</v>
      </c>
      <c r="C1034" s="8" t="n">
        <v>1</v>
      </c>
      <c r="D1034" s="8" t="n">
        <v>0</v>
      </c>
      <c r="E1034" s="8" t="n">
        <v>0</v>
      </c>
      <c r="F1034" s="8" t="n">
        <v>0</v>
      </c>
      <c r="G1034" s="8" t="n">
        <v>1</v>
      </c>
      <c r="I1034" s="8" t="n">
        <v>1</v>
      </c>
      <c r="J1034" s="8" t="n">
        <v>1</v>
      </c>
      <c r="K1034" s="8" t="n">
        <v>0</v>
      </c>
      <c r="L1034" s="8" t="n">
        <v>0</v>
      </c>
      <c r="M1034" s="8" t="n">
        <v>0</v>
      </c>
      <c r="N1034" s="8" t="n">
        <v>1</v>
      </c>
      <c r="P1034" s="8" t="n">
        <v>1</v>
      </c>
      <c r="Q1034" s="8" t="n">
        <v>1</v>
      </c>
      <c r="R1034" s="8" t="n">
        <v>0</v>
      </c>
      <c r="S1034" s="8" t="n">
        <v>0</v>
      </c>
      <c r="T1034" s="8" t="n">
        <v>0</v>
      </c>
      <c r="U1034" s="8" t="n">
        <v>1</v>
      </c>
      <c r="W1034" s="8" t="n">
        <v>1</v>
      </c>
      <c r="X1034" s="8" t="n">
        <v>1</v>
      </c>
      <c r="Y1034" s="8" t="n">
        <v>0</v>
      </c>
      <c r="Z1034" s="8" t="n">
        <v>0</v>
      </c>
      <c r="AA1034" s="8" t="n">
        <v>0</v>
      </c>
      <c r="AB1034" s="8" t="n">
        <v>1</v>
      </c>
      <c r="AD1034" s="8" t="n">
        <v>1</v>
      </c>
      <c r="AE1034" s="8" t="n">
        <v>1</v>
      </c>
      <c r="AF1034" s="8" t="n">
        <v>0</v>
      </c>
      <c r="AG1034" s="8" t="n">
        <v>0</v>
      </c>
      <c r="AH1034" s="8" t="n">
        <v>0</v>
      </c>
      <c r="AI1034" s="8" t="n">
        <v>1</v>
      </c>
      <c r="AK1034" s="8">
        <f>IF(($B$1034&lt;&gt;2)+($I$1034&lt;&gt;2)+($P$1034&lt;&gt;2)+($W$1034&lt;&gt;2)+($AD$1034&lt;&gt;2)=0,2,IF((($B$1034&lt;&gt;2)*$B$1034+($I$1034&lt;&gt;2)*$I$1034+($P$1034&lt;&gt;2)*$P$1034+($W$1034&lt;&gt;2)*$W$1034+($AD$1034&lt;&gt;2)*$AD$1034)/(($B$1034&lt;&gt;2)+($I$1034&lt;&gt;2)+($P$1034&lt;&gt;2)+($W$1034&lt;&gt;2)+($AD$1034&lt;&gt;2))&gt;=0.5,1,0))</f>
        <v/>
      </c>
      <c r="AL1034" s="8">
        <f>IF(($C$1034&lt;&gt;2)+($J$1034&lt;&gt;2)+($Q$1034&lt;&gt;2)+($X$1034&lt;&gt;2)+($AE$1034&lt;&gt;2)=0,2,IF((($C$1034&lt;&gt;2)*$C$1034+($J$1034&lt;&gt;2)*$J$1034+($Q$1034&lt;&gt;2)*$Q$1034+($X$1034&lt;&gt;2)*$X$1034+($AE$1034&lt;&gt;2)*$AE$1034)/(($C$1034&lt;&gt;2)+($J$1034&lt;&gt;2)+($Q$1034&lt;&gt;2)+($X$1034&lt;&gt;2)+($AE$1034&lt;&gt;2))&gt;=0.5,1,0))</f>
        <v/>
      </c>
      <c r="AM1034" s="8">
        <f>IF(($D$1034&lt;&gt;2)+($K$1034&lt;&gt;2)+($R$1034&lt;&gt;2)+($Y$1034&lt;&gt;2)+($AF$1034&lt;&gt;2)=0,2,IF((($D$1034&lt;&gt;2)*$D$1034+($K$1034&lt;&gt;2)*$K$1034+($R$1034&lt;&gt;2)*$R$1034+($Y$1034&lt;&gt;2)*$Y$1034+($AF$1034&lt;&gt;2)*$AF$1034)/(($D$1034&lt;&gt;2)+($K$1034&lt;&gt;2)+($R$1034&lt;&gt;2)+($Y$1034&lt;&gt;2)+($AF$1034&lt;&gt;2))&gt;=0.5,1,0))</f>
        <v/>
      </c>
      <c r="AN1034" s="8">
        <f>IF(($E$1034&lt;&gt;2)+($L$1034&lt;&gt;2)+($S$1034&lt;&gt;2)+($Z$1034&lt;&gt;2)+($AG$1034&lt;&gt;2)=0,2,IF((($E$1034&lt;&gt;2)*$E$1034+($L$1034&lt;&gt;2)*$L$1034+($S$1034&lt;&gt;2)*$S$1034+($Z$1034&lt;&gt;2)*$Z$1034+($AG$1034&lt;&gt;2)*$AG$1034)/(($E$1034&lt;&gt;2)+($L$1034&lt;&gt;2)+($S$1034&lt;&gt;2)+($Z$1034&lt;&gt;2)+($AG$1034&lt;&gt;2))&gt;=0.5,1,0))</f>
        <v/>
      </c>
      <c r="AO1034" s="8">
        <f>IF(($F$1034&lt;&gt;2)+($M$1034&lt;&gt;2)+($T$1034&lt;&gt;2)+($AA$1034&lt;&gt;2)+($AH$1034&lt;&gt;2)=0,2,IF((($F$1034&lt;&gt;2)*$F$1034+($M$1034&lt;&gt;2)*$M$1034+($T$1034&lt;&gt;2)*$T$1034+($AA$1034&lt;&gt;2)*$AA$1034+($AH$1034&lt;&gt;2)*$AH$1034)/(($F$1034&lt;&gt;2)+($M$1034&lt;&gt;2)+($T$1034&lt;&gt;2)+($AA$1034&lt;&gt;2)+($AH$1034&lt;&gt;2))&gt;=0.5,1,0))</f>
        <v/>
      </c>
      <c r="AP1034" s="8">
        <f>IF(($G$1034&lt;&gt;2)+($N$1034&lt;&gt;2)+($U$1034&lt;&gt;2)+($AB$1034&lt;&gt;2)+($AI$1034&lt;&gt;2)=0,2,IF((($G$1034&lt;&gt;2)*$G$1034+($N$1034&lt;&gt;2)*$N$1034+($U$1034&lt;&gt;2)*$U$1034+($AB$1034&lt;&gt;2)*$AB$1034+($AI$1034&lt;&gt;2)*$AI$1034)/(($G$1034&lt;&gt;2)+($N$1034&lt;&gt;2)+($U$1034&lt;&gt;2)+($AB$1034&lt;&gt;2)+($AI$1034&lt;&gt;2))&gt;=0.5,1,0))</f>
        <v/>
      </c>
      <c r="AR1034" s="16">
        <f>'Ground truth'!$B$3</f>
        <v/>
      </c>
      <c r="AS1034" s="16">
        <f>'Ground truth'!$C$3</f>
        <v/>
      </c>
      <c r="AT1034" s="16">
        <f>'Ground truth'!$D$3</f>
        <v/>
      </c>
      <c r="AU1034" s="16">
        <f>'Ground truth'!$E$3</f>
        <v/>
      </c>
      <c r="AV1034" s="16">
        <f>'Ground truth'!$F$3</f>
        <v/>
      </c>
      <c r="AW1034" s="16">
        <f>'Ground truth'!$G$3</f>
        <v/>
      </c>
    </row>
    <row r="1035">
      <c r="A1035" s="3" t="inlineStr">
        <is>
          <t>Power System</t>
        </is>
      </c>
      <c r="B1035" s="8" t="n">
        <v>1</v>
      </c>
      <c r="C1035" s="8" t="n">
        <v>1</v>
      </c>
      <c r="D1035" s="8" t="n">
        <v>1</v>
      </c>
      <c r="E1035" s="8" t="n">
        <v>1</v>
      </c>
      <c r="F1035" s="8" t="n">
        <v>1</v>
      </c>
      <c r="G1035" s="8" t="n">
        <v>1</v>
      </c>
      <c r="I1035" s="8" t="n">
        <v>1</v>
      </c>
      <c r="J1035" s="8" t="n">
        <v>1</v>
      </c>
      <c r="K1035" s="8" t="n">
        <v>1</v>
      </c>
      <c r="L1035" s="8" t="n">
        <v>1</v>
      </c>
      <c r="M1035" s="8" t="n">
        <v>1</v>
      </c>
      <c r="N1035" s="8" t="n">
        <v>1</v>
      </c>
      <c r="P1035" s="8" t="n">
        <v>1</v>
      </c>
      <c r="Q1035" s="8" t="n">
        <v>1</v>
      </c>
      <c r="R1035" s="8" t="n">
        <v>1</v>
      </c>
      <c r="S1035" s="8" t="n">
        <v>1</v>
      </c>
      <c r="T1035" s="8" t="n">
        <v>1</v>
      </c>
      <c r="U1035" s="8" t="n">
        <v>1</v>
      </c>
      <c r="W1035" s="8" t="n">
        <v>1</v>
      </c>
      <c r="X1035" s="8" t="n">
        <v>1</v>
      </c>
      <c r="Y1035" s="8" t="n">
        <v>1</v>
      </c>
      <c r="Z1035" s="8" t="n">
        <v>1</v>
      </c>
      <c r="AA1035" s="8" t="n">
        <v>1</v>
      </c>
      <c r="AB1035" s="8" t="n">
        <v>1</v>
      </c>
      <c r="AD1035" s="8" t="n">
        <v>1</v>
      </c>
      <c r="AE1035" s="8" t="n">
        <v>1</v>
      </c>
      <c r="AF1035" s="8" t="n">
        <v>1</v>
      </c>
      <c r="AG1035" s="8" t="n">
        <v>1</v>
      </c>
      <c r="AH1035" s="8" t="n">
        <v>1</v>
      </c>
      <c r="AI1035" s="8" t="n">
        <v>1</v>
      </c>
      <c r="AK1035" s="8">
        <f>IF(($B$1035&lt;&gt;2)+($I$1035&lt;&gt;2)+($P$1035&lt;&gt;2)+($W$1035&lt;&gt;2)+($AD$1035&lt;&gt;2)=0,2,IF((($B$1035&lt;&gt;2)*$B$1035+($I$1035&lt;&gt;2)*$I$1035+($P$1035&lt;&gt;2)*$P$1035+($W$1035&lt;&gt;2)*$W$1035+($AD$1035&lt;&gt;2)*$AD$1035)/(($B$1035&lt;&gt;2)+($I$1035&lt;&gt;2)+($P$1035&lt;&gt;2)+($W$1035&lt;&gt;2)+($AD$1035&lt;&gt;2))&gt;=0.5,1,0))</f>
        <v/>
      </c>
      <c r="AL1035" s="8">
        <f>IF(($C$1035&lt;&gt;2)+($J$1035&lt;&gt;2)+($Q$1035&lt;&gt;2)+($X$1035&lt;&gt;2)+($AE$1035&lt;&gt;2)=0,2,IF((($C$1035&lt;&gt;2)*$C$1035+($J$1035&lt;&gt;2)*$J$1035+($Q$1035&lt;&gt;2)*$Q$1035+($X$1035&lt;&gt;2)*$X$1035+($AE$1035&lt;&gt;2)*$AE$1035)/(($C$1035&lt;&gt;2)+($J$1035&lt;&gt;2)+($Q$1035&lt;&gt;2)+($X$1035&lt;&gt;2)+($AE$1035&lt;&gt;2))&gt;=0.5,1,0))</f>
        <v/>
      </c>
      <c r="AM1035" s="8">
        <f>IF(($D$1035&lt;&gt;2)+($K$1035&lt;&gt;2)+($R$1035&lt;&gt;2)+($Y$1035&lt;&gt;2)+($AF$1035&lt;&gt;2)=0,2,IF((($D$1035&lt;&gt;2)*$D$1035+($K$1035&lt;&gt;2)*$K$1035+($R$1035&lt;&gt;2)*$R$1035+($Y$1035&lt;&gt;2)*$Y$1035+($AF$1035&lt;&gt;2)*$AF$1035)/(($D$1035&lt;&gt;2)+($K$1035&lt;&gt;2)+($R$1035&lt;&gt;2)+($Y$1035&lt;&gt;2)+($AF$1035&lt;&gt;2))&gt;=0.5,1,0))</f>
        <v/>
      </c>
      <c r="AN1035" s="8">
        <f>IF(($E$1035&lt;&gt;2)+($L$1035&lt;&gt;2)+($S$1035&lt;&gt;2)+($Z$1035&lt;&gt;2)+($AG$1035&lt;&gt;2)=0,2,IF((($E$1035&lt;&gt;2)*$E$1035+($L$1035&lt;&gt;2)*$L$1035+($S$1035&lt;&gt;2)*$S$1035+($Z$1035&lt;&gt;2)*$Z$1035+($AG$1035&lt;&gt;2)*$AG$1035)/(($E$1035&lt;&gt;2)+($L$1035&lt;&gt;2)+($S$1035&lt;&gt;2)+($Z$1035&lt;&gt;2)+($AG$1035&lt;&gt;2))&gt;=0.5,1,0))</f>
        <v/>
      </c>
      <c r="AO1035" s="8">
        <f>IF(($F$1035&lt;&gt;2)+($M$1035&lt;&gt;2)+($T$1035&lt;&gt;2)+($AA$1035&lt;&gt;2)+($AH$1035&lt;&gt;2)=0,2,IF((($F$1035&lt;&gt;2)*$F$1035+($M$1035&lt;&gt;2)*$M$1035+($T$1035&lt;&gt;2)*$T$1035+($AA$1035&lt;&gt;2)*$AA$1035+($AH$1035&lt;&gt;2)*$AH$1035)/(($F$1035&lt;&gt;2)+($M$1035&lt;&gt;2)+($T$1035&lt;&gt;2)+($AA$1035&lt;&gt;2)+($AH$1035&lt;&gt;2))&gt;=0.5,1,0))</f>
        <v/>
      </c>
      <c r="AP1035" s="8">
        <f>IF(($G$1035&lt;&gt;2)+($N$1035&lt;&gt;2)+($U$1035&lt;&gt;2)+($AB$1035&lt;&gt;2)+($AI$1035&lt;&gt;2)=0,2,IF((($G$1035&lt;&gt;2)*$G$1035+($N$1035&lt;&gt;2)*$N$1035+($U$1035&lt;&gt;2)*$U$1035+($AB$1035&lt;&gt;2)*$AB$1035+($AI$1035&lt;&gt;2)*$AI$1035)/(($G$1035&lt;&gt;2)+($N$1035&lt;&gt;2)+($U$1035&lt;&gt;2)+($AB$1035&lt;&gt;2)+($AI$1035&lt;&gt;2))&gt;=0.5,1,0))</f>
        <v/>
      </c>
      <c r="AR1035" s="16">
        <f>'Ground truth'!$B$4</f>
        <v/>
      </c>
      <c r="AS1035" s="16">
        <f>'Ground truth'!$C$4</f>
        <v/>
      </c>
      <c r="AT1035" s="16">
        <f>'Ground truth'!$D$4</f>
        <v/>
      </c>
      <c r="AU1035" s="16">
        <f>'Ground truth'!$E$4</f>
        <v/>
      </c>
      <c r="AV1035" s="16">
        <f>'Ground truth'!$F$4</f>
        <v/>
      </c>
      <c r="AW1035" s="16">
        <f>'Ground truth'!$G$4</f>
        <v/>
      </c>
    </row>
    <row r="1036">
      <c r="A1036" s="3" t="inlineStr">
        <is>
          <t>Communication System</t>
        </is>
      </c>
      <c r="B1036" s="8" t="n">
        <v>0</v>
      </c>
      <c r="C1036" s="8" t="n">
        <v>1</v>
      </c>
      <c r="D1036" s="8" t="n">
        <v>1</v>
      </c>
      <c r="E1036" s="8" t="n">
        <v>1</v>
      </c>
      <c r="F1036" s="8" t="n">
        <v>0</v>
      </c>
      <c r="G1036" s="8" t="n">
        <v>1</v>
      </c>
      <c r="I1036" s="8" t="n">
        <v>0</v>
      </c>
      <c r="J1036" s="8" t="n">
        <v>1</v>
      </c>
      <c r="K1036" s="8" t="n">
        <v>1</v>
      </c>
      <c r="L1036" s="8" t="n">
        <v>1</v>
      </c>
      <c r="M1036" s="8" t="n">
        <v>1</v>
      </c>
      <c r="N1036" s="8" t="n">
        <v>0</v>
      </c>
      <c r="P1036" s="8" t="n">
        <v>0</v>
      </c>
      <c r="Q1036" s="8" t="n">
        <v>1</v>
      </c>
      <c r="R1036" s="8" t="n">
        <v>1</v>
      </c>
      <c r="S1036" s="8" t="n">
        <v>1</v>
      </c>
      <c r="T1036" s="8" t="n">
        <v>1</v>
      </c>
      <c r="U1036" s="8" t="n">
        <v>0</v>
      </c>
      <c r="W1036" s="8" t="n">
        <v>0</v>
      </c>
      <c r="X1036" s="8" t="n">
        <v>1</v>
      </c>
      <c r="Y1036" s="8" t="n">
        <v>1</v>
      </c>
      <c r="Z1036" s="8" t="n">
        <v>1</v>
      </c>
      <c r="AA1036" s="8" t="n">
        <v>1</v>
      </c>
      <c r="AB1036" s="8" t="n">
        <v>0</v>
      </c>
      <c r="AD1036" s="8" t="n">
        <v>0</v>
      </c>
      <c r="AE1036" s="8" t="n">
        <v>1</v>
      </c>
      <c r="AF1036" s="8" t="n">
        <v>1</v>
      </c>
      <c r="AG1036" s="8" t="n">
        <v>1</v>
      </c>
      <c r="AH1036" s="8" t="n">
        <v>1</v>
      </c>
      <c r="AI1036" s="8" t="n">
        <v>0</v>
      </c>
      <c r="AK1036" s="8">
        <f>IF(($B$1036&lt;&gt;2)+($I$1036&lt;&gt;2)+($P$1036&lt;&gt;2)+($W$1036&lt;&gt;2)+($AD$1036&lt;&gt;2)=0,2,IF((($B$1036&lt;&gt;2)*$B$1036+($I$1036&lt;&gt;2)*$I$1036+($P$1036&lt;&gt;2)*$P$1036+($W$1036&lt;&gt;2)*$W$1036+($AD$1036&lt;&gt;2)*$AD$1036)/(($B$1036&lt;&gt;2)+($I$1036&lt;&gt;2)+($P$1036&lt;&gt;2)+($W$1036&lt;&gt;2)+($AD$1036&lt;&gt;2))&gt;=0.5,1,0))</f>
        <v/>
      </c>
      <c r="AL1036" s="8">
        <f>IF(($C$1036&lt;&gt;2)+($J$1036&lt;&gt;2)+($Q$1036&lt;&gt;2)+($X$1036&lt;&gt;2)+($AE$1036&lt;&gt;2)=0,2,IF((($C$1036&lt;&gt;2)*$C$1036+($J$1036&lt;&gt;2)*$J$1036+($Q$1036&lt;&gt;2)*$Q$1036+($X$1036&lt;&gt;2)*$X$1036+($AE$1036&lt;&gt;2)*$AE$1036)/(($C$1036&lt;&gt;2)+($J$1036&lt;&gt;2)+($Q$1036&lt;&gt;2)+($X$1036&lt;&gt;2)+($AE$1036&lt;&gt;2))&gt;=0.5,1,0))</f>
        <v/>
      </c>
      <c r="AM1036" s="8">
        <f>IF(($D$1036&lt;&gt;2)+($K$1036&lt;&gt;2)+($R$1036&lt;&gt;2)+($Y$1036&lt;&gt;2)+($AF$1036&lt;&gt;2)=0,2,IF((($D$1036&lt;&gt;2)*$D$1036+($K$1036&lt;&gt;2)*$K$1036+($R$1036&lt;&gt;2)*$R$1036+($Y$1036&lt;&gt;2)*$Y$1036+($AF$1036&lt;&gt;2)*$AF$1036)/(($D$1036&lt;&gt;2)+($K$1036&lt;&gt;2)+($R$1036&lt;&gt;2)+($Y$1036&lt;&gt;2)+($AF$1036&lt;&gt;2))&gt;=0.5,1,0))</f>
        <v/>
      </c>
      <c r="AN1036" s="8">
        <f>IF(($E$1036&lt;&gt;2)+($L$1036&lt;&gt;2)+($S$1036&lt;&gt;2)+($Z$1036&lt;&gt;2)+($AG$1036&lt;&gt;2)=0,2,IF((($E$1036&lt;&gt;2)*$E$1036+($L$1036&lt;&gt;2)*$L$1036+($S$1036&lt;&gt;2)*$S$1036+($Z$1036&lt;&gt;2)*$Z$1036+($AG$1036&lt;&gt;2)*$AG$1036)/(($E$1036&lt;&gt;2)+($L$1036&lt;&gt;2)+($S$1036&lt;&gt;2)+($Z$1036&lt;&gt;2)+($AG$1036&lt;&gt;2))&gt;=0.5,1,0))</f>
        <v/>
      </c>
      <c r="AO1036" s="8">
        <f>IF(($F$1036&lt;&gt;2)+($M$1036&lt;&gt;2)+($T$1036&lt;&gt;2)+($AA$1036&lt;&gt;2)+($AH$1036&lt;&gt;2)=0,2,IF((($F$1036&lt;&gt;2)*$F$1036+($M$1036&lt;&gt;2)*$M$1036+($T$1036&lt;&gt;2)*$T$1036+($AA$1036&lt;&gt;2)*$AA$1036+($AH$1036&lt;&gt;2)*$AH$1036)/(($F$1036&lt;&gt;2)+($M$1036&lt;&gt;2)+($T$1036&lt;&gt;2)+($AA$1036&lt;&gt;2)+($AH$1036&lt;&gt;2))&gt;=0.5,1,0))</f>
        <v/>
      </c>
      <c r="AP1036" s="8">
        <f>IF(($G$1036&lt;&gt;2)+($N$1036&lt;&gt;2)+($U$1036&lt;&gt;2)+($AB$1036&lt;&gt;2)+($AI$1036&lt;&gt;2)=0,2,IF((($G$1036&lt;&gt;2)*$G$1036+($N$1036&lt;&gt;2)*$N$1036+($U$1036&lt;&gt;2)*$U$1036+($AB$1036&lt;&gt;2)*$AB$1036+($AI$1036&lt;&gt;2)*$AI$1036)/(($G$1036&lt;&gt;2)+($N$1036&lt;&gt;2)+($U$1036&lt;&gt;2)+($AB$1036&lt;&gt;2)+($AI$1036&lt;&gt;2))&gt;=0.5,1,0))</f>
        <v/>
      </c>
      <c r="AR1036" s="16">
        <f>'Ground truth'!$B$5</f>
        <v/>
      </c>
      <c r="AS1036" s="16">
        <f>'Ground truth'!$C$5</f>
        <v/>
      </c>
      <c r="AT1036" s="16">
        <f>'Ground truth'!$D$5</f>
        <v/>
      </c>
      <c r="AU1036" s="16">
        <f>'Ground truth'!$E$5</f>
        <v/>
      </c>
      <c r="AV1036" s="16">
        <f>'Ground truth'!$F$5</f>
        <v/>
      </c>
      <c r="AW1036" s="16">
        <f>'Ground truth'!$G$5</f>
        <v/>
      </c>
    </row>
    <row r="1037">
      <c r="A1037" s="3" t="inlineStr">
        <is>
          <t>Onboard Computer</t>
        </is>
      </c>
      <c r="B1037" s="8" t="n">
        <v>0</v>
      </c>
      <c r="C1037" s="8" t="n">
        <v>1</v>
      </c>
      <c r="D1037" s="8" t="n">
        <v>1</v>
      </c>
      <c r="E1037" s="8" t="n">
        <v>1</v>
      </c>
      <c r="F1037" s="8" t="n">
        <v>1</v>
      </c>
      <c r="G1037" s="8" t="n">
        <v>1</v>
      </c>
      <c r="I1037" s="8" t="n">
        <v>0</v>
      </c>
      <c r="J1037" s="8" t="n">
        <v>1</v>
      </c>
      <c r="K1037" s="8" t="n">
        <v>1</v>
      </c>
      <c r="L1037" s="8" t="n">
        <v>1</v>
      </c>
      <c r="M1037" s="8" t="n">
        <v>1</v>
      </c>
      <c r="N1037" s="8" t="n">
        <v>1</v>
      </c>
      <c r="P1037" s="8" t="n">
        <v>0</v>
      </c>
      <c r="Q1037" s="8" t="n">
        <v>1</v>
      </c>
      <c r="R1037" s="8" t="n">
        <v>1</v>
      </c>
      <c r="S1037" s="8" t="n">
        <v>1</v>
      </c>
      <c r="T1037" s="8" t="n">
        <v>1</v>
      </c>
      <c r="U1037" s="8" t="n">
        <v>1</v>
      </c>
      <c r="W1037" s="8" t="n">
        <v>0</v>
      </c>
      <c r="X1037" s="8" t="n">
        <v>1</v>
      </c>
      <c r="Y1037" s="8" t="n">
        <v>1</v>
      </c>
      <c r="Z1037" s="8" t="n">
        <v>1</v>
      </c>
      <c r="AA1037" s="8" t="n">
        <v>1</v>
      </c>
      <c r="AB1037" s="8" t="n">
        <v>1</v>
      </c>
      <c r="AD1037" s="8" t="n">
        <v>0</v>
      </c>
      <c r="AE1037" s="8" t="n">
        <v>1</v>
      </c>
      <c r="AF1037" s="8" t="n">
        <v>1</v>
      </c>
      <c r="AG1037" s="8" t="n">
        <v>1</v>
      </c>
      <c r="AH1037" s="8" t="n">
        <v>1</v>
      </c>
      <c r="AI1037" s="8" t="n">
        <v>1</v>
      </c>
      <c r="AK1037" s="8">
        <f>IF(($B$1037&lt;&gt;2)+($I$1037&lt;&gt;2)+($P$1037&lt;&gt;2)+($W$1037&lt;&gt;2)+($AD$1037&lt;&gt;2)=0,2,IF((($B$1037&lt;&gt;2)*$B$1037+($I$1037&lt;&gt;2)*$I$1037+($P$1037&lt;&gt;2)*$P$1037+($W$1037&lt;&gt;2)*$W$1037+($AD$1037&lt;&gt;2)*$AD$1037)/(($B$1037&lt;&gt;2)+($I$1037&lt;&gt;2)+($P$1037&lt;&gt;2)+($W$1037&lt;&gt;2)+($AD$1037&lt;&gt;2))&gt;=0.5,1,0))</f>
        <v/>
      </c>
      <c r="AL1037" s="8">
        <f>IF(($C$1037&lt;&gt;2)+($J$1037&lt;&gt;2)+($Q$1037&lt;&gt;2)+($X$1037&lt;&gt;2)+($AE$1037&lt;&gt;2)=0,2,IF((($C$1037&lt;&gt;2)*$C$1037+($J$1037&lt;&gt;2)*$J$1037+($Q$1037&lt;&gt;2)*$Q$1037+($X$1037&lt;&gt;2)*$X$1037+($AE$1037&lt;&gt;2)*$AE$1037)/(($C$1037&lt;&gt;2)+($J$1037&lt;&gt;2)+($Q$1037&lt;&gt;2)+($X$1037&lt;&gt;2)+($AE$1037&lt;&gt;2))&gt;=0.5,1,0))</f>
        <v/>
      </c>
      <c r="AM1037" s="8">
        <f>IF(($D$1037&lt;&gt;2)+($K$1037&lt;&gt;2)+($R$1037&lt;&gt;2)+($Y$1037&lt;&gt;2)+($AF$1037&lt;&gt;2)=0,2,IF((($D$1037&lt;&gt;2)*$D$1037+($K$1037&lt;&gt;2)*$K$1037+($R$1037&lt;&gt;2)*$R$1037+($Y$1037&lt;&gt;2)*$Y$1037+($AF$1037&lt;&gt;2)*$AF$1037)/(($D$1037&lt;&gt;2)+($K$1037&lt;&gt;2)+($R$1037&lt;&gt;2)+($Y$1037&lt;&gt;2)+($AF$1037&lt;&gt;2))&gt;=0.5,1,0))</f>
        <v/>
      </c>
      <c r="AN1037" s="8">
        <f>IF(($E$1037&lt;&gt;2)+($L$1037&lt;&gt;2)+($S$1037&lt;&gt;2)+($Z$1037&lt;&gt;2)+($AG$1037&lt;&gt;2)=0,2,IF((($E$1037&lt;&gt;2)*$E$1037+($L$1037&lt;&gt;2)*$L$1037+($S$1037&lt;&gt;2)*$S$1037+($Z$1037&lt;&gt;2)*$Z$1037+($AG$1037&lt;&gt;2)*$AG$1037)/(($E$1037&lt;&gt;2)+($L$1037&lt;&gt;2)+($S$1037&lt;&gt;2)+($Z$1037&lt;&gt;2)+($AG$1037&lt;&gt;2))&gt;=0.5,1,0))</f>
        <v/>
      </c>
      <c r="AO1037" s="8">
        <f>IF(($F$1037&lt;&gt;2)+($M$1037&lt;&gt;2)+($T$1037&lt;&gt;2)+($AA$1037&lt;&gt;2)+($AH$1037&lt;&gt;2)=0,2,IF((($F$1037&lt;&gt;2)*$F$1037+($M$1037&lt;&gt;2)*$M$1037+($T$1037&lt;&gt;2)*$T$1037+($AA$1037&lt;&gt;2)*$AA$1037+($AH$1037&lt;&gt;2)*$AH$1037)/(($F$1037&lt;&gt;2)+($M$1037&lt;&gt;2)+($T$1037&lt;&gt;2)+($AA$1037&lt;&gt;2)+($AH$1037&lt;&gt;2))&gt;=0.5,1,0))</f>
        <v/>
      </c>
      <c r="AP1037" s="8">
        <f>IF(($G$1037&lt;&gt;2)+($N$1037&lt;&gt;2)+($U$1037&lt;&gt;2)+($AB$1037&lt;&gt;2)+($AI$1037&lt;&gt;2)=0,2,IF((($G$1037&lt;&gt;2)*$G$1037+($N$1037&lt;&gt;2)*$N$1037+($U$1037&lt;&gt;2)*$U$1037+($AB$1037&lt;&gt;2)*$AB$1037+($AI$1037&lt;&gt;2)*$AI$1037)/(($G$1037&lt;&gt;2)+($N$1037&lt;&gt;2)+($U$1037&lt;&gt;2)+($AB$1037&lt;&gt;2)+($AI$1037&lt;&gt;2))&gt;=0.5,1,0))</f>
        <v/>
      </c>
      <c r="AR1037" s="16">
        <f>'Ground truth'!$B$6</f>
        <v/>
      </c>
      <c r="AS1037" s="16">
        <f>'Ground truth'!$C$6</f>
        <v/>
      </c>
      <c r="AT1037" s="16">
        <f>'Ground truth'!$D$6</f>
        <v/>
      </c>
      <c r="AU1037" s="16">
        <f>'Ground truth'!$E$6</f>
        <v/>
      </c>
      <c r="AV1037" s="16">
        <f>'Ground truth'!$F$6</f>
        <v/>
      </c>
      <c r="AW1037" s="16">
        <f>'Ground truth'!$G$6</f>
        <v/>
      </c>
    </row>
    <row r="1038">
      <c r="A1038" s="3" t="inlineStr">
        <is>
          <t>Payload</t>
        </is>
      </c>
      <c r="B1038" s="8" t="n">
        <v>0</v>
      </c>
      <c r="C1038" s="8" t="n">
        <v>1</v>
      </c>
      <c r="D1038" s="8" t="n">
        <v>1</v>
      </c>
      <c r="E1038" s="8" t="n">
        <v>1</v>
      </c>
      <c r="F1038" s="8" t="n">
        <v>1</v>
      </c>
      <c r="G1038" s="8" t="n">
        <v>1</v>
      </c>
      <c r="I1038" s="8" t="n">
        <v>0</v>
      </c>
      <c r="J1038" s="8" t="n">
        <v>1</v>
      </c>
      <c r="K1038" s="8" t="n">
        <v>1</v>
      </c>
      <c r="L1038" s="8" t="n">
        <v>1</v>
      </c>
      <c r="M1038" s="8" t="n">
        <v>1</v>
      </c>
      <c r="N1038" s="8" t="n">
        <v>0</v>
      </c>
      <c r="P1038" s="8" t="n">
        <v>0</v>
      </c>
      <c r="Q1038" s="8" t="n">
        <v>1</v>
      </c>
      <c r="R1038" s="8" t="n">
        <v>1</v>
      </c>
      <c r="S1038" s="8" t="n">
        <v>1</v>
      </c>
      <c r="T1038" s="8" t="n">
        <v>1</v>
      </c>
      <c r="U1038" s="8" t="n">
        <v>0</v>
      </c>
      <c r="W1038" s="8" t="n">
        <v>0</v>
      </c>
      <c r="X1038" s="8" t="n">
        <v>1</v>
      </c>
      <c r="Y1038" s="8" t="n">
        <v>1</v>
      </c>
      <c r="Z1038" s="8" t="n">
        <v>1</v>
      </c>
      <c r="AA1038" s="8" t="n">
        <v>1</v>
      </c>
      <c r="AB1038" s="8" t="n">
        <v>0</v>
      </c>
      <c r="AD1038" s="8" t="n">
        <v>0</v>
      </c>
      <c r="AE1038" s="8" t="n">
        <v>1</v>
      </c>
      <c r="AF1038" s="8" t="n">
        <v>1</v>
      </c>
      <c r="AG1038" s="8" t="n">
        <v>1</v>
      </c>
      <c r="AH1038" s="8" t="n">
        <v>1</v>
      </c>
      <c r="AI1038" s="8" t="n">
        <v>0</v>
      </c>
      <c r="AK1038" s="8">
        <f>IF(($B$1038&lt;&gt;2)+($I$1038&lt;&gt;2)+($P$1038&lt;&gt;2)+($W$1038&lt;&gt;2)+($AD$1038&lt;&gt;2)=0,2,IF((($B$1038&lt;&gt;2)*$B$1038+($I$1038&lt;&gt;2)*$I$1038+($P$1038&lt;&gt;2)*$P$1038+($W$1038&lt;&gt;2)*$W$1038+($AD$1038&lt;&gt;2)*$AD$1038)/(($B$1038&lt;&gt;2)+($I$1038&lt;&gt;2)+($P$1038&lt;&gt;2)+($W$1038&lt;&gt;2)+($AD$1038&lt;&gt;2))&gt;=0.5,1,0))</f>
        <v/>
      </c>
      <c r="AL1038" s="8">
        <f>IF(($C$1038&lt;&gt;2)+($J$1038&lt;&gt;2)+($Q$1038&lt;&gt;2)+($X$1038&lt;&gt;2)+($AE$1038&lt;&gt;2)=0,2,IF((($C$1038&lt;&gt;2)*$C$1038+($J$1038&lt;&gt;2)*$J$1038+($Q$1038&lt;&gt;2)*$Q$1038+($X$1038&lt;&gt;2)*$X$1038+($AE$1038&lt;&gt;2)*$AE$1038)/(($C$1038&lt;&gt;2)+($J$1038&lt;&gt;2)+($Q$1038&lt;&gt;2)+($X$1038&lt;&gt;2)+($AE$1038&lt;&gt;2))&gt;=0.5,1,0))</f>
        <v/>
      </c>
      <c r="AM1038" s="8">
        <f>IF(($D$1038&lt;&gt;2)+($K$1038&lt;&gt;2)+($R$1038&lt;&gt;2)+($Y$1038&lt;&gt;2)+($AF$1038&lt;&gt;2)=0,2,IF((($D$1038&lt;&gt;2)*$D$1038+($K$1038&lt;&gt;2)*$K$1038+($R$1038&lt;&gt;2)*$R$1038+($Y$1038&lt;&gt;2)*$Y$1038+($AF$1038&lt;&gt;2)*$AF$1038)/(($D$1038&lt;&gt;2)+($K$1038&lt;&gt;2)+($R$1038&lt;&gt;2)+($Y$1038&lt;&gt;2)+($AF$1038&lt;&gt;2))&gt;=0.5,1,0))</f>
        <v/>
      </c>
      <c r="AN1038" s="8">
        <f>IF(($E$1038&lt;&gt;2)+($L$1038&lt;&gt;2)+($S$1038&lt;&gt;2)+($Z$1038&lt;&gt;2)+($AG$1038&lt;&gt;2)=0,2,IF((($E$1038&lt;&gt;2)*$E$1038+($L$1038&lt;&gt;2)*$L$1038+($S$1038&lt;&gt;2)*$S$1038+($Z$1038&lt;&gt;2)*$Z$1038+($AG$1038&lt;&gt;2)*$AG$1038)/(($E$1038&lt;&gt;2)+($L$1038&lt;&gt;2)+($S$1038&lt;&gt;2)+($Z$1038&lt;&gt;2)+($AG$1038&lt;&gt;2))&gt;=0.5,1,0))</f>
        <v/>
      </c>
      <c r="AO1038" s="8">
        <f>IF(($F$1038&lt;&gt;2)+($M$1038&lt;&gt;2)+($T$1038&lt;&gt;2)+($AA$1038&lt;&gt;2)+($AH$1038&lt;&gt;2)=0,2,IF((($F$1038&lt;&gt;2)*$F$1038+($M$1038&lt;&gt;2)*$M$1038+($T$1038&lt;&gt;2)*$T$1038+($AA$1038&lt;&gt;2)*$AA$1038+($AH$1038&lt;&gt;2)*$AH$1038)/(($F$1038&lt;&gt;2)+($M$1038&lt;&gt;2)+($T$1038&lt;&gt;2)+($AA$1038&lt;&gt;2)+($AH$1038&lt;&gt;2))&gt;=0.5,1,0))</f>
        <v/>
      </c>
      <c r="AP1038" s="8">
        <f>IF(($G$1038&lt;&gt;2)+($N$1038&lt;&gt;2)+($U$1038&lt;&gt;2)+($AB$1038&lt;&gt;2)+($AI$1038&lt;&gt;2)=0,2,IF((($G$1038&lt;&gt;2)*$G$1038+($N$1038&lt;&gt;2)*$N$1038+($U$1038&lt;&gt;2)*$U$1038+($AB$1038&lt;&gt;2)*$AB$1038+($AI$1038&lt;&gt;2)*$AI$1038)/(($G$1038&lt;&gt;2)+($N$1038&lt;&gt;2)+($U$1038&lt;&gt;2)+($AB$1038&lt;&gt;2)+($AI$1038&lt;&gt;2))&gt;=0.5,1,0))</f>
        <v/>
      </c>
      <c r="AR1038" s="16">
        <f>'Ground truth'!$B$7</f>
        <v/>
      </c>
      <c r="AS1038" s="16">
        <f>'Ground truth'!$C$7</f>
        <v/>
      </c>
      <c r="AT1038" s="16">
        <f>'Ground truth'!$D$7</f>
        <v/>
      </c>
      <c r="AU1038" s="16">
        <f>'Ground truth'!$E$7</f>
        <v/>
      </c>
      <c r="AV1038" s="16">
        <f>'Ground truth'!$F$7</f>
        <v/>
      </c>
      <c r="AW1038" s="16">
        <f>'Ground truth'!$G$7</f>
        <v/>
      </c>
    </row>
    <row r="1039">
      <c r="A1039" s="3" t="inlineStr">
        <is>
          <t>Propulsion System</t>
        </is>
      </c>
      <c r="B1039" s="8" t="n">
        <v>1</v>
      </c>
      <c r="C1039" s="8" t="n">
        <v>1</v>
      </c>
      <c r="D1039" s="8" t="n">
        <v>1</v>
      </c>
      <c r="E1039" s="8" t="n">
        <v>1</v>
      </c>
      <c r="F1039" s="8" t="n">
        <v>0</v>
      </c>
      <c r="G1039" s="8" t="n">
        <v>1</v>
      </c>
      <c r="I1039" s="8" t="n">
        <v>1</v>
      </c>
      <c r="J1039" s="8" t="n">
        <v>1</v>
      </c>
      <c r="K1039" s="8" t="n">
        <v>0</v>
      </c>
      <c r="L1039" s="8" t="n">
        <v>1</v>
      </c>
      <c r="M1039" s="8" t="n">
        <v>0</v>
      </c>
      <c r="N1039" s="8" t="n">
        <v>1</v>
      </c>
      <c r="P1039" s="8" t="n">
        <v>1</v>
      </c>
      <c r="Q1039" s="8" t="n">
        <v>1</v>
      </c>
      <c r="R1039" s="8" t="n">
        <v>0</v>
      </c>
      <c r="S1039" s="8" t="n">
        <v>1</v>
      </c>
      <c r="T1039" s="8" t="n">
        <v>0</v>
      </c>
      <c r="U1039" s="8" t="n">
        <v>1</v>
      </c>
      <c r="W1039" s="8" t="n">
        <v>1</v>
      </c>
      <c r="X1039" s="8" t="n">
        <v>1</v>
      </c>
      <c r="Y1039" s="8" t="n">
        <v>0</v>
      </c>
      <c r="Z1039" s="8" t="n">
        <v>1</v>
      </c>
      <c r="AA1039" s="8" t="n">
        <v>0</v>
      </c>
      <c r="AB1039" s="8" t="n">
        <v>1</v>
      </c>
      <c r="AD1039" s="8" t="n">
        <v>1</v>
      </c>
      <c r="AE1039" s="8" t="n">
        <v>1</v>
      </c>
      <c r="AF1039" s="8" t="n">
        <v>0</v>
      </c>
      <c r="AG1039" s="8" t="n">
        <v>1</v>
      </c>
      <c r="AH1039" s="8" t="n">
        <v>0</v>
      </c>
      <c r="AI1039" s="8" t="n">
        <v>1</v>
      </c>
      <c r="AK1039" s="8">
        <f>IF(($B$1039&lt;&gt;2)+($I$1039&lt;&gt;2)+($P$1039&lt;&gt;2)+($W$1039&lt;&gt;2)+($AD$1039&lt;&gt;2)=0,2,IF((($B$1039&lt;&gt;2)*$B$1039+($I$1039&lt;&gt;2)*$I$1039+($P$1039&lt;&gt;2)*$P$1039+($W$1039&lt;&gt;2)*$W$1039+($AD$1039&lt;&gt;2)*$AD$1039)/(($B$1039&lt;&gt;2)+($I$1039&lt;&gt;2)+($P$1039&lt;&gt;2)+($W$1039&lt;&gt;2)+($AD$1039&lt;&gt;2))&gt;=0.5,1,0))</f>
        <v/>
      </c>
      <c r="AL1039" s="8">
        <f>IF(($C$1039&lt;&gt;2)+($J$1039&lt;&gt;2)+($Q$1039&lt;&gt;2)+($X$1039&lt;&gt;2)+($AE$1039&lt;&gt;2)=0,2,IF((($C$1039&lt;&gt;2)*$C$1039+($J$1039&lt;&gt;2)*$J$1039+($Q$1039&lt;&gt;2)*$Q$1039+($X$1039&lt;&gt;2)*$X$1039+($AE$1039&lt;&gt;2)*$AE$1039)/(($C$1039&lt;&gt;2)+($J$1039&lt;&gt;2)+($Q$1039&lt;&gt;2)+($X$1039&lt;&gt;2)+($AE$1039&lt;&gt;2))&gt;=0.5,1,0))</f>
        <v/>
      </c>
      <c r="AM1039" s="8">
        <f>IF(($D$1039&lt;&gt;2)+($K$1039&lt;&gt;2)+($R$1039&lt;&gt;2)+($Y$1039&lt;&gt;2)+($AF$1039&lt;&gt;2)=0,2,IF((($D$1039&lt;&gt;2)*$D$1039+($K$1039&lt;&gt;2)*$K$1039+($R$1039&lt;&gt;2)*$R$1039+($Y$1039&lt;&gt;2)*$Y$1039+($AF$1039&lt;&gt;2)*$AF$1039)/(($D$1039&lt;&gt;2)+($K$1039&lt;&gt;2)+($R$1039&lt;&gt;2)+($Y$1039&lt;&gt;2)+($AF$1039&lt;&gt;2))&gt;=0.5,1,0))</f>
        <v/>
      </c>
      <c r="AN1039" s="8">
        <f>IF(($E$1039&lt;&gt;2)+($L$1039&lt;&gt;2)+($S$1039&lt;&gt;2)+($Z$1039&lt;&gt;2)+($AG$1039&lt;&gt;2)=0,2,IF((($E$1039&lt;&gt;2)*$E$1039+($L$1039&lt;&gt;2)*$L$1039+($S$1039&lt;&gt;2)*$S$1039+($Z$1039&lt;&gt;2)*$Z$1039+($AG$1039&lt;&gt;2)*$AG$1039)/(($E$1039&lt;&gt;2)+($L$1039&lt;&gt;2)+($S$1039&lt;&gt;2)+($Z$1039&lt;&gt;2)+($AG$1039&lt;&gt;2))&gt;=0.5,1,0))</f>
        <v/>
      </c>
      <c r="AO1039" s="8">
        <f>IF(($F$1039&lt;&gt;2)+($M$1039&lt;&gt;2)+($T$1039&lt;&gt;2)+($AA$1039&lt;&gt;2)+($AH$1039&lt;&gt;2)=0,2,IF((($F$1039&lt;&gt;2)*$F$1039+($M$1039&lt;&gt;2)*$M$1039+($T$1039&lt;&gt;2)*$T$1039+($AA$1039&lt;&gt;2)*$AA$1039+($AH$1039&lt;&gt;2)*$AH$1039)/(($F$1039&lt;&gt;2)+($M$1039&lt;&gt;2)+($T$1039&lt;&gt;2)+($AA$1039&lt;&gt;2)+($AH$1039&lt;&gt;2))&gt;=0.5,1,0))</f>
        <v/>
      </c>
      <c r="AP1039" s="8">
        <f>IF(($G$1039&lt;&gt;2)+($N$1039&lt;&gt;2)+($U$1039&lt;&gt;2)+($AB$1039&lt;&gt;2)+($AI$1039&lt;&gt;2)=0,2,IF((($G$1039&lt;&gt;2)*$G$1039+($N$1039&lt;&gt;2)*$N$1039+($U$1039&lt;&gt;2)*$U$1039+($AB$1039&lt;&gt;2)*$AB$1039+($AI$1039&lt;&gt;2)*$AI$1039)/(($G$1039&lt;&gt;2)+($N$1039&lt;&gt;2)+($U$1039&lt;&gt;2)+($AB$1039&lt;&gt;2)+($AI$1039&lt;&gt;2))&gt;=0.5,1,0))</f>
        <v/>
      </c>
      <c r="AR1039" s="16">
        <f>'Ground truth'!$B$8</f>
        <v/>
      </c>
      <c r="AS1039" s="16">
        <f>'Ground truth'!$C$8</f>
        <v/>
      </c>
      <c r="AT1039" s="16">
        <f>'Ground truth'!$D$8</f>
        <v/>
      </c>
      <c r="AU1039" s="16">
        <f>'Ground truth'!$E$8</f>
        <v/>
      </c>
      <c r="AV1039" s="16">
        <f>'Ground truth'!$F$8</f>
        <v/>
      </c>
      <c r="AW1039" s="16">
        <f>'Ground truth'!$G$8</f>
        <v/>
      </c>
    </row>
    <row r="1041">
      <c r="A1041" s="17" t="inlineStr">
        <is>
          <t>metrics — confident-only (unsure excluded from denominators)</t>
        </is>
      </c>
      <c r="B1041" s="10" t="inlineStr">
        <is>
          <t>run 1</t>
        </is>
      </c>
      <c r="C1041" s="10" t="inlineStr">
        <is>
          <t>run 2</t>
        </is>
      </c>
      <c r="D1041" s="10" t="inlineStr">
        <is>
          <t>run 3</t>
        </is>
      </c>
      <c r="E1041" s="10" t="inlineStr">
        <is>
          <t>run 4</t>
        </is>
      </c>
      <c r="F1041" s="10" t="inlineStr">
        <is>
          <t>run 5</t>
        </is>
      </c>
      <c r="G1041" s="10" t="inlineStr">
        <is>
          <t>avg-matrix</t>
        </is>
      </c>
      <c r="H1041" s="10" t="inlineStr">
        <is>
          <t>mean</t>
        </is>
      </c>
      <c r="I1041" s="10" t="inlineStr">
        <is>
          <t>std (pop.)</t>
        </is>
      </c>
      <c r="J1041" s="17" t="inlineStr">
        <is>
          <t>notes</t>
        </is>
      </c>
    </row>
    <row r="1042">
      <c r="A1042" s="7" t="inlineStr">
        <is>
          <t>TP</t>
        </is>
      </c>
      <c r="B1042" s="7">
        <f>SUMPRODUCT(($B$1034:$G$1039=1)*('Ground truth'!$B$3:$G$8=1))</f>
        <v/>
      </c>
      <c r="C1042" s="7">
        <f>SUMPRODUCT(($I$1034:$N$1039=1)*('Ground truth'!$B$3:$G$8=1))</f>
        <v/>
      </c>
      <c r="D1042" s="7">
        <f>SUMPRODUCT(($P$1034:$U$1039=1)*('Ground truth'!$B$3:$G$8=1))</f>
        <v/>
      </c>
      <c r="E1042" s="7">
        <f>SUMPRODUCT(($W$1034:$AB$1039=1)*('Ground truth'!$B$3:$G$8=1))</f>
        <v/>
      </c>
      <c r="F1042" s="7">
        <f>SUMPRODUCT(($AD$1034:$AI$1039=1)*('Ground truth'!$B$3:$G$8=1))</f>
        <v/>
      </c>
      <c r="G1042" s="7">
        <f>SUMPRODUCT(($AK$1034:$AP$1039=1)*('Ground truth'!$B$3:$G$8=1))</f>
        <v/>
      </c>
      <c r="H1042" s="12">
        <f>AVERAGE($B$1042:$F$1042)</f>
        <v/>
      </c>
      <c r="I1042" s="12">
        <f>STDEV.P($B$1042:$F$1042)</f>
        <v/>
      </c>
    </row>
    <row r="1043">
      <c r="A1043" s="7" t="inlineStr">
        <is>
          <t>TN</t>
        </is>
      </c>
      <c r="B1043" s="7">
        <f>SUMPRODUCT(($B$1034:$G$1039=0)*('Ground truth'!$B$3:$G$8=0))</f>
        <v/>
      </c>
      <c r="C1043" s="7">
        <f>SUMPRODUCT(($I$1034:$N$1039=0)*('Ground truth'!$B$3:$G$8=0))</f>
        <v/>
      </c>
      <c r="D1043" s="7">
        <f>SUMPRODUCT(($P$1034:$U$1039=0)*('Ground truth'!$B$3:$G$8=0))</f>
        <v/>
      </c>
      <c r="E1043" s="7">
        <f>SUMPRODUCT(($W$1034:$AB$1039=0)*('Ground truth'!$B$3:$G$8=0))</f>
        <v/>
      </c>
      <c r="F1043" s="7">
        <f>SUMPRODUCT(($AD$1034:$AI$1039=0)*('Ground truth'!$B$3:$G$8=0))</f>
        <v/>
      </c>
      <c r="G1043" s="7">
        <f>SUMPRODUCT(($AK$1034:$AP$1039=0)*('Ground truth'!$B$3:$G$8=0))</f>
        <v/>
      </c>
      <c r="H1043" s="12">
        <f>AVERAGE($B$1043:$F$1043)</f>
        <v/>
      </c>
      <c r="I1043" s="12">
        <f>STDEV.P($B$1043:$F$1043)</f>
        <v/>
      </c>
    </row>
    <row r="1044">
      <c r="A1044" s="7" t="inlineStr">
        <is>
          <t>FP</t>
        </is>
      </c>
      <c r="B1044" s="7">
        <f>SUMPRODUCT(($B$1034:$G$1039=1)*('Ground truth'!$B$3:$G$8=0))</f>
        <v/>
      </c>
      <c r="C1044" s="7">
        <f>SUMPRODUCT(($I$1034:$N$1039=1)*('Ground truth'!$B$3:$G$8=0))</f>
        <v/>
      </c>
      <c r="D1044" s="7">
        <f>SUMPRODUCT(($P$1034:$U$1039=1)*('Ground truth'!$B$3:$G$8=0))</f>
        <v/>
      </c>
      <c r="E1044" s="7">
        <f>SUMPRODUCT(($W$1034:$AB$1039=1)*('Ground truth'!$B$3:$G$8=0))</f>
        <v/>
      </c>
      <c r="F1044" s="7">
        <f>SUMPRODUCT(($AD$1034:$AI$1039=1)*('Ground truth'!$B$3:$G$8=0))</f>
        <v/>
      </c>
      <c r="G1044" s="7">
        <f>SUMPRODUCT(($AK$1034:$AP$1039=1)*('Ground truth'!$B$3:$G$8=0))</f>
        <v/>
      </c>
      <c r="H1044" s="12">
        <f>AVERAGE($B$1044:$F$1044)</f>
        <v/>
      </c>
      <c r="I1044" s="12">
        <f>STDEV.P($B$1044:$F$1044)</f>
        <v/>
      </c>
    </row>
    <row r="1045">
      <c r="A1045" s="7" t="inlineStr">
        <is>
          <t>FN</t>
        </is>
      </c>
      <c r="B1045" s="7">
        <f>SUMPRODUCT(($B$1034:$G$1039=0)*('Ground truth'!$B$3:$G$8=1))</f>
        <v/>
      </c>
      <c r="C1045" s="7">
        <f>SUMPRODUCT(($I$1034:$N$1039=0)*('Ground truth'!$B$3:$G$8=1))</f>
        <v/>
      </c>
      <c r="D1045" s="7">
        <f>SUMPRODUCT(($P$1034:$U$1039=0)*('Ground truth'!$B$3:$G$8=1))</f>
        <v/>
      </c>
      <c r="E1045" s="7">
        <f>SUMPRODUCT(($W$1034:$AB$1039=0)*('Ground truth'!$B$3:$G$8=1))</f>
        <v/>
      </c>
      <c r="F1045" s="7">
        <f>SUMPRODUCT(($AD$1034:$AI$1039=0)*('Ground truth'!$B$3:$G$8=1))</f>
        <v/>
      </c>
      <c r="G1045" s="7">
        <f>SUMPRODUCT(($AK$1034:$AP$1039=0)*('Ground truth'!$B$3:$G$8=1))</f>
        <v/>
      </c>
      <c r="H1045" s="12">
        <f>AVERAGE($B$1045:$F$1045)</f>
        <v/>
      </c>
      <c r="I1045" s="12">
        <f>STDEV.P($B$1045:$F$1045)</f>
        <v/>
      </c>
    </row>
    <row r="1046">
      <c r="A1046" s="4" t="inlineStr">
        <is>
          <t>Precision</t>
        </is>
      </c>
      <c r="B1046" s="12">
        <f>IFERROR($B$1042/($B$1042+$B$1044),0)</f>
        <v/>
      </c>
      <c r="C1046" s="12">
        <f>IFERROR($C$1042/($C$1042+$C$1044),0)</f>
        <v/>
      </c>
      <c r="D1046" s="12">
        <f>IFERROR($D$1042/($D$1042+$D$1044),0)</f>
        <v/>
      </c>
      <c r="E1046" s="12">
        <f>IFERROR($E$1042/($E$1042+$E$1044),0)</f>
        <v/>
      </c>
      <c r="F1046" s="12">
        <f>IFERROR($F$1042/($F$1042+$F$1044),0)</f>
        <v/>
      </c>
      <c r="G1046" s="12">
        <f>IFERROR($G$1042/($G$1042+$G$1044),0)</f>
        <v/>
      </c>
      <c r="H1046" s="18">
        <f>AVERAGE($B$1046:$F$1046)</f>
        <v/>
      </c>
      <c r="I1046" s="18">
        <f>STDEV.P($B$1046:$F$1046)</f>
        <v/>
      </c>
    </row>
    <row r="1047">
      <c r="A1047" s="4" t="inlineStr">
        <is>
          <t>Recall</t>
        </is>
      </c>
      <c r="B1047" s="12">
        <f>IFERROR($B$1042/($B$1042+$B$1045),0)</f>
        <v/>
      </c>
      <c r="C1047" s="12">
        <f>IFERROR($C$1042/($C$1042+$C$1045),0)</f>
        <v/>
      </c>
      <c r="D1047" s="12">
        <f>IFERROR($D$1042/($D$1042+$D$1045),0)</f>
        <v/>
      </c>
      <c r="E1047" s="12">
        <f>IFERROR($E$1042/($E$1042+$E$1045),0)</f>
        <v/>
      </c>
      <c r="F1047" s="12">
        <f>IFERROR($F$1042/($F$1042+$F$1045),0)</f>
        <v/>
      </c>
      <c r="G1047" s="12">
        <f>IFERROR($G$1042/($G$1042+$G$1045),0)</f>
        <v/>
      </c>
      <c r="H1047" s="18">
        <f>AVERAGE($B$1047:$F$1047)</f>
        <v/>
      </c>
      <c r="I1047" s="18">
        <f>STDEV.P($B$1047:$F$1047)</f>
        <v/>
      </c>
    </row>
    <row r="1048">
      <c r="A1048" s="4" t="inlineStr">
        <is>
          <t>F1</t>
        </is>
      </c>
      <c r="B1048" s="12">
        <f>IFERROR(2*$B$1046*$B$1047/($B$1046+$B$1047),0)</f>
        <v/>
      </c>
      <c r="C1048" s="12">
        <f>IFERROR(2*$C$1046*$C$1047/($C$1046+$C$1047),0)</f>
        <v/>
      </c>
      <c r="D1048" s="12">
        <f>IFERROR(2*$D$1046*$D$1047/($D$1046+$D$1047),0)</f>
        <v/>
      </c>
      <c r="E1048" s="12">
        <f>IFERROR(2*$E$1046*$E$1047/($E$1046+$E$1047),0)</f>
        <v/>
      </c>
      <c r="F1048" s="12">
        <f>IFERROR(2*$F$1046*$F$1047/($F$1046+$F$1047),0)</f>
        <v/>
      </c>
      <c r="G1048" s="12">
        <f>IFERROR(2*$G$1046*$G$1047/($G$1046+$G$1047),0)</f>
        <v/>
      </c>
      <c r="H1048" s="18">
        <f>AVERAGE($B$1048:$F$1048)</f>
        <v/>
      </c>
      <c r="I1048" s="18">
        <f>STDEV.P($B$1048:$F$1048)</f>
        <v/>
      </c>
    </row>
    <row r="1049">
      <c r="A1049" s="4" t="inlineStr">
        <is>
          <t>Accuracy</t>
        </is>
      </c>
      <c r="B1049" s="12">
        <f>IFERROR(($B$1042+$B$1043)/($B$1042+$B$1043+$B$1044+$B$1045),0)</f>
        <v/>
      </c>
      <c r="C1049" s="12">
        <f>IFERROR(($C$1042+$C$1043)/($C$1042+$C$1043+$C$1044+$C$1045),0)</f>
        <v/>
      </c>
      <c r="D1049" s="12">
        <f>IFERROR(($D$1042+$D$1043)/($D$1042+$D$1043+$D$1044+$D$1045),0)</f>
        <v/>
      </c>
      <c r="E1049" s="12">
        <f>IFERROR(($E$1042+$E$1043)/($E$1042+$E$1043+$E$1044+$E$1045),0)</f>
        <v/>
      </c>
      <c r="F1049" s="12">
        <f>IFERROR(($F$1042+$F$1043)/($F$1042+$F$1043+$F$1044+$F$1045),0)</f>
        <v/>
      </c>
      <c r="G1049" s="12">
        <f>IFERROR(($G$1042+$G$1043)/($G$1042+$G$1043+$G$1044+$G$1045),0)</f>
        <v/>
      </c>
      <c r="H1049" s="18">
        <f>AVERAGE($B$1049:$F$1049)</f>
        <v/>
      </c>
      <c r="I1049" s="18">
        <f>STDEV.P($B$1049:$F$1049)</f>
        <v/>
      </c>
    </row>
    <row r="1050">
      <c r="A1050" s="4" t="inlineStr">
        <is>
          <t>Edit distance</t>
        </is>
      </c>
      <c r="B1050" s="12">
        <f>SUMPRODUCT(ABS('Ground truth'!$B$3:$G$8-$B$1034:$G$1039))</f>
        <v/>
      </c>
      <c r="C1050" s="12">
        <f>SUMPRODUCT(ABS('Ground truth'!$B$3:$G$8-$I$1034:$N$1039))</f>
        <v/>
      </c>
      <c r="D1050" s="12">
        <f>SUMPRODUCT(ABS('Ground truth'!$B$3:$G$8-$P$1034:$U$1039))</f>
        <v/>
      </c>
      <c r="E1050" s="12">
        <f>SUMPRODUCT(ABS('Ground truth'!$B$3:$G$8-$W$1034:$AB$1039))</f>
        <v/>
      </c>
      <c r="F1050" s="12">
        <f>SUMPRODUCT(ABS('Ground truth'!$B$3:$G$8-$AD$1034:$AI$1039))</f>
        <v/>
      </c>
      <c r="G1050" s="12">
        <f>SUMPRODUCT(ABS('Ground truth'!$B$3:$G$8-$AK$1034:$AP$1039))</f>
        <v/>
      </c>
      <c r="H1050" s="18">
        <f>AVERAGE($B$1050:$F$1050)</f>
        <v/>
      </c>
      <c r="I1050" s="18">
        <f>STDEV.P($B$1050:$F$1050)</f>
        <v/>
      </c>
    </row>
    <row r="1051">
      <c r="A1051" s="4" t="inlineStr">
        <is>
          <t>Spectral distance</t>
        </is>
      </c>
      <c r="B1051" s="12">
        <f>SQRT(SUMPRODUCT(('Ground truth'!$J$3:$J$8-$B$1061:$B$1066)^2))</f>
        <v/>
      </c>
      <c r="C1051" s="12">
        <f>SQRT(SUMPRODUCT(('Ground truth'!$J$3:$J$8-$C$1061:$C$1066)^2))</f>
        <v/>
      </c>
      <c r="D1051" s="12">
        <f>SQRT(SUMPRODUCT(('Ground truth'!$J$3:$J$8-$D$1061:$D$1066)^2))</f>
        <v/>
      </c>
      <c r="E1051" s="12">
        <f>SQRT(SUMPRODUCT(('Ground truth'!$J$3:$J$8-$E$1061:$E$1066)^2))</f>
        <v/>
      </c>
      <c r="F1051" s="12">
        <f>SQRT(SUMPRODUCT(('Ground truth'!$J$3:$J$8-$F$1061:$F$1066)^2))</f>
        <v/>
      </c>
      <c r="G1051" s="12">
        <f>SQRT(SUMPRODUCT(('Ground truth'!$J$3:$J$8-$G$1061:$G$1066)^2))</f>
        <v/>
      </c>
      <c r="H1051" s="18">
        <f>AVERAGE($B$1051:$F$1051)</f>
        <v/>
      </c>
      <c r="I1051" s="18">
        <f>STDEV.P($B$1051:$F$1051)</f>
        <v/>
      </c>
    </row>
    <row r="1052">
      <c r="A1052" s="4" t="inlineStr">
        <is>
          <t>Unsure cells</t>
        </is>
      </c>
      <c r="B1052" s="7">
        <f>COUNTIF($B$1034:$G$1039,2)</f>
        <v/>
      </c>
      <c r="C1052" s="7">
        <f>COUNTIF($I$1034:$N$1039,2)</f>
        <v/>
      </c>
      <c r="D1052" s="7">
        <f>COUNTIF($P$1034:$U$1039,2)</f>
        <v/>
      </c>
      <c r="E1052" s="7">
        <f>COUNTIF($W$1034:$AB$1039,2)</f>
        <v/>
      </c>
      <c r="F1052" s="7">
        <f>COUNTIF($AD$1034:$AI$1039,2)</f>
        <v/>
      </c>
      <c r="G1052" s="7">
        <f>COUNTIF($AK$1034:$AP$1039,2)</f>
        <v/>
      </c>
      <c r="H1052" s="12">
        <f>AVERAGE($B$1052:$F$1052)</f>
        <v/>
      </c>
      <c r="I1052" s="12">
        <f>STDEV.P($B$1052:$F$1052)</f>
        <v/>
      </c>
    </row>
    <row r="1053">
      <c r="A1053" s="3" t="inlineStr">
        <is>
          <t>eigenvalues (real part, numpy order; pasted)</t>
        </is>
      </c>
    </row>
    <row r="1054">
      <c r="A1054" s="3" t="inlineStr">
        <is>
          <t xml:space="preserve">  λ1</t>
        </is>
      </c>
      <c r="B1054" s="19" t="n">
        <v>4.803886359051252</v>
      </c>
      <c r="C1054" s="19" t="n">
        <v>4.53441848042312</v>
      </c>
      <c r="D1054" s="19" t="n">
        <v>4.53441848042312</v>
      </c>
      <c r="E1054" s="19" t="n">
        <v>4.53441848042312</v>
      </c>
      <c r="F1054" s="19" t="n">
        <v>4.53441848042312</v>
      </c>
      <c r="G1054" s="19" t="n">
        <v>4.53441848042312</v>
      </c>
    </row>
    <row r="1055">
      <c r="A1055" s="3" t="inlineStr">
        <is>
          <t xml:space="preserve">  λ2</t>
        </is>
      </c>
      <c r="B1055" s="19" t="n">
        <v>1.507748705363647</v>
      </c>
      <c r="C1055" s="19" t="n">
        <v>2.082748288924856</v>
      </c>
      <c r="D1055" s="19" t="n">
        <v>2.082748288924856</v>
      </c>
      <c r="E1055" s="19" t="n">
        <v>2.082748288924856</v>
      </c>
      <c r="F1055" s="19" t="n">
        <v>2.082748288924856</v>
      </c>
      <c r="G1055" s="19" t="n">
        <v>2.082748288924856</v>
      </c>
    </row>
    <row r="1056">
      <c r="A1056" s="3" t="inlineStr">
        <is>
          <t xml:space="preserve">  λ3</t>
        </is>
      </c>
      <c r="B1056" s="19" t="n">
        <v>-0.7039103546878811</v>
      </c>
      <c r="C1056" s="19" t="n">
        <v>0.5928546006786001</v>
      </c>
      <c r="D1056" s="19" t="n">
        <v>0.5928546006786001</v>
      </c>
      <c r="E1056" s="19" t="n">
        <v>0.5928546006786001</v>
      </c>
      <c r="F1056" s="19" t="n">
        <v>0.5928546006786001</v>
      </c>
      <c r="G1056" s="19" t="n">
        <v>0.5928546006786001</v>
      </c>
    </row>
    <row r="1057">
      <c r="A1057" s="3" t="inlineStr">
        <is>
          <t xml:space="preserve">  λ4</t>
        </is>
      </c>
      <c r="B1057" s="19" t="n">
        <v>0.3922752902729839</v>
      </c>
      <c r="C1057" s="19" t="n">
        <v>-0.5110527852080747</v>
      </c>
      <c r="D1057" s="19" t="n">
        <v>-0.5110527852080747</v>
      </c>
      <c r="E1057" s="19" t="n">
        <v>-0.5110527852080747</v>
      </c>
      <c r="F1057" s="19" t="n">
        <v>-0.5110527852080747</v>
      </c>
      <c r="G1057" s="19" t="n">
        <v>-0.5110527852080747</v>
      </c>
    </row>
    <row r="1058">
      <c r="A1058" s="3" t="inlineStr">
        <is>
          <t xml:space="preserve">  λ5</t>
        </is>
      </c>
      <c r="B1058" s="19" t="n">
        <v>3.714987056085838e-18</v>
      </c>
      <c r="C1058" s="19" t="n">
        <v>-0.6989685848184999</v>
      </c>
      <c r="D1058" s="19" t="n">
        <v>-0.6989685848184999</v>
      </c>
      <c r="E1058" s="19" t="n">
        <v>-0.6989685848184999</v>
      </c>
      <c r="F1058" s="19" t="n">
        <v>-0.6989685848184999</v>
      </c>
      <c r="G1058" s="19" t="n">
        <v>-0.6989685848184999</v>
      </c>
    </row>
    <row r="1059">
      <c r="A1059" s="3" t="inlineStr">
        <is>
          <t xml:space="preserve">  λ6</t>
        </is>
      </c>
      <c r="B1059" s="19" t="n">
        <v>3.714987056085838e-18</v>
      </c>
      <c r="C1059" s="19" t="n">
        <v>-7.050968471350783e-17</v>
      </c>
      <c r="D1059" s="19" t="n">
        <v>-7.050968471350783e-17</v>
      </c>
      <c r="E1059" s="19" t="n">
        <v>-7.050968471350783e-17</v>
      </c>
      <c r="F1059" s="19" t="n">
        <v>-7.050968471350783e-17</v>
      </c>
      <c r="G1059" s="19" t="n">
        <v>-7.050968471350783e-17</v>
      </c>
    </row>
    <row r="1060">
      <c r="A1060" s="3" t="inlineStr">
        <is>
          <t>eigenvalues sorted desc (LARGE)</t>
        </is>
      </c>
    </row>
    <row r="1061">
      <c r="A1061" s="3" t="inlineStr">
        <is>
          <t xml:space="preserve">  λ(1)</t>
        </is>
      </c>
      <c r="B1061" s="19">
        <f>LARGE($B$1054:$B$1059,1)</f>
        <v/>
      </c>
      <c r="C1061" s="19">
        <f>LARGE($C$1054:$C$1059,1)</f>
        <v/>
      </c>
      <c r="D1061" s="19">
        <f>LARGE($D$1054:$D$1059,1)</f>
        <v/>
      </c>
      <c r="E1061" s="19">
        <f>LARGE($E$1054:$E$1059,1)</f>
        <v/>
      </c>
      <c r="F1061" s="19">
        <f>LARGE($F$1054:$F$1059,1)</f>
        <v/>
      </c>
      <c r="G1061" s="19">
        <f>LARGE($G$1054:$G$1059,1)</f>
        <v/>
      </c>
    </row>
    <row r="1062">
      <c r="A1062" s="3" t="inlineStr">
        <is>
          <t xml:space="preserve">  λ(2)</t>
        </is>
      </c>
      <c r="B1062" s="19">
        <f>LARGE($B$1054:$B$1059,2)</f>
        <v/>
      </c>
      <c r="C1062" s="19">
        <f>LARGE($C$1054:$C$1059,2)</f>
        <v/>
      </c>
      <c r="D1062" s="19">
        <f>LARGE($D$1054:$D$1059,2)</f>
        <v/>
      </c>
      <c r="E1062" s="19">
        <f>LARGE($E$1054:$E$1059,2)</f>
        <v/>
      </c>
      <c r="F1062" s="19">
        <f>LARGE($F$1054:$F$1059,2)</f>
        <v/>
      </c>
      <c r="G1062" s="19">
        <f>LARGE($G$1054:$G$1059,2)</f>
        <v/>
      </c>
    </row>
    <row r="1063">
      <c r="A1063" s="3" t="inlineStr">
        <is>
          <t xml:space="preserve">  λ(3)</t>
        </is>
      </c>
      <c r="B1063" s="19">
        <f>LARGE($B$1054:$B$1059,3)</f>
        <v/>
      </c>
      <c r="C1063" s="19">
        <f>LARGE($C$1054:$C$1059,3)</f>
        <v/>
      </c>
      <c r="D1063" s="19">
        <f>LARGE($D$1054:$D$1059,3)</f>
        <v/>
      </c>
      <c r="E1063" s="19">
        <f>LARGE($E$1054:$E$1059,3)</f>
        <v/>
      </c>
      <c r="F1063" s="19">
        <f>LARGE($F$1054:$F$1059,3)</f>
        <v/>
      </c>
      <c r="G1063" s="19">
        <f>LARGE($G$1054:$G$1059,3)</f>
        <v/>
      </c>
    </row>
    <row r="1064">
      <c r="A1064" s="3" t="inlineStr">
        <is>
          <t xml:space="preserve">  λ(4)</t>
        </is>
      </c>
      <c r="B1064" s="19">
        <f>LARGE($B$1054:$B$1059,4)</f>
        <v/>
      </c>
      <c r="C1064" s="19">
        <f>LARGE($C$1054:$C$1059,4)</f>
        <v/>
      </c>
      <c r="D1064" s="19">
        <f>LARGE($D$1054:$D$1059,4)</f>
        <v/>
      </c>
      <c r="E1064" s="19">
        <f>LARGE($E$1054:$E$1059,4)</f>
        <v/>
      </c>
      <c r="F1064" s="19">
        <f>LARGE($F$1054:$F$1059,4)</f>
        <v/>
      </c>
      <c r="G1064" s="19">
        <f>LARGE($G$1054:$G$1059,4)</f>
        <v/>
      </c>
    </row>
    <row r="1065">
      <c r="A1065" s="3" t="inlineStr">
        <is>
          <t xml:space="preserve">  λ(5)</t>
        </is>
      </c>
      <c r="B1065" s="19">
        <f>LARGE($B$1054:$B$1059,5)</f>
        <v/>
      </c>
      <c r="C1065" s="19">
        <f>LARGE($C$1054:$C$1059,5)</f>
        <v/>
      </c>
      <c r="D1065" s="19">
        <f>LARGE($D$1054:$D$1059,5)</f>
        <v/>
      </c>
      <c r="E1065" s="19">
        <f>LARGE($E$1054:$E$1059,5)</f>
        <v/>
      </c>
      <c r="F1065" s="19">
        <f>LARGE($F$1054:$F$1059,5)</f>
        <v/>
      </c>
      <c r="G1065" s="19">
        <f>LARGE($G$1054:$G$1059,5)</f>
        <v/>
      </c>
    </row>
    <row r="1066">
      <c r="A1066" s="3" t="inlineStr">
        <is>
          <t xml:space="preserve">  λ(6)</t>
        </is>
      </c>
      <c r="B1066" s="19">
        <f>LARGE($B$1054:$B$1059,6)</f>
        <v/>
      </c>
      <c r="C1066" s="19">
        <f>LARGE($C$1054:$C$1059,6)</f>
        <v/>
      </c>
      <c r="D1066" s="19">
        <f>LARGE($D$1054:$D$1059,6)</f>
        <v/>
      </c>
      <c r="E1066" s="19">
        <f>LARGE($E$1054:$E$1059,6)</f>
        <v/>
      </c>
      <c r="F1066" s="19">
        <f>LARGE($F$1054:$F$1059,6)</f>
        <v/>
      </c>
      <c r="G1066" s="19">
        <f>LARGE($G$1054:$G$1059,6)</f>
        <v/>
      </c>
    </row>
    <row r="1067">
      <c r="A1067" s="3" t="inlineStr">
        <is>
          <t>check: Σeig − trace (→0)</t>
        </is>
      </c>
      <c r="B1067" s="3">
        <f>ROUND(SUM($B$1054:$B$1059)-($B$1034+$C$1035+$D$1036+$E$1037+$F$1038+$G$1039),6)</f>
        <v/>
      </c>
      <c r="C1067" s="3">
        <f>ROUND(SUM($C$1054:$C$1059)-($I$1034+$J$1035+$K$1036+$L$1037+$M$1038+$N$1039),6)</f>
        <v/>
      </c>
      <c r="D1067" s="3">
        <f>ROUND(SUM($D$1054:$D$1059)-($P$1034+$Q$1035+$R$1036+$S$1037+$T$1038+$U$1039),6)</f>
        <v/>
      </c>
      <c r="E1067" s="3">
        <f>ROUND(SUM($E$1054:$E$1059)-($W$1034+$X$1035+$Y$1036+$Z$1037+$AA$1038+$AB$1039),6)</f>
        <v/>
      </c>
      <c r="F1067" s="3">
        <f>ROUND(SUM($F$1054:$F$1059)-($AD$1034+$AE$1035+$AF$1036+$AG$1037+$AH$1038+$AI$1039),6)</f>
        <v/>
      </c>
      <c r="G1067" s="3">
        <f>ROUND(SUM($G$1054:$G$1059)-($AK$1034+$AL$1035+$AM$1036+$AN$1037+$AO$1038+$AP$1039),6)</f>
        <v/>
      </c>
    </row>
    <row r="1068">
      <c r="A1068" s="3" t="inlineStr">
        <is>
          <t>check: Πeig − det (→0)</t>
        </is>
      </c>
      <c r="B1068" s="3">
        <f>ROUND(MDETERM($B$1034:$G$1039)-PRODUCT($B$1054:$B$1059),6)</f>
        <v/>
      </c>
      <c r="C1068" s="3">
        <f>ROUND(MDETERM($I$1034:$N$1039)-PRODUCT($C$1054:$C$1059),6)</f>
        <v/>
      </c>
      <c r="D1068" s="3">
        <f>ROUND(MDETERM($P$1034:$U$1039)-PRODUCT($D$1054:$D$1059),6)</f>
        <v/>
      </c>
      <c r="E1068" s="3">
        <f>ROUND(MDETERM($W$1034:$AB$1039)-PRODUCT($E$1054:$E$1059),6)</f>
        <v/>
      </c>
      <c r="F1068" s="3">
        <f>ROUND(MDETERM($AD$1034:$AI$1039)-PRODUCT($F$1054:$F$1059),6)</f>
        <v/>
      </c>
      <c r="G1068" s="3">
        <f>ROUND(MDETERM($AK$1034:$AP$1039)-PRODUCT($G$1054:$G$1059),6)</f>
        <v/>
      </c>
    </row>
    <row r="1069">
      <c r="A1069" s="3" t="inlineStr">
        <is>
          <t>complex eigenvalues?</t>
        </is>
      </c>
      <c r="B1069" s="3" t="inlineStr"/>
      <c r="C1069" s="3" t="inlineStr"/>
      <c r="D1069" s="3" t="inlineStr"/>
      <c r="E1069" s="3" t="inlineStr"/>
      <c r="F1069" s="3" t="inlineStr"/>
      <c r="G1069" s="3" t="inlineStr"/>
    </row>
    <row r="1070">
      <c r="A1070" s="3" t="inlineStr">
        <is>
          <t>check: det(M − λᵢI) per sorted λ (→0)</t>
        </is>
      </c>
    </row>
    <row r="1071">
      <c r="A1071" s="3" t="inlineStr">
        <is>
          <t xml:space="preserve">  det(M − λ(1)I)</t>
        </is>
      </c>
      <c r="B1071" s="3">
        <f t="array" ref="B1071">ROUND(MDETERM($B$1034:$G$1039-$B$1061*MUNIT(6)),6)</f>
        <v/>
      </c>
      <c r="C1071" s="3">
        <f t="array" ref="C1071">ROUND(MDETERM($I$1034:$N$1039-$C$1061*MUNIT(6)),6)</f>
        <v/>
      </c>
      <c r="D1071" s="3">
        <f t="array" ref="D1071">ROUND(MDETERM($P$1034:$U$1039-$D$1061*MUNIT(6)),6)</f>
        <v/>
      </c>
      <c r="E1071" s="3">
        <f t="array" ref="E1071">ROUND(MDETERM($W$1034:$AB$1039-$E$1061*MUNIT(6)),6)</f>
        <v/>
      </c>
      <c r="F1071" s="3">
        <f t="array" ref="F1071">ROUND(MDETERM($AD$1034:$AI$1039-$F$1061*MUNIT(6)),6)</f>
        <v/>
      </c>
      <c r="G1071" s="3">
        <f t="array" ref="G1071">ROUND(MDETERM($AK$1034:$AP$1039-$G$1061*MUNIT(6)),6)</f>
        <v/>
      </c>
    </row>
    <row r="1072">
      <c r="A1072" s="3" t="inlineStr">
        <is>
          <t xml:space="preserve">  det(M − λ(2)I)</t>
        </is>
      </c>
      <c r="B1072" s="3">
        <f t="array" ref="B1072">ROUND(MDETERM($B$1034:$G$1039-$B$1062*MUNIT(6)),6)</f>
        <v/>
      </c>
      <c r="C1072" s="3">
        <f t="array" ref="C1072">ROUND(MDETERM($I$1034:$N$1039-$C$1062*MUNIT(6)),6)</f>
        <v/>
      </c>
      <c r="D1072" s="3">
        <f t="array" ref="D1072">ROUND(MDETERM($P$1034:$U$1039-$D$1062*MUNIT(6)),6)</f>
        <v/>
      </c>
      <c r="E1072" s="3">
        <f t="array" ref="E1072">ROUND(MDETERM($W$1034:$AB$1039-$E$1062*MUNIT(6)),6)</f>
        <v/>
      </c>
      <c r="F1072" s="3">
        <f t="array" ref="F1072">ROUND(MDETERM($AD$1034:$AI$1039-$F$1062*MUNIT(6)),6)</f>
        <v/>
      </c>
      <c r="G1072" s="3">
        <f t="array" ref="G1072">ROUND(MDETERM($AK$1034:$AP$1039-$G$1062*MUNIT(6)),6)</f>
        <v/>
      </c>
    </row>
    <row r="1073">
      <c r="A1073" s="3" t="inlineStr">
        <is>
          <t xml:space="preserve">  det(M − λ(3)I)</t>
        </is>
      </c>
      <c r="B1073" s="3">
        <f t="array" ref="B1073">ROUND(MDETERM($B$1034:$G$1039-$B$1063*MUNIT(6)),6)</f>
        <v/>
      </c>
      <c r="C1073" s="3">
        <f t="array" ref="C1073">ROUND(MDETERM($I$1034:$N$1039-$C$1063*MUNIT(6)),6)</f>
        <v/>
      </c>
      <c r="D1073" s="3">
        <f t="array" ref="D1073">ROUND(MDETERM($P$1034:$U$1039-$D$1063*MUNIT(6)),6)</f>
        <v/>
      </c>
      <c r="E1073" s="3">
        <f t="array" ref="E1073">ROUND(MDETERM($W$1034:$AB$1039-$E$1063*MUNIT(6)),6)</f>
        <v/>
      </c>
      <c r="F1073" s="3">
        <f t="array" ref="F1073">ROUND(MDETERM($AD$1034:$AI$1039-$F$1063*MUNIT(6)),6)</f>
        <v/>
      </c>
      <c r="G1073" s="3">
        <f t="array" ref="G1073">ROUND(MDETERM($AK$1034:$AP$1039-$G$1063*MUNIT(6)),6)</f>
        <v/>
      </c>
    </row>
    <row r="1074">
      <c r="A1074" s="3" t="inlineStr">
        <is>
          <t xml:space="preserve">  det(M − λ(4)I)</t>
        </is>
      </c>
      <c r="B1074" s="3">
        <f t="array" ref="B1074">ROUND(MDETERM($B$1034:$G$1039-$B$1064*MUNIT(6)),6)</f>
        <v/>
      </c>
      <c r="C1074" s="3">
        <f t="array" ref="C1074">ROUND(MDETERM($I$1034:$N$1039-$C$1064*MUNIT(6)),6)</f>
        <v/>
      </c>
      <c r="D1074" s="3">
        <f t="array" ref="D1074">ROUND(MDETERM($P$1034:$U$1039-$D$1064*MUNIT(6)),6)</f>
        <v/>
      </c>
      <c r="E1074" s="3">
        <f t="array" ref="E1074">ROUND(MDETERM($W$1034:$AB$1039-$E$1064*MUNIT(6)),6)</f>
        <v/>
      </c>
      <c r="F1074" s="3">
        <f t="array" ref="F1074">ROUND(MDETERM($AD$1034:$AI$1039-$F$1064*MUNIT(6)),6)</f>
        <v/>
      </c>
      <c r="G1074" s="3">
        <f t="array" ref="G1074">ROUND(MDETERM($AK$1034:$AP$1039-$G$1064*MUNIT(6)),6)</f>
        <v/>
      </c>
    </row>
    <row r="1075">
      <c r="A1075" s="3" t="inlineStr">
        <is>
          <t xml:space="preserve">  det(M − λ(5)I)</t>
        </is>
      </c>
      <c r="B1075" s="3">
        <f t="array" ref="B1075">ROUND(MDETERM($B$1034:$G$1039-$B$1065*MUNIT(6)),6)</f>
        <v/>
      </c>
      <c r="C1075" s="3">
        <f t="array" ref="C1075">ROUND(MDETERM($I$1034:$N$1039-$C$1065*MUNIT(6)),6)</f>
        <v/>
      </c>
      <c r="D1075" s="3">
        <f t="array" ref="D1075">ROUND(MDETERM($P$1034:$U$1039-$D$1065*MUNIT(6)),6)</f>
        <v/>
      </c>
      <c r="E1075" s="3">
        <f t="array" ref="E1075">ROUND(MDETERM($W$1034:$AB$1039-$E$1065*MUNIT(6)),6)</f>
        <v/>
      </c>
      <c r="F1075" s="3">
        <f t="array" ref="F1075">ROUND(MDETERM($AD$1034:$AI$1039-$F$1065*MUNIT(6)),6)</f>
        <v/>
      </c>
      <c r="G1075" s="3">
        <f t="array" ref="G1075">ROUND(MDETERM($AK$1034:$AP$1039-$G$1065*MUNIT(6)),6)</f>
        <v/>
      </c>
    </row>
    <row r="1076">
      <c r="A1076" s="3" t="inlineStr">
        <is>
          <t xml:space="preserve">  det(M − λ(6)I)</t>
        </is>
      </c>
      <c r="B1076" s="3">
        <f t="array" ref="B1076">ROUND(MDETERM($B$1034:$G$1039-$B$1066*MUNIT(6)),6)</f>
        <v/>
      </c>
      <c r="C1076" s="3">
        <f t="array" ref="C1076">ROUND(MDETERM($I$1034:$N$1039-$C$1066*MUNIT(6)),6)</f>
        <v/>
      </c>
      <c r="D1076" s="3">
        <f t="array" ref="D1076">ROUND(MDETERM($P$1034:$U$1039-$D$1066*MUNIT(6)),6)</f>
        <v/>
      </c>
      <c r="E1076" s="3">
        <f t="array" ref="E1076">ROUND(MDETERM($W$1034:$AB$1039-$E$1066*MUNIT(6)),6)</f>
        <v/>
      </c>
      <c r="F1076" s="3">
        <f t="array" ref="F1076">ROUND(MDETERM($AD$1034:$AI$1039-$F$1066*MUNIT(6)),6)</f>
        <v/>
      </c>
      <c r="G1076" s="3">
        <f t="array" ref="G1076">ROUND(MDETERM($AK$1034:$AP$1039-$G$1066*MUNIT(6)),6)</f>
        <v/>
      </c>
    </row>
    <row r="1080" ht="16" customHeight="1">
      <c r="A1080" s="14" t="inlineStr">
        <is>
          <t>RAG R1-R3 | gpt4-turbo-preview</t>
        </is>
      </c>
      <c r="B1080" s="9" t="inlineStr">
        <is>
          <t>run 1 (raw, pasted)</t>
        </is>
      </c>
      <c r="I1080" s="9" t="inlineStr">
        <is>
          <t>run 2 (raw, pasted)</t>
        </is>
      </c>
      <c r="P1080" s="9" t="inlineStr">
        <is>
          <t>run 3 (raw, pasted)</t>
        </is>
      </c>
      <c r="W1080" s="9" t="inlineStr">
        <is>
          <t>run 4 (raw, pasted)</t>
        </is>
      </c>
      <c r="AD1080" s="9" t="inlineStr">
        <is>
          <t>run 5 (raw, pasted)</t>
        </is>
      </c>
      <c r="AK1080" s="9" t="inlineStr">
        <is>
          <t>Step2 average matrix (formula)</t>
        </is>
      </c>
      <c r="AR1080" s="9" t="inlineStr">
        <is>
          <t>ground truth (reference)</t>
        </is>
      </c>
    </row>
    <row r="1081" ht="60" customHeight="1">
      <c r="B1081" s="15" t="inlineStr">
        <is>
          <t>Power System</t>
        </is>
      </c>
      <c r="C1081" s="15" t="inlineStr">
        <is>
          <t>Command and Data Handling (C&amp;DH)</t>
        </is>
      </c>
      <c r="D1081" s="15" t="inlineStr">
        <is>
          <t>Communication System</t>
        </is>
      </c>
      <c r="E1081" s="15" t="inlineStr">
        <is>
          <t>Attitude Determination and Control System (ADCS)</t>
        </is>
      </c>
      <c r="F1081" s="15" t="inlineStr">
        <is>
          <t>Payload</t>
        </is>
      </c>
      <c r="G1081" s="15" t="inlineStr">
        <is>
          <t>Structural and Thermal System</t>
        </is>
      </c>
      <c r="I1081" s="15" t="inlineStr">
        <is>
          <t>Power System</t>
        </is>
      </c>
      <c r="J1081" s="15" t="inlineStr">
        <is>
          <t>Command and Data Handling (C&amp;DH)</t>
        </is>
      </c>
      <c r="K1081" s="15" t="inlineStr">
        <is>
          <t>Communication System</t>
        </is>
      </c>
      <c r="L1081" s="15" t="inlineStr">
        <is>
          <t>Attitude Determination and Control System (ADCS)</t>
        </is>
      </c>
      <c r="M1081" s="15" t="inlineStr">
        <is>
          <t>Payload</t>
        </is>
      </c>
      <c r="N1081" s="15" t="inlineStr">
        <is>
          <t>Structural and Thermal System</t>
        </is>
      </c>
      <c r="P1081" s="15" t="inlineStr">
        <is>
          <t>Power System</t>
        </is>
      </c>
      <c r="Q1081" s="15" t="inlineStr">
        <is>
          <t>Command and Data Handling (C&amp;DH)</t>
        </is>
      </c>
      <c r="R1081" s="15" t="inlineStr">
        <is>
          <t>Communication System</t>
        </is>
      </c>
      <c r="S1081" s="15" t="inlineStr">
        <is>
          <t>Attitude Determination and Control System (ADCS)</t>
        </is>
      </c>
      <c r="T1081" s="15" t="inlineStr">
        <is>
          <t>Payload</t>
        </is>
      </c>
      <c r="U1081" s="15" t="inlineStr">
        <is>
          <t>Structural and Thermal System</t>
        </is>
      </c>
      <c r="W1081" s="15" t="inlineStr">
        <is>
          <t>Power System</t>
        </is>
      </c>
      <c r="X1081" s="15" t="inlineStr">
        <is>
          <t>Command and Data Handling (C&amp;DH)</t>
        </is>
      </c>
      <c r="Y1081" s="15" t="inlineStr">
        <is>
          <t>Communication System</t>
        </is>
      </c>
      <c r="Z1081" s="15" t="inlineStr">
        <is>
          <t>Attitude Determination and Control System (ADCS)</t>
        </is>
      </c>
      <c r="AA1081" s="15" t="inlineStr">
        <is>
          <t>Payload</t>
        </is>
      </c>
      <c r="AB1081" s="15" t="inlineStr">
        <is>
          <t>Structural and Thermal System</t>
        </is>
      </c>
      <c r="AD1081" s="15" t="inlineStr">
        <is>
          <t>Power System</t>
        </is>
      </c>
      <c r="AE1081" s="15" t="inlineStr">
        <is>
          <t>Command and Data Handling (C&amp;DH)</t>
        </is>
      </c>
      <c r="AF1081" s="15" t="inlineStr">
        <is>
          <t>Communication System</t>
        </is>
      </c>
      <c r="AG1081" s="15" t="inlineStr">
        <is>
          <t>Attitude Determination and Control System (ADCS)</t>
        </is>
      </c>
      <c r="AH1081" s="15" t="inlineStr">
        <is>
          <t>Payload</t>
        </is>
      </c>
      <c r="AI1081" s="15" t="inlineStr">
        <is>
          <t>Structural and Thermal System</t>
        </is>
      </c>
      <c r="AK1081" s="15" t="inlineStr">
        <is>
          <t>Power System</t>
        </is>
      </c>
      <c r="AL1081" s="15" t="inlineStr">
        <is>
          <t>Command and Data Handling (C&amp;DH)</t>
        </is>
      </c>
      <c r="AM1081" s="15" t="inlineStr">
        <is>
          <t>Communication System</t>
        </is>
      </c>
      <c r="AN1081" s="15" t="inlineStr">
        <is>
          <t>Attitude Determination and Control System (ADCS)</t>
        </is>
      </c>
      <c r="AO1081" s="15" t="inlineStr">
        <is>
          <t>Payload</t>
        </is>
      </c>
      <c r="AP1081" s="15" t="inlineStr">
        <is>
          <t>Structural and Thermal System</t>
        </is>
      </c>
    </row>
    <row r="1082">
      <c r="A1082" s="3" t="inlineStr">
        <is>
          <t>Power System</t>
        </is>
      </c>
      <c r="B1082" s="8" t="n">
        <v>1</v>
      </c>
      <c r="C1082" s="8" t="n">
        <v>1</v>
      </c>
      <c r="D1082" s="8" t="n">
        <v>1</v>
      </c>
      <c r="E1082" s="8" t="n">
        <v>1</v>
      </c>
      <c r="F1082" s="8" t="n">
        <v>1</v>
      </c>
      <c r="G1082" s="8" t="n">
        <v>1</v>
      </c>
      <c r="I1082" s="8" t="n">
        <v>1</v>
      </c>
      <c r="J1082" s="8" t="n">
        <v>1</v>
      </c>
      <c r="K1082" s="8" t="n">
        <v>1</v>
      </c>
      <c r="L1082" s="8" t="n">
        <v>1</v>
      </c>
      <c r="M1082" s="8" t="n">
        <v>1</v>
      </c>
      <c r="N1082" s="8" t="n">
        <v>1</v>
      </c>
      <c r="P1082" s="8" t="n">
        <v>1</v>
      </c>
      <c r="Q1082" s="8" t="n">
        <v>1</v>
      </c>
      <c r="R1082" s="8" t="n">
        <v>1</v>
      </c>
      <c r="S1082" s="8" t="n">
        <v>1</v>
      </c>
      <c r="T1082" s="8" t="n">
        <v>1</v>
      </c>
      <c r="U1082" s="8" t="n">
        <v>1</v>
      </c>
      <c r="W1082" s="8" t="n">
        <v>1</v>
      </c>
      <c r="X1082" s="8" t="n">
        <v>1</v>
      </c>
      <c r="Y1082" s="8" t="n">
        <v>1</v>
      </c>
      <c r="Z1082" s="8" t="n">
        <v>1</v>
      </c>
      <c r="AA1082" s="8" t="n">
        <v>1</v>
      </c>
      <c r="AB1082" s="8" t="n">
        <v>1</v>
      </c>
      <c r="AD1082" s="8" t="n">
        <v>1</v>
      </c>
      <c r="AE1082" s="8" t="n">
        <v>1</v>
      </c>
      <c r="AF1082" s="8" t="n">
        <v>1</v>
      </c>
      <c r="AG1082" s="8" t="n">
        <v>1</v>
      </c>
      <c r="AH1082" s="8" t="n">
        <v>1</v>
      </c>
      <c r="AI1082" s="8" t="n">
        <v>1</v>
      </c>
      <c r="AK1082" s="8">
        <f>IF(($B$1082&lt;&gt;2)+($I$1082&lt;&gt;2)+($P$1082&lt;&gt;2)+($W$1082&lt;&gt;2)+($AD$1082&lt;&gt;2)=0,2,IF((($B$1082&lt;&gt;2)*$B$1082+($I$1082&lt;&gt;2)*$I$1082+($P$1082&lt;&gt;2)*$P$1082+($W$1082&lt;&gt;2)*$W$1082+($AD$1082&lt;&gt;2)*$AD$1082)/(($B$1082&lt;&gt;2)+($I$1082&lt;&gt;2)+($P$1082&lt;&gt;2)+($W$1082&lt;&gt;2)+($AD$1082&lt;&gt;2))&gt;=0.5,1,0))</f>
        <v/>
      </c>
      <c r="AL1082" s="8">
        <f>IF(($C$1082&lt;&gt;2)+($J$1082&lt;&gt;2)+($Q$1082&lt;&gt;2)+($X$1082&lt;&gt;2)+($AE$1082&lt;&gt;2)=0,2,IF((($C$1082&lt;&gt;2)*$C$1082+($J$1082&lt;&gt;2)*$J$1082+($Q$1082&lt;&gt;2)*$Q$1082+($X$1082&lt;&gt;2)*$X$1082+($AE$1082&lt;&gt;2)*$AE$1082)/(($C$1082&lt;&gt;2)+($J$1082&lt;&gt;2)+($Q$1082&lt;&gt;2)+($X$1082&lt;&gt;2)+($AE$1082&lt;&gt;2))&gt;=0.5,1,0))</f>
        <v/>
      </c>
      <c r="AM1082" s="8">
        <f>IF(($D$1082&lt;&gt;2)+($K$1082&lt;&gt;2)+($R$1082&lt;&gt;2)+($Y$1082&lt;&gt;2)+($AF$1082&lt;&gt;2)=0,2,IF((($D$1082&lt;&gt;2)*$D$1082+($K$1082&lt;&gt;2)*$K$1082+($R$1082&lt;&gt;2)*$R$1082+($Y$1082&lt;&gt;2)*$Y$1082+($AF$1082&lt;&gt;2)*$AF$1082)/(($D$1082&lt;&gt;2)+($K$1082&lt;&gt;2)+($R$1082&lt;&gt;2)+($Y$1082&lt;&gt;2)+($AF$1082&lt;&gt;2))&gt;=0.5,1,0))</f>
        <v/>
      </c>
      <c r="AN1082" s="8">
        <f>IF(($E$1082&lt;&gt;2)+($L$1082&lt;&gt;2)+($S$1082&lt;&gt;2)+($Z$1082&lt;&gt;2)+($AG$1082&lt;&gt;2)=0,2,IF((($E$1082&lt;&gt;2)*$E$1082+($L$1082&lt;&gt;2)*$L$1082+($S$1082&lt;&gt;2)*$S$1082+($Z$1082&lt;&gt;2)*$Z$1082+($AG$1082&lt;&gt;2)*$AG$1082)/(($E$1082&lt;&gt;2)+($L$1082&lt;&gt;2)+($S$1082&lt;&gt;2)+($Z$1082&lt;&gt;2)+($AG$1082&lt;&gt;2))&gt;=0.5,1,0))</f>
        <v/>
      </c>
      <c r="AO1082" s="8">
        <f>IF(($F$1082&lt;&gt;2)+($M$1082&lt;&gt;2)+($T$1082&lt;&gt;2)+($AA$1082&lt;&gt;2)+($AH$1082&lt;&gt;2)=0,2,IF((($F$1082&lt;&gt;2)*$F$1082+($M$1082&lt;&gt;2)*$M$1082+($T$1082&lt;&gt;2)*$T$1082+($AA$1082&lt;&gt;2)*$AA$1082+($AH$1082&lt;&gt;2)*$AH$1082)/(($F$1082&lt;&gt;2)+($M$1082&lt;&gt;2)+($T$1082&lt;&gt;2)+($AA$1082&lt;&gt;2)+($AH$1082&lt;&gt;2))&gt;=0.5,1,0))</f>
        <v/>
      </c>
      <c r="AP1082" s="8">
        <f>IF(($G$1082&lt;&gt;2)+($N$1082&lt;&gt;2)+($U$1082&lt;&gt;2)+($AB$1082&lt;&gt;2)+($AI$1082&lt;&gt;2)=0,2,IF((($G$1082&lt;&gt;2)*$G$1082+($N$1082&lt;&gt;2)*$N$1082+($U$1082&lt;&gt;2)*$U$1082+($AB$1082&lt;&gt;2)*$AB$1082+($AI$1082&lt;&gt;2)*$AI$1082)/(($G$1082&lt;&gt;2)+($N$1082&lt;&gt;2)+($U$1082&lt;&gt;2)+($AB$1082&lt;&gt;2)+($AI$1082&lt;&gt;2))&gt;=0.5,1,0))</f>
        <v/>
      </c>
      <c r="AR1082" s="16">
        <f>'Ground truth'!$B$3</f>
        <v/>
      </c>
      <c r="AS1082" s="16">
        <f>'Ground truth'!$C$3</f>
        <v/>
      </c>
      <c r="AT1082" s="16">
        <f>'Ground truth'!$D$3</f>
        <v/>
      </c>
      <c r="AU1082" s="16">
        <f>'Ground truth'!$E$3</f>
        <v/>
      </c>
      <c r="AV1082" s="16">
        <f>'Ground truth'!$F$3</f>
        <v/>
      </c>
      <c r="AW1082" s="16">
        <f>'Ground truth'!$G$3</f>
        <v/>
      </c>
    </row>
    <row r="1083">
      <c r="A1083" s="3" t="inlineStr">
        <is>
          <t>Command and Data Handling (C&amp;DH)</t>
        </is>
      </c>
      <c r="B1083" s="8" t="n">
        <v>1</v>
      </c>
      <c r="C1083" s="8" t="n">
        <v>1</v>
      </c>
      <c r="D1083" s="8" t="n">
        <v>1</v>
      </c>
      <c r="E1083" s="8" t="n">
        <v>1</v>
      </c>
      <c r="F1083" s="8" t="n">
        <v>1</v>
      </c>
      <c r="G1083" s="8" t="n">
        <v>1</v>
      </c>
      <c r="I1083" s="8" t="n">
        <v>1</v>
      </c>
      <c r="J1083" s="8" t="n">
        <v>1</v>
      </c>
      <c r="K1083" s="8" t="n">
        <v>1</v>
      </c>
      <c r="L1083" s="8" t="n">
        <v>1</v>
      </c>
      <c r="M1083" s="8" t="n">
        <v>1</v>
      </c>
      <c r="N1083" s="8" t="n">
        <v>1</v>
      </c>
      <c r="P1083" s="8" t="n">
        <v>1</v>
      </c>
      <c r="Q1083" s="8" t="n">
        <v>1</v>
      </c>
      <c r="R1083" s="8" t="n">
        <v>1</v>
      </c>
      <c r="S1083" s="8" t="n">
        <v>1</v>
      </c>
      <c r="T1083" s="8" t="n">
        <v>1</v>
      </c>
      <c r="U1083" s="8" t="n">
        <v>1</v>
      </c>
      <c r="W1083" s="8" t="n">
        <v>1</v>
      </c>
      <c r="X1083" s="8" t="n">
        <v>1</v>
      </c>
      <c r="Y1083" s="8" t="n">
        <v>1</v>
      </c>
      <c r="Z1083" s="8" t="n">
        <v>1</v>
      </c>
      <c r="AA1083" s="8" t="n">
        <v>1</v>
      </c>
      <c r="AB1083" s="8" t="n">
        <v>1</v>
      </c>
      <c r="AD1083" s="8" t="n">
        <v>1</v>
      </c>
      <c r="AE1083" s="8" t="n">
        <v>1</v>
      </c>
      <c r="AF1083" s="8" t="n">
        <v>1</v>
      </c>
      <c r="AG1083" s="8" t="n">
        <v>1</v>
      </c>
      <c r="AH1083" s="8" t="n">
        <v>1</v>
      </c>
      <c r="AI1083" s="8" t="n">
        <v>1</v>
      </c>
      <c r="AK1083" s="8">
        <f>IF(($B$1083&lt;&gt;2)+($I$1083&lt;&gt;2)+($P$1083&lt;&gt;2)+($W$1083&lt;&gt;2)+($AD$1083&lt;&gt;2)=0,2,IF((($B$1083&lt;&gt;2)*$B$1083+($I$1083&lt;&gt;2)*$I$1083+($P$1083&lt;&gt;2)*$P$1083+($W$1083&lt;&gt;2)*$W$1083+($AD$1083&lt;&gt;2)*$AD$1083)/(($B$1083&lt;&gt;2)+($I$1083&lt;&gt;2)+($P$1083&lt;&gt;2)+($W$1083&lt;&gt;2)+($AD$1083&lt;&gt;2))&gt;=0.5,1,0))</f>
        <v/>
      </c>
      <c r="AL1083" s="8">
        <f>IF(($C$1083&lt;&gt;2)+($J$1083&lt;&gt;2)+($Q$1083&lt;&gt;2)+($X$1083&lt;&gt;2)+($AE$1083&lt;&gt;2)=0,2,IF((($C$1083&lt;&gt;2)*$C$1083+($J$1083&lt;&gt;2)*$J$1083+($Q$1083&lt;&gt;2)*$Q$1083+($X$1083&lt;&gt;2)*$X$1083+($AE$1083&lt;&gt;2)*$AE$1083)/(($C$1083&lt;&gt;2)+($J$1083&lt;&gt;2)+($Q$1083&lt;&gt;2)+($X$1083&lt;&gt;2)+($AE$1083&lt;&gt;2))&gt;=0.5,1,0))</f>
        <v/>
      </c>
      <c r="AM1083" s="8">
        <f>IF(($D$1083&lt;&gt;2)+($K$1083&lt;&gt;2)+($R$1083&lt;&gt;2)+($Y$1083&lt;&gt;2)+($AF$1083&lt;&gt;2)=0,2,IF((($D$1083&lt;&gt;2)*$D$1083+($K$1083&lt;&gt;2)*$K$1083+($R$1083&lt;&gt;2)*$R$1083+($Y$1083&lt;&gt;2)*$Y$1083+($AF$1083&lt;&gt;2)*$AF$1083)/(($D$1083&lt;&gt;2)+($K$1083&lt;&gt;2)+($R$1083&lt;&gt;2)+($Y$1083&lt;&gt;2)+($AF$1083&lt;&gt;2))&gt;=0.5,1,0))</f>
        <v/>
      </c>
      <c r="AN1083" s="8">
        <f>IF(($E$1083&lt;&gt;2)+($L$1083&lt;&gt;2)+($S$1083&lt;&gt;2)+($Z$1083&lt;&gt;2)+($AG$1083&lt;&gt;2)=0,2,IF((($E$1083&lt;&gt;2)*$E$1083+($L$1083&lt;&gt;2)*$L$1083+($S$1083&lt;&gt;2)*$S$1083+($Z$1083&lt;&gt;2)*$Z$1083+($AG$1083&lt;&gt;2)*$AG$1083)/(($E$1083&lt;&gt;2)+($L$1083&lt;&gt;2)+($S$1083&lt;&gt;2)+($Z$1083&lt;&gt;2)+($AG$1083&lt;&gt;2))&gt;=0.5,1,0))</f>
        <v/>
      </c>
      <c r="AO1083" s="8">
        <f>IF(($F$1083&lt;&gt;2)+($M$1083&lt;&gt;2)+($T$1083&lt;&gt;2)+($AA$1083&lt;&gt;2)+($AH$1083&lt;&gt;2)=0,2,IF((($F$1083&lt;&gt;2)*$F$1083+($M$1083&lt;&gt;2)*$M$1083+($T$1083&lt;&gt;2)*$T$1083+($AA$1083&lt;&gt;2)*$AA$1083+($AH$1083&lt;&gt;2)*$AH$1083)/(($F$1083&lt;&gt;2)+($M$1083&lt;&gt;2)+($T$1083&lt;&gt;2)+($AA$1083&lt;&gt;2)+($AH$1083&lt;&gt;2))&gt;=0.5,1,0))</f>
        <v/>
      </c>
      <c r="AP1083" s="8">
        <f>IF(($G$1083&lt;&gt;2)+($N$1083&lt;&gt;2)+($U$1083&lt;&gt;2)+($AB$1083&lt;&gt;2)+($AI$1083&lt;&gt;2)=0,2,IF((($G$1083&lt;&gt;2)*$G$1083+($N$1083&lt;&gt;2)*$N$1083+($U$1083&lt;&gt;2)*$U$1083+($AB$1083&lt;&gt;2)*$AB$1083+($AI$1083&lt;&gt;2)*$AI$1083)/(($G$1083&lt;&gt;2)+($N$1083&lt;&gt;2)+($U$1083&lt;&gt;2)+($AB$1083&lt;&gt;2)+($AI$1083&lt;&gt;2))&gt;=0.5,1,0))</f>
        <v/>
      </c>
      <c r="AR1083" s="16">
        <f>'Ground truth'!$B$4</f>
        <v/>
      </c>
      <c r="AS1083" s="16">
        <f>'Ground truth'!$C$4</f>
        <v/>
      </c>
      <c r="AT1083" s="16">
        <f>'Ground truth'!$D$4</f>
        <v/>
      </c>
      <c r="AU1083" s="16">
        <f>'Ground truth'!$E$4</f>
        <v/>
      </c>
      <c r="AV1083" s="16">
        <f>'Ground truth'!$F$4</f>
        <v/>
      </c>
      <c r="AW1083" s="16">
        <f>'Ground truth'!$G$4</f>
        <v/>
      </c>
    </row>
    <row r="1084">
      <c r="A1084" s="3" t="inlineStr">
        <is>
          <t>Communication System</t>
        </is>
      </c>
      <c r="B1084" s="8" t="n">
        <v>1</v>
      </c>
      <c r="C1084" s="8" t="n">
        <v>1</v>
      </c>
      <c r="D1084" s="8" t="n">
        <v>1</v>
      </c>
      <c r="E1084" s="8" t="n">
        <v>1</v>
      </c>
      <c r="F1084" s="8" t="n">
        <v>1</v>
      </c>
      <c r="G1084" s="8" t="n">
        <v>1</v>
      </c>
      <c r="I1084" s="8" t="n">
        <v>1</v>
      </c>
      <c r="J1084" s="8" t="n">
        <v>1</v>
      </c>
      <c r="K1084" s="8" t="n">
        <v>1</v>
      </c>
      <c r="L1084" s="8" t="n">
        <v>1</v>
      </c>
      <c r="M1084" s="8" t="n">
        <v>1</v>
      </c>
      <c r="N1084" s="8" t="n">
        <v>1</v>
      </c>
      <c r="P1084" s="8" t="n">
        <v>1</v>
      </c>
      <c r="Q1084" s="8" t="n">
        <v>1</v>
      </c>
      <c r="R1084" s="8" t="n">
        <v>1</v>
      </c>
      <c r="S1084" s="8" t="n">
        <v>1</v>
      </c>
      <c r="T1084" s="8" t="n">
        <v>1</v>
      </c>
      <c r="U1084" s="8" t="n">
        <v>1</v>
      </c>
      <c r="W1084" s="8" t="n">
        <v>1</v>
      </c>
      <c r="X1084" s="8" t="n">
        <v>1</v>
      </c>
      <c r="Y1084" s="8" t="n">
        <v>1</v>
      </c>
      <c r="Z1084" s="8" t="n">
        <v>1</v>
      </c>
      <c r="AA1084" s="8" t="n">
        <v>1</v>
      </c>
      <c r="AB1084" s="8" t="n">
        <v>1</v>
      </c>
      <c r="AD1084" s="8" t="n">
        <v>1</v>
      </c>
      <c r="AE1084" s="8" t="n">
        <v>1</v>
      </c>
      <c r="AF1084" s="8" t="n">
        <v>1</v>
      </c>
      <c r="AG1084" s="8" t="n">
        <v>1</v>
      </c>
      <c r="AH1084" s="8" t="n">
        <v>1</v>
      </c>
      <c r="AI1084" s="8" t="n">
        <v>1</v>
      </c>
      <c r="AK1084" s="8">
        <f>IF(($B$1084&lt;&gt;2)+($I$1084&lt;&gt;2)+($P$1084&lt;&gt;2)+($W$1084&lt;&gt;2)+($AD$1084&lt;&gt;2)=0,2,IF((($B$1084&lt;&gt;2)*$B$1084+($I$1084&lt;&gt;2)*$I$1084+($P$1084&lt;&gt;2)*$P$1084+($W$1084&lt;&gt;2)*$W$1084+($AD$1084&lt;&gt;2)*$AD$1084)/(($B$1084&lt;&gt;2)+($I$1084&lt;&gt;2)+($P$1084&lt;&gt;2)+($W$1084&lt;&gt;2)+($AD$1084&lt;&gt;2))&gt;=0.5,1,0))</f>
        <v/>
      </c>
      <c r="AL1084" s="8">
        <f>IF(($C$1084&lt;&gt;2)+($J$1084&lt;&gt;2)+($Q$1084&lt;&gt;2)+($X$1084&lt;&gt;2)+($AE$1084&lt;&gt;2)=0,2,IF((($C$1084&lt;&gt;2)*$C$1084+($J$1084&lt;&gt;2)*$J$1084+($Q$1084&lt;&gt;2)*$Q$1084+($X$1084&lt;&gt;2)*$X$1084+($AE$1084&lt;&gt;2)*$AE$1084)/(($C$1084&lt;&gt;2)+($J$1084&lt;&gt;2)+($Q$1084&lt;&gt;2)+($X$1084&lt;&gt;2)+($AE$1084&lt;&gt;2))&gt;=0.5,1,0))</f>
        <v/>
      </c>
      <c r="AM1084" s="8">
        <f>IF(($D$1084&lt;&gt;2)+($K$1084&lt;&gt;2)+($R$1084&lt;&gt;2)+($Y$1084&lt;&gt;2)+($AF$1084&lt;&gt;2)=0,2,IF((($D$1084&lt;&gt;2)*$D$1084+($K$1084&lt;&gt;2)*$K$1084+($R$1084&lt;&gt;2)*$R$1084+($Y$1084&lt;&gt;2)*$Y$1084+($AF$1084&lt;&gt;2)*$AF$1084)/(($D$1084&lt;&gt;2)+($K$1084&lt;&gt;2)+($R$1084&lt;&gt;2)+($Y$1084&lt;&gt;2)+($AF$1084&lt;&gt;2))&gt;=0.5,1,0))</f>
        <v/>
      </c>
      <c r="AN1084" s="8">
        <f>IF(($E$1084&lt;&gt;2)+($L$1084&lt;&gt;2)+($S$1084&lt;&gt;2)+($Z$1084&lt;&gt;2)+($AG$1084&lt;&gt;2)=0,2,IF((($E$1084&lt;&gt;2)*$E$1084+($L$1084&lt;&gt;2)*$L$1084+($S$1084&lt;&gt;2)*$S$1084+($Z$1084&lt;&gt;2)*$Z$1084+($AG$1084&lt;&gt;2)*$AG$1084)/(($E$1084&lt;&gt;2)+($L$1084&lt;&gt;2)+($S$1084&lt;&gt;2)+($Z$1084&lt;&gt;2)+($AG$1084&lt;&gt;2))&gt;=0.5,1,0))</f>
        <v/>
      </c>
      <c r="AO1084" s="8">
        <f>IF(($F$1084&lt;&gt;2)+($M$1084&lt;&gt;2)+($T$1084&lt;&gt;2)+($AA$1084&lt;&gt;2)+($AH$1084&lt;&gt;2)=0,2,IF((($F$1084&lt;&gt;2)*$F$1084+($M$1084&lt;&gt;2)*$M$1084+($T$1084&lt;&gt;2)*$T$1084+($AA$1084&lt;&gt;2)*$AA$1084+($AH$1084&lt;&gt;2)*$AH$1084)/(($F$1084&lt;&gt;2)+($M$1084&lt;&gt;2)+($T$1084&lt;&gt;2)+($AA$1084&lt;&gt;2)+($AH$1084&lt;&gt;2))&gt;=0.5,1,0))</f>
        <v/>
      </c>
      <c r="AP1084" s="8">
        <f>IF(($G$1084&lt;&gt;2)+($N$1084&lt;&gt;2)+($U$1084&lt;&gt;2)+($AB$1084&lt;&gt;2)+($AI$1084&lt;&gt;2)=0,2,IF((($G$1084&lt;&gt;2)*$G$1084+($N$1084&lt;&gt;2)*$N$1084+($U$1084&lt;&gt;2)*$U$1084+($AB$1084&lt;&gt;2)*$AB$1084+($AI$1084&lt;&gt;2)*$AI$1084)/(($G$1084&lt;&gt;2)+($N$1084&lt;&gt;2)+($U$1084&lt;&gt;2)+($AB$1084&lt;&gt;2)+($AI$1084&lt;&gt;2))&gt;=0.5,1,0))</f>
        <v/>
      </c>
      <c r="AR1084" s="16">
        <f>'Ground truth'!$B$5</f>
        <v/>
      </c>
      <c r="AS1084" s="16">
        <f>'Ground truth'!$C$5</f>
        <v/>
      </c>
      <c r="AT1084" s="16">
        <f>'Ground truth'!$D$5</f>
        <v/>
      </c>
      <c r="AU1084" s="16">
        <f>'Ground truth'!$E$5</f>
        <v/>
      </c>
      <c r="AV1084" s="16">
        <f>'Ground truth'!$F$5</f>
        <v/>
      </c>
      <c r="AW1084" s="16">
        <f>'Ground truth'!$G$5</f>
        <v/>
      </c>
    </row>
    <row r="1085">
      <c r="A1085" s="3" t="inlineStr">
        <is>
          <t>Attitude Determination and Control System (ADCS)</t>
        </is>
      </c>
      <c r="B1085" s="8" t="n">
        <v>1</v>
      </c>
      <c r="C1085" s="8" t="n">
        <v>1</v>
      </c>
      <c r="D1085" s="8" t="n">
        <v>1</v>
      </c>
      <c r="E1085" s="8" t="n">
        <v>1</v>
      </c>
      <c r="F1085" s="8" t="n">
        <v>1</v>
      </c>
      <c r="G1085" s="8" t="n">
        <v>1</v>
      </c>
      <c r="I1085" s="8" t="n">
        <v>1</v>
      </c>
      <c r="J1085" s="8" t="n">
        <v>1</v>
      </c>
      <c r="K1085" s="8" t="n">
        <v>1</v>
      </c>
      <c r="L1085" s="8" t="n">
        <v>1</v>
      </c>
      <c r="M1085" s="8" t="n">
        <v>1</v>
      </c>
      <c r="N1085" s="8" t="n">
        <v>1</v>
      </c>
      <c r="P1085" s="8" t="n">
        <v>1</v>
      </c>
      <c r="Q1085" s="8" t="n">
        <v>1</v>
      </c>
      <c r="R1085" s="8" t="n">
        <v>1</v>
      </c>
      <c r="S1085" s="8" t="n">
        <v>1</v>
      </c>
      <c r="T1085" s="8" t="n">
        <v>1</v>
      </c>
      <c r="U1085" s="8" t="n">
        <v>1</v>
      </c>
      <c r="W1085" s="8" t="n">
        <v>1</v>
      </c>
      <c r="X1085" s="8" t="n">
        <v>1</v>
      </c>
      <c r="Y1085" s="8" t="n">
        <v>1</v>
      </c>
      <c r="Z1085" s="8" t="n">
        <v>1</v>
      </c>
      <c r="AA1085" s="8" t="n">
        <v>1</v>
      </c>
      <c r="AB1085" s="8" t="n">
        <v>1</v>
      </c>
      <c r="AD1085" s="8" t="n">
        <v>1</v>
      </c>
      <c r="AE1085" s="8" t="n">
        <v>1</v>
      </c>
      <c r="AF1085" s="8" t="n">
        <v>1</v>
      </c>
      <c r="AG1085" s="8" t="n">
        <v>1</v>
      </c>
      <c r="AH1085" s="8" t="n">
        <v>1</v>
      </c>
      <c r="AI1085" s="8" t="n">
        <v>1</v>
      </c>
      <c r="AK1085" s="8">
        <f>IF(($B$1085&lt;&gt;2)+($I$1085&lt;&gt;2)+($P$1085&lt;&gt;2)+($W$1085&lt;&gt;2)+($AD$1085&lt;&gt;2)=0,2,IF((($B$1085&lt;&gt;2)*$B$1085+($I$1085&lt;&gt;2)*$I$1085+($P$1085&lt;&gt;2)*$P$1085+($W$1085&lt;&gt;2)*$W$1085+($AD$1085&lt;&gt;2)*$AD$1085)/(($B$1085&lt;&gt;2)+($I$1085&lt;&gt;2)+($P$1085&lt;&gt;2)+($W$1085&lt;&gt;2)+($AD$1085&lt;&gt;2))&gt;=0.5,1,0))</f>
        <v/>
      </c>
      <c r="AL1085" s="8">
        <f>IF(($C$1085&lt;&gt;2)+($J$1085&lt;&gt;2)+($Q$1085&lt;&gt;2)+($X$1085&lt;&gt;2)+($AE$1085&lt;&gt;2)=0,2,IF((($C$1085&lt;&gt;2)*$C$1085+($J$1085&lt;&gt;2)*$J$1085+($Q$1085&lt;&gt;2)*$Q$1085+($X$1085&lt;&gt;2)*$X$1085+($AE$1085&lt;&gt;2)*$AE$1085)/(($C$1085&lt;&gt;2)+($J$1085&lt;&gt;2)+($Q$1085&lt;&gt;2)+($X$1085&lt;&gt;2)+($AE$1085&lt;&gt;2))&gt;=0.5,1,0))</f>
        <v/>
      </c>
      <c r="AM1085" s="8">
        <f>IF(($D$1085&lt;&gt;2)+($K$1085&lt;&gt;2)+($R$1085&lt;&gt;2)+($Y$1085&lt;&gt;2)+($AF$1085&lt;&gt;2)=0,2,IF((($D$1085&lt;&gt;2)*$D$1085+($K$1085&lt;&gt;2)*$K$1085+($R$1085&lt;&gt;2)*$R$1085+($Y$1085&lt;&gt;2)*$Y$1085+($AF$1085&lt;&gt;2)*$AF$1085)/(($D$1085&lt;&gt;2)+($K$1085&lt;&gt;2)+($R$1085&lt;&gt;2)+($Y$1085&lt;&gt;2)+($AF$1085&lt;&gt;2))&gt;=0.5,1,0))</f>
        <v/>
      </c>
      <c r="AN1085" s="8">
        <f>IF(($E$1085&lt;&gt;2)+($L$1085&lt;&gt;2)+($S$1085&lt;&gt;2)+($Z$1085&lt;&gt;2)+($AG$1085&lt;&gt;2)=0,2,IF((($E$1085&lt;&gt;2)*$E$1085+($L$1085&lt;&gt;2)*$L$1085+($S$1085&lt;&gt;2)*$S$1085+($Z$1085&lt;&gt;2)*$Z$1085+($AG$1085&lt;&gt;2)*$AG$1085)/(($E$1085&lt;&gt;2)+($L$1085&lt;&gt;2)+($S$1085&lt;&gt;2)+($Z$1085&lt;&gt;2)+($AG$1085&lt;&gt;2))&gt;=0.5,1,0))</f>
        <v/>
      </c>
      <c r="AO1085" s="8">
        <f>IF(($F$1085&lt;&gt;2)+($M$1085&lt;&gt;2)+($T$1085&lt;&gt;2)+($AA$1085&lt;&gt;2)+($AH$1085&lt;&gt;2)=0,2,IF((($F$1085&lt;&gt;2)*$F$1085+($M$1085&lt;&gt;2)*$M$1085+($T$1085&lt;&gt;2)*$T$1085+($AA$1085&lt;&gt;2)*$AA$1085+($AH$1085&lt;&gt;2)*$AH$1085)/(($F$1085&lt;&gt;2)+($M$1085&lt;&gt;2)+($T$1085&lt;&gt;2)+($AA$1085&lt;&gt;2)+($AH$1085&lt;&gt;2))&gt;=0.5,1,0))</f>
        <v/>
      </c>
      <c r="AP1085" s="8">
        <f>IF(($G$1085&lt;&gt;2)+($N$1085&lt;&gt;2)+($U$1085&lt;&gt;2)+($AB$1085&lt;&gt;2)+($AI$1085&lt;&gt;2)=0,2,IF((($G$1085&lt;&gt;2)*$G$1085+($N$1085&lt;&gt;2)*$N$1085+($U$1085&lt;&gt;2)*$U$1085+($AB$1085&lt;&gt;2)*$AB$1085+($AI$1085&lt;&gt;2)*$AI$1085)/(($G$1085&lt;&gt;2)+($N$1085&lt;&gt;2)+($U$1085&lt;&gt;2)+($AB$1085&lt;&gt;2)+($AI$1085&lt;&gt;2))&gt;=0.5,1,0))</f>
        <v/>
      </c>
      <c r="AR1085" s="16">
        <f>'Ground truth'!$B$6</f>
        <v/>
      </c>
      <c r="AS1085" s="16">
        <f>'Ground truth'!$C$6</f>
        <v/>
      </c>
      <c r="AT1085" s="16">
        <f>'Ground truth'!$D$6</f>
        <v/>
      </c>
      <c r="AU1085" s="16">
        <f>'Ground truth'!$E$6</f>
        <v/>
      </c>
      <c r="AV1085" s="16">
        <f>'Ground truth'!$F$6</f>
        <v/>
      </c>
      <c r="AW1085" s="16">
        <f>'Ground truth'!$G$6</f>
        <v/>
      </c>
    </row>
    <row r="1086">
      <c r="A1086" s="3" t="inlineStr">
        <is>
          <t>Payload</t>
        </is>
      </c>
      <c r="B1086" s="8" t="n">
        <v>1</v>
      </c>
      <c r="C1086" s="8" t="n">
        <v>1</v>
      </c>
      <c r="D1086" s="8" t="n">
        <v>1</v>
      </c>
      <c r="E1086" s="8" t="n">
        <v>1</v>
      </c>
      <c r="F1086" s="8" t="n">
        <v>1</v>
      </c>
      <c r="G1086" s="8" t="n">
        <v>1</v>
      </c>
      <c r="I1086" s="8" t="n">
        <v>1</v>
      </c>
      <c r="J1086" s="8" t="n">
        <v>1</v>
      </c>
      <c r="K1086" s="8" t="n">
        <v>1</v>
      </c>
      <c r="L1086" s="8" t="n">
        <v>1</v>
      </c>
      <c r="M1086" s="8" t="n">
        <v>1</v>
      </c>
      <c r="N1086" s="8" t="n">
        <v>1</v>
      </c>
      <c r="P1086" s="8" t="n">
        <v>1</v>
      </c>
      <c r="Q1086" s="8" t="n">
        <v>1</v>
      </c>
      <c r="R1086" s="8" t="n">
        <v>1</v>
      </c>
      <c r="S1086" s="8" t="n">
        <v>1</v>
      </c>
      <c r="T1086" s="8" t="n">
        <v>1</v>
      </c>
      <c r="U1086" s="8" t="n">
        <v>1</v>
      </c>
      <c r="W1086" s="8" t="n">
        <v>1</v>
      </c>
      <c r="X1086" s="8" t="n">
        <v>1</v>
      </c>
      <c r="Y1086" s="8" t="n">
        <v>1</v>
      </c>
      <c r="Z1086" s="8" t="n">
        <v>1</v>
      </c>
      <c r="AA1086" s="8" t="n">
        <v>1</v>
      </c>
      <c r="AB1086" s="8" t="n">
        <v>1</v>
      </c>
      <c r="AD1086" s="8" t="n">
        <v>1</v>
      </c>
      <c r="AE1086" s="8" t="n">
        <v>1</v>
      </c>
      <c r="AF1086" s="8" t="n">
        <v>1</v>
      </c>
      <c r="AG1086" s="8" t="n">
        <v>1</v>
      </c>
      <c r="AH1086" s="8" t="n">
        <v>1</v>
      </c>
      <c r="AI1086" s="8" t="n">
        <v>1</v>
      </c>
      <c r="AK1086" s="8">
        <f>IF(($B$1086&lt;&gt;2)+($I$1086&lt;&gt;2)+($P$1086&lt;&gt;2)+($W$1086&lt;&gt;2)+($AD$1086&lt;&gt;2)=0,2,IF((($B$1086&lt;&gt;2)*$B$1086+($I$1086&lt;&gt;2)*$I$1086+($P$1086&lt;&gt;2)*$P$1086+($W$1086&lt;&gt;2)*$W$1086+($AD$1086&lt;&gt;2)*$AD$1086)/(($B$1086&lt;&gt;2)+($I$1086&lt;&gt;2)+($P$1086&lt;&gt;2)+($W$1086&lt;&gt;2)+($AD$1086&lt;&gt;2))&gt;=0.5,1,0))</f>
        <v/>
      </c>
      <c r="AL1086" s="8">
        <f>IF(($C$1086&lt;&gt;2)+($J$1086&lt;&gt;2)+($Q$1086&lt;&gt;2)+($X$1086&lt;&gt;2)+($AE$1086&lt;&gt;2)=0,2,IF((($C$1086&lt;&gt;2)*$C$1086+($J$1086&lt;&gt;2)*$J$1086+($Q$1086&lt;&gt;2)*$Q$1086+($X$1086&lt;&gt;2)*$X$1086+($AE$1086&lt;&gt;2)*$AE$1086)/(($C$1086&lt;&gt;2)+($J$1086&lt;&gt;2)+($Q$1086&lt;&gt;2)+($X$1086&lt;&gt;2)+($AE$1086&lt;&gt;2))&gt;=0.5,1,0))</f>
        <v/>
      </c>
      <c r="AM1086" s="8">
        <f>IF(($D$1086&lt;&gt;2)+($K$1086&lt;&gt;2)+($R$1086&lt;&gt;2)+($Y$1086&lt;&gt;2)+($AF$1086&lt;&gt;2)=0,2,IF((($D$1086&lt;&gt;2)*$D$1086+($K$1086&lt;&gt;2)*$K$1086+($R$1086&lt;&gt;2)*$R$1086+($Y$1086&lt;&gt;2)*$Y$1086+($AF$1086&lt;&gt;2)*$AF$1086)/(($D$1086&lt;&gt;2)+($K$1086&lt;&gt;2)+($R$1086&lt;&gt;2)+($Y$1086&lt;&gt;2)+($AF$1086&lt;&gt;2))&gt;=0.5,1,0))</f>
        <v/>
      </c>
      <c r="AN1086" s="8">
        <f>IF(($E$1086&lt;&gt;2)+($L$1086&lt;&gt;2)+($S$1086&lt;&gt;2)+($Z$1086&lt;&gt;2)+($AG$1086&lt;&gt;2)=0,2,IF((($E$1086&lt;&gt;2)*$E$1086+($L$1086&lt;&gt;2)*$L$1086+($S$1086&lt;&gt;2)*$S$1086+($Z$1086&lt;&gt;2)*$Z$1086+($AG$1086&lt;&gt;2)*$AG$1086)/(($E$1086&lt;&gt;2)+($L$1086&lt;&gt;2)+($S$1086&lt;&gt;2)+($Z$1086&lt;&gt;2)+($AG$1086&lt;&gt;2))&gt;=0.5,1,0))</f>
        <v/>
      </c>
      <c r="AO1086" s="8">
        <f>IF(($F$1086&lt;&gt;2)+($M$1086&lt;&gt;2)+($T$1086&lt;&gt;2)+($AA$1086&lt;&gt;2)+($AH$1086&lt;&gt;2)=0,2,IF((($F$1086&lt;&gt;2)*$F$1086+($M$1086&lt;&gt;2)*$M$1086+($T$1086&lt;&gt;2)*$T$1086+($AA$1086&lt;&gt;2)*$AA$1086+($AH$1086&lt;&gt;2)*$AH$1086)/(($F$1086&lt;&gt;2)+($M$1086&lt;&gt;2)+($T$1086&lt;&gt;2)+($AA$1086&lt;&gt;2)+($AH$1086&lt;&gt;2))&gt;=0.5,1,0))</f>
        <v/>
      </c>
      <c r="AP1086" s="8">
        <f>IF(($G$1086&lt;&gt;2)+($N$1086&lt;&gt;2)+($U$1086&lt;&gt;2)+($AB$1086&lt;&gt;2)+($AI$1086&lt;&gt;2)=0,2,IF((($G$1086&lt;&gt;2)*$G$1086+($N$1086&lt;&gt;2)*$N$1086+($U$1086&lt;&gt;2)*$U$1086+($AB$1086&lt;&gt;2)*$AB$1086+($AI$1086&lt;&gt;2)*$AI$1086)/(($G$1086&lt;&gt;2)+($N$1086&lt;&gt;2)+($U$1086&lt;&gt;2)+($AB$1086&lt;&gt;2)+($AI$1086&lt;&gt;2))&gt;=0.5,1,0))</f>
        <v/>
      </c>
      <c r="AR1086" s="16">
        <f>'Ground truth'!$B$7</f>
        <v/>
      </c>
      <c r="AS1086" s="16">
        <f>'Ground truth'!$C$7</f>
        <v/>
      </c>
      <c r="AT1086" s="16">
        <f>'Ground truth'!$D$7</f>
        <v/>
      </c>
      <c r="AU1086" s="16">
        <f>'Ground truth'!$E$7</f>
        <v/>
      </c>
      <c r="AV1086" s="16">
        <f>'Ground truth'!$F$7</f>
        <v/>
      </c>
      <c r="AW1086" s="16">
        <f>'Ground truth'!$G$7</f>
        <v/>
      </c>
    </row>
    <row r="1087">
      <c r="A1087" s="3" t="inlineStr">
        <is>
          <t>Structural and Thermal System</t>
        </is>
      </c>
      <c r="B1087" s="8" t="n">
        <v>1</v>
      </c>
      <c r="C1087" s="8" t="n">
        <v>1</v>
      </c>
      <c r="D1087" s="8" t="n">
        <v>1</v>
      </c>
      <c r="E1087" s="8" t="n">
        <v>1</v>
      </c>
      <c r="F1087" s="8" t="n">
        <v>1</v>
      </c>
      <c r="G1087" s="8" t="n">
        <v>1</v>
      </c>
      <c r="I1087" s="8" t="n">
        <v>1</v>
      </c>
      <c r="J1087" s="8" t="n">
        <v>1</v>
      </c>
      <c r="K1087" s="8" t="n">
        <v>1</v>
      </c>
      <c r="L1087" s="8" t="n">
        <v>1</v>
      </c>
      <c r="M1087" s="8" t="n">
        <v>1</v>
      </c>
      <c r="N1087" s="8" t="n">
        <v>1</v>
      </c>
      <c r="P1087" s="8" t="n">
        <v>1</v>
      </c>
      <c r="Q1087" s="8" t="n">
        <v>1</v>
      </c>
      <c r="R1087" s="8" t="n">
        <v>1</v>
      </c>
      <c r="S1087" s="8" t="n">
        <v>1</v>
      </c>
      <c r="T1087" s="8" t="n">
        <v>1</v>
      </c>
      <c r="U1087" s="8" t="n">
        <v>1</v>
      </c>
      <c r="W1087" s="8" t="n">
        <v>1</v>
      </c>
      <c r="X1087" s="8" t="n">
        <v>1</v>
      </c>
      <c r="Y1087" s="8" t="n">
        <v>1</v>
      </c>
      <c r="Z1087" s="8" t="n">
        <v>1</v>
      </c>
      <c r="AA1087" s="8" t="n">
        <v>1</v>
      </c>
      <c r="AB1087" s="8" t="n">
        <v>1</v>
      </c>
      <c r="AD1087" s="8" t="n">
        <v>1</v>
      </c>
      <c r="AE1087" s="8" t="n">
        <v>1</v>
      </c>
      <c r="AF1087" s="8" t="n">
        <v>1</v>
      </c>
      <c r="AG1087" s="8" t="n">
        <v>1</v>
      </c>
      <c r="AH1087" s="8" t="n">
        <v>1</v>
      </c>
      <c r="AI1087" s="8" t="n">
        <v>1</v>
      </c>
      <c r="AK1087" s="8">
        <f>IF(($B$1087&lt;&gt;2)+($I$1087&lt;&gt;2)+($P$1087&lt;&gt;2)+($W$1087&lt;&gt;2)+($AD$1087&lt;&gt;2)=0,2,IF((($B$1087&lt;&gt;2)*$B$1087+($I$1087&lt;&gt;2)*$I$1087+($P$1087&lt;&gt;2)*$P$1087+($W$1087&lt;&gt;2)*$W$1087+($AD$1087&lt;&gt;2)*$AD$1087)/(($B$1087&lt;&gt;2)+($I$1087&lt;&gt;2)+($P$1087&lt;&gt;2)+($W$1087&lt;&gt;2)+($AD$1087&lt;&gt;2))&gt;=0.5,1,0))</f>
        <v/>
      </c>
      <c r="AL1087" s="8">
        <f>IF(($C$1087&lt;&gt;2)+($J$1087&lt;&gt;2)+($Q$1087&lt;&gt;2)+($X$1087&lt;&gt;2)+($AE$1087&lt;&gt;2)=0,2,IF((($C$1087&lt;&gt;2)*$C$1087+($J$1087&lt;&gt;2)*$J$1087+($Q$1087&lt;&gt;2)*$Q$1087+($X$1087&lt;&gt;2)*$X$1087+($AE$1087&lt;&gt;2)*$AE$1087)/(($C$1087&lt;&gt;2)+($J$1087&lt;&gt;2)+($Q$1087&lt;&gt;2)+($X$1087&lt;&gt;2)+($AE$1087&lt;&gt;2))&gt;=0.5,1,0))</f>
        <v/>
      </c>
      <c r="AM1087" s="8">
        <f>IF(($D$1087&lt;&gt;2)+($K$1087&lt;&gt;2)+($R$1087&lt;&gt;2)+($Y$1087&lt;&gt;2)+($AF$1087&lt;&gt;2)=0,2,IF((($D$1087&lt;&gt;2)*$D$1087+($K$1087&lt;&gt;2)*$K$1087+($R$1087&lt;&gt;2)*$R$1087+($Y$1087&lt;&gt;2)*$Y$1087+($AF$1087&lt;&gt;2)*$AF$1087)/(($D$1087&lt;&gt;2)+($K$1087&lt;&gt;2)+($R$1087&lt;&gt;2)+($Y$1087&lt;&gt;2)+($AF$1087&lt;&gt;2))&gt;=0.5,1,0))</f>
        <v/>
      </c>
      <c r="AN1087" s="8">
        <f>IF(($E$1087&lt;&gt;2)+($L$1087&lt;&gt;2)+($S$1087&lt;&gt;2)+($Z$1087&lt;&gt;2)+($AG$1087&lt;&gt;2)=0,2,IF((($E$1087&lt;&gt;2)*$E$1087+($L$1087&lt;&gt;2)*$L$1087+($S$1087&lt;&gt;2)*$S$1087+($Z$1087&lt;&gt;2)*$Z$1087+($AG$1087&lt;&gt;2)*$AG$1087)/(($E$1087&lt;&gt;2)+($L$1087&lt;&gt;2)+($S$1087&lt;&gt;2)+($Z$1087&lt;&gt;2)+($AG$1087&lt;&gt;2))&gt;=0.5,1,0))</f>
        <v/>
      </c>
      <c r="AO1087" s="8">
        <f>IF(($F$1087&lt;&gt;2)+($M$1087&lt;&gt;2)+($T$1087&lt;&gt;2)+($AA$1087&lt;&gt;2)+($AH$1087&lt;&gt;2)=0,2,IF((($F$1087&lt;&gt;2)*$F$1087+($M$1087&lt;&gt;2)*$M$1087+($T$1087&lt;&gt;2)*$T$1087+($AA$1087&lt;&gt;2)*$AA$1087+($AH$1087&lt;&gt;2)*$AH$1087)/(($F$1087&lt;&gt;2)+($M$1087&lt;&gt;2)+($T$1087&lt;&gt;2)+($AA$1087&lt;&gt;2)+($AH$1087&lt;&gt;2))&gt;=0.5,1,0))</f>
        <v/>
      </c>
      <c r="AP1087" s="8">
        <f>IF(($G$1087&lt;&gt;2)+($N$1087&lt;&gt;2)+($U$1087&lt;&gt;2)+($AB$1087&lt;&gt;2)+($AI$1087&lt;&gt;2)=0,2,IF((($G$1087&lt;&gt;2)*$G$1087+($N$1087&lt;&gt;2)*$N$1087+($U$1087&lt;&gt;2)*$U$1087+($AB$1087&lt;&gt;2)*$AB$1087+($AI$1087&lt;&gt;2)*$AI$1087)/(($G$1087&lt;&gt;2)+($N$1087&lt;&gt;2)+($U$1087&lt;&gt;2)+($AB$1087&lt;&gt;2)+($AI$1087&lt;&gt;2))&gt;=0.5,1,0))</f>
        <v/>
      </c>
      <c r="AR1087" s="16">
        <f>'Ground truth'!$B$8</f>
        <v/>
      </c>
      <c r="AS1087" s="16">
        <f>'Ground truth'!$C$8</f>
        <v/>
      </c>
      <c r="AT1087" s="16">
        <f>'Ground truth'!$D$8</f>
        <v/>
      </c>
      <c r="AU1087" s="16">
        <f>'Ground truth'!$E$8</f>
        <v/>
      </c>
      <c r="AV1087" s="16">
        <f>'Ground truth'!$F$8</f>
        <v/>
      </c>
      <c r="AW1087" s="16">
        <f>'Ground truth'!$G$8</f>
        <v/>
      </c>
    </row>
    <row r="1089">
      <c r="A1089" s="17" t="inlineStr">
        <is>
          <t>metrics — confident-only (unsure excluded from denominators)</t>
        </is>
      </c>
      <c r="B1089" s="10" t="inlineStr">
        <is>
          <t>run 1</t>
        </is>
      </c>
      <c r="C1089" s="10" t="inlineStr">
        <is>
          <t>run 2</t>
        </is>
      </c>
      <c r="D1089" s="10" t="inlineStr">
        <is>
          <t>run 3</t>
        </is>
      </c>
      <c r="E1089" s="10" t="inlineStr">
        <is>
          <t>run 4</t>
        </is>
      </c>
      <c r="F1089" s="10" t="inlineStr">
        <is>
          <t>run 5</t>
        </is>
      </c>
      <c r="G1089" s="10" t="inlineStr">
        <is>
          <t>avg-matrix</t>
        </is>
      </c>
      <c r="H1089" s="10" t="inlineStr">
        <is>
          <t>mean</t>
        </is>
      </c>
      <c r="I1089" s="10" t="inlineStr">
        <is>
          <t>std (pop.)</t>
        </is>
      </c>
      <c r="J1089" s="17" t="inlineStr">
        <is>
          <t>notes</t>
        </is>
      </c>
    </row>
    <row r="1090">
      <c r="A1090" s="7" t="inlineStr">
        <is>
          <t>TP</t>
        </is>
      </c>
      <c r="B1090" s="7">
        <f>SUMPRODUCT(($B$1082:$G$1087=1)*('Ground truth'!$B$3:$G$8=1))</f>
        <v/>
      </c>
      <c r="C1090" s="7">
        <f>SUMPRODUCT(($I$1082:$N$1087=1)*('Ground truth'!$B$3:$G$8=1))</f>
        <v/>
      </c>
      <c r="D1090" s="7">
        <f>SUMPRODUCT(($P$1082:$U$1087=1)*('Ground truth'!$B$3:$G$8=1))</f>
        <v/>
      </c>
      <c r="E1090" s="7">
        <f>SUMPRODUCT(($W$1082:$AB$1087=1)*('Ground truth'!$B$3:$G$8=1))</f>
        <v/>
      </c>
      <c r="F1090" s="7">
        <f>SUMPRODUCT(($AD$1082:$AI$1087=1)*('Ground truth'!$B$3:$G$8=1))</f>
        <v/>
      </c>
      <c r="G1090" s="7">
        <f>SUMPRODUCT(($AK$1082:$AP$1087=1)*('Ground truth'!$B$3:$G$8=1))</f>
        <v/>
      </c>
      <c r="H1090" s="12">
        <f>AVERAGE($B$1090:$F$1090)</f>
        <v/>
      </c>
      <c r="I1090" s="12">
        <f>STDEV.P($B$1090:$F$1090)</f>
        <v/>
      </c>
    </row>
    <row r="1091">
      <c r="A1091" s="7" t="inlineStr">
        <is>
          <t>TN</t>
        </is>
      </c>
      <c r="B1091" s="7">
        <f>SUMPRODUCT(($B$1082:$G$1087=0)*('Ground truth'!$B$3:$G$8=0))</f>
        <v/>
      </c>
      <c r="C1091" s="7">
        <f>SUMPRODUCT(($I$1082:$N$1087=0)*('Ground truth'!$B$3:$G$8=0))</f>
        <v/>
      </c>
      <c r="D1091" s="7">
        <f>SUMPRODUCT(($P$1082:$U$1087=0)*('Ground truth'!$B$3:$G$8=0))</f>
        <v/>
      </c>
      <c r="E1091" s="7">
        <f>SUMPRODUCT(($W$1082:$AB$1087=0)*('Ground truth'!$B$3:$G$8=0))</f>
        <v/>
      </c>
      <c r="F1091" s="7">
        <f>SUMPRODUCT(($AD$1082:$AI$1087=0)*('Ground truth'!$B$3:$G$8=0))</f>
        <v/>
      </c>
      <c r="G1091" s="7">
        <f>SUMPRODUCT(($AK$1082:$AP$1087=0)*('Ground truth'!$B$3:$G$8=0))</f>
        <v/>
      </c>
      <c r="H1091" s="12">
        <f>AVERAGE($B$1091:$F$1091)</f>
        <v/>
      </c>
      <c r="I1091" s="12">
        <f>STDEV.P($B$1091:$F$1091)</f>
        <v/>
      </c>
    </row>
    <row r="1092">
      <c r="A1092" s="7" t="inlineStr">
        <is>
          <t>FP</t>
        </is>
      </c>
      <c r="B1092" s="7">
        <f>SUMPRODUCT(($B$1082:$G$1087=1)*('Ground truth'!$B$3:$G$8=0))</f>
        <v/>
      </c>
      <c r="C1092" s="7">
        <f>SUMPRODUCT(($I$1082:$N$1087=1)*('Ground truth'!$B$3:$G$8=0))</f>
        <v/>
      </c>
      <c r="D1092" s="7">
        <f>SUMPRODUCT(($P$1082:$U$1087=1)*('Ground truth'!$B$3:$G$8=0))</f>
        <v/>
      </c>
      <c r="E1092" s="7">
        <f>SUMPRODUCT(($W$1082:$AB$1087=1)*('Ground truth'!$B$3:$G$8=0))</f>
        <v/>
      </c>
      <c r="F1092" s="7">
        <f>SUMPRODUCT(($AD$1082:$AI$1087=1)*('Ground truth'!$B$3:$G$8=0))</f>
        <v/>
      </c>
      <c r="G1092" s="7">
        <f>SUMPRODUCT(($AK$1082:$AP$1087=1)*('Ground truth'!$B$3:$G$8=0))</f>
        <v/>
      </c>
      <c r="H1092" s="12">
        <f>AVERAGE($B$1092:$F$1092)</f>
        <v/>
      </c>
      <c r="I1092" s="12">
        <f>STDEV.P($B$1092:$F$1092)</f>
        <v/>
      </c>
    </row>
    <row r="1093">
      <c r="A1093" s="7" t="inlineStr">
        <is>
          <t>FN</t>
        </is>
      </c>
      <c r="B1093" s="7">
        <f>SUMPRODUCT(($B$1082:$G$1087=0)*('Ground truth'!$B$3:$G$8=1))</f>
        <v/>
      </c>
      <c r="C1093" s="7">
        <f>SUMPRODUCT(($I$1082:$N$1087=0)*('Ground truth'!$B$3:$G$8=1))</f>
        <v/>
      </c>
      <c r="D1093" s="7">
        <f>SUMPRODUCT(($P$1082:$U$1087=0)*('Ground truth'!$B$3:$G$8=1))</f>
        <v/>
      </c>
      <c r="E1093" s="7">
        <f>SUMPRODUCT(($W$1082:$AB$1087=0)*('Ground truth'!$B$3:$G$8=1))</f>
        <v/>
      </c>
      <c r="F1093" s="7">
        <f>SUMPRODUCT(($AD$1082:$AI$1087=0)*('Ground truth'!$B$3:$G$8=1))</f>
        <v/>
      </c>
      <c r="G1093" s="7">
        <f>SUMPRODUCT(($AK$1082:$AP$1087=0)*('Ground truth'!$B$3:$G$8=1))</f>
        <v/>
      </c>
      <c r="H1093" s="12">
        <f>AVERAGE($B$1093:$F$1093)</f>
        <v/>
      </c>
      <c r="I1093" s="12">
        <f>STDEV.P($B$1093:$F$1093)</f>
        <v/>
      </c>
    </row>
    <row r="1094">
      <c r="A1094" s="4" t="inlineStr">
        <is>
          <t>Precision</t>
        </is>
      </c>
      <c r="B1094" s="12">
        <f>IFERROR($B$1090/($B$1090+$B$1092),0)</f>
        <v/>
      </c>
      <c r="C1094" s="12">
        <f>IFERROR($C$1090/($C$1090+$C$1092),0)</f>
        <v/>
      </c>
      <c r="D1094" s="12">
        <f>IFERROR($D$1090/($D$1090+$D$1092),0)</f>
        <v/>
      </c>
      <c r="E1094" s="12">
        <f>IFERROR($E$1090/($E$1090+$E$1092),0)</f>
        <v/>
      </c>
      <c r="F1094" s="12">
        <f>IFERROR($F$1090/($F$1090+$F$1092),0)</f>
        <v/>
      </c>
      <c r="G1094" s="12">
        <f>IFERROR($G$1090/($G$1090+$G$1092),0)</f>
        <v/>
      </c>
      <c r="H1094" s="18">
        <f>AVERAGE($B$1094:$F$1094)</f>
        <v/>
      </c>
      <c r="I1094" s="18">
        <f>STDEV.P($B$1094:$F$1094)</f>
        <v/>
      </c>
    </row>
    <row r="1095">
      <c r="A1095" s="4" t="inlineStr">
        <is>
          <t>Recall</t>
        </is>
      </c>
      <c r="B1095" s="12">
        <f>IFERROR($B$1090/($B$1090+$B$1093),0)</f>
        <v/>
      </c>
      <c r="C1095" s="12">
        <f>IFERROR($C$1090/($C$1090+$C$1093),0)</f>
        <v/>
      </c>
      <c r="D1095" s="12">
        <f>IFERROR($D$1090/($D$1090+$D$1093),0)</f>
        <v/>
      </c>
      <c r="E1095" s="12">
        <f>IFERROR($E$1090/($E$1090+$E$1093),0)</f>
        <v/>
      </c>
      <c r="F1095" s="12">
        <f>IFERROR($F$1090/($F$1090+$F$1093),0)</f>
        <v/>
      </c>
      <c r="G1095" s="12">
        <f>IFERROR($G$1090/($G$1090+$G$1093),0)</f>
        <v/>
      </c>
      <c r="H1095" s="18">
        <f>AVERAGE($B$1095:$F$1095)</f>
        <v/>
      </c>
      <c r="I1095" s="18">
        <f>STDEV.P($B$1095:$F$1095)</f>
        <v/>
      </c>
    </row>
    <row r="1096">
      <c r="A1096" s="4" t="inlineStr">
        <is>
          <t>F1</t>
        </is>
      </c>
      <c r="B1096" s="12">
        <f>IFERROR(2*$B$1094*$B$1095/($B$1094+$B$1095),0)</f>
        <v/>
      </c>
      <c r="C1096" s="12">
        <f>IFERROR(2*$C$1094*$C$1095/($C$1094+$C$1095),0)</f>
        <v/>
      </c>
      <c r="D1096" s="12">
        <f>IFERROR(2*$D$1094*$D$1095/($D$1094+$D$1095),0)</f>
        <v/>
      </c>
      <c r="E1096" s="12">
        <f>IFERROR(2*$E$1094*$E$1095/($E$1094+$E$1095),0)</f>
        <v/>
      </c>
      <c r="F1096" s="12">
        <f>IFERROR(2*$F$1094*$F$1095/($F$1094+$F$1095),0)</f>
        <v/>
      </c>
      <c r="G1096" s="12">
        <f>IFERROR(2*$G$1094*$G$1095/($G$1094+$G$1095),0)</f>
        <v/>
      </c>
      <c r="H1096" s="18">
        <f>AVERAGE($B$1096:$F$1096)</f>
        <v/>
      </c>
      <c r="I1096" s="18">
        <f>STDEV.P($B$1096:$F$1096)</f>
        <v/>
      </c>
    </row>
    <row r="1097">
      <c r="A1097" s="4" t="inlineStr">
        <is>
          <t>Accuracy</t>
        </is>
      </c>
      <c r="B1097" s="12">
        <f>IFERROR(($B$1090+$B$1091)/($B$1090+$B$1091+$B$1092+$B$1093),0)</f>
        <v/>
      </c>
      <c r="C1097" s="12">
        <f>IFERROR(($C$1090+$C$1091)/($C$1090+$C$1091+$C$1092+$C$1093),0)</f>
        <v/>
      </c>
      <c r="D1097" s="12">
        <f>IFERROR(($D$1090+$D$1091)/($D$1090+$D$1091+$D$1092+$D$1093),0)</f>
        <v/>
      </c>
      <c r="E1097" s="12">
        <f>IFERROR(($E$1090+$E$1091)/($E$1090+$E$1091+$E$1092+$E$1093),0)</f>
        <v/>
      </c>
      <c r="F1097" s="12">
        <f>IFERROR(($F$1090+$F$1091)/($F$1090+$F$1091+$F$1092+$F$1093),0)</f>
        <v/>
      </c>
      <c r="G1097" s="12">
        <f>IFERROR(($G$1090+$G$1091)/($G$1090+$G$1091+$G$1092+$G$1093),0)</f>
        <v/>
      </c>
      <c r="H1097" s="18">
        <f>AVERAGE($B$1097:$F$1097)</f>
        <v/>
      </c>
      <c r="I1097" s="18">
        <f>STDEV.P($B$1097:$F$1097)</f>
        <v/>
      </c>
    </row>
    <row r="1098">
      <c r="A1098" s="4" t="inlineStr">
        <is>
          <t>Edit distance</t>
        </is>
      </c>
      <c r="B1098" s="12">
        <f>SUMPRODUCT(ABS('Ground truth'!$B$3:$G$8-$B$1082:$G$1087))</f>
        <v/>
      </c>
      <c r="C1098" s="12">
        <f>SUMPRODUCT(ABS('Ground truth'!$B$3:$G$8-$I$1082:$N$1087))</f>
        <v/>
      </c>
      <c r="D1098" s="12">
        <f>SUMPRODUCT(ABS('Ground truth'!$B$3:$G$8-$P$1082:$U$1087))</f>
        <v/>
      </c>
      <c r="E1098" s="12">
        <f>SUMPRODUCT(ABS('Ground truth'!$B$3:$G$8-$W$1082:$AB$1087))</f>
        <v/>
      </c>
      <c r="F1098" s="12">
        <f>SUMPRODUCT(ABS('Ground truth'!$B$3:$G$8-$AD$1082:$AI$1087))</f>
        <v/>
      </c>
      <c r="G1098" s="12">
        <f>SUMPRODUCT(ABS('Ground truth'!$B$3:$G$8-$AK$1082:$AP$1087))</f>
        <v/>
      </c>
      <c r="H1098" s="18">
        <f>AVERAGE($B$1098:$F$1098)</f>
        <v/>
      </c>
      <c r="I1098" s="18">
        <f>STDEV.P($B$1098:$F$1098)</f>
        <v/>
      </c>
    </row>
    <row r="1099">
      <c r="A1099" s="4" t="inlineStr">
        <is>
          <t>Spectral distance</t>
        </is>
      </c>
      <c r="B1099" s="12">
        <f>SQRT(SUMPRODUCT(('Ground truth'!$J$3:$J$8-$B$1109:$B$1114)^2))</f>
        <v/>
      </c>
      <c r="C1099" s="12">
        <f>SQRT(SUMPRODUCT(('Ground truth'!$J$3:$J$8-$C$1109:$C$1114)^2))</f>
        <v/>
      </c>
      <c r="D1099" s="12">
        <f>SQRT(SUMPRODUCT(('Ground truth'!$J$3:$J$8-$D$1109:$D$1114)^2))</f>
        <v/>
      </c>
      <c r="E1099" s="12">
        <f>SQRT(SUMPRODUCT(('Ground truth'!$J$3:$J$8-$E$1109:$E$1114)^2))</f>
        <v/>
      </c>
      <c r="F1099" s="12">
        <f>SQRT(SUMPRODUCT(('Ground truth'!$J$3:$J$8-$F$1109:$F$1114)^2))</f>
        <v/>
      </c>
      <c r="G1099" s="12">
        <f>SQRT(SUMPRODUCT(('Ground truth'!$J$3:$J$8-$G$1109:$G$1114)^2))</f>
        <v/>
      </c>
      <c r="H1099" s="18">
        <f>AVERAGE($B$1099:$F$1099)</f>
        <v/>
      </c>
      <c r="I1099" s="18">
        <f>STDEV.P($B$1099:$F$1099)</f>
        <v/>
      </c>
    </row>
    <row r="1100">
      <c r="A1100" s="4" t="inlineStr">
        <is>
          <t>Unsure cells</t>
        </is>
      </c>
      <c r="B1100" s="7">
        <f>COUNTIF($B$1082:$G$1087,2)</f>
        <v/>
      </c>
      <c r="C1100" s="7">
        <f>COUNTIF($I$1082:$N$1087,2)</f>
        <v/>
      </c>
      <c r="D1100" s="7">
        <f>COUNTIF($P$1082:$U$1087,2)</f>
        <v/>
      </c>
      <c r="E1100" s="7">
        <f>COUNTIF($W$1082:$AB$1087,2)</f>
        <v/>
      </c>
      <c r="F1100" s="7">
        <f>COUNTIF($AD$1082:$AI$1087,2)</f>
        <v/>
      </c>
      <c r="G1100" s="7">
        <f>COUNTIF($AK$1082:$AP$1087,2)</f>
        <v/>
      </c>
      <c r="H1100" s="12">
        <f>AVERAGE($B$1100:$F$1100)</f>
        <v/>
      </c>
      <c r="I1100" s="12">
        <f>STDEV.P($B$1100:$F$1100)</f>
        <v/>
      </c>
    </row>
    <row r="1101">
      <c r="A1101" s="3" t="inlineStr">
        <is>
          <t>eigenvalues (real part, numpy order; pasted)</t>
        </is>
      </c>
    </row>
    <row r="1102">
      <c r="A1102" s="3" t="inlineStr">
        <is>
          <t xml:space="preserve">  λ1</t>
        </is>
      </c>
      <c r="B1102" s="19" t="n">
        <v>6.000000000000001</v>
      </c>
      <c r="C1102" s="19" t="n">
        <v>6.000000000000001</v>
      </c>
      <c r="D1102" s="19" t="n">
        <v>6.000000000000001</v>
      </c>
      <c r="E1102" s="19" t="n">
        <v>6.000000000000001</v>
      </c>
      <c r="F1102" s="19" t="n">
        <v>6.000000000000001</v>
      </c>
      <c r="G1102" s="19" t="n">
        <v>6.000000000000001</v>
      </c>
    </row>
    <row r="1103">
      <c r="A1103" s="3" t="inlineStr">
        <is>
          <t xml:space="preserve">  λ2</t>
        </is>
      </c>
      <c r="B1103" s="19" t="n">
        <v>-4.386334140049162e-48</v>
      </c>
      <c r="C1103" s="19" t="n">
        <v>-4.386334140049162e-48</v>
      </c>
      <c r="D1103" s="19" t="n">
        <v>-4.386334140049162e-48</v>
      </c>
      <c r="E1103" s="19" t="n">
        <v>-4.386334140049162e-48</v>
      </c>
      <c r="F1103" s="19" t="n">
        <v>-4.386334140049162e-48</v>
      </c>
      <c r="G1103" s="19" t="n">
        <v>-4.386334140049162e-48</v>
      </c>
    </row>
    <row r="1104">
      <c r="A1104" s="3" t="inlineStr">
        <is>
          <t xml:space="preserve">  λ3</t>
        </is>
      </c>
      <c r="B1104" s="19" t="n">
        <v>0</v>
      </c>
      <c r="C1104" s="19" t="n">
        <v>0</v>
      </c>
      <c r="D1104" s="19" t="n">
        <v>0</v>
      </c>
      <c r="E1104" s="19" t="n">
        <v>0</v>
      </c>
      <c r="F1104" s="19" t="n">
        <v>0</v>
      </c>
      <c r="G1104" s="19" t="n">
        <v>0</v>
      </c>
    </row>
    <row r="1105">
      <c r="A1105" s="3" t="inlineStr">
        <is>
          <t xml:space="preserve">  λ4</t>
        </is>
      </c>
      <c r="B1105" s="19" t="n">
        <v>1.368455531567204e-48</v>
      </c>
      <c r="C1105" s="19" t="n">
        <v>1.368455531567204e-48</v>
      </c>
      <c r="D1105" s="19" t="n">
        <v>1.368455531567204e-48</v>
      </c>
      <c r="E1105" s="19" t="n">
        <v>1.368455531567204e-48</v>
      </c>
      <c r="F1105" s="19" t="n">
        <v>1.368455531567204e-48</v>
      </c>
      <c r="G1105" s="19" t="n">
        <v>1.368455531567204e-48</v>
      </c>
    </row>
    <row r="1106">
      <c r="A1106" s="3" t="inlineStr">
        <is>
          <t xml:space="preserve">  λ5</t>
        </is>
      </c>
      <c r="B1106" s="19" t="n">
        <v>1.370485732619968e-80</v>
      </c>
      <c r="C1106" s="19" t="n">
        <v>1.370485732619968e-80</v>
      </c>
      <c r="D1106" s="19" t="n">
        <v>1.370485732619968e-80</v>
      </c>
      <c r="E1106" s="19" t="n">
        <v>1.370485732619968e-80</v>
      </c>
      <c r="F1106" s="19" t="n">
        <v>1.370485732619968e-80</v>
      </c>
      <c r="G1106" s="19" t="n">
        <v>1.370485732619968e-80</v>
      </c>
    </row>
    <row r="1107">
      <c r="A1107" s="3" t="inlineStr">
        <is>
          <t xml:space="preserve">  λ6</t>
        </is>
      </c>
      <c r="B1107" s="19" t="n">
        <v>1.370485732619968e-80</v>
      </c>
      <c r="C1107" s="19" t="n">
        <v>1.370485732619968e-80</v>
      </c>
      <c r="D1107" s="19" t="n">
        <v>1.370485732619968e-80</v>
      </c>
      <c r="E1107" s="19" t="n">
        <v>1.370485732619968e-80</v>
      </c>
      <c r="F1107" s="19" t="n">
        <v>1.370485732619968e-80</v>
      </c>
      <c r="G1107" s="19" t="n">
        <v>1.370485732619968e-80</v>
      </c>
    </row>
    <row r="1108">
      <c r="A1108" s="3" t="inlineStr">
        <is>
          <t>eigenvalues sorted desc (LARGE)</t>
        </is>
      </c>
    </row>
    <row r="1109">
      <c r="A1109" s="3" t="inlineStr">
        <is>
          <t xml:space="preserve">  λ(1)</t>
        </is>
      </c>
      <c r="B1109" s="19">
        <f>LARGE($B$1102:$B$1107,1)</f>
        <v/>
      </c>
      <c r="C1109" s="19">
        <f>LARGE($C$1102:$C$1107,1)</f>
        <v/>
      </c>
      <c r="D1109" s="19">
        <f>LARGE($D$1102:$D$1107,1)</f>
        <v/>
      </c>
      <c r="E1109" s="19">
        <f>LARGE($E$1102:$E$1107,1)</f>
        <v/>
      </c>
      <c r="F1109" s="19">
        <f>LARGE($F$1102:$F$1107,1)</f>
        <v/>
      </c>
      <c r="G1109" s="19">
        <f>LARGE($G$1102:$G$1107,1)</f>
        <v/>
      </c>
    </row>
    <row r="1110">
      <c r="A1110" s="3" t="inlineStr">
        <is>
          <t xml:space="preserve">  λ(2)</t>
        </is>
      </c>
      <c r="B1110" s="19">
        <f>LARGE($B$1102:$B$1107,2)</f>
        <v/>
      </c>
      <c r="C1110" s="19">
        <f>LARGE($C$1102:$C$1107,2)</f>
        <v/>
      </c>
      <c r="D1110" s="19">
        <f>LARGE($D$1102:$D$1107,2)</f>
        <v/>
      </c>
      <c r="E1110" s="19">
        <f>LARGE($E$1102:$E$1107,2)</f>
        <v/>
      </c>
      <c r="F1110" s="19">
        <f>LARGE($F$1102:$F$1107,2)</f>
        <v/>
      </c>
      <c r="G1110" s="19">
        <f>LARGE($G$1102:$G$1107,2)</f>
        <v/>
      </c>
    </row>
    <row r="1111">
      <c r="A1111" s="3" t="inlineStr">
        <is>
          <t xml:space="preserve">  λ(3)</t>
        </is>
      </c>
      <c r="B1111" s="19">
        <f>LARGE($B$1102:$B$1107,3)</f>
        <v/>
      </c>
      <c r="C1111" s="19">
        <f>LARGE($C$1102:$C$1107,3)</f>
        <v/>
      </c>
      <c r="D1111" s="19">
        <f>LARGE($D$1102:$D$1107,3)</f>
        <v/>
      </c>
      <c r="E1111" s="19">
        <f>LARGE($E$1102:$E$1107,3)</f>
        <v/>
      </c>
      <c r="F1111" s="19">
        <f>LARGE($F$1102:$F$1107,3)</f>
        <v/>
      </c>
      <c r="G1111" s="19">
        <f>LARGE($G$1102:$G$1107,3)</f>
        <v/>
      </c>
    </row>
    <row r="1112">
      <c r="A1112" s="3" t="inlineStr">
        <is>
          <t xml:space="preserve">  λ(4)</t>
        </is>
      </c>
      <c r="B1112" s="19">
        <f>LARGE($B$1102:$B$1107,4)</f>
        <v/>
      </c>
      <c r="C1112" s="19">
        <f>LARGE($C$1102:$C$1107,4)</f>
        <v/>
      </c>
      <c r="D1112" s="19">
        <f>LARGE($D$1102:$D$1107,4)</f>
        <v/>
      </c>
      <c r="E1112" s="19">
        <f>LARGE($E$1102:$E$1107,4)</f>
        <v/>
      </c>
      <c r="F1112" s="19">
        <f>LARGE($F$1102:$F$1107,4)</f>
        <v/>
      </c>
      <c r="G1112" s="19">
        <f>LARGE($G$1102:$G$1107,4)</f>
        <v/>
      </c>
    </row>
    <row r="1113">
      <c r="A1113" s="3" t="inlineStr">
        <is>
          <t xml:space="preserve">  λ(5)</t>
        </is>
      </c>
      <c r="B1113" s="19">
        <f>LARGE($B$1102:$B$1107,5)</f>
        <v/>
      </c>
      <c r="C1113" s="19">
        <f>LARGE($C$1102:$C$1107,5)</f>
        <v/>
      </c>
      <c r="D1113" s="19">
        <f>LARGE($D$1102:$D$1107,5)</f>
        <v/>
      </c>
      <c r="E1113" s="19">
        <f>LARGE($E$1102:$E$1107,5)</f>
        <v/>
      </c>
      <c r="F1113" s="19">
        <f>LARGE($F$1102:$F$1107,5)</f>
        <v/>
      </c>
      <c r="G1113" s="19">
        <f>LARGE($G$1102:$G$1107,5)</f>
        <v/>
      </c>
    </row>
    <row r="1114">
      <c r="A1114" s="3" t="inlineStr">
        <is>
          <t xml:space="preserve">  λ(6)</t>
        </is>
      </c>
      <c r="B1114" s="19">
        <f>LARGE($B$1102:$B$1107,6)</f>
        <v/>
      </c>
      <c r="C1114" s="19">
        <f>LARGE($C$1102:$C$1107,6)</f>
        <v/>
      </c>
      <c r="D1114" s="19">
        <f>LARGE($D$1102:$D$1107,6)</f>
        <v/>
      </c>
      <c r="E1114" s="19">
        <f>LARGE($E$1102:$E$1107,6)</f>
        <v/>
      </c>
      <c r="F1114" s="19">
        <f>LARGE($F$1102:$F$1107,6)</f>
        <v/>
      </c>
      <c r="G1114" s="19">
        <f>LARGE($G$1102:$G$1107,6)</f>
        <v/>
      </c>
    </row>
    <row r="1115">
      <c r="A1115" s="3" t="inlineStr">
        <is>
          <t>check: Σeig − trace (→0)</t>
        </is>
      </c>
      <c r="B1115" s="3">
        <f>ROUND(SUM($B$1102:$B$1107)-($B$1082+$C$1083+$D$1084+$E$1085+$F$1086+$G$1087),6)</f>
        <v/>
      </c>
      <c r="C1115" s="3">
        <f>ROUND(SUM($C$1102:$C$1107)-($I$1082+$J$1083+$K$1084+$L$1085+$M$1086+$N$1087),6)</f>
        <v/>
      </c>
      <c r="D1115" s="3">
        <f>ROUND(SUM($D$1102:$D$1107)-($P$1082+$Q$1083+$R$1084+$S$1085+$T$1086+$U$1087),6)</f>
        <v/>
      </c>
      <c r="E1115" s="3">
        <f>ROUND(SUM($E$1102:$E$1107)-($W$1082+$X$1083+$Y$1084+$Z$1085+$AA$1086+$AB$1087),6)</f>
        <v/>
      </c>
      <c r="F1115" s="3">
        <f>ROUND(SUM($F$1102:$F$1107)-($AD$1082+$AE$1083+$AF$1084+$AG$1085+$AH$1086+$AI$1087),6)</f>
        <v/>
      </c>
      <c r="G1115" s="3">
        <f>ROUND(SUM($G$1102:$G$1107)-($AK$1082+$AL$1083+$AM$1084+$AN$1085+$AO$1086+$AP$1087),6)</f>
        <v/>
      </c>
    </row>
    <row r="1116">
      <c r="A1116" s="3" t="inlineStr">
        <is>
          <t>check: Πeig − det (→0)</t>
        </is>
      </c>
      <c r="B1116" s="3">
        <f>ROUND(MDETERM($B$1082:$G$1087)-PRODUCT($B$1102:$B$1107),6)</f>
        <v/>
      </c>
      <c r="C1116" s="3">
        <f>ROUND(MDETERM($I$1082:$N$1087)-PRODUCT($C$1102:$C$1107),6)</f>
        <v/>
      </c>
      <c r="D1116" s="3">
        <f>ROUND(MDETERM($P$1082:$U$1087)-PRODUCT($D$1102:$D$1107),6)</f>
        <v/>
      </c>
      <c r="E1116" s="3">
        <f>ROUND(MDETERM($W$1082:$AB$1087)-PRODUCT($E$1102:$E$1107),6)</f>
        <v/>
      </c>
      <c r="F1116" s="3">
        <f>ROUND(MDETERM($AD$1082:$AI$1087)-PRODUCT($F$1102:$F$1107),6)</f>
        <v/>
      </c>
      <c r="G1116" s="3">
        <f>ROUND(MDETERM($AK$1082:$AP$1087)-PRODUCT($G$1102:$G$1107),6)</f>
        <v/>
      </c>
    </row>
    <row r="1117">
      <c r="A1117" s="3" t="inlineStr">
        <is>
          <t>complex eigenvalues?</t>
        </is>
      </c>
      <c r="B1117" s="3" t="inlineStr"/>
      <c r="C1117" s="3" t="inlineStr"/>
      <c r="D1117" s="3" t="inlineStr"/>
      <c r="E1117" s="3" t="inlineStr"/>
      <c r="F1117" s="3" t="inlineStr"/>
      <c r="G1117" s="3" t="inlineStr"/>
    </row>
    <row r="1118">
      <c r="A1118" s="3" t="inlineStr">
        <is>
          <t>check: det(M − λᵢI) per sorted λ (→0)</t>
        </is>
      </c>
    </row>
    <row r="1119">
      <c r="A1119" s="3" t="inlineStr">
        <is>
          <t xml:space="preserve">  det(M − λ(1)I)</t>
        </is>
      </c>
      <c r="B1119" s="3">
        <f t="array" ref="B1119">ROUND(MDETERM($B$1082:$G$1087-$B$1109*MUNIT(6)),6)</f>
        <v/>
      </c>
      <c r="C1119" s="3">
        <f t="array" ref="C1119">ROUND(MDETERM($I$1082:$N$1087-$C$1109*MUNIT(6)),6)</f>
        <v/>
      </c>
      <c r="D1119" s="3">
        <f t="array" ref="D1119">ROUND(MDETERM($P$1082:$U$1087-$D$1109*MUNIT(6)),6)</f>
        <v/>
      </c>
      <c r="E1119" s="3">
        <f t="array" ref="E1119">ROUND(MDETERM($W$1082:$AB$1087-$E$1109*MUNIT(6)),6)</f>
        <v/>
      </c>
      <c r="F1119" s="3">
        <f t="array" ref="F1119">ROUND(MDETERM($AD$1082:$AI$1087-$F$1109*MUNIT(6)),6)</f>
        <v/>
      </c>
      <c r="G1119" s="3">
        <f t="array" ref="G1119">ROUND(MDETERM($AK$1082:$AP$1087-$G$1109*MUNIT(6)),6)</f>
        <v/>
      </c>
    </row>
    <row r="1120">
      <c r="A1120" s="3" t="inlineStr">
        <is>
          <t xml:space="preserve">  det(M − λ(2)I)</t>
        </is>
      </c>
      <c r="B1120" s="3">
        <f t="array" ref="B1120">ROUND(MDETERM($B$1082:$G$1087-$B$1110*MUNIT(6)),6)</f>
        <v/>
      </c>
      <c r="C1120" s="3">
        <f t="array" ref="C1120">ROUND(MDETERM($I$1082:$N$1087-$C$1110*MUNIT(6)),6)</f>
        <v/>
      </c>
      <c r="D1120" s="3">
        <f t="array" ref="D1120">ROUND(MDETERM($P$1082:$U$1087-$D$1110*MUNIT(6)),6)</f>
        <v/>
      </c>
      <c r="E1120" s="3">
        <f t="array" ref="E1120">ROUND(MDETERM($W$1082:$AB$1087-$E$1110*MUNIT(6)),6)</f>
        <v/>
      </c>
      <c r="F1120" s="3">
        <f t="array" ref="F1120">ROUND(MDETERM($AD$1082:$AI$1087-$F$1110*MUNIT(6)),6)</f>
        <v/>
      </c>
      <c r="G1120" s="3">
        <f t="array" ref="G1120">ROUND(MDETERM($AK$1082:$AP$1087-$G$1110*MUNIT(6)),6)</f>
        <v/>
      </c>
    </row>
    <row r="1121">
      <c r="A1121" s="3" t="inlineStr">
        <is>
          <t xml:space="preserve">  det(M − λ(3)I)</t>
        </is>
      </c>
      <c r="B1121" s="3">
        <f t="array" ref="B1121">ROUND(MDETERM($B$1082:$G$1087-$B$1111*MUNIT(6)),6)</f>
        <v/>
      </c>
      <c r="C1121" s="3">
        <f t="array" ref="C1121">ROUND(MDETERM($I$1082:$N$1087-$C$1111*MUNIT(6)),6)</f>
        <v/>
      </c>
      <c r="D1121" s="3">
        <f t="array" ref="D1121">ROUND(MDETERM($P$1082:$U$1087-$D$1111*MUNIT(6)),6)</f>
        <v/>
      </c>
      <c r="E1121" s="3">
        <f t="array" ref="E1121">ROUND(MDETERM($W$1082:$AB$1087-$E$1111*MUNIT(6)),6)</f>
        <v/>
      </c>
      <c r="F1121" s="3">
        <f t="array" ref="F1121">ROUND(MDETERM($AD$1082:$AI$1087-$F$1111*MUNIT(6)),6)</f>
        <v/>
      </c>
      <c r="G1121" s="3">
        <f t="array" ref="G1121">ROUND(MDETERM($AK$1082:$AP$1087-$G$1111*MUNIT(6)),6)</f>
        <v/>
      </c>
    </row>
    <row r="1122">
      <c r="A1122" s="3" t="inlineStr">
        <is>
          <t xml:space="preserve">  det(M − λ(4)I)</t>
        </is>
      </c>
      <c r="B1122" s="3">
        <f t="array" ref="B1122">ROUND(MDETERM($B$1082:$G$1087-$B$1112*MUNIT(6)),6)</f>
        <v/>
      </c>
      <c r="C1122" s="3">
        <f t="array" ref="C1122">ROUND(MDETERM($I$1082:$N$1087-$C$1112*MUNIT(6)),6)</f>
        <v/>
      </c>
      <c r="D1122" s="3">
        <f t="array" ref="D1122">ROUND(MDETERM($P$1082:$U$1087-$D$1112*MUNIT(6)),6)</f>
        <v/>
      </c>
      <c r="E1122" s="3">
        <f t="array" ref="E1122">ROUND(MDETERM($W$1082:$AB$1087-$E$1112*MUNIT(6)),6)</f>
        <v/>
      </c>
      <c r="F1122" s="3">
        <f t="array" ref="F1122">ROUND(MDETERM($AD$1082:$AI$1087-$F$1112*MUNIT(6)),6)</f>
        <v/>
      </c>
      <c r="G1122" s="3">
        <f t="array" ref="G1122">ROUND(MDETERM($AK$1082:$AP$1087-$G$1112*MUNIT(6)),6)</f>
        <v/>
      </c>
    </row>
    <row r="1123">
      <c r="A1123" s="3" t="inlineStr">
        <is>
          <t xml:space="preserve">  det(M − λ(5)I)</t>
        </is>
      </c>
      <c r="B1123" s="3">
        <f t="array" ref="B1123">ROUND(MDETERM($B$1082:$G$1087-$B$1113*MUNIT(6)),6)</f>
        <v/>
      </c>
      <c r="C1123" s="3">
        <f t="array" ref="C1123">ROUND(MDETERM($I$1082:$N$1087-$C$1113*MUNIT(6)),6)</f>
        <v/>
      </c>
      <c r="D1123" s="3">
        <f t="array" ref="D1123">ROUND(MDETERM($P$1082:$U$1087-$D$1113*MUNIT(6)),6)</f>
        <v/>
      </c>
      <c r="E1123" s="3">
        <f t="array" ref="E1123">ROUND(MDETERM($W$1082:$AB$1087-$E$1113*MUNIT(6)),6)</f>
        <v/>
      </c>
      <c r="F1123" s="3">
        <f t="array" ref="F1123">ROUND(MDETERM($AD$1082:$AI$1087-$F$1113*MUNIT(6)),6)</f>
        <v/>
      </c>
      <c r="G1123" s="3">
        <f t="array" ref="G1123">ROUND(MDETERM($AK$1082:$AP$1087-$G$1113*MUNIT(6)),6)</f>
        <v/>
      </c>
    </row>
    <row r="1124">
      <c r="A1124" s="3" t="inlineStr">
        <is>
          <t xml:space="preserve">  det(M − λ(6)I)</t>
        </is>
      </c>
      <c r="B1124" s="3">
        <f t="array" ref="B1124">ROUND(MDETERM($B$1082:$G$1087-$B$1114*MUNIT(6)),6)</f>
        <v/>
      </c>
      <c r="C1124" s="3">
        <f t="array" ref="C1124">ROUND(MDETERM($I$1082:$N$1087-$C$1114*MUNIT(6)),6)</f>
        <v/>
      </c>
      <c r="D1124" s="3">
        <f t="array" ref="D1124">ROUND(MDETERM($P$1082:$U$1087-$D$1114*MUNIT(6)),6)</f>
        <v/>
      </c>
      <c r="E1124" s="3">
        <f t="array" ref="E1124">ROUND(MDETERM($W$1082:$AB$1087-$E$1114*MUNIT(6)),6)</f>
        <v/>
      </c>
      <c r="F1124" s="3">
        <f t="array" ref="F1124">ROUND(MDETERM($AD$1082:$AI$1087-$F$1114*MUNIT(6)),6)</f>
        <v/>
      </c>
      <c r="G1124" s="3">
        <f t="array" ref="G1124">ROUND(MDETERM($AK$1082:$AP$1087-$G$1114*MUNIT(6)),6)</f>
        <v/>
      </c>
    </row>
    <row r="1128" ht="16" customHeight="1">
      <c r="A1128" s="14" t="inlineStr">
        <is>
          <t>RAG R1-R3 | mixtral:8x22b</t>
        </is>
      </c>
      <c r="B1128" s="9" t="inlineStr">
        <is>
          <t>run 1 (raw, pasted)</t>
        </is>
      </c>
      <c r="I1128" s="9" t="inlineStr">
        <is>
          <t>run 2 (raw, pasted)</t>
        </is>
      </c>
      <c r="P1128" s="9" t="inlineStr">
        <is>
          <t>run 3 (raw, pasted)</t>
        </is>
      </c>
      <c r="W1128" s="9" t="inlineStr">
        <is>
          <t>run 4 (raw, pasted)</t>
        </is>
      </c>
      <c r="AD1128" s="9" t="inlineStr">
        <is>
          <t>run 5 (raw, pasted)</t>
        </is>
      </c>
      <c r="AK1128" s="9" t="inlineStr">
        <is>
          <t>Step2 average matrix (formula)</t>
        </is>
      </c>
      <c r="AR1128" s="9" t="inlineStr">
        <is>
          <t>ground truth (reference)</t>
        </is>
      </c>
    </row>
    <row r="1129" ht="60" customHeight="1">
      <c r="B1129" s="15" t="inlineStr">
        <is>
          <t>Payload</t>
        </is>
      </c>
      <c r="C1129" s="15" t="inlineStr">
        <is>
          <t>Communication System</t>
        </is>
      </c>
      <c r="D1129" s="15" t="inlineStr">
        <is>
          <t>Power System</t>
        </is>
      </c>
      <c r="E1129" s="15" t="inlineStr">
        <is>
          <t>Attitude Determination and Control System</t>
        </is>
      </c>
      <c r="F1129" s="15" t="inlineStr">
        <is>
          <t>On-Board Computer</t>
        </is>
      </c>
      <c r="G1129" s="15" t="inlineStr">
        <is>
          <t>Structure</t>
        </is>
      </c>
      <c r="I1129" s="15" t="inlineStr">
        <is>
          <t>Payload</t>
        </is>
      </c>
      <c r="J1129" s="15" t="inlineStr">
        <is>
          <t>Communication System</t>
        </is>
      </c>
      <c r="K1129" s="15" t="inlineStr">
        <is>
          <t>Power System</t>
        </is>
      </c>
      <c r="L1129" s="15" t="inlineStr">
        <is>
          <t>Attitude Determination and Control System</t>
        </is>
      </c>
      <c r="M1129" s="15" t="inlineStr">
        <is>
          <t>On-Board Computer</t>
        </is>
      </c>
      <c r="N1129" s="15" t="inlineStr">
        <is>
          <t>Structure</t>
        </is>
      </c>
      <c r="P1129" s="15" t="inlineStr">
        <is>
          <t>Payload</t>
        </is>
      </c>
      <c r="Q1129" s="15" t="inlineStr">
        <is>
          <t>Communication System</t>
        </is>
      </c>
      <c r="R1129" s="15" t="inlineStr">
        <is>
          <t>Power System</t>
        </is>
      </c>
      <c r="S1129" s="15" t="inlineStr">
        <is>
          <t>Attitude Determination and Control System</t>
        </is>
      </c>
      <c r="T1129" s="15" t="inlineStr">
        <is>
          <t>On-Board Computer</t>
        </is>
      </c>
      <c r="U1129" s="15" t="inlineStr">
        <is>
          <t>Structure</t>
        </is>
      </c>
      <c r="W1129" s="15" t="inlineStr">
        <is>
          <t>Payload</t>
        </is>
      </c>
      <c r="X1129" s="15" t="inlineStr">
        <is>
          <t>Communication System</t>
        </is>
      </c>
      <c r="Y1129" s="15" t="inlineStr">
        <is>
          <t>Power System</t>
        </is>
      </c>
      <c r="Z1129" s="15" t="inlineStr">
        <is>
          <t>Attitude Determination and Control System</t>
        </is>
      </c>
      <c r="AA1129" s="15" t="inlineStr">
        <is>
          <t>On-Board Computer</t>
        </is>
      </c>
      <c r="AB1129" s="15" t="inlineStr">
        <is>
          <t>Structure</t>
        </is>
      </c>
      <c r="AD1129" s="15" t="inlineStr">
        <is>
          <t>Payload</t>
        </is>
      </c>
      <c r="AE1129" s="15" t="inlineStr">
        <is>
          <t>Communication System</t>
        </is>
      </c>
      <c r="AF1129" s="15" t="inlineStr">
        <is>
          <t>Power System</t>
        </is>
      </c>
      <c r="AG1129" s="15" t="inlineStr">
        <is>
          <t>Attitude Determination and Control System</t>
        </is>
      </c>
      <c r="AH1129" s="15" t="inlineStr">
        <is>
          <t>On-Board Computer</t>
        </is>
      </c>
      <c r="AI1129" s="15" t="inlineStr">
        <is>
          <t>Structure</t>
        </is>
      </c>
      <c r="AK1129" s="15" t="inlineStr">
        <is>
          <t>Payload</t>
        </is>
      </c>
      <c r="AL1129" s="15" t="inlineStr">
        <is>
          <t>Communication System</t>
        </is>
      </c>
      <c r="AM1129" s="15" t="inlineStr">
        <is>
          <t>Power System</t>
        </is>
      </c>
      <c r="AN1129" s="15" t="inlineStr">
        <is>
          <t>Attitude Determination and Control System</t>
        </is>
      </c>
      <c r="AO1129" s="15" t="inlineStr">
        <is>
          <t>On-Board Computer</t>
        </is>
      </c>
      <c r="AP1129" s="15" t="inlineStr">
        <is>
          <t>Structure</t>
        </is>
      </c>
    </row>
    <row r="1130">
      <c r="A1130" s="3" t="inlineStr">
        <is>
          <t>Payload</t>
        </is>
      </c>
      <c r="B1130" s="8" t="n">
        <v>1</v>
      </c>
      <c r="C1130" s="20" t="n">
        <v>2</v>
      </c>
      <c r="D1130" s="20" t="n">
        <v>2</v>
      </c>
      <c r="E1130" s="20" t="n">
        <v>2</v>
      </c>
      <c r="F1130" s="20" t="n">
        <v>2</v>
      </c>
      <c r="G1130" s="20" t="n">
        <v>2</v>
      </c>
      <c r="I1130" s="8" t="n">
        <v>1</v>
      </c>
      <c r="J1130" s="8" t="n">
        <v>1</v>
      </c>
      <c r="K1130" s="8" t="n">
        <v>1</v>
      </c>
      <c r="L1130" s="8" t="n">
        <v>1</v>
      </c>
      <c r="M1130" s="8" t="n">
        <v>1</v>
      </c>
      <c r="N1130" s="8" t="n">
        <v>1</v>
      </c>
      <c r="P1130" s="8" t="n">
        <v>1</v>
      </c>
      <c r="Q1130" s="8" t="n">
        <v>1</v>
      </c>
      <c r="R1130" s="8" t="n">
        <v>1</v>
      </c>
      <c r="S1130" s="8" t="n">
        <v>1</v>
      </c>
      <c r="T1130" s="8" t="n">
        <v>1</v>
      </c>
      <c r="U1130" s="8" t="n">
        <v>1</v>
      </c>
      <c r="W1130" s="8" t="n">
        <v>1</v>
      </c>
      <c r="X1130" s="8" t="n">
        <v>1</v>
      </c>
      <c r="Y1130" s="8" t="n">
        <v>1</v>
      </c>
      <c r="Z1130" s="8" t="n">
        <v>1</v>
      </c>
      <c r="AA1130" s="8" t="n">
        <v>1</v>
      </c>
      <c r="AB1130" s="8" t="n">
        <v>1</v>
      </c>
      <c r="AD1130" s="8" t="n">
        <v>1</v>
      </c>
      <c r="AE1130" s="8" t="n">
        <v>1</v>
      </c>
      <c r="AF1130" s="8" t="n">
        <v>1</v>
      </c>
      <c r="AG1130" s="8" t="n">
        <v>1</v>
      </c>
      <c r="AH1130" s="8" t="n">
        <v>1</v>
      </c>
      <c r="AI1130" s="8" t="n">
        <v>1</v>
      </c>
      <c r="AK1130" s="8">
        <f>IF(($B$1130&lt;&gt;2)+($I$1130&lt;&gt;2)+($P$1130&lt;&gt;2)+($W$1130&lt;&gt;2)+($AD$1130&lt;&gt;2)=0,2,IF((($B$1130&lt;&gt;2)*$B$1130+($I$1130&lt;&gt;2)*$I$1130+($P$1130&lt;&gt;2)*$P$1130+($W$1130&lt;&gt;2)*$W$1130+($AD$1130&lt;&gt;2)*$AD$1130)/(($B$1130&lt;&gt;2)+($I$1130&lt;&gt;2)+($P$1130&lt;&gt;2)+($W$1130&lt;&gt;2)+($AD$1130&lt;&gt;2))&gt;=0.5,1,0))</f>
        <v/>
      </c>
      <c r="AL1130" s="8">
        <f>IF(($C$1130&lt;&gt;2)+($J$1130&lt;&gt;2)+($Q$1130&lt;&gt;2)+($X$1130&lt;&gt;2)+($AE$1130&lt;&gt;2)=0,2,IF((($C$1130&lt;&gt;2)*$C$1130+($J$1130&lt;&gt;2)*$J$1130+($Q$1130&lt;&gt;2)*$Q$1130+($X$1130&lt;&gt;2)*$X$1130+($AE$1130&lt;&gt;2)*$AE$1130)/(($C$1130&lt;&gt;2)+($J$1130&lt;&gt;2)+($Q$1130&lt;&gt;2)+($X$1130&lt;&gt;2)+($AE$1130&lt;&gt;2))&gt;=0.5,1,0))</f>
        <v/>
      </c>
      <c r="AM1130" s="8">
        <f>IF(($D$1130&lt;&gt;2)+($K$1130&lt;&gt;2)+($R$1130&lt;&gt;2)+($Y$1130&lt;&gt;2)+($AF$1130&lt;&gt;2)=0,2,IF((($D$1130&lt;&gt;2)*$D$1130+($K$1130&lt;&gt;2)*$K$1130+($R$1130&lt;&gt;2)*$R$1130+($Y$1130&lt;&gt;2)*$Y$1130+($AF$1130&lt;&gt;2)*$AF$1130)/(($D$1130&lt;&gt;2)+($K$1130&lt;&gt;2)+($R$1130&lt;&gt;2)+($Y$1130&lt;&gt;2)+($AF$1130&lt;&gt;2))&gt;=0.5,1,0))</f>
        <v/>
      </c>
      <c r="AN1130" s="8">
        <f>IF(($E$1130&lt;&gt;2)+($L$1130&lt;&gt;2)+($S$1130&lt;&gt;2)+($Z$1130&lt;&gt;2)+($AG$1130&lt;&gt;2)=0,2,IF((($E$1130&lt;&gt;2)*$E$1130+($L$1130&lt;&gt;2)*$L$1130+($S$1130&lt;&gt;2)*$S$1130+($Z$1130&lt;&gt;2)*$Z$1130+($AG$1130&lt;&gt;2)*$AG$1130)/(($E$1130&lt;&gt;2)+($L$1130&lt;&gt;2)+($S$1130&lt;&gt;2)+($Z$1130&lt;&gt;2)+($AG$1130&lt;&gt;2))&gt;=0.5,1,0))</f>
        <v/>
      </c>
      <c r="AO1130" s="8">
        <f>IF(($F$1130&lt;&gt;2)+($M$1130&lt;&gt;2)+($T$1130&lt;&gt;2)+($AA$1130&lt;&gt;2)+($AH$1130&lt;&gt;2)=0,2,IF((($F$1130&lt;&gt;2)*$F$1130+($M$1130&lt;&gt;2)*$M$1130+($T$1130&lt;&gt;2)*$T$1130+($AA$1130&lt;&gt;2)*$AA$1130+($AH$1130&lt;&gt;2)*$AH$1130)/(($F$1130&lt;&gt;2)+($M$1130&lt;&gt;2)+($T$1130&lt;&gt;2)+($AA$1130&lt;&gt;2)+($AH$1130&lt;&gt;2))&gt;=0.5,1,0))</f>
        <v/>
      </c>
      <c r="AP1130" s="8">
        <f>IF(($G$1130&lt;&gt;2)+($N$1130&lt;&gt;2)+($U$1130&lt;&gt;2)+($AB$1130&lt;&gt;2)+($AI$1130&lt;&gt;2)=0,2,IF((($G$1130&lt;&gt;2)*$G$1130+($N$1130&lt;&gt;2)*$N$1130+($U$1130&lt;&gt;2)*$U$1130+($AB$1130&lt;&gt;2)*$AB$1130+($AI$1130&lt;&gt;2)*$AI$1130)/(($G$1130&lt;&gt;2)+($N$1130&lt;&gt;2)+($U$1130&lt;&gt;2)+($AB$1130&lt;&gt;2)+($AI$1130&lt;&gt;2))&gt;=0.5,1,0))</f>
        <v/>
      </c>
      <c r="AR1130" s="16">
        <f>'Ground truth'!$B$3</f>
        <v/>
      </c>
      <c r="AS1130" s="16">
        <f>'Ground truth'!$C$3</f>
        <v/>
      </c>
      <c r="AT1130" s="16">
        <f>'Ground truth'!$D$3</f>
        <v/>
      </c>
      <c r="AU1130" s="16">
        <f>'Ground truth'!$E$3</f>
        <v/>
      </c>
      <c r="AV1130" s="16">
        <f>'Ground truth'!$F$3</f>
        <v/>
      </c>
      <c r="AW1130" s="16">
        <f>'Ground truth'!$G$3</f>
        <v/>
      </c>
    </row>
    <row r="1131">
      <c r="A1131" s="3" t="inlineStr">
        <is>
          <t>Communication System</t>
        </is>
      </c>
      <c r="B1131" s="20" t="n">
        <v>2</v>
      </c>
      <c r="C1131" s="8" t="n">
        <v>1</v>
      </c>
      <c r="D1131" s="8" t="n">
        <v>1</v>
      </c>
      <c r="E1131" s="20" t="n">
        <v>2</v>
      </c>
      <c r="F1131" s="8" t="n">
        <v>1</v>
      </c>
      <c r="G1131" s="20" t="n">
        <v>2</v>
      </c>
      <c r="I1131" s="8" t="n">
        <v>1</v>
      </c>
      <c r="J1131" s="8" t="n">
        <v>1</v>
      </c>
      <c r="K1131" s="8" t="n">
        <v>0</v>
      </c>
      <c r="L1131" s="8" t="n">
        <v>1</v>
      </c>
      <c r="M1131" s="8" t="n">
        <v>1</v>
      </c>
      <c r="N1131" s="8" t="n">
        <v>1</v>
      </c>
      <c r="P1131" s="8" t="n">
        <v>1</v>
      </c>
      <c r="Q1131" s="8" t="n">
        <v>1</v>
      </c>
      <c r="R1131" s="8" t="n">
        <v>0</v>
      </c>
      <c r="S1131" s="8" t="n">
        <v>1</v>
      </c>
      <c r="T1131" s="8" t="n">
        <v>1</v>
      </c>
      <c r="U1131" s="8" t="n">
        <v>1</v>
      </c>
      <c r="W1131" s="8" t="n">
        <v>1</v>
      </c>
      <c r="X1131" s="8" t="n">
        <v>1</v>
      </c>
      <c r="Y1131" s="8" t="n">
        <v>0</v>
      </c>
      <c r="Z1131" s="8" t="n">
        <v>1</v>
      </c>
      <c r="AA1131" s="8" t="n">
        <v>1</v>
      </c>
      <c r="AB1131" s="8" t="n">
        <v>1</v>
      </c>
      <c r="AD1131" s="8" t="n">
        <v>1</v>
      </c>
      <c r="AE1131" s="8" t="n">
        <v>1</v>
      </c>
      <c r="AF1131" s="8" t="n">
        <v>0</v>
      </c>
      <c r="AG1131" s="8" t="n">
        <v>1</v>
      </c>
      <c r="AH1131" s="8" t="n">
        <v>1</v>
      </c>
      <c r="AI1131" s="8" t="n">
        <v>1</v>
      </c>
      <c r="AK1131" s="8">
        <f>IF(($B$1131&lt;&gt;2)+($I$1131&lt;&gt;2)+($P$1131&lt;&gt;2)+($W$1131&lt;&gt;2)+($AD$1131&lt;&gt;2)=0,2,IF((($B$1131&lt;&gt;2)*$B$1131+($I$1131&lt;&gt;2)*$I$1131+($P$1131&lt;&gt;2)*$P$1131+($W$1131&lt;&gt;2)*$W$1131+($AD$1131&lt;&gt;2)*$AD$1131)/(($B$1131&lt;&gt;2)+($I$1131&lt;&gt;2)+($P$1131&lt;&gt;2)+($W$1131&lt;&gt;2)+($AD$1131&lt;&gt;2))&gt;=0.5,1,0))</f>
        <v/>
      </c>
      <c r="AL1131" s="8">
        <f>IF(($C$1131&lt;&gt;2)+($J$1131&lt;&gt;2)+($Q$1131&lt;&gt;2)+($X$1131&lt;&gt;2)+($AE$1131&lt;&gt;2)=0,2,IF((($C$1131&lt;&gt;2)*$C$1131+($J$1131&lt;&gt;2)*$J$1131+($Q$1131&lt;&gt;2)*$Q$1131+($X$1131&lt;&gt;2)*$X$1131+($AE$1131&lt;&gt;2)*$AE$1131)/(($C$1131&lt;&gt;2)+($J$1131&lt;&gt;2)+($Q$1131&lt;&gt;2)+($X$1131&lt;&gt;2)+($AE$1131&lt;&gt;2))&gt;=0.5,1,0))</f>
        <v/>
      </c>
      <c r="AM1131" s="8">
        <f>IF(($D$1131&lt;&gt;2)+($K$1131&lt;&gt;2)+($R$1131&lt;&gt;2)+($Y$1131&lt;&gt;2)+($AF$1131&lt;&gt;2)=0,2,IF((($D$1131&lt;&gt;2)*$D$1131+($K$1131&lt;&gt;2)*$K$1131+($R$1131&lt;&gt;2)*$R$1131+($Y$1131&lt;&gt;2)*$Y$1131+($AF$1131&lt;&gt;2)*$AF$1131)/(($D$1131&lt;&gt;2)+($K$1131&lt;&gt;2)+($R$1131&lt;&gt;2)+($Y$1131&lt;&gt;2)+($AF$1131&lt;&gt;2))&gt;=0.5,1,0))</f>
        <v/>
      </c>
      <c r="AN1131" s="8">
        <f>IF(($E$1131&lt;&gt;2)+($L$1131&lt;&gt;2)+($S$1131&lt;&gt;2)+($Z$1131&lt;&gt;2)+($AG$1131&lt;&gt;2)=0,2,IF((($E$1131&lt;&gt;2)*$E$1131+($L$1131&lt;&gt;2)*$L$1131+($S$1131&lt;&gt;2)*$S$1131+($Z$1131&lt;&gt;2)*$Z$1131+($AG$1131&lt;&gt;2)*$AG$1131)/(($E$1131&lt;&gt;2)+($L$1131&lt;&gt;2)+($S$1131&lt;&gt;2)+($Z$1131&lt;&gt;2)+($AG$1131&lt;&gt;2))&gt;=0.5,1,0))</f>
        <v/>
      </c>
      <c r="AO1131" s="8">
        <f>IF(($F$1131&lt;&gt;2)+($M$1131&lt;&gt;2)+($T$1131&lt;&gt;2)+($AA$1131&lt;&gt;2)+($AH$1131&lt;&gt;2)=0,2,IF((($F$1131&lt;&gt;2)*$F$1131+($M$1131&lt;&gt;2)*$M$1131+($T$1131&lt;&gt;2)*$T$1131+($AA$1131&lt;&gt;2)*$AA$1131+($AH$1131&lt;&gt;2)*$AH$1131)/(($F$1131&lt;&gt;2)+($M$1131&lt;&gt;2)+($T$1131&lt;&gt;2)+($AA$1131&lt;&gt;2)+($AH$1131&lt;&gt;2))&gt;=0.5,1,0))</f>
        <v/>
      </c>
      <c r="AP1131" s="8">
        <f>IF(($G$1131&lt;&gt;2)+($N$1131&lt;&gt;2)+($U$1131&lt;&gt;2)+($AB$1131&lt;&gt;2)+($AI$1131&lt;&gt;2)=0,2,IF((($G$1131&lt;&gt;2)*$G$1131+($N$1131&lt;&gt;2)*$N$1131+($U$1131&lt;&gt;2)*$U$1131+($AB$1131&lt;&gt;2)*$AB$1131+($AI$1131&lt;&gt;2)*$AI$1131)/(($G$1131&lt;&gt;2)+($N$1131&lt;&gt;2)+($U$1131&lt;&gt;2)+($AB$1131&lt;&gt;2)+($AI$1131&lt;&gt;2))&gt;=0.5,1,0))</f>
        <v/>
      </c>
      <c r="AR1131" s="16">
        <f>'Ground truth'!$B$4</f>
        <v/>
      </c>
      <c r="AS1131" s="16">
        <f>'Ground truth'!$C$4</f>
        <v/>
      </c>
      <c r="AT1131" s="16">
        <f>'Ground truth'!$D$4</f>
        <v/>
      </c>
      <c r="AU1131" s="16">
        <f>'Ground truth'!$E$4</f>
        <v/>
      </c>
      <c r="AV1131" s="16">
        <f>'Ground truth'!$F$4</f>
        <v/>
      </c>
      <c r="AW1131" s="16">
        <f>'Ground truth'!$G$4</f>
        <v/>
      </c>
    </row>
    <row r="1132">
      <c r="A1132" s="3" t="inlineStr">
        <is>
          <t>Power System</t>
        </is>
      </c>
      <c r="B1132" s="20" t="n">
        <v>2</v>
      </c>
      <c r="C1132" s="20" t="n">
        <v>2</v>
      </c>
      <c r="D1132" s="8" t="n">
        <v>1</v>
      </c>
      <c r="E1132" s="20" t="n">
        <v>2</v>
      </c>
      <c r="F1132" s="8" t="n">
        <v>1</v>
      </c>
      <c r="G1132" s="20" t="n">
        <v>2</v>
      </c>
      <c r="I1132" s="8" t="n">
        <v>1</v>
      </c>
      <c r="J1132" s="8" t="n">
        <v>0</v>
      </c>
      <c r="K1132" s="8" t="n">
        <v>1</v>
      </c>
      <c r="L1132" s="8" t="n">
        <v>1</v>
      </c>
      <c r="M1132" s="8" t="n">
        <v>1</v>
      </c>
      <c r="N1132" s="8" t="n">
        <v>1</v>
      </c>
      <c r="P1132" s="8" t="n">
        <v>1</v>
      </c>
      <c r="Q1132" s="8" t="n">
        <v>0</v>
      </c>
      <c r="R1132" s="8" t="n">
        <v>1</v>
      </c>
      <c r="S1132" s="8" t="n">
        <v>1</v>
      </c>
      <c r="T1132" s="8" t="n">
        <v>1</v>
      </c>
      <c r="U1132" s="8" t="n">
        <v>1</v>
      </c>
      <c r="W1132" s="8" t="n">
        <v>1</v>
      </c>
      <c r="X1132" s="8" t="n">
        <v>0</v>
      </c>
      <c r="Y1132" s="8" t="n">
        <v>1</v>
      </c>
      <c r="Z1132" s="8" t="n">
        <v>1</v>
      </c>
      <c r="AA1132" s="8" t="n">
        <v>1</v>
      </c>
      <c r="AB1132" s="8" t="n">
        <v>1</v>
      </c>
      <c r="AD1132" s="8" t="n">
        <v>1</v>
      </c>
      <c r="AE1132" s="8" t="n">
        <v>0</v>
      </c>
      <c r="AF1132" s="8" t="n">
        <v>1</v>
      </c>
      <c r="AG1132" s="8" t="n">
        <v>1</v>
      </c>
      <c r="AH1132" s="8" t="n">
        <v>1</v>
      </c>
      <c r="AI1132" s="8" t="n">
        <v>1</v>
      </c>
      <c r="AK1132" s="8">
        <f>IF(($B$1132&lt;&gt;2)+($I$1132&lt;&gt;2)+($P$1132&lt;&gt;2)+($W$1132&lt;&gt;2)+($AD$1132&lt;&gt;2)=0,2,IF((($B$1132&lt;&gt;2)*$B$1132+($I$1132&lt;&gt;2)*$I$1132+($P$1132&lt;&gt;2)*$P$1132+($W$1132&lt;&gt;2)*$W$1132+($AD$1132&lt;&gt;2)*$AD$1132)/(($B$1132&lt;&gt;2)+($I$1132&lt;&gt;2)+($P$1132&lt;&gt;2)+($W$1132&lt;&gt;2)+($AD$1132&lt;&gt;2))&gt;=0.5,1,0))</f>
        <v/>
      </c>
      <c r="AL1132" s="8">
        <f>IF(($C$1132&lt;&gt;2)+($J$1132&lt;&gt;2)+($Q$1132&lt;&gt;2)+($X$1132&lt;&gt;2)+($AE$1132&lt;&gt;2)=0,2,IF((($C$1132&lt;&gt;2)*$C$1132+($J$1132&lt;&gt;2)*$J$1132+($Q$1132&lt;&gt;2)*$Q$1132+($X$1132&lt;&gt;2)*$X$1132+($AE$1132&lt;&gt;2)*$AE$1132)/(($C$1132&lt;&gt;2)+($J$1132&lt;&gt;2)+($Q$1132&lt;&gt;2)+($X$1132&lt;&gt;2)+($AE$1132&lt;&gt;2))&gt;=0.5,1,0))</f>
        <v/>
      </c>
      <c r="AM1132" s="8">
        <f>IF(($D$1132&lt;&gt;2)+($K$1132&lt;&gt;2)+($R$1132&lt;&gt;2)+($Y$1132&lt;&gt;2)+($AF$1132&lt;&gt;2)=0,2,IF((($D$1132&lt;&gt;2)*$D$1132+($K$1132&lt;&gt;2)*$K$1132+($R$1132&lt;&gt;2)*$R$1132+($Y$1132&lt;&gt;2)*$Y$1132+($AF$1132&lt;&gt;2)*$AF$1132)/(($D$1132&lt;&gt;2)+($K$1132&lt;&gt;2)+($R$1132&lt;&gt;2)+($Y$1132&lt;&gt;2)+($AF$1132&lt;&gt;2))&gt;=0.5,1,0))</f>
        <v/>
      </c>
      <c r="AN1132" s="8">
        <f>IF(($E$1132&lt;&gt;2)+($L$1132&lt;&gt;2)+($S$1132&lt;&gt;2)+($Z$1132&lt;&gt;2)+($AG$1132&lt;&gt;2)=0,2,IF((($E$1132&lt;&gt;2)*$E$1132+($L$1132&lt;&gt;2)*$L$1132+($S$1132&lt;&gt;2)*$S$1132+($Z$1132&lt;&gt;2)*$Z$1132+($AG$1132&lt;&gt;2)*$AG$1132)/(($E$1132&lt;&gt;2)+($L$1132&lt;&gt;2)+($S$1132&lt;&gt;2)+($Z$1132&lt;&gt;2)+($AG$1132&lt;&gt;2))&gt;=0.5,1,0))</f>
        <v/>
      </c>
      <c r="AO1132" s="8">
        <f>IF(($F$1132&lt;&gt;2)+($M$1132&lt;&gt;2)+($T$1132&lt;&gt;2)+($AA$1132&lt;&gt;2)+($AH$1132&lt;&gt;2)=0,2,IF((($F$1132&lt;&gt;2)*$F$1132+($M$1132&lt;&gt;2)*$M$1132+($T$1132&lt;&gt;2)*$T$1132+($AA$1132&lt;&gt;2)*$AA$1132+($AH$1132&lt;&gt;2)*$AH$1132)/(($F$1132&lt;&gt;2)+($M$1132&lt;&gt;2)+($T$1132&lt;&gt;2)+($AA$1132&lt;&gt;2)+($AH$1132&lt;&gt;2))&gt;=0.5,1,0))</f>
        <v/>
      </c>
      <c r="AP1132" s="8">
        <f>IF(($G$1132&lt;&gt;2)+($N$1132&lt;&gt;2)+($U$1132&lt;&gt;2)+($AB$1132&lt;&gt;2)+($AI$1132&lt;&gt;2)=0,2,IF((($G$1132&lt;&gt;2)*$G$1132+($N$1132&lt;&gt;2)*$N$1132+($U$1132&lt;&gt;2)*$U$1132+($AB$1132&lt;&gt;2)*$AB$1132+($AI$1132&lt;&gt;2)*$AI$1132)/(($G$1132&lt;&gt;2)+($N$1132&lt;&gt;2)+($U$1132&lt;&gt;2)+($AB$1132&lt;&gt;2)+($AI$1132&lt;&gt;2))&gt;=0.5,1,0))</f>
        <v/>
      </c>
      <c r="AR1132" s="16">
        <f>'Ground truth'!$B$5</f>
        <v/>
      </c>
      <c r="AS1132" s="16">
        <f>'Ground truth'!$C$5</f>
        <v/>
      </c>
      <c r="AT1132" s="16">
        <f>'Ground truth'!$D$5</f>
        <v/>
      </c>
      <c r="AU1132" s="16">
        <f>'Ground truth'!$E$5</f>
        <v/>
      </c>
      <c r="AV1132" s="16">
        <f>'Ground truth'!$F$5</f>
        <v/>
      </c>
      <c r="AW1132" s="16">
        <f>'Ground truth'!$G$5</f>
        <v/>
      </c>
    </row>
    <row r="1133">
      <c r="A1133" s="3" t="inlineStr">
        <is>
          <t>Attitude Determination and Control System</t>
        </is>
      </c>
      <c r="B1133" s="20" t="n">
        <v>2</v>
      </c>
      <c r="C1133" s="20" t="n">
        <v>2</v>
      </c>
      <c r="D1133" s="20" t="n">
        <v>2</v>
      </c>
      <c r="E1133" s="8" t="n">
        <v>1</v>
      </c>
      <c r="F1133" s="8" t="n">
        <v>1</v>
      </c>
      <c r="G1133" s="20" t="n">
        <v>2</v>
      </c>
      <c r="I1133" s="8" t="n">
        <v>1</v>
      </c>
      <c r="J1133" s="8" t="n">
        <v>1</v>
      </c>
      <c r="K1133" s="8" t="n">
        <v>1</v>
      </c>
      <c r="L1133" s="8" t="n">
        <v>1</v>
      </c>
      <c r="M1133" s="8" t="n">
        <v>1</v>
      </c>
      <c r="N1133" s="8" t="n">
        <v>1</v>
      </c>
      <c r="P1133" s="8" t="n">
        <v>1</v>
      </c>
      <c r="Q1133" s="8" t="n">
        <v>1</v>
      </c>
      <c r="R1133" s="8" t="n">
        <v>1</v>
      </c>
      <c r="S1133" s="8" t="n">
        <v>1</v>
      </c>
      <c r="T1133" s="8" t="n">
        <v>1</v>
      </c>
      <c r="U1133" s="8" t="n">
        <v>1</v>
      </c>
      <c r="W1133" s="8" t="n">
        <v>1</v>
      </c>
      <c r="X1133" s="8" t="n">
        <v>1</v>
      </c>
      <c r="Y1133" s="8" t="n">
        <v>1</v>
      </c>
      <c r="Z1133" s="8" t="n">
        <v>1</v>
      </c>
      <c r="AA1133" s="8" t="n">
        <v>1</v>
      </c>
      <c r="AB1133" s="8" t="n">
        <v>1</v>
      </c>
      <c r="AD1133" s="8" t="n">
        <v>1</v>
      </c>
      <c r="AE1133" s="8" t="n">
        <v>1</v>
      </c>
      <c r="AF1133" s="8" t="n">
        <v>1</v>
      </c>
      <c r="AG1133" s="8" t="n">
        <v>1</v>
      </c>
      <c r="AH1133" s="8" t="n">
        <v>1</v>
      </c>
      <c r="AI1133" s="8" t="n">
        <v>1</v>
      </c>
      <c r="AK1133" s="8">
        <f>IF(($B$1133&lt;&gt;2)+($I$1133&lt;&gt;2)+($P$1133&lt;&gt;2)+($W$1133&lt;&gt;2)+($AD$1133&lt;&gt;2)=0,2,IF((($B$1133&lt;&gt;2)*$B$1133+($I$1133&lt;&gt;2)*$I$1133+($P$1133&lt;&gt;2)*$P$1133+($W$1133&lt;&gt;2)*$W$1133+($AD$1133&lt;&gt;2)*$AD$1133)/(($B$1133&lt;&gt;2)+($I$1133&lt;&gt;2)+($P$1133&lt;&gt;2)+($W$1133&lt;&gt;2)+($AD$1133&lt;&gt;2))&gt;=0.5,1,0))</f>
        <v/>
      </c>
      <c r="AL1133" s="8">
        <f>IF(($C$1133&lt;&gt;2)+($J$1133&lt;&gt;2)+($Q$1133&lt;&gt;2)+($X$1133&lt;&gt;2)+($AE$1133&lt;&gt;2)=0,2,IF((($C$1133&lt;&gt;2)*$C$1133+($J$1133&lt;&gt;2)*$J$1133+($Q$1133&lt;&gt;2)*$Q$1133+($X$1133&lt;&gt;2)*$X$1133+($AE$1133&lt;&gt;2)*$AE$1133)/(($C$1133&lt;&gt;2)+($J$1133&lt;&gt;2)+($Q$1133&lt;&gt;2)+($X$1133&lt;&gt;2)+($AE$1133&lt;&gt;2))&gt;=0.5,1,0))</f>
        <v/>
      </c>
      <c r="AM1133" s="8">
        <f>IF(($D$1133&lt;&gt;2)+($K$1133&lt;&gt;2)+($R$1133&lt;&gt;2)+($Y$1133&lt;&gt;2)+($AF$1133&lt;&gt;2)=0,2,IF((($D$1133&lt;&gt;2)*$D$1133+($K$1133&lt;&gt;2)*$K$1133+($R$1133&lt;&gt;2)*$R$1133+($Y$1133&lt;&gt;2)*$Y$1133+($AF$1133&lt;&gt;2)*$AF$1133)/(($D$1133&lt;&gt;2)+($K$1133&lt;&gt;2)+($R$1133&lt;&gt;2)+($Y$1133&lt;&gt;2)+($AF$1133&lt;&gt;2))&gt;=0.5,1,0))</f>
        <v/>
      </c>
      <c r="AN1133" s="8">
        <f>IF(($E$1133&lt;&gt;2)+($L$1133&lt;&gt;2)+($S$1133&lt;&gt;2)+($Z$1133&lt;&gt;2)+($AG$1133&lt;&gt;2)=0,2,IF((($E$1133&lt;&gt;2)*$E$1133+($L$1133&lt;&gt;2)*$L$1133+($S$1133&lt;&gt;2)*$S$1133+($Z$1133&lt;&gt;2)*$Z$1133+($AG$1133&lt;&gt;2)*$AG$1133)/(($E$1133&lt;&gt;2)+($L$1133&lt;&gt;2)+($S$1133&lt;&gt;2)+($Z$1133&lt;&gt;2)+($AG$1133&lt;&gt;2))&gt;=0.5,1,0))</f>
        <v/>
      </c>
      <c r="AO1133" s="8">
        <f>IF(($F$1133&lt;&gt;2)+($M$1133&lt;&gt;2)+($T$1133&lt;&gt;2)+($AA$1133&lt;&gt;2)+($AH$1133&lt;&gt;2)=0,2,IF((($F$1133&lt;&gt;2)*$F$1133+($M$1133&lt;&gt;2)*$M$1133+($T$1133&lt;&gt;2)*$T$1133+($AA$1133&lt;&gt;2)*$AA$1133+($AH$1133&lt;&gt;2)*$AH$1133)/(($F$1133&lt;&gt;2)+($M$1133&lt;&gt;2)+($T$1133&lt;&gt;2)+($AA$1133&lt;&gt;2)+($AH$1133&lt;&gt;2))&gt;=0.5,1,0))</f>
        <v/>
      </c>
      <c r="AP1133" s="8">
        <f>IF(($G$1133&lt;&gt;2)+($N$1133&lt;&gt;2)+($U$1133&lt;&gt;2)+($AB$1133&lt;&gt;2)+($AI$1133&lt;&gt;2)=0,2,IF((($G$1133&lt;&gt;2)*$G$1133+($N$1133&lt;&gt;2)*$N$1133+($U$1133&lt;&gt;2)*$U$1133+($AB$1133&lt;&gt;2)*$AB$1133+($AI$1133&lt;&gt;2)*$AI$1133)/(($G$1133&lt;&gt;2)+($N$1133&lt;&gt;2)+($U$1133&lt;&gt;2)+($AB$1133&lt;&gt;2)+($AI$1133&lt;&gt;2))&gt;=0.5,1,0))</f>
        <v/>
      </c>
      <c r="AR1133" s="16">
        <f>'Ground truth'!$B$6</f>
        <v/>
      </c>
      <c r="AS1133" s="16">
        <f>'Ground truth'!$C$6</f>
        <v/>
      </c>
      <c r="AT1133" s="16">
        <f>'Ground truth'!$D$6</f>
        <v/>
      </c>
      <c r="AU1133" s="16">
        <f>'Ground truth'!$E$6</f>
        <v/>
      </c>
      <c r="AV1133" s="16">
        <f>'Ground truth'!$F$6</f>
        <v/>
      </c>
      <c r="AW1133" s="16">
        <f>'Ground truth'!$G$6</f>
        <v/>
      </c>
    </row>
    <row r="1134">
      <c r="A1134" s="3" t="inlineStr">
        <is>
          <t>On-Board Computer</t>
        </is>
      </c>
      <c r="B1134" s="20" t="n">
        <v>2</v>
      </c>
      <c r="C1134" s="8" t="n">
        <v>1</v>
      </c>
      <c r="D1134" s="8" t="n">
        <v>1</v>
      </c>
      <c r="E1134" s="8" t="n">
        <v>1</v>
      </c>
      <c r="F1134" s="8" t="n">
        <v>1</v>
      </c>
      <c r="G1134" s="20" t="n">
        <v>2</v>
      </c>
      <c r="I1134" s="8" t="n">
        <v>1</v>
      </c>
      <c r="J1134" s="8" t="n">
        <v>1</v>
      </c>
      <c r="K1134" s="8" t="n">
        <v>1</v>
      </c>
      <c r="L1134" s="8" t="n">
        <v>1</v>
      </c>
      <c r="M1134" s="8" t="n">
        <v>1</v>
      </c>
      <c r="N1134" s="8" t="n">
        <v>1</v>
      </c>
      <c r="P1134" s="8" t="n">
        <v>1</v>
      </c>
      <c r="Q1134" s="8" t="n">
        <v>1</v>
      </c>
      <c r="R1134" s="8" t="n">
        <v>1</v>
      </c>
      <c r="S1134" s="8" t="n">
        <v>1</v>
      </c>
      <c r="T1134" s="8" t="n">
        <v>1</v>
      </c>
      <c r="U1134" s="8" t="n">
        <v>1</v>
      </c>
      <c r="W1134" s="8" t="n">
        <v>1</v>
      </c>
      <c r="X1134" s="8" t="n">
        <v>1</v>
      </c>
      <c r="Y1134" s="8" t="n">
        <v>1</v>
      </c>
      <c r="Z1134" s="8" t="n">
        <v>1</v>
      </c>
      <c r="AA1134" s="8" t="n">
        <v>1</v>
      </c>
      <c r="AB1134" s="8" t="n">
        <v>1</v>
      </c>
      <c r="AD1134" s="8" t="n">
        <v>1</v>
      </c>
      <c r="AE1134" s="8" t="n">
        <v>1</v>
      </c>
      <c r="AF1134" s="8" t="n">
        <v>1</v>
      </c>
      <c r="AG1134" s="8" t="n">
        <v>1</v>
      </c>
      <c r="AH1134" s="8" t="n">
        <v>1</v>
      </c>
      <c r="AI1134" s="8" t="n">
        <v>1</v>
      </c>
      <c r="AK1134" s="8">
        <f>IF(($B$1134&lt;&gt;2)+($I$1134&lt;&gt;2)+($P$1134&lt;&gt;2)+($W$1134&lt;&gt;2)+($AD$1134&lt;&gt;2)=0,2,IF((($B$1134&lt;&gt;2)*$B$1134+($I$1134&lt;&gt;2)*$I$1134+($P$1134&lt;&gt;2)*$P$1134+($W$1134&lt;&gt;2)*$W$1134+($AD$1134&lt;&gt;2)*$AD$1134)/(($B$1134&lt;&gt;2)+($I$1134&lt;&gt;2)+($P$1134&lt;&gt;2)+($W$1134&lt;&gt;2)+($AD$1134&lt;&gt;2))&gt;=0.5,1,0))</f>
        <v/>
      </c>
      <c r="AL1134" s="8">
        <f>IF(($C$1134&lt;&gt;2)+($J$1134&lt;&gt;2)+($Q$1134&lt;&gt;2)+($X$1134&lt;&gt;2)+($AE$1134&lt;&gt;2)=0,2,IF((($C$1134&lt;&gt;2)*$C$1134+($J$1134&lt;&gt;2)*$J$1134+($Q$1134&lt;&gt;2)*$Q$1134+($X$1134&lt;&gt;2)*$X$1134+($AE$1134&lt;&gt;2)*$AE$1134)/(($C$1134&lt;&gt;2)+($J$1134&lt;&gt;2)+($Q$1134&lt;&gt;2)+($X$1134&lt;&gt;2)+($AE$1134&lt;&gt;2))&gt;=0.5,1,0))</f>
        <v/>
      </c>
      <c r="AM1134" s="8">
        <f>IF(($D$1134&lt;&gt;2)+($K$1134&lt;&gt;2)+($R$1134&lt;&gt;2)+($Y$1134&lt;&gt;2)+($AF$1134&lt;&gt;2)=0,2,IF((($D$1134&lt;&gt;2)*$D$1134+($K$1134&lt;&gt;2)*$K$1134+($R$1134&lt;&gt;2)*$R$1134+($Y$1134&lt;&gt;2)*$Y$1134+($AF$1134&lt;&gt;2)*$AF$1134)/(($D$1134&lt;&gt;2)+($K$1134&lt;&gt;2)+($R$1134&lt;&gt;2)+($Y$1134&lt;&gt;2)+($AF$1134&lt;&gt;2))&gt;=0.5,1,0))</f>
        <v/>
      </c>
      <c r="AN1134" s="8">
        <f>IF(($E$1134&lt;&gt;2)+($L$1134&lt;&gt;2)+($S$1134&lt;&gt;2)+($Z$1134&lt;&gt;2)+($AG$1134&lt;&gt;2)=0,2,IF((($E$1134&lt;&gt;2)*$E$1134+($L$1134&lt;&gt;2)*$L$1134+($S$1134&lt;&gt;2)*$S$1134+($Z$1134&lt;&gt;2)*$Z$1134+($AG$1134&lt;&gt;2)*$AG$1134)/(($E$1134&lt;&gt;2)+($L$1134&lt;&gt;2)+($S$1134&lt;&gt;2)+($Z$1134&lt;&gt;2)+($AG$1134&lt;&gt;2))&gt;=0.5,1,0))</f>
        <v/>
      </c>
      <c r="AO1134" s="8">
        <f>IF(($F$1134&lt;&gt;2)+($M$1134&lt;&gt;2)+($T$1134&lt;&gt;2)+($AA$1134&lt;&gt;2)+($AH$1134&lt;&gt;2)=0,2,IF((($F$1134&lt;&gt;2)*$F$1134+($M$1134&lt;&gt;2)*$M$1134+($T$1134&lt;&gt;2)*$T$1134+($AA$1134&lt;&gt;2)*$AA$1134+($AH$1134&lt;&gt;2)*$AH$1134)/(($F$1134&lt;&gt;2)+($M$1134&lt;&gt;2)+($T$1134&lt;&gt;2)+($AA$1134&lt;&gt;2)+($AH$1134&lt;&gt;2))&gt;=0.5,1,0))</f>
        <v/>
      </c>
      <c r="AP1134" s="8">
        <f>IF(($G$1134&lt;&gt;2)+($N$1134&lt;&gt;2)+($U$1134&lt;&gt;2)+($AB$1134&lt;&gt;2)+($AI$1134&lt;&gt;2)=0,2,IF((($G$1134&lt;&gt;2)*$G$1134+($N$1134&lt;&gt;2)*$N$1134+($U$1134&lt;&gt;2)*$U$1134+($AB$1134&lt;&gt;2)*$AB$1134+($AI$1134&lt;&gt;2)*$AI$1134)/(($G$1134&lt;&gt;2)+($N$1134&lt;&gt;2)+($U$1134&lt;&gt;2)+($AB$1134&lt;&gt;2)+($AI$1134&lt;&gt;2))&gt;=0.5,1,0))</f>
        <v/>
      </c>
      <c r="AR1134" s="16">
        <f>'Ground truth'!$B$7</f>
        <v/>
      </c>
      <c r="AS1134" s="16">
        <f>'Ground truth'!$C$7</f>
        <v/>
      </c>
      <c r="AT1134" s="16">
        <f>'Ground truth'!$D$7</f>
        <v/>
      </c>
      <c r="AU1134" s="16">
        <f>'Ground truth'!$E$7</f>
        <v/>
      </c>
      <c r="AV1134" s="16">
        <f>'Ground truth'!$F$7</f>
        <v/>
      </c>
      <c r="AW1134" s="16">
        <f>'Ground truth'!$G$7</f>
        <v/>
      </c>
    </row>
    <row r="1135">
      <c r="A1135" s="3" t="inlineStr">
        <is>
          <t>Structure</t>
        </is>
      </c>
      <c r="B1135" s="20" t="n">
        <v>2</v>
      </c>
      <c r="C1135" s="20" t="n">
        <v>2</v>
      </c>
      <c r="D1135" s="20" t="n">
        <v>2</v>
      </c>
      <c r="E1135" s="20" t="n">
        <v>2</v>
      </c>
      <c r="F1135" s="20" t="n">
        <v>2</v>
      </c>
      <c r="G1135" s="8" t="n">
        <v>1</v>
      </c>
      <c r="I1135" s="8" t="n">
        <v>1</v>
      </c>
      <c r="J1135" s="8" t="n">
        <v>1</v>
      </c>
      <c r="K1135" s="8" t="n">
        <v>1</v>
      </c>
      <c r="L1135" s="8" t="n">
        <v>1</v>
      </c>
      <c r="M1135" s="8" t="n">
        <v>1</v>
      </c>
      <c r="N1135" s="8" t="n">
        <v>1</v>
      </c>
      <c r="P1135" s="8" t="n">
        <v>1</v>
      </c>
      <c r="Q1135" s="8" t="n">
        <v>1</v>
      </c>
      <c r="R1135" s="8" t="n">
        <v>1</v>
      </c>
      <c r="S1135" s="8" t="n">
        <v>1</v>
      </c>
      <c r="T1135" s="8" t="n">
        <v>1</v>
      </c>
      <c r="U1135" s="8" t="n">
        <v>1</v>
      </c>
      <c r="W1135" s="8" t="n">
        <v>1</v>
      </c>
      <c r="X1135" s="8" t="n">
        <v>1</v>
      </c>
      <c r="Y1135" s="8" t="n">
        <v>1</v>
      </c>
      <c r="Z1135" s="8" t="n">
        <v>1</v>
      </c>
      <c r="AA1135" s="8" t="n">
        <v>1</v>
      </c>
      <c r="AB1135" s="8" t="n">
        <v>1</v>
      </c>
      <c r="AD1135" s="8" t="n">
        <v>1</v>
      </c>
      <c r="AE1135" s="8" t="n">
        <v>1</v>
      </c>
      <c r="AF1135" s="8" t="n">
        <v>1</v>
      </c>
      <c r="AG1135" s="8" t="n">
        <v>1</v>
      </c>
      <c r="AH1135" s="8" t="n">
        <v>1</v>
      </c>
      <c r="AI1135" s="8" t="n">
        <v>1</v>
      </c>
      <c r="AK1135" s="8">
        <f>IF(($B$1135&lt;&gt;2)+($I$1135&lt;&gt;2)+($P$1135&lt;&gt;2)+($W$1135&lt;&gt;2)+($AD$1135&lt;&gt;2)=0,2,IF((($B$1135&lt;&gt;2)*$B$1135+($I$1135&lt;&gt;2)*$I$1135+($P$1135&lt;&gt;2)*$P$1135+($W$1135&lt;&gt;2)*$W$1135+($AD$1135&lt;&gt;2)*$AD$1135)/(($B$1135&lt;&gt;2)+($I$1135&lt;&gt;2)+($P$1135&lt;&gt;2)+($W$1135&lt;&gt;2)+($AD$1135&lt;&gt;2))&gt;=0.5,1,0))</f>
        <v/>
      </c>
      <c r="AL1135" s="8">
        <f>IF(($C$1135&lt;&gt;2)+($J$1135&lt;&gt;2)+($Q$1135&lt;&gt;2)+($X$1135&lt;&gt;2)+($AE$1135&lt;&gt;2)=0,2,IF((($C$1135&lt;&gt;2)*$C$1135+($J$1135&lt;&gt;2)*$J$1135+($Q$1135&lt;&gt;2)*$Q$1135+($X$1135&lt;&gt;2)*$X$1135+($AE$1135&lt;&gt;2)*$AE$1135)/(($C$1135&lt;&gt;2)+($J$1135&lt;&gt;2)+($Q$1135&lt;&gt;2)+($X$1135&lt;&gt;2)+($AE$1135&lt;&gt;2))&gt;=0.5,1,0))</f>
        <v/>
      </c>
      <c r="AM1135" s="8">
        <f>IF(($D$1135&lt;&gt;2)+($K$1135&lt;&gt;2)+($R$1135&lt;&gt;2)+($Y$1135&lt;&gt;2)+($AF$1135&lt;&gt;2)=0,2,IF((($D$1135&lt;&gt;2)*$D$1135+($K$1135&lt;&gt;2)*$K$1135+($R$1135&lt;&gt;2)*$R$1135+($Y$1135&lt;&gt;2)*$Y$1135+($AF$1135&lt;&gt;2)*$AF$1135)/(($D$1135&lt;&gt;2)+($K$1135&lt;&gt;2)+($R$1135&lt;&gt;2)+($Y$1135&lt;&gt;2)+($AF$1135&lt;&gt;2))&gt;=0.5,1,0))</f>
        <v/>
      </c>
      <c r="AN1135" s="8">
        <f>IF(($E$1135&lt;&gt;2)+($L$1135&lt;&gt;2)+($S$1135&lt;&gt;2)+($Z$1135&lt;&gt;2)+($AG$1135&lt;&gt;2)=0,2,IF((($E$1135&lt;&gt;2)*$E$1135+($L$1135&lt;&gt;2)*$L$1135+($S$1135&lt;&gt;2)*$S$1135+($Z$1135&lt;&gt;2)*$Z$1135+($AG$1135&lt;&gt;2)*$AG$1135)/(($E$1135&lt;&gt;2)+($L$1135&lt;&gt;2)+($S$1135&lt;&gt;2)+($Z$1135&lt;&gt;2)+($AG$1135&lt;&gt;2))&gt;=0.5,1,0))</f>
        <v/>
      </c>
      <c r="AO1135" s="8">
        <f>IF(($F$1135&lt;&gt;2)+($M$1135&lt;&gt;2)+($T$1135&lt;&gt;2)+($AA$1135&lt;&gt;2)+($AH$1135&lt;&gt;2)=0,2,IF((($F$1135&lt;&gt;2)*$F$1135+($M$1135&lt;&gt;2)*$M$1135+($T$1135&lt;&gt;2)*$T$1135+($AA$1135&lt;&gt;2)*$AA$1135+($AH$1135&lt;&gt;2)*$AH$1135)/(($F$1135&lt;&gt;2)+($M$1135&lt;&gt;2)+($T$1135&lt;&gt;2)+($AA$1135&lt;&gt;2)+($AH$1135&lt;&gt;2))&gt;=0.5,1,0))</f>
        <v/>
      </c>
      <c r="AP1135" s="8">
        <f>IF(($G$1135&lt;&gt;2)+($N$1135&lt;&gt;2)+($U$1135&lt;&gt;2)+($AB$1135&lt;&gt;2)+($AI$1135&lt;&gt;2)=0,2,IF((($G$1135&lt;&gt;2)*$G$1135+($N$1135&lt;&gt;2)*$N$1135+($U$1135&lt;&gt;2)*$U$1135+($AB$1135&lt;&gt;2)*$AB$1135+($AI$1135&lt;&gt;2)*$AI$1135)/(($G$1135&lt;&gt;2)+($N$1135&lt;&gt;2)+($U$1135&lt;&gt;2)+($AB$1135&lt;&gt;2)+($AI$1135&lt;&gt;2))&gt;=0.5,1,0))</f>
        <v/>
      </c>
      <c r="AR1135" s="16">
        <f>'Ground truth'!$B$8</f>
        <v/>
      </c>
      <c r="AS1135" s="16">
        <f>'Ground truth'!$C$8</f>
        <v/>
      </c>
      <c r="AT1135" s="16">
        <f>'Ground truth'!$D$8</f>
        <v/>
      </c>
      <c r="AU1135" s="16">
        <f>'Ground truth'!$E$8</f>
        <v/>
      </c>
      <c r="AV1135" s="16">
        <f>'Ground truth'!$F$8</f>
        <v/>
      </c>
      <c r="AW1135" s="16">
        <f>'Ground truth'!$G$8</f>
        <v/>
      </c>
    </row>
    <row r="1137">
      <c r="A1137" s="17" t="inlineStr">
        <is>
          <t>metrics — confident-only (unsure excluded from denominators)</t>
        </is>
      </c>
      <c r="B1137" s="10" t="inlineStr">
        <is>
          <t>run 1</t>
        </is>
      </c>
      <c r="C1137" s="10" t="inlineStr">
        <is>
          <t>run 2</t>
        </is>
      </c>
      <c r="D1137" s="10" t="inlineStr">
        <is>
          <t>run 3</t>
        </is>
      </c>
      <c r="E1137" s="10" t="inlineStr">
        <is>
          <t>run 4</t>
        </is>
      </c>
      <c r="F1137" s="10" t="inlineStr">
        <is>
          <t>run 5</t>
        </is>
      </c>
      <c r="G1137" s="10" t="inlineStr">
        <is>
          <t>avg-matrix</t>
        </is>
      </c>
      <c r="H1137" s="10" t="inlineStr">
        <is>
          <t>mean</t>
        </is>
      </c>
      <c r="I1137" s="10" t="inlineStr">
        <is>
          <t>std (pop.)</t>
        </is>
      </c>
      <c r="J1137" s="17" t="inlineStr">
        <is>
          <t>notes</t>
        </is>
      </c>
    </row>
    <row r="1138">
      <c r="A1138" s="7" t="inlineStr">
        <is>
          <t>TP</t>
        </is>
      </c>
      <c r="B1138" s="7">
        <f>SUMPRODUCT(($B$1130:$G$1135=1)*('Ground truth'!$B$3:$G$8=1))</f>
        <v/>
      </c>
      <c r="C1138" s="7">
        <f>SUMPRODUCT(($I$1130:$N$1135=1)*('Ground truth'!$B$3:$G$8=1))</f>
        <v/>
      </c>
      <c r="D1138" s="7">
        <f>SUMPRODUCT(($P$1130:$U$1135=1)*('Ground truth'!$B$3:$G$8=1))</f>
        <v/>
      </c>
      <c r="E1138" s="7">
        <f>SUMPRODUCT(($W$1130:$AB$1135=1)*('Ground truth'!$B$3:$G$8=1))</f>
        <v/>
      </c>
      <c r="F1138" s="7">
        <f>SUMPRODUCT(($AD$1130:$AI$1135=1)*('Ground truth'!$B$3:$G$8=1))</f>
        <v/>
      </c>
      <c r="G1138" s="7">
        <f>SUMPRODUCT(($AK$1130:$AP$1135=1)*('Ground truth'!$B$3:$G$8=1))</f>
        <v/>
      </c>
      <c r="H1138" s="12">
        <f>AVERAGE($B$1138:$F$1138)</f>
        <v/>
      </c>
      <c r="I1138" s="12">
        <f>STDEV.P($B$1138:$F$1138)</f>
        <v/>
      </c>
    </row>
    <row r="1139">
      <c r="A1139" s="7" t="inlineStr">
        <is>
          <t>TN</t>
        </is>
      </c>
      <c r="B1139" s="7">
        <f>SUMPRODUCT(($B$1130:$G$1135=0)*('Ground truth'!$B$3:$G$8=0))</f>
        <v/>
      </c>
      <c r="C1139" s="7">
        <f>SUMPRODUCT(($I$1130:$N$1135=0)*('Ground truth'!$B$3:$G$8=0))</f>
        <v/>
      </c>
      <c r="D1139" s="7">
        <f>SUMPRODUCT(($P$1130:$U$1135=0)*('Ground truth'!$B$3:$G$8=0))</f>
        <v/>
      </c>
      <c r="E1139" s="7">
        <f>SUMPRODUCT(($W$1130:$AB$1135=0)*('Ground truth'!$B$3:$G$8=0))</f>
        <v/>
      </c>
      <c r="F1139" s="7">
        <f>SUMPRODUCT(($AD$1130:$AI$1135=0)*('Ground truth'!$B$3:$G$8=0))</f>
        <v/>
      </c>
      <c r="G1139" s="7">
        <f>SUMPRODUCT(($AK$1130:$AP$1135=0)*('Ground truth'!$B$3:$G$8=0))</f>
        <v/>
      </c>
      <c r="H1139" s="12">
        <f>AVERAGE($B$1139:$F$1139)</f>
        <v/>
      </c>
      <c r="I1139" s="12">
        <f>STDEV.P($B$1139:$F$1139)</f>
        <v/>
      </c>
    </row>
    <row r="1140">
      <c r="A1140" s="7" t="inlineStr">
        <is>
          <t>FP</t>
        </is>
      </c>
      <c r="B1140" s="7">
        <f>SUMPRODUCT(($B$1130:$G$1135=1)*('Ground truth'!$B$3:$G$8=0))</f>
        <v/>
      </c>
      <c r="C1140" s="7">
        <f>SUMPRODUCT(($I$1130:$N$1135=1)*('Ground truth'!$B$3:$G$8=0))</f>
        <v/>
      </c>
      <c r="D1140" s="7">
        <f>SUMPRODUCT(($P$1130:$U$1135=1)*('Ground truth'!$B$3:$G$8=0))</f>
        <v/>
      </c>
      <c r="E1140" s="7">
        <f>SUMPRODUCT(($W$1130:$AB$1135=1)*('Ground truth'!$B$3:$G$8=0))</f>
        <v/>
      </c>
      <c r="F1140" s="7">
        <f>SUMPRODUCT(($AD$1130:$AI$1135=1)*('Ground truth'!$B$3:$G$8=0))</f>
        <v/>
      </c>
      <c r="G1140" s="7">
        <f>SUMPRODUCT(($AK$1130:$AP$1135=1)*('Ground truth'!$B$3:$G$8=0))</f>
        <v/>
      </c>
      <c r="H1140" s="12">
        <f>AVERAGE($B$1140:$F$1140)</f>
        <v/>
      </c>
      <c r="I1140" s="12">
        <f>STDEV.P($B$1140:$F$1140)</f>
        <v/>
      </c>
    </row>
    <row r="1141">
      <c r="A1141" s="7" t="inlineStr">
        <is>
          <t>FN</t>
        </is>
      </c>
      <c r="B1141" s="7">
        <f>SUMPRODUCT(($B$1130:$G$1135=0)*('Ground truth'!$B$3:$G$8=1))</f>
        <v/>
      </c>
      <c r="C1141" s="7">
        <f>SUMPRODUCT(($I$1130:$N$1135=0)*('Ground truth'!$B$3:$G$8=1))</f>
        <v/>
      </c>
      <c r="D1141" s="7">
        <f>SUMPRODUCT(($P$1130:$U$1135=0)*('Ground truth'!$B$3:$G$8=1))</f>
        <v/>
      </c>
      <c r="E1141" s="7">
        <f>SUMPRODUCT(($W$1130:$AB$1135=0)*('Ground truth'!$B$3:$G$8=1))</f>
        <v/>
      </c>
      <c r="F1141" s="7">
        <f>SUMPRODUCT(($AD$1130:$AI$1135=0)*('Ground truth'!$B$3:$G$8=1))</f>
        <v/>
      </c>
      <c r="G1141" s="7">
        <f>SUMPRODUCT(($AK$1130:$AP$1135=0)*('Ground truth'!$B$3:$G$8=1))</f>
        <v/>
      </c>
      <c r="H1141" s="12">
        <f>AVERAGE($B$1141:$F$1141)</f>
        <v/>
      </c>
      <c r="I1141" s="12">
        <f>STDEV.P($B$1141:$F$1141)</f>
        <v/>
      </c>
    </row>
    <row r="1142">
      <c r="A1142" s="4" t="inlineStr">
        <is>
          <t>Precision</t>
        </is>
      </c>
      <c r="B1142" s="12">
        <f>IFERROR($B$1138/($B$1138+$B$1140),0)</f>
        <v/>
      </c>
      <c r="C1142" s="12">
        <f>IFERROR($C$1138/($C$1138+$C$1140),0)</f>
        <v/>
      </c>
      <c r="D1142" s="12">
        <f>IFERROR($D$1138/($D$1138+$D$1140),0)</f>
        <v/>
      </c>
      <c r="E1142" s="12">
        <f>IFERROR($E$1138/($E$1138+$E$1140),0)</f>
        <v/>
      </c>
      <c r="F1142" s="12">
        <f>IFERROR($F$1138/($F$1138+$F$1140),0)</f>
        <v/>
      </c>
      <c r="G1142" s="12">
        <f>IFERROR($G$1138/($G$1138+$G$1140),0)</f>
        <v/>
      </c>
      <c r="H1142" s="18">
        <f>AVERAGE($B$1142:$F$1142)</f>
        <v/>
      </c>
      <c r="I1142" s="18">
        <f>STDEV.P($B$1142:$F$1142)</f>
        <v/>
      </c>
    </row>
    <row r="1143">
      <c r="A1143" s="4" t="inlineStr">
        <is>
          <t>Recall</t>
        </is>
      </c>
      <c r="B1143" s="12">
        <f>IFERROR($B$1138/($B$1138+$B$1141),0)</f>
        <v/>
      </c>
      <c r="C1143" s="12">
        <f>IFERROR($C$1138/($C$1138+$C$1141),0)</f>
        <v/>
      </c>
      <c r="D1143" s="12">
        <f>IFERROR($D$1138/($D$1138+$D$1141),0)</f>
        <v/>
      </c>
      <c r="E1143" s="12">
        <f>IFERROR($E$1138/($E$1138+$E$1141),0)</f>
        <v/>
      </c>
      <c r="F1143" s="12">
        <f>IFERROR($F$1138/($F$1138+$F$1141),0)</f>
        <v/>
      </c>
      <c r="G1143" s="12">
        <f>IFERROR($G$1138/($G$1138+$G$1141),0)</f>
        <v/>
      </c>
      <c r="H1143" s="18">
        <f>AVERAGE($B$1143:$F$1143)</f>
        <v/>
      </c>
      <c r="I1143" s="18">
        <f>STDEV.P($B$1143:$F$1143)</f>
        <v/>
      </c>
    </row>
    <row r="1144">
      <c r="A1144" s="4" t="inlineStr">
        <is>
          <t>F1</t>
        </is>
      </c>
      <c r="B1144" s="12">
        <f>IFERROR(2*$B$1142*$B$1143/($B$1142+$B$1143),0)</f>
        <v/>
      </c>
      <c r="C1144" s="12">
        <f>IFERROR(2*$C$1142*$C$1143/($C$1142+$C$1143),0)</f>
        <v/>
      </c>
      <c r="D1144" s="12">
        <f>IFERROR(2*$D$1142*$D$1143/($D$1142+$D$1143),0)</f>
        <v/>
      </c>
      <c r="E1144" s="12">
        <f>IFERROR(2*$E$1142*$E$1143/($E$1142+$E$1143),0)</f>
        <v/>
      </c>
      <c r="F1144" s="12">
        <f>IFERROR(2*$F$1142*$F$1143/($F$1142+$F$1143),0)</f>
        <v/>
      </c>
      <c r="G1144" s="12">
        <f>IFERROR(2*$G$1142*$G$1143/($G$1142+$G$1143),0)</f>
        <v/>
      </c>
      <c r="H1144" s="18">
        <f>AVERAGE($B$1144:$F$1144)</f>
        <v/>
      </c>
      <c r="I1144" s="18">
        <f>STDEV.P($B$1144:$F$1144)</f>
        <v/>
      </c>
    </row>
    <row r="1145">
      <c r="A1145" s="4" t="inlineStr">
        <is>
          <t>Accuracy</t>
        </is>
      </c>
      <c r="B1145" s="12">
        <f>IFERROR(($B$1138+$B$1139)/($B$1138+$B$1139+$B$1140+$B$1141),0)</f>
        <v/>
      </c>
      <c r="C1145" s="12">
        <f>IFERROR(($C$1138+$C$1139)/($C$1138+$C$1139+$C$1140+$C$1141),0)</f>
        <v/>
      </c>
      <c r="D1145" s="12">
        <f>IFERROR(($D$1138+$D$1139)/($D$1138+$D$1139+$D$1140+$D$1141),0)</f>
        <v/>
      </c>
      <c r="E1145" s="12">
        <f>IFERROR(($E$1138+$E$1139)/($E$1138+$E$1139+$E$1140+$E$1141),0)</f>
        <v/>
      </c>
      <c r="F1145" s="12">
        <f>IFERROR(($F$1138+$F$1139)/($F$1138+$F$1139+$F$1140+$F$1141),0)</f>
        <v/>
      </c>
      <c r="G1145" s="12">
        <f>IFERROR(($G$1138+$G$1139)/($G$1138+$G$1139+$G$1140+$G$1141),0)</f>
        <v/>
      </c>
      <c r="H1145" s="18">
        <f>AVERAGE($B$1145:$F$1145)</f>
        <v/>
      </c>
      <c r="I1145" s="18">
        <f>STDEV.P($B$1145:$F$1145)</f>
        <v/>
      </c>
    </row>
    <row r="1146">
      <c r="A1146" s="4" t="inlineStr">
        <is>
          <t>Edit distance</t>
        </is>
      </c>
      <c r="B1146" s="12">
        <f>SUMPRODUCT(ABS('Ground truth'!$B$3:$G$8-$B$1130:$G$1135))</f>
        <v/>
      </c>
      <c r="C1146" s="12">
        <f>SUMPRODUCT(ABS('Ground truth'!$B$3:$G$8-$I$1130:$N$1135))</f>
        <v/>
      </c>
      <c r="D1146" s="12">
        <f>SUMPRODUCT(ABS('Ground truth'!$B$3:$G$8-$P$1130:$U$1135))</f>
        <v/>
      </c>
      <c r="E1146" s="12">
        <f>SUMPRODUCT(ABS('Ground truth'!$B$3:$G$8-$W$1130:$AB$1135))</f>
        <v/>
      </c>
      <c r="F1146" s="12">
        <f>SUMPRODUCT(ABS('Ground truth'!$B$3:$G$8-$AD$1130:$AI$1135))</f>
        <v/>
      </c>
      <c r="G1146" s="12">
        <f>SUMPRODUCT(ABS('Ground truth'!$B$3:$G$8-$AK$1130:$AP$1135))</f>
        <v/>
      </c>
      <c r="H1146" s="18">
        <f>AVERAGE($B$1146:$F$1146)</f>
        <v/>
      </c>
      <c r="I1146" s="18">
        <f>STDEV.P($B$1146:$F$1146)</f>
        <v/>
      </c>
    </row>
    <row r="1147">
      <c r="A1147" s="4" t="inlineStr">
        <is>
          <t>Spectral distance</t>
        </is>
      </c>
      <c r="B1147" s="12">
        <f>SQRT(SUMPRODUCT(('Ground truth'!$J$3:$J$8-$B$1157:$B$1162)^2))</f>
        <v/>
      </c>
      <c r="C1147" s="12">
        <f>SQRT(SUMPRODUCT(('Ground truth'!$J$3:$J$8-$C$1157:$C$1162)^2))</f>
        <v/>
      </c>
      <c r="D1147" s="12">
        <f>SQRT(SUMPRODUCT(('Ground truth'!$J$3:$J$8-$D$1157:$D$1162)^2))</f>
        <v/>
      </c>
      <c r="E1147" s="12">
        <f>SQRT(SUMPRODUCT(('Ground truth'!$J$3:$J$8-$E$1157:$E$1162)^2))</f>
        <v/>
      </c>
      <c r="F1147" s="12">
        <f>SQRT(SUMPRODUCT(('Ground truth'!$J$3:$J$8-$F$1157:$F$1162)^2))</f>
        <v/>
      </c>
      <c r="G1147" s="12">
        <f>SQRT(SUMPRODUCT(('Ground truth'!$J$3:$J$8-$G$1157:$G$1162)^2))</f>
        <v/>
      </c>
      <c r="H1147" s="18">
        <f>AVERAGE($B$1147:$F$1147)</f>
        <v/>
      </c>
      <c r="I1147" s="18">
        <f>STDEV.P($B$1147:$F$1147)</f>
        <v/>
      </c>
    </row>
    <row r="1148">
      <c r="A1148" s="4" t="inlineStr">
        <is>
          <t>Unsure cells</t>
        </is>
      </c>
      <c r="B1148" s="7">
        <f>COUNTIF($B$1130:$G$1135,2)</f>
        <v/>
      </c>
      <c r="C1148" s="7">
        <f>COUNTIF($I$1130:$N$1135,2)</f>
        <v/>
      </c>
      <c r="D1148" s="7">
        <f>COUNTIF($P$1130:$U$1135,2)</f>
        <v/>
      </c>
      <c r="E1148" s="7">
        <f>COUNTIF($W$1130:$AB$1135,2)</f>
        <v/>
      </c>
      <c r="F1148" s="7">
        <f>COUNTIF($AD$1130:$AI$1135,2)</f>
        <v/>
      </c>
      <c r="G1148" s="7">
        <f>COUNTIF($AK$1130:$AP$1135,2)</f>
        <v/>
      </c>
      <c r="H1148" s="12">
        <f>AVERAGE($B$1148:$F$1148)</f>
        <v/>
      </c>
      <c r="I1148" s="12">
        <f>STDEV.P($B$1148:$F$1148)</f>
        <v/>
      </c>
    </row>
    <row r="1149">
      <c r="A1149" s="3" t="inlineStr">
        <is>
          <t>eigenvalues (real part, numpy order; pasted)</t>
        </is>
      </c>
    </row>
    <row r="1150">
      <c r="A1150" s="3" t="inlineStr">
        <is>
          <t xml:space="preserve">  λ1</t>
        </is>
      </c>
      <c r="B1150" s="19" t="n">
        <v>9.920303773711717</v>
      </c>
      <c r="C1150" s="19" t="n">
        <v>5.701562118716421</v>
      </c>
      <c r="D1150" s="19" t="n">
        <v>5.701562118716421</v>
      </c>
      <c r="E1150" s="19" t="n">
        <v>5.701562118716421</v>
      </c>
      <c r="F1150" s="19" t="n">
        <v>5.701562118716421</v>
      </c>
      <c r="G1150" s="19" t="n">
        <v>5.701562118716421</v>
      </c>
    </row>
    <row r="1151">
      <c r="A1151" s="3" t="inlineStr">
        <is>
          <t xml:space="preserve">  λ2</t>
        </is>
      </c>
      <c r="B1151" s="19" t="n">
        <v>0.4506414766593376</v>
      </c>
      <c r="C1151" s="19" t="n">
        <v>-3.403499613658355e-16</v>
      </c>
      <c r="D1151" s="19" t="n">
        <v>-3.403499613658355e-16</v>
      </c>
      <c r="E1151" s="19" t="n">
        <v>-3.403499613658355e-16</v>
      </c>
      <c r="F1151" s="19" t="n">
        <v>-3.403499613658355e-16</v>
      </c>
      <c r="G1151" s="19" t="n">
        <v>-3.403499613658355e-16</v>
      </c>
    </row>
    <row r="1152">
      <c r="A1152" s="3" t="inlineStr">
        <is>
          <t xml:space="preserve">  λ3</t>
        </is>
      </c>
      <c r="B1152" s="19" t="n">
        <v>-1.721105244929163</v>
      </c>
      <c r="C1152" s="19" t="n">
        <v>-0.7015621187164243</v>
      </c>
      <c r="D1152" s="19" t="n">
        <v>-0.7015621187164243</v>
      </c>
      <c r="E1152" s="19" t="n">
        <v>-0.7015621187164243</v>
      </c>
      <c r="F1152" s="19" t="n">
        <v>-0.7015621187164243</v>
      </c>
      <c r="G1152" s="19" t="n">
        <v>-0.7015621187164243</v>
      </c>
    </row>
    <row r="1153">
      <c r="A1153" s="3" t="inlineStr">
        <is>
          <t xml:space="preserve">  λ4</t>
        </is>
      </c>
      <c r="B1153" s="19" t="n">
        <v>-0.6498400054418888</v>
      </c>
      <c r="C1153" s="19" t="n">
        <v>1</v>
      </c>
      <c r="D1153" s="19" t="n">
        <v>1</v>
      </c>
      <c r="E1153" s="19" t="n">
        <v>1</v>
      </c>
      <c r="F1153" s="19" t="n">
        <v>1</v>
      </c>
      <c r="G1153" s="19" t="n">
        <v>1</v>
      </c>
    </row>
    <row r="1154">
      <c r="A1154" s="3" t="inlineStr">
        <is>
          <t xml:space="preserve">  λ5</t>
        </is>
      </c>
      <c r="B1154" s="19" t="n">
        <v>-1</v>
      </c>
      <c r="C1154" s="19" t="n">
        <v>7.401486830834378e-17</v>
      </c>
      <c r="D1154" s="19" t="n">
        <v>7.401486830834378e-17</v>
      </c>
      <c r="E1154" s="19" t="n">
        <v>7.401486830834378e-17</v>
      </c>
      <c r="F1154" s="19" t="n">
        <v>7.401486830834378e-17</v>
      </c>
      <c r="G1154" s="19" t="n">
        <v>7.401486830834378e-17</v>
      </c>
    </row>
    <row r="1155">
      <c r="A1155" s="3" t="inlineStr">
        <is>
          <t xml:space="preserve">  λ6</t>
        </is>
      </c>
      <c r="B1155" s="19" t="n">
        <v>-0.9999999999999997</v>
      </c>
      <c r="C1155" s="19" t="n">
        <v>6.162975822039155e-33</v>
      </c>
      <c r="D1155" s="19" t="n">
        <v>6.162975822039155e-33</v>
      </c>
      <c r="E1155" s="19" t="n">
        <v>6.162975822039155e-33</v>
      </c>
      <c r="F1155" s="19" t="n">
        <v>6.162975822039155e-33</v>
      </c>
      <c r="G1155" s="19" t="n">
        <v>6.162975822039155e-33</v>
      </c>
    </row>
    <row r="1156">
      <c r="A1156" s="3" t="inlineStr">
        <is>
          <t>eigenvalues sorted desc (LARGE)</t>
        </is>
      </c>
    </row>
    <row r="1157">
      <c r="A1157" s="3" t="inlineStr">
        <is>
          <t xml:space="preserve">  λ(1)</t>
        </is>
      </c>
      <c r="B1157" s="19">
        <f>LARGE($B$1150:$B$1155,1)</f>
        <v/>
      </c>
      <c r="C1157" s="19">
        <f>LARGE($C$1150:$C$1155,1)</f>
        <v/>
      </c>
      <c r="D1157" s="19">
        <f>LARGE($D$1150:$D$1155,1)</f>
        <v/>
      </c>
      <c r="E1157" s="19">
        <f>LARGE($E$1150:$E$1155,1)</f>
        <v/>
      </c>
      <c r="F1157" s="19">
        <f>LARGE($F$1150:$F$1155,1)</f>
        <v/>
      </c>
      <c r="G1157" s="19">
        <f>LARGE($G$1150:$G$1155,1)</f>
        <v/>
      </c>
    </row>
    <row r="1158">
      <c r="A1158" s="3" t="inlineStr">
        <is>
          <t xml:space="preserve">  λ(2)</t>
        </is>
      </c>
      <c r="B1158" s="19">
        <f>LARGE($B$1150:$B$1155,2)</f>
        <v/>
      </c>
      <c r="C1158" s="19">
        <f>LARGE($C$1150:$C$1155,2)</f>
        <v/>
      </c>
      <c r="D1158" s="19">
        <f>LARGE($D$1150:$D$1155,2)</f>
        <v/>
      </c>
      <c r="E1158" s="19">
        <f>LARGE($E$1150:$E$1155,2)</f>
        <v/>
      </c>
      <c r="F1158" s="19">
        <f>LARGE($F$1150:$F$1155,2)</f>
        <v/>
      </c>
      <c r="G1158" s="19">
        <f>LARGE($G$1150:$G$1155,2)</f>
        <v/>
      </c>
    </row>
    <row r="1159">
      <c r="A1159" s="3" t="inlineStr">
        <is>
          <t xml:space="preserve">  λ(3)</t>
        </is>
      </c>
      <c r="B1159" s="19">
        <f>LARGE($B$1150:$B$1155,3)</f>
        <v/>
      </c>
      <c r="C1159" s="19">
        <f>LARGE($C$1150:$C$1155,3)</f>
        <v/>
      </c>
      <c r="D1159" s="19">
        <f>LARGE($D$1150:$D$1155,3)</f>
        <v/>
      </c>
      <c r="E1159" s="19">
        <f>LARGE($E$1150:$E$1155,3)</f>
        <v/>
      </c>
      <c r="F1159" s="19">
        <f>LARGE($F$1150:$F$1155,3)</f>
        <v/>
      </c>
      <c r="G1159" s="19">
        <f>LARGE($G$1150:$G$1155,3)</f>
        <v/>
      </c>
    </row>
    <row r="1160">
      <c r="A1160" s="3" t="inlineStr">
        <is>
          <t xml:space="preserve">  λ(4)</t>
        </is>
      </c>
      <c r="B1160" s="19">
        <f>LARGE($B$1150:$B$1155,4)</f>
        <v/>
      </c>
      <c r="C1160" s="19">
        <f>LARGE($C$1150:$C$1155,4)</f>
        <v/>
      </c>
      <c r="D1160" s="19">
        <f>LARGE($D$1150:$D$1155,4)</f>
        <v/>
      </c>
      <c r="E1160" s="19">
        <f>LARGE($E$1150:$E$1155,4)</f>
        <v/>
      </c>
      <c r="F1160" s="19">
        <f>LARGE($F$1150:$F$1155,4)</f>
        <v/>
      </c>
      <c r="G1160" s="19">
        <f>LARGE($G$1150:$G$1155,4)</f>
        <v/>
      </c>
    </row>
    <row r="1161">
      <c r="A1161" s="3" t="inlineStr">
        <is>
          <t xml:space="preserve">  λ(5)</t>
        </is>
      </c>
      <c r="B1161" s="19">
        <f>LARGE($B$1150:$B$1155,5)</f>
        <v/>
      </c>
      <c r="C1161" s="19">
        <f>LARGE($C$1150:$C$1155,5)</f>
        <v/>
      </c>
      <c r="D1161" s="19">
        <f>LARGE($D$1150:$D$1155,5)</f>
        <v/>
      </c>
      <c r="E1161" s="19">
        <f>LARGE($E$1150:$E$1155,5)</f>
        <v/>
      </c>
      <c r="F1161" s="19">
        <f>LARGE($F$1150:$F$1155,5)</f>
        <v/>
      </c>
      <c r="G1161" s="19">
        <f>LARGE($G$1150:$G$1155,5)</f>
        <v/>
      </c>
    </row>
    <row r="1162">
      <c r="A1162" s="3" t="inlineStr">
        <is>
          <t xml:space="preserve">  λ(6)</t>
        </is>
      </c>
      <c r="B1162" s="19">
        <f>LARGE($B$1150:$B$1155,6)</f>
        <v/>
      </c>
      <c r="C1162" s="19">
        <f>LARGE($C$1150:$C$1155,6)</f>
        <v/>
      </c>
      <c r="D1162" s="19">
        <f>LARGE($D$1150:$D$1155,6)</f>
        <v/>
      </c>
      <c r="E1162" s="19">
        <f>LARGE($E$1150:$E$1155,6)</f>
        <v/>
      </c>
      <c r="F1162" s="19">
        <f>LARGE($F$1150:$F$1155,6)</f>
        <v/>
      </c>
      <c r="G1162" s="19">
        <f>LARGE($G$1150:$G$1155,6)</f>
        <v/>
      </c>
    </row>
    <row r="1163">
      <c r="A1163" s="3" t="inlineStr">
        <is>
          <t>check: Σeig − trace (→0)</t>
        </is>
      </c>
      <c r="B1163" s="3">
        <f>ROUND(SUM($B$1150:$B$1155)-($B$1130+$C$1131+$D$1132+$E$1133+$F$1134+$G$1135),6)</f>
        <v/>
      </c>
      <c r="C1163" s="3">
        <f>ROUND(SUM($C$1150:$C$1155)-($I$1130+$J$1131+$K$1132+$L$1133+$M$1134+$N$1135),6)</f>
        <v/>
      </c>
      <c r="D1163" s="3">
        <f>ROUND(SUM($D$1150:$D$1155)-($P$1130+$Q$1131+$R$1132+$S$1133+$T$1134+$U$1135),6)</f>
        <v/>
      </c>
      <c r="E1163" s="3">
        <f>ROUND(SUM($E$1150:$E$1155)-($W$1130+$X$1131+$Y$1132+$Z$1133+$AA$1134+$AB$1135),6)</f>
        <v/>
      </c>
      <c r="F1163" s="3">
        <f>ROUND(SUM($F$1150:$F$1155)-($AD$1130+$AE$1131+$AF$1132+$AG$1133+$AH$1134+$AI$1135),6)</f>
        <v/>
      </c>
      <c r="G1163" s="3">
        <f>ROUND(SUM($G$1150:$G$1155)-($AK$1130+$AL$1131+$AM$1132+$AN$1133+$AO$1134+$AP$1135),6)</f>
        <v/>
      </c>
    </row>
    <row r="1164">
      <c r="A1164" s="3" t="inlineStr">
        <is>
          <t>check: Πeig − det (→0)</t>
        </is>
      </c>
      <c r="B1164" s="3">
        <f>ROUND(MDETERM($B$1130:$G$1135)-PRODUCT($B$1150:$B$1155),6)</f>
        <v/>
      </c>
      <c r="C1164" s="3">
        <f>ROUND(MDETERM($I$1130:$N$1135)-PRODUCT($C$1150:$C$1155),6)</f>
        <v/>
      </c>
      <c r="D1164" s="3">
        <f>ROUND(MDETERM($P$1130:$U$1135)-PRODUCT($D$1150:$D$1155),6)</f>
        <v/>
      </c>
      <c r="E1164" s="3">
        <f>ROUND(MDETERM($W$1130:$AB$1135)-PRODUCT($E$1150:$E$1155),6)</f>
        <v/>
      </c>
      <c r="F1164" s="3">
        <f>ROUND(MDETERM($AD$1130:$AI$1135)-PRODUCT($F$1150:$F$1155),6)</f>
        <v/>
      </c>
      <c r="G1164" s="3">
        <f>ROUND(MDETERM($AK$1130:$AP$1135)-PRODUCT($G$1150:$G$1155),6)</f>
        <v/>
      </c>
    </row>
    <row r="1165">
      <c r="A1165" s="3" t="inlineStr">
        <is>
          <t>complex eigenvalues?</t>
        </is>
      </c>
      <c r="B1165" s="3" t="inlineStr"/>
      <c r="C1165" s="3" t="inlineStr"/>
      <c r="D1165" s="3" t="inlineStr"/>
      <c r="E1165" s="3" t="inlineStr"/>
      <c r="F1165" s="3" t="inlineStr"/>
      <c r="G1165" s="3" t="inlineStr"/>
    </row>
    <row r="1166">
      <c r="A1166" s="3" t="inlineStr">
        <is>
          <t>check: det(M − λᵢI) per sorted λ (→0)</t>
        </is>
      </c>
    </row>
    <row r="1167">
      <c r="A1167" s="3" t="inlineStr">
        <is>
          <t xml:space="preserve">  det(M − λ(1)I)</t>
        </is>
      </c>
      <c r="B1167" s="3">
        <f t="array" ref="B1167">ROUND(MDETERM($B$1130:$G$1135-$B$1157*MUNIT(6)),6)</f>
        <v/>
      </c>
      <c r="C1167" s="3">
        <f t="array" ref="C1167">ROUND(MDETERM($I$1130:$N$1135-$C$1157*MUNIT(6)),6)</f>
        <v/>
      </c>
      <c r="D1167" s="3">
        <f t="array" ref="D1167">ROUND(MDETERM($P$1130:$U$1135-$D$1157*MUNIT(6)),6)</f>
        <v/>
      </c>
      <c r="E1167" s="3">
        <f t="array" ref="E1167">ROUND(MDETERM($W$1130:$AB$1135-$E$1157*MUNIT(6)),6)</f>
        <v/>
      </c>
      <c r="F1167" s="3">
        <f t="array" ref="F1167">ROUND(MDETERM($AD$1130:$AI$1135-$F$1157*MUNIT(6)),6)</f>
        <v/>
      </c>
      <c r="G1167" s="3">
        <f t="array" ref="G1167">ROUND(MDETERM($AK$1130:$AP$1135-$G$1157*MUNIT(6)),6)</f>
        <v/>
      </c>
    </row>
    <row r="1168">
      <c r="A1168" s="3" t="inlineStr">
        <is>
          <t xml:space="preserve">  det(M − λ(2)I)</t>
        </is>
      </c>
      <c r="B1168" s="3">
        <f t="array" ref="B1168">ROUND(MDETERM($B$1130:$G$1135-$B$1158*MUNIT(6)),6)</f>
        <v/>
      </c>
      <c r="C1168" s="3">
        <f t="array" ref="C1168">ROUND(MDETERM($I$1130:$N$1135-$C$1158*MUNIT(6)),6)</f>
        <v/>
      </c>
      <c r="D1168" s="3">
        <f t="array" ref="D1168">ROUND(MDETERM($P$1130:$U$1135-$D$1158*MUNIT(6)),6)</f>
        <v/>
      </c>
      <c r="E1168" s="3">
        <f t="array" ref="E1168">ROUND(MDETERM($W$1130:$AB$1135-$E$1158*MUNIT(6)),6)</f>
        <v/>
      </c>
      <c r="F1168" s="3">
        <f t="array" ref="F1168">ROUND(MDETERM($AD$1130:$AI$1135-$F$1158*MUNIT(6)),6)</f>
        <v/>
      </c>
      <c r="G1168" s="3">
        <f t="array" ref="G1168">ROUND(MDETERM($AK$1130:$AP$1135-$G$1158*MUNIT(6)),6)</f>
        <v/>
      </c>
    </row>
    <row r="1169">
      <c r="A1169" s="3" t="inlineStr">
        <is>
          <t xml:space="preserve">  det(M − λ(3)I)</t>
        </is>
      </c>
      <c r="B1169" s="3">
        <f t="array" ref="B1169">ROUND(MDETERM($B$1130:$G$1135-$B$1159*MUNIT(6)),6)</f>
        <v/>
      </c>
      <c r="C1169" s="3">
        <f t="array" ref="C1169">ROUND(MDETERM($I$1130:$N$1135-$C$1159*MUNIT(6)),6)</f>
        <v/>
      </c>
      <c r="D1169" s="3">
        <f t="array" ref="D1169">ROUND(MDETERM($P$1130:$U$1135-$D$1159*MUNIT(6)),6)</f>
        <v/>
      </c>
      <c r="E1169" s="3">
        <f t="array" ref="E1169">ROUND(MDETERM($W$1130:$AB$1135-$E$1159*MUNIT(6)),6)</f>
        <v/>
      </c>
      <c r="F1169" s="3">
        <f t="array" ref="F1169">ROUND(MDETERM($AD$1130:$AI$1135-$F$1159*MUNIT(6)),6)</f>
        <v/>
      </c>
      <c r="G1169" s="3">
        <f t="array" ref="G1169">ROUND(MDETERM($AK$1130:$AP$1135-$G$1159*MUNIT(6)),6)</f>
        <v/>
      </c>
    </row>
    <row r="1170">
      <c r="A1170" s="3" t="inlineStr">
        <is>
          <t xml:space="preserve">  det(M − λ(4)I)</t>
        </is>
      </c>
      <c r="B1170" s="3">
        <f t="array" ref="B1170">ROUND(MDETERM($B$1130:$G$1135-$B$1160*MUNIT(6)),6)</f>
        <v/>
      </c>
      <c r="C1170" s="3">
        <f t="array" ref="C1170">ROUND(MDETERM($I$1130:$N$1135-$C$1160*MUNIT(6)),6)</f>
        <v/>
      </c>
      <c r="D1170" s="3">
        <f t="array" ref="D1170">ROUND(MDETERM($P$1130:$U$1135-$D$1160*MUNIT(6)),6)</f>
        <v/>
      </c>
      <c r="E1170" s="3">
        <f t="array" ref="E1170">ROUND(MDETERM($W$1130:$AB$1135-$E$1160*MUNIT(6)),6)</f>
        <v/>
      </c>
      <c r="F1170" s="3">
        <f t="array" ref="F1170">ROUND(MDETERM($AD$1130:$AI$1135-$F$1160*MUNIT(6)),6)</f>
        <v/>
      </c>
      <c r="G1170" s="3">
        <f t="array" ref="G1170">ROUND(MDETERM($AK$1130:$AP$1135-$G$1160*MUNIT(6)),6)</f>
        <v/>
      </c>
    </row>
    <row r="1171">
      <c r="A1171" s="3" t="inlineStr">
        <is>
          <t xml:space="preserve">  det(M − λ(5)I)</t>
        </is>
      </c>
      <c r="B1171" s="3">
        <f t="array" ref="B1171">ROUND(MDETERM($B$1130:$G$1135-$B$1161*MUNIT(6)),6)</f>
        <v/>
      </c>
      <c r="C1171" s="3">
        <f t="array" ref="C1171">ROUND(MDETERM($I$1130:$N$1135-$C$1161*MUNIT(6)),6)</f>
        <v/>
      </c>
      <c r="D1171" s="3">
        <f t="array" ref="D1171">ROUND(MDETERM($P$1130:$U$1135-$D$1161*MUNIT(6)),6)</f>
        <v/>
      </c>
      <c r="E1171" s="3">
        <f t="array" ref="E1171">ROUND(MDETERM($W$1130:$AB$1135-$E$1161*MUNIT(6)),6)</f>
        <v/>
      </c>
      <c r="F1171" s="3">
        <f t="array" ref="F1171">ROUND(MDETERM($AD$1130:$AI$1135-$F$1161*MUNIT(6)),6)</f>
        <v/>
      </c>
      <c r="G1171" s="3">
        <f t="array" ref="G1171">ROUND(MDETERM($AK$1130:$AP$1135-$G$1161*MUNIT(6)),6)</f>
        <v/>
      </c>
    </row>
    <row r="1172">
      <c r="A1172" s="3" t="inlineStr">
        <is>
          <t xml:space="preserve">  det(M − λ(6)I)</t>
        </is>
      </c>
      <c r="B1172" s="3">
        <f t="array" ref="B1172">ROUND(MDETERM($B$1130:$G$1135-$B$1162*MUNIT(6)),6)</f>
        <v/>
      </c>
      <c r="C1172" s="3">
        <f t="array" ref="C1172">ROUND(MDETERM($I$1130:$N$1135-$C$1162*MUNIT(6)),6)</f>
        <v/>
      </c>
      <c r="D1172" s="3">
        <f t="array" ref="D1172">ROUND(MDETERM($P$1130:$U$1135-$D$1162*MUNIT(6)),6)</f>
        <v/>
      </c>
      <c r="E1172" s="3">
        <f t="array" ref="E1172">ROUND(MDETERM($W$1130:$AB$1135-$E$1162*MUNIT(6)),6)</f>
        <v/>
      </c>
      <c r="F1172" s="3">
        <f t="array" ref="F1172">ROUND(MDETERM($AD$1130:$AI$1135-$F$1162*MUNIT(6)),6)</f>
        <v/>
      </c>
      <c r="G1172" s="3">
        <f t="array" ref="G1172">ROUND(MDETERM($AK$1130:$AP$1135-$G$1162*MUNIT(6)),6)</f>
        <v/>
      </c>
    </row>
    <row r="1176" ht="16" customHeight="1">
      <c r="A1176" s="14" t="inlineStr">
        <is>
          <t>RAG R1-R3 | llama3.3:70b</t>
        </is>
      </c>
      <c r="B1176" s="9" t="inlineStr">
        <is>
          <t>run 1 (raw, pasted)</t>
        </is>
      </c>
      <c r="I1176" s="9" t="inlineStr">
        <is>
          <t>run 2 (raw, pasted)</t>
        </is>
      </c>
      <c r="P1176" s="9" t="inlineStr">
        <is>
          <t>run 3 (raw, pasted)</t>
        </is>
      </c>
      <c r="W1176" s="9" t="inlineStr">
        <is>
          <t>run 4 (raw, pasted)</t>
        </is>
      </c>
      <c r="AD1176" s="9" t="inlineStr">
        <is>
          <t>run 5 (raw, pasted)</t>
        </is>
      </c>
      <c r="AK1176" s="9" t="inlineStr">
        <is>
          <t>Step2 average matrix (formula)</t>
        </is>
      </c>
      <c r="AR1176" s="9" t="inlineStr">
        <is>
          <t>ground truth (reference)</t>
        </is>
      </c>
    </row>
    <row r="1177" ht="60" customHeight="1">
      <c r="B1177" s="15" t="inlineStr">
        <is>
          <t>Power System</t>
        </is>
      </c>
      <c r="C1177" s="15" t="inlineStr">
        <is>
          <t>Communication System</t>
        </is>
      </c>
      <c r="D1177" s="15" t="inlineStr">
        <is>
          <t>Navigation System</t>
        </is>
      </c>
      <c r="E1177" s="15" t="inlineStr">
        <is>
          <t>Computer System</t>
        </is>
      </c>
      <c r="F1177" s="15" t="inlineStr">
        <is>
          <t>Mechanical Structure</t>
        </is>
      </c>
      <c r="G1177" s="15" t="inlineStr">
        <is>
          <t>Thermal Control System</t>
        </is>
      </c>
      <c r="I1177" s="15" t="inlineStr">
        <is>
          <t>Power System</t>
        </is>
      </c>
      <c r="J1177" s="15" t="inlineStr">
        <is>
          <t>Communication System</t>
        </is>
      </c>
      <c r="K1177" s="15" t="inlineStr">
        <is>
          <t>Navigation System</t>
        </is>
      </c>
      <c r="L1177" s="15" t="inlineStr">
        <is>
          <t>Computer System</t>
        </is>
      </c>
      <c r="M1177" s="15" t="inlineStr">
        <is>
          <t>Mechanical Structure</t>
        </is>
      </c>
      <c r="N1177" s="15" t="inlineStr">
        <is>
          <t>Thermal Control System</t>
        </is>
      </c>
      <c r="P1177" s="15" t="inlineStr">
        <is>
          <t>Power System</t>
        </is>
      </c>
      <c r="Q1177" s="15" t="inlineStr">
        <is>
          <t>Communication System</t>
        </is>
      </c>
      <c r="R1177" s="15" t="inlineStr">
        <is>
          <t>Navigation System</t>
        </is>
      </c>
      <c r="S1177" s="15" t="inlineStr">
        <is>
          <t>Computer System</t>
        </is>
      </c>
      <c r="T1177" s="15" t="inlineStr">
        <is>
          <t>Mechanical Structure</t>
        </is>
      </c>
      <c r="U1177" s="15" t="inlineStr">
        <is>
          <t>Thermal Control System</t>
        </is>
      </c>
      <c r="W1177" s="15" t="inlineStr">
        <is>
          <t>Power System</t>
        </is>
      </c>
      <c r="X1177" s="15" t="inlineStr">
        <is>
          <t>Communication System</t>
        </is>
      </c>
      <c r="Y1177" s="15" t="inlineStr">
        <is>
          <t>Navigation System</t>
        </is>
      </c>
      <c r="Z1177" s="15" t="inlineStr">
        <is>
          <t>Computer System</t>
        </is>
      </c>
      <c r="AA1177" s="15" t="inlineStr">
        <is>
          <t>Mechanical Structure</t>
        </is>
      </c>
      <c r="AB1177" s="15" t="inlineStr">
        <is>
          <t>Thermal Control System</t>
        </is>
      </c>
      <c r="AD1177" s="15" t="inlineStr">
        <is>
          <t>Power System</t>
        </is>
      </c>
      <c r="AE1177" s="15" t="inlineStr">
        <is>
          <t>Communication System</t>
        </is>
      </c>
      <c r="AF1177" s="15" t="inlineStr">
        <is>
          <t>Navigation System</t>
        </is>
      </c>
      <c r="AG1177" s="15" t="inlineStr">
        <is>
          <t>Computer System</t>
        </is>
      </c>
      <c r="AH1177" s="15" t="inlineStr">
        <is>
          <t>Mechanical Structure</t>
        </is>
      </c>
      <c r="AI1177" s="15" t="inlineStr">
        <is>
          <t>Thermal Control System</t>
        </is>
      </c>
      <c r="AK1177" s="15" t="inlineStr">
        <is>
          <t>Power System</t>
        </is>
      </c>
      <c r="AL1177" s="15" t="inlineStr">
        <is>
          <t>Communication System</t>
        </is>
      </c>
      <c r="AM1177" s="15" t="inlineStr">
        <is>
          <t>Navigation System</t>
        </is>
      </c>
      <c r="AN1177" s="15" t="inlineStr">
        <is>
          <t>Computer System</t>
        </is>
      </c>
      <c r="AO1177" s="15" t="inlineStr">
        <is>
          <t>Mechanical Structure</t>
        </is>
      </c>
      <c r="AP1177" s="15" t="inlineStr">
        <is>
          <t>Thermal Control System</t>
        </is>
      </c>
    </row>
    <row r="1178">
      <c r="A1178" s="3" t="inlineStr">
        <is>
          <t>Power System</t>
        </is>
      </c>
      <c r="B1178" s="8" t="n">
        <v>1</v>
      </c>
      <c r="C1178" s="8" t="n">
        <v>1</v>
      </c>
      <c r="D1178" s="8" t="n">
        <v>0</v>
      </c>
      <c r="E1178" s="8" t="n">
        <v>1</v>
      </c>
      <c r="F1178" s="8" t="n">
        <v>1</v>
      </c>
      <c r="G1178" s="8" t="n">
        <v>0</v>
      </c>
      <c r="I1178" s="8" t="n">
        <v>1</v>
      </c>
      <c r="J1178" s="8" t="n">
        <v>1</v>
      </c>
      <c r="K1178" s="8" t="n">
        <v>0</v>
      </c>
      <c r="L1178" s="8" t="n">
        <v>1</v>
      </c>
      <c r="M1178" s="8" t="n">
        <v>1</v>
      </c>
      <c r="N1178" s="8" t="n">
        <v>0</v>
      </c>
      <c r="P1178" s="8" t="n">
        <v>1</v>
      </c>
      <c r="Q1178" s="8" t="n">
        <v>1</v>
      </c>
      <c r="R1178" s="8" t="n">
        <v>0</v>
      </c>
      <c r="S1178" s="8" t="n">
        <v>1</v>
      </c>
      <c r="T1178" s="8" t="n">
        <v>1</v>
      </c>
      <c r="U1178" s="8" t="n">
        <v>0</v>
      </c>
      <c r="W1178" s="8" t="n">
        <v>1</v>
      </c>
      <c r="X1178" s="8" t="n">
        <v>1</v>
      </c>
      <c r="Y1178" s="8" t="n">
        <v>0</v>
      </c>
      <c r="Z1178" s="8" t="n">
        <v>1</v>
      </c>
      <c r="AA1178" s="8" t="n">
        <v>1</v>
      </c>
      <c r="AB1178" s="8" t="n">
        <v>0</v>
      </c>
      <c r="AD1178" s="8" t="n">
        <v>1</v>
      </c>
      <c r="AE1178" s="8" t="n">
        <v>1</v>
      </c>
      <c r="AF1178" s="8" t="n">
        <v>0</v>
      </c>
      <c r="AG1178" s="8" t="n">
        <v>1</v>
      </c>
      <c r="AH1178" s="8" t="n">
        <v>1</v>
      </c>
      <c r="AI1178" s="8" t="n">
        <v>0</v>
      </c>
      <c r="AK1178" s="8">
        <f>IF(($B$1178&lt;&gt;2)+($I$1178&lt;&gt;2)+($P$1178&lt;&gt;2)+($W$1178&lt;&gt;2)+($AD$1178&lt;&gt;2)=0,2,IF((($B$1178&lt;&gt;2)*$B$1178+($I$1178&lt;&gt;2)*$I$1178+($P$1178&lt;&gt;2)*$P$1178+($W$1178&lt;&gt;2)*$W$1178+($AD$1178&lt;&gt;2)*$AD$1178)/(($B$1178&lt;&gt;2)+($I$1178&lt;&gt;2)+($P$1178&lt;&gt;2)+($W$1178&lt;&gt;2)+($AD$1178&lt;&gt;2))&gt;=0.5,1,0))</f>
        <v/>
      </c>
      <c r="AL1178" s="8">
        <f>IF(($C$1178&lt;&gt;2)+($J$1178&lt;&gt;2)+($Q$1178&lt;&gt;2)+($X$1178&lt;&gt;2)+($AE$1178&lt;&gt;2)=0,2,IF((($C$1178&lt;&gt;2)*$C$1178+($J$1178&lt;&gt;2)*$J$1178+($Q$1178&lt;&gt;2)*$Q$1178+($X$1178&lt;&gt;2)*$X$1178+($AE$1178&lt;&gt;2)*$AE$1178)/(($C$1178&lt;&gt;2)+($J$1178&lt;&gt;2)+($Q$1178&lt;&gt;2)+($X$1178&lt;&gt;2)+($AE$1178&lt;&gt;2))&gt;=0.5,1,0))</f>
        <v/>
      </c>
      <c r="AM1178" s="8">
        <f>IF(($D$1178&lt;&gt;2)+($K$1178&lt;&gt;2)+($R$1178&lt;&gt;2)+($Y$1178&lt;&gt;2)+($AF$1178&lt;&gt;2)=0,2,IF((($D$1178&lt;&gt;2)*$D$1178+($K$1178&lt;&gt;2)*$K$1178+($R$1178&lt;&gt;2)*$R$1178+($Y$1178&lt;&gt;2)*$Y$1178+($AF$1178&lt;&gt;2)*$AF$1178)/(($D$1178&lt;&gt;2)+($K$1178&lt;&gt;2)+($R$1178&lt;&gt;2)+($Y$1178&lt;&gt;2)+($AF$1178&lt;&gt;2))&gt;=0.5,1,0))</f>
        <v/>
      </c>
      <c r="AN1178" s="8">
        <f>IF(($E$1178&lt;&gt;2)+($L$1178&lt;&gt;2)+($S$1178&lt;&gt;2)+($Z$1178&lt;&gt;2)+($AG$1178&lt;&gt;2)=0,2,IF((($E$1178&lt;&gt;2)*$E$1178+($L$1178&lt;&gt;2)*$L$1178+($S$1178&lt;&gt;2)*$S$1178+($Z$1178&lt;&gt;2)*$Z$1178+($AG$1178&lt;&gt;2)*$AG$1178)/(($E$1178&lt;&gt;2)+($L$1178&lt;&gt;2)+($S$1178&lt;&gt;2)+($Z$1178&lt;&gt;2)+($AG$1178&lt;&gt;2))&gt;=0.5,1,0))</f>
        <v/>
      </c>
      <c r="AO1178" s="8">
        <f>IF(($F$1178&lt;&gt;2)+($M$1178&lt;&gt;2)+($T$1178&lt;&gt;2)+($AA$1178&lt;&gt;2)+($AH$1178&lt;&gt;2)=0,2,IF((($F$1178&lt;&gt;2)*$F$1178+($M$1178&lt;&gt;2)*$M$1178+($T$1178&lt;&gt;2)*$T$1178+($AA$1178&lt;&gt;2)*$AA$1178+($AH$1178&lt;&gt;2)*$AH$1178)/(($F$1178&lt;&gt;2)+($M$1178&lt;&gt;2)+($T$1178&lt;&gt;2)+($AA$1178&lt;&gt;2)+($AH$1178&lt;&gt;2))&gt;=0.5,1,0))</f>
        <v/>
      </c>
      <c r="AP1178" s="8">
        <f>IF(($G$1178&lt;&gt;2)+($N$1178&lt;&gt;2)+($U$1178&lt;&gt;2)+($AB$1178&lt;&gt;2)+($AI$1178&lt;&gt;2)=0,2,IF((($G$1178&lt;&gt;2)*$G$1178+($N$1178&lt;&gt;2)*$N$1178+($U$1178&lt;&gt;2)*$U$1178+($AB$1178&lt;&gt;2)*$AB$1178+($AI$1178&lt;&gt;2)*$AI$1178)/(($G$1178&lt;&gt;2)+($N$1178&lt;&gt;2)+($U$1178&lt;&gt;2)+($AB$1178&lt;&gt;2)+($AI$1178&lt;&gt;2))&gt;=0.5,1,0))</f>
        <v/>
      </c>
      <c r="AR1178" s="16">
        <f>'Ground truth'!$B$3</f>
        <v/>
      </c>
      <c r="AS1178" s="16">
        <f>'Ground truth'!$C$3</f>
        <v/>
      </c>
      <c r="AT1178" s="16">
        <f>'Ground truth'!$D$3</f>
        <v/>
      </c>
      <c r="AU1178" s="16">
        <f>'Ground truth'!$E$3</f>
        <v/>
      </c>
      <c r="AV1178" s="16">
        <f>'Ground truth'!$F$3</f>
        <v/>
      </c>
      <c r="AW1178" s="16">
        <f>'Ground truth'!$G$3</f>
        <v/>
      </c>
    </row>
    <row r="1179">
      <c r="A1179" s="3" t="inlineStr">
        <is>
          <t>Communication System</t>
        </is>
      </c>
      <c r="B1179" s="8" t="n">
        <v>1</v>
      </c>
      <c r="C1179" s="8" t="n">
        <v>1</v>
      </c>
      <c r="D1179" s="8" t="n">
        <v>0</v>
      </c>
      <c r="E1179" s="8" t="n">
        <v>1</v>
      </c>
      <c r="F1179" s="8" t="n">
        <v>1</v>
      </c>
      <c r="G1179" s="8" t="n">
        <v>0</v>
      </c>
      <c r="I1179" s="8" t="n">
        <v>1</v>
      </c>
      <c r="J1179" s="8" t="n">
        <v>1</v>
      </c>
      <c r="K1179" s="8" t="n">
        <v>0</v>
      </c>
      <c r="L1179" s="8" t="n">
        <v>1</v>
      </c>
      <c r="M1179" s="8" t="n">
        <v>1</v>
      </c>
      <c r="N1179" s="8" t="n">
        <v>0</v>
      </c>
      <c r="P1179" s="8" t="n">
        <v>1</v>
      </c>
      <c r="Q1179" s="8" t="n">
        <v>1</v>
      </c>
      <c r="R1179" s="8" t="n">
        <v>0</v>
      </c>
      <c r="S1179" s="8" t="n">
        <v>1</v>
      </c>
      <c r="T1179" s="8" t="n">
        <v>1</v>
      </c>
      <c r="U1179" s="8" t="n">
        <v>0</v>
      </c>
      <c r="W1179" s="8" t="n">
        <v>1</v>
      </c>
      <c r="X1179" s="8" t="n">
        <v>1</v>
      </c>
      <c r="Y1179" s="8" t="n">
        <v>0</v>
      </c>
      <c r="Z1179" s="8" t="n">
        <v>1</v>
      </c>
      <c r="AA1179" s="8" t="n">
        <v>1</v>
      </c>
      <c r="AB1179" s="8" t="n">
        <v>0</v>
      </c>
      <c r="AD1179" s="8" t="n">
        <v>1</v>
      </c>
      <c r="AE1179" s="8" t="n">
        <v>1</v>
      </c>
      <c r="AF1179" s="8" t="n">
        <v>0</v>
      </c>
      <c r="AG1179" s="8" t="n">
        <v>1</v>
      </c>
      <c r="AH1179" s="8" t="n">
        <v>1</v>
      </c>
      <c r="AI1179" s="8" t="n">
        <v>0</v>
      </c>
      <c r="AK1179" s="8">
        <f>IF(($B$1179&lt;&gt;2)+($I$1179&lt;&gt;2)+($P$1179&lt;&gt;2)+($W$1179&lt;&gt;2)+($AD$1179&lt;&gt;2)=0,2,IF((($B$1179&lt;&gt;2)*$B$1179+($I$1179&lt;&gt;2)*$I$1179+($P$1179&lt;&gt;2)*$P$1179+($W$1179&lt;&gt;2)*$W$1179+($AD$1179&lt;&gt;2)*$AD$1179)/(($B$1179&lt;&gt;2)+($I$1179&lt;&gt;2)+($P$1179&lt;&gt;2)+($W$1179&lt;&gt;2)+($AD$1179&lt;&gt;2))&gt;=0.5,1,0))</f>
        <v/>
      </c>
      <c r="AL1179" s="8">
        <f>IF(($C$1179&lt;&gt;2)+($J$1179&lt;&gt;2)+($Q$1179&lt;&gt;2)+($X$1179&lt;&gt;2)+($AE$1179&lt;&gt;2)=0,2,IF((($C$1179&lt;&gt;2)*$C$1179+($J$1179&lt;&gt;2)*$J$1179+($Q$1179&lt;&gt;2)*$Q$1179+($X$1179&lt;&gt;2)*$X$1179+($AE$1179&lt;&gt;2)*$AE$1179)/(($C$1179&lt;&gt;2)+($J$1179&lt;&gt;2)+($Q$1179&lt;&gt;2)+($X$1179&lt;&gt;2)+($AE$1179&lt;&gt;2))&gt;=0.5,1,0))</f>
        <v/>
      </c>
      <c r="AM1179" s="8">
        <f>IF(($D$1179&lt;&gt;2)+($K$1179&lt;&gt;2)+($R$1179&lt;&gt;2)+($Y$1179&lt;&gt;2)+($AF$1179&lt;&gt;2)=0,2,IF((($D$1179&lt;&gt;2)*$D$1179+($K$1179&lt;&gt;2)*$K$1179+($R$1179&lt;&gt;2)*$R$1179+($Y$1179&lt;&gt;2)*$Y$1179+($AF$1179&lt;&gt;2)*$AF$1179)/(($D$1179&lt;&gt;2)+($K$1179&lt;&gt;2)+($R$1179&lt;&gt;2)+($Y$1179&lt;&gt;2)+($AF$1179&lt;&gt;2))&gt;=0.5,1,0))</f>
        <v/>
      </c>
      <c r="AN1179" s="8">
        <f>IF(($E$1179&lt;&gt;2)+($L$1179&lt;&gt;2)+($S$1179&lt;&gt;2)+($Z$1179&lt;&gt;2)+($AG$1179&lt;&gt;2)=0,2,IF((($E$1179&lt;&gt;2)*$E$1179+($L$1179&lt;&gt;2)*$L$1179+($S$1179&lt;&gt;2)*$S$1179+($Z$1179&lt;&gt;2)*$Z$1179+($AG$1179&lt;&gt;2)*$AG$1179)/(($E$1179&lt;&gt;2)+($L$1179&lt;&gt;2)+($S$1179&lt;&gt;2)+($Z$1179&lt;&gt;2)+($AG$1179&lt;&gt;2))&gt;=0.5,1,0))</f>
        <v/>
      </c>
      <c r="AO1179" s="8">
        <f>IF(($F$1179&lt;&gt;2)+($M$1179&lt;&gt;2)+($T$1179&lt;&gt;2)+($AA$1179&lt;&gt;2)+($AH$1179&lt;&gt;2)=0,2,IF((($F$1179&lt;&gt;2)*$F$1179+($M$1179&lt;&gt;2)*$M$1179+($T$1179&lt;&gt;2)*$T$1179+($AA$1179&lt;&gt;2)*$AA$1179+($AH$1179&lt;&gt;2)*$AH$1179)/(($F$1179&lt;&gt;2)+($M$1179&lt;&gt;2)+($T$1179&lt;&gt;2)+($AA$1179&lt;&gt;2)+($AH$1179&lt;&gt;2))&gt;=0.5,1,0))</f>
        <v/>
      </c>
      <c r="AP1179" s="8">
        <f>IF(($G$1179&lt;&gt;2)+($N$1179&lt;&gt;2)+($U$1179&lt;&gt;2)+($AB$1179&lt;&gt;2)+($AI$1179&lt;&gt;2)=0,2,IF((($G$1179&lt;&gt;2)*$G$1179+($N$1179&lt;&gt;2)*$N$1179+($U$1179&lt;&gt;2)*$U$1179+($AB$1179&lt;&gt;2)*$AB$1179+($AI$1179&lt;&gt;2)*$AI$1179)/(($G$1179&lt;&gt;2)+($N$1179&lt;&gt;2)+($U$1179&lt;&gt;2)+($AB$1179&lt;&gt;2)+($AI$1179&lt;&gt;2))&gt;=0.5,1,0))</f>
        <v/>
      </c>
      <c r="AR1179" s="16">
        <f>'Ground truth'!$B$4</f>
        <v/>
      </c>
      <c r="AS1179" s="16">
        <f>'Ground truth'!$C$4</f>
        <v/>
      </c>
      <c r="AT1179" s="16">
        <f>'Ground truth'!$D$4</f>
        <v/>
      </c>
      <c r="AU1179" s="16">
        <f>'Ground truth'!$E$4</f>
        <v/>
      </c>
      <c r="AV1179" s="16">
        <f>'Ground truth'!$F$4</f>
        <v/>
      </c>
      <c r="AW1179" s="16">
        <f>'Ground truth'!$G$4</f>
        <v/>
      </c>
    </row>
    <row r="1180">
      <c r="A1180" s="3" t="inlineStr">
        <is>
          <t>Navigation System</t>
        </is>
      </c>
      <c r="B1180" s="8" t="n">
        <v>0</v>
      </c>
      <c r="C1180" s="8" t="n">
        <v>0</v>
      </c>
      <c r="D1180" s="8" t="n">
        <v>1</v>
      </c>
      <c r="E1180" s="8" t="n">
        <v>0</v>
      </c>
      <c r="F1180" s="8" t="n">
        <v>0</v>
      </c>
      <c r="G1180" s="8" t="n">
        <v>0</v>
      </c>
      <c r="I1180" s="8" t="n">
        <v>0</v>
      </c>
      <c r="J1180" s="8" t="n">
        <v>0</v>
      </c>
      <c r="K1180" s="8" t="n">
        <v>1</v>
      </c>
      <c r="L1180" s="8" t="n">
        <v>0</v>
      </c>
      <c r="M1180" s="8" t="n">
        <v>0</v>
      </c>
      <c r="N1180" s="8" t="n">
        <v>0</v>
      </c>
      <c r="P1180" s="8" t="n">
        <v>0</v>
      </c>
      <c r="Q1180" s="8" t="n">
        <v>0</v>
      </c>
      <c r="R1180" s="8" t="n">
        <v>1</v>
      </c>
      <c r="S1180" s="8" t="n">
        <v>0</v>
      </c>
      <c r="T1180" s="8" t="n">
        <v>0</v>
      </c>
      <c r="U1180" s="8" t="n">
        <v>0</v>
      </c>
      <c r="W1180" s="8" t="n">
        <v>0</v>
      </c>
      <c r="X1180" s="8" t="n">
        <v>0</v>
      </c>
      <c r="Y1180" s="8" t="n">
        <v>1</v>
      </c>
      <c r="Z1180" s="8" t="n">
        <v>0</v>
      </c>
      <c r="AA1180" s="8" t="n">
        <v>0</v>
      </c>
      <c r="AB1180" s="8" t="n">
        <v>0</v>
      </c>
      <c r="AD1180" s="8" t="n">
        <v>0</v>
      </c>
      <c r="AE1180" s="8" t="n">
        <v>0</v>
      </c>
      <c r="AF1180" s="8" t="n">
        <v>1</v>
      </c>
      <c r="AG1180" s="8" t="n">
        <v>0</v>
      </c>
      <c r="AH1180" s="8" t="n">
        <v>0</v>
      </c>
      <c r="AI1180" s="8" t="n">
        <v>0</v>
      </c>
      <c r="AK1180" s="8">
        <f>IF(($B$1180&lt;&gt;2)+($I$1180&lt;&gt;2)+($P$1180&lt;&gt;2)+($W$1180&lt;&gt;2)+($AD$1180&lt;&gt;2)=0,2,IF((($B$1180&lt;&gt;2)*$B$1180+($I$1180&lt;&gt;2)*$I$1180+($P$1180&lt;&gt;2)*$P$1180+($W$1180&lt;&gt;2)*$W$1180+($AD$1180&lt;&gt;2)*$AD$1180)/(($B$1180&lt;&gt;2)+($I$1180&lt;&gt;2)+($P$1180&lt;&gt;2)+($W$1180&lt;&gt;2)+($AD$1180&lt;&gt;2))&gt;=0.5,1,0))</f>
        <v/>
      </c>
      <c r="AL1180" s="8">
        <f>IF(($C$1180&lt;&gt;2)+($J$1180&lt;&gt;2)+($Q$1180&lt;&gt;2)+($X$1180&lt;&gt;2)+($AE$1180&lt;&gt;2)=0,2,IF((($C$1180&lt;&gt;2)*$C$1180+($J$1180&lt;&gt;2)*$J$1180+($Q$1180&lt;&gt;2)*$Q$1180+($X$1180&lt;&gt;2)*$X$1180+($AE$1180&lt;&gt;2)*$AE$1180)/(($C$1180&lt;&gt;2)+($J$1180&lt;&gt;2)+($Q$1180&lt;&gt;2)+($X$1180&lt;&gt;2)+($AE$1180&lt;&gt;2))&gt;=0.5,1,0))</f>
        <v/>
      </c>
      <c r="AM1180" s="8">
        <f>IF(($D$1180&lt;&gt;2)+($K$1180&lt;&gt;2)+($R$1180&lt;&gt;2)+($Y$1180&lt;&gt;2)+($AF$1180&lt;&gt;2)=0,2,IF((($D$1180&lt;&gt;2)*$D$1180+($K$1180&lt;&gt;2)*$K$1180+($R$1180&lt;&gt;2)*$R$1180+($Y$1180&lt;&gt;2)*$Y$1180+($AF$1180&lt;&gt;2)*$AF$1180)/(($D$1180&lt;&gt;2)+($K$1180&lt;&gt;2)+($R$1180&lt;&gt;2)+($Y$1180&lt;&gt;2)+($AF$1180&lt;&gt;2))&gt;=0.5,1,0))</f>
        <v/>
      </c>
      <c r="AN1180" s="8">
        <f>IF(($E$1180&lt;&gt;2)+($L$1180&lt;&gt;2)+($S$1180&lt;&gt;2)+($Z$1180&lt;&gt;2)+($AG$1180&lt;&gt;2)=0,2,IF((($E$1180&lt;&gt;2)*$E$1180+($L$1180&lt;&gt;2)*$L$1180+($S$1180&lt;&gt;2)*$S$1180+($Z$1180&lt;&gt;2)*$Z$1180+($AG$1180&lt;&gt;2)*$AG$1180)/(($E$1180&lt;&gt;2)+($L$1180&lt;&gt;2)+($S$1180&lt;&gt;2)+($Z$1180&lt;&gt;2)+($AG$1180&lt;&gt;2))&gt;=0.5,1,0))</f>
        <v/>
      </c>
      <c r="AO1180" s="8">
        <f>IF(($F$1180&lt;&gt;2)+($M$1180&lt;&gt;2)+($T$1180&lt;&gt;2)+($AA$1180&lt;&gt;2)+($AH$1180&lt;&gt;2)=0,2,IF((($F$1180&lt;&gt;2)*$F$1180+($M$1180&lt;&gt;2)*$M$1180+($T$1180&lt;&gt;2)*$T$1180+($AA$1180&lt;&gt;2)*$AA$1180+($AH$1180&lt;&gt;2)*$AH$1180)/(($F$1180&lt;&gt;2)+($M$1180&lt;&gt;2)+($T$1180&lt;&gt;2)+($AA$1180&lt;&gt;2)+($AH$1180&lt;&gt;2))&gt;=0.5,1,0))</f>
        <v/>
      </c>
      <c r="AP1180" s="8">
        <f>IF(($G$1180&lt;&gt;2)+($N$1180&lt;&gt;2)+($U$1180&lt;&gt;2)+($AB$1180&lt;&gt;2)+($AI$1180&lt;&gt;2)=0,2,IF((($G$1180&lt;&gt;2)*$G$1180+($N$1180&lt;&gt;2)*$N$1180+($U$1180&lt;&gt;2)*$U$1180+($AB$1180&lt;&gt;2)*$AB$1180+($AI$1180&lt;&gt;2)*$AI$1180)/(($G$1180&lt;&gt;2)+($N$1180&lt;&gt;2)+($U$1180&lt;&gt;2)+($AB$1180&lt;&gt;2)+($AI$1180&lt;&gt;2))&gt;=0.5,1,0))</f>
        <v/>
      </c>
      <c r="AR1180" s="16">
        <f>'Ground truth'!$B$5</f>
        <v/>
      </c>
      <c r="AS1180" s="16">
        <f>'Ground truth'!$C$5</f>
        <v/>
      </c>
      <c r="AT1180" s="16">
        <f>'Ground truth'!$D$5</f>
        <v/>
      </c>
      <c r="AU1180" s="16">
        <f>'Ground truth'!$E$5</f>
        <v/>
      </c>
      <c r="AV1180" s="16">
        <f>'Ground truth'!$F$5</f>
        <v/>
      </c>
      <c r="AW1180" s="16">
        <f>'Ground truth'!$G$5</f>
        <v/>
      </c>
    </row>
    <row r="1181">
      <c r="A1181" s="3" t="inlineStr">
        <is>
          <t>Computer System</t>
        </is>
      </c>
      <c r="B1181" s="8" t="n">
        <v>1</v>
      </c>
      <c r="C1181" s="8" t="n">
        <v>1</v>
      </c>
      <c r="D1181" s="8" t="n">
        <v>0</v>
      </c>
      <c r="E1181" s="8" t="n">
        <v>1</v>
      </c>
      <c r="F1181" s="8" t="n">
        <v>1</v>
      </c>
      <c r="G1181" s="8" t="n">
        <v>0</v>
      </c>
      <c r="I1181" s="8" t="n">
        <v>1</v>
      </c>
      <c r="J1181" s="8" t="n">
        <v>1</v>
      </c>
      <c r="K1181" s="8" t="n">
        <v>0</v>
      </c>
      <c r="L1181" s="8" t="n">
        <v>1</v>
      </c>
      <c r="M1181" s="8" t="n">
        <v>1</v>
      </c>
      <c r="N1181" s="8" t="n">
        <v>0</v>
      </c>
      <c r="P1181" s="8" t="n">
        <v>1</v>
      </c>
      <c r="Q1181" s="8" t="n">
        <v>1</v>
      </c>
      <c r="R1181" s="8" t="n">
        <v>0</v>
      </c>
      <c r="S1181" s="8" t="n">
        <v>1</v>
      </c>
      <c r="T1181" s="8" t="n">
        <v>1</v>
      </c>
      <c r="U1181" s="8" t="n">
        <v>0</v>
      </c>
      <c r="W1181" s="8" t="n">
        <v>1</v>
      </c>
      <c r="X1181" s="8" t="n">
        <v>1</v>
      </c>
      <c r="Y1181" s="8" t="n">
        <v>0</v>
      </c>
      <c r="Z1181" s="8" t="n">
        <v>1</v>
      </c>
      <c r="AA1181" s="8" t="n">
        <v>1</v>
      </c>
      <c r="AB1181" s="8" t="n">
        <v>0</v>
      </c>
      <c r="AD1181" s="8" t="n">
        <v>1</v>
      </c>
      <c r="AE1181" s="8" t="n">
        <v>1</v>
      </c>
      <c r="AF1181" s="8" t="n">
        <v>0</v>
      </c>
      <c r="AG1181" s="8" t="n">
        <v>1</v>
      </c>
      <c r="AH1181" s="8" t="n">
        <v>1</v>
      </c>
      <c r="AI1181" s="8" t="n">
        <v>0</v>
      </c>
      <c r="AK1181" s="8">
        <f>IF(($B$1181&lt;&gt;2)+($I$1181&lt;&gt;2)+($P$1181&lt;&gt;2)+($W$1181&lt;&gt;2)+($AD$1181&lt;&gt;2)=0,2,IF((($B$1181&lt;&gt;2)*$B$1181+($I$1181&lt;&gt;2)*$I$1181+($P$1181&lt;&gt;2)*$P$1181+($W$1181&lt;&gt;2)*$W$1181+($AD$1181&lt;&gt;2)*$AD$1181)/(($B$1181&lt;&gt;2)+($I$1181&lt;&gt;2)+($P$1181&lt;&gt;2)+($W$1181&lt;&gt;2)+($AD$1181&lt;&gt;2))&gt;=0.5,1,0))</f>
        <v/>
      </c>
      <c r="AL1181" s="8">
        <f>IF(($C$1181&lt;&gt;2)+($J$1181&lt;&gt;2)+($Q$1181&lt;&gt;2)+($X$1181&lt;&gt;2)+($AE$1181&lt;&gt;2)=0,2,IF((($C$1181&lt;&gt;2)*$C$1181+($J$1181&lt;&gt;2)*$J$1181+($Q$1181&lt;&gt;2)*$Q$1181+($X$1181&lt;&gt;2)*$X$1181+($AE$1181&lt;&gt;2)*$AE$1181)/(($C$1181&lt;&gt;2)+($J$1181&lt;&gt;2)+($Q$1181&lt;&gt;2)+($X$1181&lt;&gt;2)+($AE$1181&lt;&gt;2))&gt;=0.5,1,0))</f>
        <v/>
      </c>
      <c r="AM1181" s="8">
        <f>IF(($D$1181&lt;&gt;2)+($K$1181&lt;&gt;2)+($R$1181&lt;&gt;2)+($Y$1181&lt;&gt;2)+($AF$1181&lt;&gt;2)=0,2,IF((($D$1181&lt;&gt;2)*$D$1181+($K$1181&lt;&gt;2)*$K$1181+($R$1181&lt;&gt;2)*$R$1181+($Y$1181&lt;&gt;2)*$Y$1181+($AF$1181&lt;&gt;2)*$AF$1181)/(($D$1181&lt;&gt;2)+($K$1181&lt;&gt;2)+($R$1181&lt;&gt;2)+($Y$1181&lt;&gt;2)+($AF$1181&lt;&gt;2))&gt;=0.5,1,0))</f>
        <v/>
      </c>
      <c r="AN1181" s="8">
        <f>IF(($E$1181&lt;&gt;2)+($L$1181&lt;&gt;2)+($S$1181&lt;&gt;2)+($Z$1181&lt;&gt;2)+($AG$1181&lt;&gt;2)=0,2,IF((($E$1181&lt;&gt;2)*$E$1181+($L$1181&lt;&gt;2)*$L$1181+($S$1181&lt;&gt;2)*$S$1181+($Z$1181&lt;&gt;2)*$Z$1181+($AG$1181&lt;&gt;2)*$AG$1181)/(($E$1181&lt;&gt;2)+($L$1181&lt;&gt;2)+($S$1181&lt;&gt;2)+($Z$1181&lt;&gt;2)+($AG$1181&lt;&gt;2))&gt;=0.5,1,0))</f>
        <v/>
      </c>
      <c r="AO1181" s="8">
        <f>IF(($F$1181&lt;&gt;2)+($M$1181&lt;&gt;2)+($T$1181&lt;&gt;2)+($AA$1181&lt;&gt;2)+($AH$1181&lt;&gt;2)=0,2,IF((($F$1181&lt;&gt;2)*$F$1181+($M$1181&lt;&gt;2)*$M$1181+($T$1181&lt;&gt;2)*$T$1181+($AA$1181&lt;&gt;2)*$AA$1181+($AH$1181&lt;&gt;2)*$AH$1181)/(($F$1181&lt;&gt;2)+($M$1181&lt;&gt;2)+($T$1181&lt;&gt;2)+($AA$1181&lt;&gt;2)+($AH$1181&lt;&gt;2))&gt;=0.5,1,0))</f>
        <v/>
      </c>
      <c r="AP1181" s="8">
        <f>IF(($G$1181&lt;&gt;2)+($N$1181&lt;&gt;2)+($U$1181&lt;&gt;2)+($AB$1181&lt;&gt;2)+($AI$1181&lt;&gt;2)=0,2,IF((($G$1181&lt;&gt;2)*$G$1181+($N$1181&lt;&gt;2)*$N$1181+($U$1181&lt;&gt;2)*$U$1181+($AB$1181&lt;&gt;2)*$AB$1181+($AI$1181&lt;&gt;2)*$AI$1181)/(($G$1181&lt;&gt;2)+($N$1181&lt;&gt;2)+($U$1181&lt;&gt;2)+($AB$1181&lt;&gt;2)+($AI$1181&lt;&gt;2))&gt;=0.5,1,0))</f>
        <v/>
      </c>
      <c r="AR1181" s="16">
        <f>'Ground truth'!$B$6</f>
        <v/>
      </c>
      <c r="AS1181" s="16">
        <f>'Ground truth'!$C$6</f>
        <v/>
      </c>
      <c r="AT1181" s="16">
        <f>'Ground truth'!$D$6</f>
        <v/>
      </c>
      <c r="AU1181" s="16">
        <f>'Ground truth'!$E$6</f>
        <v/>
      </c>
      <c r="AV1181" s="16">
        <f>'Ground truth'!$F$6</f>
        <v/>
      </c>
      <c r="AW1181" s="16">
        <f>'Ground truth'!$G$6</f>
        <v/>
      </c>
    </row>
    <row r="1182">
      <c r="A1182" s="3" t="inlineStr">
        <is>
          <t>Mechanical Structure</t>
        </is>
      </c>
      <c r="B1182" s="8" t="n">
        <v>1</v>
      </c>
      <c r="C1182" s="8" t="n">
        <v>1</v>
      </c>
      <c r="D1182" s="8" t="n">
        <v>0</v>
      </c>
      <c r="E1182" s="8" t="n">
        <v>1</v>
      </c>
      <c r="F1182" s="8" t="n">
        <v>1</v>
      </c>
      <c r="G1182" s="8" t="n">
        <v>0</v>
      </c>
      <c r="I1182" s="8" t="n">
        <v>1</v>
      </c>
      <c r="J1182" s="8" t="n">
        <v>1</v>
      </c>
      <c r="K1182" s="8" t="n">
        <v>0</v>
      </c>
      <c r="L1182" s="8" t="n">
        <v>1</v>
      </c>
      <c r="M1182" s="8" t="n">
        <v>1</v>
      </c>
      <c r="N1182" s="8" t="n">
        <v>0</v>
      </c>
      <c r="P1182" s="8" t="n">
        <v>1</v>
      </c>
      <c r="Q1182" s="8" t="n">
        <v>1</v>
      </c>
      <c r="R1182" s="8" t="n">
        <v>0</v>
      </c>
      <c r="S1182" s="8" t="n">
        <v>1</v>
      </c>
      <c r="T1182" s="8" t="n">
        <v>1</v>
      </c>
      <c r="U1182" s="8" t="n">
        <v>0</v>
      </c>
      <c r="W1182" s="8" t="n">
        <v>1</v>
      </c>
      <c r="X1182" s="8" t="n">
        <v>1</v>
      </c>
      <c r="Y1182" s="8" t="n">
        <v>0</v>
      </c>
      <c r="Z1182" s="8" t="n">
        <v>1</v>
      </c>
      <c r="AA1182" s="8" t="n">
        <v>1</v>
      </c>
      <c r="AB1182" s="8" t="n">
        <v>0</v>
      </c>
      <c r="AD1182" s="8" t="n">
        <v>1</v>
      </c>
      <c r="AE1182" s="8" t="n">
        <v>1</v>
      </c>
      <c r="AF1182" s="8" t="n">
        <v>0</v>
      </c>
      <c r="AG1182" s="8" t="n">
        <v>1</v>
      </c>
      <c r="AH1182" s="8" t="n">
        <v>1</v>
      </c>
      <c r="AI1182" s="8" t="n">
        <v>0</v>
      </c>
      <c r="AK1182" s="8">
        <f>IF(($B$1182&lt;&gt;2)+($I$1182&lt;&gt;2)+($P$1182&lt;&gt;2)+($W$1182&lt;&gt;2)+($AD$1182&lt;&gt;2)=0,2,IF((($B$1182&lt;&gt;2)*$B$1182+($I$1182&lt;&gt;2)*$I$1182+($P$1182&lt;&gt;2)*$P$1182+($W$1182&lt;&gt;2)*$W$1182+($AD$1182&lt;&gt;2)*$AD$1182)/(($B$1182&lt;&gt;2)+($I$1182&lt;&gt;2)+($P$1182&lt;&gt;2)+($W$1182&lt;&gt;2)+($AD$1182&lt;&gt;2))&gt;=0.5,1,0))</f>
        <v/>
      </c>
      <c r="AL1182" s="8">
        <f>IF(($C$1182&lt;&gt;2)+($J$1182&lt;&gt;2)+($Q$1182&lt;&gt;2)+($X$1182&lt;&gt;2)+($AE$1182&lt;&gt;2)=0,2,IF((($C$1182&lt;&gt;2)*$C$1182+($J$1182&lt;&gt;2)*$J$1182+($Q$1182&lt;&gt;2)*$Q$1182+($X$1182&lt;&gt;2)*$X$1182+($AE$1182&lt;&gt;2)*$AE$1182)/(($C$1182&lt;&gt;2)+($J$1182&lt;&gt;2)+($Q$1182&lt;&gt;2)+($X$1182&lt;&gt;2)+($AE$1182&lt;&gt;2))&gt;=0.5,1,0))</f>
        <v/>
      </c>
      <c r="AM1182" s="8">
        <f>IF(($D$1182&lt;&gt;2)+($K$1182&lt;&gt;2)+($R$1182&lt;&gt;2)+($Y$1182&lt;&gt;2)+($AF$1182&lt;&gt;2)=0,2,IF((($D$1182&lt;&gt;2)*$D$1182+($K$1182&lt;&gt;2)*$K$1182+($R$1182&lt;&gt;2)*$R$1182+($Y$1182&lt;&gt;2)*$Y$1182+($AF$1182&lt;&gt;2)*$AF$1182)/(($D$1182&lt;&gt;2)+($K$1182&lt;&gt;2)+($R$1182&lt;&gt;2)+($Y$1182&lt;&gt;2)+($AF$1182&lt;&gt;2))&gt;=0.5,1,0))</f>
        <v/>
      </c>
      <c r="AN1182" s="8">
        <f>IF(($E$1182&lt;&gt;2)+($L$1182&lt;&gt;2)+($S$1182&lt;&gt;2)+($Z$1182&lt;&gt;2)+($AG$1182&lt;&gt;2)=0,2,IF((($E$1182&lt;&gt;2)*$E$1182+($L$1182&lt;&gt;2)*$L$1182+($S$1182&lt;&gt;2)*$S$1182+($Z$1182&lt;&gt;2)*$Z$1182+($AG$1182&lt;&gt;2)*$AG$1182)/(($E$1182&lt;&gt;2)+($L$1182&lt;&gt;2)+($S$1182&lt;&gt;2)+($Z$1182&lt;&gt;2)+($AG$1182&lt;&gt;2))&gt;=0.5,1,0))</f>
        <v/>
      </c>
      <c r="AO1182" s="8">
        <f>IF(($F$1182&lt;&gt;2)+($M$1182&lt;&gt;2)+($T$1182&lt;&gt;2)+($AA$1182&lt;&gt;2)+($AH$1182&lt;&gt;2)=0,2,IF((($F$1182&lt;&gt;2)*$F$1182+($M$1182&lt;&gt;2)*$M$1182+($T$1182&lt;&gt;2)*$T$1182+($AA$1182&lt;&gt;2)*$AA$1182+($AH$1182&lt;&gt;2)*$AH$1182)/(($F$1182&lt;&gt;2)+($M$1182&lt;&gt;2)+($T$1182&lt;&gt;2)+($AA$1182&lt;&gt;2)+($AH$1182&lt;&gt;2))&gt;=0.5,1,0))</f>
        <v/>
      </c>
      <c r="AP1182" s="8">
        <f>IF(($G$1182&lt;&gt;2)+($N$1182&lt;&gt;2)+($U$1182&lt;&gt;2)+($AB$1182&lt;&gt;2)+($AI$1182&lt;&gt;2)=0,2,IF((($G$1182&lt;&gt;2)*$G$1182+($N$1182&lt;&gt;2)*$N$1182+($U$1182&lt;&gt;2)*$U$1182+($AB$1182&lt;&gt;2)*$AB$1182+($AI$1182&lt;&gt;2)*$AI$1182)/(($G$1182&lt;&gt;2)+($N$1182&lt;&gt;2)+($U$1182&lt;&gt;2)+($AB$1182&lt;&gt;2)+($AI$1182&lt;&gt;2))&gt;=0.5,1,0))</f>
        <v/>
      </c>
      <c r="AR1182" s="16">
        <f>'Ground truth'!$B$7</f>
        <v/>
      </c>
      <c r="AS1182" s="16">
        <f>'Ground truth'!$C$7</f>
        <v/>
      </c>
      <c r="AT1182" s="16">
        <f>'Ground truth'!$D$7</f>
        <v/>
      </c>
      <c r="AU1182" s="16">
        <f>'Ground truth'!$E$7</f>
        <v/>
      </c>
      <c r="AV1182" s="16">
        <f>'Ground truth'!$F$7</f>
        <v/>
      </c>
      <c r="AW1182" s="16">
        <f>'Ground truth'!$G$7</f>
        <v/>
      </c>
    </row>
    <row r="1183">
      <c r="A1183" s="3" t="inlineStr">
        <is>
          <t>Thermal Control System</t>
        </is>
      </c>
      <c r="B1183" s="8" t="n">
        <v>0</v>
      </c>
      <c r="C1183" s="8" t="n">
        <v>0</v>
      </c>
      <c r="D1183" s="8" t="n">
        <v>0</v>
      </c>
      <c r="E1183" s="8" t="n">
        <v>0</v>
      </c>
      <c r="F1183" s="8" t="n">
        <v>0</v>
      </c>
      <c r="G1183" s="8" t="n">
        <v>1</v>
      </c>
      <c r="I1183" s="8" t="n">
        <v>0</v>
      </c>
      <c r="J1183" s="8" t="n">
        <v>0</v>
      </c>
      <c r="K1183" s="8" t="n">
        <v>0</v>
      </c>
      <c r="L1183" s="8" t="n">
        <v>0</v>
      </c>
      <c r="M1183" s="8" t="n">
        <v>0</v>
      </c>
      <c r="N1183" s="8" t="n">
        <v>1</v>
      </c>
      <c r="P1183" s="8" t="n">
        <v>0</v>
      </c>
      <c r="Q1183" s="8" t="n">
        <v>0</v>
      </c>
      <c r="R1183" s="8" t="n">
        <v>0</v>
      </c>
      <c r="S1183" s="8" t="n">
        <v>0</v>
      </c>
      <c r="T1183" s="8" t="n">
        <v>0</v>
      </c>
      <c r="U1183" s="8" t="n">
        <v>1</v>
      </c>
      <c r="W1183" s="8" t="n">
        <v>0</v>
      </c>
      <c r="X1183" s="8" t="n">
        <v>0</v>
      </c>
      <c r="Y1183" s="8" t="n">
        <v>0</v>
      </c>
      <c r="Z1183" s="8" t="n">
        <v>0</v>
      </c>
      <c r="AA1183" s="8" t="n">
        <v>0</v>
      </c>
      <c r="AB1183" s="8" t="n">
        <v>1</v>
      </c>
      <c r="AD1183" s="8" t="n">
        <v>0</v>
      </c>
      <c r="AE1183" s="8" t="n">
        <v>0</v>
      </c>
      <c r="AF1183" s="8" t="n">
        <v>0</v>
      </c>
      <c r="AG1183" s="8" t="n">
        <v>0</v>
      </c>
      <c r="AH1183" s="8" t="n">
        <v>0</v>
      </c>
      <c r="AI1183" s="8" t="n">
        <v>1</v>
      </c>
      <c r="AK1183" s="8">
        <f>IF(($B$1183&lt;&gt;2)+($I$1183&lt;&gt;2)+($P$1183&lt;&gt;2)+($W$1183&lt;&gt;2)+($AD$1183&lt;&gt;2)=0,2,IF((($B$1183&lt;&gt;2)*$B$1183+($I$1183&lt;&gt;2)*$I$1183+($P$1183&lt;&gt;2)*$P$1183+($W$1183&lt;&gt;2)*$W$1183+($AD$1183&lt;&gt;2)*$AD$1183)/(($B$1183&lt;&gt;2)+($I$1183&lt;&gt;2)+($P$1183&lt;&gt;2)+($W$1183&lt;&gt;2)+($AD$1183&lt;&gt;2))&gt;=0.5,1,0))</f>
        <v/>
      </c>
      <c r="AL1183" s="8">
        <f>IF(($C$1183&lt;&gt;2)+($J$1183&lt;&gt;2)+($Q$1183&lt;&gt;2)+($X$1183&lt;&gt;2)+($AE$1183&lt;&gt;2)=0,2,IF((($C$1183&lt;&gt;2)*$C$1183+($J$1183&lt;&gt;2)*$J$1183+($Q$1183&lt;&gt;2)*$Q$1183+($X$1183&lt;&gt;2)*$X$1183+($AE$1183&lt;&gt;2)*$AE$1183)/(($C$1183&lt;&gt;2)+($J$1183&lt;&gt;2)+($Q$1183&lt;&gt;2)+($X$1183&lt;&gt;2)+($AE$1183&lt;&gt;2))&gt;=0.5,1,0))</f>
        <v/>
      </c>
      <c r="AM1183" s="8">
        <f>IF(($D$1183&lt;&gt;2)+($K$1183&lt;&gt;2)+($R$1183&lt;&gt;2)+($Y$1183&lt;&gt;2)+($AF$1183&lt;&gt;2)=0,2,IF((($D$1183&lt;&gt;2)*$D$1183+($K$1183&lt;&gt;2)*$K$1183+($R$1183&lt;&gt;2)*$R$1183+($Y$1183&lt;&gt;2)*$Y$1183+($AF$1183&lt;&gt;2)*$AF$1183)/(($D$1183&lt;&gt;2)+($K$1183&lt;&gt;2)+($R$1183&lt;&gt;2)+($Y$1183&lt;&gt;2)+($AF$1183&lt;&gt;2))&gt;=0.5,1,0))</f>
        <v/>
      </c>
      <c r="AN1183" s="8">
        <f>IF(($E$1183&lt;&gt;2)+($L$1183&lt;&gt;2)+($S$1183&lt;&gt;2)+($Z$1183&lt;&gt;2)+($AG$1183&lt;&gt;2)=0,2,IF((($E$1183&lt;&gt;2)*$E$1183+($L$1183&lt;&gt;2)*$L$1183+($S$1183&lt;&gt;2)*$S$1183+($Z$1183&lt;&gt;2)*$Z$1183+($AG$1183&lt;&gt;2)*$AG$1183)/(($E$1183&lt;&gt;2)+($L$1183&lt;&gt;2)+($S$1183&lt;&gt;2)+($Z$1183&lt;&gt;2)+($AG$1183&lt;&gt;2))&gt;=0.5,1,0))</f>
        <v/>
      </c>
      <c r="AO1183" s="8">
        <f>IF(($F$1183&lt;&gt;2)+($M$1183&lt;&gt;2)+($T$1183&lt;&gt;2)+($AA$1183&lt;&gt;2)+($AH$1183&lt;&gt;2)=0,2,IF((($F$1183&lt;&gt;2)*$F$1183+($M$1183&lt;&gt;2)*$M$1183+($T$1183&lt;&gt;2)*$T$1183+($AA$1183&lt;&gt;2)*$AA$1183+($AH$1183&lt;&gt;2)*$AH$1183)/(($F$1183&lt;&gt;2)+($M$1183&lt;&gt;2)+($T$1183&lt;&gt;2)+($AA$1183&lt;&gt;2)+($AH$1183&lt;&gt;2))&gt;=0.5,1,0))</f>
        <v/>
      </c>
      <c r="AP1183" s="8">
        <f>IF(($G$1183&lt;&gt;2)+($N$1183&lt;&gt;2)+($U$1183&lt;&gt;2)+($AB$1183&lt;&gt;2)+($AI$1183&lt;&gt;2)=0,2,IF((($G$1183&lt;&gt;2)*$G$1183+($N$1183&lt;&gt;2)*$N$1183+($U$1183&lt;&gt;2)*$U$1183+($AB$1183&lt;&gt;2)*$AB$1183+($AI$1183&lt;&gt;2)*$AI$1183)/(($G$1183&lt;&gt;2)+($N$1183&lt;&gt;2)+($U$1183&lt;&gt;2)+($AB$1183&lt;&gt;2)+($AI$1183&lt;&gt;2))&gt;=0.5,1,0))</f>
        <v/>
      </c>
      <c r="AR1183" s="16">
        <f>'Ground truth'!$B$8</f>
        <v/>
      </c>
      <c r="AS1183" s="16">
        <f>'Ground truth'!$C$8</f>
        <v/>
      </c>
      <c r="AT1183" s="16">
        <f>'Ground truth'!$D$8</f>
        <v/>
      </c>
      <c r="AU1183" s="16">
        <f>'Ground truth'!$E$8</f>
        <v/>
      </c>
      <c r="AV1183" s="16">
        <f>'Ground truth'!$F$8</f>
        <v/>
      </c>
      <c r="AW1183" s="16">
        <f>'Ground truth'!$G$8</f>
        <v/>
      </c>
    </row>
    <row r="1185">
      <c r="A1185" s="17" t="inlineStr">
        <is>
          <t>metrics — confident-only (unsure excluded from denominators)</t>
        </is>
      </c>
      <c r="B1185" s="10" t="inlineStr">
        <is>
          <t>run 1</t>
        </is>
      </c>
      <c r="C1185" s="10" t="inlineStr">
        <is>
          <t>run 2</t>
        </is>
      </c>
      <c r="D1185" s="10" t="inlineStr">
        <is>
          <t>run 3</t>
        </is>
      </c>
      <c r="E1185" s="10" t="inlineStr">
        <is>
          <t>run 4</t>
        </is>
      </c>
      <c r="F1185" s="10" t="inlineStr">
        <is>
          <t>run 5</t>
        </is>
      </c>
      <c r="G1185" s="10" t="inlineStr">
        <is>
          <t>avg-matrix</t>
        </is>
      </c>
      <c r="H1185" s="10" t="inlineStr">
        <is>
          <t>mean</t>
        </is>
      </c>
      <c r="I1185" s="10" t="inlineStr">
        <is>
          <t>std (pop.)</t>
        </is>
      </c>
      <c r="J1185" s="17" t="inlineStr">
        <is>
          <t>notes</t>
        </is>
      </c>
    </row>
    <row r="1186">
      <c r="A1186" s="7" t="inlineStr">
        <is>
          <t>TP</t>
        </is>
      </c>
      <c r="B1186" s="7">
        <f>SUMPRODUCT(($B$1178:$G$1183=1)*('Ground truth'!$B$3:$G$8=1))</f>
        <v/>
      </c>
      <c r="C1186" s="7">
        <f>SUMPRODUCT(($I$1178:$N$1183=1)*('Ground truth'!$B$3:$G$8=1))</f>
        <v/>
      </c>
      <c r="D1186" s="7">
        <f>SUMPRODUCT(($P$1178:$U$1183=1)*('Ground truth'!$B$3:$G$8=1))</f>
        <v/>
      </c>
      <c r="E1186" s="7">
        <f>SUMPRODUCT(($W$1178:$AB$1183=1)*('Ground truth'!$B$3:$G$8=1))</f>
        <v/>
      </c>
      <c r="F1186" s="7">
        <f>SUMPRODUCT(($AD$1178:$AI$1183=1)*('Ground truth'!$B$3:$G$8=1))</f>
        <v/>
      </c>
      <c r="G1186" s="7">
        <f>SUMPRODUCT(($AK$1178:$AP$1183=1)*('Ground truth'!$B$3:$G$8=1))</f>
        <v/>
      </c>
      <c r="H1186" s="12">
        <f>AVERAGE($B$1186:$F$1186)</f>
        <v/>
      </c>
      <c r="I1186" s="12">
        <f>STDEV.P($B$1186:$F$1186)</f>
        <v/>
      </c>
    </row>
    <row r="1187">
      <c r="A1187" s="7" t="inlineStr">
        <is>
          <t>TN</t>
        </is>
      </c>
      <c r="B1187" s="7">
        <f>SUMPRODUCT(($B$1178:$G$1183=0)*('Ground truth'!$B$3:$G$8=0))</f>
        <v/>
      </c>
      <c r="C1187" s="7">
        <f>SUMPRODUCT(($I$1178:$N$1183=0)*('Ground truth'!$B$3:$G$8=0))</f>
        <v/>
      </c>
      <c r="D1187" s="7">
        <f>SUMPRODUCT(($P$1178:$U$1183=0)*('Ground truth'!$B$3:$G$8=0))</f>
        <v/>
      </c>
      <c r="E1187" s="7">
        <f>SUMPRODUCT(($W$1178:$AB$1183=0)*('Ground truth'!$B$3:$G$8=0))</f>
        <v/>
      </c>
      <c r="F1187" s="7">
        <f>SUMPRODUCT(($AD$1178:$AI$1183=0)*('Ground truth'!$B$3:$G$8=0))</f>
        <v/>
      </c>
      <c r="G1187" s="7">
        <f>SUMPRODUCT(($AK$1178:$AP$1183=0)*('Ground truth'!$B$3:$G$8=0))</f>
        <v/>
      </c>
      <c r="H1187" s="12">
        <f>AVERAGE($B$1187:$F$1187)</f>
        <v/>
      </c>
      <c r="I1187" s="12">
        <f>STDEV.P($B$1187:$F$1187)</f>
        <v/>
      </c>
    </row>
    <row r="1188">
      <c r="A1188" s="7" t="inlineStr">
        <is>
          <t>FP</t>
        </is>
      </c>
      <c r="B1188" s="7">
        <f>SUMPRODUCT(($B$1178:$G$1183=1)*('Ground truth'!$B$3:$G$8=0))</f>
        <v/>
      </c>
      <c r="C1188" s="7">
        <f>SUMPRODUCT(($I$1178:$N$1183=1)*('Ground truth'!$B$3:$G$8=0))</f>
        <v/>
      </c>
      <c r="D1188" s="7">
        <f>SUMPRODUCT(($P$1178:$U$1183=1)*('Ground truth'!$B$3:$G$8=0))</f>
        <v/>
      </c>
      <c r="E1188" s="7">
        <f>SUMPRODUCT(($W$1178:$AB$1183=1)*('Ground truth'!$B$3:$G$8=0))</f>
        <v/>
      </c>
      <c r="F1188" s="7">
        <f>SUMPRODUCT(($AD$1178:$AI$1183=1)*('Ground truth'!$B$3:$G$8=0))</f>
        <v/>
      </c>
      <c r="G1188" s="7">
        <f>SUMPRODUCT(($AK$1178:$AP$1183=1)*('Ground truth'!$B$3:$G$8=0))</f>
        <v/>
      </c>
      <c r="H1188" s="12">
        <f>AVERAGE($B$1188:$F$1188)</f>
        <v/>
      </c>
      <c r="I1188" s="12">
        <f>STDEV.P($B$1188:$F$1188)</f>
        <v/>
      </c>
    </row>
    <row r="1189">
      <c r="A1189" s="7" t="inlineStr">
        <is>
          <t>FN</t>
        </is>
      </c>
      <c r="B1189" s="7">
        <f>SUMPRODUCT(($B$1178:$G$1183=0)*('Ground truth'!$B$3:$G$8=1))</f>
        <v/>
      </c>
      <c r="C1189" s="7">
        <f>SUMPRODUCT(($I$1178:$N$1183=0)*('Ground truth'!$B$3:$G$8=1))</f>
        <v/>
      </c>
      <c r="D1189" s="7">
        <f>SUMPRODUCT(($P$1178:$U$1183=0)*('Ground truth'!$B$3:$G$8=1))</f>
        <v/>
      </c>
      <c r="E1189" s="7">
        <f>SUMPRODUCT(($W$1178:$AB$1183=0)*('Ground truth'!$B$3:$G$8=1))</f>
        <v/>
      </c>
      <c r="F1189" s="7">
        <f>SUMPRODUCT(($AD$1178:$AI$1183=0)*('Ground truth'!$B$3:$G$8=1))</f>
        <v/>
      </c>
      <c r="G1189" s="7">
        <f>SUMPRODUCT(($AK$1178:$AP$1183=0)*('Ground truth'!$B$3:$G$8=1))</f>
        <v/>
      </c>
      <c r="H1189" s="12">
        <f>AVERAGE($B$1189:$F$1189)</f>
        <v/>
      </c>
      <c r="I1189" s="12">
        <f>STDEV.P($B$1189:$F$1189)</f>
        <v/>
      </c>
    </row>
    <row r="1190">
      <c r="A1190" s="4" t="inlineStr">
        <is>
          <t>Precision</t>
        </is>
      </c>
      <c r="B1190" s="12">
        <f>IFERROR($B$1186/($B$1186+$B$1188),0)</f>
        <v/>
      </c>
      <c r="C1190" s="12">
        <f>IFERROR($C$1186/($C$1186+$C$1188),0)</f>
        <v/>
      </c>
      <c r="D1190" s="12">
        <f>IFERROR($D$1186/($D$1186+$D$1188),0)</f>
        <v/>
      </c>
      <c r="E1190" s="12">
        <f>IFERROR($E$1186/($E$1186+$E$1188),0)</f>
        <v/>
      </c>
      <c r="F1190" s="12">
        <f>IFERROR($F$1186/($F$1186+$F$1188),0)</f>
        <v/>
      </c>
      <c r="G1190" s="12">
        <f>IFERROR($G$1186/($G$1186+$G$1188),0)</f>
        <v/>
      </c>
      <c r="H1190" s="18">
        <f>AVERAGE($B$1190:$F$1190)</f>
        <v/>
      </c>
      <c r="I1190" s="18">
        <f>STDEV.P($B$1190:$F$1190)</f>
        <v/>
      </c>
    </row>
    <row r="1191">
      <c r="A1191" s="4" t="inlineStr">
        <is>
          <t>Recall</t>
        </is>
      </c>
      <c r="B1191" s="12">
        <f>IFERROR($B$1186/($B$1186+$B$1189),0)</f>
        <v/>
      </c>
      <c r="C1191" s="12">
        <f>IFERROR($C$1186/($C$1186+$C$1189),0)</f>
        <v/>
      </c>
      <c r="D1191" s="12">
        <f>IFERROR($D$1186/($D$1186+$D$1189),0)</f>
        <v/>
      </c>
      <c r="E1191" s="12">
        <f>IFERROR($E$1186/($E$1186+$E$1189),0)</f>
        <v/>
      </c>
      <c r="F1191" s="12">
        <f>IFERROR($F$1186/($F$1186+$F$1189),0)</f>
        <v/>
      </c>
      <c r="G1191" s="12">
        <f>IFERROR($G$1186/($G$1186+$G$1189),0)</f>
        <v/>
      </c>
      <c r="H1191" s="18">
        <f>AVERAGE($B$1191:$F$1191)</f>
        <v/>
      </c>
      <c r="I1191" s="18">
        <f>STDEV.P($B$1191:$F$1191)</f>
        <v/>
      </c>
    </row>
    <row r="1192">
      <c r="A1192" s="4" t="inlineStr">
        <is>
          <t>F1</t>
        </is>
      </c>
      <c r="B1192" s="12">
        <f>IFERROR(2*$B$1190*$B$1191/($B$1190+$B$1191),0)</f>
        <v/>
      </c>
      <c r="C1192" s="12">
        <f>IFERROR(2*$C$1190*$C$1191/($C$1190+$C$1191),0)</f>
        <v/>
      </c>
      <c r="D1192" s="12">
        <f>IFERROR(2*$D$1190*$D$1191/($D$1190+$D$1191),0)</f>
        <v/>
      </c>
      <c r="E1192" s="12">
        <f>IFERROR(2*$E$1190*$E$1191/($E$1190+$E$1191),0)</f>
        <v/>
      </c>
      <c r="F1192" s="12">
        <f>IFERROR(2*$F$1190*$F$1191/($F$1190+$F$1191),0)</f>
        <v/>
      </c>
      <c r="G1192" s="12">
        <f>IFERROR(2*$G$1190*$G$1191/($G$1190+$G$1191),0)</f>
        <v/>
      </c>
      <c r="H1192" s="18">
        <f>AVERAGE($B$1192:$F$1192)</f>
        <v/>
      </c>
      <c r="I1192" s="18">
        <f>STDEV.P($B$1192:$F$1192)</f>
        <v/>
      </c>
    </row>
    <row r="1193">
      <c r="A1193" s="4" t="inlineStr">
        <is>
          <t>Accuracy</t>
        </is>
      </c>
      <c r="B1193" s="12">
        <f>IFERROR(($B$1186+$B$1187)/($B$1186+$B$1187+$B$1188+$B$1189),0)</f>
        <v/>
      </c>
      <c r="C1193" s="12">
        <f>IFERROR(($C$1186+$C$1187)/($C$1186+$C$1187+$C$1188+$C$1189),0)</f>
        <v/>
      </c>
      <c r="D1193" s="12">
        <f>IFERROR(($D$1186+$D$1187)/($D$1186+$D$1187+$D$1188+$D$1189),0)</f>
        <v/>
      </c>
      <c r="E1193" s="12">
        <f>IFERROR(($E$1186+$E$1187)/($E$1186+$E$1187+$E$1188+$E$1189),0)</f>
        <v/>
      </c>
      <c r="F1193" s="12">
        <f>IFERROR(($F$1186+$F$1187)/($F$1186+$F$1187+$F$1188+$F$1189),0)</f>
        <v/>
      </c>
      <c r="G1193" s="12">
        <f>IFERROR(($G$1186+$G$1187)/($G$1186+$G$1187+$G$1188+$G$1189),0)</f>
        <v/>
      </c>
      <c r="H1193" s="18">
        <f>AVERAGE($B$1193:$F$1193)</f>
        <v/>
      </c>
      <c r="I1193" s="18">
        <f>STDEV.P($B$1193:$F$1193)</f>
        <v/>
      </c>
    </row>
    <row r="1194">
      <c r="A1194" s="4" t="inlineStr">
        <is>
          <t>Edit distance</t>
        </is>
      </c>
      <c r="B1194" s="12">
        <f>SUMPRODUCT(ABS('Ground truth'!$B$3:$G$8-$B$1178:$G$1183))</f>
        <v/>
      </c>
      <c r="C1194" s="12">
        <f>SUMPRODUCT(ABS('Ground truth'!$B$3:$G$8-$I$1178:$N$1183))</f>
        <v/>
      </c>
      <c r="D1194" s="12">
        <f>SUMPRODUCT(ABS('Ground truth'!$B$3:$G$8-$P$1178:$U$1183))</f>
        <v/>
      </c>
      <c r="E1194" s="12">
        <f>SUMPRODUCT(ABS('Ground truth'!$B$3:$G$8-$W$1178:$AB$1183))</f>
        <v/>
      </c>
      <c r="F1194" s="12">
        <f>SUMPRODUCT(ABS('Ground truth'!$B$3:$G$8-$AD$1178:$AI$1183))</f>
        <v/>
      </c>
      <c r="G1194" s="12">
        <f>SUMPRODUCT(ABS('Ground truth'!$B$3:$G$8-$AK$1178:$AP$1183))</f>
        <v/>
      </c>
      <c r="H1194" s="18">
        <f>AVERAGE($B$1194:$F$1194)</f>
        <v/>
      </c>
      <c r="I1194" s="18">
        <f>STDEV.P($B$1194:$F$1194)</f>
        <v/>
      </c>
    </row>
    <row r="1195">
      <c r="A1195" s="4" t="inlineStr">
        <is>
          <t>Spectral distance</t>
        </is>
      </c>
      <c r="B1195" s="12">
        <f>SQRT(SUMPRODUCT(('Ground truth'!$J$3:$J$8-$B$1205:$B$1210)^2))</f>
        <v/>
      </c>
      <c r="C1195" s="12">
        <f>SQRT(SUMPRODUCT(('Ground truth'!$J$3:$J$8-$C$1205:$C$1210)^2))</f>
        <v/>
      </c>
      <c r="D1195" s="12">
        <f>SQRT(SUMPRODUCT(('Ground truth'!$J$3:$J$8-$D$1205:$D$1210)^2))</f>
        <v/>
      </c>
      <c r="E1195" s="12">
        <f>SQRT(SUMPRODUCT(('Ground truth'!$J$3:$J$8-$E$1205:$E$1210)^2))</f>
        <v/>
      </c>
      <c r="F1195" s="12">
        <f>SQRT(SUMPRODUCT(('Ground truth'!$J$3:$J$8-$F$1205:$F$1210)^2))</f>
        <v/>
      </c>
      <c r="G1195" s="12">
        <f>SQRT(SUMPRODUCT(('Ground truth'!$J$3:$J$8-$G$1205:$G$1210)^2))</f>
        <v/>
      </c>
      <c r="H1195" s="18">
        <f>AVERAGE($B$1195:$F$1195)</f>
        <v/>
      </c>
      <c r="I1195" s="18">
        <f>STDEV.P($B$1195:$F$1195)</f>
        <v/>
      </c>
    </row>
    <row r="1196">
      <c r="A1196" s="4" t="inlineStr">
        <is>
          <t>Unsure cells</t>
        </is>
      </c>
      <c r="B1196" s="7">
        <f>COUNTIF($B$1178:$G$1183,2)</f>
        <v/>
      </c>
      <c r="C1196" s="7">
        <f>COUNTIF($I$1178:$N$1183,2)</f>
        <v/>
      </c>
      <c r="D1196" s="7">
        <f>COUNTIF($P$1178:$U$1183,2)</f>
        <v/>
      </c>
      <c r="E1196" s="7">
        <f>COUNTIF($W$1178:$AB$1183,2)</f>
        <v/>
      </c>
      <c r="F1196" s="7">
        <f>COUNTIF($AD$1178:$AI$1183,2)</f>
        <v/>
      </c>
      <c r="G1196" s="7">
        <f>COUNTIF($AK$1178:$AP$1183,2)</f>
        <v/>
      </c>
      <c r="H1196" s="12">
        <f>AVERAGE($B$1196:$F$1196)</f>
        <v/>
      </c>
      <c r="I1196" s="12">
        <f>STDEV.P($B$1196:$F$1196)</f>
        <v/>
      </c>
    </row>
    <row r="1197">
      <c r="A1197" s="3" t="inlineStr">
        <is>
          <t>eigenvalues (real part, numpy order; pasted)</t>
        </is>
      </c>
    </row>
    <row r="1198">
      <c r="A1198" s="3" t="inlineStr">
        <is>
          <t xml:space="preserve">  λ1</t>
        </is>
      </c>
      <c r="B1198" s="19" t="n">
        <v>0</v>
      </c>
      <c r="C1198" s="19" t="n">
        <v>0</v>
      </c>
      <c r="D1198" s="19" t="n">
        <v>0</v>
      </c>
      <c r="E1198" s="19" t="n">
        <v>0</v>
      </c>
      <c r="F1198" s="19" t="n">
        <v>0</v>
      </c>
      <c r="G1198" s="19" t="n">
        <v>0</v>
      </c>
    </row>
    <row r="1199">
      <c r="A1199" s="3" t="inlineStr">
        <is>
          <t xml:space="preserve">  λ2</t>
        </is>
      </c>
      <c r="B1199" s="19" t="n">
        <v>4</v>
      </c>
      <c r="C1199" s="19" t="n">
        <v>4</v>
      </c>
      <c r="D1199" s="19" t="n">
        <v>4</v>
      </c>
      <c r="E1199" s="19" t="n">
        <v>4</v>
      </c>
      <c r="F1199" s="19" t="n">
        <v>4</v>
      </c>
      <c r="G1199" s="19" t="n">
        <v>4</v>
      </c>
    </row>
    <row r="1200">
      <c r="A1200" s="3" t="inlineStr">
        <is>
          <t xml:space="preserve">  λ3</t>
        </is>
      </c>
      <c r="B1200" s="19" t="n">
        <v>0</v>
      </c>
      <c r="C1200" s="19" t="n">
        <v>0</v>
      </c>
      <c r="D1200" s="19" t="n">
        <v>0</v>
      </c>
      <c r="E1200" s="19" t="n">
        <v>0</v>
      </c>
      <c r="F1200" s="19" t="n">
        <v>0</v>
      </c>
      <c r="G1200" s="19" t="n">
        <v>0</v>
      </c>
    </row>
    <row r="1201">
      <c r="A1201" s="3" t="inlineStr">
        <is>
          <t xml:space="preserve">  λ4</t>
        </is>
      </c>
      <c r="B1201" s="19" t="n">
        <v>0</v>
      </c>
      <c r="C1201" s="19" t="n">
        <v>0</v>
      </c>
      <c r="D1201" s="19" t="n">
        <v>0</v>
      </c>
      <c r="E1201" s="19" t="n">
        <v>0</v>
      </c>
      <c r="F1201" s="19" t="n">
        <v>0</v>
      </c>
      <c r="G1201" s="19" t="n">
        <v>0</v>
      </c>
    </row>
    <row r="1202">
      <c r="A1202" s="3" t="inlineStr">
        <is>
          <t xml:space="preserve">  λ5</t>
        </is>
      </c>
      <c r="B1202" s="19" t="n">
        <v>1</v>
      </c>
      <c r="C1202" s="19" t="n">
        <v>1</v>
      </c>
      <c r="D1202" s="19" t="n">
        <v>1</v>
      </c>
      <c r="E1202" s="19" t="n">
        <v>1</v>
      </c>
      <c r="F1202" s="19" t="n">
        <v>1</v>
      </c>
      <c r="G1202" s="19" t="n">
        <v>1</v>
      </c>
    </row>
    <row r="1203">
      <c r="A1203" s="3" t="inlineStr">
        <is>
          <t xml:space="preserve">  λ6</t>
        </is>
      </c>
      <c r="B1203" s="19" t="n">
        <v>1</v>
      </c>
      <c r="C1203" s="19" t="n">
        <v>1</v>
      </c>
      <c r="D1203" s="19" t="n">
        <v>1</v>
      </c>
      <c r="E1203" s="19" t="n">
        <v>1</v>
      </c>
      <c r="F1203" s="19" t="n">
        <v>1</v>
      </c>
      <c r="G1203" s="19" t="n">
        <v>1</v>
      </c>
    </row>
    <row r="1204">
      <c r="A1204" s="3" t="inlineStr">
        <is>
          <t>eigenvalues sorted desc (LARGE)</t>
        </is>
      </c>
    </row>
    <row r="1205">
      <c r="A1205" s="3" t="inlineStr">
        <is>
          <t xml:space="preserve">  λ(1)</t>
        </is>
      </c>
      <c r="B1205" s="19">
        <f>LARGE($B$1198:$B$1203,1)</f>
        <v/>
      </c>
      <c r="C1205" s="19">
        <f>LARGE($C$1198:$C$1203,1)</f>
        <v/>
      </c>
      <c r="D1205" s="19">
        <f>LARGE($D$1198:$D$1203,1)</f>
        <v/>
      </c>
      <c r="E1205" s="19">
        <f>LARGE($E$1198:$E$1203,1)</f>
        <v/>
      </c>
      <c r="F1205" s="19">
        <f>LARGE($F$1198:$F$1203,1)</f>
        <v/>
      </c>
      <c r="G1205" s="19">
        <f>LARGE($G$1198:$G$1203,1)</f>
        <v/>
      </c>
    </row>
    <row r="1206">
      <c r="A1206" s="3" t="inlineStr">
        <is>
          <t xml:space="preserve">  λ(2)</t>
        </is>
      </c>
      <c r="B1206" s="19">
        <f>LARGE($B$1198:$B$1203,2)</f>
        <v/>
      </c>
      <c r="C1206" s="19">
        <f>LARGE($C$1198:$C$1203,2)</f>
        <v/>
      </c>
      <c r="D1206" s="19">
        <f>LARGE($D$1198:$D$1203,2)</f>
        <v/>
      </c>
      <c r="E1206" s="19">
        <f>LARGE($E$1198:$E$1203,2)</f>
        <v/>
      </c>
      <c r="F1206" s="19">
        <f>LARGE($F$1198:$F$1203,2)</f>
        <v/>
      </c>
      <c r="G1206" s="19">
        <f>LARGE($G$1198:$G$1203,2)</f>
        <v/>
      </c>
    </row>
    <row r="1207">
      <c r="A1207" s="3" t="inlineStr">
        <is>
          <t xml:space="preserve">  λ(3)</t>
        </is>
      </c>
      <c r="B1207" s="19">
        <f>LARGE($B$1198:$B$1203,3)</f>
        <v/>
      </c>
      <c r="C1207" s="19">
        <f>LARGE($C$1198:$C$1203,3)</f>
        <v/>
      </c>
      <c r="D1207" s="19">
        <f>LARGE($D$1198:$D$1203,3)</f>
        <v/>
      </c>
      <c r="E1207" s="19">
        <f>LARGE($E$1198:$E$1203,3)</f>
        <v/>
      </c>
      <c r="F1207" s="19">
        <f>LARGE($F$1198:$F$1203,3)</f>
        <v/>
      </c>
      <c r="G1207" s="19">
        <f>LARGE($G$1198:$G$1203,3)</f>
        <v/>
      </c>
    </row>
    <row r="1208">
      <c r="A1208" s="3" t="inlineStr">
        <is>
          <t xml:space="preserve">  λ(4)</t>
        </is>
      </c>
      <c r="B1208" s="19">
        <f>LARGE($B$1198:$B$1203,4)</f>
        <v/>
      </c>
      <c r="C1208" s="19">
        <f>LARGE($C$1198:$C$1203,4)</f>
        <v/>
      </c>
      <c r="D1208" s="19">
        <f>LARGE($D$1198:$D$1203,4)</f>
        <v/>
      </c>
      <c r="E1208" s="19">
        <f>LARGE($E$1198:$E$1203,4)</f>
        <v/>
      </c>
      <c r="F1208" s="19">
        <f>LARGE($F$1198:$F$1203,4)</f>
        <v/>
      </c>
      <c r="G1208" s="19">
        <f>LARGE($G$1198:$G$1203,4)</f>
        <v/>
      </c>
    </row>
    <row r="1209">
      <c r="A1209" s="3" t="inlineStr">
        <is>
          <t xml:space="preserve">  λ(5)</t>
        </is>
      </c>
      <c r="B1209" s="19">
        <f>LARGE($B$1198:$B$1203,5)</f>
        <v/>
      </c>
      <c r="C1209" s="19">
        <f>LARGE($C$1198:$C$1203,5)</f>
        <v/>
      </c>
      <c r="D1209" s="19">
        <f>LARGE($D$1198:$D$1203,5)</f>
        <v/>
      </c>
      <c r="E1209" s="19">
        <f>LARGE($E$1198:$E$1203,5)</f>
        <v/>
      </c>
      <c r="F1209" s="19">
        <f>LARGE($F$1198:$F$1203,5)</f>
        <v/>
      </c>
      <c r="G1209" s="19">
        <f>LARGE($G$1198:$G$1203,5)</f>
        <v/>
      </c>
    </row>
    <row r="1210">
      <c r="A1210" s="3" t="inlineStr">
        <is>
          <t xml:space="preserve">  λ(6)</t>
        </is>
      </c>
      <c r="B1210" s="19">
        <f>LARGE($B$1198:$B$1203,6)</f>
        <v/>
      </c>
      <c r="C1210" s="19">
        <f>LARGE($C$1198:$C$1203,6)</f>
        <v/>
      </c>
      <c r="D1210" s="19">
        <f>LARGE($D$1198:$D$1203,6)</f>
        <v/>
      </c>
      <c r="E1210" s="19">
        <f>LARGE($E$1198:$E$1203,6)</f>
        <v/>
      </c>
      <c r="F1210" s="19">
        <f>LARGE($F$1198:$F$1203,6)</f>
        <v/>
      </c>
      <c r="G1210" s="19">
        <f>LARGE($G$1198:$G$1203,6)</f>
        <v/>
      </c>
    </row>
    <row r="1211">
      <c r="A1211" s="3" t="inlineStr">
        <is>
          <t>check: Σeig − trace (→0)</t>
        </is>
      </c>
      <c r="B1211" s="3">
        <f>ROUND(SUM($B$1198:$B$1203)-($B$1178+$C$1179+$D$1180+$E$1181+$F$1182+$G$1183),6)</f>
        <v/>
      </c>
      <c r="C1211" s="3">
        <f>ROUND(SUM($C$1198:$C$1203)-($I$1178+$J$1179+$K$1180+$L$1181+$M$1182+$N$1183),6)</f>
        <v/>
      </c>
      <c r="D1211" s="3">
        <f>ROUND(SUM($D$1198:$D$1203)-($P$1178+$Q$1179+$R$1180+$S$1181+$T$1182+$U$1183),6)</f>
        <v/>
      </c>
      <c r="E1211" s="3">
        <f>ROUND(SUM($E$1198:$E$1203)-($W$1178+$X$1179+$Y$1180+$Z$1181+$AA$1182+$AB$1183),6)</f>
        <v/>
      </c>
      <c r="F1211" s="3">
        <f>ROUND(SUM($F$1198:$F$1203)-($AD$1178+$AE$1179+$AF$1180+$AG$1181+$AH$1182+$AI$1183),6)</f>
        <v/>
      </c>
      <c r="G1211" s="3">
        <f>ROUND(SUM($G$1198:$G$1203)-($AK$1178+$AL$1179+$AM$1180+$AN$1181+$AO$1182+$AP$1183),6)</f>
        <v/>
      </c>
    </row>
    <row r="1212">
      <c r="A1212" s="3" t="inlineStr">
        <is>
          <t>check: Πeig − det (→0)</t>
        </is>
      </c>
      <c r="B1212" s="3">
        <f>ROUND(MDETERM($B$1178:$G$1183)-PRODUCT($B$1198:$B$1203),6)</f>
        <v/>
      </c>
      <c r="C1212" s="3">
        <f>ROUND(MDETERM($I$1178:$N$1183)-PRODUCT($C$1198:$C$1203),6)</f>
        <v/>
      </c>
      <c r="D1212" s="3">
        <f>ROUND(MDETERM($P$1178:$U$1183)-PRODUCT($D$1198:$D$1203),6)</f>
        <v/>
      </c>
      <c r="E1212" s="3">
        <f>ROUND(MDETERM($W$1178:$AB$1183)-PRODUCT($E$1198:$E$1203),6)</f>
        <v/>
      </c>
      <c r="F1212" s="3">
        <f>ROUND(MDETERM($AD$1178:$AI$1183)-PRODUCT($F$1198:$F$1203),6)</f>
        <v/>
      </c>
      <c r="G1212" s="3">
        <f>ROUND(MDETERM($AK$1178:$AP$1183)-PRODUCT($G$1198:$G$1203),6)</f>
        <v/>
      </c>
    </row>
    <row r="1213">
      <c r="A1213" s="3" t="inlineStr">
        <is>
          <t>complex eigenvalues?</t>
        </is>
      </c>
      <c r="B1213" s="3" t="inlineStr"/>
      <c r="C1213" s="3" t="inlineStr"/>
      <c r="D1213" s="3" t="inlineStr"/>
      <c r="E1213" s="3" t="inlineStr"/>
      <c r="F1213" s="3" t="inlineStr"/>
      <c r="G1213" s="3" t="inlineStr"/>
    </row>
    <row r="1214">
      <c r="A1214" s="3" t="inlineStr">
        <is>
          <t>check: det(M − λᵢI) per sorted λ (→0)</t>
        </is>
      </c>
    </row>
    <row r="1215">
      <c r="A1215" s="3" t="inlineStr">
        <is>
          <t xml:space="preserve">  det(M − λ(1)I)</t>
        </is>
      </c>
      <c r="B1215" s="3">
        <f t="array" ref="B1215">ROUND(MDETERM($B$1178:$G$1183-$B$1205*MUNIT(6)),6)</f>
        <v/>
      </c>
      <c r="C1215" s="3">
        <f t="array" ref="C1215">ROUND(MDETERM($I$1178:$N$1183-$C$1205*MUNIT(6)),6)</f>
        <v/>
      </c>
      <c r="D1215" s="3">
        <f t="array" ref="D1215">ROUND(MDETERM($P$1178:$U$1183-$D$1205*MUNIT(6)),6)</f>
        <v/>
      </c>
      <c r="E1215" s="3">
        <f t="array" ref="E1215">ROUND(MDETERM($W$1178:$AB$1183-$E$1205*MUNIT(6)),6)</f>
        <v/>
      </c>
      <c r="F1215" s="3">
        <f t="array" ref="F1215">ROUND(MDETERM($AD$1178:$AI$1183-$F$1205*MUNIT(6)),6)</f>
        <v/>
      </c>
      <c r="G1215" s="3">
        <f t="array" ref="G1215">ROUND(MDETERM($AK$1178:$AP$1183-$G$1205*MUNIT(6)),6)</f>
        <v/>
      </c>
    </row>
    <row r="1216">
      <c r="A1216" s="3" t="inlineStr">
        <is>
          <t xml:space="preserve">  det(M − λ(2)I)</t>
        </is>
      </c>
      <c r="B1216" s="3">
        <f t="array" ref="B1216">ROUND(MDETERM($B$1178:$G$1183-$B$1206*MUNIT(6)),6)</f>
        <v/>
      </c>
      <c r="C1216" s="3">
        <f t="array" ref="C1216">ROUND(MDETERM($I$1178:$N$1183-$C$1206*MUNIT(6)),6)</f>
        <v/>
      </c>
      <c r="D1216" s="3">
        <f t="array" ref="D1216">ROUND(MDETERM($P$1178:$U$1183-$D$1206*MUNIT(6)),6)</f>
        <v/>
      </c>
      <c r="E1216" s="3">
        <f t="array" ref="E1216">ROUND(MDETERM($W$1178:$AB$1183-$E$1206*MUNIT(6)),6)</f>
        <v/>
      </c>
      <c r="F1216" s="3">
        <f t="array" ref="F1216">ROUND(MDETERM($AD$1178:$AI$1183-$F$1206*MUNIT(6)),6)</f>
        <v/>
      </c>
      <c r="G1216" s="3">
        <f t="array" ref="G1216">ROUND(MDETERM($AK$1178:$AP$1183-$G$1206*MUNIT(6)),6)</f>
        <v/>
      </c>
    </row>
    <row r="1217">
      <c r="A1217" s="3" t="inlineStr">
        <is>
          <t xml:space="preserve">  det(M − λ(3)I)</t>
        </is>
      </c>
      <c r="B1217" s="3">
        <f t="array" ref="B1217">ROUND(MDETERM($B$1178:$G$1183-$B$1207*MUNIT(6)),6)</f>
        <v/>
      </c>
      <c r="C1217" s="3">
        <f t="array" ref="C1217">ROUND(MDETERM($I$1178:$N$1183-$C$1207*MUNIT(6)),6)</f>
        <v/>
      </c>
      <c r="D1217" s="3">
        <f t="array" ref="D1217">ROUND(MDETERM($P$1178:$U$1183-$D$1207*MUNIT(6)),6)</f>
        <v/>
      </c>
      <c r="E1217" s="3">
        <f t="array" ref="E1217">ROUND(MDETERM($W$1178:$AB$1183-$E$1207*MUNIT(6)),6)</f>
        <v/>
      </c>
      <c r="F1217" s="3">
        <f t="array" ref="F1217">ROUND(MDETERM($AD$1178:$AI$1183-$F$1207*MUNIT(6)),6)</f>
        <v/>
      </c>
      <c r="G1217" s="3">
        <f t="array" ref="G1217">ROUND(MDETERM($AK$1178:$AP$1183-$G$1207*MUNIT(6)),6)</f>
        <v/>
      </c>
    </row>
    <row r="1218">
      <c r="A1218" s="3" t="inlineStr">
        <is>
          <t xml:space="preserve">  det(M − λ(4)I)</t>
        </is>
      </c>
      <c r="B1218" s="3">
        <f t="array" ref="B1218">ROUND(MDETERM($B$1178:$G$1183-$B$1208*MUNIT(6)),6)</f>
        <v/>
      </c>
      <c r="C1218" s="3">
        <f t="array" ref="C1218">ROUND(MDETERM($I$1178:$N$1183-$C$1208*MUNIT(6)),6)</f>
        <v/>
      </c>
      <c r="D1218" s="3">
        <f t="array" ref="D1218">ROUND(MDETERM($P$1178:$U$1183-$D$1208*MUNIT(6)),6)</f>
        <v/>
      </c>
      <c r="E1218" s="3">
        <f t="array" ref="E1218">ROUND(MDETERM($W$1178:$AB$1183-$E$1208*MUNIT(6)),6)</f>
        <v/>
      </c>
      <c r="F1218" s="3">
        <f t="array" ref="F1218">ROUND(MDETERM($AD$1178:$AI$1183-$F$1208*MUNIT(6)),6)</f>
        <v/>
      </c>
      <c r="G1218" s="3">
        <f t="array" ref="G1218">ROUND(MDETERM($AK$1178:$AP$1183-$G$1208*MUNIT(6)),6)</f>
        <v/>
      </c>
    </row>
    <row r="1219">
      <c r="A1219" s="3" t="inlineStr">
        <is>
          <t xml:space="preserve">  det(M − λ(5)I)</t>
        </is>
      </c>
      <c r="B1219" s="3">
        <f t="array" ref="B1219">ROUND(MDETERM($B$1178:$G$1183-$B$1209*MUNIT(6)),6)</f>
        <v/>
      </c>
      <c r="C1219" s="3">
        <f t="array" ref="C1219">ROUND(MDETERM($I$1178:$N$1183-$C$1209*MUNIT(6)),6)</f>
        <v/>
      </c>
      <c r="D1219" s="3">
        <f t="array" ref="D1219">ROUND(MDETERM($P$1178:$U$1183-$D$1209*MUNIT(6)),6)</f>
        <v/>
      </c>
      <c r="E1219" s="3">
        <f t="array" ref="E1219">ROUND(MDETERM($W$1178:$AB$1183-$E$1209*MUNIT(6)),6)</f>
        <v/>
      </c>
      <c r="F1219" s="3">
        <f t="array" ref="F1219">ROUND(MDETERM($AD$1178:$AI$1183-$F$1209*MUNIT(6)),6)</f>
        <v/>
      </c>
      <c r="G1219" s="3">
        <f t="array" ref="G1219">ROUND(MDETERM($AK$1178:$AP$1183-$G$1209*MUNIT(6)),6)</f>
        <v/>
      </c>
    </row>
    <row r="1220">
      <c r="A1220" s="3" t="inlineStr">
        <is>
          <t xml:space="preserve">  det(M − λ(6)I)</t>
        </is>
      </c>
      <c r="B1220" s="3">
        <f t="array" ref="B1220">ROUND(MDETERM($B$1178:$G$1183-$B$1210*MUNIT(6)),6)</f>
        <v/>
      </c>
      <c r="C1220" s="3">
        <f t="array" ref="C1220">ROUND(MDETERM($I$1178:$N$1183-$C$1210*MUNIT(6)),6)</f>
        <v/>
      </c>
      <c r="D1220" s="3">
        <f t="array" ref="D1220">ROUND(MDETERM($P$1178:$U$1183-$D$1210*MUNIT(6)),6)</f>
        <v/>
      </c>
      <c r="E1220" s="3">
        <f t="array" ref="E1220">ROUND(MDETERM($W$1178:$AB$1183-$E$1210*MUNIT(6)),6)</f>
        <v/>
      </c>
      <c r="F1220" s="3">
        <f t="array" ref="F1220">ROUND(MDETERM($AD$1178:$AI$1183-$F$1210*MUNIT(6)),6)</f>
        <v/>
      </c>
      <c r="G1220" s="3">
        <f t="array" ref="G1220">ROUND(MDETERM($AK$1178:$AP$1183-$G$1210*MUNIT(6)),6)</f>
        <v/>
      </c>
    </row>
    <row r="1224" ht="16" customHeight="1">
      <c r="A1224" s="14" t="inlineStr">
        <is>
          <t>RAG R1-R3 | deepseek-r1:14b</t>
        </is>
      </c>
      <c r="B1224" s="9" t="inlineStr">
        <is>
          <t>run 1 (raw, pasted)</t>
        </is>
      </c>
      <c r="I1224" s="9" t="inlineStr">
        <is>
          <t>run 2 (raw, pasted)</t>
        </is>
      </c>
      <c r="P1224" s="9" t="inlineStr">
        <is>
          <t>run 3 (raw, pasted)</t>
        </is>
      </c>
      <c r="W1224" s="9" t="inlineStr">
        <is>
          <t>run 4 (raw, pasted)</t>
        </is>
      </c>
      <c r="AD1224" s="9" t="inlineStr">
        <is>
          <t>run 5 (raw, pasted)</t>
        </is>
      </c>
      <c r="AK1224" s="9" t="inlineStr">
        <is>
          <t>Step2 average matrix (formula)</t>
        </is>
      </c>
      <c r="AR1224" s="9" t="inlineStr">
        <is>
          <t>ground truth (reference)</t>
        </is>
      </c>
    </row>
    <row r="1225" ht="60" customHeight="1">
      <c r="B1225" s="15" t="inlineStr">
        <is>
          <t>Structure/Chassis</t>
        </is>
      </c>
      <c r="C1225" s="15" t="inlineStr">
        <is>
          <t>Power System</t>
        </is>
      </c>
      <c r="D1225" s="15" t="inlineStr">
        <is>
          <t>Communication System</t>
        </is>
      </c>
      <c r="E1225" s="15" t="inlineStr">
        <is>
          <t>Onboard Computer</t>
        </is>
      </c>
      <c r="F1225" s="15" t="inlineStr">
        <is>
          <t>Attitude Control System</t>
        </is>
      </c>
      <c r="G1225" s="15" t="inlineStr">
        <is>
          <t>Payload</t>
        </is>
      </c>
      <c r="I1225" s="15" t="inlineStr">
        <is>
          <t>Structure/Chassis</t>
        </is>
      </c>
      <c r="J1225" s="15" t="inlineStr">
        <is>
          <t>Power System</t>
        </is>
      </c>
      <c r="K1225" s="15" t="inlineStr">
        <is>
          <t>Communication System</t>
        </is>
      </c>
      <c r="L1225" s="15" t="inlineStr">
        <is>
          <t>Onboard Computer</t>
        </is>
      </c>
      <c r="M1225" s="15" t="inlineStr">
        <is>
          <t>Attitude Control System</t>
        </is>
      </c>
      <c r="N1225" s="15" t="inlineStr">
        <is>
          <t>Payload</t>
        </is>
      </c>
      <c r="P1225" s="15" t="inlineStr">
        <is>
          <t>Structure/Chassis</t>
        </is>
      </c>
      <c r="Q1225" s="15" t="inlineStr">
        <is>
          <t>Power System</t>
        </is>
      </c>
      <c r="R1225" s="15" t="inlineStr">
        <is>
          <t>Communication System</t>
        </is>
      </c>
      <c r="S1225" s="15" t="inlineStr">
        <is>
          <t>Onboard Computer</t>
        </is>
      </c>
      <c r="T1225" s="15" t="inlineStr">
        <is>
          <t>Attitude Control System</t>
        </is>
      </c>
      <c r="U1225" s="15" t="inlineStr">
        <is>
          <t>Payload</t>
        </is>
      </c>
      <c r="W1225" s="15" t="inlineStr">
        <is>
          <t>Structure/Chassis</t>
        </is>
      </c>
      <c r="X1225" s="15" t="inlineStr">
        <is>
          <t>Power System</t>
        </is>
      </c>
      <c r="Y1225" s="15" t="inlineStr">
        <is>
          <t>Communication System</t>
        </is>
      </c>
      <c r="Z1225" s="15" t="inlineStr">
        <is>
          <t>Onboard Computer</t>
        </is>
      </c>
      <c r="AA1225" s="15" t="inlineStr">
        <is>
          <t>Attitude Control System</t>
        </is>
      </c>
      <c r="AB1225" s="15" t="inlineStr">
        <is>
          <t>Payload</t>
        </is>
      </c>
      <c r="AD1225" s="15" t="inlineStr">
        <is>
          <t>Structure/Chassis</t>
        </is>
      </c>
      <c r="AE1225" s="15" t="inlineStr">
        <is>
          <t>Power System</t>
        </is>
      </c>
      <c r="AF1225" s="15" t="inlineStr">
        <is>
          <t>Communication System</t>
        </is>
      </c>
      <c r="AG1225" s="15" t="inlineStr">
        <is>
          <t>Onboard Computer</t>
        </is>
      </c>
      <c r="AH1225" s="15" t="inlineStr">
        <is>
          <t>Attitude Control System</t>
        </is>
      </c>
      <c r="AI1225" s="15" t="inlineStr">
        <is>
          <t>Payload</t>
        </is>
      </c>
      <c r="AK1225" s="15" t="inlineStr">
        <is>
          <t>Structure/Chassis</t>
        </is>
      </c>
      <c r="AL1225" s="15" t="inlineStr">
        <is>
          <t>Power System</t>
        </is>
      </c>
      <c r="AM1225" s="15" t="inlineStr">
        <is>
          <t>Communication System</t>
        </is>
      </c>
      <c r="AN1225" s="15" t="inlineStr">
        <is>
          <t>Onboard Computer</t>
        </is>
      </c>
      <c r="AO1225" s="15" t="inlineStr">
        <is>
          <t>Attitude Control System</t>
        </is>
      </c>
      <c r="AP1225" s="15" t="inlineStr">
        <is>
          <t>Payload</t>
        </is>
      </c>
    </row>
    <row r="1226">
      <c r="A1226" s="3" t="inlineStr">
        <is>
          <t>Structure/Chassis</t>
        </is>
      </c>
      <c r="B1226" s="20" t="n">
        <v>2</v>
      </c>
      <c r="C1226" s="20" t="n">
        <v>2</v>
      </c>
      <c r="D1226" s="20" t="n">
        <v>2</v>
      </c>
      <c r="E1226" s="20" t="n">
        <v>2</v>
      </c>
      <c r="F1226" s="20" t="n">
        <v>2</v>
      </c>
      <c r="G1226" s="20" t="n">
        <v>2</v>
      </c>
      <c r="I1226" s="8" t="n">
        <v>1</v>
      </c>
      <c r="J1226" s="8" t="n">
        <v>1</v>
      </c>
      <c r="K1226" s="8" t="n">
        <v>1</v>
      </c>
      <c r="L1226" s="8" t="n">
        <v>1</v>
      </c>
      <c r="M1226" s="8" t="n">
        <v>1</v>
      </c>
      <c r="N1226" s="8" t="n">
        <v>1</v>
      </c>
      <c r="P1226" s="8" t="n">
        <v>1</v>
      </c>
      <c r="Q1226" s="8" t="n">
        <v>1</v>
      </c>
      <c r="R1226" s="8" t="n">
        <v>1</v>
      </c>
      <c r="S1226" s="8" t="n">
        <v>1</v>
      </c>
      <c r="T1226" s="8" t="n">
        <v>1</v>
      </c>
      <c r="U1226" s="8" t="n">
        <v>1</v>
      </c>
      <c r="W1226" s="8" t="n">
        <v>1</v>
      </c>
      <c r="X1226" s="8" t="n">
        <v>1</v>
      </c>
      <c r="Y1226" s="8" t="n">
        <v>1</v>
      </c>
      <c r="Z1226" s="8" t="n">
        <v>1</v>
      </c>
      <c r="AA1226" s="8" t="n">
        <v>1</v>
      </c>
      <c r="AB1226" s="8" t="n">
        <v>1</v>
      </c>
      <c r="AD1226" s="8" t="n">
        <v>1</v>
      </c>
      <c r="AE1226" s="8" t="n">
        <v>1</v>
      </c>
      <c r="AF1226" s="8" t="n">
        <v>1</v>
      </c>
      <c r="AG1226" s="8" t="n">
        <v>1</v>
      </c>
      <c r="AH1226" s="8" t="n">
        <v>1</v>
      </c>
      <c r="AI1226" s="8" t="n">
        <v>1</v>
      </c>
      <c r="AK1226" s="8">
        <f>IF(($B$1226&lt;&gt;2)+($I$1226&lt;&gt;2)+($P$1226&lt;&gt;2)+($W$1226&lt;&gt;2)+($AD$1226&lt;&gt;2)=0,2,IF((($B$1226&lt;&gt;2)*$B$1226+($I$1226&lt;&gt;2)*$I$1226+($P$1226&lt;&gt;2)*$P$1226+($W$1226&lt;&gt;2)*$W$1226+($AD$1226&lt;&gt;2)*$AD$1226)/(($B$1226&lt;&gt;2)+($I$1226&lt;&gt;2)+($P$1226&lt;&gt;2)+($W$1226&lt;&gt;2)+($AD$1226&lt;&gt;2))&gt;=0.5,1,0))</f>
        <v/>
      </c>
      <c r="AL1226" s="8">
        <f>IF(($C$1226&lt;&gt;2)+($J$1226&lt;&gt;2)+($Q$1226&lt;&gt;2)+($X$1226&lt;&gt;2)+($AE$1226&lt;&gt;2)=0,2,IF((($C$1226&lt;&gt;2)*$C$1226+($J$1226&lt;&gt;2)*$J$1226+($Q$1226&lt;&gt;2)*$Q$1226+($X$1226&lt;&gt;2)*$X$1226+($AE$1226&lt;&gt;2)*$AE$1226)/(($C$1226&lt;&gt;2)+($J$1226&lt;&gt;2)+($Q$1226&lt;&gt;2)+($X$1226&lt;&gt;2)+($AE$1226&lt;&gt;2))&gt;=0.5,1,0))</f>
        <v/>
      </c>
      <c r="AM1226" s="8">
        <f>IF(($D$1226&lt;&gt;2)+($K$1226&lt;&gt;2)+($R$1226&lt;&gt;2)+($Y$1226&lt;&gt;2)+($AF$1226&lt;&gt;2)=0,2,IF((($D$1226&lt;&gt;2)*$D$1226+($K$1226&lt;&gt;2)*$K$1226+($R$1226&lt;&gt;2)*$R$1226+($Y$1226&lt;&gt;2)*$Y$1226+($AF$1226&lt;&gt;2)*$AF$1226)/(($D$1226&lt;&gt;2)+($K$1226&lt;&gt;2)+($R$1226&lt;&gt;2)+($Y$1226&lt;&gt;2)+($AF$1226&lt;&gt;2))&gt;=0.5,1,0))</f>
        <v/>
      </c>
      <c r="AN1226" s="8">
        <f>IF(($E$1226&lt;&gt;2)+($L$1226&lt;&gt;2)+($S$1226&lt;&gt;2)+($Z$1226&lt;&gt;2)+($AG$1226&lt;&gt;2)=0,2,IF((($E$1226&lt;&gt;2)*$E$1226+($L$1226&lt;&gt;2)*$L$1226+($S$1226&lt;&gt;2)*$S$1226+($Z$1226&lt;&gt;2)*$Z$1226+($AG$1226&lt;&gt;2)*$AG$1226)/(($E$1226&lt;&gt;2)+($L$1226&lt;&gt;2)+($S$1226&lt;&gt;2)+($Z$1226&lt;&gt;2)+($AG$1226&lt;&gt;2))&gt;=0.5,1,0))</f>
        <v/>
      </c>
      <c r="AO1226" s="8">
        <f>IF(($F$1226&lt;&gt;2)+($M$1226&lt;&gt;2)+($T$1226&lt;&gt;2)+($AA$1226&lt;&gt;2)+($AH$1226&lt;&gt;2)=0,2,IF((($F$1226&lt;&gt;2)*$F$1226+($M$1226&lt;&gt;2)*$M$1226+($T$1226&lt;&gt;2)*$T$1226+($AA$1226&lt;&gt;2)*$AA$1226+($AH$1226&lt;&gt;2)*$AH$1226)/(($F$1226&lt;&gt;2)+($M$1226&lt;&gt;2)+($T$1226&lt;&gt;2)+($AA$1226&lt;&gt;2)+($AH$1226&lt;&gt;2))&gt;=0.5,1,0))</f>
        <v/>
      </c>
      <c r="AP1226" s="8">
        <f>IF(($G$1226&lt;&gt;2)+($N$1226&lt;&gt;2)+($U$1226&lt;&gt;2)+($AB$1226&lt;&gt;2)+($AI$1226&lt;&gt;2)=0,2,IF((($G$1226&lt;&gt;2)*$G$1226+($N$1226&lt;&gt;2)*$N$1226+($U$1226&lt;&gt;2)*$U$1226+($AB$1226&lt;&gt;2)*$AB$1226+($AI$1226&lt;&gt;2)*$AI$1226)/(($G$1226&lt;&gt;2)+($N$1226&lt;&gt;2)+($U$1226&lt;&gt;2)+($AB$1226&lt;&gt;2)+($AI$1226&lt;&gt;2))&gt;=0.5,1,0))</f>
        <v/>
      </c>
      <c r="AR1226" s="16">
        <f>'Ground truth'!$B$3</f>
        <v/>
      </c>
      <c r="AS1226" s="16">
        <f>'Ground truth'!$C$3</f>
        <v/>
      </c>
      <c r="AT1226" s="16">
        <f>'Ground truth'!$D$3</f>
        <v/>
      </c>
      <c r="AU1226" s="16">
        <f>'Ground truth'!$E$3</f>
        <v/>
      </c>
      <c r="AV1226" s="16">
        <f>'Ground truth'!$F$3</f>
        <v/>
      </c>
      <c r="AW1226" s="16">
        <f>'Ground truth'!$G$3</f>
        <v/>
      </c>
    </row>
    <row r="1227">
      <c r="A1227" s="3" t="inlineStr">
        <is>
          <t>Power System</t>
        </is>
      </c>
      <c r="B1227" s="20" t="n">
        <v>2</v>
      </c>
      <c r="C1227" s="20" t="n">
        <v>2</v>
      </c>
      <c r="D1227" s="20" t="n">
        <v>2</v>
      </c>
      <c r="E1227" s="20" t="n">
        <v>2</v>
      </c>
      <c r="F1227" s="20" t="n">
        <v>2</v>
      </c>
      <c r="G1227" s="20" t="n">
        <v>2</v>
      </c>
      <c r="I1227" s="8" t="n">
        <v>1</v>
      </c>
      <c r="J1227" s="8" t="n">
        <v>1</v>
      </c>
      <c r="K1227" s="8" t="n">
        <v>1</v>
      </c>
      <c r="L1227" s="8" t="n">
        <v>1</v>
      </c>
      <c r="M1227" s="8" t="n">
        <v>1</v>
      </c>
      <c r="N1227" s="8" t="n">
        <v>1</v>
      </c>
      <c r="P1227" s="8" t="n">
        <v>1</v>
      </c>
      <c r="Q1227" s="8" t="n">
        <v>1</v>
      </c>
      <c r="R1227" s="8" t="n">
        <v>1</v>
      </c>
      <c r="S1227" s="8" t="n">
        <v>1</v>
      </c>
      <c r="T1227" s="8" t="n">
        <v>1</v>
      </c>
      <c r="U1227" s="8" t="n">
        <v>1</v>
      </c>
      <c r="W1227" s="8" t="n">
        <v>1</v>
      </c>
      <c r="X1227" s="8" t="n">
        <v>1</v>
      </c>
      <c r="Y1227" s="8" t="n">
        <v>1</v>
      </c>
      <c r="Z1227" s="8" t="n">
        <v>1</v>
      </c>
      <c r="AA1227" s="8" t="n">
        <v>1</v>
      </c>
      <c r="AB1227" s="8" t="n">
        <v>1</v>
      </c>
      <c r="AD1227" s="8" t="n">
        <v>1</v>
      </c>
      <c r="AE1227" s="8" t="n">
        <v>1</v>
      </c>
      <c r="AF1227" s="8" t="n">
        <v>1</v>
      </c>
      <c r="AG1227" s="8" t="n">
        <v>1</v>
      </c>
      <c r="AH1227" s="8" t="n">
        <v>1</v>
      </c>
      <c r="AI1227" s="8" t="n">
        <v>1</v>
      </c>
      <c r="AK1227" s="8">
        <f>IF(($B$1227&lt;&gt;2)+($I$1227&lt;&gt;2)+($P$1227&lt;&gt;2)+($W$1227&lt;&gt;2)+($AD$1227&lt;&gt;2)=0,2,IF((($B$1227&lt;&gt;2)*$B$1227+($I$1227&lt;&gt;2)*$I$1227+($P$1227&lt;&gt;2)*$P$1227+($W$1227&lt;&gt;2)*$W$1227+($AD$1227&lt;&gt;2)*$AD$1227)/(($B$1227&lt;&gt;2)+($I$1227&lt;&gt;2)+($P$1227&lt;&gt;2)+($W$1227&lt;&gt;2)+($AD$1227&lt;&gt;2))&gt;=0.5,1,0))</f>
        <v/>
      </c>
      <c r="AL1227" s="8">
        <f>IF(($C$1227&lt;&gt;2)+($J$1227&lt;&gt;2)+($Q$1227&lt;&gt;2)+($X$1227&lt;&gt;2)+($AE$1227&lt;&gt;2)=0,2,IF((($C$1227&lt;&gt;2)*$C$1227+($J$1227&lt;&gt;2)*$J$1227+($Q$1227&lt;&gt;2)*$Q$1227+($X$1227&lt;&gt;2)*$X$1227+($AE$1227&lt;&gt;2)*$AE$1227)/(($C$1227&lt;&gt;2)+($J$1227&lt;&gt;2)+($Q$1227&lt;&gt;2)+($X$1227&lt;&gt;2)+($AE$1227&lt;&gt;2))&gt;=0.5,1,0))</f>
        <v/>
      </c>
      <c r="AM1227" s="8">
        <f>IF(($D$1227&lt;&gt;2)+($K$1227&lt;&gt;2)+($R$1227&lt;&gt;2)+($Y$1227&lt;&gt;2)+($AF$1227&lt;&gt;2)=0,2,IF((($D$1227&lt;&gt;2)*$D$1227+($K$1227&lt;&gt;2)*$K$1227+($R$1227&lt;&gt;2)*$R$1227+($Y$1227&lt;&gt;2)*$Y$1227+($AF$1227&lt;&gt;2)*$AF$1227)/(($D$1227&lt;&gt;2)+($K$1227&lt;&gt;2)+($R$1227&lt;&gt;2)+($Y$1227&lt;&gt;2)+($AF$1227&lt;&gt;2))&gt;=0.5,1,0))</f>
        <v/>
      </c>
      <c r="AN1227" s="8">
        <f>IF(($E$1227&lt;&gt;2)+($L$1227&lt;&gt;2)+($S$1227&lt;&gt;2)+($Z$1227&lt;&gt;2)+($AG$1227&lt;&gt;2)=0,2,IF((($E$1227&lt;&gt;2)*$E$1227+($L$1227&lt;&gt;2)*$L$1227+($S$1227&lt;&gt;2)*$S$1227+($Z$1227&lt;&gt;2)*$Z$1227+($AG$1227&lt;&gt;2)*$AG$1227)/(($E$1227&lt;&gt;2)+($L$1227&lt;&gt;2)+($S$1227&lt;&gt;2)+($Z$1227&lt;&gt;2)+($AG$1227&lt;&gt;2))&gt;=0.5,1,0))</f>
        <v/>
      </c>
      <c r="AO1227" s="8">
        <f>IF(($F$1227&lt;&gt;2)+($M$1227&lt;&gt;2)+($T$1227&lt;&gt;2)+($AA$1227&lt;&gt;2)+($AH$1227&lt;&gt;2)=0,2,IF((($F$1227&lt;&gt;2)*$F$1227+($M$1227&lt;&gt;2)*$M$1227+($T$1227&lt;&gt;2)*$T$1227+($AA$1227&lt;&gt;2)*$AA$1227+($AH$1227&lt;&gt;2)*$AH$1227)/(($F$1227&lt;&gt;2)+($M$1227&lt;&gt;2)+($T$1227&lt;&gt;2)+($AA$1227&lt;&gt;2)+($AH$1227&lt;&gt;2))&gt;=0.5,1,0))</f>
        <v/>
      </c>
      <c r="AP1227" s="8">
        <f>IF(($G$1227&lt;&gt;2)+($N$1227&lt;&gt;2)+($U$1227&lt;&gt;2)+($AB$1227&lt;&gt;2)+($AI$1227&lt;&gt;2)=0,2,IF((($G$1227&lt;&gt;2)*$G$1227+($N$1227&lt;&gt;2)*$N$1227+($U$1227&lt;&gt;2)*$U$1227+($AB$1227&lt;&gt;2)*$AB$1227+($AI$1227&lt;&gt;2)*$AI$1227)/(($G$1227&lt;&gt;2)+($N$1227&lt;&gt;2)+($U$1227&lt;&gt;2)+($AB$1227&lt;&gt;2)+($AI$1227&lt;&gt;2))&gt;=0.5,1,0))</f>
        <v/>
      </c>
      <c r="AR1227" s="16">
        <f>'Ground truth'!$B$4</f>
        <v/>
      </c>
      <c r="AS1227" s="16">
        <f>'Ground truth'!$C$4</f>
        <v/>
      </c>
      <c r="AT1227" s="16">
        <f>'Ground truth'!$D$4</f>
        <v/>
      </c>
      <c r="AU1227" s="16">
        <f>'Ground truth'!$E$4</f>
        <v/>
      </c>
      <c r="AV1227" s="16">
        <f>'Ground truth'!$F$4</f>
        <v/>
      </c>
      <c r="AW1227" s="16">
        <f>'Ground truth'!$G$4</f>
        <v/>
      </c>
    </row>
    <row r="1228">
      <c r="A1228" s="3" t="inlineStr">
        <is>
          <t>Communication System</t>
        </is>
      </c>
      <c r="B1228" s="20" t="n">
        <v>2</v>
      </c>
      <c r="C1228" s="20" t="n">
        <v>2</v>
      </c>
      <c r="D1228" s="20" t="n">
        <v>2</v>
      </c>
      <c r="E1228" s="20" t="n">
        <v>2</v>
      </c>
      <c r="F1228" s="20" t="n">
        <v>2</v>
      </c>
      <c r="G1228" s="20" t="n">
        <v>2</v>
      </c>
      <c r="I1228" s="8" t="n">
        <v>1</v>
      </c>
      <c r="J1228" s="8" t="n">
        <v>1</v>
      </c>
      <c r="K1228" s="8" t="n">
        <v>1</v>
      </c>
      <c r="L1228" s="8" t="n">
        <v>1</v>
      </c>
      <c r="M1228" s="8" t="n">
        <v>1</v>
      </c>
      <c r="N1228" s="8" t="n">
        <v>1</v>
      </c>
      <c r="P1228" s="8" t="n">
        <v>1</v>
      </c>
      <c r="Q1228" s="8" t="n">
        <v>1</v>
      </c>
      <c r="R1228" s="8" t="n">
        <v>1</v>
      </c>
      <c r="S1228" s="8" t="n">
        <v>1</v>
      </c>
      <c r="T1228" s="8" t="n">
        <v>1</v>
      </c>
      <c r="U1228" s="8" t="n">
        <v>1</v>
      </c>
      <c r="W1228" s="8" t="n">
        <v>1</v>
      </c>
      <c r="X1228" s="8" t="n">
        <v>1</v>
      </c>
      <c r="Y1228" s="8" t="n">
        <v>1</v>
      </c>
      <c r="Z1228" s="8" t="n">
        <v>1</v>
      </c>
      <c r="AA1228" s="8" t="n">
        <v>1</v>
      </c>
      <c r="AB1228" s="8" t="n">
        <v>1</v>
      </c>
      <c r="AD1228" s="8" t="n">
        <v>1</v>
      </c>
      <c r="AE1228" s="8" t="n">
        <v>1</v>
      </c>
      <c r="AF1228" s="8" t="n">
        <v>1</v>
      </c>
      <c r="AG1228" s="8" t="n">
        <v>1</v>
      </c>
      <c r="AH1228" s="8" t="n">
        <v>1</v>
      </c>
      <c r="AI1228" s="8" t="n">
        <v>1</v>
      </c>
      <c r="AK1228" s="8">
        <f>IF(($B$1228&lt;&gt;2)+($I$1228&lt;&gt;2)+($P$1228&lt;&gt;2)+($W$1228&lt;&gt;2)+($AD$1228&lt;&gt;2)=0,2,IF((($B$1228&lt;&gt;2)*$B$1228+($I$1228&lt;&gt;2)*$I$1228+($P$1228&lt;&gt;2)*$P$1228+($W$1228&lt;&gt;2)*$W$1228+($AD$1228&lt;&gt;2)*$AD$1228)/(($B$1228&lt;&gt;2)+($I$1228&lt;&gt;2)+($P$1228&lt;&gt;2)+($W$1228&lt;&gt;2)+($AD$1228&lt;&gt;2))&gt;=0.5,1,0))</f>
        <v/>
      </c>
      <c r="AL1228" s="8">
        <f>IF(($C$1228&lt;&gt;2)+($J$1228&lt;&gt;2)+($Q$1228&lt;&gt;2)+($X$1228&lt;&gt;2)+($AE$1228&lt;&gt;2)=0,2,IF((($C$1228&lt;&gt;2)*$C$1228+($J$1228&lt;&gt;2)*$J$1228+($Q$1228&lt;&gt;2)*$Q$1228+($X$1228&lt;&gt;2)*$X$1228+($AE$1228&lt;&gt;2)*$AE$1228)/(($C$1228&lt;&gt;2)+($J$1228&lt;&gt;2)+($Q$1228&lt;&gt;2)+($X$1228&lt;&gt;2)+($AE$1228&lt;&gt;2))&gt;=0.5,1,0))</f>
        <v/>
      </c>
      <c r="AM1228" s="8">
        <f>IF(($D$1228&lt;&gt;2)+($K$1228&lt;&gt;2)+($R$1228&lt;&gt;2)+($Y$1228&lt;&gt;2)+($AF$1228&lt;&gt;2)=0,2,IF((($D$1228&lt;&gt;2)*$D$1228+($K$1228&lt;&gt;2)*$K$1228+($R$1228&lt;&gt;2)*$R$1228+($Y$1228&lt;&gt;2)*$Y$1228+($AF$1228&lt;&gt;2)*$AF$1228)/(($D$1228&lt;&gt;2)+($K$1228&lt;&gt;2)+($R$1228&lt;&gt;2)+($Y$1228&lt;&gt;2)+($AF$1228&lt;&gt;2))&gt;=0.5,1,0))</f>
        <v/>
      </c>
      <c r="AN1228" s="8">
        <f>IF(($E$1228&lt;&gt;2)+($L$1228&lt;&gt;2)+($S$1228&lt;&gt;2)+($Z$1228&lt;&gt;2)+($AG$1228&lt;&gt;2)=0,2,IF((($E$1228&lt;&gt;2)*$E$1228+($L$1228&lt;&gt;2)*$L$1228+($S$1228&lt;&gt;2)*$S$1228+($Z$1228&lt;&gt;2)*$Z$1228+($AG$1228&lt;&gt;2)*$AG$1228)/(($E$1228&lt;&gt;2)+($L$1228&lt;&gt;2)+($S$1228&lt;&gt;2)+($Z$1228&lt;&gt;2)+($AG$1228&lt;&gt;2))&gt;=0.5,1,0))</f>
        <v/>
      </c>
      <c r="AO1228" s="8">
        <f>IF(($F$1228&lt;&gt;2)+($M$1228&lt;&gt;2)+($T$1228&lt;&gt;2)+($AA$1228&lt;&gt;2)+($AH$1228&lt;&gt;2)=0,2,IF((($F$1228&lt;&gt;2)*$F$1228+($M$1228&lt;&gt;2)*$M$1228+($T$1228&lt;&gt;2)*$T$1228+($AA$1228&lt;&gt;2)*$AA$1228+($AH$1228&lt;&gt;2)*$AH$1228)/(($F$1228&lt;&gt;2)+($M$1228&lt;&gt;2)+($T$1228&lt;&gt;2)+($AA$1228&lt;&gt;2)+($AH$1228&lt;&gt;2))&gt;=0.5,1,0))</f>
        <v/>
      </c>
      <c r="AP1228" s="8">
        <f>IF(($G$1228&lt;&gt;2)+($N$1228&lt;&gt;2)+($U$1228&lt;&gt;2)+($AB$1228&lt;&gt;2)+($AI$1228&lt;&gt;2)=0,2,IF((($G$1228&lt;&gt;2)*$G$1228+($N$1228&lt;&gt;2)*$N$1228+($U$1228&lt;&gt;2)*$U$1228+($AB$1228&lt;&gt;2)*$AB$1228+($AI$1228&lt;&gt;2)*$AI$1228)/(($G$1228&lt;&gt;2)+($N$1228&lt;&gt;2)+($U$1228&lt;&gt;2)+($AB$1228&lt;&gt;2)+($AI$1228&lt;&gt;2))&gt;=0.5,1,0))</f>
        <v/>
      </c>
      <c r="AR1228" s="16">
        <f>'Ground truth'!$B$5</f>
        <v/>
      </c>
      <c r="AS1228" s="16">
        <f>'Ground truth'!$C$5</f>
        <v/>
      </c>
      <c r="AT1228" s="16">
        <f>'Ground truth'!$D$5</f>
        <v/>
      </c>
      <c r="AU1228" s="16">
        <f>'Ground truth'!$E$5</f>
        <v/>
      </c>
      <c r="AV1228" s="16">
        <f>'Ground truth'!$F$5</f>
        <v/>
      </c>
      <c r="AW1228" s="16">
        <f>'Ground truth'!$G$5</f>
        <v/>
      </c>
    </row>
    <row r="1229">
      <c r="A1229" s="3" t="inlineStr">
        <is>
          <t>Onboard Computer</t>
        </is>
      </c>
      <c r="B1229" s="20" t="n">
        <v>2</v>
      </c>
      <c r="C1229" s="20" t="n">
        <v>2</v>
      </c>
      <c r="D1229" s="20" t="n">
        <v>2</v>
      </c>
      <c r="E1229" s="20" t="n">
        <v>2</v>
      </c>
      <c r="F1229" s="20" t="n">
        <v>2</v>
      </c>
      <c r="G1229" s="20" t="n">
        <v>2</v>
      </c>
      <c r="I1229" s="8" t="n">
        <v>1</v>
      </c>
      <c r="J1229" s="8" t="n">
        <v>1</v>
      </c>
      <c r="K1229" s="8" t="n">
        <v>1</v>
      </c>
      <c r="L1229" s="8" t="n">
        <v>1</v>
      </c>
      <c r="M1229" s="8" t="n">
        <v>1</v>
      </c>
      <c r="N1229" s="8" t="n">
        <v>1</v>
      </c>
      <c r="P1229" s="8" t="n">
        <v>1</v>
      </c>
      <c r="Q1229" s="8" t="n">
        <v>1</v>
      </c>
      <c r="R1229" s="8" t="n">
        <v>1</v>
      </c>
      <c r="S1229" s="8" t="n">
        <v>1</v>
      </c>
      <c r="T1229" s="8" t="n">
        <v>1</v>
      </c>
      <c r="U1229" s="8" t="n">
        <v>1</v>
      </c>
      <c r="W1229" s="8" t="n">
        <v>1</v>
      </c>
      <c r="X1229" s="8" t="n">
        <v>1</v>
      </c>
      <c r="Y1229" s="8" t="n">
        <v>1</v>
      </c>
      <c r="Z1229" s="8" t="n">
        <v>1</v>
      </c>
      <c r="AA1229" s="8" t="n">
        <v>1</v>
      </c>
      <c r="AB1229" s="8" t="n">
        <v>1</v>
      </c>
      <c r="AD1229" s="8" t="n">
        <v>1</v>
      </c>
      <c r="AE1229" s="8" t="n">
        <v>1</v>
      </c>
      <c r="AF1229" s="8" t="n">
        <v>1</v>
      </c>
      <c r="AG1229" s="8" t="n">
        <v>1</v>
      </c>
      <c r="AH1229" s="8" t="n">
        <v>1</v>
      </c>
      <c r="AI1229" s="8" t="n">
        <v>1</v>
      </c>
      <c r="AK1229" s="8">
        <f>IF(($B$1229&lt;&gt;2)+($I$1229&lt;&gt;2)+($P$1229&lt;&gt;2)+($W$1229&lt;&gt;2)+($AD$1229&lt;&gt;2)=0,2,IF((($B$1229&lt;&gt;2)*$B$1229+($I$1229&lt;&gt;2)*$I$1229+($P$1229&lt;&gt;2)*$P$1229+($W$1229&lt;&gt;2)*$W$1229+($AD$1229&lt;&gt;2)*$AD$1229)/(($B$1229&lt;&gt;2)+($I$1229&lt;&gt;2)+($P$1229&lt;&gt;2)+($W$1229&lt;&gt;2)+($AD$1229&lt;&gt;2))&gt;=0.5,1,0))</f>
        <v/>
      </c>
      <c r="AL1229" s="8">
        <f>IF(($C$1229&lt;&gt;2)+($J$1229&lt;&gt;2)+($Q$1229&lt;&gt;2)+($X$1229&lt;&gt;2)+($AE$1229&lt;&gt;2)=0,2,IF((($C$1229&lt;&gt;2)*$C$1229+($J$1229&lt;&gt;2)*$J$1229+($Q$1229&lt;&gt;2)*$Q$1229+($X$1229&lt;&gt;2)*$X$1229+($AE$1229&lt;&gt;2)*$AE$1229)/(($C$1229&lt;&gt;2)+($J$1229&lt;&gt;2)+($Q$1229&lt;&gt;2)+($X$1229&lt;&gt;2)+($AE$1229&lt;&gt;2))&gt;=0.5,1,0))</f>
        <v/>
      </c>
      <c r="AM1229" s="8">
        <f>IF(($D$1229&lt;&gt;2)+($K$1229&lt;&gt;2)+($R$1229&lt;&gt;2)+($Y$1229&lt;&gt;2)+($AF$1229&lt;&gt;2)=0,2,IF((($D$1229&lt;&gt;2)*$D$1229+($K$1229&lt;&gt;2)*$K$1229+($R$1229&lt;&gt;2)*$R$1229+($Y$1229&lt;&gt;2)*$Y$1229+($AF$1229&lt;&gt;2)*$AF$1229)/(($D$1229&lt;&gt;2)+($K$1229&lt;&gt;2)+($R$1229&lt;&gt;2)+($Y$1229&lt;&gt;2)+($AF$1229&lt;&gt;2))&gt;=0.5,1,0))</f>
        <v/>
      </c>
      <c r="AN1229" s="8">
        <f>IF(($E$1229&lt;&gt;2)+($L$1229&lt;&gt;2)+($S$1229&lt;&gt;2)+($Z$1229&lt;&gt;2)+($AG$1229&lt;&gt;2)=0,2,IF((($E$1229&lt;&gt;2)*$E$1229+($L$1229&lt;&gt;2)*$L$1229+($S$1229&lt;&gt;2)*$S$1229+($Z$1229&lt;&gt;2)*$Z$1229+($AG$1229&lt;&gt;2)*$AG$1229)/(($E$1229&lt;&gt;2)+($L$1229&lt;&gt;2)+($S$1229&lt;&gt;2)+($Z$1229&lt;&gt;2)+($AG$1229&lt;&gt;2))&gt;=0.5,1,0))</f>
        <v/>
      </c>
      <c r="AO1229" s="8">
        <f>IF(($F$1229&lt;&gt;2)+($M$1229&lt;&gt;2)+($T$1229&lt;&gt;2)+($AA$1229&lt;&gt;2)+($AH$1229&lt;&gt;2)=0,2,IF((($F$1229&lt;&gt;2)*$F$1229+($M$1229&lt;&gt;2)*$M$1229+($T$1229&lt;&gt;2)*$T$1229+($AA$1229&lt;&gt;2)*$AA$1229+($AH$1229&lt;&gt;2)*$AH$1229)/(($F$1229&lt;&gt;2)+($M$1229&lt;&gt;2)+($T$1229&lt;&gt;2)+($AA$1229&lt;&gt;2)+($AH$1229&lt;&gt;2))&gt;=0.5,1,0))</f>
        <v/>
      </c>
      <c r="AP1229" s="8">
        <f>IF(($G$1229&lt;&gt;2)+($N$1229&lt;&gt;2)+($U$1229&lt;&gt;2)+($AB$1229&lt;&gt;2)+($AI$1229&lt;&gt;2)=0,2,IF((($G$1229&lt;&gt;2)*$G$1229+($N$1229&lt;&gt;2)*$N$1229+($U$1229&lt;&gt;2)*$U$1229+($AB$1229&lt;&gt;2)*$AB$1229+($AI$1229&lt;&gt;2)*$AI$1229)/(($G$1229&lt;&gt;2)+($N$1229&lt;&gt;2)+($U$1229&lt;&gt;2)+($AB$1229&lt;&gt;2)+($AI$1229&lt;&gt;2))&gt;=0.5,1,0))</f>
        <v/>
      </c>
      <c r="AR1229" s="16">
        <f>'Ground truth'!$B$6</f>
        <v/>
      </c>
      <c r="AS1229" s="16">
        <f>'Ground truth'!$C$6</f>
        <v/>
      </c>
      <c r="AT1229" s="16">
        <f>'Ground truth'!$D$6</f>
        <v/>
      </c>
      <c r="AU1229" s="16">
        <f>'Ground truth'!$E$6</f>
        <v/>
      </c>
      <c r="AV1229" s="16">
        <f>'Ground truth'!$F$6</f>
        <v/>
      </c>
      <c r="AW1229" s="16">
        <f>'Ground truth'!$G$6</f>
        <v/>
      </c>
    </row>
    <row r="1230">
      <c r="A1230" s="3" t="inlineStr">
        <is>
          <t>Attitude Control System</t>
        </is>
      </c>
      <c r="B1230" s="20" t="n">
        <v>2</v>
      </c>
      <c r="C1230" s="20" t="n">
        <v>2</v>
      </c>
      <c r="D1230" s="20" t="n">
        <v>2</v>
      </c>
      <c r="E1230" s="20" t="n">
        <v>2</v>
      </c>
      <c r="F1230" s="20" t="n">
        <v>2</v>
      </c>
      <c r="G1230" s="20" t="n">
        <v>2</v>
      </c>
      <c r="I1230" s="8" t="n">
        <v>1</v>
      </c>
      <c r="J1230" s="8" t="n">
        <v>1</v>
      </c>
      <c r="K1230" s="8" t="n">
        <v>1</v>
      </c>
      <c r="L1230" s="8" t="n">
        <v>1</v>
      </c>
      <c r="M1230" s="8" t="n">
        <v>1</v>
      </c>
      <c r="N1230" s="8" t="n">
        <v>1</v>
      </c>
      <c r="P1230" s="8" t="n">
        <v>1</v>
      </c>
      <c r="Q1230" s="8" t="n">
        <v>1</v>
      </c>
      <c r="R1230" s="8" t="n">
        <v>1</v>
      </c>
      <c r="S1230" s="8" t="n">
        <v>1</v>
      </c>
      <c r="T1230" s="8" t="n">
        <v>1</v>
      </c>
      <c r="U1230" s="8" t="n">
        <v>1</v>
      </c>
      <c r="W1230" s="8" t="n">
        <v>1</v>
      </c>
      <c r="X1230" s="8" t="n">
        <v>1</v>
      </c>
      <c r="Y1230" s="8" t="n">
        <v>1</v>
      </c>
      <c r="Z1230" s="8" t="n">
        <v>1</v>
      </c>
      <c r="AA1230" s="8" t="n">
        <v>1</v>
      </c>
      <c r="AB1230" s="8" t="n">
        <v>1</v>
      </c>
      <c r="AD1230" s="8" t="n">
        <v>1</v>
      </c>
      <c r="AE1230" s="8" t="n">
        <v>1</v>
      </c>
      <c r="AF1230" s="8" t="n">
        <v>1</v>
      </c>
      <c r="AG1230" s="8" t="n">
        <v>1</v>
      </c>
      <c r="AH1230" s="8" t="n">
        <v>1</v>
      </c>
      <c r="AI1230" s="8" t="n">
        <v>1</v>
      </c>
      <c r="AK1230" s="8">
        <f>IF(($B$1230&lt;&gt;2)+($I$1230&lt;&gt;2)+($P$1230&lt;&gt;2)+($W$1230&lt;&gt;2)+($AD$1230&lt;&gt;2)=0,2,IF((($B$1230&lt;&gt;2)*$B$1230+($I$1230&lt;&gt;2)*$I$1230+($P$1230&lt;&gt;2)*$P$1230+($W$1230&lt;&gt;2)*$W$1230+($AD$1230&lt;&gt;2)*$AD$1230)/(($B$1230&lt;&gt;2)+($I$1230&lt;&gt;2)+($P$1230&lt;&gt;2)+($W$1230&lt;&gt;2)+($AD$1230&lt;&gt;2))&gt;=0.5,1,0))</f>
        <v/>
      </c>
      <c r="AL1230" s="8">
        <f>IF(($C$1230&lt;&gt;2)+($J$1230&lt;&gt;2)+($Q$1230&lt;&gt;2)+($X$1230&lt;&gt;2)+($AE$1230&lt;&gt;2)=0,2,IF((($C$1230&lt;&gt;2)*$C$1230+($J$1230&lt;&gt;2)*$J$1230+($Q$1230&lt;&gt;2)*$Q$1230+($X$1230&lt;&gt;2)*$X$1230+($AE$1230&lt;&gt;2)*$AE$1230)/(($C$1230&lt;&gt;2)+($J$1230&lt;&gt;2)+($Q$1230&lt;&gt;2)+($X$1230&lt;&gt;2)+($AE$1230&lt;&gt;2))&gt;=0.5,1,0))</f>
        <v/>
      </c>
      <c r="AM1230" s="8">
        <f>IF(($D$1230&lt;&gt;2)+($K$1230&lt;&gt;2)+($R$1230&lt;&gt;2)+($Y$1230&lt;&gt;2)+($AF$1230&lt;&gt;2)=0,2,IF((($D$1230&lt;&gt;2)*$D$1230+($K$1230&lt;&gt;2)*$K$1230+($R$1230&lt;&gt;2)*$R$1230+($Y$1230&lt;&gt;2)*$Y$1230+($AF$1230&lt;&gt;2)*$AF$1230)/(($D$1230&lt;&gt;2)+($K$1230&lt;&gt;2)+($R$1230&lt;&gt;2)+($Y$1230&lt;&gt;2)+($AF$1230&lt;&gt;2))&gt;=0.5,1,0))</f>
        <v/>
      </c>
      <c r="AN1230" s="8">
        <f>IF(($E$1230&lt;&gt;2)+($L$1230&lt;&gt;2)+($S$1230&lt;&gt;2)+($Z$1230&lt;&gt;2)+($AG$1230&lt;&gt;2)=0,2,IF((($E$1230&lt;&gt;2)*$E$1230+($L$1230&lt;&gt;2)*$L$1230+($S$1230&lt;&gt;2)*$S$1230+($Z$1230&lt;&gt;2)*$Z$1230+($AG$1230&lt;&gt;2)*$AG$1230)/(($E$1230&lt;&gt;2)+($L$1230&lt;&gt;2)+($S$1230&lt;&gt;2)+($Z$1230&lt;&gt;2)+($AG$1230&lt;&gt;2))&gt;=0.5,1,0))</f>
        <v/>
      </c>
      <c r="AO1230" s="8">
        <f>IF(($F$1230&lt;&gt;2)+($M$1230&lt;&gt;2)+($T$1230&lt;&gt;2)+($AA$1230&lt;&gt;2)+($AH$1230&lt;&gt;2)=0,2,IF((($F$1230&lt;&gt;2)*$F$1230+($M$1230&lt;&gt;2)*$M$1230+($T$1230&lt;&gt;2)*$T$1230+($AA$1230&lt;&gt;2)*$AA$1230+($AH$1230&lt;&gt;2)*$AH$1230)/(($F$1230&lt;&gt;2)+($M$1230&lt;&gt;2)+($T$1230&lt;&gt;2)+($AA$1230&lt;&gt;2)+($AH$1230&lt;&gt;2))&gt;=0.5,1,0))</f>
        <v/>
      </c>
      <c r="AP1230" s="8">
        <f>IF(($G$1230&lt;&gt;2)+($N$1230&lt;&gt;2)+($U$1230&lt;&gt;2)+($AB$1230&lt;&gt;2)+($AI$1230&lt;&gt;2)=0,2,IF((($G$1230&lt;&gt;2)*$G$1230+($N$1230&lt;&gt;2)*$N$1230+($U$1230&lt;&gt;2)*$U$1230+($AB$1230&lt;&gt;2)*$AB$1230+($AI$1230&lt;&gt;2)*$AI$1230)/(($G$1230&lt;&gt;2)+($N$1230&lt;&gt;2)+($U$1230&lt;&gt;2)+($AB$1230&lt;&gt;2)+($AI$1230&lt;&gt;2))&gt;=0.5,1,0))</f>
        <v/>
      </c>
      <c r="AR1230" s="16">
        <f>'Ground truth'!$B$7</f>
        <v/>
      </c>
      <c r="AS1230" s="16">
        <f>'Ground truth'!$C$7</f>
        <v/>
      </c>
      <c r="AT1230" s="16">
        <f>'Ground truth'!$D$7</f>
        <v/>
      </c>
      <c r="AU1230" s="16">
        <f>'Ground truth'!$E$7</f>
        <v/>
      </c>
      <c r="AV1230" s="16">
        <f>'Ground truth'!$F$7</f>
        <v/>
      </c>
      <c r="AW1230" s="16">
        <f>'Ground truth'!$G$7</f>
        <v/>
      </c>
    </row>
    <row r="1231">
      <c r="A1231" s="3" t="inlineStr">
        <is>
          <t>Payload</t>
        </is>
      </c>
      <c r="B1231" s="20" t="n">
        <v>2</v>
      </c>
      <c r="C1231" s="20" t="n">
        <v>2</v>
      </c>
      <c r="D1231" s="20" t="n">
        <v>2</v>
      </c>
      <c r="E1231" s="20" t="n">
        <v>2</v>
      </c>
      <c r="F1231" s="20" t="n">
        <v>2</v>
      </c>
      <c r="G1231" s="20" t="n">
        <v>2</v>
      </c>
      <c r="I1231" s="8" t="n">
        <v>1</v>
      </c>
      <c r="J1231" s="8" t="n">
        <v>1</v>
      </c>
      <c r="K1231" s="8" t="n">
        <v>1</v>
      </c>
      <c r="L1231" s="8" t="n">
        <v>1</v>
      </c>
      <c r="M1231" s="8" t="n">
        <v>1</v>
      </c>
      <c r="N1231" s="8" t="n">
        <v>1</v>
      </c>
      <c r="P1231" s="8" t="n">
        <v>1</v>
      </c>
      <c r="Q1231" s="8" t="n">
        <v>1</v>
      </c>
      <c r="R1231" s="8" t="n">
        <v>1</v>
      </c>
      <c r="S1231" s="8" t="n">
        <v>1</v>
      </c>
      <c r="T1231" s="8" t="n">
        <v>1</v>
      </c>
      <c r="U1231" s="8" t="n">
        <v>1</v>
      </c>
      <c r="W1231" s="8" t="n">
        <v>1</v>
      </c>
      <c r="X1231" s="8" t="n">
        <v>1</v>
      </c>
      <c r="Y1231" s="8" t="n">
        <v>1</v>
      </c>
      <c r="Z1231" s="8" t="n">
        <v>1</v>
      </c>
      <c r="AA1231" s="8" t="n">
        <v>1</v>
      </c>
      <c r="AB1231" s="8" t="n">
        <v>1</v>
      </c>
      <c r="AD1231" s="8" t="n">
        <v>1</v>
      </c>
      <c r="AE1231" s="8" t="n">
        <v>1</v>
      </c>
      <c r="AF1231" s="8" t="n">
        <v>1</v>
      </c>
      <c r="AG1231" s="8" t="n">
        <v>1</v>
      </c>
      <c r="AH1231" s="8" t="n">
        <v>1</v>
      </c>
      <c r="AI1231" s="8" t="n">
        <v>1</v>
      </c>
      <c r="AK1231" s="8">
        <f>IF(($B$1231&lt;&gt;2)+($I$1231&lt;&gt;2)+($P$1231&lt;&gt;2)+($W$1231&lt;&gt;2)+($AD$1231&lt;&gt;2)=0,2,IF((($B$1231&lt;&gt;2)*$B$1231+($I$1231&lt;&gt;2)*$I$1231+($P$1231&lt;&gt;2)*$P$1231+($W$1231&lt;&gt;2)*$W$1231+($AD$1231&lt;&gt;2)*$AD$1231)/(($B$1231&lt;&gt;2)+($I$1231&lt;&gt;2)+($P$1231&lt;&gt;2)+($W$1231&lt;&gt;2)+($AD$1231&lt;&gt;2))&gt;=0.5,1,0))</f>
        <v/>
      </c>
      <c r="AL1231" s="8">
        <f>IF(($C$1231&lt;&gt;2)+($J$1231&lt;&gt;2)+($Q$1231&lt;&gt;2)+($X$1231&lt;&gt;2)+($AE$1231&lt;&gt;2)=0,2,IF((($C$1231&lt;&gt;2)*$C$1231+($J$1231&lt;&gt;2)*$J$1231+($Q$1231&lt;&gt;2)*$Q$1231+($X$1231&lt;&gt;2)*$X$1231+($AE$1231&lt;&gt;2)*$AE$1231)/(($C$1231&lt;&gt;2)+($J$1231&lt;&gt;2)+($Q$1231&lt;&gt;2)+($X$1231&lt;&gt;2)+($AE$1231&lt;&gt;2))&gt;=0.5,1,0))</f>
        <v/>
      </c>
      <c r="AM1231" s="8">
        <f>IF(($D$1231&lt;&gt;2)+($K$1231&lt;&gt;2)+($R$1231&lt;&gt;2)+($Y$1231&lt;&gt;2)+($AF$1231&lt;&gt;2)=0,2,IF((($D$1231&lt;&gt;2)*$D$1231+($K$1231&lt;&gt;2)*$K$1231+($R$1231&lt;&gt;2)*$R$1231+($Y$1231&lt;&gt;2)*$Y$1231+($AF$1231&lt;&gt;2)*$AF$1231)/(($D$1231&lt;&gt;2)+($K$1231&lt;&gt;2)+($R$1231&lt;&gt;2)+($Y$1231&lt;&gt;2)+($AF$1231&lt;&gt;2))&gt;=0.5,1,0))</f>
        <v/>
      </c>
      <c r="AN1231" s="8">
        <f>IF(($E$1231&lt;&gt;2)+($L$1231&lt;&gt;2)+($S$1231&lt;&gt;2)+($Z$1231&lt;&gt;2)+($AG$1231&lt;&gt;2)=0,2,IF((($E$1231&lt;&gt;2)*$E$1231+($L$1231&lt;&gt;2)*$L$1231+($S$1231&lt;&gt;2)*$S$1231+($Z$1231&lt;&gt;2)*$Z$1231+($AG$1231&lt;&gt;2)*$AG$1231)/(($E$1231&lt;&gt;2)+($L$1231&lt;&gt;2)+($S$1231&lt;&gt;2)+($Z$1231&lt;&gt;2)+($AG$1231&lt;&gt;2))&gt;=0.5,1,0))</f>
        <v/>
      </c>
      <c r="AO1231" s="8">
        <f>IF(($F$1231&lt;&gt;2)+($M$1231&lt;&gt;2)+($T$1231&lt;&gt;2)+($AA$1231&lt;&gt;2)+($AH$1231&lt;&gt;2)=0,2,IF((($F$1231&lt;&gt;2)*$F$1231+($M$1231&lt;&gt;2)*$M$1231+($T$1231&lt;&gt;2)*$T$1231+($AA$1231&lt;&gt;2)*$AA$1231+($AH$1231&lt;&gt;2)*$AH$1231)/(($F$1231&lt;&gt;2)+($M$1231&lt;&gt;2)+($T$1231&lt;&gt;2)+($AA$1231&lt;&gt;2)+($AH$1231&lt;&gt;2))&gt;=0.5,1,0))</f>
        <v/>
      </c>
      <c r="AP1231" s="8">
        <f>IF(($G$1231&lt;&gt;2)+($N$1231&lt;&gt;2)+($U$1231&lt;&gt;2)+($AB$1231&lt;&gt;2)+($AI$1231&lt;&gt;2)=0,2,IF((($G$1231&lt;&gt;2)*$G$1231+($N$1231&lt;&gt;2)*$N$1231+($U$1231&lt;&gt;2)*$U$1231+($AB$1231&lt;&gt;2)*$AB$1231+($AI$1231&lt;&gt;2)*$AI$1231)/(($G$1231&lt;&gt;2)+($N$1231&lt;&gt;2)+($U$1231&lt;&gt;2)+($AB$1231&lt;&gt;2)+($AI$1231&lt;&gt;2))&gt;=0.5,1,0))</f>
        <v/>
      </c>
      <c r="AR1231" s="16">
        <f>'Ground truth'!$B$8</f>
        <v/>
      </c>
      <c r="AS1231" s="16">
        <f>'Ground truth'!$C$8</f>
        <v/>
      </c>
      <c r="AT1231" s="16">
        <f>'Ground truth'!$D$8</f>
        <v/>
      </c>
      <c r="AU1231" s="16">
        <f>'Ground truth'!$E$8</f>
        <v/>
      </c>
      <c r="AV1231" s="16">
        <f>'Ground truth'!$F$8</f>
        <v/>
      </c>
      <c r="AW1231" s="16">
        <f>'Ground truth'!$G$8</f>
        <v/>
      </c>
    </row>
    <row r="1233">
      <c r="A1233" s="17" t="inlineStr">
        <is>
          <t>metrics — confident-only (unsure excluded from denominators)</t>
        </is>
      </c>
      <c r="B1233" s="10" t="inlineStr">
        <is>
          <t>run 1</t>
        </is>
      </c>
      <c r="C1233" s="10" t="inlineStr">
        <is>
          <t>run 2</t>
        </is>
      </c>
      <c r="D1233" s="10" t="inlineStr">
        <is>
          <t>run 3</t>
        </is>
      </c>
      <c r="E1233" s="10" t="inlineStr">
        <is>
          <t>run 4</t>
        </is>
      </c>
      <c r="F1233" s="10" t="inlineStr">
        <is>
          <t>run 5</t>
        </is>
      </c>
      <c r="G1233" s="10" t="inlineStr">
        <is>
          <t>avg-matrix</t>
        </is>
      </c>
      <c r="H1233" s="10" t="inlineStr">
        <is>
          <t>mean</t>
        </is>
      </c>
      <c r="I1233" s="10" t="inlineStr">
        <is>
          <t>std (pop.)</t>
        </is>
      </c>
      <c r="J1233" s="17" t="inlineStr">
        <is>
          <t>notes</t>
        </is>
      </c>
    </row>
    <row r="1234">
      <c r="A1234" s="7" t="inlineStr">
        <is>
          <t>TP</t>
        </is>
      </c>
      <c r="B1234" s="7">
        <f>SUMPRODUCT(($B$1226:$G$1231=1)*('Ground truth'!$B$3:$G$8=1))</f>
        <v/>
      </c>
      <c r="C1234" s="7">
        <f>SUMPRODUCT(($I$1226:$N$1231=1)*('Ground truth'!$B$3:$G$8=1))</f>
        <v/>
      </c>
      <c r="D1234" s="7">
        <f>SUMPRODUCT(($P$1226:$U$1231=1)*('Ground truth'!$B$3:$G$8=1))</f>
        <v/>
      </c>
      <c r="E1234" s="7">
        <f>SUMPRODUCT(($W$1226:$AB$1231=1)*('Ground truth'!$B$3:$G$8=1))</f>
        <v/>
      </c>
      <c r="F1234" s="7">
        <f>SUMPRODUCT(($AD$1226:$AI$1231=1)*('Ground truth'!$B$3:$G$8=1))</f>
        <v/>
      </c>
      <c r="G1234" s="7">
        <f>SUMPRODUCT(($AK$1226:$AP$1231=1)*('Ground truth'!$B$3:$G$8=1))</f>
        <v/>
      </c>
      <c r="H1234" s="12">
        <f>AVERAGE($B$1234:$F$1234)</f>
        <v/>
      </c>
      <c r="I1234" s="12">
        <f>STDEV.P($B$1234:$F$1234)</f>
        <v/>
      </c>
    </row>
    <row r="1235">
      <c r="A1235" s="7" t="inlineStr">
        <is>
          <t>TN</t>
        </is>
      </c>
      <c r="B1235" s="7">
        <f>SUMPRODUCT(($B$1226:$G$1231=0)*('Ground truth'!$B$3:$G$8=0))</f>
        <v/>
      </c>
      <c r="C1235" s="7">
        <f>SUMPRODUCT(($I$1226:$N$1231=0)*('Ground truth'!$B$3:$G$8=0))</f>
        <v/>
      </c>
      <c r="D1235" s="7">
        <f>SUMPRODUCT(($P$1226:$U$1231=0)*('Ground truth'!$B$3:$G$8=0))</f>
        <v/>
      </c>
      <c r="E1235" s="7">
        <f>SUMPRODUCT(($W$1226:$AB$1231=0)*('Ground truth'!$B$3:$G$8=0))</f>
        <v/>
      </c>
      <c r="F1235" s="7">
        <f>SUMPRODUCT(($AD$1226:$AI$1231=0)*('Ground truth'!$B$3:$G$8=0))</f>
        <v/>
      </c>
      <c r="G1235" s="7">
        <f>SUMPRODUCT(($AK$1226:$AP$1231=0)*('Ground truth'!$B$3:$G$8=0))</f>
        <v/>
      </c>
      <c r="H1235" s="12">
        <f>AVERAGE($B$1235:$F$1235)</f>
        <v/>
      </c>
      <c r="I1235" s="12">
        <f>STDEV.P($B$1235:$F$1235)</f>
        <v/>
      </c>
    </row>
    <row r="1236">
      <c r="A1236" s="7" t="inlineStr">
        <is>
          <t>FP</t>
        </is>
      </c>
      <c r="B1236" s="7">
        <f>SUMPRODUCT(($B$1226:$G$1231=1)*('Ground truth'!$B$3:$G$8=0))</f>
        <v/>
      </c>
      <c r="C1236" s="7">
        <f>SUMPRODUCT(($I$1226:$N$1231=1)*('Ground truth'!$B$3:$G$8=0))</f>
        <v/>
      </c>
      <c r="D1236" s="7">
        <f>SUMPRODUCT(($P$1226:$U$1231=1)*('Ground truth'!$B$3:$G$8=0))</f>
        <v/>
      </c>
      <c r="E1236" s="7">
        <f>SUMPRODUCT(($W$1226:$AB$1231=1)*('Ground truth'!$B$3:$G$8=0))</f>
        <v/>
      </c>
      <c r="F1236" s="7">
        <f>SUMPRODUCT(($AD$1226:$AI$1231=1)*('Ground truth'!$B$3:$G$8=0))</f>
        <v/>
      </c>
      <c r="G1236" s="7">
        <f>SUMPRODUCT(($AK$1226:$AP$1231=1)*('Ground truth'!$B$3:$G$8=0))</f>
        <v/>
      </c>
      <c r="H1236" s="12">
        <f>AVERAGE($B$1236:$F$1236)</f>
        <v/>
      </c>
      <c r="I1236" s="12">
        <f>STDEV.P($B$1236:$F$1236)</f>
        <v/>
      </c>
    </row>
    <row r="1237">
      <c r="A1237" s="7" t="inlineStr">
        <is>
          <t>FN</t>
        </is>
      </c>
      <c r="B1237" s="7">
        <f>SUMPRODUCT(($B$1226:$G$1231=0)*('Ground truth'!$B$3:$G$8=1))</f>
        <v/>
      </c>
      <c r="C1237" s="7">
        <f>SUMPRODUCT(($I$1226:$N$1231=0)*('Ground truth'!$B$3:$G$8=1))</f>
        <v/>
      </c>
      <c r="D1237" s="7">
        <f>SUMPRODUCT(($P$1226:$U$1231=0)*('Ground truth'!$B$3:$G$8=1))</f>
        <v/>
      </c>
      <c r="E1237" s="7">
        <f>SUMPRODUCT(($W$1226:$AB$1231=0)*('Ground truth'!$B$3:$G$8=1))</f>
        <v/>
      </c>
      <c r="F1237" s="7">
        <f>SUMPRODUCT(($AD$1226:$AI$1231=0)*('Ground truth'!$B$3:$G$8=1))</f>
        <v/>
      </c>
      <c r="G1237" s="7">
        <f>SUMPRODUCT(($AK$1226:$AP$1231=0)*('Ground truth'!$B$3:$G$8=1))</f>
        <v/>
      </c>
      <c r="H1237" s="12">
        <f>AVERAGE($B$1237:$F$1237)</f>
        <v/>
      </c>
      <c r="I1237" s="12">
        <f>STDEV.P($B$1237:$F$1237)</f>
        <v/>
      </c>
    </row>
    <row r="1238">
      <c r="A1238" s="4" t="inlineStr">
        <is>
          <t>Precision</t>
        </is>
      </c>
      <c r="B1238" s="12">
        <f>IFERROR($B$1234/($B$1234+$B$1236),0)</f>
        <v/>
      </c>
      <c r="C1238" s="12">
        <f>IFERROR($C$1234/($C$1234+$C$1236),0)</f>
        <v/>
      </c>
      <c r="D1238" s="12">
        <f>IFERROR($D$1234/($D$1234+$D$1236),0)</f>
        <v/>
      </c>
      <c r="E1238" s="12">
        <f>IFERROR($E$1234/($E$1234+$E$1236),0)</f>
        <v/>
      </c>
      <c r="F1238" s="12">
        <f>IFERROR($F$1234/($F$1234+$F$1236),0)</f>
        <v/>
      </c>
      <c r="G1238" s="12">
        <f>IFERROR($G$1234/($G$1234+$G$1236),0)</f>
        <v/>
      </c>
      <c r="H1238" s="18">
        <f>AVERAGE($B$1238:$F$1238)</f>
        <v/>
      </c>
      <c r="I1238" s="18">
        <f>STDEV.P($B$1238:$F$1238)</f>
        <v/>
      </c>
    </row>
    <row r="1239">
      <c r="A1239" s="4" t="inlineStr">
        <is>
          <t>Recall</t>
        </is>
      </c>
      <c r="B1239" s="12">
        <f>IFERROR($B$1234/($B$1234+$B$1237),0)</f>
        <v/>
      </c>
      <c r="C1239" s="12">
        <f>IFERROR($C$1234/($C$1234+$C$1237),0)</f>
        <v/>
      </c>
      <c r="D1239" s="12">
        <f>IFERROR($D$1234/($D$1234+$D$1237),0)</f>
        <v/>
      </c>
      <c r="E1239" s="12">
        <f>IFERROR($E$1234/($E$1234+$E$1237),0)</f>
        <v/>
      </c>
      <c r="F1239" s="12">
        <f>IFERROR($F$1234/($F$1234+$F$1237),0)</f>
        <v/>
      </c>
      <c r="G1239" s="12">
        <f>IFERROR($G$1234/($G$1234+$G$1237),0)</f>
        <v/>
      </c>
      <c r="H1239" s="18">
        <f>AVERAGE($B$1239:$F$1239)</f>
        <v/>
      </c>
      <c r="I1239" s="18">
        <f>STDEV.P($B$1239:$F$1239)</f>
        <v/>
      </c>
    </row>
    <row r="1240">
      <c r="A1240" s="4" t="inlineStr">
        <is>
          <t>F1</t>
        </is>
      </c>
      <c r="B1240" s="12">
        <f>IFERROR(2*$B$1238*$B$1239/($B$1238+$B$1239),0)</f>
        <v/>
      </c>
      <c r="C1240" s="12">
        <f>IFERROR(2*$C$1238*$C$1239/($C$1238+$C$1239),0)</f>
        <v/>
      </c>
      <c r="D1240" s="12">
        <f>IFERROR(2*$D$1238*$D$1239/($D$1238+$D$1239),0)</f>
        <v/>
      </c>
      <c r="E1240" s="12">
        <f>IFERROR(2*$E$1238*$E$1239/($E$1238+$E$1239),0)</f>
        <v/>
      </c>
      <c r="F1240" s="12">
        <f>IFERROR(2*$F$1238*$F$1239/($F$1238+$F$1239),0)</f>
        <v/>
      </c>
      <c r="G1240" s="12">
        <f>IFERROR(2*$G$1238*$G$1239/($G$1238+$G$1239),0)</f>
        <v/>
      </c>
      <c r="H1240" s="18">
        <f>AVERAGE($B$1240:$F$1240)</f>
        <v/>
      </c>
      <c r="I1240" s="18">
        <f>STDEV.P($B$1240:$F$1240)</f>
        <v/>
      </c>
    </row>
    <row r="1241">
      <c r="A1241" s="4" t="inlineStr">
        <is>
          <t>Accuracy</t>
        </is>
      </c>
      <c r="B1241" s="12">
        <f>IFERROR(($B$1234+$B$1235)/($B$1234+$B$1235+$B$1236+$B$1237),0)</f>
        <v/>
      </c>
      <c r="C1241" s="12">
        <f>IFERROR(($C$1234+$C$1235)/($C$1234+$C$1235+$C$1236+$C$1237),0)</f>
        <v/>
      </c>
      <c r="D1241" s="12">
        <f>IFERROR(($D$1234+$D$1235)/($D$1234+$D$1235+$D$1236+$D$1237),0)</f>
        <v/>
      </c>
      <c r="E1241" s="12">
        <f>IFERROR(($E$1234+$E$1235)/($E$1234+$E$1235+$E$1236+$E$1237),0)</f>
        <v/>
      </c>
      <c r="F1241" s="12">
        <f>IFERROR(($F$1234+$F$1235)/($F$1234+$F$1235+$F$1236+$F$1237),0)</f>
        <v/>
      </c>
      <c r="G1241" s="12">
        <f>IFERROR(($G$1234+$G$1235)/($G$1234+$G$1235+$G$1236+$G$1237),0)</f>
        <v/>
      </c>
      <c r="H1241" s="18">
        <f>AVERAGE($B$1241:$F$1241)</f>
        <v/>
      </c>
      <c r="I1241" s="18">
        <f>STDEV.P($B$1241:$F$1241)</f>
        <v/>
      </c>
    </row>
    <row r="1242">
      <c r="A1242" s="4" t="inlineStr">
        <is>
          <t>Edit distance</t>
        </is>
      </c>
      <c r="B1242" s="12">
        <f>SUMPRODUCT(ABS('Ground truth'!$B$3:$G$8-$B$1226:$G$1231))</f>
        <v/>
      </c>
      <c r="C1242" s="12">
        <f>SUMPRODUCT(ABS('Ground truth'!$B$3:$G$8-$I$1226:$N$1231))</f>
        <v/>
      </c>
      <c r="D1242" s="12">
        <f>SUMPRODUCT(ABS('Ground truth'!$B$3:$G$8-$P$1226:$U$1231))</f>
        <v/>
      </c>
      <c r="E1242" s="12">
        <f>SUMPRODUCT(ABS('Ground truth'!$B$3:$G$8-$W$1226:$AB$1231))</f>
        <v/>
      </c>
      <c r="F1242" s="12">
        <f>SUMPRODUCT(ABS('Ground truth'!$B$3:$G$8-$AD$1226:$AI$1231))</f>
        <v/>
      </c>
      <c r="G1242" s="12">
        <f>SUMPRODUCT(ABS('Ground truth'!$B$3:$G$8-$AK$1226:$AP$1231))</f>
        <v/>
      </c>
      <c r="H1242" s="18">
        <f>AVERAGE($B$1242:$F$1242)</f>
        <v/>
      </c>
      <c r="I1242" s="18">
        <f>STDEV.P($B$1242:$F$1242)</f>
        <v/>
      </c>
    </row>
    <row r="1243">
      <c r="A1243" s="4" t="inlineStr">
        <is>
          <t>Spectral distance</t>
        </is>
      </c>
      <c r="B1243" s="12">
        <f>SQRT(SUMPRODUCT(('Ground truth'!$J$3:$J$8-$B$1253:$B$1258)^2))</f>
        <v/>
      </c>
      <c r="C1243" s="12">
        <f>SQRT(SUMPRODUCT(('Ground truth'!$J$3:$J$8-$C$1253:$C$1258)^2))</f>
        <v/>
      </c>
      <c r="D1243" s="12">
        <f>SQRT(SUMPRODUCT(('Ground truth'!$J$3:$J$8-$D$1253:$D$1258)^2))</f>
        <v/>
      </c>
      <c r="E1243" s="12">
        <f>SQRT(SUMPRODUCT(('Ground truth'!$J$3:$J$8-$E$1253:$E$1258)^2))</f>
        <v/>
      </c>
      <c r="F1243" s="12">
        <f>SQRT(SUMPRODUCT(('Ground truth'!$J$3:$J$8-$F$1253:$F$1258)^2))</f>
        <v/>
      </c>
      <c r="G1243" s="12">
        <f>SQRT(SUMPRODUCT(('Ground truth'!$J$3:$J$8-$G$1253:$G$1258)^2))</f>
        <v/>
      </c>
      <c r="H1243" s="18">
        <f>AVERAGE($B$1243:$F$1243)</f>
        <v/>
      </c>
      <c r="I1243" s="18">
        <f>STDEV.P($B$1243:$F$1243)</f>
        <v/>
      </c>
    </row>
    <row r="1244">
      <c r="A1244" s="4" t="inlineStr">
        <is>
          <t>Unsure cells</t>
        </is>
      </c>
      <c r="B1244" s="7">
        <f>COUNTIF($B$1226:$G$1231,2)</f>
        <v/>
      </c>
      <c r="C1244" s="7">
        <f>COUNTIF($I$1226:$N$1231,2)</f>
        <v/>
      </c>
      <c r="D1244" s="7">
        <f>COUNTIF($P$1226:$U$1231,2)</f>
        <v/>
      </c>
      <c r="E1244" s="7">
        <f>COUNTIF($W$1226:$AB$1231,2)</f>
        <v/>
      </c>
      <c r="F1244" s="7">
        <f>COUNTIF($AD$1226:$AI$1231,2)</f>
        <v/>
      </c>
      <c r="G1244" s="7">
        <f>COUNTIF($AK$1226:$AP$1231,2)</f>
        <v/>
      </c>
      <c r="H1244" s="12">
        <f>AVERAGE($B$1244:$F$1244)</f>
        <v/>
      </c>
      <c r="I1244" s="12">
        <f>STDEV.P($B$1244:$F$1244)</f>
        <v/>
      </c>
    </row>
    <row r="1245">
      <c r="A1245" s="3" t="inlineStr">
        <is>
          <t>eigenvalues (real part, numpy order; pasted)</t>
        </is>
      </c>
    </row>
    <row r="1246">
      <c r="A1246" s="3" t="inlineStr">
        <is>
          <t xml:space="preserve">  λ1</t>
        </is>
      </c>
      <c r="B1246" s="19" t="n">
        <v>12</v>
      </c>
      <c r="C1246" s="19" t="n">
        <v>6.000000000000001</v>
      </c>
      <c r="D1246" s="19" t="n">
        <v>6.000000000000001</v>
      </c>
      <c r="E1246" s="19" t="n">
        <v>6.000000000000001</v>
      </c>
      <c r="F1246" s="19" t="n">
        <v>6.000000000000001</v>
      </c>
      <c r="G1246" s="19" t="n">
        <v>6.000000000000001</v>
      </c>
    </row>
    <row r="1247">
      <c r="A1247" s="3" t="inlineStr">
        <is>
          <t xml:space="preserve">  λ2</t>
        </is>
      </c>
      <c r="B1247" s="19" t="n">
        <v>-8.772668280098325e-48</v>
      </c>
      <c r="C1247" s="19" t="n">
        <v>-4.386334140049162e-48</v>
      </c>
      <c r="D1247" s="19" t="n">
        <v>-4.386334140049162e-48</v>
      </c>
      <c r="E1247" s="19" t="n">
        <v>-4.386334140049162e-48</v>
      </c>
      <c r="F1247" s="19" t="n">
        <v>-4.386334140049162e-48</v>
      </c>
      <c r="G1247" s="19" t="n">
        <v>-4.386334140049162e-48</v>
      </c>
    </row>
    <row r="1248">
      <c r="A1248" s="3" t="inlineStr">
        <is>
          <t xml:space="preserve">  λ3</t>
        </is>
      </c>
      <c r="B1248" s="19" t="n">
        <v>0</v>
      </c>
      <c r="C1248" s="19" t="n">
        <v>0</v>
      </c>
      <c r="D1248" s="19" t="n">
        <v>0</v>
      </c>
      <c r="E1248" s="19" t="n">
        <v>0</v>
      </c>
      <c r="F1248" s="19" t="n">
        <v>0</v>
      </c>
      <c r="G1248" s="19" t="n">
        <v>0</v>
      </c>
    </row>
    <row r="1249">
      <c r="A1249" s="3" t="inlineStr">
        <is>
          <t xml:space="preserve">  λ4</t>
        </is>
      </c>
      <c r="B1249" s="19" t="n">
        <v>2.736911063134407e-48</v>
      </c>
      <c r="C1249" s="19" t="n">
        <v>1.368455531567204e-48</v>
      </c>
      <c r="D1249" s="19" t="n">
        <v>1.368455531567204e-48</v>
      </c>
      <c r="E1249" s="19" t="n">
        <v>1.368455531567204e-48</v>
      </c>
      <c r="F1249" s="19" t="n">
        <v>1.368455531567204e-48</v>
      </c>
      <c r="G1249" s="19" t="n">
        <v>1.368455531567204e-48</v>
      </c>
    </row>
    <row r="1250">
      <c r="A1250" s="3" t="inlineStr">
        <is>
          <t xml:space="preserve">  λ5</t>
        </is>
      </c>
      <c r="B1250" s="19" t="n">
        <v>2.740971465239936e-80</v>
      </c>
      <c r="C1250" s="19" t="n">
        <v>1.370485732619968e-80</v>
      </c>
      <c r="D1250" s="19" t="n">
        <v>1.370485732619968e-80</v>
      </c>
      <c r="E1250" s="19" t="n">
        <v>1.370485732619968e-80</v>
      </c>
      <c r="F1250" s="19" t="n">
        <v>1.370485732619968e-80</v>
      </c>
      <c r="G1250" s="19" t="n">
        <v>1.370485732619968e-80</v>
      </c>
    </row>
    <row r="1251">
      <c r="A1251" s="3" t="inlineStr">
        <is>
          <t xml:space="preserve">  λ6</t>
        </is>
      </c>
      <c r="B1251" s="19" t="n">
        <v>2.740971465239936e-80</v>
      </c>
      <c r="C1251" s="19" t="n">
        <v>1.370485732619968e-80</v>
      </c>
      <c r="D1251" s="19" t="n">
        <v>1.370485732619968e-80</v>
      </c>
      <c r="E1251" s="19" t="n">
        <v>1.370485732619968e-80</v>
      </c>
      <c r="F1251" s="19" t="n">
        <v>1.370485732619968e-80</v>
      </c>
      <c r="G1251" s="19" t="n">
        <v>1.370485732619968e-80</v>
      </c>
    </row>
    <row r="1252">
      <c r="A1252" s="3" t="inlineStr">
        <is>
          <t>eigenvalues sorted desc (LARGE)</t>
        </is>
      </c>
    </row>
    <row r="1253">
      <c r="A1253" s="3" t="inlineStr">
        <is>
          <t xml:space="preserve">  λ(1)</t>
        </is>
      </c>
      <c r="B1253" s="19">
        <f>LARGE($B$1246:$B$1251,1)</f>
        <v/>
      </c>
      <c r="C1253" s="19">
        <f>LARGE($C$1246:$C$1251,1)</f>
        <v/>
      </c>
      <c r="D1253" s="19">
        <f>LARGE($D$1246:$D$1251,1)</f>
        <v/>
      </c>
      <c r="E1253" s="19">
        <f>LARGE($E$1246:$E$1251,1)</f>
        <v/>
      </c>
      <c r="F1253" s="19">
        <f>LARGE($F$1246:$F$1251,1)</f>
        <v/>
      </c>
      <c r="G1253" s="19">
        <f>LARGE($G$1246:$G$1251,1)</f>
        <v/>
      </c>
    </row>
    <row r="1254">
      <c r="A1254" s="3" t="inlineStr">
        <is>
          <t xml:space="preserve">  λ(2)</t>
        </is>
      </c>
      <c r="B1254" s="19">
        <f>LARGE($B$1246:$B$1251,2)</f>
        <v/>
      </c>
      <c r="C1254" s="19">
        <f>LARGE($C$1246:$C$1251,2)</f>
        <v/>
      </c>
      <c r="D1254" s="19">
        <f>LARGE($D$1246:$D$1251,2)</f>
        <v/>
      </c>
      <c r="E1254" s="19">
        <f>LARGE($E$1246:$E$1251,2)</f>
        <v/>
      </c>
      <c r="F1254" s="19">
        <f>LARGE($F$1246:$F$1251,2)</f>
        <v/>
      </c>
      <c r="G1254" s="19">
        <f>LARGE($G$1246:$G$1251,2)</f>
        <v/>
      </c>
    </row>
    <row r="1255">
      <c r="A1255" s="3" t="inlineStr">
        <is>
          <t xml:space="preserve">  λ(3)</t>
        </is>
      </c>
      <c r="B1255" s="19">
        <f>LARGE($B$1246:$B$1251,3)</f>
        <v/>
      </c>
      <c r="C1255" s="19">
        <f>LARGE($C$1246:$C$1251,3)</f>
        <v/>
      </c>
      <c r="D1255" s="19">
        <f>LARGE($D$1246:$D$1251,3)</f>
        <v/>
      </c>
      <c r="E1255" s="19">
        <f>LARGE($E$1246:$E$1251,3)</f>
        <v/>
      </c>
      <c r="F1255" s="19">
        <f>LARGE($F$1246:$F$1251,3)</f>
        <v/>
      </c>
      <c r="G1255" s="19">
        <f>LARGE($G$1246:$G$1251,3)</f>
        <v/>
      </c>
    </row>
    <row r="1256">
      <c r="A1256" s="3" t="inlineStr">
        <is>
          <t xml:space="preserve">  λ(4)</t>
        </is>
      </c>
      <c r="B1256" s="19">
        <f>LARGE($B$1246:$B$1251,4)</f>
        <v/>
      </c>
      <c r="C1256" s="19">
        <f>LARGE($C$1246:$C$1251,4)</f>
        <v/>
      </c>
      <c r="D1256" s="19">
        <f>LARGE($D$1246:$D$1251,4)</f>
        <v/>
      </c>
      <c r="E1256" s="19">
        <f>LARGE($E$1246:$E$1251,4)</f>
        <v/>
      </c>
      <c r="F1256" s="19">
        <f>LARGE($F$1246:$F$1251,4)</f>
        <v/>
      </c>
      <c r="G1256" s="19">
        <f>LARGE($G$1246:$G$1251,4)</f>
        <v/>
      </c>
    </row>
    <row r="1257">
      <c r="A1257" s="3" t="inlineStr">
        <is>
          <t xml:space="preserve">  λ(5)</t>
        </is>
      </c>
      <c r="B1257" s="19">
        <f>LARGE($B$1246:$B$1251,5)</f>
        <v/>
      </c>
      <c r="C1257" s="19">
        <f>LARGE($C$1246:$C$1251,5)</f>
        <v/>
      </c>
      <c r="D1257" s="19">
        <f>LARGE($D$1246:$D$1251,5)</f>
        <v/>
      </c>
      <c r="E1257" s="19">
        <f>LARGE($E$1246:$E$1251,5)</f>
        <v/>
      </c>
      <c r="F1257" s="19">
        <f>LARGE($F$1246:$F$1251,5)</f>
        <v/>
      </c>
      <c r="G1257" s="19">
        <f>LARGE($G$1246:$G$1251,5)</f>
        <v/>
      </c>
    </row>
    <row r="1258">
      <c r="A1258" s="3" t="inlineStr">
        <is>
          <t xml:space="preserve">  λ(6)</t>
        </is>
      </c>
      <c r="B1258" s="19">
        <f>LARGE($B$1246:$B$1251,6)</f>
        <v/>
      </c>
      <c r="C1258" s="19">
        <f>LARGE($C$1246:$C$1251,6)</f>
        <v/>
      </c>
      <c r="D1258" s="19">
        <f>LARGE($D$1246:$D$1251,6)</f>
        <v/>
      </c>
      <c r="E1258" s="19">
        <f>LARGE($E$1246:$E$1251,6)</f>
        <v/>
      </c>
      <c r="F1258" s="19">
        <f>LARGE($F$1246:$F$1251,6)</f>
        <v/>
      </c>
      <c r="G1258" s="19">
        <f>LARGE($G$1246:$G$1251,6)</f>
        <v/>
      </c>
    </row>
    <row r="1259">
      <c r="A1259" s="3" t="inlineStr">
        <is>
          <t>check: Σeig − trace (→0)</t>
        </is>
      </c>
      <c r="B1259" s="3">
        <f>ROUND(SUM($B$1246:$B$1251)-($B$1226+$C$1227+$D$1228+$E$1229+$F$1230+$G$1231),6)</f>
        <v/>
      </c>
      <c r="C1259" s="3">
        <f>ROUND(SUM($C$1246:$C$1251)-($I$1226+$J$1227+$K$1228+$L$1229+$M$1230+$N$1231),6)</f>
        <v/>
      </c>
      <c r="D1259" s="3">
        <f>ROUND(SUM($D$1246:$D$1251)-($P$1226+$Q$1227+$R$1228+$S$1229+$T$1230+$U$1231),6)</f>
        <v/>
      </c>
      <c r="E1259" s="3">
        <f>ROUND(SUM($E$1246:$E$1251)-($W$1226+$X$1227+$Y$1228+$Z$1229+$AA$1230+$AB$1231),6)</f>
        <v/>
      </c>
      <c r="F1259" s="3">
        <f>ROUND(SUM($F$1246:$F$1251)-($AD$1226+$AE$1227+$AF$1228+$AG$1229+$AH$1230+$AI$1231),6)</f>
        <v/>
      </c>
      <c r="G1259" s="3">
        <f>ROUND(SUM($G$1246:$G$1251)-($AK$1226+$AL$1227+$AM$1228+$AN$1229+$AO$1230+$AP$1231),6)</f>
        <v/>
      </c>
    </row>
    <row r="1260">
      <c r="A1260" s="3" t="inlineStr">
        <is>
          <t>check: Πeig − det (→0)</t>
        </is>
      </c>
      <c r="B1260" s="3">
        <f>ROUND(MDETERM($B$1226:$G$1231)-PRODUCT($B$1246:$B$1251),6)</f>
        <v/>
      </c>
      <c r="C1260" s="3">
        <f>ROUND(MDETERM($I$1226:$N$1231)-PRODUCT($C$1246:$C$1251),6)</f>
        <v/>
      </c>
      <c r="D1260" s="3">
        <f>ROUND(MDETERM($P$1226:$U$1231)-PRODUCT($D$1246:$D$1251),6)</f>
        <v/>
      </c>
      <c r="E1260" s="3">
        <f>ROUND(MDETERM($W$1226:$AB$1231)-PRODUCT($E$1246:$E$1251),6)</f>
        <v/>
      </c>
      <c r="F1260" s="3">
        <f>ROUND(MDETERM($AD$1226:$AI$1231)-PRODUCT($F$1246:$F$1251),6)</f>
        <v/>
      </c>
      <c r="G1260" s="3">
        <f>ROUND(MDETERM($AK$1226:$AP$1231)-PRODUCT($G$1246:$G$1251),6)</f>
        <v/>
      </c>
    </row>
    <row r="1261">
      <c r="A1261" s="3" t="inlineStr">
        <is>
          <t>complex eigenvalues?</t>
        </is>
      </c>
      <c r="B1261" s="3" t="inlineStr"/>
      <c r="C1261" s="3" t="inlineStr"/>
      <c r="D1261" s="3" t="inlineStr"/>
      <c r="E1261" s="3" t="inlineStr"/>
      <c r="F1261" s="3" t="inlineStr"/>
      <c r="G1261" s="3" t="inlineStr"/>
    </row>
    <row r="1262">
      <c r="A1262" s="3" t="inlineStr">
        <is>
          <t>check: det(M − λᵢI) per sorted λ (→0)</t>
        </is>
      </c>
    </row>
    <row r="1263">
      <c r="A1263" s="3" t="inlineStr">
        <is>
          <t xml:space="preserve">  det(M − λ(1)I)</t>
        </is>
      </c>
      <c r="B1263" s="3">
        <f t="array" ref="B1263">ROUND(MDETERM($B$1226:$G$1231-$B$1253*MUNIT(6)),6)</f>
        <v/>
      </c>
      <c r="C1263" s="3">
        <f t="array" ref="C1263">ROUND(MDETERM($I$1226:$N$1231-$C$1253*MUNIT(6)),6)</f>
        <v/>
      </c>
      <c r="D1263" s="3">
        <f t="array" ref="D1263">ROUND(MDETERM($P$1226:$U$1231-$D$1253*MUNIT(6)),6)</f>
        <v/>
      </c>
      <c r="E1263" s="3">
        <f t="array" ref="E1263">ROUND(MDETERM($W$1226:$AB$1231-$E$1253*MUNIT(6)),6)</f>
        <v/>
      </c>
      <c r="F1263" s="3">
        <f t="array" ref="F1263">ROUND(MDETERM($AD$1226:$AI$1231-$F$1253*MUNIT(6)),6)</f>
        <v/>
      </c>
      <c r="G1263" s="3">
        <f t="array" ref="G1263">ROUND(MDETERM($AK$1226:$AP$1231-$G$1253*MUNIT(6)),6)</f>
        <v/>
      </c>
    </row>
    <row r="1264">
      <c r="A1264" s="3" t="inlineStr">
        <is>
          <t xml:space="preserve">  det(M − λ(2)I)</t>
        </is>
      </c>
      <c r="B1264" s="3">
        <f t="array" ref="B1264">ROUND(MDETERM($B$1226:$G$1231-$B$1254*MUNIT(6)),6)</f>
        <v/>
      </c>
      <c r="C1264" s="3">
        <f t="array" ref="C1264">ROUND(MDETERM($I$1226:$N$1231-$C$1254*MUNIT(6)),6)</f>
        <v/>
      </c>
      <c r="D1264" s="3">
        <f t="array" ref="D1264">ROUND(MDETERM($P$1226:$U$1231-$D$1254*MUNIT(6)),6)</f>
        <v/>
      </c>
      <c r="E1264" s="3">
        <f t="array" ref="E1264">ROUND(MDETERM($W$1226:$AB$1231-$E$1254*MUNIT(6)),6)</f>
        <v/>
      </c>
      <c r="F1264" s="3">
        <f t="array" ref="F1264">ROUND(MDETERM($AD$1226:$AI$1231-$F$1254*MUNIT(6)),6)</f>
        <v/>
      </c>
      <c r="G1264" s="3">
        <f t="array" ref="G1264">ROUND(MDETERM($AK$1226:$AP$1231-$G$1254*MUNIT(6)),6)</f>
        <v/>
      </c>
    </row>
    <row r="1265">
      <c r="A1265" s="3" t="inlineStr">
        <is>
          <t xml:space="preserve">  det(M − λ(3)I)</t>
        </is>
      </c>
      <c r="B1265" s="3">
        <f t="array" ref="B1265">ROUND(MDETERM($B$1226:$G$1231-$B$1255*MUNIT(6)),6)</f>
        <v/>
      </c>
      <c r="C1265" s="3">
        <f t="array" ref="C1265">ROUND(MDETERM($I$1226:$N$1231-$C$1255*MUNIT(6)),6)</f>
        <v/>
      </c>
      <c r="D1265" s="3">
        <f t="array" ref="D1265">ROUND(MDETERM($P$1226:$U$1231-$D$1255*MUNIT(6)),6)</f>
        <v/>
      </c>
      <c r="E1265" s="3">
        <f t="array" ref="E1265">ROUND(MDETERM($W$1226:$AB$1231-$E$1255*MUNIT(6)),6)</f>
        <v/>
      </c>
      <c r="F1265" s="3">
        <f t="array" ref="F1265">ROUND(MDETERM($AD$1226:$AI$1231-$F$1255*MUNIT(6)),6)</f>
        <v/>
      </c>
      <c r="G1265" s="3">
        <f t="array" ref="G1265">ROUND(MDETERM($AK$1226:$AP$1231-$G$1255*MUNIT(6)),6)</f>
        <v/>
      </c>
    </row>
    <row r="1266">
      <c r="A1266" s="3" t="inlineStr">
        <is>
          <t xml:space="preserve">  det(M − λ(4)I)</t>
        </is>
      </c>
      <c r="B1266" s="3">
        <f t="array" ref="B1266">ROUND(MDETERM($B$1226:$G$1231-$B$1256*MUNIT(6)),6)</f>
        <v/>
      </c>
      <c r="C1266" s="3">
        <f t="array" ref="C1266">ROUND(MDETERM($I$1226:$N$1231-$C$1256*MUNIT(6)),6)</f>
        <v/>
      </c>
      <c r="D1266" s="3">
        <f t="array" ref="D1266">ROUND(MDETERM($P$1226:$U$1231-$D$1256*MUNIT(6)),6)</f>
        <v/>
      </c>
      <c r="E1266" s="3">
        <f t="array" ref="E1266">ROUND(MDETERM($W$1226:$AB$1231-$E$1256*MUNIT(6)),6)</f>
        <v/>
      </c>
      <c r="F1266" s="3">
        <f t="array" ref="F1266">ROUND(MDETERM($AD$1226:$AI$1231-$F$1256*MUNIT(6)),6)</f>
        <v/>
      </c>
      <c r="G1266" s="3">
        <f t="array" ref="G1266">ROUND(MDETERM($AK$1226:$AP$1231-$G$1256*MUNIT(6)),6)</f>
        <v/>
      </c>
    </row>
    <row r="1267">
      <c r="A1267" s="3" t="inlineStr">
        <is>
          <t xml:space="preserve">  det(M − λ(5)I)</t>
        </is>
      </c>
      <c r="B1267" s="3">
        <f t="array" ref="B1267">ROUND(MDETERM($B$1226:$G$1231-$B$1257*MUNIT(6)),6)</f>
        <v/>
      </c>
      <c r="C1267" s="3">
        <f t="array" ref="C1267">ROUND(MDETERM($I$1226:$N$1231-$C$1257*MUNIT(6)),6)</f>
        <v/>
      </c>
      <c r="D1267" s="3">
        <f t="array" ref="D1267">ROUND(MDETERM($P$1226:$U$1231-$D$1257*MUNIT(6)),6)</f>
        <v/>
      </c>
      <c r="E1267" s="3">
        <f t="array" ref="E1267">ROUND(MDETERM($W$1226:$AB$1231-$E$1257*MUNIT(6)),6)</f>
        <v/>
      </c>
      <c r="F1267" s="3">
        <f t="array" ref="F1267">ROUND(MDETERM($AD$1226:$AI$1231-$F$1257*MUNIT(6)),6)</f>
        <v/>
      </c>
      <c r="G1267" s="3">
        <f t="array" ref="G1267">ROUND(MDETERM($AK$1226:$AP$1231-$G$1257*MUNIT(6)),6)</f>
        <v/>
      </c>
    </row>
    <row r="1268">
      <c r="A1268" s="3" t="inlineStr">
        <is>
          <t xml:space="preserve">  det(M − λ(6)I)</t>
        </is>
      </c>
      <c r="B1268" s="3">
        <f t="array" ref="B1268">ROUND(MDETERM($B$1226:$G$1231-$B$1258*MUNIT(6)),6)</f>
        <v/>
      </c>
      <c r="C1268" s="3">
        <f t="array" ref="C1268">ROUND(MDETERM($I$1226:$N$1231-$C$1258*MUNIT(6)),6)</f>
        <v/>
      </c>
      <c r="D1268" s="3">
        <f t="array" ref="D1268">ROUND(MDETERM($P$1226:$U$1231-$D$1258*MUNIT(6)),6)</f>
        <v/>
      </c>
      <c r="E1268" s="3">
        <f t="array" ref="E1268">ROUND(MDETERM($W$1226:$AB$1231-$E$1258*MUNIT(6)),6)</f>
        <v/>
      </c>
      <c r="F1268" s="3">
        <f t="array" ref="F1268">ROUND(MDETERM($AD$1226:$AI$1231-$F$1258*MUNIT(6)),6)</f>
        <v/>
      </c>
      <c r="G1268" s="3">
        <f t="array" ref="G1268">ROUND(MDETERM($AK$1226:$AP$1231-$G$1258*MUNIT(6)),6)</f>
        <v/>
      </c>
    </row>
    <row r="1272" ht="16" customHeight="1">
      <c r="A1272" s="14" t="inlineStr">
        <is>
          <t>RAG R2-R3 | gpt4-turbo-preview</t>
        </is>
      </c>
      <c r="B1272" s="9" t="inlineStr">
        <is>
          <t>run 1 (raw, pasted)</t>
        </is>
      </c>
      <c r="I1272" s="9" t="inlineStr">
        <is>
          <t>run 2 (raw, pasted)</t>
        </is>
      </c>
      <c r="P1272" s="9" t="inlineStr">
        <is>
          <t>run 3 (raw, pasted)</t>
        </is>
      </c>
      <c r="W1272" s="9" t="inlineStr">
        <is>
          <t>run 4 (raw, pasted)</t>
        </is>
      </c>
      <c r="AD1272" s="9" t="inlineStr">
        <is>
          <t>run 5 (raw, pasted)</t>
        </is>
      </c>
      <c r="AK1272" s="9" t="inlineStr">
        <is>
          <t>Step2 average matrix (formula)</t>
        </is>
      </c>
      <c r="AR1272" s="9" t="inlineStr">
        <is>
          <t>ground truth (reference)</t>
        </is>
      </c>
    </row>
    <row r="1273" ht="60" customHeight="1">
      <c r="B1273" s="15" t="inlineStr">
        <is>
          <t>primary structure</t>
        </is>
      </c>
      <c r="C1273" s="15" t="inlineStr">
        <is>
          <t>secondary structure</t>
        </is>
      </c>
      <c r="D1273" s="15" t="inlineStr">
        <is>
          <t>payload</t>
        </is>
      </c>
      <c r="E1273" s="15" t="inlineStr">
        <is>
          <t>power system</t>
        </is>
      </c>
      <c r="F1273" s="15" t="inlineStr">
        <is>
          <t>communication system</t>
        </is>
      </c>
      <c r="G1273" s="15" t="inlineStr">
        <is>
          <t>on-board computer</t>
        </is>
      </c>
      <c r="I1273" s="15" t="inlineStr">
        <is>
          <t>primary structure</t>
        </is>
      </c>
      <c r="J1273" s="15" t="inlineStr">
        <is>
          <t>secondary structure</t>
        </is>
      </c>
      <c r="K1273" s="15" t="inlineStr">
        <is>
          <t>payload</t>
        </is>
      </c>
      <c r="L1273" s="15" t="inlineStr">
        <is>
          <t>power system</t>
        </is>
      </c>
      <c r="M1273" s="15" t="inlineStr">
        <is>
          <t>communication system</t>
        </is>
      </c>
      <c r="N1273" s="15" t="inlineStr">
        <is>
          <t>on-board computer</t>
        </is>
      </c>
      <c r="P1273" s="15" t="inlineStr">
        <is>
          <t>primary structure</t>
        </is>
      </c>
      <c r="Q1273" s="15" t="inlineStr">
        <is>
          <t>secondary structure</t>
        </is>
      </c>
      <c r="R1273" s="15" t="inlineStr">
        <is>
          <t>payload</t>
        </is>
      </c>
      <c r="S1273" s="15" t="inlineStr">
        <is>
          <t>power system</t>
        </is>
      </c>
      <c r="T1273" s="15" t="inlineStr">
        <is>
          <t>communication system</t>
        </is>
      </c>
      <c r="U1273" s="15" t="inlineStr">
        <is>
          <t>on-board computer</t>
        </is>
      </c>
      <c r="W1273" s="15" t="inlineStr">
        <is>
          <t>primary structure</t>
        </is>
      </c>
      <c r="X1273" s="15" t="inlineStr">
        <is>
          <t>secondary structure</t>
        </is>
      </c>
      <c r="Y1273" s="15" t="inlineStr">
        <is>
          <t>payload</t>
        </is>
      </c>
      <c r="Z1273" s="15" t="inlineStr">
        <is>
          <t>power system</t>
        </is>
      </c>
      <c r="AA1273" s="15" t="inlineStr">
        <is>
          <t>communication system</t>
        </is>
      </c>
      <c r="AB1273" s="15" t="inlineStr">
        <is>
          <t>on-board computer</t>
        </is>
      </c>
      <c r="AD1273" s="15" t="inlineStr">
        <is>
          <t>primary structure</t>
        </is>
      </c>
      <c r="AE1273" s="15" t="inlineStr">
        <is>
          <t>secondary structure</t>
        </is>
      </c>
      <c r="AF1273" s="15" t="inlineStr">
        <is>
          <t>payload</t>
        </is>
      </c>
      <c r="AG1273" s="15" t="inlineStr">
        <is>
          <t>power system</t>
        </is>
      </c>
      <c r="AH1273" s="15" t="inlineStr">
        <is>
          <t>communication system</t>
        </is>
      </c>
      <c r="AI1273" s="15" t="inlineStr">
        <is>
          <t>on-board computer</t>
        </is>
      </c>
      <c r="AK1273" s="15" t="inlineStr">
        <is>
          <t>primary structure</t>
        </is>
      </c>
      <c r="AL1273" s="15" t="inlineStr">
        <is>
          <t>secondary structure</t>
        </is>
      </c>
      <c r="AM1273" s="15" t="inlineStr">
        <is>
          <t>payload</t>
        </is>
      </c>
      <c r="AN1273" s="15" t="inlineStr">
        <is>
          <t>power system</t>
        </is>
      </c>
      <c r="AO1273" s="15" t="inlineStr">
        <is>
          <t>communication system</t>
        </is>
      </c>
      <c r="AP1273" s="15" t="inlineStr">
        <is>
          <t>on-board computer</t>
        </is>
      </c>
    </row>
    <row r="1274">
      <c r="A1274" s="3" t="inlineStr">
        <is>
          <t>primary structure</t>
        </is>
      </c>
      <c r="B1274" s="8" t="n">
        <v>1</v>
      </c>
      <c r="C1274" s="8" t="n">
        <v>1</v>
      </c>
      <c r="D1274" s="8" t="n">
        <v>1</v>
      </c>
      <c r="E1274" s="8" t="n">
        <v>1</v>
      </c>
      <c r="F1274" s="8" t="n">
        <v>1</v>
      </c>
      <c r="G1274" s="8" t="n">
        <v>1</v>
      </c>
      <c r="I1274" s="8" t="n">
        <v>1</v>
      </c>
      <c r="J1274" s="8" t="n">
        <v>1</v>
      </c>
      <c r="K1274" s="8" t="n">
        <v>1</v>
      </c>
      <c r="L1274" s="8" t="n">
        <v>1</v>
      </c>
      <c r="M1274" s="8" t="n">
        <v>1</v>
      </c>
      <c r="N1274" s="8" t="n">
        <v>1</v>
      </c>
      <c r="P1274" s="8" t="n">
        <v>1</v>
      </c>
      <c r="Q1274" s="8" t="n">
        <v>1</v>
      </c>
      <c r="R1274" s="8" t="n">
        <v>1</v>
      </c>
      <c r="S1274" s="8" t="n">
        <v>1</v>
      </c>
      <c r="T1274" s="8" t="n">
        <v>1</v>
      </c>
      <c r="U1274" s="8" t="n">
        <v>1</v>
      </c>
      <c r="W1274" s="8" t="n">
        <v>1</v>
      </c>
      <c r="X1274" s="8" t="n">
        <v>1</v>
      </c>
      <c r="Y1274" s="8" t="n">
        <v>1</v>
      </c>
      <c r="Z1274" s="8" t="n">
        <v>1</v>
      </c>
      <c r="AA1274" s="8" t="n">
        <v>1</v>
      </c>
      <c r="AB1274" s="8" t="n">
        <v>1</v>
      </c>
      <c r="AD1274" s="8" t="n">
        <v>1</v>
      </c>
      <c r="AE1274" s="8" t="n">
        <v>1</v>
      </c>
      <c r="AF1274" s="8" t="n">
        <v>1</v>
      </c>
      <c r="AG1274" s="8" t="n">
        <v>1</v>
      </c>
      <c r="AH1274" s="8" t="n">
        <v>1</v>
      </c>
      <c r="AI1274" s="8" t="n">
        <v>1</v>
      </c>
      <c r="AK1274" s="8">
        <f>IF(($B$1274&lt;&gt;2)+($I$1274&lt;&gt;2)+($P$1274&lt;&gt;2)+($W$1274&lt;&gt;2)+($AD$1274&lt;&gt;2)=0,2,IF((($B$1274&lt;&gt;2)*$B$1274+($I$1274&lt;&gt;2)*$I$1274+($P$1274&lt;&gt;2)*$P$1274+($W$1274&lt;&gt;2)*$W$1274+($AD$1274&lt;&gt;2)*$AD$1274)/(($B$1274&lt;&gt;2)+($I$1274&lt;&gt;2)+($P$1274&lt;&gt;2)+($W$1274&lt;&gt;2)+($AD$1274&lt;&gt;2))&gt;=0.5,1,0))</f>
        <v/>
      </c>
      <c r="AL1274" s="8">
        <f>IF(($C$1274&lt;&gt;2)+($J$1274&lt;&gt;2)+($Q$1274&lt;&gt;2)+($X$1274&lt;&gt;2)+($AE$1274&lt;&gt;2)=0,2,IF((($C$1274&lt;&gt;2)*$C$1274+($J$1274&lt;&gt;2)*$J$1274+($Q$1274&lt;&gt;2)*$Q$1274+($X$1274&lt;&gt;2)*$X$1274+($AE$1274&lt;&gt;2)*$AE$1274)/(($C$1274&lt;&gt;2)+($J$1274&lt;&gt;2)+($Q$1274&lt;&gt;2)+($X$1274&lt;&gt;2)+($AE$1274&lt;&gt;2))&gt;=0.5,1,0))</f>
        <v/>
      </c>
      <c r="AM1274" s="8">
        <f>IF(($D$1274&lt;&gt;2)+($K$1274&lt;&gt;2)+($R$1274&lt;&gt;2)+($Y$1274&lt;&gt;2)+($AF$1274&lt;&gt;2)=0,2,IF((($D$1274&lt;&gt;2)*$D$1274+($K$1274&lt;&gt;2)*$K$1274+($R$1274&lt;&gt;2)*$R$1274+($Y$1274&lt;&gt;2)*$Y$1274+($AF$1274&lt;&gt;2)*$AF$1274)/(($D$1274&lt;&gt;2)+($K$1274&lt;&gt;2)+($R$1274&lt;&gt;2)+($Y$1274&lt;&gt;2)+($AF$1274&lt;&gt;2))&gt;=0.5,1,0))</f>
        <v/>
      </c>
      <c r="AN1274" s="8">
        <f>IF(($E$1274&lt;&gt;2)+($L$1274&lt;&gt;2)+($S$1274&lt;&gt;2)+($Z$1274&lt;&gt;2)+($AG$1274&lt;&gt;2)=0,2,IF((($E$1274&lt;&gt;2)*$E$1274+($L$1274&lt;&gt;2)*$L$1274+($S$1274&lt;&gt;2)*$S$1274+($Z$1274&lt;&gt;2)*$Z$1274+($AG$1274&lt;&gt;2)*$AG$1274)/(($E$1274&lt;&gt;2)+($L$1274&lt;&gt;2)+($S$1274&lt;&gt;2)+($Z$1274&lt;&gt;2)+($AG$1274&lt;&gt;2))&gt;=0.5,1,0))</f>
        <v/>
      </c>
      <c r="AO1274" s="8">
        <f>IF(($F$1274&lt;&gt;2)+($M$1274&lt;&gt;2)+($T$1274&lt;&gt;2)+($AA$1274&lt;&gt;2)+($AH$1274&lt;&gt;2)=0,2,IF((($F$1274&lt;&gt;2)*$F$1274+($M$1274&lt;&gt;2)*$M$1274+($T$1274&lt;&gt;2)*$T$1274+($AA$1274&lt;&gt;2)*$AA$1274+($AH$1274&lt;&gt;2)*$AH$1274)/(($F$1274&lt;&gt;2)+($M$1274&lt;&gt;2)+($T$1274&lt;&gt;2)+($AA$1274&lt;&gt;2)+($AH$1274&lt;&gt;2))&gt;=0.5,1,0))</f>
        <v/>
      </c>
      <c r="AP1274" s="8">
        <f>IF(($G$1274&lt;&gt;2)+($N$1274&lt;&gt;2)+($U$1274&lt;&gt;2)+($AB$1274&lt;&gt;2)+($AI$1274&lt;&gt;2)=0,2,IF((($G$1274&lt;&gt;2)*$G$1274+($N$1274&lt;&gt;2)*$N$1274+($U$1274&lt;&gt;2)*$U$1274+($AB$1274&lt;&gt;2)*$AB$1274+($AI$1274&lt;&gt;2)*$AI$1274)/(($G$1274&lt;&gt;2)+($N$1274&lt;&gt;2)+($U$1274&lt;&gt;2)+($AB$1274&lt;&gt;2)+($AI$1274&lt;&gt;2))&gt;=0.5,1,0))</f>
        <v/>
      </c>
      <c r="AR1274" s="16">
        <f>'Ground truth'!$B$3</f>
        <v/>
      </c>
      <c r="AS1274" s="16">
        <f>'Ground truth'!$C$3</f>
        <v/>
      </c>
      <c r="AT1274" s="16">
        <f>'Ground truth'!$D$3</f>
        <v/>
      </c>
      <c r="AU1274" s="16">
        <f>'Ground truth'!$E$3</f>
        <v/>
      </c>
      <c r="AV1274" s="16">
        <f>'Ground truth'!$F$3</f>
        <v/>
      </c>
      <c r="AW1274" s="16">
        <f>'Ground truth'!$G$3</f>
        <v/>
      </c>
    </row>
    <row r="1275">
      <c r="A1275" s="3" t="inlineStr">
        <is>
          <t>secondary structure</t>
        </is>
      </c>
      <c r="B1275" s="8" t="n">
        <v>0</v>
      </c>
      <c r="C1275" s="8" t="n">
        <v>1</v>
      </c>
      <c r="D1275" s="8" t="n">
        <v>0</v>
      </c>
      <c r="E1275" s="8" t="n">
        <v>0</v>
      </c>
      <c r="F1275" s="8" t="n">
        <v>0</v>
      </c>
      <c r="G1275" s="8" t="n">
        <v>0</v>
      </c>
      <c r="I1275" s="8" t="n">
        <v>0</v>
      </c>
      <c r="J1275" s="8" t="n">
        <v>1</v>
      </c>
      <c r="K1275" s="8" t="n">
        <v>0</v>
      </c>
      <c r="L1275" s="8" t="n">
        <v>0</v>
      </c>
      <c r="M1275" s="8" t="n">
        <v>0</v>
      </c>
      <c r="N1275" s="8" t="n">
        <v>0</v>
      </c>
      <c r="P1275" s="8" t="n">
        <v>0</v>
      </c>
      <c r="Q1275" s="8" t="n">
        <v>1</v>
      </c>
      <c r="R1275" s="8" t="n">
        <v>0</v>
      </c>
      <c r="S1275" s="8" t="n">
        <v>0</v>
      </c>
      <c r="T1275" s="8" t="n">
        <v>0</v>
      </c>
      <c r="U1275" s="8" t="n">
        <v>0</v>
      </c>
      <c r="W1275" s="8" t="n">
        <v>0</v>
      </c>
      <c r="X1275" s="8" t="n">
        <v>1</v>
      </c>
      <c r="Y1275" s="8" t="n">
        <v>0</v>
      </c>
      <c r="Z1275" s="8" t="n">
        <v>0</v>
      </c>
      <c r="AA1275" s="8" t="n">
        <v>0</v>
      </c>
      <c r="AB1275" s="8" t="n">
        <v>0</v>
      </c>
      <c r="AD1275" s="8" t="n">
        <v>0</v>
      </c>
      <c r="AE1275" s="8" t="n">
        <v>1</v>
      </c>
      <c r="AF1275" s="8" t="n">
        <v>0</v>
      </c>
      <c r="AG1275" s="8" t="n">
        <v>0</v>
      </c>
      <c r="AH1275" s="8" t="n">
        <v>0</v>
      </c>
      <c r="AI1275" s="8" t="n">
        <v>0</v>
      </c>
      <c r="AK1275" s="8">
        <f>IF(($B$1275&lt;&gt;2)+($I$1275&lt;&gt;2)+($P$1275&lt;&gt;2)+($W$1275&lt;&gt;2)+($AD$1275&lt;&gt;2)=0,2,IF((($B$1275&lt;&gt;2)*$B$1275+($I$1275&lt;&gt;2)*$I$1275+($P$1275&lt;&gt;2)*$P$1275+($W$1275&lt;&gt;2)*$W$1275+($AD$1275&lt;&gt;2)*$AD$1275)/(($B$1275&lt;&gt;2)+($I$1275&lt;&gt;2)+($P$1275&lt;&gt;2)+($W$1275&lt;&gt;2)+($AD$1275&lt;&gt;2))&gt;=0.5,1,0))</f>
        <v/>
      </c>
      <c r="AL1275" s="8">
        <f>IF(($C$1275&lt;&gt;2)+($J$1275&lt;&gt;2)+($Q$1275&lt;&gt;2)+($X$1275&lt;&gt;2)+($AE$1275&lt;&gt;2)=0,2,IF((($C$1275&lt;&gt;2)*$C$1275+($J$1275&lt;&gt;2)*$J$1275+($Q$1275&lt;&gt;2)*$Q$1275+($X$1275&lt;&gt;2)*$X$1275+($AE$1275&lt;&gt;2)*$AE$1275)/(($C$1275&lt;&gt;2)+($J$1275&lt;&gt;2)+($Q$1275&lt;&gt;2)+($X$1275&lt;&gt;2)+($AE$1275&lt;&gt;2))&gt;=0.5,1,0))</f>
        <v/>
      </c>
      <c r="AM1275" s="8">
        <f>IF(($D$1275&lt;&gt;2)+($K$1275&lt;&gt;2)+($R$1275&lt;&gt;2)+($Y$1275&lt;&gt;2)+($AF$1275&lt;&gt;2)=0,2,IF((($D$1275&lt;&gt;2)*$D$1275+($K$1275&lt;&gt;2)*$K$1275+($R$1275&lt;&gt;2)*$R$1275+($Y$1275&lt;&gt;2)*$Y$1275+($AF$1275&lt;&gt;2)*$AF$1275)/(($D$1275&lt;&gt;2)+($K$1275&lt;&gt;2)+($R$1275&lt;&gt;2)+($Y$1275&lt;&gt;2)+($AF$1275&lt;&gt;2))&gt;=0.5,1,0))</f>
        <v/>
      </c>
      <c r="AN1275" s="8">
        <f>IF(($E$1275&lt;&gt;2)+($L$1275&lt;&gt;2)+($S$1275&lt;&gt;2)+($Z$1275&lt;&gt;2)+($AG$1275&lt;&gt;2)=0,2,IF((($E$1275&lt;&gt;2)*$E$1275+($L$1275&lt;&gt;2)*$L$1275+($S$1275&lt;&gt;2)*$S$1275+($Z$1275&lt;&gt;2)*$Z$1275+($AG$1275&lt;&gt;2)*$AG$1275)/(($E$1275&lt;&gt;2)+($L$1275&lt;&gt;2)+($S$1275&lt;&gt;2)+($Z$1275&lt;&gt;2)+($AG$1275&lt;&gt;2))&gt;=0.5,1,0))</f>
        <v/>
      </c>
      <c r="AO1275" s="8">
        <f>IF(($F$1275&lt;&gt;2)+($M$1275&lt;&gt;2)+($T$1275&lt;&gt;2)+($AA$1275&lt;&gt;2)+($AH$1275&lt;&gt;2)=0,2,IF((($F$1275&lt;&gt;2)*$F$1275+($M$1275&lt;&gt;2)*$M$1275+($T$1275&lt;&gt;2)*$T$1275+($AA$1275&lt;&gt;2)*$AA$1275+($AH$1275&lt;&gt;2)*$AH$1275)/(($F$1275&lt;&gt;2)+($M$1275&lt;&gt;2)+($T$1275&lt;&gt;2)+($AA$1275&lt;&gt;2)+($AH$1275&lt;&gt;2))&gt;=0.5,1,0))</f>
        <v/>
      </c>
      <c r="AP1275" s="8">
        <f>IF(($G$1275&lt;&gt;2)+($N$1275&lt;&gt;2)+($U$1275&lt;&gt;2)+($AB$1275&lt;&gt;2)+($AI$1275&lt;&gt;2)=0,2,IF((($G$1275&lt;&gt;2)*$G$1275+($N$1275&lt;&gt;2)*$N$1275+($U$1275&lt;&gt;2)*$U$1275+($AB$1275&lt;&gt;2)*$AB$1275+($AI$1275&lt;&gt;2)*$AI$1275)/(($G$1275&lt;&gt;2)+($N$1275&lt;&gt;2)+($U$1275&lt;&gt;2)+($AB$1275&lt;&gt;2)+($AI$1275&lt;&gt;2))&gt;=0.5,1,0))</f>
        <v/>
      </c>
      <c r="AR1275" s="16">
        <f>'Ground truth'!$B$4</f>
        <v/>
      </c>
      <c r="AS1275" s="16">
        <f>'Ground truth'!$C$4</f>
        <v/>
      </c>
      <c r="AT1275" s="16">
        <f>'Ground truth'!$D$4</f>
        <v/>
      </c>
      <c r="AU1275" s="16">
        <f>'Ground truth'!$E$4</f>
        <v/>
      </c>
      <c r="AV1275" s="16">
        <f>'Ground truth'!$F$4</f>
        <v/>
      </c>
      <c r="AW1275" s="16">
        <f>'Ground truth'!$G$4</f>
        <v/>
      </c>
    </row>
    <row r="1276">
      <c r="A1276" s="3" t="inlineStr">
        <is>
          <t>payload</t>
        </is>
      </c>
      <c r="B1276" s="8" t="n">
        <v>0</v>
      </c>
      <c r="C1276" s="8" t="n">
        <v>0</v>
      </c>
      <c r="D1276" s="8" t="n">
        <v>1</v>
      </c>
      <c r="E1276" s="8" t="n">
        <v>1</v>
      </c>
      <c r="F1276" s="8" t="n">
        <v>1</v>
      </c>
      <c r="G1276" s="8" t="n">
        <v>1</v>
      </c>
      <c r="I1276" s="8" t="n">
        <v>0</v>
      </c>
      <c r="J1276" s="8" t="n">
        <v>0</v>
      </c>
      <c r="K1276" s="8" t="n">
        <v>1</v>
      </c>
      <c r="L1276" s="8" t="n">
        <v>1</v>
      </c>
      <c r="M1276" s="8" t="n">
        <v>1</v>
      </c>
      <c r="N1276" s="8" t="n">
        <v>1</v>
      </c>
      <c r="P1276" s="8" t="n">
        <v>0</v>
      </c>
      <c r="Q1276" s="8" t="n">
        <v>1</v>
      </c>
      <c r="R1276" s="8" t="n">
        <v>1</v>
      </c>
      <c r="S1276" s="8" t="n">
        <v>1</v>
      </c>
      <c r="T1276" s="8" t="n">
        <v>1</v>
      </c>
      <c r="U1276" s="8" t="n">
        <v>1</v>
      </c>
      <c r="W1276" s="8" t="n">
        <v>0</v>
      </c>
      <c r="X1276" s="8" t="n">
        <v>0</v>
      </c>
      <c r="Y1276" s="8" t="n">
        <v>1</v>
      </c>
      <c r="Z1276" s="8" t="n">
        <v>1</v>
      </c>
      <c r="AA1276" s="8" t="n">
        <v>1</v>
      </c>
      <c r="AB1276" s="8" t="n">
        <v>1</v>
      </c>
      <c r="AD1276" s="8" t="n">
        <v>0</v>
      </c>
      <c r="AE1276" s="8" t="n">
        <v>1</v>
      </c>
      <c r="AF1276" s="8" t="n">
        <v>1</v>
      </c>
      <c r="AG1276" s="8" t="n">
        <v>1</v>
      </c>
      <c r="AH1276" s="8" t="n">
        <v>1</v>
      </c>
      <c r="AI1276" s="8" t="n">
        <v>1</v>
      </c>
      <c r="AK1276" s="8">
        <f>IF(($B$1276&lt;&gt;2)+($I$1276&lt;&gt;2)+($P$1276&lt;&gt;2)+($W$1276&lt;&gt;2)+($AD$1276&lt;&gt;2)=0,2,IF((($B$1276&lt;&gt;2)*$B$1276+($I$1276&lt;&gt;2)*$I$1276+($P$1276&lt;&gt;2)*$P$1276+($W$1276&lt;&gt;2)*$W$1276+($AD$1276&lt;&gt;2)*$AD$1276)/(($B$1276&lt;&gt;2)+($I$1276&lt;&gt;2)+($P$1276&lt;&gt;2)+($W$1276&lt;&gt;2)+($AD$1276&lt;&gt;2))&gt;=0.5,1,0))</f>
        <v/>
      </c>
      <c r="AL1276" s="8">
        <f>IF(($C$1276&lt;&gt;2)+($J$1276&lt;&gt;2)+($Q$1276&lt;&gt;2)+($X$1276&lt;&gt;2)+($AE$1276&lt;&gt;2)=0,2,IF((($C$1276&lt;&gt;2)*$C$1276+($J$1276&lt;&gt;2)*$J$1276+($Q$1276&lt;&gt;2)*$Q$1276+($X$1276&lt;&gt;2)*$X$1276+($AE$1276&lt;&gt;2)*$AE$1276)/(($C$1276&lt;&gt;2)+($J$1276&lt;&gt;2)+($Q$1276&lt;&gt;2)+($X$1276&lt;&gt;2)+($AE$1276&lt;&gt;2))&gt;=0.5,1,0))</f>
        <v/>
      </c>
      <c r="AM1276" s="8">
        <f>IF(($D$1276&lt;&gt;2)+($K$1276&lt;&gt;2)+($R$1276&lt;&gt;2)+($Y$1276&lt;&gt;2)+($AF$1276&lt;&gt;2)=0,2,IF((($D$1276&lt;&gt;2)*$D$1276+($K$1276&lt;&gt;2)*$K$1276+($R$1276&lt;&gt;2)*$R$1276+($Y$1276&lt;&gt;2)*$Y$1276+($AF$1276&lt;&gt;2)*$AF$1276)/(($D$1276&lt;&gt;2)+($K$1276&lt;&gt;2)+($R$1276&lt;&gt;2)+($Y$1276&lt;&gt;2)+($AF$1276&lt;&gt;2))&gt;=0.5,1,0))</f>
        <v/>
      </c>
      <c r="AN1276" s="8">
        <f>IF(($E$1276&lt;&gt;2)+($L$1276&lt;&gt;2)+($S$1276&lt;&gt;2)+($Z$1276&lt;&gt;2)+($AG$1276&lt;&gt;2)=0,2,IF((($E$1276&lt;&gt;2)*$E$1276+($L$1276&lt;&gt;2)*$L$1276+($S$1276&lt;&gt;2)*$S$1276+($Z$1276&lt;&gt;2)*$Z$1276+($AG$1276&lt;&gt;2)*$AG$1276)/(($E$1276&lt;&gt;2)+($L$1276&lt;&gt;2)+($S$1276&lt;&gt;2)+($Z$1276&lt;&gt;2)+($AG$1276&lt;&gt;2))&gt;=0.5,1,0))</f>
        <v/>
      </c>
      <c r="AO1276" s="8">
        <f>IF(($F$1276&lt;&gt;2)+($M$1276&lt;&gt;2)+($T$1276&lt;&gt;2)+($AA$1276&lt;&gt;2)+($AH$1276&lt;&gt;2)=0,2,IF((($F$1276&lt;&gt;2)*$F$1276+($M$1276&lt;&gt;2)*$M$1276+($T$1276&lt;&gt;2)*$T$1276+($AA$1276&lt;&gt;2)*$AA$1276+($AH$1276&lt;&gt;2)*$AH$1276)/(($F$1276&lt;&gt;2)+($M$1276&lt;&gt;2)+($T$1276&lt;&gt;2)+($AA$1276&lt;&gt;2)+($AH$1276&lt;&gt;2))&gt;=0.5,1,0))</f>
        <v/>
      </c>
      <c r="AP1276" s="8">
        <f>IF(($G$1276&lt;&gt;2)+($N$1276&lt;&gt;2)+($U$1276&lt;&gt;2)+($AB$1276&lt;&gt;2)+($AI$1276&lt;&gt;2)=0,2,IF((($G$1276&lt;&gt;2)*$G$1276+($N$1276&lt;&gt;2)*$N$1276+($U$1276&lt;&gt;2)*$U$1276+($AB$1276&lt;&gt;2)*$AB$1276+($AI$1276&lt;&gt;2)*$AI$1276)/(($G$1276&lt;&gt;2)+($N$1276&lt;&gt;2)+($U$1276&lt;&gt;2)+($AB$1276&lt;&gt;2)+($AI$1276&lt;&gt;2))&gt;=0.5,1,0))</f>
        <v/>
      </c>
      <c r="AR1276" s="16">
        <f>'Ground truth'!$B$5</f>
        <v/>
      </c>
      <c r="AS1276" s="16">
        <f>'Ground truth'!$C$5</f>
        <v/>
      </c>
      <c r="AT1276" s="16">
        <f>'Ground truth'!$D$5</f>
        <v/>
      </c>
      <c r="AU1276" s="16">
        <f>'Ground truth'!$E$5</f>
        <v/>
      </c>
      <c r="AV1276" s="16">
        <f>'Ground truth'!$F$5</f>
        <v/>
      </c>
      <c r="AW1276" s="16">
        <f>'Ground truth'!$G$5</f>
        <v/>
      </c>
    </row>
    <row r="1277">
      <c r="A1277" s="3" t="inlineStr">
        <is>
          <t>power system</t>
        </is>
      </c>
      <c r="B1277" s="8" t="n">
        <v>0</v>
      </c>
      <c r="C1277" s="8" t="n">
        <v>0</v>
      </c>
      <c r="D1277" s="8" t="n">
        <v>0</v>
      </c>
      <c r="E1277" s="8" t="n">
        <v>1</v>
      </c>
      <c r="F1277" s="8" t="n">
        <v>0</v>
      </c>
      <c r="G1277" s="8" t="n">
        <v>1</v>
      </c>
      <c r="I1277" s="8" t="n">
        <v>0</v>
      </c>
      <c r="J1277" s="8" t="n">
        <v>0</v>
      </c>
      <c r="K1277" s="8" t="n">
        <v>0</v>
      </c>
      <c r="L1277" s="8" t="n">
        <v>1</v>
      </c>
      <c r="M1277" s="8" t="n">
        <v>0</v>
      </c>
      <c r="N1277" s="8" t="n">
        <v>1</v>
      </c>
      <c r="P1277" s="8" t="n">
        <v>0</v>
      </c>
      <c r="Q1277" s="8" t="n">
        <v>0</v>
      </c>
      <c r="R1277" s="8" t="n">
        <v>0</v>
      </c>
      <c r="S1277" s="8" t="n">
        <v>1</v>
      </c>
      <c r="T1277" s="8" t="n">
        <v>0</v>
      </c>
      <c r="U1277" s="8" t="n">
        <v>1</v>
      </c>
      <c r="W1277" s="8" t="n">
        <v>0</v>
      </c>
      <c r="X1277" s="8" t="n">
        <v>0</v>
      </c>
      <c r="Y1277" s="8" t="n">
        <v>0</v>
      </c>
      <c r="Z1277" s="8" t="n">
        <v>1</v>
      </c>
      <c r="AA1277" s="8" t="n">
        <v>0</v>
      </c>
      <c r="AB1277" s="8" t="n">
        <v>1</v>
      </c>
      <c r="AD1277" s="8" t="n">
        <v>0</v>
      </c>
      <c r="AE1277" s="8" t="n">
        <v>0</v>
      </c>
      <c r="AF1277" s="8" t="n">
        <v>0</v>
      </c>
      <c r="AG1277" s="8" t="n">
        <v>1</v>
      </c>
      <c r="AH1277" s="8" t="n">
        <v>0</v>
      </c>
      <c r="AI1277" s="8" t="n">
        <v>1</v>
      </c>
      <c r="AK1277" s="8">
        <f>IF(($B$1277&lt;&gt;2)+($I$1277&lt;&gt;2)+($P$1277&lt;&gt;2)+($W$1277&lt;&gt;2)+($AD$1277&lt;&gt;2)=0,2,IF((($B$1277&lt;&gt;2)*$B$1277+($I$1277&lt;&gt;2)*$I$1277+($P$1277&lt;&gt;2)*$P$1277+($W$1277&lt;&gt;2)*$W$1277+($AD$1277&lt;&gt;2)*$AD$1277)/(($B$1277&lt;&gt;2)+($I$1277&lt;&gt;2)+($P$1277&lt;&gt;2)+($W$1277&lt;&gt;2)+($AD$1277&lt;&gt;2))&gt;=0.5,1,0))</f>
        <v/>
      </c>
      <c r="AL1277" s="8">
        <f>IF(($C$1277&lt;&gt;2)+($J$1277&lt;&gt;2)+($Q$1277&lt;&gt;2)+($X$1277&lt;&gt;2)+($AE$1277&lt;&gt;2)=0,2,IF((($C$1277&lt;&gt;2)*$C$1277+($J$1277&lt;&gt;2)*$J$1277+($Q$1277&lt;&gt;2)*$Q$1277+($X$1277&lt;&gt;2)*$X$1277+($AE$1277&lt;&gt;2)*$AE$1277)/(($C$1277&lt;&gt;2)+($J$1277&lt;&gt;2)+($Q$1277&lt;&gt;2)+($X$1277&lt;&gt;2)+($AE$1277&lt;&gt;2))&gt;=0.5,1,0))</f>
        <v/>
      </c>
      <c r="AM1277" s="8">
        <f>IF(($D$1277&lt;&gt;2)+($K$1277&lt;&gt;2)+($R$1277&lt;&gt;2)+($Y$1277&lt;&gt;2)+($AF$1277&lt;&gt;2)=0,2,IF((($D$1277&lt;&gt;2)*$D$1277+($K$1277&lt;&gt;2)*$K$1277+($R$1277&lt;&gt;2)*$R$1277+($Y$1277&lt;&gt;2)*$Y$1277+($AF$1277&lt;&gt;2)*$AF$1277)/(($D$1277&lt;&gt;2)+($K$1277&lt;&gt;2)+($R$1277&lt;&gt;2)+($Y$1277&lt;&gt;2)+($AF$1277&lt;&gt;2))&gt;=0.5,1,0))</f>
        <v/>
      </c>
      <c r="AN1277" s="8">
        <f>IF(($E$1277&lt;&gt;2)+($L$1277&lt;&gt;2)+($S$1277&lt;&gt;2)+($Z$1277&lt;&gt;2)+($AG$1277&lt;&gt;2)=0,2,IF((($E$1277&lt;&gt;2)*$E$1277+($L$1277&lt;&gt;2)*$L$1277+($S$1277&lt;&gt;2)*$S$1277+($Z$1277&lt;&gt;2)*$Z$1277+($AG$1277&lt;&gt;2)*$AG$1277)/(($E$1277&lt;&gt;2)+($L$1277&lt;&gt;2)+($S$1277&lt;&gt;2)+($Z$1277&lt;&gt;2)+($AG$1277&lt;&gt;2))&gt;=0.5,1,0))</f>
        <v/>
      </c>
      <c r="AO1277" s="8">
        <f>IF(($F$1277&lt;&gt;2)+($M$1277&lt;&gt;2)+($T$1277&lt;&gt;2)+($AA$1277&lt;&gt;2)+($AH$1277&lt;&gt;2)=0,2,IF((($F$1277&lt;&gt;2)*$F$1277+($M$1277&lt;&gt;2)*$M$1277+($T$1277&lt;&gt;2)*$T$1277+($AA$1277&lt;&gt;2)*$AA$1277+($AH$1277&lt;&gt;2)*$AH$1277)/(($F$1277&lt;&gt;2)+($M$1277&lt;&gt;2)+($T$1277&lt;&gt;2)+($AA$1277&lt;&gt;2)+($AH$1277&lt;&gt;2))&gt;=0.5,1,0))</f>
        <v/>
      </c>
      <c r="AP1277" s="8">
        <f>IF(($G$1277&lt;&gt;2)+($N$1277&lt;&gt;2)+($U$1277&lt;&gt;2)+($AB$1277&lt;&gt;2)+($AI$1277&lt;&gt;2)=0,2,IF((($G$1277&lt;&gt;2)*$G$1277+($N$1277&lt;&gt;2)*$N$1277+($U$1277&lt;&gt;2)*$U$1277+($AB$1277&lt;&gt;2)*$AB$1277+($AI$1277&lt;&gt;2)*$AI$1277)/(($G$1277&lt;&gt;2)+($N$1277&lt;&gt;2)+($U$1277&lt;&gt;2)+($AB$1277&lt;&gt;2)+($AI$1277&lt;&gt;2))&gt;=0.5,1,0))</f>
        <v/>
      </c>
      <c r="AR1277" s="16">
        <f>'Ground truth'!$B$6</f>
        <v/>
      </c>
      <c r="AS1277" s="16">
        <f>'Ground truth'!$C$6</f>
        <v/>
      </c>
      <c r="AT1277" s="16">
        <f>'Ground truth'!$D$6</f>
        <v/>
      </c>
      <c r="AU1277" s="16">
        <f>'Ground truth'!$E$6</f>
        <v/>
      </c>
      <c r="AV1277" s="16">
        <f>'Ground truth'!$F$6</f>
        <v/>
      </c>
      <c r="AW1277" s="16">
        <f>'Ground truth'!$G$6</f>
        <v/>
      </c>
    </row>
    <row r="1278">
      <c r="A1278" s="3" t="inlineStr">
        <is>
          <t>communication system</t>
        </is>
      </c>
      <c r="B1278" s="8" t="n">
        <v>0</v>
      </c>
      <c r="C1278" s="8" t="n">
        <v>0</v>
      </c>
      <c r="D1278" s="8" t="n">
        <v>0</v>
      </c>
      <c r="E1278" s="8" t="n">
        <v>1</v>
      </c>
      <c r="F1278" s="8" t="n">
        <v>1</v>
      </c>
      <c r="G1278" s="8" t="n">
        <v>1</v>
      </c>
      <c r="I1278" s="8" t="n">
        <v>0</v>
      </c>
      <c r="J1278" s="8" t="n">
        <v>0</v>
      </c>
      <c r="K1278" s="8" t="n">
        <v>0</v>
      </c>
      <c r="L1278" s="8" t="n">
        <v>1</v>
      </c>
      <c r="M1278" s="8" t="n">
        <v>1</v>
      </c>
      <c r="N1278" s="8" t="n">
        <v>1</v>
      </c>
      <c r="P1278" s="8" t="n">
        <v>0</v>
      </c>
      <c r="Q1278" s="8" t="n">
        <v>0</v>
      </c>
      <c r="R1278" s="8" t="n">
        <v>0</v>
      </c>
      <c r="S1278" s="8" t="n">
        <v>1</v>
      </c>
      <c r="T1278" s="8" t="n">
        <v>1</v>
      </c>
      <c r="U1278" s="8" t="n">
        <v>1</v>
      </c>
      <c r="W1278" s="8" t="n">
        <v>0</v>
      </c>
      <c r="X1278" s="8" t="n">
        <v>0</v>
      </c>
      <c r="Y1278" s="8" t="n">
        <v>0</v>
      </c>
      <c r="Z1278" s="8" t="n">
        <v>1</v>
      </c>
      <c r="AA1278" s="8" t="n">
        <v>1</v>
      </c>
      <c r="AB1278" s="8" t="n">
        <v>1</v>
      </c>
      <c r="AD1278" s="8" t="n">
        <v>0</v>
      </c>
      <c r="AE1278" s="8" t="n">
        <v>0</v>
      </c>
      <c r="AF1278" s="8" t="n">
        <v>0</v>
      </c>
      <c r="AG1278" s="8" t="n">
        <v>1</v>
      </c>
      <c r="AH1278" s="8" t="n">
        <v>1</v>
      </c>
      <c r="AI1278" s="8" t="n">
        <v>1</v>
      </c>
      <c r="AK1278" s="8">
        <f>IF(($B$1278&lt;&gt;2)+($I$1278&lt;&gt;2)+($P$1278&lt;&gt;2)+($W$1278&lt;&gt;2)+($AD$1278&lt;&gt;2)=0,2,IF((($B$1278&lt;&gt;2)*$B$1278+($I$1278&lt;&gt;2)*$I$1278+($P$1278&lt;&gt;2)*$P$1278+($W$1278&lt;&gt;2)*$W$1278+($AD$1278&lt;&gt;2)*$AD$1278)/(($B$1278&lt;&gt;2)+($I$1278&lt;&gt;2)+($P$1278&lt;&gt;2)+($W$1278&lt;&gt;2)+($AD$1278&lt;&gt;2))&gt;=0.5,1,0))</f>
        <v/>
      </c>
      <c r="AL1278" s="8">
        <f>IF(($C$1278&lt;&gt;2)+($J$1278&lt;&gt;2)+($Q$1278&lt;&gt;2)+($X$1278&lt;&gt;2)+($AE$1278&lt;&gt;2)=0,2,IF((($C$1278&lt;&gt;2)*$C$1278+($J$1278&lt;&gt;2)*$J$1278+($Q$1278&lt;&gt;2)*$Q$1278+($X$1278&lt;&gt;2)*$X$1278+($AE$1278&lt;&gt;2)*$AE$1278)/(($C$1278&lt;&gt;2)+($J$1278&lt;&gt;2)+($Q$1278&lt;&gt;2)+($X$1278&lt;&gt;2)+($AE$1278&lt;&gt;2))&gt;=0.5,1,0))</f>
        <v/>
      </c>
      <c r="AM1278" s="8">
        <f>IF(($D$1278&lt;&gt;2)+($K$1278&lt;&gt;2)+($R$1278&lt;&gt;2)+($Y$1278&lt;&gt;2)+($AF$1278&lt;&gt;2)=0,2,IF((($D$1278&lt;&gt;2)*$D$1278+($K$1278&lt;&gt;2)*$K$1278+($R$1278&lt;&gt;2)*$R$1278+($Y$1278&lt;&gt;2)*$Y$1278+($AF$1278&lt;&gt;2)*$AF$1278)/(($D$1278&lt;&gt;2)+($K$1278&lt;&gt;2)+($R$1278&lt;&gt;2)+($Y$1278&lt;&gt;2)+($AF$1278&lt;&gt;2))&gt;=0.5,1,0))</f>
        <v/>
      </c>
      <c r="AN1278" s="8">
        <f>IF(($E$1278&lt;&gt;2)+($L$1278&lt;&gt;2)+($S$1278&lt;&gt;2)+($Z$1278&lt;&gt;2)+($AG$1278&lt;&gt;2)=0,2,IF((($E$1278&lt;&gt;2)*$E$1278+($L$1278&lt;&gt;2)*$L$1278+($S$1278&lt;&gt;2)*$S$1278+($Z$1278&lt;&gt;2)*$Z$1278+($AG$1278&lt;&gt;2)*$AG$1278)/(($E$1278&lt;&gt;2)+($L$1278&lt;&gt;2)+($S$1278&lt;&gt;2)+($Z$1278&lt;&gt;2)+($AG$1278&lt;&gt;2))&gt;=0.5,1,0))</f>
        <v/>
      </c>
      <c r="AO1278" s="8">
        <f>IF(($F$1278&lt;&gt;2)+($M$1278&lt;&gt;2)+($T$1278&lt;&gt;2)+($AA$1278&lt;&gt;2)+($AH$1278&lt;&gt;2)=0,2,IF((($F$1278&lt;&gt;2)*$F$1278+($M$1278&lt;&gt;2)*$M$1278+($T$1278&lt;&gt;2)*$T$1278+($AA$1278&lt;&gt;2)*$AA$1278+($AH$1278&lt;&gt;2)*$AH$1278)/(($F$1278&lt;&gt;2)+($M$1278&lt;&gt;2)+($T$1278&lt;&gt;2)+($AA$1278&lt;&gt;2)+($AH$1278&lt;&gt;2))&gt;=0.5,1,0))</f>
        <v/>
      </c>
      <c r="AP1278" s="8">
        <f>IF(($G$1278&lt;&gt;2)+($N$1278&lt;&gt;2)+($U$1278&lt;&gt;2)+($AB$1278&lt;&gt;2)+($AI$1278&lt;&gt;2)=0,2,IF((($G$1278&lt;&gt;2)*$G$1278+($N$1278&lt;&gt;2)*$N$1278+($U$1278&lt;&gt;2)*$U$1278+($AB$1278&lt;&gt;2)*$AB$1278+($AI$1278&lt;&gt;2)*$AI$1278)/(($G$1278&lt;&gt;2)+($N$1278&lt;&gt;2)+($U$1278&lt;&gt;2)+($AB$1278&lt;&gt;2)+($AI$1278&lt;&gt;2))&gt;=0.5,1,0))</f>
        <v/>
      </c>
      <c r="AR1278" s="16">
        <f>'Ground truth'!$B$7</f>
        <v/>
      </c>
      <c r="AS1278" s="16">
        <f>'Ground truth'!$C$7</f>
        <v/>
      </c>
      <c r="AT1278" s="16">
        <f>'Ground truth'!$D$7</f>
        <v/>
      </c>
      <c r="AU1278" s="16">
        <f>'Ground truth'!$E$7</f>
        <v/>
      </c>
      <c r="AV1278" s="16">
        <f>'Ground truth'!$F$7</f>
        <v/>
      </c>
      <c r="AW1278" s="16">
        <f>'Ground truth'!$G$7</f>
        <v/>
      </c>
    </row>
    <row r="1279">
      <c r="A1279" s="3" t="inlineStr">
        <is>
          <t>on-board computer</t>
        </is>
      </c>
      <c r="B1279" s="8" t="n">
        <v>0</v>
      </c>
      <c r="C1279" s="8" t="n">
        <v>0</v>
      </c>
      <c r="D1279" s="8" t="n">
        <v>0</v>
      </c>
      <c r="E1279" s="8" t="n">
        <v>1</v>
      </c>
      <c r="F1279" s="8" t="n">
        <v>1</v>
      </c>
      <c r="G1279" s="8" t="n">
        <v>1</v>
      </c>
      <c r="I1279" s="8" t="n">
        <v>0</v>
      </c>
      <c r="J1279" s="8" t="n">
        <v>0</v>
      </c>
      <c r="K1279" s="8" t="n">
        <v>0</v>
      </c>
      <c r="L1279" s="8" t="n">
        <v>1</v>
      </c>
      <c r="M1279" s="8" t="n">
        <v>1</v>
      </c>
      <c r="N1279" s="8" t="n">
        <v>1</v>
      </c>
      <c r="P1279" s="8" t="n">
        <v>0</v>
      </c>
      <c r="Q1279" s="8" t="n">
        <v>0</v>
      </c>
      <c r="R1279" s="8" t="n">
        <v>0</v>
      </c>
      <c r="S1279" s="8" t="n">
        <v>1</v>
      </c>
      <c r="T1279" s="8" t="n">
        <v>1</v>
      </c>
      <c r="U1279" s="8" t="n">
        <v>1</v>
      </c>
      <c r="W1279" s="8" t="n">
        <v>0</v>
      </c>
      <c r="X1279" s="8" t="n">
        <v>0</v>
      </c>
      <c r="Y1279" s="8" t="n">
        <v>0</v>
      </c>
      <c r="Z1279" s="8" t="n">
        <v>1</v>
      </c>
      <c r="AA1279" s="8" t="n">
        <v>1</v>
      </c>
      <c r="AB1279" s="8" t="n">
        <v>1</v>
      </c>
      <c r="AD1279" s="8" t="n">
        <v>0</v>
      </c>
      <c r="AE1279" s="8" t="n">
        <v>0</v>
      </c>
      <c r="AF1279" s="8" t="n">
        <v>0</v>
      </c>
      <c r="AG1279" s="8" t="n">
        <v>1</v>
      </c>
      <c r="AH1279" s="8" t="n">
        <v>1</v>
      </c>
      <c r="AI1279" s="8" t="n">
        <v>1</v>
      </c>
      <c r="AK1279" s="8">
        <f>IF(($B$1279&lt;&gt;2)+($I$1279&lt;&gt;2)+($P$1279&lt;&gt;2)+($W$1279&lt;&gt;2)+($AD$1279&lt;&gt;2)=0,2,IF((($B$1279&lt;&gt;2)*$B$1279+($I$1279&lt;&gt;2)*$I$1279+($P$1279&lt;&gt;2)*$P$1279+($W$1279&lt;&gt;2)*$W$1279+($AD$1279&lt;&gt;2)*$AD$1279)/(($B$1279&lt;&gt;2)+($I$1279&lt;&gt;2)+($P$1279&lt;&gt;2)+($W$1279&lt;&gt;2)+($AD$1279&lt;&gt;2))&gt;=0.5,1,0))</f>
        <v/>
      </c>
      <c r="AL1279" s="8">
        <f>IF(($C$1279&lt;&gt;2)+($J$1279&lt;&gt;2)+($Q$1279&lt;&gt;2)+($X$1279&lt;&gt;2)+($AE$1279&lt;&gt;2)=0,2,IF((($C$1279&lt;&gt;2)*$C$1279+($J$1279&lt;&gt;2)*$J$1279+($Q$1279&lt;&gt;2)*$Q$1279+($X$1279&lt;&gt;2)*$X$1279+($AE$1279&lt;&gt;2)*$AE$1279)/(($C$1279&lt;&gt;2)+($J$1279&lt;&gt;2)+($Q$1279&lt;&gt;2)+($X$1279&lt;&gt;2)+($AE$1279&lt;&gt;2))&gt;=0.5,1,0))</f>
        <v/>
      </c>
      <c r="AM1279" s="8">
        <f>IF(($D$1279&lt;&gt;2)+($K$1279&lt;&gt;2)+($R$1279&lt;&gt;2)+($Y$1279&lt;&gt;2)+($AF$1279&lt;&gt;2)=0,2,IF((($D$1279&lt;&gt;2)*$D$1279+($K$1279&lt;&gt;2)*$K$1279+($R$1279&lt;&gt;2)*$R$1279+($Y$1279&lt;&gt;2)*$Y$1279+($AF$1279&lt;&gt;2)*$AF$1279)/(($D$1279&lt;&gt;2)+($K$1279&lt;&gt;2)+($R$1279&lt;&gt;2)+($Y$1279&lt;&gt;2)+($AF$1279&lt;&gt;2))&gt;=0.5,1,0))</f>
        <v/>
      </c>
      <c r="AN1279" s="8">
        <f>IF(($E$1279&lt;&gt;2)+($L$1279&lt;&gt;2)+($S$1279&lt;&gt;2)+($Z$1279&lt;&gt;2)+($AG$1279&lt;&gt;2)=0,2,IF((($E$1279&lt;&gt;2)*$E$1279+($L$1279&lt;&gt;2)*$L$1279+($S$1279&lt;&gt;2)*$S$1279+($Z$1279&lt;&gt;2)*$Z$1279+($AG$1279&lt;&gt;2)*$AG$1279)/(($E$1279&lt;&gt;2)+($L$1279&lt;&gt;2)+($S$1279&lt;&gt;2)+($Z$1279&lt;&gt;2)+($AG$1279&lt;&gt;2))&gt;=0.5,1,0))</f>
        <v/>
      </c>
      <c r="AO1279" s="8">
        <f>IF(($F$1279&lt;&gt;2)+($M$1279&lt;&gt;2)+($T$1279&lt;&gt;2)+($AA$1279&lt;&gt;2)+($AH$1279&lt;&gt;2)=0,2,IF((($F$1279&lt;&gt;2)*$F$1279+($M$1279&lt;&gt;2)*$M$1279+($T$1279&lt;&gt;2)*$T$1279+($AA$1279&lt;&gt;2)*$AA$1279+($AH$1279&lt;&gt;2)*$AH$1279)/(($F$1279&lt;&gt;2)+($M$1279&lt;&gt;2)+($T$1279&lt;&gt;2)+($AA$1279&lt;&gt;2)+($AH$1279&lt;&gt;2))&gt;=0.5,1,0))</f>
        <v/>
      </c>
      <c r="AP1279" s="8">
        <f>IF(($G$1279&lt;&gt;2)+($N$1279&lt;&gt;2)+($U$1279&lt;&gt;2)+($AB$1279&lt;&gt;2)+($AI$1279&lt;&gt;2)=0,2,IF((($G$1279&lt;&gt;2)*$G$1279+($N$1279&lt;&gt;2)*$N$1279+($U$1279&lt;&gt;2)*$U$1279+($AB$1279&lt;&gt;2)*$AB$1279+($AI$1279&lt;&gt;2)*$AI$1279)/(($G$1279&lt;&gt;2)+($N$1279&lt;&gt;2)+($U$1279&lt;&gt;2)+($AB$1279&lt;&gt;2)+($AI$1279&lt;&gt;2))&gt;=0.5,1,0))</f>
        <v/>
      </c>
      <c r="AR1279" s="16">
        <f>'Ground truth'!$B$8</f>
        <v/>
      </c>
      <c r="AS1279" s="16">
        <f>'Ground truth'!$C$8</f>
        <v/>
      </c>
      <c r="AT1279" s="16">
        <f>'Ground truth'!$D$8</f>
        <v/>
      </c>
      <c r="AU1279" s="16">
        <f>'Ground truth'!$E$8</f>
        <v/>
      </c>
      <c r="AV1279" s="16">
        <f>'Ground truth'!$F$8</f>
        <v/>
      </c>
      <c r="AW1279" s="16">
        <f>'Ground truth'!$G$8</f>
        <v/>
      </c>
    </row>
    <row r="1281">
      <c r="A1281" s="17" t="inlineStr">
        <is>
          <t>metrics — confident-only (unsure excluded from denominators)</t>
        </is>
      </c>
      <c r="B1281" s="10" t="inlineStr">
        <is>
          <t>run 1</t>
        </is>
      </c>
      <c r="C1281" s="10" t="inlineStr">
        <is>
          <t>run 2</t>
        </is>
      </c>
      <c r="D1281" s="10" t="inlineStr">
        <is>
          <t>run 3</t>
        </is>
      </c>
      <c r="E1281" s="10" t="inlineStr">
        <is>
          <t>run 4</t>
        </is>
      </c>
      <c r="F1281" s="10" t="inlineStr">
        <is>
          <t>run 5</t>
        </is>
      </c>
      <c r="G1281" s="10" t="inlineStr">
        <is>
          <t>avg-matrix</t>
        </is>
      </c>
      <c r="H1281" s="10" t="inlineStr">
        <is>
          <t>mean</t>
        </is>
      </c>
      <c r="I1281" s="10" t="inlineStr">
        <is>
          <t>std (pop.)</t>
        </is>
      </c>
      <c r="J1281" s="17" t="inlineStr">
        <is>
          <t>notes</t>
        </is>
      </c>
    </row>
    <row r="1282">
      <c r="A1282" s="7" t="inlineStr">
        <is>
          <t>TP</t>
        </is>
      </c>
      <c r="B1282" s="7">
        <f>SUMPRODUCT(($B$1274:$G$1279=1)*('Ground truth'!$B$3:$G$8=1))</f>
        <v/>
      </c>
      <c r="C1282" s="7">
        <f>SUMPRODUCT(($I$1274:$N$1279=1)*('Ground truth'!$B$3:$G$8=1))</f>
        <v/>
      </c>
      <c r="D1282" s="7">
        <f>SUMPRODUCT(($P$1274:$U$1279=1)*('Ground truth'!$B$3:$G$8=1))</f>
        <v/>
      </c>
      <c r="E1282" s="7">
        <f>SUMPRODUCT(($W$1274:$AB$1279=1)*('Ground truth'!$B$3:$G$8=1))</f>
        <v/>
      </c>
      <c r="F1282" s="7">
        <f>SUMPRODUCT(($AD$1274:$AI$1279=1)*('Ground truth'!$B$3:$G$8=1))</f>
        <v/>
      </c>
      <c r="G1282" s="7">
        <f>SUMPRODUCT(($AK$1274:$AP$1279=1)*('Ground truth'!$B$3:$G$8=1))</f>
        <v/>
      </c>
      <c r="H1282" s="12">
        <f>AVERAGE($B$1282:$F$1282)</f>
        <v/>
      </c>
      <c r="I1282" s="12">
        <f>STDEV.P($B$1282:$F$1282)</f>
        <v/>
      </c>
    </row>
    <row r="1283">
      <c r="A1283" s="7" t="inlineStr">
        <is>
          <t>TN</t>
        </is>
      </c>
      <c r="B1283" s="7">
        <f>SUMPRODUCT(($B$1274:$G$1279=0)*('Ground truth'!$B$3:$G$8=0))</f>
        <v/>
      </c>
      <c r="C1283" s="7">
        <f>SUMPRODUCT(($I$1274:$N$1279=0)*('Ground truth'!$B$3:$G$8=0))</f>
        <v/>
      </c>
      <c r="D1283" s="7">
        <f>SUMPRODUCT(($P$1274:$U$1279=0)*('Ground truth'!$B$3:$G$8=0))</f>
        <v/>
      </c>
      <c r="E1283" s="7">
        <f>SUMPRODUCT(($W$1274:$AB$1279=0)*('Ground truth'!$B$3:$G$8=0))</f>
        <v/>
      </c>
      <c r="F1283" s="7">
        <f>SUMPRODUCT(($AD$1274:$AI$1279=0)*('Ground truth'!$B$3:$G$8=0))</f>
        <v/>
      </c>
      <c r="G1283" s="7">
        <f>SUMPRODUCT(($AK$1274:$AP$1279=0)*('Ground truth'!$B$3:$G$8=0))</f>
        <v/>
      </c>
      <c r="H1283" s="12">
        <f>AVERAGE($B$1283:$F$1283)</f>
        <v/>
      </c>
      <c r="I1283" s="12">
        <f>STDEV.P($B$1283:$F$1283)</f>
        <v/>
      </c>
    </row>
    <row r="1284">
      <c r="A1284" s="7" t="inlineStr">
        <is>
          <t>FP</t>
        </is>
      </c>
      <c r="B1284" s="7">
        <f>SUMPRODUCT(($B$1274:$G$1279=1)*('Ground truth'!$B$3:$G$8=0))</f>
        <v/>
      </c>
      <c r="C1284" s="7">
        <f>SUMPRODUCT(($I$1274:$N$1279=1)*('Ground truth'!$B$3:$G$8=0))</f>
        <v/>
      </c>
      <c r="D1284" s="7">
        <f>SUMPRODUCT(($P$1274:$U$1279=1)*('Ground truth'!$B$3:$G$8=0))</f>
        <v/>
      </c>
      <c r="E1284" s="7">
        <f>SUMPRODUCT(($W$1274:$AB$1279=1)*('Ground truth'!$B$3:$G$8=0))</f>
        <v/>
      </c>
      <c r="F1284" s="7">
        <f>SUMPRODUCT(($AD$1274:$AI$1279=1)*('Ground truth'!$B$3:$G$8=0))</f>
        <v/>
      </c>
      <c r="G1284" s="7">
        <f>SUMPRODUCT(($AK$1274:$AP$1279=1)*('Ground truth'!$B$3:$G$8=0))</f>
        <v/>
      </c>
      <c r="H1284" s="12">
        <f>AVERAGE($B$1284:$F$1284)</f>
        <v/>
      </c>
      <c r="I1284" s="12">
        <f>STDEV.P($B$1284:$F$1284)</f>
        <v/>
      </c>
    </row>
    <row r="1285">
      <c r="A1285" s="7" t="inlineStr">
        <is>
          <t>FN</t>
        </is>
      </c>
      <c r="B1285" s="7">
        <f>SUMPRODUCT(($B$1274:$G$1279=0)*('Ground truth'!$B$3:$G$8=1))</f>
        <v/>
      </c>
      <c r="C1285" s="7">
        <f>SUMPRODUCT(($I$1274:$N$1279=0)*('Ground truth'!$B$3:$G$8=1))</f>
        <v/>
      </c>
      <c r="D1285" s="7">
        <f>SUMPRODUCT(($P$1274:$U$1279=0)*('Ground truth'!$B$3:$G$8=1))</f>
        <v/>
      </c>
      <c r="E1285" s="7">
        <f>SUMPRODUCT(($W$1274:$AB$1279=0)*('Ground truth'!$B$3:$G$8=1))</f>
        <v/>
      </c>
      <c r="F1285" s="7">
        <f>SUMPRODUCT(($AD$1274:$AI$1279=0)*('Ground truth'!$B$3:$G$8=1))</f>
        <v/>
      </c>
      <c r="G1285" s="7">
        <f>SUMPRODUCT(($AK$1274:$AP$1279=0)*('Ground truth'!$B$3:$G$8=1))</f>
        <v/>
      </c>
      <c r="H1285" s="12">
        <f>AVERAGE($B$1285:$F$1285)</f>
        <v/>
      </c>
      <c r="I1285" s="12">
        <f>STDEV.P($B$1285:$F$1285)</f>
        <v/>
      </c>
    </row>
    <row r="1286">
      <c r="A1286" s="4" t="inlineStr">
        <is>
          <t>Precision</t>
        </is>
      </c>
      <c r="B1286" s="12">
        <f>IFERROR($B$1282/($B$1282+$B$1284),0)</f>
        <v/>
      </c>
      <c r="C1286" s="12">
        <f>IFERROR($C$1282/($C$1282+$C$1284),0)</f>
        <v/>
      </c>
      <c r="D1286" s="12">
        <f>IFERROR($D$1282/($D$1282+$D$1284),0)</f>
        <v/>
      </c>
      <c r="E1286" s="12">
        <f>IFERROR($E$1282/($E$1282+$E$1284),0)</f>
        <v/>
      </c>
      <c r="F1286" s="12">
        <f>IFERROR($F$1282/($F$1282+$F$1284),0)</f>
        <v/>
      </c>
      <c r="G1286" s="12">
        <f>IFERROR($G$1282/($G$1282+$G$1284),0)</f>
        <v/>
      </c>
      <c r="H1286" s="18">
        <f>AVERAGE($B$1286:$F$1286)</f>
        <v/>
      </c>
      <c r="I1286" s="18">
        <f>STDEV.P($B$1286:$F$1286)</f>
        <v/>
      </c>
    </row>
    <row r="1287">
      <c r="A1287" s="4" t="inlineStr">
        <is>
          <t>Recall</t>
        </is>
      </c>
      <c r="B1287" s="12">
        <f>IFERROR($B$1282/($B$1282+$B$1285),0)</f>
        <v/>
      </c>
      <c r="C1287" s="12">
        <f>IFERROR($C$1282/($C$1282+$C$1285),0)</f>
        <v/>
      </c>
      <c r="D1287" s="12">
        <f>IFERROR($D$1282/($D$1282+$D$1285),0)</f>
        <v/>
      </c>
      <c r="E1287" s="12">
        <f>IFERROR($E$1282/($E$1282+$E$1285),0)</f>
        <v/>
      </c>
      <c r="F1287" s="12">
        <f>IFERROR($F$1282/($F$1282+$F$1285),0)</f>
        <v/>
      </c>
      <c r="G1287" s="12">
        <f>IFERROR($G$1282/($G$1282+$G$1285),0)</f>
        <v/>
      </c>
      <c r="H1287" s="18">
        <f>AVERAGE($B$1287:$F$1287)</f>
        <v/>
      </c>
      <c r="I1287" s="18">
        <f>STDEV.P($B$1287:$F$1287)</f>
        <v/>
      </c>
    </row>
    <row r="1288">
      <c r="A1288" s="4" t="inlineStr">
        <is>
          <t>F1</t>
        </is>
      </c>
      <c r="B1288" s="12">
        <f>IFERROR(2*$B$1286*$B$1287/($B$1286+$B$1287),0)</f>
        <v/>
      </c>
      <c r="C1288" s="12">
        <f>IFERROR(2*$C$1286*$C$1287/($C$1286+$C$1287),0)</f>
        <v/>
      </c>
      <c r="D1288" s="12">
        <f>IFERROR(2*$D$1286*$D$1287/($D$1286+$D$1287),0)</f>
        <v/>
      </c>
      <c r="E1288" s="12">
        <f>IFERROR(2*$E$1286*$E$1287/($E$1286+$E$1287),0)</f>
        <v/>
      </c>
      <c r="F1288" s="12">
        <f>IFERROR(2*$F$1286*$F$1287/($F$1286+$F$1287),0)</f>
        <v/>
      </c>
      <c r="G1288" s="12">
        <f>IFERROR(2*$G$1286*$G$1287/($G$1286+$G$1287),0)</f>
        <v/>
      </c>
      <c r="H1288" s="18">
        <f>AVERAGE($B$1288:$F$1288)</f>
        <v/>
      </c>
      <c r="I1288" s="18">
        <f>STDEV.P($B$1288:$F$1288)</f>
        <v/>
      </c>
    </row>
    <row r="1289">
      <c r="A1289" s="4" t="inlineStr">
        <is>
          <t>Accuracy</t>
        </is>
      </c>
      <c r="B1289" s="12">
        <f>IFERROR(($B$1282+$B$1283)/($B$1282+$B$1283+$B$1284+$B$1285),0)</f>
        <v/>
      </c>
      <c r="C1289" s="12">
        <f>IFERROR(($C$1282+$C$1283)/($C$1282+$C$1283+$C$1284+$C$1285),0)</f>
        <v/>
      </c>
      <c r="D1289" s="12">
        <f>IFERROR(($D$1282+$D$1283)/($D$1282+$D$1283+$D$1284+$D$1285),0)</f>
        <v/>
      </c>
      <c r="E1289" s="12">
        <f>IFERROR(($E$1282+$E$1283)/($E$1282+$E$1283+$E$1284+$E$1285),0)</f>
        <v/>
      </c>
      <c r="F1289" s="12">
        <f>IFERROR(($F$1282+$F$1283)/($F$1282+$F$1283+$F$1284+$F$1285),0)</f>
        <v/>
      </c>
      <c r="G1289" s="12">
        <f>IFERROR(($G$1282+$G$1283)/($G$1282+$G$1283+$G$1284+$G$1285),0)</f>
        <v/>
      </c>
      <c r="H1289" s="18">
        <f>AVERAGE($B$1289:$F$1289)</f>
        <v/>
      </c>
      <c r="I1289" s="18">
        <f>STDEV.P($B$1289:$F$1289)</f>
        <v/>
      </c>
    </row>
    <row r="1290">
      <c r="A1290" s="4" t="inlineStr">
        <is>
          <t>Edit distance</t>
        </is>
      </c>
      <c r="B1290" s="12">
        <f>SUMPRODUCT(ABS('Ground truth'!$B$3:$G$8-$B$1274:$G$1279))</f>
        <v/>
      </c>
      <c r="C1290" s="12">
        <f>SUMPRODUCT(ABS('Ground truth'!$B$3:$G$8-$I$1274:$N$1279))</f>
        <v/>
      </c>
      <c r="D1290" s="12">
        <f>SUMPRODUCT(ABS('Ground truth'!$B$3:$G$8-$P$1274:$U$1279))</f>
        <v/>
      </c>
      <c r="E1290" s="12">
        <f>SUMPRODUCT(ABS('Ground truth'!$B$3:$G$8-$W$1274:$AB$1279))</f>
        <v/>
      </c>
      <c r="F1290" s="12">
        <f>SUMPRODUCT(ABS('Ground truth'!$B$3:$G$8-$AD$1274:$AI$1279))</f>
        <v/>
      </c>
      <c r="G1290" s="12">
        <f>SUMPRODUCT(ABS('Ground truth'!$B$3:$G$8-$AK$1274:$AP$1279))</f>
        <v/>
      </c>
      <c r="H1290" s="18">
        <f>AVERAGE($B$1290:$F$1290)</f>
        <v/>
      </c>
      <c r="I1290" s="18">
        <f>STDEV.P($B$1290:$F$1290)</f>
        <v/>
      </c>
    </row>
    <row r="1291">
      <c r="A1291" s="4" t="inlineStr">
        <is>
          <t>Spectral distance</t>
        </is>
      </c>
      <c r="B1291" s="12">
        <f>SQRT(SUMPRODUCT(('Ground truth'!$J$3:$J$8-$B$1301:$B$1306)^2))</f>
        <v/>
      </c>
      <c r="C1291" s="12">
        <f>SQRT(SUMPRODUCT(('Ground truth'!$J$3:$J$8-$C$1301:$C$1306)^2))</f>
        <v/>
      </c>
      <c r="D1291" s="12">
        <f>SQRT(SUMPRODUCT(('Ground truth'!$J$3:$J$8-$D$1301:$D$1306)^2))</f>
        <v/>
      </c>
      <c r="E1291" s="12">
        <f>SQRT(SUMPRODUCT(('Ground truth'!$J$3:$J$8-$E$1301:$E$1306)^2))</f>
        <v/>
      </c>
      <c r="F1291" s="12">
        <f>SQRT(SUMPRODUCT(('Ground truth'!$J$3:$J$8-$F$1301:$F$1306)^2))</f>
        <v/>
      </c>
      <c r="G1291" s="12">
        <f>SQRT(SUMPRODUCT(('Ground truth'!$J$3:$J$8-$G$1301:$G$1306)^2))</f>
        <v/>
      </c>
      <c r="H1291" s="18">
        <f>AVERAGE($B$1291:$F$1291)</f>
        <v/>
      </c>
      <c r="I1291" s="18">
        <f>STDEV.P($B$1291:$F$1291)</f>
        <v/>
      </c>
    </row>
    <row r="1292">
      <c r="A1292" s="4" t="inlineStr">
        <is>
          <t>Unsure cells</t>
        </is>
      </c>
      <c r="B1292" s="7">
        <f>COUNTIF($B$1274:$G$1279,2)</f>
        <v/>
      </c>
      <c r="C1292" s="7">
        <f>COUNTIF($I$1274:$N$1279,2)</f>
        <v/>
      </c>
      <c r="D1292" s="7">
        <f>COUNTIF($P$1274:$U$1279,2)</f>
        <v/>
      </c>
      <c r="E1292" s="7">
        <f>COUNTIF($W$1274:$AB$1279,2)</f>
        <v/>
      </c>
      <c r="F1292" s="7">
        <f>COUNTIF($AD$1274:$AI$1279,2)</f>
        <v/>
      </c>
      <c r="G1292" s="7">
        <f>COUNTIF($AK$1274:$AP$1279,2)</f>
        <v/>
      </c>
      <c r="H1292" s="12">
        <f>AVERAGE($B$1292:$F$1292)</f>
        <v/>
      </c>
      <c r="I1292" s="12">
        <f>STDEV.P($B$1292:$F$1292)</f>
        <v/>
      </c>
    </row>
    <row r="1293">
      <c r="A1293" s="3" t="inlineStr">
        <is>
          <t>eigenvalues (real part, numpy order; pasted)</t>
        </is>
      </c>
    </row>
    <row r="1294">
      <c r="A1294" s="3" t="inlineStr">
        <is>
          <t xml:space="preserve">  λ1</t>
        </is>
      </c>
      <c r="B1294" s="19" t="n">
        <v>1</v>
      </c>
      <c r="C1294" s="19" t="n">
        <v>1</v>
      </c>
      <c r="D1294" s="19" t="n">
        <v>1</v>
      </c>
      <c r="E1294" s="19" t="n">
        <v>1</v>
      </c>
      <c r="F1294" s="19" t="n">
        <v>1</v>
      </c>
      <c r="G1294" s="19" t="n">
        <v>1</v>
      </c>
    </row>
    <row r="1295">
      <c r="A1295" s="3" t="inlineStr">
        <is>
          <t xml:space="preserve">  λ2</t>
        </is>
      </c>
      <c r="B1295" s="19" t="n">
        <v>1</v>
      </c>
      <c r="C1295" s="19" t="n">
        <v>1</v>
      </c>
      <c r="D1295" s="19" t="n">
        <v>1</v>
      </c>
      <c r="E1295" s="19" t="n">
        <v>1</v>
      </c>
      <c r="F1295" s="19" t="n">
        <v>1</v>
      </c>
      <c r="G1295" s="19" t="n">
        <v>1</v>
      </c>
    </row>
    <row r="1296">
      <c r="A1296" s="3" t="inlineStr">
        <is>
          <t xml:space="preserve">  λ3</t>
        </is>
      </c>
      <c r="B1296" s="19" t="n">
        <v>2.618033988749896</v>
      </c>
      <c r="C1296" s="19" t="n">
        <v>2.618033988749896</v>
      </c>
      <c r="D1296" s="19" t="n">
        <v>2.618033988749896</v>
      </c>
      <c r="E1296" s="19" t="n">
        <v>2.618033988749896</v>
      </c>
      <c r="F1296" s="19" t="n">
        <v>2.618033988749896</v>
      </c>
      <c r="G1296" s="19" t="n">
        <v>2.618033988749896</v>
      </c>
    </row>
    <row r="1297">
      <c r="A1297" s="3" t="inlineStr">
        <is>
          <t xml:space="preserve">  λ4</t>
        </is>
      </c>
      <c r="B1297" s="19" t="n">
        <v>1.901622847903794e-16</v>
      </c>
      <c r="C1297" s="19" t="n">
        <v>1.901622847903794e-16</v>
      </c>
      <c r="D1297" s="19" t="n">
        <v>1.901622847903794e-16</v>
      </c>
      <c r="E1297" s="19" t="n">
        <v>1.901622847903794e-16</v>
      </c>
      <c r="F1297" s="19" t="n">
        <v>1.901622847903794e-16</v>
      </c>
      <c r="G1297" s="19" t="n">
        <v>1.901622847903794e-16</v>
      </c>
    </row>
    <row r="1298">
      <c r="A1298" s="3" t="inlineStr">
        <is>
          <t xml:space="preserve">  λ5</t>
        </is>
      </c>
      <c r="B1298" s="19" t="n">
        <v>0.3819660112501051</v>
      </c>
      <c r="C1298" s="19" t="n">
        <v>0.3819660112501051</v>
      </c>
      <c r="D1298" s="19" t="n">
        <v>0.3819660112501051</v>
      </c>
      <c r="E1298" s="19" t="n">
        <v>0.3819660112501051</v>
      </c>
      <c r="F1298" s="19" t="n">
        <v>0.3819660112501051</v>
      </c>
      <c r="G1298" s="19" t="n">
        <v>0.3819660112501051</v>
      </c>
    </row>
    <row r="1299">
      <c r="A1299" s="3" t="inlineStr">
        <is>
          <t xml:space="preserve">  λ6</t>
        </is>
      </c>
      <c r="B1299" s="19" t="n">
        <v>1</v>
      </c>
      <c r="C1299" s="19" t="n">
        <v>1</v>
      </c>
      <c r="D1299" s="19" t="n">
        <v>1</v>
      </c>
      <c r="E1299" s="19" t="n">
        <v>1</v>
      </c>
      <c r="F1299" s="19" t="n">
        <v>1</v>
      </c>
      <c r="G1299" s="19" t="n">
        <v>1</v>
      </c>
    </row>
    <row r="1300">
      <c r="A1300" s="3" t="inlineStr">
        <is>
          <t>eigenvalues sorted desc (LARGE)</t>
        </is>
      </c>
    </row>
    <row r="1301">
      <c r="A1301" s="3" t="inlineStr">
        <is>
          <t xml:space="preserve">  λ(1)</t>
        </is>
      </c>
      <c r="B1301" s="19">
        <f>LARGE($B$1294:$B$1299,1)</f>
        <v/>
      </c>
      <c r="C1301" s="19">
        <f>LARGE($C$1294:$C$1299,1)</f>
        <v/>
      </c>
      <c r="D1301" s="19">
        <f>LARGE($D$1294:$D$1299,1)</f>
        <v/>
      </c>
      <c r="E1301" s="19">
        <f>LARGE($E$1294:$E$1299,1)</f>
        <v/>
      </c>
      <c r="F1301" s="19">
        <f>LARGE($F$1294:$F$1299,1)</f>
        <v/>
      </c>
      <c r="G1301" s="19">
        <f>LARGE($G$1294:$G$1299,1)</f>
        <v/>
      </c>
    </row>
    <row r="1302">
      <c r="A1302" s="3" t="inlineStr">
        <is>
          <t xml:space="preserve">  λ(2)</t>
        </is>
      </c>
      <c r="B1302" s="19">
        <f>LARGE($B$1294:$B$1299,2)</f>
        <v/>
      </c>
      <c r="C1302" s="19">
        <f>LARGE($C$1294:$C$1299,2)</f>
        <v/>
      </c>
      <c r="D1302" s="19">
        <f>LARGE($D$1294:$D$1299,2)</f>
        <v/>
      </c>
      <c r="E1302" s="19">
        <f>LARGE($E$1294:$E$1299,2)</f>
        <v/>
      </c>
      <c r="F1302" s="19">
        <f>LARGE($F$1294:$F$1299,2)</f>
        <v/>
      </c>
      <c r="G1302" s="19">
        <f>LARGE($G$1294:$G$1299,2)</f>
        <v/>
      </c>
    </row>
    <row r="1303">
      <c r="A1303" s="3" t="inlineStr">
        <is>
          <t xml:space="preserve">  λ(3)</t>
        </is>
      </c>
      <c r="B1303" s="19">
        <f>LARGE($B$1294:$B$1299,3)</f>
        <v/>
      </c>
      <c r="C1303" s="19">
        <f>LARGE($C$1294:$C$1299,3)</f>
        <v/>
      </c>
      <c r="D1303" s="19">
        <f>LARGE($D$1294:$D$1299,3)</f>
        <v/>
      </c>
      <c r="E1303" s="19">
        <f>LARGE($E$1294:$E$1299,3)</f>
        <v/>
      </c>
      <c r="F1303" s="19">
        <f>LARGE($F$1294:$F$1299,3)</f>
        <v/>
      </c>
      <c r="G1303" s="19">
        <f>LARGE($G$1294:$G$1299,3)</f>
        <v/>
      </c>
    </row>
    <row r="1304">
      <c r="A1304" s="3" t="inlineStr">
        <is>
          <t xml:space="preserve">  λ(4)</t>
        </is>
      </c>
      <c r="B1304" s="19">
        <f>LARGE($B$1294:$B$1299,4)</f>
        <v/>
      </c>
      <c r="C1304" s="19">
        <f>LARGE($C$1294:$C$1299,4)</f>
        <v/>
      </c>
      <c r="D1304" s="19">
        <f>LARGE($D$1294:$D$1299,4)</f>
        <v/>
      </c>
      <c r="E1304" s="19">
        <f>LARGE($E$1294:$E$1299,4)</f>
        <v/>
      </c>
      <c r="F1304" s="19">
        <f>LARGE($F$1294:$F$1299,4)</f>
        <v/>
      </c>
      <c r="G1304" s="19">
        <f>LARGE($G$1294:$G$1299,4)</f>
        <v/>
      </c>
    </row>
    <row r="1305">
      <c r="A1305" s="3" t="inlineStr">
        <is>
          <t xml:space="preserve">  λ(5)</t>
        </is>
      </c>
      <c r="B1305" s="19">
        <f>LARGE($B$1294:$B$1299,5)</f>
        <v/>
      </c>
      <c r="C1305" s="19">
        <f>LARGE($C$1294:$C$1299,5)</f>
        <v/>
      </c>
      <c r="D1305" s="19">
        <f>LARGE($D$1294:$D$1299,5)</f>
        <v/>
      </c>
      <c r="E1305" s="19">
        <f>LARGE($E$1294:$E$1299,5)</f>
        <v/>
      </c>
      <c r="F1305" s="19">
        <f>LARGE($F$1294:$F$1299,5)</f>
        <v/>
      </c>
      <c r="G1305" s="19">
        <f>LARGE($G$1294:$G$1299,5)</f>
        <v/>
      </c>
    </row>
    <row r="1306">
      <c r="A1306" s="3" t="inlineStr">
        <is>
          <t xml:space="preserve">  λ(6)</t>
        </is>
      </c>
      <c r="B1306" s="19">
        <f>LARGE($B$1294:$B$1299,6)</f>
        <v/>
      </c>
      <c r="C1306" s="19">
        <f>LARGE($C$1294:$C$1299,6)</f>
        <v/>
      </c>
      <c r="D1306" s="19">
        <f>LARGE($D$1294:$D$1299,6)</f>
        <v/>
      </c>
      <c r="E1306" s="19">
        <f>LARGE($E$1294:$E$1299,6)</f>
        <v/>
      </c>
      <c r="F1306" s="19">
        <f>LARGE($F$1294:$F$1299,6)</f>
        <v/>
      </c>
      <c r="G1306" s="19">
        <f>LARGE($G$1294:$G$1299,6)</f>
        <v/>
      </c>
    </row>
    <row r="1307">
      <c r="A1307" s="3" t="inlineStr">
        <is>
          <t>check: Σeig − trace (→0)</t>
        </is>
      </c>
      <c r="B1307" s="3">
        <f>ROUND(SUM($B$1294:$B$1299)-($B$1274+$C$1275+$D$1276+$E$1277+$F$1278+$G$1279),6)</f>
        <v/>
      </c>
      <c r="C1307" s="3">
        <f>ROUND(SUM($C$1294:$C$1299)-($I$1274+$J$1275+$K$1276+$L$1277+$M$1278+$N$1279),6)</f>
        <v/>
      </c>
      <c r="D1307" s="3">
        <f>ROUND(SUM($D$1294:$D$1299)-($P$1274+$Q$1275+$R$1276+$S$1277+$T$1278+$U$1279),6)</f>
        <v/>
      </c>
      <c r="E1307" s="3">
        <f>ROUND(SUM($E$1294:$E$1299)-($W$1274+$X$1275+$Y$1276+$Z$1277+$AA$1278+$AB$1279),6)</f>
        <v/>
      </c>
      <c r="F1307" s="3">
        <f>ROUND(SUM($F$1294:$F$1299)-($AD$1274+$AE$1275+$AF$1276+$AG$1277+$AH$1278+$AI$1279),6)</f>
        <v/>
      </c>
      <c r="G1307" s="3">
        <f>ROUND(SUM($G$1294:$G$1299)-($AK$1274+$AL$1275+$AM$1276+$AN$1277+$AO$1278+$AP$1279),6)</f>
        <v/>
      </c>
    </row>
    <row r="1308">
      <c r="A1308" s="3" t="inlineStr">
        <is>
          <t>check: Πeig − det (→0)</t>
        </is>
      </c>
      <c r="B1308" s="3">
        <f>ROUND(MDETERM($B$1274:$G$1279)-PRODUCT($B$1294:$B$1299),6)</f>
        <v/>
      </c>
      <c r="C1308" s="3">
        <f>ROUND(MDETERM($I$1274:$N$1279)-PRODUCT($C$1294:$C$1299),6)</f>
        <v/>
      </c>
      <c r="D1308" s="3">
        <f>ROUND(MDETERM($P$1274:$U$1279)-PRODUCT($D$1294:$D$1299),6)</f>
        <v/>
      </c>
      <c r="E1308" s="3">
        <f>ROUND(MDETERM($W$1274:$AB$1279)-PRODUCT($E$1294:$E$1299),6)</f>
        <v/>
      </c>
      <c r="F1308" s="3">
        <f>ROUND(MDETERM($AD$1274:$AI$1279)-PRODUCT($F$1294:$F$1299),6)</f>
        <v/>
      </c>
      <c r="G1308" s="3">
        <f>ROUND(MDETERM($AK$1274:$AP$1279)-PRODUCT($G$1294:$G$1299),6)</f>
        <v/>
      </c>
    </row>
    <row r="1309">
      <c r="A1309" s="3" t="inlineStr">
        <is>
          <t>complex eigenvalues?</t>
        </is>
      </c>
      <c r="B1309" s="3" t="inlineStr"/>
      <c r="C1309" s="3" t="inlineStr"/>
      <c r="D1309" s="3" t="inlineStr"/>
      <c r="E1309" s="3" t="inlineStr"/>
      <c r="F1309" s="3" t="inlineStr"/>
      <c r="G1309" s="3" t="inlineStr"/>
    </row>
    <row r="1310">
      <c r="A1310" s="3" t="inlineStr">
        <is>
          <t>check: det(M − λᵢI) per sorted λ (→0)</t>
        </is>
      </c>
    </row>
    <row r="1311">
      <c r="A1311" s="3" t="inlineStr">
        <is>
          <t xml:space="preserve">  det(M − λ(1)I)</t>
        </is>
      </c>
      <c r="B1311" s="3">
        <f t="array" ref="B1311">ROUND(MDETERM($B$1274:$G$1279-$B$1301*MUNIT(6)),6)</f>
        <v/>
      </c>
      <c r="C1311" s="3">
        <f t="array" ref="C1311">ROUND(MDETERM($I$1274:$N$1279-$C$1301*MUNIT(6)),6)</f>
        <v/>
      </c>
      <c r="D1311" s="3">
        <f t="array" ref="D1311">ROUND(MDETERM($P$1274:$U$1279-$D$1301*MUNIT(6)),6)</f>
        <v/>
      </c>
      <c r="E1311" s="3">
        <f t="array" ref="E1311">ROUND(MDETERM($W$1274:$AB$1279-$E$1301*MUNIT(6)),6)</f>
        <v/>
      </c>
      <c r="F1311" s="3">
        <f t="array" ref="F1311">ROUND(MDETERM($AD$1274:$AI$1279-$F$1301*MUNIT(6)),6)</f>
        <v/>
      </c>
      <c r="G1311" s="3">
        <f t="array" ref="G1311">ROUND(MDETERM($AK$1274:$AP$1279-$G$1301*MUNIT(6)),6)</f>
        <v/>
      </c>
    </row>
    <row r="1312">
      <c r="A1312" s="3" t="inlineStr">
        <is>
          <t xml:space="preserve">  det(M − λ(2)I)</t>
        </is>
      </c>
      <c r="B1312" s="3">
        <f t="array" ref="B1312">ROUND(MDETERM($B$1274:$G$1279-$B$1302*MUNIT(6)),6)</f>
        <v/>
      </c>
      <c r="C1312" s="3">
        <f t="array" ref="C1312">ROUND(MDETERM($I$1274:$N$1279-$C$1302*MUNIT(6)),6)</f>
        <v/>
      </c>
      <c r="D1312" s="3">
        <f t="array" ref="D1312">ROUND(MDETERM($P$1274:$U$1279-$D$1302*MUNIT(6)),6)</f>
        <v/>
      </c>
      <c r="E1312" s="3">
        <f t="array" ref="E1312">ROUND(MDETERM($W$1274:$AB$1279-$E$1302*MUNIT(6)),6)</f>
        <v/>
      </c>
      <c r="F1312" s="3">
        <f t="array" ref="F1312">ROUND(MDETERM($AD$1274:$AI$1279-$F$1302*MUNIT(6)),6)</f>
        <v/>
      </c>
      <c r="G1312" s="3">
        <f t="array" ref="G1312">ROUND(MDETERM($AK$1274:$AP$1279-$G$1302*MUNIT(6)),6)</f>
        <v/>
      </c>
    </row>
    <row r="1313">
      <c r="A1313" s="3" t="inlineStr">
        <is>
          <t xml:space="preserve">  det(M − λ(3)I)</t>
        </is>
      </c>
      <c r="B1313" s="3">
        <f t="array" ref="B1313">ROUND(MDETERM($B$1274:$G$1279-$B$1303*MUNIT(6)),6)</f>
        <v/>
      </c>
      <c r="C1313" s="3">
        <f t="array" ref="C1313">ROUND(MDETERM($I$1274:$N$1279-$C$1303*MUNIT(6)),6)</f>
        <v/>
      </c>
      <c r="D1313" s="3">
        <f t="array" ref="D1313">ROUND(MDETERM($P$1274:$U$1279-$D$1303*MUNIT(6)),6)</f>
        <v/>
      </c>
      <c r="E1313" s="3">
        <f t="array" ref="E1313">ROUND(MDETERM($W$1274:$AB$1279-$E$1303*MUNIT(6)),6)</f>
        <v/>
      </c>
      <c r="F1313" s="3">
        <f t="array" ref="F1313">ROUND(MDETERM($AD$1274:$AI$1279-$F$1303*MUNIT(6)),6)</f>
        <v/>
      </c>
      <c r="G1313" s="3">
        <f t="array" ref="G1313">ROUND(MDETERM($AK$1274:$AP$1279-$G$1303*MUNIT(6)),6)</f>
        <v/>
      </c>
    </row>
    <row r="1314">
      <c r="A1314" s="3" t="inlineStr">
        <is>
          <t xml:space="preserve">  det(M − λ(4)I)</t>
        </is>
      </c>
      <c r="B1314" s="3">
        <f t="array" ref="B1314">ROUND(MDETERM($B$1274:$G$1279-$B$1304*MUNIT(6)),6)</f>
        <v/>
      </c>
      <c r="C1314" s="3">
        <f t="array" ref="C1314">ROUND(MDETERM($I$1274:$N$1279-$C$1304*MUNIT(6)),6)</f>
        <v/>
      </c>
      <c r="D1314" s="3">
        <f t="array" ref="D1314">ROUND(MDETERM($P$1274:$U$1279-$D$1304*MUNIT(6)),6)</f>
        <v/>
      </c>
      <c r="E1314" s="3">
        <f t="array" ref="E1314">ROUND(MDETERM($W$1274:$AB$1279-$E$1304*MUNIT(6)),6)</f>
        <v/>
      </c>
      <c r="F1314" s="3">
        <f t="array" ref="F1314">ROUND(MDETERM($AD$1274:$AI$1279-$F$1304*MUNIT(6)),6)</f>
        <v/>
      </c>
      <c r="G1314" s="3">
        <f t="array" ref="G1314">ROUND(MDETERM($AK$1274:$AP$1279-$G$1304*MUNIT(6)),6)</f>
        <v/>
      </c>
    </row>
    <row r="1315">
      <c r="A1315" s="3" t="inlineStr">
        <is>
          <t xml:space="preserve">  det(M − λ(5)I)</t>
        </is>
      </c>
      <c r="B1315" s="3">
        <f t="array" ref="B1315">ROUND(MDETERM($B$1274:$G$1279-$B$1305*MUNIT(6)),6)</f>
        <v/>
      </c>
      <c r="C1315" s="3">
        <f t="array" ref="C1315">ROUND(MDETERM($I$1274:$N$1279-$C$1305*MUNIT(6)),6)</f>
        <v/>
      </c>
      <c r="D1315" s="3">
        <f t="array" ref="D1315">ROUND(MDETERM($P$1274:$U$1279-$D$1305*MUNIT(6)),6)</f>
        <v/>
      </c>
      <c r="E1315" s="3">
        <f t="array" ref="E1315">ROUND(MDETERM($W$1274:$AB$1279-$E$1305*MUNIT(6)),6)</f>
        <v/>
      </c>
      <c r="F1315" s="3">
        <f t="array" ref="F1315">ROUND(MDETERM($AD$1274:$AI$1279-$F$1305*MUNIT(6)),6)</f>
        <v/>
      </c>
      <c r="G1315" s="3">
        <f t="array" ref="G1315">ROUND(MDETERM($AK$1274:$AP$1279-$G$1305*MUNIT(6)),6)</f>
        <v/>
      </c>
    </row>
    <row r="1316">
      <c r="A1316" s="3" t="inlineStr">
        <is>
          <t xml:space="preserve">  det(M − λ(6)I)</t>
        </is>
      </c>
      <c r="B1316" s="3">
        <f t="array" ref="B1316">ROUND(MDETERM($B$1274:$G$1279-$B$1306*MUNIT(6)),6)</f>
        <v/>
      </c>
      <c r="C1316" s="3">
        <f t="array" ref="C1316">ROUND(MDETERM($I$1274:$N$1279-$C$1306*MUNIT(6)),6)</f>
        <v/>
      </c>
      <c r="D1316" s="3">
        <f t="array" ref="D1316">ROUND(MDETERM($P$1274:$U$1279-$D$1306*MUNIT(6)),6)</f>
        <v/>
      </c>
      <c r="E1316" s="3">
        <f t="array" ref="E1316">ROUND(MDETERM($W$1274:$AB$1279-$E$1306*MUNIT(6)),6)</f>
        <v/>
      </c>
      <c r="F1316" s="3">
        <f t="array" ref="F1316">ROUND(MDETERM($AD$1274:$AI$1279-$F$1306*MUNIT(6)),6)</f>
        <v/>
      </c>
      <c r="G1316" s="3">
        <f t="array" ref="G1316">ROUND(MDETERM($AK$1274:$AP$1279-$G$1306*MUNIT(6)),6)</f>
        <v/>
      </c>
    </row>
    <row r="1320" ht="16" customHeight="1">
      <c r="A1320" s="14" t="inlineStr">
        <is>
          <t>RAG R2-R3 | mixtral:8x22b</t>
        </is>
      </c>
      <c r="B1320" s="9" t="inlineStr">
        <is>
          <t>run 1 (raw, pasted)</t>
        </is>
      </c>
      <c r="I1320" s="9" t="inlineStr">
        <is>
          <t>run 2 (raw, pasted)</t>
        </is>
      </c>
      <c r="P1320" s="9" t="inlineStr">
        <is>
          <t>run 3 (raw, pasted)</t>
        </is>
      </c>
      <c r="W1320" s="9" t="inlineStr">
        <is>
          <t>run 4 (raw, pasted)</t>
        </is>
      </c>
      <c r="AD1320" s="9" t="inlineStr">
        <is>
          <t>run 5 (raw, pasted)</t>
        </is>
      </c>
      <c r="AK1320" s="9" t="inlineStr">
        <is>
          <t>Step2 average matrix (formula)</t>
        </is>
      </c>
      <c r="AR1320" s="9" t="inlineStr">
        <is>
          <t>ground truth (reference)</t>
        </is>
      </c>
    </row>
    <row r="1321" ht="60" customHeight="1">
      <c r="B1321" s="15" t="inlineStr">
        <is>
          <t>Primary structure</t>
        </is>
      </c>
      <c r="C1321" s="15" t="inlineStr">
        <is>
          <t>Secondary structure</t>
        </is>
      </c>
      <c r="D1321" s="15" t="inlineStr">
        <is>
          <t>Payload</t>
        </is>
      </c>
      <c r="E1321" s="15" t="inlineStr">
        <is>
          <t>Communication system</t>
        </is>
      </c>
      <c r="F1321" s="15" t="inlineStr">
        <is>
          <t>Power system</t>
        </is>
      </c>
      <c r="G1321" s="15" t="inlineStr">
        <is>
          <t>Attitude control system</t>
        </is>
      </c>
      <c r="I1321" s="15" t="inlineStr">
        <is>
          <t>Primary structure</t>
        </is>
      </c>
      <c r="J1321" s="15" t="inlineStr">
        <is>
          <t>Secondary structure</t>
        </is>
      </c>
      <c r="K1321" s="15" t="inlineStr">
        <is>
          <t>Payload</t>
        </is>
      </c>
      <c r="L1321" s="15" t="inlineStr">
        <is>
          <t>Communication system</t>
        </is>
      </c>
      <c r="M1321" s="15" t="inlineStr">
        <is>
          <t>Power system</t>
        </is>
      </c>
      <c r="N1321" s="15" t="inlineStr">
        <is>
          <t>Attitude control system</t>
        </is>
      </c>
      <c r="P1321" s="15" t="inlineStr">
        <is>
          <t>Primary structure</t>
        </is>
      </c>
      <c r="Q1321" s="15" t="inlineStr">
        <is>
          <t>Secondary structure</t>
        </is>
      </c>
      <c r="R1321" s="15" t="inlineStr">
        <is>
          <t>Payload</t>
        </is>
      </c>
      <c r="S1321" s="15" t="inlineStr">
        <is>
          <t>Communication system</t>
        </is>
      </c>
      <c r="T1321" s="15" t="inlineStr">
        <is>
          <t>Power system</t>
        </is>
      </c>
      <c r="U1321" s="15" t="inlineStr">
        <is>
          <t>Attitude control system</t>
        </is>
      </c>
      <c r="W1321" s="15" t="inlineStr">
        <is>
          <t>Primary structure</t>
        </is>
      </c>
      <c r="X1321" s="15" t="inlineStr">
        <is>
          <t>Secondary structure</t>
        </is>
      </c>
      <c r="Y1321" s="15" t="inlineStr">
        <is>
          <t>Payload</t>
        </is>
      </c>
      <c r="Z1321" s="15" t="inlineStr">
        <is>
          <t>Communication system</t>
        </is>
      </c>
      <c r="AA1321" s="15" t="inlineStr">
        <is>
          <t>Power system</t>
        </is>
      </c>
      <c r="AB1321" s="15" t="inlineStr">
        <is>
          <t>Attitude control system</t>
        </is>
      </c>
      <c r="AD1321" s="15" t="inlineStr">
        <is>
          <t>Primary structure</t>
        </is>
      </c>
      <c r="AE1321" s="15" t="inlineStr">
        <is>
          <t>Secondary structure</t>
        </is>
      </c>
      <c r="AF1321" s="15" t="inlineStr">
        <is>
          <t>Payload</t>
        </is>
      </c>
      <c r="AG1321" s="15" t="inlineStr">
        <is>
          <t>Communication system</t>
        </is>
      </c>
      <c r="AH1321" s="15" t="inlineStr">
        <is>
          <t>Power system</t>
        </is>
      </c>
      <c r="AI1321" s="15" t="inlineStr">
        <is>
          <t>Attitude control system</t>
        </is>
      </c>
      <c r="AK1321" s="15" t="inlineStr">
        <is>
          <t>Primary structure</t>
        </is>
      </c>
      <c r="AL1321" s="15" t="inlineStr">
        <is>
          <t>Secondary structure</t>
        </is>
      </c>
      <c r="AM1321" s="15" t="inlineStr">
        <is>
          <t>Payload</t>
        </is>
      </c>
      <c r="AN1321" s="15" t="inlineStr">
        <is>
          <t>Communication system</t>
        </is>
      </c>
      <c r="AO1321" s="15" t="inlineStr">
        <is>
          <t>Power system</t>
        </is>
      </c>
      <c r="AP1321" s="15" t="inlineStr">
        <is>
          <t>Attitude control system</t>
        </is>
      </c>
    </row>
    <row r="1322">
      <c r="A1322" s="3" t="inlineStr">
        <is>
          <t>Primary structure</t>
        </is>
      </c>
      <c r="B1322" s="8" t="n">
        <v>1</v>
      </c>
      <c r="C1322" s="8" t="n">
        <v>1</v>
      </c>
      <c r="D1322" s="8" t="n">
        <v>1</v>
      </c>
      <c r="E1322" s="8" t="n">
        <v>1</v>
      </c>
      <c r="F1322" s="8" t="n">
        <v>1</v>
      </c>
      <c r="G1322" s="8" t="n">
        <v>1</v>
      </c>
      <c r="I1322" s="8" t="n">
        <v>1</v>
      </c>
      <c r="J1322" s="8" t="n">
        <v>1</v>
      </c>
      <c r="K1322" s="8" t="n">
        <v>1</v>
      </c>
      <c r="L1322" s="8" t="n">
        <v>1</v>
      </c>
      <c r="M1322" s="8" t="n">
        <v>1</v>
      </c>
      <c r="N1322" s="8" t="n">
        <v>1</v>
      </c>
      <c r="P1322" s="8" t="n">
        <v>1</v>
      </c>
      <c r="Q1322" s="8" t="n">
        <v>1</v>
      </c>
      <c r="R1322" s="8" t="n">
        <v>1</v>
      </c>
      <c r="S1322" s="8" t="n">
        <v>1</v>
      </c>
      <c r="T1322" s="8" t="n">
        <v>1</v>
      </c>
      <c r="U1322" s="8" t="n">
        <v>1</v>
      </c>
      <c r="W1322" s="8" t="n">
        <v>1</v>
      </c>
      <c r="X1322" s="8" t="n">
        <v>1</v>
      </c>
      <c r="Y1322" s="8" t="n">
        <v>1</v>
      </c>
      <c r="Z1322" s="8" t="n">
        <v>1</v>
      </c>
      <c r="AA1322" s="8" t="n">
        <v>1</v>
      </c>
      <c r="AB1322" s="8" t="n">
        <v>1</v>
      </c>
      <c r="AD1322" s="8" t="n">
        <v>1</v>
      </c>
      <c r="AE1322" s="8" t="n">
        <v>1</v>
      </c>
      <c r="AF1322" s="8" t="n">
        <v>1</v>
      </c>
      <c r="AG1322" s="8" t="n">
        <v>1</v>
      </c>
      <c r="AH1322" s="8" t="n">
        <v>1</v>
      </c>
      <c r="AI1322" s="8" t="n">
        <v>1</v>
      </c>
      <c r="AK1322" s="8">
        <f>IF(($B$1322&lt;&gt;2)+($I$1322&lt;&gt;2)+($P$1322&lt;&gt;2)+($W$1322&lt;&gt;2)+($AD$1322&lt;&gt;2)=0,2,IF((($B$1322&lt;&gt;2)*$B$1322+($I$1322&lt;&gt;2)*$I$1322+($P$1322&lt;&gt;2)*$P$1322+($W$1322&lt;&gt;2)*$W$1322+($AD$1322&lt;&gt;2)*$AD$1322)/(($B$1322&lt;&gt;2)+($I$1322&lt;&gt;2)+($P$1322&lt;&gt;2)+($W$1322&lt;&gt;2)+($AD$1322&lt;&gt;2))&gt;=0.5,1,0))</f>
        <v/>
      </c>
      <c r="AL1322" s="8">
        <f>IF(($C$1322&lt;&gt;2)+($J$1322&lt;&gt;2)+($Q$1322&lt;&gt;2)+($X$1322&lt;&gt;2)+($AE$1322&lt;&gt;2)=0,2,IF((($C$1322&lt;&gt;2)*$C$1322+($J$1322&lt;&gt;2)*$J$1322+($Q$1322&lt;&gt;2)*$Q$1322+($X$1322&lt;&gt;2)*$X$1322+($AE$1322&lt;&gt;2)*$AE$1322)/(($C$1322&lt;&gt;2)+($J$1322&lt;&gt;2)+($Q$1322&lt;&gt;2)+($X$1322&lt;&gt;2)+($AE$1322&lt;&gt;2))&gt;=0.5,1,0))</f>
        <v/>
      </c>
      <c r="AM1322" s="8">
        <f>IF(($D$1322&lt;&gt;2)+($K$1322&lt;&gt;2)+($R$1322&lt;&gt;2)+($Y$1322&lt;&gt;2)+($AF$1322&lt;&gt;2)=0,2,IF((($D$1322&lt;&gt;2)*$D$1322+($K$1322&lt;&gt;2)*$K$1322+($R$1322&lt;&gt;2)*$R$1322+($Y$1322&lt;&gt;2)*$Y$1322+($AF$1322&lt;&gt;2)*$AF$1322)/(($D$1322&lt;&gt;2)+($K$1322&lt;&gt;2)+($R$1322&lt;&gt;2)+($Y$1322&lt;&gt;2)+($AF$1322&lt;&gt;2))&gt;=0.5,1,0))</f>
        <v/>
      </c>
      <c r="AN1322" s="8">
        <f>IF(($E$1322&lt;&gt;2)+($L$1322&lt;&gt;2)+($S$1322&lt;&gt;2)+($Z$1322&lt;&gt;2)+($AG$1322&lt;&gt;2)=0,2,IF((($E$1322&lt;&gt;2)*$E$1322+($L$1322&lt;&gt;2)*$L$1322+($S$1322&lt;&gt;2)*$S$1322+($Z$1322&lt;&gt;2)*$Z$1322+($AG$1322&lt;&gt;2)*$AG$1322)/(($E$1322&lt;&gt;2)+($L$1322&lt;&gt;2)+($S$1322&lt;&gt;2)+($Z$1322&lt;&gt;2)+($AG$1322&lt;&gt;2))&gt;=0.5,1,0))</f>
        <v/>
      </c>
      <c r="AO1322" s="8">
        <f>IF(($F$1322&lt;&gt;2)+($M$1322&lt;&gt;2)+($T$1322&lt;&gt;2)+($AA$1322&lt;&gt;2)+($AH$1322&lt;&gt;2)=0,2,IF((($F$1322&lt;&gt;2)*$F$1322+($M$1322&lt;&gt;2)*$M$1322+($T$1322&lt;&gt;2)*$T$1322+($AA$1322&lt;&gt;2)*$AA$1322+($AH$1322&lt;&gt;2)*$AH$1322)/(($F$1322&lt;&gt;2)+($M$1322&lt;&gt;2)+($T$1322&lt;&gt;2)+($AA$1322&lt;&gt;2)+($AH$1322&lt;&gt;2))&gt;=0.5,1,0))</f>
        <v/>
      </c>
      <c r="AP1322" s="8">
        <f>IF(($G$1322&lt;&gt;2)+($N$1322&lt;&gt;2)+($U$1322&lt;&gt;2)+($AB$1322&lt;&gt;2)+($AI$1322&lt;&gt;2)=0,2,IF((($G$1322&lt;&gt;2)*$G$1322+($N$1322&lt;&gt;2)*$N$1322+($U$1322&lt;&gt;2)*$U$1322+($AB$1322&lt;&gt;2)*$AB$1322+($AI$1322&lt;&gt;2)*$AI$1322)/(($G$1322&lt;&gt;2)+($N$1322&lt;&gt;2)+($U$1322&lt;&gt;2)+($AB$1322&lt;&gt;2)+($AI$1322&lt;&gt;2))&gt;=0.5,1,0))</f>
        <v/>
      </c>
      <c r="AR1322" s="16">
        <f>'Ground truth'!$B$3</f>
        <v/>
      </c>
      <c r="AS1322" s="16">
        <f>'Ground truth'!$C$3</f>
        <v/>
      </c>
      <c r="AT1322" s="16">
        <f>'Ground truth'!$D$3</f>
        <v/>
      </c>
      <c r="AU1322" s="16">
        <f>'Ground truth'!$E$3</f>
        <v/>
      </c>
      <c r="AV1322" s="16">
        <f>'Ground truth'!$F$3</f>
        <v/>
      </c>
      <c r="AW1322" s="16">
        <f>'Ground truth'!$G$3</f>
        <v/>
      </c>
    </row>
    <row r="1323">
      <c r="A1323" s="3" t="inlineStr">
        <is>
          <t>Secondary structure</t>
        </is>
      </c>
      <c r="B1323" s="8" t="n">
        <v>1</v>
      </c>
      <c r="C1323" s="8" t="n">
        <v>1</v>
      </c>
      <c r="D1323" s="8" t="n">
        <v>0</v>
      </c>
      <c r="E1323" s="8" t="n">
        <v>1</v>
      </c>
      <c r="F1323" s="8" t="n">
        <v>1</v>
      </c>
      <c r="G1323" s="8" t="n">
        <v>1</v>
      </c>
      <c r="I1323" s="8" t="n">
        <v>1</v>
      </c>
      <c r="J1323" s="8" t="n">
        <v>1</v>
      </c>
      <c r="K1323" s="8" t="n">
        <v>0</v>
      </c>
      <c r="L1323" s="8" t="n">
        <v>1</v>
      </c>
      <c r="M1323" s="8" t="n">
        <v>1</v>
      </c>
      <c r="N1323" s="8" t="n">
        <v>1</v>
      </c>
      <c r="P1323" s="8" t="n">
        <v>1</v>
      </c>
      <c r="Q1323" s="8" t="n">
        <v>1</v>
      </c>
      <c r="R1323" s="8" t="n">
        <v>0</v>
      </c>
      <c r="S1323" s="8" t="n">
        <v>1</v>
      </c>
      <c r="T1323" s="8" t="n">
        <v>1</v>
      </c>
      <c r="U1323" s="8" t="n">
        <v>1</v>
      </c>
      <c r="W1323" s="8" t="n">
        <v>1</v>
      </c>
      <c r="X1323" s="8" t="n">
        <v>1</v>
      </c>
      <c r="Y1323" s="8" t="n">
        <v>0</v>
      </c>
      <c r="Z1323" s="8" t="n">
        <v>1</v>
      </c>
      <c r="AA1323" s="8" t="n">
        <v>1</v>
      </c>
      <c r="AB1323" s="8" t="n">
        <v>1</v>
      </c>
      <c r="AD1323" s="8" t="n">
        <v>1</v>
      </c>
      <c r="AE1323" s="8" t="n">
        <v>1</v>
      </c>
      <c r="AF1323" s="8" t="n">
        <v>0</v>
      </c>
      <c r="AG1323" s="8" t="n">
        <v>1</v>
      </c>
      <c r="AH1323" s="8" t="n">
        <v>1</v>
      </c>
      <c r="AI1323" s="8" t="n">
        <v>1</v>
      </c>
      <c r="AK1323" s="8">
        <f>IF(($B$1323&lt;&gt;2)+($I$1323&lt;&gt;2)+($P$1323&lt;&gt;2)+($W$1323&lt;&gt;2)+($AD$1323&lt;&gt;2)=0,2,IF((($B$1323&lt;&gt;2)*$B$1323+($I$1323&lt;&gt;2)*$I$1323+($P$1323&lt;&gt;2)*$P$1323+($W$1323&lt;&gt;2)*$W$1323+($AD$1323&lt;&gt;2)*$AD$1323)/(($B$1323&lt;&gt;2)+($I$1323&lt;&gt;2)+($P$1323&lt;&gt;2)+($W$1323&lt;&gt;2)+($AD$1323&lt;&gt;2))&gt;=0.5,1,0))</f>
        <v/>
      </c>
      <c r="AL1323" s="8">
        <f>IF(($C$1323&lt;&gt;2)+($J$1323&lt;&gt;2)+($Q$1323&lt;&gt;2)+($X$1323&lt;&gt;2)+($AE$1323&lt;&gt;2)=0,2,IF((($C$1323&lt;&gt;2)*$C$1323+($J$1323&lt;&gt;2)*$J$1323+($Q$1323&lt;&gt;2)*$Q$1323+($X$1323&lt;&gt;2)*$X$1323+($AE$1323&lt;&gt;2)*$AE$1323)/(($C$1323&lt;&gt;2)+($J$1323&lt;&gt;2)+($Q$1323&lt;&gt;2)+($X$1323&lt;&gt;2)+($AE$1323&lt;&gt;2))&gt;=0.5,1,0))</f>
        <v/>
      </c>
      <c r="AM1323" s="8">
        <f>IF(($D$1323&lt;&gt;2)+($K$1323&lt;&gt;2)+($R$1323&lt;&gt;2)+($Y$1323&lt;&gt;2)+($AF$1323&lt;&gt;2)=0,2,IF((($D$1323&lt;&gt;2)*$D$1323+($K$1323&lt;&gt;2)*$K$1323+($R$1323&lt;&gt;2)*$R$1323+($Y$1323&lt;&gt;2)*$Y$1323+($AF$1323&lt;&gt;2)*$AF$1323)/(($D$1323&lt;&gt;2)+($K$1323&lt;&gt;2)+($R$1323&lt;&gt;2)+($Y$1323&lt;&gt;2)+($AF$1323&lt;&gt;2))&gt;=0.5,1,0))</f>
        <v/>
      </c>
      <c r="AN1323" s="8">
        <f>IF(($E$1323&lt;&gt;2)+($L$1323&lt;&gt;2)+($S$1323&lt;&gt;2)+($Z$1323&lt;&gt;2)+($AG$1323&lt;&gt;2)=0,2,IF((($E$1323&lt;&gt;2)*$E$1323+($L$1323&lt;&gt;2)*$L$1323+($S$1323&lt;&gt;2)*$S$1323+($Z$1323&lt;&gt;2)*$Z$1323+($AG$1323&lt;&gt;2)*$AG$1323)/(($E$1323&lt;&gt;2)+($L$1323&lt;&gt;2)+($S$1323&lt;&gt;2)+($Z$1323&lt;&gt;2)+($AG$1323&lt;&gt;2))&gt;=0.5,1,0))</f>
        <v/>
      </c>
      <c r="AO1323" s="8">
        <f>IF(($F$1323&lt;&gt;2)+($M$1323&lt;&gt;2)+($T$1323&lt;&gt;2)+($AA$1323&lt;&gt;2)+($AH$1323&lt;&gt;2)=0,2,IF((($F$1323&lt;&gt;2)*$F$1323+($M$1323&lt;&gt;2)*$M$1323+($T$1323&lt;&gt;2)*$T$1323+($AA$1323&lt;&gt;2)*$AA$1323+($AH$1323&lt;&gt;2)*$AH$1323)/(($F$1323&lt;&gt;2)+($M$1323&lt;&gt;2)+($T$1323&lt;&gt;2)+($AA$1323&lt;&gt;2)+($AH$1323&lt;&gt;2))&gt;=0.5,1,0))</f>
        <v/>
      </c>
      <c r="AP1323" s="8">
        <f>IF(($G$1323&lt;&gt;2)+($N$1323&lt;&gt;2)+($U$1323&lt;&gt;2)+($AB$1323&lt;&gt;2)+($AI$1323&lt;&gt;2)=0,2,IF((($G$1323&lt;&gt;2)*$G$1323+($N$1323&lt;&gt;2)*$N$1323+($U$1323&lt;&gt;2)*$U$1323+($AB$1323&lt;&gt;2)*$AB$1323+($AI$1323&lt;&gt;2)*$AI$1323)/(($G$1323&lt;&gt;2)+($N$1323&lt;&gt;2)+($U$1323&lt;&gt;2)+($AB$1323&lt;&gt;2)+($AI$1323&lt;&gt;2))&gt;=0.5,1,0))</f>
        <v/>
      </c>
      <c r="AR1323" s="16">
        <f>'Ground truth'!$B$4</f>
        <v/>
      </c>
      <c r="AS1323" s="16">
        <f>'Ground truth'!$C$4</f>
        <v/>
      </c>
      <c r="AT1323" s="16">
        <f>'Ground truth'!$D$4</f>
        <v/>
      </c>
      <c r="AU1323" s="16">
        <f>'Ground truth'!$E$4</f>
        <v/>
      </c>
      <c r="AV1323" s="16">
        <f>'Ground truth'!$F$4</f>
        <v/>
      </c>
      <c r="AW1323" s="16">
        <f>'Ground truth'!$G$4</f>
        <v/>
      </c>
    </row>
    <row r="1324">
      <c r="A1324" s="3" t="inlineStr">
        <is>
          <t>Payload</t>
        </is>
      </c>
      <c r="B1324" s="8" t="n">
        <v>1</v>
      </c>
      <c r="C1324" s="8" t="n">
        <v>0</v>
      </c>
      <c r="D1324" s="8" t="n">
        <v>1</v>
      </c>
      <c r="E1324" s="8" t="n">
        <v>0</v>
      </c>
      <c r="F1324" s="8" t="n">
        <v>1</v>
      </c>
      <c r="G1324" s="8" t="n">
        <v>1</v>
      </c>
      <c r="I1324" s="8" t="n">
        <v>1</v>
      </c>
      <c r="J1324" s="8" t="n">
        <v>0</v>
      </c>
      <c r="K1324" s="8" t="n">
        <v>1</v>
      </c>
      <c r="L1324" s="8" t="n">
        <v>0</v>
      </c>
      <c r="M1324" s="8" t="n">
        <v>1</v>
      </c>
      <c r="N1324" s="8" t="n">
        <v>1</v>
      </c>
      <c r="P1324" s="8" t="n">
        <v>1</v>
      </c>
      <c r="Q1324" s="8" t="n">
        <v>0</v>
      </c>
      <c r="R1324" s="8" t="n">
        <v>1</v>
      </c>
      <c r="S1324" s="8" t="n">
        <v>0</v>
      </c>
      <c r="T1324" s="8" t="n">
        <v>1</v>
      </c>
      <c r="U1324" s="8" t="n">
        <v>1</v>
      </c>
      <c r="W1324" s="8" t="n">
        <v>1</v>
      </c>
      <c r="X1324" s="8" t="n">
        <v>0</v>
      </c>
      <c r="Y1324" s="8" t="n">
        <v>1</v>
      </c>
      <c r="Z1324" s="8" t="n">
        <v>0</v>
      </c>
      <c r="AA1324" s="8" t="n">
        <v>1</v>
      </c>
      <c r="AB1324" s="8" t="n">
        <v>1</v>
      </c>
      <c r="AD1324" s="8" t="n">
        <v>1</v>
      </c>
      <c r="AE1324" s="8" t="n">
        <v>0</v>
      </c>
      <c r="AF1324" s="8" t="n">
        <v>1</v>
      </c>
      <c r="AG1324" s="8" t="n">
        <v>0</v>
      </c>
      <c r="AH1324" s="8" t="n">
        <v>1</v>
      </c>
      <c r="AI1324" s="8" t="n">
        <v>1</v>
      </c>
      <c r="AK1324" s="8">
        <f>IF(($B$1324&lt;&gt;2)+($I$1324&lt;&gt;2)+($P$1324&lt;&gt;2)+($W$1324&lt;&gt;2)+($AD$1324&lt;&gt;2)=0,2,IF((($B$1324&lt;&gt;2)*$B$1324+($I$1324&lt;&gt;2)*$I$1324+($P$1324&lt;&gt;2)*$P$1324+($W$1324&lt;&gt;2)*$W$1324+($AD$1324&lt;&gt;2)*$AD$1324)/(($B$1324&lt;&gt;2)+($I$1324&lt;&gt;2)+($P$1324&lt;&gt;2)+($W$1324&lt;&gt;2)+($AD$1324&lt;&gt;2))&gt;=0.5,1,0))</f>
        <v/>
      </c>
      <c r="AL1324" s="8">
        <f>IF(($C$1324&lt;&gt;2)+($J$1324&lt;&gt;2)+($Q$1324&lt;&gt;2)+($X$1324&lt;&gt;2)+($AE$1324&lt;&gt;2)=0,2,IF((($C$1324&lt;&gt;2)*$C$1324+($J$1324&lt;&gt;2)*$J$1324+($Q$1324&lt;&gt;2)*$Q$1324+($X$1324&lt;&gt;2)*$X$1324+($AE$1324&lt;&gt;2)*$AE$1324)/(($C$1324&lt;&gt;2)+($J$1324&lt;&gt;2)+($Q$1324&lt;&gt;2)+($X$1324&lt;&gt;2)+($AE$1324&lt;&gt;2))&gt;=0.5,1,0))</f>
        <v/>
      </c>
      <c r="AM1324" s="8">
        <f>IF(($D$1324&lt;&gt;2)+($K$1324&lt;&gt;2)+($R$1324&lt;&gt;2)+($Y$1324&lt;&gt;2)+($AF$1324&lt;&gt;2)=0,2,IF((($D$1324&lt;&gt;2)*$D$1324+($K$1324&lt;&gt;2)*$K$1324+($R$1324&lt;&gt;2)*$R$1324+($Y$1324&lt;&gt;2)*$Y$1324+($AF$1324&lt;&gt;2)*$AF$1324)/(($D$1324&lt;&gt;2)+($K$1324&lt;&gt;2)+($R$1324&lt;&gt;2)+($Y$1324&lt;&gt;2)+($AF$1324&lt;&gt;2))&gt;=0.5,1,0))</f>
        <v/>
      </c>
      <c r="AN1324" s="8">
        <f>IF(($E$1324&lt;&gt;2)+($L$1324&lt;&gt;2)+($S$1324&lt;&gt;2)+($Z$1324&lt;&gt;2)+($AG$1324&lt;&gt;2)=0,2,IF((($E$1324&lt;&gt;2)*$E$1324+($L$1324&lt;&gt;2)*$L$1324+($S$1324&lt;&gt;2)*$S$1324+($Z$1324&lt;&gt;2)*$Z$1324+($AG$1324&lt;&gt;2)*$AG$1324)/(($E$1324&lt;&gt;2)+($L$1324&lt;&gt;2)+($S$1324&lt;&gt;2)+($Z$1324&lt;&gt;2)+($AG$1324&lt;&gt;2))&gt;=0.5,1,0))</f>
        <v/>
      </c>
      <c r="AO1324" s="8">
        <f>IF(($F$1324&lt;&gt;2)+($M$1324&lt;&gt;2)+($T$1324&lt;&gt;2)+($AA$1324&lt;&gt;2)+($AH$1324&lt;&gt;2)=0,2,IF((($F$1324&lt;&gt;2)*$F$1324+($M$1324&lt;&gt;2)*$M$1324+($T$1324&lt;&gt;2)*$T$1324+($AA$1324&lt;&gt;2)*$AA$1324+($AH$1324&lt;&gt;2)*$AH$1324)/(($F$1324&lt;&gt;2)+($M$1324&lt;&gt;2)+($T$1324&lt;&gt;2)+($AA$1324&lt;&gt;2)+($AH$1324&lt;&gt;2))&gt;=0.5,1,0))</f>
        <v/>
      </c>
      <c r="AP1324" s="8">
        <f>IF(($G$1324&lt;&gt;2)+($N$1324&lt;&gt;2)+($U$1324&lt;&gt;2)+($AB$1324&lt;&gt;2)+($AI$1324&lt;&gt;2)=0,2,IF((($G$1324&lt;&gt;2)*$G$1324+($N$1324&lt;&gt;2)*$N$1324+($U$1324&lt;&gt;2)*$U$1324+($AB$1324&lt;&gt;2)*$AB$1324+($AI$1324&lt;&gt;2)*$AI$1324)/(($G$1324&lt;&gt;2)+($N$1324&lt;&gt;2)+($U$1324&lt;&gt;2)+($AB$1324&lt;&gt;2)+($AI$1324&lt;&gt;2))&gt;=0.5,1,0))</f>
        <v/>
      </c>
      <c r="AR1324" s="16">
        <f>'Ground truth'!$B$5</f>
        <v/>
      </c>
      <c r="AS1324" s="16">
        <f>'Ground truth'!$C$5</f>
        <v/>
      </c>
      <c r="AT1324" s="16">
        <f>'Ground truth'!$D$5</f>
        <v/>
      </c>
      <c r="AU1324" s="16">
        <f>'Ground truth'!$E$5</f>
        <v/>
      </c>
      <c r="AV1324" s="16">
        <f>'Ground truth'!$F$5</f>
        <v/>
      </c>
      <c r="AW1324" s="16">
        <f>'Ground truth'!$G$5</f>
        <v/>
      </c>
    </row>
    <row r="1325">
      <c r="A1325" s="3" t="inlineStr">
        <is>
          <t>Communication system</t>
        </is>
      </c>
      <c r="B1325" s="8" t="n">
        <v>1</v>
      </c>
      <c r="C1325" s="8" t="n">
        <v>1</v>
      </c>
      <c r="D1325" s="8" t="n">
        <v>0</v>
      </c>
      <c r="E1325" s="8" t="n">
        <v>1</v>
      </c>
      <c r="F1325" s="8" t="n">
        <v>1</v>
      </c>
      <c r="G1325" s="8" t="n">
        <v>1</v>
      </c>
      <c r="I1325" s="8" t="n">
        <v>1</v>
      </c>
      <c r="J1325" s="8" t="n">
        <v>1</v>
      </c>
      <c r="K1325" s="8" t="n">
        <v>0</v>
      </c>
      <c r="L1325" s="8" t="n">
        <v>1</v>
      </c>
      <c r="M1325" s="8" t="n">
        <v>1</v>
      </c>
      <c r="N1325" s="8" t="n">
        <v>1</v>
      </c>
      <c r="P1325" s="8" t="n">
        <v>1</v>
      </c>
      <c r="Q1325" s="8" t="n">
        <v>1</v>
      </c>
      <c r="R1325" s="8" t="n">
        <v>0</v>
      </c>
      <c r="S1325" s="8" t="n">
        <v>1</v>
      </c>
      <c r="T1325" s="8" t="n">
        <v>1</v>
      </c>
      <c r="U1325" s="8" t="n">
        <v>1</v>
      </c>
      <c r="W1325" s="8" t="n">
        <v>1</v>
      </c>
      <c r="X1325" s="8" t="n">
        <v>1</v>
      </c>
      <c r="Y1325" s="8" t="n">
        <v>0</v>
      </c>
      <c r="Z1325" s="8" t="n">
        <v>1</v>
      </c>
      <c r="AA1325" s="8" t="n">
        <v>1</v>
      </c>
      <c r="AB1325" s="8" t="n">
        <v>1</v>
      </c>
      <c r="AD1325" s="8" t="n">
        <v>1</v>
      </c>
      <c r="AE1325" s="8" t="n">
        <v>1</v>
      </c>
      <c r="AF1325" s="8" t="n">
        <v>0</v>
      </c>
      <c r="AG1325" s="8" t="n">
        <v>1</v>
      </c>
      <c r="AH1325" s="8" t="n">
        <v>1</v>
      </c>
      <c r="AI1325" s="8" t="n">
        <v>1</v>
      </c>
      <c r="AK1325" s="8">
        <f>IF(($B$1325&lt;&gt;2)+($I$1325&lt;&gt;2)+($P$1325&lt;&gt;2)+($W$1325&lt;&gt;2)+($AD$1325&lt;&gt;2)=0,2,IF((($B$1325&lt;&gt;2)*$B$1325+($I$1325&lt;&gt;2)*$I$1325+($P$1325&lt;&gt;2)*$P$1325+($W$1325&lt;&gt;2)*$W$1325+($AD$1325&lt;&gt;2)*$AD$1325)/(($B$1325&lt;&gt;2)+($I$1325&lt;&gt;2)+($P$1325&lt;&gt;2)+($W$1325&lt;&gt;2)+($AD$1325&lt;&gt;2))&gt;=0.5,1,0))</f>
        <v/>
      </c>
      <c r="AL1325" s="8">
        <f>IF(($C$1325&lt;&gt;2)+($J$1325&lt;&gt;2)+($Q$1325&lt;&gt;2)+($X$1325&lt;&gt;2)+($AE$1325&lt;&gt;2)=0,2,IF((($C$1325&lt;&gt;2)*$C$1325+($J$1325&lt;&gt;2)*$J$1325+($Q$1325&lt;&gt;2)*$Q$1325+($X$1325&lt;&gt;2)*$X$1325+($AE$1325&lt;&gt;2)*$AE$1325)/(($C$1325&lt;&gt;2)+($J$1325&lt;&gt;2)+($Q$1325&lt;&gt;2)+($X$1325&lt;&gt;2)+($AE$1325&lt;&gt;2))&gt;=0.5,1,0))</f>
        <v/>
      </c>
      <c r="AM1325" s="8">
        <f>IF(($D$1325&lt;&gt;2)+($K$1325&lt;&gt;2)+($R$1325&lt;&gt;2)+($Y$1325&lt;&gt;2)+($AF$1325&lt;&gt;2)=0,2,IF((($D$1325&lt;&gt;2)*$D$1325+($K$1325&lt;&gt;2)*$K$1325+($R$1325&lt;&gt;2)*$R$1325+($Y$1325&lt;&gt;2)*$Y$1325+($AF$1325&lt;&gt;2)*$AF$1325)/(($D$1325&lt;&gt;2)+($K$1325&lt;&gt;2)+($R$1325&lt;&gt;2)+($Y$1325&lt;&gt;2)+($AF$1325&lt;&gt;2))&gt;=0.5,1,0))</f>
        <v/>
      </c>
      <c r="AN1325" s="8">
        <f>IF(($E$1325&lt;&gt;2)+($L$1325&lt;&gt;2)+($S$1325&lt;&gt;2)+($Z$1325&lt;&gt;2)+($AG$1325&lt;&gt;2)=0,2,IF((($E$1325&lt;&gt;2)*$E$1325+($L$1325&lt;&gt;2)*$L$1325+($S$1325&lt;&gt;2)*$S$1325+($Z$1325&lt;&gt;2)*$Z$1325+($AG$1325&lt;&gt;2)*$AG$1325)/(($E$1325&lt;&gt;2)+($L$1325&lt;&gt;2)+($S$1325&lt;&gt;2)+($Z$1325&lt;&gt;2)+($AG$1325&lt;&gt;2))&gt;=0.5,1,0))</f>
        <v/>
      </c>
      <c r="AO1325" s="8">
        <f>IF(($F$1325&lt;&gt;2)+($M$1325&lt;&gt;2)+($T$1325&lt;&gt;2)+($AA$1325&lt;&gt;2)+($AH$1325&lt;&gt;2)=0,2,IF((($F$1325&lt;&gt;2)*$F$1325+($M$1325&lt;&gt;2)*$M$1325+($T$1325&lt;&gt;2)*$T$1325+($AA$1325&lt;&gt;2)*$AA$1325+($AH$1325&lt;&gt;2)*$AH$1325)/(($F$1325&lt;&gt;2)+($M$1325&lt;&gt;2)+($T$1325&lt;&gt;2)+($AA$1325&lt;&gt;2)+($AH$1325&lt;&gt;2))&gt;=0.5,1,0))</f>
        <v/>
      </c>
      <c r="AP1325" s="8">
        <f>IF(($G$1325&lt;&gt;2)+($N$1325&lt;&gt;2)+($U$1325&lt;&gt;2)+($AB$1325&lt;&gt;2)+($AI$1325&lt;&gt;2)=0,2,IF((($G$1325&lt;&gt;2)*$G$1325+($N$1325&lt;&gt;2)*$N$1325+($U$1325&lt;&gt;2)*$U$1325+($AB$1325&lt;&gt;2)*$AB$1325+($AI$1325&lt;&gt;2)*$AI$1325)/(($G$1325&lt;&gt;2)+($N$1325&lt;&gt;2)+($U$1325&lt;&gt;2)+($AB$1325&lt;&gt;2)+($AI$1325&lt;&gt;2))&gt;=0.5,1,0))</f>
        <v/>
      </c>
      <c r="AR1325" s="16">
        <f>'Ground truth'!$B$6</f>
        <v/>
      </c>
      <c r="AS1325" s="16">
        <f>'Ground truth'!$C$6</f>
        <v/>
      </c>
      <c r="AT1325" s="16">
        <f>'Ground truth'!$D$6</f>
        <v/>
      </c>
      <c r="AU1325" s="16">
        <f>'Ground truth'!$E$6</f>
        <v/>
      </c>
      <c r="AV1325" s="16">
        <f>'Ground truth'!$F$6</f>
        <v/>
      </c>
      <c r="AW1325" s="16">
        <f>'Ground truth'!$G$6</f>
        <v/>
      </c>
    </row>
    <row r="1326">
      <c r="A1326" s="3" t="inlineStr">
        <is>
          <t>Power system</t>
        </is>
      </c>
      <c r="B1326" s="8" t="n">
        <v>1</v>
      </c>
      <c r="C1326" s="8" t="n">
        <v>1</v>
      </c>
      <c r="D1326" s="8" t="n">
        <v>1</v>
      </c>
      <c r="E1326" s="8" t="n">
        <v>1</v>
      </c>
      <c r="F1326" s="8" t="n">
        <v>1</v>
      </c>
      <c r="G1326" s="8" t="n">
        <v>1</v>
      </c>
      <c r="I1326" s="8" t="n">
        <v>1</v>
      </c>
      <c r="J1326" s="8" t="n">
        <v>1</v>
      </c>
      <c r="K1326" s="8" t="n">
        <v>1</v>
      </c>
      <c r="L1326" s="8" t="n">
        <v>1</v>
      </c>
      <c r="M1326" s="8" t="n">
        <v>1</v>
      </c>
      <c r="N1326" s="8" t="n">
        <v>1</v>
      </c>
      <c r="P1326" s="8" t="n">
        <v>1</v>
      </c>
      <c r="Q1326" s="8" t="n">
        <v>1</v>
      </c>
      <c r="R1326" s="8" t="n">
        <v>1</v>
      </c>
      <c r="S1326" s="8" t="n">
        <v>1</v>
      </c>
      <c r="T1326" s="8" t="n">
        <v>1</v>
      </c>
      <c r="U1326" s="8" t="n">
        <v>1</v>
      </c>
      <c r="W1326" s="8" t="n">
        <v>1</v>
      </c>
      <c r="X1326" s="8" t="n">
        <v>1</v>
      </c>
      <c r="Y1326" s="8" t="n">
        <v>1</v>
      </c>
      <c r="Z1326" s="8" t="n">
        <v>1</v>
      </c>
      <c r="AA1326" s="8" t="n">
        <v>1</v>
      </c>
      <c r="AB1326" s="8" t="n">
        <v>1</v>
      </c>
      <c r="AD1326" s="8" t="n">
        <v>1</v>
      </c>
      <c r="AE1326" s="8" t="n">
        <v>1</v>
      </c>
      <c r="AF1326" s="8" t="n">
        <v>1</v>
      </c>
      <c r="AG1326" s="8" t="n">
        <v>1</v>
      </c>
      <c r="AH1326" s="8" t="n">
        <v>1</v>
      </c>
      <c r="AI1326" s="8" t="n">
        <v>1</v>
      </c>
      <c r="AK1326" s="8">
        <f>IF(($B$1326&lt;&gt;2)+($I$1326&lt;&gt;2)+($P$1326&lt;&gt;2)+($W$1326&lt;&gt;2)+($AD$1326&lt;&gt;2)=0,2,IF((($B$1326&lt;&gt;2)*$B$1326+($I$1326&lt;&gt;2)*$I$1326+($P$1326&lt;&gt;2)*$P$1326+($W$1326&lt;&gt;2)*$W$1326+($AD$1326&lt;&gt;2)*$AD$1326)/(($B$1326&lt;&gt;2)+($I$1326&lt;&gt;2)+($P$1326&lt;&gt;2)+($W$1326&lt;&gt;2)+($AD$1326&lt;&gt;2))&gt;=0.5,1,0))</f>
        <v/>
      </c>
      <c r="AL1326" s="8">
        <f>IF(($C$1326&lt;&gt;2)+($J$1326&lt;&gt;2)+($Q$1326&lt;&gt;2)+($X$1326&lt;&gt;2)+($AE$1326&lt;&gt;2)=0,2,IF((($C$1326&lt;&gt;2)*$C$1326+($J$1326&lt;&gt;2)*$J$1326+($Q$1326&lt;&gt;2)*$Q$1326+($X$1326&lt;&gt;2)*$X$1326+($AE$1326&lt;&gt;2)*$AE$1326)/(($C$1326&lt;&gt;2)+($J$1326&lt;&gt;2)+($Q$1326&lt;&gt;2)+($X$1326&lt;&gt;2)+($AE$1326&lt;&gt;2))&gt;=0.5,1,0))</f>
        <v/>
      </c>
      <c r="AM1326" s="8">
        <f>IF(($D$1326&lt;&gt;2)+($K$1326&lt;&gt;2)+($R$1326&lt;&gt;2)+($Y$1326&lt;&gt;2)+($AF$1326&lt;&gt;2)=0,2,IF((($D$1326&lt;&gt;2)*$D$1326+($K$1326&lt;&gt;2)*$K$1326+($R$1326&lt;&gt;2)*$R$1326+($Y$1326&lt;&gt;2)*$Y$1326+($AF$1326&lt;&gt;2)*$AF$1326)/(($D$1326&lt;&gt;2)+($K$1326&lt;&gt;2)+($R$1326&lt;&gt;2)+($Y$1326&lt;&gt;2)+($AF$1326&lt;&gt;2))&gt;=0.5,1,0))</f>
        <v/>
      </c>
      <c r="AN1326" s="8">
        <f>IF(($E$1326&lt;&gt;2)+($L$1326&lt;&gt;2)+($S$1326&lt;&gt;2)+($Z$1326&lt;&gt;2)+($AG$1326&lt;&gt;2)=0,2,IF((($E$1326&lt;&gt;2)*$E$1326+($L$1326&lt;&gt;2)*$L$1326+($S$1326&lt;&gt;2)*$S$1326+($Z$1326&lt;&gt;2)*$Z$1326+($AG$1326&lt;&gt;2)*$AG$1326)/(($E$1326&lt;&gt;2)+($L$1326&lt;&gt;2)+($S$1326&lt;&gt;2)+($Z$1326&lt;&gt;2)+($AG$1326&lt;&gt;2))&gt;=0.5,1,0))</f>
        <v/>
      </c>
      <c r="AO1326" s="8">
        <f>IF(($F$1326&lt;&gt;2)+($M$1326&lt;&gt;2)+($T$1326&lt;&gt;2)+($AA$1326&lt;&gt;2)+($AH$1326&lt;&gt;2)=0,2,IF((($F$1326&lt;&gt;2)*$F$1326+($M$1326&lt;&gt;2)*$M$1326+($T$1326&lt;&gt;2)*$T$1326+($AA$1326&lt;&gt;2)*$AA$1326+($AH$1326&lt;&gt;2)*$AH$1326)/(($F$1326&lt;&gt;2)+($M$1326&lt;&gt;2)+($T$1326&lt;&gt;2)+($AA$1326&lt;&gt;2)+($AH$1326&lt;&gt;2))&gt;=0.5,1,0))</f>
        <v/>
      </c>
      <c r="AP1326" s="8">
        <f>IF(($G$1326&lt;&gt;2)+($N$1326&lt;&gt;2)+($U$1326&lt;&gt;2)+($AB$1326&lt;&gt;2)+($AI$1326&lt;&gt;2)=0,2,IF((($G$1326&lt;&gt;2)*$G$1326+($N$1326&lt;&gt;2)*$N$1326+($U$1326&lt;&gt;2)*$U$1326+($AB$1326&lt;&gt;2)*$AB$1326+($AI$1326&lt;&gt;2)*$AI$1326)/(($G$1326&lt;&gt;2)+($N$1326&lt;&gt;2)+($U$1326&lt;&gt;2)+($AB$1326&lt;&gt;2)+($AI$1326&lt;&gt;2))&gt;=0.5,1,0))</f>
        <v/>
      </c>
      <c r="AR1326" s="16">
        <f>'Ground truth'!$B$7</f>
        <v/>
      </c>
      <c r="AS1326" s="16">
        <f>'Ground truth'!$C$7</f>
        <v/>
      </c>
      <c r="AT1326" s="16">
        <f>'Ground truth'!$D$7</f>
        <v/>
      </c>
      <c r="AU1326" s="16">
        <f>'Ground truth'!$E$7</f>
        <v/>
      </c>
      <c r="AV1326" s="16">
        <f>'Ground truth'!$F$7</f>
        <v/>
      </c>
      <c r="AW1326" s="16">
        <f>'Ground truth'!$G$7</f>
        <v/>
      </c>
    </row>
    <row r="1327">
      <c r="A1327" s="3" t="inlineStr">
        <is>
          <t>Attitude control system</t>
        </is>
      </c>
      <c r="B1327" s="8" t="n">
        <v>1</v>
      </c>
      <c r="C1327" s="8" t="n">
        <v>1</v>
      </c>
      <c r="D1327" s="8" t="n">
        <v>1</v>
      </c>
      <c r="E1327" s="8" t="n">
        <v>1</v>
      </c>
      <c r="F1327" s="8" t="n">
        <v>1</v>
      </c>
      <c r="G1327" s="8" t="n">
        <v>1</v>
      </c>
      <c r="I1327" s="8" t="n">
        <v>1</v>
      </c>
      <c r="J1327" s="8" t="n">
        <v>1</v>
      </c>
      <c r="K1327" s="8" t="n">
        <v>1</v>
      </c>
      <c r="L1327" s="8" t="n">
        <v>1</v>
      </c>
      <c r="M1327" s="8" t="n">
        <v>1</v>
      </c>
      <c r="N1327" s="8" t="n">
        <v>1</v>
      </c>
      <c r="P1327" s="8" t="n">
        <v>1</v>
      </c>
      <c r="Q1327" s="8" t="n">
        <v>1</v>
      </c>
      <c r="R1327" s="8" t="n">
        <v>1</v>
      </c>
      <c r="S1327" s="8" t="n">
        <v>1</v>
      </c>
      <c r="T1327" s="8" t="n">
        <v>1</v>
      </c>
      <c r="U1327" s="8" t="n">
        <v>1</v>
      </c>
      <c r="W1327" s="8" t="n">
        <v>1</v>
      </c>
      <c r="X1327" s="8" t="n">
        <v>1</v>
      </c>
      <c r="Y1327" s="8" t="n">
        <v>1</v>
      </c>
      <c r="Z1327" s="8" t="n">
        <v>1</v>
      </c>
      <c r="AA1327" s="8" t="n">
        <v>1</v>
      </c>
      <c r="AB1327" s="8" t="n">
        <v>1</v>
      </c>
      <c r="AD1327" s="8" t="n">
        <v>1</v>
      </c>
      <c r="AE1327" s="8" t="n">
        <v>1</v>
      </c>
      <c r="AF1327" s="8" t="n">
        <v>1</v>
      </c>
      <c r="AG1327" s="8" t="n">
        <v>1</v>
      </c>
      <c r="AH1327" s="8" t="n">
        <v>1</v>
      </c>
      <c r="AI1327" s="8" t="n">
        <v>1</v>
      </c>
      <c r="AK1327" s="8">
        <f>IF(($B$1327&lt;&gt;2)+($I$1327&lt;&gt;2)+($P$1327&lt;&gt;2)+($W$1327&lt;&gt;2)+($AD$1327&lt;&gt;2)=0,2,IF((($B$1327&lt;&gt;2)*$B$1327+($I$1327&lt;&gt;2)*$I$1327+($P$1327&lt;&gt;2)*$P$1327+($W$1327&lt;&gt;2)*$W$1327+($AD$1327&lt;&gt;2)*$AD$1327)/(($B$1327&lt;&gt;2)+($I$1327&lt;&gt;2)+($P$1327&lt;&gt;2)+($W$1327&lt;&gt;2)+($AD$1327&lt;&gt;2))&gt;=0.5,1,0))</f>
        <v/>
      </c>
      <c r="AL1327" s="8">
        <f>IF(($C$1327&lt;&gt;2)+($J$1327&lt;&gt;2)+($Q$1327&lt;&gt;2)+($X$1327&lt;&gt;2)+($AE$1327&lt;&gt;2)=0,2,IF((($C$1327&lt;&gt;2)*$C$1327+($J$1327&lt;&gt;2)*$J$1327+($Q$1327&lt;&gt;2)*$Q$1327+($X$1327&lt;&gt;2)*$X$1327+($AE$1327&lt;&gt;2)*$AE$1327)/(($C$1327&lt;&gt;2)+($J$1327&lt;&gt;2)+($Q$1327&lt;&gt;2)+($X$1327&lt;&gt;2)+($AE$1327&lt;&gt;2))&gt;=0.5,1,0))</f>
        <v/>
      </c>
      <c r="AM1327" s="8">
        <f>IF(($D$1327&lt;&gt;2)+($K$1327&lt;&gt;2)+($R$1327&lt;&gt;2)+($Y$1327&lt;&gt;2)+($AF$1327&lt;&gt;2)=0,2,IF((($D$1327&lt;&gt;2)*$D$1327+($K$1327&lt;&gt;2)*$K$1327+($R$1327&lt;&gt;2)*$R$1327+($Y$1327&lt;&gt;2)*$Y$1327+($AF$1327&lt;&gt;2)*$AF$1327)/(($D$1327&lt;&gt;2)+($K$1327&lt;&gt;2)+($R$1327&lt;&gt;2)+($Y$1327&lt;&gt;2)+($AF$1327&lt;&gt;2))&gt;=0.5,1,0))</f>
        <v/>
      </c>
      <c r="AN1327" s="8">
        <f>IF(($E$1327&lt;&gt;2)+($L$1327&lt;&gt;2)+($S$1327&lt;&gt;2)+($Z$1327&lt;&gt;2)+($AG$1327&lt;&gt;2)=0,2,IF((($E$1327&lt;&gt;2)*$E$1327+($L$1327&lt;&gt;2)*$L$1327+($S$1327&lt;&gt;2)*$S$1327+($Z$1327&lt;&gt;2)*$Z$1327+($AG$1327&lt;&gt;2)*$AG$1327)/(($E$1327&lt;&gt;2)+($L$1327&lt;&gt;2)+($S$1327&lt;&gt;2)+($Z$1327&lt;&gt;2)+($AG$1327&lt;&gt;2))&gt;=0.5,1,0))</f>
        <v/>
      </c>
      <c r="AO1327" s="8">
        <f>IF(($F$1327&lt;&gt;2)+($M$1327&lt;&gt;2)+($T$1327&lt;&gt;2)+($AA$1327&lt;&gt;2)+($AH$1327&lt;&gt;2)=0,2,IF((($F$1327&lt;&gt;2)*$F$1327+($M$1327&lt;&gt;2)*$M$1327+($T$1327&lt;&gt;2)*$T$1327+($AA$1327&lt;&gt;2)*$AA$1327+($AH$1327&lt;&gt;2)*$AH$1327)/(($F$1327&lt;&gt;2)+($M$1327&lt;&gt;2)+($T$1327&lt;&gt;2)+($AA$1327&lt;&gt;2)+($AH$1327&lt;&gt;2))&gt;=0.5,1,0))</f>
        <v/>
      </c>
      <c r="AP1327" s="8">
        <f>IF(($G$1327&lt;&gt;2)+($N$1327&lt;&gt;2)+($U$1327&lt;&gt;2)+($AB$1327&lt;&gt;2)+($AI$1327&lt;&gt;2)=0,2,IF((($G$1327&lt;&gt;2)*$G$1327+($N$1327&lt;&gt;2)*$N$1327+($U$1327&lt;&gt;2)*$U$1327+($AB$1327&lt;&gt;2)*$AB$1327+($AI$1327&lt;&gt;2)*$AI$1327)/(($G$1327&lt;&gt;2)+($N$1327&lt;&gt;2)+($U$1327&lt;&gt;2)+($AB$1327&lt;&gt;2)+($AI$1327&lt;&gt;2))&gt;=0.5,1,0))</f>
        <v/>
      </c>
      <c r="AR1327" s="16">
        <f>'Ground truth'!$B$8</f>
        <v/>
      </c>
      <c r="AS1327" s="16">
        <f>'Ground truth'!$C$8</f>
        <v/>
      </c>
      <c r="AT1327" s="16">
        <f>'Ground truth'!$D$8</f>
        <v/>
      </c>
      <c r="AU1327" s="16">
        <f>'Ground truth'!$E$8</f>
        <v/>
      </c>
      <c r="AV1327" s="16">
        <f>'Ground truth'!$F$8</f>
        <v/>
      </c>
      <c r="AW1327" s="16">
        <f>'Ground truth'!$G$8</f>
        <v/>
      </c>
    </row>
    <row r="1329">
      <c r="A1329" s="17" t="inlineStr">
        <is>
          <t>metrics — confident-only (unsure excluded from denominators)</t>
        </is>
      </c>
      <c r="B1329" s="10" t="inlineStr">
        <is>
          <t>run 1</t>
        </is>
      </c>
      <c r="C1329" s="10" t="inlineStr">
        <is>
          <t>run 2</t>
        </is>
      </c>
      <c r="D1329" s="10" t="inlineStr">
        <is>
          <t>run 3</t>
        </is>
      </c>
      <c r="E1329" s="10" t="inlineStr">
        <is>
          <t>run 4</t>
        </is>
      </c>
      <c r="F1329" s="10" t="inlineStr">
        <is>
          <t>run 5</t>
        </is>
      </c>
      <c r="G1329" s="10" t="inlineStr">
        <is>
          <t>avg-matrix</t>
        </is>
      </c>
      <c r="H1329" s="10" t="inlineStr">
        <is>
          <t>mean</t>
        </is>
      </c>
      <c r="I1329" s="10" t="inlineStr">
        <is>
          <t>std (pop.)</t>
        </is>
      </c>
      <c r="J1329" s="17" t="inlineStr">
        <is>
          <t>notes</t>
        </is>
      </c>
    </row>
    <row r="1330">
      <c r="A1330" s="7" t="inlineStr">
        <is>
          <t>TP</t>
        </is>
      </c>
      <c r="B1330" s="7">
        <f>SUMPRODUCT(($B$1322:$G$1327=1)*('Ground truth'!$B$3:$G$8=1))</f>
        <v/>
      </c>
      <c r="C1330" s="7">
        <f>SUMPRODUCT(($I$1322:$N$1327=1)*('Ground truth'!$B$3:$G$8=1))</f>
        <v/>
      </c>
      <c r="D1330" s="7">
        <f>SUMPRODUCT(($P$1322:$U$1327=1)*('Ground truth'!$B$3:$G$8=1))</f>
        <v/>
      </c>
      <c r="E1330" s="7">
        <f>SUMPRODUCT(($W$1322:$AB$1327=1)*('Ground truth'!$B$3:$G$8=1))</f>
        <v/>
      </c>
      <c r="F1330" s="7">
        <f>SUMPRODUCT(($AD$1322:$AI$1327=1)*('Ground truth'!$B$3:$G$8=1))</f>
        <v/>
      </c>
      <c r="G1330" s="7">
        <f>SUMPRODUCT(($AK$1322:$AP$1327=1)*('Ground truth'!$B$3:$G$8=1))</f>
        <v/>
      </c>
      <c r="H1330" s="12">
        <f>AVERAGE($B$1330:$F$1330)</f>
        <v/>
      </c>
      <c r="I1330" s="12">
        <f>STDEV.P($B$1330:$F$1330)</f>
        <v/>
      </c>
    </row>
    <row r="1331">
      <c r="A1331" s="7" t="inlineStr">
        <is>
          <t>TN</t>
        </is>
      </c>
      <c r="B1331" s="7">
        <f>SUMPRODUCT(($B$1322:$G$1327=0)*('Ground truth'!$B$3:$G$8=0))</f>
        <v/>
      </c>
      <c r="C1331" s="7">
        <f>SUMPRODUCT(($I$1322:$N$1327=0)*('Ground truth'!$B$3:$G$8=0))</f>
        <v/>
      </c>
      <c r="D1331" s="7">
        <f>SUMPRODUCT(($P$1322:$U$1327=0)*('Ground truth'!$B$3:$G$8=0))</f>
        <v/>
      </c>
      <c r="E1331" s="7">
        <f>SUMPRODUCT(($W$1322:$AB$1327=0)*('Ground truth'!$B$3:$G$8=0))</f>
        <v/>
      </c>
      <c r="F1331" s="7">
        <f>SUMPRODUCT(($AD$1322:$AI$1327=0)*('Ground truth'!$B$3:$G$8=0))</f>
        <v/>
      </c>
      <c r="G1331" s="7">
        <f>SUMPRODUCT(($AK$1322:$AP$1327=0)*('Ground truth'!$B$3:$G$8=0))</f>
        <v/>
      </c>
      <c r="H1331" s="12">
        <f>AVERAGE($B$1331:$F$1331)</f>
        <v/>
      </c>
      <c r="I1331" s="12">
        <f>STDEV.P($B$1331:$F$1331)</f>
        <v/>
      </c>
    </row>
    <row r="1332">
      <c r="A1332" s="7" t="inlineStr">
        <is>
          <t>FP</t>
        </is>
      </c>
      <c r="B1332" s="7">
        <f>SUMPRODUCT(($B$1322:$G$1327=1)*('Ground truth'!$B$3:$G$8=0))</f>
        <v/>
      </c>
      <c r="C1332" s="7">
        <f>SUMPRODUCT(($I$1322:$N$1327=1)*('Ground truth'!$B$3:$G$8=0))</f>
        <v/>
      </c>
      <c r="D1332" s="7">
        <f>SUMPRODUCT(($P$1322:$U$1327=1)*('Ground truth'!$B$3:$G$8=0))</f>
        <v/>
      </c>
      <c r="E1332" s="7">
        <f>SUMPRODUCT(($W$1322:$AB$1327=1)*('Ground truth'!$B$3:$G$8=0))</f>
        <v/>
      </c>
      <c r="F1332" s="7">
        <f>SUMPRODUCT(($AD$1322:$AI$1327=1)*('Ground truth'!$B$3:$G$8=0))</f>
        <v/>
      </c>
      <c r="G1332" s="7">
        <f>SUMPRODUCT(($AK$1322:$AP$1327=1)*('Ground truth'!$B$3:$G$8=0))</f>
        <v/>
      </c>
      <c r="H1332" s="12">
        <f>AVERAGE($B$1332:$F$1332)</f>
        <v/>
      </c>
      <c r="I1332" s="12">
        <f>STDEV.P($B$1332:$F$1332)</f>
        <v/>
      </c>
    </row>
    <row r="1333">
      <c r="A1333" s="7" t="inlineStr">
        <is>
          <t>FN</t>
        </is>
      </c>
      <c r="B1333" s="7">
        <f>SUMPRODUCT(($B$1322:$G$1327=0)*('Ground truth'!$B$3:$G$8=1))</f>
        <v/>
      </c>
      <c r="C1333" s="7">
        <f>SUMPRODUCT(($I$1322:$N$1327=0)*('Ground truth'!$B$3:$G$8=1))</f>
        <v/>
      </c>
      <c r="D1333" s="7">
        <f>SUMPRODUCT(($P$1322:$U$1327=0)*('Ground truth'!$B$3:$G$8=1))</f>
        <v/>
      </c>
      <c r="E1333" s="7">
        <f>SUMPRODUCT(($W$1322:$AB$1327=0)*('Ground truth'!$B$3:$G$8=1))</f>
        <v/>
      </c>
      <c r="F1333" s="7">
        <f>SUMPRODUCT(($AD$1322:$AI$1327=0)*('Ground truth'!$B$3:$G$8=1))</f>
        <v/>
      </c>
      <c r="G1333" s="7">
        <f>SUMPRODUCT(($AK$1322:$AP$1327=0)*('Ground truth'!$B$3:$G$8=1))</f>
        <v/>
      </c>
      <c r="H1333" s="12">
        <f>AVERAGE($B$1333:$F$1333)</f>
        <v/>
      </c>
      <c r="I1333" s="12">
        <f>STDEV.P($B$1333:$F$1333)</f>
        <v/>
      </c>
    </row>
    <row r="1334">
      <c r="A1334" s="4" t="inlineStr">
        <is>
          <t>Precision</t>
        </is>
      </c>
      <c r="B1334" s="12">
        <f>IFERROR($B$1330/($B$1330+$B$1332),0)</f>
        <v/>
      </c>
      <c r="C1334" s="12">
        <f>IFERROR($C$1330/($C$1330+$C$1332),0)</f>
        <v/>
      </c>
      <c r="D1334" s="12">
        <f>IFERROR($D$1330/($D$1330+$D$1332),0)</f>
        <v/>
      </c>
      <c r="E1334" s="12">
        <f>IFERROR($E$1330/($E$1330+$E$1332),0)</f>
        <v/>
      </c>
      <c r="F1334" s="12">
        <f>IFERROR($F$1330/($F$1330+$F$1332),0)</f>
        <v/>
      </c>
      <c r="G1334" s="12">
        <f>IFERROR($G$1330/($G$1330+$G$1332),0)</f>
        <v/>
      </c>
      <c r="H1334" s="18">
        <f>AVERAGE($B$1334:$F$1334)</f>
        <v/>
      </c>
      <c r="I1334" s="18">
        <f>STDEV.P($B$1334:$F$1334)</f>
        <v/>
      </c>
    </row>
    <row r="1335">
      <c r="A1335" s="4" t="inlineStr">
        <is>
          <t>Recall</t>
        </is>
      </c>
      <c r="B1335" s="12">
        <f>IFERROR($B$1330/($B$1330+$B$1333),0)</f>
        <v/>
      </c>
      <c r="C1335" s="12">
        <f>IFERROR($C$1330/($C$1330+$C$1333),0)</f>
        <v/>
      </c>
      <c r="D1335" s="12">
        <f>IFERROR($D$1330/($D$1330+$D$1333),0)</f>
        <v/>
      </c>
      <c r="E1335" s="12">
        <f>IFERROR($E$1330/($E$1330+$E$1333),0)</f>
        <v/>
      </c>
      <c r="F1335" s="12">
        <f>IFERROR($F$1330/($F$1330+$F$1333),0)</f>
        <v/>
      </c>
      <c r="G1335" s="12">
        <f>IFERROR($G$1330/($G$1330+$G$1333),0)</f>
        <v/>
      </c>
      <c r="H1335" s="18">
        <f>AVERAGE($B$1335:$F$1335)</f>
        <v/>
      </c>
      <c r="I1335" s="18">
        <f>STDEV.P($B$1335:$F$1335)</f>
        <v/>
      </c>
    </row>
    <row r="1336">
      <c r="A1336" s="4" t="inlineStr">
        <is>
          <t>F1</t>
        </is>
      </c>
      <c r="B1336" s="12">
        <f>IFERROR(2*$B$1334*$B$1335/($B$1334+$B$1335),0)</f>
        <v/>
      </c>
      <c r="C1336" s="12">
        <f>IFERROR(2*$C$1334*$C$1335/($C$1334+$C$1335),0)</f>
        <v/>
      </c>
      <c r="D1336" s="12">
        <f>IFERROR(2*$D$1334*$D$1335/($D$1334+$D$1335),0)</f>
        <v/>
      </c>
      <c r="E1336" s="12">
        <f>IFERROR(2*$E$1334*$E$1335/($E$1334+$E$1335),0)</f>
        <v/>
      </c>
      <c r="F1336" s="12">
        <f>IFERROR(2*$F$1334*$F$1335/($F$1334+$F$1335),0)</f>
        <v/>
      </c>
      <c r="G1336" s="12">
        <f>IFERROR(2*$G$1334*$G$1335/($G$1334+$G$1335),0)</f>
        <v/>
      </c>
      <c r="H1336" s="18">
        <f>AVERAGE($B$1336:$F$1336)</f>
        <v/>
      </c>
      <c r="I1336" s="18">
        <f>STDEV.P($B$1336:$F$1336)</f>
        <v/>
      </c>
    </row>
    <row r="1337">
      <c r="A1337" s="4" t="inlineStr">
        <is>
          <t>Accuracy</t>
        </is>
      </c>
      <c r="B1337" s="12">
        <f>IFERROR(($B$1330+$B$1331)/($B$1330+$B$1331+$B$1332+$B$1333),0)</f>
        <v/>
      </c>
      <c r="C1337" s="12">
        <f>IFERROR(($C$1330+$C$1331)/($C$1330+$C$1331+$C$1332+$C$1333),0)</f>
        <v/>
      </c>
      <c r="D1337" s="12">
        <f>IFERROR(($D$1330+$D$1331)/($D$1330+$D$1331+$D$1332+$D$1333),0)</f>
        <v/>
      </c>
      <c r="E1337" s="12">
        <f>IFERROR(($E$1330+$E$1331)/($E$1330+$E$1331+$E$1332+$E$1333),0)</f>
        <v/>
      </c>
      <c r="F1337" s="12">
        <f>IFERROR(($F$1330+$F$1331)/($F$1330+$F$1331+$F$1332+$F$1333),0)</f>
        <v/>
      </c>
      <c r="G1337" s="12">
        <f>IFERROR(($G$1330+$G$1331)/($G$1330+$G$1331+$G$1332+$G$1333),0)</f>
        <v/>
      </c>
      <c r="H1337" s="18">
        <f>AVERAGE($B$1337:$F$1337)</f>
        <v/>
      </c>
      <c r="I1337" s="18">
        <f>STDEV.P($B$1337:$F$1337)</f>
        <v/>
      </c>
    </row>
    <row r="1338">
      <c r="A1338" s="4" t="inlineStr">
        <is>
          <t>Edit distance</t>
        </is>
      </c>
      <c r="B1338" s="12">
        <f>SUMPRODUCT(ABS('Ground truth'!$B$3:$G$8-$B$1322:$G$1327))</f>
        <v/>
      </c>
      <c r="C1338" s="12">
        <f>SUMPRODUCT(ABS('Ground truth'!$B$3:$G$8-$I$1322:$N$1327))</f>
        <v/>
      </c>
      <c r="D1338" s="12">
        <f>SUMPRODUCT(ABS('Ground truth'!$B$3:$G$8-$P$1322:$U$1327))</f>
        <v/>
      </c>
      <c r="E1338" s="12">
        <f>SUMPRODUCT(ABS('Ground truth'!$B$3:$G$8-$W$1322:$AB$1327))</f>
        <v/>
      </c>
      <c r="F1338" s="12">
        <f>SUMPRODUCT(ABS('Ground truth'!$B$3:$G$8-$AD$1322:$AI$1327))</f>
        <v/>
      </c>
      <c r="G1338" s="12">
        <f>SUMPRODUCT(ABS('Ground truth'!$B$3:$G$8-$AK$1322:$AP$1327))</f>
        <v/>
      </c>
      <c r="H1338" s="18">
        <f>AVERAGE($B$1338:$F$1338)</f>
        <v/>
      </c>
      <c r="I1338" s="18">
        <f>STDEV.P($B$1338:$F$1338)</f>
        <v/>
      </c>
    </row>
    <row r="1339">
      <c r="A1339" s="4" t="inlineStr">
        <is>
          <t>Spectral distance</t>
        </is>
      </c>
      <c r="B1339" s="12">
        <f>SQRT(SUMPRODUCT(('Ground truth'!$J$3:$J$8-$B$1349:$B$1354)^2))</f>
        <v/>
      </c>
      <c r="C1339" s="12">
        <f>SQRT(SUMPRODUCT(('Ground truth'!$J$3:$J$8-$C$1349:$C$1354)^2))</f>
        <v/>
      </c>
      <c r="D1339" s="12">
        <f>SQRT(SUMPRODUCT(('Ground truth'!$J$3:$J$8-$D$1349:$D$1354)^2))</f>
        <v/>
      </c>
      <c r="E1339" s="12">
        <f>SQRT(SUMPRODUCT(('Ground truth'!$J$3:$J$8-$E$1349:$E$1354)^2))</f>
        <v/>
      </c>
      <c r="F1339" s="12">
        <f>SQRT(SUMPRODUCT(('Ground truth'!$J$3:$J$8-$F$1349:$F$1354)^2))</f>
        <v/>
      </c>
      <c r="G1339" s="12">
        <f>SQRT(SUMPRODUCT(('Ground truth'!$J$3:$J$8-$G$1349:$G$1354)^2))</f>
        <v/>
      </c>
      <c r="H1339" s="18">
        <f>AVERAGE($B$1339:$F$1339)</f>
        <v/>
      </c>
      <c r="I1339" s="18">
        <f>STDEV.P($B$1339:$F$1339)</f>
        <v/>
      </c>
    </row>
    <row r="1340">
      <c r="A1340" s="4" t="inlineStr">
        <is>
          <t>Unsure cells</t>
        </is>
      </c>
      <c r="B1340" s="7">
        <f>COUNTIF($B$1322:$G$1327,2)</f>
        <v/>
      </c>
      <c r="C1340" s="7">
        <f>COUNTIF($I$1322:$N$1327,2)</f>
        <v/>
      </c>
      <c r="D1340" s="7">
        <f>COUNTIF($P$1322:$U$1327,2)</f>
        <v/>
      </c>
      <c r="E1340" s="7">
        <f>COUNTIF($W$1322:$AB$1327,2)</f>
        <v/>
      </c>
      <c r="F1340" s="7">
        <f>COUNTIF($AD$1322:$AI$1327,2)</f>
        <v/>
      </c>
      <c r="G1340" s="7">
        <f>COUNTIF($AK$1322:$AP$1327,2)</f>
        <v/>
      </c>
      <c r="H1340" s="12">
        <f>AVERAGE($B$1340:$F$1340)</f>
        <v/>
      </c>
      <c r="I1340" s="12">
        <f>STDEV.P($B$1340:$F$1340)</f>
        <v/>
      </c>
    </row>
    <row r="1341">
      <c r="A1341" s="3" t="inlineStr">
        <is>
          <t>eigenvalues (real part, numpy order; pasted)</t>
        </is>
      </c>
    </row>
    <row r="1342">
      <c r="A1342" s="3" t="inlineStr">
        <is>
          <t xml:space="preserve">  λ1</t>
        </is>
      </c>
      <c r="B1342" s="19" t="n">
        <v>5.427878872370742</v>
      </c>
      <c r="C1342" s="19" t="n">
        <v>5.427878872370742</v>
      </c>
      <c r="D1342" s="19" t="n">
        <v>5.427878872370742</v>
      </c>
      <c r="E1342" s="19" t="n">
        <v>5.427878872370742</v>
      </c>
      <c r="F1342" s="19" t="n">
        <v>5.427878872370742</v>
      </c>
      <c r="G1342" s="19" t="n">
        <v>5.427878872370742</v>
      </c>
    </row>
    <row r="1343">
      <c r="A1343" s="3" t="inlineStr">
        <is>
          <t xml:space="preserve">  λ2</t>
        </is>
      </c>
      <c r="B1343" s="19" t="n">
        <v>1.375663623311852</v>
      </c>
      <c r="C1343" s="19" t="n">
        <v>1.375663623311852</v>
      </c>
      <c r="D1343" s="19" t="n">
        <v>1.375663623311852</v>
      </c>
      <c r="E1343" s="19" t="n">
        <v>1.375663623311852</v>
      </c>
      <c r="F1343" s="19" t="n">
        <v>1.375663623311852</v>
      </c>
      <c r="G1343" s="19" t="n">
        <v>1.375663623311852</v>
      </c>
    </row>
    <row r="1344">
      <c r="A1344" s="3" t="inlineStr">
        <is>
          <t xml:space="preserve">  λ3</t>
        </is>
      </c>
      <c r="B1344" s="19" t="n">
        <v>-0.8035424956825958</v>
      </c>
      <c r="C1344" s="19" t="n">
        <v>-0.8035424956825958</v>
      </c>
      <c r="D1344" s="19" t="n">
        <v>-0.8035424956825958</v>
      </c>
      <c r="E1344" s="19" t="n">
        <v>-0.8035424956825958</v>
      </c>
      <c r="F1344" s="19" t="n">
        <v>-0.8035424956825958</v>
      </c>
      <c r="G1344" s="19" t="n">
        <v>-0.8035424956825958</v>
      </c>
    </row>
    <row r="1345">
      <c r="A1345" s="3" t="inlineStr">
        <is>
          <t xml:space="preserve">  λ4</t>
        </is>
      </c>
      <c r="B1345" s="19" t="n">
        <v>-2.350566063631395e-16</v>
      </c>
      <c r="C1345" s="19" t="n">
        <v>-2.350566063631395e-16</v>
      </c>
      <c r="D1345" s="19" t="n">
        <v>-2.350566063631395e-16</v>
      </c>
      <c r="E1345" s="19" t="n">
        <v>-2.350566063631395e-16</v>
      </c>
      <c r="F1345" s="19" t="n">
        <v>-2.350566063631395e-16</v>
      </c>
      <c r="G1345" s="19" t="n">
        <v>-2.350566063631395e-16</v>
      </c>
    </row>
    <row r="1346">
      <c r="A1346" s="3" t="inlineStr">
        <is>
          <t xml:space="preserve">  λ5</t>
        </is>
      </c>
      <c r="B1346" s="19" t="n">
        <v>-6.352965695760388e-17</v>
      </c>
      <c r="C1346" s="19" t="n">
        <v>-6.352965695760388e-17</v>
      </c>
      <c r="D1346" s="19" t="n">
        <v>-6.352965695760388e-17</v>
      </c>
      <c r="E1346" s="19" t="n">
        <v>-6.352965695760388e-17</v>
      </c>
      <c r="F1346" s="19" t="n">
        <v>-6.352965695760388e-17</v>
      </c>
      <c r="G1346" s="19" t="n">
        <v>-6.352965695760388e-17</v>
      </c>
    </row>
    <row r="1347">
      <c r="A1347" s="3" t="inlineStr">
        <is>
          <t xml:space="preserve">  λ6</t>
        </is>
      </c>
      <c r="B1347" s="19" t="n">
        <v>0</v>
      </c>
      <c r="C1347" s="19" t="n">
        <v>0</v>
      </c>
      <c r="D1347" s="19" t="n">
        <v>0</v>
      </c>
      <c r="E1347" s="19" t="n">
        <v>0</v>
      </c>
      <c r="F1347" s="19" t="n">
        <v>0</v>
      </c>
      <c r="G1347" s="19" t="n">
        <v>0</v>
      </c>
    </row>
    <row r="1348">
      <c r="A1348" s="3" t="inlineStr">
        <is>
          <t>eigenvalues sorted desc (LARGE)</t>
        </is>
      </c>
    </row>
    <row r="1349">
      <c r="A1349" s="3" t="inlineStr">
        <is>
          <t xml:space="preserve">  λ(1)</t>
        </is>
      </c>
      <c r="B1349" s="19">
        <f>LARGE($B$1342:$B$1347,1)</f>
        <v/>
      </c>
      <c r="C1349" s="19">
        <f>LARGE($C$1342:$C$1347,1)</f>
        <v/>
      </c>
      <c r="D1349" s="19">
        <f>LARGE($D$1342:$D$1347,1)</f>
        <v/>
      </c>
      <c r="E1349" s="19">
        <f>LARGE($E$1342:$E$1347,1)</f>
        <v/>
      </c>
      <c r="F1349" s="19">
        <f>LARGE($F$1342:$F$1347,1)</f>
        <v/>
      </c>
      <c r="G1349" s="19">
        <f>LARGE($G$1342:$G$1347,1)</f>
        <v/>
      </c>
    </row>
    <row r="1350">
      <c r="A1350" s="3" t="inlineStr">
        <is>
          <t xml:space="preserve">  λ(2)</t>
        </is>
      </c>
      <c r="B1350" s="19">
        <f>LARGE($B$1342:$B$1347,2)</f>
        <v/>
      </c>
      <c r="C1350" s="19">
        <f>LARGE($C$1342:$C$1347,2)</f>
        <v/>
      </c>
      <c r="D1350" s="19">
        <f>LARGE($D$1342:$D$1347,2)</f>
        <v/>
      </c>
      <c r="E1350" s="19">
        <f>LARGE($E$1342:$E$1347,2)</f>
        <v/>
      </c>
      <c r="F1350" s="19">
        <f>LARGE($F$1342:$F$1347,2)</f>
        <v/>
      </c>
      <c r="G1350" s="19">
        <f>LARGE($G$1342:$G$1347,2)</f>
        <v/>
      </c>
    </row>
    <row r="1351">
      <c r="A1351" s="3" t="inlineStr">
        <is>
          <t xml:space="preserve">  λ(3)</t>
        </is>
      </c>
      <c r="B1351" s="19">
        <f>LARGE($B$1342:$B$1347,3)</f>
        <v/>
      </c>
      <c r="C1351" s="19">
        <f>LARGE($C$1342:$C$1347,3)</f>
        <v/>
      </c>
      <c r="D1351" s="19">
        <f>LARGE($D$1342:$D$1347,3)</f>
        <v/>
      </c>
      <c r="E1351" s="19">
        <f>LARGE($E$1342:$E$1347,3)</f>
        <v/>
      </c>
      <c r="F1351" s="19">
        <f>LARGE($F$1342:$F$1347,3)</f>
        <v/>
      </c>
      <c r="G1351" s="19">
        <f>LARGE($G$1342:$G$1347,3)</f>
        <v/>
      </c>
    </row>
    <row r="1352">
      <c r="A1352" s="3" t="inlineStr">
        <is>
          <t xml:space="preserve">  λ(4)</t>
        </is>
      </c>
      <c r="B1352" s="19">
        <f>LARGE($B$1342:$B$1347,4)</f>
        <v/>
      </c>
      <c r="C1352" s="19">
        <f>LARGE($C$1342:$C$1347,4)</f>
        <v/>
      </c>
      <c r="D1352" s="19">
        <f>LARGE($D$1342:$D$1347,4)</f>
        <v/>
      </c>
      <c r="E1352" s="19">
        <f>LARGE($E$1342:$E$1347,4)</f>
        <v/>
      </c>
      <c r="F1352" s="19">
        <f>LARGE($F$1342:$F$1347,4)</f>
        <v/>
      </c>
      <c r="G1352" s="19">
        <f>LARGE($G$1342:$G$1347,4)</f>
        <v/>
      </c>
    </row>
    <row r="1353">
      <c r="A1353" s="3" t="inlineStr">
        <is>
          <t xml:space="preserve">  λ(5)</t>
        </is>
      </c>
      <c r="B1353" s="19">
        <f>LARGE($B$1342:$B$1347,5)</f>
        <v/>
      </c>
      <c r="C1353" s="19">
        <f>LARGE($C$1342:$C$1347,5)</f>
        <v/>
      </c>
      <c r="D1353" s="19">
        <f>LARGE($D$1342:$D$1347,5)</f>
        <v/>
      </c>
      <c r="E1353" s="19">
        <f>LARGE($E$1342:$E$1347,5)</f>
        <v/>
      </c>
      <c r="F1353" s="19">
        <f>LARGE($F$1342:$F$1347,5)</f>
        <v/>
      </c>
      <c r="G1353" s="19">
        <f>LARGE($G$1342:$G$1347,5)</f>
        <v/>
      </c>
    </row>
    <row r="1354">
      <c r="A1354" s="3" t="inlineStr">
        <is>
          <t xml:space="preserve">  λ(6)</t>
        </is>
      </c>
      <c r="B1354" s="19">
        <f>LARGE($B$1342:$B$1347,6)</f>
        <v/>
      </c>
      <c r="C1354" s="19">
        <f>LARGE($C$1342:$C$1347,6)</f>
        <v/>
      </c>
      <c r="D1354" s="19">
        <f>LARGE($D$1342:$D$1347,6)</f>
        <v/>
      </c>
      <c r="E1354" s="19">
        <f>LARGE($E$1342:$E$1347,6)</f>
        <v/>
      </c>
      <c r="F1354" s="19">
        <f>LARGE($F$1342:$F$1347,6)</f>
        <v/>
      </c>
      <c r="G1354" s="19">
        <f>LARGE($G$1342:$G$1347,6)</f>
        <v/>
      </c>
    </row>
    <row r="1355">
      <c r="A1355" s="3" t="inlineStr">
        <is>
          <t>check: Σeig − trace (→0)</t>
        </is>
      </c>
      <c r="B1355" s="3">
        <f>ROUND(SUM($B$1342:$B$1347)-($B$1322+$C$1323+$D$1324+$E$1325+$F$1326+$G$1327),6)</f>
        <v/>
      </c>
      <c r="C1355" s="3">
        <f>ROUND(SUM($C$1342:$C$1347)-($I$1322+$J$1323+$K$1324+$L$1325+$M$1326+$N$1327),6)</f>
        <v/>
      </c>
      <c r="D1355" s="3">
        <f>ROUND(SUM($D$1342:$D$1347)-($P$1322+$Q$1323+$R$1324+$S$1325+$T$1326+$U$1327),6)</f>
        <v/>
      </c>
      <c r="E1355" s="3">
        <f>ROUND(SUM($E$1342:$E$1347)-($W$1322+$X$1323+$Y$1324+$Z$1325+$AA$1326+$AB$1327),6)</f>
        <v/>
      </c>
      <c r="F1355" s="3">
        <f>ROUND(SUM($F$1342:$F$1347)-($AD$1322+$AE$1323+$AF$1324+$AG$1325+$AH$1326+$AI$1327),6)</f>
        <v/>
      </c>
      <c r="G1355" s="3">
        <f>ROUND(SUM($G$1342:$G$1347)-($AK$1322+$AL$1323+$AM$1324+$AN$1325+$AO$1326+$AP$1327),6)</f>
        <v/>
      </c>
    </row>
    <row r="1356">
      <c r="A1356" s="3" t="inlineStr">
        <is>
          <t>check: Πeig − det (→0)</t>
        </is>
      </c>
      <c r="B1356" s="3">
        <f>ROUND(MDETERM($B$1322:$G$1327)-PRODUCT($B$1342:$B$1347),6)</f>
        <v/>
      </c>
      <c r="C1356" s="3">
        <f>ROUND(MDETERM($I$1322:$N$1327)-PRODUCT($C$1342:$C$1347),6)</f>
        <v/>
      </c>
      <c r="D1356" s="3">
        <f>ROUND(MDETERM($P$1322:$U$1327)-PRODUCT($D$1342:$D$1347),6)</f>
        <v/>
      </c>
      <c r="E1356" s="3">
        <f>ROUND(MDETERM($W$1322:$AB$1327)-PRODUCT($E$1342:$E$1347),6)</f>
        <v/>
      </c>
      <c r="F1356" s="3">
        <f>ROUND(MDETERM($AD$1322:$AI$1327)-PRODUCT($F$1342:$F$1347),6)</f>
        <v/>
      </c>
      <c r="G1356" s="3">
        <f>ROUND(MDETERM($AK$1322:$AP$1327)-PRODUCT($G$1342:$G$1347),6)</f>
        <v/>
      </c>
    </row>
    <row r="1357">
      <c r="A1357" s="3" t="inlineStr">
        <is>
          <t>complex eigenvalues?</t>
        </is>
      </c>
      <c r="B1357" s="3" t="inlineStr"/>
      <c r="C1357" s="3" t="inlineStr"/>
      <c r="D1357" s="3" t="inlineStr"/>
      <c r="E1357" s="3" t="inlineStr"/>
      <c r="F1357" s="3" t="inlineStr"/>
      <c r="G1357" s="3" t="inlineStr"/>
    </row>
    <row r="1358">
      <c r="A1358" s="3" t="inlineStr">
        <is>
          <t>check: det(M − λᵢI) per sorted λ (→0)</t>
        </is>
      </c>
    </row>
    <row r="1359">
      <c r="A1359" s="3" t="inlineStr">
        <is>
          <t xml:space="preserve">  det(M − λ(1)I)</t>
        </is>
      </c>
      <c r="B1359" s="3">
        <f t="array" ref="B1359">ROUND(MDETERM($B$1322:$G$1327-$B$1349*MUNIT(6)),6)</f>
        <v/>
      </c>
      <c r="C1359" s="3">
        <f t="array" ref="C1359">ROUND(MDETERM($I$1322:$N$1327-$C$1349*MUNIT(6)),6)</f>
        <v/>
      </c>
      <c r="D1359" s="3">
        <f t="array" ref="D1359">ROUND(MDETERM($P$1322:$U$1327-$D$1349*MUNIT(6)),6)</f>
        <v/>
      </c>
      <c r="E1359" s="3">
        <f t="array" ref="E1359">ROUND(MDETERM($W$1322:$AB$1327-$E$1349*MUNIT(6)),6)</f>
        <v/>
      </c>
      <c r="F1359" s="3">
        <f t="array" ref="F1359">ROUND(MDETERM($AD$1322:$AI$1327-$F$1349*MUNIT(6)),6)</f>
        <v/>
      </c>
      <c r="G1359" s="3">
        <f t="array" ref="G1359">ROUND(MDETERM($AK$1322:$AP$1327-$G$1349*MUNIT(6)),6)</f>
        <v/>
      </c>
    </row>
    <row r="1360">
      <c r="A1360" s="3" t="inlineStr">
        <is>
          <t xml:space="preserve">  det(M − λ(2)I)</t>
        </is>
      </c>
      <c r="B1360" s="3">
        <f t="array" ref="B1360">ROUND(MDETERM($B$1322:$G$1327-$B$1350*MUNIT(6)),6)</f>
        <v/>
      </c>
      <c r="C1360" s="3">
        <f t="array" ref="C1360">ROUND(MDETERM($I$1322:$N$1327-$C$1350*MUNIT(6)),6)</f>
        <v/>
      </c>
      <c r="D1360" s="3">
        <f t="array" ref="D1360">ROUND(MDETERM($P$1322:$U$1327-$D$1350*MUNIT(6)),6)</f>
        <v/>
      </c>
      <c r="E1360" s="3">
        <f t="array" ref="E1360">ROUND(MDETERM($W$1322:$AB$1327-$E$1350*MUNIT(6)),6)</f>
        <v/>
      </c>
      <c r="F1360" s="3">
        <f t="array" ref="F1360">ROUND(MDETERM($AD$1322:$AI$1327-$F$1350*MUNIT(6)),6)</f>
        <v/>
      </c>
      <c r="G1360" s="3">
        <f t="array" ref="G1360">ROUND(MDETERM($AK$1322:$AP$1327-$G$1350*MUNIT(6)),6)</f>
        <v/>
      </c>
    </row>
    <row r="1361">
      <c r="A1361" s="3" t="inlineStr">
        <is>
          <t xml:space="preserve">  det(M − λ(3)I)</t>
        </is>
      </c>
      <c r="B1361" s="3">
        <f t="array" ref="B1361">ROUND(MDETERM($B$1322:$G$1327-$B$1351*MUNIT(6)),6)</f>
        <v/>
      </c>
      <c r="C1361" s="3">
        <f t="array" ref="C1361">ROUND(MDETERM($I$1322:$N$1327-$C$1351*MUNIT(6)),6)</f>
        <v/>
      </c>
      <c r="D1361" s="3">
        <f t="array" ref="D1361">ROUND(MDETERM($P$1322:$U$1327-$D$1351*MUNIT(6)),6)</f>
        <v/>
      </c>
      <c r="E1361" s="3">
        <f t="array" ref="E1361">ROUND(MDETERM($W$1322:$AB$1327-$E$1351*MUNIT(6)),6)</f>
        <v/>
      </c>
      <c r="F1361" s="3">
        <f t="array" ref="F1361">ROUND(MDETERM($AD$1322:$AI$1327-$F$1351*MUNIT(6)),6)</f>
        <v/>
      </c>
      <c r="G1361" s="3">
        <f t="array" ref="G1361">ROUND(MDETERM($AK$1322:$AP$1327-$G$1351*MUNIT(6)),6)</f>
        <v/>
      </c>
    </row>
    <row r="1362">
      <c r="A1362" s="3" t="inlineStr">
        <is>
          <t xml:space="preserve">  det(M − λ(4)I)</t>
        </is>
      </c>
      <c r="B1362" s="3">
        <f t="array" ref="B1362">ROUND(MDETERM($B$1322:$G$1327-$B$1352*MUNIT(6)),6)</f>
        <v/>
      </c>
      <c r="C1362" s="3">
        <f t="array" ref="C1362">ROUND(MDETERM($I$1322:$N$1327-$C$1352*MUNIT(6)),6)</f>
        <v/>
      </c>
      <c r="D1362" s="3">
        <f t="array" ref="D1362">ROUND(MDETERM($P$1322:$U$1327-$D$1352*MUNIT(6)),6)</f>
        <v/>
      </c>
      <c r="E1362" s="3">
        <f t="array" ref="E1362">ROUND(MDETERM($W$1322:$AB$1327-$E$1352*MUNIT(6)),6)</f>
        <v/>
      </c>
      <c r="F1362" s="3">
        <f t="array" ref="F1362">ROUND(MDETERM($AD$1322:$AI$1327-$F$1352*MUNIT(6)),6)</f>
        <v/>
      </c>
      <c r="G1362" s="3">
        <f t="array" ref="G1362">ROUND(MDETERM($AK$1322:$AP$1327-$G$1352*MUNIT(6)),6)</f>
        <v/>
      </c>
    </row>
    <row r="1363">
      <c r="A1363" s="3" t="inlineStr">
        <is>
          <t xml:space="preserve">  det(M − λ(5)I)</t>
        </is>
      </c>
      <c r="B1363" s="3">
        <f t="array" ref="B1363">ROUND(MDETERM($B$1322:$G$1327-$B$1353*MUNIT(6)),6)</f>
        <v/>
      </c>
      <c r="C1363" s="3">
        <f t="array" ref="C1363">ROUND(MDETERM($I$1322:$N$1327-$C$1353*MUNIT(6)),6)</f>
        <v/>
      </c>
      <c r="D1363" s="3">
        <f t="array" ref="D1363">ROUND(MDETERM($P$1322:$U$1327-$D$1353*MUNIT(6)),6)</f>
        <v/>
      </c>
      <c r="E1363" s="3">
        <f t="array" ref="E1363">ROUND(MDETERM($W$1322:$AB$1327-$E$1353*MUNIT(6)),6)</f>
        <v/>
      </c>
      <c r="F1363" s="3">
        <f t="array" ref="F1363">ROUND(MDETERM($AD$1322:$AI$1327-$F$1353*MUNIT(6)),6)</f>
        <v/>
      </c>
      <c r="G1363" s="3">
        <f t="array" ref="G1363">ROUND(MDETERM($AK$1322:$AP$1327-$G$1353*MUNIT(6)),6)</f>
        <v/>
      </c>
    </row>
    <row r="1364">
      <c r="A1364" s="3" t="inlineStr">
        <is>
          <t xml:space="preserve">  det(M − λ(6)I)</t>
        </is>
      </c>
      <c r="B1364" s="3">
        <f t="array" ref="B1364">ROUND(MDETERM($B$1322:$G$1327-$B$1354*MUNIT(6)),6)</f>
        <v/>
      </c>
      <c r="C1364" s="3">
        <f t="array" ref="C1364">ROUND(MDETERM($I$1322:$N$1327-$C$1354*MUNIT(6)),6)</f>
        <v/>
      </c>
      <c r="D1364" s="3">
        <f t="array" ref="D1364">ROUND(MDETERM($P$1322:$U$1327-$D$1354*MUNIT(6)),6)</f>
        <v/>
      </c>
      <c r="E1364" s="3">
        <f t="array" ref="E1364">ROUND(MDETERM($W$1322:$AB$1327-$E$1354*MUNIT(6)),6)</f>
        <v/>
      </c>
      <c r="F1364" s="3">
        <f t="array" ref="F1364">ROUND(MDETERM($AD$1322:$AI$1327-$F$1354*MUNIT(6)),6)</f>
        <v/>
      </c>
      <c r="G1364" s="3">
        <f t="array" ref="G1364">ROUND(MDETERM($AK$1322:$AP$1327-$G$1354*MUNIT(6)),6)</f>
        <v/>
      </c>
    </row>
    <row r="1368" ht="16" customHeight="1">
      <c r="A1368" s="14" t="inlineStr">
        <is>
          <t>RAG R2-R3 | llama3.3:70b</t>
        </is>
      </c>
      <c r="B1368" s="9" t="inlineStr">
        <is>
          <t>run 1 (raw, pasted)</t>
        </is>
      </c>
      <c r="I1368" s="9" t="inlineStr">
        <is>
          <t>run 2 (raw, pasted)</t>
        </is>
      </c>
      <c r="P1368" s="9" t="inlineStr">
        <is>
          <t>run 3 (raw, pasted)</t>
        </is>
      </c>
      <c r="W1368" s="9" t="inlineStr">
        <is>
          <t>run 4 (raw, pasted)</t>
        </is>
      </c>
      <c r="AD1368" s="9" t="inlineStr">
        <is>
          <t>run 5: returned no matrix</t>
        </is>
      </c>
      <c r="AK1368" s="9" t="inlineStr">
        <is>
          <t>Step2 average matrix (formula)</t>
        </is>
      </c>
      <c r="AR1368" s="9" t="inlineStr">
        <is>
          <t>ground truth (reference)</t>
        </is>
      </c>
    </row>
    <row r="1369" ht="60" customHeight="1">
      <c r="B1369" s="15" t="inlineStr">
        <is>
          <t>Power System</t>
        </is>
      </c>
      <c r="C1369" s="15" t="inlineStr">
        <is>
          <t>Communication System</t>
        </is>
      </c>
      <c r="D1369" s="15" t="inlineStr">
        <is>
          <t>Navigation System</t>
        </is>
      </c>
      <c r="E1369" s="15" t="inlineStr">
        <is>
          <t>Computer System</t>
        </is>
      </c>
      <c r="F1369" s="15" t="inlineStr">
        <is>
          <t>Mechanical Structure</t>
        </is>
      </c>
      <c r="G1369" s="15" t="inlineStr">
        <is>
          <t>Thermal Control System</t>
        </is>
      </c>
      <c r="I1369" s="15" t="inlineStr">
        <is>
          <t>Power System</t>
        </is>
      </c>
      <c r="J1369" s="15" t="inlineStr">
        <is>
          <t>Communication System</t>
        </is>
      </c>
      <c r="K1369" s="15" t="inlineStr">
        <is>
          <t>Navigation System</t>
        </is>
      </c>
      <c r="L1369" s="15" t="inlineStr">
        <is>
          <t>Computer System</t>
        </is>
      </c>
      <c r="M1369" s="15" t="inlineStr">
        <is>
          <t>Mechanical Structure</t>
        </is>
      </c>
      <c r="N1369" s="15" t="inlineStr">
        <is>
          <t>Thermal Control System</t>
        </is>
      </c>
      <c r="P1369" s="15" t="inlineStr">
        <is>
          <t>Power System</t>
        </is>
      </c>
      <c r="Q1369" s="15" t="inlineStr">
        <is>
          <t>Communication System</t>
        </is>
      </c>
      <c r="R1369" s="15" t="inlineStr">
        <is>
          <t>Navigation System</t>
        </is>
      </c>
      <c r="S1369" s="15" t="inlineStr">
        <is>
          <t>Computer System</t>
        </is>
      </c>
      <c r="T1369" s="15" t="inlineStr">
        <is>
          <t>Mechanical Structure</t>
        </is>
      </c>
      <c r="U1369" s="15" t="inlineStr">
        <is>
          <t>Thermal Control System</t>
        </is>
      </c>
      <c r="W1369" s="15" t="inlineStr">
        <is>
          <t>Power System</t>
        </is>
      </c>
      <c r="X1369" s="15" t="inlineStr">
        <is>
          <t>Communication System</t>
        </is>
      </c>
      <c r="Y1369" s="15" t="inlineStr">
        <is>
          <t>Navigation System</t>
        </is>
      </c>
      <c r="Z1369" s="15" t="inlineStr">
        <is>
          <t>Computer System</t>
        </is>
      </c>
      <c r="AA1369" s="15" t="inlineStr">
        <is>
          <t>Mechanical Structure</t>
        </is>
      </c>
      <c r="AB1369" s="15" t="inlineStr">
        <is>
          <t>Thermal Control System</t>
        </is>
      </c>
      <c r="AK1369" s="15" t="inlineStr">
        <is>
          <t>Power System</t>
        </is>
      </c>
      <c r="AL1369" s="15" t="inlineStr">
        <is>
          <t>Communication System</t>
        </is>
      </c>
      <c r="AM1369" s="15" t="inlineStr">
        <is>
          <t>Navigation System</t>
        </is>
      </c>
      <c r="AN1369" s="15" t="inlineStr">
        <is>
          <t>Computer System</t>
        </is>
      </c>
      <c r="AO1369" s="15" t="inlineStr">
        <is>
          <t>Mechanical Structure</t>
        </is>
      </c>
      <c r="AP1369" s="15" t="inlineStr">
        <is>
          <t>Thermal Control System</t>
        </is>
      </c>
    </row>
    <row r="1370">
      <c r="A1370" s="3" t="inlineStr">
        <is>
          <t>Power System</t>
        </is>
      </c>
      <c r="B1370" s="8" t="n">
        <v>1</v>
      </c>
      <c r="C1370" s="8" t="n">
        <v>1</v>
      </c>
      <c r="D1370" s="8" t="n">
        <v>0</v>
      </c>
      <c r="E1370" s="8" t="n">
        <v>1</v>
      </c>
      <c r="F1370" s="8" t="n">
        <v>1</v>
      </c>
      <c r="G1370" s="8" t="n">
        <v>0</v>
      </c>
      <c r="I1370" s="8" t="n">
        <v>1</v>
      </c>
      <c r="J1370" s="8" t="n">
        <v>1</v>
      </c>
      <c r="K1370" s="8" t="n">
        <v>0</v>
      </c>
      <c r="L1370" s="8" t="n">
        <v>1</v>
      </c>
      <c r="M1370" s="8" t="n">
        <v>1</v>
      </c>
      <c r="N1370" s="8" t="n">
        <v>0</v>
      </c>
      <c r="P1370" s="8" t="n">
        <v>1</v>
      </c>
      <c r="Q1370" s="8" t="n">
        <v>1</v>
      </c>
      <c r="R1370" s="8" t="n">
        <v>0</v>
      </c>
      <c r="S1370" s="8" t="n">
        <v>1</v>
      </c>
      <c r="T1370" s="8" t="n">
        <v>1</v>
      </c>
      <c r="U1370" s="8" t="n">
        <v>0</v>
      </c>
      <c r="W1370" s="8" t="n">
        <v>1</v>
      </c>
      <c r="X1370" s="8" t="n">
        <v>1</v>
      </c>
      <c r="Y1370" s="8" t="n">
        <v>0</v>
      </c>
      <c r="Z1370" s="8" t="n">
        <v>1</v>
      </c>
      <c r="AA1370" s="8" t="n">
        <v>1</v>
      </c>
      <c r="AB1370" s="8" t="n">
        <v>0</v>
      </c>
      <c r="AK1370" s="8">
        <f>IF(($B$1370&lt;&gt;2)+($I$1370&lt;&gt;2)+($P$1370&lt;&gt;2)+($W$1370&lt;&gt;2)=0,2,IF((($B$1370&lt;&gt;2)*$B$1370+($I$1370&lt;&gt;2)*$I$1370+($P$1370&lt;&gt;2)*$P$1370+($W$1370&lt;&gt;2)*$W$1370)/(($B$1370&lt;&gt;2)+($I$1370&lt;&gt;2)+($P$1370&lt;&gt;2)+($W$1370&lt;&gt;2))&gt;=0.5,1,0))</f>
        <v/>
      </c>
      <c r="AL1370" s="8">
        <f>IF(($C$1370&lt;&gt;2)+($J$1370&lt;&gt;2)+($Q$1370&lt;&gt;2)+($X$1370&lt;&gt;2)=0,2,IF((($C$1370&lt;&gt;2)*$C$1370+($J$1370&lt;&gt;2)*$J$1370+($Q$1370&lt;&gt;2)*$Q$1370+($X$1370&lt;&gt;2)*$X$1370)/(($C$1370&lt;&gt;2)+($J$1370&lt;&gt;2)+($Q$1370&lt;&gt;2)+($X$1370&lt;&gt;2))&gt;=0.5,1,0))</f>
        <v/>
      </c>
      <c r="AM1370" s="8">
        <f>IF(($D$1370&lt;&gt;2)+($K$1370&lt;&gt;2)+($R$1370&lt;&gt;2)+($Y$1370&lt;&gt;2)=0,2,IF((($D$1370&lt;&gt;2)*$D$1370+($K$1370&lt;&gt;2)*$K$1370+($R$1370&lt;&gt;2)*$R$1370+($Y$1370&lt;&gt;2)*$Y$1370)/(($D$1370&lt;&gt;2)+($K$1370&lt;&gt;2)+($R$1370&lt;&gt;2)+($Y$1370&lt;&gt;2))&gt;=0.5,1,0))</f>
        <v/>
      </c>
      <c r="AN1370" s="8">
        <f>IF(($E$1370&lt;&gt;2)+($L$1370&lt;&gt;2)+($S$1370&lt;&gt;2)+($Z$1370&lt;&gt;2)=0,2,IF((($E$1370&lt;&gt;2)*$E$1370+($L$1370&lt;&gt;2)*$L$1370+($S$1370&lt;&gt;2)*$S$1370+($Z$1370&lt;&gt;2)*$Z$1370)/(($E$1370&lt;&gt;2)+($L$1370&lt;&gt;2)+($S$1370&lt;&gt;2)+($Z$1370&lt;&gt;2))&gt;=0.5,1,0))</f>
        <v/>
      </c>
      <c r="AO1370" s="8">
        <f>IF(($F$1370&lt;&gt;2)+($M$1370&lt;&gt;2)+($T$1370&lt;&gt;2)+($AA$1370&lt;&gt;2)=0,2,IF((($F$1370&lt;&gt;2)*$F$1370+($M$1370&lt;&gt;2)*$M$1370+($T$1370&lt;&gt;2)*$T$1370+($AA$1370&lt;&gt;2)*$AA$1370)/(($F$1370&lt;&gt;2)+($M$1370&lt;&gt;2)+($T$1370&lt;&gt;2)+($AA$1370&lt;&gt;2))&gt;=0.5,1,0))</f>
        <v/>
      </c>
      <c r="AP1370" s="8">
        <f>IF(($G$1370&lt;&gt;2)+($N$1370&lt;&gt;2)+($U$1370&lt;&gt;2)+($AB$1370&lt;&gt;2)=0,2,IF((($G$1370&lt;&gt;2)*$G$1370+($N$1370&lt;&gt;2)*$N$1370+($U$1370&lt;&gt;2)*$U$1370+($AB$1370&lt;&gt;2)*$AB$1370)/(($G$1370&lt;&gt;2)+($N$1370&lt;&gt;2)+($U$1370&lt;&gt;2)+($AB$1370&lt;&gt;2))&gt;=0.5,1,0))</f>
        <v/>
      </c>
      <c r="AR1370" s="16">
        <f>'Ground truth'!$B$3</f>
        <v/>
      </c>
      <c r="AS1370" s="16">
        <f>'Ground truth'!$C$3</f>
        <v/>
      </c>
      <c r="AT1370" s="16">
        <f>'Ground truth'!$D$3</f>
        <v/>
      </c>
      <c r="AU1370" s="16">
        <f>'Ground truth'!$E$3</f>
        <v/>
      </c>
      <c r="AV1370" s="16">
        <f>'Ground truth'!$F$3</f>
        <v/>
      </c>
      <c r="AW1370" s="16">
        <f>'Ground truth'!$G$3</f>
        <v/>
      </c>
    </row>
    <row r="1371">
      <c r="A1371" s="3" t="inlineStr">
        <is>
          <t>Communication System</t>
        </is>
      </c>
      <c r="B1371" s="8" t="n">
        <v>1</v>
      </c>
      <c r="C1371" s="8" t="n">
        <v>1</v>
      </c>
      <c r="D1371" s="8" t="n">
        <v>0</v>
      </c>
      <c r="E1371" s="8" t="n">
        <v>1</v>
      </c>
      <c r="F1371" s="8" t="n">
        <v>0</v>
      </c>
      <c r="G1371" s="8" t="n">
        <v>0</v>
      </c>
      <c r="I1371" s="8" t="n">
        <v>1</v>
      </c>
      <c r="J1371" s="8" t="n">
        <v>1</v>
      </c>
      <c r="K1371" s="8" t="n">
        <v>0</v>
      </c>
      <c r="L1371" s="8" t="n">
        <v>1</v>
      </c>
      <c r="M1371" s="8" t="n">
        <v>0</v>
      </c>
      <c r="N1371" s="8" t="n">
        <v>0</v>
      </c>
      <c r="P1371" s="8" t="n">
        <v>1</v>
      </c>
      <c r="Q1371" s="8" t="n">
        <v>1</v>
      </c>
      <c r="R1371" s="8" t="n">
        <v>0</v>
      </c>
      <c r="S1371" s="8" t="n">
        <v>1</v>
      </c>
      <c r="T1371" s="8" t="n">
        <v>0</v>
      </c>
      <c r="U1371" s="8" t="n">
        <v>0</v>
      </c>
      <c r="W1371" s="8" t="n">
        <v>1</v>
      </c>
      <c r="X1371" s="8" t="n">
        <v>1</v>
      </c>
      <c r="Y1371" s="8" t="n">
        <v>0</v>
      </c>
      <c r="Z1371" s="8" t="n">
        <v>1</v>
      </c>
      <c r="AA1371" s="8" t="n">
        <v>0</v>
      </c>
      <c r="AB1371" s="8" t="n">
        <v>0</v>
      </c>
      <c r="AK1371" s="8">
        <f>IF(($B$1371&lt;&gt;2)+($I$1371&lt;&gt;2)+($P$1371&lt;&gt;2)+($W$1371&lt;&gt;2)=0,2,IF((($B$1371&lt;&gt;2)*$B$1371+($I$1371&lt;&gt;2)*$I$1371+($P$1371&lt;&gt;2)*$P$1371+($W$1371&lt;&gt;2)*$W$1371)/(($B$1371&lt;&gt;2)+($I$1371&lt;&gt;2)+($P$1371&lt;&gt;2)+($W$1371&lt;&gt;2))&gt;=0.5,1,0))</f>
        <v/>
      </c>
      <c r="AL1371" s="8">
        <f>IF(($C$1371&lt;&gt;2)+($J$1371&lt;&gt;2)+($Q$1371&lt;&gt;2)+($X$1371&lt;&gt;2)=0,2,IF((($C$1371&lt;&gt;2)*$C$1371+($J$1371&lt;&gt;2)*$J$1371+($Q$1371&lt;&gt;2)*$Q$1371+($X$1371&lt;&gt;2)*$X$1371)/(($C$1371&lt;&gt;2)+($J$1371&lt;&gt;2)+($Q$1371&lt;&gt;2)+($X$1371&lt;&gt;2))&gt;=0.5,1,0))</f>
        <v/>
      </c>
      <c r="AM1371" s="8">
        <f>IF(($D$1371&lt;&gt;2)+($K$1371&lt;&gt;2)+($R$1371&lt;&gt;2)+($Y$1371&lt;&gt;2)=0,2,IF((($D$1371&lt;&gt;2)*$D$1371+($K$1371&lt;&gt;2)*$K$1371+($R$1371&lt;&gt;2)*$R$1371+($Y$1371&lt;&gt;2)*$Y$1371)/(($D$1371&lt;&gt;2)+($K$1371&lt;&gt;2)+($R$1371&lt;&gt;2)+($Y$1371&lt;&gt;2))&gt;=0.5,1,0))</f>
        <v/>
      </c>
      <c r="AN1371" s="8">
        <f>IF(($E$1371&lt;&gt;2)+($L$1371&lt;&gt;2)+($S$1371&lt;&gt;2)+($Z$1371&lt;&gt;2)=0,2,IF((($E$1371&lt;&gt;2)*$E$1371+($L$1371&lt;&gt;2)*$L$1371+($S$1371&lt;&gt;2)*$S$1371+($Z$1371&lt;&gt;2)*$Z$1371)/(($E$1371&lt;&gt;2)+($L$1371&lt;&gt;2)+($S$1371&lt;&gt;2)+($Z$1371&lt;&gt;2))&gt;=0.5,1,0))</f>
        <v/>
      </c>
      <c r="AO1371" s="8">
        <f>IF(($F$1371&lt;&gt;2)+($M$1371&lt;&gt;2)+($T$1371&lt;&gt;2)+($AA$1371&lt;&gt;2)=0,2,IF((($F$1371&lt;&gt;2)*$F$1371+($M$1371&lt;&gt;2)*$M$1371+($T$1371&lt;&gt;2)*$T$1371+($AA$1371&lt;&gt;2)*$AA$1371)/(($F$1371&lt;&gt;2)+($M$1371&lt;&gt;2)+($T$1371&lt;&gt;2)+($AA$1371&lt;&gt;2))&gt;=0.5,1,0))</f>
        <v/>
      </c>
      <c r="AP1371" s="8">
        <f>IF(($G$1371&lt;&gt;2)+($N$1371&lt;&gt;2)+($U$1371&lt;&gt;2)+($AB$1371&lt;&gt;2)=0,2,IF((($G$1371&lt;&gt;2)*$G$1371+($N$1371&lt;&gt;2)*$N$1371+($U$1371&lt;&gt;2)*$U$1371+($AB$1371&lt;&gt;2)*$AB$1371)/(($G$1371&lt;&gt;2)+($N$1371&lt;&gt;2)+($U$1371&lt;&gt;2)+($AB$1371&lt;&gt;2))&gt;=0.5,1,0))</f>
        <v/>
      </c>
      <c r="AR1371" s="16">
        <f>'Ground truth'!$B$4</f>
        <v/>
      </c>
      <c r="AS1371" s="16">
        <f>'Ground truth'!$C$4</f>
        <v/>
      </c>
      <c r="AT1371" s="16">
        <f>'Ground truth'!$D$4</f>
        <v/>
      </c>
      <c r="AU1371" s="16">
        <f>'Ground truth'!$E$4</f>
        <v/>
      </c>
      <c r="AV1371" s="16">
        <f>'Ground truth'!$F$4</f>
        <v/>
      </c>
      <c r="AW1371" s="16">
        <f>'Ground truth'!$G$4</f>
        <v/>
      </c>
    </row>
    <row r="1372">
      <c r="A1372" s="3" t="inlineStr">
        <is>
          <t>Navigation System</t>
        </is>
      </c>
      <c r="B1372" s="8" t="n">
        <v>0</v>
      </c>
      <c r="C1372" s="8" t="n">
        <v>0</v>
      </c>
      <c r="D1372" s="8" t="n">
        <v>1</v>
      </c>
      <c r="E1372" s="8" t="n">
        <v>0</v>
      </c>
      <c r="F1372" s="8" t="n">
        <v>0</v>
      </c>
      <c r="G1372" s="8" t="n">
        <v>1</v>
      </c>
      <c r="I1372" s="8" t="n">
        <v>0</v>
      </c>
      <c r="J1372" s="8" t="n">
        <v>0</v>
      </c>
      <c r="K1372" s="8" t="n">
        <v>1</v>
      </c>
      <c r="L1372" s="8" t="n">
        <v>0</v>
      </c>
      <c r="M1372" s="8" t="n">
        <v>0</v>
      </c>
      <c r="N1372" s="8" t="n">
        <v>1</v>
      </c>
      <c r="P1372" s="8" t="n">
        <v>0</v>
      </c>
      <c r="Q1372" s="8" t="n">
        <v>0</v>
      </c>
      <c r="R1372" s="8" t="n">
        <v>1</v>
      </c>
      <c r="S1372" s="8" t="n">
        <v>0</v>
      </c>
      <c r="T1372" s="8" t="n">
        <v>0</v>
      </c>
      <c r="U1372" s="8" t="n">
        <v>1</v>
      </c>
      <c r="W1372" s="8" t="n">
        <v>0</v>
      </c>
      <c r="X1372" s="8" t="n">
        <v>0</v>
      </c>
      <c r="Y1372" s="8" t="n">
        <v>1</v>
      </c>
      <c r="Z1372" s="8" t="n">
        <v>0</v>
      </c>
      <c r="AA1372" s="8" t="n">
        <v>0</v>
      </c>
      <c r="AB1372" s="8" t="n">
        <v>1</v>
      </c>
      <c r="AK1372" s="8">
        <f>IF(($B$1372&lt;&gt;2)+($I$1372&lt;&gt;2)+($P$1372&lt;&gt;2)+($W$1372&lt;&gt;2)=0,2,IF((($B$1372&lt;&gt;2)*$B$1372+($I$1372&lt;&gt;2)*$I$1372+($P$1372&lt;&gt;2)*$P$1372+($W$1372&lt;&gt;2)*$W$1372)/(($B$1372&lt;&gt;2)+($I$1372&lt;&gt;2)+($P$1372&lt;&gt;2)+($W$1372&lt;&gt;2))&gt;=0.5,1,0))</f>
        <v/>
      </c>
      <c r="AL1372" s="8">
        <f>IF(($C$1372&lt;&gt;2)+($J$1372&lt;&gt;2)+($Q$1372&lt;&gt;2)+($X$1372&lt;&gt;2)=0,2,IF((($C$1372&lt;&gt;2)*$C$1372+($J$1372&lt;&gt;2)*$J$1372+($Q$1372&lt;&gt;2)*$Q$1372+($X$1372&lt;&gt;2)*$X$1372)/(($C$1372&lt;&gt;2)+($J$1372&lt;&gt;2)+($Q$1372&lt;&gt;2)+($X$1372&lt;&gt;2))&gt;=0.5,1,0))</f>
        <v/>
      </c>
      <c r="AM1372" s="8">
        <f>IF(($D$1372&lt;&gt;2)+($K$1372&lt;&gt;2)+($R$1372&lt;&gt;2)+($Y$1372&lt;&gt;2)=0,2,IF((($D$1372&lt;&gt;2)*$D$1372+($K$1372&lt;&gt;2)*$K$1372+($R$1372&lt;&gt;2)*$R$1372+($Y$1372&lt;&gt;2)*$Y$1372)/(($D$1372&lt;&gt;2)+($K$1372&lt;&gt;2)+($R$1372&lt;&gt;2)+($Y$1372&lt;&gt;2))&gt;=0.5,1,0))</f>
        <v/>
      </c>
      <c r="AN1372" s="8">
        <f>IF(($E$1372&lt;&gt;2)+($L$1372&lt;&gt;2)+($S$1372&lt;&gt;2)+($Z$1372&lt;&gt;2)=0,2,IF((($E$1372&lt;&gt;2)*$E$1372+($L$1372&lt;&gt;2)*$L$1372+($S$1372&lt;&gt;2)*$S$1372+($Z$1372&lt;&gt;2)*$Z$1372)/(($E$1372&lt;&gt;2)+($L$1372&lt;&gt;2)+($S$1372&lt;&gt;2)+($Z$1372&lt;&gt;2))&gt;=0.5,1,0))</f>
        <v/>
      </c>
      <c r="AO1372" s="8">
        <f>IF(($F$1372&lt;&gt;2)+($M$1372&lt;&gt;2)+($T$1372&lt;&gt;2)+($AA$1372&lt;&gt;2)=0,2,IF((($F$1372&lt;&gt;2)*$F$1372+($M$1372&lt;&gt;2)*$M$1372+($T$1372&lt;&gt;2)*$T$1372+($AA$1372&lt;&gt;2)*$AA$1372)/(($F$1372&lt;&gt;2)+($M$1372&lt;&gt;2)+($T$1372&lt;&gt;2)+($AA$1372&lt;&gt;2))&gt;=0.5,1,0))</f>
        <v/>
      </c>
      <c r="AP1372" s="8">
        <f>IF(($G$1372&lt;&gt;2)+($N$1372&lt;&gt;2)+($U$1372&lt;&gt;2)+($AB$1372&lt;&gt;2)=0,2,IF((($G$1372&lt;&gt;2)*$G$1372+($N$1372&lt;&gt;2)*$N$1372+($U$1372&lt;&gt;2)*$U$1372+($AB$1372&lt;&gt;2)*$AB$1372)/(($G$1372&lt;&gt;2)+($N$1372&lt;&gt;2)+($U$1372&lt;&gt;2)+($AB$1372&lt;&gt;2))&gt;=0.5,1,0))</f>
        <v/>
      </c>
      <c r="AR1372" s="16">
        <f>'Ground truth'!$B$5</f>
        <v/>
      </c>
      <c r="AS1372" s="16">
        <f>'Ground truth'!$C$5</f>
        <v/>
      </c>
      <c r="AT1372" s="16">
        <f>'Ground truth'!$D$5</f>
        <v/>
      </c>
      <c r="AU1372" s="16">
        <f>'Ground truth'!$E$5</f>
        <v/>
      </c>
      <c r="AV1372" s="16">
        <f>'Ground truth'!$F$5</f>
        <v/>
      </c>
      <c r="AW1372" s="16">
        <f>'Ground truth'!$G$5</f>
        <v/>
      </c>
    </row>
    <row r="1373">
      <c r="A1373" s="3" t="inlineStr">
        <is>
          <t>Computer System</t>
        </is>
      </c>
      <c r="B1373" s="8" t="n">
        <v>1</v>
      </c>
      <c r="C1373" s="8" t="n">
        <v>1</v>
      </c>
      <c r="D1373" s="8" t="n">
        <v>0</v>
      </c>
      <c r="E1373" s="8" t="n">
        <v>1</v>
      </c>
      <c r="F1373" s="8" t="n">
        <v>1</v>
      </c>
      <c r="G1373" s="8" t="n">
        <v>1</v>
      </c>
      <c r="I1373" s="8" t="n">
        <v>1</v>
      </c>
      <c r="J1373" s="8" t="n">
        <v>1</v>
      </c>
      <c r="K1373" s="8" t="n">
        <v>0</v>
      </c>
      <c r="L1373" s="8" t="n">
        <v>1</v>
      </c>
      <c r="M1373" s="8" t="n">
        <v>1</v>
      </c>
      <c r="N1373" s="8" t="n">
        <v>1</v>
      </c>
      <c r="P1373" s="8" t="n">
        <v>1</v>
      </c>
      <c r="Q1373" s="8" t="n">
        <v>1</v>
      </c>
      <c r="R1373" s="8" t="n">
        <v>0</v>
      </c>
      <c r="S1373" s="8" t="n">
        <v>1</v>
      </c>
      <c r="T1373" s="8" t="n">
        <v>1</v>
      </c>
      <c r="U1373" s="8" t="n">
        <v>1</v>
      </c>
      <c r="W1373" s="8" t="n">
        <v>1</v>
      </c>
      <c r="X1373" s="8" t="n">
        <v>1</v>
      </c>
      <c r="Y1373" s="8" t="n">
        <v>0</v>
      </c>
      <c r="Z1373" s="8" t="n">
        <v>1</v>
      </c>
      <c r="AA1373" s="8" t="n">
        <v>1</v>
      </c>
      <c r="AB1373" s="8" t="n">
        <v>1</v>
      </c>
      <c r="AK1373" s="8">
        <f>IF(($B$1373&lt;&gt;2)+($I$1373&lt;&gt;2)+($P$1373&lt;&gt;2)+($W$1373&lt;&gt;2)=0,2,IF((($B$1373&lt;&gt;2)*$B$1373+($I$1373&lt;&gt;2)*$I$1373+($P$1373&lt;&gt;2)*$P$1373+($W$1373&lt;&gt;2)*$W$1373)/(($B$1373&lt;&gt;2)+($I$1373&lt;&gt;2)+($P$1373&lt;&gt;2)+($W$1373&lt;&gt;2))&gt;=0.5,1,0))</f>
        <v/>
      </c>
      <c r="AL1373" s="8">
        <f>IF(($C$1373&lt;&gt;2)+($J$1373&lt;&gt;2)+($Q$1373&lt;&gt;2)+($X$1373&lt;&gt;2)=0,2,IF((($C$1373&lt;&gt;2)*$C$1373+($J$1373&lt;&gt;2)*$J$1373+($Q$1373&lt;&gt;2)*$Q$1373+($X$1373&lt;&gt;2)*$X$1373)/(($C$1373&lt;&gt;2)+($J$1373&lt;&gt;2)+($Q$1373&lt;&gt;2)+($X$1373&lt;&gt;2))&gt;=0.5,1,0))</f>
        <v/>
      </c>
      <c r="AM1373" s="8">
        <f>IF(($D$1373&lt;&gt;2)+($K$1373&lt;&gt;2)+($R$1373&lt;&gt;2)+($Y$1373&lt;&gt;2)=0,2,IF((($D$1373&lt;&gt;2)*$D$1373+($K$1373&lt;&gt;2)*$K$1373+($R$1373&lt;&gt;2)*$R$1373+($Y$1373&lt;&gt;2)*$Y$1373)/(($D$1373&lt;&gt;2)+($K$1373&lt;&gt;2)+($R$1373&lt;&gt;2)+($Y$1373&lt;&gt;2))&gt;=0.5,1,0))</f>
        <v/>
      </c>
      <c r="AN1373" s="8">
        <f>IF(($E$1373&lt;&gt;2)+($L$1373&lt;&gt;2)+($S$1373&lt;&gt;2)+($Z$1373&lt;&gt;2)=0,2,IF((($E$1373&lt;&gt;2)*$E$1373+($L$1373&lt;&gt;2)*$L$1373+($S$1373&lt;&gt;2)*$S$1373+($Z$1373&lt;&gt;2)*$Z$1373)/(($E$1373&lt;&gt;2)+($L$1373&lt;&gt;2)+($S$1373&lt;&gt;2)+($Z$1373&lt;&gt;2))&gt;=0.5,1,0))</f>
        <v/>
      </c>
      <c r="AO1373" s="8">
        <f>IF(($F$1373&lt;&gt;2)+($M$1373&lt;&gt;2)+($T$1373&lt;&gt;2)+($AA$1373&lt;&gt;2)=0,2,IF((($F$1373&lt;&gt;2)*$F$1373+($M$1373&lt;&gt;2)*$M$1373+($T$1373&lt;&gt;2)*$T$1373+($AA$1373&lt;&gt;2)*$AA$1373)/(($F$1373&lt;&gt;2)+($M$1373&lt;&gt;2)+($T$1373&lt;&gt;2)+($AA$1373&lt;&gt;2))&gt;=0.5,1,0))</f>
        <v/>
      </c>
      <c r="AP1373" s="8">
        <f>IF(($G$1373&lt;&gt;2)+($N$1373&lt;&gt;2)+($U$1373&lt;&gt;2)+($AB$1373&lt;&gt;2)=0,2,IF((($G$1373&lt;&gt;2)*$G$1373+($N$1373&lt;&gt;2)*$N$1373+($U$1373&lt;&gt;2)*$U$1373+($AB$1373&lt;&gt;2)*$AB$1373)/(($G$1373&lt;&gt;2)+($N$1373&lt;&gt;2)+($U$1373&lt;&gt;2)+($AB$1373&lt;&gt;2))&gt;=0.5,1,0))</f>
        <v/>
      </c>
      <c r="AR1373" s="16">
        <f>'Ground truth'!$B$6</f>
        <v/>
      </c>
      <c r="AS1373" s="16">
        <f>'Ground truth'!$C$6</f>
        <v/>
      </c>
      <c r="AT1373" s="16">
        <f>'Ground truth'!$D$6</f>
        <v/>
      </c>
      <c r="AU1373" s="16">
        <f>'Ground truth'!$E$6</f>
        <v/>
      </c>
      <c r="AV1373" s="16">
        <f>'Ground truth'!$F$6</f>
        <v/>
      </c>
      <c r="AW1373" s="16">
        <f>'Ground truth'!$G$6</f>
        <v/>
      </c>
    </row>
    <row r="1374">
      <c r="A1374" s="3" t="inlineStr">
        <is>
          <t>Mechanical Structure</t>
        </is>
      </c>
      <c r="B1374" s="8" t="n">
        <v>1</v>
      </c>
      <c r="C1374" s="8" t="n">
        <v>0</v>
      </c>
      <c r="D1374" s="8" t="n">
        <v>0</v>
      </c>
      <c r="E1374" s="8" t="n">
        <v>1</v>
      </c>
      <c r="F1374" s="8" t="n">
        <v>1</v>
      </c>
      <c r="G1374" s="8" t="n">
        <v>1</v>
      </c>
      <c r="I1374" s="8" t="n">
        <v>1</v>
      </c>
      <c r="J1374" s="8" t="n">
        <v>0</v>
      </c>
      <c r="K1374" s="8" t="n">
        <v>0</v>
      </c>
      <c r="L1374" s="8" t="n">
        <v>1</v>
      </c>
      <c r="M1374" s="8" t="n">
        <v>1</v>
      </c>
      <c r="N1374" s="8" t="n">
        <v>1</v>
      </c>
      <c r="P1374" s="8" t="n">
        <v>1</v>
      </c>
      <c r="Q1374" s="8" t="n">
        <v>0</v>
      </c>
      <c r="R1374" s="8" t="n">
        <v>0</v>
      </c>
      <c r="S1374" s="8" t="n">
        <v>1</v>
      </c>
      <c r="T1374" s="8" t="n">
        <v>1</v>
      </c>
      <c r="U1374" s="8" t="n">
        <v>1</v>
      </c>
      <c r="W1374" s="8" t="n">
        <v>1</v>
      </c>
      <c r="X1374" s="8" t="n">
        <v>0</v>
      </c>
      <c r="Y1374" s="8" t="n">
        <v>0</v>
      </c>
      <c r="Z1374" s="8" t="n">
        <v>1</v>
      </c>
      <c r="AA1374" s="8" t="n">
        <v>1</v>
      </c>
      <c r="AB1374" s="8" t="n">
        <v>1</v>
      </c>
      <c r="AK1374" s="8">
        <f>IF(($B$1374&lt;&gt;2)+($I$1374&lt;&gt;2)+($P$1374&lt;&gt;2)+($W$1374&lt;&gt;2)=0,2,IF((($B$1374&lt;&gt;2)*$B$1374+($I$1374&lt;&gt;2)*$I$1374+($P$1374&lt;&gt;2)*$P$1374+($W$1374&lt;&gt;2)*$W$1374)/(($B$1374&lt;&gt;2)+($I$1374&lt;&gt;2)+($P$1374&lt;&gt;2)+($W$1374&lt;&gt;2))&gt;=0.5,1,0))</f>
        <v/>
      </c>
      <c r="AL1374" s="8">
        <f>IF(($C$1374&lt;&gt;2)+($J$1374&lt;&gt;2)+($Q$1374&lt;&gt;2)+($X$1374&lt;&gt;2)=0,2,IF((($C$1374&lt;&gt;2)*$C$1374+($J$1374&lt;&gt;2)*$J$1374+($Q$1374&lt;&gt;2)*$Q$1374+($X$1374&lt;&gt;2)*$X$1374)/(($C$1374&lt;&gt;2)+($J$1374&lt;&gt;2)+($Q$1374&lt;&gt;2)+($X$1374&lt;&gt;2))&gt;=0.5,1,0))</f>
        <v/>
      </c>
      <c r="AM1374" s="8">
        <f>IF(($D$1374&lt;&gt;2)+($K$1374&lt;&gt;2)+($R$1374&lt;&gt;2)+($Y$1374&lt;&gt;2)=0,2,IF((($D$1374&lt;&gt;2)*$D$1374+($K$1374&lt;&gt;2)*$K$1374+($R$1374&lt;&gt;2)*$R$1374+($Y$1374&lt;&gt;2)*$Y$1374)/(($D$1374&lt;&gt;2)+($K$1374&lt;&gt;2)+($R$1374&lt;&gt;2)+($Y$1374&lt;&gt;2))&gt;=0.5,1,0))</f>
        <v/>
      </c>
      <c r="AN1374" s="8">
        <f>IF(($E$1374&lt;&gt;2)+($L$1374&lt;&gt;2)+($S$1374&lt;&gt;2)+($Z$1374&lt;&gt;2)=0,2,IF((($E$1374&lt;&gt;2)*$E$1374+($L$1374&lt;&gt;2)*$L$1374+($S$1374&lt;&gt;2)*$S$1374+($Z$1374&lt;&gt;2)*$Z$1374)/(($E$1374&lt;&gt;2)+($L$1374&lt;&gt;2)+($S$1374&lt;&gt;2)+($Z$1374&lt;&gt;2))&gt;=0.5,1,0))</f>
        <v/>
      </c>
      <c r="AO1374" s="8">
        <f>IF(($F$1374&lt;&gt;2)+($M$1374&lt;&gt;2)+($T$1374&lt;&gt;2)+($AA$1374&lt;&gt;2)=0,2,IF((($F$1374&lt;&gt;2)*$F$1374+($M$1374&lt;&gt;2)*$M$1374+($T$1374&lt;&gt;2)*$T$1374+($AA$1374&lt;&gt;2)*$AA$1374)/(($F$1374&lt;&gt;2)+($M$1374&lt;&gt;2)+($T$1374&lt;&gt;2)+($AA$1374&lt;&gt;2))&gt;=0.5,1,0))</f>
        <v/>
      </c>
      <c r="AP1374" s="8">
        <f>IF(($G$1374&lt;&gt;2)+($N$1374&lt;&gt;2)+($U$1374&lt;&gt;2)+($AB$1374&lt;&gt;2)=0,2,IF((($G$1374&lt;&gt;2)*$G$1374+($N$1374&lt;&gt;2)*$N$1374+($U$1374&lt;&gt;2)*$U$1374+($AB$1374&lt;&gt;2)*$AB$1374)/(($G$1374&lt;&gt;2)+($N$1374&lt;&gt;2)+($U$1374&lt;&gt;2)+($AB$1374&lt;&gt;2))&gt;=0.5,1,0))</f>
        <v/>
      </c>
      <c r="AR1374" s="16">
        <f>'Ground truth'!$B$7</f>
        <v/>
      </c>
      <c r="AS1374" s="16">
        <f>'Ground truth'!$C$7</f>
        <v/>
      </c>
      <c r="AT1374" s="16">
        <f>'Ground truth'!$D$7</f>
        <v/>
      </c>
      <c r="AU1374" s="16">
        <f>'Ground truth'!$E$7</f>
        <v/>
      </c>
      <c r="AV1374" s="16">
        <f>'Ground truth'!$F$7</f>
        <v/>
      </c>
      <c r="AW1374" s="16">
        <f>'Ground truth'!$G$7</f>
        <v/>
      </c>
    </row>
    <row r="1375">
      <c r="A1375" s="3" t="inlineStr">
        <is>
          <t>Thermal Control System</t>
        </is>
      </c>
      <c r="B1375" s="8" t="n">
        <v>0</v>
      </c>
      <c r="C1375" s="8" t="n">
        <v>0</v>
      </c>
      <c r="D1375" s="8" t="n">
        <v>1</v>
      </c>
      <c r="E1375" s="8" t="n">
        <v>1</v>
      </c>
      <c r="F1375" s="8" t="n">
        <v>1</v>
      </c>
      <c r="G1375" s="8" t="n">
        <v>1</v>
      </c>
      <c r="I1375" s="8" t="n">
        <v>0</v>
      </c>
      <c r="J1375" s="8" t="n">
        <v>0</v>
      </c>
      <c r="K1375" s="8" t="n">
        <v>1</v>
      </c>
      <c r="L1375" s="8" t="n">
        <v>1</v>
      </c>
      <c r="M1375" s="8" t="n">
        <v>1</v>
      </c>
      <c r="N1375" s="8" t="n">
        <v>1</v>
      </c>
      <c r="P1375" s="8" t="n">
        <v>0</v>
      </c>
      <c r="Q1375" s="8" t="n">
        <v>0</v>
      </c>
      <c r="R1375" s="8" t="n">
        <v>1</v>
      </c>
      <c r="S1375" s="8" t="n">
        <v>1</v>
      </c>
      <c r="T1375" s="8" t="n">
        <v>1</v>
      </c>
      <c r="U1375" s="8" t="n">
        <v>1</v>
      </c>
      <c r="W1375" s="8" t="n">
        <v>0</v>
      </c>
      <c r="X1375" s="8" t="n">
        <v>0</v>
      </c>
      <c r="Y1375" s="8" t="n">
        <v>1</v>
      </c>
      <c r="Z1375" s="8" t="n">
        <v>1</v>
      </c>
      <c r="AA1375" s="8" t="n">
        <v>1</v>
      </c>
      <c r="AB1375" s="8" t="n">
        <v>1</v>
      </c>
      <c r="AK1375" s="8">
        <f>IF(($B$1375&lt;&gt;2)+($I$1375&lt;&gt;2)+($P$1375&lt;&gt;2)+($W$1375&lt;&gt;2)=0,2,IF((($B$1375&lt;&gt;2)*$B$1375+($I$1375&lt;&gt;2)*$I$1375+($P$1375&lt;&gt;2)*$P$1375+($W$1375&lt;&gt;2)*$W$1375)/(($B$1375&lt;&gt;2)+($I$1375&lt;&gt;2)+($P$1375&lt;&gt;2)+($W$1375&lt;&gt;2))&gt;=0.5,1,0))</f>
        <v/>
      </c>
      <c r="AL1375" s="8">
        <f>IF(($C$1375&lt;&gt;2)+($J$1375&lt;&gt;2)+($Q$1375&lt;&gt;2)+($X$1375&lt;&gt;2)=0,2,IF((($C$1375&lt;&gt;2)*$C$1375+($J$1375&lt;&gt;2)*$J$1375+($Q$1375&lt;&gt;2)*$Q$1375+($X$1375&lt;&gt;2)*$X$1375)/(($C$1375&lt;&gt;2)+($J$1375&lt;&gt;2)+($Q$1375&lt;&gt;2)+($X$1375&lt;&gt;2))&gt;=0.5,1,0))</f>
        <v/>
      </c>
      <c r="AM1375" s="8">
        <f>IF(($D$1375&lt;&gt;2)+($K$1375&lt;&gt;2)+($R$1375&lt;&gt;2)+($Y$1375&lt;&gt;2)=0,2,IF((($D$1375&lt;&gt;2)*$D$1375+($K$1375&lt;&gt;2)*$K$1375+($R$1375&lt;&gt;2)*$R$1375+($Y$1375&lt;&gt;2)*$Y$1375)/(($D$1375&lt;&gt;2)+($K$1375&lt;&gt;2)+($R$1375&lt;&gt;2)+($Y$1375&lt;&gt;2))&gt;=0.5,1,0))</f>
        <v/>
      </c>
      <c r="AN1375" s="8">
        <f>IF(($E$1375&lt;&gt;2)+($L$1375&lt;&gt;2)+($S$1375&lt;&gt;2)+($Z$1375&lt;&gt;2)=0,2,IF((($E$1375&lt;&gt;2)*$E$1375+($L$1375&lt;&gt;2)*$L$1375+($S$1375&lt;&gt;2)*$S$1375+($Z$1375&lt;&gt;2)*$Z$1375)/(($E$1375&lt;&gt;2)+($L$1375&lt;&gt;2)+($S$1375&lt;&gt;2)+($Z$1375&lt;&gt;2))&gt;=0.5,1,0))</f>
        <v/>
      </c>
      <c r="AO1375" s="8">
        <f>IF(($F$1375&lt;&gt;2)+($M$1375&lt;&gt;2)+($T$1375&lt;&gt;2)+($AA$1375&lt;&gt;2)=0,2,IF((($F$1375&lt;&gt;2)*$F$1375+($M$1375&lt;&gt;2)*$M$1375+($T$1375&lt;&gt;2)*$T$1375+($AA$1375&lt;&gt;2)*$AA$1375)/(($F$1375&lt;&gt;2)+($M$1375&lt;&gt;2)+($T$1375&lt;&gt;2)+($AA$1375&lt;&gt;2))&gt;=0.5,1,0))</f>
        <v/>
      </c>
      <c r="AP1375" s="8">
        <f>IF(($G$1375&lt;&gt;2)+($N$1375&lt;&gt;2)+($U$1375&lt;&gt;2)+($AB$1375&lt;&gt;2)=0,2,IF((($G$1375&lt;&gt;2)*$G$1375+($N$1375&lt;&gt;2)*$N$1375+($U$1375&lt;&gt;2)*$U$1375+($AB$1375&lt;&gt;2)*$AB$1375)/(($G$1375&lt;&gt;2)+($N$1375&lt;&gt;2)+($U$1375&lt;&gt;2)+($AB$1375&lt;&gt;2))&gt;=0.5,1,0))</f>
        <v/>
      </c>
      <c r="AR1375" s="16">
        <f>'Ground truth'!$B$8</f>
        <v/>
      </c>
      <c r="AS1375" s="16">
        <f>'Ground truth'!$C$8</f>
        <v/>
      </c>
      <c r="AT1375" s="16">
        <f>'Ground truth'!$D$8</f>
        <v/>
      </c>
      <c r="AU1375" s="16">
        <f>'Ground truth'!$E$8</f>
        <v/>
      </c>
      <c r="AV1375" s="16">
        <f>'Ground truth'!$F$8</f>
        <v/>
      </c>
      <c r="AW1375" s="16">
        <f>'Ground truth'!$G$8</f>
        <v/>
      </c>
    </row>
    <row r="1377">
      <c r="A1377" s="17" t="inlineStr">
        <is>
          <t>metrics — confident-only (unsure excluded from denominators)</t>
        </is>
      </c>
      <c r="B1377" s="10" t="inlineStr">
        <is>
          <t>run 1</t>
        </is>
      </c>
      <c r="C1377" s="10" t="inlineStr">
        <is>
          <t>run 2</t>
        </is>
      </c>
      <c r="D1377" s="10" t="inlineStr">
        <is>
          <t>run 3</t>
        </is>
      </c>
      <c r="E1377" s="10" t="inlineStr">
        <is>
          <t>run 4</t>
        </is>
      </c>
      <c r="F1377" s="10" t="inlineStr">
        <is>
          <t>run 5</t>
        </is>
      </c>
      <c r="G1377" s="10" t="inlineStr">
        <is>
          <t>avg-matrix</t>
        </is>
      </c>
      <c r="H1377" s="10" t="inlineStr">
        <is>
          <t>mean</t>
        </is>
      </c>
      <c r="I1377" s="10" t="inlineStr">
        <is>
          <t>std (pop.)</t>
        </is>
      </c>
      <c r="J1377" s="17" t="inlineStr">
        <is>
          <t>notes</t>
        </is>
      </c>
    </row>
    <row r="1378">
      <c r="A1378" s="7" t="inlineStr">
        <is>
          <t>TP</t>
        </is>
      </c>
      <c r="B1378" s="7">
        <f>SUMPRODUCT(($B$1370:$G$1375=1)*('Ground truth'!$B$3:$G$8=1))</f>
        <v/>
      </c>
      <c r="C1378" s="7">
        <f>SUMPRODUCT(($I$1370:$N$1375=1)*('Ground truth'!$B$3:$G$8=1))</f>
        <v/>
      </c>
      <c r="D1378" s="7">
        <f>SUMPRODUCT(($P$1370:$U$1375=1)*('Ground truth'!$B$3:$G$8=1))</f>
        <v/>
      </c>
      <c r="E1378" s="7">
        <f>SUMPRODUCT(($W$1370:$AB$1375=1)*('Ground truth'!$B$3:$G$8=1))</f>
        <v/>
      </c>
      <c r="G1378" s="7">
        <f>SUMPRODUCT(($AK$1370:$AP$1375=1)*('Ground truth'!$B$3:$G$8=1))</f>
        <v/>
      </c>
      <c r="H1378" s="12">
        <f>AVERAGE($B$1378:$F$1378)</f>
        <v/>
      </c>
      <c r="I1378" s="12">
        <f>STDEV.P($B$1378:$F$1378)</f>
        <v/>
      </c>
    </row>
    <row r="1379">
      <c r="A1379" s="7" t="inlineStr">
        <is>
          <t>TN</t>
        </is>
      </c>
      <c r="B1379" s="7">
        <f>SUMPRODUCT(($B$1370:$G$1375=0)*('Ground truth'!$B$3:$G$8=0))</f>
        <v/>
      </c>
      <c r="C1379" s="7">
        <f>SUMPRODUCT(($I$1370:$N$1375=0)*('Ground truth'!$B$3:$G$8=0))</f>
        <v/>
      </c>
      <c r="D1379" s="7">
        <f>SUMPRODUCT(($P$1370:$U$1375=0)*('Ground truth'!$B$3:$G$8=0))</f>
        <v/>
      </c>
      <c r="E1379" s="7">
        <f>SUMPRODUCT(($W$1370:$AB$1375=0)*('Ground truth'!$B$3:$G$8=0))</f>
        <v/>
      </c>
      <c r="G1379" s="7">
        <f>SUMPRODUCT(($AK$1370:$AP$1375=0)*('Ground truth'!$B$3:$G$8=0))</f>
        <v/>
      </c>
      <c r="H1379" s="12">
        <f>AVERAGE($B$1379:$F$1379)</f>
        <v/>
      </c>
      <c r="I1379" s="12">
        <f>STDEV.P($B$1379:$F$1379)</f>
        <v/>
      </c>
    </row>
    <row r="1380">
      <c r="A1380" s="7" t="inlineStr">
        <is>
          <t>FP</t>
        </is>
      </c>
      <c r="B1380" s="7">
        <f>SUMPRODUCT(($B$1370:$G$1375=1)*('Ground truth'!$B$3:$G$8=0))</f>
        <v/>
      </c>
      <c r="C1380" s="7">
        <f>SUMPRODUCT(($I$1370:$N$1375=1)*('Ground truth'!$B$3:$G$8=0))</f>
        <v/>
      </c>
      <c r="D1380" s="7">
        <f>SUMPRODUCT(($P$1370:$U$1375=1)*('Ground truth'!$B$3:$G$8=0))</f>
        <v/>
      </c>
      <c r="E1380" s="7">
        <f>SUMPRODUCT(($W$1370:$AB$1375=1)*('Ground truth'!$B$3:$G$8=0))</f>
        <v/>
      </c>
      <c r="G1380" s="7">
        <f>SUMPRODUCT(($AK$1370:$AP$1375=1)*('Ground truth'!$B$3:$G$8=0))</f>
        <v/>
      </c>
      <c r="H1380" s="12">
        <f>AVERAGE($B$1380:$F$1380)</f>
        <v/>
      </c>
      <c r="I1380" s="12">
        <f>STDEV.P($B$1380:$F$1380)</f>
        <v/>
      </c>
    </row>
    <row r="1381">
      <c r="A1381" s="7" t="inlineStr">
        <is>
          <t>FN</t>
        </is>
      </c>
      <c r="B1381" s="7">
        <f>SUMPRODUCT(($B$1370:$G$1375=0)*('Ground truth'!$B$3:$G$8=1))</f>
        <v/>
      </c>
      <c r="C1381" s="7">
        <f>SUMPRODUCT(($I$1370:$N$1375=0)*('Ground truth'!$B$3:$G$8=1))</f>
        <v/>
      </c>
      <c r="D1381" s="7">
        <f>SUMPRODUCT(($P$1370:$U$1375=0)*('Ground truth'!$B$3:$G$8=1))</f>
        <v/>
      </c>
      <c r="E1381" s="7">
        <f>SUMPRODUCT(($W$1370:$AB$1375=0)*('Ground truth'!$B$3:$G$8=1))</f>
        <v/>
      </c>
      <c r="G1381" s="7">
        <f>SUMPRODUCT(($AK$1370:$AP$1375=0)*('Ground truth'!$B$3:$G$8=1))</f>
        <v/>
      </c>
      <c r="H1381" s="12">
        <f>AVERAGE($B$1381:$F$1381)</f>
        <v/>
      </c>
      <c r="I1381" s="12">
        <f>STDEV.P($B$1381:$F$1381)</f>
        <v/>
      </c>
    </row>
    <row r="1382">
      <c r="A1382" s="4" t="inlineStr">
        <is>
          <t>Precision</t>
        </is>
      </c>
      <c r="B1382" s="12">
        <f>IFERROR($B$1378/($B$1378+$B$1380),0)</f>
        <v/>
      </c>
      <c r="C1382" s="12">
        <f>IFERROR($C$1378/($C$1378+$C$1380),0)</f>
        <v/>
      </c>
      <c r="D1382" s="12">
        <f>IFERROR($D$1378/($D$1378+$D$1380),0)</f>
        <v/>
      </c>
      <c r="E1382" s="12">
        <f>IFERROR($E$1378/($E$1378+$E$1380),0)</f>
        <v/>
      </c>
      <c r="G1382" s="12">
        <f>IFERROR($G$1378/($G$1378+$G$1380),0)</f>
        <v/>
      </c>
      <c r="H1382" s="18">
        <f>AVERAGE($B$1382:$F$1382)</f>
        <v/>
      </c>
      <c r="I1382" s="18">
        <f>STDEV.P($B$1382:$F$1382)</f>
        <v/>
      </c>
    </row>
    <row r="1383">
      <c r="A1383" s="4" t="inlineStr">
        <is>
          <t>Recall</t>
        </is>
      </c>
      <c r="B1383" s="12">
        <f>IFERROR($B$1378/($B$1378+$B$1381),0)</f>
        <v/>
      </c>
      <c r="C1383" s="12">
        <f>IFERROR($C$1378/($C$1378+$C$1381),0)</f>
        <v/>
      </c>
      <c r="D1383" s="12">
        <f>IFERROR($D$1378/($D$1378+$D$1381),0)</f>
        <v/>
      </c>
      <c r="E1383" s="12">
        <f>IFERROR($E$1378/($E$1378+$E$1381),0)</f>
        <v/>
      </c>
      <c r="G1383" s="12">
        <f>IFERROR($G$1378/($G$1378+$G$1381),0)</f>
        <v/>
      </c>
      <c r="H1383" s="18">
        <f>AVERAGE($B$1383:$F$1383)</f>
        <v/>
      </c>
      <c r="I1383" s="18">
        <f>STDEV.P($B$1383:$F$1383)</f>
        <v/>
      </c>
    </row>
    <row r="1384">
      <c r="A1384" s="4" t="inlineStr">
        <is>
          <t>F1</t>
        </is>
      </c>
      <c r="B1384" s="12">
        <f>IFERROR(2*$B$1382*$B$1383/($B$1382+$B$1383),0)</f>
        <v/>
      </c>
      <c r="C1384" s="12">
        <f>IFERROR(2*$C$1382*$C$1383/($C$1382+$C$1383),0)</f>
        <v/>
      </c>
      <c r="D1384" s="12">
        <f>IFERROR(2*$D$1382*$D$1383/($D$1382+$D$1383),0)</f>
        <v/>
      </c>
      <c r="E1384" s="12">
        <f>IFERROR(2*$E$1382*$E$1383/($E$1382+$E$1383),0)</f>
        <v/>
      </c>
      <c r="G1384" s="12">
        <f>IFERROR(2*$G$1382*$G$1383/($G$1382+$G$1383),0)</f>
        <v/>
      </c>
      <c r="H1384" s="18">
        <f>AVERAGE($B$1384:$F$1384)</f>
        <v/>
      </c>
      <c r="I1384" s="18">
        <f>STDEV.P($B$1384:$F$1384)</f>
        <v/>
      </c>
    </row>
    <row r="1385">
      <c r="A1385" s="4" t="inlineStr">
        <is>
          <t>Accuracy</t>
        </is>
      </c>
      <c r="B1385" s="12">
        <f>IFERROR(($B$1378+$B$1379)/($B$1378+$B$1379+$B$1380+$B$1381),0)</f>
        <v/>
      </c>
      <c r="C1385" s="12">
        <f>IFERROR(($C$1378+$C$1379)/($C$1378+$C$1379+$C$1380+$C$1381),0)</f>
        <v/>
      </c>
      <c r="D1385" s="12">
        <f>IFERROR(($D$1378+$D$1379)/($D$1378+$D$1379+$D$1380+$D$1381),0)</f>
        <v/>
      </c>
      <c r="E1385" s="12">
        <f>IFERROR(($E$1378+$E$1379)/($E$1378+$E$1379+$E$1380+$E$1381),0)</f>
        <v/>
      </c>
      <c r="G1385" s="12">
        <f>IFERROR(($G$1378+$G$1379)/($G$1378+$G$1379+$G$1380+$G$1381),0)</f>
        <v/>
      </c>
      <c r="H1385" s="18">
        <f>AVERAGE($B$1385:$F$1385)</f>
        <v/>
      </c>
      <c r="I1385" s="18">
        <f>STDEV.P($B$1385:$F$1385)</f>
        <v/>
      </c>
    </row>
    <row r="1386">
      <c r="A1386" s="4" t="inlineStr">
        <is>
          <t>Edit distance</t>
        </is>
      </c>
      <c r="B1386" s="12">
        <f>SUMPRODUCT(ABS('Ground truth'!$B$3:$G$8-$B$1370:$G$1375))</f>
        <v/>
      </c>
      <c r="C1386" s="12">
        <f>SUMPRODUCT(ABS('Ground truth'!$B$3:$G$8-$I$1370:$N$1375))</f>
        <v/>
      </c>
      <c r="D1386" s="12">
        <f>SUMPRODUCT(ABS('Ground truth'!$B$3:$G$8-$P$1370:$U$1375))</f>
        <v/>
      </c>
      <c r="E1386" s="12">
        <f>SUMPRODUCT(ABS('Ground truth'!$B$3:$G$8-$W$1370:$AB$1375))</f>
        <v/>
      </c>
      <c r="G1386" s="12">
        <f>SUMPRODUCT(ABS('Ground truth'!$B$3:$G$8-$AK$1370:$AP$1375))</f>
        <v/>
      </c>
      <c r="H1386" s="18">
        <f>AVERAGE($B$1386:$F$1386)</f>
        <v/>
      </c>
      <c r="I1386" s="18">
        <f>STDEV.P($B$1386:$F$1386)</f>
        <v/>
      </c>
    </row>
    <row r="1387">
      <c r="A1387" s="4" t="inlineStr">
        <is>
          <t>Spectral distance</t>
        </is>
      </c>
      <c r="B1387" s="12">
        <f>SQRT(SUMPRODUCT(('Ground truth'!$J$3:$J$8-$B$1397:$B$1402)^2))</f>
        <v/>
      </c>
      <c r="C1387" s="12">
        <f>SQRT(SUMPRODUCT(('Ground truth'!$J$3:$J$8-$C$1397:$C$1402)^2))</f>
        <v/>
      </c>
      <c r="D1387" s="12">
        <f>SQRT(SUMPRODUCT(('Ground truth'!$J$3:$J$8-$D$1397:$D$1402)^2))</f>
        <v/>
      </c>
      <c r="E1387" s="12">
        <f>SQRT(SUMPRODUCT(('Ground truth'!$J$3:$J$8-$E$1397:$E$1402)^2))</f>
        <v/>
      </c>
      <c r="G1387" s="12">
        <f>SQRT(SUMPRODUCT(('Ground truth'!$J$3:$J$8-$G$1397:$G$1402)^2))</f>
        <v/>
      </c>
      <c r="H1387" s="18">
        <f>AVERAGE($B$1387:$F$1387)</f>
        <v/>
      </c>
      <c r="I1387" s="18">
        <f>STDEV.P($B$1387:$F$1387)</f>
        <v/>
      </c>
    </row>
    <row r="1388">
      <c r="A1388" s="4" t="inlineStr">
        <is>
          <t>Unsure cells</t>
        </is>
      </c>
      <c r="B1388" s="7">
        <f>COUNTIF($B$1370:$G$1375,2)</f>
        <v/>
      </c>
      <c r="C1388" s="7">
        <f>COUNTIF($I$1370:$N$1375,2)</f>
        <v/>
      </c>
      <c r="D1388" s="7">
        <f>COUNTIF($P$1370:$U$1375,2)</f>
        <v/>
      </c>
      <c r="E1388" s="7">
        <f>COUNTIF($W$1370:$AB$1375,2)</f>
        <v/>
      </c>
      <c r="G1388" s="7">
        <f>COUNTIF($AK$1370:$AP$1375,2)</f>
        <v/>
      </c>
      <c r="H1388" s="12">
        <f>AVERAGE($B$1388:$F$1388)</f>
        <v/>
      </c>
      <c r="I1388" s="12">
        <f>STDEV.P($B$1388:$F$1388)</f>
        <v/>
      </c>
    </row>
    <row r="1389">
      <c r="A1389" s="3" t="inlineStr">
        <is>
          <t>eigenvalues (real part, numpy order; pasted)</t>
        </is>
      </c>
    </row>
    <row r="1390">
      <c r="A1390" s="3" t="inlineStr">
        <is>
          <t xml:space="preserve">  λ1</t>
        </is>
      </c>
      <c r="B1390" s="19" t="n">
        <v>3.980936588101825</v>
      </c>
      <c r="C1390" s="19" t="n">
        <v>3.980936588101825</v>
      </c>
      <c r="D1390" s="19" t="n">
        <v>3.980936588101825</v>
      </c>
      <c r="E1390" s="19" t="n">
        <v>3.980936588101825</v>
      </c>
      <c r="G1390" s="19" t="n">
        <v>3.980936588101825</v>
      </c>
    </row>
    <row r="1391">
      <c r="A1391" s="3" t="inlineStr">
        <is>
          <t xml:space="preserve">  λ2</t>
        </is>
      </c>
      <c r="B1391" s="19" t="n">
        <v>2.041954751952715</v>
      </c>
      <c r="C1391" s="19" t="n">
        <v>2.041954751952715</v>
      </c>
      <c r="D1391" s="19" t="n">
        <v>2.041954751952715</v>
      </c>
      <c r="E1391" s="19" t="n">
        <v>2.041954751952715</v>
      </c>
      <c r="G1391" s="19" t="n">
        <v>2.041954751952715</v>
      </c>
    </row>
    <row r="1392">
      <c r="A1392" s="3" t="inlineStr">
        <is>
          <t xml:space="preserve">  λ3</t>
        </is>
      </c>
      <c r="B1392" s="19" t="n">
        <v>0.29379948920481</v>
      </c>
      <c r="C1392" s="19" t="n">
        <v>0.29379948920481</v>
      </c>
      <c r="D1392" s="19" t="n">
        <v>0.29379948920481</v>
      </c>
      <c r="E1392" s="19" t="n">
        <v>0.29379948920481</v>
      </c>
      <c r="G1392" s="19" t="n">
        <v>0.29379948920481</v>
      </c>
    </row>
    <row r="1393">
      <c r="A1393" s="3" t="inlineStr">
        <is>
          <t xml:space="preserve">  λ4</t>
        </is>
      </c>
      <c r="B1393" s="19" t="n">
        <v>-0.7796078628671943</v>
      </c>
      <c r="C1393" s="19" t="n">
        <v>-0.7796078628671943</v>
      </c>
      <c r="D1393" s="19" t="n">
        <v>-0.7796078628671943</v>
      </c>
      <c r="E1393" s="19" t="n">
        <v>-0.7796078628671943</v>
      </c>
      <c r="G1393" s="19" t="n">
        <v>-0.7796078628671943</v>
      </c>
    </row>
    <row r="1394">
      <c r="A1394" s="3" t="inlineStr">
        <is>
          <t xml:space="preserve">  λ5</t>
        </is>
      </c>
      <c r="B1394" s="19" t="n">
        <v>-0.5370829663921515</v>
      </c>
      <c r="C1394" s="19" t="n">
        <v>-0.5370829663921515</v>
      </c>
      <c r="D1394" s="19" t="n">
        <v>-0.5370829663921515</v>
      </c>
      <c r="E1394" s="19" t="n">
        <v>-0.5370829663921515</v>
      </c>
      <c r="G1394" s="19" t="n">
        <v>-0.5370829663921515</v>
      </c>
    </row>
    <row r="1395">
      <c r="A1395" s="3" t="inlineStr">
        <is>
          <t xml:space="preserve">  λ6</t>
        </is>
      </c>
      <c r="B1395" s="19" t="n">
        <v>1</v>
      </c>
      <c r="C1395" s="19" t="n">
        <v>1</v>
      </c>
      <c r="D1395" s="19" t="n">
        <v>1</v>
      </c>
      <c r="E1395" s="19" t="n">
        <v>1</v>
      </c>
      <c r="G1395" s="19" t="n">
        <v>1</v>
      </c>
    </row>
    <row r="1396">
      <c r="A1396" s="3" t="inlineStr">
        <is>
          <t>eigenvalues sorted desc (LARGE)</t>
        </is>
      </c>
    </row>
    <row r="1397">
      <c r="A1397" s="3" t="inlineStr">
        <is>
          <t xml:space="preserve">  λ(1)</t>
        </is>
      </c>
      <c r="B1397" s="19">
        <f>LARGE($B$1390:$B$1395,1)</f>
        <v/>
      </c>
      <c r="C1397" s="19">
        <f>LARGE($C$1390:$C$1395,1)</f>
        <v/>
      </c>
      <c r="D1397" s="19">
        <f>LARGE($D$1390:$D$1395,1)</f>
        <v/>
      </c>
      <c r="E1397" s="19">
        <f>LARGE($E$1390:$E$1395,1)</f>
        <v/>
      </c>
      <c r="G1397" s="19">
        <f>LARGE($G$1390:$G$1395,1)</f>
        <v/>
      </c>
    </row>
    <row r="1398">
      <c r="A1398" s="3" t="inlineStr">
        <is>
          <t xml:space="preserve">  λ(2)</t>
        </is>
      </c>
      <c r="B1398" s="19">
        <f>LARGE($B$1390:$B$1395,2)</f>
        <v/>
      </c>
      <c r="C1398" s="19">
        <f>LARGE($C$1390:$C$1395,2)</f>
        <v/>
      </c>
      <c r="D1398" s="19">
        <f>LARGE($D$1390:$D$1395,2)</f>
        <v/>
      </c>
      <c r="E1398" s="19">
        <f>LARGE($E$1390:$E$1395,2)</f>
        <v/>
      </c>
      <c r="G1398" s="19">
        <f>LARGE($G$1390:$G$1395,2)</f>
        <v/>
      </c>
    </row>
    <row r="1399">
      <c r="A1399" s="3" t="inlineStr">
        <is>
          <t xml:space="preserve">  λ(3)</t>
        </is>
      </c>
      <c r="B1399" s="19">
        <f>LARGE($B$1390:$B$1395,3)</f>
        <v/>
      </c>
      <c r="C1399" s="19">
        <f>LARGE($C$1390:$C$1395,3)</f>
        <v/>
      </c>
      <c r="D1399" s="19">
        <f>LARGE($D$1390:$D$1395,3)</f>
        <v/>
      </c>
      <c r="E1399" s="19">
        <f>LARGE($E$1390:$E$1395,3)</f>
        <v/>
      </c>
      <c r="G1399" s="19">
        <f>LARGE($G$1390:$G$1395,3)</f>
        <v/>
      </c>
    </row>
    <row r="1400">
      <c r="A1400" s="3" t="inlineStr">
        <is>
          <t xml:space="preserve">  λ(4)</t>
        </is>
      </c>
      <c r="B1400" s="19">
        <f>LARGE($B$1390:$B$1395,4)</f>
        <v/>
      </c>
      <c r="C1400" s="19">
        <f>LARGE($C$1390:$C$1395,4)</f>
        <v/>
      </c>
      <c r="D1400" s="19">
        <f>LARGE($D$1390:$D$1395,4)</f>
        <v/>
      </c>
      <c r="E1400" s="19">
        <f>LARGE($E$1390:$E$1395,4)</f>
        <v/>
      </c>
      <c r="G1400" s="19">
        <f>LARGE($G$1390:$G$1395,4)</f>
        <v/>
      </c>
    </row>
    <row r="1401">
      <c r="A1401" s="3" t="inlineStr">
        <is>
          <t xml:space="preserve">  λ(5)</t>
        </is>
      </c>
      <c r="B1401" s="19">
        <f>LARGE($B$1390:$B$1395,5)</f>
        <v/>
      </c>
      <c r="C1401" s="19">
        <f>LARGE($C$1390:$C$1395,5)</f>
        <v/>
      </c>
      <c r="D1401" s="19">
        <f>LARGE($D$1390:$D$1395,5)</f>
        <v/>
      </c>
      <c r="E1401" s="19">
        <f>LARGE($E$1390:$E$1395,5)</f>
        <v/>
      </c>
      <c r="G1401" s="19">
        <f>LARGE($G$1390:$G$1395,5)</f>
        <v/>
      </c>
    </row>
    <row r="1402">
      <c r="A1402" s="3" t="inlineStr">
        <is>
          <t xml:space="preserve">  λ(6)</t>
        </is>
      </c>
      <c r="B1402" s="19">
        <f>LARGE($B$1390:$B$1395,6)</f>
        <v/>
      </c>
      <c r="C1402" s="19">
        <f>LARGE($C$1390:$C$1395,6)</f>
        <v/>
      </c>
      <c r="D1402" s="19">
        <f>LARGE($D$1390:$D$1395,6)</f>
        <v/>
      </c>
      <c r="E1402" s="19">
        <f>LARGE($E$1390:$E$1395,6)</f>
        <v/>
      </c>
      <c r="G1402" s="19">
        <f>LARGE($G$1390:$G$1395,6)</f>
        <v/>
      </c>
    </row>
    <row r="1403">
      <c r="A1403" s="3" t="inlineStr">
        <is>
          <t>check: Σeig − trace (→0)</t>
        </is>
      </c>
      <c r="B1403" s="3">
        <f>ROUND(SUM($B$1390:$B$1395)-($B$1370+$C$1371+$D$1372+$E$1373+$F$1374+$G$1375),6)</f>
        <v/>
      </c>
      <c r="C1403" s="3">
        <f>ROUND(SUM($C$1390:$C$1395)-($I$1370+$J$1371+$K$1372+$L$1373+$M$1374+$N$1375),6)</f>
        <v/>
      </c>
      <c r="D1403" s="3">
        <f>ROUND(SUM($D$1390:$D$1395)-($P$1370+$Q$1371+$R$1372+$S$1373+$T$1374+$U$1375),6)</f>
        <v/>
      </c>
      <c r="E1403" s="3">
        <f>ROUND(SUM($E$1390:$E$1395)-($W$1370+$X$1371+$Y$1372+$Z$1373+$AA$1374+$AB$1375),6)</f>
        <v/>
      </c>
      <c r="G1403" s="3">
        <f>ROUND(SUM($G$1390:$G$1395)-($AK$1370+$AL$1371+$AM$1372+$AN$1373+$AO$1374+$AP$1375),6)</f>
        <v/>
      </c>
    </row>
    <row r="1404">
      <c r="A1404" s="3" t="inlineStr">
        <is>
          <t>check: Πeig − det (→0)</t>
        </is>
      </c>
      <c r="B1404" s="3">
        <f>ROUND(MDETERM($B$1370:$G$1375)-PRODUCT($B$1390:$B$1395),6)</f>
        <v/>
      </c>
      <c r="C1404" s="3">
        <f>ROUND(MDETERM($I$1370:$N$1375)-PRODUCT($C$1390:$C$1395),6)</f>
        <v/>
      </c>
      <c r="D1404" s="3">
        <f>ROUND(MDETERM($P$1370:$U$1375)-PRODUCT($D$1390:$D$1395),6)</f>
        <v/>
      </c>
      <c r="E1404" s="3">
        <f>ROUND(MDETERM($W$1370:$AB$1375)-PRODUCT($E$1390:$E$1395),6)</f>
        <v/>
      </c>
      <c r="G1404" s="3">
        <f>ROUND(MDETERM($AK$1370:$AP$1375)-PRODUCT($G$1390:$G$1395),6)</f>
        <v/>
      </c>
    </row>
    <row r="1405">
      <c r="A1405" s="3" t="inlineStr">
        <is>
          <t>complex eigenvalues?</t>
        </is>
      </c>
      <c r="B1405" s="3" t="inlineStr"/>
      <c r="C1405" s="3" t="inlineStr"/>
      <c r="D1405" s="3" t="inlineStr"/>
      <c r="E1405" s="3" t="inlineStr"/>
      <c r="G1405" s="3" t="inlineStr"/>
    </row>
    <row r="1406">
      <c r="A1406" s="3" t="inlineStr">
        <is>
          <t>check: det(M − λᵢI) per sorted λ (→0)</t>
        </is>
      </c>
    </row>
    <row r="1407">
      <c r="A1407" s="3" t="inlineStr">
        <is>
          <t xml:space="preserve">  det(M − λ(1)I)</t>
        </is>
      </c>
      <c r="B1407" s="3">
        <f t="array" ref="B1407">ROUND(MDETERM($B$1370:$G$1375-$B$1397*MUNIT(6)),6)</f>
        <v/>
      </c>
      <c r="C1407" s="3">
        <f t="array" ref="C1407">ROUND(MDETERM($I$1370:$N$1375-$C$1397*MUNIT(6)),6)</f>
        <v/>
      </c>
      <c r="D1407" s="3">
        <f t="array" ref="D1407">ROUND(MDETERM($P$1370:$U$1375-$D$1397*MUNIT(6)),6)</f>
        <v/>
      </c>
      <c r="E1407" s="3">
        <f t="array" ref="E1407">ROUND(MDETERM($W$1370:$AB$1375-$E$1397*MUNIT(6)),6)</f>
        <v/>
      </c>
      <c r="G1407" s="3">
        <f t="array" ref="G1407">ROUND(MDETERM($AK$1370:$AP$1375-$G$1397*MUNIT(6)),6)</f>
        <v/>
      </c>
    </row>
    <row r="1408">
      <c r="A1408" s="3" t="inlineStr">
        <is>
          <t xml:space="preserve">  det(M − λ(2)I)</t>
        </is>
      </c>
      <c r="B1408" s="3">
        <f t="array" ref="B1408">ROUND(MDETERM($B$1370:$G$1375-$B$1398*MUNIT(6)),6)</f>
        <v/>
      </c>
      <c r="C1408" s="3">
        <f t="array" ref="C1408">ROUND(MDETERM($I$1370:$N$1375-$C$1398*MUNIT(6)),6)</f>
        <v/>
      </c>
      <c r="D1408" s="3">
        <f t="array" ref="D1408">ROUND(MDETERM($P$1370:$U$1375-$D$1398*MUNIT(6)),6)</f>
        <v/>
      </c>
      <c r="E1408" s="3">
        <f t="array" ref="E1408">ROUND(MDETERM($W$1370:$AB$1375-$E$1398*MUNIT(6)),6)</f>
        <v/>
      </c>
      <c r="G1408" s="3">
        <f t="array" ref="G1408">ROUND(MDETERM($AK$1370:$AP$1375-$G$1398*MUNIT(6)),6)</f>
        <v/>
      </c>
    </row>
    <row r="1409">
      <c r="A1409" s="3" t="inlineStr">
        <is>
          <t xml:space="preserve">  det(M − λ(3)I)</t>
        </is>
      </c>
      <c r="B1409" s="3">
        <f t="array" ref="B1409">ROUND(MDETERM($B$1370:$G$1375-$B$1399*MUNIT(6)),6)</f>
        <v/>
      </c>
      <c r="C1409" s="3">
        <f t="array" ref="C1409">ROUND(MDETERM($I$1370:$N$1375-$C$1399*MUNIT(6)),6)</f>
        <v/>
      </c>
      <c r="D1409" s="3">
        <f t="array" ref="D1409">ROUND(MDETERM($P$1370:$U$1375-$D$1399*MUNIT(6)),6)</f>
        <v/>
      </c>
      <c r="E1409" s="3">
        <f t="array" ref="E1409">ROUND(MDETERM($W$1370:$AB$1375-$E$1399*MUNIT(6)),6)</f>
        <v/>
      </c>
      <c r="G1409" s="3">
        <f t="array" ref="G1409">ROUND(MDETERM($AK$1370:$AP$1375-$G$1399*MUNIT(6)),6)</f>
        <v/>
      </c>
    </row>
    <row r="1410">
      <c r="A1410" s="3" t="inlineStr">
        <is>
          <t xml:space="preserve">  det(M − λ(4)I)</t>
        </is>
      </c>
      <c r="B1410" s="3">
        <f t="array" ref="B1410">ROUND(MDETERM($B$1370:$G$1375-$B$1400*MUNIT(6)),6)</f>
        <v/>
      </c>
      <c r="C1410" s="3">
        <f t="array" ref="C1410">ROUND(MDETERM($I$1370:$N$1375-$C$1400*MUNIT(6)),6)</f>
        <v/>
      </c>
      <c r="D1410" s="3">
        <f t="array" ref="D1410">ROUND(MDETERM($P$1370:$U$1375-$D$1400*MUNIT(6)),6)</f>
        <v/>
      </c>
      <c r="E1410" s="3">
        <f t="array" ref="E1410">ROUND(MDETERM($W$1370:$AB$1375-$E$1400*MUNIT(6)),6)</f>
        <v/>
      </c>
      <c r="G1410" s="3">
        <f t="array" ref="G1410">ROUND(MDETERM($AK$1370:$AP$1375-$G$1400*MUNIT(6)),6)</f>
        <v/>
      </c>
    </row>
    <row r="1411">
      <c r="A1411" s="3" t="inlineStr">
        <is>
          <t xml:space="preserve">  det(M − λ(5)I)</t>
        </is>
      </c>
      <c r="B1411" s="3">
        <f t="array" ref="B1411">ROUND(MDETERM($B$1370:$G$1375-$B$1401*MUNIT(6)),6)</f>
        <v/>
      </c>
      <c r="C1411" s="3">
        <f t="array" ref="C1411">ROUND(MDETERM($I$1370:$N$1375-$C$1401*MUNIT(6)),6)</f>
        <v/>
      </c>
      <c r="D1411" s="3">
        <f t="array" ref="D1411">ROUND(MDETERM($P$1370:$U$1375-$D$1401*MUNIT(6)),6)</f>
        <v/>
      </c>
      <c r="E1411" s="3">
        <f t="array" ref="E1411">ROUND(MDETERM($W$1370:$AB$1375-$E$1401*MUNIT(6)),6)</f>
        <v/>
      </c>
      <c r="G1411" s="3">
        <f t="array" ref="G1411">ROUND(MDETERM($AK$1370:$AP$1375-$G$1401*MUNIT(6)),6)</f>
        <v/>
      </c>
    </row>
    <row r="1412">
      <c r="A1412" s="3" t="inlineStr">
        <is>
          <t xml:space="preserve">  det(M − λ(6)I)</t>
        </is>
      </c>
      <c r="B1412" s="3">
        <f t="array" ref="B1412">ROUND(MDETERM($B$1370:$G$1375-$B$1402*MUNIT(6)),6)</f>
        <v/>
      </c>
      <c r="C1412" s="3">
        <f t="array" ref="C1412">ROUND(MDETERM($I$1370:$N$1375-$C$1402*MUNIT(6)),6)</f>
        <v/>
      </c>
      <c r="D1412" s="3">
        <f t="array" ref="D1412">ROUND(MDETERM($P$1370:$U$1375-$D$1402*MUNIT(6)),6)</f>
        <v/>
      </c>
      <c r="E1412" s="3">
        <f t="array" ref="E1412">ROUND(MDETERM($W$1370:$AB$1375-$E$1402*MUNIT(6)),6)</f>
        <v/>
      </c>
      <c r="G1412" s="3">
        <f t="array" ref="G1412">ROUND(MDETERM($AK$1370:$AP$1375-$G$1402*MUNIT(6)),6)</f>
        <v/>
      </c>
    </row>
    <row r="1416" ht="16" customHeight="1">
      <c r="A1416" s="14" t="inlineStr">
        <is>
          <t>RAG R2-R3 | deepseek-r1:14b</t>
        </is>
      </c>
      <c r="B1416" s="9" t="inlineStr">
        <is>
          <t>run 1 (raw, pasted)</t>
        </is>
      </c>
      <c r="I1416" s="9" t="inlineStr">
        <is>
          <t>run 2 (raw, pasted)</t>
        </is>
      </c>
      <c r="P1416" s="9" t="inlineStr">
        <is>
          <t>run 3 (raw, pasted)</t>
        </is>
      </c>
      <c r="W1416" s="9" t="inlineStr">
        <is>
          <t>run 4 (raw, pasted)</t>
        </is>
      </c>
      <c r="AD1416" s="9" t="inlineStr">
        <is>
          <t>run 5 (raw, pasted)</t>
        </is>
      </c>
      <c r="AK1416" s="9" t="inlineStr">
        <is>
          <t>Step2 average matrix (formula)</t>
        </is>
      </c>
      <c r="AR1416" s="9" t="inlineStr">
        <is>
          <t>ground truth (reference)</t>
        </is>
      </c>
    </row>
    <row r="1417" ht="60" customHeight="1">
      <c r="B1417" s="15" t="inlineStr">
        <is>
          <t>Structure</t>
        </is>
      </c>
      <c r="C1417" s="15" t="inlineStr">
        <is>
          <t>Power System</t>
        </is>
      </c>
      <c r="D1417" s="15" t="inlineStr">
        <is>
          <t>Communication System</t>
        </is>
      </c>
      <c r="E1417" s="15" t="inlineStr">
        <is>
          <t>Attitude Control System</t>
        </is>
      </c>
      <c r="F1417" s="15" t="inlineStr">
        <is>
          <t>Payloads</t>
        </is>
      </c>
      <c r="G1417" s="15" t="inlineStr">
        <is>
          <t>On-Board Computer</t>
        </is>
      </c>
      <c r="I1417" s="15" t="inlineStr">
        <is>
          <t>Structure</t>
        </is>
      </c>
      <c r="J1417" s="15" t="inlineStr">
        <is>
          <t>Power System</t>
        </is>
      </c>
      <c r="K1417" s="15" t="inlineStr">
        <is>
          <t>Communication System</t>
        </is>
      </c>
      <c r="L1417" s="15" t="inlineStr">
        <is>
          <t>Attitude Control System</t>
        </is>
      </c>
      <c r="M1417" s="15" t="inlineStr">
        <is>
          <t>Payloads</t>
        </is>
      </c>
      <c r="N1417" s="15" t="inlineStr">
        <is>
          <t>On-Board Computer</t>
        </is>
      </c>
      <c r="P1417" s="15" t="inlineStr">
        <is>
          <t>Structure</t>
        </is>
      </c>
      <c r="Q1417" s="15" t="inlineStr">
        <is>
          <t>Power System</t>
        </is>
      </c>
      <c r="R1417" s="15" t="inlineStr">
        <is>
          <t>Communication System</t>
        </is>
      </c>
      <c r="S1417" s="15" t="inlineStr">
        <is>
          <t>Attitude Control System</t>
        </is>
      </c>
      <c r="T1417" s="15" t="inlineStr">
        <is>
          <t>Payloads</t>
        </is>
      </c>
      <c r="U1417" s="15" t="inlineStr">
        <is>
          <t>On-Board Computer</t>
        </is>
      </c>
      <c r="W1417" s="15" t="inlineStr">
        <is>
          <t>Structure</t>
        </is>
      </c>
      <c r="X1417" s="15" t="inlineStr">
        <is>
          <t>Power System</t>
        </is>
      </c>
      <c r="Y1417" s="15" t="inlineStr">
        <is>
          <t>Communication System</t>
        </is>
      </c>
      <c r="Z1417" s="15" t="inlineStr">
        <is>
          <t>Attitude Control System</t>
        </is>
      </c>
      <c r="AA1417" s="15" t="inlineStr">
        <is>
          <t>Payloads</t>
        </is>
      </c>
      <c r="AB1417" s="15" t="inlineStr">
        <is>
          <t>On-Board Computer</t>
        </is>
      </c>
      <c r="AD1417" s="15" t="inlineStr">
        <is>
          <t>Structure</t>
        </is>
      </c>
      <c r="AE1417" s="15" t="inlineStr">
        <is>
          <t>Power System</t>
        </is>
      </c>
      <c r="AF1417" s="15" t="inlineStr">
        <is>
          <t>Communication System</t>
        </is>
      </c>
      <c r="AG1417" s="15" t="inlineStr">
        <is>
          <t>Attitude Control System</t>
        </is>
      </c>
      <c r="AH1417" s="15" t="inlineStr">
        <is>
          <t>Payloads</t>
        </is>
      </c>
      <c r="AI1417" s="15" t="inlineStr">
        <is>
          <t>On-Board Computer</t>
        </is>
      </c>
      <c r="AK1417" s="15" t="inlineStr">
        <is>
          <t>Structure</t>
        </is>
      </c>
      <c r="AL1417" s="15" t="inlineStr">
        <is>
          <t>Power System</t>
        </is>
      </c>
      <c r="AM1417" s="15" t="inlineStr">
        <is>
          <t>Communication System</t>
        </is>
      </c>
      <c r="AN1417" s="15" t="inlineStr">
        <is>
          <t>Attitude Control System</t>
        </is>
      </c>
      <c r="AO1417" s="15" t="inlineStr">
        <is>
          <t>Payloads</t>
        </is>
      </c>
      <c r="AP1417" s="15" t="inlineStr">
        <is>
          <t>On-Board Computer</t>
        </is>
      </c>
    </row>
    <row r="1418">
      <c r="A1418" s="3" t="inlineStr">
        <is>
          <t>Structure</t>
        </is>
      </c>
      <c r="B1418" s="8" t="n">
        <v>1</v>
      </c>
      <c r="C1418" s="8" t="n">
        <v>0</v>
      </c>
      <c r="D1418" s="8" t="n">
        <v>0</v>
      </c>
      <c r="E1418" s="8" t="n">
        <v>1</v>
      </c>
      <c r="F1418" s="8" t="n">
        <v>1</v>
      </c>
      <c r="G1418" s="8" t="n">
        <v>1</v>
      </c>
      <c r="I1418" s="8" t="n">
        <v>1</v>
      </c>
      <c r="J1418" s="8" t="n">
        <v>1</v>
      </c>
      <c r="K1418" s="8" t="n">
        <v>1</v>
      </c>
      <c r="L1418" s="8" t="n">
        <v>1</v>
      </c>
      <c r="M1418" s="8" t="n">
        <v>1</v>
      </c>
      <c r="N1418" s="8" t="n">
        <v>1</v>
      </c>
      <c r="P1418" s="8" t="n">
        <v>1</v>
      </c>
      <c r="Q1418" s="8" t="n">
        <v>1</v>
      </c>
      <c r="R1418" s="8" t="n">
        <v>1</v>
      </c>
      <c r="S1418" s="8" t="n">
        <v>1</v>
      </c>
      <c r="T1418" s="8" t="n">
        <v>1</v>
      </c>
      <c r="U1418" s="8" t="n">
        <v>1</v>
      </c>
      <c r="W1418" s="8" t="n">
        <v>1</v>
      </c>
      <c r="X1418" s="8" t="n">
        <v>1</v>
      </c>
      <c r="Y1418" s="8" t="n">
        <v>1</v>
      </c>
      <c r="Z1418" s="8" t="n">
        <v>1</v>
      </c>
      <c r="AA1418" s="8" t="n">
        <v>1</v>
      </c>
      <c r="AB1418" s="8" t="n">
        <v>1</v>
      </c>
      <c r="AD1418" s="8" t="n">
        <v>1</v>
      </c>
      <c r="AE1418" s="8" t="n">
        <v>1</v>
      </c>
      <c r="AF1418" s="8" t="n">
        <v>1</v>
      </c>
      <c r="AG1418" s="8" t="n">
        <v>1</v>
      </c>
      <c r="AH1418" s="8" t="n">
        <v>1</v>
      </c>
      <c r="AI1418" s="8" t="n">
        <v>1</v>
      </c>
      <c r="AK1418" s="8">
        <f>IF(($B$1418&lt;&gt;2)+($I$1418&lt;&gt;2)+($P$1418&lt;&gt;2)+($W$1418&lt;&gt;2)+($AD$1418&lt;&gt;2)=0,2,IF((($B$1418&lt;&gt;2)*$B$1418+($I$1418&lt;&gt;2)*$I$1418+($P$1418&lt;&gt;2)*$P$1418+($W$1418&lt;&gt;2)*$W$1418+($AD$1418&lt;&gt;2)*$AD$1418)/(($B$1418&lt;&gt;2)+($I$1418&lt;&gt;2)+($P$1418&lt;&gt;2)+($W$1418&lt;&gt;2)+($AD$1418&lt;&gt;2))&gt;=0.5,1,0))</f>
        <v/>
      </c>
      <c r="AL1418" s="8">
        <f>IF(($C$1418&lt;&gt;2)+($J$1418&lt;&gt;2)+($Q$1418&lt;&gt;2)+($X$1418&lt;&gt;2)+($AE$1418&lt;&gt;2)=0,2,IF((($C$1418&lt;&gt;2)*$C$1418+($J$1418&lt;&gt;2)*$J$1418+($Q$1418&lt;&gt;2)*$Q$1418+($X$1418&lt;&gt;2)*$X$1418+($AE$1418&lt;&gt;2)*$AE$1418)/(($C$1418&lt;&gt;2)+($J$1418&lt;&gt;2)+($Q$1418&lt;&gt;2)+($X$1418&lt;&gt;2)+($AE$1418&lt;&gt;2))&gt;=0.5,1,0))</f>
        <v/>
      </c>
      <c r="AM1418" s="8">
        <f>IF(($D$1418&lt;&gt;2)+($K$1418&lt;&gt;2)+($R$1418&lt;&gt;2)+($Y$1418&lt;&gt;2)+($AF$1418&lt;&gt;2)=0,2,IF((($D$1418&lt;&gt;2)*$D$1418+($K$1418&lt;&gt;2)*$K$1418+($R$1418&lt;&gt;2)*$R$1418+($Y$1418&lt;&gt;2)*$Y$1418+($AF$1418&lt;&gt;2)*$AF$1418)/(($D$1418&lt;&gt;2)+($K$1418&lt;&gt;2)+($R$1418&lt;&gt;2)+($Y$1418&lt;&gt;2)+($AF$1418&lt;&gt;2))&gt;=0.5,1,0))</f>
        <v/>
      </c>
      <c r="AN1418" s="8">
        <f>IF(($E$1418&lt;&gt;2)+($L$1418&lt;&gt;2)+($S$1418&lt;&gt;2)+($Z$1418&lt;&gt;2)+($AG$1418&lt;&gt;2)=0,2,IF((($E$1418&lt;&gt;2)*$E$1418+($L$1418&lt;&gt;2)*$L$1418+($S$1418&lt;&gt;2)*$S$1418+($Z$1418&lt;&gt;2)*$Z$1418+($AG$1418&lt;&gt;2)*$AG$1418)/(($E$1418&lt;&gt;2)+($L$1418&lt;&gt;2)+($S$1418&lt;&gt;2)+($Z$1418&lt;&gt;2)+($AG$1418&lt;&gt;2))&gt;=0.5,1,0))</f>
        <v/>
      </c>
      <c r="AO1418" s="8">
        <f>IF(($F$1418&lt;&gt;2)+($M$1418&lt;&gt;2)+($T$1418&lt;&gt;2)+($AA$1418&lt;&gt;2)+($AH$1418&lt;&gt;2)=0,2,IF((($F$1418&lt;&gt;2)*$F$1418+($M$1418&lt;&gt;2)*$M$1418+($T$1418&lt;&gt;2)*$T$1418+($AA$1418&lt;&gt;2)*$AA$1418+($AH$1418&lt;&gt;2)*$AH$1418)/(($F$1418&lt;&gt;2)+($M$1418&lt;&gt;2)+($T$1418&lt;&gt;2)+($AA$1418&lt;&gt;2)+($AH$1418&lt;&gt;2))&gt;=0.5,1,0))</f>
        <v/>
      </c>
      <c r="AP1418" s="8">
        <f>IF(($G$1418&lt;&gt;2)+($N$1418&lt;&gt;2)+($U$1418&lt;&gt;2)+($AB$1418&lt;&gt;2)+($AI$1418&lt;&gt;2)=0,2,IF((($G$1418&lt;&gt;2)*$G$1418+($N$1418&lt;&gt;2)*$N$1418+($U$1418&lt;&gt;2)*$U$1418+($AB$1418&lt;&gt;2)*$AB$1418+($AI$1418&lt;&gt;2)*$AI$1418)/(($G$1418&lt;&gt;2)+($N$1418&lt;&gt;2)+($U$1418&lt;&gt;2)+($AB$1418&lt;&gt;2)+($AI$1418&lt;&gt;2))&gt;=0.5,1,0))</f>
        <v/>
      </c>
      <c r="AR1418" s="16">
        <f>'Ground truth'!$B$3</f>
        <v/>
      </c>
      <c r="AS1418" s="16">
        <f>'Ground truth'!$C$3</f>
        <v/>
      </c>
      <c r="AT1418" s="16">
        <f>'Ground truth'!$D$3</f>
        <v/>
      </c>
      <c r="AU1418" s="16">
        <f>'Ground truth'!$E$3</f>
        <v/>
      </c>
      <c r="AV1418" s="16">
        <f>'Ground truth'!$F$3</f>
        <v/>
      </c>
      <c r="AW1418" s="16">
        <f>'Ground truth'!$G$3</f>
        <v/>
      </c>
    </row>
    <row r="1419">
      <c r="A1419" s="3" t="inlineStr">
        <is>
          <t>Power System</t>
        </is>
      </c>
      <c r="B1419" s="8" t="n">
        <v>0</v>
      </c>
      <c r="C1419" s="8" t="n">
        <v>1</v>
      </c>
      <c r="D1419" s="8" t="n">
        <v>1</v>
      </c>
      <c r="E1419" s="8" t="n">
        <v>1</v>
      </c>
      <c r="F1419" s="8" t="n">
        <v>1</v>
      </c>
      <c r="G1419" s="8" t="n">
        <v>1</v>
      </c>
      <c r="I1419" s="8" t="n">
        <v>1</v>
      </c>
      <c r="J1419" s="8" t="n">
        <v>1</v>
      </c>
      <c r="K1419" s="8" t="n">
        <v>1</v>
      </c>
      <c r="L1419" s="8" t="n">
        <v>1</v>
      </c>
      <c r="M1419" s="8" t="n">
        <v>1</v>
      </c>
      <c r="N1419" s="8" t="n">
        <v>1</v>
      </c>
      <c r="P1419" s="8" t="n">
        <v>1</v>
      </c>
      <c r="Q1419" s="8" t="n">
        <v>1</v>
      </c>
      <c r="R1419" s="8" t="n">
        <v>1</v>
      </c>
      <c r="S1419" s="8" t="n">
        <v>1</v>
      </c>
      <c r="T1419" s="8" t="n">
        <v>1</v>
      </c>
      <c r="U1419" s="8" t="n">
        <v>1</v>
      </c>
      <c r="W1419" s="8" t="n">
        <v>1</v>
      </c>
      <c r="X1419" s="8" t="n">
        <v>1</v>
      </c>
      <c r="Y1419" s="8" t="n">
        <v>1</v>
      </c>
      <c r="Z1419" s="8" t="n">
        <v>1</v>
      </c>
      <c r="AA1419" s="8" t="n">
        <v>1</v>
      </c>
      <c r="AB1419" s="8" t="n">
        <v>1</v>
      </c>
      <c r="AD1419" s="8" t="n">
        <v>1</v>
      </c>
      <c r="AE1419" s="8" t="n">
        <v>1</v>
      </c>
      <c r="AF1419" s="8" t="n">
        <v>1</v>
      </c>
      <c r="AG1419" s="8" t="n">
        <v>1</v>
      </c>
      <c r="AH1419" s="8" t="n">
        <v>1</v>
      </c>
      <c r="AI1419" s="8" t="n">
        <v>1</v>
      </c>
      <c r="AK1419" s="8">
        <f>IF(($B$1419&lt;&gt;2)+($I$1419&lt;&gt;2)+($P$1419&lt;&gt;2)+($W$1419&lt;&gt;2)+($AD$1419&lt;&gt;2)=0,2,IF((($B$1419&lt;&gt;2)*$B$1419+($I$1419&lt;&gt;2)*$I$1419+($P$1419&lt;&gt;2)*$P$1419+($W$1419&lt;&gt;2)*$W$1419+($AD$1419&lt;&gt;2)*$AD$1419)/(($B$1419&lt;&gt;2)+($I$1419&lt;&gt;2)+($P$1419&lt;&gt;2)+($W$1419&lt;&gt;2)+($AD$1419&lt;&gt;2))&gt;=0.5,1,0))</f>
        <v/>
      </c>
      <c r="AL1419" s="8">
        <f>IF(($C$1419&lt;&gt;2)+($J$1419&lt;&gt;2)+($Q$1419&lt;&gt;2)+($X$1419&lt;&gt;2)+($AE$1419&lt;&gt;2)=0,2,IF((($C$1419&lt;&gt;2)*$C$1419+($J$1419&lt;&gt;2)*$J$1419+($Q$1419&lt;&gt;2)*$Q$1419+($X$1419&lt;&gt;2)*$X$1419+($AE$1419&lt;&gt;2)*$AE$1419)/(($C$1419&lt;&gt;2)+($J$1419&lt;&gt;2)+($Q$1419&lt;&gt;2)+($X$1419&lt;&gt;2)+($AE$1419&lt;&gt;2))&gt;=0.5,1,0))</f>
        <v/>
      </c>
      <c r="AM1419" s="8">
        <f>IF(($D$1419&lt;&gt;2)+($K$1419&lt;&gt;2)+($R$1419&lt;&gt;2)+($Y$1419&lt;&gt;2)+($AF$1419&lt;&gt;2)=0,2,IF((($D$1419&lt;&gt;2)*$D$1419+($K$1419&lt;&gt;2)*$K$1419+($R$1419&lt;&gt;2)*$R$1419+($Y$1419&lt;&gt;2)*$Y$1419+($AF$1419&lt;&gt;2)*$AF$1419)/(($D$1419&lt;&gt;2)+($K$1419&lt;&gt;2)+($R$1419&lt;&gt;2)+($Y$1419&lt;&gt;2)+($AF$1419&lt;&gt;2))&gt;=0.5,1,0))</f>
        <v/>
      </c>
      <c r="AN1419" s="8">
        <f>IF(($E$1419&lt;&gt;2)+($L$1419&lt;&gt;2)+($S$1419&lt;&gt;2)+($Z$1419&lt;&gt;2)+($AG$1419&lt;&gt;2)=0,2,IF((($E$1419&lt;&gt;2)*$E$1419+($L$1419&lt;&gt;2)*$L$1419+($S$1419&lt;&gt;2)*$S$1419+($Z$1419&lt;&gt;2)*$Z$1419+($AG$1419&lt;&gt;2)*$AG$1419)/(($E$1419&lt;&gt;2)+($L$1419&lt;&gt;2)+($S$1419&lt;&gt;2)+($Z$1419&lt;&gt;2)+($AG$1419&lt;&gt;2))&gt;=0.5,1,0))</f>
        <v/>
      </c>
      <c r="AO1419" s="8">
        <f>IF(($F$1419&lt;&gt;2)+($M$1419&lt;&gt;2)+($T$1419&lt;&gt;2)+($AA$1419&lt;&gt;2)+($AH$1419&lt;&gt;2)=0,2,IF((($F$1419&lt;&gt;2)*$F$1419+($M$1419&lt;&gt;2)*$M$1419+($T$1419&lt;&gt;2)*$T$1419+($AA$1419&lt;&gt;2)*$AA$1419+($AH$1419&lt;&gt;2)*$AH$1419)/(($F$1419&lt;&gt;2)+($M$1419&lt;&gt;2)+($T$1419&lt;&gt;2)+($AA$1419&lt;&gt;2)+($AH$1419&lt;&gt;2))&gt;=0.5,1,0))</f>
        <v/>
      </c>
      <c r="AP1419" s="8">
        <f>IF(($G$1419&lt;&gt;2)+($N$1419&lt;&gt;2)+($U$1419&lt;&gt;2)+($AB$1419&lt;&gt;2)+($AI$1419&lt;&gt;2)=0,2,IF((($G$1419&lt;&gt;2)*$G$1419+($N$1419&lt;&gt;2)*$N$1419+($U$1419&lt;&gt;2)*$U$1419+($AB$1419&lt;&gt;2)*$AB$1419+($AI$1419&lt;&gt;2)*$AI$1419)/(($G$1419&lt;&gt;2)+($N$1419&lt;&gt;2)+($U$1419&lt;&gt;2)+($AB$1419&lt;&gt;2)+($AI$1419&lt;&gt;2))&gt;=0.5,1,0))</f>
        <v/>
      </c>
      <c r="AR1419" s="16">
        <f>'Ground truth'!$B$4</f>
        <v/>
      </c>
      <c r="AS1419" s="16">
        <f>'Ground truth'!$C$4</f>
        <v/>
      </c>
      <c r="AT1419" s="16">
        <f>'Ground truth'!$D$4</f>
        <v/>
      </c>
      <c r="AU1419" s="16">
        <f>'Ground truth'!$E$4</f>
        <v/>
      </c>
      <c r="AV1419" s="16">
        <f>'Ground truth'!$F$4</f>
        <v/>
      </c>
      <c r="AW1419" s="16">
        <f>'Ground truth'!$G$4</f>
        <v/>
      </c>
    </row>
    <row r="1420">
      <c r="A1420" s="3" t="inlineStr">
        <is>
          <t>Communication System</t>
        </is>
      </c>
      <c r="B1420" s="8" t="n">
        <v>0</v>
      </c>
      <c r="C1420" s="8" t="n">
        <v>1</v>
      </c>
      <c r="D1420" s="8" t="n">
        <v>1</v>
      </c>
      <c r="E1420" s="8" t="n">
        <v>0</v>
      </c>
      <c r="F1420" s="8" t="n">
        <v>1</v>
      </c>
      <c r="G1420" s="8" t="n">
        <v>1</v>
      </c>
      <c r="I1420" s="8" t="n">
        <v>1</v>
      </c>
      <c r="J1420" s="8" t="n">
        <v>1</v>
      </c>
      <c r="K1420" s="8" t="n">
        <v>1</v>
      </c>
      <c r="L1420" s="8" t="n">
        <v>1</v>
      </c>
      <c r="M1420" s="8" t="n">
        <v>1</v>
      </c>
      <c r="N1420" s="8" t="n">
        <v>1</v>
      </c>
      <c r="P1420" s="8" t="n">
        <v>1</v>
      </c>
      <c r="Q1420" s="8" t="n">
        <v>1</v>
      </c>
      <c r="R1420" s="8" t="n">
        <v>1</v>
      </c>
      <c r="S1420" s="8" t="n">
        <v>1</v>
      </c>
      <c r="T1420" s="8" t="n">
        <v>1</v>
      </c>
      <c r="U1420" s="8" t="n">
        <v>1</v>
      </c>
      <c r="W1420" s="8" t="n">
        <v>1</v>
      </c>
      <c r="X1420" s="8" t="n">
        <v>1</v>
      </c>
      <c r="Y1420" s="8" t="n">
        <v>1</v>
      </c>
      <c r="Z1420" s="8" t="n">
        <v>1</v>
      </c>
      <c r="AA1420" s="8" t="n">
        <v>1</v>
      </c>
      <c r="AB1420" s="8" t="n">
        <v>1</v>
      </c>
      <c r="AD1420" s="8" t="n">
        <v>1</v>
      </c>
      <c r="AE1420" s="8" t="n">
        <v>1</v>
      </c>
      <c r="AF1420" s="8" t="n">
        <v>1</v>
      </c>
      <c r="AG1420" s="8" t="n">
        <v>1</v>
      </c>
      <c r="AH1420" s="8" t="n">
        <v>1</v>
      </c>
      <c r="AI1420" s="8" t="n">
        <v>1</v>
      </c>
      <c r="AK1420" s="8">
        <f>IF(($B$1420&lt;&gt;2)+($I$1420&lt;&gt;2)+($P$1420&lt;&gt;2)+($W$1420&lt;&gt;2)+($AD$1420&lt;&gt;2)=0,2,IF((($B$1420&lt;&gt;2)*$B$1420+($I$1420&lt;&gt;2)*$I$1420+($P$1420&lt;&gt;2)*$P$1420+($W$1420&lt;&gt;2)*$W$1420+($AD$1420&lt;&gt;2)*$AD$1420)/(($B$1420&lt;&gt;2)+($I$1420&lt;&gt;2)+($P$1420&lt;&gt;2)+($W$1420&lt;&gt;2)+($AD$1420&lt;&gt;2))&gt;=0.5,1,0))</f>
        <v/>
      </c>
      <c r="AL1420" s="8">
        <f>IF(($C$1420&lt;&gt;2)+($J$1420&lt;&gt;2)+($Q$1420&lt;&gt;2)+($X$1420&lt;&gt;2)+($AE$1420&lt;&gt;2)=0,2,IF((($C$1420&lt;&gt;2)*$C$1420+($J$1420&lt;&gt;2)*$J$1420+($Q$1420&lt;&gt;2)*$Q$1420+($X$1420&lt;&gt;2)*$X$1420+($AE$1420&lt;&gt;2)*$AE$1420)/(($C$1420&lt;&gt;2)+($J$1420&lt;&gt;2)+($Q$1420&lt;&gt;2)+($X$1420&lt;&gt;2)+($AE$1420&lt;&gt;2))&gt;=0.5,1,0))</f>
        <v/>
      </c>
      <c r="AM1420" s="8">
        <f>IF(($D$1420&lt;&gt;2)+($K$1420&lt;&gt;2)+($R$1420&lt;&gt;2)+($Y$1420&lt;&gt;2)+($AF$1420&lt;&gt;2)=0,2,IF((($D$1420&lt;&gt;2)*$D$1420+($K$1420&lt;&gt;2)*$K$1420+($R$1420&lt;&gt;2)*$R$1420+($Y$1420&lt;&gt;2)*$Y$1420+($AF$1420&lt;&gt;2)*$AF$1420)/(($D$1420&lt;&gt;2)+($K$1420&lt;&gt;2)+($R$1420&lt;&gt;2)+($Y$1420&lt;&gt;2)+($AF$1420&lt;&gt;2))&gt;=0.5,1,0))</f>
        <v/>
      </c>
      <c r="AN1420" s="8">
        <f>IF(($E$1420&lt;&gt;2)+($L$1420&lt;&gt;2)+($S$1420&lt;&gt;2)+($Z$1420&lt;&gt;2)+($AG$1420&lt;&gt;2)=0,2,IF((($E$1420&lt;&gt;2)*$E$1420+($L$1420&lt;&gt;2)*$L$1420+($S$1420&lt;&gt;2)*$S$1420+($Z$1420&lt;&gt;2)*$Z$1420+($AG$1420&lt;&gt;2)*$AG$1420)/(($E$1420&lt;&gt;2)+($L$1420&lt;&gt;2)+($S$1420&lt;&gt;2)+($Z$1420&lt;&gt;2)+($AG$1420&lt;&gt;2))&gt;=0.5,1,0))</f>
        <v/>
      </c>
      <c r="AO1420" s="8">
        <f>IF(($F$1420&lt;&gt;2)+($M$1420&lt;&gt;2)+($T$1420&lt;&gt;2)+($AA$1420&lt;&gt;2)+($AH$1420&lt;&gt;2)=0,2,IF((($F$1420&lt;&gt;2)*$F$1420+($M$1420&lt;&gt;2)*$M$1420+($T$1420&lt;&gt;2)*$T$1420+($AA$1420&lt;&gt;2)*$AA$1420+($AH$1420&lt;&gt;2)*$AH$1420)/(($F$1420&lt;&gt;2)+($M$1420&lt;&gt;2)+($T$1420&lt;&gt;2)+($AA$1420&lt;&gt;2)+($AH$1420&lt;&gt;2))&gt;=0.5,1,0))</f>
        <v/>
      </c>
      <c r="AP1420" s="8">
        <f>IF(($G$1420&lt;&gt;2)+($N$1420&lt;&gt;2)+($U$1420&lt;&gt;2)+($AB$1420&lt;&gt;2)+($AI$1420&lt;&gt;2)=0,2,IF((($G$1420&lt;&gt;2)*$G$1420+($N$1420&lt;&gt;2)*$N$1420+($U$1420&lt;&gt;2)*$U$1420+($AB$1420&lt;&gt;2)*$AB$1420+($AI$1420&lt;&gt;2)*$AI$1420)/(($G$1420&lt;&gt;2)+($N$1420&lt;&gt;2)+($U$1420&lt;&gt;2)+($AB$1420&lt;&gt;2)+($AI$1420&lt;&gt;2))&gt;=0.5,1,0))</f>
        <v/>
      </c>
      <c r="AR1420" s="16">
        <f>'Ground truth'!$B$5</f>
        <v/>
      </c>
      <c r="AS1420" s="16">
        <f>'Ground truth'!$C$5</f>
        <v/>
      </c>
      <c r="AT1420" s="16">
        <f>'Ground truth'!$D$5</f>
        <v/>
      </c>
      <c r="AU1420" s="16">
        <f>'Ground truth'!$E$5</f>
        <v/>
      </c>
      <c r="AV1420" s="16">
        <f>'Ground truth'!$F$5</f>
        <v/>
      </c>
      <c r="AW1420" s="16">
        <f>'Ground truth'!$G$5</f>
        <v/>
      </c>
    </row>
    <row r="1421">
      <c r="A1421" s="3" t="inlineStr">
        <is>
          <t>Attitude Control System</t>
        </is>
      </c>
      <c r="B1421" s="8" t="n">
        <v>1</v>
      </c>
      <c r="C1421" s="8" t="n">
        <v>1</v>
      </c>
      <c r="D1421" s="8" t="n">
        <v>0</v>
      </c>
      <c r="E1421" s="8" t="n">
        <v>1</v>
      </c>
      <c r="F1421" s="8" t="n">
        <v>1</v>
      </c>
      <c r="G1421" s="8" t="n">
        <v>1</v>
      </c>
      <c r="I1421" s="8" t="n">
        <v>1</v>
      </c>
      <c r="J1421" s="8" t="n">
        <v>1</v>
      </c>
      <c r="K1421" s="8" t="n">
        <v>1</v>
      </c>
      <c r="L1421" s="8" t="n">
        <v>1</v>
      </c>
      <c r="M1421" s="8" t="n">
        <v>0</v>
      </c>
      <c r="N1421" s="8" t="n">
        <v>1</v>
      </c>
      <c r="P1421" s="8" t="n">
        <v>1</v>
      </c>
      <c r="Q1421" s="8" t="n">
        <v>1</v>
      </c>
      <c r="R1421" s="8" t="n">
        <v>1</v>
      </c>
      <c r="S1421" s="8" t="n">
        <v>1</v>
      </c>
      <c r="T1421" s="8" t="n">
        <v>0</v>
      </c>
      <c r="U1421" s="8" t="n">
        <v>1</v>
      </c>
      <c r="W1421" s="8" t="n">
        <v>1</v>
      </c>
      <c r="X1421" s="8" t="n">
        <v>1</v>
      </c>
      <c r="Y1421" s="8" t="n">
        <v>1</v>
      </c>
      <c r="Z1421" s="8" t="n">
        <v>1</v>
      </c>
      <c r="AA1421" s="8" t="n">
        <v>0</v>
      </c>
      <c r="AB1421" s="8" t="n">
        <v>1</v>
      </c>
      <c r="AD1421" s="8" t="n">
        <v>1</v>
      </c>
      <c r="AE1421" s="8" t="n">
        <v>1</v>
      </c>
      <c r="AF1421" s="8" t="n">
        <v>1</v>
      </c>
      <c r="AG1421" s="8" t="n">
        <v>1</v>
      </c>
      <c r="AH1421" s="8" t="n">
        <v>0</v>
      </c>
      <c r="AI1421" s="8" t="n">
        <v>1</v>
      </c>
      <c r="AK1421" s="8">
        <f>IF(($B$1421&lt;&gt;2)+($I$1421&lt;&gt;2)+($P$1421&lt;&gt;2)+($W$1421&lt;&gt;2)+($AD$1421&lt;&gt;2)=0,2,IF((($B$1421&lt;&gt;2)*$B$1421+($I$1421&lt;&gt;2)*$I$1421+($P$1421&lt;&gt;2)*$P$1421+($W$1421&lt;&gt;2)*$W$1421+($AD$1421&lt;&gt;2)*$AD$1421)/(($B$1421&lt;&gt;2)+($I$1421&lt;&gt;2)+($P$1421&lt;&gt;2)+($W$1421&lt;&gt;2)+($AD$1421&lt;&gt;2))&gt;=0.5,1,0))</f>
        <v/>
      </c>
      <c r="AL1421" s="8">
        <f>IF(($C$1421&lt;&gt;2)+($J$1421&lt;&gt;2)+($Q$1421&lt;&gt;2)+($X$1421&lt;&gt;2)+($AE$1421&lt;&gt;2)=0,2,IF((($C$1421&lt;&gt;2)*$C$1421+($J$1421&lt;&gt;2)*$J$1421+($Q$1421&lt;&gt;2)*$Q$1421+($X$1421&lt;&gt;2)*$X$1421+($AE$1421&lt;&gt;2)*$AE$1421)/(($C$1421&lt;&gt;2)+($J$1421&lt;&gt;2)+($Q$1421&lt;&gt;2)+($X$1421&lt;&gt;2)+($AE$1421&lt;&gt;2))&gt;=0.5,1,0))</f>
        <v/>
      </c>
      <c r="AM1421" s="8">
        <f>IF(($D$1421&lt;&gt;2)+($K$1421&lt;&gt;2)+($R$1421&lt;&gt;2)+($Y$1421&lt;&gt;2)+($AF$1421&lt;&gt;2)=0,2,IF((($D$1421&lt;&gt;2)*$D$1421+($K$1421&lt;&gt;2)*$K$1421+($R$1421&lt;&gt;2)*$R$1421+($Y$1421&lt;&gt;2)*$Y$1421+($AF$1421&lt;&gt;2)*$AF$1421)/(($D$1421&lt;&gt;2)+($K$1421&lt;&gt;2)+($R$1421&lt;&gt;2)+($Y$1421&lt;&gt;2)+($AF$1421&lt;&gt;2))&gt;=0.5,1,0))</f>
        <v/>
      </c>
      <c r="AN1421" s="8">
        <f>IF(($E$1421&lt;&gt;2)+($L$1421&lt;&gt;2)+($S$1421&lt;&gt;2)+($Z$1421&lt;&gt;2)+($AG$1421&lt;&gt;2)=0,2,IF((($E$1421&lt;&gt;2)*$E$1421+($L$1421&lt;&gt;2)*$L$1421+($S$1421&lt;&gt;2)*$S$1421+($Z$1421&lt;&gt;2)*$Z$1421+($AG$1421&lt;&gt;2)*$AG$1421)/(($E$1421&lt;&gt;2)+($L$1421&lt;&gt;2)+($S$1421&lt;&gt;2)+($Z$1421&lt;&gt;2)+($AG$1421&lt;&gt;2))&gt;=0.5,1,0))</f>
        <v/>
      </c>
      <c r="AO1421" s="8">
        <f>IF(($F$1421&lt;&gt;2)+($M$1421&lt;&gt;2)+($T$1421&lt;&gt;2)+($AA$1421&lt;&gt;2)+($AH$1421&lt;&gt;2)=0,2,IF((($F$1421&lt;&gt;2)*$F$1421+($M$1421&lt;&gt;2)*$M$1421+($T$1421&lt;&gt;2)*$T$1421+($AA$1421&lt;&gt;2)*$AA$1421+($AH$1421&lt;&gt;2)*$AH$1421)/(($F$1421&lt;&gt;2)+($M$1421&lt;&gt;2)+($T$1421&lt;&gt;2)+($AA$1421&lt;&gt;2)+($AH$1421&lt;&gt;2))&gt;=0.5,1,0))</f>
        <v/>
      </c>
      <c r="AP1421" s="8">
        <f>IF(($G$1421&lt;&gt;2)+($N$1421&lt;&gt;2)+($U$1421&lt;&gt;2)+($AB$1421&lt;&gt;2)+($AI$1421&lt;&gt;2)=0,2,IF((($G$1421&lt;&gt;2)*$G$1421+($N$1421&lt;&gt;2)*$N$1421+($U$1421&lt;&gt;2)*$U$1421+($AB$1421&lt;&gt;2)*$AB$1421+($AI$1421&lt;&gt;2)*$AI$1421)/(($G$1421&lt;&gt;2)+($N$1421&lt;&gt;2)+($U$1421&lt;&gt;2)+($AB$1421&lt;&gt;2)+($AI$1421&lt;&gt;2))&gt;=0.5,1,0))</f>
        <v/>
      </c>
      <c r="AR1421" s="16">
        <f>'Ground truth'!$B$6</f>
        <v/>
      </c>
      <c r="AS1421" s="16">
        <f>'Ground truth'!$C$6</f>
        <v/>
      </c>
      <c r="AT1421" s="16">
        <f>'Ground truth'!$D$6</f>
        <v/>
      </c>
      <c r="AU1421" s="16">
        <f>'Ground truth'!$E$6</f>
        <v/>
      </c>
      <c r="AV1421" s="16">
        <f>'Ground truth'!$F$6</f>
        <v/>
      </c>
      <c r="AW1421" s="16">
        <f>'Ground truth'!$G$6</f>
        <v/>
      </c>
    </row>
    <row r="1422">
      <c r="A1422" s="3" t="inlineStr">
        <is>
          <t>Payloads</t>
        </is>
      </c>
      <c r="B1422" s="8" t="n">
        <v>1</v>
      </c>
      <c r="C1422" s="8" t="n">
        <v>1</v>
      </c>
      <c r="D1422" s="8" t="n">
        <v>1</v>
      </c>
      <c r="E1422" s="8" t="n">
        <v>1</v>
      </c>
      <c r="F1422" s="8" t="n">
        <v>1</v>
      </c>
      <c r="G1422" s="8" t="n">
        <v>1</v>
      </c>
      <c r="I1422" s="8" t="n">
        <v>1</v>
      </c>
      <c r="J1422" s="8" t="n">
        <v>1</v>
      </c>
      <c r="K1422" s="8" t="n">
        <v>1</v>
      </c>
      <c r="L1422" s="8" t="n">
        <v>0</v>
      </c>
      <c r="M1422" s="8" t="n">
        <v>1</v>
      </c>
      <c r="N1422" s="8" t="n">
        <v>1</v>
      </c>
      <c r="P1422" s="8" t="n">
        <v>1</v>
      </c>
      <c r="Q1422" s="8" t="n">
        <v>1</v>
      </c>
      <c r="R1422" s="8" t="n">
        <v>1</v>
      </c>
      <c r="S1422" s="8" t="n">
        <v>0</v>
      </c>
      <c r="T1422" s="8" t="n">
        <v>1</v>
      </c>
      <c r="U1422" s="8" t="n">
        <v>1</v>
      </c>
      <c r="W1422" s="8" t="n">
        <v>1</v>
      </c>
      <c r="X1422" s="8" t="n">
        <v>1</v>
      </c>
      <c r="Y1422" s="8" t="n">
        <v>1</v>
      </c>
      <c r="Z1422" s="8" t="n">
        <v>0</v>
      </c>
      <c r="AA1422" s="8" t="n">
        <v>1</v>
      </c>
      <c r="AB1422" s="8" t="n">
        <v>1</v>
      </c>
      <c r="AD1422" s="8" t="n">
        <v>1</v>
      </c>
      <c r="AE1422" s="8" t="n">
        <v>1</v>
      </c>
      <c r="AF1422" s="8" t="n">
        <v>1</v>
      </c>
      <c r="AG1422" s="8" t="n">
        <v>0</v>
      </c>
      <c r="AH1422" s="8" t="n">
        <v>1</v>
      </c>
      <c r="AI1422" s="8" t="n">
        <v>1</v>
      </c>
      <c r="AK1422" s="8">
        <f>IF(($B$1422&lt;&gt;2)+($I$1422&lt;&gt;2)+($P$1422&lt;&gt;2)+($W$1422&lt;&gt;2)+($AD$1422&lt;&gt;2)=0,2,IF((($B$1422&lt;&gt;2)*$B$1422+($I$1422&lt;&gt;2)*$I$1422+($P$1422&lt;&gt;2)*$P$1422+($W$1422&lt;&gt;2)*$W$1422+($AD$1422&lt;&gt;2)*$AD$1422)/(($B$1422&lt;&gt;2)+($I$1422&lt;&gt;2)+($P$1422&lt;&gt;2)+($W$1422&lt;&gt;2)+($AD$1422&lt;&gt;2))&gt;=0.5,1,0))</f>
        <v/>
      </c>
      <c r="AL1422" s="8">
        <f>IF(($C$1422&lt;&gt;2)+($J$1422&lt;&gt;2)+($Q$1422&lt;&gt;2)+($X$1422&lt;&gt;2)+($AE$1422&lt;&gt;2)=0,2,IF((($C$1422&lt;&gt;2)*$C$1422+($J$1422&lt;&gt;2)*$J$1422+($Q$1422&lt;&gt;2)*$Q$1422+($X$1422&lt;&gt;2)*$X$1422+($AE$1422&lt;&gt;2)*$AE$1422)/(($C$1422&lt;&gt;2)+($J$1422&lt;&gt;2)+($Q$1422&lt;&gt;2)+($X$1422&lt;&gt;2)+($AE$1422&lt;&gt;2))&gt;=0.5,1,0))</f>
        <v/>
      </c>
      <c r="AM1422" s="8">
        <f>IF(($D$1422&lt;&gt;2)+($K$1422&lt;&gt;2)+($R$1422&lt;&gt;2)+($Y$1422&lt;&gt;2)+($AF$1422&lt;&gt;2)=0,2,IF((($D$1422&lt;&gt;2)*$D$1422+($K$1422&lt;&gt;2)*$K$1422+($R$1422&lt;&gt;2)*$R$1422+($Y$1422&lt;&gt;2)*$Y$1422+($AF$1422&lt;&gt;2)*$AF$1422)/(($D$1422&lt;&gt;2)+($K$1422&lt;&gt;2)+($R$1422&lt;&gt;2)+($Y$1422&lt;&gt;2)+($AF$1422&lt;&gt;2))&gt;=0.5,1,0))</f>
        <v/>
      </c>
      <c r="AN1422" s="8">
        <f>IF(($E$1422&lt;&gt;2)+($L$1422&lt;&gt;2)+($S$1422&lt;&gt;2)+($Z$1422&lt;&gt;2)+($AG$1422&lt;&gt;2)=0,2,IF((($E$1422&lt;&gt;2)*$E$1422+($L$1422&lt;&gt;2)*$L$1422+($S$1422&lt;&gt;2)*$S$1422+($Z$1422&lt;&gt;2)*$Z$1422+($AG$1422&lt;&gt;2)*$AG$1422)/(($E$1422&lt;&gt;2)+($L$1422&lt;&gt;2)+($S$1422&lt;&gt;2)+($Z$1422&lt;&gt;2)+($AG$1422&lt;&gt;2))&gt;=0.5,1,0))</f>
        <v/>
      </c>
      <c r="AO1422" s="8">
        <f>IF(($F$1422&lt;&gt;2)+($M$1422&lt;&gt;2)+($T$1422&lt;&gt;2)+($AA$1422&lt;&gt;2)+($AH$1422&lt;&gt;2)=0,2,IF((($F$1422&lt;&gt;2)*$F$1422+($M$1422&lt;&gt;2)*$M$1422+($T$1422&lt;&gt;2)*$T$1422+($AA$1422&lt;&gt;2)*$AA$1422+($AH$1422&lt;&gt;2)*$AH$1422)/(($F$1422&lt;&gt;2)+($M$1422&lt;&gt;2)+($T$1422&lt;&gt;2)+($AA$1422&lt;&gt;2)+($AH$1422&lt;&gt;2))&gt;=0.5,1,0))</f>
        <v/>
      </c>
      <c r="AP1422" s="8">
        <f>IF(($G$1422&lt;&gt;2)+($N$1422&lt;&gt;2)+($U$1422&lt;&gt;2)+($AB$1422&lt;&gt;2)+($AI$1422&lt;&gt;2)=0,2,IF((($G$1422&lt;&gt;2)*$G$1422+($N$1422&lt;&gt;2)*$N$1422+($U$1422&lt;&gt;2)*$U$1422+($AB$1422&lt;&gt;2)*$AB$1422+($AI$1422&lt;&gt;2)*$AI$1422)/(($G$1422&lt;&gt;2)+($N$1422&lt;&gt;2)+($U$1422&lt;&gt;2)+($AB$1422&lt;&gt;2)+($AI$1422&lt;&gt;2))&gt;=0.5,1,0))</f>
        <v/>
      </c>
      <c r="AR1422" s="16">
        <f>'Ground truth'!$B$7</f>
        <v/>
      </c>
      <c r="AS1422" s="16">
        <f>'Ground truth'!$C$7</f>
        <v/>
      </c>
      <c r="AT1422" s="16">
        <f>'Ground truth'!$D$7</f>
        <v/>
      </c>
      <c r="AU1422" s="16">
        <f>'Ground truth'!$E$7</f>
        <v/>
      </c>
      <c r="AV1422" s="16">
        <f>'Ground truth'!$F$7</f>
        <v/>
      </c>
      <c r="AW1422" s="16">
        <f>'Ground truth'!$G$7</f>
        <v/>
      </c>
    </row>
    <row r="1423">
      <c r="A1423" s="3" t="inlineStr">
        <is>
          <t>On-Board Computer</t>
        </is>
      </c>
      <c r="B1423" s="8" t="n">
        <v>1</v>
      </c>
      <c r="C1423" s="8" t="n">
        <v>1</v>
      </c>
      <c r="D1423" s="8" t="n">
        <v>1</v>
      </c>
      <c r="E1423" s="8" t="n">
        <v>1</v>
      </c>
      <c r="F1423" s="8" t="n">
        <v>1</v>
      </c>
      <c r="G1423" s="8" t="n">
        <v>1</v>
      </c>
      <c r="I1423" s="8" t="n">
        <v>1</v>
      </c>
      <c r="J1423" s="8" t="n">
        <v>1</v>
      </c>
      <c r="K1423" s="8" t="n">
        <v>1</v>
      </c>
      <c r="L1423" s="8" t="n">
        <v>1</v>
      </c>
      <c r="M1423" s="8" t="n">
        <v>1</v>
      </c>
      <c r="N1423" s="8" t="n">
        <v>1</v>
      </c>
      <c r="P1423" s="8" t="n">
        <v>1</v>
      </c>
      <c r="Q1423" s="8" t="n">
        <v>1</v>
      </c>
      <c r="R1423" s="8" t="n">
        <v>1</v>
      </c>
      <c r="S1423" s="8" t="n">
        <v>1</v>
      </c>
      <c r="T1423" s="8" t="n">
        <v>1</v>
      </c>
      <c r="U1423" s="8" t="n">
        <v>1</v>
      </c>
      <c r="W1423" s="8" t="n">
        <v>1</v>
      </c>
      <c r="X1423" s="8" t="n">
        <v>1</v>
      </c>
      <c r="Y1423" s="8" t="n">
        <v>1</v>
      </c>
      <c r="Z1423" s="8" t="n">
        <v>1</v>
      </c>
      <c r="AA1423" s="8" t="n">
        <v>1</v>
      </c>
      <c r="AB1423" s="8" t="n">
        <v>1</v>
      </c>
      <c r="AD1423" s="8" t="n">
        <v>1</v>
      </c>
      <c r="AE1423" s="8" t="n">
        <v>1</v>
      </c>
      <c r="AF1423" s="8" t="n">
        <v>1</v>
      </c>
      <c r="AG1423" s="8" t="n">
        <v>1</v>
      </c>
      <c r="AH1423" s="8" t="n">
        <v>1</v>
      </c>
      <c r="AI1423" s="8" t="n">
        <v>1</v>
      </c>
      <c r="AK1423" s="8">
        <f>IF(($B$1423&lt;&gt;2)+($I$1423&lt;&gt;2)+($P$1423&lt;&gt;2)+($W$1423&lt;&gt;2)+($AD$1423&lt;&gt;2)=0,2,IF((($B$1423&lt;&gt;2)*$B$1423+($I$1423&lt;&gt;2)*$I$1423+($P$1423&lt;&gt;2)*$P$1423+($W$1423&lt;&gt;2)*$W$1423+($AD$1423&lt;&gt;2)*$AD$1423)/(($B$1423&lt;&gt;2)+($I$1423&lt;&gt;2)+($P$1423&lt;&gt;2)+($W$1423&lt;&gt;2)+($AD$1423&lt;&gt;2))&gt;=0.5,1,0))</f>
        <v/>
      </c>
      <c r="AL1423" s="8">
        <f>IF(($C$1423&lt;&gt;2)+($J$1423&lt;&gt;2)+($Q$1423&lt;&gt;2)+($X$1423&lt;&gt;2)+($AE$1423&lt;&gt;2)=0,2,IF((($C$1423&lt;&gt;2)*$C$1423+($J$1423&lt;&gt;2)*$J$1423+($Q$1423&lt;&gt;2)*$Q$1423+($X$1423&lt;&gt;2)*$X$1423+($AE$1423&lt;&gt;2)*$AE$1423)/(($C$1423&lt;&gt;2)+($J$1423&lt;&gt;2)+($Q$1423&lt;&gt;2)+($X$1423&lt;&gt;2)+($AE$1423&lt;&gt;2))&gt;=0.5,1,0))</f>
        <v/>
      </c>
      <c r="AM1423" s="8">
        <f>IF(($D$1423&lt;&gt;2)+($K$1423&lt;&gt;2)+($R$1423&lt;&gt;2)+($Y$1423&lt;&gt;2)+($AF$1423&lt;&gt;2)=0,2,IF((($D$1423&lt;&gt;2)*$D$1423+($K$1423&lt;&gt;2)*$K$1423+($R$1423&lt;&gt;2)*$R$1423+($Y$1423&lt;&gt;2)*$Y$1423+($AF$1423&lt;&gt;2)*$AF$1423)/(($D$1423&lt;&gt;2)+($K$1423&lt;&gt;2)+($R$1423&lt;&gt;2)+($Y$1423&lt;&gt;2)+($AF$1423&lt;&gt;2))&gt;=0.5,1,0))</f>
        <v/>
      </c>
      <c r="AN1423" s="8">
        <f>IF(($E$1423&lt;&gt;2)+($L$1423&lt;&gt;2)+($S$1423&lt;&gt;2)+($Z$1423&lt;&gt;2)+($AG$1423&lt;&gt;2)=0,2,IF((($E$1423&lt;&gt;2)*$E$1423+($L$1423&lt;&gt;2)*$L$1423+($S$1423&lt;&gt;2)*$S$1423+($Z$1423&lt;&gt;2)*$Z$1423+($AG$1423&lt;&gt;2)*$AG$1423)/(($E$1423&lt;&gt;2)+($L$1423&lt;&gt;2)+($S$1423&lt;&gt;2)+($Z$1423&lt;&gt;2)+($AG$1423&lt;&gt;2))&gt;=0.5,1,0))</f>
        <v/>
      </c>
      <c r="AO1423" s="8">
        <f>IF(($F$1423&lt;&gt;2)+($M$1423&lt;&gt;2)+($T$1423&lt;&gt;2)+($AA$1423&lt;&gt;2)+($AH$1423&lt;&gt;2)=0,2,IF((($F$1423&lt;&gt;2)*$F$1423+($M$1423&lt;&gt;2)*$M$1423+($T$1423&lt;&gt;2)*$T$1423+($AA$1423&lt;&gt;2)*$AA$1423+($AH$1423&lt;&gt;2)*$AH$1423)/(($F$1423&lt;&gt;2)+($M$1423&lt;&gt;2)+($T$1423&lt;&gt;2)+($AA$1423&lt;&gt;2)+($AH$1423&lt;&gt;2))&gt;=0.5,1,0))</f>
        <v/>
      </c>
      <c r="AP1423" s="8">
        <f>IF(($G$1423&lt;&gt;2)+($N$1423&lt;&gt;2)+($U$1423&lt;&gt;2)+($AB$1423&lt;&gt;2)+($AI$1423&lt;&gt;2)=0,2,IF((($G$1423&lt;&gt;2)*$G$1423+($N$1423&lt;&gt;2)*$N$1423+($U$1423&lt;&gt;2)*$U$1423+($AB$1423&lt;&gt;2)*$AB$1423+($AI$1423&lt;&gt;2)*$AI$1423)/(($G$1423&lt;&gt;2)+($N$1423&lt;&gt;2)+($U$1423&lt;&gt;2)+($AB$1423&lt;&gt;2)+($AI$1423&lt;&gt;2))&gt;=0.5,1,0))</f>
        <v/>
      </c>
      <c r="AR1423" s="16">
        <f>'Ground truth'!$B$8</f>
        <v/>
      </c>
      <c r="AS1423" s="16">
        <f>'Ground truth'!$C$8</f>
        <v/>
      </c>
      <c r="AT1423" s="16">
        <f>'Ground truth'!$D$8</f>
        <v/>
      </c>
      <c r="AU1423" s="16">
        <f>'Ground truth'!$E$8</f>
        <v/>
      </c>
      <c r="AV1423" s="16">
        <f>'Ground truth'!$F$8</f>
        <v/>
      </c>
      <c r="AW1423" s="16">
        <f>'Ground truth'!$G$8</f>
        <v/>
      </c>
    </row>
    <row r="1425">
      <c r="A1425" s="17" t="inlineStr">
        <is>
          <t>metrics — confident-only (unsure excluded from denominators)</t>
        </is>
      </c>
      <c r="B1425" s="10" t="inlineStr">
        <is>
          <t>run 1</t>
        </is>
      </c>
      <c r="C1425" s="10" t="inlineStr">
        <is>
          <t>run 2</t>
        </is>
      </c>
      <c r="D1425" s="10" t="inlineStr">
        <is>
          <t>run 3</t>
        </is>
      </c>
      <c r="E1425" s="10" t="inlineStr">
        <is>
          <t>run 4</t>
        </is>
      </c>
      <c r="F1425" s="10" t="inlineStr">
        <is>
          <t>run 5</t>
        </is>
      </c>
      <c r="G1425" s="10" t="inlineStr">
        <is>
          <t>avg-matrix</t>
        </is>
      </c>
      <c r="H1425" s="10" t="inlineStr">
        <is>
          <t>mean</t>
        </is>
      </c>
      <c r="I1425" s="10" t="inlineStr">
        <is>
          <t>std (pop.)</t>
        </is>
      </c>
      <c r="J1425" s="17" t="inlineStr">
        <is>
          <t>notes</t>
        </is>
      </c>
    </row>
    <row r="1426">
      <c r="A1426" s="7" t="inlineStr">
        <is>
          <t>TP</t>
        </is>
      </c>
      <c r="B1426" s="7">
        <f>SUMPRODUCT(($B$1418:$G$1423=1)*('Ground truth'!$B$3:$G$8=1))</f>
        <v/>
      </c>
      <c r="C1426" s="7">
        <f>SUMPRODUCT(($I$1418:$N$1423=1)*('Ground truth'!$B$3:$G$8=1))</f>
        <v/>
      </c>
      <c r="D1426" s="7">
        <f>SUMPRODUCT(($P$1418:$U$1423=1)*('Ground truth'!$B$3:$G$8=1))</f>
        <v/>
      </c>
      <c r="E1426" s="7">
        <f>SUMPRODUCT(($W$1418:$AB$1423=1)*('Ground truth'!$B$3:$G$8=1))</f>
        <v/>
      </c>
      <c r="F1426" s="7">
        <f>SUMPRODUCT(($AD$1418:$AI$1423=1)*('Ground truth'!$B$3:$G$8=1))</f>
        <v/>
      </c>
      <c r="G1426" s="7">
        <f>SUMPRODUCT(($AK$1418:$AP$1423=1)*('Ground truth'!$B$3:$G$8=1))</f>
        <v/>
      </c>
      <c r="H1426" s="12">
        <f>AVERAGE($B$1426:$F$1426)</f>
        <v/>
      </c>
      <c r="I1426" s="12">
        <f>STDEV.P($B$1426:$F$1426)</f>
        <v/>
      </c>
    </row>
    <row r="1427">
      <c r="A1427" s="7" t="inlineStr">
        <is>
          <t>TN</t>
        </is>
      </c>
      <c r="B1427" s="7">
        <f>SUMPRODUCT(($B$1418:$G$1423=0)*('Ground truth'!$B$3:$G$8=0))</f>
        <v/>
      </c>
      <c r="C1427" s="7">
        <f>SUMPRODUCT(($I$1418:$N$1423=0)*('Ground truth'!$B$3:$G$8=0))</f>
        <v/>
      </c>
      <c r="D1427" s="7">
        <f>SUMPRODUCT(($P$1418:$U$1423=0)*('Ground truth'!$B$3:$G$8=0))</f>
        <v/>
      </c>
      <c r="E1427" s="7">
        <f>SUMPRODUCT(($W$1418:$AB$1423=0)*('Ground truth'!$B$3:$G$8=0))</f>
        <v/>
      </c>
      <c r="F1427" s="7">
        <f>SUMPRODUCT(($AD$1418:$AI$1423=0)*('Ground truth'!$B$3:$G$8=0))</f>
        <v/>
      </c>
      <c r="G1427" s="7">
        <f>SUMPRODUCT(($AK$1418:$AP$1423=0)*('Ground truth'!$B$3:$G$8=0))</f>
        <v/>
      </c>
      <c r="H1427" s="12">
        <f>AVERAGE($B$1427:$F$1427)</f>
        <v/>
      </c>
      <c r="I1427" s="12">
        <f>STDEV.P($B$1427:$F$1427)</f>
        <v/>
      </c>
    </row>
    <row r="1428">
      <c r="A1428" s="7" t="inlineStr">
        <is>
          <t>FP</t>
        </is>
      </c>
      <c r="B1428" s="7">
        <f>SUMPRODUCT(($B$1418:$G$1423=1)*('Ground truth'!$B$3:$G$8=0))</f>
        <v/>
      </c>
      <c r="C1428" s="7">
        <f>SUMPRODUCT(($I$1418:$N$1423=1)*('Ground truth'!$B$3:$G$8=0))</f>
        <v/>
      </c>
      <c r="D1428" s="7">
        <f>SUMPRODUCT(($P$1418:$U$1423=1)*('Ground truth'!$B$3:$G$8=0))</f>
        <v/>
      </c>
      <c r="E1428" s="7">
        <f>SUMPRODUCT(($W$1418:$AB$1423=1)*('Ground truth'!$B$3:$G$8=0))</f>
        <v/>
      </c>
      <c r="F1428" s="7">
        <f>SUMPRODUCT(($AD$1418:$AI$1423=1)*('Ground truth'!$B$3:$G$8=0))</f>
        <v/>
      </c>
      <c r="G1428" s="7">
        <f>SUMPRODUCT(($AK$1418:$AP$1423=1)*('Ground truth'!$B$3:$G$8=0))</f>
        <v/>
      </c>
      <c r="H1428" s="12">
        <f>AVERAGE($B$1428:$F$1428)</f>
        <v/>
      </c>
      <c r="I1428" s="12">
        <f>STDEV.P($B$1428:$F$1428)</f>
        <v/>
      </c>
    </row>
    <row r="1429">
      <c r="A1429" s="7" t="inlineStr">
        <is>
          <t>FN</t>
        </is>
      </c>
      <c r="B1429" s="7">
        <f>SUMPRODUCT(($B$1418:$G$1423=0)*('Ground truth'!$B$3:$G$8=1))</f>
        <v/>
      </c>
      <c r="C1429" s="7">
        <f>SUMPRODUCT(($I$1418:$N$1423=0)*('Ground truth'!$B$3:$G$8=1))</f>
        <v/>
      </c>
      <c r="D1429" s="7">
        <f>SUMPRODUCT(($P$1418:$U$1423=0)*('Ground truth'!$B$3:$G$8=1))</f>
        <v/>
      </c>
      <c r="E1429" s="7">
        <f>SUMPRODUCT(($W$1418:$AB$1423=0)*('Ground truth'!$B$3:$G$8=1))</f>
        <v/>
      </c>
      <c r="F1429" s="7">
        <f>SUMPRODUCT(($AD$1418:$AI$1423=0)*('Ground truth'!$B$3:$G$8=1))</f>
        <v/>
      </c>
      <c r="G1429" s="7">
        <f>SUMPRODUCT(($AK$1418:$AP$1423=0)*('Ground truth'!$B$3:$G$8=1))</f>
        <v/>
      </c>
      <c r="H1429" s="12">
        <f>AVERAGE($B$1429:$F$1429)</f>
        <v/>
      </c>
      <c r="I1429" s="12">
        <f>STDEV.P($B$1429:$F$1429)</f>
        <v/>
      </c>
    </row>
    <row r="1430">
      <c r="A1430" s="4" t="inlineStr">
        <is>
          <t>Precision</t>
        </is>
      </c>
      <c r="B1430" s="12">
        <f>IFERROR($B$1426/($B$1426+$B$1428),0)</f>
        <v/>
      </c>
      <c r="C1430" s="12">
        <f>IFERROR($C$1426/($C$1426+$C$1428),0)</f>
        <v/>
      </c>
      <c r="D1430" s="12">
        <f>IFERROR($D$1426/($D$1426+$D$1428),0)</f>
        <v/>
      </c>
      <c r="E1430" s="12">
        <f>IFERROR($E$1426/($E$1426+$E$1428),0)</f>
        <v/>
      </c>
      <c r="F1430" s="12">
        <f>IFERROR($F$1426/($F$1426+$F$1428),0)</f>
        <v/>
      </c>
      <c r="G1430" s="12">
        <f>IFERROR($G$1426/($G$1426+$G$1428),0)</f>
        <v/>
      </c>
      <c r="H1430" s="18">
        <f>AVERAGE($B$1430:$F$1430)</f>
        <v/>
      </c>
      <c r="I1430" s="18">
        <f>STDEV.P($B$1430:$F$1430)</f>
        <v/>
      </c>
    </row>
    <row r="1431">
      <c r="A1431" s="4" t="inlineStr">
        <is>
          <t>Recall</t>
        </is>
      </c>
      <c r="B1431" s="12">
        <f>IFERROR($B$1426/($B$1426+$B$1429),0)</f>
        <v/>
      </c>
      <c r="C1431" s="12">
        <f>IFERROR($C$1426/($C$1426+$C$1429),0)</f>
        <v/>
      </c>
      <c r="D1431" s="12">
        <f>IFERROR($D$1426/($D$1426+$D$1429),0)</f>
        <v/>
      </c>
      <c r="E1431" s="12">
        <f>IFERROR($E$1426/($E$1426+$E$1429),0)</f>
        <v/>
      </c>
      <c r="F1431" s="12">
        <f>IFERROR($F$1426/($F$1426+$F$1429),0)</f>
        <v/>
      </c>
      <c r="G1431" s="12">
        <f>IFERROR($G$1426/($G$1426+$G$1429),0)</f>
        <v/>
      </c>
      <c r="H1431" s="18">
        <f>AVERAGE($B$1431:$F$1431)</f>
        <v/>
      </c>
      <c r="I1431" s="18">
        <f>STDEV.P($B$1431:$F$1431)</f>
        <v/>
      </c>
    </row>
    <row r="1432">
      <c r="A1432" s="4" t="inlineStr">
        <is>
          <t>F1</t>
        </is>
      </c>
      <c r="B1432" s="12">
        <f>IFERROR(2*$B$1430*$B$1431/($B$1430+$B$1431),0)</f>
        <v/>
      </c>
      <c r="C1432" s="12">
        <f>IFERROR(2*$C$1430*$C$1431/($C$1430+$C$1431),0)</f>
        <v/>
      </c>
      <c r="D1432" s="12">
        <f>IFERROR(2*$D$1430*$D$1431/($D$1430+$D$1431),0)</f>
        <v/>
      </c>
      <c r="E1432" s="12">
        <f>IFERROR(2*$E$1430*$E$1431/($E$1430+$E$1431),0)</f>
        <v/>
      </c>
      <c r="F1432" s="12">
        <f>IFERROR(2*$F$1430*$F$1431/($F$1430+$F$1431),0)</f>
        <v/>
      </c>
      <c r="G1432" s="12">
        <f>IFERROR(2*$G$1430*$G$1431/($G$1430+$G$1431),0)</f>
        <v/>
      </c>
      <c r="H1432" s="18">
        <f>AVERAGE($B$1432:$F$1432)</f>
        <v/>
      </c>
      <c r="I1432" s="18">
        <f>STDEV.P($B$1432:$F$1432)</f>
        <v/>
      </c>
    </row>
    <row r="1433">
      <c r="A1433" s="4" t="inlineStr">
        <is>
          <t>Accuracy</t>
        </is>
      </c>
      <c r="B1433" s="12">
        <f>IFERROR(($B$1426+$B$1427)/($B$1426+$B$1427+$B$1428+$B$1429),0)</f>
        <v/>
      </c>
      <c r="C1433" s="12">
        <f>IFERROR(($C$1426+$C$1427)/($C$1426+$C$1427+$C$1428+$C$1429),0)</f>
        <v/>
      </c>
      <c r="D1433" s="12">
        <f>IFERROR(($D$1426+$D$1427)/($D$1426+$D$1427+$D$1428+$D$1429),0)</f>
        <v/>
      </c>
      <c r="E1433" s="12">
        <f>IFERROR(($E$1426+$E$1427)/($E$1426+$E$1427+$E$1428+$E$1429),0)</f>
        <v/>
      </c>
      <c r="F1433" s="12">
        <f>IFERROR(($F$1426+$F$1427)/($F$1426+$F$1427+$F$1428+$F$1429),0)</f>
        <v/>
      </c>
      <c r="G1433" s="12">
        <f>IFERROR(($G$1426+$G$1427)/($G$1426+$G$1427+$G$1428+$G$1429),0)</f>
        <v/>
      </c>
      <c r="H1433" s="18">
        <f>AVERAGE($B$1433:$F$1433)</f>
        <v/>
      </c>
      <c r="I1433" s="18">
        <f>STDEV.P($B$1433:$F$1433)</f>
        <v/>
      </c>
    </row>
    <row r="1434">
      <c r="A1434" s="4" t="inlineStr">
        <is>
          <t>Edit distance</t>
        </is>
      </c>
      <c r="B1434" s="12">
        <f>SUMPRODUCT(ABS('Ground truth'!$B$3:$G$8-$B$1418:$G$1423))</f>
        <v/>
      </c>
      <c r="C1434" s="12">
        <f>SUMPRODUCT(ABS('Ground truth'!$B$3:$G$8-$I$1418:$N$1423))</f>
        <v/>
      </c>
      <c r="D1434" s="12">
        <f>SUMPRODUCT(ABS('Ground truth'!$B$3:$G$8-$P$1418:$U$1423))</f>
        <v/>
      </c>
      <c r="E1434" s="12">
        <f>SUMPRODUCT(ABS('Ground truth'!$B$3:$G$8-$W$1418:$AB$1423))</f>
        <v/>
      </c>
      <c r="F1434" s="12">
        <f>SUMPRODUCT(ABS('Ground truth'!$B$3:$G$8-$AD$1418:$AI$1423))</f>
        <v/>
      </c>
      <c r="G1434" s="12">
        <f>SUMPRODUCT(ABS('Ground truth'!$B$3:$G$8-$AK$1418:$AP$1423))</f>
        <v/>
      </c>
      <c r="H1434" s="18">
        <f>AVERAGE($B$1434:$F$1434)</f>
        <v/>
      </c>
      <c r="I1434" s="18">
        <f>STDEV.P($B$1434:$F$1434)</f>
        <v/>
      </c>
    </row>
    <row r="1435">
      <c r="A1435" s="4" t="inlineStr">
        <is>
          <t>Spectral distance</t>
        </is>
      </c>
      <c r="B1435" s="12">
        <f>SQRT(SUMPRODUCT(('Ground truth'!$J$3:$J$8-$B$1445:$B$1450)^2))</f>
        <v/>
      </c>
      <c r="C1435" s="12">
        <f>SQRT(SUMPRODUCT(('Ground truth'!$J$3:$J$8-$C$1445:$C$1450)^2))</f>
        <v/>
      </c>
      <c r="D1435" s="12">
        <f>SQRT(SUMPRODUCT(('Ground truth'!$J$3:$J$8-$D$1445:$D$1450)^2))</f>
        <v/>
      </c>
      <c r="E1435" s="12">
        <f>SQRT(SUMPRODUCT(('Ground truth'!$J$3:$J$8-$E$1445:$E$1450)^2))</f>
        <v/>
      </c>
      <c r="F1435" s="12">
        <f>SQRT(SUMPRODUCT(('Ground truth'!$J$3:$J$8-$F$1445:$F$1450)^2))</f>
        <v/>
      </c>
      <c r="G1435" s="12">
        <f>SQRT(SUMPRODUCT(('Ground truth'!$J$3:$J$8-$G$1445:$G$1450)^2))</f>
        <v/>
      </c>
      <c r="H1435" s="18">
        <f>AVERAGE($B$1435:$F$1435)</f>
        <v/>
      </c>
      <c r="I1435" s="18">
        <f>STDEV.P($B$1435:$F$1435)</f>
        <v/>
      </c>
    </row>
    <row r="1436">
      <c r="A1436" s="4" t="inlineStr">
        <is>
          <t>Unsure cells</t>
        </is>
      </c>
      <c r="B1436" s="7">
        <f>COUNTIF($B$1418:$G$1423,2)</f>
        <v/>
      </c>
      <c r="C1436" s="7">
        <f>COUNTIF($I$1418:$N$1423,2)</f>
        <v/>
      </c>
      <c r="D1436" s="7">
        <f>COUNTIF($P$1418:$U$1423,2)</f>
        <v/>
      </c>
      <c r="E1436" s="7">
        <f>COUNTIF($W$1418:$AB$1423,2)</f>
        <v/>
      </c>
      <c r="F1436" s="7">
        <f>COUNTIF($AD$1418:$AI$1423,2)</f>
        <v/>
      </c>
      <c r="G1436" s="7">
        <f>COUNTIF($AK$1418:$AP$1423,2)</f>
        <v/>
      </c>
      <c r="H1436" s="12">
        <f>AVERAGE($B$1436:$F$1436)</f>
        <v/>
      </c>
      <c r="I1436" s="12">
        <f>STDEV.P($B$1436:$F$1436)</f>
        <v/>
      </c>
    </row>
    <row r="1437">
      <c r="A1437" s="3" t="inlineStr">
        <is>
          <t>eigenvalues (real part, numpy order; pasted)</t>
        </is>
      </c>
    </row>
    <row r="1438">
      <c r="A1438" s="3" t="inlineStr">
        <is>
          <t xml:space="preserve">  λ1</t>
        </is>
      </c>
      <c r="B1438" s="19" t="n">
        <v>5.119026675525921</v>
      </c>
      <c r="C1438" s="19" t="n">
        <v>5.701562118716422</v>
      </c>
      <c r="D1438" s="19" t="n">
        <v>5.701562118716422</v>
      </c>
      <c r="E1438" s="19" t="n">
        <v>5.701562118716422</v>
      </c>
      <c r="F1438" s="19" t="n">
        <v>5.701562118716422</v>
      </c>
      <c r="G1438" s="19" t="n">
        <v>5.701562118716422</v>
      </c>
    </row>
    <row r="1439">
      <c r="A1439" s="3" t="inlineStr">
        <is>
          <t xml:space="preserve">  λ2</t>
        </is>
      </c>
      <c r="B1439" s="19" t="n">
        <v>1.618033988749894</v>
      </c>
      <c r="C1439" s="19" t="n">
        <v>-0.7015621187164238</v>
      </c>
      <c r="D1439" s="19" t="n">
        <v>-0.7015621187164238</v>
      </c>
      <c r="E1439" s="19" t="n">
        <v>-0.7015621187164238</v>
      </c>
      <c r="F1439" s="19" t="n">
        <v>-0.7015621187164238</v>
      </c>
      <c r="G1439" s="19" t="n">
        <v>-0.7015621187164238</v>
      </c>
    </row>
    <row r="1440">
      <c r="A1440" s="3" t="inlineStr">
        <is>
          <t xml:space="preserve">  λ3</t>
        </is>
      </c>
      <c r="B1440" s="19" t="n">
        <v>0.5683728862102544</v>
      </c>
      <c r="C1440" s="19" t="n">
        <v>1</v>
      </c>
      <c r="D1440" s="19" t="n">
        <v>1</v>
      </c>
      <c r="E1440" s="19" t="n">
        <v>1</v>
      </c>
      <c r="F1440" s="19" t="n">
        <v>1</v>
      </c>
      <c r="G1440" s="19" t="n">
        <v>1</v>
      </c>
    </row>
    <row r="1441">
      <c r="A1441" s="3" t="inlineStr">
        <is>
          <t xml:space="preserve">  λ4</t>
        </is>
      </c>
      <c r="B1441" s="19" t="n">
        <v>-0.6873995617361734</v>
      </c>
      <c r="C1441" s="19" t="n">
        <v>-1.195953293562617e-17</v>
      </c>
      <c r="D1441" s="19" t="n">
        <v>-1.195953293562617e-17</v>
      </c>
      <c r="E1441" s="19" t="n">
        <v>-1.195953293562617e-17</v>
      </c>
      <c r="F1441" s="19" t="n">
        <v>-1.195953293562617e-17</v>
      </c>
      <c r="G1441" s="19" t="n">
        <v>-1.195953293562617e-17</v>
      </c>
    </row>
    <row r="1442">
      <c r="A1442" s="3" t="inlineStr">
        <is>
          <t xml:space="preserve">  λ5</t>
        </is>
      </c>
      <c r="B1442" s="19" t="n">
        <v>-0.6180339887498948</v>
      </c>
      <c r="C1442" s="19" t="n">
        <v>-1.195953293562617e-17</v>
      </c>
      <c r="D1442" s="19" t="n">
        <v>-1.195953293562617e-17</v>
      </c>
      <c r="E1442" s="19" t="n">
        <v>-1.195953293562617e-17</v>
      </c>
      <c r="F1442" s="19" t="n">
        <v>-1.195953293562617e-17</v>
      </c>
      <c r="G1442" s="19" t="n">
        <v>-1.195953293562617e-17</v>
      </c>
    </row>
    <row r="1443">
      <c r="A1443" s="3" t="inlineStr">
        <is>
          <t xml:space="preserve">  λ6</t>
        </is>
      </c>
      <c r="B1443" s="19" t="n">
        <v>-5.444682588318124e-33</v>
      </c>
      <c r="C1443" s="19" t="n">
        <v>3.959691675014864e-18</v>
      </c>
      <c r="D1443" s="19" t="n">
        <v>3.959691675014864e-18</v>
      </c>
      <c r="E1443" s="19" t="n">
        <v>3.959691675014864e-18</v>
      </c>
      <c r="F1443" s="19" t="n">
        <v>3.959691675014864e-18</v>
      </c>
      <c r="G1443" s="19" t="n">
        <v>3.959691675014864e-18</v>
      </c>
    </row>
    <row r="1444">
      <c r="A1444" s="3" t="inlineStr">
        <is>
          <t>eigenvalues sorted desc (LARGE)</t>
        </is>
      </c>
    </row>
    <row r="1445">
      <c r="A1445" s="3" t="inlineStr">
        <is>
          <t xml:space="preserve">  λ(1)</t>
        </is>
      </c>
      <c r="B1445" s="19">
        <f>LARGE($B$1438:$B$1443,1)</f>
        <v/>
      </c>
      <c r="C1445" s="19">
        <f>LARGE($C$1438:$C$1443,1)</f>
        <v/>
      </c>
      <c r="D1445" s="19">
        <f>LARGE($D$1438:$D$1443,1)</f>
        <v/>
      </c>
      <c r="E1445" s="19">
        <f>LARGE($E$1438:$E$1443,1)</f>
        <v/>
      </c>
      <c r="F1445" s="19">
        <f>LARGE($F$1438:$F$1443,1)</f>
        <v/>
      </c>
      <c r="G1445" s="19">
        <f>LARGE($G$1438:$G$1443,1)</f>
        <v/>
      </c>
    </row>
    <row r="1446">
      <c r="A1446" s="3" t="inlineStr">
        <is>
          <t xml:space="preserve">  λ(2)</t>
        </is>
      </c>
      <c r="B1446" s="19">
        <f>LARGE($B$1438:$B$1443,2)</f>
        <v/>
      </c>
      <c r="C1446" s="19">
        <f>LARGE($C$1438:$C$1443,2)</f>
        <v/>
      </c>
      <c r="D1446" s="19">
        <f>LARGE($D$1438:$D$1443,2)</f>
        <v/>
      </c>
      <c r="E1446" s="19">
        <f>LARGE($E$1438:$E$1443,2)</f>
        <v/>
      </c>
      <c r="F1446" s="19">
        <f>LARGE($F$1438:$F$1443,2)</f>
        <v/>
      </c>
      <c r="G1446" s="19">
        <f>LARGE($G$1438:$G$1443,2)</f>
        <v/>
      </c>
    </row>
    <row r="1447">
      <c r="A1447" s="3" t="inlineStr">
        <is>
          <t xml:space="preserve">  λ(3)</t>
        </is>
      </c>
      <c r="B1447" s="19">
        <f>LARGE($B$1438:$B$1443,3)</f>
        <v/>
      </c>
      <c r="C1447" s="19">
        <f>LARGE($C$1438:$C$1443,3)</f>
        <v/>
      </c>
      <c r="D1447" s="19">
        <f>LARGE($D$1438:$D$1443,3)</f>
        <v/>
      </c>
      <c r="E1447" s="19">
        <f>LARGE($E$1438:$E$1443,3)</f>
        <v/>
      </c>
      <c r="F1447" s="19">
        <f>LARGE($F$1438:$F$1443,3)</f>
        <v/>
      </c>
      <c r="G1447" s="19">
        <f>LARGE($G$1438:$G$1443,3)</f>
        <v/>
      </c>
    </row>
    <row r="1448">
      <c r="A1448" s="3" t="inlineStr">
        <is>
          <t xml:space="preserve">  λ(4)</t>
        </is>
      </c>
      <c r="B1448" s="19">
        <f>LARGE($B$1438:$B$1443,4)</f>
        <v/>
      </c>
      <c r="C1448" s="19">
        <f>LARGE($C$1438:$C$1443,4)</f>
        <v/>
      </c>
      <c r="D1448" s="19">
        <f>LARGE($D$1438:$D$1443,4)</f>
        <v/>
      </c>
      <c r="E1448" s="19">
        <f>LARGE($E$1438:$E$1443,4)</f>
        <v/>
      </c>
      <c r="F1448" s="19">
        <f>LARGE($F$1438:$F$1443,4)</f>
        <v/>
      </c>
      <c r="G1448" s="19">
        <f>LARGE($G$1438:$G$1443,4)</f>
        <v/>
      </c>
    </row>
    <row r="1449">
      <c r="A1449" s="3" t="inlineStr">
        <is>
          <t xml:space="preserve">  λ(5)</t>
        </is>
      </c>
      <c r="B1449" s="19">
        <f>LARGE($B$1438:$B$1443,5)</f>
        <v/>
      </c>
      <c r="C1449" s="19">
        <f>LARGE($C$1438:$C$1443,5)</f>
        <v/>
      </c>
      <c r="D1449" s="19">
        <f>LARGE($D$1438:$D$1443,5)</f>
        <v/>
      </c>
      <c r="E1449" s="19">
        <f>LARGE($E$1438:$E$1443,5)</f>
        <v/>
      </c>
      <c r="F1449" s="19">
        <f>LARGE($F$1438:$F$1443,5)</f>
        <v/>
      </c>
      <c r="G1449" s="19">
        <f>LARGE($G$1438:$G$1443,5)</f>
        <v/>
      </c>
    </row>
    <row r="1450">
      <c r="A1450" s="3" t="inlineStr">
        <is>
          <t xml:space="preserve">  λ(6)</t>
        </is>
      </c>
      <c r="B1450" s="19">
        <f>LARGE($B$1438:$B$1443,6)</f>
        <v/>
      </c>
      <c r="C1450" s="19">
        <f>LARGE($C$1438:$C$1443,6)</f>
        <v/>
      </c>
      <c r="D1450" s="19">
        <f>LARGE($D$1438:$D$1443,6)</f>
        <v/>
      </c>
      <c r="E1450" s="19">
        <f>LARGE($E$1438:$E$1443,6)</f>
        <v/>
      </c>
      <c r="F1450" s="19">
        <f>LARGE($F$1438:$F$1443,6)</f>
        <v/>
      </c>
      <c r="G1450" s="19">
        <f>LARGE($G$1438:$G$1443,6)</f>
        <v/>
      </c>
    </row>
    <row r="1451">
      <c r="A1451" s="3" t="inlineStr">
        <is>
          <t>check: Σeig − trace (→0)</t>
        </is>
      </c>
      <c r="B1451" s="3">
        <f>ROUND(SUM($B$1438:$B$1443)-($B$1418+$C$1419+$D$1420+$E$1421+$F$1422+$G$1423),6)</f>
        <v/>
      </c>
      <c r="C1451" s="3">
        <f>ROUND(SUM($C$1438:$C$1443)-($I$1418+$J$1419+$K$1420+$L$1421+$M$1422+$N$1423),6)</f>
        <v/>
      </c>
      <c r="D1451" s="3">
        <f>ROUND(SUM($D$1438:$D$1443)-($P$1418+$Q$1419+$R$1420+$S$1421+$T$1422+$U$1423),6)</f>
        <v/>
      </c>
      <c r="E1451" s="3">
        <f>ROUND(SUM($E$1438:$E$1443)-($W$1418+$X$1419+$Y$1420+$Z$1421+$AA$1422+$AB$1423),6)</f>
        <v/>
      </c>
      <c r="F1451" s="3">
        <f>ROUND(SUM($F$1438:$F$1443)-($AD$1418+$AE$1419+$AF$1420+$AG$1421+$AH$1422+$AI$1423),6)</f>
        <v/>
      </c>
      <c r="G1451" s="3">
        <f>ROUND(SUM($G$1438:$G$1443)-($AK$1418+$AL$1419+$AM$1420+$AN$1421+$AO$1422+$AP$1423),6)</f>
        <v/>
      </c>
    </row>
    <row r="1452">
      <c r="A1452" s="3" t="inlineStr">
        <is>
          <t>check: Πeig − det (→0)</t>
        </is>
      </c>
      <c r="B1452" s="3">
        <f>ROUND(MDETERM($B$1418:$G$1423)-PRODUCT($B$1438:$B$1443),6)</f>
        <v/>
      </c>
      <c r="C1452" s="3">
        <f>ROUND(MDETERM($I$1418:$N$1423)-PRODUCT($C$1438:$C$1443),6)</f>
        <v/>
      </c>
      <c r="D1452" s="3">
        <f>ROUND(MDETERM($P$1418:$U$1423)-PRODUCT($D$1438:$D$1443),6)</f>
        <v/>
      </c>
      <c r="E1452" s="3">
        <f>ROUND(MDETERM($W$1418:$AB$1423)-PRODUCT($E$1438:$E$1443),6)</f>
        <v/>
      </c>
      <c r="F1452" s="3">
        <f>ROUND(MDETERM($AD$1418:$AI$1423)-PRODUCT($F$1438:$F$1443),6)</f>
        <v/>
      </c>
      <c r="G1452" s="3">
        <f>ROUND(MDETERM($AK$1418:$AP$1423)-PRODUCT($G$1438:$G$1443),6)</f>
        <v/>
      </c>
    </row>
    <row r="1453">
      <c r="A1453" s="3" t="inlineStr">
        <is>
          <t>complex eigenvalues?</t>
        </is>
      </c>
      <c r="B1453" s="3" t="inlineStr"/>
      <c r="C1453" s="3" t="inlineStr"/>
      <c r="D1453" s="3" t="inlineStr"/>
      <c r="E1453" s="3" t="inlineStr"/>
      <c r="F1453" s="3" t="inlineStr"/>
      <c r="G1453" s="3" t="inlineStr"/>
    </row>
    <row r="1454">
      <c r="A1454" s="3" t="inlineStr">
        <is>
          <t>check: det(M − λᵢI) per sorted λ (→0)</t>
        </is>
      </c>
    </row>
    <row r="1455">
      <c r="A1455" s="3" t="inlineStr">
        <is>
          <t xml:space="preserve">  det(M − λ(1)I)</t>
        </is>
      </c>
      <c r="B1455" s="3">
        <f t="array" ref="B1455">ROUND(MDETERM($B$1418:$G$1423-$B$1445*MUNIT(6)),6)</f>
        <v/>
      </c>
      <c r="C1455" s="3">
        <f t="array" ref="C1455">ROUND(MDETERM($I$1418:$N$1423-$C$1445*MUNIT(6)),6)</f>
        <v/>
      </c>
      <c r="D1455" s="3">
        <f t="array" ref="D1455">ROUND(MDETERM($P$1418:$U$1423-$D$1445*MUNIT(6)),6)</f>
        <v/>
      </c>
      <c r="E1455" s="3">
        <f t="array" ref="E1455">ROUND(MDETERM($W$1418:$AB$1423-$E$1445*MUNIT(6)),6)</f>
        <v/>
      </c>
      <c r="F1455" s="3">
        <f t="array" ref="F1455">ROUND(MDETERM($AD$1418:$AI$1423-$F$1445*MUNIT(6)),6)</f>
        <v/>
      </c>
      <c r="G1455" s="3">
        <f t="array" ref="G1455">ROUND(MDETERM($AK$1418:$AP$1423-$G$1445*MUNIT(6)),6)</f>
        <v/>
      </c>
    </row>
    <row r="1456">
      <c r="A1456" s="3" t="inlineStr">
        <is>
          <t xml:space="preserve">  det(M − λ(2)I)</t>
        </is>
      </c>
      <c r="B1456" s="3">
        <f t="array" ref="B1456">ROUND(MDETERM($B$1418:$G$1423-$B$1446*MUNIT(6)),6)</f>
        <v/>
      </c>
      <c r="C1456" s="3">
        <f t="array" ref="C1456">ROUND(MDETERM($I$1418:$N$1423-$C$1446*MUNIT(6)),6)</f>
        <v/>
      </c>
      <c r="D1456" s="3">
        <f t="array" ref="D1456">ROUND(MDETERM($P$1418:$U$1423-$D$1446*MUNIT(6)),6)</f>
        <v/>
      </c>
      <c r="E1456" s="3">
        <f t="array" ref="E1456">ROUND(MDETERM($W$1418:$AB$1423-$E$1446*MUNIT(6)),6)</f>
        <v/>
      </c>
      <c r="F1456" s="3">
        <f t="array" ref="F1456">ROUND(MDETERM($AD$1418:$AI$1423-$F$1446*MUNIT(6)),6)</f>
        <v/>
      </c>
      <c r="G1456" s="3">
        <f t="array" ref="G1456">ROUND(MDETERM($AK$1418:$AP$1423-$G$1446*MUNIT(6)),6)</f>
        <v/>
      </c>
    </row>
    <row r="1457">
      <c r="A1457" s="3" t="inlineStr">
        <is>
          <t xml:space="preserve">  det(M − λ(3)I)</t>
        </is>
      </c>
      <c r="B1457" s="3">
        <f t="array" ref="B1457">ROUND(MDETERM($B$1418:$G$1423-$B$1447*MUNIT(6)),6)</f>
        <v/>
      </c>
      <c r="C1457" s="3">
        <f t="array" ref="C1457">ROUND(MDETERM($I$1418:$N$1423-$C$1447*MUNIT(6)),6)</f>
        <v/>
      </c>
      <c r="D1457" s="3">
        <f t="array" ref="D1457">ROUND(MDETERM($P$1418:$U$1423-$D$1447*MUNIT(6)),6)</f>
        <v/>
      </c>
      <c r="E1457" s="3">
        <f t="array" ref="E1457">ROUND(MDETERM($W$1418:$AB$1423-$E$1447*MUNIT(6)),6)</f>
        <v/>
      </c>
      <c r="F1457" s="3">
        <f t="array" ref="F1457">ROUND(MDETERM($AD$1418:$AI$1423-$F$1447*MUNIT(6)),6)</f>
        <v/>
      </c>
      <c r="G1457" s="3">
        <f t="array" ref="G1457">ROUND(MDETERM($AK$1418:$AP$1423-$G$1447*MUNIT(6)),6)</f>
        <v/>
      </c>
    </row>
    <row r="1458">
      <c r="A1458" s="3" t="inlineStr">
        <is>
          <t xml:space="preserve">  det(M − λ(4)I)</t>
        </is>
      </c>
      <c r="B1458" s="3">
        <f t="array" ref="B1458">ROUND(MDETERM($B$1418:$G$1423-$B$1448*MUNIT(6)),6)</f>
        <v/>
      </c>
      <c r="C1458" s="3">
        <f t="array" ref="C1458">ROUND(MDETERM($I$1418:$N$1423-$C$1448*MUNIT(6)),6)</f>
        <v/>
      </c>
      <c r="D1458" s="3">
        <f t="array" ref="D1458">ROUND(MDETERM($P$1418:$U$1423-$D$1448*MUNIT(6)),6)</f>
        <v/>
      </c>
      <c r="E1458" s="3">
        <f t="array" ref="E1458">ROUND(MDETERM($W$1418:$AB$1423-$E$1448*MUNIT(6)),6)</f>
        <v/>
      </c>
      <c r="F1458" s="3">
        <f t="array" ref="F1458">ROUND(MDETERM($AD$1418:$AI$1423-$F$1448*MUNIT(6)),6)</f>
        <v/>
      </c>
      <c r="G1458" s="3">
        <f t="array" ref="G1458">ROUND(MDETERM($AK$1418:$AP$1423-$G$1448*MUNIT(6)),6)</f>
        <v/>
      </c>
    </row>
    <row r="1459">
      <c r="A1459" s="3" t="inlineStr">
        <is>
          <t xml:space="preserve">  det(M − λ(5)I)</t>
        </is>
      </c>
      <c r="B1459" s="3">
        <f t="array" ref="B1459">ROUND(MDETERM($B$1418:$G$1423-$B$1449*MUNIT(6)),6)</f>
        <v/>
      </c>
      <c r="C1459" s="3">
        <f t="array" ref="C1459">ROUND(MDETERM($I$1418:$N$1423-$C$1449*MUNIT(6)),6)</f>
        <v/>
      </c>
      <c r="D1459" s="3">
        <f t="array" ref="D1459">ROUND(MDETERM($P$1418:$U$1423-$D$1449*MUNIT(6)),6)</f>
        <v/>
      </c>
      <c r="E1459" s="3">
        <f t="array" ref="E1459">ROUND(MDETERM($W$1418:$AB$1423-$E$1449*MUNIT(6)),6)</f>
        <v/>
      </c>
      <c r="F1459" s="3">
        <f t="array" ref="F1459">ROUND(MDETERM($AD$1418:$AI$1423-$F$1449*MUNIT(6)),6)</f>
        <v/>
      </c>
      <c r="G1459" s="3">
        <f t="array" ref="G1459">ROUND(MDETERM($AK$1418:$AP$1423-$G$1449*MUNIT(6)),6)</f>
        <v/>
      </c>
    </row>
    <row r="1460">
      <c r="A1460" s="3" t="inlineStr">
        <is>
          <t xml:space="preserve">  det(M − λ(6)I)</t>
        </is>
      </c>
      <c r="B1460" s="3">
        <f t="array" ref="B1460">ROUND(MDETERM($B$1418:$G$1423-$B$1450*MUNIT(6)),6)</f>
        <v/>
      </c>
      <c r="C1460" s="3">
        <f t="array" ref="C1460">ROUND(MDETERM($I$1418:$N$1423-$C$1450*MUNIT(6)),6)</f>
        <v/>
      </c>
      <c r="D1460" s="3">
        <f t="array" ref="D1460">ROUND(MDETERM($P$1418:$U$1423-$D$1450*MUNIT(6)),6)</f>
        <v/>
      </c>
      <c r="E1460" s="3">
        <f t="array" ref="E1460">ROUND(MDETERM($W$1418:$AB$1423-$E$1450*MUNIT(6)),6)</f>
        <v/>
      </c>
      <c r="F1460" s="3">
        <f t="array" ref="F1460">ROUND(MDETERM($AD$1418:$AI$1423-$F$1450*MUNIT(6)),6)</f>
        <v/>
      </c>
      <c r="G1460" s="3">
        <f t="array" ref="G1460">ROUND(MDETERM($AK$1418:$AP$1423-$G$1450*MUNIT(6)),6)</f>
        <v/>
      </c>
    </row>
    <row r="1464" ht="16" customHeight="1">
      <c r="A1464" s="14" t="inlineStr">
        <is>
          <t>RAG R1-R2-R3 | gpt4-turbo-preview</t>
        </is>
      </c>
      <c r="B1464" s="9" t="inlineStr">
        <is>
          <t>run 1 (raw, pasted)</t>
        </is>
      </c>
      <c r="I1464" s="9" t="inlineStr">
        <is>
          <t>run 2 (raw, pasted)</t>
        </is>
      </c>
      <c r="P1464" s="9" t="inlineStr">
        <is>
          <t>run 3 (raw, pasted)</t>
        </is>
      </c>
      <c r="W1464" s="9" t="inlineStr">
        <is>
          <t>run 4 (raw, pasted)</t>
        </is>
      </c>
      <c r="AD1464" s="9" t="inlineStr">
        <is>
          <t>run 5 (raw, pasted)</t>
        </is>
      </c>
      <c r="AK1464" s="9" t="inlineStr">
        <is>
          <t>Step2 average matrix (formula)</t>
        </is>
      </c>
      <c r="AR1464" s="9" t="inlineStr">
        <is>
          <t>ground truth (reference)</t>
        </is>
      </c>
    </row>
    <row r="1465" ht="60" customHeight="1">
      <c r="B1465" s="15" t="inlineStr">
        <is>
          <t>structure</t>
        </is>
      </c>
      <c r="C1465" s="15" t="inlineStr">
        <is>
          <t>power system</t>
        </is>
      </c>
      <c r="D1465" s="15" t="inlineStr">
        <is>
          <t>command and data handling (C&amp;DH)</t>
        </is>
      </c>
      <c r="E1465" s="15" t="inlineStr">
        <is>
          <t>communication system</t>
        </is>
      </c>
      <c r="F1465" s="15" t="inlineStr">
        <is>
          <t>attitude determination and control system (ADCS)</t>
        </is>
      </c>
      <c r="G1465" s="15" t="inlineStr">
        <is>
          <t>payload</t>
        </is>
      </c>
      <c r="I1465" s="15" t="inlineStr">
        <is>
          <t>structure</t>
        </is>
      </c>
      <c r="J1465" s="15" t="inlineStr">
        <is>
          <t>power system</t>
        </is>
      </c>
      <c r="K1465" s="15" t="inlineStr">
        <is>
          <t>command and data handling (C&amp;DH)</t>
        </is>
      </c>
      <c r="L1465" s="15" t="inlineStr">
        <is>
          <t>communication system</t>
        </is>
      </c>
      <c r="M1465" s="15" t="inlineStr">
        <is>
          <t>attitude determination and control system (ADCS)</t>
        </is>
      </c>
      <c r="N1465" s="15" t="inlineStr">
        <is>
          <t>payload</t>
        </is>
      </c>
      <c r="P1465" s="15" t="inlineStr">
        <is>
          <t>structure</t>
        </is>
      </c>
      <c r="Q1465" s="15" t="inlineStr">
        <is>
          <t>power system</t>
        </is>
      </c>
      <c r="R1465" s="15" t="inlineStr">
        <is>
          <t>command and data handling (C&amp;DH)</t>
        </is>
      </c>
      <c r="S1465" s="15" t="inlineStr">
        <is>
          <t>communication system</t>
        </is>
      </c>
      <c r="T1465" s="15" t="inlineStr">
        <is>
          <t>attitude determination and control system (ADCS)</t>
        </is>
      </c>
      <c r="U1465" s="15" t="inlineStr">
        <is>
          <t>payload</t>
        </is>
      </c>
      <c r="W1465" s="15" t="inlineStr">
        <is>
          <t>structure</t>
        </is>
      </c>
      <c r="X1465" s="15" t="inlineStr">
        <is>
          <t>power system</t>
        </is>
      </c>
      <c r="Y1465" s="15" t="inlineStr">
        <is>
          <t>command and data handling (C&amp;DH)</t>
        </is>
      </c>
      <c r="Z1465" s="15" t="inlineStr">
        <is>
          <t>communication system</t>
        </is>
      </c>
      <c r="AA1465" s="15" t="inlineStr">
        <is>
          <t>attitude determination and control system (ADCS)</t>
        </is>
      </c>
      <c r="AB1465" s="15" t="inlineStr">
        <is>
          <t>payload</t>
        </is>
      </c>
      <c r="AD1465" s="15" t="inlineStr">
        <is>
          <t>structure</t>
        </is>
      </c>
      <c r="AE1465" s="15" t="inlineStr">
        <is>
          <t>power system</t>
        </is>
      </c>
      <c r="AF1465" s="15" t="inlineStr">
        <is>
          <t>command and data handling (C&amp;DH)</t>
        </is>
      </c>
      <c r="AG1465" s="15" t="inlineStr">
        <is>
          <t>communication system</t>
        </is>
      </c>
      <c r="AH1465" s="15" t="inlineStr">
        <is>
          <t>attitude determination and control system (ADCS)</t>
        </is>
      </c>
      <c r="AI1465" s="15" t="inlineStr">
        <is>
          <t>payload</t>
        </is>
      </c>
      <c r="AK1465" s="15" t="inlineStr">
        <is>
          <t>structure</t>
        </is>
      </c>
      <c r="AL1465" s="15" t="inlineStr">
        <is>
          <t>power system</t>
        </is>
      </c>
      <c r="AM1465" s="15" t="inlineStr">
        <is>
          <t>command and data handling (C&amp;DH)</t>
        </is>
      </c>
      <c r="AN1465" s="15" t="inlineStr">
        <is>
          <t>communication system</t>
        </is>
      </c>
      <c r="AO1465" s="15" t="inlineStr">
        <is>
          <t>attitude determination and control system (ADCS)</t>
        </is>
      </c>
      <c r="AP1465" s="15" t="inlineStr">
        <is>
          <t>payload</t>
        </is>
      </c>
    </row>
    <row r="1466">
      <c r="A1466" s="3" t="inlineStr">
        <is>
          <t>structure</t>
        </is>
      </c>
      <c r="B1466" s="8" t="n">
        <v>1</v>
      </c>
      <c r="C1466" s="8" t="n">
        <v>1</v>
      </c>
      <c r="D1466" s="8" t="n">
        <v>1</v>
      </c>
      <c r="E1466" s="8" t="n">
        <v>1</v>
      </c>
      <c r="F1466" s="8" t="n">
        <v>1</v>
      </c>
      <c r="G1466" s="8" t="n">
        <v>1</v>
      </c>
      <c r="I1466" s="8" t="n">
        <v>1</v>
      </c>
      <c r="J1466" s="8" t="n">
        <v>1</v>
      </c>
      <c r="K1466" s="8" t="n">
        <v>1</v>
      </c>
      <c r="L1466" s="8" t="n">
        <v>1</v>
      </c>
      <c r="M1466" s="8" t="n">
        <v>1</v>
      </c>
      <c r="N1466" s="8" t="n">
        <v>1</v>
      </c>
      <c r="P1466" s="8" t="n">
        <v>1</v>
      </c>
      <c r="Q1466" s="8" t="n">
        <v>1</v>
      </c>
      <c r="R1466" s="8" t="n">
        <v>1</v>
      </c>
      <c r="S1466" s="8" t="n">
        <v>1</v>
      </c>
      <c r="T1466" s="8" t="n">
        <v>1</v>
      </c>
      <c r="U1466" s="8" t="n">
        <v>1</v>
      </c>
      <c r="W1466" s="8" t="n">
        <v>1</v>
      </c>
      <c r="X1466" s="8" t="n">
        <v>1</v>
      </c>
      <c r="Y1466" s="8" t="n">
        <v>1</v>
      </c>
      <c r="Z1466" s="8" t="n">
        <v>1</v>
      </c>
      <c r="AA1466" s="8" t="n">
        <v>1</v>
      </c>
      <c r="AB1466" s="8" t="n">
        <v>1</v>
      </c>
      <c r="AD1466" s="8" t="n">
        <v>1</v>
      </c>
      <c r="AE1466" s="8" t="n">
        <v>1</v>
      </c>
      <c r="AF1466" s="8" t="n">
        <v>1</v>
      </c>
      <c r="AG1466" s="8" t="n">
        <v>1</v>
      </c>
      <c r="AH1466" s="8" t="n">
        <v>1</v>
      </c>
      <c r="AI1466" s="8" t="n">
        <v>1</v>
      </c>
      <c r="AK1466" s="8">
        <f>IF(($B$1466&lt;&gt;2)+($I$1466&lt;&gt;2)+($P$1466&lt;&gt;2)+($W$1466&lt;&gt;2)+($AD$1466&lt;&gt;2)=0,2,IF((($B$1466&lt;&gt;2)*$B$1466+($I$1466&lt;&gt;2)*$I$1466+($P$1466&lt;&gt;2)*$P$1466+($W$1466&lt;&gt;2)*$W$1466+($AD$1466&lt;&gt;2)*$AD$1466)/(($B$1466&lt;&gt;2)+($I$1466&lt;&gt;2)+($P$1466&lt;&gt;2)+($W$1466&lt;&gt;2)+($AD$1466&lt;&gt;2))&gt;=0.5,1,0))</f>
        <v/>
      </c>
      <c r="AL1466" s="8">
        <f>IF(($C$1466&lt;&gt;2)+($J$1466&lt;&gt;2)+($Q$1466&lt;&gt;2)+($X$1466&lt;&gt;2)+($AE$1466&lt;&gt;2)=0,2,IF((($C$1466&lt;&gt;2)*$C$1466+($J$1466&lt;&gt;2)*$J$1466+($Q$1466&lt;&gt;2)*$Q$1466+($X$1466&lt;&gt;2)*$X$1466+($AE$1466&lt;&gt;2)*$AE$1466)/(($C$1466&lt;&gt;2)+($J$1466&lt;&gt;2)+($Q$1466&lt;&gt;2)+($X$1466&lt;&gt;2)+($AE$1466&lt;&gt;2))&gt;=0.5,1,0))</f>
        <v/>
      </c>
      <c r="AM1466" s="8">
        <f>IF(($D$1466&lt;&gt;2)+($K$1466&lt;&gt;2)+($R$1466&lt;&gt;2)+($Y$1466&lt;&gt;2)+($AF$1466&lt;&gt;2)=0,2,IF((($D$1466&lt;&gt;2)*$D$1466+($K$1466&lt;&gt;2)*$K$1466+($R$1466&lt;&gt;2)*$R$1466+($Y$1466&lt;&gt;2)*$Y$1466+($AF$1466&lt;&gt;2)*$AF$1466)/(($D$1466&lt;&gt;2)+($K$1466&lt;&gt;2)+($R$1466&lt;&gt;2)+($Y$1466&lt;&gt;2)+($AF$1466&lt;&gt;2))&gt;=0.5,1,0))</f>
        <v/>
      </c>
      <c r="AN1466" s="8">
        <f>IF(($E$1466&lt;&gt;2)+($L$1466&lt;&gt;2)+($S$1466&lt;&gt;2)+($Z$1466&lt;&gt;2)+($AG$1466&lt;&gt;2)=0,2,IF((($E$1466&lt;&gt;2)*$E$1466+($L$1466&lt;&gt;2)*$L$1466+($S$1466&lt;&gt;2)*$S$1466+($Z$1466&lt;&gt;2)*$Z$1466+($AG$1466&lt;&gt;2)*$AG$1466)/(($E$1466&lt;&gt;2)+($L$1466&lt;&gt;2)+($S$1466&lt;&gt;2)+($Z$1466&lt;&gt;2)+($AG$1466&lt;&gt;2))&gt;=0.5,1,0))</f>
        <v/>
      </c>
      <c r="AO1466" s="8">
        <f>IF(($F$1466&lt;&gt;2)+($M$1466&lt;&gt;2)+($T$1466&lt;&gt;2)+($AA$1466&lt;&gt;2)+($AH$1466&lt;&gt;2)=0,2,IF((($F$1466&lt;&gt;2)*$F$1466+($M$1466&lt;&gt;2)*$M$1466+($T$1466&lt;&gt;2)*$T$1466+($AA$1466&lt;&gt;2)*$AA$1466+($AH$1466&lt;&gt;2)*$AH$1466)/(($F$1466&lt;&gt;2)+($M$1466&lt;&gt;2)+($T$1466&lt;&gt;2)+($AA$1466&lt;&gt;2)+($AH$1466&lt;&gt;2))&gt;=0.5,1,0))</f>
        <v/>
      </c>
      <c r="AP1466" s="8">
        <f>IF(($G$1466&lt;&gt;2)+($N$1466&lt;&gt;2)+($U$1466&lt;&gt;2)+($AB$1466&lt;&gt;2)+($AI$1466&lt;&gt;2)=0,2,IF((($G$1466&lt;&gt;2)*$G$1466+($N$1466&lt;&gt;2)*$N$1466+($U$1466&lt;&gt;2)*$U$1466+($AB$1466&lt;&gt;2)*$AB$1466+($AI$1466&lt;&gt;2)*$AI$1466)/(($G$1466&lt;&gt;2)+($N$1466&lt;&gt;2)+($U$1466&lt;&gt;2)+($AB$1466&lt;&gt;2)+($AI$1466&lt;&gt;2))&gt;=0.5,1,0))</f>
        <v/>
      </c>
      <c r="AR1466" s="16">
        <f>'Ground truth'!$B$3</f>
        <v/>
      </c>
      <c r="AS1466" s="16">
        <f>'Ground truth'!$C$3</f>
        <v/>
      </c>
      <c r="AT1466" s="16">
        <f>'Ground truth'!$D$3</f>
        <v/>
      </c>
      <c r="AU1466" s="16">
        <f>'Ground truth'!$E$3</f>
        <v/>
      </c>
      <c r="AV1466" s="16">
        <f>'Ground truth'!$F$3</f>
        <v/>
      </c>
      <c r="AW1466" s="16">
        <f>'Ground truth'!$G$3</f>
        <v/>
      </c>
    </row>
    <row r="1467">
      <c r="A1467" s="3" t="inlineStr">
        <is>
          <t>power system</t>
        </is>
      </c>
      <c r="B1467" s="8" t="n">
        <v>0</v>
      </c>
      <c r="C1467" s="8" t="n">
        <v>1</v>
      </c>
      <c r="D1467" s="8" t="n">
        <v>1</v>
      </c>
      <c r="E1467" s="8" t="n">
        <v>1</v>
      </c>
      <c r="F1467" s="8" t="n">
        <v>0</v>
      </c>
      <c r="G1467" s="8" t="n">
        <v>1</v>
      </c>
      <c r="I1467" s="8" t="n">
        <v>1</v>
      </c>
      <c r="J1467" s="8" t="n">
        <v>1</v>
      </c>
      <c r="K1467" s="8" t="n">
        <v>1</v>
      </c>
      <c r="L1467" s="8" t="n">
        <v>1</v>
      </c>
      <c r="M1467" s="8" t="n">
        <v>1</v>
      </c>
      <c r="N1467" s="8" t="n">
        <v>0</v>
      </c>
      <c r="P1467" s="8" t="n">
        <v>0</v>
      </c>
      <c r="Q1467" s="8" t="n">
        <v>1</v>
      </c>
      <c r="R1467" s="8" t="n">
        <v>1</v>
      </c>
      <c r="S1467" s="8" t="n">
        <v>1</v>
      </c>
      <c r="T1467" s="8" t="n">
        <v>0</v>
      </c>
      <c r="U1467" s="8" t="n">
        <v>1</v>
      </c>
      <c r="W1467" s="8" t="n">
        <v>1</v>
      </c>
      <c r="X1467" s="8" t="n">
        <v>1</v>
      </c>
      <c r="Y1467" s="8" t="n">
        <v>1</v>
      </c>
      <c r="Z1467" s="8" t="n">
        <v>1</v>
      </c>
      <c r="AA1467" s="8" t="n">
        <v>1</v>
      </c>
      <c r="AB1467" s="8" t="n">
        <v>1</v>
      </c>
      <c r="AD1467" s="8" t="n">
        <v>0</v>
      </c>
      <c r="AE1467" s="8" t="n">
        <v>1</v>
      </c>
      <c r="AF1467" s="8" t="n">
        <v>1</v>
      </c>
      <c r="AG1467" s="8" t="n">
        <v>1</v>
      </c>
      <c r="AH1467" s="8" t="n">
        <v>0</v>
      </c>
      <c r="AI1467" s="8" t="n">
        <v>1</v>
      </c>
      <c r="AK1467" s="8">
        <f>IF(($B$1467&lt;&gt;2)+($I$1467&lt;&gt;2)+($P$1467&lt;&gt;2)+($W$1467&lt;&gt;2)+($AD$1467&lt;&gt;2)=0,2,IF((($B$1467&lt;&gt;2)*$B$1467+($I$1467&lt;&gt;2)*$I$1467+($P$1467&lt;&gt;2)*$P$1467+($W$1467&lt;&gt;2)*$W$1467+($AD$1467&lt;&gt;2)*$AD$1467)/(($B$1467&lt;&gt;2)+($I$1467&lt;&gt;2)+($P$1467&lt;&gt;2)+($W$1467&lt;&gt;2)+($AD$1467&lt;&gt;2))&gt;=0.5,1,0))</f>
        <v/>
      </c>
      <c r="AL1467" s="8">
        <f>IF(($C$1467&lt;&gt;2)+($J$1467&lt;&gt;2)+($Q$1467&lt;&gt;2)+($X$1467&lt;&gt;2)+($AE$1467&lt;&gt;2)=0,2,IF((($C$1467&lt;&gt;2)*$C$1467+($J$1467&lt;&gt;2)*$J$1467+($Q$1467&lt;&gt;2)*$Q$1467+($X$1467&lt;&gt;2)*$X$1467+($AE$1467&lt;&gt;2)*$AE$1467)/(($C$1467&lt;&gt;2)+($J$1467&lt;&gt;2)+($Q$1467&lt;&gt;2)+($X$1467&lt;&gt;2)+($AE$1467&lt;&gt;2))&gt;=0.5,1,0))</f>
        <v/>
      </c>
      <c r="AM1467" s="8">
        <f>IF(($D$1467&lt;&gt;2)+($K$1467&lt;&gt;2)+($R$1467&lt;&gt;2)+($Y$1467&lt;&gt;2)+($AF$1467&lt;&gt;2)=0,2,IF((($D$1467&lt;&gt;2)*$D$1467+($K$1467&lt;&gt;2)*$K$1467+($R$1467&lt;&gt;2)*$R$1467+($Y$1467&lt;&gt;2)*$Y$1467+($AF$1467&lt;&gt;2)*$AF$1467)/(($D$1467&lt;&gt;2)+($K$1467&lt;&gt;2)+($R$1467&lt;&gt;2)+($Y$1467&lt;&gt;2)+($AF$1467&lt;&gt;2))&gt;=0.5,1,0))</f>
        <v/>
      </c>
      <c r="AN1467" s="8">
        <f>IF(($E$1467&lt;&gt;2)+($L$1467&lt;&gt;2)+($S$1467&lt;&gt;2)+($Z$1467&lt;&gt;2)+($AG$1467&lt;&gt;2)=0,2,IF((($E$1467&lt;&gt;2)*$E$1467+($L$1467&lt;&gt;2)*$L$1467+($S$1467&lt;&gt;2)*$S$1467+($Z$1467&lt;&gt;2)*$Z$1467+($AG$1467&lt;&gt;2)*$AG$1467)/(($E$1467&lt;&gt;2)+($L$1467&lt;&gt;2)+($S$1467&lt;&gt;2)+($Z$1467&lt;&gt;2)+($AG$1467&lt;&gt;2))&gt;=0.5,1,0))</f>
        <v/>
      </c>
      <c r="AO1467" s="8">
        <f>IF(($F$1467&lt;&gt;2)+($M$1467&lt;&gt;2)+($T$1467&lt;&gt;2)+($AA$1467&lt;&gt;2)+($AH$1467&lt;&gt;2)=0,2,IF((($F$1467&lt;&gt;2)*$F$1467+($M$1467&lt;&gt;2)*$M$1467+($T$1467&lt;&gt;2)*$T$1467+($AA$1467&lt;&gt;2)*$AA$1467+($AH$1467&lt;&gt;2)*$AH$1467)/(($F$1467&lt;&gt;2)+($M$1467&lt;&gt;2)+($T$1467&lt;&gt;2)+($AA$1467&lt;&gt;2)+($AH$1467&lt;&gt;2))&gt;=0.5,1,0))</f>
        <v/>
      </c>
      <c r="AP1467" s="8">
        <f>IF(($G$1467&lt;&gt;2)+($N$1467&lt;&gt;2)+($U$1467&lt;&gt;2)+($AB$1467&lt;&gt;2)+($AI$1467&lt;&gt;2)=0,2,IF((($G$1467&lt;&gt;2)*$G$1467+($N$1467&lt;&gt;2)*$N$1467+($U$1467&lt;&gt;2)*$U$1467+($AB$1467&lt;&gt;2)*$AB$1467+($AI$1467&lt;&gt;2)*$AI$1467)/(($G$1467&lt;&gt;2)+($N$1467&lt;&gt;2)+($U$1467&lt;&gt;2)+($AB$1467&lt;&gt;2)+($AI$1467&lt;&gt;2))&gt;=0.5,1,0))</f>
        <v/>
      </c>
      <c r="AR1467" s="16">
        <f>'Ground truth'!$B$4</f>
        <v/>
      </c>
      <c r="AS1467" s="16">
        <f>'Ground truth'!$C$4</f>
        <v/>
      </c>
      <c r="AT1467" s="16">
        <f>'Ground truth'!$D$4</f>
        <v/>
      </c>
      <c r="AU1467" s="16">
        <f>'Ground truth'!$E$4</f>
        <v/>
      </c>
      <c r="AV1467" s="16">
        <f>'Ground truth'!$F$4</f>
        <v/>
      </c>
      <c r="AW1467" s="16">
        <f>'Ground truth'!$G$4</f>
        <v/>
      </c>
    </row>
    <row r="1468">
      <c r="A1468" s="3" t="inlineStr">
        <is>
          <t>command and data handling (C&amp;DH)</t>
        </is>
      </c>
      <c r="B1468" s="8" t="n">
        <v>0</v>
      </c>
      <c r="C1468" s="8" t="n">
        <v>0</v>
      </c>
      <c r="D1468" s="8" t="n">
        <v>1</v>
      </c>
      <c r="E1468" s="8" t="n">
        <v>0</v>
      </c>
      <c r="F1468" s="8" t="n">
        <v>1</v>
      </c>
      <c r="G1468" s="8" t="n">
        <v>1</v>
      </c>
      <c r="I1468" s="8" t="n">
        <v>1</v>
      </c>
      <c r="J1468" s="8" t="n">
        <v>1</v>
      </c>
      <c r="K1468" s="8" t="n">
        <v>1</v>
      </c>
      <c r="L1468" s="8" t="n">
        <v>1</v>
      </c>
      <c r="M1468" s="8" t="n">
        <v>1</v>
      </c>
      <c r="N1468" s="8" t="n">
        <v>1</v>
      </c>
      <c r="P1468" s="8" t="n">
        <v>0</v>
      </c>
      <c r="Q1468" s="8" t="n">
        <v>1</v>
      </c>
      <c r="R1468" s="8" t="n">
        <v>1</v>
      </c>
      <c r="S1468" s="8" t="n">
        <v>1</v>
      </c>
      <c r="T1468" s="8" t="n">
        <v>1</v>
      </c>
      <c r="U1468" s="8" t="n">
        <v>1</v>
      </c>
      <c r="W1468" s="8" t="n">
        <v>1</v>
      </c>
      <c r="X1468" s="8" t="n">
        <v>1</v>
      </c>
      <c r="Y1468" s="8" t="n">
        <v>1</v>
      </c>
      <c r="Z1468" s="8" t="n">
        <v>1</v>
      </c>
      <c r="AA1468" s="8" t="n">
        <v>1</v>
      </c>
      <c r="AB1468" s="8" t="n">
        <v>1</v>
      </c>
      <c r="AD1468" s="8" t="n">
        <v>0</v>
      </c>
      <c r="AE1468" s="8" t="n">
        <v>0</v>
      </c>
      <c r="AF1468" s="8" t="n">
        <v>1</v>
      </c>
      <c r="AG1468" s="8" t="n">
        <v>1</v>
      </c>
      <c r="AH1468" s="8" t="n">
        <v>1</v>
      </c>
      <c r="AI1468" s="8" t="n">
        <v>1</v>
      </c>
      <c r="AK1468" s="8">
        <f>IF(($B$1468&lt;&gt;2)+($I$1468&lt;&gt;2)+($P$1468&lt;&gt;2)+($W$1468&lt;&gt;2)+($AD$1468&lt;&gt;2)=0,2,IF((($B$1468&lt;&gt;2)*$B$1468+($I$1468&lt;&gt;2)*$I$1468+($P$1468&lt;&gt;2)*$P$1468+($W$1468&lt;&gt;2)*$W$1468+($AD$1468&lt;&gt;2)*$AD$1468)/(($B$1468&lt;&gt;2)+($I$1468&lt;&gt;2)+($P$1468&lt;&gt;2)+($W$1468&lt;&gt;2)+($AD$1468&lt;&gt;2))&gt;=0.5,1,0))</f>
        <v/>
      </c>
      <c r="AL1468" s="8">
        <f>IF(($C$1468&lt;&gt;2)+($J$1468&lt;&gt;2)+($Q$1468&lt;&gt;2)+($X$1468&lt;&gt;2)+($AE$1468&lt;&gt;2)=0,2,IF((($C$1468&lt;&gt;2)*$C$1468+($J$1468&lt;&gt;2)*$J$1468+($Q$1468&lt;&gt;2)*$Q$1468+($X$1468&lt;&gt;2)*$X$1468+($AE$1468&lt;&gt;2)*$AE$1468)/(($C$1468&lt;&gt;2)+($J$1468&lt;&gt;2)+($Q$1468&lt;&gt;2)+($X$1468&lt;&gt;2)+($AE$1468&lt;&gt;2))&gt;=0.5,1,0))</f>
        <v/>
      </c>
      <c r="AM1468" s="8">
        <f>IF(($D$1468&lt;&gt;2)+($K$1468&lt;&gt;2)+($R$1468&lt;&gt;2)+($Y$1468&lt;&gt;2)+($AF$1468&lt;&gt;2)=0,2,IF((($D$1468&lt;&gt;2)*$D$1468+($K$1468&lt;&gt;2)*$K$1468+($R$1468&lt;&gt;2)*$R$1468+($Y$1468&lt;&gt;2)*$Y$1468+($AF$1468&lt;&gt;2)*$AF$1468)/(($D$1468&lt;&gt;2)+($K$1468&lt;&gt;2)+($R$1468&lt;&gt;2)+($Y$1468&lt;&gt;2)+($AF$1468&lt;&gt;2))&gt;=0.5,1,0))</f>
        <v/>
      </c>
      <c r="AN1468" s="8">
        <f>IF(($E$1468&lt;&gt;2)+($L$1468&lt;&gt;2)+($S$1468&lt;&gt;2)+($Z$1468&lt;&gt;2)+($AG$1468&lt;&gt;2)=0,2,IF((($E$1468&lt;&gt;2)*$E$1468+($L$1468&lt;&gt;2)*$L$1468+($S$1468&lt;&gt;2)*$S$1468+($Z$1468&lt;&gt;2)*$Z$1468+($AG$1468&lt;&gt;2)*$AG$1468)/(($E$1468&lt;&gt;2)+($L$1468&lt;&gt;2)+($S$1468&lt;&gt;2)+($Z$1468&lt;&gt;2)+($AG$1468&lt;&gt;2))&gt;=0.5,1,0))</f>
        <v/>
      </c>
      <c r="AO1468" s="8">
        <f>IF(($F$1468&lt;&gt;2)+($M$1468&lt;&gt;2)+($T$1468&lt;&gt;2)+($AA$1468&lt;&gt;2)+($AH$1468&lt;&gt;2)=0,2,IF((($F$1468&lt;&gt;2)*$F$1468+($M$1468&lt;&gt;2)*$M$1468+($T$1468&lt;&gt;2)*$T$1468+($AA$1468&lt;&gt;2)*$AA$1468+($AH$1468&lt;&gt;2)*$AH$1468)/(($F$1468&lt;&gt;2)+($M$1468&lt;&gt;2)+($T$1468&lt;&gt;2)+($AA$1468&lt;&gt;2)+($AH$1468&lt;&gt;2))&gt;=0.5,1,0))</f>
        <v/>
      </c>
      <c r="AP1468" s="8">
        <f>IF(($G$1468&lt;&gt;2)+($N$1468&lt;&gt;2)+($U$1468&lt;&gt;2)+($AB$1468&lt;&gt;2)+($AI$1468&lt;&gt;2)=0,2,IF((($G$1468&lt;&gt;2)*$G$1468+($N$1468&lt;&gt;2)*$N$1468+($U$1468&lt;&gt;2)*$U$1468+($AB$1468&lt;&gt;2)*$AB$1468+($AI$1468&lt;&gt;2)*$AI$1468)/(($G$1468&lt;&gt;2)+($N$1468&lt;&gt;2)+($U$1468&lt;&gt;2)+($AB$1468&lt;&gt;2)+($AI$1468&lt;&gt;2))&gt;=0.5,1,0))</f>
        <v/>
      </c>
      <c r="AR1468" s="16">
        <f>'Ground truth'!$B$5</f>
        <v/>
      </c>
      <c r="AS1468" s="16">
        <f>'Ground truth'!$C$5</f>
        <v/>
      </c>
      <c r="AT1468" s="16">
        <f>'Ground truth'!$D$5</f>
        <v/>
      </c>
      <c r="AU1468" s="16">
        <f>'Ground truth'!$E$5</f>
        <v/>
      </c>
      <c r="AV1468" s="16">
        <f>'Ground truth'!$F$5</f>
        <v/>
      </c>
      <c r="AW1468" s="16">
        <f>'Ground truth'!$G$5</f>
        <v/>
      </c>
    </row>
    <row r="1469">
      <c r="A1469" s="3" t="inlineStr">
        <is>
          <t>communication system</t>
        </is>
      </c>
      <c r="B1469" s="8" t="n">
        <v>0</v>
      </c>
      <c r="C1469" s="8" t="n">
        <v>0</v>
      </c>
      <c r="D1469" s="8" t="n">
        <v>0</v>
      </c>
      <c r="E1469" s="8" t="n">
        <v>1</v>
      </c>
      <c r="F1469" s="8" t="n">
        <v>1</v>
      </c>
      <c r="G1469" s="8" t="n">
        <v>1</v>
      </c>
      <c r="I1469" s="8" t="n">
        <v>1</v>
      </c>
      <c r="J1469" s="8" t="n">
        <v>1</v>
      </c>
      <c r="K1469" s="8" t="n">
        <v>1</v>
      </c>
      <c r="L1469" s="8" t="n">
        <v>1</v>
      </c>
      <c r="M1469" s="8" t="n">
        <v>0</v>
      </c>
      <c r="N1469" s="8" t="n">
        <v>1</v>
      </c>
      <c r="P1469" s="8" t="n">
        <v>0</v>
      </c>
      <c r="Q1469" s="8" t="n">
        <v>1</v>
      </c>
      <c r="R1469" s="8" t="n">
        <v>1</v>
      </c>
      <c r="S1469" s="8" t="n">
        <v>1</v>
      </c>
      <c r="T1469" s="8" t="n">
        <v>1</v>
      </c>
      <c r="U1469" s="8" t="n">
        <v>1</v>
      </c>
      <c r="W1469" s="8" t="n">
        <v>1</v>
      </c>
      <c r="X1469" s="8" t="n">
        <v>1</v>
      </c>
      <c r="Y1469" s="8" t="n">
        <v>1</v>
      </c>
      <c r="Z1469" s="8" t="n">
        <v>1</v>
      </c>
      <c r="AA1469" s="8" t="n">
        <v>1</v>
      </c>
      <c r="AB1469" s="8" t="n">
        <v>1</v>
      </c>
      <c r="AD1469" s="8" t="n">
        <v>0</v>
      </c>
      <c r="AE1469" s="8" t="n">
        <v>0</v>
      </c>
      <c r="AF1469" s="8" t="n">
        <v>0</v>
      </c>
      <c r="AG1469" s="8" t="n">
        <v>1</v>
      </c>
      <c r="AH1469" s="8" t="n">
        <v>1</v>
      </c>
      <c r="AI1469" s="8" t="n">
        <v>1</v>
      </c>
      <c r="AK1469" s="8">
        <f>IF(($B$1469&lt;&gt;2)+($I$1469&lt;&gt;2)+($P$1469&lt;&gt;2)+($W$1469&lt;&gt;2)+($AD$1469&lt;&gt;2)=0,2,IF((($B$1469&lt;&gt;2)*$B$1469+($I$1469&lt;&gt;2)*$I$1469+($P$1469&lt;&gt;2)*$P$1469+($W$1469&lt;&gt;2)*$W$1469+($AD$1469&lt;&gt;2)*$AD$1469)/(($B$1469&lt;&gt;2)+($I$1469&lt;&gt;2)+($P$1469&lt;&gt;2)+($W$1469&lt;&gt;2)+($AD$1469&lt;&gt;2))&gt;=0.5,1,0))</f>
        <v/>
      </c>
      <c r="AL1469" s="8">
        <f>IF(($C$1469&lt;&gt;2)+($J$1469&lt;&gt;2)+($Q$1469&lt;&gt;2)+($X$1469&lt;&gt;2)+($AE$1469&lt;&gt;2)=0,2,IF((($C$1469&lt;&gt;2)*$C$1469+($J$1469&lt;&gt;2)*$J$1469+($Q$1469&lt;&gt;2)*$Q$1469+($X$1469&lt;&gt;2)*$X$1469+($AE$1469&lt;&gt;2)*$AE$1469)/(($C$1469&lt;&gt;2)+($J$1469&lt;&gt;2)+($Q$1469&lt;&gt;2)+($X$1469&lt;&gt;2)+($AE$1469&lt;&gt;2))&gt;=0.5,1,0))</f>
        <v/>
      </c>
      <c r="AM1469" s="8">
        <f>IF(($D$1469&lt;&gt;2)+($K$1469&lt;&gt;2)+($R$1469&lt;&gt;2)+($Y$1469&lt;&gt;2)+($AF$1469&lt;&gt;2)=0,2,IF((($D$1469&lt;&gt;2)*$D$1469+($K$1469&lt;&gt;2)*$K$1469+($R$1469&lt;&gt;2)*$R$1469+($Y$1469&lt;&gt;2)*$Y$1469+($AF$1469&lt;&gt;2)*$AF$1469)/(($D$1469&lt;&gt;2)+($K$1469&lt;&gt;2)+($R$1469&lt;&gt;2)+($Y$1469&lt;&gt;2)+($AF$1469&lt;&gt;2))&gt;=0.5,1,0))</f>
        <v/>
      </c>
      <c r="AN1469" s="8">
        <f>IF(($E$1469&lt;&gt;2)+($L$1469&lt;&gt;2)+($S$1469&lt;&gt;2)+($Z$1469&lt;&gt;2)+($AG$1469&lt;&gt;2)=0,2,IF((($E$1469&lt;&gt;2)*$E$1469+($L$1469&lt;&gt;2)*$L$1469+($S$1469&lt;&gt;2)*$S$1469+($Z$1469&lt;&gt;2)*$Z$1469+($AG$1469&lt;&gt;2)*$AG$1469)/(($E$1469&lt;&gt;2)+($L$1469&lt;&gt;2)+($S$1469&lt;&gt;2)+($Z$1469&lt;&gt;2)+($AG$1469&lt;&gt;2))&gt;=0.5,1,0))</f>
        <v/>
      </c>
      <c r="AO1469" s="8">
        <f>IF(($F$1469&lt;&gt;2)+($M$1469&lt;&gt;2)+($T$1469&lt;&gt;2)+($AA$1469&lt;&gt;2)+($AH$1469&lt;&gt;2)=0,2,IF((($F$1469&lt;&gt;2)*$F$1469+($M$1469&lt;&gt;2)*$M$1469+($T$1469&lt;&gt;2)*$T$1469+($AA$1469&lt;&gt;2)*$AA$1469+($AH$1469&lt;&gt;2)*$AH$1469)/(($F$1469&lt;&gt;2)+($M$1469&lt;&gt;2)+($T$1469&lt;&gt;2)+($AA$1469&lt;&gt;2)+($AH$1469&lt;&gt;2))&gt;=0.5,1,0))</f>
        <v/>
      </c>
      <c r="AP1469" s="8">
        <f>IF(($G$1469&lt;&gt;2)+($N$1469&lt;&gt;2)+($U$1469&lt;&gt;2)+($AB$1469&lt;&gt;2)+($AI$1469&lt;&gt;2)=0,2,IF((($G$1469&lt;&gt;2)*$G$1469+($N$1469&lt;&gt;2)*$N$1469+($U$1469&lt;&gt;2)*$U$1469+($AB$1469&lt;&gt;2)*$AB$1469+($AI$1469&lt;&gt;2)*$AI$1469)/(($G$1469&lt;&gt;2)+($N$1469&lt;&gt;2)+($U$1469&lt;&gt;2)+($AB$1469&lt;&gt;2)+($AI$1469&lt;&gt;2))&gt;=0.5,1,0))</f>
        <v/>
      </c>
      <c r="AR1469" s="16">
        <f>'Ground truth'!$B$6</f>
        <v/>
      </c>
      <c r="AS1469" s="16">
        <f>'Ground truth'!$C$6</f>
        <v/>
      </c>
      <c r="AT1469" s="16">
        <f>'Ground truth'!$D$6</f>
        <v/>
      </c>
      <c r="AU1469" s="16">
        <f>'Ground truth'!$E$6</f>
        <v/>
      </c>
      <c r="AV1469" s="16">
        <f>'Ground truth'!$F$6</f>
        <v/>
      </c>
      <c r="AW1469" s="16">
        <f>'Ground truth'!$G$6</f>
        <v/>
      </c>
    </row>
    <row r="1470">
      <c r="A1470" s="3" t="inlineStr">
        <is>
          <t>attitude determination and control system (ADCS)</t>
        </is>
      </c>
      <c r="B1470" s="8" t="n">
        <v>0</v>
      </c>
      <c r="C1470" s="8" t="n">
        <v>0</v>
      </c>
      <c r="D1470" s="8" t="n">
        <v>1</v>
      </c>
      <c r="E1470" s="8" t="n">
        <v>1</v>
      </c>
      <c r="F1470" s="8" t="n">
        <v>1</v>
      </c>
      <c r="G1470" s="8" t="n">
        <v>1</v>
      </c>
      <c r="I1470" s="8" t="n">
        <v>1</v>
      </c>
      <c r="J1470" s="8" t="n">
        <v>1</v>
      </c>
      <c r="K1470" s="8" t="n">
        <v>1</v>
      </c>
      <c r="L1470" s="8" t="n">
        <v>0</v>
      </c>
      <c r="M1470" s="8" t="n">
        <v>1</v>
      </c>
      <c r="N1470" s="8" t="n">
        <v>1</v>
      </c>
      <c r="P1470" s="8" t="n">
        <v>0</v>
      </c>
      <c r="Q1470" s="8" t="n">
        <v>0</v>
      </c>
      <c r="R1470" s="8" t="n">
        <v>1</v>
      </c>
      <c r="S1470" s="8" t="n">
        <v>1</v>
      </c>
      <c r="T1470" s="8" t="n">
        <v>1</v>
      </c>
      <c r="U1470" s="8" t="n">
        <v>1</v>
      </c>
      <c r="W1470" s="8" t="n">
        <v>1</v>
      </c>
      <c r="X1470" s="8" t="n">
        <v>1</v>
      </c>
      <c r="Y1470" s="8" t="n">
        <v>1</v>
      </c>
      <c r="Z1470" s="8" t="n">
        <v>1</v>
      </c>
      <c r="AA1470" s="8" t="n">
        <v>1</v>
      </c>
      <c r="AB1470" s="8" t="n">
        <v>1</v>
      </c>
      <c r="AD1470" s="8" t="n">
        <v>0</v>
      </c>
      <c r="AE1470" s="8" t="n">
        <v>0</v>
      </c>
      <c r="AF1470" s="8" t="n">
        <v>1</v>
      </c>
      <c r="AG1470" s="8" t="n">
        <v>0</v>
      </c>
      <c r="AH1470" s="8" t="n">
        <v>1</v>
      </c>
      <c r="AI1470" s="8" t="n">
        <v>0</v>
      </c>
      <c r="AK1470" s="8">
        <f>IF(($B$1470&lt;&gt;2)+($I$1470&lt;&gt;2)+($P$1470&lt;&gt;2)+($W$1470&lt;&gt;2)+($AD$1470&lt;&gt;2)=0,2,IF((($B$1470&lt;&gt;2)*$B$1470+($I$1470&lt;&gt;2)*$I$1470+($P$1470&lt;&gt;2)*$P$1470+($W$1470&lt;&gt;2)*$W$1470+($AD$1470&lt;&gt;2)*$AD$1470)/(($B$1470&lt;&gt;2)+($I$1470&lt;&gt;2)+($P$1470&lt;&gt;2)+($W$1470&lt;&gt;2)+($AD$1470&lt;&gt;2))&gt;=0.5,1,0))</f>
        <v/>
      </c>
      <c r="AL1470" s="8">
        <f>IF(($C$1470&lt;&gt;2)+($J$1470&lt;&gt;2)+($Q$1470&lt;&gt;2)+($X$1470&lt;&gt;2)+($AE$1470&lt;&gt;2)=0,2,IF((($C$1470&lt;&gt;2)*$C$1470+($J$1470&lt;&gt;2)*$J$1470+($Q$1470&lt;&gt;2)*$Q$1470+($X$1470&lt;&gt;2)*$X$1470+($AE$1470&lt;&gt;2)*$AE$1470)/(($C$1470&lt;&gt;2)+($J$1470&lt;&gt;2)+($Q$1470&lt;&gt;2)+($X$1470&lt;&gt;2)+($AE$1470&lt;&gt;2))&gt;=0.5,1,0))</f>
        <v/>
      </c>
      <c r="AM1470" s="8">
        <f>IF(($D$1470&lt;&gt;2)+($K$1470&lt;&gt;2)+($R$1470&lt;&gt;2)+($Y$1470&lt;&gt;2)+($AF$1470&lt;&gt;2)=0,2,IF((($D$1470&lt;&gt;2)*$D$1470+($K$1470&lt;&gt;2)*$K$1470+($R$1470&lt;&gt;2)*$R$1470+($Y$1470&lt;&gt;2)*$Y$1470+($AF$1470&lt;&gt;2)*$AF$1470)/(($D$1470&lt;&gt;2)+($K$1470&lt;&gt;2)+($R$1470&lt;&gt;2)+($Y$1470&lt;&gt;2)+($AF$1470&lt;&gt;2))&gt;=0.5,1,0))</f>
        <v/>
      </c>
      <c r="AN1470" s="8">
        <f>IF(($E$1470&lt;&gt;2)+($L$1470&lt;&gt;2)+($S$1470&lt;&gt;2)+($Z$1470&lt;&gt;2)+($AG$1470&lt;&gt;2)=0,2,IF((($E$1470&lt;&gt;2)*$E$1470+($L$1470&lt;&gt;2)*$L$1470+($S$1470&lt;&gt;2)*$S$1470+($Z$1470&lt;&gt;2)*$Z$1470+($AG$1470&lt;&gt;2)*$AG$1470)/(($E$1470&lt;&gt;2)+($L$1470&lt;&gt;2)+($S$1470&lt;&gt;2)+($Z$1470&lt;&gt;2)+($AG$1470&lt;&gt;2))&gt;=0.5,1,0))</f>
        <v/>
      </c>
      <c r="AO1470" s="8">
        <f>IF(($F$1470&lt;&gt;2)+($M$1470&lt;&gt;2)+($T$1470&lt;&gt;2)+($AA$1470&lt;&gt;2)+($AH$1470&lt;&gt;2)=0,2,IF((($F$1470&lt;&gt;2)*$F$1470+($M$1470&lt;&gt;2)*$M$1470+($T$1470&lt;&gt;2)*$T$1470+($AA$1470&lt;&gt;2)*$AA$1470+($AH$1470&lt;&gt;2)*$AH$1470)/(($F$1470&lt;&gt;2)+($M$1470&lt;&gt;2)+($T$1470&lt;&gt;2)+($AA$1470&lt;&gt;2)+($AH$1470&lt;&gt;2))&gt;=0.5,1,0))</f>
        <v/>
      </c>
      <c r="AP1470" s="8">
        <f>IF(($G$1470&lt;&gt;2)+($N$1470&lt;&gt;2)+($U$1470&lt;&gt;2)+($AB$1470&lt;&gt;2)+($AI$1470&lt;&gt;2)=0,2,IF((($G$1470&lt;&gt;2)*$G$1470+($N$1470&lt;&gt;2)*$N$1470+($U$1470&lt;&gt;2)*$U$1470+($AB$1470&lt;&gt;2)*$AB$1470+($AI$1470&lt;&gt;2)*$AI$1470)/(($G$1470&lt;&gt;2)+($N$1470&lt;&gt;2)+($U$1470&lt;&gt;2)+($AB$1470&lt;&gt;2)+($AI$1470&lt;&gt;2))&gt;=0.5,1,0))</f>
        <v/>
      </c>
      <c r="AR1470" s="16">
        <f>'Ground truth'!$B$7</f>
        <v/>
      </c>
      <c r="AS1470" s="16">
        <f>'Ground truth'!$C$7</f>
        <v/>
      </c>
      <c r="AT1470" s="16">
        <f>'Ground truth'!$D$7</f>
        <v/>
      </c>
      <c r="AU1470" s="16">
        <f>'Ground truth'!$E$7</f>
        <v/>
      </c>
      <c r="AV1470" s="16">
        <f>'Ground truth'!$F$7</f>
        <v/>
      </c>
      <c r="AW1470" s="16">
        <f>'Ground truth'!$G$7</f>
        <v/>
      </c>
    </row>
    <row r="1471">
      <c r="A1471" s="3" t="inlineStr">
        <is>
          <t>payload</t>
        </is>
      </c>
      <c r="B1471" s="8" t="n">
        <v>0</v>
      </c>
      <c r="C1471" s="8" t="n">
        <v>1</v>
      </c>
      <c r="D1471" s="8" t="n">
        <v>1</v>
      </c>
      <c r="E1471" s="8" t="n">
        <v>1</v>
      </c>
      <c r="F1471" s="8" t="n">
        <v>1</v>
      </c>
      <c r="G1471" s="8" t="n">
        <v>1</v>
      </c>
      <c r="I1471" s="8" t="n">
        <v>1</v>
      </c>
      <c r="J1471" s="8" t="n">
        <v>0</v>
      </c>
      <c r="K1471" s="8" t="n">
        <v>1</v>
      </c>
      <c r="L1471" s="8" t="n">
        <v>1</v>
      </c>
      <c r="M1471" s="8" t="n">
        <v>1</v>
      </c>
      <c r="N1471" s="8" t="n">
        <v>1</v>
      </c>
      <c r="P1471" s="8" t="n">
        <v>0</v>
      </c>
      <c r="Q1471" s="8" t="n">
        <v>1</v>
      </c>
      <c r="R1471" s="8" t="n">
        <v>1</v>
      </c>
      <c r="S1471" s="8" t="n">
        <v>1</v>
      </c>
      <c r="T1471" s="8" t="n">
        <v>1</v>
      </c>
      <c r="U1471" s="8" t="n">
        <v>1</v>
      </c>
      <c r="W1471" s="8" t="n">
        <v>1</v>
      </c>
      <c r="X1471" s="8" t="n">
        <v>1</v>
      </c>
      <c r="Y1471" s="8" t="n">
        <v>1</v>
      </c>
      <c r="Z1471" s="8" t="n">
        <v>1</v>
      </c>
      <c r="AA1471" s="8" t="n">
        <v>1</v>
      </c>
      <c r="AB1471" s="8" t="n">
        <v>1</v>
      </c>
      <c r="AD1471" s="8" t="n">
        <v>0</v>
      </c>
      <c r="AE1471" s="8" t="n">
        <v>0</v>
      </c>
      <c r="AF1471" s="8" t="n">
        <v>0</v>
      </c>
      <c r="AG1471" s="8" t="n">
        <v>0</v>
      </c>
      <c r="AH1471" s="8" t="n">
        <v>1</v>
      </c>
      <c r="AI1471" s="8" t="n">
        <v>1</v>
      </c>
      <c r="AK1471" s="8">
        <f>IF(($B$1471&lt;&gt;2)+($I$1471&lt;&gt;2)+($P$1471&lt;&gt;2)+($W$1471&lt;&gt;2)+($AD$1471&lt;&gt;2)=0,2,IF((($B$1471&lt;&gt;2)*$B$1471+($I$1471&lt;&gt;2)*$I$1471+($P$1471&lt;&gt;2)*$P$1471+($W$1471&lt;&gt;2)*$W$1471+($AD$1471&lt;&gt;2)*$AD$1471)/(($B$1471&lt;&gt;2)+($I$1471&lt;&gt;2)+($P$1471&lt;&gt;2)+($W$1471&lt;&gt;2)+($AD$1471&lt;&gt;2))&gt;=0.5,1,0))</f>
        <v/>
      </c>
      <c r="AL1471" s="8">
        <f>IF(($C$1471&lt;&gt;2)+($J$1471&lt;&gt;2)+($Q$1471&lt;&gt;2)+($X$1471&lt;&gt;2)+($AE$1471&lt;&gt;2)=0,2,IF((($C$1471&lt;&gt;2)*$C$1471+($J$1471&lt;&gt;2)*$J$1471+($Q$1471&lt;&gt;2)*$Q$1471+($X$1471&lt;&gt;2)*$X$1471+($AE$1471&lt;&gt;2)*$AE$1471)/(($C$1471&lt;&gt;2)+($J$1471&lt;&gt;2)+($Q$1471&lt;&gt;2)+($X$1471&lt;&gt;2)+($AE$1471&lt;&gt;2))&gt;=0.5,1,0))</f>
        <v/>
      </c>
      <c r="AM1471" s="8">
        <f>IF(($D$1471&lt;&gt;2)+($K$1471&lt;&gt;2)+($R$1471&lt;&gt;2)+($Y$1471&lt;&gt;2)+($AF$1471&lt;&gt;2)=0,2,IF((($D$1471&lt;&gt;2)*$D$1471+($K$1471&lt;&gt;2)*$K$1471+($R$1471&lt;&gt;2)*$R$1471+($Y$1471&lt;&gt;2)*$Y$1471+($AF$1471&lt;&gt;2)*$AF$1471)/(($D$1471&lt;&gt;2)+($K$1471&lt;&gt;2)+($R$1471&lt;&gt;2)+($Y$1471&lt;&gt;2)+($AF$1471&lt;&gt;2))&gt;=0.5,1,0))</f>
        <v/>
      </c>
      <c r="AN1471" s="8">
        <f>IF(($E$1471&lt;&gt;2)+($L$1471&lt;&gt;2)+($S$1471&lt;&gt;2)+($Z$1471&lt;&gt;2)+($AG$1471&lt;&gt;2)=0,2,IF((($E$1471&lt;&gt;2)*$E$1471+($L$1471&lt;&gt;2)*$L$1471+($S$1471&lt;&gt;2)*$S$1471+($Z$1471&lt;&gt;2)*$Z$1471+($AG$1471&lt;&gt;2)*$AG$1471)/(($E$1471&lt;&gt;2)+($L$1471&lt;&gt;2)+($S$1471&lt;&gt;2)+($Z$1471&lt;&gt;2)+($AG$1471&lt;&gt;2))&gt;=0.5,1,0))</f>
        <v/>
      </c>
      <c r="AO1471" s="8">
        <f>IF(($F$1471&lt;&gt;2)+($M$1471&lt;&gt;2)+($T$1471&lt;&gt;2)+($AA$1471&lt;&gt;2)+($AH$1471&lt;&gt;2)=0,2,IF((($F$1471&lt;&gt;2)*$F$1471+($M$1471&lt;&gt;2)*$M$1471+($T$1471&lt;&gt;2)*$T$1471+($AA$1471&lt;&gt;2)*$AA$1471+($AH$1471&lt;&gt;2)*$AH$1471)/(($F$1471&lt;&gt;2)+($M$1471&lt;&gt;2)+($T$1471&lt;&gt;2)+($AA$1471&lt;&gt;2)+($AH$1471&lt;&gt;2))&gt;=0.5,1,0))</f>
        <v/>
      </c>
      <c r="AP1471" s="8">
        <f>IF(($G$1471&lt;&gt;2)+($N$1471&lt;&gt;2)+($U$1471&lt;&gt;2)+($AB$1471&lt;&gt;2)+($AI$1471&lt;&gt;2)=0,2,IF((($G$1471&lt;&gt;2)*$G$1471+($N$1471&lt;&gt;2)*$N$1471+($U$1471&lt;&gt;2)*$U$1471+($AB$1471&lt;&gt;2)*$AB$1471+($AI$1471&lt;&gt;2)*$AI$1471)/(($G$1471&lt;&gt;2)+($N$1471&lt;&gt;2)+($U$1471&lt;&gt;2)+($AB$1471&lt;&gt;2)+($AI$1471&lt;&gt;2))&gt;=0.5,1,0))</f>
        <v/>
      </c>
      <c r="AR1471" s="16">
        <f>'Ground truth'!$B$8</f>
        <v/>
      </c>
      <c r="AS1471" s="16">
        <f>'Ground truth'!$C$8</f>
        <v/>
      </c>
      <c r="AT1471" s="16">
        <f>'Ground truth'!$D$8</f>
        <v/>
      </c>
      <c r="AU1471" s="16">
        <f>'Ground truth'!$E$8</f>
        <v/>
      </c>
      <c r="AV1471" s="16">
        <f>'Ground truth'!$F$8</f>
        <v/>
      </c>
      <c r="AW1471" s="16">
        <f>'Ground truth'!$G$8</f>
        <v/>
      </c>
    </row>
    <row r="1473">
      <c r="A1473" s="17" t="inlineStr">
        <is>
          <t>metrics — confident-only (unsure excluded from denominators)</t>
        </is>
      </c>
      <c r="B1473" s="10" t="inlineStr">
        <is>
          <t>run 1</t>
        </is>
      </c>
      <c r="C1473" s="10" t="inlineStr">
        <is>
          <t>run 2</t>
        </is>
      </c>
      <c r="D1473" s="10" t="inlineStr">
        <is>
          <t>run 3</t>
        </is>
      </c>
      <c r="E1473" s="10" t="inlineStr">
        <is>
          <t>run 4</t>
        </is>
      </c>
      <c r="F1473" s="10" t="inlineStr">
        <is>
          <t>run 5</t>
        </is>
      </c>
      <c r="G1473" s="10" t="inlineStr">
        <is>
          <t>avg-matrix</t>
        </is>
      </c>
      <c r="H1473" s="10" t="inlineStr">
        <is>
          <t>mean</t>
        </is>
      </c>
      <c r="I1473" s="10" t="inlineStr">
        <is>
          <t>std (pop.)</t>
        </is>
      </c>
      <c r="J1473" s="17" t="inlineStr">
        <is>
          <t>notes</t>
        </is>
      </c>
    </row>
    <row r="1474">
      <c r="A1474" s="7" t="inlineStr">
        <is>
          <t>TP</t>
        </is>
      </c>
      <c r="B1474" s="7">
        <f>SUMPRODUCT(($B$1466:$G$1471=1)*('Ground truth'!$B$3:$G$8=1))</f>
        <v/>
      </c>
      <c r="C1474" s="7">
        <f>SUMPRODUCT(($I$1466:$N$1471=1)*('Ground truth'!$B$3:$G$8=1))</f>
        <v/>
      </c>
      <c r="D1474" s="7">
        <f>SUMPRODUCT(($P$1466:$U$1471=1)*('Ground truth'!$B$3:$G$8=1))</f>
        <v/>
      </c>
      <c r="E1474" s="7">
        <f>SUMPRODUCT(($W$1466:$AB$1471=1)*('Ground truth'!$B$3:$G$8=1))</f>
        <v/>
      </c>
      <c r="F1474" s="7">
        <f>SUMPRODUCT(($AD$1466:$AI$1471=1)*('Ground truth'!$B$3:$G$8=1))</f>
        <v/>
      </c>
      <c r="G1474" s="7">
        <f>SUMPRODUCT(($AK$1466:$AP$1471=1)*('Ground truth'!$B$3:$G$8=1))</f>
        <v/>
      </c>
      <c r="H1474" s="12">
        <f>AVERAGE($B$1474:$F$1474)</f>
        <v/>
      </c>
      <c r="I1474" s="12">
        <f>STDEV.P($B$1474:$F$1474)</f>
        <v/>
      </c>
    </row>
    <row r="1475">
      <c r="A1475" s="7" t="inlineStr">
        <is>
          <t>TN</t>
        </is>
      </c>
      <c r="B1475" s="7">
        <f>SUMPRODUCT(($B$1466:$G$1471=0)*('Ground truth'!$B$3:$G$8=0))</f>
        <v/>
      </c>
      <c r="C1475" s="7">
        <f>SUMPRODUCT(($I$1466:$N$1471=0)*('Ground truth'!$B$3:$G$8=0))</f>
        <v/>
      </c>
      <c r="D1475" s="7">
        <f>SUMPRODUCT(($P$1466:$U$1471=0)*('Ground truth'!$B$3:$G$8=0))</f>
        <v/>
      </c>
      <c r="E1475" s="7">
        <f>SUMPRODUCT(($W$1466:$AB$1471=0)*('Ground truth'!$B$3:$G$8=0))</f>
        <v/>
      </c>
      <c r="F1475" s="7">
        <f>SUMPRODUCT(($AD$1466:$AI$1471=0)*('Ground truth'!$B$3:$G$8=0))</f>
        <v/>
      </c>
      <c r="G1475" s="7">
        <f>SUMPRODUCT(($AK$1466:$AP$1471=0)*('Ground truth'!$B$3:$G$8=0))</f>
        <v/>
      </c>
      <c r="H1475" s="12">
        <f>AVERAGE($B$1475:$F$1475)</f>
        <v/>
      </c>
      <c r="I1475" s="12">
        <f>STDEV.P($B$1475:$F$1475)</f>
        <v/>
      </c>
    </row>
    <row r="1476">
      <c r="A1476" s="7" t="inlineStr">
        <is>
          <t>FP</t>
        </is>
      </c>
      <c r="B1476" s="7">
        <f>SUMPRODUCT(($B$1466:$G$1471=1)*('Ground truth'!$B$3:$G$8=0))</f>
        <v/>
      </c>
      <c r="C1476" s="7">
        <f>SUMPRODUCT(($I$1466:$N$1471=1)*('Ground truth'!$B$3:$G$8=0))</f>
        <v/>
      </c>
      <c r="D1476" s="7">
        <f>SUMPRODUCT(($P$1466:$U$1471=1)*('Ground truth'!$B$3:$G$8=0))</f>
        <v/>
      </c>
      <c r="E1476" s="7">
        <f>SUMPRODUCT(($W$1466:$AB$1471=1)*('Ground truth'!$B$3:$G$8=0))</f>
        <v/>
      </c>
      <c r="F1476" s="7">
        <f>SUMPRODUCT(($AD$1466:$AI$1471=1)*('Ground truth'!$B$3:$G$8=0))</f>
        <v/>
      </c>
      <c r="G1476" s="7">
        <f>SUMPRODUCT(($AK$1466:$AP$1471=1)*('Ground truth'!$B$3:$G$8=0))</f>
        <v/>
      </c>
      <c r="H1476" s="12">
        <f>AVERAGE($B$1476:$F$1476)</f>
        <v/>
      </c>
      <c r="I1476" s="12">
        <f>STDEV.P($B$1476:$F$1476)</f>
        <v/>
      </c>
    </row>
    <row r="1477">
      <c r="A1477" s="7" t="inlineStr">
        <is>
          <t>FN</t>
        </is>
      </c>
      <c r="B1477" s="7">
        <f>SUMPRODUCT(($B$1466:$G$1471=0)*('Ground truth'!$B$3:$G$8=1))</f>
        <v/>
      </c>
      <c r="C1477" s="7">
        <f>SUMPRODUCT(($I$1466:$N$1471=0)*('Ground truth'!$B$3:$G$8=1))</f>
        <v/>
      </c>
      <c r="D1477" s="7">
        <f>SUMPRODUCT(($P$1466:$U$1471=0)*('Ground truth'!$B$3:$G$8=1))</f>
        <v/>
      </c>
      <c r="E1477" s="7">
        <f>SUMPRODUCT(($W$1466:$AB$1471=0)*('Ground truth'!$B$3:$G$8=1))</f>
        <v/>
      </c>
      <c r="F1477" s="7">
        <f>SUMPRODUCT(($AD$1466:$AI$1471=0)*('Ground truth'!$B$3:$G$8=1))</f>
        <v/>
      </c>
      <c r="G1477" s="7">
        <f>SUMPRODUCT(($AK$1466:$AP$1471=0)*('Ground truth'!$B$3:$G$8=1))</f>
        <v/>
      </c>
      <c r="H1477" s="12">
        <f>AVERAGE($B$1477:$F$1477)</f>
        <v/>
      </c>
      <c r="I1477" s="12">
        <f>STDEV.P($B$1477:$F$1477)</f>
        <v/>
      </c>
    </row>
    <row r="1478">
      <c r="A1478" s="4" t="inlineStr">
        <is>
          <t>Precision</t>
        </is>
      </c>
      <c r="B1478" s="12">
        <f>IFERROR($B$1474/($B$1474+$B$1476),0)</f>
        <v/>
      </c>
      <c r="C1478" s="12">
        <f>IFERROR($C$1474/($C$1474+$C$1476),0)</f>
        <v/>
      </c>
      <c r="D1478" s="12">
        <f>IFERROR($D$1474/($D$1474+$D$1476),0)</f>
        <v/>
      </c>
      <c r="E1478" s="12">
        <f>IFERROR($E$1474/($E$1474+$E$1476),0)</f>
        <v/>
      </c>
      <c r="F1478" s="12">
        <f>IFERROR($F$1474/($F$1474+$F$1476),0)</f>
        <v/>
      </c>
      <c r="G1478" s="12">
        <f>IFERROR($G$1474/($G$1474+$G$1476),0)</f>
        <v/>
      </c>
      <c r="H1478" s="18">
        <f>AVERAGE($B$1478:$F$1478)</f>
        <v/>
      </c>
      <c r="I1478" s="18">
        <f>STDEV.P($B$1478:$F$1478)</f>
        <v/>
      </c>
    </row>
    <row r="1479">
      <c r="A1479" s="4" t="inlineStr">
        <is>
          <t>Recall</t>
        </is>
      </c>
      <c r="B1479" s="12">
        <f>IFERROR($B$1474/($B$1474+$B$1477),0)</f>
        <v/>
      </c>
      <c r="C1479" s="12">
        <f>IFERROR($C$1474/($C$1474+$C$1477),0)</f>
        <v/>
      </c>
      <c r="D1479" s="12">
        <f>IFERROR($D$1474/($D$1474+$D$1477),0)</f>
        <v/>
      </c>
      <c r="E1479" s="12">
        <f>IFERROR($E$1474/($E$1474+$E$1477),0)</f>
        <v/>
      </c>
      <c r="F1479" s="12">
        <f>IFERROR($F$1474/($F$1474+$F$1477),0)</f>
        <v/>
      </c>
      <c r="G1479" s="12">
        <f>IFERROR($G$1474/($G$1474+$G$1477),0)</f>
        <v/>
      </c>
      <c r="H1479" s="18">
        <f>AVERAGE($B$1479:$F$1479)</f>
        <v/>
      </c>
      <c r="I1479" s="18">
        <f>STDEV.P($B$1479:$F$1479)</f>
        <v/>
      </c>
    </row>
    <row r="1480">
      <c r="A1480" s="4" t="inlineStr">
        <is>
          <t>F1</t>
        </is>
      </c>
      <c r="B1480" s="12">
        <f>IFERROR(2*$B$1478*$B$1479/($B$1478+$B$1479),0)</f>
        <v/>
      </c>
      <c r="C1480" s="12">
        <f>IFERROR(2*$C$1478*$C$1479/($C$1478+$C$1479),0)</f>
        <v/>
      </c>
      <c r="D1480" s="12">
        <f>IFERROR(2*$D$1478*$D$1479/($D$1478+$D$1479),0)</f>
        <v/>
      </c>
      <c r="E1480" s="12">
        <f>IFERROR(2*$E$1478*$E$1479/($E$1478+$E$1479),0)</f>
        <v/>
      </c>
      <c r="F1480" s="12">
        <f>IFERROR(2*$F$1478*$F$1479/($F$1478+$F$1479),0)</f>
        <v/>
      </c>
      <c r="G1480" s="12">
        <f>IFERROR(2*$G$1478*$G$1479/($G$1478+$G$1479),0)</f>
        <v/>
      </c>
      <c r="H1480" s="18">
        <f>AVERAGE($B$1480:$F$1480)</f>
        <v/>
      </c>
      <c r="I1480" s="18">
        <f>STDEV.P($B$1480:$F$1480)</f>
        <v/>
      </c>
    </row>
    <row r="1481">
      <c r="A1481" s="4" t="inlineStr">
        <is>
          <t>Accuracy</t>
        </is>
      </c>
      <c r="B1481" s="12">
        <f>IFERROR(($B$1474+$B$1475)/($B$1474+$B$1475+$B$1476+$B$1477),0)</f>
        <v/>
      </c>
      <c r="C1481" s="12">
        <f>IFERROR(($C$1474+$C$1475)/($C$1474+$C$1475+$C$1476+$C$1477),0)</f>
        <v/>
      </c>
      <c r="D1481" s="12">
        <f>IFERROR(($D$1474+$D$1475)/($D$1474+$D$1475+$D$1476+$D$1477),0)</f>
        <v/>
      </c>
      <c r="E1481" s="12">
        <f>IFERROR(($E$1474+$E$1475)/($E$1474+$E$1475+$E$1476+$E$1477),0)</f>
        <v/>
      </c>
      <c r="F1481" s="12">
        <f>IFERROR(($F$1474+$F$1475)/($F$1474+$F$1475+$F$1476+$F$1477),0)</f>
        <v/>
      </c>
      <c r="G1481" s="12">
        <f>IFERROR(($G$1474+$G$1475)/($G$1474+$G$1475+$G$1476+$G$1477),0)</f>
        <v/>
      </c>
      <c r="H1481" s="18">
        <f>AVERAGE($B$1481:$F$1481)</f>
        <v/>
      </c>
      <c r="I1481" s="18">
        <f>STDEV.P($B$1481:$F$1481)</f>
        <v/>
      </c>
    </row>
    <row r="1482">
      <c r="A1482" s="4" t="inlineStr">
        <is>
          <t>Edit distance</t>
        </is>
      </c>
      <c r="B1482" s="12">
        <f>SUMPRODUCT(ABS('Ground truth'!$B$3:$G$8-$B$1466:$G$1471))</f>
        <v/>
      </c>
      <c r="C1482" s="12">
        <f>SUMPRODUCT(ABS('Ground truth'!$B$3:$G$8-$I$1466:$N$1471))</f>
        <v/>
      </c>
      <c r="D1482" s="12">
        <f>SUMPRODUCT(ABS('Ground truth'!$B$3:$G$8-$P$1466:$U$1471))</f>
        <v/>
      </c>
      <c r="E1482" s="12">
        <f>SUMPRODUCT(ABS('Ground truth'!$B$3:$G$8-$W$1466:$AB$1471))</f>
        <v/>
      </c>
      <c r="F1482" s="12">
        <f>SUMPRODUCT(ABS('Ground truth'!$B$3:$G$8-$AD$1466:$AI$1471))</f>
        <v/>
      </c>
      <c r="G1482" s="12">
        <f>SUMPRODUCT(ABS('Ground truth'!$B$3:$G$8-$AK$1466:$AP$1471))</f>
        <v/>
      </c>
      <c r="H1482" s="18">
        <f>AVERAGE($B$1482:$F$1482)</f>
        <v/>
      </c>
      <c r="I1482" s="18">
        <f>STDEV.P($B$1482:$F$1482)</f>
        <v/>
      </c>
    </row>
    <row r="1483">
      <c r="A1483" s="4" t="inlineStr">
        <is>
          <t>Spectral distance</t>
        </is>
      </c>
      <c r="B1483" s="12">
        <f>SQRT(SUMPRODUCT(('Ground truth'!$J$3:$J$8-$B$1493:$B$1498)^2))</f>
        <v/>
      </c>
      <c r="C1483" s="12">
        <f>SQRT(SUMPRODUCT(('Ground truth'!$J$3:$J$8-$C$1493:$C$1498)^2))</f>
        <v/>
      </c>
      <c r="D1483" s="12">
        <f>SQRT(SUMPRODUCT(('Ground truth'!$J$3:$J$8-$D$1493:$D$1498)^2))</f>
        <v/>
      </c>
      <c r="E1483" s="12">
        <f>SQRT(SUMPRODUCT(('Ground truth'!$J$3:$J$8-$E$1493:$E$1498)^2))</f>
        <v/>
      </c>
      <c r="F1483" s="12">
        <f>SQRT(SUMPRODUCT(('Ground truth'!$J$3:$J$8-$F$1493:$F$1498)^2))</f>
        <v/>
      </c>
      <c r="G1483" s="12">
        <f>SQRT(SUMPRODUCT(('Ground truth'!$J$3:$J$8-$G$1493:$G$1498)^2))</f>
        <v/>
      </c>
      <c r="H1483" s="18">
        <f>AVERAGE($B$1483:$F$1483)</f>
        <v/>
      </c>
      <c r="I1483" s="18">
        <f>STDEV.P($B$1483:$F$1483)</f>
        <v/>
      </c>
    </row>
    <row r="1484">
      <c r="A1484" s="4" t="inlineStr">
        <is>
          <t>Unsure cells</t>
        </is>
      </c>
      <c r="B1484" s="7">
        <f>COUNTIF($B$1466:$G$1471,2)</f>
        <v/>
      </c>
      <c r="C1484" s="7">
        <f>COUNTIF($I$1466:$N$1471,2)</f>
        <v/>
      </c>
      <c r="D1484" s="7">
        <f>COUNTIF($P$1466:$U$1471,2)</f>
        <v/>
      </c>
      <c r="E1484" s="7">
        <f>COUNTIF($W$1466:$AB$1471,2)</f>
        <v/>
      </c>
      <c r="F1484" s="7">
        <f>COUNTIF($AD$1466:$AI$1471,2)</f>
        <v/>
      </c>
      <c r="G1484" s="7">
        <f>COUNTIF($AK$1466:$AP$1471,2)</f>
        <v/>
      </c>
      <c r="H1484" s="12">
        <f>AVERAGE($B$1484:$F$1484)</f>
        <v/>
      </c>
      <c r="I1484" s="12">
        <f>STDEV.P($B$1484:$F$1484)</f>
        <v/>
      </c>
    </row>
    <row r="1485">
      <c r="A1485" s="3" t="inlineStr">
        <is>
          <t>eigenvalues (real part, numpy order; pasted)</t>
        </is>
      </c>
    </row>
    <row r="1486">
      <c r="A1486" s="3" t="inlineStr">
        <is>
          <t xml:space="preserve">  λ1</t>
        </is>
      </c>
      <c r="B1486" s="19" t="n">
        <v>1</v>
      </c>
      <c r="C1486" s="19" t="n">
        <v>5.372281323269014</v>
      </c>
      <c r="D1486" s="19" t="n">
        <v>1</v>
      </c>
      <c r="E1486" s="19" t="n">
        <v>6.000000000000001</v>
      </c>
      <c r="F1486" s="19" t="n">
        <v>1</v>
      </c>
      <c r="G1486" s="19" t="n">
        <v>1</v>
      </c>
    </row>
    <row r="1487">
      <c r="A1487" s="3" t="inlineStr">
        <is>
          <t xml:space="preserve">  λ2</t>
        </is>
      </c>
      <c r="B1487" s="19" t="n">
        <v>3.847322101863069</v>
      </c>
      <c r="C1487" s="19" t="n">
        <v>1.030267271452633e-16</v>
      </c>
      <c r="D1487" s="19" t="n">
        <v>4.645751311064586</v>
      </c>
      <c r="E1487" s="19" t="n">
        <v>-4.386334140049162e-48</v>
      </c>
      <c r="F1487" s="19" t="n">
        <v>1</v>
      </c>
      <c r="G1487" s="19" t="n">
        <v>4.645751311064586</v>
      </c>
    </row>
    <row r="1488">
      <c r="A1488" s="3" t="inlineStr">
        <is>
          <t xml:space="preserve">  λ3</t>
        </is>
      </c>
      <c r="B1488" s="19" t="n">
        <v>1</v>
      </c>
      <c r="C1488" s="19" t="n">
        <v>-0.3722813232690143</v>
      </c>
      <c r="D1488" s="19" t="n">
        <v>0.9999999999999991</v>
      </c>
      <c r="E1488" s="19" t="n">
        <v>0</v>
      </c>
      <c r="F1488" s="19" t="n">
        <v>2.6180339887499</v>
      </c>
      <c r="G1488" s="19" t="n">
        <v>0.9999999999999991</v>
      </c>
    </row>
    <row r="1489">
      <c r="A1489" s="3" t="inlineStr">
        <is>
          <t xml:space="preserve">  λ4</t>
        </is>
      </c>
      <c r="B1489" s="19" t="n">
        <v>-0.4236610509315364</v>
      </c>
      <c r="C1489" s="19" t="n">
        <v>-1</v>
      </c>
      <c r="D1489" s="19" t="n">
        <v>-0.6457513110645904</v>
      </c>
      <c r="E1489" s="19" t="n">
        <v>1.368455531567204e-48</v>
      </c>
      <c r="F1489" s="19" t="n">
        <v>0.5000000000000007</v>
      </c>
      <c r="G1489" s="19" t="n">
        <v>-0.6457513110645904</v>
      </c>
    </row>
    <row r="1490">
      <c r="A1490" s="3" t="inlineStr">
        <is>
          <t xml:space="preserve">  λ5</t>
        </is>
      </c>
      <c r="B1490" s="19" t="n">
        <v>-0.4236610509315364</v>
      </c>
      <c r="C1490" s="19" t="n">
        <v>1</v>
      </c>
      <c r="D1490" s="19" t="n">
        <v>0</v>
      </c>
      <c r="E1490" s="19" t="n">
        <v>1.370485732619968e-80</v>
      </c>
      <c r="F1490" s="19" t="n">
        <v>0.5000000000000007</v>
      </c>
      <c r="G1490" s="19" t="n">
        <v>0</v>
      </c>
    </row>
    <row r="1491">
      <c r="A1491" s="3" t="inlineStr">
        <is>
          <t xml:space="preserve">  λ6</t>
        </is>
      </c>
      <c r="B1491" s="19" t="n">
        <v>1</v>
      </c>
      <c r="C1491" s="19" t="n">
        <v>0.9999999999999999</v>
      </c>
      <c r="D1491" s="19" t="n">
        <v>0</v>
      </c>
      <c r="E1491" s="19" t="n">
        <v>1.370485732619968e-80</v>
      </c>
      <c r="F1491" s="19" t="n">
        <v>0.3819660112501052</v>
      </c>
      <c r="G1491" s="19" t="n">
        <v>0</v>
      </c>
    </row>
    <row r="1492">
      <c r="A1492" s="3" t="inlineStr">
        <is>
          <t>eigenvalues sorted desc (LARGE)</t>
        </is>
      </c>
    </row>
    <row r="1493">
      <c r="A1493" s="3" t="inlineStr">
        <is>
          <t xml:space="preserve">  λ(1)</t>
        </is>
      </c>
      <c r="B1493" s="19">
        <f>LARGE($B$1486:$B$1491,1)</f>
        <v/>
      </c>
      <c r="C1493" s="19">
        <f>LARGE($C$1486:$C$1491,1)</f>
        <v/>
      </c>
      <c r="D1493" s="19">
        <f>LARGE($D$1486:$D$1491,1)</f>
        <v/>
      </c>
      <c r="E1493" s="19">
        <f>LARGE($E$1486:$E$1491,1)</f>
        <v/>
      </c>
      <c r="F1493" s="19">
        <f>LARGE($F$1486:$F$1491,1)</f>
        <v/>
      </c>
      <c r="G1493" s="19">
        <f>LARGE($G$1486:$G$1491,1)</f>
        <v/>
      </c>
    </row>
    <row r="1494">
      <c r="A1494" s="3" t="inlineStr">
        <is>
          <t xml:space="preserve">  λ(2)</t>
        </is>
      </c>
      <c r="B1494" s="19">
        <f>LARGE($B$1486:$B$1491,2)</f>
        <v/>
      </c>
      <c r="C1494" s="19">
        <f>LARGE($C$1486:$C$1491,2)</f>
        <v/>
      </c>
      <c r="D1494" s="19">
        <f>LARGE($D$1486:$D$1491,2)</f>
        <v/>
      </c>
      <c r="E1494" s="19">
        <f>LARGE($E$1486:$E$1491,2)</f>
        <v/>
      </c>
      <c r="F1494" s="19">
        <f>LARGE($F$1486:$F$1491,2)</f>
        <v/>
      </c>
      <c r="G1494" s="19">
        <f>LARGE($G$1486:$G$1491,2)</f>
        <v/>
      </c>
    </row>
    <row r="1495">
      <c r="A1495" s="3" t="inlineStr">
        <is>
          <t xml:space="preserve">  λ(3)</t>
        </is>
      </c>
      <c r="B1495" s="19">
        <f>LARGE($B$1486:$B$1491,3)</f>
        <v/>
      </c>
      <c r="C1495" s="19">
        <f>LARGE($C$1486:$C$1491,3)</f>
        <v/>
      </c>
      <c r="D1495" s="19">
        <f>LARGE($D$1486:$D$1491,3)</f>
        <v/>
      </c>
      <c r="E1495" s="19">
        <f>LARGE($E$1486:$E$1491,3)</f>
        <v/>
      </c>
      <c r="F1495" s="19">
        <f>LARGE($F$1486:$F$1491,3)</f>
        <v/>
      </c>
      <c r="G1495" s="19">
        <f>LARGE($G$1486:$G$1491,3)</f>
        <v/>
      </c>
    </row>
    <row r="1496">
      <c r="A1496" s="3" t="inlineStr">
        <is>
          <t xml:space="preserve">  λ(4)</t>
        </is>
      </c>
      <c r="B1496" s="19">
        <f>LARGE($B$1486:$B$1491,4)</f>
        <v/>
      </c>
      <c r="C1496" s="19">
        <f>LARGE($C$1486:$C$1491,4)</f>
        <v/>
      </c>
      <c r="D1496" s="19">
        <f>LARGE($D$1486:$D$1491,4)</f>
        <v/>
      </c>
      <c r="E1496" s="19">
        <f>LARGE($E$1486:$E$1491,4)</f>
        <v/>
      </c>
      <c r="F1496" s="19">
        <f>LARGE($F$1486:$F$1491,4)</f>
        <v/>
      </c>
      <c r="G1496" s="19">
        <f>LARGE($G$1486:$G$1491,4)</f>
        <v/>
      </c>
    </row>
    <row r="1497">
      <c r="A1497" s="3" t="inlineStr">
        <is>
          <t xml:space="preserve">  λ(5)</t>
        </is>
      </c>
      <c r="B1497" s="19">
        <f>LARGE($B$1486:$B$1491,5)</f>
        <v/>
      </c>
      <c r="C1497" s="19">
        <f>LARGE($C$1486:$C$1491,5)</f>
        <v/>
      </c>
      <c r="D1497" s="19">
        <f>LARGE($D$1486:$D$1491,5)</f>
        <v/>
      </c>
      <c r="E1497" s="19">
        <f>LARGE($E$1486:$E$1491,5)</f>
        <v/>
      </c>
      <c r="F1497" s="19">
        <f>LARGE($F$1486:$F$1491,5)</f>
        <v/>
      </c>
      <c r="G1497" s="19">
        <f>LARGE($G$1486:$G$1491,5)</f>
        <v/>
      </c>
    </row>
    <row r="1498">
      <c r="A1498" s="3" t="inlineStr">
        <is>
          <t xml:space="preserve">  λ(6)</t>
        </is>
      </c>
      <c r="B1498" s="19">
        <f>LARGE($B$1486:$B$1491,6)</f>
        <v/>
      </c>
      <c r="C1498" s="19">
        <f>LARGE($C$1486:$C$1491,6)</f>
        <v/>
      </c>
      <c r="D1498" s="19">
        <f>LARGE($D$1486:$D$1491,6)</f>
        <v/>
      </c>
      <c r="E1498" s="19">
        <f>LARGE($E$1486:$E$1491,6)</f>
        <v/>
      </c>
      <c r="F1498" s="19">
        <f>LARGE($F$1486:$F$1491,6)</f>
        <v/>
      </c>
      <c r="G1498" s="19">
        <f>LARGE($G$1486:$G$1491,6)</f>
        <v/>
      </c>
    </row>
    <row r="1499">
      <c r="A1499" s="3" t="inlineStr">
        <is>
          <t>check: Σeig − trace (→0)</t>
        </is>
      </c>
      <c r="B1499" s="3">
        <f>ROUND(SUM($B$1486:$B$1491)-($B$1466+$C$1467+$D$1468+$E$1469+$F$1470+$G$1471),6)</f>
        <v/>
      </c>
      <c r="C1499" s="3">
        <f>ROUND(SUM($C$1486:$C$1491)-($I$1466+$J$1467+$K$1468+$L$1469+$M$1470+$N$1471),6)</f>
        <v/>
      </c>
      <c r="D1499" s="3">
        <f>ROUND(SUM($D$1486:$D$1491)-($P$1466+$Q$1467+$R$1468+$S$1469+$T$1470+$U$1471),6)</f>
        <v/>
      </c>
      <c r="E1499" s="3">
        <f>ROUND(SUM($E$1486:$E$1491)-($W$1466+$X$1467+$Y$1468+$Z$1469+$AA$1470+$AB$1471),6)</f>
        <v/>
      </c>
      <c r="F1499" s="3">
        <f>ROUND(SUM($F$1486:$F$1491)-($AD$1466+$AE$1467+$AF$1468+$AG$1469+$AH$1470+$AI$1471),6)</f>
        <v/>
      </c>
      <c r="G1499" s="3">
        <f>ROUND(SUM($G$1486:$G$1491)-($AK$1466+$AL$1467+$AM$1468+$AN$1469+$AO$1470+$AP$1471),6)</f>
        <v/>
      </c>
    </row>
    <row r="1500">
      <c r="A1500" s="3" t="inlineStr">
        <is>
          <t>check: Πeig − det (→0)</t>
        </is>
      </c>
      <c r="B1500" s="3" t="inlineStr">
        <is>
          <t>complex pair; real parts used</t>
        </is>
      </c>
      <c r="C1500" s="3">
        <f>ROUND(MDETERM($I$1466:$N$1471)-PRODUCT($C$1486:$C$1491),6)</f>
        <v/>
      </c>
      <c r="D1500" s="3">
        <f>ROUND(MDETERM($P$1466:$U$1471)-PRODUCT($D$1486:$D$1491),6)</f>
        <v/>
      </c>
      <c r="E1500" s="3">
        <f>ROUND(MDETERM($W$1466:$AB$1471)-PRODUCT($E$1486:$E$1491),6)</f>
        <v/>
      </c>
      <c r="F1500" s="3" t="inlineStr">
        <is>
          <t>complex pair; real parts used</t>
        </is>
      </c>
      <c r="G1500" s="3">
        <f>ROUND(MDETERM($AK$1466:$AP$1471)-PRODUCT($G$1486:$G$1491),6)</f>
        <v/>
      </c>
    </row>
    <row r="1501">
      <c r="A1501" s="3" t="inlineStr">
        <is>
          <t>complex eigenvalues?</t>
        </is>
      </c>
      <c r="B1501" s="21" t="inlineStr">
        <is>
          <t>yes</t>
        </is>
      </c>
      <c r="C1501" s="3" t="inlineStr"/>
      <c r="D1501" s="3" t="inlineStr"/>
      <c r="E1501" s="3" t="inlineStr"/>
      <c r="F1501" s="21" t="inlineStr">
        <is>
          <t>yes</t>
        </is>
      </c>
      <c r="G1501" s="3" t="inlineStr"/>
    </row>
    <row r="1502">
      <c r="A1502" s="3" t="inlineStr">
        <is>
          <t>check: det(M − λᵢI) per sorted λ (→0)</t>
        </is>
      </c>
    </row>
    <row r="1503">
      <c r="A1503" s="3" t="inlineStr">
        <is>
          <t xml:space="preserve">  det(M − λ(1)I)</t>
        </is>
      </c>
      <c r="B1503" s="3" t="inlineStr">
        <is>
          <t>n/a (complex)</t>
        </is>
      </c>
      <c r="C1503" s="3">
        <f t="array" ref="C1503">ROUND(MDETERM($I$1466:$N$1471-$C$1493*MUNIT(6)),6)</f>
        <v/>
      </c>
      <c r="D1503" s="3">
        <f t="array" ref="D1503">ROUND(MDETERM($P$1466:$U$1471-$D$1493*MUNIT(6)),6)</f>
        <v/>
      </c>
      <c r="E1503" s="3">
        <f t="array" ref="E1503">ROUND(MDETERM($W$1466:$AB$1471-$E$1493*MUNIT(6)),6)</f>
        <v/>
      </c>
      <c r="F1503" s="3" t="inlineStr">
        <is>
          <t>n/a (complex)</t>
        </is>
      </c>
      <c r="G1503" s="3">
        <f t="array" ref="G1503">ROUND(MDETERM($AK$1466:$AP$1471-$G$1493*MUNIT(6)),6)</f>
        <v/>
      </c>
    </row>
    <row r="1504">
      <c r="A1504" s="3" t="inlineStr">
        <is>
          <t xml:space="preserve">  det(M − λ(2)I)</t>
        </is>
      </c>
      <c r="B1504" s="3" t="inlineStr">
        <is>
          <t>n/a (complex)</t>
        </is>
      </c>
      <c r="C1504" s="3">
        <f t="array" ref="C1504">ROUND(MDETERM($I$1466:$N$1471-$C$1494*MUNIT(6)),6)</f>
        <v/>
      </c>
      <c r="D1504" s="3">
        <f t="array" ref="D1504">ROUND(MDETERM($P$1466:$U$1471-$D$1494*MUNIT(6)),6)</f>
        <v/>
      </c>
      <c r="E1504" s="3">
        <f t="array" ref="E1504">ROUND(MDETERM($W$1466:$AB$1471-$E$1494*MUNIT(6)),6)</f>
        <v/>
      </c>
      <c r="F1504" s="3" t="inlineStr">
        <is>
          <t>n/a (complex)</t>
        </is>
      </c>
      <c r="G1504" s="3">
        <f t="array" ref="G1504">ROUND(MDETERM($AK$1466:$AP$1471-$G$1494*MUNIT(6)),6)</f>
        <v/>
      </c>
    </row>
    <row r="1505">
      <c r="A1505" s="3" t="inlineStr">
        <is>
          <t xml:space="preserve">  det(M − λ(3)I)</t>
        </is>
      </c>
      <c r="B1505" s="3" t="inlineStr">
        <is>
          <t>n/a (complex)</t>
        </is>
      </c>
      <c r="C1505" s="3">
        <f t="array" ref="C1505">ROUND(MDETERM($I$1466:$N$1471-$C$1495*MUNIT(6)),6)</f>
        <v/>
      </c>
      <c r="D1505" s="3">
        <f t="array" ref="D1505">ROUND(MDETERM($P$1466:$U$1471-$D$1495*MUNIT(6)),6)</f>
        <v/>
      </c>
      <c r="E1505" s="3">
        <f t="array" ref="E1505">ROUND(MDETERM($W$1466:$AB$1471-$E$1495*MUNIT(6)),6)</f>
        <v/>
      </c>
      <c r="F1505" s="3" t="inlineStr">
        <is>
          <t>n/a (complex)</t>
        </is>
      </c>
      <c r="G1505" s="3">
        <f t="array" ref="G1505">ROUND(MDETERM($AK$1466:$AP$1471-$G$1495*MUNIT(6)),6)</f>
        <v/>
      </c>
    </row>
    <row r="1506">
      <c r="A1506" s="3" t="inlineStr">
        <is>
          <t xml:space="preserve">  det(M − λ(4)I)</t>
        </is>
      </c>
      <c r="B1506" s="3" t="inlineStr">
        <is>
          <t>n/a (complex)</t>
        </is>
      </c>
      <c r="C1506" s="3">
        <f t="array" ref="C1506">ROUND(MDETERM($I$1466:$N$1471-$C$1496*MUNIT(6)),6)</f>
        <v/>
      </c>
      <c r="D1506" s="3">
        <f t="array" ref="D1506">ROUND(MDETERM($P$1466:$U$1471-$D$1496*MUNIT(6)),6)</f>
        <v/>
      </c>
      <c r="E1506" s="3">
        <f t="array" ref="E1506">ROUND(MDETERM($W$1466:$AB$1471-$E$1496*MUNIT(6)),6)</f>
        <v/>
      </c>
      <c r="F1506" s="3" t="inlineStr">
        <is>
          <t>n/a (complex)</t>
        </is>
      </c>
      <c r="G1506" s="3">
        <f t="array" ref="G1506">ROUND(MDETERM($AK$1466:$AP$1471-$G$1496*MUNIT(6)),6)</f>
        <v/>
      </c>
    </row>
    <row r="1507">
      <c r="A1507" s="3" t="inlineStr">
        <is>
          <t xml:space="preserve">  det(M − λ(5)I)</t>
        </is>
      </c>
      <c r="B1507" s="3" t="inlineStr">
        <is>
          <t>n/a (complex)</t>
        </is>
      </c>
      <c r="C1507" s="3">
        <f t="array" ref="C1507">ROUND(MDETERM($I$1466:$N$1471-$C$1497*MUNIT(6)),6)</f>
        <v/>
      </c>
      <c r="D1507" s="3">
        <f t="array" ref="D1507">ROUND(MDETERM($P$1466:$U$1471-$D$1497*MUNIT(6)),6)</f>
        <v/>
      </c>
      <c r="E1507" s="3">
        <f t="array" ref="E1507">ROUND(MDETERM($W$1466:$AB$1471-$E$1497*MUNIT(6)),6)</f>
        <v/>
      </c>
      <c r="F1507" s="3" t="inlineStr">
        <is>
          <t>n/a (complex)</t>
        </is>
      </c>
      <c r="G1507" s="3">
        <f t="array" ref="G1507">ROUND(MDETERM($AK$1466:$AP$1471-$G$1497*MUNIT(6)),6)</f>
        <v/>
      </c>
    </row>
    <row r="1508">
      <c r="A1508" s="3" t="inlineStr">
        <is>
          <t xml:space="preserve">  det(M − λ(6)I)</t>
        </is>
      </c>
      <c r="B1508" s="3" t="inlineStr">
        <is>
          <t>n/a (complex)</t>
        </is>
      </c>
      <c r="C1508" s="3">
        <f t="array" ref="C1508">ROUND(MDETERM($I$1466:$N$1471-$C$1498*MUNIT(6)),6)</f>
        <v/>
      </c>
      <c r="D1508" s="3">
        <f t="array" ref="D1508">ROUND(MDETERM($P$1466:$U$1471-$D$1498*MUNIT(6)),6)</f>
        <v/>
      </c>
      <c r="E1508" s="3">
        <f t="array" ref="E1508">ROUND(MDETERM($W$1466:$AB$1471-$E$1498*MUNIT(6)),6)</f>
        <v/>
      </c>
      <c r="F1508" s="3" t="inlineStr">
        <is>
          <t>n/a (complex)</t>
        </is>
      </c>
      <c r="G1508" s="3">
        <f t="array" ref="G1508">ROUND(MDETERM($AK$1466:$AP$1471-$G$1498*MUNIT(6)),6)</f>
        <v/>
      </c>
    </row>
    <row r="1512" ht="16" customHeight="1">
      <c r="A1512" s="14" t="inlineStr">
        <is>
          <t>RAG R1-R2-R3 | mixtral:8x22b</t>
        </is>
      </c>
      <c r="B1512" s="9" t="inlineStr">
        <is>
          <t>run 1 (raw, pasted)</t>
        </is>
      </c>
      <c r="I1512" s="9" t="inlineStr">
        <is>
          <t>run 2 (raw, pasted)</t>
        </is>
      </c>
      <c r="P1512" s="9" t="inlineStr">
        <is>
          <t>run 3 (raw, pasted)</t>
        </is>
      </c>
      <c r="W1512" s="9" t="inlineStr">
        <is>
          <t>run 4 (raw, pasted)</t>
        </is>
      </c>
      <c r="AD1512" s="9" t="inlineStr">
        <is>
          <t>run 5 (raw, pasted)</t>
        </is>
      </c>
      <c r="AK1512" s="9" t="inlineStr">
        <is>
          <t>Step2 average matrix (formula)</t>
        </is>
      </c>
      <c r="AR1512" s="9" t="inlineStr">
        <is>
          <t>ground truth (reference)</t>
        </is>
      </c>
    </row>
    <row r="1513" ht="60" customHeight="1">
      <c r="B1513" s="15" t="inlineStr">
        <is>
          <t>Primary structure</t>
        </is>
      </c>
      <c r="C1513" s="15" t="inlineStr">
        <is>
          <t>Secondary structure</t>
        </is>
      </c>
      <c r="D1513" s="15" t="inlineStr">
        <is>
          <t>Payload</t>
        </is>
      </c>
      <c r="E1513" s="15" t="inlineStr">
        <is>
          <t>Power system</t>
        </is>
      </c>
      <c r="F1513" s="15" t="inlineStr">
        <is>
          <t>Communication system</t>
        </is>
      </c>
      <c r="G1513" s="15" t="inlineStr">
        <is>
          <t>Attitude determination and control system</t>
        </is>
      </c>
      <c r="I1513" s="15" t="inlineStr">
        <is>
          <t>Primary structure</t>
        </is>
      </c>
      <c r="J1513" s="15" t="inlineStr">
        <is>
          <t>Secondary structure</t>
        </is>
      </c>
      <c r="K1513" s="15" t="inlineStr">
        <is>
          <t>Payload</t>
        </is>
      </c>
      <c r="L1513" s="15" t="inlineStr">
        <is>
          <t>Power system</t>
        </is>
      </c>
      <c r="M1513" s="15" t="inlineStr">
        <is>
          <t>Communication system</t>
        </is>
      </c>
      <c r="N1513" s="15" t="inlineStr">
        <is>
          <t>Attitude determination and control system</t>
        </is>
      </c>
      <c r="P1513" s="15" t="inlineStr">
        <is>
          <t>Primary structure</t>
        </is>
      </c>
      <c r="Q1513" s="15" t="inlineStr">
        <is>
          <t>Secondary structure</t>
        </is>
      </c>
      <c r="R1513" s="15" t="inlineStr">
        <is>
          <t>Payload</t>
        </is>
      </c>
      <c r="S1513" s="15" t="inlineStr">
        <is>
          <t>Power system</t>
        </is>
      </c>
      <c r="T1513" s="15" t="inlineStr">
        <is>
          <t>Communication system</t>
        </is>
      </c>
      <c r="U1513" s="15" t="inlineStr">
        <is>
          <t>Attitude determination and control system</t>
        </is>
      </c>
      <c r="W1513" s="15" t="inlineStr">
        <is>
          <t>Primary structure</t>
        </is>
      </c>
      <c r="X1513" s="15" t="inlineStr">
        <is>
          <t>Secondary structure</t>
        </is>
      </c>
      <c r="Y1513" s="15" t="inlineStr">
        <is>
          <t>Payload</t>
        </is>
      </c>
      <c r="Z1513" s="15" t="inlineStr">
        <is>
          <t>Power system</t>
        </is>
      </c>
      <c r="AA1513" s="15" t="inlineStr">
        <is>
          <t>Communication system</t>
        </is>
      </c>
      <c r="AB1513" s="15" t="inlineStr">
        <is>
          <t>Attitude determination and control system</t>
        </is>
      </c>
      <c r="AD1513" s="15" t="inlineStr">
        <is>
          <t>Primary structure</t>
        </is>
      </c>
      <c r="AE1513" s="15" t="inlineStr">
        <is>
          <t>Secondary structure</t>
        </is>
      </c>
      <c r="AF1513" s="15" t="inlineStr">
        <is>
          <t>Payload</t>
        </is>
      </c>
      <c r="AG1513" s="15" t="inlineStr">
        <is>
          <t>Power system</t>
        </is>
      </c>
      <c r="AH1513" s="15" t="inlineStr">
        <is>
          <t>Communication system</t>
        </is>
      </c>
      <c r="AI1513" s="15" t="inlineStr">
        <is>
          <t>Attitude determination and control system</t>
        </is>
      </c>
      <c r="AK1513" s="15" t="inlineStr">
        <is>
          <t>Primary structure</t>
        </is>
      </c>
      <c r="AL1513" s="15" t="inlineStr">
        <is>
          <t>Secondary structure</t>
        </is>
      </c>
      <c r="AM1513" s="15" t="inlineStr">
        <is>
          <t>Payload</t>
        </is>
      </c>
      <c r="AN1513" s="15" t="inlineStr">
        <is>
          <t>Power system</t>
        </is>
      </c>
      <c r="AO1513" s="15" t="inlineStr">
        <is>
          <t>Communication system</t>
        </is>
      </c>
      <c r="AP1513" s="15" t="inlineStr">
        <is>
          <t>Attitude determination and control system</t>
        </is>
      </c>
    </row>
    <row r="1514">
      <c r="A1514" s="3" t="inlineStr">
        <is>
          <t>Primary structure</t>
        </is>
      </c>
      <c r="B1514" s="8" t="n">
        <v>1</v>
      </c>
      <c r="C1514" s="8" t="n">
        <v>1</v>
      </c>
      <c r="D1514" s="8" t="n">
        <v>1</v>
      </c>
      <c r="E1514" s="8" t="n">
        <v>1</v>
      </c>
      <c r="F1514" s="8" t="n">
        <v>1</v>
      </c>
      <c r="G1514" s="8" t="n">
        <v>1</v>
      </c>
      <c r="I1514" s="8" t="n">
        <v>1</v>
      </c>
      <c r="J1514" s="8" t="n">
        <v>1</v>
      </c>
      <c r="K1514" s="8" t="n">
        <v>1</v>
      </c>
      <c r="L1514" s="8" t="n">
        <v>1</v>
      </c>
      <c r="M1514" s="8" t="n">
        <v>1</v>
      </c>
      <c r="N1514" s="8" t="n">
        <v>1</v>
      </c>
      <c r="P1514" s="8" t="n">
        <v>1</v>
      </c>
      <c r="Q1514" s="8" t="n">
        <v>1</v>
      </c>
      <c r="R1514" s="8" t="n">
        <v>1</v>
      </c>
      <c r="S1514" s="8" t="n">
        <v>1</v>
      </c>
      <c r="T1514" s="8" t="n">
        <v>1</v>
      </c>
      <c r="U1514" s="8" t="n">
        <v>1</v>
      </c>
      <c r="W1514" s="8" t="n">
        <v>1</v>
      </c>
      <c r="X1514" s="8" t="n">
        <v>1</v>
      </c>
      <c r="Y1514" s="8" t="n">
        <v>1</v>
      </c>
      <c r="Z1514" s="8" t="n">
        <v>1</v>
      </c>
      <c r="AA1514" s="8" t="n">
        <v>1</v>
      </c>
      <c r="AB1514" s="8" t="n">
        <v>1</v>
      </c>
      <c r="AD1514" s="8" t="n">
        <v>1</v>
      </c>
      <c r="AE1514" s="8" t="n">
        <v>1</v>
      </c>
      <c r="AF1514" s="8" t="n">
        <v>1</v>
      </c>
      <c r="AG1514" s="8" t="n">
        <v>1</v>
      </c>
      <c r="AH1514" s="8" t="n">
        <v>1</v>
      </c>
      <c r="AI1514" s="8" t="n">
        <v>1</v>
      </c>
      <c r="AK1514" s="8">
        <f>IF(($B$1514&lt;&gt;2)+($I$1514&lt;&gt;2)+($P$1514&lt;&gt;2)+($W$1514&lt;&gt;2)+($AD$1514&lt;&gt;2)=0,2,IF((($B$1514&lt;&gt;2)*$B$1514+($I$1514&lt;&gt;2)*$I$1514+($P$1514&lt;&gt;2)*$P$1514+($W$1514&lt;&gt;2)*$W$1514+($AD$1514&lt;&gt;2)*$AD$1514)/(($B$1514&lt;&gt;2)+($I$1514&lt;&gt;2)+($P$1514&lt;&gt;2)+($W$1514&lt;&gt;2)+($AD$1514&lt;&gt;2))&gt;=0.5,1,0))</f>
        <v/>
      </c>
      <c r="AL1514" s="8">
        <f>IF(($C$1514&lt;&gt;2)+($J$1514&lt;&gt;2)+($Q$1514&lt;&gt;2)+($X$1514&lt;&gt;2)+($AE$1514&lt;&gt;2)=0,2,IF((($C$1514&lt;&gt;2)*$C$1514+($J$1514&lt;&gt;2)*$J$1514+($Q$1514&lt;&gt;2)*$Q$1514+($X$1514&lt;&gt;2)*$X$1514+($AE$1514&lt;&gt;2)*$AE$1514)/(($C$1514&lt;&gt;2)+($J$1514&lt;&gt;2)+($Q$1514&lt;&gt;2)+($X$1514&lt;&gt;2)+($AE$1514&lt;&gt;2))&gt;=0.5,1,0))</f>
        <v/>
      </c>
      <c r="AM1514" s="8">
        <f>IF(($D$1514&lt;&gt;2)+($K$1514&lt;&gt;2)+($R$1514&lt;&gt;2)+($Y$1514&lt;&gt;2)+($AF$1514&lt;&gt;2)=0,2,IF((($D$1514&lt;&gt;2)*$D$1514+($K$1514&lt;&gt;2)*$K$1514+($R$1514&lt;&gt;2)*$R$1514+($Y$1514&lt;&gt;2)*$Y$1514+($AF$1514&lt;&gt;2)*$AF$1514)/(($D$1514&lt;&gt;2)+($K$1514&lt;&gt;2)+($R$1514&lt;&gt;2)+($Y$1514&lt;&gt;2)+($AF$1514&lt;&gt;2))&gt;=0.5,1,0))</f>
        <v/>
      </c>
      <c r="AN1514" s="8">
        <f>IF(($E$1514&lt;&gt;2)+($L$1514&lt;&gt;2)+($S$1514&lt;&gt;2)+($Z$1514&lt;&gt;2)+($AG$1514&lt;&gt;2)=0,2,IF((($E$1514&lt;&gt;2)*$E$1514+($L$1514&lt;&gt;2)*$L$1514+($S$1514&lt;&gt;2)*$S$1514+($Z$1514&lt;&gt;2)*$Z$1514+($AG$1514&lt;&gt;2)*$AG$1514)/(($E$1514&lt;&gt;2)+($L$1514&lt;&gt;2)+($S$1514&lt;&gt;2)+($Z$1514&lt;&gt;2)+($AG$1514&lt;&gt;2))&gt;=0.5,1,0))</f>
        <v/>
      </c>
      <c r="AO1514" s="8">
        <f>IF(($F$1514&lt;&gt;2)+($M$1514&lt;&gt;2)+($T$1514&lt;&gt;2)+($AA$1514&lt;&gt;2)+($AH$1514&lt;&gt;2)=0,2,IF((($F$1514&lt;&gt;2)*$F$1514+($M$1514&lt;&gt;2)*$M$1514+($T$1514&lt;&gt;2)*$T$1514+($AA$1514&lt;&gt;2)*$AA$1514+($AH$1514&lt;&gt;2)*$AH$1514)/(($F$1514&lt;&gt;2)+($M$1514&lt;&gt;2)+($T$1514&lt;&gt;2)+($AA$1514&lt;&gt;2)+($AH$1514&lt;&gt;2))&gt;=0.5,1,0))</f>
        <v/>
      </c>
      <c r="AP1514" s="8">
        <f>IF(($G$1514&lt;&gt;2)+($N$1514&lt;&gt;2)+($U$1514&lt;&gt;2)+($AB$1514&lt;&gt;2)+($AI$1514&lt;&gt;2)=0,2,IF((($G$1514&lt;&gt;2)*$G$1514+($N$1514&lt;&gt;2)*$N$1514+($U$1514&lt;&gt;2)*$U$1514+($AB$1514&lt;&gt;2)*$AB$1514+($AI$1514&lt;&gt;2)*$AI$1514)/(($G$1514&lt;&gt;2)+($N$1514&lt;&gt;2)+($U$1514&lt;&gt;2)+($AB$1514&lt;&gt;2)+($AI$1514&lt;&gt;2))&gt;=0.5,1,0))</f>
        <v/>
      </c>
      <c r="AR1514" s="16">
        <f>'Ground truth'!$B$3</f>
        <v/>
      </c>
      <c r="AS1514" s="16">
        <f>'Ground truth'!$C$3</f>
        <v/>
      </c>
      <c r="AT1514" s="16">
        <f>'Ground truth'!$D$3</f>
        <v/>
      </c>
      <c r="AU1514" s="16">
        <f>'Ground truth'!$E$3</f>
        <v/>
      </c>
      <c r="AV1514" s="16">
        <f>'Ground truth'!$F$3</f>
        <v/>
      </c>
      <c r="AW1514" s="16">
        <f>'Ground truth'!$G$3</f>
        <v/>
      </c>
    </row>
    <row r="1515">
      <c r="A1515" s="3" t="inlineStr">
        <is>
          <t>Secondary structure</t>
        </is>
      </c>
      <c r="B1515" s="8" t="n">
        <v>1</v>
      </c>
      <c r="C1515" s="8" t="n">
        <v>1</v>
      </c>
      <c r="D1515" s="8" t="n">
        <v>0</v>
      </c>
      <c r="E1515" s="8" t="n">
        <v>1</v>
      </c>
      <c r="F1515" s="8" t="n">
        <v>1</v>
      </c>
      <c r="G1515" s="8" t="n">
        <v>1</v>
      </c>
      <c r="I1515" s="8" t="n">
        <v>1</v>
      </c>
      <c r="J1515" s="8" t="n">
        <v>1</v>
      </c>
      <c r="K1515" s="8" t="n">
        <v>0</v>
      </c>
      <c r="L1515" s="8" t="n">
        <v>1</v>
      </c>
      <c r="M1515" s="8" t="n">
        <v>1</v>
      </c>
      <c r="N1515" s="8" t="n">
        <v>1</v>
      </c>
      <c r="P1515" s="8" t="n">
        <v>1</v>
      </c>
      <c r="Q1515" s="8" t="n">
        <v>1</v>
      </c>
      <c r="R1515" s="8" t="n">
        <v>0</v>
      </c>
      <c r="S1515" s="8" t="n">
        <v>1</v>
      </c>
      <c r="T1515" s="8" t="n">
        <v>1</v>
      </c>
      <c r="U1515" s="8" t="n">
        <v>1</v>
      </c>
      <c r="W1515" s="8" t="n">
        <v>1</v>
      </c>
      <c r="X1515" s="8" t="n">
        <v>1</v>
      </c>
      <c r="Y1515" s="8" t="n">
        <v>0</v>
      </c>
      <c r="Z1515" s="8" t="n">
        <v>1</v>
      </c>
      <c r="AA1515" s="8" t="n">
        <v>1</v>
      </c>
      <c r="AB1515" s="8" t="n">
        <v>1</v>
      </c>
      <c r="AD1515" s="8" t="n">
        <v>1</v>
      </c>
      <c r="AE1515" s="8" t="n">
        <v>1</v>
      </c>
      <c r="AF1515" s="8" t="n">
        <v>0</v>
      </c>
      <c r="AG1515" s="8" t="n">
        <v>1</v>
      </c>
      <c r="AH1515" s="8" t="n">
        <v>1</v>
      </c>
      <c r="AI1515" s="8" t="n">
        <v>1</v>
      </c>
      <c r="AK1515" s="8">
        <f>IF(($B$1515&lt;&gt;2)+($I$1515&lt;&gt;2)+($P$1515&lt;&gt;2)+($W$1515&lt;&gt;2)+($AD$1515&lt;&gt;2)=0,2,IF((($B$1515&lt;&gt;2)*$B$1515+($I$1515&lt;&gt;2)*$I$1515+($P$1515&lt;&gt;2)*$P$1515+($W$1515&lt;&gt;2)*$W$1515+($AD$1515&lt;&gt;2)*$AD$1515)/(($B$1515&lt;&gt;2)+($I$1515&lt;&gt;2)+($P$1515&lt;&gt;2)+($W$1515&lt;&gt;2)+($AD$1515&lt;&gt;2))&gt;=0.5,1,0))</f>
        <v/>
      </c>
      <c r="AL1515" s="8">
        <f>IF(($C$1515&lt;&gt;2)+($J$1515&lt;&gt;2)+($Q$1515&lt;&gt;2)+($X$1515&lt;&gt;2)+($AE$1515&lt;&gt;2)=0,2,IF((($C$1515&lt;&gt;2)*$C$1515+($J$1515&lt;&gt;2)*$J$1515+($Q$1515&lt;&gt;2)*$Q$1515+($X$1515&lt;&gt;2)*$X$1515+($AE$1515&lt;&gt;2)*$AE$1515)/(($C$1515&lt;&gt;2)+($J$1515&lt;&gt;2)+($Q$1515&lt;&gt;2)+($X$1515&lt;&gt;2)+($AE$1515&lt;&gt;2))&gt;=0.5,1,0))</f>
        <v/>
      </c>
      <c r="AM1515" s="8">
        <f>IF(($D$1515&lt;&gt;2)+($K$1515&lt;&gt;2)+($R$1515&lt;&gt;2)+($Y$1515&lt;&gt;2)+($AF$1515&lt;&gt;2)=0,2,IF((($D$1515&lt;&gt;2)*$D$1515+($K$1515&lt;&gt;2)*$K$1515+($R$1515&lt;&gt;2)*$R$1515+($Y$1515&lt;&gt;2)*$Y$1515+($AF$1515&lt;&gt;2)*$AF$1515)/(($D$1515&lt;&gt;2)+($K$1515&lt;&gt;2)+($R$1515&lt;&gt;2)+($Y$1515&lt;&gt;2)+($AF$1515&lt;&gt;2))&gt;=0.5,1,0))</f>
        <v/>
      </c>
      <c r="AN1515" s="8">
        <f>IF(($E$1515&lt;&gt;2)+($L$1515&lt;&gt;2)+($S$1515&lt;&gt;2)+($Z$1515&lt;&gt;2)+($AG$1515&lt;&gt;2)=0,2,IF((($E$1515&lt;&gt;2)*$E$1515+($L$1515&lt;&gt;2)*$L$1515+($S$1515&lt;&gt;2)*$S$1515+($Z$1515&lt;&gt;2)*$Z$1515+($AG$1515&lt;&gt;2)*$AG$1515)/(($E$1515&lt;&gt;2)+($L$1515&lt;&gt;2)+($S$1515&lt;&gt;2)+($Z$1515&lt;&gt;2)+($AG$1515&lt;&gt;2))&gt;=0.5,1,0))</f>
        <v/>
      </c>
      <c r="AO1515" s="8">
        <f>IF(($F$1515&lt;&gt;2)+($M$1515&lt;&gt;2)+($T$1515&lt;&gt;2)+($AA$1515&lt;&gt;2)+($AH$1515&lt;&gt;2)=0,2,IF((($F$1515&lt;&gt;2)*$F$1515+($M$1515&lt;&gt;2)*$M$1515+($T$1515&lt;&gt;2)*$T$1515+($AA$1515&lt;&gt;2)*$AA$1515+($AH$1515&lt;&gt;2)*$AH$1515)/(($F$1515&lt;&gt;2)+($M$1515&lt;&gt;2)+($T$1515&lt;&gt;2)+($AA$1515&lt;&gt;2)+($AH$1515&lt;&gt;2))&gt;=0.5,1,0))</f>
        <v/>
      </c>
      <c r="AP1515" s="8">
        <f>IF(($G$1515&lt;&gt;2)+($N$1515&lt;&gt;2)+($U$1515&lt;&gt;2)+($AB$1515&lt;&gt;2)+($AI$1515&lt;&gt;2)=0,2,IF((($G$1515&lt;&gt;2)*$G$1515+($N$1515&lt;&gt;2)*$N$1515+($U$1515&lt;&gt;2)*$U$1515+($AB$1515&lt;&gt;2)*$AB$1515+($AI$1515&lt;&gt;2)*$AI$1515)/(($G$1515&lt;&gt;2)+($N$1515&lt;&gt;2)+($U$1515&lt;&gt;2)+($AB$1515&lt;&gt;2)+($AI$1515&lt;&gt;2))&gt;=0.5,1,0))</f>
        <v/>
      </c>
      <c r="AR1515" s="16">
        <f>'Ground truth'!$B$4</f>
        <v/>
      </c>
      <c r="AS1515" s="16">
        <f>'Ground truth'!$C$4</f>
        <v/>
      </c>
      <c r="AT1515" s="16">
        <f>'Ground truth'!$D$4</f>
        <v/>
      </c>
      <c r="AU1515" s="16">
        <f>'Ground truth'!$E$4</f>
        <v/>
      </c>
      <c r="AV1515" s="16">
        <f>'Ground truth'!$F$4</f>
        <v/>
      </c>
      <c r="AW1515" s="16">
        <f>'Ground truth'!$G$4</f>
        <v/>
      </c>
    </row>
    <row r="1516">
      <c r="A1516" s="3" t="inlineStr">
        <is>
          <t>Payload</t>
        </is>
      </c>
      <c r="B1516" s="8" t="n">
        <v>1</v>
      </c>
      <c r="C1516" s="8" t="n">
        <v>0</v>
      </c>
      <c r="D1516" s="8" t="n">
        <v>1</v>
      </c>
      <c r="E1516" s="8" t="n">
        <v>1</v>
      </c>
      <c r="F1516" s="8" t="n">
        <v>0</v>
      </c>
      <c r="G1516" s="8" t="n">
        <v>1</v>
      </c>
      <c r="I1516" s="8" t="n">
        <v>1</v>
      </c>
      <c r="J1516" s="8" t="n">
        <v>0</v>
      </c>
      <c r="K1516" s="8" t="n">
        <v>1</v>
      </c>
      <c r="L1516" s="8" t="n">
        <v>1</v>
      </c>
      <c r="M1516" s="8" t="n">
        <v>0</v>
      </c>
      <c r="N1516" s="8" t="n">
        <v>1</v>
      </c>
      <c r="P1516" s="8" t="n">
        <v>1</v>
      </c>
      <c r="Q1516" s="8" t="n">
        <v>0</v>
      </c>
      <c r="R1516" s="8" t="n">
        <v>1</v>
      </c>
      <c r="S1516" s="8" t="n">
        <v>1</v>
      </c>
      <c r="T1516" s="8" t="n">
        <v>0</v>
      </c>
      <c r="U1516" s="8" t="n">
        <v>1</v>
      </c>
      <c r="W1516" s="8" t="n">
        <v>1</v>
      </c>
      <c r="X1516" s="8" t="n">
        <v>0</v>
      </c>
      <c r="Y1516" s="8" t="n">
        <v>1</v>
      </c>
      <c r="Z1516" s="8" t="n">
        <v>1</v>
      </c>
      <c r="AA1516" s="8" t="n">
        <v>0</v>
      </c>
      <c r="AB1516" s="8" t="n">
        <v>1</v>
      </c>
      <c r="AD1516" s="8" t="n">
        <v>1</v>
      </c>
      <c r="AE1516" s="8" t="n">
        <v>0</v>
      </c>
      <c r="AF1516" s="8" t="n">
        <v>1</v>
      </c>
      <c r="AG1516" s="8" t="n">
        <v>1</v>
      </c>
      <c r="AH1516" s="8" t="n">
        <v>0</v>
      </c>
      <c r="AI1516" s="8" t="n">
        <v>1</v>
      </c>
      <c r="AK1516" s="8">
        <f>IF(($B$1516&lt;&gt;2)+($I$1516&lt;&gt;2)+($P$1516&lt;&gt;2)+($W$1516&lt;&gt;2)+($AD$1516&lt;&gt;2)=0,2,IF((($B$1516&lt;&gt;2)*$B$1516+($I$1516&lt;&gt;2)*$I$1516+($P$1516&lt;&gt;2)*$P$1516+($W$1516&lt;&gt;2)*$W$1516+($AD$1516&lt;&gt;2)*$AD$1516)/(($B$1516&lt;&gt;2)+($I$1516&lt;&gt;2)+($P$1516&lt;&gt;2)+($W$1516&lt;&gt;2)+($AD$1516&lt;&gt;2))&gt;=0.5,1,0))</f>
        <v/>
      </c>
      <c r="AL1516" s="8">
        <f>IF(($C$1516&lt;&gt;2)+($J$1516&lt;&gt;2)+($Q$1516&lt;&gt;2)+($X$1516&lt;&gt;2)+($AE$1516&lt;&gt;2)=0,2,IF((($C$1516&lt;&gt;2)*$C$1516+($J$1516&lt;&gt;2)*$J$1516+($Q$1516&lt;&gt;2)*$Q$1516+($X$1516&lt;&gt;2)*$X$1516+($AE$1516&lt;&gt;2)*$AE$1516)/(($C$1516&lt;&gt;2)+($J$1516&lt;&gt;2)+($Q$1516&lt;&gt;2)+($X$1516&lt;&gt;2)+($AE$1516&lt;&gt;2))&gt;=0.5,1,0))</f>
        <v/>
      </c>
      <c r="AM1516" s="8">
        <f>IF(($D$1516&lt;&gt;2)+($K$1516&lt;&gt;2)+($R$1516&lt;&gt;2)+($Y$1516&lt;&gt;2)+($AF$1516&lt;&gt;2)=0,2,IF((($D$1516&lt;&gt;2)*$D$1516+($K$1516&lt;&gt;2)*$K$1516+($R$1516&lt;&gt;2)*$R$1516+($Y$1516&lt;&gt;2)*$Y$1516+($AF$1516&lt;&gt;2)*$AF$1516)/(($D$1516&lt;&gt;2)+($K$1516&lt;&gt;2)+($R$1516&lt;&gt;2)+($Y$1516&lt;&gt;2)+($AF$1516&lt;&gt;2))&gt;=0.5,1,0))</f>
        <v/>
      </c>
      <c r="AN1516" s="8">
        <f>IF(($E$1516&lt;&gt;2)+($L$1516&lt;&gt;2)+($S$1516&lt;&gt;2)+($Z$1516&lt;&gt;2)+($AG$1516&lt;&gt;2)=0,2,IF((($E$1516&lt;&gt;2)*$E$1516+($L$1516&lt;&gt;2)*$L$1516+($S$1516&lt;&gt;2)*$S$1516+($Z$1516&lt;&gt;2)*$Z$1516+($AG$1516&lt;&gt;2)*$AG$1516)/(($E$1516&lt;&gt;2)+($L$1516&lt;&gt;2)+($S$1516&lt;&gt;2)+($Z$1516&lt;&gt;2)+($AG$1516&lt;&gt;2))&gt;=0.5,1,0))</f>
        <v/>
      </c>
      <c r="AO1516" s="8">
        <f>IF(($F$1516&lt;&gt;2)+($M$1516&lt;&gt;2)+($T$1516&lt;&gt;2)+($AA$1516&lt;&gt;2)+($AH$1516&lt;&gt;2)=0,2,IF((($F$1516&lt;&gt;2)*$F$1516+($M$1516&lt;&gt;2)*$M$1516+($T$1516&lt;&gt;2)*$T$1516+($AA$1516&lt;&gt;2)*$AA$1516+($AH$1516&lt;&gt;2)*$AH$1516)/(($F$1516&lt;&gt;2)+($M$1516&lt;&gt;2)+($T$1516&lt;&gt;2)+($AA$1516&lt;&gt;2)+($AH$1516&lt;&gt;2))&gt;=0.5,1,0))</f>
        <v/>
      </c>
      <c r="AP1516" s="8">
        <f>IF(($G$1516&lt;&gt;2)+($N$1516&lt;&gt;2)+($U$1516&lt;&gt;2)+($AB$1516&lt;&gt;2)+($AI$1516&lt;&gt;2)=0,2,IF((($G$1516&lt;&gt;2)*$G$1516+($N$1516&lt;&gt;2)*$N$1516+($U$1516&lt;&gt;2)*$U$1516+($AB$1516&lt;&gt;2)*$AB$1516+($AI$1516&lt;&gt;2)*$AI$1516)/(($G$1516&lt;&gt;2)+($N$1516&lt;&gt;2)+($U$1516&lt;&gt;2)+($AB$1516&lt;&gt;2)+($AI$1516&lt;&gt;2))&gt;=0.5,1,0))</f>
        <v/>
      </c>
      <c r="AR1516" s="16">
        <f>'Ground truth'!$B$5</f>
        <v/>
      </c>
      <c r="AS1516" s="16">
        <f>'Ground truth'!$C$5</f>
        <v/>
      </c>
      <c r="AT1516" s="16">
        <f>'Ground truth'!$D$5</f>
        <v/>
      </c>
      <c r="AU1516" s="16">
        <f>'Ground truth'!$E$5</f>
        <v/>
      </c>
      <c r="AV1516" s="16">
        <f>'Ground truth'!$F$5</f>
        <v/>
      </c>
      <c r="AW1516" s="16">
        <f>'Ground truth'!$G$5</f>
        <v/>
      </c>
    </row>
    <row r="1517">
      <c r="A1517" s="3" t="inlineStr">
        <is>
          <t>Power system</t>
        </is>
      </c>
      <c r="B1517" s="8" t="n">
        <v>1</v>
      </c>
      <c r="C1517" s="8" t="n">
        <v>1</v>
      </c>
      <c r="D1517" s="8" t="n">
        <v>1</v>
      </c>
      <c r="E1517" s="8" t="n">
        <v>1</v>
      </c>
      <c r="F1517" s="8" t="n">
        <v>1</v>
      </c>
      <c r="G1517" s="8" t="n">
        <v>1</v>
      </c>
      <c r="I1517" s="8" t="n">
        <v>1</v>
      </c>
      <c r="J1517" s="8" t="n">
        <v>1</v>
      </c>
      <c r="K1517" s="8" t="n">
        <v>1</v>
      </c>
      <c r="L1517" s="8" t="n">
        <v>1</v>
      </c>
      <c r="M1517" s="8" t="n">
        <v>1</v>
      </c>
      <c r="N1517" s="8" t="n">
        <v>1</v>
      </c>
      <c r="P1517" s="8" t="n">
        <v>1</v>
      </c>
      <c r="Q1517" s="8" t="n">
        <v>1</v>
      </c>
      <c r="R1517" s="8" t="n">
        <v>1</v>
      </c>
      <c r="S1517" s="8" t="n">
        <v>1</v>
      </c>
      <c r="T1517" s="8" t="n">
        <v>1</v>
      </c>
      <c r="U1517" s="8" t="n">
        <v>1</v>
      </c>
      <c r="W1517" s="8" t="n">
        <v>1</v>
      </c>
      <c r="X1517" s="8" t="n">
        <v>1</v>
      </c>
      <c r="Y1517" s="8" t="n">
        <v>1</v>
      </c>
      <c r="Z1517" s="8" t="n">
        <v>1</v>
      </c>
      <c r="AA1517" s="8" t="n">
        <v>1</v>
      </c>
      <c r="AB1517" s="8" t="n">
        <v>1</v>
      </c>
      <c r="AD1517" s="8" t="n">
        <v>1</v>
      </c>
      <c r="AE1517" s="8" t="n">
        <v>1</v>
      </c>
      <c r="AF1517" s="8" t="n">
        <v>1</v>
      </c>
      <c r="AG1517" s="8" t="n">
        <v>1</v>
      </c>
      <c r="AH1517" s="8" t="n">
        <v>1</v>
      </c>
      <c r="AI1517" s="8" t="n">
        <v>1</v>
      </c>
      <c r="AK1517" s="8">
        <f>IF(($B$1517&lt;&gt;2)+($I$1517&lt;&gt;2)+($P$1517&lt;&gt;2)+($W$1517&lt;&gt;2)+($AD$1517&lt;&gt;2)=0,2,IF((($B$1517&lt;&gt;2)*$B$1517+($I$1517&lt;&gt;2)*$I$1517+($P$1517&lt;&gt;2)*$P$1517+($W$1517&lt;&gt;2)*$W$1517+($AD$1517&lt;&gt;2)*$AD$1517)/(($B$1517&lt;&gt;2)+($I$1517&lt;&gt;2)+($P$1517&lt;&gt;2)+($W$1517&lt;&gt;2)+($AD$1517&lt;&gt;2))&gt;=0.5,1,0))</f>
        <v/>
      </c>
      <c r="AL1517" s="8">
        <f>IF(($C$1517&lt;&gt;2)+($J$1517&lt;&gt;2)+($Q$1517&lt;&gt;2)+($X$1517&lt;&gt;2)+($AE$1517&lt;&gt;2)=0,2,IF((($C$1517&lt;&gt;2)*$C$1517+($J$1517&lt;&gt;2)*$J$1517+($Q$1517&lt;&gt;2)*$Q$1517+($X$1517&lt;&gt;2)*$X$1517+($AE$1517&lt;&gt;2)*$AE$1517)/(($C$1517&lt;&gt;2)+($J$1517&lt;&gt;2)+($Q$1517&lt;&gt;2)+($X$1517&lt;&gt;2)+($AE$1517&lt;&gt;2))&gt;=0.5,1,0))</f>
        <v/>
      </c>
      <c r="AM1517" s="8">
        <f>IF(($D$1517&lt;&gt;2)+($K$1517&lt;&gt;2)+($R$1517&lt;&gt;2)+($Y$1517&lt;&gt;2)+($AF$1517&lt;&gt;2)=0,2,IF((($D$1517&lt;&gt;2)*$D$1517+($K$1517&lt;&gt;2)*$K$1517+($R$1517&lt;&gt;2)*$R$1517+($Y$1517&lt;&gt;2)*$Y$1517+($AF$1517&lt;&gt;2)*$AF$1517)/(($D$1517&lt;&gt;2)+($K$1517&lt;&gt;2)+($R$1517&lt;&gt;2)+($Y$1517&lt;&gt;2)+($AF$1517&lt;&gt;2))&gt;=0.5,1,0))</f>
        <v/>
      </c>
      <c r="AN1517" s="8">
        <f>IF(($E$1517&lt;&gt;2)+($L$1517&lt;&gt;2)+($S$1517&lt;&gt;2)+($Z$1517&lt;&gt;2)+($AG$1517&lt;&gt;2)=0,2,IF((($E$1517&lt;&gt;2)*$E$1517+($L$1517&lt;&gt;2)*$L$1517+($S$1517&lt;&gt;2)*$S$1517+($Z$1517&lt;&gt;2)*$Z$1517+($AG$1517&lt;&gt;2)*$AG$1517)/(($E$1517&lt;&gt;2)+($L$1517&lt;&gt;2)+($S$1517&lt;&gt;2)+($Z$1517&lt;&gt;2)+($AG$1517&lt;&gt;2))&gt;=0.5,1,0))</f>
        <v/>
      </c>
      <c r="AO1517" s="8">
        <f>IF(($F$1517&lt;&gt;2)+($M$1517&lt;&gt;2)+($T$1517&lt;&gt;2)+($AA$1517&lt;&gt;2)+($AH$1517&lt;&gt;2)=0,2,IF((($F$1517&lt;&gt;2)*$F$1517+($M$1517&lt;&gt;2)*$M$1517+($T$1517&lt;&gt;2)*$T$1517+($AA$1517&lt;&gt;2)*$AA$1517+($AH$1517&lt;&gt;2)*$AH$1517)/(($F$1517&lt;&gt;2)+($M$1517&lt;&gt;2)+($T$1517&lt;&gt;2)+($AA$1517&lt;&gt;2)+($AH$1517&lt;&gt;2))&gt;=0.5,1,0))</f>
        <v/>
      </c>
      <c r="AP1517" s="8">
        <f>IF(($G$1517&lt;&gt;2)+($N$1517&lt;&gt;2)+($U$1517&lt;&gt;2)+($AB$1517&lt;&gt;2)+($AI$1517&lt;&gt;2)=0,2,IF((($G$1517&lt;&gt;2)*$G$1517+($N$1517&lt;&gt;2)*$N$1517+($U$1517&lt;&gt;2)*$U$1517+($AB$1517&lt;&gt;2)*$AB$1517+($AI$1517&lt;&gt;2)*$AI$1517)/(($G$1517&lt;&gt;2)+($N$1517&lt;&gt;2)+($U$1517&lt;&gt;2)+($AB$1517&lt;&gt;2)+($AI$1517&lt;&gt;2))&gt;=0.5,1,0))</f>
        <v/>
      </c>
      <c r="AR1517" s="16">
        <f>'Ground truth'!$B$6</f>
        <v/>
      </c>
      <c r="AS1517" s="16">
        <f>'Ground truth'!$C$6</f>
        <v/>
      </c>
      <c r="AT1517" s="16">
        <f>'Ground truth'!$D$6</f>
        <v/>
      </c>
      <c r="AU1517" s="16">
        <f>'Ground truth'!$E$6</f>
        <v/>
      </c>
      <c r="AV1517" s="16">
        <f>'Ground truth'!$F$6</f>
        <v/>
      </c>
      <c r="AW1517" s="16">
        <f>'Ground truth'!$G$6</f>
        <v/>
      </c>
    </row>
    <row r="1518">
      <c r="A1518" s="3" t="inlineStr">
        <is>
          <t>Communication system</t>
        </is>
      </c>
      <c r="B1518" s="8" t="n">
        <v>1</v>
      </c>
      <c r="C1518" s="8" t="n">
        <v>1</v>
      </c>
      <c r="D1518" s="8" t="n">
        <v>0</v>
      </c>
      <c r="E1518" s="8" t="n">
        <v>1</v>
      </c>
      <c r="F1518" s="8" t="n">
        <v>1</v>
      </c>
      <c r="G1518" s="8" t="n">
        <v>1</v>
      </c>
      <c r="I1518" s="8" t="n">
        <v>1</v>
      </c>
      <c r="J1518" s="8" t="n">
        <v>1</v>
      </c>
      <c r="K1518" s="8" t="n">
        <v>0</v>
      </c>
      <c r="L1518" s="8" t="n">
        <v>1</v>
      </c>
      <c r="M1518" s="8" t="n">
        <v>1</v>
      </c>
      <c r="N1518" s="8" t="n">
        <v>1</v>
      </c>
      <c r="P1518" s="8" t="n">
        <v>1</v>
      </c>
      <c r="Q1518" s="8" t="n">
        <v>1</v>
      </c>
      <c r="R1518" s="8" t="n">
        <v>0</v>
      </c>
      <c r="S1518" s="8" t="n">
        <v>1</v>
      </c>
      <c r="T1518" s="8" t="n">
        <v>1</v>
      </c>
      <c r="U1518" s="8" t="n">
        <v>1</v>
      </c>
      <c r="W1518" s="8" t="n">
        <v>1</v>
      </c>
      <c r="X1518" s="8" t="n">
        <v>1</v>
      </c>
      <c r="Y1518" s="8" t="n">
        <v>0</v>
      </c>
      <c r="Z1518" s="8" t="n">
        <v>1</v>
      </c>
      <c r="AA1518" s="8" t="n">
        <v>1</v>
      </c>
      <c r="AB1518" s="8" t="n">
        <v>1</v>
      </c>
      <c r="AD1518" s="8" t="n">
        <v>1</v>
      </c>
      <c r="AE1518" s="8" t="n">
        <v>1</v>
      </c>
      <c r="AF1518" s="8" t="n">
        <v>0</v>
      </c>
      <c r="AG1518" s="8" t="n">
        <v>1</v>
      </c>
      <c r="AH1518" s="8" t="n">
        <v>1</v>
      </c>
      <c r="AI1518" s="8" t="n">
        <v>1</v>
      </c>
      <c r="AK1518" s="8">
        <f>IF(($B$1518&lt;&gt;2)+($I$1518&lt;&gt;2)+($P$1518&lt;&gt;2)+($W$1518&lt;&gt;2)+($AD$1518&lt;&gt;2)=0,2,IF((($B$1518&lt;&gt;2)*$B$1518+($I$1518&lt;&gt;2)*$I$1518+($P$1518&lt;&gt;2)*$P$1518+($W$1518&lt;&gt;2)*$W$1518+($AD$1518&lt;&gt;2)*$AD$1518)/(($B$1518&lt;&gt;2)+($I$1518&lt;&gt;2)+($P$1518&lt;&gt;2)+($W$1518&lt;&gt;2)+($AD$1518&lt;&gt;2))&gt;=0.5,1,0))</f>
        <v/>
      </c>
      <c r="AL1518" s="8">
        <f>IF(($C$1518&lt;&gt;2)+($J$1518&lt;&gt;2)+($Q$1518&lt;&gt;2)+($X$1518&lt;&gt;2)+($AE$1518&lt;&gt;2)=0,2,IF((($C$1518&lt;&gt;2)*$C$1518+($J$1518&lt;&gt;2)*$J$1518+($Q$1518&lt;&gt;2)*$Q$1518+($X$1518&lt;&gt;2)*$X$1518+($AE$1518&lt;&gt;2)*$AE$1518)/(($C$1518&lt;&gt;2)+($J$1518&lt;&gt;2)+($Q$1518&lt;&gt;2)+($X$1518&lt;&gt;2)+($AE$1518&lt;&gt;2))&gt;=0.5,1,0))</f>
        <v/>
      </c>
      <c r="AM1518" s="8">
        <f>IF(($D$1518&lt;&gt;2)+($K$1518&lt;&gt;2)+($R$1518&lt;&gt;2)+($Y$1518&lt;&gt;2)+($AF$1518&lt;&gt;2)=0,2,IF((($D$1518&lt;&gt;2)*$D$1518+($K$1518&lt;&gt;2)*$K$1518+($R$1518&lt;&gt;2)*$R$1518+($Y$1518&lt;&gt;2)*$Y$1518+($AF$1518&lt;&gt;2)*$AF$1518)/(($D$1518&lt;&gt;2)+($K$1518&lt;&gt;2)+($R$1518&lt;&gt;2)+($Y$1518&lt;&gt;2)+($AF$1518&lt;&gt;2))&gt;=0.5,1,0))</f>
        <v/>
      </c>
      <c r="AN1518" s="8">
        <f>IF(($E$1518&lt;&gt;2)+($L$1518&lt;&gt;2)+($S$1518&lt;&gt;2)+($Z$1518&lt;&gt;2)+($AG$1518&lt;&gt;2)=0,2,IF((($E$1518&lt;&gt;2)*$E$1518+($L$1518&lt;&gt;2)*$L$1518+($S$1518&lt;&gt;2)*$S$1518+($Z$1518&lt;&gt;2)*$Z$1518+($AG$1518&lt;&gt;2)*$AG$1518)/(($E$1518&lt;&gt;2)+($L$1518&lt;&gt;2)+($S$1518&lt;&gt;2)+($Z$1518&lt;&gt;2)+($AG$1518&lt;&gt;2))&gt;=0.5,1,0))</f>
        <v/>
      </c>
      <c r="AO1518" s="8">
        <f>IF(($F$1518&lt;&gt;2)+($M$1518&lt;&gt;2)+($T$1518&lt;&gt;2)+($AA$1518&lt;&gt;2)+($AH$1518&lt;&gt;2)=0,2,IF((($F$1518&lt;&gt;2)*$F$1518+($M$1518&lt;&gt;2)*$M$1518+($T$1518&lt;&gt;2)*$T$1518+($AA$1518&lt;&gt;2)*$AA$1518+($AH$1518&lt;&gt;2)*$AH$1518)/(($F$1518&lt;&gt;2)+($M$1518&lt;&gt;2)+($T$1518&lt;&gt;2)+($AA$1518&lt;&gt;2)+($AH$1518&lt;&gt;2))&gt;=0.5,1,0))</f>
        <v/>
      </c>
      <c r="AP1518" s="8">
        <f>IF(($G$1518&lt;&gt;2)+($N$1518&lt;&gt;2)+($U$1518&lt;&gt;2)+($AB$1518&lt;&gt;2)+($AI$1518&lt;&gt;2)=0,2,IF((($G$1518&lt;&gt;2)*$G$1518+($N$1518&lt;&gt;2)*$N$1518+($U$1518&lt;&gt;2)*$U$1518+($AB$1518&lt;&gt;2)*$AB$1518+($AI$1518&lt;&gt;2)*$AI$1518)/(($G$1518&lt;&gt;2)+($N$1518&lt;&gt;2)+($U$1518&lt;&gt;2)+($AB$1518&lt;&gt;2)+($AI$1518&lt;&gt;2))&gt;=0.5,1,0))</f>
        <v/>
      </c>
      <c r="AR1518" s="16">
        <f>'Ground truth'!$B$7</f>
        <v/>
      </c>
      <c r="AS1518" s="16">
        <f>'Ground truth'!$C$7</f>
        <v/>
      </c>
      <c r="AT1518" s="16">
        <f>'Ground truth'!$D$7</f>
        <v/>
      </c>
      <c r="AU1518" s="16">
        <f>'Ground truth'!$E$7</f>
        <v/>
      </c>
      <c r="AV1518" s="16">
        <f>'Ground truth'!$F$7</f>
        <v/>
      </c>
      <c r="AW1518" s="16">
        <f>'Ground truth'!$G$7</f>
        <v/>
      </c>
    </row>
    <row r="1519">
      <c r="A1519" s="3" t="inlineStr">
        <is>
          <t>Attitude determination and control system</t>
        </is>
      </c>
      <c r="B1519" s="8" t="n">
        <v>1</v>
      </c>
      <c r="C1519" s="8" t="n">
        <v>1</v>
      </c>
      <c r="D1519" s="8" t="n">
        <v>1</v>
      </c>
      <c r="E1519" s="8" t="n">
        <v>1</v>
      </c>
      <c r="F1519" s="8" t="n">
        <v>1</v>
      </c>
      <c r="G1519" s="8" t="n">
        <v>1</v>
      </c>
      <c r="I1519" s="8" t="n">
        <v>1</v>
      </c>
      <c r="J1519" s="8" t="n">
        <v>1</v>
      </c>
      <c r="K1519" s="8" t="n">
        <v>1</v>
      </c>
      <c r="L1519" s="8" t="n">
        <v>1</v>
      </c>
      <c r="M1519" s="8" t="n">
        <v>1</v>
      </c>
      <c r="N1519" s="8" t="n">
        <v>1</v>
      </c>
      <c r="P1519" s="8" t="n">
        <v>1</v>
      </c>
      <c r="Q1519" s="8" t="n">
        <v>1</v>
      </c>
      <c r="R1519" s="8" t="n">
        <v>1</v>
      </c>
      <c r="S1519" s="8" t="n">
        <v>1</v>
      </c>
      <c r="T1519" s="8" t="n">
        <v>1</v>
      </c>
      <c r="U1519" s="8" t="n">
        <v>1</v>
      </c>
      <c r="W1519" s="8" t="n">
        <v>1</v>
      </c>
      <c r="X1519" s="8" t="n">
        <v>1</v>
      </c>
      <c r="Y1519" s="8" t="n">
        <v>1</v>
      </c>
      <c r="Z1519" s="8" t="n">
        <v>1</v>
      </c>
      <c r="AA1519" s="8" t="n">
        <v>1</v>
      </c>
      <c r="AB1519" s="8" t="n">
        <v>1</v>
      </c>
      <c r="AD1519" s="8" t="n">
        <v>1</v>
      </c>
      <c r="AE1519" s="8" t="n">
        <v>1</v>
      </c>
      <c r="AF1519" s="8" t="n">
        <v>1</v>
      </c>
      <c r="AG1519" s="8" t="n">
        <v>1</v>
      </c>
      <c r="AH1519" s="8" t="n">
        <v>1</v>
      </c>
      <c r="AI1519" s="8" t="n">
        <v>1</v>
      </c>
      <c r="AK1519" s="8">
        <f>IF(($B$1519&lt;&gt;2)+($I$1519&lt;&gt;2)+($P$1519&lt;&gt;2)+($W$1519&lt;&gt;2)+($AD$1519&lt;&gt;2)=0,2,IF((($B$1519&lt;&gt;2)*$B$1519+($I$1519&lt;&gt;2)*$I$1519+($P$1519&lt;&gt;2)*$P$1519+($W$1519&lt;&gt;2)*$W$1519+($AD$1519&lt;&gt;2)*$AD$1519)/(($B$1519&lt;&gt;2)+($I$1519&lt;&gt;2)+($P$1519&lt;&gt;2)+($W$1519&lt;&gt;2)+($AD$1519&lt;&gt;2))&gt;=0.5,1,0))</f>
        <v/>
      </c>
      <c r="AL1519" s="8">
        <f>IF(($C$1519&lt;&gt;2)+($J$1519&lt;&gt;2)+($Q$1519&lt;&gt;2)+($X$1519&lt;&gt;2)+($AE$1519&lt;&gt;2)=0,2,IF((($C$1519&lt;&gt;2)*$C$1519+($J$1519&lt;&gt;2)*$J$1519+($Q$1519&lt;&gt;2)*$Q$1519+($X$1519&lt;&gt;2)*$X$1519+($AE$1519&lt;&gt;2)*$AE$1519)/(($C$1519&lt;&gt;2)+($J$1519&lt;&gt;2)+($Q$1519&lt;&gt;2)+($X$1519&lt;&gt;2)+($AE$1519&lt;&gt;2))&gt;=0.5,1,0))</f>
        <v/>
      </c>
      <c r="AM1519" s="8">
        <f>IF(($D$1519&lt;&gt;2)+($K$1519&lt;&gt;2)+($R$1519&lt;&gt;2)+($Y$1519&lt;&gt;2)+($AF$1519&lt;&gt;2)=0,2,IF((($D$1519&lt;&gt;2)*$D$1519+($K$1519&lt;&gt;2)*$K$1519+($R$1519&lt;&gt;2)*$R$1519+($Y$1519&lt;&gt;2)*$Y$1519+($AF$1519&lt;&gt;2)*$AF$1519)/(($D$1519&lt;&gt;2)+($K$1519&lt;&gt;2)+($R$1519&lt;&gt;2)+($Y$1519&lt;&gt;2)+($AF$1519&lt;&gt;2))&gt;=0.5,1,0))</f>
        <v/>
      </c>
      <c r="AN1519" s="8">
        <f>IF(($E$1519&lt;&gt;2)+($L$1519&lt;&gt;2)+($S$1519&lt;&gt;2)+($Z$1519&lt;&gt;2)+($AG$1519&lt;&gt;2)=0,2,IF((($E$1519&lt;&gt;2)*$E$1519+($L$1519&lt;&gt;2)*$L$1519+($S$1519&lt;&gt;2)*$S$1519+($Z$1519&lt;&gt;2)*$Z$1519+($AG$1519&lt;&gt;2)*$AG$1519)/(($E$1519&lt;&gt;2)+($L$1519&lt;&gt;2)+($S$1519&lt;&gt;2)+($Z$1519&lt;&gt;2)+($AG$1519&lt;&gt;2))&gt;=0.5,1,0))</f>
        <v/>
      </c>
      <c r="AO1519" s="8">
        <f>IF(($F$1519&lt;&gt;2)+($M$1519&lt;&gt;2)+($T$1519&lt;&gt;2)+($AA$1519&lt;&gt;2)+($AH$1519&lt;&gt;2)=0,2,IF((($F$1519&lt;&gt;2)*$F$1519+($M$1519&lt;&gt;2)*$M$1519+($T$1519&lt;&gt;2)*$T$1519+($AA$1519&lt;&gt;2)*$AA$1519+($AH$1519&lt;&gt;2)*$AH$1519)/(($F$1519&lt;&gt;2)+($M$1519&lt;&gt;2)+($T$1519&lt;&gt;2)+($AA$1519&lt;&gt;2)+($AH$1519&lt;&gt;2))&gt;=0.5,1,0))</f>
        <v/>
      </c>
      <c r="AP1519" s="8">
        <f>IF(($G$1519&lt;&gt;2)+($N$1519&lt;&gt;2)+($U$1519&lt;&gt;2)+($AB$1519&lt;&gt;2)+($AI$1519&lt;&gt;2)=0,2,IF((($G$1519&lt;&gt;2)*$G$1519+($N$1519&lt;&gt;2)*$N$1519+($U$1519&lt;&gt;2)*$U$1519+($AB$1519&lt;&gt;2)*$AB$1519+($AI$1519&lt;&gt;2)*$AI$1519)/(($G$1519&lt;&gt;2)+($N$1519&lt;&gt;2)+($U$1519&lt;&gt;2)+($AB$1519&lt;&gt;2)+($AI$1519&lt;&gt;2))&gt;=0.5,1,0))</f>
        <v/>
      </c>
      <c r="AR1519" s="16">
        <f>'Ground truth'!$B$8</f>
        <v/>
      </c>
      <c r="AS1519" s="16">
        <f>'Ground truth'!$C$8</f>
        <v/>
      </c>
      <c r="AT1519" s="16">
        <f>'Ground truth'!$D$8</f>
        <v/>
      </c>
      <c r="AU1519" s="16">
        <f>'Ground truth'!$E$8</f>
        <v/>
      </c>
      <c r="AV1519" s="16">
        <f>'Ground truth'!$F$8</f>
        <v/>
      </c>
      <c r="AW1519" s="16">
        <f>'Ground truth'!$G$8</f>
        <v/>
      </c>
    </row>
    <row r="1521">
      <c r="A1521" s="17" t="inlineStr">
        <is>
          <t>metrics — confident-only (unsure excluded from denominators)</t>
        </is>
      </c>
      <c r="B1521" s="10" t="inlineStr">
        <is>
          <t>run 1</t>
        </is>
      </c>
      <c r="C1521" s="10" t="inlineStr">
        <is>
          <t>run 2</t>
        </is>
      </c>
      <c r="D1521" s="10" t="inlineStr">
        <is>
          <t>run 3</t>
        </is>
      </c>
      <c r="E1521" s="10" t="inlineStr">
        <is>
          <t>run 4</t>
        </is>
      </c>
      <c r="F1521" s="10" t="inlineStr">
        <is>
          <t>run 5</t>
        </is>
      </c>
      <c r="G1521" s="10" t="inlineStr">
        <is>
          <t>avg-matrix</t>
        </is>
      </c>
      <c r="H1521" s="10" t="inlineStr">
        <is>
          <t>mean</t>
        </is>
      </c>
      <c r="I1521" s="10" t="inlineStr">
        <is>
          <t>std (pop.)</t>
        </is>
      </c>
      <c r="J1521" s="17" t="inlineStr">
        <is>
          <t>notes</t>
        </is>
      </c>
    </row>
    <row r="1522">
      <c r="A1522" s="7" t="inlineStr">
        <is>
          <t>TP</t>
        </is>
      </c>
      <c r="B1522" s="7">
        <f>SUMPRODUCT(($B$1514:$G$1519=1)*('Ground truth'!$B$3:$G$8=1))</f>
        <v/>
      </c>
      <c r="C1522" s="7">
        <f>SUMPRODUCT(($I$1514:$N$1519=1)*('Ground truth'!$B$3:$G$8=1))</f>
        <v/>
      </c>
      <c r="D1522" s="7">
        <f>SUMPRODUCT(($P$1514:$U$1519=1)*('Ground truth'!$B$3:$G$8=1))</f>
        <v/>
      </c>
      <c r="E1522" s="7">
        <f>SUMPRODUCT(($W$1514:$AB$1519=1)*('Ground truth'!$B$3:$G$8=1))</f>
        <v/>
      </c>
      <c r="F1522" s="7">
        <f>SUMPRODUCT(($AD$1514:$AI$1519=1)*('Ground truth'!$B$3:$G$8=1))</f>
        <v/>
      </c>
      <c r="G1522" s="7">
        <f>SUMPRODUCT(($AK$1514:$AP$1519=1)*('Ground truth'!$B$3:$G$8=1))</f>
        <v/>
      </c>
      <c r="H1522" s="12">
        <f>AVERAGE($B$1522:$F$1522)</f>
        <v/>
      </c>
      <c r="I1522" s="12">
        <f>STDEV.P($B$1522:$F$1522)</f>
        <v/>
      </c>
    </row>
    <row r="1523">
      <c r="A1523" s="7" t="inlineStr">
        <is>
          <t>TN</t>
        </is>
      </c>
      <c r="B1523" s="7">
        <f>SUMPRODUCT(($B$1514:$G$1519=0)*('Ground truth'!$B$3:$G$8=0))</f>
        <v/>
      </c>
      <c r="C1523" s="7">
        <f>SUMPRODUCT(($I$1514:$N$1519=0)*('Ground truth'!$B$3:$G$8=0))</f>
        <v/>
      </c>
      <c r="D1523" s="7">
        <f>SUMPRODUCT(($P$1514:$U$1519=0)*('Ground truth'!$B$3:$G$8=0))</f>
        <v/>
      </c>
      <c r="E1523" s="7">
        <f>SUMPRODUCT(($W$1514:$AB$1519=0)*('Ground truth'!$B$3:$G$8=0))</f>
        <v/>
      </c>
      <c r="F1523" s="7">
        <f>SUMPRODUCT(($AD$1514:$AI$1519=0)*('Ground truth'!$B$3:$G$8=0))</f>
        <v/>
      </c>
      <c r="G1523" s="7">
        <f>SUMPRODUCT(($AK$1514:$AP$1519=0)*('Ground truth'!$B$3:$G$8=0))</f>
        <v/>
      </c>
      <c r="H1523" s="12">
        <f>AVERAGE($B$1523:$F$1523)</f>
        <v/>
      </c>
      <c r="I1523" s="12">
        <f>STDEV.P($B$1523:$F$1523)</f>
        <v/>
      </c>
    </row>
    <row r="1524">
      <c r="A1524" s="7" t="inlineStr">
        <is>
          <t>FP</t>
        </is>
      </c>
      <c r="B1524" s="7">
        <f>SUMPRODUCT(($B$1514:$G$1519=1)*('Ground truth'!$B$3:$G$8=0))</f>
        <v/>
      </c>
      <c r="C1524" s="7">
        <f>SUMPRODUCT(($I$1514:$N$1519=1)*('Ground truth'!$B$3:$G$8=0))</f>
        <v/>
      </c>
      <c r="D1524" s="7">
        <f>SUMPRODUCT(($P$1514:$U$1519=1)*('Ground truth'!$B$3:$G$8=0))</f>
        <v/>
      </c>
      <c r="E1524" s="7">
        <f>SUMPRODUCT(($W$1514:$AB$1519=1)*('Ground truth'!$B$3:$G$8=0))</f>
        <v/>
      </c>
      <c r="F1524" s="7">
        <f>SUMPRODUCT(($AD$1514:$AI$1519=1)*('Ground truth'!$B$3:$G$8=0))</f>
        <v/>
      </c>
      <c r="G1524" s="7">
        <f>SUMPRODUCT(($AK$1514:$AP$1519=1)*('Ground truth'!$B$3:$G$8=0))</f>
        <v/>
      </c>
      <c r="H1524" s="12">
        <f>AVERAGE($B$1524:$F$1524)</f>
        <v/>
      </c>
      <c r="I1524" s="12">
        <f>STDEV.P($B$1524:$F$1524)</f>
        <v/>
      </c>
    </row>
    <row r="1525">
      <c r="A1525" s="7" t="inlineStr">
        <is>
          <t>FN</t>
        </is>
      </c>
      <c r="B1525" s="7">
        <f>SUMPRODUCT(($B$1514:$G$1519=0)*('Ground truth'!$B$3:$G$8=1))</f>
        <v/>
      </c>
      <c r="C1525" s="7">
        <f>SUMPRODUCT(($I$1514:$N$1519=0)*('Ground truth'!$B$3:$G$8=1))</f>
        <v/>
      </c>
      <c r="D1525" s="7">
        <f>SUMPRODUCT(($P$1514:$U$1519=0)*('Ground truth'!$B$3:$G$8=1))</f>
        <v/>
      </c>
      <c r="E1525" s="7">
        <f>SUMPRODUCT(($W$1514:$AB$1519=0)*('Ground truth'!$B$3:$G$8=1))</f>
        <v/>
      </c>
      <c r="F1525" s="7">
        <f>SUMPRODUCT(($AD$1514:$AI$1519=0)*('Ground truth'!$B$3:$G$8=1))</f>
        <v/>
      </c>
      <c r="G1525" s="7">
        <f>SUMPRODUCT(($AK$1514:$AP$1519=0)*('Ground truth'!$B$3:$G$8=1))</f>
        <v/>
      </c>
      <c r="H1525" s="12">
        <f>AVERAGE($B$1525:$F$1525)</f>
        <v/>
      </c>
      <c r="I1525" s="12">
        <f>STDEV.P($B$1525:$F$1525)</f>
        <v/>
      </c>
    </row>
    <row r="1526">
      <c r="A1526" s="4" t="inlineStr">
        <is>
          <t>Precision</t>
        </is>
      </c>
      <c r="B1526" s="12">
        <f>IFERROR($B$1522/($B$1522+$B$1524),0)</f>
        <v/>
      </c>
      <c r="C1526" s="12">
        <f>IFERROR($C$1522/($C$1522+$C$1524),0)</f>
        <v/>
      </c>
      <c r="D1526" s="12">
        <f>IFERROR($D$1522/($D$1522+$D$1524),0)</f>
        <v/>
      </c>
      <c r="E1526" s="12">
        <f>IFERROR($E$1522/($E$1522+$E$1524),0)</f>
        <v/>
      </c>
      <c r="F1526" s="12">
        <f>IFERROR($F$1522/($F$1522+$F$1524),0)</f>
        <v/>
      </c>
      <c r="G1526" s="12">
        <f>IFERROR($G$1522/($G$1522+$G$1524),0)</f>
        <v/>
      </c>
      <c r="H1526" s="18">
        <f>AVERAGE($B$1526:$F$1526)</f>
        <v/>
      </c>
      <c r="I1526" s="18">
        <f>STDEV.P($B$1526:$F$1526)</f>
        <v/>
      </c>
    </row>
    <row r="1527">
      <c r="A1527" s="4" t="inlineStr">
        <is>
          <t>Recall</t>
        </is>
      </c>
      <c r="B1527" s="12">
        <f>IFERROR($B$1522/($B$1522+$B$1525),0)</f>
        <v/>
      </c>
      <c r="C1527" s="12">
        <f>IFERROR($C$1522/($C$1522+$C$1525),0)</f>
        <v/>
      </c>
      <c r="D1527" s="12">
        <f>IFERROR($D$1522/($D$1522+$D$1525),0)</f>
        <v/>
      </c>
      <c r="E1527" s="12">
        <f>IFERROR($E$1522/($E$1522+$E$1525),0)</f>
        <v/>
      </c>
      <c r="F1527" s="12">
        <f>IFERROR($F$1522/($F$1522+$F$1525),0)</f>
        <v/>
      </c>
      <c r="G1527" s="12">
        <f>IFERROR($G$1522/($G$1522+$G$1525),0)</f>
        <v/>
      </c>
      <c r="H1527" s="18">
        <f>AVERAGE($B$1527:$F$1527)</f>
        <v/>
      </c>
      <c r="I1527" s="18">
        <f>STDEV.P($B$1527:$F$1527)</f>
        <v/>
      </c>
    </row>
    <row r="1528">
      <c r="A1528" s="4" t="inlineStr">
        <is>
          <t>F1</t>
        </is>
      </c>
      <c r="B1528" s="12">
        <f>IFERROR(2*$B$1526*$B$1527/($B$1526+$B$1527),0)</f>
        <v/>
      </c>
      <c r="C1528" s="12">
        <f>IFERROR(2*$C$1526*$C$1527/($C$1526+$C$1527),0)</f>
        <v/>
      </c>
      <c r="D1528" s="12">
        <f>IFERROR(2*$D$1526*$D$1527/($D$1526+$D$1527),0)</f>
        <v/>
      </c>
      <c r="E1528" s="12">
        <f>IFERROR(2*$E$1526*$E$1527/($E$1526+$E$1527),0)</f>
        <v/>
      </c>
      <c r="F1528" s="12">
        <f>IFERROR(2*$F$1526*$F$1527/($F$1526+$F$1527),0)</f>
        <v/>
      </c>
      <c r="G1528" s="12">
        <f>IFERROR(2*$G$1526*$G$1527/($G$1526+$G$1527),0)</f>
        <v/>
      </c>
      <c r="H1528" s="18">
        <f>AVERAGE($B$1528:$F$1528)</f>
        <v/>
      </c>
      <c r="I1528" s="18">
        <f>STDEV.P($B$1528:$F$1528)</f>
        <v/>
      </c>
    </row>
    <row r="1529">
      <c r="A1529" s="4" t="inlineStr">
        <is>
          <t>Accuracy</t>
        </is>
      </c>
      <c r="B1529" s="12">
        <f>IFERROR(($B$1522+$B$1523)/($B$1522+$B$1523+$B$1524+$B$1525),0)</f>
        <v/>
      </c>
      <c r="C1529" s="12">
        <f>IFERROR(($C$1522+$C$1523)/($C$1522+$C$1523+$C$1524+$C$1525),0)</f>
        <v/>
      </c>
      <c r="D1529" s="12">
        <f>IFERROR(($D$1522+$D$1523)/($D$1522+$D$1523+$D$1524+$D$1525),0)</f>
        <v/>
      </c>
      <c r="E1529" s="12">
        <f>IFERROR(($E$1522+$E$1523)/($E$1522+$E$1523+$E$1524+$E$1525),0)</f>
        <v/>
      </c>
      <c r="F1529" s="12">
        <f>IFERROR(($F$1522+$F$1523)/($F$1522+$F$1523+$F$1524+$F$1525),0)</f>
        <v/>
      </c>
      <c r="G1529" s="12">
        <f>IFERROR(($G$1522+$G$1523)/($G$1522+$G$1523+$G$1524+$G$1525),0)</f>
        <v/>
      </c>
      <c r="H1529" s="18">
        <f>AVERAGE($B$1529:$F$1529)</f>
        <v/>
      </c>
      <c r="I1529" s="18">
        <f>STDEV.P($B$1529:$F$1529)</f>
        <v/>
      </c>
    </row>
    <row r="1530">
      <c r="A1530" s="4" t="inlineStr">
        <is>
          <t>Edit distance</t>
        </is>
      </c>
      <c r="B1530" s="12">
        <f>SUMPRODUCT(ABS('Ground truth'!$B$3:$G$8-$B$1514:$G$1519))</f>
        <v/>
      </c>
      <c r="C1530" s="12">
        <f>SUMPRODUCT(ABS('Ground truth'!$B$3:$G$8-$I$1514:$N$1519))</f>
        <v/>
      </c>
      <c r="D1530" s="12">
        <f>SUMPRODUCT(ABS('Ground truth'!$B$3:$G$8-$P$1514:$U$1519))</f>
        <v/>
      </c>
      <c r="E1530" s="12">
        <f>SUMPRODUCT(ABS('Ground truth'!$B$3:$G$8-$W$1514:$AB$1519))</f>
        <v/>
      </c>
      <c r="F1530" s="12">
        <f>SUMPRODUCT(ABS('Ground truth'!$B$3:$G$8-$AD$1514:$AI$1519))</f>
        <v/>
      </c>
      <c r="G1530" s="12">
        <f>SUMPRODUCT(ABS('Ground truth'!$B$3:$G$8-$AK$1514:$AP$1519))</f>
        <v/>
      </c>
      <c r="H1530" s="18">
        <f>AVERAGE($B$1530:$F$1530)</f>
        <v/>
      </c>
      <c r="I1530" s="18">
        <f>STDEV.P($B$1530:$F$1530)</f>
        <v/>
      </c>
    </row>
    <row r="1531">
      <c r="A1531" s="4" t="inlineStr">
        <is>
          <t>Spectral distance</t>
        </is>
      </c>
      <c r="B1531" s="12">
        <f>SQRT(SUMPRODUCT(('Ground truth'!$J$3:$J$8-$B$1541:$B$1546)^2))</f>
        <v/>
      </c>
      <c r="C1531" s="12">
        <f>SQRT(SUMPRODUCT(('Ground truth'!$J$3:$J$8-$C$1541:$C$1546)^2))</f>
        <v/>
      </c>
      <c r="D1531" s="12">
        <f>SQRT(SUMPRODUCT(('Ground truth'!$J$3:$J$8-$D$1541:$D$1546)^2))</f>
        <v/>
      </c>
      <c r="E1531" s="12">
        <f>SQRT(SUMPRODUCT(('Ground truth'!$J$3:$J$8-$E$1541:$E$1546)^2))</f>
        <v/>
      </c>
      <c r="F1531" s="12">
        <f>SQRT(SUMPRODUCT(('Ground truth'!$J$3:$J$8-$F$1541:$F$1546)^2))</f>
        <v/>
      </c>
      <c r="G1531" s="12">
        <f>SQRT(SUMPRODUCT(('Ground truth'!$J$3:$J$8-$G$1541:$G$1546)^2))</f>
        <v/>
      </c>
      <c r="H1531" s="18">
        <f>AVERAGE($B$1531:$F$1531)</f>
        <v/>
      </c>
      <c r="I1531" s="18">
        <f>STDEV.P($B$1531:$F$1531)</f>
        <v/>
      </c>
    </row>
    <row r="1532">
      <c r="A1532" s="4" t="inlineStr">
        <is>
          <t>Unsure cells</t>
        </is>
      </c>
      <c r="B1532" s="7">
        <f>COUNTIF($B$1514:$G$1519,2)</f>
        <v/>
      </c>
      <c r="C1532" s="7">
        <f>COUNTIF($I$1514:$N$1519,2)</f>
        <v/>
      </c>
      <c r="D1532" s="7">
        <f>COUNTIF($P$1514:$U$1519,2)</f>
        <v/>
      </c>
      <c r="E1532" s="7">
        <f>COUNTIF($W$1514:$AB$1519,2)</f>
        <v/>
      </c>
      <c r="F1532" s="7">
        <f>COUNTIF($AD$1514:$AI$1519,2)</f>
        <v/>
      </c>
      <c r="G1532" s="7">
        <f>COUNTIF($AK$1514:$AP$1519,2)</f>
        <v/>
      </c>
      <c r="H1532" s="12">
        <f>AVERAGE($B$1532:$F$1532)</f>
        <v/>
      </c>
      <c r="I1532" s="12">
        <f>STDEV.P($B$1532:$F$1532)</f>
        <v/>
      </c>
    </row>
    <row r="1533">
      <c r="A1533" s="3" t="inlineStr">
        <is>
          <t>eigenvalues (real part, numpy order; pasted)</t>
        </is>
      </c>
    </row>
    <row r="1534">
      <c r="A1534" s="3" t="inlineStr">
        <is>
          <t xml:space="preserve">  λ1</t>
        </is>
      </c>
      <c r="B1534" s="19" t="n">
        <v>5.427878872370741</v>
      </c>
      <c r="C1534" s="19" t="n">
        <v>5.427878872370741</v>
      </c>
      <c r="D1534" s="19" t="n">
        <v>5.427878872370741</v>
      </c>
      <c r="E1534" s="19" t="n">
        <v>5.427878872370741</v>
      </c>
      <c r="F1534" s="19" t="n">
        <v>5.427878872370741</v>
      </c>
      <c r="G1534" s="19" t="n">
        <v>5.427878872370741</v>
      </c>
    </row>
    <row r="1535">
      <c r="A1535" s="3" t="inlineStr">
        <is>
          <t xml:space="preserve">  λ2</t>
        </is>
      </c>
      <c r="B1535" s="19" t="n">
        <v>1.375663623311852</v>
      </c>
      <c r="C1535" s="19" t="n">
        <v>1.375663623311852</v>
      </c>
      <c r="D1535" s="19" t="n">
        <v>1.375663623311852</v>
      </c>
      <c r="E1535" s="19" t="n">
        <v>1.375663623311852</v>
      </c>
      <c r="F1535" s="19" t="n">
        <v>1.375663623311852</v>
      </c>
      <c r="G1535" s="19" t="n">
        <v>1.375663623311852</v>
      </c>
    </row>
    <row r="1536">
      <c r="A1536" s="3" t="inlineStr">
        <is>
          <t xml:space="preserve">  λ3</t>
        </is>
      </c>
      <c r="B1536" s="19" t="n">
        <v>-0.8035424956825958</v>
      </c>
      <c r="C1536" s="19" t="n">
        <v>-0.8035424956825958</v>
      </c>
      <c r="D1536" s="19" t="n">
        <v>-0.8035424956825958</v>
      </c>
      <c r="E1536" s="19" t="n">
        <v>-0.8035424956825958</v>
      </c>
      <c r="F1536" s="19" t="n">
        <v>-0.8035424956825958</v>
      </c>
      <c r="G1536" s="19" t="n">
        <v>-0.8035424956825958</v>
      </c>
    </row>
    <row r="1537">
      <c r="A1537" s="3" t="inlineStr">
        <is>
          <t xml:space="preserve">  λ4</t>
        </is>
      </c>
      <c r="B1537" s="19" t="n">
        <v>-1.316330155430229e-16</v>
      </c>
      <c r="C1537" s="19" t="n">
        <v>-1.316330155430229e-16</v>
      </c>
      <c r="D1537" s="19" t="n">
        <v>-1.316330155430229e-16</v>
      </c>
      <c r="E1537" s="19" t="n">
        <v>-1.316330155430229e-16</v>
      </c>
      <c r="F1537" s="19" t="n">
        <v>-1.316330155430229e-16</v>
      </c>
      <c r="G1537" s="19" t="n">
        <v>-1.316330155430229e-16</v>
      </c>
    </row>
    <row r="1538">
      <c r="A1538" s="3" t="inlineStr">
        <is>
          <t xml:space="preserve">  λ5</t>
        </is>
      </c>
      <c r="B1538" s="19" t="n">
        <v>-1.316330155430229e-16</v>
      </c>
      <c r="C1538" s="19" t="n">
        <v>-1.316330155430229e-16</v>
      </c>
      <c r="D1538" s="19" t="n">
        <v>-1.316330155430229e-16</v>
      </c>
      <c r="E1538" s="19" t="n">
        <v>-1.316330155430229e-16</v>
      </c>
      <c r="F1538" s="19" t="n">
        <v>-1.316330155430229e-16</v>
      </c>
      <c r="G1538" s="19" t="n">
        <v>-1.316330155430229e-16</v>
      </c>
    </row>
    <row r="1539">
      <c r="A1539" s="3" t="inlineStr">
        <is>
          <t xml:space="preserve">  λ6</t>
        </is>
      </c>
      <c r="B1539" s="19" t="n">
        <v>-7.116253585160053e-19</v>
      </c>
      <c r="C1539" s="19" t="n">
        <v>-7.116253585160053e-19</v>
      </c>
      <c r="D1539" s="19" t="n">
        <v>-7.116253585160053e-19</v>
      </c>
      <c r="E1539" s="19" t="n">
        <v>-7.116253585160053e-19</v>
      </c>
      <c r="F1539" s="19" t="n">
        <v>-7.116253585160053e-19</v>
      </c>
      <c r="G1539" s="19" t="n">
        <v>-7.116253585160053e-19</v>
      </c>
    </row>
    <row r="1540">
      <c r="A1540" s="3" t="inlineStr">
        <is>
          <t>eigenvalues sorted desc (LARGE)</t>
        </is>
      </c>
    </row>
    <row r="1541">
      <c r="A1541" s="3" t="inlineStr">
        <is>
          <t xml:space="preserve">  λ(1)</t>
        </is>
      </c>
      <c r="B1541" s="19">
        <f>LARGE($B$1534:$B$1539,1)</f>
        <v/>
      </c>
      <c r="C1541" s="19">
        <f>LARGE($C$1534:$C$1539,1)</f>
        <v/>
      </c>
      <c r="D1541" s="19">
        <f>LARGE($D$1534:$D$1539,1)</f>
        <v/>
      </c>
      <c r="E1541" s="19">
        <f>LARGE($E$1534:$E$1539,1)</f>
        <v/>
      </c>
      <c r="F1541" s="19">
        <f>LARGE($F$1534:$F$1539,1)</f>
        <v/>
      </c>
      <c r="G1541" s="19">
        <f>LARGE($G$1534:$G$1539,1)</f>
        <v/>
      </c>
    </row>
    <row r="1542">
      <c r="A1542" s="3" t="inlineStr">
        <is>
          <t xml:space="preserve">  λ(2)</t>
        </is>
      </c>
      <c r="B1542" s="19">
        <f>LARGE($B$1534:$B$1539,2)</f>
        <v/>
      </c>
      <c r="C1542" s="19">
        <f>LARGE($C$1534:$C$1539,2)</f>
        <v/>
      </c>
      <c r="D1542" s="19">
        <f>LARGE($D$1534:$D$1539,2)</f>
        <v/>
      </c>
      <c r="E1542" s="19">
        <f>LARGE($E$1534:$E$1539,2)</f>
        <v/>
      </c>
      <c r="F1542" s="19">
        <f>LARGE($F$1534:$F$1539,2)</f>
        <v/>
      </c>
      <c r="G1542" s="19">
        <f>LARGE($G$1534:$G$1539,2)</f>
        <v/>
      </c>
    </row>
    <row r="1543">
      <c r="A1543" s="3" t="inlineStr">
        <is>
          <t xml:space="preserve">  λ(3)</t>
        </is>
      </c>
      <c r="B1543" s="19">
        <f>LARGE($B$1534:$B$1539,3)</f>
        <v/>
      </c>
      <c r="C1543" s="19">
        <f>LARGE($C$1534:$C$1539,3)</f>
        <v/>
      </c>
      <c r="D1543" s="19">
        <f>LARGE($D$1534:$D$1539,3)</f>
        <v/>
      </c>
      <c r="E1543" s="19">
        <f>LARGE($E$1534:$E$1539,3)</f>
        <v/>
      </c>
      <c r="F1543" s="19">
        <f>LARGE($F$1534:$F$1539,3)</f>
        <v/>
      </c>
      <c r="G1543" s="19">
        <f>LARGE($G$1534:$G$1539,3)</f>
        <v/>
      </c>
    </row>
    <row r="1544">
      <c r="A1544" s="3" t="inlineStr">
        <is>
          <t xml:space="preserve">  λ(4)</t>
        </is>
      </c>
      <c r="B1544" s="19">
        <f>LARGE($B$1534:$B$1539,4)</f>
        <v/>
      </c>
      <c r="C1544" s="19">
        <f>LARGE($C$1534:$C$1539,4)</f>
        <v/>
      </c>
      <c r="D1544" s="19">
        <f>LARGE($D$1534:$D$1539,4)</f>
        <v/>
      </c>
      <c r="E1544" s="19">
        <f>LARGE($E$1534:$E$1539,4)</f>
        <v/>
      </c>
      <c r="F1544" s="19">
        <f>LARGE($F$1534:$F$1539,4)</f>
        <v/>
      </c>
      <c r="G1544" s="19">
        <f>LARGE($G$1534:$G$1539,4)</f>
        <v/>
      </c>
    </row>
    <row r="1545">
      <c r="A1545" s="3" t="inlineStr">
        <is>
          <t xml:space="preserve">  λ(5)</t>
        </is>
      </c>
      <c r="B1545" s="19">
        <f>LARGE($B$1534:$B$1539,5)</f>
        <v/>
      </c>
      <c r="C1545" s="19">
        <f>LARGE($C$1534:$C$1539,5)</f>
        <v/>
      </c>
      <c r="D1545" s="19">
        <f>LARGE($D$1534:$D$1539,5)</f>
        <v/>
      </c>
      <c r="E1545" s="19">
        <f>LARGE($E$1534:$E$1539,5)</f>
        <v/>
      </c>
      <c r="F1545" s="19">
        <f>LARGE($F$1534:$F$1539,5)</f>
        <v/>
      </c>
      <c r="G1545" s="19">
        <f>LARGE($G$1534:$G$1539,5)</f>
        <v/>
      </c>
    </row>
    <row r="1546">
      <c r="A1546" s="3" t="inlineStr">
        <is>
          <t xml:space="preserve">  λ(6)</t>
        </is>
      </c>
      <c r="B1546" s="19">
        <f>LARGE($B$1534:$B$1539,6)</f>
        <v/>
      </c>
      <c r="C1546" s="19">
        <f>LARGE($C$1534:$C$1539,6)</f>
        <v/>
      </c>
      <c r="D1546" s="19">
        <f>LARGE($D$1534:$D$1539,6)</f>
        <v/>
      </c>
      <c r="E1546" s="19">
        <f>LARGE($E$1534:$E$1539,6)</f>
        <v/>
      </c>
      <c r="F1546" s="19">
        <f>LARGE($F$1534:$F$1539,6)</f>
        <v/>
      </c>
      <c r="G1546" s="19">
        <f>LARGE($G$1534:$G$1539,6)</f>
        <v/>
      </c>
    </row>
    <row r="1547">
      <c r="A1547" s="3" t="inlineStr">
        <is>
          <t>check: Σeig − trace (→0)</t>
        </is>
      </c>
      <c r="B1547" s="3">
        <f>ROUND(SUM($B$1534:$B$1539)-($B$1514+$C$1515+$D$1516+$E$1517+$F$1518+$G$1519),6)</f>
        <v/>
      </c>
      <c r="C1547" s="3">
        <f>ROUND(SUM($C$1534:$C$1539)-($I$1514+$J$1515+$K$1516+$L$1517+$M$1518+$N$1519),6)</f>
        <v/>
      </c>
      <c r="D1547" s="3">
        <f>ROUND(SUM($D$1534:$D$1539)-($P$1514+$Q$1515+$R$1516+$S$1517+$T$1518+$U$1519),6)</f>
        <v/>
      </c>
      <c r="E1547" s="3">
        <f>ROUND(SUM($E$1534:$E$1539)-($W$1514+$X$1515+$Y$1516+$Z$1517+$AA$1518+$AB$1519),6)</f>
        <v/>
      </c>
      <c r="F1547" s="3">
        <f>ROUND(SUM($F$1534:$F$1539)-($AD$1514+$AE$1515+$AF$1516+$AG$1517+$AH$1518+$AI$1519),6)</f>
        <v/>
      </c>
      <c r="G1547" s="3">
        <f>ROUND(SUM($G$1534:$G$1539)-($AK$1514+$AL$1515+$AM$1516+$AN$1517+$AO$1518+$AP$1519),6)</f>
        <v/>
      </c>
    </row>
    <row r="1548">
      <c r="A1548" s="3" t="inlineStr">
        <is>
          <t>check: Πeig − det (→0)</t>
        </is>
      </c>
      <c r="B1548" s="3">
        <f>ROUND(MDETERM($B$1514:$G$1519)-PRODUCT($B$1534:$B$1539),6)</f>
        <v/>
      </c>
      <c r="C1548" s="3">
        <f>ROUND(MDETERM($I$1514:$N$1519)-PRODUCT($C$1534:$C$1539),6)</f>
        <v/>
      </c>
      <c r="D1548" s="3">
        <f>ROUND(MDETERM($P$1514:$U$1519)-PRODUCT($D$1534:$D$1539),6)</f>
        <v/>
      </c>
      <c r="E1548" s="3">
        <f>ROUND(MDETERM($W$1514:$AB$1519)-PRODUCT($E$1534:$E$1539),6)</f>
        <v/>
      </c>
      <c r="F1548" s="3">
        <f>ROUND(MDETERM($AD$1514:$AI$1519)-PRODUCT($F$1534:$F$1539),6)</f>
        <v/>
      </c>
      <c r="G1548" s="3">
        <f>ROUND(MDETERM($AK$1514:$AP$1519)-PRODUCT($G$1534:$G$1539),6)</f>
        <v/>
      </c>
    </row>
    <row r="1549">
      <c r="A1549" s="3" t="inlineStr">
        <is>
          <t>complex eigenvalues?</t>
        </is>
      </c>
      <c r="B1549" s="3" t="inlineStr"/>
      <c r="C1549" s="3" t="inlineStr"/>
      <c r="D1549" s="3" t="inlineStr"/>
      <c r="E1549" s="3" t="inlineStr"/>
      <c r="F1549" s="3" t="inlineStr"/>
      <c r="G1549" s="3" t="inlineStr"/>
    </row>
    <row r="1550">
      <c r="A1550" s="3" t="inlineStr">
        <is>
          <t>check: det(M − λᵢI) per sorted λ (→0)</t>
        </is>
      </c>
    </row>
    <row r="1551">
      <c r="A1551" s="3" t="inlineStr">
        <is>
          <t xml:space="preserve">  det(M − λ(1)I)</t>
        </is>
      </c>
      <c r="B1551" s="3">
        <f t="array" ref="B1551">ROUND(MDETERM($B$1514:$G$1519-$B$1541*MUNIT(6)),6)</f>
        <v/>
      </c>
      <c r="C1551" s="3">
        <f t="array" ref="C1551">ROUND(MDETERM($I$1514:$N$1519-$C$1541*MUNIT(6)),6)</f>
        <v/>
      </c>
      <c r="D1551" s="3">
        <f t="array" ref="D1551">ROUND(MDETERM($P$1514:$U$1519-$D$1541*MUNIT(6)),6)</f>
        <v/>
      </c>
      <c r="E1551" s="3">
        <f t="array" ref="E1551">ROUND(MDETERM($W$1514:$AB$1519-$E$1541*MUNIT(6)),6)</f>
        <v/>
      </c>
      <c r="F1551" s="3">
        <f t="array" ref="F1551">ROUND(MDETERM($AD$1514:$AI$1519-$F$1541*MUNIT(6)),6)</f>
        <v/>
      </c>
      <c r="G1551" s="3">
        <f t="array" ref="G1551">ROUND(MDETERM($AK$1514:$AP$1519-$G$1541*MUNIT(6)),6)</f>
        <v/>
      </c>
    </row>
    <row r="1552">
      <c r="A1552" s="3" t="inlineStr">
        <is>
          <t xml:space="preserve">  det(M − λ(2)I)</t>
        </is>
      </c>
      <c r="B1552" s="3">
        <f t="array" ref="B1552">ROUND(MDETERM($B$1514:$G$1519-$B$1542*MUNIT(6)),6)</f>
        <v/>
      </c>
      <c r="C1552" s="3">
        <f t="array" ref="C1552">ROUND(MDETERM($I$1514:$N$1519-$C$1542*MUNIT(6)),6)</f>
        <v/>
      </c>
      <c r="D1552" s="3">
        <f t="array" ref="D1552">ROUND(MDETERM($P$1514:$U$1519-$D$1542*MUNIT(6)),6)</f>
        <v/>
      </c>
      <c r="E1552" s="3">
        <f t="array" ref="E1552">ROUND(MDETERM($W$1514:$AB$1519-$E$1542*MUNIT(6)),6)</f>
        <v/>
      </c>
      <c r="F1552" s="3">
        <f t="array" ref="F1552">ROUND(MDETERM($AD$1514:$AI$1519-$F$1542*MUNIT(6)),6)</f>
        <v/>
      </c>
      <c r="G1552" s="3">
        <f t="array" ref="G1552">ROUND(MDETERM($AK$1514:$AP$1519-$G$1542*MUNIT(6)),6)</f>
        <v/>
      </c>
    </row>
    <row r="1553">
      <c r="A1553" s="3" t="inlineStr">
        <is>
          <t xml:space="preserve">  det(M − λ(3)I)</t>
        </is>
      </c>
      <c r="B1553" s="3">
        <f t="array" ref="B1553">ROUND(MDETERM($B$1514:$G$1519-$B$1543*MUNIT(6)),6)</f>
        <v/>
      </c>
      <c r="C1553" s="3">
        <f t="array" ref="C1553">ROUND(MDETERM($I$1514:$N$1519-$C$1543*MUNIT(6)),6)</f>
        <v/>
      </c>
      <c r="D1553" s="3">
        <f t="array" ref="D1553">ROUND(MDETERM($P$1514:$U$1519-$D$1543*MUNIT(6)),6)</f>
        <v/>
      </c>
      <c r="E1553" s="3">
        <f t="array" ref="E1553">ROUND(MDETERM($W$1514:$AB$1519-$E$1543*MUNIT(6)),6)</f>
        <v/>
      </c>
      <c r="F1553" s="3">
        <f t="array" ref="F1553">ROUND(MDETERM($AD$1514:$AI$1519-$F$1543*MUNIT(6)),6)</f>
        <v/>
      </c>
      <c r="G1553" s="3">
        <f t="array" ref="G1553">ROUND(MDETERM($AK$1514:$AP$1519-$G$1543*MUNIT(6)),6)</f>
        <v/>
      </c>
    </row>
    <row r="1554">
      <c r="A1554" s="3" t="inlineStr">
        <is>
          <t xml:space="preserve">  det(M − λ(4)I)</t>
        </is>
      </c>
      <c r="B1554" s="3">
        <f t="array" ref="B1554">ROUND(MDETERM($B$1514:$G$1519-$B$1544*MUNIT(6)),6)</f>
        <v/>
      </c>
      <c r="C1554" s="3">
        <f t="array" ref="C1554">ROUND(MDETERM($I$1514:$N$1519-$C$1544*MUNIT(6)),6)</f>
        <v/>
      </c>
      <c r="D1554" s="3">
        <f t="array" ref="D1554">ROUND(MDETERM($P$1514:$U$1519-$D$1544*MUNIT(6)),6)</f>
        <v/>
      </c>
      <c r="E1554" s="3">
        <f t="array" ref="E1554">ROUND(MDETERM($W$1514:$AB$1519-$E$1544*MUNIT(6)),6)</f>
        <v/>
      </c>
      <c r="F1554" s="3">
        <f t="array" ref="F1554">ROUND(MDETERM($AD$1514:$AI$1519-$F$1544*MUNIT(6)),6)</f>
        <v/>
      </c>
      <c r="G1554" s="3">
        <f t="array" ref="G1554">ROUND(MDETERM($AK$1514:$AP$1519-$G$1544*MUNIT(6)),6)</f>
        <v/>
      </c>
    </row>
    <row r="1555">
      <c r="A1555" s="3" t="inlineStr">
        <is>
          <t xml:space="preserve">  det(M − λ(5)I)</t>
        </is>
      </c>
      <c r="B1555" s="3">
        <f t="array" ref="B1555">ROUND(MDETERM($B$1514:$G$1519-$B$1545*MUNIT(6)),6)</f>
        <v/>
      </c>
      <c r="C1555" s="3">
        <f t="array" ref="C1555">ROUND(MDETERM($I$1514:$N$1519-$C$1545*MUNIT(6)),6)</f>
        <v/>
      </c>
      <c r="D1555" s="3">
        <f t="array" ref="D1555">ROUND(MDETERM($P$1514:$U$1519-$D$1545*MUNIT(6)),6)</f>
        <v/>
      </c>
      <c r="E1555" s="3">
        <f t="array" ref="E1555">ROUND(MDETERM($W$1514:$AB$1519-$E$1545*MUNIT(6)),6)</f>
        <v/>
      </c>
      <c r="F1555" s="3">
        <f t="array" ref="F1555">ROUND(MDETERM($AD$1514:$AI$1519-$F$1545*MUNIT(6)),6)</f>
        <v/>
      </c>
      <c r="G1555" s="3">
        <f t="array" ref="G1555">ROUND(MDETERM($AK$1514:$AP$1519-$G$1545*MUNIT(6)),6)</f>
        <v/>
      </c>
    </row>
    <row r="1556">
      <c r="A1556" s="3" t="inlineStr">
        <is>
          <t xml:space="preserve">  det(M − λ(6)I)</t>
        </is>
      </c>
      <c r="B1556" s="3">
        <f t="array" ref="B1556">ROUND(MDETERM($B$1514:$G$1519-$B$1546*MUNIT(6)),6)</f>
        <v/>
      </c>
      <c r="C1556" s="3">
        <f t="array" ref="C1556">ROUND(MDETERM($I$1514:$N$1519-$C$1546*MUNIT(6)),6)</f>
        <v/>
      </c>
      <c r="D1556" s="3">
        <f t="array" ref="D1556">ROUND(MDETERM($P$1514:$U$1519-$D$1546*MUNIT(6)),6)</f>
        <v/>
      </c>
      <c r="E1556" s="3">
        <f t="array" ref="E1556">ROUND(MDETERM($W$1514:$AB$1519-$E$1546*MUNIT(6)),6)</f>
        <v/>
      </c>
      <c r="F1556" s="3">
        <f t="array" ref="F1556">ROUND(MDETERM($AD$1514:$AI$1519-$F$1546*MUNIT(6)),6)</f>
        <v/>
      </c>
      <c r="G1556" s="3">
        <f t="array" ref="G1556">ROUND(MDETERM($AK$1514:$AP$1519-$G$1546*MUNIT(6)),6)</f>
        <v/>
      </c>
    </row>
    <row r="1560" ht="16" customHeight="1">
      <c r="A1560" s="14" t="inlineStr">
        <is>
          <t>RAG R1-R2-R3 | llama3.3:70b</t>
        </is>
      </c>
      <c r="B1560" s="9" t="inlineStr">
        <is>
          <t>run 1 (raw, pasted)</t>
        </is>
      </c>
      <c r="I1560" s="9" t="inlineStr">
        <is>
          <t>run 2 (raw, pasted)</t>
        </is>
      </c>
      <c r="P1560" s="9" t="inlineStr">
        <is>
          <t>run 3 (raw, pasted)</t>
        </is>
      </c>
      <c r="W1560" s="9" t="inlineStr">
        <is>
          <t>run 4 (raw, pasted)</t>
        </is>
      </c>
      <c r="AD1560" s="9" t="inlineStr">
        <is>
          <t>run 5: returned no matrix</t>
        </is>
      </c>
      <c r="AK1560" s="9" t="inlineStr">
        <is>
          <t>Step2 average matrix (formula)</t>
        </is>
      </c>
      <c r="AR1560" s="9" t="inlineStr">
        <is>
          <t>ground truth (reference)</t>
        </is>
      </c>
    </row>
    <row r="1561" ht="60" customHeight="1">
      <c r="B1561" s="15" t="inlineStr">
        <is>
          <t>Power System</t>
        </is>
      </c>
      <c r="C1561" s="15" t="inlineStr">
        <is>
          <t>Communication System</t>
        </is>
      </c>
      <c r="D1561" s="15" t="inlineStr">
        <is>
          <t>Navigation System</t>
        </is>
      </c>
      <c r="E1561" s="15" t="inlineStr">
        <is>
          <t>Computer System</t>
        </is>
      </c>
      <c r="F1561" s="15" t="inlineStr">
        <is>
          <t>Mechanical Structure</t>
        </is>
      </c>
      <c r="G1561" s="15" t="inlineStr">
        <is>
          <t>Thermal Control System</t>
        </is>
      </c>
      <c r="I1561" s="15" t="inlineStr">
        <is>
          <t>Power System</t>
        </is>
      </c>
      <c r="J1561" s="15" t="inlineStr">
        <is>
          <t>Communication System</t>
        </is>
      </c>
      <c r="K1561" s="15" t="inlineStr">
        <is>
          <t>Navigation System</t>
        </is>
      </c>
      <c r="L1561" s="15" t="inlineStr">
        <is>
          <t>Computer System</t>
        </is>
      </c>
      <c r="M1561" s="15" t="inlineStr">
        <is>
          <t>Mechanical Structure</t>
        </is>
      </c>
      <c r="N1561" s="15" t="inlineStr">
        <is>
          <t>Thermal Control System</t>
        </is>
      </c>
      <c r="P1561" s="15" t="inlineStr">
        <is>
          <t>Power System</t>
        </is>
      </c>
      <c r="Q1561" s="15" t="inlineStr">
        <is>
          <t>Communication System</t>
        </is>
      </c>
      <c r="R1561" s="15" t="inlineStr">
        <is>
          <t>Navigation System</t>
        </is>
      </c>
      <c r="S1561" s="15" t="inlineStr">
        <is>
          <t>Computer System</t>
        </is>
      </c>
      <c r="T1561" s="15" t="inlineStr">
        <is>
          <t>Mechanical Structure</t>
        </is>
      </c>
      <c r="U1561" s="15" t="inlineStr">
        <is>
          <t>Thermal Control System</t>
        </is>
      </c>
      <c r="W1561" s="15" t="inlineStr">
        <is>
          <t>Power System</t>
        </is>
      </c>
      <c r="X1561" s="15" t="inlineStr">
        <is>
          <t>Communication System</t>
        </is>
      </c>
      <c r="Y1561" s="15" t="inlineStr">
        <is>
          <t>Navigation System</t>
        </is>
      </c>
      <c r="Z1561" s="15" t="inlineStr">
        <is>
          <t>Computer System</t>
        </is>
      </c>
      <c r="AA1561" s="15" t="inlineStr">
        <is>
          <t>Mechanical Structure</t>
        </is>
      </c>
      <c r="AB1561" s="15" t="inlineStr">
        <is>
          <t>Thermal Control System</t>
        </is>
      </c>
      <c r="AK1561" s="15" t="inlineStr">
        <is>
          <t>Power System</t>
        </is>
      </c>
      <c r="AL1561" s="15" t="inlineStr">
        <is>
          <t>Communication System</t>
        </is>
      </c>
      <c r="AM1561" s="15" t="inlineStr">
        <is>
          <t>Navigation System</t>
        </is>
      </c>
      <c r="AN1561" s="15" t="inlineStr">
        <is>
          <t>Computer System</t>
        </is>
      </c>
      <c r="AO1561" s="15" t="inlineStr">
        <is>
          <t>Mechanical Structure</t>
        </is>
      </c>
      <c r="AP1561" s="15" t="inlineStr">
        <is>
          <t>Thermal Control System</t>
        </is>
      </c>
    </row>
    <row r="1562">
      <c r="A1562" s="3" t="inlineStr">
        <is>
          <t>Power System</t>
        </is>
      </c>
      <c r="B1562" s="8" t="n">
        <v>1</v>
      </c>
      <c r="C1562" s="8" t="n">
        <v>1</v>
      </c>
      <c r="D1562" s="8" t="n">
        <v>0</v>
      </c>
      <c r="E1562" s="8" t="n">
        <v>1</v>
      </c>
      <c r="F1562" s="8" t="n">
        <v>1</v>
      </c>
      <c r="G1562" s="8" t="n">
        <v>0</v>
      </c>
      <c r="I1562" s="8" t="n">
        <v>1</v>
      </c>
      <c r="J1562" s="8" t="n">
        <v>1</v>
      </c>
      <c r="K1562" s="8" t="n">
        <v>0</v>
      </c>
      <c r="L1562" s="8" t="n">
        <v>1</v>
      </c>
      <c r="M1562" s="8" t="n">
        <v>1</v>
      </c>
      <c r="N1562" s="8" t="n">
        <v>0</v>
      </c>
      <c r="P1562" s="8" t="n">
        <v>1</v>
      </c>
      <c r="Q1562" s="8" t="n">
        <v>1</v>
      </c>
      <c r="R1562" s="8" t="n">
        <v>0</v>
      </c>
      <c r="S1562" s="8" t="n">
        <v>1</v>
      </c>
      <c r="T1562" s="8" t="n">
        <v>1</v>
      </c>
      <c r="U1562" s="8" t="n">
        <v>0</v>
      </c>
      <c r="W1562" s="8" t="n">
        <v>1</v>
      </c>
      <c r="X1562" s="8" t="n">
        <v>1</v>
      </c>
      <c r="Y1562" s="8" t="n">
        <v>0</v>
      </c>
      <c r="Z1562" s="8" t="n">
        <v>1</v>
      </c>
      <c r="AA1562" s="8" t="n">
        <v>1</v>
      </c>
      <c r="AB1562" s="8" t="n">
        <v>0</v>
      </c>
      <c r="AK1562" s="8">
        <f>IF(($B$1562&lt;&gt;2)+($I$1562&lt;&gt;2)+($P$1562&lt;&gt;2)+($W$1562&lt;&gt;2)=0,2,IF((($B$1562&lt;&gt;2)*$B$1562+($I$1562&lt;&gt;2)*$I$1562+($P$1562&lt;&gt;2)*$P$1562+($W$1562&lt;&gt;2)*$W$1562)/(($B$1562&lt;&gt;2)+($I$1562&lt;&gt;2)+($P$1562&lt;&gt;2)+($W$1562&lt;&gt;2))&gt;=0.5,1,0))</f>
        <v/>
      </c>
      <c r="AL1562" s="8">
        <f>IF(($C$1562&lt;&gt;2)+($J$1562&lt;&gt;2)+($Q$1562&lt;&gt;2)+($X$1562&lt;&gt;2)=0,2,IF((($C$1562&lt;&gt;2)*$C$1562+($J$1562&lt;&gt;2)*$J$1562+($Q$1562&lt;&gt;2)*$Q$1562+($X$1562&lt;&gt;2)*$X$1562)/(($C$1562&lt;&gt;2)+($J$1562&lt;&gt;2)+($Q$1562&lt;&gt;2)+($X$1562&lt;&gt;2))&gt;=0.5,1,0))</f>
        <v/>
      </c>
      <c r="AM1562" s="8">
        <f>IF(($D$1562&lt;&gt;2)+($K$1562&lt;&gt;2)+($R$1562&lt;&gt;2)+($Y$1562&lt;&gt;2)=0,2,IF((($D$1562&lt;&gt;2)*$D$1562+($K$1562&lt;&gt;2)*$K$1562+($R$1562&lt;&gt;2)*$R$1562+($Y$1562&lt;&gt;2)*$Y$1562)/(($D$1562&lt;&gt;2)+($K$1562&lt;&gt;2)+($R$1562&lt;&gt;2)+($Y$1562&lt;&gt;2))&gt;=0.5,1,0))</f>
        <v/>
      </c>
      <c r="AN1562" s="8">
        <f>IF(($E$1562&lt;&gt;2)+($L$1562&lt;&gt;2)+($S$1562&lt;&gt;2)+($Z$1562&lt;&gt;2)=0,2,IF((($E$1562&lt;&gt;2)*$E$1562+($L$1562&lt;&gt;2)*$L$1562+($S$1562&lt;&gt;2)*$S$1562+($Z$1562&lt;&gt;2)*$Z$1562)/(($E$1562&lt;&gt;2)+($L$1562&lt;&gt;2)+($S$1562&lt;&gt;2)+($Z$1562&lt;&gt;2))&gt;=0.5,1,0))</f>
        <v/>
      </c>
      <c r="AO1562" s="8">
        <f>IF(($F$1562&lt;&gt;2)+($M$1562&lt;&gt;2)+($T$1562&lt;&gt;2)+($AA$1562&lt;&gt;2)=0,2,IF((($F$1562&lt;&gt;2)*$F$1562+($M$1562&lt;&gt;2)*$M$1562+($T$1562&lt;&gt;2)*$T$1562+($AA$1562&lt;&gt;2)*$AA$1562)/(($F$1562&lt;&gt;2)+($M$1562&lt;&gt;2)+($T$1562&lt;&gt;2)+($AA$1562&lt;&gt;2))&gt;=0.5,1,0))</f>
        <v/>
      </c>
      <c r="AP1562" s="8">
        <f>IF(($G$1562&lt;&gt;2)+($N$1562&lt;&gt;2)+($U$1562&lt;&gt;2)+($AB$1562&lt;&gt;2)=0,2,IF((($G$1562&lt;&gt;2)*$G$1562+($N$1562&lt;&gt;2)*$N$1562+($U$1562&lt;&gt;2)*$U$1562+($AB$1562&lt;&gt;2)*$AB$1562)/(($G$1562&lt;&gt;2)+($N$1562&lt;&gt;2)+($U$1562&lt;&gt;2)+($AB$1562&lt;&gt;2))&gt;=0.5,1,0))</f>
        <v/>
      </c>
      <c r="AR1562" s="16">
        <f>'Ground truth'!$B$3</f>
        <v/>
      </c>
      <c r="AS1562" s="16">
        <f>'Ground truth'!$C$3</f>
        <v/>
      </c>
      <c r="AT1562" s="16">
        <f>'Ground truth'!$D$3</f>
        <v/>
      </c>
      <c r="AU1562" s="16">
        <f>'Ground truth'!$E$3</f>
        <v/>
      </c>
      <c r="AV1562" s="16">
        <f>'Ground truth'!$F$3</f>
        <v/>
      </c>
      <c r="AW1562" s="16">
        <f>'Ground truth'!$G$3</f>
        <v/>
      </c>
    </row>
    <row r="1563">
      <c r="A1563" s="3" t="inlineStr">
        <is>
          <t>Communication System</t>
        </is>
      </c>
      <c r="B1563" s="8" t="n">
        <v>1</v>
      </c>
      <c r="C1563" s="8" t="n">
        <v>1</v>
      </c>
      <c r="D1563" s="8" t="n">
        <v>1</v>
      </c>
      <c r="E1563" s="8" t="n">
        <v>1</v>
      </c>
      <c r="F1563" s="8" t="n">
        <v>0</v>
      </c>
      <c r="G1563" s="8" t="n">
        <v>0</v>
      </c>
      <c r="I1563" s="8" t="n">
        <v>1</v>
      </c>
      <c r="J1563" s="8" t="n">
        <v>1</v>
      </c>
      <c r="K1563" s="8" t="n">
        <v>0</v>
      </c>
      <c r="L1563" s="8" t="n">
        <v>1</v>
      </c>
      <c r="M1563" s="8" t="n">
        <v>0</v>
      </c>
      <c r="N1563" s="8" t="n">
        <v>0</v>
      </c>
      <c r="P1563" s="8" t="n">
        <v>1</v>
      </c>
      <c r="Q1563" s="8" t="n">
        <v>1</v>
      </c>
      <c r="R1563" s="8" t="n">
        <v>0</v>
      </c>
      <c r="S1563" s="8" t="n">
        <v>1</v>
      </c>
      <c r="T1563" s="8" t="n">
        <v>0</v>
      </c>
      <c r="U1563" s="8" t="n">
        <v>0</v>
      </c>
      <c r="W1563" s="8" t="n">
        <v>1</v>
      </c>
      <c r="X1563" s="8" t="n">
        <v>1</v>
      </c>
      <c r="Y1563" s="8" t="n">
        <v>0</v>
      </c>
      <c r="Z1563" s="8" t="n">
        <v>1</v>
      </c>
      <c r="AA1563" s="8" t="n">
        <v>0</v>
      </c>
      <c r="AB1563" s="8" t="n">
        <v>0</v>
      </c>
      <c r="AK1563" s="8">
        <f>IF(($B$1563&lt;&gt;2)+($I$1563&lt;&gt;2)+($P$1563&lt;&gt;2)+($W$1563&lt;&gt;2)=0,2,IF((($B$1563&lt;&gt;2)*$B$1563+($I$1563&lt;&gt;2)*$I$1563+($P$1563&lt;&gt;2)*$P$1563+($W$1563&lt;&gt;2)*$W$1563)/(($B$1563&lt;&gt;2)+($I$1563&lt;&gt;2)+($P$1563&lt;&gt;2)+($W$1563&lt;&gt;2))&gt;=0.5,1,0))</f>
        <v/>
      </c>
      <c r="AL1563" s="8">
        <f>IF(($C$1563&lt;&gt;2)+($J$1563&lt;&gt;2)+($Q$1563&lt;&gt;2)+($X$1563&lt;&gt;2)=0,2,IF((($C$1563&lt;&gt;2)*$C$1563+($J$1563&lt;&gt;2)*$J$1563+($Q$1563&lt;&gt;2)*$Q$1563+($X$1563&lt;&gt;2)*$X$1563)/(($C$1563&lt;&gt;2)+($J$1563&lt;&gt;2)+($Q$1563&lt;&gt;2)+($X$1563&lt;&gt;2))&gt;=0.5,1,0))</f>
        <v/>
      </c>
      <c r="AM1563" s="8">
        <f>IF(($D$1563&lt;&gt;2)+($K$1563&lt;&gt;2)+($R$1563&lt;&gt;2)+($Y$1563&lt;&gt;2)=0,2,IF((($D$1563&lt;&gt;2)*$D$1563+($K$1563&lt;&gt;2)*$K$1563+($R$1563&lt;&gt;2)*$R$1563+($Y$1563&lt;&gt;2)*$Y$1563)/(($D$1563&lt;&gt;2)+($K$1563&lt;&gt;2)+($R$1563&lt;&gt;2)+($Y$1563&lt;&gt;2))&gt;=0.5,1,0))</f>
        <v/>
      </c>
      <c r="AN1563" s="8">
        <f>IF(($E$1563&lt;&gt;2)+($L$1563&lt;&gt;2)+($S$1563&lt;&gt;2)+($Z$1563&lt;&gt;2)=0,2,IF((($E$1563&lt;&gt;2)*$E$1563+($L$1563&lt;&gt;2)*$L$1563+($S$1563&lt;&gt;2)*$S$1563+($Z$1563&lt;&gt;2)*$Z$1563)/(($E$1563&lt;&gt;2)+($L$1563&lt;&gt;2)+($S$1563&lt;&gt;2)+($Z$1563&lt;&gt;2))&gt;=0.5,1,0))</f>
        <v/>
      </c>
      <c r="AO1563" s="8">
        <f>IF(($F$1563&lt;&gt;2)+($M$1563&lt;&gt;2)+($T$1563&lt;&gt;2)+($AA$1563&lt;&gt;2)=0,2,IF((($F$1563&lt;&gt;2)*$F$1563+($M$1563&lt;&gt;2)*$M$1563+($T$1563&lt;&gt;2)*$T$1563+($AA$1563&lt;&gt;2)*$AA$1563)/(($F$1563&lt;&gt;2)+($M$1563&lt;&gt;2)+($T$1563&lt;&gt;2)+($AA$1563&lt;&gt;2))&gt;=0.5,1,0))</f>
        <v/>
      </c>
      <c r="AP1563" s="8">
        <f>IF(($G$1563&lt;&gt;2)+($N$1563&lt;&gt;2)+($U$1563&lt;&gt;2)+($AB$1563&lt;&gt;2)=0,2,IF((($G$1563&lt;&gt;2)*$G$1563+($N$1563&lt;&gt;2)*$N$1563+($U$1563&lt;&gt;2)*$U$1563+($AB$1563&lt;&gt;2)*$AB$1563)/(($G$1563&lt;&gt;2)+($N$1563&lt;&gt;2)+($U$1563&lt;&gt;2)+($AB$1563&lt;&gt;2))&gt;=0.5,1,0))</f>
        <v/>
      </c>
      <c r="AR1563" s="16">
        <f>'Ground truth'!$B$4</f>
        <v/>
      </c>
      <c r="AS1563" s="16">
        <f>'Ground truth'!$C$4</f>
        <v/>
      </c>
      <c r="AT1563" s="16">
        <f>'Ground truth'!$D$4</f>
        <v/>
      </c>
      <c r="AU1563" s="16">
        <f>'Ground truth'!$E$4</f>
        <v/>
      </c>
      <c r="AV1563" s="16">
        <f>'Ground truth'!$F$4</f>
        <v/>
      </c>
      <c r="AW1563" s="16">
        <f>'Ground truth'!$G$4</f>
        <v/>
      </c>
    </row>
    <row r="1564">
      <c r="A1564" s="3" t="inlineStr">
        <is>
          <t>Navigation System</t>
        </is>
      </c>
      <c r="B1564" s="8" t="n">
        <v>0</v>
      </c>
      <c r="C1564" s="8" t="n">
        <v>1</v>
      </c>
      <c r="D1564" s="8" t="n">
        <v>1</v>
      </c>
      <c r="E1564" s="8" t="n">
        <v>0</v>
      </c>
      <c r="F1564" s="8" t="n">
        <v>0</v>
      </c>
      <c r="G1564" s="8" t="n">
        <v>1</v>
      </c>
      <c r="I1564" s="8" t="n">
        <v>0</v>
      </c>
      <c r="J1564" s="8" t="n">
        <v>0</v>
      </c>
      <c r="K1564" s="8" t="n">
        <v>1</v>
      </c>
      <c r="L1564" s="8" t="n">
        <v>0</v>
      </c>
      <c r="M1564" s="8" t="n">
        <v>0</v>
      </c>
      <c r="N1564" s="8" t="n">
        <v>1</v>
      </c>
      <c r="P1564" s="8" t="n">
        <v>0</v>
      </c>
      <c r="Q1564" s="8" t="n">
        <v>0</v>
      </c>
      <c r="R1564" s="8" t="n">
        <v>1</v>
      </c>
      <c r="S1564" s="8" t="n">
        <v>0</v>
      </c>
      <c r="T1564" s="8" t="n">
        <v>0</v>
      </c>
      <c r="U1564" s="8" t="n">
        <v>1</v>
      </c>
      <c r="W1564" s="8" t="n">
        <v>0</v>
      </c>
      <c r="X1564" s="8" t="n">
        <v>0</v>
      </c>
      <c r="Y1564" s="8" t="n">
        <v>1</v>
      </c>
      <c r="Z1564" s="8" t="n">
        <v>0</v>
      </c>
      <c r="AA1564" s="8" t="n">
        <v>0</v>
      </c>
      <c r="AB1564" s="8" t="n">
        <v>1</v>
      </c>
      <c r="AK1564" s="8">
        <f>IF(($B$1564&lt;&gt;2)+($I$1564&lt;&gt;2)+($P$1564&lt;&gt;2)+($W$1564&lt;&gt;2)=0,2,IF((($B$1564&lt;&gt;2)*$B$1564+($I$1564&lt;&gt;2)*$I$1564+($P$1564&lt;&gt;2)*$P$1564+($W$1564&lt;&gt;2)*$W$1564)/(($B$1564&lt;&gt;2)+($I$1564&lt;&gt;2)+($P$1564&lt;&gt;2)+($W$1564&lt;&gt;2))&gt;=0.5,1,0))</f>
        <v/>
      </c>
      <c r="AL1564" s="8">
        <f>IF(($C$1564&lt;&gt;2)+($J$1564&lt;&gt;2)+($Q$1564&lt;&gt;2)+($X$1564&lt;&gt;2)=0,2,IF((($C$1564&lt;&gt;2)*$C$1564+($J$1564&lt;&gt;2)*$J$1564+($Q$1564&lt;&gt;2)*$Q$1564+($X$1564&lt;&gt;2)*$X$1564)/(($C$1564&lt;&gt;2)+($J$1564&lt;&gt;2)+($Q$1564&lt;&gt;2)+($X$1564&lt;&gt;2))&gt;=0.5,1,0))</f>
        <v/>
      </c>
      <c r="AM1564" s="8">
        <f>IF(($D$1564&lt;&gt;2)+($K$1564&lt;&gt;2)+($R$1564&lt;&gt;2)+($Y$1564&lt;&gt;2)=0,2,IF((($D$1564&lt;&gt;2)*$D$1564+($K$1564&lt;&gt;2)*$K$1564+($R$1564&lt;&gt;2)*$R$1564+($Y$1564&lt;&gt;2)*$Y$1564)/(($D$1564&lt;&gt;2)+($K$1564&lt;&gt;2)+($R$1564&lt;&gt;2)+($Y$1564&lt;&gt;2))&gt;=0.5,1,0))</f>
        <v/>
      </c>
      <c r="AN1564" s="8">
        <f>IF(($E$1564&lt;&gt;2)+($L$1564&lt;&gt;2)+($S$1564&lt;&gt;2)+($Z$1564&lt;&gt;2)=0,2,IF((($E$1564&lt;&gt;2)*$E$1564+($L$1564&lt;&gt;2)*$L$1564+($S$1564&lt;&gt;2)*$S$1564+($Z$1564&lt;&gt;2)*$Z$1564)/(($E$1564&lt;&gt;2)+($L$1564&lt;&gt;2)+($S$1564&lt;&gt;2)+($Z$1564&lt;&gt;2))&gt;=0.5,1,0))</f>
        <v/>
      </c>
      <c r="AO1564" s="8">
        <f>IF(($F$1564&lt;&gt;2)+($M$1564&lt;&gt;2)+($T$1564&lt;&gt;2)+($AA$1564&lt;&gt;2)=0,2,IF((($F$1564&lt;&gt;2)*$F$1564+($M$1564&lt;&gt;2)*$M$1564+($T$1564&lt;&gt;2)*$T$1564+($AA$1564&lt;&gt;2)*$AA$1564)/(($F$1564&lt;&gt;2)+($M$1564&lt;&gt;2)+($T$1564&lt;&gt;2)+($AA$1564&lt;&gt;2))&gt;=0.5,1,0))</f>
        <v/>
      </c>
      <c r="AP1564" s="8">
        <f>IF(($G$1564&lt;&gt;2)+($N$1564&lt;&gt;2)+($U$1564&lt;&gt;2)+($AB$1564&lt;&gt;2)=0,2,IF((($G$1564&lt;&gt;2)*$G$1564+($N$1564&lt;&gt;2)*$N$1564+($U$1564&lt;&gt;2)*$U$1564+($AB$1564&lt;&gt;2)*$AB$1564)/(($G$1564&lt;&gt;2)+($N$1564&lt;&gt;2)+($U$1564&lt;&gt;2)+($AB$1564&lt;&gt;2))&gt;=0.5,1,0))</f>
        <v/>
      </c>
      <c r="AR1564" s="16">
        <f>'Ground truth'!$B$5</f>
        <v/>
      </c>
      <c r="AS1564" s="16">
        <f>'Ground truth'!$C$5</f>
        <v/>
      </c>
      <c r="AT1564" s="16">
        <f>'Ground truth'!$D$5</f>
        <v/>
      </c>
      <c r="AU1564" s="16">
        <f>'Ground truth'!$E$5</f>
        <v/>
      </c>
      <c r="AV1564" s="16">
        <f>'Ground truth'!$F$5</f>
        <v/>
      </c>
      <c r="AW1564" s="16">
        <f>'Ground truth'!$G$5</f>
        <v/>
      </c>
    </row>
    <row r="1565">
      <c r="A1565" s="3" t="inlineStr">
        <is>
          <t>Computer System</t>
        </is>
      </c>
      <c r="B1565" s="8" t="n">
        <v>1</v>
      </c>
      <c r="C1565" s="8" t="n">
        <v>1</v>
      </c>
      <c r="D1565" s="8" t="n">
        <v>0</v>
      </c>
      <c r="E1565" s="8" t="n">
        <v>1</v>
      </c>
      <c r="F1565" s="8" t="n">
        <v>1</v>
      </c>
      <c r="G1565" s="8" t="n">
        <v>0</v>
      </c>
      <c r="I1565" s="8" t="n">
        <v>1</v>
      </c>
      <c r="J1565" s="8" t="n">
        <v>1</v>
      </c>
      <c r="K1565" s="8" t="n">
        <v>0</v>
      </c>
      <c r="L1565" s="8" t="n">
        <v>1</v>
      </c>
      <c r="M1565" s="8" t="n">
        <v>1</v>
      </c>
      <c r="N1565" s="8" t="n">
        <v>0</v>
      </c>
      <c r="P1565" s="8" t="n">
        <v>1</v>
      </c>
      <c r="Q1565" s="8" t="n">
        <v>1</v>
      </c>
      <c r="R1565" s="8" t="n">
        <v>0</v>
      </c>
      <c r="S1565" s="8" t="n">
        <v>1</v>
      </c>
      <c r="T1565" s="8" t="n">
        <v>1</v>
      </c>
      <c r="U1565" s="8" t="n">
        <v>0</v>
      </c>
      <c r="W1565" s="8" t="n">
        <v>1</v>
      </c>
      <c r="X1565" s="8" t="n">
        <v>1</v>
      </c>
      <c r="Y1565" s="8" t="n">
        <v>0</v>
      </c>
      <c r="Z1565" s="8" t="n">
        <v>1</v>
      </c>
      <c r="AA1565" s="8" t="n">
        <v>1</v>
      </c>
      <c r="AB1565" s="8" t="n">
        <v>0</v>
      </c>
      <c r="AK1565" s="8">
        <f>IF(($B$1565&lt;&gt;2)+($I$1565&lt;&gt;2)+($P$1565&lt;&gt;2)+($W$1565&lt;&gt;2)=0,2,IF((($B$1565&lt;&gt;2)*$B$1565+($I$1565&lt;&gt;2)*$I$1565+($P$1565&lt;&gt;2)*$P$1565+($W$1565&lt;&gt;2)*$W$1565)/(($B$1565&lt;&gt;2)+($I$1565&lt;&gt;2)+($P$1565&lt;&gt;2)+($W$1565&lt;&gt;2))&gt;=0.5,1,0))</f>
        <v/>
      </c>
      <c r="AL1565" s="8">
        <f>IF(($C$1565&lt;&gt;2)+($J$1565&lt;&gt;2)+($Q$1565&lt;&gt;2)+($X$1565&lt;&gt;2)=0,2,IF((($C$1565&lt;&gt;2)*$C$1565+($J$1565&lt;&gt;2)*$J$1565+($Q$1565&lt;&gt;2)*$Q$1565+($X$1565&lt;&gt;2)*$X$1565)/(($C$1565&lt;&gt;2)+($J$1565&lt;&gt;2)+($Q$1565&lt;&gt;2)+($X$1565&lt;&gt;2))&gt;=0.5,1,0))</f>
        <v/>
      </c>
      <c r="AM1565" s="8">
        <f>IF(($D$1565&lt;&gt;2)+($K$1565&lt;&gt;2)+($R$1565&lt;&gt;2)+($Y$1565&lt;&gt;2)=0,2,IF((($D$1565&lt;&gt;2)*$D$1565+($K$1565&lt;&gt;2)*$K$1565+($R$1565&lt;&gt;2)*$R$1565+($Y$1565&lt;&gt;2)*$Y$1565)/(($D$1565&lt;&gt;2)+($K$1565&lt;&gt;2)+($R$1565&lt;&gt;2)+($Y$1565&lt;&gt;2))&gt;=0.5,1,0))</f>
        <v/>
      </c>
      <c r="AN1565" s="8">
        <f>IF(($E$1565&lt;&gt;2)+($L$1565&lt;&gt;2)+($S$1565&lt;&gt;2)+($Z$1565&lt;&gt;2)=0,2,IF((($E$1565&lt;&gt;2)*$E$1565+($L$1565&lt;&gt;2)*$L$1565+($S$1565&lt;&gt;2)*$S$1565+($Z$1565&lt;&gt;2)*$Z$1565)/(($E$1565&lt;&gt;2)+($L$1565&lt;&gt;2)+($S$1565&lt;&gt;2)+($Z$1565&lt;&gt;2))&gt;=0.5,1,0))</f>
        <v/>
      </c>
      <c r="AO1565" s="8">
        <f>IF(($F$1565&lt;&gt;2)+($M$1565&lt;&gt;2)+($T$1565&lt;&gt;2)+($AA$1565&lt;&gt;2)=0,2,IF((($F$1565&lt;&gt;2)*$F$1565+($M$1565&lt;&gt;2)*$M$1565+($T$1565&lt;&gt;2)*$T$1565+($AA$1565&lt;&gt;2)*$AA$1565)/(($F$1565&lt;&gt;2)+($M$1565&lt;&gt;2)+($T$1565&lt;&gt;2)+($AA$1565&lt;&gt;2))&gt;=0.5,1,0))</f>
        <v/>
      </c>
      <c r="AP1565" s="8">
        <f>IF(($G$1565&lt;&gt;2)+($N$1565&lt;&gt;2)+($U$1565&lt;&gt;2)+($AB$1565&lt;&gt;2)=0,2,IF((($G$1565&lt;&gt;2)*$G$1565+($N$1565&lt;&gt;2)*$N$1565+($U$1565&lt;&gt;2)*$U$1565+($AB$1565&lt;&gt;2)*$AB$1565)/(($G$1565&lt;&gt;2)+($N$1565&lt;&gt;2)+($U$1565&lt;&gt;2)+($AB$1565&lt;&gt;2))&gt;=0.5,1,0))</f>
        <v/>
      </c>
      <c r="AR1565" s="16">
        <f>'Ground truth'!$B$6</f>
        <v/>
      </c>
      <c r="AS1565" s="16">
        <f>'Ground truth'!$C$6</f>
        <v/>
      </c>
      <c r="AT1565" s="16">
        <f>'Ground truth'!$D$6</f>
        <v/>
      </c>
      <c r="AU1565" s="16">
        <f>'Ground truth'!$E$6</f>
        <v/>
      </c>
      <c r="AV1565" s="16">
        <f>'Ground truth'!$F$6</f>
        <v/>
      </c>
      <c r="AW1565" s="16">
        <f>'Ground truth'!$G$6</f>
        <v/>
      </c>
    </row>
    <row r="1566">
      <c r="A1566" s="3" t="inlineStr">
        <is>
          <t>Mechanical Structure</t>
        </is>
      </c>
      <c r="B1566" s="8" t="n">
        <v>1</v>
      </c>
      <c r="C1566" s="8" t="n">
        <v>0</v>
      </c>
      <c r="D1566" s="8" t="n">
        <v>0</v>
      </c>
      <c r="E1566" s="8" t="n">
        <v>1</v>
      </c>
      <c r="F1566" s="8" t="n">
        <v>1</v>
      </c>
      <c r="G1566" s="8" t="n">
        <v>1</v>
      </c>
      <c r="I1566" s="8" t="n">
        <v>1</v>
      </c>
      <c r="J1566" s="8" t="n">
        <v>0</v>
      </c>
      <c r="K1566" s="8" t="n">
        <v>0</v>
      </c>
      <c r="L1566" s="8" t="n">
        <v>1</v>
      </c>
      <c r="M1566" s="8" t="n">
        <v>1</v>
      </c>
      <c r="N1566" s="8" t="n">
        <v>1</v>
      </c>
      <c r="P1566" s="8" t="n">
        <v>1</v>
      </c>
      <c r="Q1566" s="8" t="n">
        <v>0</v>
      </c>
      <c r="R1566" s="8" t="n">
        <v>0</v>
      </c>
      <c r="S1566" s="8" t="n">
        <v>1</v>
      </c>
      <c r="T1566" s="8" t="n">
        <v>1</v>
      </c>
      <c r="U1566" s="8" t="n">
        <v>1</v>
      </c>
      <c r="W1566" s="8" t="n">
        <v>1</v>
      </c>
      <c r="X1566" s="8" t="n">
        <v>0</v>
      </c>
      <c r="Y1566" s="8" t="n">
        <v>0</v>
      </c>
      <c r="Z1566" s="8" t="n">
        <v>1</v>
      </c>
      <c r="AA1566" s="8" t="n">
        <v>1</v>
      </c>
      <c r="AB1566" s="8" t="n">
        <v>1</v>
      </c>
      <c r="AK1566" s="8">
        <f>IF(($B$1566&lt;&gt;2)+($I$1566&lt;&gt;2)+($P$1566&lt;&gt;2)+($W$1566&lt;&gt;2)=0,2,IF((($B$1566&lt;&gt;2)*$B$1566+($I$1566&lt;&gt;2)*$I$1566+($P$1566&lt;&gt;2)*$P$1566+($W$1566&lt;&gt;2)*$W$1566)/(($B$1566&lt;&gt;2)+($I$1566&lt;&gt;2)+($P$1566&lt;&gt;2)+($W$1566&lt;&gt;2))&gt;=0.5,1,0))</f>
        <v/>
      </c>
      <c r="AL1566" s="8">
        <f>IF(($C$1566&lt;&gt;2)+($J$1566&lt;&gt;2)+($Q$1566&lt;&gt;2)+($X$1566&lt;&gt;2)=0,2,IF((($C$1566&lt;&gt;2)*$C$1566+($J$1566&lt;&gt;2)*$J$1566+($Q$1566&lt;&gt;2)*$Q$1566+($X$1566&lt;&gt;2)*$X$1566)/(($C$1566&lt;&gt;2)+($J$1566&lt;&gt;2)+($Q$1566&lt;&gt;2)+($X$1566&lt;&gt;2))&gt;=0.5,1,0))</f>
        <v/>
      </c>
      <c r="AM1566" s="8">
        <f>IF(($D$1566&lt;&gt;2)+($K$1566&lt;&gt;2)+($R$1566&lt;&gt;2)+($Y$1566&lt;&gt;2)=0,2,IF((($D$1566&lt;&gt;2)*$D$1566+($K$1566&lt;&gt;2)*$K$1566+($R$1566&lt;&gt;2)*$R$1566+($Y$1566&lt;&gt;2)*$Y$1566)/(($D$1566&lt;&gt;2)+($K$1566&lt;&gt;2)+($R$1566&lt;&gt;2)+($Y$1566&lt;&gt;2))&gt;=0.5,1,0))</f>
        <v/>
      </c>
      <c r="AN1566" s="8">
        <f>IF(($E$1566&lt;&gt;2)+($L$1566&lt;&gt;2)+($S$1566&lt;&gt;2)+($Z$1566&lt;&gt;2)=0,2,IF((($E$1566&lt;&gt;2)*$E$1566+($L$1566&lt;&gt;2)*$L$1566+($S$1566&lt;&gt;2)*$S$1566+($Z$1566&lt;&gt;2)*$Z$1566)/(($E$1566&lt;&gt;2)+($L$1566&lt;&gt;2)+($S$1566&lt;&gt;2)+($Z$1566&lt;&gt;2))&gt;=0.5,1,0))</f>
        <v/>
      </c>
      <c r="AO1566" s="8">
        <f>IF(($F$1566&lt;&gt;2)+($M$1566&lt;&gt;2)+($T$1566&lt;&gt;2)+($AA$1566&lt;&gt;2)=0,2,IF((($F$1566&lt;&gt;2)*$F$1566+($M$1566&lt;&gt;2)*$M$1566+($T$1566&lt;&gt;2)*$T$1566+($AA$1566&lt;&gt;2)*$AA$1566)/(($F$1566&lt;&gt;2)+($M$1566&lt;&gt;2)+($T$1566&lt;&gt;2)+($AA$1566&lt;&gt;2))&gt;=0.5,1,0))</f>
        <v/>
      </c>
      <c r="AP1566" s="8">
        <f>IF(($G$1566&lt;&gt;2)+($N$1566&lt;&gt;2)+($U$1566&lt;&gt;2)+($AB$1566&lt;&gt;2)=0,2,IF((($G$1566&lt;&gt;2)*$G$1566+($N$1566&lt;&gt;2)*$N$1566+($U$1566&lt;&gt;2)*$U$1566+($AB$1566&lt;&gt;2)*$AB$1566)/(($G$1566&lt;&gt;2)+($N$1566&lt;&gt;2)+($U$1566&lt;&gt;2)+($AB$1566&lt;&gt;2))&gt;=0.5,1,0))</f>
        <v/>
      </c>
      <c r="AR1566" s="16">
        <f>'Ground truth'!$B$7</f>
        <v/>
      </c>
      <c r="AS1566" s="16">
        <f>'Ground truth'!$C$7</f>
        <v/>
      </c>
      <c r="AT1566" s="16">
        <f>'Ground truth'!$D$7</f>
        <v/>
      </c>
      <c r="AU1566" s="16">
        <f>'Ground truth'!$E$7</f>
        <v/>
      </c>
      <c r="AV1566" s="16">
        <f>'Ground truth'!$F$7</f>
        <v/>
      </c>
      <c r="AW1566" s="16">
        <f>'Ground truth'!$G$7</f>
        <v/>
      </c>
    </row>
    <row r="1567">
      <c r="A1567" s="3" t="inlineStr">
        <is>
          <t>Thermal Control System</t>
        </is>
      </c>
      <c r="B1567" s="8" t="n">
        <v>0</v>
      </c>
      <c r="C1567" s="8" t="n">
        <v>0</v>
      </c>
      <c r="D1567" s="8" t="n">
        <v>1</v>
      </c>
      <c r="E1567" s="8" t="n">
        <v>0</v>
      </c>
      <c r="F1567" s="8" t="n">
        <v>1</v>
      </c>
      <c r="G1567" s="8" t="n">
        <v>1</v>
      </c>
      <c r="I1567" s="8" t="n">
        <v>0</v>
      </c>
      <c r="J1567" s="8" t="n">
        <v>0</v>
      </c>
      <c r="K1567" s="8" t="n">
        <v>1</v>
      </c>
      <c r="L1567" s="8" t="n">
        <v>0</v>
      </c>
      <c r="M1567" s="8" t="n">
        <v>1</v>
      </c>
      <c r="N1567" s="8" t="n">
        <v>1</v>
      </c>
      <c r="P1567" s="8" t="n">
        <v>0</v>
      </c>
      <c r="Q1567" s="8" t="n">
        <v>0</v>
      </c>
      <c r="R1567" s="8" t="n">
        <v>1</v>
      </c>
      <c r="S1567" s="8" t="n">
        <v>0</v>
      </c>
      <c r="T1567" s="8" t="n">
        <v>1</v>
      </c>
      <c r="U1567" s="8" t="n">
        <v>1</v>
      </c>
      <c r="W1567" s="8" t="n">
        <v>0</v>
      </c>
      <c r="X1567" s="8" t="n">
        <v>0</v>
      </c>
      <c r="Y1567" s="8" t="n">
        <v>1</v>
      </c>
      <c r="Z1567" s="8" t="n">
        <v>0</v>
      </c>
      <c r="AA1567" s="8" t="n">
        <v>1</v>
      </c>
      <c r="AB1567" s="8" t="n">
        <v>1</v>
      </c>
      <c r="AK1567" s="8">
        <f>IF(($B$1567&lt;&gt;2)+($I$1567&lt;&gt;2)+($P$1567&lt;&gt;2)+($W$1567&lt;&gt;2)=0,2,IF((($B$1567&lt;&gt;2)*$B$1567+($I$1567&lt;&gt;2)*$I$1567+($P$1567&lt;&gt;2)*$P$1567+($W$1567&lt;&gt;2)*$W$1567)/(($B$1567&lt;&gt;2)+($I$1567&lt;&gt;2)+($P$1567&lt;&gt;2)+($W$1567&lt;&gt;2))&gt;=0.5,1,0))</f>
        <v/>
      </c>
      <c r="AL1567" s="8">
        <f>IF(($C$1567&lt;&gt;2)+($J$1567&lt;&gt;2)+($Q$1567&lt;&gt;2)+($X$1567&lt;&gt;2)=0,2,IF((($C$1567&lt;&gt;2)*$C$1567+($J$1567&lt;&gt;2)*$J$1567+($Q$1567&lt;&gt;2)*$Q$1567+($X$1567&lt;&gt;2)*$X$1567)/(($C$1567&lt;&gt;2)+($J$1567&lt;&gt;2)+($Q$1567&lt;&gt;2)+($X$1567&lt;&gt;2))&gt;=0.5,1,0))</f>
        <v/>
      </c>
      <c r="AM1567" s="8">
        <f>IF(($D$1567&lt;&gt;2)+($K$1567&lt;&gt;2)+($R$1567&lt;&gt;2)+($Y$1567&lt;&gt;2)=0,2,IF((($D$1567&lt;&gt;2)*$D$1567+($K$1567&lt;&gt;2)*$K$1567+($R$1567&lt;&gt;2)*$R$1567+($Y$1567&lt;&gt;2)*$Y$1567)/(($D$1567&lt;&gt;2)+($K$1567&lt;&gt;2)+($R$1567&lt;&gt;2)+($Y$1567&lt;&gt;2))&gt;=0.5,1,0))</f>
        <v/>
      </c>
      <c r="AN1567" s="8">
        <f>IF(($E$1567&lt;&gt;2)+($L$1567&lt;&gt;2)+($S$1567&lt;&gt;2)+($Z$1567&lt;&gt;2)=0,2,IF((($E$1567&lt;&gt;2)*$E$1567+($L$1567&lt;&gt;2)*$L$1567+($S$1567&lt;&gt;2)*$S$1567+($Z$1567&lt;&gt;2)*$Z$1567)/(($E$1567&lt;&gt;2)+($L$1567&lt;&gt;2)+($S$1567&lt;&gt;2)+($Z$1567&lt;&gt;2))&gt;=0.5,1,0))</f>
        <v/>
      </c>
      <c r="AO1567" s="8">
        <f>IF(($F$1567&lt;&gt;2)+($M$1567&lt;&gt;2)+($T$1567&lt;&gt;2)+($AA$1567&lt;&gt;2)=0,2,IF((($F$1567&lt;&gt;2)*$F$1567+($M$1567&lt;&gt;2)*$M$1567+($T$1567&lt;&gt;2)*$T$1567+($AA$1567&lt;&gt;2)*$AA$1567)/(($F$1567&lt;&gt;2)+($M$1567&lt;&gt;2)+($T$1567&lt;&gt;2)+($AA$1567&lt;&gt;2))&gt;=0.5,1,0))</f>
        <v/>
      </c>
      <c r="AP1567" s="8">
        <f>IF(($G$1567&lt;&gt;2)+($N$1567&lt;&gt;2)+($U$1567&lt;&gt;2)+($AB$1567&lt;&gt;2)=0,2,IF((($G$1567&lt;&gt;2)*$G$1567+($N$1567&lt;&gt;2)*$N$1567+($U$1567&lt;&gt;2)*$U$1567+($AB$1567&lt;&gt;2)*$AB$1567)/(($G$1567&lt;&gt;2)+($N$1567&lt;&gt;2)+($U$1567&lt;&gt;2)+($AB$1567&lt;&gt;2))&gt;=0.5,1,0))</f>
        <v/>
      </c>
      <c r="AR1567" s="16">
        <f>'Ground truth'!$B$8</f>
        <v/>
      </c>
      <c r="AS1567" s="16">
        <f>'Ground truth'!$C$8</f>
        <v/>
      </c>
      <c r="AT1567" s="16">
        <f>'Ground truth'!$D$8</f>
        <v/>
      </c>
      <c r="AU1567" s="16">
        <f>'Ground truth'!$E$8</f>
        <v/>
      </c>
      <c r="AV1567" s="16">
        <f>'Ground truth'!$F$8</f>
        <v/>
      </c>
      <c r="AW1567" s="16">
        <f>'Ground truth'!$G$8</f>
        <v/>
      </c>
    </row>
    <row r="1569">
      <c r="A1569" s="17" t="inlineStr">
        <is>
          <t>metrics — confident-only (unsure excluded from denominators)</t>
        </is>
      </c>
      <c r="B1569" s="10" t="inlineStr">
        <is>
          <t>run 1</t>
        </is>
      </c>
      <c r="C1569" s="10" t="inlineStr">
        <is>
          <t>run 2</t>
        </is>
      </c>
      <c r="D1569" s="10" t="inlineStr">
        <is>
          <t>run 3</t>
        </is>
      </c>
      <c r="E1569" s="10" t="inlineStr">
        <is>
          <t>run 4</t>
        </is>
      </c>
      <c r="F1569" s="10" t="inlineStr">
        <is>
          <t>run 5</t>
        </is>
      </c>
      <c r="G1569" s="10" t="inlineStr">
        <is>
          <t>avg-matrix</t>
        </is>
      </c>
      <c r="H1569" s="10" t="inlineStr">
        <is>
          <t>mean</t>
        </is>
      </c>
      <c r="I1569" s="10" t="inlineStr">
        <is>
          <t>std (pop.)</t>
        </is>
      </c>
      <c r="J1569" s="17" t="inlineStr">
        <is>
          <t>notes</t>
        </is>
      </c>
    </row>
    <row r="1570">
      <c r="A1570" s="7" t="inlineStr">
        <is>
          <t>TP</t>
        </is>
      </c>
      <c r="B1570" s="7">
        <f>SUMPRODUCT(($B$1562:$G$1567=1)*('Ground truth'!$B$3:$G$8=1))</f>
        <v/>
      </c>
      <c r="C1570" s="7">
        <f>SUMPRODUCT(($I$1562:$N$1567=1)*('Ground truth'!$B$3:$G$8=1))</f>
        <v/>
      </c>
      <c r="D1570" s="7">
        <f>SUMPRODUCT(($P$1562:$U$1567=1)*('Ground truth'!$B$3:$G$8=1))</f>
        <v/>
      </c>
      <c r="E1570" s="7">
        <f>SUMPRODUCT(($W$1562:$AB$1567=1)*('Ground truth'!$B$3:$G$8=1))</f>
        <v/>
      </c>
      <c r="G1570" s="7">
        <f>SUMPRODUCT(($AK$1562:$AP$1567=1)*('Ground truth'!$B$3:$G$8=1))</f>
        <v/>
      </c>
      <c r="H1570" s="12">
        <f>AVERAGE($B$1570:$F$1570)</f>
        <v/>
      </c>
      <c r="I1570" s="12">
        <f>STDEV.P($B$1570:$F$1570)</f>
        <v/>
      </c>
    </row>
    <row r="1571">
      <c r="A1571" s="7" t="inlineStr">
        <is>
          <t>TN</t>
        </is>
      </c>
      <c r="B1571" s="7">
        <f>SUMPRODUCT(($B$1562:$G$1567=0)*('Ground truth'!$B$3:$G$8=0))</f>
        <v/>
      </c>
      <c r="C1571" s="7">
        <f>SUMPRODUCT(($I$1562:$N$1567=0)*('Ground truth'!$B$3:$G$8=0))</f>
        <v/>
      </c>
      <c r="D1571" s="7">
        <f>SUMPRODUCT(($P$1562:$U$1567=0)*('Ground truth'!$B$3:$G$8=0))</f>
        <v/>
      </c>
      <c r="E1571" s="7">
        <f>SUMPRODUCT(($W$1562:$AB$1567=0)*('Ground truth'!$B$3:$G$8=0))</f>
        <v/>
      </c>
      <c r="G1571" s="7">
        <f>SUMPRODUCT(($AK$1562:$AP$1567=0)*('Ground truth'!$B$3:$G$8=0))</f>
        <v/>
      </c>
      <c r="H1571" s="12">
        <f>AVERAGE($B$1571:$F$1571)</f>
        <v/>
      </c>
      <c r="I1571" s="12">
        <f>STDEV.P($B$1571:$F$1571)</f>
        <v/>
      </c>
    </row>
    <row r="1572">
      <c r="A1572" s="7" t="inlineStr">
        <is>
          <t>FP</t>
        </is>
      </c>
      <c r="B1572" s="7">
        <f>SUMPRODUCT(($B$1562:$G$1567=1)*('Ground truth'!$B$3:$G$8=0))</f>
        <v/>
      </c>
      <c r="C1572" s="7">
        <f>SUMPRODUCT(($I$1562:$N$1567=1)*('Ground truth'!$B$3:$G$8=0))</f>
        <v/>
      </c>
      <c r="D1572" s="7">
        <f>SUMPRODUCT(($P$1562:$U$1567=1)*('Ground truth'!$B$3:$G$8=0))</f>
        <v/>
      </c>
      <c r="E1572" s="7">
        <f>SUMPRODUCT(($W$1562:$AB$1567=1)*('Ground truth'!$B$3:$G$8=0))</f>
        <v/>
      </c>
      <c r="G1572" s="7">
        <f>SUMPRODUCT(($AK$1562:$AP$1567=1)*('Ground truth'!$B$3:$G$8=0))</f>
        <v/>
      </c>
      <c r="H1572" s="12">
        <f>AVERAGE($B$1572:$F$1572)</f>
        <v/>
      </c>
      <c r="I1572" s="12">
        <f>STDEV.P($B$1572:$F$1572)</f>
        <v/>
      </c>
    </row>
    <row r="1573">
      <c r="A1573" s="7" t="inlineStr">
        <is>
          <t>FN</t>
        </is>
      </c>
      <c r="B1573" s="7">
        <f>SUMPRODUCT(($B$1562:$G$1567=0)*('Ground truth'!$B$3:$G$8=1))</f>
        <v/>
      </c>
      <c r="C1573" s="7">
        <f>SUMPRODUCT(($I$1562:$N$1567=0)*('Ground truth'!$B$3:$G$8=1))</f>
        <v/>
      </c>
      <c r="D1573" s="7">
        <f>SUMPRODUCT(($P$1562:$U$1567=0)*('Ground truth'!$B$3:$G$8=1))</f>
        <v/>
      </c>
      <c r="E1573" s="7">
        <f>SUMPRODUCT(($W$1562:$AB$1567=0)*('Ground truth'!$B$3:$G$8=1))</f>
        <v/>
      </c>
      <c r="G1573" s="7">
        <f>SUMPRODUCT(($AK$1562:$AP$1567=0)*('Ground truth'!$B$3:$G$8=1))</f>
        <v/>
      </c>
      <c r="H1573" s="12">
        <f>AVERAGE($B$1573:$F$1573)</f>
        <v/>
      </c>
      <c r="I1573" s="12">
        <f>STDEV.P($B$1573:$F$1573)</f>
        <v/>
      </c>
    </row>
    <row r="1574">
      <c r="A1574" s="4" t="inlineStr">
        <is>
          <t>Precision</t>
        </is>
      </c>
      <c r="B1574" s="12">
        <f>IFERROR($B$1570/($B$1570+$B$1572),0)</f>
        <v/>
      </c>
      <c r="C1574" s="12">
        <f>IFERROR($C$1570/($C$1570+$C$1572),0)</f>
        <v/>
      </c>
      <c r="D1574" s="12">
        <f>IFERROR($D$1570/($D$1570+$D$1572),0)</f>
        <v/>
      </c>
      <c r="E1574" s="12">
        <f>IFERROR($E$1570/($E$1570+$E$1572),0)</f>
        <v/>
      </c>
      <c r="G1574" s="12">
        <f>IFERROR($G$1570/($G$1570+$G$1572),0)</f>
        <v/>
      </c>
      <c r="H1574" s="18">
        <f>AVERAGE($B$1574:$F$1574)</f>
        <v/>
      </c>
      <c r="I1574" s="18">
        <f>STDEV.P($B$1574:$F$1574)</f>
        <v/>
      </c>
    </row>
    <row r="1575">
      <c r="A1575" s="4" t="inlineStr">
        <is>
          <t>Recall</t>
        </is>
      </c>
      <c r="B1575" s="12">
        <f>IFERROR($B$1570/($B$1570+$B$1573),0)</f>
        <v/>
      </c>
      <c r="C1575" s="12">
        <f>IFERROR($C$1570/($C$1570+$C$1573),0)</f>
        <v/>
      </c>
      <c r="D1575" s="12">
        <f>IFERROR($D$1570/($D$1570+$D$1573),0)</f>
        <v/>
      </c>
      <c r="E1575" s="12">
        <f>IFERROR($E$1570/($E$1570+$E$1573),0)</f>
        <v/>
      </c>
      <c r="G1575" s="12">
        <f>IFERROR($G$1570/($G$1570+$G$1573),0)</f>
        <v/>
      </c>
      <c r="H1575" s="18">
        <f>AVERAGE($B$1575:$F$1575)</f>
        <v/>
      </c>
      <c r="I1575" s="18">
        <f>STDEV.P($B$1575:$F$1575)</f>
        <v/>
      </c>
    </row>
    <row r="1576">
      <c r="A1576" s="4" t="inlineStr">
        <is>
          <t>F1</t>
        </is>
      </c>
      <c r="B1576" s="12">
        <f>IFERROR(2*$B$1574*$B$1575/($B$1574+$B$1575),0)</f>
        <v/>
      </c>
      <c r="C1576" s="12">
        <f>IFERROR(2*$C$1574*$C$1575/($C$1574+$C$1575),0)</f>
        <v/>
      </c>
      <c r="D1576" s="12">
        <f>IFERROR(2*$D$1574*$D$1575/($D$1574+$D$1575),0)</f>
        <v/>
      </c>
      <c r="E1576" s="12">
        <f>IFERROR(2*$E$1574*$E$1575/($E$1574+$E$1575),0)</f>
        <v/>
      </c>
      <c r="G1576" s="12">
        <f>IFERROR(2*$G$1574*$G$1575/($G$1574+$G$1575),0)</f>
        <v/>
      </c>
      <c r="H1576" s="18">
        <f>AVERAGE($B$1576:$F$1576)</f>
        <v/>
      </c>
      <c r="I1576" s="18">
        <f>STDEV.P($B$1576:$F$1576)</f>
        <v/>
      </c>
    </row>
    <row r="1577">
      <c r="A1577" s="4" t="inlineStr">
        <is>
          <t>Accuracy</t>
        </is>
      </c>
      <c r="B1577" s="12">
        <f>IFERROR(($B$1570+$B$1571)/($B$1570+$B$1571+$B$1572+$B$1573),0)</f>
        <v/>
      </c>
      <c r="C1577" s="12">
        <f>IFERROR(($C$1570+$C$1571)/($C$1570+$C$1571+$C$1572+$C$1573),0)</f>
        <v/>
      </c>
      <c r="D1577" s="12">
        <f>IFERROR(($D$1570+$D$1571)/($D$1570+$D$1571+$D$1572+$D$1573),0)</f>
        <v/>
      </c>
      <c r="E1577" s="12">
        <f>IFERROR(($E$1570+$E$1571)/($E$1570+$E$1571+$E$1572+$E$1573),0)</f>
        <v/>
      </c>
      <c r="G1577" s="12">
        <f>IFERROR(($G$1570+$G$1571)/($G$1570+$G$1571+$G$1572+$G$1573),0)</f>
        <v/>
      </c>
      <c r="H1577" s="18">
        <f>AVERAGE($B$1577:$F$1577)</f>
        <v/>
      </c>
      <c r="I1577" s="18">
        <f>STDEV.P($B$1577:$F$1577)</f>
        <v/>
      </c>
    </row>
    <row r="1578">
      <c r="A1578" s="4" t="inlineStr">
        <is>
          <t>Edit distance</t>
        </is>
      </c>
      <c r="B1578" s="12">
        <f>SUMPRODUCT(ABS('Ground truth'!$B$3:$G$8-$B$1562:$G$1567))</f>
        <v/>
      </c>
      <c r="C1578" s="12">
        <f>SUMPRODUCT(ABS('Ground truth'!$B$3:$G$8-$I$1562:$N$1567))</f>
        <v/>
      </c>
      <c r="D1578" s="12">
        <f>SUMPRODUCT(ABS('Ground truth'!$B$3:$G$8-$P$1562:$U$1567))</f>
        <v/>
      </c>
      <c r="E1578" s="12">
        <f>SUMPRODUCT(ABS('Ground truth'!$B$3:$G$8-$W$1562:$AB$1567))</f>
        <v/>
      </c>
      <c r="G1578" s="12">
        <f>SUMPRODUCT(ABS('Ground truth'!$B$3:$G$8-$AK$1562:$AP$1567))</f>
        <v/>
      </c>
      <c r="H1578" s="18">
        <f>AVERAGE($B$1578:$F$1578)</f>
        <v/>
      </c>
      <c r="I1578" s="18">
        <f>STDEV.P($B$1578:$F$1578)</f>
        <v/>
      </c>
    </row>
    <row r="1579">
      <c r="A1579" s="4" t="inlineStr">
        <is>
          <t>Spectral distance</t>
        </is>
      </c>
      <c r="B1579" s="12">
        <f>SQRT(SUMPRODUCT(('Ground truth'!$J$3:$J$8-$B$1589:$B$1594)^2))</f>
        <v/>
      </c>
      <c r="C1579" s="12">
        <f>SQRT(SUMPRODUCT(('Ground truth'!$J$3:$J$8-$C$1589:$C$1594)^2))</f>
        <v/>
      </c>
      <c r="D1579" s="12">
        <f>SQRT(SUMPRODUCT(('Ground truth'!$J$3:$J$8-$D$1589:$D$1594)^2))</f>
        <v/>
      </c>
      <c r="E1579" s="12">
        <f>SQRT(SUMPRODUCT(('Ground truth'!$J$3:$J$8-$E$1589:$E$1594)^2))</f>
        <v/>
      </c>
      <c r="G1579" s="12">
        <f>SQRT(SUMPRODUCT(('Ground truth'!$J$3:$J$8-$G$1589:$G$1594)^2))</f>
        <v/>
      </c>
      <c r="H1579" s="18">
        <f>AVERAGE($B$1579:$F$1579)</f>
        <v/>
      </c>
      <c r="I1579" s="18">
        <f>STDEV.P($B$1579:$F$1579)</f>
        <v/>
      </c>
    </row>
    <row r="1580">
      <c r="A1580" s="4" t="inlineStr">
        <is>
          <t>Unsure cells</t>
        </is>
      </c>
      <c r="B1580" s="7">
        <f>COUNTIF($B$1562:$G$1567,2)</f>
        <v/>
      </c>
      <c r="C1580" s="7">
        <f>COUNTIF($I$1562:$N$1567,2)</f>
        <v/>
      </c>
      <c r="D1580" s="7">
        <f>COUNTIF($P$1562:$U$1567,2)</f>
        <v/>
      </c>
      <c r="E1580" s="7">
        <f>COUNTIF($W$1562:$AB$1567,2)</f>
        <v/>
      </c>
      <c r="G1580" s="7">
        <f>COUNTIF($AK$1562:$AP$1567,2)</f>
        <v/>
      </c>
      <c r="H1580" s="12">
        <f>AVERAGE($B$1580:$F$1580)</f>
        <v/>
      </c>
      <c r="I1580" s="12">
        <f>STDEV.P($B$1580:$F$1580)</f>
        <v/>
      </c>
    </row>
    <row r="1581">
      <c r="A1581" s="3" t="inlineStr">
        <is>
          <t>eigenvalues (real part, numpy order; pasted)</t>
        </is>
      </c>
    </row>
    <row r="1582">
      <c r="A1582" s="3" t="inlineStr">
        <is>
          <t xml:space="preserve">  λ1</t>
        </is>
      </c>
      <c r="B1582" s="19" t="n">
        <v>3.79128784747792</v>
      </c>
      <c r="C1582" s="19" t="n">
        <v>3.655442381549832</v>
      </c>
      <c r="D1582" s="19" t="n">
        <v>3.655442381549832</v>
      </c>
      <c r="E1582" s="19" t="n">
        <v>3.655442381549832</v>
      </c>
      <c r="G1582" s="19" t="n">
        <v>3.655442381549832</v>
      </c>
    </row>
    <row r="1583">
      <c r="A1583" s="3" t="inlineStr">
        <is>
          <t xml:space="preserve">  λ2</t>
        </is>
      </c>
      <c r="B1583" s="19" t="n">
        <v>2</v>
      </c>
      <c r="C1583" s="19" t="n">
        <v>-0.8661982625090228</v>
      </c>
      <c r="D1583" s="19" t="n">
        <v>-0.8661982625090228</v>
      </c>
      <c r="E1583" s="19" t="n">
        <v>-0.8661982625090228</v>
      </c>
      <c r="G1583" s="19" t="n">
        <v>-0.8661982625090228</v>
      </c>
    </row>
    <row r="1584">
      <c r="A1584" s="3" t="inlineStr">
        <is>
          <t xml:space="preserve">  λ3</t>
        </is>
      </c>
      <c r="B1584" s="19" t="n">
        <v>2.356334157413369e-16</v>
      </c>
      <c r="C1584" s="19" t="n">
        <v>2.210755880959192</v>
      </c>
      <c r="D1584" s="19" t="n">
        <v>2.210755880959192</v>
      </c>
      <c r="E1584" s="19" t="n">
        <v>2.210755880959192</v>
      </c>
      <c r="G1584" s="19" t="n">
        <v>2.210755880959192</v>
      </c>
    </row>
    <row r="1585">
      <c r="A1585" s="3" t="inlineStr">
        <is>
          <t xml:space="preserve">  λ4</t>
        </is>
      </c>
      <c r="B1585" s="19" t="n">
        <v>-0.7912878474779201</v>
      </c>
      <c r="C1585" s="19" t="n">
        <v>1.725171034686649e-16</v>
      </c>
      <c r="D1585" s="19" t="n">
        <v>1.725171034686649e-16</v>
      </c>
      <c r="E1585" s="19" t="n">
        <v>1.725171034686649e-16</v>
      </c>
      <c r="G1585" s="19" t="n">
        <v>1.725171034686649e-16</v>
      </c>
    </row>
    <row r="1586">
      <c r="A1586" s="3" t="inlineStr">
        <is>
          <t xml:space="preserve">  λ5</t>
        </is>
      </c>
      <c r="B1586" s="19" t="n">
        <v>1.618033988749894</v>
      </c>
      <c r="C1586" s="19" t="n">
        <v>4.246653986902206e-17</v>
      </c>
      <c r="D1586" s="19" t="n">
        <v>4.246653986902206e-17</v>
      </c>
      <c r="E1586" s="19" t="n">
        <v>4.246653986902206e-17</v>
      </c>
      <c r="G1586" s="19" t="n">
        <v>4.246653986902206e-17</v>
      </c>
    </row>
    <row r="1587">
      <c r="A1587" s="3" t="inlineStr">
        <is>
          <t xml:space="preserve">  λ6</t>
        </is>
      </c>
      <c r="B1587" s="19" t="n">
        <v>-0.6180339887498947</v>
      </c>
      <c r="C1587" s="19" t="n">
        <v>0.9999999999999998</v>
      </c>
      <c r="D1587" s="19" t="n">
        <v>0.9999999999999998</v>
      </c>
      <c r="E1587" s="19" t="n">
        <v>0.9999999999999998</v>
      </c>
      <c r="G1587" s="19" t="n">
        <v>0.9999999999999998</v>
      </c>
    </row>
    <row r="1588">
      <c r="A1588" s="3" t="inlineStr">
        <is>
          <t>eigenvalues sorted desc (LARGE)</t>
        </is>
      </c>
    </row>
    <row r="1589">
      <c r="A1589" s="3" t="inlineStr">
        <is>
          <t xml:space="preserve">  λ(1)</t>
        </is>
      </c>
      <c r="B1589" s="19">
        <f>LARGE($B$1582:$B$1587,1)</f>
        <v/>
      </c>
      <c r="C1589" s="19">
        <f>LARGE($C$1582:$C$1587,1)</f>
        <v/>
      </c>
      <c r="D1589" s="19">
        <f>LARGE($D$1582:$D$1587,1)</f>
        <v/>
      </c>
      <c r="E1589" s="19">
        <f>LARGE($E$1582:$E$1587,1)</f>
        <v/>
      </c>
      <c r="G1589" s="19">
        <f>LARGE($G$1582:$G$1587,1)</f>
        <v/>
      </c>
    </row>
    <row r="1590">
      <c r="A1590" s="3" t="inlineStr">
        <is>
          <t xml:space="preserve">  λ(2)</t>
        </is>
      </c>
      <c r="B1590" s="19">
        <f>LARGE($B$1582:$B$1587,2)</f>
        <v/>
      </c>
      <c r="C1590" s="19">
        <f>LARGE($C$1582:$C$1587,2)</f>
        <v/>
      </c>
      <c r="D1590" s="19">
        <f>LARGE($D$1582:$D$1587,2)</f>
        <v/>
      </c>
      <c r="E1590" s="19">
        <f>LARGE($E$1582:$E$1587,2)</f>
        <v/>
      </c>
      <c r="G1590" s="19">
        <f>LARGE($G$1582:$G$1587,2)</f>
        <v/>
      </c>
    </row>
    <row r="1591">
      <c r="A1591" s="3" t="inlineStr">
        <is>
          <t xml:space="preserve">  λ(3)</t>
        </is>
      </c>
      <c r="B1591" s="19">
        <f>LARGE($B$1582:$B$1587,3)</f>
        <v/>
      </c>
      <c r="C1591" s="19">
        <f>LARGE($C$1582:$C$1587,3)</f>
        <v/>
      </c>
      <c r="D1591" s="19">
        <f>LARGE($D$1582:$D$1587,3)</f>
        <v/>
      </c>
      <c r="E1591" s="19">
        <f>LARGE($E$1582:$E$1587,3)</f>
        <v/>
      </c>
      <c r="G1591" s="19">
        <f>LARGE($G$1582:$G$1587,3)</f>
        <v/>
      </c>
    </row>
    <row r="1592">
      <c r="A1592" s="3" t="inlineStr">
        <is>
          <t xml:space="preserve">  λ(4)</t>
        </is>
      </c>
      <c r="B1592" s="19">
        <f>LARGE($B$1582:$B$1587,4)</f>
        <v/>
      </c>
      <c r="C1592" s="19">
        <f>LARGE($C$1582:$C$1587,4)</f>
        <v/>
      </c>
      <c r="D1592" s="19">
        <f>LARGE($D$1582:$D$1587,4)</f>
        <v/>
      </c>
      <c r="E1592" s="19">
        <f>LARGE($E$1582:$E$1587,4)</f>
        <v/>
      </c>
      <c r="G1592" s="19">
        <f>LARGE($G$1582:$G$1587,4)</f>
        <v/>
      </c>
    </row>
    <row r="1593">
      <c r="A1593" s="3" t="inlineStr">
        <is>
          <t xml:space="preserve">  λ(5)</t>
        </is>
      </c>
      <c r="B1593" s="19">
        <f>LARGE($B$1582:$B$1587,5)</f>
        <v/>
      </c>
      <c r="C1593" s="19">
        <f>LARGE($C$1582:$C$1587,5)</f>
        <v/>
      </c>
      <c r="D1593" s="19">
        <f>LARGE($D$1582:$D$1587,5)</f>
        <v/>
      </c>
      <c r="E1593" s="19">
        <f>LARGE($E$1582:$E$1587,5)</f>
        <v/>
      </c>
      <c r="G1593" s="19">
        <f>LARGE($G$1582:$G$1587,5)</f>
        <v/>
      </c>
    </row>
    <row r="1594">
      <c r="A1594" s="3" t="inlineStr">
        <is>
          <t xml:space="preserve">  λ(6)</t>
        </is>
      </c>
      <c r="B1594" s="19">
        <f>LARGE($B$1582:$B$1587,6)</f>
        <v/>
      </c>
      <c r="C1594" s="19">
        <f>LARGE($C$1582:$C$1587,6)</f>
        <v/>
      </c>
      <c r="D1594" s="19">
        <f>LARGE($D$1582:$D$1587,6)</f>
        <v/>
      </c>
      <c r="E1594" s="19">
        <f>LARGE($E$1582:$E$1587,6)</f>
        <v/>
      </c>
      <c r="G1594" s="19">
        <f>LARGE($G$1582:$G$1587,6)</f>
        <v/>
      </c>
    </row>
    <row r="1595">
      <c r="A1595" s="3" t="inlineStr">
        <is>
          <t>check: Σeig − trace (→0)</t>
        </is>
      </c>
      <c r="B1595" s="3">
        <f>ROUND(SUM($B$1582:$B$1587)-($B$1562+$C$1563+$D$1564+$E$1565+$F$1566+$G$1567),6)</f>
        <v/>
      </c>
      <c r="C1595" s="3">
        <f>ROUND(SUM($C$1582:$C$1587)-($I$1562+$J$1563+$K$1564+$L$1565+$M$1566+$N$1567),6)</f>
        <v/>
      </c>
      <c r="D1595" s="3">
        <f>ROUND(SUM($D$1582:$D$1587)-($P$1562+$Q$1563+$R$1564+$S$1565+$T$1566+$U$1567),6)</f>
        <v/>
      </c>
      <c r="E1595" s="3">
        <f>ROUND(SUM($E$1582:$E$1587)-($W$1562+$X$1563+$Y$1564+$Z$1565+$AA$1566+$AB$1567),6)</f>
        <v/>
      </c>
      <c r="G1595" s="3">
        <f>ROUND(SUM($G$1582:$G$1587)-($AK$1562+$AL$1563+$AM$1564+$AN$1565+$AO$1566+$AP$1567),6)</f>
        <v/>
      </c>
    </row>
    <row r="1596">
      <c r="A1596" s="3" t="inlineStr">
        <is>
          <t>check: Πeig − det (→0)</t>
        </is>
      </c>
      <c r="B1596" s="3">
        <f>ROUND(MDETERM($B$1562:$G$1567)-PRODUCT($B$1582:$B$1587),6)</f>
        <v/>
      </c>
      <c r="C1596" s="3">
        <f>ROUND(MDETERM($I$1562:$N$1567)-PRODUCT($C$1582:$C$1587),6)</f>
        <v/>
      </c>
      <c r="D1596" s="3">
        <f>ROUND(MDETERM($P$1562:$U$1567)-PRODUCT($D$1582:$D$1587),6)</f>
        <v/>
      </c>
      <c r="E1596" s="3">
        <f>ROUND(MDETERM($W$1562:$AB$1567)-PRODUCT($E$1582:$E$1587),6)</f>
        <v/>
      </c>
      <c r="G1596" s="3">
        <f>ROUND(MDETERM($AK$1562:$AP$1567)-PRODUCT($G$1582:$G$1587),6)</f>
        <v/>
      </c>
    </row>
    <row r="1597">
      <c r="A1597" s="3" t="inlineStr">
        <is>
          <t>complex eigenvalues?</t>
        </is>
      </c>
      <c r="B1597" s="3" t="inlineStr"/>
      <c r="C1597" s="3" t="inlineStr"/>
      <c r="D1597" s="3" t="inlineStr"/>
      <c r="E1597" s="3" t="inlineStr"/>
      <c r="G1597" s="3" t="inlineStr"/>
    </row>
    <row r="1598">
      <c r="A1598" s="3" t="inlineStr">
        <is>
          <t>check: det(M − λᵢI) per sorted λ (→0)</t>
        </is>
      </c>
    </row>
    <row r="1599">
      <c r="A1599" s="3" t="inlineStr">
        <is>
          <t xml:space="preserve">  det(M − λ(1)I)</t>
        </is>
      </c>
      <c r="B1599" s="3">
        <f t="array" ref="B1599">ROUND(MDETERM($B$1562:$G$1567-$B$1589*MUNIT(6)),6)</f>
        <v/>
      </c>
      <c r="C1599" s="3">
        <f t="array" ref="C1599">ROUND(MDETERM($I$1562:$N$1567-$C$1589*MUNIT(6)),6)</f>
        <v/>
      </c>
      <c r="D1599" s="3">
        <f t="array" ref="D1599">ROUND(MDETERM($P$1562:$U$1567-$D$1589*MUNIT(6)),6)</f>
        <v/>
      </c>
      <c r="E1599" s="3">
        <f t="array" ref="E1599">ROUND(MDETERM($W$1562:$AB$1567-$E$1589*MUNIT(6)),6)</f>
        <v/>
      </c>
      <c r="G1599" s="3">
        <f t="array" ref="G1599">ROUND(MDETERM($AK$1562:$AP$1567-$G$1589*MUNIT(6)),6)</f>
        <v/>
      </c>
    </row>
    <row r="1600">
      <c r="A1600" s="3" t="inlineStr">
        <is>
          <t xml:space="preserve">  det(M − λ(2)I)</t>
        </is>
      </c>
      <c r="B1600" s="3">
        <f t="array" ref="B1600">ROUND(MDETERM($B$1562:$G$1567-$B$1590*MUNIT(6)),6)</f>
        <v/>
      </c>
      <c r="C1600" s="3">
        <f t="array" ref="C1600">ROUND(MDETERM($I$1562:$N$1567-$C$1590*MUNIT(6)),6)</f>
        <v/>
      </c>
      <c r="D1600" s="3">
        <f t="array" ref="D1600">ROUND(MDETERM($P$1562:$U$1567-$D$1590*MUNIT(6)),6)</f>
        <v/>
      </c>
      <c r="E1600" s="3">
        <f t="array" ref="E1600">ROUND(MDETERM($W$1562:$AB$1567-$E$1590*MUNIT(6)),6)</f>
        <v/>
      </c>
      <c r="G1600" s="3">
        <f t="array" ref="G1600">ROUND(MDETERM($AK$1562:$AP$1567-$G$1590*MUNIT(6)),6)</f>
        <v/>
      </c>
    </row>
    <row r="1601">
      <c r="A1601" s="3" t="inlineStr">
        <is>
          <t xml:space="preserve">  det(M − λ(3)I)</t>
        </is>
      </c>
      <c r="B1601" s="3">
        <f t="array" ref="B1601">ROUND(MDETERM($B$1562:$G$1567-$B$1591*MUNIT(6)),6)</f>
        <v/>
      </c>
      <c r="C1601" s="3">
        <f t="array" ref="C1601">ROUND(MDETERM($I$1562:$N$1567-$C$1591*MUNIT(6)),6)</f>
        <v/>
      </c>
      <c r="D1601" s="3">
        <f t="array" ref="D1601">ROUND(MDETERM($P$1562:$U$1567-$D$1591*MUNIT(6)),6)</f>
        <v/>
      </c>
      <c r="E1601" s="3">
        <f t="array" ref="E1601">ROUND(MDETERM($W$1562:$AB$1567-$E$1591*MUNIT(6)),6)</f>
        <v/>
      </c>
      <c r="G1601" s="3">
        <f t="array" ref="G1601">ROUND(MDETERM($AK$1562:$AP$1567-$G$1591*MUNIT(6)),6)</f>
        <v/>
      </c>
    </row>
    <row r="1602">
      <c r="A1602" s="3" t="inlineStr">
        <is>
          <t xml:space="preserve">  det(M − λ(4)I)</t>
        </is>
      </c>
      <c r="B1602" s="3">
        <f t="array" ref="B1602">ROUND(MDETERM($B$1562:$G$1567-$B$1592*MUNIT(6)),6)</f>
        <v/>
      </c>
      <c r="C1602" s="3">
        <f t="array" ref="C1602">ROUND(MDETERM($I$1562:$N$1567-$C$1592*MUNIT(6)),6)</f>
        <v/>
      </c>
      <c r="D1602" s="3">
        <f t="array" ref="D1602">ROUND(MDETERM($P$1562:$U$1567-$D$1592*MUNIT(6)),6)</f>
        <v/>
      </c>
      <c r="E1602" s="3">
        <f t="array" ref="E1602">ROUND(MDETERM($W$1562:$AB$1567-$E$1592*MUNIT(6)),6)</f>
        <v/>
      </c>
      <c r="G1602" s="3">
        <f t="array" ref="G1602">ROUND(MDETERM($AK$1562:$AP$1567-$G$1592*MUNIT(6)),6)</f>
        <v/>
      </c>
    </row>
    <row r="1603">
      <c r="A1603" s="3" t="inlineStr">
        <is>
          <t xml:space="preserve">  det(M − λ(5)I)</t>
        </is>
      </c>
      <c r="B1603" s="3">
        <f t="array" ref="B1603">ROUND(MDETERM($B$1562:$G$1567-$B$1593*MUNIT(6)),6)</f>
        <v/>
      </c>
      <c r="C1603" s="3">
        <f t="array" ref="C1603">ROUND(MDETERM($I$1562:$N$1567-$C$1593*MUNIT(6)),6)</f>
        <v/>
      </c>
      <c r="D1603" s="3">
        <f t="array" ref="D1603">ROUND(MDETERM($P$1562:$U$1567-$D$1593*MUNIT(6)),6)</f>
        <v/>
      </c>
      <c r="E1603" s="3">
        <f t="array" ref="E1603">ROUND(MDETERM($W$1562:$AB$1567-$E$1593*MUNIT(6)),6)</f>
        <v/>
      </c>
      <c r="G1603" s="3">
        <f t="array" ref="G1603">ROUND(MDETERM($AK$1562:$AP$1567-$G$1593*MUNIT(6)),6)</f>
        <v/>
      </c>
    </row>
    <row r="1604">
      <c r="A1604" s="3" t="inlineStr">
        <is>
          <t xml:space="preserve">  det(M − λ(6)I)</t>
        </is>
      </c>
      <c r="B1604" s="3">
        <f t="array" ref="B1604">ROUND(MDETERM($B$1562:$G$1567-$B$1594*MUNIT(6)),6)</f>
        <v/>
      </c>
      <c r="C1604" s="3">
        <f t="array" ref="C1604">ROUND(MDETERM($I$1562:$N$1567-$C$1594*MUNIT(6)),6)</f>
        <v/>
      </c>
      <c r="D1604" s="3">
        <f t="array" ref="D1604">ROUND(MDETERM($P$1562:$U$1567-$D$1594*MUNIT(6)),6)</f>
        <v/>
      </c>
      <c r="E1604" s="3">
        <f t="array" ref="E1604">ROUND(MDETERM($W$1562:$AB$1567-$E$1594*MUNIT(6)),6)</f>
        <v/>
      </c>
      <c r="G1604" s="3">
        <f t="array" ref="G1604">ROUND(MDETERM($AK$1562:$AP$1567-$G$1594*MUNIT(6)),6)</f>
        <v/>
      </c>
    </row>
    <row r="1608" ht="16" customHeight="1">
      <c r="A1608" s="14" t="inlineStr">
        <is>
          <t>RAG R1-R2-R3 | deepseek-r1:14b</t>
        </is>
      </c>
      <c r="B1608" s="9" t="inlineStr">
        <is>
          <t>run 1 (raw, pasted)</t>
        </is>
      </c>
      <c r="I1608" s="9" t="inlineStr">
        <is>
          <t>run 2 (raw, pasted)</t>
        </is>
      </c>
      <c r="P1608" s="9" t="inlineStr">
        <is>
          <t>run 3 (raw, pasted)</t>
        </is>
      </c>
      <c r="W1608" s="9" t="inlineStr">
        <is>
          <t>run 4 (raw, pasted)</t>
        </is>
      </c>
      <c r="AD1608" s="9" t="inlineStr">
        <is>
          <t>run 5: returned no matrix</t>
        </is>
      </c>
      <c r="AK1608" s="9" t="inlineStr">
        <is>
          <t>Step2 average matrix (formula)</t>
        </is>
      </c>
      <c r="AR1608" s="9" t="inlineStr">
        <is>
          <t>ground truth (reference)</t>
        </is>
      </c>
    </row>
    <row r="1609" ht="60" customHeight="1">
      <c r="B1609" s="15" t="inlineStr">
        <is>
          <t>Structure</t>
        </is>
      </c>
      <c r="C1609" s="15" t="inlineStr">
        <is>
          <t>Power System</t>
        </is>
      </c>
      <c r="D1609" s="15" t="inlineStr">
        <is>
          <t>Communication System</t>
        </is>
      </c>
      <c r="E1609" s="15" t="inlineStr">
        <is>
          <t>Attitude Control System</t>
        </is>
      </c>
      <c r="F1609" s="15" t="inlineStr">
        <is>
          <t>Payloads</t>
        </is>
      </c>
      <c r="G1609" s="15" t="inlineStr">
        <is>
          <t>On-Board Computer</t>
        </is>
      </c>
      <c r="I1609" s="15" t="inlineStr">
        <is>
          <t>Structure</t>
        </is>
      </c>
      <c r="J1609" s="15" t="inlineStr">
        <is>
          <t>Power System</t>
        </is>
      </c>
      <c r="K1609" s="15" t="inlineStr">
        <is>
          <t>Communication System</t>
        </is>
      </c>
      <c r="L1609" s="15" t="inlineStr">
        <is>
          <t>Attitude Control System</t>
        </is>
      </c>
      <c r="M1609" s="15" t="inlineStr">
        <is>
          <t>Payloads</t>
        </is>
      </c>
      <c r="N1609" s="15" t="inlineStr">
        <is>
          <t>On-Board Computer</t>
        </is>
      </c>
      <c r="P1609" s="15" t="inlineStr">
        <is>
          <t>Structure</t>
        </is>
      </c>
      <c r="Q1609" s="15" t="inlineStr">
        <is>
          <t>Power System</t>
        </is>
      </c>
      <c r="R1609" s="15" t="inlineStr">
        <is>
          <t>Communication System</t>
        </is>
      </c>
      <c r="S1609" s="15" t="inlineStr">
        <is>
          <t>Attitude Control System</t>
        </is>
      </c>
      <c r="T1609" s="15" t="inlineStr">
        <is>
          <t>Payloads</t>
        </is>
      </c>
      <c r="U1609" s="15" t="inlineStr">
        <is>
          <t>On-Board Computer</t>
        </is>
      </c>
      <c r="W1609" s="15" t="inlineStr">
        <is>
          <t>Structure</t>
        </is>
      </c>
      <c r="X1609" s="15" t="inlineStr">
        <is>
          <t>Power System</t>
        </is>
      </c>
      <c r="Y1609" s="15" t="inlineStr">
        <is>
          <t>Communication System</t>
        </is>
      </c>
      <c r="Z1609" s="15" t="inlineStr">
        <is>
          <t>Attitude Control System</t>
        </is>
      </c>
      <c r="AA1609" s="15" t="inlineStr">
        <is>
          <t>Payloads</t>
        </is>
      </c>
      <c r="AB1609" s="15" t="inlineStr">
        <is>
          <t>On-Board Computer</t>
        </is>
      </c>
      <c r="AK1609" s="15" t="inlineStr">
        <is>
          <t>Structure</t>
        </is>
      </c>
      <c r="AL1609" s="15" t="inlineStr">
        <is>
          <t>Power System</t>
        </is>
      </c>
      <c r="AM1609" s="15" t="inlineStr">
        <is>
          <t>Communication System</t>
        </is>
      </c>
      <c r="AN1609" s="15" t="inlineStr">
        <is>
          <t>Attitude Control System</t>
        </is>
      </c>
      <c r="AO1609" s="15" t="inlineStr">
        <is>
          <t>Payloads</t>
        </is>
      </c>
      <c r="AP1609" s="15" t="inlineStr">
        <is>
          <t>On-Board Computer</t>
        </is>
      </c>
    </row>
    <row r="1610">
      <c r="A1610" s="3" t="inlineStr">
        <is>
          <t>Structure</t>
        </is>
      </c>
      <c r="B1610" s="8" t="n">
        <v>1</v>
      </c>
      <c r="C1610" s="8" t="n">
        <v>1</v>
      </c>
      <c r="D1610" s="8" t="n">
        <v>1</v>
      </c>
      <c r="E1610" s="8" t="n">
        <v>1</v>
      </c>
      <c r="F1610" s="8" t="n">
        <v>1</v>
      </c>
      <c r="G1610" s="8" t="n">
        <v>1</v>
      </c>
      <c r="I1610" s="20" t="n">
        <v>2</v>
      </c>
      <c r="J1610" s="20" t="n">
        <v>2</v>
      </c>
      <c r="K1610" s="20" t="n">
        <v>2</v>
      </c>
      <c r="L1610" s="20" t="n">
        <v>2</v>
      </c>
      <c r="M1610" s="20" t="n">
        <v>2</v>
      </c>
      <c r="N1610" s="20" t="n">
        <v>2</v>
      </c>
      <c r="P1610" s="20" t="n">
        <v>2</v>
      </c>
      <c r="Q1610" s="20" t="n">
        <v>2</v>
      </c>
      <c r="R1610" s="20" t="n">
        <v>2</v>
      </c>
      <c r="S1610" s="20" t="n">
        <v>2</v>
      </c>
      <c r="T1610" s="20" t="n">
        <v>2</v>
      </c>
      <c r="U1610" s="20" t="n">
        <v>2</v>
      </c>
      <c r="W1610" s="20" t="n">
        <v>2</v>
      </c>
      <c r="X1610" s="20" t="n">
        <v>2</v>
      </c>
      <c r="Y1610" s="20" t="n">
        <v>2</v>
      </c>
      <c r="Z1610" s="20" t="n">
        <v>2</v>
      </c>
      <c r="AA1610" s="20" t="n">
        <v>2</v>
      </c>
      <c r="AB1610" s="20" t="n">
        <v>2</v>
      </c>
      <c r="AK1610" s="8">
        <f>IF(($B$1610&lt;&gt;2)+($I$1610&lt;&gt;2)+($P$1610&lt;&gt;2)+($W$1610&lt;&gt;2)=0,2,IF((($B$1610&lt;&gt;2)*$B$1610+($I$1610&lt;&gt;2)*$I$1610+($P$1610&lt;&gt;2)*$P$1610+($W$1610&lt;&gt;2)*$W$1610)/(($B$1610&lt;&gt;2)+($I$1610&lt;&gt;2)+($P$1610&lt;&gt;2)+($W$1610&lt;&gt;2))&gt;=0.5,1,0))</f>
        <v/>
      </c>
      <c r="AL1610" s="8">
        <f>IF(($C$1610&lt;&gt;2)+($J$1610&lt;&gt;2)+($Q$1610&lt;&gt;2)+($X$1610&lt;&gt;2)=0,2,IF((($C$1610&lt;&gt;2)*$C$1610+($J$1610&lt;&gt;2)*$J$1610+($Q$1610&lt;&gt;2)*$Q$1610+($X$1610&lt;&gt;2)*$X$1610)/(($C$1610&lt;&gt;2)+($J$1610&lt;&gt;2)+($Q$1610&lt;&gt;2)+($X$1610&lt;&gt;2))&gt;=0.5,1,0))</f>
        <v/>
      </c>
      <c r="AM1610" s="8">
        <f>IF(($D$1610&lt;&gt;2)+($K$1610&lt;&gt;2)+($R$1610&lt;&gt;2)+($Y$1610&lt;&gt;2)=0,2,IF((($D$1610&lt;&gt;2)*$D$1610+($K$1610&lt;&gt;2)*$K$1610+($R$1610&lt;&gt;2)*$R$1610+($Y$1610&lt;&gt;2)*$Y$1610)/(($D$1610&lt;&gt;2)+($K$1610&lt;&gt;2)+($R$1610&lt;&gt;2)+($Y$1610&lt;&gt;2))&gt;=0.5,1,0))</f>
        <v/>
      </c>
      <c r="AN1610" s="8">
        <f>IF(($E$1610&lt;&gt;2)+($L$1610&lt;&gt;2)+($S$1610&lt;&gt;2)+($Z$1610&lt;&gt;2)=0,2,IF((($E$1610&lt;&gt;2)*$E$1610+($L$1610&lt;&gt;2)*$L$1610+($S$1610&lt;&gt;2)*$S$1610+($Z$1610&lt;&gt;2)*$Z$1610)/(($E$1610&lt;&gt;2)+($L$1610&lt;&gt;2)+($S$1610&lt;&gt;2)+($Z$1610&lt;&gt;2))&gt;=0.5,1,0))</f>
        <v/>
      </c>
      <c r="AO1610" s="8">
        <f>IF(($F$1610&lt;&gt;2)+($M$1610&lt;&gt;2)+($T$1610&lt;&gt;2)+($AA$1610&lt;&gt;2)=0,2,IF((($F$1610&lt;&gt;2)*$F$1610+($M$1610&lt;&gt;2)*$M$1610+($T$1610&lt;&gt;2)*$T$1610+($AA$1610&lt;&gt;2)*$AA$1610)/(($F$1610&lt;&gt;2)+($M$1610&lt;&gt;2)+($T$1610&lt;&gt;2)+($AA$1610&lt;&gt;2))&gt;=0.5,1,0))</f>
        <v/>
      </c>
      <c r="AP1610" s="8">
        <f>IF(($G$1610&lt;&gt;2)+($N$1610&lt;&gt;2)+($U$1610&lt;&gt;2)+($AB$1610&lt;&gt;2)=0,2,IF((($G$1610&lt;&gt;2)*$G$1610+($N$1610&lt;&gt;2)*$N$1610+($U$1610&lt;&gt;2)*$U$1610+($AB$1610&lt;&gt;2)*$AB$1610)/(($G$1610&lt;&gt;2)+($N$1610&lt;&gt;2)+($U$1610&lt;&gt;2)+($AB$1610&lt;&gt;2))&gt;=0.5,1,0))</f>
        <v/>
      </c>
      <c r="AR1610" s="16">
        <f>'Ground truth'!$B$3</f>
        <v/>
      </c>
      <c r="AS1610" s="16">
        <f>'Ground truth'!$C$3</f>
        <v/>
      </c>
      <c r="AT1610" s="16">
        <f>'Ground truth'!$D$3</f>
        <v/>
      </c>
      <c r="AU1610" s="16">
        <f>'Ground truth'!$E$3</f>
        <v/>
      </c>
      <c r="AV1610" s="16">
        <f>'Ground truth'!$F$3</f>
        <v/>
      </c>
      <c r="AW1610" s="16">
        <f>'Ground truth'!$G$3</f>
        <v/>
      </c>
    </row>
    <row r="1611">
      <c r="A1611" s="3" t="inlineStr">
        <is>
          <t>Power System</t>
        </is>
      </c>
      <c r="B1611" s="8" t="n">
        <v>1</v>
      </c>
      <c r="C1611" s="8" t="n">
        <v>1</v>
      </c>
      <c r="D1611" s="8" t="n">
        <v>1</v>
      </c>
      <c r="E1611" s="8" t="n">
        <v>1</v>
      </c>
      <c r="F1611" s="8" t="n">
        <v>1</v>
      </c>
      <c r="G1611" s="8" t="n">
        <v>1</v>
      </c>
      <c r="I1611" s="20" t="n">
        <v>2</v>
      </c>
      <c r="J1611" s="20" t="n">
        <v>2</v>
      </c>
      <c r="K1611" s="20" t="n">
        <v>2</v>
      </c>
      <c r="L1611" s="20" t="n">
        <v>2</v>
      </c>
      <c r="M1611" s="20" t="n">
        <v>2</v>
      </c>
      <c r="N1611" s="20" t="n">
        <v>2</v>
      </c>
      <c r="P1611" s="20" t="n">
        <v>2</v>
      </c>
      <c r="Q1611" s="20" t="n">
        <v>2</v>
      </c>
      <c r="R1611" s="20" t="n">
        <v>2</v>
      </c>
      <c r="S1611" s="20" t="n">
        <v>2</v>
      </c>
      <c r="T1611" s="20" t="n">
        <v>2</v>
      </c>
      <c r="U1611" s="20" t="n">
        <v>2</v>
      </c>
      <c r="W1611" s="20" t="n">
        <v>2</v>
      </c>
      <c r="X1611" s="20" t="n">
        <v>2</v>
      </c>
      <c r="Y1611" s="20" t="n">
        <v>2</v>
      </c>
      <c r="Z1611" s="20" t="n">
        <v>2</v>
      </c>
      <c r="AA1611" s="20" t="n">
        <v>2</v>
      </c>
      <c r="AB1611" s="20" t="n">
        <v>2</v>
      </c>
      <c r="AK1611" s="8">
        <f>IF(($B$1611&lt;&gt;2)+($I$1611&lt;&gt;2)+($P$1611&lt;&gt;2)+($W$1611&lt;&gt;2)=0,2,IF((($B$1611&lt;&gt;2)*$B$1611+($I$1611&lt;&gt;2)*$I$1611+($P$1611&lt;&gt;2)*$P$1611+($W$1611&lt;&gt;2)*$W$1611)/(($B$1611&lt;&gt;2)+($I$1611&lt;&gt;2)+($P$1611&lt;&gt;2)+($W$1611&lt;&gt;2))&gt;=0.5,1,0))</f>
        <v/>
      </c>
      <c r="AL1611" s="8">
        <f>IF(($C$1611&lt;&gt;2)+($J$1611&lt;&gt;2)+($Q$1611&lt;&gt;2)+($X$1611&lt;&gt;2)=0,2,IF((($C$1611&lt;&gt;2)*$C$1611+($J$1611&lt;&gt;2)*$J$1611+($Q$1611&lt;&gt;2)*$Q$1611+($X$1611&lt;&gt;2)*$X$1611)/(($C$1611&lt;&gt;2)+($J$1611&lt;&gt;2)+($Q$1611&lt;&gt;2)+($X$1611&lt;&gt;2))&gt;=0.5,1,0))</f>
        <v/>
      </c>
      <c r="AM1611" s="8">
        <f>IF(($D$1611&lt;&gt;2)+($K$1611&lt;&gt;2)+($R$1611&lt;&gt;2)+($Y$1611&lt;&gt;2)=0,2,IF((($D$1611&lt;&gt;2)*$D$1611+($K$1611&lt;&gt;2)*$K$1611+($R$1611&lt;&gt;2)*$R$1611+($Y$1611&lt;&gt;2)*$Y$1611)/(($D$1611&lt;&gt;2)+($K$1611&lt;&gt;2)+($R$1611&lt;&gt;2)+($Y$1611&lt;&gt;2))&gt;=0.5,1,0))</f>
        <v/>
      </c>
      <c r="AN1611" s="8">
        <f>IF(($E$1611&lt;&gt;2)+($L$1611&lt;&gt;2)+($S$1611&lt;&gt;2)+($Z$1611&lt;&gt;2)=0,2,IF((($E$1611&lt;&gt;2)*$E$1611+($L$1611&lt;&gt;2)*$L$1611+($S$1611&lt;&gt;2)*$S$1611+($Z$1611&lt;&gt;2)*$Z$1611)/(($E$1611&lt;&gt;2)+($L$1611&lt;&gt;2)+($S$1611&lt;&gt;2)+($Z$1611&lt;&gt;2))&gt;=0.5,1,0))</f>
        <v/>
      </c>
      <c r="AO1611" s="8">
        <f>IF(($F$1611&lt;&gt;2)+($M$1611&lt;&gt;2)+($T$1611&lt;&gt;2)+($AA$1611&lt;&gt;2)=0,2,IF((($F$1611&lt;&gt;2)*$F$1611+($M$1611&lt;&gt;2)*$M$1611+($T$1611&lt;&gt;2)*$T$1611+($AA$1611&lt;&gt;2)*$AA$1611)/(($F$1611&lt;&gt;2)+($M$1611&lt;&gt;2)+($T$1611&lt;&gt;2)+($AA$1611&lt;&gt;2))&gt;=0.5,1,0))</f>
        <v/>
      </c>
      <c r="AP1611" s="8">
        <f>IF(($G$1611&lt;&gt;2)+($N$1611&lt;&gt;2)+($U$1611&lt;&gt;2)+($AB$1611&lt;&gt;2)=0,2,IF((($G$1611&lt;&gt;2)*$G$1611+($N$1611&lt;&gt;2)*$N$1611+($U$1611&lt;&gt;2)*$U$1611+($AB$1611&lt;&gt;2)*$AB$1611)/(($G$1611&lt;&gt;2)+($N$1611&lt;&gt;2)+($U$1611&lt;&gt;2)+($AB$1611&lt;&gt;2))&gt;=0.5,1,0))</f>
        <v/>
      </c>
      <c r="AR1611" s="16">
        <f>'Ground truth'!$B$4</f>
        <v/>
      </c>
      <c r="AS1611" s="16">
        <f>'Ground truth'!$C$4</f>
        <v/>
      </c>
      <c r="AT1611" s="16">
        <f>'Ground truth'!$D$4</f>
        <v/>
      </c>
      <c r="AU1611" s="16">
        <f>'Ground truth'!$E$4</f>
        <v/>
      </c>
      <c r="AV1611" s="16">
        <f>'Ground truth'!$F$4</f>
        <v/>
      </c>
      <c r="AW1611" s="16">
        <f>'Ground truth'!$G$4</f>
        <v/>
      </c>
    </row>
    <row r="1612">
      <c r="A1612" s="3" t="inlineStr">
        <is>
          <t>Communication System</t>
        </is>
      </c>
      <c r="B1612" s="8" t="n">
        <v>1</v>
      </c>
      <c r="C1612" s="8" t="n">
        <v>1</v>
      </c>
      <c r="D1612" s="8" t="n">
        <v>1</v>
      </c>
      <c r="E1612" s="8" t="n">
        <v>0</v>
      </c>
      <c r="F1612" s="8" t="n">
        <v>1</v>
      </c>
      <c r="G1612" s="8" t="n">
        <v>1</v>
      </c>
      <c r="I1612" s="20" t="n">
        <v>2</v>
      </c>
      <c r="J1612" s="20" t="n">
        <v>2</v>
      </c>
      <c r="K1612" s="20" t="n">
        <v>2</v>
      </c>
      <c r="L1612" s="20" t="n">
        <v>2</v>
      </c>
      <c r="M1612" s="20" t="n">
        <v>2</v>
      </c>
      <c r="N1612" s="20" t="n">
        <v>2</v>
      </c>
      <c r="P1612" s="20" t="n">
        <v>2</v>
      </c>
      <c r="Q1612" s="20" t="n">
        <v>2</v>
      </c>
      <c r="R1612" s="20" t="n">
        <v>2</v>
      </c>
      <c r="S1612" s="20" t="n">
        <v>2</v>
      </c>
      <c r="T1612" s="20" t="n">
        <v>2</v>
      </c>
      <c r="U1612" s="20" t="n">
        <v>2</v>
      </c>
      <c r="W1612" s="20" t="n">
        <v>2</v>
      </c>
      <c r="X1612" s="20" t="n">
        <v>2</v>
      </c>
      <c r="Y1612" s="20" t="n">
        <v>2</v>
      </c>
      <c r="Z1612" s="20" t="n">
        <v>2</v>
      </c>
      <c r="AA1612" s="20" t="n">
        <v>2</v>
      </c>
      <c r="AB1612" s="20" t="n">
        <v>2</v>
      </c>
      <c r="AK1612" s="8">
        <f>IF(($B$1612&lt;&gt;2)+($I$1612&lt;&gt;2)+($P$1612&lt;&gt;2)+($W$1612&lt;&gt;2)=0,2,IF((($B$1612&lt;&gt;2)*$B$1612+($I$1612&lt;&gt;2)*$I$1612+($P$1612&lt;&gt;2)*$P$1612+($W$1612&lt;&gt;2)*$W$1612)/(($B$1612&lt;&gt;2)+($I$1612&lt;&gt;2)+($P$1612&lt;&gt;2)+($W$1612&lt;&gt;2))&gt;=0.5,1,0))</f>
        <v/>
      </c>
      <c r="AL1612" s="8">
        <f>IF(($C$1612&lt;&gt;2)+($J$1612&lt;&gt;2)+($Q$1612&lt;&gt;2)+($X$1612&lt;&gt;2)=0,2,IF((($C$1612&lt;&gt;2)*$C$1612+($J$1612&lt;&gt;2)*$J$1612+($Q$1612&lt;&gt;2)*$Q$1612+($X$1612&lt;&gt;2)*$X$1612)/(($C$1612&lt;&gt;2)+($J$1612&lt;&gt;2)+($Q$1612&lt;&gt;2)+($X$1612&lt;&gt;2))&gt;=0.5,1,0))</f>
        <v/>
      </c>
      <c r="AM1612" s="8">
        <f>IF(($D$1612&lt;&gt;2)+($K$1612&lt;&gt;2)+($R$1612&lt;&gt;2)+($Y$1612&lt;&gt;2)=0,2,IF((($D$1612&lt;&gt;2)*$D$1612+($K$1612&lt;&gt;2)*$K$1612+($R$1612&lt;&gt;2)*$R$1612+($Y$1612&lt;&gt;2)*$Y$1612)/(($D$1612&lt;&gt;2)+($K$1612&lt;&gt;2)+($R$1612&lt;&gt;2)+($Y$1612&lt;&gt;2))&gt;=0.5,1,0))</f>
        <v/>
      </c>
      <c r="AN1612" s="8">
        <f>IF(($E$1612&lt;&gt;2)+($L$1612&lt;&gt;2)+($S$1612&lt;&gt;2)+($Z$1612&lt;&gt;2)=0,2,IF((($E$1612&lt;&gt;2)*$E$1612+($L$1612&lt;&gt;2)*$L$1612+($S$1612&lt;&gt;2)*$S$1612+($Z$1612&lt;&gt;2)*$Z$1612)/(($E$1612&lt;&gt;2)+($L$1612&lt;&gt;2)+($S$1612&lt;&gt;2)+($Z$1612&lt;&gt;2))&gt;=0.5,1,0))</f>
        <v/>
      </c>
      <c r="AO1612" s="8">
        <f>IF(($F$1612&lt;&gt;2)+($M$1612&lt;&gt;2)+($T$1612&lt;&gt;2)+($AA$1612&lt;&gt;2)=0,2,IF((($F$1612&lt;&gt;2)*$F$1612+($M$1612&lt;&gt;2)*$M$1612+($T$1612&lt;&gt;2)*$T$1612+($AA$1612&lt;&gt;2)*$AA$1612)/(($F$1612&lt;&gt;2)+($M$1612&lt;&gt;2)+($T$1612&lt;&gt;2)+($AA$1612&lt;&gt;2))&gt;=0.5,1,0))</f>
        <v/>
      </c>
      <c r="AP1612" s="8">
        <f>IF(($G$1612&lt;&gt;2)+($N$1612&lt;&gt;2)+($U$1612&lt;&gt;2)+($AB$1612&lt;&gt;2)=0,2,IF((($G$1612&lt;&gt;2)*$G$1612+($N$1612&lt;&gt;2)*$N$1612+($U$1612&lt;&gt;2)*$U$1612+($AB$1612&lt;&gt;2)*$AB$1612)/(($G$1612&lt;&gt;2)+($N$1612&lt;&gt;2)+($U$1612&lt;&gt;2)+($AB$1612&lt;&gt;2))&gt;=0.5,1,0))</f>
        <v/>
      </c>
      <c r="AR1612" s="16">
        <f>'Ground truth'!$B$5</f>
        <v/>
      </c>
      <c r="AS1612" s="16">
        <f>'Ground truth'!$C$5</f>
        <v/>
      </c>
      <c r="AT1612" s="16">
        <f>'Ground truth'!$D$5</f>
        <v/>
      </c>
      <c r="AU1612" s="16">
        <f>'Ground truth'!$E$5</f>
        <v/>
      </c>
      <c r="AV1612" s="16">
        <f>'Ground truth'!$F$5</f>
        <v/>
      </c>
      <c r="AW1612" s="16">
        <f>'Ground truth'!$G$5</f>
        <v/>
      </c>
    </row>
    <row r="1613">
      <c r="A1613" s="3" t="inlineStr">
        <is>
          <t>Attitude Control System</t>
        </is>
      </c>
      <c r="B1613" s="8" t="n">
        <v>1</v>
      </c>
      <c r="C1613" s="8" t="n">
        <v>1</v>
      </c>
      <c r="D1613" s="8" t="n">
        <v>0</v>
      </c>
      <c r="E1613" s="8" t="n">
        <v>1</v>
      </c>
      <c r="F1613" s="8" t="n">
        <v>1</v>
      </c>
      <c r="G1613" s="8" t="n">
        <v>1</v>
      </c>
      <c r="I1613" s="20" t="n">
        <v>2</v>
      </c>
      <c r="J1613" s="20" t="n">
        <v>2</v>
      </c>
      <c r="K1613" s="20" t="n">
        <v>2</v>
      </c>
      <c r="L1613" s="20" t="n">
        <v>2</v>
      </c>
      <c r="M1613" s="20" t="n">
        <v>2</v>
      </c>
      <c r="N1613" s="20" t="n">
        <v>2</v>
      </c>
      <c r="P1613" s="20" t="n">
        <v>2</v>
      </c>
      <c r="Q1613" s="20" t="n">
        <v>2</v>
      </c>
      <c r="R1613" s="20" t="n">
        <v>2</v>
      </c>
      <c r="S1613" s="20" t="n">
        <v>2</v>
      </c>
      <c r="T1613" s="20" t="n">
        <v>2</v>
      </c>
      <c r="U1613" s="20" t="n">
        <v>2</v>
      </c>
      <c r="W1613" s="20" t="n">
        <v>2</v>
      </c>
      <c r="X1613" s="20" t="n">
        <v>2</v>
      </c>
      <c r="Y1613" s="20" t="n">
        <v>2</v>
      </c>
      <c r="Z1613" s="20" t="n">
        <v>2</v>
      </c>
      <c r="AA1613" s="20" t="n">
        <v>2</v>
      </c>
      <c r="AB1613" s="20" t="n">
        <v>2</v>
      </c>
      <c r="AK1613" s="8">
        <f>IF(($B$1613&lt;&gt;2)+($I$1613&lt;&gt;2)+($P$1613&lt;&gt;2)+($W$1613&lt;&gt;2)=0,2,IF((($B$1613&lt;&gt;2)*$B$1613+($I$1613&lt;&gt;2)*$I$1613+($P$1613&lt;&gt;2)*$P$1613+($W$1613&lt;&gt;2)*$W$1613)/(($B$1613&lt;&gt;2)+($I$1613&lt;&gt;2)+($P$1613&lt;&gt;2)+($W$1613&lt;&gt;2))&gt;=0.5,1,0))</f>
        <v/>
      </c>
      <c r="AL1613" s="8">
        <f>IF(($C$1613&lt;&gt;2)+($J$1613&lt;&gt;2)+($Q$1613&lt;&gt;2)+($X$1613&lt;&gt;2)=0,2,IF((($C$1613&lt;&gt;2)*$C$1613+($J$1613&lt;&gt;2)*$J$1613+($Q$1613&lt;&gt;2)*$Q$1613+($X$1613&lt;&gt;2)*$X$1613)/(($C$1613&lt;&gt;2)+($J$1613&lt;&gt;2)+($Q$1613&lt;&gt;2)+($X$1613&lt;&gt;2))&gt;=0.5,1,0))</f>
        <v/>
      </c>
      <c r="AM1613" s="8">
        <f>IF(($D$1613&lt;&gt;2)+($K$1613&lt;&gt;2)+($R$1613&lt;&gt;2)+($Y$1613&lt;&gt;2)=0,2,IF((($D$1613&lt;&gt;2)*$D$1613+($K$1613&lt;&gt;2)*$K$1613+($R$1613&lt;&gt;2)*$R$1613+($Y$1613&lt;&gt;2)*$Y$1613)/(($D$1613&lt;&gt;2)+($K$1613&lt;&gt;2)+($R$1613&lt;&gt;2)+($Y$1613&lt;&gt;2))&gt;=0.5,1,0))</f>
        <v/>
      </c>
      <c r="AN1613" s="8">
        <f>IF(($E$1613&lt;&gt;2)+($L$1613&lt;&gt;2)+($S$1613&lt;&gt;2)+($Z$1613&lt;&gt;2)=0,2,IF((($E$1613&lt;&gt;2)*$E$1613+($L$1613&lt;&gt;2)*$L$1613+($S$1613&lt;&gt;2)*$S$1613+($Z$1613&lt;&gt;2)*$Z$1613)/(($E$1613&lt;&gt;2)+($L$1613&lt;&gt;2)+($S$1613&lt;&gt;2)+($Z$1613&lt;&gt;2))&gt;=0.5,1,0))</f>
        <v/>
      </c>
      <c r="AO1613" s="8">
        <f>IF(($F$1613&lt;&gt;2)+($M$1613&lt;&gt;2)+($T$1613&lt;&gt;2)+($AA$1613&lt;&gt;2)=0,2,IF((($F$1613&lt;&gt;2)*$F$1613+($M$1613&lt;&gt;2)*$M$1613+($T$1613&lt;&gt;2)*$T$1613+($AA$1613&lt;&gt;2)*$AA$1613)/(($F$1613&lt;&gt;2)+($M$1613&lt;&gt;2)+($T$1613&lt;&gt;2)+($AA$1613&lt;&gt;2))&gt;=0.5,1,0))</f>
        <v/>
      </c>
      <c r="AP1613" s="8">
        <f>IF(($G$1613&lt;&gt;2)+($N$1613&lt;&gt;2)+($U$1613&lt;&gt;2)+($AB$1613&lt;&gt;2)=0,2,IF((($G$1613&lt;&gt;2)*$G$1613+($N$1613&lt;&gt;2)*$N$1613+($U$1613&lt;&gt;2)*$U$1613+($AB$1613&lt;&gt;2)*$AB$1613)/(($G$1613&lt;&gt;2)+($N$1613&lt;&gt;2)+($U$1613&lt;&gt;2)+($AB$1613&lt;&gt;2))&gt;=0.5,1,0))</f>
        <v/>
      </c>
      <c r="AR1613" s="16">
        <f>'Ground truth'!$B$6</f>
        <v/>
      </c>
      <c r="AS1613" s="16">
        <f>'Ground truth'!$C$6</f>
        <v/>
      </c>
      <c r="AT1613" s="16">
        <f>'Ground truth'!$D$6</f>
        <v/>
      </c>
      <c r="AU1613" s="16">
        <f>'Ground truth'!$E$6</f>
        <v/>
      </c>
      <c r="AV1613" s="16">
        <f>'Ground truth'!$F$6</f>
        <v/>
      </c>
      <c r="AW1613" s="16">
        <f>'Ground truth'!$G$6</f>
        <v/>
      </c>
    </row>
    <row r="1614">
      <c r="A1614" s="3" t="inlineStr">
        <is>
          <t>Payloads</t>
        </is>
      </c>
      <c r="B1614" s="8" t="n">
        <v>1</v>
      </c>
      <c r="C1614" s="8" t="n">
        <v>1</v>
      </c>
      <c r="D1614" s="8" t="n">
        <v>1</v>
      </c>
      <c r="E1614" s="8" t="n">
        <v>1</v>
      </c>
      <c r="F1614" s="8" t="n">
        <v>1</v>
      </c>
      <c r="G1614" s="8" t="n">
        <v>1</v>
      </c>
      <c r="I1614" s="20" t="n">
        <v>2</v>
      </c>
      <c r="J1614" s="20" t="n">
        <v>2</v>
      </c>
      <c r="K1614" s="20" t="n">
        <v>2</v>
      </c>
      <c r="L1614" s="20" t="n">
        <v>2</v>
      </c>
      <c r="M1614" s="20" t="n">
        <v>2</v>
      </c>
      <c r="N1614" s="20" t="n">
        <v>2</v>
      </c>
      <c r="P1614" s="20" t="n">
        <v>2</v>
      </c>
      <c r="Q1614" s="20" t="n">
        <v>2</v>
      </c>
      <c r="R1614" s="20" t="n">
        <v>2</v>
      </c>
      <c r="S1614" s="20" t="n">
        <v>2</v>
      </c>
      <c r="T1614" s="20" t="n">
        <v>2</v>
      </c>
      <c r="U1614" s="20" t="n">
        <v>2</v>
      </c>
      <c r="W1614" s="20" t="n">
        <v>2</v>
      </c>
      <c r="X1614" s="20" t="n">
        <v>2</v>
      </c>
      <c r="Y1614" s="20" t="n">
        <v>2</v>
      </c>
      <c r="Z1614" s="20" t="n">
        <v>2</v>
      </c>
      <c r="AA1614" s="20" t="n">
        <v>2</v>
      </c>
      <c r="AB1614" s="20" t="n">
        <v>2</v>
      </c>
      <c r="AK1614" s="8">
        <f>IF(($B$1614&lt;&gt;2)+($I$1614&lt;&gt;2)+($P$1614&lt;&gt;2)+($W$1614&lt;&gt;2)=0,2,IF((($B$1614&lt;&gt;2)*$B$1614+($I$1614&lt;&gt;2)*$I$1614+($P$1614&lt;&gt;2)*$P$1614+($W$1614&lt;&gt;2)*$W$1614)/(($B$1614&lt;&gt;2)+($I$1614&lt;&gt;2)+($P$1614&lt;&gt;2)+($W$1614&lt;&gt;2))&gt;=0.5,1,0))</f>
        <v/>
      </c>
      <c r="AL1614" s="8">
        <f>IF(($C$1614&lt;&gt;2)+($J$1614&lt;&gt;2)+($Q$1614&lt;&gt;2)+($X$1614&lt;&gt;2)=0,2,IF((($C$1614&lt;&gt;2)*$C$1614+($J$1614&lt;&gt;2)*$J$1614+($Q$1614&lt;&gt;2)*$Q$1614+($X$1614&lt;&gt;2)*$X$1614)/(($C$1614&lt;&gt;2)+($J$1614&lt;&gt;2)+($Q$1614&lt;&gt;2)+($X$1614&lt;&gt;2))&gt;=0.5,1,0))</f>
        <v/>
      </c>
      <c r="AM1614" s="8">
        <f>IF(($D$1614&lt;&gt;2)+($K$1614&lt;&gt;2)+($R$1614&lt;&gt;2)+($Y$1614&lt;&gt;2)=0,2,IF((($D$1614&lt;&gt;2)*$D$1614+($K$1614&lt;&gt;2)*$K$1614+($R$1614&lt;&gt;2)*$R$1614+($Y$1614&lt;&gt;2)*$Y$1614)/(($D$1614&lt;&gt;2)+($K$1614&lt;&gt;2)+($R$1614&lt;&gt;2)+($Y$1614&lt;&gt;2))&gt;=0.5,1,0))</f>
        <v/>
      </c>
      <c r="AN1614" s="8">
        <f>IF(($E$1614&lt;&gt;2)+($L$1614&lt;&gt;2)+($S$1614&lt;&gt;2)+($Z$1614&lt;&gt;2)=0,2,IF((($E$1614&lt;&gt;2)*$E$1614+($L$1614&lt;&gt;2)*$L$1614+($S$1614&lt;&gt;2)*$S$1614+($Z$1614&lt;&gt;2)*$Z$1614)/(($E$1614&lt;&gt;2)+($L$1614&lt;&gt;2)+($S$1614&lt;&gt;2)+($Z$1614&lt;&gt;2))&gt;=0.5,1,0))</f>
        <v/>
      </c>
      <c r="AO1614" s="8">
        <f>IF(($F$1614&lt;&gt;2)+($M$1614&lt;&gt;2)+($T$1614&lt;&gt;2)+($AA$1614&lt;&gt;2)=0,2,IF((($F$1614&lt;&gt;2)*$F$1614+($M$1614&lt;&gt;2)*$M$1614+($T$1614&lt;&gt;2)*$T$1614+($AA$1614&lt;&gt;2)*$AA$1614)/(($F$1614&lt;&gt;2)+($M$1614&lt;&gt;2)+($T$1614&lt;&gt;2)+($AA$1614&lt;&gt;2))&gt;=0.5,1,0))</f>
        <v/>
      </c>
      <c r="AP1614" s="8">
        <f>IF(($G$1614&lt;&gt;2)+($N$1614&lt;&gt;2)+($U$1614&lt;&gt;2)+($AB$1614&lt;&gt;2)=0,2,IF((($G$1614&lt;&gt;2)*$G$1614+($N$1614&lt;&gt;2)*$N$1614+($U$1614&lt;&gt;2)*$U$1614+($AB$1614&lt;&gt;2)*$AB$1614)/(($G$1614&lt;&gt;2)+($N$1614&lt;&gt;2)+($U$1614&lt;&gt;2)+($AB$1614&lt;&gt;2))&gt;=0.5,1,0))</f>
        <v/>
      </c>
      <c r="AR1614" s="16">
        <f>'Ground truth'!$B$7</f>
        <v/>
      </c>
      <c r="AS1614" s="16">
        <f>'Ground truth'!$C$7</f>
        <v/>
      </c>
      <c r="AT1614" s="16">
        <f>'Ground truth'!$D$7</f>
        <v/>
      </c>
      <c r="AU1614" s="16">
        <f>'Ground truth'!$E$7</f>
        <v/>
      </c>
      <c r="AV1614" s="16">
        <f>'Ground truth'!$F$7</f>
        <v/>
      </c>
      <c r="AW1614" s="16">
        <f>'Ground truth'!$G$7</f>
        <v/>
      </c>
    </row>
    <row r="1615">
      <c r="A1615" s="3" t="inlineStr">
        <is>
          <t>On-Board Computer</t>
        </is>
      </c>
      <c r="B1615" s="8" t="n">
        <v>1</v>
      </c>
      <c r="C1615" s="8" t="n">
        <v>1</v>
      </c>
      <c r="D1615" s="8" t="n">
        <v>1</v>
      </c>
      <c r="E1615" s="8" t="n">
        <v>1</v>
      </c>
      <c r="F1615" s="8" t="n">
        <v>1</v>
      </c>
      <c r="G1615" s="8" t="n">
        <v>1</v>
      </c>
      <c r="I1615" s="20" t="n">
        <v>2</v>
      </c>
      <c r="J1615" s="20" t="n">
        <v>2</v>
      </c>
      <c r="K1615" s="20" t="n">
        <v>2</v>
      </c>
      <c r="L1615" s="20" t="n">
        <v>2</v>
      </c>
      <c r="M1615" s="20" t="n">
        <v>2</v>
      </c>
      <c r="N1615" s="20" t="n">
        <v>2</v>
      </c>
      <c r="P1615" s="20" t="n">
        <v>2</v>
      </c>
      <c r="Q1615" s="20" t="n">
        <v>2</v>
      </c>
      <c r="R1615" s="20" t="n">
        <v>2</v>
      </c>
      <c r="S1615" s="20" t="n">
        <v>2</v>
      </c>
      <c r="T1615" s="20" t="n">
        <v>2</v>
      </c>
      <c r="U1615" s="20" t="n">
        <v>2</v>
      </c>
      <c r="W1615" s="20" t="n">
        <v>2</v>
      </c>
      <c r="X1615" s="20" t="n">
        <v>2</v>
      </c>
      <c r="Y1615" s="20" t="n">
        <v>2</v>
      </c>
      <c r="Z1615" s="20" t="n">
        <v>2</v>
      </c>
      <c r="AA1615" s="20" t="n">
        <v>2</v>
      </c>
      <c r="AB1615" s="20" t="n">
        <v>2</v>
      </c>
      <c r="AK1615" s="8">
        <f>IF(($B$1615&lt;&gt;2)+($I$1615&lt;&gt;2)+($P$1615&lt;&gt;2)+($W$1615&lt;&gt;2)=0,2,IF((($B$1615&lt;&gt;2)*$B$1615+($I$1615&lt;&gt;2)*$I$1615+($P$1615&lt;&gt;2)*$P$1615+($W$1615&lt;&gt;2)*$W$1615)/(($B$1615&lt;&gt;2)+($I$1615&lt;&gt;2)+($P$1615&lt;&gt;2)+($W$1615&lt;&gt;2))&gt;=0.5,1,0))</f>
        <v/>
      </c>
      <c r="AL1615" s="8">
        <f>IF(($C$1615&lt;&gt;2)+($J$1615&lt;&gt;2)+($Q$1615&lt;&gt;2)+($X$1615&lt;&gt;2)=0,2,IF((($C$1615&lt;&gt;2)*$C$1615+($J$1615&lt;&gt;2)*$J$1615+($Q$1615&lt;&gt;2)*$Q$1615+($X$1615&lt;&gt;2)*$X$1615)/(($C$1615&lt;&gt;2)+($J$1615&lt;&gt;2)+($Q$1615&lt;&gt;2)+($X$1615&lt;&gt;2))&gt;=0.5,1,0))</f>
        <v/>
      </c>
      <c r="AM1615" s="8">
        <f>IF(($D$1615&lt;&gt;2)+($K$1615&lt;&gt;2)+($R$1615&lt;&gt;2)+($Y$1615&lt;&gt;2)=0,2,IF((($D$1615&lt;&gt;2)*$D$1615+($K$1615&lt;&gt;2)*$K$1615+($R$1615&lt;&gt;2)*$R$1615+($Y$1615&lt;&gt;2)*$Y$1615)/(($D$1615&lt;&gt;2)+($K$1615&lt;&gt;2)+($R$1615&lt;&gt;2)+($Y$1615&lt;&gt;2))&gt;=0.5,1,0))</f>
        <v/>
      </c>
      <c r="AN1615" s="8">
        <f>IF(($E$1615&lt;&gt;2)+($L$1615&lt;&gt;2)+($S$1615&lt;&gt;2)+($Z$1615&lt;&gt;2)=0,2,IF((($E$1615&lt;&gt;2)*$E$1615+($L$1615&lt;&gt;2)*$L$1615+($S$1615&lt;&gt;2)*$S$1615+($Z$1615&lt;&gt;2)*$Z$1615)/(($E$1615&lt;&gt;2)+($L$1615&lt;&gt;2)+($S$1615&lt;&gt;2)+($Z$1615&lt;&gt;2))&gt;=0.5,1,0))</f>
        <v/>
      </c>
      <c r="AO1615" s="8">
        <f>IF(($F$1615&lt;&gt;2)+($M$1615&lt;&gt;2)+($T$1615&lt;&gt;2)+($AA$1615&lt;&gt;2)=0,2,IF((($F$1615&lt;&gt;2)*$F$1615+($M$1615&lt;&gt;2)*$M$1615+($T$1615&lt;&gt;2)*$T$1615+($AA$1615&lt;&gt;2)*$AA$1615)/(($F$1615&lt;&gt;2)+($M$1615&lt;&gt;2)+($T$1615&lt;&gt;2)+($AA$1615&lt;&gt;2))&gt;=0.5,1,0))</f>
        <v/>
      </c>
      <c r="AP1615" s="8">
        <f>IF(($G$1615&lt;&gt;2)+($N$1615&lt;&gt;2)+($U$1615&lt;&gt;2)+($AB$1615&lt;&gt;2)=0,2,IF((($G$1615&lt;&gt;2)*$G$1615+($N$1615&lt;&gt;2)*$N$1615+($U$1615&lt;&gt;2)*$U$1615+($AB$1615&lt;&gt;2)*$AB$1615)/(($G$1615&lt;&gt;2)+($N$1615&lt;&gt;2)+($U$1615&lt;&gt;2)+($AB$1615&lt;&gt;2))&gt;=0.5,1,0))</f>
        <v/>
      </c>
      <c r="AR1615" s="16">
        <f>'Ground truth'!$B$8</f>
        <v/>
      </c>
      <c r="AS1615" s="16">
        <f>'Ground truth'!$C$8</f>
        <v/>
      </c>
      <c r="AT1615" s="16">
        <f>'Ground truth'!$D$8</f>
        <v/>
      </c>
      <c r="AU1615" s="16">
        <f>'Ground truth'!$E$8</f>
        <v/>
      </c>
      <c r="AV1615" s="16">
        <f>'Ground truth'!$F$8</f>
        <v/>
      </c>
      <c r="AW1615" s="16">
        <f>'Ground truth'!$G$8</f>
        <v/>
      </c>
    </row>
    <row r="1617">
      <c r="A1617" s="17" t="inlineStr">
        <is>
          <t>metrics — confident-only (unsure excluded from denominators)</t>
        </is>
      </c>
      <c r="B1617" s="10" t="inlineStr">
        <is>
          <t>run 1</t>
        </is>
      </c>
      <c r="C1617" s="10" t="inlineStr">
        <is>
          <t>run 2</t>
        </is>
      </c>
      <c r="D1617" s="10" t="inlineStr">
        <is>
          <t>run 3</t>
        </is>
      </c>
      <c r="E1617" s="10" t="inlineStr">
        <is>
          <t>run 4</t>
        </is>
      </c>
      <c r="F1617" s="10" t="inlineStr">
        <is>
          <t>run 5</t>
        </is>
      </c>
      <c r="G1617" s="10" t="inlineStr">
        <is>
          <t>avg-matrix</t>
        </is>
      </c>
      <c r="H1617" s="10" t="inlineStr">
        <is>
          <t>mean</t>
        </is>
      </c>
      <c r="I1617" s="10" t="inlineStr">
        <is>
          <t>std (pop.)</t>
        </is>
      </c>
      <c r="J1617" s="17" t="inlineStr">
        <is>
          <t>notes</t>
        </is>
      </c>
    </row>
    <row r="1618">
      <c r="A1618" s="7" t="inlineStr">
        <is>
          <t>TP</t>
        </is>
      </c>
      <c r="B1618" s="7">
        <f>SUMPRODUCT(($B$1610:$G$1615=1)*('Ground truth'!$B$3:$G$8=1))</f>
        <v/>
      </c>
      <c r="C1618" s="7">
        <f>SUMPRODUCT(($I$1610:$N$1615=1)*('Ground truth'!$B$3:$G$8=1))</f>
        <v/>
      </c>
      <c r="D1618" s="7">
        <f>SUMPRODUCT(($P$1610:$U$1615=1)*('Ground truth'!$B$3:$G$8=1))</f>
        <v/>
      </c>
      <c r="E1618" s="7">
        <f>SUMPRODUCT(($W$1610:$AB$1615=1)*('Ground truth'!$B$3:$G$8=1))</f>
        <v/>
      </c>
      <c r="G1618" s="7">
        <f>SUMPRODUCT(($AK$1610:$AP$1615=1)*('Ground truth'!$B$3:$G$8=1))</f>
        <v/>
      </c>
      <c r="H1618" s="12">
        <f>AVERAGE($B$1618:$F$1618)</f>
        <v/>
      </c>
      <c r="I1618" s="12">
        <f>STDEV.P($B$1618:$F$1618)</f>
        <v/>
      </c>
    </row>
    <row r="1619">
      <c r="A1619" s="7" t="inlineStr">
        <is>
          <t>TN</t>
        </is>
      </c>
      <c r="B1619" s="7">
        <f>SUMPRODUCT(($B$1610:$G$1615=0)*('Ground truth'!$B$3:$G$8=0))</f>
        <v/>
      </c>
      <c r="C1619" s="7">
        <f>SUMPRODUCT(($I$1610:$N$1615=0)*('Ground truth'!$B$3:$G$8=0))</f>
        <v/>
      </c>
      <c r="D1619" s="7">
        <f>SUMPRODUCT(($P$1610:$U$1615=0)*('Ground truth'!$B$3:$G$8=0))</f>
        <v/>
      </c>
      <c r="E1619" s="7">
        <f>SUMPRODUCT(($W$1610:$AB$1615=0)*('Ground truth'!$B$3:$G$8=0))</f>
        <v/>
      </c>
      <c r="G1619" s="7">
        <f>SUMPRODUCT(($AK$1610:$AP$1615=0)*('Ground truth'!$B$3:$G$8=0))</f>
        <v/>
      </c>
      <c r="H1619" s="12">
        <f>AVERAGE($B$1619:$F$1619)</f>
        <v/>
      </c>
      <c r="I1619" s="12">
        <f>STDEV.P($B$1619:$F$1619)</f>
        <v/>
      </c>
    </row>
    <row r="1620">
      <c r="A1620" s="7" t="inlineStr">
        <is>
          <t>FP</t>
        </is>
      </c>
      <c r="B1620" s="7">
        <f>SUMPRODUCT(($B$1610:$G$1615=1)*('Ground truth'!$B$3:$G$8=0))</f>
        <v/>
      </c>
      <c r="C1620" s="7">
        <f>SUMPRODUCT(($I$1610:$N$1615=1)*('Ground truth'!$B$3:$G$8=0))</f>
        <v/>
      </c>
      <c r="D1620" s="7">
        <f>SUMPRODUCT(($P$1610:$U$1615=1)*('Ground truth'!$B$3:$G$8=0))</f>
        <v/>
      </c>
      <c r="E1620" s="7">
        <f>SUMPRODUCT(($W$1610:$AB$1615=1)*('Ground truth'!$B$3:$G$8=0))</f>
        <v/>
      </c>
      <c r="G1620" s="7">
        <f>SUMPRODUCT(($AK$1610:$AP$1615=1)*('Ground truth'!$B$3:$G$8=0))</f>
        <v/>
      </c>
      <c r="H1620" s="12">
        <f>AVERAGE($B$1620:$F$1620)</f>
        <v/>
      </c>
      <c r="I1620" s="12">
        <f>STDEV.P($B$1620:$F$1620)</f>
        <v/>
      </c>
    </row>
    <row r="1621">
      <c r="A1621" s="7" t="inlineStr">
        <is>
          <t>FN</t>
        </is>
      </c>
      <c r="B1621" s="7">
        <f>SUMPRODUCT(($B$1610:$G$1615=0)*('Ground truth'!$B$3:$G$8=1))</f>
        <v/>
      </c>
      <c r="C1621" s="7">
        <f>SUMPRODUCT(($I$1610:$N$1615=0)*('Ground truth'!$B$3:$G$8=1))</f>
        <v/>
      </c>
      <c r="D1621" s="7">
        <f>SUMPRODUCT(($P$1610:$U$1615=0)*('Ground truth'!$B$3:$G$8=1))</f>
        <v/>
      </c>
      <c r="E1621" s="7">
        <f>SUMPRODUCT(($W$1610:$AB$1615=0)*('Ground truth'!$B$3:$G$8=1))</f>
        <v/>
      </c>
      <c r="G1621" s="7">
        <f>SUMPRODUCT(($AK$1610:$AP$1615=0)*('Ground truth'!$B$3:$G$8=1))</f>
        <v/>
      </c>
      <c r="H1621" s="12">
        <f>AVERAGE($B$1621:$F$1621)</f>
        <v/>
      </c>
      <c r="I1621" s="12">
        <f>STDEV.P($B$1621:$F$1621)</f>
        <v/>
      </c>
    </row>
    <row r="1622">
      <c r="A1622" s="4" t="inlineStr">
        <is>
          <t>Precision</t>
        </is>
      </c>
      <c r="B1622" s="12">
        <f>IFERROR($B$1618/($B$1618+$B$1620),0)</f>
        <v/>
      </c>
      <c r="C1622" s="12">
        <f>IFERROR($C$1618/($C$1618+$C$1620),0)</f>
        <v/>
      </c>
      <c r="D1622" s="12">
        <f>IFERROR($D$1618/($D$1618+$D$1620),0)</f>
        <v/>
      </c>
      <c r="E1622" s="12">
        <f>IFERROR($E$1618/($E$1618+$E$1620),0)</f>
        <v/>
      </c>
      <c r="G1622" s="12">
        <f>IFERROR($G$1618/($G$1618+$G$1620),0)</f>
        <v/>
      </c>
      <c r="H1622" s="18">
        <f>AVERAGE($B$1622:$F$1622)</f>
        <v/>
      </c>
      <c r="I1622" s="18">
        <f>STDEV.P($B$1622:$F$1622)</f>
        <v/>
      </c>
    </row>
    <row r="1623">
      <c r="A1623" s="4" t="inlineStr">
        <is>
          <t>Recall</t>
        </is>
      </c>
      <c r="B1623" s="12">
        <f>IFERROR($B$1618/($B$1618+$B$1621),0)</f>
        <v/>
      </c>
      <c r="C1623" s="12">
        <f>IFERROR($C$1618/($C$1618+$C$1621),0)</f>
        <v/>
      </c>
      <c r="D1623" s="12">
        <f>IFERROR($D$1618/($D$1618+$D$1621),0)</f>
        <v/>
      </c>
      <c r="E1623" s="12">
        <f>IFERROR($E$1618/($E$1618+$E$1621),0)</f>
        <v/>
      </c>
      <c r="G1623" s="12">
        <f>IFERROR($G$1618/($G$1618+$G$1621),0)</f>
        <v/>
      </c>
      <c r="H1623" s="18">
        <f>AVERAGE($B$1623:$F$1623)</f>
        <v/>
      </c>
      <c r="I1623" s="18">
        <f>STDEV.P($B$1623:$F$1623)</f>
        <v/>
      </c>
    </row>
    <row r="1624">
      <c r="A1624" s="4" t="inlineStr">
        <is>
          <t>F1</t>
        </is>
      </c>
      <c r="B1624" s="12">
        <f>IFERROR(2*$B$1622*$B$1623/($B$1622+$B$1623),0)</f>
        <v/>
      </c>
      <c r="C1624" s="12">
        <f>IFERROR(2*$C$1622*$C$1623/($C$1622+$C$1623),0)</f>
        <v/>
      </c>
      <c r="D1624" s="12">
        <f>IFERROR(2*$D$1622*$D$1623/($D$1622+$D$1623),0)</f>
        <v/>
      </c>
      <c r="E1624" s="12">
        <f>IFERROR(2*$E$1622*$E$1623/($E$1622+$E$1623),0)</f>
        <v/>
      </c>
      <c r="G1624" s="12">
        <f>IFERROR(2*$G$1622*$G$1623/($G$1622+$G$1623),0)</f>
        <v/>
      </c>
      <c r="H1624" s="18">
        <f>AVERAGE($B$1624:$F$1624)</f>
        <v/>
      </c>
      <c r="I1624" s="18">
        <f>STDEV.P($B$1624:$F$1624)</f>
        <v/>
      </c>
    </row>
    <row r="1625">
      <c r="A1625" s="4" t="inlineStr">
        <is>
          <t>Accuracy</t>
        </is>
      </c>
      <c r="B1625" s="12">
        <f>IFERROR(($B$1618+$B$1619)/($B$1618+$B$1619+$B$1620+$B$1621),0)</f>
        <v/>
      </c>
      <c r="C1625" s="12">
        <f>IFERROR(($C$1618+$C$1619)/($C$1618+$C$1619+$C$1620+$C$1621),0)</f>
        <v/>
      </c>
      <c r="D1625" s="12">
        <f>IFERROR(($D$1618+$D$1619)/($D$1618+$D$1619+$D$1620+$D$1621),0)</f>
        <v/>
      </c>
      <c r="E1625" s="12">
        <f>IFERROR(($E$1618+$E$1619)/($E$1618+$E$1619+$E$1620+$E$1621),0)</f>
        <v/>
      </c>
      <c r="G1625" s="12">
        <f>IFERROR(($G$1618+$G$1619)/($G$1618+$G$1619+$G$1620+$G$1621),0)</f>
        <v/>
      </c>
      <c r="H1625" s="18">
        <f>AVERAGE($B$1625:$F$1625)</f>
        <v/>
      </c>
      <c r="I1625" s="18">
        <f>STDEV.P($B$1625:$F$1625)</f>
        <v/>
      </c>
    </row>
    <row r="1626">
      <c r="A1626" s="4" t="inlineStr">
        <is>
          <t>Edit distance</t>
        </is>
      </c>
      <c r="B1626" s="12">
        <f>SUMPRODUCT(ABS('Ground truth'!$B$3:$G$8-$B$1610:$G$1615))</f>
        <v/>
      </c>
      <c r="C1626" s="12">
        <f>SUMPRODUCT(ABS('Ground truth'!$B$3:$G$8-$I$1610:$N$1615))</f>
        <v/>
      </c>
      <c r="D1626" s="12">
        <f>SUMPRODUCT(ABS('Ground truth'!$B$3:$G$8-$P$1610:$U$1615))</f>
        <v/>
      </c>
      <c r="E1626" s="12">
        <f>SUMPRODUCT(ABS('Ground truth'!$B$3:$G$8-$W$1610:$AB$1615))</f>
        <v/>
      </c>
      <c r="G1626" s="12">
        <f>SUMPRODUCT(ABS('Ground truth'!$B$3:$G$8-$AK$1610:$AP$1615))</f>
        <v/>
      </c>
      <c r="H1626" s="18">
        <f>AVERAGE($B$1626:$F$1626)</f>
        <v/>
      </c>
      <c r="I1626" s="18">
        <f>STDEV.P($B$1626:$F$1626)</f>
        <v/>
      </c>
    </row>
    <row r="1627">
      <c r="A1627" s="4" t="inlineStr">
        <is>
          <t>Spectral distance</t>
        </is>
      </c>
      <c r="B1627" s="12">
        <f>SQRT(SUMPRODUCT(('Ground truth'!$J$3:$J$8-$B$1637:$B$1642)^2))</f>
        <v/>
      </c>
      <c r="C1627" s="12">
        <f>SQRT(SUMPRODUCT(('Ground truth'!$J$3:$J$8-$C$1637:$C$1642)^2))</f>
        <v/>
      </c>
      <c r="D1627" s="12">
        <f>SQRT(SUMPRODUCT(('Ground truth'!$J$3:$J$8-$D$1637:$D$1642)^2))</f>
        <v/>
      </c>
      <c r="E1627" s="12">
        <f>SQRT(SUMPRODUCT(('Ground truth'!$J$3:$J$8-$E$1637:$E$1642)^2))</f>
        <v/>
      </c>
      <c r="G1627" s="12">
        <f>SQRT(SUMPRODUCT(('Ground truth'!$J$3:$J$8-$G$1637:$G$1642)^2))</f>
        <v/>
      </c>
      <c r="H1627" s="18">
        <f>AVERAGE($B$1627:$F$1627)</f>
        <v/>
      </c>
      <c r="I1627" s="18">
        <f>STDEV.P($B$1627:$F$1627)</f>
        <v/>
      </c>
    </row>
    <row r="1628">
      <c r="A1628" s="4" t="inlineStr">
        <is>
          <t>Unsure cells</t>
        </is>
      </c>
      <c r="B1628" s="7">
        <f>COUNTIF($B$1610:$G$1615,2)</f>
        <v/>
      </c>
      <c r="C1628" s="7">
        <f>COUNTIF($I$1610:$N$1615,2)</f>
        <v/>
      </c>
      <c r="D1628" s="7">
        <f>COUNTIF($P$1610:$U$1615,2)</f>
        <v/>
      </c>
      <c r="E1628" s="7">
        <f>COUNTIF($W$1610:$AB$1615,2)</f>
        <v/>
      </c>
      <c r="G1628" s="7">
        <f>COUNTIF($AK$1610:$AP$1615,2)</f>
        <v/>
      </c>
      <c r="H1628" s="12">
        <f>AVERAGE($B$1628:$F$1628)</f>
        <v/>
      </c>
      <c r="I1628" s="12">
        <f>STDEV.P($B$1628:$F$1628)</f>
        <v/>
      </c>
    </row>
    <row r="1629">
      <c r="A1629" s="3" t="inlineStr">
        <is>
          <t>eigenvalues (real part, numpy order; pasted)</t>
        </is>
      </c>
    </row>
    <row r="1630">
      <c r="A1630" s="3" t="inlineStr">
        <is>
          <t xml:space="preserve">  λ1</t>
        </is>
      </c>
      <c r="B1630" s="19" t="n">
        <v>5.70156211871643</v>
      </c>
      <c r="C1630" s="19" t="n">
        <v>12</v>
      </c>
      <c r="D1630" s="19" t="n">
        <v>12</v>
      </c>
      <c r="E1630" s="19" t="n">
        <v>12</v>
      </c>
      <c r="G1630" s="19" t="n">
        <v>5.70156211871643</v>
      </c>
    </row>
    <row r="1631">
      <c r="A1631" s="3" t="inlineStr">
        <is>
          <t xml:space="preserve">  λ2</t>
        </is>
      </c>
      <c r="B1631" s="19" t="n">
        <v>-3.682108867042791e-16</v>
      </c>
      <c r="C1631" s="19" t="n">
        <v>-8.772668280098325e-48</v>
      </c>
      <c r="D1631" s="19" t="n">
        <v>-8.772668280098325e-48</v>
      </c>
      <c r="E1631" s="19" t="n">
        <v>-8.772668280098325e-48</v>
      </c>
      <c r="G1631" s="19" t="n">
        <v>-3.682108867042791e-16</v>
      </c>
    </row>
    <row r="1632">
      <c r="A1632" s="3" t="inlineStr">
        <is>
          <t xml:space="preserve">  λ3</t>
        </is>
      </c>
      <c r="B1632" s="19" t="n">
        <v>-0.7015621187164242</v>
      </c>
      <c r="C1632" s="19" t="n">
        <v>0</v>
      </c>
      <c r="D1632" s="19" t="n">
        <v>0</v>
      </c>
      <c r="E1632" s="19" t="n">
        <v>0</v>
      </c>
      <c r="G1632" s="19" t="n">
        <v>-0.7015621187164242</v>
      </c>
    </row>
    <row r="1633">
      <c r="A1633" s="3" t="inlineStr">
        <is>
          <t xml:space="preserve">  λ4</t>
        </is>
      </c>
      <c r="B1633" s="19" t="n">
        <v>1</v>
      </c>
      <c r="C1633" s="19" t="n">
        <v>2.736911063134407e-48</v>
      </c>
      <c r="D1633" s="19" t="n">
        <v>2.736911063134407e-48</v>
      </c>
      <c r="E1633" s="19" t="n">
        <v>2.736911063134407e-48</v>
      </c>
      <c r="G1633" s="19" t="n">
        <v>1</v>
      </c>
    </row>
    <row r="1634">
      <c r="A1634" s="3" t="inlineStr">
        <is>
          <t xml:space="preserve">  λ5</t>
        </is>
      </c>
      <c r="B1634" s="19" t="n">
        <v>-1.035502396109509e-18</v>
      </c>
      <c r="C1634" s="19" t="n">
        <v>2.740971465239936e-80</v>
      </c>
      <c r="D1634" s="19" t="n">
        <v>2.740971465239936e-80</v>
      </c>
      <c r="E1634" s="19" t="n">
        <v>2.740971465239936e-80</v>
      </c>
      <c r="G1634" s="19" t="n">
        <v>-1.035502396109509e-18</v>
      </c>
    </row>
    <row r="1635">
      <c r="A1635" s="3" t="inlineStr">
        <is>
          <t xml:space="preserve">  λ6</t>
        </is>
      </c>
      <c r="B1635" s="19" t="n">
        <v>-1.035502396109509e-18</v>
      </c>
      <c r="C1635" s="19" t="n">
        <v>2.740971465239936e-80</v>
      </c>
      <c r="D1635" s="19" t="n">
        <v>2.740971465239936e-80</v>
      </c>
      <c r="E1635" s="19" t="n">
        <v>2.740971465239936e-80</v>
      </c>
      <c r="G1635" s="19" t="n">
        <v>-1.035502396109509e-18</v>
      </c>
    </row>
    <row r="1636">
      <c r="A1636" s="3" t="inlineStr">
        <is>
          <t>eigenvalues sorted desc (LARGE)</t>
        </is>
      </c>
    </row>
    <row r="1637">
      <c r="A1637" s="3" t="inlineStr">
        <is>
          <t xml:space="preserve">  λ(1)</t>
        </is>
      </c>
      <c r="B1637" s="19">
        <f>LARGE($B$1630:$B$1635,1)</f>
        <v/>
      </c>
      <c r="C1637" s="19">
        <f>LARGE($C$1630:$C$1635,1)</f>
        <v/>
      </c>
      <c r="D1637" s="19">
        <f>LARGE($D$1630:$D$1635,1)</f>
        <v/>
      </c>
      <c r="E1637" s="19">
        <f>LARGE($E$1630:$E$1635,1)</f>
        <v/>
      </c>
      <c r="G1637" s="19">
        <f>LARGE($G$1630:$G$1635,1)</f>
        <v/>
      </c>
    </row>
    <row r="1638">
      <c r="A1638" s="3" t="inlineStr">
        <is>
          <t xml:space="preserve">  λ(2)</t>
        </is>
      </c>
      <c r="B1638" s="19">
        <f>LARGE($B$1630:$B$1635,2)</f>
        <v/>
      </c>
      <c r="C1638" s="19">
        <f>LARGE($C$1630:$C$1635,2)</f>
        <v/>
      </c>
      <c r="D1638" s="19">
        <f>LARGE($D$1630:$D$1635,2)</f>
        <v/>
      </c>
      <c r="E1638" s="19">
        <f>LARGE($E$1630:$E$1635,2)</f>
        <v/>
      </c>
      <c r="G1638" s="19">
        <f>LARGE($G$1630:$G$1635,2)</f>
        <v/>
      </c>
    </row>
    <row r="1639">
      <c r="A1639" s="3" t="inlineStr">
        <is>
          <t xml:space="preserve">  λ(3)</t>
        </is>
      </c>
      <c r="B1639" s="19">
        <f>LARGE($B$1630:$B$1635,3)</f>
        <v/>
      </c>
      <c r="C1639" s="19">
        <f>LARGE($C$1630:$C$1635,3)</f>
        <v/>
      </c>
      <c r="D1639" s="19">
        <f>LARGE($D$1630:$D$1635,3)</f>
        <v/>
      </c>
      <c r="E1639" s="19">
        <f>LARGE($E$1630:$E$1635,3)</f>
        <v/>
      </c>
      <c r="G1639" s="19">
        <f>LARGE($G$1630:$G$1635,3)</f>
        <v/>
      </c>
    </row>
    <row r="1640">
      <c r="A1640" s="3" t="inlineStr">
        <is>
          <t xml:space="preserve">  λ(4)</t>
        </is>
      </c>
      <c r="B1640" s="19">
        <f>LARGE($B$1630:$B$1635,4)</f>
        <v/>
      </c>
      <c r="C1640" s="19">
        <f>LARGE($C$1630:$C$1635,4)</f>
        <v/>
      </c>
      <c r="D1640" s="19">
        <f>LARGE($D$1630:$D$1635,4)</f>
        <v/>
      </c>
      <c r="E1640" s="19">
        <f>LARGE($E$1630:$E$1635,4)</f>
        <v/>
      </c>
      <c r="G1640" s="19">
        <f>LARGE($G$1630:$G$1635,4)</f>
        <v/>
      </c>
    </row>
    <row r="1641">
      <c r="A1641" s="3" t="inlineStr">
        <is>
          <t xml:space="preserve">  λ(5)</t>
        </is>
      </c>
      <c r="B1641" s="19">
        <f>LARGE($B$1630:$B$1635,5)</f>
        <v/>
      </c>
      <c r="C1641" s="19">
        <f>LARGE($C$1630:$C$1635,5)</f>
        <v/>
      </c>
      <c r="D1641" s="19">
        <f>LARGE($D$1630:$D$1635,5)</f>
        <v/>
      </c>
      <c r="E1641" s="19">
        <f>LARGE($E$1630:$E$1635,5)</f>
        <v/>
      </c>
      <c r="G1641" s="19">
        <f>LARGE($G$1630:$G$1635,5)</f>
        <v/>
      </c>
    </row>
    <row r="1642">
      <c r="A1642" s="3" t="inlineStr">
        <is>
          <t xml:space="preserve">  λ(6)</t>
        </is>
      </c>
      <c r="B1642" s="19">
        <f>LARGE($B$1630:$B$1635,6)</f>
        <v/>
      </c>
      <c r="C1642" s="19">
        <f>LARGE($C$1630:$C$1635,6)</f>
        <v/>
      </c>
      <c r="D1642" s="19">
        <f>LARGE($D$1630:$D$1635,6)</f>
        <v/>
      </c>
      <c r="E1642" s="19">
        <f>LARGE($E$1630:$E$1635,6)</f>
        <v/>
      </c>
      <c r="G1642" s="19">
        <f>LARGE($G$1630:$G$1635,6)</f>
        <v/>
      </c>
    </row>
    <row r="1643">
      <c r="A1643" s="3" t="inlineStr">
        <is>
          <t>check: Σeig − trace (→0)</t>
        </is>
      </c>
      <c r="B1643" s="3">
        <f>ROUND(SUM($B$1630:$B$1635)-($B$1610+$C$1611+$D$1612+$E$1613+$F$1614+$G$1615),6)</f>
        <v/>
      </c>
      <c r="C1643" s="3">
        <f>ROUND(SUM($C$1630:$C$1635)-($I$1610+$J$1611+$K$1612+$L$1613+$M$1614+$N$1615),6)</f>
        <v/>
      </c>
      <c r="D1643" s="3">
        <f>ROUND(SUM($D$1630:$D$1635)-($P$1610+$Q$1611+$R$1612+$S$1613+$T$1614+$U$1615),6)</f>
        <v/>
      </c>
      <c r="E1643" s="3">
        <f>ROUND(SUM($E$1630:$E$1635)-($W$1610+$X$1611+$Y$1612+$Z$1613+$AA$1614+$AB$1615),6)</f>
        <v/>
      </c>
      <c r="G1643" s="3">
        <f>ROUND(SUM($G$1630:$G$1635)-($AK$1610+$AL$1611+$AM$1612+$AN$1613+$AO$1614+$AP$1615),6)</f>
        <v/>
      </c>
    </row>
    <row r="1644">
      <c r="A1644" s="3" t="inlineStr">
        <is>
          <t>check: Πeig − det (→0)</t>
        </is>
      </c>
      <c r="B1644" s="3">
        <f>ROUND(MDETERM($B$1610:$G$1615)-PRODUCT($B$1630:$B$1635),6)</f>
        <v/>
      </c>
      <c r="C1644" s="3">
        <f>ROUND(MDETERM($I$1610:$N$1615)-PRODUCT($C$1630:$C$1635),6)</f>
        <v/>
      </c>
      <c r="D1644" s="3">
        <f>ROUND(MDETERM($P$1610:$U$1615)-PRODUCT($D$1630:$D$1635),6)</f>
        <v/>
      </c>
      <c r="E1644" s="3">
        <f>ROUND(MDETERM($W$1610:$AB$1615)-PRODUCT($E$1630:$E$1635),6)</f>
        <v/>
      </c>
      <c r="G1644" s="3">
        <f>ROUND(MDETERM($AK$1610:$AP$1615)-PRODUCT($G$1630:$G$1635),6)</f>
        <v/>
      </c>
    </row>
    <row r="1645">
      <c r="A1645" s="3" t="inlineStr">
        <is>
          <t>complex eigenvalues?</t>
        </is>
      </c>
      <c r="B1645" s="3" t="inlineStr"/>
      <c r="C1645" s="3" t="inlineStr"/>
      <c r="D1645" s="3" t="inlineStr"/>
      <c r="E1645" s="3" t="inlineStr"/>
      <c r="G1645" s="3" t="inlineStr"/>
    </row>
    <row r="1646">
      <c r="A1646" s="3" t="inlineStr">
        <is>
          <t>check: det(M − λᵢI) per sorted λ (→0)</t>
        </is>
      </c>
    </row>
    <row r="1647">
      <c r="A1647" s="3" t="inlineStr">
        <is>
          <t xml:space="preserve">  det(M − λ(1)I)</t>
        </is>
      </c>
      <c r="B1647" s="3">
        <f t="array" ref="B1647">ROUND(MDETERM($B$1610:$G$1615-$B$1637*MUNIT(6)),6)</f>
        <v/>
      </c>
      <c r="C1647" s="3">
        <f t="array" ref="C1647">ROUND(MDETERM($I$1610:$N$1615-$C$1637*MUNIT(6)),6)</f>
        <v/>
      </c>
      <c r="D1647" s="3">
        <f t="array" ref="D1647">ROUND(MDETERM($P$1610:$U$1615-$D$1637*MUNIT(6)),6)</f>
        <v/>
      </c>
      <c r="E1647" s="3">
        <f t="array" ref="E1647">ROUND(MDETERM($W$1610:$AB$1615-$E$1637*MUNIT(6)),6)</f>
        <v/>
      </c>
      <c r="G1647" s="3">
        <f t="array" ref="G1647">ROUND(MDETERM($AK$1610:$AP$1615-$G$1637*MUNIT(6)),6)</f>
        <v/>
      </c>
    </row>
    <row r="1648">
      <c r="A1648" s="3" t="inlineStr">
        <is>
          <t xml:space="preserve">  det(M − λ(2)I)</t>
        </is>
      </c>
      <c r="B1648" s="3">
        <f t="array" ref="B1648">ROUND(MDETERM($B$1610:$G$1615-$B$1638*MUNIT(6)),6)</f>
        <v/>
      </c>
      <c r="C1648" s="3">
        <f t="array" ref="C1648">ROUND(MDETERM($I$1610:$N$1615-$C$1638*MUNIT(6)),6)</f>
        <v/>
      </c>
      <c r="D1648" s="3">
        <f t="array" ref="D1648">ROUND(MDETERM($P$1610:$U$1615-$D$1638*MUNIT(6)),6)</f>
        <v/>
      </c>
      <c r="E1648" s="3">
        <f t="array" ref="E1648">ROUND(MDETERM($W$1610:$AB$1615-$E$1638*MUNIT(6)),6)</f>
        <v/>
      </c>
      <c r="G1648" s="3">
        <f t="array" ref="G1648">ROUND(MDETERM($AK$1610:$AP$1615-$G$1638*MUNIT(6)),6)</f>
        <v/>
      </c>
    </row>
    <row r="1649">
      <c r="A1649" s="3" t="inlineStr">
        <is>
          <t xml:space="preserve">  det(M − λ(3)I)</t>
        </is>
      </c>
      <c r="B1649" s="3">
        <f t="array" ref="B1649">ROUND(MDETERM($B$1610:$G$1615-$B$1639*MUNIT(6)),6)</f>
        <v/>
      </c>
      <c r="C1649" s="3">
        <f t="array" ref="C1649">ROUND(MDETERM($I$1610:$N$1615-$C$1639*MUNIT(6)),6)</f>
        <v/>
      </c>
      <c r="D1649" s="3">
        <f t="array" ref="D1649">ROUND(MDETERM($P$1610:$U$1615-$D$1639*MUNIT(6)),6)</f>
        <v/>
      </c>
      <c r="E1649" s="3">
        <f t="array" ref="E1649">ROUND(MDETERM($W$1610:$AB$1615-$E$1639*MUNIT(6)),6)</f>
        <v/>
      </c>
      <c r="G1649" s="3">
        <f t="array" ref="G1649">ROUND(MDETERM($AK$1610:$AP$1615-$G$1639*MUNIT(6)),6)</f>
        <v/>
      </c>
    </row>
    <row r="1650">
      <c r="A1650" s="3" t="inlineStr">
        <is>
          <t xml:space="preserve">  det(M − λ(4)I)</t>
        </is>
      </c>
      <c r="B1650" s="3">
        <f t="array" ref="B1650">ROUND(MDETERM($B$1610:$G$1615-$B$1640*MUNIT(6)),6)</f>
        <v/>
      </c>
      <c r="C1650" s="3">
        <f t="array" ref="C1650">ROUND(MDETERM($I$1610:$N$1615-$C$1640*MUNIT(6)),6)</f>
        <v/>
      </c>
      <c r="D1650" s="3">
        <f t="array" ref="D1650">ROUND(MDETERM($P$1610:$U$1615-$D$1640*MUNIT(6)),6)</f>
        <v/>
      </c>
      <c r="E1650" s="3">
        <f t="array" ref="E1650">ROUND(MDETERM($W$1610:$AB$1615-$E$1640*MUNIT(6)),6)</f>
        <v/>
      </c>
      <c r="G1650" s="3">
        <f t="array" ref="G1650">ROUND(MDETERM($AK$1610:$AP$1615-$G$1640*MUNIT(6)),6)</f>
        <v/>
      </c>
    </row>
    <row r="1651">
      <c r="A1651" s="3" t="inlineStr">
        <is>
          <t xml:space="preserve">  det(M − λ(5)I)</t>
        </is>
      </c>
      <c r="B1651" s="3">
        <f t="array" ref="B1651">ROUND(MDETERM($B$1610:$G$1615-$B$1641*MUNIT(6)),6)</f>
        <v/>
      </c>
      <c r="C1651" s="3">
        <f t="array" ref="C1651">ROUND(MDETERM($I$1610:$N$1615-$C$1641*MUNIT(6)),6)</f>
        <v/>
      </c>
      <c r="D1651" s="3">
        <f t="array" ref="D1651">ROUND(MDETERM($P$1610:$U$1615-$D$1641*MUNIT(6)),6)</f>
        <v/>
      </c>
      <c r="E1651" s="3">
        <f t="array" ref="E1651">ROUND(MDETERM($W$1610:$AB$1615-$E$1641*MUNIT(6)),6)</f>
        <v/>
      </c>
      <c r="G1651" s="3">
        <f t="array" ref="G1651">ROUND(MDETERM($AK$1610:$AP$1615-$G$1641*MUNIT(6)),6)</f>
        <v/>
      </c>
    </row>
    <row r="1652">
      <c r="A1652" s="3" t="inlineStr">
        <is>
          <t xml:space="preserve">  det(M − λ(6)I)</t>
        </is>
      </c>
      <c r="B1652" s="3">
        <f t="array" ref="B1652">ROUND(MDETERM($B$1610:$G$1615-$B$1642*MUNIT(6)),6)</f>
        <v/>
      </c>
      <c r="C1652" s="3">
        <f t="array" ref="C1652">ROUND(MDETERM($I$1610:$N$1615-$C$1642*MUNIT(6)),6)</f>
        <v/>
      </c>
      <c r="D1652" s="3">
        <f t="array" ref="D1652">ROUND(MDETERM($P$1610:$U$1615-$D$1642*MUNIT(6)),6)</f>
        <v/>
      </c>
      <c r="E1652" s="3">
        <f t="array" ref="E1652">ROUND(MDETERM($W$1610:$AB$1615-$E$1642*MUNIT(6)),6)</f>
        <v/>
      </c>
      <c r="G1652" s="3">
        <f t="array" ref="G1652">ROUND(MDETERM($AK$1610:$AP$1615-$G$1642*MUNIT(6)),6)</f>
        <v/>
      </c>
    </row>
    <row r="1656" ht="16" customHeight="1">
      <c r="A1656" s="14" t="inlineStr">
        <is>
          <t>GraphRAG R1-R2 | gpt4-turbo-preview</t>
        </is>
      </c>
      <c r="B1656" s="9" t="inlineStr">
        <is>
          <t>run 1 (raw, pasted)</t>
        </is>
      </c>
      <c r="I1656" s="9" t="inlineStr">
        <is>
          <t>run 2 (raw, pasted)</t>
        </is>
      </c>
      <c r="P1656" s="9" t="inlineStr">
        <is>
          <t>run 3 (raw, pasted)</t>
        </is>
      </c>
      <c r="W1656" s="9" t="inlineStr">
        <is>
          <t>run 4 (raw, pasted)</t>
        </is>
      </c>
      <c r="AD1656" s="9" t="inlineStr">
        <is>
          <t>run 5 (raw, pasted)</t>
        </is>
      </c>
      <c r="AK1656" s="9" t="inlineStr">
        <is>
          <t>Step2 average matrix (formula)</t>
        </is>
      </c>
      <c r="AR1656" s="9" t="inlineStr">
        <is>
          <t>ground truth (reference)</t>
        </is>
      </c>
    </row>
    <row r="1657" ht="60" customHeight="1">
      <c r="B1657" s="15" t="inlineStr">
        <is>
          <t>STRUCTURAL DESIGNS</t>
        </is>
      </c>
      <c r="C1657" s="15" t="inlineStr">
        <is>
          <t>SOLAR SUBSYSTEM</t>
        </is>
      </c>
      <c r="D1657" s="15" t="inlineStr">
        <is>
          <t>POWER SYSTEMS</t>
        </is>
      </c>
      <c r="E1657" s="15" t="inlineStr">
        <is>
          <t>THERMAL MANAGEMENT STRATEGIES</t>
        </is>
      </c>
      <c r="F1657" s="15" t="inlineStr">
        <is>
          <t>COMMUNICATION</t>
        </is>
      </c>
      <c r="G1657" s="15" t="inlineStr">
        <is>
          <t>SOFTWARE</t>
        </is>
      </c>
      <c r="I1657" s="15" t="inlineStr">
        <is>
          <t>STRUCTURAL DESIGNS</t>
        </is>
      </c>
      <c r="J1657" s="15" t="inlineStr">
        <is>
          <t>SOLAR SUBSYSTEM</t>
        </is>
      </c>
      <c r="K1657" s="15" t="inlineStr">
        <is>
          <t>POWER SYSTEMS</t>
        </is>
      </c>
      <c r="L1657" s="15" t="inlineStr">
        <is>
          <t>THERMAL MANAGEMENT STRATEGIES</t>
        </is>
      </c>
      <c r="M1657" s="15" t="inlineStr">
        <is>
          <t>COMMUNICATION</t>
        </is>
      </c>
      <c r="N1657" s="15" t="inlineStr">
        <is>
          <t>SOFTWARE</t>
        </is>
      </c>
      <c r="P1657" s="15" t="inlineStr">
        <is>
          <t>STRUCTURAL DESIGNS</t>
        </is>
      </c>
      <c r="Q1657" s="15" t="inlineStr">
        <is>
          <t>SOLAR SUBSYSTEM</t>
        </is>
      </c>
      <c r="R1657" s="15" t="inlineStr">
        <is>
          <t>POWER SYSTEMS</t>
        </is>
      </c>
      <c r="S1657" s="15" t="inlineStr">
        <is>
          <t>THERMAL MANAGEMENT STRATEGIES</t>
        </is>
      </c>
      <c r="T1657" s="15" t="inlineStr">
        <is>
          <t>COMMUNICATION</t>
        </is>
      </c>
      <c r="U1657" s="15" t="inlineStr">
        <is>
          <t>SOFTWARE</t>
        </is>
      </c>
      <c r="W1657" s="15" t="inlineStr">
        <is>
          <t>STRUCTURAL DESIGNS</t>
        </is>
      </c>
      <c r="X1657" s="15" t="inlineStr">
        <is>
          <t>SOLAR SUBSYSTEM</t>
        </is>
      </c>
      <c r="Y1657" s="15" t="inlineStr">
        <is>
          <t>POWER SYSTEMS</t>
        </is>
      </c>
      <c r="Z1657" s="15" t="inlineStr">
        <is>
          <t>THERMAL MANAGEMENT STRATEGIES</t>
        </is>
      </c>
      <c r="AA1657" s="15" t="inlineStr">
        <is>
          <t>COMMUNICATION</t>
        </is>
      </c>
      <c r="AB1657" s="15" t="inlineStr">
        <is>
          <t>SOFTWARE</t>
        </is>
      </c>
      <c r="AD1657" s="15" t="inlineStr">
        <is>
          <t>STRUCTURAL DESIGNS</t>
        </is>
      </c>
      <c r="AE1657" s="15" t="inlineStr">
        <is>
          <t>SOLAR SUBSYSTEM</t>
        </is>
      </c>
      <c r="AF1657" s="15" t="inlineStr">
        <is>
          <t>POWER SYSTEMS</t>
        </is>
      </c>
      <c r="AG1657" s="15" t="inlineStr">
        <is>
          <t>THERMAL MANAGEMENT STRATEGIES</t>
        </is>
      </c>
      <c r="AH1657" s="15" t="inlineStr">
        <is>
          <t>COMMUNICATION</t>
        </is>
      </c>
      <c r="AI1657" s="15" t="inlineStr">
        <is>
          <t>SOFTWARE</t>
        </is>
      </c>
      <c r="AK1657" s="15" t="inlineStr">
        <is>
          <t>STRUCTURAL DESIGNS</t>
        </is>
      </c>
      <c r="AL1657" s="15" t="inlineStr">
        <is>
          <t>SOLAR SUBSYSTEM</t>
        </is>
      </c>
      <c r="AM1657" s="15" t="inlineStr">
        <is>
          <t>POWER SYSTEMS</t>
        </is>
      </c>
      <c r="AN1657" s="15" t="inlineStr">
        <is>
          <t>THERMAL MANAGEMENT STRATEGIES</t>
        </is>
      </c>
      <c r="AO1657" s="15" t="inlineStr">
        <is>
          <t>COMMUNICATION</t>
        </is>
      </c>
      <c r="AP1657" s="15" t="inlineStr">
        <is>
          <t>SOFTWARE</t>
        </is>
      </c>
    </row>
    <row r="1658">
      <c r="A1658" s="3" t="inlineStr">
        <is>
          <t>STRUCTURAL DESIGNS</t>
        </is>
      </c>
      <c r="B1658" s="8" t="n">
        <v>1</v>
      </c>
      <c r="C1658" s="8" t="n">
        <v>1</v>
      </c>
      <c r="D1658" s="8" t="n">
        <v>1</v>
      </c>
      <c r="E1658" s="8" t="n">
        <v>1</v>
      </c>
      <c r="F1658" s="8" t="n">
        <v>1</v>
      </c>
      <c r="G1658" s="8" t="n">
        <v>1</v>
      </c>
      <c r="I1658" s="8" t="n">
        <v>1</v>
      </c>
      <c r="J1658" s="8" t="n">
        <v>1</v>
      </c>
      <c r="K1658" s="8" t="n">
        <v>1</v>
      </c>
      <c r="L1658" s="8" t="n">
        <v>1</v>
      </c>
      <c r="M1658" s="8" t="n">
        <v>1</v>
      </c>
      <c r="N1658" s="8" t="n">
        <v>1</v>
      </c>
      <c r="P1658" s="8" t="n">
        <v>1</v>
      </c>
      <c r="Q1658" s="8" t="n">
        <v>1</v>
      </c>
      <c r="R1658" s="8" t="n">
        <v>1</v>
      </c>
      <c r="S1658" s="8" t="n">
        <v>1</v>
      </c>
      <c r="T1658" s="8" t="n">
        <v>1</v>
      </c>
      <c r="U1658" s="8" t="n">
        <v>1</v>
      </c>
      <c r="W1658" s="8" t="n">
        <v>1</v>
      </c>
      <c r="X1658" s="8" t="n">
        <v>1</v>
      </c>
      <c r="Y1658" s="8" t="n">
        <v>1</v>
      </c>
      <c r="Z1658" s="8" t="n">
        <v>1</v>
      </c>
      <c r="AA1658" s="8" t="n">
        <v>1</v>
      </c>
      <c r="AB1658" s="8" t="n">
        <v>1</v>
      </c>
      <c r="AD1658" s="8" t="n">
        <v>1</v>
      </c>
      <c r="AE1658" s="8" t="n">
        <v>1</v>
      </c>
      <c r="AF1658" s="8" t="n">
        <v>1</v>
      </c>
      <c r="AG1658" s="8" t="n">
        <v>1</v>
      </c>
      <c r="AH1658" s="8" t="n">
        <v>1</v>
      </c>
      <c r="AI1658" s="8" t="n">
        <v>1</v>
      </c>
      <c r="AK1658" s="8">
        <f>IF(($B$1658&lt;&gt;2)+($I$1658&lt;&gt;2)+($P$1658&lt;&gt;2)+($W$1658&lt;&gt;2)+($AD$1658&lt;&gt;2)=0,2,IF((($B$1658&lt;&gt;2)*$B$1658+($I$1658&lt;&gt;2)*$I$1658+($P$1658&lt;&gt;2)*$P$1658+($W$1658&lt;&gt;2)*$W$1658+($AD$1658&lt;&gt;2)*$AD$1658)/(($B$1658&lt;&gt;2)+($I$1658&lt;&gt;2)+($P$1658&lt;&gt;2)+($W$1658&lt;&gt;2)+($AD$1658&lt;&gt;2))&gt;=0.5,1,0))</f>
        <v/>
      </c>
      <c r="AL1658" s="8">
        <f>IF(($C$1658&lt;&gt;2)+($J$1658&lt;&gt;2)+($Q$1658&lt;&gt;2)+($X$1658&lt;&gt;2)+($AE$1658&lt;&gt;2)=0,2,IF((($C$1658&lt;&gt;2)*$C$1658+($J$1658&lt;&gt;2)*$J$1658+($Q$1658&lt;&gt;2)*$Q$1658+($X$1658&lt;&gt;2)*$X$1658+($AE$1658&lt;&gt;2)*$AE$1658)/(($C$1658&lt;&gt;2)+($J$1658&lt;&gt;2)+($Q$1658&lt;&gt;2)+($X$1658&lt;&gt;2)+($AE$1658&lt;&gt;2))&gt;=0.5,1,0))</f>
        <v/>
      </c>
      <c r="AM1658" s="8">
        <f>IF(($D$1658&lt;&gt;2)+($K$1658&lt;&gt;2)+($R$1658&lt;&gt;2)+($Y$1658&lt;&gt;2)+($AF$1658&lt;&gt;2)=0,2,IF((($D$1658&lt;&gt;2)*$D$1658+($K$1658&lt;&gt;2)*$K$1658+($R$1658&lt;&gt;2)*$R$1658+($Y$1658&lt;&gt;2)*$Y$1658+($AF$1658&lt;&gt;2)*$AF$1658)/(($D$1658&lt;&gt;2)+($K$1658&lt;&gt;2)+($R$1658&lt;&gt;2)+($Y$1658&lt;&gt;2)+($AF$1658&lt;&gt;2))&gt;=0.5,1,0))</f>
        <v/>
      </c>
      <c r="AN1658" s="8">
        <f>IF(($E$1658&lt;&gt;2)+($L$1658&lt;&gt;2)+($S$1658&lt;&gt;2)+($Z$1658&lt;&gt;2)+($AG$1658&lt;&gt;2)=0,2,IF((($E$1658&lt;&gt;2)*$E$1658+($L$1658&lt;&gt;2)*$L$1658+($S$1658&lt;&gt;2)*$S$1658+($Z$1658&lt;&gt;2)*$Z$1658+($AG$1658&lt;&gt;2)*$AG$1658)/(($E$1658&lt;&gt;2)+($L$1658&lt;&gt;2)+($S$1658&lt;&gt;2)+($Z$1658&lt;&gt;2)+($AG$1658&lt;&gt;2))&gt;=0.5,1,0))</f>
        <v/>
      </c>
      <c r="AO1658" s="8">
        <f>IF(($F$1658&lt;&gt;2)+($M$1658&lt;&gt;2)+($T$1658&lt;&gt;2)+($AA$1658&lt;&gt;2)+($AH$1658&lt;&gt;2)=0,2,IF((($F$1658&lt;&gt;2)*$F$1658+($M$1658&lt;&gt;2)*$M$1658+($T$1658&lt;&gt;2)*$T$1658+($AA$1658&lt;&gt;2)*$AA$1658+($AH$1658&lt;&gt;2)*$AH$1658)/(($F$1658&lt;&gt;2)+($M$1658&lt;&gt;2)+($T$1658&lt;&gt;2)+($AA$1658&lt;&gt;2)+($AH$1658&lt;&gt;2))&gt;=0.5,1,0))</f>
        <v/>
      </c>
      <c r="AP1658" s="8">
        <f>IF(($G$1658&lt;&gt;2)+($N$1658&lt;&gt;2)+($U$1658&lt;&gt;2)+($AB$1658&lt;&gt;2)+($AI$1658&lt;&gt;2)=0,2,IF((($G$1658&lt;&gt;2)*$G$1658+($N$1658&lt;&gt;2)*$N$1658+($U$1658&lt;&gt;2)*$U$1658+($AB$1658&lt;&gt;2)*$AB$1658+($AI$1658&lt;&gt;2)*$AI$1658)/(($G$1658&lt;&gt;2)+($N$1658&lt;&gt;2)+($U$1658&lt;&gt;2)+($AB$1658&lt;&gt;2)+($AI$1658&lt;&gt;2))&gt;=0.5,1,0))</f>
        <v/>
      </c>
      <c r="AR1658" s="16">
        <f>'Ground truth'!$B$3</f>
        <v/>
      </c>
      <c r="AS1658" s="16">
        <f>'Ground truth'!$C$3</f>
        <v/>
      </c>
      <c r="AT1658" s="16">
        <f>'Ground truth'!$D$3</f>
        <v/>
      </c>
      <c r="AU1658" s="16">
        <f>'Ground truth'!$E$3</f>
        <v/>
      </c>
      <c r="AV1658" s="16">
        <f>'Ground truth'!$F$3</f>
        <v/>
      </c>
      <c r="AW1658" s="16">
        <f>'Ground truth'!$G$3</f>
        <v/>
      </c>
    </row>
    <row r="1659">
      <c r="A1659" s="3" t="inlineStr">
        <is>
          <t>SOLAR SUBSYSTEM</t>
        </is>
      </c>
      <c r="B1659" s="8" t="n">
        <v>0</v>
      </c>
      <c r="C1659" s="8" t="n">
        <v>1</v>
      </c>
      <c r="D1659" s="8" t="n">
        <v>1</v>
      </c>
      <c r="E1659" s="8" t="n">
        <v>0</v>
      </c>
      <c r="F1659" s="8" t="n">
        <v>1</v>
      </c>
      <c r="G1659" s="8" t="n">
        <v>1</v>
      </c>
      <c r="I1659" s="8" t="n">
        <v>1</v>
      </c>
      <c r="J1659" s="8" t="n">
        <v>1</v>
      </c>
      <c r="K1659" s="8" t="n">
        <v>1</v>
      </c>
      <c r="L1659" s="8" t="n">
        <v>1</v>
      </c>
      <c r="M1659" s="8" t="n">
        <v>1</v>
      </c>
      <c r="N1659" s="8" t="n">
        <v>1</v>
      </c>
      <c r="P1659" s="8" t="n">
        <v>0</v>
      </c>
      <c r="Q1659" s="8" t="n">
        <v>1</v>
      </c>
      <c r="R1659" s="8" t="n">
        <v>1</v>
      </c>
      <c r="S1659" s="8" t="n">
        <v>0</v>
      </c>
      <c r="T1659" s="8" t="n">
        <v>1</v>
      </c>
      <c r="U1659" s="8" t="n">
        <v>1</v>
      </c>
      <c r="W1659" s="8" t="n">
        <v>1</v>
      </c>
      <c r="X1659" s="8" t="n">
        <v>1</v>
      </c>
      <c r="Y1659" s="8" t="n">
        <v>1</v>
      </c>
      <c r="Z1659" s="8" t="n">
        <v>1</v>
      </c>
      <c r="AA1659" s="8" t="n">
        <v>1</v>
      </c>
      <c r="AB1659" s="8" t="n">
        <v>1</v>
      </c>
      <c r="AD1659" s="8" t="n">
        <v>1</v>
      </c>
      <c r="AE1659" s="8" t="n">
        <v>1</v>
      </c>
      <c r="AF1659" s="8" t="n">
        <v>1</v>
      </c>
      <c r="AG1659" s="8" t="n">
        <v>1</v>
      </c>
      <c r="AH1659" s="8" t="n">
        <v>1</v>
      </c>
      <c r="AI1659" s="8" t="n">
        <v>1</v>
      </c>
      <c r="AK1659" s="8">
        <f>IF(($B$1659&lt;&gt;2)+($I$1659&lt;&gt;2)+($P$1659&lt;&gt;2)+($W$1659&lt;&gt;2)+($AD$1659&lt;&gt;2)=0,2,IF((($B$1659&lt;&gt;2)*$B$1659+($I$1659&lt;&gt;2)*$I$1659+($P$1659&lt;&gt;2)*$P$1659+($W$1659&lt;&gt;2)*$W$1659+($AD$1659&lt;&gt;2)*$AD$1659)/(($B$1659&lt;&gt;2)+($I$1659&lt;&gt;2)+($P$1659&lt;&gt;2)+($W$1659&lt;&gt;2)+($AD$1659&lt;&gt;2))&gt;=0.5,1,0))</f>
        <v/>
      </c>
      <c r="AL1659" s="8">
        <f>IF(($C$1659&lt;&gt;2)+($J$1659&lt;&gt;2)+($Q$1659&lt;&gt;2)+($X$1659&lt;&gt;2)+($AE$1659&lt;&gt;2)=0,2,IF((($C$1659&lt;&gt;2)*$C$1659+($J$1659&lt;&gt;2)*$J$1659+($Q$1659&lt;&gt;2)*$Q$1659+($X$1659&lt;&gt;2)*$X$1659+($AE$1659&lt;&gt;2)*$AE$1659)/(($C$1659&lt;&gt;2)+($J$1659&lt;&gt;2)+($Q$1659&lt;&gt;2)+($X$1659&lt;&gt;2)+($AE$1659&lt;&gt;2))&gt;=0.5,1,0))</f>
        <v/>
      </c>
      <c r="AM1659" s="8">
        <f>IF(($D$1659&lt;&gt;2)+($K$1659&lt;&gt;2)+($R$1659&lt;&gt;2)+($Y$1659&lt;&gt;2)+($AF$1659&lt;&gt;2)=0,2,IF((($D$1659&lt;&gt;2)*$D$1659+($K$1659&lt;&gt;2)*$K$1659+($R$1659&lt;&gt;2)*$R$1659+($Y$1659&lt;&gt;2)*$Y$1659+($AF$1659&lt;&gt;2)*$AF$1659)/(($D$1659&lt;&gt;2)+($K$1659&lt;&gt;2)+($R$1659&lt;&gt;2)+($Y$1659&lt;&gt;2)+($AF$1659&lt;&gt;2))&gt;=0.5,1,0))</f>
        <v/>
      </c>
      <c r="AN1659" s="8">
        <f>IF(($E$1659&lt;&gt;2)+($L$1659&lt;&gt;2)+($S$1659&lt;&gt;2)+($Z$1659&lt;&gt;2)+($AG$1659&lt;&gt;2)=0,2,IF((($E$1659&lt;&gt;2)*$E$1659+($L$1659&lt;&gt;2)*$L$1659+($S$1659&lt;&gt;2)*$S$1659+($Z$1659&lt;&gt;2)*$Z$1659+($AG$1659&lt;&gt;2)*$AG$1659)/(($E$1659&lt;&gt;2)+($L$1659&lt;&gt;2)+($S$1659&lt;&gt;2)+($Z$1659&lt;&gt;2)+($AG$1659&lt;&gt;2))&gt;=0.5,1,0))</f>
        <v/>
      </c>
      <c r="AO1659" s="8">
        <f>IF(($F$1659&lt;&gt;2)+($M$1659&lt;&gt;2)+($T$1659&lt;&gt;2)+($AA$1659&lt;&gt;2)+($AH$1659&lt;&gt;2)=0,2,IF((($F$1659&lt;&gt;2)*$F$1659+($M$1659&lt;&gt;2)*$M$1659+($T$1659&lt;&gt;2)*$T$1659+($AA$1659&lt;&gt;2)*$AA$1659+($AH$1659&lt;&gt;2)*$AH$1659)/(($F$1659&lt;&gt;2)+($M$1659&lt;&gt;2)+($T$1659&lt;&gt;2)+($AA$1659&lt;&gt;2)+($AH$1659&lt;&gt;2))&gt;=0.5,1,0))</f>
        <v/>
      </c>
      <c r="AP1659" s="8">
        <f>IF(($G$1659&lt;&gt;2)+($N$1659&lt;&gt;2)+($U$1659&lt;&gt;2)+($AB$1659&lt;&gt;2)+($AI$1659&lt;&gt;2)=0,2,IF((($G$1659&lt;&gt;2)*$G$1659+($N$1659&lt;&gt;2)*$N$1659+($U$1659&lt;&gt;2)*$U$1659+($AB$1659&lt;&gt;2)*$AB$1659+($AI$1659&lt;&gt;2)*$AI$1659)/(($G$1659&lt;&gt;2)+($N$1659&lt;&gt;2)+($U$1659&lt;&gt;2)+($AB$1659&lt;&gt;2)+($AI$1659&lt;&gt;2))&gt;=0.5,1,0))</f>
        <v/>
      </c>
      <c r="AR1659" s="16">
        <f>'Ground truth'!$B$4</f>
        <v/>
      </c>
      <c r="AS1659" s="16">
        <f>'Ground truth'!$C$4</f>
        <v/>
      </c>
      <c r="AT1659" s="16">
        <f>'Ground truth'!$D$4</f>
        <v/>
      </c>
      <c r="AU1659" s="16">
        <f>'Ground truth'!$E$4</f>
        <v/>
      </c>
      <c r="AV1659" s="16">
        <f>'Ground truth'!$F$4</f>
        <v/>
      </c>
      <c r="AW1659" s="16">
        <f>'Ground truth'!$G$4</f>
        <v/>
      </c>
    </row>
    <row r="1660">
      <c r="A1660" s="3" t="inlineStr">
        <is>
          <t>POWER SYSTEMS</t>
        </is>
      </c>
      <c r="B1660" s="8" t="n">
        <v>0</v>
      </c>
      <c r="C1660" s="8" t="n">
        <v>0</v>
      </c>
      <c r="D1660" s="8" t="n">
        <v>1</v>
      </c>
      <c r="E1660" s="8" t="n">
        <v>1</v>
      </c>
      <c r="F1660" s="8" t="n">
        <v>1</v>
      </c>
      <c r="G1660" s="8" t="n">
        <v>1</v>
      </c>
      <c r="I1660" s="8" t="n">
        <v>1</v>
      </c>
      <c r="J1660" s="8" t="n">
        <v>1</v>
      </c>
      <c r="K1660" s="8" t="n">
        <v>1</v>
      </c>
      <c r="L1660" s="8" t="n">
        <v>1</v>
      </c>
      <c r="M1660" s="8" t="n">
        <v>1</v>
      </c>
      <c r="N1660" s="8" t="n">
        <v>1</v>
      </c>
      <c r="P1660" s="8" t="n">
        <v>0</v>
      </c>
      <c r="Q1660" s="8" t="n">
        <v>0</v>
      </c>
      <c r="R1660" s="8" t="n">
        <v>1</v>
      </c>
      <c r="S1660" s="8" t="n">
        <v>1</v>
      </c>
      <c r="T1660" s="8" t="n">
        <v>1</v>
      </c>
      <c r="U1660" s="8" t="n">
        <v>1</v>
      </c>
      <c r="W1660" s="8" t="n">
        <v>1</v>
      </c>
      <c r="X1660" s="8" t="n">
        <v>1</v>
      </c>
      <c r="Y1660" s="8" t="n">
        <v>1</v>
      </c>
      <c r="Z1660" s="8" t="n">
        <v>1</v>
      </c>
      <c r="AA1660" s="8" t="n">
        <v>1</v>
      </c>
      <c r="AB1660" s="8" t="n">
        <v>1</v>
      </c>
      <c r="AD1660" s="8" t="n">
        <v>1</v>
      </c>
      <c r="AE1660" s="8" t="n">
        <v>1</v>
      </c>
      <c r="AF1660" s="8" t="n">
        <v>1</v>
      </c>
      <c r="AG1660" s="8" t="n">
        <v>1</v>
      </c>
      <c r="AH1660" s="8" t="n">
        <v>1</v>
      </c>
      <c r="AI1660" s="8" t="n">
        <v>1</v>
      </c>
      <c r="AK1660" s="8">
        <f>IF(($B$1660&lt;&gt;2)+($I$1660&lt;&gt;2)+($P$1660&lt;&gt;2)+($W$1660&lt;&gt;2)+($AD$1660&lt;&gt;2)=0,2,IF((($B$1660&lt;&gt;2)*$B$1660+($I$1660&lt;&gt;2)*$I$1660+($P$1660&lt;&gt;2)*$P$1660+($W$1660&lt;&gt;2)*$W$1660+($AD$1660&lt;&gt;2)*$AD$1660)/(($B$1660&lt;&gt;2)+($I$1660&lt;&gt;2)+($P$1660&lt;&gt;2)+($W$1660&lt;&gt;2)+($AD$1660&lt;&gt;2))&gt;=0.5,1,0))</f>
        <v/>
      </c>
      <c r="AL1660" s="8">
        <f>IF(($C$1660&lt;&gt;2)+($J$1660&lt;&gt;2)+($Q$1660&lt;&gt;2)+($X$1660&lt;&gt;2)+($AE$1660&lt;&gt;2)=0,2,IF((($C$1660&lt;&gt;2)*$C$1660+($J$1660&lt;&gt;2)*$J$1660+($Q$1660&lt;&gt;2)*$Q$1660+($X$1660&lt;&gt;2)*$X$1660+($AE$1660&lt;&gt;2)*$AE$1660)/(($C$1660&lt;&gt;2)+($J$1660&lt;&gt;2)+($Q$1660&lt;&gt;2)+($X$1660&lt;&gt;2)+($AE$1660&lt;&gt;2))&gt;=0.5,1,0))</f>
        <v/>
      </c>
      <c r="AM1660" s="8">
        <f>IF(($D$1660&lt;&gt;2)+($K$1660&lt;&gt;2)+($R$1660&lt;&gt;2)+($Y$1660&lt;&gt;2)+($AF$1660&lt;&gt;2)=0,2,IF((($D$1660&lt;&gt;2)*$D$1660+($K$1660&lt;&gt;2)*$K$1660+($R$1660&lt;&gt;2)*$R$1660+($Y$1660&lt;&gt;2)*$Y$1660+($AF$1660&lt;&gt;2)*$AF$1660)/(($D$1660&lt;&gt;2)+($K$1660&lt;&gt;2)+($R$1660&lt;&gt;2)+($Y$1660&lt;&gt;2)+($AF$1660&lt;&gt;2))&gt;=0.5,1,0))</f>
        <v/>
      </c>
      <c r="AN1660" s="8">
        <f>IF(($E$1660&lt;&gt;2)+($L$1660&lt;&gt;2)+($S$1660&lt;&gt;2)+($Z$1660&lt;&gt;2)+($AG$1660&lt;&gt;2)=0,2,IF((($E$1660&lt;&gt;2)*$E$1660+($L$1660&lt;&gt;2)*$L$1660+($S$1660&lt;&gt;2)*$S$1660+($Z$1660&lt;&gt;2)*$Z$1660+($AG$1660&lt;&gt;2)*$AG$1660)/(($E$1660&lt;&gt;2)+($L$1660&lt;&gt;2)+($S$1660&lt;&gt;2)+($Z$1660&lt;&gt;2)+($AG$1660&lt;&gt;2))&gt;=0.5,1,0))</f>
        <v/>
      </c>
      <c r="AO1660" s="8">
        <f>IF(($F$1660&lt;&gt;2)+($M$1660&lt;&gt;2)+($T$1660&lt;&gt;2)+($AA$1660&lt;&gt;2)+($AH$1660&lt;&gt;2)=0,2,IF((($F$1660&lt;&gt;2)*$F$1660+($M$1660&lt;&gt;2)*$M$1660+($T$1660&lt;&gt;2)*$T$1660+($AA$1660&lt;&gt;2)*$AA$1660+($AH$1660&lt;&gt;2)*$AH$1660)/(($F$1660&lt;&gt;2)+($M$1660&lt;&gt;2)+($T$1660&lt;&gt;2)+($AA$1660&lt;&gt;2)+($AH$1660&lt;&gt;2))&gt;=0.5,1,0))</f>
        <v/>
      </c>
      <c r="AP1660" s="8">
        <f>IF(($G$1660&lt;&gt;2)+($N$1660&lt;&gt;2)+($U$1660&lt;&gt;2)+($AB$1660&lt;&gt;2)+($AI$1660&lt;&gt;2)=0,2,IF((($G$1660&lt;&gt;2)*$G$1660+($N$1660&lt;&gt;2)*$N$1660+($U$1660&lt;&gt;2)*$U$1660+($AB$1660&lt;&gt;2)*$AB$1660+($AI$1660&lt;&gt;2)*$AI$1660)/(($G$1660&lt;&gt;2)+($N$1660&lt;&gt;2)+($U$1660&lt;&gt;2)+($AB$1660&lt;&gt;2)+($AI$1660&lt;&gt;2))&gt;=0.5,1,0))</f>
        <v/>
      </c>
      <c r="AR1660" s="16">
        <f>'Ground truth'!$B$5</f>
        <v/>
      </c>
      <c r="AS1660" s="16">
        <f>'Ground truth'!$C$5</f>
        <v/>
      </c>
      <c r="AT1660" s="16">
        <f>'Ground truth'!$D$5</f>
        <v/>
      </c>
      <c r="AU1660" s="16">
        <f>'Ground truth'!$E$5</f>
        <v/>
      </c>
      <c r="AV1660" s="16">
        <f>'Ground truth'!$F$5</f>
        <v/>
      </c>
      <c r="AW1660" s="16">
        <f>'Ground truth'!$G$5</f>
        <v/>
      </c>
    </row>
    <row r="1661">
      <c r="A1661" s="3" t="inlineStr">
        <is>
          <t>THERMAL MANAGEMENT STRATEGIES</t>
        </is>
      </c>
      <c r="B1661" s="8" t="n">
        <v>0</v>
      </c>
      <c r="C1661" s="8" t="n">
        <v>0</v>
      </c>
      <c r="D1661" s="8" t="n">
        <v>1</v>
      </c>
      <c r="E1661" s="8" t="n">
        <v>1</v>
      </c>
      <c r="F1661" s="8" t="n">
        <v>0</v>
      </c>
      <c r="G1661" s="8" t="n">
        <v>0</v>
      </c>
      <c r="I1661" s="8" t="n">
        <v>1</v>
      </c>
      <c r="J1661" s="8" t="n">
        <v>1</v>
      </c>
      <c r="K1661" s="8" t="n">
        <v>1</v>
      </c>
      <c r="L1661" s="8" t="n">
        <v>1</v>
      </c>
      <c r="M1661" s="8" t="n">
        <v>1</v>
      </c>
      <c r="N1661" s="8" t="n">
        <v>1</v>
      </c>
      <c r="P1661" s="8" t="n">
        <v>0</v>
      </c>
      <c r="Q1661" s="8" t="n">
        <v>0</v>
      </c>
      <c r="R1661" s="8" t="n">
        <v>0</v>
      </c>
      <c r="S1661" s="8" t="n">
        <v>1</v>
      </c>
      <c r="T1661" s="8" t="n">
        <v>0</v>
      </c>
      <c r="U1661" s="8" t="n">
        <v>1</v>
      </c>
      <c r="W1661" s="8" t="n">
        <v>1</v>
      </c>
      <c r="X1661" s="8" t="n">
        <v>1</v>
      </c>
      <c r="Y1661" s="8" t="n">
        <v>1</v>
      </c>
      <c r="Z1661" s="8" t="n">
        <v>1</v>
      </c>
      <c r="AA1661" s="8" t="n">
        <v>1</v>
      </c>
      <c r="AB1661" s="8" t="n">
        <v>1</v>
      </c>
      <c r="AD1661" s="8" t="n">
        <v>1</v>
      </c>
      <c r="AE1661" s="8" t="n">
        <v>1</v>
      </c>
      <c r="AF1661" s="8" t="n">
        <v>1</v>
      </c>
      <c r="AG1661" s="8" t="n">
        <v>1</v>
      </c>
      <c r="AH1661" s="8" t="n">
        <v>1</v>
      </c>
      <c r="AI1661" s="8" t="n">
        <v>1</v>
      </c>
      <c r="AK1661" s="8">
        <f>IF(($B$1661&lt;&gt;2)+($I$1661&lt;&gt;2)+($P$1661&lt;&gt;2)+($W$1661&lt;&gt;2)+($AD$1661&lt;&gt;2)=0,2,IF((($B$1661&lt;&gt;2)*$B$1661+($I$1661&lt;&gt;2)*$I$1661+($P$1661&lt;&gt;2)*$P$1661+($W$1661&lt;&gt;2)*$W$1661+($AD$1661&lt;&gt;2)*$AD$1661)/(($B$1661&lt;&gt;2)+($I$1661&lt;&gt;2)+($P$1661&lt;&gt;2)+($W$1661&lt;&gt;2)+($AD$1661&lt;&gt;2))&gt;=0.5,1,0))</f>
        <v/>
      </c>
      <c r="AL1661" s="8">
        <f>IF(($C$1661&lt;&gt;2)+($J$1661&lt;&gt;2)+($Q$1661&lt;&gt;2)+($X$1661&lt;&gt;2)+($AE$1661&lt;&gt;2)=0,2,IF((($C$1661&lt;&gt;2)*$C$1661+($J$1661&lt;&gt;2)*$J$1661+($Q$1661&lt;&gt;2)*$Q$1661+($X$1661&lt;&gt;2)*$X$1661+($AE$1661&lt;&gt;2)*$AE$1661)/(($C$1661&lt;&gt;2)+($J$1661&lt;&gt;2)+($Q$1661&lt;&gt;2)+($X$1661&lt;&gt;2)+($AE$1661&lt;&gt;2))&gt;=0.5,1,0))</f>
        <v/>
      </c>
      <c r="AM1661" s="8">
        <f>IF(($D$1661&lt;&gt;2)+($K$1661&lt;&gt;2)+($R$1661&lt;&gt;2)+($Y$1661&lt;&gt;2)+($AF$1661&lt;&gt;2)=0,2,IF((($D$1661&lt;&gt;2)*$D$1661+($K$1661&lt;&gt;2)*$K$1661+($R$1661&lt;&gt;2)*$R$1661+($Y$1661&lt;&gt;2)*$Y$1661+($AF$1661&lt;&gt;2)*$AF$1661)/(($D$1661&lt;&gt;2)+($K$1661&lt;&gt;2)+($R$1661&lt;&gt;2)+($Y$1661&lt;&gt;2)+($AF$1661&lt;&gt;2))&gt;=0.5,1,0))</f>
        <v/>
      </c>
      <c r="AN1661" s="8">
        <f>IF(($E$1661&lt;&gt;2)+($L$1661&lt;&gt;2)+($S$1661&lt;&gt;2)+($Z$1661&lt;&gt;2)+($AG$1661&lt;&gt;2)=0,2,IF((($E$1661&lt;&gt;2)*$E$1661+($L$1661&lt;&gt;2)*$L$1661+($S$1661&lt;&gt;2)*$S$1661+($Z$1661&lt;&gt;2)*$Z$1661+($AG$1661&lt;&gt;2)*$AG$1661)/(($E$1661&lt;&gt;2)+($L$1661&lt;&gt;2)+($S$1661&lt;&gt;2)+($Z$1661&lt;&gt;2)+($AG$1661&lt;&gt;2))&gt;=0.5,1,0))</f>
        <v/>
      </c>
      <c r="AO1661" s="8">
        <f>IF(($F$1661&lt;&gt;2)+($M$1661&lt;&gt;2)+($T$1661&lt;&gt;2)+($AA$1661&lt;&gt;2)+($AH$1661&lt;&gt;2)=0,2,IF((($F$1661&lt;&gt;2)*$F$1661+($M$1661&lt;&gt;2)*$M$1661+($T$1661&lt;&gt;2)*$T$1661+($AA$1661&lt;&gt;2)*$AA$1661+($AH$1661&lt;&gt;2)*$AH$1661)/(($F$1661&lt;&gt;2)+($M$1661&lt;&gt;2)+($T$1661&lt;&gt;2)+($AA$1661&lt;&gt;2)+($AH$1661&lt;&gt;2))&gt;=0.5,1,0))</f>
        <v/>
      </c>
      <c r="AP1661" s="8">
        <f>IF(($G$1661&lt;&gt;2)+($N$1661&lt;&gt;2)+($U$1661&lt;&gt;2)+($AB$1661&lt;&gt;2)+($AI$1661&lt;&gt;2)=0,2,IF((($G$1661&lt;&gt;2)*$G$1661+($N$1661&lt;&gt;2)*$N$1661+($U$1661&lt;&gt;2)*$U$1661+($AB$1661&lt;&gt;2)*$AB$1661+($AI$1661&lt;&gt;2)*$AI$1661)/(($G$1661&lt;&gt;2)+($N$1661&lt;&gt;2)+($U$1661&lt;&gt;2)+($AB$1661&lt;&gt;2)+($AI$1661&lt;&gt;2))&gt;=0.5,1,0))</f>
        <v/>
      </c>
      <c r="AR1661" s="16">
        <f>'Ground truth'!$B$6</f>
        <v/>
      </c>
      <c r="AS1661" s="16">
        <f>'Ground truth'!$C$6</f>
        <v/>
      </c>
      <c r="AT1661" s="16">
        <f>'Ground truth'!$D$6</f>
        <v/>
      </c>
      <c r="AU1661" s="16">
        <f>'Ground truth'!$E$6</f>
        <v/>
      </c>
      <c r="AV1661" s="16">
        <f>'Ground truth'!$F$6</f>
        <v/>
      </c>
      <c r="AW1661" s="16">
        <f>'Ground truth'!$G$6</f>
        <v/>
      </c>
    </row>
    <row r="1662">
      <c r="A1662" s="3" t="inlineStr">
        <is>
          <t>COMMUNICATION</t>
        </is>
      </c>
      <c r="B1662" s="8" t="n">
        <v>0</v>
      </c>
      <c r="C1662" s="8" t="n">
        <v>1</v>
      </c>
      <c r="D1662" s="8" t="n">
        <v>1</v>
      </c>
      <c r="E1662" s="8" t="n">
        <v>0</v>
      </c>
      <c r="F1662" s="8" t="n">
        <v>1</v>
      </c>
      <c r="G1662" s="8" t="n">
        <v>1</v>
      </c>
      <c r="I1662" s="8" t="n">
        <v>1</v>
      </c>
      <c r="J1662" s="8" t="n">
        <v>1</v>
      </c>
      <c r="K1662" s="8" t="n">
        <v>1</v>
      </c>
      <c r="L1662" s="8" t="n">
        <v>1</v>
      </c>
      <c r="M1662" s="8" t="n">
        <v>1</v>
      </c>
      <c r="N1662" s="8" t="n">
        <v>1</v>
      </c>
      <c r="P1662" s="8" t="n">
        <v>0</v>
      </c>
      <c r="Q1662" s="8" t="n">
        <v>1</v>
      </c>
      <c r="R1662" s="8" t="n">
        <v>1</v>
      </c>
      <c r="S1662" s="8" t="n">
        <v>0</v>
      </c>
      <c r="T1662" s="8" t="n">
        <v>1</v>
      </c>
      <c r="U1662" s="8" t="n">
        <v>1</v>
      </c>
      <c r="W1662" s="8" t="n">
        <v>1</v>
      </c>
      <c r="X1662" s="8" t="n">
        <v>1</v>
      </c>
      <c r="Y1662" s="8" t="n">
        <v>1</v>
      </c>
      <c r="Z1662" s="8" t="n">
        <v>1</v>
      </c>
      <c r="AA1662" s="8" t="n">
        <v>1</v>
      </c>
      <c r="AB1662" s="8" t="n">
        <v>1</v>
      </c>
      <c r="AD1662" s="8" t="n">
        <v>1</v>
      </c>
      <c r="AE1662" s="8" t="n">
        <v>1</v>
      </c>
      <c r="AF1662" s="8" t="n">
        <v>1</v>
      </c>
      <c r="AG1662" s="8" t="n">
        <v>1</v>
      </c>
      <c r="AH1662" s="8" t="n">
        <v>1</v>
      </c>
      <c r="AI1662" s="8" t="n">
        <v>1</v>
      </c>
      <c r="AK1662" s="8">
        <f>IF(($B$1662&lt;&gt;2)+($I$1662&lt;&gt;2)+($P$1662&lt;&gt;2)+($W$1662&lt;&gt;2)+($AD$1662&lt;&gt;2)=0,2,IF((($B$1662&lt;&gt;2)*$B$1662+($I$1662&lt;&gt;2)*$I$1662+($P$1662&lt;&gt;2)*$P$1662+($W$1662&lt;&gt;2)*$W$1662+($AD$1662&lt;&gt;2)*$AD$1662)/(($B$1662&lt;&gt;2)+($I$1662&lt;&gt;2)+($P$1662&lt;&gt;2)+($W$1662&lt;&gt;2)+($AD$1662&lt;&gt;2))&gt;=0.5,1,0))</f>
        <v/>
      </c>
      <c r="AL1662" s="8">
        <f>IF(($C$1662&lt;&gt;2)+($J$1662&lt;&gt;2)+($Q$1662&lt;&gt;2)+($X$1662&lt;&gt;2)+($AE$1662&lt;&gt;2)=0,2,IF((($C$1662&lt;&gt;2)*$C$1662+($J$1662&lt;&gt;2)*$J$1662+($Q$1662&lt;&gt;2)*$Q$1662+($X$1662&lt;&gt;2)*$X$1662+($AE$1662&lt;&gt;2)*$AE$1662)/(($C$1662&lt;&gt;2)+($J$1662&lt;&gt;2)+($Q$1662&lt;&gt;2)+($X$1662&lt;&gt;2)+($AE$1662&lt;&gt;2))&gt;=0.5,1,0))</f>
        <v/>
      </c>
      <c r="AM1662" s="8">
        <f>IF(($D$1662&lt;&gt;2)+($K$1662&lt;&gt;2)+($R$1662&lt;&gt;2)+($Y$1662&lt;&gt;2)+($AF$1662&lt;&gt;2)=0,2,IF((($D$1662&lt;&gt;2)*$D$1662+($K$1662&lt;&gt;2)*$K$1662+($R$1662&lt;&gt;2)*$R$1662+($Y$1662&lt;&gt;2)*$Y$1662+($AF$1662&lt;&gt;2)*$AF$1662)/(($D$1662&lt;&gt;2)+($K$1662&lt;&gt;2)+($R$1662&lt;&gt;2)+($Y$1662&lt;&gt;2)+($AF$1662&lt;&gt;2))&gt;=0.5,1,0))</f>
        <v/>
      </c>
      <c r="AN1662" s="8">
        <f>IF(($E$1662&lt;&gt;2)+($L$1662&lt;&gt;2)+($S$1662&lt;&gt;2)+($Z$1662&lt;&gt;2)+($AG$1662&lt;&gt;2)=0,2,IF((($E$1662&lt;&gt;2)*$E$1662+($L$1662&lt;&gt;2)*$L$1662+($S$1662&lt;&gt;2)*$S$1662+($Z$1662&lt;&gt;2)*$Z$1662+($AG$1662&lt;&gt;2)*$AG$1662)/(($E$1662&lt;&gt;2)+($L$1662&lt;&gt;2)+($S$1662&lt;&gt;2)+($Z$1662&lt;&gt;2)+($AG$1662&lt;&gt;2))&gt;=0.5,1,0))</f>
        <v/>
      </c>
      <c r="AO1662" s="8">
        <f>IF(($F$1662&lt;&gt;2)+($M$1662&lt;&gt;2)+($T$1662&lt;&gt;2)+($AA$1662&lt;&gt;2)+($AH$1662&lt;&gt;2)=0,2,IF((($F$1662&lt;&gt;2)*$F$1662+($M$1662&lt;&gt;2)*$M$1662+($T$1662&lt;&gt;2)*$T$1662+($AA$1662&lt;&gt;2)*$AA$1662+($AH$1662&lt;&gt;2)*$AH$1662)/(($F$1662&lt;&gt;2)+($M$1662&lt;&gt;2)+($T$1662&lt;&gt;2)+($AA$1662&lt;&gt;2)+($AH$1662&lt;&gt;2))&gt;=0.5,1,0))</f>
        <v/>
      </c>
      <c r="AP1662" s="8">
        <f>IF(($G$1662&lt;&gt;2)+($N$1662&lt;&gt;2)+($U$1662&lt;&gt;2)+($AB$1662&lt;&gt;2)+($AI$1662&lt;&gt;2)=0,2,IF((($G$1662&lt;&gt;2)*$G$1662+($N$1662&lt;&gt;2)*$N$1662+($U$1662&lt;&gt;2)*$U$1662+($AB$1662&lt;&gt;2)*$AB$1662+($AI$1662&lt;&gt;2)*$AI$1662)/(($G$1662&lt;&gt;2)+($N$1662&lt;&gt;2)+($U$1662&lt;&gt;2)+($AB$1662&lt;&gt;2)+($AI$1662&lt;&gt;2))&gt;=0.5,1,0))</f>
        <v/>
      </c>
      <c r="AR1662" s="16">
        <f>'Ground truth'!$B$7</f>
        <v/>
      </c>
      <c r="AS1662" s="16">
        <f>'Ground truth'!$C$7</f>
        <v/>
      </c>
      <c r="AT1662" s="16">
        <f>'Ground truth'!$D$7</f>
        <v/>
      </c>
      <c r="AU1662" s="16">
        <f>'Ground truth'!$E$7</f>
        <v/>
      </c>
      <c r="AV1662" s="16">
        <f>'Ground truth'!$F$7</f>
        <v/>
      </c>
      <c r="AW1662" s="16">
        <f>'Ground truth'!$G$7</f>
        <v/>
      </c>
    </row>
    <row r="1663">
      <c r="A1663" s="3" t="inlineStr">
        <is>
          <t>SOFTWARE</t>
        </is>
      </c>
      <c r="B1663" s="8" t="n">
        <v>0</v>
      </c>
      <c r="C1663" s="8" t="n">
        <v>1</v>
      </c>
      <c r="D1663" s="8" t="n">
        <v>1</v>
      </c>
      <c r="E1663" s="8" t="n">
        <v>0</v>
      </c>
      <c r="F1663" s="8" t="n">
        <v>1</v>
      </c>
      <c r="G1663" s="8" t="n">
        <v>1</v>
      </c>
      <c r="I1663" s="8" t="n">
        <v>1</v>
      </c>
      <c r="J1663" s="8" t="n">
        <v>1</v>
      </c>
      <c r="K1663" s="8" t="n">
        <v>1</v>
      </c>
      <c r="L1663" s="8" t="n">
        <v>1</v>
      </c>
      <c r="M1663" s="8" t="n">
        <v>1</v>
      </c>
      <c r="N1663" s="8" t="n">
        <v>1</v>
      </c>
      <c r="P1663" s="8" t="n">
        <v>0</v>
      </c>
      <c r="Q1663" s="8" t="n">
        <v>1</v>
      </c>
      <c r="R1663" s="8" t="n">
        <v>1</v>
      </c>
      <c r="S1663" s="8" t="n">
        <v>1</v>
      </c>
      <c r="T1663" s="8" t="n">
        <v>1</v>
      </c>
      <c r="U1663" s="8" t="n">
        <v>1</v>
      </c>
      <c r="W1663" s="8" t="n">
        <v>1</v>
      </c>
      <c r="X1663" s="8" t="n">
        <v>1</v>
      </c>
      <c r="Y1663" s="8" t="n">
        <v>1</v>
      </c>
      <c r="Z1663" s="8" t="n">
        <v>1</v>
      </c>
      <c r="AA1663" s="8" t="n">
        <v>1</v>
      </c>
      <c r="AB1663" s="8" t="n">
        <v>1</v>
      </c>
      <c r="AD1663" s="8" t="n">
        <v>1</v>
      </c>
      <c r="AE1663" s="8" t="n">
        <v>1</v>
      </c>
      <c r="AF1663" s="8" t="n">
        <v>1</v>
      </c>
      <c r="AG1663" s="8" t="n">
        <v>1</v>
      </c>
      <c r="AH1663" s="8" t="n">
        <v>1</v>
      </c>
      <c r="AI1663" s="8" t="n">
        <v>1</v>
      </c>
      <c r="AK1663" s="8">
        <f>IF(($B$1663&lt;&gt;2)+($I$1663&lt;&gt;2)+($P$1663&lt;&gt;2)+($W$1663&lt;&gt;2)+($AD$1663&lt;&gt;2)=0,2,IF((($B$1663&lt;&gt;2)*$B$1663+($I$1663&lt;&gt;2)*$I$1663+($P$1663&lt;&gt;2)*$P$1663+($W$1663&lt;&gt;2)*$W$1663+($AD$1663&lt;&gt;2)*$AD$1663)/(($B$1663&lt;&gt;2)+($I$1663&lt;&gt;2)+($P$1663&lt;&gt;2)+($W$1663&lt;&gt;2)+($AD$1663&lt;&gt;2))&gt;=0.5,1,0))</f>
        <v/>
      </c>
      <c r="AL1663" s="8">
        <f>IF(($C$1663&lt;&gt;2)+($J$1663&lt;&gt;2)+($Q$1663&lt;&gt;2)+($X$1663&lt;&gt;2)+($AE$1663&lt;&gt;2)=0,2,IF((($C$1663&lt;&gt;2)*$C$1663+($J$1663&lt;&gt;2)*$J$1663+($Q$1663&lt;&gt;2)*$Q$1663+($X$1663&lt;&gt;2)*$X$1663+($AE$1663&lt;&gt;2)*$AE$1663)/(($C$1663&lt;&gt;2)+($J$1663&lt;&gt;2)+($Q$1663&lt;&gt;2)+($X$1663&lt;&gt;2)+($AE$1663&lt;&gt;2))&gt;=0.5,1,0))</f>
        <v/>
      </c>
      <c r="AM1663" s="8">
        <f>IF(($D$1663&lt;&gt;2)+($K$1663&lt;&gt;2)+($R$1663&lt;&gt;2)+($Y$1663&lt;&gt;2)+($AF$1663&lt;&gt;2)=0,2,IF((($D$1663&lt;&gt;2)*$D$1663+($K$1663&lt;&gt;2)*$K$1663+($R$1663&lt;&gt;2)*$R$1663+($Y$1663&lt;&gt;2)*$Y$1663+($AF$1663&lt;&gt;2)*$AF$1663)/(($D$1663&lt;&gt;2)+($K$1663&lt;&gt;2)+($R$1663&lt;&gt;2)+($Y$1663&lt;&gt;2)+($AF$1663&lt;&gt;2))&gt;=0.5,1,0))</f>
        <v/>
      </c>
      <c r="AN1663" s="8">
        <f>IF(($E$1663&lt;&gt;2)+($L$1663&lt;&gt;2)+($S$1663&lt;&gt;2)+($Z$1663&lt;&gt;2)+($AG$1663&lt;&gt;2)=0,2,IF((($E$1663&lt;&gt;2)*$E$1663+($L$1663&lt;&gt;2)*$L$1663+($S$1663&lt;&gt;2)*$S$1663+($Z$1663&lt;&gt;2)*$Z$1663+($AG$1663&lt;&gt;2)*$AG$1663)/(($E$1663&lt;&gt;2)+($L$1663&lt;&gt;2)+($S$1663&lt;&gt;2)+($Z$1663&lt;&gt;2)+($AG$1663&lt;&gt;2))&gt;=0.5,1,0))</f>
        <v/>
      </c>
      <c r="AO1663" s="8">
        <f>IF(($F$1663&lt;&gt;2)+($M$1663&lt;&gt;2)+($T$1663&lt;&gt;2)+($AA$1663&lt;&gt;2)+($AH$1663&lt;&gt;2)=0,2,IF((($F$1663&lt;&gt;2)*$F$1663+($M$1663&lt;&gt;2)*$M$1663+($T$1663&lt;&gt;2)*$T$1663+($AA$1663&lt;&gt;2)*$AA$1663+($AH$1663&lt;&gt;2)*$AH$1663)/(($F$1663&lt;&gt;2)+($M$1663&lt;&gt;2)+($T$1663&lt;&gt;2)+($AA$1663&lt;&gt;2)+($AH$1663&lt;&gt;2))&gt;=0.5,1,0))</f>
        <v/>
      </c>
      <c r="AP1663" s="8">
        <f>IF(($G$1663&lt;&gt;2)+($N$1663&lt;&gt;2)+($U$1663&lt;&gt;2)+($AB$1663&lt;&gt;2)+($AI$1663&lt;&gt;2)=0,2,IF((($G$1663&lt;&gt;2)*$G$1663+($N$1663&lt;&gt;2)*$N$1663+($U$1663&lt;&gt;2)*$U$1663+($AB$1663&lt;&gt;2)*$AB$1663+($AI$1663&lt;&gt;2)*$AI$1663)/(($G$1663&lt;&gt;2)+($N$1663&lt;&gt;2)+($U$1663&lt;&gt;2)+($AB$1663&lt;&gt;2)+($AI$1663&lt;&gt;2))&gt;=0.5,1,0))</f>
        <v/>
      </c>
      <c r="AR1663" s="16">
        <f>'Ground truth'!$B$8</f>
        <v/>
      </c>
      <c r="AS1663" s="16">
        <f>'Ground truth'!$C$8</f>
        <v/>
      </c>
      <c r="AT1663" s="16">
        <f>'Ground truth'!$D$8</f>
        <v/>
      </c>
      <c r="AU1663" s="16">
        <f>'Ground truth'!$E$8</f>
        <v/>
      </c>
      <c r="AV1663" s="16">
        <f>'Ground truth'!$F$8</f>
        <v/>
      </c>
      <c r="AW1663" s="16">
        <f>'Ground truth'!$G$8</f>
        <v/>
      </c>
    </row>
    <row r="1665">
      <c r="A1665" s="17" t="inlineStr">
        <is>
          <t>metrics — confident-only (unsure excluded from denominators)</t>
        </is>
      </c>
      <c r="B1665" s="10" t="inlineStr">
        <is>
          <t>run 1</t>
        </is>
      </c>
      <c r="C1665" s="10" t="inlineStr">
        <is>
          <t>run 2</t>
        </is>
      </c>
      <c r="D1665" s="10" t="inlineStr">
        <is>
          <t>run 3</t>
        </is>
      </c>
      <c r="E1665" s="10" t="inlineStr">
        <is>
          <t>run 4</t>
        </is>
      </c>
      <c r="F1665" s="10" t="inlineStr">
        <is>
          <t>run 5</t>
        </is>
      </c>
      <c r="G1665" s="10" t="inlineStr">
        <is>
          <t>avg-matrix</t>
        </is>
      </c>
      <c r="H1665" s="10" t="inlineStr">
        <is>
          <t>mean</t>
        </is>
      </c>
      <c r="I1665" s="10" t="inlineStr">
        <is>
          <t>std (pop.)</t>
        </is>
      </c>
      <c r="J1665" s="17" t="inlineStr">
        <is>
          <t>notes</t>
        </is>
      </c>
    </row>
    <row r="1666">
      <c r="A1666" s="7" t="inlineStr">
        <is>
          <t>TP</t>
        </is>
      </c>
      <c r="B1666" s="7">
        <f>SUMPRODUCT(($B$1658:$G$1663=1)*('Ground truth'!$B$3:$G$8=1))</f>
        <v/>
      </c>
      <c r="C1666" s="7">
        <f>SUMPRODUCT(($I$1658:$N$1663=1)*('Ground truth'!$B$3:$G$8=1))</f>
        <v/>
      </c>
      <c r="D1666" s="7">
        <f>SUMPRODUCT(($P$1658:$U$1663=1)*('Ground truth'!$B$3:$G$8=1))</f>
        <v/>
      </c>
      <c r="E1666" s="7">
        <f>SUMPRODUCT(($W$1658:$AB$1663=1)*('Ground truth'!$B$3:$G$8=1))</f>
        <v/>
      </c>
      <c r="F1666" s="7">
        <f>SUMPRODUCT(($AD$1658:$AI$1663=1)*('Ground truth'!$B$3:$G$8=1))</f>
        <v/>
      </c>
      <c r="G1666" s="7">
        <f>SUMPRODUCT(($AK$1658:$AP$1663=1)*('Ground truth'!$B$3:$G$8=1))</f>
        <v/>
      </c>
      <c r="H1666" s="12">
        <f>AVERAGE($B$1666:$F$1666)</f>
        <v/>
      </c>
      <c r="I1666" s="12">
        <f>STDEV.P($B$1666:$F$1666)</f>
        <v/>
      </c>
    </row>
    <row r="1667">
      <c r="A1667" s="7" t="inlineStr">
        <is>
          <t>TN</t>
        </is>
      </c>
      <c r="B1667" s="7">
        <f>SUMPRODUCT(($B$1658:$G$1663=0)*('Ground truth'!$B$3:$G$8=0))</f>
        <v/>
      </c>
      <c r="C1667" s="7">
        <f>SUMPRODUCT(($I$1658:$N$1663=0)*('Ground truth'!$B$3:$G$8=0))</f>
        <v/>
      </c>
      <c r="D1667" s="7">
        <f>SUMPRODUCT(($P$1658:$U$1663=0)*('Ground truth'!$B$3:$G$8=0))</f>
        <v/>
      </c>
      <c r="E1667" s="7">
        <f>SUMPRODUCT(($W$1658:$AB$1663=0)*('Ground truth'!$B$3:$G$8=0))</f>
        <v/>
      </c>
      <c r="F1667" s="7">
        <f>SUMPRODUCT(($AD$1658:$AI$1663=0)*('Ground truth'!$B$3:$G$8=0))</f>
        <v/>
      </c>
      <c r="G1667" s="7">
        <f>SUMPRODUCT(($AK$1658:$AP$1663=0)*('Ground truth'!$B$3:$G$8=0))</f>
        <v/>
      </c>
      <c r="H1667" s="12">
        <f>AVERAGE($B$1667:$F$1667)</f>
        <v/>
      </c>
      <c r="I1667" s="12">
        <f>STDEV.P($B$1667:$F$1667)</f>
        <v/>
      </c>
    </row>
    <row r="1668">
      <c r="A1668" s="7" t="inlineStr">
        <is>
          <t>FP</t>
        </is>
      </c>
      <c r="B1668" s="7">
        <f>SUMPRODUCT(($B$1658:$G$1663=1)*('Ground truth'!$B$3:$G$8=0))</f>
        <v/>
      </c>
      <c r="C1668" s="7">
        <f>SUMPRODUCT(($I$1658:$N$1663=1)*('Ground truth'!$B$3:$G$8=0))</f>
        <v/>
      </c>
      <c r="D1668" s="7">
        <f>SUMPRODUCT(($P$1658:$U$1663=1)*('Ground truth'!$B$3:$G$8=0))</f>
        <v/>
      </c>
      <c r="E1668" s="7">
        <f>SUMPRODUCT(($W$1658:$AB$1663=1)*('Ground truth'!$B$3:$G$8=0))</f>
        <v/>
      </c>
      <c r="F1668" s="7">
        <f>SUMPRODUCT(($AD$1658:$AI$1663=1)*('Ground truth'!$B$3:$G$8=0))</f>
        <v/>
      </c>
      <c r="G1668" s="7">
        <f>SUMPRODUCT(($AK$1658:$AP$1663=1)*('Ground truth'!$B$3:$G$8=0))</f>
        <v/>
      </c>
      <c r="H1668" s="12">
        <f>AVERAGE($B$1668:$F$1668)</f>
        <v/>
      </c>
      <c r="I1668" s="12">
        <f>STDEV.P($B$1668:$F$1668)</f>
        <v/>
      </c>
    </row>
    <row r="1669">
      <c r="A1669" s="7" t="inlineStr">
        <is>
          <t>FN</t>
        </is>
      </c>
      <c r="B1669" s="7">
        <f>SUMPRODUCT(($B$1658:$G$1663=0)*('Ground truth'!$B$3:$G$8=1))</f>
        <v/>
      </c>
      <c r="C1669" s="7">
        <f>SUMPRODUCT(($I$1658:$N$1663=0)*('Ground truth'!$B$3:$G$8=1))</f>
        <v/>
      </c>
      <c r="D1669" s="7">
        <f>SUMPRODUCT(($P$1658:$U$1663=0)*('Ground truth'!$B$3:$G$8=1))</f>
        <v/>
      </c>
      <c r="E1669" s="7">
        <f>SUMPRODUCT(($W$1658:$AB$1663=0)*('Ground truth'!$B$3:$G$8=1))</f>
        <v/>
      </c>
      <c r="F1669" s="7">
        <f>SUMPRODUCT(($AD$1658:$AI$1663=0)*('Ground truth'!$B$3:$G$8=1))</f>
        <v/>
      </c>
      <c r="G1669" s="7">
        <f>SUMPRODUCT(($AK$1658:$AP$1663=0)*('Ground truth'!$B$3:$G$8=1))</f>
        <v/>
      </c>
      <c r="H1669" s="12">
        <f>AVERAGE($B$1669:$F$1669)</f>
        <v/>
      </c>
      <c r="I1669" s="12">
        <f>STDEV.P($B$1669:$F$1669)</f>
        <v/>
      </c>
    </row>
    <row r="1670">
      <c r="A1670" s="4" t="inlineStr">
        <is>
          <t>Precision</t>
        </is>
      </c>
      <c r="B1670" s="12">
        <f>IFERROR($B$1666/($B$1666+$B$1668),0)</f>
        <v/>
      </c>
      <c r="C1670" s="12">
        <f>IFERROR($C$1666/($C$1666+$C$1668),0)</f>
        <v/>
      </c>
      <c r="D1670" s="12">
        <f>IFERROR($D$1666/($D$1666+$D$1668),0)</f>
        <v/>
      </c>
      <c r="E1670" s="12">
        <f>IFERROR($E$1666/($E$1666+$E$1668),0)</f>
        <v/>
      </c>
      <c r="F1670" s="12">
        <f>IFERROR($F$1666/($F$1666+$F$1668),0)</f>
        <v/>
      </c>
      <c r="G1670" s="12">
        <f>IFERROR($G$1666/($G$1666+$G$1668),0)</f>
        <v/>
      </c>
      <c r="H1670" s="18">
        <f>AVERAGE($B$1670:$F$1670)</f>
        <v/>
      </c>
      <c r="I1670" s="18">
        <f>STDEV.P($B$1670:$F$1670)</f>
        <v/>
      </c>
    </row>
    <row r="1671">
      <c r="A1671" s="4" t="inlineStr">
        <is>
          <t>Recall</t>
        </is>
      </c>
      <c r="B1671" s="12">
        <f>IFERROR($B$1666/($B$1666+$B$1669),0)</f>
        <v/>
      </c>
      <c r="C1671" s="12">
        <f>IFERROR($C$1666/($C$1666+$C$1669),0)</f>
        <v/>
      </c>
      <c r="D1671" s="12">
        <f>IFERROR($D$1666/($D$1666+$D$1669),0)</f>
        <v/>
      </c>
      <c r="E1671" s="12">
        <f>IFERROR($E$1666/($E$1666+$E$1669),0)</f>
        <v/>
      </c>
      <c r="F1671" s="12">
        <f>IFERROR($F$1666/($F$1666+$F$1669),0)</f>
        <v/>
      </c>
      <c r="G1671" s="12">
        <f>IFERROR($G$1666/($G$1666+$G$1669),0)</f>
        <v/>
      </c>
      <c r="H1671" s="18">
        <f>AVERAGE($B$1671:$F$1671)</f>
        <v/>
      </c>
      <c r="I1671" s="18">
        <f>STDEV.P($B$1671:$F$1671)</f>
        <v/>
      </c>
    </row>
    <row r="1672">
      <c r="A1672" s="4" t="inlineStr">
        <is>
          <t>F1</t>
        </is>
      </c>
      <c r="B1672" s="12">
        <f>IFERROR(2*$B$1670*$B$1671/($B$1670+$B$1671),0)</f>
        <v/>
      </c>
      <c r="C1672" s="12">
        <f>IFERROR(2*$C$1670*$C$1671/($C$1670+$C$1671),0)</f>
        <v/>
      </c>
      <c r="D1672" s="12">
        <f>IFERROR(2*$D$1670*$D$1671/($D$1670+$D$1671),0)</f>
        <v/>
      </c>
      <c r="E1672" s="12">
        <f>IFERROR(2*$E$1670*$E$1671/($E$1670+$E$1671),0)</f>
        <v/>
      </c>
      <c r="F1672" s="12">
        <f>IFERROR(2*$F$1670*$F$1671/($F$1670+$F$1671),0)</f>
        <v/>
      </c>
      <c r="G1672" s="12">
        <f>IFERROR(2*$G$1670*$G$1671/($G$1670+$G$1671),0)</f>
        <v/>
      </c>
      <c r="H1672" s="18">
        <f>AVERAGE($B$1672:$F$1672)</f>
        <v/>
      </c>
      <c r="I1672" s="18">
        <f>STDEV.P($B$1672:$F$1672)</f>
        <v/>
      </c>
    </row>
    <row r="1673">
      <c r="A1673" s="4" t="inlineStr">
        <is>
          <t>Accuracy</t>
        </is>
      </c>
      <c r="B1673" s="12">
        <f>IFERROR(($B$1666+$B$1667)/($B$1666+$B$1667+$B$1668+$B$1669),0)</f>
        <v/>
      </c>
      <c r="C1673" s="12">
        <f>IFERROR(($C$1666+$C$1667)/($C$1666+$C$1667+$C$1668+$C$1669),0)</f>
        <v/>
      </c>
      <c r="D1673" s="12">
        <f>IFERROR(($D$1666+$D$1667)/($D$1666+$D$1667+$D$1668+$D$1669),0)</f>
        <v/>
      </c>
      <c r="E1673" s="12">
        <f>IFERROR(($E$1666+$E$1667)/($E$1666+$E$1667+$E$1668+$E$1669),0)</f>
        <v/>
      </c>
      <c r="F1673" s="12">
        <f>IFERROR(($F$1666+$F$1667)/($F$1666+$F$1667+$F$1668+$F$1669),0)</f>
        <v/>
      </c>
      <c r="G1673" s="12">
        <f>IFERROR(($G$1666+$G$1667)/($G$1666+$G$1667+$G$1668+$G$1669),0)</f>
        <v/>
      </c>
      <c r="H1673" s="18">
        <f>AVERAGE($B$1673:$F$1673)</f>
        <v/>
      </c>
      <c r="I1673" s="18">
        <f>STDEV.P($B$1673:$F$1673)</f>
        <v/>
      </c>
    </row>
    <row r="1674">
      <c r="A1674" s="4" t="inlineStr">
        <is>
          <t>Edit distance</t>
        </is>
      </c>
      <c r="B1674" s="12">
        <f>SUMPRODUCT(ABS('Ground truth'!$B$3:$G$8-$B$1658:$G$1663))</f>
        <v/>
      </c>
      <c r="C1674" s="12">
        <f>SUMPRODUCT(ABS('Ground truth'!$B$3:$G$8-$I$1658:$N$1663))</f>
        <v/>
      </c>
      <c r="D1674" s="12">
        <f>SUMPRODUCT(ABS('Ground truth'!$B$3:$G$8-$P$1658:$U$1663))</f>
        <v/>
      </c>
      <c r="E1674" s="12">
        <f>SUMPRODUCT(ABS('Ground truth'!$B$3:$G$8-$W$1658:$AB$1663))</f>
        <v/>
      </c>
      <c r="F1674" s="12">
        <f>SUMPRODUCT(ABS('Ground truth'!$B$3:$G$8-$AD$1658:$AI$1663))</f>
        <v/>
      </c>
      <c r="G1674" s="12">
        <f>SUMPRODUCT(ABS('Ground truth'!$B$3:$G$8-$AK$1658:$AP$1663))</f>
        <v/>
      </c>
      <c r="H1674" s="18">
        <f>AVERAGE($B$1674:$F$1674)</f>
        <v/>
      </c>
      <c r="I1674" s="18">
        <f>STDEV.P($B$1674:$F$1674)</f>
        <v/>
      </c>
    </row>
    <row r="1675">
      <c r="A1675" s="4" t="inlineStr">
        <is>
          <t>Spectral distance</t>
        </is>
      </c>
      <c r="B1675" s="12">
        <f>SQRT(SUMPRODUCT(('Ground truth'!$J$3:$J$8-$B$1685:$B$1690)^2))</f>
        <v/>
      </c>
      <c r="C1675" s="12">
        <f>SQRT(SUMPRODUCT(('Ground truth'!$J$3:$J$8-$C$1685:$C$1690)^2))</f>
        <v/>
      </c>
      <c r="D1675" s="12">
        <f>SQRT(SUMPRODUCT(('Ground truth'!$J$3:$J$8-$D$1685:$D$1690)^2))</f>
        <v/>
      </c>
      <c r="E1675" s="12">
        <f>SQRT(SUMPRODUCT(('Ground truth'!$J$3:$J$8-$E$1685:$E$1690)^2))</f>
        <v/>
      </c>
      <c r="F1675" s="12">
        <f>SQRT(SUMPRODUCT(('Ground truth'!$J$3:$J$8-$F$1685:$F$1690)^2))</f>
        <v/>
      </c>
      <c r="G1675" s="12">
        <f>SQRT(SUMPRODUCT(('Ground truth'!$J$3:$J$8-$G$1685:$G$1690)^2))</f>
        <v/>
      </c>
      <c r="H1675" s="18">
        <f>AVERAGE($B$1675:$F$1675)</f>
        <v/>
      </c>
      <c r="I1675" s="18">
        <f>STDEV.P($B$1675:$F$1675)</f>
        <v/>
      </c>
    </row>
    <row r="1676">
      <c r="A1676" s="4" t="inlineStr">
        <is>
          <t>Unsure cells</t>
        </is>
      </c>
      <c r="B1676" s="7">
        <f>COUNTIF($B$1658:$G$1663,2)</f>
        <v/>
      </c>
      <c r="C1676" s="7">
        <f>COUNTIF($I$1658:$N$1663,2)</f>
        <v/>
      </c>
      <c r="D1676" s="7">
        <f>COUNTIF($P$1658:$U$1663,2)</f>
        <v/>
      </c>
      <c r="E1676" s="7">
        <f>COUNTIF($W$1658:$AB$1663,2)</f>
        <v/>
      </c>
      <c r="F1676" s="7">
        <f>COUNTIF($AD$1658:$AI$1663,2)</f>
        <v/>
      </c>
      <c r="G1676" s="7">
        <f>COUNTIF($AK$1658:$AP$1663,2)</f>
        <v/>
      </c>
      <c r="H1676" s="12">
        <f>AVERAGE($B$1676:$F$1676)</f>
        <v/>
      </c>
      <c r="I1676" s="12">
        <f>STDEV.P($B$1676:$F$1676)</f>
        <v/>
      </c>
    </row>
    <row r="1677">
      <c r="A1677" s="3" t="inlineStr">
        <is>
          <t>eigenvalues (real part, numpy order; pasted)</t>
        </is>
      </c>
    </row>
    <row r="1678">
      <c r="A1678" s="3" t="inlineStr">
        <is>
          <t xml:space="preserve">  λ1</t>
        </is>
      </c>
      <c r="B1678" s="19" t="n">
        <v>1</v>
      </c>
      <c r="C1678" s="19" t="n">
        <v>6.000000000000001</v>
      </c>
      <c r="D1678" s="19" t="n">
        <v>1</v>
      </c>
      <c r="E1678" s="19" t="n">
        <v>6.000000000000001</v>
      </c>
      <c r="F1678" s="19" t="n">
        <v>6.000000000000001</v>
      </c>
      <c r="G1678" s="19" t="n">
        <v>6.000000000000001</v>
      </c>
    </row>
    <row r="1679">
      <c r="A1679" s="3" t="inlineStr">
        <is>
          <t xml:space="preserve">  λ2</t>
        </is>
      </c>
      <c r="B1679" s="19" t="n">
        <v>3.813606502648331</v>
      </c>
      <c r="C1679" s="19" t="n">
        <v>-4.386334140049162e-48</v>
      </c>
      <c r="D1679" s="19" t="n">
        <v>3.935432331970026</v>
      </c>
      <c r="E1679" s="19" t="n">
        <v>-4.386334140049162e-48</v>
      </c>
      <c r="F1679" s="19" t="n">
        <v>-4.386334140049162e-48</v>
      </c>
      <c r="G1679" s="19" t="n">
        <v>-4.386334140049162e-48</v>
      </c>
    </row>
    <row r="1680">
      <c r="A1680" s="3" t="inlineStr">
        <is>
          <t xml:space="preserve">  λ3</t>
        </is>
      </c>
      <c r="B1680" s="19" t="n">
        <v>-0.3429230827771707</v>
      </c>
      <c r="C1680" s="19" t="n">
        <v>0</v>
      </c>
      <c r="D1680" s="19" t="n">
        <v>0.5374015770252256</v>
      </c>
      <c r="E1680" s="19" t="n">
        <v>0</v>
      </c>
      <c r="F1680" s="19" t="n">
        <v>0</v>
      </c>
      <c r="G1680" s="19" t="n">
        <v>0</v>
      </c>
    </row>
    <row r="1681">
      <c r="A1681" s="3" t="inlineStr">
        <is>
          <t xml:space="preserve">  λ4</t>
        </is>
      </c>
      <c r="B1681" s="19" t="n">
        <v>-1.865564213277908e-16</v>
      </c>
      <c r="C1681" s="19" t="n">
        <v>1.368455531567204e-48</v>
      </c>
      <c r="D1681" s="19" t="n">
        <v>-3.980796496816246e-16</v>
      </c>
      <c r="E1681" s="19" t="n">
        <v>1.368455531567204e-48</v>
      </c>
      <c r="F1681" s="19" t="n">
        <v>1.368455531567204e-48</v>
      </c>
      <c r="G1681" s="19" t="n">
        <v>1.368455531567204e-48</v>
      </c>
    </row>
    <row r="1682">
      <c r="A1682" s="3" t="inlineStr">
        <is>
          <t xml:space="preserve">  λ5</t>
        </is>
      </c>
      <c r="B1682" s="19" t="n">
        <v>1.529316580128839</v>
      </c>
      <c r="C1682" s="19" t="n">
        <v>1.370485732619968e-80</v>
      </c>
      <c r="D1682" s="19" t="n">
        <v>-0.4728339089952554</v>
      </c>
      <c r="E1682" s="19" t="n">
        <v>1.370485732619968e-80</v>
      </c>
      <c r="F1682" s="19" t="n">
        <v>1.370485732619968e-80</v>
      </c>
      <c r="G1682" s="19" t="n">
        <v>1.370485732619968e-80</v>
      </c>
    </row>
    <row r="1683">
      <c r="A1683" s="3" t="inlineStr">
        <is>
          <t xml:space="preserve">  λ6</t>
        </is>
      </c>
      <c r="B1683" s="19" t="n">
        <v>0</v>
      </c>
      <c r="C1683" s="19" t="n">
        <v>1.370485732619968e-80</v>
      </c>
      <c r="D1683" s="19" t="n">
        <v>0.9999999999999996</v>
      </c>
      <c r="E1683" s="19" t="n">
        <v>1.370485732619968e-80</v>
      </c>
      <c r="F1683" s="19" t="n">
        <v>1.370485732619968e-80</v>
      </c>
      <c r="G1683" s="19" t="n">
        <v>1.370485732619968e-80</v>
      </c>
    </row>
    <row r="1684">
      <c r="A1684" s="3" t="inlineStr">
        <is>
          <t>eigenvalues sorted desc (LARGE)</t>
        </is>
      </c>
    </row>
    <row r="1685">
      <c r="A1685" s="3" t="inlineStr">
        <is>
          <t xml:space="preserve">  λ(1)</t>
        </is>
      </c>
      <c r="B1685" s="19">
        <f>LARGE($B$1678:$B$1683,1)</f>
        <v/>
      </c>
      <c r="C1685" s="19">
        <f>LARGE($C$1678:$C$1683,1)</f>
        <v/>
      </c>
      <c r="D1685" s="19">
        <f>LARGE($D$1678:$D$1683,1)</f>
        <v/>
      </c>
      <c r="E1685" s="19">
        <f>LARGE($E$1678:$E$1683,1)</f>
        <v/>
      </c>
      <c r="F1685" s="19">
        <f>LARGE($F$1678:$F$1683,1)</f>
        <v/>
      </c>
      <c r="G1685" s="19">
        <f>LARGE($G$1678:$G$1683,1)</f>
        <v/>
      </c>
    </row>
    <row r="1686">
      <c r="A1686" s="3" t="inlineStr">
        <is>
          <t xml:space="preserve">  λ(2)</t>
        </is>
      </c>
      <c r="B1686" s="19">
        <f>LARGE($B$1678:$B$1683,2)</f>
        <v/>
      </c>
      <c r="C1686" s="19">
        <f>LARGE($C$1678:$C$1683,2)</f>
        <v/>
      </c>
      <c r="D1686" s="19">
        <f>LARGE($D$1678:$D$1683,2)</f>
        <v/>
      </c>
      <c r="E1686" s="19">
        <f>LARGE($E$1678:$E$1683,2)</f>
        <v/>
      </c>
      <c r="F1686" s="19">
        <f>LARGE($F$1678:$F$1683,2)</f>
        <v/>
      </c>
      <c r="G1686" s="19">
        <f>LARGE($G$1678:$G$1683,2)</f>
        <v/>
      </c>
    </row>
    <row r="1687">
      <c r="A1687" s="3" t="inlineStr">
        <is>
          <t xml:space="preserve">  λ(3)</t>
        </is>
      </c>
      <c r="B1687" s="19">
        <f>LARGE($B$1678:$B$1683,3)</f>
        <v/>
      </c>
      <c r="C1687" s="19">
        <f>LARGE($C$1678:$C$1683,3)</f>
        <v/>
      </c>
      <c r="D1687" s="19">
        <f>LARGE($D$1678:$D$1683,3)</f>
        <v/>
      </c>
      <c r="E1687" s="19">
        <f>LARGE($E$1678:$E$1683,3)</f>
        <v/>
      </c>
      <c r="F1687" s="19">
        <f>LARGE($F$1678:$F$1683,3)</f>
        <v/>
      </c>
      <c r="G1687" s="19">
        <f>LARGE($G$1678:$G$1683,3)</f>
        <v/>
      </c>
    </row>
    <row r="1688">
      <c r="A1688" s="3" t="inlineStr">
        <is>
          <t xml:space="preserve">  λ(4)</t>
        </is>
      </c>
      <c r="B1688" s="19">
        <f>LARGE($B$1678:$B$1683,4)</f>
        <v/>
      </c>
      <c r="C1688" s="19">
        <f>LARGE($C$1678:$C$1683,4)</f>
        <v/>
      </c>
      <c r="D1688" s="19">
        <f>LARGE($D$1678:$D$1683,4)</f>
        <v/>
      </c>
      <c r="E1688" s="19">
        <f>LARGE($E$1678:$E$1683,4)</f>
        <v/>
      </c>
      <c r="F1688" s="19">
        <f>LARGE($F$1678:$F$1683,4)</f>
        <v/>
      </c>
      <c r="G1688" s="19">
        <f>LARGE($G$1678:$G$1683,4)</f>
        <v/>
      </c>
    </row>
    <row r="1689">
      <c r="A1689" s="3" t="inlineStr">
        <is>
          <t xml:space="preserve">  λ(5)</t>
        </is>
      </c>
      <c r="B1689" s="19">
        <f>LARGE($B$1678:$B$1683,5)</f>
        <v/>
      </c>
      <c r="C1689" s="19">
        <f>LARGE($C$1678:$C$1683,5)</f>
        <v/>
      </c>
      <c r="D1689" s="19">
        <f>LARGE($D$1678:$D$1683,5)</f>
        <v/>
      </c>
      <c r="E1689" s="19">
        <f>LARGE($E$1678:$E$1683,5)</f>
        <v/>
      </c>
      <c r="F1689" s="19">
        <f>LARGE($F$1678:$F$1683,5)</f>
        <v/>
      </c>
      <c r="G1689" s="19">
        <f>LARGE($G$1678:$G$1683,5)</f>
        <v/>
      </c>
    </row>
    <row r="1690">
      <c r="A1690" s="3" t="inlineStr">
        <is>
          <t xml:space="preserve">  λ(6)</t>
        </is>
      </c>
      <c r="B1690" s="19">
        <f>LARGE($B$1678:$B$1683,6)</f>
        <v/>
      </c>
      <c r="C1690" s="19">
        <f>LARGE($C$1678:$C$1683,6)</f>
        <v/>
      </c>
      <c r="D1690" s="19">
        <f>LARGE($D$1678:$D$1683,6)</f>
        <v/>
      </c>
      <c r="E1690" s="19">
        <f>LARGE($E$1678:$E$1683,6)</f>
        <v/>
      </c>
      <c r="F1690" s="19">
        <f>LARGE($F$1678:$F$1683,6)</f>
        <v/>
      </c>
      <c r="G1690" s="19">
        <f>LARGE($G$1678:$G$1683,6)</f>
        <v/>
      </c>
    </row>
    <row r="1691">
      <c r="A1691" s="3" t="inlineStr">
        <is>
          <t>check: Σeig − trace (→0)</t>
        </is>
      </c>
      <c r="B1691" s="3">
        <f>ROUND(SUM($B$1678:$B$1683)-($B$1658+$C$1659+$D$1660+$E$1661+$F$1662+$G$1663),6)</f>
        <v/>
      </c>
      <c r="C1691" s="3">
        <f>ROUND(SUM($C$1678:$C$1683)-($I$1658+$J$1659+$K$1660+$L$1661+$M$1662+$N$1663),6)</f>
        <v/>
      </c>
      <c r="D1691" s="3">
        <f>ROUND(SUM($D$1678:$D$1683)-($P$1658+$Q$1659+$R$1660+$S$1661+$T$1662+$U$1663),6)</f>
        <v/>
      </c>
      <c r="E1691" s="3">
        <f>ROUND(SUM($E$1678:$E$1683)-($W$1658+$X$1659+$Y$1660+$Z$1661+$AA$1662+$AB$1663),6)</f>
        <v/>
      </c>
      <c r="F1691" s="3">
        <f>ROUND(SUM($F$1678:$F$1683)-($AD$1658+$AE$1659+$AF$1660+$AG$1661+$AH$1662+$AI$1663),6)</f>
        <v/>
      </c>
      <c r="G1691" s="3">
        <f>ROUND(SUM($G$1678:$G$1683)-($AK$1658+$AL$1659+$AM$1660+$AN$1661+$AO$1662+$AP$1663),6)</f>
        <v/>
      </c>
    </row>
    <row r="1692">
      <c r="A1692" s="3" t="inlineStr">
        <is>
          <t>check: Πeig − det (→0)</t>
        </is>
      </c>
      <c r="B1692" s="3">
        <f>ROUND(MDETERM($B$1658:$G$1663)-PRODUCT($B$1678:$B$1683),6)</f>
        <v/>
      </c>
      <c r="C1692" s="3">
        <f>ROUND(MDETERM($I$1658:$N$1663)-PRODUCT($C$1678:$C$1683),6)</f>
        <v/>
      </c>
      <c r="D1692" s="3">
        <f>ROUND(MDETERM($P$1658:$U$1663)-PRODUCT($D$1678:$D$1683),6)</f>
        <v/>
      </c>
      <c r="E1692" s="3">
        <f>ROUND(MDETERM($W$1658:$AB$1663)-PRODUCT($E$1678:$E$1683),6)</f>
        <v/>
      </c>
      <c r="F1692" s="3">
        <f>ROUND(MDETERM($AD$1658:$AI$1663)-PRODUCT($F$1678:$F$1683),6)</f>
        <v/>
      </c>
      <c r="G1692" s="3">
        <f>ROUND(MDETERM($AK$1658:$AP$1663)-PRODUCT($G$1678:$G$1683),6)</f>
        <v/>
      </c>
    </row>
    <row r="1693">
      <c r="A1693" s="3" t="inlineStr">
        <is>
          <t>complex eigenvalues?</t>
        </is>
      </c>
      <c r="B1693" s="3" t="inlineStr"/>
      <c r="C1693" s="3" t="inlineStr"/>
      <c r="D1693" s="3" t="inlineStr"/>
      <c r="E1693" s="3" t="inlineStr"/>
      <c r="F1693" s="3" t="inlineStr"/>
      <c r="G1693" s="3" t="inlineStr"/>
    </row>
    <row r="1694">
      <c r="A1694" s="3" t="inlineStr">
        <is>
          <t>check: det(M − λᵢI) per sorted λ (→0)</t>
        </is>
      </c>
    </row>
    <row r="1695">
      <c r="A1695" s="3" t="inlineStr">
        <is>
          <t xml:space="preserve">  det(M − λ(1)I)</t>
        </is>
      </c>
      <c r="B1695" s="3">
        <f t="array" ref="B1695">ROUND(MDETERM($B$1658:$G$1663-$B$1685*MUNIT(6)),6)</f>
        <v/>
      </c>
      <c r="C1695" s="3">
        <f t="array" ref="C1695">ROUND(MDETERM($I$1658:$N$1663-$C$1685*MUNIT(6)),6)</f>
        <v/>
      </c>
      <c r="D1695" s="3">
        <f t="array" ref="D1695">ROUND(MDETERM($P$1658:$U$1663-$D$1685*MUNIT(6)),6)</f>
        <v/>
      </c>
      <c r="E1695" s="3">
        <f t="array" ref="E1695">ROUND(MDETERM($W$1658:$AB$1663-$E$1685*MUNIT(6)),6)</f>
        <v/>
      </c>
      <c r="F1695" s="3">
        <f t="array" ref="F1695">ROUND(MDETERM($AD$1658:$AI$1663-$F$1685*MUNIT(6)),6)</f>
        <v/>
      </c>
      <c r="G1695" s="3">
        <f t="array" ref="G1695">ROUND(MDETERM($AK$1658:$AP$1663-$G$1685*MUNIT(6)),6)</f>
        <v/>
      </c>
    </row>
    <row r="1696">
      <c r="A1696" s="3" t="inlineStr">
        <is>
          <t xml:space="preserve">  det(M − λ(2)I)</t>
        </is>
      </c>
      <c r="B1696" s="3">
        <f t="array" ref="B1696">ROUND(MDETERM($B$1658:$G$1663-$B$1686*MUNIT(6)),6)</f>
        <v/>
      </c>
      <c r="C1696" s="3">
        <f t="array" ref="C1696">ROUND(MDETERM($I$1658:$N$1663-$C$1686*MUNIT(6)),6)</f>
        <v/>
      </c>
      <c r="D1696" s="3">
        <f t="array" ref="D1696">ROUND(MDETERM($P$1658:$U$1663-$D$1686*MUNIT(6)),6)</f>
        <v/>
      </c>
      <c r="E1696" s="3">
        <f t="array" ref="E1696">ROUND(MDETERM($W$1658:$AB$1663-$E$1686*MUNIT(6)),6)</f>
        <v/>
      </c>
      <c r="F1696" s="3">
        <f t="array" ref="F1696">ROUND(MDETERM($AD$1658:$AI$1663-$F$1686*MUNIT(6)),6)</f>
        <v/>
      </c>
      <c r="G1696" s="3">
        <f t="array" ref="G1696">ROUND(MDETERM($AK$1658:$AP$1663-$G$1686*MUNIT(6)),6)</f>
        <v/>
      </c>
    </row>
    <row r="1697">
      <c r="A1697" s="3" t="inlineStr">
        <is>
          <t xml:space="preserve">  det(M − λ(3)I)</t>
        </is>
      </c>
      <c r="B1697" s="3">
        <f t="array" ref="B1697">ROUND(MDETERM($B$1658:$G$1663-$B$1687*MUNIT(6)),6)</f>
        <v/>
      </c>
      <c r="C1697" s="3">
        <f t="array" ref="C1697">ROUND(MDETERM($I$1658:$N$1663-$C$1687*MUNIT(6)),6)</f>
        <v/>
      </c>
      <c r="D1697" s="3">
        <f t="array" ref="D1697">ROUND(MDETERM($P$1658:$U$1663-$D$1687*MUNIT(6)),6)</f>
        <v/>
      </c>
      <c r="E1697" s="3">
        <f t="array" ref="E1697">ROUND(MDETERM($W$1658:$AB$1663-$E$1687*MUNIT(6)),6)</f>
        <v/>
      </c>
      <c r="F1697" s="3">
        <f t="array" ref="F1697">ROUND(MDETERM($AD$1658:$AI$1663-$F$1687*MUNIT(6)),6)</f>
        <v/>
      </c>
      <c r="G1697" s="3">
        <f t="array" ref="G1697">ROUND(MDETERM($AK$1658:$AP$1663-$G$1687*MUNIT(6)),6)</f>
        <v/>
      </c>
    </row>
    <row r="1698">
      <c r="A1698" s="3" t="inlineStr">
        <is>
          <t xml:space="preserve">  det(M − λ(4)I)</t>
        </is>
      </c>
      <c r="B1698" s="3">
        <f t="array" ref="B1698">ROUND(MDETERM($B$1658:$G$1663-$B$1688*MUNIT(6)),6)</f>
        <v/>
      </c>
      <c r="C1698" s="3">
        <f t="array" ref="C1698">ROUND(MDETERM($I$1658:$N$1663-$C$1688*MUNIT(6)),6)</f>
        <v/>
      </c>
      <c r="D1698" s="3">
        <f t="array" ref="D1698">ROUND(MDETERM($P$1658:$U$1663-$D$1688*MUNIT(6)),6)</f>
        <v/>
      </c>
      <c r="E1698" s="3">
        <f t="array" ref="E1698">ROUND(MDETERM($W$1658:$AB$1663-$E$1688*MUNIT(6)),6)</f>
        <v/>
      </c>
      <c r="F1698" s="3">
        <f t="array" ref="F1698">ROUND(MDETERM($AD$1658:$AI$1663-$F$1688*MUNIT(6)),6)</f>
        <v/>
      </c>
      <c r="G1698" s="3">
        <f t="array" ref="G1698">ROUND(MDETERM($AK$1658:$AP$1663-$G$1688*MUNIT(6)),6)</f>
        <v/>
      </c>
    </row>
    <row r="1699">
      <c r="A1699" s="3" t="inlineStr">
        <is>
          <t xml:space="preserve">  det(M − λ(5)I)</t>
        </is>
      </c>
      <c r="B1699" s="3">
        <f t="array" ref="B1699">ROUND(MDETERM($B$1658:$G$1663-$B$1689*MUNIT(6)),6)</f>
        <v/>
      </c>
      <c r="C1699" s="3">
        <f t="array" ref="C1699">ROUND(MDETERM($I$1658:$N$1663-$C$1689*MUNIT(6)),6)</f>
        <v/>
      </c>
      <c r="D1699" s="3">
        <f t="array" ref="D1699">ROUND(MDETERM($P$1658:$U$1663-$D$1689*MUNIT(6)),6)</f>
        <v/>
      </c>
      <c r="E1699" s="3">
        <f t="array" ref="E1699">ROUND(MDETERM($W$1658:$AB$1663-$E$1689*MUNIT(6)),6)</f>
        <v/>
      </c>
      <c r="F1699" s="3">
        <f t="array" ref="F1699">ROUND(MDETERM($AD$1658:$AI$1663-$F$1689*MUNIT(6)),6)</f>
        <v/>
      </c>
      <c r="G1699" s="3">
        <f t="array" ref="G1699">ROUND(MDETERM($AK$1658:$AP$1663-$G$1689*MUNIT(6)),6)</f>
        <v/>
      </c>
    </row>
    <row r="1700">
      <c r="A1700" s="3" t="inlineStr">
        <is>
          <t xml:space="preserve">  det(M − λ(6)I)</t>
        </is>
      </c>
      <c r="B1700" s="3">
        <f t="array" ref="B1700">ROUND(MDETERM($B$1658:$G$1663-$B$1690*MUNIT(6)),6)</f>
        <v/>
      </c>
      <c r="C1700" s="3">
        <f t="array" ref="C1700">ROUND(MDETERM($I$1658:$N$1663-$C$1690*MUNIT(6)),6)</f>
        <v/>
      </c>
      <c r="D1700" s="3">
        <f t="array" ref="D1700">ROUND(MDETERM($P$1658:$U$1663-$D$1690*MUNIT(6)),6)</f>
        <v/>
      </c>
      <c r="E1700" s="3">
        <f t="array" ref="E1700">ROUND(MDETERM($W$1658:$AB$1663-$E$1690*MUNIT(6)),6)</f>
        <v/>
      </c>
      <c r="F1700" s="3">
        <f t="array" ref="F1700">ROUND(MDETERM($AD$1658:$AI$1663-$F$1690*MUNIT(6)),6)</f>
        <v/>
      </c>
      <c r="G1700" s="3">
        <f t="array" ref="G1700">ROUND(MDETERM($AK$1658:$AP$1663-$G$1690*MUNIT(6)),6)</f>
        <v/>
      </c>
    </row>
    <row r="1704" ht="16" customHeight="1">
      <c r="A1704" s="14" t="inlineStr">
        <is>
          <t>GraphRAG R1-R2 | mixtral:8x22b</t>
        </is>
      </c>
      <c r="B1704" s="9" t="inlineStr">
        <is>
          <t>run 1 (raw, pasted)</t>
        </is>
      </c>
      <c r="I1704" s="9" t="inlineStr">
        <is>
          <t>run 2 (raw, pasted)</t>
        </is>
      </c>
      <c r="P1704" s="9" t="inlineStr">
        <is>
          <t>run 3 (raw, pasted)</t>
        </is>
      </c>
      <c r="W1704" s="9" t="inlineStr">
        <is>
          <t>run 4 (raw, pasted)</t>
        </is>
      </c>
      <c r="AD1704" s="9" t="inlineStr">
        <is>
          <t>run 5 (raw, pasted)</t>
        </is>
      </c>
      <c r="AK1704" s="9" t="inlineStr">
        <is>
          <t>Step2 average matrix (formula)</t>
        </is>
      </c>
      <c r="AR1704" s="9" t="inlineStr">
        <is>
          <t>ground truth (reference)</t>
        </is>
      </c>
    </row>
    <row r="1705" ht="60" customHeight="1">
      <c r="B1705" s="15" t="inlineStr">
        <is>
          <t>Payload</t>
        </is>
      </c>
      <c r="C1705" s="15" t="inlineStr">
        <is>
          <t>Communication System</t>
        </is>
      </c>
      <c r="D1705" s="15" t="inlineStr">
        <is>
          <t>Power System</t>
        </is>
      </c>
      <c r="E1705" s="15" t="inlineStr">
        <is>
          <t>Attitude Determination and Control System</t>
        </is>
      </c>
      <c r="F1705" s="15" t="inlineStr">
        <is>
          <t>On-Board Computer</t>
        </is>
      </c>
      <c r="G1705" s="15" t="inlineStr">
        <is>
          <t>Structure</t>
        </is>
      </c>
      <c r="I1705" s="15" t="inlineStr">
        <is>
          <t>Payload</t>
        </is>
      </c>
      <c r="J1705" s="15" t="inlineStr">
        <is>
          <t>Communication System</t>
        </is>
      </c>
      <c r="K1705" s="15" t="inlineStr">
        <is>
          <t>Power System</t>
        </is>
      </c>
      <c r="L1705" s="15" t="inlineStr">
        <is>
          <t>Attitude Determination and Control System</t>
        </is>
      </c>
      <c r="M1705" s="15" t="inlineStr">
        <is>
          <t>On-Board Computer</t>
        </is>
      </c>
      <c r="N1705" s="15" t="inlineStr">
        <is>
          <t>Structure</t>
        </is>
      </c>
      <c r="P1705" s="15" t="inlineStr">
        <is>
          <t>Payload</t>
        </is>
      </c>
      <c r="Q1705" s="15" t="inlineStr">
        <is>
          <t>Communication System</t>
        </is>
      </c>
      <c r="R1705" s="15" t="inlineStr">
        <is>
          <t>Power System</t>
        </is>
      </c>
      <c r="S1705" s="15" t="inlineStr">
        <is>
          <t>Attitude Determination and Control System</t>
        </is>
      </c>
      <c r="T1705" s="15" t="inlineStr">
        <is>
          <t>On-Board Computer</t>
        </is>
      </c>
      <c r="U1705" s="15" t="inlineStr">
        <is>
          <t>Structure</t>
        </is>
      </c>
      <c r="W1705" s="15" t="inlineStr">
        <is>
          <t>Payload</t>
        </is>
      </c>
      <c r="X1705" s="15" t="inlineStr">
        <is>
          <t>Communication System</t>
        </is>
      </c>
      <c r="Y1705" s="15" t="inlineStr">
        <is>
          <t>Power System</t>
        </is>
      </c>
      <c r="Z1705" s="15" t="inlineStr">
        <is>
          <t>Attitude Determination and Control System</t>
        </is>
      </c>
      <c r="AA1705" s="15" t="inlineStr">
        <is>
          <t>On-Board Computer</t>
        </is>
      </c>
      <c r="AB1705" s="15" t="inlineStr">
        <is>
          <t>Structure</t>
        </is>
      </c>
      <c r="AD1705" s="15" t="inlineStr">
        <is>
          <t>Payload</t>
        </is>
      </c>
      <c r="AE1705" s="15" t="inlineStr">
        <is>
          <t>Communication System</t>
        </is>
      </c>
      <c r="AF1705" s="15" t="inlineStr">
        <is>
          <t>Power System</t>
        </is>
      </c>
      <c r="AG1705" s="15" t="inlineStr">
        <is>
          <t>Attitude Determination and Control System</t>
        </is>
      </c>
      <c r="AH1705" s="15" t="inlineStr">
        <is>
          <t>On-Board Computer</t>
        </is>
      </c>
      <c r="AI1705" s="15" t="inlineStr">
        <is>
          <t>Structure</t>
        </is>
      </c>
      <c r="AK1705" s="15" t="inlineStr">
        <is>
          <t>Payload</t>
        </is>
      </c>
      <c r="AL1705" s="15" t="inlineStr">
        <is>
          <t>Communication System</t>
        </is>
      </c>
      <c r="AM1705" s="15" t="inlineStr">
        <is>
          <t>Power System</t>
        </is>
      </c>
      <c r="AN1705" s="15" t="inlineStr">
        <is>
          <t>Attitude Determination and Control System</t>
        </is>
      </c>
      <c r="AO1705" s="15" t="inlineStr">
        <is>
          <t>On-Board Computer</t>
        </is>
      </c>
      <c r="AP1705" s="15" t="inlineStr">
        <is>
          <t>Structure</t>
        </is>
      </c>
    </row>
    <row r="1706">
      <c r="A1706" s="3" t="inlineStr">
        <is>
          <t>Payload</t>
        </is>
      </c>
      <c r="B1706" s="8" t="n">
        <v>1</v>
      </c>
      <c r="C1706" s="8" t="n">
        <v>1</v>
      </c>
      <c r="D1706" s="8" t="n">
        <v>1</v>
      </c>
      <c r="E1706" s="8" t="n">
        <v>1</v>
      </c>
      <c r="F1706" s="8" t="n">
        <v>1</v>
      </c>
      <c r="G1706" s="8" t="n">
        <v>1</v>
      </c>
      <c r="I1706" s="8" t="n">
        <v>1</v>
      </c>
      <c r="J1706" s="8" t="n">
        <v>1</v>
      </c>
      <c r="K1706" s="8" t="n">
        <v>1</v>
      </c>
      <c r="L1706" s="8" t="n">
        <v>1</v>
      </c>
      <c r="M1706" s="8" t="n">
        <v>1</v>
      </c>
      <c r="N1706" s="8" t="n">
        <v>1</v>
      </c>
      <c r="P1706" s="8" t="n">
        <v>1</v>
      </c>
      <c r="Q1706" s="8" t="n">
        <v>1</v>
      </c>
      <c r="R1706" s="8" t="n">
        <v>1</v>
      </c>
      <c r="S1706" s="8" t="n">
        <v>1</v>
      </c>
      <c r="T1706" s="8" t="n">
        <v>1</v>
      </c>
      <c r="U1706" s="8" t="n">
        <v>1</v>
      </c>
      <c r="W1706" s="8" t="n">
        <v>1</v>
      </c>
      <c r="X1706" s="8" t="n">
        <v>1</v>
      </c>
      <c r="Y1706" s="8" t="n">
        <v>1</v>
      </c>
      <c r="Z1706" s="8" t="n">
        <v>1</v>
      </c>
      <c r="AA1706" s="8" t="n">
        <v>1</v>
      </c>
      <c r="AB1706" s="8" t="n">
        <v>1</v>
      </c>
      <c r="AD1706" s="8" t="n">
        <v>1</v>
      </c>
      <c r="AE1706" s="8" t="n">
        <v>1</v>
      </c>
      <c r="AF1706" s="8" t="n">
        <v>1</v>
      </c>
      <c r="AG1706" s="8" t="n">
        <v>1</v>
      </c>
      <c r="AH1706" s="8" t="n">
        <v>1</v>
      </c>
      <c r="AI1706" s="8" t="n">
        <v>1</v>
      </c>
      <c r="AK1706" s="8">
        <f>IF(($B$1706&lt;&gt;2)+($I$1706&lt;&gt;2)+($P$1706&lt;&gt;2)+($W$1706&lt;&gt;2)+($AD$1706&lt;&gt;2)=0,2,IF((($B$1706&lt;&gt;2)*$B$1706+($I$1706&lt;&gt;2)*$I$1706+($P$1706&lt;&gt;2)*$P$1706+($W$1706&lt;&gt;2)*$W$1706+($AD$1706&lt;&gt;2)*$AD$1706)/(($B$1706&lt;&gt;2)+($I$1706&lt;&gt;2)+($P$1706&lt;&gt;2)+($W$1706&lt;&gt;2)+($AD$1706&lt;&gt;2))&gt;=0.5,1,0))</f>
        <v/>
      </c>
      <c r="AL1706" s="8">
        <f>IF(($C$1706&lt;&gt;2)+($J$1706&lt;&gt;2)+($Q$1706&lt;&gt;2)+($X$1706&lt;&gt;2)+($AE$1706&lt;&gt;2)=0,2,IF((($C$1706&lt;&gt;2)*$C$1706+($J$1706&lt;&gt;2)*$J$1706+($Q$1706&lt;&gt;2)*$Q$1706+($X$1706&lt;&gt;2)*$X$1706+($AE$1706&lt;&gt;2)*$AE$1706)/(($C$1706&lt;&gt;2)+($J$1706&lt;&gt;2)+($Q$1706&lt;&gt;2)+($X$1706&lt;&gt;2)+($AE$1706&lt;&gt;2))&gt;=0.5,1,0))</f>
        <v/>
      </c>
      <c r="AM1706" s="8">
        <f>IF(($D$1706&lt;&gt;2)+($K$1706&lt;&gt;2)+($R$1706&lt;&gt;2)+($Y$1706&lt;&gt;2)+($AF$1706&lt;&gt;2)=0,2,IF((($D$1706&lt;&gt;2)*$D$1706+($K$1706&lt;&gt;2)*$K$1706+($R$1706&lt;&gt;2)*$R$1706+($Y$1706&lt;&gt;2)*$Y$1706+($AF$1706&lt;&gt;2)*$AF$1706)/(($D$1706&lt;&gt;2)+($K$1706&lt;&gt;2)+($R$1706&lt;&gt;2)+($Y$1706&lt;&gt;2)+($AF$1706&lt;&gt;2))&gt;=0.5,1,0))</f>
        <v/>
      </c>
      <c r="AN1706" s="8">
        <f>IF(($E$1706&lt;&gt;2)+($L$1706&lt;&gt;2)+($S$1706&lt;&gt;2)+($Z$1706&lt;&gt;2)+($AG$1706&lt;&gt;2)=0,2,IF((($E$1706&lt;&gt;2)*$E$1706+($L$1706&lt;&gt;2)*$L$1706+($S$1706&lt;&gt;2)*$S$1706+($Z$1706&lt;&gt;2)*$Z$1706+($AG$1706&lt;&gt;2)*$AG$1706)/(($E$1706&lt;&gt;2)+($L$1706&lt;&gt;2)+($S$1706&lt;&gt;2)+($Z$1706&lt;&gt;2)+($AG$1706&lt;&gt;2))&gt;=0.5,1,0))</f>
        <v/>
      </c>
      <c r="AO1706" s="8">
        <f>IF(($F$1706&lt;&gt;2)+($M$1706&lt;&gt;2)+($T$1706&lt;&gt;2)+($AA$1706&lt;&gt;2)+($AH$1706&lt;&gt;2)=0,2,IF((($F$1706&lt;&gt;2)*$F$1706+($M$1706&lt;&gt;2)*$M$1706+($T$1706&lt;&gt;2)*$T$1706+($AA$1706&lt;&gt;2)*$AA$1706+($AH$1706&lt;&gt;2)*$AH$1706)/(($F$1706&lt;&gt;2)+($M$1706&lt;&gt;2)+($T$1706&lt;&gt;2)+($AA$1706&lt;&gt;2)+($AH$1706&lt;&gt;2))&gt;=0.5,1,0))</f>
        <v/>
      </c>
      <c r="AP1706" s="8">
        <f>IF(($G$1706&lt;&gt;2)+($N$1706&lt;&gt;2)+($U$1706&lt;&gt;2)+($AB$1706&lt;&gt;2)+($AI$1706&lt;&gt;2)=0,2,IF((($G$1706&lt;&gt;2)*$G$1706+($N$1706&lt;&gt;2)*$N$1706+($U$1706&lt;&gt;2)*$U$1706+($AB$1706&lt;&gt;2)*$AB$1706+($AI$1706&lt;&gt;2)*$AI$1706)/(($G$1706&lt;&gt;2)+($N$1706&lt;&gt;2)+($U$1706&lt;&gt;2)+($AB$1706&lt;&gt;2)+($AI$1706&lt;&gt;2))&gt;=0.5,1,0))</f>
        <v/>
      </c>
      <c r="AR1706" s="16">
        <f>'Ground truth'!$B$3</f>
        <v/>
      </c>
      <c r="AS1706" s="16">
        <f>'Ground truth'!$C$3</f>
        <v/>
      </c>
      <c r="AT1706" s="16">
        <f>'Ground truth'!$D$3</f>
        <v/>
      </c>
      <c r="AU1706" s="16">
        <f>'Ground truth'!$E$3</f>
        <v/>
      </c>
      <c r="AV1706" s="16">
        <f>'Ground truth'!$F$3</f>
        <v/>
      </c>
      <c r="AW1706" s="16">
        <f>'Ground truth'!$G$3</f>
        <v/>
      </c>
    </row>
    <row r="1707">
      <c r="A1707" s="3" t="inlineStr">
        <is>
          <t>Communication System</t>
        </is>
      </c>
      <c r="B1707" s="8" t="n">
        <v>1</v>
      </c>
      <c r="C1707" s="8" t="n">
        <v>1</v>
      </c>
      <c r="D1707" s="8" t="n">
        <v>1</v>
      </c>
      <c r="E1707" s="8" t="n">
        <v>1</v>
      </c>
      <c r="F1707" s="8" t="n">
        <v>1</v>
      </c>
      <c r="G1707" s="8" t="n">
        <v>0</v>
      </c>
      <c r="I1707" s="8" t="n">
        <v>1</v>
      </c>
      <c r="J1707" s="8" t="n">
        <v>1</v>
      </c>
      <c r="K1707" s="8" t="n">
        <v>1</v>
      </c>
      <c r="L1707" s="8" t="n">
        <v>1</v>
      </c>
      <c r="M1707" s="8" t="n">
        <v>1</v>
      </c>
      <c r="N1707" s="8" t="n">
        <v>0</v>
      </c>
      <c r="P1707" s="8" t="n">
        <v>1</v>
      </c>
      <c r="Q1707" s="8" t="n">
        <v>1</v>
      </c>
      <c r="R1707" s="8" t="n">
        <v>1</v>
      </c>
      <c r="S1707" s="8" t="n">
        <v>1</v>
      </c>
      <c r="T1707" s="8" t="n">
        <v>1</v>
      </c>
      <c r="U1707" s="8" t="n">
        <v>0</v>
      </c>
      <c r="W1707" s="8" t="n">
        <v>1</v>
      </c>
      <c r="X1707" s="8" t="n">
        <v>1</v>
      </c>
      <c r="Y1707" s="8" t="n">
        <v>1</v>
      </c>
      <c r="Z1707" s="8" t="n">
        <v>1</v>
      </c>
      <c r="AA1707" s="8" t="n">
        <v>1</v>
      </c>
      <c r="AB1707" s="8" t="n">
        <v>0</v>
      </c>
      <c r="AD1707" s="8" t="n">
        <v>1</v>
      </c>
      <c r="AE1707" s="8" t="n">
        <v>1</v>
      </c>
      <c r="AF1707" s="8" t="n">
        <v>1</v>
      </c>
      <c r="AG1707" s="8" t="n">
        <v>1</v>
      </c>
      <c r="AH1707" s="8" t="n">
        <v>1</v>
      </c>
      <c r="AI1707" s="8" t="n">
        <v>0</v>
      </c>
      <c r="AK1707" s="8">
        <f>IF(($B$1707&lt;&gt;2)+($I$1707&lt;&gt;2)+($P$1707&lt;&gt;2)+($W$1707&lt;&gt;2)+($AD$1707&lt;&gt;2)=0,2,IF((($B$1707&lt;&gt;2)*$B$1707+($I$1707&lt;&gt;2)*$I$1707+($P$1707&lt;&gt;2)*$P$1707+($W$1707&lt;&gt;2)*$W$1707+($AD$1707&lt;&gt;2)*$AD$1707)/(($B$1707&lt;&gt;2)+($I$1707&lt;&gt;2)+($P$1707&lt;&gt;2)+($W$1707&lt;&gt;2)+($AD$1707&lt;&gt;2))&gt;=0.5,1,0))</f>
        <v/>
      </c>
      <c r="AL1707" s="8">
        <f>IF(($C$1707&lt;&gt;2)+($J$1707&lt;&gt;2)+($Q$1707&lt;&gt;2)+($X$1707&lt;&gt;2)+($AE$1707&lt;&gt;2)=0,2,IF((($C$1707&lt;&gt;2)*$C$1707+($J$1707&lt;&gt;2)*$J$1707+($Q$1707&lt;&gt;2)*$Q$1707+($X$1707&lt;&gt;2)*$X$1707+($AE$1707&lt;&gt;2)*$AE$1707)/(($C$1707&lt;&gt;2)+($J$1707&lt;&gt;2)+($Q$1707&lt;&gt;2)+($X$1707&lt;&gt;2)+($AE$1707&lt;&gt;2))&gt;=0.5,1,0))</f>
        <v/>
      </c>
      <c r="AM1707" s="8">
        <f>IF(($D$1707&lt;&gt;2)+($K$1707&lt;&gt;2)+($R$1707&lt;&gt;2)+($Y$1707&lt;&gt;2)+($AF$1707&lt;&gt;2)=0,2,IF((($D$1707&lt;&gt;2)*$D$1707+($K$1707&lt;&gt;2)*$K$1707+($R$1707&lt;&gt;2)*$R$1707+($Y$1707&lt;&gt;2)*$Y$1707+($AF$1707&lt;&gt;2)*$AF$1707)/(($D$1707&lt;&gt;2)+($K$1707&lt;&gt;2)+($R$1707&lt;&gt;2)+($Y$1707&lt;&gt;2)+($AF$1707&lt;&gt;2))&gt;=0.5,1,0))</f>
        <v/>
      </c>
      <c r="AN1707" s="8">
        <f>IF(($E$1707&lt;&gt;2)+($L$1707&lt;&gt;2)+($S$1707&lt;&gt;2)+($Z$1707&lt;&gt;2)+($AG$1707&lt;&gt;2)=0,2,IF((($E$1707&lt;&gt;2)*$E$1707+($L$1707&lt;&gt;2)*$L$1707+($S$1707&lt;&gt;2)*$S$1707+($Z$1707&lt;&gt;2)*$Z$1707+($AG$1707&lt;&gt;2)*$AG$1707)/(($E$1707&lt;&gt;2)+($L$1707&lt;&gt;2)+($S$1707&lt;&gt;2)+($Z$1707&lt;&gt;2)+($AG$1707&lt;&gt;2))&gt;=0.5,1,0))</f>
        <v/>
      </c>
      <c r="AO1707" s="8">
        <f>IF(($F$1707&lt;&gt;2)+($M$1707&lt;&gt;2)+($T$1707&lt;&gt;2)+($AA$1707&lt;&gt;2)+($AH$1707&lt;&gt;2)=0,2,IF((($F$1707&lt;&gt;2)*$F$1707+($M$1707&lt;&gt;2)*$M$1707+($T$1707&lt;&gt;2)*$T$1707+($AA$1707&lt;&gt;2)*$AA$1707+($AH$1707&lt;&gt;2)*$AH$1707)/(($F$1707&lt;&gt;2)+($M$1707&lt;&gt;2)+($T$1707&lt;&gt;2)+($AA$1707&lt;&gt;2)+($AH$1707&lt;&gt;2))&gt;=0.5,1,0))</f>
        <v/>
      </c>
      <c r="AP1707" s="8">
        <f>IF(($G$1707&lt;&gt;2)+($N$1707&lt;&gt;2)+($U$1707&lt;&gt;2)+($AB$1707&lt;&gt;2)+($AI$1707&lt;&gt;2)=0,2,IF((($G$1707&lt;&gt;2)*$G$1707+($N$1707&lt;&gt;2)*$N$1707+($U$1707&lt;&gt;2)*$U$1707+($AB$1707&lt;&gt;2)*$AB$1707+($AI$1707&lt;&gt;2)*$AI$1707)/(($G$1707&lt;&gt;2)+($N$1707&lt;&gt;2)+($U$1707&lt;&gt;2)+($AB$1707&lt;&gt;2)+($AI$1707&lt;&gt;2))&gt;=0.5,1,0))</f>
        <v/>
      </c>
      <c r="AR1707" s="16">
        <f>'Ground truth'!$B$4</f>
        <v/>
      </c>
      <c r="AS1707" s="16">
        <f>'Ground truth'!$C$4</f>
        <v/>
      </c>
      <c r="AT1707" s="16">
        <f>'Ground truth'!$D$4</f>
        <v/>
      </c>
      <c r="AU1707" s="16">
        <f>'Ground truth'!$E$4</f>
        <v/>
      </c>
      <c r="AV1707" s="16">
        <f>'Ground truth'!$F$4</f>
        <v/>
      </c>
      <c r="AW1707" s="16">
        <f>'Ground truth'!$G$4</f>
        <v/>
      </c>
    </row>
    <row r="1708">
      <c r="A1708" s="3" t="inlineStr">
        <is>
          <t>Power System</t>
        </is>
      </c>
      <c r="B1708" s="8" t="n">
        <v>1</v>
      </c>
      <c r="C1708" s="8" t="n">
        <v>1</v>
      </c>
      <c r="D1708" s="8" t="n">
        <v>1</v>
      </c>
      <c r="E1708" s="8" t="n">
        <v>1</v>
      </c>
      <c r="F1708" s="8" t="n">
        <v>1</v>
      </c>
      <c r="G1708" s="8" t="n">
        <v>0</v>
      </c>
      <c r="I1708" s="8" t="n">
        <v>1</v>
      </c>
      <c r="J1708" s="8" t="n">
        <v>1</v>
      </c>
      <c r="K1708" s="8" t="n">
        <v>1</v>
      </c>
      <c r="L1708" s="8" t="n">
        <v>1</v>
      </c>
      <c r="M1708" s="8" t="n">
        <v>1</v>
      </c>
      <c r="N1708" s="8" t="n">
        <v>0</v>
      </c>
      <c r="P1708" s="8" t="n">
        <v>1</v>
      </c>
      <c r="Q1708" s="8" t="n">
        <v>1</v>
      </c>
      <c r="R1708" s="8" t="n">
        <v>1</v>
      </c>
      <c r="S1708" s="8" t="n">
        <v>1</v>
      </c>
      <c r="T1708" s="8" t="n">
        <v>1</v>
      </c>
      <c r="U1708" s="8" t="n">
        <v>0</v>
      </c>
      <c r="W1708" s="8" t="n">
        <v>1</v>
      </c>
      <c r="X1708" s="8" t="n">
        <v>1</v>
      </c>
      <c r="Y1708" s="8" t="n">
        <v>1</v>
      </c>
      <c r="Z1708" s="8" t="n">
        <v>1</v>
      </c>
      <c r="AA1708" s="8" t="n">
        <v>1</v>
      </c>
      <c r="AB1708" s="8" t="n">
        <v>0</v>
      </c>
      <c r="AD1708" s="8" t="n">
        <v>1</v>
      </c>
      <c r="AE1708" s="8" t="n">
        <v>1</v>
      </c>
      <c r="AF1708" s="8" t="n">
        <v>1</v>
      </c>
      <c r="AG1708" s="8" t="n">
        <v>1</v>
      </c>
      <c r="AH1708" s="8" t="n">
        <v>1</v>
      </c>
      <c r="AI1708" s="8" t="n">
        <v>0</v>
      </c>
      <c r="AK1708" s="8">
        <f>IF(($B$1708&lt;&gt;2)+($I$1708&lt;&gt;2)+($P$1708&lt;&gt;2)+($W$1708&lt;&gt;2)+($AD$1708&lt;&gt;2)=0,2,IF((($B$1708&lt;&gt;2)*$B$1708+($I$1708&lt;&gt;2)*$I$1708+($P$1708&lt;&gt;2)*$P$1708+($W$1708&lt;&gt;2)*$W$1708+($AD$1708&lt;&gt;2)*$AD$1708)/(($B$1708&lt;&gt;2)+($I$1708&lt;&gt;2)+($P$1708&lt;&gt;2)+($W$1708&lt;&gt;2)+($AD$1708&lt;&gt;2))&gt;=0.5,1,0))</f>
        <v/>
      </c>
      <c r="AL1708" s="8">
        <f>IF(($C$1708&lt;&gt;2)+($J$1708&lt;&gt;2)+($Q$1708&lt;&gt;2)+($X$1708&lt;&gt;2)+($AE$1708&lt;&gt;2)=0,2,IF((($C$1708&lt;&gt;2)*$C$1708+($J$1708&lt;&gt;2)*$J$1708+($Q$1708&lt;&gt;2)*$Q$1708+($X$1708&lt;&gt;2)*$X$1708+($AE$1708&lt;&gt;2)*$AE$1708)/(($C$1708&lt;&gt;2)+($J$1708&lt;&gt;2)+($Q$1708&lt;&gt;2)+($X$1708&lt;&gt;2)+($AE$1708&lt;&gt;2))&gt;=0.5,1,0))</f>
        <v/>
      </c>
      <c r="AM1708" s="8">
        <f>IF(($D$1708&lt;&gt;2)+($K$1708&lt;&gt;2)+($R$1708&lt;&gt;2)+($Y$1708&lt;&gt;2)+($AF$1708&lt;&gt;2)=0,2,IF((($D$1708&lt;&gt;2)*$D$1708+($K$1708&lt;&gt;2)*$K$1708+($R$1708&lt;&gt;2)*$R$1708+($Y$1708&lt;&gt;2)*$Y$1708+($AF$1708&lt;&gt;2)*$AF$1708)/(($D$1708&lt;&gt;2)+($K$1708&lt;&gt;2)+($R$1708&lt;&gt;2)+($Y$1708&lt;&gt;2)+($AF$1708&lt;&gt;2))&gt;=0.5,1,0))</f>
        <v/>
      </c>
      <c r="AN1708" s="8">
        <f>IF(($E$1708&lt;&gt;2)+($L$1708&lt;&gt;2)+($S$1708&lt;&gt;2)+($Z$1708&lt;&gt;2)+($AG$1708&lt;&gt;2)=0,2,IF((($E$1708&lt;&gt;2)*$E$1708+($L$1708&lt;&gt;2)*$L$1708+($S$1708&lt;&gt;2)*$S$1708+($Z$1708&lt;&gt;2)*$Z$1708+($AG$1708&lt;&gt;2)*$AG$1708)/(($E$1708&lt;&gt;2)+($L$1708&lt;&gt;2)+($S$1708&lt;&gt;2)+($Z$1708&lt;&gt;2)+($AG$1708&lt;&gt;2))&gt;=0.5,1,0))</f>
        <v/>
      </c>
      <c r="AO1708" s="8">
        <f>IF(($F$1708&lt;&gt;2)+($M$1708&lt;&gt;2)+($T$1708&lt;&gt;2)+($AA$1708&lt;&gt;2)+($AH$1708&lt;&gt;2)=0,2,IF((($F$1708&lt;&gt;2)*$F$1708+($M$1708&lt;&gt;2)*$M$1708+($T$1708&lt;&gt;2)*$T$1708+($AA$1708&lt;&gt;2)*$AA$1708+($AH$1708&lt;&gt;2)*$AH$1708)/(($F$1708&lt;&gt;2)+($M$1708&lt;&gt;2)+($T$1708&lt;&gt;2)+($AA$1708&lt;&gt;2)+($AH$1708&lt;&gt;2))&gt;=0.5,1,0))</f>
        <v/>
      </c>
      <c r="AP1708" s="8">
        <f>IF(($G$1708&lt;&gt;2)+($N$1708&lt;&gt;2)+($U$1708&lt;&gt;2)+($AB$1708&lt;&gt;2)+($AI$1708&lt;&gt;2)=0,2,IF((($G$1708&lt;&gt;2)*$G$1708+($N$1708&lt;&gt;2)*$N$1708+($U$1708&lt;&gt;2)*$U$1708+($AB$1708&lt;&gt;2)*$AB$1708+($AI$1708&lt;&gt;2)*$AI$1708)/(($G$1708&lt;&gt;2)+($N$1708&lt;&gt;2)+($U$1708&lt;&gt;2)+($AB$1708&lt;&gt;2)+($AI$1708&lt;&gt;2))&gt;=0.5,1,0))</f>
        <v/>
      </c>
      <c r="AR1708" s="16">
        <f>'Ground truth'!$B$5</f>
        <v/>
      </c>
      <c r="AS1708" s="16">
        <f>'Ground truth'!$C$5</f>
        <v/>
      </c>
      <c r="AT1708" s="16">
        <f>'Ground truth'!$D$5</f>
        <v/>
      </c>
      <c r="AU1708" s="16">
        <f>'Ground truth'!$E$5</f>
        <v/>
      </c>
      <c r="AV1708" s="16">
        <f>'Ground truth'!$F$5</f>
        <v/>
      </c>
      <c r="AW1708" s="16">
        <f>'Ground truth'!$G$5</f>
        <v/>
      </c>
    </row>
    <row r="1709">
      <c r="A1709" s="3" t="inlineStr">
        <is>
          <t>Attitude Determination and Control System</t>
        </is>
      </c>
      <c r="B1709" s="8" t="n">
        <v>1</v>
      </c>
      <c r="C1709" s="8" t="n">
        <v>1</v>
      </c>
      <c r="D1709" s="8" t="n">
        <v>1</v>
      </c>
      <c r="E1709" s="8" t="n">
        <v>1</v>
      </c>
      <c r="F1709" s="8" t="n">
        <v>1</v>
      </c>
      <c r="G1709" s="8" t="n">
        <v>1</v>
      </c>
      <c r="I1709" s="8" t="n">
        <v>1</v>
      </c>
      <c r="J1709" s="8" t="n">
        <v>1</v>
      </c>
      <c r="K1709" s="8" t="n">
        <v>1</v>
      </c>
      <c r="L1709" s="8" t="n">
        <v>1</v>
      </c>
      <c r="M1709" s="8" t="n">
        <v>1</v>
      </c>
      <c r="N1709" s="8" t="n">
        <v>1</v>
      </c>
      <c r="P1709" s="8" t="n">
        <v>1</v>
      </c>
      <c r="Q1709" s="8" t="n">
        <v>1</v>
      </c>
      <c r="R1709" s="8" t="n">
        <v>1</v>
      </c>
      <c r="S1709" s="8" t="n">
        <v>1</v>
      </c>
      <c r="T1709" s="8" t="n">
        <v>1</v>
      </c>
      <c r="U1709" s="8" t="n">
        <v>1</v>
      </c>
      <c r="W1709" s="8" t="n">
        <v>1</v>
      </c>
      <c r="X1709" s="8" t="n">
        <v>1</v>
      </c>
      <c r="Y1709" s="8" t="n">
        <v>1</v>
      </c>
      <c r="Z1709" s="8" t="n">
        <v>1</v>
      </c>
      <c r="AA1709" s="8" t="n">
        <v>1</v>
      </c>
      <c r="AB1709" s="8" t="n">
        <v>1</v>
      </c>
      <c r="AD1709" s="8" t="n">
        <v>1</v>
      </c>
      <c r="AE1709" s="8" t="n">
        <v>1</v>
      </c>
      <c r="AF1709" s="8" t="n">
        <v>1</v>
      </c>
      <c r="AG1709" s="8" t="n">
        <v>1</v>
      </c>
      <c r="AH1709" s="8" t="n">
        <v>1</v>
      </c>
      <c r="AI1709" s="8" t="n">
        <v>1</v>
      </c>
      <c r="AK1709" s="8">
        <f>IF(($B$1709&lt;&gt;2)+($I$1709&lt;&gt;2)+($P$1709&lt;&gt;2)+($W$1709&lt;&gt;2)+($AD$1709&lt;&gt;2)=0,2,IF((($B$1709&lt;&gt;2)*$B$1709+($I$1709&lt;&gt;2)*$I$1709+($P$1709&lt;&gt;2)*$P$1709+($W$1709&lt;&gt;2)*$W$1709+($AD$1709&lt;&gt;2)*$AD$1709)/(($B$1709&lt;&gt;2)+($I$1709&lt;&gt;2)+($P$1709&lt;&gt;2)+($W$1709&lt;&gt;2)+($AD$1709&lt;&gt;2))&gt;=0.5,1,0))</f>
        <v/>
      </c>
      <c r="AL1709" s="8">
        <f>IF(($C$1709&lt;&gt;2)+($J$1709&lt;&gt;2)+($Q$1709&lt;&gt;2)+($X$1709&lt;&gt;2)+($AE$1709&lt;&gt;2)=0,2,IF((($C$1709&lt;&gt;2)*$C$1709+($J$1709&lt;&gt;2)*$J$1709+($Q$1709&lt;&gt;2)*$Q$1709+($X$1709&lt;&gt;2)*$X$1709+($AE$1709&lt;&gt;2)*$AE$1709)/(($C$1709&lt;&gt;2)+($J$1709&lt;&gt;2)+($Q$1709&lt;&gt;2)+($X$1709&lt;&gt;2)+($AE$1709&lt;&gt;2))&gt;=0.5,1,0))</f>
        <v/>
      </c>
      <c r="AM1709" s="8">
        <f>IF(($D$1709&lt;&gt;2)+($K$1709&lt;&gt;2)+($R$1709&lt;&gt;2)+($Y$1709&lt;&gt;2)+($AF$1709&lt;&gt;2)=0,2,IF((($D$1709&lt;&gt;2)*$D$1709+($K$1709&lt;&gt;2)*$K$1709+($R$1709&lt;&gt;2)*$R$1709+($Y$1709&lt;&gt;2)*$Y$1709+($AF$1709&lt;&gt;2)*$AF$1709)/(($D$1709&lt;&gt;2)+($K$1709&lt;&gt;2)+($R$1709&lt;&gt;2)+($Y$1709&lt;&gt;2)+($AF$1709&lt;&gt;2))&gt;=0.5,1,0))</f>
        <v/>
      </c>
      <c r="AN1709" s="8">
        <f>IF(($E$1709&lt;&gt;2)+($L$1709&lt;&gt;2)+($S$1709&lt;&gt;2)+($Z$1709&lt;&gt;2)+($AG$1709&lt;&gt;2)=0,2,IF((($E$1709&lt;&gt;2)*$E$1709+($L$1709&lt;&gt;2)*$L$1709+($S$1709&lt;&gt;2)*$S$1709+($Z$1709&lt;&gt;2)*$Z$1709+($AG$1709&lt;&gt;2)*$AG$1709)/(($E$1709&lt;&gt;2)+($L$1709&lt;&gt;2)+($S$1709&lt;&gt;2)+($Z$1709&lt;&gt;2)+($AG$1709&lt;&gt;2))&gt;=0.5,1,0))</f>
        <v/>
      </c>
      <c r="AO1709" s="8">
        <f>IF(($F$1709&lt;&gt;2)+($M$1709&lt;&gt;2)+($T$1709&lt;&gt;2)+($AA$1709&lt;&gt;2)+($AH$1709&lt;&gt;2)=0,2,IF((($F$1709&lt;&gt;2)*$F$1709+($M$1709&lt;&gt;2)*$M$1709+($T$1709&lt;&gt;2)*$T$1709+($AA$1709&lt;&gt;2)*$AA$1709+($AH$1709&lt;&gt;2)*$AH$1709)/(($F$1709&lt;&gt;2)+($M$1709&lt;&gt;2)+($T$1709&lt;&gt;2)+($AA$1709&lt;&gt;2)+($AH$1709&lt;&gt;2))&gt;=0.5,1,0))</f>
        <v/>
      </c>
      <c r="AP1709" s="8">
        <f>IF(($G$1709&lt;&gt;2)+($N$1709&lt;&gt;2)+($U$1709&lt;&gt;2)+($AB$1709&lt;&gt;2)+($AI$1709&lt;&gt;2)=0,2,IF((($G$1709&lt;&gt;2)*$G$1709+($N$1709&lt;&gt;2)*$N$1709+($U$1709&lt;&gt;2)*$U$1709+($AB$1709&lt;&gt;2)*$AB$1709+($AI$1709&lt;&gt;2)*$AI$1709)/(($G$1709&lt;&gt;2)+($N$1709&lt;&gt;2)+($U$1709&lt;&gt;2)+($AB$1709&lt;&gt;2)+($AI$1709&lt;&gt;2))&gt;=0.5,1,0))</f>
        <v/>
      </c>
      <c r="AR1709" s="16">
        <f>'Ground truth'!$B$6</f>
        <v/>
      </c>
      <c r="AS1709" s="16">
        <f>'Ground truth'!$C$6</f>
        <v/>
      </c>
      <c r="AT1709" s="16">
        <f>'Ground truth'!$D$6</f>
        <v/>
      </c>
      <c r="AU1709" s="16">
        <f>'Ground truth'!$E$6</f>
        <v/>
      </c>
      <c r="AV1709" s="16">
        <f>'Ground truth'!$F$6</f>
        <v/>
      </c>
      <c r="AW1709" s="16">
        <f>'Ground truth'!$G$6</f>
        <v/>
      </c>
    </row>
    <row r="1710">
      <c r="A1710" s="3" t="inlineStr">
        <is>
          <t>On-Board Computer</t>
        </is>
      </c>
      <c r="B1710" s="8" t="n">
        <v>1</v>
      </c>
      <c r="C1710" s="8" t="n">
        <v>1</v>
      </c>
      <c r="D1710" s="8" t="n">
        <v>1</v>
      </c>
      <c r="E1710" s="8" t="n">
        <v>1</v>
      </c>
      <c r="F1710" s="8" t="n">
        <v>1</v>
      </c>
      <c r="G1710" s="8" t="n">
        <v>1</v>
      </c>
      <c r="I1710" s="8" t="n">
        <v>1</v>
      </c>
      <c r="J1710" s="8" t="n">
        <v>1</v>
      </c>
      <c r="K1710" s="8" t="n">
        <v>1</v>
      </c>
      <c r="L1710" s="8" t="n">
        <v>1</v>
      </c>
      <c r="M1710" s="8" t="n">
        <v>1</v>
      </c>
      <c r="N1710" s="8" t="n">
        <v>1</v>
      </c>
      <c r="P1710" s="8" t="n">
        <v>1</v>
      </c>
      <c r="Q1710" s="8" t="n">
        <v>1</v>
      </c>
      <c r="R1710" s="8" t="n">
        <v>1</v>
      </c>
      <c r="S1710" s="8" t="n">
        <v>1</v>
      </c>
      <c r="T1710" s="8" t="n">
        <v>1</v>
      </c>
      <c r="U1710" s="8" t="n">
        <v>1</v>
      </c>
      <c r="W1710" s="8" t="n">
        <v>1</v>
      </c>
      <c r="X1710" s="8" t="n">
        <v>1</v>
      </c>
      <c r="Y1710" s="8" t="n">
        <v>1</v>
      </c>
      <c r="Z1710" s="8" t="n">
        <v>1</v>
      </c>
      <c r="AA1710" s="8" t="n">
        <v>1</v>
      </c>
      <c r="AB1710" s="8" t="n">
        <v>1</v>
      </c>
      <c r="AD1710" s="8" t="n">
        <v>1</v>
      </c>
      <c r="AE1710" s="8" t="n">
        <v>1</v>
      </c>
      <c r="AF1710" s="8" t="n">
        <v>1</v>
      </c>
      <c r="AG1710" s="8" t="n">
        <v>1</v>
      </c>
      <c r="AH1710" s="8" t="n">
        <v>1</v>
      </c>
      <c r="AI1710" s="8" t="n">
        <v>1</v>
      </c>
      <c r="AK1710" s="8">
        <f>IF(($B$1710&lt;&gt;2)+($I$1710&lt;&gt;2)+($P$1710&lt;&gt;2)+($W$1710&lt;&gt;2)+($AD$1710&lt;&gt;2)=0,2,IF((($B$1710&lt;&gt;2)*$B$1710+($I$1710&lt;&gt;2)*$I$1710+($P$1710&lt;&gt;2)*$P$1710+($W$1710&lt;&gt;2)*$W$1710+($AD$1710&lt;&gt;2)*$AD$1710)/(($B$1710&lt;&gt;2)+($I$1710&lt;&gt;2)+($P$1710&lt;&gt;2)+($W$1710&lt;&gt;2)+($AD$1710&lt;&gt;2))&gt;=0.5,1,0))</f>
        <v/>
      </c>
      <c r="AL1710" s="8">
        <f>IF(($C$1710&lt;&gt;2)+($J$1710&lt;&gt;2)+($Q$1710&lt;&gt;2)+($X$1710&lt;&gt;2)+($AE$1710&lt;&gt;2)=0,2,IF((($C$1710&lt;&gt;2)*$C$1710+($J$1710&lt;&gt;2)*$J$1710+($Q$1710&lt;&gt;2)*$Q$1710+($X$1710&lt;&gt;2)*$X$1710+($AE$1710&lt;&gt;2)*$AE$1710)/(($C$1710&lt;&gt;2)+($J$1710&lt;&gt;2)+($Q$1710&lt;&gt;2)+($X$1710&lt;&gt;2)+($AE$1710&lt;&gt;2))&gt;=0.5,1,0))</f>
        <v/>
      </c>
      <c r="AM1710" s="8">
        <f>IF(($D$1710&lt;&gt;2)+($K$1710&lt;&gt;2)+($R$1710&lt;&gt;2)+($Y$1710&lt;&gt;2)+($AF$1710&lt;&gt;2)=0,2,IF((($D$1710&lt;&gt;2)*$D$1710+($K$1710&lt;&gt;2)*$K$1710+($R$1710&lt;&gt;2)*$R$1710+($Y$1710&lt;&gt;2)*$Y$1710+($AF$1710&lt;&gt;2)*$AF$1710)/(($D$1710&lt;&gt;2)+($K$1710&lt;&gt;2)+($R$1710&lt;&gt;2)+($Y$1710&lt;&gt;2)+($AF$1710&lt;&gt;2))&gt;=0.5,1,0))</f>
        <v/>
      </c>
      <c r="AN1710" s="8">
        <f>IF(($E$1710&lt;&gt;2)+($L$1710&lt;&gt;2)+($S$1710&lt;&gt;2)+($Z$1710&lt;&gt;2)+($AG$1710&lt;&gt;2)=0,2,IF((($E$1710&lt;&gt;2)*$E$1710+($L$1710&lt;&gt;2)*$L$1710+($S$1710&lt;&gt;2)*$S$1710+($Z$1710&lt;&gt;2)*$Z$1710+($AG$1710&lt;&gt;2)*$AG$1710)/(($E$1710&lt;&gt;2)+($L$1710&lt;&gt;2)+($S$1710&lt;&gt;2)+($Z$1710&lt;&gt;2)+($AG$1710&lt;&gt;2))&gt;=0.5,1,0))</f>
        <v/>
      </c>
      <c r="AO1710" s="8">
        <f>IF(($F$1710&lt;&gt;2)+($M$1710&lt;&gt;2)+($T$1710&lt;&gt;2)+($AA$1710&lt;&gt;2)+($AH$1710&lt;&gt;2)=0,2,IF((($F$1710&lt;&gt;2)*$F$1710+($M$1710&lt;&gt;2)*$M$1710+($T$1710&lt;&gt;2)*$T$1710+($AA$1710&lt;&gt;2)*$AA$1710+($AH$1710&lt;&gt;2)*$AH$1710)/(($F$1710&lt;&gt;2)+($M$1710&lt;&gt;2)+($T$1710&lt;&gt;2)+($AA$1710&lt;&gt;2)+($AH$1710&lt;&gt;2))&gt;=0.5,1,0))</f>
        <v/>
      </c>
      <c r="AP1710" s="8">
        <f>IF(($G$1710&lt;&gt;2)+($N$1710&lt;&gt;2)+($U$1710&lt;&gt;2)+($AB$1710&lt;&gt;2)+($AI$1710&lt;&gt;2)=0,2,IF((($G$1710&lt;&gt;2)*$G$1710+($N$1710&lt;&gt;2)*$N$1710+($U$1710&lt;&gt;2)*$U$1710+($AB$1710&lt;&gt;2)*$AB$1710+($AI$1710&lt;&gt;2)*$AI$1710)/(($G$1710&lt;&gt;2)+($N$1710&lt;&gt;2)+($U$1710&lt;&gt;2)+($AB$1710&lt;&gt;2)+($AI$1710&lt;&gt;2))&gt;=0.5,1,0))</f>
        <v/>
      </c>
      <c r="AR1710" s="16">
        <f>'Ground truth'!$B$7</f>
        <v/>
      </c>
      <c r="AS1710" s="16">
        <f>'Ground truth'!$C$7</f>
        <v/>
      </c>
      <c r="AT1710" s="16">
        <f>'Ground truth'!$D$7</f>
        <v/>
      </c>
      <c r="AU1710" s="16">
        <f>'Ground truth'!$E$7</f>
        <v/>
      </c>
      <c r="AV1710" s="16">
        <f>'Ground truth'!$F$7</f>
        <v/>
      </c>
      <c r="AW1710" s="16">
        <f>'Ground truth'!$G$7</f>
        <v/>
      </c>
    </row>
    <row r="1711">
      <c r="A1711" s="3" t="inlineStr">
        <is>
          <t>Structure</t>
        </is>
      </c>
      <c r="B1711" s="8" t="n">
        <v>1</v>
      </c>
      <c r="C1711" s="8" t="n">
        <v>0</v>
      </c>
      <c r="D1711" s="8" t="n">
        <v>0</v>
      </c>
      <c r="E1711" s="8" t="n">
        <v>1</v>
      </c>
      <c r="F1711" s="8" t="n">
        <v>1</v>
      </c>
      <c r="G1711" s="8" t="n">
        <v>1</v>
      </c>
      <c r="I1711" s="8" t="n">
        <v>1</v>
      </c>
      <c r="J1711" s="8" t="n">
        <v>0</v>
      </c>
      <c r="K1711" s="8" t="n">
        <v>0</v>
      </c>
      <c r="L1711" s="8" t="n">
        <v>1</v>
      </c>
      <c r="M1711" s="8" t="n">
        <v>1</v>
      </c>
      <c r="N1711" s="8" t="n">
        <v>1</v>
      </c>
      <c r="P1711" s="8" t="n">
        <v>1</v>
      </c>
      <c r="Q1711" s="8" t="n">
        <v>0</v>
      </c>
      <c r="R1711" s="8" t="n">
        <v>0</v>
      </c>
      <c r="S1711" s="8" t="n">
        <v>1</v>
      </c>
      <c r="T1711" s="8" t="n">
        <v>1</v>
      </c>
      <c r="U1711" s="8" t="n">
        <v>1</v>
      </c>
      <c r="W1711" s="8" t="n">
        <v>1</v>
      </c>
      <c r="X1711" s="8" t="n">
        <v>0</v>
      </c>
      <c r="Y1711" s="8" t="n">
        <v>0</v>
      </c>
      <c r="Z1711" s="8" t="n">
        <v>1</v>
      </c>
      <c r="AA1711" s="8" t="n">
        <v>1</v>
      </c>
      <c r="AB1711" s="8" t="n">
        <v>1</v>
      </c>
      <c r="AD1711" s="8" t="n">
        <v>1</v>
      </c>
      <c r="AE1711" s="8" t="n">
        <v>0</v>
      </c>
      <c r="AF1711" s="8" t="n">
        <v>0</v>
      </c>
      <c r="AG1711" s="8" t="n">
        <v>1</v>
      </c>
      <c r="AH1711" s="8" t="n">
        <v>1</v>
      </c>
      <c r="AI1711" s="8" t="n">
        <v>1</v>
      </c>
      <c r="AK1711" s="8">
        <f>IF(($B$1711&lt;&gt;2)+($I$1711&lt;&gt;2)+($P$1711&lt;&gt;2)+($W$1711&lt;&gt;2)+($AD$1711&lt;&gt;2)=0,2,IF((($B$1711&lt;&gt;2)*$B$1711+($I$1711&lt;&gt;2)*$I$1711+($P$1711&lt;&gt;2)*$P$1711+($W$1711&lt;&gt;2)*$W$1711+($AD$1711&lt;&gt;2)*$AD$1711)/(($B$1711&lt;&gt;2)+($I$1711&lt;&gt;2)+($P$1711&lt;&gt;2)+($W$1711&lt;&gt;2)+($AD$1711&lt;&gt;2))&gt;=0.5,1,0))</f>
        <v/>
      </c>
      <c r="AL1711" s="8">
        <f>IF(($C$1711&lt;&gt;2)+($J$1711&lt;&gt;2)+($Q$1711&lt;&gt;2)+($X$1711&lt;&gt;2)+($AE$1711&lt;&gt;2)=0,2,IF((($C$1711&lt;&gt;2)*$C$1711+($J$1711&lt;&gt;2)*$J$1711+($Q$1711&lt;&gt;2)*$Q$1711+($X$1711&lt;&gt;2)*$X$1711+($AE$1711&lt;&gt;2)*$AE$1711)/(($C$1711&lt;&gt;2)+($J$1711&lt;&gt;2)+($Q$1711&lt;&gt;2)+($X$1711&lt;&gt;2)+($AE$1711&lt;&gt;2))&gt;=0.5,1,0))</f>
        <v/>
      </c>
      <c r="AM1711" s="8">
        <f>IF(($D$1711&lt;&gt;2)+($K$1711&lt;&gt;2)+($R$1711&lt;&gt;2)+($Y$1711&lt;&gt;2)+($AF$1711&lt;&gt;2)=0,2,IF((($D$1711&lt;&gt;2)*$D$1711+($K$1711&lt;&gt;2)*$K$1711+($R$1711&lt;&gt;2)*$R$1711+($Y$1711&lt;&gt;2)*$Y$1711+($AF$1711&lt;&gt;2)*$AF$1711)/(($D$1711&lt;&gt;2)+($K$1711&lt;&gt;2)+($R$1711&lt;&gt;2)+($Y$1711&lt;&gt;2)+($AF$1711&lt;&gt;2))&gt;=0.5,1,0))</f>
        <v/>
      </c>
      <c r="AN1711" s="8">
        <f>IF(($E$1711&lt;&gt;2)+($L$1711&lt;&gt;2)+($S$1711&lt;&gt;2)+($Z$1711&lt;&gt;2)+($AG$1711&lt;&gt;2)=0,2,IF((($E$1711&lt;&gt;2)*$E$1711+($L$1711&lt;&gt;2)*$L$1711+($S$1711&lt;&gt;2)*$S$1711+($Z$1711&lt;&gt;2)*$Z$1711+($AG$1711&lt;&gt;2)*$AG$1711)/(($E$1711&lt;&gt;2)+($L$1711&lt;&gt;2)+($S$1711&lt;&gt;2)+($Z$1711&lt;&gt;2)+($AG$1711&lt;&gt;2))&gt;=0.5,1,0))</f>
        <v/>
      </c>
      <c r="AO1711" s="8">
        <f>IF(($F$1711&lt;&gt;2)+($M$1711&lt;&gt;2)+($T$1711&lt;&gt;2)+($AA$1711&lt;&gt;2)+($AH$1711&lt;&gt;2)=0,2,IF((($F$1711&lt;&gt;2)*$F$1711+($M$1711&lt;&gt;2)*$M$1711+($T$1711&lt;&gt;2)*$T$1711+($AA$1711&lt;&gt;2)*$AA$1711+($AH$1711&lt;&gt;2)*$AH$1711)/(($F$1711&lt;&gt;2)+($M$1711&lt;&gt;2)+($T$1711&lt;&gt;2)+($AA$1711&lt;&gt;2)+($AH$1711&lt;&gt;2))&gt;=0.5,1,0))</f>
        <v/>
      </c>
      <c r="AP1711" s="8">
        <f>IF(($G$1711&lt;&gt;2)+($N$1711&lt;&gt;2)+($U$1711&lt;&gt;2)+($AB$1711&lt;&gt;2)+($AI$1711&lt;&gt;2)=0,2,IF((($G$1711&lt;&gt;2)*$G$1711+($N$1711&lt;&gt;2)*$N$1711+($U$1711&lt;&gt;2)*$U$1711+($AB$1711&lt;&gt;2)*$AB$1711+($AI$1711&lt;&gt;2)*$AI$1711)/(($G$1711&lt;&gt;2)+($N$1711&lt;&gt;2)+($U$1711&lt;&gt;2)+($AB$1711&lt;&gt;2)+($AI$1711&lt;&gt;2))&gt;=0.5,1,0))</f>
        <v/>
      </c>
      <c r="AR1711" s="16">
        <f>'Ground truth'!$B$8</f>
        <v/>
      </c>
      <c r="AS1711" s="16">
        <f>'Ground truth'!$C$8</f>
        <v/>
      </c>
      <c r="AT1711" s="16">
        <f>'Ground truth'!$D$8</f>
        <v/>
      </c>
      <c r="AU1711" s="16">
        <f>'Ground truth'!$E$8</f>
        <v/>
      </c>
      <c r="AV1711" s="16">
        <f>'Ground truth'!$F$8</f>
        <v/>
      </c>
      <c r="AW1711" s="16">
        <f>'Ground truth'!$G$8</f>
        <v/>
      </c>
    </row>
    <row r="1713">
      <c r="A1713" s="17" t="inlineStr">
        <is>
          <t>metrics — confident-only (unsure excluded from denominators)</t>
        </is>
      </c>
      <c r="B1713" s="10" t="inlineStr">
        <is>
          <t>run 1</t>
        </is>
      </c>
      <c r="C1713" s="10" t="inlineStr">
        <is>
          <t>run 2</t>
        </is>
      </c>
      <c r="D1713" s="10" t="inlineStr">
        <is>
          <t>run 3</t>
        </is>
      </c>
      <c r="E1713" s="10" t="inlineStr">
        <is>
          <t>run 4</t>
        </is>
      </c>
      <c r="F1713" s="10" t="inlineStr">
        <is>
          <t>run 5</t>
        </is>
      </c>
      <c r="G1713" s="10" t="inlineStr">
        <is>
          <t>avg-matrix</t>
        </is>
      </c>
      <c r="H1713" s="10" t="inlineStr">
        <is>
          <t>mean</t>
        </is>
      </c>
      <c r="I1713" s="10" t="inlineStr">
        <is>
          <t>std (pop.)</t>
        </is>
      </c>
      <c r="J1713" s="17" t="inlineStr">
        <is>
          <t>notes</t>
        </is>
      </c>
    </row>
    <row r="1714">
      <c r="A1714" s="7" t="inlineStr">
        <is>
          <t>TP</t>
        </is>
      </c>
      <c r="B1714" s="7">
        <f>SUMPRODUCT(($B$1706:$G$1711=1)*('Ground truth'!$B$3:$G$8=1))</f>
        <v/>
      </c>
      <c r="C1714" s="7">
        <f>SUMPRODUCT(($I$1706:$N$1711=1)*('Ground truth'!$B$3:$G$8=1))</f>
        <v/>
      </c>
      <c r="D1714" s="7">
        <f>SUMPRODUCT(($P$1706:$U$1711=1)*('Ground truth'!$B$3:$G$8=1))</f>
        <v/>
      </c>
      <c r="E1714" s="7">
        <f>SUMPRODUCT(($W$1706:$AB$1711=1)*('Ground truth'!$B$3:$G$8=1))</f>
        <v/>
      </c>
      <c r="F1714" s="7">
        <f>SUMPRODUCT(($AD$1706:$AI$1711=1)*('Ground truth'!$B$3:$G$8=1))</f>
        <v/>
      </c>
      <c r="G1714" s="7">
        <f>SUMPRODUCT(($AK$1706:$AP$1711=1)*('Ground truth'!$B$3:$G$8=1))</f>
        <v/>
      </c>
      <c r="H1714" s="12">
        <f>AVERAGE($B$1714:$F$1714)</f>
        <v/>
      </c>
      <c r="I1714" s="12">
        <f>STDEV.P($B$1714:$F$1714)</f>
        <v/>
      </c>
    </row>
    <row r="1715">
      <c r="A1715" s="7" t="inlineStr">
        <is>
          <t>TN</t>
        </is>
      </c>
      <c r="B1715" s="7">
        <f>SUMPRODUCT(($B$1706:$G$1711=0)*('Ground truth'!$B$3:$G$8=0))</f>
        <v/>
      </c>
      <c r="C1715" s="7">
        <f>SUMPRODUCT(($I$1706:$N$1711=0)*('Ground truth'!$B$3:$G$8=0))</f>
        <v/>
      </c>
      <c r="D1715" s="7">
        <f>SUMPRODUCT(($P$1706:$U$1711=0)*('Ground truth'!$B$3:$G$8=0))</f>
        <v/>
      </c>
      <c r="E1715" s="7">
        <f>SUMPRODUCT(($W$1706:$AB$1711=0)*('Ground truth'!$B$3:$G$8=0))</f>
        <v/>
      </c>
      <c r="F1715" s="7">
        <f>SUMPRODUCT(($AD$1706:$AI$1711=0)*('Ground truth'!$B$3:$G$8=0))</f>
        <v/>
      </c>
      <c r="G1715" s="7">
        <f>SUMPRODUCT(($AK$1706:$AP$1711=0)*('Ground truth'!$B$3:$G$8=0))</f>
        <v/>
      </c>
      <c r="H1715" s="12">
        <f>AVERAGE($B$1715:$F$1715)</f>
        <v/>
      </c>
      <c r="I1715" s="12">
        <f>STDEV.P($B$1715:$F$1715)</f>
        <v/>
      </c>
    </row>
    <row r="1716">
      <c r="A1716" s="7" t="inlineStr">
        <is>
          <t>FP</t>
        </is>
      </c>
      <c r="B1716" s="7">
        <f>SUMPRODUCT(($B$1706:$G$1711=1)*('Ground truth'!$B$3:$G$8=0))</f>
        <v/>
      </c>
      <c r="C1716" s="7">
        <f>SUMPRODUCT(($I$1706:$N$1711=1)*('Ground truth'!$B$3:$G$8=0))</f>
        <v/>
      </c>
      <c r="D1716" s="7">
        <f>SUMPRODUCT(($P$1706:$U$1711=1)*('Ground truth'!$B$3:$G$8=0))</f>
        <v/>
      </c>
      <c r="E1716" s="7">
        <f>SUMPRODUCT(($W$1706:$AB$1711=1)*('Ground truth'!$B$3:$G$8=0))</f>
        <v/>
      </c>
      <c r="F1716" s="7">
        <f>SUMPRODUCT(($AD$1706:$AI$1711=1)*('Ground truth'!$B$3:$G$8=0))</f>
        <v/>
      </c>
      <c r="G1716" s="7">
        <f>SUMPRODUCT(($AK$1706:$AP$1711=1)*('Ground truth'!$B$3:$G$8=0))</f>
        <v/>
      </c>
      <c r="H1716" s="12">
        <f>AVERAGE($B$1716:$F$1716)</f>
        <v/>
      </c>
      <c r="I1716" s="12">
        <f>STDEV.P($B$1716:$F$1716)</f>
        <v/>
      </c>
    </row>
    <row r="1717">
      <c r="A1717" s="7" t="inlineStr">
        <is>
          <t>FN</t>
        </is>
      </c>
      <c r="B1717" s="7">
        <f>SUMPRODUCT(($B$1706:$G$1711=0)*('Ground truth'!$B$3:$G$8=1))</f>
        <v/>
      </c>
      <c r="C1717" s="7">
        <f>SUMPRODUCT(($I$1706:$N$1711=0)*('Ground truth'!$B$3:$G$8=1))</f>
        <v/>
      </c>
      <c r="D1717" s="7">
        <f>SUMPRODUCT(($P$1706:$U$1711=0)*('Ground truth'!$B$3:$G$8=1))</f>
        <v/>
      </c>
      <c r="E1717" s="7">
        <f>SUMPRODUCT(($W$1706:$AB$1711=0)*('Ground truth'!$B$3:$G$8=1))</f>
        <v/>
      </c>
      <c r="F1717" s="7">
        <f>SUMPRODUCT(($AD$1706:$AI$1711=0)*('Ground truth'!$B$3:$G$8=1))</f>
        <v/>
      </c>
      <c r="G1717" s="7">
        <f>SUMPRODUCT(($AK$1706:$AP$1711=0)*('Ground truth'!$B$3:$G$8=1))</f>
        <v/>
      </c>
      <c r="H1717" s="12">
        <f>AVERAGE($B$1717:$F$1717)</f>
        <v/>
      </c>
      <c r="I1717" s="12">
        <f>STDEV.P($B$1717:$F$1717)</f>
        <v/>
      </c>
    </row>
    <row r="1718">
      <c r="A1718" s="4" t="inlineStr">
        <is>
          <t>Precision</t>
        </is>
      </c>
      <c r="B1718" s="12">
        <f>IFERROR($B$1714/($B$1714+$B$1716),0)</f>
        <v/>
      </c>
      <c r="C1718" s="12">
        <f>IFERROR($C$1714/($C$1714+$C$1716),0)</f>
        <v/>
      </c>
      <c r="D1718" s="12">
        <f>IFERROR($D$1714/($D$1714+$D$1716),0)</f>
        <v/>
      </c>
      <c r="E1718" s="12">
        <f>IFERROR($E$1714/($E$1714+$E$1716),0)</f>
        <v/>
      </c>
      <c r="F1718" s="12">
        <f>IFERROR($F$1714/($F$1714+$F$1716),0)</f>
        <v/>
      </c>
      <c r="G1718" s="12">
        <f>IFERROR($G$1714/($G$1714+$G$1716),0)</f>
        <v/>
      </c>
      <c r="H1718" s="18">
        <f>AVERAGE($B$1718:$F$1718)</f>
        <v/>
      </c>
      <c r="I1718" s="18">
        <f>STDEV.P($B$1718:$F$1718)</f>
        <v/>
      </c>
    </row>
    <row r="1719">
      <c r="A1719" s="4" t="inlineStr">
        <is>
          <t>Recall</t>
        </is>
      </c>
      <c r="B1719" s="12">
        <f>IFERROR($B$1714/($B$1714+$B$1717),0)</f>
        <v/>
      </c>
      <c r="C1719" s="12">
        <f>IFERROR($C$1714/($C$1714+$C$1717),0)</f>
        <v/>
      </c>
      <c r="D1719" s="12">
        <f>IFERROR($D$1714/($D$1714+$D$1717),0)</f>
        <v/>
      </c>
      <c r="E1719" s="12">
        <f>IFERROR($E$1714/($E$1714+$E$1717),0)</f>
        <v/>
      </c>
      <c r="F1719" s="12">
        <f>IFERROR($F$1714/($F$1714+$F$1717),0)</f>
        <v/>
      </c>
      <c r="G1719" s="12">
        <f>IFERROR($G$1714/($G$1714+$G$1717),0)</f>
        <v/>
      </c>
      <c r="H1719" s="18">
        <f>AVERAGE($B$1719:$F$1719)</f>
        <v/>
      </c>
      <c r="I1719" s="18">
        <f>STDEV.P($B$1719:$F$1719)</f>
        <v/>
      </c>
    </row>
    <row r="1720">
      <c r="A1720" s="4" t="inlineStr">
        <is>
          <t>F1</t>
        </is>
      </c>
      <c r="B1720" s="12">
        <f>IFERROR(2*$B$1718*$B$1719/($B$1718+$B$1719),0)</f>
        <v/>
      </c>
      <c r="C1720" s="12">
        <f>IFERROR(2*$C$1718*$C$1719/($C$1718+$C$1719),0)</f>
        <v/>
      </c>
      <c r="D1720" s="12">
        <f>IFERROR(2*$D$1718*$D$1719/($D$1718+$D$1719),0)</f>
        <v/>
      </c>
      <c r="E1720" s="12">
        <f>IFERROR(2*$E$1718*$E$1719/($E$1718+$E$1719),0)</f>
        <v/>
      </c>
      <c r="F1720" s="12">
        <f>IFERROR(2*$F$1718*$F$1719/($F$1718+$F$1719),0)</f>
        <v/>
      </c>
      <c r="G1720" s="12">
        <f>IFERROR(2*$G$1718*$G$1719/($G$1718+$G$1719),0)</f>
        <v/>
      </c>
      <c r="H1720" s="18">
        <f>AVERAGE($B$1720:$F$1720)</f>
        <v/>
      </c>
      <c r="I1720" s="18">
        <f>STDEV.P($B$1720:$F$1720)</f>
        <v/>
      </c>
    </row>
    <row r="1721">
      <c r="A1721" s="4" t="inlineStr">
        <is>
          <t>Accuracy</t>
        </is>
      </c>
      <c r="B1721" s="12">
        <f>IFERROR(($B$1714+$B$1715)/($B$1714+$B$1715+$B$1716+$B$1717),0)</f>
        <v/>
      </c>
      <c r="C1721" s="12">
        <f>IFERROR(($C$1714+$C$1715)/($C$1714+$C$1715+$C$1716+$C$1717),0)</f>
        <v/>
      </c>
      <c r="D1721" s="12">
        <f>IFERROR(($D$1714+$D$1715)/($D$1714+$D$1715+$D$1716+$D$1717),0)</f>
        <v/>
      </c>
      <c r="E1721" s="12">
        <f>IFERROR(($E$1714+$E$1715)/($E$1714+$E$1715+$E$1716+$E$1717),0)</f>
        <v/>
      </c>
      <c r="F1721" s="12">
        <f>IFERROR(($F$1714+$F$1715)/($F$1714+$F$1715+$F$1716+$F$1717),0)</f>
        <v/>
      </c>
      <c r="G1721" s="12">
        <f>IFERROR(($G$1714+$G$1715)/($G$1714+$G$1715+$G$1716+$G$1717),0)</f>
        <v/>
      </c>
      <c r="H1721" s="18">
        <f>AVERAGE($B$1721:$F$1721)</f>
        <v/>
      </c>
      <c r="I1721" s="18">
        <f>STDEV.P($B$1721:$F$1721)</f>
        <v/>
      </c>
    </row>
    <row r="1722">
      <c r="A1722" s="4" t="inlineStr">
        <is>
          <t>Edit distance</t>
        </is>
      </c>
      <c r="B1722" s="12">
        <f>SUMPRODUCT(ABS('Ground truth'!$B$3:$G$8-$B$1706:$G$1711))</f>
        <v/>
      </c>
      <c r="C1722" s="12">
        <f>SUMPRODUCT(ABS('Ground truth'!$B$3:$G$8-$I$1706:$N$1711))</f>
        <v/>
      </c>
      <c r="D1722" s="12">
        <f>SUMPRODUCT(ABS('Ground truth'!$B$3:$G$8-$P$1706:$U$1711))</f>
        <v/>
      </c>
      <c r="E1722" s="12">
        <f>SUMPRODUCT(ABS('Ground truth'!$B$3:$G$8-$W$1706:$AB$1711))</f>
        <v/>
      </c>
      <c r="F1722" s="12">
        <f>SUMPRODUCT(ABS('Ground truth'!$B$3:$G$8-$AD$1706:$AI$1711))</f>
        <v/>
      </c>
      <c r="G1722" s="12">
        <f>SUMPRODUCT(ABS('Ground truth'!$B$3:$G$8-$AK$1706:$AP$1711))</f>
        <v/>
      </c>
      <c r="H1722" s="18">
        <f>AVERAGE($B$1722:$F$1722)</f>
        <v/>
      </c>
      <c r="I1722" s="18">
        <f>STDEV.P($B$1722:$F$1722)</f>
        <v/>
      </c>
    </row>
    <row r="1723">
      <c r="A1723" s="4" t="inlineStr">
        <is>
          <t>Spectral distance</t>
        </is>
      </c>
      <c r="B1723" s="12">
        <f>SQRT(SUMPRODUCT(('Ground truth'!$J$3:$J$8-$B$1733:$B$1738)^2))</f>
        <v/>
      </c>
      <c r="C1723" s="12">
        <f>SQRT(SUMPRODUCT(('Ground truth'!$J$3:$J$8-$C$1733:$C$1738)^2))</f>
        <v/>
      </c>
      <c r="D1723" s="12">
        <f>SQRT(SUMPRODUCT(('Ground truth'!$J$3:$J$8-$D$1733:$D$1738)^2))</f>
        <v/>
      </c>
      <c r="E1723" s="12">
        <f>SQRT(SUMPRODUCT(('Ground truth'!$J$3:$J$8-$E$1733:$E$1738)^2))</f>
        <v/>
      </c>
      <c r="F1723" s="12">
        <f>SQRT(SUMPRODUCT(('Ground truth'!$J$3:$J$8-$F$1733:$F$1738)^2))</f>
        <v/>
      </c>
      <c r="G1723" s="12">
        <f>SQRT(SUMPRODUCT(('Ground truth'!$J$3:$J$8-$G$1733:$G$1738)^2))</f>
        <v/>
      </c>
      <c r="H1723" s="18">
        <f>AVERAGE($B$1723:$F$1723)</f>
        <v/>
      </c>
      <c r="I1723" s="18">
        <f>STDEV.P($B$1723:$F$1723)</f>
        <v/>
      </c>
    </row>
    <row r="1724">
      <c r="A1724" s="4" t="inlineStr">
        <is>
          <t>Unsure cells</t>
        </is>
      </c>
      <c r="B1724" s="7">
        <f>COUNTIF($B$1706:$G$1711,2)</f>
        <v/>
      </c>
      <c r="C1724" s="7">
        <f>COUNTIF($I$1706:$N$1711,2)</f>
        <v/>
      </c>
      <c r="D1724" s="7">
        <f>COUNTIF($P$1706:$U$1711,2)</f>
        <v/>
      </c>
      <c r="E1724" s="7">
        <f>COUNTIF($W$1706:$AB$1711,2)</f>
        <v/>
      </c>
      <c r="F1724" s="7">
        <f>COUNTIF($AD$1706:$AI$1711,2)</f>
        <v/>
      </c>
      <c r="G1724" s="7">
        <f>COUNTIF($AK$1706:$AP$1711,2)</f>
        <v/>
      </c>
      <c r="H1724" s="12">
        <f>AVERAGE($B$1724:$F$1724)</f>
        <v/>
      </c>
      <c r="I1724" s="12">
        <f>STDEV.P($B$1724:$F$1724)</f>
        <v/>
      </c>
    </row>
    <row r="1725">
      <c r="A1725" s="3" t="inlineStr">
        <is>
          <t>eigenvalues (real part, numpy order; pasted)</t>
        </is>
      </c>
    </row>
    <row r="1726">
      <c r="A1726" s="3" t="inlineStr">
        <is>
          <t xml:space="preserve">  λ1</t>
        </is>
      </c>
      <c r="B1726" s="19" t="n">
        <v>5.427878872370742</v>
      </c>
      <c r="C1726" s="19" t="n">
        <v>5.427878872370742</v>
      </c>
      <c r="D1726" s="19" t="n">
        <v>5.427878872370742</v>
      </c>
      <c r="E1726" s="19" t="n">
        <v>5.427878872370742</v>
      </c>
      <c r="F1726" s="19" t="n">
        <v>5.427878872370742</v>
      </c>
      <c r="G1726" s="19" t="n">
        <v>5.427878872370742</v>
      </c>
    </row>
    <row r="1727">
      <c r="A1727" s="3" t="inlineStr">
        <is>
          <t xml:space="preserve">  λ2</t>
        </is>
      </c>
      <c r="B1727" s="19" t="n">
        <v>1.375663623311852</v>
      </c>
      <c r="C1727" s="19" t="n">
        <v>1.375663623311852</v>
      </c>
      <c r="D1727" s="19" t="n">
        <v>1.375663623311852</v>
      </c>
      <c r="E1727" s="19" t="n">
        <v>1.375663623311852</v>
      </c>
      <c r="F1727" s="19" t="n">
        <v>1.375663623311852</v>
      </c>
      <c r="G1727" s="19" t="n">
        <v>1.375663623311852</v>
      </c>
    </row>
    <row r="1728">
      <c r="A1728" s="3" t="inlineStr">
        <is>
          <t xml:space="preserve">  λ3</t>
        </is>
      </c>
      <c r="B1728" s="19" t="n">
        <v>-0.8035424956825958</v>
      </c>
      <c r="C1728" s="19" t="n">
        <v>-0.8035424956825958</v>
      </c>
      <c r="D1728" s="19" t="n">
        <v>-0.8035424956825958</v>
      </c>
      <c r="E1728" s="19" t="n">
        <v>-0.8035424956825958</v>
      </c>
      <c r="F1728" s="19" t="n">
        <v>-0.8035424956825958</v>
      </c>
      <c r="G1728" s="19" t="n">
        <v>-0.8035424956825958</v>
      </c>
    </row>
    <row r="1729">
      <c r="A1729" s="3" t="inlineStr">
        <is>
          <t xml:space="preserve">  λ4</t>
        </is>
      </c>
      <c r="B1729" s="19" t="n">
        <v>-3.790686324792143e-16</v>
      </c>
      <c r="C1729" s="19" t="n">
        <v>-3.790686324792143e-16</v>
      </c>
      <c r="D1729" s="19" t="n">
        <v>-3.790686324792143e-16</v>
      </c>
      <c r="E1729" s="19" t="n">
        <v>-3.790686324792143e-16</v>
      </c>
      <c r="F1729" s="19" t="n">
        <v>-3.790686324792143e-16</v>
      </c>
      <c r="G1729" s="19" t="n">
        <v>-3.790686324792143e-16</v>
      </c>
    </row>
    <row r="1730">
      <c r="A1730" s="3" t="inlineStr">
        <is>
          <t xml:space="preserve">  λ5</t>
        </is>
      </c>
      <c r="B1730" s="19" t="n">
        <v>9.293898306088401e-18</v>
      </c>
      <c r="C1730" s="19" t="n">
        <v>9.293898306088401e-18</v>
      </c>
      <c r="D1730" s="19" t="n">
        <v>9.293898306088401e-18</v>
      </c>
      <c r="E1730" s="19" t="n">
        <v>9.293898306088401e-18</v>
      </c>
      <c r="F1730" s="19" t="n">
        <v>9.293898306088401e-18</v>
      </c>
      <c r="G1730" s="19" t="n">
        <v>9.293898306088401e-18</v>
      </c>
    </row>
    <row r="1731">
      <c r="A1731" s="3" t="inlineStr">
        <is>
          <t xml:space="preserve">  λ6</t>
        </is>
      </c>
      <c r="B1731" s="19" t="n">
        <v>9.293898306088401e-18</v>
      </c>
      <c r="C1731" s="19" t="n">
        <v>9.293898306088401e-18</v>
      </c>
      <c r="D1731" s="19" t="n">
        <v>9.293898306088401e-18</v>
      </c>
      <c r="E1731" s="19" t="n">
        <v>9.293898306088401e-18</v>
      </c>
      <c r="F1731" s="19" t="n">
        <v>9.293898306088401e-18</v>
      </c>
      <c r="G1731" s="19" t="n">
        <v>9.293898306088401e-18</v>
      </c>
    </row>
    <row r="1732">
      <c r="A1732" s="3" t="inlineStr">
        <is>
          <t>eigenvalues sorted desc (LARGE)</t>
        </is>
      </c>
    </row>
    <row r="1733">
      <c r="A1733" s="3" t="inlineStr">
        <is>
          <t xml:space="preserve">  λ(1)</t>
        </is>
      </c>
      <c r="B1733" s="19">
        <f>LARGE($B$1726:$B$1731,1)</f>
        <v/>
      </c>
      <c r="C1733" s="19">
        <f>LARGE($C$1726:$C$1731,1)</f>
        <v/>
      </c>
      <c r="D1733" s="19">
        <f>LARGE($D$1726:$D$1731,1)</f>
        <v/>
      </c>
      <c r="E1733" s="19">
        <f>LARGE($E$1726:$E$1731,1)</f>
        <v/>
      </c>
      <c r="F1733" s="19">
        <f>LARGE($F$1726:$F$1731,1)</f>
        <v/>
      </c>
      <c r="G1733" s="19">
        <f>LARGE($G$1726:$G$1731,1)</f>
        <v/>
      </c>
    </row>
    <row r="1734">
      <c r="A1734" s="3" t="inlineStr">
        <is>
          <t xml:space="preserve">  λ(2)</t>
        </is>
      </c>
      <c r="B1734" s="19">
        <f>LARGE($B$1726:$B$1731,2)</f>
        <v/>
      </c>
      <c r="C1734" s="19">
        <f>LARGE($C$1726:$C$1731,2)</f>
        <v/>
      </c>
      <c r="D1734" s="19">
        <f>LARGE($D$1726:$D$1731,2)</f>
        <v/>
      </c>
      <c r="E1734" s="19">
        <f>LARGE($E$1726:$E$1731,2)</f>
        <v/>
      </c>
      <c r="F1734" s="19">
        <f>LARGE($F$1726:$F$1731,2)</f>
        <v/>
      </c>
      <c r="G1734" s="19">
        <f>LARGE($G$1726:$G$1731,2)</f>
        <v/>
      </c>
    </row>
    <row r="1735">
      <c r="A1735" s="3" t="inlineStr">
        <is>
          <t xml:space="preserve">  λ(3)</t>
        </is>
      </c>
      <c r="B1735" s="19">
        <f>LARGE($B$1726:$B$1731,3)</f>
        <v/>
      </c>
      <c r="C1735" s="19">
        <f>LARGE($C$1726:$C$1731,3)</f>
        <v/>
      </c>
      <c r="D1735" s="19">
        <f>LARGE($D$1726:$D$1731,3)</f>
        <v/>
      </c>
      <c r="E1735" s="19">
        <f>LARGE($E$1726:$E$1731,3)</f>
        <v/>
      </c>
      <c r="F1735" s="19">
        <f>LARGE($F$1726:$F$1731,3)</f>
        <v/>
      </c>
      <c r="G1735" s="19">
        <f>LARGE($G$1726:$G$1731,3)</f>
        <v/>
      </c>
    </row>
    <row r="1736">
      <c r="A1736" s="3" t="inlineStr">
        <is>
          <t xml:space="preserve">  λ(4)</t>
        </is>
      </c>
      <c r="B1736" s="19">
        <f>LARGE($B$1726:$B$1731,4)</f>
        <v/>
      </c>
      <c r="C1736" s="19">
        <f>LARGE($C$1726:$C$1731,4)</f>
        <v/>
      </c>
      <c r="D1736" s="19">
        <f>LARGE($D$1726:$D$1731,4)</f>
        <v/>
      </c>
      <c r="E1736" s="19">
        <f>LARGE($E$1726:$E$1731,4)</f>
        <v/>
      </c>
      <c r="F1736" s="19">
        <f>LARGE($F$1726:$F$1731,4)</f>
        <v/>
      </c>
      <c r="G1736" s="19">
        <f>LARGE($G$1726:$G$1731,4)</f>
        <v/>
      </c>
    </row>
    <row r="1737">
      <c r="A1737" s="3" t="inlineStr">
        <is>
          <t xml:space="preserve">  λ(5)</t>
        </is>
      </c>
      <c r="B1737" s="19">
        <f>LARGE($B$1726:$B$1731,5)</f>
        <v/>
      </c>
      <c r="C1737" s="19">
        <f>LARGE($C$1726:$C$1731,5)</f>
        <v/>
      </c>
      <c r="D1737" s="19">
        <f>LARGE($D$1726:$D$1731,5)</f>
        <v/>
      </c>
      <c r="E1737" s="19">
        <f>LARGE($E$1726:$E$1731,5)</f>
        <v/>
      </c>
      <c r="F1737" s="19">
        <f>LARGE($F$1726:$F$1731,5)</f>
        <v/>
      </c>
      <c r="G1737" s="19">
        <f>LARGE($G$1726:$G$1731,5)</f>
        <v/>
      </c>
    </row>
    <row r="1738">
      <c r="A1738" s="3" t="inlineStr">
        <is>
          <t xml:space="preserve">  λ(6)</t>
        </is>
      </c>
      <c r="B1738" s="19">
        <f>LARGE($B$1726:$B$1731,6)</f>
        <v/>
      </c>
      <c r="C1738" s="19">
        <f>LARGE($C$1726:$C$1731,6)</f>
        <v/>
      </c>
      <c r="D1738" s="19">
        <f>LARGE($D$1726:$D$1731,6)</f>
        <v/>
      </c>
      <c r="E1738" s="19">
        <f>LARGE($E$1726:$E$1731,6)</f>
        <v/>
      </c>
      <c r="F1738" s="19">
        <f>LARGE($F$1726:$F$1731,6)</f>
        <v/>
      </c>
      <c r="G1738" s="19">
        <f>LARGE($G$1726:$G$1731,6)</f>
        <v/>
      </c>
    </row>
    <row r="1739">
      <c r="A1739" s="3" t="inlineStr">
        <is>
          <t>check: Σeig − trace (→0)</t>
        </is>
      </c>
      <c r="B1739" s="3">
        <f>ROUND(SUM($B$1726:$B$1731)-($B$1706+$C$1707+$D$1708+$E$1709+$F$1710+$G$1711),6)</f>
        <v/>
      </c>
      <c r="C1739" s="3">
        <f>ROUND(SUM($C$1726:$C$1731)-($I$1706+$J$1707+$K$1708+$L$1709+$M$1710+$N$1711),6)</f>
        <v/>
      </c>
      <c r="D1739" s="3">
        <f>ROUND(SUM($D$1726:$D$1731)-($P$1706+$Q$1707+$R$1708+$S$1709+$T$1710+$U$1711),6)</f>
        <v/>
      </c>
      <c r="E1739" s="3">
        <f>ROUND(SUM($E$1726:$E$1731)-($W$1706+$X$1707+$Y$1708+$Z$1709+$AA$1710+$AB$1711),6)</f>
        <v/>
      </c>
      <c r="F1739" s="3">
        <f>ROUND(SUM($F$1726:$F$1731)-($AD$1706+$AE$1707+$AF$1708+$AG$1709+$AH$1710+$AI$1711),6)</f>
        <v/>
      </c>
      <c r="G1739" s="3">
        <f>ROUND(SUM($G$1726:$G$1731)-($AK$1706+$AL$1707+$AM$1708+$AN$1709+$AO$1710+$AP$1711),6)</f>
        <v/>
      </c>
    </row>
    <row r="1740">
      <c r="A1740" s="3" t="inlineStr">
        <is>
          <t>check: Πeig − det (→0)</t>
        </is>
      </c>
      <c r="B1740" s="3">
        <f>ROUND(MDETERM($B$1706:$G$1711)-PRODUCT($B$1726:$B$1731),6)</f>
        <v/>
      </c>
      <c r="C1740" s="3">
        <f>ROUND(MDETERM($I$1706:$N$1711)-PRODUCT($C$1726:$C$1731),6)</f>
        <v/>
      </c>
      <c r="D1740" s="3">
        <f>ROUND(MDETERM($P$1706:$U$1711)-PRODUCT($D$1726:$D$1731),6)</f>
        <v/>
      </c>
      <c r="E1740" s="3">
        <f>ROUND(MDETERM($W$1706:$AB$1711)-PRODUCT($E$1726:$E$1731),6)</f>
        <v/>
      </c>
      <c r="F1740" s="3">
        <f>ROUND(MDETERM($AD$1706:$AI$1711)-PRODUCT($F$1726:$F$1731),6)</f>
        <v/>
      </c>
      <c r="G1740" s="3">
        <f>ROUND(MDETERM($AK$1706:$AP$1711)-PRODUCT($G$1726:$G$1731),6)</f>
        <v/>
      </c>
    </row>
    <row r="1741">
      <c r="A1741" s="3" t="inlineStr">
        <is>
          <t>complex eigenvalues?</t>
        </is>
      </c>
      <c r="B1741" s="3" t="inlineStr"/>
      <c r="C1741" s="3" t="inlineStr"/>
      <c r="D1741" s="3" t="inlineStr"/>
      <c r="E1741" s="3" t="inlineStr"/>
      <c r="F1741" s="3" t="inlineStr"/>
      <c r="G1741" s="3" t="inlineStr"/>
    </row>
    <row r="1742">
      <c r="A1742" s="3" t="inlineStr">
        <is>
          <t>check: det(M − λᵢI) per sorted λ (→0)</t>
        </is>
      </c>
    </row>
    <row r="1743">
      <c r="A1743" s="3" t="inlineStr">
        <is>
          <t xml:space="preserve">  det(M − λ(1)I)</t>
        </is>
      </c>
      <c r="B1743" s="3">
        <f t="array" ref="B1743">ROUND(MDETERM($B$1706:$G$1711-$B$1733*MUNIT(6)),6)</f>
        <v/>
      </c>
      <c r="C1743" s="3">
        <f t="array" ref="C1743">ROUND(MDETERM($I$1706:$N$1711-$C$1733*MUNIT(6)),6)</f>
        <v/>
      </c>
      <c r="D1743" s="3">
        <f t="array" ref="D1743">ROUND(MDETERM($P$1706:$U$1711-$D$1733*MUNIT(6)),6)</f>
        <v/>
      </c>
      <c r="E1743" s="3">
        <f t="array" ref="E1743">ROUND(MDETERM($W$1706:$AB$1711-$E$1733*MUNIT(6)),6)</f>
        <v/>
      </c>
      <c r="F1743" s="3">
        <f t="array" ref="F1743">ROUND(MDETERM($AD$1706:$AI$1711-$F$1733*MUNIT(6)),6)</f>
        <v/>
      </c>
      <c r="G1743" s="3">
        <f t="array" ref="G1743">ROUND(MDETERM($AK$1706:$AP$1711-$G$1733*MUNIT(6)),6)</f>
        <v/>
      </c>
    </row>
    <row r="1744">
      <c r="A1744" s="3" t="inlineStr">
        <is>
          <t xml:space="preserve">  det(M − λ(2)I)</t>
        </is>
      </c>
      <c r="B1744" s="3">
        <f t="array" ref="B1744">ROUND(MDETERM($B$1706:$G$1711-$B$1734*MUNIT(6)),6)</f>
        <v/>
      </c>
      <c r="C1744" s="3">
        <f t="array" ref="C1744">ROUND(MDETERM($I$1706:$N$1711-$C$1734*MUNIT(6)),6)</f>
        <v/>
      </c>
      <c r="D1744" s="3">
        <f t="array" ref="D1744">ROUND(MDETERM($P$1706:$U$1711-$D$1734*MUNIT(6)),6)</f>
        <v/>
      </c>
      <c r="E1744" s="3">
        <f t="array" ref="E1744">ROUND(MDETERM($W$1706:$AB$1711-$E$1734*MUNIT(6)),6)</f>
        <v/>
      </c>
      <c r="F1744" s="3">
        <f t="array" ref="F1744">ROUND(MDETERM($AD$1706:$AI$1711-$F$1734*MUNIT(6)),6)</f>
        <v/>
      </c>
      <c r="G1744" s="3">
        <f t="array" ref="G1744">ROUND(MDETERM($AK$1706:$AP$1711-$G$1734*MUNIT(6)),6)</f>
        <v/>
      </c>
    </row>
    <row r="1745">
      <c r="A1745" s="3" t="inlineStr">
        <is>
          <t xml:space="preserve">  det(M − λ(3)I)</t>
        </is>
      </c>
      <c r="B1745" s="3">
        <f t="array" ref="B1745">ROUND(MDETERM($B$1706:$G$1711-$B$1735*MUNIT(6)),6)</f>
        <v/>
      </c>
      <c r="C1745" s="3">
        <f t="array" ref="C1745">ROUND(MDETERM($I$1706:$N$1711-$C$1735*MUNIT(6)),6)</f>
        <v/>
      </c>
      <c r="D1745" s="3">
        <f t="array" ref="D1745">ROUND(MDETERM($P$1706:$U$1711-$D$1735*MUNIT(6)),6)</f>
        <v/>
      </c>
      <c r="E1745" s="3">
        <f t="array" ref="E1745">ROUND(MDETERM($W$1706:$AB$1711-$E$1735*MUNIT(6)),6)</f>
        <v/>
      </c>
      <c r="F1745" s="3">
        <f t="array" ref="F1745">ROUND(MDETERM($AD$1706:$AI$1711-$F$1735*MUNIT(6)),6)</f>
        <v/>
      </c>
      <c r="G1745" s="3">
        <f t="array" ref="G1745">ROUND(MDETERM($AK$1706:$AP$1711-$G$1735*MUNIT(6)),6)</f>
        <v/>
      </c>
    </row>
    <row r="1746">
      <c r="A1746" s="3" t="inlineStr">
        <is>
          <t xml:space="preserve">  det(M − λ(4)I)</t>
        </is>
      </c>
      <c r="B1746" s="3">
        <f t="array" ref="B1746">ROUND(MDETERM($B$1706:$G$1711-$B$1736*MUNIT(6)),6)</f>
        <v/>
      </c>
      <c r="C1746" s="3">
        <f t="array" ref="C1746">ROUND(MDETERM($I$1706:$N$1711-$C$1736*MUNIT(6)),6)</f>
        <v/>
      </c>
      <c r="D1746" s="3">
        <f t="array" ref="D1746">ROUND(MDETERM($P$1706:$U$1711-$D$1736*MUNIT(6)),6)</f>
        <v/>
      </c>
      <c r="E1746" s="3">
        <f t="array" ref="E1746">ROUND(MDETERM($W$1706:$AB$1711-$E$1736*MUNIT(6)),6)</f>
        <v/>
      </c>
      <c r="F1746" s="3">
        <f t="array" ref="F1746">ROUND(MDETERM($AD$1706:$AI$1711-$F$1736*MUNIT(6)),6)</f>
        <v/>
      </c>
      <c r="G1746" s="3">
        <f t="array" ref="G1746">ROUND(MDETERM($AK$1706:$AP$1711-$G$1736*MUNIT(6)),6)</f>
        <v/>
      </c>
    </row>
    <row r="1747">
      <c r="A1747" s="3" t="inlineStr">
        <is>
          <t xml:space="preserve">  det(M − λ(5)I)</t>
        </is>
      </c>
      <c r="B1747" s="3">
        <f t="array" ref="B1747">ROUND(MDETERM($B$1706:$G$1711-$B$1737*MUNIT(6)),6)</f>
        <v/>
      </c>
      <c r="C1747" s="3">
        <f t="array" ref="C1747">ROUND(MDETERM($I$1706:$N$1711-$C$1737*MUNIT(6)),6)</f>
        <v/>
      </c>
      <c r="D1747" s="3">
        <f t="array" ref="D1747">ROUND(MDETERM($P$1706:$U$1711-$D$1737*MUNIT(6)),6)</f>
        <v/>
      </c>
      <c r="E1747" s="3">
        <f t="array" ref="E1747">ROUND(MDETERM($W$1706:$AB$1711-$E$1737*MUNIT(6)),6)</f>
        <v/>
      </c>
      <c r="F1747" s="3">
        <f t="array" ref="F1747">ROUND(MDETERM($AD$1706:$AI$1711-$F$1737*MUNIT(6)),6)</f>
        <v/>
      </c>
      <c r="G1747" s="3">
        <f t="array" ref="G1747">ROUND(MDETERM($AK$1706:$AP$1711-$G$1737*MUNIT(6)),6)</f>
        <v/>
      </c>
    </row>
    <row r="1748">
      <c r="A1748" s="3" t="inlineStr">
        <is>
          <t xml:space="preserve">  det(M − λ(6)I)</t>
        </is>
      </c>
      <c r="B1748" s="3">
        <f t="array" ref="B1748">ROUND(MDETERM($B$1706:$G$1711-$B$1738*MUNIT(6)),6)</f>
        <v/>
      </c>
      <c r="C1748" s="3">
        <f t="array" ref="C1748">ROUND(MDETERM($I$1706:$N$1711-$C$1738*MUNIT(6)),6)</f>
        <v/>
      </c>
      <c r="D1748" s="3">
        <f t="array" ref="D1748">ROUND(MDETERM($P$1706:$U$1711-$D$1738*MUNIT(6)),6)</f>
        <v/>
      </c>
      <c r="E1748" s="3">
        <f t="array" ref="E1748">ROUND(MDETERM($W$1706:$AB$1711-$E$1738*MUNIT(6)),6)</f>
        <v/>
      </c>
      <c r="F1748" s="3">
        <f t="array" ref="F1748">ROUND(MDETERM($AD$1706:$AI$1711-$F$1738*MUNIT(6)),6)</f>
        <v/>
      </c>
      <c r="G1748" s="3">
        <f t="array" ref="G1748">ROUND(MDETERM($AK$1706:$AP$1711-$G$1738*MUNIT(6)),6)</f>
        <v/>
      </c>
    </row>
    <row r="1752" ht="16" customHeight="1">
      <c r="A1752" s="14" t="inlineStr">
        <is>
          <t>GraphRAG R1-R2 | llama3.3:70b</t>
        </is>
      </c>
      <c r="B1752" s="9" t="inlineStr">
        <is>
          <t>run 1 (raw, pasted)</t>
        </is>
      </c>
      <c r="I1752" s="9" t="inlineStr">
        <is>
          <t>run 2 (raw, pasted)</t>
        </is>
      </c>
      <c r="P1752" s="9" t="inlineStr">
        <is>
          <t>run 3 (raw, pasted)</t>
        </is>
      </c>
      <c r="W1752" s="9" t="inlineStr">
        <is>
          <t>run 4 (raw, pasted)</t>
        </is>
      </c>
      <c r="AD1752" s="9" t="inlineStr">
        <is>
          <t>run 5 (raw, pasted)</t>
        </is>
      </c>
      <c r="AK1752" s="9" t="inlineStr">
        <is>
          <t>Step2 average matrix (formula)</t>
        </is>
      </c>
      <c r="AR1752" s="9" t="inlineStr">
        <is>
          <t>ground truth (reference)</t>
        </is>
      </c>
    </row>
    <row r="1753" ht="60" customHeight="1">
      <c r="B1753" s="15" t="inlineStr">
        <is>
          <t>Payload</t>
        </is>
      </c>
      <c r="C1753" s="15" t="inlineStr">
        <is>
          <t>Power System</t>
        </is>
      </c>
      <c r="D1753" s="15" t="inlineStr">
        <is>
          <t>Communication System</t>
        </is>
      </c>
      <c r="E1753" s="15" t="inlineStr">
        <is>
          <t>Propulsion System</t>
        </is>
      </c>
      <c r="F1753" s="15" t="inlineStr">
        <is>
          <t>Structural System</t>
        </is>
      </c>
      <c r="G1753" s="15" t="inlineStr">
        <is>
          <t>Control System</t>
        </is>
      </c>
      <c r="I1753" s="15" t="inlineStr">
        <is>
          <t>Payload</t>
        </is>
      </c>
      <c r="J1753" s="15" t="inlineStr">
        <is>
          <t>Power System</t>
        </is>
      </c>
      <c r="K1753" s="15" t="inlineStr">
        <is>
          <t>Communication System</t>
        </is>
      </c>
      <c r="L1753" s="15" t="inlineStr">
        <is>
          <t>Propulsion System</t>
        </is>
      </c>
      <c r="M1753" s="15" t="inlineStr">
        <is>
          <t>Structural System</t>
        </is>
      </c>
      <c r="N1753" s="15" t="inlineStr">
        <is>
          <t>Control System</t>
        </is>
      </c>
      <c r="P1753" s="15" t="inlineStr">
        <is>
          <t>Payload</t>
        </is>
      </c>
      <c r="Q1753" s="15" t="inlineStr">
        <is>
          <t>Power System</t>
        </is>
      </c>
      <c r="R1753" s="15" t="inlineStr">
        <is>
          <t>Communication System</t>
        </is>
      </c>
      <c r="S1753" s="15" t="inlineStr">
        <is>
          <t>Propulsion System</t>
        </is>
      </c>
      <c r="T1753" s="15" t="inlineStr">
        <is>
          <t>Structural System</t>
        </is>
      </c>
      <c r="U1753" s="15" t="inlineStr">
        <is>
          <t>Control System</t>
        </is>
      </c>
      <c r="W1753" s="15" t="inlineStr">
        <is>
          <t>Payload</t>
        </is>
      </c>
      <c r="X1753" s="15" t="inlineStr">
        <is>
          <t>Power System</t>
        </is>
      </c>
      <c r="Y1753" s="15" t="inlineStr">
        <is>
          <t>Communication System</t>
        </is>
      </c>
      <c r="Z1753" s="15" t="inlineStr">
        <is>
          <t>Propulsion System</t>
        </is>
      </c>
      <c r="AA1753" s="15" t="inlineStr">
        <is>
          <t>Structural System</t>
        </is>
      </c>
      <c r="AB1753" s="15" t="inlineStr">
        <is>
          <t>Control System</t>
        </is>
      </c>
      <c r="AD1753" s="15" t="inlineStr">
        <is>
          <t>Payload</t>
        </is>
      </c>
      <c r="AE1753" s="15" t="inlineStr">
        <is>
          <t>Power System</t>
        </is>
      </c>
      <c r="AF1753" s="15" t="inlineStr">
        <is>
          <t>Communication System</t>
        </is>
      </c>
      <c r="AG1753" s="15" t="inlineStr">
        <is>
          <t>Propulsion System</t>
        </is>
      </c>
      <c r="AH1753" s="15" t="inlineStr">
        <is>
          <t>Structural System</t>
        </is>
      </c>
      <c r="AI1753" s="15" t="inlineStr">
        <is>
          <t>Control System</t>
        </is>
      </c>
      <c r="AK1753" s="15" t="inlineStr">
        <is>
          <t>Payload</t>
        </is>
      </c>
      <c r="AL1753" s="15" t="inlineStr">
        <is>
          <t>Power System</t>
        </is>
      </c>
      <c r="AM1753" s="15" t="inlineStr">
        <is>
          <t>Communication System</t>
        </is>
      </c>
      <c r="AN1753" s="15" t="inlineStr">
        <is>
          <t>Propulsion System</t>
        </is>
      </c>
      <c r="AO1753" s="15" t="inlineStr">
        <is>
          <t>Structural System</t>
        </is>
      </c>
      <c r="AP1753" s="15" t="inlineStr">
        <is>
          <t>Control System</t>
        </is>
      </c>
    </row>
    <row r="1754">
      <c r="A1754" s="3" t="inlineStr">
        <is>
          <t>Payload</t>
        </is>
      </c>
      <c r="B1754" s="8" t="n">
        <v>1</v>
      </c>
      <c r="C1754" s="8" t="n">
        <v>1</v>
      </c>
      <c r="D1754" s="8" t="n">
        <v>1</v>
      </c>
      <c r="E1754" s="8" t="n">
        <v>0</v>
      </c>
      <c r="F1754" s="8" t="n">
        <v>1</v>
      </c>
      <c r="G1754" s="8" t="n">
        <v>0</v>
      </c>
      <c r="I1754" s="8" t="n">
        <v>1</v>
      </c>
      <c r="J1754" s="8" t="n">
        <v>1</v>
      </c>
      <c r="K1754" s="8" t="n">
        <v>1</v>
      </c>
      <c r="L1754" s="8" t="n">
        <v>0</v>
      </c>
      <c r="M1754" s="8" t="n">
        <v>1</v>
      </c>
      <c r="N1754" s="8" t="n">
        <v>0</v>
      </c>
      <c r="P1754" s="8" t="n">
        <v>1</v>
      </c>
      <c r="Q1754" s="8" t="n">
        <v>1</v>
      </c>
      <c r="R1754" s="8" t="n">
        <v>1</v>
      </c>
      <c r="S1754" s="8" t="n">
        <v>0</v>
      </c>
      <c r="T1754" s="8" t="n">
        <v>1</v>
      </c>
      <c r="U1754" s="8" t="n">
        <v>0</v>
      </c>
      <c r="W1754" s="8" t="n">
        <v>1</v>
      </c>
      <c r="X1754" s="8" t="n">
        <v>1</v>
      </c>
      <c r="Y1754" s="8" t="n">
        <v>1</v>
      </c>
      <c r="Z1754" s="8" t="n">
        <v>0</v>
      </c>
      <c r="AA1754" s="8" t="n">
        <v>1</v>
      </c>
      <c r="AB1754" s="8" t="n">
        <v>0</v>
      </c>
      <c r="AD1754" s="8" t="n">
        <v>1</v>
      </c>
      <c r="AE1754" s="8" t="n">
        <v>1</v>
      </c>
      <c r="AF1754" s="8" t="n">
        <v>1</v>
      </c>
      <c r="AG1754" s="8" t="n">
        <v>0</v>
      </c>
      <c r="AH1754" s="8" t="n">
        <v>1</v>
      </c>
      <c r="AI1754" s="8" t="n">
        <v>0</v>
      </c>
      <c r="AK1754" s="8">
        <f>IF(($B$1754&lt;&gt;2)+($I$1754&lt;&gt;2)+($P$1754&lt;&gt;2)+($W$1754&lt;&gt;2)+($AD$1754&lt;&gt;2)=0,2,IF((($B$1754&lt;&gt;2)*$B$1754+($I$1754&lt;&gt;2)*$I$1754+($P$1754&lt;&gt;2)*$P$1754+($W$1754&lt;&gt;2)*$W$1754+($AD$1754&lt;&gt;2)*$AD$1754)/(($B$1754&lt;&gt;2)+($I$1754&lt;&gt;2)+($P$1754&lt;&gt;2)+($W$1754&lt;&gt;2)+($AD$1754&lt;&gt;2))&gt;=0.5,1,0))</f>
        <v/>
      </c>
      <c r="AL1754" s="8">
        <f>IF(($C$1754&lt;&gt;2)+($J$1754&lt;&gt;2)+($Q$1754&lt;&gt;2)+($X$1754&lt;&gt;2)+($AE$1754&lt;&gt;2)=0,2,IF((($C$1754&lt;&gt;2)*$C$1754+($J$1754&lt;&gt;2)*$J$1754+($Q$1754&lt;&gt;2)*$Q$1754+($X$1754&lt;&gt;2)*$X$1754+($AE$1754&lt;&gt;2)*$AE$1754)/(($C$1754&lt;&gt;2)+($J$1754&lt;&gt;2)+($Q$1754&lt;&gt;2)+($X$1754&lt;&gt;2)+($AE$1754&lt;&gt;2))&gt;=0.5,1,0))</f>
        <v/>
      </c>
      <c r="AM1754" s="8">
        <f>IF(($D$1754&lt;&gt;2)+($K$1754&lt;&gt;2)+($R$1754&lt;&gt;2)+($Y$1754&lt;&gt;2)+($AF$1754&lt;&gt;2)=0,2,IF((($D$1754&lt;&gt;2)*$D$1754+($K$1754&lt;&gt;2)*$K$1754+($R$1754&lt;&gt;2)*$R$1754+($Y$1754&lt;&gt;2)*$Y$1754+($AF$1754&lt;&gt;2)*$AF$1754)/(($D$1754&lt;&gt;2)+($K$1754&lt;&gt;2)+($R$1754&lt;&gt;2)+($Y$1754&lt;&gt;2)+($AF$1754&lt;&gt;2))&gt;=0.5,1,0))</f>
        <v/>
      </c>
      <c r="AN1754" s="8">
        <f>IF(($E$1754&lt;&gt;2)+($L$1754&lt;&gt;2)+($S$1754&lt;&gt;2)+($Z$1754&lt;&gt;2)+($AG$1754&lt;&gt;2)=0,2,IF((($E$1754&lt;&gt;2)*$E$1754+($L$1754&lt;&gt;2)*$L$1754+($S$1754&lt;&gt;2)*$S$1754+($Z$1754&lt;&gt;2)*$Z$1754+($AG$1754&lt;&gt;2)*$AG$1754)/(($E$1754&lt;&gt;2)+($L$1754&lt;&gt;2)+($S$1754&lt;&gt;2)+($Z$1754&lt;&gt;2)+($AG$1754&lt;&gt;2))&gt;=0.5,1,0))</f>
        <v/>
      </c>
      <c r="AO1754" s="8">
        <f>IF(($F$1754&lt;&gt;2)+($M$1754&lt;&gt;2)+($T$1754&lt;&gt;2)+($AA$1754&lt;&gt;2)+($AH$1754&lt;&gt;2)=0,2,IF((($F$1754&lt;&gt;2)*$F$1754+($M$1754&lt;&gt;2)*$M$1754+($T$1754&lt;&gt;2)*$T$1754+($AA$1754&lt;&gt;2)*$AA$1754+($AH$1754&lt;&gt;2)*$AH$1754)/(($F$1754&lt;&gt;2)+($M$1754&lt;&gt;2)+($T$1754&lt;&gt;2)+($AA$1754&lt;&gt;2)+($AH$1754&lt;&gt;2))&gt;=0.5,1,0))</f>
        <v/>
      </c>
      <c r="AP1754" s="8">
        <f>IF(($G$1754&lt;&gt;2)+($N$1754&lt;&gt;2)+($U$1754&lt;&gt;2)+($AB$1754&lt;&gt;2)+($AI$1754&lt;&gt;2)=0,2,IF((($G$1754&lt;&gt;2)*$G$1754+($N$1754&lt;&gt;2)*$N$1754+($U$1754&lt;&gt;2)*$U$1754+($AB$1754&lt;&gt;2)*$AB$1754+($AI$1754&lt;&gt;2)*$AI$1754)/(($G$1754&lt;&gt;2)+($N$1754&lt;&gt;2)+($U$1754&lt;&gt;2)+($AB$1754&lt;&gt;2)+($AI$1754&lt;&gt;2))&gt;=0.5,1,0))</f>
        <v/>
      </c>
      <c r="AR1754" s="16">
        <f>'Ground truth'!$B$3</f>
        <v/>
      </c>
      <c r="AS1754" s="16">
        <f>'Ground truth'!$C$3</f>
        <v/>
      </c>
      <c r="AT1754" s="16">
        <f>'Ground truth'!$D$3</f>
        <v/>
      </c>
      <c r="AU1754" s="16">
        <f>'Ground truth'!$E$3</f>
        <v/>
      </c>
      <c r="AV1754" s="16">
        <f>'Ground truth'!$F$3</f>
        <v/>
      </c>
      <c r="AW1754" s="16">
        <f>'Ground truth'!$G$3</f>
        <v/>
      </c>
    </row>
    <row r="1755">
      <c r="A1755" s="3" t="inlineStr">
        <is>
          <t>Power System</t>
        </is>
      </c>
      <c r="B1755" s="8" t="n">
        <v>1</v>
      </c>
      <c r="C1755" s="8" t="n">
        <v>1</v>
      </c>
      <c r="D1755" s="8" t="n">
        <v>1</v>
      </c>
      <c r="E1755" s="8" t="n">
        <v>0</v>
      </c>
      <c r="F1755" s="8" t="n">
        <v>1</v>
      </c>
      <c r="G1755" s="8" t="n">
        <v>1</v>
      </c>
      <c r="I1755" s="8" t="n">
        <v>1</v>
      </c>
      <c r="J1755" s="8" t="n">
        <v>1</v>
      </c>
      <c r="K1755" s="8" t="n">
        <v>1</v>
      </c>
      <c r="L1755" s="8" t="n">
        <v>0</v>
      </c>
      <c r="M1755" s="8" t="n">
        <v>1</v>
      </c>
      <c r="N1755" s="8" t="n">
        <v>1</v>
      </c>
      <c r="P1755" s="8" t="n">
        <v>1</v>
      </c>
      <c r="Q1755" s="8" t="n">
        <v>1</v>
      </c>
      <c r="R1755" s="8" t="n">
        <v>1</v>
      </c>
      <c r="S1755" s="8" t="n">
        <v>0</v>
      </c>
      <c r="T1755" s="8" t="n">
        <v>1</v>
      </c>
      <c r="U1755" s="8" t="n">
        <v>1</v>
      </c>
      <c r="W1755" s="8" t="n">
        <v>1</v>
      </c>
      <c r="X1755" s="8" t="n">
        <v>1</v>
      </c>
      <c r="Y1755" s="8" t="n">
        <v>1</v>
      </c>
      <c r="Z1755" s="8" t="n">
        <v>0</v>
      </c>
      <c r="AA1755" s="8" t="n">
        <v>1</v>
      </c>
      <c r="AB1755" s="8" t="n">
        <v>1</v>
      </c>
      <c r="AD1755" s="8" t="n">
        <v>1</v>
      </c>
      <c r="AE1755" s="8" t="n">
        <v>1</v>
      </c>
      <c r="AF1755" s="8" t="n">
        <v>1</v>
      </c>
      <c r="AG1755" s="8" t="n">
        <v>0</v>
      </c>
      <c r="AH1755" s="8" t="n">
        <v>1</v>
      </c>
      <c r="AI1755" s="8" t="n">
        <v>1</v>
      </c>
      <c r="AK1755" s="8">
        <f>IF(($B$1755&lt;&gt;2)+($I$1755&lt;&gt;2)+($P$1755&lt;&gt;2)+($W$1755&lt;&gt;2)+($AD$1755&lt;&gt;2)=0,2,IF((($B$1755&lt;&gt;2)*$B$1755+($I$1755&lt;&gt;2)*$I$1755+($P$1755&lt;&gt;2)*$P$1755+($W$1755&lt;&gt;2)*$W$1755+($AD$1755&lt;&gt;2)*$AD$1755)/(($B$1755&lt;&gt;2)+($I$1755&lt;&gt;2)+($P$1755&lt;&gt;2)+($W$1755&lt;&gt;2)+($AD$1755&lt;&gt;2))&gt;=0.5,1,0))</f>
        <v/>
      </c>
      <c r="AL1755" s="8">
        <f>IF(($C$1755&lt;&gt;2)+($J$1755&lt;&gt;2)+($Q$1755&lt;&gt;2)+($X$1755&lt;&gt;2)+($AE$1755&lt;&gt;2)=0,2,IF((($C$1755&lt;&gt;2)*$C$1755+($J$1755&lt;&gt;2)*$J$1755+($Q$1755&lt;&gt;2)*$Q$1755+($X$1755&lt;&gt;2)*$X$1755+($AE$1755&lt;&gt;2)*$AE$1755)/(($C$1755&lt;&gt;2)+($J$1755&lt;&gt;2)+($Q$1755&lt;&gt;2)+($X$1755&lt;&gt;2)+($AE$1755&lt;&gt;2))&gt;=0.5,1,0))</f>
        <v/>
      </c>
      <c r="AM1755" s="8">
        <f>IF(($D$1755&lt;&gt;2)+($K$1755&lt;&gt;2)+($R$1755&lt;&gt;2)+($Y$1755&lt;&gt;2)+($AF$1755&lt;&gt;2)=0,2,IF((($D$1755&lt;&gt;2)*$D$1755+($K$1755&lt;&gt;2)*$K$1755+($R$1755&lt;&gt;2)*$R$1755+($Y$1755&lt;&gt;2)*$Y$1755+($AF$1755&lt;&gt;2)*$AF$1755)/(($D$1755&lt;&gt;2)+($K$1755&lt;&gt;2)+($R$1755&lt;&gt;2)+($Y$1755&lt;&gt;2)+($AF$1755&lt;&gt;2))&gt;=0.5,1,0))</f>
        <v/>
      </c>
      <c r="AN1755" s="8">
        <f>IF(($E$1755&lt;&gt;2)+($L$1755&lt;&gt;2)+($S$1755&lt;&gt;2)+($Z$1755&lt;&gt;2)+($AG$1755&lt;&gt;2)=0,2,IF((($E$1755&lt;&gt;2)*$E$1755+($L$1755&lt;&gt;2)*$L$1755+($S$1755&lt;&gt;2)*$S$1755+($Z$1755&lt;&gt;2)*$Z$1755+($AG$1755&lt;&gt;2)*$AG$1755)/(($E$1755&lt;&gt;2)+($L$1755&lt;&gt;2)+($S$1755&lt;&gt;2)+($Z$1755&lt;&gt;2)+($AG$1755&lt;&gt;2))&gt;=0.5,1,0))</f>
        <v/>
      </c>
      <c r="AO1755" s="8">
        <f>IF(($F$1755&lt;&gt;2)+($M$1755&lt;&gt;2)+($T$1755&lt;&gt;2)+($AA$1755&lt;&gt;2)+($AH$1755&lt;&gt;2)=0,2,IF((($F$1755&lt;&gt;2)*$F$1755+($M$1755&lt;&gt;2)*$M$1755+($T$1755&lt;&gt;2)*$T$1755+($AA$1755&lt;&gt;2)*$AA$1755+($AH$1755&lt;&gt;2)*$AH$1755)/(($F$1755&lt;&gt;2)+($M$1755&lt;&gt;2)+($T$1755&lt;&gt;2)+($AA$1755&lt;&gt;2)+($AH$1755&lt;&gt;2))&gt;=0.5,1,0))</f>
        <v/>
      </c>
      <c r="AP1755" s="8">
        <f>IF(($G$1755&lt;&gt;2)+($N$1755&lt;&gt;2)+($U$1755&lt;&gt;2)+($AB$1755&lt;&gt;2)+($AI$1755&lt;&gt;2)=0,2,IF((($G$1755&lt;&gt;2)*$G$1755+($N$1755&lt;&gt;2)*$N$1755+($U$1755&lt;&gt;2)*$U$1755+($AB$1755&lt;&gt;2)*$AB$1755+($AI$1755&lt;&gt;2)*$AI$1755)/(($G$1755&lt;&gt;2)+($N$1755&lt;&gt;2)+($U$1755&lt;&gt;2)+($AB$1755&lt;&gt;2)+($AI$1755&lt;&gt;2))&gt;=0.5,1,0))</f>
        <v/>
      </c>
      <c r="AR1755" s="16">
        <f>'Ground truth'!$B$4</f>
        <v/>
      </c>
      <c r="AS1755" s="16">
        <f>'Ground truth'!$C$4</f>
        <v/>
      </c>
      <c r="AT1755" s="16">
        <f>'Ground truth'!$D$4</f>
        <v/>
      </c>
      <c r="AU1755" s="16">
        <f>'Ground truth'!$E$4</f>
        <v/>
      </c>
      <c r="AV1755" s="16">
        <f>'Ground truth'!$F$4</f>
        <v/>
      </c>
      <c r="AW1755" s="16">
        <f>'Ground truth'!$G$4</f>
        <v/>
      </c>
    </row>
    <row r="1756">
      <c r="A1756" s="3" t="inlineStr">
        <is>
          <t>Communication System</t>
        </is>
      </c>
      <c r="B1756" s="8" t="n">
        <v>1</v>
      </c>
      <c r="C1756" s="8" t="n">
        <v>1</v>
      </c>
      <c r="D1756" s="8" t="n">
        <v>1</v>
      </c>
      <c r="E1756" s="8" t="n">
        <v>0</v>
      </c>
      <c r="F1756" s="8" t="n">
        <v>1</v>
      </c>
      <c r="G1756" s="8" t="n">
        <v>1</v>
      </c>
      <c r="I1756" s="8" t="n">
        <v>1</v>
      </c>
      <c r="J1756" s="8" t="n">
        <v>1</v>
      </c>
      <c r="K1756" s="8" t="n">
        <v>1</v>
      </c>
      <c r="L1756" s="8" t="n">
        <v>0</v>
      </c>
      <c r="M1756" s="8" t="n">
        <v>1</v>
      </c>
      <c r="N1756" s="8" t="n">
        <v>1</v>
      </c>
      <c r="P1756" s="8" t="n">
        <v>1</v>
      </c>
      <c r="Q1756" s="8" t="n">
        <v>1</v>
      </c>
      <c r="R1756" s="8" t="n">
        <v>1</v>
      </c>
      <c r="S1756" s="8" t="n">
        <v>0</v>
      </c>
      <c r="T1756" s="8" t="n">
        <v>1</v>
      </c>
      <c r="U1756" s="8" t="n">
        <v>1</v>
      </c>
      <c r="W1756" s="8" t="n">
        <v>1</v>
      </c>
      <c r="X1756" s="8" t="n">
        <v>1</v>
      </c>
      <c r="Y1756" s="8" t="n">
        <v>1</v>
      </c>
      <c r="Z1756" s="8" t="n">
        <v>0</v>
      </c>
      <c r="AA1756" s="8" t="n">
        <v>1</v>
      </c>
      <c r="AB1756" s="8" t="n">
        <v>1</v>
      </c>
      <c r="AD1756" s="8" t="n">
        <v>1</v>
      </c>
      <c r="AE1756" s="8" t="n">
        <v>1</v>
      </c>
      <c r="AF1756" s="8" t="n">
        <v>1</v>
      </c>
      <c r="AG1756" s="8" t="n">
        <v>0</v>
      </c>
      <c r="AH1756" s="8" t="n">
        <v>1</v>
      </c>
      <c r="AI1756" s="8" t="n">
        <v>1</v>
      </c>
      <c r="AK1756" s="8">
        <f>IF(($B$1756&lt;&gt;2)+($I$1756&lt;&gt;2)+($P$1756&lt;&gt;2)+($W$1756&lt;&gt;2)+($AD$1756&lt;&gt;2)=0,2,IF((($B$1756&lt;&gt;2)*$B$1756+($I$1756&lt;&gt;2)*$I$1756+($P$1756&lt;&gt;2)*$P$1756+($W$1756&lt;&gt;2)*$W$1756+($AD$1756&lt;&gt;2)*$AD$1756)/(($B$1756&lt;&gt;2)+($I$1756&lt;&gt;2)+($P$1756&lt;&gt;2)+($W$1756&lt;&gt;2)+($AD$1756&lt;&gt;2))&gt;=0.5,1,0))</f>
        <v/>
      </c>
      <c r="AL1756" s="8">
        <f>IF(($C$1756&lt;&gt;2)+($J$1756&lt;&gt;2)+($Q$1756&lt;&gt;2)+($X$1756&lt;&gt;2)+($AE$1756&lt;&gt;2)=0,2,IF((($C$1756&lt;&gt;2)*$C$1756+($J$1756&lt;&gt;2)*$J$1756+($Q$1756&lt;&gt;2)*$Q$1756+($X$1756&lt;&gt;2)*$X$1756+($AE$1756&lt;&gt;2)*$AE$1756)/(($C$1756&lt;&gt;2)+($J$1756&lt;&gt;2)+($Q$1756&lt;&gt;2)+($X$1756&lt;&gt;2)+($AE$1756&lt;&gt;2))&gt;=0.5,1,0))</f>
        <v/>
      </c>
      <c r="AM1756" s="8">
        <f>IF(($D$1756&lt;&gt;2)+($K$1756&lt;&gt;2)+($R$1756&lt;&gt;2)+($Y$1756&lt;&gt;2)+($AF$1756&lt;&gt;2)=0,2,IF((($D$1756&lt;&gt;2)*$D$1756+($K$1756&lt;&gt;2)*$K$1756+($R$1756&lt;&gt;2)*$R$1756+($Y$1756&lt;&gt;2)*$Y$1756+($AF$1756&lt;&gt;2)*$AF$1756)/(($D$1756&lt;&gt;2)+($K$1756&lt;&gt;2)+($R$1756&lt;&gt;2)+($Y$1756&lt;&gt;2)+($AF$1756&lt;&gt;2))&gt;=0.5,1,0))</f>
        <v/>
      </c>
      <c r="AN1756" s="8">
        <f>IF(($E$1756&lt;&gt;2)+($L$1756&lt;&gt;2)+($S$1756&lt;&gt;2)+($Z$1756&lt;&gt;2)+($AG$1756&lt;&gt;2)=0,2,IF((($E$1756&lt;&gt;2)*$E$1756+($L$1756&lt;&gt;2)*$L$1756+($S$1756&lt;&gt;2)*$S$1756+($Z$1756&lt;&gt;2)*$Z$1756+($AG$1756&lt;&gt;2)*$AG$1756)/(($E$1756&lt;&gt;2)+($L$1756&lt;&gt;2)+($S$1756&lt;&gt;2)+($Z$1756&lt;&gt;2)+($AG$1756&lt;&gt;2))&gt;=0.5,1,0))</f>
        <v/>
      </c>
      <c r="AO1756" s="8">
        <f>IF(($F$1756&lt;&gt;2)+($M$1756&lt;&gt;2)+($T$1756&lt;&gt;2)+($AA$1756&lt;&gt;2)+($AH$1756&lt;&gt;2)=0,2,IF((($F$1756&lt;&gt;2)*$F$1756+($M$1756&lt;&gt;2)*$M$1756+($T$1756&lt;&gt;2)*$T$1756+($AA$1756&lt;&gt;2)*$AA$1756+($AH$1756&lt;&gt;2)*$AH$1756)/(($F$1756&lt;&gt;2)+($M$1756&lt;&gt;2)+($T$1756&lt;&gt;2)+($AA$1756&lt;&gt;2)+($AH$1756&lt;&gt;2))&gt;=0.5,1,0))</f>
        <v/>
      </c>
      <c r="AP1756" s="8">
        <f>IF(($G$1756&lt;&gt;2)+($N$1756&lt;&gt;2)+($U$1756&lt;&gt;2)+($AB$1756&lt;&gt;2)+($AI$1756&lt;&gt;2)=0,2,IF((($G$1756&lt;&gt;2)*$G$1756+($N$1756&lt;&gt;2)*$N$1756+($U$1756&lt;&gt;2)*$U$1756+($AB$1756&lt;&gt;2)*$AB$1756+($AI$1756&lt;&gt;2)*$AI$1756)/(($G$1756&lt;&gt;2)+($N$1756&lt;&gt;2)+($U$1756&lt;&gt;2)+($AB$1756&lt;&gt;2)+($AI$1756&lt;&gt;2))&gt;=0.5,1,0))</f>
        <v/>
      </c>
      <c r="AR1756" s="16">
        <f>'Ground truth'!$B$5</f>
        <v/>
      </c>
      <c r="AS1756" s="16">
        <f>'Ground truth'!$C$5</f>
        <v/>
      </c>
      <c r="AT1756" s="16">
        <f>'Ground truth'!$D$5</f>
        <v/>
      </c>
      <c r="AU1756" s="16">
        <f>'Ground truth'!$E$5</f>
        <v/>
      </c>
      <c r="AV1756" s="16">
        <f>'Ground truth'!$F$5</f>
        <v/>
      </c>
      <c r="AW1756" s="16">
        <f>'Ground truth'!$G$5</f>
        <v/>
      </c>
    </row>
    <row r="1757">
      <c r="A1757" s="3" t="inlineStr">
        <is>
          <t>Propulsion System</t>
        </is>
      </c>
      <c r="B1757" s="8" t="n">
        <v>0</v>
      </c>
      <c r="C1757" s="8" t="n">
        <v>0</v>
      </c>
      <c r="D1757" s="8" t="n">
        <v>0</v>
      </c>
      <c r="E1757" s="8" t="n">
        <v>1</v>
      </c>
      <c r="F1757" s="8" t="n">
        <v>1</v>
      </c>
      <c r="G1757" s="8" t="n">
        <v>0</v>
      </c>
      <c r="I1757" s="8" t="n">
        <v>0</v>
      </c>
      <c r="J1757" s="8" t="n">
        <v>0</v>
      </c>
      <c r="K1757" s="8" t="n">
        <v>0</v>
      </c>
      <c r="L1757" s="8" t="n">
        <v>1</v>
      </c>
      <c r="M1757" s="8" t="n">
        <v>1</v>
      </c>
      <c r="N1757" s="8" t="n">
        <v>0</v>
      </c>
      <c r="P1757" s="8" t="n">
        <v>0</v>
      </c>
      <c r="Q1757" s="8" t="n">
        <v>0</v>
      </c>
      <c r="R1757" s="8" t="n">
        <v>0</v>
      </c>
      <c r="S1757" s="8" t="n">
        <v>1</v>
      </c>
      <c r="T1757" s="8" t="n">
        <v>1</v>
      </c>
      <c r="U1757" s="8" t="n">
        <v>0</v>
      </c>
      <c r="W1757" s="8" t="n">
        <v>0</v>
      </c>
      <c r="X1757" s="8" t="n">
        <v>0</v>
      </c>
      <c r="Y1757" s="8" t="n">
        <v>0</v>
      </c>
      <c r="Z1757" s="8" t="n">
        <v>1</v>
      </c>
      <c r="AA1757" s="8" t="n">
        <v>1</v>
      </c>
      <c r="AB1757" s="8" t="n">
        <v>0</v>
      </c>
      <c r="AD1757" s="8" t="n">
        <v>0</v>
      </c>
      <c r="AE1757" s="8" t="n">
        <v>0</v>
      </c>
      <c r="AF1757" s="8" t="n">
        <v>0</v>
      </c>
      <c r="AG1757" s="8" t="n">
        <v>1</v>
      </c>
      <c r="AH1757" s="8" t="n">
        <v>1</v>
      </c>
      <c r="AI1757" s="8" t="n">
        <v>0</v>
      </c>
      <c r="AK1757" s="8">
        <f>IF(($B$1757&lt;&gt;2)+($I$1757&lt;&gt;2)+($P$1757&lt;&gt;2)+($W$1757&lt;&gt;2)+($AD$1757&lt;&gt;2)=0,2,IF((($B$1757&lt;&gt;2)*$B$1757+($I$1757&lt;&gt;2)*$I$1757+($P$1757&lt;&gt;2)*$P$1757+($W$1757&lt;&gt;2)*$W$1757+($AD$1757&lt;&gt;2)*$AD$1757)/(($B$1757&lt;&gt;2)+($I$1757&lt;&gt;2)+($P$1757&lt;&gt;2)+($W$1757&lt;&gt;2)+($AD$1757&lt;&gt;2))&gt;=0.5,1,0))</f>
        <v/>
      </c>
      <c r="AL1757" s="8">
        <f>IF(($C$1757&lt;&gt;2)+($J$1757&lt;&gt;2)+($Q$1757&lt;&gt;2)+($X$1757&lt;&gt;2)+($AE$1757&lt;&gt;2)=0,2,IF((($C$1757&lt;&gt;2)*$C$1757+($J$1757&lt;&gt;2)*$J$1757+($Q$1757&lt;&gt;2)*$Q$1757+($X$1757&lt;&gt;2)*$X$1757+($AE$1757&lt;&gt;2)*$AE$1757)/(($C$1757&lt;&gt;2)+($J$1757&lt;&gt;2)+($Q$1757&lt;&gt;2)+($X$1757&lt;&gt;2)+($AE$1757&lt;&gt;2))&gt;=0.5,1,0))</f>
        <v/>
      </c>
      <c r="AM1757" s="8">
        <f>IF(($D$1757&lt;&gt;2)+($K$1757&lt;&gt;2)+($R$1757&lt;&gt;2)+($Y$1757&lt;&gt;2)+($AF$1757&lt;&gt;2)=0,2,IF((($D$1757&lt;&gt;2)*$D$1757+($K$1757&lt;&gt;2)*$K$1757+($R$1757&lt;&gt;2)*$R$1757+($Y$1757&lt;&gt;2)*$Y$1757+($AF$1757&lt;&gt;2)*$AF$1757)/(($D$1757&lt;&gt;2)+($K$1757&lt;&gt;2)+($R$1757&lt;&gt;2)+($Y$1757&lt;&gt;2)+($AF$1757&lt;&gt;2))&gt;=0.5,1,0))</f>
        <v/>
      </c>
      <c r="AN1757" s="8">
        <f>IF(($E$1757&lt;&gt;2)+($L$1757&lt;&gt;2)+($S$1757&lt;&gt;2)+($Z$1757&lt;&gt;2)+($AG$1757&lt;&gt;2)=0,2,IF((($E$1757&lt;&gt;2)*$E$1757+($L$1757&lt;&gt;2)*$L$1757+($S$1757&lt;&gt;2)*$S$1757+($Z$1757&lt;&gt;2)*$Z$1757+($AG$1757&lt;&gt;2)*$AG$1757)/(($E$1757&lt;&gt;2)+($L$1757&lt;&gt;2)+($S$1757&lt;&gt;2)+($Z$1757&lt;&gt;2)+($AG$1757&lt;&gt;2))&gt;=0.5,1,0))</f>
        <v/>
      </c>
      <c r="AO1757" s="8">
        <f>IF(($F$1757&lt;&gt;2)+($M$1757&lt;&gt;2)+($T$1757&lt;&gt;2)+($AA$1757&lt;&gt;2)+($AH$1757&lt;&gt;2)=0,2,IF((($F$1757&lt;&gt;2)*$F$1757+($M$1757&lt;&gt;2)*$M$1757+($T$1757&lt;&gt;2)*$T$1757+($AA$1757&lt;&gt;2)*$AA$1757+($AH$1757&lt;&gt;2)*$AH$1757)/(($F$1757&lt;&gt;2)+($M$1757&lt;&gt;2)+($T$1757&lt;&gt;2)+($AA$1757&lt;&gt;2)+($AH$1757&lt;&gt;2))&gt;=0.5,1,0))</f>
        <v/>
      </c>
      <c r="AP1757" s="8">
        <f>IF(($G$1757&lt;&gt;2)+($N$1757&lt;&gt;2)+($U$1757&lt;&gt;2)+($AB$1757&lt;&gt;2)+($AI$1757&lt;&gt;2)=0,2,IF((($G$1757&lt;&gt;2)*$G$1757+($N$1757&lt;&gt;2)*$N$1757+($U$1757&lt;&gt;2)*$U$1757+($AB$1757&lt;&gt;2)*$AB$1757+($AI$1757&lt;&gt;2)*$AI$1757)/(($G$1757&lt;&gt;2)+($N$1757&lt;&gt;2)+($U$1757&lt;&gt;2)+($AB$1757&lt;&gt;2)+($AI$1757&lt;&gt;2))&gt;=0.5,1,0))</f>
        <v/>
      </c>
      <c r="AR1757" s="16">
        <f>'Ground truth'!$B$6</f>
        <v/>
      </c>
      <c r="AS1757" s="16">
        <f>'Ground truth'!$C$6</f>
        <v/>
      </c>
      <c r="AT1757" s="16">
        <f>'Ground truth'!$D$6</f>
        <v/>
      </c>
      <c r="AU1757" s="16">
        <f>'Ground truth'!$E$6</f>
        <v/>
      </c>
      <c r="AV1757" s="16">
        <f>'Ground truth'!$F$6</f>
        <v/>
      </c>
      <c r="AW1757" s="16">
        <f>'Ground truth'!$G$6</f>
        <v/>
      </c>
    </row>
    <row r="1758">
      <c r="A1758" s="3" t="inlineStr">
        <is>
          <t>Structural System</t>
        </is>
      </c>
      <c r="B1758" s="8" t="n">
        <v>1</v>
      </c>
      <c r="C1758" s="8" t="n">
        <v>1</v>
      </c>
      <c r="D1758" s="8" t="n">
        <v>1</v>
      </c>
      <c r="E1758" s="8" t="n">
        <v>1</v>
      </c>
      <c r="F1758" s="8" t="n">
        <v>1</v>
      </c>
      <c r="G1758" s="8" t="n">
        <v>1</v>
      </c>
      <c r="I1758" s="8" t="n">
        <v>1</v>
      </c>
      <c r="J1758" s="8" t="n">
        <v>1</v>
      </c>
      <c r="K1758" s="8" t="n">
        <v>1</v>
      </c>
      <c r="L1758" s="8" t="n">
        <v>1</v>
      </c>
      <c r="M1758" s="8" t="n">
        <v>1</v>
      </c>
      <c r="N1758" s="8" t="n">
        <v>1</v>
      </c>
      <c r="P1758" s="8" t="n">
        <v>1</v>
      </c>
      <c r="Q1758" s="8" t="n">
        <v>1</v>
      </c>
      <c r="R1758" s="8" t="n">
        <v>1</v>
      </c>
      <c r="S1758" s="8" t="n">
        <v>1</v>
      </c>
      <c r="T1758" s="8" t="n">
        <v>1</v>
      </c>
      <c r="U1758" s="8" t="n">
        <v>1</v>
      </c>
      <c r="W1758" s="8" t="n">
        <v>1</v>
      </c>
      <c r="X1758" s="8" t="n">
        <v>1</v>
      </c>
      <c r="Y1758" s="8" t="n">
        <v>1</v>
      </c>
      <c r="Z1758" s="8" t="n">
        <v>1</v>
      </c>
      <c r="AA1758" s="8" t="n">
        <v>1</v>
      </c>
      <c r="AB1758" s="8" t="n">
        <v>1</v>
      </c>
      <c r="AD1758" s="8" t="n">
        <v>1</v>
      </c>
      <c r="AE1758" s="8" t="n">
        <v>1</v>
      </c>
      <c r="AF1758" s="8" t="n">
        <v>1</v>
      </c>
      <c r="AG1758" s="8" t="n">
        <v>1</v>
      </c>
      <c r="AH1758" s="8" t="n">
        <v>1</v>
      </c>
      <c r="AI1758" s="8" t="n">
        <v>1</v>
      </c>
      <c r="AK1758" s="8">
        <f>IF(($B$1758&lt;&gt;2)+($I$1758&lt;&gt;2)+($P$1758&lt;&gt;2)+($W$1758&lt;&gt;2)+($AD$1758&lt;&gt;2)=0,2,IF((($B$1758&lt;&gt;2)*$B$1758+($I$1758&lt;&gt;2)*$I$1758+($P$1758&lt;&gt;2)*$P$1758+($W$1758&lt;&gt;2)*$W$1758+($AD$1758&lt;&gt;2)*$AD$1758)/(($B$1758&lt;&gt;2)+($I$1758&lt;&gt;2)+($P$1758&lt;&gt;2)+($W$1758&lt;&gt;2)+($AD$1758&lt;&gt;2))&gt;=0.5,1,0))</f>
        <v/>
      </c>
      <c r="AL1758" s="8">
        <f>IF(($C$1758&lt;&gt;2)+($J$1758&lt;&gt;2)+($Q$1758&lt;&gt;2)+($X$1758&lt;&gt;2)+($AE$1758&lt;&gt;2)=0,2,IF((($C$1758&lt;&gt;2)*$C$1758+($J$1758&lt;&gt;2)*$J$1758+($Q$1758&lt;&gt;2)*$Q$1758+($X$1758&lt;&gt;2)*$X$1758+($AE$1758&lt;&gt;2)*$AE$1758)/(($C$1758&lt;&gt;2)+($J$1758&lt;&gt;2)+($Q$1758&lt;&gt;2)+($X$1758&lt;&gt;2)+($AE$1758&lt;&gt;2))&gt;=0.5,1,0))</f>
        <v/>
      </c>
      <c r="AM1758" s="8">
        <f>IF(($D$1758&lt;&gt;2)+($K$1758&lt;&gt;2)+($R$1758&lt;&gt;2)+($Y$1758&lt;&gt;2)+($AF$1758&lt;&gt;2)=0,2,IF((($D$1758&lt;&gt;2)*$D$1758+($K$1758&lt;&gt;2)*$K$1758+($R$1758&lt;&gt;2)*$R$1758+($Y$1758&lt;&gt;2)*$Y$1758+($AF$1758&lt;&gt;2)*$AF$1758)/(($D$1758&lt;&gt;2)+($K$1758&lt;&gt;2)+($R$1758&lt;&gt;2)+($Y$1758&lt;&gt;2)+($AF$1758&lt;&gt;2))&gt;=0.5,1,0))</f>
        <v/>
      </c>
      <c r="AN1758" s="8">
        <f>IF(($E$1758&lt;&gt;2)+($L$1758&lt;&gt;2)+($S$1758&lt;&gt;2)+($Z$1758&lt;&gt;2)+($AG$1758&lt;&gt;2)=0,2,IF((($E$1758&lt;&gt;2)*$E$1758+($L$1758&lt;&gt;2)*$L$1758+($S$1758&lt;&gt;2)*$S$1758+($Z$1758&lt;&gt;2)*$Z$1758+($AG$1758&lt;&gt;2)*$AG$1758)/(($E$1758&lt;&gt;2)+($L$1758&lt;&gt;2)+($S$1758&lt;&gt;2)+($Z$1758&lt;&gt;2)+($AG$1758&lt;&gt;2))&gt;=0.5,1,0))</f>
        <v/>
      </c>
      <c r="AO1758" s="8">
        <f>IF(($F$1758&lt;&gt;2)+($M$1758&lt;&gt;2)+($T$1758&lt;&gt;2)+($AA$1758&lt;&gt;2)+($AH$1758&lt;&gt;2)=0,2,IF((($F$1758&lt;&gt;2)*$F$1758+($M$1758&lt;&gt;2)*$M$1758+($T$1758&lt;&gt;2)*$T$1758+($AA$1758&lt;&gt;2)*$AA$1758+($AH$1758&lt;&gt;2)*$AH$1758)/(($F$1758&lt;&gt;2)+($M$1758&lt;&gt;2)+($T$1758&lt;&gt;2)+($AA$1758&lt;&gt;2)+($AH$1758&lt;&gt;2))&gt;=0.5,1,0))</f>
        <v/>
      </c>
      <c r="AP1758" s="8">
        <f>IF(($G$1758&lt;&gt;2)+($N$1758&lt;&gt;2)+($U$1758&lt;&gt;2)+($AB$1758&lt;&gt;2)+($AI$1758&lt;&gt;2)=0,2,IF((($G$1758&lt;&gt;2)*$G$1758+($N$1758&lt;&gt;2)*$N$1758+($U$1758&lt;&gt;2)*$U$1758+($AB$1758&lt;&gt;2)*$AB$1758+($AI$1758&lt;&gt;2)*$AI$1758)/(($G$1758&lt;&gt;2)+($N$1758&lt;&gt;2)+($U$1758&lt;&gt;2)+($AB$1758&lt;&gt;2)+($AI$1758&lt;&gt;2))&gt;=0.5,1,0))</f>
        <v/>
      </c>
      <c r="AR1758" s="16">
        <f>'Ground truth'!$B$7</f>
        <v/>
      </c>
      <c r="AS1758" s="16">
        <f>'Ground truth'!$C$7</f>
        <v/>
      </c>
      <c r="AT1758" s="16">
        <f>'Ground truth'!$D$7</f>
        <v/>
      </c>
      <c r="AU1758" s="16">
        <f>'Ground truth'!$E$7</f>
        <v/>
      </c>
      <c r="AV1758" s="16">
        <f>'Ground truth'!$F$7</f>
        <v/>
      </c>
      <c r="AW1758" s="16">
        <f>'Ground truth'!$G$7</f>
        <v/>
      </c>
    </row>
    <row r="1759">
      <c r="A1759" s="3" t="inlineStr">
        <is>
          <t>Control System</t>
        </is>
      </c>
      <c r="B1759" s="8" t="n">
        <v>0</v>
      </c>
      <c r="C1759" s="8" t="n">
        <v>1</v>
      </c>
      <c r="D1759" s="8" t="n">
        <v>1</v>
      </c>
      <c r="E1759" s="8" t="n">
        <v>0</v>
      </c>
      <c r="F1759" s="8" t="n">
        <v>1</v>
      </c>
      <c r="G1759" s="8" t="n">
        <v>1</v>
      </c>
      <c r="I1759" s="8" t="n">
        <v>0</v>
      </c>
      <c r="J1759" s="8" t="n">
        <v>1</v>
      </c>
      <c r="K1759" s="8" t="n">
        <v>1</v>
      </c>
      <c r="L1759" s="8" t="n">
        <v>0</v>
      </c>
      <c r="M1759" s="8" t="n">
        <v>1</v>
      </c>
      <c r="N1759" s="8" t="n">
        <v>1</v>
      </c>
      <c r="P1759" s="8" t="n">
        <v>0</v>
      </c>
      <c r="Q1759" s="8" t="n">
        <v>1</v>
      </c>
      <c r="R1759" s="8" t="n">
        <v>1</v>
      </c>
      <c r="S1759" s="8" t="n">
        <v>0</v>
      </c>
      <c r="T1759" s="8" t="n">
        <v>1</v>
      </c>
      <c r="U1759" s="8" t="n">
        <v>1</v>
      </c>
      <c r="W1759" s="8" t="n">
        <v>0</v>
      </c>
      <c r="X1759" s="8" t="n">
        <v>1</v>
      </c>
      <c r="Y1759" s="8" t="n">
        <v>1</v>
      </c>
      <c r="Z1759" s="8" t="n">
        <v>0</v>
      </c>
      <c r="AA1759" s="8" t="n">
        <v>1</v>
      </c>
      <c r="AB1759" s="8" t="n">
        <v>1</v>
      </c>
      <c r="AD1759" s="8" t="n">
        <v>0</v>
      </c>
      <c r="AE1759" s="8" t="n">
        <v>1</v>
      </c>
      <c r="AF1759" s="8" t="n">
        <v>1</v>
      </c>
      <c r="AG1759" s="8" t="n">
        <v>0</v>
      </c>
      <c r="AH1759" s="8" t="n">
        <v>1</v>
      </c>
      <c r="AI1759" s="8" t="n">
        <v>1</v>
      </c>
      <c r="AK1759" s="8">
        <f>IF(($B$1759&lt;&gt;2)+($I$1759&lt;&gt;2)+($P$1759&lt;&gt;2)+($W$1759&lt;&gt;2)+($AD$1759&lt;&gt;2)=0,2,IF((($B$1759&lt;&gt;2)*$B$1759+($I$1759&lt;&gt;2)*$I$1759+($P$1759&lt;&gt;2)*$P$1759+($W$1759&lt;&gt;2)*$W$1759+($AD$1759&lt;&gt;2)*$AD$1759)/(($B$1759&lt;&gt;2)+($I$1759&lt;&gt;2)+($P$1759&lt;&gt;2)+($W$1759&lt;&gt;2)+($AD$1759&lt;&gt;2))&gt;=0.5,1,0))</f>
        <v/>
      </c>
      <c r="AL1759" s="8">
        <f>IF(($C$1759&lt;&gt;2)+($J$1759&lt;&gt;2)+($Q$1759&lt;&gt;2)+($X$1759&lt;&gt;2)+($AE$1759&lt;&gt;2)=0,2,IF((($C$1759&lt;&gt;2)*$C$1759+($J$1759&lt;&gt;2)*$J$1759+($Q$1759&lt;&gt;2)*$Q$1759+($X$1759&lt;&gt;2)*$X$1759+($AE$1759&lt;&gt;2)*$AE$1759)/(($C$1759&lt;&gt;2)+($J$1759&lt;&gt;2)+($Q$1759&lt;&gt;2)+($X$1759&lt;&gt;2)+($AE$1759&lt;&gt;2))&gt;=0.5,1,0))</f>
        <v/>
      </c>
      <c r="AM1759" s="8">
        <f>IF(($D$1759&lt;&gt;2)+($K$1759&lt;&gt;2)+($R$1759&lt;&gt;2)+($Y$1759&lt;&gt;2)+($AF$1759&lt;&gt;2)=0,2,IF((($D$1759&lt;&gt;2)*$D$1759+($K$1759&lt;&gt;2)*$K$1759+($R$1759&lt;&gt;2)*$R$1759+($Y$1759&lt;&gt;2)*$Y$1759+($AF$1759&lt;&gt;2)*$AF$1759)/(($D$1759&lt;&gt;2)+($K$1759&lt;&gt;2)+($R$1759&lt;&gt;2)+($Y$1759&lt;&gt;2)+($AF$1759&lt;&gt;2))&gt;=0.5,1,0))</f>
        <v/>
      </c>
      <c r="AN1759" s="8">
        <f>IF(($E$1759&lt;&gt;2)+($L$1759&lt;&gt;2)+($S$1759&lt;&gt;2)+($Z$1759&lt;&gt;2)+($AG$1759&lt;&gt;2)=0,2,IF((($E$1759&lt;&gt;2)*$E$1759+($L$1759&lt;&gt;2)*$L$1759+($S$1759&lt;&gt;2)*$S$1759+($Z$1759&lt;&gt;2)*$Z$1759+($AG$1759&lt;&gt;2)*$AG$1759)/(($E$1759&lt;&gt;2)+($L$1759&lt;&gt;2)+($S$1759&lt;&gt;2)+($Z$1759&lt;&gt;2)+($AG$1759&lt;&gt;2))&gt;=0.5,1,0))</f>
        <v/>
      </c>
      <c r="AO1759" s="8">
        <f>IF(($F$1759&lt;&gt;2)+($M$1759&lt;&gt;2)+($T$1759&lt;&gt;2)+($AA$1759&lt;&gt;2)+($AH$1759&lt;&gt;2)=0,2,IF((($F$1759&lt;&gt;2)*$F$1759+($M$1759&lt;&gt;2)*$M$1759+($T$1759&lt;&gt;2)*$T$1759+($AA$1759&lt;&gt;2)*$AA$1759+($AH$1759&lt;&gt;2)*$AH$1759)/(($F$1759&lt;&gt;2)+($M$1759&lt;&gt;2)+($T$1759&lt;&gt;2)+($AA$1759&lt;&gt;2)+($AH$1759&lt;&gt;2))&gt;=0.5,1,0))</f>
        <v/>
      </c>
      <c r="AP1759" s="8">
        <f>IF(($G$1759&lt;&gt;2)+($N$1759&lt;&gt;2)+($U$1759&lt;&gt;2)+($AB$1759&lt;&gt;2)+($AI$1759&lt;&gt;2)=0,2,IF((($G$1759&lt;&gt;2)*$G$1759+($N$1759&lt;&gt;2)*$N$1759+($U$1759&lt;&gt;2)*$U$1759+($AB$1759&lt;&gt;2)*$AB$1759+($AI$1759&lt;&gt;2)*$AI$1759)/(($G$1759&lt;&gt;2)+($N$1759&lt;&gt;2)+($U$1759&lt;&gt;2)+($AB$1759&lt;&gt;2)+($AI$1759&lt;&gt;2))&gt;=0.5,1,0))</f>
        <v/>
      </c>
      <c r="AR1759" s="16">
        <f>'Ground truth'!$B$8</f>
        <v/>
      </c>
      <c r="AS1759" s="16">
        <f>'Ground truth'!$C$8</f>
        <v/>
      </c>
      <c r="AT1759" s="16">
        <f>'Ground truth'!$D$8</f>
        <v/>
      </c>
      <c r="AU1759" s="16">
        <f>'Ground truth'!$E$8</f>
        <v/>
      </c>
      <c r="AV1759" s="16">
        <f>'Ground truth'!$F$8</f>
        <v/>
      </c>
      <c r="AW1759" s="16">
        <f>'Ground truth'!$G$8</f>
        <v/>
      </c>
    </row>
    <row r="1761">
      <c r="A1761" s="17" t="inlineStr">
        <is>
          <t>metrics — confident-only (unsure excluded from denominators)</t>
        </is>
      </c>
      <c r="B1761" s="10" t="inlineStr">
        <is>
          <t>run 1</t>
        </is>
      </c>
      <c r="C1761" s="10" t="inlineStr">
        <is>
          <t>run 2</t>
        </is>
      </c>
      <c r="D1761" s="10" t="inlineStr">
        <is>
          <t>run 3</t>
        </is>
      </c>
      <c r="E1761" s="10" t="inlineStr">
        <is>
          <t>run 4</t>
        </is>
      </c>
      <c r="F1761" s="10" t="inlineStr">
        <is>
          <t>run 5</t>
        </is>
      </c>
      <c r="G1761" s="10" t="inlineStr">
        <is>
          <t>avg-matrix</t>
        </is>
      </c>
      <c r="H1761" s="10" t="inlineStr">
        <is>
          <t>mean</t>
        </is>
      </c>
      <c r="I1761" s="10" t="inlineStr">
        <is>
          <t>std (pop.)</t>
        </is>
      </c>
      <c r="J1761" s="17" t="inlineStr">
        <is>
          <t>notes</t>
        </is>
      </c>
    </row>
    <row r="1762">
      <c r="A1762" s="7" t="inlineStr">
        <is>
          <t>TP</t>
        </is>
      </c>
      <c r="B1762" s="7">
        <f>SUMPRODUCT(($B$1754:$G$1759=1)*('Ground truth'!$B$3:$G$8=1))</f>
        <v/>
      </c>
      <c r="C1762" s="7">
        <f>SUMPRODUCT(($I$1754:$N$1759=1)*('Ground truth'!$B$3:$G$8=1))</f>
        <v/>
      </c>
      <c r="D1762" s="7">
        <f>SUMPRODUCT(($P$1754:$U$1759=1)*('Ground truth'!$B$3:$G$8=1))</f>
        <v/>
      </c>
      <c r="E1762" s="7">
        <f>SUMPRODUCT(($W$1754:$AB$1759=1)*('Ground truth'!$B$3:$G$8=1))</f>
        <v/>
      </c>
      <c r="F1762" s="7">
        <f>SUMPRODUCT(($AD$1754:$AI$1759=1)*('Ground truth'!$B$3:$G$8=1))</f>
        <v/>
      </c>
      <c r="G1762" s="7">
        <f>SUMPRODUCT(($AK$1754:$AP$1759=1)*('Ground truth'!$B$3:$G$8=1))</f>
        <v/>
      </c>
      <c r="H1762" s="12">
        <f>AVERAGE($B$1762:$F$1762)</f>
        <v/>
      </c>
      <c r="I1762" s="12">
        <f>STDEV.P($B$1762:$F$1762)</f>
        <v/>
      </c>
    </row>
    <row r="1763">
      <c r="A1763" s="7" t="inlineStr">
        <is>
          <t>TN</t>
        </is>
      </c>
      <c r="B1763" s="7">
        <f>SUMPRODUCT(($B$1754:$G$1759=0)*('Ground truth'!$B$3:$G$8=0))</f>
        <v/>
      </c>
      <c r="C1763" s="7">
        <f>SUMPRODUCT(($I$1754:$N$1759=0)*('Ground truth'!$B$3:$G$8=0))</f>
        <v/>
      </c>
      <c r="D1763" s="7">
        <f>SUMPRODUCT(($P$1754:$U$1759=0)*('Ground truth'!$B$3:$G$8=0))</f>
        <v/>
      </c>
      <c r="E1763" s="7">
        <f>SUMPRODUCT(($W$1754:$AB$1759=0)*('Ground truth'!$B$3:$G$8=0))</f>
        <v/>
      </c>
      <c r="F1763" s="7">
        <f>SUMPRODUCT(($AD$1754:$AI$1759=0)*('Ground truth'!$B$3:$G$8=0))</f>
        <v/>
      </c>
      <c r="G1763" s="7">
        <f>SUMPRODUCT(($AK$1754:$AP$1759=0)*('Ground truth'!$B$3:$G$8=0))</f>
        <v/>
      </c>
      <c r="H1763" s="12">
        <f>AVERAGE($B$1763:$F$1763)</f>
        <v/>
      </c>
      <c r="I1763" s="12">
        <f>STDEV.P($B$1763:$F$1763)</f>
        <v/>
      </c>
    </row>
    <row r="1764">
      <c r="A1764" s="7" t="inlineStr">
        <is>
          <t>FP</t>
        </is>
      </c>
      <c r="B1764" s="7">
        <f>SUMPRODUCT(($B$1754:$G$1759=1)*('Ground truth'!$B$3:$G$8=0))</f>
        <v/>
      </c>
      <c r="C1764" s="7">
        <f>SUMPRODUCT(($I$1754:$N$1759=1)*('Ground truth'!$B$3:$G$8=0))</f>
        <v/>
      </c>
      <c r="D1764" s="7">
        <f>SUMPRODUCT(($P$1754:$U$1759=1)*('Ground truth'!$B$3:$G$8=0))</f>
        <v/>
      </c>
      <c r="E1764" s="7">
        <f>SUMPRODUCT(($W$1754:$AB$1759=1)*('Ground truth'!$B$3:$G$8=0))</f>
        <v/>
      </c>
      <c r="F1764" s="7">
        <f>SUMPRODUCT(($AD$1754:$AI$1759=1)*('Ground truth'!$B$3:$G$8=0))</f>
        <v/>
      </c>
      <c r="G1764" s="7">
        <f>SUMPRODUCT(($AK$1754:$AP$1759=1)*('Ground truth'!$B$3:$G$8=0))</f>
        <v/>
      </c>
      <c r="H1764" s="12">
        <f>AVERAGE($B$1764:$F$1764)</f>
        <v/>
      </c>
      <c r="I1764" s="12">
        <f>STDEV.P($B$1764:$F$1764)</f>
        <v/>
      </c>
    </row>
    <row r="1765">
      <c r="A1765" s="7" t="inlineStr">
        <is>
          <t>FN</t>
        </is>
      </c>
      <c r="B1765" s="7">
        <f>SUMPRODUCT(($B$1754:$G$1759=0)*('Ground truth'!$B$3:$G$8=1))</f>
        <v/>
      </c>
      <c r="C1765" s="7">
        <f>SUMPRODUCT(($I$1754:$N$1759=0)*('Ground truth'!$B$3:$G$8=1))</f>
        <v/>
      </c>
      <c r="D1765" s="7">
        <f>SUMPRODUCT(($P$1754:$U$1759=0)*('Ground truth'!$B$3:$G$8=1))</f>
        <v/>
      </c>
      <c r="E1765" s="7">
        <f>SUMPRODUCT(($W$1754:$AB$1759=0)*('Ground truth'!$B$3:$G$8=1))</f>
        <v/>
      </c>
      <c r="F1765" s="7">
        <f>SUMPRODUCT(($AD$1754:$AI$1759=0)*('Ground truth'!$B$3:$G$8=1))</f>
        <v/>
      </c>
      <c r="G1765" s="7">
        <f>SUMPRODUCT(($AK$1754:$AP$1759=0)*('Ground truth'!$B$3:$G$8=1))</f>
        <v/>
      </c>
      <c r="H1765" s="12">
        <f>AVERAGE($B$1765:$F$1765)</f>
        <v/>
      </c>
      <c r="I1765" s="12">
        <f>STDEV.P($B$1765:$F$1765)</f>
        <v/>
      </c>
    </row>
    <row r="1766">
      <c r="A1766" s="4" t="inlineStr">
        <is>
          <t>Precision</t>
        </is>
      </c>
      <c r="B1766" s="12">
        <f>IFERROR($B$1762/($B$1762+$B$1764),0)</f>
        <v/>
      </c>
      <c r="C1766" s="12">
        <f>IFERROR($C$1762/($C$1762+$C$1764),0)</f>
        <v/>
      </c>
      <c r="D1766" s="12">
        <f>IFERROR($D$1762/($D$1762+$D$1764),0)</f>
        <v/>
      </c>
      <c r="E1766" s="12">
        <f>IFERROR($E$1762/($E$1762+$E$1764),0)</f>
        <v/>
      </c>
      <c r="F1766" s="12">
        <f>IFERROR($F$1762/($F$1762+$F$1764),0)</f>
        <v/>
      </c>
      <c r="G1766" s="12">
        <f>IFERROR($G$1762/($G$1762+$G$1764),0)</f>
        <v/>
      </c>
      <c r="H1766" s="18">
        <f>AVERAGE($B$1766:$F$1766)</f>
        <v/>
      </c>
      <c r="I1766" s="18">
        <f>STDEV.P($B$1766:$F$1766)</f>
        <v/>
      </c>
    </row>
    <row r="1767">
      <c r="A1767" s="4" t="inlineStr">
        <is>
          <t>Recall</t>
        </is>
      </c>
      <c r="B1767" s="12">
        <f>IFERROR($B$1762/($B$1762+$B$1765),0)</f>
        <v/>
      </c>
      <c r="C1767" s="12">
        <f>IFERROR($C$1762/($C$1762+$C$1765),0)</f>
        <v/>
      </c>
      <c r="D1767" s="12">
        <f>IFERROR($D$1762/($D$1762+$D$1765),0)</f>
        <v/>
      </c>
      <c r="E1767" s="12">
        <f>IFERROR($E$1762/($E$1762+$E$1765),0)</f>
        <v/>
      </c>
      <c r="F1767" s="12">
        <f>IFERROR($F$1762/($F$1762+$F$1765),0)</f>
        <v/>
      </c>
      <c r="G1767" s="12">
        <f>IFERROR($G$1762/($G$1762+$G$1765),0)</f>
        <v/>
      </c>
      <c r="H1767" s="18">
        <f>AVERAGE($B$1767:$F$1767)</f>
        <v/>
      </c>
      <c r="I1767" s="18">
        <f>STDEV.P($B$1767:$F$1767)</f>
        <v/>
      </c>
    </row>
    <row r="1768">
      <c r="A1768" s="4" t="inlineStr">
        <is>
          <t>F1</t>
        </is>
      </c>
      <c r="B1768" s="12">
        <f>IFERROR(2*$B$1766*$B$1767/($B$1766+$B$1767),0)</f>
        <v/>
      </c>
      <c r="C1768" s="12">
        <f>IFERROR(2*$C$1766*$C$1767/($C$1766+$C$1767),0)</f>
        <v/>
      </c>
      <c r="D1768" s="12">
        <f>IFERROR(2*$D$1766*$D$1767/($D$1766+$D$1767),0)</f>
        <v/>
      </c>
      <c r="E1768" s="12">
        <f>IFERROR(2*$E$1766*$E$1767/($E$1766+$E$1767),0)</f>
        <v/>
      </c>
      <c r="F1768" s="12">
        <f>IFERROR(2*$F$1766*$F$1767/($F$1766+$F$1767),0)</f>
        <v/>
      </c>
      <c r="G1768" s="12">
        <f>IFERROR(2*$G$1766*$G$1767/($G$1766+$G$1767),0)</f>
        <v/>
      </c>
      <c r="H1768" s="18">
        <f>AVERAGE($B$1768:$F$1768)</f>
        <v/>
      </c>
      <c r="I1768" s="18">
        <f>STDEV.P($B$1768:$F$1768)</f>
        <v/>
      </c>
    </row>
    <row r="1769">
      <c r="A1769" s="4" t="inlineStr">
        <is>
          <t>Accuracy</t>
        </is>
      </c>
      <c r="B1769" s="12">
        <f>IFERROR(($B$1762+$B$1763)/($B$1762+$B$1763+$B$1764+$B$1765),0)</f>
        <v/>
      </c>
      <c r="C1769" s="12">
        <f>IFERROR(($C$1762+$C$1763)/($C$1762+$C$1763+$C$1764+$C$1765),0)</f>
        <v/>
      </c>
      <c r="D1769" s="12">
        <f>IFERROR(($D$1762+$D$1763)/($D$1762+$D$1763+$D$1764+$D$1765),0)</f>
        <v/>
      </c>
      <c r="E1769" s="12">
        <f>IFERROR(($E$1762+$E$1763)/($E$1762+$E$1763+$E$1764+$E$1765),0)</f>
        <v/>
      </c>
      <c r="F1769" s="12">
        <f>IFERROR(($F$1762+$F$1763)/($F$1762+$F$1763+$F$1764+$F$1765),0)</f>
        <v/>
      </c>
      <c r="G1769" s="12">
        <f>IFERROR(($G$1762+$G$1763)/($G$1762+$G$1763+$G$1764+$G$1765),0)</f>
        <v/>
      </c>
      <c r="H1769" s="18">
        <f>AVERAGE($B$1769:$F$1769)</f>
        <v/>
      </c>
      <c r="I1769" s="18">
        <f>STDEV.P($B$1769:$F$1769)</f>
        <v/>
      </c>
    </row>
    <row r="1770">
      <c r="A1770" s="4" t="inlineStr">
        <is>
          <t>Edit distance</t>
        </is>
      </c>
      <c r="B1770" s="12">
        <f>SUMPRODUCT(ABS('Ground truth'!$B$3:$G$8-$B$1754:$G$1759))</f>
        <v/>
      </c>
      <c r="C1770" s="12">
        <f>SUMPRODUCT(ABS('Ground truth'!$B$3:$G$8-$I$1754:$N$1759))</f>
        <v/>
      </c>
      <c r="D1770" s="12">
        <f>SUMPRODUCT(ABS('Ground truth'!$B$3:$G$8-$P$1754:$U$1759))</f>
        <v/>
      </c>
      <c r="E1770" s="12">
        <f>SUMPRODUCT(ABS('Ground truth'!$B$3:$G$8-$W$1754:$AB$1759))</f>
        <v/>
      </c>
      <c r="F1770" s="12">
        <f>SUMPRODUCT(ABS('Ground truth'!$B$3:$G$8-$AD$1754:$AI$1759))</f>
        <v/>
      </c>
      <c r="G1770" s="12">
        <f>SUMPRODUCT(ABS('Ground truth'!$B$3:$G$8-$AK$1754:$AP$1759))</f>
        <v/>
      </c>
      <c r="H1770" s="18">
        <f>AVERAGE($B$1770:$F$1770)</f>
        <v/>
      </c>
      <c r="I1770" s="18">
        <f>STDEV.P($B$1770:$F$1770)</f>
        <v/>
      </c>
    </row>
    <row r="1771">
      <c r="A1771" s="4" t="inlineStr">
        <is>
          <t>Spectral distance</t>
        </is>
      </c>
      <c r="B1771" s="12">
        <f>SQRT(SUMPRODUCT(('Ground truth'!$J$3:$J$8-$B$1781:$B$1786)^2))</f>
        <v/>
      </c>
      <c r="C1771" s="12">
        <f>SQRT(SUMPRODUCT(('Ground truth'!$J$3:$J$8-$C$1781:$C$1786)^2))</f>
        <v/>
      </c>
      <c r="D1771" s="12">
        <f>SQRT(SUMPRODUCT(('Ground truth'!$J$3:$J$8-$D$1781:$D$1786)^2))</f>
        <v/>
      </c>
      <c r="E1771" s="12">
        <f>SQRT(SUMPRODUCT(('Ground truth'!$J$3:$J$8-$E$1781:$E$1786)^2))</f>
        <v/>
      </c>
      <c r="F1771" s="12">
        <f>SQRT(SUMPRODUCT(('Ground truth'!$J$3:$J$8-$F$1781:$F$1786)^2))</f>
        <v/>
      </c>
      <c r="G1771" s="12">
        <f>SQRT(SUMPRODUCT(('Ground truth'!$J$3:$J$8-$G$1781:$G$1786)^2))</f>
        <v/>
      </c>
      <c r="H1771" s="18">
        <f>AVERAGE($B$1771:$F$1771)</f>
        <v/>
      </c>
      <c r="I1771" s="18">
        <f>STDEV.P($B$1771:$F$1771)</f>
        <v/>
      </c>
    </row>
    <row r="1772">
      <c r="A1772" s="4" t="inlineStr">
        <is>
          <t>Unsure cells</t>
        </is>
      </c>
      <c r="B1772" s="7">
        <f>COUNTIF($B$1754:$G$1759,2)</f>
        <v/>
      </c>
      <c r="C1772" s="7">
        <f>COUNTIF($I$1754:$N$1759,2)</f>
        <v/>
      </c>
      <c r="D1772" s="7">
        <f>COUNTIF($P$1754:$U$1759,2)</f>
        <v/>
      </c>
      <c r="E1772" s="7">
        <f>COUNTIF($W$1754:$AB$1759,2)</f>
        <v/>
      </c>
      <c r="F1772" s="7">
        <f>COUNTIF($AD$1754:$AI$1759,2)</f>
        <v/>
      </c>
      <c r="G1772" s="7">
        <f>COUNTIF($AK$1754:$AP$1759,2)</f>
        <v/>
      </c>
      <c r="H1772" s="12">
        <f>AVERAGE($B$1772:$F$1772)</f>
        <v/>
      </c>
      <c r="I1772" s="12">
        <f>STDEV.P($B$1772:$F$1772)</f>
        <v/>
      </c>
    </row>
    <row r="1773">
      <c r="A1773" s="3" t="inlineStr">
        <is>
          <t>eigenvalues (real part, numpy order; pasted)</t>
        </is>
      </c>
    </row>
    <row r="1774">
      <c r="A1774" s="3" t="inlineStr">
        <is>
          <t xml:space="preserve">  λ1</t>
        </is>
      </c>
      <c r="B1774" s="19" t="n">
        <v>4.710452360906071</v>
      </c>
      <c r="C1774" s="19" t="n">
        <v>4.710452360906071</v>
      </c>
      <c r="D1774" s="19" t="n">
        <v>4.710452360906071</v>
      </c>
      <c r="E1774" s="19" t="n">
        <v>4.710452360906071</v>
      </c>
      <c r="F1774" s="19" t="n">
        <v>4.710452360906071</v>
      </c>
      <c r="G1774" s="19" t="n">
        <v>4.710452360906071</v>
      </c>
    </row>
    <row r="1775">
      <c r="A1775" s="3" t="inlineStr">
        <is>
          <t xml:space="preserve">  λ2</t>
        </is>
      </c>
      <c r="B1775" s="19" t="n">
        <v>1.440751651816139</v>
      </c>
      <c r="C1775" s="19" t="n">
        <v>1.440751651816139</v>
      </c>
      <c r="D1775" s="19" t="n">
        <v>1.440751651816139</v>
      </c>
      <c r="E1775" s="19" t="n">
        <v>1.440751651816139</v>
      </c>
      <c r="F1775" s="19" t="n">
        <v>1.440751651816139</v>
      </c>
      <c r="G1775" s="19" t="n">
        <v>1.440751651816139</v>
      </c>
    </row>
    <row r="1776">
      <c r="A1776" s="3" t="inlineStr">
        <is>
          <t xml:space="preserve">  λ3</t>
        </is>
      </c>
      <c r="B1776" s="19" t="n">
        <v>1</v>
      </c>
      <c r="C1776" s="19" t="n">
        <v>1</v>
      </c>
      <c r="D1776" s="19" t="n">
        <v>1</v>
      </c>
      <c r="E1776" s="19" t="n">
        <v>1</v>
      </c>
      <c r="F1776" s="19" t="n">
        <v>1</v>
      </c>
      <c r="G1776" s="19" t="n">
        <v>1</v>
      </c>
    </row>
    <row r="1777">
      <c r="A1777" s="3" t="inlineStr">
        <is>
          <t xml:space="preserve">  λ4</t>
        </is>
      </c>
      <c r="B1777" s="19" t="n">
        <v>-0.7669627833892492</v>
      </c>
      <c r="C1777" s="19" t="n">
        <v>-0.7669627833892492</v>
      </c>
      <c r="D1777" s="19" t="n">
        <v>-0.7669627833892492</v>
      </c>
      <c r="E1777" s="19" t="n">
        <v>-0.7669627833892492</v>
      </c>
      <c r="F1777" s="19" t="n">
        <v>-0.7669627833892492</v>
      </c>
      <c r="G1777" s="19" t="n">
        <v>-0.7669627833892492</v>
      </c>
    </row>
    <row r="1778">
      <c r="A1778" s="3" t="inlineStr">
        <is>
          <t xml:space="preserve">  λ5</t>
        </is>
      </c>
      <c r="B1778" s="19" t="n">
        <v>-0.3842412293329595</v>
      </c>
      <c r="C1778" s="19" t="n">
        <v>-0.3842412293329595</v>
      </c>
      <c r="D1778" s="19" t="n">
        <v>-0.3842412293329595</v>
      </c>
      <c r="E1778" s="19" t="n">
        <v>-0.3842412293329595</v>
      </c>
      <c r="F1778" s="19" t="n">
        <v>-0.3842412293329595</v>
      </c>
      <c r="G1778" s="19" t="n">
        <v>-0.3842412293329595</v>
      </c>
    </row>
    <row r="1779">
      <c r="A1779" s="3" t="inlineStr">
        <is>
          <t xml:space="preserve">  λ6</t>
        </is>
      </c>
      <c r="B1779" s="19" t="n">
        <v>-2.855285046532022e-17</v>
      </c>
      <c r="C1779" s="19" t="n">
        <v>-2.855285046532022e-17</v>
      </c>
      <c r="D1779" s="19" t="n">
        <v>-2.855285046532022e-17</v>
      </c>
      <c r="E1779" s="19" t="n">
        <v>-2.855285046532022e-17</v>
      </c>
      <c r="F1779" s="19" t="n">
        <v>-2.855285046532022e-17</v>
      </c>
      <c r="G1779" s="19" t="n">
        <v>-2.855285046532022e-17</v>
      </c>
    </row>
    <row r="1780">
      <c r="A1780" s="3" t="inlineStr">
        <is>
          <t>eigenvalues sorted desc (LARGE)</t>
        </is>
      </c>
    </row>
    <row r="1781">
      <c r="A1781" s="3" t="inlineStr">
        <is>
          <t xml:space="preserve">  λ(1)</t>
        </is>
      </c>
      <c r="B1781" s="19">
        <f>LARGE($B$1774:$B$1779,1)</f>
        <v/>
      </c>
      <c r="C1781" s="19">
        <f>LARGE($C$1774:$C$1779,1)</f>
        <v/>
      </c>
      <c r="D1781" s="19">
        <f>LARGE($D$1774:$D$1779,1)</f>
        <v/>
      </c>
      <c r="E1781" s="19">
        <f>LARGE($E$1774:$E$1779,1)</f>
        <v/>
      </c>
      <c r="F1781" s="19">
        <f>LARGE($F$1774:$F$1779,1)</f>
        <v/>
      </c>
      <c r="G1781" s="19">
        <f>LARGE($G$1774:$G$1779,1)</f>
        <v/>
      </c>
    </row>
    <row r="1782">
      <c r="A1782" s="3" t="inlineStr">
        <is>
          <t xml:space="preserve">  λ(2)</t>
        </is>
      </c>
      <c r="B1782" s="19">
        <f>LARGE($B$1774:$B$1779,2)</f>
        <v/>
      </c>
      <c r="C1782" s="19">
        <f>LARGE($C$1774:$C$1779,2)</f>
        <v/>
      </c>
      <c r="D1782" s="19">
        <f>LARGE($D$1774:$D$1779,2)</f>
        <v/>
      </c>
      <c r="E1782" s="19">
        <f>LARGE($E$1774:$E$1779,2)</f>
        <v/>
      </c>
      <c r="F1782" s="19">
        <f>LARGE($F$1774:$F$1779,2)</f>
        <v/>
      </c>
      <c r="G1782" s="19">
        <f>LARGE($G$1774:$G$1779,2)</f>
        <v/>
      </c>
    </row>
    <row r="1783">
      <c r="A1783" s="3" t="inlineStr">
        <is>
          <t xml:space="preserve">  λ(3)</t>
        </is>
      </c>
      <c r="B1783" s="19">
        <f>LARGE($B$1774:$B$1779,3)</f>
        <v/>
      </c>
      <c r="C1783" s="19">
        <f>LARGE($C$1774:$C$1779,3)</f>
        <v/>
      </c>
      <c r="D1783" s="19">
        <f>LARGE($D$1774:$D$1779,3)</f>
        <v/>
      </c>
      <c r="E1783" s="19">
        <f>LARGE($E$1774:$E$1779,3)</f>
        <v/>
      </c>
      <c r="F1783" s="19">
        <f>LARGE($F$1774:$F$1779,3)</f>
        <v/>
      </c>
      <c r="G1783" s="19">
        <f>LARGE($G$1774:$G$1779,3)</f>
        <v/>
      </c>
    </row>
    <row r="1784">
      <c r="A1784" s="3" t="inlineStr">
        <is>
          <t xml:space="preserve">  λ(4)</t>
        </is>
      </c>
      <c r="B1784" s="19">
        <f>LARGE($B$1774:$B$1779,4)</f>
        <v/>
      </c>
      <c r="C1784" s="19">
        <f>LARGE($C$1774:$C$1779,4)</f>
        <v/>
      </c>
      <c r="D1784" s="19">
        <f>LARGE($D$1774:$D$1779,4)</f>
        <v/>
      </c>
      <c r="E1784" s="19">
        <f>LARGE($E$1774:$E$1779,4)</f>
        <v/>
      </c>
      <c r="F1784" s="19">
        <f>LARGE($F$1774:$F$1779,4)</f>
        <v/>
      </c>
      <c r="G1784" s="19">
        <f>LARGE($G$1774:$G$1779,4)</f>
        <v/>
      </c>
    </row>
    <row r="1785">
      <c r="A1785" s="3" t="inlineStr">
        <is>
          <t xml:space="preserve">  λ(5)</t>
        </is>
      </c>
      <c r="B1785" s="19">
        <f>LARGE($B$1774:$B$1779,5)</f>
        <v/>
      </c>
      <c r="C1785" s="19">
        <f>LARGE($C$1774:$C$1779,5)</f>
        <v/>
      </c>
      <c r="D1785" s="19">
        <f>LARGE($D$1774:$D$1779,5)</f>
        <v/>
      </c>
      <c r="E1785" s="19">
        <f>LARGE($E$1774:$E$1779,5)</f>
        <v/>
      </c>
      <c r="F1785" s="19">
        <f>LARGE($F$1774:$F$1779,5)</f>
        <v/>
      </c>
      <c r="G1785" s="19">
        <f>LARGE($G$1774:$G$1779,5)</f>
        <v/>
      </c>
    </row>
    <row r="1786">
      <c r="A1786" s="3" t="inlineStr">
        <is>
          <t xml:space="preserve">  λ(6)</t>
        </is>
      </c>
      <c r="B1786" s="19">
        <f>LARGE($B$1774:$B$1779,6)</f>
        <v/>
      </c>
      <c r="C1786" s="19">
        <f>LARGE($C$1774:$C$1779,6)</f>
        <v/>
      </c>
      <c r="D1786" s="19">
        <f>LARGE($D$1774:$D$1779,6)</f>
        <v/>
      </c>
      <c r="E1786" s="19">
        <f>LARGE($E$1774:$E$1779,6)</f>
        <v/>
      </c>
      <c r="F1786" s="19">
        <f>LARGE($F$1774:$F$1779,6)</f>
        <v/>
      </c>
      <c r="G1786" s="19">
        <f>LARGE($G$1774:$G$1779,6)</f>
        <v/>
      </c>
    </row>
    <row r="1787">
      <c r="A1787" s="3" t="inlineStr">
        <is>
          <t>check: Σeig − trace (→0)</t>
        </is>
      </c>
      <c r="B1787" s="3">
        <f>ROUND(SUM($B$1774:$B$1779)-($B$1754+$C$1755+$D$1756+$E$1757+$F$1758+$G$1759),6)</f>
        <v/>
      </c>
      <c r="C1787" s="3">
        <f>ROUND(SUM($C$1774:$C$1779)-($I$1754+$J$1755+$K$1756+$L$1757+$M$1758+$N$1759),6)</f>
        <v/>
      </c>
      <c r="D1787" s="3">
        <f>ROUND(SUM($D$1774:$D$1779)-($P$1754+$Q$1755+$R$1756+$S$1757+$T$1758+$U$1759),6)</f>
        <v/>
      </c>
      <c r="E1787" s="3">
        <f>ROUND(SUM($E$1774:$E$1779)-($W$1754+$X$1755+$Y$1756+$Z$1757+$AA$1758+$AB$1759),6)</f>
        <v/>
      </c>
      <c r="F1787" s="3">
        <f>ROUND(SUM($F$1774:$F$1779)-($AD$1754+$AE$1755+$AF$1756+$AG$1757+$AH$1758+$AI$1759),6)</f>
        <v/>
      </c>
      <c r="G1787" s="3">
        <f>ROUND(SUM($G$1774:$G$1779)-($AK$1754+$AL$1755+$AM$1756+$AN$1757+$AO$1758+$AP$1759),6)</f>
        <v/>
      </c>
    </row>
    <row r="1788">
      <c r="A1788" s="3" t="inlineStr">
        <is>
          <t>check: Πeig − det (→0)</t>
        </is>
      </c>
      <c r="B1788" s="3">
        <f>ROUND(MDETERM($B$1754:$G$1759)-PRODUCT($B$1774:$B$1779),6)</f>
        <v/>
      </c>
      <c r="C1788" s="3">
        <f>ROUND(MDETERM($I$1754:$N$1759)-PRODUCT($C$1774:$C$1779),6)</f>
        <v/>
      </c>
      <c r="D1788" s="3">
        <f>ROUND(MDETERM($P$1754:$U$1759)-PRODUCT($D$1774:$D$1779),6)</f>
        <v/>
      </c>
      <c r="E1788" s="3">
        <f>ROUND(MDETERM($W$1754:$AB$1759)-PRODUCT($E$1774:$E$1779),6)</f>
        <v/>
      </c>
      <c r="F1788" s="3">
        <f>ROUND(MDETERM($AD$1754:$AI$1759)-PRODUCT($F$1774:$F$1779),6)</f>
        <v/>
      </c>
      <c r="G1788" s="3">
        <f>ROUND(MDETERM($AK$1754:$AP$1759)-PRODUCT($G$1774:$G$1779),6)</f>
        <v/>
      </c>
    </row>
    <row r="1789">
      <c r="A1789" s="3" t="inlineStr">
        <is>
          <t>complex eigenvalues?</t>
        </is>
      </c>
      <c r="B1789" s="3" t="inlineStr"/>
      <c r="C1789" s="3" t="inlineStr"/>
      <c r="D1789" s="3" t="inlineStr"/>
      <c r="E1789" s="3" t="inlineStr"/>
      <c r="F1789" s="3" t="inlineStr"/>
      <c r="G1789" s="3" t="inlineStr"/>
    </row>
    <row r="1790">
      <c r="A1790" s="3" t="inlineStr">
        <is>
          <t>check: det(M − λᵢI) per sorted λ (→0)</t>
        </is>
      </c>
    </row>
    <row r="1791">
      <c r="A1791" s="3" t="inlineStr">
        <is>
          <t xml:space="preserve">  det(M − λ(1)I)</t>
        </is>
      </c>
      <c r="B1791" s="3">
        <f t="array" ref="B1791">ROUND(MDETERM($B$1754:$G$1759-$B$1781*MUNIT(6)),6)</f>
        <v/>
      </c>
      <c r="C1791" s="3">
        <f t="array" ref="C1791">ROUND(MDETERM($I$1754:$N$1759-$C$1781*MUNIT(6)),6)</f>
        <v/>
      </c>
      <c r="D1791" s="3">
        <f t="array" ref="D1791">ROUND(MDETERM($P$1754:$U$1759-$D$1781*MUNIT(6)),6)</f>
        <v/>
      </c>
      <c r="E1791" s="3">
        <f t="array" ref="E1791">ROUND(MDETERM($W$1754:$AB$1759-$E$1781*MUNIT(6)),6)</f>
        <v/>
      </c>
      <c r="F1791" s="3">
        <f t="array" ref="F1791">ROUND(MDETERM($AD$1754:$AI$1759-$F$1781*MUNIT(6)),6)</f>
        <v/>
      </c>
      <c r="G1791" s="3">
        <f t="array" ref="G1791">ROUND(MDETERM($AK$1754:$AP$1759-$G$1781*MUNIT(6)),6)</f>
        <v/>
      </c>
    </row>
    <row r="1792">
      <c r="A1792" s="3" t="inlineStr">
        <is>
          <t xml:space="preserve">  det(M − λ(2)I)</t>
        </is>
      </c>
      <c r="B1792" s="3">
        <f t="array" ref="B1792">ROUND(MDETERM($B$1754:$G$1759-$B$1782*MUNIT(6)),6)</f>
        <v/>
      </c>
      <c r="C1792" s="3">
        <f t="array" ref="C1792">ROUND(MDETERM($I$1754:$N$1759-$C$1782*MUNIT(6)),6)</f>
        <v/>
      </c>
      <c r="D1792" s="3">
        <f t="array" ref="D1792">ROUND(MDETERM($P$1754:$U$1759-$D$1782*MUNIT(6)),6)</f>
        <v/>
      </c>
      <c r="E1792" s="3">
        <f t="array" ref="E1792">ROUND(MDETERM($W$1754:$AB$1759-$E$1782*MUNIT(6)),6)</f>
        <v/>
      </c>
      <c r="F1792" s="3">
        <f t="array" ref="F1792">ROUND(MDETERM($AD$1754:$AI$1759-$F$1782*MUNIT(6)),6)</f>
        <v/>
      </c>
      <c r="G1792" s="3">
        <f t="array" ref="G1792">ROUND(MDETERM($AK$1754:$AP$1759-$G$1782*MUNIT(6)),6)</f>
        <v/>
      </c>
    </row>
    <row r="1793">
      <c r="A1793" s="3" t="inlineStr">
        <is>
          <t xml:space="preserve">  det(M − λ(3)I)</t>
        </is>
      </c>
      <c r="B1793" s="3">
        <f t="array" ref="B1793">ROUND(MDETERM($B$1754:$G$1759-$B$1783*MUNIT(6)),6)</f>
        <v/>
      </c>
      <c r="C1793" s="3">
        <f t="array" ref="C1793">ROUND(MDETERM($I$1754:$N$1759-$C$1783*MUNIT(6)),6)</f>
        <v/>
      </c>
      <c r="D1793" s="3">
        <f t="array" ref="D1793">ROUND(MDETERM($P$1754:$U$1759-$D$1783*MUNIT(6)),6)</f>
        <v/>
      </c>
      <c r="E1793" s="3">
        <f t="array" ref="E1793">ROUND(MDETERM($W$1754:$AB$1759-$E$1783*MUNIT(6)),6)</f>
        <v/>
      </c>
      <c r="F1793" s="3">
        <f t="array" ref="F1793">ROUND(MDETERM($AD$1754:$AI$1759-$F$1783*MUNIT(6)),6)</f>
        <v/>
      </c>
      <c r="G1793" s="3">
        <f t="array" ref="G1793">ROUND(MDETERM($AK$1754:$AP$1759-$G$1783*MUNIT(6)),6)</f>
        <v/>
      </c>
    </row>
    <row r="1794">
      <c r="A1794" s="3" t="inlineStr">
        <is>
          <t xml:space="preserve">  det(M − λ(4)I)</t>
        </is>
      </c>
      <c r="B1794" s="3">
        <f t="array" ref="B1794">ROUND(MDETERM($B$1754:$G$1759-$B$1784*MUNIT(6)),6)</f>
        <v/>
      </c>
      <c r="C1794" s="3">
        <f t="array" ref="C1794">ROUND(MDETERM($I$1754:$N$1759-$C$1784*MUNIT(6)),6)</f>
        <v/>
      </c>
      <c r="D1794" s="3">
        <f t="array" ref="D1794">ROUND(MDETERM($P$1754:$U$1759-$D$1784*MUNIT(6)),6)</f>
        <v/>
      </c>
      <c r="E1794" s="3">
        <f t="array" ref="E1794">ROUND(MDETERM($W$1754:$AB$1759-$E$1784*MUNIT(6)),6)</f>
        <v/>
      </c>
      <c r="F1794" s="3">
        <f t="array" ref="F1794">ROUND(MDETERM($AD$1754:$AI$1759-$F$1784*MUNIT(6)),6)</f>
        <v/>
      </c>
      <c r="G1794" s="3">
        <f t="array" ref="G1794">ROUND(MDETERM($AK$1754:$AP$1759-$G$1784*MUNIT(6)),6)</f>
        <v/>
      </c>
    </row>
    <row r="1795">
      <c r="A1795" s="3" t="inlineStr">
        <is>
          <t xml:space="preserve">  det(M − λ(5)I)</t>
        </is>
      </c>
      <c r="B1795" s="3">
        <f t="array" ref="B1795">ROUND(MDETERM($B$1754:$G$1759-$B$1785*MUNIT(6)),6)</f>
        <v/>
      </c>
      <c r="C1795" s="3">
        <f t="array" ref="C1795">ROUND(MDETERM($I$1754:$N$1759-$C$1785*MUNIT(6)),6)</f>
        <v/>
      </c>
      <c r="D1795" s="3">
        <f t="array" ref="D1795">ROUND(MDETERM($P$1754:$U$1759-$D$1785*MUNIT(6)),6)</f>
        <v/>
      </c>
      <c r="E1795" s="3">
        <f t="array" ref="E1795">ROUND(MDETERM($W$1754:$AB$1759-$E$1785*MUNIT(6)),6)</f>
        <v/>
      </c>
      <c r="F1795" s="3">
        <f t="array" ref="F1795">ROUND(MDETERM($AD$1754:$AI$1759-$F$1785*MUNIT(6)),6)</f>
        <v/>
      </c>
      <c r="G1795" s="3">
        <f t="array" ref="G1795">ROUND(MDETERM($AK$1754:$AP$1759-$G$1785*MUNIT(6)),6)</f>
        <v/>
      </c>
    </row>
    <row r="1796">
      <c r="A1796" s="3" t="inlineStr">
        <is>
          <t xml:space="preserve">  det(M − λ(6)I)</t>
        </is>
      </c>
      <c r="B1796" s="3">
        <f t="array" ref="B1796">ROUND(MDETERM($B$1754:$G$1759-$B$1786*MUNIT(6)),6)</f>
        <v/>
      </c>
      <c r="C1796" s="3">
        <f t="array" ref="C1796">ROUND(MDETERM($I$1754:$N$1759-$C$1786*MUNIT(6)),6)</f>
        <v/>
      </c>
      <c r="D1796" s="3">
        <f t="array" ref="D1796">ROUND(MDETERM($P$1754:$U$1759-$D$1786*MUNIT(6)),6)</f>
        <v/>
      </c>
      <c r="E1796" s="3">
        <f t="array" ref="E1796">ROUND(MDETERM($W$1754:$AB$1759-$E$1786*MUNIT(6)),6)</f>
        <v/>
      </c>
      <c r="F1796" s="3">
        <f t="array" ref="F1796">ROUND(MDETERM($AD$1754:$AI$1759-$F$1786*MUNIT(6)),6)</f>
        <v/>
      </c>
      <c r="G1796" s="3">
        <f t="array" ref="G1796">ROUND(MDETERM($AK$1754:$AP$1759-$G$1786*MUNIT(6)),6)</f>
        <v/>
      </c>
    </row>
    <row r="1800" ht="16" customHeight="1">
      <c r="A1800" s="14" t="inlineStr">
        <is>
          <t>GraphRAG R1-R2 | deepseek-r1:14b</t>
        </is>
      </c>
      <c r="B1800" s="9" t="inlineStr">
        <is>
          <t>run 1 (raw, pasted)</t>
        </is>
      </c>
      <c r="I1800" s="9" t="inlineStr">
        <is>
          <t>run 2 (raw, pasted)</t>
        </is>
      </c>
      <c r="P1800" s="9" t="inlineStr">
        <is>
          <t>run 3 (raw, pasted)</t>
        </is>
      </c>
      <c r="W1800" s="9" t="inlineStr">
        <is>
          <t>run 4 (raw, pasted)</t>
        </is>
      </c>
      <c r="AD1800" s="9" t="inlineStr">
        <is>
          <t>run 5 (raw, pasted)</t>
        </is>
      </c>
      <c r="AK1800" s="9" t="inlineStr">
        <is>
          <t>Step2 average matrix (formula)</t>
        </is>
      </c>
      <c r="AR1800" s="9" t="inlineStr">
        <is>
          <t>ground truth (reference)</t>
        </is>
      </c>
    </row>
    <row r="1801" ht="60" customHeight="1">
      <c r="B1801" s="15" t="inlineStr">
        <is>
          <t>Structure</t>
        </is>
      </c>
      <c r="C1801" s="15" t="inlineStr">
        <is>
          <t>Power System</t>
        </is>
      </c>
      <c r="D1801" s="15" t="inlineStr">
        <is>
          <t>Communication System</t>
        </is>
      </c>
      <c r="E1801" s="15" t="inlineStr">
        <is>
          <t>Onboard Computer</t>
        </is>
      </c>
      <c r="F1801" s="15" t="inlineStr">
        <is>
          <t>Attitude Control System</t>
        </is>
      </c>
      <c r="G1801" s="15" t="inlineStr">
        <is>
          <t>Payload</t>
        </is>
      </c>
      <c r="I1801" s="15" t="inlineStr">
        <is>
          <t>Structure</t>
        </is>
      </c>
      <c r="J1801" s="15" t="inlineStr">
        <is>
          <t>Power System</t>
        </is>
      </c>
      <c r="K1801" s="15" t="inlineStr">
        <is>
          <t>Communication System</t>
        </is>
      </c>
      <c r="L1801" s="15" t="inlineStr">
        <is>
          <t>Onboard Computer</t>
        </is>
      </c>
      <c r="M1801" s="15" t="inlineStr">
        <is>
          <t>Attitude Control System</t>
        </is>
      </c>
      <c r="N1801" s="15" t="inlineStr">
        <is>
          <t>Payload</t>
        </is>
      </c>
      <c r="P1801" s="15" t="inlineStr">
        <is>
          <t>Structure</t>
        </is>
      </c>
      <c r="Q1801" s="15" t="inlineStr">
        <is>
          <t>Power System</t>
        </is>
      </c>
      <c r="R1801" s="15" t="inlineStr">
        <is>
          <t>Communication System</t>
        </is>
      </c>
      <c r="S1801" s="15" t="inlineStr">
        <is>
          <t>Onboard Computer</t>
        </is>
      </c>
      <c r="T1801" s="15" t="inlineStr">
        <is>
          <t>Attitude Control System</t>
        </is>
      </c>
      <c r="U1801" s="15" t="inlineStr">
        <is>
          <t>Payload</t>
        </is>
      </c>
      <c r="W1801" s="15" t="inlineStr">
        <is>
          <t>Structure</t>
        </is>
      </c>
      <c r="X1801" s="15" t="inlineStr">
        <is>
          <t>Power System</t>
        </is>
      </c>
      <c r="Y1801" s="15" t="inlineStr">
        <is>
          <t>Communication System</t>
        </is>
      </c>
      <c r="Z1801" s="15" t="inlineStr">
        <is>
          <t>Onboard Computer</t>
        </is>
      </c>
      <c r="AA1801" s="15" t="inlineStr">
        <is>
          <t>Attitude Control System</t>
        </is>
      </c>
      <c r="AB1801" s="15" t="inlineStr">
        <is>
          <t>Payload</t>
        </is>
      </c>
      <c r="AD1801" s="15" t="inlineStr">
        <is>
          <t>Structure</t>
        </is>
      </c>
      <c r="AE1801" s="15" t="inlineStr">
        <is>
          <t>Power System</t>
        </is>
      </c>
      <c r="AF1801" s="15" t="inlineStr">
        <is>
          <t>Communication System</t>
        </is>
      </c>
      <c r="AG1801" s="15" t="inlineStr">
        <is>
          <t>Onboard Computer</t>
        </is>
      </c>
      <c r="AH1801" s="15" t="inlineStr">
        <is>
          <t>Attitude Control System</t>
        </is>
      </c>
      <c r="AI1801" s="15" t="inlineStr">
        <is>
          <t>Payload</t>
        </is>
      </c>
      <c r="AK1801" s="15" t="inlineStr">
        <is>
          <t>Structure</t>
        </is>
      </c>
      <c r="AL1801" s="15" t="inlineStr">
        <is>
          <t>Power System</t>
        </is>
      </c>
      <c r="AM1801" s="15" t="inlineStr">
        <is>
          <t>Communication System</t>
        </is>
      </c>
      <c r="AN1801" s="15" t="inlineStr">
        <is>
          <t>Onboard Computer</t>
        </is>
      </c>
      <c r="AO1801" s="15" t="inlineStr">
        <is>
          <t>Attitude Control System</t>
        </is>
      </c>
      <c r="AP1801" s="15" t="inlineStr">
        <is>
          <t>Payload</t>
        </is>
      </c>
    </row>
    <row r="1802">
      <c r="A1802" s="3" t="inlineStr">
        <is>
          <t>Structure</t>
        </is>
      </c>
      <c r="B1802" s="8" t="n">
        <v>1</v>
      </c>
      <c r="C1802" s="8" t="n">
        <v>0</v>
      </c>
      <c r="D1802" s="8" t="n">
        <v>0</v>
      </c>
      <c r="E1802" s="8" t="n">
        <v>0</v>
      </c>
      <c r="F1802" s="8" t="n">
        <v>0</v>
      </c>
      <c r="G1802" s="8" t="n">
        <v>0</v>
      </c>
      <c r="I1802" s="8" t="n">
        <v>1</v>
      </c>
      <c r="J1802" s="8" t="n">
        <v>1</v>
      </c>
      <c r="K1802" s="8" t="n">
        <v>1</v>
      </c>
      <c r="L1802" s="8" t="n">
        <v>0</v>
      </c>
      <c r="M1802" s="8" t="n">
        <v>1</v>
      </c>
      <c r="N1802" s="8" t="n">
        <v>1</v>
      </c>
      <c r="P1802" s="8" t="n">
        <v>1</v>
      </c>
      <c r="Q1802" s="8" t="n">
        <v>1</v>
      </c>
      <c r="R1802" s="8" t="n">
        <v>1</v>
      </c>
      <c r="S1802" s="8" t="n">
        <v>1</v>
      </c>
      <c r="T1802" s="8" t="n">
        <v>1</v>
      </c>
      <c r="U1802" s="8" t="n">
        <v>1</v>
      </c>
      <c r="W1802" s="8" t="n">
        <v>1</v>
      </c>
      <c r="X1802" s="8" t="n">
        <v>1</v>
      </c>
      <c r="Y1802" s="8" t="n">
        <v>1</v>
      </c>
      <c r="Z1802" s="8" t="n">
        <v>1</v>
      </c>
      <c r="AA1802" s="8" t="n">
        <v>1</v>
      </c>
      <c r="AB1802" s="8" t="n">
        <v>1</v>
      </c>
      <c r="AD1802" s="8" t="n">
        <v>1</v>
      </c>
      <c r="AE1802" s="8" t="n">
        <v>1</v>
      </c>
      <c r="AF1802" s="8" t="n">
        <v>1</v>
      </c>
      <c r="AG1802" s="8" t="n">
        <v>1</v>
      </c>
      <c r="AH1802" s="8" t="n">
        <v>1</v>
      </c>
      <c r="AI1802" s="8" t="n">
        <v>1</v>
      </c>
      <c r="AK1802" s="8">
        <f>IF(($B$1802&lt;&gt;2)+($I$1802&lt;&gt;2)+($P$1802&lt;&gt;2)+($W$1802&lt;&gt;2)+($AD$1802&lt;&gt;2)=0,2,IF((($B$1802&lt;&gt;2)*$B$1802+($I$1802&lt;&gt;2)*$I$1802+($P$1802&lt;&gt;2)*$P$1802+($W$1802&lt;&gt;2)*$W$1802+($AD$1802&lt;&gt;2)*$AD$1802)/(($B$1802&lt;&gt;2)+($I$1802&lt;&gt;2)+($P$1802&lt;&gt;2)+($W$1802&lt;&gt;2)+($AD$1802&lt;&gt;2))&gt;=0.5,1,0))</f>
        <v/>
      </c>
      <c r="AL1802" s="8">
        <f>IF(($C$1802&lt;&gt;2)+($J$1802&lt;&gt;2)+($Q$1802&lt;&gt;2)+($X$1802&lt;&gt;2)+($AE$1802&lt;&gt;2)=0,2,IF((($C$1802&lt;&gt;2)*$C$1802+($J$1802&lt;&gt;2)*$J$1802+($Q$1802&lt;&gt;2)*$Q$1802+($X$1802&lt;&gt;2)*$X$1802+($AE$1802&lt;&gt;2)*$AE$1802)/(($C$1802&lt;&gt;2)+($J$1802&lt;&gt;2)+($Q$1802&lt;&gt;2)+($X$1802&lt;&gt;2)+($AE$1802&lt;&gt;2))&gt;=0.5,1,0))</f>
        <v/>
      </c>
      <c r="AM1802" s="8">
        <f>IF(($D$1802&lt;&gt;2)+($K$1802&lt;&gt;2)+($R$1802&lt;&gt;2)+($Y$1802&lt;&gt;2)+($AF$1802&lt;&gt;2)=0,2,IF((($D$1802&lt;&gt;2)*$D$1802+($K$1802&lt;&gt;2)*$K$1802+($R$1802&lt;&gt;2)*$R$1802+($Y$1802&lt;&gt;2)*$Y$1802+($AF$1802&lt;&gt;2)*$AF$1802)/(($D$1802&lt;&gt;2)+($K$1802&lt;&gt;2)+($R$1802&lt;&gt;2)+($Y$1802&lt;&gt;2)+($AF$1802&lt;&gt;2))&gt;=0.5,1,0))</f>
        <v/>
      </c>
      <c r="AN1802" s="8">
        <f>IF(($E$1802&lt;&gt;2)+($L$1802&lt;&gt;2)+($S$1802&lt;&gt;2)+($Z$1802&lt;&gt;2)+($AG$1802&lt;&gt;2)=0,2,IF((($E$1802&lt;&gt;2)*$E$1802+($L$1802&lt;&gt;2)*$L$1802+($S$1802&lt;&gt;2)*$S$1802+($Z$1802&lt;&gt;2)*$Z$1802+($AG$1802&lt;&gt;2)*$AG$1802)/(($E$1802&lt;&gt;2)+($L$1802&lt;&gt;2)+($S$1802&lt;&gt;2)+($Z$1802&lt;&gt;2)+($AG$1802&lt;&gt;2))&gt;=0.5,1,0))</f>
        <v/>
      </c>
      <c r="AO1802" s="8">
        <f>IF(($F$1802&lt;&gt;2)+($M$1802&lt;&gt;2)+($T$1802&lt;&gt;2)+($AA$1802&lt;&gt;2)+($AH$1802&lt;&gt;2)=0,2,IF((($F$1802&lt;&gt;2)*$F$1802+($M$1802&lt;&gt;2)*$M$1802+($T$1802&lt;&gt;2)*$T$1802+($AA$1802&lt;&gt;2)*$AA$1802+($AH$1802&lt;&gt;2)*$AH$1802)/(($F$1802&lt;&gt;2)+($M$1802&lt;&gt;2)+($T$1802&lt;&gt;2)+($AA$1802&lt;&gt;2)+($AH$1802&lt;&gt;2))&gt;=0.5,1,0))</f>
        <v/>
      </c>
      <c r="AP1802" s="8">
        <f>IF(($G$1802&lt;&gt;2)+($N$1802&lt;&gt;2)+($U$1802&lt;&gt;2)+($AB$1802&lt;&gt;2)+($AI$1802&lt;&gt;2)=0,2,IF((($G$1802&lt;&gt;2)*$G$1802+($N$1802&lt;&gt;2)*$N$1802+($U$1802&lt;&gt;2)*$U$1802+($AB$1802&lt;&gt;2)*$AB$1802+($AI$1802&lt;&gt;2)*$AI$1802)/(($G$1802&lt;&gt;2)+($N$1802&lt;&gt;2)+($U$1802&lt;&gt;2)+($AB$1802&lt;&gt;2)+($AI$1802&lt;&gt;2))&gt;=0.5,1,0))</f>
        <v/>
      </c>
      <c r="AR1802" s="16">
        <f>'Ground truth'!$B$3</f>
        <v/>
      </c>
      <c r="AS1802" s="16">
        <f>'Ground truth'!$C$3</f>
        <v/>
      </c>
      <c r="AT1802" s="16">
        <f>'Ground truth'!$D$3</f>
        <v/>
      </c>
      <c r="AU1802" s="16">
        <f>'Ground truth'!$E$3</f>
        <v/>
      </c>
      <c r="AV1802" s="16">
        <f>'Ground truth'!$F$3</f>
        <v/>
      </c>
      <c r="AW1802" s="16">
        <f>'Ground truth'!$G$3</f>
        <v/>
      </c>
    </row>
    <row r="1803">
      <c r="A1803" s="3" t="inlineStr">
        <is>
          <t>Power System</t>
        </is>
      </c>
      <c r="B1803" s="8" t="n">
        <v>0</v>
      </c>
      <c r="C1803" s="8" t="n">
        <v>1</v>
      </c>
      <c r="D1803" s="8" t="n">
        <v>1</v>
      </c>
      <c r="E1803" s="8" t="n">
        <v>1</v>
      </c>
      <c r="F1803" s="8" t="n">
        <v>1</v>
      </c>
      <c r="G1803" s="8" t="n">
        <v>1</v>
      </c>
      <c r="I1803" s="8" t="n">
        <v>1</v>
      </c>
      <c r="J1803" s="8" t="n">
        <v>1</v>
      </c>
      <c r="K1803" s="8" t="n">
        <v>1</v>
      </c>
      <c r="L1803" s="8" t="n">
        <v>1</v>
      </c>
      <c r="M1803" s="8" t="n">
        <v>1</v>
      </c>
      <c r="N1803" s="8" t="n">
        <v>1</v>
      </c>
      <c r="P1803" s="8" t="n">
        <v>1</v>
      </c>
      <c r="Q1803" s="8" t="n">
        <v>1</v>
      </c>
      <c r="R1803" s="8" t="n">
        <v>1</v>
      </c>
      <c r="S1803" s="8" t="n">
        <v>1</v>
      </c>
      <c r="T1803" s="8" t="n">
        <v>1</v>
      </c>
      <c r="U1803" s="8" t="n">
        <v>1</v>
      </c>
      <c r="W1803" s="8" t="n">
        <v>1</v>
      </c>
      <c r="X1803" s="8" t="n">
        <v>1</v>
      </c>
      <c r="Y1803" s="8" t="n">
        <v>1</v>
      </c>
      <c r="Z1803" s="8" t="n">
        <v>1</v>
      </c>
      <c r="AA1803" s="8" t="n">
        <v>1</v>
      </c>
      <c r="AB1803" s="8" t="n">
        <v>1</v>
      </c>
      <c r="AD1803" s="8" t="n">
        <v>1</v>
      </c>
      <c r="AE1803" s="8" t="n">
        <v>1</v>
      </c>
      <c r="AF1803" s="8" t="n">
        <v>1</v>
      </c>
      <c r="AG1803" s="8" t="n">
        <v>1</v>
      </c>
      <c r="AH1803" s="8" t="n">
        <v>1</v>
      </c>
      <c r="AI1803" s="8" t="n">
        <v>1</v>
      </c>
      <c r="AK1803" s="8">
        <f>IF(($B$1803&lt;&gt;2)+($I$1803&lt;&gt;2)+($P$1803&lt;&gt;2)+($W$1803&lt;&gt;2)+($AD$1803&lt;&gt;2)=0,2,IF((($B$1803&lt;&gt;2)*$B$1803+($I$1803&lt;&gt;2)*$I$1803+($P$1803&lt;&gt;2)*$P$1803+($W$1803&lt;&gt;2)*$W$1803+($AD$1803&lt;&gt;2)*$AD$1803)/(($B$1803&lt;&gt;2)+($I$1803&lt;&gt;2)+($P$1803&lt;&gt;2)+($W$1803&lt;&gt;2)+($AD$1803&lt;&gt;2))&gt;=0.5,1,0))</f>
        <v/>
      </c>
      <c r="AL1803" s="8">
        <f>IF(($C$1803&lt;&gt;2)+($J$1803&lt;&gt;2)+($Q$1803&lt;&gt;2)+($X$1803&lt;&gt;2)+($AE$1803&lt;&gt;2)=0,2,IF((($C$1803&lt;&gt;2)*$C$1803+($J$1803&lt;&gt;2)*$J$1803+($Q$1803&lt;&gt;2)*$Q$1803+($X$1803&lt;&gt;2)*$X$1803+($AE$1803&lt;&gt;2)*$AE$1803)/(($C$1803&lt;&gt;2)+($J$1803&lt;&gt;2)+($Q$1803&lt;&gt;2)+($X$1803&lt;&gt;2)+($AE$1803&lt;&gt;2))&gt;=0.5,1,0))</f>
        <v/>
      </c>
      <c r="AM1803" s="8">
        <f>IF(($D$1803&lt;&gt;2)+($K$1803&lt;&gt;2)+($R$1803&lt;&gt;2)+($Y$1803&lt;&gt;2)+($AF$1803&lt;&gt;2)=0,2,IF((($D$1803&lt;&gt;2)*$D$1803+($K$1803&lt;&gt;2)*$K$1803+($R$1803&lt;&gt;2)*$R$1803+($Y$1803&lt;&gt;2)*$Y$1803+($AF$1803&lt;&gt;2)*$AF$1803)/(($D$1803&lt;&gt;2)+($K$1803&lt;&gt;2)+($R$1803&lt;&gt;2)+($Y$1803&lt;&gt;2)+($AF$1803&lt;&gt;2))&gt;=0.5,1,0))</f>
        <v/>
      </c>
      <c r="AN1803" s="8">
        <f>IF(($E$1803&lt;&gt;2)+($L$1803&lt;&gt;2)+($S$1803&lt;&gt;2)+($Z$1803&lt;&gt;2)+($AG$1803&lt;&gt;2)=0,2,IF((($E$1803&lt;&gt;2)*$E$1803+($L$1803&lt;&gt;2)*$L$1803+($S$1803&lt;&gt;2)*$S$1803+($Z$1803&lt;&gt;2)*$Z$1803+($AG$1803&lt;&gt;2)*$AG$1803)/(($E$1803&lt;&gt;2)+($L$1803&lt;&gt;2)+($S$1803&lt;&gt;2)+($Z$1803&lt;&gt;2)+($AG$1803&lt;&gt;2))&gt;=0.5,1,0))</f>
        <v/>
      </c>
      <c r="AO1803" s="8">
        <f>IF(($F$1803&lt;&gt;2)+($M$1803&lt;&gt;2)+($T$1803&lt;&gt;2)+($AA$1803&lt;&gt;2)+($AH$1803&lt;&gt;2)=0,2,IF((($F$1803&lt;&gt;2)*$F$1803+($M$1803&lt;&gt;2)*$M$1803+($T$1803&lt;&gt;2)*$T$1803+($AA$1803&lt;&gt;2)*$AA$1803+($AH$1803&lt;&gt;2)*$AH$1803)/(($F$1803&lt;&gt;2)+($M$1803&lt;&gt;2)+($T$1803&lt;&gt;2)+($AA$1803&lt;&gt;2)+($AH$1803&lt;&gt;2))&gt;=0.5,1,0))</f>
        <v/>
      </c>
      <c r="AP1803" s="8">
        <f>IF(($G$1803&lt;&gt;2)+($N$1803&lt;&gt;2)+($U$1803&lt;&gt;2)+($AB$1803&lt;&gt;2)+($AI$1803&lt;&gt;2)=0,2,IF((($G$1803&lt;&gt;2)*$G$1803+($N$1803&lt;&gt;2)*$N$1803+($U$1803&lt;&gt;2)*$U$1803+($AB$1803&lt;&gt;2)*$AB$1803+($AI$1803&lt;&gt;2)*$AI$1803)/(($G$1803&lt;&gt;2)+($N$1803&lt;&gt;2)+($U$1803&lt;&gt;2)+($AB$1803&lt;&gt;2)+($AI$1803&lt;&gt;2))&gt;=0.5,1,0))</f>
        <v/>
      </c>
      <c r="AR1803" s="16">
        <f>'Ground truth'!$B$4</f>
        <v/>
      </c>
      <c r="AS1803" s="16">
        <f>'Ground truth'!$C$4</f>
        <v/>
      </c>
      <c r="AT1803" s="16">
        <f>'Ground truth'!$D$4</f>
        <v/>
      </c>
      <c r="AU1803" s="16">
        <f>'Ground truth'!$E$4</f>
        <v/>
      </c>
      <c r="AV1803" s="16">
        <f>'Ground truth'!$F$4</f>
        <v/>
      </c>
      <c r="AW1803" s="16">
        <f>'Ground truth'!$G$4</f>
        <v/>
      </c>
    </row>
    <row r="1804">
      <c r="A1804" s="3" t="inlineStr">
        <is>
          <t>Communication System</t>
        </is>
      </c>
      <c r="B1804" s="8" t="n">
        <v>0</v>
      </c>
      <c r="C1804" s="8" t="n">
        <v>0</v>
      </c>
      <c r="D1804" s="8" t="n">
        <v>1</v>
      </c>
      <c r="E1804" s="8" t="n">
        <v>1</v>
      </c>
      <c r="F1804" s="8" t="n">
        <v>0</v>
      </c>
      <c r="G1804" s="8" t="n">
        <v>1</v>
      </c>
      <c r="I1804" s="8" t="n">
        <v>1</v>
      </c>
      <c r="J1804" s="8" t="n">
        <v>1</v>
      </c>
      <c r="K1804" s="8" t="n">
        <v>1</v>
      </c>
      <c r="L1804" s="8" t="n">
        <v>1</v>
      </c>
      <c r="M1804" s="8" t="n">
        <v>1</v>
      </c>
      <c r="N1804" s="20" t="n">
        <v>2</v>
      </c>
      <c r="P1804" s="8" t="n">
        <v>1</v>
      </c>
      <c r="Q1804" s="8" t="n">
        <v>1</v>
      </c>
      <c r="R1804" s="8" t="n">
        <v>1</v>
      </c>
      <c r="S1804" s="8" t="n">
        <v>1</v>
      </c>
      <c r="T1804" s="8" t="n">
        <v>0</v>
      </c>
      <c r="U1804" s="8" t="n">
        <v>1</v>
      </c>
      <c r="W1804" s="8" t="n">
        <v>1</v>
      </c>
      <c r="X1804" s="8" t="n">
        <v>1</v>
      </c>
      <c r="Y1804" s="8" t="n">
        <v>1</v>
      </c>
      <c r="Z1804" s="8" t="n">
        <v>1</v>
      </c>
      <c r="AA1804" s="8" t="n">
        <v>0</v>
      </c>
      <c r="AB1804" s="8" t="n">
        <v>1</v>
      </c>
      <c r="AD1804" s="8" t="n">
        <v>1</v>
      </c>
      <c r="AE1804" s="8" t="n">
        <v>1</v>
      </c>
      <c r="AF1804" s="8" t="n">
        <v>1</v>
      </c>
      <c r="AG1804" s="8" t="n">
        <v>1</v>
      </c>
      <c r="AH1804" s="8" t="n">
        <v>0</v>
      </c>
      <c r="AI1804" s="8" t="n">
        <v>1</v>
      </c>
      <c r="AK1804" s="8">
        <f>IF(($B$1804&lt;&gt;2)+($I$1804&lt;&gt;2)+($P$1804&lt;&gt;2)+($W$1804&lt;&gt;2)+($AD$1804&lt;&gt;2)=0,2,IF((($B$1804&lt;&gt;2)*$B$1804+($I$1804&lt;&gt;2)*$I$1804+($P$1804&lt;&gt;2)*$P$1804+($W$1804&lt;&gt;2)*$W$1804+($AD$1804&lt;&gt;2)*$AD$1804)/(($B$1804&lt;&gt;2)+($I$1804&lt;&gt;2)+($P$1804&lt;&gt;2)+($W$1804&lt;&gt;2)+($AD$1804&lt;&gt;2))&gt;=0.5,1,0))</f>
        <v/>
      </c>
      <c r="AL1804" s="8">
        <f>IF(($C$1804&lt;&gt;2)+($J$1804&lt;&gt;2)+($Q$1804&lt;&gt;2)+($X$1804&lt;&gt;2)+($AE$1804&lt;&gt;2)=0,2,IF((($C$1804&lt;&gt;2)*$C$1804+($J$1804&lt;&gt;2)*$J$1804+($Q$1804&lt;&gt;2)*$Q$1804+($X$1804&lt;&gt;2)*$X$1804+($AE$1804&lt;&gt;2)*$AE$1804)/(($C$1804&lt;&gt;2)+($J$1804&lt;&gt;2)+($Q$1804&lt;&gt;2)+($X$1804&lt;&gt;2)+($AE$1804&lt;&gt;2))&gt;=0.5,1,0))</f>
        <v/>
      </c>
      <c r="AM1804" s="8">
        <f>IF(($D$1804&lt;&gt;2)+($K$1804&lt;&gt;2)+($R$1804&lt;&gt;2)+($Y$1804&lt;&gt;2)+($AF$1804&lt;&gt;2)=0,2,IF((($D$1804&lt;&gt;2)*$D$1804+($K$1804&lt;&gt;2)*$K$1804+($R$1804&lt;&gt;2)*$R$1804+($Y$1804&lt;&gt;2)*$Y$1804+($AF$1804&lt;&gt;2)*$AF$1804)/(($D$1804&lt;&gt;2)+($K$1804&lt;&gt;2)+($R$1804&lt;&gt;2)+($Y$1804&lt;&gt;2)+($AF$1804&lt;&gt;2))&gt;=0.5,1,0))</f>
        <v/>
      </c>
      <c r="AN1804" s="8">
        <f>IF(($E$1804&lt;&gt;2)+($L$1804&lt;&gt;2)+($S$1804&lt;&gt;2)+($Z$1804&lt;&gt;2)+($AG$1804&lt;&gt;2)=0,2,IF((($E$1804&lt;&gt;2)*$E$1804+($L$1804&lt;&gt;2)*$L$1804+($S$1804&lt;&gt;2)*$S$1804+($Z$1804&lt;&gt;2)*$Z$1804+($AG$1804&lt;&gt;2)*$AG$1804)/(($E$1804&lt;&gt;2)+($L$1804&lt;&gt;2)+($S$1804&lt;&gt;2)+($Z$1804&lt;&gt;2)+($AG$1804&lt;&gt;2))&gt;=0.5,1,0))</f>
        <v/>
      </c>
      <c r="AO1804" s="8">
        <f>IF(($F$1804&lt;&gt;2)+($M$1804&lt;&gt;2)+($T$1804&lt;&gt;2)+($AA$1804&lt;&gt;2)+($AH$1804&lt;&gt;2)=0,2,IF((($F$1804&lt;&gt;2)*$F$1804+($M$1804&lt;&gt;2)*$M$1804+($T$1804&lt;&gt;2)*$T$1804+($AA$1804&lt;&gt;2)*$AA$1804+($AH$1804&lt;&gt;2)*$AH$1804)/(($F$1804&lt;&gt;2)+($M$1804&lt;&gt;2)+($T$1804&lt;&gt;2)+($AA$1804&lt;&gt;2)+($AH$1804&lt;&gt;2))&gt;=0.5,1,0))</f>
        <v/>
      </c>
      <c r="AP1804" s="8">
        <f>IF(($G$1804&lt;&gt;2)+($N$1804&lt;&gt;2)+($U$1804&lt;&gt;2)+($AB$1804&lt;&gt;2)+($AI$1804&lt;&gt;2)=0,2,IF((($G$1804&lt;&gt;2)*$G$1804+($N$1804&lt;&gt;2)*$N$1804+($U$1804&lt;&gt;2)*$U$1804+($AB$1804&lt;&gt;2)*$AB$1804+($AI$1804&lt;&gt;2)*$AI$1804)/(($G$1804&lt;&gt;2)+($N$1804&lt;&gt;2)+($U$1804&lt;&gt;2)+($AB$1804&lt;&gt;2)+($AI$1804&lt;&gt;2))&gt;=0.5,1,0))</f>
        <v/>
      </c>
      <c r="AR1804" s="16">
        <f>'Ground truth'!$B$5</f>
        <v/>
      </c>
      <c r="AS1804" s="16">
        <f>'Ground truth'!$C$5</f>
        <v/>
      </c>
      <c r="AT1804" s="16">
        <f>'Ground truth'!$D$5</f>
        <v/>
      </c>
      <c r="AU1804" s="16">
        <f>'Ground truth'!$E$5</f>
        <v/>
      </c>
      <c r="AV1804" s="16">
        <f>'Ground truth'!$F$5</f>
        <v/>
      </c>
      <c r="AW1804" s="16">
        <f>'Ground truth'!$G$5</f>
        <v/>
      </c>
    </row>
    <row r="1805">
      <c r="A1805" s="3" t="inlineStr">
        <is>
          <t>Onboard Computer</t>
        </is>
      </c>
      <c r="B1805" s="8" t="n">
        <v>0</v>
      </c>
      <c r="C1805" s="8" t="n">
        <v>1</v>
      </c>
      <c r="D1805" s="8" t="n">
        <v>1</v>
      </c>
      <c r="E1805" s="8" t="n">
        <v>1</v>
      </c>
      <c r="F1805" s="8" t="n">
        <v>1</v>
      </c>
      <c r="G1805" s="8" t="n">
        <v>1</v>
      </c>
      <c r="I1805" s="8" t="n">
        <v>0</v>
      </c>
      <c r="J1805" s="8" t="n">
        <v>1</v>
      </c>
      <c r="K1805" s="8" t="n">
        <v>1</v>
      </c>
      <c r="L1805" s="8" t="n">
        <v>1</v>
      </c>
      <c r="M1805" s="8" t="n">
        <v>1</v>
      </c>
      <c r="N1805" s="8" t="n">
        <v>1</v>
      </c>
      <c r="P1805" s="8" t="n">
        <v>1</v>
      </c>
      <c r="Q1805" s="8" t="n">
        <v>1</v>
      </c>
      <c r="R1805" s="8" t="n">
        <v>1</v>
      </c>
      <c r="S1805" s="8" t="n">
        <v>1</v>
      </c>
      <c r="T1805" s="8" t="n">
        <v>1</v>
      </c>
      <c r="U1805" s="8" t="n">
        <v>1</v>
      </c>
      <c r="W1805" s="8" t="n">
        <v>1</v>
      </c>
      <c r="X1805" s="8" t="n">
        <v>1</v>
      </c>
      <c r="Y1805" s="8" t="n">
        <v>1</v>
      </c>
      <c r="Z1805" s="8" t="n">
        <v>1</v>
      </c>
      <c r="AA1805" s="8" t="n">
        <v>1</v>
      </c>
      <c r="AB1805" s="8" t="n">
        <v>1</v>
      </c>
      <c r="AD1805" s="8" t="n">
        <v>1</v>
      </c>
      <c r="AE1805" s="8" t="n">
        <v>1</v>
      </c>
      <c r="AF1805" s="8" t="n">
        <v>1</v>
      </c>
      <c r="AG1805" s="8" t="n">
        <v>1</v>
      </c>
      <c r="AH1805" s="8" t="n">
        <v>1</v>
      </c>
      <c r="AI1805" s="8" t="n">
        <v>1</v>
      </c>
      <c r="AK1805" s="8">
        <f>IF(($B$1805&lt;&gt;2)+($I$1805&lt;&gt;2)+($P$1805&lt;&gt;2)+($W$1805&lt;&gt;2)+($AD$1805&lt;&gt;2)=0,2,IF((($B$1805&lt;&gt;2)*$B$1805+($I$1805&lt;&gt;2)*$I$1805+($P$1805&lt;&gt;2)*$P$1805+($W$1805&lt;&gt;2)*$W$1805+($AD$1805&lt;&gt;2)*$AD$1805)/(($B$1805&lt;&gt;2)+($I$1805&lt;&gt;2)+($P$1805&lt;&gt;2)+($W$1805&lt;&gt;2)+($AD$1805&lt;&gt;2))&gt;=0.5,1,0))</f>
        <v/>
      </c>
      <c r="AL1805" s="8">
        <f>IF(($C$1805&lt;&gt;2)+($J$1805&lt;&gt;2)+($Q$1805&lt;&gt;2)+($X$1805&lt;&gt;2)+($AE$1805&lt;&gt;2)=0,2,IF((($C$1805&lt;&gt;2)*$C$1805+($J$1805&lt;&gt;2)*$J$1805+($Q$1805&lt;&gt;2)*$Q$1805+($X$1805&lt;&gt;2)*$X$1805+($AE$1805&lt;&gt;2)*$AE$1805)/(($C$1805&lt;&gt;2)+($J$1805&lt;&gt;2)+($Q$1805&lt;&gt;2)+($X$1805&lt;&gt;2)+($AE$1805&lt;&gt;2))&gt;=0.5,1,0))</f>
        <v/>
      </c>
      <c r="AM1805" s="8">
        <f>IF(($D$1805&lt;&gt;2)+($K$1805&lt;&gt;2)+($R$1805&lt;&gt;2)+($Y$1805&lt;&gt;2)+($AF$1805&lt;&gt;2)=0,2,IF((($D$1805&lt;&gt;2)*$D$1805+($K$1805&lt;&gt;2)*$K$1805+($R$1805&lt;&gt;2)*$R$1805+($Y$1805&lt;&gt;2)*$Y$1805+($AF$1805&lt;&gt;2)*$AF$1805)/(($D$1805&lt;&gt;2)+($K$1805&lt;&gt;2)+($R$1805&lt;&gt;2)+($Y$1805&lt;&gt;2)+($AF$1805&lt;&gt;2))&gt;=0.5,1,0))</f>
        <v/>
      </c>
      <c r="AN1805" s="8">
        <f>IF(($E$1805&lt;&gt;2)+($L$1805&lt;&gt;2)+($S$1805&lt;&gt;2)+($Z$1805&lt;&gt;2)+($AG$1805&lt;&gt;2)=0,2,IF((($E$1805&lt;&gt;2)*$E$1805+($L$1805&lt;&gt;2)*$L$1805+($S$1805&lt;&gt;2)*$S$1805+($Z$1805&lt;&gt;2)*$Z$1805+($AG$1805&lt;&gt;2)*$AG$1805)/(($E$1805&lt;&gt;2)+($L$1805&lt;&gt;2)+($S$1805&lt;&gt;2)+($Z$1805&lt;&gt;2)+($AG$1805&lt;&gt;2))&gt;=0.5,1,0))</f>
        <v/>
      </c>
      <c r="AO1805" s="8">
        <f>IF(($F$1805&lt;&gt;2)+($M$1805&lt;&gt;2)+($T$1805&lt;&gt;2)+($AA$1805&lt;&gt;2)+($AH$1805&lt;&gt;2)=0,2,IF((($F$1805&lt;&gt;2)*$F$1805+($M$1805&lt;&gt;2)*$M$1805+($T$1805&lt;&gt;2)*$T$1805+($AA$1805&lt;&gt;2)*$AA$1805+($AH$1805&lt;&gt;2)*$AH$1805)/(($F$1805&lt;&gt;2)+($M$1805&lt;&gt;2)+($T$1805&lt;&gt;2)+($AA$1805&lt;&gt;2)+($AH$1805&lt;&gt;2))&gt;=0.5,1,0))</f>
        <v/>
      </c>
      <c r="AP1805" s="8">
        <f>IF(($G$1805&lt;&gt;2)+($N$1805&lt;&gt;2)+($U$1805&lt;&gt;2)+($AB$1805&lt;&gt;2)+($AI$1805&lt;&gt;2)=0,2,IF((($G$1805&lt;&gt;2)*$G$1805+($N$1805&lt;&gt;2)*$N$1805+($U$1805&lt;&gt;2)*$U$1805+($AB$1805&lt;&gt;2)*$AB$1805+($AI$1805&lt;&gt;2)*$AI$1805)/(($G$1805&lt;&gt;2)+($N$1805&lt;&gt;2)+($U$1805&lt;&gt;2)+($AB$1805&lt;&gt;2)+($AI$1805&lt;&gt;2))&gt;=0.5,1,0))</f>
        <v/>
      </c>
      <c r="AR1805" s="16">
        <f>'Ground truth'!$B$6</f>
        <v/>
      </c>
      <c r="AS1805" s="16">
        <f>'Ground truth'!$C$6</f>
        <v/>
      </c>
      <c r="AT1805" s="16">
        <f>'Ground truth'!$D$6</f>
        <v/>
      </c>
      <c r="AU1805" s="16">
        <f>'Ground truth'!$E$6</f>
        <v/>
      </c>
      <c r="AV1805" s="16">
        <f>'Ground truth'!$F$6</f>
        <v/>
      </c>
      <c r="AW1805" s="16">
        <f>'Ground truth'!$G$6</f>
        <v/>
      </c>
    </row>
    <row r="1806">
      <c r="A1806" s="3" t="inlineStr">
        <is>
          <t>Attitude Control System</t>
        </is>
      </c>
      <c r="B1806" s="8" t="n">
        <v>0</v>
      </c>
      <c r="C1806" s="8" t="n">
        <v>1</v>
      </c>
      <c r="D1806" s="8" t="n">
        <v>0</v>
      </c>
      <c r="E1806" s="8" t="n">
        <v>1</v>
      </c>
      <c r="F1806" s="8" t="n">
        <v>1</v>
      </c>
      <c r="G1806" s="8" t="n">
        <v>0</v>
      </c>
      <c r="I1806" s="8" t="n">
        <v>1</v>
      </c>
      <c r="J1806" s="8" t="n">
        <v>1</v>
      </c>
      <c r="K1806" s="8" t="n">
        <v>1</v>
      </c>
      <c r="L1806" s="8" t="n">
        <v>1</v>
      </c>
      <c r="M1806" s="8" t="n">
        <v>1</v>
      </c>
      <c r="N1806" s="20" t="n">
        <v>2</v>
      </c>
      <c r="P1806" s="8" t="n">
        <v>1</v>
      </c>
      <c r="Q1806" s="8" t="n">
        <v>1</v>
      </c>
      <c r="R1806" s="8" t="n">
        <v>0</v>
      </c>
      <c r="S1806" s="8" t="n">
        <v>1</v>
      </c>
      <c r="T1806" s="8" t="n">
        <v>1</v>
      </c>
      <c r="U1806" s="8" t="n">
        <v>0</v>
      </c>
      <c r="W1806" s="8" t="n">
        <v>1</v>
      </c>
      <c r="X1806" s="8" t="n">
        <v>1</v>
      </c>
      <c r="Y1806" s="8" t="n">
        <v>0</v>
      </c>
      <c r="Z1806" s="8" t="n">
        <v>1</v>
      </c>
      <c r="AA1806" s="8" t="n">
        <v>1</v>
      </c>
      <c r="AB1806" s="8" t="n">
        <v>0</v>
      </c>
      <c r="AD1806" s="8" t="n">
        <v>1</v>
      </c>
      <c r="AE1806" s="8" t="n">
        <v>1</v>
      </c>
      <c r="AF1806" s="8" t="n">
        <v>0</v>
      </c>
      <c r="AG1806" s="8" t="n">
        <v>1</v>
      </c>
      <c r="AH1806" s="8" t="n">
        <v>1</v>
      </c>
      <c r="AI1806" s="8" t="n">
        <v>0</v>
      </c>
      <c r="AK1806" s="8">
        <f>IF(($B$1806&lt;&gt;2)+($I$1806&lt;&gt;2)+($P$1806&lt;&gt;2)+($W$1806&lt;&gt;2)+($AD$1806&lt;&gt;2)=0,2,IF((($B$1806&lt;&gt;2)*$B$1806+($I$1806&lt;&gt;2)*$I$1806+($P$1806&lt;&gt;2)*$P$1806+($W$1806&lt;&gt;2)*$W$1806+($AD$1806&lt;&gt;2)*$AD$1806)/(($B$1806&lt;&gt;2)+($I$1806&lt;&gt;2)+($P$1806&lt;&gt;2)+($W$1806&lt;&gt;2)+($AD$1806&lt;&gt;2))&gt;=0.5,1,0))</f>
        <v/>
      </c>
      <c r="AL1806" s="8">
        <f>IF(($C$1806&lt;&gt;2)+($J$1806&lt;&gt;2)+($Q$1806&lt;&gt;2)+($X$1806&lt;&gt;2)+($AE$1806&lt;&gt;2)=0,2,IF((($C$1806&lt;&gt;2)*$C$1806+($J$1806&lt;&gt;2)*$J$1806+($Q$1806&lt;&gt;2)*$Q$1806+($X$1806&lt;&gt;2)*$X$1806+($AE$1806&lt;&gt;2)*$AE$1806)/(($C$1806&lt;&gt;2)+($J$1806&lt;&gt;2)+($Q$1806&lt;&gt;2)+($X$1806&lt;&gt;2)+($AE$1806&lt;&gt;2))&gt;=0.5,1,0))</f>
        <v/>
      </c>
      <c r="AM1806" s="8">
        <f>IF(($D$1806&lt;&gt;2)+($K$1806&lt;&gt;2)+($R$1806&lt;&gt;2)+($Y$1806&lt;&gt;2)+($AF$1806&lt;&gt;2)=0,2,IF((($D$1806&lt;&gt;2)*$D$1806+($K$1806&lt;&gt;2)*$K$1806+($R$1806&lt;&gt;2)*$R$1806+($Y$1806&lt;&gt;2)*$Y$1806+($AF$1806&lt;&gt;2)*$AF$1806)/(($D$1806&lt;&gt;2)+($K$1806&lt;&gt;2)+($R$1806&lt;&gt;2)+($Y$1806&lt;&gt;2)+($AF$1806&lt;&gt;2))&gt;=0.5,1,0))</f>
        <v/>
      </c>
      <c r="AN1806" s="8">
        <f>IF(($E$1806&lt;&gt;2)+($L$1806&lt;&gt;2)+($S$1806&lt;&gt;2)+($Z$1806&lt;&gt;2)+($AG$1806&lt;&gt;2)=0,2,IF((($E$1806&lt;&gt;2)*$E$1806+($L$1806&lt;&gt;2)*$L$1806+($S$1806&lt;&gt;2)*$S$1806+($Z$1806&lt;&gt;2)*$Z$1806+($AG$1806&lt;&gt;2)*$AG$1806)/(($E$1806&lt;&gt;2)+($L$1806&lt;&gt;2)+($S$1806&lt;&gt;2)+($Z$1806&lt;&gt;2)+($AG$1806&lt;&gt;2))&gt;=0.5,1,0))</f>
        <v/>
      </c>
      <c r="AO1806" s="8">
        <f>IF(($F$1806&lt;&gt;2)+($M$1806&lt;&gt;2)+($T$1806&lt;&gt;2)+($AA$1806&lt;&gt;2)+($AH$1806&lt;&gt;2)=0,2,IF((($F$1806&lt;&gt;2)*$F$1806+($M$1806&lt;&gt;2)*$M$1806+($T$1806&lt;&gt;2)*$T$1806+($AA$1806&lt;&gt;2)*$AA$1806+($AH$1806&lt;&gt;2)*$AH$1806)/(($F$1806&lt;&gt;2)+($M$1806&lt;&gt;2)+($T$1806&lt;&gt;2)+($AA$1806&lt;&gt;2)+($AH$1806&lt;&gt;2))&gt;=0.5,1,0))</f>
        <v/>
      </c>
      <c r="AP1806" s="8">
        <f>IF(($G$1806&lt;&gt;2)+($N$1806&lt;&gt;2)+($U$1806&lt;&gt;2)+($AB$1806&lt;&gt;2)+($AI$1806&lt;&gt;2)=0,2,IF((($G$1806&lt;&gt;2)*$G$1806+($N$1806&lt;&gt;2)*$N$1806+($U$1806&lt;&gt;2)*$U$1806+($AB$1806&lt;&gt;2)*$AB$1806+($AI$1806&lt;&gt;2)*$AI$1806)/(($G$1806&lt;&gt;2)+($N$1806&lt;&gt;2)+($U$1806&lt;&gt;2)+($AB$1806&lt;&gt;2)+($AI$1806&lt;&gt;2))&gt;=0.5,1,0))</f>
        <v/>
      </c>
      <c r="AR1806" s="16">
        <f>'Ground truth'!$B$7</f>
        <v/>
      </c>
      <c r="AS1806" s="16">
        <f>'Ground truth'!$C$7</f>
        <v/>
      </c>
      <c r="AT1806" s="16">
        <f>'Ground truth'!$D$7</f>
        <v/>
      </c>
      <c r="AU1806" s="16">
        <f>'Ground truth'!$E$7</f>
        <v/>
      </c>
      <c r="AV1806" s="16">
        <f>'Ground truth'!$F$7</f>
        <v/>
      </c>
      <c r="AW1806" s="16">
        <f>'Ground truth'!$G$7</f>
        <v/>
      </c>
    </row>
    <row r="1807">
      <c r="A1807" s="3" t="inlineStr">
        <is>
          <t>Payload</t>
        </is>
      </c>
      <c r="B1807" s="8" t="n">
        <v>0</v>
      </c>
      <c r="C1807" s="8" t="n">
        <v>0</v>
      </c>
      <c r="D1807" s="8" t="n">
        <v>1</v>
      </c>
      <c r="E1807" s="8" t="n">
        <v>1</v>
      </c>
      <c r="F1807" s="8" t="n">
        <v>0</v>
      </c>
      <c r="G1807" s="8" t="n">
        <v>1</v>
      </c>
      <c r="I1807" s="8" t="n">
        <v>1</v>
      </c>
      <c r="J1807" s="8" t="n">
        <v>1</v>
      </c>
      <c r="K1807" s="8" t="n">
        <v>1</v>
      </c>
      <c r="L1807" s="8" t="n">
        <v>1</v>
      </c>
      <c r="M1807" s="20" t="n">
        <v>2</v>
      </c>
      <c r="N1807" s="8" t="n">
        <v>1</v>
      </c>
      <c r="P1807" s="8" t="n">
        <v>1</v>
      </c>
      <c r="Q1807" s="8" t="n">
        <v>1</v>
      </c>
      <c r="R1807" s="8" t="n">
        <v>1</v>
      </c>
      <c r="S1807" s="8" t="n">
        <v>1</v>
      </c>
      <c r="T1807" s="8" t="n">
        <v>0</v>
      </c>
      <c r="U1807" s="8" t="n">
        <v>1</v>
      </c>
      <c r="W1807" s="8" t="n">
        <v>1</v>
      </c>
      <c r="X1807" s="8" t="n">
        <v>1</v>
      </c>
      <c r="Y1807" s="8" t="n">
        <v>1</v>
      </c>
      <c r="Z1807" s="8" t="n">
        <v>1</v>
      </c>
      <c r="AA1807" s="8" t="n">
        <v>0</v>
      </c>
      <c r="AB1807" s="8" t="n">
        <v>1</v>
      </c>
      <c r="AD1807" s="8" t="n">
        <v>1</v>
      </c>
      <c r="AE1807" s="8" t="n">
        <v>1</v>
      </c>
      <c r="AF1807" s="8" t="n">
        <v>1</v>
      </c>
      <c r="AG1807" s="8" t="n">
        <v>1</v>
      </c>
      <c r="AH1807" s="8" t="n">
        <v>0</v>
      </c>
      <c r="AI1807" s="8" t="n">
        <v>1</v>
      </c>
      <c r="AK1807" s="8">
        <f>IF(($B$1807&lt;&gt;2)+($I$1807&lt;&gt;2)+($P$1807&lt;&gt;2)+($W$1807&lt;&gt;2)+($AD$1807&lt;&gt;2)=0,2,IF((($B$1807&lt;&gt;2)*$B$1807+($I$1807&lt;&gt;2)*$I$1807+($P$1807&lt;&gt;2)*$P$1807+($W$1807&lt;&gt;2)*$W$1807+($AD$1807&lt;&gt;2)*$AD$1807)/(($B$1807&lt;&gt;2)+($I$1807&lt;&gt;2)+($P$1807&lt;&gt;2)+($W$1807&lt;&gt;2)+($AD$1807&lt;&gt;2))&gt;=0.5,1,0))</f>
        <v/>
      </c>
      <c r="AL1807" s="8">
        <f>IF(($C$1807&lt;&gt;2)+($J$1807&lt;&gt;2)+($Q$1807&lt;&gt;2)+($X$1807&lt;&gt;2)+($AE$1807&lt;&gt;2)=0,2,IF((($C$1807&lt;&gt;2)*$C$1807+($J$1807&lt;&gt;2)*$J$1807+($Q$1807&lt;&gt;2)*$Q$1807+($X$1807&lt;&gt;2)*$X$1807+($AE$1807&lt;&gt;2)*$AE$1807)/(($C$1807&lt;&gt;2)+($J$1807&lt;&gt;2)+($Q$1807&lt;&gt;2)+($X$1807&lt;&gt;2)+($AE$1807&lt;&gt;2))&gt;=0.5,1,0))</f>
        <v/>
      </c>
      <c r="AM1807" s="8">
        <f>IF(($D$1807&lt;&gt;2)+($K$1807&lt;&gt;2)+($R$1807&lt;&gt;2)+($Y$1807&lt;&gt;2)+($AF$1807&lt;&gt;2)=0,2,IF((($D$1807&lt;&gt;2)*$D$1807+($K$1807&lt;&gt;2)*$K$1807+($R$1807&lt;&gt;2)*$R$1807+($Y$1807&lt;&gt;2)*$Y$1807+($AF$1807&lt;&gt;2)*$AF$1807)/(($D$1807&lt;&gt;2)+($K$1807&lt;&gt;2)+($R$1807&lt;&gt;2)+($Y$1807&lt;&gt;2)+($AF$1807&lt;&gt;2))&gt;=0.5,1,0))</f>
        <v/>
      </c>
      <c r="AN1807" s="8">
        <f>IF(($E$1807&lt;&gt;2)+($L$1807&lt;&gt;2)+($S$1807&lt;&gt;2)+($Z$1807&lt;&gt;2)+($AG$1807&lt;&gt;2)=0,2,IF((($E$1807&lt;&gt;2)*$E$1807+($L$1807&lt;&gt;2)*$L$1807+($S$1807&lt;&gt;2)*$S$1807+($Z$1807&lt;&gt;2)*$Z$1807+($AG$1807&lt;&gt;2)*$AG$1807)/(($E$1807&lt;&gt;2)+($L$1807&lt;&gt;2)+($S$1807&lt;&gt;2)+($Z$1807&lt;&gt;2)+($AG$1807&lt;&gt;2))&gt;=0.5,1,0))</f>
        <v/>
      </c>
      <c r="AO1807" s="8">
        <f>IF(($F$1807&lt;&gt;2)+($M$1807&lt;&gt;2)+($T$1807&lt;&gt;2)+($AA$1807&lt;&gt;2)+($AH$1807&lt;&gt;2)=0,2,IF((($F$1807&lt;&gt;2)*$F$1807+($M$1807&lt;&gt;2)*$M$1807+($T$1807&lt;&gt;2)*$T$1807+($AA$1807&lt;&gt;2)*$AA$1807+($AH$1807&lt;&gt;2)*$AH$1807)/(($F$1807&lt;&gt;2)+($M$1807&lt;&gt;2)+($T$1807&lt;&gt;2)+($AA$1807&lt;&gt;2)+($AH$1807&lt;&gt;2))&gt;=0.5,1,0))</f>
        <v/>
      </c>
      <c r="AP1807" s="8">
        <f>IF(($G$1807&lt;&gt;2)+($N$1807&lt;&gt;2)+($U$1807&lt;&gt;2)+($AB$1807&lt;&gt;2)+($AI$1807&lt;&gt;2)=0,2,IF((($G$1807&lt;&gt;2)*$G$1807+($N$1807&lt;&gt;2)*$N$1807+($U$1807&lt;&gt;2)*$U$1807+($AB$1807&lt;&gt;2)*$AB$1807+($AI$1807&lt;&gt;2)*$AI$1807)/(($G$1807&lt;&gt;2)+($N$1807&lt;&gt;2)+($U$1807&lt;&gt;2)+($AB$1807&lt;&gt;2)+($AI$1807&lt;&gt;2))&gt;=0.5,1,0))</f>
        <v/>
      </c>
      <c r="AR1807" s="16">
        <f>'Ground truth'!$B$8</f>
        <v/>
      </c>
      <c r="AS1807" s="16">
        <f>'Ground truth'!$C$8</f>
        <v/>
      </c>
      <c r="AT1807" s="16">
        <f>'Ground truth'!$D$8</f>
        <v/>
      </c>
      <c r="AU1807" s="16">
        <f>'Ground truth'!$E$8</f>
        <v/>
      </c>
      <c r="AV1807" s="16">
        <f>'Ground truth'!$F$8</f>
        <v/>
      </c>
      <c r="AW1807" s="16">
        <f>'Ground truth'!$G$8</f>
        <v/>
      </c>
    </row>
    <row r="1809">
      <c r="A1809" s="17" t="inlineStr">
        <is>
          <t>metrics — confident-only (unsure excluded from denominators)</t>
        </is>
      </c>
      <c r="B1809" s="10" t="inlineStr">
        <is>
          <t>run 1</t>
        </is>
      </c>
      <c r="C1809" s="10" t="inlineStr">
        <is>
          <t>run 2</t>
        </is>
      </c>
      <c r="D1809" s="10" t="inlineStr">
        <is>
          <t>run 3</t>
        </is>
      </c>
      <c r="E1809" s="10" t="inlineStr">
        <is>
          <t>run 4</t>
        </is>
      </c>
      <c r="F1809" s="10" t="inlineStr">
        <is>
          <t>run 5</t>
        </is>
      </c>
      <c r="G1809" s="10" t="inlineStr">
        <is>
          <t>avg-matrix</t>
        </is>
      </c>
      <c r="H1809" s="10" t="inlineStr">
        <is>
          <t>mean</t>
        </is>
      </c>
      <c r="I1809" s="10" t="inlineStr">
        <is>
          <t>std (pop.)</t>
        </is>
      </c>
      <c r="J1809" s="17" t="inlineStr">
        <is>
          <t>notes</t>
        </is>
      </c>
    </row>
    <row r="1810">
      <c r="A1810" s="7" t="inlineStr">
        <is>
          <t>TP</t>
        </is>
      </c>
      <c r="B1810" s="7">
        <f>SUMPRODUCT(($B$1802:$G$1807=1)*('Ground truth'!$B$3:$G$8=1))</f>
        <v/>
      </c>
      <c r="C1810" s="7">
        <f>SUMPRODUCT(($I$1802:$N$1807=1)*('Ground truth'!$B$3:$G$8=1))</f>
        <v/>
      </c>
      <c r="D1810" s="7">
        <f>SUMPRODUCT(($P$1802:$U$1807=1)*('Ground truth'!$B$3:$G$8=1))</f>
        <v/>
      </c>
      <c r="E1810" s="7">
        <f>SUMPRODUCT(($W$1802:$AB$1807=1)*('Ground truth'!$B$3:$G$8=1))</f>
        <v/>
      </c>
      <c r="F1810" s="7">
        <f>SUMPRODUCT(($AD$1802:$AI$1807=1)*('Ground truth'!$B$3:$G$8=1))</f>
        <v/>
      </c>
      <c r="G1810" s="7">
        <f>SUMPRODUCT(($AK$1802:$AP$1807=1)*('Ground truth'!$B$3:$G$8=1))</f>
        <v/>
      </c>
      <c r="H1810" s="12">
        <f>AVERAGE($B$1810:$F$1810)</f>
        <v/>
      </c>
      <c r="I1810" s="12">
        <f>STDEV.P($B$1810:$F$1810)</f>
        <v/>
      </c>
    </row>
    <row r="1811">
      <c r="A1811" s="7" t="inlineStr">
        <is>
          <t>TN</t>
        </is>
      </c>
      <c r="B1811" s="7">
        <f>SUMPRODUCT(($B$1802:$G$1807=0)*('Ground truth'!$B$3:$G$8=0))</f>
        <v/>
      </c>
      <c r="C1811" s="7">
        <f>SUMPRODUCT(($I$1802:$N$1807=0)*('Ground truth'!$B$3:$G$8=0))</f>
        <v/>
      </c>
      <c r="D1811" s="7">
        <f>SUMPRODUCT(($P$1802:$U$1807=0)*('Ground truth'!$B$3:$G$8=0))</f>
        <v/>
      </c>
      <c r="E1811" s="7">
        <f>SUMPRODUCT(($W$1802:$AB$1807=0)*('Ground truth'!$B$3:$G$8=0))</f>
        <v/>
      </c>
      <c r="F1811" s="7">
        <f>SUMPRODUCT(($AD$1802:$AI$1807=0)*('Ground truth'!$B$3:$G$8=0))</f>
        <v/>
      </c>
      <c r="G1811" s="7">
        <f>SUMPRODUCT(($AK$1802:$AP$1807=0)*('Ground truth'!$B$3:$G$8=0))</f>
        <v/>
      </c>
      <c r="H1811" s="12">
        <f>AVERAGE($B$1811:$F$1811)</f>
        <v/>
      </c>
      <c r="I1811" s="12">
        <f>STDEV.P($B$1811:$F$1811)</f>
        <v/>
      </c>
    </row>
    <row r="1812">
      <c r="A1812" s="7" t="inlineStr">
        <is>
          <t>FP</t>
        </is>
      </c>
      <c r="B1812" s="7">
        <f>SUMPRODUCT(($B$1802:$G$1807=1)*('Ground truth'!$B$3:$G$8=0))</f>
        <v/>
      </c>
      <c r="C1812" s="7">
        <f>SUMPRODUCT(($I$1802:$N$1807=1)*('Ground truth'!$B$3:$G$8=0))</f>
        <v/>
      </c>
      <c r="D1812" s="7">
        <f>SUMPRODUCT(($P$1802:$U$1807=1)*('Ground truth'!$B$3:$G$8=0))</f>
        <v/>
      </c>
      <c r="E1812" s="7">
        <f>SUMPRODUCT(($W$1802:$AB$1807=1)*('Ground truth'!$B$3:$G$8=0))</f>
        <v/>
      </c>
      <c r="F1812" s="7">
        <f>SUMPRODUCT(($AD$1802:$AI$1807=1)*('Ground truth'!$B$3:$G$8=0))</f>
        <v/>
      </c>
      <c r="G1812" s="7">
        <f>SUMPRODUCT(($AK$1802:$AP$1807=1)*('Ground truth'!$B$3:$G$8=0))</f>
        <v/>
      </c>
      <c r="H1812" s="12">
        <f>AVERAGE($B$1812:$F$1812)</f>
        <v/>
      </c>
      <c r="I1812" s="12">
        <f>STDEV.P($B$1812:$F$1812)</f>
        <v/>
      </c>
    </row>
    <row r="1813">
      <c r="A1813" s="7" t="inlineStr">
        <is>
          <t>FN</t>
        </is>
      </c>
      <c r="B1813" s="7">
        <f>SUMPRODUCT(($B$1802:$G$1807=0)*('Ground truth'!$B$3:$G$8=1))</f>
        <v/>
      </c>
      <c r="C1813" s="7">
        <f>SUMPRODUCT(($I$1802:$N$1807=0)*('Ground truth'!$B$3:$G$8=1))</f>
        <v/>
      </c>
      <c r="D1813" s="7">
        <f>SUMPRODUCT(($P$1802:$U$1807=0)*('Ground truth'!$B$3:$G$8=1))</f>
        <v/>
      </c>
      <c r="E1813" s="7">
        <f>SUMPRODUCT(($W$1802:$AB$1807=0)*('Ground truth'!$B$3:$G$8=1))</f>
        <v/>
      </c>
      <c r="F1813" s="7">
        <f>SUMPRODUCT(($AD$1802:$AI$1807=0)*('Ground truth'!$B$3:$G$8=1))</f>
        <v/>
      </c>
      <c r="G1813" s="7">
        <f>SUMPRODUCT(($AK$1802:$AP$1807=0)*('Ground truth'!$B$3:$G$8=1))</f>
        <v/>
      </c>
      <c r="H1813" s="12">
        <f>AVERAGE($B$1813:$F$1813)</f>
        <v/>
      </c>
      <c r="I1813" s="12">
        <f>STDEV.P($B$1813:$F$1813)</f>
        <v/>
      </c>
    </row>
    <row r="1814">
      <c r="A1814" s="4" t="inlineStr">
        <is>
          <t>Precision</t>
        </is>
      </c>
      <c r="B1814" s="12">
        <f>IFERROR($B$1810/($B$1810+$B$1812),0)</f>
        <v/>
      </c>
      <c r="C1814" s="12">
        <f>IFERROR($C$1810/($C$1810+$C$1812),0)</f>
        <v/>
      </c>
      <c r="D1814" s="12">
        <f>IFERROR($D$1810/($D$1810+$D$1812),0)</f>
        <v/>
      </c>
      <c r="E1814" s="12">
        <f>IFERROR($E$1810/($E$1810+$E$1812),0)</f>
        <v/>
      </c>
      <c r="F1814" s="12">
        <f>IFERROR($F$1810/($F$1810+$F$1812),0)</f>
        <v/>
      </c>
      <c r="G1814" s="12">
        <f>IFERROR($G$1810/($G$1810+$G$1812),0)</f>
        <v/>
      </c>
      <c r="H1814" s="18">
        <f>AVERAGE($B$1814:$F$1814)</f>
        <v/>
      </c>
      <c r="I1814" s="18">
        <f>STDEV.P($B$1814:$F$1814)</f>
        <v/>
      </c>
    </row>
    <row r="1815">
      <c r="A1815" s="4" t="inlineStr">
        <is>
          <t>Recall</t>
        </is>
      </c>
      <c r="B1815" s="12">
        <f>IFERROR($B$1810/($B$1810+$B$1813),0)</f>
        <v/>
      </c>
      <c r="C1815" s="12">
        <f>IFERROR($C$1810/($C$1810+$C$1813),0)</f>
        <v/>
      </c>
      <c r="D1815" s="12">
        <f>IFERROR($D$1810/($D$1810+$D$1813),0)</f>
        <v/>
      </c>
      <c r="E1815" s="12">
        <f>IFERROR($E$1810/($E$1810+$E$1813),0)</f>
        <v/>
      </c>
      <c r="F1815" s="12">
        <f>IFERROR($F$1810/($F$1810+$F$1813),0)</f>
        <v/>
      </c>
      <c r="G1815" s="12">
        <f>IFERROR($G$1810/($G$1810+$G$1813),0)</f>
        <v/>
      </c>
      <c r="H1815" s="18">
        <f>AVERAGE($B$1815:$F$1815)</f>
        <v/>
      </c>
      <c r="I1815" s="18">
        <f>STDEV.P($B$1815:$F$1815)</f>
        <v/>
      </c>
    </row>
    <row r="1816">
      <c r="A1816" s="4" t="inlineStr">
        <is>
          <t>F1</t>
        </is>
      </c>
      <c r="B1816" s="12">
        <f>IFERROR(2*$B$1814*$B$1815/($B$1814+$B$1815),0)</f>
        <v/>
      </c>
      <c r="C1816" s="12">
        <f>IFERROR(2*$C$1814*$C$1815/($C$1814+$C$1815),0)</f>
        <v/>
      </c>
      <c r="D1816" s="12">
        <f>IFERROR(2*$D$1814*$D$1815/($D$1814+$D$1815),0)</f>
        <v/>
      </c>
      <c r="E1816" s="12">
        <f>IFERROR(2*$E$1814*$E$1815/($E$1814+$E$1815),0)</f>
        <v/>
      </c>
      <c r="F1816" s="12">
        <f>IFERROR(2*$F$1814*$F$1815/($F$1814+$F$1815),0)</f>
        <v/>
      </c>
      <c r="G1816" s="12">
        <f>IFERROR(2*$G$1814*$G$1815/($G$1814+$G$1815),0)</f>
        <v/>
      </c>
      <c r="H1816" s="18">
        <f>AVERAGE($B$1816:$F$1816)</f>
        <v/>
      </c>
      <c r="I1816" s="18">
        <f>STDEV.P($B$1816:$F$1816)</f>
        <v/>
      </c>
    </row>
    <row r="1817">
      <c r="A1817" s="4" t="inlineStr">
        <is>
          <t>Accuracy</t>
        </is>
      </c>
      <c r="B1817" s="12">
        <f>IFERROR(($B$1810+$B$1811)/($B$1810+$B$1811+$B$1812+$B$1813),0)</f>
        <v/>
      </c>
      <c r="C1817" s="12">
        <f>IFERROR(($C$1810+$C$1811)/($C$1810+$C$1811+$C$1812+$C$1813),0)</f>
        <v/>
      </c>
      <c r="D1817" s="12">
        <f>IFERROR(($D$1810+$D$1811)/($D$1810+$D$1811+$D$1812+$D$1813),0)</f>
        <v/>
      </c>
      <c r="E1817" s="12">
        <f>IFERROR(($E$1810+$E$1811)/($E$1810+$E$1811+$E$1812+$E$1813),0)</f>
        <v/>
      </c>
      <c r="F1817" s="12">
        <f>IFERROR(($F$1810+$F$1811)/($F$1810+$F$1811+$F$1812+$F$1813),0)</f>
        <v/>
      </c>
      <c r="G1817" s="12">
        <f>IFERROR(($G$1810+$G$1811)/($G$1810+$G$1811+$G$1812+$G$1813),0)</f>
        <v/>
      </c>
      <c r="H1817" s="18">
        <f>AVERAGE($B$1817:$F$1817)</f>
        <v/>
      </c>
      <c r="I1817" s="18">
        <f>STDEV.P($B$1817:$F$1817)</f>
        <v/>
      </c>
    </row>
    <row r="1818">
      <c r="A1818" s="4" t="inlineStr">
        <is>
          <t>Edit distance</t>
        </is>
      </c>
      <c r="B1818" s="12">
        <f>SUMPRODUCT(ABS('Ground truth'!$B$3:$G$8-$B$1802:$G$1807))</f>
        <v/>
      </c>
      <c r="C1818" s="12">
        <f>SUMPRODUCT(ABS('Ground truth'!$B$3:$G$8-$I$1802:$N$1807))</f>
        <v/>
      </c>
      <c r="D1818" s="12">
        <f>SUMPRODUCT(ABS('Ground truth'!$B$3:$G$8-$P$1802:$U$1807))</f>
        <v/>
      </c>
      <c r="E1818" s="12">
        <f>SUMPRODUCT(ABS('Ground truth'!$B$3:$G$8-$W$1802:$AB$1807))</f>
        <v/>
      </c>
      <c r="F1818" s="12">
        <f>SUMPRODUCT(ABS('Ground truth'!$B$3:$G$8-$AD$1802:$AI$1807))</f>
        <v/>
      </c>
      <c r="G1818" s="12">
        <f>SUMPRODUCT(ABS('Ground truth'!$B$3:$G$8-$AK$1802:$AP$1807))</f>
        <v/>
      </c>
      <c r="H1818" s="18">
        <f>AVERAGE($B$1818:$F$1818)</f>
        <v/>
      </c>
      <c r="I1818" s="18">
        <f>STDEV.P($B$1818:$F$1818)</f>
        <v/>
      </c>
    </row>
    <row r="1819">
      <c r="A1819" s="4" t="inlineStr">
        <is>
          <t>Spectral distance</t>
        </is>
      </c>
      <c r="B1819" s="12">
        <f>SQRT(SUMPRODUCT(('Ground truth'!$J$3:$J$8-$B$1829:$B$1834)^2))</f>
        <v/>
      </c>
      <c r="C1819" s="12">
        <f>SQRT(SUMPRODUCT(('Ground truth'!$J$3:$J$8-$C$1829:$C$1834)^2))</f>
        <v/>
      </c>
      <c r="D1819" s="12">
        <f>SQRT(SUMPRODUCT(('Ground truth'!$J$3:$J$8-$D$1829:$D$1834)^2))</f>
        <v/>
      </c>
      <c r="E1819" s="12">
        <f>SQRT(SUMPRODUCT(('Ground truth'!$J$3:$J$8-$E$1829:$E$1834)^2))</f>
        <v/>
      </c>
      <c r="F1819" s="12">
        <f>SQRT(SUMPRODUCT(('Ground truth'!$J$3:$J$8-$F$1829:$F$1834)^2))</f>
        <v/>
      </c>
      <c r="G1819" s="12">
        <f>SQRT(SUMPRODUCT(('Ground truth'!$J$3:$J$8-$G$1829:$G$1834)^2))</f>
        <v/>
      </c>
      <c r="H1819" s="18">
        <f>AVERAGE($B$1819:$F$1819)</f>
        <v/>
      </c>
      <c r="I1819" s="18">
        <f>STDEV.P($B$1819:$F$1819)</f>
        <v/>
      </c>
    </row>
    <row r="1820">
      <c r="A1820" s="4" t="inlineStr">
        <is>
          <t>Unsure cells</t>
        </is>
      </c>
      <c r="B1820" s="7">
        <f>COUNTIF($B$1802:$G$1807,2)</f>
        <v/>
      </c>
      <c r="C1820" s="7">
        <f>COUNTIF($I$1802:$N$1807,2)</f>
        <v/>
      </c>
      <c r="D1820" s="7">
        <f>COUNTIF($P$1802:$U$1807,2)</f>
        <v/>
      </c>
      <c r="E1820" s="7">
        <f>COUNTIF($W$1802:$AB$1807,2)</f>
        <v/>
      </c>
      <c r="F1820" s="7">
        <f>COUNTIF($AD$1802:$AI$1807,2)</f>
        <v/>
      </c>
      <c r="G1820" s="7">
        <f>COUNTIF($AK$1802:$AP$1807,2)</f>
        <v/>
      </c>
      <c r="H1820" s="12">
        <f>AVERAGE($B$1820:$F$1820)</f>
        <v/>
      </c>
      <c r="I1820" s="12">
        <f>STDEV.P($B$1820:$F$1820)</f>
        <v/>
      </c>
    </row>
    <row r="1821">
      <c r="A1821" s="3" t="inlineStr">
        <is>
          <t>eigenvalues (real part, numpy order; pasted)</t>
        </is>
      </c>
    </row>
    <row r="1822">
      <c r="A1822" s="3" t="inlineStr">
        <is>
          <t xml:space="preserve">  λ1</t>
        </is>
      </c>
      <c r="B1822" s="19" t="n">
        <v>3.813606502648327</v>
      </c>
      <c r="C1822" s="19" t="n">
        <v>6.292579941397378</v>
      </c>
      <c r="D1822" s="19" t="n">
        <v>5.427878872370741</v>
      </c>
      <c r="E1822" s="19" t="n">
        <v>5.427878872370741</v>
      </c>
      <c r="F1822" s="19" t="n">
        <v>5.427878872370741</v>
      </c>
      <c r="G1822" s="19" t="n">
        <v>5.427878872370741</v>
      </c>
    </row>
    <row r="1823">
      <c r="A1823" s="3" t="inlineStr">
        <is>
          <t xml:space="preserve">  λ2</t>
        </is>
      </c>
      <c r="B1823" s="19" t="n">
        <v>1.52931658012884</v>
      </c>
      <c r="C1823" s="19" t="n">
        <v>1</v>
      </c>
      <c r="D1823" s="19" t="n">
        <v>1.375663623311852</v>
      </c>
      <c r="E1823" s="19" t="n">
        <v>1.375663623311852</v>
      </c>
      <c r="F1823" s="19" t="n">
        <v>1.375663623311852</v>
      </c>
      <c r="G1823" s="19" t="n">
        <v>1.375663623311852</v>
      </c>
    </row>
    <row r="1824">
      <c r="A1824" s="3" t="inlineStr">
        <is>
          <t xml:space="preserve">  λ3</t>
        </is>
      </c>
      <c r="B1824" s="19" t="n">
        <v>-0.3429230827771705</v>
      </c>
      <c r="C1824" s="19" t="n">
        <v>-0.5709287407546406</v>
      </c>
      <c r="D1824" s="19" t="n">
        <v>-0.8035424956825961</v>
      </c>
      <c r="E1824" s="19" t="n">
        <v>-0.8035424956825961</v>
      </c>
      <c r="F1824" s="19" t="n">
        <v>-0.8035424956825961</v>
      </c>
      <c r="G1824" s="19" t="n">
        <v>-0.8035424956825961</v>
      </c>
    </row>
    <row r="1825">
      <c r="A1825" s="3" t="inlineStr">
        <is>
          <t xml:space="preserve">  λ4</t>
        </is>
      </c>
      <c r="B1825" s="19" t="n">
        <v>8.657027456318544e-18</v>
      </c>
      <c r="C1825" s="19" t="n">
        <v>0.2783487993572586</v>
      </c>
      <c r="D1825" s="19" t="n">
        <v>-2.251124710734036e-17</v>
      </c>
      <c r="E1825" s="19" t="n">
        <v>-2.251124710734036e-17</v>
      </c>
      <c r="F1825" s="19" t="n">
        <v>-2.251124710734036e-17</v>
      </c>
      <c r="G1825" s="19" t="n">
        <v>-2.251124710734036e-17</v>
      </c>
    </row>
    <row r="1826">
      <c r="A1826" s="3" t="inlineStr">
        <is>
          <t xml:space="preserve">  λ5</t>
        </is>
      </c>
      <c r="B1826" s="19" t="n">
        <v>4.982381635578533e-18</v>
      </c>
      <c r="C1826" s="19" t="n">
        <v>-1</v>
      </c>
      <c r="D1826" s="19" t="n">
        <v>-4.147060184616271e-16</v>
      </c>
      <c r="E1826" s="19" t="n">
        <v>-4.147060184616271e-16</v>
      </c>
      <c r="F1826" s="19" t="n">
        <v>-4.147060184616271e-16</v>
      </c>
      <c r="G1826" s="19" t="n">
        <v>-4.147060184616271e-16</v>
      </c>
    </row>
    <row r="1827">
      <c r="A1827" s="3" t="inlineStr">
        <is>
          <t xml:space="preserve">  λ6</t>
        </is>
      </c>
      <c r="B1827" s="19" t="n">
        <v>1</v>
      </c>
      <c r="C1827" s="19" t="n">
        <v>-2.004094652621965e-16</v>
      </c>
      <c r="D1827" s="19" t="n">
        <v>1.914491160832687e-17</v>
      </c>
      <c r="E1827" s="19" t="n">
        <v>1.914491160832687e-17</v>
      </c>
      <c r="F1827" s="19" t="n">
        <v>1.914491160832687e-17</v>
      </c>
      <c r="G1827" s="19" t="n">
        <v>1.914491160832687e-17</v>
      </c>
    </row>
    <row r="1828">
      <c r="A1828" s="3" t="inlineStr">
        <is>
          <t>eigenvalues sorted desc (LARGE)</t>
        </is>
      </c>
    </row>
    <row r="1829">
      <c r="A1829" s="3" t="inlineStr">
        <is>
          <t xml:space="preserve">  λ(1)</t>
        </is>
      </c>
      <c r="B1829" s="19">
        <f>LARGE($B$1822:$B$1827,1)</f>
        <v/>
      </c>
      <c r="C1829" s="19">
        <f>LARGE($C$1822:$C$1827,1)</f>
        <v/>
      </c>
      <c r="D1829" s="19">
        <f>LARGE($D$1822:$D$1827,1)</f>
        <v/>
      </c>
      <c r="E1829" s="19">
        <f>LARGE($E$1822:$E$1827,1)</f>
        <v/>
      </c>
      <c r="F1829" s="19">
        <f>LARGE($F$1822:$F$1827,1)</f>
        <v/>
      </c>
      <c r="G1829" s="19">
        <f>LARGE($G$1822:$G$1827,1)</f>
        <v/>
      </c>
    </row>
    <row r="1830">
      <c r="A1830" s="3" t="inlineStr">
        <is>
          <t xml:space="preserve">  λ(2)</t>
        </is>
      </c>
      <c r="B1830" s="19">
        <f>LARGE($B$1822:$B$1827,2)</f>
        <v/>
      </c>
      <c r="C1830" s="19">
        <f>LARGE($C$1822:$C$1827,2)</f>
        <v/>
      </c>
      <c r="D1830" s="19">
        <f>LARGE($D$1822:$D$1827,2)</f>
        <v/>
      </c>
      <c r="E1830" s="19">
        <f>LARGE($E$1822:$E$1827,2)</f>
        <v/>
      </c>
      <c r="F1830" s="19">
        <f>LARGE($F$1822:$F$1827,2)</f>
        <v/>
      </c>
      <c r="G1830" s="19">
        <f>LARGE($G$1822:$G$1827,2)</f>
        <v/>
      </c>
    </row>
    <row r="1831">
      <c r="A1831" s="3" t="inlineStr">
        <is>
          <t xml:space="preserve">  λ(3)</t>
        </is>
      </c>
      <c r="B1831" s="19">
        <f>LARGE($B$1822:$B$1827,3)</f>
        <v/>
      </c>
      <c r="C1831" s="19">
        <f>LARGE($C$1822:$C$1827,3)</f>
        <v/>
      </c>
      <c r="D1831" s="19">
        <f>LARGE($D$1822:$D$1827,3)</f>
        <v/>
      </c>
      <c r="E1831" s="19">
        <f>LARGE($E$1822:$E$1827,3)</f>
        <v/>
      </c>
      <c r="F1831" s="19">
        <f>LARGE($F$1822:$F$1827,3)</f>
        <v/>
      </c>
      <c r="G1831" s="19">
        <f>LARGE($G$1822:$G$1827,3)</f>
        <v/>
      </c>
    </row>
    <row r="1832">
      <c r="A1832" s="3" t="inlineStr">
        <is>
          <t xml:space="preserve">  λ(4)</t>
        </is>
      </c>
      <c r="B1832" s="19">
        <f>LARGE($B$1822:$B$1827,4)</f>
        <v/>
      </c>
      <c r="C1832" s="19">
        <f>LARGE($C$1822:$C$1827,4)</f>
        <v/>
      </c>
      <c r="D1832" s="19">
        <f>LARGE($D$1822:$D$1827,4)</f>
        <v/>
      </c>
      <c r="E1832" s="19">
        <f>LARGE($E$1822:$E$1827,4)</f>
        <v/>
      </c>
      <c r="F1832" s="19">
        <f>LARGE($F$1822:$F$1827,4)</f>
        <v/>
      </c>
      <c r="G1832" s="19">
        <f>LARGE($G$1822:$G$1827,4)</f>
        <v/>
      </c>
    </row>
    <row r="1833">
      <c r="A1833" s="3" t="inlineStr">
        <is>
          <t xml:space="preserve">  λ(5)</t>
        </is>
      </c>
      <c r="B1833" s="19">
        <f>LARGE($B$1822:$B$1827,5)</f>
        <v/>
      </c>
      <c r="C1833" s="19">
        <f>LARGE($C$1822:$C$1827,5)</f>
        <v/>
      </c>
      <c r="D1833" s="19">
        <f>LARGE($D$1822:$D$1827,5)</f>
        <v/>
      </c>
      <c r="E1833" s="19">
        <f>LARGE($E$1822:$E$1827,5)</f>
        <v/>
      </c>
      <c r="F1833" s="19">
        <f>LARGE($F$1822:$F$1827,5)</f>
        <v/>
      </c>
      <c r="G1833" s="19">
        <f>LARGE($G$1822:$G$1827,5)</f>
        <v/>
      </c>
    </row>
    <row r="1834">
      <c r="A1834" s="3" t="inlineStr">
        <is>
          <t xml:space="preserve">  λ(6)</t>
        </is>
      </c>
      <c r="B1834" s="19">
        <f>LARGE($B$1822:$B$1827,6)</f>
        <v/>
      </c>
      <c r="C1834" s="19">
        <f>LARGE($C$1822:$C$1827,6)</f>
        <v/>
      </c>
      <c r="D1834" s="19">
        <f>LARGE($D$1822:$D$1827,6)</f>
        <v/>
      </c>
      <c r="E1834" s="19">
        <f>LARGE($E$1822:$E$1827,6)</f>
        <v/>
      </c>
      <c r="F1834" s="19">
        <f>LARGE($F$1822:$F$1827,6)</f>
        <v/>
      </c>
      <c r="G1834" s="19">
        <f>LARGE($G$1822:$G$1827,6)</f>
        <v/>
      </c>
    </row>
    <row r="1835">
      <c r="A1835" s="3" t="inlineStr">
        <is>
          <t>check: Σeig − trace (→0)</t>
        </is>
      </c>
      <c r="B1835" s="3">
        <f>ROUND(SUM($B$1822:$B$1827)-($B$1802+$C$1803+$D$1804+$E$1805+$F$1806+$G$1807),6)</f>
        <v/>
      </c>
      <c r="C1835" s="3">
        <f>ROUND(SUM($C$1822:$C$1827)-($I$1802+$J$1803+$K$1804+$L$1805+$M$1806+$N$1807),6)</f>
        <v/>
      </c>
      <c r="D1835" s="3">
        <f>ROUND(SUM($D$1822:$D$1827)-($P$1802+$Q$1803+$R$1804+$S$1805+$T$1806+$U$1807),6)</f>
        <v/>
      </c>
      <c r="E1835" s="3">
        <f>ROUND(SUM($E$1822:$E$1827)-($W$1802+$X$1803+$Y$1804+$Z$1805+$AA$1806+$AB$1807),6)</f>
        <v/>
      </c>
      <c r="F1835" s="3">
        <f>ROUND(SUM($F$1822:$F$1827)-($AD$1802+$AE$1803+$AF$1804+$AG$1805+$AH$1806+$AI$1807),6)</f>
        <v/>
      </c>
      <c r="G1835" s="3">
        <f>ROUND(SUM($G$1822:$G$1827)-($AK$1802+$AL$1803+$AM$1804+$AN$1805+$AO$1806+$AP$1807),6)</f>
        <v/>
      </c>
    </row>
    <row r="1836">
      <c r="A1836" s="3" t="inlineStr">
        <is>
          <t>check: Πeig − det (→0)</t>
        </is>
      </c>
      <c r="B1836" s="3">
        <f>ROUND(MDETERM($B$1802:$G$1807)-PRODUCT($B$1822:$B$1827),6)</f>
        <v/>
      </c>
      <c r="C1836" s="3">
        <f>ROUND(MDETERM($I$1802:$N$1807)-PRODUCT($C$1822:$C$1827),6)</f>
        <v/>
      </c>
      <c r="D1836" s="3">
        <f>ROUND(MDETERM($P$1802:$U$1807)-PRODUCT($D$1822:$D$1827),6)</f>
        <v/>
      </c>
      <c r="E1836" s="3">
        <f>ROUND(MDETERM($W$1802:$AB$1807)-PRODUCT($E$1822:$E$1827),6)</f>
        <v/>
      </c>
      <c r="F1836" s="3">
        <f>ROUND(MDETERM($AD$1802:$AI$1807)-PRODUCT($F$1822:$F$1827),6)</f>
        <v/>
      </c>
      <c r="G1836" s="3">
        <f>ROUND(MDETERM($AK$1802:$AP$1807)-PRODUCT($G$1822:$G$1827),6)</f>
        <v/>
      </c>
    </row>
    <row r="1837">
      <c r="A1837" s="3" t="inlineStr">
        <is>
          <t>complex eigenvalues?</t>
        </is>
      </c>
      <c r="B1837" s="3" t="inlineStr"/>
      <c r="C1837" s="3" t="inlineStr"/>
      <c r="D1837" s="3" t="inlineStr"/>
      <c r="E1837" s="3" t="inlineStr"/>
      <c r="F1837" s="3" t="inlineStr"/>
      <c r="G1837" s="3" t="inlineStr"/>
    </row>
    <row r="1838">
      <c r="A1838" s="3" t="inlineStr">
        <is>
          <t>check: det(M − λᵢI) per sorted λ (→0)</t>
        </is>
      </c>
    </row>
    <row r="1839">
      <c r="A1839" s="3" t="inlineStr">
        <is>
          <t xml:space="preserve">  det(M − λ(1)I)</t>
        </is>
      </c>
      <c r="B1839" s="3">
        <f t="array" ref="B1839">ROUND(MDETERM($B$1802:$G$1807-$B$1829*MUNIT(6)),6)</f>
        <v/>
      </c>
      <c r="C1839" s="3">
        <f t="array" ref="C1839">ROUND(MDETERM($I$1802:$N$1807-$C$1829*MUNIT(6)),6)</f>
        <v/>
      </c>
      <c r="D1839" s="3">
        <f t="array" ref="D1839">ROUND(MDETERM($P$1802:$U$1807-$D$1829*MUNIT(6)),6)</f>
        <v/>
      </c>
      <c r="E1839" s="3">
        <f t="array" ref="E1839">ROUND(MDETERM($W$1802:$AB$1807-$E$1829*MUNIT(6)),6)</f>
        <v/>
      </c>
      <c r="F1839" s="3">
        <f t="array" ref="F1839">ROUND(MDETERM($AD$1802:$AI$1807-$F$1829*MUNIT(6)),6)</f>
        <v/>
      </c>
      <c r="G1839" s="3">
        <f t="array" ref="G1839">ROUND(MDETERM($AK$1802:$AP$1807-$G$1829*MUNIT(6)),6)</f>
        <v/>
      </c>
    </row>
    <row r="1840">
      <c r="A1840" s="3" t="inlineStr">
        <is>
          <t xml:space="preserve">  det(M − λ(2)I)</t>
        </is>
      </c>
      <c r="B1840" s="3">
        <f t="array" ref="B1840">ROUND(MDETERM($B$1802:$G$1807-$B$1830*MUNIT(6)),6)</f>
        <v/>
      </c>
      <c r="C1840" s="3">
        <f t="array" ref="C1840">ROUND(MDETERM($I$1802:$N$1807-$C$1830*MUNIT(6)),6)</f>
        <v/>
      </c>
      <c r="D1840" s="3">
        <f t="array" ref="D1840">ROUND(MDETERM($P$1802:$U$1807-$D$1830*MUNIT(6)),6)</f>
        <v/>
      </c>
      <c r="E1840" s="3">
        <f t="array" ref="E1840">ROUND(MDETERM($W$1802:$AB$1807-$E$1830*MUNIT(6)),6)</f>
        <v/>
      </c>
      <c r="F1840" s="3">
        <f t="array" ref="F1840">ROUND(MDETERM($AD$1802:$AI$1807-$F$1830*MUNIT(6)),6)</f>
        <v/>
      </c>
      <c r="G1840" s="3">
        <f t="array" ref="G1840">ROUND(MDETERM($AK$1802:$AP$1807-$G$1830*MUNIT(6)),6)</f>
        <v/>
      </c>
    </row>
    <row r="1841">
      <c r="A1841" s="3" t="inlineStr">
        <is>
          <t xml:space="preserve">  det(M − λ(3)I)</t>
        </is>
      </c>
      <c r="B1841" s="3">
        <f t="array" ref="B1841">ROUND(MDETERM($B$1802:$G$1807-$B$1831*MUNIT(6)),6)</f>
        <v/>
      </c>
      <c r="C1841" s="3">
        <f t="array" ref="C1841">ROUND(MDETERM($I$1802:$N$1807-$C$1831*MUNIT(6)),6)</f>
        <v/>
      </c>
      <c r="D1841" s="3">
        <f t="array" ref="D1841">ROUND(MDETERM($P$1802:$U$1807-$D$1831*MUNIT(6)),6)</f>
        <v/>
      </c>
      <c r="E1841" s="3">
        <f t="array" ref="E1841">ROUND(MDETERM($W$1802:$AB$1807-$E$1831*MUNIT(6)),6)</f>
        <v/>
      </c>
      <c r="F1841" s="3">
        <f t="array" ref="F1841">ROUND(MDETERM($AD$1802:$AI$1807-$F$1831*MUNIT(6)),6)</f>
        <v/>
      </c>
      <c r="G1841" s="3">
        <f t="array" ref="G1841">ROUND(MDETERM($AK$1802:$AP$1807-$G$1831*MUNIT(6)),6)</f>
        <v/>
      </c>
    </row>
    <row r="1842">
      <c r="A1842" s="3" t="inlineStr">
        <is>
          <t xml:space="preserve">  det(M − λ(4)I)</t>
        </is>
      </c>
      <c r="B1842" s="3">
        <f t="array" ref="B1842">ROUND(MDETERM($B$1802:$G$1807-$B$1832*MUNIT(6)),6)</f>
        <v/>
      </c>
      <c r="C1842" s="3">
        <f t="array" ref="C1842">ROUND(MDETERM($I$1802:$N$1807-$C$1832*MUNIT(6)),6)</f>
        <v/>
      </c>
      <c r="D1842" s="3">
        <f t="array" ref="D1842">ROUND(MDETERM($P$1802:$U$1807-$D$1832*MUNIT(6)),6)</f>
        <v/>
      </c>
      <c r="E1842" s="3">
        <f t="array" ref="E1842">ROUND(MDETERM($W$1802:$AB$1807-$E$1832*MUNIT(6)),6)</f>
        <v/>
      </c>
      <c r="F1842" s="3">
        <f t="array" ref="F1842">ROUND(MDETERM($AD$1802:$AI$1807-$F$1832*MUNIT(6)),6)</f>
        <v/>
      </c>
      <c r="G1842" s="3">
        <f t="array" ref="G1842">ROUND(MDETERM($AK$1802:$AP$1807-$G$1832*MUNIT(6)),6)</f>
        <v/>
      </c>
    </row>
    <row r="1843">
      <c r="A1843" s="3" t="inlineStr">
        <is>
          <t xml:space="preserve">  det(M − λ(5)I)</t>
        </is>
      </c>
      <c r="B1843" s="3">
        <f t="array" ref="B1843">ROUND(MDETERM($B$1802:$G$1807-$B$1833*MUNIT(6)),6)</f>
        <v/>
      </c>
      <c r="C1843" s="3">
        <f t="array" ref="C1843">ROUND(MDETERM($I$1802:$N$1807-$C$1833*MUNIT(6)),6)</f>
        <v/>
      </c>
      <c r="D1843" s="3">
        <f t="array" ref="D1843">ROUND(MDETERM($P$1802:$U$1807-$D$1833*MUNIT(6)),6)</f>
        <v/>
      </c>
      <c r="E1843" s="3">
        <f t="array" ref="E1843">ROUND(MDETERM($W$1802:$AB$1807-$E$1833*MUNIT(6)),6)</f>
        <v/>
      </c>
      <c r="F1843" s="3">
        <f t="array" ref="F1843">ROUND(MDETERM($AD$1802:$AI$1807-$F$1833*MUNIT(6)),6)</f>
        <v/>
      </c>
      <c r="G1843" s="3">
        <f t="array" ref="G1843">ROUND(MDETERM($AK$1802:$AP$1807-$G$1833*MUNIT(6)),6)</f>
        <v/>
      </c>
    </row>
    <row r="1844">
      <c r="A1844" s="3" t="inlineStr">
        <is>
          <t xml:space="preserve">  det(M − λ(6)I)</t>
        </is>
      </c>
      <c r="B1844" s="3">
        <f t="array" ref="B1844">ROUND(MDETERM($B$1802:$G$1807-$B$1834*MUNIT(6)),6)</f>
        <v/>
      </c>
      <c r="C1844" s="3">
        <f t="array" ref="C1844">ROUND(MDETERM($I$1802:$N$1807-$C$1834*MUNIT(6)),6)</f>
        <v/>
      </c>
      <c r="D1844" s="3">
        <f t="array" ref="D1844">ROUND(MDETERM($P$1802:$U$1807-$D$1834*MUNIT(6)),6)</f>
        <v/>
      </c>
      <c r="E1844" s="3">
        <f t="array" ref="E1844">ROUND(MDETERM($W$1802:$AB$1807-$E$1834*MUNIT(6)),6)</f>
        <v/>
      </c>
      <c r="F1844" s="3">
        <f t="array" ref="F1844">ROUND(MDETERM($AD$1802:$AI$1807-$F$1834*MUNIT(6)),6)</f>
        <v/>
      </c>
      <c r="G1844" s="3">
        <f t="array" ref="G1844">ROUND(MDETERM($AK$1802:$AP$1807-$G$1834*MUNIT(6)),6)</f>
        <v/>
      </c>
    </row>
    <row r="1848" ht="16" customHeight="1">
      <c r="A1848" s="14" t="inlineStr">
        <is>
          <t>GraphRAG R2-R3 | gpt4-turbo-preview</t>
        </is>
      </c>
      <c r="B1848" s="9" t="inlineStr">
        <is>
          <t>run 1 (raw, pasted)</t>
        </is>
      </c>
      <c r="I1848" s="9" t="inlineStr">
        <is>
          <t>run 2 (raw, pasted)</t>
        </is>
      </c>
      <c r="P1848" s="9" t="inlineStr">
        <is>
          <t>run 3 (raw, pasted)</t>
        </is>
      </c>
      <c r="W1848" s="9" t="inlineStr">
        <is>
          <t>run 4 (raw, pasted)</t>
        </is>
      </c>
      <c r="AD1848" s="9" t="inlineStr">
        <is>
          <t>run 5 (raw, pasted)</t>
        </is>
      </c>
      <c r="AK1848" s="9" t="inlineStr">
        <is>
          <t>Step2 average matrix (formula)</t>
        </is>
      </c>
      <c r="AR1848" s="9" t="inlineStr">
        <is>
          <t>ground truth (reference)</t>
        </is>
      </c>
    </row>
    <row r="1849" ht="60" customHeight="1">
      <c r="B1849" s="15" t="inlineStr">
        <is>
          <t>CUBESAT STRUCTURAL SYSTEM</t>
        </is>
      </c>
      <c r="C1849" s="15" t="inlineStr">
        <is>
          <t>ELECTRIC POWER SYSTEM</t>
        </is>
      </c>
      <c r="D1849" s="15" t="inlineStr">
        <is>
          <t>CUBESAT PROPULSION SYSTEM</t>
        </is>
      </c>
      <c r="E1849" s="15" t="inlineStr">
        <is>
          <t>THERMAL CONTROL SYSTEM</t>
        </is>
      </c>
      <c r="F1849" s="15" t="inlineStr">
        <is>
          <t>ATTITUDE DETERMINATION AND CONTROL SYSTEMS (ADCS)</t>
        </is>
      </c>
      <c r="G1849" s="15" t="inlineStr">
        <is>
          <t>COMMUNICATION SYSTEM</t>
        </is>
      </c>
      <c r="I1849" s="15" t="inlineStr">
        <is>
          <t>CUBESAT STRUCTURAL SYSTEM</t>
        </is>
      </c>
      <c r="J1849" s="15" t="inlineStr">
        <is>
          <t>ELECTRIC POWER SYSTEM</t>
        </is>
      </c>
      <c r="K1849" s="15" t="inlineStr">
        <is>
          <t>CUBESAT PROPULSION SYSTEM</t>
        </is>
      </c>
      <c r="L1849" s="15" t="inlineStr">
        <is>
          <t>THERMAL CONTROL SYSTEM</t>
        </is>
      </c>
      <c r="M1849" s="15" t="inlineStr">
        <is>
          <t>ATTITUDE DETERMINATION AND CONTROL SYSTEMS (ADCS)</t>
        </is>
      </c>
      <c r="N1849" s="15" t="inlineStr">
        <is>
          <t>COMMUNICATION SYSTEM</t>
        </is>
      </c>
      <c r="P1849" s="15" t="inlineStr">
        <is>
          <t>CUBESAT STRUCTURAL SYSTEM</t>
        </is>
      </c>
      <c r="Q1849" s="15" t="inlineStr">
        <is>
          <t>ELECTRIC POWER SYSTEM</t>
        </is>
      </c>
      <c r="R1849" s="15" t="inlineStr">
        <is>
          <t>CUBESAT PROPULSION SYSTEM</t>
        </is>
      </c>
      <c r="S1849" s="15" t="inlineStr">
        <is>
          <t>THERMAL CONTROL SYSTEM</t>
        </is>
      </c>
      <c r="T1849" s="15" t="inlineStr">
        <is>
          <t>ATTITUDE DETERMINATION AND CONTROL SYSTEMS (ADCS)</t>
        </is>
      </c>
      <c r="U1849" s="15" t="inlineStr">
        <is>
          <t>COMMUNICATION SYSTEM</t>
        </is>
      </c>
      <c r="W1849" s="15" t="inlineStr">
        <is>
          <t>CUBESAT STRUCTURAL SYSTEM</t>
        </is>
      </c>
      <c r="X1849" s="15" t="inlineStr">
        <is>
          <t>ELECTRIC POWER SYSTEM</t>
        </is>
      </c>
      <c r="Y1849" s="15" t="inlineStr">
        <is>
          <t>CUBESAT PROPULSION SYSTEM</t>
        </is>
      </c>
      <c r="Z1849" s="15" t="inlineStr">
        <is>
          <t>THERMAL CONTROL SYSTEM</t>
        </is>
      </c>
      <c r="AA1849" s="15" t="inlineStr">
        <is>
          <t>ATTITUDE DETERMINATION AND CONTROL SYSTEMS (ADCS)</t>
        </is>
      </c>
      <c r="AB1849" s="15" t="inlineStr">
        <is>
          <t>COMMUNICATION SYSTEM</t>
        </is>
      </c>
      <c r="AD1849" s="15" t="inlineStr">
        <is>
          <t>CUBESAT STRUCTURAL SYSTEM</t>
        </is>
      </c>
      <c r="AE1849" s="15" t="inlineStr">
        <is>
          <t>ELECTRIC POWER SYSTEM</t>
        </is>
      </c>
      <c r="AF1849" s="15" t="inlineStr">
        <is>
          <t>CUBESAT PROPULSION SYSTEM</t>
        </is>
      </c>
      <c r="AG1849" s="15" t="inlineStr">
        <is>
          <t>THERMAL CONTROL SYSTEM</t>
        </is>
      </c>
      <c r="AH1849" s="15" t="inlineStr">
        <is>
          <t>ATTITUDE DETERMINATION AND CONTROL SYSTEMS (ADCS)</t>
        </is>
      </c>
      <c r="AI1849" s="15" t="inlineStr">
        <is>
          <t>COMMUNICATION SYSTEM</t>
        </is>
      </c>
      <c r="AK1849" s="15" t="inlineStr">
        <is>
          <t>CUBESAT STRUCTURAL SYSTEM</t>
        </is>
      </c>
      <c r="AL1849" s="15" t="inlineStr">
        <is>
          <t>ELECTRIC POWER SYSTEM</t>
        </is>
      </c>
      <c r="AM1849" s="15" t="inlineStr">
        <is>
          <t>CUBESAT PROPULSION SYSTEM</t>
        </is>
      </c>
      <c r="AN1849" s="15" t="inlineStr">
        <is>
          <t>THERMAL CONTROL SYSTEM</t>
        </is>
      </c>
      <c r="AO1849" s="15" t="inlineStr">
        <is>
          <t>ATTITUDE DETERMINATION AND CONTROL SYSTEMS (ADCS)</t>
        </is>
      </c>
      <c r="AP1849" s="15" t="inlineStr">
        <is>
          <t>COMMUNICATION SYSTEM</t>
        </is>
      </c>
    </row>
    <row r="1850">
      <c r="A1850" s="3" t="inlineStr">
        <is>
          <t>CUBESAT STRUCTURAL SYSTEM</t>
        </is>
      </c>
      <c r="B1850" s="8" t="n">
        <v>1</v>
      </c>
      <c r="C1850" s="8" t="n">
        <v>1</v>
      </c>
      <c r="D1850" s="8" t="n">
        <v>1</v>
      </c>
      <c r="E1850" s="8" t="n">
        <v>1</v>
      </c>
      <c r="F1850" s="8" t="n">
        <v>1</v>
      </c>
      <c r="G1850" s="8" t="n">
        <v>1</v>
      </c>
      <c r="I1850" s="8" t="n">
        <v>1</v>
      </c>
      <c r="J1850" s="8" t="n">
        <v>1</v>
      </c>
      <c r="K1850" s="8" t="n">
        <v>1</v>
      </c>
      <c r="L1850" s="8" t="n">
        <v>1</v>
      </c>
      <c r="M1850" s="8" t="n">
        <v>1</v>
      </c>
      <c r="N1850" s="8" t="n">
        <v>1</v>
      </c>
      <c r="P1850" s="8" t="n">
        <v>1</v>
      </c>
      <c r="Q1850" s="8" t="n">
        <v>1</v>
      </c>
      <c r="R1850" s="8" t="n">
        <v>1</v>
      </c>
      <c r="S1850" s="8" t="n">
        <v>1</v>
      </c>
      <c r="T1850" s="8" t="n">
        <v>1</v>
      </c>
      <c r="U1850" s="8" t="n">
        <v>1</v>
      </c>
      <c r="W1850" s="8" t="n">
        <v>1</v>
      </c>
      <c r="X1850" s="8" t="n">
        <v>1</v>
      </c>
      <c r="Y1850" s="8" t="n">
        <v>1</v>
      </c>
      <c r="Z1850" s="8" t="n">
        <v>1</v>
      </c>
      <c r="AA1850" s="8" t="n">
        <v>1</v>
      </c>
      <c r="AB1850" s="8" t="n">
        <v>1</v>
      </c>
      <c r="AD1850" s="8" t="n">
        <v>1</v>
      </c>
      <c r="AE1850" s="8" t="n">
        <v>1</v>
      </c>
      <c r="AF1850" s="8" t="n">
        <v>1</v>
      </c>
      <c r="AG1850" s="8" t="n">
        <v>1</v>
      </c>
      <c r="AH1850" s="8" t="n">
        <v>1</v>
      </c>
      <c r="AI1850" s="8" t="n">
        <v>1</v>
      </c>
      <c r="AK1850" s="8">
        <f>IF(($B$1850&lt;&gt;2)+($I$1850&lt;&gt;2)+($P$1850&lt;&gt;2)+($W$1850&lt;&gt;2)+($AD$1850&lt;&gt;2)=0,2,IF((($B$1850&lt;&gt;2)*$B$1850+($I$1850&lt;&gt;2)*$I$1850+($P$1850&lt;&gt;2)*$P$1850+($W$1850&lt;&gt;2)*$W$1850+($AD$1850&lt;&gt;2)*$AD$1850)/(($B$1850&lt;&gt;2)+($I$1850&lt;&gt;2)+($P$1850&lt;&gt;2)+($W$1850&lt;&gt;2)+($AD$1850&lt;&gt;2))&gt;=0.5,1,0))</f>
        <v/>
      </c>
      <c r="AL1850" s="8">
        <f>IF(($C$1850&lt;&gt;2)+($J$1850&lt;&gt;2)+($Q$1850&lt;&gt;2)+($X$1850&lt;&gt;2)+($AE$1850&lt;&gt;2)=0,2,IF((($C$1850&lt;&gt;2)*$C$1850+($J$1850&lt;&gt;2)*$J$1850+($Q$1850&lt;&gt;2)*$Q$1850+($X$1850&lt;&gt;2)*$X$1850+($AE$1850&lt;&gt;2)*$AE$1850)/(($C$1850&lt;&gt;2)+($J$1850&lt;&gt;2)+($Q$1850&lt;&gt;2)+($X$1850&lt;&gt;2)+($AE$1850&lt;&gt;2))&gt;=0.5,1,0))</f>
        <v/>
      </c>
      <c r="AM1850" s="8">
        <f>IF(($D$1850&lt;&gt;2)+($K$1850&lt;&gt;2)+($R$1850&lt;&gt;2)+($Y$1850&lt;&gt;2)+($AF$1850&lt;&gt;2)=0,2,IF((($D$1850&lt;&gt;2)*$D$1850+($K$1850&lt;&gt;2)*$K$1850+($R$1850&lt;&gt;2)*$R$1850+($Y$1850&lt;&gt;2)*$Y$1850+($AF$1850&lt;&gt;2)*$AF$1850)/(($D$1850&lt;&gt;2)+($K$1850&lt;&gt;2)+($R$1850&lt;&gt;2)+($Y$1850&lt;&gt;2)+($AF$1850&lt;&gt;2))&gt;=0.5,1,0))</f>
        <v/>
      </c>
      <c r="AN1850" s="8">
        <f>IF(($E$1850&lt;&gt;2)+($L$1850&lt;&gt;2)+($S$1850&lt;&gt;2)+($Z$1850&lt;&gt;2)+($AG$1850&lt;&gt;2)=0,2,IF((($E$1850&lt;&gt;2)*$E$1850+($L$1850&lt;&gt;2)*$L$1850+($S$1850&lt;&gt;2)*$S$1850+($Z$1850&lt;&gt;2)*$Z$1850+($AG$1850&lt;&gt;2)*$AG$1850)/(($E$1850&lt;&gt;2)+($L$1850&lt;&gt;2)+($S$1850&lt;&gt;2)+($Z$1850&lt;&gt;2)+($AG$1850&lt;&gt;2))&gt;=0.5,1,0))</f>
        <v/>
      </c>
      <c r="AO1850" s="8">
        <f>IF(($F$1850&lt;&gt;2)+($M$1850&lt;&gt;2)+($T$1850&lt;&gt;2)+($AA$1850&lt;&gt;2)+($AH$1850&lt;&gt;2)=0,2,IF((($F$1850&lt;&gt;2)*$F$1850+($M$1850&lt;&gt;2)*$M$1850+($T$1850&lt;&gt;2)*$T$1850+($AA$1850&lt;&gt;2)*$AA$1850+($AH$1850&lt;&gt;2)*$AH$1850)/(($F$1850&lt;&gt;2)+($M$1850&lt;&gt;2)+($T$1850&lt;&gt;2)+($AA$1850&lt;&gt;2)+($AH$1850&lt;&gt;2))&gt;=0.5,1,0))</f>
        <v/>
      </c>
      <c r="AP1850" s="8">
        <f>IF(($G$1850&lt;&gt;2)+($N$1850&lt;&gt;2)+($U$1850&lt;&gt;2)+($AB$1850&lt;&gt;2)+($AI$1850&lt;&gt;2)=0,2,IF((($G$1850&lt;&gt;2)*$G$1850+($N$1850&lt;&gt;2)*$N$1850+($U$1850&lt;&gt;2)*$U$1850+($AB$1850&lt;&gt;2)*$AB$1850+($AI$1850&lt;&gt;2)*$AI$1850)/(($G$1850&lt;&gt;2)+($N$1850&lt;&gt;2)+($U$1850&lt;&gt;2)+($AB$1850&lt;&gt;2)+($AI$1850&lt;&gt;2))&gt;=0.5,1,0))</f>
        <v/>
      </c>
      <c r="AR1850" s="16">
        <f>'Ground truth'!$B$3</f>
        <v/>
      </c>
      <c r="AS1850" s="16">
        <f>'Ground truth'!$C$3</f>
        <v/>
      </c>
      <c r="AT1850" s="16">
        <f>'Ground truth'!$D$3</f>
        <v/>
      </c>
      <c r="AU1850" s="16">
        <f>'Ground truth'!$E$3</f>
        <v/>
      </c>
      <c r="AV1850" s="16">
        <f>'Ground truth'!$F$3</f>
        <v/>
      </c>
      <c r="AW1850" s="16">
        <f>'Ground truth'!$G$3</f>
        <v/>
      </c>
    </row>
    <row r="1851">
      <c r="A1851" s="3" t="inlineStr">
        <is>
          <t>ELECTRIC POWER SYSTEM</t>
        </is>
      </c>
      <c r="B1851" s="8" t="n">
        <v>1</v>
      </c>
      <c r="C1851" s="8" t="n">
        <v>1</v>
      </c>
      <c r="D1851" s="8" t="n">
        <v>0</v>
      </c>
      <c r="E1851" s="8" t="n">
        <v>1</v>
      </c>
      <c r="F1851" s="8" t="n">
        <v>1</v>
      </c>
      <c r="G1851" s="8" t="n">
        <v>1</v>
      </c>
      <c r="I1851" s="8" t="n">
        <v>0</v>
      </c>
      <c r="J1851" s="8" t="n">
        <v>1</v>
      </c>
      <c r="K1851" s="8" t="n">
        <v>0</v>
      </c>
      <c r="L1851" s="8" t="n">
        <v>1</v>
      </c>
      <c r="M1851" s="8" t="n">
        <v>1</v>
      </c>
      <c r="N1851" s="8" t="n">
        <v>1</v>
      </c>
      <c r="P1851" s="8" t="n">
        <v>1</v>
      </c>
      <c r="Q1851" s="8" t="n">
        <v>1</v>
      </c>
      <c r="R1851" s="8" t="n">
        <v>1</v>
      </c>
      <c r="S1851" s="8" t="n">
        <v>1</v>
      </c>
      <c r="T1851" s="8" t="n">
        <v>1</v>
      </c>
      <c r="U1851" s="8" t="n">
        <v>1</v>
      </c>
      <c r="W1851" s="8" t="n">
        <v>1</v>
      </c>
      <c r="X1851" s="8" t="n">
        <v>1</v>
      </c>
      <c r="Y1851" s="8" t="n">
        <v>1</v>
      </c>
      <c r="Z1851" s="8" t="n">
        <v>1</v>
      </c>
      <c r="AA1851" s="8" t="n">
        <v>1</v>
      </c>
      <c r="AB1851" s="8" t="n">
        <v>1</v>
      </c>
      <c r="AD1851" s="8" t="n">
        <v>1</v>
      </c>
      <c r="AE1851" s="8" t="n">
        <v>1</v>
      </c>
      <c r="AF1851" s="8" t="n">
        <v>1</v>
      </c>
      <c r="AG1851" s="8" t="n">
        <v>1</v>
      </c>
      <c r="AH1851" s="8" t="n">
        <v>1</v>
      </c>
      <c r="AI1851" s="8" t="n">
        <v>1</v>
      </c>
      <c r="AK1851" s="8">
        <f>IF(($B$1851&lt;&gt;2)+($I$1851&lt;&gt;2)+($P$1851&lt;&gt;2)+($W$1851&lt;&gt;2)+($AD$1851&lt;&gt;2)=0,2,IF((($B$1851&lt;&gt;2)*$B$1851+($I$1851&lt;&gt;2)*$I$1851+($P$1851&lt;&gt;2)*$P$1851+($W$1851&lt;&gt;2)*$W$1851+($AD$1851&lt;&gt;2)*$AD$1851)/(($B$1851&lt;&gt;2)+($I$1851&lt;&gt;2)+($P$1851&lt;&gt;2)+($W$1851&lt;&gt;2)+($AD$1851&lt;&gt;2))&gt;=0.5,1,0))</f>
        <v/>
      </c>
      <c r="AL1851" s="8">
        <f>IF(($C$1851&lt;&gt;2)+($J$1851&lt;&gt;2)+($Q$1851&lt;&gt;2)+($X$1851&lt;&gt;2)+($AE$1851&lt;&gt;2)=0,2,IF((($C$1851&lt;&gt;2)*$C$1851+($J$1851&lt;&gt;2)*$J$1851+($Q$1851&lt;&gt;2)*$Q$1851+($X$1851&lt;&gt;2)*$X$1851+($AE$1851&lt;&gt;2)*$AE$1851)/(($C$1851&lt;&gt;2)+($J$1851&lt;&gt;2)+($Q$1851&lt;&gt;2)+($X$1851&lt;&gt;2)+($AE$1851&lt;&gt;2))&gt;=0.5,1,0))</f>
        <v/>
      </c>
      <c r="AM1851" s="8">
        <f>IF(($D$1851&lt;&gt;2)+($K$1851&lt;&gt;2)+($R$1851&lt;&gt;2)+($Y$1851&lt;&gt;2)+($AF$1851&lt;&gt;2)=0,2,IF((($D$1851&lt;&gt;2)*$D$1851+($K$1851&lt;&gt;2)*$K$1851+($R$1851&lt;&gt;2)*$R$1851+($Y$1851&lt;&gt;2)*$Y$1851+($AF$1851&lt;&gt;2)*$AF$1851)/(($D$1851&lt;&gt;2)+($K$1851&lt;&gt;2)+($R$1851&lt;&gt;2)+($Y$1851&lt;&gt;2)+($AF$1851&lt;&gt;2))&gt;=0.5,1,0))</f>
        <v/>
      </c>
      <c r="AN1851" s="8">
        <f>IF(($E$1851&lt;&gt;2)+($L$1851&lt;&gt;2)+($S$1851&lt;&gt;2)+($Z$1851&lt;&gt;2)+($AG$1851&lt;&gt;2)=0,2,IF((($E$1851&lt;&gt;2)*$E$1851+($L$1851&lt;&gt;2)*$L$1851+($S$1851&lt;&gt;2)*$S$1851+($Z$1851&lt;&gt;2)*$Z$1851+($AG$1851&lt;&gt;2)*$AG$1851)/(($E$1851&lt;&gt;2)+($L$1851&lt;&gt;2)+($S$1851&lt;&gt;2)+($Z$1851&lt;&gt;2)+($AG$1851&lt;&gt;2))&gt;=0.5,1,0))</f>
        <v/>
      </c>
      <c r="AO1851" s="8">
        <f>IF(($F$1851&lt;&gt;2)+($M$1851&lt;&gt;2)+($T$1851&lt;&gt;2)+($AA$1851&lt;&gt;2)+($AH$1851&lt;&gt;2)=0,2,IF((($F$1851&lt;&gt;2)*$F$1851+($M$1851&lt;&gt;2)*$M$1851+($T$1851&lt;&gt;2)*$T$1851+($AA$1851&lt;&gt;2)*$AA$1851+($AH$1851&lt;&gt;2)*$AH$1851)/(($F$1851&lt;&gt;2)+($M$1851&lt;&gt;2)+($T$1851&lt;&gt;2)+($AA$1851&lt;&gt;2)+($AH$1851&lt;&gt;2))&gt;=0.5,1,0))</f>
        <v/>
      </c>
      <c r="AP1851" s="8">
        <f>IF(($G$1851&lt;&gt;2)+($N$1851&lt;&gt;2)+($U$1851&lt;&gt;2)+($AB$1851&lt;&gt;2)+($AI$1851&lt;&gt;2)=0,2,IF((($G$1851&lt;&gt;2)*$G$1851+($N$1851&lt;&gt;2)*$N$1851+($U$1851&lt;&gt;2)*$U$1851+($AB$1851&lt;&gt;2)*$AB$1851+($AI$1851&lt;&gt;2)*$AI$1851)/(($G$1851&lt;&gt;2)+($N$1851&lt;&gt;2)+($U$1851&lt;&gt;2)+($AB$1851&lt;&gt;2)+($AI$1851&lt;&gt;2))&gt;=0.5,1,0))</f>
        <v/>
      </c>
      <c r="AR1851" s="16">
        <f>'Ground truth'!$B$4</f>
        <v/>
      </c>
      <c r="AS1851" s="16">
        <f>'Ground truth'!$C$4</f>
        <v/>
      </c>
      <c r="AT1851" s="16">
        <f>'Ground truth'!$D$4</f>
        <v/>
      </c>
      <c r="AU1851" s="16">
        <f>'Ground truth'!$E$4</f>
        <v/>
      </c>
      <c r="AV1851" s="16">
        <f>'Ground truth'!$F$4</f>
        <v/>
      </c>
      <c r="AW1851" s="16">
        <f>'Ground truth'!$G$4</f>
        <v/>
      </c>
    </row>
    <row r="1852">
      <c r="A1852" s="3" t="inlineStr">
        <is>
          <t>CUBESAT PROPULSION SYSTEM</t>
        </is>
      </c>
      <c r="B1852" s="8" t="n">
        <v>1</v>
      </c>
      <c r="C1852" s="8" t="n">
        <v>0</v>
      </c>
      <c r="D1852" s="8" t="n">
        <v>1</v>
      </c>
      <c r="E1852" s="8" t="n">
        <v>1</v>
      </c>
      <c r="F1852" s="8" t="n">
        <v>1</v>
      </c>
      <c r="G1852" s="8" t="n">
        <v>0</v>
      </c>
      <c r="I1852" s="8" t="n">
        <v>0</v>
      </c>
      <c r="J1852" s="8" t="n">
        <v>0</v>
      </c>
      <c r="K1852" s="8" t="n">
        <v>1</v>
      </c>
      <c r="L1852" s="8" t="n">
        <v>1</v>
      </c>
      <c r="M1852" s="8" t="n">
        <v>1</v>
      </c>
      <c r="N1852" s="8" t="n">
        <v>0</v>
      </c>
      <c r="P1852" s="8" t="n">
        <v>1</v>
      </c>
      <c r="Q1852" s="8" t="n">
        <v>1</v>
      </c>
      <c r="R1852" s="8" t="n">
        <v>1</v>
      </c>
      <c r="S1852" s="8" t="n">
        <v>1</v>
      </c>
      <c r="T1852" s="8" t="n">
        <v>1</v>
      </c>
      <c r="U1852" s="8" t="n">
        <v>1</v>
      </c>
      <c r="W1852" s="8" t="n">
        <v>1</v>
      </c>
      <c r="X1852" s="8" t="n">
        <v>1</v>
      </c>
      <c r="Y1852" s="8" t="n">
        <v>1</v>
      </c>
      <c r="Z1852" s="8" t="n">
        <v>1</v>
      </c>
      <c r="AA1852" s="8" t="n">
        <v>1</v>
      </c>
      <c r="AB1852" s="8" t="n">
        <v>1</v>
      </c>
      <c r="AD1852" s="8" t="n">
        <v>1</v>
      </c>
      <c r="AE1852" s="8" t="n">
        <v>1</v>
      </c>
      <c r="AF1852" s="8" t="n">
        <v>1</v>
      </c>
      <c r="AG1852" s="8" t="n">
        <v>1</v>
      </c>
      <c r="AH1852" s="8" t="n">
        <v>1</v>
      </c>
      <c r="AI1852" s="8" t="n">
        <v>1</v>
      </c>
      <c r="AK1852" s="8">
        <f>IF(($B$1852&lt;&gt;2)+($I$1852&lt;&gt;2)+($P$1852&lt;&gt;2)+($W$1852&lt;&gt;2)+($AD$1852&lt;&gt;2)=0,2,IF((($B$1852&lt;&gt;2)*$B$1852+($I$1852&lt;&gt;2)*$I$1852+($P$1852&lt;&gt;2)*$P$1852+($W$1852&lt;&gt;2)*$W$1852+($AD$1852&lt;&gt;2)*$AD$1852)/(($B$1852&lt;&gt;2)+($I$1852&lt;&gt;2)+($P$1852&lt;&gt;2)+($W$1852&lt;&gt;2)+($AD$1852&lt;&gt;2))&gt;=0.5,1,0))</f>
        <v/>
      </c>
      <c r="AL1852" s="8">
        <f>IF(($C$1852&lt;&gt;2)+($J$1852&lt;&gt;2)+($Q$1852&lt;&gt;2)+($X$1852&lt;&gt;2)+($AE$1852&lt;&gt;2)=0,2,IF((($C$1852&lt;&gt;2)*$C$1852+($J$1852&lt;&gt;2)*$J$1852+($Q$1852&lt;&gt;2)*$Q$1852+($X$1852&lt;&gt;2)*$X$1852+($AE$1852&lt;&gt;2)*$AE$1852)/(($C$1852&lt;&gt;2)+($J$1852&lt;&gt;2)+($Q$1852&lt;&gt;2)+($X$1852&lt;&gt;2)+($AE$1852&lt;&gt;2))&gt;=0.5,1,0))</f>
        <v/>
      </c>
      <c r="AM1852" s="8">
        <f>IF(($D$1852&lt;&gt;2)+($K$1852&lt;&gt;2)+($R$1852&lt;&gt;2)+($Y$1852&lt;&gt;2)+($AF$1852&lt;&gt;2)=0,2,IF((($D$1852&lt;&gt;2)*$D$1852+($K$1852&lt;&gt;2)*$K$1852+($R$1852&lt;&gt;2)*$R$1852+($Y$1852&lt;&gt;2)*$Y$1852+($AF$1852&lt;&gt;2)*$AF$1852)/(($D$1852&lt;&gt;2)+($K$1852&lt;&gt;2)+($R$1852&lt;&gt;2)+($Y$1852&lt;&gt;2)+($AF$1852&lt;&gt;2))&gt;=0.5,1,0))</f>
        <v/>
      </c>
      <c r="AN1852" s="8">
        <f>IF(($E$1852&lt;&gt;2)+($L$1852&lt;&gt;2)+($S$1852&lt;&gt;2)+($Z$1852&lt;&gt;2)+($AG$1852&lt;&gt;2)=0,2,IF((($E$1852&lt;&gt;2)*$E$1852+($L$1852&lt;&gt;2)*$L$1852+($S$1852&lt;&gt;2)*$S$1852+($Z$1852&lt;&gt;2)*$Z$1852+($AG$1852&lt;&gt;2)*$AG$1852)/(($E$1852&lt;&gt;2)+($L$1852&lt;&gt;2)+($S$1852&lt;&gt;2)+($Z$1852&lt;&gt;2)+($AG$1852&lt;&gt;2))&gt;=0.5,1,0))</f>
        <v/>
      </c>
      <c r="AO1852" s="8">
        <f>IF(($F$1852&lt;&gt;2)+($M$1852&lt;&gt;2)+($T$1852&lt;&gt;2)+($AA$1852&lt;&gt;2)+($AH$1852&lt;&gt;2)=0,2,IF((($F$1852&lt;&gt;2)*$F$1852+($M$1852&lt;&gt;2)*$M$1852+($T$1852&lt;&gt;2)*$T$1852+($AA$1852&lt;&gt;2)*$AA$1852+($AH$1852&lt;&gt;2)*$AH$1852)/(($F$1852&lt;&gt;2)+($M$1852&lt;&gt;2)+($T$1852&lt;&gt;2)+($AA$1852&lt;&gt;2)+($AH$1852&lt;&gt;2))&gt;=0.5,1,0))</f>
        <v/>
      </c>
      <c r="AP1852" s="8">
        <f>IF(($G$1852&lt;&gt;2)+($N$1852&lt;&gt;2)+($U$1852&lt;&gt;2)+($AB$1852&lt;&gt;2)+($AI$1852&lt;&gt;2)=0,2,IF((($G$1852&lt;&gt;2)*$G$1852+($N$1852&lt;&gt;2)*$N$1852+($U$1852&lt;&gt;2)*$U$1852+($AB$1852&lt;&gt;2)*$AB$1852+($AI$1852&lt;&gt;2)*$AI$1852)/(($G$1852&lt;&gt;2)+($N$1852&lt;&gt;2)+($U$1852&lt;&gt;2)+($AB$1852&lt;&gt;2)+($AI$1852&lt;&gt;2))&gt;=0.5,1,0))</f>
        <v/>
      </c>
      <c r="AR1852" s="16">
        <f>'Ground truth'!$B$5</f>
        <v/>
      </c>
      <c r="AS1852" s="16">
        <f>'Ground truth'!$C$5</f>
        <v/>
      </c>
      <c r="AT1852" s="16">
        <f>'Ground truth'!$D$5</f>
        <v/>
      </c>
      <c r="AU1852" s="16">
        <f>'Ground truth'!$E$5</f>
        <v/>
      </c>
      <c r="AV1852" s="16">
        <f>'Ground truth'!$F$5</f>
        <v/>
      </c>
      <c r="AW1852" s="16">
        <f>'Ground truth'!$G$5</f>
        <v/>
      </c>
    </row>
    <row r="1853">
      <c r="A1853" s="3" t="inlineStr">
        <is>
          <t>THERMAL CONTROL SYSTEM</t>
        </is>
      </c>
      <c r="B1853" s="8" t="n">
        <v>1</v>
      </c>
      <c r="C1853" s="8" t="n">
        <v>1</v>
      </c>
      <c r="D1853" s="8" t="n">
        <v>1</v>
      </c>
      <c r="E1853" s="8" t="n">
        <v>1</v>
      </c>
      <c r="F1853" s="8" t="n">
        <v>1</v>
      </c>
      <c r="G1853" s="8" t="n">
        <v>0</v>
      </c>
      <c r="I1853" s="8" t="n">
        <v>0</v>
      </c>
      <c r="J1853" s="8" t="n">
        <v>1</v>
      </c>
      <c r="K1853" s="8" t="n">
        <v>1</v>
      </c>
      <c r="L1853" s="8" t="n">
        <v>1</v>
      </c>
      <c r="M1853" s="8" t="n">
        <v>0</v>
      </c>
      <c r="N1853" s="8" t="n">
        <v>0</v>
      </c>
      <c r="P1853" s="8" t="n">
        <v>1</v>
      </c>
      <c r="Q1853" s="8" t="n">
        <v>1</v>
      </c>
      <c r="R1853" s="8" t="n">
        <v>1</v>
      </c>
      <c r="S1853" s="8" t="n">
        <v>1</v>
      </c>
      <c r="T1853" s="8" t="n">
        <v>1</v>
      </c>
      <c r="U1853" s="8" t="n">
        <v>1</v>
      </c>
      <c r="W1853" s="8" t="n">
        <v>1</v>
      </c>
      <c r="X1853" s="8" t="n">
        <v>1</v>
      </c>
      <c r="Y1853" s="8" t="n">
        <v>1</v>
      </c>
      <c r="Z1853" s="8" t="n">
        <v>1</v>
      </c>
      <c r="AA1853" s="8" t="n">
        <v>1</v>
      </c>
      <c r="AB1853" s="8" t="n">
        <v>1</v>
      </c>
      <c r="AD1853" s="8" t="n">
        <v>1</v>
      </c>
      <c r="AE1853" s="8" t="n">
        <v>1</v>
      </c>
      <c r="AF1853" s="8" t="n">
        <v>1</v>
      </c>
      <c r="AG1853" s="8" t="n">
        <v>1</v>
      </c>
      <c r="AH1853" s="8" t="n">
        <v>1</v>
      </c>
      <c r="AI1853" s="8" t="n">
        <v>1</v>
      </c>
      <c r="AK1853" s="8">
        <f>IF(($B$1853&lt;&gt;2)+($I$1853&lt;&gt;2)+($P$1853&lt;&gt;2)+($W$1853&lt;&gt;2)+($AD$1853&lt;&gt;2)=0,2,IF((($B$1853&lt;&gt;2)*$B$1853+($I$1853&lt;&gt;2)*$I$1853+($P$1853&lt;&gt;2)*$P$1853+($W$1853&lt;&gt;2)*$W$1853+($AD$1853&lt;&gt;2)*$AD$1853)/(($B$1853&lt;&gt;2)+($I$1853&lt;&gt;2)+($P$1853&lt;&gt;2)+($W$1853&lt;&gt;2)+($AD$1853&lt;&gt;2))&gt;=0.5,1,0))</f>
        <v/>
      </c>
      <c r="AL1853" s="8">
        <f>IF(($C$1853&lt;&gt;2)+($J$1853&lt;&gt;2)+($Q$1853&lt;&gt;2)+($X$1853&lt;&gt;2)+($AE$1853&lt;&gt;2)=0,2,IF((($C$1853&lt;&gt;2)*$C$1853+($J$1853&lt;&gt;2)*$J$1853+($Q$1853&lt;&gt;2)*$Q$1853+($X$1853&lt;&gt;2)*$X$1853+($AE$1853&lt;&gt;2)*$AE$1853)/(($C$1853&lt;&gt;2)+($J$1853&lt;&gt;2)+($Q$1853&lt;&gt;2)+($X$1853&lt;&gt;2)+($AE$1853&lt;&gt;2))&gt;=0.5,1,0))</f>
        <v/>
      </c>
      <c r="AM1853" s="8">
        <f>IF(($D$1853&lt;&gt;2)+($K$1853&lt;&gt;2)+($R$1853&lt;&gt;2)+($Y$1853&lt;&gt;2)+($AF$1853&lt;&gt;2)=0,2,IF((($D$1853&lt;&gt;2)*$D$1853+($K$1853&lt;&gt;2)*$K$1853+($R$1853&lt;&gt;2)*$R$1853+($Y$1853&lt;&gt;2)*$Y$1853+($AF$1853&lt;&gt;2)*$AF$1853)/(($D$1853&lt;&gt;2)+($K$1853&lt;&gt;2)+($R$1853&lt;&gt;2)+($Y$1853&lt;&gt;2)+($AF$1853&lt;&gt;2))&gt;=0.5,1,0))</f>
        <v/>
      </c>
      <c r="AN1853" s="8">
        <f>IF(($E$1853&lt;&gt;2)+($L$1853&lt;&gt;2)+($S$1853&lt;&gt;2)+($Z$1853&lt;&gt;2)+($AG$1853&lt;&gt;2)=0,2,IF((($E$1853&lt;&gt;2)*$E$1853+($L$1853&lt;&gt;2)*$L$1853+($S$1853&lt;&gt;2)*$S$1853+($Z$1853&lt;&gt;2)*$Z$1853+($AG$1853&lt;&gt;2)*$AG$1853)/(($E$1853&lt;&gt;2)+($L$1853&lt;&gt;2)+($S$1853&lt;&gt;2)+($Z$1853&lt;&gt;2)+($AG$1853&lt;&gt;2))&gt;=0.5,1,0))</f>
        <v/>
      </c>
      <c r="AO1853" s="8">
        <f>IF(($F$1853&lt;&gt;2)+($M$1853&lt;&gt;2)+($T$1853&lt;&gt;2)+($AA$1853&lt;&gt;2)+($AH$1853&lt;&gt;2)=0,2,IF((($F$1853&lt;&gt;2)*$F$1853+($M$1853&lt;&gt;2)*$M$1853+($T$1853&lt;&gt;2)*$T$1853+($AA$1853&lt;&gt;2)*$AA$1853+($AH$1853&lt;&gt;2)*$AH$1853)/(($F$1853&lt;&gt;2)+($M$1853&lt;&gt;2)+($T$1853&lt;&gt;2)+($AA$1853&lt;&gt;2)+($AH$1853&lt;&gt;2))&gt;=0.5,1,0))</f>
        <v/>
      </c>
      <c r="AP1853" s="8">
        <f>IF(($G$1853&lt;&gt;2)+($N$1853&lt;&gt;2)+($U$1853&lt;&gt;2)+($AB$1853&lt;&gt;2)+($AI$1853&lt;&gt;2)=0,2,IF((($G$1853&lt;&gt;2)*$G$1853+($N$1853&lt;&gt;2)*$N$1853+($U$1853&lt;&gt;2)*$U$1853+($AB$1853&lt;&gt;2)*$AB$1853+($AI$1853&lt;&gt;2)*$AI$1853)/(($G$1853&lt;&gt;2)+($N$1853&lt;&gt;2)+($U$1853&lt;&gt;2)+($AB$1853&lt;&gt;2)+($AI$1853&lt;&gt;2))&gt;=0.5,1,0))</f>
        <v/>
      </c>
      <c r="AR1853" s="16">
        <f>'Ground truth'!$B$6</f>
        <v/>
      </c>
      <c r="AS1853" s="16">
        <f>'Ground truth'!$C$6</f>
        <v/>
      </c>
      <c r="AT1853" s="16">
        <f>'Ground truth'!$D$6</f>
        <v/>
      </c>
      <c r="AU1853" s="16">
        <f>'Ground truth'!$E$6</f>
        <v/>
      </c>
      <c r="AV1853" s="16">
        <f>'Ground truth'!$F$6</f>
        <v/>
      </c>
      <c r="AW1853" s="16">
        <f>'Ground truth'!$G$6</f>
        <v/>
      </c>
    </row>
    <row r="1854">
      <c r="A1854" s="3" t="inlineStr">
        <is>
          <t>ATTITUDE DETERMINATION AND CONTROL SYSTEMS (ADCS)</t>
        </is>
      </c>
      <c r="B1854" s="8" t="n">
        <v>1</v>
      </c>
      <c r="C1854" s="8" t="n">
        <v>1</v>
      </c>
      <c r="D1854" s="8" t="n">
        <v>1</v>
      </c>
      <c r="E1854" s="8" t="n">
        <v>1</v>
      </c>
      <c r="F1854" s="8" t="n">
        <v>1</v>
      </c>
      <c r="G1854" s="8" t="n">
        <v>1</v>
      </c>
      <c r="I1854" s="8" t="n">
        <v>0</v>
      </c>
      <c r="J1854" s="8" t="n">
        <v>1</v>
      </c>
      <c r="K1854" s="8" t="n">
        <v>0</v>
      </c>
      <c r="L1854" s="8" t="n">
        <v>0</v>
      </c>
      <c r="M1854" s="8" t="n">
        <v>1</v>
      </c>
      <c r="N1854" s="8" t="n">
        <v>1</v>
      </c>
      <c r="P1854" s="8" t="n">
        <v>1</v>
      </c>
      <c r="Q1854" s="8" t="n">
        <v>1</v>
      </c>
      <c r="R1854" s="8" t="n">
        <v>1</v>
      </c>
      <c r="S1854" s="8" t="n">
        <v>1</v>
      </c>
      <c r="T1854" s="8" t="n">
        <v>1</v>
      </c>
      <c r="U1854" s="8" t="n">
        <v>1</v>
      </c>
      <c r="W1854" s="8" t="n">
        <v>1</v>
      </c>
      <c r="X1854" s="8" t="n">
        <v>1</v>
      </c>
      <c r="Y1854" s="8" t="n">
        <v>1</v>
      </c>
      <c r="Z1854" s="8" t="n">
        <v>1</v>
      </c>
      <c r="AA1854" s="8" t="n">
        <v>1</v>
      </c>
      <c r="AB1854" s="8" t="n">
        <v>1</v>
      </c>
      <c r="AD1854" s="8" t="n">
        <v>1</v>
      </c>
      <c r="AE1854" s="8" t="n">
        <v>1</v>
      </c>
      <c r="AF1854" s="8" t="n">
        <v>1</v>
      </c>
      <c r="AG1854" s="8" t="n">
        <v>1</v>
      </c>
      <c r="AH1854" s="8" t="n">
        <v>1</v>
      </c>
      <c r="AI1854" s="8" t="n">
        <v>1</v>
      </c>
      <c r="AK1854" s="8">
        <f>IF(($B$1854&lt;&gt;2)+($I$1854&lt;&gt;2)+($P$1854&lt;&gt;2)+($W$1854&lt;&gt;2)+($AD$1854&lt;&gt;2)=0,2,IF((($B$1854&lt;&gt;2)*$B$1854+($I$1854&lt;&gt;2)*$I$1854+($P$1854&lt;&gt;2)*$P$1854+($W$1854&lt;&gt;2)*$W$1854+($AD$1854&lt;&gt;2)*$AD$1854)/(($B$1854&lt;&gt;2)+($I$1854&lt;&gt;2)+($P$1854&lt;&gt;2)+($W$1854&lt;&gt;2)+($AD$1854&lt;&gt;2))&gt;=0.5,1,0))</f>
        <v/>
      </c>
      <c r="AL1854" s="8">
        <f>IF(($C$1854&lt;&gt;2)+($J$1854&lt;&gt;2)+($Q$1854&lt;&gt;2)+($X$1854&lt;&gt;2)+($AE$1854&lt;&gt;2)=0,2,IF((($C$1854&lt;&gt;2)*$C$1854+($J$1854&lt;&gt;2)*$J$1854+($Q$1854&lt;&gt;2)*$Q$1854+($X$1854&lt;&gt;2)*$X$1854+($AE$1854&lt;&gt;2)*$AE$1854)/(($C$1854&lt;&gt;2)+($J$1854&lt;&gt;2)+($Q$1854&lt;&gt;2)+($X$1854&lt;&gt;2)+($AE$1854&lt;&gt;2))&gt;=0.5,1,0))</f>
        <v/>
      </c>
      <c r="AM1854" s="8">
        <f>IF(($D$1854&lt;&gt;2)+($K$1854&lt;&gt;2)+($R$1854&lt;&gt;2)+($Y$1854&lt;&gt;2)+($AF$1854&lt;&gt;2)=0,2,IF((($D$1854&lt;&gt;2)*$D$1854+($K$1854&lt;&gt;2)*$K$1854+($R$1854&lt;&gt;2)*$R$1854+($Y$1854&lt;&gt;2)*$Y$1854+($AF$1854&lt;&gt;2)*$AF$1854)/(($D$1854&lt;&gt;2)+($K$1854&lt;&gt;2)+($R$1854&lt;&gt;2)+($Y$1854&lt;&gt;2)+($AF$1854&lt;&gt;2))&gt;=0.5,1,0))</f>
        <v/>
      </c>
      <c r="AN1854" s="8">
        <f>IF(($E$1854&lt;&gt;2)+($L$1854&lt;&gt;2)+($S$1854&lt;&gt;2)+($Z$1854&lt;&gt;2)+($AG$1854&lt;&gt;2)=0,2,IF((($E$1854&lt;&gt;2)*$E$1854+($L$1854&lt;&gt;2)*$L$1854+($S$1854&lt;&gt;2)*$S$1854+($Z$1854&lt;&gt;2)*$Z$1854+($AG$1854&lt;&gt;2)*$AG$1854)/(($E$1854&lt;&gt;2)+($L$1854&lt;&gt;2)+($S$1854&lt;&gt;2)+($Z$1854&lt;&gt;2)+($AG$1854&lt;&gt;2))&gt;=0.5,1,0))</f>
        <v/>
      </c>
      <c r="AO1854" s="8">
        <f>IF(($F$1854&lt;&gt;2)+($M$1854&lt;&gt;2)+($T$1854&lt;&gt;2)+($AA$1854&lt;&gt;2)+($AH$1854&lt;&gt;2)=0,2,IF((($F$1854&lt;&gt;2)*$F$1854+($M$1854&lt;&gt;2)*$M$1854+($T$1854&lt;&gt;2)*$T$1854+($AA$1854&lt;&gt;2)*$AA$1854+($AH$1854&lt;&gt;2)*$AH$1854)/(($F$1854&lt;&gt;2)+($M$1854&lt;&gt;2)+($T$1854&lt;&gt;2)+($AA$1854&lt;&gt;2)+($AH$1854&lt;&gt;2))&gt;=0.5,1,0))</f>
        <v/>
      </c>
      <c r="AP1854" s="8">
        <f>IF(($G$1854&lt;&gt;2)+($N$1854&lt;&gt;2)+($U$1854&lt;&gt;2)+($AB$1854&lt;&gt;2)+($AI$1854&lt;&gt;2)=0,2,IF((($G$1854&lt;&gt;2)*$G$1854+($N$1854&lt;&gt;2)*$N$1854+($U$1854&lt;&gt;2)*$U$1854+($AB$1854&lt;&gt;2)*$AB$1854+($AI$1854&lt;&gt;2)*$AI$1854)/(($G$1854&lt;&gt;2)+($N$1854&lt;&gt;2)+($U$1854&lt;&gt;2)+($AB$1854&lt;&gt;2)+($AI$1854&lt;&gt;2))&gt;=0.5,1,0))</f>
        <v/>
      </c>
      <c r="AR1854" s="16">
        <f>'Ground truth'!$B$7</f>
        <v/>
      </c>
      <c r="AS1854" s="16">
        <f>'Ground truth'!$C$7</f>
        <v/>
      </c>
      <c r="AT1854" s="16">
        <f>'Ground truth'!$D$7</f>
        <v/>
      </c>
      <c r="AU1854" s="16">
        <f>'Ground truth'!$E$7</f>
        <v/>
      </c>
      <c r="AV1854" s="16">
        <f>'Ground truth'!$F$7</f>
        <v/>
      </c>
      <c r="AW1854" s="16">
        <f>'Ground truth'!$G$7</f>
        <v/>
      </c>
    </row>
    <row r="1855">
      <c r="A1855" s="3" t="inlineStr">
        <is>
          <t>COMMUNICATION SYSTEM</t>
        </is>
      </c>
      <c r="B1855" s="8" t="n">
        <v>1</v>
      </c>
      <c r="C1855" s="8" t="n">
        <v>1</v>
      </c>
      <c r="D1855" s="8" t="n">
        <v>0</v>
      </c>
      <c r="E1855" s="8" t="n">
        <v>0</v>
      </c>
      <c r="F1855" s="8" t="n">
        <v>1</v>
      </c>
      <c r="G1855" s="8" t="n">
        <v>1</v>
      </c>
      <c r="I1855" s="8" t="n">
        <v>0</v>
      </c>
      <c r="J1855" s="8" t="n">
        <v>1</v>
      </c>
      <c r="K1855" s="8" t="n">
        <v>0</v>
      </c>
      <c r="L1855" s="8" t="n">
        <v>0</v>
      </c>
      <c r="M1855" s="8" t="n">
        <v>1</v>
      </c>
      <c r="N1855" s="8" t="n">
        <v>1</v>
      </c>
      <c r="P1855" s="8" t="n">
        <v>1</v>
      </c>
      <c r="Q1855" s="8" t="n">
        <v>1</v>
      </c>
      <c r="R1855" s="8" t="n">
        <v>1</v>
      </c>
      <c r="S1855" s="8" t="n">
        <v>1</v>
      </c>
      <c r="T1855" s="8" t="n">
        <v>1</v>
      </c>
      <c r="U1855" s="8" t="n">
        <v>1</v>
      </c>
      <c r="W1855" s="8" t="n">
        <v>1</v>
      </c>
      <c r="X1855" s="8" t="n">
        <v>1</v>
      </c>
      <c r="Y1855" s="8" t="n">
        <v>1</v>
      </c>
      <c r="Z1855" s="8" t="n">
        <v>1</v>
      </c>
      <c r="AA1855" s="8" t="n">
        <v>1</v>
      </c>
      <c r="AB1855" s="8" t="n">
        <v>1</v>
      </c>
      <c r="AD1855" s="8" t="n">
        <v>1</v>
      </c>
      <c r="AE1855" s="8" t="n">
        <v>1</v>
      </c>
      <c r="AF1855" s="8" t="n">
        <v>1</v>
      </c>
      <c r="AG1855" s="8" t="n">
        <v>1</v>
      </c>
      <c r="AH1855" s="8" t="n">
        <v>1</v>
      </c>
      <c r="AI1855" s="8" t="n">
        <v>1</v>
      </c>
      <c r="AK1855" s="8">
        <f>IF(($B$1855&lt;&gt;2)+($I$1855&lt;&gt;2)+($P$1855&lt;&gt;2)+($W$1855&lt;&gt;2)+($AD$1855&lt;&gt;2)=0,2,IF((($B$1855&lt;&gt;2)*$B$1855+($I$1855&lt;&gt;2)*$I$1855+($P$1855&lt;&gt;2)*$P$1855+($W$1855&lt;&gt;2)*$W$1855+($AD$1855&lt;&gt;2)*$AD$1855)/(($B$1855&lt;&gt;2)+($I$1855&lt;&gt;2)+($P$1855&lt;&gt;2)+($W$1855&lt;&gt;2)+($AD$1855&lt;&gt;2))&gt;=0.5,1,0))</f>
        <v/>
      </c>
      <c r="AL1855" s="8">
        <f>IF(($C$1855&lt;&gt;2)+($J$1855&lt;&gt;2)+($Q$1855&lt;&gt;2)+($X$1855&lt;&gt;2)+($AE$1855&lt;&gt;2)=0,2,IF((($C$1855&lt;&gt;2)*$C$1855+($J$1855&lt;&gt;2)*$J$1855+($Q$1855&lt;&gt;2)*$Q$1855+($X$1855&lt;&gt;2)*$X$1855+($AE$1855&lt;&gt;2)*$AE$1855)/(($C$1855&lt;&gt;2)+($J$1855&lt;&gt;2)+($Q$1855&lt;&gt;2)+($X$1855&lt;&gt;2)+($AE$1855&lt;&gt;2))&gt;=0.5,1,0))</f>
        <v/>
      </c>
      <c r="AM1855" s="8">
        <f>IF(($D$1855&lt;&gt;2)+($K$1855&lt;&gt;2)+($R$1855&lt;&gt;2)+($Y$1855&lt;&gt;2)+($AF$1855&lt;&gt;2)=0,2,IF((($D$1855&lt;&gt;2)*$D$1855+($K$1855&lt;&gt;2)*$K$1855+($R$1855&lt;&gt;2)*$R$1855+($Y$1855&lt;&gt;2)*$Y$1855+($AF$1855&lt;&gt;2)*$AF$1855)/(($D$1855&lt;&gt;2)+($K$1855&lt;&gt;2)+($R$1855&lt;&gt;2)+($Y$1855&lt;&gt;2)+($AF$1855&lt;&gt;2))&gt;=0.5,1,0))</f>
        <v/>
      </c>
      <c r="AN1855" s="8">
        <f>IF(($E$1855&lt;&gt;2)+($L$1855&lt;&gt;2)+($S$1855&lt;&gt;2)+($Z$1855&lt;&gt;2)+($AG$1855&lt;&gt;2)=0,2,IF((($E$1855&lt;&gt;2)*$E$1855+($L$1855&lt;&gt;2)*$L$1855+($S$1855&lt;&gt;2)*$S$1855+($Z$1855&lt;&gt;2)*$Z$1855+($AG$1855&lt;&gt;2)*$AG$1855)/(($E$1855&lt;&gt;2)+($L$1855&lt;&gt;2)+($S$1855&lt;&gt;2)+($Z$1855&lt;&gt;2)+($AG$1855&lt;&gt;2))&gt;=0.5,1,0))</f>
        <v/>
      </c>
      <c r="AO1855" s="8">
        <f>IF(($F$1855&lt;&gt;2)+($M$1855&lt;&gt;2)+($T$1855&lt;&gt;2)+($AA$1855&lt;&gt;2)+($AH$1855&lt;&gt;2)=0,2,IF((($F$1855&lt;&gt;2)*$F$1855+($M$1855&lt;&gt;2)*$M$1855+($T$1855&lt;&gt;2)*$T$1855+($AA$1855&lt;&gt;2)*$AA$1855+($AH$1855&lt;&gt;2)*$AH$1855)/(($F$1855&lt;&gt;2)+($M$1855&lt;&gt;2)+($T$1855&lt;&gt;2)+($AA$1855&lt;&gt;2)+($AH$1855&lt;&gt;2))&gt;=0.5,1,0))</f>
        <v/>
      </c>
      <c r="AP1855" s="8">
        <f>IF(($G$1855&lt;&gt;2)+($N$1855&lt;&gt;2)+($U$1855&lt;&gt;2)+($AB$1855&lt;&gt;2)+($AI$1855&lt;&gt;2)=0,2,IF((($G$1855&lt;&gt;2)*$G$1855+($N$1855&lt;&gt;2)*$N$1855+($U$1855&lt;&gt;2)*$U$1855+($AB$1855&lt;&gt;2)*$AB$1855+($AI$1855&lt;&gt;2)*$AI$1855)/(($G$1855&lt;&gt;2)+($N$1855&lt;&gt;2)+($U$1855&lt;&gt;2)+($AB$1855&lt;&gt;2)+($AI$1855&lt;&gt;2))&gt;=0.5,1,0))</f>
        <v/>
      </c>
      <c r="AR1855" s="16">
        <f>'Ground truth'!$B$8</f>
        <v/>
      </c>
      <c r="AS1855" s="16">
        <f>'Ground truth'!$C$8</f>
        <v/>
      </c>
      <c r="AT1855" s="16">
        <f>'Ground truth'!$D$8</f>
        <v/>
      </c>
      <c r="AU1855" s="16">
        <f>'Ground truth'!$E$8</f>
        <v/>
      </c>
      <c r="AV1855" s="16">
        <f>'Ground truth'!$F$8</f>
        <v/>
      </c>
      <c r="AW1855" s="16">
        <f>'Ground truth'!$G$8</f>
        <v/>
      </c>
    </row>
    <row r="1857">
      <c r="A1857" s="17" t="inlineStr">
        <is>
          <t>metrics — confident-only (unsure excluded from denominators)</t>
        </is>
      </c>
      <c r="B1857" s="10" t="inlineStr">
        <is>
          <t>run 1</t>
        </is>
      </c>
      <c r="C1857" s="10" t="inlineStr">
        <is>
          <t>run 2</t>
        </is>
      </c>
      <c r="D1857" s="10" t="inlineStr">
        <is>
          <t>run 3</t>
        </is>
      </c>
      <c r="E1857" s="10" t="inlineStr">
        <is>
          <t>run 4</t>
        </is>
      </c>
      <c r="F1857" s="10" t="inlineStr">
        <is>
          <t>run 5</t>
        </is>
      </c>
      <c r="G1857" s="10" t="inlineStr">
        <is>
          <t>avg-matrix</t>
        </is>
      </c>
      <c r="H1857" s="10" t="inlineStr">
        <is>
          <t>mean</t>
        </is>
      </c>
      <c r="I1857" s="10" t="inlineStr">
        <is>
          <t>std (pop.)</t>
        </is>
      </c>
      <c r="J1857" s="17" t="inlineStr">
        <is>
          <t>notes</t>
        </is>
      </c>
    </row>
    <row r="1858">
      <c r="A1858" s="7" t="inlineStr">
        <is>
          <t>TP</t>
        </is>
      </c>
      <c r="B1858" s="7">
        <f>SUMPRODUCT(($B$1850:$G$1855=1)*('Ground truth'!$B$3:$G$8=1))</f>
        <v/>
      </c>
      <c r="C1858" s="7">
        <f>SUMPRODUCT(($I$1850:$N$1855=1)*('Ground truth'!$B$3:$G$8=1))</f>
        <v/>
      </c>
      <c r="D1858" s="7">
        <f>SUMPRODUCT(($P$1850:$U$1855=1)*('Ground truth'!$B$3:$G$8=1))</f>
        <v/>
      </c>
      <c r="E1858" s="7">
        <f>SUMPRODUCT(($W$1850:$AB$1855=1)*('Ground truth'!$B$3:$G$8=1))</f>
        <v/>
      </c>
      <c r="F1858" s="7">
        <f>SUMPRODUCT(($AD$1850:$AI$1855=1)*('Ground truth'!$B$3:$G$8=1))</f>
        <v/>
      </c>
      <c r="G1858" s="7">
        <f>SUMPRODUCT(($AK$1850:$AP$1855=1)*('Ground truth'!$B$3:$G$8=1))</f>
        <v/>
      </c>
      <c r="H1858" s="12">
        <f>AVERAGE($B$1858:$F$1858)</f>
        <v/>
      </c>
      <c r="I1858" s="12">
        <f>STDEV.P($B$1858:$F$1858)</f>
        <v/>
      </c>
    </row>
    <row r="1859">
      <c r="A1859" s="7" t="inlineStr">
        <is>
          <t>TN</t>
        </is>
      </c>
      <c r="B1859" s="7">
        <f>SUMPRODUCT(($B$1850:$G$1855=0)*('Ground truth'!$B$3:$G$8=0))</f>
        <v/>
      </c>
      <c r="C1859" s="7">
        <f>SUMPRODUCT(($I$1850:$N$1855=0)*('Ground truth'!$B$3:$G$8=0))</f>
        <v/>
      </c>
      <c r="D1859" s="7">
        <f>SUMPRODUCT(($P$1850:$U$1855=0)*('Ground truth'!$B$3:$G$8=0))</f>
        <v/>
      </c>
      <c r="E1859" s="7">
        <f>SUMPRODUCT(($W$1850:$AB$1855=0)*('Ground truth'!$B$3:$G$8=0))</f>
        <v/>
      </c>
      <c r="F1859" s="7">
        <f>SUMPRODUCT(($AD$1850:$AI$1855=0)*('Ground truth'!$B$3:$G$8=0))</f>
        <v/>
      </c>
      <c r="G1859" s="7">
        <f>SUMPRODUCT(($AK$1850:$AP$1855=0)*('Ground truth'!$B$3:$G$8=0))</f>
        <v/>
      </c>
      <c r="H1859" s="12">
        <f>AVERAGE($B$1859:$F$1859)</f>
        <v/>
      </c>
      <c r="I1859" s="12">
        <f>STDEV.P($B$1859:$F$1859)</f>
        <v/>
      </c>
    </row>
    <row r="1860">
      <c r="A1860" s="7" t="inlineStr">
        <is>
          <t>FP</t>
        </is>
      </c>
      <c r="B1860" s="7">
        <f>SUMPRODUCT(($B$1850:$G$1855=1)*('Ground truth'!$B$3:$G$8=0))</f>
        <v/>
      </c>
      <c r="C1860" s="7">
        <f>SUMPRODUCT(($I$1850:$N$1855=1)*('Ground truth'!$B$3:$G$8=0))</f>
        <v/>
      </c>
      <c r="D1860" s="7">
        <f>SUMPRODUCT(($P$1850:$U$1855=1)*('Ground truth'!$B$3:$G$8=0))</f>
        <v/>
      </c>
      <c r="E1860" s="7">
        <f>SUMPRODUCT(($W$1850:$AB$1855=1)*('Ground truth'!$B$3:$G$8=0))</f>
        <v/>
      </c>
      <c r="F1860" s="7">
        <f>SUMPRODUCT(($AD$1850:$AI$1855=1)*('Ground truth'!$B$3:$G$8=0))</f>
        <v/>
      </c>
      <c r="G1860" s="7">
        <f>SUMPRODUCT(($AK$1850:$AP$1855=1)*('Ground truth'!$B$3:$G$8=0))</f>
        <v/>
      </c>
      <c r="H1860" s="12">
        <f>AVERAGE($B$1860:$F$1860)</f>
        <v/>
      </c>
      <c r="I1860" s="12">
        <f>STDEV.P($B$1860:$F$1860)</f>
        <v/>
      </c>
    </row>
    <row r="1861">
      <c r="A1861" s="7" t="inlineStr">
        <is>
          <t>FN</t>
        </is>
      </c>
      <c r="B1861" s="7">
        <f>SUMPRODUCT(($B$1850:$G$1855=0)*('Ground truth'!$B$3:$G$8=1))</f>
        <v/>
      </c>
      <c r="C1861" s="7">
        <f>SUMPRODUCT(($I$1850:$N$1855=0)*('Ground truth'!$B$3:$G$8=1))</f>
        <v/>
      </c>
      <c r="D1861" s="7">
        <f>SUMPRODUCT(($P$1850:$U$1855=0)*('Ground truth'!$B$3:$G$8=1))</f>
        <v/>
      </c>
      <c r="E1861" s="7">
        <f>SUMPRODUCT(($W$1850:$AB$1855=0)*('Ground truth'!$B$3:$G$8=1))</f>
        <v/>
      </c>
      <c r="F1861" s="7">
        <f>SUMPRODUCT(($AD$1850:$AI$1855=0)*('Ground truth'!$B$3:$G$8=1))</f>
        <v/>
      </c>
      <c r="G1861" s="7">
        <f>SUMPRODUCT(($AK$1850:$AP$1855=0)*('Ground truth'!$B$3:$G$8=1))</f>
        <v/>
      </c>
      <c r="H1861" s="12">
        <f>AVERAGE($B$1861:$F$1861)</f>
        <v/>
      </c>
      <c r="I1861" s="12">
        <f>STDEV.P($B$1861:$F$1861)</f>
        <v/>
      </c>
    </row>
    <row r="1862">
      <c r="A1862" s="4" t="inlineStr">
        <is>
          <t>Precision</t>
        </is>
      </c>
      <c r="B1862" s="12">
        <f>IFERROR($B$1858/($B$1858+$B$1860),0)</f>
        <v/>
      </c>
      <c r="C1862" s="12">
        <f>IFERROR($C$1858/($C$1858+$C$1860),0)</f>
        <v/>
      </c>
      <c r="D1862" s="12">
        <f>IFERROR($D$1858/($D$1858+$D$1860),0)</f>
        <v/>
      </c>
      <c r="E1862" s="12">
        <f>IFERROR($E$1858/($E$1858+$E$1860),0)</f>
        <v/>
      </c>
      <c r="F1862" s="12">
        <f>IFERROR($F$1858/($F$1858+$F$1860),0)</f>
        <v/>
      </c>
      <c r="G1862" s="12">
        <f>IFERROR($G$1858/($G$1858+$G$1860),0)</f>
        <v/>
      </c>
      <c r="H1862" s="18">
        <f>AVERAGE($B$1862:$F$1862)</f>
        <v/>
      </c>
      <c r="I1862" s="18">
        <f>STDEV.P($B$1862:$F$1862)</f>
        <v/>
      </c>
    </row>
    <row r="1863">
      <c r="A1863" s="4" t="inlineStr">
        <is>
          <t>Recall</t>
        </is>
      </c>
      <c r="B1863" s="12">
        <f>IFERROR($B$1858/($B$1858+$B$1861),0)</f>
        <v/>
      </c>
      <c r="C1863" s="12">
        <f>IFERROR($C$1858/($C$1858+$C$1861),0)</f>
        <v/>
      </c>
      <c r="D1863" s="12">
        <f>IFERROR($D$1858/($D$1858+$D$1861),0)</f>
        <v/>
      </c>
      <c r="E1863" s="12">
        <f>IFERROR($E$1858/($E$1858+$E$1861),0)</f>
        <v/>
      </c>
      <c r="F1863" s="12">
        <f>IFERROR($F$1858/($F$1858+$F$1861),0)</f>
        <v/>
      </c>
      <c r="G1863" s="12">
        <f>IFERROR($G$1858/($G$1858+$G$1861),0)</f>
        <v/>
      </c>
      <c r="H1863" s="18">
        <f>AVERAGE($B$1863:$F$1863)</f>
        <v/>
      </c>
      <c r="I1863" s="18">
        <f>STDEV.P($B$1863:$F$1863)</f>
        <v/>
      </c>
    </row>
    <row r="1864">
      <c r="A1864" s="4" t="inlineStr">
        <is>
          <t>F1</t>
        </is>
      </c>
      <c r="B1864" s="12">
        <f>IFERROR(2*$B$1862*$B$1863/($B$1862+$B$1863),0)</f>
        <v/>
      </c>
      <c r="C1864" s="12">
        <f>IFERROR(2*$C$1862*$C$1863/($C$1862+$C$1863),0)</f>
        <v/>
      </c>
      <c r="D1864" s="12">
        <f>IFERROR(2*$D$1862*$D$1863/($D$1862+$D$1863),0)</f>
        <v/>
      </c>
      <c r="E1864" s="12">
        <f>IFERROR(2*$E$1862*$E$1863/($E$1862+$E$1863),0)</f>
        <v/>
      </c>
      <c r="F1864" s="12">
        <f>IFERROR(2*$F$1862*$F$1863/($F$1862+$F$1863),0)</f>
        <v/>
      </c>
      <c r="G1864" s="12">
        <f>IFERROR(2*$G$1862*$G$1863/($G$1862+$G$1863),0)</f>
        <v/>
      </c>
      <c r="H1864" s="18">
        <f>AVERAGE($B$1864:$F$1864)</f>
        <v/>
      </c>
      <c r="I1864" s="18">
        <f>STDEV.P($B$1864:$F$1864)</f>
        <v/>
      </c>
    </row>
    <row r="1865">
      <c r="A1865" s="4" t="inlineStr">
        <is>
          <t>Accuracy</t>
        </is>
      </c>
      <c r="B1865" s="12">
        <f>IFERROR(($B$1858+$B$1859)/($B$1858+$B$1859+$B$1860+$B$1861),0)</f>
        <v/>
      </c>
      <c r="C1865" s="12">
        <f>IFERROR(($C$1858+$C$1859)/($C$1858+$C$1859+$C$1860+$C$1861),0)</f>
        <v/>
      </c>
      <c r="D1865" s="12">
        <f>IFERROR(($D$1858+$D$1859)/($D$1858+$D$1859+$D$1860+$D$1861),0)</f>
        <v/>
      </c>
      <c r="E1865" s="12">
        <f>IFERROR(($E$1858+$E$1859)/($E$1858+$E$1859+$E$1860+$E$1861),0)</f>
        <v/>
      </c>
      <c r="F1865" s="12">
        <f>IFERROR(($F$1858+$F$1859)/($F$1858+$F$1859+$F$1860+$F$1861),0)</f>
        <v/>
      </c>
      <c r="G1865" s="12">
        <f>IFERROR(($G$1858+$G$1859)/($G$1858+$G$1859+$G$1860+$G$1861),0)</f>
        <v/>
      </c>
      <c r="H1865" s="18">
        <f>AVERAGE($B$1865:$F$1865)</f>
        <v/>
      </c>
      <c r="I1865" s="18">
        <f>STDEV.P($B$1865:$F$1865)</f>
        <v/>
      </c>
    </row>
    <row r="1866">
      <c r="A1866" s="4" t="inlineStr">
        <is>
          <t>Edit distance</t>
        </is>
      </c>
      <c r="B1866" s="12">
        <f>SUMPRODUCT(ABS('Ground truth'!$B$3:$G$8-$B$1850:$G$1855))</f>
        <v/>
      </c>
      <c r="C1866" s="12">
        <f>SUMPRODUCT(ABS('Ground truth'!$B$3:$G$8-$I$1850:$N$1855))</f>
        <v/>
      </c>
      <c r="D1866" s="12">
        <f>SUMPRODUCT(ABS('Ground truth'!$B$3:$G$8-$P$1850:$U$1855))</f>
        <v/>
      </c>
      <c r="E1866" s="12">
        <f>SUMPRODUCT(ABS('Ground truth'!$B$3:$G$8-$W$1850:$AB$1855))</f>
        <v/>
      </c>
      <c r="F1866" s="12">
        <f>SUMPRODUCT(ABS('Ground truth'!$B$3:$G$8-$AD$1850:$AI$1855))</f>
        <v/>
      </c>
      <c r="G1866" s="12">
        <f>SUMPRODUCT(ABS('Ground truth'!$B$3:$G$8-$AK$1850:$AP$1855))</f>
        <v/>
      </c>
      <c r="H1866" s="18">
        <f>AVERAGE($B$1866:$F$1866)</f>
        <v/>
      </c>
      <c r="I1866" s="18">
        <f>STDEV.P($B$1866:$F$1866)</f>
        <v/>
      </c>
    </row>
    <row r="1867">
      <c r="A1867" s="4" t="inlineStr">
        <is>
          <t>Spectral distance</t>
        </is>
      </c>
      <c r="B1867" s="12">
        <f>SQRT(SUMPRODUCT(('Ground truth'!$J$3:$J$8-$B$1877:$B$1882)^2))</f>
        <v/>
      </c>
      <c r="C1867" s="12">
        <f>SQRT(SUMPRODUCT(('Ground truth'!$J$3:$J$8-$C$1877:$C$1882)^2))</f>
        <v/>
      </c>
      <c r="D1867" s="12">
        <f>SQRT(SUMPRODUCT(('Ground truth'!$J$3:$J$8-$D$1877:$D$1882)^2))</f>
        <v/>
      </c>
      <c r="E1867" s="12">
        <f>SQRT(SUMPRODUCT(('Ground truth'!$J$3:$J$8-$E$1877:$E$1882)^2))</f>
        <v/>
      </c>
      <c r="F1867" s="12">
        <f>SQRT(SUMPRODUCT(('Ground truth'!$J$3:$J$8-$F$1877:$F$1882)^2))</f>
        <v/>
      </c>
      <c r="G1867" s="12">
        <f>SQRT(SUMPRODUCT(('Ground truth'!$J$3:$J$8-$G$1877:$G$1882)^2))</f>
        <v/>
      </c>
      <c r="H1867" s="18">
        <f>AVERAGE($B$1867:$F$1867)</f>
        <v/>
      </c>
      <c r="I1867" s="18">
        <f>STDEV.P($B$1867:$F$1867)</f>
        <v/>
      </c>
    </row>
    <row r="1868">
      <c r="A1868" s="4" t="inlineStr">
        <is>
          <t>Unsure cells</t>
        </is>
      </c>
      <c r="B1868" s="7">
        <f>COUNTIF($B$1850:$G$1855,2)</f>
        <v/>
      </c>
      <c r="C1868" s="7">
        <f>COUNTIF($I$1850:$N$1855,2)</f>
        <v/>
      </c>
      <c r="D1868" s="7">
        <f>COUNTIF($P$1850:$U$1855,2)</f>
        <v/>
      </c>
      <c r="E1868" s="7">
        <f>COUNTIF($W$1850:$AB$1855,2)</f>
        <v/>
      </c>
      <c r="F1868" s="7">
        <f>COUNTIF($AD$1850:$AI$1855,2)</f>
        <v/>
      </c>
      <c r="G1868" s="7">
        <f>COUNTIF($AK$1850:$AP$1855,2)</f>
        <v/>
      </c>
      <c r="H1868" s="12">
        <f>AVERAGE($B$1868:$F$1868)</f>
        <v/>
      </c>
      <c r="I1868" s="12">
        <f>STDEV.P($B$1868:$F$1868)</f>
        <v/>
      </c>
    </row>
    <row r="1869">
      <c r="A1869" s="3" t="inlineStr">
        <is>
          <t>eigenvalues (real part, numpy order; pasted)</t>
        </is>
      </c>
    </row>
    <row r="1870">
      <c r="A1870" s="3" t="inlineStr">
        <is>
          <t xml:space="preserve">  λ1</t>
        </is>
      </c>
      <c r="B1870" s="19" t="n">
        <v>5.119026675525916</v>
      </c>
      <c r="C1870" s="19" t="n">
        <v>1</v>
      </c>
      <c r="D1870" s="19" t="n">
        <v>6.000000000000001</v>
      </c>
      <c r="E1870" s="19" t="n">
        <v>6.000000000000001</v>
      </c>
      <c r="F1870" s="19" t="n">
        <v>6.000000000000001</v>
      </c>
      <c r="G1870" s="19" t="n">
        <v>6.000000000000001</v>
      </c>
    </row>
    <row r="1871">
      <c r="A1871" s="3" t="inlineStr">
        <is>
          <t xml:space="preserve">  λ2</t>
        </is>
      </c>
      <c r="B1871" s="19" t="n">
        <v>0.5683728862102543</v>
      </c>
      <c r="C1871" s="19" t="n">
        <v>3.283997870142073</v>
      </c>
      <c r="D1871" s="19" t="n">
        <v>-4.386334140049162e-48</v>
      </c>
      <c r="E1871" s="19" t="n">
        <v>-4.386334140049162e-48</v>
      </c>
      <c r="F1871" s="19" t="n">
        <v>-4.386334140049162e-48</v>
      </c>
      <c r="G1871" s="19" t="n">
        <v>-4.386334140049162e-48</v>
      </c>
    </row>
    <row r="1872">
      <c r="A1872" s="3" t="inlineStr">
        <is>
          <t xml:space="preserve">  λ3</t>
        </is>
      </c>
      <c r="B1872" s="19" t="n">
        <v>4.743661081865443e-17</v>
      </c>
      <c r="C1872" s="19" t="n">
        <v>1.785261448493565</v>
      </c>
      <c r="D1872" s="19" t="n">
        <v>0</v>
      </c>
      <c r="E1872" s="19" t="n">
        <v>0</v>
      </c>
      <c r="F1872" s="19" t="n">
        <v>0</v>
      </c>
      <c r="G1872" s="19" t="n">
        <v>0</v>
      </c>
    </row>
    <row r="1873">
      <c r="A1873" s="3" t="inlineStr">
        <is>
          <t xml:space="preserve">  λ4</t>
        </is>
      </c>
      <c r="B1873" s="19" t="n">
        <v>-0.6873995617361737</v>
      </c>
      <c r="C1873" s="19" t="n">
        <v>-0.7508004220609156</v>
      </c>
      <c r="D1873" s="19" t="n">
        <v>1.368455531567204e-48</v>
      </c>
      <c r="E1873" s="19" t="n">
        <v>1.368455531567204e-48</v>
      </c>
      <c r="F1873" s="19" t="n">
        <v>1.368455531567204e-48</v>
      </c>
      <c r="G1873" s="19" t="n">
        <v>1.368455531567204e-48</v>
      </c>
    </row>
    <row r="1874">
      <c r="A1874" s="3" t="inlineStr">
        <is>
          <t xml:space="preserve">  λ5</t>
        </is>
      </c>
      <c r="B1874" s="19" t="n">
        <v>1.618033988749895</v>
      </c>
      <c r="C1874" s="19" t="n">
        <v>0.681541103425279</v>
      </c>
      <c r="D1874" s="19" t="n">
        <v>1.370485732619968e-80</v>
      </c>
      <c r="E1874" s="19" t="n">
        <v>1.370485732619968e-80</v>
      </c>
      <c r="F1874" s="19" t="n">
        <v>1.370485732619968e-80</v>
      </c>
      <c r="G1874" s="19" t="n">
        <v>1.370485732619968e-80</v>
      </c>
    </row>
    <row r="1875">
      <c r="A1875" s="3" t="inlineStr">
        <is>
          <t xml:space="preserve">  λ6</t>
        </is>
      </c>
      <c r="B1875" s="19" t="n">
        <v>-0.6180339887498948</v>
      </c>
      <c r="C1875" s="19" t="n">
        <v>5.551115123125776e-17</v>
      </c>
      <c r="D1875" s="19" t="n">
        <v>1.370485732619968e-80</v>
      </c>
      <c r="E1875" s="19" t="n">
        <v>1.370485732619968e-80</v>
      </c>
      <c r="F1875" s="19" t="n">
        <v>1.370485732619968e-80</v>
      </c>
      <c r="G1875" s="19" t="n">
        <v>1.370485732619968e-80</v>
      </c>
    </row>
    <row r="1876">
      <c r="A1876" s="3" t="inlineStr">
        <is>
          <t>eigenvalues sorted desc (LARGE)</t>
        </is>
      </c>
    </row>
    <row r="1877">
      <c r="A1877" s="3" t="inlineStr">
        <is>
          <t xml:space="preserve">  λ(1)</t>
        </is>
      </c>
      <c r="B1877" s="19">
        <f>LARGE($B$1870:$B$1875,1)</f>
        <v/>
      </c>
      <c r="C1877" s="19">
        <f>LARGE($C$1870:$C$1875,1)</f>
        <v/>
      </c>
      <c r="D1877" s="19">
        <f>LARGE($D$1870:$D$1875,1)</f>
        <v/>
      </c>
      <c r="E1877" s="19">
        <f>LARGE($E$1870:$E$1875,1)</f>
        <v/>
      </c>
      <c r="F1877" s="19">
        <f>LARGE($F$1870:$F$1875,1)</f>
        <v/>
      </c>
      <c r="G1877" s="19">
        <f>LARGE($G$1870:$G$1875,1)</f>
        <v/>
      </c>
    </row>
    <row r="1878">
      <c r="A1878" s="3" t="inlineStr">
        <is>
          <t xml:space="preserve">  λ(2)</t>
        </is>
      </c>
      <c r="B1878" s="19">
        <f>LARGE($B$1870:$B$1875,2)</f>
        <v/>
      </c>
      <c r="C1878" s="19">
        <f>LARGE($C$1870:$C$1875,2)</f>
        <v/>
      </c>
      <c r="D1878" s="19">
        <f>LARGE($D$1870:$D$1875,2)</f>
        <v/>
      </c>
      <c r="E1878" s="19">
        <f>LARGE($E$1870:$E$1875,2)</f>
        <v/>
      </c>
      <c r="F1878" s="19">
        <f>LARGE($F$1870:$F$1875,2)</f>
        <v/>
      </c>
      <c r="G1878" s="19">
        <f>LARGE($G$1870:$G$1875,2)</f>
        <v/>
      </c>
    </row>
    <row r="1879">
      <c r="A1879" s="3" t="inlineStr">
        <is>
          <t xml:space="preserve">  λ(3)</t>
        </is>
      </c>
      <c r="B1879" s="19">
        <f>LARGE($B$1870:$B$1875,3)</f>
        <v/>
      </c>
      <c r="C1879" s="19">
        <f>LARGE($C$1870:$C$1875,3)</f>
        <v/>
      </c>
      <c r="D1879" s="19">
        <f>LARGE($D$1870:$D$1875,3)</f>
        <v/>
      </c>
      <c r="E1879" s="19">
        <f>LARGE($E$1870:$E$1875,3)</f>
        <v/>
      </c>
      <c r="F1879" s="19">
        <f>LARGE($F$1870:$F$1875,3)</f>
        <v/>
      </c>
      <c r="G1879" s="19">
        <f>LARGE($G$1870:$G$1875,3)</f>
        <v/>
      </c>
    </row>
    <row r="1880">
      <c r="A1880" s="3" t="inlineStr">
        <is>
          <t xml:space="preserve">  λ(4)</t>
        </is>
      </c>
      <c r="B1880" s="19">
        <f>LARGE($B$1870:$B$1875,4)</f>
        <v/>
      </c>
      <c r="C1880" s="19">
        <f>LARGE($C$1870:$C$1875,4)</f>
        <v/>
      </c>
      <c r="D1880" s="19">
        <f>LARGE($D$1870:$D$1875,4)</f>
        <v/>
      </c>
      <c r="E1880" s="19">
        <f>LARGE($E$1870:$E$1875,4)</f>
        <v/>
      </c>
      <c r="F1880" s="19">
        <f>LARGE($F$1870:$F$1875,4)</f>
        <v/>
      </c>
      <c r="G1880" s="19">
        <f>LARGE($G$1870:$G$1875,4)</f>
        <v/>
      </c>
    </row>
    <row r="1881">
      <c r="A1881" s="3" t="inlineStr">
        <is>
          <t xml:space="preserve">  λ(5)</t>
        </is>
      </c>
      <c r="B1881" s="19">
        <f>LARGE($B$1870:$B$1875,5)</f>
        <v/>
      </c>
      <c r="C1881" s="19">
        <f>LARGE($C$1870:$C$1875,5)</f>
        <v/>
      </c>
      <c r="D1881" s="19">
        <f>LARGE($D$1870:$D$1875,5)</f>
        <v/>
      </c>
      <c r="E1881" s="19">
        <f>LARGE($E$1870:$E$1875,5)</f>
        <v/>
      </c>
      <c r="F1881" s="19">
        <f>LARGE($F$1870:$F$1875,5)</f>
        <v/>
      </c>
      <c r="G1881" s="19">
        <f>LARGE($G$1870:$G$1875,5)</f>
        <v/>
      </c>
    </row>
    <row r="1882">
      <c r="A1882" s="3" t="inlineStr">
        <is>
          <t xml:space="preserve">  λ(6)</t>
        </is>
      </c>
      <c r="B1882" s="19">
        <f>LARGE($B$1870:$B$1875,6)</f>
        <v/>
      </c>
      <c r="C1882" s="19">
        <f>LARGE($C$1870:$C$1875,6)</f>
        <v/>
      </c>
      <c r="D1882" s="19">
        <f>LARGE($D$1870:$D$1875,6)</f>
        <v/>
      </c>
      <c r="E1882" s="19">
        <f>LARGE($E$1870:$E$1875,6)</f>
        <v/>
      </c>
      <c r="F1882" s="19">
        <f>LARGE($F$1870:$F$1875,6)</f>
        <v/>
      </c>
      <c r="G1882" s="19">
        <f>LARGE($G$1870:$G$1875,6)</f>
        <v/>
      </c>
    </row>
    <row r="1883">
      <c r="A1883" s="3" t="inlineStr">
        <is>
          <t>check: Σeig − trace (→0)</t>
        </is>
      </c>
      <c r="B1883" s="3">
        <f>ROUND(SUM($B$1870:$B$1875)-($B$1850+$C$1851+$D$1852+$E$1853+$F$1854+$G$1855),6)</f>
        <v/>
      </c>
      <c r="C1883" s="3">
        <f>ROUND(SUM($C$1870:$C$1875)-($I$1850+$J$1851+$K$1852+$L$1853+$M$1854+$N$1855),6)</f>
        <v/>
      </c>
      <c r="D1883" s="3">
        <f>ROUND(SUM($D$1870:$D$1875)-($P$1850+$Q$1851+$R$1852+$S$1853+$T$1854+$U$1855),6)</f>
        <v/>
      </c>
      <c r="E1883" s="3">
        <f>ROUND(SUM($E$1870:$E$1875)-($W$1850+$X$1851+$Y$1852+$Z$1853+$AA$1854+$AB$1855),6)</f>
        <v/>
      </c>
      <c r="F1883" s="3">
        <f>ROUND(SUM($F$1870:$F$1875)-($AD$1850+$AE$1851+$AF$1852+$AG$1853+$AH$1854+$AI$1855),6)</f>
        <v/>
      </c>
      <c r="G1883" s="3">
        <f>ROUND(SUM($G$1870:$G$1875)-($AK$1850+$AL$1851+$AM$1852+$AN$1853+$AO$1854+$AP$1855),6)</f>
        <v/>
      </c>
    </row>
    <row r="1884">
      <c r="A1884" s="3" t="inlineStr">
        <is>
          <t>check: Πeig − det (→0)</t>
        </is>
      </c>
      <c r="B1884" s="3">
        <f>ROUND(MDETERM($B$1850:$G$1855)-PRODUCT($B$1870:$B$1875),6)</f>
        <v/>
      </c>
      <c r="C1884" s="3">
        <f>ROUND(MDETERM($I$1850:$N$1855)-PRODUCT($C$1870:$C$1875),6)</f>
        <v/>
      </c>
      <c r="D1884" s="3">
        <f>ROUND(MDETERM($P$1850:$U$1855)-PRODUCT($D$1870:$D$1875),6)</f>
        <v/>
      </c>
      <c r="E1884" s="3">
        <f>ROUND(MDETERM($W$1850:$AB$1855)-PRODUCT($E$1870:$E$1875),6)</f>
        <v/>
      </c>
      <c r="F1884" s="3">
        <f>ROUND(MDETERM($AD$1850:$AI$1855)-PRODUCT($F$1870:$F$1875),6)</f>
        <v/>
      </c>
      <c r="G1884" s="3">
        <f>ROUND(MDETERM($AK$1850:$AP$1855)-PRODUCT($G$1870:$G$1875),6)</f>
        <v/>
      </c>
    </row>
    <row r="1885">
      <c r="A1885" s="3" t="inlineStr">
        <is>
          <t>complex eigenvalues?</t>
        </is>
      </c>
      <c r="B1885" s="3" t="inlineStr"/>
      <c r="C1885" s="3" t="inlineStr"/>
      <c r="D1885" s="3" t="inlineStr"/>
      <c r="E1885" s="3" t="inlineStr"/>
      <c r="F1885" s="3" t="inlineStr"/>
      <c r="G1885" s="3" t="inlineStr"/>
    </row>
    <row r="1886">
      <c r="A1886" s="3" t="inlineStr">
        <is>
          <t>check: det(M − λᵢI) per sorted λ (→0)</t>
        </is>
      </c>
    </row>
    <row r="1887">
      <c r="A1887" s="3" t="inlineStr">
        <is>
          <t xml:space="preserve">  det(M − λ(1)I)</t>
        </is>
      </c>
      <c r="B1887" s="3">
        <f t="array" ref="B1887">ROUND(MDETERM($B$1850:$G$1855-$B$1877*MUNIT(6)),6)</f>
        <v/>
      </c>
      <c r="C1887" s="3">
        <f t="array" ref="C1887">ROUND(MDETERM($I$1850:$N$1855-$C$1877*MUNIT(6)),6)</f>
        <v/>
      </c>
      <c r="D1887" s="3">
        <f t="array" ref="D1887">ROUND(MDETERM($P$1850:$U$1855-$D$1877*MUNIT(6)),6)</f>
        <v/>
      </c>
      <c r="E1887" s="3">
        <f t="array" ref="E1887">ROUND(MDETERM($W$1850:$AB$1855-$E$1877*MUNIT(6)),6)</f>
        <v/>
      </c>
      <c r="F1887" s="3">
        <f t="array" ref="F1887">ROUND(MDETERM($AD$1850:$AI$1855-$F$1877*MUNIT(6)),6)</f>
        <v/>
      </c>
      <c r="G1887" s="3">
        <f t="array" ref="G1887">ROUND(MDETERM($AK$1850:$AP$1855-$G$1877*MUNIT(6)),6)</f>
        <v/>
      </c>
    </row>
    <row r="1888">
      <c r="A1888" s="3" t="inlineStr">
        <is>
          <t xml:space="preserve">  det(M − λ(2)I)</t>
        </is>
      </c>
      <c r="B1888" s="3">
        <f t="array" ref="B1888">ROUND(MDETERM($B$1850:$G$1855-$B$1878*MUNIT(6)),6)</f>
        <v/>
      </c>
      <c r="C1888" s="3">
        <f t="array" ref="C1888">ROUND(MDETERM($I$1850:$N$1855-$C$1878*MUNIT(6)),6)</f>
        <v/>
      </c>
      <c r="D1888" s="3">
        <f t="array" ref="D1888">ROUND(MDETERM($P$1850:$U$1855-$D$1878*MUNIT(6)),6)</f>
        <v/>
      </c>
      <c r="E1888" s="3">
        <f t="array" ref="E1888">ROUND(MDETERM($W$1850:$AB$1855-$E$1878*MUNIT(6)),6)</f>
        <v/>
      </c>
      <c r="F1888" s="3">
        <f t="array" ref="F1888">ROUND(MDETERM($AD$1850:$AI$1855-$F$1878*MUNIT(6)),6)</f>
        <v/>
      </c>
      <c r="G1888" s="3">
        <f t="array" ref="G1888">ROUND(MDETERM($AK$1850:$AP$1855-$G$1878*MUNIT(6)),6)</f>
        <v/>
      </c>
    </row>
    <row r="1889">
      <c r="A1889" s="3" t="inlineStr">
        <is>
          <t xml:space="preserve">  det(M − λ(3)I)</t>
        </is>
      </c>
      <c r="B1889" s="3">
        <f t="array" ref="B1889">ROUND(MDETERM($B$1850:$G$1855-$B$1879*MUNIT(6)),6)</f>
        <v/>
      </c>
      <c r="C1889" s="3">
        <f t="array" ref="C1889">ROUND(MDETERM($I$1850:$N$1855-$C$1879*MUNIT(6)),6)</f>
        <v/>
      </c>
      <c r="D1889" s="3">
        <f t="array" ref="D1889">ROUND(MDETERM($P$1850:$U$1855-$D$1879*MUNIT(6)),6)</f>
        <v/>
      </c>
      <c r="E1889" s="3">
        <f t="array" ref="E1889">ROUND(MDETERM($W$1850:$AB$1855-$E$1879*MUNIT(6)),6)</f>
        <v/>
      </c>
      <c r="F1889" s="3">
        <f t="array" ref="F1889">ROUND(MDETERM($AD$1850:$AI$1855-$F$1879*MUNIT(6)),6)</f>
        <v/>
      </c>
      <c r="G1889" s="3">
        <f t="array" ref="G1889">ROUND(MDETERM($AK$1850:$AP$1855-$G$1879*MUNIT(6)),6)</f>
        <v/>
      </c>
    </row>
    <row r="1890">
      <c r="A1890" s="3" t="inlineStr">
        <is>
          <t xml:space="preserve">  det(M − λ(4)I)</t>
        </is>
      </c>
      <c r="B1890" s="3">
        <f t="array" ref="B1890">ROUND(MDETERM($B$1850:$G$1855-$B$1880*MUNIT(6)),6)</f>
        <v/>
      </c>
      <c r="C1890" s="3">
        <f t="array" ref="C1890">ROUND(MDETERM($I$1850:$N$1855-$C$1880*MUNIT(6)),6)</f>
        <v/>
      </c>
      <c r="D1890" s="3">
        <f t="array" ref="D1890">ROUND(MDETERM($P$1850:$U$1855-$D$1880*MUNIT(6)),6)</f>
        <v/>
      </c>
      <c r="E1890" s="3">
        <f t="array" ref="E1890">ROUND(MDETERM($W$1850:$AB$1855-$E$1880*MUNIT(6)),6)</f>
        <v/>
      </c>
      <c r="F1890" s="3">
        <f t="array" ref="F1890">ROUND(MDETERM($AD$1850:$AI$1855-$F$1880*MUNIT(6)),6)</f>
        <v/>
      </c>
      <c r="G1890" s="3">
        <f t="array" ref="G1890">ROUND(MDETERM($AK$1850:$AP$1855-$G$1880*MUNIT(6)),6)</f>
        <v/>
      </c>
    </row>
    <row r="1891">
      <c r="A1891" s="3" t="inlineStr">
        <is>
          <t xml:space="preserve">  det(M − λ(5)I)</t>
        </is>
      </c>
      <c r="B1891" s="3">
        <f t="array" ref="B1891">ROUND(MDETERM($B$1850:$G$1855-$B$1881*MUNIT(6)),6)</f>
        <v/>
      </c>
      <c r="C1891" s="3">
        <f t="array" ref="C1891">ROUND(MDETERM($I$1850:$N$1855-$C$1881*MUNIT(6)),6)</f>
        <v/>
      </c>
      <c r="D1891" s="3">
        <f t="array" ref="D1891">ROUND(MDETERM($P$1850:$U$1855-$D$1881*MUNIT(6)),6)</f>
        <v/>
      </c>
      <c r="E1891" s="3">
        <f t="array" ref="E1891">ROUND(MDETERM($W$1850:$AB$1855-$E$1881*MUNIT(6)),6)</f>
        <v/>
      </c>
      <c r="F1891" s="3">
        <f t="array" ref="F1891">ROUND(MDETERM($AD$1850:$AI$1855-$F$1881*MUNIT(6)),6)</f>
        <v/>
      </c>
      <c r="G1891" s="3">
        <f t="array" ref="G1891">ROUND(MDETERM($AK$1850:$AP$1855-$G$1881*MUNIT(6)),6)</f>
        <v/>
      </c>
    </row>
    <row r="1892">
      <c r="A1892" s="3" t="inlineStr">
        <is>
          <t xml:space="preserve">  det(M − λ(6)I)</t>
        </is>
      </c>
      <c r="B1892" s="3">
        <f t="array" ref="B1892">ROUND(MDETERM($B$1850:$G$1855-$B$1882*MUNIT(6)),6)</f>
        <v/>
      </c>
      <c r="C1892" s="3">
        <f t="array" ref="C1892">ROUND(MDETERM($I$1850:$N$1855-$C$1882*MUNIT(6)),6)</f>
        <v/>
      </c>
      <c r="D1892" s="3">
        <f t="array" ref="D1892">ROUND(MDETERM($P$1850:$U$1855-$D$1882*MUNIT(6)),6)</f>
        <v/>
      </c>
      <c r="E1892" s="3">
        <f t="array" ref="E1892">ROUND(MDETERM($W$1850:$AB$1855-$E$1882*MUNIT(6)),6)</f>
        <v/>
      </c>
      <c r="F1892" s="3">
        <f t="array" ref="F1892">ROUND(MDETERM($AD$1850:$AI$1855-$F$1882*MUNIT(6)),6)</f>
        <v/>
      </c>
      <c r="G1892" s="3">
        <f t="array" ref="G1892">ROUND(MDETERM($AK$1850:$AP$1855-$G$1882*MUNIT(6)),6)</f>
        <v/>
      </c>
    </row>
    <row r="1896" ht="16" customHeight="1">
      <c r="A1896" s="14" t="inlineStr">
        <is>
          <t>GraphRAG R2-R3 | mixtral:8x22b</t>
        </is>
      </c>
      <c r="B1896" s="9" t="inlineStr">
        <is>
          <t>run 1 (raw, pasted)</t>
        </is>
      </c>
      <c r="I1896" s="9" t="inlineStr">
        <is>
          <t>run 2 (raw, pasted)</t>
        </is>
      </c>
      <c r="P1896" s="9" t="inlineStr">
        <is>
          <t>run 3 (raw, pasted)</t>
        </is>
      </c>
      <c r="W1896" s="9" t="inlineStr">
        <is>
          <t>run 4 (raw, pasted)</t>
        </is>
      </c>
      <c r="AD1896" s="9" t="inlineStr">
        <is>
          <t>run 5 (raw, pasted)</t>
        </is>
      </c>
      <c r="AK1896" s="9" t="inlineStr">
        <is>
          <t>Step2 average matrix (formula)</t>
        </is>
      </c>
      <c r="AR1896" s="9" t="inlineStr">
        <is>
          <t>ground truth (reference)</t>
        </is>
      </c>
    </row>
    <row r="1897" ht="60" customHeight="1">
      <c r="B1897" s="15" t="inlineStr">
        <is>
          <t>Payload</t>
        </is>
      </c>
      <c r="C1897" s="15" t="inlineStr">
        <is>
          <t>Communication System</t>
        </is>
      </c>
      <c r="D1897" s="15" t="inlineStr">
        <is>
          <t>Power System</t>
        </is>
      </c>
      <c r="E1897" s="15" t="inlineStr">
        <is>
          <t>Attitude Determination and Control System</t>
        </is>
      </c>
      <c r="F1897" s="15" t="inlineStr">
        <is>
          <t>On-Board Computer</t>
        </is>
      </c>
      <c r="G1897" s="15" t="inlineStr">
        <is>
          <t>Structure</t>
        </is>
      </c>
      <c r="I1897" s="15" t="inlineStr">
        <is>
          <t>Payload</t>
        </is>
      </c>
      <c r="J1897" s="15" t="inlineStr">
        <is>
          <t>Communication System</t>
        </is>
      </c>
      <c r="K1897" s="15" t="inlineStr">
        <is>
          <t>Power System</t>
        </is>
      </c>
      <c r="L1897" s="15" t="inlineStr">
        <is>
          <t>Attitude Determination and Control System</t>
        </is>
      </c>
      <c r="M1897" s="15" t="inlineStr">
        <is>
          <t>On-Board Computer</t>
        </is>
      </c>
      <c r="N1897" s="15" t="inlineStr">
        <is>
          <t>Structure</t>
        </is>
      </c>
      <c r="P1897" s="15" t="inlineStr">
        <is>
          <t>Payload</t>
        </is>
      </c>
      <c r="Q1897" s="15" t="inlineStr">
        <is>
          <t>Communication System</t>
        </is>
      </c>
      <c r="R1897" s="15" t="inlineStr">
        <is>
          <t>Power System</t>
        </is>
      </c>
      <c r="S1897" s="15" t="inlineStr">
        <is>
          <t>Attitude Determination and Control System</t>
        </is>
      </c>
      <c r="T1897" s="15" t="inlineStr">
        <is>
          <t>On-Board Computer</t>
        </is>
      </c>
      <c r="U1897" s="15" t="inlineStr">
        <is>
          <t>Structure</t>
        </is>
      </c>
      <c r="W1897" s="15" t="inlineStr">
        <is>
          <t>Payload</t>
        </is>
      </c>
      <c r="X1897" s="15" t="inlineStr">
        <is>
          <t>Communication System</t>
        </is>
      </c>
      <c r="Y1897" s="15" t="inlineStr">
        <is>
          <t>Power System</t>
        </is>
      </c>
      <c r="Z1897" s="15" t="inlineStr">
        <is>
          <t>Attitude Determination and Control System</t>
        </is>
      </c>
      <c r="AA1897" s="15" t="inlineStr">
        <is>
          <t>On-Board Computer</t>
        </is>
      </c>
      <c r="AB1897" s="15" t="inlineStr">
        <is>
          <t>Structure</t>
        </is>
      </c>
      <c r="AD1897" s="15" t="inlineStr">
        <is>
          <t>Payload</t>
        </is>
      </c>
      <c r="AE1897" s="15" t="inlineStr">
        <is>
          <t>Communication System</t>
        </is>
      </c>
      <c r="AF1897" s="15" t="inlineStr">
        <is>
          <t>Power System</t>
        </is>
      </c>
      <c r="AG1897" s="15" t="inlineStr">
        <is>
          <t>Attitude Determination and Control System</t>
        </is>
      </c>
      <c r="AH1897" s="15" t="inlineStr">
        <is>
          <t>On-Board Computer</t>
        </is>
      </c>
      <c r="AI1897" s="15" t="inlineStr">
        <is>
          <t>Structure</t>
        </is>
      </c>
      <c r="AK1897" s="15" t="inlineStr">
        <is>
          <t>Payload</t>
        </is>
      </c>
      <c r="AL1897" s="15" t="inlineStr">
        <is>
          <t>Communication System</t>
        </is>
      </c>
      <c r="AM1897" s="15" t="inlineStr">
        <is>
          <t>Power System</t>
        </is>
      </c>
      <c r="AN1897" s="15" t="inlineStr">
        <is>
          <t>Attitude Determination and Control System</t>
        </is>
      </c>
      <c r="AO1897" s="15" t="inlineStr">
        <is>
          <t>On-Board Computer</t>
        </is>
      </c>
      <c r="AP1897" s="15" t="inlineStr">
        <is>
          <t>Structure</t>
        </is>
      </c>
    </row>
    <row r="1898">
      <c r="A1898" s="3" t="inlineStr">
        <is>
          <t>Payload</t>
        </is>
      </c>
      <c r="B1898" s="8" t="n">
        <v>1</v>
      </c>
      <c r="C1898" s="8" t="n">
        <v>1</v>
      </c>
      <c r="D1898" s="8" t="n">
        <v>1</v>
      </c>
      <c r="E1898" s="8" t="n">
        <v>1</v>
      </c>
      <c r="F1898" s="8" t="n">
        <v>1</v>
      </c>
      <c r="G1898" s="8" t="n">
        <v>1</v>
      </c>
      <c r="I1898" s="8" t="n">
        <v>1</v>
      </c>
      <c r="J1898" s="8" t="n">
        <v>1</v>
      </c>
      <c r="K1898" s="8" t="n">
        <v>1</v>
      </c>
      <c r="L1898" s="8" t="n">
        <v>1</v>
      </c>
      <c r="M1898" s="8" t="n">
        <v>1</v>
      </c>
      <c r="N1898" s="8" t="n">
        <v>1</v>
      </c>
      <c r="P1898" s="8" t="n">
        <v>1</v>
      </c>
      <c r="Q1898" s="8" t="n">
        <v>1</v>
      </c>
      <c r="R1898" s="8" t="n">
        <v>1</v>
      </c>
      <c r="S1898" s="8" t="n">
        <v>1</v>
      </c>
      <c r="T1898" s="8" t="n">
        <v>1</v>
      </c>
      <c r="U1898" s="8" t="n">
        <v>1</v>
      </c>
      <c r="W1898" s="8" t="n">
        <v>1</v>
      </c>
      <c r="X1898" s="8" t="n">
        <v>1</v>
      </c>
      <c r="Y1898" s="8" t="n">
        <v>1</v>
      </c>
      <c r="Z1898" s="8" t="n">
        <v>1</v>
      </c>
      <c r="AA1898" s="8" t="n">
        <v>1</v>
      </c>
      <c r="AB1898" s="8" t="n">
        <v>1</v>
      </c>
      <c r="AD1898" s="8" t="n">
        <v>1</v>
      </c>
      <c r="AE1898" s="8" t="n">
        <v>1</v>
      </c>
      <c r="AF1898" s="8" t="n">
        <v>1</v>
      </c>
      <c r="AG1898" s="8" t="n">
        <v>1</v>
      </c>
      <c r="AH1898" s="8" t="n">
        <v>1</v>
      </c>
      <c r="AI1898" s="8" t="n">
        <v>1</v>
      </c>
      <c r="AK1898" s="8">
        <f>IF(($B$1898&lt;&gt;2)+($I$1898&lt;&gt;2)+($P$1898&lt;&gt;2)+($W$1898&lt;&gt;2)+($AD$1898&lt;&gt;2)=0,2,IF((($B$1898&lt;&gt;2)*$B$1898+($I$1898&lt;&gt;2)*$I$1898+($P$1898&lt;&gt;2)*$P$1898+($W$1898&lt;&gt;2)*$W$1898+($AD$1898&lt;&gt;2)*$AD$1898)/(($B$1898&lt;&gt;2)+($I$1898&lt;&gt;2)+($P$1898&lt;&gt;2)+($W$1898&lt;&gt;2)+($AD$1898&lt;&gt;2))&gt;=0.5,1,0))</f>
        <v/>
      </c>
      <c r="AL1898" s="8">
        <f>IF(($C$1898&lt;&gt;2)+($J$1898&lt;&gt;2)+($Q$1898&lt;&gt;2)+($X$1898&lt;&gt;2)+($AE$1898&lt;&gt;2)=0,2,IF((($C$1898&lt;&gt;2)*$C$1898+($J$1898&lt;&gt;2)*$J$1898+($Q$1898&lt;&gt;2)*$Q$1898+($X$1898&lt;&gt;2)*$X$1898+($AE$1898&lt;&gt;2)*$AE$1898)/(($C$1898&lt;&gt;2)+($J$1898&lt;&gt;2)+($Q$1898&lt;&gt;2)+($X$1898&lt;&gt;2)+($AE$1898&lt;&gt;2))&gt;=0.5,1,0))</f>
        <v/>
      </c>
      <c r="AM1898" s="8">
        <f>IF(($D$1898&lt;&gt;2)+($K$1898&lt;&gt;2)+($R$1898&lt;&gt;2)+($Y$1898&lt;&gt;2)+($AF$1898&lt;&gt;2)=0,2,IF((($D$1898&lt;&gt;2)*$D$1898+($K$1898&lt;&gt;2)*$K$1898+($R$1898&lt;&gt;2)*$R$1898+($Y$1898&lt;&gt;2)*$Y$1898+($AF$1898&lt;&gt;2)*$AF$1898)/(($D$1898&lt;&gt;2)+($K$1898&lt;&gt;2)+($R$1898&lt;&gt;2)+($Y$1898&lt;&gt;2)+($AF$1898&lt;&gt;2))&gt;=0.5,1,0))</f>
        <v/>
      </c>
      <c r="AN1898" s="8">
        <f>IF(($E$1898&lt;&gt;2)+($L$1898&lt;&gt;2)+($S$1898&lt;&gt;2)+($Z$1898&lt;&gt;2)+($AG$1898&lt;&gt;2)=0,2,IF((($E$1898&lt;&gt;2)*$E$1898+($L$1898&lt;&gt;2)*$L$1898+($S$1898&lt;&gt;2)*$S$1898+($Z$1898&lt;&gt;2)*$Z$1898+($AG$1898&lt;&gt;2)*$AG$1898)/(($E$1898&lt;&gt;2)+($L$1898&lt;&gt;2)+($S$1898&lt;&gt;2)+($Z$1898&lt;&gt;2)+($AG$1898&lt;&gt;2))&gt;=0.5,1,0))</f>
        <v/>
      </c>
      <c r="AO1898" s="8">
        <f>IF(($F$1898&lt;&gt;2)+($M$1898&lt;&gt;2)+($T$1898&lt;&gt;2)+($AA$1898&lt;&gt;2)+($AH$1898&lt;&gt;2)=0,2,IF((($F$1898&lt;&gt;2)*$F$1898+($M$1898&lt;&gt;2)*$M$1898+($T$1898&lt;&gt;2)*$T$1898+($AA$1898&lt;&gt;2)*$AA$1898+($AH$1898&lt;&gt;2)*$AH$1898)/(($F$1898&lt;&gt;2)+($M$1898&lt;&gt;2)+($T$1898&lt;&gt;2)+($AA$1898&lt;&gt;2)+($AH$1898&lt;&gt;2))&gt;=0.5,1,0))</f>
        <v/>
      </c>
      <c r="AP1898" s="8">
        <f>IF(($G$1898&lt;&gt;2)+($N$1898&lt;&gt;2)+($U$1898&lt;&gt;2)+($AB$1898&lt;&gt;2)+($AI$1898&lt;&gt;2)=0,2,IF((($G$1898&lt;&gt;2)*$G$1898+($N$1898&lt;&gt;2)*$N$1898+($U$1898&lt;&gt;2)*$U$1898+($AB$1898&lt;&gt;2)*$AB$1898+($AI$1898&lt;&gt;2)*$AI$1898)/(($G$1898&lt;&gt;2)+($N$1898&lt;&gt;2)+($U$1898&lt;&gt;2)+($AB$1898&lt;&gt;2)+($AI$1898&lt;&gt;2))&gt;=0.5,1,0))</f>
        <v/>
      </c>
      <c r="AR1898" s="16">
        <f>'Ground truth'!$B$3</f>
        <v/>
      </c>
      <c r="AS1898" s="16">
        <f>'Ground truth'!$C$3</f>
        <v/>
      </c>
      <c r="AT1898" s="16">
        <f>'Ground truth'!$D$3</f>
        <v/>
      </c>
      <c r="AU1898" s="16">
        <f>'Ground truth'!$E$3</f>
        <v/>
      </c>
      <c r="AV1898" s="16">
        <f>'Ground truth'!$F$3</f>
        <v/>
      </c>
      <c r="AW1898" s="16">
        <f>'Ground truth'!$G$3</f>
        <v/>
      </c>
    </row>
    <row r="1899">
      <c r="A1899" s="3" t="inlineStr">
        <is>
          <t>Communication System</t>
        </is>
      </c>
      <c r="B1899" s="8" t="n">
        <v>1</v>
      </c>
      <c r="C1899" s="8" t="n">
        <v>1</v>
      </c>
      <c r="D1899" s="8" t="n">
        <v>1</v>
      </c>
      <c r="E1899" s="8" t="n">
        <v>1</v>
      </c>
      <c r="F1899" s="8" t="n">
        <v>1</v>
      </c>
      <c r="G1899" s="8" t="n">
        <v>0</v>
      </c>
      <c r="I1899" s="8" t="n">
        <v>1</v>
      </c>
      <c r="J1899" s="8" t="n">
        <v>1</v>
      </c>
      <c r="K1899" s="8" t="n">
        <v>1</v>
      </c>
      <c r="L1899" s="8" t="n">
        <v>1</v>
      </c>
      <c r="M1899" s="8" t="n">
        <v>1</v>
      </c>
      <c r="N1899" s="8" t="n">
        <v>0</v>
      </c>
      <c r="P1899" s="8" t="n">
        <v>1</v>
      </c>
      <c r="Q1899" s="8" t="n">
        <v>1</v>
      </c>
      <c r="R1899" s="8" t="n">
        <v>1</v>
      </c>
      <c r="S1899" s="8" t="n">
        <v>1</v>
      </c>
      <c r="T1899" s="8" t="n">
        <v>1</v>
      </c>
      <c r="U1899" s="8" t="n">
        <v>0</v>
      </c>
      <c r="W1899" s="8" t="n">
        <v>1</v>
      </c>
      <c r="X1899" s="8" t="n">
        <v>1</v>
      </c>
      <c r="Y1899" s="8" t="n">
        <v>1</v>
      </c>
      <c r="Z1899" s="8" t="n">
        <v>1</v>
      </c>
      <c r="AA1899" s="8" t="n">
        <v>1</v>
      </c>
      <c r="AB1899" s="8" t="n">
        <v>0</v>
      </c>
      <c r="AD1899" s="8" t="n">
        <v>1</v>
      </c>
      <c r="AE1899" s="8" t="n">
        <v>1</v>
      </c>
      <c r="AF1899" s="8" t="n">
        <v>1</v>
      </c>
      <c r="AG1899" s="8" t="n">
        <v>1</v>
      </c>
      <c r="AH1899" s="8" t="n">
        <v>1</v>
      </c>
      <c r="AI1899" s="8" t="n">
        <v>0</v>
      </c>
      <c r="AK1899" s="8">
        <f>IF(($B$1899&lt;&gt;2)+($I$1899&lt;&gt;2)+($P$1899&lt;&gt;2)+($W$1899&lt;&gt;2)+($AD$1899&lt;&gt;2)=0,2,IF((($B$1899&lt;&gt;2)*$B$1899+($I$1899&lt;&gt;2)*$I$1899+($P$1899&lt;&gt;2)*$P$1899+($W$1899&lt;&gt;2)*$W$1899+($AD$1899&lt;&gt;2)*$AD$1899)/(($B$1899&lt;&gt;2)+($I$1899&lt;&gt;2)+($P$1899&lt;&gt;2)+($W$1899&lt;&gt;2)+($AD$1899&lt;&gt;2))&gt;=0.5,1,0))</f>
        <v/>
      </c>
      <c r="AL1899" s="8">
        <f>IF(($C$1899&lt;&gt;2)+($J$1899&lt;&gt;2)+($Q$1899&lt;&gt;2)+($X$1899&lt;&gt;2)+($AE$1899&lt;&gt;2)=0,2,IF((($C$1899&lt;&gt;2)*$C$1899+($J$1899&lt;&gt;2)*$J$1899+($Q$1899&lt;&gt;2)*$Q$1899+($X$1899&lt;&gt;2)*$X$1899+($AE$1899&lt;&gt;2)*$AE$1899)/(($C$1899&lt;&gt;2)+($J$1899&lt;&gt;2)+($Q$1899&lt;&gt;2)+($X$1899&lt;&gt;2)+($AE$1899&lt;&gt;2))&gt;=0.5,1,0))</f>
        <v/>
      </c>
      <c r="AM1899" s="8">
        <f>IF(($D$1899&lt;&gt;2)+($K$1899&lt;&gt;2)+($R$1899&lt;&gt;2)+($Y$1899&lt;&gt;2)+($AF$1899&lt;&gt;2)=0,2,IF((($D$1899&lt;&gt;2)*$D$1899+($K$1899&lt;&gt;2)*$K$1899+($R$1899&lt;&gt;2)*$R$1899+($Y$1899&lt;&gt;2)*$Y$1899+($AF$1899&lt;&gt;2)*$AF$1899)/(($D$1899&lt;&gt;2)+($K$1899&lt;&gt;2)+($R$1899&lt;&gt;2)+($Y$1899&lt;&gt;2)+($AF$1899&lt;&gt;2))&gt;=0.5,1,0))</f>
        <v/>
      </c>
      <c r="AN1899" s="8">
        <f>IF(($E$1899&lt;&gt;2)+($L$1899&lt;&gt;2)+($S$1899&lt;&gt;2)+($Z$1899&lt;&gt;2)+($AG$1899&lt;&gt;2)=0,2,IF((($E$1899&lt;&gt;2)*$E$1899+($L$1899&lt;&gt;2)*$L$1899+($S$1899&lt;&gt;2)*$S$1899+($Z$1899&lt;&gt;2)*$Z$1899+($AG$1899&lt;&gt;2)*$AG$1899)/(($E$1899&lt;&gt;2)+($L$1899&lt;&gt;2)+($S$1899&lt;&gt;2)+($Z$1899&lt;&gt;2)+($AG$1899&lt;&gt;2))&gt;=0.5,1,0))</f>
        <v/>
      </c>
      <c r="AO1899" s="8">
        <f>IF(($F$1899&lt;&gt;2)+($M$1899&lt;&gt;2)+($T$1899&lt;&gt;2)+($AA$1899&lt;&gt;2)+($AH$1899&lt;&gt;2)=0,2,IF((($F$1899&lt;&gt;2)*$F$1899+($M$1899&lt;&gt;2)*$M$1899+($T$1899&lt;&gt;2)*$T$1899+($AA$1899&lt;&gt;2)*$AA$1899+($AH$1899&lt;&gt;2)*$AH$1899)/(($F$1899&lt;&gt;2)+($M$1899&lt;&gt;2)+($T$1899&lt;&gt;2)+($AA$1899&lt;&gt;2)+($AH$1899&lt;&gt;2))&gt;=0.5,1,0))</f>
        <v/>
      </c>
      <c r="AP1899" s="8">
        <f>IF(($G$1899&lt;&gt;2)+($N$1899&lt;&gt;2)+($U$1899&lt;&gt;2)+($AB$1899&lt;&gt;2)+($AI$1899&lt;&gt;2)=0,2,IF((($G$1899&lt;&gt;2)*$G$1899+($N$1899&lt;&gt;2)*$N$1899+($U$1899&lt;&gt;2)*$U$1899+($AB$1899&lt;&gt;2)*$AB$1899+($AI$1899&lt;&gt;2)*$AI$1899)/(($G$1899&lt;&gt;2)+($N$1899&lt;&gt;2)+($U$1899&lt;&gt;2)+($AB$1899&lt;&gt;2)+($AI$1899&lt;&gt;2))&gt;=0.5,1,0))</f>
        <v/>
      </c>
      <c r="AR1899" s="16">
        <f>'Ground truth'!$B$4</f>
        <v/>
      </c>
      <c r="AS1899" s="16">
        <f>'Ground truth'!$C$4</f>
        <v/>
      </c>
      <c r="AT1899" s="16">
        <f>'Ground truth'!$D$4</f>
        <v/>
      </c>
      <c r="AU1899" s="16">
        <f>'Ground truth'!$E$4</f>
        <v/>
      </c>
      <c r="AV1899" s="16">
        <f>'Ground truth'!$F$4</f>
        <v/>
      </c>
      <c r="AW1899" s="16">
        <f>'Ground truth'!$G$4</f>
        <v/>
      </c>
    </row>
    <row r="1900">
      <c r="A1900" s="3" t="inlineStr">
        <is>
          <t>Power System</t>
        </is>
      </c>
      <c r="B1900" s="8" t="n">
        <v>1</v>
      </c>
      <c r="C1900" s="8" t="n">
        <v>1</v>
      </c>
      <c r="D1900" s="8" t="n">
        <v>1</v>
      </c>
      <c r="E1900" s="8" t="n">
        <v>1</v>
      </c>
      <c r="F1900" s="8" t="n">
        <v>1</v>
      </c>
      <c r="G1900" s="8" t="n">
        <v>0</v>
      </c>
      <c r="I1900" s="8" t="n">
        <v>1</v>
      </c>
      <c r="J1900" s="8" t="n">
        <v>1</v>
      </c>
      <c r="K1900" s="8" t="n">
        <v>1</v>
      </c>
      <c r="L1900" s="8" t="n">
        <v>1</v>
      </c>
      <c r="M1900" s="8" t="n">
        <v>1</v>
      </c>
      <c r="N1900" s="8" t="n">
        <v>0</v>
      </c>
      <c r="P1900" s="8" t="n">
        <v>1</v>
      </c>
      <c r="Q1900" s="8" t="n">
        <v>1</v>
      </c>
      <c r="R1900" s="8" t="n">
        <v>1</v>
      </c>
      <c r="S1900" s="8" t="n">
        <v>1</v>
      </c>
      <c r="T1900" s="8" t="n">
        <v>1</v>
      </c>
      <c r="U1900" s="8" t="n">
        <v>0</v>
      </c>
      <c r="W1900" s="8" t="n">
        <v>1</v>
      </c>
      <c r="X1900" s="8" t="n">
        <v>1</v>
      </c>
      <c r="Y1900" s="8" t="n">
        <v>1</v>
      </c>
      <c r="Z1900" s="8" t="n">
        <v>1</v>
      </c>
      <c r="AA1900" s="8" t="n">
        <v>1</v>
      </c>
      <c r="AB1900" s="8" t="n">
        <v>0</v>
      </c>
      <c r="AD1900" s="8" t="n">
        <v>1</v>
      </c>
      <c r="AE1900" s="8" t="n">
        <v>1</v>
      </c>
      <c r="AF1900" s="8" t="n">
        <v>1</v>
      </c>
      <c r="AG1900" s="8" t="n">
        <v>1</v>
      </c>
      <c r="AH1900" s="8" t="n">
        <v>1</v>
      </c>
      <c r="AI1900" s="8" t="n">
        <v>0</v>
      </c>
      <c r="AK1900" s="8">
        <f>IF(($B$1900&lt;&gt;2)+($I$1900&lt;&gt;2)+($P$1900&lt;&gt;2)+($W$1900&lt;&gt;2)+($AD$1900&lt;&gt;2)=0,2,IF((($B$1900&lt;&gt;2)*$B$1900+($I$1900&lt;&gt;2)*$I$1900+($P$1900&lt;&gt;2)*$P$1900+($W$1900&lt;&gt;2)*$W$1900+($AD$1900&lt;&gt;2)*$AD$1900)/(($B$1900&lt;&gt;2)+($I$1900&lt;&gt;2)+($P$1900&lt;&gt;2)+($W$1900&lt;&gt;2)+($AD$1900&lt;&gt;2))&gt;=0.5,1,0))</f>
        <v/>
      </c>
      <c r="AL1900" s="8">
        <f>IF(($C$1900&lt;&gt;2)+($J$1900&lt;&gt;2)+($Q$1900&lt;&gt;2)+($X$1900&lt;&gt;2)+($AE$1900&lt;&gt;2)=0,2,IF((($C$1900&lt;&gt;2)*$C$1900+($J$1900&lt;&gt;2)*$J$1900+($Q$1900&lt;&gt;2)*$Q$1900+($X$1900&lt;&gt;2)*$X$1900+($AE$1900&lt;&gt;2)*$AE$1900)/(($C$1900&lt;&gt;2)+($J$1900&lt;&gt;2)+($Q$1900&lt;&gt;2)+($X$1900&lt;&gt;2)+($AE$1900&lt;&gt;2))&gt;=0.5,1,0))</f>
        <v/>
      </c>
      <c r="AM1900" s="8">
        <f>IF(($D$1900&lt;&gt;2)+($K$1900&lt;&gt;2)+($R$1900&lt;&gt;2)+($Y$1900&lt;&gt;2)+($AF$1900&lt;&gt;2)=0,2,IF((($D$1900&lt;&gt;2)*$D$1900+($K$1900&lt;&gt;2)*$K$1900+($R$1900&lt;&gt;2)*$R$1900+($Y$1900&lt;&gt;2)*$Y$1900+($AF$1900&lt;&gt;2)*$AF$1900)/(($D$1900&lt;&gt;2)+($K$1900&lt;&gt;2)+($R$1900&lt;&gt;2)+($Y$1900&lt;&gt;2)+($AF$1900&lt;&gt;2))&gt;=0.5,1,0))</f>
        <v/>
      </c>
      <c r="AN1900" s="8">
        <f>IF(($E$1900&lt;&gt;2)+($L$1900&lt;&gt;2)+($S$1900&lt;&gt;2)+($Z$1900&lt;&gt;2)+($AG$1900&lt;&gt;2)=0,2,IF((($E$1900&lt;&gt;2)*$E$1900+($L$1900&lt;&gt;2)*$L$1900+($S$1900&lt;&gt;2)*$S$1900+($Z$1900&lt;&gt;2)*$Z$1900+($AG$1900&lt;&gt;2)*$AG$1900)/(($E$1900&lt;&gt;2)+($L$1900&lt;&gt;2)+($S$1900&lt;&gt;2)+($Z$1900&lt;&gt;2)+($AG$1900&lt;&gt;2))&gt;=0.5,1,0))</f>
        <v/>
      </c>
      <c r="AO1900" s="8">
        <f>IF(($F$1900&lt;&gt;2)+($M$1900&lt;&gt;2)+($T$1900&lt;&gt;2)+($AA$1900&lt;&gt;2)+($AH$1900&lt;&gt;2)=0,2,IF((($F$1900&lt;&gt;2)*$F$1900+($M$1900&lt;&gt;2)*$M$1900+($T$1900&lt;&gt;2)*$T$1900+($AA$1900&lt;&gt;2)*$AA$1900+($AH$1900&lt;&gt;2)*$AH$1900)/(($F$1900&lt;&gt;2)+($M$1900&lt;&gt;2)+($T$1900&lt;&gt;2)+($AA$1900&lt;&gt;2)+($AH$1900&lt;&gt;2))&gt;=0.5,1,0))</f>
        <v/>
      </c>
      <c r="AP1900" s="8">
        <f>IF(($G$1900&lt;&gt;2)+($N$1900&lt;&gt;2)+($U$1900&lt;&gt;2)+($AB$1900&lt;&gt;2)+($AI$1900&lt;&gt;2)=0,2,IF((($G$1900&lt;&gt;2)*$G$1900+($N$1900&lt;&gt;2)*$N$1900+($U$1900&lt;&gt;2)*$U$1900+($AB$1900&lt;&gt;2)*$AB$1900+($AI$1900&lt;&gt;2)*$AI$1900)/(($G$1900&lt;&gt;2)+($N$1900&lt;&gt;2)+($U$1900&lt;&gt;2)+($AB$1900&lt;&gt;2)+($AI$1900&lt;&gt;2))&gt;=0.5,1,0))</f>
        <v/>
      </c>
      <c r="AR1900" s="16">
        <f>'Ground truth'!$B$5</f>
        <v/>
      </c>
      <c r="AS1900" s="16">
        <f>'Ground truth'!$C$5</f>
        <v/>
      </c>
      <c r="AT1900" s="16">
        <f>'Ground truth'!$D$5</f>
        <v/>
      </c>
      <c r="AU1900" s="16">
        <f>'Ground truth'!$E$5</f>
        <v/>
      </c>
      <c r="AV1900" s="16">
        <f>'Ground truth'!$F$5</f>
        <v/>
      </c>
      <c r="AW1900" s="16">
        <f>'Ground truth'!$G$5</f>
        <v/>
      </c>
    </row>
    <row r="1901">
      <c r="A1901" s="3" t="inlineStr">
        <is>
          <t>Attitude Determination and Control System</t>
        </is>
      </c>
      <c r="B1901" s="8" t="n">
        <v>1</v>
      </c>
      <c r="C1901" s="8" t="n">
        <v>1</v>
      </c>
      <c r="D1901" s="8" t="n">
        <v>1</v>
      </c>
      <c r="E1901" s="8" t="n">
        <v>1</v>
      </c>
      <c r="F1901" s="8" t="n">
        <v>1</v>
      </c>
      <c r="G1901" s="8" t="n">
        <v>1</v>
      </c>
      <c r="I1901" s="8" t="n">
        <v>1</v>
      </c>
      <c r="J1901" s="8" t="n">
        <v>1</v>
      </c>
      <c r="K1901" s="8" t="n">
        <v>1</v>
      </c>
      <c r="L1901" s="8" t="n">
        <v>1</v>
      </c>
      <c r="M1901" s="8" t="n">
        <v>1</v>
      </c>
      <c r="N1901" s="8" t="n">
        <v>1</v>
      </c>
      <c r="P1901" s="8" t="n">
        <v>1</v>
      </c>
      <c r="Q1901" s="8" t="n">
        <v>1</v>
      </c>
      <c r="R1901" s="8" t="n">
        <v>1</v>
      </c>
      <c r="S1901" s="8" t="n">
        <v>1</v>
      </c>
      <c r="T1901" s="8" t="n">
        <v>1</v>
      </c>
      <c r="U1901" s="8" t="n">
        <v>1</v>
      </c>
      <c r="W1901" s="8" t="n">
        <v>1</v>
      </c>
      <c r="X1901" s="8" t="n">
        <v>1</v>
      </c>
      <c r="Y1901" s="8" t="n">
        <v>1</v>
      </c>
      <c r="Z1901" s="8" t="n">
        <v>1</v>
      </c>
      <c r="AA1901" s="8" t="n">
        <v>1</v>
      </c>
      <c r="AB1901" s="8" t="n">
        <v>1</v>
      </c>
      <c r="AD1901" s="8" t="n">
        <v>1</v>
      </c>
      <c r="AE1901" s="8" t="n">
        <v>1</v>
      </c>
      <c r="AF1901" s="8" t="n">
        <v>1</v>
      </c>
      <c r="AG1901" s="8" t="n">
        <v>1</v>
      </c>
      <c r="AH1901" s="8" t="n">
        <v>1</v>
      </c>
      <c r="AI1901" s="8" t="n">
        <v>1</v>
      </c>
      <c r="AK1901" s="8">
        <f>IF(($B$1901&lt;&gt;2)+($I$1901&lt;&gt;2)+($P$1901&lt;&gt;2)+($W$1901&lt;&gt;2)+($AD$1901&lt;&gt;2)=0,2,IF((($B$1901&lt;&gt;2)*$B$1901+($I$1901&lt;&gt;2)*$I$1901+($P$1901&lt;&gt;2)*$P$1901+($W$1901&lt;&gt;2)*$W$1901+($AD$1901&lt;&gt;2)*$AD$1901)/(($B$1901&lt;&gt;2)+($I$1901&lt;&gt;2)+($P$1901&lt;&gt;2)+($W$1901&lt;&gt;2)+($AD$1901&lt;&gt;2))&gt;=0.5,1,0))</f>
        <v/>
      </c>
      <c r="AL1901" s="8">
        <f>IF(($C$1901&lt;&gt;2)+($J$1901&lt;&gt;2)+($Q$1901&lt;&gt;2)+($X$1901&lt;&gt;2)+($AE$1901&lt;&gt;2)=0,2,IF((($C$1901&lt;&gt;2)*$C$1901+($J$1901&lt;&gt;2)*$J$1901+($Q$1901&lt;&gt;2)*$Q$1901+($X$1901&lt;&gt;2)*$X$1901+($AE$1901&lt;&gt;2)*$AE$1901)/(($C$1901&lt;&gt;2)+($J$1901&lt;&gt;2)+($Q$1901&lt;&gt;2)+($X$1901&lt;&gt;2)+($AE$1901&lt;&gt;2))&gt;=0.5,1,0))</f>
        <v/>
      </c>
      <c r="AM1901" s="8">
        <f>IF(($D$1901&lt;&gt;2)+($K$1901&lt;&gt;2)+($R$1901&lt;&gt;2)+($Y$1901&lt;&gt;2)+($AF$1901&lt;&gt;2)=0,2,IF((($D$1901&lt;&gt;2)*$D$1901+($K$1901&lt;&gt;2)*$K$1901+($R$1901&lt;&gt;2)*$R$1901+($Y$1901&lt;&gt;2)*$Y$1901+($AF$1901&lt;&gt;2)*$AF$1901)/(($D$1901&lt;&gt;2)+($K$1901&lt;&gt;2)+($R$1901&lt;&gt;2)+($Y$1901&lt;&gt;2)+($AF$1901&lt;&gt;2))&gt;=0.5,1,0))</f>
        <v/>
      </c>
      <c r="AN1901" s="8">
        <f>IF(($E$1901&lt;&gt;2)+($L$1901&lt;&gt;2)+($S$1901&lt;&gt;2)+($Z$1901&lt;&gt;2)+($AG$1901&lt;&gt;2)=0,2,IF((($E$1901&lt;&gt;2)*$E$1901+($L$1901&lt;&gt;2)*$L$1901+($S$1901&lt;&gt;2)*$S$1901+($Z$1901&lt;&gt;2)*$Z$1901+($AG$1901&lt;&gt;2)*$AG$1901)/(($E$1901&lt;&gt;2)+($L$1901&lt;&gt;2)+($S$1901&lt;&gt;2)+($Z$1901&lt;&gt;2)+($AG$1901&lt;&gt;2))&gt;=0.5,1,0))</f>
        <v/>
      </c>
      <c r="AO1901" s="8">
        <f>IF(($F$1901&lt;&gt;2)+($M$1901&lt;&gt;2)+($T$1901&lt;&gt;2)+($AA$1901&lt;&gt;2)+($AH$1901&lt;&gt;2)=0,2,IF((($F$1901&lt;&gt;2)*$F$1901+($M$1901&lt;&gt;2)*$M$1901+($T$1901&lt;&gt;2)*$T$1901+($AA$1901&lt;&gt;2)*$AA$1901+($AH$1901&lt;&gt;2)*$AH$1901)/(($F$1901&lt;&gt;2)+($M$1901&lt;&gt;2)+($T$1901&lt;&gt;2)+($AA$1901&lt;&gt;2)+($AH$1901&lt;&gt;2))&gt;=0.5,1,0))</f>
        <v/>
      </c>
      <c r="AP1901" s="8">
        <f>IF(($G$1901&lt;&gt;2)+($N$1901&lt;&gt;2)+($U$1901&lt;&gt;2)+($AB$1901&lt;&gt;2)+($AI$1901&lt;&gt;2)=0,2,IF((($G$1901&lt;&gt;2)*$G$1901+($N$1901&lt;&gt;2)*$N$1901+($U$1901&lt;&gt;2)*$U$1901+($AB$1901&lt;&gt;2)*$AB$1901+($AI$1901&lt;&gt;2)*$AI$1901)/(($G$1901&lt;&gt;2)+($N$1901&lt;&gt;2)+($U$1901&lt;&gt;2)+($AB$1901&lt;&gt;2)+($AI$1901&lt;&gt;2))&gt;=0.5,1,0))</f>
        <v/>
      </c>
      <c r="AR1901" s="16">
        <f>'Ground truth'!$B$6</f>
        <v/>
      </c>
      <c r="AS1901" s="16">
        <f>'Ground truth'!$C$6</f>
        <v/>
      </c>
      <c r="AT1901" s="16">
        <f>'Ground truth'!$D$6</f>
        <v/>
      </c>
      <c r="AU1901" s="16">
        <f>'Ground truth'!$E$6</f>
        <v/>
      </c>
      <c r="AV1901" s="16">
        <f>'Ground truth'!$F$6</f>
        <v/>
      </c>
      <c r="AW1901" s="16">
        <f>'Ground truth'!$G$6</f>
        <v/>
      </c>
    </row>
    <row r="1902">
      <c r="A1902" s="3" t="inlineStr">
        <is>
          <t>On-Board Computer</t>
        </is>
      </c>
      <c r="B1902" s="8" t="n">
        <v>1</v>
      </c>
      <c r="C1902" s="8" t="n">
        <v>1</v>
      </c>
      <c r="D1902" s="8" t="n">
        <v>1</v>
      </c>
      <c r="E1902" s="8" t="n">
        <v>1</v>
      </c>
      <c r="F1902" s="8" t="n">
        <v>1</v>
      </c>
      <c r="G1902" s="8" t="n">
        <v>1</v>
      </c>
      <c r="I1902" s="8" t="n">
        <v>1</v>
      </c>
      <c r="J1902" s="8" t="n">
        <v>1</v>
      </c>
      <c r="K1902" s="8" t="n">
        <v>1</v>
      </c>
      <c r="L1902" s="8" t="n">
        <v>1</v>
      </c>
      <c r="M1902" s="8" t="n">
        <v>1</v>
      </c>
      <c r="N1902" s="8" t="n">
        <v>1</v>
      </c>
      <c r="P1902" s="8" t="n">
        <v>1</v>
      </c>
      <c r="Q1902" s="8" t="n">
        <v>1</v>
      </c>
      <c r="R1902" s="8" t="n">
        <v>1</v>
      </c>
      <c r="S1902" s="8" t="n">
        <v>1</v>
      </c>
      <c r="T1902" s="8" t="n">
        <v>1</v>
      </c>
      <c r="U1902" s="8" t="n">
        <v>1</v>
      </c>
      <c r="W1902" s="8" t="n">
        <v>1</v>
      </c>
      <c r="X1902" s="8" t="n">
        <v>1</v>
      </c>
      <c r="Y1902" s="8" t="n">
        <v>1</v>
      </c>
      <c r="Z1902" s="8" t="n">
        <v>1</v>
      </c>
      <c r="AA1902" s="8" t="n">
        <v>1</v>
      </c>
      <c r="AB1902" s="8" t="n">
        <v>1</v>
      </c>
      <c r="AD1902" s="8" t="n">
        <v>1</v>
      </c>
      <c r="AE1902" s="8" t="n">
        <v>1</v>
      </c>
      <c r="AF1902" s="8" t="n">
        <v>1</v>
      </c>
      <c r="AG1902" s="8" t="n">
        <v>1</v>
      </c>
      <c r="AH1902" s="8" t="n">
        <v>1</v>
      </c>
      <c r="AI1902" s="8" t="n">
        <v>1</v>
      </c>
      <c r="AK1902" s="8">
        <f>IF(($B$1902&lt;&gt;2)+($I$1902&lt;&gt;2)+($P$1902&lt;&gt;2)+($W$1902&lt;&gt;2)+($AD$1902&lt;&gt;2)=0,2,IF((($B$1902&lt;&gt;2)*$B$1902+($I$1902&lt;&gt;2)*$I$1902+($P$1902&lt;&gt;2)*$P$1902+($W$1902&lt;&gt;2)*$W$1902+($AD$1902&lt;&gt;2)*$AD$1902)/(($B$1902&lt;&gt;2)+($I$1902&lt;&gt;2)+($P$1902&lt;&gt;2)+($W$1902&lt;&gt;2)+($AD$1902&lt;&gt;2))&gt;=0.5,1,0))</f>
        <v/>
      </c>
      <c r="AL1902" s="8">
        <f>IF(($C$1902&lt;&gt;2)+($J$1902&lt;&gt;2)+($Q$1902&lt;&gt;2)+($X$1902&lt;&gt;2)+($AE$1902&lt;&gt;2)=0,2,IF((($C$1902&lt;&gt;2)*$C$1902+($J$1902&lt;&gt;2)*$J$1902+($Q$1902&lt;&gt;2)*$Q$1902+($X$1902&lt;&gt;2)*$X$1902+($AE$1902&lt;&gt;2)*$AE$1902)/(($C$1902&lt;&gt;2)+($J$1902&lt;&gt;2)+($Q$1902&lt;&gt;2)+($X$1902&lt;&gt;2)+($AE$1902&lt;&gt;2))&gt;=0.5,1,0))</f>
        <v/>
      </c>
      <c r="AM1902" s="8">
        <f>IF(($D$1902&lt;&gt;2)+($K$1902&lt;&gt;2)+($R$1902&lt;&gt;2)+($Y$1902&lt;&gt;2)+($AF$1902&lt;&gt;2)=0,2,IF((($D$1902&lt;&gt;2)*$D$1902+($K$1902&lt;&gt;2)*$K$1902+($R$1902&lt;&gt;2)*$R$1902+($Y$1902&lt;&gt;2)*$Y$1902+($AF$1902&lt;&gt;2)*$AF$1902)/(($D$1902&lt;&gt;2)+($K$1902&lt;&gt;2)+($R$1902&lt;&gt;2)+($Y$1902&lt;&gt;2)+($AF$1902&lt;&gt;2))&gt;=0.5,1,0))</f>
        <v/>
      </c>
      <c r="AN1902" s="8">
        <f>IF(($E$1902&lt;&gt;2)+($L$1902&lt;&gt;2)+($S$1902&lt;&gt;2)+($Z$1902&lt;&gt;2)+($AG$1902&lt;&gt;2)=0,2,IF((($E$1902&lt;&gt;2)*$E$1902+($L$1902&lt;&gt;2)*$L$1902+($S$1902&lt;&gt;2)*$S$1902+($Z$1902&lt;&gt;2)*$Z$1902+($AG$1902&lt;&gt;2)*$AG$1902)/(($E$1902&lt;&gt;2)+($L$1902&lt;&gt;2)+($S$1902&lt;&gt;2)+($Z$1902&lt;&gt;2)+($AG$1902&lt;&gt;2))&gt;=0.5,1,0))</f>
        <v/>
      </c>
      <c r="AO1902" s="8">
        <f>IF(($F$1902&lt;&gt;2)+($M$1902&lt;&gt;2)+($T$1902&lt;&gt;2)+($AA$1902&lt;&gt;2)+($AH$1902&lt;&gt;2)=0,2,IF((($F$1902&lt;&gt;2)*$F$1902+($M$1902&lt;&gt;2)*$M$1902+($T$1902&lt;&gt;2)*$T$1902+($AA$1902&lt;&gt;2)*$AA$1902+($AH$1902&lt;&gt;2)*$AH$1902)/(($F$1902&lt;&gt;2)+($M$1902&lt;&gt;2)+($T$1902&lt;&gt;2)+($AA$1902&lt;&gt;2)+($AH$1902&lt;&gt;2))&gt;=0.5,1,0))</f>
        <v/>
      </c>
      <c r="AP1902" s="8">
        <f>IF(($G$1902&lt;&gt;2)+($N$1902&lt;&gt;2)+($U$1902&lt;&gt;2)+($AB$1902&lt;&gt;2)+($AI$1902&lt;&gt;2)=0,2,IF((($G$1902&lt;&gt;2)*$G$1902+($N$1902&lt;&gt;2)*$N$1902+($U$1902&lt;&gt;2)*$U$1902+($AB$1902&lt;&gt;2)*$AB$1902+($AI$1902&lt;&gt;2)*$AI$1902)/(($G$1902&lt;&gt;2)+($N$1902&lt;&gt;2)+($U$1902&lt;&gt;2)+($AB$1902&lt;&gt;2)+($AI$1902&lt;&gt;2))&gt;=0.5,1,0))</f>
        <v/>
      </c>
      <c r="AR1902" s="16">
        <f>'Ground truth'!$B$7</f>
        <v/>
      </c>
      <c r="AS1902" s="16">
        <f>'Ground truth'!$C$7</f>
        <v/>
      </c>
      <c r="AT1902" s="16">
        <f>'Ground truth'!$D$7</f>
        <v/>
      </c>
      <c r="AU1902" s="16">
        <f>'Ground truth'!$E$7</f>
        <v/>
      </c>
      <c r="AV1902" s="16">
        <f>'Ground truth'!$F$7</f>
        <v/>
      </c>
      <c r="AW1902" s="16">
        <f>'Ground truth'!$G$7</f>
        <v/>
      </c>
    </row>
    <row r="1903">
      <c r="A1903" s="3" t="inlineStr">
        <is>
          <t>Structure</t>
        </is>
      </c>
      <c r="B1903" s="8" t="n">
        <v>1</v>
      </c>
      <c r="C1903" s="8" t="n">
        <v>0</v>
      </c>
      <c r="D1903" s="8" t="n">
        <v>0</v>
      </c>
      <c r="E1903" s="8" t="n">
        <v>1</v>
      </c>
      <c r="F1903" s="8" t="n">
        <v>1</v>
      </c>
      <c r="G1903" s="8" t="n">
        <v>1</v>
      </c>
      <c r="I1903" s="8" t="n">
        <v>1</v>
      </c>
      <c r="J1903" s="8" t="n">
        <v>0</v>
      </c>
      <c r="K1903" s="8" t="n">
        <v>0</v>
      </c>
      <c r="L1903" s="8" t="n">
        <v>1</v>
      </c>
      <c r="M1903" s="8" t="n">
        <v>1</v>
      </c>
      <c r="N1903" s="8" t="n">
        <v>1</v>
      </c>
      <c r="P1903" s="8" t="n">
        <v>1</v>
      </c>
      <c r="Q1903" s="8" t="n">
        <v>0</v>
      </c>
      <c r="R1903" s="8" t="n">
        <v>0</v>
      </c>
      <c r="S1903" s="8" t="n">
        <v>1</v>
      </c>
      <c r="T1903" s="8" t="n">
        <v>1</v>
      </c>
      <c r="U1903" s="8" t="n">
        <v>1</v>
      </c>
      <c r="W1903" s="8" t="n">
        <v>1</v>
      </c>
      <c r="X1903" s="8" t="n">
        <v>0</v>
      </c>
      <c r="Y1903" s="8" t="n">
        <v>0</v>
      </c>
      <c r="Z1903" s="8" t="n">
        <v>1</v>
      </c>
      <c r="AA1903" s="8" t="n">
        <v>1</v>
      </c>
      <c r="AB1903" s="8" t="n">
        <v>1</v>
      </c>
      <c r="AD1903" s="8" t="n">
        <v>1</v>
      </c>
      <c r="AE1903" s="8" t="n">
        <v>0</v>
      </c>
      <c r="AF1903" s="8" t="n">
        <v>0</v>
      </c>
      <c r="AG1903" s="8" t="n">
        <v>1</v>
      </c>
      <c r="AH1903" s="8" t="n">
        <v>1</v>
      </c>
      <c r="AI1903" s="8" t="n">
        <v>1</v>
      </c>
      <c r="AK1903" s="8">
        <f>IF(($B$1903&lt;&gt;2)+($I$1903&lt;&gt;2)+($P$1903&lt;&gt;2)+($W$1903&lt;&gt;2)+($AD$1903&lt;&gt;2)=0,2,IF((($B$1903&lt;&gt;2)*$B$1903+($I$1903&lt;&gt;2)*$I$1903+($P$1903&lt;&gt;2)*$P$1903+($W$1903&lt;&gt;2)*$W$1903+($AD$1903&lt;&gt;2)*$AD$1903)/(($B$1903&lt;&gt;2)+($I$1903&lt;&gt;2)+($P$1903&lt;&gt;2)+($W$1903&lt;&gt;2)+($AD$1903&lt;&gt;2))&gt;=0.5,1,0))</f>
        <v/>
      </c>
      <c r="AL1903" s="8">
        <f>IF(($C$1903&lt;&gt;2)+($J$1903&lt;&gt;2)+($Q$1903&lt;&gt;2)+($X$1903&lt;&gt;2)+($AE$1903&lt;&gt;2)=0,2,IF((($C$1903&lt;&gt;2)*$C$1903+($J$1903&lt;&gt;2)*$J$1903+($Q$1903&lt;&gt;2)*$Q$1903+($X$1903&lt;&gt;2)*$X$1903+($AE$1903&lt;&gt;2)*$AE$1903)/(($C$1903&lt;&gt;2)+($J$1903&lt;&gt;2)+($Q$1903&lt;&gt;2)+($X$1903&lt;&gt;2)+($AE$1903&lt;&gt;2))&gt;=0.5,1,0))</f>
        <v/>
      </c>
      <c r="AM1903" s="8">
        <f>IF(($D$1903&lt;&gt;2)+($K$1903&lt;&gt;2)+($R$1903&lt;&gt;2)+($Y$1903&lt;&gt;2)+($AF$1903&lt;&gt;2)=0,2,IF((($D$1903&lt;&gt;2)*$D$1903+($K$1903&lt;&gt;2)*$K$1903+($R$1903&lt;&gt;2)*$R$1903+($Y$1903&lt;&gt;2)*$Y$1903+($AF$1903&lt;&gt;2)*$AF$1903)/(($D$1903&lt;&gt;2)+($K$1903&lt;&gt;2)+($R$1903&lt;&gt;2)+($Y$1903&lt;&gt;2)+($AF$1903&lt;&gt;2))&gt;=0.5,1,0))</f>
        <v/>
      </c>
      <c r="AN1903" s="8">
        <f>IF(($E$1903&lt;&gt;2)+($L$1903&lt;&gt;2)+($S$1903&lt;&gt;2)+($Z$1903&lt;&gt;2)+($AG$1903&lt;&gt;2)=0,2,IF((($E$1903&lt;&gt;2)*$E$1903+($L$1903&lt;&gt;2)*$L$1903+($S$1903&lt;&gt;2)*$S$1903+($Z$1903&lt;&gt;2)*$Z$1903+($AG$1903&lt;&gt;2)*$AG$1903)/(($E$1903&lt;&gt;2)+($L$1903&lt;&gt;2)+($S$1903&lt;&gt;2)+($Z$1903&lt;&gt;2)+($AG$1903&lt;&gt;2))&gt;=0.5,1,0))</f>
        <v/>
      </c>
      <c r="AO1903" s="8">
        <f>IF(($F$1903&lt;&gt;2)+($M$1903&lt;&gt;2)+($T$1903&lt;&gt;2)+($AA$1903&lt;&gt;2)+($AH$1903&lt;&gt;2)=0,2,IF((($F$1903&lt;&gt;2)*$F$1903+($M$1903&lt;&gt;2)*$M$1903+($T$1903&lt;&gt;2)*$T$1903+($AA$1903&lt;&gt;2)*$AA$1903+($AH$1903&lt;&gt;2)*$AH$1903)/(($F$1903&lt;&gt;2)+($M$1903&lt;&gt;2)+($T$1903&lt;&gt;2)+($AA$1903&lt;&gt;2)+($AH$1903&lt;&gt;2))&gt;=0.5,1,0))</f>
        <v/>
      </c>
      <c r="AP1903" s="8">
        <f>IF(($G$1903&lt;&gt;2)+($N$1903&lt;&gt;2)+($U$1903&lt;&gt;2)+($AB$1903&lt;&gt;2)+($AI$1903&lt;&gt;2)=0,2,IF((($G$1903&lt;&gt;2)*$G$1903+($N$1903&lt;&gt;2)*$N$1903+($U$1903&lt;&gt;2)*$U$1903+($AB$1903&lt;&gt;2)*$AB$1903+($AI$1903&lt;&gt;2)*$AI$1903)/(($G$1903&lt;&gt;2)+($N$1903&lt;&gt;2)+($U$1903&lt;&gt;2)+($AB$1903&lt;&gt;2)+($AI$1903&lt;&gt;2))&gt;=0.5,1,0))</f>
        <v/>
      </c>
      <c r="AR1903" s="16">
        <f>'Ground truth'!$B$8</f>
        <v/>
      </c>
      <c r="AS1903" s="16">
        <f>'Ground truth'!$C$8</f>
        <v/>
      </c>
      <c r="AT1903" s="16">
        <f>'Ground truth'!$D$8</f>
        <v/>
      </c>
      <c r="AU1903" s="16">
        <f>'Ground truth'!$E$8</f>
        <v/>
      </c>
      <c r="AV1903" s="16">
        <f>'Ground truth'!$F$8</f>
        <v/>
      </c>
      <c r="AW1903" s="16">
        <f>'Ground truth'!$G$8</f>
        <v/>
      </c>
    </row>
    <row r="1905">
      <c r="A1905" s="17" t="inlineStr">
        <is>
          <t>metrics — confident-only (unsure excluded from denominators)</t>
        </is>
      </c>
      <c r="B1905" s="10" t="inlineStr">
        <is>
          <t>run 1</t>
        </is>
      </c>
      <c r="C1905" s="10" t="inlineStr">
        <is>
          <t>run 2</t>
        </is>
      </c>
      <c r="D1905" s="10" t="inlineStr">
        <is>
          <t>run 3</t>
        </is>
      </c>
      <c r="E1905" s="10" t="inlineStr">
        <is>
          <t>run 4</t>
        </is>
      </c>
      <c r="F1905" s="10" t="inlineStr">
        <is>
          <t>run 5</t>
        </is>
      </c>
      <c r="G1905" s="10" t="inlineStr">
        <is>
          <t>avg-matrix</t>
        </is>
      </c>
      <c r="H1905" s="10" t="inlineStr">
        <is>
          <t>mean</t>
        </is>
      </c>
      <c r="I1905" s="10" t="inlineStr">
        <is>
          <t>std (pop.)</t>
        </is>
      </c>
      <c r="J1905" s="17" t="inlineStr">
        <is>
          <t>notes</t>
        </is>
      </c>
    </row>
    <row r="1906">
      <c r="A1906" s="7" t="inlineStr">
        <is>
          <t>TP</t>
        </is>
      </c>
      <c r="B1906" s="7">
        <f>SUMPRODUCT(($B$1898:$G$1903=1)*('Ground truth'!$B$3:$G$8=1))</f>
        <v/>
      </c>
      <c r="C1906" s="7">
        <f>SUMPRODUCT(($I$1898:$N$1903=1)*('Ground truth'!$B$3:$G$8=1))</f>
        <v/>
      </c>
      <c r="D1906" s="7">
        <f>SUMPRODUCT(($P$1898:$U$1903=1)*('Ground truth'!$B$3:$G$8=1))</f>
        <v/>
      </c>
      <c r="E1906" s="7">
        <f>SUMPRODUCT(($W$1898:$AB$1903=1)*('Ground truth'!$B$3:$G$8=1))</f>
        <v/>
      </c>
      <c r="F1906" s="7">
        <f>SUMPRODUCT(($AD$1898:$AI$1903=1)*('Ground truth'!$B$3:$G$8=1))</f>
        <v/>
      </c>
      <c r="G1906" s="7">
        <f>SUMPRODUCT(($AK$1898:$AP$1903=1)*('Ground truth'!$B$3:$G$8=1))</f>
        <v/>
      </c>
      <c r="H1906" s="12">
        <f>AVERAGE($B$1906:$F$1906)</f>
        <v/>
      </c>
      <c r="I1906" s="12">
        <f>STDEV.P($B$1906:$F$1906)</f>
        <v/>
      </c>
    </row>
    <row r="1907">
      <c r="A1907" s="7" t="inlineStr">
        <is>
          <t>TN</t>
        </is>
      </c>
      <c r="B1907" s="7">
        <f>SUMPRODUCT(($B$1898:$G$1903=0)*('Ground truth'!$B$3:$G$8=0))</f>
        <v/>
      </c>
      <c r="C1907" s="7">
        <f>SUMPRODUCT(($I$1898:$N$1903=0)*('Ground truth'!$B$3:$G$8=0))</f>
        <v/>
      </c>
      <c r="D1907" s="7">
        <f>SUMPRODUCT(($P$1898:$U$1903=0)*('Ground truth'!$B$3:$G$8=0))</f>
        <v/>
      </c>
      <c r="E1907" s="7">
        <f>SUMPRODUCT(($W$1898:$AB$1903=0)*('Ground truth'!$B$3:$G$8=0))</f>
        <v/>
      </c>
      <c r="F1907" s="7">
        <f>SUMPRODUCT(($AD$1898:$AI$1903=0)*('Ground truth'!$B$3:$G$8=0))</f>
        <v/>
      </c>
      <c r="G1907" s="7">
        <f>SUMPRODUCT(($AK$1898:$AP$1903=0)*('Ground truth'!$B$3:$G$8=0))</f>
        <v/>
      </c>
      <c r="H1907" s="12">
        <f>AVERAGE($B$1907:$F$1907)</f>
        <v/>
      </c>
      <c r="I1907" s="12">
        <f>STDEV.P($B$1907:$F$1907)</f>
        <v/>
      </c>
    </row>
    <row r="1908">
      <c r="A1908" s="7" t="inlineStr">
        <is>
          <t>FP</t>
        </is>
      </c>
      <c r="B1908" s="7">
        <f>SUMPRODUCT(($B$1898:$G$1903=1)*('Ground truth'!$B$3:$G$8=0))</f>
        <v/>
      </c>
      <c r="C1908" s="7">
        <f>SUMPRODUCT(($I$1898:$N$1903=1)*('Ground truth'!$B$3:$G$8=0))</f>
        <v/>
      </c>
      <c r="D1908" s="7">
        <f>SUMPRODUCT(($P$1898:$U$1903=1)*('Ground truth'!$B$3:$G$8=0))</f>
        <v/>
      </c>
      <c r="E1908" s="7">
        <f>SUMPRODUCT(($W$1898:$AB$1903=1)*('Ground truth'!$B$3:$G$8=0))</f>
        <v/>
      </c>
      <c r="F1908" s="7">
        <f>SUMPRODUCT(($AD$1898:$AI$1903=1)*('Ground truth'!$B$3:$G$8=0))</f>
        <v/>
      </c>
      <c r="G1908" s="7">
        <f>SUMPRODUCT(($AK$1898:$AP$1903=1)*('Ground truth'!$B$3:$G$8=0))</f>
        <v/>
      </c>
      <c r="H1908" s="12">
        <f>AVERAGE($B$1908:$F$1908)</f>
        <v/>
      </c>
      <c r="I1908" s="12">
        <f>STDEV.P($B$1908:$F$1908)</f>
        <v/>
      </c>
    </row>
    <row r="1909">
      <c r="A1909" s="7" t="inlineStr">
        <is>
          <t>FN</t>
        </is>
      </c>
      <c r="B1909" s="7">
        <f>SUMPRODUCT(($B$1898:$G$1903=0)*('Ground truth'!$B$3:$G$8=1))</f>
        <v/>
      </c>
      <c r="C1909" s="7">
        <f>SUMPRODUCT(($I$1898:$N$1903=0)*('Ground truth'!$B$3:$G$8=1))</f>
        <v/>
      </c>
      <c r="D1909" s="7">
        <f>SUMPRODUCT(($P$1898:$U$1903=0)*('Ground truth'!$B$3:$G$8=1))</f>
        <v/>
      </c>
      <c r="E1909" s="7">
        <f>SUMPRODUCT(($W$1898:$AB$1903=0)*('Ground truth'!$B$3:$G$8=1))</f>
        <v/>
      </c>
      <c r="F1909" s="7">
        <f>SUMPRODUCT(($AD$1898:$AI$1903=0)*('Ground truth'!$B$3:$G$8=1))</f>
        <v/>
      </c>
      <c r="G1909" s="7">
        <f>SUMPRODUCT(($AK$1898:$AP$1903=0)*('Ground truth'!$B$3:$G$8=1))</f>
        <v/>
      </c>
      <c r="H1909" s="12">
        <f>AVERAGE($B$1909:$F$1909)</f>
        <v/>
      </c>
      <c r="I1909" s="12">
        <f>STDEV.P($B$1909:$F$1909)</f>
        <v/>
      </c>
    </row>
    <row r="1910">
      <c r="A1910" s="4" t="inlineStr">
        <is>
          <t>Precision</t>
        </is>
      </c>
      <c r="B1910" s="12">
        <f>IFERROR($B$1906/($B$1906+$B$1908),0)</f>
        <v/>
      </c>
      <c r="C1910" s="12">
        <f>IFERROR($C$1906/($C$1906+$C$1908),0)</f>
        <v/>
      </c>
      <c r="D1910" s="12">
        <f>IFERROR($D$1906/($D$1906+$D$1908),0)</f>
        <v/>
      </c>
      <c r="E1910" s="12">
        <f>IFERROR($E$1906/($E$1906+$E$1908),0)</f>
        <v/>
      </c>
      <c r="F1910" s="12">
        <f>IFERROR($F$1906/($F$1906+$F$1908),0)</f>
        <v/>
      </c>
      <c r="G1910" s="12">
        <f>IFERROR($G$1906/($G$1906+$G$1908),0)</f>
        <v/>
      </c>
      <c r="H1910" s="18">
        <f>AVERAGE($B$1910:$F$1910)</f>
        <v/>
      </c>
      <c r="I1910" s="18">
        <f>STDEV.P($B$1910:$F$1910)</f>
        <v/>
      </c>
    </row>
    <row r="1911">
      <c r="A1911" s="4" t="inlineStr">
        <is>
          <t>Recall</t>
        </is>
      </c>
      <c r="B1911" s="12">
        <f>IFERROR($B$1906/($B$1906+$B$1909),0)</f>
        <v/>
      </c>
      <c r="C1911" s="12">
        <f>IFERROR($C$1906/($C$1906+$C$1909),0)</f>
        <v/>
      </c>
      <c r="D1911" s="12">
        <f>IFERROR($D$1906/($D$1906+$D$1909),0)</f>
        <v/>
      </c>
      <c r="E1911" s="12">
        <f>IFERROR($E$1906/($E$1906+$E$1909),0)</f>
        <v/>
      </c>
      <c r="F1911" s="12">
        <f>IFERROR($F$1906/($F$1906+$F$1909),0)</f>
        <v/>
      </c>
      <c r="G1911" s="12">
        <f>IFERROR($G$1906/($G$1906+$G$1909),0)</f>
        <v/>
      </c>
      <c r="H1911" s="18">
        <f>AVERAGE($B$1911:$F$1911)</f>
        <v/>
      </c>
      <c r="I1911" s="18">
        <f>STDEV.P($B$1911:$F$1911)</f>
        <v/>
      </c>
    </row>
    <row r="1912">
      <c r="A1912" s="4" t="inlineStr">
        <is>
          <t>F1</t>
        </is>
      </c>
      <c r="B1912" s="12">
        <f>IFERROR(2*$B$1910*$B$1911/($B$1910+$B$1911),0)</f>
        <v/>
      </c>
      <c r="C1912" s="12">
        <f>IFERROR(2*$C$1910*$C$1911/($C$1910+$C$1911),0)</f>
        <v/>
      </c>
      <c r="D1912" s="12">
        <f>IFERROR(2*$D$1910*$D$1911/($D$1910+$D$1911),0)</f>
        <v/>
      </c>
      <c r="E1912" s="12">
        <f>IFERROR(2*$E$1910*$E$1911/($E$1910+$E$1911),0)</f>
        <v/>
      </c>
      <c r="F1912" s="12">
        <f>IFERROR(2*$F$1910*$F$1911/($F$1910+$F$1911),0)</f>
        <v/>
      </c>
      <c r="G1912" s="12">
        <f>IFERROR(2*$G$1910*$G$1911/($G$1910+$G$1911),0)</f>
        <v/>
      </c>
      <c r="H1912" s="18">
        <f>AVERAGE($B$1912:$F$1912)</f>
        <v/>
      </c>
      <c r="I1912" s="18">
        <f>STDEV.P($B$1912:$F$1912)</f>
        <v/>
      </c>
    </row>
    <row r="1913">
      <c r="A1913" s="4" t="inlineStr">
        <is>
          <t>Accuracy</t>
        </is>
      </c>
      <c r="B1913" s="12">
        <f>IFERROR(($B$1906+$B$1907)/($B$1906+$B$1907+$B$1908+$B$1909),0)</f>
        <v/>
      </c>
      <c r="C1913" s="12">
        <f>IFERROR(($C$1906+$C$1907)/($C$1906+$C$1907+$C$1908+$C$1909),0)</f>
        <v/>
      </c>
      <c r="D1913" s="12">
        <f>IFERROR(($D$1906+$D$1907)/($D$1906+$D$1907+$D$1908+$D$1909),0)</f>
        <v/>
      </c>
      <c r="E1913" s="12">
        <f>IFERROR(($E$1906+$E$1907)/($E$1906+$E$1907+$E$1908+$E$1909),0)</f>
        <v/>
      </c>
      <c r="F1913" s="12">
        <f>IFERROR(($F$1906+$F$1907)/($F$1906+$F$1907+$F$1908+$F$1909),0)</f>
        <v/>
      </c>
      <c r="G1913" s="12">
        <f>IFERROR(($G$1906+$G$1907)/($G$1906+$G$1907+$G$1908+$G$1909),0)</f>
        <v/>
      </c>
      <c r="H1913" s="18">
        <f>AVERAGE($B$1913:$F$1913)</f>
        <v/>
      </c>
      <c r="I1913" s="18">
        <f>STDEV.P($B$1913:$F$1913)</f>
        <v/>
      </c>
    </row>
    <row r="1914">
      <c r="A1914" s="4" t="inlineStr">
        <is>
          <t>Edit distance</t>
        </is>
      </c>
      <c r="B1914" s="12">
        <f>SUMPRODUCT(ABS('Ground truth'!$B$3:$G$8-$B$1898:$G$1903))</f>
        <v/>
      </c>
      <c r="C1914" s="12">
        <f>SUMPRODUCT(ABS('Ground truth'!$B$3:$G$8-$I$1898:$N$1903))</f>
        <v/>
      </c>
      <c r="D1914" s="12">
        <f>SUMPRODUCT(ABS('Ground truth'!$B$3:$G$8-$P$1898:$U$1903))</f>
        <v/>
      </c>
      <c r="E1914" s="12">
        <f>SUMPRODUCT(ABS('Ground truth'!$B$3:$G$8-$W$1898:$AB$1903))</f>
        <v/>
      </c>
      <c r="F1914" s="12">
        <f>SUMPRODUCT(ABS('Ground truth'!$B$3:$G$8-$AD$1898:$AI$1903))</f>
        <v/>
      </c>
      <c r="G1914" s="12">
        <f>SUMPRODUCT(ABS('Ground truth'!$B$3:$G$8-$AK$1898:$AP$1903))</f>
        <v/>
      </c>
      <c r="H1914" s="18">
        <f>AVERAGE($B$1914:$F$1914)</f>
        <v/>
      </c>
      <c r="I1914" s="18">
        <f>STDEV.P($B$1914:$F$1914)</f>
        <v/>
      </c>
    </row>
    <row r="1915">
      <c r="A1915" s="4" t="inlineStr">
        <is>
          <t>Spectral distance</t>
        </is>
      </c>
      <c r="B1915" s="12">
        <f>SQRT(SUMPRODUCT(('Ground truth'!$J$3:$J$8-$B$1925:$B$1930)^2))</f>
        <v/>
      </c>
      <c r="C1915" s="12">
        <f>SQRT(SUMPRODUCT(('Ground truth'!$J$3:$J$8-$C$1925:$C$1930)^2))</f>
        <v/>
      </c>
      <c r="D1915" s="12">
        <f>SQRT(SUMPRODUCT(('Ground truth'!$J$3:$J$8-$D$1925:$D$1930)^2))</f>
        <v/>
      </c>
      <c r="E1915" s="12">
        <f>SQRT(SUMPRODUCT(('Ground truth'!$J$3:$J$8-$E$1925:$E$1930)^2))</f>
        <v/>
      </c>
      <c r="F1915" s="12">
        <f>SQRT(SUMPRODUCT(('Ground truth'!$J$3:$J$8-$F$1925:$F$1930)^2))</f>
        <v/>
      </c>
      <c r="G1915" s="12">
        <f>SQRT(SUMPRODUCT(('Ground truth'!$J$3:$J$8-$G$1925:$G$1930)^2))</f>
        <v/>
      </c>
      <c r="H1915" s="18">
        <f>AVERAGE($B$1915:$F$1915)</f>
        <v/>
      </c>
      <c r="I1915" s="18">
        <f>STDEV.P($B$1915:$F$1915)</f>
        <v/>
      </c>
    </row>
    <row r="1916">
      <c r="A1916" s="4" t="inlineStr">
        <is>
          <t>Unsure cells</t>
        </is>
      </c>
      <c r="B1916" s="7">
        <f>COUNTIF($B$1898:$G$1903,2)</f>
        <v/>
      </c>
      <c r="C1916" s="7">
        <f>COUNTIF($I$1898:$N$1903,2)</f>
        <v/>
      </c>
      <c r="D1916" s="7">
        <f>COUNTIF($P$1898:$U$1903,2)</f>
        <v/>
      </c>
      <c r="E1916" s="7">
        <f>COUNTIF($W$1898:$AB$1903,2)</f>
        <v/>
      </c>
      <c r="F1916" s="7">
        <f>COUNTIF($AD$1898:$AI$1903,2)</f>
        <v/>
      </c>
      <c r="G1916" s="7">
        <f>COUNTIF($AK$1898:$AP$1903,2)</f>
        <v/>
      </c>
      <c r="H1916" s="12">
        <f>AVERAGE($B$1916:$F$1916)</f>
        <v/>
      </c>
      <c r="I1916" s="12">
        <f>STDEV.P($B$1916:$F$1916)</f>
        <v/>
      </c>
    </row>
    <row r="1917">
      <c r="A1917" s="3" t="inlineStr">
        <is>
          <t>eigenvalues (real part, numpy order; pasted)</t>
        </is>
      </c>
    </row>
    <row r="1918">
      <c r="A1918" s="3" t="inlineStr">
        <is>
          <t xml:space="preserve">  λ1</t>
        </is>
      </c>
      <c r="B1918" s="19" t="n">
        <v>5.427878872370742</v>
      </c>
      <c r="C1918" s="19" t="n">
        <v>5.427878872370742</v>
      </c>
      <c r="D1918" s="19" t="n">
        <v>5.427878872370742</v>
      </c>
      <c r="E1918" s="19" t="n">
        <v>5.427878872370742</v>
      </c>
      <c r="F1918" s="19" t="n">
        <v>5.427878872370742</v>
      </c>
      <c r="G1918" s="19" t="n">
        <v>5.427878872370742</v>
      </c>
    </row>
    <row r="1919">
      <c r="A1919" s="3" t="inlineStr">
        <is>
          <t xml:space="preserve">  λ2</t>
        </is>
      </c>
      <c r="B1919" s="19" t="n">
        <v>1.375663623311852</v>
      </c>
      <c r="C1919" s="19" t="n">
        <v>1.375663623311852</v>
      </c>
      <c r="D1919" s="19" t="n">
        <v>1.375663623311852</v>
      </c>
      <c r="E1919" s="19" t="n">
        <v>1.375663623311852</v>
      </c>
      <c r="F1919" s="19" t="n">
        <v>1.375663623311852</v>
      </c>
      <c r="G1919" s="19" t="n">
        <v>1.375663623311852</v>
      </c>
    </row>
    <row r="1920">
      <c r="A1920" s="3" t="inlineStr">
        <is>
          <t xml:space="preserve">  λ3</t>
        </is>
      </c>
      <c r="B1920" s="19" t="n">
        <v>-0.8035424956825958</v>
      </c>
      <c r="C1920" s="19" t="n">
        <v>-0.8035424956825958</v>
      </c>
      <c r="D1920" s="19" t="n">
        <v>-0.8035424956825958</v>
      </c>
      <c r="E1920" s="19" t="n">
        <v>-0.8035424956825958</v>
      </c>
      <c r="F1920" s="19" t="n">
        <v>-0.8035424956825958</v>
      </c>
      <c r="G1920" s="19" t="n">
        <v>-0.8035424956825958</v>
      </c>
    </row>
    <row r="1921">
      <c r="A1921" s="3" t="inlineStr">
        <is>
          <t xml:space="preserve">  λ4</t>
        </is>
      </c>
      <c r="B1921" s="19" t="n">
        <v>-3.790686324792143e-16</v>
      </c>
      <c r="C1921" s="19" t="n">
        <v>-3.790686324792143e-16</v>
      </c>
      <c r="D1921" s="19" t="n">
        <v>-3.790686324792143e-16</v>
      </c>
      <c r="E1921" s="19" t="n">
        <v>-3.790686324792143e-16</v>
      </c>
      <c r="F1921" s="19" t="n">
        <v>-3.790686324792143e-16</v>
      </c>
      <c r="G1921" s="19" t="n">
        <v>-3.790686324792143e-16</v>
      </c>
    </row>
    <row r="1922">
      <c r="A1922" s="3" t="inlineStr">
        <is>
          <t xml:space="preserve">  λ5</t>
        </is>
      </c>
      <c r="B1922" s="19" t="n">
        <v>9.293898306088401e-18</v>
      </c>
      <c r="C1922" s="19" t="n">
        <v>9.293898306088401e-18</v>
      </c>
      <c r="D1922" s="19" t="n">
        <v>9.293898306088401e-18</v>
      </c>
      <c r="E1922" s="19" t="n">
        <v>9.293898306088401e-18</v>
      </c>
      <c r="F1922" s="19" t="n">
        <v>9.293898306088401e-18</v>
      </c>
      <c r="G1922" s="19" t="n">
        <v>9.293898306088401e-18</v>
      </c>
    </row>
    <row r="1923">
      <c r="A1923" s="3" t="inlineStr">
        <is>
          <t xml:space="preserve">  λ6</t>
        </is>
      </c>
      <c r="B1923" s="19" t="n">
        <v>9.293898306088401e-18</v>
      </c>
      <c r="C1923" s="19" t="n">
        <v>9.293898306088401e-18</v>
      </c>
      <c r="D1923" s="19" t="n">
        <v>9.293898306088401e-18</v>
      </c>
      <c r="E1923" s="19" t="n">
        <v>9.293898306088401e-18</v>
      </c>
      <c r="F1923" s="19" t="n">
        <v>9.293898306088401e-18</v>
      </c>
      <c r="G1923" s="19" t="n">
        <v>9.293898306088401e-18</v>
      </c>
    </row>
    <row r="1924">
      <c r="A1924" s="3" t="inlineStr">
        <is>
          <t>eigenvalues sorted desc (LARGE)</t>
        </is>
      </c>
    </row>
    <row r="1925">
      <c r="A1925" s="3" t="inlineStr">
        <is>
          <t xml:space="preserve">  λ(1)</t>
        </is>
      </c>
      <c r="B1925" s="19">
        <f>LARGE($B$1918:$B$1923,1)</f>
        <v/>
      </c>
      <c r="C1925" s="19">
        <f>LARGE($C$1918:$C$1923,1)</f>
        <v/>
      </c>
      <c r="D1925" s="19">
        <f>LARGE($D$1918:$D$1923,1)</f>
        <v/>
      </c>
      <c r="E1925" s="19">
        <f>LARGE($E$1918:$E$1923,1)</f>
        <v/>
      </c>
      <c r="F1925" s="19">
        <f>LARGE($F$1918:$F$1923,1)</f>
        <v/>
      </c>
      <c r="G1925" s="19">
        <f>LARGE($G$1918:$G$1923,1)</f>
        <v/>
      </c>
    </row>
    <row r="1926">
      <c r="A1926" s="3" t="inlineStr">
        <is>
          <t xml:space="preserve">  λ(2)</t>
        </is>
      </c>
      <c r="B1926" s="19">
        <f>LARGE($B$1918:$B$1923,2)</f>
        <v/>
      </c>
      <c r="C1926" s="19">
        <f>LARGE($C$1918:$C$1923,2)</f>
        <v/>
      </c>
      <c r="D1926" s="19">
        <f>LARGE($D$1918:$D$1923,2)</f>
        <v/>
      </c>
      <c r="E1926" s="19">
        <f>LARGE($E$1918:$E$1923,2)</f>
        <v/>
      </c>
      <c r="F1926" s="19">
        <f>LARGE($F$1918:$F$1923,2)</f>
        <v/>
      </c>
      <c r="G1926" s="19">
        <f>LARGE($G$1918:$G$1923,2)</f>
        <v/>
      </c>
    </row>
    <row r="1927">
      <c r="A1927" s="3" t="inlineStr">
        <is>
          <t xml:space="preserve">  λ(3)</t>
        </is>
      </c>
      <c r="B1927" s="19">
        <f>LARGE($B$1918:$B$1923,3)</f>
        <v/>
      </c>
      <c r="C1927" s="19">
        <f>LARGE($C$1918:$C$1923,3)</f>
        <v/>
      </c>
      <c r="D1927" s="19">
        <f>LARGE($D$1918:$D$1923,3)</f>
        <v/>
      </c>
      <c r="E1927" s="19">
        <f>LARGE($E$1918:$E$1923,3)</f>
        <v/>
      </c>
      <c r="F1927" s="19">
        <f>LARGE($F$1918:$F$1923,3)</f>
        <v/>
      </c>
      <c r="G1927" s="19">
        <f>LARGE($G$1918:$G$1923,3)</f>
        <v/>
      </c>
    </row>
    <row r="1928">
      <c r="A1928" s="3" t="inlineStr">
        <is>
          <t xml:space="preserve">  λ(4)</t>
        </is>
      </c>
      <c r="B1928" s="19">
        <f>LARGE($B$1918:$B$1923,4)</f>
        <v/>
      </c>
      <c r="C1928" s="19">
        <f>LARGE($C$1918:$C$1923,4)</f>
        <v/>
      </c>
      <c r="D1928" s="19">
        <f>LARGE($D$1918:$D$1923,4)</f>
        <v/>
      </c>
      <c r="E1928" s="19">
        <f>LARGE($E$1918:$E$1923,4)</f>
        <v/>
      </c>
      <c r="F1928" s="19">
        <f>LARGE($F$1918:$F$1923,4)</f>
        <v/>
      </c>
      <c r="G1928" s="19">
        <f>LARGE($G$1918:$G$1923,4)</f>
        <v/>
      </c>
    </row>
    <row r="1929">
      <c r="A1929" s="3" t="inlineStr">
        <is>
          <t xml:space="preserve">  λ(5)</t>
        </is>
      </c>
      <c r="B1929" s="19">
        <f>LARGE($B$1918:$B$1923,5)</f>
        <v/>
      </c>
      <c r="C1929" s="19">
        <f>LARGE($C$1918:$C$1923,5)</f>
        <v/>
      </c>
      <c r="D1929" s="19">
        <f>LARGE($D$1918:$D$1923,5)</f>
        <v/>
      </c>
      <c r="E1929" s="19">
        <f>LARGE($E$1918:$E$1923,5)</f>
        <v/>
      </c>
      <c r="F1929" s="19">
        <f>LARGE($F$1918:$F$1923,5)</f>
        <v/>
      </c>
      <c r="G1929" s="19">
        <f>LARGE($G$1918:$G$1923,5)</f>
        <v/>
      </c>
    </row>
    <row r="1930">
      <c r="A1930" s="3" t="inlineStr">
        <is>
          <t xml:space="preserve">  λ(6)</t>
        </is>
      </c>
      <c r="B1930" s="19">
        <f>LARGE($B$1918:$B$1923,6)</f>
        <v/>
      </c>
      <c r="C1930" s="19">
        <f>LARGE($C$1918:$C$1923,6)</f>
        <v/>
      </c>
      <c r="D1930" s="19">
        <f>LARGE($D$1918:$D$1923,6)</f>
        <v/>
      </c>
      <c r="E1930" s="19">
        <f>LARGE($E$1918:$E$1923,6)</f>
        <v/>
      </c>
      <c r="F1930" s="19">
        <f>LARGE($F$1918:$F$1923,6)</f>
        <v/>
      </c>
      <c r="G1930" s="19">
        <f>LARGE($G$1918:$G$1923,6)</f>
        <v/>
      </c>
    </row>
    <row r="1931">
      <c r="A1931" s="3" t="inlineStr">
        <is>
          <t>check: Σeig − trace (→0)</t>
        </is>
      </c>
      <c r="B1931" s="3">
        <f>ROUND(SUM($B$1918:$B$1923)-($B$1898+$C$1899+$D$1900+$E$1901+$F$1902+$G$1903),6)</f>
        <v/>
      </c>
      <c r="C1931" s="3">
        <f>ROUND(SUM($C$1918:$C$1923)-($I$1898+$J$1899+$K$1900+$L$1901+$M$1902+$N$1903),6)</f>
        <v/>
      </c>
      <c r="D1931" s="3">
        <f>ROUND(SUM($D$1918:$D$1923)-($P$1898+$Q$1899+$R$1900+$S$1901+$T$1902+$U$1903),6)</f>
        <v/>
      </c>
      <c r="E1931" s="3">
        <f>ROUND(SUM($E$1918:$E$1923)-($W$1898+$X$1899+$Y$1900+$Z$1901+$AA$1902+$AB$1903),6)</f>
        <v/>
      </c>
      <c r="F1931" s="3">
        <f>ROUND(SUM($F$1918:$F$1923)-($AD$1898+$AE$1899+$AF$1900+$AG$1901+$AH$1902+$AI$1903),6)</f>
        <v/>
      </c>
      <c r="G1931" s="3">
        <f>ROUND(SUM($G$1918:$G$1923)-($AK$1898+$AL$1899+$AM$1900+$AN$1901+$AO$1902+$AP$1903),6)</f>
        <v/>
      </c>
    </row>
    <row r="1932">
      <c r="A1932" s="3" t="inlineStr">
        <is>
          <t>check: Πeig − det (→0)</t>
        </is>
      </c>
      <c r="B1932" s="3">
        <f>ROUND(MDETERM($B$1898:$G$1903)-PRODUCT($B$1918:$B$1923),6)</f>
        <v/>
      </c>
      <c r="C1932" s="3">
        <f>ROUND(MDETERM($I$1898:$N$1903)-PRODUCT($C$1918:$C$1923),6)</f>
        <v/>
      </c>
      <c r="D1932" s="3">
        <f>ROUND(MDETERM($P$1898:$U$1903)-PRODUCT($D$1918:$D$1923),6)</f>
        <v/>
      </c>
      <c r="E1932" s="3">
        <f>ROUND(MDETERM($W$1898:$AB$1903)-PRODUCT($E$1918:$E$1923),6)</f>
        <v/>
      </c>
      <c r="F1932" s="3">
        <f>ROUND(MDETERM($AD$1898:$AI$1903)-PRODUCT($F$1918:$F$1923),6)</f>
        <v/>
      </c>
      <c r="G1932" s="3">
        <f>ROUND(MDETERM($AK$1898:$AP$1903)-PRODUCT($G$1918:$G$1923),6)</f>
        <v/>
      </c>
    </row>
    <row r="1933">
      <c r="A1933" s="3" t="inlineStr">
        <is>
          <t>complex eigenvalues?</t>
        </is>
      </c>
      <c r="B1933" s="3" t="inlineStr"/>
      <c r="C1933" s="3" t="inlineStr"/>
      <c r="D1933" s="3" t="inlineStr"/>
      <c r="E1933" s="3" t="inlineStr"/>
      <c r="F1933" s="3" t="inlineStr"/>
      <c r="G1933" s="3" t="inlineStr"/>
    </row>
    <row r="1934">
      <c r="A1934" s="3" t="inlineStr">
        <is>
          <t>check: det(M − λᵢI) per sorted λ (→0)</t>
        </is>
      </c>
    </row>
    <row r="1935">
      <c r="A1935" s="3" t="inlineStr">
        <is>
          <t xml:space="preserve">  det(M − λ(1)I)</t>
        </is>
      </c>
      <c r="B1935" s="3">
        <f t="array" ref="B1935">ROUND(MDETERM($B$1898:$G$1903-$B$1925*MUNIT(6)),6)</f>
        <v/>
      </c>
      <c r="C1935" s="3">
        <f t="array" ref="C1935">ROUND(MDETERM($I$1898:$N$1903-$C$1925*MUNIT(6)),6)</f>
        <v/>
      </c>
      <c r="D1935" s="3">
        <f t="array" ref="D1935">ROUND(MDETERM($P$1898:$U$1903-$D$1925*MUNIT(6)),6)</f>
        <v/>
      </c>
      <c r="E1935" s="3">
        <f t="array" ref="E1935">ROUND(MDETERM($W$1898:$AB$1903-$E$1925*MUNIT(6)),6)</f>
        <v/>
      </c>
      <c r="F1935" s="3">
        <f t="array" ref="F1935">ROUND(MDETERM($AD$1898:$AI$1903-$F$1925*MUNIT(6)),6)</f>
        <v/>
      </c>
      <c r="G1935" s="3">
        <f t="array" ref="G1935">ROUND(MDETERM($AK$1898:$AP$1903-$G$1925*MUNIT(6)),6)</f>
        <v/>
      </c>
    </row>
    <row r="1936">
      <c r="A1936" s="3" t="inlineStr">
        <is>
          <t xml:space="preserve">  det(M − λ(2)I)</t>
        </is>
      </c>
      <c r="B1936" s="3">
        <f t="array" ref="B1936">ROUND(MDETERM($B$1898:$G$1903-$B$1926*MUNIT(6)),6)</f>
        <v/>
      </c>
      <c r="C1936" s="3">
        <f t="array" ref="C1936">ROUND(MDETERM($I$1898:$N$1903-$C$1926*MUNIT(6)),6)</f>
        <v/>
      </c>
      <c r="D1936" s="3">
        <f t="array" ref="D1936">ROUND(MDETERM($P$1898:$U$1903-$D$1926*MUNIT(6)),6)</f>
        <v/>
      </c>
      <c r="E1936" s="3">
        <f t="array" ref="E1936">ROUND(MDETERM($W$1898:$AB$1903-$E$1926*MUNIT(6)),6)</f>
        <v/>
      </c>
      <c r="F1936" s="3">
        <f t="array" ref="F1936">ROUND(MDETERM($AD$1898:$AI$1903-$F$1926*MUNIT(6)),6)</f>
        <v/>
      </c>
      <c r="G1936" s="3">
        <f t="array" ref="G1936">ROUND(MDETERM($AK$1898:$AP$1903-$G$1926*MUNIT(6)),6)</f>
        <v/>
      </c>
    </row>
    <row r="1937">
      <c r="A1937" s="3" t="inlineStr">
        <is>
          <t xml:space="preserve">  det(M − λ(3)I)</t>
        </is>
      </c>
      <c r="B1937" s="3">
        <f t="array" ref="B1937">ROUND(MDETERM($B$1898:$G$1903-$B$1927*MUNIT(6)),6)</f>
        <v/>
      </c>
      <c r="C1937" s="3">
        <f t="array" ref="C1937">ROUND(MDETERM($I$1898:$N$1903-$C$1927*MUNIT(6)),6)</f>
        <v/>
      </c>
      <c r="D1937" s="3">
        <f t="array" ref="D1937">ROUND(MDETERM($P$1898:$U$1903-$D$1927*MUNIT(6)),6)</f>
        <v/>
      </c>
      <c r="E1937" s="3">
        <f t="array" ref="E1937">ROUND(MDETERM($W$1898:$AB$1903-$E$1927*MUNIT(6)),6)</f>
        <v/>
      </c>
      <c r="F1937" s="3">
        <f t="array" ref="F1937">ROUND(MDETERM($AD$1898:$AI$1903-$F$1927*MUNIT(6)),6)</f>
        <v/>
      </c>
      <c r="G1937" s="3">
        <f t="array" ref="G1937">ROUND(MDETERM($AK$1898:$AP$1903-$G$1927*MUNIT(6)),6)</f>
        <v/>
      </c>
    </row>
    <row r="1938">
      <c r="A1938" s="3" t="inlineStr">
        <is>
          <t xml:space="preserve">  det(M − λ(4)I)</t>
        </is>
      </c>
      <c r="B1938" s="3">
        <f t="array" ref="B1938">ROUND(MDETERM($B$1898:$G$1903-$B$1928*MUNIT(6)),6)</f>
        <v/>
      </c>
      <c r="C1938" s="3">
        <f t="array" ref="C1938">ROUND(MDETERM($I$1898:$N$1903-$C$1928*MUNIT(6)),6)</f>
        <v/>
      </c>
      <c r="D1938" s="3">
        <f t="array" ref="D1938">ROUND(MDETERM($P$1898:$U$1903-$D$1928*MUNIT(6)),6)</f>
        <v/>
      </c>
      <c r="E1938" s="3">
        <f t="array" ref="E1938">ROUND(MDETERM($W$1898:$AB$1903-$E$1928*MUNIT(6)),6)</f>
        <v/>
      </c>
      <c r="F1938" s="3">
        <f t="array" ref="F1938">ROUND(MDETERM($AD$1898:$AI$1903-$F$1928*MUNIT(6)),6)</f>
        <v/>
      </c>
      <c r="G1938" s="3">
        <f t="array" ref="G1938">ROUND(MDETERM($AK$1898:$AP$1903-$G$1928*MUNIT(6)),6)</f>
        <v/>
      </c>
    </row>
    <row r="1939">
      <c r="A1939" s="3" t="inlineStr">
        <is>
          <t xml:space="preserve">  det(M − λ(5)I)</t>
        </is>
      </c>
      <c r="B1939" s="3">
        <f t="array" ref="B1939">ROUND(MDETERM($B$1898:$G$1903-$B$1929*MUNIT(6)),6)</f>
        <v/>
      </c>
      <c r="C1939" s="3">
        <f t="array" ref="C1939">ROUND(MDETERM($I$1898:$N$1903-$C$1929*MUNIT(6)),6)</f>
        <v/>
      </c>
      <c r="D1939" s="3">
        <f t="array" ref="D1939">ROUND(MDETERM($P$1898:$U$1903-$D$1929*MUNIT(6)),6)</f>
        <v/>
      </c>
      <c r="E1939" s="3">
        <f t="array" ref="E1939">ROUND(MDETERM($W$1898:$AB$1903-$E$1929*MUNIT(6)),6)</f>
        <v/>
      </c>
      <c r="F1939" s="3">
        <f t="array" ref="F1939">ROUND(MDETERM($AD$1898:$AI$1903-$F$1929*MUNIT(6)),6)</f>
        <v/>
      </c>
      <c r="G1939" s="3">
        <f t="array" ref="G1939">ROUND(MDETERM($AK$1898:$AP$1903-$G$1929*MUNIT(6)),6)</f>
        <v/>
      </c>
    </row>
    <row r="1940">
      <c r="A1940" s="3" t="inlineStr">
        <is>
          <t xml:space="preserve">  det(M − λ(6)I)</t>
        </is>
      </c>
      <c r="B1940" s="3">
        <f t="array" ref="B1940">ROUND(MDETERM($B$1898:$G$1903-$B$1930*MUNIT(6)),6)</f>
        <v/>
      </c>
      <c r="C1940" s="3">
        <f t="array" ref="C1940">ROUND(MDETERM($I$1898:$N$1903-$C$1930*MUNIT(6)),6)</f>
        <v/>
      </c>
      <c r="D1940" s="3">
        <f t="array" ref="D1940">ROUND(MDETERM($P$1898:$U$1903-$D$1930*MUNIT(6)),6)</f>
        <v/>
      </c>
      <c r="E1940" s="3">
        <f t="array" ref="E1940">ROUND(MDETERM($W$1898:$AB$1903-$E$1930*MUNIT(6)),6)</f>
        <v/>
      </c>
      <c r="F1940" s="3">
        <f t="array" ref="F1940">ROUND(MDETERM($AD$1898:$AI$1903-$F$1930*MUNIT(6)),6)</f>
        <v/>
      </c>
      <c r="G1940" s="3">
        <f t="array" ref="G1940">ROUND(MDETERM($AK$1898:$AP$1903-$G$1930*MUNIT(6)),6)</f>
        <v/>
      </c>
    </row>
    <row r="1944" ht="16" customHeight="1">
      <c r="A1944" s="14" t="inlineStr">
        <is>
          <t>GraphRAG R2-R3 | llama3.3:70b</t>
        </is>
      </c>
      <c r="B1944" s="9" t="inlineStr">
        <is>
          <t>run 1 (raw, pasted)</t>
        </is>
      </c>
      <c r="I1944" s="9" t="inlineStr">
        <is>
          <t>run 2 (raw, pasted)</t>
        </is>
      </c>
      <c r="P1944" s="9" t="inlineStr">
        <is>
          <t>run 3 (raw, pasted)</t>
        </is>
      </c>
      <c r="W1944" s="9" t="inlineStr">
        <is>
          <t>run 4 (raw, pasted)</t>
        </is>
      </c>
      <c r="AD1944" s="9" t="inlineStr">
        <is>
          <t>run 5 (raw, pasted)</t>
        </is>
      </c>
      <c r="AK1944" s="9" t="inlineStr">
        <is>
          <t>Step2 average matrix (formula)</t>
        </is>
      </c>
      <c r="AR1944" s="9" t="inlineStr">
        <is>
          <t>ground truth (reference)</t>
        </is>
      </c>
    </row>
    <row r="1945" ht="60" customHeight="1">
      <c r="B1945" s="15" t="inlineStr">
        <is>
          <t>Payload</t>
        </is>
      </c>
      <c r="C1945" s="15" t="inlineStr">
        <is>
          <t>Power System</t>
        </is>
      </c>
      <c r="D1945" s="15" t="inlineStr">
        <is>
          <t>Communication System</t>
        </is>
      </c>
      <c r="E1945" s="15" t="inlineStr">
        <is>
          <t>Propulsion System</t>
        </is>
      </c>
      <c r="F1945" s="15" t="inlineStr">
        <is>
          <t>Structural System</t>
        </is>
      </c>
      <c r="G1945" s="15" t="inlineStr">
        <is>
          <t>Control System</t>
        </is>
      </c>
      <c r="I1945" s="15" t="inlineStr">
        <is>
          <t>Payload</t>
        </is>
      </c>
      <c r="J1945" s="15" t="inlineStr">
        <is>
          <t>Power System</t>
        </is>
      </c>
      <c r="K1945" s="15" t="inlineStr">
        <is>
          <t>Communication System</t>
        </is>
      </c>
      <c r="L1945" s="15" t="inlineStr">
        <is>
          <t>Propulsion System</t>
        </is>
      </c>
      <c r="M1945" s="15" t="inlineStr">
        <is>
          <t>Structural System</t>
        </is>
      </c>
      <c r="N1945" s="15" t="inlineStr">
        <is>
          <t>Control System</t>
        </is>
      </c>
      <c r="P1945" s="15" t="inlineStr">
        <is>
          <t>Payload</t>
        </is>
      </c>
      <c r="Q1945" s="15" t="inlineStr">
        <is>
          <t>Power System</t>
        </is>
      </c>
      <c r="R1945" s="15" t="inlineStr">
        <is>
          <t>Communication System</t>
        </is>
      </c>
      <c r="S1945" s="15" t="inlineStr">
        <is>
          <t>Propulsion System</t>
        </is>
      </c>
      <c r="T1945" s="15" t="inlineStr">
        <is>
          <t>Structural System</t>
        </is>
      </c>
      <c r="U1945" s="15" t="inlineStr">
        <is>
          <t>Control System</t>
        </is>
      </c>
      <c r="W1945" s="15" t="inlineStr">
        <is>
          <t>Payload</t>
        </is>
      </c>
      <c r="X1945" s="15" t="inlineStr">
        <is>
          <t>Power System</t>
        </is>
      </c>
      <c r="Y1945" s="15" t="inlineStr">
        <is>
          <t>Communication System</t>
        </is>
      </c>
      <c r="Z1945" s="15" t="inlineStr">
        <is>
          <t>Propulsion System</t>
        </is>
      </c>
      <c r="AA1945" s="15" t="inlineStr">
        <is>
          <t>Structural System</t>
        </is>
      </c>
      <c r="AB1945" s="15" t="inlineStr">
        <is>
          <t>Control System</t>
        </is>
      </c>
      <c r="AD1945" s="15" t="inlineStr">
        <is>
          <t>Payload</t>
        </is>
      </c>
      <c r="AE1945" s="15" t="inlineStr">
        <is>
          <t>Power System</t>
        </is>
      </c>
      <c r="AF1945" s="15" t="inlineStr">
        <is>
          <t>Communication System</t>
        </is>
      </c>
      <c r="AG1945" s="15" t="inlineStr">
        <is>
          <t>Propulsion System</t>
        </is>
      </c>
      <c r="AH1945" s="15" t="inlineStr">
        <is>
          <t>Structural System</t>
        </is>
      </c>
      <c r="AI1945" s="15" t="inlineStr">
        <is>
          <t>Control System</t>
        </is>
      </c>
      <c r="AK1945" s="15" t="inlineStr">
        <is>
          <t>Payload</t>
        </is>
      </c>
      <c r="AL1945" s="15" t="inlineStr">
        <is>
          <t>Power System</t>
        </is>
      </c>
      <c r="AM1945" s="15" t="inlineStr">
        <is>
          <t>Communication System</t>
        </is>
      </c>
      <c r="AN1945" s="15" t="inlineStr">
        <is>
          <t>Propulsion System</t>
        </is>
      </c>
      <c r="AO1945" s="15" t="inlineStr">
        <is>
          <t>Structural System</t>
        </is>
      </c>
      <c r="AP1945" s="15" t="inlineStr">
        <is>
          <t>Control System</t>
        </is>
      </c>
    </row>
    <row r="1946">
      <c r="A1946" s="3" t="inlineStr">
        <is>
          <t>Payload</t>
        </is>
      </c>
      <c r="B1946" s="8" t="n">
        <v>1</v>
      </c>
      <c r="C1946" s="8" t="n">
        <v>1</v>
      </c>
      <c r="D1946" s="8" t="n">
        <v>1</v>
      </c>
      <c r="E1946" s="8" t="n">
        <v>0</v>
      </c>
      <c r="F1946" s="8" t="n">
        <v>1</v>
      </c>
      <c r="G1946" s="8" t="n">
        <v>0</v>
      </c>
      <c r="I1946" s="8" t="n">
        <v>1</v>
      </c>
      <c r="J1946" s="8" t="n">
        <v>1</v>
      </c>
      <c r="K1946" s="8" t="n">
        <v>1</v>
      </c>
      <c r="L1946" s="8" t="n">
        <v>0</v>
      </c>
      <c r="M1946" s="8" t="n">
        <v>1</v>
      </c>
      <c r="N1946" s="8" t="n">
        <v>0</v>
      </c>
      <c r="P1946" s="8" t="n">
        <v>1</v>
      </c>
      <c r="Q1946" s="8" t="n">
        <v>1</v>
      </c>
      <c r="R1946" s="8" t="n">
        <v>1</v>
      </c>
      <c r="S1946" s="8" t="n">
        <v>0</v>
      </c>
      <c r="T1946" s="8" t="n">
        <v>1</v>
      </c>
      <c r="U1946" s="8" t="n">
        <v>0</v>
      </c>
      <c r="W1946" s="8" t="n">
        <v>1</v>
      </c>
      <c r="X1946" s="8" t="n">
        <v>1</v>
      </c>
      <c r="Y1946" s="8" t="n">
        <v>1</v>
      </c>
      <c r="Z1946" s="8" t="n">
        <v>0</v>
      </c>
      <c r="AA1946" s="8" t="n">
        <v>1</v>
      </c>
      <c r="AB1946" s="8" t="n">
        <v>0</v>
      </c>
      <c r="AD1946" s="8" t="n">
        <v>1</v>
      </c>
      <c r="AE1946" s="8" t="n">
        <v>1</v>
      </c>
      <c r="AF1946" s="8" t="n">
        <v>1</v>
      </c>
      <c r="AG1946" s="8" t="n">
        <v>0</v>
      </c>
      <c r="AH1946" s="8" t="n">
        <v>1</v>
      </c>
      <c r="AI1946" s="8" t="n">
        <v>0</v>
      </c>
      <c r="AK1946" s="8">
        <f>IF(($B$1946&lt;&gt;2)+($I$1946&lt;&gt;2)+($P$1946&lt;&gt;2)+($W$1946&lt;&gt;2)+($AD$1946&lt;&gt;2)=0,2,IF((($B$1946&lt;&gt;2)*$B$1946+($I$1946&lt;&gt;2)*$I$1946+($P$1946&lt;&gt;2)*$P$1946+($W$1946&lt;&gt;2)*$W$1946+($AD$1946&lt;&gt;2)*$AD$1946)/(($B$1946&lt;&gt;2)+($I$1946&lt;&gt;2)+($P$1946&lt;&gt;2)+($W$1946&lt;&gt;2)+($AD$1946&lt;&gt;2))&gt;=0.5,1,0))</f>
        <v/>
      </c>
      <c r="AL1946" s="8">
        <f>IF(($C$1946&lt;&gt;2)+($J$1946&lt;&gt;2)+($Q$1946&lt;&gt;2)+($X$1946&lt;&gt;2)+($AE$1946&lt;&gt;2)=0,2,IF((($C$1946&lt;&gt;2)*$C$1946+($J$1946&lt;&gt;2)*$J$1946+($Q$1946&lt;&gt;2)*$Q$1946+($X$1946&lt;&gt;2)*$X$1946+($AE$1946&lt;&gt;2)*$AE$1946)/(($C$1946&lt;&gt;2)+($J$1946&lt;&gt;2)+($Q$1946&lt;&gt;2)+($X$1946&lt;&gt;2)+($AE$1946&lt;&gt;2))&gt;=0.5,1,0))</f>
        <v/>
      </c>
      <c r="AM1946" s="8">
        <f>IF(($D$1946&lt;&gt;2)+($K$1946&lt;&gt;2)+($R$1946&lt;&gt;2)+($Y$1946&lt;&gt;2)+($AF$1946&lt;&gt;2)=0,2,IF((($D$1946&lt;&gt;2)*$D$1946+($K$1946&lt;&gt;2)*$K$1946+($R$1946&lt;&gt;2)*$R$1946+($Y$1946&lt;&gt;2)*$Y$1946+($AF$1946&lt;&gt;2)*$AF$1946)/(($D$1946&lt;&gt;2)+($K$1946&lt;&gt;2)+($R$1946&lt;&gt;2)+($Y$1946&lt;&gt;2)+($AF$1946&lt;&gt;2))&gt;=0.5,1,0))</f>
        <v/>
      </c>
      <c r="AN1946" s="8">
        <f>IF(($E$1946&lt;&gt;2)+($L$1946&lt;&gt;2)+($S$1946&lt;&gt;2)+($Z$1946&lt;&gt;2)+($AG$1946&lt;&gt;2)=0,2,IF((($E$1946&lt;&gt;2)*$E$1946+($L$1946&lt;&gt;2)*$L$1946+($S$1946&lt;&gt;2)*$S$1946+($Z$1946&lt;&gt;2)*$Z$1946+($AG$1946&lt;&gt;2)*$AG$1946)/(($E$1946&lt;&gt;2)+($L$1946&lt;&gt;2)+($S$1946&lt;&gt;2)+($Z$1946&lt;&gt;2)+($AG$1946&lt;&gt;2))&gt;=0.5,1,0))</f>
        <v/>
      </c>
      <c r="AO1946" s="8">
        <f>IF(($F$1946&lt;&gt;2)+($M$1946&lt;&gt;2)+($T$1946&lt;&gt;2)+($AA$1946&lt;&gt;2)+($AH$1946&lt;&gt;2)=0,2,IF((($F$1946&lt;&gt;2)*$F$1946+($M$1946&lt;&gt;2)*$M$1946+($T$1946&lt;&gt;2)*$T$1946+($AA$1946&lt;&gt;2)*$AA$1946+($AH$1946&lt;&gt;2)*$AH$1946)/(($F$1946&lt;&gt;2)+($M$1946&lt;&gt;2)+($T$1946&lt;&gt;2)+($AA$1946&lt;&gt;2)+($AH$1946&lt;&gt;2))&gt;=0.5,1,0))</f>
        <v/>
      </c>
      <c r="AP1946" s="8">
        <f>IF(($G$1946&lt;&gt;2)+($N$1946&lt;&gt;2)+($U$1946&lt;&gt;2)+($AB$1946&lt;&gt;2)+($AI$1946&lt;&gt;2)=0,2,IF((($G$1946&lt;&gt;2)*$G$1946+($N$1946&lt;&gt;2)*$N$1946+($U$1946&lt;&gt;2)*$U$1946+($AB$1946&lt;&gt;2)*$AB$1946+($AI$1946&lt;&gt;2)*$AI$1946)/(($G$1946&lt;&gt;2)+($N$1946&lt;&gt;2)+($U$1946&lt;&gt;2)+($AB$1946&lt;&gt;2)+($AI$1946&lt;&gt;2))&gt;=0.5,1,0))</f>
        <v/>
      </c>
      <c r="AR1946" s="16">
        <f>'Ground truth'!$B$3</f>
        <v/>
      </c>
      <c r="AS1946" s="16">
        <f>'Ground truth'!$C$3</f>
        <v/>
      </c>
      <c r="AT1946" s="16">
        <f>'Ground truth'!$D$3</f>
        <v/>
      </c>
      <c r="AU1946" s="16">
        <f>'Ground truth'!$E$3</f>
        <v/>
      </c>
      <c r="AV1946" s="16">
        <f>'Ground truth'!$F$3</f>
        <v/>
      </c>
      <c r="AW1946" s="16">
        <f>'Ground truth'!$G$3</f>
        <v/>
      </c>
    </row>
    <row r="1947">
      <c r="A1947" s="3" t="inlineStr">
        <is>
          <t>Power System</t>
        </is>
      </c>
      <c r="B1947" s="8" t="n">
        <v>1</v>
      </c>
      <c r="C1947" s="8" t="n">
        <v>1</v>
      </c>
      <c r="D1947" s="8" t="n">
        <v>1</v>
      </c>
      <c r="E1947" s="8" t="n">
        <v>0</v>
      </c>
      <c r="F1947" s="8" t="n">
        <v>1</v>
      </c>
      <c r="G1947" s="8" t="n">
        <v>1</v>
      </c>
      <c r="I1947" s="8" t="n">
        <v>1</v>
      </c>
      <c r="J1947" s="8" t="n">
        <v>1</v>
      </c>
      <c r="K1947" s="8" t="n">
        <v>1</v>
      </c>
      <c r="L1947" s="8" t="n">
        <v>0</v>
      </c>
      <c r="M1947" s="8" t="n">
        <v>1</v>
      </c>
      <c r="N1947" s="8" t="n">
        <v>1</v>
      </c>
      <c r="P1947" s="8" t="n">
        <v>1</v>
      </c>
      <c r="Q1947" s="8" t="n">
        <v>1</v>
      </c>
      <c r="R1947" s="8" t="n">
        <v>1</v>
      </c>
      <c r="S1947" s="8" t="n">
        <v>0</v>
      </c>
      <c r="T1947" s="8" t="n">
        <v>1</v>
      </c>
      <c r="U1947" s="8" t="n">
        <v>1</v>
      </c>
      <c r="W1947" s="8" t="n">
        <v>1</v>
      </c>
      <c r="X1947" s="8" t="n">
        <v>1</v>
      </c>
      <c r="Y1947" s="8" t="n">
        <v>1</v>
      </c>
      <c r="Z1947" s="8" t="n">
        <v>0</v>
      </c>
      <c r="AA1947" s="8" t="n">
        <v>1</v>
      </c>
      <c r="AB1947" s="8" t="n">
        <v>1</v>
      </c>
      <c r="AD1947" s="8" t="n">
        <v>1</v>
      </c>
      <c r="AE1947" s="8" t="n">
        <v>1</v>
      </c>
      <c r="AF1947" s="8" t="n">
        <v>1</v>
      </c>
      <c r="AG1947" s="8" t="n">
        <v>0</v>
      </c>
      <c r="AH1947" s="8" t="n">
        <v>1</v>
      </c>
      <c r="AI1947" s="8" t="n">
        <v>1</v>
      </c>
      <c r="AK1947" s="8">
        <f>IF(($B$1947&lt;&gt;2)+($I$1947&lt;&gt;2)+($P$1947&lt;&gt;2)+($W$1947&lt;&gt;2)+($AD$1947&lt;&gt;2)=0,2,IF((($B$1947&lt;&gt;2)*$B$1947+($I$1947&lt;&gt;2)*$I$1947+($P$1947&lt;&gt;2)*$P$1947+($W$1947&lt;&gt;2)*$W$1947+($AD$1947&lt;&gt;2)*$AD$1947)/(($B$1947&lt;&gt;2)+($I$1947&lt;&gt;2)+($P$1947&lt;&gt;2)+($W$1947&lt;&gt;2)+($AD$1947&lt;&gt;2))&gt;=0.5,1,0))</f>
        <v/>
      </c>
      <c r="AL1947" s="8">
        <f>IF(($C$1947&lt;&gt;2)+($J$1947&lt;&gt;2)+($Q$1947&lt;&gt;2)+($X$1947&lt;&gt;2)+($AE$1947&lt;&gt;2)=0,2,IF((($C$1947&lt;&gt;2)*$C$1947+($J$1947&lt;&gt;2)*$J$1947+($Q$1947&lt;&gt;2)*$Q$1947+($X$1947&lt;&gt;2)*$X$1947+($AE$1947&lt;&gt;2)*$AE$1947)/(($C$1947&lt;&gt;2)+($J$1947&lt;&gt;2)+($Q$1947&lt;&gt;2)+($X$1947&lt;&gt;2)+($AE$1947&lt;&gt;2))&gt;=0.5,1,0))</f>
        <v/>
      </c>
      <c r="AM1947" s="8">
        <f>IF(($D$1947&lt;&gt;2)+($K$1947&lt;&gt;2)+($R$1947&lt;&gt;2)+($Y$1947&lt;&gt;2)+($AF$1947&lt;&gt;2)=0,2,IF((($D$1947&lt;&gt;2)*$D$1947+($K$1947&lt;&gt;2)*$K$1947+($R$1947&lt;&gt;2)*$R$1947+($Y$1947&lt;&gt;2)*$Y$1947+($AF$1947&lt;&gt;2)*$AF$1947)/(($D$1947&lt;&gt;2)+($K$1947&lt;&gt;2)+($R$1947&lt;&gt;2)+($Y$1947&lt;&gt;2)+($AF$1947&lt;&gt;2))&gt;=0.5,1,0))</f>
        <v/>
      </c>
      <c r="AN1947" s="8">
        <f>IF(($E$1947&lt;&gt;2)+($L$1947&lt;&gt;2)+($S$1947&lt;&gt;2)+($Z$1947&lt;&gt;2)+($AG$1947&lt;&gt;2)=0,2,IF((($E$1947&lt;&gt;2)*$E$1947+($L$1947&lt;&gt;2)*$L$1947+($S$1947&lt;&gt;2)*$S$1947+($Z$1947&lt;&gt;2)*$Z$1947+($AG$1947&lt;&gt;2)*$AG$1947)/(($E$1947&lt;&gt;2)+($L$1947&lt;&gt;2)+($S$1947&lt;&gt;2)+($Z$1947&lt;&gt;2)+($AG$1947&lt;&gt;2))&gt;=0.5,1,0))</f>
        <v/>
      </c>
      <c r="AO1947" s="8">
        <f>IF(($F$1947&lt;&gt;2)+($M$1947&lt;&gt;2)+($T$1947&lt;&gt;2)+($AA$1947&lt;&gt;2)+($AH$1947&lt;&gt;2)=0,2,IF((($F$1947&lt;&gt;2)*$F$1947+($M$1947&lt;&gt;2)*$M$1947+($T$1947&lt;&gt;2)*$T$1947+($AA$1947&lt;&gt;2)*$AA$1947+($AH$1947&lt;&gt;2)*$AH$1947)/(($F$1947&lt;&gt;2)+($M$1947&lt;&gt;2)+($T$1947&lt;&gt;2)+($AA$1947&lt;&gt;2)+($AH$1947&lt;&gt;2))&gt;=0.5,1,0))</f>
        <v/>
      </c>
      <c r="AP1947" s="8">
        <f>IF(($G$1947&lt;&gt;2)+($N$1947&lt;&gt;2)+($U$1947&lt;&gt;2)+($AB$1947&lt;&gt;2)+($AI$1947&lt;&gt;2)=0,2,IF((($G$1947&lt;&gt;2)*$G$1947+($N$1947&lt;&gt;2)*$N$1947+($U$1947&lt;&gt;2)*$U$1947+($AB$1947&lt;&gt;2)*$AB$1947+($AI$1947&lt;&gt;2)*$AI$1947)/(($G$1947&lt;&gt;2)+($N$1947&lt;&gt;2)+($U$1947&lt;&gt;2)+($AB$1947&lt;&gt;2)+($AI$1947&lt;&gt;2))&gt;=0.5,1,0))</f>
        <v/>
      </c>
      <c r="AR1947" s="16">
        <f>'Ground truth'!$B$4</f>
        <v/>
      </c>
      <c r="AS1947" s="16">
        <f>'Ground truth'!$C$4</f>
        <v/>
      </c>
      <c r="AT1947" s="16">
        <f>'Ground truth'!$D$4</f>
        <v/>
      </c>
      <c r="AU1947" s="16">
        <f>'Ground truth'!$E$4</f>
        <v/>
      </c>
      <c r="AV1947" s="16">
        <f>'Ground truth'!$F$4</f>
        <v/>
      </c>
      <c r="AW1947" s="16">
        <f>'Ground truth'!$G$4</f>
        <v/>
      </c>
    </row>
    <row r="1948">
      <c r="A1948" s="3" t="inlineStr">
        <is>
          <t>Communication System</t>
        </is>
      </c>
      <c r="B1948" s="8" t="n">
        <v>1</v>
      </c>
      <c r="C1948" s="8" t="n">
        <v>1</v>
      </c>
      <c r="D1948" s="8" t="n">
        <v>1</v>
      </c>
      <c r="E1948" s="8" t="n">
        <v>0</v>
      </c>
      <c r="F1948" s="8" t="n">
        <v>1</v>
      </c>
      <c r="G1948" s="8" t="n">
        <v>1</v>
      </c>
      <c r="I1948" s="8" t="n">
        <v>1</v>
      </c>
      <c r="J1948" s="8" t="n">
        <v>1</v>
      </c>
      <c r="K1948" s="8" t="n">
        <v>1</v>
      </c>
      <c r="L1948" s="8" t="n">
        <v>0</v>
      </c>
      <c r="M1948" s="8" t="n">
        <v>1</v>
      </c>
      <c r="N1948" s="8" t="n">
        <v>1</v>
      </c>
      <c r="P1948" s="8" t="n">
        <v>1</v>
      </c>
      <c r="Q1948" s="8" t="n">
        <v>1</v>
      </c>
      <c r="R1948" s="8" t="n">
        <v>1</v>
      </c>
      <c r="S1948" s="8" t="n">
        <v>0</v>
      </c>
      <c r="T1948" s="8" t="n">
        <v>1</v>
      </c>
      <c r="U1948" s="8" t="n">
        <v>1</v>
      </c>
      <c r="W1948" s="8" t="n">
        <v>1</v>
      </c>
      <c r="X1948" s="8" t="n">
        <v>1</v>
      </c>
      <c r="Y1948" s="8" t="n">
        <v>1</v>
      </c>
      <c r="Z1948" s="8" t="n">
        <v>0</v>
      </c>
      <c r="AA1948" s="8" t="n">
        <v>1</v>
      </c>
      <c r="AB1948" s="8" t="n">
        <v>1</v>
      </c>
      <c r="AD1948" s="8" t="n">
        <v>1</v>
      </c>
      <c r="AE1948" s="8" t="n">
        <v>1</v>
      </c>
      <c r="AF1948" s="8" t="n">
        <v>1</v>
      </c>
      <c r="AG1948" s="8" t="n">
        <v>0</v>
      </c>
      <c r="AH1948" s="8" t="n">
        <v>1</v>
      </c>
      <c r="AI1948" s="8" t="n">
        <v>1</v>
      </c>
      <c r="AK1948" s="8">
        <f>IF(($B$1948&lt;&gt;2)+($I$1948&lt;&gt;2)+($P$1948&lt;&gt;2)+($W$1948&lt;&gt;2)+($AD$1948&lt;&gt;2)=0,2,IF((($B$1948&lt;&gt;2)*$B$1948+($I$1948&lt;&gt;2)*$I$1948+($P$1948&lt;&gt;2)*$P$1948+($W$1948&lt;&gt;2)*$W$1948+($AD$1948&lt;&gt;2)*$AD$1948)/(($B$1948&lt;&gt;2)+($I$1948&lt;&gt;2)+($P$1948&lt;&gt;2)+($W$1948&lt;&gt;2)+($AD$1948&lt;&gt;2))&gt;=0.5,1,0))</f>
        <v/>
      </c>
      <c r="AL1948" s="8">
        <f>IF(($C$1948&lt;&gt;2)+($J$1948&lt;&gt;2)+($Q$1948&lt;&gt;2)+($X$1948&lt;&gt;2)+($AE$1948&lt;&gt;2)=0,2,IF((($C$1948&lt;&gt;2)*$C$1948+($J$1948&lt;&gt;2)*$J$1948+($Q$1948&lt;&gt;2)*$Q$1948+($X$1948&lt;&gt;2)*$X$1948+($AE$1948&lt;&gt;2)*$AE$1948)/(($C$1948&lt;&gt;2)+($J$1948&lt;&gt;2)+($Q$1948&lt;&gt;2)+($X$1948&lt;&gt;2)+($AE$1948&lt;&gt;2))&gt;=0.5,1,0))</f>
        <v/>
      </c>
      <c r="AM1948" s="8">
        <f>IF(($D$1948&lt;&gt;2)+($K$1948&lt;&gt;2)+($R$1948&lt;&gt;2)+($Y$1948&lt;&gt;2)+($AF$1948&lt;&gt;2)=0,2,IF((($D$1948&lt;&gt;2)*$D$1948+($K$1948&lt;&gt;2)*$K$1948+($R$1948&lt;&gt;2)*$R$1948+($Y$1948&lt;&gt;2)*$Y$1948+($AF$1948&lt;&gt;2)*$AF$1948)/(($D$1948&lt;&gt;2)+($K$1948&lt;&gt;2)+($R$1948&lt;&gt;2)+($Y$1948&lt;&gt;2)+($AF$1948&lt;&gt;2))&gt;=0.5,1,0))</f>
        <v/>
      </c>
      <c r="AN1948" s="8">
        <f>IF(($E$1948&lt;&gt;2)+($L$1948&lt;&gt;2)+($S$1948&lt;&gt;2)+($Z$1948&lt;&gt;2)+($AG$1948&lt;&gt;2)=0,2,IF((($E$1948&lt;&gt;2)*$E$1948+($L$1948&lt;&gt;2)*$L$1948+($S$1948&lt;&gt;2)*$S$1948+($Z$1948&lt;&gt;2)*$Z$1948+($AG$1948&lt;&gt;2)*$AG$1948)/(($E$1948&lt;&gt;2)+($L$1948&lt;&gt;2)+($S$1948&lt;&gt;2)+($Z$1948&lt;&gt;2)+($AG$1948&lt;&gt;2))&gt;=0.5,1,0))</f>
        <v/>
      </c>
      <c r="AO1948" s="8">
        <f>IF(($F$1948&lt;&gt;2)+($M$1948&lt;&gt;2)+($T$1948&lt;&gt;2)+($AA$1948&lt;&gt;2)+($AH$1948&lt;&gt;2)=0,2,IF((($F$1948&lt;&gt;2)*$F$1948+($M$1948&lt;&gt;2)*$M$1948+($T$1948&lt;&gt;2)*$T$1948+($AA$1948&lt;&gt;2)*$AA$1948+($AH$1948&lt;&gt;2)*$AH$1948)/(($F$1948&lt;&gt;2)+($M$1948&lt;&gt;2)+($T$1948&lt;&gt;2)+($AA$1948&lt;&gt;2)+($AH$1948&lt;&gt;2))&gt;=0.5,1,0))</f>
        <v/>
      </c>
      <c r="AP1948" s="8">
        <f>IF(($G$1948&lt;&gt;2)+($N$1948&lt;&gt;2)+($U$1948&lt;&gt;2)+($AB$1948&lt;&gt;2)+($AI$1948&lt;&gt;2)=0,2,IF((($G$1948&lt;&gt;2)*$G$1948+($N$1948&lt;&gt;2)*$N$1948+($U$1948&lt;&gt;2)*$U$1948+($AB$1948&lt;&gt;2)*$AB$1948+($AI$1948&lt;&gt;2)*$AI$1948)/(($G$1948&lt;&gt;2)+($N$1948&lt;&gt;2)+($U$1948&lt;&gt;2)+($AB$1948&lt;&gt;2)+($AI$1948&lt;&gt;2))&gt;=0.5,1,0))</f>
        <v/>
      </c>
      <c r="AR1948" s="16">
        <f>'Ground truth'!$B$5</f>
        <v/>
      </c>
      <c r="AS1948" s="16">
        <f>'Ground truth'!$C$5</f>
        <v/>
      </c>
      <c r="AT1948" s="16">
        <f>'Ground truth'!$D$5</f>
        <v/>
      </c>
      <c r="AU1948" s="16">
        <f>'Ground truth'!$E$5</f>
        <v/>
      </c>
      <c r="AV1948" s="16">
        <f>'Ground truth'!$F$5</f>
        <v/>
      </c>
      <c r="AW1948" s="16">
        <f>'Ground truth'!$G$5</f>
        <v/>
      </c>
    </row>
    <row r="1949">
      <c r="A1949" s="3" t="inlineStr">
        <is>
          <t>Propulsion System</t>
        </is>
      </c>
      <c r="B1949" s="8" t="n">
        <v>0</v>
      </c>
      <c r="C1949" s="8" t="n">
        <v>0</v>
      </c>
      <c r="D1949" s="8" t="n">
        <v>0</v>
      </c>
      <c r="E1949" s="8" t="n">
        <v>1</v>
      </c>
      <c r="F1949" s="8" t="n">
        <v>1</v>
      </c>
      <c r="G1949" s="8" t="n">
        <v>0</v>
      </c>
      <c r="I1949" s="8" t="n">
        <v>0</v>
      </c>
      <c r="J1949" s="8" t="n">
        <v>0</v>
      </c>
      <c r="K1949" s="8" t="n">
        <v>0</v>
      </c>
      <c r="L1949" s="8" t="n">
        <v>1</v>
      </c>
      <c r="M1949" s="8" t="n">
        <v>1</v>
      </c>
      <c r="N1949" s="8" t="n">
        <v>0</v>
      </c>
      <c r="P1949" s="8" t="n">
        <v>0</v>
      </c>
      <c r="Q1949" s="8" t="n">
        <v>0</v>
      </c>
      <c r="R1949" s="8" t="n">
        <v>0</v>
      </c>
      <c r="S1949" s="8" t="n">
        <v>1</v>
      </c>
      <c r="T1949" s="8" t="n">
        <v>1</v>
      </c>
      <c r="U1949" s="8" t="n">
        <v>0</v>
      </c>
      <c r="W1949" s="8" t="n">
        <v>0</v>
      </c>
      <c r="X1949" s="8" t="n">
        <v>0</v>
      </c>
      <c r="Y1949" s="8" t="n">
        <v>0</v>
      </c>
      <c r="Z1949" s="8" t="n">
        <v>1</v>
      </c>
      <c r="AA1949" s="8" t="n">
        <v>1</v>
      </c>
      <c r="AB1949" s="8" t="n">
        <v>0</v>
      </c>
      <c r="AD1949" s="8" t="n">
        <v>0</v>
      </c>
      <c r="AE1949" s="8" t="n">
        <v>0</v>
      </c>
      <c r="AF1949" s="8" t="n">
        <v>0</v>
      </c>
      <c r="AG1949" s="8" t="n">
        <v>1</v>
      </c>
      <c r="AH1949" s="8" t="n">
        <v>1</v>
      </c>
      <c r="AI1949" s="8" t="n">
        <v>0</v>
      </c>
      <c r="AK1949" s="8">
        <f>IF(($B$1949&lt;&gt;2)+($I$1949&lt;&gt;2)+($P$1949&lt;&gt;2)+($W$1949&lt;&gt;2)+($AD$1949&lt;&gt;2)=0,2,IF((($B$1949&lt;&gt;2)*$B$1949+($I$1949&lt;&gt;2)*$I$1949+($P$1949&lt;&gt;2)*$P$1949+($W$1949&lt;&gt;2)*$W$1949+($AD$1949&lt;&gt;2)*$AD$1949)/(($B$1949&lt;&gt;2)+($I$1949&lt;&gt;2)+($P$1949&lt;&gt;2)+($W$1949&lt;&gt;2)+($AD$1949&lt;&gt;2))&gt;=0.5,1,0))</f>
        <v/>
      </c>
      <c r="AL1949" s="8">
        <f>IF(($C$1949&lt;&gt;2)+($J$1949&lt;&gt;2)+($Q$1949&lt;&gt;2)+($X$1949&lt;&gt;2)+($AE$1949&lt;&gt;2)=0,2,IF((($C$1949&lt;&gt;2)*$C$1949+($J$1949&lt;&gt;2)*$J$1949+($Q$1949&lt;&gt;2)*$Q$1949+($X$1949&lt;&gt;2)*$X$1949+($AE$1949&lt;&gt;2)*$AE$1949)/(($C$1949&lt;&gt;2)+($J$1949&lt;&gt;2)+($Q$1949&lt;&gt;2)+($X$1949&lt;&gt;2)+($AE$1949&lt;&gt;2))&gt;=0.5,1,0))</f>
        <v/>
      </c>
      <c r="AM1949" s="8">
        <f>IF(($D$1949&lt;&gt;2)+($K$1949&lt;&gt;2)+($R$1949&lt;&gt;2)+($Y$1949&lt;&gt;2)+($AF$1949&lt;&gt;2)=0,2,IF((($D$1949&lt;&gt;2)*$D$1949+($K$1949&lt;&gt;2)*$K$1949+($R$1949&lt;&gt;2)*$R$1949+($Y$1949&lt;&gt;2)*$Y$1949+($AF$1949&lt;&gt;2)*$AF$1949)/(($D$1949&lt;&gt;2)+($K$1949&lt;&gt;2)+($R$1949&lt;&gt;2)+($Y$1949&lt;&gt;2)+($AF$1949&lt;&gt;2))&gt;=0.5,1,0))</f>
        <v/>
      </c>
      <c r="AN1949" s="8">
        <f>IF(($E$1949&lt;&gt;2)+($L$1949&lt;&gt;2)+($S$1949&lt;&gt;2)+($Z$1949&lt;&gt;2)+($AG$1949&lt;&gt;2)=0,2,IF((($E$1949&lt;&gt;2)*$E$1949+($L$1949&lt;&gt;2)*$L$1949+($S$1949&lt;&gt;2)*$S$1949+($Z$1949&lt;&gt;2)*$Z$1949+($AG$1949&lt;&gt;2)*$AG$1949)/(($E$1949&lt;&gt;2)+($L$1949&lt;&gt;2)+($S$1949&lt;&gt;2)+($Z$1949&lt;&gt;2)+($AG$1949&lt;&gt;2))&gt;=0.5,1,0))</f>
        <v/>
      </c>
      <c r="AO1949" s="8">
        <f>IF(($F$1949&lt;&gt;2)+($M$1949&lt;&gt;2)+($T$1949&lt;&gt;2)+($AA$1949&lt;&gt;2)+($AH$1949&lt;&gt;2)=0,2,IF((($F$1949&lt;&gt;2)*$F$1949+($M$1949&lt;&gt;2)*$M$1949+($T$1949&lt;&gt;2)*$T$1949+($AA$1949&lt;&gt;2)*$AA$1949+($AH$1949&lt;&gt;2)*$AH$1949)/(($F$1949&lt;&gt;2)+($M$1949&lt;&gt;2)+($T$1949&lt;&gt;2)+($AA$1949&lt;&gt;2)+($AH$1949&lt;&gt;2))&gt;=0.5,1,0))</f>
        <v/>
      </c>
      <c r="AP1949" s="8">
        <f>IF(($G$1949&lt;&gt;2)+($N$1949&lt;&gt;2)+($U$1949&lt;&gt;2)+($AB$1949&lt;&gt;2)+($AI$1949&lt;&gt;2)=0,2,IF((($G$1949&lt;&gt;2)*$G$1949+($N$1949&lt;&gt;2)*$N$1949+($U$1949&lt;&gt;2)*$U$1949+($AB$1949&lt;&gt;2)*$AB$1949+($AI$1949&lt;&gt;2)*$AI$1949)/(($G$1949&lt;&gt;2)+($N$1949&lt;&gt;2)+($U$1949&lt;&gt;2)+($AB$1949&lt;&gt;2)+($AI$1949&lt;&gt;2))&gt;=0.5,1,0))</f>
        <v/>
      </c>
      <c r="AR1949" s="16">
        <f>'Ground truth'!$B$6</f>
        <v/>
      </c>
      <c r="AS1949" s="16">
        <f>'Ground truth'!$C$6</f>
        <v/>
      </c>
      <c r="AT1949" s="16">
        <f>'Ground truth'!$D$6</f>
        <v/>
      </c>
      <c r="AU1949" s="16">
        <f>'Ground truth'!$E$6</f>
        <v/>
      </c>
      <c r="AV1949" s="16">
        <f>'Ground truth'!$F$6</f>
        <v/>
      </c>
      <c r="AW1949" s="16">
        <f>'Ground truth'!$G$6</f>
        <v/>
      </c>
    </row>
    <row r="1950">
      <c r="A1950" s="3" t="inlineStr">
        <is>
          <t>Structural System</t>
        </is>
      </c>
      <c r="B1950" s="8" t="n">
        <v>1</v>
      </c>
      <c r="C1950" s="8" t="n">
        <v>1</v>
      </c>
      <c r="D1950" s="8" t="n">
        <v>1</v>
      </c>
      <c r="E1950" s="8" t="n">
        <v>1</v>
      </c>
      <c r="F1950" s="8" t="n">
        <v>1</v>
      </c>
      <c r="G1950" s="8" t="n">
        <v>1</v>
      </c>
      <c r="I1950" s="8" t="n">
        <v>1</v>
      </c>
      <c r="J1950" s="8" t="n">
        <v>1</v>
      </c>
      <c r="K1950" s="8" t="n">
        <v>1</v>
      </c>
      <c r="L1950" s="8" t="n">
        <v>1</v>
      </c>
      <c r="M1950" s="8" t="n">
        <v>1</v>
      </c>
      <c r="N1950" s="8" t="n">
        <v>1</v>
      </c>
      <c r="P1950" s="8" t="n">
        <v>1</v>
      </c>
      <c r="Q1950" s="8" t="n">
        <v>1</v>
      </c>
      <c r="R1950" s="8" t="n">
        <v>1</v>
      </c>
      <c r="S1950" s="8" t="n">
        <v>1</v>
      </c>
      <c r="T1950" s="8" t="n">
        <v>1</v>
      </c>
      <c r="U1950" s="8" t="n">
        <v>1</v>
      </c>
      <c r="W1950" s="8" t="n">
        <v>1</v>
      </c>
      <c r="X1950" s="8" t="n">
        <v>1</v>
      </c>
      <c r="Y1950" s="8" t="n">
        <v>1</v>
      </c>
      <c r="Z1950" s="8" t="n">
        <v>1</v>
      </c>
      <c r="AA1950" s="8" t="n">
        <v>1</v>
      </c>
      <c r="AB1950" s="8" t="n">
        <v>1</v>
      </c>
      <c r="AD1950" s="8" t="n">
        <v>1</v>
      </c>
      <c r="AE1950" s="8" t="n">
        <v>1</v>
      </c>
      <c r="AF1950" s="8" t="n">
        <v>1</v>
      </c>
      <c r="AG1950" s="8" t="n">
        <v>1</v>
      </c>
      <c r="AH1950" s="8" t="n">
        <v>1</v>
      </c>
      <c r="AI1950" s="8" t="n">
        <v>1</v>
      </c>
      <c r="AK1950" s="8">
        <f>IF(($B$1950&lt;&gt;2)+($I$1950&lt;&gt;2)+($P$1950&lt;&gt;2)+($W$1950&lt;&gt;2)+($AD$1950&lt;&gt;2)=0,2,IF((($B$1950&lt;&gt;2)*$B$1950+($I$1950&lt;&gt;2)*$I$1950+($P$1950&lt;&gt;2)*$P$1950+($W$1950&lt;&gt;2)*$W$1950+($AD$1950&lt;&gt;2)*$AD$1950)/(($B$1950&lt;&gt;2)+($I$1950&lt;&gt;2)+($P$1950&lt;&gt;2)+($W$1950&lt;&gt;2)+($AD$1950&lt;&gt;2))&gt;=0.5,1,0))</f>
        <v/>
      </c>
      <c r="AL1950" s="8">
        <f>IF(($C$1950&lt;&gt;2)+($J$1950&lt;&gt;2)+($Q$1950&lt;&gt;2)+($X$1950&lt;&gt;2)+($AE$1950&lt;&gt;2)=0,2,IF((($C$1950&lt;&gt;2)*$C$1950+($J$1950&lt;&gt;2)*$J$1950+($Q$1950&lt;&gt;2)*$Q$1950+($X$1950&lt;&gt;2)*$X$1950+($AE$1950&lt;&gt;2)*$AE$1950)/(($C$1950&lt;&gt;2)+($J$1950&lt;&gt;2)+($Q$1950&lt;&gt;2)+($X$1950&lt;&gt;2)+($AE$1950&lt;&gt;2))&gt;=0.5,1,0))</f>
        <v/>
      </c>
      <c r="AM1950" s="8">
        <f>IF(($D$1950&lt;&gt;2)+($K$1950&lt;&gt;2)+($R$1950&lt;&gt;2)+($Y$1950&lt;&gt;2)+($AF$1950&lt;&gt;2)=0,2,IF((($D$1950&lt;&gt;2)*$D$1950+($K$1950&lt;&gt;2)*$K$1950+($R$1950&lt;&gt;2)*$R$1950+($Y$1950&lt;&gt;2)*$Y$1950+($AF$1950&lt;&gt;2)*$AF$1950)/(($D$1950&lt;&gt;2)+($K$1950&lt;&gt;2)+($R$1950&lt;&gt;2)+($Y$1950&lt;&gt;2)+($AF$1950&lt;&gt;2))&gt;=0.5,1,0))</f>
        <v/>
      </c>
      <c r="AN1950" s="8">
        <f>IF(($E$1950&lt;&gt;2)+($L$1950&lt;&gt;2)+($S$1950&lt;&gt;2)+($Z$1950&lt;&gt;2)+($AG$1950&lt;&gt;2)=0,2,IF((($E$1950&lt;&gt;2)*$E$1950+($L$1950&lt;&gt;2)*$L$1950+($S$1950&lt;&gt;2)*$S$1950+($Z$1950&lt;&gt;2)*$Z$1950+($AG$1950&lt;&gt;2)*$AG$1950)/(($E$1950&lt;&gt;2)+($L$1950&lt;&gt;2)+($S$1950&lt;&gt;2)+($Z$1950&lt;&gt;2)+($AG$1950&lt;&gt;2))&gt;=0.5,1,0))</f>
        <v/>
      </c>
      <c r="AO1950" s="8">
        <f>IF(($F$1950&lt;&gt;2)+($M$1950&lt;&gt;2)+($T$1950&lt;&gt;2)+($AA$1950&lt;&gt;2)+($AH$1950&lt;&gt;2)=0,2,IF((($F$1950&lt;&gt;2)*$F$1950+($M$1950&lt;&gt;2)*$M$1950+($T$1950&lt;&gt;2)*$T$1950+($AA$1950&lt;&gt;2)*$AA$1950+($AH$1950&lt;&gt;2)*$AH$1950)/(($F$1950&lt;&gt;2)+($M$1950&lt;&gt;2)+($T$1950&lt;&gt;2)+($AA$1950&lt;&gt;2)+($AH$1950&lt;&gt;2))&gt;=0.5,1,0))</f>
        <v/>
      </c>
      <c r="AP1950" s="8">
        <f>IF(($G$1950&lt;&gt;2)+($N$1950&lt;&gt;2)+($U$1950&lt;&gt;2)+($AB$1950&lt;&gt;2)+($AI$1950&lt;&gt;2)=0,2,IF((($G$1950&lt;&gt;2)*$G$1950+($N$1950&lt;&gt;2)*$N$1950+($U$1950&lt;&gt;2)*$U$1950+($AB$1950&lt;&gt;2)*$AB$1950+($AI$1950&lt;&gt;2)*$AI$1950)/(($G$1950&lt;&gt;2)+($N$1950&lt;&gt;2)+($U$1950&lt;&gt;2)+($AB$1950&lt;&gt;2)+($AI$1950&lt;&gt;2))&gt;=0.5,1,0))</f>
        <v/>
      </c>
      <c r="AR1950" s="16">
        <f>'Ground truth'!$B$7</f>
        <v/>
      </c>
      <c r="AS1950" s="16">
        <f>'Ground truth'!$C$7</f>
        <v/>
      </c>
      <c r="AT1950" s="16">
        <f>'Ground truth'!$D$7</f>
        <v/>
      </c>
      <c r="AU1950" s="16">
        <f>'Ground truth'!$E$7</f>
        <v/>
      </c>
      <c r="AV1950" s="16">
        <f>'Ground truth'!$F$7</f>
        <v/>
      </c>
      <c r="AW1950" s="16">
        <f>'Ground truth'!$G$7</f>
        <v/>
      </c>
    </row>
    <row r="1951">
      <c r="A1951" s="3" t="inlineStr">
        <is>
          <t>Control System</t>
        </is>
      </c>
      <c r="B1951" s="8" t="n">
        <v>0</v>
      </c>
      <c r="C1951" s="8" t="n">
        <v>1</v>
      </c>
      <c r="D1951" s="8" t="n">
        <v>1</v>
      </c>
      <c r="E1951" s="8" t="n">
        <v>0</v>
      </c>
      <c r="F1951" s="8" t="n">
        <v>1</v>
      </c>
      <c r="G1951" s="8" t="n">
        <v>1</v>
      </c>
      <c r="I1951" s="8" t="n">
        <v>0</v>
      </c>
      <c r="J1951" s="8" t="n">
        <v>1</v>
      </c>
      <c r="K1951" s="8" t="n">
        <v>1</v>
      </c>
      <c r="L1951" s="8" t="n">
        <v>0</v>
      </c>
      <c r="M1951" s="8" t="n">
        <v>1</v>
      </c>
      <c r="N1951" s="8" t="n">
        <v>1</v>
      </c>
      <c r="P1951" s="8" t="n">
        <v>0</v>
      </c>
      <c r="Q1951" s="8" t="n">
        <v>1</v>
      </c>
      <c r="R1951" s="8" t="n">
        <v>1</v>
      </c>
      <c r="S1951" s="8" t="n">
        <v>0</v>
      </c>
      <c r="T1951" s="8" t="n">
        <v>1</v>
      </c>
      <c r="U1951" s="8" t="n">
        <v>1</v>
      </c>
      <c r="W1951" s="8" t="n">
        <v>0</v>
      </c>
      <c r="X1951" s="8" t="n">
        <v>1</v>
      </c>
      <c r="Y1951" s="8" t="n">
        <v>1</v>
      </c>
      <c r="Z1951" s="8" t="n">
        <v>0</v>
      </c>
      <c r="AA1951" s="8" t="n">
        <v>1</v>
      </c>
      <c r="AB1951" s="8" t="n">
        <v>1</v>
      </c>
      <c r="AD1951" s="8" t="n">
        <v>0</v>
      </c>
      <c r="AE1951" s="8" t="n">
        <v>1</v>
      </c>
      <c r="AF1951" s="8" t="n">
        <v>1</v>
      </c>
      <c r="AG1951" s="8" t="n">
        <v>0</v>
      </c>
      <c r="AH1951" s="8" t="n">
        <v>1</v>
      </c>
      <c r="AI1951" s="8" t="n">
        <v>1</v>
      </c>
      <c r="AK1951" s="8">
        <f>IF(($B$1951&lt;&gt;2)+($I$1951&lt;&gt;2)+($P$1951&lt;&gt;2)+($W$1951&lt;&gt;2)+($AD$1951&lt;&gt;2)=0,2,IF((($B$1951&lt;&gt;2)*$B$1951+($I$1951&lt;&gt;2)*$I$1951+($P$1951&lt;&gt;2)*$P$1951+($W$1951&lt;&gt;2)*$W$1951+($AD$1951&lt;&gt;2)*$AD$1951)/(($B$1951&lt;&gt;2)+($I$1951&lt;&gt;2)+($P$1951&lt;&gt;2)+($W$1951&lt;&gt;2)+($AD$1951&lt;&gt;2))&gt;=0.5,1,0))</f>
        <v/>
      </c>
      <c r="AL1951" s="8">
        <f>IF(($C$1951&lt;&gt;2)+($J$1951&lt;&gt;2)+($Q$1951&lt;&gt;2)+($X$1951&lt;&gt;2)+($AE$1951&lt;&gt;2)=0,2,IF((($C$1951&lt;&gt;2)*$C$1951+($J$1951&lt;&gt;2)*$J$1951+($Q$1951&lt;&gt;2)*$Q$1951+($X$1951&lt;&gt;2)*$X$1951+($AE$1951&lt;&gt;2)*$AE$1951)/(($C$1951&lt;&gt;2)+($J$1951&lt;&gt;2)+($Q$1951&lt;&gt;2)+($X$1951&lt;&gt;2)+($AE$1951&lt;&gt;2))&gt;=0.5,1,0))</f>
        <v/>
      </c>
      <c r="AM1951" s="8">
        <f>IF(($D$1951&lt;&gt;2)+($K$1951&lt;&gt;2)+($R$1951&lt;&gt;2)+($Y$1951&lt;&gt;2)+($AF$1951&lt;&gt;2)=0,2,IF((($D$1951&lt;&gt;2)*$D$1951+($K$1951&lt;&gt;2)*$K$1951+($R$1951&lt;&gt;2)*$R$1951+($Y$1951&lt;&gt;2)*$Y$1951+($AF$1951&lt;&gt;2)*$AF$1951)/(($D$1951&lt;&gt;2)+($K$1951&lt;&gt;2)+($R$1951&lt;&gt;2)+($Y$1951&lt;&gt;2)+($AF$1951&lt;&gt;2))&gt;=0.5,1,0))</f>
        <v/>
      </c>
      <c r="AN1951" s="8">
        <f>IF(($E$1951&lt;&gt;2)+($L$1951&lt;&gt;2)+($S$1951&lt;&gt;2)+($Z$1951&lt;&gt;2)+($AG$1951&lt;&gt;2)=0,2,IF((($E$1951&lt;&gt;2)*$E$1951+($L$1951&lt;&gt;2)*$L$1951+($S$1951&lt;&gt;2)*$S$1951+($Z$1951&lt;&gt;2)*$Z$1951+($AG$1951&lt;&gt;2)*$AG$1951)/(($E$1951&lt;&gt;2)+($L$1951&lt;&gt;2)+($S$1951&lt;&gt;2)+($Z$1951&lt;&gt;2)+($AG$1951&lt;&gt;2))&gt;=0.5,1,0))</f>
        <v/>
      </c>
      <c r="AO1951" s="8">
        <f>IF(($F$1951&lt;&gt;2)+($M$1951&lt;&gt;2)+($T$1951&lt;&gt;2)+($AA$1951&lt;&gt;2)+($AH$1951&lt;&gt;2)=0,2,IF((($F$1951&lt;&gt;2)*$F$1951+($M$1951&lt;&gt;2)*$M$1951+($T$1951&lt;&gt;2)*$T$1951+($AA$1951&lt;&gt;2)*$AA$1951+($AH$1951&lt;&gt;2)*$AH$1951)/(($F$1951&lt;&gt;2)+($M$1951&lt;&gt;2)+($T$1951&lt;&gt;2)+($AA$1951&lt;&gt;2)+($AH$1951&lt;&gt;2))&gt;=0.5,1,0))</f>
        <v/>
      </c>
      <c r="AP1951" s="8">
        <f>IF(($G$1951&lt;&gt;2)+($N$1951&lt;&gt;2)+($U$1951&lt;&gt;2)+($AB$1951&lt;&gt;2)+($AI$1951&lt;&gt;2)=0,2,IF((($G$1951&lt;&gt;2)*$G$1951+($N$1951&lt;&gt;2)*$N$1951+($U$1951&lt;&gt;2)*$U$1951+($AB$1951&lt;&gt;2)*$AB$1951+($AI$1951&lt;&gt;2)*$AI$1951)/(($G$1951&lt;&gt;2)+($N$1951&lt;&gt;2)+($U$1951&lt;&gt;2)+($AB$1951&lt;&gt;2)+($AI$1951&lt;&gt;2))&gt;=0.5,1,0))</f>
        <v/>
      </c>
      <c r="AR1951" s="16">
        <f>'Ground truth'!$B$8</f>
        <v/>
      </c>
      <c r="AS1951" s="16">
        <f>'Ground truth'!$C$8</f>
        <v/>
      </c>
      <c r="AT1951" s="16">
        <f>'Ground truth'!$D$8</f>
        <v/>
      </c>
      <c r="AU1951" s="16">
        <f>'Ground truth'!$E$8</f>
        <v/>
      </c>
      <c r="AV1951" s="16">
        <f>'Ground truth'!$F$8</f>
        <v/>
      </c>
      <c r="AW1951" s="16">
        <f>'Ground truth'!$G$8</f>
        <v/>
      </c>
    </row>
    <row r="1953">
      <c r="A1953" s="17" t="inlineStr">
        <is>
          <t>metrics — confident-only (unsure excluded from denominators)</t>
        </is>
      </c>
      <c r="B1953" s="10" t="inlineStr">
        <is>
          <t>run 1</t>
        </is>
      </c>
      <c r="C1953" s="10" t="inlineStr">
        <is>
          <t>run 2</t>
        </is>
      </c>
      <c r="D1953" s="10" t="inlineStr">
        <is>
          <t>run 3</t>
        </is>
      </c>
      <c r="E1953" s="10" t="inlineStr">
        <is>
          <t>run 4</t>
        </is>
      </c>
      <c r="F1953" s="10" t="inlineStr">
        <is>
          <t>run 5</t>
        </is>
      </c>
      <c r="G1953" s="10" t="inlineStr">
        <is>
          <t>avg-matrix</t>
        </is>
      </c>
      <c r="H1953" s="10" t="inlineStr">
        <is>
          <t>mean</t>
        </is>
      </c>
      <c r="I1953" s="10" t="inlineStr">
        <is>
          <t>std (pop.)</t>
        </is>
      </c>
      <c r="J1953" s="17" t="inlineStr">
        <is>
          <t>notes</t>
        </is>
      </c>
    </row>
    <row r="1954">
      <c r="A1954" s="7" t="inlineStr">
        <is>
          <t>TP</t>
        </is>
      </c>
      <c r="B1954" s="7">
        <f>SUMPRODUCT(($B$1946:$G$1951=1)*('Ground truth'!$B$3:$G$8=1))</f>
        <v/>
      </c>
      <c r="C1954" s="7">
        <f>SUMPRODUCT(($I$1946:$N$1951=1)*('Ground truth'!$B$3:$G$8=1))</f>
        <v/>
      </c>
      <c r="D1954" s="7">
        <f>SUMPRODUCT(($P$1946:$U$1951=1)*('Ground truth'!$B$3:$G$8=1))</f>
        <v/>
      </c>
      <c r="E1954" s="7">
        <f>SUMPRODUCT(($W$1946:$AB$1951=1)*('Ground truth'!$B$3:$G$8=1))</f>
        <v/>
      </c>
      <c r="F1954" s="7">
        <f>SUMPRODUCT(($AD$1946:$AI$1951=1)*('Ground truth'!$B$3:$G$8=1))</f>
        <v/>
      </c>
      <c r="G1954" s="7">
        <f>SUMPRODUCT(($AK$1946:$AP$1951=1)*('Ground truth'!$B$3:$G$8=1))</f>
        <v/>
      </c>
      <c r="H1954" s="12">
        <f>AVERAGE($B$1954:$F$1954)</f>
        <v/>
      </c>
      <c r="I1954" s="12">
        <f>STDEV.P($B$1954:$F$1954)</f>
        <v/>
      </c>
    </row>
    <row r="1955">
      <c r="A1955" s="7" t="inlineStr">
        <is>
          <t>TN</t>
        </is>
      </c>
      <c r="B1955" s="7">
        <f>SUMPRODUCT(($B$1946:$G$1951=0)*('Ground truth'!$B$3:$G$8=0))</f>
        <v/>
      </c>
      <c r="C1955" s="7">
        <f>SUMPRODUCT(($I$1946:$N$1951=0)*('Ground truth'!$B$3:$G$8=0))</f>
        <v/>
      </c>
      <c r="D1955" s="7">
        <f>SUMPRODUCT(($P$1946:$U$1951=0)*('Ground truth'!$B$3:$G$8=0))</f>
        <v/>
      </c>
      <c r="E1955" s="7">
        <f>SUMPRODUCT(($W$1946:$AB$1951=0)*('Ground truth'!$B$3:$G$8=0))</f>
        <v/>
      </c>
      <c r="F1955" s="7">
        <f>SUMPRODUCT(($AD$1946:$AI$1951=0)*('Ground truth'!$B$3:$G$8=0))</f>
        <v/>
      </c>
      <c r="G1955" s="7">
        <f>SUMPRODUCT(($AK$1946:$AP$1951=0)*('Ground truth'!$B$3:$G$8=0))</f>
        <v/>
      </c>
      <c r="H1955" s="12">
        <f>AVERAGE($B$1955:$F$1955)</f>
        <v/>
      </c>
      <c r="I1955" s="12">
        <f>STDEV.P($B$1955:$F$1955)</f>
        <v/>
      </c>
    </row>
    <row r="1956">
      <c r="A1956" s="7" t="inlineStr">
        <is>
          <t>FP</t>
        </is>
      </c>
      <c r="B1956" s="7">
        <f>SUMPRODUCT(($B$1946:$G$1951=1)*('Ground truth'!$B$3:$G$8=0))</f>
        <v/>
      </c>
      <c r="C1956" s="7">
        <f>SUMPRODUCT(($I$1946:$N$1951=1)*('Ground truth'!$B$3:$G$8=0))</f>
        <v/>
      </c>
      <c r="D1956" s="7">
        <f>SUMPRODUCT(($P$1946:$U$1951=1)*('Ground truth'!$B$3:$G$8=0))</f>
        <v/>
      </c>
      <c r="E1956" s="7">
        <f>SUMPRODUCT(($W$1946:$AB$1951=1)*('Ground truth'!$B$3:$G$8=0))</f>
        <v/>
      </c>
      <c r="F1956" s="7">
        <f>SUMPRODUCT(($AD$1946:$AI$1951=1)*('Ground truth'!$B$3:$G$8=0))</f>
        <v/>
      </c>
      <c r="G1956" s="7">
        <f>SUMPRODUCT(($AK$1946:$AP$1951=1)*('Ground truth'!$B$3:$G$8=0))</f>
        <v/>
      </c>
      <c r="H1956" s="12">
        <f>AVERAGE($B$1956:$F$1956)</f>
        <v/>
      </c>
      <c r="I1956" s="12">
        <f>STDEV.P($B$1956:$F$1956)</f>
        <v/>
      </c>
    </row>
    <row r="1957">
      <c r="A1957" s="7" t="inlineStr">
        <is>
          <t>FN</t>
        </is>
      </c>
      <c r="B1957" s="7">
        <f>SUMPRODUCT(($B$1946:$G$1951=0)*('Ground truth'!$B$3:$G$8=1))</f>
        <v/>
      </c>
      <c r="C1957" s="7">
        <f>SUMPRODUCT(($I$1946:$N$1951=0)*('Ground truth'!$B$3:$G$8=1))</f>
        <v/>
      </c>
      <c r="D1957" s="7">
        <f>SUMPRODUCT(($P$1946:$U$1951=0)*('Ground truth'!$B$3:$G$8=1))</f>
        <v/>
      </c>
      <c r="E1957" s="7">
        <f>SUMPRODUCT(($W$1946:$AB$1951=0)*('Ground truth'!$B$3:$G$8=1))</f>
        <v/>
      </c>
      <c r="F1957" s="7">
        <f>SUMPRODUCT(($AD$1946:$AI$1951=0)*('Ground truth'!$B$3:$G$8=1))</f>
        <v/>
      </c>
      <c r="G1957" s="7">
        <f>SUMPRODUCT(($AK$1946:$AP$1951=0)*('Ground truth'!$B$3:$G$8=1))</f>
        <v/>
      </c>
      <c r="H1957" s="12">
        <f>AVERAGE($B$1957:$F$1957)</f>
        <v/>
      </c>
      <c r="I1957" s="12">
        <f>STDEV.P($B$1957:$F$1957)</f>
        <v/>
      </c>
    </row>
    <row r="1958">
      <c r="A1958" s="4" t="inlineStr">
        <is>
          <t>Precision</t>
        </is>
      </c>
      <c r="B1958" s="12">
        <f>IFERROR($B$1954/($B$1954+$B$1956),0)</f>
        <v/>
      </c>
      <c r="C1958" s="12">
        <f>IFERROR($C$1954/($C$1954+$C$1956),0)</f>
        <v/>
      </c>
      <c r="D1958" s="12">
        <f>IFERROR($D$1954/($D$1954+$D$1956),0)</f>
        <v/>
      </c>
      <c r="E1958" s="12">
        <f>IFERROR($E$1954/($E$1954+$E$1956),0)</f>
        <v/>
      </c>
      <c r="F1958" s="12">
        <f>IFERROR($F$1954/($F$1954+$F$1956),0)</f>
        <v/>
      </c>
      <c r="G1958" s="12">
        <f>IFERROR($G$1954/($G$1954+$G$1956),0)</f>
        <v/>
      </c>
      <c r="H1958" s="18">
        <f>AVERAGE($B$1958:$F$1958)</f>
        <v/>
      </c>
      <c r="I1958" s="18">
        <f>STDEV.P($B$1958:$F$1958)</f>
        <v/>
      </c>
    </row>
    <row r="1959">
      <c r="A1959" s="4" t="inlineStr">
        <is>
          <t>Recall</t>
        </is>
      </c>
      <c r="B1959" s="12">
        <f>IFERROR($B$1954/($B$1954+$B$1957),0)</f>
        <v/>
      </c>
      <c r="C1959" s="12">
        <f>IFERROR($C$1954/($C$1954+$C$1957),0)</f>
        <v/>
      </c>
      <c r="D1959" s="12">
        <f>IFERROR($D$1954/($D$1954+$D$1957),0)</f>
        <v/>
      </c>
      <c r="E1959" s="12">
        <f>IFERROR($E$1954/($E$1954+$E$1957),0)</f>
        <v/>
      </c>
      <c r="F1959" s="12">
        <f>IFERROR($F$1954/($F$1954+$F$1957),0)</f>
        <v/>
      </c>
      <c r="G1959" s="12">
        <f>IFERROR($G$1954/($G$1954+$G$1957),0)</f>
        <v/>
      </c>
      <c r="H1959" s="18">
        <f>AVERAGE($B$1959:$F$1959)</f>
        <v/>
      </c>
      <c r="I1959" s="18">
        <f>STDEV.P($B$1959:$F$1959)</f>
        <v/>
      </c>
    </row>
    <row r="1960">
      <c r="A1960" s="4" t="inlineStr">
        <is>
          <t>F1</t>
        </is>
      </c>
      <c r="B1960" s="12">
        <f>IFERROR(2*$B$1958*$B$1959/($B$1958+$B$1959),0)</f>
        <v/>
      </c>
      <c r="C1960" s="12">
        <f>IFERROR(2*$C$1958*$C$1959/($C$1958+$C$1959),0)</f>
        <v/>
      </c>
      <c r="D1960" s="12">
        <f>IFERROR(2*$D$1958*$D$1959/($D$1958+$D$1959),0)</f>
        <v/>
      </c>
      <c r="E1960" s="12">
        <f>IFERROR(2*$E$1958*$E$1959/($E$1958+$E$1959),0)</f>
        <v/>
      </c>
      <c r="F1960" s="12">
        <f>IFERROR(2*$F$1958*$F$1959/($F$1958+$F$1959),0)</f>
        <v/>
      </c>
      <c r="G1960" s="12">
        <f>IFERROR(2*$G$1958*$G$1959/($G$1958+$G$1959),0)</f>
        <v/>
      </c>
      <c r="H1960" s="18">
        <f>AVERAGE($B$1960:$F$1960)</f>
        <v/>
      </c>
      <c r="I1960" s="18">
        <f>STDEV.P($B$1960:$F$1960)</f>
        <v/>
      </c>
    </row>
    <row r="1961">
      <c r="A1961" s="4" t="inlineStr">
        <is>
          <t>Accuracy</t>
        </is>
      </c>
      <c r="B1961" s="12">
        <f>IFERROR(($B$1954+$B$1955)/($B$1954+$B$1955+$B$1956+$B$1957),0)</f>
        <v/>
      </c>
      <c r="C1961" s="12">
        <f>IFERROR(($C$1954+$C$1955)/($C$1954+$C$1955+$C$1956+$C$1957),0)</f>
        <v/>
      </c>
      <c r="D1961" s="12">
        <f>IFERROR(($D$1954+$D$1955)/($D$1954+$D$1955+$D$1956+$D$1957),0)</f>
        <v/>
      </c>
      <c r="E1961" s="12">
        <f>IFERROR(($E$1954+$E$1955)/($E$1954+$E$1955+$E$1956+$E$1957),0)</f>
        <v/>
      </c>
      <c r="F1961" s="12">
        <f>IFERROR(($F$1954+$F$1955)/($F$1954+$F$1955+$F$1956+$F$1957),0)</f>
        <v/>
      </c>
      <c r="G1961" s="12">
        <f>IFERROR(($G$1954+$G$1955)/($G$1954+$G$1955+$G$1956+$G$1957),0)</f>
        <v/>
      </c>
      <c r="H1961" s="18">
        <f>AVERAGE($B$1961:$F$1961)</f>
        <v/>
      </c>
      <c r="I1961" s="18">
        <f>STDEV.P($B$1961:$F$1961)</f>
        <v/>
      </c>
    </row>
    <row r="1962">
      <c r="A1962" s="4" t="inlineStr">
        <is>
          <t>Edit distance</t>
        </is>
      </c>
      <c r="B1962" s="12">
        <f>SUMPRODUCT(ABS('Ground truth'!$B$3:$G$8-$B$1946:$G$1951))</f>
        <v/>
      </c>
      <c r="C1962" s="12">
        <f>SUMPRODUCT(ABS('Ground truth'!$B$3:$G$8-$I$1946:$N$1951))</f>
        <v/>
      </c>
      <c r="D1962" s="12">
        <f>SUMPRODUCT(ABS('Ground truth'!$B$3:$G$8-$P$1946:$U$1951))</f>
        <v/>
      </c>
      <c r="E1962" s="12">
        <f>SUMPRODUCT(ABS('Ground truth'!$B$3:$G$8-$W$1946:$AB$1951))</f>
        <v/>
      </c>
      <c r="F1962" s="12">
        <f>SUMPRODUCT(ABS('Ground truth'!$B$3:$G$8-$AD$1946:$AI$1951))</f>
        <v/>
      </c>
      <c r="G1962" s="12">
        <f>SUMPRODUCT(ABS('Ground truth'!$B$3:$G$8-$AK$1946:$AP$1951))</f>
        <v/>
      </c>
      <c r="H1962" s="18">
        <f>AVERAGE($B$1962:$F$1962)</f>
        <v/>
      </c>
      <c r="I1962" s="18">
        <f>STDEV.P($B$1962:$F$1962)</f>
        <v/>
      </c>
    </row>
    <row r="1963">
      <c r="A1963" s="4" t="inlineStr">
        <is>
          <t>Spectral distance</t>
        </is>
      </c>
      <c r="B1963" s="12">
        <f>SQRT(SUMPRODUCT(('Ground truth'!$J$3:$J$8-$B$1973:$B$1978)^2))</f>
        <v/>
      </c>
      <c r="C1963" s="12">
        <f>SQRT(SUMPRODUCT(('Ground truth'!$J$3:$J$8-$C$1973:$C$1978)^2))</f>
        <v/>
      </c>
      <c r="D1963" s="12">
        <f>SQRT(SUMPRODUCT(('Ground truth'!$J$3:$J$8-$D$1973:$D$1978)^2))</f>
        <v/>
      </c>
      <c r="E1963" s="12">
        <f>SQRT(SUMPRODUCT(('Ground truth'!$J$3:$J$8-$E$1973:$E$1978)^2))</f>
        <v/>
      </c>
      <c r="F1963" s="12">
        <f>SQRT(SUMPRODUCT(('Ground truth'!$J$3:$J$8-$F$1973:$F$1978)^2))</f>
        <v/>
      </c>
      <c r="G1963" s="12">
        <f>SQRT(SUMPRODUCT(('Ground truth'!$J$3:$J$8-$G$1973:$G$1978)^2))</f>
        <v/>
      </c>
      <c r="H1963" s="18">
        <f>AVERAGE($B$1963:$F$1963)</f>
        <v/>
      </c>
      <c r="I1963" s="18">
        <f>STDEV.P($B$1963:$F$1963)</f>
        <v/>
      </c>
    </row>
    <row r="1964">
      <c r="A1964" s="4" t="inlineStr">
        <is>
          <t>Unsure cells</t>
        </is>
      </c>
      <c r="B1964" s="7">
        <f>COUNTIF($B$1946:$G$1951,2)</f>
        <v/>
      </c>
      <c r="C1964" s="7">
        <f>COUNTIF($I$1946:$N$1951,2)</f>
        <v/>
      </c>
      <c r="D1964" s="7">
        <f>COUNTIF($P$1946:$U$1951,2)</f>
        <v/>
      </c>
      <c r="E1964" s="7">
        <f>COUNTIF($W$1946:$AB$1951,2)</f>
        <v/>
      </c>
      <c r="F1964" s="7">
        <f>COUNTIF($AD$1946:$AI$1951,2)</f>
        <v/>
      </c>
      <c r="G1964" s="7">
        <f>COUNTIF($AK$1946:$AP$1951,2)</f>
        <v/>
      </c>
      <c r="H1964" s="12">
        <f>AVERAGE($B$1964:$F$1964)</f>
        <v/>
      </c>
      <c r="I1964" s="12">
        <f>STDEV.P($B$1964:$F$1964)</f>
        <v/>
      </c>
    </row>
    <row r="1965">
      <c r="A1965" s="3" t="inlineStr">
        <is>
          <t>eigenvalues (real part, numpy order; pasted)</t>
        </is>
      </c>
    </row>
    <row r="1966">
      <c r="A1966" s="3" t="inlineStr">
        <is>
          <t xml:space="preserve">  λ1</t>
        </is>
      </c>
      <c r="B1966" s="19" t="n">
        <v>4.710452360906071</v>
      </c>
      <c r="C1966" s="19" t="n">
        <v>4.710452360906071</v>
      </c>
      <c r="D1966" s="19" t="n">
        <v>4.710452360906071</v>
      </c>
      <c r="E1966" s="19" t="n">
        <v>4.710452360906071</v>
      </c>
      <c r="F1966" s="19" t="n">
        <v>4.710452360906071</v>
      </c>
      <c r="G1966" s="19" t="n">
        <v>4.710452360906071</v>
      </c>
    </row>
    <row r="1967">
      <c r="A1967" s="3" t="inlineStr">
        <is>
          <t xml:space="preserve">  λ2</t>
        </is>
      </c>
      <c r="B1967" s="19" t="n">
        <v>1.440751651816139</v>
      </c>
      <c r="C1967" s="19" t="n">
        <v>1.440751651816139</v>
      </c>
      <c r="D1967" s="19" t="n">
        <v>1.440751651816139</v>
      </c>
      <c r="E1967" s="19" t="n">
        <v>1.440751651816139</v>
      </c>
      <c r="F1967" s="19" t="n">
        <v>1.440751651816139</v>
      </c>
      <c r="G1967" s="19" t="n">
        <v>1.440751651816139</v>
      </c>
    </row>
    <row r="1968">
      <c r="A1968" s="3" t="inlineStr">
        <is>
          <t xml:space="preserve">  λ3</t>
        </is>
      </c>
      <c r="B1968" s="19" t="n">
        <v>1</v>
      </c>
      <c r="C1968" s="19" t="n">
        <v>1</v>
      </c>
      <c r="D1968" s="19" t="n">
        <v>1</v>
      </c>
      <c r="E1968" s="19" t="n">
        <v>1</v>
      </c>
      <c r="F1968" s="19" t="n">
        <v>1</v>
      </c>
      <c r="G1968" s="19" t="n">
        <v>1</v>
      </c>
    </row>
    <row r="1969">
      <c r="A1969" s="3" t="inlineStr">
        <is>
          <t xml:space="preserve">  λ4</t>
        </is>
      </c>
      <c r="B1969" s="19" t="n">
        <v>-0.7669627833892492</v>
      </c>
      <c r="C1969" s="19" t="n">
        <v>-0.7669627833892492</v>
      </c>
      <c r="D1969" s="19" t="n">
        <v>-0.7669627833892492</v>
      </c>
      <c r="E1969" s="19" t="n">
        <v>-0.7669627833892492</v>
      </c>
      <c r="F1969" s="19" t="n">
        <v>-0.7669627833892492</v>
      </c>
      <c r="G1969" s="19" t="n">
        <v>-0.7669627833892492</v>
      </c>
    </row>
    <row r="1970">
      <c r="A1970" s="3" t="inlineStr">
        <is>
          <t xml:space="preserve">  λ5</t>
        </is>
      </c>
      <c r="B1970" s="19" t="n">
        <v>-0.3842412293329595</v>
      </c>
      <c r="C1970" s="19" t="n">
        <v>-0.3842412293329595</v>
      </c>
      <c r="D1970" s="19" t="n">
        <v>-0.3842412293329595</v>
      </c>
      <c r="E1970" s="19" t="n">
        <v>-0.3842412293329595</v>
      </c>
      <c r="F1970" s="19" t="n">
        <v>-0.3842412293329595</v>
      </c>
      <c r="G1970" s="19" t="n">
        <v>-0.3842412293329595</v>
      </c>
    </row>
    <row r="1971">
      <c r="A1971" s="3" t="inlineStr">
        <is>
          <t xml:space="preserve">  λ6</t>
        </is>
      </c>
      <c r="B1971" s="19" t="n">
        <v>-2.855285046532022e-17</v>
      </c>
      <c r="C1971" s="19" t="n">
        <v>-2.855285046532022e-17</v>
      </c>
      <c r="D1971" s="19" t="n">
        <v>-2.855285046532022e-17</v>
      </c>
      <c r="E1971" s="19" t="n">
        <v>-2.855285046532022e-17</v>
      </c>
      <c r="F1971" s="19" t="n">
        <v>-2.855285046532022e-17</v>
      </c>
      <c r="G1971" s="19" t="n">
        <v>-2.855285046532022e-17</v>
      </c>
    </row>
    <row r="1972">
      <c r="A1972" s="3" t="inlineStr">
        <is>
          <t>eigenvalues sorted desc (LARGE)</t>
        </is>
      </c>
    </row>
    <row r="1973">
      <c r="A1973" s="3" t="inlineStr">
        <is>
          <t xml:space="preserve">  λ(1)</t>
        </is>
      </c>
      <c r="B1973" s="19">
        <f>LARGE($B$1966:$B$1971,1)</f>
        <v/>
      </c>
      <c r="C1973" s="19">
        <f>LARGE($C$1966:$C$1971,1)</f>
        <v/>
      </c>
      <c r="D1973" s="19">
        <f>LARGE($D$1966:$D$1971,1)</f>
        <v/>
      </c>
      <c r="E1973" s="19">
        <f>LARGE($E$1966:$E$1971,1)</f>
        <v/>
      </c>
      <c r="F1973" s="19">
        <f>LARGE($F$1966:$F$1971,1)</f>
        <v/>
      </c>
      <c r="G1973" s="19">
        <f>LARGE($G$1966:$G$1971,1)</f>
        <v/>
      </c>
    </row>
    <row r="1974">
      <c r="A1974" s="3" t="inlineStr">
        <is>
          <t xml:space="preserve">  λ(2)</t>
        </is>
      </c>
      <c r="B1974" s="19">
        <f>LARGE($B$1966:$B$1971,2)</f>
        <v/>
      </c>
      <c r="C1974" s="19">
        <f>LARGE($C$1966:$C$1971,2)</f>
        <v/>
      </c>
      <c r="D1974" s="19">
        <f>LARGE($D$1966:$D$1971,2)</f>
        <v/>
      </c>
      <c r="E1974" s="19">
        <f>LARGE($E$1966:$E$1971,2)</f>
        <v/>
      </c>
      <c r="F1974" s="19">
        <f>LARGE($F$1966:$F$1971,2)</f>
        <v/>
      </c>
      <c r="G1974" s="19">
        <f>LARGE($G$1966:$G$1971,2)</f>
        <v/>
      </c>
    </row>
    <row r="1975">
      <c r="A1975" s="3" t="inlineStr">
        <is>
          <t xml:space="preserve">  λ(3)</t>
        </is>
      </c>
      <c r="B1975" s="19">
        <f>LARGE($B$1966:$B$1971,3)</f>
        <v/>
      </c>
      <c r="C1975" s="19">
        <f>LARGE($C$1966:$C$1971,3)</f>
        <v/>
      </c>
      <c r="D1975" s="19">
        <f>LARGE($D$1966:$D$1971,3)</f>
        <v/>
      </c>
      <c r="E1975" s="19">
        <f>LARGE($E$1966:$E$1971,3)</f>
        <v/>
      </c>
      <c r="F1975" s="19">
        <f>LARGE($F$1966:$F$1971,3)</f>
        <v/>
      </c>
      <c r="G1975" s="19">
        <f>LARGE($G$1966:$G$1971,3)</f>
        <v/>
      </c>
    </row>
    <row r="1976">
      <c r="A1976" s="3" t="inlineStr">
        <is>
          <t xml:space="preserve">  λ(4)</t>
        </is>
      </c>
      <c r="B1976" s="19">
        <f>LARGE($B$1966:$B$1971,4)</f>
        <v/>
      </c>
      <c r="C1976" s="19">
        <f>LARGE($C$1966:$C$1971,4)</f>
        <v/>
      </c>
      <c r="D1976" s="19">
        <f>LARGE($D$1966:$D$1971,4)</f>
        <v/>
      </c>
      <c r="E1976" s="19">
        <f>LARGE($E$1966:$E$1971,4)</f>
        <v/>
      </c>
      <c r="F1976" s="19">
        <f>LARGE($F$1966:$F$1971,4)</f>
        <v/>
      </c>
      <c r="G1976" s="19">
        <f>LARGE($G$1966:$G$1971,4)</f>
        <v/>
      </c>
    </row>
    <row r="1977">
      <c r="A1977" s="3" t="inlineStr">
        <is>
          <t xml:space="preserve">  λ(5)</t>
        </is>
      </c>
      <c r="B1977" s="19">
        <f>LARGE($B$1966:$B$1971,5)</f>
        <v/>
      </c>
      <c r="C1977" s="19">
        <f>LARGE($C$1966:$C$1971,5)</f>
        <v/>
      </c>
      <c r="D1977" s="19">
        <f>LARGE($D$1966:$D$1971,5)</f>
        <v/>
      </c>
      <c r="E1977" s="19">
        <f>LARGE($E$1966:$E$1971,5)</f>
        <v/>
      </c>
      <c r="F1977" s="19">
        <f>LARGE($F$1966:$F$1971,5)</f>
        <v/>
      </c>
      <c r="G1977" s="19">
        <f>LARGE($G$1966:$G$1971,5)</f>
        <v/>
      </c>
    </row>
    <row r="1978">
      <c r="A1978" s="3" t="inlineStr">
        <is>
          <t xml:space="preserve">  λ(6)</t>
        </is>
      </c>
      <c r="B1978" s="19">
        <f>LARGE($B$1966:$B$1971,6)</f>
        <v/>
      </c>
      <c r="C1978" s="19">
        <f>LARGE($C$1966:$C$1971,6)</f>
        <v/>
      </c>
      <c r="D1978" s="19">
        <f>LARGE($D$1966:$D$1971,6)</f>
        <v/>
      </c>
      <c r="E1978" s="19">
        <f>LARGE($E$1966:$E$1971,6)</f>
        <v/>
      </c>
      <c r="F1978" s="19">
        <f>LARGE($F$1966:$F$1971,6)</f>
        <v/>
      </c>
      <c r="G1978" s="19">
        <f>LARGE($G$1966:$G$1971,6)</f>
        <v/>
      </c>
    </row>
    <row r="1979">
      <c r="A1979" s="3" t="inlineStr">
        <is>
          <t>check: Σeig − trace (→0)</t>
        </is>
      </c>
      <c r="B1979" s="3">
        <f>ROUND(SUM($B$1966:$B$1971)-($B$1946+$C$1947+$D$1948+$E$1949+$F$1950+$G$1951),6)</f>
        <v/>
      </c>
      <c r="C1979" s="3">
        <f>ROUND(SUM($C$1966:$C$1971)-($I$1946+$J$1947+$K$1948+$L$1949+$M$1950+$N$1951),6)</f>
        <v/>
      </c>
      <c r="D1979" s="3">
        <f>ROUND(SUM($D$1966:$D$1971)-($P$1946+$Q$1947+$R$1948+$S$1949+$T$1950+$U$1951),6)</f>
        <v/>
      </c>
      <c r="E1979" s="3">
        <f>ROUND(SUM($E$1966:$E$1971)-($W$1946+$X$1947+$Y$1948+$Z$1949+$AA$1950+$AB$1951),6)</f>
        <v/>
      </c>
      <c r="F1979" s="3">
        <f>ROUND(SUM($F$1966:$F$1971)-($AD$1946+$AE$1947+$AF$1948+$AG$1949+$AH$1950+$AI$1951),6)</f>
        <v/>
      </c>
      <c r="G1979" s="3">
        <f>ROUND(SUM($G$1966:$G$1971)-($AK$1946+$AL$1947+$AM$1948+$AN$1949+$AO$1950+$AP$1951),6)</f>
        <v/>
      </c>
    </row>
    <row r="1980">
      <c r="A1980" s="3" t="inlineStr">
        <is>
          <t>check: Πeig − det (→0)</t>
        </is>
      </c>
      <c r="B1980" s="3">
        <f>ROUND(MDETERM($B$1946:$G$1951)-PRODUCT($B$1966:$B$1971),6)</f>
        <v/>
      </c>
      <c r="C1980" s="3">
        <f>ROUND(MDETERM($I$1946:$N$1951)-PRODUCT($C$1966:$C$1971),6)</f>
        <v/>
      </c>
      <c r="D1980" s="3">
        <f>ROUND(MDETERM($P$1946:$U$1951)-PRODUCT($D$1966:$D$1971),6)</f>
        <v/>
      </c>
      <c r="E1980" s="3">
        <f>ROUND(MDETERM($W$1946:$AB$1951)-PRODUCT($E$1966:$E$1971),6)</f>
        <v/>
      </c>
      <c r="F1980" s="3">
        <f>ROUND(MDETERM($AD$1946:$AI$1951)-PRODUCT($F$1966:$F$1971),6)</f>
        <v/>
      </c>
      <c r="G1980" s="3">
        <f>ROUND(MDETERM($AK$1946:$AP$1951)-PRODUCT($G$1966:$G$1971),6)</f>
        <v/>
      </c>
    </row>
    <row r="1981">
      <c r="A1981" s="3" t="inlineStr">
        <is>
          <t>complex eigenvalues?</t>
        </is>
      </c>
      <c r="B1981" s="3" t="inlineStr"/>
      <c r="C1981" s="3" t="inlineStr"/>
      <c r="D1981" s="3" t="inlineStr"/>
      <c r="E1981" s="3" t="inlineStr"/>
      <c r="F1981" s="3" t="inlineStr"/>
      <c r="G1981" s="3" t="inlineStr"/>
    </row>
    <row r="1982">
      <c r="A1982" s="3" t="inlineStr">
        <is>
          <t>check: det(M − λᵢI) per sorted λ (→0)</t>
        </is>
      </c>
    </row>
    <row r="1983">
      <c r="A1983" s="3" t="inlineStr">
        <is>
          <t xml:space="preserve">  det(M − λ(1)I)</t>
        </is>
      </c>
      <c r="B1983" s="3">
        <f t="array" ref="B1983">ROUND(MDETERM($B$1946:$G$1951-$B$1973*MUNIT(6)),6)</f>
        <v/>
      </c>
      <c r="C1983" s="3">
        <f t="array" ref="C1983">ROUND(MDETERM($I$1946:$N$1951-$C$1973*MUNIT(6)),6)</f>
        <v/>
      </c>
      <c r="D1983" s="3">
        <f t="array" ref="D1983">ROUND(MDETERM($P$1946:$U$1951-$D$1973*MUNIT(6)),6)</f>
        <v/>
      </c>
      <c r="E1983" s="3">
        <f t="array" ref="E1983">ROUND(MDETERM($W$1946:$AB$1951-$E$1973*MUNIT(6)),6)</f>
        <v/>
      </c>
      <c r="F1983" s="3">
        <f t="array" ref="F1983">ROUND(MDETERM($AD$1946:$AI$1951-$F$1973*MUNIT(6)),6)</f>
        <v/>
      </c>
      <c r="G1983" s="3">
        <f t="array" ref="G1983">ROUND(MDETERM($AK$1946:$AP$1951-$G$1973*MUNIT(6)),6)</f>
        <v/>
      </c>
    </row>
    <row r="1984">
      <c r="A1984" s="3" t="inlineStr">
        <is>
          <t xml:space="preserve">  det(M − λ(2)I)</t>
        </is>
      </c>
      <c r="B1984" s="3">
        <f t="array" ref="B1984">ROUND(MDETERM($B$1946:$G$1951-$B$1974*MUNIT(6)),6)</f>
        <v/>
      </c>
      <c r="C1984" s="3">
        <f t="array" ref="C1984">ROUND(MDETERM($I$1946:$N$1951-$C$1974*MUNIT(6)),6)</f>
        <v/>
      </c>
      <c r="D1984" s="3">
        <f t="array" ref="D1984">ROUND(MDETERM($P$1946:$U$1951-$D$1974*MUNIT(6)),6)</f>
        <v/>
      </c>
      <c r="E1984" s="3">
        <f t="array" ref="E1984">ROUND(MDETERM($W$1946:$AB$1951-$E$1974*MUNIT(6)),6)</f>
        <v/>
      </c>
      <c r="F1984" s="3">
        <f t="array" ref="F1984">ROUND(MDETERM($AD$1946:$AI$1951-$F$1974*MUNIT(6)),6)</f>
        <v/>
      </c>
      <c r="G1984" s="3">
        <f t="array" ref="G1984">ROUND(MDETERM($AK$1946:$AP$1951-$G$1974*MUNIT(6)),6)</f>
        <v/>
      </c>
    </row>
    <row r="1985">
      <c r="A1985" s="3" t="inlineStr">
        <is>
          <t xml:space="preserve">  det(M − λ(3)I)</t>
        </is>
      </c>
      <c r="B1985" s="3">
        <f t="array" ref="B1985">ROUND(MDETERM($B$1946:$G$1951-$B$1975*MUNIT(6)),6)</f>
        <v/>
      </c>
      <c r="C1985" s="3">
        <f t="array" ref="C1985">ROUND(MDETERM($I$1946:$N$1951-$C$1975*MUNIT(6)),6)</f>
        <v/>
      </c>
      <c r="D1985" s="3">
        <f t="array" ref="D1985">ROUND(MDETERM($P$1946:$U$1951-$D$1975*MUNIT(6)),6)</f>
        <v/>
      </c>
      <c r="E1985" s="3">
        <f t="array" ref="E1985">ROUND(MDETERM($W$1946:$AB$1951-$E$1975*MUNIT(6)),6)</f>
        <v/>
      </c>
      <c r="F1985" s="3">
        <f t="array" ref="F1985">ROUND(MDETERM($AD$1946:$AI$1951-$F$1975*MUNIT(6)),6)</f>
        <v/>
      </c>
      <c r="G1985" s="3">
        <f t="array" ref="G1985">ROUND(MDETERM($AK$1946:$AP$1951-$G$1975*MUNIT(6)),6)</f>
        <v/>
      </c>
    </row>
    <row r="1986">
      <c r="A1986" s="3" t="inlineStr">
        <is>
          <t xml:space="preserve">  det(M − λ(4)I)</t>
        </is>
      </c>
      <c r="B1986" s="3">
        <f t="array" ref="B1986">ROUND(MDETERM($B$1946:$G$1951-$B$1976*MUNIT(6)),6)</f>
        <v/>
      </c>
      <c r="C1986" s="3">
        <f t="array" ref="C1986">ROUND(MDETERM($I$1946:$N$1951-$C$1976*MUNIT(6)),6)</f>
        <v/>
      </c>
      <c r="D1986" s="3">
        <f t="array" ref="D1986">ROUND(MDETERM($P$1946:$U$1951-$D$1976*MUNIT(6)),6)</f>
        <v/>
      </c>
      <c r="E1986" s="3">
        <f t="array" ref="E1986">ROUND(MDETERM($W$1946:$AB$1951-$E$1976*MUNIT(6)),6)</f>
        <v/>
      </c>
      <c r="F1986" s="3">
        <f t="array" ref="F1986">ROUND(MDETERM($AD$1946:$AI$1951-$F$1976*MUNIT(6)),6)</f>
        <v/>
      </c>
      <c r="G1986" s="3">
        <f t="array" ref="G1986">ROUND(MDETERM($AK$1946:$AP$1951-$G$1976*MUNIT(6)),6)</f>
        <v/>
      </c>
    </row>
    <row r="1987">
      <c r="A1987" s="3" t="inlineStr">
        <is>
          <t xml:space="preserve">  det(M − λ(5)I)</t>
        </is>
      </c>
      <c r="B1987" s="3">
        <f t="array" ref="B1987">ROUND(MDETERM($B$1946:$G$1951-$B$1977*MUNIT(6)),6)</f>
        <v/>
      </c>
      <c r="C1987" s="3">
        <f t="array" ref="C1987">ROUND(MDETERM($I$1946:$N$1951-$C$1977*MUNIT(6)),6)</f>
        <v/>
      </c>
      <c r="D1987" s="3">
        <f t="array" ref="D1987">ROUND(MDETERM($P$1946:$U$1951-$D$1977*MUNIT(6)),6)</f>
        <v/>
      </c>
      <c r="E1987" s="3">
        <f t="array" ref="E1987">ROUND(MDETERM($W$1946:$AB$1951-$E$1977*MUNIT(6)),6)</f>
        <v/>
      </c>
      <c r="F1987" s="3">
        <f t="array" ref="F1987">ROUND(MDETERM($AD$1946:$AI$1951-$F$1977*MUNIT(6)),6)</f>
        <v/>
      </c>
      <c r="G1987" s="3">
        <f t="array" ref="G1987">ROUND(MDETERM($AK$1946:$AP$1951-$G$1977*MUNIT(6)),6)</f>
        <v/>
      </c>
    </row>
    <row r="1988">
      <c r="A1988" s="3" t="inlineStr">
        <is>
          <t xml:space="preserve">  det(M − λ(6)I)</t>
        </is>
      </c>
      <c r="B1988" s="3">
        <f t="array" ref="B1988">ROUND(MDETERM($B$1946:$G$1951-$B$1978*MUNIT(6)),6)</f>
        <v/>
      </c>
      <c r="C1988" s="3">
        <f t="array" ref="C1988">ROUND(MDETERM($I$1946:$N$1951-$C$1978*MUNIT(6)),6)</f>
        <v/>
      </c>
      <c r="D1988" s="3">
        <f t="array" ref="D1988">ROUND(MDETERM($P$1946:$U$1951-$D$1978*MUNIT(6)),6)</f>
        <v/>
      </c>
      <c r="E1988" s="3">
        <f t="array" ref="E1988">ROUND(MDETERM($W$1946:$AB$1951-$E$1978*MUNIT(6)),6)</f>
        <v/>
      </c>
      <c r="F1988" s="3">
        <f t="array" ref="F1988">ROUND(MDETERM($AD$1946:$AI$1951-$F$1978*MUNIT(6)),6)</f>
        <v/>
      </c>
      <c r="G1988" s="3">
        <f t="array" ref="G1988">ROUND(MDETERM($AK$1946:$AP$1951-$G$1978*MUNIT(6)),6)</f>
        <v/>
      </c>
    </row>
    <row r="1992" ht="16" customHeight="1">
      <c r="A1992" s="14" t="inlineStr">
        <is>
          <t>GraphRAG R2-R3 | deepseek-r1:14b</t>
        </is>
      </c>
      <c r="B1992" s="9" t="inlineStr">
        <is>
          <t>run 1 (raw, pasted)</t>
        </is>
      </c>
      <c r="I1992" s="9" t="inlineStr">
        <is>
          <t>run 2 (raw, pasted)</t>
        </is>
      </c>
      <c r="P1992" s="9" t="inlineStr">
        <is>
          <t>run 3 (raw, pasted)</t>
        </is>
      </c>
      <c r="W1992" s="9" t="inlineStr">
        <is>
          <t>run 4 (raw, pasted)</t>
        </is>
      </c>
      <c r="AD1992" s="9" t="inlineStr">
        <is>
          <t>run 5 (raw, pasted)</t>
        </is>
      </c>
      <c r="AK1992" s="9" t="inlineStr">
        <is>
          <t>Step2 average matrix (formula)</t>
        </is>
      </c>
      <c r="AR1992" s="9" t="inlineStr">
        <is>
          <t>ground truth (reference)</t>
        </is>
      </c>
    </row>
    <row r="1993" ht="60" customHeight="1">
      <c r="B1993" s="15" t="inlineStr">
        <is>
          <t>Structure</t>
        </is>
      </c>
      <c r="C1993" s="15" t="inlineStr">
        <is>
          <t>Power System</t>
        </is>
      </c>
      <c r="D1993" s="15" t="inlineStr">
        <is>
          <t>Communication System</t>
        </is>
      </c>
      <c r="E1993" s="15" t="inlineStr">
        <is>
          <t>Onboard Computer</t>
        </is>
      </c>
      <c r="F1993" s="15" t="inlineStr">
        <is>
          <t>Attitude Control System</t>
        </is>
      </c>
      <c r="G1993" s="15" t="inlineStr">
        <is>
          <t>Payload</t>
        </is>
      </c>
      <c r="I1993" s="15" t="inlineStr">
        <is>
          <t>Structure</t>
        </is>
      </c>
      <c r="J1993" s="15" t="inlineStr">
        <is>
          <t>Power System</t>
        </is>
      </c>
      <c r="K1993" s="15" t="inlineStr">
        <is>
          <t>Communication System</t>
        </is>
      </c>
      <c r="L1993" s="15" t="inlineStr">
        <is>
          <t>Onboard Computer</t>
        </is>
      </c>
      <c r="M1993" s="15" t="inlineStr">
        <is>
          <t>Attitude Control System</t>
        </is>
      </c>
      <c r="N1993" s="15" t="inlineStr">
        <is>
          <t>Payload</t>
        </is>
      </c>
      <c r="P1993" s="15" t="inlineStr">
        <is>
          <t>Structure</t>
        </is>
      </c>
      <c r="Q1993" s="15" t="inlineStr">
        <is>
          <t>Power System</t>
        </is>
      </c>
      <c r="R1993" s="15" t="inlineStr">
        <is>
          <t>Communication System</t>
        </is>
      </c>
      <c r="S1993" s="15" t="inlineStr">
        <is>
          <t>Onboard Computer</t>
        </is>
      </c>
      <c r="T1993" s="15" t="inlineStr">
        <is>
          <t>Attitude Control System</t>
        </is>
      </c>
      <c r="U1993" s="15" t="inlineStr">
        <is>
          <t>Payload</t>
        </is>
      </c>
      <c r="W1993" s="15" t="inlineStr">
        <is>
          <t>Structure</t>
        </is>
      </c>
      <c r="X1993" s="15" t="inlineStr">
        <is>
          <t>Power System</t>
        </is>
      </c>
      <c r="Y1993" s="15" t="inlineStr">
        <is>
          <t>Communication System</t>
        </is>
      </c>
      <c r="Z1993" s="15" t="inlineStr">
        <is>
          <t>Onboard Computer</t>
        </is>
      </c>
      <c r="AA1993" s="15" t="inlineStr">
        <is>
          <t>Attitude Control System</t>
        </is>
      </c>
      <c r="AB1993" s="15" t="inlineStr">
        <is>
          <t>Payload</t>
        </is>
      </c>
      <c r="AD1993" s="15" t="inlineStr">
        <is>
          <t>Structure</t>
        </is>
      </c>
      <c r="AE1993" s="15" t="inlineStr">
        <is>
          <t>Power System</t>
        </is>
      </c>
      <c r="AF1993" s="15" t="inlineStr">
        <is>
          <t>Communication System</t>
        </is>
      </c>
      <c r="AG1993" s="15" t="inlineStr">
        <is>
          <t>Onboard Computer</t>
        </is>
      </c>
      <c r="AH1993" s="15" t="inlineStr">
        <is>
          <t>Attitude Control System</t>
        </is>
      </c>
      <c r="AI1993" s="15" t="inlineStr">
        <is>
          <t>Payload</t>
        </is>
      </c>
      <c r="AK1993" s="15" t="inlineStr">
        <is>
          <t>Structure</t>
        </is>
      </c>
      <c r="AL1993" s="15" t="inlineStr">
        <is>
          <t>Power System</t>
        </is>
      </c>
      <c r="AM1993" s="15" t="inlineStr">
        <is>
          <t>Communication System</t>
        </is>
      </c>
      <c r="AN1993" s="15" t="inlineStr">
        <is>
          <t>Onboard Computer</t>
        </is>
      </c>
      <c r="AO1993" s="15" t="inlineStr">
        <is>
          <t>Attitude Control System</t>
        </is>
      </c>
      <c r="AP1993" s="15" t="inlineStr">
        <is>
          <t>Payload</t>
        </is>
      </c>
    </row>
    <row r="1994">
      <c r="A1994" s="3" t="inlineStr">
        <is>
          <t>Structure</t>
        </is>
      </c>
      <c r="B1994" s="8" t="n">
        <v>1</v>
      </c>
      <c r="C1994" s="8" t="n">
        <v>0</v>
      </c>
      <c r="D1994" s="8" t="n">
        <v>0</v>
      </c>
      <c r="E1994" s="8" t="n">
        <v>0</v>
      </c>
      <c r="F1994" s="8" t="n">
        <v>0</v>
      </c>
      <c r="G1994" s="8" t="n">
        <v>0</v>
      </c>
      <c r="I1994" s="8" t="n">
        <v>1</v>
      </c>
      <c r="J1994" s="8" t="n">
        <v>1</v>
      </c>
      <c r="K1994" s="8" t="n">
        <v>1</v>
      </c>
      <c r="L1994" s="8" t="n">
        <v>0</v>
      </c>
      <c r="M1994" s="8" t="n">
        <v>1</v>
      </c>
      <c r="N1994" s="8" t="n">
        <v>1</v>
      </c>
      <c r="P1994" s="8" t="n">
        <v>1</v>
      </c>
      <c r="Q1994" s="8" t="n">
        <v>1</v>
      </c>
      <c r="R1994" s="8" t="n">
        <v>1</v>
      </c>
      <c r="S1994" s="8" t="n">
        <v>1</v>
      </c>
      <c r="T1994" s="8" t="n">
        <v>1</v>
      </c>
      <c r="U1994" s="8" t="n">
        <v>1</v>
      </c>
      <c r="W1994" s="8" t="n">
        <v>1</v>
      </c>
      <c r="X1994" s="8" t="n">
        <v>1</v>
      </c>
      <c r="Y1994" s="8" t="n">
        <v>1</v>
      </c>
      <c r="Z1994" s="8" t="n">
        <v>1</v>
      </c>
      <c r="AA1994" s="8" t="n">
        <v>1</v>
      </c>
      <c r="AB1994" s="8" t="n">
        <v>1</v>
      </c>
      <c r="AD1994" s="8" t="n">
        <v>1</v>
      </c>
      <c r="AE1994" s="8" t="n">
        <v>1</v>
      </c>
      <c r="AF1994" s="8" t="n">
        <v>1</v>
      </c>
      <c r="AG1994" s="8" t="n">
        <v>1</v>
      </c>
      <c r="AH1994" s="8" t="n">
        <v>1</v>
      </c>
      <c r="AI1994" s="8" t="n">
        <v>1</v>
      </c>
      <c r="AK1994" s="8">
        <f>IF(($B$1994&lt;&gt;2)+($I$1994&lt;&gt;2)+($P$1994&lt;&gt;2)+($W$1994&lt;&gt;2)+($AD$1994&lt;&gt;2)=0,2,IF((($B$1994&lt;&gt;2)*$B$1994+($I$1994&lt;&gt;2)*$I$1994+($P$1994&lt;&gt;2)*$P$1994+($W$1994&lt;&gt;2)*$W$1994+($AD$1994&lt;&gt;2)*$AD$1994)/(($B$1994&lt;&gt;2)+($I$1994&lt;&gt;2)+($P$1994&lt;&gt;2)+($W$1994&lt;&gt;2)+($AD$1994&lt;&gt;2))&gt;=0.5,1,0))</f>
        <v/>
      </c>
      <c r="AL1994" s="8">
        <f>IF(($C$1994&lt;&gt;2)+($J$1994&lt;&gt;2)+($Q$1994&lt;&gt;2)+($X$1994&lt;&gt;2)+($AE$1994&lt;&gt;2)=0,2,IF((($C$1994&lt;&gt;2)*$C$1994+($J$1994&lt;&gt;2)*$J$1994+($Q$1994&lt;&gt;2)*$Q$1994+($X$1994&lt;&gt;2)*$X$1994+($AE$1994&lt;&gt;2)*$AE$1994)/(($C$1994&lt;&gt;2)+($J$1994&lt;&gt;2)+($Q$1994&lt;&gt;2)+($X$1994&lt;&gt;2)+($AE$1994&lt;&gt;2))&gt;=0.5,1,0))</f>
        <v/>
      </c>
      <c r="AM1994" s="8">
        <f>IF(($D$1994&lt;&gt;2)+($K$1994&lt;&gt;2)+($R$1994&lt;&gt;2)+($Y$1994&lt;&gt;2)+($AF$1994&lt;&gt;2)=0,2,IF((($D$1994&lt;&gt;2)*$D$1994+($K$1994&lt;&gt;2)*$K$1994+($R$1994&lt;&gt;2)*$R$1994+($Y$1994&lt;&gt;2)*$Y$1994+($AF$1994&lt;&gt;2)*$AF$1994)/(($D$1994&lt;&gt;2)+($K$1994&lt;&gt;2)+($R$1994&lt;&gt;2)+($Y$1994&lt;&gt;2)+($AF$1994&lt;&gt;2))&gt;=0.5,1,0))</f>
        <v/>
      </c>
      <c r="AN1994" s="8">
        <f>IF(($E$1994&lt;&gt;2)+($L$1994&lt;&gt;2)+($S$1994&lt;&gt;2)+($Z$1994&lt;&gt;2)+($AG$1994&lt;&gt;2)=0,2,IF((($E$1994&lt;&gt;2)*$E$1994+($L$1994&lt;&gt;2)*$L$1994+($S$1994&lt;&gt;2)*$S$1994+($Z$1994&lt;&gt;2)*$Z$1994+($AG$1994&lt;&gt;2)*$AG$1994)/(($E$1994&lt;&gt;2)+($L$1994&lt;&gt;2)+($S$1994&lt;&gt;2)+($Z$1994&lt;&gt;2)+($AG$1994&lt;&gt;2))&gt;=0.5,1,0))</f>
        <v/>
      </c>
      <c r="AO1994" s="8">
        <f>IF(($F$1994&lt;&gt;2)+($M$1994&lt;&gt;2)+($T$1994&lt;&gt;2)+($AA$1994&lt;&gt;2)+($AH$1994&lt;&gt;2)=0,2,IF((($F$1994&lt;&gt;2)*$F$1994+($M$1994&lt;&gt;2)*$M$1994+($T$1994&lt;&gt;2)*$T$1994+($AA$1994&lt;&gt;2)*$AA$1994+($AH$1994&lt;&gt;2)*$AH$1994)/(($F$1994&lt;&gt;2)+($M$1994&lt;&gt;2)+($T$1994&lt;&gt;2)+($AA$1994&lt;&gt;2)+($AH$1994&lt;&gt;2))&gt;=0.5,1,0))</f>
        <v/>
      </c>
      <c r="AP1994" s="8">
        <f>IF(($G$1994&lt;&gt;2)+($N$1994&lt;&gt;2)+($U$1994&lt;&gt;2)+($AB$1994&lt;&gt;2)+($AI$1994&lt;&gt;2)=0,2,IF((($G$1994&lt;&gt;2)*$G$1994+($N$1994&lt;&gt;2)*$N$1994+($U$1994&lt;&gt;2)*$U$1994+($AB$1994&lt;&gt;2)*$AB$1994+($AI$1994&lt;&gt;2)*$AI$1994)/(($G$1994&lt;&gt;2)+($N$1994&lt;&gt;2)+($U$1994&lt;&gt;2)+($AB$1994&lt;&gt;2)+($AI$1994&lt;&gt;2))&gt;=0.5,1,0))</f>
        <v/>
      </c>
      <c r="AR1994" s="16">
        <f>'Ground truth'!$B$3</f>
        <v/>
      </c>
      <c r="AS1994" s="16">
        <f>'Ground truth'!$C$3</f>
        <v/>
      </c>
      <c r="AT1994" s="16">
        <f>'Ground truth'!$D$3</f>
        <v/>
      </c>
      <c r="AU1994" s="16">
        <f>'Ground truth'!$E$3</f>
        <v/>
      </c>
      <c r="AV1994" s="16">
        <f>'Ground truth'!$F$3</f>
        <v/>
      </c>
      <c r="AW1994" s="16">
        <f>'Ground truth'!$G$3</f>
        <v/>
      </c>
    </row>
    <row r="1995">
      <c r="A1995" s="3" t="inlineStr">
        <is>
          <t>Power System</t>
        </is>
      </c>
      <c r="B1995" s="8" t="n">
        <v>0</v>
      </c>
      <c r="C1995" s="8" t="n">
        <v>1</v>
      </c>
      <c r="D1995" s="8" t="n">
        <v>1</v>
      </c>
      <c r="E1995" s="8" t="n">
        <v>1</v>
      </c>
      <c r="F1995" s="8" t="n">
        <v>1</v>
      </c>
      <c r="G1995" s="8" t="n">
        <v>1</v>
      </c>
      <c r="I1995" s="8" t="n">
        <v>1</v>
      </c>
      <c r="J1995" s="8" t="n">
        <v>1</v>
      </c>
      <c r="K1995" s="8" t="n">
        <v>1</v>
      </c>
      <c r="L1995" s="8" t="n">
        <v>1</v>
      </c>
      <c r="M1995" s="8" t="n">
        <v>1</v>
      </c>
      <c r="N1995" s="8" t="n">
        <v>1</v>
      </c>
      <c r="P1995" s="8" t="n">
        <v>1</v>
      </c>
      <c r="Q1995" s="8" t="n">
        <v>1</v>
      </c>
      <c r="R1995" s="8" t="n">
        <v>1</v>
      </c>
      <c r="S1995" s="8" t="n">
        <v>1</v>
      </c>
      <c r="T1995" s="8" t="n">
        <v>1</v>
      </c>
      <c r="U1995" s="8" t="n">
        <v>1</v>
      </c>
      <c r="W1995" s="8" t="n">
        <v>1</v>
      </c>
      <c r="X1995" s="8" t="n">
        <v>1</v>
      </c>
      <c r="Y1995" s="8" t="n">
        <v>1</v>
      </c>
      <c r="Z1995" s="8" t="n">
        <v>1</v>
      </c>
      <c r="AA1995" s="8" t="n">
        <v>1</v>
      </c>
      <c r="AB1995" s="8" t="n">
        <v>1</v>
      </c>
      <c r="AD1995" s="8" t="n">
        <v>1</v>
      </c>
      <c r="AE1995" s="8" t="n">
        <v>1</v>
      </c>
      <c r="AF1995" s="8" t="n">
        <v>1</v>
      </c>
      <c r="AG1995" s="8" t="n">
        <v>1</v>
      </c>
      <c r="AH1995" s="8" t="n">
        <v>1</v>
      </c>
      <c r="AI1995" s="8" t="n">
        <v>1</v>
      </c>
      <c r="AK1995" s="8">
        <f>IF(($B$1995&lt;&gt;2)+($I$1995&lt;&gt;2)+($P$1995&lt;&gt;2)+($W$1995&lt;&gt;2)+($AD$1995&lt;&gt;2)=0,2,IF((($B$1995&lt;&gt;2)*$B$1995+($I$1995&lt;&gt;2)*$I$1995+($P$1995&lt;&gt;2)*$P$1995+($W$1995&lt;&gt;2)*$W$1995+($AD$1995&lt;&gt;2)*$AD$1995)/(($B$1995&lt;&gt;2)+($I$1995&lt;&gt;2)+($P$1995&lt;&gt;2)+($W$1995&lt;&gt;2)+($AD$1995&lt;&gt;2))&gt;=0.5,1,0))</f>
        <v/>
      </c>
      <c r="AL1995" s="8">
        <f>IF(($C$1995&lt;&gt;2)+($J$1995&lt;&gt;2)+($Q$1995&lt;&gt;2)+($X$1995&lt;&gt;2)+($AE$1995&lt;&gt;2)=0,2,IF((($C$1995&lt;&gt;2)*$C$1995+($J$1995&lt;&gt;2)*$J$1995+($Q$1995&lt;&gt;2)*$Q$1995+($X$1995&lt;&gt;2)*$X$1995+($AE$1995&lt;&gt;2)*$AE$1995)/(($C$1995&lt;&gt;2)+($J$1995&lt;&gt;2)+($Q$1995&lt;&gt;2)+($X$1995&lt;&gt;2)+($AE$1995&lt;&gt;2))&gt;=0.5,1,0))</f>
        <v/>
      </c>
      <c r="AM1995" s="8">
        <f>IF(($D$1995&lt;&gt;2)+($K$1995&lt;&gt;2)+($R$1995&lt;&gt;2)+($Y$1995&lt;&gt;2)+($AF$1995&lt;&gt;2)=0,2,IF((($D$1995&lt;&gt;2)*$D$1995+($K$1995&lt;&gt;2)*$K$1995+($R$1995&lt;&gt;2)*$R$1995+($Y$1995&lt;&gt;2)*$Y$1995+($AF$1995&lt;&gt;2)*$AF$1995)/(($D$1995&lt;&gt;2)+($K$1995&lt;&gt;2)+($R$1995&lt;&gt;2)+($Y$1995&lt;&gt;2)+($AF$1995&lt;&gt;2))&gt;=0.5,1,0))</f>
        <v/>
      </c>
      <c r="AN1995" s="8">
        <f>IF(($E$1995&lt;&gt;2)+($L$1995&lt;&gt;2)+($S$1995&lt;&gt;2)+($Z$1995&lt;&gt;2)+($AG$1995&lt;&gt;2)=0,2,IF((($E$1995&lt;&gt;2)*$E$1995+($L$1995&lt;&gt;2)*$L$1995+($S$1995&lt;&gt;2)*$S$1995+($Z$1995&lt;&gt;2)*$Z$1995+($AG$1995&lt;&gt;2)*$AG$1995)/(($E$1995&lt;&gt;2)+($L$1995&lt;&gt;2)+($S$1995&lt;&gt;2)+($Z$1995&lt;&gt;2)+($AG$1995&lt;&gt;2))&gt;=0.5,1,0))</f>
        <v/>
      </c>
      <c r="AO1995" s="8">
        <f>IF(($F$1995&lt;&gt;2)+($M$1995&lt;&gt;2)+($T$1995&lt;&gt;2)+($AA$1995&lt;&gt;2)+($AH$1995&lt;&gt;2)=0,2,IF((($F$1995&lt;&gt;2)*$F$1995+($M$1995&lt;&gt;2)*$M$1995+($T$1995&lt;&gt;2)*$T$1995+($AA$1995&lt;&gt;2)*$AA$1995+($AH$1995&lt;&gt;2)*$AH$1995)/(($F$1995&lt;&gt;2)+($M$1995&lt;&gt;2)+($T$1995&lt;&gt;2)+($AA$1995&lt;&gt;2)+($AH$1995&lt;&gt;2))&gt;=0.5,1,0))</f>
        <v/>
      </c>
      <c r="AP1995" s="8">
        <f>IF(($G$1995&lt;&gt;2)+($N$1995&lt;&gt;2)+($U$1995&lt;&gt;2)+($AB$1995&lt;&gt;2)+($AI$1995&lt;&gt;2)=0,2,IF((($G$1995&lt;&gt;2)*$G$1995+($N$1995&lt;&gt;2)*$N$1995+($U$1995&lt;&gt;2)*$U$1995+($AB$1995&lt;&gt;2)*$AB$1995+($AI$1995&lt;&gt;2)*$AI$1995)/(($G$1995&lt;&gt;2)+($N$1995&lt;&gt;2)+($U$1995&lt;&gt;2)+($AB$1995&lt;&gt;2)+($AI$1995&lt;&gt;2))&gt;=0.5,1,0))</f>
        <v/>
      </c>
      <c r="AR1995" s="16">
        <f>'Ground truth'!$B$4</f>
        <v/>
      </c>
      <c r="AS1995" s="16">
        <f>'Ground truth'!$C$4</f>
        <v/>
      </c>
      <c r="AT1995" s="16">
        <f>'Ground truth'!$D$4</f>
        <v/>
      </c>
      <c r="AU1995" s="16">
        <f>'Ground truth'!$E$4</f>
        <v/>
      </c>
      <c r="AV1995" s="16">
        <f>'Ground truth'!$F$4</f>
        <v/>
      </c>
      <c r="AW1995" s="16">
        <f>'Ground truth'!$G$4</f>
        <v/>
      </c>
    </row>
    <row r="1996">
      <c r="A1996" s="3" t="inlineStr">
        <is>
          <t>Communication System</t>
        </is>
      </c>
      <c r="B1996" s="8" t="n">
        <v>0</v>
      </c>
      <c r="C1996" s="8" t="n">
        <v>0</v>
      </c>
      <c r="D1996" s="8" t="n">
        <v>1</v>
      </c>
      <c r="E1996" s="8" t="n">
        <v>1</v>
      </c>
      <c r="F1996" s="8" t="n">
        <v>0</v>
      </c>
      <c r="G1996" s="8" t="n">
        <v>1</v>
      </c>
      <c r="I1996" s="8" t="n">
        <v>1</v>
      </c>
      <c r="J1996" s="8" t="n">
        <v>1</v>
      </c>
      <c r="K1996" s="8" t="n">
        <v>1</v>
      </c>
      <c r="L1996" s="8" t="n">
        <v>1</v>
      </c>
      <c r="M1996" s="8" t="n">
        <v>1</v>
      </c>
      <c r="N1996" s="20" t="n">
        <v>2</v>
      </c>
      <c r="P1996" s="8" t="n">
        <v>1</v>
      </c>
      <c r="Q1996" s="8" t="n">
        <v>1</v>
      </c>
      <c r="R1996" s="8" t="n">
        <v>1</v>
      </c>
      <c r="S1996" s="8" t="n">
        <v>1</v>
      </c>
      <c r="T1996" s="8" t="n">
        <v>0</v>
      </c>
      <c r="U1996" s="8" t="n">
        <v>1</v>
      </c>
      <c r="W1996" s="8" t="n">
        <v>1</v>
      </c>
      <c r="X1996" s="8" t="n">
        <v>1</v>
      </c>
      <c r="Y1996" s="8" t="n">
        <v>1</v>
      </c>
      <c r="Z1996" s="8" t="n">
        <v>1</v>
      </c>
      <c r="AA1996" s="8" t="n">
        <v>0</v>
      </c>
      <c r="AB1996" s="8" t="n">
        <v>1</v>
      </c>
      <c r="AD1996" s="8" t="n">
        <v>1</v>
      </c>
      <c r="AE1996" s="8" t="n">
        <v>1</v>
      </c>
      <c r="AF1996" s="8" t="n">
        <v>1</v>
      </c>
      <c r="AG1996" s="8" t="n">
        <v>1</v>
      </c>
      <c r="AH1996" s="8" t="n">
        <v>0</v>
      </c>
      <c r="AI1996" s="8" t="n">
        <v>1</v>
      </c>
      <c r="AK1996" s="8">
        <f>IF(($B$1996&lt;&gt;2)+($I$1996&lt;&gt;2)+($P$1996&lt;&gt;2)+($W$1996&lt;&gt;2)+($AD$1996&lt;&gt;2)=0,2,IF((($B$1996&lt;&gt;2)*$B$1996+($I$1996&lt;&gt;2)*$I$1996+($P$1996&lt;&gt;2)*$P$1996+($W$1996&lt;&gt;2)*$W$1996+($AD$1996&lt;&gt;2)*$AD$1996)/(($B$1996&lt;&gt;2)+($I$1996&lt;&gt;2)+($P$1996&lt;&gt;2)+($W$1996&lt;&gt;2)+($AD$1996&lt;&gt;2))&gt;=0.5,1,0))</f>
        <v/>
      </c>
      <c r="AL1996" s="8">
        <f>IF(($C$1996&lt;&gt;2)+($J$1996&lt;&gt;2)+($Q$1996&lt;&gt;2)+($X$1996&lt;&gt;2)+($AE$1996&lt;&gt;2)=0,2,IF((($C$1996&lt;&gt;2)*$C$1996+($J$1996&lt;&gt;2)*$J$1996+($Q$1996&lt;&gt;2)*$Q$1996+($X$1996&lt;&gt;2)*$X$1996+($AE$1996&lt;&gt;2)*$AE$1996)/(($C$1996&lt;&gt;2)+($J$1996&lt;&gt;2)+($Q$1996&lt;&gt;2)+($X$1996&lt;&gt;2)+($AE$1996&lt;&gt;2))&gt;=0.5,1,0))</f>
        <v/>
      </c>
      <c r="AM1996" s="8">
        <f>IF(($D$1996&lt;&gt;2)+($K$1996&lt;&gt;2)+($R$1996&lt;&gt;2)+($Y$1996&lt;&gt;2)+($AF$1996&lt;&gt;2)=0,2,IF((($D$1996&lt;&gt;2)*$D$1996+($K$1996&lt;&gt;2)*$K$1996+($R$1996&lt;&gt;2)*$R$1996+($Y$1996&lt;&gt;2)*$Y$1996+($AF$1996&lt;&gt;2)*$AF$1996)/(($D$1996&lt;&gt;2)+($K$1996&lt;&gt;2)+($R$1996&lt;&gt;2)+($Y$1996&lt;&gt;2)+($AF$1996&lt;&gt;2))&gt;=0.5,1,0))</f>
        <v/>
      </c>
      <c r="AN1996" s="8">
        <f>IF(($E$1996&lt;&gt;2)+($L$1996&lt;&gt;2)+($S$1996&lt;&gt;2)+($Z$1996&lt;&gt;2)+($AG$1996&lt;&gt;2)=0,2,IF((($E$1996&lt;&gt;2)*$E$1996+($L$1996&lt;&gt;2)*$L$1996+($S$1996&lt;&gt;2)*$S$1996+($Z$1996&lt;&gt;2)*$Z$1996+($AG$1996&lt;&gt;2)*$AG$1996)/(($E$1996&lt;&gt;2)+($L$1996&lt;&gt;2)+($S$1996&lt;&gt;2)+($Z$1996&lt;&gt;2)+($AG$1996&lt;&gt;2))&gt;=0.5,1,0))</f>
        <v/>
      </c>
      <c r="AO1996" s="8">
        <f>IF(($F$1996&lt;&gt;2)+($M$1996&lt;&gt;2)+($T$1996&lt;&gt;2)+($AA$1996&lt;&gt;2)+($AH$1996&lt;&gt;2)=0,2,IF((($F$1996&lt;&gt;2)*$F$1996+($M$1996&lt;&gt;2)*$M$1996+($T$1996&lt;&gt;2)*$T$1996+($AA$1996&lt;&gt;2)*$AA$1996+($AH$1996&lt;&gt;2)*$AH$1996)/(($F$1996&lt;&gt;2)+($M$1996&lt;&gt;2)+($T$1996&lt;&gt;2)+($AA$1996&lt;&gt;2)+($AH$1996&lt;&gt;2))&gt;=0.5,1,0))</f>
        <v/>
      </c>
      <c r="AP1996" s="8">
        <f>IF(($G$1996&lt;&gt;2)+($N$1996&lt;&gt;2)+($U$1996&lt;&gt;2)+($AB$1996&lt;&gt;2)+($AI$1996&lt;&gt;2)=0,2,IF((($G$1996&lt;&gt;2)*$G$1996+($N$1996&lt;&gt;2)*$N$1996+($U$1996&lt;&gt;2)*$U$1996+($AB$1996&lt;&gt;2)*$AB$1996+($AI$1996&lt;&gt;2)*$AI$1996)/(($G$1996&lt;&gt;2)+($N$1996&lt;&gt;2)+($U$1996&lt;&gt;2)+($AB$1996&lt;&gt;2)+($AI$1996&lt;&gt;2))&gt;=0.5,1,0))</f>
        <v/>
      </c>
      <c r="AR1996" s="16">
        <f>'Ground truth'!$B$5</f>
        <v/>
      </c>
      <c r="AS1996" s="16">
        <f>'Ground truth'!$C$5</f>
        <v/>
      </c>
      <c r="AT1996" s="16">
        <f>'Ground truth'!$D$5</f>
        <v/>
      </c>
      <c r="AU1996" s="16">
        <f>'Ground truth'!$E$5</f>
        <v/>
      </c>
      <c r="AV1996" s="16">
        <f>'Ground truth'!$F$5</f>
        <v/>
      </c>
      <c r="AW1996" s="16">
        <f>'Ground truth'!$G$5</f>
        <v/>
      </c>
    </row>
    <row r="1997">
      <c r="A1997" s="3" t="inlineStr">
        <is>
          <t>Onboard Computer</t>
        </is>
      </c>
      <c r="B1997" s="8" t="n">
        <v>0</v>
      </c>
      <c r="C1997" s="8" t="n">
        <v>1</v>
      </c>
      <c r="D1997" s="8" t="n">
        <v>1</v>
      </c>
      <c r="E1997" s="8" t="n">
        <v>1</v>
      </c>
      <c r="F1997" s="8" t="n">
        <v>1</v>
      </c>
      <c r="G1997" s="8" t="n">
        <v>1</v>
      </c>
      <c r="I1997" s="8" t="n">
        <v>0</v>
      </c>
      <c r="J1997" s="8" t="n">
        <v>1</v>
      </c>
      <c r="K1997" s="8" t="n">
        <v>1</v>
      </c>
      <c r="L1997" s="8" t="n">
        <v>1</v>
      </c>
      <c r="M1997" s="8" t="n">
        <v>1</v>
      </c>
      <c r="N1997" s="8" t="n">
        <v>1</v>
      </c>
      <c r="P1997" s="8" t="n">
        <v>1</v>
      </c>
      <c r="Q1997" s="8" t="n">
        <v>1</v>
      </c>
      <c r="R1997" s="8" t="n">
        <v>1</v>
      </c>
      <c r="S1997" s="8" t="n">
        <v>1</v>
      </c>
      <c r="T1997" s="8" t="n">
        <v>1</v>
      </c>
      <c r="U1997" s="8" t="n">
        <v>1</v>
      </c>
      <c r="W1997" s="8" t="n">
        <v>1</v>
      </c>
      <c r="X1997" s="8" t="n">
        <v>1</v>
      </c>
      <c r="Y1997" s="8" t="n">
        <v>1</v>
      </c>
      <c r="Z1997" s="8" t="n">
        <v>1</v>
      </c>
      <c r="AA1997" s="8" t="n">
        <v>1</v>
      </c>
      <c r="AB1997" s="8" t="n">
        <v>1</v>
      </c>
      <c r="AD1997" s="8" t="n">
        <v>1</v>
      </c>
      <c r="AE1997" s="8" t="n">
        <v>1</v>
      </c>
      <c r="AF1997" s="8" t="n">
        <v>1</v>
      </c>
      <c r="AG1997" s="8" t="n">
        <v>1</v>
      </c>
      <c r="AH1997" s="8" t="n">
        <v>1</v>
      </c>
      <c r="AI1997" s="8" t="n">
        <v>1</v>
      </c>
      <c r="AK1997" s="8">
        <f>IF(($B$1997&lt;&gt;2)+($I$1997&lt;&gt;2)+($P$1997&lt;&gt;2)+($W$1997&lt;&gt;2)+($AD$1997&lt;&gt;2)=0,2,IF((($B$1997&lt;&gt;2)*$B$1997+($I$1997&lt;&gt;2)*$I$1997+($P$1997&lt;&gt;2)*$P$1997+($W$1997&lt;&gt;2)*$W$1997+($AD$1997&lt;&gt;2)*$AD$1997)/(($B$1997&lt;&gt;2)+($I$1997&lt;&gt;2)+($P$1997&lt;&gt;2)+($W$1997&lt;&gt;2)+($AD$1997&lt;&gt;2))&gt;=0.5,1,0))</f>
        <v/>
      </c>
      <c r="AL1997" s="8">
        <f>IF(($C$1997&lt;&gt;2)+($J$1997&lt;&gt;2)+($Q$1997&lt;&gt;2)+($X$1997&lt;&gt;2)+($AE$1997&lt;&gt;2)=0,2,IF((($C$1997&lt;&gt;2)*$C$1997+($J$1997&lt;&gt;2)*$J$1997+($Q$1997&lt;&gt;2)*$Q$1997+($X$1997&lt;&gt;2)*$X$1997+($AE$1997&lt;&gt;2)*$AE$1997)/(($C$1997&lt;&gt;2)+($J$1997&lt;&gt;2)+($Q$1997&lt;&gt;2)+($X$1997&lt;&gt;2)+($AE$1997&lt;&gt;2))&gt;=0.5,1,0))</f>
        <v/>
      </c>
      <c r="AM1997" s="8">
        <f>IF(($D$1997&lt;&gt;2)+($K$1997&lt;&gt;2)+($R$1997&lt;&gt;2)+($Y$1997&lt;&gt;2)+($AF$1997&lt;&gt;2)=0,2,IF((($D$1997&lt;&gt;2)*$D$1997+($K$1997&lt;&gt;2)*$K$1997+($R$1997&lt;&gt;2)*$R$1997+($Y$1997&lt;&gt;2)*$Y$1997+($AF$1997&lt;&gt;2)*$AF$1997)/(($D$1997&lt;&gt;2)+($K$1997&lt;&gt;2)+($R$1997&lt;&gt;2)+($Y$1997&lt;&gt;2)+($AF$1997&lt;&gt;2))&gt;=0.5,1,0))</f>
        <v/>
      </c>
      <c r="AN1997" s="8">
        <f>IF(($E$1997&lt;&gt;2)+($L$1997&lt;&gt;2)+($S$1997&lt;&gt;2)+($Z$1997&lt;&gt;2)+($AG$1997&lt;&gt;2)=0,2,IF((($E$1997&lt;&gt;2)*$E$1997+($L$1997&lt;&gt;2)*$L$1997+($S$1997&lt;&gt;2)*$S$1997+($Z$1997&lt;&gt;2)*$Z$1997+($AG$1997&lt;&gt;2)*$AG$1997)/(($E$1997&lt;&gt;2)+($L$1997&lt;&gt;2)+($S$1997&lt;&gt;2)+($Z$1997&lt;&gt;2)+($AG$1997&lt;&gt;2))&gt;=0.5,1,0))</f>
        <v/>
      </c>
      <c r="AO1997" s="8">
        <f>IF(($F$1997&lt;&gt;2)+($M$1997&lt;&gt;2)+($T$1997&lt;&gt;2)+($AA$1997&lt;&gt;2)+($AH$1997&lt;&gt;2)=0,2,IF((($F$1997&lt;&gt;2)*$F$1997+($M$1997&lt;&gt;2)*$M$1997+($T$1997&lt;&gt;2)*$T$1997+($AA$1997&lt;&gt;2)*$AA$1997+($AH$1997&lt;&gt;2)*$AH$1997)/(($F$1997&lt;&gt;2)+($M$1997&lt;&gt;2)+($T$1997&lt;&gt;2)+($AA$1997&lt;&gt;2)+($AH$1997&lt;&gt;2))&gt;=0.5,1,0))</f>
        <v/>
      </c>
      <c r="AP1997" s="8">
        <f>IF(($G$1997&lt;&gt;2)+($N$1997&lt;&gt;2)+($U$1997&lt;&gt;2)+($AB$1997&lt;&gt;2)+($AI$1997&lt;&gt;2)=0,2,IF((($G$1997&lt;&gt;2)*$G$1997+($N$1997&lt;&gt;2)*$N$1997+($U$1997&lt;&gt;2)*$U$1997+($AB$1997&lt;&gt;2)*$AB$1997+($AI$1997&lt;&gt;2)*$AI$1997)/(($G$1997&lt;&gt;2)+($N$1997&lt;&gt;2)+($U$1997&lt;&gt;2)+($AB$1997&lt;&gt;2)+($AI$1997&lt;&gt;2))&gt;=0.5,1,0))</f>
        <v/>
      </c>
      <c r="AR1997" s="16">
        <f>'Ground truth'!$B$6</f>
        <v/>
      </c>
      <c r="AS1997" s="16">
        <f>'Ground truth'!$C$6</f>
        <v/>
      </c>
      <c r="AT1997" s="16">
        <f>'Ground truth'!$D$6</f>
        <v/>
      </c>
      <c r="AU1997" s="16">
        <f>'Ground truth'!$E$6</f>
        <v/>
      </c>
      <c r="AV1997" s="16">
        <f>'Ground truth'!$F$6</f>
        <v/>
      </c>
      <c r="AW1997" s="16">
        <f>'Ground truth'!$G$6</f>
        <v/>
      </c>
    </row>
    <row r="1998">
      <c r="A1998" s="3" t="inlineStr">
        <is>
          <t>Attitude Control System</t>
        </is>
      </c>
      <c r="B1998" s="8" t="n">
        <v>0</v>
      </c>
      <c r="C1998" s="8" t="n">
        <v>1</v>
      </c>
      <c r="D1998" s="8" t="n">
        <v>0</v>
      </c>
      <c r="E1998" s="8" t="n">
        <v>1</v>
      </c>
      <c r="F1998" s="8" t="n">
        <v>1</v>
      </c>
      <c r="G1998" s="8" t="n">
        <v>0</v>
      </c>
      <c r="I1998" s="8" t="n">
        <v>1</v>
      </c>
      <c r="J1998" s="8" t="n">
        <v>1</v>
      </c>
      <c r="K1998" s="8" t="n">
        <v>1</v>
      </c>
      <c r="L1998" s="8" t="n">
        <v>1</v>
      </c>
      <c r="M1998" s="8" t="n">
        <v>1</v>
      </c>
      <c r="N1998" s="20" t="n">
        <v>2</v>
      </c>
      <c r="P1998" s="8" t="n">
        <v>1</v>
      </c>
      <c r="Q1998" s="8" t="n">
        <v>1</v>
      </c>
      <c r="R1998" s="8" t="n">
        <v>0</v>
      </c>
      <c r="S1998" s="8" t="n">
        <v>1</v>
      </c>
      <c r="T1998" s="8" t="n">
        <v>1</v>
      </c>
      <c r="U1998" s="8" t="n">
        <v>0</v>
      </c>
      <c r="W1998" s="8" t="n">
        <v>1</v>
      </c>
      <c r="X1998" s="8" t="n">
        <v>1</v>
      </c>
      <c r="Y1998" s="8" t="n">
        <v>0</v>
      </c>
      <c r="Z1998" s="8" t="n">
        <v>1</v>
      </c>
      <c r="AA1998" s="8" t="n">
        <v>1</v>
      </c>
      <c r="AB1998" s="8" t="n">
        <v>0</v>
      </c>
      <c r="AD1998" s="8" t="n">
        <v>1</v>
      </c>
      <c r="AE1998" s="8" t="n">
        <v>1</v>
      </c>
      <c r="AF1998" s="8" t="n">
        <v>0</v>
      </c>
      <c r="AG1998" s="8" t="n">
        <v>1</v>
      </c>
      <c r="AH1998" s="8" t="n">
        <v>1</v>
      </c>
      <c r="AI1998" s="8" t="n">
        <v>0</v>
      </c>
      <c r="AK1998" s="8">
        <f>IF(($B$1998&lt;&gt;2)+($I$1998&lt;&gt;2)+($P$1998&lt;&gt;2)+($W$1998&lt;&gt;2)+($AD$1998&lt;&gt;2)=0,2,IF((($B$1998&lt;&gt;2)*$B$1998+($I$1998&lt;&gt;2)*$I$1998+($P$1998&lt;&gt;2)*$P$1998+($W$1998&lt;&gt;2)*$W$1998+($AD$1998&lt;&gt;2)*$AD$1998)/(($B$1998&lt;&gt;2)+($I$1998&lt;&gt;2)+($P$1998&lt;&gt;2)+($W$1998&lt;&gt;2)+($AD$1998&lt;&gt;2))&gt;=0.5,1,0))</f>
        <v/>
      </c>
      <c r="AL1998" s="8">
        <f>IF(($C$1998&lt;&gt;2)+($J$1998&lt;&gt;2)+($Q$1998&lt;&gt;2)+($X$1998&lt;&gt;2)+($AE$1998&lt;&gt;2)=0,2,IF((($C$1998&lt;&gt;2)*$C$1998+($J$1998&lt;&gt;2)*$J$1998+($Q$1998&lt;&gt;2)*$Q$1998+($X$1998&lt;&gt;2)*$X$1998+($AE$1998&lt;&gt;2)*$AE$1998)/(($C$1998&lt;&gt;2)+($J$1998&lt;&gt;2)+($Q$1998&lt;&gt;2)+($X$1998&lt;&gt;2)+($AE$1998&lt;&gt;2))&gt;=0.5,1,0))</f>
        <v/>
      </c>
      <c r="AM1998" s="8">
        <f>IF(($D$1998&lt;&gt;2)+($K$1998&lt;&gt;2)+($R$1998&lt;&gt;2)+($Y$1998&lt;&gt;2)+($AF$1998&lt;&gt;2)=0,2,IF((($D$1998&lt;&gt;2)*$D$1998+($K$1998&lt;&gt;2)*$K$1998+($R$1998&lt;&gt;2)*$R$1998+($Y$1998&lt;&gt;2)*$Y$1998+($AF$1998&lt;&gt;2)*$AF$1998)/(($D$1998&lt;&gt;2)+($K$1998&lt;&gt;2)+($R$1998&lt;&gt;2)+($Y$1998&lt;&gt;2)+($AF$1998&lt;&gt;2))&gt;=0.5,1,0))</f>
        <v/>
      </c>
      <c r="AN1998" s="8">
        <f>IF(($E$1998&lt;&gt;2)+($L$1998&lt;&gt;2)+($S$1998&lt;&gt;2)+($Z$1998&lt;&gt;2)+($AG$1998&lt;&gt;2)=0,2,IF((($E$1998&lt;&gt;2)*$E$1998+($L$1998&lt;&gt;2)*$L$1998+($S$1998&lt;&gt;2)*$S$1998+($Z$1998&lt;&gt;2)*$Z$1998+($AG$1998&lt;&gt;2)*$AG$1998)/(($E$1998&lt;&gt;2)+($L$1998&lt;&gt;2)+($S$1998&lt;&gt;2)+($Z$1998&lt;&gt;2)+($AG$1998&lt;&gt;2))&gt;=0.5,1,0))</f>
        <v/>
      </c>
      <c r="AO1998" s="8">
        <f>IF(($F$1998&lt;&gt;2)+($M$1998&lt;&gt;2)+($T$1998&lt;&gt;2)+($AA$1998&lt;&gt;2)+($AH$1998&lt;&gt;2)=0,2,IF((($F$1998&lt;&gt;2)*$F$1998+($M$1998&lt;&gt;2)*$M$1998+($T$1998&lt;&gt;2)*$T$1998+($AA$1998&lt;&gt;2)*$AA$1998+($AH$1998&lt;&gt;2)*$AH$1998)/(($F$1998&lt;&gt;2)+($M$1998&lt;&gt;2)+($T$1998&lt;&gt;2)+($AA$1998&lt;&gt;2)+($AH$1998&lt;&gt;2))&gt;=0.5,1,0))</f>
        <v/>
      </c>
      <c r="AP1998" s="8">
        <f>IF(($G$1998&lt;&gt;2)+($N$1998&lt;&gt;2)+($U$1998&lt;&gt;2)+($AB$1998&lt;&gt;2)+($AI$1998&lt;&gt;2)=0,2,IF((($G$1998&lt;&gt;2)*$G$1998+($N$1998&lt;&gt;2)*$N$1998+($U$1998&lt;&gt;2)*$U$1998+($AB$1998&lt;&gt;2)*$AB$1998+($AI$1998&lt;&gt;2)*$AI$1998)/(($G$1998&lt;&gt;2)+($N$1998&lt;&gt;2)+($U$1998&lt;&gt;2)+($AB$1998&lt;&gt;2)+($AI$1998&lt;&gt;2))&gt;=0.5,1,0))</f>
        <v/>
      </c>
      <c r="AR1998" s="16">
        <f>'Ground truth'!$B$7</f>
        <v/>
      </c>
      <c r="AS1998" s="16">
        <f>'Ground truth'!$C$7</f>
        <v/>
      </c>
      <c r="AT1998" s="16">
        <f>'Ground truth'!$D$7</f>
        <v/>
      </c>
      <c r="AU1998" s="16">
        <f>'Ground truth'!$E$7</f>
        <v/>
      </c>
      <c r="AV1998" s="16">
        <f>'Ground truth'!$F$7</f>
        <v/>
      </c>
      <c r="AW1998" s="16">
        <f>'Ground truth'!$G$7</f>
        <v/>
      </c>
    </row>
    <row r="1999">
      <c r="A1999" s="3" t="inlineStr">
        <is>
          <t>Payload</t>
        </is>
      </c>
      <c r="B1999" s="8" t="n">
        <v>0</v>
      </c>
      <c r="C1999" s="8" t="n">
        <v>0</v>
      </c>
      <c r="D1999" s="8" t="n">
        <v>1</v>
      </c>
      <c r="E1999" s="8" t="n">
        <v>1</v>
      </c>
      <c r="F1999" s="8" t="n">
        <v>0</v>
      </c>
      <c r="G1999" s="8" t="n">
        <v>1</v>
      </c>
      <c r="I1999" s="8" t="n">
        <v>1</v>
      </c>
      <c r="J1999" s="8" t="n">
        <v>1</v>
      </c>
      <c r="K1999" s="8" t="n">
        <v>1</v>
      </c>
      <c r="L1999" s="8" t="n">
        <v>1</v>
      </c>
      <c r="M1999" s="20" t="n">
        <v>2</v>
      </c>
      <c r="N1999" s="8" t="n">
        <v>1</v>
      </c>
      <c r="P1999" s="8" t="n">
        <v>1</v>
      </c>
      <c r="Q1999" s="8" t="n">
        <v>1</v>
      </c>
      <c r="R1999" s="8" t="n">
        <v>1</v>
      </c>
      <c r="S1999" s="8" t="n">
        <v>1</v>
      </c>
      <c r="T1999" s="8" t="n">
        <v>0</v>
      </c>
      <c r="U1999" s="8" t="n">
        <v>1</v>
      </c>
      <c r="W1999" s="8" t="n">
        <v>1</v>
      </c>
      <c r="X1999" s="8" t="n">
        <v>1</v>
      </c>
      <c r="Y1999" s="8" t="n">
        <v>1</v>
      </c>
      <c r="Z1999" s="8" t="n">
        <v>1</v>
      </c>
      <c r="AA1999" s="8" t="n">
        <v>0</v>
      </c>
      <c r="AB1999" s="8" t="n">
        <v>1</v>
      </c>
      <c r="AD1999" s="8" t="n">
        <v>1</v>
      </c>
      <c r="AE1999" s="8" t="n">
        <v>1</v>
      </c>
      <c r="AF1999" s="8" t="n">
        <v>1</v>
      </c>
      <c r="AG1999" s="8" t="n">
        <v>1</v>
      </c>
      <c r="AH1999" s="8" t="n">
        <v>0</v>
      </c>
      <c r="AI1999" s="8" t="n">
        <v>1</v>
      </c>
      <c r="AK1999" s="8">
        <f>IF(($B$1999&lt;&gt;2)+($I$1999&lt;&gt;2)+($P$1999&lt;&gt;2)+($W$1999&lt;&gt;2)+($AD$1999&lt;&gt;2)=0,2,IF((($B$1999&lt;&gt;2)*$B$1999+($I$1999&lt;&gt;2)*$I$1999+($P$1999&lt;&gt;2)*$P$1999+($W$1999&lt;&gt;2)*$W$1999+($AD$1999&lt;&gt;2)*$AD$1999)/(($B$1999&lt;&gt;2)+($I$1999&lt;&gt;2)+($P$1999&lt;&gt;2)+($W$1999&lt;&gt;2)+($AD$1999&lt;&gt;2))&gt;=0.5,1,0))</f>
        <v/>
      </c>
      <c r="AL1999" s="8">
        <f>IF(($C$1999&lt;&gt;2)+($J$1999&lt;&gt;2)+($Q$1999&lt;&gt;2)+($X$1999&lt;&gt;2)+($AE$1999&lt;&gt;2)=0,2,IF((($C$1999&lt;&gt;2)*$C$1999+($J$1999&lt;&gt;2)*$J$1999+($Q$1999&lt;&gt;2)*$Q$1999+($X$1999&lt;&gt;2)*$X$1999+($AE$1999&lt;&gt;2)*$AE$1999)/(($C$1999&lt;&gt;2)+($J$1999&lt;&gt;2)+($Q$1999&lt;&gt;2)+($X$1999&lt;&gt;2)+($AE$1999&lt;&gt;2))&gt;=0.5,1,0))</f>
        <v/>
      </c>
      <c r="AM1999" s="8">
        <f>IF(($D$1999&lt;&gt;2)+($K$1999&lt;&gt;2)+($R$1999&lt;&gt;2)+($Y$1999&lt;&gt;2)+($AF$1999&lt;&gt;2)=0,2,IF((($D$1999&lt;&gt;2)*$D$1999+($K$1999&lt;&gt;2)*$K$1999+($R$1999&lt;&gt;2)*$R$1999+($Y$1999&lt;&gt;2)*$Y$1999+($AF$1999&lt;&gt;2)*$AF$1999)/(($D$1999&lt;&gt;2)+($K$1999&lt;&gt;2)+($R$1999&lt;&gt;2)+($Y$1999&lt;&gt;2)+($AF$1999&lt;&gt;2))&gt;=0.5,1,0))</f>
        <v/>
      </c>
      <c r="AN1999" s="8">
        <f>IF(($E$1999&lt;&gt;2)+($L$1999&lt;&gt;2)+($S$1999&lt;&gt;2)+($Z$1999&lt;&gt;2)+($AG$1999&lt;&gt;2)=0,2,IF((($E$1999&lt;&gt;2)*$E$1999+($L$1999&lt;&gt;2)*$L$1999+($S$1999&lt;&gt;2)*$S$1999+($Z$1999&lt;&gt;2)*$Z$1999+($AG$1999&lt;&gt;2)*$AG$1999)/(($E$1999&lt;&gt;2)+($L$1999&lt;&gt;2)+($S$1999&lt;&gt;2)+($Z$1999&lt;&gt;2)+($AG$1999&lt;&gt;2))&gt;=0.5,1,0))</f>
        <v/>
      </c>
      <c r="AO1999" s="8">
        <f>IF(($F$1999&lt;&gt;2)+($M$1999&lt;&gt;2)+($T$1999&lt;&gt;2)+($AA$1999&lt;&gt;2)+($AH$1999&lt;&gt;2)=0,2,IF((($F$1999&lt;&gt;2)*$F$1999+($M$1999&lt;&gt;2)*$M$1999+($T$1999&lt;&gt;2)*$T$1999+($AA$1999&lt;&gt;2)*$AA$1999+($AH$1999&lt;&gt;2)*$AH$1999)/(($F$1999&lt;&gt;2)+($M$1999&lt;&gt;2)+($T$1999&lt;&gt;2)+($AA$1999&lt;&gt;2)+($AH$1999&lt;&gt;2))&gt;=0.5,1,0))</f>
        <v/>
      </c>
      <c r="AP1999" s="8">
        <f>IF(($G$1999&lt;&gt;2)+($N$1999&lt;&gt;2)+($U$1999&lt;&gt;2)+($AB$1999&lt;&gt;2)+($AI$1999&lt;&gt;2)=0,2,IF((($G$1999&lt;&gt;2)*$G$1999+($N$1999&lt;&gt;2)*$N$1999+($U$1999&lt;&gt;2)*$U$1999+($AB$1999&lt;&gt;2)*$AB$1999+($AI$1999&lt;&gt;2)*$AI$1999)/(($G$1999&lt;&gt;2)+($N$1999&lt;&gt;2)+($U$1999&lt;&gt;2)+($AB$1999&lt;&gt;2)+($AI$1999&lt;&gt;2))&gt;=0.5,1,0))</f>
        <v/>
      </c>
      <c r="AR1999" s="16">
        <f>'Ground truth'!$B$8</f>
        <v/>
      </c>
      <c r="AS1999" s="16">
        <f>'Ground truth'!$C$8</f>
        <v/>
      </c>
      <c r="AT1999" s="16">
        <f>'Ground truth'!$D$8</f>
        <v/>
      </c>
      <c r="AU1999" s="16">
        <f>'Ground truth'!$E$8</f>
        <v/>
      </c>
      <c r="AV1999" s="16">
        <f>'Ground truth'!$F$8</f>
        <v/>
      </c>
      <c r="AW1999" s="16">
        <f>'Ground truth'!$G$8</f>
        <v/>
      </c>
    </row>
    <row r="2001">
      <c r="A2001" s="17" t="inlineStr">
        <is>
          <t>metrics — confident-only (unsure excluded from denominators)</t>
        </is>
      </c>
      <c r="B2001" s="10" t="inlineStr">
        <is>
          <t>run 1</t>
        </is>
      </c>
      <c r="C2001" s="10" t="inlineStr">
        <is>
          <t>run 2</t>
        </is>
      </c>
      <c r="D2001" s="10" t="inlineStr">
        <is>
          <t>run 3</t>
        </is>
      </c>
      <c r="E2001" s="10" t="inlineStr">
        <is>
          <t>run 4</t>
        </is>
      </c>
      <c r="F2001" s="10" t="inlineStr">
        <is>
          <t>run 5</t>
        </is>
      </c>
      <c r="G2001" s="10" t="inlineStr">
        <is>
          <t>avg-matrix</t>
        </is>
      </c>
      <c r="H2001" s="10" t="inlineStr">
        <is>
          <t>mean</t>
        </is>
      </c>
      <c r="I2001" s="10" t="inlineStr">
        <is>
          <t>std (pop.)</t>
        </is>
      </c>
      <c r="J2001" s="17" t="inlineStr">
        <is>
          <t>notes</t>
        </is>
      </c>
    </row>
    <row r="2002">
      <c r="A2002" s="7" t="inlineStr">
        <is>
          <t>TP</t>
        </is>
      </c>
      <c r="B2002" s="7">
        <f>SUMPRODUCT(($B$1994:$G$1999=1)*('Ground truth'!$B$3:$G$8=1))</f>
        <v/>
      </c>
      <c r="C2002" s="7">
        <f>SUMPRODUCT(($I$1994:$N$1999=1)*('Ground truth'!$B$3:$G$8=1))</f>
        <v/>
      </c>
      <c r="D2002" s="7">
        <f>SUMPRODUCT(($P$1994:$U$1999=1)*('Ground truth'!$B$3:$G$8=1))</f>
        <v/>
      </c>
      <c r="E2002" s="7">
        <f>SUMPRODUCT(($W$1994:$AB$1999=1)*('Ground truth'!$B$3:$G$8=1))</f>
        <v/>
      </c>
      <c r="F2002" s="7">
        <f>SUMPRODUCT(($AD$1994:$AI$1999=1)*('Ground truth'!$B$3:$G$8=1))</f>
        <v/>
      </c>
      <c r="G2002" s="7">
        <f>SUMPRODUCT(($AK$1994:$AP$1999=1)*('Ground truth'!$B$3:$G$8=1))</f>
        <v/>
      </c>
      <c r="H2002" s="12">
        <f>AVERAGE($B$2002:$F$2002)</f>
        <v/>
      </c>
      <c r="I2002" s="12">
        <f>STDEV.P($B$2002:$F$2002)</f>
        <v/>
      </c>
    </row>
    <row r="2003">
      <c r="A2003" s="7" t="inlineStr">
        <is>
          <t>TN</t>
        </is>
      </c>
      <c r="B2003" s="7">
        <f>SUMPRODUCT(($B$1994:$G$1999=0)*('Ground truth'!$B$3:$G$8=0))</f>
        <v/>
      </c>
      <c r="C2003" s="7">
        <f>SUMPRODUCT(($I$1994:$N$1999=0)*('Ground truth'!$B$3:$G$8=0))</f>
        <v/>
      </c>
      <c r="D2003" s="7">
        <f>SUMPRODUCT(($P$1994:$U$1999=0)*('Ground truth'!$B$3:$G$8=0))</f>
        <v/>
      </c>
      <c r="E2003" s="7">
        <f>SUMPRODUCT(($W$1994:$AB$1999=0)*('Ground truth'!$B$3:$G$8=0))</f>
        <v/>
      </c>
      <c r="F2003" s="7">
        <f>SUMPRODUCT(($AD$1994:$AI$1999=0)*('Ground truth'!$B$3:$G$8=0))</f>
        <v/>
      </c>
      <c r="G2003" s="7">
        <f>SUMPRODUCT(($AK$1994:$AP$1999=0)*('Ground truth'!$B$3:$G$8=0))</f>
        <v/>
      </c>
      <c r="H2003" s="12">
        <f>AVERAGE($B$2003:$F$2003)</f>
        <v/>
      </c>
      <c r="I2003" s="12">
        <f>STDEV.P($B$2003:$F$2003)</f>
        <v/>
      </c>
    </row>
    <row r="2004">
      <c r="A2004" s="7" t="inlineStr">
        <is>
          <t>FP</t>
        </is>
      </c>
      <c r="B2004" s="7">
        <f>SUMPRODUCT(($B$1994:$G$1999=1)*('Ground truth'!$B$3:$G$8=0))</f>
        <v/>
      </c>
      <c r="C2004" s="7">
        <f>SUMPRODUCT(($I$1994:$N$1999=1)*('Ground truth'!$B$3:$G$8=0))</f>
        <v/>
      </c>
      <c r="D2004" s="7">
        <f>SUMPRODUCT(($P$1994:$U$1999=1)*('Ground truth'!$B$3:$G$8=0))</f>
        <v/>
      </c>
      <c r="E2004" s="7">
        <f>SUMPRODUCT(($W$1994:$AB$1999=1)*('Ground truth'!$B$3:$G$8=0))</f>
        <v/>
      </c>
      <c r="F2004" s="7">
        <f>SUMPRODUCT(($AD$1994:$AI$1999=1)*('Ground truth'!$B$3:$G$8=0))</f>
        <v/>
      </c>
      <c r="G2004" s="7">
        <f>SUMPRODUCT(($AK$1994:$AP$1999=1)*('Ground truth'!$B$3:$G$8=0))</f>
        <v/>
      </c>
      <c r="H2004" s="12">
        <f>AVERAGE($B$2004:$F$2004)</f>
        <v/>
      </c>
      <c r="I2004" s="12">
        <f>STDEV.P($B$2004:$F$2004)</f>
        <v/>
      </c>
    </row>
    <row r="2005">
      <c r="A2005" s="7" t="inlineStr">
        <is>
          <t>FN</t>
        </is>
      </c>
      <c r="B2005" s="7">
        <f>SUMPRODUCT(($B$1994:$G$1999=0)*('Ground truth'!$B$3:$G$8=1))</f>
        <v/>
      </c>
      <c r="C2005" s="7">
        <f>SUMPRODUCT(($I$1994:$N$1999=0)*('Ground truth'!$B$3:$G$8=1))</f>
        <v/>
      </c>
      <c r="D2005" s="7">
        <f>SUMPRODUCT(($P$1994:$U$1999=0)*('Ground truth'!$B$3:$G$8=1))</f>
        <v/>
      </c>
      <c r="E2005" s="7">
        <f>SUMPRODUCT(($W$1994:$AB$1999=0)*('Ground truth'!$B$3:$G$8=1))</f>
        <v/>
      </c>
      <c r="F2005" s="7">
        <f>SUMPRODUCT(($AD$1994:$AI$1999=0)*('Ground truth'!$B$3:$G$8=1))</f>
        <v/>
      </c>
      <c r="G2005" s="7">
        <f>SUMPRODUCT(($AK$1994:$AP$1999=0)*('Ground truth'!$B$3:$G$8=1))</f>
        <v/>
      </c>
      <c r="H2005" s="12">
        <f>AVERAGE($B$2005:$F$2005)</f>
        <v/>
      </c>
      <c r="I2005" s="12">
        <f>STDEV.P($B$2005:$F$2005)</f>
        <v/>
      </c>
    </row>
    <row r="2006">
      <c r="A2006" s="4" t="inlineStr">
        <is>
          <t>Precision</t>
        </is>
      </c>
      <c r="B2006" s="12">
        <f>IFERROR($B$2002/($B$2002+$B$2004),0)</f>
        <v/>
      </c>
      <c r="C2006" s="12">
        <f>IFERROR($C$2002/($C$2002+$C$2004),0)</f>
        <v/>
      </c>
      <c r="D2006" s="12">
        <f>IFERROR($D$2002/($D$2002+$D$2004),0)</f>
        <v/>
      </c>
      <c r="E2006" s="12">
        <f>IFERROR($E$2002/($E$2002+$E$2004),0)</f>
        <v/>
      </c>
      <c r="F2006" s="12">
        <f>IFERROR($F$2002/($F$2002+$F$2004),0)</f>
        <v/>
      </c>
      <c r="G2006" s="12">
        <f>IFERROR($G$2002/($G$2002+$G$2004),0)</f>
        <v/>
      </c>
      <c r="H2006" s="18">
        <f>AVERAGE($B$2006:$F$2006)</f>
        <v/>
      </c>
      <c r="I2006" s="18">
        <f>STDEV.P($B$2006:$F$2006)</f>
        <v/>
      </c>
    </row>
    <row r="2007">
      <c r="A2007" s="4" t="inlineStr">
        <is>
          <t>Recall</t>
        </is>
      </c>
      <c r="B2007" s="12">
        <f>IFERROR($B$2002/($B$2002+$B$2005),0)</f>
        <v/>
      </c>
      <c r="C2007" s="12">
        <f>IFERROR($C$2002/($C$2002+$C$2005),0)</f>
        <v/>
      </c>
      <c r="D2007" s="12">
        <f>IFERROR($D$2002/($D$2002+$D$2005),0)</f>
        <v/>
      </c>
      <c r="E2007" s="12">
        <f>IFERROR($E$2002/($E$2002+$E$2005),0)</f>
        <v/>
      </c>
      <c r="F2007" s="12">
        <f>IFERROR($F$2002/($F$2002+$F$2005),0)</f>
        <v/>
      </c>
      <c r="G2007" s="12">
        <f>IFERROR($G$2002/($G$2002+$G$2005),0)</f>
        <v/>
      </c>
      <c r="H2007" s="18">
        <f>AVERAGE($B$2007:$F$2007)</f>
        <v/>
      </c>
      <c r="I2007" s="18">
        <f>STDEV.P($B$2007:$F$2007)</f>
        <v/>
      </c>
    </row>
    <row r="2008">
      <c r="A2008" s="4" t="inlineStr">
        <is>
          <t>F1</t>
        </is>
      </c>
      <c r="B2008" s="12">
        <f>IFERROR(2*$B$2006*$B$2007/($B$2006+$B$2007),0)</f>
        <v/>
      </c>
      <c r="C2008" s="12">
        <f>IFERROR(2*$C$2006*$C$2007/($C$2006+$C$2007),0)</f>
        <v/>
      </c>
      <c r="D2008" s="12">
        <f>IFERROR(2*$D$2006*$D$2007/($D$2006+$D$2007),0)</f>
        <v/>
      </c>
      <c r="E2008" s="12">
        <f>IFERROR(2*$E$2006*$E$2007/($E$2006+$E$2007),0)</f>
        <v/>
      </c>
      <c r="F2008" s="12">
        <f>IFERROR(2*$F$2006*$F$2007/($F$2006+$F$2007),0)</f>
        <v/>
      </c>
      <c r="G2008" s="12">
        <f>IFERROR(2*$G$2006*$G$2007/($G$2006+$G$2007),0)</f>
        <v/>
      </c>
      <c r="H2008" s="18">
        <f>AVERAGE($B$2008:$F$2008)</f>
        <v/>
      </c>
      <c r="I2008" s="18">
        <f>STDEV.P($B$2008:$F$2008)</f>
        <v/>
      </c>
    </row>
    <row r="2009">
      <c r="A2009" s="4" t="inlineStr">
        <is>
          <t>Accuracy</t>
        </is>
      </c>
      <c r="B2009" s="12">
        <f>IFERROR(($B$2002+$B$2003)/($B$2002+$B$2003+$B$2004+$B$2005),0)</f>
        <v/>
      </c>
      <c r="C2009" s="12">
        <f>IFERROR(($C$2002+$C$2003)/($C$2002+$C$2003+$C$2004+$C$2005),0)</f>
        <v/>
      </c>
      <c r="D2009" s="12">
        <f>IFERROR(($D$2002+$D$2003)/($D$2002+$D$2003+$D$2004+$D$2005),0)</f>
        <v/>
      </c>
      <c r="E2009" s="12">
        <f>IFERROR(($E$2002+$E$2003)/($E$2002+$E$2003+$E$2004+$E$2005),0)</f>
        <v/>
      </c>
      <c r="F2009" s="12">
        <f>IFERROR(($F$2002+$F$2003)/($F$2002+$F$2003+$F$2004+$F$2005),0)</f>
        <v/>
      </c>
      <c r="G2009" s="12">
        <f>IFERROR(($G$2002+$G$2003)/($G$2002+$G$2003+$G$2004+$G$2005),0)</f>
        <v/>
      </c>
      <c r="H2009" s="18">
        <f>AVERAGE($B$2009:$F$2009)</f>
        <v/>
      </c>
      <c r="I2009" s="18">
        <f>STDEV.P($B$2009:$F$2009)</f>
        <v/>
      </c>
    </row>
    <row r="2010">
      <c r="A2010" s="4" t="inlineStr">
        <is>
          <t>Edit distance</t>
        </is>
      </c>
      <c r="B2010" s="12">
        <f>SUMPRODUCT(ABS('Ground truth'!$B$3:$G$8-$B$1994:$G$1999))</f>
        <v/>
      </c>
      <c r="C2010" s="12">
        <f>SUMPRODUCT(ABS('Ground truth'!$B$3:$G$8-$I$1994:$N$1999))</f>
        <v/>
      </c>
      <c r="D2010" s="12">
        <f>SUMPRODUCT(ABS('Ground truth'!$B$3:$G$8-$P$1994:$U$1999))</f>
        <v/>
      </c>
      <c r="E2010" s="12">
        <f>SUMPRODUCT(ABS('Ground truth'!$B$3:$G$8-$W$1994:$AB$1999))</f>
        <v/>
      </c>
      <c r="F2010" s="12">
        <f>SUMPRODUCT(ABS('Ground truth'!$B$3:$G$8-$AD$1994:$AI$1999))</f>
        <v/>
      </c>
      <c r="G2010" s="12">
        <f>SUMPRODUCT(ABS('Ground truth'!$B$3:$G$8-$AK$1994:$AP$1999))</f>
        <v/>
      </c>
      <c r="H2010" s="18">
        <f>AVERAGE($B$2010:$F$2010)</f>
        <v/>
      </c>
      <c r="I2010" s="18">
        <f>STDEV.P($B$2010:$F$2010)</f>
        <v/>
      </c>
    </row>
    <row r="2011">
      <c r="A2011" s="4" t="inlineStr">
        <is>
          <t>Spectral distance</t>
        </is>
      </c>
      <c r="B2011" s="12">
        <f>SQRT(SUMPRODUCT(('Ground truth'!$J$3:$J$8-$B$2021:$B$2026)^2))</f>
        <v/>
      </c>
      <c r="C2011" s="12">
        <f>SQRT(SUMPRODUCT(('Ground truth'!$J$3:$J$8-$C$2021:$C$2026)^2))</f>
        <v/>
      </c>
      <c r="D2011" s="12">
        <f>SQRT(SUMPRODUCT(('Ground truth'!$J$3:$J$8-$D$2021:$D$2026)^2))</f>
        <v/>
      </c>
      <c r="E2011" s="12">
        <f>SQRT(SUMPRODUCT(('Ground truth'!$J$3:$J$8-$E$2021:$E$2026)^2))</f>
        <v/>
      </c>
      <c r="F2011" s="12">
        <f>SQRT(SUMPRODUCT(('Ground truth'!$J$3:$J$8-$F$2021:$F$2026)^2))</f>
        <v/>
      </c>
      <c r="G2011" s="12">
        <f>SQRT(SUMPRODUCT(('Ground truth'!$J$3:$J$8-$G$2021:$G$2026)^2))</f>
        <v/>
      </c>
      <c r="H2011" s="18">
        <f>AVERAGE($B$2011:$F$2011)</f>
        <v/>
      </c>
      <c r="I2011" s="18">
        <f>STDEV.P($B$2011:$F$2011)</f>
        <v/>
      </c>
    </row>
    <row r="2012">
      <c r="A2012" s="4" t="inlineStr">
        <is>
          <t>Unsure cells</t>
        </is>
      </c>
      <c r="B2012" s="7">
        <f>COUNTIF($B$1994:$G$1999,2)</f>
        <v/>
      </c>
      <c r="C2012" s="7">
        <f>COUNTIF($I$1994:$N$1999,2)</f>
        <v/>
      </c>
      <c r="D2012" s="7">
        <f>COUNTIF($P$1994:$U$1999,2)</f>
        <v/>
      </c>
      <c r="E2012" s="7">
        <f>COUNTIF($W$1994:$AB$1999,2)</f>
        <v/>
      </c>
      <c r="F2012" s="7">
        <f>COUNTIF($AD$1994:$AI$1999,2)</f>
        <v/>
      </c>
      <c r="G2012" s="7">
        <f>COUNTIF($AK$1994:$AP$1999,2)</f>
        <v/>
      </c>
      <c r="H2012" s="12">
        <f>AVERAGE($B$2012:$F$2012)</f>
        <v/>
      </c>
      <c r="I2012" s="12">
        <f>STDEV.P($B$2012:$F$2012)</f>
        <v/>
      </c>
    </row>
    <row r="2013">
      <c r="A2013" s="3" t="inlineStr">
        <is>
          <t>eigenvalues (real part, numpy order; pasted)</t>
        </is>
      </c>
    </row>
    <row r="2014">
      <c r="A2014" s="3" t="inlineStr">
        <is>
          <t xml:space="preserve">  λ1</t>
        </is>
      </c>
      <c r="B2014" s="19" t="n">
        <v>3.813606502648327</v>
      </c>
      <c r="C2014" s="19" t="n">
        <v>6.292579941397378</v>
      </c>
      <c r="D2014" s="19" t="n">
        <v>5.427878872370741</v>
      </c>
      <c r="E2014" s="19" t="n">
        <v>5.427878872370741</v>
      </c>
      <c r="F2014" s="19" t="n">
        <v>5.427878872370741</v>
      </c>
      <c r="G2014" s="19" t="n">
        <v>5.427878872370741</v>
      </c>
    </row>
    <row r="2015">
      <c r="A2015" s="3" t="inlineStr">
        <is>
          <t xml:space="preserve">  λ2</t>
        </is>
      </c>
      <c r="B2015" s="19" t="n">
        <v>1.52931658012884</v>
      </c>
      <c r="C2015" s="19" t="n">
        <v>1</v>
      </c>
      <c r="D2015" s="19" t="n">
        <v>1.375663623311852</v>
      </c>
      <c r="E2015" s="19" t="n">
        <v>1.375663623311852</v>
      </c>
      <c r="F2015" s="19" t="n">
        <v>1.375663623311852</v>
      </c>
      <c r="G2015" s="19" t="n">
        <v>1.375663623311852</v>
      </c>
    </row>
    <row r="2016">
      <c r="A2016" s="3" t="inlineStr">
        <is>
          <t xml:space="preserve">  λ3</t>
        </is>
      </c>
      <c r="B2016" s="19" t="n">
        <v>-0.3429230827771705</v>
      </c>
      <c r="C2016" s="19" t="n">
        <v>-0.5709287407546406</v>
      </c>
      <c r="D2016" s="19" t="n">
        <v>-0.8035424956825961</v>
      </c>
      <c r="E2016" s="19" t="n">
        <v>-0.8035424956825961</v>
      </c>
      <c r="F2016" s="19" t="n">
        <v>-0.8035424956825961</v>
      </c>
      <c r="G2016" s="19" t="n">
        <v>-0.8035424956825961</v>
      </c>
    </row>
    <row r="2017">
      <c r="A2017" s="3" t="inlineStr">
        <is>
          <t xml:space="preserve">  λ4</t>
        </is>
      </c>
      <c r="B2017" s="19" t="n">
        <v>8.657027456318544e-18</v>
      </c>
      <c r="C2017" s="19" t="n">
        <v>0.2783487993572586</v>
      </c>
      <c r="D2017" s="19" t="n">
        <v>-2.251124710734036e-17</v>
      </c>
      <c r="E2017" s="19" t="n">
        <v>-2.251124710734036e-17</v>
      </c>
      <c r="F2017" s="19" t="n">
        <v>-2.251124710734036e-17</v>
      </c>
      <c r="G2017" s="19" t="n">
        <v>-2.251124710734036e-17</v>
      </c>
    </row>
    <row r="2018">
      <c r="A2018" s="3" t="inlineStr">
        <is>
          <t xml:space="preserve">  λ5</t>
        </is>
      </c>
      <c r="B2018" s="19" t="n">
        <v>4.982381635578533e-18</v>
      </c>
      <c r="C2018" s="19" t="n">
        <v>-1</v>
      </c>
      <c r="D2018" s="19" t="n">
        <v>-4.147060184616271e-16</v>
      </c>
      <c r="E2018" s="19" t="n">
        <v>-4.147060184616271e-16</v>
      </c>
      <c r="F2018" s="19" t="n">
        <v>-4.147060184616271e-16</v>
      </c>
      <c r="G2018" s="19" t="n">
        <v>-4.147060184616271e-16</v>
      </c>
    </row>
    <row r="2019">
      <c r="A2019" s="3" t="inlineStr">
        <is>
          <t xml:space="preserve">  λ6</t>
        </is>
      </c>
      <c r="B2019" s="19" t="n">
        <v>1</v>
      </c>
      <c r="C2019" s="19" t="n">
        <v>-2.004094652621965e-16</v>
      </c>
      <c r="D2019" s="19" t="n">
        <v>1.914491160832687e-17</v>
      </c>
      <c r="E2019" s="19" t="n">
        <v>1.914491160832687e-17</v>
      </c>
      <c r="F2019" s="19" t="n">
        <v>1.914491160832687e-17</v>
      </c>
      <c r="G2019" s="19" t="n">
        <v>1.914491160832687e-17</v>
      </c>
    </row>
    <row r="2020">
      <c r="A2020" s="3" t="inlineStr">
        <is>
          <t>eigenvalues sorted desc (LARGE)</t>
        </is>
      </c>
    </row>
    <row r="2021">
      <c r="A2021" s="3" t="inlineStr">
        <is>
          <t xml:space="preserve">  λ(1)</t>
        </is>
      </c>
      <c r="B2021" s="19">
        <f>LARGE($B$2014:$B$2019,1)</f>
        <v/>
      </c>
      <c r="C2021" s="19">
        <f>LARGE($C$2014:$C$2019,1)</f>
        <v/>
      </c>
      <c r="D2021" s="19">
        <f>LARGE($D$2014:$D$2019,1)</f>
        <v/>
      </c>
      <c r="E2021" s="19">
        <f>LARGE($E$2014:$E$2019,1)</f>
        <v/>
      </c>
      <c r="F2021" s="19">
        <f>LARGE($F$2014:$F$2019,1)</f>
        <v/>
      </c>
      <c r="G2021" s="19">
        <f>LARGE($G$2014:$G$2019,1)</f>
        <v/>
      </c>
    </row>
    <row r="2022">
      <c r="A2022" s="3" t="inlineStr">
        <is>
          <t xml:space="preserve">  λ(2)</t>
        </is>
      </c>
      <c r="B2022" s="19">
        <f>LARGE($B$2014:$B$2019,2)</f>
        <v/>
      </c>
      <c r="C2022" s="19">
        <f>LARGE($C$2014:$C$2019,2)</f>
        <v/>
      </c>
      <c r="D2022" s="19">
        <f>LARGE($D$2014:$D$2019,2)</f>
        <v/>
      </c>
      <c r="E2022" s="19">
        <f>LARGE($E$2014:$E$2019,2)</f>
        <v/>
      </c>
      <c r="F2022" s="19">
        <f>LARGE($F$2014:$F$2019,2)</f>
        <v/>
      </c>
      <c r="G2022" s="19">
        <f>LARGE($G$2014:$G$2019,2)</f>
        <v/>
      </c>
    </row>
    <row r="2023">
      <c r="A2023" s="3" t="inlineStr">
        <is>
          <t xml:space="preserve">  λ(3)</t>
        </is>
      </c>
      <c r="B2023" s="19">
        <f>LARGE($B$2014:$B$2019,3)</f>
        <v/>
      </c>
      <c r="C2023" s="19">
        <f>LARGE($C$2014:$C$2019,3)</f>
        <v/>
      </c>
      <c r="D2023" s="19">
        <f>LARGE($D$2014:$D$2019,3)</f>
        <v/>
      </c>
      <c r="E2023" s="19">
        <f>LARGE($E$2014:$E$2019,3)</f>
        <v/>
      </c>
      <c r="F2023" s="19">
        <f>LARGE($F$2014:$F$2019,3)</f>
        <v/>
      </c>
      <c r="G2023" s="19">
        <f>LARGE($G$2014:$G$2019,3)</f>
        <v/>
      </c>
    </row>
    <row r="2024">
      <c r="A2024" s="3" t="inlineStr">
        <is>
          <t xml:space="preserve">  λ(4)</t>
        </is>
      </c>
      <c r="B2024" s="19">
        <f>LARGE($B$2014:$B$2019,4)</f>
        <v/>
      </c>
      <c r="C2024" s="19">
        <f>LARGE($C$2014:$C$2019,4)</f>
        <v/>
      </c>
      <c r="D2024" s="19">
        <f>LARGE($D$2014:$D$2019,4)</f>
        <v/>
      </c>
      <c r="E2024" s="19">
        <f>LARGE($E$2014:$E$2019,4)</f>
        <v/>
      </c>
      <c r="F2024" s="19">
        <f>LARGE($F$2014:$F$2019,4)</f>
        <v/>
      </c>
      <c r="G2024" s="19">
        <f>LARGE($G$2014:$G$2019,4)</f>
        <v/>
      </c>
    </row>
    <row r="2025">
      <c r="A2025" s="3" t="inlineStr">
        <is>
          <t xml:space="preserve">  λ(5)</t>
        </is>
      </c>
      <c r="B2025" s="19">
        <f>LARGE($B$2014:$B$2019,5)</f>
        <v/>
      </c>
      <c r="C2025" s="19">
        <f>LARGE($C$2014:$C$2019,5)</f>
        <v/>
      </c>
      <c r="D2025" s="19">
        <f>LARGE($D$2014:$D$2019,5)</f>
        <v/>
      </c>
      <c r="E2025" s="19">
        <f>LARGE($E$2014:$E$2019,5)</f>
        <v/>
      </c>
      <c r="F2025" s="19">
        <f>LARGE($F$2014:$F$2019,5)</f>
        <v/>
      </c>
      <c r="G2025" s="19">
        <f>LARGE($G$2014:$G$2019,5)</f>
        <v/>
      </c>
    </row>
    <row r="2026">
      <c r="A2026" s="3" t="inlineStr">
        <is>
          <t xml:space="preserve">  λ(6)</t>
        </is>
      </c>
      <c r="B2026" s="19">
        <f>LARGE($B$2014:$B$2019,6)</f>
        <v/>
      </c>
      <c r="C2026" s="19">
        <f>LARGE($C$2014:$C$2019,6)</f>
        <v/>
      </c>
      <c r="D2026" s="19">
        <f>LARGE($D$2014:$D$2019,6)</f>
        <v/>
      </c>
      <c r="E2026" s="19">
        <f>LARGE($E$2014:$E$2019,6)</f>
        <v/>
      </c>
      <c r="F2026" s="19">
        <f>LARGE($F$2014:$F$2019,6)</f>
        <v/>
      </c>
      <c r="G2026" s="19">
        <f>LARGE($G$2014:$G$2019,6)</f>
        <v/>
      </c>
    </row>
    <row r="2027">
      <c r="A2027" s="3" t="inlineStr">
        <is>
          <t>check: Σeig − trace (→0)</t>
        </is>
      </c>
      <c r="B2027" s="3">
        <f>ROUND(SUM($B$2014:$B$2019)-($B$1994+$C$1995+$D$1996+$E$1997+$F$1998+$G$1999),6)</f>
        <v/>
      </c>
      <c r="C2027" s="3">
        <f>ROUND(SUM($C$2014:$C$2019)-($I$1994+$J$1995+$K$1996+$L$1997+$M$1998+$N$1999),6)</f>
        <v/>
      </c>
      <c r="D2027" s="3">
        <f>ROUND(SUM($D$2014:$D$2019)-($P$1994+$Q$1995+$R$1996+$S$1997+$T$1998+$U$1999),6)</f>
        <v/>
      </c>
      <c r="E2027" s="3">
        <f>ROUND(SUM($E$2014:$E$2019)-($W$1994+$X$1995+$Y$1996+$Z$1997+$AA$1998+$AB$1999),6)</f>
        <v/>
      </c>
      <c r="F2027" s="3">
        <f>ROUND(SUM($F$2014:$F$2019)-($AD$1994+$AE$1995+$AF$1996+$AG$1997+$AH$1998+$AI$1999),6)</f>
        <v/>
      </c>
      <c r="G2027" s="3">
        <f>ROUND(SUM($G$2014:$G$2019)-($AK$1994+$AL$1995+$AM$1996+$AN$1997+$AO$1998+$AP$1999),6)</f>
        <v/>
      </c>
    </row>
    <row r="2028">
      <c r="A2028" s="3" t="inlineStr">
        <is>
          <t>check: Πeig − det (→0)</t>
        </is>
      </c>
      <c r="B2028" s="3">
        <f>ROUND(MDETERM($B$1994:$G$1999)-PRODUCT($B$2014:$B$2019),6)</f>
        <v/>
      </c>
      <c r="C2028" s="3">
        <f>ROUND(MDETERM($I$1994:$N$1999)-PRODUCT($C$2014:$C$2019),6)</f>
        <v/>
      </c>
      <c r="D2028" s="3">
        <f>ROUND(MDETERM($P$1994:$U$1999)-PRODUCT($D$2014:$D$2019),6)</f>
        <v/>
      </c>
      <c r="E2028" s="3">
        <f>ROUND(MDETERM($W$1994:$AB$1999)-PRODUCT($E$2014:$E$2019),6)</f>
        <v/>
      </c>
      <c r="F2028" s="3">
        <f>ROUND(MDETERM($AD$1994:$AI$1999)-PRODUCT($F$2014:$F$2019),6)</f>
        <v/>
      </c>
      <c r="G2028" s="3">
        <f>ROUND(MDETERM($AK$1994:$AP$1999)-PRODUCT($G$2014:$G$2019),6)</f>
        <v/>
      </c>
    </row>
    <row r="2029">
      <c r="A2029" s="3" t="inlineStr">
        <is>
          <t>complex eigenvalues?</t>
        </is>
      </c>
      <c r="B2029" s="3" t="inlineStr"/>
      <c r="C2029" s="3" t="inlineStr"/>
      <c r="D2029" s="3" t="inlineStr"/>
      <c r="E2029" s="3" t="inlineStr"/>
      <c r="F2029" s="3" t="inlineStr"/>
      <c r="G2029" s="3" t="inlineStr"/>
    </row>
    <row r="2030">
      <c r="A2030" s="3" t="inlineStr">
        <is>
          <t>check: det(M − λᵢI) per sorted λ (→0)</t>
        </is>
      </c>
    </row>
    <row r="2031">
      <c r="A2031" s="3" t="inlineStr">
        <is>
          <t xml:space="preserve">  det(M − λ(1)I)</t>
        </is>
      </c>
      <c r="B2031" s="3">
        <f t="array" ref="B2031">ROUND(MDETERM($B$1994:$G$1999-$B$2021*MUNIT(6)),6)</f>
        <v/>
      </c>
      <c r="C2031" s="3">
        <f t="array" ref="C2031">ROUND(MDETERM($I$1994:$N$1999-$C$2021*MUNIT(6)),6)</f>
        <v/>
      </c>
      <c r="D2031" s="3">
        <f t="array" ref="D2031">ROUND(MDETERM($P$1994:$U$1999-$D$2021*MUNIT(6)),6)</f>
        <v/>
      </c>
      <c r="E2031" s="3">
        <f t="array" ref="E2031">ROUND(MDETERM($W$1994:$AB$1999-$E$2021*MUNIT(6)),6)</f>
        <v/>
      </c>
      <c r="F2031" s="3">
        <f t="array" ref="F2031">ROUND(MDETERM($AD$1994:$AI$1999-$F$2021*MUNIT(6)),6)</f>
        <v/>
      </c>
      <c r="G2031" s="3">
        <f t="array" ref="G2031">ROUND(MDETERM($AK$1994:$AP$1999-$G$2021*MUNIT(6)),6)</f>
        <v/>
      </c>
    </row>
    <row r="2032">
      <c r="A2032" s="3" t="inlineStr">
        <is>
          <t xml:space="preserve">  det(M − λ(2)I)</t>
        </is>
      </c>
      <c r="B2032" s="3">
        <f t="array" ref="B2032">ROUND(MDETERM($B$1994:$G$1999-$B$2022*MUNIT(6)),6)</f>
        <v/>
      </c>
      <c r="C2032" s="3">
        <f t="array" ref="C2032">ROUND(MDETERM($I$1994:$N$1999-$C$2022*MUNIT(6)),6)</f>
        <v/>
      </c>
      <c r="D2032" s="3">
        <f t="array" ref="D2032">ROUND(MDETERM($P$1994:$U$1999-$D$2022*MUNIT(6)),6)</f>
        <v/>
      </c>
      <c r="E2032" s="3">
        <f t="array" ref="E2032">ROUND(MDETERM($W$1994:$AB$1999-$E$2022*MUNIT(6)),6)</f>
        <v/>
      </c>
      <c r="F2032" s="3">
        <f t="array" ref="F2032">ROUND(MDETERM($AD$1994:$AI$1999-$F$2022*MUNIT(6)),6)</f>
        <v/>
      </c>
      <c r="G2032" s="3">
        <f t="array" ref="G2032">ROUND(MDETERM($AK$1994:$AP$1999-$G$2022*MUNIT(6)),6)</f>
        <v/>
      </c>
    </row>
    <row r="2033">
      <c r="A2033" s="3" t="inlineStr">
        <is>
          <t xml:space="preserve">  det(M − λ(3)I)</t>
        </is>
      </c>
      <c r="B2033" s="3">
        <f t="array" ref="B2033">ROUND(MDETERM($B$1994:$G$1999-$B$2023*MUNIT(6)),6)</f>
        <v/>
      </c>
      <c r="C2033" s="3">
        <f t="array" ref="C2033">ROUND(MDETERM($I$1994:$N$1999-$C$2023*MUNIT(6)),6)</f>
        <v/>
      </c>
      <c r="D2033" s="3">
        <f t="array" ref="D2033">ROUND(MDETERM($P$1994:$U$1999-$D$2023*MUNIT(6)),6)</f>
        <v/>
      </c>
      <c r="E2033" s="3">
        <f t="array" ref="E2033">ROUND(MDETERM($W$1994:$AB$1999-$E$2023*MUNIT(6)),6)</f>
        <v/>
      </c>
      <c r="F2033" s="3">
        <f t="array" ref="F2033">ROUND(MDETERM($AD$1994:$AI$1999-$F$2023*MUNIT(6)),6)</f>
        <v/>
      </c>
      <c r="G2033" s="3">
        <f t="array" ref="G2033">ROUND(MDETERM($AK$1994:$AP$1999-$G$2023*MUNIT(6)),6)</f>
        <v/>
      </c>
    </row>
    <row r="2034">
      <c r="A2034" s="3" t="inlineStr">
        <is>
          <t xml:space="preserve">  det(M − λ(4)I)</t>
        </is>
      </c>
      <c r="B2034" s="3">
        <f t="array" ref="B2034">ROUND(MDETERM($B$1994:$G$1999-$B$2024*MUNIT(6)),6)</f>
        <v/>
      </c>
      <c r="C2034" s="3">
        <f t="array" ref="C2034">ROUND(MDETERM($I$1994:$N$1999-$C$2024*MUNIT(6)),6)</f>
        <v/>
      </c>
      <c r="D2034" s="3">
        <f t="array" ref="D2034">ROUND(MDETERM($P$1994:$U$1999-$D$2024*MUNIT(6)),6)</f>
        <v/>
      </c>
      <c r="E2034" s="3">
        <f t="array" ref="E2034">ROUND(MDETERM($W$1994:$AB$1999-$E$2024*MUNIT(6)),6)</f>
        <v/>
      </c>
      <c r="F2034" s="3">
        <f t="array" ref="F2034">ROUND(MDETERM($AD$1994:$AI$1999-$F$2024*MUNIT(6)),6)</f>
        <v/>
      </c>
      <c r="G2034" s="3">
        <f t="array" ref="G2034">ROUND(MDETERM($AK$1994:$AP$1999-$G$2024*MUNIT(6)),6)</f>
        <v/>
      </c>
    </row>
    <row r="2035">
      <c r="A2035" s="3" t="inlineStr">
        <is>
          <t xml:space="preserve">  det(M − λ(5)I)</t>
        </is>
      </c>
      <c r="B2035" s="3">
        <f t="array" ref="B2035">ROUND(MDETERM($B$1994:$G$1999-$B$2025*MUNIT(6)),6)</f>
        <v/>
      </c>
      <c r="C2035" s="3">
        <f t="array" ref="C2035">ROUND(MDETERM($I$1994:$N$1999-$C$2025*MUNIT(6)),6)</f>
        <v/>
      </c>
      <c r="D2035" s="3">
        <f t="array" ref="D2035">ROUND(MDETERM($P$1994:$U$1999-$D$2025*MUNIT(6)),6)</f>
        <v/>
      </c>
      <c r="E2035" s="3">
        <f t="array" ref="E2035">ROUND(MDETERM($W$1994:$AB$1999-$E$2025*MUNIT(6)),6)</f>
        <v/>
      </c>
      <c r="F2035" s="3">
        <f t="array" ref="F2035">ROUND(MDETERM($AD$1994:$AI$1999-$F$2025*MUNIT(6)),6)</f>
        <v/>
      </c>
      <c r="G2035" s="3">
        <f t="array" ref="G2035">ROUND(MDETERM($AK$1994:$AP$1999-$G$2025*MUNIT(6)),6)</f>
        <v/>
      </c>
    </row>
    <row r="2036">
      <c r="A2036" s="3" t="inlineStr">
        <is>
          <t xml:space="preserve">  det(M − λ(6)I)</t>
        </is>
      </c>
      <c r="B2036" s="3">
        <f t="array" ref="B2036">ROUND(MDETERM($B$1994:$G$1999-$B$2026*MUNIT(6)),6)</f>
        <v/>
      </c>
      <c r="C2036" s="3">
        <f t="array" ref="C2036">ROUND(MDETERM($I$1994:$N$1999-$C$2026*MUNIT(6)),6)</f>
        <v/>
      </c>
      <c r="D2036" s="3">
        <f t="array" ref="D2036">ROUND(MDETERM($P$1994:$U$1999-$D$2026*MUNIT(6)),6)</f>
        <v/>
      </c>
      <c r="E2036" s="3">
        <f t="array" ref="E2036">ROUND(MDETERM($W$1994:$AB$1999-$E$2026*MUNIT(6)),6)</f>
        <v/>
      </c>
      <c r="F2036" s="3">
        <f t="array" ref="F2036">ROUND(MDETERM($AD$1994:$AI$1999-$F$2026*MUNIT(6)),6)</f>
        <v/>
      </c>
      <c r="G2036" s="3">
        <f t="array" ref="G2036">ROUND(MDETERM($AK$1994:$AP$1999-$G$2026*MUNIT(6)),6)</f>
        <v/>
      </c>
    </row>
  </sheetData>
  <conditionalFormatting sqref="G6:G55">
    <cfRule type="cellIs" priority="1" operator="equal" dxfId="0">
      <formula>"yes"</formula>
    </cfRule>
  </conditionalFormatting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Z2205"/>
  <sheetViews>
    <sheetView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1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8" customWidth="1" min="36" max="36"/>
    <col width="8" customWidth="1" min="37" max="37"/>
    <col width="8" customWidth="1" min="38" max="38"/>
    <col width="8" customWidth="1" min="39" max="39"/>
    <col width="8" customWidth="1" min="40" max="40"/>
    <col width="8" customWidth="1" min="41" max="41"/>
    <col width="8" customWidth="1" min="42" max="42"/>
    <col width="8" customWidth="1" min="43" max="43"/>
    <col width="8" customWidth="1" min="44" max="44"/>
    <col width="8" customWidth="1" min="45" max="45"/>
    <col width="8" customWidth="1" min="46" max="46"/>
    <col width="8" customWidth="1" min="47" max="47"/>
    <col width="8" customWidth="1" min="48" max="48"/>
    <col width="8" customWidth="1" min="49" max="49"/>
    <col width="8" customWidth="1" min="50" max="50"/>
    <col width="8" customWidth="1" min="51" max="51"/>
    <col width="8" customWidth="1" min="52" max="52"/>
    <col width="8" customWidth="1" min="53" max="53"/>
    <col width="8" customWidth="1" min="54" max="54"/>
    <col width="8" customWidth="1" min="55" max="55"/>
    <col width="8" customWidth="1" min="56" max="56"/>
    <col width="8" customWidth="1" min="57" max="57"/>
    <col width="8" customWidth="1" min="58" max="58"/>
    <col width="8" customWidth="1" min="59" max="59"/>
  </cols>
  <sheetData>
    <row r="1">
      <c r="A1" s="1" t="inlineStr">
        <is>
          <t>CubeSat-ii aligned — metrics as spreadsheet formulas over the pasted run matrices (aligned by archived component mapping)</t>
        </is>
      </c>
    </row>
    <row r="2">
      <c r="A2" t="inlineStr">
        <is>
          <t>Rows 6–55: summary (all formulas referencing the blocks below). Rows 59–68: gold/silver ranking. Blocks from row 72: pasted run matrices, then every metric as a formula.</t>
        </is>
      </c>
    </row>
    <row r="5" ht="45" customHeight="1">
      <c r="A5" s="10" t="inlineStr">
        <is>
          <t>Configuration</t>
        </is>
      </c>
      <c r="B5" s="10" t="inlineStr">
        <is>
          <t>Model</t>
        </is>
      </c>
      <c r="C5" s="10" t="inlineStr">
        <is>
          <t>n_runs</t>
        </is>
      </c>
      <c r="D5" s="10" t="inlineStr">
        <is>
          <t>unsure cells</t>
        </is>
      </c>
      <c r="E5" s="10" t="inlineStr">
        <is>
          <t>unsure %</t>
        </is>
      </c>
      <c r="F5" s="10" t="inlineStr">
        <is>
          <t>coverage</t>
        </is>
      </c>
      <c r="G5" s="10" t="inlineStr">
        <is>
          <t>Precision mean</t>
        </is>
      </c>
      <c r="H5" s="10" t="inlineStr">
        <is>
          <t>Precision std</t>
        </is>
      </c>
      <c r="I5" s="10" t="inlineStr">
        <is>
          <t>Precision avg-matrix</t>
        </is>
      </c>
      <c r="J5" s="10" t="inlineStr">
        <is>
          <t>Recall mean</t>
        </is>
      </c>
      <c r="K5" s="10" t="inlineStr">
        <is>
          <t>Recall std</t>
        </is>
      </c>
      <c r="L5" s="10" t="inlineStr">
        <is>
          <t>Recall avg-matrix</t>
        </is>
      </c>
      <c r="M5" s="10" t="inlineStr">
        <is>
          <t>F1 mean</t>
        </is>
      </c>
      <c r="N5" s="10" t="inlineStr">
        <is>
          <t>F1 std</t>
        </is>
      </c>
      <c r="O5" s="10" t="inlineStr">
        <is>
          <t>F1 avg-matrix</t>
        </is>
      </c>
      <c r="P5" s="10" t="inlineStr">
        <is>
          <t>Accuracy mean</t>
        </is>
      </c>
      <c r="Q5" s="10" t="inlineStr">
        <is>
          <t>Accuracy std</t>
        </is>
      </c>
      <c r="R5" s="10" t="inlineStr">
        <is>
          <t>Accuracy avg-matrix</t>
        </is>
      </c>
      <c r="S5" s="10" t="inlineStr">
        <is>
          <t>Edit distance mean</t>
        </is>
      </c>
      <c r="T5" s="10" t="inlineStr">
        <is>
          <t>Edit distance std</t>
        </is>
      </c>
      <c r="U5" s="10" t="inlineStr">
        <is>
          <t>Edit distance avg-matrix</t>
        </is>
      </c>
      <c r="V5" s="10" t="inlineStr">
        <is>
          <t>Spectral distance mean</t>
        </is>
      </c>
      <c r="W5" s="10" t="inlineStr">
        <is>
          <t>Spectral distance std</t>
        </is>
      </c>
      <c r="X5" s="10" t="inlineStr">
        <is>
          <t>Spectral distance avg-matrix</t>
        </is>
      </c>
      <c r="Y5" s="10" t="inlineStr">
        <is>
          <t>note</t>
        </is>
      </c>
      <c r="Z5" s="10" t="inlineStr">
        <is>
          <t>block row</t>
        </is>
      </c>
    </row>
    <row r="6">
      <c r="A6" s="4" t="inlineStr">
        <is>
          <t>LLM</t>
        </is>
      </c>
      <c r="B6" s="7" t="inlineStr">
        <is>
          <t>gpt4-turbo-preview</t>
        </is>
      </c>
      <c r="C6" s="7">
        <f>COUNT($B$91,$C$91,$D$91,$E$91,$F$91)</f>
        <v/>
      </c>
      <c r="D6" s="7">
        <f>SUM($B$101:$F$101)</f>
        <v/>
      </c>
      <c r="E6" s="11">
        <f>IFERROR(100*$D$6/($C$6*36),0)</f>
        <v/>
      </c>
      <c r="F6" s="12">
        <f>IFERROR(1-$D$6/($C$6*36),0)</f>
        <v/>
      </c>
      <c r="G6" s="12">
        <f>$H$95</f>
        <v/>
      </c>
      <c r="H6" s="12">
        <f>$I$95</f>
        <v/>
      </c>
      <c r="I6" s="12">
        <f>$G$95</f>
        <v/>
      </c>
      <c r="J6" s="12">
        <f>$H$96</f>
        <v/>
      </c>
      <c r="K6" s="12">
        <f>$I$96</f>
        <v/>
      </c>
      <c r="L6" s="12">
        <f>$G$96</f>
        <v/>
      </c>
      <c r="M6" s="12">
        <f>$H$97</f>
        <v/>
      </c>
      <c r="N6" s="12">
        <f>$I$97</f>
        <v/>
      </c>
      <c r="O6" s="12">
        <f>$G$97</f>
        <v/>
      </c>
      <c r="P6" s="12">
        <f>$H$98</f>
        <v/>
      </c>
      <c r="Q6" s="12">
        <f>$I$98</f>
        <v/>
      </c>
      <c r="R6" s="12">
        <f>$G$98</f>
        <v/>
      </c>
      <c r="S6" s="12">
        <f>$H$99</f>
        <v/>
      </c>
      <c r="T6" s="12">
        <f>$I$99</f>
        <v/>
      </c>
      <c r="U6" s="12">
        <f>$G$99</f>
        <v/>
      </c>
      <c r="V6" s="12">
        <f>$H$100</f>
        <v/>
      </c>
      <c r="W6" s="12">
        <f>$I$100</f>
        <v/>
      </c>
      <c r="X6" s="12">
        <f>$G$100</f>
        <v/>
      </c>
      <c r="Y6" s="7" t="inlineStr"/>
      <c r="Z6" s="7" t="n">
        <v>72</v>
      </c>
    </row>
    <row r="7">
      <c r="A7" s="4" t="inlineStr">
        <is>
          <t>LLM</t>
        </is>
      </c>
      <c r="B7" s="7" t="inlineStr">
        <is>
          <t>gpt4o</t>
        </is>
      </c>
      <c r="C7" s="7">
        <f>COUNT($B$148,$C$148,$D$148,$E$148,$F$148)</f>
        <v/>
      </c>
      <c r="D7" s="7">
        <f>SUM($B$158:$F$158)</f>
        <v/>
      </c>
      <c r="E7" s="11">
        <f>IFERROR(100*$D$7/($C$7*36),0)</f>
        <v/>
      </c>
      <c r="F7" s="12">
        <f>IFERROR(1-$D$7/($C$7*36),0)</f>
        <v/>
      </c>
      <c r="G7" s="12">
        <f>$H$152</f>
        <v/>
      </c>
      <c r="H7" s="12">
        <f>$I$152</f>
        <v/>
      </c>
      <c r="I7" s="12">
        <f>$G$152</f>
        <v/>
      </c>
      <c r="J7" s="12">
        <f>$H$153</f>
        <v/>
      </c>
      <c r="K7" s="12">
        <f>$I$153</f>
        <v/>
      </c>
      <c r="L7" s="12">
        <f>$G$153</f>
        <v/>
      </c>
      <c r="M7" s="12">
        <f>$H$154</f>
        <v/>
      </c>
      <c r="N7" s="12">
        <f>$I$154</f>
        <v/>
      </c>
      <c r="O7" s="12">
        <f>$G$154</f>
        <v/>
      </c>
      <c r="P7" s="12">
        <f>$H$155</f>
        <v/>
      </c>
      <c r="Q7" s="12">
        <f>$I$155</f>
        <v/>
      </c>
      <c r="R7" s="12">
        <f>$G$155</f>
        <v/>
      </c>
      <c r="S7" s="12">
        <f>$H$156</f>
        <v/>
      </c>
      <c r="T7" s="12">
        <f>$I$156</f>
        <v/>
      </c>
      <c r="U7" s="12">
        <f>$G$156</f>
        <v/>
      </c>
      <c r="V7" s="12">
        <f>$H$157</f>
        <v/>
      </c>
      <c r="W7" s="12">
        <f>$I$157</f>
        <v/>
      </c>
      <c r="X7" s="12">
        <f>$G$157</f>
        <v/>
      </c>
      <c r="Y7" s="7" t="inlineStr"/>
      <c r="Z7" s="7" t="n">
        <v>129</v>
      </c>
    </row>
    <row r="8">
      <c r="A8" s="4" t="inlineStr">
        <is>
          <t>LLM</t>
        </is>
      </c>
      <c r="B8" s="7" t="inlineStr">
        <is>
          <t>mixtral:8x22b</t>
        </is>
      </c>
      <c r="C8" s="7">
        <f>COUNT($B$205,$C$205,$D$205,$E$205,$F$205)</f>
        <v/>
      </c>
      <c r="D8" s="7">
        <f>SUM($B$215:$F$215)</f>
        <v/>
      </c>
      <c r="E8" s="11">
        <f>IFERROR(100*$D$8/($C$8*36),0)</f>
        <v/>
      </c>
      <c r="F8" s="12">
        <f>IFERROR(1-$D$8/($C$8*36),0)</f>
        <v/>
      </c>
      <c r="G8" s="12">
        <f>$H$209</f>
        <v/>
      </c>
      <c r="H8" s="12">
        <f>$I$209</f>
        <v/>
      </c>
      <c r="I8" s="12">
        <f>$G$209</f>
        <v/>
      </c>
      <c r="J8" s="12">
        <f>$H$210</f>
        <v/>
      </c>
      <c r="K8" s="12">
        <f>$I$210</f>
        <v/>
      </c>
      <c r="L8" s="12">
        <f>$G$210</f>
        <v/>
      </c>
      <c r="M8" s="12">
        <f>$H$211</f>
        <v/>
      </c>
      <c r="N8" s="12">
        <f>$I$211</f>
        <v/>
      </c>
      <c r="O8" s="12">
        <f>$G$211</f>
        <v/>
      </c>
      <c r="P8" s="12">
        <f>$H$212</f>
        <v/>
      </c>
      <c r="Q8" s="12">
        <f>$I$212</f>
        <v/>
      </c>
      <c r="R8" s="12">
        <f>$G$212</f>
        <v/>
      </c>
      <c r="S8" s="12">
        <f>$H$213</f>
        <v/>
      </c>
      <c r="T8" s="12">
        <f>$I$213</f>
        <v/>
      </c>
      <c r="U8" s="12">
        <f>$G$213</f>
        <v/>
      </c>
      <c r="V8" s="12">
        <f>$H$214</f>
        <v/>
      </c>
      <c r="W8" s="12">
        <f>$I$214</f>
        <v/>
      </c>
      <c r="X8" s="12">
        <f>$G$214</f>
        <v/>
      </c>
      <c r="Y8" s="7" t="inlineStr"/>
      <c r="Z8" s="7" t="n">
        <v>186</v>
      </c>
    </row>
    <row r="9">
      <c r="A9" s="4" t="inlineStr">
        <is>
          <t>LLM</t>
        </is>
      </c>
      <c r="B9" s="7" t="inlineStr">
        <is>
          <t>llama3.3:70b</t>
        </is>
      </c>
      <c r="C9" s="7">
        <f>COUNT($B$261,$C$261,$D$261,$E$261,$F$261)</f>
        <v/>
      </c>
      <c r="D9" s="7">
        <f>SUM($B$271:$F$271)</f>
        <v/>
      </c>
      <c r="E9" s="11">
        <f>IFERROR(100*$D$9/($C$9*25),0)</f>
        <v/>
      </c>
      <c r="F9" s="12">
        <f>IFERROR(1-$D$9/($C$9*25),0)</f>
        <v/>
      </c>
      <c r="G9" s="12">
        <f>$H$265</f>
        <v/>
      </c>
      <c r="H9" s="12">
        <f>$I$265</f>
        <v/>
      </c>
      <c r="I9" s="12">
        <f>$G$265</f>
        <v/>
      </c>
      <c r="J9" s="12">
        <f>$H$266</f>
        <v/>
      </c>
      <c r="K9" s="12">
        <f>$I$266</f>
        <v/>
      </c>
      <c r="L9" s="12">
        <f>$G$266</f>
        <v/>
      </c>
      <c r="M9" s="12">
        <f>$H$267</f>
        <v/>
      </c>
      <c r="N9" s="12">
        <f>$I$267</f>
        <v/>
      </c>
      <c r="O9" s="12">
        <f>$G$267</f>
        <v/>
      </c>
      <c r="P9" s="12">
        <f>$H$268</f>
        <v/>
      </c>
      <c r="Q9" s="12">
        <f>$I$268</f>
        <v/>
      </c>
      <c r="R9" s="12">
        <f>$G$268</f>
        <v/>
      </c>
      <c r="S9" s="12">
        <f>$H$269</f>
        <v/>
      </c>
      <c r="T9" s="12">
        <f>$I$269</f>
        <v/>
      </c>
      <c r="U9" s="12">
        <f>$G$269</f>
        <v/>
      </c>
      <c r="V9" s="12">
        <f>$H$270</f>
        <v/>
      </c>
      <c r="W9" s="12">
        <f>$I$270</f>
        <v/>
      </c>
      <c r="X9" s="12">
        <f>$G$270</f>
        <v/>
      </c>
      <c r="Y9" s="7" t="inlineStr"/>
      <c r="Z9" s="7" t="n">
        <v>243</v>
      </c>
    </row>
    <row r="10">
      <c r="A10" s="4" t="inlineStr">
        <is>
          <t>LLM</t>
        </is>
      </c>
      <c r="B10" s="7" t="inlineStr">
        <is>
          <t>deepseek-r1:14b</t>
        </is>
      </c>
      <c r="C10" s="7">
        <f>COUNT($B$315,$C$315,$D$315,$E$315,$F$315)</f>
        <v/>
      </c>
      <c r="D10" s="7">
        <f>SUM($B$325:$F$325)</f>
        <v/>
      </c>
      <c r="E10" s="11">
        <f>IFERROR(100*$D$10/($C$10*36),0)</f>
        <v/>
      </c>
      <c r="F10" s="12">
        <f>IFERROR(1-$D$10/($C$10*36),0)</f>
        <v/>
      </c>
      <c r="G10" s="12">
        <f>$H$319</f>
        <v/>
      </c>
      <c r="H10" s="12">
        <f>$I$319</f>
        <v/>
      </c>
      <c r="I10" s="12">
        <f>$G$319</f>
        <v/>
      </c>
      <c r="J10" s="12">
        <f>$H$320</f>
        <v/>
      </c>
      <c r="K10" s="12">
        <f>$I$320</f>
        <v/>
      </c>
      <c r="L10" s="12">
        <f>$G$320</f>
        <v/>
      </c>
      <c r="M10" s="12">
        <f>$H$321</f>
        <v/>
      </c>
      <c r="N10" s="12">
        <f>$I$321</f>
        <v/>
      </c>
      <c r="O10" s="12">
        <f>$G$321</f>
        <v/>
      </c>
      <c r="P10" s="12">
        <f>$H$322</f>
        <v/>
      </c>
      <c r="Q10" s="12">
        <f>$I$322</f>
        <v/>
      </c>
      <c r="R10" s="12">
        <f>$G$322</f>
        <v/>
      </c>
      <c r="S10" s="12">
        <f>$H$323</f>
        <v/>
      </c>
      <c r="T10" s="12">
        <f>$I$323</f>
        <v/>
      </c>
      <c r="U10" s="12">
        <f>$G$323</f>
        <v/>
      </c>
      <c r="V10" s="12">
        <f>$H$324</f>
        <v/>
      </c>
      <c r="W10" s="12">
        <f>$I$324</f>
        <v/>
      </c>
      <c r="X10" s="12">
        <f>$G$324</f>
        <v/>
      </c>
      <c r="Y10" s="7" t="inlineStr"/>
      <c r="Z10" s="7" t="n">
        <v>296</v>
      </c>
    </row>
    <row r="11">
      <c r="A11" s="4" t="inlineStr">
        <is>
          <t>RAG R1</t>
        </is>
      </c>
      <c r="B11" s="7" t="inlineStr">
        <is>
          <t>gpt4-turbo-preview</t>
        </is>
      </c>
      <c r="C11" s="7">
        <f>COUNT($B$370,$C$370,$D$370,$E$370,$F$370)</f>
        <v/>
      </c>
      <c r="D11" s="7">
        <f>SUM($B$380:$F$380)</f>
        <v/>
      </c>
      <c r="E11" s="11">
        <f>IFERROR(100*$D$11/($C$11*16),0)</f>
        <v/>
      </c>
      <c r="F11" s="12">
        <f>IFERROR(1-$D$11/($C$11*16),0)</f>
        <v/>
      </c>
      <c r="G11" s="12">
        <f>$H$374</f>
        <v/>
      </c>
      <c r="H11" s="12">
        <f>$I$374</f>
        <v/>
      </c>
      <c r="I11" s="12">
        <f>$G$374</f>
        <v/>
      </c>
      <c r="J11" s="12">
        <f>$H$375</f>
        <v/>
      </c>
      <c r="K11" s="12">
        <f>$I$375</f>
        <v/>
      </c>
      <c r="L11" s="12">
        <f>$G$375</f>
        <v/>
      </c>
      <c r="M11" s="12">
        <f>$H$376</f>
        <v/>
      </c>
      <c r="N11" s="12">
        <f>$I$376</f>
        <v/>
      </c>
      <c r="O11" s="12">
        <f>$G$376</f>
        <v/>
      </c>
      <c r="P11" s="12">
        <f>$H$377</f>
        <v/>
      </c>
      <c r="Q11" s="12">
        <f>$I$377</f>
        <v/>
      </c>
      <c r="R11" s="12">
        <f>$G$377</f>
        <v/>
      </c>
      <c r="S11" s="12">
        <f>$H$378</f>
        <v/>
      </c>
      <c r="T11" s="12">
        <f>$I$378</f>
        <v/>
      </c>
      <c r="U11" s="12">
        <f>$G$378</f>
        <v/>
      </c>
      <c r="V11" s="12">
        <f>$H$379</f>
        <v/>
      </c>
      <c r="W11" s="12">
        <f>$I$379</f>
        <v/>
      </c>
      <c r="X11" s="12">
        <f>$G$379</f>
        <v/>
      </c>
      <c r="Y11" s="7" t="inlineStr"/>
      <c r="Z11" s="7" t="n">
        <v>353</v>
      </c>
    </row>
    <row r="12">
      <c r="A12" s="4" t="inlineStr">
        <is>
          <t>RAG R1</t>
        </is>
      </c>
      <c r="B12" s="7" t="inlineStr">
        <is>
          <t>gpt4o</t>
        </is>
      </c>
      <c r="C12" s="13" t="n">
        <v>0</v>
      </c>
      <c r="G12" s="7" t="inlineStr">
        <is>
          <t>N/A</t>
        </is>
      </c>
      <c r="H12" s="7" t="inlineStr">
        <is>
          <t>N/A</t>
        </is>
      </c>
      <c r="I12" s="7" t="inlineStr">
        <is>
          <t>N/A</t>
        </is>
      </c>
      <c r="J12" s="7" t="inlineStr">
        <is>
          <t>N/A</t>
        </is>
      </c>
      <c r="K12" s="7" t="inlineStr">
        <is>
          <t>N/A</t>
        </is>
      </c>
      <c r="L12" s="7" t="inlineStr">
        <is>
          <t>N/A</t>
        </is>
      </c>
      <c r="M12" s="7" t="inlineStr">
        <is>
          <t>N/A</t>
        </is>
      </c>
      <c r="N12" s="7" t="inlineStr">
        <is>
          <t>N/A</t>
        </is>
      </c>
      <c r="O12" s="7" t="inlineStr">
        <is>
          <t>N/A</t>
        </is>
      </c>
      <c r="P12" s="7" t="inlineStr">
        <is>
          <t>N/A</t>
        </is>
      </c>
      <c r="Q12" s="7" t="inlineStr">
        <is>
          <t>N/A</t>
        </is>
      </c>
      <c r="R12" s="7" t="inlineStr">
        <is>
          <t>N/A</t>
        </is>
      </c>
      <c r="S12" s="7" t="inlineStr">
        <is>
          <t>N/A</t>
        </is>
      </c>
      <c r="T12" s="7" t="inlineStr">
        <is>
          <t>N/A</t>
        </is>
      </c>
      <c r="U12" s="7" t="inlineStr">
        <is>
          <t>N/A</t>
        </is>
      </c>
      <c r="V12" s="7" t="inlineStr">
        <is>
          <t>N/A</t>
        </is>
      </c>
      <c r="W12" s="7" t="inlineStr">
        <is>
          <t>N/A</t>
        </is>
      </c>
      <c r="X12" s="7" t="inlineStr">
        <is>
          <t>N/A</t>
        </is>
      </c>
      <c r="Y12" s="7" t="inlineStr">
        <is>
          <t>N/A</t>
        </is>
      </c>
    </row>
    <row r="13">
      <c r="A13" s="4" t="inlineStr">
        <is>
          <t>RAG R1</t>
        </is>
      </c>
      <c r="B13" s="7" t="inlineStr">
        <is>
          <t>mixtral:8x22b</t>
        </is>
      </c>
      <c r="C13" s="7">
        <f>COUNT($B$421,$C$421,$D$421,$E$421,$F$421)</f>
        <v/>
      </c>
      <c r="D13" s="7">
        <f>SUM($B$431:$F$431)</f>
        <v/>
      </c>
      <c r="E13" s="11">
        <f>IFERROR(100*$D$13/($C$13*36),0)</f>
        <v/>
      </c>
      <c r="F13" s="12">
        <f>IFERROR(1-$D$13/($C$13*36),0)</f>
        <v/>
      </c>
      <c r="G13" s="12">
        <f>$H$425</f>
        <v/>
      </c>
      <c r="H13" s="12">
        <f>$I$425</f>
        <v/>
      </c>
      <c r="I13" s="12">
        <f>$G$425</f>
        <v/>
      </c>
      <c r="J13" s="12">
        <f>$H$426</f>
        <v/>
      </c>
      <c r="K13" s="12">
        <f>$I$426</f>
        <v/>
      </c>
      <c r="L13" s="12">
        <f>$G$426</f>
        <v/>
      </c>
      <c r="M13" s="12">
        <f>$H$427</f>
        <v/>
      </c>
      <c r="N13" s="12">
        <f>$I$427</f>
        <v/>
      </c>
      <c r="O13" s="12">
        <f>$G$427</f>
        <v/>
      </c>
      <c r="P13" s="12">
        <f>$H$428</f>
        <v/>
      </c>
      <c r="Q13" s="12">
        <f>$I$428</f>
        <v/>
      </c>
      <c r="R13" s="12">
        <f>$G$428</f>
        <v/>
      </c>
      <c r="S13" s="12">
        <f>$H$429</f>
        <v/>
      </c>
      <c r="T13" s="12">
        <f>$I$429</f>
        <v/>
      </c>
      <c r="U13" s="12">
        <f>$G$429</f>
        <v/>
      </c>
      <c r="V13" s="12">
        <f>$H$430</f>
        <v/>
      </c>
      <c r="W13" s="12">
        <f>$I$430</f>
        <v/>
      </c>
      <c r="X13" s="12">
        <f>$G$430</f>
        <v/>
      </c>
      <c r="Y13" s="7" t="inlineStr"/>
      <c r="Z13" s="7" t="n">
        <v>402</v>
      </c>
    </row>
    <row r="14">
      <c r="A14" s="4" t="inlineStr">
        <is>
          <t>RAG R1</t>
        </is>
      </c>
      <c r="B14" s="7" t="inlineStr">
        <is>
          <t>llama3.3:70b</t>
        </is>
      </c>
      <c r="C14" s="7">
        <f>COUNT($B$477,$C$477,$D$477,$E$477,$F$477)</f>
        <v/>
      </c>
      <c r="D14" s="7">
        <f>SUM($B$487:$F$487)</f>
        <v/>
      </c>
      <c r="E14" s="11">
        <f>IFERROR(100*$D$14/($C$14*25),0)</f>
        <v/>
      </c>
      <c r="F14" s="12">
        <f>IFERROR(1-$D$14/($C$14*25),0)</f>
        <v/>
      </c>
      <c r="G14" s="12">
        <f>$H$481</f>
        <v/>
      </c>
      <c r="H14" s="12">
        <f>$I$481</f>
        <v/>
      </c>
      <c r="I14" s="12">
        <f>$G$481</f>
        <v/>
      </c>
      <c r="J14" s="12">
        <f>$H$482</f>
        <v/>
      </c>
      <c r="K14" s="12">
        <f>$I$482</f>
        <v/>
      </c>
      <c r="L14" s="12">
        <f>$G$482</f>
        <v/>
      </c>
      <c r="M14" s="12">
        <f>$H$483</f>
        <v/>
      </c>
      <c r="N14" s="12">
        <f>$I$483</f>
        <v/>
      </c>
      <c r="O14" s="12">
        <f>$G$483</f>
        <v/>
      </c>
      <c r="P14" s="12">
        <f>$H$484</f>
        <v/>
      </c>
      <c r="Q14" s="12">
        <f>$I$484</f>
        <v/>
      </c>
      <c r="R14" s="12">
        <f>$G$484</f>
        <v/>
      </c>
      <c r="S14" s="12">
        <f>$H$485</f>
        <v/>
      </c>
      <c r="T14" s="12">
        <f>$I$485</f>
        <v/>
      </c>
      <c r="U14" s="12">
        <f>$G$485</f>
        <v/>
      </c>
      <c r="V14" s="12">
        <f>$H$486</f>
        <v/>
      </c>
      <c r="W14" s="12">
        <f>$I$486</f>
        <v/>
      </c>
      <c r="X14" s="12">
        <f>$G$486</f>
        <v/>
      </c>
      <c r="Y14" s="7" t="inlineStr"/>
      <c r="Z14" s="7" t="n">
        <v>459</v>
      </c>
    </row>
    <row r="15">
      <c r="A15" s="4" t="inlineStr">
        <is>
          <t>RAG R1</t>
        </is>
      </c>
      <c r="B15" s="7" t="inlineStr">
        <is>
          <t>deepseek-r1:14b</t>
        </is>
      </c>
      <c r="C15" s="7">
        <f>COUNT($B$531,$C$531,$D$531,$E$531,$F$531)</f>
        <v/>
      </c>
      <c r="D15" s="7">
        <f>SUM($B$541:$F$541)</f>
        <v/>
      </c>
      <c r="E15" s="11">
        <f>IFERROR(100*$D$15/($C$15*36),0)</f>
        <v/>
      </c>
      <c r="F15" s="12">
        <f>IFERROR(1-$D$15/($C$15*36),0)</f>
        <v/>
      </c>
      <c r="G15" s="12">
        <f>$H$535</f>
        <v/>
      </c>
      <c r="H15" s="12">
        <f>$I$535</f>
        <v/>
      </c>
      <c r="I15" s="12">
        <f>$G$535</f>
        <v/>
      </c>
      <c r="J15" s="12">
        <f>$H$536</f>
        <v/>
      </c>
      <c r="K15" s="12">
        <f>$I$536</f>
        <v/>
      </c>
      <c r="L15" s="12">
        <f>$G$536</f>
        <v/>
      </c>
      <c r="M15" s="12">
        <f>$H$537</f>
        <v/>
      </c>
      <c r="N15" s="12">
        <f>$I$537</f>
        <v/>
      </c>
      <c r="O15" s="12">
        <f>$G$537</f>
        <v/>
      </c>
      <c r="P15" s="12">
        <f>$H$538</f>
        <v/>
      </c>
      <c r="Q15" s="12">
        <f>$I$538</f>
        <v/>
      </c>
      <c r="R15" s="12">
        <f>$G$538</f>
        <v/>
      </c>
      <c r="S15" s="12">
        <f>$H$539</f>
        <v/>
      </c>
      <c r="T15" s="12">
        <f>$I$539</f>
        <v/>
      </c>
      <c r="U15" s="12">
        <f>$G$539</f>
        <v/>
      </c>
      <c r="V15" s="12">
        <f>$H$540</f>
        <v/>
      </c>
      <c r="W15" s="12">
        <f>$I$540</f>
        <v/>
      </c>
      <c r="X15" s="12">
        <f>$G$540</f>
        <v/>
      </c>
      <c r="Y15" s="7" t="inlineStr"/>
      <c r="Z15" s="7" t="n">
        <v>512</v>
      </c>
    </row>
    <row r="16">
      <c r="A16" s="4" t="inlineStr">
        <is>
          <t>RAG R2</t>
        </is>
      </c>
      <c r="B16" s="7" t="inlineStr">
        <is>
          <t>gpt4-turbo-preview</t>
        </is>
      </c>
      <c r="C16" s="7">
        <f>COUNT($B$585,$C$585,$D$585,$E$585,$F$585)</f>
        <v/>
      </c>
      <c r="D16" s="7">
        <f>SUM($B$595:$F$595)</f>
        <v/>
      </c>
      <c r="E16" s="11">
        <f>IFERROR(100*$D$16/($C$16*9),0)</f>
        <v/>
      </c>
      <c r="F16" s="12">
        <f>IFERROR(1-$D$16/($C$16*9),0)</f>
        <v/>
      </c>
      <c r="G16" s="12">
        <f>$H$589</f>
        <v/>
      </c>
      <c r="H16" s="12">
        <f>$I$589</f>
        <v/>
      </c>
      <c r="I16" s="12">
        <f>$G$589</f>
        <v/>
      </c>
      <c r="J16" s="12">
        <f>$H$590</f>
        <v/>
      </c>
      <c r="K16" s="12">
        <f>$I$590</f>
        <v/>
      </c>
      <c r="L16" s="12">
        <f>$G$590</f>
        <v/>
      </c>
      <c r="M16" s="12">
        <f>$H$591</f>
        <v/>
      </c>
      <c r="N16" s="12">
        <f>$I$591</f>
        <v/>
      </c>
      <c r="O16" s="12">
        <f>$G$591</f>
        <v/>
      </c>
      <c r="P16" s="12">
        <f>$H$592</f>
        <v/>
      </c>
      <c r="Q16" s="12">
        <f>$I$592</f>
        <v/>
      </c>
      <c r="R16" s="12">
        <f>$G$592</f>
        <v/>
      </c>
      <c r="S16" s="12">
        <f>$H$593</f>
        <v/>
      </c>
      <c r="T16" s="12">
        <f>$I$593</f>
        <v/>
      </c>
      <c r="U16" s="12">
        <f>$G$593</f>
        <v/>
      </c>
      <c r="V16" s="12">
        <f>$H$594</f>
        <v/>
      </c>
      <c r="W16" s="12">
        <f>$I$594</f>
        <v/>
      </c>
      <c r="X16" s="12">
        <f>$G$594</f>
        <v/>
      </c>
      <c r="Y16" s="7" t="inlineStr"/>
      <c r="Z16" s="7" t="n">
        <v>569</v>
      </c>
    </row>
    <row r="17">
      <c r="A17" s="4" t="inlineStr">
        <is>
          <t>RAG R2</t>
        </is>
      </c>
      <c r="B17" s="7" t="inlineStr">
        <is>
          <t>gpt4o</t>
        </is>
      </c>
      <c r="C17" s="13" t="n">
        <v>0</v>
      </c>
      <c r="G17" s="7" t="inlineStr">
        <is>
          <t>N/A</t>
        </is>
      </c>
      <c r="H17" s="7" t="inlineStr">
        <is>
          <t>N/A</t>
        </is>
      </c>
      <c r="I17" s="7" t="inlineStr">
        <is>
          <t>N/A</t>
        </is>
      </c>
      <c r="J17" s="7" t="inlineStr">
        <is>
          <t>N/A</t>
        </is>
      </c>
      <c r="K17" s="7" t="inlineStr">
        <is>
          <t>N/A</t>
        </is>
      </c>
      <c r="L17" s="7" t="inlineStr">
        <is>
          <t>N/A</t>
        </is>
      </c>
      <c r="M17" s="7" t="inlineStr">
        <is>
          <t>N/A</t>
        </is>
      </c>
      <c r="N17" s="7" t="inlineStr">
        <is>
          <t>N/A</t>
        </is>
      </c>
      <c r="O17" s="7" t="inlineStr">
        <is>
          <t>N/A</t>
        </is>
      </c>
      <c r="P17" s="7" t="inlineStr">
        <is>
          <t>N/A</t>
        </is>
      </c>
      <c r="Q17" s="7" t="inlineStr">
        <is>
          <t>N/A</t>
        </is>
      </c>
      <c r="R17" s="7" t="inlineStr">
        <is>
          <t>N/A</t>
        </is>
      </c>
      <c r="S17" s="7" t="inlineStr">
        <is>
          <t>N/A</t>
        </is>
      </c>
      <c r="T17" s="7" t="inlineStr">
        <is>
          <t>N/A</t>
        </is>
      </c>
      <c r="U17" s="7" t="inlineStr">
        <is>
          <t>N/A</t>
        </is>
      </c>
      <c r="V17" s="7" t="inlineStr">
        <is>
          <t>N/A</t>
        </is>
      </c>
      <c r="W17" s="7" t="inlineStr">
        <is>
          <t>N/A</t>
        </is>
      </c>
      <c r="X17" s="7" t="inlineStr">
        <is>
          <t>N/A</t>
        </is>
      </c>
      <c r="Y17" s="7" t="inlineStr">
        <is>
          <t>N/A</t>
        </is>
      </c>
    </row>
    <row r="18">
      <c r="A18" s="4" t="inlineStr">
        <is>
          <t>RAG R2</t>
        </is>
      </c>
      <c r="B18" s="7" t="inlineStr">
        <is>
          <t>mixtral:8x22b</t>
        </is>
      </c>
      <c r="C18" s="7">
        <f>COUNT($B$630,$C$630,$D$630,$E$630,$F$630)</f>
        <v/>
      </c>
      <c r="D18" s="7">
        <f>SUM($B$640:$F$640)</f>
        <v/>
      </c>
      <c r="E18" s="11">
        <f>IFERROR(100*$D$18/($C$18*9),0)</f>
        <v/>
      </c>
      <c r="F18" s="12">
        <f>IFERROR(1-$D$18/($C$18*9),0)</f>
        <v/>
      </c>
      <c r="G18" s="12">
        <f>$H$634</f>
        <v/>
      </c>
      <c r="H18" s="12">
        <f>$I$634</f>
        <v/>
      </c>
      <c r="I18" s="12">
        <f>$G$634</f>
        <v/>
      </c>
      <c r="J18" s="12">
        <f>$H$635</f>
        <v/>
      </c>
      <c r="K18" s="12">
        <f>$I$635</f>
        <v/>
      </c>
      <c r="L18" s="12">
        <f>$G$635</f>
        <v/>
      </c>
      <c r="M18" s="12">
        <f>$H$636</f>
        <v/>
      </c>
      <c r="N18" s="12">
        <f>$I$636</f>
        <v/>
      </c>
      <c r="O18" s="12">
        <f>$G$636</f>
        <v/>
      </c>
      <c r="P18" s="12">
        <f>$H$637</f>
        <v/>
      </c>
      <c r="Q18" s="12">
        <f>$I$637</f>
        <v/>
      </c>
      <c r="R18" s="12">
        <f>$G$637</f>
        <v/>
      </c>
      <c r="S18" s="12">
        <f>$H$638</f>
        <v/>
      </c>
      <c r="T18" s="12">
        <f>$I$638</f>
        <v/>
      </c>
      <c r="U18" s="12">
        <f>$G$638</f>
        <v/>
      </c>
      <c r="V18" s="12">
        <f>$H$639</f>
        <v/>
      </c>
      <c r="W18" s="12">
        <f>$I$639</f>
        <v/>
      </c>
      <c r="X18" s="12">
        <f>$G$639</f>
        <v/>
      </c>
      <c r="Y18" s="7" t="inlineStr"/>
      <c r="Z18" s="7" t="n">
        <v>614</v>
      </c>
    </row>
    <row r="19">
      <c r="A19" s="4" t="inlineStr">
        <is>
          <t>RAG R2</t>
        </is>
      </c>
      <c r="B19" s="7" t="inlineStr">
        <is>
          <t>llama3.3:70b</t>
        </is>
      </c>
      <c r="C19" s="7">
        <f>COUNT($B$677,$C$677,$D$677,$E$677,$F$677)</f>
        <v/>
      </c>
      <c r="D19" s="7">
        <f>SUM($B$687:$F$687)</f>
        <v/>
      </c>
      <c r="E19" s="11">
        <f>IFERROR(100*$D$19/($C$19*25),0)</f>
        <v/>
      </c>
      <c r="F19" s="12">
        <f>IFERROR(1-$D$19/($C$19*25),0)</f>
        <v/>
      </c>
      <c r="G19" s="12">
        <f>$H$681</f>
        <v/>
      </c>
      <c r="H19" s="12">
        <f>$I$681</f>
        <v/>
      </c>
      <c r="I19" s="12">
        <f>$G$681</f>
        <v/>
      </c>
      <c r="J19" s="12">
        <f>$H$682</f>
        <v/>
      </c>
      <c r="K19" s="12">
        <f>$I$682</f>
        <v/>
      </c>
      <c r="L19" s="12">
        <f>$G$682</f>
        <v/>
      </c>
      <c r="M19" s="12">
        <f>$H$683</f>
        <v/>
      </c>
      <c r="N19" s="12">
        <f>$I$683</f>
        <v/>
      </c>
      <c r="O19" s="12">
        <f>$G$683</f>
        <v/>
      </c>
      <c r="P19" s="12">
        <f>$H$684</f>
        <v/>
      </c>
      <c r="Q19" s="12">
        <f>$I$684</f>
        <v/>
      </c>
      <c r="R19" s="12">
        <f>$G$684</f>
        <v/>
      </c>
      <c r="S19" s="12">
        <f>$H$685</f>
        <v/>
      </c>
      <c r="T19" s="12">
        <f>$I$685</f>
        <v/>
      </c>
      <c r="U19" s="12">
        <f>$G$685</f>
        <v/>
      </c>
      <c r="V19" s="12">
        <f>$H$686</f>
        <v/>
      </c>
      <c r="W19" s="12">
        <f>$I$686</f>
        <v/>
      </c>
      <c r="X19" s="12">
        <f>$G$686</f>
        <v/>
      </c>
      <c r="Y19" s="7" t="inlineStr">
        <is>
          <t>1 run(s) returned no matrix</t>
        </is>
      </c>
      <c r="Z19" s="7" t="n">
        <v>659</v>
      </c>
    </row>
    <row r="20">
      <c r="A20" s="4" t="inlineStr">
        <is>
          <t>RAG R2</t>
        </is>
      </c>
      <c r="B20" s="7" t="inlineStr">
        <is>
          <t>deepseek-r1:14b</t>
        </is>
      </c>
      <c r="C20" s="7">
        <f>COUNT($B$731,$C$731,$D$731,$E$731,$F$731)</f>
        <v/>
      </c>
      <c r="D20" s="7">
        <f>SUM($B$741:$F$741)</f>
        <v/>
      </c>
      <c r="E20" s="11">
        <f>IFERROR(100*$D$20/($C$20*36),0)</f>
        <v/>
      </c>
      <c r="F20" s="12">
        <f>IFERROR(1-$D$20/($C$20*36),0)</f>
        <v/>
      </c>
      <c r="G20" s="12">
        <f>$H$735</f>
        <v/>
      </c>
      <c r="H20" s="12">
        <f>$I$735</f>
        <v/>
      </c>
      <c r="I20" s="12">
        <f>$G$735</f>
        <v/>
      </c>
      <c r="J20" s="12">
        <f>$H$736</f>
        <v/>
      </c>
      <c r="K20" s="12">
        <f>$I$736</f>
        <v/>
      </c>
      <c r="L20" s="12">
        <f>$G$736</f>
        <v/>
      </c>
      <c r="M20" s="12">
        <f>$H$737</f>
        <v/>
      </c>
      <c r="N20" s="12">
        <f>$I$737</f>
        <v/>
      </c>
      <c r="O20" s="12">
        <f>$G$737</f>
        <v/>
      </c>
      <c r="P20" s="12">
        <f>$H$738</f>
        <v/>
      </c>
      <c r="Q20" s="12">
        <f>$I$738</f>
        <v/>
      </c>
      <c r="R20" s="12">
        <f>$G$738</f>
        <v/>
      </c>
      <c r="S20" s="12">
        <f>$H$739</f>
        <v/>
      </c>
      <c r="T20" s="12">
        <f>$I$739</f>
        <v/>
      </c>
      <c r="U20" s="12">
        <f>$G$739</f>
        <v/>
      </c>
      <c r="V20" s="12">
        <f>$H$740</f>
        <v/>
      </c>
      <c r="W20" s="12">
        <f>$I$740</f>
        <v/>
      </c>
      <c r="X20" s="12">
        <f>$G$740</f>
        <v/>
      </c>
      <c r="Y20" s="7" t="inlineStr"/>
      <c r="Z20" s="7" t="n">
        <v>712</v>
      </c>
    </row>
    <row r="21">
      <c r="A21" s="4" t="inlineStr">
        <is>
          <t>RAG R3</t>
        </is>
      </c>
      <c r="B21" s="7" t="inlineStr">
        <is>
          <t>gpt4-turbo-preview</t>
        </is>
      </c>
      <c r="C21" s="7">
        <f>COUNT($B$788,$C$788,$D$788,$E$788,$F$788)</f>
        <v/>
      </c>
      <c r="D21" s="7">
        <f>SUM($B$798:$F$798)</f>
        <v/>
      </c>
      <c r="E21" s="11">
        <f>IFERROR(100*$D$21/($C$21*36),0)</f>
        <v/>
      </c>
      <c r="F21" s="12">
        <f>IFERROR(1-$D$21/($C$21*36),0)</f>
        <v/>
      </c>
      <c r="G21" s="12">
        <f>$H$792</f>
        <v/>
      </c>
      <c r="H21" s="12">
        <f>$I$792</f>
        <v/>
      </c>
      <c r="I21" s="12">
        <f>$G$792</f>
        <v/>
      </c>
      <c r="J21" s="12">
        <f>$H$793</f>
        <v/>
      </c>
      <c r="K21" s="12">
        <f>$I$793</f>
        <v/>
      </c>
      <c r="L21" s="12">
        <f>$G$793</f>
        <v/>
      </c>
      <c r="M21" s="12">
        <f>$H$794</f>
        <v/>
      </c>
      <c r="N21" s="12">
        <f>$I$794</f>
        <v/>
      </c>
      <c r="O21" s="12">
        <f>$G$794</f>
        <v/>
      </c>
      <c r="P21" s="12">
        <f>$H$795</f>
        <v/>
      </c>
      <c r="Q21" s="12">
        <f>$I$795</f>
        <v/>
      </c>
      <c r="R21" s="12">
        <f>$G$795</f>
        <v/>
      </c>
      <c r="S21" s="12">
        <f>$H$796</f>
        <v/>
      </c>
      <c r="T21" s="12">
        <f>$I$796</f>
        <v/>
      </c>
      <c r="U21" s="12">
        <f>$G$796</f>
        <v/>
      </c>
      <c r="V21" s="12">
        <f>$H$797</f>
        <v/>
      </c>
      <c r="W21" s="12">
        <f>$I$797</f>
        <v/>
      </c>
      <c r="X21" s="12">
        <f>$G$797</f>
        <v/>
      </c>
      <c r="Y21" s="7" t="inlineStr"/>
      <c r="Z21" s="7" t="n">
        <v>769</v>
      </c>
    </row>
    <row r="22">
      <c r="A22" s="4" t="inlineStr">
        <is>
          <t>RAG R3</t>
        </is>
      </c>
      <c r="B22" s="7" t="inlineStr">
        <is>
          <t>gpt4o</t>
        </is>
      </c>
      <c r="C22" s="13" t="n">
        <v>0</v>
      </c>
      <c r="G22" s="7" t="inlineStr">
        <is>
          <t>N/A</t>
        </is>
      </c>
      <c r="H22" s="7" t="inlineStr">
        <is>
          <t>N/A</t>
        </is>
      </c>
      <c r="I22" s="7" t="inlineStr">
        <is>
          <t>N/A</t>
        </is>
      </c>
      <c r="J22" s="7" t="inlineStr">
        <is>
          <t>N/A</t>
        </is>
      </c>
      <c r="K22" s="7" t="inlineStr">
        <is>
          <t>N/A</t>
        </is>
      </c>
      <c r="L22" s="7" t="inlineStr">
        <is>
          <t>N/A</t>
        </is>
      </c>
      <c r="M22" s="7" t="inlineStr">
        <is>
          <t>N/A</t>
        </is>
      </c>
      <c r="N22" s="7" t="inlineStr">
        <is>
          <t>N/A</t>
        </is>
      </c>
      <c r="O22" s="7" t="inlineStr">
        <is>
          <t>N/A</t>
        </is>
      </c>
      <c r="P22" s="7" t="inlineStr">
        <is>
          <t>N/A</t>
        </is>
      </c>
      <c r="Q22" s="7" t="inlineStr">
        <is>
          <t>N/A</t>
        </is>
      </c>
      <c r="R22" s="7" t="inlineStr">
        <is>
          <t>N/A</t>
        </is>
      </c>
      <c r="S22" s="7" t="inlineStr">
        <is>
          <t>N/A</t>
        </is>
      </c>
      <c r="T22" s="7" t="inlineStr">
        <is>
          <t>N/A</t>
        </is>
      </c>
      <c r="U22" s="7" t="inlineStr">
        <is>
          <t>N/A</t>
        </is>
      </c>
      <c r="V22" s="7" t="inlineStr">
        <is>
          <t>N/A</t>
        </is>
      </c>
      <c r="W22" s="7" t="inlineStr">
        <is>
          <t>N/A</t>
        </is>
      </c>
      <c r="X22" s="7" t="inlineStr">
        <is>
          <t>N/A</t>
        </is>
      </c>
      <c r="Y22" s="7" t="inlineStr">
        <is>
          <t>N/A</t>
        </is>
      </c>
    </row>
    <row r="23">
      <c r="A23" s="4" t="inlineStr">
        <is>
          <t>RAG R3</t>
        </is>
      </c>
      <c r="B23" s="7" t="inlineStr">
        <is>
          <t>mixtral:8x22b</t>
        </is>
      </c>
      <c r="C23" s="7">
        <f>COUNT($B$840,$C$840,$D$840,$E$840,$F$840)</f>
        <v/>
      </c>
      <c r="D23" s="7">
        <f>SUM($B$850:$F$850)</f>
        <v/>
      </c>
      <c r="E23" s="11">
        <f>IFERROR(100*$D$23/($C$23*1),0)</f>
        <v/>
      </c>
      <c r="F23" s="12">
        <f>IFERROR(1-$D$23/($C$23*1),0)</f>
        <v/>
      </c>
      <c r="G23" s="12">
        <f>$H$844</f>
        <v/>
      </c>
      <c r="H23" s="12">
        <f>$I$844</f>
        <v/>
      </c>
      <c r="I23" s="12">
        <f>$G$844</f>
        <v/>
      </c>
      <c r="J23" s="12">
        <f>$H$845</f>
        <v/>
      </c>
      <c r="K23" s="12">
        <f>$I$845</f>
        <v/>
      </c>
      <c r="L23" s="12">
        <f>$G$845</f>
        <v/>
      </c>
      <c r="M23" s="12">
        <f>$H$846</f>
        <v/>
      </c>
      <c r="N23" s="12">
        <f>$I$846</f>
        <v/>
      </c>
      <c r="O23" s="12">
        <f>$G$846</f>
        <v/>
      </c>
      <c r="P23" s="12">
        <f>$H$847</f>
        <v/>
      </c>
      <c r="Q23" s="12">
        <f>$I$847</f>
        <v/>
      </c>
      <c r="R23" s="12">
        <f>$G$847</f>
        <v/>
      </c>
      <c r="S23" s="12">
        <f>$H$848</f>
        <v/>
      </c>
      <c r="T23" s="12">
        <f>$I$848</f>
        <v/>
      </c>
      <c r="U23" s="12">
        <f>$G$848</f>
        <v/>
      </c>
      <c r="V23" s="12">
        <f>$H$849</f>
        <v/>
      </c>
      <c r="W23" s="12">
        <f>$I$849</f>
        <v/>
      </c>
      <c r="X23" s="12">
        <f>$G$849</f>
        <v/>
      </c>
      <c r="Y23" s="7" t="inlineStr"/>
      <c r="Z23" s="7" t="n">
        <v>826</v>
      </c>
    </row>
    <row r="24">
      <c r="A24" s="4" t="inlineStr">
        <is>
          <t>RAG R3</t>
        </is>
      </c>
      <c r="B24" s="7" t="inlineStr">
        <is>
          <t>llama3.3:70b</t>
        </is>
      </c>
      <c r="C24" s="7">
        <f>COUNT($B$881,$C$881,$D$881,$E$881,$F$881)</f>
        <v/>
      </c>
      <c r="D24" s="7">
        <f>SUM($B$891:$F$891)</f>
        <v/>
      </c>
      <c r="E24" s="11">
        <f>IFERROR(100*$D$24/($C$24*25),0)</f>
        <v/>
      </c>
      <c r="F24" s="12">
        <f>IFERROR(1-$D$24/($C$24*25),0)</f>
        <v/>
      </c>
      <c r="G24" s="12">
        <f>$H$885</f>
        <v/>
      </c>
      <c r="H24" s="12">
        <f>$I$885</f>
        <v/>
      </c>
      <c r="I24" s="12">
        <f>$G$885</f>
        <v/>
      </c>
      <c r="J24" s="12">
        <f>$H$886</f>
        <v/>
      </c>
      <c r="K24" s="12">
        <f>$I$886</f>
        <v/>
      </c>
      <c r="L24" s="12">
        <f>$G$886</f>
        <v/>
      </c>
      <c r="M24" s="12">
        <f>$H$887</f>
        <v/>
      </c>
      <c r="N24" s="12">
        <f>$I$887</f>
        <v/>
      </c>
      <c r="O24" s="12">
        <f>$G$887</f>
        <v/>
      </c>
      <c r="P24" s="12">
        <f>$H$888</f>
        <v/>
      </c>
      <c r="Q24" s="12">
        <f>$I$888</f>
        <v/>
      </c>
      <c r="R24" s="12">
        <f>$G$888</f>
        <v/>
      </c>
      <c r="S24" s="12">
        <f>$H$889</f>
        <v/>
      </c>
      <c r="T24" s="12">
        <f>$I$889</f>
        <v/>
      </c>
      <c r="U24" s="12">
        <f>$G$889</f>
        <v/>
      </c>
      <c r="V24" s="12">
        <f>$H$890</f>
        <v/>
      </c>
      <c r="W24" s="12">
        <f>$I$890</f>
        <v/>
      </c>
      <c r="X24" s="12">
        <f>$G$890</f>
        <v/>
      </c>
      <c r="Y24" s="7" t="inlineStr"/>
      <c r="Z24" s="7" t="n">
        <v>863</v>
      </c>
    </row>
    <row r="25">
      <c r="A25" s="4" t="inlineStr">
        <is>
          <t>RAG R3</t>
        </is>
      </c>
      <c r="B25" s="7" t="inlineStr">
        <is>
          <t>deepseek-r1:14b</t>
        </is>
      </c>
      <c r="C25" s="7">
        <f>COUNT($B$933,$C$933,$D$933,$E$933,$F$933)</f>
        <v/>
      </c>
      <c r="D25" s="7">
        <f>SUM($B$943:$F$943)</f>
        <v/>
      </c>
      <c r="E25" s="11">
        <f>IFERROR(100*$D$25/($C$25*16),0)</f>
        <v/>
      </c>
      <c r="F25" s="12">
        <f>IFERROR(1-$D$25/($C$25*16),0)</f>
        <v/>
      </c>
      <c r="G25" s="12">
        <f>$H$937</f>
        <v/>
      </c>
      <c r="H25" s="12">
        <f>$I$937</f>
        <v/>
      </c>
      <c r="I25" s="12">
        <f>$G$937</f>
        <v/>
      </c>
      <c r="J25" s="12">
        <f>$H$938</f>
        <v/>
      </c>
      <c r="K25" s="12">
        <f>$I$938</f>
        <v/>
      </c>
      <c r="L25" s="12">
        <f>$G$938</f>
        <v/>
      </c>
      <c r="M25" s="12">
        <f>$H$939</f>
        <v/>
      </c>
      <c r="N25" s="12">
        <f>$I$939</f>
        <v/>
      </c>
      <c r="O25" s="12">
        <f>$G$939</f>
        <v/>
      </c>
      <c r="P25" s="12">
        <f>$H$940</f>
        <v/>
      </c>
      <c r="Q25" s="12">
        <f>$I$940</f>
        <v/>
      </c>
      <c r="R25" s="12">
        <f>$G$940</f>
        <v/>
      </c>
      <c r="S25" s="12">
        <f>$H$941</f>
        <v/>
      </c>
      <c r="T25" s="12">
        <f>$I$941</f>
        <v/>
      </c>
      <c r="U25" s="12">
        <f>$G$941</f>
        <v/>
      </c>
      <c r="V25" s="12">
        <f>$H$942</f>
        <v/>
      </c>
      <c r="W25" s="12">
        <f>$I$942</f>
        <v/>
      </c>
      <c r="X25" s="12">
        <f>$G$942</f>
        <v/>
      </c>
      <c r="Y25" s="7" t="inlineStr"/>
      <c r="Z25" s="7" t="n">
        <v>916</v>
      </c>
    </row>
    <row r="26">
      <c r="A26" s="4" t="inlineStr">
        <is>
          <t>RAG R1-R2</t>
        </is>
      </c>
      <c r="B26" s="7" t="inlineStr">
        <is>
          <t>gpt4-turbo-preview</t>
        </is>
      </c>
      <c r="C26" s="7">
        <f>COUNT($B$982,$C$982,$D$982,$E$982,$F$982)</f>
        <v/>
      </c>
      <c r="D26" s="7">
        <f>SUM($B$992:$F$992)</f>
        <v/>
      </c>
      <c r="E26" s="11">
        <f>IFERROR(100*$D$26/($C$26*16),0)</f>
        <v/>
      </c>
      <c r="F26" s="12">
        <f>IFERROR(1-$D$26/($C$26*16),0)</f>
        <v/>
      </c>
      <c r="G26" s="12">
        <f>$H$986</f>
        <v/>
      </c>
      <c r="H26" s="12">
        <f>$I$986</f>
        <v/>
      </c>
      <c r="I26" s="12">
        <f>$G$986</f>
        <v/>
      </c>
      <c r="J26" s="12">
        <f>$H$987</f>
        <v/>
      </c>
      <c r="K26" s="12">
        <f>$I$987</f>
        <v/>
      </c>
      <c r="L26" s="12">
        <f>$G$987</f>
        <v/>
      </c>
      <c r="M26" s="12">
        <f>$H$988</f>
        <v/>
      </c>
      <c r="N26" s="12">
        <f>$I$988</f>
        <v/>
      </c>
      <c r="O26" s="12">
        <f>$G$988</f>
        <v/>
      </c>
      <c r="P26" s="12">
        <f>$H$989</f>
        <v/>
      </c>
      <c r="Q26" s="12">
        <f>$I$989</f>
        <v/>
      </c>
      <c r="R26" s="12">
        <f>$G$989</f>
        <v/>
      </c>
      <c r="S26" s="12">
        <f>$H$990</f>
        <v/>
      </c>
      <c r="T26" s="12">
        <f>$I$990</f>
        <v/>
      </c>
      <c r="U26" s="12">
        <f>$G$990</f>
        <v/>
      </c>
      <c r="V26" s="12">
        <f>$H$991</f>
        <v/>
      </c>
      <c r="W26" s="12">
        <f>$I$991</f>
        <v/>
      </c>
      <c r="X26" s="12">
        <f>$G$991</f>
        <v/>
      </c>
      <c r="Y26" s="7" t="inlineStr"/>
      <c r="Z26" s="7" t="n">
        <v>965</v>
      </c>
    </row>
    <row r="27">
      <c r="A27" s="4" t="inlineStr">
        <is>
          <t>RAG R1-R2</t>
        </is>
      </c>
      <c r="B27" s="7" t="inlineStr">
        <is>
          <t>gpt4o</t>
        </is>
      </c>
      <c r="C27" s="13" t="n">
        <v>0</v>
      </c>
      <c r="G27" s="7" t="inlineStr">
        <is>
          <t>N/A</t>
        </is>
      </c>
      <c r="H27" s="7" t="inlineStr">
        <is>
          <t>N/A</t>
        </is>
      </c>
      <c r="I27" s="7" t="inlineStr">
        <is>
          <t>N/A</t>
        </is>
      </c>
      <c r="J27" s="7" t="inlineStr">
        <is>
          <t>N/A</t>
        </is>
      </c>
      <c r="K27" s="7" t="inlineStr">
        <is>
          <t>N/A</t>
        </is>
      </c>
      <c r="L27" s="7" t="inlineStr">
        <is>
          <t>N/A</t>
        </is>
      </c>
      <c r="M27" s="7" t="inlineStr">
        <is>
          <t>N/A</t>
        </is>
      </c>
      <c r="N27" s="7" t="inlineStr">
        <is>
          <t>N/A</t>
        </is>
      </c>
      <c r="O27" s="7" t="inlineStr">
        <is>
          <t>N/A</t>
        </is>
      </c>
      <c r="P27" s="7" t="inlineStr">
        <is>
          <t>N/A</t>
        </is>
      </c>
      <c r="Q27" s="7" t="inlineStr">
        <is>
          <t>N/A</t>
        </is>
      </c>
      <c r="R27" s="7" t="inlineStr">
        <is>
          <t>N/A</t>
        </is>
      </c>
      <c r="S27" s="7" t="inlineStr">
        <is>
          <t>N/A</t>
        </is>
      </c>
      <c r="T27" s="7" t="inlineStr">
        <is>
          <t>N/A</t>
        </is>
      </c>
      <c r="U27" s="7" t="inlineStr">
        <is>
          <t>N/A</t>
        </is>
      </c>
      <c r="V27" s="7" t="inlineStr">
        <is>
          <t>N/A</t>
        </is>
      </c>
      <c r="W27" s="7" t="inlineStr">
        <is>
          <t>N/A</t>
        </is>
      </c>
      <c r="X27" s="7" t="inlineStr">
        <is>
          <t>N/A</t>
        </is>
      </c>
      <c r="Y27" s="7" t="inlineStr">
        <is>
          <t>N/A</t>
        </is>
      </c>
    </row>
    <row r="28">
      <c r="A28" s="4" t="inlineStr">
        <is>
          <t>RAG R1-R2</t>
        </is>
      </c>
      <c r="B28" s="7" t="inlineStr">
        <is>
          <t>mixtral:8x22b</t>
        </is>
      </c>
      <c r="C28" s="7">
        <f>COUNT($B$1030,$C$1030,$D$1030,$E$1030,$F$1030)</f>
        <v/>
      </c>
      <c r="D28" s="7">
        <f>SUM($B$1040:$F$1040)</f>
        <v/>
      </c>
      <c r="E28" s="11">
        <f>IFERROR(100*$D$28/($C$28*9),0)</f>
        <v/>
      </c>
      <c r="F28" s="12">
        <f>IFERROR(1-$D$28/($C$28*9),0)</f>
        <v/>
      </c>
      <c r="G28" s="12">
        <f>$H$1034</f>
        <v/>
      </c>
      <c r="H28" s="12">
        <f>$I$1034</f>
        <v/>
      </c>
      <c r="I28" s="12">
        <f>$G$1034</f>
        <v/>
      </c>
      <c r="J28" s="12">
        <f>$H$1035</f>
        <v/>
      </c>
      <c r="K28" s="12">
        <f>$I$1035</f>
        <v/>
      </c>
      <c r="L28" s="12">
        <f>$G$1035</f>
        <v/>
      </c>
      <c r="M28" s="12">
        <f>$H$1036</f>
        <v/>
      </c>
      <c r="N28" s="12">
        <f>$I$1036</f>
        <v/>
      </c>
      <c r="O28" s="12">
        <f>$G$1036</f>
        <v/>
      </c>
      <c r="P28" s="12">
        <f>$H$1037</f>
        <v/>
      </c>
      <c r="Q28" s="12">
        <f>$I$1037</f>
        <v/>
      </c>
      <c r="R28" s="12">
        <f>$G$1037</f>
        <v/>
      </c>
      <c r="S28" s="12">
        <f>$H$1038</f>
        <v/>
      </c>
      <c r="T28" s="12">
        <f>$I$1038</f>
        <v/>
      </c>
      <c r="U28" s="12">
        <f>$G$1038</f>
        <v/>
      </c>
      <c r="V28" s="12">
        <f>$H$1039</f>
        <v/>
      </c>
      <c r="W28" s="12">
        <f>$I$1039</f>
        <v/>
      </c>
      <c r="X28" s="12">
        <f>$G$1039</f>
        <v/>
      </c>
      <c r="Y28" s="7" t="inlineStr"/>
      <c r="Z28" s="7" t="n">
        <v>1014</v>
      </c>
    </row>
    <row r="29">
      <c r="A29" s="4" t="inlineStr">
        <is>
          <t>RAG R1-R2</t>
        </is>
      </c>
      <c r="B29" s="7" t="inlineStr">
        <is>
          <t>llama3.3:70b</t>
        </is>
      </c>
      <c r="C29" s="7">
        <f>COUNT($B$1077,$C$1077,$D$1077,$E$1077,$F$1077)</f>
        <v/>
      </c>
      <c r="D29" s="7">
        <f>SUM($B$1087:$F$1087)</f>
        <v/>
      </c>
      <c r="E29" s="11">
        <f>IFERROR(100*$D$29/($C$29*25),0)</f>
        <v/>
      </c>
      <c r="F29" s="12">
        <f>IFERROR(1-$D$29/($C$29*25),0)</f>
        <v/>
      </c>
      <c r="G29" s="12">
        <f>$H$1081</f>
        <v/>
      </c>
      <c r="H29" s="12">
        <f>$I$1081</f>
        <v/>
      </c>
      <c r="I29" s="12">
        <f>$G$1081</f>
        <v/>
      </c>
      <c r="J29" s="12">
        <f>$H$1082</f>
        <v/>
      </c>
      <c r="K29" s="12">
        <f>$I$1082</f>
        <v/>
      </c>
      <c r="L29" s="12">
        <f>$G$1082</f>
        <v/>
      </c>
      <c r="M29" s="12">
        <f>$H$1083</f>
        <v/>
      </c>
      <c r="N29" s="12">
        <f>$I$1083</f>
        <v/>
      </c>
      <c r="O29" s="12">
        <f>$G$1083</f>
        <v/>
      </c>
      <c r="P29" s="12">
        <f>$H$1084</f>
        <v/>
      </c>
      <c r="Q29" s="12">
        <f>$I$1084</f>
        <v/>
      </c>
      <c r="R29" s="12">
        <f>$G$1084</f>
        <v/>
      </c>
      <c r="S29" s="12">
        <f>$H$1085</f>
        <v/>
      </c>
      <c r="T29" s="12">
        <f>$I$1085</f>
        <v/>
      </c>
      <c r="U29" s="12">
        <f>$G$1085</f>
        <v/>
      </c>
      <c r="V29" s="12">
        <f>$H$1086</f>
        <v/>
      </c>
      <c r="W29" s="12">
        <f>$I$1086</f>
        <v/>
      </c>
      <c r="X29" s="12">
        <f>$G$1086</f>
        <v/>
      </c>
      <c r="Y29" s="7" t="inlineStr">
        <is>
          <t>1 run(s) returned no matrix</t>
        </is>
      </c>
      <c r="Z29" s="7" t="n">
        <v>1059</v>
      </c>
    </row>
    <row r="30">
      <c r="A30" s="4" t="inlineStr">
        <is>
          <t>RAG R1-R2</t>
        </is>
      </c>
      <c r="B30" s="7" t="inlineStr">
        <is>
          <t>deepseek-r1:14b</t>
        </is>
      </c>
      <c r="C30" s="7">
        <f>COUNT($B$1131,$C$1131,$D$1131,$E$1131,$F$1131)</f>
        <v/>
      </c>
      <c r="D30" s="7">
        <f>SUM($B$1141:$F$1141)</f>
        <v/>
      </c>
      <c r="E30" s="11">
        <f>IFERROR(100*$D$30/($C$30*36),0)</f>
        <v/>
      </c>
      <c r="F30" s="12">
        <f>IFERROR(1-$D$30/($C$30*36),0)</f>
        <v/>
      </c>
      <c r="G30" s="12">
        <f>$H$1135</f>
        <v/>
      </c>
      <c r="H30" s="12">
        <f>$I$1135</f>
        <v/>
      </c>
      <c r="I30" s="12">
        <f>$G$1135</f>
        <v/>
      </c>
      <c r="J30" s="12">
        <f>$H$1136</f>
        <v/>
      </c>
      <c r="K30" s="12">
        <f>$I$1136</f>
        <v/>
      </c>
      <c r="L30" s="12">
        <f>$G$1136</f>
        <v/>
      </c>
      <c r="M30" s="12">
        <f>$H$1137</f>
        <v/>
      </c>
      <c r="N30" s="12">
        <f>$I$1137</f>
        <v/>
      </c>
      <c r="O30" s="12">
        <f>$G$1137</f>
        <v/>
      </c>
      <c r="P30" s="12">
        <f>$H$1138</f>
        <v/>
      </c>
      <c r="Q30" s="12">
        <f>$I$1138</f>
        <v/>
      </c>
      <c r="R30" s="12">
        <f>$G$1138</f>
        <v/>
      </c>
      <c r="S30" s="12">
        <f>$H$1139</f>
        <v/>
      </c>
      <c r="T30" s="12">
        <f>$I$1139</f>
        <v/>
      </c>
      <c r="U30" s="12">
        <f>$G$1139</f>
        <v/>
      </c>
      <c r="V30" s="12">
        <f>$H$1140</f>
        <v/>
      </c>
      <c r="W30" s="12">
        <f>$I$1140</f>
        <v/>
      </c>
      <c r="X30" s="12">
        <f>$G$1140</f>
        <v/>
      </c>
      <c r="Y30" s="7" t="inlineStr"/>
      <c r="Z30" s="7" t="n">
        <v>1112</v>
      </c>
    </row>
    <row r="31">
      <c r="A31" s="4" t="inlineStr">
        <is>
          <t>RAG R1-R3</t>
        </is>
      </c>
      <c r="B31" s="7" t="inlineStr">
        <is>
          <t>gpt4-turbo-preview</t>
        </is>
      </c>
      <c r="C31" s="7">
        <f>COUNT($B$1188,$C$1188,$D$1188,$E$1188,$F$1188)</f>
        <v/>
      </c>
      <c r="D31" s="7">
        <f>SUM($B$1198:$F$1198)</f>
        <v/>
      </c>
      <c r="E31" s="11">
        <f>IFERROR(100*$D$31/($C$31*36),0)</f>
        <v/>
      </c>
      <c r="F31" s="12">
        <f>IFERROR(1-$D$31/($C$31*36),0)</f>
        <v/>
      </c>
      <c r="G31" s="12">
        <f>$H$1192</f>
        <v/>
      </c>
      <c r="H31" s="12">
        <f>$I$1192</f>
        <v/>
      </c>
      <c r="I31" s="12">
        <f>$G$1192</f>
        <v/>
      </c>
      <c r="J31" s="12">
        <f>$H$1193</f>
        <v/>
      </c>
      <c r="K31" s="12">
        <f>$I$1193</f>
        <v/>
      </c>
      <c r="L31" s="12">
        <f>$G$1193</f>
        <v/>
      </c>
      <c r="M31" s="12">
        <f>$H$1194</f>
        <v/>
      </c>
      <c r="N31" s="12">
        <f>$I$1194</f>
        <v/>
      </c>
      <c r="O31" s="12">
        <f>$G$1194</f>
        <v/>
      </c>
      <c r="P31" s="12">
        <f>$H$1195</f>
        <v/>
      </c>
      <c r="Q31" s="12">
        <f>$I$1195</f>
        <v/>
      </c>
      <c r="R31" s="12">
        <f>$G$1195</f>
        <v/>
      </c>
      <c r="S31" s="12">
        <f>$H$1196</f>
        <v/>
      </c>
      <c r="T31" s="12">
        <f>$I$1196</f>
        <v/>
      </c>
      <c r="U31" s="12">
        <f>$G$1196</f>
        <v/>
      </c>
      <c r="V31" s="12">
        <f>$H$1197</f>
        <v/>
      </c>
      <c r="W31" s="12">
        <f>$I$1197</f>
        <v/>
      </c>
      <c r="X31" s="12">
        <f>$G$1197</f>
        <v/>
      </c>
      <c r="Y31" s="7" t="inlineStr"/>
      <c r="Z31" s="7" t="n">
        <v>1169</v>
      </c>
    </row>
    <row r="32">
      <c r="A32" s="4" t="inlineStr">
        <is>
          <t>RAG R1-R3</t>
        </is>
      </c>
      <c r="B32" s="7" t="inlineStr">
        <is>
          <t>gpt4o</t>
        </is>
      </c>
      <c r="C32" s="13" t="n">
        <v>0</v>
      </c>
      <c r="G32" s="7" t="inlineStr">
        <is>
          <t>N/A</t>
        </is>
      </c>
      <c r="H32" s="7" t="inlineStr">
        <is>
          <t>N/A</t>
        </is>
      </c>
      <c r="I32" s="7" t="inlineStr">
        <is>
          <t>N/A</t>
        </is>
      </c>
      <c r="J32" s="7" t="inlineStr">
        <is>
          <t>N/A</t>
        </is>
      </c>
      <c r="K32" s="7" t="inlineStr">
        <is>
          <t>N/A</t>
        </is>
      </c>
      <c r="L32" s="7" t="inlineStr">
        <is>
          <t>N/A</t>
        </is>
      </c>
      <c r="M32" s="7" t="inlineStr">
        <is>
          <t>N/A</t>
        </is>
      </c>
      <c r="N32" s="7" t="inlineStr">
        <is>
          <t>N/A</t>
        </is>
      </c>
      <c r="O32" s="7" t="inlineStr">
        <is>
          <t>N/A</t>
        </is>
      </c>
      <c r="P32" s="7" t="inlineStr">
        <is>
          <t>N/A</t>
        </is>
      </c>
      <c r="Q32" s="7" t="inlineStr">
        <is>
          <t>N/A</t>
        </is>
      </c>
      <c r="R32" s="7" t="inlineStr">
        <is>
          <t>N/A</t>
        </is>
      </c>
      <c r="S32" s="7" t="inlineStr">
        <is>
          <t>N/A</t>
        </is>
      </c>
      <c r="T32" s="7" t="inlineStr">
        <is>
          <t>N/A</t>
        </is>
      </c>
      <c r="U32" s="7" t="inlineStr">
        <is>
          <t>N/A</t>
        </is>
      </c>
      <c r="V32" s="7" t="inlineStr">
        <is>
          <t>N/A</t>
        </is>
      </c>
      <c r="W32" s="7" t="inlineStr">
        <is>
          <t>N/A</t>
        </is>
      </c>
      <c r="X32" s="7" t="inlineStr">
        <is>
          <t>N/A</t>
        </is>
      </c>
      <c r="Y32" s="7" t="inlineStr">
        <is>
          <t>N/A</t>
        </is>
      </c>
    </row>
    <row r="33">
      <c r="A33" s="4" t="inlineStr">
        <is>
          <t>RAG R1-R3</t>
        </is>
      </c>
      <c r="B33" s="7" t="inlineStr">
        <is>
          <t>mixtral:8x22b</t>
        </is>
      </c>
      <c r="C33" s="7">
        <f>COUNT($B$1245,$C$1245,$D$1245,$E$1245,$F$1245)</f>
        <v/>
      </c>
      <c r="D33" s="7">
        <f>SUM($B$1255:$F$1255)</f>
        <v/>
      </c>
      <c r="E33" s="11">
        <f>IFERROR(100*$D$33/($C$33*36),0)</f>
        <v/>
      </c>
      <c r="F33" s="12">
        <f>IFERROR(1-$D$33/($C$33*36),0)</f>
        <v/>
      </c>
      <c r="G33" s="12">
        <f>$H$1249</f>
        <v/>
      </c>
      <c r="H33" s="12">
        <f>$I$1249</f>
        <v/>
      </c>
      <c r="I33" s="12">
        <f>$G$1249</f>
        <v/>
      </c>
      <c r="J33" s="12">
        <f>$H$1250</f>
        <v/>
      </c>
      <c r="K33" s="12">
        <f>$I$1250</f>
        <v/>
      </c>
      <c r="L33" s="12">
        <f>$G$1250</f>
        <v/>
      </c>
      <c r="M33" s="12">
        <f>$H$1251</f>
        <v/>
      </c>
      <c r="N33" s="12">
        <f>$I$1251</f>
        <v/>
      </c>
      <c r="O33" s="12">
        <f>$G$1251</f>
        <v/>
      </c>
      <c r="P33" s="12">
        <f>$H$1252</f>
        <v/>
      </c>
      <c r="Q33" s="12">
        <f>$I$1252</f>
        <v/>
      </c>
      <c r="R33" s="12">
        <f>$G$1252</f>
        <v/>
      </c>
      <c r="S33" s="12">
        <f>$H$1253</f>
        <v/>
      </c>
      <c r="T33" s="12">
        <f>$I$1253</f>
        <v/>
      </c>
      <c r="U33" s="12">
        <f>$G$1253</f>
        <v/>
      </c>
      <c r="V33" s="12">
        <f>$H$1254</f>
        <v/>
      </c>
      <c r="W33" s="12">
        <f>$I$1254</f>
        <v/>
      </c>
      <c r="X33" s="12">
        <f>$G$1254</f>
        <v/>
      </c>
      <c r="Y33" s="7" t="inlineStr"/>
      <c r="Z33" s="7" t="n">
        <v>1226</v>
      </c>
    </row>
    <row r="34">
      <c r="A34" s="4" t="inlineStr">
        <is>
          <t>RAG R1-R3</t>
        </is>
      </c>
      <c r="B34" s="7" t="inlineStr">
        <is>
          <t>llama3.3:70b</t>
        </is>
      </c>
      <c r="C34" s="7">
        <f>COUNT($B$1301,$C$1301,$D$1301,$E$1301,$F$1301)</f>
        <v/>
      </c>
      <c r="D34" s="7">
        <f>SUM($B$1311:$F$1311)</f>
        <v/>
      </c>
      <c r="E34" s="11">
        <f>IFERROR(100*$D$34/($C$34*25),0)</f>
        <v/>
      </c>
      <c r="F34" s="12">
        <f>IFERROR(1-$D$34/($C$34*25),0)</f>
        <v/>
      </c>
      <c r="G34" s="12">
        <f>$H$1305</f>
        <v/>
      </c>
      <c r="H34" s="12">
        <f>$I$1305</f>
        <v/>
      </c>
      <c r="I34" s="12">
        <f>$G$1305</f>
        <v/>
      </c>
      <c r="J34" s="12">
        <f>$H$1306</f>
        <v/>
      </c>
      <c r="K34" s="12">
        <f>$I$1306</f>
        <v/>
      </c>
      <c r="L34" s="12">
        <f>$G$1306</f>
        <v/>
      </c>
      <c r="M34" s="12">
        <f>$H$1307</f>
        <v/>
      </c>
      <c r="N34" s="12">
        <f>$I$1307</f>
        <v/>
      </c>
      <c r="O34" s="12">
        <f>$G$1307</f>
        <v/>
      </c>
      <c r="P34" s="12">
        <f>$H$1308</f>
        <v/>
      </c>
      <c r="Q34" s="12">
        <f>$I$1308</f>
        <v/>
      </c>
      <c r="R34" s="12">
        <f>$G$1308</f>
        <v/>
      </c>
      <c r="S34" s="12">
        <f>$H$1309</f>
        <v/>
      </c>
      <c r="T34" s="12">
        <f>$I$1309</f>
        <v/>
      </c>
      <c r="U34" s="12">
        <f>$G$1309</f>
        <v/>
      </c>
      <c r="V34" s="12">
        <f>$H$1310</f>
        <v/>
      </c>
      <c r="W34" s="12">
        <f>$I$1310</f>
        <v/>
      </c>
      <c r="X34" s="12">
        <f>$G$1310</f>
        <v/>
      </c>
      <c r="Y34" s="7" t="inlineStr"/>
      <c r="Z34" s="7" t="n">
        <v>1283</v>
      </c>
    </row>
    <row r="35">
      <c r="A35" s="4" t="inlineStr">
        <is>
          <t>RAG R1-R3</t>
        </is>
      </c>
      <c r="B35" s="7" t="inlineStr">
        <is>
          <t>deepseek-r1:14b</t>
        </is>
      </c>
      <c r="C35" s="7">
        <f>COUNT($B$1355,$C$1355,$D$1355,$E$1355,$F$1355)</f>
        <v/>
      </c>
      <c r="D35" s="7">
        <f>SUM($B$1365:$F$1365)</f>
        <v/>
      </c>
      <c r="E35" s="11">
        <f>IFERROR(100*$D$35/($C$35*36),0)</f>
        <v/>
      </c>
      <c r="F35" s="12">
        <f>IFERROR(1-$D$35/($C$35*36),0)</f>
        <v/>
      </c>
      <c r="G35" s="12">
        <f>$H$1359</f>
        <v/>
      </c>
      <c r="H35" s="12">
        <f>$I$1359</f>
        <v/>
      </c>
      <c r="I35" s="12">
        <f>$G$1359</f>
        <v/>
      </c>
      <c r="J35" s="12">
        <f>$H$1360</f>
        <v/>
      </c>
      <c r="K35" s="12">
        <f>$I$1360</f>
        <v/>
      </c>
      <c r="L35" s="12">
        <f>$G$1360</f>
        <v/>
      </c>
      <c r="M35" s="12">
        <f>$H$1361</f>
        <v/>
      </c>
      <c r="N35" s="12">
        <f>$I$1361</f>
        <v/>
      </c>
      <c r="O35" s="12">
        <f>$G$1361</f>
        <v/>
      </c>
      <c r="P35" s="12">
        <f>$H$1362</f>
        <v/>
      </c>
      <c r="Q35" s="12">
        <f>$I$1362</f>
        <v/>
      </c>
      <c r="R35" s="12">
        <f>$G$1362</f>
        <v/>
      </c>
      <c r="S35" s="12">
        <f>$H$1363</f>
        <v/>
      </c>
      <c r="T35" s="12">
        <f>$I$1363</f>
        <v/>
      </c>
      <c r="U35" s="12">
        <f>$G$1363</f>
        <v/>
      </c>
      <c r="V35" s="12">
        <f>$H$1364</f>
        <v/>
      </c>
      <c r="W35" s="12">
        <f>$I$1364</f>
        <v/>
      </c>
      <c r="X35" s="12">
        <f>$G$1364</f>
        <v/>
      </c>
      <c r="Y35" s="7" t="inlineStr"/>
      <c r="Z35" s="7" t="n">
        <v>1336</v>
      </c>
    </row>
    <row r="36">
      <c r="A36" s="4" t="inlineStr">
        <is>
          <t>RAG R2-R3</t>
        </is>
      </c>
      <c r="B36" s="7" t="inlineStr">
        <is>
          <t>gpt4-turbo-preview</t>
        </is>
      </c>
      <c r="C36" s="7">
        <f>COUNT($B$1409,$C$1409,$D$1409,$E$1409,$F$1409)</f>
        <v/>
      </c>
      <c r="D36" s="7">
        <f>SUM($B$1419:$F$1419)</f>
        <v/>
      </c>
      <c r="E36" s="11">
        <f>IFERROR(100*$D$36/($C$36*9),0)</f>
        <v/>
      </c>
      <c r="F36" s="12">
        <f>IFERROR(1-$D$36/($C$36*9),0)</f>
        <v/>
      </c>
      <c r="G36" s="12">
        <f>$H$1413</f>
        <v/>
      </c>
      <c r="H36" s="12">
        <f>$I$1413</f>
        <v/>
      </c>
      <c r="I36" s="12">
        <f>$G$1413</f>
        <v/>
      </c>
      <c r="J36" s="12">
        <f>$H$1414</f>
        <v/>
      </c>
      <c r="K36" s="12">
        <f>$I$1414</f>
        <v/>
      </c>
      <c r="L36" s="12">
        <f>$G$1414</f>
        <v/>
      </c>
      <c r="M36" s="12">
        <f>$H$1415</f>
        <v/>
      </c>
      <c r="N36" s="12">
        <f>$I$1415</f>
        <v/>
      </c>
      <c r="O36" s="12">
        <f>$G$1415</f>
        <v/>
      </c>
      <c r="P36" s="12">
        <f>$H$1416</f>
        <v/>
      </c>
      <c r="Q36" s="12">
        <f>$I$1416</f>
        <v/>
      </c>
      <c r="R36" s="12">
        <f>$G$1416</f>
        <v/>
      </c>
      <c r="S36" s="12">
        <f>$H$1417</f>
        <v/>
      </c>
      <c r="T36" s="12">
        <f>$I$1417</f>
        <v/>
      </c>
      <c r="U36" s="12">
        <f>$G$1417</f>
        <v/>
      </c>
      <c r="V36" s="12">
        <f>$H$1418</f>
        <v/>
      </c>
      <c r="W36" s="12">
        <f>$I$1418</f>
        <v/>
      </c>
      <c r="X36" s="12">
        <f>$G$1418</f>
        <v/>
      </c>
      <c r="Y36" s="7" t="inlineStr"/>
      <c r="Z36" s="7" t="n">
        <v>1393</v>
      </c>
    </row>
    <row r="37">
      <c r="A37" s="4" t="inlineStr">
        <is>
          <t>RAG R2-R3</t>
        </is>
      </c>
      <c r="B37" s="7" t="inlineStr">
        <is>
          <t>gpt4o</t>
        </is>
      </c>
      <c r="C37" s="13" t="n">
        <v>0</v>
      </c>
      <c r="G37" s="7" t="inlineStr">
        <is>
          <t>N/A</t>
        </is>
      </c>
      <c r="H37" s="7" t="inlineStr">
        <is>
          <t>N/A</t>
        </is>
      </c>
      <c r="I37" s="7" t="inlineStr">
        <is>
          <t>N/A</t>
        </is>
      </c>
      <c r="J37" s="7" t="inlineStr">
        <is>
          <t>N/A</t>
        </is>
      </c>
      <c r="K37" s="7" t="inlineStr">
        <is>
          <t>N/A</t>
        </is>
      </c>
      <c r="L37" s="7" t="inlineStr">
        <is>
          <t>N/A</t>
        </is>
      </c>
      <c r="M37" s="7" t="inlineStr">
        <is>
          <t>N/A</t>
        </is>
      </c>
      <c r="N37" s="7" t="inlineStr">
        <is>
          <t>N/A</t>
        </is>
      </c>
      <c r="O37" s="7" t="inlineStr">
        <is>
          <t>N/A</t>
        </is>
      </c>
      <c r="P37" s="7" t="inlineStr">
        <is>
          <t>N/A</t>
        </is>
      </c>
      <c r="Q37" s="7" t="inlineStr">
        <is>
          <t>N/A</t>
        </is>
      </c>
      <c r="R37" s="7" t="inlineStr">
        <is>
          <t>N/A</t>
        </is>
      </c>
      <c r="S37" s="7" t="inlineStr">
        <is>
          <t>N/A</t>
        </is>
      </c>
      <c r="T37" s="7" t="inlineStr">
        <is>
          <t>N/A</t>
        </is>
      </c>
      <c r="U37" s="7" t="inlineStr">
        <is>
          <t>N/A</t>
        </is>
      </c>
      <c r="V37" s="7" t="inlineStr">
        <is>
          <t>N/A</t>
        </is>
      </c>
      <c r="W37" s="7" t="inlineStr">
        <is>
          <t>N/A</t>
        </is>
      </c>
      <c r="X37" s="7" t="inlineStr">
        <is>
          <t>N/A</t>
        </is>
      </c>
      <c r="Y37" s="7" t="inlineStr">
        <is>
          <t>N/A</t>
        </is>
      </c>
    </row>
    <row r="38">
      <c r="A38" s="4" t="inlineStr">
        <is>
          <t>RAG R2-R3</t>
        </is>
      </c>
      <c r="B38" s="7" t="inlineStr">
        <is>
          <t>mixtral:8x22b</t>
        </is>
      </c>
      <c r="C38" s="7">
        <f>COUNT($B$1455,$C$1455,$D$1455,$E$1455,$F$1455)</f>
        <v/>
      </c>
      <c r="D38" s="7">
        <f>SUM($B$1465:$F$1465)</f>
        <v/>
      </c>
      <c r="E38" s="11">
        <f>IFERROR(100*$D$38/($C$38*16),0)</f>
        <v/>
      </c>
      <c r="F38" s="12">
        <f>IFERROR(1-$D$38/($C$38*16),0)</f>
        <v/>
      </c>
      <c r="G38" s="12">
        <f>$H$1459</f>
        <v/>
      </c>
      <c r="H38" s="12">
        <f>$I$1459</f>
        <v/>
      </c>
      <c r="I38" s="12">
        <f>$G$1459</f>
        <v/>
      </c>
      <c r="J38" s="12">
        <f>$H$1460</f>
        <v/>
      </c>
      <c r="K38" s="12">
        <f>$I$1460</f>
        <v/>
      </c>
      <c r="L38" s="12">
        <f>$G$1460</f>
        <v/>
      </c>
      <c r="M38" s="12">
        <f>$H$1461</f>
        <v/>
      </c>
      <c r="N38" s="12">
        <f>$I$1461</f>
        <v/>
      </c>
      <c r="O38" s="12">
        <f>$G$1461</f>
        <v/>
      </c>
      <c r="P38" s="12">
        <f>$H$1462</f>
        <v/>
      </c>
      <c r="Q38" s="12">
        <f>$I$1462</f>
        <v/>
      </c>
      <c r="R38" s="12">
        <f>$G$1462</f>
        <v/>
      </c>
      <c r="S38" s="12">
        <f>$H$1463</f>
        <v/>
      </c>
      <c r="T38" s="12">
        <f>$I$1463</f>
        <v/>
      </c>
      <c r="U38" s="12">
        <f>$G$1463</f>
        <v/>
      </c>
      <c r="V38" s="12">
        <f>$H$1464</f>
        <v/>
      </c>
      <c r="W38" s="12">
        <f>$I$1464</f>
        <v/>
      </c>
      <c r="X38" s="12">
        <f>$G$1464</f>
        <v/>
      </c>
      <c r="Y38" s="7" t="inlineStr"/>
      <c r="Z38" s="7" t="n">
        <v>1438</v>
      </c>
    </row>
    <row r="39">
      <c r="A39" s="4" t="inlineStr">
        <is>
          <t>RAG R2-R3</t>
        </is>
      </c>
      <c r="B39" s="7" t="inlineStr">
        <is>
          <t>llama3.3:70b</t>
        </is>
      </c>
      <c r="C39" s="7">
        <f>COUNT($B$1505,$C$1505,$D$1505,$E$1505,$F$1505)</f>
        <v/>
      </c>
      <c r="D39" s="7">
        <f>SUM($B$1515:$F$1515)</f>
        <v/>
      </c>
      <c r="E39" s="11">
        <f>IFERROR(100*$D$39/($C$39*25),0)</f>
        <v/>
      </c>
      <c r="F39" s="12">
        <f>IFERROR(1-$D$39/($C$39*25),0)</f>
        <v/>
      </c>
      <c r="G39" s="12">
        <f>$H$1509</f>
        <v/>
      </c>
      <c r="H39" s="12">
        <f>$I$1509</f>
        <v/>
      </c>
      <c r="I39" s="12">
        <f>$G$1509</f>
        <v/>
      </c>
      <c r="J39" s="12">
        <f>$H$1510</f>
        <v/>
      </c>
      <c r="K39" s="12">
        <f>$I$1510</f>
        <v/>
      </c>
      <c r="L39" s="12">
        <f>$G$1510</f>
        <v/>
      </c>
      <c r="M39" s="12">
        <f>$H$1511</f>
        <v/>
      </c>
      <c r="N39" s="12">
        <f>$I$1511</f>
        <v/>
      </c>
      <c r="O39" s="12">
        <f>$G$1511</f>
        <v/>
      </c>
      <c r="P39" s="12">
        <f>$H$1512</f>
        <v/>
      </c>
      <c r="Q39" s="12">
        <f>$I$1512</f>
        <v/>
      </c>
      <c r="R39" s="12">
        <f>$G$1512</f>
        <v/>
      </c>
      <c r="S39" s="12">
        <f>$H$1513</f>
        <v/>
      </c>
      <c r="T39" s="12">
        <f>$I$1513</f>
        <v/>
      </c>
      <c r="U39" s="12">
        <f>$G$1513</f>
        <v/>
      </c>
      <c r="V39" s="12">
        <f>$H$1514</f>
        <v/>
      </c>
      <c r="W39" s="12">
        <f>$I$1514</f>
        <v/>
      </c>
      <c r="X39" s="12">
        <f>$G$1514</f>
        <v/>
      </c>
      <c r="Y39" s="7" t="inlineStr">
        <is>
          <t>1 run(s) returned no matrix</t>
        </is>
      </c>
      <c r="Z39" s="7" t="n">
        <v>1487</v>
      </c>
    </row>
    <row r="40">
      <c r="A40" s="4" t="inlineStr">
        <is>
          <t>RAG R2-R3</t>
        </is>
      </c>
      <c r="B40" s="7" t="inlineStr">
        <is>
          <t>deepseek-r1:14b</t>
        </is>
      </c>
      <c r="C40" s="7">
        <f>COUNT($B$1559,$C$1559,$D$1559,$E$1559,$F$1559)</f>
        <v/>
      </c>
      <c r="D40" s="7">
        <f>SUM($B$1569:$F$1569)</f>
        <v/>
      </c>
      <c r="E40" s="11">
        <f>IFERROR(100*$D$40/($C$40*36),0)</f>
        <v/>
      </c>
      <c r="F40" s="12">
        <f>IFERROR(1-$D$40/($C$40*36),0)</f>
        <v/>
      </c>
      <c r="G40" s="12">
        <f>$H$1563</f>
        <v/>
      </c>
      <c r="H40" s="12">
        <f>$I$1563</f>
        <v/>
      </c>
      <c r="I40" s="12">
        <f>$G$1563</f>
        <v/>
      </c>
      <c r="J40" s="12">
        <f>$H$1564</f>
        <v/>
      </c>
      <c r="K40" s="12">
        <f>$I$1564</f>
        <v/>
      </c>
      <c r="L40" s="12">
        <f>$G$1564</f>
        <v/>
      </c>
      <c r="M40" s="12">
        <f>$H$1565</f>
        <v/>
      </c>
      <c r="N40" s="12">
        <f>$I$1565</f>
        <v/>
      </c>
      <c r="O40" s="12">
        <f>$G$1565</f>
        <v/>
      </c>
      <c r="P40" s="12">
        <f>$H$1566</f>
        <v/>
      </c>
      <c r="Q40" s="12">
        <f>$I$1566</f>
        <v/>
      </c>
      <c r="R40" s="12">
        <f>$G$1566</f>
        <v/>
      </c>
      <c r="S40" s="12">
        <f>$H$1567</f>
        <v/>
      </c>
      <c r="T40" s="12">
        <f>$I$1567</f>
        <v/>
      </c>
      <c r="U40" s="12">
        <f>$G$1567</f>
        <v/>
      </c>
      <c r="V40" s="12">
        <f>$H$1568</f>
        <v/>
      </c>
      <c r="W40" s="12">
        <f>$I$1568</f>
        <v/>
      </c>
      <c r="X40" s="12">
        <f>$G$1568</f>
        <v/>
      </c>
      <c r="Y40" s="7" t="inlineStr"/>
      <c r="Z40" s="7" t="n">
        <v>1540</v>
      </c>
    </row>
    <row r="41">
      <c r="A41" s="4" t="inlineStr">
        <is>
          <t>RAG R1-R2-R3</t>
        </is>
      </c>
      <c r="B41" s="7" t="inlineStr">
        <is>
          <t>gpt4-turbo-preview</t>
        </is>
      </c>
      <c r="C41" s="7">
        <f>COUNT($B$1613,$C$1613,$D$1613,$E$1613,$F$1613)</f>
        <v/>
      </c>
      <c r="D41" s="7">
        <f>SUM($B$1623:$F$1623)</f>
        <v/>
      </c>
      <c r="E41" s="11">
        <f>IFERROR(100*$D$41/($C$41*9),0)</f>
        <v/>
      </c>
      <c r="F41" s="12">
        <f>IFERROR(1-$D$41/($C$41*9),0)</f>
        <v/>
      </c>
      <c r="G41" s="12">
        <f>$H$1617</f>
        <v/>
      </c>
      <c r="H41" s="12">
        <f>$I$1617</f>
        <v/>
      </c>
      <c r="I41" s="12">
        <f>$G$1617</f>
        <v/>
      </c>
      <c r="J41" s="12">
        <f>$H$1618</f>
        <v/>
      </c>
      <c r="K41" s="12">
        <f>$I$1618</f>
        <v/>
      </c>
      <c r="L41" s="12">
        <f>$G$1618</f>
        <v/>
      </c>
      <c r="M41" s="12">
        <f>$H$1619</f>
        <v/>
      </c>
      <c r="N41" s="12">
        <f>$I$1619</f>
        <v/>
      </c>
      <c r="O41" s="12">
        <f>$G$1619</f>
        <v/>
      </c>
      <c r="P41" s="12">
        <f>$H$1620</f>
        <v/>
      </c>
      <c r="Q41" s="12">
        <f>$I$1620</f>
        <v/>
      </c>
      <c r="R41" s="12">
        <f>$G$1620</f>
        <v/>
      </c>
      <c r="S41" s="12">
        <f>$H$1621</f>
        <v/>
      </c>
      <c r="T41" s="12">
        <f>$I$1621</f>
        <v/>
      </c>
      <c r="U41" s="12">
        <f>$G$1621</f>
        <v/>
      </c>
      <c r="V41" s="12">
        <f>$H$1622</f>
        <v/>
      </c>
      <c r="W41" s="12">
        <f>$I$1622</f>
        <v/>
      </c>
      <c r="X41" s="12">
        <f>$G$1622</f>
        <v/>
      </c>
      <c r="Y41" s="7" t="inlineStr"/>
      <c r="Z41" s="7" t="n">
        <v>1597</v>
      </c>
    </row>
    <row r="42">
      <c r="A42" s="4" t="inlineStr">
        <is>
          <t>RAG R1-R2-R3</t>
        </is>
      </c>
      <c r="B42" s="7" t="inlineStr">
        <is>
          <t>gpt4o</t>
        </is>
      </c>
      <c r="C42" s="13" t="n">
        <v>0</v>
      </c>
      <c r="G42" s="7" t="inlineStr">
        <is>
          <t>N/A</t>
        </is>
      </c>
      <c r="H42" s="7" t="inlineStr">
        <is>
          <t>N/A</t>
        </is>
      </c>
      <c r="I42" s="7" t="inlineStr">
        <is>
          <t>N/A</t>
        </is>
      </c>
      <c r="J42" s="7" t="inlineStr">
        <is>
          <t>N/A</t>
        </is>
      </c>
      <c r="K42" s="7" t="inlineStr">
        <is>
          <t>N/A</t>
        </is>
      </c>
      <c r="L42" s="7" t="inlineStr">
        <is>
          <t>N/A</t>
        </is>
      </c>
      <c r="M42" s="7" t="inlineStr">
        <is>
          <t>N/A</t>
        </is>
      </c>
      <c r="N42" s="7" t="inlineStr">
        <is>
          <t>N/A</t>
        </is>
      </c>
      <c r="O42" s="7" t="inlineStr">
        <is>
          <t>N/A</t>
        </is>
      </c>
      <c r="P42" s="7" t="inlineStr">
        <is>
          <t>N/A</t>
        </is>
      </c>
      <c r="Q42" s="7" t="inlineStr">
        <is>
          <t>N/A</t>
        </is>
      </c>
      <c r="R42" s="7" t="inlineStr">
        <is>
          <t>N/A</t>
        </is>
      </c>
      <c r="S42" s="7" t="inlineStr">
        <is>
          <t>N/A</t>
        </is>
      </c>
      <c r="T42" s="7" t="inlineStr">
        <is>
          <t>N/A</t>
        </is>
      </c>
      <c r="U42" s="7" t="inlineStr">
        <is>
          <t>N/A</t>
        </is>
      </c>
      <c r="V42" s="7" t="inlineStr">
        <is>
          <t>N/A</t>
        </is>
      </c>
      <c r="W42" s="7" t="inlineStr">
        <is>
          <t>N/A</t>
        </is>
      </c>
      <c r="X42" s="7" t="inlineStr">
        <is>
          <t>N/A</t>
        </is>
      </c>
      <c r="Y42" s="7" t="inlineStr">
        <is>
          <t>N/A</t>
        </is>
      </c>
    </row>
    <row r="43">
      <c r="A43" s="4" t="inlineStr">
        <is>
          <t>RAG R1-R2-R3</t>
        </is>
      </c>
      <c r="B43" s="7" t="inlineStr">
        <is>
          <t>mixtral:8x22b</t>
        </is>
      </c>
      <c r="C43" s="7">
        <f>COUNT($B$1658,$C$1658,$D$1658,$E$1658,$F$1658)</f>
        <v/>
      </c>
      <c r="D43" s="7">
        <f>SUM($B$1668:$F$1668)</f>
        <v/>
      </c>
      <c r="E43" s="11">
        <f>IFERROR(100*$D$43/($C$43*9),0)</f>
        <v/>
      </c>
      <c r="F43" s="12">
        <f>IFERROR(1-$D$43/($C$43*9),0)</f>
        <v/>
      </c>
      <c r="G43" s="12">
        <f>$H$1662</f>
        <v/>
      </c>
      <c r="H43" s="12">
        <f>$I$1662</f>
        <v/>
      </c>
      <c r="I43" s="12">
        <f>$G$1662</f>
        <v/>
      </c>
      <c r="J43" s="12">
        <f>$H$1663</f>
        <v/>
      </c>
      <c r="K43" s="12">
        <f>$I$1663</f>
        <v/>
      </c>
      <c r="L43" s="12">
        <f>$G$1663</f>
        <v/>
      </c>
      <c r="M43" s="12">
        <f>$H$1664</f>
        <v/>
      </c>
      <c r="N43" s="12">
        <f>$I$1664</f>
        <v/>
      </c>
      <c r="O43" s="12">
        <f>$G$1664</f>
        <v/>
      </c>
      <c r="P43" s="12">
        <f>$H$1665</f>
        <v/>
      </c>
      <c r="Q43" s="12">
        <f>$I$1665</f>
        <v/>
      </c>
      <c r="R43" s="12">
        <f>$G$1665</f>
        <v/>
      </c>
      <c r="S43" s="12">
        <f>$H$1666</f>
        <v/>
      </c>
      <c r="T43" s="12">
        <f>$I$1666</f>
        <v/>
      </c>
      <c r="U43" s="12">
        <f>$G$1666</f>
        <v/>
      </c>
      <c r="V43" s="12">
        <f>$H$1667</f>
        <v/>
      </c>
      <c r="W43" s="12">
        <f>$I$1667</f>
        <v/>
      </c>
      <c r="X43" s="12">
        <f>$G$1667</f>
        <v/>
      </c>
      <c r="Y43" s="7" t="inlineStr"/>
      <c r="Z43" s="7" t="n">
        <v>1642</v>
      </c>
    </row>
    <row r="44">
      <c r="A44" s="4" t="inlineStr">
        <is>
          <t>RAG R1-R2-R3</t>
        </is>
      </c>
      <c r="B44" s="7" t="inlineStr">
        <is>
          <t>llama3.3:70b</t>
        </is>
      </c>
      <c r="C44" s="7">
        <f>COUNT($B$1705,$C$1705,$D$1705,$E$1705,$F$1705)</f>
        <v/>
      </c>
      <c r="D44" s="7">
        <f>SUM($B$1715:$F$1715)</f>
        <v/>
      </c>
      <c r="E44" s="11">
        <f>IFERROR(100*$D$44/($C$44*25),0)</f>
        <v/>
      </c>
      <c r="F44" s="12">
        <f>IFERROR(1-$D$44/($C$44*25),0)</f>
        <v/>
      </c>
      <c r="G44" s="12">
        <f>$H$1709</f>
        <v/>
      </c>
      <c r="H44" s="12">
        <f>$I$1709</f>
        <v/>
      </c>
      <c r="I44" s="12">
        <f>$G$1709</f>
        <v/>
      </c>
      <c r="J44" s="12">
        <f>$H$1710</f>
        <v/>
      </c>
      <c r="K44" s="12">
        <f>$I$1710</f>
        <v/>
      </c>
      <c r="L44" s="12">
        <f>$G$1710</f>
        <v/>
      </c>
      <c r="M44" s="12">
        <f>$H$1711</f>
        <v/>
      </c>
      <c r="N44" s="12">
        <f>$I$1711</f>
        <v/>
      </c>
      <c r="O44" s="12">
        <f>$G$1711</f>
        <v/>
      </c>
      <c r="P44" s="12">
        <f>$H$1712</f>
        <v/>
      </c>
      <c r="Q44" s="12">
        <f>$I$1712</f>
        <v/>
      </c>
      <c r="R44" s="12">
        <f>$G$1712</f>
        <v/>
      </c>
      <c r="S44" s="12">
        <f>$H$1713</f>
        <v/>
      </c>
      <c r="T44" s="12">
        <f>$I$1713</f>
        <v/>
      </c>
      <c r="U44" s="12">
        <f>$G$1713</f>
        <v/>
      </c>
      <c r="V44" s="12">
        <f>$H$1714</f>
        <v/>
      </c>
      <c r="W44" s="12">
        <f>$I$1714</f>
        <v/>
      </c>
      <c r="X44" s="12">
        <f>$G$1714</f>
        <v/>
      </c>
      <c r="Y44" s="7" t="inlineStr">
        <is>
          <t>1 run(s) returned no matrix</t>
        </is>
      </c>
      <c r="Z44" s="7" t="n">
        <v>1687</v>
      </c>
    </row>
    <row r="45">
      <c r="A45" s="4" t="inlineStr">
        <is>
          <t>RAG R1-R2-R3</t>
        </is>
      </c>
      <c r="B45" s="7" t="inlineStr">
        <is>
          <t>deepseek-r1:14b</t>
        </is>
      </c>
      <c r="C45" s="7">
        <f>COUNT($B$1758,$C$1758,$D$1758,$E$1758,$F$1758)</f>
        <v/>
      </c>
      <c r="D45" s="7">
        <f>SUM($B$1768:$F$1768)</f>
        <v/>
      </c>
      <c r="E45" s="11">
        <f>IFERROR(100*$D$45/($C$45*25),0)</f>
        <v/>
      </c>
      <c r="F45" s="12">
        <f>IFERROR(1-$D$45/($C$45*25),0)</f>
        <v/>
      </c>
      <c r="G45" s="12">
        <f>$H$1762</f>
        <v/>
      </c>
      <c r="H45" s="12">
        <f>$I$1762</f>
        <v/>
      </c>
      <c r="I45" s="12">
        <f>$G$1762</f>
        <v/>
      </c>
      <c r="J45" s="12">
        <f>$H$1763</f>
        <v/>
      </c>
      <c r="K45" s="12">
        <f>$I$1763</f>
        <v/>
      </c>
      <c r="L45" s="12">
        <f>$G$1763</f>
        <v/>
      </c>
      <c r="M45" s="12">
        <f>$H$1764</f>
        <v/>
      </c>
      <c r="N45" s="12">
        <f>$I$1764</f>
        <v/>
      </c>
      <c r="O45" s="12">
        <f>$G$1764</f>
        <v/>
      </c>
      <c r="P45" s="12">
        <f>$H$1765</f>
        <v/>
      </c>
      <c r="Q45" s="12">
        <f>$I$1765</f>
        <v/>
      </c>
      <c r="R45" s="12">
        <f>$G$1765</f>
        <v/>
      </c>
      <c r="S45" s="12">
        <f>$H$1766</f>
        <v/>
      </c>
      <c r="T45" s="12">
        <f>$I$1766</f>
        <v/>
      </c>
      <c r="U45" s="12">
        <f>$G$1766</f>
        <v/>
      </c>
      <c r="V45" s="12">
        <f>$H$1767</f>
        <v/>
      </c>
      <c r="W45" s="12">
        <f>$I$1767</f>
        <v/>
      </c>
      <c r="X45" s="12">
        <f>$G$1767</f>
        <v/>
      </c>
      <c r="Y45" s="7" t="inlineStr">
        <is>
          <t>1 run(s) returned no matrix</t>
        </is>
      </c>
      <c r="Z45" s="7" t="n">
        <v>1740</v>
      </c>
    </row>
    <row r="46">
      <c r="A46" s="4" t="inlineStr">
        <is>
          <t>GraphRAG R1-R2</t>
        </is>
      </c>
      <c r="B46" s="7" t="inlineStr">
        <is>
          <t>gpt4-turbo-preview</t>
        </is>
      </c>
      <c r="C46" s="7">
        <f>COUNT($B$1808,$C$1808,$D$1808,$E$1808,$F$1808)</f>
        <v/>
      </c>
      <c r="D46" s="7">
        <f>SUM($B$1818:$F$1818)</f>
        <v/>
      </c>
      <c r="E46" s="11">
        <f>IFERROR(100*$D$46/($C$46*4),0)</f>
        <v/>
      </c>
      <c r="F46" s="12">
        <f>IFERROR(1-$D$46/($C$46*4),0)</f>
        <v/>
      </c>
      <c r="G46" s="12">
        <f>$H$1812</f>
        <v/>
      </c>
      <c r="H46" s="12">
        <f>$I$1812</f>
        <v/>
      </c>
      <c r="I46" s="12">
        <f>$G$1812</f>
        <v/>
      </c>
      <c r="J46" s="12">
        <f>$H$1813</f>
        <v/>
      </c>
      <c r="K46" s="12">
        <f>$I$1813</f>
        <v/>
      </c>
      <c r="L46" s="12">
        <f>$G$1813</f>
        <v/>
      </c>
      <c r="M46" s="12">
        <f>$H$1814</f>
        <v/>
      </c>
      <c r="N46" s="12">
        <f>$I$1814</f>
        <v/>
      </c>
      <c r="O46" s="12">
        <f>$G$1814</f>
        <v/>
      </c>
      <c r="P46" s="12">
        <f>$H$1815</f>
        <v/>
      </c>
      <c r="Q46" s="12">
        <f>$I$1815</f>
        <v/>
      </c>
      <c r="R46" s="12">
        <f>$G$1815</f>
        <v/>
      </c>
      <c r="S46" s="12">
        <f>$H$1816</f>
        <v/>
      </c>
      <c r="T46" s="12">
        <f>$I$1816</f>
        <v/>
      </c>
      <c r="U46" s="12">
        <f>$G$1816</f>
        <v/>
      </c>
      <c r="V46" s="12">
        <f>$H$1817</f>
        <v/>
      </c>
      <c r="W46" s="12">
        <f>$I$1817</f>
        <v/>
      </c>
      <c r="X46" s="12">
        <f>$G$1817</f>
        <v/>
      </c>
      <c r="Y46" s="7" t="inlineStr"/>
      <c r="Z46" s="7" t="n">
        <v>1793</v>
      </c>
    </row>
    <row r="47">
      <c r="A47" s="4" t="inlineStr">
        <is>
          <t>GraphRAG R1-R2</t>
        </is>
      </c>
      <c r="B47" s="7" t="inlineStr">
        <is>
          <t>gpt4o</t>
        </is>
      </c>
      <c r="C47" s="13" t="n">
        <v>0</v>
      </c>
      <c r="G47" s="7" t="inlineStr">
        <is>
          <t>N/A</t>
        </is>
      </c>
      <c r="H47" s="7" t="inlineStr">
        <is>
          <t>N/A</t>
        </is>
      </c>
      <c r="I47" s="7" t="inlineStr">
        <is>
          <t>N/A</t>
        </is>
      </c>
      <c r="J47" s="7" t="inlineStr">
        <is>
          <t>N/A</t>
        </is>
      </c>
      <c r="K47" s="7" t="inlineStr">
        <is>
          <t>N/A</t>
        </is>
      </c>
      <c r="L47" s="7" t="inlineStr">
        <is>
          <t>N/A</t>
        </is>
      </c>
      <c r="M47" s="7" t="inlineStr">
        <is>
          <t>N/A</t>
        </is>
      </c>
      <c r="N47" s="7" t="inlineStr">
        <is>
          <t>N/A</t>
        </is>
      </c>
      <c r="O47" s="7" t="inlineStr">
        <is>
          <t>N/A</t>
        </is>
      </c>
      <c r="P47" s="7" t="inlineStr">
        <is>
          <t>N/A</t>
        </is>
      </c>
      <c r="Q47" s="7" t="inlineStr">
        <is>
          <t>N/A</t>
        </is>
      </c>
      <c r="R47" s="7" t="inlineStr">
        <is>
          <t>N/A</t>
        </is>
      </c>
      <c r="S47" s="7" t="inlineStr">
        <is>
          <t>N/A</t>
        </is>
      </c>
      <c r="T47" s="7" t="inlineStr">
        <is>
          <t>N/A</t>
        </is>
      </c>
      <c r="U47" s="7" t="inlineStr">
        <is>
          <t>N/A</t>
        </is>
      </c>
      <c r="V47" s="7" t="inlineStr">
        <is>
          <t>N/A</t>
        </is>
      </c>
      <c r="W47" s="7" t="inlineStr">
        <is>
          <t>N/A</t>
        </is>
      </c>
      <c r="X47" s="7" t="inlineStr">
        <is>
          <t>N/A</t>
        </is>
      </c>
      <c r="Y47" s="7" t="inlineStr">
        <is>
          <t>N/A</t>
        </is>
      </c>
    </row>
    <row r="48">
      <c r="A48" s="4" t="inlineStr">
        <is>
          <t>GraphRAG R1-R2</t>
        </is>
      </c>
      <c r="B48" s="7" t="inlineStr">
        <is>
          <t>mixtral:8x22b</t>
        </is>
      </c>
      <c r="C48" s="7">
        <f>COUNT($B$1853,$C$1853,$D$1853,$E$1853,$F$1853)</f>
        <v/>
      </c>
      <c r="D48" s="7">
        <f>SUM($B$1863:$F$1863)</f>
        <v/>
      </c>
      <c r="E48" s="11">
        <f>IFERROR(100*$D$48/($C$48*36),0)</f>
        <v/>
      </c>
      <c r="F48" s="12">
        <f>IFERROR(1-$D$48/($C$48*36),0)</f>
        <v/>
      </c>
      <c r="G48" s="12">
        <f>$H$1857</f>
        <v/>
      </c>
      <c r="H48" s="12">
        <f>$I$1857</f>
        <v/>
      </c>
      <c r="I48" s="12">
        <f>$G$1857</f>
        <v/>
      </c>
      <c r="J48" s="12">
        <f>$H$1858</f>
        <v/>
      </c>
      <c r="K48" s="12">
        <f>$I$1858</f>
        <v/>
      </c>
      <c r="L48" s="12">
        <f>$G$1858</f>
        <v/>
      </c>
      <c r="M48" s="12">
        <f>$H$1859</f>
        <v/>
      </c>
      <c r="N48" s="12">
        <f>$I$1859</f>
        <v/>
      </c>
      <c r="O48" s="12">
        <f>$G$1859</f>
        <v/>
      </c>
      <c r="P48" s="12">
        <f>$H$1860</f>
        <v/>
      </c>
      <c r="Q48" s="12">
        <f>$I$1860</f>
        <v/>
      </c>
      <c r="R48" s="12">
        <f>$G$1860</f>
        <v/>
      </c>
      <c r="S48" s="12">
        <f>$H$1861</f>
        <v/>
      </c>
      <c r="T48" s="12">
        <f>$I$1861</f>
        <v/>
      </c>
      <c r="U48" s="12">
        <f>$G$1861</f>
        <v/>
      </c>
      <c r="V48" s="12">
        <f>$H$1862</f>
        <v/>
      </c>
      <c r="W48" s="12">
        <f>$I$1862</f>
        <v/>
      </c>
      <c r="X48" s="12">
        <f>$G$1862</f>
        <v/>
      </c>
      <c r="Y48" s="7" t="inlineStr"/>
      <c r="Z48" s="7" t="n">
        <v>1834</v>
      </c>
    </row>
    <row r="49">
      <c r="A49" s="4" t="inlineStr">
        <is>
          <t>GraphRAG R1-R2</t>
        </is>
      </c>
      <c r="B49" s="7" t="inlineStr">
        <is>
          <t>llama3.3:70b</t>
        </is>
      </c>
      <c r="C49" s="7">
        <f>COUNT($B$1909,$C$1909,$D$1909,$E$1909,$F$1909)</f>
        <v/>
      </c>
      <c r="D49" s="7">
        <f>SUM($B$1919:$F$1919)</f>
        <v/>
      </c>
      <c r="E49" s="11">
        <f>IFERROR(100*$D$49/($C$49*25),0)</f>
        <v/>
      </c>
      <c r="F49" s="12">
        <f>IFERROR(1-$D$49/($C$49*25),0)</f>
        <v/>
      </c>
      <c r="G49" s="12">
        <f>$H$1913</f>
        <v/>
      </c>
      <c r="H49" s="12">
        <f>$I$1913</f>
        <v/>
      </c>
      <c r="I49" s="12">
        <f>$G$1913</f>
        <v/>
      </c>
      <c r="J49" s="12">
        <f>$H$1914</f>
        <v/>
      </c>
      <c r="K49" s="12">
        <f>$I$1914</f>
        <v/>
      </c>
      <c r="L49" s="12">
        <f>$G$1914</f>
        <v/>
      </c>
      <c r="M49" s="12">
        <f>$H$1915</f>
        <v/>
      </c>
      <c r="N49" s="12">
        <f>$I$1915</f>
        <v/>
      </c>
      <c r="O49" s="12">
        <f>$G$1915</f>
        <v/>
      </c>
      <c r="P49" s="12">
        <f>$H$1916</f>
        <v/>
      </c>
      <c r="Q49" s="12">
        <f>$I$1916</f>
        <v/>
      </c>
      <c r="R49" s="12">
        <f>$G$1916</f>
        <v/>
      </c>
      <c r="S49" s="12">
        <f>$H$1917</f>
        <v/>
      </c>
      <c r="T49" s="12">
        <f>$I$1917</f>
        <v/>
      </c>
      <c r="U49" s="12">
        <f>$G$1917</f>
        <v/>
      </c>
      <c r="V49" s="12">
        <f>$H$1918</f>
        <v/>
      </c>
      <c r="W49" s="12">
        <f>$I$1918</f>
        <v/>
      </c>
      <c r="X49" s="12">
        <f>$G$1918</f>
        <v/>
      </c>
      <c r="Y49" s="7" t="inlineStr"/>
      <c r="Z49" s="7" t="n">
        <v>1891</v>
      </c>
    </row>
    <row r="50">
      <c r="A50" s="4" t="inlineStr">
        <is>
          <t>GraphRAG R1-R2</t>
        </is>
      </c>
      <c r="B50" s="7" t="inlineStr">
        <is>
          <t>deepseek-r1:14b</t>
        </is>
      </c>
      <c r="C50" s="7">
        <f>COUNT($B$1963,$C$1963,$D$1963,$E$1963,$F$1963)</f>
        <v/>
      </c>
      <c r="D50" s="7">
        <f>SUM($B$1973:$F$1973)</f>
        <v/>
      </c>
      <c r="E50" s="11">
        <f>IFERROR(100*$D$50/($C$50*36),0)</f>
        <v/>
      </c>
      <c r="F50" s="12">
        <f>IFERROR(1-$D$50/($C$50*36),0)</f>
        <v/>
      </c>
      <c r="G50" s="12">
        <f>$H$1967</f>
        <v/>
      </c>
      <c r="H50" s="12">
        <f>$I$1967</f>
        <v/>
      </c>
      <c r="I50" s="12">
        <f>$G$1967</f>
        <v/>
      </c>
      <c r="J50" s="12">
        <f>$H$1968</f>
        <v/>
      </c>
      <c r="K50" s="12">
        <f>$I$1968</f>
        <v/>
      </c>
      <c r="L50" s="12">
        <f>$G$1968</f>
        <v/>
      </c>
      <c r="M50" s="12">
        <f>$H$1969</f>
        <v/>
      </c>
      <c r="N50" s="12">
        <f>$I$1969</f>
        <v/>
      </c>
      <c r="O50" s="12">
        <f>$G$1969</f>
        <v/>
      </c>
      <c r="P50" s="12">
        <f>$H$1970</f>
        <v/>
      </c>
      <c r="Q50" s="12">
        <f>$I$1970</f>
        <v/>
      </c>
      <c r="R50" s="12">
        <f>$G$1970</f>
        <v/>
      </c>
      <c r="S50" s="12">
        <f>$H$1971</f>
        <v/>
      </c>
      <c r="T50" s="12">
        <f>$I$1971</f>
        <v/>
      </c>
      <c r="U50" s="12">
        <f>$G$1971</f>
        <v/>
      </c>
      <c r="V50" s="12">
        <f>$H$1972</f>
        <v/>
      </c>
      <c r="W50" s="12">
        <f>$I$1972</f>
        <v/>
      </c>
      <c r="X50" s="12">
        <f>$G$1972</f>
        <v/>
      </c>
      <c r="Y50" s="7" t="inlineStr"/>
      <c r="Z50" s="7" t="n">
        <v>1944</v>
      </c>
    </row>
    <row r="51">
      <c r="A51" s="4" t="inlineStr">
        <is>
          <t>GraphRAG R2-R3</t>
        </is>
      </c>
      <c r="B51" s="7" t="inlineStr">
        <is>
          <t>gpt4-turbo-preview</t>
        </is>
      </c>
      <c r="C51" s="7">
        <f>COUNT($B$2018,$C$2018,$D$2018,$E$2018,$F$2018)</f>
        <v/>
      </c>
      <c r="D51" s="7">
        <f>SUM($B$2028:$F$2028)</f>
        <v/>
      </c>
      <c r="E51" s="11">
        <f>IFERROR(100*$D$51/($C$51*16),0)</f>
        <v/>
      </c>
      <c r="F51" s="12">
        <f>IFERROR(1-$D$51/($C$51*16),0)</f>
        <v/>
      </c>
      <c r="G51" s="12">
        <f>$H$2022</f>
        <v/>
      </c>
      <c r="H51" s="12">
        <f>$I$2022</f>
        <v/>
      </c>
      <c r="I51" s="12">
        <f>$G$2022</f>
        <v/>
      </c>
      <c r="J51" s="12">
        <f>$H$2023</f>
        <v/>
      </c>
      <c r="K51" s="12">
        <f>$I$2023</f>
        <v/>
      </c>
      <c r="L51" s="12">
        <f>$G$2023</f>
        <v/>
      </c>
      <c r="M51" s="12">
        <f>$H$2024</f>
        <v/>
      </c>
      <c r="N51" s="12">
        <f>$I$2024</f>
        <v/>
      </c>
      <c r="O51" s="12">
        <f>$G$2024</f>
        <v/>
      </c>
      <c r="P51" s="12">
        <f>$H$2025</f>
        <v/>
      </c>
      <c r="Q51" s="12">
        <f>$I$2025</f>
        <v/>
      </c>
      <c r="R51" s="12">
        <f>$G$2025</f>
        <v/>
      </c>
      <c r="S51" s="12">
        <f>$H$2026</f>
        <v/>
      </c>
      <c r="T51" s="12">
        <f>$I$2026</f>
        <v/>
      </c>
      <c r="U51" s="12">
        <f>$G$2026</f>
        <v/>
      </c>
      <c r="V51" s="12">
        <f>$H$2027</f>
        <v/>
      </c>
      <c r="W51" s="12">
        <f>$I$2027</f>
        <v/>
      </c>
      <c r="X51" s="12">
        <f>$G$2027</f>
        <v/>
      </c>
      <c r="Y51" s="7" t="inlineStr"/>
      <c r="Z51" s="7" t="n">
        <v>2001</v>
      </c>
    </row>
    <row r="52">
      <c r="A52" s="4" t="inlineStr">
        <is>
          <t>GraphRAG R2-R3</t>
        </is>
      </c>
      <c r="B52" s="7" t="inlineStr">
        <is>
          <t>gpt4o</t>
        </is>
      </c>
      <c r="C52" s="13" t="n">
        <v>0</v>
      </c>
      <c r="G52" s="7" t="inlineStr">
        <is>
          <t>N/A</t>
        </is>
      </c>
      <c r="H52" s="7" t="inlineStr">
        <is>
          <t>N/A</t>
        </is>
      </c>
      <c r="I52" s="7" t="inlineStr">
        <is>
          <t>N/A</t>
        </is>
      </c>
      <c r="J52" s="7" t="inlineStr">
        <is>
          <t>N/A</t>
        </is>
      </c>
      <c r="K52" s="7" t="inlineStr">
        <is>
          <t>N/A</t>
        </is>
      </c>
      <c r="L52" s="7" t="inlineStr">
        <is>
          <t>N/A</t>
        </is>
      </c>
      <c r="M52" s="7" t="inlineStr">
        <is>
          <t>N/A</t>
        </is>
      </c>
      <c r="N52" s="7" t="inlineStr">
        <is>
          <t>N/A</t>
        </is>
      </c>
      <c r="O52" s="7" t="inlineStr">
        <is>
          <t>N/A</t>
        </is>
      </c>
      <c r="P52" s="7" t="inlineStr">
        <is>
          <t>N/A</t>
        </is>
      </c>
      <c r="Q52" s="7" t="inlineStr">
        <is>
          <t>N/A</t>
        </is>
      </c>
      <c r="R52" s="7" t="inlineStr">
        <is>
          <t>N/A</t>
        </is>
      </c>
      <c r="S52" s="7" t="inlineStr">
        <is>
          <t>N/A</t>
        </is>
      </c>
      <c r="T52" s="7" t="inlineStr">
        <is>
          <t>N/A</t>
        </is>
      </c>
      <c r="U52" s="7" t="inlineStr">
        <is>
          <t>N/A</t>
        </is>
      </c>
      <c r="V52" s="7" t="inlineStr">
        <is>
          <t>N/A</t>
        </is>
      </c>
      <c r="W52" s="7" t="inlineStr">
        <is>
          <t>N/A</t>
        </is>
      </c>
      <c r="X52" s="7" t="inlineStr">
        <is>
          <t>N/A</t>
        </is>
      </c>
      <c r="Y52" s="7" t="inlineStr">
        <is>
          <t>N/A</t>
        </is>
      </c>
    </row>
    <row r="53">
      <c r="A53" s="4" t="inlineStr">
        <is>
          <t>GraphRAG R2-R3</t>
        </is>
      </c>
      <c r="B53" s="7" t="inlineStr">
        <is>
          <t>mixtral:8x22b</t>
        </is>
      </c>
      <c r="C53" s="7">
        <f>COUNT($B$2067,$C$2067,$D$2067,$E$2067,$F$2067)</f>
        <v/>
      </c>
      <c r="D53" s="7">
        <f>SUM($B$2077:$F$2077)</f>
        <v/>
      </c>
      <c r="E53" s="11">
        <f>IFERROR(100*$D$53/($C$53*16),0)</f>
        <v/>
      </c>
      <c r="F53" s="12">
        <f>IFERROR(1-$D$53/($C$53*16),0)</f>
        <v/>
      </c>
      <c r="G53" s="12">
        <f>$H$2071</f>
        <v/>
      </c>
      <c r="H53" s="12">
        <f>$I$2071</f>
        <v/>
      </c>
      <c r="I53" s="12">
        <f>$G$2071</f>
        <v/>
      </c>
      <c r="J53" s="12">
        <f>$H$2072</f>
        <v/>
      </c>
      <c r="K53" s="12">
        <f>$I$2072</f>
        <v/>
      </c>
      <c r="L53" s="12">
        <f>$G$2072</f>
        <v/>
      </c>
      <c r="M53" s="12">
        <f>$H$2073</f>
        <v/>
      </c>
      <c r="N53" s="12">
        <f>$I$2073</f>
        <v/>
      </c>
      <c r="O53" s="12">
        <f>$G$2073</f>
        <v/>
      </c>
      <c r="P53" s="12">
        <f>$H$2074</f>
        <v/>
      </c>
      <c r="Q53" s="12">
        <f>$I$2074</f>
        <v/>
      </c>
      <c r="R53" s="12">
        <f>$G$2074</f>
        <v/>
      </c>
      <c r="S53" s="12">
        <f>$H$2075</f>
        <v/>
      </c>
      <c r="T53" s="12">
        <f>$I$2075</f>
        <v/>
      </c>
      <c r="U53" s="12">
        <f>$G$2075</f>
        <v/>
      </c>
      <c r="V53" s="12">
        <f>$H$2076</f>
        <v/>
      </c>
      <c r="W53" s="12">
        <f>$I$2076</f>
        <v/>
      </c>
      <c r="X53" s="12">
        <f>$G$2076</f>
        <v/>
      </c>
      <c r="Y53" s="7" t="inlineStr"/>
      <c r="Z53" s="7" t="n">
        <v>2050</v>
      </c>
    </row>
    <row r="54">
      <c r="A54" s="4" t="inlineStr">
        <is>
          <t>GraphRAG R2-R3</t>
        </is>
      </c>
      <c r="B54" s="7" t="inlineStr">
        <is>
          <t>llama3.3:70b</t>
        </is>
      </c>
      <c r="C54" s="7">
        <f>COUNT($B$2117,$C$2117,$D$2117,$E$2117,$F$2117)</f>
        <v/>
      </c>
      <c r="D54" s="7">
        <f>SUM($B$2127:$F$2127)</f>
        <v/>
      </c>
      <c r="E54" s="11">
        <f>IFERROR(100*$D$54/($C$54*25),0)</f>
        <v/>
      </c>
      <c r="F54" s="12">
        <f>IFERROR(1-$D$54/($C$54*25),0)</f>
        <v/>
      </c>
      <c r="G54" s="12">
        <f>$H$2121</f>
        <v/>
      </c>
      <c r="H54" s="12">
        <f>$I$2121</f>
        <v/>
      </c>
      <c r="I54" s="12">
        <f>$G$2121</f>
        <v/>
      </c>
      <c r="J54" s="12">
        <f>$H$2122</f>
        <v/>
      </c>
      <c r="K54" s="12">
        <f>$I$2122</f>
        <v/>
      </c>
      <c r="L54" s="12">
        <f>$G$2122</f>
        <v/>
      </c>
      <c r="M54" s="12">
        <f>$H$2123</f>
        <v/>
      </c>
      <c r="N54" s="12">
        <f>$I$2123</f>
        <v/>
      </c>
      <c r="O54" s="12">
        <f>$G$2123</f>
        <v/>
      </c>
      <c r="P54" s="12">
        <f>$H$2124</f>
        <v/>
      </c>
      <c r="Q54" s="12">
        <f>$I$2124</f>
        <v/>
      </c>
      <c r="R54" s="12">
        <f>$G$2124</f>
        <v/>
      </c>
      <c r="S54" s="12">
        <f>$H$2125</f>
        <v/>
      </c>
      <c r="T54" s="12">
        <f>$I$2125</f>
        <v/>
      </c>
      <c r="U54" s="12">
        <f>$G$2125</f>
        <v/>
      </c>
      <c r="V54" s="12">
        <f>$H$2126</f>
        <v/>
      </c>
      <c r="W54" s="12">
        <f>$I$2126</f>
        <v/>
      </c>
      <c r="X54" s="12">
        <f>$G$2126</f>
        <v/>
      </c>
      <c r="Y54" s="7" t="inlineStr"/>
      <c r="Z54" s="7" t="n">
        <v>2099</v>
      </c>
    </row>
    <row r="55">
      <c r="A55" s="4" t="inlineStr">
        <is>
          <t>GraphRAG R2-R3</t>
        </is>
      </c>
      <c r="B55" s="7" t="inlineStr">
        <is>
          <t>deepseek-r1:14b</t>
        </is>
      </c>
      <c r="C55" s="7">
        <f>COUNT($B$2171,$C$2171,$D$2171,$E$2171,$F$2171)</f>
        <v/>
      </c>
      <c r="D55" s="7">
        <f>SUM($B$2181:$F$2181)</f>
        <v/>
      </c>
      <c r="E55" s="11">
        <f>IFERROR(100*$D$55/($C$55*36),0)</f>
        <v/>
      </c>
      <c r="F55" s="12">
        <f>IFERROR(1-$D$55/($C$55*36),0)</f>
        <v/>
      </c>
      <c r="G55" s="12">
        <f>$H$2175</f>
        <v/>
      </c>
      <c r="H55" s="12">
        <f>$I$2175</f>
        <v/>
      </c>
      <c r="I55" s="12">
        <f>$G$2175</f>
        <v/>
      </c>
      <c r="J55" s="12">
        <f>$H$2176</f>
        <v/>
      </c>
      <c r="K55" s="12">
        <f>$I$2176</f>
        <v/>
      </c>
      <c r="L55" s="12">
        <f>$G$2176</f>
        <v/>
      </c>
      <c r="M55" s="12">
        <f>$H$2177</f>
        <v/>
      </c>
      <c r="N55" s="12">
        <f>$I$2177</f>
        <v/>
      </c>
      <c r="O55" s="12">
        <f>$G$2177</f>
        <v/>
      </c>
      <c r="P55" s="12">
        <f>$H$2178</f>
        <v/>
      </c>
      <c r="Q55" s="12">
        <f>$I$2178</f>
        <v/>
      </c>
      <c r="R55" s="12">
        <f>$G$2178</f>
        <v/>
      </c>
      <c r="S55" s="12">
        <f>$H$2179</f>
        <v/>
      </c>
      <c r="T55" s="12">
        <f>$I$2179</f>
        <v/>
      </c>
      <c r="U55" s="12">
        <f>$G$2179</f>
        <v/>
      </c>
      <c r="V55" s="12">
        <f>$H$2180</f>
        <v/>
      </c>
      <c r="W55" s="12">
        <f>$I$2180</f>
        <v/>
      </c>
      <c r="X55" s="12">
        <f>$G$2180</f>
        <v/>
      </c>
      <c r="Y55" s="7" t="inlineStr"/>
      <c r="Z55" s="7" t="n">
        <v>2152</v>
      </c>
    </row>
    <row r="58">
      <c r="A58" s="10" t="inlineStr">
        <is>
          <t>Configuration</t>
        </is>
      </c>
      <c r="B58" s="10" t="inlineStr">
        <is>
          <t>gold per-run</t>
        </is>
      </c>
      <c r="C58" s="10" t="inlineStr">
        <is>
          <t>silver per-run</t>
        </is>
      </c>
      <c r="D58" s="10" t="inlineStr">
        <is>
          <t>gold avg-matrix</t>
        </is>
      </c>
      <c r="E58" s="10" t="inlineStr">
        <is>
          <t>silver avg-matrix</t>
        </is>
      </c>
    </row>
    <row r="59">
      <c r="A59" s="4" t="inlineStr">
        <is>
          <t>LLM</t>
        </is>
      </c>
      <c r="B59" s="7">
        <f>IFERROR(INDEX($B$6:$B$10,MATCH(LARGE($P$6:$P$10,1),$P$6:$P$10,0)),"")</f>
        <v/>
      </c>
      <c r="C59" s="7">
        <f>IFERROR(INDEX($B$6:$B$10,MATCH(LARGE($P$6:$P$10,2),$P$6:$P$10,0)),"")</f>
        <v/>
      </c>
      <c r="D59" s="7">
        <f>IFERROR(INDEX($B$6:$B$10,MATCH(LARGE($R$6:$R$10,1),$R$6:$R$10,0)),"")</f>
        <v/>
      </c>
      <c r="E59" s="7">
        <f>IFERROR(INDEX($B$6:$B$10,MATCH(LARGE($R$6:$R$10,2),$R$6:$R$10,0)),"")</f>
        <v/>
      </c>
    </row>
    <row r="60">
      <c r="A60" s="4" t="inlineStr">
        <is>
          <t>RAG R1</t>
        </is>
      </c>
      <c r="B60" s="7">
        <f>IFERROR(INDEX($B$11:$B$15,MATCH(LARGE($P$11:$P$15,1),$P$11:$P$15,0)),"")</f>
        <v/>
      </c>
      <c r="C60" s="7">
        <f>IFERROR(INDEX($B$11:$B$15,MATCH(LARGE($P$11:$P$15,2),$P$11:$P$15,0)),"")</f>
        <v/>
      </c>
      <c r="D60" s="7">
        <f>IFERROR(INDEX($B$11:$B$15,MATCH(LARGE($R$11:$R$15,1),$R$11:$R$15,0)),"")</f>
        <v/>
      </c>
      <c r="E60" s="7">
        <f>IFERROR(INDEX($B$11:$B$15,MATCH(LARGE($R$11:$R$15,2),$R$11:$R$15,0)),"")</f>
        <v/>
      </c>
    </row>
    <row r="61">
      <c r="A61" s="4" t="inlineStr">
        <is>
          <t>RAG R2</t>
        </is>
      </c>
      <c r="B61" s="7">
        <f>IFERROR(INDEX($B$16:$B$20,MATCH(LARGE($P$16:$P$20,1),$P$16:$P$20,0)),"")</f>
        <v/>
      </c>
      <c r="C61" s="7">
        <f>IFERROR(INDEX($B$16:$B$20,MATCH(LARGE($P$16:$P$20,2),$P$16:$P$20,0)),"")</f>
        <v/>
      </c>
      <c r="D61" s="7">
        <f>IFERROR(INDEX($B$16:$B$20,MATCH(LARGE($R$16:$R$20,1),$R$16:$R$20,0)),"")</f>
        <v/>
      </c>
      <c r="E61" s="7">
        <f>IFERROR(INDEX($B$16:$B$20,MATCH(LARGE($R$16:$R$20,2),$R$16:$R$20,0)),"")</f>
        <v/>
      </c>
    </row>
    <row r="62">
      <c r="A62" s="4" t="inlineStr">
        <is>
          <t>RAG R3</t>
        </is>
      </c>
      <c r="B62" s="7">
        <f>IFERROR(INDEX($B$21:$B$25,MATCH(LARGE($P$21:$P$25,1),$P$21:$P$25,0)),"")</f>
        <v/>
      </c>
      <c r="C62" s="7">
        <f>IFERROR(INDEX($B$21:$B$25,MATCH(LARGE($P$21:$P$25,2),$P$21:$P$25,0)),"")</f>
        <v/>
      </c>
      <c r="D62" s="7">
        <f>IFERROR(INDEX($B$21:$B$25,MATCH(LARGE($R$21:$R$25,1),$R$21:$R$25,0)),"")</f>
        <v/>
      </c>
      <c r="E62" s="7">
        <f>IFERROR(INDEX($B$21:$B$25,MATCH(LARGE($R$21:$R$25,2),$R$21:$R$25,0)),"")</f>
        <v/>
      </c>
    </row>
    <row r="63">
      <c r="A63" s="4" t="inlineStr">
        <is>
          <t>RAG R1-R2</t>
        </is>
      </c>
      <c r="B63" s="7">
        <f>IFERROR(INDEX($B$26:$B$30,MATCH(LARGE($P$26:$P$30,1),$P$26:$P$30,0)),"")</f>
        <v/>
      </c>
      <c r="C63" s="7">
        <f>IFERROR(INDEX($B$26:$B$30,MATCH(LARGE($P$26:$P$30,2),$P$26:$P$30,0)),"")</f>
        <v/>
      </c>
      <c r="D63" s="7">
        <f>IFERROR(INDEX($B$26:$B$30,MATCH(LARGE($R$26:$R$30,1),$R$26:$R$30,0)),"")</f>
        <v/>
      </c>
      <c r="E63" s="7">
        <f>IFERROR(INDEX($B$26:$B$30,MATCH(LARGE($R$26:$R$30,2),$R$26:$R$30,0)),"")</f>
        <v/>
      </c>
    </row>
    <row r="64">
      <c r="A64" s="4" t="inlineStr">
        <is>
          <t>RAG R1-R3</t>
        </is>
      </c>
      <c r="B64" s="7">
        <f>IFERROR(INDEX($B$31:$B$35,MATCH(LARGE($P$31:$P$35,1),$P$31:$P$35,0)),"")</f>
        <v/>
      </c>
      <c r="C64" s="7">
        <f>IFERROR(INDEX($B$31:$B$35,MATCH(LARGE($P$31:$P$35,2),$P$31:$P$35,0)),"")</f>
        <v/>
      </c>
      <c r="D64" s="7">
        <f>IFERROR(INDEX($B$31:$B$35,MATCH(LARGE($R$31:$R$35,1),$R$31:$R$35,0)),"")</f>
        <v/>
      </c>
      <c r="E64" s="7">
        <f>IFERROR(INDEX($B$31:$B$35,MATCH(LARGE($R$31:$R$35,2),$R$31:$R$35,0)),"")</f>
        <v/>
      </c>
    </row>
    <row r="65">
      <c r="A65" s="4" t="inlineStr">
        <is>
          <t>RAG R2-R3</t>
        </is>
      </c>
      <c r="B65" s="7">
        <f>IFERROR(INDEX($B$36:$B$40,MATCH(LARGE($P$36:$P$40,1),$P$36:$P$40,0)),"")</f>
        <v/>
      </c>
      <c r="C65" s="7">
        <f>IFERROR(INDEX($B$36:$B$40,MATCH(LARGE($P$36:$P$40,2),$P$36:$P$40,0)),"")</f>
        <v/>
      </c>
      <c r="D65" s="7">
        <f>IFERROR(INDEX($B$36:$B$40,MATCH(LARGE($R$36:$R$40,1),$R$36:$R$40,0)),"")</f>
        <v/>
      </c>
      <c r="E65" s="7">
        <f>IFERROR(INDEX($B$36:$B$40,MATCH(LARGE($R$36:$R$40,2),$R$36:$R$40,0)),"")</f>
        <v/>
      </c>
    </row>
    <row r="66">
      <c r="A66" s="4" t="inlineStr">
        <is>
          <t>RAG R1-R2-R3</t>
        </is>
      </c>
      <c r="B66" s="7">
        <f>IFERROR(INDEX($B$41:$B$45,MATCH(LARGE($P$41:$P$45,1),$P$41:$P$45,0)),"")</f>
        <v/>
      </c>
      <c r="C66" s="7">
        <f>IFERROR(INDEX($B$41:$B$45,MATCH(LARGE($P$41:$P$45,2),$P$41:$P$45,0)),"")</f>
        <v/>
      </c>
      <c r="D66" s="7">
        <f>IFERROR(INDEX($B$41:$B$45,MATCH(LARGE($R$41:$R$45,1),$R$41:$R$45,0)),"")</f>
        <v/>
      </c>
      <c r="E66" s="7">
        <f>IFERROR(INDEX($B$41:$B$45,MATCH(LARGE($R$41:$R$45,2),$R$41:$R$45,0)),"")</f>
        <v/>
      </c>
    </row>
    <row r="67">
      <c r="A67" s="4" t="inlineStr">
        <is>
          <t>GraphRAG R1-R2</t>
        </is>
      </c>
      <c r="B67" s="7">
        <f>IFERROR(INDEX($B$46:$B$50,MATCH(LARGE($P$46:$P$50,1),$P$46:$P$50,0)),"")</f>
        <v/>
      </c>
      <c r="C67" s="7">
        <f>IFERROR(INDEX($B$46:$B$50,MATCH(LARGE($P$46:$P$50,2),$P$46:$P$50,0)),"")</f>
        <v/>
      </c>
      <c r="D67" s="7">
        <f>IFERROR(INDEX($B$46:$B$50,MATCH(LARGE($R$46:$R$50,1),$R$46:$R$50,0)),"")</f>
        <v/>
      </c>
      <c r="E67" s="7">
        <f>IFERROR(INDEX($B$46:$B$50,MATCH(LARGE($R$46:$R$50,2),$R$46:$R$50,0)),"")</f>
        <v/>
      </c>
    </row>
    <row r="68">
      <c r="A68" s="4" t="inlineStr">
        <is>
          <t>GraphRAG R2-R3</t>
        </is>
      </c>
      <c r="B68" s="7">
        <f>IFERROR(INDEX($B$51:$B$55,MATCH(LARGE($P$51:$P$55,1),$P$51:$P$55,0)),"")</f>
        <v/>
      </c>
      <c r="C68" s="7">
        <f>IFERROR(INDEX($B$51:$B$55,MATCH(LARGE($P$51:$P$55,2),$P$51:$P$55,0)),"")</f>
        <v/>
      </c>
      <c r="D68" s="7">
        <f>IFERROR(INDEX($B$51:$B$55,MATCH(LARGE($R$51:$R$55,1),$R$51:$R$55,0)),"")</f>
        <v/>
      </c>
      <c r="E68" s="7">
        <f>IFERROR(INDEX($B$51:$B$55,MATCH(LARGE($R$51:$R$55,2),$R$51:$R$55,0)),"")</f>
        <v/>
      </c>
    </row>
    <row r="70">
      <c r="A70" t="inlineStr">
        <is>
          <t>Ties: Excel's MATCH returns the first model in column order; a tie for gold or silver therefore shows one model only.</t>
        </is>
      </c>
    </row>
    <row r="72" ht="16" customHeight="1">
      <c r="A72" s="14" t="inlineStr">
        <is>
          <t>LLM | gpt4-turbo-preview</t>
        </is>
      </c>
      <c r="B72" s="9" t="inlineStr">
        <is>
          <t>run 1 (raw, pasted)</t>
        </is>
      </c>
      <c r="I72" s="9" t="inlineStr">
        <is>
          <t>run 2 (raw, pasted)</t>
        </is>
      </c>
      <c r="P72" s="9" t="inlineStr">
        <is>
          <t>run 3 (raw, pasted)</t>
        </is>
      </c>
      <c r="W72" s="9" t="inlineStr">
        <is>
          <t>run 4 (raw, pasted)</t>
        </is>
      </c>
      <c r="AD72" s="9" t="inlineStr">
        <is>
          <t>run 5 (raw, pasted)</t>
        </is>
      </c>
      <c r="AK72" s="9" t="inlineStr">
        <is>
          <t>archived component mapping</t>
        </is>
      </c>
    </row>
    <row r="73" ht="60" customHeight="1">
      <c r="B73" s="15" t="inlineStr">
        <is>
          <t>On-Board Computer (OBC)</t>
        </is>
      </c>
      <c r="C73" s="15" t="inlineStr">
        <is>
          <t>Electrical Power System (EPS)</t>
        </is>
      </c>
      <c r="D73" s="15" t="inlineStr">
        <is>
          <t>Communication System</t>
        </is>
      </c>
      <c r="E73" s="15" t="inlineStr">
        <is>
          <t>Attitude Determination and Control System (ADCS)</t>
        </is>
      </c>
      <c r="F73" s="15" t="inlineStr">
        <is>
          <t>Payload</t>
        </is>
      </c>
      <c r="G73" s="15" t="inlineStr">
        <is>
          <t>Structural Frame</t>
        </is>
      </c>
      <c r="I73" s="15" t="inlineStr">
        <is>
          <t>On-Board Computer (OBC)</t>
        </is>
      </c>
      <c r="J73" s="15" t="inlineStr">
        <is>
          <t>Electrical Power System (EPS)</t>
        </is>
      </c>
      <c r="K73" s="15" t="inlineStr">
        <is>
          <t>Communication System</t>
        </is>
      </c>
      <c r="L73" s="15" t="inlineStr">
        <is>
          <t>Attitude Determination and Control System (ADCS)</t>
        </is>
      </c>
      <c r="M73" s="15" t="inlineStr">
        <is>
          <t>Payload</t>
        </is>
      </c>
      <c r="N73" s="15" t="inlineStr">
        <is>
          <t>Structural Frame</t>
        </is>
      </c>
      <c r="P73" s="15" t="inlineStr">
        <is>
          <t>On-Board Computer (OBC)</t>
        </is>
      </c>
      <c r="Q73" s="15" t="inlineStr">
        <is>
          <t>Electrical Power System (EPS)</t>
        </is>
      </c>
      <c r="R73" s="15" t="inlineStr">
        <is>
          <t>Communication System</t>
        </is>
      </c>
      <c r="S73" s="15" t="inlineStr">
        <is>
          <t>Attitude Determination and Control System (ADCS)</t>
        </is>
      </c>
      <c r="T73" s="15" t="inlineStr">
        <is>
          <t>Payload</t>
        </is>
      </c>
      <c r="U73" s="15" t="inlineStr">
        <is>
          <t>Structural Frame</t>
        </is>
      </c>
      <c r="W73" s="15" t="inlineStr">
        <is>
          <t>On-Board Computer (OBC)</t>
        </is>
      </c>
      <c r="X73" s="15" t="inlineStr">
        <is>
          <t>Electrical Power System (EPS)</t>
        </is>
      </c>
      <c r="Y73" s="15" t="inlineStr">
        <is>
          <t>Communication System</t>
        </is>
      </c>
      <c r="Z73" s="15" t="inlineStr">
        <is>
          <t>Attitude Determination and Control System (ADCS)</t>
        </is>
      </c>
      <c r="AA73" s="15" t="inlineStr">
        <is>
          <t>Payload</t>
        </is>
      </c>
      <c r="AB73" s="15" t="inlineStr">
        <is>
          <t>Structural Frame</t>
        </is>
      </c>
      <c r="AD73" s="15" t="inlineStr">
        <is>
          <t>On-Board Computer (OBC)</t>
        </is>
      </c>
      <c r="AE73" s="15" t="inlineStr">
        <is>
          <t>Electrical Power System (EPS)</t>
        </is>
      </c>
      <c r="AF73" s="15" t="inlineStr">
        <is>
          <t>Communication System</t>
        </is>
      </c>
      <c r="AG73" s="15" t="inlineStr">
        <is>
          <t>Attitude Determination and Control System (ADCS)</t>
        </is>
      </c>
      <c r="AH73" s="15" t="inlineStr">
        <is>
          <t>Payload</t>
        </is>
      </c>
      <c r="AI73" s="15" t="inlineStr">
        <is>
          <t>Structural Frame</t>
        </is>
      </c>
      <c r="AK73" s="3" t="inlineStr">
        <is>
          <t>Ground truth component</t>
        </is>
      </c>
      <c r="AL73" s="3" t="inlineStr">
        <is>
          <t>Matched predicted component</t>
        </is>
      </c>
    </row>
    <row r="74">
      <c r="A74" s="3" t="inlineStr">
        <is>
          <t>On-Board Computer (OBC)</t>
        </is>
      </c>
      <c r="B74" s="8" t="n">
        <v>1</v>
      </c>
      <c r="C74" s="8" t="n">
        <v>1</v>
      </c>
      <c r="D74" s="8" t="n">
        <v>1</v>
      </c>
      <c r="E74" s="8" t="n">
        <v>1</v>
      </c>
      <c r="F74" s="8" t="n">
        <v>1</v>
      </c>
      <c r="G74" s="8" t="n">
        <v>1</v>
      </c>
      <c r="I74" s="8" t="n">
        <v>1</v>
      </c>
      <c r="J74" s="8" t="n">
        <v>1</v>
      </c>
      <c r="K74" s="8" t="n">
        <v>1</v>
      </c>
      <c r="L74" s="8" t="n">
        <v>1</v>
      </c>
      <c r="M74" s="8" t="n">
        <v>1</v>
      </c>
      <c r="N74" s="8" t="n">
        <v>1</v>
      </c>
      <c r="P74" s="8" t="n">
        <v>1</v>
      </c>
      <c r="Q74" s="8" t="n">
        <v>1</v>
      </c>
      <c r="R74" s="8" t="n">
        <v>1</v>
      </c>
      <c r="S74" s="8" t="n">
        <v>1</v>
      </c>
      <c r="T74" s="8" t="n">
        <v>1</v>
      </c>
      <c r="U74" s="8" t="n">
        <v>1</v>
      </c>
      <c r="W74" s="8" t="n">
        <v>1</v>
      </c>
      <c r="X74" s="8" t="n">
        <v>1</v>
      </c>
      <c r="Y74" s="8" t="n">
        <v>1</v>
      </c>
      <c r="Z74" s="8" t="n">
        <v>1</v>
      </c>
      <c r="AA74" s="8" t="n">
        <v>1</v>
      </c>
      <c r="AB74" s="8" t="n">
        <v>1</v>
      </c>
      <c r="AD74" s="8" t="n">
        <v>1</v>
      </c>
      <c r="AE74" s="8" t="n">
        <v>1</v>
      </c>
      <c r="AF74" s="8" t="n">
        <v>1</v>
      </c>
      <c r="AG74" s="8" t="n">
        <v>1</v>
      </c>
      <c r="AH74" s="8" t="n">
        <v>1</v>
      </c>
      <c r="AI74" s="8" t="n">
        <v>1</v>
      </c>
      <c r="AK74" s="3" t="inlineStr">
        <is>
          <t>Spacecraft</t>
        </is>
      </c>
      <c r="AL74" s="3" t="inlineStr">
        <is>
          <t>Payload</t>
        </is>
      </c>
    </row>
    <row r="75">
      <c r="A75" s="3" t="inlineStr">
        <is>
          <t>Electrical Power System (EPS)</t>
        </is>
      </c>
      <c r="B75" s="8" t="n">
        <v>1</v>
      </c>
      <c r="C75" s="8" t="n">
        <v>1</v>
      </c>
      <c r="D75" s="8" t="n">
        <v>1</v>
      </c>
      <c r="E75" s="8" t="n">
        <v>0</v>
      </c>
      <c r="F75" s="8" t="n">
        <v>0</v>
      </c>
      <c r="G75" s="8" t="n">
        <v>1</v>
      </c>
      <c r="I75" s="8" t="n">
        <v>1</v>
      </c>
      <c r="J75" s="8" t="n">
        <v>1</v>
      </c>
      <c r="K75" s="8" t="n">
        <v>1</v>
      </c>
      <c r="L75" s="8" t="n">
        <v>0</v>
      </c>
      <c r="M75" s="8" t="n">
        <v>0</v>
      </c>
      <c r="N75" s="8" t="n">
        <v>1</v>
      </c>
      <c r="P75" s="8" t="n">
        <v>1</v>
      </c>
      <c r="Q75" s="8" t="n">
        <v>1</v>
      </c>
      <c r="R75" s="8" t="n">
        <v>1</v>
      </c>
      <c r="S75" s="8" t="n">
        <v>0</v>
      </c>
      <c r="T75" s="8" t="n">
        <v>0</v>
      </c>
      <c r="U75" s="8" t="n">
        <v>1</v>
      </c>
      <c r="W75" s="8" t="n">
        <v>1</v>
      </c>
      <c r="X75" s="8" t="n">
        <v>1</v>
      </c>
      <c r="Y75" s="8" t="n">
        <v>1</v>
      </c>
      <c r="Z75" s="8" t="n">
        <v>0</v>
      </c>
      <c r="AA75" s="8" t="n">
        <v>0</v>
      </c>
      <c r="AB75" s="8" t="n">
        <v>1</v>
      </c>
      <c r="AD75" s="8" t="n">
        <v>1</v>
      </c>
      <c r="AE75" s="8" t="n">
        <v>1</v>
      </c>
      <c r="AF75" s="8" t="n">
        <v>1</v>
      </c>
      <c r="AG75" s="8" t="n">
        <v>0</v>
      </c>
      <c r="AH75" s="8" t="n">
        <v>0</v>
      </c>
      <c r="AI75" s="8" t="n">
        <v>1</v>
      </c>
      <c r="AK75" s="3" t="inlineStr">
        <is>
          <t>Guidance, Navigation, and Control (GNC) Subsystem</t>
        </is>
      </c>
      <c r="AL75" s="3" t="inlineStr">
        <is>
          <t>Attitude Determination and Control System (ADCS)</t>
        </is>
      </c>
    </row>
    <row r="76">
      <c r="A76" s="3" t="inlineStr">
        <is>
          <t>Communication System</t>
        </is>
      </c>
      <c r="B76" s="8" t="n">
        <v>1</v>
      </c>
      <c r="C76" s="8" t="n">
        <v>1</v>
      </c>
      <c r="D76" s="8" t="n">
        <v>1</v>
      </c>
      <c r="E76" s="8" t="n">
        <v>1</v>
      </c>
      <c r="F76" s="8" t="n">
        <v>1</v>
      </c>
      <c r="G76" s="8" t="n">
        <v>0</v>
      </c>
      <c r="I76" s="8" t="n">
        <v>1</v>
      </c>
      <c r="J76" s="8" t="n">
        <v>1</v>
      </c>
      <c r="K76" s="8" t="n">
        <v>1</v>
      </c>
      <c r="L76" s="8" t="n">
        <v>1</v>
      </c>
      <c r="M76" s="8" t="n">
        <v>1</v>
      </c>
      <c r="N76" s="8" t="n">
        <v>0</v>
      </c>
      <c r="P76" s="8" t="n">
        <v>1</v>
      </c>
      <c r="Q76" s="8" t="n">
        <v>1</v>
      </c>
      <c r="R76" s="8" t="n">
        <v>1</v>
      </c>
      <c r="S76" s="8" t="n">
        <v>1</v>
      </c>
      <c r="T76" s="8" t="n">
        <v>1</v>
      </c>
      <c r="U76" s="8" t="n">
        <v>0</v>
      </c>
      <c r="W76" s="8" t="n">
        <v>1</v>
      </c>
      <c r="X76" s="8" t="n">
        <v>1</v>
      </c>
      <c r="Y76" s="8" t="n">
        <v>1</v>
      </c>
      <c r="Z76" s="8" t="n">
        <v>1</v>
      </c>
      <c r="AA76" s="8" t="n">
        <v>1</v>
      </c>
      <c r="AB76" s="8" t="n">
        <v>0</v>
      </c>
      <c r="AD76" s="8" t="n">
        <v>1</v>
      </c>
      <c r="AE76" s="8" t="n">
        <v>1</v>
      </c>
      <c r="AF76" s="8" t="n">
        <v>1</v>
      </c>
      <c r="AG76" s="8" t="n">
        <v>1</v>
      </c>
      <c r="AH76" s="8" t="n">
        <v>1</v>
      </c>
      <c r="AI76" s="8" t="n">
        <v>0</v>
      </c>
      <c r="AK76" s="3" t="inlineStr">
        <is>
          <t>Propulsion Subsystem</t>
        </is>
      </c>
      <c r="AL76" s="3" t="inlineStr">
        <is>
          <t>Communication System</t>
        </is>
      </c>
    </row>
    <row r="77">
      <c r="A77" s="3" t="inlineStr">
        <is>
          <t>Attitude Determination and Control System (ADCS)</t>
        </is>
      </c>
      <c r="B77" s="8" t="n">
        <v>1</v>
      </c>
      <c r="C77" s="8" t="n">
        <v>0</v>
      </c>
      <c r="D77" s="8" t="n">
        <v>1</v>
      </c>
      <c r="E77" s="8" t="n">
        <v>1</v>
      </c>
      <c r="F77" s="8" t="n">
        <v>1</v>
      </c>
      <c r="G77" s="8" t="n">
        <v>1</v>
      </c>
      <c r="I77" s="8" t="n">
        <v>1</v>
      </c>
      <c r="J77" s="8" t="n">
        <v>0</v>
      </c>
      <c r="K77" s="8" t="n">
        <v>1</v>
      </c>
      <c r="L77" s="8" t="n">
        <v>1</v>
      </c>
      <c r="M77" s="8" t="n">
        <v>1</v>
      </c>
      <c r="N77" s="8" t="n">
        <v>1</v>
      </c>
      <c r="P77" s="8" t="n">
        <v>1</v>
      </c>
      <c r="Q77" s="8" t="n">
        <v>0</v>
      </c>
      <c r="R77" s="8" t="n">
        <v>1</v>
      </c>
      <c r="S77" s="8" t="n">
        <v>1</v>
      </c>
      <c r="T77" s="8" t="n">
        <v>1</v>
      </c>
      <c r="U77" s="8" t="n">
        <v>1</v>
      </c>
      <c r="W77" s="8" t="n">
        <v>1</v>
      </c>
      <c r="X77" s="8" t="n">
        <v>0</v>
      </c>
      <c r="Y77" s="8" t="n">
        <v>1</v>
      </c>
      <c r="Z77" s="8" t="n">
        <v>1</v>
      </c>
      <c r="AA77" s="8" t="n">
        <v>1</v>
      </c>
      <c r="AB77" s="8" t="n">
        <v>1</v>
      </c>
      <c r="AD77" s="8" t="n">
        <v>1</v>
      </c>
      <c r="AE77" s="8" t="n">
        <v>0</v>
      </c>
      <c r="AF77" s="8" t="n">
        <v>1</v>
      </c>
      <c r="AG77" s="8" t="n">
        <v>1</v>
      </c>
      <c r="AH77" s="8" t="n">
        <v>1</v>
      </c>
      <c r="AI77" s="8" t="n">
        <v>1</v>
      </c>
      <c r="AK77" s="3" t="inlineStr">
        <is>
          <t>Power Subsystem</t>
        </is>
      </c>
      <c r="AL77" s="3" t="inlineStr">
        <is>
          <t>Electrical Power System (EPS)</t>
        </is>
      </c>
    </row>
    <row r="78">
      <c r="A78" s="3" t="inlineStr">
        <is>
          <t>Payload</t>
        </is>
      </c>
      <c r="B78" s="8" t="n">
        <v>1</v>
      </c>
      <c r="C78" s="8" t="n">
        <v>0</v>
      </c>
      <c r="D78" s="8" t="n">
        <v>1</v>
      </c>
      <c r="E78" s="8" t="n">
        <v>1</v>
      </c>
      <c r="F78" s="8" t="n">
        <v>1</v>
      </c>
      <c r="G78" s="8" t="n">
        <v>1</v>
      </c>
      <c r="I78" s="8" t="n">
        <v>1</v>
      </c>
      <c r="J78" s="8" t="n">
        <v>0</v>
      </c>
      <c r="K78" s="8" t="n">
        <v>1</v>
      </c>
      <c r="L78" s="8" t="n">
        <v>0</v>
      </c>
      <c r="M78" s="8" t="n">
        <v>1</v>
      </c>
      <c r="N78" s="8" t="n">
        <v>1</v>
      </c>
      <c r="P78" s="8" t="n">
        <v>1</v>
      </c>
      <c r="Q78" s="8" t="n">
        <v>0</v>
      </c>
      <c r="R78" s="8" t="n">
        <v>1</v>
      </c>
      <c r="S78" s="8" t="n">
        <v>1</v>
      </c>
      <c r="T78" s="8" t="n">
        <v>1</v>
      </c>
      <c r="U78" s="8" t="n">
        <v>1</v>
      </c>
      <c r="W78" s="8" t="n">
        <v>1</v>
      </c>
      <c r="X78" s="8" t="n">
        <v>0</v>
      </c>
      <c r="Y78" s="8" t="n">
        <v>1</v>
      </c>
      <c r="Z78" s="8" t="n">
        <v>1</v>
      </c>
      <c r="AA78" s="8" t="n">
        <v>1</v>
      </c>
      <c r="AB78" s="8" t="n">
        <v>0</v>
      </c>
      <c r="AD78" s="8" t="n">
        <v>1</v>
      </c>
      <c r="AE78" s="8" t="n">
        <v>0</v>
      </c>
      <c r="AF78" s="8" t="n">
        <v>1</v>
      </c>
      <c r="AG78" s="8" t="n">
        <v>0</v>
      </c>
      <c r="AH78" s="8" t="n">
        <v>1</v>
      </c>
      <c r="AI78" s="8" t="n">
        <v>1</v>
      </c>
      <c r="AK78" s="3" t="inlineStr">
        <is>
          <t>Reaction Wheel</t>
        </is>
      </c>
      <c r="AL78" s="3" t="inlineStr">
        <is>
          <t>Structural Frame</t>
        </is>
      </c>
    </row>
    <row r="79">
      <c r="A79" s="3" t="inlineStr">
        <is>
          <t>Structural Frame</t>
        </is>
      </c>
      <c r="B79" s="8" t="n">
        <v>1</v>
      </c>
      <c r="C79" s="8" t="n">
        <v>1</v>
      </c>
      <c r="D79" s="8" t="n">
        <v>0</v>
      </c>
      <c r="E79" s="8" t="n">
        <v>1</v>
      </c>
      <c r="F79" s="8" t="n">
        <v>1</v>
      </c>
      <c r="G79" s="8" t="n">
        <v>1</v>
      </c>
      <c r="I79" s="8" t="n">
        <v>1</v>
      </c>
      <c r="J79" s="8" t="n">
        <v>1</v>
      </c>
      <c r="K79" s="8" t="n">
        <v>0</v>
      </c>
      <c r="L79" s="8" t="n">
        <v>1</v>
      </c>
      <c r="M79" s="8" t="n">
        <v>1</v>
      </c>
      <c r="N79" s="8" t="n">
        <v>1</v>
      </c>
      <c r="P79" s="8" t="n">
        <v>1</v>
      </c>
      <c r="Q79" s="8" t="n">
        <v>1</v>
      </c>
      <c r="R79" s="8" t="n">
        <v>0</v>
      </c>
      <c r="S79" s="8" t="n">
        <v>1</v>
      </c>
      <c r="T79" s="8" t="n">
        <v>1</v>
      </c>
      <c r="U79" s="8" t="n">
        <v>1</v>
      </c>
      <c r="W79" s="8" t="n">
        <v>1</v>
      </c>
      <c r="X79" s="8" t="n">
        <v>1</v>
      </c>
      <c r="Y79" s="8" t="n">
        <v>0</v>
      </c>
      <c r="Z79" s="8" t="n">
        <v>1</v>
      </c>
      <c r="AA79" s="8" t="n">
        <v>0</v>
      </c>
      <c r="AB79" s="8" t="n">
        <v>1</v>
      </c>
      <c r="AD79" s="8" t="n">
        <v>1</v>
      </c>
      <c r="AE79" s="8" t="n">
        <v>1</v>
      </c>
      <c r="AF79" s="8" t="n">
        <v>0</v>
      </c>
      <c r="AG79" s="8" t="n">
        <v>1</v>
      </c>
      <c r="AH79" s="8" t="n">
        <v>1</v>
      </c>
      <c r="AI79" s="8" t="n">
        <v>1</v>
      </c>
      <c r="AK79" s="3" t="inlineStr">
        <is>
          <t>GNC Software</t>
        </is>
      </c>
      <c r="AL79" s="3" t="inlineStr">
        <is>
          <t>On-Board Computer (OBC)</t>
        </is>
      </c>
    </row>
    <row r="81">
      <c r="A81" s="1" t="inlineStr">
        <is>
          <t>aligned k×k matrices (INDEX/MATCH through the mapping; GT order)</t>
        </is>
      </c>
      <c r="B81" s="9" t="inlineStr">
        <is>
          <t>run 1 aligned</t>
        </is>
      </c>
      <c r="I81" s="9" t="inlineStr">
        <is>
          <t>run 2 aligned</t>
        </is>
      </c>
      <c r="P81" s="9" t="inlineStr">
        <is>
          <t>run 3 aligned</t>
        </is>
      </c>
      <c r="W81" s="9" t="inlineStr">
        <is>
          <t>run 4 aligned</t>
        </is>
      </c>
      <c r="AD81" s="9" t="inlineStr">
        <is>
          <t>run 5 aligned</t>
        </is>
      </c>
      <c r="AK81" s="9" t="inlineStr">
        <is>
          <t>Step2 average of aligned runs (formula)</t>
        </is>
      </c>
      <c r="AR81" s="9" t="inlineStr">
        <is>
          <t>aligned ground truth (INDEX/MATCH)</t>
        </is>
      </c>
      <c r="AY81" s="9" t="inlineStr">
        <is>
          <t>aligned GT eig (pasted) | sorted</t>
        </is>
      </c>
    </row>
    <row r="82" ht="60" customHeight="1">
      <c r="B82" s="15" t="inlineStr">
        <is>
          <t>Spacecraft</t>
        </is>
      </c>
      <c r="C82" s="15" t="inlineStr">
        <is>
          <t>Guidance, Navigation, and Control (GNC) Subsystem</t>
        </is>
      </c>
      <c r="D82" s="15" t="inlineStr">
        <is>
          <t>Propulsion Subsystem</t>
        </is>
      </c>
      <c r="E82" s="15" t="inlineStr">
        <is>
          <t>Power Subsystem</t>
        </is>
      </c>
      <c r="F82" s="15" t="inlineStr">
        <is>
          <t>Reaction Wheel</t>
        </is>
      </c>
      <c r="G82" s="15" t="inlineStr">
        <is>
          <t>GNC Software</t>
        </is>
      </c>
      <c r="I82" s="15" t="inlineStr">
        <is>
          <t>Spacecraft</t>
        </is>
      </c>
      <c r="J82" s="15" t="inlineStr">
        <is>
          <t>Guidance, Navigation, and Control (GNC) Subsystem</t>
        </is>
      </c>
      <c r="K82" s="15" t="inlineStr">
        <is>
          <t>Propulsion Subsystem</t>
        </is>
      </c>
      <c r="L82" s="15" t="inlineStr">
        <is>
          <t>Power Subsystem</t>
        </is>
      </c>
      <c r="M82" s="15" t="inlineStr">
        <is>
          <t>Reaction Wheel</t>
        </is>
      </c>
      <c r="N82" s="15" t="inlineStr">
        <is>
          <t>GNC Software</t>
        </is>
      </c>
      <c r="P82" s="15" t="inlineStr">
        <is>
          <t>Spacecraft</t>
        </is>
      </c>
      <c r="Q82" s="15" t="inlineStr">
        <is>
          <t>Guidance, Navigation, and Control (GNC) Subsystem</t>
        </is>
      </c>
      <c r="R82" s="15" t="inlineStr">
        <is>
          <t>Propulsion Subsystem</t>
        </is>
      </c>
      <c r="S82" s="15" t="inlineStr">
        <is>
          <t>Power Subsystem</t>
        </is>
      </c>
      <c r="T82" s="15" t="inlineStr">
        <is>
          <t>Reaction Wheel</t>
        </is>
      </c>
      <c r="U82" s="15" t="inlineStr">
        <is>
          <t>GNC Software</t>
        </is>
      </c>
      <c r="W82" s="15" t="inlineStr">
        <is>
          <t>Spacecraft</t>
        </is>
      </c>
      <c r="X82" s="15" t="inlineStr">
        <is>
          <t>Guidance, Navigation, and Control (GNC) Subsystem</t>
        </is>
      </c>
      <c r="Y82" s="15" t="inlineStr">
        <is>
          <t>Propulsion Subsystem</t>
        </is>
      </c>
      <c r="Z82" s="15" t="inlineStr">
        <is>
          <t>Power Subsystem</t>
        </is>
      </c>
      <c r="AA82" s="15" t="inlineStr">
        <is>
          <t>Reaction Wheel</t>
        </is>
      </c>
      <c r="AB82" s="15" t="inlineStr">
        <is>
          <t>GNC Software</t>
        </is>
      </c>
      <c r="AD82" s="15" t="inlineStr">
        <is>
          <t>Spacecraft</t>
        </is>
      </c>
      <c r="AE82" s="15" t="inlineStr">
        <is>
          <t>Guidance, Navigation, and Control (GNC) Subsystem</t>
        </is>
      </c>
      <c r="AF82" s="15" t="inlineStr">
        <is>
          <t>Propulsion Subsystem</t>
        </is>
      </c>
      <c r="AG82" s="15" t="inlineStr">
        <is>
          <t>Power Subsystem</t>
        </is>
      </c>
      <c r="AH82" s="15" t="inlineStr">
        <is>
          <t>Reaction Wheel</t>
        </is>
      </c>
      <c r="AI82" s="15" t="inlineStr">
        <is>
          <t>GNC Software</t>
        </is>
      </c>
    </row>
    <row r="83">
      <c r="A83" s="3" t="inlineStr">
        <is>
          <t>Spacecraft</t>
        </is>
      </c>
      <c r="B83" s="8">
        <f>INDEX($B$74:$G$79,MATCH($AL$74,$B$73:$G$73,0),MATCH($AL$74,$B$73:$G$73,0))</f>
        <v/>
      </c>
      <c r="C83" s="8">
        <f>INDEX($B$74:$G$79,MATCH($AL$74,$B$73:$G$73,0),MATCH($AL$75,$B$73:$G$73,0))</f>
        <v/>
      </c>
      <c r="D83" s="8">
        <f>INDEX($B$74:$G$79,MATCH($AL$74,$B$73:$G$73,0),MATCH($AL$76,$B$73:$G$73,0))</f>
        <v/>
      </c>
      <c r="E83" s="8">
        <f>INDEX($B$74:$G$79,MATCH($AL$74,$B$73:$G$73,0),MATCH($AL$77,$B$73:$G$73,0))</f>
        <v/>
      </c>
      <c r="F83" s="8">
        <f>INDEX($B$74:$G$79,MATCH($AL$74,$B$73:$G$73,0),MATCH($AL$78,$B$73:$G$73,0))</f>
        <v/>
      </c>
      <c r="G83" s="8">
        <f>INDEX($B$74:$G$79,MATCH($AL$74,$B$73:$G$73,0),MATCH($AL$79,$B$73:$G$73,0))</f>
        <v/>
      </c>
      <c r="I83" s="8">
        <f>INDEX($I$74:$N$79,MATCH($AL$74,$I$73:$N$73,0),MATCH($AL$74,$I$73:$N$73,0))</f>
        <v/>
      </c>
      <c r="J83" s="8">
        <f>INDEX($I$74:$N$79,MATCH($AL$74,$I$73:$N$73,0),MATCH($AL$75,$I$73:$N$73,0))</f>
        <v/>
      </c>
      <c r="K83" s="8">
        <f>INDEX($I$74:$N$79,MATCH($AL$74,$I$73:$N$73,0),MATCH($AL$76,$I$73:$N$73,0))</f>
        <v/>
      </c>
      <c r="L83" s="8">
        <f>INDEX($I$74:$N$79,MATCH($AL$74,$I$73:$N$73,0),MATCH($AL$77,$I$73:$N$73,0))</f>
        <v/>
      </c>
      <c r="M83" s="8">
        <f>INDEX($I$74:$N$79,MATCH($AL$74,$I$73:$N$73,0),MATCH($AL$78,$I$73:$N$73,0))</f>
        <v/>
      </c>
      <c r="N83" s="8">
        <f>INDEX($I$74:$N$79,MATCH($AL$74,$I$73:$N$73,0),MATCH($AL$79,$I$73:$N$73,0))</f>
        <v/>
      </c>
      <c r="P83" s="8">
        <f>INDEX($P$74:$U$79,MATCH($AL$74,$P$73:$U$73,0),MATCH($AL$74,$P$73:$U$73,0))</f>
        <v/>
      </c>
      <c r="Q83" s="8">
        <f>INDEX($P$74:$U$79,MATCH($AL$74,$P$73:$U$73,0),MATCH($AL$75,$P$73:$U$73,0))</f>
        <v/>
      </c>
      <c r="R83" s="8">
        <f>INDEX($P$74:$U$79,MATCH($AL$74,$P$73:$U$73,0),MATCH($AL$76,$P$73:$U$73,0))</f>
        <v/>
      </c>
      <c r="S83" s="8">
        <f>INDEX($P$74:$U$79,MATCH($AL$74,$P$73:$U$73,0),MATCH($AL$77,$P$73:$U$73,0))</f>
        <v/>
      </c>
      <c r="T83" s="8">
        <f>INDEX($P$74:$U$79,MATCH($AL$74,$P$73:$U$73,0),MATCH($AL$78,$P$73:$U$73,0))</f>
        <v/>
      </c>
      <c r="U83" s="8">
        <f>INDEX($P$74:$U$79,MATCH($AL$74,$P$73:$U$73,0),MATCH($AL$79,$P$73:$U$73,0))</f>
        <v/>
      </c>
      <c r="W83" s="8">
        <f>INDEX($W$74:$AB$79,MATCH($AL$74,$W$73:$AB$73,0),MATCH($AL$74,$W$73:$AB$73,0))</f>
        <v/>
      </c>
      <c r="X83" s="8">
        <f>INDEX($W$74:$AB$79,MATCH($AL$74,$W$73:$AB$73,0),MATCH($AL$75,$W$73:$AB$73,0))</f>
        <v/>
      </c>
      <c r="Y83" s="8">
        <f>INDEX($W$74:$AB$79,MATCH($AL$74,$W$73:$AB$73,0),MATCH($AL$76,$W$73:$AB$73,0))</f>
        <v/>
      </c>
      <c r="Z83" s="8">
        <f>INDEX($W$74:$AB$79,MATCH($AL$74,$W$73:$AB$73,0),MATCH($AL$77,$W$73:$AB$73,0))</f>
        <v/>
      </c>
      <c r="AA83" s="8">
        <f>INDEX($W$74:$AB$79,MATCH($AL$74,$W$73:$AB$73,0),MATCH($AL$78,$W$73:$AB$73,0))</f>
        <v/>
      </c>
      <c r="AB83" s="8">
        <f>INDEX($W$74:$AB$79,MATCH($AL$74,$W$73:$AB$73,0),MATCH($AL$79,$W$73:$AB$73,0))</f>
        <v/>
      </c>
      <c r="AD83" s="8">
        <f>INDEX($AD$74:$AI$79,MATCH($AL$74,$AD$73:$AI$73,0),MATCH($AL$74,$AD$73:$AI$73,0))</f>
        <v/>
      </c>
      <c r="AE83" s="8">
        <f>INDEX($AD$74:$AI$79,MATCH($AL$74,$AD$73:$AI$73,0),MATCH($AL$75,$AD$73:$AI$73,0))</f>
        <v/>
      </c>
      <c r="AF83" s="8">
        <f>INDEX($AD$74:$AI$79,MATCH($AL$74,$AD$73:$AI$73,0),MATCH($AL$76,$AD$73:$AI$73,0))</f>
        <v/>
      </c>
      <c r="AG83" s="8">
        <f>INDEX($AD$74:$AI$79,MATCH($AL$74,$AD$73:$AI$73,0),MATCH($AL$77,$AD$73:$AI$73,0))</f>
        <v/>
      </c>
      <c r="AH83" s="8">
        <f>INDEX($AD$74:$AI$79,MATCH($AL$74,$AD$73:$AI$73,0),MATCH($AL$78,$AD$73:$AI$73,0))</f>
        <v/>
      </c>
      <c r="AI83" s="8">
        <f>INDEX($AD$74:$AI$79,MATCH($AL$74,$AD$73:$AI$73,0),MATCH($AL$79,$AD$73:$AI$73,0))</f>
        <v/>
      </c>
      <c r="AK83" s="8">
        <f>IF(($B$83&lt;&gt;2)+($I$83&lt;&gt;2)+($P$83&lt;&gt;2)+($W$83&lt;&gt;2)+($AD$83&lt;&gt;2)=0,2,IF((($B$83&lt;&gt;2)*$B$83+($I$83&lt;&gt;2)*$I$83+($P$83&lt;&gt;2)*$P$83+($W$83&lt;&gt;2)*$W$83+($AD$83&lt;&gt;2)*$AD$83)/(($B$83&lt;&gt;2)+($I$83&lt;&gt;2)+($P$83&lt;&gt;2)+($W$83&lt;&gt;2)+($AD$83&lt;&gt;2))&gt;=0.5,1,0))</f>
        <v/>
      </c>
      <c r="AL83" s="8">
        <f>IF(($C$83&lt;&gt;2)+($J$83&lt;&gt;2)+($Q$83&lt;&gt;2)+($X$83&lt;&gt;2)+($AE$83&lt;&gt;2)=0,2,IF((($C$83&lt;&gt;2)*$C$83+($J$83&lt;&gt;2)*$J$83+($Q$83&lt;&gt;2)*$Q$83+($X$83&lt;&gt;2)*$X$83+($AE$83&lt;&gt;2)*$AE$83)/(($C$83&lt;&gt;2)+($J$83&lt;&gt;2)+($Q$83&lt;&gt;2)+($X$83&lt;&gt;2)+($AE$83&lt;&gt;2))&gt;=0.5,1,0))</f>
        <v/>
      </c>
      <c r="AM83" s="8">
        <f>IF(($D$83&lt;&gt;2)+($K$83&lt;&gt;2)+($R$83&lt;&gt;2)+($Y$83&lt;&gt;2)+($AF$83&lt;&gt;2)=0,2,IF((($D$83&lt;&gt;2)*$D$83+($K$83&lt;&gt;2)*$K$83+($R$83&lt;&gt;2)*$R$83+($Y$83&lt;&gt;2)*$Y$83+($AF$83&lt;&gt;2)*$AF$83)/(($D$83&lt;&gt;2)+($K$83&lt;&gt;2)+($R$83&lt;&gt;2)+($Y$83&lt;&gt;2)+($AF$83&lt;&gt;2))&gt;=0.5,1,0))</f>
        <v/>
      </c>
      <c r="AN83" s="8">
        <f>IF(($E$83&lt;&gt;2)+($L$83&lt;&gt;2)+($S$83&lt;&gt;2)+($Z$83&lt;&gt;2)+($AG$83&lt;&gt;2)=0,2,IF((($E$83&lt;&gt;2)*$E$83+($L$83&lt;&gt;2)*$L$83+($S$83&lt;&gt;2)*$S$83+($Z$83&lt;&gt;2)*$Z$83+($AG$83&lt;&gt;2)*$AG$83)/(($E$83&lt;&gt;2)+($L$83&lt;&gt;2)+($S$83&lt;&gt;2)+($Z$83&lt;&gt;2)+($AG$83&lt;&gt;2))&gt;=0.5,1,0))</f>
        <v/>
      </c>
      <c r="AO83" s="8">
        <f>IF(($F$83&lt;&gt;2)+($M$83&lt;&gt;2)+($T$83&lt;&gt;2)+($AA$83&lt;&gt;2)+($AH$83&lt;&gt;2)=0,2,IF((($F$83&lt;&gt;2)*$F$83+($M$83&lt;&gt;2)*$M$83+($T$83&lt;&gt;2)*$T$83+($AA$83&lt;&gt;2)*$AA$83+($AH$83&lt;&gt;2)*$AH$83)/(($F$83&lt;&gt;2)+($M$83&lt;&gt;2)+($T$83&lt;&gt;2)+($AA$83&lt;&gt;2)+($AH$83&lt;&gt;2))&gt;=0.5,1,0))</f>
        <v/>
      </c>
      <c r="AP83" s="8">
        <f>IF(($G$83&lt;&gt;2)+($N$83&lt;&gt;2)+($U$83&lt;&gt;2)+($AB$83&lt;&gt;2)+($AI$83&lt;&gt;2)=0,2,IF((($G$83&lt;&gt;2)*$G$83+($N$83&lt;&gt;2)*$N$83+($U$83&lt;&gt;2)*$U$83+($AB$83&lt;&gt;2)*$AB$83+($AI$83&lt;&gt;2)*$AI$83)/(($G$83&lt;&gt;2)+($N$83&lt;&gt;2)+($U$83&lt;&gt;2)+($AB$83&lt;&gt;2)+($AI$83&lt;&gt;2))&gt;=0.5,1,0))</f>
        <v/>
      </c>
      <c r="AR83" s="16">
        <f>INDEX('Ground truth'!$B$3:$G$8,MATCH($AK$74,'Ground truth'!$A$3:$A$8,0),MATCH($AK$74,'Ground truth'!$B$2:$G$2,0))</f>
        <v/>
      </c>
      <c r="AS83" s="16">
        <f>INDEX('Ground truth'!$B$3:$G$8,MATCH($AK$74,'Ground truth'!$A$3:$A$8,0),MATCH($AK$75,'Ground truth'!$B$2:$G$2,0))</f>
        <v/>
      </c>
      <c r="AT83" s="16">
        <f>INDEX('Ground truth'!$B$3:$G$8,MATCH($AK$74,'Ground truth'!$A$3:$A$8,0),MATCH($AK$76,'Ground truth'!$B$2:$G$2,0))</f>
        <v/>
      </c>
      <c r="AU83" s="16">
        <f>INDEX('Ground truth'!$B$3:$G$8,MATCH($AK$74,'Ground truth'!$A$3:$A$8,0),MATCH($AK$77,'Ground truth'!$B$2:$G$2,0))</f>
        <v/>
      </c>
      <c r="AV83" s="16">
        <f>INDEX('Ground truth'!$B$3:$G$8,MATCH($AK$74,'Ground truth'!$A$3:$A$8,0),MATCH($AK$78,'Ground truth'!$B$2:$G$2,0))</f>
        <v/>
      </c>
      <c r="AW83" s="16">
        <f>INDEX('Ground truth'!$B$3:$G$8,MATCH($AK$74,'Ground truth'!$A$3:$A$8,0),MATCH($AK$79,'Ground truth'!$B$2:$G$2,0))</f>
        <v/>
      </c>
      <c r="AY83" s="19" t="n">
        <v>3.813606502648331</v>
      </c>
      <c r="AZ83" s="19">
        <f>LARGE($AY$83:$AY$88,1)</f>
        <v/>
      </c>
    </row>
    <row r="84">
      <c r="A84" s="3" t="inlineStr">
        <is>
          <t>Guidance, Navigation, and Control (GNC) Subsystem</t>
        </is>
      </c>
      <c r="B84" s="8">
        <f>INDEX($B$74:$G$79,MATCH($AL$75,$B$73:$G$73,0),MATCH($AL$74,$B$73:$G$73,0))</f>
        <v/>
      </c>
      <c r="C84" s="8">
        <f>INDEX($B$74:$G$79,MATCH($AL$75,$B$73:$G$73,0),MATCH($AL$75,$B$73:$G$73,0))</f>
        <v/>
      </c>
      <c r="D84" s="8">
        <f>INDEX($B$74:$G$79,MATCH($AL$75,$B$73:$G$73,0),MATCH($AL$76,$B$73:$G$73,0))</f>
        <v/>
      </c>
      <c r="E84" s="8">
        <f>INDEX($B$74:$G$79,MATCH($AL$75,$B$73:$G$73,0),MATCH($AL$77,$B$73:$G$73,0))</f>
        <v/>
      </c>
      <c r="F84" s="8">
        <f>INDEX($B$74:$G$79,MATCH($AL$75,$B$73:$G$73,0),MATCH($AL$78,$B$73:$G$73,0))</f>
        <v/>
      </c>
      <c r="G84" s="8">
        <f>INDEX($B$74:$G$79,MATCH($AL$75,$B$73:$G$73,0),MATCH($AL$79,$B$73:$G$73,0))</f>
        <v/>
      </c>
      <c r="I84" s="8">
        <f>INDEX($I$74:$N$79,MATCH($AL$75,$I$73:$N$73,0),MATCH($AL$74,$I$73:$N$73,0))</f>
        <v/>
      </c>
      <c r="J84" s="8">
        <f>INDEX($I$74:$N$79,MATCH($AL$75,$I$73:$N$73,0),MATCH($AL$75,$I$73:$N$73,0))</f>
        <v/>
      </c>
      <c r="K84" s="8">
        <f>INDEX($I$74:$N$79,MATCH($AL$75,$I$73:$N$73,0),MATCH($AL$76,$I$73:$N$73,0))</f>
        <v/>
      </c>
      <c r="L84" s="8">
        <f>INDEX($I$74:$N$79,MATCH($AL$75,$I$73:$N$73,0),MATCH($AL$77,$I$73:$N$73,0))</f>
        <v/>
      </c>
      <c r="M84" s="8">
        <f>INDEX($I$74:$N$79,MATCH($AL$75,$I$73:$N$73,0),MATCH($AL$78,$I$73:$N$73,0))</f>
        <v/>
      </c>
      <c r="N84" s="8">
        <f>INDEX($I$74:$N$79,MATCH($AL$75,$I$73:$N$73,0),MATCH($AL$79,$I$73:$N$73,0))</f>
        <v/>
      </c>
      <c r="P84" s="8">
        <f>INDEX($P$74:$U$79,MATCH($AL$75,$P$73:$U$73,0),MATCH($AL$74,$P$73:$U$73,0))</f>
        <v/>
      </c>
      <c r="Q84" s="8">
        <f>INDEX($P$74:$U$79,MATCH($AL$75,$P$73:$U$73,0),MATCH($AL$75,$P$73:$U$73,0))</f>
        <v/>
      </c>
      <c r="R84" s="8">
        <f>INDEX($P$74:$U$79,MATCH($AL$75,$P$73:$U$73,0),MATCH($AL$76,$P$73:$U$73,0))</f>
        <v/>
      </c>
      <c r="S84" s="8">
        <f>INDEX($P$74:$U$79,MATCH($AL$75,$P$73:$U$73,0),MATCH($AL$77,$P$73:$U$73,0))</f>
        <v/>
      </c>
      <c r="T84" s="8">
        <f>INDEX($P$74:$U$79,MATCH($AL$75,$P$73:$U$73,0),MATCH($AL$78,$P$73:$U$73,0))</f>
        <v/>
      </c>
      <c r="U84" s="8">
        <f>INDEX($P$74:$U$79,MATCH($AL$75,$P$73:$U$73,0),MATCH($AL$79,$P$73:$U$73,0))</f>
        <v/>
      </c>
      <c r="W84" s="8">
        <f>INDEX($W$74:$AB$79,MATCH($AL$75,$W$73:$AB$73,0),MATCH($AL$74,$W$73:$AB$73,0))</f>
        <v/>
      </c>
      <c r="X84" s="8">
        <f>INDEX($W$74:$AB$79,MATCH($AL$75,$W$73:$AB$73,0),MATCH($AL$75,$W$73:$AB$73,0))</f>
        <v/>
      </c>
      <c r="Y84" s="8">
        <f>INDEX($W$74:$AB$79,MATCH($AL$75,$W$73:$AB$73,0),MATCH($AL$76,$W$73:$AB$73,0))</f>
        <v/>
      </c>
      <c r="Z84" s="8">
        <f>INDEX($W$74:$AB$79,MATCH($AL$75,$W$73:$AB$73,0),MATCH($AL$77,$W$73:$AB$73,0))</f>
        <v/>
      </c>
      <c r="AA84" s="8">
        <f>INDEX($W$74:$AB$79,MATCH($AL$75,$W$73:$AB$73,0),MATCH($AL$78,$W$73:$AB$73,0))</f>
        <v/>
      </c>
      <c r="AB84" s="8">
        <f>INDEX($W$74:$AB$79,MATCH($AL$75,$W$73:$AB$73,0),MATCH($AL$79,$W$73:$AB$73,0))</f>
        <v/>
      </c>
      <c r="AD84" s="8">
        <f>INDEX($AD$74:$AI$79,MATCH($AL$75,$AD$73:$AI$73,0),MATCH($AL$74,$AD$73:$AI$73,0))</f>
        <v/>
      </c>
      <c r="AE84" s="8">
        <f>INDEX($AD$74:$AI$79,MATCH($AL$75,$AD$73:$AI$73,0),MATCH($AL$75,$AD$73:$AI$73,0))</f>
        <v/>
      </c>
      <c r="AF84" s="8">
        <f>INDEX($AD$74:$AI$79,MATCH($AL$75,$AD$73:$AI$73,0),MATCH($AL$76,$AD$73:$AI$73,0))</f>
        <v/>
      </c>
      <c r="AG84" s="8">
        <f>INDEX($AD$74:$AI$79,MATCH($AL$75,$AD$73:$AI$73,0),MATCH($AL$77,$AD$73:$AI$73,0))</f>
        <v/>
      </c>
      <c r="AH84" s="8">
        <f>INDEX($AD$74:$AI$79,MATCH($AL$75,$AD$73:$AI$73,0),MATCH($AL$78,$AD$73:$AI$73,0))</f>
        <v/>
      </c>
      <c r="AI84" s="8">
        <f>INDEX($AD$74:$AI$79,MATCH($AL$75,$AD$73:$AI$73,0),MATCH($AL$79,$AD$73:$AI$73,0))</f>
        <v/>
      </c>
      <c r="AK84" s="8">
        <f>IF(($B$84&lt;&gt;2)+($I$84&lt;&gt;2)+($P$84&lt;&gt;2)+($W$84&lt;&gt;2)+($AD$84&lt;&gt;2)=0,2,IF((($B$84&lt;&gt;2)*$B$84+($I$84&lt;&gt;2)*$I$84+($P$84&lt;&gt;2)*$P$84+($W$84&lt;&gt;2)*$W$84+($AD$84&lt;&gt;2)*$AD$84)/(($B$84&lt;&gt;2)+($I$84&lt;&gt;2)+($P$84&lt;&gt;2)+($W$84&lt;&gt;2)+($AD$84&lt;&gt;2))&gt;=0.5,1,0))</f>
        <v/>
      </c>
      <c r="AL84" s="8">
        <f>IF(($C$84&lt;&gt;2)+($J$84&lt;&gt;2)+($Q$84&lt;&gt;2)+($X$84&lt;&gt;2)+($AE$84&lt;&gt;2)=0,2,IF((($C$84&lt;&gt;2)*$C$84+($J$84&lt;&gt;2)*$J$84+($Q$84&lt;&gt;2)*$Q$84+($X$84&lt;&gt;2)*$X$84+($AE$84&lt;&gt;2)*$AE$84)/(($C$84&lt;&gt;2)+($J$84&lt;&gt;2)+($Q$84&lt;&gt;2)+($X$84&lt;&gt;2)+($AE$84&lt;&gt;2))&gt;=0.5,1,0))</f>
        <v/>
      </c>
      <c r="AM84" s="8">
        <f>IF(($D$84&lt;&gt;2)+($K$84&lt;&gt;2)+($R$84&lt;&gt;2)+($Y$84&lt;&gt;2)+($AF$84&lt;&gt;2)=0,2,IF((($D$84&lt;&gt;2)*$D$84+($K$84&lt;&gt;2)*$K$84+($R$84&lt;&gt;2)*$R$84+($Y$84&lt;&gt;2)*$Y$84+($AF$84&lt;&gt;2)*$AF$84)/(($D$84&lt;&gt;2)+($K$84&lt;&gt;2)+($R$84&lt;&gt;2)+($Y$84&lt;&gt;2)+($AF$84&lt;&gt;2))&gt;=0.5,1,0))</f>
        <v/>
      </c>
      <c r="AN84" s="8">
        <f>IF(($E$84&lt;&gt;2)+($L$84&lt;&gt;2)+($S$84&lt;&gt;2)+($Z$84&lt;&gt;2)+($AG$84&lt;&gt;2)=0,2,IF((($E$84&lt;&gt;2)*$E$84+($L$84&lt;&gt;2)*$L$84+($S$84&lt;&gt;2)*$S$84+($Z$84&lt;&gt;2)*$Z$84+($AG$84&lt;&gt;2)*$AG$84)/(($E$84&lt;&gt;2)+($L$84&lt;&gt;2)+($S$84&lt;&gt;2)+($Z$84&lt;&gt;2)+($AG$84&lt;&gt;2))&gt;=0.5,1,0))</f>
        <v/>
      </c>
      <c r="AO84" s="8">
        <f>IF(($F$84&lt;&gt;2)+($M$84&lt;&gt;2)+($T$84&lt;&gt;2)+($AA$84&lt;&gt;2)+($AH$84&lt;&gt;2)=0,2,IF((($F$84&lt;&gt;2)*$F$84+($M$84&lt;&gt;2)*$M$84+($T$84&lt;&gt;2)*$T$84+($AA$84&lt;&gt;2)*$AA$84+($AH$84&lt;&gt;2)*$AH$84)/(($F$84&lt;&gt;2)+($M$84&lt;&gt;2)+($T$84&lt;&gt;2)+($AA$84&lt;&gt;2)+($AH$84&lt;&gt;2))&gt;=0.5,1,0))</f>
        <v/>
      </c>
      <c r="AP84" s="8">
        <f>IF(($G$84&lt;&gt;2)+($N$84&lt;&gt;2)+($U$84&lt;&gt;2)+($AB$84&lt;&gt;2)+($AI$84&lt;&gt;2)=0,2,IF((($G$84&lt;&gt;2)*$G$84+($N$84&lt;&gt;2)*$N$84+($U$84&lt;&gt;2)*$U$84+($AB$84&lt;&gt;2)*$AB$84+($AI$84&lt;&gt;2)*$AI$84)/(($G$84&lt;&gt;2)+($N$84&lt;&gt;2)+($U$84&lt;&gt;2)+($AB$84&lt;&gt;2)+($AI$84&lt;&gt;2))&gt;=0.5,1,0))</f>
        <v/>
      </c>
      <c r="AR84" s="16">
        <f>INDEX('Ground truth'!$B$3:$G$8,MATCH($AK$75,'Ground truth'!$A$3:$A$8,0),MATCH($AK$74,'Ground truth'!$B$2:$G$2,0))</f>
        <v/>
      </c>
      <c r="AS84" s="16">
        <f>INDEX('Ground truth'!$B$3:$G$8,MATCH($AK$75,'Ground truth'!$A$3:$A$8,0),MATCH($AK$75,'Ground truth'!$B$2:$G$2,0))</f>
        <v/>
      </c>
      <c r="AT84" s="16">
        <f>INDEX('Ground truth'!$B$3:$G$8,MATCH($AK$75,'Ground truth'!$A$3:$A$8,0),MATCH($AK$76,'Ground truth'!$B$2:$G$2,0))</f>
        <v/>
      </c>
      <c r="AU84" s="16">
        <f>INDEX('Ground truth'!$B$3:$G$8,MATCH($AK$75,'Ground truth'!$A$3:$A$8,0),MATCH($AK$77,'Ground truth'!$B$2:$G$2,0))</f>
        <v/>
      </c>
      <c r="AV84" s="16">
        <f>INDEX('Ground truth'!$B$3:$G$8,MATCH($AK$75,'Ground truth'!$A$3:$A$8,0),MATCH($AK$78,'Ground truth'!$B$2:$G$2,0))</f>
        <v/>
      </c>
      <c r="AW84" s="16">
        <f>INDEX('Ground truth'!$B$3:$G$8,MATCH($AK$75,'Ground truth'!$A$3:$A$8,0),MATCH($AK$79,'Ground truth'!$B$2:$G$2,0))</f>
        <v/>
      </c>
      <c r="AY84" s="19" t="n">
        <v>1.529316580128839</v>
      </c>
      <c r="AZ84" s="19">
        <f>LARGE($AY$83:$AY$88,2)</f>
        <v/>
      </c>
    </row>
    <row r="85">
      <c r="A85" s="3" t="inlineStr">
        <is>
          <t>Propulsion Subsystem</t>
        </is>
      </c>
      <c r="B85" s="8">
        <f>INDEX($B$74:$G$79,MATCH($AL$76,$B$73:$G$73,0),MATCH($AL$74,$B$73:$G$73,0))</f>
        <v/>
      </c>
      <c r="C85" s="8">
        <f>INDEX($B$74:$G$79,MATCH($AL$76,$B$73:$G$73,0),MATCH($AL$75,$B$73:$G$73,0))</f>
        <v/>
      </c>
      <c r="D85" s="8">
        <f>INDEX($B$74:$G$79,MATCH($AL$76,$B$73:$G$73,0),MATCH($AL$76,$B$73:$G$73,0))</f>
        <v/>
      </c>
      <c r="E85" s="8">
        <f>INDEX($B$74:$G$79,MATCH($AL$76,$B$73:$G$73,0),MATCH($AL$77,$B$73:$G$73,0))</f>
        <v/>
      </c>
      <c r="F85" s="8">
        <f>INDEX($B$74:$G$79,MATCH($AL$76,$B$73:$G$73,0),MATCH($AL$78,$B$73:$G$73,0))</f>
        <v/>
      </c>
      <c r="G85" s="8">
        <f>INDEX($B$74:$G$79,MATCH($AL$76,$B$73:$G$73,0),MATCH($AL$79,$B$73:$G$73,0))</f>
        <v/>
      </c>
      <c r="I85" s="8">
        <f>INDEX($I$74:$N$79,MATCH($AL$76,$I$73:$N$73,0),MATCH($AL$74,$I$73:$N$73,0))</f>
        <v/>
      </c>
      <c r="J85" s="8">
        <f>INDEX($I$74:$N$79,MATCH($AL$76,$I$73:$N$73,0),MATCH($AL$75,$I$73:$N$73,0))</f>
        <v/>
      </c>
      <c r="K85" s="8">
        <f>INDEX($I$74:$N$79,MATCH($AL$76,$I$73:$N$73,0),MATCH($AL$76,$I$73:$N$73,0))</f>
        <v/>
      </c>
      <c r="L85" s="8">
        <f>INDEX($I$74:$N$79,MATCH($AL$76,$I$73:$N$73,0),MATCH($AL$77,$I$73:$N$73,0))</f>
        <v/>
      </c>
      <c r="M85" s="8">
        <f>INDEX($I$74:$N$79,MATCH($AL$76,$I$73:$N$73,0),MATCH($AL$78,$I$73:$N$73,0))</f>
        <v/>
      </c>
      <c r="N85" s="8">
        <f>INDEX($I$74:$N$79,MATCH($AL$76,$I$73:$N$73,0),MATCH($AL$79,$I$73:$N$73,0))</f>
        <v/>
      </c>
      <c r="P85" s="8">
        <f>INDEX($P$74:$U$79,MATCH($AL$76,$P$73:$U$73,0),MATCH($AL$74,$P$73:$U$73,0))</f>
        <v/>
      </c>
      <c r="Q85" s="8">
        <f>INDEX($P$74:$U$79,MATCH($AL$76,$P$73:$U$73,0),MATCH($AL$75,$P$73:$U$73,0))</f>
        <v/>
      </c>
      <c r="R85" s="8">
        <f>INDEX($P$74:$U$79,MATCH($AL$76,$P$73:$U$73,0),MATCH($AL$76,$P$73:$U$73,0))</f>
        <v/>
      </c>
      <c r="S85" s="8">
        <f>INDEX($P$74:$U$79,MATCH($AL$76,$P$73:$U$73,0),MATCH($AL$77,$P$73:$U$73,0))</f>
        <v/>
      </c>
      <c r="T85" s="8">
        <f>INDEX($P$74:$U$79,MATCH($AL$76,$P$73:$U$73,0),MATCH($AL$78,$P$73:$U$73,0))</f>
        <v/>
      </c>
      <c r="U85" s="8">
        <f>INDEX($P$74:$U$79,MATCH($AL$76,$P$73:$U$73,0),MATCH($AL$79,$P$73:$U$73,0))</f>
        <v/>
      </c>
      <c r="W85" s="8">
        <f>INDEX($W$74:$AB$79,MATCH($AL$76,$W$73:$AB$73,0),MATCH($AL$74,$W$73:$AB$73,0))</f>
        <v/>
      </c>
      <c r="X85" s="8">
        <f>INDEX($W$74:$AB$79,MATCH($AL$76,$W$73:$AB$73,0),MATCH($AL$75,$W$73:$AB$73,0))</f>
        <v/>
      </c>
      <c r="Y85" s="8">
        <f>INDEX($W$74:$AB$79,MATCH($AL$76,$W$73:$AB$73,0),MATCH($AL$76,$W$73:$AB$73,0))</f>
        <v/>
      </c>
      <c r="Z85" s="8">
        <f>INDEX($W$74:$AB$79,MATCH($AL$76,$W$73:$AB$73,0),MATCH($AL$77,$W$73:$AB$73,0))</f>
        <v/>
      </c>
      <c r="AA85" s="8">
        <f>INDEX($W$74:$AB$79,MATCH($AL$76,$W$73:$AB$73,0),MATCH($AL$78,$W$73:$AB$73,0))</f>
        <v/>
      </c>
      <c r="AB85" s="8">
        <f>INDEX($W$74:$AB$79,MATCH($AL$76,$W$73:$AB$73,0),MATCH($AL$79,$W$73:$AB$73,0))</f>
        <v/>
      </c>
      <c r="AD85" s="8">
        <f>INDEX($AD$74:$AI$79,MATCH($AL$76,$AD$73:$AI$73,0),MATCH($AL$74,$AD$73:$AI$73,0))</f>
        <v/>
      </c>
      <c r="AE85" s="8">
        <f>INDEX($AD$74:$AI$79,MATCH($AL$76,$AD$73:$AI$73,0),MATCH($AL$75,$AD$73:$AI$73,0))</f>
        <v/>
      </c>
      <c r="AF85" s="8">
        <f>INDEX($AD$74:$AI$79,MATCH($AL$76,$AD$73:$AI$73,0),MATCH($AL$76,$AD$73:$AI$73,0))</f>
        <v/>
      </c>
      <c r="AG85" s="8">
        <f>INDEX($AD$74:$AI$79,MATCH($AL$76,$AD$73:$AI$73,0),MATCH($AL$77,$AD$73:$AI$73,0))</f>
        <v/>
      </c>
      <c r="AH85" s="8">
        <f>INDEX($AD$74:$AI$79,MATCH($AL$76,$AD$73:$AI$73,0),MATCH($AL$78,$AD$73:$AI$73,0))</f>
        <v/>
      </c>
      <c r="AI85" s="8">
        <f>INDEX($AD$74:$AI$79,MATCH($AL$76,$AD$73:$AI$73,0),MATCH($AL$79,$AD$73:$AI$73,0))</f>
        <v/>
      </c>
      <c r="AK85" s="8">
        <f>IF(($B$85&lt;&gt;2)+($I$85&lt;&gt;2)+($P$85&lt;&gt;2)+($W$85&lt;&gt;2)+($AD$85&lt;&gt;2)=0,2,IF((($B$85&lt;&gt;2)*$B$85+($I$85&lt;&gt;2)*$I$85+($P$85&lt;&gt;2)*$P$85+($W$85&lt;&gt;2)*$W$85+($AD$85&lt;&gt;2)*$AD$85)/(($B$85&lt;&gt;2)+($I$85&lt;&gt;2)+($P$85&lt;&gt;2)+($W$85&lt;&gt;2)+($AD$85&lt;&gt;2))&gt;=0.5,1,0))</f>
        <v/>
      </c>
      <c r="AL85" s="8">
        <f>IF(($C$85&lt;&gt;2)+($J$85&lt;&gt;2)+($Q$85&lt;&gt;2)+($X$85&lt;&gt;2)+($AE$85&lt;&gt;2)=0,2,IF((($C$85&lt;&gt;2)*$C$85+($J$85&lt;&gt;2)*$J$85+($Q$85&lt;&gt;2)*$Q$85+($X$85&lt;&gt;2)*$X$85+($AE$85&lt;&gt;2)*$AE$85)/(($C$85&lt;&gt;2)+($J$85&lt;&gt;2)+($Q$85&lt;&gt;2)+($X$85&lt;&gt;2)+($AE$85&lt;&gt;2))&gt;=0.5,1,0))</f>
        <v/>
      </c>
      <c r="AM85" s="8">
        <f>IF(($D$85&lt;&gt;2)+($K$85&lt;&gt;2)+($R$85&lt;&gt;2)+($Y$85&lt;&gt;2)+($AF$85&lt;&gt;2)=0,2,IF((($D$85&lt;&gt;2)*$D$85+($K$85&lt;&gt;2)*$K$85+($R$85&lt;&gt;2)*$R$85+($Y$85&lt;&gt;2)*$Y$85+($AF$85&lt;&gt;2)*$AF$85)/(($D$85&lt;&gt;2)+($K$85&lt;&gt;2)+($R$85&lt;&gt;2)+($Y$85&lt;&gt;2)+($AF$85&lt;&gt;2))&gt;=0.5,1,0))</f>
        <v/>
      </c>
      <c r="AN85" s="8">
        <f>IF(($E$85&lt;&gt;2)+($L$85&lt;&gt;2)+($S$85&lt;&gt;2)+($Z$85&lt;&gt;2)+($AG$85&lt;&gt;2)=0,2,IF((($E$85&lt;&gt;2)*$E$85+($L$85&lt;&gt;2)*$L$85+($S$85&lt;&gt;2)*$S$85+($Z$85&lt;&gt;2)*$Z$85+($AG$85&lt;&gt;2)*$AG$85)/(($E$85&lt;&gt;2)+($L$85&lt;&gt;2)+($S$85&lt;&gt;2)+($Z$85&lt;&gt;2)+($AG$85&lt;&gt;2))&gt;=0.5,1,0))</f>
        <v/>
      </c>
      <c r="AO85" s="8">
        <f>IF(($F$85&lt;&gt;2)+($M$85&lt;&gt;2)+($T$85&lt;&gt;2)+($AA$85&lt;&gt;2)+($AH$85&lt;&gt;2)=0,2,IF((($F$85&lt;&gt;2)*$F$85+($M$85&lt;&gt;2)*$M$85+($T$85&lt;&gt;2)*$T$85+($AA$85&lt;&gt;2)*$AA$85+($AH$85&lt;&gt;2)*$AH$85)/(($F$85&lt;&gt;2)+($M$85&lt;&gt;2)+($T$85&lt;&gt;2)+($AA$85&lt;&gt;2)+($AH$85&lt;&gt;2))&gt;=0.5,1,0))</f>
        <v/>
      </c>
      <c r="AP85" s="8">
        <f>IF(($G$85&lt;&gt;2)+($N$85&lt;&gt;2)+($U$85&lt;&gt;2)+($AB$85&lt;&gt;2)+($AI$85&lt;&gt;2)=0,2,IF((($G$85&lt;&gt;2)*$G$85+($N$85&lt;&gt;2)*$N$85+($U$85&lt;&gt;2)*$U$85+($AB$85&lt;&gt;2)*$AB$85+($AI$85&lt;&gt;2)*$AI$85)/(($G$85&lt;&gt;2)+($N$85&lt;&gt;2)+($U$85&lt;&gt;2)+($AB$85&lt;&gt;2)+($AI$85&lt;&gt;2))&gt;=0.5,1,0))</f>
        <v/>
      </c>
      <c r="AR85" s="16">
        <f>INDEX('Ground truth'!$B$3:$G$8,MATCH($AK$76,'Ground truth'!$A$3:$A$8,0),MATCH($AK$74,'Ground truth'!$B$2:$G$2,0))</f>
        <v/>
      </c>
      <c r="AS85" s="16">
        <f>INDEX('Ground truth'!$B$3:$G$8,MATCH($AK$76,'Ground truth'!$A$3:$A$8,0),MATCH($AK$75,'Ground truth'!$B$2:$G$2,0))</f>
        <v/>
      </c>
      <c r="AT85" s="16">
        <f>INDEX('Ground truth'!$B$3:$G$8,MATCH($AK$76,'Ground truth'!$A$3:$A$8,0),MATCH($AK$76,'Ground truth'!$B$2:$G$2,0))</f>
        <v/>
      </c>
      <c r="AU85" s="16">
        <f>INDEX('Ground truth'!$B$3:$G$8,MATCH($AK$76,'Ground truth'!$A$3:$A$8,0),MATCH($AK$77,'Ground truth'!$B$2:$G$2,0))</f>
        <v/>
      </c>
      <c r="AV85" s="16">
        <f>INDEX('Ground truth'!$B$3:$G$8,MATCH($AK$76,'Ground truth'!$A$3:$A$8,0),MATCH($AK$78,'Ground truth'!$B$2:$G$2,0))</f>
        <v/>
      </c>
      <c r="AW85" s="16">
        <f>INDEX('Ground truth'!$B$3:$G$8,MATCH($AK$76,'Ground truth'!$A$3:$A$8,0),MATCH($AK$79,'Ground truth'!$B$2:$G$2,0))</f>
        <v/>
      </c>
      <c r="AY85" s="19" t="n">
        <v>-1</v>
      </c>
      <c r="AZ85" s="19">
        <f>LARGE($AY$83:$AY$88,3)</f>
        <v/>
      </c>
    </row>
    <row r="86">
      <c r="A86" s="3" t="inlineStr">
        <is>
          <t>Power Subsystem</t>
        </is>
      </c>
      <c r="B86" s="8">
        <f>INDEX($B$74:$G$79,MATCH($AL$77,$B$73:$G$73,0),MATCH($AL$74,$B$73:$G$73,0))</f>
        <v/>
      </c>
      <c r="C86" s="8">
        <f>INDEX($B$74:$G$79,MATCH($AL$77,$B$73:$G$73,0),MATCH($AL$75,$B$73:$G$73,0))</f>
        <v/>
      </c>
      <c r="D86" s="8">
        <f>INDEX($B$74:$G$79,MATCH($AL$77,$B$73:$G$73,0),MATCH($AL$76,$B$73:$G$73,0))</f>
        <v/>
      </c>
      <c r="E86" s="8">
        <f>INDEX($B$74:$G$79,MATCH($AL$77,$B$73:$G$73,0),MATCH($AL$77,$B$73:$G$73,0))</f>
        <v/>
      </c>
      <c r="F86" s="8">
        <f>INDEX($B$74:$G$79,MATCH($AL$77,$B$73:$G$73,0),MATCH($AL$78,$B$73:$G$73,0))</f>
        <v/>
      </c>
      <c r="G86" s="8">
        <f>INDEX($B$74:$G$79,MATCH($AL$77,$B$73:$G$73,0),MATCH($AL$79,$B$73:$G$73,0))</f>
        <v/>
      </c>
      <c r="I86" s="8">
        <f>INDEX($I$74:$N$79,MATCH($AL$77,$I$73:$N$73,0),MATCH($AL$74,$I$73:$N$73,0))</f>
        <v/>
      </c>
      <c r="J86" s="8">
        <f>INDEX($I$74:$N$79,MATCH($AL$77,$I$73:$N$73,0),MATCH($AL$75,$I$73:$N$73,0))</f>
        <v/>
      </c>
      <c r="K86" s="8">
        <f>INDEX($I$74:$N$79,MATCH($AL$77,$I$73:$N$73,0),MATCH($AL$76,$I$73:$N$73,0))</f>
        <v/>
      </c>
      <c r="L86" s="8">
        <f>INDEX($I$74:$N$79,MATCH($AL$77,$I$73:$N$73,0),MATCH($AL$77,$I$73:$N$73,0))</f>
        <v/>
      </c>
      <c r="M86" s="8">
        <f>INDEX($I$74:$N$79,MATCH($AL$77,$I$73:$N$73,0),MATCH($AL$78,$I$73:$N$73,0))</f>
        <v/>
      </c>
      <c r="N86" s="8">
        <f>INDEX($I$74:$N$79,MATCH($AL$77,$I$73:$N$73,0),MATCH($AL$79,$I$73:$N$73,0))</f>
        <v/>
      </c>
      <c r="P86" s="8">
        <f>INDEX($P$74:$U$79,MATCH($AL$77,$P$73:$U$73,0),MATCH($AL$74,$P$73:$U$73,0))</f>
        <v/>
      </c>
      <c r="Q86" s="8">
        <f>INDEX($P$74:$U$79,MATCH($AL$77,$P$73:$U$73,0),MATCH($AL$75,$P$73:$U$73,0))</f>
        <v/>
      </c>
      <c r="R86" s="8">
        <f>INDEX($P$74:$U$79,MATCH($AL$77,$P$73:$U$73,0),MATCH($AL$76,$P$73:$U$73,0))</f>
        <v/>
      </c>
      <c r="S86" s="8">
        <f>INDEX($P$74:$U$79,MATCH($AL$77,$P$73:$U$73,0),MATCH($AL$77,$P$73:$U$73,0))</f>
        <v/>
      </c>
      <c r="T86" s="8">
        <f>INDEX($P$74:$U$79,MATCH($AL$77,$P$73:$U$73,0),MATCH($AL$78,$P$73:$U$73,0))</f>
        <v/>
      </c>
      <c r="U86" s="8">
        <f>INDEX($P$74:$U$79,MATCH($AL$77,$P$73:$U$73,0),MATCH($AL$79,$P$73:$U$73,0))</f>
        <v/>
      </c>
      <c r="W86" s="8">
        <f>INDEX($W$74:$AB$79,MATCH($AL$77,$W$73:$AB$73,0),MATCH($AL$74,$W$73:$AB$73,0))</f>
        <v/>
      </c>
      <c r="X86" s="8">
        <f>INDEX($W$74:$AB$79,MATCH($AL$77,$W$73:$AB$73,0),MATCH($AL$75,$W$73:$AB$73,0))</f>
        <v/>
      </c>
      <c r="Y86" s="8">
        <f>INDEX($W$74:$AB$79,MATCH($AL$77,$W$73:$AB$73,0),MATCH($AL$76,$W$73:$AB$73,0))</f>
        <v/>
      </c>
      <c r="Z86" s="8">
        <f>INDEX($W$74:$AB$79,MATCH($AL$77,$W$73:$AB$73,0),MATCH($AL$77,$W$73:$AB$73,0))</f>
        <v/>
      </c>
      <c r="AA86" s="8">
        <f>INDEX($W$74:$AB$79,MATCH($AL$77,$W$73:$AB$73,0),MATCH($AL$78,$W$73:$AB$73,0))</f>
        <v/>
      </c>
      <c r="AB86" s="8">
        <f>INDEX($W$74:$AB$79,MATCH($AL$77,$W$73:$AB$73,0),MATCH($AL$79,$W$73:$AB$73,0))</f>
        <v/>
      </c>
      <c r="AD86" s="8">
        <f>INDEX($AD$74:$AI$79,MATCH($AL$77,$AD$73:$AI$73,0),MATCH($AL$74,$AD$73:$AI$73,0))</f>
        <v/>
      </c>
      <c r="AE86" s="8">
        <f>INDEX($AD$74:$AI$79,MATCH($AL$77,$AD$73:$AI$73,0),MATCH($AL$75,$AD$73:$AI$73,0))</f>
        <v/>
      </c>
      <c r="AF86" s="8">
        <f>INDEX($AD$74:$AI$79,MATCH($AL$77,$AD$73:$AI$73,0),MATCH($AL$76,$AD$73:$AI$73,0))</f>
        <v/>
      </c>
      <c r="AG86" s="8">
        <f>INDEX($AD$74:$AI$79,MATCH($AL$77,$AD$73:$AI$73,0),MATCH($AL$77,$AD$73:$AI$73,0))</f>
        <v/>
      </c>
      <c r="AH86" s="8">
        <f>INDEX($AD$74:$AI$79,MATCH($AL$77,$AD$73:$AI$73,0),MATCH($AL$78,$AD$73:$AI$73,0))</f>
        <v/>
      </c>
      <c r="AI86" s="8">
        <f>INDEX($AD$74:$AI$79,MATCH($AL$77,$AD$73:$AI$73,0),MATCH($AL$79,$AD$73:$AI$73,0))</f>
        <v/>
      </c>
      <c r="AK86" s="8">
        <f>IF(($B$86&lt;&gt;2)+($I$86&lt;&gt;2)+($P$86&lt;&gt;2)+($W$86&lt;&gt;2)+($AD$86&lt;&gt;2)=0,2,IF((($B$86&lt;&gt;2)*$B$86+($I$86&lt;&gt;2)*$I$86+($P$86&lt;&gt;2)*$P$86+($W$86&lt;&gt;2)*$W$86+($AD$86&lt;&gt;2)*$AD$86)/(($B$86&lt;&gt;2)+($I$86&lt;&gt;2)+($P$86&lt;&gt;2)+($W$86&lt;&gt;2)+($AD$86&lt;&gt;2))&gt;=0.5,1,0))</f>
        <v/>
      </c>
      <c r="AL86" s="8">
        <f>IF(($C$86&lt;&gt;2)+($J$86&lt;&gt;2)+($Q$86&lt;&gt;2)+($X$86&lt;&gt;2)+($AE$86&lt;&gt;2)=0,2,IF((($C$86&lt;&gt;2)*$C$86+($J$86&lt;&gt;2)*$J$86+($Q$86&lt;&gt;2)*$Q$86+($X$86&lt;&gt;2)*$X$86+($AE$86&lt;&gt;2)*$AE$86)/(($C$86&lt;&gt;2)+($J$86&lt;&gt;2)+($Q$86&lt;&gt;2)+($X$86&lt;&gt;2)+($AE$86&lt;&gt;2))&gt;=0.5,1,0))</f>
        <v/>
      </c>
      <c r="AM86" s="8">
        <f>IF(($D$86&lt;&gt;2)+($K$86&lt;&gt;2)+($R$86&lt;&gt;2)+($Y$86&lt;&gt;2)+($AF$86&lt;&gt;2)=0,2,IF((($D$86&lt;&gt;2)*$D$86+($K$86&lt;&gt;2)*$K$86+($R$86&lt;&gt;2)*$R$86+($Y$86&lt;&gt;2)*$Y$86+($AF$86&lt;&gt;2)*$AF$86)/(($D$86&lt;&gt;2)+($K$86&lt;&gt;2)+($R$86&lt;&gt;2)+($Y$86&lt;&gt;2)+($AF$86&lt;&gt;2))&gt;=0.5,1,0))</f>
        <v/>
      </c>
      <c r="AN86" s="8">
        <f>IF(($E$86&lt;&gt;2)+($L$86&lt;&gt;2)+($S$86&lt;&gt;2)+($Z$86&lt;&gt;2)+($AG$86&lt;&gt;2)=0,2,IF((($E$86&lt;&gt;2)*$E$86+($L$86&lt;&gt;2)*$L$86+($S$86&lt;&gt;2)*$S$86+($Z$86&lt;&gt;2)*$Z$86+($AG$86&lt;&gt;2)*$AG$86)/(($E$86&lt;&gt;2)+($L$86&lt;&gt;2)+($S$86&lt;&gt;2)+($Z$86&lt;&gt;2)+($AG$86&lt;&gt;2))&gt;=0.5,1,0))</f>
        <v/>
      </c>
      <c r="AO86" s="8">
        <f>IF(($F$86&lt;&gt;2)+($M$86&lt;&gt;2)+($T$86&lt;&gt;2)+($AA$86&lt;&gt;2)+($AH$86&lt;&gt;2)=0,2,IF((($F$86&lt;&gt;2)*$F$86+($M$86&lt;&gt;2)*$M$86+($T$86&lt;&gt;2)*$T$86+($AA$86&lt;&gt;2)*$AA$86+($AH$86&lt;&gt;2)*$AH$86)/(($F$86&lt;&gt;2)+($M$86&lt;&gt;2)+($T$86&lt;&gt;2)+($AA$86&lt;&gt;2)+($AH$86&lt;&gt;2))&gt;=0.5,1,0))</f>
        <v/>
      </c>
      <c r="AP86" s="8">
        <f>IF(($G$86&lt;&gt;2)+($N$86&lt;&gt;2)+($U$86&lt;&gt;2)+($AB$86&lt;&gt;2)+($AI$86&lt;&gt;2)=0,2,IF((($G$86&lt;&gt;2)*$G$86+($N$86&lt;&gt;2)*$N$86+($U$86&lt;&gt;2)*$U$86+($AB$86&lt;&gt;2)*$AB$86+($AI$86&lt;&gt;2)*$AI$86)/(($G$86&lt;&gt;2)+($N$86&lt;&gt;2)+($U$86&lt;&gt;2)+($AB$86&lt;&gt;2)+($AI$86&lt;&gt;2))&gt;=0.5,1,0))</f>
        <v/>
      </c>
      <c r="AR86" s="16">
        <f>INDEX('Ground truth'!$B$3:$G$8,MATCH($AK$77,'Ground truth'!$A$3:$A$8,0),MATCH($AK$74,'Ground truth'!$B$2:$G$2,0))</f>
        <v/>
      </c>
      <c r="AS86" s="16">
        <f>INDEX('Ground truth'!$B$3:$G$8,MATCH($AK$77,'Ground truth'!$A$3:$A$8,0),MATCH($AK$75,'Ground truth'!$B$2:$G$2,0))</f>
        <v/>
      </c>
      <c r="AT86" s="16">
        <f>INDEX('Ground truth'!$B$3:$G$8,MATCH($AK$77,'Ground truth'!$A$3:$A$8,0),MATCH($AK$76,'Ground truth'!$B$2:$G$2,0))</f>
        <v/>
      </c>
      <c r="AU86" s="16">
        <f>INDEX('Ground truth'!$B$3:$G$8,MATCH($AK$77,'Ground truth'!$A$3:$A$8,0),MATCH($AK$77,'Ground truth'!$B$2:$G$2,0))</f>
        <v/>
      </c>
      <c r="AV86" s="16">
        <f>INDEX('Ground truth'!$B$3:$G$8,MATCH($AK$77,'Ground truth'!$A$3:$A$8,0),MATCH($AK$78,'Ground truth'!$B$2:$G$2,0))</f>
        <v/>
      </c>
      <c r="AW86" s="16">
        <f>INDEX('Ground truth'!$B$3:$G$8,MATCH($AK$77,'Ground truth'!$A$3:$A$8,0),MATCH($AK$79,'Ground truth'!$B$2:$G$2,0))</f>
        <v/>
      </c>
      <c r="AY86" s="19" t="n">
        <v>-0.3429230827771702</v>
      </c>
      <c r="AZ86" s="19">
        <f>LARGE($AY$83:$AY$88,4)</f>
        <v/>
      </c>
    </row>
    <row r="87">
      <c r="A87" s="3" t="inlineStr">
        <is>
          <t>Reaction Wheel</t>
        </is>
      </c>
      <c r="B87" s="8">
        <f>INDEX($B$74:$G$79,MATCH($AL$78,$B$73:$G$73,0),MATCH($AL$74,$B$73:$G$73,0))</f>
        <v/>
      </c>
      <c r="C87" s="8">
        <f>INDEX($B$74:$G$79,MATCH($AL$78,$B$73:$G$73,0),MATCH($AL$75,$B$73:$G$73,0))</f>
        <v/>
      </c>
      <c r="D87" s="8">
        <f>INDEX($B$74:$G$79,MATCH($AL$78,$B$73:$G$73,0),MATCH($AL$76,$B$73:$G$73,0))</f>
        <v/>
      </c>
      <c r="E87" s="8">
        <f>INDEX($B$74:$G$79,MATCH($AL$78,$B$73:$G$73,0),MATCH($AL$77,$B$73:$G$73,0))</f>
        <v/>
      </c>
      <c r="F87" s="8">
        <f>INDEX($B$74:$G$79,MATCH($AL$78,$B$73:$G$73,0),MATCH($AL$78,$B$73:$G$73,0))</f>
        <v/>
      </c>
      <c r="G87" s="8">
        <f>INDEX($B$74:$G$79,MATCH($AL$78,$B$73:$G$73,0),MATCH($AL$79,$B$73:$G$73,0))</f>
        <v/>
      </c>
      <c r="I87" s="8">
        <f>INDEX($I$74:$N$79,MATCH($AL$78,$I$73:$N$73,0),MATCH($AL$74,$I$73:$N$73,0))</f>
        <v/>
      </c>
      <c r="J87" s="8">
        <f>INDEX($I$74:$N$79,MATCH($AL$78,$I$73:$N$73,0),MATCH($AL$75,$I$73:$N$73,0))</f>
        <v/>
      </c>
      <c r="K87" s="8">
        <f>INDEX($I$74:$N$79,MATCH($AL$78,$I$73:$N$73,0),MATCH($AL$76,$I$73:$N$73,0))</f>
        <v/>
      </c>
      <c r="L87" s="8">
        <f>INDEX($I$74:$N$79,MATCH($AL$78,$I$73:$N$73,0),MATCH($AL$77,$I$73:$N$73,0))</f>
        <v/>
      </c>
      <c r="M87" s="8">
        <f>INDEX($I$74:$N$79,MATCH($AL$78,$I$73:$N$73,0),MATCH($AL$78,$I$73:$N$73,0))</f>
        <v/>
      </c>
      <c r="N87" s="8">
        <f>INDEX($I$74:$N$79,MATCH($AL$78,$I$73:$N$73,0),MATCH($AL$79,$I$73:$N$73,0))</f>
        <v/>
      </c>
      <c r="P87" s="8">
        <f>INDEX($P$74:$U$79,MATCH($AL$78,$P$73:$U$73,0),MATCH($AL$74,$P$73:$U$73,0))</f>
        <v/>
      </c>
      <c r="Q87" s="8">
        <f>INDEX($P$74:$U$79,MATCH($AL$78,$P$73:$U$73,0),MATCH($AL$75,$P$73:$U$73,0))</f>
        <v/>
      </c>
      <c r="R87" s="8">
        <f>INDEX($P$74:$U$79,MATCH($AL$78,$P$73:$U$73,0),MATCH($AL$76,$P$73:$U$73,0))</f>
        <v/>
      </c>
      <c r="S87" s="8">
        <f>INDEX($P$74:$U$79,MATCH($AL$78,$P$73:$U$73,0),MATCH($AL$77,$P$73:$U$73,0))</f>
        <v/>
      </c>
      <c r="T87" s="8">
        <f>INDEX($P$74:$U$79,MATCH($AL$78,$P$73:$U$73,0),MATCH($AL$78,$P$73:$U$73,0))</f>
        <v/>
      </c>
      <c r="U87" s="8">
        <f>INDEX($P$74:$U$79,MATCH($AL$78,$P$73:$U$73,0),MATCH($AL$79,$P$73:$U$73,0))</f>
        <v/>
      </c>
      <c r="W87" s="8">
        <f>INDEX($W$74:$AB$79,MATCH($AL$78,$W$73:$AB$73,0),MATCH($AL$74,$W$73:$AB$73,0))</f>
        <v/>
      </c>
      <c r="X87" s="8">
        <f>INDEX($W$74:$AB$79,MATCH($AL$78,$W$73:$AB$73,0),MATCH($AL$75,$W$73:$AB$73,0))</f>
        <v/>
      </c>
      <c r="Y87" s="8">
        <f>INDEX($W$74:$AB$79,MATCH($AL$78,$W$73:$AB$73,0),MATCH($AL$76,$W$73:$AB$73,0))</f>
        <v/>
      </c>
      <c r="Z87" s="8">
        <f>INDEX($W$74:$AB$79,MATCH($AL$78,$W$73:$AB$73,0),MATCH($AL$77,$W$73:$AB$73,0))</f>
        <v/>
      </c>
      <c r="AA87" s="8">
        <f>INDEX($W$74:$AB$79,MATCH($AL$78,$W$73:$AB$73,0),MATCH($AL$78,$W$73:$AB$73,0))</f>
        <v/>
      </c>
      <c r="AB87" s="8">
        <f>INDEX($W$74:$AB$79,MATCH($AL$78,$W$73:$AB$73,0),MATCH($AL$79,$W$73:$AB$73,0))</f>
        <v/>
      </c>
      <c r="AD87" s="8">
        <f>INDEX($AD$74:$AI$79,MATCH($AL$78,$AD$73:$AI$73,0),MATCH($AL$74,$AD$73:$AI$73,0))</f>
        <v/>
      </c>
      <c r="AE87" s="8">
        <f>INDEX($AD$74:$AI$79,MATCH($AL$78,$AD$73:$AI$73,0),MATCH($AL$75,$AD$73:$AI$73,0))</f>
        <v/>
      </c>
      <c r="AF87" s="8">
        <f>INDEX($AD$74:$AI$79,MATCH($AL$78,$AD$73:$AI$73,0),MATCH($AL$76,$AD$73:$AI$73,0))</f>
        <v/>
      </c>
      <c r="AG87" s="8">
        <f>INDEX($AD$74:$AI$79,MATCH($AL$78,$AD$73:$AI$73,0),MATCH($AL$77,$AD$73:$AI$73,0))</f>
        <v/>
      </c>
      <c r="AH87" s="8">
        <f>INDEX($AD$74:$AI$79,MATCH($AL$78,$AD$73:$AI$73,0),MATCH($AL$78,$AD$73:$AI$73,0))</f>
        <v/>
      </c>
      <c r="AI87" s="8">
        <f>INDEX($AD$74:$AI$79,MATCH($AL$78,$AD$73:$AI$73,0),MATCH($AL$79,$AD$73:$AI$73,0))</f>
        <v/>
      </c>
      <c r="AK87" s="8">
        <f>IF(($B$87&lt;&gt;2)+($I$87&lt;&gt;2)+($P$87&lt;&gt;2)+($W$87&lt;&gt;2)+($AD$87&lt;&gt;2)=0,2,IF((($B$87&lt;&gt;2)*$B$87+($I$87&lt;&gt;2)*$I$87+($P$87&lt;&gt;2)*$P$87+($W$87&lt;&gt;2)*$W$87+($AD$87&lt;&gt;2)*$AD$87)/(($B$87&lt;&gt;2)+($I$87&lt;&gt;2)+($P$87&lt;&gt;2)+($W$87&lt;&gt;2)+($AD$87&lt;&gt;2))&gt;=0.5,1,0))</f>
        <v/>
      </c>
      <c r="AL87" s="8">
        <f>IF(($C$87&lt;&gt;2)+($J$87&lt;&gt;2)+($Q$87&lt;&gt;2)+($X$87&lt;&gt;2)+($AE$87&lt;&gt;2)=0,2,IF((($C$87&lt;&gt;2)*$C$87+($J$87&lt;&gt;2)*$J$87+($Q$87&lt;&gt;2)*$Q$87+($X$87&lt;&gt;2)*$X$87+($AE$87&lt;&gt;2)*$AE$87)/(($C$87&lt;&gt;2)+($J$87&lt;&gt;2)+($Q$87&lt;&gt;2)+($X$87&lt;&gt;2)+($AE$87&lt;&gt;2))&gt;=0.5,1,0))</f>
        <v/>
      </c>
      <c r="AM87" s="8">
        <f>IF(($D$87&lt;&gt;2)+($K$87&lt;&gt;2)+($R$87&lt;&gt;2)+($Y$87&lt;&gt;2)+($AF$87&lt;&gt;2)=0,2,IF((($D$87&lt;&gt;2)*$D$87+($K$87&lt;&gt;2)*$K$87+($R$87&lt;&gt;2)*$R$87+($Y$87&lt;&gt;2)*$Y$87+($AF$87&lt;&gt;2)*$AF$87)/(($D$87&lt;&gt;2)+($K$87&lt;&gt;2)+($R$87&lt;&gt;2)+($Y$87&lt;&gt;2)+($AF$87&lt;&gt;2))&gt;=0.5,1,0))</f>
        <v/>
      </c>
      <c r="AN87" s="8">
        <f>IF(($E$87&lt;&gt;2)+($L$87&lt;&gt;2)+($S$87&lt;&gt;2)+($Z$87&lt;&gt;2)+($AG$87&lt;&gt;2)=0,2,IF((($E$87&lt;&gt;2)*$E$87+($L$87&lt;&gt;2)*$L$87+($S$87&lt;&gt;2)*$S$87+($Z$87&lt;&gt;2)*$Z$87+($AG$87&lt;&gt;2)*$AG$87)/(($E$87&lt;&gt;2)+($L$87&lt;&gt;2)+($S$87&lt;&gt;2)+($Z$87&lt;&gt;2)+($AG$87&lt;&gt;2))&gt;=0.5,1,0))</f>
        <v/>
      </c>
      <c r="AO87" s="8">
        <f>IF(($F$87&lt;&gt;2)+($M$87&lt;&gt;2)+($T$87&lt;&gt;2)+($AA$87&lt;&gt;2)+($AH$87&lt;&gt;2)=0,2,IF((($F$87&lt;&gt;2)*$F$87+($M$87&lt;&gt;2)*$M$87+($T$87&lt;&gt;2)*$T$87+($AA$87&lt;&gt;2)*$AA$87+($AH$87&lt;&gt;2)*$AH$87)/(($F$87&lt;&gt;2)+($M$87&lt;&gt;2)+($T$87&lt;&gt;2)+($AA$87&lt;&gt;2)+($AH$87&lt;&gt;2))&gt;=0.5,1,0))</f>
        <v/>
      </c>
      <c r="AP87" s="8">
        <f>IF(($G$87&lt;&gt;2)+($N$87&lt;&gt;2)+($U$87&lt;&gt;2)+($AB$87&lt;&gt;2)+($AI$87&lt;&gt;2)=0,2,IF((($G$87&lt;&gt;2)*$G$87+($N$87&lt;&gt;2)*$N$87+($U$87&lt;&gt;2)*$U$87+($AB$87&lt;&gt;2)*$AB$87+($AI$87&lt;&gt;2)*$AI$87)/(($G$87&lt;&gt;2)+($N$87&lt;&gt;2)+($U$87&lt;&gt;2)+($AB$87&lt;&gt;2)+($AI$87&lt;&gt;2))&gt;=0.5,1,0))</f>
        <v/>
      </c>
      <c r="AR87" s="16">
        <f>INDEX('Ground truth'!$B$3:$G$8,MATCH($AK$78,'Ground truth'!$A$3:$A$8,0),MATCH($AK$74,'Ground truth'!$B$2:$G$2,0))</f>
        <v/>
      </c>
      <c r="AS87" s="16">
        <f>INDEX('Ground truth'!$B$3:$G$8,MATCH($AK$78,'Ground truth'!$A$3:$A$8,0),MATCH($AK$75,'Ground truth'!$B$2:$G$2,0))</f>
        <v/>
      </c>
      <c r="AT87" s="16">
        <f>INDEX('Ground truth'!$B$3:$G$8,MATCH($AK$78,'Ground truth'!$A$3:$A$8,0),MATCH($AK$76,'Ground truth'!$B$2:$G$2,0))</f>
        <v/>
      </c>
      <c r="AU87" s="16">
        <f>INDEX('Ground truth'!$B$3:$G$8,MATCH($AK$78,'Ground truth'!$A$3:$A$8,0),MATCH($AK$77,'Ground truth'!$B$2:$G$2,0))</f>
        <v/>
      </c>
      <c r="AV87" s="16">
        <f>INDEX('Ground truth'!$B$3:$G$8,MATCH($AK$78,'Ground truth'!$A$3:$A$8,0),MATCH($AK$78,'Ground truth'!$B$2:$G$2,0))</f>
        <v/>
      </c>
      <c r="AW87" s="16">
        <f>INDEX('Ground truth'!$B$3:$G$8,MATCH($AK$78,'Ground truth'!$A$3:$A$8,0),MATCH($AK$79,'Ground truth'!$B$2:$G$2,0))</f>
        <v/>
      </c>
      <c r="AY87" s="19" t="n">
        <v>0.9999999999999999</v>
      </c>
      <c r="AZ87" s="19">
        <f>LARGE($AY$83:$AY$88,5)</f>
        <v/>
      </c>
    </row>
    <row r="88">
      <c r="A88" s="3" t="inlineStr">
        <is>
          <t>GNC Software</t>
        </is>
      </c>
      <c r="B88" s="8">
        <f>INDEX($B$74:$G$79,MATCH($AL$79,$B$73:$G$73,0),MATCH($AL$74,$B$73:$G$73,0))</f>
        <v/>
      </c>
      <c r="C88" s="8">
        <f>INDEX($B$74:$G$79,MATCH($AL$79,$B$73:$G$73,0),MATCH($AL$75,$B$73:$G$73,0))</f>
        <v/>
      </c>
      <c r="D88" s="8">
        <f>INDEX($B$74:$G$79,MATCH($AL$79,$B$73:$G$73,0),MATCH($AL$76,$B$73:$G$73,0))</f>
        <v/>
      </c>
      <c r="E88" s="8">
        <f>INDEX($B$74:$G$79,MATCH($AL$79,$B$73:$G$73,0),MATCH($AL$77,$B$73:$G$73,0))</f>
        <v/>
      </c>
      <c r="F88" s="8">
        <f>INDEX($B$74:$G$79,MATCH($AL$79,$B$73:$G$73,0),MATCH($AL$78,$B$73:$G$73,0))</f>
        <v/>
      </c>
      <c r="G88" s="8">
        <f>INDEX($B$74:$G$79,MATCH($AL$79,$B$73:$G$73,0),MATCH($AL$79,$B$73:$G$73,0))</f>
        <v/>
      </c>
      <c r="I88" s="8">
        <f>INDEX($I$74:$N$79,MATCH($AL$79,$I$73:$N$73,0),MATCH($AL$74,$I$73:$N$73,0))</f>
        <v/>
      </c>
      <c r="J88" s="8">
        <f>INDEX($I$74:$N$79,MATCH($AL$79,$I$73:$N$73,0),MATCH($AL$75,$I$73:$N$73,0))</f>
        <v/>
      </c>
      <c r="K88" s="8">
        <f>INDEX($I$74:$N$79,MATCH($AL$79,$I$73:$N$73,0),MATCH($AL$76,$I$73:$N$73,0))</f>
        <v/>
      </c>
      <c r="L88" s="8">
        <f>INDEX($I$74:$N$79,MATCH($AL$79,$I$73:$N$73,0),MATCH($AL$77,$I$73:$N$73,0))</f>
        <v/>
      </c>
      <c r="M88" s="8">
        <f>INDEX($I$74:$N$79,MATCH($AL$79,$I$73:$N$73,0),MATCH($AL$78,$I$73:$N$73,0))</f>
        <v/>
      </c>
      <c r="N88" s="8">
        <f>INDEX($I$74:$N$79,MATCH($AL$79,$I$73:$N$73,0),MATCH($AL$79,$I$73:$N$73,0))</f>
        <v/>
      </c>
      <c r="P88" s="8">
        <f>INDEX($P$74:$U$79,MATCH($AL$79,$P$73:$U$73,0),MATCH($AL$74,$P$73:$U$73,0))</f>
        <v/>
      </c>
      <c r="Q88" s="8">
        <f>INDEX($P$74:$U$79,MATCH($AL$79,$P$73:$U$73,0),MATCH($AL$75,$P$73:$U$73,0))</f>
        <v/>
      </c>
      <c r="R88" s="8">
        <f>INDEX($P$74:$U$79,MATCH($AL$79,$P$73:$U$73,0),MATCH($AL$76,$P$73:$U$73,0))</f>
        <v/>
      </c>
      <c r="S88" s="8">
        <f>INDEX($P$74:$U$79,MATCH($AL$79,$P$73:$U$73,0),MATCH($AL$77,$P$73:$U$73,0))</f>
        <v/>
      </c>
      <c r="T88" s="8">
        <f>INDEX($P$74:$U$79,MATCH($AL$79,$P$73:$U$73,0),MATCH($AL$78,$P$73:$U$73,0))</f>
        <v/>
      </c>
      <c r="U88" s="8">
        <f>INDEX($P$74:$U$79,MATCH($AL$79,$P$73:$U$73,0),MATCH($AL$79,$P$73:$U$73,0))</f>
        <v/>
      </c>
      <c r="W88" s="8">
        <f>INDEX($W$74:$AB$79,MATCH($AL$79,$W$73:$AB$73,0),MATCH($AL$74,$W$73:$AB$73,0))</f>
        <v/>
      </c>
      <c r="X88" s="8">
        <f>INDEX($W$74:$AB$79,MATCH($AL$79,$W$73:$AB$73,0),MATCH($AL$75,$W$73:$AB$73,0))</f>
        <v/>
      </c>
      <c r="Y88" s="8">
        <f>INDEX($W$74:$AB$79,MATCH($AL$79,$W$73:$AB$73,0),MATCH($AL$76,$W$73:$AB$73,0))</f>
        <v/>
      </c>
      <c r="Z88" s="8">
        <f>INDEX($W$74:$AB$79,MATCH($AL$79,$W$73:$AB$73,0),MATCH($AL$77,$W$73:$AB$73,0))</f>
        <v/>
      </c>
      <c r="AA88" s="8">
        <f>INDEX($W$74:$AB$79,MATCH($AL$79,$W$73:$AB$73,0),MATCH($AL$78,$W$73:$AB$73,0))</f>
        <v/>
      </c>
      <c r="AB88" s="8">
        <f>INDEX($W$74:$AB$79,MATCH($AL$79,$W$73:$AB$73,0),MATCH($AL$79,$W$73:$AB$73,0))</f>
        <v/>
      </c>
      <c r="AD88" s="8">
        <f>INDEX($AD$74:$AI$79,MATCH($AL$79,$AD$73:$AI$73,0),MATCH($AL$74,$AD$73:$AI$73,0))</f>
        <v/>
      </c>
      <c r="AE88" s="8">
        <f>INDEX($AD$74:$AI$79,MATCH($AL$79,$AD$73:$AI$73,0),MATCH($AL$75,$AD$73:$AI$73,0))</f>
        <v/>
      </c>
      <c r="AF88" s="8">
        <f>INDEX($AD$74:$AI$79,MATCH($AL$79,$AD$73:$AI$73,0),MATCH($AL$76,$AD$73:$AI$73,0))</f>
        <v/>
      </c>
      <c r="AG88" s="8">
        <f>INDEX($AD$74:$AI$79,MATCH($AL$79,$AD$73:$AI$73,0),MATCH($AL$77,$AD$73:$AI$73,0))</f>
        <v/>
      </c>
      <c r="AH88" s="8">
        <f>INDEX($AD$74:$AI$79,MATCH($AL$79,$AD$73:$AI$73,0),MATCH($AL$78,$AD$73:$AI$73,0))</f>
        <v/>
      </c>
      <c r="AI88" s="8">
        <f>INDEX($AD$74:$AI$79,MATCH($AL$79,$AD$73:$AI$73,0),MATCH($AL$79,$AD$73:$AI$73,0))</f>
        <v/>
      </c>
      <c r="AK88" s="8">
        <f>IF(($B$88&lt;&gt;2)+($I$88&lt;&gt;2)+($P$88&lt;&gt;2)+($W$88&lt;&gt;2)+($AD$88&lt;&gt;2)=0,2,IF((($B$88&lt;&gt;2)*$B$88+($I$88&lt;&gt;2)*$I$88+($P$88&lt;&gt;2)*$P$88+($W$88&lt;&gt;2)*$W$88+($AD$88&lt;&gt;2)*$AD$88)/(($B$88&lt;&gt;2)+($I$88&lt;&gt;2)+($P$88&lt;&gt;2)+($W$88&lt;&gt;2)+($AD$88&lt;&gt;2))&gt;=0.5,1,0))</f>
        <v/>
      </c>
      <c r="AL88" s="8">
        <f>IF(($C$88&lt;&gt;2)+($J$88&lt;&gt;2)+($Q$88&lt;&gt;2)+($X$88&lt;&gt;2)+($AE$88&lt;&gt;2)=0,2,IF((($C$88&lt;&gt;2)*$C$88+($J$88&lt;&gt;2)*$J$88+($Q$88&lt;&gt;2)*$Q$88+($X$88&lt;&gt;2)*$X$88+($AE$88&lt;&gt;2)*$AE$88)/(($C$88&lt;&gt;2)+($J$88&lt;&gt;2)+($Q$88&lt;&gt;2)+($X$88&lt;&gt;2)+($AE$88&lt;&gt;2))&gt;=0.5,1,0))</f>
        <v/>
      </c>
      <c r="AM88" s="8">
        <f>IF(($D$88&lt;&gt;2)+($K$88&lt;&gt;2)+($R$88&lt;&gt;2)+($Y$88&lt;&gt;2)+($AF$88&lt;&gt;2)=0,2,IF((($D$88&lt;&gt;2)*$D$88+($K$88&lt;&gt;2)*$K$88+($R$88&lt;&gt;2)*$R$88+($Y$88&lt;&gt;2)*$Y$88+($AF$88&lt;&gt;2)*$AF$88)/(($D$88&lt;&gt;2)+($K$88&lt;&gt;2)+($R$88&lt;&gt;2)+($Y$88&lt;&gt;2)+($AF$88&lt;&gt;2))&gt;=0.5,1,0))</f>
        <v/>
      </c>
      <c r="AN88" s="8">
        <f>IF(($E$88&lt;&gt;2)+($L$88&lt;&gt;2)+($S$88&lt;&gt;2)+($Z$88&lt;&gt;2)+($AG$88&lt;&gt;2)=0,2,IF((($E$88&lt;&gt;2)*$E$88+($L$88&lt;&gt;2)*$L$88+($S$88&lt;&gt;2)*$S$88+($Z$88&lt;&gt;2)*$Z$88+($AG$88&lt;&gt;2)*$AG$88)/(($E$88&lt;&gt;2)+($L$88&lt;&gt;2)+($S$88&lt;&gt;2)+($Z$88&lt;&gt;2)+($AG$88&lt;&gt;2))&gt;=0.5,1,0))</f>
        <v/>
      </c>
      <c r="AO88" s="8">
        <f>IF(($F$88&lt;&gt;2)+($M$88&lt;&gt;2)+($T$88&lt;&gt;2)+($AA$88&lt;&gt;2)+($AH$88&lt;&gt;2)=0,2,IF((($F$88&lt;&gt;2)*$F$88+($M$88&lt;&gt;2)*$M$88+($T$88&lt;&gt;2)*$T$88+($AA$88&lt;&gt;2)*$AA$88+($AH$88&lt;&gt;2)*$AH$88)/(($F$88&lt;&gt;2)+($M$88&lt;&gt;2)+($T$88&lt;&gt;2)+($AA$88&lt;&gt;2)+($AH$88&lt;&gt;2))&gt;=0.5,1,0))</f>
        <v/>
      </c>
      <c r="AP88" s="8">
        <f>IF(($G$88&lt;&gt;2)+($N$88&lt;&gt;2)+($U$88&lt;&gt;2)+($AB$88&lt;&gt;2)+($AI$88&lt;&gt;2)=0,2,IF((($G$88&lt;&gt;2)*$G$88+($N$88&lt;&gt;2)*$N$88+($U$88&lt;&gt;2)*$U$88+($AB$88&lt;&gt;2)*$AB$88+($AI$88&lt;&gt;2)*$AI$88)/(($G$88&lt;&gt;2)+($N$88&lt;&gt;2)+($U$88&lt;&gt;2)+($AB$88&lt;&gt;2)+($AI$88&lt;&gt;2))&gt;=0.5,1,0))</f>
        <v/>
      </c>
      <c r="AR88" s="16">
        <f>INDEX('Ground truth'!$B$3:$G$8,MATCH($AK$79,'Ground truth'!$A$3:$A$8,0),MATCH($AK$74,'Ground truth'!$B$2:$G$2,0))</f>
        <v/>
      </c>
      <c r="AS88" s="16">
        <f>INDEX('Ground truth'!$B$3:$G$8,MATCH($AK$79,'Ground truth'!$A$3:$A$8,0),MATCH($AK$75,'Ground truth'!$B$2:$G$2,0))</f>
        <v/>
      </c>
      <c r="AT88" s="16">
        <f>INDEX('Ground truth'!$B$3:$G$8,MATCH($AK$79,'Ground truth'!$A$3:$A$8,0),MATCH($AK$76,'Ground truth'!$B$2:$G$2,0))</f>
        <v/>
      </c>
      <c r="AU88" s="16">
        <f>INDEX('Ground truth'!$B$3:$G$8,MATCH($AK$79,'Ground truth'!$A$3:$A$8,0),MATCH($AK$77,'Ground truth'!$B$2:$G$2,0))</f>
        <v/>
      </c>
      <c r="AV88" s="16">
        <f>INDEX('Ground truth'!$B$3:$G$8,MATCH($AK$79,'Ground truth'!$A$3:$A$8,0),MATCH($AK$78,'Ground truth'!$B$2:$G$2,0))</f>
        <v/>
      </c>
      <c r="AW88" s="16">
        <f>INDEX('Ground truth'!$B$3:$G$8,MATCH($AK$79,'Ground truth'!$A$3:$A$8,0),MATCH($AK$79,'Ground truth'!$B$2:$G$2,0))</f>
        <v/>
      </c>
      <c r="AY88" s="19" t="n">
        <v>1</v>
      </c>
      <c r="AZ88" s="19">
        <f>LARGE($AY$83:$AY$88,6)</f>
        <v/>
      </c>
    </row>
    <row r="90">
      <c r="A90" s="17" t="inlineStr">
        <is>
          <t>metrics — confident-only (unsure excluded from denominators)</t>
        </is>
      </c>
      <c r="B90" s="10" t="inlineStr">
        <is>
          <t>run 1</t>
        </is>
      </c>
      <c r="C90" s="10" t="inlineStr">
        <is>
          <t>run 2</t>
        </is>
      </c>
      <c r="D90" s="10" t="inlineStr">
        <is>
          <t>run 3</t>
        </is>
      </c>
      <c r="E90" s="10" t="inlineStr">
        <is>
          <t>run 4</t>
        </is>
      </c>
      <c r="F90" s="10" t="inlineStr">
        <is>
          <t>run 5</t>
        </is>
      </c>
      <c r="G90" s="10" t="inlineStr">
        <is>
          <t>avg-matrix</t>
        </is>
      </c>
      <c r="H90" s="10" t="inlineStr">
        <is>
          <t>mean</t>
        </is>
      </c>
      <c r="I90" s="10" t="inlineStr">
        <is>
          <t>std (pop.)</t>
        </is>
      </c>
      <c r="J90" s="17" t="inlineStr">
        <is>
          <t>notes</t>
        </is>
      </c>
    </row>
    <row r="91">
      <c r="A91" s="7" t="inlineStr">
        <is>
          <t>TP</t>
        </is>
      </c>
      <c r="B91" s="7">
        <f>SUMPRODUCT(($B$83:$G$88=1)*($AR$83:$AW$88=1))</f>
        <v/>
      </c>
      <c r="C91" s="7">
        <f>SUMPRODUCT(($I$83:$N$88=1)*($AR$83:$AW$88=1))</f>
        <v/>
      </c>
      <c r="D91" s="7">
        <f>SUMPRODUCT(($P$83:$U$88=1)*($AR$83:$AW$88=1))</f>
        <v/>
      </c>
      <c r="E91" s="7">
        <f>SUMPRODUCT(($W$83:$AB$88=1)*($AR$83:$AW$88=1))</f>
        <v/>
      </c>
      <c r="F91" s="7">
        <f>SUMPRODUCT(($AD$83:$AI$88=1)*($AR$83:$AW$88=1))</f>
        <v/>
      </c>
      <c r="G91" s="7">
        <f>SUMPRODUCT(($AK$83:$AP$88=1)*($AR$83:$AW$88=1))</f>
        <v/>
      </c>
      <c r="H91" s="12">
        <f>AVERAGE($B$91:$F$91)</f>
        <v/>
      </c>
      <c r="I91" s="12">
        <f>STDEV.P($B$91:$F$91)</f>
        <v/>
      </c>
    </row>
    <row r="92">
      <c r="A92" s="7" t="inlineStr">
        <is>
          <t>TN</t>
        </is>
      </c>
      <c r="B92" s="7">
        <f>SUMPRODUCT(($B$83:$G$88=0)*($AR$83:$AW$88=0))</f>
        <v/>
      </c>
      <c r="C92" s="7">
        <f>SUMPRODUCT(($I$83:$N$88=0)*($AR$83:$AW$88=0))</f>
        <v/>
      </c>
      <c r="D92" s="7">
        <f>SUMPRODUCT(($P$83:$U$88=0)*($AR$83:$AW$88=0))</f>
        <v/>
      </c>
      <c r="E92" s="7">
        <f>SUMPRODUCT(($W$83:$AB$88=0)*($AR$83:$AW$88=0))</f>
        <v/>
      </c>
      <c r="F92" s="7">
        <f>SUMPRODUCT(($AD$83:$AI$88=0)*($AR$83:$AW$88=0))</f>
        <v/>
      </c>
      <c r="G92" s="7">
        <f>SUMPRODUCT(($AK$83:$AP$88=0)*($AR$83:$AW$88=0))</f>
        <v/>
      </c>
      <c r="H92" s="12">
        <f>AVERAGE($B$92:$F$92)</f>
        <v/>
      </c>
      <c r="I92" s="12">
        <f>STDEV.P($B$92:$F$92)</f>
        <v/>
      </c>
    </row>
    <row r="93">
      <c r="A93" s="7" t="inlineStr">
        <is>
          <t>FP</t>
        </is>
      </c>
      <c r="B93" s="7">
        <f>SUMPRODUCT(($B$83:$G$88=1)*($AR$83:$AW$88=0))</f>
        <v/>
      </c>
      <c r="C93" s="7">
        <f>SUMPRODUCT(($I$83:$N$88=1)*($AR$83:$AW$88=0))</f>
        <v/>
      </c>
      <c r="D93" s="7">
        <f>SUMPRODUCT(($P$83:$U$88=1)*($AR$83:$AW$88=0))</f>
        <v/>
      </c>
      <c r="E93" s="7">
        <f>SUMPRODUCT(($W$83:$AB$88=1)*($AR$83:$AW$88=0))</f>
        <v/>
      </c>
      <c r="F93" s="7">
        <f>SUMPRODUCT(($AD$83:$AI$88=1)*($AR$83:$AW$88=0))</f>
        <v/>
      </c>
      <c r="G93" s="7">
        <f>SUMPRODUCT(($AK$83:$AP$88=1)*($AR$83:$AW$88=0))</f>
        <v/>
      </c>
      <c r="H93" s="12">
        <f>AVERAGE($B$93:$F$93)</f>
        <v/>
      </c>
      <c r="I93" s="12">
        <f>STDEV.P($B$93:$F$93)</f>
        <v/>
      </c>
    </row>
    <row r="94">
      <c r="A94" s="7" t="inlineStr">
        <is>
          <t>FN</t>
        </is>
      </c>
      <c r="B94" s="7">
        <f>SUMPRODUCT(($B$83:$G$88=0)*($AR$83:$AW$88=1))</f>
        <v/>
      </c>
      <c r="C94" s="7">
        <f>SUMPRODUCT(($I$83:$N$88=0)*($AR$83:$AW$88=1))</f>
        <v/>
      </c>
      <c r="D94" s="7">
        <f>SUMPRODUCT(($P$83:$U$88=0)*($AR$83:$AW$88=1))</f>
        <v/>
      </c>
      <c r="E94" s="7">
        <f>SUMPRODUCT(($W$83:$AB$88=0)*($AR$83:$AW$88=1))</f>
        <v/>
      </c>
      <c r="F94" s="7">
        <f>SUMPRODUCT(($AD$83:$AI$88=0)*($AR$83:$AW$88=1))</f>
        <v/>
      </c>
      <c r="G94" s="7">
        <f>SUMPRODUCT(($AK$83:$AP$88=0)*($AR$83:$AW$88=1))</f>
        <v/>
      </c>
      <c r="H94" s="12">
        <f>AVERAGE($B$94:$F$94)</f>
        <v/>
      </c>
      <c r="I94" s="12">
        <f>STDEV.P($B$94:$F$94)</f>
        <v/>
      </c>
    </row>
    <row r="95">
      <c r="A95" s="4" t="inlineStr">
        <is>
          <t>Precision</t>
        </is>
      </c>
      <c r="B95" s="12">
        <f>IFERROR($B$91/($B$91+$B$93),0)</f>
        <v/>
      </c>
      <c r="C95" s="12">
        <f>IFERROR($C$91/($C$91+$C$93),0)</f>
        <v/>
      </c>
      <c r="D95" s="12">
        <f>IFERROR($D$91/($D$91+$D$93),0)</f>
        <v/>
      </c>
      <c r="E95" s="12">
        <f>IFERROR($E$91/($E$91+$E$93),0)</f>
        <v/>
      </c>
      <c r="F95" s="12">
        <f>IFERROR($F$91/($F$91+$F$93),0)</f>
        <v/>
      </c>
      <c r="G95" s="12">
        <f>IFERROR($G$91/($G$91+$G$93),0)</f>
        <v/>
      </c>
      <c r="H95" s="18">
        <f>AVERAGE($B$95:$F$95)</f>
        <v/>
      </c>
      <c r="I95" s="18">
        <f>STDEV.P($B$95:$F$95)</f>
        <v/>
      </c>
    </row>
    <row r="96">
      <c r="A96" s="4" t="inlineStr">
        <is>
          <t>Recall</t>
        </is>
      </c>
      <c r="B96" s="12">
        <f>IFERROR($B$91/($B$91+$B$94),0)</f>
        <v/>
      </c>
      <c r="C96" s="12">
        <f>IFERROR($C$91/($C$91+$C$94),0)</f>
        <v/>
      </c>
      <c r="D96" s="12">
        <f>IFERROR($D$91/($D$91+$D$94),0)</f>
        <v/>
      </c>
      <c r="E96" s="12">
        <f>IFERROR($E$91/($E$91+$E$94),0)</f>
        <v/>
      </c>
      <c r="F96" s="12">
        <f>IFERROR($F$91/($F$91+$F$94),0)</f>
        <v/>
      </c>
      <c r="G96" s="12">
        <f>IFERROR($G$91/($G$91+$G$94),0)</f>
        <v/>
      </c>
      <c r="H96" s="18">
        <f>AVERAGE($B$96:$F$96)</f>
        <v/>
      </c>
      <c r="I96" s="18">
        <f>STDEV.P($B$96:$F$96)</f>
        <v/>
      </c>
    </row>
    <row r="97">
      <c r="A97" s="4" t="inlineStr">
        <is>
          <t>F1</t>
        </is>
      </c>
      <c r="B97" s="12">
        <f>IFERROR(2*$B$95*$B$96/($B$95+$B$96),0)</f>
        <v/>
      </c>
      <c r="C97" s="12">
        <f>IFERROR(2*$C$95*$C$96/($C$95+$C$96),0)</f>
        <v/>
      </c>
      <c r="D97" s="12">
        <f>IFERROR(2*$D$95*$D$96/($D$95+$D$96),0)</f>
        <v/>
      </c>
      <c r="E97" s="12">
        <f>IFERROR(2*$E$95*$E$96/($E$95+$E$96),0)</f>
        <v/>
      </c>
      <c r="F97" s="12">
        <f>IFERROR(2*$F$95*$F$96/($F$95+$F$96),0)</f>
        <v/>
      </c>
      <c r="G97" s="12">
        <f>IFERROR(2*$G$95*$G$96/($G$95+$G$96),0)</f>
        <v/>
      </c>
      <c r="H97" s="18">
        <f>AVERAGE($B$97:$F$97)</f>
        <v/>
      </c>
      <c r="I97" s="18">
        <f>STDEV.P($B$97:$F$97)</f>
        <v/>
      </c>
    </row>
    <row r="98">
      <c r="A98" s="4" t="inlineStr">
        <is>
          <t>Accuracy</t>
        </is>
      </c>
      <c r="B98" s="12">
        <f>IFERROR(($B$91+$B$92)/($B$91+$B$92+$B$93+$B$94),0)</f>
        <v/>
      </c>
      <c r="C98" s="12">
        <f>IFERROR(($C$91+$C$92)/($C$91+$C$92+$C$93+$C$94),0)</f>
        <v/>
      </c>
      <c r="D98" s="12">
        <f>IFERROR(($D$91+$D$92)/($D$91+$D$92+$D$93+$D$94),0)</f>
        <v/>
      </c>
      <c r="E98" s="12">
        <f>IFERROR(($E$91+$E$92)/($E$91+$E$92+$E$93+$E$94),0)</f>
        <v/>
      </c>
      <c r="F98" s="12">
        <f>IFERROR(($F$91+$F$92)/($F$91+$F$92+$F$93+$F$94),0)</f>
        <v/>
      </c>
      <c r="G98" s="12">
        <f>IFERROR(($G$91+$G$92)/($G$91+$G$92+$G$93+$G$94),0)</f>
        <v/>
      </c>
      <c r="H98" s="18">
        <f>AVERAGE($B$98:$F$98)</f>
        <v/>
      </c>
      <c r="I98" s="18">
        <f>STDEV.P($B$98:$F$98)</f>
        <v/>
      </c>
    </row>
    <row r="99">
      <c r="A99" s="4" t="inlineStr">
        <is>
          <t>Edit distance</t>
        </is>
      </c>
      <c r="B99" s="12">
        <f>SUMPRODUCT(ABS($AR$83:$AW$88-$B$83:$G$88))</f>
        <v/>
      </c>
      <c r="C99" s="12">
        <f>SUMPRODUCT(ABS($AR$83:$AW$88-$I$83:$N$88))</f>
        <v/>
      </c>
      <c r="D99" s="12">
        <f>SUMPRODUCT(ABS($AR$83:$AW$88-$P$83:$U$88))</f>
        <v/>
      </c>
      <c r="E99" s="12">
        <f>SUMPRODUCT(ABS($AR$83:$AW$88-$W$83:$AB$88))</f>
        <v/>
      </c>
      <c r="F99" s="12">
        <f>SUMPRODUCT(ABS($AR$83:$AW$88-$AD$83:$AI$88))</f>
        <v/>
      </c>
      <c r="G99" s="12">
        <f>SUMPRODUCT(ABS($AR$83:$AW$88-$AK$83:$AP$88))</f>
        <v/>
      </c>
      <c r="H99" s="18">
        <f>AVERAGE($B$99:$F$99)</f>
        <v/>
      </c>
      <c r="I99" s="18">
        <f>STDEV.P($B$99:$F$99)</f>
        <v/>
      </c>
    </row>
    <row r="100">
      <c r="A100" s="4" t="inlineStr">
        <is>
          <t>Spectral distance</t>
        </is>
      </c>
      <c r="B100" s="12">
        <f>SQRT(SUMPRODUCT(($AZ$83:$AZ$88-$B$110:$B$115)^2))</f>
        <v/>
      </c>
      <c r="C100" s="12">
        <f>SQRT(SUMPRODUCT(($AZ$83:$AZ$88-$C$110:$C$115)^2))</f>
        <v/>
      </c>
      <c r="D100" s="12">
        <f>SQRT(SUMPRODUCT(($AZ$83:$AZ$88-$D$110:$D$115)^2))</f>
        <v/>
      </c>
      <c r="E100" s="12">
        <f>SQRT(SUMPRODUCT(($AZ$83:$AZ$88-$E$110:$E$115)^2))</f>
        <v/>
      </c>
      <c r="F100" s="12">
        <f>SQRT(SUMPRODUCT(($AZ$83:$AZ$88-$F$110:$F$115)^2))</f>
        <v/>
      </c>
      <c r="G100" s="12">
        <f>SQRT(SUMPRODUCT(($AZ$83:$AZ$88-$G$110:$G$115)^2))</f>
        <v/>
      </c>
      <c r="H100" s="18">
        <f>AVERAGE($B$100:$F$100)</f>
        <v/>
      </c>
      <c r="I100" s="18">
        <f>STDEV.P($B$100:$F$100)</f>
        <v/>
      </c>
    </row>
    <row r="101">
      <c r="A101" s="4" t="inlineStr">
        <is>
          <t>Unsure cells</t>
        </is>
      </c>
      <c r="B101" s="7">
        <f>COUNTIF($B$83:$G$88,2)</f>
        <v/>
      </c>
      <c r="C101" s="7">
        <f>COUNTIF($I$83:$N$88,2)</f>
        <v/>
      </c>
      <c r="D101" s="7">
        <f>COUNTIF($P$83:$U$88,2)</f>
        <v/>
      </c>
      <c r="E101" s="7">
        <f>COUNTIF($W$83:$AB$88,2)</f>
        <v/>
      </c>
      <c r="F101" s="7">
        <f>COUNTIF($AD$83:$AI$88,2)</f>
        <v/>
      </c>
      <c r="G101" s="7">
        <f>COUNTIF($AK$83:$AP$88,2)</f>
        <v/>
      </c>
      <c r="H101" s="12">
        <f>AVERAGE($B$101:$F$101)</f>
        <v/>
      </c>
      <c r="I101" s="12">
        <f>STDEV.P($B$101:$F$101)</f>
        <v/>
      </c>
    </row>
    <row r="102">
      <c r="A102" s="3" t="inlineStr">
        <is>
          <t>eigenvalues (real part, numpy order; pasted)</t>
        </is>
      </c>
    </row>
    <row r="103">
      <c r="A103" s="3" t="inlineStr">
        <is>
          <t xml:space="preserve">  λ1</t>
        </is>
      </c>
      <c r="B103" s="19" t="n">
        <v>5.067786471505004</v>
      </c>
      <c r="C103" s="19" t="n">
        <v>4.88868405615826</v>
      </c>
      <c r="D103" s="19" t="n">
        <v>5.067786471505004</v>
      </c>
      <c r="E103" s="19" t="n">
        <v>4.778457118258385</v>
      </c>
      <c r="F103" s="19" t="n">
        <v>4.88868405615826</v>
      </c>
      <c r="G103" s="19" t="n">
        <v>5.067786471505004</v>
      </c>
    </row>
    <row r="104">
      <c r="A104" s="3" t="inlineStr">
        <is>
          <t xml:space="preserve">  λ2</t>
        </is>
      </c>
      <c r="B104" s="19" t="n">
        <v>-1.184770868946174</v>
      </c>
      <c r="C104" s="19" t="n">
        <v>-1.276637346468507</v>
      </c>
      <c r="D104" s="19" t="n">
        <v>-1.184770868946174</v>
      </c>
      <c r="E104" s="19" t="n">
        <v>1.71083145355169</v>
      </c>
      <c r="F104" s="19" t="n">
        <v>-1.276637346468507</v>
      </c>
      <c r="G104" s="19" t="n">
        <v>-1.184770868946174</v>
      </c>
    </row>
    <row r="105">
      <c r="A105" s="3" t="inlineStr">
        <is>
          <t xml:space="preserve">  λ3</t>
        </is>
      </c>
      <c r="B105" s="19" t="n">
        <v>1.361620829533842</v>
      </c>
      <c r="C105" s="19" t="n">
        <v>-0.2508330933480843</v>
      </c>
      <c r="D105" s="19" t="n">
        <v>1.361620829533842</v>
      </c>
      <c r="E105" s="19" t="n">
        <v>-2.416274161078891e-17</v>
      </c>
      <c r="F105" s="19" t="n">
        <v>-0.2508330933480843</v>
      </c>
      <c r="G105" s="19" t="n">
        <v>1.361620829533842</v>
      </c>
    </row>
    <row r="106">
      <c r="A106" s="3" t="inlineStr">
        <is>
          <t xml:space="preserve">  λ4</t>
        </is>
      </c>
      <c r="B106" s="19" t="n">
        <v>-1.046632072843354e-17</v>
      </c>
      <c r="C106" s="19" t="n">
        <v>0.6387863836583287</v>
      </c>
      <c r="D106" s="19" t="n">
        <v>-1.046632072843354e-17</v>
      </c>
      <c r="E106" s="19" t="n">
        <v>-0.4892885718100787</v>
      </c>
      <c r="F106" s="19" t="n">
        <v>0.6387863836583287</v>
      </c>
      <c r="G106" s="19" t="n">
        <v>-1.046632072843354e-17</v>
      </c>
    </row>
    <row r="107">
      <c r="A107" s="3" t="inlineStr">
        <is>
          <t xml:space="preserve">  λ5</t>
        </is>
      </c>
      <c r="B107" s="19" t="n">
        <v>-0.2446364320926656</v>
      </c>
      <c r="C107" s="19" t="n">
        <v>0.9999999999999998</v>
      </c>
      <c r="D107" s="19" t="n">
        <v>-0.2446364320926656</v>
      </c>
      <c r="E107" s="19" t="n">
        <v>0.9999999999999999</v>
      </c>
      <c r="F107" s="19" t="n">
        <v>0.9999999999999998</v>
      </c>
      <c r="G107" s="19" t="n">
        <v>-0.2446364320926656</v>
      </c>
    </row>
    <row r="108">
      <c r="A108" s="3" t="inlineStr">
        <is>
          <t xml:space="preserve">  λ6</t>
        </is>
      </c>
      <c r="B108" s="19" t="n">
        <v>0.9999999999999999</v>
      </c>
      <c r="C108" s="19" t="n">
        <v>0.9999999999999999</v>
      </c>
      <c r="D108" s="19" t="n">
        <v>0.9999999999999999</v>
      </c>
      <c r="E108" s="19" t="n">
        <v>-1</v>
      </c>
      <c r="F108" s="19" t="n">
        <v>0.9999999999999999</v>
      </c>
      <c r="G108" s="19" t="n">
        <v>0.9999999999999999</v>
      </c>
    </row>
    <row r="109">
      <c r="A109" s="3" t="inlineStr">
        <is>
          <t>eigenvalues sorted desc (LARGE)</t>
        </is>
      </c>
    </row>
    <row r="110">
      <c r="A110" s="3" t="inlineStr">
        <is>
          <t xml:space="preserve">  λ(1)</t>
        </is>
      </c>
      <c r="B110" s="19">
        <f>LARGE($B$103:$B$108,1)</f>
        <v/>
      </c>
      <c r="C110" s="19">
        <f>LARGE($C$103:$C$108,1)</f>
        <v/>
      </c>
      <c r="D110" s="19">
        <f>LARGE($D$103:$D$108,1)</f>
        <v/>
      </c>
      <c r="E110" s="19">
        <f>LARGE($E$103:$E$108,1)</f>
        <v/>
      </c>
      <c r="F110" s="19">
        <f>LARGE($F$103:$F$108,1)</f>
        <v/>
      </c>
      <c r="G110" s="19">
        <f>LARGE($G$103:$G$108,1)</f>
        <v/>
      </c>
    </row>
    <row r="111">
      <c r="A111" s="3" t="inlineStr">
        <is>
          <t xml:space="preserve">  λ(2)</t>
        </is>
      </c>
      <c r="B111" s="19">
        <f>LARGE($B$103:$B$108,2)</f>
        <v/>
      </c>
      <c r="C111" s="19">
        <f>LARGE($C$103:$C$108,2)</f>
        <v/>
      </c>
      <c r="D111" s="19">
        <f>LARGE($D$103:$D$108,2)</f>
        <v/>
      </c>
      <c r="E111" s="19">
        <f>LARGE($E$103:$E$108,2)</f>
        <v/>
      </c>
      <c r="F111" s="19">
        <f>LARGE($F$103:$F$108,2)</f>
        <v/>
      </c>
      <c r="G111" s="19">
        <f>LARGE($G$103:$G$108,2)</f>
        <v/>
      </c>
    </row>
    <row r="112">
      <c r="A112" s="3" t="inlineStr">
        <is>
          <t xml:space="preserve">  λ(3)</t>
        </is>
      </c>
      <c r="B112" s="19">
        <f>LARGE($B$103:$B$108,3)</f>
        <v/>
      </c>
      <c r="C112" s="19">
        <f>LARGE($C$103:$C$108,3)</f>
        <v/>
      </c>
      <c r="D112" s="19">
        <f>LARGE($D$103:$D$108,3)</f>
        <v/>
      </c>
      <c r="E112" s="19">
        <f>LARGE($E$103:$E$108,3)</f>
        <v/>
      </c>
      <c r="F112" s="19">
        <f>LARGE($F$103:$F$108,3)</f>
        <v/>
      </c>
      <c r="G112" s="19">
        <f>LARGE($G$103:$G$108,3)</f>
        <v/>
      </c>
    </row>
    <row r="113">
      <c r="A113" s="3" t="inlineStr">
        <is>
          <t xml:space="preserve">  λ(4)</t>
        </is>
      </c>
      <c r="B113" s="19">
        <f>LARGE($B$103:$B$108,4)</f>
        <v/>
      </c>
      <c r="C113" s="19">
        <f>LARGE($C$103:$C$108,4)</f>
        <v/>
      </c>
      <c r="D113" s="19">
        <f>LARGE($D$103:$D$108,4)</f>
        <v/>
      </c>
      <c r="E113" s="19">
        <f>LARGE($E$103:$E$108,4)</f>
        <v/>
      </c>
      <c r="F113" s="19">
        <f>LARGE($F$103:$F$108,4)</f>
        <v/>
      </c>
      <c r="G113" s="19">
        <f>LARGE($G$103:$G$108,4)</f>
        <v/>
      </c>
    </row>
    <row r="114">
      <c r="A114" s="3" t="inlineStr">
        <is>
          <t xml:space="preserve">  λ(5)</t>
        </is>
      </c>
      <c r="B114" s="19">
        <f>LARGE($B$103:$B$108,5)</f>
        <v/>
      </c>
      <c r="C114" s="19">
        <f>LARGE($C$103:$C$108,5)</f>
        <v/>
      </c>
      <c r="D114" s="19">
        <f>LARGE($D$103:$D$108,5)</f>
        <v/>
      </c>
      <c r="E114" s="19">
        <f>LARGE($E$103:$E$108,5)</f>
        <v/>
      </c>
      <c r="F114" s="19">
        <f>LARGE($F$103:$F$108,5)</f>
        <v/>
      </c>
      <c r="G114" s="19">
        <f>LARGE($G$103:$G$108,5)</f>
        <v/>
      </c>
    </row>
    <row r="115">
      <c r="A115" s="3" t="inlineStr">
        <is>
          <t xml:space="preserve">  λ(6)</t>
        </is>
      </c>
      <c r="B115" s="19">
        <f>LARGE($B$103:$B$108,6)</f>
        <v/>
      </c>
      <c r="C115" s="19">
        <f>LARGE($C$103:$C$108,6)</f>
        <v/>
      </c>
      <c r="D115" s="19">
        <f>LARGE($D$103:$D$108,6)</f>
        <v/>
      </c>
      <c r="E115" s="19">
        <f>LARGE($E$103:$E$108,6)</f>
        <v/>
      </c>
      <c r="F115" s="19">
        <f>LARGE($F$103:$F$108,6)</f>
        <v/>
      </c>
      <c r="G115" s="19">
        <f>LARGE($G$103:$G$108,6)</f>
        <v/>
      </c>
    </row>
    <row r="116">
      <c r="A116" s="3" t="inlineStr">
        <is>
          <t>check: Σeig − trace (→0)</t>
        </is>
      </c>
      <c r="B116" s="3">
        <f>ROUND(SUM($B$103:$B$108)-($B$83+$C$84+$D$85+$E$86+$F$87+$G$88),6)</f>
        <v/>
      </c>
      <c r="C116" s="3">
        <f>ROUND(SUM($C$103:$C$108)-($I$83+$J$84+$K$85+$L$86+$M$87+$N$88),6)</f>
        <v/>
      </c>
      <c r="D116" s="3">
        <f>ROUND(SUM($D$103:$D$108)-($P$83+$Q$84+$R$85+$S$86+$T$87+$U$88),6)</f>
        <v/>
      </c>
      <c r="E116" s="3">
        <f>ROUND(SUM($E$103:$E$108)-($W$83+$X$84+$Y$85+$Z$86+$AA$87+$AB$88),6)</f>
        <v/>
      </c>
      <c r="F116" s="3">
        <f>ROUND(SUM($F$103:$F$108)-($AD$83+$AE$84+$AF$85+$AG$86+$AH$87+$AI$88),6)</f>
        <v/>
      </c>
      <c r="G116" s="3">
        <f>ROUND(SUM($G$103:$G$108)-($AK$83+$AL$84+$AM$85+$AN$86+$AO$87+$AP$88),6)</f>
        <v/>
      </c>
    </row>
    <row r="117">
      <c r="A117" s="3" t="inlineStr">
        <is>
          <t>check: Πeig − det (→0)</t>
        </is>
      </c>
      <c r="B117" s="3">
        <f>ROUND(MDETERM($B$83:$G$88)-PRODUCT($B$103:$B$108),6)</f>
        <v/>
      </c>
      <c r="C117" s="3">
        <f>ROUND(MDETERM($I$83:$N$88)-PRODUCT($C$103:$C$108),6)</f>
        <v/>
      </c>
      <c r="D117" s="3">
        <f>ROUND(MDETERM($P$83:$U$88)-PRODUCT($D$103:$D$108),6)</f>
        <v/>
      </c>
      <c r="E117" s="3">
        <f>ROUND(MDETERM($W$83:$AB$88)-PRODUCT($E$103:$E$108),6)</f>
        <v/>
      </c>
      <c r="F117" s="3">
        <f>ROUND(MDETERM($AD$83:$AI$88)-PRODUCT($F$103:$F$108),6)</f>
        <v/>
      </c>
      <c r="G117" s="3">
        <f>ROUND(MDETERM($AK$83:$AP$88)-PRODUCT($G$103:$G$108),6)</f>
        <v/>
      </c>
    </row>
    <row r="118">
      <c r="A118" s="3" t="inlineStr">
        <is>
          <t>complex eigenvalues?</t>
        </is>
      </c>
      <c r="B118" s="3" t="inlineStr"/>
      <c r="C118" s="3" t="inlineStr"/>
      <c r="D118" s="3" t="inlineStr"/>
      <c r="E118" s="3" t="inlineStr"/>
      <c r="F118" s="3" t="inlineStr"/>
      <c r="G118" s="3" t="inlineStr"/>
    </row>
    <row r="119">
      <c r="A119" s="3" t="inlineStr">
        <is>
          <t>check: det(M − λᵢI) per sorted λ (→0)</t>
        </is>
      </c>
    </row>
    <row r="120">
      <c r="A120" s="3" t="inlineStr">
        <is>
          <t xml:space="preserve">  det(M − λ(1)I)</t>
        </is>
      </c>
      <c r="B120" s="3">
        <f t="array" ref="B120">ROUND(MDETERM($B$83:$G$88-$B$110*MUNIT(6)),6)</f>
        <v/>
      </c>
      <c r="C120" s="3">
        <f t="array" ref="C120">ROUND(MDETERM($I$83:$N$88-$C$110*MUNIT(6)),6)</f>
        <v/>
      </c>
      <c r="D120" s="3">
        <f t="array" ref="D120">ROUND(MDETERM($P$83:$U$88-$D$110*MUNIT(6)),6)</f>
        <v/>
      </c>
      <c r="E120" s="3">
        <f t="array" ref="E120">ROUND(MDETERM($W$83:$AB$88-$E$110*MUNIT(6)),6)</f>
        <v/>
      </c>
      <c r="F120" s="3">
        <f t="array" ref="F120">ROUND(MDETERM($AD$83:$AI$88-$F$110*MUNIT(6)),6)</f>
        <v/>
      </c>
      <c r="G120" s="3">
        <f t="array" ref="G120">ROUND(MDETERM($AK$83:$AP$88-$G$110*MUNIT(6)),6)</f>
        <v/>
      </c>
    </row>
    <row r="121">
      <c r="A121" s="3" t="inlineStr">
        <is>
          <t xml:space="preserve">  det(M − λ(2)I)</t>
        </is>
      </c>
      <c r="B121" s="3">
        <f t="array" ref="B121">ROUND(MDETERM($B$83:$G$88-$B$111*MUNIT(6)),6)</f>
        <v/>
      </c>
      <c r="C121" s="3">
        <f t="array" ref="C121">ROUND(MDETERM($I$83:$N$88-$C$111*MUNIT(6)),6)</f>
        <v/>
      </c>
      <c r="D121" s="3">
        <f t="array" ref="D121">ROUND(MDETERM($P$83:$U$88-$D$111*MUNIT(6)),6)</f>
        <v/>
      </c>
      <c r="E121" s="3">
        <f t="array" ref="E121">ROUND(MDETERM($W$83:$AB$88-$E$111*MUNIT(6)),6)</f>
        <v/>
      </c>
      <c r="F121" s="3">
        <f t="array" ref="F121">ROUND(MDETERM($AD$83:$AI$88-$F$111*MUNIT(6)),6)</f>
        <v/>
      </c>
      <c r="G121" s="3">
        <f t="array" ref="G121">ROUND(MDETERM($AK$83:$AP$88-$G$111*MUNIT(6)),6)</f>
        <v/>
      </c>
    </row>
    <row r="122">
      <c r="A122" s="3" t="inlineStr">
        <is>
          <t xml:space="preserve">  det(M − λ(3)I)</t>
        </is>
      </c>
      <c r="B122" s="3">
        <f t="array" ref="B122">ROUND(MDETERM($B$83:$G$88-$B$112*MUNIT(6)),6)</f>
        <v/>
      </c>
      <c r="C122" s="3">
        <f t="array" ref="C122">ROUND(MDETERM($I$83:$N$88-$C$112*MUNIT(6)),6)</f>
        <v/>
      </c>
      <c r="D122" s="3">
        <f t="array" ref="D122">ROUND(MDETERM($P$83:$U$88-$D$112*MUNIT(6)),6)</f>
        <v/>
      </c>
      <c r="E122" s="3">
        <f t="array" ref="E122">ROUND(MDETERM($W$83:$AB$88-$E$112*MUNIT(6)),6)</f>
        <v/>
      </c>
      <c r="F122" s="3">
        <f t="array" ref="F122">ROUND(MDETERM($AD$83:$AI$88-$F$112*MUNIT(6)),6)</f>
        <v/>
      </c>
      <c r="G122" s="3">
        <f t="array" ref="G122">ROUND(MDETERM($AK$83:$AP$88-$G$112*MUNIT(6)),6)</f>
        <v/>
      </c>
    </row>
    <row r="123">
      <c r="A123" s="3" t="inlineStr">
        <is>
          <t xml:space="preserve">  det(M − λ(4)I)</t>
        </is>
      </c>
      <c r="B123" s="3">
        <f t="array" ref="B123">ROUND(MDETERM($B$83:$G$88-$B$113*MUNIT(6)),6)</f>
        <v/>
      </c>
      <c r="C123" s="3">
        <f t="array" ref="C123">ROUND(MDETERM($I$83:$N$88-$C$113*MUNIT(6)),6)</f>
        <v/>
      </c>
      <c r="D123" s="3">
        <f t="array" ref="D123">ROUND(MDETERM($P$83:$U$88-$D$113*MUNIT(6)),6)</f>
        <v/>
      </c>
      <c r="E123" s="3">
        <f t="array" ref="E123">ROUND(MDETERM($W$83:$AB$88-$E$113*MUNIT(6)),6)</f>
        <v/>
      </c>
      <c r="F123" s="3">
        <f t="array" ref="F123">ROUND(MDETERM($AD$83:$AI$88-$F$113*MUNIT(6)),6)</f>
        <v/>
      </c>
      <c r="G123" s="3">
        <f t="array" ref="G123">ROUND(MDETERM($AK$83:$AP$88-$G$113*MUNIT(6)),6)</f>
        <v/>
      </c>
    </row>
    <row r="124">
      <c r="A124" s="3" t="inlineStr">
        <is>
          <t xml:space="preserve">  det(M − λ(5)I)</t>
        </is>
      </c>
      <c r="B124" s="3">
        <f t="array" ref="B124">ROUND(MDETERM($B$83:$G$88-$B$114*MUNIT(6)),6)</f>
        <v/>
      </c>
      <c r="C124" s="3">
        <f t="array" ref="C124">ROUND(MDETERM($I$83:$N$88-$C$114*MUNIT(6)),6)</f>
        <v/>
      </c>
      <c r="D124" s="3">
        <f t="array" ref="D124">ROUND(MDETERM($P$83:$U$88-$D$114*MUNIT(6)),6)</f>
        <v/>
      </c>
      <c r="E124" s="3">
        <f t="array" ref="E124">ROUND(MDETERM($W$83:$AB$88-$E$114*MUNIT(6)),6)</f>
        <v/>
      </c>
      <c r="F124" s="3">
        <f t="array" ref="F124">ROUND(MDETERM($AD$83:$AI$88-$F$114*MUNIT(6)),6)</f>
        <v/>
      </c>
      <c r="G124" s="3">
        <f t="array" ref="G124">ROUND(MDETERM($AK$83:$AP$88-$G$114*MUNIT(6)),6)</f>
        <v/>
      </c>
    </row>
    <row r="125">
      <c r="A125" s="3" t="inlineStr">
        <is>
          <t xml:space="preserve">  det(M − λ(6)I)</t>
        </is>
      </c>
      <c r="B125" s="3">
        <f t="array" ref="B125">ROUND(MDETERM($B$83:$G$88-$B$115*MUNIT(6)),6)</f>
        <v/>
      </c>
      <c r="C125" s="3">
        <f t="array" ref="C125">ROUND(MDETERM($I$83:$N$88-$C$115*MUNIT(6)),6)</f>
        <v/>
      </c>
      <c r="D125" s="3">
        <f t="array" ref="D125">ROUND(MDETERM($P$83:$U$88-$D$115*MUNIT(6)),6)</f>
        <v/>
      </c>
      <c r="E125" s="3">
        <f t="array" ref="E125">ROUND(MDETERM($W$83:$AB$88-$E$115*MUNIT(6)),6)</f>
        <v/>
      </c>
      <c r="F125" s="3">
        <f t="array" ref="F125">ROUND(MDETERM($AD$83:$AI$88-$F$115*MUNIT(6)),6)</f>
        <v/>
      </c>
      <c r="G125" s="3">
        <f t="array" ref="G125">ROUND(MDETERM($AK$83:$AP$88-$G$115*MUNIT(6)),6)</f>
        <v/>
      </c>
    </row>
    <row r="129" ht="16" customHeight="1">
      <c r="A129" s="14" t="inlineStr">
        <is>
          <t>LLM | gpt4o</t>
        </is>
      </c>
      <c r="B129" s="9" t="inlineStr">
        <is>
          <t>run 1 (raw, pasted)</t>
        </is>
      </c>
      <c r="I129" s="9" t="inlineStr">
        <is>
          <t>run 2 (raw, pasted)</t>
        </is>
      </c>
      <c r="P129" s="9" t="inlineStr">
        <is>
          <t>run 3 (raw, pasted)</t>
        </is>
      </c>
      <c r="W129" s="9" t="inlineStr">
        <is>
          <t>run 4 (raw, pasted)</t>
        </is>
      </c>
      <c r="AD129" s="9" t="inlineStr">
        <is>
          <t>run 5 (raw, pasted)</t>
        </is>
      </c>
      <c r="AK129" s="9" t="inlineStr">
        <is>
          <t>archived component mapping</t>
        </is>
      </c>
    </row>
    <row r="130" ht="60" customHeight="1">
      <c r="B130" s="15" t="inlineStr">
        <is>
          <t>Structure</t>
        </is>
      </c>
      <c r="C130" s="15" t="inlineStr">
        <is>
          <t>Power System</t>
        </is>
      </c>
      <c r="D130" s="15" t="inlineStr">
        <is>
          <t>Communication System</t>
        </is>
      </c>
      <c r="E130" s="15" t="inlineStr">
        <is>
          <t>Payload</t>
        </is>
      </c>
      <c r="F130" s="15" t="inlineStr">
        <is>
          <t>Attitude Determination and Control System</t>
        </is>
      </c>
      <c r="G130" s="15" t="inlineStr">
        <is>
          <t>On-Board Computer</t>
        </is>
      </c>
      <c r="I130" s="15" t="inlineStr">
        <is>
          <t>Structure</t>
        </is>
      </c>
      <c r="J130" s="15" t="inlineStr">
        <is>
          <t>Power System</t>
        </is>
      </c>
      <c r="K130" s="15" t="inlineStr">
        <is>
          <t>Communication System</t>
        </is>
      </c>
      <c r="L130" s="15" t="inlineStr">
        <is>
          <t>Payload</t>
        </is>
      </c>
      <c r="M130" s="15" t="inlineStr">
        <is>
          <t>Attitude Determination and Control System</t>
        </is>
      </c>
      <c r="N130" s="15" t="inlineStr">
        <is>
          <t>On-Board Computer</t>
        </is>
      </c>
      <c r="P130" s="15" t="inlineStr">
        <is>
          <t>Structure</t>
        </is>
      </c>
      <c r="Q130" s="15" t="inlineStr">
        <is>
          <t>Power System</t>
        </is>
      </c>
      <c r="R130" s="15" t="inlineStr">
        <is>
          <t>Communication System</t>
        </is>
      </c>
      <c r="S130" s="15" t="inlineStr">
        <is>
          <t>Payload</t>
        </is>
      </c>
      <c r="T130" s="15" t="inlineStr">
        <is>
          <t>Attitude Determination and Control System</t>
        </is>
      </c>
      <c r="U130" s="15" t="inlineStr">
        <is>
          <t>On-Board Computer</t>
        </is>
      </c>
      <c r="W130" s="15" t="inlineStr">
        <is>
          <t>Structure</t>
        </is>
      </c>
      <c r="X130" s="15" t="inlineStr">
        <is>
          <t>Power System</t>
        </is>
      </c>
      <c r="Y130" s="15" t="inlineStr">
        <is>
          <t>Communication System</t>
        </is>
      </c>
      <c r="Z130" s="15" t="inlineStr">
        <is>
          <t>Payload</t>
        </is>
      </c>
      <c r="AA130" s="15" t="inlineStr">
        <is>
          <t>Attitude Determination and Control System</t>
        </is>
      </c>
      <c r="AB130" s="15" t="inlineStr">
        <is>
          <t>On-Board Computer</t>
        </is>
      </c>
      <c r="AD130" s="15" t="inlineStr">
        <is>
          <t>Structure</t>
        </is>
      </c>
      <c r="AE130" s="15" t="inlineStr">
        <is>
          <t>Power System</t>
        </is>
      </c>
      <c r="AF130" s="15" t="inlineStr">
        <is>
          <t>Communication System</t>
        </is>
      </c>
      <c r="AG130" s="15" t="inlineStr">
        <is>
          <t>Payload</t>
        </is>
      </c>
      <c r="AH130" s="15" t="inlineStr">
        <is>
          <t>Attitude Determination and Control System</t>
        </is>
      </c>
      <c r="AI130" s="15" t="inlineStr">
        <is>
          <t>On-Board Computer</t>
        </is>
      </c>
      <c r="AK130" s="3" t="inlineStr">
        <is>
          <t>Ground truth component</t>
        </is>
      </c>
      <c r="AL130" s="3" t="inlineStr">
        <is>
          <t>Matched predicted component</t>
        </is>
      </c>
    </row>
    <row r="131">
      <c r="A131" s="3" t="inlineStr">
        <is>
          <t>Structure</t>
        </is>
      </c>
      <c r="B131" s="8" t="n">
        <v>1</v>
      </c>
      <c r="C131" s="8" t="n">
        <v>1</v>
      </c>
      <c r="D131" s="8" t="n">
        <v>1</v>
      </c>
      <c r="E131" s="8" t="n">
        <v>1</v>
      </c>
      <c r="F131" s="8" t="n">
        <v>1</v>
      </c>
      <c r="G131" s="8" t="n">
        <v>1</v>
      </c>
      <c r="I131" s="8" t="n">
        <v>1</v>
      </c>
      <c r="J131" s="8" t="n">
        <v>1</v>
      </c>
      <c r="K131" s="8" t="n">
        <v>1</v>
      </c>
      <c r="L131" s="8" t="n">
        <v>1</v>
      </c>
      <c r="M131" s="8" t="n">
        <v>1</v>
      </c>
      <c r="N131" s="8" t="n">
        <v>1</v>
      </c>
      <c r="P131" s="8" t="n">
        <v>1</v>
      </c>
      <c r="Q131" s="8" t="n">
        <v>1</v>
      </c>
      <c r="R131" s="8" t="n">
        <v>1</v>
      </c>
      <c r="S131" s="8" t="n">
        <v>1</v>
      </c>
      <c r="T131" s="8" t="n">
        <v>1</v>
      </c>
      <c r="U131" s="8" t="n">
        <v>1</v>
      </c>
      <c r="W131" s="8" t="n">
        <v>1</v>
      </c>
      <c r="X131" s="8" t="n">
        <v>1</v>
      </c>
      <c r="Y131" s="8" t="n">
        <v>1</v>
      </c>
      <c r="Z131" s="8" t="n">
        <v>1</v>
      </c>
      <c r="AA131" s="8" t="n">
        <v>1</v>
      </c>
      <c r="AB131" s="8" t="n">
        <v>1</v>
      </c>
      <c r="AD131" s="8" t="n">
        <v>1</v>
      </c>
      <c r="AE131" s="8" t="n">
        <v>1</v>
      </c>
      <c r="AF131" s="8" t="n">
        <v>0</v>
      </c>
      <c r="AG131" s="8" t="n">
        <v>1</v>
      </c>
      <c r="AH131" s="8" t="n">
        <v>1</v>
      </c>
      <c r="AI131" s="8" t="n">
        <v>1</v>
      </c>
      <c r="AK131" s="3" t="inlineStr">
        <is>
          <t>Spacecraft</t>
        </is>
      </c>
      <c r="AL131" s="3" t="inlineStr">
        <is>
          <t>Structure</t>
        </is>
      </c>
    </row>
    <row r="132">
      <c r="A132" s="3" t="inlineStr">
        <is>
          <t>Power System</t>
        </is>
      </c>
      <c r="B132" s="8" t="n">
        <v>1</v>
      </c>
      <c r="C132" s="8" t="n">
        <v>1</v>
      </c>
      <c r="D132" s="8" t="n">
        <v>1</v>
      </c>
      <c r="E132" s="8" t="n">
        <v>1</v>
      </c>
      <c r="F132" s="8" t="n">
        <v>1</v>
      </c>
      <c r="G132" s="8" t="n">
        <v>1</v>
      </c>
      <c r="I132" s="8" t="n">
        <v>1</v>
      </c>
      <c r="J132" s="8" t="n">
        <v>1</v>
      </c>
      <c r="K132" s="8" t="n">
        <v>1</v>
      </c>
      <c r="L132" s="8" t="n">
        <v>0</v>
      </c>
      <c r="M132" s="8" t="n">
        <v>1</v>
      </c>
      <c r="N132" s="8" t="n">
        <v>1</v>
      </c>
      <c r="P132" s="8" t="n">
        <v>1</v>
      </c>
      <c r="Q132" s="8" t="n">
        <v>1</v>
      </c>
      <c r="R132" s="8" t="n">
        <v>1</v>
      </c>
      <c r="S132" s="8" t="n">
        <v>0</v>
      </c>
      <c r="T132" s="8" t="n">
        <v>1</v>
      </c>
      <c r="U132" s="8" t="n">
        <v>1</v>
      </c>
      <c r="W132" s="8" t="n">
        <v>1</v>
      </c>
      <c r="X132" s="8" t="n">
        <v>1</v>
      </c>
      <c r="Y132" s="8" t="n">
        <v>1</v>
      </c>
      <c r="Z132" s="8" t="n">
        <v>0</v>
      </c>
      <c r="AA132" s="8" t="n">
        <v>1</v>
      </c>
      <c r="AB132" s="8" t="n">
        <v>1</v>
      </c>
      <c r="AD132" s="8" t="n">
        <v>1</v>
      </c>
      <c r="AE132" s="8" t="n">
        <v>1</v>
      </c>
      <c r="AF132" s="8" t="n">
        <v>1</v>
      </c>
      <c r="AG132" s="8" t="n">
        <v>1</v>
      </c>
      <c r="AH132" s="8" t="n">
        <v>1</v>
      </c>
      <c r="AI132" s="8" t="n">
        <v>1</v>
      </c>
      <c r="AK132" s="3" t="inlineStr">
        <is>
          <t>Guidance, Navigation, and Control (GNC) Subsystem</t>
        </is>
      </c>
      <c r="AL132" s="3" t="inlineStr">
        <is>
          <t>Attitude Determination and Control System</t>
        </is>
      </c>
    </row>
    <row r="133">
      <c r="A133" s="3" t="inlineStr">
        <is>
          <t>Communication System</t>
        </is>
      </c>
      <c r="B133" s="8" t="n">
        <v>1</v>
      </c>
      <c r="C133" s="8" t="n">
        <v>1</v>
      </c>
      <c r="D133" s="8" t="n">
        <v>1</v>
      </c>
      <c r="E133" s="8" t="n">
        <v>1</v>
      </c>
      <c r="F133" s="8" t="n">
        <v>1</v>
      </c>
      <c r="G133" s="8" t="n">
        <v>1</v>
      </c>
      <c r="I133" s="8" t="n">
        <v>1</v>
      </c>
      <c r="J133" s="8" t="n">
        <v>1</v>
      </c>
      <c r="K133" s="8" t="n">
        <v>1</v>
      </c>
      <c r="L133" s="8" t="n">
        <v>1</v>
      </c>
      <c r="M133" s="8" t="n">
        <v>1</v>
      </c>
      <c r="N133" s="8" t="n">
        <v>1</v>
      </c>
      <c r="P133" s="8" t="n">
        <v>1</v>
      </c>
      <c r="Q133" s="8" t="n">
        <v>1</v>
      </c>
      <c r="R133" s="8" t="n">
        <v>1</v>
      </c>
      <c r="S133" s="8" t="n">
        <v>1</v>
      </c>
      <c r="T133" s="8" t="n">
        <v>1</v>
      </c>
      <c r="U133" s="8" t="n">
        <v>1</v>
      </c>
      <c r="W133" s="8" t="n">
        <v>1</v>
      </c>
      <c r="X133" s="8" t="n">
        <v>1</v>
      </c>
      <c r="Y133" s="8" t="n">
        <v>1</v>
      </c>
      <c r="Z133" s="8" t="n">
        <v>1</v>
      </c>
      <c r="AA133" s="8" t="n">
        <v>1</v>
      </c>
      <c r="AB133" s="8" t="n">
        <v>1</v>
      </c>
      <c r="AD133" s="8" t="n">
        <v>0</v>
      </c>
      <c r="AE133" s="8" t="n">
        <v>1</v>
      </c>
      <c r="AF133" s="8" t="n">
        <v>1</v>
      </c>
      <c r="AG133" s="8" t="n">
        <v>1</v>
      </c>
      <c r="AH133" s="8" t="n">
        <v>1</v>
      </c>
      <c r="AI133" s="8" t="n">
        <v>1</v>
      </c>
      <c r="AK133" s="3" t="inlineStr">
        <is>
          <t>Propulsion Subsystem</t>
        </is>
      </c>
      <c r="AL133" s="3" t="inlineStr">
        <is>
          <t>Payload</t>
        </is>
      </c>
    </row>
    <row r="134">
      <c r="A134" s="3" t="inlineStr">
        <is>
          <t>Payload</t>
        </is>
      </c>
      <c r="B134" s="8" t="n">
        <v>1</v>
      </c>
      <c r="C134" s="8" t="n">
        <v>1</v>
      </c>
      <c r="D134" s="8" t="n">
        <v>1</v>
      </c>
      <c r="E134" s="8" t="n">
        <v>1</v>
      </c>
      <c r="F134" s="8" t="n">
        <v>1</v>
      </c>
      <c r="G134" s="8" t="n">
        <v>1</v>
      </c>
      <c r="I134" s="8" t="n">
        <v>1</v>
      </c>
      <c r="J134" s="8" t="n">
        <v>0</v>
      </c>
      <c r="K134" s="8" t="n">
        <v>1</v>
      </c>
      <c r="L134" s="8" t="n">
        <v>1</v>
      </c>
      <c r="M134" s="8" t="n">
        <v>1</v>
      </c>
      <c r="N134" s="8" t="n">
        <v>1</v>
      </c>
      <c r="P134" s="8" t="n">
        <v>1</v>
      </c>
      <c r="Q134" s="8" t="n">
        <v>0</v>
      </c>
      <c r="R134" s="8" t="n">
        <v>1</v>
      </c>
      <c r="S134" s="8" t="n">
        <v>1</v>
      </c>
      <c r="T134" s="8" t="n">
        <v>1</v>
      </c>
      <c r="U134" s="8" t="n">
        <v>1</v>
      </c>
      <c r="W134" s="8" t="n">
        <v>1</v>
      </c>
      <c r="X134" s="8" t="n">
        <v>0</v>
      </c>
      <c r="Y134" s="8" t="n">
        <v>1</v>
      </c>
      <c r="Z134" s="8" t="n">
        <v>1</v>
      </c>
      <c r="AA134" s="8" t="n">
        <v>0</v>
      </c>
      <c r="AB134" s="8" t="n">
        <v>1</v>
      </c>
      <c r="AD134" s="8" t="n">
        <v>1</v>
      </c>
      <c r="AE134" s="8" t="n">
        <v>1</v>
      </c>
      <c r="AF134" s="8" t="n">
        <v>1</v>
      </c>
      <c r="AG134" s="8" t="n">
        <v>1</v>
      </c>
      <c r="AH134" s="8" t="n">
        <v>1</v>
      </c>
      <c r="AI134" s="8" t="n">
        <v>1</v>
      </c>
      <c r="AK134" s="3" t="inlineStr">
        <is>
          <t>Power Subsystem</t>
        </is>
      </c>
      <c r="AL134" s="3" t="inlineStr">
        <is>
          <t>Power System</t>
        </is>
      </c>
    </row>
    <row r="135">
      <c r="A135" s="3" t="inlineStr">
        <is>
          <t>Attitude Determination and Control System</t>
        </is>
      </c>
      <c r="B135" s="8" t="n">
        <v>1</v>
      </c>
      <c r="C135" s="8" t="n">
        <v>1</v>
      </c>
      <c r="D135" s="8" t="n">
        <v>1</v>
      </c>
      <c r="E135" s="8" t="n">
        <v>1</v>
      </c>
      <c r="F135" s="8" t="n">
        <v>1</v>
      </c>
      <c r="G135" s="8" t="n">
        <v>1</v>
      </c>
      <c r="I135" s="8" t="n">
        <v>1</v>
      </c>
      <c r="J135" s="8" t="n">
        <v>1</v>
      </c>
      <c r="K135" s="8" t="n">
        <v>1</v>
      </c>
      <c r="L135" s="8" t="n">
        <v>1</v>
      </c>
      <c r="M135" s="8" t="n">
        <v>1</v>
      </c>
      <c r="N135" s="8" t="n">
        <v>1</v>
      </c>
      <c r="P135" s="8" t="n">
        <v>1</v>
      </c>
      <c r="Q135" s="8" t="n">
        <v>1</v>
      </c>
      <c r="R135" s="8" t="n">
        <v>1</v>
      </c>
      <c r="S135" s="8" t="n">
        <v>1</v>
      </c>
      <c r="T135" s="8" t="n">
        <v>1</v>
      </c>
      <c r="U135" s="8" t="n">
        <v>1</v>
      </c>
      <c r="W135" s="8" t="n">
        <v>1</v>
      </c>
      <c r="X135" s="8" t="n">
        <v>1</v>
      </c>
      <c r="Y135" s="8" t="n">
        <v>1</v>
      </c>
      <c r="Z135" s="8" t="n">
        <v>0</v>
      </c>
      <c r="AA135" s="8" t="n">
        <v>1</v>
      </c>
      <c r="AB135" s="8" t="n">
        <v>1</v>
      </c>
      <c r="AD135" s="8" t="n">
        <v>1</v>
      </c>
      <c r="AE135" s="8" t="n">
        <v>1</v>
      </c>
      <c r="AF135" s="8" t="n">
        <v>1</v>
      </c>
      <c r="AG135" s="8" t="n">
        <v>1</v>
      </c>
      <c r="AH135" s="8" t="n">
        <v>1</v>
      </c>
      <c r="AI135" s="8" t="n">
        <v>1</v>
      </c>
      <c r="AK135" s="3" t="inlineStr">
        <is>
          <t>Reaction Wheel</t>
        </is>
      </c>
      <c r="AL135" s="3" t="inlineStr">
        <is>
          <t>Communication System</t>
        </is>
      </c>
    </row>
    <row r="136">
      <c r="A136" s="3" t="inlineStr">
        <is>
          <t>On-Board Computer</t>
        </is>
      </c>
      <c r="B136" s="8" t="n">
        <v>1</v>
      </c>
      <c r="C136" s="8" t="n">
        <v>1</v>
      </c>
      <c r="D136" s="8" t="n">
        <v>1</v>
      </c>
      <c r="E136" s="8" t="n">
        <v>1</v>
      </c>
      <c r="F136" s="8" t="n">
        <v>1</v>
      </c>
      <c r="G136" s="8" t="n">
        <v>1</v>
      </c>
      <c r="I136" s="8" t="n">
        <v>1</v>
      </c>
      <c r="J136" s="8" t="n">
        <v>1</v>
      </c>
      <c r="K136" s="8" t="n">
        <v>1</v>
      </c>
      <c r="L136" s="8" t="n">
        <v>1</v>
      </c>
      <c r="M136" s="8" t="n">
        <v>1</v>
      </c>
      <c r="N136" s="8" t="n">
        <v>1</v>
      </c>
      <c r="P136" s="8" t="n">
        <v>1</v>
      </c>
      <c r="Q136" s="8" t="n">
        <v>1</v>
      </c>
      <c r="R136" s="8" t="n">
        <v>1</v>
      </c>
      <c r="S136" s="8" t="n">
        <v>1</v>
      </c>
      <c r="T136" s="8" t="n">
        <v>1</v>
      </c>
      <c r="U136" s="8" t="n">
        <v>1</v>
      </c>
      <c r="W136" s="8" t="n">
        <v>1</v>
      </c>
      <c r="X136" s="8" t="n">
        <v>1</v>
      </c>
      <c r="Y136" s="8" t="n">
        <v>1</v>
      </c>
      <c r="Z136" s="8" t="n">
        <v>1</v>
      </c>
      <c r="AA136" s="8" t="n">
        <v>1</v>
      </c>
      <c r="AB136" s="8" t="n">
        <v>1</v>
      </c>
      <c r="AD136" s="8" t="n">
        <v>1</v>
      </c>
      <c r="AE136" s="8" t="n">
        <v>1</v>
      </c>
      <c r="AF136" s="8" t="n">
        <v>1</v>
      </c>
      <c r="AG136" s="8" t="n">
        <v>1</v>
      </c>
      <c r="AH136" s="8" t="n">
        <v>1</v>
      </c>
      <c r="AI136" s="8" t="n">
        <v>1</v>
      </c>
      <c r="AK136" s="3" t="inlineStr">
        <is>
          <t>GNC Software</t>
        </is>
      </c>
      <c r="AL136" s="3" t="inlineStr">
        <is>
          <t>On-Board Computer</t>
        </is>
      </c>
    </row>
    <row r="138">
      <c r="A138" s="1" t="inlineStr">
        <is>
          <t>aligned k×k matrices (INDEX/MATCH through the mapping; GT order)</t>
        </is>
      </c>
      <c r="B138" s="9" t="inlineStr">
        <is>
          <t>run 1 aligned</t>
        </is>
      </c>
      <c r="I138" s="9" t="inlineStr">
        <is>
          <t>run 2 aligned</t>
        </is>
      </c>
      <c r="P138" s="9" t="inlineStr">
        <is>
          <t>run 3 aligned</t>
        </is>
      </c>
      <c r="W138" s="9" t="inlineStr">
        <is>
          <t>run 4 aligned</t>
        </is>
      </c>
      <c r="AD138" s="9" t="inlineStr">
        <is>
          <t>run 5 aligned</t>
        </is>
      </c>
      <c r="AK138" s="9" t="inlineStr">
        <is>
          <t>Step2 average of aligned runs (formula)</t>
        </is>
      </c>
      <c r="AR138" s="9" t="inlineStr">
        <is>
          <t>aligned ground truth (INDEX/MATCH)</t>
        </is>
      </c>
      <c r="AY138" s="9" t="inlineStr">
        <is>
          <t>aligned GT eig (pasted) | sorted</t>
        </is>
      </c>
    </row>
    <row r="139" ht="60" customHeight="1">
      <c r="B139" s="15" t="inlineStr">
        <is>
          <t>Spacecraft</t>
        </is>
      </c>
      <c r="C139" s="15" t="inlineStr">
        <is>
          <t>Guidance, Navigation, and Control (GNC) Subsystem</t>
        </is>
      </c>
      <c r="D139" s="15" t="inlineStr">
        <is>
          <t>Propulsion Subsystem</t>
        </is>
      </c>
      <c r="E139" s="15" t="inlineStr">
        <is>
          <t>Power Subsystem</t>
        </is>
      </c>
      <c r="F139" s="15" t="inlineStr">
        <is>
          <t>Reaction Wheel</t>
        </is>
      </c>
      <c r="G139" s="15" t="inlineStr">
        <is>
          <t>GNC Software</t>
        </is>
      </c>
      <c r="I139" s="15" t="inlineStr">
        <is>
          <t>Spacecraft</t>
        </is>
      </c>
      <c r="J139" s="15" t="inlineStr">
        <is>
          <t>Guidance, Navigation, and Control (GNC) Subsystem</t>
        </is>
      </c>
      <c r="K139" s="15" t="inlineStr">
        <is>
          <t>Propulsion Subsystem</t>
        </is>
      </c>
      <c r="L139" s="15" t="inlineStr">
        <is>
          <t>Power Subsystem</t>
        </is>
      </c>
      <c r="M139" s="15" t="inlineStr">
        <is>
          <t>Reaction Wheel</t>
        </is>
      </c>
      <c r="N139" s="15" t="inlineStr">
        <is>
          <t>GNC Software</t>
        </is>
      </c>
      <c r="P139" s="15" t="inlineStr">
        <is>
          <t>Spacecraft</t>
        </is>
      </c>
      <c r="Q139" s="15" t="inlineStr">
        <is>
          <t>Guidance, Navigation, and Control (GNC) Subsystem</t>
        </is>
      </c>
      <c r="R139" s="15" t="inlineStr">
        <is>
          <t>Propulsion Subsystem</t>
        </is>
      </c>
      <c r="S139" s="15" t="inlineStr">
        <is>
          <t>Power Subsystem</t>
        </is>
      </c>
      <c r="T139" s="15" t="inlineStr">
        <is>
          <t>Reaction Wheel</t>
        </is>
      </c>
      <c r="U139" s="15" t="inlineStr">
        <is>
          <t>GNC Software</t>
        </is>
      </c>
      <c r="W139" s="15" t="inlineStr">
        <is>
          <t>Spacecraft</t>
        </is>
      </c>
      <c r="X139" s="15" t="inlineStr">
        <is>
          <t>Guidance, Navigation, and Control (GNC) Subsystem</t>
        </is>
      </c>
      <c r="Y139" s="15" t="inlineStr">
        <is>
          <t>Propulsion Subsystem</t>
        </is>
      </c>
      <c r="Z139" s="15" t="inlineStr">
        <is>
          <t>Power Subsystem</t>
        </is>
      </c>
      <c r="AA139" s="15" t="inlineStr">
        <is>
          <t>Reaction Wheel</t>
        </is>
      </c>
      <c r="AB139" s="15" t="inlineStr">
        <is>
          <t>GNC Software</t>
        </is>
      </c>
      <c r="AD139" s="15" t="inlineStr">
        <is>
          <t>Spacecraft</t>
        </is>
      </c>
      <c r="AE139" s="15" t="inlineStr">
        <is>
          <t>Guidance, Navigation, and Control (GNC) Subsystem</t>
        </is>
      </c>
      <c r="AF139" s="15" t="inlineStr">
        <is>
          <t>Propulsion Subsystem</t>
        </is>
      </c>
      <c r="AG139" s="15" t="inlineStr">
        <is>
          <t>Power Subsystem</t>
        </is>
      </c>
      <c r="AH139" s="15" t="inlineStr">
        <is>
          <t>Reaction Wheel</t>
        </is>
      </c>
      <c r="AI139" s="15" t="inlineStr">
        <is>
          <t>GNC Software</t>
        </is>
      </c>
    </row>
    <row r="140">
      <c r="A140" s="3" t="inlineStr">
        <is>
          <t>Spacecraft</t>
        </is>
      </c>
      <c r="B140" s="8">
        <f>INDEX($B$131:$G$136,MATCH($AL$131,$B$130:$G$130,0),MATCH($AL$131,$B$130:$G$130,0))</f>
        <v/>
      </c>
      <c r="C140" s="8">
        <f>INDEX($B$131:$G$136,MATCH($AL$131,$B$130:$G$130,0),MATCH($AL$132,$B$130:$G$130,0))</f>
        <v/>
      </c>
      <c r="D140" s="8">
        <f>INDEX($B$131:$G$136,MATCH($AL$131,$B$130:$G$130,0),MATCH($AL$133,$B$130:$G$130,0))</f>
        <v/>
      </c>
      <c r="E140" s="8">
        <f>INDEX($B$131:$G$136,MATCH($AL$131,$B$130:$G$130,0),MATCH($AL$134,$B$130:$G$130,0))</f>
        <v/>
      </c>
      <c r="F140" s="8">
        <f>INDEX($B$131:$G$136,MATCH($AL$131,$B$130:$G$130,0),MATCH($AL$135,$B$130:$G$130,0))</f>
        <v/>
      </c>
      <c r="G140" s="8">
        <f>INDEX($B$131:$G$136,MATCH($AL$131,$B$130:$G$130,0),MATCH($AL$136,$B$130:$G$130,0))</f>
        <v/>
      </c>
      <c r="I140" s="8">
        <f>INDEX($I$131:$N$136,MATCH($AL$131,$I$130:$N$130,0),MATCH($AL$131,$I$130:$N$130,0))</f>
        <v/>
      </c>
      <c r="J140" s="8">
        <f>INDEX($I$131:$N$136,MATCH($AL$131,$I$130:$N$130,0),MATCH($AL$132,$I$130:$N$130,0))</f>
        <v/>
      </c>
      <c r="K140" s="8">
        <f>INDEX($I$131:$N$136,MATCH($AL$131,$I$130:$N$130,0),MATCH($AL$133,$I$130:$N$130,0))</f>
        <v/>
      </c>
      <c r="L140" s="8">
        <f>INDEX($I$131:$N$136,MATCH($AL$131,$I$130:$N$130,0),MATCH($AL$134,$I$130:$N$130,0))</f>
        <v/>
      </c>
      <c r="M140" s="8">
        <f>INDEX($I$131:$N$136,MATCH($AL$131,$I$130:$N$130,0),MATCH($AL$135,$I$130:$N$130,0))</f>
        <v/>
      </c>
      <c r="N140" s="8">
        <f>INDEX($I$131:$N$136,MATCH($AL$131,$I$130:$N$130,0),MATCH($AL$136,$I$130:$N$130,0))</f>
        <v/>
      </c>
      <c r="P140" s="8">
        <f>INDEX($P$131:$U$136,MATCH($AL$131,$P$130:$U$130,0),MATCH($AL$131,$P$130:$U$130,0))</f>
        <v/>
      </c>
      <c r="Q140" s="8">
        <f>INDEX($P$131:$U$136,MATCH($AL$131,$P$130:$U$130,0),MATCH($AL$132,$P$130:$U$130,0))</f>
        <v/>
      </c>
      <c r="R140" s="8">
        <f>INDEX($P$131:$U$136,MATCH($AL$131,$P$130:$U$130,0),MATCH($AL$133,$P$130:$U$130,0))</f>
        <v/>
      </c>
      <c r="S140" s="8">
        <f>INDEX($P$131:$U$136,MATCH($AL$131,$P$130:$U$130,0),MATCH($AL$134,$P$130:$U$130,0))</f>
        <v/>
      </c>
      <c r="T140" s="8">
        <f>INDEX($P$131:$U$136,MATCH($AL$131,$P$130:$U$130,0),MATCH($AL$135,$P$130:$U$130,0))</f>
        <v/>
      </c>
      <c r="U140" s="8">
        <f>INDEX($P$131:$U$136,MATCH($AL$131,$P$130:$U$130,0),MATCH($AL$136,$P$130:$U$130,0))</f>
        <v/>
      </c>
      <c r="W140" s="8">
        <f>INDEX($W$131:$AB$136,MATCH($AL$131,$W$130:$AB$130,0),MATCH($AL$131,$W$130:$AB$130,0))</f>
        <v/>
      </c>
      <c r="X140" s="8">
        <f>INDEX($W$131:$AB$136,MATCH($AL$131,$W$130:$AB$130,0),MATCH($AL$132,$W$130:$AB$130,0))</f>
        <v/>
      </c>
      <c r="Y140" s="8">
        <f>INDEX($W$131:$AB$136,MATCH($AL$131,$W$130:$AB$130,0),MATCH($AL$133,$W$130:$AB$130,0))</f>
        <v/>
      </c>
      <c r="Z140" s="8">
        <f>INDEX($W$131:$AB$136,MATCH($AL$131,$W$130:$AB$130,0),MATCH($AL$134,$W$130:$AB$130,0))</f>
        <v/>
      </c>
      <c r="AA140" s="8">
        <f>INDEX($W$131:$AB$136,MATCH($AL$131,$W$130:$AB$130,0),MATCH($AL$135,$W$130:$AB$130,0))</f>
        <v/>
      </c>
      <c r="AB140" s="8">
        <f>INDEX($W$131:$AB$136,MATCH($AL$131,$W$130:$AB$130,0),MATCH($AL$136,$W$130:$AB$130,0))</f>
        <v/>
      </c>
      <c r="AD140" s="8">
        <f>INDEX($AD$131:$AI$136,MATCH($AL$131,$AD$130:$AI$130,0),MATCH($AL$131,$AD$130:$AI$130,0))</f>
        <v/>
      </c>
      <c r="AE140" s="8">
        <f>INDEX($AD$131:$AI$136,MATCH($AL$131,$AD$130:$AI$130,0),MATCH($AL$132,$AD$130:$AI$130,0))</f>
        <v/>
      </c>
      <c r="AF140" s="8">
        <f>INDEX($AD$131:$AI$136,MATCH($AL$131,$AD$130:$AI$130,0),MATCH($AL$133,$AD$130:$AI$130,0))</f>
        <v/>
      </c>
      <c r="AG140" s="8">
        <f>INDEX($AD$131:$AI$136,MATCH($AL$131,$AD$130:$AI$130,0),MATCH($AL$134,$AD$130:$AI$130,0))</f>
        <v/>
      </c>
      <c r="AH140" s="8">
        <f>INDEX($AD$131:$AI$136,MATCH($AL$131,$AD$130:$AI$130,0),MATCH($AL$135,$AD$130:$AI$130,0))</f>
        <v/>
      </c>
      <c r="AI140" s="8">
        <f>INDEX($AD$131:$AI$136,MATCH($AL$131,$AD$130:$AI$130,0),MATCH($AL$136,$AD$130:$AI$130,0))</f>
        <v/>
      </c>
      <c r="AK140" s="8">
        <f>IF(($B$140&lt;&gt;2)+($I$140&lt;&gt;2)+($P$140&lt;&gt;2)+($W$140&lt;&gt;2)+($AD$140&lt;&gt;2)=0,2,IF((($B$140&lt;&gt;2)*$B$140+($I$140&lt;&gt;2)*$I$140+($P$140&lt;&gt;2)*$P$140+($W$140&lt;&gt;2)*$W$140+($AD$140&lt;&gt;2)*$AD$140)/(($B$140&lt;&gt;2)+($I$140&lt;&gt;2)+($P$140&lt;&gt;2)+($W$140&lt;&gt;2)+($AD$140&lt;&gt;2))&gt;=0.5,1,0))</f>
        <v/>
      </c>
      <c r="AL140" s="8">
        <f>IF(($C$140&lt;&gt;2)+($J$140&lt;&gt;2)+($Q$140&lt;&gt;2)+($X$140&lt;&gt;2)+($AE$140&lt;&gt;2)=0,2,IF((($C$140&lt;&gt;2)*$C$140+($J$140&lt;&gt;2)*$J$140+($Q$140&lt;&gt;2)*$Q$140+($X$140&lt;&gt;2)*$X$140+($AE$140&lt;&gt;2)*$AE$140)/(($C$140&lt;&gt;2)+($J$140&lt;&gt;2)+($Q$140&lt;&gt;2)+($X$140&lt;&gt;2)+($AE$140&lt;&gt;2))&gt;=0.5,1,0))</f>
        <v/>
      </c>
      <c r="AM140" s="8">
        <f>IF(($D$140&lt;&gt;2)+($K$140&lt;&gt;2)+($R$140&lt;&gt;2)+($Y$140&lt;&gt;2)+($AF$140&lt;&gt;2)=0,2,IF((($D$140&lt;&gt;2)*$D$140+($K$140&lt;&gt;2)*$K$140+($R$140&lt;&gt;2)*$R$140+($Y$140&lt;&gt;2)*$Y$140+($AF$140&lt;&gt;2)*$AF$140)/(($D$140&lt;&gt;2)+($K$140&lt;&gt;2)+($R$140&lt;&gt;2)+($Y$140&lt;&gt;2)+($AF$140&lt;&gt;2))&gt;=0.5,1,0))</f>
        <v/>
      </c>
      <c r="AN140" s="8">
        <f>IF(($E$140&lt;&gt;2)+($L$140&lt;&gt;2)+($S$140&lt;&gt;2)+($Z$140&lt;&gt;2)+($AG$140&lt;&gt;2)=0,2,IF((($E$140&lt;&gt;2)*$E$140+($L$140&lt;&gt;2)*$L$140+($S$140&lt;&gt;2)*$S$140+($Z$140&lt;&gt;2)*$Z$140+($AG$140&lt;&gt;2)*$AG$140)/(($E$140&lt;&gt;2)+($L$140&lt;&gt;2)+($S$140&lt;&gt;2)+($Z$140&lt;&gt;2)+($AG$140&lt;&gt;2))&gt;=0.5,1,0))</f>
        <v/>
      </c>
      <c r="AO140" s="8">
        <f>IF(($F$140&lt;&gt;2)+($M$140&lt;&gt;2)+($T$140&lt;&gt;2)+($AA$140&lt;&gt;2)+($AH$140&lt;&gt;2)=0,2,IF((($F$140&lt;&gt;2)*$F$140+($M$140&lt;&gt;2)*$M$140+($T$140&lt;&gt;2)*$T$140+($AA$140&lt;&gt;2)*$AA$140+($AH$140&lt;&gt;2)*$AH$140)/(($F$140&lt;&gt;2)+($M$140&lt;&gt;2)+($T$140&lt;&gt;2)+($AA$140&lt;&gt;2)+($AH$140&lt;&gt;2))&gt;=0.5,1,0))</f>
        <v/>
      </c>
      <c r="AP140" s="8">
        <f>IF(($G$140&lt;&gt;2)+($N$140&lt;&gt;2)+($U$140&lt;&gt;2)+($AB$140&lt;&gt;2)+($AI$140&lt;&gt;2)=0,2,IF((($G$140&lt;&gt;2)*$G$140+($N$140&lt;&gt;2)*$N$140+($U$140&lt;&gt;2)*$U$140+($AB$140&lt;&gt;2)*$AB$140+($AI$140&lt;&gt;2)*$AI$140)/(($G$140&lt;&gt;2)+($N$140&lt;&gt;2)+($U$140&lt;&gt;2)+($AB$140&lt;&gt;2)+($AI$140&lt;&gt;2))&gt;=0.5,1,0))</f>
        <v/>
      </c>
      <c r="AR140" s="16">
        <f>INDEX('Ground truth'!$B$3:$G$8,MATCH($AK$131,'Ground truth'!$A$3:$A$8,0),MATCH($AK$131,'Ground truth'!$B$2:$G$2,0))</f>
        <v/>
      </c>
      <c r="AS140" s="16">
        <f>INDEX('Ground truth'!$B$3:$G$8,MATCH($AK$131,'Ground truth'!$A$3:$A$8,0),MATCH($AK$132,'Ground truth'!$B$2:$G$2,0))</f>
        <v/>
      </c>
      <c r="AT140" s="16">
        <f>INDEX('Ground truth'!$B$3:$G$8,MATCH($AK$131,'Ground truth'!$A$3:$A$8,0),MATCH($AK$133,'Ground truth'!$B$2:$G$2,0))</f>
        <v/>
      </c>
      <c r="AU140" s="16">
        <f>INDEX('Ground truth'!$B$3:$G$8,MATCH($AK$131,'Ground truth'!$A$3:$A$8,0),MATCH($AK$134,'Ground truth'!$B$2:$G$2,0))</f>
        <v/>
      </c>
      <c r="AV140" s="16">
        <f>INDEX('Ground truth'!$B$3:$G$8,MATCH($AK$131,'Ground truth'!$A$3:$A$8,0),MATCH($AK$135,'Ground truth'!$B$2:$G$2,0))</f>
        <v/>
      </c>
      <c r="AW140" s="16">
        <f>INDEX('Ground truth'!$B$3:$G$8,MATCH($AK$131,'Ground truth'!$A$3:$A$8,0),MATCH($AK$136,'Ground truth'!$B$2:$G$2,0))</f>
        <v/>
      </c>
      <c r="AY140" s="19" t="n">
        <v>3.813606502648331</v>
      </c>
      <c r="AZ140" s="19">
        <f>LARGE($AY$140:$AY$145,1)</f>
        <v/>
      </c>
    </row>
    <row r="141">
      <c r="A141" s="3" t="inlineStr">
        <is>
          <t>Guidance, Navigation, and Control (GNC) Subsystem</t>
        </is>
      </c>
      <c r="B141" s="8">
        <f>INDEX($B$131:$G$136,MATCH($AL$132,$B$130:$G$130,0),MATCH($AL$131,$B$130:$G$130,0))</f>
        <v/>
      </c>
      <c r="C141" s="8">
        <f>INDEX($B$131:$G$136,MATCH($AL$132,$B$130:$G$130,0),MATCH($AL$132,$B$130:$G$130,0))</f>
        <v/>
      </c>
      <c r="D141" s="8">
        <f>INDEX($B$131:$G$136,MATCH($AL$132,$B$130:$G$130,0),MATCH($AL$133,$B$130:$G$130,0))</f>
        <v/>
      </c>
      <c r="E141" s="8">
        <f>INDEX($B$131:$G$136,MATCH($AL$132,$B$130:$G$130,0),MATCH($AL$134,$B$130:$G$130,0))</f>
        <v/>
      </c>
      <c r="F141" s="8">
        <f>INDEX($B$131:$G$136,MATCH($AL$132,$B$130:$G$130,0),MATCH($AL$135,$B$130:$G$130,0))</f>
        <v/>
      </c>
      <c r="G141" s="8">
        <f>INDEX($B$131:$G$136,MATCH($AL$132,$B$130:$G$130,0),MATCH($AL$136,$B$130:$G$130,0))</f>
        <v/>
      </c>
      <c r="I141" s="8">
        <f>INDEX($I$131:$N$136,MATCH($AL$132,$I$130:$N$130,0),MATCH($AL$131,$I$130:$N$130,0))</f>
        <v/>
      </c>
      <c r="J141" s="8">
        <f>INDEX($I$131:$N$136,MATCH($AL$132,$I$130:$N$130,0),MATCH($AL$132,$I$130:$N$130,0))</f>
        <v/>
      </c>
      <c r="K141" s="8">
        <f>INDEX($I$131:$N$136,MATCH($AL$132,$I$130:$N$130,0),MATCH($AL$133,$I$130:$N$130,0))</f>
        <v/>
      </c>
      <c r="L141" s="8">
        <f>INDEX($I$131:$N$136,MATCH($AL$132,$I$130:$N$130,0),MATCH($AL$134,$I$130:$N$130,0))</f>
        <v/>
      </c>
      <c r="M141" s="8">
        <f>INDEX($I$131:$N$136,MATCH($AL$132,$I$130:$N$130,0),MATCH($AL$135,$I$130:$N$130,0))</f>
        <v/>
      </c>
      <c r="N141" s="8">
        <f>INDEX($I$131:$N$136,MATCH($AL$132,$I$130:$N$130,0),MATCH($AL$136,$I$130:$N$130,0))</f>
        <v/>
      </c>
      <c r="P141" s="8">
        <f>INDEX($P$131:$U$136,MATCH($AL$132,$P$130:$U$130,0),MATCH($AL$131,$P$130:$U$130,0))</f>
        <v/>
      </c>
      <c r="Q141" s="8">
        <f>INDEX($P$131:$U$136,MATCH($AL$132,$P$130:$U$130,0),MATCH($AL$132,$P$130:$U$130,0))</f>
        <v/>
      </c>
      <c r="R141" s="8">
        <f>INDEX($P$131:$U$136,MATCH($AL$132,$P$130:$U$130,0),MATCH($AL$133,$P$130:$U$130,0))</f>
        <v/>
      </c>
      <c r="S141" s="8">
        <f>INDEX($P$131:$U$136,MATCH($AL$132,$P$130:$U$130,0),MATCH($AL$134,$P$130:$U$130,0))</f>
        <v/>
      </c>
      <c r="T141" s="8">
        <f>INDEX($P$131:$U$136,MATCH($AL$132,$P$130:$U$130,0),MATCH($AL$135,$P$130:$U$130,0))</f>
        <v/>
      </c>
      <c r="U141" s="8">
        <f>INDEX($P$131:$U$136,MATCH($AL$132,$P$130:$U$130,0),MATCH($AL$136,$P$130:$U$130,0))</f>
        <v/>
      </c>
      <c r="W141" s="8">
        <f>INDEX($W$131:$AB$136,MATCH($AL$132,$W$130:$AB$130,0),MATCH($AL$131,$W$130:$AB$130,0))</f>
        <v/>
      </c>
      <c r="X141" s="8">
        <f>INDEX($W$131:$AB$136,MATCH($AL$132,$W$130:$AB$130,0),MATCH($AL$132,$W$130:$AB$130,0))</f>
        <v/>
      </c>
      <c r="Y141" s="8">
        <f>INDEX($W$131:$AB$136,MATCH($AL$132,$W$130:$AB$130,0),MATCH($AL$133,$W$130:$AB$130,0))</f>
        <v/>
      </c>
      <c r="Z141" s="8">
        <f>INDEX($W$131:$AB$136,MATCH($AL$132,$W$130:$AB$130,0),MATCH($AL$134,$W$130:$AB$130,0))</f>
        <v/>
      </c>
      <c r="AA141" s="8">
        <f>INDEX($W$131:$AB$136,MATCH($AL$132,$W$130:$AB$130,0),MATCH($AL$135,$W$130:$AB$130,0))</f>
        <v/>
      </c>
      <c r="AB141" s="8">
        <f>INDEX($W$131:$AB$136,MATCH($AL$132,$W$130:$AB$130,0),MATCH($AL$136,$W$130:$AB$130,0))</f>
        <v/>
      </c>
      <c r="AD141" s="8">
        <f>INDEX($AD$131:$AI$136,MATCH($AL$132,$AD$130:$AI$130,0),MATCH($AL$131,$AD$130:$AI$130,0))</f>
        <v/>
      </c>
      <c r="AE141" s="8">
        <f>INDEX($AD$131:$AI$136,MATCH($AL$132,$AD$130:$AI$130,0),MATCH($AL$132,$AD$130:$AI$130,0))</f>
        <v/>
      </c>
      <c r="AF141" s="8">
        <f>INDEX($AD$131:$AI$136,MATCH($AL$132,$AD$130:$AI$130,0),MATCH($AL$133,$AD$130:$AI$130,0))</f>
        <v/>
      </c>
      <c r="AG141" s="8">
        <f>INDEX($AD$131:$AI$136,MATCH($AL$132,$AD$130:$AI$130,0),MATCH($AL$134,$AD$130:$AI$130,0))</f>
        <v/>
      </c>
      <c r="AH141" s="8">
        <f>INDEX($AD$131:$AI$136,MATCH($AL$132,$AD$130:$AI$130,0),MATCH($AL$135,$AD$130:$AI$130,0))</f>
        <v/>
      </c>
      <c r="AI141" s="8">
        <f>INDEX($AD$131:$AI$136,MATCH($AL$132,$AD$130:$AI$130,0),MATCH($AL$136,$AD$130:$AI$130,0))</f>
        <v/>
      </c>
      <c r="AK141" s="8">
        <f>IF(($B$141&lt;&gt;2)+($I$141&lt;&gt;2)+($P$141&lt;&gt;2)+($W$141&lt;&gt;2)+($AD$141&lt;&gt;2)=0,2,IF((($B$141&lt;&gt;2)*$B$141+($I$141&lt;&gt;2)*$I$141+($P$141&lt;&gt;2)*$P$141+($W$141&lt;&gt;2)*$W$141+($AD$141&lt;&gt;2)*$AD$141)/(($B$141&lt;&gt;2)+($I$141&lt;&gt;2)+($P$141&lt;&gt;2)+($W$141&lt;&gt;2)+($AD$141&lt;&gt;2))&gt;=0.5,1,0))</f>
        <v/>
      </c>
      <c r="AL141" s="8">
        <f>IF(($C$141&lt;&gt;2)+($J$141&lt;&gt;2)+($Q$141&lt;&gt;2)+($X$141&lt;&gt;2)+($AE$141&lt;&gt;2)=0,2,IF((($C$141&lt;&gt;2)*$C$141+($J$141&lt;&gt;2)*$J$141+($Q$141&lt;&gt;2)*$Q$141+($X$141&lt;&gt;2)*$X$141+($AE$141&lt;&gt;2)*$AE$141)/(($C$141&lt;&gt;2)+($J$141&lt;&gt;2)+($Q$141&lt;&gt;2)+($X$141&lt;&gt;2)+($AE$141&lt;&gt;2))&gt;=0.5,1,0))</f>
        <v/>
      </c>
      <c r="AM141" s="8">
        <f>IF(($D$141&lt;&gt;2)+($K$141&lt;&gt;2)+($R$141&lt;&gt;2)+($Y$141&lt;&gt;2)+($AF$141&lt;&gt;2)=0,2,IF((($D$141&lt;&gt;2)*$D$141+($K$141&lt;&gt;2)*$K$141+($R$141&lt;&gt;2)*$R$141+($Y$141&lt;&gt;2)*$Y$141+($AF$141&lt;&gt;2)*$AF$141)/(($D$141&lt;&gt;2)+($K$141&lt;&gt;2)+($R$141&lt;&gt;2)+($Y$141&lt;&gt;2)+($AF$141&lt;&gt;2))&gt;=0.5,1,0))</f>
        <v/>
      </c>
      <c r="AN141" s="8">
        <f>IF(($E$141&lt;&gt;2)+($L$141&lt;&gt;2)+($S$141&lt;&gt;2)+($Z$141&lt;&gt;2)+($AG$141&lt;&gt;2)=0,2,IF((($E$141&lt;&gt;2)*$E$141+($L$141&lt;&gt;2)*$L$141+($S$141&lt;&gt;2)*$S$141+($Z$141&lt;&gt;2)*$Z$141+($AG$141&lt;&gt;2)*$AG$141)/(($E$141&lt;&gt;2)+($L$141&lt;&gt;2)+($S$141&lt;&gt;2)+($Z$141&lt;&gt;2)+($AG$141&lt;&gt;2))&gt;=0.5,1,0))</f>
        <v/>
      </c>
      <c r="AO141" s="8">
        <f>IF(($F$141&lt;&gt;2)+($M$141&lt;&gt;2)+($T$141&lt;&gt;2)+($AA$141&lt;&gt;2)+($AH$141&lt;&gt;2)=0,2,IF((($F$141&lt;&gt;2)*$F$141+($M$141&lt;&gt;2)*$M$141+($T$141&lt;&gt;2)*$T$141+($AA$141&lt;&gt;2)*$AA$141+($AH$141&lt;&gt;2)*$AH$141)/(($F$141&lt;&gt;2)+($M$141&lt;&gt;2)+($T$141&lt;&gt;2)+($AA$141&lt;&gt;2)+($AH$141&lt;&gt;2))&gt;=0.5,1,0))</f>
        <v/>
      </c>
      <c r="AP141" s="8">
        <f>IF(($G$141&lt;&gt;2)+($N$141&lt;&gt;2)+($U$141&lt;&gt;2)+($AB$141&lt;&gt;2)+($AI$141&lt;&gt;2)=0,2,IF((($G$141&lt;&gt;2)*$G$141+($N$141&lt;&gt;2)*$N$141+($U$141&lt;&gt;2)*$U$141+($AB$141&lt;&gt;2)*$AB$141+($AI$141&lt;&gt;2)*$AI$141)/(($G$141&lt;&gt;2)+($N$141&lt;&gt;2)+($U$141&lt;&gt;2)+($AB$141&lt;&gt;2)+($AI$141&lt;&gt;2))&gt;=0.5,1,0))</f>
        <v/>
      </c>
      <c r="AR141" s="16">
        <f>INDEX('Ground truth'!$B$3:$G$8,MATCH($AK$132,'Ground truth'!$A$3:$A$8,0),MATCH($AK$131,'Ground truth'!$B$2:$G$2,0))</f>
        <v/>
      </c>
      <c r="AS141" s="16">
        <f>INDEX('Ground truth'!$B$3:$G$8,MATCH($AK$132,'Ground truth'!$A$3:$A$8,0),MATCH($AK$132,'Ground truth'!$B$2:$G$2,0))</f>
        <v/>
      </c>
      <c r="AT141" s="16">
        <f>INDEX('Ground truth'!$B$3:$G$8,MATCH($AK$132,'Ground truth'!$A$3:$A$8,0),MATCH($AK$133,'Ground truth'!$B$2:$G$2,0))</f>
        <v/>
      </c>
      <c r="AU141" s="16">
        <f>INDEX('Ground truth'!$B$3:$G$8,MATCH($AK$132,'Ground truth'!$A$3:$A$8,0),MATCH($AK$134,'Ground truth'!$B$2:$G$2,0))</f>
        <v/>
      </c>
      <c r="AV141" s="16">
        <f>INDEX('Ground truth'!$B$3:$G$8,MATCH($AK$132,'Ground truth'!$A$3:$A$8,0),MATCH($AK$135,'Ground truth'!$B$2:$G$2,0))</f>
        <v/>
      </c>
      <c r="AW141" s="16">
        <f>INDEX('Ground truth'!$B$3:$G$8,MATCH($AK$132,'Ground truth'!$A$3:$A$8,0),MATCH($AK$136,'Ground truth'!$B$2:$G$2,0))</f>
        <v/>
      </c>
      <c r="AY141" s="19" t="n">
        <v>1.529316580128839</v>
      </c>
      <c r="AZ141" s="19">
        <f>LARGE($AY$140:$AY$145,2)</f>
        <v/>
      </c>
    </row>
    <row r="142">
      <c r="A142" s="3" t="inlineStr">
        <is>
          <t>Propulsion Subsystem</t>
        </is>
      </c>
      <c r="B142" s="8">
        <f>INDEX($B$131:$G$136,MATCH($AL$133,$B$130:$G$130,0),MATCH($AL$131,$B$130:$G$130,0))</f>
        <v/>
      </c>
      <c r="C142" s="8">
        <f>INDEX($B$131:$G$136,MATCH($AL$133,$B$130:$G$130,0),MATCH($AL$132,$B$130:$G$130,0))</f>
        <v/>
      </c>
      <c r="D142" s="8">
        <f>INDEX($B$131:$G$136,MATCH($AL$133,$B$130:$G$130,0),MATCH($AL$133,$B$130:$G$130,0))</f>
        <v/>
      </c>
      <c r="E142" s="8">
        <f>INDEX($B$131:$G$136,MATCH($AL$133,$B$130:$G$130,0),MATCH($AL$134,$B$130:$G$130,0))</f>
        <v/>
      </c>
      <c r="F142" s="8">
        <f>INDEX($B$131:$G$136,MATCH($AL$133,$B$130:$G$130,0),MATCH($AL$135,$B$130:$G$130,0))</f>
        <v/>
      </c>
      <c r="G142" s="8">
        <f>INDEX($B$131:$G$136,MATCH($AL$133,$B$130:$G$130,0),MATCH($AL$136,$B$130:$G$130,0))</f>
        <v/>
      </c>
      <c r="I142" s="8">
        <f>INDEX($I$131:$N$136,MATCH($AL$133,$I$130:$N$130,0),MATCH($AL$131,$I$130:$N$130,0))</f>
        <v/>
      </c>
      <c r="J142" s="8">
        <f>INDEX($I$131:$N$136,MATCH($AL$133,$I$130:$N$130,0),MATCH($AL$132,$I$130:$N$130,0))</f>
        <v/>
      </c>
      <c r="K142" s="8">
        <f>INDEX($I$131:$N$136,MATCH($AL$133,$I$130:$N$130,0),MATCH($AL$133,$I$130:$N$130,0))</f>
        <v/>
      </c>
      <c r="L142" s="8">
        <f>INDEX($I$131:$N$136,MATCH($AL$133,$I$130:$N$130,0),MATCH($AL$134,$I$130:$N$130,0))</f>
        <v/>
      </c>
      <c r="M142" s="8">
        <f>INDEX($I$131:$N$136,MATCH($AL$133,$I$130:$N$130,0),MATCH($AL$135,$I$130:$N$130,0))</f>
        <v/>
      </c>
      <c r="N142" s="8">
        <f>INDEX($I$131:$N$136,MATCH($AL$133,$I$130:$N$130,0),MATCH($AL$136,$I$130:$N$130,0))</f>
        <v/>
      </c>
      <c r="P142" s="8">
        <f>INDEX($P$131:$U$136,MATCH($AL$133,$P$130:$U$130,0),MATCH($AL$131,$P$130:$U$130,0))</f>
        <v/>
      </c>
      <c r="Q142" s="8">
        <f>INDEX($P$131:$U$136,MATCH($AL$133,$P$130:$U$130,0),MATCH($AL$132,$P$130:$U$130,0))</f>
        <v/>
      </c>
      <c r="R142" s="8">
        <f>INDEX($P$131:$U$136,MATCH($AL$133,$P$130:$U$130,0),MATCH($AL$133,$P$130:$U$130,0))</f>
        <v/>
      </c>
      <c r="S142" s="8">
        <f>INDEX($P$131:$U$136,MATCH($AL$133,$P$130:$U$130,0),MATCH($AL$134,$P$130:$U$130,0))</f>
        <v/>
      </c>
      <c r="T142" s="8">
        <f>INDEX($P$131:$U$136,MATCH($AL$133,$P$130:$U$130,0),MATCH($AL$135,$P$130:$U$130,0))</f>
        <v/>
      </c>
      <c r="U142" s="8">
        <f>INDEX($P$131:$U$136,MATCH($AL$133,$P$130:$U$130,0),MATCH($AL$136,$P$130:$U$130,0))</f>
        <v/>
      </c>
      <c r="W142" s="8">
        <f>INDEX($W$131:$AB$136,MATCH($AL$133,$W$130:$AB$130,0),MATCH($AL$131,$W$130:$AB$130,0))</f>
        <v/>
      </c>
      <c r="X142" s="8">
        <f>INDEX($W$131:$AB$136,MATCH($AL$133,$W$130:$AB$130,0),MATCH($AL$132,$W$130:$AB$130,0))</f>
        <v/>
      </c>
      <c r="Y142" s="8">
        <f>INDEX($W$131:$AB$136,MATCH($AL$133,$W$130:$AB$130,0),MATCH($AL$133,$W$130:$AB$130,0))</f>
        <v/>
      </c>
      <c r="Z142" s="8">
        <f>INDEX($W$131:$AB$136,MATCH($AL$133,$W$130:$AB$130,0),MATCH($AL$134,$W$130:$AB$130,0))</f>
        <v/>
      </c>
      <c r="AA142" s="8">
        <f>INDEX($W$131:$AB$136,MATCH($AL$133,$W$130:$AB$130,0),MATCH($AL$135,$W$130:$AB$130,0))</f>
        <v/>
      </c>
      <c r="AB142" s="8">
        <f>INDEX($W$131:$AB$136,MATCH($AL$133,$W$130:$AB$130,0),MATCH($AL$136,$W$130:$AB$130,0))</f>
        <v/>
      </c>
      <c r="AD142" s="8">
        <f>INDEX($AD$131:$AI$136,MATCH($AL$133,$AD$130:$AI$130,0),MATCH($AL$131,$AD$130:$AI$130,0))</f>
        <v/>
      </c>
      <c r="AE142" s="8">
        <f>INDEX($AD$131:$AI$136,MATCH($AL$133,$AD$130:$AI$130,0),MATCH($AL$132,$AD$130:$AI$130,0))</f>
        <v/>
      </c>
      <c r="AF142" s="8">
        <f>INDEX($AD$131:$AI$136,MATCH($AL$133,$AD$130:$AI$130,0),MATCH($AL$133,$AD$130:$AI$130,0))</f>
        <v/>
      </c>
      <c r="AG142" s="8">
        <f>INDEX($AD$131:$AI$136,MATCH($AL$133,$AD$130:$AI$130,0),MATCH($AL$134,$AD$130:$AI$130,0))</f>
        <v/>
      </c>
      <c r="AH142" s="8">
        <f>INDEX($AD$131:$AI$136,MATCH($AL$133,$AD$130:$AI$130,0),MATCH($AL$135,$AD$130:$AI$130,0))</f>
        <v/>
      </c>
      <c r="AI142" s="8">
        <f>INDEX($AD$131:$AI$136,MATCH($AL$133,$AD$130:$AI$130,0),MATCH($AL$136,$AD$130:$AI$130,0))</f>
        <v/>
      </c>
      <c r="AK142" s="8">
        <f>IF(($B$142&lt;&gt;2)+($I$142&lt;&gt;2)+($P$142&lt;&gt;2)+($W$142&lt;&gt;2)+($AD$142&lt;&gt;2)=0,2,IF((($B$142&lt;&gt;2)*$B$142+($I$142&lt;&gt;2)*$I$142+($P$142&lt;&gt;2)*$P$142+($W$142&lt;&gt;2)*$W$142+($AD$142&lt;&gt;2)*$AD$142)/(($B$142&lt;&gt;2)+($I$142&lt;&gt;2)+($P$142&lt;&gt;2)+($W$142&lt;&gt;2)+($AD$142&lt;&gt;2))&gt;=0.5,1,0))</f>
        <v/>
      </c>
      <c r="AL142" s="8">
        <f>IF(($C$142&lt;&gt;2)+($J$142&lt;&gt;2)+($Q$142&lt;&gt;2)+($X$142&lt;&gt;2)+($AE$142&lt;&gt;2)=0,2,IF((($C$142&lt;&gt;2)*$C$142+($J$142&lt;&gt;2)*$J$142+($Q$142&lt;&gt;2)*$Q$142+($X$142&lt;&gt;2)*$X$142+($AE$142&lt;&gt;2)*$AE$142)/(($C$142&lt;&gt;2)+($J$142&lt;&gt;2)+($Q$142&lt;&gt;2)+($X$142&lt;&gt;2)+($AE$142&lt;&gt;2))&gt;=0.5,1,0))</f>
        <v/>
      </c>
      <c r="AM142" s="8">
        <f>IF(($D$142&lt;&gt;2)+($K$142&lt;&gt;2)+($R$142&lt;&gt;2)+($Y$142&lt;&gt;2)+($AF$142&lt;&gt;2)=0,2,IF((($D$142&lt;&gt;2)*$D$142+($K$142&lt;&gt;2)*$K$142+($R$142&lt;&gt;2)*$R$142+($Y$142&lt;&gt;2)*$Y$142+($AF$142&lt;&gt;2)*$AF$142)/(($D$142&lt;&gt;2)+($K$142&lt;&gt;2)+($R$142&lt;&gt;2)+($Y$142&lt;&gt;2)+($AF$142&lt;&gt;2))&gt;=0.5,1,0))</f>
        <v/>
      </c>
      <c r="AN142" s="8">
        <f>IF(($E$142&lt;&gt;2)+($L$142&lt;&gt;2)+($S$142&lt;&gt;2)+($Z$142&lt;&gt;2)+($AG$142&lt;&gt;2)=0,2,IF((($E$142&lt;&gt;2)*$E$142+($L$142&lt;&gt;2)*$L$142+($S$142&lt;&gt;2)*$S$142+($Z$142&lt;&gt;2)*$Z$142+($AG$142&lt;&gt;2)*$AG$142)/(($E$142&lt;&gt;2)+($L$142&lt;&gt;2)+($S$142&lt;&gt;2)+($Z$142&lt;&gt;2)+($AG$142&lt;&gt;2))&gt;=0.5,1,0))</f>
        <v/>
      </c>
      <c r="AO142" s="8">
        <f>IF(($F$142&lt;&gt;2)+($M$142&lt;&gt;2)+($T$142&lt;&gt;2)+($AA$142&lt;&gt;2)+($AH$142&lt;&gt;2)=0,2,IF((($F$142&lt;&gt;2)*$F$142+($M$142&lt;&gt;2)*$M$142+($T$142&lt;&gt;2)*$T$142+($AA$142&lt;&gt;2)*$AA$142+($AH$142&lt;&gt;2)*$AH$142)/(($F$142&lt;&gt;2)+($M$142&lt;&gt;2)+($T$142&lt;&gt;2)+($AA$142&lt;&gt;2)+($AH$142&lt;&gt;2))&gt;=0.5,1,0))</f>
        <v/>
      </c>
      <c r="AP142" s="8">
        <f>IF(($G$142&lt;&gt;2)+($N$142&lt;&gt;2)+($U$142&lt;&gt;2)+($AB$142&lt;&gt;2)+($AI$142&lt;&gt;2)=0,2,IF((($G$142&lt;&gt;2)*$G$142+($N$142&lt;&gt;2)*$N$142+($U$142&lt;&gt;2)*$U$142+($AB$142&lt;&gt;2)*$AB$142+($AI$142&lt;&gt;2)*$AI$142)/(($G$142&lt;&gt;2)+($N$142&lt;&gt;2)+($U$142&lt;&gt;2)+($AB$142&lt;&gt;2)+($AI$142&lt;&gt;2))&gt;=0.5,1,0))</f>
        <v/>
      </c>
      <c r="AR142" s="16">
        <f>INDEX('Ground truth'!$B$3:$G$8,MATCH($AK$133,'Ground truth'!$A$3:$A$8,0),MATCH($AK$131,'Ground truth'!$B$2:$G$2,0))</f>
        <v/>
      </c>
      <c r="AS142" s="16">
        <f>INDEX('Ground truth'!$B$3:$G$8,MATCH($AK$133,'Ground truth'!$A$3:$A$8,0),MATCH($AK$132,'Ground truth'!$B$2:$G$2,0))</f>
        <v/>
      </c>
      <c r="AT142" s="16">
        <f>INDEX('Ground truth'!$B$3:$G$8,MATCH($AK$133,'Ground truth'!$A$3:$A$8,0),MATCH($AK$133,'Ground truth'!$B$2:$G$2,0))</f>
        <v/>
      </c>
      <c r="AU142" s="16">
        <f>INDEX('Ground truth'!$B$3:$G$8,MATCH($AK$133,'Ground truth'!$A$3:$A$8,0),MATCH($AK$134,'Ground truth'!$B$2:$G$2,0))</f>
        <v/>
      </c>
      <c r="AV142" s="16">
        <f>INDEX('Ground truth'!$B$3:$G$8,MATCH($AK$133,'Ground truth'!$A$3:$A$8,0),MATCH($AK$135,'Ground truth'!$B$2:$G$2,0))</f>
        <v/>
      </c>
      <c r="AW142" s="16">
        <f>INDEX('Ground truth'!$B$3:$G$8,MATCH($AK$133,'Ground truth'!$A$3:$A$8,0),MATCH($AK$136,'Ground truth'!$B$2:$G$2,0))</f>
        <v/>
      </c>
      <c r="AY142" s="19" t="n">
        <v>-1</v>
      </c>
      <c r="AZ142" s="19">
        <f>LARGE($AY$140:$AY$145,3)</f>
        <v/>
      </c>
    </row>
    <row r="143">
      <c r="A143" s="3" t="inlineStr">
        <is>
          <t>Power Subsystem</t>
        </is>
      </c>
      <c r="B143" s="8">
        <f>INDEX($B$131:$G$136,MATCH($AL$134,$B$130:$G$130,0),MATCH($AL$131,$B$130:$G$130,0))</f>
        <v/>
      </c>
      <c r="C143" s="8">
        <f>INDEX($B$131:$G$136,MATCH($AL$134,$B$130:$G$130,0),MATCH($AL$132,$B$130:$G$130,0))</f>
        <v/>
      </c>
      <c r="D143" s="8">
        <f>INDEX($B$131:$G$136,MATCH($AL$134,$B$130:$G$130,0),MATCH($AL$133,$B$130:$G$130,0))</f>
        <v/>
      </c>
      <c r="E143" s="8">
        <f>INDEX($B$131:$G$136,MATCH($AL$134,$B$130:$G$130,0),MATCH($AL$134,$B$130:$G$130,0))</f>
        <v/>
      </c>
      <c r="F143" s="8">
        <f>INDEX($B$131:$G$136,MATCH($AL$134,$B$130:$G$130,0),MATCH($AL$135,$B$130:$G$130,0))</f>
        <v/>
      </c>
      <c r="G143" s="8">
        <f>INDEX($B$131:$G$136,MATCH($AL$134,$B$130:$G$130,0),MATCH($AL$136,$B$130:$G$130,0))</f>
        <v/>
      </c>
      <c r="I143" s="8">
        <f>INDEX($I$131:$N$136,MATCH($AL$134,$I$130:$N$130,0),MATCH($AL$131,$I$130:$N$130,0))</f>
        <v/>
      </c>
      <c r="J143" s="8">
        <f>INDEX($I$131:$N$136,MATCH($AL$134,$I$130:$N$130,0),MATCH($AL$132,$I$130:$N$130,0))</f>
        <v/>
      </c>
      <c r="K143" s="8">
        <f>INDEX($I$131:$N$136,MATCH($AL$134,$I$130:$N$130,0),MATCH($AL$133,$I$130:$N$130,0))</f>
        <v/>
      </c>
      <c r="L143" s="8">
        <f>INDEX($I$131:$N$136,MATCH($AL$134,$I$130:$N$130,0),MATCH($AL$134,$I$130:$N$130,0))</f>
        <v/>
      </c>
      <c r="M143" s="8">
        <f>INDEX($I$131:$N$136,MATCH($AL$134,$I$130:$N$130,0),MATCH($AL$135,$I$130:$N$130,0))</f>
        <v/>
      </c>
      <c r="N143" s="8">
        <f>INDEX($I$131:$N$136,MATCH($AL$134,$I$130:$N$130,0),MATCH($AL$136,$I$130:$N$130,0))</f>
        <v/>
      </c>
      <c r="P143" s="8">
        <f>INDEX($P$131:$U$136,MATCH($AL$134,$P$130:$U$130,0),MATCH($AL$131,$P$130:$U$130,0))</f>
        <v/>
      </c>
      <c r="Q143" s="8">
        <f>INDEX($P$131:$U$136,MATCH($AL$134,$P$130:$U$130,0),MATCH($AL$132,$P$130:$U$130,0))</f>
        <v/>
      </c>
      <c r="R143" s="8">
        <f>INDEX($P$131:$U$136,MATCH($AL$134,$P$130:$U$130,0),MATCH($AL$133,$P$130:$U$130,0))</f>
        <v/>
      </c>
      <c r="S143" s="8">
        <f>INDEX($P$131:$U$136,MATCH($AL$134,$P$130:$U$130,0),MATCH($AL$134,$P$130:$U$130,0))</f>
        <v/>
      </c>
      <c r="T143" s="8">
        <f>INDEX($P$131:$U$136,MATCH($AL$134,$P$130:$U$130,0),MATCH($AL$135,$P$130:$U$130,0))</f>
        <v/>
      </c>
      <c r="U143" s="8">
        <f>INDEX($P$131:$U$136,MATCH($AL$134,$P$130:$U$130,0),MATCH($AL$136,$P$130:$U$130,0))</f>
        <v/>
      </c>
      <c r="W143" s="8">
        <f>INDEX($W$131:$AB$136,MATCH($AL$134,$W$130:$AB$130,0),MATCH($AL$131,$W$130:$AB$130,0))</f>
        <v/>
      </c>
      <c r="X143" s="8">
        <f>INDEX($W$131:$AB$136,MATCH($AL$134,$W$130:$AB$130,0),MATCH($AL$132,$W$130:$AB$130,0))</f>
        <v/>
      </c>
      <c r="Y143" s="8">
        <f>INDEX($W$131:$AB$136,MATCH($AL$134,$W$130:$AB$130,0),MATCH($AL$133,$W$130:$AB$130,0))</f>
        <v/>
      </c>
      <c r="Z143" s="8">
        <f>INDEX($W$131:$AB$136,MATCH($AL$134,$W$130:$AB$130,0),MATCH($AL$134,$W$130:$AB$130,0))</f>
        <v/>
      </c>
      <c r="AA143" s="8">
        <f>INDEX($W$131:$AB$136,MATCH($AL$134,$W$130:$AB$130,0),MATCH($AL$135,$W$130:$AB$130,0))</f>
        <v/>
      </c>
      <c r="AB143" s="8">
        <f>INDEX($W$131:$AB$136,MATCH($AL$134,$W$130:$AB$130,0),MATCH($AL$136,$W$130:$AB$130,0))</f>
        <v/>
      </c>
      <c r="AD143" s="8">
        <f>INDEX($AD$131:$AI$136,MATCH($AL$134,$AD$130:$AI$130,0),MATCH($AL$131,$AD$130:$AI$130,0))</f>
        <v/>
      </c>
      <c r="AE143" s="8">
        <f>INDEX($AD$131:$AI$136,MATCH($AL$134,$AD$130:$AI$130,0),MATCH($AL$132,$AD$130:$AI$130,0))</f>
        <v/>
      </c>
      <c r="AF143" s="8">
        <f>INDEX($AD$131:$AI$136,MATCH($AL$134,$AD$130:$AI$130,0),MATCH($AL$133,$AD$130:$AI$130,0))</f>
        <v/>
      </c>
      <c r="AG143" s="8">
        <f>INDEX($AD$131:$AI$136,MATCH($AL$134,$AD$130:$AI$130,0),MATCH($AL$134,$AD$130:$AI$130,0))</f>
        <v/>
      </c>
      <c r="AH143" s="8">
        <f>INDEX($AD$131:$AI$136,MATCH($AL$134,$AD$130:$AI$130,0),MATCH($AL$135,$AD$130:$AI$130,0))</f>
        <v/>
      </c>
      <c r="AI143" s="8">
        <f>INDEX($AD$131:$AI$136,MATCH($AL$134,$AD$130:$AI$130,0),MATCH($AL$136,$AD$130:$AI$130,0))</f>
        <v/>
      </c>
      <c r="AK143" s="8">
        <f>IF(($B$143&lt;&gt;2)+($I$143&lt;&gt;2)+($P$143&lt;&gt;2)+($W$143&lt;&gt;2)+($AD$143&lt;&gt;2)=0,2,IF((($B$143&lt;&gt;2)*$B$143+($I$143&lt;&gt;2)*$I$143+($P$143&lt;&gt;2)*$P$143+($W$143&lt;&gt;2)*$W$143+($AD$143&lt;&gt;2)*$AD$143)/(($B$143&lt;&gt;2)+($I$143&lt;&gt;2)+($P$143&lt;&gt;2)+($W$143&lt;&gt;2)+($AD$143&lt;&gt;2))&gt;=0.5,1,0))</f>
        <v/>
      </c>
      <c r="AL143" s="8">
        <f>IF(($C$143&lt;&gt;2)+($J$143&lt;&gt;2)+($Q$143&lt;&gt;2)+($X$143&lt;&gt;2)+($AE$143&lt;&gt;2)=0,2,IF((($C$143&lt;&gt;2)*$C$143+($J$143&lt;&gt;2)*$J$143+($Q$143&lt;&gt;2)*$Q$143+($X$143&lt;&gt;2)*$X$143+($AE$143&lt;&gt;2)*$AE$143)/(($C$143&lt;&gt;2)+($J$143&lt;&gt;2)+($Q$143&lt;&gt;2)+($X$143&lt;&gt;2)+($AE$143&lt;&gt;2))&gt;=0.5,1,0))</f>
        <v/>
      </c>
      <c r="AM143" s="8">
        <f>IF(($D$143&lt;&gt;2)+($K$143&lt;&gt;2)+($R$143&lt;&gt;2)+($Y$143&lt;&gt;2)+($AF$143&lt;&gt;2)=0,2,IF((($D$143&lt;&gt;2)*$D$143+($K$143&lt;&gt;2)*$K$143+($R$143&lt;&gt;2)*$R$143+($Y$143&lt;&gt;2)*$Y$143+($AF$143&lt;&gt;2)*$AF$143)/(($D$143&lt;&gt;2)+($K$143&lt;&gt;2)+($R$143&lt;&gt;2)+($Y$143&lt;&gt;2)+($AF$143&lt;&gt;2))&gt;=0.5,1,0))</f>
        <v/>
      </c>
      <c r="AN143" s="8">
        <f>IF(($E$143&lt;&gt;2)+($L$143&lt;&gt;2)+($S$143&lt;&gt;2)+($Z$143&lt;&gt;2)+($AG$143&lt;&gt;2)=0,2,IF((($E$143&lt;&gt;2)*$E$143+($L$143&lt;&gt;2)*$L$143+($S$143&lt;&gt;2)*$S$143+($Z$143&lt;&gt;2)*$Z$143+($AG$143&lt;&gt;2)*$AG$143)/(($E$143&lt;&gt;2)+($L$143&lt;&gt;2)+($S$143&lt;&gt;2)+($Z$143&lt;&gt;2)+($AG$143&lt;&gt;2))&gt;=0.5,1,0))</f>
        <v/>
      </c>
      <c r="AO143" s="8">
        <f>IF(($F$143&lt;&gt;2)+($M$143&lt;&gt;2)+($T$143&lt;&gt;2)+($AA$143&lt;&gt;2)+($AH$143&lt;&gt;2)=0,2,IF((($F$143&lt;&gt;2)*$F$143+($M$143&lt;&gt;2)*$M$143+($T$143&lt;&gt;2)*$T$143+($AA$143&lt;&gt;2)*$AA$143+($AH$143&lt;&gt;2)*$AH$143)/(($F$143&lt;&gt;2)+($M$143&lt;&gt;2)+($T$143&lt;&gt;2)+($AA$143&lt;&gt;2)+($AH$143&lt;&gt;2))&gt;=0.5,1,0))</f>
        <v/>
      </c>
      <c r="AP143" s="8">
        <f>IF(($G$143&lt;&gt;2)+($N$143&lt;&gt;2)+($U$143&lt;&gt;2)+($AB$143&lt;&gt;2)+($AI$143&lt;&gt;2)=0,2,IF((($G$143&lt;&gt;2)*$G$143+($N$143&lt;&gt;2)*$N$143+($U$143&lt;&gt;2)*$U$143+($AB$143&lt;&gt;2)*$AB$143+($AI$143&lt;&gt;2)*$AI$143)/(($G$143&lt;&gt;2)+($N$143&lt;&gt;2)+($U$143&lt;&gt;2)+($AB$143&lt;&gt;2)+($AI$143&lt;&gt;2))&gt;=0.5,1,0))</f>
        <v/>
      </c>
      <c r="AR143" s="16">
        <f>INDEX('Ground truth'!$B$3:$G$8,MATCH($AK$134,'Ground truth'!$A$3:$A$8,0),MATCH($AK$131,'Ground truth'!$B$2:$G$2,0))</f>
        <v/>
      </c>
      <c r="AS143" s="16">
        <f>INDEX('Ground truth'!$B$3:$G$8,MATCH($AK$134,'Ground truth'!$A$3:$A$8,0),MATCH($AK$132,'Ground truth'!$B$2:$G$2,0))</f>
        <v/>
      </c>
      <c r="AT143" s="16">
        <f>INDEX('Ground truth'!$B$3:$G$8,MATCH($AK$134,'Ground truth'!$A$3:$A$8,0),MATCH($AK$133,'Ground truth'!$B$2:$G$2,0))</f>
        <v/>
      </c>
      <c r="AU143" s="16">
        <f>INDEX('Ground truth'!$B$3:$G$8,MATCH($AK$134,'Ground truth'!$A$3:$A$8,0),MATCH($AK$134,'Ground truth'!$B$2:$G$2,0))</f>
        <v/>
      </c>
      <c r="AV143" s="16">
        <f>INDEX('Ground truth'!$B$3:$G$8,MATCH($AK$134,'Ground truth'!$A$3:$A$8,0),MATCH($AK$135,'Ground truth'!$B$2:$G$2,0))</f>
        <v/>
      </c>
      <c r="AW143" s="16">
        <f>INDEX('Ground truth'!$B$3:$G$8,MATCH($AK$134,'Ground truth'!$A$3:$A$8,0),MATCH($AK$136,'Ground truth'!$B$2:$G$2,0))</f>
        <v/>
      </c>
      <c r="AY143" s="19" t="n">
        <v>-0.3429230827771702</v>
      </c>
      <c r="AZ143" s="19">
        <f>LARGE($AY$140:$AY$145,4)</f>
        <v/>
      </c>
    </row>
    <row r="144">
      <c r="A144" s="3" t="inlineStr">
        <is>
          <t>Reaction Wheel</t>
        </is>
      </c>
      <c r="B144" s="8">
        <f>INDEX($B$131:$G$136,MATCH($AL$135,$B$130:$G$130,0),MATCH($AL$131,$B$130:$G$130,0))</f>
        <v/>
      </c>
      <c r="C144" s="8">
        <f>INDEX($B$131:$G$136,MATCH($AL$135,$B$130:$G$130,0),MATCH($AL$132,$B$130:$G$130,0))</f>
        <v/>
      </c>
      <c r="D144" s="8">
        <f>INDEX($B$131:$G$136,MATCH($AL$135,$B$130:$G$130,0),MATCH($AL$133,$B$130:$G$130,0))</f>
        <v/>
      </c>
      <c r="E144" s="8">
        <f>INDEX($B$131:$G$136,MATCH($AL$135,$B$130:$G$130,0),MATCH($AL$134,$B$130:$G$130,0))</f>
        <v/>
      </c>
      <c r="F144" s="8">
        <f>INDEX($B$131:$G$136,MATCH($AL$135,$B$130:$G$130,0),MATCH($AL$135,$B$130:$G$130,0))</f>
        <v/>
      </c>
      <c r="G144" s="8">
        <f>INDEX($B$131:$G$136,MATCH($AL$135,$B$130:$G$130,0),MATCH($AL$136,$B$130:$G$130,0))</f>
        <v/>
      </c>
      <c r="I144" s="8">
        <f>INDEX($I$131:$N$136,MATCH($AL$135,$I$130:$N$130,0),MATCH($AL$131,$I$130:$N$130,0))</f>
        <v/>
      </c>
      <c r="J144" s="8">
        <f>INDEX($I$131:$N$136,MATCH($AL$135,$I$130:$N$130,0),MATCH($AL$132,$I$130:$N$130,0))</f>
        <v/>
      </c>
      <c r="K144" s="8">
        <f>INDEX($I$131:$N$136,MATCH($AL$135,$I$130:$N$130,0),MATCH($AL$133,$I$130:$N$130,0))</f>
        <v/>
      </c>
      <c r="L144" s="8">
        <f>INDEX($I$131:$N$136,MATCH($AL$135,$I$130:$N$130,0),MATCH($AL$134,$I$130:$N$130,0))</f>
        <v/>
      </c>
      <c r="M144" s="8">
        <f>INDEX($I$131:$N$136,MATCH($AL$135,$I$130:$N$130,0),MATCH($AL$135,$I$130:$N$130,0))</f>
        <v/>
      </c>
      <c r="N144" s="8">
        <f>INDEX($I$131:$N$136,MATCH($AL$135,$I$130:$N$130,0),MATCH($AL$136,$I$130:$N$130,0))</f>
        <v/>
      </c>
      <c r="P144" s="8">
        <f>INDEX($P$131:$U$136,MATCH($AL$135,$P$130:$U$130,0),MATCH($AL$131,$P$130:$U$130,0))</f>
        <v/>
      </c>
      <c r="Q144" s="8">
        <f>INDEX($P$131:$U$136,MATCH($AL$135,$P$130:$U$130,0),MATCH($AL$132,$P$130:$U$130,0))</f>
        <v/>
      </c>
      <c r="R144" s="8">
        <f>INDEX($P$131:$U$136,MATCH($AL$135,$P$130:$U$130,0),MATCH($AL$133,$P$130:$U$130,0))</f>
        <v/>
      </c>
      <c r="S144" s="8">
        <f>INDEX($P$131:$U$136,MATCH($AL$135,$P$130:$U$130,0),MATCH($AL$134,$P$130:$U$130,0))</f>
        <v/>
      </c>
      <c r="T144" s="8">
        <f>INDEX($P$131:$U$136,MATCH($AL$135,$P$130:$U$130,0),MATCH($AL$135,$P$130:$U$130,0))</f>
        <v/>
      </c>
      <c r="U144" s="8">
        <f>INDEX($P$131:$U$136,MATCH($AL$135,$P$130:$U$130,0),MATCH($AL$136,$P$130:$U$130,0))</f>
        <v/>
      </c>
      <c r="W144" s="8">
        <f>INDEX($W$131:$AB$136,MATCH($AL$135,$W$130:$AB$130,0),MATCH($AL$131,$W$130:$AB$130,0))</f>
        <v/>
      </c>
      <c r="X144" s="8">
        <f>INDEX($W$131:$AB$136,MATCH($AL$135,$W$130:$AB$130,0),MATCH($AL$132,$W$130:$AB$130,0))</f>
        <v/>
      </c>
      <c r="Y144" s="8">
        <f>INDEX($W$131:$AB$136,MATCH($AL$135,$W$130:$AB$130,0),MATCH($AL$133,$W$130:$AB$130,0))</f>
        <v/>
      </c>
      <c r="Z144" s="8">
        <f>INDEX($W$131:$AB$136,MATCH($AL$135,$W$130:$AB$130,0),MATCH($AL$134,$W$130:$AB$130,0))</f>
        <v/>
      </c>
      <c r="AA144" s="8">
        <f>INDEX($W$131:$AB$136,MATCH($AL$135,$W$130:$AB$130,0),MATCH($AL$135,$W$130:$AB$130,0))</f>
        <v/>
      </c>
      <c r="AB144" s="8">
        <f>INDEX($W$131:$AB$136,MATCH($AL$135,$W$130:$AB$130,0),MATCH($AL$136,$W$130:$AB$130,0))</f>
        <v/>
      </c>
      <c r="AD144" s="8">
        <f>INDEX($AD$131:$AI$136,MATCH($AL$135,$AD$130:$AI$130,0),MATCH($AL$131,$AD$130:$AI$130,0))</f>
        <v/>
      </c>
      <c r="AE144" s="8">
        <f>INDEX($AD$131:$AI$136,MATCH($AL$135,$AD$130:$AI$130,0),MATCH($AL$132,$AD$130:$AI$130,0))</f>
        <v/>
      </c>
      <c r="AF144" s="8">
        <f>INDEX($AD$131:$AI$136,MATCH($AL$135,$AD$130:$AI$130,0),MATCH($AL$133,$AD$130:$AI$130,0))</f>
        <v/>
      </c>
      <c r="AG144" s="8">
        <f>INDEX($AD$131:$AI$136,MATCH($AL$135,$AD$130:$AI$130,0),MATCH($AL$134,$AD$130:$AI$130,0))</f>
        <v/>
      </c>
      <c r="AH144" s="8">
        <f>INDEX($AD$131:$AI$136,MATCH($AL$135,$AD$130:$AI$130,0),MATCH($AL$135,$AD$130:$AI$130,0))</f>
        <v/>
      </c>
      <c r="AI144" s="8">
        <f>INDEX($AD$131:$AI$136,MATCH($AL$135,$AD$130:$AI$130,0),MATCH($AL$136,$AD$130:$AI$130,0))</f>
        <v/>
      </c>
      <c r="AK144" s="8">
        <f>IF(($B$144&lt;&gt;2)+($I$144&lt;&gt;2)+($P$144&lt;&gt;2)+($W$144&lt;&gt;2)+($AD$144&lt;&gt;2)=0,2,IF((($B$144&lt;&gt;2)*$B$144+($I$144&lt;&gt;2)*$I$144+($P$144&lt;&gt;2)*$P$144+($W$144&lt;&gt;2)*$W$144+($AD$144&lt;&gt;2)*$AD$144)/(($B$144&lt;&gt;2)+($I$144&lt;&gt;2)+($P$144&lt;&gt;2)+($W$144&lt;&gt;2)+($AD$144&lt;&gt;2))&gt;=0.5,1,0))</f>
        <v/>
      </c>
      <c r="AL144" s="8">
        <f>IF(($C$144&lt;&gt;2)+($J$144&lt;&gt;2)+($Q$144&lt;&gt;2)+($X$144&lt;&gt;2)+($AE$144&lt;&gt;2)=0,2,IF((($C$144&lt;&gt;2)*$C$144+($J$144&lt;&gt;2)*$J$144+($Q$144&lt;&gt;2)*$Q$144+($X$144&lt;&gt;2)*$X$144+($AE$144&lt;&gt;2)*$AE$144)/(($C$144&lt;&gt;2)+($J$144&lt;&gt;2)+($Q$144&lt;&gt;2)+($X$144&lt;&gt;2)+($AE$144&lt;&gt;2))&gt;=0.5,1,0))</f>
        <v/>
      </c>
      <c r="AM144" s="8">
        <f>IF(($D$144&lt;&gt;2)+($K$144&lt;&gt;2)+($R$144&lt;&gt;2)+($Y$144&lt;&gt;2)+($AF$144&lt;&gt;2)=0,2,IF((($D$144&lt;&gt;2)*$D$144+($K$144&lt;&gt;2)*$K$144+($R$144&lt;&gt;2)*$R$144+($Y$144&lt;&gt;2)*$Y$144+($AF$144&lt;&gt;2)*$AF$144)/(($D$144&lt;&gt;2)+($K$144&lt;&gt;2)+($R$144&lt;&gt;2)+($Y$144&lt;&gt;2)+($AF$144&lt;&gt;2))&gt;=0.5,1,0))</f>
        <v/>
      </c>
      <c r="AN144" s="8">
        <f>IF(($E$144&lt;&gt;2)+($L$144&lt;&gt;2)+($S$144&lt;&gt;2)+($Z$144&lt;&gt;2)+($AG$144&lt;&gt;2)=0,2,IF((($E$144&lt;&gt;2)*$E$144+($L$144&lt;&gt;2)*$L$144+($S$144&lt;&gt;2)*$S$144+($Z$144&lt;&gt;2)*$Z$144+($AG$144&lt;&gt;2)*$AG$144)/(($E$144&lt;&gt;2)+($L$144&lt;&gt;2)+($S$144&lt;&gt;2)+($Z$144&lt;&gt;2)+($AG$144&lt;&gt;2))&gt;=0.5,1,0))</f>
        <v/>
      </c>
      <c r="AO144" s="8">
        <f>IF(($F$144&lt;&gt;2)+($M$144&lt;&gt;2)+($T$144&lt;&gt;2)+($AA$144&lt;&gt;2)+($AH$144&lt;&gt;2)=0,2,IF((($F$144&lt;&gt;2)*$F$144+($M$144&lt;&gt;2)*$M$144+($T$144&lt;&gt;2)*$T$144+($AA$144&lt;&gt;2)*$AA$144+($AH$144&lt;&gt;2)*$AH$144)/(($F$144&lt;&gt;2)+($M$144&lt;&gt;2)+($T$144&lt;&gt;2)+($AA$144&lt;&gt;2)+($AH$144&lt;&gt;2))&gt;=0.5,1,0))</f>
        <v/>
      </c>
      <c r="AP144" s="8">
        <f>IF(($G$144&lt;&gt;2)+($N$144&lt;&gt;2)+($U$144&lt;&gt;2)+($AB$144&lt;&gt;2)+($AI$144&lt;&gt;2)=0,2,IF((($G$144&lt;&gt;2)*$G$144+($N$144&lt;&gt;2)*$N$144+($U$144&lt;&gt;2)*$U$144+($AB$144&lt;&gt;2)*$AB$144+($AI$144&lt;&gt;2)*$AI$144)/(($G$144&lt;&gt;2)+($N$144&lt;&gt;2)+($U$144&lt;&gt;2)+($AB$144&lt;&gt;2)+($AI$144&lt;&gt;2))&gt;=0.5,1,0))</f>
        <v/>
      </c>
      <c r="AR144" s="16">
        <f>INDEX('Ground truth'!$B$3:$G$8,MATCH($AK$135,'Ground truth'!$A$3:$A$8,0),MATCH($AK$131,'Ground truth'!$B$2:$G$2,0))</f>
        <v/>
      </c>
      <c r="AS144" s="16">
        <f>INDEX('Ground truth'!$B$3:$G$8,MATCH($AK$135,'Ground truth'!$A$3:$A$8,0),MATCH($AK$132,'Ground truth'!$B$2:$G$2,0))</f>
        <v/>
      </c>
      <c r="AT144" s="16">
        <f>INDEX('Ground truth'!$B$3:$G$8,MATCH($AK$135,'Ground truth'!$A$3:$A$8,0),MATCH($AK$133,'Ground truth'!$B$2:$G$2,0))</f>
        <v/>
      </c>
      <c r="AU144" s="16">
        <f>INDEX('Ground truth'!$B$3:$G$8,MATCH($AK$135,'Ground truth'!$A$3:$A$8,0),MATCH($AK$134,'Ground truth'!$B$2:$G$2,0))</f>
        <v/>
      </c>
      <c r="AV144" s="16">
        <f>INDEX('Ground truth'!$B$3:$G$8,MATCH($AK$135,'Ground truth'!$A$3:$A$8,0),MATCH($AK$135,'Ground truth'!$B$2:$G$2,0))</f>
        <v/>
      </c>
      <c r="AW144" s="16">
        <f>INDEX('Ground truth'!$B$3:$G$8,MATCH($AK$135,'Ground truth'!$A$3:$A$8,0),MATCH($AK$136,'Ground truth'!$B$2:$G$2,0))</f>
        <v/>
      </c>
      <c r="AY144" s="19" t="n">
        <v>0.9999999999999999</v>
      </c>
      <c r="AZ144" s="19">
        <f>LARGE($AY$140:$AY$145,5)</f>
        <v/>
      </c>
    </row>
    <row r="145">
      <c r="A145" s="3" t="inlineStr">
        <is>
          <t>GNC Software</t>
        </is>
      </c>
      <c r="B145" s="8">
        <f>INDEX($B$131:$G$136,MATCH($AL$136,$B$130:$G$130,0),MATCH($AL$131,$B$130:$G$130,0))</f>
        <v/>
      </c>
      <c r="C145" s="8">
        <f>INDEX($B$131:$G$136,MATCH($AL$136,$B$130:$G$130,0),MATCH($AL$132,$B$130:$G$130,0))</f>
        <v/>
      </c>
      <c r="D145" s="8">
        <f>INDEX($B$131:$G$136,MATCH($AL$136,$B$130:$G$130,0),MATCH($AL$133,$B$130:$G$130,0))</f>
        <v/>
      </c>
      <c r="E145" s="8">
        <f>INDEX($B$131:$G$136,MATCH($AL$136,$B$130:$G$130,0),MATCH($AL$134,$B$130:$G$130,0))</f>
        <v/>
      </c>
      <c r="F145" s="8">
        <f>INDEX($B$131:$G$136,MATCH($AL$136,$B$130:$G$130,0),MATCH($AL$135,$B$130:$G$130,0))</f>
        <v/>
      </c>
      <c r="G145" s="8">
        <f>INDEX($B$131:$G$136,MATCH($AL$136,$B$130:$G$130,0),MATCH($AL$136,$B$130:$G$130,0))</f>
        <v/>
      </c>
      <c r="I145" s="8">
        <f>INDEX($I$131:$N$136,MATCH($AL$136,$I$130:$N$130,0),MATCH($AL$131,$I$130:$N$130,0))</f>
        <v/>
      </c>
      <c r="J145" s="8">
        <f>INDEX($I$131:$N$136,MATCH($AL$136,$I$130:$N$130,0),MATCH($AL$132,$I$130:$N$130,0))</f>
        <v/>
      </c>
      <c r="K145" s="8">
        <f>INDEX($I$131:$N$136,MATCH($AL$136,$I$130:$N$130,0),MATCH($AL$133,$I$130:$N$130,0))</f>
        <v/>
      </c>
      <c r="L145" s="8">
        <f>INDEX($I$131:$N$136,MATCH($AL$136,$I$130:$N$130,0),MATCH($AL$134,$I$130:$N$130,0))</f>
        <v/>
      </c>
      <c r="M145" s="8">
        <f>INDEX($I$131:$N$136,MATCH($AL$136,$I$130:$N$130,0),MATCH($AL$135,$I$130:$N$130,0))</f>
        <v/>
      </c>
      <c r="N145" s="8">
        <f>INDEX($I$131:$N$136,MATCH($AL$136,$I$130:$N$130,0),MATCH($AL$136,$I$130:$N$130,0))</f>
        <v/>
      </c>
      <c r="P145" s="8">
        <f>INDEX($P$131:$U$136,MATCH($AL$136,$P$130:$U$130,0),MATCH($AL$131,$P$130:$U$130,0))</f>
        <v/>
      </c>
      <c r="Q145" s="8">
        <f>INDEX($P$131:$U$136,MATCH($AL$136,$P$130:$U$130,0),MATCH($AL$132,$P$130:$U$130,0))</f>
        <v/>
      </c>
      <c r="R145" s="8">
        <f>INDEX($P$131:$U$136,MATCH($AL$136,$P$130:$U$130,0),MATCH($AL$133,$P$130:$U$130,0))</f>
        <v/>
      </c>
      <c r="S145" s="8">
        <f>INDEX($P$131:$U$136,MATCH($AL$136,$P$130:$U$130,0),MATCH($AL$134,$P$130:$U$130,0))</f>
        <v/>
      </c>
      <c r="T145" s="8">
        <f>INDEX($P$131:$U$136,MATCH($AL$136,$P$130:$U$130,0),MATCH($AL$135,$P$130:$U$130,0))</f>
        <v/>
      </c>
      <c r="U145" s="8">
        <f>INDEX($P$131:$U$136,MATCH($AL$136,$P$130:$U$130,0),MATCH($AL$136,$P$130:$U$130,0))</f>
        <v/>
      </c>
      <c r="W145" s="8">
        <f>INDEX($W$131:$AB$136,MATCH($AL$136,$W$130:$AB$130,0),MATCH($AL$131,$W$130:$AB$130,0))</f>
        <v/>
      </c>
      <c r="X145" s="8">
        <f>INDEX($W$131:$AB$136,MATCH($AL$136,$W$130:$AB$130,0),MATCH($AL$132,$W$130:$AB$130,0))</f>
        <v/>
      </c>
      <c r="Y145" s="8">
        <f>INDEX($W$131:$AB$136,MATCH($AL$136,$W$130:$AB$130,0),MATCH($AL$133,$W$130:$AB$130,0))</f>
        <v/>
      </c>
      <c r="Z145" s="8">
        <f>INDEX($W$131:$AB$136,MATCH($AL$136,$W$130:$AB$130,0),MATCH($AL$134,$W$130:$AB$130,0))</f>
        <v/>
      </c>
      <c r="AA145" s="8">
        <f>INDEX($W$131:$AB$136,MATCH($AL$136,$W$130:$AB$130,0),MATCH($AL$135,$W$130:$AB$130,0))</f>
        <v/>
      </c>
      <c r="AB145" s="8">
        <f>INDEX($W$131:$AB$136,MATCH($AL$136,$W$130:$AB$130,0),MATCH($AL$136,$W$130:$AB$130,0))</f>
        <v/>
      </c>
      <c r="AD145" s="8">
        <f>INDEX($AD$131:$AI$136,MATCH($AL$136,$AD$130:$AI$130,0),MATCH($AL$131,$AD$130:$AI$130,0))</f>
        <v/>
      </c>
      <c r="AE145" s="8">
        <f>INDEX($AD$131:$AI$136,MATCH($AL$136,$AD$130:$AI$130,0),MATCH($AL$132,$AD$130:$AI$130,0))</f>
        <v/>
      </c>
      <c r="AF145" s="8">
        <f>INDEX($AD$131:$AI$136,MATCH($AL$136,$AD$130:$AI$130,0),MATCH($AL$133,$AD$130:$AI$130,0))</f>
        <v/>
      </c>
      <c r="AG145" s="8">
        <f>INDEX($AD$131:$AI$136,MATCH($AL$136,$AD$130:$AI$130,0),MATCH($AL$134,$AD$130:$AI$130,0))</f>
        <v/>
      </c>
      <c r="AH145" s="8">
        <f>INDEX($AD$131:$AI$136,MATCH($AL$136,$AD$130:$AI$130,0),MATCH($AL$135,$AD$130:$AI$130,0))</f>
        <v/>
      </c>
      <c r="AI145" s="8">
        <f>INDEX($AD$131:$AI$136,MATCH($AL$136,$AD$130:$AI$130,0),MATCH($AL$136,$AD$130:$AI$130,0))</f>
        <v/>
      </c>
      <c r="AK145" s="8">
        <f>IF(($B$145&lt;&gt;2)+($I$145&lt;&gt;2)+($P$145&lt;&gt;2)+($W$145&lt;&gt;2)+($AD$145&lt;&gt;2)=0,2,IF((($B$145&lt;&gt;2)*$B$145+($I$145&lt;&gt;2)*$I$145+($P$145&lt;&gt;2)*$P$145+($W$145&lt;&gt;2)*$W$145+($AD$145&lt;&gt;2)*$AD$145)/(($B$145&lt;&gt;2)+($I$145&lt;&gt;2)+($P$145&lt;&gt;2)+($W$145&lt;&gt;2)+($AD$145&lt;&gt;2))&gt;=0.5,1,0))</f>
        <v/>
      </c>
      <c r="AL145" s="8">
        <f>IF(($C$145&lt;&gt;2)+($J$145&lt;&gt;2)+($Q$145&lt;&gt;2)+($X$145&lt;&gt;2)+($AE$145&lt;&gt;2)=0,2,IF((($C$145&lt;&gt;2)*$C$145+($J$145&lt;&gt;2)*$J$145+($Q$145&lt;&gt;2)*$Q$145+($X$145&lt;&gt;2)*$X$145+($AE$145&lt;&gt;2)*$AE$145)/(($C$145&lt;&gt;2)+($J$145&lt;&gt;2)+($Q$145&lt;&gt;2)+($X$145&lt;&gt;2)+($AE$145&lt;&gt;2))&gt;=0.5,1,0))</f>
        <v/>
      </c>
      <c r="AM145" s="8">
        <f>IF(($D$145&lt;&gt;2)+($K$145&lt;&gt;2)+($R$145&lt;&gt;2)+($Y$145&lt;&gt;2)+($AF$145&lt;&gt;2)=0,2,IF((($D$145&lt;&gt;2)*$D$145+($K$145&lt;&gt;2)*$K$145+($R$145&lt;&gt;2)*$R$145+($Y$145&lt;&gt;2)*$Y$145+($AF$145&lt;&gt;2)*$AF$145)/(($D$145&lt;&gt;2)+($K$145&lt;&gt;2)+($R$145&lt;&gt;2)+($Y$145&lt;&gt;2)+($AF$145&lt;&gt;2))&gt;=0.5,1,0))</f>
        <v/>
      </c>
      <c r="AN145" s="8">
        <f>IF(($E$145&lt;&gt;2)+($L$145&lt;&gt;2)+($S$145&lt;&gt;2)+($Z$145&lt;&gt;2)+($AG$145&lt;&gt;2)=0,2,IF((($E$145&lt;&gt;2)*$E$145+($L$145&lt;&gt;2)*$L$145+($S$145&lt;&gt;2)*$S$145+($Z$145&lt;&gt;2)*$Z$145+($AG$145&lt;&gt;2)*$AG$145)/(($E$145&lt;&gt;2)+($L$145&lt;&gt;2)+($S$145&lt;&gt;2)+($Z$145&lt;&gt;2)+($AG$145&lt;&gt;2))&gt;=0.5,1,0))</f>
        <v/>
      </c>
      <c r="AO145" s="8">
        <f>IF(($F$145&lt;&gt;2)+($M$145&lt;&gt;2)+($T$145&lt;&gt;2)+($AA$145&lt;&gt;2)+($AH$145&lt;&gt;2)=0,2,IF((($F$145&lt;&gt;2)*$F$145+($M$145&lt;&gt;2)*$M$145+($T$145&lt;&gt;2)*$T$145+($AA$145&lt;&gt;2)*$AA$145+($AH$145&lt;&gt;2)*$AH$145)/(($F$145&lt;&gt;2)+($M$145&lt;&gt;2)+($T$145&lt;&gt;2)+($AA$145&lt;&gt;2)+($AH$145&lt;&gt;2))&gt;=0.5,1,0))</f>
        <v/>
      </c>
      <c r="AP145" s="8">
        <f>IF(($G$145&lt;&gt;2)+($N$145&lt;&gt;2)+($U$145&lt;&gt;2)+($AB$145&lt;&gt;2)+($AI$145&lt;&gt;2)=0,2,IF((($G$145&lt;&gt;2)*$G$145+($N$145&lt;&gt;2)*$N$145+($U$145&lt;&gt;2)*$U$145+($AB$145&lt;&gt;2)*$AB$145+($AI$145&lt;&gt;2)*$AI$145)/(($G$145&lt;&gt;2)+($N$145&lt;&gt;2)+($U$145&lt;&gt;2)+($AB$145&lt;&gt;2)+($AI$145&lt;&gt;2))&gt;=0.5,1,0))</f>
        <v/>
      </c>
      <c r="AR145" s="16">
        <f>INDEX('Ground truth'!$B$3:$G$8,MATCH($AK$136,'Ground truth'!$A$3:$A$8,0),MATCH($AK$131,'Ground truth'!$B$2:$G$2,0))</f>
        <v/>
      </c>
      <c r="AS145" s="16">
        <f>INDEX('Ground truth'!$B$3:$G$8,MATCH($AK$136,'Ground truth'!$A$3:$A$8,0),MATCH($AK$132,'Ground truth'!$B$2:$G$2,0))</f>
        <v/>
      </c>
      <c r="AT145" s="16">
        <f>INDEX('Ground truth'!$B$3:$G$8,MATCH($AK$136,'Ground truth'!$A$3:$A$8,0),MATCH($AK$133,'Ground truth'!$B$2:$G$2,0))</f>
        <v/>
      </c>
      <c r="AU145" s="16">
        <f>INDEX('Ground truth'!$B$3:$G$8,MATCH($AK$136,'Ground truth'!$A$3:$A$8,0),MATCH($AK$134,'Ground truth'!$B$2:$G$2,0))</f>
        <v/>
      </c>
      <c r="AV145" s="16">
        <f>INDEX('Ground truth'!$B$3:$G$8,MATCH($AK$136,'Ground truth'!$A$3:$A$8,0),MATCH($AK$135,'Ground truth'!$B$2:$G$2,0))</f>
        <v/>
      </c>
      <c r="AW145" s="16">
        <f>INDEX('Ground truth'!$B$3:$G$8,MATCH($AK$136,'Ground truth'!$A$3:$A$8,0),MATCH($AK$136,'Ground truth'!$B$2:$G$2,0))</f>
        <v/>
      </c>
      <c r="AY145" s="19" t="n">
        <v>1</v>
      </c>
      <c r="AZ145" s="19">
        <f>LARGE($AY$140:$AY$145,6)</f>
        <v/>
      </c>
    </row>
    <row r="147">
      <c r="A147" s="17" t="inlineStr">
        <is>
          <t>metrics — confident-only (unsure excluded from denominators)</t>
        </is>
      </c>
      <c r="B147" s="10" t="inlineStr">
        <is>
          <t>run 1</t>
        </is>
      </c>
      <c r="C147" s="10" t="inlineStr">
        <is>
          <t>run 2</t>
        </is>
      </c>
      <c r="D147" s="10" t="inlineStr">
        <is>
          <t>run 3</t>
        </is>
      </c>
      <c r="E147" s="10" t="inlineStr">
        <is>
          <t>run 4</t>
        </is>
      </c>
      <c r="F147" s="10" t="inlineStr">
        <is>
          <t>run 5</t>
        </is>
      </c>
      <c r="G147" s="10" t="inlineStr">
        <is>
          <t>avg-matrix</t>
        </is>
      </c>
      <c r="H147" s="10" t="inlineStr">
        <is>
          <t>mean</t>
        </is>
      </c>
      <c r="I147" s="10" t="inlineStr">
        <is>
          <t>std (pop.)</t>
        </is>
      </c>
      <c r="J147" s="17" t="inlineStr">
        <is>
          <t>notes</t>
        </is>
      </c>
    </row>
    <row r="148">
      <c r="A148" s="7" t="inlineStr">
        <is>
          <t>TP</t>
        </is>
      </c>
      <c r="B148" s="7">
        <f>SUMPRODUCT(($B$140:$G$145=1)*($AR$140:$AW$145=1))</f>
        <v/>
      </c>
      <c r="C148" s="7">
        <f>SUMPRODUCT(($I$140:$N$145=1)*($AR$140:$AW$145=1))</f>
        <v/>
      </c>
      <c r="D148" s="7">
        <f>SUMPRODUCT(($P$140:$U$145=1)*($AR$140:$AW$145=1))</f>
        <v/>
      </c>
      <c r="E148" s="7">
        <f>SUMPRODUCT(($W$140:$AB$145=1)*($AR$140:$AW$145=1))</f>
        <v/>
      </c>
      <c r="F148" s="7">
        <f>SUMPRODUCT(($AD$140:$AI$145=1)*($AR$140:$AW$145=1))</f>
        <v/>
      </c>
      <c r="G148" s="7">
        <f>SUMPRODUCT(($AK$140:$AP$145=1)*($AR$140:$AW$145=1))</f>
        <v/>
      </c>
      <c r="H148" s="12">
        <f>AVERAGE($B$148:$F$148)</f>
        <v/>
      </c>
      <c r="I148" s="12">
        <f>STDEV.P($B$148:$F$148)</f>
        <v/>
      </c>
    </row>
    <row r="149">
      <c r="A149" s="7" t="inlineStr">
        <is>
          <t>TN</t>
        </is>
      </c>
      <c r="B149" s="7">
        <f>SUMPRODUCT(($B$140:$G$145=0)*($AR$140:$AW$145=0))</f>
        <v/>
      </c>
      <c r="C149" s="7">
        <f>SUMPRODUCT(($I$140:$N$145=0)*($AR$140:$AW$145=0))</f>
        <v/>
      </c>
      <c r="D149" s="7">
        <f>SUMPRODUCT(($P$140:$U$145=0)*($AR$140:$AW$145=0))</f>
        <v/>
      </c>
      <c r="E149" s="7">
        <f>SUMPRODUCT(($W$140:$AB$145=0)*($AR$140:$AW$145=0))</f>
        <v/>
      </c>
      <c r="F149" s="7">
        <f>SUMPRODUCT(($AD$140:$AI$145=0)*($AR$140:$AW$145=0))</f>
        <v/>
      </c>
      <c r="G149" s="7">
        <f>SUMPRODUCT(($AK$140:$AP$145=0)*($AR$140:$AW$145=0))</f>
        <v/>
      </c>
      <c r="H149" s="12">
        <f>AVERAGE($B$149:$F$149)</f>
        <v/>
      </c>
      <c r="I149" s="12">
        <f>STDEV.P($B$149:$F$149)</f>
        <v/>
      </c>
    </row>
    <row r="150">
      <c r="A150" s="7" t="inlineStr">
        <is>
          <t>FP</t>
        </is>
      </c>
      <c r="B150" s="7">
        <f>SUMPRODUCT(($B$140:$G$145=1)*($AR$140:$AW$145=0))</f>
        <v/>
      </c>
      <c r="C150" s="7">
        <f>SUMPRODUCT(($I$140:$N$145=1)*($AR$140:$AW$145=0))</f>
        <v/>
      </c>
      <c r="D150" s="7">
        <f>SUMPRODUCT(($P$140:$U$145=1)*($AR$140:$AW$145=0))</f>
        <v/>
      </c>
      <c r="E150" s="7">
        <f>SUMPRODUCT(($W$140:$AB$145=1)*($AR$140:$AW$145=0))</f>
        <v/>
      </c>
      <c r="F150" s="7">
        <f>SUMPRODUCT(($AD$140:$AI$145=1)*($AR$140:$AW$145=0))</f>
        <v/>
      </c>
      <c r="G150" s="7">
        <f>SUMPRODUCT(($AK$140:$AP$145=1)*($AR$140:$AW$145=0))</f>
        <v/>
      </c>
      <c r="H150" s="12">
        <f>AVERAGE($B$150:$F$150)</f>
        <v/>
      </c>
      <c r="I150" s="12">
        <f>STDEV.P($B$150:$F$150)</f>
        <v/>
      </c>
    </row>
    <row r="151">
      <c r="A151" s="7" t="inlineStr">
        <is>
          <t>FN</t>
        </is>
      </c>
      <c r="B151" s="7">
        <f>SUMPRODUCT(($B$140:$G$145=0)*($AR$140:$AW$145=1))</f>
        <v/>
      </c>
      <c r="C151" s="7">
        <f>SUMPRODUCT(($I$140:$N$145=0)*($AR$140:$AW$145=1))</f>
        <v/>
      </c>
      <c r="D151" s="7">
        <f>SUMPRODUCT(($P$140:$U$145=0)*($AR$140:$AW$145=1))</f>
        <v/>
      </c>
      <c r="E151" s="7">
        <f>SUMPRODUCT(($W$140:$AB$145=0)*($AR$140:$AW$145=1))</f>
        <v/>
      </c>
      <c r="F151" s="7">
        <f>SUMPRODUCT(($AD$140:$AI$145=0)*($AR$140:$AW$145=1))</f>
        <v/>
      </c>
      <c r="G151" s="7">
        <f>SUMPRODUCT(($AK$140:$AP$145=0)*($AR$140:$AW$145=1))</f>
        <v/>
      </c>
      <c r="H151" s="12">
        <f>AVERAGE($B$151:$F$151)</f>
        <v/>
      </c>
      <c r="I151" s="12">
        <f>STDEV.P($B$151:$F$151)</f>
        <v/>
      </c>
    </row>
    <row r="152">
      <c r="A152" s="4" t="inlineStr">
        <is>
          <t>Precision</t>
        </is>
      </c>
      <c r="B152" s="12">
        <f>IFERROR($B$148/($B$148+$B$150),0)</f>
        <v/>
      </c>
      <c r="C152" s="12">
        <f>IFERROR($C$148/($C$148+$C$150),0)</f>
        <v/>
      </c>
      <c r="D152" s="12">
        <f>IFERROR($D$148/($D$148+$D$150),0)</f>
        <v/>
      </c>
      <c r="E152" s="12">
        <f>IFERROR($E$148/($E$148+$E$150),0)</f>
        <v/>
      </c>
      <c r="F152" s="12">
        <f>IFERROR($F$148/($F$148+$F$150),0)</f>
        <v/>
      </c>
      <c r="G152" s="12">
        <f>IFERROR($G$148/($G$148+$G$150),0)</f>
        <v/>
      </c>
      <c r="H152" s="18">
        <f>AVERAGE($B$152:$F$152)</f>
        <v/>
      </c>
      <c r="I152" s="18">
        <f>STDEV.P($B$152:$F$152)</f>
        <v/>
      </c>
    </row>
    <row r="153">
      <c r="A153" s="4" t="inlineStr">
        <is>
          <t>Recall</t>
        </is>
      </c>
      <c r="B153" s="12">
        <f>IFERROR($B$148/($B$148+$B$151),0)</f>
        <v/>
      </c>
      <c r="C153" s="12">
        <f>IFERROR($C$148/($C$148+$C$151),0)</f>
        <v/>
      </c>
      <c r="D153" s="12">
        <f>IFERROR($D$148/($D$148+$D$151),0)</f>
        <v/>
      </c>
      <c r="E153" s="12">
        <f>IFERROR($E$148/($E$148+$E$151),0)</f>
        <v/>
      </c>
      <c r="F153" s="12">
        <f>IFERROR($F$148/($F$148+$F$151),0)</f>
        <v/>
      </c>
      <c r="G153" s="12">
        <f>IFERROR($G$148/($G$148+$G$151),0)</f>
        <v/>
      </c>
      <c r="H153" s="18">
        <f>AVERAGE($B$153:$F$153)</f>
        <v/>
      </c>
      <c r="I153" s="18">
        <f>STDEV.P($B$153:$F$153)</f>
        <v/>
      </c>
    </row>
    <row r="154">
      <c r="A154" s="4" t="inlineStr">
        <is>
          <t>F1</t>
        </is>
      </c>
      <c r="B154" s="12">
        <f>IFERROR(2*$B$152*$B$153/($B$152+$B$153),0)</f>
        <v/>
      </c>
      <c r="C154" s="12">
        <f>IFERROR(2*$C$152*$C$153/($C$152+$C$153),0)</f>
        <v/>
      </c>
      <c r="D154" s="12">
        <f>IFERROR(2*$D$152*$D$153/($D$152+$D$153),0)</f>
        <v/>
      </c>
      <c r="E154" s="12">
        <f>IFERROR(2*$E$152*$E$153/($E$152+$E$153),0)</f>
        <v/>
      </c>
      <c r="F154" s="12">
        <f>IFERROR(2*$F$152*$F$153/($F$152+$F$153),0)</f>
        <v/>
      </c>
      <c r="G154" s="12">
        <f>IFERROR(2*$G$152*$G$153/($G$152+$G$153),0)</f>
        <v/>
      </c>
      <c r="H154" s="18">
        <f>AVERAGE($B$154:$F$154)</f>
        <v/>
      </c>
      <c r="I154" s="18">
        <f>STDEV.P($B$154:$F$154)</f>
        <v/>
      </c>
    </row>
    <row r="155">
      <c r="A155" s="4" t="inlineStr">
        <is>
          <t>Accuracy</t>
        </is>
      </c>
      <c r="B155" s="12">
        <f>IFERROR(($B$148+$B$149)/($B$148+$B$149+$B$150+$B$151),0)</f>
        <v/>
      </c>
      <c r="C155" s="12">
        <f>IFERROR(($C$148+$C$149)/($C$148+$C$149+$C$150+$C$151),0)</f>
        <v/>
      </c>
      <c r="D155" s="12">
        <f>IFERROR(($D$148+$D$149)/($D$148+$D$149+$D$150+$D$151),0)</f>
        <v/>
      </c>
      <c r="E155" s="12">
        <f>IFERROR(($E$148+$E$149)/($E$148+$E$149+$E$150+$E$151),0)</f>
        <v/>
      </c>
      <c r="F155" s="12">
        <f>IFERROR(($F$148+$F$149)/($F$148+$F$149+$F$150+$F$151),0)</f>
        <v/>
      </c>
      <c r="G155" s="12">
        <f>IFERROR(($G$148+$G$149)/($G$148+$G$149+$G$150+$G$151),0)</f>
        <v/>
      </c>
      <c r="H155" s="18">
        <f>AVERAGE($B$155:$F$155)</f>
        <v/>
      </c>
      <c r="I155" s="18">
        <f>STDEV.P($B$155:$F$155)</f>
        <v/>
      </c>
    </row>
    <row r="156">
      <c r="A156" s="4" t="inlineStr">
        <is>
          <t>Edit distance</t>
        </is>
      </c>
      <c r="B156" s="12">
        <f>SUMPRODUCT(ABS($AR$140:$AW$145-$B$140:$G$145))</f>
        <v/>
      </c>
      <c r="C156" s="12">
        <f>SUMPRODUCT(ABS($AR$140:$AW$145-$I$140:$N$145))</f>
        <v/>
      </c>
      <c r="D156" s="12">
        <f>SUMPRODUCT(ABS($AR$140:$AW$145-$P$140:$U$145))</f>
        <v/>
      </c>
      <c r="E156" s="12">
        <f>SUMPRODUCT(ABS($AR$140:$AW$145-$W$140:$AB$145))</f>
        <v/>
      </c>
      <c r="F156" s="12">
        <f>SUMPRODUCT(ABS($AR$140:$AW$145-$AD$140:$AI$145))</f>
        <v/>
      </c>
      <c r="G156" s="12">
        <f>SUMPRODUCT(ABS($AR$140:$AW$145-$AK$140:$AP$145))</f>
        <v/>
      </c>
      <c r="H156" s="18">
        <f>AVERAGE($B$156:$F$156)</f>
        <v/>
      </c>
      <c r="I156" s="18">
        <f>STDEV.P($B$156:$F$156)</f>
        <v/>
      </c>
    </row>
    <row r="157">
      <c r="A157" s="4" t="inlineStr">
        <is>
          <t>Spectral distance</t>
        </is>
      </c>
      <c r="B157" s="12">
        <f>SQRT(SUMPRODUCT(($AZ$140:$AZ$145-$B$167:$B$172)^2))</f>
        <v/>
      </c>
      <c r="C157" s="12">
        <f>SQRT(SUMPRODUCT(($AZ$140:$AZ$145-$C$167:$C$172)^2))</f>
        <v/>
      </c>
      <c r="D157" s="12">
        <f>SQRT(SUMPRODUCT(($AZ$140:$AZ$145-$D$167:$D$172)^2))</f>
        <v/>
      </c>
      <c r="E157" s="12">
        <f>SQRT(SUMPRODUCT(($AZ$140:$AZ$145-$E$167:$E$172)^2))</f>
        <v/>
      </c>
      <c r="F157" s="12">
        <f>SQRT(SUMPRODUCT(($AZ$140:$AZ$145-$F$167:$F$172)^2))</f>
        <v/>
      </c>
      <c r="G157" s="12">
        <f>SQRT(SUMPRODUCT(($AZ$140:$AZ$145-$G$167:$G$172)^2))</f>
        <v/>
      </c>
      <c r="H157" s="18">
        <f>AVERAGE($B$157:$F$157)</f>
        <v/>
      </c>
      <c r="I157" s="18">
        <f>STDEV.P($B$157:$F$157)</f>
        <v/>
      </c>
    </row>
    <row r="158">
      <c r="A158" s="4" t="inlineStr">
        <is>
          <t>Unsure cells</t>
        </is>
      </c>
      <c r="B158" s="7">
        <f>COUNTIF($B$140:$G$145,2)</f>
        <v/>
      </c>
      <c r="C158" s="7">
        <f>COUNTIF($I$140:$N$145,2)</f>
        <v/>
      </c>
      <c r="D158" s="7">
        <f>COUNTIF($P$140:$U$145,2)</f>
        <v/>
      </c>
      <c r="E158" s="7">
        <f>COUNTIF($W$140:$AB$145,2)</f>
        <v/>
      </c>
      <c r="F158" s="7">
        <f>COUNTIF($AD$140:$AI$145,2)</f>
        <v/>
      </c>
      <c r="G158" s="7">
        <f>COUNTIF($AK$140:$AP$145,2)</f>
        <v/>
      </c>
      <c r="H158" s="12">
        <f>AVERAGE($B$158:$F$158)</f>
        <v/>
      </c>
      <c r="I158" s="12">
        <f>STDEV.P($B$158:$F$158)</f>
        <v/>
      </c>
    </row>
    <row r="159">
      <c r="A159" s="3" t="inlineStr">
        <is>
          <t>eigenvalues (real part, numpy order; pasted)</t>
        </is>
      </c>
    </row>
    <row r="160">
      <c r="A160" s="3" t="inlineStr">
        <is>
          <t xml:space="preserve">  λ1</t>
        </is>
      </c>
      <c r="B160" s="19" t="n">
        <v>6.000000000000001</v>
      </c>
      <c r="C160" s="19" t="n">
        <v>5.70156211871643</v>
      </c>
      <c r="D160" s="19" t="n">
        <v>5.70156211871643</v>
      </c>
      <c r="E160" s="19" t="n">
        <v>5.427878872370742</v>
      </c>
      <c r="F160" s="19" t="n">
        <v>5.701562118716416</v>
      </c>
      <c r="G160" s="19" t="n">
        <v>5.70156211871643</v>
      </c>
    </row>
    <row r="161">
      <c r="A161" s="3" t="inlineStr">
        <is>
          <t xml:space="preserve">  λ2</t>
        </is>
      </c>
      <c r="B161" s="19" t="n">
        <v>-4.386334140049162e-48</v>
      </c>
      <c r="C161" s="19" t="n">
        <v>-3.682108867042791e-16</v>
      </c>
      <c r="D161" s="19" t="n">
        <v>-3.682108867042791e-16</v>
      </c>
      <c r="E161" s="19" t="n">
        <v>1.375663623311852</v>
      </c>
      <c r="F161" s="19" t="n">
        <v>1.000000000000001</v>
      </c>
      <c r="G161" s="19" t="n">
        <v>-3.682108867042791e-16</v>
      </c>
    </row>
    <row r="162">
      <c r="A162" s="3" t="inlineStr">
        <is>
          <t xml:space="preserve">  λ3</t>
        </is>
      </c>
      <c r="B162" s="19" t="n">
        <v>0</v>
      </c>
      <c r="C162" s="19" t="n">
        <v>-0.7015621187164242</v>
      </c>
      <c r="D162" s="19" t="n">
        <v>-0.7015621187164242</v>
      </c>
      <c r="E162" s="19" t="n">
        <v>-0.8035424956825958</v>
      </c>
      <c r="F162" s="19" t="n">
        <v>-0.7015621187164238</v>
      </c>
      <c r="G162" s="19" t="n">
        <v>-0.7015621187164242</v>
      </c>
    </row>
    <row r="163">
      <c r="A163" s="3" t="inlineStr">
        <is>
          <t xml:space="preserve">  λ4</t>
        </is>
      </c>
      <c r="B163" s="19" t="n">
        <v>1.368455531567204e-48</v>
      </c>
      <c r="C163" s="19" t="n">
        <v>1</v>
      </c>
      <c r="D163" s="19" t="n">
        <v>1</v>
      </c>
      <c r="E163" s="19" t="n">
        <v>-2.350566063631395e-16</v>
      </c>
      <c r="F163" s="19" t="n">
        <v>7.642090019328567e-32</v>
      </c>
      <c r="G163" s="19" t="n">
        <v>1</v>
      </c>
    </row>
    <row r="164">
      <c r="A164" s="3" t="inlineStr">
        <is>
          <t xml:space="preserve">  λ5</t>
        </is>
      </c>
      <c r="B164" s="19" t="n">
        <v>1.370485732619968e-80</v>
      </c>
      <c r="C164" s="19" t="n">
        <v>-1.035502396109509e-18</v>
      </c>
      <c r="D164" s="19" t="n">
        <v>-1.035502396109509e-18</v>
      </c>
      <c r="E164" s="19" t="n">
        <v>-6.352965695760388e-17</v>
      </c>
      <c r="F164" s="19" t="n">
        <v>8.673319074795393e-48</v>
      </c>
      <c r="G164" s="19" t="n">
        <v>-1.035502396109509e-18</v>
      </c>
    </row>
    <row r="165">
      <c r="A165" s="3" t="inlineStr">
        <is>
          <t xml:space="preserve">  λ6</t>
        </is>
      </c>
      <c r="B165" s="19" t="n">
        <v>1.370485732619968e-80</v>
      </c>
      <c r="C165" s="19" t="n">
        <v>-1.035502396109509e-18</v>
      </c>
      <c r="D165" s="19" t="n">
        <v>-1.035502396109509e-18</v>
      </c>
      <c r="E165" s="19" t="n">
        <v>0</v>
      </c>
      <c r="F165" s="19" t="n">
        <v>-1.735165448344776e-48</v>
      </c>
      <c r="G165" s="19" t="n">
        <v>-1.035502396109509e-18</v>
      </c>
    </row>
    <row r="166">
      <c r="A166" s="3" t="inlineStr">
        <is>
          <t>eigenvalues sorted desc (LARGE)</t>
        </is>
      </c>
    </row>
    <row r="167">
      <c r="A167" s="3" t="inlineStr">
        <is>
          <t xml:space="preserve">  λ(1)</t>
        </is>
      </c>
      <c r="B167" s="19">
        <f>LARGE($B$160:$B$165,1)</f>
        <v/>
      </c>
      <c r="C167" s="19">
        <f>LARGE($C$160:$C$165,1)</f>
        <v/>
      </c>
      <c r="D167" s="19">
        <f>LARGE($D$160:$D$165,1)</f>
        <v/>
      </c>
      <c r="E167" s="19">
        <f>LARGE($E$160:$E$165,1)</f>
        <v/>
      </c>
      <c r="F167" s="19">
        <f>LARGE($F$160:$F$165,1)</f>
        <v/>
      </c>
      <c r="G167" s="19">
        <f>LARGE($G$160:$G$165,1)</f>
        <v/>
      </c>
    </row>
    <row r="168">
      <c r="A168" s="3" t="inlineStr">
        <is>
          <t xml:space="preserve">  λ(2)</t>
        </is>
      </c>
      <c r="B168" s="19">
        <f>LARGE($B$160:$B$165,2)</f>
        <v/>
      </c>
      <c r="C168" s="19">
        <f>LARGE($C$160:$C$165,2)</f>
        <v/>
      </c>
      <c r="D168" s="19">
        <f>LARGE($D$160:$D$165,2)</f>
        <v/>
      </c>
      <c r="E168" s="19">
        <f>LARGE($E$160:$E$165,2)</f>
        <v/>
      </c>
      <c r="F168" s="19">
        <f>LARGE($F$160:$F$165,2)</f>
        <v/>
      </c>
      <c r="G168" s="19">
        <f>LARGE($G$160:$G$165,2)</f>
        <v/>
      </c>
    </row>
    <row r="169">
      <c r="A169" s="3" t="inlineStr">
        <is>
          <t xml:space="preserve">  λ(3)</t>
        </is>
      </c>
      <c r="B169" s="19">
        <f>LARGE($B$160:$B$165,3)</f>
        <v/>
      </c>
      <c r="C169" s="19">
        <f>LARGE($C$160:$C$165,3)</f>
        <v/>
      </c>
      <c r="D169" s="19">
        <f>LARGE($D$160:$D$165,3)</f>
        <v/>
      </c>
      <c r="E169" s="19">
        <f>LARGE($E$160:$E$165,3)</f>
        <v/>
      </c>
      <c r="F169" s="19">
        <f>LARGE($F$160:$F$165,3)</f>
        <v/>
      </c>
      <c r="G169" s="19">
        <f>LARGE($G$160:$G$165,3)</f>
        <v/>
      </c>
    </row>
    <row r="170">
      <c r="A170" s="3" t="inlineStr">
        <is>
          <t xml:space="preserve">  λ(4)</t>
        </is>
      </c>
      <c r="B170" s="19">
        <f>LARGE($B$160:$B$165,4)</f>
        <v/>
      </c>
      <c r="C170" s="19">
        <f>LARGE($C$160:$C$165,4)</f>
        <v/>
      </c>
      <c r="D170" s="19">
        <f>LARGE($D$160:$D$165,4)</f>
        <v/>
      </c>
      <c r="E170" s="19">
        <f>LARGE($E$160:$E$165,4)</f>
        <v/>
      </c>
      <c r="F170" s="19">
        <f>LARGE($F$160:$F$165,4)</f>
        <v/>
      </c>
      <c r="G170" s="19">
        <f>LARGE($G$160:$G$165,4)</f>
        <v/>
      </c>
    </row>
    <row r="171">
      <c r="A171" s="3" t="inlineStr">
        <is>
          <t xml:space="preserve">  λ(5)</t>
        </is>
      </c>
      <c r="B171" s="19">
        <f>LARGE($B$160:$B$165,5)</f>
        <v/>
      </c>
      <c r="C171" s="19">
        <f>LARGE($C$160:$C$165,5)</f>
        <v/>
      </c>
      <c r="D171" s="19">
        <f>LARGE($D$160:$D$165,5)</f>
        <v/>
      </c>
      <c r="E171" s="19">
        <f>LARGE($E$160:$E$165,5)</f>
        <v/>
      </c>
      <c r="F171" s="19">
        <f>LARGE($F$160:$F$165,5)</f>
        <v/>
      </c>
      <c r="G171" s="19">
        <f>LARGE($G$160:$G$165,5)</f>
        <v/>
      </c>
    </row>
    <row r="172">
      <c r="A172" s="3" t="inlineStr">
        <is>
          <t xml:space="preserve">  λ(6)</t>
        </is>
      </c>
      <c r="B172" s="19">
        <f>LARGE($B$160:$B$165,6)</f>
        <v/>
      </c>
      <c r="C172" s="19">
        <f>LARGE($C$160:$C$165,6)</f>
        <v/>
      </c>
      <c r="D172" s="19">
        <f>LARGE($D$160:$D$165,6)</f>
        <v/>
      </c>
      <c r="E172" s="19">
        <f>LARGE($E$160:$E$165,6)</f>
        <v/>
      </c>
      <c r="F172" s="19">
        <f>LARGE($F$160:$F$165,6)</f>
        <v/>
      </c>
      <c r="G172" s="19">
        <f>LARGE($G$160:$G$165,6)</f>
        <v/>
      </c>
    </row>
    <row r="173">
      <c r="A173" s="3" t="inlineStr">
        <is>
          <t>check: Σeig − trace (→0)</t>
        </is>
      </c>
      <c r="B173" s="3">
        <f>ROUND(SUM($B$160:$B$165)-($B$140+$C$141+$D$142+$E$143+$F$144+$G$145),6)</f>
        <v/>
      </c>
      <c r="C173" s="3">
        <f>ROUND(SUM($C$160:$C$165)-($I$140+$J$141+$K$142+$L$143+$M$144+$N$145),6)</f>
        <v/>
      </c>
      <c r="D173" s="3">
        <f>ROUND(SUM($D$160:$D$165)-($P$140+$Q$141+$R$142+$S$143+$T$144+$U$145),6)</f>
        <v/>
      </c>
      <c r="E173" s="3">
        <f>ROUND(SUM($E$160:$E$165)-($W$140+$X$141+$Y$142+$Z$143+$AA$144+$AB$145),6)</f>
        <v/>
      </c>
      <c r="F173" s="3">
        <f>ROUND(SUM($F$160:$F$165)-($AD$140+$AE$141+$AF$142+$AG$143+$AH$144+$AI$145),6)</f>
        <v/>
      </c>
      <c r="G173" s="3">
        <f>ROUND(SUM($G$160:$G$165)-($AK$140+$AL$141+$AM$142+$AN$143+$AO$144+$AP$145),6)</f>
        <v/>
      </c>
    </row>
    <row r="174">
      <c r="A174" s="3" t="inlineStr">
        <is>
          <t>check: Πeig − det (→0)</t>
        </is>
      </c>
      <c r="B174" s="3">
        <f>ROUND(MDETERM($B$140:$G$145)-PRODUCT($B$160:$B$165),6)</f>
        <v/>
      </c>
      <c r="C174" s="3">
        <f>ROUND(MDETERM($I$140:$N$145)-PRODUCT($C$160:$C$165),6)</f>
        <v/>
      </c>
      <c r="D174" s="3">
        <f>ROUND(MDETERM($P$140:$U$145)-PRODUCT($D$160:$D$165),6)</f>
        <v/>
      </c>
      <c r="E174" s="3">
        <f>ROUND(MDETERM($W$140:$AB$145)-PRODUCT($E$160:$E$165),6)</f>
        <v/>
      </c>
      <c r="F174" s="3">
        <f>ROUND(MDETERM($AD$140:$AI$145)-PRODUCT($F$160:$F$165),6)</f>
        <v/>
      </c>
      <c r="G174" s="3">
        <f>ROUND(MDETERM($AK$140:$AP$145)-PRODUCT($G$160:$G$165),6)</f>
        <v/>
      </c>
    </row>
    <row r="175">
      <c r="A175" s="3" t="inlineStr">
        <is>
          <t>complex eigenvalues?</t>
        </is>
      </c>
      <c r="B175" s="3" t="inlineStr"/>
      <c r="C175" s="3" t="inlineStr"/>
      <c r="D175" s="3" t="inlineStr"/>
      <c r="E175" s="3" t="inlineStr"/>
      <c r="F175" s="3" t="inlineStr"/>
      <c r="G175" s="3" t="inlineStr"/>
    </row>
    <row r="176">
      <c r="A176" s="3" t="inlineStr">
        <is>
          <t>check: det(M − λᵢI) per sorted λ (→0)</t>
        </is>
      </c>
    </row>
    <row r="177">
      <c r="A177" s="3" t="inlineStr">
        <is>
          <t xml:space="preserve">  det(M − λ(1)I)</t>
        </is>
      </c>
      <c r="B177" s="3">
        <f t="array" ref="B177">ROUND(MDETERM($B$140:$G$145-$B$167*MUNIT(6)),6)</f>
        <v/>
      </c>
      <c r="C177" s="3">
        <f t="array" ref="C177">ROUND(MDETERM($I$140:$N$145-$C$167*MUNIT(6)),6)</f>
        <v/>
      </c>
      <c r="D177" s="3">
        <f t="array" ref="D177">ROUND(MDETERM($P$140:$U$145-$D$167*MUNIT(6)),6)</f>
        <v/>
      </c>
      <c r="E177" s="3">
        <f t="array" ref="E177">ROUND(MDETERM($W$140:$AB$145-$E$167*MUNIT(6)),6)</f>
        <v/>
      </c>
      <c r="F177" s="3">
        <f t="array" ref="F177">ROUND(MDETERM($AD$140:$AI$145-$F$167*MUNIT(6)),6)</f>
        <v/>
      </c>
      <c r="G177" s="3">
        <f t="array" ref="G177">ROUND(MDETERM($AK$140:$AP$145-$G$167*MUNIT(6)),6)</f>
        <v/>
      </c>
    </row>
    <row r="178">
      <c r="A178" s="3" t="inlineStr">
        <is>
          <t xml:space="preserve">  det(M − λ(2)I)</t>
        </is>
      </c>
      <c r="B178" s="3">
        <f t="array" ref="B178">ROUND(MDETERM($B$140:$G$145-$B$168*MUNIT(6)),6)</f>
        <v/>
      </c>
      <c r="C178" s="3">
        <f t="array" ref="C178">ROUND(MDETERM($I$140:$N$145-$C$168*MUNIT(6)),6)</f>
        <v/>
      </c>
      <c r="D178" s="3">
        <f t="array" ref="D178">ROUND(MDETERM($P$140:$U$145-$D$168*MUNIT(6)),6)</f>
        <v/>
      </c>
      <c r="E178" s="3">
        <f t="array" ref="E178">ROUND(MDETERM($W$140:$AB$145-$E$168*MUNIT(6)),6)</f>
        <v/>
      </c>
      <c r="F178" s="3">
        <f t="array" ref="F178">ROUND(MDETERM($AD$140:$AI$145-$F$168*MUNIT(6)),6)</f>
        <v/>
      </c>
      <c r="G178" s="3">
        <f t="array" ref="G178">ROUND(MDETERM($AK$140:$AP$145-$G$168*MUNIT(6)),6)</f>
        <v/>
      </c>
    </row>
    <row r="179">
      <c r="A179" s="3" t="inlineStr">
        <is>
          <t xml:space="preserve">  det(M − λ(3)I)</t>
        </is>
      </c>
      <c r="B179" s="3">
        <f t="array" ref="B179">ROUND(MDETERM($B$140:$G$145-$B$169*MUNIT(6)),6)</f>
        <v/>
      </c>
      <c r="C179" s="3">
        <f t="array" ref="C179">ROUND(MDETERM($I$140:$N$145-$C$169*MUNIT(6)),6)</f>
        <v/>
      </c>
      <c r="D179" s="3">
        <f t="array" ref="D179">ROUND(MDETERM($P$140:$U$145-$D$169*MUNIT(6)),6)</f>
        <v/>
      </c>
      <c r="E179" s="3">
        <f t="array" ref="E179">ROUND(MDETERM($W$140:$AB$145-$E$169*MUNIT(6)),6)</f>
        <v/>
      </c>
      <c r="F179" s="3">
        <f t="array" ref="F179">ROUND(MDETERM($AD$140:$AI$145-$F$169*MUNIT(6)),6)</f>
        <v/>
      </c>
      <c r="G179" s="3">
        <f t="array" ref="G179">ROUND(MDETERM($AK$140:$AP$145-$G$169*MUNIT(6)),6)</f>
        <v/>
      </c>
    </row>
    <row r="180">
      <c r="A180" s="3" t="inlineStr">
        <is>
          <t xml:space="preserve">  det(M − λ(4)I)</t>
        </is>
      </c>
      <c r="B180" s="3">
        <f t="array" ref="B180">ROUND(MDETERM($B$140:$G$145-$B$170*MUNIT(6)),6)</f>
        <v/>
      </c>
      <c r="C180" s="3">
        <f t="array" ref="C180">ROUND(MDETERM($I$140:$N$145-$C$170*MUNIT(6)),6)</f>
        <v/>
      </c>
      <c r="D180" s="3">
        <f t="array" ref="D180">ROUND(MDETERM($P$140:$U$145-$D$170*MUNIT(6)),6)</f>
        <v/>
      </c>
      <c r="E180" s="3">
        <f t="array" ref="E180">ROUND(MDETERM($W$140:$AB$145-$E$170*MUNIT(6)),6)</f>
        <v/>
      </c>
      <c r="F180" s="3">
        <f t="array" ref="F180">ROUND(MDETERM($AD$140:$AI$145-$F$170*MUNIT(6)),6)</f>
        <v/>
      </c>
      <c r="G180" s="3">
        <f t="array" ref="G180">ROUND(MDETERM($AK$140:$AP$145-$G$170*MUNIT(6)),6)</f>
        <v/>
      </c>
    </row>
    <row r="181">
      <c r="A181" s="3" t="inlineStr">
        <is>
          <t xml:space="preserve">  det(M − λ(5)I)</t>
        </is>
      </c>
      <c r="B181" s="3">
        <f t="array" ref="B181">ROUND(MDETERM($B$140:$G$145-$B$171*MUNIT(6)),6)</f>
        <v/>
      </c>
      <c r="C181" s="3">
        <f t="array" ref="C181">ROUND(MDETERM($I$140:$N$145-$C$171*MUNIT(6)),6)</f>
        <v/>
      </c>
      <c r="D181" s="3">
        <f t="array" ref="D181">ROUND(MDETERM($P$140:$U$145-$D$171*MUNIT(6)),6)</f>
        <v/>
      </c>
      <c r="E181" s="3">
        <f t="array" ref="E181">ROUND(MDETERM($W$140:$AB$145-$E$171*MUNIT(6)),6)</f>
        <v/>
      </c>
      <c r="F181" s="3">
        <f t="array" ref="F181">ROUND(MDETERM($AD$140:$AI$145-$F$171*MUNIT(6)),6)</f>
        <v/>
      </c>
      <c r="G181" s="3">
        <f t="array" ref="G181">ROUND(MDETERM($AK$140:$AP$145-$G$171*MUNIT(6)),6)</f>
        <v/>
      </c>
    </row>
    <row r="182">
      <c r="A182" s="3" t="inlineStr">
        <is>
          <t xml:space="preserve">  det(M − λ(6)I)</t>
        </is>
      </c>
      <c r="B182" s="3">
        <f t="array" ref="B182">ROUND(MDETERM($B$140:$G$145-$B$172*MUNIT(6)),6)</f>
        <v/>
      </c>
      <c r="C182" s="3">
        <f t="array" ref="C182">ROUND(MDETERM($I$140:$N$145-$C$172*MUNIT(6)),6)</f>
        <v/>
      </c>
      <c r="D182" s="3">
        <f t="array" ref="D182">ROUND(MDETERM($P$140:$U$145-$D$172*MUNIT(6)),6)</f>
        <v/>
      </c>
      <c r="E182" s="3">
        <f t="array" ref="E182">ROUND(MDETERM($W$140:$AB$145-$E$172*MUNIT(6)),6)</f>
        <v/>
      </c>
      <c r="F182" s="3">
        <f t="array" ref="F182">ROUND(MDETERM($AD$140:$AI$145-$F$172*MUNIT(6)),6)</f>
        <v/>
      </c>
      <c r="G182" s="3">
        <f t="array" ref="G182">ROUND(MDETERM($AK$140:$AP$145-$G$172*MUNIT(6)),6)</f>
        <v/>
      </c>
    </row>
    <row r="186" ht="16" customHeight="1">
      <c r="A186" s="14" t="inlineStr">
        <is>
          <t>LLM | mixtral:8x22b</t>
        </is>
      </c>
      <c r="B186" s="9" t="inlineStr">
        <is>
          <t>run 1 (raw, pasted)</t>
        </is>
      </c>
      <c r="I186" s="9" t="inlineStr">
        <is>
          <t>run 2 (raw, pasted)</t>
        </is>
      </c>
      <c r="P186" s="9" t="inlineStr">
        <is>
          <t>run 3 (raw, pasted)</t>
        </is>
      </c>
      <c r="W186" s="9" t="inlineStr">
        <is>
          <t>run 4 (raw, pasted)</t>
        </is>
      </c>
      <c r="AD186" s="9" t="inlineStr">
        <is>
          <t>run 5 (raw, pasted)</t>
        </is>
      </c>
      <c r="AK186" s="9" t="inlineStr">
        <is>
          <t>archived component mapping</t>
        </is>
      </c>
    </row>
    <row r="187" ht="60" customHeight="1">
      <c r="B187" s="15" t="inlineStr">
        <is>
          <t>Payload</t>
        </is>
      </c>
      <c r="C187" s="15" t="inlineStr">
        <is>
          <t>Communication System</t>
        </is>
      </c>
      <c r="D187" s="15" t="inlineStr">
        <is>
          <t>Power System</t>
        </is>
      </c>
      <c r="E187" s="15" t="inlineStr">
        <is>
          <t>Attitude Determination and Control System</t>
        </is>
      </c>
      <c r="F187" s="15" t="inlineStr">
        <is>
          <t>On-Board Computer</t>
        </is>
      </c>
      <c r="G187" s="15" t="inlineStr">
        <is>
          <t>Structure</t>
        </is>
      </c>
      <c r="I187" s="15" t="inlineStr">
        <is>
          <t>Payload</t>
        </is>
      </c>
      <c r="J187" s="15" t="inlineStr">
        <is>
          <t>Communication System</t>
        </is>
      </c>
      <c r="K187" s="15" t="inlineStr">
        <is>
          <t>Power System</t>
        </is>
      </c>
      <c r="L187" s="15" t="inlineStr">
        <is>
          <t>Attitude Determination and Control System</t>
        </is>
      </c>
      <c r="M187" s="15" t="inlineStr">
        <is>
          <t>On-Board Computer</t>
        </is>
      </c>
      <c r="N187" s="15" t="inlineStr">
        <is>
          <t>Structure</t>
        </is>
      </c>
      <c r="P187" s="15" t="inlineStr">
        <is>
          <t>Payload</t>
        </is>
      </c>
      <c r="Q187" s="15" t="inlineStr">
        <is>
          <t>Communication System</t>
        </is>
      </c>
      <c r="R187" s="15" t="inlineStr">
        <is>
          <t>Power System</t>
        </is>
      </c>
      <c r="S187" s="15" t="inlineStr">
        <is>
          <t>Attitude Determination and Control System</t>
        </is>
      </c>
      <c r="T187" s="15" t="inlineStr">
        <is>
          <t>On-Board Computer</t>
        </is>
      </c>
      <c r="U187" s="15" t="inlineStr">
        <is>
          <t>Structure</t>
        </is>
      </c>
      <c r="W187" s="15" t="inlineStr">
        <is>
          <t>Payload</t>
        </is>
      </c>
      <c r="X187" s="15" t="inlineStr">
        <is>
          <t>Communication System</t>
        </is>
      </c>
      <c r="Y187" s="15" t="inlineStr">
        <is>
          <t>Power System</t>
        </is>
      </c>
      <c r="Z187" s="15" t="inlineStr">
        <is>
          <t>Attitude Determination and Control System</t>
        </is>
      </c>
      <c r="AA187" s="15" t="inlineStr">
        <is>
          <t>On-Board Computer</t>
        </is>
      </c>
      <c r="AB187" s="15" t="inlineStr">
        <is>
          <t>Structure</t>
        </is>
      </c>
      <c r="AD187" s="15" t="inlineStr">
        <is>
          <t>Payload</t>
        </is>
      </c>
      <c r="AE187" s="15" t="inlineStr">
        <is>
          <t>Communication System</t>
        </is>
      </c>
      <c r="AF187" s="15" t="inlineStr">
        <is>
          <t>Power System</t>
        </is>
      </c>
      <c r="AG187" s="15" t="inlineStr">
        <is>
          <t>Attitude Determination and Control System</t>
        </is>
      </c>
      <c r="AH187" s="15" t="inlineStr">
        <is>
          <t>On-Board Computer</t>
        </is>
      </c>
      <c r="AI187" s="15" t="inlineStr">
        <is>
          <t>Structure</t>
        </is>
      </c>
      <c r="AK187" s="3" t="inlineStr">
        <is>
          <t>Ground truth component</t>
        </is>
      </c>
      <c r="AL187" s="3" t="inlineStr">
        <is>
          <t>Matched predicted component</t>
        </is>
      </c>
    </row>
    <row r="188">
      <c r="A188" s="3" t="inlineStr">
        <is>
          <t>Payload</t>
        </is>
      </c>
      <c r="B188" s="8" t="n">
        <v>1</v>
      </c>
      <c r="C188" s="8" t="n">
        <v>1</v>
      </c>
      <c r="D188" s="8" t="n">
        <v>1</v>
      </c>
      <c r="E188" s="8" t="n">
        <v>1</v>
      </c>
      <c r="F188" s="8" t="n">
        <v>1</v>
      </c>
      <c r="G188" s="8" t="n">
        <v>1</v>
      </c>
      <c r="I188" s="8" t="n">
        <v>1</v>
      </c>
      <c r="J188" s="8" t="n">
        <v>1</v>
      </c>
      <c r="K188" s="8" t="n">
        <v>1</v>
      </c>
      <c r="L188" s="8" t="n">
        <v>1</v>
      </c>
      <c r="M188" s="8" t="n">
        <v>1</v>
      </c>
      <c r="N188" s="8" t="n">
        <v>1</v>
      </c>
      <c r="P188" s="8" t="n">
        <v>1</v>
      </c>
      <c r="Q188" s="8" t="n">
        <v>1</v>
      </c>
      <c r="R188" s="8" t="n">
        <v>1</v>
      </c>
      <c r="S188" s="8" t="n">
        <v>1</v>
      </c>
      <c r="T188" s="8" t="n">
        <v>1</v>
      </c>
      <c r="U188" s="8" t="n">
        <v>1</v>
      </c>
      <c r="W188" s="8" t="n">
        <v>1</v>
      </c>
      <c r="X188" s="8" t="n">
        <v>1</v>
      </c>
      <c r="Y188" s="8" t="n">
        <v>1</v>
      </c>
      <c r="Z188" s="8" t="n">
        <v>1</v>
      </c>
      <c r="AA188" s="8" t="n">
        <v>1</v>
      </c>
      <c r="AB188" s="8" t="n">
        <v>1</v>
      </c>
      <c r="AD188" s="8" t="n">
        <v>1</v>
      </c>
      <c r="AE188" s="8" t="n">
        <v>1</v>
      </c>
      <c r="AF188" s="8" t="n">
        <v>1</v>
      </c>
      <c r="AG188" s="8" t="n">
        <v>1</v>
      </c>
      <c r="AH188" s="8" t="n">
        <v>1</v>
      </c>
      <c r="AI188" s="8" t="n">
        <v>1</v>
      </c>
      <c r="AK188" s="3" t="inlineStr">
        <is>
          <t>Power Subsystem</t>
        </is>
      </c>
      <c r="AL188" s="3" t="inlineStr">
        <is>
          <t>Power System</t>
        </is>
      </c>
    </row>
    <row r="189">
      <c r="A189" s="3" t="inlineStr">
        <is>
          <t>Communication System</t>
        </is>
      </c>
      <c r="B189" s="8" t="n">
        <v>1</v>
      </c>
      <c r="C189" s="8" t="n">
        <v>1</v>
      </c>
      <c r="D189" s="8" t="n">
        <v>1</v>
      </c>
      <c r="E189" s="8" t="n">
        <v>1</v>
      </c>
      <c r="F189" s="8" t="n">
        <v>1</v>
      </c>
      <c r="G189" s="8" t="n">
        <v>0</v>
      </c>
      <c r="I189" s="8" t="n">
        <v>1</v>
      </c>
      <c r="J189" s="8" t="n">
        <v>1</v>
      </c>
      <c r="K189" s="8" t="n">
        <v>1</v>
      </c>
      <c r="L189" s="8" t="n">
        <v>1</v>
      </c>
      <c r="M189" s="8" t="n">
        <v>1</v>
      </c>
      <c r="N189" s="8" t="n">
        <v>0</v>
      </c>
      <c r="P189" s="8" t="n">
        <v>1</v>
      </c>
      <c r="Q189" s="8" t="n">
        <v>1</v>
      </c>
      <c r="R189" s="8" t="n">
        <v>1</v>
      </c>
      <c r="S189" s="8" t="n">
        <v>1</v>
      </c>
      <c r="T189" s="8" t="n">
        <v>1</v>
      </c>
      <c r="U189" s="8" t="n">
        <v>0</v>
      </c>
      <c r="W189" s="8" t="n">
        <v>1</v>
      </c>
      <c r="X189" s="8" t="n">
        <v>1</v>
      </c>
      <c r="Y189" s="8" t="n">
        <v>1</v>
      </c>
      <c r="Z189" s="8" t="n">
        <v>1</v>
      </c>
      <c r="AA189" s="8" t="n">
        <v>1</v>
      </c>
      <c r="AB189" s="8" t="n">
        <v>0</v>
      </c>
      <c r="AD189" s="8" t="n">
        <v>1</v>
      </c>
      <c r="AE189" s="8" t="n">
        <v>1</v>
      </c>
      <c r="AF189" s="8" t="n">
        <v>1</v>
      </c>
      <c r="AG189" s="8" t="n">
        <v>1</v>
      </c>
      <c r="AH189" s="8" t="n">
        <v>1</v>
      </c>
      <c r="AI189" s="8" t="n">
        <v>0</v>
      </c>
      <c r="AK189" s="3" t="inlineStr">
        <is>
          <t>Spacecraft</t>
        </is>
      </c>
      <c r="AL189" s="3" t="inlineStr">
        <is>
          <t>Structure</t>
        </is>
      </c>
    </row>
    <row r="190">
      <c r="A190" s="3" t="inlineStr">
        <is>
          <t>Power System</t>
        </is>
      </c>
      <c r="B190" s="8" t="n">
        <v>1</v>
      </c>
      <c r="C190" s="8" t="n">
        <v>1</v>
      </c>
      <c r="D190" s="8" t="n">
        <v>1</v>
      </c>
      <c r="E190" s="8" t="n">
        <v>1</v>
      </c>
      <c r="F190" s="8" t="n">
        <v>1</v>
      </c>
      <c r="G190" s="8" t="n">
        <v>1</v>
      </c>
      <c r="I190" s="8" t="n">
        <v>1</v>
      </c>
      <c r="J190" s="8" t="n">
        <v>1</v>
      </c>
      <c r="K190" s="8" t="n">
        <v>1</v>
      </c>
      <c r="L190" s="8" t="n">
        <v>1</v>
      </c>
      <c r="M190" s="8" t="n">
        <v>1</v>
      </c>
      <c r="N190" s="8" t="n">
        <v>1</v>
      </c>
      <c r="P190" s="8" t="n">
        <v>1</v>
      </c>
      <c r="Q190" s="8" t="n">
        <v>1</v>
      </c>
      <c r="R190" s="8" t="n">
        <v>1</v>
      </c>
      <c r="S190" s="8" t="n">
        <v>1</v>
      </c>
      <c r="T190" s="8" t="n">
        <v>1</v>
      </c>
      <c r="U190" s="8" t="n">
        <v>1</v>
      </c>
      <c r="W190" s="8" t="n">
        <v>1</v>
      </c>
      <c r="X190" s="8" t="n">
        <v>1</v>
      </c>
      <c r="Y190" s="8" t="n">
        <v>1</v>
      </c>
      <c r="Z190" s="8" t="n">
        <v>1</v>
      </c>
      <c r="AA190" s="8" t="n">
        <v>1</v>
      </c>
      <c r="AB190" s="8" t="n">
        <v>1</v>
      </c>
      <c r="AD190" s="8" t="n">
        <v>1</v>
      </c>
      <c r="AE190" s="8" t="n">
        <v>1</v>
      </c>
      <c r="AF190" s="8" t="n">
        <v>1</v>
      </c>
      <c r="AG190" s="8" t="n">
        <v>1</v>
      </c>
      <c r="AH190" s="8" t="n">
        <v>1</v>
      </c>
      <c r="AI190" s="8" t="n">
        <v>1</v>
      </c>
      <c r="AK190" s="3" t="inlineStr">
        <is>
          <t>Guidance, Navigation, and Control (GNC) Subsystem</t>
        </is>
      </c>
      <c r="AL190" s="3" t="inlineStr">
        <is>
          <t>Attitude Determination and Control System</t>
        </is>
      </c>
    </row>
    <row r="191">
      <c r="A191" s="3" t="inlineStr">
        <is>
          <t>Attitude Determination and Control System</t>
        </is>
      </c>
      <c r="B191" s="8" t="n">
        <v>1</v>
      </c>
      <c r="C191" s="8" t="n">
        <v>1</v>
      </c>
      <c r="D191" s="8" t="n">
        <v>1</v>
      </c>
      <c r="E191" s="8" t="n">
        <v>1</v>
      </c>
      <c r="F191" s="8" t="n">
        <v>1</v>
      </c>
      <c r="G191" s="8" t="n">
        <v>1</v>
      </c>
      <c r="I191" s="8" t="n">
        <v>1</v>
      </c>
      <c r="J191" s="8" t="n">
        <v>1</v>
      </c>
      <c r="K191" s="8" t="n">
        <v>1</v>
      </c>
      <c r="L191" s="8" t="n">
        <v>1</v>
      </c>
      <c r="M191" s="8" t="n">
        <v>1</v>
      </c>
      <c r="N191" s="8" t="n">
        <v>1</v>
      </c>
      <c r="P191" s="8" t="n">
        <v>1</v>
      </c>
      <c r="Q191" s="8" t="n">
        <v>1</v>
      </c>
      <c r="R191" s="8" t="n">
        <v>1</v>
      </c>
      <c r="S191" s="8" t="n">
        <v>1</v>
      </c>
      <c r="T191" s="8" t="n">
        <v>1</v>
      </c>
      <c r="U191" s="8" t="n">
        <v>1</v>
      </c>
      <c r="W191" s="8" t="n">
        <v>1</v>
      </c>
      <c r="X191" s="8" t="n">
        <v>1</v>
      </c>
      <c r="Y191" s="8" t="n">
        <v>1</v>
      </c>
      <c r="Z191" s="8" t="n">
        <v>1</v>
      </c>
      <c r="AA191" s="8" t="n">
        <v>1</v>
      </c>
      <c r="AB191" s="8" t="n">
        <v>1</v>
      </c>
      <c r="AD191" s="8" t="n">
        <v>1</v>
      </c>
      <c r="AE191" s="8" t="n">
        <v>1</v>
      </c>
      <c r="AF191" s="8" t="n">
        <v>1</v>
      </c>
      <c r="AG191" s="8" t="n">
        <v>1</v>
      </c>
      <c r="AH191" s="8" t="n">
        <v>1</v>
      </c>
      <c r="AI191" s="8" t="n">
        <v>1</v>
      </c>
      <c r="AK191" s="3" t="inlineStr">
        <is>
          <t>Propulsion Subsystem</t>
        </is>
      </c>
      <c r="AL191" s="3" t="inlineStr">
        <is>
          <t>Payload</t>
        </is>
      </c>
    </row>
    <row r="192">
      <c r="A192" s="3" t="inlineStr">
        <is>
          <t>On-Board Computer</t>
        </is>
      </c>
      <c r="B192" s="8" t="n">
        <v>1</v>
      </c>
      <c r="C192" s="8" t="n">
        <v>1</v>
      </c>
      <c r="D192" s="8" t="n">
        <v>1</v>
      </c>
      <c r="E192" s="8" t="n">
        <v>1</v>
      </c>
      <c r="F192" s="8" t="n">
        <v>1</v>
      </c>
      <c r="G192" s="8" t="n">
        <v>0</v>
      </c>
      <c r="I192" s="8" t="n">
        <v>1</v>
      </c>
      <c r="J192" s="8" t="n">
        <v>1</v>
      </c>
      <c r="K192" s="8" t="n">
        <v>1</v>
      </c>
      <c r="L192" s="8" t="n">
        <v>1</v>
      </c>
      <c r="M192" s="8" t="n">
        <v>1</v>
      </c>
      <c r="N192" s="8" t="n">
        <v>0</v>
      </c>
      <c r="P192" s="8" t="n">
        <v>1</v>
      </c>
      <c r="Q192" s="8" t="n">
        <v>1</v>
      </c>
      <c r="R192" s="8" t="n">
        <v>1</v>
      </c>
      <c r="S192" s="8" t="n">
        <v>1</v>
      </c>
      <c r="T192" s="8" t="n">
        <v>1</v>
      </c>
      <c r="U192" s="8" t="n">
        <v>0</v>
      </c>
      <c r="W192" s="8" t="n">
        <v>1</v>
      </c>
      <c r="X192" s="8" t="n">
        <v>1</v>
      </c>
      <c r="Y192" s="8" t="n">
        <v>1</v>
      </c>
      <c r="Z192" s="8" t="n">
        <v>1</v>
      </c>
      <c r="AA192" s="8" t="n">
        <v>1</v>
      </c>
      <c r="AB192" s="8" t="n">
        <v>0</v>
      </c>
      <c r="AD192" s="8" t="n">
        <v>1</v>
      </c>
      <c r="AE192" s="8" t="n">
        <v>1</v>
      </c>
      <c r="AF192" s="8" t="n">
        <v>1</v>
      </c>
      <c r="AG192" s="8" t="n">
        <v>1</v>
      </c>
      <c r="AH192" s="8" t="n">
        <v>1</v>
      </c>
      <c r="AI192" s="8" t="n">
        <v>0</v>
      </c>
      <c r="AK192" s="3" t="inlineStr">
        <is>
          <t>Reaction Wheel</t>
        </is>
      </c>
      <c r="AL192" s="3" t="inlineStr">
        <is>
          <t>Communication System</t>
        </is>
      </c>
    </row>
    <row r="193">
      <c r="A193" s="3" t="inlineStr">
        <is>
          <t>Structure</t>
        </is>
      </c>
      <c r="B193" s="8" t="n">
        <v>1</v>
      </c>
      <c r="C193" s="8" t="n">
        <v>0</v>
      </c>
      <c r="D193" s="8" t="n">
        <v>1</v>
      </c>
      <c r="E193" s="8" t="n">
        <v>1</v>
      </c>
      <c r="F193" s="8" t="n">
        <v>0</v>
      </c>
      <c r="G193" s="8" t="n">
        <v>1</v>
      </c>
      <c r="I193" s="8" t="n">
        <v>1</v>
      </c>
      <c r="J193" s="8" t="n">
        <v>0</v>
      </c>
      <c r="K193" s="8" t="n">
        <v>1</v>
      </c>
      <c r="L193" s="8" t="n">
        <v>1</v>
      </c>
      <c r="M193" s="8" t="n">
        <v>0</v>
      </c>
      <c r="N193" s="8" t="n">
        <v>1</v>
      </c>
      <c r="P193" s="8" t="n">
        <v>1</v>
      </c>
      <c r="Q193" s="8" t="n">
        <v>0</v>
      </c>
      <c r="R193" s="8" t="n">
        <v>1</v>
      </c>
      <c r="S193" s="8" t="n">
        <v>1</v>
      </c>
      <c r="T193" s="8" t="n">
        <v>0</v>
      </c>
      <c r="U193" s="8" t="n">
        <v>1</v>
      </c>
      <c r="W193" s="8" t="n">
        <v>1</v>
      </c>
      <c r="X193" s="8" t="n">
        <v>0</v>
      </c>
      <c r="Y193" s="8" t="n">
        <v>1</v>
      </c>
      <c r="Z193" s="8" t="n">
        <v>1</v>
      </c>
      <c r="AA193" s="8" t="n">
        <v>0</v>
      </c>
      <c r="AB193" s="8" t="n">
        <v>1</v>
      </c>
      <c r="AD193" s="8" t="n">
        <v>1</v>
      </c>
      <c r="AE193" s="8" t="n">
        <v>0</v>
      </c>
      <c r="AF193" s="8" t="n">
        <v>1</v>
      </c>
      <c r="AG193" s="8" t="n">
        <v>1</v>
      </c>
      <c r="AH193" s="8" t="n">
        <v>0</v>
      </c>
      <c r="AI193" s="8" t="n">
        <v>1</v>
      </c>
      <c r="AK193" s="3" t="inlineStr">
        <is>
          <t>GNC Software</t>
        </is>
      </c>
      <c r="AL193" s="3" t="inlineStr">
        <is>
          <t>On-Board Computer</t>
        </is>
      </c>
    </row>
    <row r="195">
      <c r="A195" s="1" t="inlineStr">
        <is>
          <t>aligned k×k matrices (INDEX/MATCH through the mapping; GT order)</t>
        </is>
      </c>
      <c r="B195" s="9" t="inlineStr">
        <is>
          <t>run 1 aligned</t>
        </is>
      </c>
      <c r="I195" s="9" t="inlineStr">
        <is>
          <t>run 2 aligned</t>
        </is>
      </c>
      <c r="P195" s="9" t="inlineStr">
        <is>
          <t>run 3 aligned</t>
        </is>
      </c>
      <c r="W195" s="9" t="inlineStr">
        <is>
          <t>run 4 aligned</t>
        </is>
      </c>
      <c r="AD195" s="9" t="inlineStr">
        <is>
          <t>run 5 aligned</t>
        </is>
      </c>
      <c r="AK195" s="9" t="inlineStr">
        <is>
          <t>Step2 average of aligned runs (formula)</t>
        </is>
      </c>
      <c r="AR195" s="9" t="inlineStr">
        <is>
          <t>aligned ground truth (INDEX/MATCH)</t>
        </is>
      </c>
      <c r="AY195" s="9" t="inlineStr">
        <is>
          <t>aligned GT eig (pasted) | sorted</t>
        </is>
      </c>
    </row>
    <row r="196" ht="60" customHeight="1">
      <c r="B196" s="15" t="inlineStr">
        <is>
          <t>Power Subsystem</t>
        </is>
      </c>
      <c r="C196" s="15" t="inlineStr">
        <is>
          <t>Spacecraft</t>
        </is>
      </c>
      <c r="D196" s="15" t="inlineStr">
        <is>
          <t>Guidance, Navigation, and Control (GNC) Subsystem</t>
        </is>
      </c>
      <c r="E196" s="15" t="inlineStr">
        <is>
          <t>Propulsion Subsystem</t>
        </is>
      </c>
      <c r="F196" s="15" t="inlineStr">
        <is>
          <t>Reaction Wheel</t>
        </is>
      </c>
      <c r="G196" s="15" t="inlineStr">
        <is>
          <t>GNC Software</t>
        </is>
      </c>
      <c r="I196" s="15" t="inlineStr">
        <is>
          <t>Power Subsystem</t>
        </is>
      </c>
      <c r="J196" s="15" t="inlineStr">
        <is>
          <t>Spacecraft</t>
        </is>
      </c>
      <c r="K196" s="15" t="inlineStr">
        <is>
          <t>Guidance, Navigation, and Control (GNC) Subsystem</t>
        </is>
      </c>
      <c r="L196" s="15" t="inlineStr">
        <is>
          <t>Propulsion Subsystem</t>
        </is>
      </c>
      <c r="M196" s="15" t="inlineStr">
        <is>
          <t>Reaction Wheel</t>
        </is>
      </c>
      <c r="N196" s="15" t="inlineStr">
        <is>
          <t>GNC Software</t>
        </is>
      </c>
      <c r="P196" s="15" t="inlineStr">
        <is>
          <t>Power Subsystem</t>
        </is>
      </c>
      <c r="Q196" s="15" t="inlineStr">
        <is>
          <t>Spacecraft</t>
        </is>
      </c>
      <c r="R196" s="15" t="inlineStr">
        <is>
          <t>Guidance, Navigation, and Control (GNC) Subsystem</t>
        </is>
      </c>
      <c r="S196" s="15" t="inlineStr">
        <is>
          <t>Propulsion Subsystem</t>
        </is>
      </c>
      <c r="T196" s="15" t="inlineStr">
        <is>
          <t>Reaction Wheel</t>
        </is>
      </c>
      <c r="U196" s="15" t="inlineStr">
        <is>
          <t>GNC Software</t>
        </is>
      </c>
      <c r="W196" s="15" t="inlineStr">
        <is>
          <t>Power Subsystem</t>
        </is>
      </c>
      <c r="X196" s="15" t="inlineStr">
        <is>
          <t>Spacecraft</t>
        </is>
      </c>
      <c r="Y196" s="15" t="inlineStr">
        <is>
          <t>Guidance, Navigation, and Control (GNC) Subsystem</t>
        </is>
      </c>
      <c r="Z196" s="15" t="inlineStr">
        <is>
          <t>Propulsion Subsystem</t>
        </is>
      </c>
      <c r="AA196" s="15" t="inlineStr">
        <is>
          <t>Reaction Wheel</t>
        </is>
      </c>
      <c r="AB196" s="15" t="inlineStr">
        <is>
          <t>GNC Software</t>
        </is>
      </c>
      <c r="AD196" s="15" t="inlineStr">
        <is>
          <t>Power Subsystem</t>
        </is>
      </c>
      <c r="AE196" s="15" t="inlineStr">
        <is>
          <t>Spacecraft</t>
        </is>
      </c>
      <c r="AF196" s="15" t="inlineStr">
        <is>
          <t>Guidance, Navigation, and Control (GNC) Subsystem</t>
        </is>
      </c>
      <c r="AG196" s="15" t="inlineStr">
        <is>
          <t>Propulsion Subsystem</t>
        </is>
      </c>
      <c r="AH196" s="15" t="inlineStr">
        <is>
          <t>Reaction Wheel</t>
        </is>
      </c>
      <c r="AI196" s="15" t="inlineStr">
        <is>
          <t>GNC Software</t>
        </is>
      </c>
    </row>
    <row r="197">
      <c r="A197" s="3" t="inlineStr">
        <is>
          <t>Power Subsystem</t>
        </is>
      </c>
      <c r="B197" s="8">
        <f>INDEX($B$188:$G$193,MATCH($AL$188,$B$187:$G$187,0),MATCH($AL$188,$B$187:$G$187,0))</f>
        <v/>
      </c>
      <c r="C197" s="8">
        <f>INDEX($B$188:$G$193,MATCH($AL$188,$B$187:$G$187,0),MATCH($AL$189,$B$187:$G$187,0))</f>
        <v/>
      </c>
      <c r="D197" s="8">
        <f>INDEX($B$188:$G$193,MATCH($AL$188,$B$187:$G$187,0),MATCH($AL$190,$B$187:$G$187,0))</f>
        <v/>
      </c>
      <c r="E197" s="8">
        <f>INDEX($B$188:$G$193,MATCH($AL$188,$B$187:$G$187,0),MATCH($AL$191,$B$187:$G$187,0))</f>
        <v/>
      </c>
      <c r="F197" s="8">
        <f>INDEX($B$188:$G$193,MATCH($AL$188,$B$187:$G$187,0),MATCH($AL$192,$B$187:$G$187,0))</f>
        <v/>
      </c>
      <c r="G197" s="8">
        <f>INDEX($B$188:$G$193,MATCH($AL$188,$B$187:$G$187,0),MATCH($AL$193,$B$187:$G$187,0))</f>
        <v/>
      </c>
      <c r="I197" s="8">
        <f>INDEX($I$188:$N$193,MATCH($AL$188,$I$187:$N$187,0),MATCH($AL$188,$I$187:$N$187,0))</f>
        <v/>
      </c>
      <c r="J197" s="8">
        <f>INDEX($I$188:$N$193,MATCH($AL$188,$I$187:$N$187,0),MATCH($AL$189,$I$187:$N$187,0))</f>
        <v/>
      </c>
      <c r="K197" s="8">
        <f>INDEX($I$188:$N$193,MATCH($AL$188,$I$187:$N$187,0),MATCH($AL$190,$I$187:$N$187,0))</f>
        <v/>
      </c>
      <c r="L197" s="8">
        <f>INDEX($I$188:$N$193,MATCH($AL$188,$I$187:$N$187,0),MATCH($AL$191,$I$187:$N$187,0))</f>
        <v/>
      </c>
      <c r="M197" s="8">
        <f>INDEX($I$188:$N$193,MATCH($AL$188,$I$187:$N$187,0),MATCH($AL$192,$I$187:$N$187,0))</f>
        <v/>
      </c>
      <c r="N197" s="8">
        <f>INDEX($I$188:$N$193,MATCH($AL$188,$I$187:$N$187,0),MATCH($AL$193,$I$187:$N$187,0))</f>
        <v/>
      </c>
      <c r="P197" s="8">
        <f>INDEX($P$188:$U$193,MATCH($AL$188,$P$187:$U$187,0),MATCH($AL$188,$P$187:$U$187,0))</f>
        <v/>
      </c>
      <c r="Q197" s="8">
        <f>INDEX($P$188:$U$193,MATCH($AL$188,$P$187:$U$187,0),MATCH($AL$189,$P$187:$U$187,0))</f>
        <v/>
      </c>
      <c r="R197" s="8">
        <f>INDEX($P$188:$U$193,MATCH($AL$188,$P$187:$U$187,0),MATCH($AL$190,$P$187:$U$187,0))</f>
        <v/>
      </c>
      <c r="S197" s="8">
        <f>INDEX($P$188:$U$193,MATCH($AL$188,$P$187:$U$187,0),MATCH($AL$191,$P$187:$U$187,0))</f>
        <v/>
      </c>
      <c r="T197" s="8">
        <f>INDEX($P$188:$U$193,MATCH($AL$188,$P$187:$U$187,0),MATCH($AL$192,$P$187:$U$187,0))</f>
        <v/>
      </c>
      <c r="U197" s="8">
        <f>INDEX($P$188:$U$193,MATCH($AL$188,$P$187:$U$187,0),MATCH($AL$193,$P$187:$U$187,0))</f>
        <v/>
      </c>
      <c r="W197" s="8">
        <f>INDEX($W$188:$AB$193,MATCH($AL$188,$W$187:$AB$187,0),MATCH($AL$188,$W$187:$AB$187,0))</f>
        <v/>
      </c>
      <c r="X197" s="8">
        <f>INDEX($W$188:$AB$193,MATCH($AL$188,$W$187:$AB$187,0),MATCH($AL$189,$W$187:$AB$187,0))</f>
        <v/>
      </c>
      <c r="Y197" s="8">
        <f>INDEX($W$188:$AB$193,MATCH($AL$188,$W$187:$AB$187,0),MATCH($AL$190,$W$187:$AB$187,0))</f>
        <v/>
      </c>
      <c r="Z197" s="8">
        <f>INDEX($W$188:$AB$193,MATCH($AL$188,$W$187:$AB$187,0),MATCH($AL$191,$W$187:$AB$187,0))</f>
        <v/>
      </c>
      <c r="AA197" s="8">
        <f>INDEX($W$188:$AB$193,MATCH($AL$188,$W$187:$AB$187,0),MATCH($AL$192,$W$187:$AB$187,0))</f>
        <v/>
      </c>
      <c r="AB197" s="8">
        <f>INDEX($W$188:$AB$193,MATCH($AL$188,$W$187:$AB$187,0),MATCH($AL$193,$W$187:$AB$187,0))</f>
        <v/>
      </c>
      <c r="AD197" s="8">
        <f>INDEX($AD$188:$AI$193,MATCH($AL$188,$AD$187:$AI$187,0),MATCH($AL$188,$AD$187:$AI$187,0))</f>
        <v/>
      </c>
      <c r="AE197" s="8">
        <f>INDEX($AD$188:$AI$193,MATCH($AL$188,$AD$187:$AI$187,0),MATCH($AL$189,$AD$187:$AI$187,0))</f>
        <v/>
      </c>
      <c r="AF197" s="8">
        <f>INDEX($AD$188:$AI$193,MATCH($AL$188,$AD$187:$AI$187,0),MATCH($AL$190,$AD$187:$AI$187,0))</f>
        <v/>
      </c>
      <c r="AG197" s="8">
        <f>INDEX($AD$188:$AI$193,MATCH($AL$188,$AD$187:$AI$187,0),MATCH($AL$191,$AD$187:$AI$187,0))</f>
        <v/>
      </c>
      <c r="AH197" s="8">
        <f>INDEX($AD$188:$AI$193,MATCH($AL$188,$AD$187:$AI$187,0),MATCH($AL$192,$AD$187:$AI$187,0))</f>
        <v/>
      </c>
      <c r="AI197" s="8">
        <f>INDEX($AD$188:$AI$193,MATCH($AL$188,$AD$187:$AI$187,0),MATCH($AL$193,$AD$187:$AI$187,0))</f>
        <v/>
      </c>
      <c r="AK197" s="8">
        <f>IF(($B$197&lt;&gt;2)+($I$197&lt;&gt;2)+($P$197&lt;&gt;2)+($W$197&lt;&gt;2)+($AD$197&lt;&gt;2)=0,2,IF((($B$197&lt;&gt;2)*$B$197+($I$197&lt;&gt;2)*$I$197+($P$197&lt;&gt;2)*$P$197+($W$197&lt;&gt;2)*$W$197+($AD$197&lt;&gt;2)*$AD$197)/(($B$197&lt;&gt;2)+($I$197&lt;&gt;2)+($P$197&lt;&gt;2)+($W$197&lt;&gt;2)+($AD$197&lt;&gt;2))&gt;=0.5,1,0))</f>
        <v/>
      </c>
      <c r="AL197" s="8">
        <f>IF(($C$197&lt;&gt;2)+($J$197&lt;&gt;2)+($Q$197&lt;&gt;2)+($X$197&lt;&gt;2)+($AE$197&lt;&gt;2)=0,2,IF((($C$197&lt;&gt;2)*$C$197+($J$197&lt;&gt;2)*$J$197+($Q$197&lt;&gt;2)*$Q$197+($X$197&lt;&gt;2)*$X$197+($AE$197&lt;&gt;2)*$AE$197)/(($C$197&lt;&gt;2)+($J$197&lt;&gt;2)+($Q$197&lt;&gt;2)+($X$197&lt;&gt;2)+($AE$197&lt;&gt;2))&gt;=0.5,1,0))</f>
        <v/>
      </c>
      <c r="AM197" s="8">
        <f>IF(($D$197&lt;&gt;2)+($K$197&lt;&gt;2)+($R$197&lt;&gt;2)+($Y$197&lt;&gt;2)+($AF$197&lt;&gt;2)=0,2,IF((($D$197&lt;&gt;2)*$D$197+($K$197&lt;&gt;2)*$K$197+($R$197&lt;&gt;2)*$R$197+($Y$197&lt;&gt;2)*$Y$197+($AF$197&lt;&gt;2)*$AF$197)/(($D$197&lt;&gt;2)+($K$197&lt;&gt;2)+($R$197&lt;&gt;2)+($Y$197&lt;&gt;2)+($AF$197&lt;&gt;2))&gt;=0.5,1,0))</f>
        <v/>
      </c>
      <c r="AN197" s="8">
        <f>IF(($E$197&lt;&gt;2)+($L$197&lt;&gt;2)+($S$197&lt;&gt;2)+($Z$197&lt;&gt;2)+($AG$197&lt;&gt;2)=0,2,IF((($E$197&lt;&gt;2)*$E$197+($L$197&lt;&gt;2)*$L$197+($S$197&lt;&gt;2)*$S$197+($Z$197&lt;&gt;2)*$Z$197+($AG$197&lt;&gt;2)*$AG$197)/(($E$197&lt;&gt;2)+($L$197&lt;&gt;2)+($S$197&lt;&gt;2)+($Z$197&lt;&gt;2)+($AG$197&lt;&gt;2))&gt;=0.5,1,0))</f>
        <v/>
      </c>
      <c r="AO197" s="8">
        <f>IF(($F$197&lt;&gt;2)+($M$197&lt;&gt;2)+($T$197&lt;&gt;2)+($AA$197&lt;&gt;2)+($AH$197&lt;&gt;2)=0,2,IF((($F$197&lt;&gt;2)*$F$197+($M$197&lt;&gt;2)*$M$197+($T$197&lt;&gt;2)*$T$197+($AA$197&lt;&gt;2)*$AA$197+($AH$197&lt;&gt;2)*$AH$197)/(($F$197&lt;&gt;2)+($M$197&lt;&gt;2)+($T$197&lt;&gt;2)+($AA$197&lt;&gt;2)+($AH$197&lt;&gt;2))&gt;=0.5,1,0))</f>
        <v/>
      </c>
      <c r="AP197" s="8">
        <f>IF(($G$197&lt;&gt;2)+($N$197&lt;&gt;2)+($U$197&lt;&gt;2)+($AB$197&lt;&gt;2)+($AI$197&lt;&gt;2)=0,2,IF((($G$197&lt;&gt;2)*$G$197+($N$197&lt;&gt;2)*$N$197+($U$197&lt;&gt;2)*$U$197+($AB$197&lt;&gt;2)*$AB$197+($AI$197&lt;&gt;2)*$AI$197)/(($G$197&lt;&gt;2)+($N$197&lt;&gt;2)+($U$197&lt;&gt;2)+($AB$197&lt;&gt;2)+($AI$197&lt;&gt;2))&gt;=0.5,1,0))</f>
        <v/>
      </c>
      <c r="AR197" s="16">
        <f>INDEX('Ground truth'!$B$3:$G$8,MATCH($AK$188,'Ground truth'!$A$3:$A$8,0),MATCH($AK$188,'Ground truth'!$B$2:$G$2,0))</f>
        <v/>
      </c>
      <c r="AS197" s="16">
        <f>INDEX('Ground truth'!$B$3:$G$8,MATCH($AK$188,'Ground truth'!$A$3:$A$8,0),MATCH($AK$189,'Ground truth'!$B$2:$G$2,0))</f>
        <v/>
      </c>
      <c r="AT197" s="16">
        <f>INDEX('Ground truth'!$B$3:$G$8,MATCH($AK$188,'Ground truth'!$A$3:$A$8,0),MATCH($AK$190,'Ground truth'!$B$2:$G$2,0))</f>
        <v/>
      </c>
      <c r="AU197" s="16">
        <f>INDEX('Ground truth'!$B$3:$G$8,MATCH($AK$188,'Ground truth'!$A$3:$A$8,0),MATCH($AK$191,'Ground truth'!$B$2:$G$2,0))</f>
        <v/>
      </c>
      <c r="AV197" s="16">
        <f>INDEX('Ground truth'!$B$3:$G$8,MATCH($AK$188,'Ground truth'!$A$3:$A$8,0),MATCH($AK$192,'Ground truth'!$B$2:$G$2,0))</f>
        <v/>
      </c>
      <c r="AW197" s="16">
        <f>INDEX('Ground truth'!$B$3:$G$8,MATCH($AK$188,'Ground truth'!$A$3:$A$8,0),MATCH($AK$193,'Ground truth'!$B$2:$G$2,0))</f>
        <v/>
      </c>
      <c r="AY197" s="19" t="n">
        <v>3.813606502648335</v>
      </c>
      <c r="AZ197" s="19">
        <f>LARGE($AY$197:$AY$202,1)</f>
        <v/>
      </c>
    </row>
    <row r="198">
      <c r="A198" s="3" t="inlineStr">
        <is>
          <t>Spacecraft</t>
        </is>
      </c>
      <c r="B198" s="8">
        <f>INDEX($B$188:$G$193,MATCH($AL$189,$B$187:$G$187,0),MATCH($AL$188,$B$187:$G$187,0))</f>
        <v/>
      </c>
      <c r="C198" s="8">
        <f>INDEX($B$188:$G$193,MATCH($AL$189,$B$187:$G$187,0),MATCH($AL$189,$B$187:$G$187,0))</f>
        <v/>
      </c>
      <c r="D198" s="8">
        <f>INDEX($B$188:$G$193,MATCH($AL$189,$B$187:$G$187,0),MATCH($AL$190,$B$187:$G$187,0))</f>
        <v/>
      </c>
      <c r="E198" s="8">
        <f>INDEX($B$188:$G$193,MATCH($AL$189,$B$187:$G$187,0),MATCH($AL$191,$B$187:$G$187,0))</f>
        <v/>
      </c>
      <c r="F198" s="8">
        <f>INDEX($B$188:$G$193,MATCH($AL$189,$B$187:$G$187,0),MATCH($AL$192,$B$187:$G$187,0))</f>
        <v/>
      </c>
      <c r="G198" s="8">
        <f>INDEX($B$188:$G$193,MATCH($AL$189,$B$187:$G$187,0),MATCH($AL$193,$B$187:$G$187,0))</f>
        <v/>
      </c>
      <c r="I198" s="8">
        <f>INDEX($I$188:$N$193,MATCH($AL$189,$I$187:$N$187,0),MATCH($AL$188,$I$187:$N$187,0))</f>
        <v/>
      </c>
      <c r="J198" s="8">
        <f>INDEX($I$188:$N$193,MATCH($AL$189,$I$187:$N$187,0),MATCH($AL$189,$I$187:$N$187,0))</f>
        <v/>
      </c>
      <c r="K198" s="8">
        <f>INDEX($I$188:$N$193,MATCH($AL$189,$I$187:$N$187,0),MATCH($AL$190,$I$187:$N$187,0))</f>
        <v/>
      </c>
      <c r="L198" s="8">
        <f>INDEX($I$188:$N$193,MATCH($AL$189,$I$187:$N$187,0),MATCH($AL$191,$I$187:$N$187,0))</f>
        <v/>
      </c>
      <c r="M198" s="8">
        <f>INDEX($I$188:$N$193,MATCH($AL$189,$I$187:$N$187,0),MATCH($AL$192,$I$187:$N$187,0))</f>
        <v/>
      </c>
      <c r="N198" s="8">
        <f>INDEX($I$188:$N$193,MATCH($AL$189,$I$187:$N$187,0),MATCH($AL$193,$I$187:$N$187,0))</f>
        <v/>
      </c>
      <c r="P198" s="8">
        <f>INDEX($P$188:$U$193,MATCH($AL$189,$P$187:$U$187,0),MATCH($AL$188,$P$187:$U$187,0))</f>
        <v/>
      </c>
      <c r="Q198" s="8">
        <f>INDEX($P$188:$U$193,MATCH($AL$189,$P$187:$U$187,0),MATCH($AL$189,$P$187:$U$187,0))</f>
        <v/>
      </c>
      <c r="R198" s="8">
        <f>INDEX($P$188:$U$193,MATCH($AL$189,$P$187:$U$187,0),MATCH($AL$190,$P$187:$U$187,0))</f>
        <v/>
      </c>
      <c r="S198" s="8">
        <f>INDEX($P$188:$U$193,MATCH($AL$189,$P$187:$U$187,0),MATCH($AL$191,$P$187:$U$187,0))</f>
        <v/>
      </c>
      <c r="T198" s="8">
        <f>INDEX($P$188:$U$193,MATCH($AL$189,$P$187:$U$187,0),MATCH($AL$192,$P$187:$U$187,0))</f>
        <v/>
      </c>
      <c r="U198" s="8">
        <f>INDEX($P$188:$U$193,MATCH($AL$189,$P$187:$U$187,0),MATCH($AL$193,$P$187:$U$187,0))</f>
        <v/>
      </c>
      <c r="W198" s="8">
        <f>INDEX($W$188:$AB$193,MATCH($AL$189,$W$187:$AB$187,0),MATCH($AL$188,$W$187:$AB$187,0))</f>
        <v/>
      </c>
      <c r="X198" s="8">
        <f>INDEX($W$188:$AB$193,MATCH($AL$189,$W$187:$AB$187,0),MATCH($AL$189,$W$187:$AB$187,0))</f>
        <v/>
      </c>
      <c r="Y198" s="8">
        <f>INDEX($W$188:$AB$193,MATCH($AL$189,$W$187:$AB$187,0),MATCH($AL$190,$W$187:$AB$187,0))</f>
        <v/>
      </c>
      <c r="Z198" s="8">
        <f>INDEX($W$188:$AB$193,MATCH($AL$189,$W$187:$AB$187,0),MATCH($AL$191,$W$187:$AB$187,0))</f>
        <v/>
      </c>
      <c r="AA198" s="8">
        <f>INDEX($W$188:$AB$193,MATCH($AL$189,$W$187:$AB$187,0),MATCH($AL$192,$W$187:$AB$187,0))</f>
        <v/>
      </c>
      <c r="AB198" s="8">
        <f>INDEX($W$188:$AB$193,MATCH($AL$189,$W$187:$AB$187,0),MATCH($AL$193,$W$187:$AB$187,0))</f>
        <v/>
      </c>
      <c r="AD198" s="8">
        <f>INDEX($AD$188:$AI$193,MATCH($AL$189,$AD$187:$AI$187,0),MATCH($AL$188,$AD$187:$AI$187,0))</f>
        <v/>
      </c>
      <c r="AE198" s="8">
        <f>INDEX($AD$188:$AI$193,MATCH($AL$189,$AD$187:$AI$187,0),MATCH($AL$189,$AD$187:$AI$187,0))</f>
        <v/>
      </c>
      <c r="AF198" s="8">
        <f>INDEX($AD$188:$AI$193,MATCH($AL$189,$AD$187:$AI$187,0),MATCH($AL$190,$AD$187:$AI$187,0))</f>
        <v/>
      </c>
      <c r="AG198" s="8">
        <f>INDEX($AD$188:$AI$193,MATCH($AL$189,$AD$187:$AI$187,0),MATCH($AL$191,$AD$187:$AI$187,0))</f>
        <v/>
      </c>
      <c r="AH198" s="8">
        <f>INDEX($AD$188:$AI$193,MATCH($AL$189,$AD$187:$AI$187,0),MATCH($AL$192,$AD$187:$AI$187,0))</f>
        <v/>
      </c>
      <c r="AI198" s="8">
        <f>INDEX($AD$188:$AI$193,MATCH($AL$189,$AD$187:$AI$187,0),MATCH($AL$193,$AD$187:$AI$187,0))</f>
        <v/>
      </c>
      <c r="AK198" s="8">
        <f>IF(($B$198&lt;&gt;2)+($I$198&lt;&gt;2)+($P$198&lt;&gt;2)+($W$198&lt;&gt;2)+($AD$198&lt;&gt;2)=0,2,IF((($B$198&lt;&gt;2)*$B$198+($I$198&lt;&gt;2)*$I$198+($P$198&lt;&gt;2)*$P$198+($W$198&lt;&gt;2)*$W$198+($AD$198&lt;&gt;2)*$AD$198)/(($B$198&lt;&gt;2)+($I$198&lt;&gt;2)+($P$198&lt;&gt;2)+($W$198&lt;&gt;2)+($AD$198&lt;&gt;2))&gt;=0.5,1,0))</f>
        <v/>
      </c>
      <c r="AL198" s="8">
        <f>IF(($C$198&lt;&gt;2)+($J$198&lt;&gt;2)+($Q$198&lt;&gt;2)+($X$198&lt;&gt;2)+($AE$198&lt;&gt;2)=0,2,IF((($C$198&lt;&gt;2)*$C$198+($J$198&lt;&gt;2)*$J$198+($Q$198&lt;&gt;2)*$Q$198+($X$198&lt;&gt;2)*$X$198+($AE$198&lt;&gt;2)*$AE$198)/(($C$198&lt;&gt;2)+($J$198&lt;&gt;2)+($Q$198&lt;&gt;2)+($X$198&lt;&gt;2)+($AE$198&lt;&gt;2))&gt;=0.5,1,0))</f>
        <v/>
      </c>
      <c r="AM198" s="8">
        <f>IF(($D$198&lt;&gt;2)+($K$198&lt;&gt;2)+($R$198&lt;&gt;2)+($Y$198&lt;&gt;2)+($AF$198&lt;&gt;2)=0,2,IF((($D$198&lt;&gt;2)*$D$198+($K$198&lt;&gt;2)*$K$198+($R$198&lt;&gt;2)*$R$198+($Y$198&lt;&gt;2)*$Y$198+($AF$198&lt;&gt;2)*$AF$198)/(($D$198&lt;&gt;2)+($K$198&lt;&gt;2)+($R$198&lt;&gt;2)+($Y$198&lt;&gt;2)+($AF$198&lt;&gt;2))&gt;=0.5,1,0))</f>
        <v/>
      </c>
      <c r="AN198" s="8">
        <f>IF(($E$198&lt;&gt;2)+($L$198&lt;&gt;2)+($S$198&lt;&gt;2)+($Z$198&lt;&gt;2)+($AG$198&lt;&gt;2)=0,2,IF((($E$198&lt;&gt;2)*$E$198+($L$198&lt;&gt;2)*$L$198+($S$198&lt;&gt;2)*$S$198+($Z$198&lt;&gt;2)*$Z$198+($AG$198&lt;&gt;2)*$AG$198)/(($E$198&lt;&gt;2)+($L$198&lt;&gt;2)+($S$198&lt;&gt;2)+($Z$198&lt;&gt;2)+($AG$198&lt;&gt;2))&gt;=0.5,1,0))</f>
        <v/>
      </c>
      <c r="AO198" s="8">
        <f>IF(($F$198&lt;&gt;2)+($M$198&lt;&gt;2)+($T$198&lt;&gt;2)+($AA$198&lt;&gt;2)+($AH$198&lt;&gt;2)=0,2,IF((($F$198&lt;&gt;2)*$F$198+($M$198&lt;&gt;2)*$M$198+($T$198&lt;&gt;2)*$T$198+($AA$198&lt;&gt;2)*$AA$198+($AH$198&lt;&gt;2)*$AH$198)/(($F$198&lt;&gt;2)+($M$198&lt;&gt;2)+($T$198&lt;&gt;2)+($AA$198&lt;&gt;2)+($AH$198&lt;&gt;2))&gt;=0.5,1,0))</f>
        <v/>
      </c>
      <c r="AP198" s="8">
        <f>IF(($G$198&lt;&gt;2)+($N$198&lt;&gt;2)+($U$198&lt;&gt;2)+($AB$198&lt;&gt;2)+($AI$198&lt;&gt;2)=0,2,IF((($G$198&lt;&gt;2)*$G$198+($N$198&lt;&gt;2)*$N$198+($U$198&lt;&gt;2)*$U$198+($AB$198&lt;&gt;2)*$AB$198+($AI$198&lt;&gt;2)*$AI$198)/(($G$198&lt;&gt;2)+($N$198&lt;&gt;2)+($U$198&lt;&gt;2)+($AB$198&lt;&gt;2)+($AI$198&lt;&gt;2))&gt;=0.5,1,0))</f>
        <v/>
      </c>
      <c r="AR198" s="16">
        <f>INDEX('Ground truth'!$B$3:$G$8,MATCH($AK$189,'Ground truth'!$A$3:$A$8,0),MATCH($AK$188,'Ground truth'!$B$2:$G$2,0))</f>
        <v/>
      </c>
      <c r="AS198" s="16">
        <f>INDEX('Ground truth'!$B$3:$G$8,MATCH($AK$189,'Ground truth'!$A$3:$A$8,0),MATCH($AK$189,'Ground truth'!$B$2:$G$2,0))</f>
        <v/>
      </c>
      <c r="AT198" s="16">
        <f>INDEX('Ground truth'!$B$3:$G$8,MATCH($AK$189,'Ground truth'!$A$3:$A$8,0),MATCH($AK$190,'Ground truth'!$B$2:$G$2,0))</f>
        <v/>
      </c>
      <c r="AU198" s="16">
        <f>INDEX('Ground truth'!$B$3:$G$8,MATCH($AK$189,'Ground truth'!$A$3:$A$8,0),MATCH($AK$191,'Ground truth'!$B$2:$G$2,0))</f>
        <v/>
      </c>
      <c r="AV198" s="16">
        <f>INDEX('Ground truth'!$B$3:$G$8,MATCH($AK$189,'Ground truth'!$A$3:$A$8,0),MATCH($AK$192,'Ground truth'!$B$2:$G$2,0))</f>
        <v/>
      </c>
      <c r="AW198" s="16">
        <f>INDEX('Ground truth'!$B$3:$G$8,MATCH($AK$189,'Ground truth'!$A$3:$A$8,0),MATCH($AK$193,'Ground truth'!$B$2:$G$2,0))</f>
        <v/>
      </c>
      <c r="AY198" s="19" t="n">
        <v>1.52931658012884</v>
      </c>
      <c r="AZ198" s="19">
        <f>LARGE($AY$197:$AY$202,2)</f>
        <v/>
      </c>
    </row>
    <row r="199">
      <c r="A199" s="3" t="inlineStr">
        <is>
          <t>Guidance, Navigation, and Control (GNC) Subsystem</t>
        </is>
      </c>
      <c r="B199" s="8">
        <f>INDEX($B$188:$G$193,MATCH($AL$190,$B$187:$G$187,0),MATCH($AL$188,$B$187:$G$187,0))</f>
        <v/>
      </c>
      <c r="C199" s="8">
        <f>INDEX($B$188:$G$193,MATCH($AL$190,$B$187:$G$187,0),MATCH($AL$189,$B$187:$G$187,0))</f>
        <v/>
      </c>
      <c r="D199" s="8">
        <f>INDEX($B$188:$G$193,MATCH($AL$190,$B$187:$G$187,0),MATCH($AL$190,$B$187:$G$187,0))</f>
        <v/>
      </c>
      <c r="E199" s="8">
        <f>INDEX($B$188:$G$193,MATCH($AL$190,$B$187:$G$187,0),MATCH($AL$191,$B$187:$G$187,0))</f>
        <v/>
      </c>
      <c r="F199" s="8">
        <f>INDEX($B$188:$G$193,MATCH($AL$190,$B$187:$G$187,0),MATCH($AL$192,$B$187:$G$187,0))</f>
        <v/>
      </c>
      <c r="G199" s="8">
        <f>INDEX($B$188:$G$193,MATCH($AL$190,$B$187:$G$187,0),MATCH($AL$193,$B$187:$G$187,0))</f>
        <v/>
      </c>
      <c r="I199" s="8">
        <f>INDEX($I$188:$N$193,MATCH($AL$190,$I$187:$N$187,0),MATCH($AL$188,$I$187:$N$187,0))</f>
        <v/>
      </c>
      <c r="J199" s="8">
        <f>INDEX($I$188:$N$193,MATCH($AL$190,$I$187:$N$187,0),MATCH($AL$189,$I$187:$N$187,0))</f>
        <v/>
      </c>
      <c r="K199" s="8">
        <f>INDEX($I$188:$N$193,MATCH($AL$190,$I$187:$N$187,0),MATCH($AL$190,$I$187:$N$187,0))</f>
        <v/>
      </c>
      <c r="L199" s="8">
        <f>INDEX($I$188:$N$193,MATCH($AL$190,$I$187:$N$187,0),MATCH($AL$191,$I$187:$N$187,0))</f>
        <v/>
      </c>
      <c r="M199" s="8">
        <f>INDEX($I$188:$N$193,MATCH($AL$190,$I$187:$N$187,0),MATCH($AL$192,$I$187:$N$187,0))</f>
        <v/>
      </c>
      <c r="N199" s="8">
        <f>INDEX($I$188:$N$193,MATCH($AL$190,$I$187:$N$187,0),MATCH($AL$193,$I$187:$N$187,0))</f>
        <v/>
      </c>
      <c r="P199" s="8">
        <f>INDEX($P$188:$U$193,MATCH($AL$190,$P$187:$U$187,0),MATCH($AL$188,$P$187:$U$187,0))</f>
        <v/>
      </c>
      <c r="Q199" s="8">
        <f>INDEX($P$188:$U$193,MATCH($AL$190,$P$187:$U$187,0),MATCH($AL$189,$P$187:$U$187,0))</f>
        <v/>
      </c>
      <c r="R199" s="8">
        <f>INDEX($P$188:$U$193,MATCH($AL$190,$P$187:$U$187,0),MATCH($AL$190,$P$187:$U$187,0))</f>
        <v/>
      </c>
      <c r="S199" s="8">
        <f>INDEX($P$188:$U$193,MATCH($AL$190,$P$187:$U$187,0),MATCH($AL$191,$P$187:$U$187,0))</f>
        <v/>
      </c>
      <c r="T199" s="8">
        <f>INDEX($P$188:$U$193,MATCH($AL$190,$P$187:$U$187,0),MATCH($AL$192,$P$187:$U$187,0))</f>
        <v/>
      </c>
      <c r="U199" s="8">
        <f>INDEX($P$188:$U$193,MATCH($AL$190,$P$187:$U$187,0),MATCH($AL$193,$P$187:$U$187,0))</f>
        <v/>
      </c>
      <c r="W199" s="8">
        <f>INDEX($W$188:$AB$193,MATCH($AL$190,$W$187:$AB$187,0),MATCH($AL$188,$W$187:$AB$187,0))</f>
        <v/>
      </c>
      <c r="X199" s="8">
        <f>INDEX($W$188:$AB$193,MATCH($AL$190,$W$187:$AB$187,0),MATCH($AL$189,$W$187:$AB$187,0))</f>
        <v/>
      </c>
      <c r="Y199" s="8">
        <f>INDEX($W$188:$AB$193,MATCH($AL$190,$W$187:$AB$187,0),MATCH($AL$190,$W$187:$AB$187,0))</f>
        <v/>
      </c>
      <c r="Z199" s="8">
        <f>INDEX($W$188:$AB$193,MATCH($AL$190,$W$187:$AB$187,0),MATCH($AL$191,$W$187:$AB$187,0))</f>
        <v/>
      </c>
      <c r="AA199" s="8">
        <f>INDEX($W$188:$AB$193,MATCH($AL$190,$W$187:$AB$187,0),MATCH($AL$192,$W$187:$AB$187,0))</f>
        <v/>
      </c>
      <c r="AB199" s="8">
        <f>INDEX($W$188:$AB$193,MATCH($AL$190,$W$187:$AB$187,0),MATCH($AL$193,$W$187:$AB$187,0))</f>
        <v/>
      </c>
      <c r="AD199" s="8">
        <f>INDEX($AD$188:$AI$193,MATCH($AL$190,$AD$187:$AI$187,0),MATCH($AL$188,$AD$187:$AI$187,0))</f>
        <v/>
      </c>
      <c r="AE199" s="8">
        <f>INDEX($AD$188:$AI$193,MATCH($AL$190,$AD$187:$AI$187,0),MATCH($AL$189,$AD$187:$AI$187,0))</f>
        <v/>
      </c>
      <c r="AF199" s="8">
        <f>INDEX($AD$188:$AI$193,MATCH($AL$190,$AD$187:$AI$187,0),MATCH($AL$190,$AD$187:$AI$187,0))</f>
        <v/>
      </c>
      <c r="AG199" s="8">
        <f>INDEX($AD$188:$AI$193,MATCH($AL$190,$AD$187:$AI$187,0),MATCH($AL$191,$AD$187:$AI$187,0))</f>
        <v/>
      </c>
      <c r="AH199" s="8">
        <f>INDEX($AD$188:$AI$193,MATCH($AL$190,$AD$187:$AI$187,0),MATCH($AL$192,$AD$187:$AI$187,0))</f>
        <v/>
      </c>
      <c r="AI199" s="8">
        <f>INDEX($AD$188:$AI$193,MATCH($AL$190,$AD$187:$AI$187,0),MATCH($AL$193,$AD$187:$AI$187,0))</f>
        <v/>
      </c>
      <c r="AK199" s="8">
        <f>IF(($B$199&lt;&gt;2)+($I$199&lt;&gt;2)+($P$199&lt;&gt;2)+($W$199&lt;&gt;2)+($AD$199&lt;&gt;2)=0,2,IF((($B$199&lt;&gt;2)*$B$199+($I$199&lt;&gt;2)*$I$199+($P$199&lt;&gt;2)*$P$199+($W$199&lt;&gt;2)*$W$199+($AD$199&lt;&gt;2)*$AD$199)/(($B$199&lt;&gt;2)+($I$199&lt;&gt;2)+($P$199&lt;&gt;2)+($W$199&lt;&gt;2)+($AD$199&lt;&gt;2))&gt;=0.5,1,0))</f>
        <v/>
      </c>
      <c r="AL199" s="8">
        <f>IF(($C$199&lt;&gt;2)+($J$199&lt;&gt;2)+($Q$199&lt;&gt;2)+($X$199&lt;&gt;2)+($AE$199&lt;&gt;2)=0,2,IF((($C$199&lt;&gt;2)*$C$199+($J$199&lt;&gt;2)*$J$199+($Q$199&lt;&gt;2)*$Q$199+($X$199&lt;&gt;2)*$X$199+($AE$199&lt;&gt;2)*$AE$199)/(($C$199&lt;&gt;2)+($J$199&lt;&gt;2)+($Q$199&lt;&gt;2)+($X$199&lt;&gt;2)+($AE$199&lt;&gt;2))&gt;=0.5,1,0))</f>
        <v/>
      </c>
      <c r="AM199" s="8">
        <f>IF(($D$199&lt;&gt;2)+($K$199&lt;&gt;2)+($R$199&lt;&gt;2)+($Y$199&lt;&gt;2)+($AF$199&lt;&gt;2)=0,2,IF((($D$199&lt;&gt;2)*$D$199+($K$199&lt;&gt;2)*$K$199+($R$199&lt;&gt;2)*$R$199+($Y$199&lt;&gt;2)*$Y$199+($AF$199&lt;&gt;2)*$AF$199)/(($D$199&lt;&gt;2)+($K$199&lt;&gt;2)+($R$199&lt;&gt;2)+($Y$199&lt;&gt;2)+($AF$199&lt;&gt;2))&gt;=0.5,1,0))</f>
        <v/>
      </c>
      <c r="AN199" s="8">
        <f>IF(($E$199&lt;&gt;2)+($L$199&lt;&gt;2)+($S$199&lt;&gt;2)+($Z$199&lt;&gt;2)+($AG$199&lt;&gt;2)=0,2,IF((($E$199&lt;&gt;2)*$E$199+($L$199&lt;&gt;2)*$L$199+($S$199&lt;&gt;2)*$S$199+($Z$199&lt;&gt;2)*$Z$199+($AG$199&lt;&gt;2)*$AG$199)/(($E$199&lt;&gt;2)+($L$199&lt;&gt;2)+($S$199&lt;&gt;2)+($Z$199&lt;&gt;2)+($AG$199&lt;&gt;2))&gt;=0.5,1,0))</f>
        <v/>
      </c>
      <c r="AO199" s="8">
        <f>IF(($F$199&lt;&gt;2)+($M$199&lt;&gt;2)+($T$199&lt;&gt;2)+($AA$199&lt;&gt;2)+($AH$199&lt;&gt;2)=0,2,IF((($F$199&lt;&gt;2)*$F$199+($M$199&lt;&gt;2)*$M$199+($T$199&lt;&gt;2)*$T$199+($AA$199&lt;&gt;2)*$AA$199+($AH$199&lt;&gt;2)*$AH$199)/(($F$199&lt;&gt;2)+($M$199&lt;&gt;2)+($T$199&lt;&gt;2)+($AA$199&lt;&gt;2)+($AH$199&lt;&gt;2))&gt;=0.5,1,0))</f>
        <v/>
      </c>
      <c r="AP199" s="8">
        <f>IF(($G$199&lt;&gt;2)+($N$199&lt;&gt;2)+($U$199&lt;&gt;2)+($AB$199&lt;&gt;2)+($AI$199&lt;&gt;2)=0,2,IF((($G$199&lt;&gt;2)*$G$199+($N$199&lt;&gt;2)*$N$199+($U$199&lt;&gt;2)*$U$199+($AB$199&lt;&gt;2)*$AB$199+($AI$199&lt;&gt;2)*$AI$199)/(($G$199&lt;&gt;2)+($N$199&lt;&gt;2)+($U$199&lt;&gt;2)+($AB$199&lt;&gt;2)+($AI$199&lt;&gt;2))&gt;=0.5,1,0))</f>
        <v/>
      </c>
      <c r="AR199" s="16">
        <f>INDEX('Ground truth'!$B$3:$G$8,MATCH($AK$190,'Ground truth'!$A$3:$A$8,0),MATCH($AK$188,'Ground truth'!$B$2:$G$2,0))</f>
        <v/>
      </c>
      <c r="AS199" s="16">
        <f>INDEX('Ground truth'!$B$3:$G$8,MATCH($AK$190,'Ground truth'!$A$3:$A$8,0),MATCH($AK$189,'Ground truth'!$B$2:$G$2,0))</f>
        <v/>
      </c>
      <c r="AT199" s="16">
        <f>INDEX('Ground truth'!$B$3:$G$8,MATCH($AK$190,'Ground truth'!$A$3:$A$8,0),MATCH($AK$190,'Ground truth'!$B$2:$G$2,0))</f>
        <v/>
      </c>
      <c r="AU199" s="16">
        <f>INDEX('Ground truth'!$B$3:$G$8,MATCH($AK$190,'Ground truth'!$A$3:$A$8,0),MATCH($AK$191,'Ground truth'!$B$2:$G$2,0))</f>
        <v/>
      </c>
      <c r="AV199" s="16">
        <f>INDEX('Ground truth'!$B$3:$G$8,MATCH($AK$190,'Ground truth'!$A$3:$A$8,0),MATCH($AK$192,'Ground truth'!$B$2:$G$2,0))</f>
        <v/>
      </c>
      <c r="AW199" s="16">
        <f>INDEX('Ground truth'!$B$3:$G$8,MATCH($AK$190,'Ground truth'!$A$3:$A$8,0),MATCH($AK$193,'Ground truth'!$B$2:$G$2,0))</f>
        <v/>
      </c>
      <c r="AY199" s="19" t="n">
        <v>1</v>
      </c>
      <c r="AZ199" s="19">
        <f>LARGE($AY$197:$AY$202,3)</f>
        <v/>
      </c>
    </row>
    <row r="200">
      <c r="A200" s="3" t="inlineStr">
        <is>
          <t>Propulsion Subsystem</t>
        </is>
      </c>
      <c r="B200" s="8">
        <f>INDEX($B$188:$G$193,MATCH($AL$191,$B$187:$G$187,0),MATCH($AL$188,$B$187:$G$187,0))</f>
        <v/>
      </c>
      <c r="C200" s="8">
        <f>INDEX($B$188:$G$193,MATCH($AL$191,$B$187:$G$187,0),MATCH($AL$189,$B$187:$G$187,0))</f>
        <v/>
      </c>
      <c r="D200" s="8">
        <f>INDEX($B$188:$G$193,MATCH($AL$191,$B$187:$G$187,0),MATCH($AL$190,$B$187:$G$187,0))</f>
        <v/>
      </c>
      <c r="E200" s="8">
        <f>INDEX($B$188:$G$193,MATCH($AL$191,$B$187:$G$187,0),MATCH($AL$191,$B$187:$G$187,0))</f>
        <v/>
      </c>
      <c r="F200" s="8">
        <f>INDEX($B$188:$G$193,MATCH($AL$191,$B$187:$G$187,0),MATCH($AL$192,$B$187:$G$187,0))</f>
        <v/>
      </c>
      <c r="G200" s="8">
        <f>INDEX($B$188:$G$193,MATCH($AL$191,$B$187:$G$187,0),MATCH($AL$193,$B$187:$G$187,0))</f>
        <v/>
      </c>
      <c r="I200" s="8">
        <f>INDEX($I$188:$N$193,MATCH($AL$191,$I$187:$N$187,0),MATCH($AL$188,$I$187:$N$187,0))</f>
        <v/>
      </c>
      <c r="J200" s="8">
        <f>INDEX($I$188:$N$193,MATCH($AL$191,$I$187:$N$187,0),MATCH($AL$189,$I$187:$N$187,0))</f>
        <v/>
      </c>
      <c r="K200" s="8">
        <f>INDEX($I$188:$N$193,MATCH($AL$191,$I$187:$N$187,0),MATCH($AL$190,$I$187:$N$187,0))</f>
        <v/>
      </c>
      <c r="L200" s="8">
        <f>INDEX($I$188:$N$193,MATCH($AL$191,$I$187:$N$187,0),MATCH($AL$191,$I$187:$N$187,0))</f>
        <v/>
      </c>
      <c r="M200" s="8">
        <f>INDEX($I$188:$N$193,MATCH($AL$191,$I$187:$N$187,0),MATCH($AL$192,$I$187:$N$187,0))</f>
        <v/>
      </c>
      <c r="N200" s="8">
        <f>INDEX($I$188:$N$193,MATCH($AL$191,$I$187:$N$187,0),MATCH($AL$193,$I$187:$N$187,0))</f>
        <v/>
      </c>
      <c r="P200" s="8">
        <f>INDEX($P$188:$U$193,MATCH($AL$191,$P$187:$U$187,0),MATCH($AL$188,$P$187:$U$187,0))</f>
        <v/>
      </c>
      <c r="Q200" s="8">
        <f>INDEX($P$188:$U$193,MATCH($AL$191,$P$187:$U$187,0),MATCH($AL$189,$P$187:$U$187,0))</f>
        <v/>
      </c>
      <c r="R200" s="8">
        <f>INDEX($P$188:$U$193,MATCH($AL$191,$P$187:$U$187,0),MATCH($AL$190,$P$187:$U$187,0))</f>
        <v/>
      </c>
      <c r="S200" s="8">
        <f>INDEX($P$188:$U$193,MATCH($AL$191,$P$187:$U$187,0),MATCH($AL$191,$P$187:$U$187,0))</f>
        <v/>
      </c>
      <c r="T200" s="8">
        <f>INDEX($P$188:$U$193,MATCH($AL$191,$P$187:$U$187,0),MATCH($AL$192,$P$187:$U$187,0))</f>
        <v/>
      </c>
      <c r="U200" s="8">
        <f>INDEX($P$188:$U$193,MATCH($AL$191,$P$187:$U$187,0),MATCH($AL$193,$P$187:$U$187,0))</f>
        <v/>
      </c>
      <c r="W200" s="8">
        <f>INDEX($W$188:$AB$193,MATCH($AL$191,$W$187:$AB$187,0),MATCH($AL$188,$W$187:$AB$187,0))</f>
        <v/>
      </c>
      <c r="X200" s="8">
        <f>INDEX($W$188:$AB$193,MATCH($AL$191,$W$187:$AB$187,0),MATCH($AL$189,$W$187:$AB$187,0))</f>
        <v/>
      </c>
      <c r="Y200" s="8">
        <f>INDEX($W$188:$AB$193,MATCH($AL$191,$W$187:$AB$187,0),MATCH($AL$190,$W$187:$AB$187,0))</f>
        <v/>
      </c>
      <c r="Z200" s="8">
        <f>INDEX($W$188:$AB$193,MATCH($AL$191,$W$187:$AB$187,0),MATCH($AL$191,$W$187:$AB$187,0))</f>
        <v/>
      </c>
      <c r="AA200" s="8">
        <f>INDEX($W$188:$AB$193,MATCH($AL$191,$W$187:$AB$187,0),MATCH($AL$192,$W$187:$AB$187,0))</f>
        <v/>
      </c>
      <c r="AB200" s="8">
        <f>INDEX($W$188:$AB$193,MATCH($AL$191,$W$187:$AB$187,0),MATCH($AL$193,$W$187:$AB$187,0))</f>
        <v/>
      </c>
      <c r="AD200" s="8">
        <f>INDEX($AD$188:$AI$193,MATCH($AL$191,$AD$187:$AI$187,0),MATCH($AL$188,$AD$187:$AI$187,0))</f>
        <v/>
      </c>
      <c r="AE200" s="8">
        <f>INDEX($AD$188:$AI$193,MATCH($AL$191,$AD$187:$AI$187,0),MATCH($AL$189,$AD$187:$AI$187,0))</f>
        <v/>
      </c>
      <c r="AF200" s="8">
        <f>INDEX($AD$188:$AI$193,MATCH($AL$191,$AD$187:$AI$187,0),MATCH($AL$190,$AD$187:$AI$187,0))</f>
        <v/>
      </c>
      <c r="AG200" s="8">
        <f>INDEX($AD$188:$AI$193,MATCH($AL$191,$AD$187:$AI$187,0),MATCH($AL$191,$AD$187:$AI$187,0))</f>
        <v/>
      </c>
      <c r="AH200" s="8">
        <f>INDEX($AD$188:$AI$193,MATCH($AL$191,$AD$187:$AI$187,0),MATCH($AL$192,$AD$187:$AI$187,0))</f>
        <v/>
      </c>
      <c r="AI200" s="8">
        <f>INDEX($AD$188:$AI$193,MATCH($AL$191,$AD$187:$AI$187,0),MATCH($AL$193,$AD$187:$AI$187,0))</f>
        <v/>
      </c>
      <c r="AK200" s="8">
        <f>IF(($B$200&lt;&gt;2)+($I$200&lt;&gt;2)+($P$200&lt;&gt;2)+($W$200&lt;&gt;2)+($AD$200&lt;&gt;2)=0,2,IF((($B$200&lt;&gt;2)*$B$200+($I$200&lt;&gt;2)*$I$200+($P$200&lt;&gt;2)*$P$200+($W$200&lt;&gt;2)*$W$200+($AD$200&lt;&gt;2)*$AD$200)/(($B$200&lt;&gt;2)+($I$200&lt;&gt;2)+($P$200&lt;&gt;2)+($W$200&lt;&gt;2)+($AD$200&lt;&gt;2))&gt;=0.5,1,0))</f>
        <v/>
      </c>
      <c r="AL200" s="8">
        <f>IF(($C$200&lt;&gt;2)+($J$200&lt;&gt;2)+($Q$200&lt;&gt;2)+($X$200&lt;&gt;2)+($AE$200&lt;&gt;2)=0,2,IF((($C$200&lt;&gt;2)*$C$200+($J$200&lt;&gt;2)*$J$200+($Q$200&lt;&gt;2)*$Q$200+($X$200&lt;&gt;2)*$X$200+($AE$200&lt;&gt;2)*$AE$200)/(($C$200&lt;&gt;2)+($J$200&lt;&gt;2)+($Q$200&lt;&gt;2)+($X$200&lt;&gt;2)+($AE$200&lt;&gt;2))&gt;=0.5,1,0))</f>
        <v/>
      </c>
      <c r="AM200" s="8">
        <f>IF(($D$200&lt;&gt;2)+($K$200&lt;&gt;2)+($R$200&lt;&gt;2)+($Y$200&lt;&gt;2)+($AF$200&lt;&gt;2)=0,2,IF((($D$200&lt;&gt;2)*$D$200+($K$200&lt;&gt;2)*$K$200+($R$200&lt;&gt;2)*$R$200+($Y$200&lt;&gt;2)*$Y$200+($AF$200&lt;&gt;2)*$AF$200)/(($D$200&lt;&gt;2)+($K$200&lt;&gt;2)+($R$200&lt;&gt;2)+($Y$200&lt;&gt;2)+($AF$200&lt;&gt;2))&gt;=0.5,1,0))</f>
        <v/>
      </c>
      <c r="AN200" s="8">
        <f>IF(($E$200&lt;&gt;2)+($L$200&lt;&gt;2)+($S$200&lt;&gt;2)+($Z$200&lt;&gt;2)+($AG$200&lt;&gt;2)=0,2,IF((($E$200&lt;&gt;2)*$E$200+($L$200&lt;&gt;2)*$L$200+($S$200&lt;&gt;2)*$S$200+($Z$200&lt;&gt;2)*$Z$200+($AG$200&lt;&gt;2)*$AG$200)/(($E$200&lt;&gt;2)+($L$200&lt;&gt;2)+($S$200&lt;&gt;2)+($Z$200&lt;&gt;2)+($AG$200&lt;&gt;2))&gt;=0.5,1,0))</f>
        <v/>
      </c>
      <c r="AO200" s="8">
        <f>IF(($F$200&lt;&gt;2)+($M$200&lt;&gt;2)+($T$200&lt;&gt;2)+($AA$200&lt;&gt;2)+($AH$200&lt;&gt;2)=0,2,IF((($F$200&lt;&gt;2)*$F$200+($M$200&lt;&gt;2)*$M$200+($T$200&lt;&gt;2)*$T$200+($AA$200&lt;&gt;2)*$AA$200+($AH$200&lt;&gt;2)*$AH$200)/(($F$200&lt;&gt;2)+($M$200&lt;&gt;2)+($T$200&lt;&gt;2)+($AA$200&lt;&gt;2)+($AH$200&lt;&gt;2))&gt;=0.5,1,0))</f>
        <v/>
      </c>
      <c r="AP200" s="8">
        <f>IF(($G$200&lt;&gt;2)+($N$200&lt;&gt;2)+($U$200&lt;&gt;2)+($AB$200&lt;&gt;2)+($AI$200&lt;&gt;2)=0,2,IF((($G$200&lt;&gt;2)*$G$200+($N$200&lt;&gt;2)*$N$200+($U$200&lt;&gt;2)*$U$200+($AB$200&lt;&gt;2)*$AB$200+($AI$200&lt;&gt;2)*$AI$200)/(($G$200&lt;&gt;2)+($N$200&lt;&gt;2)+($U$200&lt;&gt;2)+($AB$200&lt;&gt;2)+($AI$200&lt;&gt;2))&gt;=0.5,1,0))</f>
        <v/>
      </c>
      <c r="AR200" s="16">
        <f>INDEX('Ground truth'!$B$3:$G$8,MATCH($AK$191,'Ground truth'!$A$3:$A$8,0),MATCH($AK$188,'Ground truth'!$B$2:$G$2,0))</f>
        <v/>
      </c>
      <c r="AS200" s="16">
        <f>INDEX('Ground truth'!$B$3:$G$8,MATCH($AK$191,'Ground truth'!$A$3:$A$8,0),MATCH($AK$189,'Ground truth'!$B$2:$G$2,0))</f>
        <v/>
      </c>
      <c r="AT200" s="16">
        <f>INDEX('Ground truth'!$B$3:$G$8,MATCH($AK$191,'Ground truth'!$A$3:$A$8,0),MATCH($AK$190,'Ground truth'!$B$2:$G$2,0))</f>
        <v/>
      </c>
      <c r="AU200" s="16">
        <f>INDEX('Ground truth'!$B$3:$G$8,MATCH($AK$191,'Ground truth'!$A$3:$A$8,0),MATCH($AK$191,'Ground truth'!$B$2:$G$2,0))</f>
        <v/>
      </c>
      <c r="AV200" s="16">
        <f>INDEX('Ground truth'!$B$3:$G$8,MATCH($AK$191,'Ground truth'!$A$3:$A$8,0),MATCH($AK$192,'Ground truth'!$B$2:$G$2,0))</f>
        <v/>
      </c>
      <c r="AW200" s="16">
        <f>INDEX('Ground truth'!$B$3:$G$8,MATCH($AK$191,'Ground truth'!$A$3:$A$8,0),MATCH($AK$193,'Ground truth'!$B$2:$G$2,0))</f>
        <v/>
      </c>
      <c r="AY200" s="19" t="n">
        <v>-1</v>
      </c>
      <c r="AZ200" s="19">
        <f>LARGE($AY$197:$AY$202,4)</f>
        <v/>
      </c>
    </row>
    <row r="201">
      <c r="A201" s="3" t="inlineStr">
        <is>
          <t>Reaction Wheel</t>
        </is>
      </c>
      <c r="B201" s="8">
        <f>INDEX($B$188:$G$193,MATCH($AL$192,$B$187:$G$187,0),MATCH($AL$188,$B$187:$G$187,0))</f>
        <v/>
      </c>
      <c r="C201" s="8">
        <f>INDEX($B$188:$G$193,MATCH($AL$192,$B$187:$G$187,0),MATCH($AL$189,$B$187:$G$187,0))</f>
        <v/>
      </c>
      <c r="D201" s="8">
        <f>INDEX($B$188:$G$193,MATCH($AL$192,$B$187:$G$187,0),MATCH($AL$190,$B$187:$G$187,0))</f>
        <v/>
      </c>
      <c r="E201" s="8">
        <f>INDEX($B$188:$G$193,MATCH($AL$192,$B$187:$G$187,0),MATCH($AL$191,$B$187:$G$187,0))</f>
        <v/>
      </c>
      <c r="F201" s="8">
        <f>INDEX($B$188:$G$193,MATCH($AL$192,$B$187:$G$187,0),MATCH($AL$192,$B$187:$G$187,0))</f>
        <v/>
      </c>
      <c r="G201" s="8">
        <f>INDEX($B$188:$G$193,MATCH($AL$192,$B$187:$G$187,0),MATCH($AL$193,$B$187:$G$187,0))</f>
        <v/>
      </c>
      <c r="I201" s="8">
        <f>INDEX($I$188:$N$193,MATCH($AL$192,$I$187:$N$187,0),MATCH($AL$188,$I$187:$N$187,0))</f>
        <v/>
      </c>
      <c r="J201" s="8">
        <f>INDEX($I$188:$N$193,MATCH($AL$192,$I$187:$N$187,0),MATCH($AL$189,$I$187:$N$187,0))</f>
        <v/>
      </c>
      <c r="K201" s="8">
        <f>INDEX($I$188:$N$193,MATCH($AL$192,$I$187:$N$187,0),MATCH($AL$190,$I$187:$N$187,0))</f>
        <v/>
      </c>
      <c r="L201" s="8">
        <f>INDEX($I$188:$N$193,MATCH($AL$192,$I$187:$N$187,0),MATCH($AL$191,$I$187:$N$187,0))</f>
        <v/>
      </c>
      <c r="M201" s="8">
        <f>INDEX($I$188:$N$193,MATCH($AL$192,$I$187:$N$187,0),MATCH($AL$192,$I$187:$N$187,0))</f>
        <v/>
      </c>
      <c r="N201" s="8">
        <f>INDEX($I$188:$N$193,MATCH($AL$192,$I$187:$N$187,0),MATCH($AL$193,$I$187:$N$187,0))</f>
        <v/>
      </c>
      <c r="P201" s="8">
        <f>INDEX($P$188:$U$193,MATCH($AL$192,$P$187:$U$187,0),MATCH($AL$188,$P$187:$U$187,0))</f>
        <v/>
      </c>
      <c r="Q201" s="8">
        <f>INDEX($P$188:$U$193,MATCH($AL$192,$P$187:$U$187,0),MATCH($AL$189,$P$187:$U$187,0))</f>
        <v/>
      </c>
      <c r="R201" s="8">
        <f>INDEX($P$188:$U$193,MATCH($AL$192,$P$187:$U$187,0),MATCH($AL$190,$P$187:$U$187,0))</f>
        <v/>
      </c>
      <c r="S201" s="8">
        <f>INDEX($P$188:$U$193,MATCH($AL$192,$P$187:$U$187,0),MATCH($AL$191,$P$187:$U$187,0))</f>
        <v/>
      </c>
      <c r="T201" s="8">
        <f>INDEX($P$188:$U$193,MATCH($AL$192,$P$187:$U$187,0),MATCH($AL$192,$P$187:$U$187,0))</f>
        <v/>
      </c>
      <c r="U201" s="8">
        <f>INDEX($P$188:$U$193,MATCH($AL$192,$P$187:$U$187,0),MATCH($AL$193,$P$187:$U$187,0))</f>
        <v/>
      </c>
      <c r="W201" s="8">
        <f>INDEX($W$188:$AB$193,MATCH($AL$192,$W$187:$AB$187,0),MATCH($AL$188,$W$187:$AB$187,0))</f>
        <v/>
      </c>
      <c r="X201" s="8">
        <f>INDEX($W$188:$AB$193,MATCH($AL$192,$W$187:$AB$187,0),MATCH($AL$189,$W$187:$AB$187,0))</f>
        <v/>
      </c>
      <c r="Y201" s="8">
        <f>INDEX($W$188:$AB$193,MATCH($AL$192,$W$187:$AB$187,0),MATCH($AL$190,$W$187:$AB$187,0))</f>
        <v/>
      </c>
      <c r="Z201" s="8">
        <f>INDEX($W$188:$AB$193,MATCH($AL$192,$W$187:$AB$187,0),MATCH($AL$191,$W$187:$AB$187,0))</f>
        <v/>
      </c>
      <c r="AA201" s="8">
        <f>INDEX($W$188:$AB$193,MATCH($AL$192,$W$187:$AB$187,0),MATCH($AL$192,$W$187:$AB$187,0))</f>
        <v/>
      </c>
      <c r="AB201" s="8">
        <f>INDEX($W$188:$AB$193,MATCH($AL$192,$W$187:$AB$187,0),MATCH($AL$193,$W$187:$AB$187,0))</f>
        <v/>
      </c>
      <c r="AD201" s="8">
        <f>INDEX($AD$188:$AI$193,MATCH($AL$192,$AD$187:$AI$187,0),MATCH($AL$188,$AD$187:$AI$187,0))</f>
        <v/>
      </c>
      <c r="AE201" s="8">
        <f>INDEX($AD$188:$AI$193,MATCH($AL$192,$AD$187:$AI$187,0),MATCH($AL$189,$AD$187:$AI$187,0))</f>
        <v/>
      </c>
      <c r="AF201" s="8">
        <f>INDEX($AD$188:$AI$193,MATCH($AL$192,$AD$187:$AI$187,0),MATCH($AL$190,$AD$187:$AI$187,0))</f>
        <v/>
      </c>
      <c r="AG201" s="8">
        <f>INDEX($AD$188:$AI$193,MATCH($AL$192,$AD$187:$AI$187,0),MATCH($AL$191,$AD$187:$AI$187,0))</f>
        <v/>
      </c>
      <c r="AH201" s="8">
        <f>INDEX($AD$188:$AI$193,MATCH($AL$192,$AD$187:$AI$187,0),MATCH($AL$192,$AD$187:$AI$187,0))</f>
        <v/>
      </c>
      <c r="AI201" s="8">
        <f>INDEX($AD$188:$AI$193,MATCH($AL$192,$AD$187:$AI$187,0),MATCH($AL$193,$AD$187:$AI$187,0))</f>
        <v/>
      </c>
      <c r="AK201" s="8">
        <f>IF(($B$201&lt;&gt;2)+($I$201&lt;&gt;2)+($P$201&lt;&gt;2)+($W$201&lt;&gt;2)+($AD$201&lt;&gt;2)=0,2,IF((($B$201&lt;&gt;2)*$B$201+($I$201&lt;&gt;2)*$I$201+($P$201&lt;&gt;2)*$P$201+($W$201&lt;&gt;2)*$W$201+($AD$201&lt;&gt;2)*$AD$201)/(($B$201&lt;&gt;2)+($I$201&lt;&gt;2)+($P$201&lt;&gt;2)+($W$201&lt;&gt;2)+($AD$201&lt;&gt;2))&gt;=0.5,1,0))</f>
        <v/>
      </c>
      <c r="AL201" s="8">
        <f>IF(($C$201&lt;&gt;2)+($J$201&lt;&gt;2)+($Q$201&lt;&gt;2)+($X$201&lt;&gt;2)+($AE$201&lt;&gt;2)=0,2,IF((($C$201&lt;&gt;2)*$C$201+($J$201&lt;&gt;2)*$J$201+($Q$201&lt;&gt;2)*$Q$201+($X$201&lt;&gt;2)*$X$201+($AE$201&lt;&gt;2)*$AE$201)/(($C$201&lt;&gt;2)+($J$201&lt;&gt;2)+($Q$201&lt;&gt;2)+($X$201&lt;&gt;2)+($AE$201&lt;&gt;2))&gt;=0.5,1,0))</f>
        <v/>
      </c>
      <c r="AM201" s="8">
        <f>IF(($D$201&lt;&gt;2)+($K$201&lt;&gt;2)+($R$201&lt;&gt;2)+($Y$201&lt;&gt;2)+($AF$201&lt;&gt;2)=0,2,IF((($D$201&lt;&gt;2)*$D$201+($K$201&lt;&gt;2)*$K$201+($R$201&lt;&gt;2)*$R$201+($Y$201&lt;&gt;2)*$Y$201+($AF$201&lt;&gt;2)*$AF$201)/(($D$201&lt;&gt;2)+($K$201&lt;&gt;2)+($R$201&lt;&gt;2)+($Y$201&lt;&gt;2)+($AF$201&lt;&gt;2))&gt;=0.5,1,0))</f>
        <v/>
      </c>
      <c r="AN201" s="8">
        <f>IF(($E$201&lt;&gt;2)+($L$201&lt;&gt;2)+($S$201&lt;&gt;2)+($Z$201&lt;&gt;2)+($AG$201&lt;&gt;2)=0,2,IF((($E$201&lt;&gt;2)*$E$201+($L$201&lt;&gt;2)*$L$201+($S$201&lt;&gt;2)*$S$201+($Z$201&lt;&gt;2)*$Z$201+($AG$201&lt;&gt;2)*$AG$201)/(($E$201&lt;&gt;2)+($L$201&lt;&gt;2)+($S$201&lt;&gt;2)+($Z$201&lt;&gt;2)+($AG$201&lt;&gt;2))&gt;=0.5,1,0))</f>
        <v/>
      </c>
      <c r="AO201" s="8">
        <f>IF(($F$201&lt;&gt;2)+($M$201&lt;&gt;2)+($T$201&lt;&gt;2)+($AA$201&lt;&gt;2)+($AH$201&lt;&gt;2)=0,2,IF((($F$201&lt;&gt;2)*$F$201+($M$201&lt;&gt;2)*$M$201+($T$201&lt;&gt;2)*$T$201+($AA$201&lt;&gt;2)*$AA$201+($AH$201&lt;&gt;2)*$AH$201)/(($F$201&lt;&gt;2)+($M$201&lt;&gt;2)+($T$201&lt;&gt;2)+($AA$201&lt;&gt;2)+($AH$201&lt;&gt;2))&gt;=0.5,1,0))</f>
        <v/>
      </c>
      <c r="AP201" s="8">
        <f>IF(($G$201&lt;&gt;2)+($N$201&lt;&gt;2)+($U$201&lt;&gt;2)+($AB$201&lt;&gt;2)+($AI$201&lt;&gt;2)=0,2,IF((($G$201&lt;&gt;2)*$G$201+($N$201&lt;&gt;2)*$N$201+($U$201&lt;&gt;2)*$U$201+($AB$201&lt;&gt;2)*$AB$201+($AI$201&lt;&gt;2)*$AI$201)/(($G$201&lt;&gt;2)+($N$201&lt;&gt;2)+($U$201&lt;&gt;2)+($AB$201&lt;&gt;2)+($AI$201&lt;&gt;2))&gt;=0.5,1,0))</f>
        <v/>
      </c>
      <c r="AR201" s="16">
        <f>INDEX('Ground truth'!$B$3:$G$8,MATCH($AK$192,'Ground truth'!$A$3:$A$8,0),MATCH($AK$188,'Ground truth'!$B$2:$G$2,0))</f>
        <v/>
      </c>
      <c r="AS201" s="16">
        <f>INDEX('Ground truth'!$B$3:$G$8,MATCH($AK$192,'Ground truth'!$A$3:$A$8,0),MATCH($AK$189,'Ground truth'!$B$2:$G$2,0))</f>
        <v/>
      </c>
      <c r="AT201" s="16">
        <f>INDEX('Ground truth'!$B$3:$G$8,MATCH($AK$192,'Ground truth'!$A$3:$A$8,0),MATCH($AK$190,'Ground truth'!$B$2:$G$2,0))</f>
        <v/>
      </c>
      <c r="AU201" s="16">
        <f>INDEX('Ground truth'!$B$3:$G$8,MATCH($AK$192,'Ground truth'!$A$3:$A$8,0),MATCH($AK$191,'Ground truth'!$B$2:$G$2,0))</f>
        <v/>
      </c>
      <c r="AV201" s="16">
        <f>INDEX('Ground truth'!$B$3:$G$8,MATCH($AK$192,'Ground truth'!$A$3:$A$8,0),MATCH($AK$192,'Ground truth'!$B$2:$G$2,0))</f>
        <v/>
      </c>
      <c r="AW201" s="16">
        <f>INDEX('Ground truth'!$B$3:$G$8,MATCH($AK$192,'Ground truth'!$A$3:$A$8,0),MATCH($AK$193,'Ground truth'!$B$2:$G$2,0))</f>
        <v/>
      </c>
      <c r="AY201" s="19" t="n">
        <v>-0.3429230827771702</v>
      </c>
      <c r="AZ201" s="19">
        <f>LARGE($AY$197:$AY$202,5)</f>
        <v/>
      </c>
    </row>
    <row r="202">
      <c r="A202" s="3" t="inlineStr">
        <is>
          <t>GNC Software</t>
        </is>
      </c>
      <c r="B202" s="8">
        <f>INDEX($B$188:$G$193,MATCH($AL$193,$B$187:$G$187,0),MATCH($AL$188,$B$187:$G$187,0))</f>
        <v/>
      </c>
      <c r="C202" s="8">
        <f>INDEX($B$188:$G$193,MATCH($AL$193,$B$187:$G$187,0),MATCH($AL$189,$B$187:$G$187,0))</f>
        <v/>
      </c>
      <c r="D202" s="8">
        <f>INDEX($B$188:$G$193,MATCH($AL$193,$B$187:$G$187,0),MATCH($AL$190,$B$187:$G$187,0))</f>
        <v/>
      </c>
      <c r="E202" s="8">
        <f>INDEX($B$188:$G$193,MATCH($AL$193,$B$187:$G$187,0),MATCH($AL$191,$B$187:$G$187,0))</f>
        <v/>
      </c>
      <c r="F202" s="8">
        <f>INDEX($B$188:$G$193,MATCH($AL$193,$B$187:$G$187,0),MATCH($AL$192,$B$187:$G$187,0))</f>
        <v/>
      </c>
      <c r="G202" s="8">
        <f>INDEX($B$188:$G$193,MATCH($AL$193,$B$187:$G$187,0),MATCH($AL$193,$B$187:$G$187,0))</f>
        <v/>
      </c>
      <c r="I202" s="8">
        <f>INDEX($I$188:$N$193,MATCH($AL$193,$I$187:$N$187,0),MATCH($AL$188,$I$187:$N$187,0))</f>
        <v/>
      </c>
      <c r="J202" s="8">
        <f>INDEX($I$188:$N$193,MATCH($AL$193,$I$187:$N$187,0),MATCH($AL$189,$I$187:$N$187,0))</f>
        <v/>
      </c>
      <c r="K202" s="8">
        <f>INDEX($I$188:$N$193,MATCH($AL$193,$I$187:$N$187,0),MATCH($AL$190,$I$187:$N$187,0))</f>
        <v/>
      </c>
      <c r="L202" s="8">
        <f>INDEX($I$188:$N$193,MATCH($AL$193,$I$187:$N$187,0),MATCH($AL$191,$I$187:$N$187,0))</f>
        <v/>
      </c>
      <c r="M202" s="8">
        <f>INDEX($I$188:$N$193,MATCH($AL$193,$I$187:$N$187,0),MATCH($AL$192,$I$187:$N$187,0))</f>
        <v/>
      </c>
      <c r="N202" s="8">
        <f>INDEX($I$188:$N$193,MATCH($AL$193,$I$187:$N$187,0),MATCH($AL$193,$I$187:$N$187,0))</f>
        <v/>
      </c>
      <c r="P202" s="8">
        <f>INDEX($P$188:$U$193,MATCH($AL$193,$P$187:$U$187,0),MATCH($AL$188,$P$187:$U$187,0))</f>
        <v/>
      </c>
      <c r="Q202" s="8">
        <f>INDEX($P$188:$U$193,MATCH($AL$193,$P$187:$U$187,0),MATCH($AL$189,$P$187:$U$187,0))</f>
        <v/>
      </c>
      <c r="R202" s="8">
        <f>INDEX($P$188:$U$193,MATCH($AL$193,$P$187:$U$187,0),MATCH($AL$190,$P$187:$U$187,0))</f>
        <v/>
      </c>
      <c r="S202" s="8">
        <f>INDEX($P$188:$U$193,MATCH($AL$193,$P$187:$U$187,0),MATCH($AL$191,$P$187:$U$187,0))</f>
        <v/>
      </c>
      <c r="T202" s="8">
        <f>INDEX($P$188:$U$193,MATCH($AL$193,$P$187:$U$187,0),MATCH($AL$192,$P$187:$U$187,0))</f>
        <v/>
      </c>
      <c r="U202" s="8">
        <f>INDEX($P$188:$U$193,MATCH($AL$193,$P$187:$U$187,0),MATCH($AL$193,$P$187:$U$187,0))</f>
        <v/>
      </c>
      <c r="W202" s="8">
        <f>INDEX($W$188:$AB$193,MATCH($AL$193,$W$187:$AB$187,0),MATCH($AL$188,$W$187:$AB$187,0))</f>
        <v/>
      </c>
      <c r="X202" s="8">
        <f>INDEX($W$188:$AB$193,MATCH($AL$193,$W$187:$AB$187,0),MATCH($AL$189,$W$187:$AB$187,0))</f>
        <v/>
      </c>
      <c r="Y202" s="8">
        <f>INDEX($W$188:$AB$193,MATCH($AL$193,$W$187:$AB$187,0),MATCH($AL$190,$W$187:$AB$187,0))</f>
        <v/>
      </c>
      <c r="Z202" s="8">
        <f>INDEX($W$188:$AB$193,MATCH($AL$193,$W$187:$AB$187,0),MATCH($AL$191,$W$187:$AB$187,0))</f>
        <v/>
      </c>
      <c r="AA202" s="8">
        <f>INDEX($W$188:$AB$193,MATCH($AL$193,$W$187:$AB$187,0),MATCH($AL$192,$W$187:$AB$187,0))</f>
        <v/>
      </c>
      <c r="AB202" s="8">
        <f>INDEX($W$188:$AB$193,MATCH($AL$193,$W$187:$AB$187,0),MATCH($AL$193,$W$187:$AB$187,0))</f>
        <v/>
      </c>
      <c r="AD202" s="8">
        <f>INDEX($AD$188:$AI$193,MATCH($AL$193,$AD$187:$AI$187,0),MATCH($AL$188,$AD$187:$AI$187,0))</f>
        <v/>
      </c>
      <c r="AE202" s="8">
        <f>INDEX($AD$188:$AI$193,MATCH($AL$193,$AD$187:$AI$187,0),MATCH($AL$189,$AD$187:$AI$187,0))</f>
        <v/>
      </c>
      <c r="AF202" s="8">
        <f>INDEX($AD$188:$AI$193,MATCH($AL$193,$AD$187:$AI$187,0),MATCH($AL$190,$AD$187:$AI$187,0))</f>
        <v/>
      </c>
      <c r="AG202" s="8">
        <f>INDEX($AD$188:$AI$193,MATCH($AL$193,$AD$187:$AI$187,0),MATCH($AL$191,$AD$187:$AI$187,0))</f>
        <v/>
      </c>
      <c r="AH202" s="8">
        <f>INDEX($AD$188:$AI$193,MATCH($AL$193,$AD$187:$AI$187,0),MATCH($AL$192,$AD$187:$AI$187,0))</f>
        <v/>
      </c>
      <c r="AI202" s="8">
        <f>INDEX($AD$188:$AI$193,MATCH($AL$193,$AD$187:$AI$187,0),MATCH($AL$193,$AD$187:$AI$187,0))</f>
        <v/>
      </c>
      <c r="AK202" s="8">
        <f>IF(($B$202&lt;&gt;2)+($I$202&lt;&gt;2)+($P$202&lt;&gt;2)+($W$202&lt;&gt;2)+($AD$202&lt;&gt;2)=0,2,IF((($B$202&lt;&gt;2)*$B$202+($I$202&lt;&gt;2)*$I$202+($P$202&lt;&gt;2)*$P$202+($W$202&lt;&gt;2)*$W$202+($AD$202&lt;&gt;2)*$AD$202)/(($B$202&lt;&gt;2)+($I$202&lt;&gt;2)+($P$202&lt;&gt;2)+($W$202&lt;&gt;2)+($AD$202&lt;&gt;2))&gt;=0.5,1,0))</f>
        <v/>
      </c>
      <c r="AL202" s="8">
        <f>IF(($C$202&lt;&gt;2)+($J$202&lt;&gt;2)+($Q$202&lt;&gt;2)+($X$202&lt;&gt;2)+($AE$202&lt;&gt;2)=0,2,IF((($C$202&lt;&gt;2)*$C$202+($J$202&lt;&gt;2)*$J$202+($Q$202&lt;&gt;2)*$Q$202+($X$202&lt;&gt;2)*$X$202+($AE$202&lt;&gt;2)*$AE$202)/(($C$202&lt;&gt;2)+($J$202&lt;&gt;2)+($Q$202&lt;&gt;2)+($X$202&lt;&gt;2)+($AE$202&lt;&gt;2))&gt;=0.5,1,0))</f>
        <v/>
      </c>
      <c r="AM202" s="8">
        <f>IF(($D$202&lt;&gt;2)+($K$202&lt;&gt;2)+($R$202&lt;&gt;2)+($Y$202&lt;&gt;2)+($AF$202&lt;&gt;2)=0,2,IF((($D$202&lt;&gt;2)*$D$202+($K$202&lt;&gt;2)*$K$202+($R$202&lt;&gt;2)*$R$202+($Y$202&lt;&gt;2)*$Y$202+($AF$202&lt;&gt;2)*$AF$202)/(($D$202&lt;&gt;2)+($K$202&lt;&gt;2)+($R$202&lt;&gt;2)+($Y$202&lt;&gt;2)+($AF$202&lt;&gt;2))&gt;=0.5,1,0))</f>
        <v/>
      </c>
      <c r="AN202" s="8">
        <f>IF(($E$202&lt;&gt;2)+($L$202&lt;&gt;2)+($S$202&lt;&gt;2)+($Z$202&lt;&gt;2)+($AG$202&lt;&gt;2)=0,2,IF((($E$202&lt;&gt;2)*$E$202+($L$202&lt;&gt;2)*$L$202+($S$202&lt;&gt;2)*$S$202+($Z$202&lt;&gt;2)*$Z$202+($AG$202&lt;&gt;2)*$AG$202)/(($E$202&lt;&gt;2)+($L$202&lt;&gt;2)+($S$202&lt;&gt;2)+($Z$202&lt;&gt;2)+($AG$202&lt;&gt;2))&gt;=0.5,1,0))</f>
        <v/>
      </c>
      <c r="AO202" s="8">
        <f>IF(($F$202&lt;&gt;2)+($M$202&lt;&gt;2)+($T$202&lt;&gt;2)+($AA$202&lt;&gt;2)+($AH$202&lt;&gt;2)=0,2,IF((($F$202&lt;&gt;2)*$F$202+($M$202&lt;&gt;2)*$M$202+($T$202&lt;&gt;2)*$T$202+($AA$202&lt;&gt;2)*$AA$202+($AH$202&lt;&gt;2)*$AH$202)/(($F$202&lt;&gt;2)+($M$202&lt;&gt;2)+($T$202&lt;&gt;2)+($AA$202&lt;&gt;2)+($AH$202&lt;&gt;2))&gt;=0.5,1,0))</f>
        <v/>
      </c>
      <c r="AP202" s="8">
        <f>IF(($G$202&lt;&gt;2)+($N$202&lt;&gt;2)+($U$202&lt;&gt;2)+($AB$202&lt;&gt;2)+($AI$202&lt;&gt;2)=0,2,IF((($G$202&lt;&gt;2)*$G$202+($N$202&lt;&gt;2)*$N$202+($U$202&lt;&gt;2)*$U$202+($AB$202&lt;&gt;2)*$AB$202+($AI$202&lt;&gt;2)*$AI$202)/(($G$202&lt;&gt;2)+($N$202&lt;&gt;2)+($U$202&lt;&gt;2)+($AB$202&lt;&gt;2)+($AI$202&lt;&gt;2))&gt;=0.5,1,0))</f>
        <v/>
      </c>
      <c r="AR202" s="16">
        <f>INDEX('Ground truth'!$B$3:$G$8,MATCH($AK$193,'Ground truth'!$A$3:$A$8,0),MATCH($AK$188,'Ground truth'!$B$2:$G$2,0))</f>
        <v/>
      </c>
      <c r="AS202" s="16">
        <f>INDEX('Ground truth'!$B$3:$G$8,MATCH($AK$193,'Ground truth'!$A$3:$A$8,0),MATCH($AK$189,'Ground truth'!$B$2:$G$2,0))</f>
        <v/>
      </c>
      <c r="AT202" s="16">
        <f>INDEX('Ground truth'!$B$3:$G$8,MATCH($AK$193,'Ground truth'!$A$3:$A$8,0),MATCH($AK$190,'Ground truth'!$B$2:$G$2,0))</f>
        <v/>
      </c>
      <c r="AU202" s="16">
        <f>INDEX('Ground truth'!$B$3:$G$8,MATCH($AK$193,'Ground truth'!$A$3:$A$8,0),MATCH($AK$191,'Ground truth'!$B$2:$G$2,0))</f>
        <v/>
      </c>
      <c r="AV202" s="16">
        <f>INDEX('Ground truth'!$B$3:$G$8,MATCH($AK$193,'Ground truth'!$A$3:$A$8,0),MATCH($AK$192,'Ground truth'!$B$2:$G$2,0))</f>
        <v/>
      </c>
      <c r="AW202" s="16">
        <f>INDEX('Ground truth'!$B$3:$G$8,MATCH($AK$193,'Ground truth'!$A$3:$A$8,0),MATCH($AK$193,'Ground truth'!$B$2:$G$2,0))</f>
        <v/>
      </c>
      <c r="AY202" s="19" t="n">
        <v>1</v>
      </c>
      <c r="AZ202" s="19">
        <f>LARGE($AY$197:$AY$202,6)</f>
        <v/>
      </c>
    </row>
    <row r="204">
      <c r="A204" s="17" t="inlineStr">
        <is>
          <t>metrics — confident-only (unsure excluded from denominators)</t>
        </is>
      </c>
      <c r="B204" s="10" t="inlineStr">
        <is>
          <t>run 1</t>
        </is>
      </c>
      <c r="C204" s="10" t="inlineStr">
        <is>
          <t>run 2</t>
        </is>
      </c>
      <c r="D204" s="10" t="inlineStr">
        <is>
          <t>run 3</t>
        </is>
      </c>
      <c r="E204" s="10" t="inlineStr">
        <is>
          <t>run 4</t>
        </is>
      </c>
      <c r="F204" s="10" t="inlineStr">
        <is>
          <t>run 5</t>
        </is>
      </c>
      <c r="G204" s="10" t="inlineStr">
        <is>
          <t>avg-matrix</t>
        </is>
      </c>
      <c r="H204" s="10" t="inlineStr">
        <is>
          <t>mean</t>
        </is>
      </c>
      <c r="I204" s="10" t="inlineStr">
        <is>
          <t>std (pop.)</t>
        </is>
      </c>
      <c r="J204" s="17" t="inlineStr">
        <is>
          <t>notes</t>
        </is>
      </c>
    </row>
    <row r="205">
      <c r="A205" s="7" t="inlineStr">
        <is>
          <t>TP</t>
        </is>
      </c>
      <c r="B205" s="7">
        <f>SUMPRODUCT(($B$197:$G$202=1)*($AR$197:$AW$202=1))</f>
        <v/>
      </c>
      <c r="C205" s="7">
        <f>SUMPRODUCT(($I$197:$N$202=1)*($AR$197:$AW$202=1))</f>
        <v/>
      </c>
      <c r="D205" s="7">
        <f>SUMPRODUCT(($P$197:$U$202=1)*($AR$197:$AW$202=1))</f>
        <v/>
      </c>
      <c r="E205" s="7">
        <f>SUMPRODUCT(($W$197:$AB$202=1)*($AR$197:$AW$202=1))</f>
        <v/>
      </c>
      <c r="F205" s="7">
        <f>SUMPRODUCT(($AD$197:$AI$202=1)*($AR$197:$AW$202=1))</f>
        <v/>
      </c>
      <c r="G205" s="7">
        <f>SUMPRODUCT(($AK$197:$AP$202=1)*($AR$197:$AW$202=1))</f>
        <v/>
      </c>
      <c r="H205" s="12">
        <f>AVERAGE($B$205:$F$205)</f>
        <v/>
      </c>
      <c r="I205" s="12">
        <f>STDEV.P($B$205:$F$205)</f>
        <v/>
      </c>
    </row>
    <row r="206">
      <c r="A206" s="7" t="inlineStr">
        <is>
          <t>TN</t>
        </is>
      </c>
      <c r="B206" s="7">
        <f>SUMPRODUCT(($B$197:$G$202=0)*($AR$197:$AW$202=0))</f>
        <v/>
      </c>
      <c r="C206" s="7">
        <f>SUMPRODUCT(($I$197:$N$202=0)*($AR$197:$AW$202=0))</f>
        <v/>
      </c>
      <c r="D206" s="7">
        <f>SUMPRODUCT(($P$197:$U$202=0)*($AR$197:$AW$202=0))</f>
        <v/>
      </c>
      <c r="E206" s="7">
        <f>SUMPRODUCT(($W$197:$AB$202=0)*($AR$197:$AW$202=0))</f>
        <v/>
      </c>
      <c r="F206" s="7">
        <f>SUMPRODUCT(($AD$197:$AI$202=0)*($AR$197:$AW$202=0))</f>
        <v/>
      </c>
      <c r="G206" s="7">
        <f>SUMPRODUCT(($AK$197:$AP$202=0)*($AR$197:$AW$202=0))</f>
        <v/>
      </c>
      <c r="H206" s="12">
        <f>AVERAGE($B$206:$F$206)</f>
        <v/>
      </c>
      <c r="I206" s="12">
        <f>STDEV.P($B$206:$F$206)</f>
        <v/>
      </c>
    </row>
    <row r="207">
      <c r="A207" s="7" t="inlineStr">
        <is>
          <t>FP</t>
        </is>
      </c>
      <c r="B207" s="7">
        <f>SUMPRODUCT(($B$197:$G$202=1)*($AR$197:$AW$202=0))</f>
        <v/>
      </c>
      <c r="C207" s="7">
        <f>SUMPRODUCT(($I$197:$N$202=1)*($AR$197:$AW$202=0))</f>
        <v/>
      </c>
      <c r="D207" s="7">
        <f>SUMPRODUCT(($P$197:$U$202=1)*($AR$197:$AW$202=0))</f>
        <v/>
      </c>
      <c r="E207" s="7">
        <f>SUMPRODUCT(($W$197:$AB$202=1)*($AR$197:$AW$202=0))</f>
        <v/>
      </c>
      <c r="F207" s="7">
        <f>SUMPRODUCT(($AD$197:$AI$202=1)*($AR$197:$AW$202=0))</f>
        <v/>
      </c>
      <c r="G207" s="7">
        <f>SUMPRODUCT(($AK$197:$AP$202=1)*($AR$197:$AW$202=0))</f>
        <v/>
      </c>
      <c r="H207" s="12">
        <f>AVERAGE($B$207:$F$207)</f>
        <v/>
      </c>
      <c r="I207" s="12">
        <f>STDEV.P($B$207:$F$207)</f>
        <v/>
      </c>
    </row>
    <row r="208">
      <c r="A208" s="7" t="inlineStr">
        <is>
          <t>FN</t>
        </is>
      </c>
      <c r="B208" s="7">
        <f>SUMPRODUCT(($B$197:$G$202=0)*($AR$197:$AW$202=1))</f>
        <v/>
      </c>
      <c r="C208" s="7">
        <f>SUMPRODUCT(($I$197:$N$202=0)*($AR$197:$AW$202=1))</f>
        <v/>
      </c>
      <c r="D208" s="7">
        <f>SUMPRODUCT(($P$197:$U$202=0)*($AR$197:$AW$202=1))</f>
        <v/>
      </c>
      <c r="E208" s="7">
        <f>SUMPRODUCT(($W$197:$AB$202=0)*($AR$197:$AW$202=1))</f>
        <v/>
      </c>
      <c r="F208" s="7">
        <f>SUMPRODUCT(($AD$197:$AI$202=0)*($AR$197:$AW$202=1))</f>
        <v/>
      </c>
      <c r="G208" s="7">
        <f>SUMPRODUCT(($AK$197:$AP$202=0)*($AR$197:$AW$202=1))</f>
        <v/>
      </c>
      <c r="H208" s="12">
        <f>AVERAGE($B$208:$F$208)</f>
        <v/>
      </c>
      <c r="I208" s="12">
        <f>STDEV.P($B$208:$F$208)</f>
        <v/>
      </c>
    </row>
    <row r="209">
      <c r="A209" s="4" t="inlineStr">
        <is>
          <t>Precision</t>
        </is>
      </c>
      <c r="B209" s="12">
        <f>IFERROR($B$205/($B$205+$B$207),0)</f>
        <v/>
      </c>
      <c r="C209" s="12">
        <f>IFERROR($C$205/($C$205+$C$207),0)</f>
        <v/>
      </c>
      <c r="D209" s="12">
        <f>IFERROR($D$205/($D$205+$D$207),0)</f>
        <v/>
      </c>
      <c r="E209" s="12">
        <f>IFERROR($E$205/($E$205+$E$207),0)</f>
        <v/>
      </c>
      <c r="F209" s="12">
        <f>IFERROR($F$205/($F$205+$F$207),0)</f>
        <v/>
      </c>
      <c r="G209" s="12">
        <f>IFERROR($G$205/($G$205+$G$207),0)</f>
        <v/>
      </c>
      <c r="H209" s="18">
        <f>AVERAGE($B$209:$F$209)</f>
        <v/>
      </c>
      <c r="I209" s="18">
        <f>STDEV.P($B$209:$F$209)</f>
        <v/>
      </c>
    </row>
    <row r="210">
      <c r="A210" s="4" t="inlineStr">
        <is>
          <t>Recall</t>
        </is>
      </c>
      <c r="B210" s="12">
        <f>IFERROR($B$205/($B$205+$B$208),0)</f>
        <v/>
      </c>
      <c r="C210" s="12">
        <f>IFERROR($C$205/($C$205+$C$208),0)</f>
        <v/>
      </c>
      <c r="D210" s="12">
        <f>IFERROR($D$205/($D$205+$D$208),0)</f>
        <v/>
      </c>
      <c r="E210" s="12">
        <f>IFERROR($E$205/($E$205+$E$208),0)</f>
        <v/>
      </c>
      <c r="F210" s="12">
        <f>IFERROR($F$205/($F$205+$F$208),0)</f>
        <v/>
      </c>
      <c r="G210" s="12">
        <f>IFERROR($G$205/($G$205+$G$208),0)</f>
        <v/>
      </c>
      <c r="H210" s="18">
        <f>AVERAGE($B$210:$F$210)</f>
        <v/>
      </c>
      <c r="I210" s="18">
        <f>STDEV.P($B$210:$F$210)</f>
        <v/>
      </c>
    </row>
    <row r="211">
      <c r="A211" s="4" t="inlineStr">
        <is>
          <t>F1</t>
        </is>
      </c>
      <c r="B211" s="12">
        <f>IFERROR(2*$B$209*$B$210/($B$209+$B$210),0)</f>
        <v/>
      </c>
      <c r="C211" s="12">
        <f>IFERROR(2*$C$209*$C$210/($C$209+$C$210),0)</f>
        <v/>
      </c>
      <c r="D211" s="12">
        <f>IFERROR(2*$D$209*$D$210/($D$209+$D$210),0)</f>
        <v/>
      </c>
      <c r="E211" s="12">
        <f>IFERROR(2*$E$209*$E$210/($E$209+$E$210),0)</f>
        <v/>
      </c>
      <c r="F211" s="12">
        <f>IFERROR(2*$F$209*$F$210/($F$209+$F$210),0)</f>
        <v/>
      </c>
      <c r="G211" s="12">
        <f>IFERROR(2*$G$209*$G$210/($G$209+$G$210),0)</f>
        <v/>
      </c>
      <c r="H211" s="18">
        <f>AVERAGE($B$211:$F$211)</f>
        <v/>
      </c>
      <c r="I211" s="18">
        <f>STDEV.P($B$211:$F$211)</f>
        <v/>
      </c>
    </row>
    <row r="212">
      <c r="A212" s="4" t="inlineStr">
        <is>
          <t>Accuracy</t>
        </is>
      </c>
      <c r="B212" s="12">
        <f>IFERROR(($B$205+$B$206)/($B$205+$B$206+$B$207+$B$208),0)</f>
        <v/>
      </c>
      <c r="C212" s="12">
        <f>IFERROR(($C$205+$C$206)/($C$205+$C$206+$C$207+$C$208),0)</f>
        <v/>
      </c>
      <c r="D212" s="12">
        <f>IFERROR(($D$205+$D$206)/($D$205+$D$206+$D$207+$D$208),0)</f>
        <v/>
      </c>
      <c r="E212" s="12">
        <f>IFERROR(($E$205+$E$206)/($E$205+$E$206+$E$207+$E$208),0)</f>
        <v/>
      </c>
      <c r="F212" s="12">
        <f>IFERROR(($F$205+$F$206)/($F$205+$F$206+$F$207+$F$208),0)</f>
        <v/>
      </c>
      <c r="G212" s="12">
        <f>IFERROR(($G$205+$G$206)/($G$205+$G$206+$G$207+$G$208),0)</f>
        <v/>
      </c>
      <c r="H212" s="18">
        <f>AVERAGE($B$212:$F$212)</f>
        <v/>
      </c>
      <c r="I212" s="18">
        <f>STDEV.P($B$212:$F$212)</f>
        <v/>
      </c>
    </row>
    <row r="213">
      <c r="A213" s="4" t="inlineStr">
        <is>
          <t>Edit distance</t>
        </is>
      </c>
      <c r="B213" s="12">
        <f>SUMPRODUCT(ABS($AR$197:$AW$202-$B$197:$G$202))</f>
        <v/>
      </c>
      <c r="C213" s="12">
        <f>SUMPRODUCT(ABS($AR$197:$AW$202-$I$197:$N$202))</f>
        <v/>
      </c>
      <c r="D213" s="12">
        <f>SUMPRODUCT(ABS($AR$197:$AW$202-$P$197:$U$202))</f>
        <v/>
      </c>
      <c r="E213" s="12">
        <f>SUMPRODUCT(ABS($AR$197:$AW$202-$W$197:$AB$202))</f>
        <v/>
      </c>
      <c r="F213" s="12">
        <f>SUMPRODUCT(ABS($AR$197:$AW$202-$AD$197:$AI$202))</f>
        <v/>
      </c>
      <c r="G213" s="12">
        <f>SUMPRODUCT(ABS($AR$197:$AW$202-$AK$197:$AP$202))</f>
        <v/>
      </c>
      <c r="H213" s="18">
        <f>AVERAGE($B$213:$F$213)</f>
        <v/>
      </c>
      <c r="I213" s="18">
        <f>STDEV.P($B$213:$F$213)</f>
        <v/>
      </c>
    </row>
    <row r="214">
      <c r="A214" s="4" t="inlineStr">
        <is>
          <t>Spectral distance</t>
        </is>
      </c>
      <c r="B214" s="12">
        <f>SQRT(SUMPRODUCT(($AZ$197:$AZ$202-$B$224:$B$229)^2))</f>
        <v/>
      </c>
      <c r="C214" s="12">
        <f>SQRT(SUMPRODUCT(($AZ$197:$AZ$202-$C$224:$C$229)^2))</f>
        <v/>
      </c>
      <c r="D214" s="12">
        <f>SQRT(SUMPRODUCT(($AZ$197:$AZ$202-$D$224:$D$229)^2))</f>
        <v/>
      </c>
      <c r="E214" s="12">
        <f>SQRT(SUMPRODUCT(($AZ$197:$AZ$202-$E$224:$E$229)^2))</f>
        <v/>
      </c>
      <c r="F214" s="12">
        <f>SQRT(SUMPRODUCT(($AZ$197:$AZ$202-$F$224:$F$229)^2))</f>
        <v/>
      </c>
      <c r="G214" s="12">
        <f>SQRT(SUMPRODUCT(($AZ$197:$AZ$202-$G$224:$G$229)^2))</f>
        <v/>
      </c>
      <c r="H214" s="18">
        <f>AVERAGE($B$214:$F$214)</f>
        <v/>
      </c>
      <c r="I214" s="18">
        <f>STDEV.P($B$214:$F$214)</f>
        <v/>
      </c>
    </row>
    <row r="215">
      <c r="A215" s="4" t="inlineStr">
        <is>
          <t>Unsure cells</t>
        </is>
      </c>
      <c r="B215" s="7">
        <f>COUNTIF($B$197:$G$202,2)</f>
        <v/>
      </c>
      <c r="C215" s="7">
        <f>COUNTIF($I$197:$N$202,2)</f>
        <v/>
      </c>
      <c r="D215" s="7">
        <f>COUNTIF($P$197:$U$202,2)</f>
        <v/>
      </c>
      <c r="E215" s="7">
        <f>COUNTIF($W$197:$AB$202,2)</f>
        <v/>
      </c>
      <c r="F215" s="7">
        <f>COUNTIF($AD$197:$AI$202,2)</f>
        <v/>
      </c>
      <c r="G215" s="7">
        <f>COUNTIF($AK$197:$AP$202,2)</f>
        <v/>
      </c>
      <c r="H215" s="12">
        <f>AVERAGE($B$215:$F$215)</f>
        <v/>
      </c>
      <c r="I215" s="12">
        <f>STDEV.P($B$215:$F$215)</f>
        <v/>
      </c>
    </row>
    <row r="216">
      <c r="A216" s="3" t="inlineStr">
        <is>
          <t>eigenvalues (real part, numpy order; pasted)</t>
        </is>
      </c>
    </row>
    <row r="217">
      <c r="A217" s="3" t="inlineStr">
        <is>
          <t xml:space="preserve">  λ1</t>
        </is>
      </c>
      <c r="B217" s="19" t="n">
        <v>5.427878872370741</v>
      </c>
      <c r="C217" s="19" t="n">
        <v>5.427878872370741</v>
      </c>
      <c r="D217" s="19" t="n">
        <v>5.427878872370741</v>
      </c>
      <c r="E217" s="19" t="n">
        <v>5.427878872370741</v>
      </c>
      <c r="F217" s="19" t="n">
        <v>5.427878872370741</v>
      </c>
      <c r="G217" s="19" t="n">
        <v>5.427878872370741</v>
      </c>
    </row>
    <row r="218">
      <c r="A218" s="3" t="inlineStr">
        <is>
          <t xml:space="preserve">  λ2</t>
        </is>
      </c>
      <c r="B218" s="19" t="n">
        <v>-0.8035424956825951</v>
      </c>
      <c r="C218" s="19" t="n">
        <v>-0.8035424956825951</v>
      </c>
      <c r="D218" s="19" t="n">
        <v>-0.8035424956825951</v>
      </c>
      <c r="E218" s="19" t="n">
        <v>-0.8035424956825951</v>
      </c>
      <c r="F218" s="19" t="n">
        <v>-0.8035424956825951</v>
      </c>
      <c r="G218" s="19" t="n">
        <v>-0.8035424956825951</v>
      </c>
    </row>
    <row r="219">
      <c r="A219" s="3" t="inlineStr">
        <is>
          <t xml:space="preserve">  λ3</t>
        </is>
      </c>
      <c r="B219" s="19" t="n">
        <v>4.428988136049354e-16</v>
      </c>
      <c r="C219" s="19" t="n">
        <v>4.428988136049354e-16</v>
      </c>
      <c r="D219" s="19" t="n">
        <v>4.428988136049354e-16</v>
      </c>
      <c r="E219" s="19" t="n">
        <v>4.428988136049354e-16</v>
      </c>
      <c r="F219" s="19" t="n">
        <v>4.428988136049354e-16</v>
      </c>
      <c r="G219" s="19" t="n">
        <v>4.428988136049354e-16</v>
      </c>
    </row>
    <row r="220">
      <c r="A220" s="3" t="inlineStr">
        <is>
          <t xml:space="preserve">  λ4</t>
        </is>
      </c>
      <c r="B220" s="19" t="n">
        <v>1.375663623311852</v>
      </c>
      <c r="C220" s="19" t="n">
        <v>1.375663623311852</v>
      </c>
      <c r="D220" s="19" t="n">
        <v>1.375663623311852</v>
      </c>
      <c r="E220" s="19" t="n">
        <v>1.375663623311852</v>
      </c>
      <c r="F220" s="19" t="n">
        <v>1.375663623311852</v>
      </c>
      <c r="G220" s="19" t="n">
        <v>1.375663623311852</v>
      </c>
    </row>
    <row r="221">
      <c r="A221" s="3" t="inlineStr">
        <is>
          <t xml:space="preserve">  λ5</t>
        </is>
      </c>
      <c r="B221" s="19" t="n">
        <v>-9.79536271852203e-18</v>
      </c>
      <c r="C221" s="19" t="n">
        <v>-9.79536271852203e-18</v>
      </c>
      <c r="D221" s="19" t="n">
        <v>-9.79536271852203e-18</v>
      </c>
      <c r="E221" s="19" t="n">
        <v>-9.79536271852203e-18</v>
      </c>
      <c r="F221" s="19" t="n">
        <v>-9.79536271852203e-18</v>
      </c>
      <c r="G221" s="19" t="n">
        <v>-9.79536271852203e-18</v>
      </c>
    </row>
    <row r="222">
      <c r="A222" s="3" t="inlineStr">
        <is>
          <t xml:space="preserve">  λ6</t>
        </is>
      </c>
      <c r="B222" s="19" t="n">
        <v>0</v>
      </c>
      <c r="C222" s="19" t="n">
        <v>0</v>
      </c>
      <c r="D222" s="19" t="n">
        <v>0</v>
      </c>
      <c r="E222" s="19" t="n">
        <v>0</v>
      </c>
      <c r="F222" s="19" t="n">
        <v>0</v>
      </c>
      <c r="G222" s="19" t="n">
        <v>0</v>
      </c>
    </row>
    <row r="223">
      <c r="A223" s="3" t="inlineStr">
        <is>
          <t>eigenvalues sorted desc (LARGE)</t>
        </is>
      </c>
    </row>
    <row r="224">
      <c r="A224" s="3" t="inlineStr">
        <is>
          <t xml:space="preserve">  λ(1)</t>
        </is>
      </c>
      <c r="B224" s="19">
        <f>LARGE($B$217:$B$222,1)</f>
        <v/>
      </c>
      <c r="C224" s="19">
        <f>LARGE($C$217:$C$222,1)</f>
        <v/>
      </c>
      <c r="D224" s="19">
        <f>LARGE($D$217:$D$222,1)</f>
        <v/>
      </c>
      <c r="E224" s="19">
        <f>LARGE($E$217:$E$222,1)</f>
        <v/>
      </c>
      <c r="F224" s="19">
        <f>LARGE($F$217:$F$222,1)</f>
        <v/>
      </c>
      <c r="G224" s="19">
        <f>LARGE($G$217:$G$222,1)</f>
        <v/>
      </c>
    </row>
    <row r="225">
      <c r="A225" s="3" t="inlineStr">
        <is>
          <t xml:space="preserve">  λ(2)</t>
        </is>
      </c>
      <c r="B225" s="19">
        <f>LARGE($B$217:$B$222,2)</f>
        <v/>
      </c>
      <c r="C225" s="19">
        <f>LARGE($C$217:$C$222,2)</f>
        <v/>
      </c>
      <c r="D225" s="19">
        <f>LARGE($D$217:$D$222,2)</f>
        <v/>
      </c>
      <c r="E225" s="19">
        <f>LARGE($E$217:$E$222,2)</f>
        <v/>
      </c>
      <c r="F225" s="19">
        <f>LARGE($F$217:$F$222,2)</f>
        <v/>
      </c>
      <c r="G225" s="19">
        <f>LARGE($G$217:$G$222,2)</f>
        <v/>
      </c>
    </row>
    <row r="226">
      <c r="A226" s="3" t="inlineStr">
        <is>
          <t xml:space="preserve">  λ(3)</t>
        </is>
      </c>
      <c r="B226" s="19">
        <f>LARGE($B$217:$B$222,3)</f>
        <v/>
      </c>
      <c r="C226" s="19">
        <f>LARGE($C$217:$C$222,3)</f>
        <v/>
      </c>
      <c r="D226" s="19">
        <f>LARGE($D$217:$D$222,3)</f>
        <v/>
      </c>
      <c r="E226" s="19">
        <f>LARGE($E$217:$E$222,3)</f>
        <v/>
      </c>
      <c r="F226" s="19">
        <f>LARGE($F$217:$F$222,3)</f>
        <v/>
      </c>
      <c r="G226" s="19">
        <f>LARGE($G$217:$G$222,3)</f>
        <v/>
      </c>
    </row>
    <row r="227">
      <c r="A227" s="3" t="inlineStr">
        <is>
          <t xml:space="preserve">  λ(4)</t>
        </is>
      </c>
      <c r="B227" s="19">
        <f>LARGE($B$217:$B$222,4)</f>
        <v/>
      </c>
      <c r="C227" s="19">
        <f>LARGE($C$217:$C$222,4)</f>
        <v/>
      </c>
      <c r="D227" s="19">
        <f>LARGE($D$217:$D$222,4)</f>
        <v/>
      </c>
      <c r="E227" s="19">
        <f>LARGE($E$217:$E$222,4)</f>
        <v/>
      </c>
      <c r="F227" s="19">
        <f>LARGE($F$217:$F$222,4)</f>
        <v/>
      </c>
      <c r="G227" s="19">
        <f>LARGE($G$217:$G$222,4)</f>
        <v/>
      </c>
    </row>
    <row r="228">
      <c r="A228" s="3" t="inlineStr">
        <is>
          <t xml:space="preserve">  λ(5)</t>
        </is>
      </c>
      <c r="B228" s="19">
        <f>LARGE($B$217:$B$222,5)</f>
        <v/>
      </c>
      <c r="C228" s="19">
        <f>LARGE($C$217:$C$222,5)</f>
        <v/>
      </c>
      <c r="D228" s="19">
        <f>LARGE($D$217:$D$222,5)</f>
        <v/>
      </c>
      <c r="E228" s="19">
        <f>LARGE($E$217:$E$222,5)</f>
        <v/>
      </c>
      <c r="F228" s="19">
        <f>LARGE($F$217:$F$222,5)</f>
        <v/>
      </c>
      <c r="G228" s="19">
        <f>LARGE($G$217:$G$222,5)</f>
        <v/>
      </c>
    </row>
    <row r="229">
      <c r="A229" s="3" t="inlineStr">
        <is>
          <t xml:space="preserve">  λ(6)</t>
        </is>
      </c>
      <c r="B229" s="19">
        <f>LARGE($B$217:$B$222,6)</f>
        <v/>
      </c>
      <c r="C229" s="19">
        <f>LARGE($C$217:$C$222,6)</f>
        <v/>
      </c>
      <c r="D229" s="19">
        <f>LARGE($D$217:$D$222,6)</f>
        <v/>
      </c>
      <c r="E229" s="19">
        <f>LARGE($E$217:$E$222,6)</f>
        <v/>
      </c>
      <c r="F229" s="19">
        <f>LARGE($F$217:$F$222,6)</f>
        <v/>
      </c>
      <c r="G229" s="19">
        <f>LARGE($G$217:$G$222,6)</f>
        <v/>
      </c>
    </row>
    <row r="230">
      <c r="A230" s="3" t="inlineStr">
        <is>
          <t>check: Σeig − trace (→0)</t>
        </is>
      </c>
      <c r="B230" s="3">
        <f>ROUND(SUM($B$217:$B$222)-($B$197+$C$198+$D$199+$E$200+$F$201+$G$202),6)</f>
        <v/>
      </c>
      <c r="C230" s="3">
        <f>ROUND(SUM($C$217:$C$222)-($I$197+$J$198+$K$199+$L$200+$M$201+$N$202),6)</f>
        <v/>
      </c>
      <c r="D230" s="3">
        <f>ROUND(SUM($D$217:$D$222)-($P$197+$Q$198+$R$199+$S$200+$T$201+$U$202),6)</f>
        <v/>
      </c>
      <c r="E230" s="3">
        <f>ROUND(SUM($E$217:$E$222)-($W$197+$X$198+$Y$199+$Z$200+$AA$201+$AB$202),6)</f>
        <v/>
      </c>
      <c r="F230" s="3">
        <f>ROUND(SUM($F$217:$F$222)-($AD$197+$AE$198+$AF$199+$AG$200+$AH$201+$AI$202),6)</f>
        <v/>
      </c>
      <c r="G230" s="3">
        <f>ROUND(SUM($G$217:$G$222)-($AK$197+$AL$198+$AM$199+$AN$200+$AO$201+$AP$202),6)</f>
        <v/>
      </c>
    </row>
    <row r="231">
      <c r="A231" s="3" t="inlineStr">
        <is>
          <t>check: Πeig − det (→0)</t>
        </is>
      </c>
      <c r="B231" s="3">
        <f>ROUND(MDETERM($B$197:$G$202)-PRODUCT($B$217:$B$222),6)</f>
        <v/>
      </c>
      <c r="C231" s="3">
        <f>ROUND(MDETERM($I$197:$N$202)-PRODUCT($C$217:$C$222),6)</f>
        <v/>
      </c>
      <c r="D231" s="3">
        <f>ROUND(MDETERM($P$197:$U$202)-PRODUCT($D$217:$D$222),6)</f>
        <v/>
      </c>
      <c r="E231" s="3">
        <f>ROUND(MDETERM($W$197:$AB$202)-PRODUCT($E$217:$E$222),6)</f>
        <v/>
      </c>
      <c r="F231" s="3">
        <f>ROUND(MDETERM($AD$197:$AI$202)-PRODUCT($F$217:$F$222),6)</f>
        <v/>
      </c>
      <c r="G231" s="3">
        <f>ROUND(MDETERM($AK$197:$AP$202)-PRODUCT($G$217:$G$222),6)</f>
        <v/>
      </c>
    </row>
    <row r="232">
      <c r="A232" s="3" t="inlineStr">
        <is>
          <t>complex eigenvalues?</t>
        </is>
      </c>
      <c r="B232" s="3" t="inlineStr"/>
      <c r="C232" s="3" t="inlineStr"/>
      <c r="D232" s="3" t="inlineStr"/>
      <c r="E232" s="3" t="inlineStr"/>
      <c r="F232" s="3" t="inlineStr"/>
      <c r="G232" s="3" t="inlineStr"/>
    </row>
    <row r="233">
      <c r="A233" s="3" t="inlineStr">
        <is>
          <t>check: det(M − λᵢI) per sorted λ (→0)</t>
        </is>
      </c>
    </row>
    <row r="234">
      <c r="A234" s="3" t="inlineStr">
        <is>
          <t xml:space="preserve">  det(M − λ(1)I)</t>
        </is>
      </c>
      <c r="B234" s="3">
        <f t="array" ref="B234">ROUND(MDETERM($B$197:$G$202-$B$224*MUNIT(6)),6)</f>
        <v/>
      </c>
      <c r="C234" s="3">
        <f t="array" ref="C234">ROUND(MDETERM($I$197:$N$202-$C$224*MUNIT(6)),6)</f>
        <v/>
      </c>
      <c r="D234" s="3">
        <f t="array" ref="D234">ROUND(MDETERM($P$197:$U$202-$D$224*MUNIT(6)),6)</f>
        <v/>
      </c>
      <c r="E234" s="3">
        <f t="array" ref="E234">ROUND(MDETERM($W$197:$AB$202-$E$224*MUNIT(6)),6)</f>
        <v/>
      </c>
      <c r="F234" s="3">
        <f t="array" ref="F234">ROUND(MDETERM($AD$197:$AI$202-$F$224*MUNIT(6)),6)</f>
        <v/>
      </c>
      <c r="G234" s="3">
        <f t="array" ref="G234">ROUND(MDETERM($AK$197:$AP$202-$G$224*MUNIT(6)),6)</f>
        <v/>
      </c>
    </row>
    <row r="235">
      <c r="A235" s="3" t="inlineStr">
        <is>
          <t xml:space="preserve">  det(M − λ(2)I)</t>
        </is>
      </c>
      <c r="B235" s="3">
        <f t="array" ref="B235">ROUND(MDETERM($B$197:$G$202-$B$225*MUNIT(6)),6)</f>
        <v/>
      </c>
      <c r="C235" s="3">
        <f t="array" ref="C235">ROUND(MDETERM($I$197:$N$202-$C$225*MUNIT(6)),6)</f>
        <v/>
      </c>
      <c r="D235" s="3">
        <f t="array" ref="D235">ROUND(MDETERM($P$197:$U$202-$D$225*MUNIT(6)),6)</f>
        <v/>
      </c>
      <c r="E235" s="3">
        <f t="array" ref="E235">ROUND(MDETERM($W$197:$AB$202-$E$225*MUNIT(6)),6)</f>
        <v/>
      </c>
      <c r="F235" s="3">
        <f t="array" ref="F235">ROUND(MDETERM($AD$197:$AI$202-$F$225*MUNIT(6)),6)</f>
        <v/>
      </c>
      <c r="G235" s="3">
        <f t="array" ref="G235">ROUND(MDETERM($AK$197:$AP$202-$G$225*MUNIT(6)),6)</f>
        <v/>
      </c>
    </row>
    <row r="236">
      <c r="A236" s="3" t="inlineStr">
        <is>
          <t xml:space="preserve">  det(M − λ(3)I)</t>
        </is>
      </c>
      <c r="B236" s="3">
        <f t="array" ref="B236">ROUND(MDETERM($B$197:$G$202-$B$226*MUNIT(6)),6)</f>
        <v/>
      </c>
      <c r="C236" s="3">
        <f t="array" ref="C236">ROUND(MDETERM($I$197:$N$202-$C$226*MUNIT(6)),6)</f>
        <v/>
      </c>
      <c r="D236" s="3">
        <f t="array" ref="D236">ROUND(MDETERM($P$197:$U$202-$D$226*MUNIT(6)),6)</f>
        <v/>
      </c>
      <c r="E236" s="3">
        <f t="array" ref="E236">ROUND(MDETERM($W$197:$AB$202-$E$226*MUNIT(6)),6)</f>
        <v/>
      </c>
      <c r="F236" s="3">
        <f t="array" ref="F236">ROUND(MDETERM($AD$197:$AI$202-$F$226*MUNIT(6)),6)</f>
        <v/>
      </c>
      <c r="G236" s="3">
        <f t="array" ref="G236">ROUND(MDETERM($AK$197:$AP$202-$G$226*MUNIT(6)),6)</f>
        <v/>
      </c>
    </row>
    <row r="237">
      <c r="A237" s="3" t="inlineStr">
        <is>
          <t xml:space="preserve">  det(M − λ(4)I)</t>
        </is>
      </c>
      <c r="B237" s="3">
        <f t="array" ref="B237">ROUND(MDETERM($B$197:$G$202-$B$227*MUNIT(6)),6)</f>
        <v/>
      </c>
      <c r="C237" s="3">
        <f t="array" ref="C237">ROUND(MDETERM($I$197:$N$202-$C$227*MUNIT(6)),6)</f>
        <v/>
      </c>
      <c r="D237" s="3">
        <f t="array" ref="D237">ROUND(MDETERM($P$197:$U$202-$D$227*MUNIT(6)),6)</f>
        <v/>
      </c>
      <c r="E237" s="3">
        <f t="array" ref="E237">ROUND(MDETERM($W$197:$AB$202-$E$227*MUNIT(6)),6)</f>
        <v/>
      </c>
      <c r="F237" s="3">
        <f t="array" ref="F237">ROUND(MDETERM($AD$197:$AI$202-$F$227*MUNIT(6)),6)</f>
        <v/>
      </c>
      <c r="G237" s="3">
        <f t="array" ref="G237">ROUND(MDETERM($AK$197:$AP$202-$G$227*MUNIT(6)),6)</f>
        <v/>
      </c>
    </row>
    <row r="238">
      <c r="A238" s="3" t="inlineStr">
        <is>
          <t xml:space="preserve">  det(M − λ(5)I)</t>
        </is>
      </c>
      <c r="B238" s="3">
        <f t="array" ref="B238">ROUND(MDETERM($B$197:$G$202-$B$228*MUNIT(6)),6)</f>
        <v/>
      </c>
      <c r="C238" s="3">
        <f t="array" ref="C238">ROUND(MDETERM($I$197:$N$202-$C$228*MUNIT(6)),6)</f>
        <v/>
      </c>
      <c r="D238" s="3">
        <f t="array" ref="D238">ROUND(MDETERM($P$197:$U$202-$D$228*MUNIT(6)),6)</f>
        <v/>
      </c>
      <c r="E238" s="3">
        <f t="array" ref="E238">ROUND(MDETERM($W$197:$AB$202-$E$228*MUNIT(6)),6)</f>
        <v/>
      </c>
      <c r="F238" s="3">
        <f t="array" ref="F238">ROUND(MDETERM($AD$197:$AI$202-$F$228*MUNIT(6)),6)</f>
        <v/>
      </c>
      <c r="G238" s="3">
        <f t="array" ref="G238">ROUND(MDETERM($AK$197:$AP$202-$G$228*MUNIT(6)),6)</f>
        <v/>
      </c>
    </row>
    <row r="239">
      <c r="A239" s="3" t="inlineStr">
        <is>
          <t xml:space="preserve">  det(M − λ(6)I)</t>
        </is>
      </c>
      <c r="B239" s="3">
        <f t="array" ref="B239">ROUND(MDETERM($B$197:$G$202-$B$229*MUNIT(6)),6)</f>
        <v/>
      </c>
      <c r="C239" s="3">
        <f t="array" ref="C239">ROUND(MDETERM($I$197:$N$202-$C$229*MUNIT(6)),6)</f>
        <v/>
      </c>
      <c r="D239" s="3">
        <f t="array" ref="D239">ROUND(MDETERM($P$197:$U$202-$D$229*MUNIT(6)),6)</f>
        <v/>
      </c>
      <c r="E239" s="3">
        <f t="array" ref="E239">ROUND(MDETERM($W$197:$AB$202-$E$229*MUNIT(6)),6)</f>
        <v/>
      </c>
      <c r="F239" s="3">
        <f t="array" ref="F239">ROUND(MDETERM($AD$197:$AI$202-$F$229*MUNIT(6)),6)</f>
        <v/>
      </c>
      <c r="G239" s="3">
        <f t="array" ref="G239">ROUND(MDETERM($AK$197:$AP$202-$G$229*MUNIT(6)),6)</f>
        <v/>
      </c>
    </row>
    <row r="243" ht="16" customHeight="1">
      <c r="A243" s="14" t="inlineStr">
        <is>
          <t>LLM | llama3.3:70b</t>
        </is>
      </c>
      <c r="B243" s="9" t="inlineStr">
        <is>
          <t>run 1 (raw, pasted)</t>
        </is>
      </c>
      <c r="I243" s="9" t="inlineStr">
        <is>
          <t>run 2 (raw, pasted)</t>
        </is>
      </c>
      <c r="P243" s="9" t="inlineStr">
        <is>
          <t>run 3 (raw, pasted)</t>
        </is>
      </c>
      <c r="W243" s="9" t="inlineStr">
        <is>
          <t>run 4 (raw, pasted)</t>
        </is>
      </c>
      <c r="AD243" s="9" t="inlineStr">
        <is>
          <t>run 5 (raw, pasted)</t>
        </is>
      </c>
      <c r="AK243" s="9" t="inlineStr">
        <is>
          <t>archived component mapping</t>
        </is>
      </c>
    </row>
    <row r="244" ht="60" customHeight="1">
      <c r="B244" s="15" t="inlineStr">
        <is>
          <t>Payload</t>
        </is>
      </c>
      <c r="C244" s="15" t="inlineStr">
        <is>
          <t>Power System</t>
        </is>
      </c>
      <c r="D244" s="15" t="inlineStr">
        <is>
          <t>Communication System</t>
        </is>
      </c>
      <c r="E244" s="15" t="inlineStr">
        <is>
          <t>Propulsion System</t>
        </is>
      </c>
      <c r="F244" s="15" t="inlineStr">
        <is>
          <t>Structural System</t>
        </is>
      </c>
      <c r="G244" s="15" t="inlineStr">
        <is>
          <t>Control System</t>
        </is>
      </c>
      <c r="I244" s="15" t="inlineStr">
        <is>
          <t>Payload</t>
        </is>
      </c>
      <c r="J244" s="15" t="inlineStr">
        <is>
          <t>Power System</t>
        </is>
      </c>
      <c r="K244" s="15" t="inlineStr">
        <is>
          <t>Communication System</t>
        </is>
      </c>
      <c r="L244" s="15" t="inlineStr">
        <is>
          <t>Propulsion System</t>
        </is>
      </c>
      <c r="M244" s="15" t="inlineStr">
        <is>
          <t>Structural System</t>
        </is>
      </c>
      <c r="N244" s="15" t="inlineStr">
        <is>
          <t>Control System</t>
        </is>
      </c>
      <c r="P244" s="15" t="inlineStr">
        <is>
          <t>Payload</t>
        </is>
      </c>
      <c r="Q244" s="15" t="inlineStr">
        <is>
          <t>Power System</t>
        </is>
      </c>
      <c r="R244" s="15" t="inlineStr">
        <is>
          <t>Communication System</t>
        </is>
      </c>
      <c r="S244" s="15" t="inlineStr">
        <is>
          <t>Propulsion System</t>
        </is>
      </c>
      <c r="T244" s="15" t="inlineStr">
        <is>
          <t>Structural System</t>
        </is>
      </c>
      <c r="U244" s="15" t="inlineStr">
        <is>
          <t>Control System</t>
        </is>
      </c>
      <c r="W244" s="15" t="inlineStr">
        <is>
          <t>Payload</t>
        </is>
      </c>
      <c r="X244" s="15" t="inlineStr">
        <is>
          <t>Power System</t>
        </is>
      </c>
      <c r="Y244" s="15" t="inlineStr">
        <is>
          <t>Communication System</t>
        </is>
      </c>
      <c r="Z244" s="15" t="inlineStr">
        <is>
          <t>Propulsion System</t>
        </is>
      </c>
      <c r="AA244" s="15" t="inlineStr">
        <is>
          <t>Structural System</t>
        </is>
      </c>
      <c r="AB244" s="15" t="inlineStr">
        <is>
          <t>Control System</t>
        </is>
      </c>
      <c r="AD244" s="15" t="inlineStr">
        <is>
          <t>Payload</t>
        </is>
      </c>
      <c r="AE244" s="15" t="inlineStr">
        <is>
          <t>Power System</t>
        </is>
      </c>
      <c r="AF244" s="15" t="inlineStr">
        <is>
          <t>Communication System</t>
        </is>
      </c>
      <c r="AG244" s="15" t="inlineStr">
        <is>
          <t>Propulsion System</t>
        </is>
      </c>
      <c r="AH244" s="15" t="inlineStr">
        <is>
          <t>Structural System</t>
        </is>
      </c>
      <c r="AI244" s="15" t="inlineStr">
        <is>
          <t>Control System</t>
        </is>
      </c>
      <c r="AK244" s="3" t="inlineStr">
        <is>
          <t>Ground truth component</t>
        </is>
      </c>
      <c r="AL244" s="3" t="inlineStr">
        <is>
          <t>Matched predicted component</t>
        </is>
      </c>
    </row>
    <row r="245">
      <c r="A245" s="3" t="inlineStr">
        <is>
          <t>Payload</t>
        </is>
      </c>
      <c r="B245" s="8" t="n">
        <v>1</v>
      </c>
      <c r="C245" s="8" t="n">
        <v>1</v>
      </c>
      <c r="D245" s="8" t="n">
        <v>1</v>
      </c>
      <c r="E245" s="8" t="n">
        <v>0</v>
      </c>
      <c r="F245" s="8" t="n">
        <v>1</v>
      </c>
      <c r="G245" s="8" t="n">
        <v>1</v>
      </c>
      <c r="I245" s="8" t="n">
        <v>1</v>
      </c>
      <c r="J245" s="8" t="n">
        <v>1</v>
      </c>
      <c r="K245" s="8" t="n">
        <v>1</v>
      </c>
      <c r="L245" s="8" t="n">
        <v>0</v>
      </c>
      <c r="M245" s="8" t="n">
        <v>1</v>
      </c>
      <c r="N245" s="8" t="n">
        <v>1</v>
      </c>
      <c r="P245" s="8" t="n">
        <v>1</v>
      </c>
      <c r="Q245" s="8" t="n">
        <v>1</v>
      </c>
      <c r="R245" s="8" t="n">
        <v>1</v>
      </c>
      <c r="S245" s="8" t="n">
        <v>0</v>
      </c>
      <c r="T245" s="8" t="n">
        <v>1</v>
      </c>
      <c r="U245" s="8" t="n">
        <v>1</v>
      </c>
      <c r="W245" s="8" t="n">
        <v>1</v>
      </c>
      <c r="X245" s="8" t="n">
        <v>1</v>
      </c>
      <c r="Y245" s="8" t="n">
        <v>1</v>
      </c>
      <c r="Z245" s="8" t="n">
        <v>0</v>
      </c>
      <c r="AA245" s="8" t="n">
        <v>1</v>
      </c>
      <c r="AB245" s="8" t="n">
        <v>1</v>
      </c>
      <c r="AD245" s="8" t="n">
        <v>1</v>
      </c>
      <c r="AE245" s="8" t="n">
        <v>1</v>
      </c>
      <c r="AF245" s="8" t="n">
        <v>1</v>
      </c>
      <c r="AG245" s="8" t="n">
        <v>0</v>
      </c>
      <c r="AH245" s="8" t="n">
        <v>1</v>
      </c>
      <c r="AI245" s="8" t="n">
        <v>1</v>
      </c>
      <c r="AK245" s="3" t="inlineStr">
        <is>
          <t>Propulsion Subsystem</t>
        </is>
      </c>
      <c r="AL245" s="3" t="inlineStr">
        <is>
          <t>Propulsion System</t>
        </is>
      </c>
    </row>
    <row r="246">
      <c r="A246" s="3" t="inlineStr">
        <is>
          <t>Power System</t>
        </is>
      </c>
      <c r="B246" s="8" t="n">
        <v>1</v>
      </c>
      <c r="C246" s="8" t="n">
        <v>1</v>
      </c>
      <c r="D246" s="8" t="n">
        <v>1</v>
      </c>
      <c r="E246" s="8" t="n">
        <v>0</v>
      </c>
      <c r="F246" s="8" t="n">
        <v>1</v>
      </c>
      <c r="G246" s="8" t="n">
        <v>1</v>
      </c>
      <c r="I246" s="8" t="n">
        <v>1</v>
      </c>
      <c r="J246" s="8" t="n">
        <v>1</v>
      </c>
      <c r="K246" s="8" t="n">
        <v>1</v>
      </c>
      <c r="L246" s="8" t="n">
        <v>0</v>
      </c>
      <c r="M246" s="8" t="n">
        <v>1</v>
      </c>
      <c r="N246" s="8" t="n">
        <v>1</v>
      </c>
      <c r="P246" s="8" t="n">
        <v>1</v>
      </c>
      <c r="Q246" s="8" t="n">
        <v>1</v>
      </c>
      <c r="R246" s="8" t="n">
        <v>1</v>
      </c>
      <c r="S246" s="8" t="n">
        <v>0</v>
      </c>
      <c r="T246" s="8" t="n">
        <v>1</v>
      </c>
      <c r="U246" s="8" t="n">
        <v>1</v>
      </c>
      <c r="W246" s="8" t="n">
        <v>1</v>
      </c>
      <c r="X246" s="8" t="n">
        <v>1</v>
      </c>
      <c r="Y246" s="8" t="n">
        <v>1</v>
      </c>
      <c r="Z246" s="8" t="n">
        <v>0</v>
      </c>
      <c r="AA246" s="8" t="n">
        <v>1</v>
      </c>
      <c r="AB246" s="8" t="n">
        <v>1</v>
      </c>
      <c r="AD246" s="8" t="n">
        <v>1</v>
      </c>
      <c r="AE246" s="8" t="n">
        <v>1</v>
      </c>
      <c r="AF246" s="8" t="n">
        <v>1</v>
      </c>
      <c r="AG246" s="8" t="n">
        <v>0</v>
      </c>
      <c r="AH246" s="8" t="n">
        <v>1</v>
      </c>
      <c r="AI246" s="8" t="n">
        <v>1</v>
      </c>
      <c r="AK246" s="3" t="inlineStr">
        <is>
          <t>Power Subsystem</t>
        </is>
      </c>
      <c r="AL246" s="3" t="inlineStr">
        <is>
          <t>Power System</t>
        </is>
      </c>
    </row>
    <row r="247">
      <c r="A247" s="3" t="inlineStr">
        <is>
          <t>Communication System</t>
        </is>
      </c>
      <c r="B247" s="8" t="n">
        <v>1</v>
      </c>
      <c r="C247" s="8" t="n">
        <v>1</v>
      </c>
      <c r="D247" s="8" t="n">
        <v>1</v>
      </c>
      <c r="E247" s="8" t="n">
        <v>0</v>
      </c>
      <c r="F247" s="8" t="n">
        <v>1</v>
      </c>
      <c r="G247" s="8" t="n">
        <v>1</v>
      </c>
      <c r="I247" s="8" t="n">
        <v>1</v>
      </c>
      <c r="J247" s="8" t="n">
        <v>1</v>
      </c>
      <c r="K247" s="8" t="n">
        <v>1</v>
      </c>
      <c r="L247" s="8" t="n">
        <v>0</v>
      </c>
      <c r="M247" s="8" t="n">
        <v>1</v>
      </c>
      <c r="N247" s="8" t="n">
        <v>1</v>
      </c>
      <c r="P247" s="8" t="n">
        <v>1</v>
      </c>
      <c r="Q247" s="8" t="n">
        <v>1</v>
      </c>
      <c r="R247" s="8" t="n">
        <v>1</v>
      </c>
      <c r="S247" s="8" t="n">
        <v>0</v>
      </c>
      <c r="T247" s="8" t="n">
        <v>1</v>
      </c>
      <c r="U247" s="8" t="n">
        <v>1</v>
      </c>
      <c r="W247" s="8" t="n">
        <v>1</v>
      </c>
      <c r="X247" s="8" t="n">
        <v>1</v>
      </c>
      <c r="Y247" s="8" t="n">
        <v>1</v>
      </c>
      <c r="Z247" s="8" t="n">
        <v>0</v>
      </c>
      <c r="AA247" s="8" t="n">
        <v>1</v>
      </c>
      <c r="AB247" s="8" t="n">
        <v>1</v>
      </c>
      <c r="AD247" s="8" t="n">
        <v>1</v>
      </c>
      <c r="AE247" s="8" t="n">
        <v>1</v>
      </c>
      <c r="AF247" s="8" t="n">
        <v>1</v>
      </c>
      <c r="AG247" s="8" t="n">
        <v>0</v>
      </c>
      <c r="AH247" s="8" t="n">
        <v>1</v>
      </c>
      <c r="AI247" s="8" t="n">
        <v>1</v>
      </c>
      <c r="AK247" s="3" t="inlineStr">
        <is>
          <t>Guidance, Navigation, and Control (GNC) Subsystem</t>
        </is>
      </c>
      <c r="AL247" s="3" t="inlineStr">
        <is>
          <t>Control System</t>
        </is>
      </c>
    </row>
    <row r="248">
      <c r="A248" s="3" t="inlineStr">
        <is>
          <t>Propulsion System</t>
        </is>
      </c>
      <c r="B248" s="8" t="n">
        <v>0</v>
      </c>
      <c r="C248" s="8" t="n">
        <v>0</v>
      </c>
      <c r="D248" s="8" t="n">
        <v>0</v>
      </c>
      <c r="E248" s="8" t="n">
        <v>1</v>
      </c>
      <c r="F248" s="8" t="n">
        <v>1</v>
      </c>
      <c r="G248" s="8" t="n">
        <v>0</v>
      </c>
      <c r="I248" s="8" t="n">
        <v>0</v>
      </c>
      <c r="J248" s="8" t="n">
        <v>0</v>
      </c>
      <c r="K248" s="8" t="n">
        <v>0</v>
      </c>
      <c r="L248" s="8" t="n">
        <v>1</v>
      </c>
      <c r="M248" s="8" t="n">
        <v>1</v>
      </c>
      <c r="N248" s="8" t="n">
        <v>0</v>
      </c>
      <c r="P248" s="8" t="n">
        <v>0</v>
      </c>
      <c r="Q248" s="8" t="n">
        <v>0</v>
      </c>
      <c r="R248" s="8" t="n">
        <v>0</v>
      </c>
      <c r="S248" s="8" t="n">
        <v>1</v>
      </c>
      <c r="T248" s="8" t="n">
        <v>1</v>
      </c>
      <c r="U248" s="8" t="n">
        <v>0</v>
      </c>
      <c r="W248" s="8" t="n">
        <v>0</v>
      </c>
      <c r="X248" s="8" t="n">
        <v>0</v>
      </c>
      <c r="Y248" s="8" t="n">
        <v>0</v>
      </c>
      <c r="Z248" s="8" t="n">
        <v>1</v>
      </c>
      <c r="AA248" s="8" t="n">
        <v>1</v>
      </c>
      <c r="AB248" s="8" t="n">
        <v>0</v>
      </c>
      <c r="AD248" s="8" t="n">
        <v>0</v>
      </c>
      <c r="AE248" s="8" t="n">
        <v>0</v>
      </c>
      <c r="AF248" s="8" t="n">
        <v>0</v>
      </c>
      <c r="AG248" s="8" t="n">
        <v>1</v>
      </c>
      <c r="AH248" s="8" t="n">
        <v>1</v>
      </c>
      <c r="AI248" s="8" t="n">
        <v>0</v>
      </c>
      <c r="AK248" s="3" t="inlineStr">
        <is>
          <t>Reaction Wheel</t>
        </is>
      </c>
      <c r="AL248" s="3" t="inlineStr">
        <is>
          <t>Structural System</t>
        </is>
      </c>
    </row>
    <row r="249">
      <c r="A249" s="3" t="inlineStr">
        <is>
          <t>Structural System</t>
        </is>
      </c>
      <c r="B249" s="8" t="n">
        <v>1</v>
      </c>
      <c r="C249" s="8" t="n">
        <v>1</v>
      </c>
      <c r="D249" s="8" t="n">
        <v>1</v>
      </c>
      <c r="E249" s="8" t="n">
        <v>1</v>
      </c>
      <c r="F249" s="8" t="n">
        <v>1</v>
      </c>
      <c r="G249" s="8" t="n">
        <v>1</v>
      </c>
      <c r="I249" s="8" t="n">
        <v>1</v>
      </c>
      <c r="J249" s="8" t="n">
        <v>1</v>
      </c>
      <c r="K249" s="8" t="n">
        <v>1</v>
      </c>
      <c r="L249" s="8" t="n">
        <v>1</v>
      </c>
      <c r="M249" s="8" t="n">
        <v>1</v>
      </c>
      <c r="N249" s="8" t="n">
        <v>1</v>
      </c>
      <c r="P249" s="8" t="n">
        <v>1</v>
      </c>
      <c r="Q249" s="8" t="n">
        <v>1</v>
      </c>
      <c r="R249" s="8" t="n">
        <v>1</v>
      </c>
      <c r="S249" s="8" t="n">
        <v>1</v>
      </c>
      <c r="T249" s="8" t="n">
        <v>1</v>
      </c>
      <c r="U249" s="8" t="n">
        <v>1</v>
      </c>
      <c r="W249" s="8" t="n">
        <v>1</v>
      </c>
      <c r="X249" s="8" t="n">
        <v>1</v>
      </c>
      <c r="Y249" s="8" t="n">
        <v>1</v>
      </c>
      <c r="Z249" s="8" t="n">
        <v>1</v>
      </c>
      <c r="AA249" s="8" t="n">
        <v>1</v>
      </c>
      <c r="AB249" s="8" t="n">
        <v>1</v>
      </c>
      <c r="AD249" s="8" t="n">
        <v>1</v>
      </c>
      <c r="AE249" s="8" t="n">
        <v>1</v>
      </c>
      <c r="AF249" s="8" t="n">
        <v>1</v>
      </c>
      <c r="AG249" s="8" t="n">
        <v>1</v>
      </c>
      <c r="AH249" s="8" t="n">
        <v>1</v>
      </c>
      <c r="AI249" s="8" t="n">
        <v>1</v>
      </c>
      <c r="AK249" s="3" t="inlineStr">
        <is>
          <t>Spacecraft</t>
        </is>
      </c>
      <c r="AL249" s="3" t="inlineStr">
        <is>
          <t>Payload</t>
        </is>
      </c>
    </row>
    <row r="250">
      <c r="A250" s="3" t="inlineStr">
        <is>
          <t>Control System</t>
        </is>
      </c>
      <c r="B250" s="8" t="n">
        <v>1</v>
      </c>
      <c r="C250" s="8" t="n">
        <v>1</v>
      </c>
      <c r="D250" s="8" t="n">
        <v>1</v>
      </c>
      <c r="E250" s="8" t="n">
        <v>0</v>
      </c>
      <c r="F250" s="8" t="n">
        <v>1</v>
      </c>
      <c r="G250" s="8" t="n">
        <v>1</v>
      </c>
      <c r="I250" s="8" t="n">
        <v>1</v>
      </c>
      <c r="J250" s="8" t="n">
        <v>1</v>
      </c>
      <c r="K250" s="8" t="n">
        <v>1</v>
      </c>
      <c r="L250" s="8" t="n">
        <v>0</v>
      </c>
      <c r="M250" s="8" t="n">
        <v>1</v>
      </c>
      <c r="N250" s="8" t="n">
        <v>1</v>
      </c>
      <c r="P250" s="8" t="n">
        <v>1</v>
      </c>
      <c r="Q250" s="8" t="n">
        <v>1</v>
      </c>
      <c r="R250" s="8" t="n">
        <v>1</v>
      </c>
      <c r="S250" s="8" t="n">
        <v>0</v>
      </c>
      <c r="T250" s="8" t="n">
        <v>1</v>
      </c>
      <c r="U250" s="8" t="n">
        <v>1</v>
      </c>
      <c r="W250" s="8" t="n">
        <v>1</v>
      </c>
      <c r="X250" s="8" t="n">
        <v>1</v>
      </c>
      <c r="Y250" s="8" t="n">
        <v>1</v>
      </c>
      <c r="Z250" s="8" t="n">
        <v>0</v>
      </c>
      <c r="AA250" s="8" t="n">
        <v>1</v>
      </c>
      <c r="AB250" s="8" t="n">
        <v>1</v>
      </c>
      <c r="AD250" s="8" t="n">
        <v>1</v>
      </c>
      <c r="AE250" s="8" t="n">
        <v>1</v>
      </c>
      <c r="AF250" s="8" t="n">
        <v>1</v>
      </c>
      <c r="AG250" s="8" t="n">
        <v>0</v>
      </c>
      <c r="AH250" s="8" t="n">
        <v>1</v>
      </c>
      <c r="AI250" s="8" t="n">
        <v>1</v>
      </c>
    </row>
    <row r="252">
      <c r="A252" s="1" t="inlineStr">
        <is>
          <t>aligned k×k matrices (INDEX/MATCH through the mapping; GT order)</t>
        </is>
      </c>
      <c r="B252" s="9" t="inlineStr">
        <is>
          <t>run 1 aligned</t>
        </is>
      </c>
      <c r="I252" s="9" t="inlineStr">
        <is>
          <t>run 2 aligned</t>
        </is>
      </c>
      <c r="P252" s="9" t="inlineStr">
        <is>
          <t>run 3 aligned</t>
        </is>
      </c>
      <c r="W252" s="9" t="inlineStr">
        <is>
          <t>run 4 aligned</t>
        </is>
      </c>
      <c r="AD252" s="9" t="inlineStr">
        <is>
          <t>run 5 aligned</t>
        </is>
      </c>
      <c r="AK252" s="9" t="inlineStr">
        <is>
          <t>Step2 average of aligned runs (formula)</t>
        </is>
      </c>
      <c r="AQ252" s="9" t="inlineStr">
        <is>
          <t>aligned ground truth (INDEX/MATCH)</t>
        </is>
      </c>
      <c r="AW252" s="9" t="inlineStr">
        <is>
          <t>aligned GT eig (pasted) | sorted</t>
        </is>
      </c>
    </row>
    <row r="253" ht="60" customHeight="1">
      <c r="B253" s="15" t="inlineStr">
        <is>
          <t>Propulsion Subsystem</t>
        </is>
      </c>
      <c r="C253" s="15" t="inlineStr">
        <is>
          <t>Power Subsystem</t>
        </is>
      </c>
      <c r="D253" s="15" t="inlineStr">
        <is>
          <t>Guidance, Navigation, and Control (GNC) Subsystem</t>
        </is>
      </c>
      <c r="E253" s="15" t="inlineStr">
        <is>
          <t>Reaction Wheel</t>
        </is>
      </c>
      <c r="F253" s="15" t="inlineStr">
        <is>
          <t>Spacecraft</t>
        </is>
      </c>
      <c r="I253" s="15" t="inlineStr">
        <is>
          <t>Propulsion Subsystem</t>
        </is>
      </c>
      <c r="J253" s="15" t="inlineStr">
        <is>
          <t>Power Subsystem</t>
        </is>
      </c>
      <c r="K253" s="15" t="inlineStr">
        <is>
          <t>Guidance, Navigation, and Control (GNC) Subsystem</t>
        </is>
      </c>
      <c r="L253" s="15" t="inlineStr">
        <is>
          <t>Reaction Wheel</t>
        </is>
      </c>
      <c r="M253" s="15" t="inlineStr">
        <is>
          <t>Spacecraft</t>
        </is>
      </c>
      <c r="P253" s="15" t="inlineStr">
        <is>
          <t>Propulsion Subsystem</t>
        </is>
      </c>
      <c r="Q253" s="15" t="inlineStr">
        <is>
          <t>Power Subsystem</t>
        </is>
      </c>
      <c r="R253" s="15" t="inlineStr">
        <is>
          <t>Guidance, Navigation, and Control (GNC) Subsystem</t>
        </is>
      </c>
      <c r="S253" s="15" t="inlineStr">
        <is>
          <t>Reaction Wheel</t>
        </is>
      </c>
      <c r="T253" s="15" t="inlineStr">
        <is>
          <t>Spacecraft</t>
        </is>
      </c>
      <c r="W253" s="15" t="inlineStr">
        <is>
          <t>Propulsion Subsystem</t>
        </is>
      </c>
      <c r="X253" s="15" t="inlineStr">
        <is>
          <t>Power Subsystem</t>
        </is>
      </c>
      <c r="Y253" s="15" t="inlineStr">
        <is>
          <t>Guidance, Navigation, and Control (GNC) Subsystem</t>
        </is>
      </c>
      <c r="Z253" s="15" t="inlineStr">
        <is>
          <t>Reaction Wheel</t>
        </is>
      </c>
      <c r="AA253" s="15" t="inlineStr">
        <is>
          <t>Spacecraft</t>
        </is>
      </c>
      <c r="AD253" s="15" t="inlineStr">
        <is>
          <t>Propulsion Subsystem</t>
        </is>
      </c>
      <c r="AE253" s="15" t="inlineStr">
        <is>
          <t>Power Subsystem</t>
        </is>
      </c>
      <c r="AF253" s="15" t="inlineStr">
        <is>
          <t>Guidance, Navigation, and Control (GNC) Subsystem</t>
        </is>
      </c>
      <c r="AG253" s="15" t="inlineStr">
        <is>
          <t>Reaction Wheel</t>
        </is>
      </c>
      <c r="AH253" s="15" t="inlineStr">
        <is>
          <t>Spacecraft</t>
        </is>
      </c>
    </row>
    <row r="254">
      <c r="A254" s="3" t="inlineStr">
        <is>
          <t>Propulsion Subsystem</t>
        </is>
      </c>
      <c r="B254" s="8">
        <f>INDEX($B$245:$G$250,MATCH($AL$245,$B$244:$G$244,0),MATCH($AL$245,$B$244:$G$244,0))</f>
        <v/>
      </c>
      <c r="C254" s="8">
        <f>INDEX($B$245:$G$250,MATCH($AL$245,$B$244:$G$244,0),MATCH($AL$246,$B$244:$G$244,0))</f>
        <v/>
      </c>
      <c r="D254" s="8">
        <f>INDEX($B$245:$G$250,MATCH($AL$245,$B$244:$G$244,0),MATCH($AL$247,$B$244:$G$244,0))</f>
        <v/>
      </c>
      <c r="E254" s="8">
        <f>INDEX($B$245:$G$250,MATCH($AL$245,$B$244:$G$244,0),MATCH($AL$248,$B$244:$G$244,0))</f>
        <v/>
      </c>
      <c r="F254" s="8">
        <f>INDEX($B$245:$G$250,MATCH($AL$245,$B$244:$G$244,0),MATCH($AL$249,$B$244:$G$244,0))</f>
        <v/>
      </c>
      <c r="I254" s="8">
        <f>INDEX($I$245:$N$250,MATCH($AL$245,$I$244:$N$244,0),MATCH($AL$245,$I$244:$N$244,0))</f>
        <v/>
      </c>
      <c r="J254" s="8">
        <f>INDEX($I$245:$N$250,MATCH($AL$245,$I$244:$N$244,0),MATCH($AL$246,$I$244:$N$244,0))</f>
        <v/>
      </c>
      <c r="K254" s="8">
        <f>INDEX($I$245:$N$250,MATCH($AL$245,$I$244:$N$244,0),MATCH($AL$247,$I$244:$N$244,0))</f>
        <v/>
      </c>
      <c r="L254" s="8">
        <f>INDEX($I$245:$N$250,MATCH($AL$245,$I$244:$N$244,0),MATCH($AL$248,$I$244:$N$244,0))</f>
        <v/>
      </c>
      <c r="M254" s="8">
        <f>INDEX($I$245:$N$250,MATCH($AL$245,$I$244:$N$244,0),MATCH($AL$249,$I$244:$N$244,0))</f>
        <v/>
      </c>
      <c r="P254" s="8">
        <f>INDEX($P$245:$U$250,MATCH($AL$245,$P$244:$U$244,0),MATCH($AL$245,$P$244:$U$244,0))</f>
        <v/>
      </c>
      <c r="Q254" s="8">
        <f>INDEX($P$245:$U$250,MATCH($AL$245,$P$244:$U$244,0),MATCH($AL$246,$P$244:$U$244,0))</f>
        <v/>
      </c>
      <c r="R254" s="8">
        <f>INDEX($P$245:$U$250,MATCH($AL$245,$P$244:$U$244,0),MATCH($AL$247,$P$244:$U$244,0))</f>
        <v/>
      </c>
      <c r="S254" s="8">
        <f>INDEX($P$245:$U$250,MATCH($AL$245,$P$244:$U$244,0),MATCH($AL$248,$P$244:$U$244,0))</f>
        <v/>
      </c>
      <c r="T254" s="8">
        <f>INDEX($P$245:$U$250,MATCH($AL$245,$P$244:$U$244,0),MATCH($AL$249,$P$244:$U$244,0))</f>
        <v/>
      </c>
      <c r="W254" s="8">
        <f>INDEX($W$245:$AB$250,MATCH($AL$245,$W$244:$AB$244,0),MATCH($AL$245,$W$244:$AB$244,0))</f>
        <v/>
      </c>
      <c r="X254" s="8">
        <f>INDEX($W$245:$AB$250,MATCH($AL$245,$W$244:$AB$244,0),MATCH($AL$246,$W$244:$AB$244,0))</f>
        <v/>
      </c>
      <c r="Y254" s="8">
        <f>INDEX($W$245:$AB$250,MATCH($AL$245,$W$244:$AB$244,0),MATCH($AL$247,$W$244:$AB$244,0))</f>
        <v/>
      </c>
      <c r="Z254" s="8">
        <f>INDEX($W$245:$AB$250,MATCH($AL$245,$W$244:$AB$244,0),MATCH($AL$248,$W$244:$AB$244,0))</f>
        <v/>
      </c>
      <c r="AA254" s="8">
        <f>INDEX($W$245:$AB$250,MATCH($AL$245,$W$244:$AB$244,0),MATCH($AL$249,$W$244:$AB$244,0))</f>
        <v/>
      </c>
      <c r="AD254" s="8">
        <f>INDEX($AD$245:$AI$250,MATCH($AL$245,$AD$244:$AI$244,0),MATCH($AL$245,$AD$244:$AI$244,0))</f>
        <v/>
      </c>
      <c r="AE254" s="8">
        <f>INDEX($AD$245:$AI$250,MATCH($AL$245,$AD$244:$AI$244,0),MATCH($AL$246,$AD$244:$AI$244,0))</f>
        <v/>
      </c>
      <c r="AF254" s="8">
        <f>INDEX($AD$245:$AI$250,MATCH($AL$245,$AD$244:$AI$244,0),MATCH($AL$247,$AD$244:$AI$244,0))</f>
        <v/>
      </c>
      <c r="AG254" s="8">
        <f>INDEX($AD$245:$AI$250,MATCH($AL$245,$AD$244:$AI$244,0),MATCH($AL$248,$AD$244:$AI$244,0))</f>
        <v/>
      </c>
      <c r="AH254" s="8">
        <f>INDEX($AD$245:$AI$250,MATCH($AL$245,$AD$244:$AI$244,0),MATCH($AL$249,$AD$244:$AI$244,0))</f>
        <v/>
      </c>
      <c r="AK254" s="8">
        <f>IF(($B$254&lt;&gt;2)+($I$254&lt;&gt;2)+($P$254&lt;&gt;2)+($W$254&lt;&gt;2)+($AD$254&lt;&gt;2)=0,2,IF((($B$254&lt;&gt;2)*$B$254+($I$254&lt;&gt;2)*$I$254+($P$254&lt;&gt;2)*$P$254+($W$254&lt;&gt;2)*$W$254+($AD$254&lt;&gt;2)*$AD$254)/(($B$254&lt;&gt;2)+($I$254&lt;&gt;2)+($P$254&lt;&gt;2)+($W$254&lt;&gt;2)+($AD$254&lt;&gt;2))&gt;=0.5,1,0))</f>
        <v/>
      </c>
      <c r="AL254" s="8">
        <f>IF(($C$254&lt;&gt;2)+($J$254&lt;&gt;2)+($Q$254&lt;&gt;2)+($X$254&lt;&gt;2)+($AE$254&lt;&gt;2)=0,2,IF((($C$254&lt;&gt;2)*$C$254+($J$254&lt;&gt;2)*$J$254+($Q$254&lt;&gt;2)*$Q$254+($X$254&lt;&gt;2)*$X$254+($AE$254&lt;&gt;2)*$AE$254)/(($C$254&lt;&gt;2)+($J$254&lt;&gt;2)+($Q$254&lt;&gt;2)+($X$254&lt;&gt;2)+($AE$254&lt;&gt;2))&gt;=0.5,1,0))</f>
        <v/>
      </c>
      <c r="AM254" s="8">
        <f>IF(($D$254&lt;&gt;2)+($K$254&lt;&gt;2)+($R$254&lt;&gt;2)+($Y$254&lt;&gt;2)+($AF$254&lt;&gt;2)=0,2,IF((($D$254&lt;&gt;2)*$D$254+($K$254&lt;&gt;2)*$K$254+($R$254&lt;&gt;2)*$R$254+($Y$254&lt;&gt;2)*$Y$254+($AF$254&lt;&gt;2)*$AF$254)/(($D$254&lt;&gt;2)+($K$254&lt;&gt;2)+($R$254&lt;&gt;2)+($Y$254&lt;&gt;2)+($AF$254&lt;&gt;2))&gt;=0.5,1,0))</f>
        <v/>
      </c>
      <c r="AN254" s="8">
        <f>IF(($E$254&lt;&gt;2)+($L$254&lt;&gt;2)+($S$254&lt;&gt;2)+($Z$254&lt;&gt;2)+($AG$254&lt;&gt;2)=0,2,IF((($E$254&lt;&gt;2)*$E$254+($L$254&lt;&gt;2)*$L$254+($S$254&lt;&gt;2)*$S$254+($Z$254&lt;&gt;2)*$Z$254+($AG$254&lt;&gt;2)*$AG$254)/(($E$254&lt;&gt;2)+($L$254&lt;&gt;2)+($S$254&lt;&gt;2)+($Z$254&lt;&gt;2)+($AG$254&lt;&gt;2))&gt;=0.5,1,0))</f>
        <v/>
      </c>
      <c r="AO254" s="8">
        <f>IF(($F$254&lt;&gt;2)+($M$254&lt;&gt;2)+($T$254&lt;&gt;2)+($AA$254&lt;&gt;2)+($AH$254&lt;&gt;2)=0,2,IF((($F$254&lt;&gt;2)*$F$254+($M$254&lt;&gt;2)*$M$254+($T$254&lt;&gt;2)*$T$254+($AA$254&lt;&gt;2)*$AA$254+($AH$254&lt;&gt;2)*$AH$254)/(($F$254&lt;&gt;2)+($M$254&lt;&gt;2)+($T$254&lt;&gt;2)+($AA$254&lt;&gt;2)+($AH$254&lt;&gt;2))&gt;=0.5,1,0))</f>
        <v/>
      </c>
      <c r="AQ254" s="16">
        <f>INDEX('Ground truth'!$B$3:$G$8,MATCH($AK$245,'Ground truth'!$A$3:$A$8,0),MATCH($AK$245,'Ground truth'!$B$2:$G$2,0))</f>
        <v/>
      </c>
      <c r="AR254" s="16">
        <f>INDEX('Ground truth'!$B$3:$G$8,MATCH($AK$245,'Ground truth'!$A$3:$A$8,0),MATCH($AK$246,'Ground truth'!$B$2:$G$2,0))</f>
        <v/>
      </c>
      <c r="AS254" s="16">
        <f>INDEX('Ground truth'!$B$3:$G$8,MATCH($AK$245,'Ground truth'!$A$3:$A$8,0),MATCH($AK$247,'Ground truth'!$B$2:$G$2,0))</f>
        <v/>
      </c>
      <c r="AT254" s="16">
        <f>INDEX('Ground truth'!$B$3:$G$8,MATCH($AK$245,'Ground truth'!$A$3:$A$8,0),MATCH($AK$248,'Ground truth'!$B$2:$G$2,0))</f>
        <v/>
      </c>
      <c r="AU254" s="16">
        <f>INDEX('Ground truth'!$B$3:$G$8,MATCH($AK$245,'Ground truth'!$A$3:$A$8,0),MATCH($AK$249,'Ground truth'!$B$2:$G$2,0))</f>
        <v/>
      </c>
      <c r="AW254" s="19" t="n">
        <v>3.34292308277717</v>
      </c>
      <c r="AX254" s="19">
        <f>LARGE($AW$254:$AW$258,1)</f>
        <v/>
      </c>
    </row>
    <row r="255">
      <c r="A255" s="3" t="inlineStr">
        <is>
          <t>Power Subsystem</t>
        </is>
      </c>
      <c r="B255" s="8">
        <f>INDEX($B$245:$G$250,MATCH($AL$246,$B$244:$G$244,0),MATCH($AL$245,$B$244:$G$244,0))</f>
        <v/>
      </c>
      <c r="C255" s="8">
        <f>INDEX($B$245:$G$250,MATCH($AL$246,$B$244:$G$244,0),MATCH($AL$246,$B$244:$G$244,0))</f>
        <v/>
      </c>
      <c r="D255" s="8">
        <f>INDEX($B$245:$G$250,MATCH($AL$246,$B$244:$G$244,0),MATCH($AL$247,$B$244:$G$244,0))</f>
        <v/>
      </c>
      <c r="E255" s="8">
        <f>INDEX($B$245:$G$250,MATCH($AL$246,$B$244:$G$244,0),MATCH($AL$248,$B$244:$G$244,0))</f>
        <v/>
      </c>
      <c r="F255" s="8">
        <f>INDEX($B$245:$G$250,MATCH($AL$246,$B$244:$G$244,0),MATCH($AL$249,$B$244:$G$244,0))</f>
        <v/>
      </c>
      <c r="I255" s="8">
        <f>INDEX($I$245:$N$250,MATCH($AL$246,$I$244:$N$244,0),MATCH($AL$245,$I$244:$N$244,0))</f>
        <v/>
      </c>
      <c r="J255" s="8">
        <f>INDEX($I$245:$N$250,MATCH($AL$246,$I$244:$N$244,0),MATCH($AL$246,$I$244:$N$244,0))</f>
        <v/>
      </c>
      <c r="K255" s="8">
        <f>INDEX($I$245:$N$250,MATCH($AL$246,$I$244:$N$244,0),MATCH($AL$247,$I$244:$N$244,0))</f>
        <v/>
      </c>
      <c r="L255" s="8">
        <f>INDEX($I$245:$N$250,MATCH($AL$246,$I$244:$N$244,0),MATCH($AL$248,$I$244:$N$244,0))</f>
        <v/>
      </c>
      <c r="M255" s="8">
        <f>INDEX($I$245:$N$250,MATCH($AL$246,$I$244:$N$244,0),MATCH($AL$249,$I$244:$N$244,0))</f>
        <v/>
      </c>
      <c r="P255" s="8">
        <f>INDEX($P$245:$U$250,MATCH($AL$246,$P$244:$U$244,0),MATCH($AL$245,$P$244:$U$244,0))</f>
        <v/>
      </c>
      <c r="Q255" s="8">
        <f>INDEX($P$245:$U$250,MATCH($AL$246,$P$244:$U$244,0),MATCH($AL$246,$P$244:$U$244,0))</f>
        <v/>
      </c>
      <c r="R255" s="8">
        <f>INDEX($P$245:$U$250,MATCH($AL$246,$P$244:$U$244,0),MATCH($AL$247,$P$244:$U$244,0))</f>
        <v/>
      </c>
      <c r="S255" s="8">
        <f>INDEX($P$245:$U$250,MATCH($AL$246,$P$244:$U$244,0),MATCH($AL$248,$P$244:$U$244,0))</f>
        <v/>
      </c>
      <c r="T255" s="8">
        <f>INDEX($P$245:$U$250,MATCH($AL$246,$P$244:$U$244,0),MATCH($AL$249,$P$244:$U$244,0))</f>
        <v/>
      </c>
      <c r="W255" s="8">
        <f>INDEX($W$245:$AB$250,MATCH($AL$246,$W$244:$AB$244,0),MATCH($AL$245,$W$244:$AB$244,0))</f>
        <v/>
      </c>
      <c r="X255" s="8">
        <f>INDEX($W$245:$AB$250,MATCH($AL$246,$W$244:$AB$244,0),MATCH($AL$246,$W$244:$AB$244,0))</f>
        <v/>
      </c>
      <c r="Y255" s="8">
        <f>INDEX($W$245:$AB$250,MATCH($AL$246,$W$244:$AB$244,0),MATCH($AL$247,$W$244:$AB$244,0))</f>
        <v/>
      </c>
      <c r="Z255" s="8">
        <f>INDEX($W$245:$AB$250,MATCH($AL$246,$W$244:$AB$244,0),MATCH($AL$248,$W$244:$AB$244,0))</f>
        <v/>
      </c>
      <c r="AA255" s="8">
        <f>INDEX($W$245:$AB$250,MATCH($AL$246,$W$244:$AB$244,0),MATCH($AL$249,$W$244:$AB$244,0))</f>
        <v/>
      </c>
      <c r="AD255" s="8">
        <f>INDEX($AD$245:$AI$250,MATCH($AL$246,$AD$244:$AI$244,0),MATCH($AL$245,$AD$244:$AI$244,0))</f>
        <v/>
      </c>
      <c r="AE255" s="8">
        <f>INDEX($AD$245:$AI$250,MATCH($AL$246,$AD$244:$AI$244,0),MATCH($AL$246,$AD$244:$AI$244,0))</f>
        <v/>
      </c>
      <c r="AF255" s="8">
        <f>INDEX($AD$245:$AI$250,MATCH($AL$246,$AD$244:$AI$244,0),MATCH($AL$247,$AD$244:$AI$244,0))</f>
        <v/>
      </c>
      <c r="AG255" s="8">
        <f>INDEX($AD$245:$AI$250,MATCH($AL$246,$AD$244:$AI$244,0),MATCH($AL$248,$AD$244:$AI$244,0))</f>
        <v/>
      </c>
      <c r="AH255" s="8">
        <f>INDEX($AD$245:$AI$250,MATCH($AL$246,$AD$244:$AI$244,0),MATCH($AL$249,$AD$244:$AI$244,0))</f>
        <v/>
      </c>
      <c r="AK255" s="8">
        <f>IF(($B$255&lt;&gt;2)+($I$255&lt;&gt;2)+($P$255&lt;&gt;2)+($W$255&lt;&gt;2)+($AD$255&lt;&gt;2)=0,2,IF((($B$255&lt;&gt;2)*$B$255+($I$255&lt;&gt;2)*$I$255+($P$255&lt;&gt;2)*$P$255+($W$255&lt;&gt;2)*$W$255+($AD$255&lt;&gt;2)*$AD$255)/(($B$255&lt;&gt;2)+($I$255&lt;&gt;2)+($P$255&lt;&gt;2)+($W$255&lt;&gt;2)+($AD$255&lt;&gt;2))&gt;=0.5,1,0))</f>
        <v/>
      </c>
      <c r="AL255" s="8">
        <f>IF(($C$255&lt;&gt;2)+($J$255&lt;&gt;2)+($Q$255&lt;&gt;2)+($X$255&lt;&gt;2)+($AE$255&lt;&gt;2)=0,2,IF((($C$255&lt;&gt;2)*$C$255+($J$255&lt;&gt;2)*$J$255+($Q$255&lt;&gt;2)*$Q$255+($X$255&lt;&gt;2)*$X$255+($AE$255&lt;&gt;2)*$AE$255)/(($C$255&lt;&gt;2)+($J$255&lt;&gt;2)+($Q$255&lt;&gt;2)+($X$255&lt;&gt;2)+($AE$255&lt;&gt;2))&gt;=0.5,1,0))</f>
        <v/>
      </c>
      <c r="AM255" s="8">
        <f>IF(($D$255&lt;&gt;2)+($K$255&lt;&gt;2)+($R$255&lt;&gt;2)+($Y$255&lt;&gt;2)+($AF$255&lt;&gt;2)=0,2,IF((($D$255&lt;&gt;2)*$D$255+($K$255&lt;&gt;2)*$K$255+($R$255&lt;&gt;2)*$R$255+($Y$255&lt;&gt;2)*$Y$255+($AF$255&lt;&gt;2)*$AF$255)/(($D$255&lt;&gt;2)+($K$255&lt;&gt;2)+($R$255&lt;&gt;2)+($Y$255&lt;&gt;2)+($AF$255&lt;&gt;2))&gt;=0.5,1,0))</f>
        <v/>
      </c>
      <c r="AN255" s="8">
        <f>IF(($E$255&lt;&gt;2)+($L$255&lt;&gt;2)+($S$255&lt;&gt;2)+($Z$255&lt;&gt;2)+($AG$255&lt;&gt;2)=0,2,IF((($E$255&lt;&gt;2)*$E$255+($L$255&lt;&gt;2)*$L$255+($S$255&lt;&gt;2)*$S$255+($Z$255&lt;&gt;2)*$Z$255+($AG$255&lt;&gt;2)*$AG$255)/(($E$255&lt;&gt;2)+($L$255&lt;&gt;2)+($S$255&lt;&gt;2)+($Z$255&lt;&gt;2)+($AG$255&lt;&gt;2))&gt;=0.5,1,0))</f>
        <v/>
      </c>
      <c r="AO255" s="8">
        <f>IF(($F$255&lt;&gt;2)+($M$255&lt;&gt;2)+($T$255&lt;&gt;2)+($AA$255&lt;&gt;2)+($AH$255&lt;&gt;2)=0,2,IF((($F$255&lt;&gt;2)*$F$255+($M$255&lt;&gt;2)*$M$255+($T$255&lt;&gt;2)*$T$255+($AA$255&lt;&gt;2)*$AA$255+($AH$255&lt;&gt;2)*$AH$255)/(($F$255&lt;&gt;2)+($M$255&lt;&gt;2)+($T$255&lt;&gt;2)+($AA$255&lt;&gt;2)+($AH$255&lt;&gt;2))&gt;=0.5,1,0))</f>
        <v/>
      </c>
      <c r="AQ255" s="16">
        <f>INDEX('Ground truth'!$B$3:$G$8,MATCH($AK$246,'Ground truth'!$A$3:$A$8,0),MATCH($AK$245,'Ground truth'!$B$2:$G$2,0))</f>
        <v/>
      </c>
      <c r="AR255" s="16">
        <f>INDEX('Ground truth'!$B$3:$G$8,MATCH($AK$246,'Ground truth'!$A$3:$A$8,0),MATCH($AK$246,'Ground truth'!$B$2:$G$2,0))</f>
        <v/>
      </c>
      <c r="AS255" s="16">
        <f>INDEX('Ground truth'!$B$3:$G$8,MATCH($AK$246,'Ground truth'!$A$3:$A$8,0),MATCH($AK$247,'Ground truth'!$B$2:$G$2,0))</f>
        <v/>
      </c>
      <c r="AT255" s="16">
        <f>INDEX('Ground truth'!$B$3:$G$8,MATCH($AK$246,'Ground truth'!$A$3:$A$8,0),MATCH($AK$248,'Ground truth'!$B$2:$G$2,0))</f>
        <v/>
      </c>
      <c r="AU255" s="16">
        <f>INDEX('Ground truth'!$B$3:$G$8,MATCH($AK$246,'Ground truth'!$A$3:$A$8,0),MATCH($AK$249,'Ground truth'!$B$2:$G$2,0))</f>
        <v/>
      </c>
      <c r="AW255" s="19" t="n">
        <v>-0.8136065026483313</v>
      </c>
      <c r="AX255" s="19">
        <f>LARGE($AW$254:$AW$258,2)</f>
        <v/>
      </c>
    </row>
    <row r="256">
      <c r="A256" s="3" t="inlineStr">
        <is>
          <t>Guidance, Navigation, and Control (GNC) Subsystem</t>
        </is>
      </c>
      <c r="B256" s="8">
        <f>INDEX($B$245:$G$250,MATCH($AL$247,$B$244:$G$244,0),MATCH($AL$245,$B$244:$G$244,0))</f>
        <v/>
      </c>
      <c r="C256" s="8">
        <f>INDEX($B$245:$G$250,MATCH($AL$247,$B$244:$G$244,0),MATCH($AL$246,$B$244:$G$244,0))</f>
        <v/>
      </c>
      <c r="D256" s="8">
        <f>INDEX($B$245:$G$250,MATCH($AL$247,$B$244:$G$244,0),MATCH($AL$247,$B$244:$G$244,0))</f>
        <v/>
      </c>
      <c r="E256" s="8">
        <f>INDEX($B$245:$G$250,MATCH($AL$247,$B$244:$G$244,0),MATCH($AL$248,$B$244:$G$244,0))</f>
        <v/>
      </c>
      <c r="F256" s="8">
        <f>INDEX($B$245:$G$250,MATCH($AL$247,$B$244:$G$244,0),MATCH($AL$249,$B$244:$G$244,0))</f>
        <v/>
      </c>
      <c r="I256" s="8">
        <f>INDEX($I$245:$N$250,MATCH($AL$247,$I$244:$N$244,0),MATCH($AL$245,$I$244:$N$244,0))</f>
        <v/>
      </c>
      <c r="J256" s="8">
        <f>INDEX($I$245:$N$250,MATCH($AL$247,$I$244:$N$244,0),MATCH($AL$246,$I$244:$N$244,0))</f>
        <v/>
      </c>
      <c r="K256" s="8">
        <f>INDEX($I$245:$N$250,MATCH($AL$247,$I$244:$N$244,0),MATCH($AL$247,$I$244:$N$244,0))</f>
        <v/>
      </c>
      <c r="L256" s="8">
        <f>INDEX($I$245:$N$250,MATCH($AL$247,$I$244:$N$244,0),MATCH($AL$248,$I$244:$N$244,0))</f>
        <v/>
      </c>
      <c r="M256" s="8">
        <f>INDEX($I$245:$N$250,MATCH($AL$247,$I$244:$N$244,0),MATCH($AL$249,$I$244:$N$244,0))</f>
        <v/>
      </c>
      <c r="P256" s="8">
        <f>INDEX($P$245:$U$250,MATCH($AL$247,$P$244:$U$244,0),MATCH($AL$245,$P$244:$U$244,0))</f>
        <v/>
      </c>
      <c r="Q256" s="8">
        <f>INDEX($P$245:$U$250,MATCH($AL$247,$P$244:$U$244,0),MATCH($AL$246,$P$244:$U$244,0))</f>
        <v/>
      </c>
      <c r="R256" s="8">
        <f>INDEX($P$245:$U$250,MATCH($AL$247,$P$244:$U$244,0),MATCH($AL$247,$P$244:$U$244,0))</f>
        <v/>
      </c>
      <c r="S256" s="8">
        <f>INDEX($P$245:$U$250,MATCH($AL$247,$P$244:$U$244,0),MATCH($AL$248,$P$244:$U$244,0))</f>
        <v/>
      </c>
      <c r="T256" s="8">
        <f>INDEX($P$245:$U$250,MATCH($AL$247,$P$244:$U$244,0),MATCH($AL$249,$P$244:$U$244,0))</f>
        <v/>
      </c>
      <c r="W256" s="8">
        <f>INDEX($W$245:$AB$250,MATCH($AL$247,$W$244:$AB$244,0),MATCH($AL$245,$W$244:$AB$244,0))</f>
        <v/>
      </c>
      <c r="X256" s="8">
        <f>INDEX($W$245:$AB$250,MATCH($AL$247,$W$244:$AB$244,0),MATCH($AL$246,$W$244:$AB$244,0))</f>
        <v/>
      </c>
      <c r="Y256" s="8">
        <f>INDEX($W$245:$AB$250,MATCH($AL$247,$W$244:$AB$244,0),MATCH($AL$247,$W$244:$AB$244,0))</f>
        <v/>
      </c>
      <c r="Z256" s="8">
        <f>INDEX($W$245:$AB$250,MATCH($AL$247,$W$244:$AB$244,0),MATCH($AL$248,$W$244:$AB$244,0))</f>
        <v/>
      </c>
      <c r="AA256" s="8">
        <f>INDEX($W$245:$AB$250,MATCH($AL$247,$W$244:$AB$244,0),MATCH($AL$249,$W$244:$AB$244,0))</f>
        <v/>
      </c>
      <c r="AD256" s="8">
        <f>INDEX($AD$245:$AI$250,MATCH($AL$247,$AD$244:$AI$244,0),MATCH($AL$245,$AD$244:$AI$244,0))</f>
        <v/>
      </c>
      <c r="AE256" s="8">
        <f>INDEX($AD$245:$AI$250,MATCH($AL$247,$AD$244:$AI$244,0),MATCH($AL$246,$AD$244:$AI$244,0))</f>
        <v/>
      </c>
      <c r="AF256" s="8">
        <f>INDEX($AD$245:$AI$250,MATCH($AL$247,$AD$244:$AI$244,0),MATCH($AL$247,$AD$244:$AI$244,0))</f>
        <v/>
      </c>
      <c r="AG256" s="8">
        <f>INDEX($AD$245:$AI$250,MATCH($AL$247,$AD$244:$AI$244,0),MATCH($AL$248,$AD$244:$AI$244,0))</f>
        <v/>
      </c>
      <c r="AH256" s="8">
        <f>INDEX($AD$245:$AI$250,MATCH($AL$247,$AD$244:$AI$244,0),MATCH($AL$249,$AD$244:$AI$244,0))</f>
        <v/>
      </c>
      <c r="AK256" s="8">
        <f>IF(($B$256&lt;&gt;2)+($I$256&lt;&gt;2)+($P$256&lt;&gt;2)+($W$256&lt;&gt;2)+($AD$256&lt;&gt;2)=0,2,IF((($B$256&lt;&gt;2)*$B$256+($I$256&lt;&gt;2)*$I$256+($P$256&lt;&gt;2)*$P$256+($W$256&lt;&gt;2)*$W$256+($AD$256&lt;&gt;2)*$AD$256)/(($B$256&lt;&gt;2)+($I$256&lt;&gt;2)+($P$256&lt;&gt;2)+($W$256&lt;&gt;2)+($AD$256&lt;&gt;2))&gt;=0.5,1,0))</f>
        <v/>
      </c>
      <c r="AL256" s="8">
        <f>IF(($C$256&lt;&gt;2)+($J$256&lt;&gt;2)+($Q$256&lt;&gt;2)+($X$256&lt;&gt;2)+($AE$256&lt;&gt;2)=0,2,IF((($C$256&lt;&gt;2)*$C$256+($J$256&lt;&gt;2)*$J$256+($Q$256&lt;&gt;2)*$Q$256+($X$256&lt;&gt;2)*$X$256+($AE$256&lt;&gt;2)*$AE$256)/(($C$256&lt;&gt;2)+($J$256&lt;&gt;2)+($Q$256&lt;&gt;2)+($X$256&lt;&gt;2)+($AE$256&lt;&gt;2))&gt;=0.5,1,0))</f>
        <v/>
      </c>
      <c r="AM256" s="8">
        <f>IF(($D$256&lt;&gt;2)+($K$256&lt;&gt;2)+($R$256&lt;&gt;2)+($Y$256&lt;&gt;2)+($AF$256&lt;&gt;2)=0,2,IF((($D$256&lt;&gt;2)*$D$256+($K$256&lt;&gt;2)*$K$256+($R$256&lt;&gt;2)*$R$256+($Y$256&lt;&gt;2)*$Y$256+($AF$256&lt;&gt;2)*$AF$256)/(($D$256&lt;&gt;2)+($K$256&lt;&gt;2)+($R$256&lt;&gt;2)+($Y$256&lt;&gt;2)+($AF$256&lt;&gt;2))&gt;=0.5,1,0))</f>
        <v/>
      </c>
      <c r="AN256" s="8">
        <f>IF(($E$256&lt;&gt;2)+($L$256&lt;&gt;2)+($S$256&lt;&gt;2)+($Z$256&lt;&gt;2)+($AG$256&lt;&gt;2)=0,2,IF((($E$256&lt;&gt;2)*$E$256+($L$256&lt;&gt;2)*$L$256+($S$256&lt;&gt;2)*$S$256+($Z$256&lt;&gt;2)*$Z$256+($AG$256&lt;&gt;2)*$AG$256)/(($E$256&lt;&gt;2)+($L$256&lt;&gt;2)+($S$256&lt;&gt;2)+($Z$256&lt;&gt;2)+($AG$256&lt;&gt;2))&gt;=0.5,1,0))</f>
        <v/>
      </c>
      <c r="AO256" s="8">
        <f>IF(($F$256&lt;&gt;2)+($M$256&lt;&gt;2)+($T$256&lt;&gt;2)+($AA$256&lt;&gt;2)+($AH$256&lt;&gt;2)=0,2,IF((($F$256&lt;&gt;2)*$F$256+($M$256&lt;&gt;2)*$M$256+($T$256&lt;&gt;2)*$T$256+($AA$256&lt;&gt;2)*$AA$256+($AH$256&lt;&gt;2)*$AH$256)/(($F$256&lt;&gt;2)+($M$256&lt;&gt;2)+($T$256&lt;&gt;2)+($AA$256&lt;&gt;2)+($AH$256&lt;&gt;2))&gt;=0.5,1,0))</f>
        <v/>
      </c>
      <c r="AQ256" s="16">
        <f>INDEX('Ground truth'!$B$3:$G$8,MATCH($AK$247,'Ground truth'!$A$3:$A$8,0),MATCH($AK$245,'Ground truth'!$B$2:$G$2,0))</f>
        <v/>
      </c>
      <c r="AR256" s="16">
        <f>INDEX('Ground truth'!$B$3:$G$8,MATCH($AK$247,'Ground truth'!$A$3:$A$8,0),MATCH($AK$246,'Ground truth'!$B$2:$G$2,0))</f>
        <v/>
      </c>
      <c r="AS256" s="16">
        <f>INDEX('Ground truth'!$B$3:$G$8,MATCH($AK$247,'Ground truth'!$A$3:$A$8,0),MATCH($AK$247,'Ground truth'!$B$2:$G$2,0))</f>
        <v/>
      </c>
      <c r="AT256" s="16">
        <f>INDEX('Ground truth'!$B$3:$G$8,MATCH($AK$247,'Ground truth'!$A$3:$A$8,0),MATCH($AK$248,'Ground truth'!$B$2:$G$2,0))</f>
        <v/>
      </c>
      <c r="AU256" s="16">
        <f>INDEX('Ground truth'!$B$3:$G$8,MATCH($AK$247,'Ground truth'!$A$3:$A$8,0),MATCH($AK$249,'Ground truth'!$B$2:$G$2,0))</f>
        <v/>
      </c>
      <c r="AW256" s="19" t="n">
        <v>1.470683419871159</v>
      </c>
      <c r="AX256" s="19">
        <f>LARGE($AW$254:$AW$258,3)</f>
        <v/>
      </c>
    </row>
    <row r="257">
      <c r="A257" s="3" t="inlineStr">
        <is>
          <t>Reaction Wheel</t>
        </is>
      </c>
      <c r="B257" s="8">
        <f>INDEX($B$245:$G$250,MATCH($AL$248,$B$244:$G$244,0),MATCH($AL$245,$B$244:$G$244,0))</f>
        <v/>
      </c>
      <c r="C257" s="8">
        <f>INDEX($B$245:$G$250,MATCH($AL$248,$B$244:$G$244,0),MATCH($AL$246,$B$244:$G$244,0))</f>
        <v/>
      </c>
      <c r="D257" s="8">
        <f>INDEX($B$245:$G$250,MATCH($AL$248,$B$244:$G$244,0),MATCH($AL$247,$B$244:$G$244,0))</f>
        <v/>
      </c>
      <c r="E257" s="8">
        <f>INDEX($B$245:$G$250,MATCH($AL$248,$B$244:$G$244,0),MATCH($AL$248,$B$244:$G$244,0))</f>
        <v/>
      </c>
      <c r="F257" s="8">
        <f>INDEX($B$245:$G$250,MATCH($AL$248,$B$244:$G$244,0),MATCH($AL$249,$B$244:$G$244,0))</f>
        <v/>
      </c>
      <c r="I257" s="8">
        <f>INDEX($I$245:$N$250,MATCH($AL$248,$I$244:$N$244,0),MATCH($AL$245,$I$244:$N$244,0))</f>
        <v/>
      </c>
      <c r="J257" s="8">
        <f>INDEX($I$245:$N$250,MATCH($AL$248,$I$244:$N$244,0),MATCH($AL$246,$I$244:$N$244,0))</f>
        <v/>
      </c>
      <c r="K257" s="8">
        <f>INDEX($I$245:$N$250,MATCH($AL$248,$I$244:$N$244,0),MATCH($AL$247,$I$244:$N$244,0))</f>
        <v/>
      </c>
      <c r="L257" s="8">
        <f>INDEX($I$245:$N$250,MATCH($AL$248,$I$244:$N$244,0),MATCH($AL$248,$I$244:$N$244,0))</f>
        <v/>
      </c>
      <c r="M257" s="8">
        <f>INDEX($I$245:$N$250,MATCH($AL$248,$I$244:$N$244,0),MATCH($AL$249,$I$244:$N$244,0))</f>
        <v/>
      </c>
      <c r="P257" s="8">
        <f>INDEX($P$245:$U$250,MATCH($AL$248,$P$244:$U$244,0),MATCH($AL$245,$P$244:$U$244,0))</f>
        <v/>
      </c>
      <c r="Q257" s="8">
        <f>INDEX($P$245:$U$250,MATCH($AL$248,$P$244:$U$244,0),MATCH($AL$246,$P$244:$U$244,0))</f>
        <v/>
      </c>
      <c r="R257" s="8">
        <f>INDEX($P$245:$U$250,MATCH($AL$248,$P$244:$U$244,0),MATCH($AL$247,$P$244:$U$244,0))</f>
        <v/>
      </c>
      <c r="S257" s="8">
        <f>INDEX($P$245:$U$250,MATCH($AL$248,$P$244:$U$244,0),MATCH($AL$248,$P$244:$U$244,0))</f>
        <v/>
      </c>
      <c r="T257" s="8">
        <f>INDEX($P$245:$U$250,MATCH($AL$248,$P$244:$U$244,0),MATCH($AL$249,$P$244:$U$244,0))</f>
        <v/>
      </c>
      <c r="W257" s="8">
        <f>INDEX($W$245:$AB$250,MATCH($AL$248,$W$244:$AB$244,0),MATCH($AL$245,$W$244:$AB$244,0))</f>
        <v/>
      </c>
      <c r="X257" s="8">
        <f>INDEX($W$245:$AB$250,MATCH($AL$248,$W$244:$AB$244,0),MATCH($AL$246,$W$244:$AB$244,0))</f>
        <v/>
      </c>
      <c r="Y257" s="8">
        <f>INDEX($W$245:$AB$250,MATCH($AL$248,$W$244:$AB$244,0),MATCH($AL$247,$W$244:$AB$244,0))</f>
        <v/>
      </c>
      <c r="Z257" s="8">
        <f>INDEX($W$245:$AB$250,MATCH($AL$248,$W$244:$AB$244,0),MATCH($AL$248,$W$244:$AB$244,0))</f>
        <v/>
      </c>
      <c r="AA257" s="8">
        <f>INDEX($W$245:$AB$250,MATCH($AL$248,$W$244:$AB$244,0),MATCH($AL$249,$W$244:$AB$244,0))</f>
        <v/>
      </c>
      <c r="AD257" s="8">
        <f>INDEX($AD$245:$AI$250,MATCH($AL$248,$AD$244:$AI$244,0),MATCH($AL$245,$AD$244:$AI$244,0))</f>
        <v/>
      </c>
      <c r="AE257" s="8">
        <f>INDEX($AD$245:$AI$250,MATCH($AL$248,$AD$244:$AI$244,0),MATCH($AL$246,$AD$244:$AI$244,0))</f>
        <v/>
      </c>
      <c r="AF257" s="8">
        <f>INDEX($AD$245:$AI$250,MATCH($AL$248,$AD$244:$AI$244,0),MATCH($AL$247,$AD$244:$AI$244,0))</f>
        <v/>
      </c>
      <c r="AG257" s="8">
        <f>INDEX($AD$245:$AI$250,MATCH($AL$248,$AD$244:$AI$244,0),MATCH($AL$248,$AD$244:$AI$244,0))</f>
        <v/>
      </c>
      <c r="AH257" s="8">
        <f>INDEX($AD$245:$AI$250,MATCH($AL$248,$AD$244:$AI$244,0),MATCH($AL$249,$AD$244:$AI$244,0))</f>
        <v/>
      </c>
      <c r="AK257" s="8">
        <f>IF(($B$257&lt;&gt;2)+($I$257&lt;&gt;2)+($P$257&lt;&gt;2)+($W$257&lt;&gt;2)+($AD$257&lt;&gt;2)=0,2,IF((($B$257&lt;&gt;2)*$B$257+($I$257&lt;&gt;2)*$I$257+($P$257&lt;&gt;2)*$P$257+($W$257&lt;&gt;2)*$W$257+($AD$257&lt;&gt;2)*$AD$257)/(($B$257&lt;&gt;2)+($I$257&lt;&gt;2)+($P$257&lt;&gt;2)+($W$257&lt;&gt;2)+($AD$257&lt;&gt;2))&gt;=0.5,1,0))</f>
        <v/>
      </c>
      <c r="AL257" s="8">
        <f>IF(($C$257&lt;&gt;2)+($J$257&lt;&gt;2)+($Q$257&lt;&gt;2)+($X$257&lt;&gt;2)+($AE$257&lt;&gt;2)=0,2,IF((($C$257&lt;&gt;2)*$C$257+($J$257&lt;&gt;2)*$J$257+($Q$257&lt;&gt;2)*$Q$257+($X$257&lt;&gt;2)*$X$257+($AE$257&lt;&gt;2)*$AE$257)/(($C$257&lt;&gt;2)+($J$257&lt;&gt;2)+($Q$257&lt;&gt;2)+($X$257&lt;&gt;2)+($AE$257&lt;&gt;2))&gt;=0.5,1,0))</f>
        <v/>
      </c>
      <c r="AM257" s="8">
        <f>IF(($D$257&lt;&gt;2)+($K$257&lt;&gt;2)+($R$257&lt;&gt;2)+($Y$257&lt;&gt;2)+($AF$257&lt;&gt;2)=0,2,IF((($D$257&lt;&gt;2)*$D$257+($K$257&lt;&gt;2)*$K$257+($R$257&lt;&gt;2)*$R$257+($Y$257&lt;&gt;2)*$Y$257+($AF$257&lt;&gt;2)*$AF$257)/(($D$257&lt;&gt;2)+($K$257&lt;&gt;2)+($R$257&lt;&gt;2)+($Y$257&lt;&gt;2)+($AF$257&lt;&gt;2))&gt;=0.5,1,0))</f>
        <v/>
      </c>
      <c r="AN257" s="8">
        <f>IF(($E$257&lt;&gt;2)+($L$257&lt;&gt;2)+($S$257&lt;&gt;2)+($Z$257&lt;&gt;2)+($AG$257&lt;&gt;2)=0,2,IF((($E$257&lt;&gt;2)*$E$257+($L$257&lt;&gt;2)*$L$257+($S$257&lt;&gt;2)*$S$257+($Z$257&lt;&gt;2)*$Z$257+($AG$257&lt;&gt;2)*$AG$257)/(($E$257&lt;&gt;2)+($L$257&lt;&gt;2)+($S$257&lt;&gt;2)+($Z$257&lt;&gt;2)+($AG$257&lt;&gt;2))&gt;=0.5,1,0))</f>
        <v/>
      </c>
      <c r="AO257" s="8">
        <f>IF(($F$257&lt;&gt;2)+($M$257&lt;&gt;2)+($T$257&lt;&gt;2)+($AA$257&lt;&gt;2)+($AH$257&lt;&gt;2)=0,2,IF((($F$257&lt;&gt;2)*$F$257+($M$257&lt;&gt;2)*$M$257+($T$257&lt;&gt;2)*$T$257+($AA$257&lt;&gt;2)*$AA$257+($AH$257&lt;&gt;2)*$AH$257)/(($F$257&lt;&gt;2)+($M$257&lt;&gt;2)+($T$257&lt;&gt;2)+($AA$257&lt;&gt;2)+($AH$257&lt;&gt;2))&gt;=0.5,1,0))</f>
        <v/>
      </c>
      <c r="AQ257" s="16">
        <f>INDEX('Ground truth'!$B$3:$G$8,MATCH($AK$248,'Ground truth'!$A$3:$A$8,0),MATCH($AK$245,'Ground truth'!$B$2:$G$2,0))</f>
        <v/>
      </c>
      <c r="AR257" s="16">
        <f>INDEX('Ground truth'!$B$3:$G$8,MATCH($AK$248,'Ground truth'!$A$3:$A$8,0),MATCH($AK$246,'Ground truth'!$B$2:$G$2,0))</f>
        <v/>
      </c>
      <c r="AS257" s="16">
        <f>INDEX('Ground truth'!$B$3:$G$8,MATCH($AK$248,'Ground truth'!$A$3:$A$8,0),MATCH($AK$247,'Ground truth'!$B$2:$G$2,0))</f>
        <v/>
      </c>
      <c r="AT257" s="16">
        <f>INDEX('Ground truth'!$B$3:$G$8,MATCH($AK$248,'Ground truth'!$A$3:$A$8,0),MATCH($AK$248,'Ground truth'!$B$2:$G$2,0))</f>
        <v/>
      </c>
      <c r="AU257" s="16">
        <f>INDEX('Ground truth'!$B$3:$G$8,MATCH($AK$248,'Ground truth'!$A$3:$A$8,0),MATCH($AK$249,'Ground truth'!$B$2:$G$2,0))</f>
        <v/>
      </c>
      <c r="AW257" s="19" t="n">
        <v>0.9999999999999993</v>
      </c>
      <c r="AX257" s="19">
        <f>LARGE($AW$254:$AW$258,4)</f>
        <v/>
      </c>
    </row>
    <row r="258">
      <c r="A258" s="3" t="inlineStr">
        <is>
          <t>Spacecraft</t>
        </is>
      </c>
      <c r="B258" s="8">
        <f>INDEX($B$245:$G$250,MATCH($AL$249,$B$244:$G$244,0),MATCH($AL$245,$B$244:$G$244,0))</f>
        <v/>
      </c>
      <c r="C258" s="8">
        <f>INDEX($B$245:$G$250,MATCH($AL$249,$B$244:$G$244,0),MATCH($AL$246,$B$244:$G$244,0))</f>
        <v/>
      </c>
      <c r="D258" s="8">
        <f>INDEX($B$245:$G$250,MATCH($AL$249,$B$244:$G$244,0),MATCH($AL$247,$B$244:$G$244,0))</f>
        <v/>
      </c>
      <c r="E258" s="8">
        <f>INDEX($B$245:$G$250,MATCH($AL$249,$B$244:$G$244,0),MATCH($AL$248,$B$244:$G$244,0))</f>
        <v/>
      </c>
      <c r="F258" s="8">
        <f>INDEX($B$245:$G$250,MATCH($AL$249,$B$244:$G$244,0),MATCH($AL$249,$B$244:$G$244,0))</f>
        <v/>
      </c>
      <c r="I258" s="8">
        <f>INDEX($I$245:$N$250,MATCH($AL$249,$I$244:$N$244,0),MATCH($AL$245,$I$244:$N$244,0))</f>
        <v/>
      </c>
      <c r="J258" s="8">
        <f>INDEX($I$245:$N$250,MATCH($AL$249,$I$244:$N$244,0),MATCH($AL$246,$I$244:$N$244,0))</f>
        <v/>
      </c>
      <c r="K258" s="8">
        <f>INDEX($I$245:$N$250,MATCH($AL$249,$I$244:$N$244,0),MATCH($AL$247,$I$244:$N$244,0))</f>
        <v/>
      </c>
      <c r="L258" s="8">
        <f>INDEX($I$245:$N$250,MATCH($AL$249,$I$244:$N$244,0),MATCH($AL$248,$I$244:$N$244,0))</f>
        <v/>
      </c>
      <c r="M258" s="8">
        <f>INDEX($I$245:$N$250,MATCH($AL$249,$I$244:$N$244,0),MATCH($AL$249,$I$244:$N$244,0))</f>
        <v/>
      </c>
      <c r="P258" s="8">
        <f>INDEX($P$245:$U$250,MATCH($AL$249,$P$244:$U$244,0),MATCH($AL$245,$P$244:$U$244,0))</f>
        <v/>
      </c>
      <c r="Q258" s="8">
        <f>INDEX($P$245:$U$250,MATCH($AL$249,$P$244:$U$244,0),MATCH($AL$246,$P$244:$U$244,0))</f>
        <v/>
      </c>
      <c r="R258" s="8">
        <f>INDEX($P$245:$U$250,MATCH($AL$249,$P$244:$U$244,0),MATCH($AL$247,$P$244:$U$244,0))</f>
        <v/>
      </c>
      <c r="S258" s="8">
        <f>INDEX($P$245:$U$250,MATCH($AL$249,$P$244:$U$244,0),MATCH($AL$248,$P$244:$U$244,0))</f>
        <v/>
      </c>
      <c r="T258" s="8">
        <f>INDEX($P$245:$U$250,MATCH($AL$249,$P$244:$U$244,0),MATCH($AL$249,$P$244:$U$244,0))</f>
        <v/>
      </c>
      <c r="W258" s="8">
        <f>INDEX($W$245:$AB$250,MATCH($AL$249,$W$244:$AB$244,0),MATCH($AL$245,$W$244:$AB$244,0))</f>
        <v/>
      </c>
      <c r="X258" s="8">
        <f>INDEX($W$245:$AB$250,MATCH($AL$249,$W$244:$AB$244,0),MATCH($AL$246,$W$244:$AB$244,0))</f>
        <v/>
      </c>
      <c r="Y258" s="8">
        <f>INDEX($W$245:$AB$250,MATCH($AL$249,$W$244:$AB$244,0),MATCH($AL$247,$W$244:$AB$244,0))</f>
        <v/>
      </c>
      <c r="Z258" s="8">
        <f>INDEX($W$245:$AB$250,MATCH($AL$249,$W$244:$AB$244,0),MATCH($AL$248,$W$244:$AB$244,0))</f>
        <v/>
      </c>
      <c r="AA258" s="8">
        <f>INDEX($W$245:$AB$250,MATCH($AL$249,$W$244:$AB$244,0),MATCH($AL$249,$W$244:$AB$244,0))</f>
        <v/>
      </c>
      <c r="AD258" s="8">
        <f>INDEX($AD$245:$AI$250,MATCH($AL$249,$AD$244:$AI$244,0),MATCH($AL$245,$AD$244:$AI$244,0))</f>
        <v/>
      </c>
      <c r="AE258" s="8">
        <f>INDEX($AD$245:$AI$250,MATCH($AL$249,$AD$244:$AI$244,0),MATCH($AL$246,$AD$244:$AI$244,0))</f>
        <v/>
      </c>
      <c r="AF258" s="8">
        <f>INDEX($AD$245:$AI$250,MATCH($AL$249,$AD$244:$AI$244,0),MATCH($AL$247,$AD$244:$AI$244,0))</f>
        <v/>
      </c>
      <c r="AG258" s="8">
        <f>INDEX($AD$245:$AI$250,MATCH($AL$249,$AD$244:$AI$244,0),MATCH($AL$248,$AD$244:$AI$244,0))</f>
        <v/>
      </c>
      <c r="AH258" s="8">
        <f>INDEX($AD$245:$AI$250,MATCH($AL$249,$AD$244:$AI$244,0),MATCH($AL$249,$AD$244:$AI$244,0))</f>
        <v/>
      </c>
      <c r="AK258" s="8">
        <f>IF(($B$258&lt;&gt;2)+($I$258&lt;&gt;2)+($P$258&lt;&gt;2)+($W$258&lt;&gt;2)+($AD$258&lt;&gt;2)=0,2,IF((($B$258&lt;&gt;2)*$B$258+($I$258&lt;&gt;2)*$I$258+($P$258&lt;&gt;2)*$P$258+($W$258&lt;&gt;2)*$W$258+($AD$258&lt;&gt;2)*$AD$258)/(($B$258&lt;&gt;2)+($I$258&lt;&gt;2)+($P$258&lt;&gt;2)+($W$258&lt;&gt;2)+($AD$258&lt;&gt;2))&gt;=0.5,1,0))</f>
        <v/>
      </c>
      <c r="AL258" s="8">
        <f>IF(($C$258&lt;&gt;2)+($J$258&lt;&gt;2)+($Q$258&lt;&gt;2)+($X$258&lt;&gt;2)+($AE$258&lt;&gt;2)=0,2,IF((($C$258&lt;&gt;2)*$C$258+($J$258&lt;&gt;2)*$J$258+($Q$258&lt;&gt;2)*$Q$258+($X$258&lt;&gt;2)*$X$258+($AE$258&lt;&gt;2)*$AE$258)/(($C$258&lt;&gt;2)+($J$258&lt;&gt;2)+($Q$258&lt;&gt;2)+($X$258&lt;&gt;2)+($AE$258&lt;&gt;2))&gt;=0.5,1,0))</f>
        <v/>
      </c>
      <c r="AM258" s="8">
        <f>IF(($D$258&lt;&gt;2)+($K$258&lt;&gt;2)+($R$258&lt;&gt;2)+($Y$258&lt;&gt;2)+($AF$258&lt;&gt;2)=0,2,IF((($D$258&lt;&gt;2)*$D$258+($K$258&lt;&gt;2)*$K$258+($R$258&lt;&gt;2)*$R$258+($Y$258&lt;&gt;2)*$Y$258+($AF$258&lt;&gt;2)*$AF$258)/(($D$258&lt;&gt;2)+($K$258&lt;&gt;2)+($R$258&lt;&gt;2)+($Y$258&lt;&gt;2)+($AF$258&lt;&gt;2))&gt;=0.5,1,0))</f>
        <v/>
      </c>
      <c r="AN258" s="8">
        <f>IF(($E$258&lt;&gt;2)+($L$258&lt;&gt;2)+($S$258&lt;&gt;2)+($Z$258&lt;&gt;2)+($AG$258&lt;&gt;2)=0,2,IF((($E$258&lt;&gt;2)*$E$258+($L$258&lt;&gt;2)*$L$258+($S$258&lt;&gt;2)*$S$258+($Z$258&lt;&gt;2)*$Z$258+($AG$258&lt;&gt;2)*$AG$258)/(($E$258&lt;&gt;2)+($L$258&lt;&gt;2)+($S$258&lt;&gt;2)+($Z$258&lt;&gt;2)+($AG$258&lt;&gt;2))&gt;=0.5,1,0))</f>
        <v/>
      </c>
      <c r="AO258" s="8">
        <f>IF(($F$258&lt;&gt;2)+($M$258&lt;&gt;2)+($T$258&lt;&gt;2)+($AA$258&lt;&gt;2)+($AH$258&lt;&gt;2)=0,2,IF((($F$258&lt;&gt;2)*$F$258+($M$258&lt;&gt;2)*$M$258+($T$258&lt;&gt;2)*$T$258+($AA$258&lt;&gt;2)*$AA$258+($AH$258&lt;&gt;2)*$AH$258)/(($F$258&lt;&gt;2)+($M$258&lt;&gt;2)+($T$258&lt;&gt;2)+($AA$258&lt;&gt;2)+($AH$258&lt;&gt;2))&gt;=0.5,1,0))</f>
        <v/>
      </c>
      <c r="AQ258" s="16">
        <f>INDEX('Ground truth'!$B$3:$G$8,MATCH($AK$249,'Ground truth'!$A$3:$A$8,0),MATCH($AK$245,'Ground truth'!$B$2:$G$2,0))</f>
        <v/>
      </c>
      <c r="AR258" s="16">
        <f>INDEX('Ground truth'!$B$3:$G$8,MATCH($AK$249,'Ground truth'!$A$3:$A$8,0),MATCH($AK$246,'Ground truth'!$B$2:$G$2,0))</f>
        <v/>
      </c>
      <c r="AS258" s="16">
        <f>INDEX('Ground truth'!$B$3:$G$8,MATCH($AK$249,'Ground truth'!$A$3:$A$8,0),MATCH($AK$247,'Ground truth'!$B$2:$G$2,0))</f>
        <v/>
      </c>
      <c r="AT258" s="16">
        <f>INDEX('Ground truth'!$B$3:$G$8,MATCH($AK$249,'Ground truth'!$A$3:$A$8,0),MATCH($AK$248,'Ground truth'!$B$2:$G$2,0))</f>
        <v/>
      </c>
      <c r="AU258" s="16">
        <f>INDEX('Ground truth'!$B$3:$G$8,MATCH($AK$249,'Ground truth'!$A$3:$A$8,0),MATCH($AK$249,'Ground truth'!$B$2:$G$2,0))</f>
        <v/>
      </c>
      <c r="AW258" s="19" t="n">
        <v>4.592021863020425e-17</v>
      </c>
      <c r="AX258" s="19">
        <f>LARGE($AW$254:$AW$258,5)</f>
        <v/>
      </c>
    </row>
    <row r="260">
      <c r="A260" s="17" t="inlineStr">
        <is>
          <t>metrics — confident-only (unsure excluded from denominators)</t>
        </is>
      </c>
      <c r="B260" s="10" t="inlineStr">
        <is>
          <t>run 1</t>
        </is>
      </c>
      <c r="C260" s="10" t="inlineStr">
        <is>
          <t>run 2</t>
        </is>
      </c>
      <c r="D260" s="10" t="inlineStr">
        <is>
          <t>run 3</t>
        </is>
      </c>
      <c r="E260" s="10" t="inlineStr">
        <is>
          <t>run 4</t>
        </is>
      </c>
      <c r="F260" s="10" t="inlineStr">
        <is>
          <t>run 5</t>
        </is>
      </c>
      <c r="G260" s="10" t="inlineStr">
        <is>
          <t>avg-matrix</t>
        </is>
      </c>
      <c r="H260" s="10" t="inlineStr">
        <is>
          <t>mean</t>
        </is>
      </c>
      <c r="I260" s="10" t="inlineStr">
        <is>
          <t>std (pop.)</t>
        </is>
      </c>
      <c r="J260" s="17" t="inlineStr">
        <is>
          <t>notes</t>
        </is>
      </c>
    </row>
    <row r="261">
      <c r="A261" s="7" t="inlineStr">
        <is>
          <t>TP</t>
        </is>
      </c>
      <c r="B261" s="7">
        <f>SUMPRODUCT(($B$254:$F$258=1)*($AQ$254:$AU$258=1))</f>
        <v/>
      </c>
      <c r="C261" s="7">
        <f>SUMPRODUCT(($I$254:$M$258=1)*($AQ$254:$AU$258=1))</f>
        <v/>
      </c>
      <c r="D261" s="7">
        <f>SUMPRODUCT(($P$254:$T$258=1)*($AQ$254:$AU$258=1))</f>
        <v/>
      </c>
      <c r="E261" s="7">
        <f>SUMPRODUCT(($W$254:$AA$258=1)*($AQ$254:$AU$258=1))</f>
        <v/>
      </c>
      <c r="F261" s="7">
        <f>SUMPRODUCT(($AD$254:$AH$258=1)*($AQ$254:$AU$258=1))</f>
        <v/>
      </c>
      <c r="G261" s="7">
        <f>SUMPRODUCT(($AK$254:$AO$258=1)*($AQ$254:$AU$258=1))</f>
        <v/>
      </c>
      <c r="H261" s="12">
        <f>AVERAGE($B$261:$F$261)</f>
        <v/>
      </c>
      <c r="I261" s="12">
        <f>STDEV.P($B$261:$F$261)</f>
        <v/>
      </c>
    </row>
    <row r="262">
      <c r="A262" s="7" t="inlineStr">
        <is>
          <t>TN</t>
        </is>
      </c>
      <c r="B262" s="7">
        <f>SUMPRODUCT(($B$254:$F$258=0)*($AQ$254:$AU$258=0))</f>
        <v/>
      </c>
      <c r="C262" s="7">
        <f>SUMPRODUCT(($I$254:$M$258=0)*($AQ$254:$AU$258=0))</f>
        <v/>
      </c>
      <c r="D262" s="7">
        <f>SUMPRODUCT(($P$254:$T$258=0)*($AQ$254:$AU$258=0))</f>
        <v/>
      </c>
      <c r="E262" s="7">
        <f>SUMPRODUCT(($W$254:$AA$258=0)*($AQ$254:$AU$258=0))</f>
        <v/>
      </c>
      <c r="F262" s="7">
        <f>SUMPRODUCT(($AD$254:$AH$258=0)*($AQ$254:$AU$258=0))</f>
        <v/>
      </c>
      <c r="G262" s="7">
        <f>SUMPRODUCT(($AK$254:$AO$258=0)*($AQ$254:$AU$258=0))</f>
        <v/>
      </c>
      <c r="H262" s="12">
        <f>AVERAGE($B$262:$F$262)</f>
        <v/>
      </c>
      <c r="I262" s="12">
        <f>STDEV.P($B$262:$F$262)</f>
        <v/>
      </c>
    </row>
    <row r="263">
      <c r="A263" s="7" t="inlineStr">
        <is>
          <t>FP</t>
        </is>
      </c>
      <c r="B263" s="7">
        <f>SUMPRODUCT(($B$254:$F$258=1)*($AQ$254:$AU$258=0))</f>
        <v/>
      </c>
      <c r="C263" s="7">
        <f>SUMPRODUCT(($I$254:$M$258=1)*($AQ$254:$AU$258=0))</f>
        <v/>
      </c>
      <c r="D263" s="7">
        <f>SUMPRODUCT(($P$254:$T$258=1)*($AQ$254:$AU$258=0))</f>
        <v/>
      </c>
      <c r="E263" s="7">
        <f>SUMPRODUCT(($W$254:$AA$258=1)*($AQ$254:$AU$258=0))</f>
        <v/>
      </c>
      <c r="F263" s="7">
        <f>SUMPRODUCT(($AD$254:$AH$258=1)*($AQ$254:$AU$258=0))</f>
        <v/>
      </c>
      <c r="G263" s="7">
        <f>SUMPRODUCT(($AK$254:$AO$258=1)*($AQ$254:$AU$258=0))</f>
        <v/>
      </c>
      <c r="H263" s="12">
        <f>AVERAGE($B$263:$F$263)</f>
        <v/>
      </c>
      <c r="I263" s="12">
        <f>STDEV.P($B$263:$F$263)</f>
        <v/>
      </c>
    </row>
    <row r="264">
      <c r="A264" s="7" t="inlineStr">
        <is>
          <t>FN</t>
        </is>
      </c>
      <c r="B264" s="7">
        <f>SUMPRODUCT(($B$254:$F$258=0)*($AQ$254:$AU$258=1))</f>
        <v/>
      </c>
      <c r="C264" s="7">
        <f>SUMPRODUCT(($I$254:$M$258=0)*($AQ$254:$AU$258=1))</f>
        <v/>
      </c>
      <c r="D264" s="7">
        <f>SUMPRODUCT(($P$254:$T$258=0)*($AQ$254:$AU$258=1))</f>
        <v/>
      </c>
      <c r="E264" s="7">
        <f>SUMPRODUCT(($W$254:$AA$258=0)*($AQ$254:$AU$258=1))</f>
        <v/>
      </c>
      <c r="F264" s="7">
        <f>SUMPRODUCT(($AD$254:$AH$258=0)*($AQ$254:$AU$258=1))</f>
        <v/>
      </c>
      <c r="G264" s="7">
        <f>SUMPRODUCT(($AK$254:$AO$258=0)*($AQ$254:$AU$258=1))</f>
        <v/>
      </c>
      <c r="H264" s="12">
        <f>AVERAGE($B$264:$F$264)</f>
        <v/>
      </c>
      <c r="I264" s="12">
        <f>STDEV.P($B$264:$F$264)</f>
        <v/>
      </c>
    </row>
    <row r="265">
      <c r="A265" s="4" t="inlineStr">
        <is>
          <t>Precision</t>
        </is>
      </c>
      <c r="B265" s="12">
        <f>IFERROR($B$261/($B$261+$B$263),0)</f>
        <v/>
      </c>
      <c r="C265" s="12">
        <f>IFERROR($C$261/($C$261+$C$263),0)</f>
        <v/>
      </c>
      <c r="D265" s="12">
        <f>IFERROR($D$261/($D$261+$D$263),0)</f>
        <v/>
      </c>
      <c r="E265" s="12">
        <f>IFERROR($E$261/($E$261+$E$263),0)</f>
        <v/>
      </c>
      <c r="F265" s="12">
        <f>IFERROR($F$261/($F$261+$F$263),0)</f>
        <v/>
      </c>
      <c r="G265" s="12">
        <f>IFERROR($G$261/($G$261+$G$263),0)</f>
        <v/>
      </c>
      <c r="H265" s="18">
        <f>AVERAGE($B$265:$F$265)</f>
        <v/>
      </c>
      <c r="I265" s="18">
        <f>STDEV.P($B$265:$F$265)</f>
        <v/>
      </c>
    </row>
    <row r="266">
      <c r="A266" s="4" t="inlineStr">
        <is>
          <t>Recall</t>
        </is>
      </c>
      <c r="B266" s="12">
        <f>IFERROR($B$261/($B$261+$B$264),0)</f>
        <v/>
      </c>
      <c r="C266" s="12">
        <f>IFERROR($C$261/($C$261+$C$264),0)</f>
        <v/>
      </c>
      <c r="D266" s="12">
        <f>IFERROR($D$261/($D$261+$D$264),0)</f>
        <v/>
      </c>
      <c r="E266" s="12">
        <f>IFERROR($E$261/($E$261+$E$264),0)</f>
        <v/>
      </c>
      <c r="F266" s="12">
        <f>IFERROR($F$261/($F$261+$F$264),0)</f>
        <v/>
      </c>
      <c r="G266" s="12">
        <f>IFERROR($G$261/($G$261+$G$264),0)</f>
        <v/>
      </c>
      <c r="H266" s="18">
        <f>AVERAGE($B$266:$F$266)</f>
        <v/>
      </c>
      <c r="I266" s="18">
        <f>STDEV.P($B$266:$F$266)</f>
        <v/>
      </c>
    </row>
    <row r="267">
      <c r="A267" s="4" t="inlineStr">
        <is>
          <t>F1</t>
        </is>
      </c>
      <c r="B267" s="12">
        <f>IFERROR(2*$B$265*$B$266/($B$265+$B$266),0)</f>
        <v/>
      </c>
      <c r="C267" s="12">
        <f>IFERROR(2*$C$265*$C$266/($C$265+$C$266),0)</f>
        <v/>
      </c>
      <c r="D267" s="12">
        <f>IFERROR(2*$D$265*$D$266/($D$265+$D$266),0)</f>
        <v/>
      </c>
      <c r="E267" s="12">
        <f>IFERROR(2*$E$265*$E$266/($E$265+$E$266),0)</f>
        <v/>
      </c>
      <c r="F267" s="12">
        <f>IFERROR(2*$F$265*$F$266/($F$265+$F$266),0)</f>
        <v/>
      </c>
      <c r="G267" s="12">
        <f>IFERROR(2*$G$265*$G$266/($G$265+$G$266),0)</f>
        <v/>
      </c>
      <c r="H267" s="18">
        <f>AVERAGE($B$267:$F$267)</f>
        <v/>
      </c>
      <c r="I267" s="18">
        <f>STDEV.P($B$267:$F$267)</f>
        <v/>
      </c>
    </row>
    <row r="268">
      <c r="A268" s="4" t="inlineStr">
        <is>
          <t>Accuracy</t>
        </is>
      </c>
      <c r="B268" s="12">
        <f>IFERROR(($B$261+$B$262)/($B$261+$B$262+$B$263+$B$264),0)</f>
        <v/>
      </c>
      <c r="C268" s="12">
        <f>IFERROR(($C$261+$C$262)/($C$261+$C$262+$C$263+$C$264),0)</f>
        <v/>
      </c>
      <c r="D268" s="12">
        <f>IFERROR(($D$261+$D$262)/($D$261+$D$262+$D$263+$D$264),0)</f>
        <v/>
      </c>
      <c r="E268" s="12">
        <f>IFERROR(($E$261+$E$262)/($E$261+$E$262+$E$263+$E$264),0)</f>
        <v/>
      </c>
      <c r="F268" s="12">
        <f>IFERROR(($F$261+$F$262)/($F$261+$F$262+$F$263+$F$264),0)</f>
        <v/>
      </c>
      <c r="G268" s="12">
        <f>IFERROR(($G$261+$G$262)/($G$261+$G$262+$G$263+$G$264),0)</f>
        <v/>
      </c>
      <c r="H268" s="18">
        <f>AVERAGE($B$268:$F$268)</f>
        <v/>
      </c>
      <c r="I268" s="18">
        <f>STDEV.P($B$268:$F$268)</f>
        <v/>
      </c>
    </row>
    <row r="269">
      <c r="A269" s="4" t="inlineStr">
        <is>
          <t>Edit distance</t>
        </is>
      </c>
      <c r="B269" s="12">
        <f>SUMPRODUCT(ABS($AQ$254:$AU$258-$B$254:$F$258))</f>
        <v/>
      </c>
      <c r="C269" s="12">
        <f>SUMPRODUCT(ABS($AQ$254:$AU$258-$I$254:$M$258))</f>
        <v/>
      </c>
      <c r="D269" s="12">
        <f>SUMPRODUCT(ABS($AQ$254:$AU$258-$P$254:$T$258))</f>
        <v/>
      </c>
      <c r="E269" s="12">
        <f>SUMPRODUCT(ABS($AQ$254:$AU$258-$W$254:$AA$258))</f>
        <v/>
      </c>
      <c r="F269" s="12">
        <f>SUMPRODUCT(ABS($AQ$254:$AU$258-$AD$254:$AH$258))</f>
        <v/>
      </c>
      <c r="G269" s="12">
        <f>SUMPRODUCT(ABS($AQ$254:$AU$258-$AK$254:$AO$258))</f>
        <v/>
      </c>
      <c r="H269" s="18">
        <f>AVERAGE($B$269:$F$269)</f>
        <v/>
      </c>
      <c r="I269" s="18">
        <f>STDEV.P($B$269:$F$269)</f>
        <v/>
      </c>
    </row>
    <row r="270">
      <c r="A270" s="4" t="inlineStr">
        <is>
          <t>Spectral distance</t>
        </is>
      </c>
      <c r="B270" s="12">
        <f>SQRT(SUMPRODUCT(($AX$254:$AX$258-$B$279:$B$283)^2))</f>
        <v/>
      </c>
      <c r="C270" s="12">
        <f>SQRT(SUMPRODUCT(($AX$254:$AX$258-$C$279:$C$283)^2))</f>
        <v/>
      </c>
      <c r="D270" s="12">
        <f>SQRT(SUMPRODUCT(($AX$254:$AX$258-$D$279:$D$283)^2))</f>
        <v/>
      </c>
      <c r="E270" s="12">
        <f>SQRT(SUMPRODUCT(($AX$254:$AX$258-$E$279:$E$283)^2))</f>
        <v/>
      </c>
      <c r="F270" s="12">
        <f>SQRT(SUMPRODUCT(($AX$254:$AX$258-$F$279:$F$283)^2))</f>
        <v/>
      </c>
      <c r="G270" s="12">
        <f>SQRT(SUMPRODUCT(($AX$254:$AX$258-$G$279:$G$283)^2))</f>
        <v/>
      </c>
      <c r="H270" s="18">
        <f>AVERAGE($B$270:$F$270)</f>
        <v/>
      </c>
      <c r="I270" s="18">
        <f>STDEV.P($B$270:$F$270)</f>
        <v/>
      </c>
    </row>
    <row r="271">
      <c r="A271" s="4" t="inlineStr">
        <is>
          <t>Unsure cells</t>
        </is>
      </c>
      <c r="B271" s="7">
        <f>COUNTIF($B$254:$F$258,2)</f>
        <v/>
      </c>
      <c r="C271" s="7">
        <f>COUNTIF($I$254:$M$258,2)</f>
        <v/>
      </c>
      <c r="D271" s="7">
        <f>COUNTIF($P$254:$T$258,2)</f>
        <v/>
      </c>
      <c r="E271" s="7">
        <f>COUNTIF($W$254:$AA$258,2)</f>
        <v/>
      </c>
      <c r="F271" s="7">
        <f>COUNTIF($AD$254:$AH$258,2)</f>
        <v/>
      </c>
      <c r="G271" s="7">
        <f>COUNTIF($AK$254:$AO$258,2)</f>
        <v/>
      </c>
      <c r="H271" s="12">
        <f>AVERAGE($B$271:$F$271)</f>
        <v/>
      </c>
      <c r="I271" s="12">
        <f>STDEV.P($B$271:$F$271)</f>
        <v/>
      </c>
    </row>
    <row r="272">
      <c r="A272" s="3" t="inlineStr">
        <is>
          <t>eigenvalues (real part, numpy order; pasted)</t>
        </is>
      </c>
    </row>
    <row r="273">
      <c r="A273" s="3" t="inlineStr">
        <is>
          <t xml:space="preserve">  λ1</t>
        </is>
      </c>
      <c r="B273" s="19" t="n">
        <v>-0.5141369293352913</v>
      </c>
      <c r="C273" s="19" t="n">
        <v>-0.5141369293352913</v>
      </c>
      <c r="D273" s="19" t="n">
        <v>-0.5141369293352913</v>
      </c>
      <c r="E273" s="19" t="n">
        <v>-0.5141369293352913</v>
      </c>
      <c r="F273" s="19" t="n">
        <v>-0.5141369293352913</v>
      </c>
      <c r="G273" s="19" t="n">
        <v>-0.5141369293352913</v>
      </c>
    </row>
    <row r="274">
      <c r="A274" s="3" t="inlineStr">
        <is>
          <t xml:space="preserve">  λ2</t>
        </is>
      </c>
      <c r="B274" s="19" t="n">
        <v>1.428006731683797</v>
      </c>
      <c r="C274" s="19" t="n">
        <v>1.428006731683797</v>
      </c>
      <c r="D274" s="19" t="n">
        <v>1.428006731683797</v>
      </c>
      <c r="E274" s="19" t="n">
        <v>1.428006731683797</v>
      </c>
      <c r="F274" s="19" t="n">
        <v>1.428006731683797</v>
      </c>
      <c r="G274" s="19" t="n">
        <v>1.428006731683797</v>
      </c>
    </row>
    <row r="275">
      <c r="A275" s="3" t="inlineStr">
        <is>
          <t xml:space="preserve">  λ3</t>
        </is>
      </c>
      <c r="B275" s="19" t="n">
        <v>4.086130197651493</v>
      </c>
      <c r="C275" s="19" t="n">
        <v>4.086130197651493</v>
      </c>
      <c r="D275" s="19" t="n">
        <v>4.086130197651493</v>
      </c>
      <c r="E275" s="19" t="n">
        <v>4.086130197651493</v>
      </c>
      <c r="F275" s="19" t="n">
        <v>4.086130197651493</v>
      </c>
      <c r="G275" s="19" t="n">
        <v>4.086130197651493</v>
      </c>
    </row>
    <row r="276">
      <c r="A276" s="3" t="inlineStr">
        <is>
          <t xml:space="preserve">  λ4</t>
        </is>
      </c>
      <c r="B276" s="19" t="n">
        <v>0</v>
      </c>
      <c r="C276" s="19" t="n">
        <v>0</v>
      </c>
      <c r="D276" s="19" t="n">
        <v>0</v>
      </c>
      <c r="E276" s="19" t="n">
        <v>0</v>
      </c>
      <c r="F276" s="19" t="n">
        <v>0</v>
      </c>
      <c r="G276" s="19" t="n">
        <v>0</v>
      </c>
    </row>
    <row r="277">
      <c r="A277" s="3" t="inlineStr">
        <is>
          <t xml:space="preserve">  λ5</t>
        </is>
      </c>
      <c r="B277" s="19" t="n">
        <v>0</v>
      </c>
      <c r="C277" s="19" t="n">
        <v>0</v>
      </c>
      <c r="D277" s="19" t="n">
        <v>0</v>
      </c>
      <c r="E277" s="19" t="n">
        <v>0</v>
      </c>
      <c r="F277" s="19" t="n">
        <v>0</v>
      </c>
      <c r="G277" s="19" t="n">
        <v>0</v>
      </c>
    </row>
    <row r="278">
      <c r="A278" s="3" t="inlineStr">
        <is>
          <t>eigenvalues sorted desc (LARGE)</t>
        </is>
      </c>
    </row>
    <row r="279">
      <c r="A279" s="3" t="inlineStr">
        <is>
          <t xml:space="preserve">  λ(1)</t>
        </is>
      </c>
      <c r="B279" s="19">
        <f>LARGE($B$273:$B$277,1)</f>
        <v/>
      </c>
      <c r="C279" s="19">
        <f>LARGE($C$273:$C$277,1)</f>
        <v/>
      </c>
      <c r="D279" s="19">
        <f>LARGE($D$273:$D$277,1)</f>
        <v/>
      </c>
      <c r="E279" s="19">
        <f>LARGE($E$273:$E$277,1)</f>
        <v/>
      </c>
      <c r="F279" s="19">
        <f>LARGE($F$273:$F$277,1)</f>
        <v/>
      </c>
      <c r="G279" s="19">
        <f>LARGE($G$273:$G$277,1)</f>
        <v/>
      </c>
    </row>
    <row r="280">
      <c r="A280" s="3" t="inlineStr">
        <is>
          <t xml:space="preserve">  λ(2)</t>
        </is>
      </c>
      <c r="B280" s="19">
        <f>LARGE($B$273:$B$277,2)</f>
        <v/>
      </c>
      <c r="C280" s="19">
        <f>LARGE($C$273:$C$277,2)</f>
        <v/>
      </c>
      <c r="D280" s="19">
        <f>LARGE($D$273:$D$277,2)</f>
        <v/>
      </c>
      <c r="E280" s="19">
        <f>LARGE($E$273:$E$277,2)</f>
        <v/>
      </c>
      <c r="F280" s="19">
        <f>LARGE($F$273:$F$277,2)</f>
        <v/>
      </c>
      <c r="G280" s="19">
        <f>LARGE($G$273:$G$277,2)</f>
        <v/>
      </c>
    </row>
    <row r="281">
      <c r="A281" s="3" t="inlineStr">
        <is>
          <t xml:space="preserve">  λ(3)</t>
        </is>
      </c>
      <c r="B281" s="19">
        <f>LARGE($B$273:$B$277,3)</f>
        <v/>
      </c>
      <c r="C281" s="19">
        <f>LARGE($C$273:$C$277,3)</f>
        <v/>
      </c>
      <c r="D281" s="19">
        <f>LARGE($D$273:$D$277,3)</f>
        <v/>
      </c>
      <c r="E281" s="19">
        <f>LARGE($E$273:$E$277,3)</f>
        <v/>
      </c>
      <c r="F281" s="19">
        <f>LARGE($F$273:$F$277,3)</f>
        <v/>
      </c>
      <c r="G281" s="19">
        <f>LARGE($G$273:$G$277,3)</f>
        <v/>
      </c>
    </row>
    <row r="282">
      <c r="A282" s="3" t="inlineStr">
        <is>
          <t xml:space="preserve">  λ(4)</t>
        </is>
      </c>
      <c r="B282" s="19">
        <f>LARGE($B$273:$B$277,4)</f>
        <v/>
      </c>
      <c r="C282" s="19">
        <f>LARGE($C$273:$C$277,4)</f>
        <v/>
      </c>
      <c r="D282" s="19">
        <f>LARGE($D$273:$D$277,4)</f>
        <v/>
      </c>
      <c r="E282" s="19">
        <f>LARGE($E$273:$E$277,4)</f>
        <v/>
      </c>
      <c r="F282" s="19">
        <f>LARGE($F$273:$F$277,4)</f>
        <v/>
      </c>
      <c r="G282" s="19">
        <f>LARGE($G$273:$G$277,4)</f>
        <v/>
      </c>
    </row>
    <row r="283">
      <c r="A283" s="3" t="inlineStr">
        <is>
          <t xml:space="preserve">  λ(5)</t>
        </is>
      </c>
      <c r="B283" s="19">
        <f>LARGE($B$273:$B$277,5)</f>
        <v/>
      </c>
      <c r="C283" s="19">
        <f>LARGE($C$273:$C$277,5)</f>
        <v/>
      </c>
      <c r="D283" s="19">
        <f>LARGE($D$273:$D$277,5)</f>
        <v/>
      </c>
      <c r="E283" s="19">
        <f>LARGE($E$273:$E$277,5)</f>
        <v/>
      </c>
      <c r="F283" s="19">
        <f>LARGE($F$273:$F$277,5)</f>
        <v/>
      </c>
      <c r="G283" s="19">
        <f>LARGE($G$273:$G$277,5)</f>
        <v/>
      </c>
    </row>
    <row r="284">
      <c r="A284" s="3" t="inlineStr">
        <is>
          <t>check: Σeig − trace (→0)</t>
        </is>
      </c>
      <c r="B284" s="3">
        <f>ROUND(SUM($B$273:$B$277)-($B$254+$C$255+$D$256+$E$257+$F$258),6)</f>
        <v/>
      </c>
      <c r="C284" s="3">
        <f>ROUND(SUM($C$273:$C$277)-($I$254+$J$255+$K$256+$L$257+$M$258),6)</f>
        <v/>
      </c>
      <c r="D284" s="3">
        <f>ROUND(SUM($D$273:$D$277)-($P$254+$Q$255+$R$256+$S$257+$T$258),6)</f>
        <v/>
      </c>
      <c r="E284" s="3">
        <f>ROUND(SUM($E$273:$E$277)-($W$254+$X$255+$Y$256+$Z$257+$AA$258),6)</f>
        <v/>
      </c>
      <c r="F284" s="3">
        <f>ROUND(SUM($F$273:$F$277)-($AD$254+$AE$255+$AF$256+$AG$257+$AH$258),6)</f>
        <v/>
      </c>
      <c r="G284" s="3">
        <f>ROUND(SUM($G$273:$G$277)-($AK$254+$AL$255+$AM$256+$AN$257+$AO$258),6)</f>
        <v/>
      </c>
    </row>
    <row r="285">
      <c r="A285" s="3" t="inlineStr">
        <is>
          <t>check: Πeig − det (→0)</t>
        </is>
      </c>
      <c r="B285" s="3">
        <f>ROUND(MDETERM($B$254:$F$258)-PRODUCT($B$273:$B$277),6)</f>
        <v/>
      </c>
      <c r="C285" s="3">
        <f>ROUND(MDETERM($I$254:$M$258)-PRODUCT($C$273:$C$277),6)</f>
        <v/>
      </c>
      <c r="D285" s="3">
        <f>ROUND(MDETERM($P$254:$T$258)-PRODUCT($D$273:$D$277),6)</f>
        <v/>
      </c>
      <c r="E285" s="3">
        <f>ROUND(MDETERM($W$254:$AA$258)-PRODUCT($E$273:$E$277),6)</f>
        <v/>
      </c>
      <c r="F285" s="3">
        <f>ROUND(MDETERM($AD$254:$AH$258)-PRODUCT($F$273:$F$277),6)</f>
        <v/>
      </c>
      <c r="G285" s="3">
        <f>ROUND(MDETERM($AK$254:$AO$258)-PRODUCT($G$273:$G$277),6)</f>
        <v/>
      </c>
    </row>
    <row r="286">
      <c r="A286" s="3" t="inlineStr">
        <is>
          <t>complex eigenvalues?</t>
        </is>
      </c>
      <c r="B286" s="3" t="inlineStr"/>
      <c r="C286" s="3" t="inlineStr"/>
      <c r="D286" s="3" t="inlineStr"/>
      <c r="E286" s="3" t="inlineStr"/>
      <c r="F286" s="3" t="inlineStr"/>
      <c r="G286" s="3" t="inlineStr"/>
    </row>
    <row r="287">
      <c r="A287" s="3" t="inlineStr">
        <is>
          <t>check: det(M − λᵢI) per sorted λ (→0)</t>
        </is>
      </c>
    </row>
    <row r="288">
      <c r="A288" s="3" t="inlineStr">
        <is>
          <t xml:space="preserve">  det(M − λ(1)I)</t>
        </is>
      </c>
      <c r="B288" s="3">
        <f t="array" ref="B288">ROUND(MDETERM($B$254:$F$258-$B$279*MUNIT(5)),6)</f>
        <v/>
      </c>
      <c r="C288" s="3">
        <f t="array" ref="C288">ROUND(MDETERM($I$254:$M$258-$C$279*MUNIT(5)),6)</f>
        <v/>
      </c>
      <c r="D288" s="3">
        <f t="array" ref="D288">ROUND(MDETERM($P$254:$T$258-$D$279*MUNIT(5)),6)</f>
        <v/>
      </c>
      <c r="E288" s="3">
        <f t="array" ref="E288">ROUND(MDETERM($W$254:$AA$258-$E$279*MUNIT(5)),6)</f>
        <v/>
      </c>
      <c r="F288" s="3">
        <f t="array" ref="F288">ROUND(MDETERM($AD$254:$AH$258-$F$279*MUNIT(5)),6)</f>
        <v/>
      </c>
      <c r="G288" s="3">
        <f t="array" ref="G288">ROUND(MDETERM($AK$254:$AO$258-$G$279*MUNIT(5)),6)</f>
        <v/>
      </c>
    </row>
    <row r="289">
      <c r="A289" s="3" t="inlineStr">
        <is>
          <t xml:space="preserve">  det(M − λ(2)I)</t>
        </is>
      </c>
      <c r="B289" s="3">
        <f t="array" ref="B289">ROUND(MDETERM($B$254:$F$258-$B$280*MUNIT(5)),6)</f>
        <v/>
      </c>
      <c r="C289" s="3">
        <f t="array" ref="C289">ROUND(MDETERM($I$254:$M$258-$C$280*MUNIT(5)),6)</f>
        <v/>
      </c>
      <c r="D289" s="3">
        <f t="array" ref="D289">ROUND(MDETERM($P$254:$T$258-$D$280*MUNIT(5)),6)</f>
        <v/>
      </c>
      <c r="E289" s="3">
        <f t="array" ref="E289">ROUND(MDETERM($W$254:$AA$258-$E$280*MUNIT(5)),6)</f>
        <v/>
      </c>
      <c r="F289" s="3">
        <f t="array" ref="F289">ROUND(MDETERM($AD$254:$AH$258-$F$280*MUNIT(5)),6)</f>
        <v/>
      </c>
      <c r="G289" s="3">
        <f t="array" ref="G289">ROUND(MDETERM($AK$254:$AO$258-$G$280*MUNIT(5)),6)</f>
        <v/>
      </c>
    </row>
    <row r="290">
      <c r="A290" s="3" t="inlineStr">
        <is>
          <t xml:space="preserve">  det(M − λ(3)I)</t>
        </is>
      </c>
      <c r="B290" s="3">
        <f t="array" ref="B290">ROUND(MDETERM($B$254:$F$258-$B$281*MUNIT(5)),6)</f>
        <v/>
      </c>
      <c r="C290" s="3">
        <f t="array" ref="C290">ROUND(MDETERM($I$254:$M$258-$C$281*MUNIT(5)),6)</f>
        <v/>
      </c>
      <c r="D290" s="3">
        <f t="array" ref="D290">ROUND(MDETERM($P$254:$T$258-$D$281*MUNIT(5)),6)</f>
        <v/>
      </c>
      <c r="E290" s="3">
        <f t="array" ref="E290">ROUND(MDETERM($W$254:$AA$258-$E$281*MUNIT(5)),6)</f>
        <v/>
      </c>
      <c r="F290" s="3">
        <f t="array" ref="F290">ROUND(MDETERM($AD$254:$AH$258-$F$281*MUNIT(5)),6)</f>
        <v/>
      </c>
      <c r="G290" s="3">
        <f t="array" ref="G290">ROUND(MDETERM($AK$254:$AO$258-$G$281*MUNIT(5)),6)</f>
        <v/>
      </c>
    </row>
    <row r="291">
      <c r="A291" s="3" t="inlineStr">
        <is>
          <t xml:space="preserve">  det(M − λ(4)I)</t>
        </is>
      </c>
      <c r="B291" s="3">
        <f t="array" ref="B291">ROUND(MDETERM($B$254:$F$258-$B$282*MUNIT(5)),6)</f>
        <v/>
      </c>
      <c r="C291" s="3">
        <f t="array" ref="C291">ROUND(MDETERM($I$254:$M$258-$C$282*MUNIT(5)),6)</f>
        <v/>
      </c>
      <c r="D291" s="3">
        <f t="array" ref="D291">ROUND(MDETERM($P$254:$T$258-$D$282*MUNIT(5)),6)</f>
        <v/>
      </c>
      <c r="E291" s="3">
        <f t="array" ref="E291">ROUND(MDETERM($W$254:$AA$258-$E$282*MUNIT(5)),6)</f>
        <v/>
      </c>
      <c r="F291" s="3">
        <f t="array" ref="F291">ROUND(MDETERM($AD$254:$AH$258-$F$282*MUNIT(5)),6)</f>
        <v/>
      </c>
      <c r="G291" s="3">
        <f t="array" ref="G291">ROUND(MDETERM($AK$254:$AO$258-$G$282*MUNIT(5)),6)</f>
        <v/>
      </c>
    </row>
    <row r="292">
      <c r="A292" s="3" t="inlineStr">
        <is>
          <t xml:space="preserve">  det(M − λ(5)I)</t>
        </is>
      </c>
      <c r="B292" s="3">
        <f t="array" ref="B292">ROUND(MDETERM($B$254:$F$258-$B$283*MUNIT(5)),6)</f>
        <v/>
      </c>
      <c r="C292" s="3">
        <f t="array" ref="C292">ROUND(MDETERM($I$254:$M$258-$C$283*MUNIT(5)),6)</f>
        <v/>
      </c>
      <c r="D292" s="3">
        <f t="array" ref="D292">ROUND(MDETERM($P$254:$T$258-$D$283*MUNIT(5)),6)</f>
        <v/>
      </c>
      <c r="E292" s="3">
        <f t="array" ref="E292">ROUND(MDETERM($W$254:$AA$258-$E$283*MUNIT(5)),6)</f>
        <v/>
      </c>
      <c r="F292" s="3">
        <f t="array" ref="F292">ROUND(MDETERM($AD$254:$AH$258-$F$283*MUNIT(5)),6)</f>
        <v/>
      </c>
      <c r="G292" s="3">
        <f t="array" ref="G292">ROUND(MDETERM($AK$254:$AO$258-$G$283*MUNIT(5)),6)</f>
        <v/>
      </c>
    </row>
    <row r="296" ht="16" customHeight="1">
      <c r="A296" s="14" t="inlineStr">
        <is>
          <t>LLM | deepseek-r1:14b</t>
        </is>
      </c>
      <c r="B296" s="9" t="inlineStr">
        <is>
          <t>run 1 (raw, pasted)</t>
        </is>
      </c>
      <c r="I296" s="9" t="inlineStr">
        <is>
          <t>run 2 (raw, pasted)</t>
        </is>
      </c>
      <c r="P296" s="9" t="inlineStr">
        <is>
          <t>run 3 (raw, pasted)</t>
        </is>
      </c>
      <c r="W296" s="9" t="inlineStr">
        <is>
          <t>run 4 (raw, pasted)</t>
        </is>
      </c>
      <c r="AD296" s="9" t="inlineStr">
        <is>
          <t>run 5 (raw, pasted)</t>
        </is>
      </c>
      <c r="AK296" s="9" t="inlineStr">
        <is>
          <t>archived component mapping</t>
        </is>
      </c>
    </row>
    <row r="297" ht="60" customHeight="1">
      <c r="B297" s="15" t="inlineStr">
        <is>
          <t>Structure</t>
        </is>
      </c>
      <c r="C297" s="15" t="inlineStr">
        <is>
          <t>Power System</t>
        </is>
      </c>
      <c r="D297" s="15" t="inlineStr">
        <is>
          <t>Communication System</t>
        </is>
      </c>
      <c r="E297" s="15" t="inlineStr">
        <is>
          <t>Onboard Computer</t>
        </is>
      </c>
      <c r="F297" s="15" t="inlineStr">
        <is>
          <t>Attitude Control System</t>
        </is>
      </c>
      <c r="G297" s="15" t="inlineStr">
        <is>
          <t>Payload</t>
        </is>
      </c>
      <c r="I297" s="15" t="inlineStr">
        <is>
          <t>Structure</t>
        </is>
      </c>
      <c r="J297" s="15" t="inlineStr">
        <is>
          <t>Power System</t>
        </is>
      </c>
      <c r="K297" s="15" t="inlineStr">
        <is>
          <t>Communication System</t>
        </is>
      </c>
      <c r="L297" s="15" t="inlineStr">
        <is>
          <t>Onboard Computer</t>
        </is>
      </c>
      <c r="M297" s="15" t="inlineStr">
        <is>
          <t>Attitude Control System</t>
        </is>
      </c>
      <c r="N297" s="15" t="inlineStr">
        <is>
          <t>Payload</t>
        </is>
      </c>
      <c r="P297" s="15" t="inlineStr">
        <is>
          <t>Structure</t>
        </is>
      </c>
      <c r="Q297" s="15" t="inlineStr">
        <is>
          <t>Power System</t>
        </is>
      </c>
      <c r="R297" s="15" t="inlineStr">
        <is>
          <t>Communication System</t>
        </is>
      </c>
      <c r="S297" s="15" t="inlineStr">
        <is>
          <t>Onboard Computer</t>
        </is>
      </c>
      <c r="T297" s="15" t="inlineStr">
        <is>
          <t>Attitude Control System</t>
        </is>
      </c>
      <c r="U297" s="15" t="inlineStr">
        <is>
          <t>Payload</t>
        </is>
      </c>
      <c r="W297" s="15" t="inlineStr">
        <is>
          <t>Structure</t>
        </is>
      </c>
      <c r="X297" s="15" t="inlineStr">
        <is>
          <t>Power System</t>
        </is>
      </c>
      <c r="Y297" s="15" t="inlineStr">
        <is>
          <t>Communication System</t>
        </is>
      </c>
      <c r="Z297" s="15" t="inlineStr">
        <is>
          <t>Onboard Computer</t>
        </is>
      </c>
      <c r="AA297" s="15" t="inlineStr">
        <is>
          <t>Attitude Control System</t>
        </is>
      </c>
      <c r="AB297" s="15" t="inlineStr">
        <is>
          <t>Payload</t>
        </is>
      </c>
      <c r="AD297" s="15" t="inlineStr">
        <is>
          <t>Structure</t>
        </is>
      </c>
      <c r="AE297" s="15" t="inlineStr">
        <is>
          <t>Power System</t>
        </is>
      </c>
      <c r="AF297" s="15" t="inlineStr">
        <is>
          <t>Communication System</t>
        </is>
      </c>
      <c r="AG297" s="15" t="inlineStr">
        <is>
          <t>Onboard Computer</t>
        </is>
      </c>
      <c r="AH297" s="15" t="inlineStr">
        <is>
          <t>Attitude Control System</t>
        </is>
      </c>
      <c r="AI297" s="15" t="inlineStr">
        <is>
          <t>Payload</t>
        </is>
      </c>
      <c r="AK297" s="3" t="inlineStr">
        <is>
          <t>Ground truth component</t>
        </is>
      </c>
      <c r="AL297" s="3" t="inlineStr">
        <is>
          <t>Matched predicted component</t>
        </is>
      </c>
    </row>
    <row r="298">
      <c r="A298" s="3" t="inlineStr">
        <is>
          <t>Structure</t>
        </is>
      </c>
      <c r="B298" s="8" t="n">
        <v>1</v>
      </c>
      <c r="C298" s="8" t="n">
        <v>0</v>
      </c>
      <c r="D298" s="8" t="n">
        <v>0</v>
      </c>
      <c r="E298" s="8" t="n">
        <v>0</v>
      </c>
      <c r="F298" s="8" t="n">
        <v>0</v>
      </c>
      <c r="G298" s="8" t="n">
        <v>0</v>
      </c>
      <c r="I298" s="8" t="n">
        <v>1</v>
      </c>
      <c r="J298" s="8" t="n">
        <v>1</v>
      </c>
      <c r="K298" s="8" t="n">
        <v>1</v>
      </c>
      <c r="L298" s="8" t="n">
        <v>1</v>
      </c>
      <c r="M298" s="8" t="n">
        <v>1</v>
      </c>
      <c r="N298" s="8" t="n">
        <v>1</v>
      </c>
      <c r="P298" s="8" t="n">
        <v>1</v>
      </c>
      <c r="Q298" s="8" t="n">
        <v>1</v>
      </c>
      <c r="R298" s="8" t="n">
        <v>1</v>
      </c>
      <c r="S298" s="8" t="n">
        <v>1</v>
      </c>
      <c r="T298" s="8" t="n">
        <v>1</v>
      </c>
      <c r="U298" s="8" t="n">
        <v>1</v>
      </c>
      <c r="W298" s="8" t="n">
        <v>1</v>
      </c>
      <c r="X298" s="8" t="n">
        <v>1</v>
      </c>
      <c r="Y298" s="8" t="n">
        <v>1</v>
      </c>
      <c r="Z298" s="8" t="n">
        <v>1</v>
      </c>
      <c r="AA298" s="8" t="n">
        <v>1</v>
      </c>
      <c r="AB298" s="8" t="n">
        <v>1</v>
      </c>
      <c r="AD298" s="8" t="n">
        <v>1</v>
      </c>
      <c r="AE298" s="8" t="n">
        <v>1</v>
      </c>
      <c r="AF298" s="8" t="n">
        <v>1</v>
      </c>
      <c r="AG298" s="8" t="n">
        <v>1</v>
      </c>
      <c r="AH298" s="8" t="n">
        <v>1</v>
      </c>
      <c r="AI298" s="8" t="n">
        <v>1</v>
      </c>
      <c r="AK298" s="3" t="inlineStr">
        <is>
          <t>Power Subsystem</t>
        </is>
      </c>
      <c r="AL298" s="3" t="inlineStr">
        <is>
          <t>Power System</t>
        </is>
      </c>
    </row>
    <row r="299">
      <c r="A299" s="3" t="inlineStr">
        <is>
          <t>Power System</t>
        </is>
      </c>
      <c r="B299" s="8" t="n">
        <v>0</v>
      </c>
      <c r="C299" s="8" t="n">
        <v>1</v>
      </c>
      <c r="D299" s="8" t="n">
        <v>1</v>
      </c>
      <c r="E299" s="8" t="n">
        <v>1</v>
      </c>
      <c r="F299" s="8" t="n">
        <v>1</v>
      </c>
      <c r="G299" s="8" t="n">
        <v>1</v>
      </c>
      <c r="I299" s="8" t="n">
        <v>1</v>
      </c>
      <c r="J299" s="8" t="n">
        <v>1</v>
      </c>
      <c r="K299" s="8" t="n">
        <v>1</v>
      </c>
      <c r="L299" s="8" t="n">
        <v>1</v>
      </c>
      <c r="M299" s="8" t="n">
        <v>1</v>
      </c>
      <c r="N299" s="8" t="n">
        <v>1</v>
      </c>
      <c r="P299" s="8" t="n">
        <v>1</v>
      </c>
      <c r="Q299" s="8" t="n">
        <v>1</v>
      </c>
      <c r="R299" s="8" t="n">
        <v>1</v>
      </c>
      <c r="S299" s="8" t="n">
        <v>1</v>
      </c>
      <c r="T299" s="8" t="n">
        <v>1</v>
      </c>
      <c r="U299" s="8" t="n">
        <v>1</v>
      </c>
      <c r="W299" s="8" t="n">
        <v>1</v>
      </c>
      <c r="X299" s="8" t="n">
        <v>1</v>
      </c>
      <c r="Y299" s="8" t="n">
        <v>1</v>
      </c>
      <c r="Z299" s="8" t="n">
        <v>1</v>
      </c>
      <c r="AA299" s="8" t="n">
        <v>1</v>
      </c>
      <c r="AB299" s="8" t="n">
        <v>1</v>
      </c>
      <c r="AD299" s="8" t="n">
        <v>1</v>
      </c>
      <c r="AE299" s="8" t="n">
        <v>1</v>
      </c>
      <c r="AF299" s="8" t="n">
        <v>1</v>
      </c>
      <c r="AG299" s="8" t="n">
        <v>1</v>
      </c>
      <c r="AH299" s="8" t="n">
        <v>1</v>
      </c>
      <c r="AI299" s="8" t="n">
        <v>1</v>
      </c>
      <c r="AK299" s="3" t="inlineStr">
        <is>
          <t>Guidance, Navigation, and Control (GNC) Subsystem</t>
        </is>
      </c>
      <c r="AL299" s="3" t="inlineStr">
        <is>
          <t>Attitude Control System</t>
        </is>
      </c>
    </row>
    <row r="300">
      <c r="A300" s="3" t="inlineStr">
        <is>
          <t>Communication System</t>
        </is>
      </c>
      <c r="B300" s="8" t="n">
        <v>0</v>
      </c>
      <c r="C300" s="8" t="n">
        <v>1</v>
      </c>
      <c r="D300" s="8" t="n">
        <v>1</v>
      </c>
      <c r="E300" s="8" t="n">
        <v>1</v>
      </c>
      <c r="F300" s="8" t="n">
        <v>0</v>
      </c>
      <c r="G300" s="8" t="n">
        <v>0</v>
      </c>
      <c r="I300" s="8" t="n">
        <v>1</v>
      </c>
      <c r="J300" s="8" t="n">
        <v>1</v>
      </c>
      <c r="K300" s="8" t="n">
        <v>1</v>
      </c>
      <c r="L300" s="8" t="n">
        <v>1</v>
      </c>
      <c r="M300" s="8" t="n">
        <v>0</v>
      </c>
      <c r="N300" s="8" t="n">
        <v>0</v>
      </c>
      <c r="P300" s="8" t="n">
        <v>1</v>
      </c>
      <c r="Q300" s="8" t="n">
        <v>1</v>
      </c>
      <c r="R300" s="8" t="n">
        <v>1</v>
      </c>
      <c r="S300" s="8" t="n">
        <v>1</v>
      </c>
      <c r="T300" s="8" t="n">
        <v>0</v>
      </c>
      <c r="U300" s="8" t="n">
        <v>0</v>
      </c>
      <c r="W300" s="8" t="n">
        <v>1</v>
      </c>
      <c r="X300" s="8" t="n">
        <v>1</v>
      </c>
      <c r="Y300" s="8" t="n">
        <v>1</v>
      </c>
      <c r="Z300" s="8" t="n">
        <v>1</v>
      </c>
      <c r="AA300" s="8" t="n">
        <v>0</v>
      </c>
      <c r="AB300" s="8" t="n">
        <v>0</v>
      </c>
      <c r="AD300" s="8" t="n">
        <v>1</v>
      </c>
      <c r="AE300" s="8" t="n">
        <v>1</v>
      </c>
      <c r="AF300" s="8" t="n">
        <v>1</v>
      </c>
      <c r="AG300" s="8" t="n">
        <v>1</v>
      </c>
      <c r="AH300" s="8" t="n">
        <v>0</v>
      </c>
      <c r="AI300" s="8" t="n">
        <v>0</v>
      </c>
      <c r="AK300" s="3" t="inlineStr">
        <is>
          <t>Spacecraft</t>
        </is>
      </c>
      <c r="AL300" s="3" t="inlineStr">
        <is>
          <t>Structure</t>
        </is>
      </c>
    </row>
    <row r="301">
      <c r="A301" s="3" t="inlineStr">
        <is>
          <t>Onboard Computer</t>
        </is>
      </c>
      <c r="B301" s="8" t="n">
        <v>0</v>
      </c>
      <c r="C301" s="8" t="n">
        <v>1</v>
      </c>
      <c r="D301" s="8" t="n">
        <v>1</v>
      </c>
      <c r="E301" s="8" t="n">
        <v>1</v>
      </c>
      <c r="F301" s="8" t="n">
        <v>1</v>
      </c>
      <c r="G301" s="8" t="n">
        <v>1</v>
      </c>
      <c r="I301" s="8" t="n">
        <v>1</v>
      </c>
      <c r="J301" s="8" t="n">
        <v>1</v>
      </c>
      <c r="K301" s="8" t="n">
        <v>1</v>
      </c>
      <c r="L301" s="8" t="n">
        <v>1</v>
      </c>
      <c r="M301" s="8" t="n">
        <v>1</v>
      </c>
      <c r="N301" s="8" t="n">
        <v>1</v>
      </c>
      <c r="P301" s="8" t="n">
        <v>1</v>
      </c>
      <c r="Q301" s="8" t="n">
        <v>1</v>
      </c>
      <c r="R301" s="8" t="n">
        <v>1</v>
      </c>
      <c r="S301" s="8" t="n">
        <v>1</v>
      </c>
      <c r="T301" s="8" t="n">
        <v>1</v>
      </c>
      <c r="U301" s="8" t="n">
        <v>1</v>
      </c>
      <c r="W301" s="8" t="n">
        <v>1</v>
      </c>
      <c r="X301" s="8" t="n">
        <v>1</v>
      </c>
      <c r="Y301" s="8" t="n">
        <v>1</v>
      </c>
      <c r="Z301" s="8" t="n">
        <v>1</v>
      </c>
      <c r="AA301" s="8" t="n">
        <v>1</v>
      </c>
      <c r="AB301" s="8" t="n">
        <v>1</v>
      </c>
      <c r="AD301" s="8" t="n">
        <v>1</v>
      </c>
      <c r="AE301" s="8" t="n">
        <v>1</v>
      </c>
      <c r="AF301" s="8" t="n">
        <v>1</v>
      </c>
      <c r="AG301" s="8" t="n">
        <v>1</v>
      </c>
      <c r="AH301" s="8" t="n">
        <v>1</v>
      </c>
      <c r="AI301" s="8" t="n">
        <v>1</v>
      </c>
      <c r="AK301" s="3" t="inlineStr">
        <is>
          <t>GNC Software</t>
        </is>
      </c>
      <c r="AL301" s="3" t="inlineStr">
        <is>
          <t>Onboard Computer</t>
        </is>
      </c>
    </row>
    <row r="302">
      <c r="A302" s="3" t="inlineStr">
        <is>
          <t>Attitude Control System</t>
        </is>
      </c>
      <c r="B302" s="8" t="n">
        <v>0</v>
      </c>
      <c r="C302" s="8" t="n">
        <v>1</v>
      </c>
      <c r="D302" s="8" t="n">
        <v>0</v>
      </c>
      <c r="E302" s="8" t="n">
        <v>1</v>
      </c>
      <c r="F302" s="8" t="n">
        <v>1</v>
      </c>
      <c r="G302" s="8" t="n">
        <v>0</v>
      </c>
      <c r="I302" s="8" t="n">
        <v>1</v>
      </c>
      <c r="J302" s="8" t="n">
        <v>1</v>
      </c>
      <c r="K302" s="8" t="n">
        <v>0</v>
      </c>
      <c r="L302" s="8" t="n">
        <v>1</v>
      </c>
      <c r="M302" s="8" t="n">
        <v>1</v>
      </c>
      <c r="N302" s="8" t="n">
        <v>0</v>
      </c>
      <c r="P302" s="8" t="n">
        <v>1</v>
      </c>
      <c r="Q302" s="8" t="n">
        <v>1</v>
      </c>
      <c r="R302" s="8" t="n">
        <v>0</v>
      </c>
      <c r="S302" s="8" t="n">
        <v>1</v>
      </c>
      <c r="T302" s="8" t="n">
        <v>1</v>
      </c>
      <c r="U302" s="8" t="n">
        <v>0</v>
      </c>
      <c r="W302" s="8" t="n">
        <v>1</v>
      </c>
      <c r="X302" s="8" t="n">
        <v>1</v>
      </c>
      <c r="Y302" s="8" t="n">
        <v>0</v>
      </c>
      <c r="Z302" s="8" t="n">
        <v>1</v>
      </c>
      <c r="AA302" s="8" t="n">
        <v>1</v>
      </c>
      <c r="AB302" s="8" t="n">
        <v>0</v>
      </c>
      <c r="AD302" s="8" t="n">
        <v>1</v>
      </c>
      <c r="AE302" s="8" t="n">
        <v>1</v>
      </c>
      <c r="AF302" s="8" t="n">
        <v>0</v>
      </c>
      <c r="AG302" s="8" t="n">
        <v>1</v>
      </c>
      <c r="AH302" s="8" t="n">
        <v>1</v>
      </c>
      <c r="AI302" s="8" t="n">
        <v>0</v>
      </c>
      <c r="AK302" s="3" t="inlineStr">
        <is>
          <t>Propulsion Subsystem</t>
        </is>
      </c>
      <c r="AL302" s="3" t="inlineStr">
        <is>
          <t>Payload</t>
        </is>
      </c>
    </row>
    <row r="303">
      <c r="A303" s="3" t="inlineStr">
        <is>
          <t>Payload</t>
        </is>
      </c>
      <c r="B303" s="8" t="n">
        <v>0</v>
      </c>
      <c r="C303" s="8" t="n">
        <v>1</v>
      </c>
      <c r="D303" s="8" t="n">
        <v>1</v>
      </c>
      <c r="E303" s="8" t="n">
        <v>1</v>
      </c>
      <c r="F303" s="8" t="n">
        <v>0</v>
      </c>
      <c r="G303" s="8" t="n">
        <v>1</v>
      </c>
      <c r="I303" s="8" t="n">
        <v>1</v>
      </c>
      <c r="J303" s="8" t="n">
        <v>1</v>
      </c>
      <c r="K303" s="8" t="n">
        <v>0</v>
      </c>
      <c r="L303" s="8" t="n">
        <v>1</v>
      </c>
      <c r="M303" s="8" t="n">
        <v>0</v>
      </c>
      <c r="N303" s="8" t="n">
        <v>1</v>
      </c>
      <c r="P303" s="8" t="n">
        <v>1</v>
      </c>
      <c r="Q303" s="8" t="n">
        <v>1</v>
      </c>
      <c r="R303" s="8" t="n">
        <v>0</v>
      </c>
      <c r="S303" s="8" t="n">
        <v>1</v>
      </c>
      <c r="T303" s="8" t="n">
        <v>0</v>
      </c>
      <c r="U303" s="8" t="n">
        <v>1</v>
      </c>
      <c r="W303" s="8" t="n">
        <v>1</v>
      </c>
      <c r="X303" s="8" t="n">
        <v>1</v>
      </c>
      <c r="Y303" s="8" t="n">
        <v>0</v>
      </c>
      <c r="Z303" s="8" t="n">
        <v>1</v>
      </c>
      <c r="AA303" s="8" t="n">
        <v>0</v>
      </c>
      <c r="AB303" s="8" t="n">
        <v>1</v>
      </c>
      <c r="AD303" s="8" t="n">
        <v>1</v>
      </c>
      <c r="AE303" s="8" t="n">
        <v>1</v>
      </c>
      <c r="AF303" s="8" t="n">
        <v>0</v>
      </c>
      <c r="AG303" s="8" t="n">
        <v>1</v>
      </c>
      <c r="AH303" s="8" t="n">
        <v>0</v>
      </c>
      <c r="AI303" s="8" t="n">
        <v>1</v>
      </c>
      <c r="AK303" s="3" t="inlineStr">
        <is>
          <t>Reaction Wheel</t>
        </is>
      </c>
      <c r="AL303" s="3" t="inlineStr">
        <is>
          <t>Communication System</t>
        </is>
      </c>
    </row>
    <row r="305">
      <c r="A305" s="1" t="inlineStr">
        <is>
          <t>aligned k×k matrices (INDEX/MATCH through the mapping; GT order)</t>
        </is>
      </c>
      <c r="B305" s="9" t="inlineStr">
        <is>
          <t>run 1 aligned</t>
        </is>
      </c>
      <c r="I305" s="9" t="inlineStr">
        <is>
          <t>run 2 aligned</t>
        </is>
      </c>
      <c r="P305" s="9" t="inlineStr">
        <is>
          <t>run 3 aligned</t>
        </is>
      </c>
      <c r="W305" s="9" t="inlineStr">
        <is>
          <t>run 4 aligned</t>
        </is>
      </c>
      <c r="AD305" s="9" t="inlineStr">
        <is>
          <t>run 5 aligned</t>
        </is>
      </c>
      <c r="AK305" s="9" t="inlineStr">
        <is>
          <t>Step2 average of aligned runs (formula)</t>
        </is>
      </c>
      <c r="AR305" s="9" t="inlineStr">
        <is>
          <t>aligned ground truth (INDEX/MATCH)</t>
        </is>
      </c>
      <c r="AY305" s="9" t="inlineStr">
        <is>
          <t>aligned GT eig (pasted) | sorted</t>
        </is>
      </c>
    </row>
    <row r="306" ht="60" customHeight="1">
      <c r="B306" s="15" t="inlineStr">
        <is>
          <t>Power Subsystem</t>
        </is>
      </c>
      <c r="C306" s="15" t="inlineStr">
        <is>
          <t>Guidance, Navigation, and Control (GNC) Subsystem</t>
        </is>
      </c>
      <c r="D306" s="15" t="inlineStr">
        <is>
          <t>Spacecraft</t>
        </is>
      </c>
      <c r="E306" s="15" t="inlineStr">
        <is>
          <t>GNC Software</t>
        </is>
      </c>
      <c r="F306" s="15" t="inlineStr">
        <is>
          <t>Propulsion Subsystem</t>
        </is>
      </c>
      <c r="G306" s="15" t="inlineStr">
        <is>
          <t>Reaction Wheel</t>
        </is>
      </c>
      <c r="I306" s="15" t="inlineStr">
        <is>
          <t>Power Subsystem</t>
        </is>
      </c>
      <c r="J306" s="15" t="inlineStr">
        <is>
          <t>Guidance, Navigation, and Control (GNC) Subsystem</t>
        </is>
      </c>
      <c r="K306" s="15" t="inlineStr">
        <is>
          <t>Spacecraft</t>
        </is>
      </c>
      <c r="L306" s="15" t="inlineStr">
        <is>
          <t>GNC Software</t>
        </is>
      </c>
      <c r="M306" s="15" t="inlineStr">
        <is>
          <t>Propulsion Subsystem</t>
        </is>
      </c>
      <c r="N306" s="15" t="inlineStr">
        <is>
          <t>Reaction Wheel</t>
        </is>
      </c>
      <c r="P306" s="15" t="inlineStr">
        <is>
          <t>Power Subsystem</t>
        </is>
      </c>
      <c r="Q306" s="15" t="inlineStr">
        <is>
          <t>Guidance, Navigation, and Control (GNC) Subsystem</t>
        </is>
      </c>
      <c r="R306" s="15" t="inlineStr">
        <is>
          <t>Spacecraft</t>
        </is>
      </c>
      <c r="S306" s="15" t="inlineStr">
        <is>
          <t>GNC Software</t>
        </is>
      </c>
      <c r="T306" s="15" t="inlineStr">
        <is>
          <t>Propulsion Subsystem</t>
        </is>
      </c>
      <c r="U306" s="15" t="inlineStr">
        <is>
          <t>Reaction Wheel</t>
        </is>
      </c>
      <c r="W306" s="15" t="inlineStr">
        <is>
          <t>Power Subsystem</t>
        </is>
      </c>
      <c r="X306" s="15" t="inlineStr">
        <is>
          <t>Guidance, Navigation, and Control (GNC) Subsystem</t>
        </is>
      </c>
      <c r="Y306" s="15" t="inlineStr">
        <is>
          <t>Spacecraft</t>
        </is>
      </c>
      <c r="Z306" s="15" t="inlineStr">
        <is>
          <t>GNC Software</t>
        </is>
      </c>
      <c r="AA306" s="15" t="inlineStr">
        <is>
          <t>Propulsion Subsystem</t>
        </is>
      </c>
      <c r="AB306" s="15" t="inlineStr">
        <is>
          <t>Reaction Wheel</t>
        </is>
      </c>
      <c r="AD306" s="15" t="inlineStr">
        <is>
          <t>Power Subsystem</t>
        </is>
      </c>
      <c r="AE306" s="15" t="inlineStr">
        <is>
          <t>Guidance, Navigation, and Control (GNC) Subsystem</t>
        </is>
      </c>
      <c r="AF306" s="15" t="inlineStr">
        <is>
          <t>Spacecraft</t>
        </is>
      </c>
      <c r="AG306" s="15" t="inlineStr">
        <is>
          <t>GNC Software</t>
        </is>
      </c>
      <c r="AH306" s="15" t="inlineStr">
        <is>
          <t>Propulsion Subsystem</t>
        </is>
      </c>
      <c r="AI306" s="15" t="inlineStr">
        <is>
          <t>Reaction Wheel</t>
        </is>
      </c>
    </row>
    <row r="307">
      <c r="A307" s="3" t="inlineStr">
        <is>
          <t>Power Subsystem</t>
        </is>
      </c>
      <c r="B307" s="8">
        <f>INDEX($B$298:$G$303,MATCH($AL$298,$B$297:$G$297,0),MATCH($AL$298,$B$297:$G$297,0))</f>
        <v/>
      </c>
      <c r="C307" s="8">
        <f>INDEX($B$298:$G$303,MATCH($AL$298,$B$297:$G$297,0),MATCH($AL$299,$B$297:$G$297,0))</f>
        <v/>
      </c>
      <c r="D307" s="8">
        <f>INDEX($B$298:$G$303,MATCH($AL$298,$B$297:$G$297,0),MATCH($AL$300,$B$297:$G$297,0))</f>
        <v/>
      </c>
      <c r="E307" s="8">
        <f>INDEX($B$298:$G$303,MATCH($AL$298,$B$297:$G$297,0),MATCH($AL$301,$B$297:$G$297,0))</f>
        <v/>
      </c>
      <c r="F307" s="8">
        <f>INDEX($B$298:$G$303,MATCH($AL$298,$B$297:$G$297,0),MATCH($AL$302,$B$297:$G$297,0))</f>
        <v/>
      </c>
      <c r="G307" s="8">
        <f>INDEX($B$298:$G$303,MATCH($AL$298,$B$297:$G$297,0),MATCH($AL$303,$B$297:$G$297,0))</f>
        <v/>
      </c>
      <c r="I307" s="8">
        <f>INDEX($I$298:$N$303,MATCH($AL$298,$I$297:$N$297,0),MATCH($AL$298,$I$297:$N$297,0))</f>
        <v/>
      </c>
      <c r="J307" s="8">
        <f>INDEX($I$298:$N$303,MATCH($AL$298,$I$297:$N$297,0),MATCH($AL$299,$I$297:$N$297,0))</f>
        <v/>
      </c>
      <c r="K307" s="8">
        <f>INDEX($I$298:$N$303,MATCH($AL$298,$I$297:$N$297,0),MATCH($AL$300,$I$297:$N$297,0))</f>
        <v/>
      </c>
      <c r="L307" s="8">
        <f>INDEX($I$298:$N$303,MATCH($AL$298,$I$297:$N$297,0),MATCH($AL$301,$I$297:$N$297,0))</f>
        <v/>
      </c>
      <c r="M307" s="8">
        <f>INDEX($I$298:$N$303,MATCH($AL$298,$I$297:$N$297,0),MATCH($AL$302,$I$297:$N$297,0))</f>
        <v/>
      </c>
      <c r="N307" s="8">
        <f>INDEX($I$298:$N$303,MATCH($AL$298,$I$297:$N$297,0),MATCH($AL$303,$I$297:$N$297,0))</f>
        <v/>
      </c>
      <c r="P307" s="8">
        <f>INDEX($P$298:$U$303,MATCH($AL$298,$P$297:$U$297,0),MATCH($AL$298,$P$297:$U$297,0))</f>
        <v/>
      </c>
      <c r="Q307" s="8">
        <f>INDEX($P$298:$U$303,MATCH($AL$298,$P$297:$U$297,0),MATCH($AL$299,$P$297:$U$297,0))</f>
        <v/>
      </c>
      <c r="R307" s="8">
        <f>INDEX($P$298:$U$303,MATCH($AL$298,$P$297:$U$297,0),MATCH($AL$300,$P$297:$U$297,0))</f>
        <v/>
      </c>
      <c r="S307" s="8">
        <f>INDEX($P$298:$U$303,MATCH($AL$298,$P$297:$U$297,0),MATCH($AL$301,$P$297:$U$297,0))</f>
        <v/>
      </c>
      <c r="T307" s="8">
        <f>INDEX($P$298:$U$303,MATCH($AL$298,$P$297:$U$297,0),MATCH($AL$302,$P$297:$U$297,0))</f>
        <v/>
      </c>
      <c r="U307" s="8">
        <f>INDEX($P$298:$U$303,MATCH($AL$298,$P$297:$U$297,0),MATCH($AL$303,$P$297:$U$297,0))</f>
        <v/>
      </c>
      <c r="W307" s="8">
        <f>INDEX($W$298:$AB$303,MATCH($AL$298,$W$297:$AB$297,0),MATCH($AL$298,$W$297:$AB$297,0))</f>
        <v/>
      </c>
      <c r="X307" s="8">
        <f>INDEX($W$298:$AB$303,MATCH($AL$298,$W$297:$AB$297,0),MATCH($AL$299,$W$297:$AB$297,0))</f>
        <v/>
      </c>
      <c r="Y307" s="8">
        <f>INDEX($W$298:$AB$303,MATCH($AL$298,$W$297:$AB$297,0),MATCH($AL$300,$W$297:$AB$297,0))</f>
        <v/>
      </c>
      <c r="Z307" s="8">
        <f>INDEX($W$298:$AB$303,MATCH($AL$298,$W$297:$AB$297,0),MATCH($AL$301,$W$297:$AB$297,0))</f>
        <v/>
      </c>
      <c r="AA307" s="8">
        <f>INDEX($W$298:$AB$303,MATCH($AL$298,$W$297:$AB$297,0),MATCH($AL$302,$W$297:$AB$297,0))</f>
        <v/>
      </c>
      <c r="AB307" s="8">
        <f>INDEX($W$298:$AB$303,MATCH($AL$298,$W$297:$AB$297,0),MATCH($AL$303,$W$297:$AB$297,0))</f>
        <v/>
      </c>
      <c r="AD307" s="8">
        <f>INDEX($AD$298:$AI$303,MATCH($AL$298,$AD$297:$AI$297,0),MATCH($AL$298,$AD$297:$AI$297,0))</f>
        <v/>
      </c>
      <c r="AE307" s="8">
        <f>INDEX($AD$298:$AI$303,MATCH($AL$298,$AD$297:$AI$297,0),MATCH($AL$299,$AD$297:$AI$297,0))</f>
        <v/>
      </c>
      <c r="AF307" s="8">
        <f>INDEX($AD$298:$AI$303,MATCH($AL$298,$AD$297:$AI$297,0),MATCH($AL$300,$AD$297:$AI$297,0))</f>
        <v/>
      </c>
      <c r="AG307" s="8">
        <f>INDEX($AD$298:$AI$303,MATCH($AL$298,$AD$297:$AI$297,0),MATCH($AL$301,$AD$297:$AI$297,0))</f>
        <v/>
      </c>
      <c r="AH307" s="8">
        <f>INDEX($AD$298:$AI$303,MATCH($AL$298,$AD$297:$AI$297,0),MATCH($AL$302,$AD$297:$AI$297,0))</f>
        <v/>
      </c>
      <c r="AI307" s="8">
        <f>INDEX($AD$298:$AI$303,MATCH($AL$298,$AD$297:$AI$297,0),MATCH($AL$303,$AD$297:$AI$297,0))</f>
        <v/>
      </c>
      <c r="AK307" s="8">
        <f>IF(($B$307&lt;&gt;2)+($I$307&lt;&gt;2)+($P$307&lt;&gt;2)+($W$307&lt;&gt;2)+($AD$307&lt;&gt;2)=0,2,IF((($B$307&lt;&gt;2)*$B$307+($I$307&lt;&gt;2)*$I$307+($P$307&lt;&gt;2)*$P$307+($W$307&lt;&gt;2)*$W$307+($AD$307&lt;&gt;2)*$AD$307)/(($B$307&lt;&gt;2)+($I$307&lt;&gt;2)+($P$307&lt;&gt;2)+($W$307&lt;&gt;2)+($AD$307&lt;&gt;2))&gt;=0.5,1,0))</f>
        <v/>
      </c>
      <c r="AL307" s="8">
        <f>IF(($C$307&lt;&gt;2)+($J$307&lt;&gt;2)+($Q$307&lt;&gt;2)+($X$307&lt;&gt;2)+($AE$307&lt;&gt;2)=0,2,IF((($C$307&lt;&gt;2)*$C$307+($J$307&lt;&gt;2)*$J$307+($Q$307&lt;&gt;2)*$Q$307+($X$307&lt;&gt;2)*$X$307+($AE$307&lt;&gt;2)*$AE$307)/(($C$307&lt;&gt;2)+($J$307&lt;&gt;2)+($Q$307&lt;&gt;2)+($X$307&lt;&gt;2)+($AE$307&lt;&gt;2))&gt;=0.5,1,0))</f>
        <v/>
      </c>
      <c r="AM307" s="8">
        <f>IF(($D$307&lt;&gt;2)+($K$307&lt;&gt;2)+($R$307&lt;&gt;2)+($Y$307&lt;&gt;2)+($AF$307&lt;&gt;2)=0,2,IF((($D$307&lt;&gt;2)*$D$307+($K$307&lt;&gt;2)*$K$307+($R$307&lt;&gt;2)*$R$307+($Y$307&lt;&gt;2)*$Y$307+($AF$307&lt;&gt;2)*$AF$307)/(($D$307&lt;&gt;2)+($K$307&lt;&gt;2)+($R$307&lt;&gt;2)+($Y$307&lt;&gt;2)+($AF$307&lt;&gt;2))&gt;=0.5,1,0))</f>
        <v/>
      </c>
      <c r="AN307" s="8">
        <f>IF(($E$307&lt;&gt;2)+($L$307&lt;&gt;2)+($S$307&lt;&gt;2)+($Z$307&lt;&gt;2)+($AG$307&lt;&gt;2)=0,2,IF((($E$307&lt;&gt;2)*$E$307+($L$307&lt;&gt;2)*$L$307+($S$307&lt;&gt;2)*$S$307+($Z$307&lt;&gt;2)*$Z$307+($AG$307&lt;&gt;2)*$AG$307)/(($E$307&lt;&gt;2)+($L$307&lt;&gt;2)+($S$307&lt;&gt;2)+($Z$307&lt;&gt;2)+($AG$307&lt;&gt;2))&gt;=0.5,1,0))</f>
        <v/>
      </c>
      <c r="AO307" s="8">
        <f>IF(($F$307&lt;&gt;2)+($M$307&lt;&gt;2)+($T$307&lt;&gt;2)+($AA$307&lt;&gt;2)+($AH$307&lt;&gt;2)=0,2,IF((($F$307&lt;&gt;2)*$F$307+($M$307&lt;&gt;2)*$M$307+($T$307&lt;&gt;2)*$T$307+($AA$307&lt;&gt;2)*$AA$307+($AH$307&lt;&gt;2)*$AH$307)/(($F$307&lt;&gt;2)+($M$307&lt;&gt;2)+($T$307&lt;&gt;2)+($AA$307&lt;&gt;2)+($AH$307&lt;&gt;2))&gt;=0.5,1,0))</f>
        <v/>
      </c>
      <c r="AP307" s="8">
        <f>IF(($G$307&lt;&gt;2)+($N$307&lt;&gt;2)+($U$307&lt;&gt;2)+($AB$307&lt;&gt;2)+($AI$307&lt;&gt;2)=0,2,IF((($G$307&lt;&gt;2)*$G$307+($N$307&lt;&gt;2)*$N$307+($U$307&lt;&gt;2)*$U$307+($AB$307&lt;&gt;2)*$AB$307+($AI$307&lt;&gt;2)*$AI$307)/(($G$307&lt;&gt;2)+($N$307&lt;&gt;2)+($U$307&lt;&gt;2)+($AB$307&lt;&gt;2)+($AI$307&lt;&gt;2))&gt;=0.5,1,0))</f>
        <v/>
      </c>
      <c r="AR307" s="16">
        <f>INDEX('Ground truth'!$B$3:$G$8,MATCH($AK$298,'Ground truth'!$A$3:$A$8,0),MATCH($AK$298,'Ground truth'!$B$2:$G$2,0))</f>
        <v/>
      </c>
      <c r="AS307" s="16">
        <f>INDEX('Ground truth'!$B$3:$G$8,MATCH($AK$298,'Ground truth'!$A$3:$A$8,0),MATCH($AK$299,'Ground truth'!$B$2:$G$2,0))</f>
        <v/>
      </c>
      <c r="AT307" s="16">
        <f>INDEX('Ground truth'!$B$3:$G$8,MATCH($AK$298,'Ground truth'!$A$3:$A$8,0),MATCH($AK$300,'Ground truth'!$B$2:$G$2,0))</f>
        <v/>
      </c>
      <c r="AU307" s="16">
        <f>INDEX('Ground truth'!$B$3:$G$8,MATCH($AK$298,'Ground truth'!$A$3:$A$8,0),MATCH($AK$301,'Ground truth'!$B$2:$G$2,0))</f>
        <v/>
      </c>
      <c r="AV307" s="16">
        <f>INDEX('Ground truth'!$B$3:$G$8,MATCH($AK$298,'Ground truth'!$A$3:$A$8,0),MATCH($AK$302,'Ground truth'!$B$2:$G$2,0))</f>
        <v/>
      </c>
      <c r="AW307" s="16">
        <f>INDEX('Ground truth'!$B$3:$G$8,MATCH($AK$298,'Ground truth'!$A$3:$A$8,0),MATCH($AK$303,'Ground truth'!$B$2:$G$2,0))</f>
        <v/>
      </c>
      <c r="AY307" s="19" t="n">
        <v>3.813606502648335</v>
      </c>
      <c r="AZ307" s="19">
        <f>LARGE($AY$307:$AY$312,1)</f>
        <v/>
      </c>
    </row>
    <row r="308">
      <c r="A308" s="3" t="inlineStr">
        <is>
          <t>Guidance, Navigation, and Control (GNC) Subsystem</t>
        </is>
      </c>
      <c r="B308" s="8">
        <f>INDEX($B$298:$G$303,MATCH($AL$299,$B$297:$G$297,0),MATCH($AL$298,$B$297:$G$297,0))</f>
        <v/>
      </c>
      <c r="C308" s="8">
        <f>INDEX($B$298:$G$303,MATCH($AL$299,$B$297:$G$297,0),MATCH($AL$299,$B$297:$G$297,0))</f>
        <v/>
      </c>
      <c r="D308" s="8">
        <f>INDEX($B$298:$G$303,MATCH($AL$299,$B$297:$G$297,0),MATCH($AL$300,$B$297:$G$297,0))</f>
        <v/>
      </c>
      <c r="E308" s="8">
        <f>INDEX($B$298:$G$303,MATCH($AL$299,$B$297:$G$297,0),MATCH($AL$301,$B$297:$G$297,0))</f>
        <v/>
      </c>
      <c r="F308" s="8">
        <f>INDEX($B$298:$G$303,MATCH($AL$299,$B$297:$G$297,0),MATCH($AL$302,$B$297:$G$297,0))</f>
        <v/>
      </c>
      <c r="G308" s="8">
        <f>INDEX($B$298:$G$303,MATCH($AL$299,$B$297:$G$297,0),MATCH($AL$303,$B$297:$G$297,0))</f>
        <v/>
      </c>
      <c r="I308" s="8">
        <f>INDEX($I$298:$N$303,MATCH($AL$299,$I$297:$N$297,0),MATCH($AL$298,$I$297:$N$297,0))</f>
        <v/>
      </c>
      <c r="J308" s="8">
        <f>INDEX($I$298:$N$303,MATCH($AL$299,$I$297:$N$297,0),MATCH($AL$299,$I$297:$N$297,0))</f>
        <v/>
      </c>
      <c r="K308" s="8">
        <f>INDEX($I$298:$N$303,MATCH($AL$299,$I$297:$N$297,0),MATCH($AL$300,$I$297:$N$297,0))</f>
        <v/>
      </c>
      <c r="L308" s="8">
        <f>INDEX($I$298:$N$303,MATCH($AL$299,$I$297:$N$297,0),MATCH($AL$301,$I$297:$N$297,0))</f>
        <v/>
      </c>
      <c r="M308" s="8">
        <f>INDEX($I$298:$N$303,MATCH($AL$299,$I$297:$N$297,0),MATCH($AL$302,$I$297:$N$297,0))</f>
        <v/>
      </c>
      <c r="N308" s="8">
        <f>INDEX($I$298:$N$303,MATCH($AL$299,$I$297:$N$297,0),MATCH($AL$303,$I$297:$N$297,0))</f>
        <v/>
      </c>
      <c r="P308" s="8">
        <f>INDEX($P$298:$U$303,MATCH($AL$299,$P$297:$U$297,0),MATCH($AL$298,$P$297:$U$297,0))</f>
        <v/>
      </c>
      <c r="Q308" s="8">
        <f>INDEX($P$298:$U$303,MATCH($AL$299,$P$297:$U$297,0),MATCH($AL$299,$P$297:$U$297,0))</f>
        <v/>
      </c>
      <c r="R308" s="8">
        <f>INDEX($P$298:$U$303,MATCH($AL$299,$P$297:$U$297,0),MATCH($AL$300,$P$297:$U$297,0))</f>
        <v/>
      </c>
      <c r="S308" s="8">
        <f>INDEX($P$298:$U$303,MATCH($AL$299,$P$297:$U$297,0),MATCH($AL$301,$P$297:$U$297,0))</f>
        <v/>
      </c>
      <c r="T308" s="8">
        <f>INDEX($P$298:$U$303,MATCH($AL$299,$P$297:$U$297,0),MATCH($AL$302,$P$297:$U$297,0))</f>
        <v/>
      </c>
      <c r="U308" s="8">
        <f>INDEX($P$298:$U$303,MATCH($AL$299,$P$297:$U$297,0),MATCH($AL$303,$P$297:$U$297,0))</f>
        <v/>
      </c>
      <c r="W308" s="8">
        <f>INDEX($W$298:$AB$303,MATCH($AL$299,$W$297:$AB$297,0),MATCH($AL$298,$W$297:$AB$297,0))</f>
        <v/>
      </c>
      <c r="X308" s="8">
        <f>INDEX($W$298:$AB$303,MATCH($AL$299,$W$297:$AB$297,0),MATCH($AL$299,$W$297:$AB$297,0))</f>
        <v/>
      </c>
      <c r="Y308" s="8">
        <f>INDEX($W$298:$AB$303,MATCH($AL$299,$W$297:$AB$297,0),MATCH($AL$300,$W$297:$AB$297,0))</f>
        <v/>
      </c>
      <c r="Z308" s="8">
        <f>INDEX($W$298:$AB$303,MATCH($AL$299,$W$297:$AB$297,0),MATCH($AL$301,$W$297:$AB$297,0))</f>
        <v/>
      </c>
      <c r="AA308" s="8">
        <f>INDEX($W$298:$AB$303,MATCH($AL$299,$W$297:$AB$297,0),MATCH($AL$302,$W$297:$AB$297,0))</f>
        <v/>
      </c>
      <c r="AB308" s="8">
        <f>INDEX($W$298:$AB$303,MATCH($AL$299,$W$297:$AB$297,0),MATCH($AL$303,$W$297:$AB$297,0))</f>
        <v/>
      </c>
      <c r="AD308" s="8">
        <f>INDEX($AD$298:$AI$303,MATCH($AL$299,$AD$297:$AI$297,0),MATCH($AL$298,$AD$297:$AI$297,0))</f>
        <v/>
      </c>
      <c r="AE308" s="8">
        <f>INDEX($AD$298:$AI$303,MATCH($AL$299,$AD$297:$AI$297,0),MATCH($AL$299,$AD$297:$AI$297,0))</f>
        <v/>
      </c>
      <c r="AF308" s="8">
        <f>INDEX($AD$298:$AI$303,MATCH($AL$299,$AD$297:$AI$297,0),MATCH($AL$300,$AD$297:$AI$297,0))</f>
        <v/>
      </c>
      <c r="AG308" s="8">
        <f>INDEX($AD$298:$AI$303,MATCH($AL$299,$AD$297:$AI$297,0),MATCH($AL$301,$AD$297:$AI$297,0))</f>
        <v/>
      </c>
      <c r="AH308" s="8">
        <f>INDEX($AD$298:$AI$303,MATCH($AL$299,$AD$297:$AI$297,0),MATCH($AL$302,$AD$297:$AI$297,0))</f>
        <v/>
      </c>
      <c r="AI308" s="8">
        <f>INDEX($AD$298:$AI$303,MATCH($AL$299,$AD$297:$AI$297,0),MATCH($AL$303,$AD$297:$AI$297,0))</f>
        <v/>
      </c>
      <c r="AK308" s="8">
        <f>IF(($B$308&lt;&gt;2)+($I$308&lt;&gt;2)+($P$308&lt;&gt;2)+($W$308&lt;&gt;2)+($AD$308&lt;&gt;2)=0,2,IF((($B$308&lt;&gt;2)*$B$308+($I$308&lt;&gt;2)*$I$308+($P$308&lt;&gt;2)*$P$308+($W$308&lt;&gt;2)*$W$308+($AD$308&lt;&gt;2)*$AD$308)/(($B$308&lt;&gt;2)+($I$308&lt;&gt;2)+($P$308&lt;&gt;2)+($W$308&lt;&gt;2)+($AD$308&lt;&gt;2))&gt;=0.5,1,0))</f>
        <v/>
      </c>
      <c r="AL308" s="8">
        <f>IF(($C$308&lt;&gt;2)+($J$308&lt;&gt;2)+($Q$308&lt;&gt;2)+($X$308&lt;&gt;2)+($AE$308&lt;&gt;2)=0,2,IF((($C$308&lt;&gt;2)*$C$308+($J$308&lt;&gt;2)*$J$308+($Q$308&lt;&gt;2)*$Q$308+($X$308&lt;&gt;2)*$X$308+($AE$308&lt;&gt;2)*$AE$308)/(($C$308&lt;&gt;2)+($J$308&lt;&gt;2)+($Q$308&lt;&gt;2)+($X$308&lt;&gt;2)+($AE$308&lt;&gt;2))&gt;=0.5,1,0))</f>
        <v/>
      </c>
      <c r="AM308" s="8">
        <f>IF(($D$308&lt;&gt;2)+($K$308&lt;&gt;2)+($R$308&lt;&gt;2)+($Y$308&lt;&gt;2)+($AF$308&lt;&gt;2)=0,2,IF((($D$308&lt;&gt;2)*$D$308+($K$308&lt;&gt;2)*$K$308+($R$308&lt;&gt;2)*$R$308+($Y$308&lt;&gt;2)*$Y$308+($AF$308&lt;&gt;2)*$AF$308)/(($D$308&lt;&gt;2)+($K$308&lt;&gt;2)+($R$308&lt;&gt;2)+($Y$308&lt;&gt;2)+($AF$308&lt;&gt;2))&gt;=0.5,1,0))</f>
        <v/>
      </c>
      <c r="AN308" s="8">
        <f>IF(($E$308&lt;&gt;2)+($L$308&lt;&gt;2)+($S$308&lt;&gt;2)+($Z$308&lt;&gt;2)+($AG$308&lt;&gt;2)=0,2,IF((($E$308&lt;&gt;2)*$E$308+($L$308&lt;&gt;2)*$L$308+($S$308&lt;&gt;2)*$S$308+($Z$308&lt;&gt;2)*$Z$308+($AG$308&lt;&gt;2)*$AG$308)/(($E$308&lt;&gt;2)+($L$308&lt;&gt;2)+($S$308&lt;&gt;2)+($Z$308&lt;&gt;2)+($AG$308&lt;&gt;2))&gt;=0.5,1,0))</f>
        <v/>
      </c>
      <c r="AO308" s="8">
        <f>IF(($F$308&lt;&gt;2)+($M$308&lt;&gt;2)+($T$308&lt;&gt;2)+($AA$308&lt;&gt;2)+($AH$308&lt;&gt;2)=0,2,IF((($F$308&lt;&gt;2)*$F$308+($M$308&lt;&gt;2)*$M$308+($T$308&lt;&gt;2)*$T$308+($AA$308&lt;&gt;2)*$AA$308+($AH$308&lt;&gt;2)*$AH$308)/(($F$308&lt;&gt;2)+($M$308&lt;&gt;2)+($T$308&lt;&gt;2)+($AA$308&lt;&gt;2)+($AH$308&lt;&gt;2))&gt;=0.5,1,0))</f>
        <v/>
      </c>
      <c r="AP308" s="8">
        <f>IF(($G$308&lt;&gt;2)+($N$308&lt;&gt;2)+($U$308&lt;&gt;2)+($AB$308&lt;&gt;2)+($AI$308&lt;&gt;2)=0,2,IF((($G$308&lt;&gt;2)*$G$308+($N$308&lt;&gt;2)*$N$308+($U$308&lt;&gt;2)*$U$308+($AB$308&lt;&gt;2)*$AB$308+($AI$308&lt;&gt;2)*$AI$308)/(($G$308&lt;&gt;2)+($N$308&lt;&gt;2)+($U$308&lt;&gt;2)+($AB$308&lt;&gt;2)+($AI$308&lt;&gt;2))&gt;=0.5,1,0))</f>
        <v/>
      </c>
      <c r="AR308" s="16">
        <f>INDEX('Ground truth'!$B$3:$G$8,MATCH($AK$299,'Ground truth'!$A$3:$A$8,0),MATCH($AK$298,'Ground truth'!$B$2:$G$2,0))</f>
        <v/>
      </c>
      <c r="AS308" s="16">
        <f>INDEX('Ground truth'!$B$3:$G$8,MATCH($AK$299,'Ground truth'!$A$3:$A$8,0),MATCH($AK$299,'Ground truth'!$B$2:$G$2,0))</f>
        <v/>
      </c>
      <c r="AT308" s="16">
        <f>INDEX('Ground truth'!$B$3:$G$8,MATCH($AK$299,'Ground truth'!$A$3:$A$8,0),MATCH($AK$300,'Ground truth'!$B$2:$G$2,0))</f>
        <v/>
      </c>
      <c r="AU308" s="16">
        <f>INDEX('Ground truth'!$B$3:$G$8,MATCH($AK$299,'Ground truth'!$A$3:$A$8,0),MATCH($AK$301,'Ground truth'!$B$2:$G$2,0))</f>
        <v/>
      </c>
      <c r="AV308" s="16">
        <f>INDEX('Ground truth'!$B$3:$G$8,MATCH($AK$299,'Ground truth'!$A$3:$A$8,0),MATCH($AK$302,'Ground truth'!$B$2:$G$2,0))</f>
        <v/>
      </c>
      <c r="AW308" s="16">
        <f>INDEX('Ground truth'!$B$3:$G$8,MATCH($AK$299,'Ground truth'!$A$3:$A$8,0),MATCH($AK$303,'Ground truth'!$B$2:$G$2,0))</f>
        <v/>
      </c>
      <c r="AY308" s="19" t="n">
        <v>1.529316580128839</v>
      </c>
      <c r="AZ308" s="19">
        <f>LARGE($AY$307:$AY$312,2)</f>
        <v/>
      </c>
    </row>
    <row r="309">
      <c r="A309" s="3" t="inlineStr">
        <is>
          <t>Spacecraft</t>
        </is>
      </c>
      <c r="B309" s="8">
        <f>INDEX($B$298:$G$303,MATCH($AL$300,$B$297:$G$297,0),MATCH($AL$298,$B$297:$G$297,0))</f>
        <v/>
      </c>
      <c r="C309" s="8">
        <f>INDEX($B$298:$G$303,MATCH($AL$300,$B$297:$G$297,0),MATCH($AL$299,$B$297:$G$297,0))</f>
        <v/>
      </c>
      <c r="D309" s="8">
        <f>INDEX($B$298:$G$303,MATCH($AL$300,$B$297:$G$297,0),MATCH($AL$300,$B$297:$G$297,0))</f>
        <v/>
      </c>
      <c r="E309" s="8">
        <f>INDEX($B$298:$G$303,MATCH($AL$300,$B$297:$G$297,0),MATCH($AL$301,$B$297:$G$297,0))</f>
        <v/>
      </c>
      <c r="F309" s="8">
        <f>INDEX($B$298:$G$303,MATCH($AL$300,$B$297:$G$297,0),MATCH($AL$302,$B$297:$G$297,0))</f>
        <v/>
      </c>
      <c r="G309" s="8">
        <f>INDEX($B$298:$G$303,MATCH($AL$300,$B$297:$G$297,0),MATCH($AL$303,$B$297:$G$297,0))</f>
        <v/>
      </c>
      <c r="I309" s="8">
        <f>INDEX($I$298:$N$303,MATCH($AL$300,$I$297:$N$297,0),MATCH($AL$298,$I$297:$N$297,0))</f>
        <v/>
      </c>
      <c r="J309" s="8">
        <f>INDEX($I$298:$N$303,MATCH($AL$300,$I$297:$N$297,0),MATCH($AL$299,$I$297:$N$297,0))</f>
        <v/>
      </c>
      <c r="K309" s="8">
        <f>INDEX($I$298:$N$303,MATCH($AL$300,$I$297:$N$297,0),MATCH($AL$300,$I$297:$N$297,0))</f>
        <v/>
      </c>
      <c r="L309" s="8">
        <f>INDEX($I$298:$N$303,MATCH($AL$300,$I$297:$N$297,0),MATCH($AL$301,$I$297:$N$297,0))</f>
        <v/>
      </c>
      <c r="M309" s="8">
        <f>INDEX($I$298:$N$303,MATCH($AL$300,$I$297:$N$297,0),MATCH($AL$302,$I$297:$N$297,0))</f>
        <v/>
      </c>
      <c r="N309" s="8">
        <f>INDEX($I$298:$N$303,MATCH($AL$300,$I$297:$N$297,0),MATCH($AL$303,$I$297:$N$297,0))</f>
        <v/>
      </c>
      <c r="P309" s="8">
        <f>INDEX($P$298:$U$303,MATCH($AL$300,$P$297:$U$297,0),MATCH($AL$298,$P$297:$U$297,0))</f>
        <v/>
      </c>
      <c r="Q309" s="8">
        <f>INDEX($P$298:$U$303,MATCH($AL$300,$P$297:$U$297,0),MATCH($AL$299,$P$297:$U$297,0))</f>
        <v/>
      </c>
      <c r="R309" s="8">
        <f>INDEX($P$298:$U$303,MATCH($AL$300,$P$297:$U$297,0),MATCH($AL$300,$P$297:$U$297,0))</f>
        <v/>
      </c>
      <c r="S309" s="8">
        <f>INDEX($P$298:$U$303,MATCH($AL$300,$P$297:$U$297,0),MATCH($AL$301,$P$297:$U$297,0))</f>
        <v/>
      </c>
      <c r="T309" s="8">
        <f>INDEX($P$298:$U$303,MATCH($AL$300,$P$297:$U$297,0),MATCH($AL$302,$P$297:$U$297,0))</f>
        <v/>
      </c>
      <c r="U309" s="8">
        <f>INDEX($P$298:$U$303,MATCH($AL$300,$P$297:$U$297,0),MATCH($AL$303,$P$297:$U$297,0))</f>
        <v/>
      </c>
      <c r="W309" s="8">
        <f>INDEX($W$298:$AB$303,MATCH($AL$300,$W$297:$AB$297,0),MATCH($AL$298,$W$297:$AB$297,0))</f>
        <v/>
      </c>
      <c r="X309" s="8">
        <f>INDEX($W$298:$AB$303,MATCH($AL$300,$W$297:$AB$297,0),MATCH($AL$299,$W$297:$AB$297,0))</f>
        <v/>
      </c>
      <c r="Y309" s="8">
        <f>INDEX($W$298:$AB$303,MATCH($AL$300,$W$297:$AB$297,0),MATCH($AL$300,$W$297:$AB$297,0))</f>
        <v/>
      </c>
      <c r="Z309" s="8">
        <f>INDEX($W$298:$AB$303,MATCH($AL$300,$W$297:$AB$297,0),MATCH($AL$301,$W$297:$AB$297,0))</f>
        <v/>
      </c>
      <c r="AA309" s="8">
        <f>INDEX($W$298:$AB$303,MATCH($AL$300,$W$297:$AB$297,0),MATCH($AL$302,$W$297:$AB$297,0))</f>
        <v/>
      </c>
      <c r="AB309" s="8">
        <f>INDEX($W$298:$AB$303,MATCH($AL$300,$W$297:$AB$297,0),MATCH($AL$303,$W$297:$AB$297,0))</f>
        <v/>
      </c>
      <c r="AD309" s="8">
        <f>INDEX($AD$298:$AI$303,MATCH($AL$300,$AD$297:$AI$297,0),MATCH($AL$298,$AD$297:$AI$297,0))</f>
        <v/>
      </c>
      <c r="AE309" s="8">
        <f>INDEX($AD$298:$AI$303,MATCH($AL$300,$AD$297:$AI$297,0),MATCH($AL$299,$AD$297:$AI$297,0))</f>
        <v/>
      </c>
      <c r="AF309" s="8">
        <f>INDEX($AD$298:$AI$303,MATCH($AL$300,$AD$297:$AI$297,0),MATCH($AL$300,$AD$297:$AI$297,0))</f>
        <v/>
      </c>
      <c r="AG309" s="8">
        <f>INDEX($AD$298:$AI$303,MATCH($AL$300,$AD$297:$AI$297,0),MATCH($AL$301,$AD$297:$AI$297,0))</f>
        <v/>
      </c>
      <c r="AH309" s="8">
        <f>INDEX($AD$298:$AI$303,MATCH($AL$300,$AD$297:$AI$297,0),MATCH($AL$302,$AD$297:$AI$297,0))</f>
        <v/>
      </c>
      <c r="AI309" s="8">
        <f>INDEX($AD$298:$AI$303,MATCH($AL$300,$AD$297:$AI$297,0),MATCH($AL$303,$AD$297:$AI$297,0))</f>
        <v/>
      </c>
      <c r="AK309" s="8">
        <f>IF(($B$309&lt;&gt;2)+($I$309&lt;&gt;2)+($P$309&lt;&gt;2)+($W$309&lt;&gt;2)+($AD$309&lt;&gt;2)=0,2,IF((($B$309&lt;&gt;2)*$B$309+($I$309&lt;&gt;2)*$I$309+($P$309&lt;&gt;2)*$P$309+($W$309&lt;&gt;2)*$W$309+($AD$309&lt;&gt;2)*$AD$309)/(($B$309&lt;&gt;2)+($I$309&lt;&gt;2)+($P$309&lt;&gt;2)+($W$309&lt;&gt;2)+($AD$309&lt;&gt;2))&gt;=0.5,1,0))</f>
        <v/>
      </c>
      <c r="AL309" s="8">
        <f>IF(($C$309&lt;&gt;2)+($J$309&lt;&gt;2)+($Q$309&lt;&gt;2)+($X$309&lt;&gt;2)+($AE$309&lt;&gt;2)=0,2,IF((($C$309&lt;&gt;2)*$C$309+($J$309&lt;&gt;2)*$J$309+($Q$309&lt;&gt;2)*$Q$309+($X$309&lt;&gt;2)*$X$309+($AE$309&lt;&gt;2)*$AE$309)/(($C$309&lt;&gt;2)+($J$309&lt;&gt;2)+($Q$309&lt;&gt;2)+($X$309&lt;&gt;2)+($AE$309&lt;&gt;2))&gt;=0.5,1,0))</f>
        <v/>
      </c>
      <c r="AM309" s="8">
        <f>IF(($D$309&lt;&gt;2)+($K$309&lt;&gt;2)+($R$309&lt;&gt;2)+($Y$309&lt;&gt;2)+($AF$309&lt;&gt;2)=0,2,IF((($D$309&lt;&gt;2)*$D$309+($K$309&lt;&gt;2)*$K$309+($R$309&lt;&gt;2)*$R$309+($Y$309&lt;&gt;2)*$Y$309+($AF$309&lt;&gt;2)*$AF$309)/(($D$309&lt;&gt;2)+($K$309&lt;&gt;2)+($R$309&lt;&gt;2)+($Y$309&lt;&gt;2)+($AF$309&lt;&gt;2))&gt;=0.5,1,0))</f>
        <v/>
      </c>
      <c r="AN309" s="8">
        <f>IF(($E$309&lt;&gt;2)+($L$309&lt;&gt;2)+($S$309&lt;&gt;2)+($Z$309&lt;&gt;2)+($AG$309&lt;&gt;2)=0,2,IF((($E$309&lt;&gt;2)*$E$309+($L$309&lt;&gt;2)*$L$309+($S$309&lt;&gt;2)*$S$309+($Z$309&lt;&gt;2)*$Z$309+($AG$309&lt;&gt;2)*$AG$309)/(($E$309&lt;&gt;2)+($L$309&lt;&gt;2)+($S$309&lt;&gt;2)+($Z$309&lt;&gt;2)+($AG$309&lt;&gt;2))&gt;=0.5,1,0))</f>
        <v/>
      </c>
      <c r="AO309" s="8">
        <f>IF(($F$309&lt;&gt;2)+($M$309&lt;&gt;2)+($T$309&lt;&gt;2)+($AA$309&lt;&gt;2)+($AH$309&lt;&gt;2)=0,2,IF((($F$309&lt;&gt;2)*$F$309+($M$309&lt;&gt;2)*$M$309+($T$309&lt;&gt;2)*$T$309+($AA$309&lt;&gt;2)*$AA$309+($AH$309&lt;&gt;2)*$AH$309)/(($F$309&lt;&gt;2)+($M$309&lt;&gt;2)+($T$309&lt;&gt;2)+($AA$309&lt;&gt;2)+($AH$309&lt;&gt;2))&gt;=0.5,1,0))</f>
        <v/>
      </c>
      <c r="AP309" s="8">
        <f>IF(($G$309&lt;&gt;2)+($N$309&lt;&gt;2)+($U$309&lt;&gt;2)+($AB$309&lt;&gt;2)+($AI$309&lt;&gt;2)=0,2,IF((($G$309&lt;&gt;2)*$G$309+($N$309&lt;&gt;2)*$N$309+($U$309&lt;&gt;2)*$U$309+($AB$309&lt;&gt;2)*$AB$309+($AI$309&lt;&gt;2)*$AI$309)/(($G$309&lt;&gt;2)+($N$309&lt;&gt;2)+($U$309&lt;&gt;2)+($AB$309&lt;&gt;2)+($AI$309&lt;&gt;2))&gt;=0.5,1,0))</f>
        <v/>
      </c>
      <c r="AR309" s="16">
        <f>INDEX('Ground truth'!$B$3:$G$8,MATCH($AK$300,'Ground truth'!$A$3:$A$8,0),MATCH($AK$298,'Ground truth'!$B$2:$G$2,0))</f>
        <v/>
      </c>
      <c r="AS309" s="16">
        <f>INDEX('Ground truth'!$B$3:$G$8,MATCH($AK$300,'Ground truth'!$A$3:$A$8,0),MATCH($AK$299,'Ground truth'!$B$2:$G$2,0))</f>
        <v/>
      </c>
      <c r="AT309" s="16">
        <f>INDEX('Ground truth'!$B$3:$G$8,MATCH($AK$300,'Ground truth'!$A$3:$A$8,0),MATCH($AK$300,'Ground truth'!$B$2:$G$2,0))</f>
        <v/>
      </c>
      <c r="AU309" s="16">
        <f>INDEX('Ground truth'!$B$3:$G$8,MATCH($AK$300,'Ground truth'!$A$3:$A$8,0),MATCH($AK$301,'Ground truth'!$B$2:$G$2,0))</f>
        <v/>
      </c>
      <c r="AV309" s="16">
        <f>INDEX('Ground truth'!$B$3:$G$8,MATCH($AK$300,'Ground truth'!$A$3:$A$8,0),MATCH($AK$302,'Ground truth'!$B$2:$G$2,0))</f>
        <v/>
      </c>
      <c r="AW309" s="16">
        <f>INDEX('Ground truth'!$B$3:$G$8,MATCH($AK$300,'Ground truth'!$A$3:$A$8,0),MATCH($AK$303,'Ground truth'!$B$2:$G$2,0))</f>
        <v/>
      </c>
      <c r="AY309" s="19" t="n">
        <v>0.9999999999999992</v>
      </c>
      <c r="AZ309" s="19">
        <f>LARGE($AY$307:$AY$312,3)</f>
        <v/>
      </c>
    </row>
    <row r="310">
      <c r="A310" s="3" t="inlineStr">
        <is>
          <t>GNC Software</t>
        </is>
      </c>
      <c r="B310" s="8">
        <f>INDEX($B$298:$G$303,MATCH($AL$301,$B$297:$G$297,0),MATCH($AL$298,$B$297:$G$297,0))</f>
        <v/>
      </c>
      <c r="C310" s="8">
        <f>INDEX($B$298:$G$303,MATCH($AL$301,$B$297:$G$297,0),MATCH($AL$299,$B$297:$G$297,0))</f>
        <v/>
      </c>
      <c r="D310" s="8">
        <f>INDEX($B$298:$G$303,MATCH($AL$301,$B$297:$G$297,0),MATCH($AL$300,$B$297:$G$297,0))</f>
        <v/>
      </c>
      <c r="E310" s="8">
        <f>INDEX($B$298:$G$303,MATCH($AL$301,$B$297:$G$297,0),MATCH($AL$301,$B$297:$G$297,0))</f>
        <v/>
      </c>
      <c r="F310" s="8">
        <f>INDEX($B$298:$G$303,MATCH($AL$301,$B$297:$G$297,0),MATCH($AL$302,$B$297:$G$297,0))</f>
        <v/>
      </c>
      <c r="G310" s="8">
        <f>INDEX($B$298:$G$303,MATCH($AL$301,$B$297:$G$297,0),MATCH($AL$303,$B$297:$G$297,0))</f>
        <v/>
      </c>
      <c r="I310" s="8">
        <f>INDEX($I$298:$N$303,MATCH($AL$301,$I$297:$N$297,0),MATCH($AL$298,$I$297:$N$297,0))</f>
        <v/>
      </c>
      <c r="J310" s="8">
        <f>INDEX($I$298:$N$303,MATCH($AL$301,$I$297:$N$297,0),MATCH($AL$299,$I$297:$N$297,0))</f>
        <v/>
      </c>
      <c r="K310" s="8">
        <f>INDEX($I$298:$N$303,MATCH($AL$301,$I$297:$N$297,0),MATCH($AL$300,$I$297:$N$297,0))</f>
        <v/>
      </c>
      <c r="L310" s="8">
        <f>INDEX($I$298:$N$303,MATCH($AL$301,$I$297:$N$297,0),MATCH($AL$301,$I$297:$N$297,0))</f>
        <v/>
      </c>
      <c r="M310" s="8">
        <f>INDEX($I$298:$N$303,MATCH($AL$301,$I$297:$N$297,0),MATCH($AL$302,$I$297:$N$297,0))</f>
        <v/>
      </c>
      <c r="N310" s="8">
        <f>INDEX($I$298:$N$303,MATCH($AL$301,$I$297:$N$297,0),MATCH($AL$303,$I$297:$N$297,0))</f>
        <v/>
      </c>
      <c r="P310" s="8">
        <f>INDEX($P$298:$U$303,MATCH($AL$301,$P$297:$U$297,0),MATCH($AL$298,$P$297:$U$297,0))</f>
        <v/>
      </c>
      <c r="Q310" s="8">
        <f>INDEX($P$298:$U$303,MATCH($AL$301,$P$297:$U$297,0),MATCH($AL$299,$P$297:$U$297,0))</f>
        <v/>
      </c>
      <c r="R310" s="8">
        <f>INDEX($P$298:$U$303,MATCH($AL$301,$P$297:$U$297,0),MATCH($AL$300,$P$297:$U$297,0))</f>
        <v/>
      </c>
      <c r="S310" s="8">
        <f>INDEX($P$298:$U$303,MATCH($AL$301,$P$297:$U$297,0),MATCH($AL$301,$P$297:$U$297,0))</f>
        <v/>
      </c>
      <c r="T310" s="8">
        <f>INDEX($P$298:$U$303,MATCH($AL$301,$P$297:$U$297,0),MATCH($AL$302,$P$297:$U$297,0))</f>
        <v/>
      </c>
      <c r="U310" s="8">
        <f>INDEX($P$298:$U$303,MATCH($AL$301,$P$297:$U$297,0),MATCH($AL$303,$P$297:$U$297,0))</f>
        <v/>
      </c>
      <c r="W310" s="8">
        <f>INDEX($W$298:$AB$303,MATCH($AL$301,$W$297:$AB$297,0),MATCH($AL$298,$W$297:$AB$297,0))</f>
        <v/>
      </c>
      <c r="X310" s="8">
        <f>INDEX($W$298:$AB$303,MATCH($AL$301,$W$297:$AB$297,0),MATCH($AL$299,$W$297:$AB$297,0))</f>
        <v/>
      </c>
      <c r="Y310" s="8">
        <f>INDEX($W$298:$AB$303,MATCH($AL$301,$W$297:$AB$297,0),MATCH($AL$300,$W$297:$AB$297,0))</f>
        <v/>
      </c>
      <c r="Z310" s="8">
        <f>INDEX($W$298:$AB$303,MATCH($AL$301,$W$297:$AB$297,0),MATCH($AL$301,$W$297:$AB$297,0))</f>
        <v/>
      </c>
      <c r="AA310" s="8">
        <f>INDEX($W$298:$AB$303,MATCH($AL$301,$W$297:$AB$297,0),MATCH($AL$302,$W$297:$AB$297,0))</f>
        <v/>
      </c>
      <c r="AB310" s="8">
        <f>INDEX($W$298:$AB$303,MATCH($AL$301,$W$297:$AB$297,0),MATCH($AL$303,$W$297:$AB$297,0))</f>
        <v/>
      </c>
      <c r="AD310" s="8">
        <f>INDEX($AD$298:$AI$303,MATCH($AL$301,$AD$297:$AI$297,0),MATCH($AL$298,$AD$297:$AI$297,0))</f>
        <v/>
      </c>
      <c r="AE310" s="8">
        <f>INDEX($AD$298:$AI$303,MATCH($AL$301,$AD$297:$AI$297,0),MATCH($AL$299,$AD$297:$AI$297,0))</f>
        <v/>
      </c>
      <c r="AF310" s="8">
        <f>INDEX($AD$298:$AI$303,MATCH($AL$301,$AD$297:$AI$297,0),MATCH($AL$300,$AD$297:$AI$297,0))</f>
        <v/>
      </c>
      <c r="AG310" s="8">
        <f>INDEX($AD$298:$AI$303,MATCH($AL$301,$AD$297:$AI$297,0),MATCH($AL$301,$AD$297:$AI$297,0))</f>
        <v/>
      </c>
      <c r="AH310" s="8">
        <f>INDEX($AD$298:$AI$303,MATCH($AL$301,$AD$297:$AI$297,0),MATCH($AL$302,$AD$297:$AI$297,0))</f>
        <v/>
      </c>
      <c r="AI310" s="8">
        <f>INDEX($AD$298:$AI$303,MATCH($AL$301,$AD$297:$AI$297,0),MATCH($AL$303,$AD$297:$AI$297,0))</f>
        <v/>
      </c>
      <c r="AK310" s="8">
        <f>IF(($B$310&lt;&gt;2)+($I$310&lt;&gt;2)+($P$310&lt;&gt;2)+($W$310&lt;&gt;2)+($AD$310&lt;&gt;2)=0,2,IF((($B$310&lt;&gt;2)*$B$310+($I$310&lt;&gt;2)*$I$310+($P$310&lt;&gt;2)*$P$310+($W$310&lt;&gt;2)*$W$310+($AD$310&lt;&gt;2)*$AD$310)/(($B$310&lt;&gt;2)+($I$310&lt;&gt;2)+($P$310&lt;&gt;2)+($W$310&lt;&gt;2)+($AD$310&lt;&gt;2))&gt;=0.5,1,0))</f>
        <v/>
      </c>
      <c r="AL310" s="8">
        <f>IF(($C$310&lt;&gt;2)+($J$310&lt;&gt;2)+($Q$310&lt;&gt;2)+($X$310&lt;&gt;2)+($AE$310&lt;&gt;2)=0,2,IF((($C$310&lt;&gt;2)*$C$310+($J$310&lt;&gt;2)*$J$310+($Q$310&lt;&gt;2)*$Q$310+($X$310&lt;&gt;2)*$X$310+($AE$310&lt;&gt;2)*$AE$310)/(($C$310&lt;&gt;2)+($J$310&lt;&gt;2)+($Q$310&lt;&gt;2)+($X$310&lt;&gt;2)+($AE$310&lt;&gt;2))&gt;=0.5,1,0))</f>
        <v/>
      </c>
      <c r="AM310" s="8">
        <f>IF(($D$310&lt;&gt;2)+($K$310&lt;&gt;2)+($R$310&lt;&gt;2)+($Y$310&lt;&gt;2)+($AF$310&lt;&gt;2)=0,2,IF((($D$310&lt;&gt;2)*$D$310+($K$310&lt;&gt;2)*$K$310+($R$310&lt;&gt;2)*$R$310+($Y$310&lt;&gt;2)*$Y$310+($AF$310&lt;&gt;2)*$AF$310)/(($D$310&lt;&gt;2)+($K$310&lt;&gt;2)+($R$310&lt;&gt;2)+($Y$310&lt;&gt;2)+($AF$310&lt;&gt;2))&gt;=0.5,1,0))</f>
        <v/>
      </c>
      <c r="AN310" s="8">
        <f>IF(($E$310&lt;&gt;2)+($L$310&lt;&gt;2)+($S$310&lt;&gt;2)+($Z$310&lt;&gt;2)+($AG$310&lt;&gt;2)=0,2,IF((($E$310&lt;&gt;2)*$E$310+($L$310&lt;&gt;2)*$L$310+($S$310&lt;&gt;2)*$S$310+($Z$310&lt;&gt;2)*$Z$310+($AG$310&lt;&gt;2)*$AG$310)/(($E$310&lt;&gt;2)+($L$310&lt;&gt;2)+($S$310&lt;&gt;2)+($Z$310&lt;&gt;2)+($AG$310&lt;&gt;2))&gt;=0.5,1,0))</f>
        <v/>
      </c>
      <c r="AO310" s="8">
        <f>IF(($F$310&lt;&gt;2)+($M$310&lt;&gt;2)+($T$310&lt;&gt;2)+($AA$310&lt;&gt;2)+($AH$310&lt;&gt;2)=0,2,IF((($F$310&lt;&gt;2)*$F$310+($M$310&lt;&gt;2)*$M$310+($T$310&lt;&gt;2)*$T$310+($AA$310&lt;&gt;2)*$AA$310+($AH$310&lt;&gt;2)*$AH$310)/(($F$310&lt;&gt;2)+($M$310&lt;&gt;2)+($T$310&lt;&gt;2)+($AA$310&lt;&gt;2)+($AH$310&lt;&gt;2))&gt;=0.5,1,0))</f>
        <v/>
      </c>
      <c r="AP310" s="8">
        <f>IF(($G$310&lt;&gt;2)+($N$310&lt;&gt;2)+($U$310&lt;&gt;2)+($AB$310&lt;&gt;2)+($AI$310&lt;&gt;2)=0,2,IF((($G$310&lt;&gt;2)*$G$310+($N$310&lt;&gt;2)*$N$310+($U$310&lt;&gt;2)*$U$310+($AB$310&lt;&gt;2)*$AB$310+($AI$310&lt;&gt;2)*$AI$310)/(($G$310&lt;&gt;2)+($N$310&lt;&gt;2)+($U$310&lt;&gt;2)+($AB$310&lt;&gt;2)+($AI$310&lt;&gt;2))&gt;=0.5,1,0))</f>
        <v/>
      </c>
      <c r="AR310" s="16">
        <f>INDEX('Ground truth'!$B$3:$G$8,MATCH($AK$301,'Ground truth'!$A$3:$A$8,0),MATCH($AK$298,'Ground truth'!$B$2:$G$2,0))</f>
        <v/>
      </c>
      <c r="AS310" s="16">
        <f>INDEX('Ground truth'!$B$3:$G$8,MATCH($AK$301,'Ground truth'!$A$3:$A$8,0),MATCH($AK$299,'Ground truth'!$B$2:$G$2,0))</f>
        <v/>
      </c>
      <c r="AT310" s="16">
        <f>INDEX('Ground truth'!$B$3:$G$8,MATCH($AK$301,'Ground truth'!$A$3:$A$8,0),MATCH($AK$300,'Ground truth'!$B$2:$G$2,0))</f>
        <v/>
      </c>
      <c r="AU310" s="16">
        <f>INDEX('Ground truth'!$B$3:$G$8,MATCH($AK$301,'Ground truth'!$A$3:$A$8,0),MATCH($AK$301,'Ground truth'!$B$2:$G$2,0))</f>
        <v/>
      </c>
      <c r="AV310" s="16">
        <f>INDEX('Ground truth'!$B$3:$G$8,MATCH($AK$301,'Ground truth'!$A$3:$A$8,0),MATCH($AK$302,'Ground truth'!$B$2:$G$2,0))</f>
        <v/>
      </c>
      <c r="AW310" s="16">
        <f>INDEX('Ground truth'!$B$3:$G$8,MATCH($AK$301,'Ground truth'!$A$3:$A$8,0),MATCH($AK$303,'Ground truth'!$B$2:$G$2,0))</f>
        <v/>
      </c>
      <c r="AY310" s="19" t="n">
        <v>-0.9999999999999996</v>
      </c>
      <c r="AZ310" s="19">
        <f>LARGE($AY$307:$AY$312,4)</f>
        <v/>
      </c>
    </row>
    <row r="311">
      <c r="A311" s="3" t="inlineStr">
        <is>
          <t>Propulsion Subsystem</t>
        </is>
      </c>
      <c r="B311" s="8">
        <f>INDEX($B$298:$G$303,MATCH($AL$302,$B$297:$G$297,0),MATCH($AL$298,$B$297:$G$297,0))</f>
        <v/>
      </c>
      <c r="C311" s="8">
        <f>INDEX($B$298:$G$303,MATCH($AL$302,$B$297:$G$297,0),MATCH($AL$299,$B$297:$G$297,0))</f>
        <v/>
      </c>
      <c r="D311" s="8">
        <f>INDEX($B$298:$G$303,MATCH($AL$302,$B$297:$G$297,0),MATCH($AL$300,$B$297:$G$297,0))</f>
        <v/>
      </c>
      <c r="E311" s="8">
        <f>INDEX($B$298:$G$303,MATCH($AL$302,$B$297:$G$297,0),MATCH($AL$301,$B$297:$G$297,0))</f>
        <v/>
      </c>
      <c r="F311" s="8">
        <f>INDEX($B$298:$G$303,MATCH($AL$302,$B$297:$G$297,0),MATCH($AL$302,$B$297:$G$297,0))</f>
        <v/>
      </c>
      <c r="G311" s="8">
        <f>INDEX($B$298:$G$303,MATCH($AL$302,$B$297:$G$297,0),MATCH($AL$303,$B$297:$G$297,0))</f>
        <v/>
      </c>
      <c r="I311" s="8">
        <f>INDEX($I$298:$N$303,MATCH($AL$302,$I$297:$N$297,0),MATCH($AL$298,$I$297:$N$297,0))</f>
        <v/>
      </c>
      <c r="J311" s="8">
        <f>INDEX($I$298:$N$303,MATCH($AL$302,$I$297:$N$297,0),MATCH($AL$299,$I$297:$N$297,0))</f>
        <v/>
      </c>
      <c r="K311" s="8">
        <f>INDEX($I$298:$N$303,MATCH($AL$302,$I$297:$N$297,0),MATCH($AL$300,$I$297:$N$297,0))</f>
        <v/>
      </c>
      <c r="L311" s="8">
        <f>INDEX($I$298:$N$303,MATCH($AL$302,$I$297:$N$297,0),MATCH($AL$301,$I$297:$N$297,0))</f>
        <v/>
      </c>
      <c r="M311" s="8">
        <f>INDEX($I$298:$N$303,MATCH($AL$302,$I$297:$N$297,0),MATCH($AL$302,$I$297:$N$297,0))</f>
        <v/>
      </c>
      <c r="N311" s="8">
        <f>INDEX($I$298:$N$303,MATCH($AL$302,$I$297:$N$297,0),MATCH($AL$303,$I$297:$N$297,0))</f>
        <v/>
      </c>
      <c r="P311" s="8">
        <f>INDEX($P$298:$U$303,MATCH($AL$302,$P$297:$U$297,0),MATCH($AL$298,$P$297:$U$297,0))</f>
        <v/>
      </c>
      <c r="Q311" s="8">
        <f>INDEX($P$298:$U$303,MATCH($AL$302,$P$297:$U$297,0),MATCH($AL$299,$P$297:$U$297,0))</f>
        <v/>
      </c>
      <c r="R311" s="8">
        <f>INDEX($P$298:$U$303,MATCH($AL$302,$P$297:$U$297,0),MATCH($AL$300,$P$297:$U$297,0))</f>
        <v/>
      </c>
      <c r="S311" s="8">
        <f>INDEX($P$298:$U$303,MATCH($AL$302,$P$297:$U$297,0),MATCH($AL$301,$P$297:$U$297,0))</f>
        <v/>
      </c>
      <c r="T311" s="8">
        <f>INDEX($P$298:$U$303,MATCH($AL$302,$P$297:$U$297,0),MATCH($AL$302,$P$297:$U$297,0))</f>
        <v/>
      </c>
      <c r="U311" s="8">
        <f>INDEX($P$298:$U$303,MATCH($AL$302,$P$297:$U$297,0),MATCH($AL$303,$P$297:$U$297,0))</f>
        <v/>
      </c>
      <c r="W311" s="8">
        <f>INDEX($W$298:$AB$303,MATCH($AL$302,$W$297:$AB$297,0),MATCH($AL$298,$W$297:$AB$297,0))</f>
        <v/>
      </c>
      <c r="X311" s="8">
        <f>INDEX($W$298:$AB$303,MATCH($AL$302,$W$297:$AB$297,0),MATCH($AL$299,$W$297:$AB$297,0))</f>
        <v/>
      </c>
      <c r="Y311" s="8">
        <f>INDEX($W$298:$AB$303,MATCH($AL$302,$W$297:$AB$297,0),MATCH($AL$300,$W$297:$AB$297,0))</f>
        <v/>
      </c>
      <c r="Z311" s="8">
        <f>INDEX($W$298:$AB$303,MATCH($AL$302,$W$297:$AB$297,0),MATCH($AL$301,$W$297:$AB$297,0))</f>
        <v/>
      </c>
      <c r="AA311" s="8">
        <f>INDEX($W$298:$AB$303,MATCH($AL$302,$W$297:$AB$297,0),MATCH($AL$302,$W$297:$AB$297,0))</f>
        <v/>
      </c>
      <c r="AB311" s="8">
        <f>INDEX($W$298:$AB$303,MATCH($AL$302,$W$297:$AB$297,0),MATCH($AL$303,$W$297:$AB$297,0))</f>
        <v/>
      </c>
      <c r="AD311" s="8">
        <f>INDEX($AD$298:$AI$303,MATCH($AL$302,$AD$297:$AI$297,0),MATCH($AL$298,$AD$297:$AI$297,0))</f>
        <v/>
      </c>
      <c r="AE311" s="8">
        <f>INDEX($AD$298:$AI$303,MATCH($AL$302,$AD$297:$AI$297,0),MATCH($AL$299,$AD$297:$AI$297,0))</f>
        <v/>
      </c>
      <c r="AF311" s="8">
        <f>INDEX($AD$298:$AI$303,MATCH($AL$302,$AD$297:$AI$297,0),MATCH($AL$300,$AD$297:$AI$297,0))</f>
        <v/>
      </c>
      <c r="AG311" s="8">
        <f>INDEX($AD$298:$AI$303,MATCH($AL$302,$AD$297:$AI$297,0),MATCH($AL$301,$AD$297:$AI$297,0))</f>
        <v/>
      </c>
      <c r="AH311" s="8">
        <f>INDEX($AD$298:$AI$303,MATCH($AL$302,$AD$297:$AI$297,0),MATCH($AL$302,$AD$297:$AI$297,0))</f>
        <v/>
      </c>
      <c r="AI311" s="8">
        <f>INDEX($AD$298:$AI$303,MATCH($AL$302,$AD$297:$AI$297,0),MATCH($AL$303,$AD$297:$AI$297,0))</f>
        <v/>
      </c>
      <c r="AK311" s="8">
        <f>IF(($B$311&lt;&gt;2)+($I$311&lt;&gt;2)+($P$311&lt;&gt;2)+($W$311&lt;&gt;2)+($AD$311&lt;&gt;2)=0,2,IF((($B$311&lt;&gt;2)*$B$311+($I$311&lt;&gt;2)*$I$311+($P$311&lt;&gt;2)*$P$311+($W$311&lt;&gt;2)*$W$311+($AD$311&lt;&gt;2)*$AD$311)/(($B$311&lt;&gt;2)+($I$311&lt;&gt;2)+($P$311&lt;&gt;2)+($W$311&lt;&gt;2)+($AD$311&lt;&gt;2))&gt;=0.5,1,0))</f>
        <v/>
      </c>
      <c r="AL311" s="8">
        <f>IF(($C$311&lt;&gt;2)+($J$311&lt;&gt;2)+($Q$311&lt;&gt;2)+($X$311&lt;&gt;2)+($AE$311&lt;&gt;2)=0,2,IF((($C$311&lt;&gt;2)*$C$311+($J$311&lt;&gt;2)*$J$311+($Q$311&lt;&gt;2)*$Q$311+($X$311&lt;&gt;2)*$X$311+($AE$311&lt;&gt;2)*$AE$311)/(($C$311&lt;&gt;2)+($J$311&lt;&gt;2)+($Q$311&lt;&gt;2)+($X$311&lt;&gt;2)+($AE$311&lt;&gt;2))&gt;=0.5,1,0))</f>
        <v/>
      </c>
      <c r="AM311" s="8">
        <f>IF(($D$311&lt;&gt;2)+($K$311&lt;&gt;2)+($R$311&lt;&gt;2)+($Y$311&lt;&gt;2)+($AF$311&lt;&gt;2)=0,2,IF((($D$311&lt;&gt;2)*$D$311+($K$311&lt;&gt;2)*$K$311+($R$311&lt;&gt;2)*$R$311+($Y$311&lt;&gt;2)*$Y$311+($AF$311&lt;&gt;2)*$AF$311)/(($D$311&lt;&gt;2)+($K$311&lt;&gt;2)+($R$311&lt;&gt;2)+($Y$311&lt;&gt;2)+($AF$311&lt;&gt;2))&gt;=0.5,1,0))</f>
        <v/>
      </c>
      <c r="AN311" s="8">
        <f>IF(($E$311&lt;&gt;2)+($L$311&lt;&gt;2)+($S$311&lt;&gt;2)+($Z$311&lt;&gt;2)+($AG$311&lt;&gt;2)=0,2,IF((($E$311&lt;&gt;2)*$E$311+($L$311&lt;&gt;2)*$L$311+($S$311&lt;&gt;2)*$S$311+($Z$311&lt;&gt;2)*$Z$311+($AG$311&lt;&gt;2)*$AG$311)/(($E$311&lt;&gt;2)+($L$311&lt;&gt;2)+($S$311&lt;&gt;2)+($Z$311&lt;&gt;2)+($AG$311&lt;&gt;2))&gt;=0.5,1,0))</f>
        <v/>
      </c>
      <c r="AO311" s="8">
        <f>IF(($F$311&lt;&gt;2)+($M$311&lt;&gt;2)+($T$311&lt;&gt;2)+($AA$311&lt;&gt;2)+($AH$311&lt;&gt;2)=0,2,IF((($F$311&lt;&gt;2)*$F$311+($M$311&lt;&gt;2)*$M$311+($T$311&lt;&gt;2)*$T$311+($AA$311&lt;&gt;2)*$AA$311+($AH$311&lt;&gt;2)*$AH$311)/(($F$311&lt;&gt;2)+($M$311&lt;&gt;2)+($T$311&lt;&gt;2)+($AA$311&lt;&gt;2)+($AH$311&lt;&gt;2))&gt;=0.5,1,0))</f>
        <v/>
      </c>
      <c r="AP311" s="8">
        <f>IF(($G$311&lt;&gt;2)+($N$311&lt;&gt;2)+($U$311&lt;&gt;2)+($AB$311&lt;&gt;2)+($AI$311&lt;&gt;2)=0,2,IF((($G$311&lt;&gt;2)*$G$311+($N$311&lt;&gt;2)*$N$311+($U$311&lt;&gt;2)*$U$311+($AB$311&lt;&gt;2)*$AB$311+($AI$311&lt;&gt;2)*$AI$311)/(($G$311&lt;&gt;2)+($N$311&lt;&gt;2)+($U$311&lt;&gt;2)+($AB$311&lt;&gt;2)+($AI$311&lt;&gt;2))&gt;=0.5,1,0))</f>
        <v/>
      </c>
      <c r="AR311" s="16">
        <f>INDEX('Ground truth'!$B$3:$G$8,MATCH($AK$302,'Ground truth'!$A$3:$A$8,0),MATCH($AK$298,'Ground truth'!$B$2:$G$2,0))</f>
        <v/>
      </c>
      <c r="AS311" s="16">
        <f>INDEX('Ground truth'!$B$3:$G$8,MATCH($AK$302,'Ground truth'!$A$3:$A$8,0),MATCH($AK$299,'Ground truth'!$B$2:$G$2,0))</f>
        <v/>
      </c>
      <c r="AT311" s="16">
        <f>INDEX('Ground truth'!$B$3:$G$8,MATCH($AK$302,'Ground truth'!$A$3:$A$8,0),MATCH($AK$300,'Ground truth'!$B$2:$G$2,0))</f>
        <v/>
      </c>
      <c r="AU311" s="16">
        <f>INDEX('Ground truth'!$B$3:$G$8,MATCH($AK$302,'Ground truth'!$A$3:$A$8,0),MATCH($AK$301,'Ground truth'!$B$2:$G$2,0))</f>
        <v/>
      </c>
      <c r="AV311" s="16">
        <f>INDEX('Ground truth'!$B$3:$G$8,MATCH($AK$302,'Ground truth'!$A$3:$A$8,0),MATCH($AK$302,'Ground truth'!$B$2:$G$2,0))</f>
        <v/>
      </c>
      <c r="AW311" s="16">
        <f>INDEX('Ground truth'!$B$3:$G$8,MATCH($AK$302,'Ground truth'!$A$3:$A$8,0),MATCH($AK$303,'Ground truth'!$B$2:$G$2,0))</f>
        <v/>
      </c>
      <c r="AY311" s="19" t="n">
        <v>-0.3429230827771703</v>
      </c>
      <c r="AZ311" s="19">
        <f>LARGE($AY$307:$AY$312,5)</f>
        <v/>
      </c>
    </row>
    <row r="312">
      <c r="A312" s="3" t="inlineStr">
        <is>
          <t>Reaction Wheel</t>
        </is>
      </c>
      <c r="B312" s="8">
        <f>INDEX($B$298:$G$303,MATCH($AL$303,$B$297:$G$297,0),MATCH($AL$298,$B$297:$G$297,0))</f>
        <v/>
      </c>
      <c r="C312" s="8">
        <f>INDEX($B$298:$G$303,MATCH($AL$303,$B$297:$G$297,0),MATCH($AL$299,$B$297:$G$297,0))</f>
        <v/>
      </c>
      <c r="D312" s="8">
        <f>INDEX($B$298:$G$303,MATCH($AL$303,$B$297:$G$297,0),MATCH($AL$300,$B$297:$G$297,0))</f>
        <v/>
      </c>
      <c r="E312" s="8">
        <f>INDEX($B$298:$G$303,MATCH($AL$303,$B$297:$G$297,0),MATCH($AL$301,$B$297:$G$297,0))</f>
        <v/>
      </c>
      <c r="F312" s="8">
        <f>INDEX($B$298:$G$303,MATCH($AL$303,$B$297:$G$297,0),MATCH($AL$302,$B$297:$G$297,0))</f>
        <v/>
      </c>
      <c r="G312" s="8">
        <f>INDEX($B$298:$G$303,MATCH($AL$303,$B$297:$G$297,0),MATCH($AL$303,$B$297:$G$297,0))</f>
        <v/>
      </c>
      <c r="I312" s="8">
        <f>INDEX($I$298:$N$303,MATCH($AL$303,$I$297:$N$297,0),MATCH($AL$298,$I$297:$N$297,0))</f>
        <v/>
      </c>
      <c r="J312" s="8">
        <f>INDEX($I$298:$N$303,MATCH($AL$303,$I$297:$N$297,0),MATCH($AL$299,$I$297:$N$297,0))</f>
        <v/>
      </c>
      <c r="K312" s="8">
        <f>INDEX($I$298:$N$303,MATCH($AL$303,$I$297:$N$297,0),MATCH($AL$300,$I$297:$N$297,0))</f>
        <v/>
      </c>
      <c r="L312" s="8">
        <f>INDEX($I$298:$N$303,MATCH($AL$303,$I$297:$N$297,0),MATCH($AL$301,$I$297:$N$297,0))</f>
        <v/>
      </c>
      <c r="M312" s="8">
        <f>INDEX($I$298:$N$303,MATCH($AL$303,$I$297:$N$297,0),MATCH($AL$302,$I$297:$N$297,0))</f>
        <v/>
      </c>
      <c r="N312" s="8">
        <f>INDEX($I$298:$N$303,MATCH($AL$303,$I$297:$N$297,0),MATCH($AL$303,$I$297:$N$297,0))</f>
        <v/>
      </c>
      <c r="P312" s="8">
        <f>INDEX($P$298:$U$303,MATCH($AL$303,$P$297:$U$297,0),MATCH($AL$298,$P$297:$U$297,0))</f>
        <v/>
      </c>
      <c r="Q312" s="8">
        <f>INDEX($P$298:$U$303,MATCH($AL$303,$P$297:$U$297,0),MATCH($AL$299,$P$297:$U$297,0))</f>
        <v/>
      </c>
      <c r="R312" s="8">
        <f>INDEX($P$298:$U$303,MATCH($AL$303,$P$297:$U$297,0),MATCH($AL$300,$P$297:$U$297,0))</f>
        <v/>
      </c>
      <c r="S312" s="8">
        <f>INDEX($P$298:$U$303,MATCH($AL$303,$P$297:$U$297,0),MATCH($AL$301,$P$297:$U$297,0))</f>
        <v/>
      </c>
      <c r="T312" s="8">
        <f>INDEX($P$298:$U$303,MATCH($AL$303,$P$297:$U$297,0),MATCH($AL$302,$P$297:$U$297,0))</f>
        <v/>
      </c>
      <c r="U312" s="8">
        <f>INDEX($P$298:$U$303,MATCH($AL$303,$P$297:$U$297,0),MATCH($AL$303,$P$297:$U$297,0))</f>
        <v/>
      </c>
      <c r="W312" s="8">
        <f>INDEX($W$298:$AB$303,MATCH($AL$303,$W$297:$AB$297,0),MATCH($AL$298,$W$297:$AB$297,0))</f>
        <v/>
      </c>
      <c r="X312" s="8">
        <f>INDEX($W$298:$AB$303,MATCH($AL$303,$W$297:$AB$297,0),MATCH($AL$299,$W$297:$AB$297,0))</f>
        <v/>
      </c>
      <c r="Y312" s="8">
        <f>INDEX($W$298:$AB$303,MATCH($AL$303,$W$297:$AB$297,0),MATCH($AL$300,$W$297:$AB$297,0))</f>
        <v/>
      </c>
      <c r="Z312" s="8">
        <f>INDEX($W$298:$AB$303,MATCH($AL$303,$W$297:$AB$297,0),MATCH($AL$301,$W$297:$AB$297,0))</f>
        <v/>
      </c>
      <c r="AA312" s="8">
        <f>INDEX($W$298:$AB$303,MATCH($AL$303,$W$297:$AB$297,0),MATCH($AL$302,$W$297:$AB$297,0))</f>
        <v/>
      </c>
      <c r="AB312" s="8">
        <f>INDEX($W$298:$AB$303,MATCH($AL$303,$W$297:$AB$297,0),MATCH($AL$303,$W$297:$AB$297,0))</f>
        <v/>
      </c>
      <c r="AD312" s="8">
        <f>INDEX($AD$298:$AI$303,MATCH($AL$303,$AD$297:$AI$297,0),MATCH($AL$298,$AD$297:$AI$297,0))</f>
        <v/>
      </c>
      <c r="AE312" s="8">
        <f>INDEX($AD$298:$AI$303,MATCH($AL$303,$AD$297:$AI$297,0),MATCH($AL$299,$AD$297:$AI$297,0))</f>
        <v/>
      </c>
      <c r="AF312" s="8">
        <f>INDEX($AD$298:$AI$303,MATCH($AL$303,$AD$297:$AI$297,0),MATCH($AL$300,$AD$297:$AI$297,0))</f>
        <v/>
      </c>
      <c r="AG312" s="8">
        <f>INDEX($AD$298:$AI$303,MATCH($AL$303,$AD$297:$AI$297,0),MATCH($AL$301,$AD$297:$AI$297,0))</f>
        <v/>
      </c>
      <c r="AH312" s="8">
        <f>INDEX($AD$298:$AI$303,MATCH($AL$303,$AD$297:$AI$297,0),MATCH($AL$302,$AD$297:$AI$297,0))</f>
        <v/>
      </c>
      <c r="AI312" s="8">
        <f>INDEX($AD$298:$AI$303,MATCH($AL$303,$AD$297:$AI$297,0),MATCH($AL$303,$AD$297:$AI$297,0))</f>
        <v/>
      </c>
      <c r="AK312" s="8">
        <f>IF(($B$312&lt;&gt;2)+($I$312&lt;&gt;2)+($P$312&lt;&gt;2)+($W$312&lt;&gt;2)+($AD$312&lt;&gt;2)=0,2,IF((($B$312&lt;&gt;2)*$B$312+($I$312&lt;&gt;2)*$I$312+($P$312&lt;&gt;2)*$P$312+($W$312&lt;&gt;2)*$W$312+($AD$312&lt;&gt;2)*$AD$312)/(($B$312&lt;&gt;2)+($I$312&lt;&gt;2)+($P$312&lt;&gt;2)+($W$312&lt;&gt;2)+($AD$312&lt;&gt;2))&gt;=0.5,1,0))</f>
        <v/>
      </c>
      <c r="AL312" s="8">
        <f>IF(($C$312&lt;&gt;2)+($J$312&lt;&gt;2)+($Q$312&lt;&gt;2)+($X$312&lt;&gt;2)+($AE$312&lt;&gt;2)=0,2,IF((($C$312&lt;&gt;2)*$C$312+($J$312&lt;&gt;2)*$J$312+($Q$312&lt;&gt;2)*$Q$312+($X$312&lt;&gt;2)*$X$312+($AE$312&lt;&gt;2)*$AE$312)/(($C$312&lt;&gt;2)+($J$312&lt;&gt;2)+($Q$312&lt;&gt;2)+($X$312&lt;&gt;2)+($AE$312&lt;&gt;2))&gt;=0.5,1,0))</f>
        <v/>
      </c>
      <c r="AM312" s="8">
        <f>IF(($D$312&lt;&gt;2)+($K$312&lt;&gt;2)+($R$312&lt;&gt;2)+($Y$312&lt;&gt;2)+($AF$312&lt;&gt;2)=0,2,IF((($D$312&lt;&gt;2)*$D$312+($K$312&lt;&gt;2)*$K$312+($R$312&lt;&gt;2)*$R$312+($Y$312&lt;&gt;2)*$Y$312+($AF$312&lt;&gt;2)*$AF$312)/(($D$312&lt;&gt;2)+($K$312&lt;&gt;2)+($R$312&lt;&gt;2)+($Y$312&lt;&gt;2)+($AF$312&lt;&gt;2))&gt;=0.5,1,0))</f>
        <v/>
      </c>
      <c r="AN312" s="8">
        <f>IF(($E$312&lt;&gt;2)+($L$312&lt;&gt;2)+($S$312&lt;&gt;2)+($Z$312&lt;&gt;2)+($AG$312&lt;&gt;2)=0,2,IF((($E$312&lt;&gt;2)*$E$312+($L$312&lt;&gt;2)*$L$312+($S$312&lt;&gt;2)*$S$312+($Z$312&lt;&gt;2)*$Z$312+($AG$312&lt;&gt;2)*$AG$312)/(($E$312&lt;&gt;2)+($L$312&lt;&gt;2)+($S$312&lt;&gt;2)+($Z$312&lt;&gt;2)+($AG$312&lt;&gt;2))&gt;=0.5,1,0))</f>
        <v/>
      </c>
      <c r="AO312" s="8">
        <f>IF(($F$312&lt;&gt;2)+($M$312&lt;&gt;2)+($T$312&lt;&gt;2)+($AA$312&lt;&gt;2)+($AH$312&lt;&gt;2)=0,2,IF((($F$312&lt;&gt;2)*$F$312+($M$312&lt;&gt;2)*$M$312+($T$312&lt;&gt;2)*$T$312+($AA$312&lt;&gt;2)*$AA$312+($AH$312&lt;&gt;2)*$AH$312)/(($F$312&lt;&gt;2)+($M$312&lt;&gt;2)+($T$312&lt;&gt;2)+($AA$312&lt;&gt;2)+($AH$312&lt;&gt;2))&gt;=0.5,1,0))</f>
        <v/>
      </c>
      <c r="AP312" s="8">
        <f>IF(($G$312&lt;&gt;2)+($N$312&lt;&gt;2)+($U$312&lt;&gt;2)+($AB$312&lt;&gt;2)+($AI$312&lt;&gt;2)=0,2,IF((($G$312&lt;&gt;2)*$G$312+($N$312&lt;&gt;2)*$N$312+($U$312&lt;&gt;2)*$U$312+($AB$312&lt;&gt;2)*$AB$312+($AI$312&lt;&gt;2)*$AI$312)/(($G$312&lt;&gt;2)+($N$312&lt;&gt;2)+($U$312&lt;&gt;2)+($AB$312&lt;&gt;2)+($AI$312&lt;&gt;2))&gt;=0.5,1,0))</f>
        <v/>
      </c>
      <c r="AR312" s="16">
        <f>INDEX('Ground truth'!$B$3:$G$8,MATCH($AK$303,'Ground truth'!$A$3:$A$8,0),MATCH($AK$298,'Ground truth'!$B$2:$G$2,0))</f>
        <v/>
      </c>
      <c r="AS312" s="16">
        <f>INDEX('Ground truth'!$B$3:$G$8,MATCH($AK$303,'Ground truth'!$A$3:$A$8,0),MATCH($AK$299,'Ground truth'!$B$2:$G$2,0))</f>
        <v/>
      </c>
      <c r="AT312" s="16">
        <f>INDEX('Ground truth'!$B$3:$G$8,MATCH($AK$303,'Ground truth'!$A$3:$A$8,0),MATCH($AK$300,'Ground truth'!$B$2:$G$2,0))</f>
        <v/>
      </c>
      <c r="AU312" s="16">
        <f>INDEX('Ground truth'!$B$3:$G$8,MATCH($AK$303,'Ground truth'!$A$3:$A$8,0),MATCH($AK$301,'Ground truth'!$B$2:$G$2,0))</f>
        <v/>
      </c>
      <c r="AV312" s="16">
        <f>INDEX('Ground truth'!$B$3:$G$8,MATCH($AK$303,'Ground truth'!$A$3:$A$8,0),MATCH($AK$302,'Ground truth'!$B$2:$G$2,0))</f>
        <v/>
      </c>
      <c r="AW312" s="16">
        <f>INDEX('Ground truth'!$B$3:$G$8,MATCH($AK$303,'Ground truth'!$A$3:$A$8,0),MATCH($AK$303,'Ground truth'!$B$2:$G$2,0))</f>
        <v/>
      </c>
      <c r="AY312" s="19" t="n">
        <v>1</v>
      </c>
      <c r="AZ312" s="19">
        <f>LARGE($AY$307:$AY$312,6)</f>
        <v/>
      </c>
    </row>
    <row r="314">
      <c r="A314" s="17" t="inlineStr">
        <is>
          <t>metrics — confident-only (unsure excluded from denominators)</t>
        </is>
      </c>
      <c r="B314" s="10" t="inlineStr">
        <is>
          <t>run 1</t>
        </is>
      </c>
      <c r="C314" s="10" t="inlineStr">
        <is>
          <t>run 2</t>
        </is>
      </c>
      <c r="D314" s="10" t="inlineStr">
        <is>
          <t>run 3</t>
        </is>
      </c>
      <c r="E314" s="10" t="inlineStr">
        <is>
          <t>run 4</t>
        </is>
      </c>
      <c r="F314" s="10" t="inlineStr">
        <is>
          <t>run 5</t>
        </is>
      </c>
      <c r="G314" s="10" t="inlineStr">
        <is>
          <t>avg-matrix</t>
        </is>
      </c>
      <c r="H314" s="10" t="inlineStr">
        <is>
          <t>mean</t>
        </is>
      </c>
      <c r="I314" s="10" t="inlineStr">
        <is>
          <t>std (pop.)</t>
        </is>
      </c>
      <c r="J314" s="17" t="inlineStr">
        <is>
          <t>notes</t>
        </is>
      </c>
    </row>
    <row r="315">
      <c r="A315" s="7" t="inlineStr">
        <is>
          <t>TP</t>
        </is>
      </c>
      <c r="B315" s="7">
        <f>SUMPRODUCT(($B$307:$G$312=1)*($AR$307:$AW$312=1))</f>
        <v/>
      </c>
      <c r="C315" s="7">
        <f>SUMPRODUCT(($I$307:$N$312=1)*($AR$307:$AW$312=1))</f>
        <v/>
      </c>
      <c r="D315" s="7">
        <f>SUMPRODUCT(($P$307:$U$312=1)*($AR$307:$AW$312=1))</f>
        <v/>
      </c>
      <c r="E315" s="7">
        <f>SUMPRODUCT(($W$307:$AB$312=1)*($AR$307:$AW$312=1))</f>
        <v/>
      </c>
      <c r="F315" s="7">
        <f>SUMPRODUCT(($AD$307:$AI$312=1)*($AR$307:$AW$312=1))</f>
        <v/>
      </c>
      <c r="G315" s="7">
        <f>SUMPRODUCT(($AK$307:$AP$312=1)*($AR$307:$AW$312=1))</f>
        <v/>
      </c>
      <c r="H315" s="12">
        <f>AVERAGE($B$315:$F$315)</f>
        <v/>
      </c>
      <c r="I315" s="12">
        <f>STDEV.P($B$315:$F$315)</f>
        <v/>
      </c>
    </row>
    <row r="316">
      <c r="A316" s="7" t="inlineStr">
        <is>
          <t>TN</t>
        </is>
      </c>
      <c r="B316" s="7">
        <f>SUMPRODUCT(($B$307:$G$312=0)*($AR$307:$AW$312=0))</f>
        <v/>
      </c>
      <c r="C316" s="7">
        <f>SUMPRODUCT(($I$307:$N$312=0)*($AR$307:$AW$312=0))</f>
        <v/>
      </c>
      <c r="D316" s="7">
        <f>SUMPRODUCT(($P$307:$U$312=0)*($AR$307:$AW$312=0))</f>
        <v/>
      </c>
      <c r="E316" s="7">
        <f>SUMPRODUCT(($W$307:$AB$312=0)*($AR$307:$AW$312=0))</f>
        <v/>
      </c>
      <c r="F316" s="7">
        <f>SUMPRODUCT(($AD$307:$AI$312=0)*($AR$307:$AW$312=0))</f>
        <v/>
      </c>
      <c r="G316" s="7">
        <f>SUMPRODUCT(($AK$307:$AP$312=0)*($AR$307:$AW$312=0))</f>
        <v/>
      </c>
      <c r="H316" s="12">
        <f>AVERAGE($B$316:$F$316)</f>
        <v/>
      </c>
      <c r="I316" s="12">
        <f>STDEV.P($B$316:$F$316)</f>
        <v/>
      </c>
    </row>
    <row r="317">
      <c r="A317" s="7" t="inlineStr">
        <is>
          <t>FP</t>
        </is>
      </c>
      <c r="B317" s="7">
        <f>SUMPRODUCT(($B$307:$G$312=1)*($AR$307:$AW$312=0))</f>
        <v/>
      </c>
      <c r="C317" s="7">
        <f>SUMPRODUCT(($I$307:$N$312=1)*($AR$307:$AW$312=0))</f>
        <v/>
      </c>
      <c r="D317" s="7">
        <f>SUMPRODUCT(($P$307:$U$312=1)*($AR$307:$AW$312=0))</f>
        <v/>
      </c>
      <c r="E317" s="7">
        <f>SUMPRODUCT(($W$307:$AB$312=1)*($AR$307:$AW$312=0))</f>
        <v/>
      </c>
      <c r="F317" s="7">
        <f>SUMPRODUCT(($AD$307:$AI$312=1)*($AR$307:$AW$312=0))</f>
        <v/>
      </c>
      <c r="G317" s="7">
        <f>SUMPRODUCT(($AK$307:$AP$312=1)*($AR$307:$AW$312=0))</f>
        <v/>
      </c>
      <c r="H317" s="12">
        <f>AVERAGE($B$317:$F$317)</f>
        <v/>
      </c>
      <c r="I317" s="12">
        <f>STDEV.P($B$317:$F$317)</f>
        <v/>
      </c>
    </row>
    <row r="318">
      <c r="A318" s="7" t="inlineStr">
        <is>
          <t>FN</t>
        </is>
      </c>
      <c r="B318" s="7">
        <f>SUMPRODUCT(($B$307:$G$312=0)*($AR$307:$AW$312=1))</f>
        <v/>
      </c>
      <c r="C318" s="7">
        <f>SUMPRODUCT(($I$307:$N$312=0)*($AR$307:$AW$312=1))</f>
        <v/>
      </c>
      <c r="D318" s="7">
        <f>SUMPRODUCT(($P$307:$U$312=0)*($AR$307:$AW$312=1))</f>
        <v/>
      </c>
      <c r="E318" s="7">
        <f>SUMPRODUCT(($W$307:$AB$312=0)*($AR$307:$AW$312=1))</f>
        <v/>
      </c>
      <c r="F318" s="7">
        <f>SUMPRODUCT(($AD$307:$AI$312=0)*($AR$307:$AW$312=1))</f>
        <v/>
      </c>
      <c r="G318" s="7">
        <f>SUMPRODUCT(($AK$307:$AP$312=0)*($AR$307:$AW$312=1))</f>
        <v/>
      </c>
      <c r="H318" s="12">
        <f>AVERAGE($B$318:$F$318)</f>
        <v/>
      </c>
      <c r="I318" s="12">
        <f>STDEV.P($B$318:$F$318)</f>
        <v/>
      </c>
    </row>
    <row r="319">
      <c r="A319" s="4" t="inlineStr">
        <is>
          <t>Precision</t>
        </is>
      </c>
      <c r="B319" s="12">
        <f>IFERROR($B$315/($B$315+$B$317),0)</f>
        <v/>
      </c>
      <c r="C319" s="12">
        <f>IFERROR($C$315/($C$315+$C$317),0)</f>
        <v/>
      </c>
      <c r="D319" s="12">
        <f>IFERROR($D$315/($D$315+$D$317),0)</f>
        <v/>
      </c>
      <c r="E319" s="12">
        <f>IFERROR($E$315/($E$315+$E$317),0)</f>
        <v/>
      </c>
      <c r="F319" s="12">
        <f>IFERROR($F$315/($F$315+$F$317),0)</f>
        <v/>
      </c>
      <c r="G319" s="12">
        <f>IFERROR($G$315/($G$315+$G$317),0)</f>
        <v/>
      </c>
      <c r="H319" s="18">
        <f>AVERAGE($B$319:$F$319)</f>
        <v/>
      </c>
      <c r="I319" s="18">
        <f>STDEV.P($B$319:$F$319)</f>
        <v/>
      </c>
    </row>
    <row r="320">
      <c r="A320" s="4" t="inlineStr">
        <is>
          <t>Recall</t>
        </is>
      </c>
      <c r="B320" s="12">
        <f>IFERROR($B$315/($B$315+$B$318),0)</f>
        <v/>
      </c>
      <c r="C320" s="12">
        <f>IFERROR($C$315/($C$315+$C$318),0)</f>
        <v/>
      </c>
      <c r="D320" s="12">
        <f>IFERROR($D$315/($D$315+$D$318),0)</f>
        <v/>
      </c>
      <c r="E320" s="12">
        <f>IFERROR($E$315/($E$315+$E$318),0)</f>
        <v/>
      </c>
      <c r="F320" s="12">
        <f>IFERROR($F$315/($F$315+$F$318),0)</f>
        <v/>
      </c>
      <c r="G320" s="12">
        <f>IFERROR($G$315/($G$315+$G$318),0)</f>
        <v/>
      </c>
      <c r="H320" s="18">
        <f>AVERAGE($B$320:$F$320)</f>
        <v/>
      </c>
      <c r="I320" s="18">
        <f>STDEV.P($B$320:$F$320)</f>
        <v/>
      </c>
    </row>
    <row r="321">
      <c r="A321" s="4" t="inlineStr">
        <is>
          <t>F1</t>
        </is>
      </c>
      <c r="B321" s="12">
        <f>IFERROR(2*$B$319*$B$320/($B$319+$B$320),0)</f>
        <v/>
      </c>
      <c r="C321" s="12">
        <f>IFERROR(2*$C$319*$C$320/($C$319+$C$320),0)</f>
        <v/>
      </c>
      <c r="D321" s="12">
        <f>IFERROR(2*$D$319*$D$320/($D$319+$D$320),0)</f>
        <v/>
      </c>
      <c r="E321" s="12">
        <f>IFERROR(2*$E$319*$E$320/($E$319+$E$320),0)</f>
        <v/>
      </c>
      <c r="F321" s="12">
        <f>IFERROR(2*$F$319*$F$320/($F$319+$F$320),0)</f>
        <v/>
      </c>
      <c r="G321" s="12">
        <f>IFERROR(2*$G$319*$G$320/($G$319+$G$320),0)</f>
        <v/>
      </c>
      <c r="H321" s="18">
        <f>AVERAGE($B$321:$F$321)</f>
        <v/>
      </c>
      <c r="I321" s="18">
        <f>STDEV.P($B$321:$F$321)</f>
        <v/>
      </c>
    </row>
    <row r="322">
      <c r="A322" s="4" t="inlineStr">
        <is>
          <t>Accuracy</t>
        </is>
      </c>
      <c r="B322" s="12">
        <f>IFERROR(($B$315+$B$316)/($B$315+$B$316+$B$317+$B$318),0)</f>
        <v/>
      </c>
      <c r="C322" s="12">
        <f>IFERROR(($C$315+$C$316)/($C$315+$C$316+$C$317+$C$318),0)</f>
        <v/>
      </c>
      <c r="D322" s="12">
        <f>IFERROR(($D$315+$D$316)/($D$315+$D$316+$D$317+$D$318),0)</f>
        <v/>
      </c>
      <c r="E322" s="12">
        <f>IFERROR(($E$315+$E$316)/($E$315+$E$316+$E$317+$E$318),0)</f>
        <v/>
      </c>
      <c r="F322" s="12">
        <f>IFERROR(($F$315+$F$316)/($F$315+$F$316+$F$317+$F$318),0)</f>
        <v/>
      </c>
      <c r="G322" s="12">
        <f>IFERROR(($G$315+$G$316)/($G$315+$G$316+$G$317+$G$318),0)</f>
        <v/>
      </c>
      <c r="H322" s="18">
        <f>AVERAGE($B$322:$F$322)</f>
        <v/>
      </c>
      <c r="I322" s="18">
        <f>STDEV.P($B$322:$F$322)</f>
        <v/>
      </c>
    </row>
    <row r="323">
      <c r="A323" s="4" t="inlineStr">
        <is>
          <t>Edit distance</t>
        </is>
      </c>
      <c r="B323" s="12">
        <f>SUMPRODUCT(ABS($AR$307:$AW$312-$B$307:$G$312))</f>
        <v/>
      </c>
      <c r="C323" s="12">
        <f>SUMPRODUCT(ABS($AR$307:$AW$312-$I$307:$N$312))</f>
        <v/>
      </c>
      <c r="D323" s="12">
        <f>SUMPRODUCT(ABS($AR$307:$AW$312-$P$307:$U$312))</f>
        <v/>
      </c>
      <c r="E323" s="12">
        <f>SUMPRODUCT(ABS($AR$307:$AW$312-$W$307:$AB$312))</f>
        <v/>
      </c>
      <c r="F323" s="12">
        <f>SUMPRODUCT(ABS($AR$307:$AW$312-$AD$307:$AI$312))</f>
        <v/>
      </c>
      <c r="G323" s="12">
        <f>SUMPRODUCT(ABS($AR$307:$AW$312-$AK$307:$AP$312))</f>
        <v/>
      </c>
      <c r="H323" s="18">
        <f>AVERAGE($B$323:$F$323)</f>
        <v/>
      </c>
      <c r="I323" s="18">
        <f>STDEV.P($B$323:$F$323)</f>
        <v/>
      </c>
    </row>
    <row r="324">
      <c r="A324" s="4" t="inlineStr">
        <is>
          <t>Spectral distance</t>
        </is>
      </c>
      <c r="B324" s="12">
        <f>SQRT(SUMPRODUCT(($AZ$307:$AZ$312-$B$334:$B$339)^2))</f>
        <v/>
      </c>
      <c r="C324" s="12">
        <f>SQRT(SUMPRODUCT(($AZ$307:$AZ$312-$C$334:$C$339)^2))</f>
        <v/>
      </c>
      <c r="D324" s="12">
        <f>SQRT(SUMPRODUCT(($AZ$307:$AZ$312-$D$334:$D$339)^2))</f>
        <v/>
      </c>
      <c r="E324" s="12">
        <f>SQRT(SUMPRODUCT(($AZ$307:$AZ$312-$E$334:$E$339)^2))</f>
        <v/>
      </c>
      <c r="F324" s="12">
        <f>SQRT(SUMPRODUCT(($AZ$307:$AZ$312-$F$334:$F$339)^2))</f>
        <v/>
      </c>
      <c r="G324" s="12">
        <f>SQRT(SUMPRODUCT(($AZ$307:$AZ$312-$G$334:$G$339)^2))</f>
        <v/>
      </c>
      <c r="H324" s="18">
        <f>AVERAGE($B$324:$F$324)</f>
        <v/>
      </c>
      <c r="I324" s="18">
        <f>STDEV.P($B$324:$F$324)</f>
        <v/>
      </c>
    </row>
    <row r="325">
      <c r="A325" s="4" t="inlineStr">
        <is>
          <t>Unsure cells</t>
        </is>
      </c>
      <c r="B325" s="7">
        <f>COUNTIF($B$307:$G$312,2)</f>
        <v/>
      </c>
      <c r="C325" s="7">
        <f>COUNTIF($I$307:$N$312,2)</f>
        <v/>
      </c>
      <c r="D325" s="7">
        <f>COUNTIF($P$307:$U$312,2)</f>
        <v/>
      </c>
      <c r="E325" s="7">
        <f>COUNTIF($W$307:$AB$312,2)</f>
        <v/>
      </c>
      <c r="F325" s="7">
        <f>COUNTIF($AD$307:$AI$312,2)</f>
        <v/>
      </c>
      <c r="G325" s="7">
        <f>COUNTIF($AK$307:$AP$312,2)</f>
        <v/>
      </c>
      <c r="H325" s="12">
        <f>AVERAGE($B$325:$F$325)</f>
        <v/>
      </c>
      <c r="I325" s="12">
        <f>STDEV.P($B$325:$F$325)</f>
        <v/>
      </c>
    </row>
    <row r="326">
      <c r="A326" s="3" t="inlineStr">
        <is>
          <t>eigenvalues (real part, numpy order; pasted)</t>
        </is>
      </c>
    </row>
    <row r="327">
      <c r="A327" s="3" t="inlineStr">
        <is>
          <t xml:space="preserve">  λ1</t>
        </is>
      </c>
      <c r="B327" s="19" t="n">
        <v>4.124885419764574</v>
      </c>
      <c r="C327" s="19" t="n">
        <v>5.162277660168382</v>
      </c>
      <c r="D327" s="19" t="n">
        <v>5.162277660168382</v>
      </c>
      <c r="E327" s="19" t="n">
        <v>5.162277660168382</v>
      </c>
      <c r="F327" s="19" t="n">
        <v>5.162277660168382</v>
      </c>
      <c r="G327" s="19" t="n">
        <v>5.162277660168382</v>
      </c>
    </row>
    <row r="328">
      <c r="A328" s="3" t="inlineStr">
        <is>
          <t xml:space="preserve">  λ2</t>
        </is>
      </c>
      <c r="B328" s="19" t="n">
        <v>-0.7615571818318915</v>
      </c>
      <c r="C328" s="19" t="n">
        <v>-1.16227766016838</v>
      </c>
      <c r="D328" s="19" t="n">
        <v>-1.16227766016838</v>
      </c>
      <c r="E328" s="19" t="n">
        <v>-1.16227766016838</v>
      </c>
      <c r="F328" s="19" t="n">
        <v>-1.16227766016838</v>
      </c>
      <c r="G328" s="19" t="n">
        <v>-1.16227766016838</v>
      </c>
    </row>
    <row r="329">
      <c r="A329" s="3" t="inlineStr">
        <is>
          <t xml:space="preserve">  λ3</t>
        </is>
      </c>
      <c r="B329" s="19" t="n">
        <v>5.945963381819206e-17</v>
      </c>
      <c r="C329" s="19" t="n">
        <v>-1.172158389190311e-16</v>
      </c>
      <c r="D329" s="19" t="n">
        <v>-1.172158389190311e-16</v>
      </c>
      <c r="E329" s="19" t="n">
        <v>-1.172158389190311e-16</v>
      </c>
      <c r="F329" s="19" t="n">
        <v>-1.172158389190311e-16</v>
      </c>
      <c r="G329" s="19" t="n">
        <v>-1.172158389190311e-16</v>
      </c>
    </row>
    <row r="330">
      <c r="A330" s="3" t="inlineStr">
        <is>
          <t xml:space="preserve">  λ4</t>
        </is>
      </c>
      <c r="B330" s="19" t="n">
        <v>0.6366717620673163</v>
      </c>
      <c r="C330" s="19" t="n">
        <v>1</v>
      </c>
      <c r="D330" s="19" t="n">
        <v>1</v>
      </c>
      <c r="E330" s="19" t="n">
        <v>1</v>
      </c>
      <c r="F330" s="19" t="n">
        <v>1</v>
      </c>
      <c r="G330" s="19" t="n">
        <v>1</v>
      </c>
    </row>
    <row r="331">
      <c r="A331" s="3" t="inlineStr">
        <is>
          <t xml:space="preserve">  λ5</t>
        </is>
      </c>
      <c r="B331" s="19" t="n">
        <v>0.9999999999999998</v>
      </c>
      <c r="C331" s="19" t="n">
        <v>-9.231279344333585e-17</v>
      </c>
      <c r="D331" s="19" t="n">
        <v>-9.231279344333585e-17</v>
      </c>
      <c r="E331" s="19" t="n">
        <v>-9.231279344333585e-17</v>
      </c>
      <c r="F331" s="19" t="n">
        <v>-9.231279344333585e-17</v>
      </c>
      <c r="G331" s="19" t="n">
        <v>-9.231279344333585e-17</v>
      </c>
    </row>
    <row r="332">
      <c r="A332" s="3" t="inlineStr">
        <is>
          <t xml:space="preserve">  λ6</t>
        </is>
      </c>
      <c r="B332" s="19" t="n">
        <v>1</v>
      </c>
      <c r="C332" s="19" t="n">
        <v>0.9999999999999999</v>
      </c>
      <c r="D332" s="19" t="n">
        <v>0.9999999999999999</v>
      </c>
      <c r="E332" s="19" t="n">
        <v>0.9999999999999999</v>
      </c>
      <c r="F332" s="19" t="n">
        <v>0.9999999999999999</v>
      </c>
      <c r="G332" s="19" t="n">
        <v>0.9999999999999999</v>
      </c>
    </row>
    <row r="333">
      <c r="A333" s="3" t="inlineStr">
        <is>
          <t>eigenvalues sorted desc (LARGE)</t>
        </is>
      </c>
    </row>
    <row r="334">
      <c r="A334" s="3" t="inlineStr">
        <is>
          <t xml:space="preserve">  λ(1)</t>
        </is>
      </c>
      <c r="B334" s="19">
        <f>LARGE($B$327:$B$332,1)</f>
        <v/>
      </c>
      <c r="C334" s="19">
        <f>LARGE($C$327:$C$332,1)</f>
        <v/>
      </c>
      <c r="D334" s="19">
        <f>LARGE($D$327:$D$332,1)</f>
        <v/>
      </c>
      <c r="E334" s="19">
        <f>LARGE($E$327:$E$332,1)</f>
        <v/>
      </c>
      <c r="F334" s="19">
        <f>LARGE($F$327:$F$332,1)</f>
        <v/>
      </c>
      <c r="G334" s="19">
        <f>LARGE($G$327:$G$332,1)</f>
        <v/>
      </c>
    </row>
    <row r="335">
      <c r="A335" s="3" t="inlineStr">
        <is>
          <t xml:space="preserve">  λ(2)</t>
        </is>
      </c>
      <c r="B335" s="19">
        <f>LARGE($B$327:$B$332,2)</f>
        <v/>
      </c>
      <c r="C335" s="19">
        <f>LARGE($C$327:$C$332,2)</f>
        <v/>
      </c>
      <c r="D335" s="19">
        <f>LARGE($D$327:$D$332,2)</f>
        <v/>
      </c>
      <c r="E335" s="19">
        <f>LARGE($E$327:$E$332,2)</f>
        <v/>
      </c>
      <c r="F335" s="19">
        <f>LARGE($F$327:$F$332,2)</f>
        <v/>
      </c>
      <c r="G335" s="19">
        <f>LARGE($G$327:$G$332,2)</f>
        <v/>
      </c>
    </row>
    <row r="336">
      <c r="A336" s="3" t="inlineStr">
        <is>
          <t xml:space="preserve">  λ(3)</t>
        </is>
      </c>
      <c r="B336" s="19">
        <f>LARGE($B$327:$B$332,3)</f>
        <v/>
      </c>
      <c r="C336" s="19">
        <f>LARGE($C$327:$C$332,3)</f>
        <v/>
      </c>
      <c r="D336" s="19">
        <f>LARGE($D$327:$D$332,3)</f>
        <v/>
      </c>
      <c r="E336" s="19">
        <f>LARGE($E$327:$E$332,3)</f>
        <v/>
      </c>
      <c r="F336" s="19">
        <f>LARGE($F$327:$F$332,3)</f>
        <v/>
      </c>
      <c r="G336" s="19">
        <f>LARGE($G$327:$G$332,3)</f>
        <v/>
      </c>
    </row>
    <row r="337">
      <c r="A337" s="3" t="inlineStr">
        <is>
          <t xml:space="preserve">  λ(4)</t>
        </is>
      </c>
      <c r="B337" s="19">
        <f>LARGE($B$327:$B$332,4)</f>
        <v/>
      </c>
      <c r="C337" s="19">
        <f>LARGE($C$327:$C$332,4)</f>
        <v/>
      </c>
      <c r="D337" s="19">
        <f>LARGE($D$327:$D$332,4)</f>
        <v/>
      </c>
      <c r="E337" s="19">
        <f>LARGE($E$327:$E$332,4)</f>
        <v/>
      </c>
      <c r="F337" s="19">
        <f>LARGE($F$327:$F$332,4)</f>
        <v/>
      </c>
      <c r="G337" s="19">
        <f>LARGE($G$327:$G$332,4)</f>
        <v/>
      </c>
    </row>
    <row r="338">
      <c r="A338" s="3" t="inlineStr">
        <is>
          <t xml:space="preserve">  λ(5)</t>
        </is>
      </c>
      <c r="B338" s="19">
        <f>LARGE($B$327:$B$332,5)</f>
        <v/>
      </c>
      <c r="C338" s="19">
        <f>LARGE($C$327:$C$332,5)</f>
        <v/>
      </c>
      <c r="D338" s="19">
        <f>LARGE($D$327:$D$332,5)</f>
        <v/>
      </c>
      <c r="E338" s="19">
        <f>LARGE($E$327:$E$332,5)</f>
        <v/>
      </c>
      <c r="F338" s="19">
        <f>LARGE($F$327:$F$332,5)</f>
        <v/>
      </c>
      <c r="G338" s="19">
        <f>LARGE($G$327:$G$332,5)</f>
        <v/>
      </c>
    </row>
    <row r="339">
      <c r="A339" s="3" t="inlineStr">
        <is>
          <t xml:space="preserve">  λ(6)</t>
        </is>
      </c>
      <c r="B339" s="19">
        <f>LARGE($B$327:$B$332,6)</f>
        <v/>
      </c>
      <c r="C339" s="19">
        <f>LARGE($C$327:$C$332,6)</f>
        <v/>
      </c>
      <c r="D339" s="19">
        <f>LARGE($D$327:$D$332,6)</f>
        <v/>
      </c>
      <c r="E339" s="19">
        <f>LARGE($E$327:$E$332,6)</f>
        <v/>
      </c>
      <c r="F339" s="19">
        <f>LARGE($F$327:$F$332,6)</f>
        <v/>
      </c>
      <c r="G339" s="19">
        <f>LARGE($G$327:$G$332,6)</f>
        <v/>
      </c>
    </row>
    <row r="340">
      <c r="A340" s="3" t="inlineStr">
        <is>
          <t>check: Σeig − trace (→0)</t>
        </is>
      </c>
      <c r="B340" s="3">
        <f>ROUND(SUM($B$327:$B$332)-($B$307+$C$308+$D$309+$E$310+$F$311+$G$312),6)</f>
        <v/>
      </c>
      <c r="C340" s="3">
        <f>ROUND(SUM($C$327:$C$332)-($I$307+$J$308+$K$309+$L$310+$M$311+$N$312),6)</f>
        <v/>
      </c>
      <c r="D340" s="3">
        <f>ROUND(SUM($D$327:$D$332)-($P$307+$Q$308+$R$309+$S$310+$T$311+$U$312),6)</f>
        <v/>
      </c>
      <c r="E340" s="3">
        <f>ROUND(SUM($E$327:$E$332)-($W$307+$X$308+$Y$309+$Z$310+$AA$311+$AB$312),6)</f>
        <v/>
      </c>
      <c r="F340" s="3">
        <f>ROUND(SUM($F$327:$F$332)-($AD$307+$AE$308+$AF$309+$AG$310+$AH$311+$AI$312),6)</f>
        <v/>
      </c>
      <c r="G340" s="3">
        <f>ROUND(SUM($G$327:$G$332)-($AK$307+$AL$308+$AM$309+$AN$310+$AO$311+$AP$312),6)</f>
        <v/>
      </c>
    </row>
    <row r="341">
      <c r="A341" s="3" t="inlineStr">
        <is>
          <t>check: Πeig − det (→0)</t>
        </is>
      </c>
      <c r="B341" s="3">
        <f>ROUND(MDETERM($B$307:$G$312)-PRODUCT($B$327:$B$332),6)</f>
        <v/>
      </c>
      <c r="C341" s="3">
        <f>ROUND(MDETERM($I$307:$N$312)-PRODUCT($C$327:$C$332),6)</f>
        <v/>
      </c>
      <c r="D341" s="3">
        <f>ROUND(MDETERM($P$307:$U$312)-PRODUCT($D$327:$D$332),6)</f>
        <v/>
      </c>
      <c r="E341" s="3">
        <f>ROUND(MDETERM($W$307:$AB$312)-PRODUCT($E$327:$E$332),6)</f>
        <v/>
      </c>
      <c r="F341" s="3">
        <f>ROUND(MDETERM($AD$307:$AI$312)-PRODUCT($F$327:$F$332),6)</f>
        <v/>
      </c>
      <c r="G341" s="3">
        <f>ROUND(MDETERM($AK$307:$AP$312)-PRODUCT($G$327:$G$332),6)</f>
        <v/>
      </c>
    </row>
    <row r="342">
      <c r="A342" s="3" t="inlineStr">
        <is>
          <t>complex eigenvalues?</t>
        </is>
      </c>
      <c r="B342" s="3" t="inlineStr"/>
      <c r="C342" s="3" t="inlineStr"/>
      <c r="D342" s="3" t="inlineStr"/>
      <c r="E342" s="3" t="inlineStr"/>
      <c r="F342" s="3" t="inlineStr"/>
      <c r="G342" s="3" t="inlineStr"/>
    </row>
    <row r="343">
      <c r="A343" s="3" t="inlineStr">
        <is>
          <t>check: det(M − λᵢI) per sorted λ (→0)</t>
        </is>
      </c>
    </row>
    <row r="344">
      <c r="A344" s="3" t="inlineStr">
        <is>
          <t xml:space="preserve">  det(M − λ(1)I)</t>
        </is>
      </c>
      <c r="B344" s="3">
        <f t="array" ref="B344">ROUND(MDETERM($B$307:$G$312-$B$334*MUNIT(6)),6)</f>
        <v/>
      </c>
      <c r="C344" s="3">
        <f t="array" ref="C344">ROUND(MDETERM($I$307:$N$312-$C$334*MUNIT(6)),6)</f>
        <v/>
      </c>
      <c r="D344" s="3">
        <f t="array" ref="D344">ROUND(MDETERM($P$307:$U$312-$D$334*MUNIT(6)),6)</f>
        <v/>
      </c>
      <c r="E344" s="3">
        <f t="array" ref="E344">ROUND(MDETERM($W$307:$AB$312-$E$334*MUNIT(6)),6)</f>
        <v/>
      </c>
      <c r="F344" s="3">
        <f t="array" ref="F344">ROUND(MDETERM($AD$307:$AI$312-$F$334*MUNIT(6)),6)</f>
        <v/>
      </c>
      <c r="G344" s="3">
        <f t="array" ref="G344">ROUND(MDETERM($AK$307:$AP$312-$G$334*MUNIT(6)),6)</f>
        <v/>
      </c>
    </row>
    <row r="345">
      <c r="A345" s="3" t="inlineStr">
        <is>
          <t xml:space="preserve">  det(M − λ(2)I)</t>
        </is>
      </c>
      <c r="B345" s="3">
        <f t="array" ref="B345">ROUND(MDETERM($B$307:$G$312-$B$335*MUNIT(6)),6)</f>
        <v/>
      </c>
      <c r="C345" s="3">
        <f t="array" ref="C345">ROUND(MDETERM($I$307:$N$312-$C$335*MUNIT(6)),6)</f>
        <v/>
      </c>
      <c r="D345" s="3">
        <f t="array" ref="D345">ROUND(MDETERM($P$307:$U$312-$D$335*MUNIT(6)),6)</f>
        <v/>
      </c>
      <c r="E345" s="3">
        <f t="array" ref="E345">ROUND(MDETERM($W$307:$AB$312-$E$335*MUNIT(6)),6)</f>
        <v/>
      </c>
      <c r="F345" s="3">
        <f t="array" ref="F345">ROUND(MDETERM($AD$307:$AI$312-$F$335*MUNIT(6)),6)</f>
        <v/>
      </c>
      <c r="G345" s="3">
        <f t="array" ref="G345">ROUND(MDETERM($AK$307:$AP$312-$G$335*MUNIT(6)),6)</f>
        <v/>
      </c>
    </row>
    <row r="346">
      <c r="A346" s="3" t="inlineStr">
        <is>
          <t xml:space="preserve">  det(M − λ(3)I)</t>
        </is>
      </c>
      <c r="B346" s="3">
        <f t="array" ref="B346">ROUND(MDETERM($B$307:$G$312-$B$336*MUNIT(6)),6)</f>
        <v/>
      </c>
      <c r="C346" s="3">
        <f t="array" ref="C346">ROUND(MDETERM($I$307:$N$312-$C$336*MUNIT(6)),6)</f>
        <v/>
      </c>
      <c r="D346" s="3">
        <f t="array" ref="D346">ROUND(MDETERM($P$307:$U$312-$D$336*MUNIT(6)),6)</f>
        <v/>
      </c>
      <c r="E346" s="3">
        <f t="array" ref="E346">ROUND(MDETERM($W$307:$AB$312-$E$336*MUNIT(6)),6)</f>
        <v/>
      </c>
      <c r="F346" s="3">
        <f t="array" ref="F346">ROUND(MDETERM($AD$307:$AI$312-$F$336*MUNIT(6)),6)</f>
        <v/>
      </c>
      <c r="G346" s="3">
        <f t="array" ref="G346">ROUND(MDETERM($AK$307:$AP$312-$G$336*MUNIT(6)),6)</f>
        <v/>
      </c>
    </row>
    <row r="347">
      <c r="A347" s="3" t="inlineStr">
        <is>
          <t xml:space="preserve">  det(M − λ(4)I)</t>
        </is>
      </c>
      <c r="B347" s="3">
        <f t="array" ref="B347">ROUND(MDETERM($B$307:$G$312-$B$337*MUNIT(6)),6)</f>
        <v/>
      </c>
      <c r="C347" s="3">
        <f t="array" ref="C347">ROUND(MDETERM($I$307:$N$312-$C$337*MUNIT(6)),6)</f>
        <v/>
      </c>
      <c r="D347" s="3">
        <f t="array" ref="D347">ROUND(MDETERM($P$307:$U$312-$D$337*MUNIT(6)),6)</f>
        <v/>
      </c>
      <c r="E347" s="3">
        <f t="array" ref="E347">ROUND(MDETERM($W$307:$AB$312-$E$337*MUNIT(6)),6)</f>
        <v/>
      </c>
      <c r="F347" s="3">
        <f t="array" ref="F347">ROUND(MDETERM($AD$307:$AI$312-$F$337*MUNIT(6)),6)</f>
        <v/>
      </c>
      <c r="G347" s="3">
        <f t="array" ref="G347">ROUND(MDETERM($AK$307:$AP$312-$G$337*MUNIT(6)),6)</f>
        <v/>
      </c>
    </row>
    <row r="348">
      <c r="A348" s="3" t="inlineStr">
        <is>
          <t xml:space="preserve">  det(M − λ(5)I)</t>
        </is>
      </c>
      <c r="B348" s="3">
        <f t="array" ref="B348">ROUND(MDETERM($B$307:$G$312-$B$338*MUNIT(6)),6)</f>
        <v/>
      </c>
      <c r="C348" s="3">
        <f t="array" ref="C348">ROUND(MDETERM($I$307:$N$312-$C$338*MUNIT(6)),6)</f>
        <v/>
      </c>
      <c r="D348" s="3">
        <f t="array" ref="D348">ROUND(MDETERM($P$307:$U$312-$D$338*MUNIT(6)),6)</f>
        <v/>
      </c>
      <c r="E348" s="3">
        <f t="array" ref="E348">ROUND(MDETERM($W$307:$AB$312-$E$338*MUNIT(6)),6)</f>
        <v/>
      </c>
      <c r="F348" s="3">
        <f t="array" ref="F348">ROUND(MDETERM($AD$307:$AI$312-$F$338*MUNIT(6)),6)</f>
        <v/>
      </c>
      <c r="G348" s="3">
        <f t="array" ref="G348">ROUND(MDETERM($AK$307:$AP$312-$G$338*MUNIT(6)),6)</f>
        <v/>
      </c>
    </row>
    <row r="349">
      <c r="A349" s="3" t="inlineStr">
        <is>
          <t xml:space="preserve">  det(M − λ(6)I)</t>
        </is>
      </c>
      <c r="B349" s="3">
        <f t="array" ref="B349">ROUND(MDETERM($B$307:$G$312-$B$339*MUNIT(6)),6)</f>
        <v/>
      </c>
      <c r="C349" s="3">
        <f t="array" ref="C349">ROUND(MDETERM($I$307:$N$312-$C$339*MUNIT(6)),6)</f>
        <v/>
      </c>
      <c r="D349" s="3">
        <f t="array" ref="D349">ROUND(MDETERM($P$307:$U$312-$D$339*MUNIT(6)),6)</f>
        <v/>
      </c>
      <c r="E349" s="3">
        <f t="array" ref="E349">ROUND(MDETERM($W$307:$AB$312-$E$339*MUNIT(6)),6)</f>
        <v/>
      </c>
      <c r="F349" s="3">
        <f t="array" ref="F349">ROUND(MDETERM($AD$307:$AI$312-$F$339*MUNIT(6)),6)</f>
        <v/>
      </c>
      <c r="G349" s="3">
        <f t="array" ref="G349">ROUND(MDETERM($AK$307:$AP$312-$G$339*MUNIT(6)),6)</f>
        <v/>
      </c>
    </row>
    <row r="353" ht="16" customHeight="1">
      <c r="A353" s="14" t="inlineStr">
        <is>
          <t>RAG R1 | gpt4-turbo-preview</t>
        </is>
      </c>
      <c r="B353" s="9" t="inlineStr">
        <is>
          <t>run 1 (raw, pasted)</t>
        </is>
      </c>
      <c r="I353" s="9" t="inlineStr">
        <is>
          <t>run 2 (raw, pasted)</t>
        </is>
      </c>
      <c r="P353" s="9" t="inlineStr">
        <is>
          <t>run 3 (raw, pasted)</t>
        </is>
      </c>
      <c r="W353" s="9" t="inlineStr">
        <is>
          <t>run 4 (raw, pasted)</t>
        </is>
      </c>
      <c r="AD353" s="9" t="inlineStr">
        <is>
          <t>run 5 (raw, pasted)</t>
        </is>
      </c>
      <c r="AK353" s="9" t="inlineStr">
        <is>
          <t>archived component mapping</t>
        </is>
      </c>
    </row>
    <row r="354" ht="60" customHeight="1">
      <c r="B354" s="15" t="inlineStr">
        <is>
          <t>Power System</t>
        </is>
      </c>
      <c r="C354" s="15" t="inlineStr">
        <is>
          <t>Command and Data Handling (C&amp;DH)</t>
        </is>
      </c>
      <c r="D354" s="15" t="inlineStr">
        <is>
          <t>Communication System</t>
        </is>
      </c>
      <c r="E354" s="15" t="inlineStr">
        <is>
          <t>Attitude Determination and Control System (ADCS)</t>
        </is>
      </c>
      <c r="F354" s="15" t="inlineStr">
        <is>
          <t>Propulsion System</t>
        </is>
      </c>
      <c r="G354" s="15" t="inlineStr">
        <is>
          <t>Thermal Control System</t>
        </is>
      </c>
      <c r="I354" s="15" t="inlineStr">
        <is>
          <t>Power System</t>
        </is>
      </c>
      <c r="J354" s="15" t="inlineStr">
        <is>
          <t>Command and Data Handling (C&amp;DH)</t>
        </is>
      </c>
      <c r="K354" s="15" t="inlineStr">
        <is>
          <t>Communication System</t>
        </is>
      </c>
      <c r="L354" s="15" t="inlineStr">
        <is>
          <t>Attitude Determination and Control System (ADCS)</t>
        </is>
      </c>
      <c r="M354" s="15" t="inlineStr">
        <is>
          <t>Propulsion System</t>
        </is>
      </c>
      <c r="N354" s="15" t="inlineStr">
        <is>
          <t>Thermal Control System</t>
        </is>
      </c>
      <c r="P354" s="15" t="inlineStr">
        <is>
          <t>Power System</t>
        </is>
      </c>
      <c r="Q354" s="15" t="inlineStr">
        <is>
          <t>Command and Data Handling (C&amp;DH)</t>
        </is>
      </c>
      <c r="R354" s="15" t="inlineStr">
        <is>
          <t>Communication System</t>
        </is>
      </c>
      <c r="S354" s="15" t="inlineStr">
        <is>
          <t>Attitude Determination and Control System (ADCS)</t>
        </is>
      </c>
      <c r="T354" s="15" t="inlineStr">
        <is>
          <t>Propulsion System</t>
        </is>
      </c>
      <c r="U354" s="15" t="inlineStr">
        <is>
          <t>Thermal Control System</t>
        </is>
      </c>
      <c r="W354" s="15" t="inlineStr">
        <is>
          <t>Power System</t>
        </is>
      </c>
      <c r="X354" s="15" t="inlineStr">
        <is>
          <t>Command and Data Handling (C&amp;DH)</t>
        </is>
      </c>
      <c r="Y354" s="15" t="inlineStr">
        <is>
          <t>Communication System</t>
        </is>
      </c>
      <c r="Z354" s="15" t="inlineStr">
        <is>
          <t>Attitude Determination and Control System (ADCS)</t>
        </is>
      </c>
      <c r="AA354" s="15" t="inlineStr">
        <is>
          <t>Propulsion System</t>
        </is>
      </c>
      <c r="AB354" s="15" t="inlineStr">
        <is>
          <t>Thermal Control System</t>
        </is>
      </c>
      <c r="AD354" s="15" t="inlineStr">
        <is>
          <t>Power System</t>
        </is>
      </c>
      <c r="AE354" s="15" t="inlineStr">
        <is>
          <t>Command and Data Handling (C&amp;DH)</t>
        </is>
      </c>
      <c r="AF354" s="15" t="inlineStr">
        <is>
          <t>Communication System</t>
        </is>
      </c>
      <c r="AG354" s="15" t="inlineStr">
        <is>
          <t>Attitude Determination and Control System (ADCS)</t>
        </is>
      </c>
      <c r="AH354" s="15" t="inlineStr">
        <is>
          <t>Propulsion System</t>
        </is>
      </c>
      <c r="AI354" s="15" t="inlineStr">
        <is>
          <t>Thermal Control System</t>
        </is>
      </c>
      <c r="AK354" s="3" t="inlineStr">
        <is>
          <t>Ground truth component</t>
        </is>
      </c>
      <c r="AL354" s="3" t="inlineStr">
        <is>
          <t>Matched predicted component</t>
        </is>
      </c>
    </row>
    <row r="355">
      <c r="A355" s="3" t="inlineStr">
        <is>
          <t>Power System</t>
        </is>
      </c>
      <c r="B355" s="8" t="n">
        <v>1</v>
      </c>
      <c r="C355" s="8" t="n">
        <v>1</v>
      </c>
      <c r="D355" s="8" t="n">
        <v>1</v>
      </c>
      <c r="E355" s="8" t="n">
        <v>1</v>
      </c>
      <c r="F355" s="8" t="n">
        <v>1</v>
      </c>
      <c r="G355" s="8" t="n">
        <v>1</v>
      </c>
      <c r="I355" s="8" t="n">
        <v>1</v>
      </c>
      <c r="J355" s="8" t="n">
        <v>1</v>
      </c>
      <c r="K355" s="8" t="n">
        <v>1</v>
      </c>
      <c r="L355" s="8" t="n">
        <v>1</v>
      </c>
      <c r="M355" s="8" t="n">
        <v>1</v>
      </c>
      <c r="N355" s="8" t="n">
        <v>1</v>
      </c>
      <c r="P355" s="8" t="n">
        <v>1</v>
      </c>
      <c r="Q355" s="8" t="n">
        <v>1</v>
      </c>
      <c r="R355" s="8" t="n">
        <v>1</v>
      </c>
      <c r="S355" s="8" t="n">
        <v>1</v>
      </c>
      <c r="T355" s="8" t="n">
        <v>1</v>
      </c>
      <c r="U355" s="8" t="n">
        <v>1</v>
      </c>
      <c r="W355" s="8" t="n">
        <v>1</v>
      </c>
      <c r="X355" s="8" t="n">
        <v>1</v>
      </c>
      <c r="Y355" s="8" t="n">
        <v>1</v>
      </c>
      <c r="Z355" s="8" t="n">
        <v>1</v>
      </c>
      <c r="AA355" s="8" t="n">
        <v>1</v>
      </c>
      <c r="AB355" s="8" t="n">
        <v>1</v>
      </c>
      <c r="AD355" s="8" t="n">
        <v>1</v>
      </c>
      <c r="AE355" s="8" t="n">
        <v>1</v>
      </c>
      <c r="AF355" s="8" t="n">
        <v>1</v>
      </c>
      <c r="AG355" s="8" t="n">
        <v>1</v>
      </c>
      <c r="AH355" s="8" t="n">
        <v>1</v>
      </c>
      <c r="AI355" s="8" t="n">
        <v>1</v>
      </c>
      <c r="AK355" s="3" t="inlineStr">
        <is>
          <t>Propulsion Subsystem</t>
        </is>
      </c>
      <c r="AL355" s="3" t="inlineStr">
        <is>
          <t>Propulsion System</t>
        </is>
      </c>
    </row>
    <row r="356">
      <c r="A356" s="3" t="inlineStr">
        <is>
          <t>Command and Data Handling (C&amp;DH)</t>
        </is>
      </c>
      <c r="B356" s="8" t="n">
        <v>1</v>
      </c>
      <c r="C356" s="8" t="n">
        <v>1</v>
      </c>
      <c r="D356" s="8" t="n">
        <v>1</v>
      </c>
      <c r="E356" s="8" t="n">
        <v>1</v>
      </c>
      <c r="F356" s="8" t="n">
        <v>0</v>
      </c>
      <c r="G356" s="8" t="n">
        <v>1</v>
      </c>
      <c r="I356" s="8" t="n">
        <v>1</v>
      </c>
      <c r="J356" s="8" t="n">
        <v>1</v>
      </c>
      <c r="K356" s="8" t="n">
        <v>1</v>
      </c>
      <c r="L356" s="8" t="n">
        <v>1</v>
      </c>
      <c r="M356" s="8" t="n">
        <v>0</v>
      </c>
      <c r="N356" s="8" t="n">
        <v>1</v>
      </c>
      <c r="P356" s="8" t="n">
        <v>1</v>
      </c>
      <c r="Q356" s="8" t="n">
        <v>1</v>
      </c>
      <c r="R356" s="8" t="n">
        <v>1</v>
      </c>
      <c r="S356" s="8" t="n">
        <v>1</v>
      </c>
      <c r="T356" s="8" t="n">
        <v>0</v>
      </c>
      <c r="U356" s="8" t="n">
        <v>1</v>
      </c>
      <c r="W356" s="8" t="n">
        <v>1</v>
      </c>
      <c r="X356" s="8" t="n">
        <v>1</v>
      </c>
      <c r="Y356" s="8" t="n">
        <v>1</v>
      </c>
      <c r="Z356" s="8" t="n">
        <v>1</v>
      </c>
      <c r="AA356" s="8" t="n">
        <v>0</v>
      </c>
      <c r="AB356" s="8" t="n">
        <v>1</v>
      </c>
      <c r="AD356" s="8" t="n">
        <v>1</v>
      </c>
      <c r="AE356" s="8" t="n">
        <v>1</v>
      </c>
      <c r="AF356" s="8" t="n">
        <v>1</v>
      </c>
      <c r="AG356" s="8" t="n">
        <v>1</v>
      </c>
      <c r="AH356" s="8" t="n">
        <v>0</v>
      </c>
      <c r="AI356" s="8" t="n">
        <v>1</v>
      </c>
      <c r="AK356" s="3" t="inlineStr">
        <is>
          <t>Power Subsystem</t>
        </is>
      </c>
      <c r="AL356" s="3" t="inlineStr">
        <is>
          <t>Power System</t>
        </is>
      </c>
    </row>
    <row r="357">
      <c r="A357" s="3" t="inlineStr">
        <is>
          <t>Communication System</t>
        </is>
      </c>
      <c r="B357" s="8" t="n">
        <v>1</v>
      </c>
      <c r="C357" s="8" t="n">
        <v>1</v>
      </c>
      <c r="D357" s="8" t="n">
        <v>1</v>
      </c>
      <c r="E357" s="8" t="n">
        <v>1</v>
      </c>
      <c r="F357" s="8" t="n">
        <v>0</v>
      </c>
      <c r="G357" s="8" t="n">
        <v>1</v>
      </c>
      <c r="I357" s="8" t="n">
        <v>1</v>
      </c>
      <c r="J357" s="8" t="n">
        <v>1</v>
      </c>
      <c r="K357" s="8" t="n">
        <v>1</v>
      </c>
      <c r="L357" s="8" t="n">
        <v>1</v>
      </c>
      <c r="M357" s="8" t="n">
        <v>0</v>
      </c>
      <c r="N357" s="8" t="n">
        <v>1</v>
      </c>
      <c r="P357" s="8" t="n">
        <v>1</v>
      </c>
      <c r="Q357" s="8" t="n">
        <v>1</v>
      </c>
      <c r="R357" s="8" t="n">
        <v>1</v>
      </c>
      <c r="S357" s="8" t="n">
        <v>1</v>
      </c>
      <c r="T357" s="8" t="n">
        <v>0</v>
      </c>
      <c r="U357" s="8" t="n">
        <v>1</v>
      </c>
      <c r="W357" s="8" t="n">
        <v>1</v>
      </c>
      <c r="X357" s="8" t="n">
        <v>1</v>
      </c>
      <c r="Y357" s="8" t="n">
        <v>1</v>
      </c>
      <c r="Z357" s="8" t="n">
        <v>1</v>
      </c>
      <c r="AA357" s="8" t="n">
        <v>0</v>
      </c>
      <c r="AB357" s="8" t="n">
        <v>1</v>
      </c>
      <c r="AD357" s="8" t="n">
        <v>1</v>
      </c>
      <c r="AE357" s="8" t="n">
        <v>1</v>
      </c>
      <c r="AF357" s="8" t="n">
        <v>1</v>
      </c>
      <c r="AG357" s="8" t="n">
        <v>1</v>
      </c>
      <c r="AH357" s="8" t="n">
        <v>0</v>
      </c>
      <c r="AI357" s="8" t="n">
        <v>1</v>
      </c>
      <c r="AK357" s="3" t="inlineStr">
        <is>
          <t>Guidance, Navigation, and Control (GNC) Subsystem</t>
        </is>
      </c>
      <c r="AL357" s="3" t="inlineStr">
        <is>
          <t>Attitude Determination and Control System (ADCS)</t>
        </is>
      </c>
    </row>
    <row r="358">
      <c r="A358" s="3" t="inlineStr">
        <is>
          <t>Attitude Determination and Control System (ADCS)</t>
        </is>
      </c>
      <c r="B358" s="8" t="n">
        <v>1</v>
      </c>
      <c r="C358" s="8" t="n">
        <v>1</v>
      </c>
      <c r="D358" s="8" t="n">
        <v>1</v>
      </c>
      <c r="E358" s="8" t="n">
        <v>1</v>
      </c>
      <c r="F358" s="8" t="n">
        <v>1</v>
      </c>
      <c r="G358" s="8" t="n">
        <v>1</v>
      </c>
      <c r="I358" s="8" t="n">
        <v>1</v>
      </c>
      <c r="J358" s="8" t="n">
        <v>1</v>
      </c>
      <c r="K358" s="8" t="n">
        <v>1</v>
      </c>
      <c r="L358" s="8" t="n">
        <v>1</v>
      </c>
      <c r="M358" s="8" t="n">
        <v>1</v>
      </c>
      <c r="N358" s="8" t="n">
        <v>1</v>
      </c>
      <c r="P358" s="8" t="n">
        <v>1</v>
      </c>
      <c r="Q358" s="8" t="n">
        <v>1</v>
      </c>
      <c r="R358" s="8" t="n">
        <v>1</v>
      </c>
      <c r="S358" s="8" t="n">
        <v>1</v>
      </c>
      <c r="T358" s="8" t="n">
        <v>1</v>
      </c>
      <c r="U358" s="8" t="n">
        <v>1</v>
      </c>
      <c r="W358" s="8" t="n">
        <v>1</v>
      </c>
      <c r="X358" s="8" t="n">
        <v>1</v>
      </c>
      <c r="Y358" s="8" t="n">
        <v>1</v>
      </c>
      <c r="Z358" s="8" t="n">
        <v>1</v>
      </c>
      <c r="AA358" s="8" t="n">
        <v>1</v>
      </c>
      <c r="AB358" s="8" t="n">
        <v>1</v>
      </c>
      <c r="AD358" s="8" t="n">
        <v>1</v>
      </c>
      <c r="AE358" s="8" t="n">
        <v>1</v>
      </c>
      <c r="AF358" s="8" t="n">
        <v>1</v>
      </c>
      <c r="AG358" s="8" t="n">
        <v>1</v>
      </c>
      <c r="AH358" s="8" t="n">
        <v>1</v>
      </c>
      <c r="AI358" s="8" t="n">
        <v>1</v>
      </c>
      <c r="AK358" s="3" t="inlineStr">
        <is>
          <t>Reaction Wheel</t>
        </is>
      </c>
      <c r="AL358" s="3" t="inlineStr">
        <is>
          <t>Communication System</t>
        </is>
      </c>
    </row>
    <row r="359">
      <c r="A359" s="3" t="inlineStr">
        <is>
          <t>Propulsion System</t>
        </is>
      </c>
      <c r="B359" s="8" t="n">
        <v>1</v>
      </c>
      <c r="C359" s="8" t="n">
        <v>0</v>
      </c>
      <c r="D359" s="8" t="n">
        <v>0</v>
      </c>
      <c r="E359" s="8" t="n">
        <v>1</v>
      </c>
      <c r="F359" s="8" t="n">
        <v>1</v>
      </c>
      <c r="G359" s="8" t="n">
        <v>0</v>
      </c>
      <c r="I359" s="8" t="n">
        <v>1</v>
      </c>
      <c r="J359" s="8" t="n">
        <v>0</v>
      </c>
      <c r="K359" s="8" t="n">
        <v>0</v>
      </c>
      <c r="L359" s="8" t="n">
        <v>1</v>
      </c>
      <c r="M359" s="8" t="n">
        <v>1</v>
      </c>
      <c r="N359" s="8" t="n">
        <v>0</v>
      </c>
      <c r="P359" s="8" t="n">
        <v>1</v>
      </c>
      <c r="Q359" s="8" t="n">
        <v>0</v>
      </c>
      <c r="R359" s="8" t="n">
        <v>0</v>
      </c>
      <c r="S359" s="8" t="n">
        <v>1</v>
      </c>
      <c r="T359" s="8" t="n">
        <v>1</v>
      </c>
      <c r="U359" s="8" t="n">
        <v>0</v>
      </c>
      <c r="W359" s="8" t="n">
        <v>1</v>
      </c>
      <c r="X359" s="8" t="n">
        <v>0</v>
      </c>
      <c r="Y359" s="8" t="n">
        <v>0</v>
      </c>
      <c r="Z359" s="8" t="n">
        <v>1</v>
      </c>
      <c r="AA359" s="8" t="n">
        <v>1</v>
      </c>
      <c r="AB359" s="8" t="n">
        <v>0</v>
      </c>
      <c r="AD359" s="8" t="n">
        <v>1</v>
      </c>
      <c r="AE359" s="8" t="n">
        <v>0</v>
      </c>
      <c r="AF359" s="8" t="n">
        <v>0</v>
      </c>
      <c r="AG359" s="8" t="n">
        <v>1</v>
      </c>
      <c r="AH359" s="8" t="n">
        <v>1</v>
      </c>
      <c r="AI359" s="8" t="n">
        <v>0</v>
      </c>
    </row>
    <row r="360">
      <c r="A360" s="3" t="inlineStr">
        <is>
          <t>Thermal Control System</t>
        </is>
      </c>
      <c r="B360" s="8" t="n">
        <v>1</v>
      </c>
      <c r="C360" s="8" t="n">
        <v>1</v>
      </c>
      <c r="D360" s="8" t="n">
        <v>1</v>
      </c>
      <c r="E360" s="8" t="n">
        <v>1</v>
      </c>
      <c r="F360" s="8" t="n">
        <v>0</v>
      </c>
      <c r="G360" s="8" t="n">
        <v>1</v>
      </c>
      <c r="I360" s="8" t="n">
        <v>1</v>
      </c>
      <c r="J360" s="8" t="n">
        <v>1</v>
      </c>
      <c r="K360" s="8" t="n">
        <v>1</v>
      </c>
      <c r="L360" s="8" t="n">
        <v>1</v>
      </c>
      <c r="M360" s="8" t="n">
        <v>0</v>
      </c>
      <c r="N360" s="8" t="n">
        <v>1</v>
      </c>
      <c r="P360" s="8" t="n">
        <v>1</v>
      </c>
      <c r="Q360" s="8" t="n">
        <v>1</v>
      </c>
      <c r="R360" s="8" t="n">
        <v>1</v>
      </c>
      <c r="S360" s="8" t="n">
        <v>1</v>
      </c>
      <c r="T360" s="8" t="n">
        <v>0</v>
      </c>
      <c r="U360" s="8" t="n">
        <v>1</v>
      </c>
      <c r="W360" s="8" t="n">
        <v>1</v>
      </c>
      <c r="X360" s="8" t="n">
        <v>1</v>
      </c>
      <c r="Y360" s="8" t="n">
        <v>1</v>
      </c>
      <c r="Z360" s="8" t="n">
        <v>1</v>
      </c>
      <c r="AA360" s="8" t="n">
        <v>0</v>
      </c>
      <c r="AB360" s="8" t="n">
        <v>1</v>
      </c>
      <c r="AD360" s="8" t="n">
        <v>1</v>
      </c>
      <c r="AE360" s="8" t="n">
        <v>1</v>
      </c>
      <c r="AF360" s="8" t="n">
        <v>1</v>
      </c>
      <c r="AG360" s="8" t="n">
        <v>1</v>
      </c>
      <c r="AH360" s="8" t="n">
        <v>0</v>
      </c>
      <c r="AI360" s="8" t="n">
        <v>1</v>
      </c>
    </row>
    <row r="362">
      <c r="A362" s="1" t="inlineStr">
        <is>
          <t>aligned k×k matrices (INDEX/MATCH through the mapping; GT order)</t>
        </is>
      </c>
      <c r="B362" s="9" t="inlineStr">
        <is>
          <t>run 1 aligned</t>
        </is>
      </c>
      <c r="I362" s="9" t="inlineStr">
        <is>
          <t>run 2 aligned</t>
        </is>
      </c>
      <c r="P362" s="9" t="inlineStr">
        <is>
          <t>run 3 aligned</t>
        </is>
      </c>
      <c r="W362" s="9" t="inlineStr">
        <is>
          <t>run 4 aligned</t>
        </is>
      </c>
      <c r="AD362" s="9" t="inlineStr">
        <is>
          <t>run 5 aligned</t>
        </is>
      </c>
      <c r="AK362" s="9" t="inlineStr">
        <is>
          <t>Step2 average of aligned runs (formula)</t>
        </is>
      </c>
      <c r="AP362" s="9" t="inlineStr">
        <is>
          <t>aligned ground truth (INDEX/MATCH)</t>
        </is>
      </c>
      <c r="AU362" s="9" t="inlineStr">
        <is>
          <t>aligned GT eig (pasted) | sorted</t>
        </is>
      </c>
    </row>
    <row r="363" ht="60" customHeight="1">
      <c r="B363" s="15" t="inlineStr">
        <is>
          <t>Propulsion Subsystem</t>
        </is>
      </c>
      <c r="C363" s="15" t="inlineStr">
        <is>
          <t>Power Subsystem</t>
        </is>
      </c>
      <c r="D363" s="15" t="inlineStr">
        <is>
          <t>Guidance, Navigation, and Control (GNC) Subsystem</t>
        </is>
      </c>
      <c r="E363" s="15" t="inlineStr">
        <is>
          <t>Reaction Wheel</t>
        </is>
      </c>
      <c r="I363" s="15" t="inlineStr">
        <is>
          <t>Propulsion Subsystem</t>
        </is>
      </c>
      <c r="J363" s="15" t="inlineStr">
        <is>
          <t>Power Subsystem</t>
        </is>
      </c>
      <c r="K363" s="15" t="inlineStr">
        <is>
          <t>Guidance, Navigation, and Control (GNC) Subsystem</t>
        </is>
      </c>
      <c r="L363" s="15" t="inlineStr">
        <is>
          <t>Reaction Wheel</t>
        </is>
      </c>
      <c r="P363" s="15" t="inlineStr">
        <is>
          <t>Propulsion Subsystem</t>
        </is>
      </c>
      <c r="Q363" s="15" t="inlineStr">
        <is>
          <t>Power Subsystem</t>
        </is>
      </c>
      <c r="R363" s="15" t="inlineStr">
        <is>
          <t>Guidance, Navigation, and Control (GNC) Subsystem</t>
        </is>
      </c>
      <c r="S363" s="15" t="inlineStr">
        <is>
          <t>Reaction Wheel</t>
        </is>
      </c>
      <c r="W363" s="15" t="inlineStr">
        <is>
          <t>Propulsion Subsystem</t>
        </is>
      </c>
      <c r="X363" s="15" t="inlineStr">
        <is>
          <t>Power Subsystem</t>
        </is>
      </c>
      <c r="Y363" s="15" t="inlineStr">
        <is>
          <t>Guidance, Navigation, and Control (GNC) Subsystem</t>
        </is>
      </c>
      <c r="Z363" s="15" t="inlineStr">
        <is>
          <t>Reaction Wheel</t>
        </is>
      </c>
      <c r="AD363" s="15" t="inlineStr">
        <is>
          <t>Propulsion Subsystem</t>
        </is>
      </c>
      <c r="AE363" s="15" t="inlineStr">
        <is>
          <t>Power Subsystem</t>
        </is>
      </c>
      <c r="AF363" s="15" t="inlineStr">
        <is>
          <t>Guidance, Navigation, and Control (GNC) Subsystem</t>
        </is>
      </c>
      <c r="AG363" s="15" t="inlineStr">
        <is>
          <t>Reaction Wheel</t>
        </is>
      </c>
    </row>
    <row r="364">
      <c r="A364" s="3" t="inlineStr">
        <is>
          <t>Propulsion Subsystem</t>
        </is>
      </c>
      <c r="B364" s="8">
        <f>INDEX($B$355:$G$360,MATCH($AL$355,$B$354:$G$354,0),MATCH($AL$355,$B$354:$G$354,0))</f>
        <v/>
      </c>
      <c r="C364" s="8">
        <f>INDEX($B$355:$G$360,MATCH($AL$355,$B$354:$G$354,0),MATCH($AL$356,$B$354:$G$354,0))</f>
        <v/>
      </c>
      <c r="D364" s="8">
        <f>INDEX($B$355:$G$360,MATCH($AL$355,$B$354:$G$354,0),MATCH($AL$357,$B$354:$G$354,0))</f>
        <v/>
      </c>
      <c r="E364" s="8">
        <f>INDEX($B$355:$G$360,MATCH($AL$355,$B$354:$G$354,0),MATCH($AL$358,$B$354:$G$354,0))</f>
        <v/>
      </c>
      <c r="I364" s="8">
        <f>INDEX($I$355:$N$360,MATCH($AL$355,$I$354:$N$354,0),MATCH($AL$355,$I$354:$N$354,0))</f>
        <v/>
      </c>
      <c r="J364" s="8">
        <f>INDEX($I$355:$N$360,MATCH($AL$355,$I$354:$N$354,0),MATCH($AL$356,$I$354:$N$354,0))</f>
        <v/>
      </c>
      <c r="K364" s="8">
        <f>INDEX($I$355:$N$360,MATCH($AL$355,$I$354:$N$354,0),MATCH($AL$357,$I$354:$N$354,0))</f>
        <v/>
      </c>
      <c r="L364" s="8">
        <f>INDEX($I$355:$N$360,MATCH($AL$355,$I$354:$N$354,0),MATCH($AL$358,$I$354:$N$354,0))</f>
        <v/>
      </c>
      <c r="P364" s="8">
        <f>INDEX($P$355:$U$360,MATCH($AL$355,$P$354:$U$354,0),MATCH($AL$355,$P$354:$U$354,0))</f>
        <v/>
      </c>
      <c r="Q364" s="8">
        <f>INDEX($P$355:$U$360,MATCH($AL$355,$P$354:$U$354,0),MATCH($AL$356,$P$354:$U$354,0))</f>
        <v/>
      </c>
      <c r="R364" s="8">
        <f>INDEX($P$355:$U$360,MATCH($AL$355,$P$354:$U$354,0),MATCH($AL$357,$P$354:$U$354,0))</f>
        <v/>
      </c>
      <c r="S364" s="8">
        <f>INDEX($P$355:$U$360,MATCH($AL$355,$P$354:$U$354,0),MATCH($AL$358,$P$354:$U$354,0))</f>
        <v/>
      </c>
      <c r="W364" s="8">
        <f>INDEX($W$355:$AB$360,MATCH($AL$355,$W$354:$AB$354,0),MATCH($AL$355,$W$354:$AB$354,0))</f>
        <v/>
      </c>
      <c r="X364" s="8">
        <f>INDEX($W$355:$AB$360,MATCH($AL$355,$W$354:$AB$354,0),MATCH($AL$356,$W$354:$AB$354,0))</f>
        <v/>
      </c>
      <c r="Y364" s="8">
        <f>INDEX($W$355:$AB$360,MATCH($AL$355,$W$354:$AB$354,0),MATCH($AL$357,$W$354:$AB$354,0))</f>
        <v/>
      </c>
      <c r="Z364" s="8">
        <f>INDEX($W$355:$AB$360,MATCH($AL$355,$W$354:$AB$354,0),MATCH($AL$358,$W$354:$AB$354,0))</f>
        <v/>
      </c>
      <c r="AD364" s="8">
        <f>INDEX($AD$355:$AI$360,MATCH($AL$355,$AD$354:$AI$354,0),MATCH($AL$355,$AD$354:$AI$354,0))</f>
        <v/>
      </c>
      <c r="AE364" s="8">
        <f>INDEX($AD$355:$AI$360,MATCH($AL$355,$AD$354:$AI$354,0),MATCH($AL$356,$AD$354:$AI$354,0))</f>
        <v/>
      </c>
      <c r="AF364" s="8">
        <f>INDEX($AD$355:$AI$360,MATCH($AL$355,$AD$354:$AI$354,0),MATCH($AL$357,$AD$354:$AI$354,0))</f>
        <v/>
      </c>
      <c r="AG364" s="8">
        <f>INDEX($AD$355:$AI$360,MATCH($AL$355,$AD$354:$AI$354,0),MATCH($AL$358,$AD$354:$AI$354,0))</f>
        <v/>
      </c>
      <c r="AK364" s="8">
        <f>IF(($B$364&lt;&gt;2)+($I$364&lt;&gt;2)+($P$364&lt;&gt;2)+($W$364&lt;&gt;2)+($AD$364&lt;&gt;2)=0,2,IF((($B$364&lt;&gt;2)*$B$364+($I$364&lt;&gt;2)*$I$364+($P$364&lt;&gt;2)*$P$364+($W$364&lt;&gt;2)*$W$364+($AD$364&lt;&gt;2)*$AD$364)/(($B$364&lt;&gt;2)+($I$364&lt;&gt;2)+($P$364&lt;&gt;2)+($W$364&lt;&gt;2)+($AD$364&lt;&gt;2))&gt;=0.5,1,0))</f>
        <v/>
      </c>
      <c r="AL364" s="8">
        <f>IF(($C$364&lt;&gt;2)+($J$364&lt;&gt;2)+($Q$364&lt;&gt;2)+($X$364&lt;&gt;2)+($AE$364&lt;&gt;2)=0,2,IF((($C$364&lt;&gt;2)*$C$364+($J$364&lt;&gt;2)*$J$364+($Q$364&lt;&gt;2)*$Q$364+($X$364&lt;&gt;2)*$X$364+($AE$364&lt;&gt;2)*$AE$364)/(($C$364&lt;&gt;2)+($J$364&lt;&gt;2)+($Q$364&lt;&gt;2)+($X$364&lt;&gt;2)+($AE$364&lt;&gt;2))&gt;=0.5,1,0))</f>
        <v/>
      </c>
      <c r="AM364" s="8">
        <f>IF(($D$364&lt;&gt;2)+($K$364&lt;&gt;2)+($R$364&lt;&gt;2)+($Y$364&lt;&gt;2)+($AF$364&lt;&gt;2)=0,2,IF((($D$364&lt;&gt;2)*$D$364+($K$364&lt;&gt;2)*$K$364+($R$364&lt;&gt;2)*$R$364+($Y$364&lt;&gt;2)*$Y$364+($AF$364&lt;&gt;2)*$AF$364)/(($D$364&lt;&gt;2)+($K$364&lt;&gt;2)+($R$364&lt;&gt;2)+($Y$364&lt;&gt;2)+($AF$364&lt;&gt;2))&gt;=0.5,1,0))</f>
        <v/>
      </c>
      <c r="AN364" s="8">
        <f>IF(($E$364&lt;&gt;2)+($L$364&lt;&gt;2)+($S$364&lt;&gt;2)+($Z$364&lt;&gt;2)+($AG$364&lt;&gt;2)=0,2,IF((($E$364&lt;&gt;2)*$E$364+($L$364&lt;&gt;2)*$L$364+($S$364&lt;&gt;2)*$S$364+($Z$364&lt;&gt;2)*$Z$364+($AG$364&lt;&gt;2)*$AG$364)/(($E$364&lt;&gt;2)+($L$364&lt;&gt;2)+($S$364&lt;&gt;2)+($Z$364&lt;&gt;2)+($AG$364&lt;&gt;2))&gt;=0.5,1,0))</f>
        <v/>
      </c>
      <c r="AP364" s="16">
        <f>INDEX('Ground truth'!$B$3:$G$8,MATCH($AK$355,'Ground truth'!$A$3:$A$8,0),MATCH($AK$355,'Ground truth'!$B$2:$G$2,0))</f>
        <v/>
      </c>
      <c r="AQ364" s="16">
        <f>INDEX('Ground truth'!$B$3:$G$8,MATCH($AK$355,'Ground truth'!$A$3:$A$8,0),MATCH($AK$356,'Ground truth'!$B$2:$G$2,0))</f>
        <v/>
      </c>
      <c r="AR364" s="16">
        <f>INDEX('Ground truth'!$B$3:$G$8,MATCH($AK$355,'Ground truth'!$A$3:$A$8,0),MATCH($AK$357,'Ground truth'!$B$2:$G$2,0))</f>
        <v/>
      </c>
      <c r="AS364" s="16">
        <f>INDEX('Ground truth'!$B$3:$G$8,MATCH($AK$355,'Ground truth'!$A$3:$A$8,0),MATCH($AK$358,'Ground truth'!$B$2:$G$2,0))</f>
        <v/>
      </c>
      <c r="AU364" s="19" t="n">
        <v>2</v>
      </c>
      <c r="AV364" s="19">
        <f>LARGE($AU$364:$AU$367,1)</f>
        <v/>
      </c>
    </row>
    <row r="365">
      <c r="A365" s="3" t="inlineStr">
        <is>
          <t>Power Subsystem</t>
        </is>
      </c>
      <c r="B365" s="8">
        <f>INDEX($B$355:$G$360,MATCH($AL$356,$B$354:$G$354,0),MATCH($AL$355,$B$354:$G$354,0))</f>
        <v/>
      </c>
      <c r="C365" s="8">
        <f>INDEX($B$355:$G$360,MATCH($AL$356,$B$354:$G$354,0),MATCH($AL$356,$B$354:$G$354,0))</f>
        <v/>
      </c>
      <c r="D365" s="8">
        <f>INDEX($B$355:$G$360,MATCH($AL$356,$B$354:$G$354,0),MATCH($AL$357,$B$354:$G$354,0))</f>
        <v/>
      </c>
      <c r="E365" s="8">
        <f>INDEX($B$355:$G$360,MATCH($AL$356,$B$354:$G$354,0),MATCH($AL$358,$B$354:$G$354,0))</f>
        <v/>
      </c>
      <c r="I365" s="8">
        <f>INDEX($I$355:$N$360,MATCH($AL$356,$I$354:$N$354,0),MATCH($AL$355,$I$354:$N$354,0))</f>
        <v/>
      </c>
      <c r="J365" s="8">
        <f>INDEX($I$355:$N$360,MATCH($AL$356,$I$354:$N$354,0),MATCH($AL$356,$I$354:$N$354,0))</f>
        <v/>
      </c>
      <c r="K365" s="8">
        <f>INDEX($I$355:$N$360,MATCH($AL$356,$I$354:$N$354,0),MATCH($AL$357,$I$354:$N$354,0))</f>
        <v/>
      </c>
      <c r="L365" s="8">
        <f>INDEX($I$355:$N$360,MATCH($AL$356,$I$354:$N$354,0),MATCH($AL$358,$I$354:$N$354,0))</f>
        <v/>
      </c>
      <c r="P365" s="8">
        <f>INDEX($P$355:$U$360,MATCH($AL$356,$P$354:$U$354,0),MATCH($AL$355,$P$354:$U$354,0))</f>
        <v/>
      </c>
      <c r="Q365" s="8">
        <f>INDEX($P$355:$U$360,MATCH($AL$356,$P$354:$U$354,0),MATCH($AL$356,$P$354:$U$354,0))</f>
        <v/>
      </c>
      <c r="R365" s="8">
        <f>INDEX($P$355:$U$360,MATCH($AL$356,$P$354:$U$354,0),MATCH($AL$357,$P$354:$U$354,0))</f>
        <v/>
      </c>
      <c r="S365" s="8">
        <f>INDEX($P$355:$U$360,MATCH($AL$356,$P$354:$U$354,0),MATCH($AL$358,$P$354:$U$354,0))</f>
        <v/>
      </c>
      <c r="W365" s="8">
        <f>INDEX($W$355:$AB$360,MATCH($AL$356,$W$354:$AB$354,0),MATCH($AL$355,$W$354:$AB$354,0))</f>
        <v/>
      </c>
      <c r="X365" s="8">
        <f>INDEX($W$355:$AB$360,MATCH($AL$356,$W$354:$AB$354,0),MATCH($AL$356,$W$354:$AB$354,0))</f>
        <v/>
      </c>
      <c r="Y365" s="8">
        <f>INDEX($W$355:$AB$360,MATCH($AL$356,$W$354:$AB$354,0),MATCH($AL$357,$W$354:$AB$354,0))</f>
        <v/>
      </c>
      <c r="Z365" s="8">
        <f>INDEX($W$355:$AB$360,MATCH($AL$356,$W$354:$AB$354,0),MATCH($AL$358,$W$354:$AB$354,0))</f>
        <v/>
      </c>
      <c r="AD365" s="8">
        <f>INDEX($AD$355:$AI$360,MATCH($AL$356,$AD$354:$AI$354,0),MATCH($AL$355,$AD$354:$AI$354,0))</f>
        <v/>
      </c>
      <c r="AE365" s="8">
        <f>INDEX($AD$355:$AI$360,MATCH($AL$356,$AD$354:$AI$354,0),MATCH($AL$356,$AD$354:$AI$354,0))</f>
        <v/>
      </c>
      <c r="AF365" s="8">
        <f>INDEX($AD$355:$AI$360,MATCH($AL$356,$AD$354:$AI$354,0),MATCH($AL$357,$AD$354:$AI$354,0))</f>
        <v/>
      </c>
      <c r="AG365" s="8">
        <f>INDEX($AD$355:$AI$360,MATCH($AL$356,$AD$354:$AI$354,0),MATCH($AL$358,$AD$354:$AI$354,0))</f>
        <v/>
      </c>
      <c r="AK365" s="8">
        <f>IF(($B$365&lt;&gt;2)+($I$365&lt;&gt;2)+($P$365&lt;&gt;2)+($W$365&lt;&gt;2)+($AD$365&lt;&gt;2)=0,2,IF((($B$365&lt;&gt;2)*$B$365+($I$365&lt;&gt;2)*$I$365+($P$365&lt;&gt;2)*$P$365+($W$365&lt;&gt;2)*$W$365+($AD$365&lt;&gt;2)*$AD$365)/(($B$365&lt;&gt;2)+($I$365&lt;&gt;2)+($P$365&lt;&gt;2)+($W$365&lt;&gt;2)+($AD$365&lt;&gt;2))&gt;=0.5,1,0))</f>
        <v/>
      </c>
      <c r="AL365" s="8">
        <f>IF(($C$365&lt;&gt;2)+($J$365&lt;&gt;2)+($Q$365&lt;&gt;2)+($X$365&lt;&gt;2)+($AE$365&lt;&gt;2)=0,2,IF((($C$365&lt;&gt;2)*$C$365+($J$365&lt;&gt;2)*$J$365+($Q$365&lt;&gt;2)*$Q$365+($X$365&lt;&gt;2)*$X$365+($AE$365&lt;&gt;2)*$AE$365)/(($C$365&lt;&gt;2)+($J$365&lt;&gt;2)+($Q$365&lt;&gt;2)+($X$365&lt;&gt;2)+($AE$365&lt;&gt;2))&gt;=0.5,1,0))</f>
        <v/>
      </c>
      <c r="AM365" s="8">
        <f>IF(($D$365&lt;&gt;2)+($K$365&lt;&gt;2)+($R$365&lt;&gt;2)+($Y$365&lt;&gt;2)+($AF$365&lt;&gt;2)=0,2,IF((($D$365&lt;&gt;2)*$D$365+($K$365&lt;&gt;2)*$K$365+($R$365&lt;&gt;2)*$R$365+($Y$365&lt;&gt;2)*$Y$365+($AF$365&lt;&gt;2)*$AF$365)/(($D$365&lt;&gt;2)+($K$365&lt;&gt;2)+($R$365&lt;&gt;2)+($Y$365&lt;&gt;2)+($AF$365&lt;&gt;2))&gt;=0.5,1,0))</f>
        <v/>
      </c>
      <c r="AN365" s="8">
        <f>IF(($E$365&lt;&gt;2)+($L$365&lt;&gt;2)+($S$365&lt;&gt;2)+($Z$365&lt;&gt;2)+($AG$365&lt;&gt;2)=0,2,IF((($E$365&lt;&gt;2)*$E$365+($L$365&lt;&gt;2)*$L$365+($S$365&lt;&gt;2)*$S$365+($Z$365&lt;&gt;2)*$Z$365+($AG$365&lt;&gt;2)*$AG$365)/(($E$365&lt;&gt;2)+($L$365&lt;&gt;2)+($S$365&lt;&gt;2)+($Z$365&lt;&gt;2)+($AG$365&lt;&gt;2))&gt;=0.5,1,0))</f>
        <v/>
      </c>
      <c r="AP365" s="16">
        <f>INDEX('Ground truth'!$B$3:$G$8,MATCH($AK$356,'Ground truth'!$A$3:$A$8,0),MATCH($AK$355,'Ground truth'!$B$2:$G$2,0))</f>
        <v/>
      </c>
      <c r="AQ365" s="16">
        <f>INDEX('Ground truth'!$B$3:$G$8,MATCH($AK$356,'Ground truth'!$A$3:$A$8,0),MATCH($AK$356,'Ground truth'!$B$2:$G$2,0))</f>
        <v/>
      </c>
      <c r="AR365" s="16">
        <f>INDEX('Ground truth'!$B$3:$G$8,MATCH($AK$356,'Ground truth'!$A$3:$A$8,0),MATCH($AK$357,'Ground truth'!$B$2:$G$2,0))</f>
        <v/>
      </c>
      <c r="AS365" s="16">
        <f>INDEX('Ground truth'!$B$3:$G$8,MATCH($AK$356,'Ground truth'!$A$3:$A$8,0),MATCH($AK$358,'Ground truth'!$B$2:$G$2,0))</f>
        <v/>
      </c>
      <c r="AU365" s="19" t="n">
        <v>0</v>
      </c>
      <c r="AV365" s="19">
        <f>LARGE($AU$364:$AU$367,2)</f>
        <v/>
      </c>
    </row>
    <row r="366">
      <c r="A366" s="3" t="inlineStr">
        <is>
          <t>Guidance, Navigation, and Control (GNC) Subsystem</t>
        </is>
      </c>
      <c r="B366" s="8">
        <f>INDEX($B$355:$G$360,MATCH($AL$357,$B$354:$G$354,0),MATCH($AL$355,$B$354:$G$354,0))</f>
        <v/>
      </c>
      <c r="C366" s="8">
        <f>INDEX($B$355:$G$360,MATCH($AL$357,$B$354:$G$354,0),MATCH($AL$356,$B$354:$G$354,0))</f>
        <v/>
      </c>
      <c r="D366" s="8">
        <f>INDEX($B$355:$G$360,MATCH($AL$357,$B$354:$G$354,0),MATCH($AL$357,$B$354:$G$354,0))</f>
        <v/>
      </c>
      <c r="E366" s="8">
        <f>INDEX($B$355:$G$360,MATCH($AL$357,$B$354:$G$354,0),MATCH($AL$358,$B$354:$G$354,0))</f>
        <v/>
      </c>
      <c r="I366" s="8">
        <f>INDEX($I$355:$N$360,MATCH($AL$357,$I$354:$N$354,0),MATCH($AL$355,$I$354:$N$354,0))</f>
        <v/>
      </c>
      <c r="J366" s="8">
        <f>INDEX($I$355:$N$360,MATCH($AL$357,$I$354:$N$354,0),MATCH($AL$356,$I$354:$N$354,0))</f>
        <v/>
      </c>
      <c r="K366" s="8">
        <f>INDEX($I$355:$N$360,MATCH($AL$357,$I$354:$N$354,0),MATCH($AL$357,$I$354:$N$354,0))</f>
        <v/>
      </c>
      <c r="L366" s="8">
        <f>INDEX($I$355:$N$360,MATCH($AL$357,$I$354:$N$354,0),MATCH($AL$358,$I$354:$N$354,0))</f>
        <v/>
      </c>
      <c r="P366" s="8">
        <f>INDEX($P$355:$U$360,MATCH($AL$357,$P$354:$U$354,0),MATCH($AL$355,$P$354:$U$354,0))</f>
        <v/>
      </c>
      <c r="Q366" s="8">
        <f>INDEX($P$355:$U$360,MATCH($AL$357,$P$354:$U$354,0),MATCH($AL$356,$P$354:$U$354,0))</f>
        <v/>
      </c>
      <c r="R366" s="8">
        <f>INDEX($P$355:$U$360,MATCH($AL$357,$P$354:$U$354,0),MATCH($AL$357,$P$354:$U$354,0))</f>
        <v/>
      </c>
      <c r="S366" s="8">
        <f>INDEX($P$355:$U$360,MATCH($AL$357,$P$354:$U$354,0),MATCH($AL$358,$P$354:$U$354,0))</f>
        <v/>
      </c>
      <c r="W366" s="8">
        <f>INDEX($W$355:$AB$360,MATCH($AL$357,$W$354:$AB$354,0),MATCH($AL$355,$W$354:$AB$354,0))</f>
        <v/>
      </c>
      <c r="X366" s="8">
        <f>INDEX($W$355:$AB$360,MATCH($AL$357,$W$354:$AB$354,0),MATCH($AL$356,$W$354:$AB$354,0))</f>
        <v/>
      </c>
      <c r="Y366" s="8">
        <f>INDEX($W$355:$AB$360,MATCH($AL$357,$W$354:$AB$354,0),MATCH($AL$357,$W$354:$AB$354,0))</f>
        <v/>
      </c>
      <c r="Z366" s="8">
        <f>INDEX($W$355:$AB$360,MATCH($AL$357,$W$354:$AB$354,0),MATCH($AL$358,$W$354:$AB$354,0))</f>
        <v/>
      </c>
      <c r="AD366" s="8">
        <f>INDEX($AD$355:$AI$360,MATCH($AL$357,$AD$354:$AI$354,0),MATCH($AL$355,$AD$354:$AI$354,0))</f>
        <v/>
      </c>
      <c r="AE366" s="8">
        <f>INDEX($AD$355:$AI$360,MATCH($AL$357,$AD$354:$AI$354,0),MATCH($AL$356,$AD$354:$AI$354,0))</f>
        <v/>
      </c>
      <c r="AF366" s="8">
        <f>INDEX($AD$355:$AI$360,MATCH($AL$357,$AD$354:$AI$354,0),MATCH($AL$357,$AD$354:$AI$354,0))</f>
        <v/>
      </c>
      <c r="AG366" s="8">
        <f>INDEX($AD$355:$AI$360,MATCH($AL$357,$AD$354:$AI$354,0),MATCH($AL$358,$AD$354:$AI$354,0))</f>
        <v/>
      </c>
      <c r="AK366" s="8">
        <f>IF(($B$366&lt;&gt;2)+($I$366&lt;&gt;2)+($P$366&lt;&gt;2)+($W$366&lt;&gt;2)+($AD$366&lt;&gt;2)=0,2,IF((($B$366&lt;&gt;2)*$B$366+($I$366&lt;&gt;2)*$I$366+($P$366&lt;&gt;2)*$P$366+($W$366&lt;&gt;2)*$W$366+($AD$366&lt;&gt;2)*$AD$366)/(($B$366&lt;&gt;2)+($I$366&lt;&gt;2)+($P$366&lt;&gt;2)+($W$366&lt;&gt;2)+($AD$366&lt;&gt;2))&gt;=0.5,1,0))</f>
        <v/>
      </c>
      <c r="AL366" s="8">
        <f>IF(($C$366&lt;&gt;2)+($J$366&lt;&gt;2)+($Q$366&lt;&gt;2)+($X$366&lt;&gt;2)+($AE$366&lt;&gt;2)=0,2,IF((($C$366&lt;&gt;2)*$C$366+($J$366&lt;&gt;2)*$J$366+($Q$366&lt;&gt;2)*$Q$366+($X$366&lt;&gt;2)*$X$366+($AE$366&lt;&gt;2)*$AE$366)/(($C$366&lt;&gt;2)+($J$366&lt;&gt;2)+($Q$366&lt;&gt;2)+($X$366&lt;&gt;2)+($AE$366&lt;&gt;2))&gt;=0.5,1,0))</f>
        <v/>
      </c>
      <c r="AM366" s="8">
        <f>IF(($D$366&lt;&gt;2)+($K$366&lt;&gt;2)+($R$366&lt;&gt;2)+($Y$366&lt;&gt;2)+($AF$366&lt;&gt;2)=0,2,IF((($D$366&lt;&gt;2)*$D$366+($K$366&lt;&gt;2)*$K$366+($R$366&lt;&gt;2)*$R$366+($Y$366&lt;&gt;2)*$Y$366+($AF$366&lt;&gt;2)*$AF$366)/(($D$366&lt;&gt;2)+($K$366&lt;&gt;2)+($R$366&lt;&gt;2)+($Y$366&lt;&gt;2)+($AF$366&lt;&gt;2))&gt;=0.5,1,0))</f>
        <v/>
      </c>
      <c r="AN366" s="8">
        <f>IF(($E$366&lt;&gt;2)+($L$366&lt;&gt;2)+($S$366&lt;&gt;2)+($Z$366&lt;&gt;2)+($AG$366&lt;&gt;2)=0,2,IF((($E$366&lt;&gt;2)*$E$366+($L$366&lt;&gt;2)*$L$366+($S$366&lt;&gt;2)*$S$366+($Z$366&lt;&gt;2)*$Z$366+($AG$366&lt;&gt;2)*$AG$366)/(($E$366&lt;&gt;2)+($L$366&lt;&gt;2)+($S$366&lt;&gt;2)+($Z$366&lt;&gt;2)+($AG$366&lt;&gt;2))&gt;=0.5,1,0))</f>
        <v/>
      </c>
      <c r="AP366" s="16">
        <f>INDEX('Ground truth'!$B$3:$G$8,MATCH($AK$357,'Ground truth'!$A$3:$A$8,0),MATCH($AK$355,'Ground truth'!$B$2:$G$2,0))</f>
        <v/>
      </c>
      <c r="AQ366" s="16">
        <f>INDEX('Ground truth'!$B$3:$G$8,MATCH($AK$357,'Ground truth'!$A$3:$A$8,0),MATCH($AK$356,'Ground truth'!$B$2:$G$2,0))</f>
        <v/>
      </c>
      <c r="AR366" s="16">
        <f>INDEX('Ground truth'!$B$3:$G$8,MATCH($AK$357,'Ground truth'!$A$3:$A$8,0),MATCH($AK$357,'Ground truth'!$B$2:$G$2,0))</f>
        <v/>
      </c>
      <c r="AS366" s="16">
        <f>INDEX('Ground truth'!$B$3:$G$8,MATCH($AK$357,'Ground truth'!$A$3:$A$8,0),MATCH($AK$358,'Ground truth'!$B$2:$G$2,0))</f>
        <v/>
      </c>
      <c r="AU366" s="19" t="n">
        <v>1</v>
      </c>
      <c r="AV366" s="19">
        <f>LARGE($AU$364:$AU$367,3)</f>
        <v/>
      </c>
    </row>
    <row r="367">
      <c r="A367" s="3" t="inlineStr">
        <is>
          <t>Reaction Wheel</t>
        </is>
      </c>
      <c r="B367" s="8">
        <f>INDEX($B$355:$G$360,MATCH($AL$358,$B$354:$G$354,0),MATCH($AL$355,$B$354:$G$354,0))</f>
        <v/>
      </c>
      <c r="C367" s="8">
        <f>INDEX($B$355:$G$360,MATCH($AL$358,$B$354:$G$354,0),MATCH($AL$356,$B$354:$G$354,0))</f>
        <v/>
      </c>
      <c r="D367" s="8">
        <f>INDEX($B$355:$G$360,MATCH($AL$358,$B$354:$G$354,0),MATCH($AL$357,$B$354:$G$354,0))</f>
        <v/>
      </c>
      <c r="E367" s="8">
        <f>INDEX($B$355:$G$360,MATCH($AL$358,$B$354:$G$354,0),MATCH($AL$358,$B$354:$G$354,0))</f>
        <v/>
      </c>
      <c r="I367" s="8">
        <f>INDEX($I$355:$N$360,MATCH($AL$358,$I$354:$N$354,0),MATCH($AL$355,$I$354:$N$354,0))</f>
        <v/>
      </c>
      <c r="J367" s="8">
        <f>INDEX($I$355:$N$360,MATCH($AL$358,$I$354:$N$354,0),MATCH($AL$356,$I$354:$N$354,0))</f>
        <v/>
      </c>
      <c r="K367" s="8">
        <f>INDEX($I$355:$N$360,MATCH($AL$358,$I$354:$N$354,0),MATCH($AL$357,$I$354:$N$354,0))</f>
        <v/>
      </c>
      <c r="L367" s="8">
        <f>INDEX($I$355:$N$360,MATCH($AL$358,$I$354:$N$354,0),MATCH($AL$358,$I$354:$N$354,0))</f>
        <v/>
      </c>
      <c r="P367" s="8">
        <f>INDEX($P$355:$U$360,MATCH($AL$358,$P$354:$U$354,0),MATCH($AL$355,$P$354:$U$354,0))</f>
        <v/>
      </c>
      <c r="Q367" s="8">
        <f>INDEX($P$355:$U$360,MATCH($AL$358,$P$354:$U$354,0),MATCH($AL$356,$P$354:$U$354,0))</f>
        <v/>
      </c>
      <c r="R367" s="8">
        <f>INDEX($P$355:$U$360,MATCH($AL$358,$P$354:$U$354,0),MATCH($AL$357,$P$354:$U$354,0))</f>
        <v/>
      </c>
      <c r="S367" s="8">
        <f>INDEX($P$355:$U$360,MATCH($AL$358,$P$354:$U$354,0),MATCH($AL$358,$P$354:$U$354,0))</f>
        <v/>
      </c>
      <c r="W367" s="8">
        <f>INDEX($W$355:$AB$360,MATCH($AL$358,$W$354:$AB$354,0),MATCH($AL$355,$W$354:$AB$354,0))</f>
        <v/>
      </c>
      <c r="X367" s="8">
        <f>INDEX($W$355:$AB$360,MATCH($AL$358,$W$354:$AB$354,0),MATCH($AL$356,$W$354:$AB$354,0))</f>
        <v/>
      </c>
      <c r="Y367" s="8">
        <f>INDEX($W$355:$AB$360,MATCH($AL$358,$W$354:$AB$354,0),MATCH($AL$357,$W$354:$AB$354,0))</f>
        <v/>
      </c>
      <c r="Z367" s="8">
        <f>INDEX($W$355:$AB$360,MATCH($AL$358,$W$354:$AB$354,0),MATCH($AL$358,$W$354:$AB$354,0))</f>
        <v/>
      </c>
      <c r="AD367" s="8">
        <f>INDEX($AD$355:$AI$360,MATCH($AL$358,$AD$354:$AI$354,0),MATCH($AL$355,$AD$354:$AI$354,0))</f>
        <v/>
      </c>
      <c r="AE367" s="8">
        <f>INDEX($AD$355:$AI$360,MATCH($AL$358,$AD$354:$AI$354,0),MATCH($AL$356,$AD$354:$AI$354,0))</f>
        <v/>
      </c>
      <c r="AF367" s="8">
        <f>INDEX($AD$355:$AI$360,MATCH($AL$358,$AD$354:$AI$354,0),MATCH($AL$357,$AD$354:$AI$354,0))</f>
        <v/>
      </c>
      <c r="AG367" s="8">
        <f>INDEX($AD$355:$AI$360,MATCH($AL$358,$AD$354:$AI$354,0),MATCH($AL$358,$AD$354:$AI$354,0))</f>
        <v/>
      </c>
      <c r="AK367" s="8">
        <f>IF(($B$367&lt;&gt;2)+($I$367&lt;&gt;2)+($P$367&lt;&gt;2)+($W$367&lt;&gt;2)+($AD$367&lt;&gt;2)=0,2,IF((($B$367&lt;&gt;2)*$B$367+($I$367&lt;&gt;2)*$I$367+($P$367&lt;&gt;2)*$P$367+($W$367&lt;&gt;2)*$W$367+($AD$367&lt;&gt;2)*$AD$367)/(($B$367&lt;&gt;2)+($I$367&lt;&gt;2)+($P$367&lt;&gt;2)+($W$367&lt;&gt;2)+($AD$367&lt;&gt;2))&gt;=0.5,1,0))</f>
        <v/>
      </c>
      <c r="AL367" s="8">
        <f>IF(($C$367&lt;&gt;2)+($J$367&lt;&gt;2)+($Q$367&lt;&gt;2)+($X$367&lt;&gt;2)+($AE$367&lt;&gt;2)=0,2,IF((($C$367&lt;&gt;2)*$C$367+($J$367&lt;&gt;2)*$J$367+($Q$367&lt;&gt;2)*$Q$367+($X$367&lt;&gt;2)*$X$367+($AE$367&lt;&gt;2)*$AE$367)/(($C$367&lt;&gt;2)+($J$367&lt;&gt;2)+($Q$367&lt;&gt;2)+($X$367&lt;&gt;2)+($AE$367&lt;&gt;2))&gt;=0.5,1,0))</f>
        <v/>
      </c>
      <c r="AM367" s="8">
        <f>IF(($D$367&lt;&gt;2)+($K$367&lt;&gt;2)+($R$367&lt;&gt;2)+($Y$367&lt;&gt;2)+($AF$367&lt;&gt;2)=0,2,IF((($D$367&lt;&gt;2)*$D$367+($K$367&lt;&gt;2)*$K$367+($R$367&lt;&gt;2)*$R$367+($Y$367&lt;&gt;2)*$Y$367+($AF$367&lt;&gt;2)*$AF$367)/(($D$367&lt;&gt;2)+($K$367&lt;&gt;2)+($R$367&lt;&gt;2)+($Y$367&lt;&gt;2)+($AF$367&lt;&gt;2))&gt;=0.5,1,0))</f>
        <v/>
      </c>
      <c r="AN367" s="8">
        <f>IF(($E$367&lt;&gt;2)+($L$367&lt;&gt;2)+($S$367&lt;&gt;2)+($Z$367&lt;&gt;2)+($AG$367&lt;&gt;2)=0,2,IF((($E$367&lt;&gt;2)*$E$367+($L$367&lt;&gt;2)*$L$367+($S$367&lt;&gt;2)*$S$367+($Z$367&lt;&gt;2)*$Z$367+($AG$367&lt;&gt;2)*$AG$367)/(($E$367&lt;&gt;2)+($L$367&lt;&gt;2)+($S$367&lt;&gt;2)+($Z$367&lt;&gt;2)+($AG$367&lt;&gt;2))&gt;=0.5,1,0))</f>
        <v/>
      </c>
      <c r="AP367" s="16">
        <f>INDEX('Ground truth'!$B$3:$G$8,MATCH($AK$358,'Ground truth'!$A$3:$A$8,0),MATCH($AK$355,'Ground truth'!$B$2:$G$2,0))</f>
        <v/>
      </c>
      <c r="AQ367" s="16">
        <f>INDEX('Ground truth'!$B$3:$G$8,MATCH($AK$358,'Ground truth'!$A$3:$A$8,0),MATCH($AK$356,'Ground truth'!$B$2:$G$2,0))</f>
        <v/>
      </c>
      <c r="AR367" s="16">
        <f>INDEX('Ground truth'!$B$3:$G$8,MATCH($AK$358,'Ground truth'!$A$3:$A$8,0),MATCH($AK$357,'Ground truth'!$B$2:$G$2,0))</f>
        <v/>
      </c>
      <c r="AS367" s="16">
        <f>INDEX('Ground truth'!$B$3:$G$8,MATCH($AK$358,'Ground truth'!$A$3:$A$8,0),MATCH($AK$358,'Ground truth'!$B$2:$G$2,0))</f>
        <v/>
      </c>
      <c r="AU367" s="19" t="n">
        <v>1</v>
      </c>
      <c r="AV367" s="19">
        <f>LARGE($AU$364:$AU$367,4)</f>
        <v/>
      </c>
    </row>
    <row r="369">
      <c r="A369" s="17" t="inlineStr">
        <is>
          <t>metrics — confident-only (unsure excluded from denominators)</t>
        </is>
      </c>
      <c r="B369" s="10" t="inlineStr">
        <is>
          <t>run 1</t>
        </is>
      </c>
      <c r="C369" s="10" t="inlineStr">
        <is>
          <t>run 2</t>
        </is>
      </c>
      <c r="D369" s="10" t="inlineStr">
        <is>
          <t>run 3</t>
        </is>
      </c>
      <c r="E369" s="10" t="inlineStr">
        <is>
          <t>run 4</t>
        </is>
      </c>
      <c r="F369" s="10" t="inlineStr">
        <is>
          <t>run 5</t>
        </is>
      </c>
      <c r="G369" s="10" t="inlineStr">
        <is>
          <t>avg-matrix</t>
        </is>
      </c>
      <c r="H369" s="10" t="inlineStr">
        <is>
          <t>mean</t>
        </is>
      </c>
      <c r="I369" s="10" t="inlineStr">
        <is>
          <t>std (pop.)</t>
        </is>
      </c>
      <c r="J369" s="17" t="inlineStr">
        <is>
          <t>notes</t>
        </is>
      </c>
    </row>
    <row r="370">
      <c r="A370" s="7" t="inlineStr">
        <is>
          <t>TP</t>
        </is>
      </c>
      <c r="B370" s="7">
        <f>SUMPRODUCT(($B$364:$E$367=1)*($AP$364:$AS$367=1))</f>
        <v/>
      </c>
      <c r="C370" s="7">
        <f>SUMPRODUCT(($I$364:$L$367=1)*($AP$364:$AS$367=1))</f>
        <v/>
      </c>
      <c r="D370" s="7">
        <f>SUMPRODUCT(($P$364:$S$367=1)*($AP$364:$AS$367=1))</f>
        <v/>
      </c>
      <c r="E370" s="7">
        <f>SUMPRODUCT(($W$364:$Z$367=1)*($AP$364:$AS$367=1))</f>
        <v/>
      </c>
      <c r="F370" s="7">
        <f>SUMPRODUCT(($AD$364:$AG$367=1)*($AP$364:$AS$367=1))</f>
        <v/>
      </c>
      <c r="G370" s="7">
        <f>SUMPRODUCT(($AK$364:$AN$367=1)*($AP$364:$AS$367=1))</f>
        <v/>
      </c>
      <c r="H370" s="12">
        <f>AVERAGE($B$370:$F$370)</f>
        <v/>
      </c>
      <c r="I370" s="12">
        <f>STDEV.P($B$370:$F$370)</f>
        <v/>
      </c>
    </row>
    <row r="371">
      <c r="A371" s="7" t="inlineStr">
        <is>
          <t>TN</t>
        </is>
      </c>
      <c r="B371" s="7">
        <f>SUMPRODUCT(($B$364:$E$367=0)*($AP$364:$AS$367=0))</f>
        <v/>
      </c>
      <c r="C371" s="7">
        <f>SUMPRODUCT(($I$364:$L$367=0)*($AP$364:$AS$367=0))</f>
        <v/>
      </c>
      <c r="D371" s="7">
        <f>SUMPRODUCT(($P$364:$S$367=0)*($AP$364:$AS$367=0))</f>
        <v/>
      </c>
      <c r="E371" s="7">
        <f>SUMPRODUCT(($W$364:$Z$367=0)*($AP$364:$AS$367=0))</f>
        <v/>
      </c>
      <c r="F371" s="7">
        <f>SUMPRODUCT(($AD$364:$AG$367=0)*($AP$364:$AS$367=0))</f>
        <v/>
      </c>
      <c r="G371" s="7">
        <f>SUMPRODUCT(($AK$364:$AN$367=0)*($AP$364:$AS$367=0))</f>
        <v/>
      </c>
      <c r="H371" s="12">
        <f>AVERAGE($B$371:$F$371)</f>
        <v/>
      </c>
      <c r="I371" s="12">
        <f>STDEV.P($B$371:$F$371)</f>
        <v/>
      </c>
    </row>
    <row r="372">
      <c r="A372" s="7" t="inlineStr">
        <is>
          <t>FP</t>
        </is>
      </c>
      <c r="B372" s="7">
        <f>SUMPRODUCT(($B$364:$E$367=1)*($AP$364:$AS$367=0))</f>
        <v/>
      </c>
      <c r="C372" s="7">
        <f>SUMPRODUCT(($I$364:$L$367=1)*($AP$364:$AS$367=0))</f>
        <v/>
      </c>
      <c r="D372" s="7">
        <f>SUMPRODUCT(($P$364:$S$367=1)*($AP$364:$AS$367=0))</f>
        <v/>
      </c>
      <c r="E372" s="7">
        <f>SUMPRODUCT(($W$364:$Z$367=1)*($AP$364:$AS$367=0))</f>
        <v/>
      </c>
      <c r="F372" s="7">
        <f>SUMPRODUCT(($AD$364:$AG$367=1)*($AP$364:$AS$367=0))</f>
        <v/>
      </c>
      <c r="G372" s="7">
        <f>SUMPRODUCT(($AK$364:$AN$367=1)*($AP$364:$AS$367=0))</f>
        <v/>
      </c>
      <c r="H372" s="12">
        <f>AVERAGE($B$372:$F$372)</f>
        <v/>
      </c>
      <c r="I372" s="12">
        <f>STDEV.P($B$372:$F$372)</f>
        <v/>
      </c>
    </row>
    <row r="373">
      <c r="A373" s="7" t="inlineStr">
        <is>
          <t>FN</t>
        </is>
      </c>
      <c r="B373" s="7">
        <f>SUMPRODUCT(($B$364:$E$367=0)*($AP$364:$AS$367=1))</f>
        <v/>
      </c>
      <c r="C373" s="7">
        <f>SUMPRODUCT(($I$364:$L$367=0)*($AP$364:$AS$367=1))</f>
        <v/>
      </c>
      <c r="D373" s="7">
        <f>SUMPRODUCT(($P$364:$S$367=0)*($AP$364:$AS$367=1))</f>
        <v/>
      </c>
      <c r="E373" s="7">
        <f>SUMPRODUCT(($W$364:$Z$367=0)*($AP$364:$AS$367=1))</f>
        <v/>
      </c>
      <c r="F373" s="7">
        <f>SUMPRODUCT(($AD$364:$AG$367=0)*($AP$364:$AS$367=1))</f>
        <v/>
      </c>
      <c r="G373" s="7">
        <f>SUMPRODUCT(($AK$364:$AN$367=0)*($AP$364:$AS$367=1))</f>
        <v/>
      </c>
      <c r="H373" s="12">
        <f>AVERAGE($B$373:$F$373)</f>
        <v/>
      </c>
      <c r="I373" s="12">
        <f>STDEV.P($B$373:$F$373)</f>
        <v/>
      </c>
    </row>
    <row r="374">
      <c r="A374" s="4" t="inlineStr">
        <is>
          <t>Precision</t>
        </is>
      </c>
      <c r="B374" s="12">
        <f>IFERROR($B$370/($B$370+$B$372),0)</f>
        <v/>
      </c>
      <c r="C374" s="12">
        <f>IFERROR($C$370/($C$370+$C$372),0)</f>
        <v/>
      </c>
      <c r="D374" s="12">
        <f>IFERROR($D$370/($D$370+$D$372),0)</f>
        <v/>
      </c>
      <c r="E374" s="12">
        <f>IFERROR($E$370/($E$370+$E$372),0)</f>
        <v/>
      </c>
      <c r="F374" s="12">
        <f>IFERROR($F$370/($F$370+$F$372),0)</f>
        <v/>
      </c>
      <c r="G374" s="12">
        <f>IFERROR($G$370/($G$370+$G$372),0)</f>
        <v/>
      </c>
      <c r="H374" s="18">
        <f>AVERAGE($B$374:$F$374)</f>
        <v/>
      </c>
      <c r="I374" s="18">
        <f>STDEV.P($B$374:$F$374)</f>
        <v/>
      </c>
    </row>
    <row r="375">
      <c r="A375" s="4" t="inlineStr">
        <is>
          <t>Recall</t>
        </is>
      </c>
      <c r="B375" s="12">
        <f>IFERROR($B$370/($B$370+$B$373),0)</f>
        <v/>
      </c>
      <c r="C375" s="12">
        <f>IFERROR($C$370/($C$370+$C$373),0)</f>
        <v/>
      </c>
      <c r="D375" s="12">
        <f>IFERROR($D$370/($D$370+$D$373),0)</f>
        <v/>
      </c>
      <c r="E375" s="12">
        <f>IFERROR($E$370/($E$370+$E$373),0)</f>
        <v/>
      </c>
      <c r="F375" s="12">
        <f>IFERROR($F$370/($F$370+$F$373),0)</f>
        <v/>
      </c>
      <c r="G375" s="12">
        <f>IFERROR($G$370/($G$370+$G$373),0)</f>
        <v/>
      </c>
      <c r="H375" s="18">
        <f>AVERAGE($B$375:$F$375)</f>
        <v/>
      </c>
      <c r="I375" s="18">
        <f>STDEV.P($B$375:$F$375)</f>
        <v/>
      </c>
    </row>
    <row r="376">
      <c r="A376" s="4" t="inlineStr">
        <is>
          <t>F1</t>
        </is>
      </c>
      <c r="B376" s="12">
        <f>IFERROR(2*$B$374*$B$375/($B$374+$B$375),0)</f>
        <v/>
      </c>
      <c r="C376" s="12">
        <f>IFERROR(2*$C$374*$C$375/($C$374+$C$375),0)</f>
        <v/>
      </c>
      <c r="D376" s="12">
        <f>IFERROR(2*$D$374*$D$375/($D$374+$D$375),0)</f>
        <v/>
      </c>
      <c r="E376" s="12">
        <f>IFERROR(2*$E$374*$E$375/($E$374+$E$375),0)</f>
        <v/>
      </c>
      <c r="F376" s="12">
        <f>IFERROR(2*$F$374*$F$375/($F$374+$F$375),0)</f>
        <v/>
      </c>
      <c r="G376" s="12">
        <f>IFERROR(2*$G$374*$G$375/($G$374+$G$375),0)</f>
        <v/>
      </c>
      <c r="H376" s="18">
        <f>AVERAGE($B$376:$F$376)</f>
        <v/>
      </c>
      <c r="I376" s="18">
        <f>STDEV.P($B$376:$F$376)</f>
        <v/>
      </c>
    </row>
    <row r="377">
      <c r="A377" s="4" t="inlineStr">
        <is>
          <t>Accuracy</t>
        </is>
      </c>
      <c r="B377" s="12">
        <f>IFERROR(($B$370+$B$371)/($B$370+$B$371+$B$372+$B$373),0)</f>
        <v/>
      </c>
      <c r="C377" s="12">
        <f>IFERROR(($C$370+$C$371)/($C$370+$C$371+$C$372+$C$373),0)</f>
        <v/>
      </c>
      <c r="D377" s="12">
        <f>IFERROR(($D$370+$D$371)/($D$370+$D$371+$D$372+$D$373),0)</f>
        <v/>
      </c>
      <c r="E377" s="12">
        <f>IFERROR(($E$370+$E$371)/($E$370+$E$371+$E$372+$E$373),0)</f>
        <v/>
      </c>
      <c r="F377" s="12">
        <f>IFERROR(($F$370+$F$371)/($F$370+$F$371+$F$372+$F$373),0)</f>
        <v/>
      </c>
      <c r="G377" s="12">
        <f>IFERROR(($G$370+$G$371)/($G$370+$G$371+$G$372+$G$373),0)</f>
        <v/>
      </c>
      <c r="H377" s="18">
        <f>AVERAGE($B$377:$F$377)</f>
        <v/>
      </c>
      <c r="I377" s="18">
        <f>STDEV.P($B$377:$F$377)</f>
        <v/>
      </c>
    </row>
    <row r="378">
      <c r="A378" s="4" t="inlineStr">
        <is>
          <t>Edit distance</t>
        </is>
      </c>
      <c r="B378" s="12">
        <f>SUMPRODUCT(ABS($AP$364:$AS$367-$B$364:$E$367))</f>
        <v/>
      </c>
      <c r="C378" s="12">
        <f>SUMPRODUCT(ABS($AP$364:$AS$367-$I$364:$L$367))</f>
        <v/>
      </c>
      <c r="D378" s="12">
        <f>SUMPRODUCT(ABS($AP$364:$AS$367-$P$364:$S$367))</f>
        <v/>
      </c>
      <c r="E378" s="12">
        <f>SUMPRODUCT(ABS($AP$364:$AS$367-$W$364:$Z$367))</f>
        <v/>
      </c>
      <c r="F378" s="12">
        <f>SUMPRODUCT(ABS($AP$364:$AS$367-$AD$364:$AG$367))</f>
        <v/>
      </c>
      <c r="G378" s="12">
        <f>SUMPRODUCT(ABS($AP$364:$AS$367-$AK$364:$AN$367))</f>
        <v/>
      </c>
      <c r="H378" s="18">
        <f>AVERAGE($B$378:$F$378)</f>
        <v/>
      </c>
      <c r="I378" s="18">
        <f>STDEV.P($B$378:$F$378)</f>
        <v/>
      </c>
    </row>
    <row r="379">
      <c r="A379" s="4" t="inlineStr">
        <is>
          <t>Spectral distance</t>
        </is>
      </c>
      <c r="B379" s="12">
        <f>SQRT(SUMPRODUCT(($AV$364:$AV$367-$B$387:$B$390)^2))</f>
        <v/>
      </c>
      <c r="C379" s="12">
        <f>SQRT(SUMPRODUCT(($AV$364:$AV$367-$C$387:$C$390)^2))</f>
        <v/>
      </c>
      <c r="D379" s="12">
        <f>SQRT(SUMPRODUCT(($AV$364:$AV$367-$D$387:$D$390)^2))</f>
        <v/>
      </c>
      <c r="E379" s="12">
        <f>SQRT(SUMPRODUCT(($AV$364:$AV$367-$E$387:$E$390)^2))</f>
        <v/>
      </c>
      <c r="F379" s="12">
        <f>SQRT(SUMPRODUCT(($AV$364:$AV$367-$F$387:$F$390)^2))</f>
        <v/>
      </c>
      <c r="G379" s="12">
        <f>SQRT(SUMPRODUCT(($AV$364:$AV$367-$G$387:$G$390)^2))</f>
        <v/>
      </c>
      <c r="H379" s="18">
        <f>AVERAGE($B$379:$F$379)</f>
        <v/>
      </c>
      <c r="I379" s="18">
        <f>STDEV.P($B$379:$F$379)</f>
        <v/>
      </c>
    </row>
    <row r="380">
      <c r="A380" s="4" t="inlineStr">
        <is>
          <t>Unsure cells</t>
        </is>
      </c>
      <c r="B380" s="7">
        <f>COUNTIF($B$364:$E$367,2)</f>
        <v/>
      </c>
      <c r="C380" s="7">
        <f>COUNTIF($I$364:$L$367,2)</f>
        <v/>
      </c>
      <c r="D380" s="7">
        <f>COUNTIF($P$364:$S$367,2)</f>
        <v/>
      </c>
      <c r="E380" s="7">
        <f>COUNTIF($W$364:$Z$367,2)</f>
        <v/>
      </c>
      <c r="F380" s="7">
        <f>COUNTIF($AD$364:$AG$367,2)</f>
        <v/>
      </c>
      <c r="G380" s="7">
        <f>COUNTIF($AK$364:$AN$367,2)</f>
        <v/>
      </c>
      <c r="H380" s="12">
        <f>AVERAGE($B$380:$F$380)</f>
        <v/>
      </c>
      <c r="I380" s="12">
        <f>STDEV.P($B$380:$F$380)</f>
        <v/>
      </c>
    </row>
    <row r="381">
      <c r="A381" s="3" t="inlineStr">
        <is>
          <t>eigenvalues (real part, numpy order; pasted)</t>
        </is>
      </c>
    </row>
    <row r="382">
      <c r="A382" s="3" t="inlineStr">
        <is>
          <t xml:space="preserve">  λ1</t>
        </is>
      </c>
      <c r="B382" s="19" t="n">
        <v>3.561552812808832</v>
      </c>
      <c r="C382" s="19" t="n">
        <v>3.561552812808832</v>
      </c>
      <c r="D382" s="19" t="n">
        <v>3.561552812808832</v>
      </c>
      <c r="E382" s="19" t="n">
        <v>3.561552812808832</v>
      </c>
      <c r="F382" s="19" t="n">
        <v>3.561552812808832</v>
      </c>
      <c r="G382" s="19" t="n">
        <v>3.561552812808832</v>
      </c>
    </row>
    <row r="383">
      <c r="A383" s="3" t="inlineStr">
        <is>
          <t xml:space="preserve">  λ2</t>
        </is>
      </c>
      <c r="B383" s="19" t="n">
        <v>1</v>
      </c>
      <c r="C383" s="19" t="n">
        <v>1</v>
      </c>
      <c r="D383" s="19" t="n">
        <v>1</v>
      </c>
      <c r="E383" s="19" t="n">
        <v>1</v>
      </c>
      <c r="F383" s="19" t="n">
        <v>1</v>
      </c>
      <c r="G383" s="19" t="n">
        <v>1</v>
      </c>
    </row>
    <row r="384">
      <c r="A384" s="3" t="inlineStr">
        <is>
          <t xml:space="preserve">  λ3</t>
        </is>
      </c>
      <c r="B384" s="19" t="n">
        <v>-0.5615528128088304</v>
      </c>
      <c r="C384" s="19" t="n">
        <v>-0.5615528128088304</v>
      </c>
      <c r="D384" s="19" t="n">
        <v>-0.5615528128088304</v>
      </c>
      <c r="E384" s="19" t="n">
        <v>-0.5615528128088304</v>
      </c>
      <c r="F384" s="19" t="n">
        <v>-0.5615528128088304</v>
      </c>
      <c r="G384" s="19" t="n">
        <v>-0.5615528128088304</v>
      </c>
    </row>
    <row r="385">
      <c r="A385" s="3" t="inlineStr">
        <is>
          <t xml:space="preserve">  λ4</t>
        </is>
      </c>
      <c r="B385" s="19" t="n">
        <v>0</v>
      </c>
      <c r="C385" s="19" t="n">
        <v>0</v>
      </c>
      <c r="D385" s="19" t="n">
        <v>0</v>
      </c>
      <c r="E385" s="19" t="n">
        <v>0</v>
      </c>
      <c r="F385" s="19" t="n">
        <v>0</v>
      </c>
      <c r="G385" s="19" t="n">
        <v>0</v>
      </c>
    </row>
    <row r="386">
      <c r="A386" s="3" t="inlineStr">
        <is>
          <t>eigenvalues sorted desc (LARGE)</t>
        </is>
      </c>
    </row>
    <row r="387">
      <c r="A387" s="3" t="inlineStr">
        <is>
          <t xml:space="preserve">  λ(1)</t>
        </is>
      </c>
      <c r="B387" s="19">
        <f>LARGE($B$382:$B$385,1)</f>
        <v/>
      </c>
      <c r="C387" s="19">
        <f>LARGE($C$382:$C$385,1)</f>
        <v/>
      </c>
      <c r="D387" s="19">
        <f>LARGE($D$382:$D$385,1)</f>
        <v/>
      </c>
      <c r="E387" s="19">
        <f>LARGE($E$382:$E$385,1)</f>
        <v/>
      </c>
      <c r="F387" s="19">
        <f>LARGE($F$382:$F$385,1)</f>
        <v/>
      </c>
      <c r="G387" s="19">
        <f>LARGE($G$382:$G$385,1)</f>
        <v/>
      </c>
    </row>
    <row r="388">
      <c r="A388" s="3" t="inlineStr">
        <is>
          <t xml:space="preserve">  λ(2)</t>
        </is>
      </c>
      <c r="B388" s="19">
        <f>LARGE($B$382:$B$385,2)</f>
        <v/>
      </c>
      <c r="C388" s="19">
        <f>LARGE($C$382:$C$385,2)</f>
        <v/>
      </c>
      <c r="D388" s="19">
        <f>LARGE($D$382:$D$385,2)</f>
        <v/>
      </c>
      <c r="E388" s="19">
        <f>LARGE($E$382:$E$385,2)</f>
        <v/>
      </c>
      <c r="F388" s="19">
        <f>LARGE($F$382:$F$385,2)</f>
        <v/>
      </c>
      <c r="G388" s="19">
        <f>LARGE($G$382:$G$385,2)</f>
        <v/>
      </c>
    </row>
    <row r="389">
      <c r="A389" s="3" t="inlineStr">
        <is>
          <t xml:space="preserve">  λ(3)</t>
        </is>
      </c>
      <c r="B389" s="19">
        <f>LARGE($B$382:$B$385,3)</f>
        <v/>
      </c>
      <c r="C389" s="19">
        <f>LARGE($C$382:$C$385,3)</f>
        <v/>
      </c>
      <c r="D389" s="19">
        <f>LARGE($D$382:$D$385,3)</f>
        <v/>
      </c>
      <c r="E389" s="19">
        <f>LARGE($E$382:$E$385,3)</f>
        <v/>
      </c>
      <c r="F389" s="19">
        <f>LARGE($F$382:$F$385,3)</f>
        <v/>
      </c>
      <c r="G389" s="19">
        <f>LARGE($G$382:$G$385,3)</f>
        <v/>
      </c>
    </row>
    <row r="390">
      <c r="A390" s="3" t="inlineStr">
        <is>
          <t xml:space="preserve">  λ(4)</t>
        </is>
      </c>
      <c r="B390" s="19">
        <f>LARGE($B$382:$B$385,4)</f>
        <v/>
      </c>
      <c r="C390" s="19">
        <f>LARGE($C$382:$C$385,4)</f>
        <v/>
      </c>
      <c r="D390" s="19">
        <f>LARGE($D$382:$D$385,4)</f>
        <v/>
      </c>
      <c r="E390" s="19">
        <f>LARGE($E$382:$E$385,4)</f>
        <v/>
      </c>
      <c r="F390" s="19">
        <f>LARGE($F$382:$F$385,4)</f>
        <v/>
      </c>
      <c r="G390" s="19">
        <f>LARGE($G$382:$G$385,4)</f>
        <v/>
      </c>
    </row>
    <row r="391">
      <c r="A391" s="3" t="inlineStr">
        <is>
          <t>check: Σeig − trace (→0)</t>
        </is>
      </c>
      <c r="B391" s="3">
        <f>ROUND(SUM($B$382:$B$385)-($B$364+$C$365+$D$366+$E$367),6)</f>
        <v/>
      </c>
      <c r="C391" s="3">
        <f>ROUND(SUM($C$382:$C$385)-($I$364+$J$365+$K$366+$L$367),6)</f>
        <v/>
      </c>
      <c r="D391" s="3">
        <f>ROUND(SUM($D$382:$D$385)-($P$364+$Q$365+$R$366+$S$367),6)</f>
        <v/>
      </c>
      <c r="E391" s="3">
        <f>ROUND(SUM($E$382:$E$385)-($W$364+$X$365+$Y$366+$Z$367),6)</f>
        <v/>
      </c>
      <c r="F391" s="3">
        <f>ROUND(SUM($F$382:$F$385)-($AD$364+$AE$365+$AF$366+$AG$367),6)</f>
        <v/>
      </c>
      <c r="G391" s="3">
        <f>ROUND(SUM($G$382:$G$385)-($AK$364+$AL$365+$AM$366+$AN$367),6)</f>
        <v/>
      </c>
    </row>
    <row r="392">
      <c r="A392" s="3" t="inlineStr">
        <is>
          <t>check: Πeig − det (→0)</t>
        </is>
      </c>
      <c r="B392" s="3">
        <f>ROUND(MDETERM($B$364:$E$367)-PRODUCT($B$382:$B$385),6)</f>
        <v/>
      </c>
      <c r="C392" s="3">
        <f>ROUND(MDETERM($I$364:$L$367)-PRODUCT($C$382:$C$385),6)</f>
        <v/>
      </c>
      <c r="D392" s="3">
        <f>ROUND(MDETERM($P$364:$S$367)-PRODUCT($D$382:$D$385),6)</f>
        <v/>
      </c>
      <c r="E392" s="3">
        <f>ROUND(MDETERM($W$364:$Z$367)-PRODUCT($E$382:$E$385),6)</f>
        <v/>
      </c>
      <c r="F392" s="3">
        <f>ROUND(MDETERM($AD$364:$AG$367)-PRODUCT($F$382:$F$385),6)</f>
        <v/>
      </c>
      <c r="G392" s="3">
        <f>ROUND(MDETERM($AK$364:$AN$367)-PRODUCT($G$382:$G$385),6)</f>
        <v/>
      </c>
    </row>
    <row r="393">
      <c r="A393" s="3" t="inlineStr">
        <is>
          <t>complex eigenvalues?</t>
        </is>
      </c>
      <c r="B393" s="3" t="inlineStr"/>
      <c r="C393" s="3" t="inlineStr"/>
      <c r="D393" s="3" t="inlineStr"/>
      <c r="E393" s="3" t="inlineStr"/>
      <c r="F393" s="3" t="inlineStr"/>
      <c r="G393" s="3" t="inlineStr"/>
    </row>
    <row r="394">
      <c r="A394" s="3" t="inlineStr">
        <is>
          <t>check: det(M − λᵢI) per sorted λ (→0)</t>
        </is>
      </c>
    </row>
    <row r="395">
      <c r="A395" s="3" t="inlineStr">
        <is>
          <t xml:space="preserve">  det(M − λ(1)I)</t>
        </is>
      </c>
      <c r="B395" s="3">
        <f t="array" ref="B395">ROUND(MDETERM($B$364:$E$367-$B$387*MUNIT(4)),6)</f>
        <v/>
      </c>
      <c r="C395" s="3">
        <f t="array" ref="C395">ROUND(MDETERM($I$364:$L$367-$C$387*MUNIT(4)),6)</f>
        <v/>
      </c>
      <c r="D395" s="3">
        <f t="array" ref="D395">ROUND(MDETERM($P$364:$S$367-$D$387*MUNIT(4)),6)</f>
        <v/>
      </c>
      <c r="E395" s="3">
        <f t="array" ref="E395">ROUND(MDETERM($W$364:$Z$367-$E$387*MUNIT(4)),6)</f>
        <v/>
      </c>
      <c r="F395" s="3">
        <f t="array" ref="F395">ROUND(MDETERM($AD$364:$AG$367-$F$387*MUNIT(4)),6)</f>
        <v/>
      </c>
      <c r="G395" s="3">
        <f t="array" ref="G395">ROUND(MDETERM($AK$364:$AN$367-$G$387*MUNIT(4)),6)</f>
        <v/>
      </c>
    </row>
    <row r="396">
      <c r="A396" s="3" t="inlineStr">
        <is>
          <t xml:space="preserve">  det(M − λ(2)I)</t>
        </is>
      </c>
      <c r="B396" s="3">
        <f t="array" ref="B396">ROUND(MDETERM($B$364:$E$367-$B$388*MUNIT(4)),6)</f>
        <v/>
      </c>
      <c r="C396" s="3">
        <f t="array" ref="C396">ROUND(MDETERM($I$364:$L$367-$C$388*MUNIT(4)),6)</f>
        <v/>
      </c>
      <c r="D396" s="3">
        <f t="array" ref="D396">ROUND(MDETERM($P$364:$S$367-$D$388*MUNIT(4)),6)</f>
        <v/>
      </c>
      <c r="E396" s="3">
        <f t="array" ref="E396">ROUND(MDETERM($W$364:$Z$367-$E$388*MUNIT(4)),6)</f>
        <v/>
      </c>
      <c r="F396" s="3">
        <f t="array" ref="F396">ROUND(MDETERM($AD$364:$AG$367-$F$388*MUNIT(4)),6)</f>
        <v/>
      </c>
      <c r="G396" s="3">
        <f t="array" ref="G396">ROUND(MDETERM($AK$364:$AN$367-$G$388*MUNIT(4)),6)</f>
        <v/>
      </c>
    </row>
    <row r="397">
      <c r="A397" s="3" t="inlineStr">
        <is>
          <t xml:space="preserve">  det(M − λ(3)I)</t>
        </is>
      </c>
      <c r="B397" s="3">
        <f t="array" ref="B397">ROUND(MDETERM($B$364:$E$367-$B$389*MUNIT(4)),6)</f>
        <v/>
      </c>
      <c r="C397" s="3">
        <f t="array" ref="C397">ROUND(MDETERM($I$364:$L$367-$C$389*MUNIT(4)),6)</f>
        <v/>
      </c>
      <c r="D397" s="3">
        <f t="array" ref="D397">ROUND(MDETERM($P$364:$S$367-$D$389*MUNIT(4)),6)</f>
        <v/>
      </c>
      <c r="E397" s="3">
        <f t="array" ref="E397">ROUND(MDETERM($W$364:$Z$367-$E$389*MUNIT(4)),6)</f>
        <v/>
      </c>
      <c r="F397" s="3">
        <f t="array" ref="F397">ROUND(MDETERM($AD$364:$AG$367-$F$389*MUNIT(4)),6)</f>
        <v/>
      </c>
      <c r="G397" s="3">
        <f t="array" ref="G397">ROUND(MDETERM($AK$364:$AN$367-$G$389*MUNIT(4)),6)</f>
        <v/>
      </c>
    </row>
    <row r="398">
      <c r="A398" s="3" t="inlineStr">
        <is>
          <t xml:space="preserve">  det(M − λ(4)I)</t>
        </is>
      </c>
      <c r="B398" s="3">
        <f t="array" ref="B398">ROUND(MDETERM($B$364:$E$367-$B$390*MUNIT(4)),6)</f>
        <v/>
      </c>
      <c r="C398" s="3">
        <f t="array" ref="C398">ROUND(MDETERM($I$364:$L$367-$C$390*MUNIT(4)),6)</f>
        <v/>
      </c>
      <c r="D398" s="3">
        <f t="array" ref="D398">ROUND(MDETERM($P$364:$S$367-$D$390*MUNIT(4)),6)</f>
        <v/>
      </c>
      <c r="E398" s="3">
        <f t="array" ref="E398">ROUND(MDETERM($W$364:$Z$367-$E$390*MUNIT(4)),6)</f>
        <v/>
      </c>
      <c r="F398" s="3">
        <f t="array" ref="F398">ROUND(MDETERM($AD$364:$AG$367-$F$390*MUNIT(4)),6)</f>
        <v/>
      </c>
      <c r="G398" s="3">
        <f t="array" ref="G398">ROUND(MDETERM($AK$364:$AN$367-$G$390*MUNIT(4)),6)</f>
        <v/>
      </c>
    </row>
    <row r="402" ht="16" customHeight="1">
      <c r="A402" s="14" t="inlineStr">
        <is>
          <t>RAG R1 | mixtral:8x22b</t>
        </is>
      </c>
      <c r="B402" s="9" t="inlineStr">
        <is>
          <t>run 1 (raw, pasted)</t>
        </is>
      </c>
      <c r="I402" s="9" t="inlineStr">
        <is>
          <t>run 2 (raw, pasted)</t>
        </is>
      </c>
      <c r="P402" s="9" t="inlineStr">
        <is>
          <t>run 3 (raw, pasted)</t>
        </is>
      </c>
      <c r="W402" s="9" t="inlineStr">
        <is>
          <t>run 4 (raw, pasted)</t>
        </is>
      </c>
      <c r="AD402" s="9" t="inlineStr">
        <is>
          <t>run 5 (raw, pasted)</t>
        </is>
      </c>
      <c r="AK402" s="9" t="inlineStr">
        <is>
          <t>archived component mapping</t>
        </is>
      </c>
    </row>
    <row r="403" ht="60" customHeight="1">
      <c r="B403" s="15" t="inlineStr">
        <is>
          <t>Payload</t>
        </is>
      </c>
      <c r="C403" s="15" t="inlineStr">
        <is>
          <t>Communication System</t>
        </is>
      </c>
      <c r="D403" s="15" t="inlineStr">
        <is>
          <t>Power System</t>
        </is>
      </c>
      <c r="E403" s="15" t="inlineStr">
        <is>
          <t>Attitude Determination and Control System</t>
        </is>
      </c>
      <c r="F403" s="15" t="inlineStr">
        <is>
          <t>On-Board Computer</t>
        </is>
      </c>
      <c r="G403" s="15" t="inlineStr">
        <is>
          <t>Structure</t>
        </is>
      </c>
      <c r="I403" s="15" t="inlineStr">
        <is>
          <t>Payload</t>
        </is>
      </c>
      <c r="J403" s="15" t="inlineStr">
        <is>
          <t>Communication System</t>
        </is>
      </c>
      <c r="K403" s="15" t="inlineStr">
        <is>
          <t>Power System</t>
        </is>
      </c>
      <c r="L403" s="15" t="inlineStr">
        <is>
          <t>Attitude Determination and Control System</t>
        </is>
      </c>
      <c r="M403" s="15" t="inlineStr">
        <is>
          <t>On-Board Computer</t>
        </is>
      </c>
      <c r="N403" s="15" t="inlineStr">
        <is>
          <t>Structure</t>
        </is>
      </c>
      <c r="P403" s="15" t="inlineStr">
        <is>
          <t>Payload</t>
        </is>
      </c>
      <c r="Q403" s="15" t="inlineStr">
        <is>
          <t>Communication System</t>
        </is>
      </c>
      <c r="R403" s="15" t="inlineStr">
        <is>
          <t>Power System</t>
        </is>
      </c>
      <c r="S403" s="15" t="inlineStr">
        <is>
          <t>Attitude Determination and Control System</t>
        </is>
      </c>
      <c r="T403" s="15" t="inlineStr">
        <is>
          <t>On-Board Computer</t>
        </is>
      </c>
      <c r="U403" s="15" t="inlineStr">
        <is>
          <t>Structure</t>
        </is>
      </c>
      <c r="W403" s="15" t="inlineStr">
        <is>
          <t>Payload</t>
        </is>
      </c>
      <c r="X403" s="15" t="inlineStr">
        <is>
          <t>Communication System</t>
        </is>
      </c>
      <c r="Y403" s="15" t="inlineStr">
        <is>
          <t>Power System</t>
        </is>
      </c>
      <c r="Z403" s="15" t="inlineStr">
        <is>
          <t>Attitude Determination and Control System</t>
        </is>
      </c>
      <c r="AA403" s="15" t="inlineStr">
        <is>
          <t>On-Board Computer</t>
        </is>
      </c>
      <c r="AB403" s="15" t="inlineStr">
        <is>
          <t>Structure</t>
        </is>
      </c>
      <c r="AD403" s="15" t="inlineStr">
        <is>
          <t>Payload</t>
        </is>
      </c>
      <c r="AE403" s="15" t="inlineStr">
        <is>
          <t>Communication System</t>
        </is>
      </c>
      <c r="AF403" s="15" t="inlineStr">
        <is>
          <t>Power System</t>
        </is>
      </c>
      <c r="AG403" s="15" t="inlineStr">
        <is>
          <t>Attitude Determination and Control System</t>
        </is>
      </c>
      <c r="AH403" s="15" t="inlineStr">
        <is>
          <t>On-Board Computer</t>
        </is>
      </c>
      <c r="AI403" s="15" t="inlineStr">
        <is>
          <t>Structure</t>
        </is>
      </c>
      <c r="AK403" s="3" t="inlineStr">
        <is>
          <t>Ground truth component</t>
        </is>
      </c>
      <c r="AL403" s="3" t="inlineStr">
        <is>
          <t>Matched predicted component</t>
        </is>
      </c>
    </row>
    <row r="404">
      <c r="A404" s="3" t="inlineStr">
        <is>
          <t>Payload</t>
        </is>
      </c>
      <c r="B404" s="8" t="n">
        <v>1</v>
      </c>
      <c r="C404" s="8" t="n">
        <v>1</v>
      </c>
      <c r="D404" s="8" t="n">
        <v>1</v>
      </c>
      <c r="E404" s="8" t="n">
        <v>1</v>
      </c>
      <c r="F404" s="8" t="n">
        <v>1</v>
      </c>
      <c r="G404" s="8" t="n">
        <v>1</v>
      </c>
      <c r="I404" s="8" t="n">
        <v>1</v>
      </c>
      <c r="J404" s="8" t="n">
        <v>1</v>
      </c>
      <c r="K404" s="8" t="n">
        <v>1</v>
      </c>
      <c r="L404" s="8" t="n">
        <v>1</v>
      </c>
      <c r="M404" s="8" t="n">
        <v>1</v>
      </c>
      <c r="N404" s="8" t="n">
        <v>1</v>
      </c>
      <c r="P404" s="8" t="n">
        <v>1</v>
      </c>
      <c r="Q404" s="8" t="n">
        <v>1</v>
      </c>
      <c r="R404" s="8" t="n">
        <v>1</v>
      </c>
      <c r="S404" s="8" t="n">
        <v>1</v>
      </c>
      <c r="T404" s="8" t="n">
        <v>1</v>
      </c>
      <c r="U404" s="8" t="n">
        <v>1</v>
      </c>
      <c r="W404" s="8" t="n">
        <v>1</v>
      </c>
      <c r="X404" s="8" t="n">
        <v>1</v>
      </c>
      <c r="Y404" s="8" t="n">
        <v>1</v>
      </c>
      <c r="Z404" s="8" t="n">
        <v>1</v>
      </c>
      <c r="AA404" s="8" t="n">
        <v>1</v>
      </c>
      <c r="AB404" s="8" t="n">
        <v>1</v>
      </c>
      <c r="AD404" s="8" t="n">
        <v>1</v>
      </c>
      <c r="AE404" s="8" t="n">
        <v>1</v>
      </c>
      <c r="AF404" s="8" t="n">
        <v>1</v>
      </c>
      <c r="AG404" s="8" t="n">
        <v>1</v>
      </c>
      <c r="AH404" s="8" t="n">
        <v>1</v>
      </c>
      <c r="AI404" s="8" t="n">
        <v>1</v>
      </c>
      <c r="AK404" s="3" t="inlineStr">
        <is>
          <t>Power Subsystem</t>
        </is>
      </c>
      <c r="AL404" s="3" t="inlineStr">
        <is>
          <t>Power System</t>
        </is>
      </c>
    </row>
    <row r="405">
      <c r="A405" s="3" t="inlineStr">
        <is>
          <t>Communication System</t>
        </is>
      </c>
      <c r="B405" s="8" t="n">
        <v>1</v>
      </c>
      <c r="C405" s="8" t="n">
        <v>1</v>
      </c>
      <c r="D405" s="8" t="n">
        <v>1</v>
      </c>
      <c r="E405" s="8" t="n">
        <v>1</v>
      </c>
      <c r="F405" s="8" t="n">
        <v>1</v>
      </c>
      <c r="G405" s="8" t="n">
        <v>0</v>
      </c>
      <c r="I405" s="8" t="n">
        <v>1</v>
      </c>
      <c r="J405" s="8" t="n">
        <v>1</v>
      </c>
      <c r="K405" s="8" t="n">
        <v>0</v>
      </c>
      <c r="L405" s="8" t="n">
        <v>1</v>
      </c>
      <c r="M405" s="8" t="n">
        <v>1</v>
      </c>
      <c r="N405" s="8" t="n">
        <v>1</v>
      </c>
      <c r="P405" s="8" t="n">
        <v>1</v>
      </c>
      <c r="Q405" s="8" t="n">
        <v>1</v>
      </c>
      <c r="R405" s="8" t="n">
        <v>0</v>
      </c>
      <c r="S405" s="8" t="n">
        <v>1</v>
      </c>
      <c r="T405" s="8" t="n">
        <v>1</v>
      </c>
      <c r="U405" s="8" t="n">
        <v>1</v>
      </c>
      <c r="W405" s="8" t="n">
        <v>1</v>
      </c>
      <c r="X405" s="8" t="n">
        <v>1</v>
      </c>
      <c r="Y405" s="8" t="n">
        <v>0</v>
      </c>
      <c r="Z405" s="8" t="n">
        <v>1</v>
      </c>
      <c r="AA405" s="8" t="n">
        <v>1</v>
      </c>
      <c r="AB405" s="8" t="n">
        <v>1</v>
      </c>
      <c r="AD405" s="8" t="n">
        <v>1</v>
      </c>
      <c r="AE405" s="8" t="n">
        <v>1</v>
      </c>
      <c r="AF405" s="8" t="n">
        <v>0</v>
      </c>
      <c r="AG405" s="8" t="n">
        <v>1</v>
      </c>
      <c r="AH405" s="8" t="n">
        <v>1</v>
      </c>
      <c r="AI405" s="8" t="n">
        <v>1</v>
      </c>
      <c r="AK405" s="3" t="inlineStr">
        <is>
          <t>Spacecraft</t>
        </is>
      </c>
      <c r="AL405" s="3" t="inlineStr">
        <is>
          <t>Structure</t>
        </is>
      </c>
    </row>
    <row r="406">
      <c r="A406" s="3" t="inlineStr">
        <is>
          <t>Power System</t>
        </is>
      </c>
      <c r="B406" s="8" t="n">
        <v>1</v>
      </c>
      <c r="C406" s="8" t="n">
        <v>1</v>
      </c>
      <c r="D406" s="8" t="n">
        <v>1</v>
      </c>
      <c r="E406" s="8" t="n">
        <v>1</v>
      </c>
      <c r="F406" s="8" t="n">
        <v>1</v>
      </c>
      <c r="G406" s="8" t="n">
        <v>0</v>
      </c>
      <c r="I406" s="8" t="n">
        <v>1</v>
      </c>
      <c r="J406" s="8" t="n">
        <v>0</v>
      </c>
      <c r="K406" s="8" t="n">
        <v>1</v>
      </c>
      <c r="L406" s="8" t="n">
        <v>1</v>
      </c>
      <c r="M406" s="8" t="n">
        <v>1</v>
      </c>
      <c r="N406" s="8" t="n">
        <v>1</v>
      </c>
      <c r="P406" s="8" t="n">
        <v>1</v>
      </c>
      <c r="Q406" s="8" t="n">
        <v>0</v>
      </c>
      <c r="R406" s="8" t="n">
        <v>1</v>
      </c>
      <c r="S406" s="8" t="n">
        <v>1</v>
      </c>
      <c r="T406" s="8" t="n">
        <v>1</v>
      </c>
      <c r="U406" s="8" t="n">
        <v>1</v>
      </c>
      <c r="W406" s="8" t="n">
        <v>1</v>
      </c>
      <c r="X406" s="8" t="n">
        <v>0</v>
      </c>
      <c r="Y406" s="8" t="n">
        <v>1</v>
      </c>
      <c r="Z406" s="8" t="n">
        <v>1</v>
      </c>
      <c r="AA406" s="8" t="n">
        <v>1</v>
      </c>
      <c r="AB406" s="8" t="n">
        <v>1</v>
      </c>
      <c r="AD406" s="8" t="n">
        <v>1</v>
      </c>
      <c r="AE406" s="8" t="n">
        <v>0</v>
      </c>
      <c r="AF406" s="8" t="n">
        <v>1</v>
      </c>
      <c r="AG406" s="8" t="n">
        <v>1</v>
      </c>
      <c r="AH406" s="8" t="n">
        <v>1</v>
      </c>
      <c r="AI406" s="8" t="n">
        <v>1</v>
      </c>
      <c r="AK406" s="3" t="inlineStr">
        <is>
          <t>Guidance, Navigation, and Control (GNC) Subsystem</t>
        </is>
      </c>
      <c r="AL406" s="3" t="inlineStr">
        <is>
          <t>Attitude Determination and Control System</t>
        </is>
      </c>
    </row>
    <row r="407">
      <c r="A407" s="3" t="inlineStr">
        <is>
          <t>Attitude Determination and Control System</t>
        </is>
      </c>
      <c r="B407" s="8" t="n">
        <v>1</v>
      </c>
      <c r="C407" s="8" t="n">
        <v>1</v>
      </c>
      <c r="D407" s="8" t="n">
        <v>1</v>
      </c>
      <c r="E407" s="8" t="n">
        <v>1</v>
      </c>
      <c r="F407" s="8" t="n">
        <v>1</v>
      </c>
      <c r="G407" s="8" t="n">
        <v>1</v>
      </c>
      <c r="I407" s="8" t="n">
        <v>1</v>
      </c>
      <c r="J407" s="8" t="n">
        <v>1</v>
      </c>
      <c r="K407" s="8" t="n">
        <v>1</v>
      </c>
      <c r="L407" s="8" t="n">
        <v>1</v>
      </c>
      <c r="M407" s="8" t="n">
        <v>1</v>
      </c>
      <c r="N407" s="8" t="n">
        <v>1</v>
      </c>
      <c r="P407" s="8" t="n">
        <v>1</v>
      </c>
      <c r="Q407" s="8" t="n">
        <v>1</v>
      </c>
      <c r="R407" s="8" t="n">
        <v>1</v>
      </c>
      <c r="S407" s="8" t="n">
        <v>1</v>
      </c>
      <c r="T407" s="8" t="n">
        <v>1</v>
      </c>
      <c r="U407" s="8" t="n">
        <v>1</v>
      </c>
      <c r="W407" s="8" t="n">
        <v>1</v>
      </c>
      <c r="X407" s="8" t="n">
        <v>1</v>
      </c>
      <c r="Y407" s="8" t="n">
        <v>1</v>
      </c>
      <c r="Z407" s="8" t="n">
        <v>1</v>
      </c>
      <c r="AA407" s="8" t="n">
        <v>1</v>
      </c>
      <c r="AB407" s="8" t="n">
        <v>1</v>
      </c>
      <c r="AD407" s="8" t="n">
        <v>1</v>
      </c>
      <c r="AE407" s="8" t="n">
        <v>1</v>
      </c>
      <c r="AF407" s="8" t="n">
        <v>1</v>
      </c>
      <c r="AG407" s="8" t="n">
        <v>1</v>
      </c>
      <c r="AH407" s="8" t="n">
        <v>1</v>
      </c>
      <c r="AI407" s="8" t="n">
        <v>1</v>
      </c>
      <c r="AK407" s="3" t="inlineStr">
        <is>
          <t>Propulsion Subsystem</t>
        </is>
      </c>
      <c r="AL407" s="3" t="inlineStr">
        <is>
          <t>Payload</t>
        </is>
      </c>
    </row>
    <row r="408">
      <c r="A408" s="3" t="inlineStr">
        <is>
          <t>On-Board Computer</t>
        </is>
      </c>
      <c r="B408" s="8" t="n">
        <v>1</v>
      </c>
      <c r="C408" s="8" t="n">
        <v>1</v>
      </c>
      <c r="D408" s="8" t="n">
        <v>1</v>
      </c>
      <c r="E408" s="8" t="n">
        <v>1</v>
      </c>
      <c r="F408" s="8" t="n">
        <v>1</v>
      </c>
      <c r="G408" s="8" t="n">
        <v>0</v>
      </c>
      <c r="I408" s="8" t="n">
        <v>1</v>
      </c>
      <c r="J408" s="8" t="n">
        <v>1</v>
      </c>
      <c r="K408" s="8" t="n">
        <v>1</v>
      </c>
      <c r="L408" s="8" t="n">
        <v>1</v>
      </c>
      <c r="M408" s="8" t="n">
        <v>1</v>
      </c>
      <c r="N408" s="8" t="n">
        <v>1</v>
      </c>
      <c r="P408" s="8" t="n">
        <v>1</v>
      </c>
      <c r="Q408" s="8" t="n">
        <v>1</v>
      </c>
      <c r="R408" s="8" t="n">
        <v>1</v>
      </c>
      <c r="S408" s="8" t="n">
        <v>1</v>
      </c>
      <c r="T408" s="8" t="n">
        <v>1</v>
      </c>
      <c r="U408" s="8" t="n">
        <v>1</v>
      </c>
      <c r="W408" s="8" t="n">
        <v>1</v>
      </c>
      <c r="X408" s="8" t="n">
        <v>1</v>
      </c>
      <c r="Y408" s="8" t="n">
        <v>1</v>
      </c>
      <c r="Z408" s="8" t="n">
        <v>1</v>
      </c>
      <c r="AA408" s="8" t="n">
        <v>1</v>
      </c>
      <c r="AB408" s="8" t="n">
        <v>1</v>
      </c>
      <c r="AD408" s="8" t="n">
        <v>1</v>
      </c>
      <c r="AE408" s="8" t="n">
        <v>1</v>
      </c>
      <c r="AF408" s="8" t="n">
        <v>1</v>
      </c>
      <c r="AG408" s="8" t="n">
        <v>1</v>
      </c>
      <c r="AH408" s="8" t="n">
        <v>1</v>
      </c>
      <c r="AI408" s="8" t="n">
        <v>1</v>
      </c>
      <c r="AK408" s="3" t="inlineStr">
        <is>
          <t>Reaction Wheel</t>
        </is>
      </c>
      <c r="AL408" s="3" t="inlineStr">
        <is>
          <t>Communication System</t>
        </is>
      </c>
    </row>
    <row r="409">
      <c r="A409" s="3" t="inlineStr">
        <is>
          <t>Structure</t>
        </is>
      </c>
      <c r="B409" s="8" t="n">
        <v>1</v>
      </c>
      <c r="C409" s="8" t="n">
        <v>1</v>
      </c>
      <c r="D409" s="8" t="n">
        <v>1</v>
      </c>
      <c r="E409" s="8" t="n">
        <v>1</v>
      </c>
      <c r="F409" s="8" t="n">
        <v>1</v>
      </c>
      <c r="G409" s="8" t="n">
        <v>1</v>
      </c>
      <c r="I409" s="8" t="n">
        <v>1</v>
      </c>
      <c r="J409" s="8" t="n">
        <v>1</v>
      </c>
      <c r="K409" s="8" t="n">
        <v>1</v>
      </c>
      <c r="L409" s="8" t="n">
        <v>1</v>
      </c>
      <c r="M409" s="8" t="n">
        <v>1</v>
      </c>
      <c r="N409" s="8" t="n">
        <v>1</v>
      </c>
      <c r="P409" s="8" t="n">
        <v>1</v>
      </c>
      <c r="Q409" s="8" t="n">
        <v>1</v>
      </c>
      <c r="R409" s="8" t="n">
        <v>1</v>
      </c>
      <c r="S409" s="8" t="n">
        <v>1</v>
      </c>
      <c r="T409" s="8" t="n">
        <v>1</v>
      </c>
      <c r="U409" s="8" t="n">
        <v>1</v>
      </c>
      <c r="W409" s="8" t="n">
        <v>1</v>
      </c>
      <c r="X409" s="8" t="n">
        <v>1</v>
      </c>
      <c r="Y409" s="8" t="n">
        <v>1</v>
      </c>
      <c r="Z409" s="8" t="n">
        <v>1</v>
      </c>
      <c r="AA409" s="8" t="n">
        <v>1</v>
      </c>
      <c r="AB409" s="8" t="n">
        <v>1</v>
      </c>
      <c r="AD409" s="8" t="n">
        <v>1</v>
      </c>
      <c r="AE409" s="8" t="n">
        <v>1</v>
      </c>
      <c r="AF409" s="8" t="n">
        <v>1</v>
      </c>
      <c r="AG409" s="8" t="n">
        <v>1</v>
      </c>
      <c r="AH409" s="8" t="n">
        <v>1</v>
      </c>
      <c r="AI409" s="8" t="n">
        <v>1</v>
      </c>
      <c r="AK409" s="3" t="inlineStr">
        <is>
          <t>GNC Software</t>
        </is>
      </c>
      <c r="AL409" s="3" t="inlineStr">
        <is>
          <t>On-Board Computer</t>
        </is>
      </c>
    </row>
    <row r="411">
      <c r="A411" s="1" t="inlineStr">
        <is>
          <t>aligned k×k matrices (INDEX/MATCH through the mapping; GT order)</t>
        </is>
      </c>
      <c r="B411" s="9" t="inlineStr">
        <is>
          <t>run 1 aligned</t>
        </is>
      </c>
      <c r="I411" s="9" t="inlineStr">
        <is>
          <t>run 2 aligned</t>
        </is>
      </c>
      <c r="P411" s="9" t="inlineStr">
        <is>
          <t>run 3 aligned</t>
        </is>
      </c>
      <c r="W411" s="9" t="inlineStr">
        <is>
          <t>run 4 aligned</t>
        </is>
      </c>
      <c r="AD411" s="9" t="inlineStr">
        <is>
          <t>run 5 aligned</t>
        </is>
      </c>
      <c r="AK411" s="9" t="inlineStr">
        <is>
          <t>Step2 average of aligned runs (formula)</t>
        </is>
      </c>
      <c r="AR411" s="9" t="inlineStr">
        <is>
          <t>aligned ground truth (INDEX/MATCH)</t>
        </is>
      </c>
      <c r="AY411" s="9" t="inlineStr">
        <is>
          <t>aligned GT eig (pasted) | sorted</t>
        </is>
      </c>
    </row>
    <row r="412" ht="60" customHeight="1">
      <c r="B412" s="15" t="inlineStr">
        <is>
          <t>Power Subsystem</t>
        </is>
      </c>
      <c r="C412" s="15" t="inlineStr">
        <is>
          <t>Spacecraft</t>
        </is>
      </c>
      <c r="D412" s="15" t="inlineStr">
        <is>
          <t>Guidance, Navigation, and Control (GNC) Subsystem</t>
        </is>
      </c>
      <c r="E412" s="15" t="inlineStr">
        <is>
          <t>Propulsion Subsystem</t>
        </is>
      </c>
      <c r="F412" s="15" t="inlineStr">
        <is>
          <t>Reaction Wheel</t>
        </is>
      </c>
      <c r="G412" s="15" t="inlineStr">
        <is>
          <t>GNC Software</t>
        </is>
      </c>
      <c r="I412" s="15" t="inlineStr">
        <is>
          <t>Power Subsystem</t>
        </is>
      </c>
      <c r="J412" s="15" t="inlineStr">
        <is>
          <t>Spacecraft</t>
        </is>
      </c>
      <c r="K412" s="15" t="inlineStr">
        <is>
          <t>Guidance, Navigation, and Control (GNC) Subsystem</t>
        </is>
      </c>
      <c r="L412" s="15" t="inlineStr">
        <is>
          <t>Propulsion Subsystem</t>
        </is>
      </c>
      <c r="M412" s="15" t="inlineStr">
        <is>
          <t>Reaction Wheel</t>
        </is>
      </c>
      <c r="N412" s="15" t="inlineStr">
        <is>
          <t>GNC Software</t>
        </is>
      </c>
      <c r="P412" s="15" t="inlineStr">
        <is>
          <t>Power Subsystem</t>
        </is>
      </c>
      <c r="Q412" s="15" t="inlineStr">
        <is>
          <t>Spacecraft</t>
        </is>
      </c>
      <c r="R412" s="15" t="inlineStr">
        <is>
          <t>Guidance, Navigation, and Control (GNC) Subsystem</t>
        </is>
      </c>
      <c r="S412" s="15" t="inlineStr">
        <is>
          <t>Propulsion Subsystem</t>
        </is>
      </c>
      <c r="T412" s="15" t="inlineStr">
        <is>
          <t>Reaction Wheel</t>
        </is>
      </c>
      <c r="U412" s="15" t="inlineStr">
        <is>
          <t>GNC Software</t>
        </is>
      </c>
      <c r="W412" s="15" t="inlineStr">
        <is>
          <t>Power Subsystem</t>
        </is>
      </c>
      <c r="X412" s="15" t="inlineStr">
        <is>
          <t>Spacecraft</t>
        </is>
      </c>
      <c r="Y412" s="15" t="inlineStr">
        <is>
          <t>Guidance, Navigation, and Control (GNC) Subsystem</t>
        </is>
      </c>
      <c r="Z412" s="15" t="inlineStr">
        <is>
          <t>Propulsion Subsystem</t>
        </is>
      </c>
      <c r="AA412" s="15" t="inlineStr">
        <is>
          <t>Reaction Wheel</t>
        </is>
      </c>
      <c r="AB412" s="15" t="inlineStr">
        <is>
          <t>GNC Software</t>
        </is>
      </c>
      <c r="AD412" s="15" t="inlineStr">
        <is>
          <t>Power Subsystem</t>
        </is>
      </c>
      <c r="AE412" s="15" t="inlineStr">
        <is>
          <t>Spacecraft</t>
        </is>
      </c>
      <c r="AF412" s="15" t="inlineStr">
        <is>
          <t>Guidance, Navigation, and Control (GNC) Subsystem</t>
        </is>
      </c>
      <c r="AG412" s="15" t="inlineStr">
        <is>
          <t>Propulsion Subsystem</t>
        </is>
      </c>
      <c r="AH412" s="15" t="inlineStr">
        <is>
          <t>Reaction Wheel</t>
        </is>
      </c>
      <c r="AI412" s="15" t="inlineStr">
        <is>
          <t>GNC Software</t>
        </is>
      </c>
    </row>
    <row r="413">
      <c r="A413" s="3" t="inlineStr">
        <is>
          <t>Power Subsystem</t>
        </is>
      </c>
      <c r="B413" s="8">
        <f>INDEX($B$404:$G$409,MATCH($AL$404,$B$403:$G$403,0),MATCH($AL$404,$B$403:$G$403,0))</f>
        <v/>
      </c>
      <c r="C413" s="8">
        <f>INDEX($B$404:$G$409,MATCH($AL$404,$B$403:$G$403,0),MATCH($AL$405,$B$403:$G$403,0))</f>
        <v/>
      </c>
      <c r="D413" s="8">
        <f>INDEX($B$404:$G$409,MATCH($AL$404,$B$403:$G$403,0),MATCH($AL$406,$B$403:$G$403,0))</f>
        <v/>
      </c>
      <c r="E413" s="8">
        <f>INDEX($B$404:$G$409,MATCH($AL$404,$B$403:$G$403,0),MATCH($AL$407,$B$403:$G$403,0))</f>
        <v/>
      </c>
      <c r="F413" s="8">
        <f>INDEX($B$404:$G$409,MATCH($AL$404,$B$403:$G$403,0),MATCH($AL$408,$B$403:$G$403,0))</f>
        <v/>
      </c>
      <c r="G413" s="8">
        <f>INDEX($B$404:$G$409,MATCH($AL$404,$B$403:$G$403,0),MATCH($AL$409,$B$403:$G$403,0))</f>
        <v/>
      </c>
      <c r="I413" s="8">
        <f>INDEX($I$404:$N$409,MATCH($AL$404,$I$403:$N$403,0),MATCH($AL$404,$I$403:$N$403,0))</f>
        <v/>
      </c>
      <c r="J413" s="8">
        <f>INDEX($I$404:$N$409,MATCH($AL$404,$I$403:$N$403,0),MATCH($AL$405,$I$403:$N$403,0))</f>
        <v/>
      </c>
      <c r="K413" s="8">
        <f>INDEX($I$404:$N$409,MATCH($AL$404,$I$403:$N$403,0),MATCH($AL$406,$I$403:$N$403,0))</f>
        <v/>
      </c>
      <c r="L413" s="8">
        <f>INDEX($I$404:$N$409,MATCH($AL$404,$I$403:$N$403,0),MATCH($AL$407,$I$403:$N$403,0))</f>
        <v/>
      </c>
      <c r="M413" s="8">
        <f>INDEX($I$404:$N$409,MATCH($AL$404,$I$403:$N$403,0),MATCH($AL$408,$I$403:$N$403,0))</f>
        <v/>
      </c>
      <c r="N413" s="8">
        <f>INDEX($I$404:$N$409,MATCH($AL$404,$I$403:$N$403,0),MATCH($AL$409,$I$403:$N$403,0))</f>
        <v/>
      </c>
      <c r="P413" s="8">
        <f>INDEX($P$404:$U$409,MATCH($AL$404,$P$403:$U$403,0),MATCH($AL$404,$P$403:$U$403,0))</f>
        <v/>
      </c>
      <c r="Q413" s="8">
        <f>INDEX($P$404:$U$409,MATCH($AL$404,$P$403:$U$403,0),MATCH($AL$405,$P$403:$U$403,0))</f>
        <v/>
      </c>
      <c r="R413" s="8">
        <f>INDEX($P$404:$U$409,MATCH($AL$404,$P$403:$U$403,0),MATCH($AL$406,$P$403:$U$403,0))</f>
        <v/>
      </c>
      <c r="S413" s="8">
        <f>INDEX($P$404:$U$409,MATCH($AL$404,$P$403:$U$403,0),MATCH($AL$407,$P$403:$U$403,0))</f>
        <v/>
      </c>
      <c r="T413" s="8">
        <f>INDEX($P$404:$U$409,MATCH($AL$404,$P$403:$U$403,0),MATCH($AL$408,$P$403:$U$403,0))</f>
        <v/>
      </c>
      <c r="U413" s="8">
        <f>INDEX($P$404:$U$409,MATCH($AL$404,$P$403:$U$403,0),MATCH($AL$409,$P$403:$U$403,0))</f>
        <v/>
      </c>
      <c r="W413" s="8">
        <f>INDEX($W$404:$AB$409,MATCH($AL$404,$W$403:$AB$403,0),MATCH($AL$404,$W$403:$AB$403,0))</f>
        <v/>
      </c>
      <c r="X413" s="8">
        <f>INDEX($W$404:$AB$409,MATCH($AL$404,$W$403:$AB$403,0),MATCH($AL$405,$W$403:$AB$403,0))</f>
        <v/>
      </c>
      <c r="Y413" s="8">
        <f>INDEX($W$404:$AB$409,MATCH($AL$404,$W$403:$AB$403,0),MATCH($AL$406,$W$403:$AB$403,0))</f>
        <v/>
      </c>
      <c r="Z413" s="8">
        <f>INDEX($W$404:$AB$409,MATCH($AL$404,$W$403:$AB$403,0),MATCH($AL$407,$W$403:$AB$403,0))</f>
        <v/>
      </c>
      <c r="AA413" s="8">
        <f>INDEX($W$404:$AB$409,MATCH($AL$404,$W$403:$AB$403,0),MATCH($AL$408,$W$403:$AB$403,0))</f>
        <v/>
      </c>
      <c r="AB413" s="8">
        <f>INDEX($W$404:$AB$409,MATCH($AL$404,$W$403:$AB$403,0),MATCH($AL$409,$W$403:$AB$403,0))</f>
        <v/>
      </c>
      <c r="AD413" s="8">
        <f>INDEX($AD$404:$AI$409,MATCH($AL$404,$AD$403:$AI$403,0),MATCH($AL$404,$AD$403:$AI$403,0))</f>
        <v/>
      </c>
      <c r="AE413" s="8">
        <f>INDEX($AD$404:$AI$409,MATCH($AL$404,$AD$403:$AI$403,0),MATCH($AL$405,$AD$403:$AI$403,0))</f>
        <v/>
      </c>
      <c r="AF413" s="8">
        <f>INDEX($AD$404:$AI$409,MATCH($AL$404,$AD$403:$AI$403,0),MATCH($AL$406,$AD$403:$AI$403,0))</f>
        <v/>
      </c>
      <c r="AG413" s="8">
        <f>INDEX($AD$404:$AI$409,MATCH($AL$404,$AD$403:$AI$403,0),MATCH($AL$407,$AD$403:$AI$403,0))</f>
        <v/>
      </c>
      <c r="AH413" s="8">
        <f>INDEX($AD$404:$AI$409,MATCH($AL$404,$AD$403:$AI$403,0),MATCH($AL$408,$AD$403:$AI$403,0))</f>
        <v/>
      </c>
      <c r="AI413" s="8">
        <f>INDEX($AD$404:$AI$409,MATCH($AL$404,$AD$403:$AI$403,0),MATCH($AL$409,$AD$403:$AI$403,0))</f>
        <v/>
      </c>
      <c r="AK413" s="8">
        <f>IF(($B$413&lt;&gt;2)+($I$413&lt;&gt;2)+($P$413&lt;&gt;2)+($W$413&lt;&gt;2)+($AD$413&lt;&gt;2)=0,2,IF((($B$413&lt;&gt;2)*$B$413+($I$413&lt;&gt;2)*$I$413+($P$413&lt;&gt;2)*$P$413+($W$413&lt;&gt;2)*$W$413+($AD$413&lt;&gt;2)*$AD$413)/(($B$413&lt;&gt;2)+($I$413&lt;&gt;2)+($P$413&lt;&gt;2)+($W$413&lt;&gt;2)+($AD$413&lt;&gt;2))&gt;=0.5,1,0))</f>
        <v/>
      </c>
      <c r="AL413" s="8">
        <f>IF(($C$413&lt;&gt;2)+($J$413&lt;&gt;2)+($Q$413&lt;&gt;2)+($X$413&lt;&gt;2)+($AE$413&lt;&gt;2)=0,2,IF((($C$413&lt;&gt;2)*$C$413+($J$413&lt;&gt;2)*$J$413+($Q$413&lt;&gt;2)*$Q$413+($X$413&lt;&gt;2)*$X$413+($AE$413&lt;&gt;2)*$AE$413)/(($C$413&lt;&gt;2)+($J$413&lt;&gt;2)+($Q$413&lt;&gt;2)+($X$413&lt;&gt;2)+($AE$413&lt;&gt;2))&gt;=0.5,1,0))</f>
        <v/>
      </c>
      <c r="AM413" s="8">
        <f>IF(($D$413&lt;&gt;2)+($K$413&lt;&gt;2)+($R$413&lt;&gt;2)+($Y$413&lt;&gt;2)+($AF$413&lt;&gt;2)=0,2,IF((($D$413&lt;&gt;2)*$D$413+($K$413&lt;&gt;2)*$K$413+($R$413&lt;&gt;2)*$R$413+($Y$413&lt;&gt;2)*$Y$413+($AF$413&lt;&gt;2)*$AF$413)/(($D$413&lt;&gt;2)+($K$413&lt;&gt;2)+($R$413&lt;&gt;2)+($Y$413&lt;&gt;2)+($AF$413&lt;&gt;2))&gt;=0.5,1,0))</f>
        <v/>
      </c>
      <c r="AN413" s="8">
        <f>IF(($E$413&lt;&gt;2)+($L$413&lt;&gt;2)+($S$413&lt;&gt;2)+($Z$413&lt;&gt;2)+($AG$413&lt;&gt;2)=0,2,IF((($E$413&lt;&gt;2)*$E$413+($L$413&lt;&gt;2)*$L$413+($S$413&lt;&gt;2)*$S$413+($Z$413&lt;&gt;2)*$Z$413+($AG$413&lt;&gt;2)*$AG$413)/(($E$413&lt;&gt;2)+($L$413&lt;&gt;2)+($S$413&lt;&gt;2)+($Z$413&lt;&gt;2)+($AG$413&lt;&gt;2))&gt;=0.5,1,0))</f>
        <v/>
      </c>
      <c r="AO413" s="8">
        <f>IF(($F$413&lt;&gt;2)+($M$413&lt;&gt;2)+($T$413&lt;&gt;2)+($AA$413&lt;&gt;2)+($AH$413&lt;&gt;2)=0,2,IF((($F$413&lt;&gt;2)*$F$413+($M$413&lt;&gt;2)*$M$413+($T$413&lt;&gt;2)*$T$413+($AA$413&lt;&gt;2)*$AA$413+($AH$413&lt;&gt;2)*$AH$413)/(($F$413&lt;&gt;2)+($M$413&lt;&gt;2)+($T$413&lt;&gt;2)+($AA$413&lt;&gt;2)+($AH$413&lt;&gt;2))&gt;=0.5,1,0))</f>
        <v/>
      </c>
      <c r="AP413" s="8">
        <f>IF(($G$413&lt;&gt;2)+($N$413&lt;&gt;2)+($U$413&lt;&gt;2)+($AB$413&lt;&gt;2)+($AI$413&lt;&gt;2)=0,2,IF((($G$413&lt;&gt;2)*$G$413+($N$413&lt;&gt;2)*$N$413+($U$413&lt;&gt;2)*$U$413+($AB$413&lt;&gt;2)*$AB$413+($AI$413&lt;&gt;2)*$AI$413)/(($G$413&lt;&gt;2)+($N$413&lt;&gt;2)+($U$413&lt;&gt;2)+($AB$413&lt;&gt;2)+($AI$413&lt;&gt;2))&gt;=0.5,1,0))</f>
        <v/>
      </c>
      <c r="AR413" s="16">
        <f>INDEX('Ground truth'!$B$3:$G$8,MATCH($AK$404,'Ground truth'!$A$3:$A$8,0),MATCH($AK$404,'Ground truth'!$B$2:$G$2,0))</f>
        <v/>
      </c>
      <c r="AS413" s="16">
        <f>INDEX('Ground truth'!$B$3:$G$8,MATCH($AK$404,'Ground truth'!$A$3:$A$8,0),MATCH($AK$405,'Ground truth'!$B$2:$G$2,0))</f>
        <v/>
      </c>
      <c r="AT413" s="16">
        <f>INDEX('Ground truth'!$B$3:$G$8,MATCH($AK$404,'Ground truth'!$A$3:$A$8,0),MATCH($AK$406,'Ground truth'!$B$2:$G$2,0))</f>
        <v/>
      </c>
      <c r="AU413" s="16">
        <f>INDEX('Ground truth'!$B$3:$G$8,MATCH($AK$404,'Ground truth'!$A$3:$A$8,0),MATCH($AK$407,'Ground truth'!$B$2:$G$2,0))</f>
        <v/>
      </c>
      <c r="AV413" s="16">
        <f>INDEX('Ground truth'!$B$3:$G$8,MATCH($AK$404,'Ground truth'!$A$3:$A$8,0),MATCH($AK$408,'Ground truth'!$B$2:$G$2,0))</f>
        <v/>
      </c>
      <c r="AW413" s="16">
        <f>INDEX('Ground truth'!$B$3:$G$8,MATCH($AK$404,'Ground truth'!$A$3:$A$8,0),MATCH($AK$409,'Ground truth'!$B$2:$G$2,0))</f>
        <v/>
      </c>
      <c r="AY413" s="19" t="n">
        <v>3.813606502648335</v>
      </c>
      <c r="AZ413" s="19">
        <f>LARGE($AY$413:$AY$418,1)</f>
        <v/>
      </c>
    </row>
    <row r="414">
      <c r="A414" s="3" t="inlineStr">
        <is>
          <t>Spacecraft</t>
        </is>
      </c>
      <c r="B414" s="8">
        <f>INDEX($B$404:$G$409,MATCH($AL$405,$B$403:$G$403,0),MATCH($AL$404,$B$403:$G$403,0))</f>
        <v/>
      </c>
      <c r="C414" s="8">
        <f>INDEX($B$404:$G$409,MATCH($AL$405,$B$403:$G$403,0),MATCH($AL$405,$B$403:$G$403,0))</f>
        <v/>
      </c>
      <c r="D414" s="8">
        <f>INDEX($B$404:$G$409,MATCH($AL$405,$B$403:$G$403,0),MATCH($AL$406,$B$403:$G$403,0))</f>
        <v/>
      </c>
      <c r="E414" s="8">
        <f>INDEX($B$404:$G$409,MATCH($AL$405,$B$403:$G$403,0),MATCH($AL$407,$B$403:$G$403,0))</f>
        <v/>
      </c>
      <c r="F414" s="8">
        <f>INDEX($B$404:$G$409,MATCH($AL$405,$B$403:$G$403,0),MATCH($AL$408,$B$403:$G$403,0))</f>
        <v/>
      </c>
      <c r="G414" s="8">
        <f>INDEX($B$404:$G$409,MATCH($AL$405,$B$403:$G$403,0),MATCH($AL$409,$B$403:$G$403,0))</f>
        <v/>
      </c>
      <c r="I414" s="8">
        <f>INDEX($I$404:$N$409,MATCH($AL$405,$I$403:$N$403,0),MATCH($AL$404,$I$403:$N$403,0))</f>
        <v/>
      </c>
      <c r="J414" s="8">
        <f>INDEX($I$404:$N$409,MATCH($AL$405,$I$403:$N$403,0),MATCH($AL$405,$I$403:$N$403,0))</f>
        <v/>
      </c>
      <c r="K414" s="8">
        <f>INDEX($I$404:$N$409,MATCH($AL$405,$I$403:$N$403,0),MATCH($AL$406,$I$403:$N$403,0))</f>
        <v/>
      </c>
      <c r="L414" s="8">
        <f>INDEX($I$404:$N$409,MATCH($AL$405,$I$403:$N$403,0),MATCH($AL$407,$I$403:$N$403,0))</f>
        <v/>
      </c>
      <c r="M414" s="8">
        <f>INDEX($I$404:$N$409,MATCH($AL$405,$I$403:$N$403,0),MATCH($AL$408,$I$403:$N$403,0))</f>
        <v/>
      </c>
      <c r="N414" s="8">
        <f>INDEX($I$404:$N$409,MATCH($AL$405,$I$403:$N$403,0),MATCH($AL$409,$I$403:$N$403,0))</f>
        <v/>
      </c>
      <c r="P414" s="8">
        <f>INDEX($P$404:$U$409,MATCH($AL$405,$P$403:$U$403,0),MATCH($AL$404,$P$403:$U$403,0))</f>
        <v/>
      </c>
      <c r="Q414" s="8">
        <f>INDEX($P$404:$U$409,MATCH($AL$405,$P$403:$U$403,0),MATCH($AL$405,$P$403:$U$403,0))</f>
        <v/>
      </c>
      <c r="R414" s="8">
        <f>INDEX($P$404:$U$409,MATCH($AL$405,$P$403:$U$403,0),MATCH($AL$406,$P$403:$U$403,0))</f>
        <v/>
      </c>
      <c r="S414" s="8">
        <f>INDEX($P$404:$U$409,MATCH($AL$405,$P$403:$U$403,0),MATCH($AL$407,$P$403:$U$403,0))</f>
        <v/>
      </c>
      <c r="T414" s="8">
        <f>INDEX($P$404:$U$409,MATCH($AL$405,$P$403:$U$403,0),MATCH($AL$408,$P$403:$U$403,0))</f>
        <v/>
      </c>
      <c r="U414" s="8">
        <f>INDEX($P$404:$U$409,MATCH($AL$405,$P$403:$U$403,0),MATCH($AL$409,$P$403:$U$403,0))</f>
        <v/>
      </c>
      <c r="W414" s="8">
        <f>INDEX($W$404:$AB$409,MATCH($AL$405,$W$403:$AB$403,0),MATCH($AL$404,$W$403:$AB$403,0))</f>
        <v/>
      </c>
      <c r="X414" s="8">
        <f>INDEX($W$404:$AB$409,MATCH($AL$405,$W$403:$AB$403,0),MATCH($AL$405,$W$403:$AB$403,0))</f>
        <v/>
      </c>
      <c r="Y414" s="8">
        <f>INDEX($W$404:$AB$409,MATCH($AL$405,$W$403:$AB$403,0),MATCH($AL$406,$W$403:$AB$403,0))</f>
        <v/>
      </c>
      <c r="Z414" s="8">
        <f>INDEX($W$404:$AB$409,MATCH($AL$405,$W$403:$AB$403,0),MATCH($AL$407,$W$403:$AB$403,0))</f>
        <v/>
      </c>
      <c r="AA414" s="8">
        <f>INDEX($W$404:$AB$409,MATCH($AL$405,$W$403:$AB$403,0),MATCH($AL$408,$W$403:$AB$403,0))</f>
        <v/>
      </c>
      <c r="AB414" s="8">
        <f>INDEX($W$404:$AB$409,MATCH($AL$405,$W$403:$AB$403,0),MATCH($AL$409,$W$403:$AB$403,0))</f>
        <v/>
      </c>
      <c r="AD414" s="8">
        <f>INDEX($AD$404:$AI$409,MATCH($AL$405,$AD$403:$AI$403,0),MATCH($AL$404,$AD$403:$AI$403,0))</f>
        <v/>
      </c>
      <c r="AE414" s="8">
        <f>INDEX($AD$404:$AI$409,MATCH($AL$405,$AD$403:$AI$403,0),MATCH($AL$405,$AD$403:$AI$403,0))</f>
        <v/>
      </c>
      <c r="AF414" s="8">
        <f>INDEX($AD$404:$AI$409,MATCH($AL$405,$AD$403:$AI$403,0),MATCH($AL$406,$AD$403:$AI$403,0))</f>
        <v/>
      </c>
      <c r="AG414" s="8">
        <f>INDEX($AD$404:$AI$409,MATCH($AL$405,$AD$403:$AI$403,0),MATCH($AL$407,$AD$403:$AI$403,0))</f>
        <v/>
      </c>
      <c r="AH414" s="8">
        <f>INDEX($AD$404:$AI$409,MATCH($AL$405,$AD$403:$AI$403,0),MATCH($AL$408,$AD$403:$AI$403,0))</f>
        <v/>
      </c>
      <c r="AI414" s="8">
        <f>INDEX($AD$404:$AI$409,MATCH($AL$405,$AD$403:$AI$403,0),MATCH($AL$409,$AD$403:$AI$403,0))</f>
        <v/>
      </c>
      <c r="AK414" s="8">
        <f>IF(($B$414&lt;&gt;2)+($I$414&lt;&gt;2)+($P$414&lt;&gt;2)+($W$414&lt;&gt;2)+($AD$414&lt;&gt;2)=0,2,IF((($B$414&lt;&gt;2)*$B$414+($I$414&lt;&gt;2)*$I$414+($P$414&lt;&gt;2)*$P$414+($W$414&lt;&gt;2)*$W$414+($AD$414&lt;&gt;2)*$AD$414)/(($B$414&lt;&gt;2)+($I$414&lt;&gt;2)+($P$414&lt;&gt;2)+($W$414&lt;&gt;2)+($AD$414&lt;&gt;2))&gt;=0.5,1,0))</f>
        <v/>
      </c>
      <c r="AL414" s="8">
        <f>IF(($C$414&lt;&gt;2)+($J$414&lt;&gt;2)+($Q$414&lt;&gt;2)+($X$414&lt;&gt;2)+($AE$414&lt;&gt;2)=0,2,IF((($C$414&lt;&gt;2)*$C$414+($J$414&lt;&gt;2)*$J$414+($Q$414&lt;&gt;2)*$Q$414+($X$414&lt;&gt;2)*$X$414+($AE$414&lt;&gt;2)*$AE$414)/(($C$414&lt;&gt;2)+($J$414&lt;&gt;2)+($Q$414&lt;&gt;2)+($X$414&lt;&gt;2)+($AE$414&lt;&gt;2))&gt;=0.5,1,0))</f>
        <v/>
      </c>
      <c r="AM414" s="8">
        <f>IF(($D$414&lt;&gt;2)+($K$414&lt;&gt;2)+($R$414&lt;&gt;2)+($Y$414&lt;&gt;2)+($AF$414&lt;&gt;2)=0,2,IF((($D$414&lt;&gt;2)*$D$414+($K$414&lt;&gt;2)*$K$414+($R$414&lt;&gt;2)*$R$414+($Y$414&lt;&gt;2)*$Y$414+($AF$414&lt;&gt;2)*$AF$414)/(($D$414&lt;&gt;2)+($K$414&lt;&gt;2)+($R$414&lt;&gt;2)+($Y$414&lt;&gt;2)+($AF$414&lt;&gt;2))&gt;=0.5,1,0))</f>
        <v/>
      </c>
      <c r="AN414" s="8">
        <f>IF(($E$414&lt;&gt;2)+($L$414&lt;&gt;2)+($S$414&lt;&gt;2)+($Z$414&lt;&gt;2)+($AG$414&lt;&gt;2)=0,2,IF((($E$414&lt;&gt;2)*$E$414+($L$414&lt;&gt;2)*$L$414+($S$414&lt;&gt;2)*$S$414+($Z$414&lt;&gt;2)*$Z$414+($AG$414&lt;&gt;2)*$AG$414)/(($E$414&lt;&gt;2)+($L$414&lt;&gt;2)+($S$414&lt;&gt;2)+($Z$414&lt;&gt;2)+($AG$414&lt;&gt;2))&gt;=0.5,1,0))</f>
        <v/>
      </c>
      <c r="AO414" s="8">
        <f>IF(($F$414&lt;&gt;2)+($M$414&lt;&gt;2)+($T$414&lt;&gt;2)+($AA$414&lt;&gt;2)+($AH$414&lt;&gt;2)=0,2,IF((($F$414&lt;&gt;2)*$F$414+($M$414&lt;&gt;2)*$M$414+($T$414&lt;&gt;2)*$T$414+($AA$414&lt;&gt;2)*$AA$414+($AH$414&lt;&gt;2)*$AH$414)/(($F$414&lt;&gt;2)+($M$414&lt;&gt;2)+($T$414&lt;&gt;2)+($AA$414&lt;&gt;2)+($AH$414&lt;&gt;2))&gt;=0.5,1,0))</f>
        <v/>
      </c>
      <c r="AP414" s="8">
        <f>IF(($G$414&lt;&gt;2)+($N$414&lt;&gt;2)+($U$414&lt;&gt;2)+($AB$414&lt;&gt;2)+($AI$414&lt;&gt;2)=0,2,IF((($G$414&lt;&gt;2)*$G$414+($N$414&lt;&gt;2)*$N$414+($U$414&lt;&gt;2)*$U$414+($AB$414&lt;&gt;2)*$AB$414+($AI$414&lt;&gt;2)*$AI$414)/(($G$414&lt;&gt;2)+($N$414&lt;&gt;2)+($U$414&lt;&gt;2)+($AB$414&lt;&gt;2)+($AI$414&lt;&gt;2))&gt;=0.5,1,0))</f>
        <v/>
      </c>
      <c r="AR414" s="16">
        <f>INDEX('Ground truth'!$B$3:$G$8,MATCH($AK$405,'Ground truth'!$A$3:$A$8,0),MATCH($AK$404,'Ground truth'!$B$2:$G$2,0))</f>
        <v/>
      </c>
      <c r="AS414" s="16">
        <f>INDEX('Ground truth'!$B$3:$G$8,MATCH($AK$405,'Ground truth'!$A$3:$A$8,0),MATCH($AK$405,'Ground truth'!$B$2:$G$2,0))</f>
        <v/>
      </c>
      <c r="AT414" s="16">
        <f>INDEX('Ground truth'!$B$3:$G$8,MATCH($AK$405,'Ground truth'!$A$3:$A$8,0),MATCH($AK$406,'Ground truth'!$B$2:$G$2,0))</f>
        <v/>
      </c>
      <c r="AU414" s="16">
        <f>INDEX('Ground truth'!$B$3:$G$8,MATCH($AK$405,'Ground truth'!$A$3:$A$8,0),MATCH($AK$407,'Ground truth'!$B$2:$G$2,0))</f>
        <v/>
      </c>
      <c r="AV414" s="16">
        <f>INDEX('Ground truth'!$B$3:$G$8,MATCH($AK$405,'Ground truth'!$A$3:$A$8,0),MATCH($AK$408,'Ground truth'!$B$2:$G$2,0))</f>
        <v/>
      </c>
      <c r="AW414" s="16">
        <f>INDEX('Ground truth'!$B$3:$G$8,MATCH($AK$405,'Ground truth'!$A$3:$A$8,0),MATCH($AK$409,'Ground truth'!$B$2:$G$2,0))</f>
        <v/>
      </c>
      <c r="AY414" s="19" t="n">
        <v>1.52931658012884</v>
      </c>
      <c r="AZ414" s="19">
        <f>LARGE($AY$413:$AY$418,2)</f>
        <v/>
      </c>
    </row>
    <row r="415">
      <c r="A415" s="3" t="inlineStr">
        <is>
          <t>Guidance, Navigation, and Control (GNC) Subsystem</t>
        </is>
      </c>
      <c r="B415" s="8">
        <f>INDEX($B$404:$G$409,MATCH($AL$406,$B$403:$G$403,0),MATCH($AL$404,$B$403:$G$403,0))</f>
        <v/>
      </c>
      <c r="C415" s="8">
        <f>INDEX($B$404:$G$409,MATCH($AL$406,$B$403:$G$403,0),MATCH($AL$405,$B$403:$G$403,0))</f>
        <v/>
      </c>
      <c r="D415" s="8">
        <f>INDEX($B$404:$G$409,MATCH($AL$406,$B$403:$G$403,0),MATCH($AL$406,$B$403:$G$403,0))</f>
        <v/>
      </c>
      <c r="E415" s="8">
        <f>INDEX($B$404:$G$409,MATCH($AL$406,$B$403:$G$403,0),MATCH($AL$407,$B$403:$G$403,0))</f>
        <v/>
      </c>
      <c r="F415" s="8">
        <f>INDEX($B$404:$G$409,MATCH($AL$406,$B$403:$G$403,0),MATCH($AL$408,$B$403:$G$403,0))</f>
        <v/>
      </c>
      <c r="G415" s="8">
        <f>INDEX($B$404:$G$409,MATCH($AL$406,$B$403:$G$403,0),MATCH($AL$409,$B$403:$G$403,0))</f>
        <v/>
      </c>
      <c r="I415" s="8">
        <f>INDEX($I$404:$N$409,MATCH($AL$406,$I$403:$N$403,0),MATCH($AL$404,$I$403:$N$403,0))</f>
        <v/>
      </c>
      <c r="J415" s="8">
        <f>INDEX($I$404:$N$409,MATCH($AL$406,$I$403:$N$403,0),MATCH($AL$405,$I$403:$N$403,0))</f>
        <v/>
      </c>
      <c r="K415" s="8">
        <f>INDEX($I$404:$N$409,MATCH($AL$406,$I$403:$N$403,0),MATCH($AL$406,$I$403:$N$403,0))</f>
        <v/>
      </c>
      <c r="L415" s="8">
        <f>INDEX($I$404:$N$409,MATCH($AL$406,$I$403:$N$403,0),MATCH($AL$407,$I$403:$N$403,0))</f>
        <v/>
      </c>
      <c r="M415" s="8">
        <f>INDEX($I$404:$N$409,MATCH($AL$406,$I$403:$N$403,0),MATCH($AL$408,$I$403:$N$403,0))</f>
        <v/>
      </c>
      <c r="N415" s="8">
        <f>INDEX($I$404:$N$409,MATCH($AL$406,$I$403:$N$403,0),MATCH($AL$409,$I$403:$N$403,0))</f>
        <v/>
      </c>
      <c r="P415" s="8">
        <f>INDEX($P$404:$U$409,MATCH($AL$406,$P$403:$U$403,0),MATCH($AL$404,$P$403:$U$403,0))</f>
        <v/>
      </c>
      <c r="Q415" s="8">
        <f>INDEX($P$404:$U$409,MATCH($AL$406,$P$403:$U$403,0),MATCH($AL$405,$P$403:$U$403,0))</f>
        <v/>
      </c>
      <c r="R415" s="8">
        <f>INDEX($P$404:$U$409,MATCH($AL$406,$P$403:$U$403,0),MATCH($AL$406,$P$403:$U$403,0))</f>
        <v/>
      </c>
      <c r="S415" s="8">
        <f>INDEX($P$404:$U$409,MATCH($AL$406,$P$403:$U$403,0),MATCH($AL$407,$P$403:$U$403,0))</f>
        <v/>
      </c>
      <c r="T415" s="8">
        <f>INDEX($P$404:$U$409,MATCH($AL$406,$P$403:$U$403,0),MATCH($AL$408,$P$403:$U$403,0))</f>
        <v/>
      </c>
      <c r="U415" s="8">
        <f>INDEX($P$404:$U$409,MATCH($AL$406,$P$403:$U$403,0),MATCH($AL$409,$P$403:$U$403,0))</f>
        <v/>
      </c>
      <c r="W415" s="8">
        <f>INDEX($W$404:$AB$409,MATCH($AL$406,$W$403:$AB$403,0),MATCH($AL$404,$W$403:$AB$403,0))</f>
        <v/>
      </c>
      <c r="X415" s="8">
        <f>INDEX($W$404:$AB$409,MATCH($AL$406,$W$403:$AB$403,0),MATCH($AL$405,$W$403:$AB$403,0))</f>
        <v/>
      </c>
      <c r="Y415" s="8">
        <f>INDEX($W$404:$AB$409,MATCH($AL$406,$W$403:$AB$403,0),MATCH($AL$406,$W$403:$AB$403,0))</f>
        <v/>
      </c>
      <c r="Z415" s="8">
        <f>INDEX($W$404:$AB$409,MATCH($AL$406,$W$403:$AB$403,0),MATCH($AL$407,$W$403:$AB$403,0))</f>
        <v/>
      </c>
      <c r="AA415" s="8">
        <f>INDEX($W$404:$AB$409,MATCH($AL$406,$W$403:$AB$403,0),MATCH($AL$408,$W$403:$AB$403,0))</f>
        <v/>
      </c>
      <c r="AB415" s="8">
        <f>INDEX($W$404:$AB$409,MATCH($AL$406,$W$403:$AB$403,0),MATCH($AL$409,$W$403:$AB$403,0))</f>
        <v/>
      </c>
      <c r="AD415" s="8">
        <f>INDEX($AD$404:$AI$409,MATCH($AL$406,$AD$403:$AI$403,0),MATCH($AL$404,$AD$403:$AI$403,0))</f>
        <v/>
      </c>
      <c r="AE415" s="8">
        <f>INDEX($AD$404:$AI$409,MATCH($AL$406,$AD$403:$AI$403,0),MATCH($AL$405,$AD$403:$AI$403,0))</f>
        <v/>
      </c>
      <c r="AF415" s="8">
        <f>INDEX($AD$404:$AI$409,MATCH($AL$406,$AD$403:$AI$403,0),MATCH($AL$406,$AD$403:$AI$403,0))</f>
        <v/>
      </c>
      <c r="AG415" s="8">
        <f>INDEX($AD$404:$AI$409,MATCH($AL$406,$AD$403:$AI$403,0),MATCH($AL$407,$AD$403:$AI$403,0))</f>
        <v/>
      </c>
      <c r="AH415" s="8">
        <f>INDEX($AD$404:$AI$409,MATCH($AL$406,$AD$403:$AI$403,0),MATCH($AL$408,$AD$403:$AI$403,0))</f>
        <v/>
      </c>
      <c r="AI415" s="8">
        <f>INDEX($AD$404:$AI$409,MATCH($AL$406,$AD$403:$AI$403,0),MATCH($AL$409,$AD$403:$AI$403,0))</f>
        <v/>
      </c>
      <c r="AK415" s="8">
        <f>IF(($B$415&lt;&gt;2)+($I$415&lt;&gt;2)+($P$415&lt;&gt;2)+($W$415&lt;&gt;2)+($AD$415&lt;&gt;2)=0,2,IF((($B$415&lt;&gt;2)*$B$415+($I$415&lt;&gt;2)*$I$415+($P$415&lt;&gt;2)*$P$415+($W$415&lt;&gt;2)*$W$415+($AD$415&lt;&gt;2)*$AD$415)/(($B$415&lt;&gt;2)+($I$415&lt;&gt;2)+($P$415&lt;&gt;2)+($W$415&lt;&gt;2)+($AD$415&lt;&gt;2))&gt;=0.5,1,0))</f>
        <v/>
      </c>
      <c r="AL415" s="8">
        <f>IF(($C$415&lt;&gt;2)+($J$415&lt;&gt;2)+($Q$415&lt;&gt;2)+($X$415&lt;&gt;2)+($AE$415&lt;&gt;2)=0,2,IF((($C$415&lt;&gt;2)*$C$415+($J$415&lt;&gt;2)*$J$415+($Q$415&lt;&gt;2)*$Q$415+($X$415&lt;&gt;2)*$X$415+($AE$415&lt;&gt;2)*$AE$415)/(($C$415&lt;&gt;2)+($J$415&lt;&gt;2)+($Q$415&lt;&gt;2)+($X$415&lt;&gt;2)+($AE$415&lt;&gt;2))&gt;=0.5,1,0))</f>
        <v/>
      </c>
      <c r="AM415" s="8">
        <f>IF(($D$415&lt;&gt;2)+($K$415&lt;&gt;2)+($R$415&lt;&gt;2)+($Y$415&lt;&gt;2)+($AF$415&lt;&gt;2)=0,2,IF((($D$415&lt;&gt;2)*$D$415+($K$415&lt;&gt;2)*$K$415+($R$415&lt;&gt;2)*$R$415+($Y$415&lt;&gt;2)*$Y$415+($AF$415&lt;&gt;2)*$AF$415)/(($D$415&lt;&gt;2)+($K$415&lt;&gt;2)+($R$415&lt;&gt;2)+($Y$415&lt;&gt;2)+($AF$415&lt;&gt;2))&gt;=0.5,1,0))</f>
        <v/>
      </c>
      <c r="AN415" s="8">
        <f>IF(($E$415&lt;&gt;2)+($L$415&lt;&gt;2)+($S$415&lt;&gt;2)+($Z$415&lt;&gt;2)+($AG$415&lt;&gt;2)=0,2,IF((($E$415&lt;&gt;2)*$E$415+($L$415&lt;&gt;2)*$L$415+($S$415&lt;&gt;2)*$S$415+($Z$415&lt;&gt;2)*$Z$415+($AG$415&lt;&gt;2)*$AG$415)/(($E$415&lt;&gt;2)+($L$415&lt;&gt;2)+($S$415&lt;&gt;2)+($Z$415&lt;&gt;2)+($AG$415&lt;&gt;2))&gt;=0.5,1,0))</f>
        <v/>
      </c>
      <c r="AO415" s="8">
        <f>IF(($F$415&lt;&gt;2)+($M$415&lt;&gt;2)+($T$415&lt;&gt;2)+($AA$415&lt;&gt;2)+($AH$415&lt;&gt;2)=0,2,IF((($F$415&lt;&gt;2)*$F$415+($M$415&lt;&gt;2)*$M$415+($T$415&lt;&gt;2)*$T$415+($AA$415&lt;&gt;2)*$AA$415+($AH$415&lt;&gt;2)*$AH$415)/(($F$415&lt;&gt;2)+($M$415&lt;&gt;2)+($T$415&lt;&gt;2)+($AA$415&lt;&gt;2)+($AH$415&lt;&gt;2))&gt;=0.5,1,0))</f>
        <v/>
      </c>
      <c r="AP415" s="8">
        <f>IF(($G$415&lt;&gt;2)+($N$415&lt;&gt;2)+($U$415&lt;&gt;2)+($AB$415&lt;&gt;2)+($AI$415&lt;&gt;2)=0,2,IF((($G$415&lt;&gt;2)*$G$415+($N$415&lt;&gt;2)*$N$415+($U$415&lt;&gt;2)*$U$415+($AB$415&lt;&gt;2)*$AB$415+($AI$415&lt;&gt;2)*$AI$415)/(($G$415&lt;&gt;2)+($N$415&lt;&gt;2)+($U$415&lt;&gt;2)+($AB$415&lt;&gt;2)+($AI$415&lt;&gt;2))&gt;=0.5,1,0))</f>
        <v/>
      </c>
      <c r="AR415" s="16">
        <f>INDEX('Ground truth'!$B$3:$G$8,MATCH($AK$406,'Ground truth'!$A$3:$A$8,0),MATCH($AK$404,'Ground truth'!$B$2:$G$2,0))</f>
        <v/>
      </c>
      <c r="AS415" s="16">
        <f>INDEX('Ground truth'!$B$3:$G$8,MATCH($AK$406,'Ground truth'!$A$3:$A$8,0),MATCH($AK$405,'Ground truth'!$B$2:$G$2,0))</f>
        <v/>
      </c>
      <c r="AT415" s="16">
        <f>INDEX('Ground truth'!$B$3:$G$8,MATCH($AK$406,'Ground truth'!$A$3:$A$8,0),MATCH($AK$406,'Ground truth'!$B$2:$G$2,0))</f>
        <v/>
      </c>
      <c r="AU415" s="16">
        <f>INDEX('Ground truth'!$B$3:$G$8,MATCH($AK$406,'Ground truth'!$A$3:$A$8,0),MATCH($AK$407,'Ground truth'!$B$2:$G$2,0))</f>
        <v/>
      </c>
      <c r="AV415" s="16">
        <f>INDEX('Ground truth'!$B$3:$G$8,MATCH($AK$406,'Ground truth'!$A$3:$A$8,0),MATCH($AK$408,'Ground truth'!$B$2:$G$2,0))</f>
        <v/>
      </c>
      <c r="AW415" s="16">
        <f>INDEX('Ground truth'!$B$3:$G$8,MATCH($AK$406,'Ground truth'!$A$3:$A$8,0),MATCH($AK$409,'Ground truth'!$B$2:$G$2,0))</f>
        <v/>
      </c>
      <c r="AY415" s="19" t="n">
        <v>1</v>
      </c>
      <c r="AZ415" s="19">
        <f>LARGE($AY$413:$AY$418,3)</f>
        <v/>
      </c>
    </row>
    <row r="416">
      <c r="A416" s="3" t="inlineStr">
        <is>
          <t>Propulsion Subsystem</t>
        </is>
      </c>
      <c r="B416" s="8">
        <f>INDEX($B$404:$G$409,MATCH($AL$407,$B$403:$G$403,0),MATCH($AL$404,$B$403:$G$403,0))</f>
        <v/>
      </c>
      <c r="C416" s="8">
        <f>INDEX($B$404:$G$409,MATCH($AL$407,$B$403:$G$403,0),MATCH($AL$405,$B$403:$G$403,0))</f>
        <v/>
      </c>
      <c r="D416" s="8">
        <f>INDEX($B$404:$G$409,MATCH($AL$407,$B$403:$G$403,0),MATCH($AL$406,$B$403:$G$403,0))</f>
        <v/>
      </c>
      <c r="E416" s="8">
        <f>INDEX($B$404:$G$409,MATCH($AL$407,$B$403:$G$403,0),MATCH($AL$407,$B$403:$G$403,0))</f>
        <v/>
      </c>
      <c r="F416" s="8">
        <f>INDEX($B$404:$G$409,MATCH($AL$407,$B$403:$G$403,0),MATCH($AL$408,$B$403:$G$403,0))</f>
        <v/>
      </c>
      <c r="G416" s="8">
        <f>INDEX($B$404:$G$409,MATCH($AL$407,$B$403:$G$403,0),MATCH($AL$409,$B$403:$G$403,0))</f>
        <v/>
      </c>
      <c r="I416" s="8">
        <f>INDEX($I$404:$N$409,MATCH($AL$407,$I$403:$N$403,0),MATCH($AL$404,$I$403:$N$403,0))</f>
        <v/>
      </c>
      <c r="J416" s="8">
        <f>INDEX($I$404:$N$409,MATCH($AL$407,$I$403:$N$403,0),MATCH($AL$405,$I$403:$N$403,0))</f>
        <v/>
      </c>
      <c r="K416" s="8">
        <f>INDEX($I$404:$N$409,MATCH($AL$407,$I$403:$N$403,0),MATCH($AL$406,$I$403:$N$403,0))</f>
        <v/>
      </c>
      <c r="L416" s="8">
        <f>INDEX($I$404:$N$409,MATCH($AL$407,$I$403:$N$403,0),MATCH($AL$407,$I$403:$N$403,0))</f>
        <v/>
      </c>
      <c r="M416" s="8">
        <f>INDEX($I$404:$N$409,MATCH($AL$407,$I$403:$N$403,0),MATCH($AL$408,$I$403:$N$403,0))</f>
        <v/>
      </c>
      <c r="N416" s="8">
        <f>INDEX($I$404:$N$409,MATCH($AL$407,$I$403:$N$403,0),MATCH($AL$409,$I$403:$N$403,0))</f>
        <v/>
      </c>
      <c r="P416" s="8">
        <f>INDEX($P$404:$U$409,MATCH($AL$407,$P$403:$U$403,0),MATCH($AL$404,$P$403:$U$403,0))</f>
        <v/>
      </c>
      <c r="Q416" s="8">
        <f>INDEX($P$404:$U$409,MATCH($AL$407,$P$403:$U$403,0),MATCH($AL$405,$P$403:$U$403,0))</f>
        <v/>
      </c>
      <c r="R416" s="8">
        <f>INDEX($P$404:$U$409,MATCH($AL$407,$P$403:$U$403,0),MATCH($AL$406,$P$403:$U$403,0))</f>
        <v/>
      </c>
      <c r="S416" s="8">
        <f>INDEX($P$404:$U$409,MATCH($AL$407,$P$403:$U$403,0),MATCH($AL$407,$P$403:$U$403,0))</f>
        <v/>
      </c>
      <c r="T416" s="8">
        <f>INDEX($P$404:$U$409,MATCH($AL$407,$P$403:$U$403,0),MATCH($AL$408,$P$403:$U$403,0))</f>
        <v/>
      </c>
      <c r="U416" s="8">
        <f>INDEX($P$404:$U$409,MATCH($AL$407,$P$403:$U$403,0),MATCH($AL$409,$P$403:$U$403,0))</f>
        <v/>
      </c>
      <c r="W416" s="8">
        <f>INDEX($W$404:$AB$409,MATCH($AL$407,$W$403:$AB$403,0),MATCH($AL$404,$W$403:$AB$403,0))</f>
        <v/>
      </c>
      <c r="X416" s="8">
        <f>INDEX($W$404:$AB$409,MATCH($AL$407,$W$403:$AB$403,0),MATCH($AL$405,$W$403:$AB$403,0))</f>
        <v/>
      </c>
      <c r="Y416" s="8">
        <f>INDEX($W$404:$AB$409,MATCH($AL$407,$W$403:$AB$403,0),MATCH($AL$406,$W$403:$AB$403,0))</f>
        <v/>
      </c>
      <c r="Z416" s="8">
        <f>INDEX($W$404:$AB$409,MATCH($AL$407,$W$403:$AB$403,0),MATCH($AL$407,$W$403:$AB$403,0))</f>
        <v/>
      </c>
      <c r="AA416" s="8">
        <f>INDEX($W$404:$AB$409,MATCH($AL$407,$W$403:$AB$403,0),MATCH($AL$408,$W$403:$AB$403,0))</f>
        <v/>
      </c>
      <c r="AB416" s="8">
        <f>INDEX($W$404:$AB$409,MATCH($AL$407,$W$403:$AB$403,0),MATCH($AL$409,$W$403:$AB$403,0))</f>
        <v/>
      </c>
      <c r="AD416" s="8">
        <f>INDEX($AD$404:$AI$409,MATCH($AL$407,$AD$403:$AI$403,0),MATCH($AL$404,$AD$403:$AI$403,0))</f>
        <v/>
      </c>
      <c r="AE416" s="8">
        <f>INDEX($AD$404:$AI$409,MATCH($AL$407,$AD$403:$AI$403,0),MATCH($AL$405,$AD$403:$AI$403,0))</f>
        <v/>
      </c>
      <c r="AF416" s="8">
        <f>INDEX($AD$404:$AI$409,MATCH($AL$407,$AD$403:$AI$403,0),MATCH($AL$406,$AD$403:$AI$403,0))</f>
        <v/>
      </c>
      <c r="AG416" s="8">
        <f>INDEX($AD$404:$AI$409,MATCH($AL$407,$AD$403:$AI$403,0),MATCH($AL$407,$AD$403:$AI$403,0))</f>
        <v/>
      </c>
      <c r="AH416" s="8">
        <f>INDEX($AD$404:$AI$409,MATCH($AL$407,$AD$403:$AI$403,0),MATCH($AL$408,$AD$403:$AI$403,0))</f>
        <v/>
      </c>
      <c r="AI416" s="8">
        <f>INDEX($AD$404:$AI$409,MATCH($AL$407,$AD$403:$AI$403,0),MATCH($AL$409,$AD$403:$AI$403,0))</f>
        <v/>
      </c>
      <c r="AK416" s="8">
        <f>IF(($B$416&lt;&gt;2)+($I$416&lt;&gt;2)+($P$416&lt;&gt;2)+($W$416&lt;&gt;2)+($AD$416&lt;&gt;2)=0,2,IF((($B$416&lt;&gt;2)*$B$416+($I$416&lt;&gt;2)*$I$416+($P$416&lt;&gt;2)*$P$416+($W$416&lt;&gt;2)*$W$416+($AD$416&lt;&gt;2)*$AD$416)/(($B$416&lt;&gt;2)+($I$416&lt;&gt;2)+($P$416&lt;&gt;2)+($W$416&lt;&gt;2)+($AD$416&lt;&gt;2))&gt;=0.5,1,0))</f>
        <v/>
      </c>
      <c r="AL416" s="8">
        <f>IF(($C$416&lt;&gt;2)+($J$416&lt;&gt;2)+($Q$416&lt;&gt;2)+($X$416&lt;&gt;2)+($AE$416&lt;&gt;2)=0,2,IF((($C$416&lt;&gt;2)*$C$416+($J$416&lt;&gt;2)*$J$416+($Q$416&lt;&gt;2)*$Q$416+($X$416&lt;&gt;2)*$X$416+($AE$416&lt;&gt;2)*$AE$416)/(($C$416&lt;&gt;2)+($J$416&lt;&gt;2)+($Q$416&lt;&gt;2)+($X$416&lt;&gt;2)+($AE$416&lt;&gt;2))&gt;=0.5,1,0))</f>
        <v/>
      </c>
      <c r="AM416" s="8">
        <f>IF(($D$416&lt;&gt;2)+($K$416&lt;&gt;2)+($R$416&lt;&gt;2)+($Y$416&lt;&gt;2)+($AF$416&lt;&gt;2)=0,2,IF((($D$416&lt;&gt;2)*$D$416+($K$416&lt;&gt;2)*$K$416+($R$416&lt;&gt;2)*$R$416+($Y$416&lt;&gt;2)*$Y$416+($AF$416&lt;&gt;2)*$AF$416)/(($D$416&lt;&gt;2)+($K$416&lt;&gt;2)+($R$416&lt;&gt;2)+($Y$416&lt;&gt;2)+($AF$416&lt;&gt;2))&gt;=0.5,1,0))</f>
        <v/>
      </c>
      <c r="AN416" s="8">
        <f>IF(($E$416&lt;&gt;2)+($L$416&lt;&gt;2)+($S$416&lt;&gt;2)+($Z$416&lt;&gt;2)+($AG$416&lt;&gt;2)=0,2,IF((($E$416&lt;&gt;2)*$E$416+($L$416&lt;&gt;2)*$L$416+($S$416&lt;&gt;2)*$S$416+($Z$416&lt;&gt;2)*$Z$416+($AG$416&lt;&gt;2)*$AG$416)/(($E$416&lt;&gt;2)+($L$416&lt;&gt;2)+($S$416&lt;&gt;2)+($Z$416&lt;&gt;2)+($AG$416&lt;&gt;2))&gt;=0.5,1,0))</f>
        <v/>
      </c>
      <c r="AO416" s="8">
        <f>IF(($F$416&lt;&gt;2)+($M$416&lt;&gt;2)+($T$416&lt;&gt;2)+($AA$416&lt;&gt;2)+($AH$416&lt;&gt;2)=0,2,IF((($F$416&lt;&gt;2)*$F$416+($M$416&lt;&gt;2)*$M$416+($T$416&lt;&gt;2)*$T$416+($AA$416&lt;&gt;2)*$AA$416+($AH$416&lt;&gt;2)*$AH$416)/(($F$416&lt;&gt;2)+($M$416&lt;&gt;2)+($T$416&lt;&gt;2)+($AA$416&lt;&gt;2)+($AH$416&lt;&gt;2))&gt;=0.5,1,0))</f>
        <v/>
      </c>
      <c r="AP416" s="8">
        <f>IF(($G$416&lt;&gt;2)+($N$416&lt;&gt;2)+($U$416&lt;&gt;2)+($AB$416&lt;&gt;2)+($AI$416&lt;&gt;2)=0,2,IF((($G$416&lt;&gt;2)*$G$416+($N$416&lt;&gt;2)*$N$416+($U$416&lt;&gt;2)*$U$416+($AB$416&lt;&gt;2)*$AB$416+($AI$416&lt;&gt;2)*$AI$416)/(($G$416&lt;&gt;2)+($N$416&lt;&gt;2)+($U$416&lt;&gt;2)+($AB$416&lt;&gt;2)+($AI$416&lt;&gt;2))&gt;=0.5,1,0))</f>
        <v/>
      </c>
      <c r="AR416" s="16">
        <f>INDEX('Ground truth'!$B$3:$G$8,MATCH($AK$407,'Ground truth'!$A$3:$A$8,0),MATCH($AK$404,'Ground truth'!$B$2:$G$2,0))</f>
        <v/>
      </c>
      <c r="AS416" s="16">
        <f>INDEX('Ground truth'!$B$3:$G$8,MATCH($AK$407,'Ground truth'!$A$3:$A$8,0),MATCH($AK$405,'Ground truth'!$B$2:$G$2,0))</f>
        <v/>
      </c>
      <c r="AT416" s="16">
        <f>INDEX('Ground truth'!$B$3:$G$8,MATCH($AK$407,'Ground truth'!$A$3:$A$8,0),MATCH($AK$406,'Ground truth'!$B$2:$G$2,0))</f>
        <v/>
      </c>
      <c r="AU416" s="16">
        <f>INDEX('Ground truth'!$B$3:$G$8,MATCH($AK$407,'Ground truth'!$A$3:$A$8,0),MATCH($AK$407,'Ground truth'!$B$2:$G$2,0))</f>
        <v/>
      </c>
      <c r="AV416" s="16">
        <f>INDEX('Ground truth'!$B$3:$G$8,MATCH($AK$407,'Ground truth'!$A$3:$A$8,0),MATCH($AK$408,'Ground truth'!$B$2:$G$2,0))</f>
        <v/>
      </c>
      <c r="AW416" s="16">
        <f>INDEX('Ground truth'!$B$3:$G$8,MATCH($AK$407,'Ground truth'!$A$3:$A$8,0),MATCH($AK$409,'Ground truth'!$B$2:$G$2,0))</f>
        <v/>
      </c>
      <c r="AY416" s="19" t="n">
        <v>-1</v>
      </c>
      <c r="AZ416" s="19">
        <f>LARGE($AY$413:$AY$418,4)</f>
        <v/>
      </c>
    </row>
    <row r="417">
      <c r="A417" s="3" t="inlineStr">
        <is>
          <t>Reaction Wheel</t>
        </is>
      </c>
      <c r="B417" s="8">
        <f>INDEX($B$404:$G$409,MATCH($AL$408,$B$403:$G$403,0),MATCH($AL$404,$B$403:$G$403,0))</f>
        <v/>
      </c>
      <c r="C417" s="8">
        <f>INDEX($B$404:$G$409,MATCH($AL$408,$B$403:$G$403,0),MATCH($AL$405,$B$403:$G$403,0))</f>
        <v/>
      </c>
      <c r="D417" s="8">
        <f>INDEX($B$404:$G$409,MATCH($AL$408,$B$403:$G$403,0),MATCH($AL$406,$B$403:$G$403,0))</f>
        <v/>
      </c>
      <c r="E417" s="8">
        <f>INDEX($B$404:$G$409,MATCH($AL$408,$B$403:$G$403,0),MATCH($AL$407,$B$403:$G$403,0))</f>
        <v/>
      </c>
      <c r="F417" s="8">
        <f>INDEX($B$404:$G$409,MATCH($AL$408,$B$403:$G$403,0),MATCH($AL$408,$B$403:$G$403,0))</f>
        <v/>
      </c>
      <c r="G417" s="8">
        <f>INDEX($B$404:$G$409,MATCH($AL$408,$B$403:$G$403,0),MATCH($AL$409,$B$403:$G$403,0))</f>
        <v/>
      </c>
      <c r="I417" s="8">
        <f>INDEX($I$404:$N$409,MATCH($AL$408,$I$403:$N$403,0),MATCH($AL$404,$I$403:$N$403,0))</f>
        <v/>
      </c>
      <c r="J417" s="8">
        <f>INDEX($I$404:$N$409,MATCH($AL$408,$I$403:$N$403,0),MATCH($AL$405,$I$403:$N$403,0))</f>
        <v/>
      </c>
      <c r="K417" s="8">
        <f>INDEX($I$404:$N$409,MATCH($AL$408,$I$403:$N$403,0),MATCH($AL$406,$I$403:$N$403,0))</f>
        <v/>
      </c>
      <c r="L417" s="8">
        <f>INDEX($I$404:$N$409,MATCH($AL$408,$I$403:$N$403,0),MATCH($AL$407,$I$403:$N$403,0))</f>
        <v/>
      </c>
      <c r="M417" s="8">
        <f>INDEX($I$404:$N$409,MATCH($AL$408,$I$403:$N$403,0),MATCH($AL$408,$I$403:$N$403,0))</f>
        <v/>
      </c>
      <c r="N417" s="8">
        <f>INDEX($I$404:$N$409,MATCH($AL$408,$I$403:$N$403,0),MATCH($AL$409,$I$403:$N$403,0))</f>
        <v/>
      </c>
      <c r="P417" s="8">
        <f>INDEX($P$404:$U$409,MATCH($AL$408,$P$403:$U$403,0),MATCH($AL$404,$P$403:$U$403,0))</f>
        <v/>
      </c>
      <c r="Q417" s="8">
        <f>INDEX($P$404:$U$409,MATCH($AL$408,$P$403:$U$403,0),MATCH($AL$405,$P$403:$U$403,0))</f>
        <v/>
      </c>
      <c r="R417" s="8">
        <f>INDEX($P$404:$U$409,MATCH($AL$408,$P$403:$U$403,0),MATCH($AL$406,$P$403:$U$403,0))</f>
        <v/>
      </c>
      <c r="S417" s="8">
        <f>INDEX($P$404:$U$409,MATCH($AL$408,$P$403:$U$403,0),MATCH($AL$407,$P$403:$U$403,0))</f>
        <v/>
      </c>
      <c r="T417" s="8">
        <f>INDEX($P$404:$U$409,MATCH($AL$408,$P$403:$U$403,0),MATCH($AL$408,$P$403:$U$403,0))</f>
        <v/>
      </c>
      <c r="U417" s="8">
        <f>INDEX($P$404:$U$409,MATCH($AL$408,$P$403:$U$403,0),MATCH($AL$409,$P$403:$U$403,0))</f>
        <v/>
      </c>
      <c r="W417" s="8">
        <f>INDEX($W$404:$AB$409,MATCH($AL$408,$W$403:$AB$403,0),MATCH($AL$404,$W$403:$AB$403,0))</f>
        <v/>
      </c>
      <c r="X417" s="8">
        <f>INDEX($W$404:$AB$409,MATCH($AL$408,$W$403:$AB$403,0),MATCH($AL$405,$W$403:$AB$403,0))</f>
        <v/>
      </c>
      <c r="Y417" s="8">
        <f>INDEX($W$404:$AB$409,MATCH($AL$408,$W$403:$AB$403,0),MATCH($AL$406,$W$403:$AB$403,0))</f>
        <v/>
      </c>
      <c r="Z417" s="8">
        <f>INDEX($W$404:$AB$409,MATCH($AL$408,$W$403:$AB$403,0),MATCH($AL$407,$W$403:$AB$403,0))</f>
        <v/>
      </c>
      <c r="AA417" s="8">
        <f>INDEX($W$404:$AB$409,MATCH($AL$408,$W$403:$AB$403,0),MATCH($AL$408,$W$403:$AB$403,0))</f>
        <v/>
      </c>
      <c r="AB417" s="8">
        <f>INDEX($W$404:$AB$409,MATCH($AL$408,$W$403:$AB$403,0),MATCH($AL$409,$W$403:$AB$403,0))</f>
        <v/>
      </c>
      <c r="AD417" s="8">
        <f>INDEX($AD$404:$AI$409,MATCH($AL$408,$AD$403:$AI$403,0),MATCH($AL$404,$AD$403:$AI$403,0))</f>
        <v/>
      </c>
      <c r="AE417" s="8">
        <f>INDEX($AD$404:$AI$409,MATCH($AL$408,$AD$403:$AI$403,0),MATCH($AL$405,$AD$403:$AI$403,0))</f>
        <v/>
      </c>
      <c r="AF417" s="8">
        <f>INDEX($AD$404:$AI$409,MATCH($AL$408,$AD$403:$AI$403,0),MATCH($AL$406,$AD$403:$AI$403,0))</f>
        <v/>
      </c>
      <c r="AG417" s="8">
        <f>INDEX($AD$404:$AI$409,MATCH($AL$408,$AD$403:$AI$403,0),MATCH($AL$407,$AD$403:$AI$403,0))</f>
        <v/>
      </c>
      <c r="AH417" s="8">
        <f>INDEX($AD$404:$AI$409,MATCH($AL$408,$AD$403:$AI$403,0),MATCH($AL$408,$AD$403:$AI$403,0))</f>
        <v/>
      </c>
      <c r="AI417" s="8">
        <f>INDEX($AD$404:$AI$409,MATCH($AL$408,$AD$403:$AI$403,0),MATCH($AL$409,$AD$403:$AI$403,0))</f>
        <v/>
      </c>
      <c r="AK417" s="8">
        <f>IF(($B$417&lt;&gt;2)+($I$417&lt;&gt;2)+($P$417&lt;&gt;2)+($W$417&lt;&gt;2)+($AD$417&lt;&gt;2)=0,2,IF((($B$417&lt;&gt;2)*$B$417+($I$417&lt;&gt;2)*$I$417+($P$417&lt;&gt;2)*$P$417+($W$417&lt;&gt;2)*$W$417+($AD$417&lt;&gt;2)*$AD$417)/(($B$417&lt;&gt;2)+($I$417&lt;&gt;2)+($P$417&lt;&gt;2)+($W$417&lt;&gt;2)+($AD$417&lt;&gt;2))&gt;=0.5,1,0))</f>
        <v/>
      </c>
      <c r="AL417" s="8">
        <f>IF(($C$417&lt;&gt;2)+($J$417&lt;&gt;2)+($Q$417&lt;&gt;2)+($X$417&lt;&gt;2)+($AE$417&lt;&gt;2)=0,2,IF((($C$417&lt;&gt;2)*$C$417+($J$417&lt;&gt;2)*$J$417+($Q$417&lt;&gt;2)*$Q$417+($X$417&lt;&gt;2)*$X$417+($AE$417&lt;&gt;2)*$AE$417)/(($C$417&lt;&gt;2)+($J$417&lt;&gt;2)+($Q$417&lt;&gt;2)+($X$417&lt;&gt;2)+($AE$417&lt;&gt;2))&gt;=0.5,1,0))</f>
        <v/>
      </c>
      <c r="AM417" s="8">
        <f>IF(($D$417&lt;&gt;2)+($K$417&lt;&gt;2)+($R$417&lt;&gt;2)+($Y$417&lt;&gt;2)+($AF$417&lt;&gt;2)=0,2,IF((($D$417&lt;&gt;2)*$D$417+($K$417&lt;&gt;2)*$K$417+($R$417&lt;&gt;2)*$R$417+($Y$417&lt;&gt;2)*$Y$417+($AF$417&lt;&gt;2)*$AF$417)/(($D$417&lt;&gt;2)+($K$417&lt;&gt;2)+($R$417&lt;&gt;2)+($Y$417&lt;&gt;2)+($AF$417&lt;&gt;2))&gt;=0.5,1,0))</f>
        <v/>
      </c>
      <c r="AN417" s="8">
        <f>IF(($E$417&lt;&gt;2)+($L$417&lt;&gt;2)+($S$417&lt;&gt;2)+($Z$417&lt;&gt;2)+($AG$417&lt;&gt;2)=0,2,IF((($E$417&lt;&gt;2)*$E$417+($L$417&lt;&gt;2)*$L$417+($S$417&lt;&gt;2)*$S$417+($Z$417&lt;&gt;2)*$Z$417+($AG$417&lt;&gt;2)*$AG$417)/(($E$417&lt;&gt;2)+($L$417&lt;&gt;2)+($S$417&lt;&gt;2)+($Z$417&lt;&gt;2)+($AG$417&lt;&gt;2))&gt;=0.5,1,0))</f>
        <v/>
      </c>
      <c r="AO417" s="8">
        <f>IF(($F$417&lt;&gt;2)+($M$417&lt;&gt;2)+($T$417&lt;&gt;2)+($AA$417&lt;&gt;2)+($AH$417&lt;&gt;2)=0,2,IF((($F$417&lt;&gt;2)*$F$417+($M$417&lt;&gt;2)*$M$417+($T$417&lt;&gt;2)*$T$417+($AA$417&lt;&gt;2)*$AA$417+($AH$417&lt;&gt;2)*$AH$417)/(($F$417&lt;&gt;2)+($M$417&lt;&gt;2)+($T$417&lt;&gt;2)+($AA$417&lt;&gt;2)+($AH$417&lt;&gt;2))&gt;=0.5,1,0))</f>
        <v/>
      </c>
      <c r="AP417" s="8">
        <f>IF(($G$417&lt;&gt;2)+($N$417&lt;&gt;2)+($U$417&lt;&gt;2)+($AB$417&lt;&gt;2)+($AI$417&lt;&gt;2)=0,2,IF((($G$417&lt;&gt;2)*$G$417+($N$417&lt;&gt;2)*$N$417+($U$417&lt;&gt;2)*$U$417+($AB$417&lt;&gt;2)*$AB$417+($AI$417&lt;&gt;2)*$AI$417)/(($G$417&lt;&gt;2)+($N$417&lt;&gt;2)+($U$417&lt;&gt;2)+($AB$417&lt;&gt;2)+($AI$417&lt;&gt;2))&gt;=0.5,1,0))</f>
        <v/>
      </c>
      <c r="AR417" s="16">
        <f>INDEX('Ground truth'!$B$3:$G$8,MATCH($AK$408,'Ground truth'!$A$3:$A$8,0),MATCH($AK$404,'Ground truth'!$B$2:$G$2,0))</f>
        <v/>
      </c>
      <c r="AS417" s="16">
        <f>INDEX('Ground truth'!$B$3:$G$8,MATCH($AK$408,'Ground truth'!$A$3:$A$8,0),MATCH($AK$405,'Ground truth'!$B$2:$G$2,0))</f>
        <v/>
      </c>
      <c r="AT417" s="16">
        <f>INDEX('Ground truth'!$B$3:$G$8,MATCH($AK$408,'Ground truth'!$A$3:$A$8,0),MATCH($AK$406,'Ground truth'!$B$2:$G$2,0))</f>
        <v/>
      </c>
      <c r="AU417" s="16">
        <f>INDEX('Ground truth'!$B$3:$G$8,MATCH($AK$408,'Ground truth'!$A$3:$A$8,0),MATCH($AK$407,'Ground truth'!$B$2:$G$2,0))</f>
        <v/>
      </c>
      <c r="AV417" s="16">
        <f>INDEX('Ground truth'!$B$3:$G$8,MATCH($AK$408,'Ground truth'!$A$3:$A$8,0),MATCH($AK$408,'Ground truth'!$B$2:$G$2,0))</f>
        <v/>
      </c>
      <c r="AW417" s="16">
        <f>INDEX('Ground truth'!$B$3:$G$8,MATCH($AK$408,'Ground truth'!$A$3:$A$8,0),MATCH($AK$409,'Ground truth'!$B$2:$G$2,0))</f>
        <v/>
      </c>
      <c r="AY417" s="19" t="n">
        <v>-0.3429230827771702</v>
      </c>
      <c r="AZ417" s="19">
        <f>LARGE($AY$413:$AY$418,5)</f>
        <v/>
      </c>
    </row>
    <row r="418">
      <c r="A418" s="3" t="inlineStr">
        <is>
          <t>GNC Software</t>
        </is>
      </c>
      <c r="B418" s="8">
        <f>INDEX($B$404:$G$409,MATCH($AL$409,$B$403:$G$403,0),MATCH($AL$404,$B$403:$G$403,0))</f>
        <v/>
      </c>
      <c r="C418" s="8">
        <f>INDEX($B$404:$G$409,MATCH($AL$409,$B$403:$G$403,0),MATCH($AL$405,$B$403:$G$403,0))</f>
        <v/>
      </c>
      <c r="D418" s="8">
        <f>INDEX($B$404:$G$409,MATCH($AL$409,$B$403:$G$403,0),MATCH($AL$406,$B$403:$G$403,0))</f>
        <v/>
      </c>
      <c r="E418" s="8">
        <f>INDEX($B$404:$G$409,MATCH($AL$409,$B$403:$G$403,0),MATCH($AL$407,$B$403:$G$403,0))</f>
        <v/>
      </c>
      <c r="F418" s="8">
        <f>INDEX($B$404:$G$409,MATCH($AL$409,$B$403:$G$403,0),MATCH($AL$408,$B$403:$G$403,0))</f>
        <v/>
      </c>
      <c r="G418" s="8">
        <f>INDEX($B$404:$G$409,MATCH($AL$409,$B$403:$G$403,0),MATCH($AL$409,$B$403:$G$403,0))</f>
        <v/>
      </c>
      <c r="I418" s="8">
        <f>INDEX($I$404:$N$409,MATCH($AL$409,$I$403:$N$403,0),MATCH($AL$404,$I$403:$N$403,0))</f>
        <v/>
      </c>
      <c r="J418" s="8">
        <f>INDEX($I$404:$N$409,MATCH($AL$409,$I$403:$N$403,0),MATCH($AL$405,$I$403:$N$403,0))</f>
        <v/>
      </c>
      <c r="K418" s="8">
        <f>INDEX($I$404:$N$409,MATCH($AL$409,$I$403:$N$403,0),MATCH($AL$406,$I$403:$N$403,0))</f>
        <v/>
      </c>
      <c r="L418" s="8">
        <f>INDEX($I$404:$N$409,MATCH($AL$409,$I$403:$N$403,0),MATCH($AL$407,$I$403:$N$403,0))</f>
        <v/>
      </c>
      <c r="M418" s="8">
        <f>INDEX($I$404:$N$409,MATCH($AL$409,$I$403:$N$403,0),MATCH($AL$408,$I$403:$N$403,0))</f>
        <v/>
      </c>
      <c r="N418" s="8">
        <f>INDEX($I$404:$N$409,MATCH($AL$409,$I$403:$N$403,0),MATCH($AL$409,$I$403:$N$403,0))</f>
        <v/>
      </c>
      <c r="P418" s="8">
        <f>INDEX($P$404:$U$409,MATCH($AL$409,$P$403:$U$403,0),MATCH($AL$404,$P$403:$U$403,0))</f>
        <v/>
      </c>
      <c r="Q418" s="8">
        <f>INDEX($P$404:$U$409,MATCH($AL$409,$P$403:$U$403,0),MATCH($AL$405,$P$403:$U$403,0))</f>
        <v/>
      </c>
      <c r="R418" s="8">
        <f>INDEX($P$404:$U$409,MATCH($AL$409,$P$403:$U$403,0),MATCH($AL$406,$P$403:$U$403,0))</f>
        <v/>
      </c>
      <c r="S418" s="8">
        <f>INDEX($P$404:$U$409,MATCH($AL$409,$P$403:$U$403,0),MATCH($AL$407,$P$403:$U$403,0))</f>
        <v/>
      </c>
      <c r="T418" s="8">
        <f>INDEX($P$404:$U$409,MATCH($AL$409,$P$403:$U$403,0),MATCH($AL$408,$P$403:$U$403,0))</f>
        <v/>
      </c>
      <c r="U418" s="8">
        <f>INDEX($P$404:$U$409,MATCH($AL$409,$P$403:$U$403,0),MATCH($AL$409,$P$403:$U$403,0))</f>
        <v/>
      </c>
      <c r="W418" s="8">
        <f>INDEX($W$404:$AB$409,MATCH($AL$409,$W$403:$AB$403,0),MATCH($AL$404,$W$403:$AB$403,0))</f>
        <v/>
      </c>
      <c r="X418" s="8">
        <f>INDEX($W$404:$AB$409,MATCH($AL$409,$W$403:$AB$403,0),MATCH($AL$405,$W$403:$AB$403,0))</f>
        <v/>
      </c>
      <c r="Y418" s="8">
        <f>INDEX($W$404:$AB$409,MATCH($AL$409,$W$403:$AB$403,0),MATCH($AL$406,$W$403:$AB$403,0))</f>
        <v/>
      </c>
      <c r="Z418" s="8">
        <f>INDEX($W$404:$AB$409,MATCH($AL$409,$W$403:$AB$403,0),MATCH($AL$407,$W$403:$AB$403,0))</f>
        <v/>
      </c>
      <c r="AA418" s="8">
        <f>INDEX($W$404:$AB$409,MATCH($AL$409,$W$403:$AB$403,0),MATCH($AL$408,$W$403:$AB$403,0))</f>
        <v/>
      </c>
      <c r="AB418" s="8">
        <f>INDEX($W$404:$AB$409,MATCH($AL$409,$W$403:$AB$403,0),MATCH($AL$409,$W$403:$AB$403,0))</f>
        <v/>
      </c>
      <c r="AD418" s="8">
        <f>INDEX($AD$404:$AI$409,MATCH($AL$409,$AD$403:$AI$403,0),MATCH($AL$404,$AD$403:$AI$403,0))</f>
        <v/>
      </c>
      <c r="AE418" s="8">
        <f>INDEX($AD$404:$AI$409,MATCH($AL$409,$AD$403:$AI$403,0),MATCH($AL$405,$AD$403:$AI$403,0))</f>
        <v/>
      </c>
      <c r="AF418" s="8">
        <f>INDEX($AD$404:$AI$409,MATCH($AL$409,$AD$403:$AI$403,0),MATCH($AL$406,$AD$403:$AI$403,0))</f>
        <v/>
      </c>
      <c r="AG418" s="8">
        <f>INDEX($AD$404:$AI$409,MATCH($AL$409,$AD$403:$AI$403,0),MATCH($AL$407,$AD$403:$AI$403,0))</f>
        <v/>
      </c>
      <c r="AH418" s="8">
        <f>INDEX($AD$404:$AI$409,MATCH($AL$409,$AD$403:$AI$403,0),MATCH($AL$408,$AD$403:$AI$403,0))</f>
        <v/>
      </c>
      <c r="AI418" s="8">
        <f>INDEX($AD$404:$AI$409,MATCH($AL$409,$AD$403:$AI$403,0),MATCH($AL$409,$AD$403:$AI$403,0))</f>
        <v/>
      </c>
      <c r="AK418" s="8">
        <f>IF(($B$418&lt;&gt;2)+($I$418&lt;&gt;2)+($P$418&lt;&gt;2)+($W$418&lt;&gt;2)+($AD$418&lt;&gt;2)=0,2,IF((($B$418&lt;&gt;2)*$B$418+($I$418&lt;&gt;2)*$I$418+($P$418&lt;&gt;2)*$P$418+($W$418&lt;&gt;2)*$W$418+($AD$418&lt;&gt;2)*$AD$418)/(($B$418&lt;&gt;2)+($I$418&lt;&gt;2)+($P$418&lt;&gt;2)+($W$418&lt;&gt;2)+($AD$418&lt;&gt;2))&gt;=0.5,1,0))</f>
        <v/>
      </c>
      <c r="AL418" s="8">
        <f>IF(($C$418&lt;&gt;2)+($J$418&lt;&gt;2)+($Q$418&lt;&gt;2)+($X$418&lt;&gt;2)+($AE$418&lt;&gt;2)=0,2,IF((($C$418&lt;&gt;2)*$C$418+($J$418&lt;&gt;2)*$J$418+($Q$418&lt;&gt;2)*$Q$418+($X$418&lt;&gt;2)*$X$418+($AE$418&lt;&gt;2)*$AE$418)/(($C$418&lt;&gt;2)+($J$418&lt;&gt;2)+($Q$418&lt;&gt;2)+($X$418&lt;&gt;2)+($AE$418&lt;&gt;2))&gt;=0.5,1,0))</f>
        <v/>
      </c>
      <c r="AM418" s="8">
        <f>IF(($D$418&lt;&gt;2)+($K$418&lt;&gt;2)+($R$418&lt;&gt;2)+($Y$418&lt;&gt;2)+($AF$418&lt;&gt;2)=0,2,IF((($D$418&lt;&gt;2)*$D$418+($K$418&lt;&gt;2)*$K$418+($R$418&lt;&gt;2)*$R$418+($Y$418&lt;&gt;2)*$Y$418+($AF$418&lt;&gt;2)*$AF$418)/(($D$418&lt;&gt;2)+($K$418&lt;&gt;2)+($R$418&lt;&gt;2)+($Y$418&lt;&gt;2)+($AF$418&lt;&gt;2))&gt;=0.5,1,0))</f>
        <v/>
      </c>
      <c r="AN418" s="8">
        <f>IF(($E$418&lt;&gt;2)+($L$418&lt;&gt;2)+($S$418&lt;&gt;2)+($Z$418&lt;&gt;2)+($AG$418&lt;&gt;2)=0,2,IF((($E$418&lt;&gt;2)*$E$418+($L$418&lt;&gt;2)*$L$418+($S$418&lt;&gt;2)*$S$418+($Z$418&lt;&gt;2)*$Z$418+($AG$418&lt;&gt;2)*$AG$418)/(($E$418&lt;&gt;2)+($L$418&lt;&gt;2)+($S$418&lt;&gt;2)+($Z$418&lt;&gt;2)+($AG$418&lt;&gt;2))&gt;=0.5,1,0))</f>
        <v/>
      </c>
      <c r="AO418" s="8">
        <f>IF(($F$418&lt;&gt;2)+($M$418&lt;&gt;2)+($T$418&lt;&gt;2)+($AA$418&lt;&gt;2)+($AH$418&lt;&gt;2)=0,2,IF((($F$418&lt;&gt;2)*$F$418+($M$418&lt;&gt;2)*$M$418+($T$418&lt;&gt;2)*$T$418+($AA$418&lt;&gt;2)*$AA$418+($AH$418&lt;&gt;2)*$AH$418)/(($F$418&lt;&gt;2)+($M$418&lt;&gt;2)+($T$418&lt;&gt;2)+($AA$418&lt;&gt;2)+($AH$418&lt;&gt;2))&gt;=0.5,1,0))</f>
        <v/>
      </c>
      <c r="AP418" s="8">
        <f>IF(($G$418&lt;&gt;2)+($N$418&lt;&gt;2)+($U$418&lt;&gt;2)+($AB$418&lt;&gt;2)+($AI$418&lt;&gt;2)=0,2,IF((($G$418&lt;&gt;2)*$G$418+($N$418&lt;&gt;2)*$N$418+($U$418&lt;&gt;2)*$U$418+($AB$418&lt;&gt;2)*$AB$418+($AI$418&lt;&gt;2)*$AI$418)/(($G$418&lt;&gt;2)+($N$418&lt;&gt;2)+($U$418&lt;&gt;2)+($AB$418&lt;&gt;2)+($AI$418&lt;&gt;2))&gt;=0.5,1,0))</f>
        <v/>
      </c>
      <c r="AR418" s="16">
        <f>INDEX('Ground truth'!$B$3:$G$8,MATCH($AK$409,'Ground truth'!$A$3:$A$8,0),MATCH($AK$404,'Ground truth'!$B$2:$G$2,0))</f>
        <v/>
      </c>
      <c r="AS418" s="16">
        <f>INDEX('Ground truth'!$B$3:$G$8,MATCH($AK$409,'Ground truth'!$A$3:$A$8,0),MATCH($AK$405,'Ground truth'!$B$2:$G$2,0))</f>
        <v/>
      </c>
      <c r="AT418" s="16">
        <f>INDEX('Ground truth'!$B$3:$G$8,MATCH($AK$409,'Ground truth'!$A$3:$A$8,0),MATCH($AK$406,'Ground truth'!$B$2:$G$2,0))</f>
        <v/>
      </c>
      <c r="AU418" s="16">
        <f>INDEX('Ground truth'!$B$3:$G$8,MATCH($AK$409,'Ground truth'!$A$3:$A$8,0),MATCH($AK$407,'Ground truth'!$B$2:$G$2,0))</f>
        <v/>
      </c>
      <c r="AV418" s="16">
        <f>INDEX('Ground truth'!$B$3:$G$8,MATCH($AK$409,'Ground truth'!$A$3:$A$8,0),MATCH($AK$408,'Ground truth'!$B$2:$G$2,0))</f>
        <v/>
      </c>
      <c r="AW418" s="16">
        <f>INDEX('Ground truth'!$B$3:$G$8,MATCH($AK$409,'Ground truth'!$A$3:$A$8,0),MATCH($AK$409,'Ground truth'!$B$2:$G$2,0))</f>
        <v/>
      </c>
      <c r="AY418" s="19" t="n">
        <v>1</v>
      </c>
      <c r="AZ418" s="19">
        <f>LARGE($AY$413:$AY$418,6)</f>
        <v/>
      </c>
    </row>
    <row r="420">
      <c r="A420" s="17" t="inlineStr">
        <is>
          <t>metrics — confident-only (unsure excluded from denominators)</t>
        </is>
      </c>
      <c r="B420" s="10" t="inlineStr">
        <is>
          <t>run 1</t>
        </is>
      </c>
      <c r="C420" s="10" t="inlineStr">
        <is>
          <t>run 2</t>
        </is>
      </c>
      <c r="D420" s="10" t="inlineStr">
        <is>
          <t>run 3</t>
        </is>
      </c>
      <c r="E420" s="10" t="inlineStr">
        <is>
          <t>run 4</t>
        </is>
      </c>
      <c r="F420" s="10" t="inlineStr">
        <is>
          <t>run 5</t>
        </is>
      </c>
      <c r="G420" s="10" t="inlineStr">
        <is>
          <t>avg-matrix</t>
        </is>
      </c>
      <c r="H420" s="10" t="inlineStr">
        <is>
          <t>mean</t>
        </is>
      </c>
      <c r="I420" s="10" t="inlineStr">
        <is>
          <t>std (pop.)</t>
        </is>
      </c>
      <c r="J420" s="17" t="inlineStr">
        <is>
          <t>notes</t>
        </is>
      </c>
    </row>
    <row r="421">
      <c r="A421" s="7" t="inlineStr">
        <is>
          <t>TP</t>
        </is>
      </c>
      <c r="B421" s="7">
        <f>SUMPRODUCT(($B$413:$G$418=1)*($AR$413:$AW$418=1))</f>
        <v/>
      </c>
      <c r="C421" s="7">
        <f>SUMPRODUCT(($I$413:$N$418=1)*($AR$413:$AW$418=1))</f>
        <v/>
      </c>
      <c r="D421" s="7">
        <f>SUMPRODUCT(($P$413:$U$418=1)*($AR$413:$AW$418=1))</f>
        <v/>
      </c>
      <c r="E421" s="7">
        <f>SUMPRODUCT(($W$413:$AB$418=1)*($AR$413:$AW$418=1))</f>
        <v/>
      </c>
      <c r="F421" s="7">
        <f>SUMPRODUCT(($AD$413:$AI$418=1)*($AR$413:$AW$418=1))</f>
        <v/>
      </c>
      <c r="G421" s="7">
        <f>SUMPRODUCT(($AK$413:$AP$418=1)*($AR$413:$AW$418=1))</f>
        <v/>
      </c>
      <c r="H421" s="12">
        <f>AVERAGE($B$421:$F$421)</f>
        <v/>
      </c>
      <c r="I421" s="12">
        <f>STDEV.P($B$421:$F$421)</f>
        <v/>
      </c>
    </row>
    <row r="422">
      <c r="A422" s="7" t="inlineStr">
        <is>
          <t>TN</t>
        </is>
      </c>
      <c r="B422" s="7">
        <f>SUMPRODUCT(($B$413:$G$418=0)*($AR$413:$AW$418=0))</f>
        <v/>
      </c>
      <c r="C422" s="7">
        <f>SUMPRODUCT(($I$413:$N$418=0)*($AR$413:$AW$418=0))</f>
        <v/>
      </c>
      <c r="D422" s="7">
        <f>SUMPRODUCT(($P$413:$U$418=0)*($AR$413:$AW$418=0))</f>
        <v/>
      </c>
      <c r="E422" s="7">
        <f>SUMPRODUCT(($W$413:$AB$418=0)*($AR$413:$AW$418=0))</f>
        <v/>
      </c>
      <c r="F422" s="7">
        <f>SUMPRODUCT(($AD$413:$AI$418=0)*($AR$413:$AW$418=0))</f>
        <v/>
      </c>
      <c r="G422" s="7">
        <f>SUMPRODUCT(($AK$413:$AP$418=0)*($AR$413:$AW$418=0))</f>
        <v/>
      </c>
      <c r="H422" s="12">
        <f>AVERAGE($B$422:$F$422)</f>
        <v/>
      </c>
      <c r="I422" s="12">
        <f>STDEV.P($B$422:$F$422)</f>
        <v/>
      </c>
    </row>
    <row r="423">
      <c r="A423" s="7" t="inlineStr">
        <is>
          <t>FP</t>
        </is>
      </c>
      <c r="B423" s="7">
        <f>SUMPRODUCT(($B$413:$G$418=1)*($AR$413:$AW$418=0))</f>
        <v/>
      </c>
      <c r="C423" s="7">
        <f>SUMPRODUCT(($I$413:$N$418=1)*($AR$413:$AW$418=0))</f>
        <v/>
      </c>
      <c r="D423" s="7">
        <f>SUMPRODUCT(($P$413:$U$418=1)*($AR$413:$AW$418=0))</f>
        <v/>
      </c>
      <c r="E423" s="7">
        <f>SUMPRODUCT(($W$413:$AB$418=1)*($AR$413:$AW$418=0))</f>
        <v/>
      </c>
      <c r="F423" s="7">
        <f>SUMPRODUCT(($AD$413:$AI$418=1)*($AR$413:$AW$418=0))</f>
        <v/>
      </c>
      <c r="G423" s="7">
        <f>SUMPRODUCT(($AK$413:$AP$418=1)*($AR$413:$AW$418=0))</f>
        <v/>
      </c>
      <c r="H423" s="12">
        <f>AVERAGE($B$423:$F$423)</f>
        <v/>
      </c>
      <c r="I423" s="12">
        <f>STDEV.P($B$423:$F$423)</f>
        <v/>
      </c>
    </row>
    <row r="424">
      <c r="A424" s="7" t="inlineStr">
        <is>
          <t>FN</t>
        </is>
      </c>
      <c r="B424" s="7">
        <f>SUMPRODUCT(($B$413:$G$418=0)*($AR$413:$AW$418=1))</f>
        <v/>
      </c>
      <c r="C424" s="7">
        <f>SUMPRODUCT(($I$413:$N$418=0)*($AR$413:$AW$418=1))</f>
        <v/>
      </c>
      <c r="D424" s="7">
        <f>SUMPRODUCT(($P$413:$U$418=0)*($AR$413:$AW$418=1))</f>
        <v/>
      </c>
      <c r="E424" s="7">
        <f>SUMPRODUCT(($W$413:$AB$418=0)*($AR$413:$AW$418=1))</f>
        <v/>
      </c>
      <c r="F424" s="7">
        <f>SUMPRODUCT(($AD$413:$AI$418=0)*($AR$413:$AW$418=1))</f>
        <v/>
      </c>
      <c r="G424" s="7">
        <f>SUMPRODUCT(($AK$413:$AP$418=0)*($AR$413:$AW$418=1))</f>
        <v/>
      </c>
      <c r="H424" s="12">
        <f>AVERAGE($B$424:$F$424)</f>
        <v/>
      </c>
      <c r="I424" s="12">
        <f>STDEV.P($B$424:$F$424)</f>
        <v/>
      </c>
    </row>
    <row r="425">
      <c r="A425" s="4" t="inlineStr">
        <is>
          <t>Precision</t>
        </is>
      </c>
      <c r="B425" s="12">
        <f>IFERROR($B$421/($B$421+$B$423),0)</f>
        <v/>
      </c>
      <c r="C425" s="12">
        <f>IFERROR($C$421/($C$421+$C$423),0)</f>
        <v/>
      </c>
      <c r="D425" s="12">
        <f>IFERROR($D$421/($D$421+$D$423),0)</f>
        <v/>
      </c>
      <c r="E425" s="12">
        <f>IFERROR($E$421/($E$421+$E$423),0)</f>
        <v/>
      </c>
      <c r="F425" s="12">
        <f>IFERROR($F$421/($F$421+$F$423),0)</f>
        <v/>
      </c>
      <c r="G425" s="12">
        <f>IFERROR($G$421/($G$421+$G$423),0)</f>
        <v/>
      </c>
      <c r="H425" s="18">
        <f>AVERAGE($B$425:$F$425)</f>
        <v/>
      </c>
      <c r="I425" s="18">
        <f>STDEV.P($B$425:$F$425)</f>
        <v/>
      </c>
    </row>
    <row r="426">
      <c r="A426" s="4" t="inlineStr">
        <is>
          <t>Recall</t>
        </is>
      </c>
      <c r="B426" s="12">
        <f>IFERROR($B$421/($B$421+$B$424),0)</f>
        <v/>
      </c>
      <c r="C426" s="12">
        <f>IFERROR($C$421/($C$421+$C$424),0)</f>
        <v/>
      </c>
      <c r="D426" s="12">
        <f>IFERROR($D$421/($D$421+$D$424),0)</f>
        <v/>
      </c>
      <c r="E426" s="12">
        <f>IFERROR($E$421/($E$421+$E$424),0)</f>
        <v/>
      </c>
      <c r="F426" s="12">
        <f>IFERROR($F$421/($F$421+$F$424),0)</f>
        <v/>
      </c>
      <c r="G426" s="12">
        <f>IFERROR($G$421/($G$421+$G$424),0)</f>
        <v/>
      </c>
      <c r="H426" s="18">
        <f>AVERAGE($B$426:$F$426)</f>
        <v/>
      </c>
      <c r="I426" s="18">
        <f>STDEV.P($B$426:$F$426)</f>
        <v/>
      </c>
    </row>
    <row r="427">
      <c r="A427" s="4" t="inlineStr">
        <is>
          <t>F1</t>
        </is>
      </c>
      <c r="B427" s="12">
        <f>IFERROR(2*$B$425*$B$426/($B$425+$B$426),0)</f>
        <v/>
      </c>
      <c r="C427" s="12">
        <f>IFERROR(2*$C$425*$C$426/($C$425+$C$426),0)</f>
        <v/>
      </c>
      <c r="D427" s="12">
        <f>IFERROR(2*$D$425*$D$426/($D$425+$D$426),0)</f>
        <v/>
      </c>
      <c r="E427" s="12">
        <f>IFERROR(2*$E$425*$E$426/($E$425+$E$426),0)</f>
        <v/>
      </c>
      <c r="F427" s="12">
        <f>IFERROR(2*$F$425*$F$426/($F$425+$F$426),0)</f>
        <v/>
      </c>
      <c r="G427" s="12">
        <f>IFERROR(2*$G$425*$G$426/($G$425+$G$426),0)</f>
        <v/>
      </c>
      <c r="H427" s="18">
        <f>AVERAGE($B$427:$F$427)</f>
        <v/>
      </c>
      <c r="I427" s="18">
        <f>STDEV.P($B$427:$F$427)</f>
        <v/>
      </c>
    </row>
    <row r="428">
      <c r="A428" s="4" t="inlineStr">
        <is>
          <t>Accuracy</t>
        </is>
      </c>
      <c r="B428" s="12">
        <f>IFERROR(($B$421+$B$422)/($B$421+$B$422+$B$423+$B$424),0)</f>
        <v/>
      </c>
      <c r="C428" s="12">
        <f>IFERROR(($C$421+$C$422)/($C$421+$C$422+$C$423+$C$424),0)</f>
        <v/>
      </c>
      <c r="D428" s="12">
        <f>IFERROR(($D$421+$D$422)/($D$421+$D$422+$D$423+$D$424),0)</f>
        <v/>
      </c>
      <c r="E428" s="12">
        <f>IFERROR(($E$421+$E$422)/($E$421+$E$422+$E$423+$E$424),0)</f>
        <v/>
      </c>
      <c r="F428" s="12">
        <f>IFERROR(($F$421+$F$422)/($F$421+$F$422+$F$423+$F$424),0)</f>
        <v/>
      </c>
      <c r="G428" s="12">
        <f>IFERROR(($G$421+$G$422)/($G$421+$G$422+$G$423+$G$424),0)</f>
        <v/>
      </c>
      <c r="H428" s="18">
        <f>AVERAGE($B$428:$F$428)</f>
        <v/>
      </c>
      <c r="I428" s="18">
        <f>STDEV.P($B$428:$F$428)</f>
        <v/>
      </c>
    </row>
    <row r="429">
      <c r="A429" s="4" t="inlineStr">
        <is>
          <t>Edit distance</t>
        </is>
      </c>
      <c r="B429" s="12">
        <f>SUMPRODUCT(ABS($AR$413:$AW$418-$B$413:$G$418))</f>
        <v/>
      </c>
      <c r="C429" s="12">
        <f>SUMPRODUCT(ABS($AR$413:$AW$418-$I$413:$N$418))</f>
        <v/>
      </c>
      <c r="D429" s="12">
        <f>SUMPRODUCT(ABS($AR$413:$AW$418-$P$413:$U$418))</f>
        <v/>
      </c>
      <c r="E429" s="12">
        <f>SUMPRODUCT(ABS($AR$413:$AW$418-$W$413:$AB$418))</f>
        <v/>
      </c>
      <c r="F429" s="12">
        <f>SUMPRODUCT(ABS($AR$413:$AW$418-$AD$413:$AI$418))</f>
        <v/>
      </c>
      <c r="G429" s="12">
        <f>SUMPRODUCT(ABS($AR$413:$AW$418-$AK$413:$AP$418))</f>
        <v/>
      </c>
      <c r="H429" s="18">
        <f>AVERAGE($B$429:$F$429)</f>
        <v/>
      </c>
      <c r="I429" s="18">
        <f>STDEV.P($B$429:$F$429)</f>
        <v/>
      </c>
    </row>
    <row r="430">
      <c r="A430" s="4" t="inlineStr">
        <is>
          <t>Spectral distance</t>
        </is>
      </c>
      <c r="B430" s="12">
        <f>SQRT(SUMPRODUCT(($AZ$413:$AZ$418-$B$440:$B$445)^2))</f>
        <v/>
      </c>
      <c r="C430" s="12">
        <f>SQRT(SUMPRODUCT(($AZ$413:$AZ$418-$C$440:$C$445)^2))</f>
        <v/>
      </c>
      <c r="D430" s="12">
        <f>SQRT(SUMPRODUCT(($AZ$413:$AZ$418-$D$440:$D$445)^2))</f>
        <v/>
      </c>
      <c r="E430" s="12">
        <f>SQRT(SUMPRODUCT(($AZ$413:$AZ$418-$E$440:$E$445)^2))</f>
        <v/>
      </c>
      <c r="F430" s="12">
        <f>SQRT(SUMPRODUCT(($AZ$413:$AZ$418-$F$440:$F$445)^2))</f>
        <v/>
      </c>
      <c r="G430" s="12">
        <f>SQRT(SUMPRODUCT(($AZ$413:$AZ$418-$G$440:$G$445)^2))</f>
        <v/>
      </c>
      <c r="H430" s="18">
        <f>AVERAGE($B$430:$F$430)</f>
        <v/>
      </c>
      <c r="I430" s="18">
        <f>STDEV.P($B$430:$F$430)</f>
        <v/>
      </c>
    </row>
    <row r="431">
      <c r="A431" s="4" t="inlineStr">
        <is>
          <t>Unsure cells</t>
        </is>
      </c>
      <c r="B431" s="7">
        <f>COUNTIF($B$413:$G$418,2)</f>
        <v/>
      </c>
      <c r="C431" s="7">
        <f>COUNTIF($I$413:$N$418,2)</f>
        <v/>
      </c>
      <c r="D431" s="7">
        <f>COUNTIF($P$413:$U$418,2)</f>
        <v/>
      </c>
      <c r="E431" s="7">
        <f>COUNTIF($W$413:$AB$418,2)</f>
        <v/>
      </c>
      <c r="F431" s="7">
        <f>COUNTIF($AD$413:$AI$418,2)</f>
        <v/>
      </c>
      <c r="G431" s="7">
        <f>COUNTIF($AK$413:$AP$418,2)</f>
        <v/>
      </c>
      <c r="H431" s="12">
        <f>AVERAGE($B$431:$F$431)</f>
        <v/>
      </c>
      <c r="I431" s="12">
        <f>STDEV.P($B$431:$F$431)</f>
        <v/>
      </c>
    </row>
    <row r="432">
      <c r="A432" s="3" t="inlineStr">
        <is>
          <t>eigenvalues (real part, numpy order; pasted)</t>
        </is>
      </c>
    </row>
    <row r="433">
      <c r="A433" s="3" t="inlineStr">
        <is>
          <t xml:space="preserve">  λ1</t>
        </is>
      </c>
      <c r="B433" s="19" t="n">
        <v>5.449489742783179</v>
      </c>
      <c r="C433" s="19" t="n">
        <v>5.701562118716416</v>
      </c>
      <c r="D433" s="19" t="n">
        <v>5.701562118716416</v>
      </c>
      <c r="E433" s="19" t="n">
        <v>5.701562118716416</v>
      </c>
      <c r="F433" s="19" t="n">
        <v>5.701562118716416</v>
      </c>
      <c r="G433" s="19" t="n">
        <v>5.701562118716416</v>
      </c>
    </row>
    <row r="434">
      <c r="A434" s="3" t="inlineStr">
        <is>
          <t xml:space="preserve">  λ2</t>
        </is>
      </c>
      <c r="B434" s="19" t="n">
        <v>1.289323714613331e-16</v>
      </c>
      <c r="C434" s="19" t="n">
        <v>1.000000000000001</v>
      </c>
      <c r="D434" s="19" t="n">
        <v>1.000000000000001</v>
      </c>
      <c r="E434" s="19" t="n">
        <v>1.000000000000001</v>
      </c>
      <c r="F434" s="19" t="n">
        <v>1.000000000000001</v>
      </c>
      <c r="G434" s="19" t="n">
        <v>1.000000000000001</v>
      </c>
    </row>
    <row r="435">
      <c r="A435" s="3" t="inlineStr">
        <is>
          <t xml:space="preserve">  λ3</t>
        </is>
      </c>
      <c r="B435" s="19" t="n">
        <v>0.5505102572168221</v>
      </c>
      <c r="C435" s="19" t="n">
        <v>-0.7015621187164238</v>
      </c>
      <c r="D435" s="19" t="n">
        <v>-0.7015621187164238</v>
      </c>
      <c r="E435" s="19" t="n">
        <v>-0.7015621187164238</v>
      </c>
      <c r="F435" s="19" t="n">
        <v>-0.7015621187164238</v>
      </c>
      <c r="G435" s="19" t="n">
        <v>-0.7015621187164238</v>
      </c>
    </row>
    <row r="436">
      <c r="A436" s="3" t="inlineStr">
        <is>
          <t xml:space="preserve">  λ4</t>
        </is>
      </c>
      <c r="B436" s="19" t="n">
        <v>-9.389456514194867e-17</v>
      </c>
      <c r="C436" s="19" t="n">
        <v>7.642090019328567e-32</v>
      </c>
      <c r="D436" s="19" t="n">
        <v>7.642090019328567e-32</v>
      </c>
      <c r="E436" s="19" t="n">
        <v>7.642090019328567e-32</v>
      </c>
      <c r="F436" s="19" t="n">
        <v>7.642090019328567e-32</v>
      </c>
      <c r="G436" s="19" t="n">
        <v>7.642090019328567e-32</v>
      </c>
    </row>
    <row r="437">
      <c r="A437" s="3" t="inlineStr">
        <is>
          <t xml:space="preserve">  λ5</t>
        </is>
      </c>
      <c r="B437" s="19" t="n">
        <v>1.79148157934364e-18</v>
      </c>
      <c r="C437" s="19" t="n">
        <v>8.673319074795393e-48</v>
      </c>
      <c r="D437" s="19" t="n">
        <v>8.673319074795393e-48</v>
      </c>
      <c r="E437" s="19" t="n">
        <v>8.673319074795393e-48</v>
      </c>
      <c r="F437" s="19" t="n">
        <v>8.673319074795393e-48</v>
      </c>
      <c r="G437" s="19" t="n">
        <v>8.673319074795393e-48</v>
      </c>
    </row>
    <row r="438">
      <c r="A438" s="3" t="inlineStr">
        <is>
          <t xml:space="preserve">  λ6</t>
        </is>
      </c>
      <c r="B438" s="19" t="n">
        <v>0</v>
      </c>
      <c r="C438" s="19" t="n">
        <v>-1.735165448344776e-48</v>
      </c>
      <c r="D438" s="19" t="n">
        <v>-1.735165448344776e-48</v>
      </c>
      <c r="E438" s="19" t="n">
        <v>-1.735165448344776e-48</v>
      </c>
      <c r="F438" s="19" t="n">
        <v>-1.735165448344776e-48</v>
      </c>
      <c r="G438" s="19" t="n">
        <v>-1.735165448344776e-48</v>
      </c>
    </row>
    <row r="439">
      <c r="A439" s="3" t="inlineStr">
        <is>
          <t>eigenvalues sorted desc (LARGE)</t>
        </is>
      </c>
    </row>
    <row r="440">
      <c r="A440" s="3" t="inlineStr">
        <is>
          <t xml:space="preserve">  λ(1)</t>
        </is>
      </c>
      <c r="B440" s="19">
        <f>LARGE($B$433:$B$438,1)</f>
        <v/>
      </c>
      <c r="C440" s="19">
        <f>LARGE($C$433:$C$438,1)</f>
        <v/>
      </c>
      <c r="D440" s="19">
        <f>LARGE($D$433:$D$438,1)</f>
        <v/>
      </c>
      <c r="E440" s="19">
        <f>LARGE($E$433:$E$438,1)</f>
        <v/>
      </c>
      <c r="F440" s="19">
        <f>LARGE($F$433:$F$438,1)</f>
        <v/>
      </c>
      <c r="G440" s="19">
        <f>LARGE($G$433:$G$438,1)</f>
        <v/>
      </c>
    </row>
    <row r="441">
      <c r="A441" s="3" t="inlineStr">
        <is>
          <t xml:space="preserve">  λ(2)</t>
        </is>
      </c>
      <c r="B441" s="19">
        <f>LARGE($B$433:$B$438,2)</f>
        <v/>
      </c>
      <c r="C441" s="19">
        <f>LARGE($C$433:$C$438,2)</f>
        <v/>
      </c>
      <c r="D441" s="19">
        <f>LARGE($D$433:$D$438,2)</f>
        <v/>
      </c>
      <c r="E441" s="19">
        <f>LARGE($E$433:$E$438,2)</f>
        <v/>
      </c>
      <c r="F441" s="19">
        <f>LARGE($F$433:$F$438,2)</f>
        <v/>
      </c>
      <c r="G441" s="19">
        <f>LARGE($G$433:$G$438,2)</f>
        <v/>
      </c>
    </row>
    <row r="442">
      <c r="A442" s="3" t="inlineStr">
        <is>
          <t xml:space="preserve">  λ(3)</t>
        </is>
      </c>
      <c r="B442" s="19">
        <f>LARGE($B$433:$B$438,3)</f>
        <v/>
      </c>
      <c r="C442" s="19">
        <f>LARGE($C$433:$C$438,3)</f>
        <v/>
      </c>
      <c r="D442" s="19">
        <f>LARGE($D$433:$D$438,3)</f>
        <v/>
      </c>
      <c r="E442" s="19">
        <f>LARGE($E$433:$E$438,3)</f>
        <v/>
      </c>
      <c r="F442" s="19">
        <f>LARGE($F$433:$F$438,3)</f>
        <v/>
      </c>
      <c r="G442" s="19">
        <f>LARGE($G$433:$G$438,3)</f>
        <v/>
      </c>
    </row>
    <row r="443">
      <c r="A443" s="3" t="inlineStr">
        <is>
          <t xml:space="preserve">  λ(4)</t>
        </is>
      </c>
      <c r="B443" s="19">
        <f>LARGE($B$433:$B$438,4)</f>
        <v/>
      </c>
      <c r="C443" s="19">
        <f>LARGE($C$433:$C$438,4)</f>
        <v/>
      </c>
      <c r="D443" s="19">
        <f>LARGE($D$433:$D$438,4)</f>
        <v/>
      </c>
      <c r="E443" s="19">
        <f>LARGE($E$433:$E$438,4)</f>
        <v/>
      </c>
      <c r="F443" s="19">
        <f>LARGE($F$433:$F$438,4)</f>
        <v/>
      </c>
      <c r="G443" s="19">
        <f>LARGE($G$433:$G$438,4)</f>
        <v/>
      </c>
    </row>
    <row r="444">
      <c r="A444" s="3" t="inlineStr">
        <is>
          <t xml:space="preserve">  λ(5)</t>
        </is>
      </c>
      <c r="B444" s="19">
        <f>LARGE($B$433:$B$438,5)</f>
        <v/>
      </c>
      <c r="C444" s="19">
        <f>LARGE($C$433:$C$438,5)</f>
        <v/>
      </c>
      <c r="D444" s="19">
        <f>LARGE($D$433:$D$438,5)</f>
        <v/>
      </c>
      <c r="E444" s="19">
        <f>LARGE($E$433:$E$438,5)</f>
        <v/>
      </c>
      <c r="F444" s="19">
        <f>LARGE($F$433:$F$438,5)</f>
        <v/>
      </c>
      <c r="G444" s="19">
        <f>LARGE($G$433:$G$438,5)</f>
        <v/>
      </c>
    </row>
    <row r="445">
      <c r="A445" s="3" t="inlineStr">
        <is>
          <t xml:space="preserve">  λ(6)</t>
        </is>
      </c>
      <c r="B445" s="19">
        <f>LARGE($B$433:$B$438,6)</f>
        <v/>
      </c>
      <c r="C445" s="19">
        <f>LARGE($C$433:$C$438,6)</f>
        <v/>
      </c>
      <c r="D445" s="19">
        <f>LARGE($D$433:$D$438,6)</f>
        <v/>
      </c>
      <c r="E445" s="19">
        <f>LARGE($E$433:$E$438,6)</f>
        <v/>
      </c>
      <c r="F445" s="19">
        <f>LARGE($F$433:$F$438,6)</f>
        <v/>
      </c>
      <c r="G445" s="19">
        <f>LARGE($G$433:$G$438,6)</f>
        <v/>
      </c>
    </row>
    <row r="446">
      <c r="A446" s="3" t="inlineStr">
        <is>
          <t>check: Σeig − trace (→0)</t>
        </is>
      </c>
      <c r="B446" s="3">
        <f>ROUND(SUM($B$433:$B$438)-($B$413+$C$414+$D$415+$E$416+$F$417+$G$418),6)</f>
        <v/>
      </c>
      <c r="C446" s="3">
        <f>ROUND(SUM($C$433:$C$438)-($I$413+$J$414+$K$415+$L$416+$M$417+$N$418),6)</f>
        <v/>
      </c>
      <c r="D446" s="3">
        <f>ROUND(SUM($D$433:$D$438)-($P$413+$Q$414+$R$415+$S$416+$T$417+$U$418),6)</f>
        <v/>
      </c>
      <c r="E446" s="3">
        <f>ROUND(SUM($E$433:$E$438)-($W$413+$X$414+$Y$415+$Z$416+$AA$417+$AB$418),6)</f>
        <v/>
      </c>
      <c r="F446" s="3">
        <f>ROUND(SUM($F$433:$F$438)-($AD$413+$AE$414+$AF$415+$AG$416+$AH$417+$AI$418),6)</f>
        <v/>
      </c>
      <c r="G446" s="3">
        <f>ROUND(SUM($G$433:$G$438)-($AK$413+$AL$414+$AM$415+$AN$416+$AO$417+$AP$418),6)</f>
        <v/>
      </c>
    </row>
    <row r="447">
      <c r="A447" s="3" t="inlineStr">
        <is>
          <t>check: Πeig − det (→0)</t>
        </is>
      </c>
      <c r="B447" s="3">
        <f>ROUND(MDETERM($B$413:$G$418)-PRODUCT($B$433:$B$438),6)</f>
        <v/>
      </c>
      <c r="C447" s="3">
        <f>ROUND(MDETERM($I$413:$N$418)-PRODUCT($C$433:$C$438),6)</f>
        <v/>
      </c>
      <c r="D447" s="3">
        <f>ROUND(MDETERM($P$413:$U$418)-PRODUCT($D$433:$D$438),6)</f>
        <v/>
      </c>
      <c r="E447" s="3">
        <f>ROUND(MDETERM($W$413:$AB$418)-PRODUCT($E$433:$E$438),6)</f>
        <v/>
      </c>
      <c r="F447" s="3">
        <f>ROUND(MDETERM($AD$413:$AI$418)-PRODUCT($F$433:$F$438),6)</f>
        <v/>
      </c>
      <c r="G447" s="3">
        <f>ROUND(MDETERM($AK$413:$AP$418)-PRODUCT($G$433:$G$438),6)</f>
        <v/>
      </c>
    </row>
    <row r="448">
      <c r="A448" s="3" t="inlineStr">
        <is>
          <t>complex eigenvalues?</t>
        </is>
      </c>
      <c r="B448" s="3" t="inlineStr"/>
      <c r="C448" s="3" t="inlineStr"/>
      <c r="D448" s="3" t="inlineStr"/>
      <c r="E448" s="3" t="inlineStr"/>
      <c r="F448" s="3" t="inlineStr"/>
      <c r="G448" s="3" t="inlineStr"/>
    </row>
    <row r="449">
      <c r="A449" s="3" t="inlineStr">
        <is>
          <t>check: det(M − λᵢI) per sorted λ (→0)</t>
        </is>
      </c>
    </row>
    <row r="450">
      <c r="A450" s="3" t="inlineStr">
        <is>
          <t xml:space="preserve">  det(M − λ(1)I)</t>
        </is>
      </c>
      <c r="B450" s="3">
        <f t="array" ref="B450">ROUND(MDETERM($B$413:$G$418-$B$440*MUNIT(6)),6)</f>
        <v/>
      </c>
      <c r="C450" s="3">
        <f t="array" ref="C450">ROUND(MDETERM($I$413:$N$418-$C$440*MUNIT(6)),6)</f>
        <v/>
      </c>
      <c r="D450" s="3">
        <f t="array" ref="D450">ROUND(MDETERM($P$413:$U$418-$D$440*MUNIT(6)),6)</f>
        <v/>
      </c>
      <c r="E450" s="3">
        <f t="array" ref="E450">ROUND(MDETERM($W$413:$AB$418-$E$440*MUNIT(6)),6)</f>
        <v/>
      </c>
      <c r="F450" s="3">
        <f t="array" ref="F450">ROUND(MDETERM($AD$413:$AI$418-$F$440*MUNIT(6)),6)</f>
        <v/>
      </c>
      <c r="G450" s="3">
        <f t="array" ref="G450">ROUND(MDETERM($AK$413:$AP$418-$G$440*MUNIT(6)),6)</f>
        <v/>
      </c>
    </row>
    <row r="451">
      <c r="A451" s="3" t="inlineStr">
        <is>
          <t xml:space="preserve">  det(M − λ(2)I)</t>
        </is>
      </c>
      <c r="B451" s="3">
        <f t="array" ref="B451">ROUND(MDETERM($B$413:$G$418-$B$441*MUNIT(6)),6)</f>
        <v/>
      </c>
      <c r="C451" s="3">
        <f t="array" ref="C451">ROUND(MDETERM($I$413:$N$418-$C$441*MUNIT(6)),6)</f>
        <v/>
      </c>
      <c r="D451" s="3">
        <f t="array" ref="D451">ROUND(MDETERM($P$413:$U$418-$D$441*MUNIT(6)),6)</f>
        <v/>
      </c>
      <c r="E451" s="3">
        <f t="array" ref="E451">ROUND(MDETERM($W$413:$AB$418-$E$441*MUNIT(6)),6)</f>
        <v/>
      </c>
      <c r="F451" s="3">
        <f t="array" ref="F451">ROUND(MDETERM($AD$413:$AI$418-$F$441*MUNIT(6)),6)</f>
        <v/>
      </c>
      <c r="G451" s="3">
        <f t="array" ref="G451">ROUND(MDETERM($AK$413:$AP$418-$G$441*MUNIT(6)),6)</f>
        <v/>
      </c>
    </row>
    <row r="452">
      <c r="A452" s="3" t="inlineStr">
        <is>
          <t xml:space="preserve">  det(M − λ(3)I)</t>
        </is>
      </c>
      <c r="B452" s="3">
        <f t="array" ref="B452">ROUND(MDETERM($B$413:$G$418-$B$442*MUNIT(6)),6)</f>
        <v/>
      </c>
      <c r="C452" s="3">
        <f t="array" ref="C452">ROUND(MDETERM($I$413:$N$418-$C$442*MUNIT(6)),6)</f>
        <v/>
      </c>
      <c r="D452" s="3">
        <f t="array" ref="D452">ROUND(MDETERM($P$413:$U$418-$D$442*MUNIT(6)),6)</f>
        <v/>
      </c>
      <c r="E452" s="3">
        <f t="array" ref="E452">ROUND(MDETERM($W$413:$AB$418-$E$442*MUNIT(6)),6)</f>
        <v/>
      </c>
      <c r="F452" s="3">
        <f t="array" ref="F452">ROUND(MDETERM($AD$413:$AI$418-$F$442*MUNIT(6)),6)</f>
        <v/>
      </c>
      <c r="G452" s="3">
        <f t="array" ref="G452">ROUND(MDETERM($AK$413:$AP$418-$G$442*MUNIT(6)),6)</f>
        <v/>
      </c>
    </row>
    <row r="453">
      <c r="A453" s="3" t="inlineStr">
        <is>
          <t xml:space="preserve">  det(M − λ(4)I)</t>
        </is>
      </c>
      <c r="B453" s="3">
        <f t="array" ref="B453">ROUND(MDETERM($B$413:$G$418-$B$443*MUNIT(6)),6)</f>
        <v/>
      </c>
      <c r="C453" s="3">
        <f t="array" ref="C453">ROUND(MDETERM($I$413:$N$418-$C$443*MUNIT(6)),6)</f>
        <v/>
      </c>
      <c r="D453" s="3">
        <f t="array" ref="D453">ROUND(MDETERM($P$413:$U$418-$D$443*MUNIT(6)),6)</f>
        <v/>
      </c>
      <c r="E453" s="3">
        <f t="array" ref="E453">ROUND(MDETERM($W$413:$AB$418-$E$443*MUNIT(6)),6)</f>
        <v/>
      </c>
      <c r="F453" s="3">
        <f t="array" ref="F453">ROUND(MDETERM($AD$413:$AI$418-$F$443*MUNIT(6)),6)</f>
        <v/>
      </c>
      <c r="G453" s="3">
        <f t="array" ref="G453">ROUND(MDETERM($AK$413:$AP$418-$G$443*MUNIT(6)),6)</f>
        <v/>
      </c>
    </row>
    <row r="454">
      <c r="A454" s="3" t="inlineStr">
        <is>
          <t xml:space="preserve">  det(M − λ(5)I)</t>
        </is>
      </c>
      <c r="B454" s="3">
        <f t="array" ref="B454">ROUND(MDETERM($B$413:$G$418-$B$444*MUNIT(6)),6)</f>
        <v/>
      </c>
      <c r="C454" s="3">
        <f t="array" ref="C454">ROUND(MDETERM($I$413:$N$418-$C$444*MUNIT(6)),6)</f>
        <v/>
      </c>
      <c r="D454" s="3">
        <f t="array" ref="D454">ROUND(MDETERM($P$413:$U$418-$D$444*MUNIT(6)),6)</f>
        <v/>
      </c>
      <c r="E454" s="3">
        <f t="array" ref="E454">ROUND(MDETERM($W$413:$AB$418-$E$444*MUNIT(6)),6)</f>
        <v/>
      </c>
      <c r="F454" s="3">
        <f t="array" ref="F454">ROUND(MDETERM($AD$413:$AI$418-$F$444*MUNIT(6)),6)</f>
        <v/>
      </c>
      <c r="G454" s="3">
        <f t="array" ref="G454">ROUND(MDETERM($AK$413:$AP$418-$G$444*MUNIT(6)),6)</f>
        <v/>
      </c>
    </row>
    <row r="455">
      <c r="A455" s="3" t="inlineStr">
        <is>
          <t xml:space="preserve">  det(M − λ(6)I)</t>
        </is>
      </c>
      <c r="B455" s="3">
        <f t="array" ref="B455">ROUND(MDETERM($B$413:$G$418-$B$445*MUNIT(6)),6)</f>
        <v/>
      </c>
      <c r="C455" s="3">
        <f t="array" ref="C455">ROUND(MDETERM($I$413:$N$418-$C$445*MUNIT(6)),6)</f>
        <v/>
      </c>
      <c r="D455" s="3">
        <f t="array" ref="D455">ROUND(MDETERM($P$413:$U$418-$D$445*MUNIT(6)),6)</f>
        <v/>
      </c>
      <c r="E455" s="3">
        <f t="array" ref="E455">ROUND(MDETERM($W$413:$AB$418-$E$445*MUNIT(6)),6)</f>
        <v/>
      </c>
      <c r="F455" s="3">
        <f t="array" ref="F455">ROUND(MDETERM($AD$413:$AI$418-$F$445*MUNIT(6)),6)</f>
        <v/>
      </c>
      <c r="G455" s="3">
        <f t="array" ref="G455">ROUND(MDETERM($AK$413:$AP$418-$G$445*MUNIT(6)),6)</f>
        <v/>
      </c>
    </row>
    <row r="459" ht="16" customHeight="1">
      <c r="A459" s="14" t="inlineStr">
        <is>
          <t>RAG R1 | llama3.3:70b</t>
        </is>
      </c>
      <c r="B459" s="9" t="inlineStr">
        <is>
          <t>run 1 (raw, pasted)</t>
        </is>
      </c>
      <c r="I459" s="9" t="inlineStr">
        <is>
          <t>run 2 (raw, pasted)</t>
        </is>
      </c>
      <c r="P459" s="9" t="inlineStr">
        <is>
          <t>run 3 (raw, pasted)</t>
        </is>
      </c>
      <c r="W459" s="9" t="inlineStr">
        <is>
          <t>run 4 (raw, pasted)</t>
        </is>
      </c>
      <c r="AD459" s="9" t="inlineStr">
        <is>
          <t>run 5 (raw, pasted)</t>
        </is>
      </c>
      <c r="AK459" s="9" t="inlineStr">
        <is>
          <t>archived component mapping</t>
        </is>
      </c>
    </row>
    <row r="460" ht="60" customHeight="1">
      <c r="B460" s="15" t="inlineStr">
        <is>
          <t>Power System</t>
        </is>
      </c>
      <c r="C460" s="15" t="inlineStr">
        <is>
          <t>Communication System</t>
        </is>
      </c>
      <c r="D460" s="15" t="inlineStr">
        <is>
          <t>Navigation System</t>
        </is>
      </c>
      <c r="E460" s="15" t="inlineStr">
        <is>
          <t>Computer System</t>
        </is>
      </c>
      <c r="F460" s="15" t="inlineStr">
        <is>
          <t>Mechanical Structure</t>
        </is>
      </c>
      <c r="G460" s="15" t="inlineStr">
        <is>
          <t>Thermal Control System</t>
        </is>
      </c>
      <c r="I460" s="15" t="inlineStr">
        <is>
          <t>Power System</t>
        </is>
      </c>
      <c r="J460" s="15" t="inlineStr">
        <is>
          <t>Communication System</t>
        </is>
      </c>
      <c r="K460" s="15" t="inlineStr">
        <is>
          <t>Navigation System</t>
        </is>
      </c>
      <c r="L460" s="15" t="inlineStr">
        <is>
          <t>Computer System</t>
        </is>
      </c>
      <c r="M460" s="15" t="inlineStr">
        <is>
          <t>Mechanical Structure</t>
        </is>
      </c>
      <c r="N460" s="15" t="inlineStr">
        <is>
          <t>Thermal Control System</t>
        </is>
      </c>
      <c r="P460" s="15" t="inlineStr">
        <is>
          <t>Power System</t>
        </is>
      </c>
      <c r="Q460" s="15" t="inlineStr">
        <is>
          <t>Communication System</t>
        </is>
      </c>
      <c r="R460" s="15" t="inlineStr">
        <is>
          <t>Navigation System</t>
        </is>
      </c>
      <c r="S460" s="15" t="inlineStr">
        <is>
          <t>Computer System</t>
        </is>
      </c>
      <c r="T460" s="15" t="inlineStr">
        <is>
          <t>Mechanical Structure</t>
        </is>
      </c>
      <c r="U460" s="15" t="inlineStr">
        <is>
          <t>Thermal Control System</t>
        </is>
      </c>
      <c r="W460" s="15" t="inlineStr">
        <is>
          <t>Power System</t>
        </is>
      </c>
      <c r="X460" s="15" t="inlineStr">
        <is>
          <t>Communication System</t>
        </is>
      </c>
      <c r="Y460" s="15" t="inlineStr">
        <is>
          <t>Navigation System</t>
        </is>
      </c>
      <c r="Z460" s="15" t="inlineStr">
        <is>
          <t>Computer System</t>
        </is>
      </c>
      <c r="AA460" s="15" t="inlineStr">
        <is>
          <t>Mechanical Structure</t>
        </is>
      </c>
      <c r="AB460" s="15" t="inlineStr">
        <is>
          <t>Thermal Control System</t>
        </is>
      </c>
      <c r="AD460" s="15" t="inlineStr">
        <is>
          <t>Power System</t>
        </is>
      </c>
      <c r="AE460" s="15" t="inlineStr">
        <is>
          <t>Communication System</t>
        </is>
      </c>
      <c r="AF460" s="15" t="inlineStr">
        <is>
          <t>Navigation System</t>
        </is>
      </c>
      <c r="AG460" s="15" t="inlineStr">
        <is>
          <t>Computer System</t>
        </is>
      </c>
      <c r="AH460" s="15" t="inlineStr">
        <is>
          <t>Mechanical Structure</t>
        </is>
      </c>
      <c r="AI460" s="15" t="inlineStr">
        <is>
          <t>Thermal Control System</t>
        </is>
      </c>
      <c r="AK460" s="3" t="inlineStr">
        <is>
          <t>Ground truth component</t>
        </is>
      </c>
      <c r="AL460" s="3" t="inlineStr">
        <is>
          <t>Matched predicted component</t>
        </is>
      </c>
    </row>
    <row r="461">
      <c r="A461" s="3" t="inlineStr">
        <is>
          <t>Power System</t>
        </is>
      </c>
      <c r="B461" s="8" t="n">
        <v>1</v>
      </c>
      <c r="C461" s="8" t="n">
        <v>1</v>
      </c>
      <c r="D461" s="8" t="n">
        <v>0</v>
      </c>
      <c r="E461" s="8" t="n">
        <v>1</v>
      </c>
      <c r="F461" s="8" t="n">
        <v>1</v>
      </c>
      <c r="G461" s="8" t="n">
        <v>0</v>
      </c>
      <c r="I461" s="8" t="n">
        <v>1</v>
      </c>
      <c r="J461" s="8" t="n">
        <v>1</v>
      </c>
      <c r="K461" s="8" t="n">
        <v>0</v>
      </c>
      <c r="L461" s="8" t="n">
        <v>1</v>
      </c>
      <c r="M461" s="8" t="n">
        <v>1</v>
      </c>
      <c r="N461" s="8" t="n">
        <v>0</v>
      </c>
      <c r="P461" s="8" t="n">
        <v>1</v>
      </c>
      <c r="Q461" s="8" t="n">
        <v>1</v>
      </c>
      <c r="R461" s="8" t="n">
        <v>0</v>
      </c>
      <c r="S461" s="8" t="n">
        <v>1</v>
      </c>
      <c r="T461" s="8" t="n">
        <v>1</v>
      </c>
      <c r="U461" s="8" t="n">
        <v>0</v>
      </c>
      <c r="W461" s="8" t="n">
        <v>1</v>
      </c>
      <c r="X461" s="8" t="n">
        <v>1</v>
      </c>
      <c r="Y461" s="8" t="n">
        <v>0</v>
      </c>
      <c r="Z461" s="8" t="n">
        <v>1</v>
      </c>
      <c r="AA461" s="8" t="n">
        <v>1</v>
      </c>
      <c r="AB461" s="8" t="n">
        <v>0</v>
      </c>
      <c r="AD461" s="8" t="n">
        <v>1</v>
      </c>
      <c r="AE461" s="8" t="n">
        <v>1</v>
      </c>
      <c r="AF461" s="8" t="n">
        <v>0</v>
      </c>
      <c r="AG461" s="8" t="n">
        <v>1</v>
      </c>
      <c r="AH461" s="8" t="n">
        <v>1</v>
      </c>
      <c r="AI461" s="8" t="n">
        <v>0</v>
      </c>
      <c r="AK461" s="3" t="inlineStr">
        <is>
          <t>Power Subsystem</t>
        </is>
      </c>
      <c r="AL461" s="3" t="inlineStr">
        <is>
          <t>Power System</t>
        </is>
      </c>
    </row>
    <row r="462">
      <c r="A462" s="3" t="inlineStr">
        <is>
          <t>Communication System</t>
        </is>
      </c>
      <c r="B462" s="8" t="n">
        <v>1</v>
      </c>
      <c r="C462" s="8" t="n">
        <v>1</v>
      </c>
      <c r="D462" s="8" t="n">
        <v>0</v>
      </c>
      <c r="E462" s="8" t="n">
        <v>1</v>
      </c>
      <c r="F462" s="8" t="n">
        <v>1</v>
      </c>
      <c r="G462" s="8" t="n">
        <v>0</v>
      </c>
      <c r="I462" s="8" t="n">
        <v>1</v>
      </c>
      <c r="J462" s="8" t="n">
        <v>1</v>
      </c>
      <c r="K462" s="8" t="n">
        <v>0</v>
      </c>
      <c r="L462" s="8" t="n">
        <v>1</v>
      </c>
      <c r="M462" s="8" t="n">
        <v>1</v>
      </c>
      <c r="N462" s="8" t="n">
        <v>0</v>
      </c>
      <c r="P462" s="8" t="n">
        <v>1</v>
      </c>
      <c r="Q462" s="8" t="n">
        <v>1</v>
      </c>
      <c r="R462" s="8" t="n">
        <v>0</v>
      </c>
      <c r="S462" s="8" t="n">
        <v>1</v>
      </c>
      <c r="T462" s="8" t="n">
        <v>1</v>
      </c>
      <c r="U462" s="8" t="n">
        <v>0</v>
      </c>
      <c r="W462" s="8" t="n">
        <v>1</v>
      </c>
      <c r="X462" s="8" t="n">
        <v>1</v>
      </c>
      <c r="Y462" s="8" t="n">
        <v>0</v>
      </c>
      <c r="Z462" s="8" t="n">
        <v>1</v>
      </c>
      <c r="AA462" s="8" t="n">
        <v>1</v>
      </c>
      <c r="AB462" s="8" t="n">
        <v>0</v>
      </c>
      <c r="AD462" s="8" t="n">
        <v>1</v>
      </c>
      <c r="AE462" s="8" t="n">
        <v>1</v>
      </c>
      <c r="AF462" s="8" t="n">
        <v>0</v>
      </c>
      <c r="AG462" s="8" t="n">
        <v>1</v>
      </c>
      <c r="AH462" s="8" t="n">
        <v>1</v>
      </c>
      <c r="AI462" s="8" t="n">
        <v>0</v>
      </c>
      <c r="AK462" s="3" t="inlineStr">
        <is>
          <t>Guidance, Navigation, and Control (GNC) Subsystem</t>
        </is>
      </c>
      <c r="AL462" s="3" t="inlineStr">
        <is>
          <t>Navigation System</t>
        </is>
      </c>
    </row>
    <row r="463">
      <c r="A463" s="3" t="inlineStr">
        <is>
          <t>Navigation System</t>
        </is>
      </c>
      <c r="B463" s="8" t="n">
        <v>0</v>
      </c>
      <c r="C463" s="8" t="n">
        <v>0</v>
      </c>
      <c r="D463" s="8" t="n">
        <v>1</v>
      </c>
      <c r="E463" s="8" t="n">
        <v>0</v>
      </c>
      <c r="F463" s="8" t="n">
        <v>0</v>
      </c>
      <c r="G463" s="8" t="n">
        <v>0</v>
      </c>
      <c r="I463" s="8" t="n">
        <v>0</v>
      </c>
      <c r="J463" s="8" t="n">
        <v>0</v>
      </c>
      <c r="K463" s="8" t="n">
        <v>1</v>
      </c>
      <c r="L463" s="8" t="n">
        <v>0</v>
      </c>
      <c r="M463" s="8" t="n">
        <v>0</v>
      </c>
      <c r="N463" s="8" t="n">
        <v>0</v>
      </c>
      <c r="P463" s="8" t="n">
        <v>0</v>
      </c>
      <c r="Q463" s="8" t="n">
        <v>0</v>
      </c>
      <c r="R463" s="8" t="n">
        <v>1</v>
      </c>
      <c r="S463" s="8" t="n">
        <v>0</v>
      </c>
      <c r="T463" s="8" t="n">
        <v>0</v>
      </c>
      <c r="U463" s="8" t="n">
        <v>0</v>
      </c>
      <c r="W463" s="8" t="n">
        <v>0</v>
      </c>
      <c r="X463" s="8" t="n">
        <v>0</v>
      </c>
      <c r="Y463" s="8" t="n">
        <v>1</v>
      </c>
      <c r="Z463" s="8" t="n">
        <v>0</v>
      </c>
      <c r="AA463" s="8" t="n">
        <v>0</v>
      </c>
      <c r="AB463" s="8" t="n">
        <v>0</v>
      </c>
      <c r="AD463" s="8" t="n">
        <v>0</v>
      </c>
      <c r="AE463" s="8" t="n">
        <v>0</v>
      </c>
      <c r="AF463" s="8" t="n">
        <v>1</v>
      </c>
      <c r="AG463" s="8" t="n">
        <v>0</v>
      </c>
      <c r="AH463" s="8" t="n">
        <v>0</v>
      </c>
      <c r="AI463" s="8" t="n">
        <v>0</v>
      </c>
      <c r="AK463" s="3" t="inlineStr">
        <is>
          <t>Propulsion Subsystem</t>
        </is>
      </c>
      <c r="AL463" s="3" t="inlineStr">
        <is>
          <t>Mechanical Structure</t>
        </is>
      </c>
    </row>
    <row r="464">
      <c r="A464" s="3" t="inlineStr">
        <is>
          <t>Computer System</t>
        </is>
      </c>
      <c r="B464" s="8" t="n">
        <v>1</v>
      </c>
      <c r="C464" s="8" t="n">
        <v>1</v>
      </c>
      <c r="D464" s="8" t="n">
        <v>0</v>
      </c>
      <c r="E464" s="8" t="n">
        <v>1</v>
      </c>
      <c r="F464" s="8" t="n">
        <v>1</v>
      </c>
      <c r="G464" s="8" t="n">
        <v>0</v>
      </c>
      <c r="I464" s="8" t="n">
        <v>1</v>
      </c>
      <c r="J464" s="8" t="n">
        <v>1</v>
      </c>
      <c r="K464" s="8" t="n">
        <v>0</v>
      </c>
      <c r="L464" s="8" t="n">
        <v>1</v>
      </c>
      <c r="M464" s="8" t="n">
        <v>1</v>
      </c>
      <c r="N464" s="8" t="n">
        <v>0</v>
      </c>
      <c r="P464" s="8" t="n">
        <v>1</v>
      </c>
      <c r="Q464" s="8" t="n">
        <v>1</v>
      </c>
      <c r="R464" s="8" t="n">
        <v>0</v>
      </c>
      <c r="S464" s="8" t="n">
        <v>1</v>
      </c>
      <c r="T464" s="8" t="n">
        <v>1</v>
      </c>
      <c r="U464" s="8" t="n">
        <v>0</v>
      </c>
      <c r="W464" s="8" t="n">
        <v>1</v>
      </c>
      <c r="X464" s="8" t="n">
        <v>1</v>
      </c>
      <c r="Y464" s="8" t="n">
        <v>0</v>
      </c>
      <c r="Z464" s="8" t="n">
        <v>1</v>
      </c>
      <c r="AA464" s="8" t="n">
        <v>1</v>
      </c>
      <c r="AB464" s="8" t="n">
        <v>0</v>
      </c>
      <c r="AD464" s="8" t="n">
        <v>1</v>
      </c>
      <c r="AE464" s="8" t="n">
        <v>1</v>
      </c>
      <c r="AF464" s="8" t="n">
        <v>0</v>
      </c>
      <c r="AG464" s="8" t="n">
        <v>1</v>
      </c>
      <c r="AH464" s="8" t="n">
        <v>1</v>
      </c>
      <c r="AI464" s="8" t="n">
        <v>0</v>
      </c>
      <c r="AK464" s="3" t="inlineStr">
        <is>
          <t>Reaction Wheel</t>
        </is>
      </c>
      <c r="AL464" s="3" t="inlineStr">
        <is>
          <t>Communication System</t>
        </is>
      </c>
    </row>
    <row r="465">
      <c r="A465" s="3" t="inlineStr">
        <is>
          <t>Mechanical Structure</t>
        </is>
      </c>
      <c r="B465" s="8" t="n">
        <v>1</v>
      </c>
      <c r="C465" s="8" t="n">
        <v>1</v>
      </c>
      <c r="D465" s="8" t="n">
        <v>0</v>
      </c>
      <c r="E465" s="8" t="n">
        <v>1</v>
      </c>
      <c r="F465" s="8" t="n">
        <v>1</v>
      </c>
      <c r="G465" s="8" t="n">
        <v>0</v>
      </c>
      <c r="I465" s="8" t="n">
        <v>1</v>
      </c>
      <c r="J465" s="8" t="n">
        <v>1</v>
      </c>
      <c r="K465" s="8" t="n">
        <v>0</v>
      </c>
      <c r="L465" s="8" t="n">
        <v>1</v>
      </c>
      <c r="M465" s="8" t="n">
        <v>1</v>
      </c>
      <c r="N465" s="8" t="n">
        <v>0</v>
      </c>
      <c r="P465" s="8" t="n">
        <v>1</v>
      </c>
      <c r="Q465" s="8" t="n">
        <v>1</v>
      </c>
      <c r="R465" s="8" t="n">
        <v>0</v>
      </c>
      <c r="S465" s="8" t="n">
        <v>1</v>
      </c>
      <c r="T465" s="8" t="n">
        <v>1</v>
      </c>
      <c r="U465" s="8" t="n">
        <v>0</v>
      </c>
      <c r="W465" s="8" t="n">
        <v>1</v>
      </c>
      <c r="X465" s="8" t="n">
        <v>1</v>
      </c>
      <c r="Y465" s="8" t="n">
        <v>0</v>
      </c>
      <c r="Z465" s="8" t="n">
        <v>1</v>
      </c>
      <c r="AA465" s="8" t="n">
        <v>1</v>
      </c>
      <c r="AB465" s="8" t="n">
        <v>0</v>
      </c>
      <c r="AD465" s="8" t="n">
        <v>1</v>
      </c>
      <c r="AE465" s="8" t="n">
        <v>1</v>
      </c>
      <c r="AF465" s="8" t="n">
        <v>0</v>
      </c>
      <c r="AG465" s="8" t="n">
        <v>1</v>
      </c>
      <c r="AH465" s="8" t="n">
        <v>1</v>
      </c>
      <c r="AI465" s="8" t="n">
        <v>0</v>
      </c>
      <c r="AK465" s="3" t="inlineStr">
        <is>
          <t>GNC Software</t>
        </is>
      </c>
      <c r="AL465" s="3" t="inlineStr">
        <is>
          <t>Computer System</t>
        </is>
      </c>
    </row>
    <row r="466">
      <c r="A466" s="3" t="inlineStr">
        <is>
          <t>Thermal Control System</t>
        </is>
      </c>
      <c r="B466" s="8" t="n">
        <v>0</v>
      </c>
      <c r="C466" s="8" t="n">
        <v>0</v>
      </c>
      <c r="D466" s="8" t="n">
        <v>0</v>
      </c>
      <c r="E466" s="8" t="n">
        <v>0</v>
      </c>
      <c r="F466" s="8" t="n">
        <v>0</v>
      </c>
      <c r="G466" s="8" t="n">
        <v>1</v>
      </c>
      <c r="I466" s="8" t="n">
        <v>0</v>
      </c>
      <c r="J466" s="8" t="n">
        <v>0</v>
      </c>
      <c r="K466" s="8" t="n">
        <v>0</v>
      </c>
      <c r="L466" s="8" t="n">
        <v>0</v>
      </c>
      <c r="M466" s="8" t="n">
        <v>0</v>
      </c>
      <c r="N466" s="8" t="n">
        <v>1</v>
      </c>
      <c r="P466" s="8" t="n">
        <v>0</v>
      </c>
      <c r="Q466" s="8" t="n">
        <v>0</v>
      </c>
      <c r="R466" s="8" t="n">
        <v>0</v>
      </c>
      <c r="S466" s="8" t="n">
        <v>0</v>
      </c>
      <c r="T466" s="8" t="n">
        <v>0</v>
      </c>
      <c r="U466" s="8" t="n">
        <v>1</v>
      </c>
      <c r="W466" s="8" t="n">
        <v>0</v>
      </c>
      <c r="X466" s="8" t="n">
        <v>0</v>
      </c>
      <c r="Y466" s="8" t="n">
        <v>0</v>
      </c>
      <c r="Z466" s="8" t="n">
        <v>0</v>
      </c>
      <c r="AA466" s="8" t="n">
        <v>0</v>
      </c>
      <c r="AB466" s="8" t="n">
        <v>1</v>
      </c>
      <c r="AD466" s="8" t="n">
        <v>0</v>
      </c>
      <c r="AE466" s="8" t="n">
        <v>0</v>
      </c>
      <c r="AF466" s="8" t="n">
        <v>0</v>
      </c>
      <c r="AG466" s="8" t="n">
        <v>0</v>
      </c>
      <c r="AH466" s="8" t="n">
        <v>0</v>
      </c>
      <c r="AI466" s="8" t="n">
        <v>1</v>
      </c>
    </row>
    <row r="468">
      <c r="A468" s="1" t="inlineStr">
        <is>
          <t>aligned k×k matrices (INDEX/MATCH through the mapping; GT order)</t>
        </is>
      </c>
      <c r="B468" s="9" t="inlineStr">
        <is>
          <t>run 1 aligned</t>
        </is>
      </c>
      <c r="I468" s="9" t="inlineStr">
        <is>
          <t>run 2 aligned</t>
        </is>
      </c>
      <c r="P468" s="9" t="inlineStr">
        <is>
          <t>run 3 aligned</t>
        </is>
      </c>
      <c r="W468" s="9" t="inlineStr">
        <is>
          <t>run 4 aligned</t>
        </is>
      </c>
      <c r="AD468" s="9" t="inlineStr">
        <is>
          <t>run 5 aligned</t>
        </is>
      </c>
      <c r="AK468" s="9" t="inlineStr">
        <is>
          <t>Step2 average of aligned runs (formula)</t>
        </is>
      </c>
      <c r="AQ468" s="9" t="inlineStr">
        <is>
          <t>aligned ground truth (INDEX/MATCH)</t>
        </is>
      </c>
      <c r="AW468" s="9" t="inlineStr">
        <is>
          <t>aligned GT eig (pasted) | sorted</t>
        </is>
      </c>
    </row>
    <row r="469" ht="60" customHeight="1">
      <c r="B469" s="15" t="inlineStr">
        <is>
          <t>Power Subsystem</t>
        </is>
      </c>
      <c r="C469" s="15" t="inlineStr">
        <is>
          <t>Guidance, Navigation, and Control (GNC) Subsystem</t>
        </is>
      </c>
      <c r="D469" s="15" t="inlineStr">
        <is>
          <t>Propulsion Subsystem</t>
        </is>
      </c>
      <c r="E469" s="15" t="inlineStr">
        <is>
          <t>Reaction Wheel</t>
        </is>
      </c>
      <c r="F469" s="15" t="inlineStr">
        <is>
          <t>GNC Software</t>
        </is>
      </c>
      <c r="I469" s="15" t="inlineStr">
        <is>
          <t>Power Subsystem</t>
        </is>
      </c>
      <c r="J469" s="15" t="inlineStr">
        <is>
          <t>Guidance, Navigation, and Control (GNC) Subsystem</t>
        </is>
      </c>
      <c r="K469" s="15" t="inlineStr">
        <is>
          <t>Propulsion Subsystem</t>
        </is>
      </c>
      <c r="L469" s="15" t="inlineStr">
        <is>
          <t>Reaction Wheel</t>
        </is>
      </c>
      <c r="M469" s="15" t="inlineStr">
        <is>
          <t>GNC Software</t>
        </is>
      </c>
      <c r="P469" s="15" t="inlineStr">
        <is>
          <t>Power Subsystem</t>
        </is>
      </c>
      <c r="Q469" s="15" t="inlineStr">
        <is>
          <t>Guidance, Navigation, and Control (GNC) Subsystem</t>
        </is>
      </c>
      <c r="R469" s="15" t="inlineStr">
        <is>
          <t>Propulsion Subsystem</t>
        </is>
      </c>
      <c r="S469" s="15" t="inlineStr">
        <is>
          <t>Reaction Wheel</t>
        </is>
      </c>
      <c r="T469" s="15" t="inlineStr">
        <is>
          <t>GNC Software</t>
        </is>
      </c>
      <c r="W469" s="15" t="inlineStr">
        <is>
          <t>Power Subsystem</t>
        </is>
      </c>
      <c r="X469" s="15" t="inlineStr">
        <is>
          <t>Guidance, Navigation, and Control (GNC) Subsystem</t>
        </is>
      </c>
      <c r="Y469" s="15" t="inlineStr">
        <is>
          <t>Propulsion Subsystem</t>
        </is>
      </c>
      <c r="Z469" s="15" t="inlineStr">
        <is>
          <t>Reaction Wheel</t>
        </is>
      </c>
      <c r="AA469" s="15" t="inlineStr">
        <is>
          <t>GNC Software</t>
        </is>
      </c>
      <c r="AD469" s="15" t="inlineStr">
        <is>
          <t>Power Subsystem</t>
        </is>
      </c>
      <c r="AE469" s="15" t="inlineStr">
        <is>
          <t>Guidance, Navigation, and Control (GNC) Subsystem</t>
        </is>
      </c>
      <c r="AF469" s="15" t="inlineStr">
        <is>
          <t>Propulsion Subsystem</t>
        </is>
      </c>
      <c r="AG469" s="15" t="inlineStr">
        <is>
          <t>Reaction Wheel</t>
        </is>
      </c>
      <c r="AH469" s="15" t="inlineStr">
        <is>
          <t>GNC Software</t>
        </is>
      </c>
    </row>
    <row r="470">
      <c r="A470" s="3" t="inlineStr">
        <is>
          <t>Power Subsystem</t>
        </is>
      </c>
      <c r="B470" s="8">
        <f>INDEX($B$461:$G$466,MATCH($AL$461,$B$460:$G$460,0),MATCH($AL$461,$B$460:$G$460,0))</f>
        <v/>
      </c>
      <c r="C470" s="8">
        <f>INDEX($B$461:$G$466,MATCH($AL$461,$B$460:$G$460,0),MATCH($AL$462,$B$460:$G$460,0))</f>
        <v/>
      </c>
      <c r="D470" s="8">
        <f>INDEX($B$461:$G$466,MATCH($AL$461,$B$460:$G$460,0),MATCH($AL$463,$B$460:$G$460,0))</f>
        <v/>
      </c>
      <c r="E470" s="8">
        <f>INDEX($B$461:$G$466,MATCH($AL$461,$B$460:$G$460,0),MATCH($AL$464,$B$460:$G$460,0))</f>
        <v/>
      </c>
      <c r="F470" s="8">
        <f>INDEX($B$461:$G$466,MATCH($AL$461,$B$460:$G$460,0),MATCH($AL$465,$B$460:$G$460,0))</f>
        <v/>
      </c>
      <c r="I470" s="8">
        <f>INDEX($I$461:$N$466,MATCH($AL$461,$I$460:$N$460,0),MATCH($AL$461,$I$460:$N$460,0))</f>
        <v/>
      </c>
      <c r="J470" s="8">
        <f>INDEX($I$461:$N$466,MATCH($AL$461,$I$460:$N$460,0),MATCH($AL$462,$I$460:$N$460,0))</f>
        <v/>
      </c>
      <c r="K470" s="8">
        <f>INDEX($I$461:$N$466,MATCH($AL$461,$I$460:$N$460,0),MATCH($AL$463,$I$460:$N$460,0))</f>
        <v/>
      </c>
      <c r="L470" s="8">
        <f>INDEX($I$461:$N$466,MATCH($AL$461,$I$460:$N$460,0),MATCH($AL$464,$I$460:$N$460,0))</f>
        <v/>
      </c>
      <c r="M470" s="8">
        <f>INDEX($I$461:$N$466,MATCH($AL$461,$I$460:$N$460,0),MATCH($AL$465,$I$460:$N$460,0))</f>
        <v/>
      </c>
      <c r="P470" s="8">
        <f>INDEX($P$461:$U$466,MATCH($AL$461,$P$460:$U$460,0),MATCH($AL$461,$P$460:$U$460,0))</f>
        <v/>
      </c>
      <c r="Q470" s="8">
        <f>INDEX($P$461:$U$466,MATCH($AL$461,$P$460:$U$460,0),MATCH($AL$462,$P$460:$U$460,0))</f>
        <v/>
      </c>
      <c r="R470" s="8">
        <f>INDEX($P$461:$U$466,MATCH($AL$461,$P$460:$U$460,0),MATCH($AL$463,$P$460:$U$460,0))</f>
        <v/>
      </c>
      <c r="S470" s="8">
        <f>INDEX($P$461:$U$466,MATCH($AL$461,$P$460:$U$460,0),MATCH($AL$464,$P$460:$U$460,0))</f>
        <v/>
      </c>
      <c r="T470" s="8">
        <f>INDEX($P$461:$U$466,MATCH($AL$461,$P$460:$U$460,0),MATCH($AL$465,$P$460:$U$460,0))</f>
        <v/>
      </c>
      <c r="W470" s="8">
        <f>INDEX($W$461:$AB$466,MATCH($AL$461,$W$460:$AB$460,0),MATCH($AL$461,$W$460:$AB$460,0))</f>
        <v/>
      </c>
      <c r="X470" s="8">
        <f>INDEX($W$461:$AB$466,MATCH($AL$461,$W$460:$AB$460,0),MATCH($AL$462,$W$460:$AB$460,0))</f>
        <v/>
      </c>
      <c r="Y470" s="8">
        <f>INDEX($W$461:$AB$466,MATCH($AL$461,$W$460:$AB$460,0),MATCH($AL$463,$W$460:$AB$460,0))</f>
        <v/>
      </c>
      <c r="Z470" s="8">
        <f>INDEX($W$461:$AB$466,MATCH($AL$461,$W$460:$AB$460,0),MATCH($AL$464,$W$460:$AB$460,0))</f>
        <v/>
      </c>
      <c r="AA470" s="8">
        <f>INDEX($W$461:$AB$466,MATCH($AL$461,$W$460:$AB$460,0),MATCH($AL$465,$W$460:$AB$460,0))</f>
        <v/>
      </c>
      <c r="AD470" s="8">
        <f>INDEX($AD$461:$AI$466,MATCH($AL$461,$AD$460:$AI$460,0),MATCH($AL$461,$AD$460:$AI$460,0))</f>
        <v/>
      </c>
      <c r="AE470" s="8">
        <f>INDEX($AD$461:$AI$466,MATCH($AL$461,$AD$460:$AI$460,0),MATCH($AL$462,$AD$460:$AI$460,0))</f>
        <v/>
      </c>
      <c r="AF470" s="8">
        <f>INDEX($AD$461:$AI$466,MATCH($AL$461,$AD$460:$AI$460,0),MATCH($AL$463,$AD$460:$AI$460,0))</f>
        <v/>
      </c>
      <c r="AG470" s="8">
        <f>INDEX($AD$461:$AI$466,MATCH($AL$461,$AD$460:$AI$460,0),MATCH($AL$464,$AD$460:$AI$460,0))</f>
        <v/>
      </c>
      <c r="AH470" s="8">
        <f>INDEX($AD$461:$AI$466,MATCH($AL$461,$AD$460:$AI$460,0),MATCH($AL$465,$AD$460:$AI$460,0))</f>
        <v/>
      </c>
      <c r="AK470" s="8">
        <f>IF(($B$470&lt;&gt;2)+($I$470&lt;&gt;2)+($P$470&lt;&gt;2)+($W$470&lt;&gt;2)+($AD$470&lt;&gt;2)=0,2,IF((($B$470&lt;&gt;2)*$B$470+($I$470&lt;&gt;2)*$I$470+($P$470&lt;&gt;2)*$P$470+($W$470&lt;&gt;2)*$W$470+($AD$470&lt;&gt;2)*$AD$470)/(($B$470&lt;&gt;2)+($I$470&lt;&gt;2)+($P$470&lt;&gt;2)+($W$470&lt;&gt;2)+($AD$470&lt;&gt;2))&gt;=0.5,1,0))</f>
        <v/>
      </c>
      <c r="AL470" s="8">
        <f>IF(($C$470&lt;&gt;2)+($J$470&lt;&gt;2)+($Q$470&lt;&gt;2)+($X$470&lt;&gt;2)+($AE$470&lt;&gt;2)=0,2,IF((($C$470&lt;&gt;2)*$C$470+($J$470&lt;&gt;2)*$J$470+($Q$470&lt;&gt;2)*$Q$470+($X$470&lt;&gt;2)*$X$470+($AE$470&lt;&gt;2)*$AE$470)/(($C$470&lt;&gt;2)+($J$470&lt;&gt;2)+($Q$470&lt;&gt;2)+($X$470&lt;&gt;2)+($AE$470&lt;&gt;2))&gt;=0.5,1,0))</f>
        <v/>
      </c>
      <c r="AM470" s="8">
        <f>IF(($D$470&lt;&gt;2)+($K$470&lt;&gt;2)+($R$470&lt;&gt;2)+($Y$470&lt;&gt;2)+($AF$470&lt;&gt;2)=0,2,IF((($D$470&lt;&gt;2)*$D$470+($K$470&lt;&gt;2)*$K$470+($R$470&lt;&gt;2)*$R$470+($Y$470&lt;&gt;2)*$Y$470+($AF$470&lt;&gt;2)*$AF$470)/(($D$470&lt;&gt;2)+($K$470&lt;&gt;2)+($R$470&lt;&gt;2)+($Y$470&lt;&gt;2)+($AF$470&lt;&gt;2))&gt;=0.5,1,0))</f>
        <v/>
      </c>
      <c r="AN470" s="8">
        <f>IF(($E$470&lt;&gt;2)+($L$470&lt;&gt;2)+($S$470&lt;&gt;2)+($Z$470&lt;&gt;2)+($AG$470&lt;&gt;2)=0,2,IF((($E$470&lt;&gt;2)*$E$470+($L$470&lt;&gt;2)*$L$470+($S$470&lt;&gt;2)*$S$470+($Z$470&lt;&gt;2)*$Z$470+($AG$470&lt;&gt;2)*$AG$470)/(($E$470&lt;&gt;2)+($L$470&lt;&gt;2)+($S$470&lt;&gt;2)+($Z$470&lt;&gt;2)+($AG$470&lt;&gt;2))&gt;=0.5,1,0))</f>
        <v/>
      </c>
      <c r="AO470" s="8">
        <f>IF(($F$470&lt;&gt;2)+($M$470&lt;&gt;2)+($T$470&lt;&gt;2)+($AA$470&lt;&gt;2)+($AH$470&lt;&gt;2)=0,2,IF((($F$470&lt;&gt;2)*$F$470+($M$470&lt;&gt;2)*$M$470+($T$470&lt;&gt;2)*$T$470+($AA$470&lt;&gt;2)*$AA$470+($AH$470&lt;&gt;2)*$AH$470)/(($F$470&lt;&gt;2)+($M$470&lt;&gt;2)+($T$470&lt;&gt;2)+($AA$470&lt;&gt;2)+($AH$470&lt;&gt;2))&gt;=0.5,1,0))</f>
        <v/>
      </c>
      <c r="AQ470" s="16">
        <f>INDEX('Ground truth'!$B$3:$G$8,MATCH($AK$461,'Ground truth'!$A$3:$A$8,0),MATCH($AK$461,'Ground truth'!$B$2:$G$2,0))</f>
        <v/>
      </c>
      <c r="AR470" s="16">
        <f>INDEX('Ground truth'!$B$3:$G$8,MATCH($AK$461,'Ground truth'!$A$3:$A$8,0),MATCH($AK$462,'Ground truth'!$B$2:$G$2,0))</f>
        <v/>
      </c>
      <c r="AS470" s="16">
        <f>INDEX('Ground truth'!$B$3:$G$8,MATCH($AK$461,'Ground truth'!$A$3:$A$8,0),MATCH($AK$463,'Ground truth'!$B$2:$G$2,0))</f>
        <v/>
      </c>
      <c r="AT470" s="16">
        <f>INDEX('Ground truth'!$B$3:$G$8,MATCH($AK$461,'Ground truth'!$A$3:$A$8,0),MATCH($AK$464,'Ground truth'!$B$2:$G$2,0))</f>
        <v/>
      </c>
      <c r="AU470" s="16">
        <f>INDEX('Ground truth'!$B$3:$G$8,MATCH($AK$461,'Ground truth'!$A$3:$A$8,0),MATCH($AK$465,'Ground truth'!$B$2:$G$2,0))</f>
        <v/>
      </c>
      <c r="AW470" s="19" t="n">
        <v>-0.4142135623730949</v>
      </c>
      <c r="AX470" s="19">
        <f>LARGE($AW$470:$AW$474,1)</f>
        <v/>
      </c>
    </row>
    <row r="471">
      <c r="A471" s="3" t="inlineStr">
        <is>
          <t>Guidance, Navigation, and Control (GNC) Subsystem</t>
        </is>
      </c>
      <c r="B471" s="8">
        <f>INDEX($B$461:$G$466,MATCH($AL$462,$B$460:$G$460,0),MATCH($AL$461,$B$460:$G$460,0))</f>
        <v/>
      </c>
      <c r="C471" s="8">
        <f>INDEX($B$461:$G$466,MATCH($AL$462,$B$460:$G$460,0),MATCH($AL$462,$B$460:$G$460,0))</f>
        <v/>
      </c>
      <c r="D471" s="8">
        <f>INDEX($B$461:$G$466,MATCH($AL$462,$B$460:$G$460,0),MATCH($AL$463,$B$460:$G$460,0))</f>
        <v/>
      </c>
      <c r="E471" s="8">
        <f>INDEX($B$461:$G$466,MATCH($AL$462,$B$460:$G$460,0),MATCH($AL$464,$B$460:$G$460,0))</f>
        <v/>
      </c>
      <c r="F471" s="8">
        <f>INDEX($B$461:$G$466,MATCH($AL$462,$B$460:$G$460,0),MATCH($AL$465,$B$460:$G$460,0))</f>
        <v/>
      </c>
      <c r="I471" s="8">
        <f>INDEX($I$461:$N$466,MATCH($AL$462,$I$460:$N$460,0),MATCH($AL$461,$I$460:$N$460,0))</f>
        <v/>
      </c>
      <c r="J471" s="8">
        <f>INDEX($I$461:$N$466,MATCH($AL$462,$I$460:$N$460,0),MATCH($AL$462,$I$460:$N$460,0))</f>
        <v/>
      </c>
      <c r="K471" s="8">
        <f>INDEX($I$461:$N$466,MATCH($AL$462,$I$460:$N$460,0),MATCH($AL$463,$I$460:$N$460,0))</f>
        <v/>
      </c>
      <c r="L471" s="8">
        <f>INDEX($I$461:$N$466,MATCH($AL$462,$I$460:$N$460,0),MATCH($AL$464,$I$460:$N$460,0))</f>
        <v/>
      </c>
      <c r="M471" s="8">
        <f>INDEX($I$461:$N$466,MATCH($AL$462,$I$460:$N$460,0),MATCH($AL$465,$I$460:$N$460,0))</f>
        <v/>
      </c>
      <c r="P471" s="8">
        <f>INDEX($P$461:$U$466,MATCH($AL$462,$P$460:$U$460,0),MATCH($AL$461,$P$460:$U$460,0))</f>
        <v/>
      </c>
      <c r="Q471" s="8">
        <f>INDEX($P$461:$U$466,MATCH($AL$462,$P$460:$U$460,0),MATCH($AL$462,$P$460:$U$460,0))</f>
        <v/>
      </c>
      <c r="R471" s="8">
        <f>INDEX($P$461:$U$466,MATCH($AL$462,$P$460:$U$460,0),MATCH($AL$463,$P$460:$U$460,0))</f>
        <v/>
      </c>
      <c r="S471" s="8">
        <f>INDEX($P$461:$U$466,MATCH($AL$462,$P$460:$U$460,0),MATCH($AL$464,$P$460:$U$460,0))</f>
        <v/>
      </c>
      <c r="T471" s="8">
        <f>INDEX($P$461:$U$466,MATCH($AL$462,$P$460:$U$460,0),MATCH($AL$465,$P$460:$U$460,0))</f>
        <v/>
      </c>
      <c r="W471" s="8">
        <f>INDEX($W$461:$AB$466,MATCH($AL$462,$W$460:$AB$460,0),MATCH($AL$461,$W$460:$AB$460,0))</f>
        <v/>
      </c>
      <c r="X471" s="8">
        <f>INDEX($W$461:$AB$466,MATCH($AL$462,$W$460:$AB$460,0),MATCH($AL$462,$W$460:$AB$460,0))</f>
        <v/>
      </c>
      <c r="Y471" s="8">
        <f>INDEX($W$461:$AB$466,MATCH($AL$462,$W$460:$AB$460,0),MATCH($AL$463,$W$460:$AB$460,0))</f>
        <v/>
      </c>
      <c r="Z471" s="8">
        <f>INDEX($W$461:$AB$466,MATCH($AL$462,$W$460:$AB$460,0),MATCH($AL$464,$W$460:$AB$460,0))</f>
        <v/>
      </c>
      <c r="AA471" s="8">
        <f>INDEX($W$461:$AB$466,MATCH($AL$462,$W$460:$AB$460,0),MATCH($AL$465,$W$460:$AB$460,0))</f>
        <v/>
      </c>
      <c r="AD471" s="8">
        <f>INDEX($AD$461:$AI$466,MATCH($AL$462,$AD$460:$AI$460,0),MATCH($AL$461,$AD$460:$AI$460,0))</f>
        <v/>
      </c>
      <c r="AE471" s="8">
        <f>INDEX($AD$461:$AI$466,MATCH($AL$462,$AD$460:$AI$460,0),MATCH($AL$462,$AD$460:$AI$460,0))</f>
        <v/>
      </c>
      <c r="AF471" s="8">
        <f>INDEX($AD$461:$AI$466,MATCH($AL$462,$AD$460:$AI$460,0),MATCH($AL$463,$AD$460:$AI$460,0))</f>
        <v/>
      </c>
      <c r="AG471" s="8">
        <f>INDEX($AD$461:$AI$466,MATCH($AL$462,$AD$460:$AI$460,0),MATCH($AL$464,$AD$460:$AI$460,0))</f>
        <v/>
      </c>
      <c r="AH471" s="8">
        <f>INDEX($AD$461:$AI$466,MATCH($AL$462,$AD$460:$AI$460,0),MATCH($AL$465,$AD$460:$AI$460,0))</f>
        <v/>
      </c>
      <c r="AK471" s="8">
        <f>IF(($B$471&lt;&gt;2)+($I$471&lt;&gt;2)+($P$471&lt;&gt;2)+($W$471&lt;&gt;2)+($AD$471&lt;&gt;2)=0,2,IF((($B$471&lt;&gt;2)*$B$471+($I$471&lt;&gt;2)*$I$471+($P$471&lt;&gt;2)*$P$471+($W$471&lt;&gt;2)*$W$471+($AD$471&lt;&gt;2)*$AD$471)/(($B$471&lt;&gt;2)+($I$471&lt;&gt;2)+($P$471&lt;&gt;2)+($W$471&lt;&gt;2)+($AD$471&lt;&gt;2))&gt;=0.5,1,0))</f>
        <v/>
      </c>
      <c r="AL471" s="8">
        <f>IF(($C$471&lt;&gt;2)+($J$471&lt;&gt;2)+($Q$471&lt;&gt;2)+($X$471&lt;&gt;2)+($AE$471&lt;&gt;2)=0,2,IF((($C$471&lt;&gt;2)*$C$471+($J$471&lt;&gt;2)*$J$471+($Q$471&lt;&gt;2)*$Q$471+($X$471&lt;&gt;2)*$X$471+($AE$471&lt;&gt;2)*$AE$471)/(($C$471&lt;&gt;2)+($J$471&lt;&gt;2)+($Q$471&lt;&gt;2)+($X$471&lt;&gt;2)+($AE$471&lt;&gt;2))&gt;=0.5,1,0))</f>
        <v/>
      </c>
      <c r="AM471" s="8">
        <f>IF(($D$471&lt;&gt;2)+($K$471&lt;&gt;2)+($R$471&lt;&gt;2)+($Y$471&lt;&gt;2)+($AF$471&lt;&gt;2)=0,2,IF((($D$471&lt;&gt;2)*$D$471+($K$471&lt;&gt;2)*$K$471+($R$471&lt;&gt;2)*$R$471+($Y$471&lt;&gt;2)*$Y$471+($AF$471&lt;&gt;2)*$AF$471)/(($D$471&lt;&gt;2)+($K$471&lt;&gt;2)+($R$471&lt;&gt;2)+($Y$471&lt;&gt;2)+($AF$471&lt;&gt;2))&gt;=0.5,1,0))</f>
        <v/>
      </c>
      <c r="AN471" s="8">
        <f>IF(($E$471&lt;&gt;2)+($L$471&lt;&gt;2)+($S$471&lt;&gt;2)+($Z$471&lt;&gt;2)+($AG$471&lt;&gt;2)=0,2,IF((($E$471&lt;&gt;2)*$E$471+($L$471&lt;&gt;2)*$L$471+($S$471&lt;&gt;2)*$S$471+($Z$471&lt;&gt;2)*$Z$471+($AG$471&lt;&gt;2)*$AG$471)/(($E$471&lt;&gt;2)+($L$471&lt;&gt;2)+($S$471&lt;&gt;2)+($Z$471&lt;&gt;2)+($AG$471&lt;&gt;2))&gt;=0.5,1,0))</f>
        <v/>
      </c>
      <c r="AO471" s="8">
        <f>IF(($F$471&lt;&gt;2)+($M$471&lt;&gt;2)+($T$471&lt;&gt;2)+($AA$471&lt;&gt;2)+($AH$471&lt;&gt;2)=0,2,IF((($F$471&lt;&gt;2)*$F$471+($M$471&lt;&gt;2)*$M$471+($T$471&lt;&gt;2)*$T$471+($AA$471&lt;&gt;2)*$AA$471+($AH$471&lt;&gt;2)*$AH$471)/(($F$471&lt;&gt;2)+($M$471&lt;&gt;2)+($T$471&lt;&gt;2)+($AA$471&lt;&gt;2)+($AH$471&lt;&gt;2))&gt;=0.5,1,0))</f>
        <v/>
      </c>
      <c r="AQ471" s="16">
        <f>INDEX('Ground truth'!$B$3:$G$8,MATCH($AK$462,'Ground truth'!$A$3:$A$8,0),MATCH($AK$461,'Ground truth'!$B$2:$G$2,0))</f>
        <v/>
      </c>
      <c r="AR471" s="16">
        <f>INDEX('Ground truth'!$B$3:$G$8,MATCH($AK$462,'Ground truth'!$A$3:$A$8,0),MATCH($AK$462,'Ground truth'!$B$2:$G$2,0))</f>
        <v/>
      </c>
      <c r="AS471" s="16">
        <f>INDEX('Ground truth'!$B$3:$G$8,MATCH($AK$462,'Ground truth'!$A$3:$A$8,0),MATCH($AK$463,'Ground truth'!$B$2:$G$2,0))</f>
        <v/>
      </c>
      <c r="AT471" s="16">
        <f>INDEX('Ground truth'!$B$3:$G$8,MATCH($AK$462,'Ground truth'!$A$3:$A$8,0),MATCH($AK$464,'Ground truth'!$B$2:$G$2,0))</f>
        <v/>
      </c>
      <c r="AU471" s="16">
        <f>INDEX('Ground truth'!$B$3:$G$8,MATCH($AK$462,'Ground truth'!$A$3:$A$8,0),MATCH($AK$465,'Ground truth'!$B$2:$G$2,0))</f>
        <v/>
      </c>
      <c r="AW471" s="19" t="n">
        <v>1</v>
      </c>
      <c r="AX471" s="19">
        <f>LARGE($AW$470:$AW$474,2)</f>
        <v/>
      </c>
    </row>
    <row r="472">
      <c r="A472" s="3" t="inlineStr">
        <is>
          <t>Propulsion Subsystem</t>
        </is>
      </c>
      <c r="B472" s="8">
        <f>INDEX($B$461:$G$466,MATCH($AL$463,$B$460:$G$460,0),MATCH($AL$461,$B$460:$G$460,0))</f>
        <v/>
      </c>
      <c r="C472" s="8">
        <f>INDEX($B$461:$G$466,MATCH($AL$463,$B$460:$G$460,0),MATCH($AL$462,$B$460:$G$460,0))</f>
        <v/>
      </c>
      <c r="D472" s="8">
        <f>INDEX($B$461:$G$466,MATCH($AL$463,$B$460:$G$460,0),MATCH($AL$463,$B$460:$G$460,0))</f>
        <v/>
      </c>
      <c r="E472" s="8">
        <f>INDEX($B$461:$G$466,MATCH($AL$463,$B$460:$G$460,0),MATCH($AL$464,$B$460:$G$460,0))</f>
        <v/>
      </c>
      <c r="F472" s="8">
        <f>INDEX($B$461:$G$466,MATCH($AL$463,$B$460:$G$460,0),MATCH($AL$465,$B$460:$G$460,0))</f>
        <v/>
      </c>
      <c r="I472" s="8">
        <f>INDEX($I$461:$N$466,MATCH($AL$463,$I$460:$N$460,0),MATCH($AL$461,$I$460:$N$460,0))</f>
        <v/>
      </c>
      <c r="J472" s="8">
        <f>INDEX($I$461:$N$466,MATCH($AL$463,$I$460:$N$460,0),MATCH($AL$462,$I$460:$N$460,0))</f>
        <v/>
      </c>
      <c r="K472" s="8">
        <f>INDEX($I$461:$N$466,MATCH($AL$463,$I$460:$N$460,0),MATCH($AL$463,$I$460:$N$460,0))</f>
        <v/>
      </c>
      <c r="L472" s="8">
        <f>INDEX($I$461:$N$466,MATCH($AL$463,$I$460:$N$460,0),MATCH($AL$464,$I$460:$N$460,0))</f>
        <v/>
      </c>
      <c r="M472" s="8">
        <f>INDEX($I$461:$N$466,MATCH($AL$463,$I$460:$N$460,0),MATCH($AL$465,$I$460:$N$460,0))</f>
        <v/>
      </c>
      <c r="P472" s="8">
        <f>INDEX($P$461:$U$466,MATCH($AL$463,$P$460:$U$460,0),MATCH($AL$461,$P$460:$U$460,0))</f>
        <v/>
      </c>
      <c r="Q472" s="8">
        <f>INDEX($P$461:$U$466,MATCH($AL$463,$P$460:$U$460,0),MATCH($AL$462,$P$460:$U$460,0))</f>
        <v/>
      </c>
      <c r="R472" s="8">
        <f>INDEX($P$461:$U$466,MATCH($AL$463,$P$460:$U$460,0),MATCH($AL$463,$P$460:$U$460,0))</f>
        <v/>
      </c>
      <c r="S472" s="8">
        <f>INDEX($P$461:$U$466,MATCH($AL$463,$P$460:$U$460,0),MATCH($AL$464,$P$460:$U$460,0))</f>
        <v/>
      </c>
      <c r="T472" s="8">
        <f>INDEX($P$461:$U$466,MATCH($AL$463,$P$460:$U$460,0),MATCH($AL$465,$P$460:$U$460,0))</f>
        <v/>
      </c>
      <c r="W472" s="8">
        <f>INDEX($W$461:$AB$466,MATCH($AL$463,$W$460:$AB$460,0),MATCH($AL$461,$W$460:$AB$460,0))</f>
        <v/>
      </c>
      <c r="X472" s="8">
        <f>INDEX($W$461:$AB$466,MATCH($AL$463,$W$460:$AB$460,0),MATCH($AL$462,$W$460:$AB$460,0))</f>
        <v/>
      </c>
      <c r="Y472" s="8">
        <f>INDEX($W$461:$AB$466,MATCH($AL$463,$W$460:$AB$460,0),MATCH($AL$463,$W$460:$AB$460,0))</f>
        <v/>
      </c>
      <c r="Z472" s="8">
        <f>INDEX($W$461:$AB$466,MATCH($AL$463,$W$460:$AB$460,0),MATCH($AL$464,$W$460:$AB$460,0))</f>
        <v/>
      </c>
      <c r="AA472" s="8">
        <f>INDEX($W$461:$AB$466,MATCH($AL$463,$W$460:$AB$460,0),MATCH($AL$465,$W$460:$AB$460,0))</f>
        <v/>
      </c>
      <c r="AD472" s="8">
        <f>INDEX($AD$461:$AI$466,MATCH($AL$463,$AD$460:$AI$460,0),MATCH($AL$461,$AD$460:$AI$460,0))</f>
        <v/>
      </c>
      <c r="AE472" s="8">
        <f>INDEX($AD$461:$AI$466,MATCH($AL$463,$AD$460:$AI$460,0),MATCH($AL$462,$AD$460:$AI$460,0))</f>
        <v/>
      </c>
      <c r="AF472" s="8">
        <f>INDEX($AD$461:$AI$466,MATCH($AL$463,$AD$460:$AI$460,0),MATCH($AL$463,$AD$460:$AI$460,0))</f>
        <v/>
      </c>
      <c r="AG472" s="8">
        <f>INDEX($AD$461:$AI$466,MATCH($AL$463,$AD$460:$AI$460,0),MATCH($AL$464,$AD$460:$AI$460,0))</f>
        <v/>
      </c>
      <c r="AH472" s="8">
        <f>INDEX($AD$461:$AI$466,MATCH($AL$463,$AD$460:$AI$460,0),MATCH($AL$465,$AD$460:$AI$460,0))</f>
        <v/>
      </c>
      <c r="AK472" s="8">
        <f>IF(($B$472&lt;&gt;2)+($I$472&lt;&gt;2)+($P$472&lt;&gt;2)+($W$472&lt;&gt;2)+($AD$472&lt;&gt;2)=0,2,IF((($B$472&lt;&gt;2)*$B$472+($I$472&lt;&gt;2)*$I$472+($P$472&lt;&gt;2)*$P$472+($W$472&lt;&gt;2)*$W$472+($AD$472&lt;&gt;2)*$AD$472)/(($B$472&lt;&gt;2)+($I$472&lt;&gt;2)+($P$472&lt;&gt;2)+($W$472&lt;&gt;2)+($AD$472&lt;&gt;2))&gt;=0.5,1,0))</f>
        <v/>
      </c>
      <c r="AL472" s="8">
        <f>IF(($C$472&lt;&gt;2)+($J$472&lt;&gt;2)+($Q$472&lt;&gt;2)+($X$472&lt;&gt;2)+($AE$472&lt;&gt;2)=0,2,IF((($C$472&lt;&gt;2)*$C$472+($J$472&lt;&gt;2)*$J$472+($Q$472&lt;&gt;2)*$Q$472+($X$472&lt;&gt;2)*$X$472+($AE$472&lt;&gt;2)*$AE$472)/(($C$472&lt;&gt;2)+($J$472&lt;&gt;2)+($Q$472&lt;&gt;2)+($X$472&lt;&gt;2)+($AE$472&lt;&gt;2))&gt;=0.5,1,0))</f>
        <v/>
      </c>
      <c r="AM472" s="8">
        <f>IF(($D$472&lt;&gt;2)+($K$472&lt;&gt;2)+($R$472&lt;&gt;2)+($Y$472&lt;&gt;2)+($AF$472&lt;&gt;2)=0,2,IF((($D$472&lt;&gt;2)*$D$472+($K$472&lt;&gt;2)*$K$472+($R$472&lt;&gt;2)*$R$472+($Y$472&lt;&gt;2)*$Y$472+($AF$472&lt;&gt;2)*$AF$472)/(($D$472&lt;&gt;2)+($K$472&lt;&gt;2)+($R$472&lt;&gt;2)+($Y$472&lt;&gt;2)+($AF$472&lt;&gt;2))&gt;=0.5,1,0))</f>
        <v/>
      </c>
      <c r="AN472" s="8">
        <f>IF(($E$472&lt;&gt;2)+($L$472&lt;&gt;2)+($S$472&lt;&gt;2)+($Z$472&lt;&gt;2)+($AG$472&lt;&gt;2)=0,2,IF((($E$472&lt;&gt;2)*$E$472+($L$472&lt;&gt;2)*$L$472+($S$472&lt;&gt;2)*$S$472+($Z$472&lt;&gt;2)*$Z$472+($AG$472&lt;&gt;2)*$AG$472)/(($E$472&lt;&gt;2)+($L$472&lt;&gt;2)+($S$472&lt;&gt;2)+($Z$472&lt;&gt;2)+($AG$472&lt;&gt;2))&gt;=0.5,1,0))</f>
        <v/>
      </c>
      <c r="AO472" s="8">
        <f>IF(($F$472&lt;&gt;2)+($M$472&lt;&gt;2)+($T$472&lt;&gt;2)+($AA$472&lt;&gt;2)+($AH$472&lt;&gt;2)=0,2,IF((($F$472&lt;&gt;2)*$F$472+($M$472&lt;&gt;2)*$M$472+($T$472&lt;&gt;2)*$T$472+($AA$472&lt;&gt;2)*$AA$472+($AH$472&lt;&gt;2)*$AH$472)/(($F$472&lt;&gt;2)+($M$472&lt;&gt;2)+($T$472&lt;&gt;2)+($AA$472&lt;&gt;2)+($AH$472&lt;&gt;2))&gt;=0.5,1,0))</f>
        <v/>
      </c>
      <c r="AQ472" s="16">
        <f>INDEX('Ground truth'!$B$3:$G$8,MATCH($AK$463,'Ground truth'!$A$3:$A$8,0),MATCH($AK$461,'Ground truth'!$B$2:$G$2,0))</f>
        <v/>
      </c>
      <c r="AR472" s="16">
        <f>INDEX('Ground truth'!$B$3:$G$8,MATCH($AK$463,'Ground truth'!$A$3:$A$8,0),MATCH($AK$462,'Ground truth'!$B$2:$G$2,0))</f>
        <v/>
      </c>
      <c r="AS472" s="16">
        <f>INDEX('Ground truth'!$B$3:$G$8,MATCH($AK$463,'Ground truth'!$A$3:$A$8,0),MATCH($AK$463,'Ground truth'!$B$2:$G$2,0))</f>
        <v/>
      </c>
      <c r="AT472" s="16">
        <f>INDEX('Ground truth'!$B$3:$G$8,MATCH($AK$463,'Ground truth'!$A$3:$A$8,0),MATCH($AK$464,'Ground truth'!$B$2:$G$2,0))</f>
        <v/>
      </c>
      <c r="AU472" s="16">
        <f>INDEX('Ground truth'!$B$3:$G$8,MATCH($AK$463,'Ground truth'!$A$3:$A$8,0),MATCH($AK$465,'Ground truth'!$B$2:$G$2,0))</f>
        <v/>
      </c>
      <c r="AW472" s="19" t="n">
        <v>2.414213562373094</v>
      </c>
      <c r="AX472" s="19">
        <f>LARGE($AW$470:$AW$474,3)</f>
        <v/>
      </c>
    </row>
    <row r="473">
      <c r="A473" s="3" t="inlineStr">
        <is>
          <t>Reaction Wheel</t>
        </is>
      </c>
      <c r="B473" s="8">
        <f>INDEX($B$461:$G$466,MATCH($AL$464,$B$460:$G$460,0),MATCH($AL$461,$B$460:$G$460,0))</f>
        <v/>
      </c>
      <c r="C473" s="8">
        <f>INDEX($B$461:$G$466,MATCH($AL$464,$B$460:$G$460,0),MATCH($AL$462,$B$460:$G$460,0))</f>
        <v/>
      </c>
      <c r="D473" s="8">
        <f>INDEX($B$461:$G$466,MATCH($AL$464,$B$460:$G$460,0),MATCH($AL$463,$B$460:$G$460,0))</f>
        <v/>
      </c>
      <c r="E473" s="8">
        <f>INDEX($B$461:$G$466,MATCH($AL$464,$B$460:$G$460,0),MATCH($AL$464,$B$460:$G$460,0))</f>
        <v/>
      </c>
      <c r="F473" s="8">
        <f>INDEX($B$461:$G$466,MATCH($AL$464,$B$460:$G$460,0),MATCH($AL$465,$B$460:$G$460,0))</f>
        <v/>
      </c>
      <c r="I473" s="8">
        <f>INDEX($I$461:$N$466,MATCH($AL$464,$I$460:$N$460,0),MATCH($AL$461,$I$460:$N$460,0))</f>
        <v/>
      </c>
      <c r="J473" s="8">
        <f>INDEX($I$461:$N$466,MATCH($AL$464,$I$460:$N$460,0),MATCH($AL$462,$I$460:$N$460,0))</f>
        <v/>
      </c>
      <c r="K473" s="8">
        <f>INDEX($I$461:$N$466,MATCH($AL$464,$I$460:$N$460,0),MATCH($AL$463,$I$460:$N$460,0))</f>
        <v/>
      </c>
      <c r="L473" s="8">
        <f>INDEX($I$461:$N$466,MATCH($AL$464,$I$460:$N$460,0),MATCH($AL$464,$I$460:$N$460,0))</f>
        <v/>
      </c>
      <c r="M473" s="8">
        <f>INDEX($I$461:$N$466,MATCH($AL$464,$I$460:$N$460,0),MATCH($AL$465,$I$460:$N$460,0))</f>
        <v/>
      </c>
      <c r="P473" s="8">
        <f>INDEX($P$461:$U$466,MATCH($AL$464,$P$460:$U$460,0),MATCH($AL$461,$P$460:$U$460,0))</f>
        <v/>
      </c>
      <c r="Q473" s="8">
        <f>INDEX($P$461:$U$466,MATCH($AL$464,$P$460:$U$460,0),MATCH($AL$462,$P$460:$U$460,0))</f>
        <v/>
      </c>
      <c r="R473" s="8">
        <f>INDEX($P$461:$U$466,MATCH($AL$464,$P$460:$U$460,0),MATCH($AL$463,$P$460:$U$460,0))</f>
        <v/>
      </c>
      <c r="S473" s="8">
        <f>INDEX($P$461:$U$466,MATCH($AL$464,$P$460:$U$460,0),MATCH($AL$464,$P$460:$U$460,0))</f>
        <v/>
      </c>
      <c r="T473" s="8">
        <f>INDEX($P$461:$U$466,MATCH($AL$464,$P$460:$U$460,0),MATCH($AL$465,$P$460:$U$460,0))</f>
        <v/>
      </c>
      <c r="W473" s="8">
        <f>INDEX($W$461:$AB$466,MATCH($AL$464,$W$460:$AB$460,0),MATCH($AL$461,$W$460:$AB$460,0))</f>
        <v/>
      </c>
      <c r="X473" s="8">
        <f>INDEX($W$461:$AB$466,MATCH($AL$464,$W$460:$AB$460,0),MATCH($AL$462,$W$460:$AB$460,0))</f>
        <v/>
      </c>
      <c r="Y473" s="8">
        <f>INDEX($W$461:$AB$466,MATCH($AL$464,$W$460:$AB$460,0),MATCH($AL$463,$W$460:$AB$460,0))</f>
        <v/>
      </c>
      <c r="Z473" s="8">
        <f>INDEX($W$461:$AB$466,MATCH($AL$464,$W$460:$AB$460,0),MATCH($AL$464,$W$460:$AB$460,0))</f>
        <v/>
      </c>
      <c r="AA473" s="8">
        <f>INDEX($W$461:$AB$466,MATCH($AL$464,$W$460:$AB$460,0),MATCH($AL$465,$W$460:$AB$460,0))</f>
        <v/>
      </c>
      <c r="AD473" s="8">
        <f>INDEX($AD$461:$AI$466,MATCH($AL$464,$AD$460:$AI$460,0),MATCH($AL$461,$AD$460:$AI$460,0))</f>
        <v/>
      </c>
      <c r="AE473" s="8">
        <f>INDEX($AD$461:$AI$466,MATCH($AL$464,$AD$460:$AI$460,0),MATCH($AL$462,$AD$460:$AI$460,0))</f>
        <v/>
      </c>
      <c r="AF473" s="8">
        <f>INDEX($AD$461:$AI$466,MATCH($AL$464,$AD$460:$AI$460,0),MATCH($AL$463,$AD$460:$AI$460,0))</f>
        <v/>
      </c>
      <c r="AG473" s="8">
        <f>INDEX($AD$461:$AI$466,MATCH($AL$464,$AD$460:$AI$460,0),MATCH($AL$464,$AD$460:$AI$460,0))</f>
        <v/>
      </c>
      <c r="AH473" s="8">
        <f>INDEX($AD$461:$AI$466,MATCH($AL$464,$AD$460:$AI$460,0),MATCH($AL$465,$AD$460:$AI$460,0))</f>
        <v/>
      </c>
      <c r="AK473" s="8">
        <f>IF(($B$473&lt;&gt;2)+($I$473&lt;&gt;2)+($P$473&lt;&gt;2)+($W$473&lt;&gt;2)+($AD$473&lt;&gt;2)=0,2,IF((($B$473&lt;&gt;2)*$B$473+($I$473&lt;&gt;2)*$I$473+($P$473&lt;&gt;2)*$P$473+($W$473&lt;&gt;2)*$W$473+($AD$473&lt;&gt;2)*$AD$473)/(($B$473&lt;&gt;2)+($I$473&lt;&gt;2)+($P$473&lt;&gt;2)+($W$473&lt;&gt;2)+($AD$473&lt;&gt;2))&gt;=0.5,1,0))</f>
        <v/>
      </c>
      <c r="AL473" s="8">
        <f>IF(($C$473&lt;&gt;2)+($J$473&lt;&gt;2)+($Q$473&lt;&gt;2)+($X$473&lt;&gt;2)+($AE$473&lt;&gt;2)=0,2,IF((($C$473&lt;&gt;2)*$C$473+($J$473&lt;&gt;2)*$J$473+($Q$473&lt;&gt;2)*$Q$473+($X$473&lt;&gt;2)*$X$473+($AE$473&lt;&gt;2)*$AE$473)/(($C$473&lt;&gt;2)+($J$473&lt;&gt;2)+($Q$473&lt;&gt;2)+($X$473&lt;&gt;2)+($AE$473&lt;&gt;2))&gt;=0.5,1,0))</f>
        <v/>
      </c>
      <c r="AM473" s="8">
        <f>IF(($D$473&lt;&gt;2)+($K$473&lt;&gt;2)+($R$473&lt;&gt;2)+($Y$473&lt;&gt;2)+($AF$473&lt;&gt;2)=0,2,IF((($D$473&lt;&gt;2)*$D$473+($K$473&lt;&gt;2)*$K$473+($R$473&lt;&gt;2)*$R$473+($Y$473&lt;&gt;2)*$Y$473+($AF$473&lt;&gt;2)*$AF$473)/(($D$473&lt;&gt;2)+($K$473&lt;&gt;2)+($R$473&lt;&gt;2)+($Y$473&lt;&gt;2)+($AF$473&lt;&gt;2))&gt;=0.5,1,0))</f>
        <v/>
      </c>
      <c r="AN473" s="8">
        <f>IF(($E$473&lt;&gt;2)+($L$473&lt;&gt;2)+($S$473&lt;&gt;2)+($Z$473&lt;&gt;2)+($AG$473&lt;&gt;2)=0,2,IF((($E$473&lt;&gt;2)*$E$473+($L$473&lt;&gt;2)*$L$473+($S$473&lt;&gt;2)*$S$473+($Z$473&lt;&gt;2)*$Z$473+($AG$473&lt;&gt;2)*$AG$473)/(($E$473&lt;&gt;2)+($L$473&lt;&gt;2)+($S$473&lt;&gt;2)+($Z$473&lt;&gt;2)+($AG$473&lt;&gt;2))&gt;=0.5,1,0))</f>
        <v/>
      </c>
      <c r="AO473" s="8">
        <f>IF(($F$473&lt;&gt;2)+($M$473&lt;&gt;2)+($T$473&lt;&gt;2)+($AA$473&lt;&gt;2)+($AH$473&lt;&gt;2)=0,2,IF((($F$473&lt;&gt;2)*$F$473+($M$473&lt;&gt;2)*$M$473+($T$473&lt;&gt;2)*$T$473+($AA$473&lt;&gt;2)*$AA$473+($AH$473&lt;&gt;2)*$AH$473)/(($F$473&lt;&gt;2)+($M$473&lt;&gt;2)+($T$473&lt;&gt;2)+($AA$473&lt;&gt;2)+($AH$473&lt;&gt;2))&gt;=0.5,1,0))</f>
        <v/>
      </c>
      <c r="AQ473" s="16">
        <f>INDEX('Ground truth'!$B$3:$G$8,MATCH($AK$464,'Ground truth'!$A$3:$A$8,0),MATCH($AK$461,'Ground truth'!$B$2:$G$2,0))</f>
        <v/>
      </c>
      <c r="AR473" s="16">
        <f>INDEX('Ground truth'!$B$3:$G$8,MATCH($AK$464,'Ground truth'!$A$3:$A$8,0),MATCH($AK$462,'Ground truth'!$B$2:$G$2,0))</f>
        <v/>
      </c>
      <c r="AS473" s="16">
        <f>INDEX('Ground truth'!$B$3:$G$8,MATCH($AK$464,'Ground truth'!$A$3:$A$8,0),MATCH($AK$463,'Ground truth'!$B$2:$G$2,0))</f>
        <v/>
      </c>
      <c r="AT473" s="16">
        <f>INDEX('Ground truth'!$B$3:$G$8,MATCH($AK$464,'Ground truth'!$A$3:$A$8,0),MATCH($AK$464,'Ground truth'!$B$2:$G$2,0))</f>
        <v/>
      </c>
      <c r="AU473" s="16">
        <f>INDEX('Ground truth'!$B$3:$G$8,MATCH($AK$464,'Ground truth'!$A$3:$A$8,0),MATCH($AK$465,'Ground truth'!$B$2:$G$2,0))</f>
        <v/>
      </c>
      <c r="AW473" s="19" t="n">
        <v>1</v>
      </c>
      <c r="AX473" s="19">
        <f>LARGE($AW$470:$AW$474,4)</f>
        <v/>
      </c>
    </row>
    <row r="474">
      <c r="A474" s="3" t="inlineStr">
        <is>
          <t>GNC Software</t>
        </is>
      </c>
      <c r="B474" s="8">
        <f>INDEX($B$461:$G$466,MATCH($AL$465,$B$460:$G$460,0),MATCH($AL$461,$B$460:$G$460,0))</f>
        <v/>
      </c>
      <c r="C474" s="8">
        <f>INDEX($B$461:$G$466,MATCH($AL$465,$B$460:$G$460,0),MATCH($AL$462,$B$460:$G$460,0))</f>
        <v/>
      </c>
      <c r="D474" s="8">
        <f>INDEX($B$461:$G$466,MATCH($AL$465,$B$460:$G$460,0),MATCH($AL$463,$B$460:$G$460,0))</f>
        <v/>
      </c>
      <c r="E474" s="8">
        <f>INDEX($B$461:$G$466,MATCH($AL$465,$B$460:$G$460,0),MATCH($AL$464,$B$460:$G$460,0))</f>
        <v/>
      </c>
      <c r="F474" s="8">
        <f>INDEX($B$461:$G$466,MATCH($AL$465,$B$460:$G$460,0),MATCH($AL$465,$B$460:$G$460,0))</f>
        <v/>
      </c>
      <c r="I474" s="8">
        <f>INDEX($I$461:$N$466,MATCH($AL$465,$I$460:$N$460,0),MATCH($AL$461,$I$460:$N$460,0))</f>
        <v/>
      </c>
      <c r="J474" s="8">
        <f>INDEX($I$461:$N$466,MATCH($AL$465,$I$460:$N$460,0),MATCH($AL$462,$I$460:$N$460,0))</f>
        <v/>
      </c>
      <c r="K474" s="8">
        <f>INDEX($I$461:$N$466,MATCH($AL$465,$I$460:$N$460,0),MATCH($AL$463,$I$460:$N$460,0))</f>
        <v/>
      </c>
      <c r="L474" s="8">
        <f>INDEX($I$461:$N$466,MATCH($AL$465,$I$460:$N$460,0),MATCH($AL$464,$I$460:$N$460,0))</f>
        <v/>
      </c>
      <c r="M474" s="8">
        <f>INDEX($I$461:$N$466,MATCH($AL$465,$I$460:$N$460,0),MATCH($AL$465,$I$460:$N$460,0))</f>
        <v/>
      </c>
      <c r="P474" s="8">
        <f>INDEX($P$461:$U$466,MATCH($AL$465,$P$460:$U$460,0),MATCH($AL$461,$P$460:$U$460,0))</f>
        <v/>
      </c>
      <c r="Q474" s="8">
        <f>INDEX($P$461:$U$466,MATCH($AL$465,$P$460:$U$460,0),MATCH($AL$462,$P$460:$U$460,0))</f>
        <v/>
      </c>
      <c r="R474" s="8">
        <f>INDEX($P$461:$U$466,MATCH($AL$465,$P$460:$U$460,0),MATCH($AL$463,$P$460:$U$460,0))</f>
        <v/>
      </c>
      <c r="S474" s="8">
        <f>INDEX($P$461:$U$466,MATCH($AL$465,$P$460:$U$460,0),MATCH($AL$464,$P$460:$U$460,0))</f>
        <v/>
      </c>
      <c r="T474" s="8">
        <f>INDEX($P$461:$U$466,MATCH($AL$465,$P$460:$U$460,0),MATCH($AL$465,$P$460:$U$460,0))</f>
        <v/>
      </c>
      <c r="W474" s="8">
        <f>INDEX($W$461:$AB$466,MATCH($AL$465,$W$460:$AB$460,0),MATCH($AL$461,$W$460:$AB$460,0))</f>
        <v/>
      </c>
      <c r="X474" s="8">
        <f>INDEX($W$461:$AB$466,MATCH($AL$465,$W$460:$AB$460,0),MATCH($AL$462,$W$460:$AB$460,0))</f>
        <v/>
      </c>
      <c r="Y474" s="8">
        <f>INDEX($W$461:$AB$466,MATCH($AL$465,$W$460:$AB$460,0),MATCH($AL$463,$W$460:$AB$460,0))</f>
        <v/>
      </c>
      <c r="Z474" s="8">
        <f>INDEX($W$461:$AB$466,MATCH($AL$465,$W$460:$AB$460,0),MATCH($AL$464,$W$460:$AB$460,0))</f>
        <v/>
      </c>
      <c r="AA474" s="8">
        <f>INDEX($W$461:$AB$466,MATCH($AL$465,$W$460:$AB$460,0),MATCH($AL$465,$W$460:$AB$460,0))</f>
        <v/>
      </c>
      <c r="AD474" s="8">
        <f>INDEX($AD$461:$AI$466,MATCH($AL$465,$AD$460:$AI$460,0),MATCH($AL$461,$AD$460:$AI$460,0))</f>
        <v/>
      </c>
      <c r="AE474" s="8">
        <f>INDEX($AD$461:$AI$466,MATCH($AL$465,$AD$460:$AI$460,0),MATCH($AL$462,$AD$460:$AI$460,0))</f>
        <v/>
      </c>
      <c r="AF474" s="8">
        <f>INDEX($AD$461:$AI$466,MATCH($AL$465,$AD$460:$AI$460,0),MATCH($AL$463,$AD$460:$AI$460,0))</f>
        <v/>
      </c>
      <c r="AG474" s="8">
        <f>INDEX($AD$461:$AI$466,MATCH($AL$465,$AD$460:$AI$460,0),MATCH($AL$464,$AD$460:$AI$460,0))</f>
        <v/>
      </c>
      <c r="AH474" s="8">
        <f>INDEX($AD$461:$AI$466,MATCH($AL$465,$AD$460:$AI$460,0),MATCH($AL$465,$AD$460:$AI$460,0))</f>
        <v/>
      </c>
      <c r="AK474" s="8">
        <f>IF(($B$474&lt;&gt;2)+($I$474&lt;&gt;2)+($P$474&lt;&gt;2)+($W$474&lt;&gt;2)+($AD$474&lt;&gt;2)=0,2,IF((($B$474&lt;&gt;2)*$B$474+($I$474&lt;&gt;2)*$I$474+($P$474&lt;&gt;2)*$P$474+($W$474&lt;&gt;2)*$W$474+($AD$474&lt;&gt;2)*$AD$474)/(($B$474&lt;&gt;2)+($I$474&lt;&gt;2)+($P$474&lt;&gt;2)+($W$474&lt;&gt;2)+($AD$474&lt;&gt;2))&gt;=0.5,1,0))</f>
        <v/>
      </c>
      <c r="AL474" s="8">
        <f>IF(($C$474&lt;&gt;2)+($J$474&lt;&gt;2)+($Q$474&lt;&gt;2)+($X$474&lt;&gt;2)+($AE$474&lt;&gt;2)=0,2,IF((($C$474&lt;&gt;2)*$C$474+($J$474&lt;&gt;2)*$J$474+($Q$474&lt;&gt;2)*$Q$474+($X$474&lt;&gt;2)*$X$474+($AE$474&lt;&gt;2)*$AE$474)/(($C$474&lt;&gt;2)+($J$474&lt;&gt;2)+($Q$474&lt;&gt;2)+($X$474&lt;&gt;2)+($AE$474&lt;&gt;2))&gt;=0.5,1,0))</f>
        <v/>
      </c>
      <c r="AM474" s="8">
        <f>IF(($D$474&lt;&gt;2)+($K$474&lt;&gt;2)+($R$474&lt;&gt;2)+($Y$474&lt;&gt;2)+($AF$474&lt;&gt;2)=0,2,IF((($D$474&lt;&gt;2)*$D$474+($K$474&lt;&gt;2)*$K$474+($R$474&lt;&gt;2)*$R$474+($Y$474&lt;&gt;2)*$Y$474+($AF$474&lt;&gt;2)*$AF$474)/(($D$474&lt;&gt;2)+($K$474&lt;&gt;2)+($R$474&lt;&gt;2)+($Y$474&lt;&gt;2)+($AF$474&lt;&gt;2))&gt;=0.5,1,0))</f>
        <v/>
      </c>
      <c r="AN474" s="8">
        <f>IF(($E$474&lt;&gt;2)+($L$474&lt;&gt;2)+($S$474&lt;&gt;2)+($Z$474&lt;&gt;2)+($AG$474&lt;&gt;2)=0,2,IF((($E$474&lt;&gt;2)*$E$474+($L$474&lt;&gt;2)*$L$474+($S$474&lt;&gt;2)*$S$474+($Z$474&lt;&gt;2)*$Z$474+($AG$474&lt;&gt;2)*$AG$474)/(($E$474&lt;&gt;2)+($L$474&lt;&gt;2)+($S$474&lt;&gt;2)+($Z$474&lt;&gt;2)+($AG$474&lt;&gt;2))&gt;=0.5,1,0))</f>
        <v/>
      </c>
      <c r="AO474" s="8">
        <f>IF(($F$474&lt;&gt;2)+($M$474&lt;&gt;2)+($T$474&lt;&gt;2)+($AA$474&lt;&gt;2)+($AH$474&lt;&gt;2)=0,2,IF((($F$474&lt;&gt;2)*$F$474+($M$474&lt;&gt;2)*$M$474+($T$474&lt;&gt;2)*$T$474+($AA$474&lt;&gt;2)*$AA$474+($AH$474&lt;&gt;2)*$AH$474)/(($F$474&lt;&gt;2)+($M$474&lt;&gt;2)+($T$474&lt;&gt;2)+($AA$474&lt;&gt;2)+($AH$474&lt;&gt;2))&gt;=0.5,1,0))</f>
        <v/>
      </c>
      <c r="AQ474" s="16">
        <f>INDEX('Ground truth'!$B$3:$G$8,MATCH($AK$465,'Ground truth'!$A$3:$A$8,0),MATCH($AK$461,'Ground truth'!$B$2:$G$2,0))</f>
        <v/>
      </c>
      <c r="AR474" s="16">
        <f>INDEX('Ground truth'!$B$3:$G$8,MATCH($AK$465,'Ground truth'!$A$3:$A$8,0),MATCH($AK$462,'Ground truth'!$B$2:$G$2,0))</f>
        <v/>
      </c>
      <c r="AS474" s="16">
        <f>INDEX('Ground truth'!$B$3:$G$8,MATCH($AK$465,'Ground truth'!$A$3:$A$8,0),MATCH($AK$463,'Ground truth'!$B$2:$G$2,0))</f>
        <v/>
      </c>
      <c r="AT474" s="16">
        <f>INDEX('Ground truth'!$B$3:$G$8,MATCH($AK$465,'Ground truth'!$A$3:$A$8,0),MATCH($AK$464,'Ground truth'!$B$2:$G$2,0))</f>
        <v/>
      </c>
      <c r="AU474" s="16">
        <f>INDEX('Ground truth'!$B$3:$G$8,MATCH($AK$465,'Ground truth'!$A$3:$A$8,0),MATCH($AK$465,'Ground truth'!$B$2:$G$2,0))</f>
        <v/>
      </c>
      <c r="AW474" s="19" t="n">
        <v>1</v>
      </c>
      <c r="AX474" s="19">
        <f>LARGE($AW$470:$AW$474,5)</f>
        <v/>
      </c>
    </row>
    <row r="476">
      <c r="A476" s="17" t="inlineStr">
        <is>
          <t>metrics — confident-only (unsure excluded from denominators)</t>
        </is>
      </c>
      <c r="B476" s="10" t="inlineStr">
        <is>
          <t>run 1</t>
        </is>
      </c>
      <c r="C476" s="10" t="inlineStr">
        <is>
          <t>run 2</t>
        </is>
      </c>
      <c r="D476" s="10" t="inlineStr">
        <is>
          <t>run 3</t>
        </is>
      </c>
      <c r="E476" s="10" t="inlineStr">
        <is>
          <t>run 4</t>
        </is>
      </c>
      <c r="F476" s="10" t="inlineStr">
        <is>
          <t>run 5</t>
        </is>
      </c>
      <c r="G476" s="10" t="inlineStr">
        <is>
          <t>avg-matrix</t>
        </is>
      </c>
      <c r="H476" s="10" t="inlineStr">
        <is>
          <t>mean</t>
        </is>
      </c>
      <c r="I476" s="10" t="inlineStr">
        <is>
          <t>std (pop.)</t>
        </is>
      </c>
      <c r="J476" s="17" t="inlineStr">
        <is>
          <t>notes</t>
        </is>
      </c>
    </row>
    <row r="477">
      <c r="A477" s="7" t="inlineStr">
        <is>
          <t>TP</t>
        </is>
      </c>
      <c r="B477" s="7">
        <f>SUMPRODUCT(($B$470:$F$474=1)*($AQ$470:$AU$474=1))</f>
        <v/>
      </c>
      <c r="C477" s="7">
        <f>SUMPRODUCT(($I$470:$M$474=1)*($AQ$470:$AU$474=1))</f>
        <v/>
      </c>
      <c r="D477" s="7">
        <f>SUMPRODUCT(($P$470:$T$474=1)*($AQ$470:$AU$474=1))</f>
        <v/>
      </c>
      <c r="E477" s="7">
        <f>SUMPRODUCT(($W$470:$AA$474=1)*($AQ$470:$AU$474=1))</f>
        <v/>
      </c>
      <c r="F477" s="7">
        <f>SUMPRODUCT(($AD$470:$AH$474=1)*($AQ$470:$AU$474=1))</f>
        <v/>
      </c>
      <c r="G477" s="7">
        <f>SUMPRODUCT(($AK$470:$AO$474=1)*($AQ$470:$AU$474=1))</f>
        <v/>
      </c>
      <c r="H477" s="12">
        <f>AVERAGE($B$477:$F$477)</f>
        <v/>
      </c>
      <c r="I477" s="12">
        <f>STDEV.P($B$477:$F$477)</f>
        <v/>
      </c>
    </row>
    <row r="478">
      <c r="A478" s="7" t="inlineStr">
        <is>
          <t>TN</t>
        </is>
      </c>
      <c r="B478" s="7">
        <f>SUMPRODUCT(($B$470:$F$474=0)*($AQ$470:$AU$474=0))</f>
        <v/>
      </c>
      <c r="C478" s="7">
        <f>SUMPRODUCT(($I$470:$M$474=0)*($AQ$470:$AU$474=0))</f>
        <v/>
      </c>
      <c r="D478" s="7">
        <f>SUMPRODUCT(($P$470:$T$474=0)*($AQ$470:$AU$474=0))</f>
        <v/>
      </c>
      <c r="E478" s="7">
        <f>SUMPRODUCT(($W$470:$AA$474=0)*($AQ$470:$AU$474=0))</f>
        <v/>
      </c>
      <c r="F478" s="7">
        <f>SUMPRODUCT(($AD$470:$AH$474=0)*($AQ$470:$AU$474=0))</f>
        <v/>
      </c>
      <c r="G478" s="7">
        <f>SUMPRODUCT(($AK$470:$AO$474=0)*($AQ$470:$AU$474=0))</f>
        <v/>
      </c>
      <c r="H478" s="12">
        <f>AVERAGE($B$478:$F$478)</f>
        <v/>
      </c>
      <c r="I478" s="12">
        <f>STDEV.P($B$478:$F$478)</f>
        <v/>
      </c>
    </row>
    <row r="479">
      <c r="A479" s="7" t="inlineStr">
        <is>
          <t>FP</t>
        </is>
      </c>
      <c r="B479" s="7">
        <f>SUMPRODUCT(($B$470:$F$474=1)*($AQ$470:$AU$474=0))</f>
        <v/>
      </c>
      <c r="C479" s="7">
        <f>SUMPRODUCT(($I$470:$M$474=1)*($AQ$470:$AU$474=0))</f>
        <v/>
      </c>
      <c r="D479" s="7">
        <f>SUMPRODUCT(($P$470:$T$474=1)*($AQ$470:$AU$474=0))</f>
        <v/>
      </c>
      <c r="E479" s="7">
        <f>SUMPRODUCT(($W$470:$AA$474=1)*($AQ$470:$AU$474=0))</f>
        <v/>
      </c>
      <c r="F479" s="7">
        <f>SUMPRODUCT(($AD$470:$AH$474=1)*($AQ$470:$AU$474=0))</f>
        <v/>
      </c>
      <c r="G479" s="7">
        <f>SUMPRODUCT(($AK$470:$AO$474=1)*($AQ$470:$AU$474=0))</f>
        <v/>
      </c>
      <c r="H479" s="12">
        <f>AVERAGE($B$479:$F$479)</f>
        <v/>
      </c>
      <c r="I479" s="12">
        <f>STDEV.P($B$479:$F$479)</f>
        <v/>
      </c>
    </row>
    <row r="480">
      <c r="A480" s="7" t="inlineStr">
        <is>
          <t>FN</t>
        </is>
      </c>
      <c r="B480" s="7">
        <f>SUMPRODUCT(($B$470:$F$474=0)*($AQ$470:$AU$474=1))</f>
        <v/>
      </c>
      <c r="C480" s="7">
        <f>SUMPRODUCT(($I$470:$M$474=0)*($AQ$470:$AU$474=1))</f>
        <v/>
      </c>
      <c r="D480" s="7">
        <f>SUMPRODUCT(($P$470:$T$474=0)*($AQ$470:$AU$474=1))</f>
        <v/>
      </c>
      <c r="E480" s="7">
        <f>SUMPRODUCT(($W$470:$AA$474=0)*($AQ$470:$AU$474=1))</f>
        <v/>
      </c>
      <c r="F480" s="7">
        <f>SUMPRODUCT(($AD$470:$AH$474=0)*($AQ$470:$AU$474=1))</f>
        <v/>
      </c>
      <c r="G480" s="7">
        <f>SUMPRODUCT(($AK$470:$AO$474=0)*($AQ$470:$AU$474=1))</f>
        <v/>
      </c>
      <c r="H480" s="12">
        <f>AVERAGE($B$480:$F$480)</f>
        <v/>
      </c>
      <c r="I480" s="12">
        <f>STDEV.P($B$480:$F$480)</f>
        <v/>
      </c>
    </row>
    <row r="481">
      <c r="A481" s="4" t="inlineStr">
        <is>
          <t>Precision</t>
        </is>
      </c>
      <c r="B481" s="12">
        <f>IFERROR($B$477/($B$477+$B$479),0)</f>
        <v/>
      </c>
      <c r="C481" s="12">
        <f>IFERROR($C$477/($C$477+$C$479),0)</f>
        <v/>
      </c>
      <c r="D481" s="12">
        <f>IFERROR($D$477/($D$477+$D$479),0)</f>
        <v/>
      </c>
      <c r="E481" s="12">
        <f>IFERROR($E$477/($E$477+$E$479),0)</f>
        <v/>
      </c>
      <c r="F481" s="12">
        <f>IFERROR($F$477/($F$477+$F$479),0)</f>
        <v/>
      </c>
      <c r="G481" s="12">
        <f>IFERROR($G$477/($G$477+$G$479),0)</f>
        <v/>
      </c>
      <c r="H481" s="18">
        <f>AVERAGE($B$481:$F$481)</f>
        <v/>
      </c>
      <c r="I481" s="18">
        <f>STDEV.P($B$481:$F$481)</f>
        <v/>
      </c>
    </row>
    <row r="482">
      <c r="A482" s="4" t="inlineStr">
        <is>
          <t>Recall</t>
        </is>
      </c>
      <c r="B482" s="12">
        <f>IFERROR($B$477/($B$477+$B$480),0)</f>
        <v/>
      </c>
      <c r="C482" s="12">
        <f>IFERROR($C$477/($C$477+$C$480),0)</f>
        <v/>
      </c>
      <c r="D482" s="12">
        <f>IFERROR($D$477/($D$477+$D$480),0)</f>
        <v/>
      </c>
      <c r="E482" s="12">
        <f>IFERROR($E$477/($E$477+$E$480),0)</f>
        <v/>
      </c>
      <c r="F482" s="12">
        <f>IFERROR($F$477/($F$477+$F$480),0)</f>
        <v/>
      </c>
      <c r="G482" s="12">
        <f>IFERROR($G$477/($G$477+$G$480),0)</f>
        <v/>
      </c>
      <c r="H482" s="18">
        <f>AVERAGE($B$482:$F$482)</f>
        <v/>
      </c>
      <c r="I482" s="18">
        <f>STDEV.P($B$482:$F$482)</f>
        <v/>
      </c>
    </row>
    <row r="483">
      <c r="A483" s="4" t="inlineStr">
        <is>
          <t>F1</t>
        </is>
      </c>
      <c r="B483" s="12">
        <f>IFERROR(2*$B$481*$B$482/($B$481+$B$482),0)</f>
        <v/>
      </c>
      <c r="C483" s="12">
        <f>IFERROR(2*$C$481*$C$482/($C$481+$C$482),0)</f>
        <v/>
      </c>
      <c r="D483" s="12">
        <f>IFERROR(2*$D$481*$D$482/($D$481+$D$482),0)</f>
        <v/>
      </c>
      <c r="E483" s="12">
        <f>IFERROR(2*$E$481*$E$482/($E$481+$E$482),0)</f>
        <v/>
      </c>
      <c r="F483" s="12">
        <f>IFERROR(2*$F$481*$F$482/($F$481+$F$482),0)</f>
        <v/>
      </c>
      <c r="G483" s="12">
        <f>IFERROR(2*$G$481*$G$482/($G$481+$G$482),0)</f>
        <v/>
      </c>
      <c r="H483" s="18">
        <f>AVERAGE($B$483:$F$483)</f>
        <v/>
      </c>
      <c r="I483" s="18">
        <f>STDEV.P($B$483:$F$483)</f>
        <v/>
      </c>
    </row>
    <row r="484">
      <c r="A484" s="4" t="inlineStr">
        <is>
          <t>Accuracy</t>
        </is>
      </c>
      <c r="B484" s="12">
        <f>IFERROR(($B$477+$B$478)/($B$477+$B$478+$B$479+$B$480),0)</f>
        <v/>
      </c>
      <c r="C484" s="12">
        <f>IFERROR(($C$477+$C$478)/($C$477+$C$478+$C$479+$C$480),0)</f>
        <v/>
      </c>
      <c r="D484" s="12">
        <f>IFERROR(($D$477+$D$478)/($D$477+$D$478+$D$479+$D$480),0)</f>
        <v/>
      </c>
      <c r="E484" s="12">
        <f>IFERROR(($E$477+$E$478)/($E$477+$E$478+$E$479+$E$480),0)</f>
        <v/>
      </c>
      <c r="F484" s="12">
        <f>IFERROR(($F$477+$F$478)/($F$477+$F$478+$F$479+$F$480),0)</f>
        <v/>
      </c>
      <c r="G484" s="12">
        <f>IFERROR(($G$477+$G$478)/($G$477+$G$478+$G$479+$G$480),0)</f>
        <v/>
      </c>
      <c r="H484" s="18">
        <f>AVERAGE($B$484:$F$484)</f>
        <v/>
      </c>
      <c r="I484" s="18">
        <f>STDEV.P($B$484:$F$484)</f>
        <v/>
      </c>
    </row>
    <row r="485">
      <c r="A485" s="4" t="inlineStr">
        <is>
          <t>Edit distance</t>
        </is>
      </c>
      <c r="B485" s="12">
        <f>SUMPRODUCT(ABS($AQ$470:$AU$474-$B$470:$F$474))</f>
        <v/>
      </c>
      <c r="C485" s="12">
        <f>SUMPRODUCT(ABS($AQ$470:$AU$474-$I$470:$M$474))</f>
        <v/>
      </c>
      <c r="D485" s="12">
        <f>SUMPRODUCT(ABS($AQ$470:$AU$474-$P$470:$T$474))</f>
        <v/>
      </c>
      <c r="E485" s="12">
        <f>SUMPRODUCT(ABS($AQ$470:$AU$474-$W$470:$AA$474))</f>
        <v/>
      </c>
      <c r="F485" s="12">
        <f>SUMPRODUCT(ABS($AQ$470:$AU$474-$AD$470:$AH$474))</f>
        <v/>
      </c>
      <c r="G485" s="12">
        <f>SUMPRODUCT(ABS($AQ$470:$AU$474-$AK$470:$AO$474))</f>
        <v/>
      </c>
      <c r="H485" s="18">
        <f>AVERAGE($B$485:$F$485)</f>
        <v/>
      </c>
      <c r="I485" s="18">
        <f>STDEV.P($B$485:$F$485)</f>
        <v/>
      </c>
    </row>
    <row r="486">
      <c r="A486" s="4" t="inlineStr">
        <is>
          <t>Spectral distance</t>
        </is>
      </c>
      <c r="B486" s="12">
        <f>SQRT(SUMPRODUCT(($AX$470:$AX$474-$B$495:$B$499)^2))</f>
        <v/>
      </c>
      <c r="C486" s="12">
        <f>SQRT(SUMPRODUCT(($AX$470:$AX$474-$C$495:$C$499)^2))</f>
        <v/>
      </c>
      <c r="D486" s="12">
        <f>SQRT(SUMPRODUCT(($AX$470:$AX$474-$D$495:$D$499)^2))</f>
        <v/>
      </c>
      <c r="E486" s="12">
        <f>SQRT(SUMPRODUCT(($AX$470:$AX$474-$E$495:$E$499)^2))</f>
        <v/>
      </c>
      <c r="F486" s="12">
        <f>SQRT(SUMPRODUCT(($AX$470:$AX$474-$F$495:$F$499)^2))</f>
        <v/>
      </c>
      <c r="G486" s="12">
        <f>SQRT(SUMPRODUCT(($AX$470:$AX$474-$G$495:$G$499)^2))</f>
        <v/>
      </c>
      <c r="H486" s="18">
        <f>AVERAGE($B$486:$F$486)</f>
        <v/>
      </c>
      <c r="I486" s="18">
        <f>STDEV.P($B$486:$F$486)</f>
        <v/>
      </c>
    </row>
    <row r="487">
      <c r="A487" s="4" t="inlineStr">
        <is>
          <t>Unsure cells</t>
        </is>
      </c>
      <c r="B487" s="7">
        <f>COUNTIF($B$470:$F$474,2)</f>
        <v/>
      </c>
      <c r="C487" s="7">
        <f>COUNTIF($I$470:$M$474,2)</f>
        <v/>
      </c>
      <c r="D487" s="7">
        <f>COUNTIF($P$470:$T$474,2)</f>
        <v/>
      </c>
      <c r="E487" s="7">
        <f>COUNTIF($W$470:$AA$474,2)</f>
        <v/>
      </c>
      <c r="F487" s="7">
        <f>COUNTIF($AD$470:$AH$474,2)</f>
        <v/>
      </c>
      <c r="G487" s="7">
        <f>COUNTIF($AK$470:$AO$474,2)</f>
        <v/>
      </c>
      <c r="H487" s="12">
        <f>AVERAGE($B$487:$F$487)</f>
        <v/>
      </c>
      <c r="I487" s="12">
        <f>STDEV.P($B$487:$F$487)</f>
        <v/>
      </c>
    </row>
    <row r="488">
      <c r="A488" s="3" t="inlineStr">
        <is>
          <t>eigenvalues (real part, numpy order; pasted)</t>
        </is>
      </c>
    </row>
    <row r="489">
      <c r="A489" s="3" t="inlineStr">
        <is>
          <t xml:space="preserve">  λ1</t>
        </is>
      </c>
      <c r="B489" s="19" t="n">
        <v>0</v>
      </c>
      <c r="C489" s="19" t="n">
        <v>0</v>
      </c>
      <c r="D489" s="19" t="n">
        <v>0</v>
      </c>
      <c r="E489" s="19" t="n">
        <v>0</v>
      </c>
      <c r="F489" s="19" t="n">
        <v>0</v>
      </c>
      <c r="G489" s="19" t="n">
        <v>0</v>
      </c>
    </row>
    <row r="490">
      <c r="A490" s="3" t="inlineStr">
        <is>
          <t xml:space="preserve">  λ2</t>
        </is>
      </c>
      <c r="B490" s="19" t="n">
        <v>4</v>
      </c>
      <c r="C490" s="19" t="n">
        <v>4</v>
      </c>
      <c r="D490" s="19" t="n">
        <v>4</v>
      </c>
      <c r="E490" s="19" t="n">
        <v>4</v>
      </c>
      <c r="F490" s="19" t="n">
        <v>4</v>
      </c>
      <c r="G490" s="19" t="n">
        <v>4</v>
      </c>
    </row>
    <row r="491">
      <c r="A491" s="3" t="inlineStr">
        <is>
          <t xml:space="preserve">  λ3</t>
        </is>
      </c>
      <c r="B491" s="19" t="n">
        <v>0</v>
      </c>
      <c r="C491" s="19" t="n">
        <v>0</v>
      </c>
      <c r="D491" s="19" t="n">
        <v>0</v>
      </c>
      <c r="E491" s="19" t="n">
        <v>0</v>
      </c>
      <c r="F491" s="19" t="n">
        <v>0</v>
      </c>
      <c r="G491" s="19" t="n">
        <v>0</v>
      </c>
    </row>
    <row r="492">
      <c r="A492" s="3" t="inlineStr">
        <is>
          <t xml:space="preserve">  λ4</t>
        </is>
      </c>
      <c r="B492" s="19" t="n">
        <v>0</v>
      </c>
      <c r="C492" s="19" t="n">
        <v>0</v>
      </c>
      <c r="D492" s="19" t="n">
        <v>0</v>
      </c>
      <c r="E492" s="19" t="n">
        <v>0</v>
      </c>
      <c r="F492" s="19" t="n">
        <v>0</v>
      </c>
      <c r="G492" s="19" t="n">
        <v>0</v>
      </c>
    </row>
    <row r="493">
      <c r="A493" s="3" t="inlineStr">
        <is>
          <t xml:space="preserve">  λ5</t>
        </is>
      </c>
      <c r="B493" s="19" t="n">
        <v>1</v>
      </c>
      <c r="C493" s="19" t="n">
        <v>1</v>
      </c>
      <c r="D493" s="19" t="n">
        <v>1</v>
      </c>
      <c r="E493" s="19" t="n">
        <v>1</v>
      </c>
      <c r="F493" s="19" t="n">
        <v>1</v>
      </c>
      <c r="G493" s="19" t="n">
        <v>1</v>
      </c>
    </row>
    <row r="494">
      <c r="A494" s="3" t="inlineStr">
        <is>
          <t>eigenvalues sorted desc (LARGE)</t>
        </is>
      </c>
    </row>
    <row r="495">
      <c r="A495" s="3" t="inlineStr">
        <is>
          <t xml:space="preserve">  λ(1)</t>
        </is>
      </c>
      <c r="B495" s="19">
        <f>LARGE($B$489:$B$493,1)</f>
        <v/>
      </c>
      <c r="C495" s="19">
        <f>LARGE($C$489:$C$493,1)</f>
        <v/>
      </c>
      <c r="D495" s="19">
        <f>LARGE($D$489:$D$493,1)</f>
        <v/>
      </c>
      <c r="E495" s="19">
        <f>LARGE($E$489:$E$493,1)</f>
        <v/>
      </c>
      <c r="F495" s="19">
        <f>LARGE($F$489:$F$493,1)</f>
        <v/>
      </c>
      <c r="G495" s="19">
        <f>LARGE($G$489:$G$493,1)</f>
        <v/>
      </c>
    </row>
    <row r="496">
      <c r="A496" s="3" t="inlineStr">
        <is>
          <t xml:space="preserve">  λ(2)</t>
        </is>
      </c>
      <c r="B496" s="19">
        <f>LARGE($B$489:$B$493,2)</f>
        <v/>
      </c>
      <c r="C496" s="19">
        <f>LARGE($C$489:$C$493,2)</f>
        <v/>
      </c>
      <c r="D496" s="19">
        <f>LARGE($D$489:$D$493,2)</f>
        <v/>
      </c>
      <c r="E496" s="19">
        <f>LARGE($E$489:$E$493,2)</f>
        <v/>
      </c>
      <c r="F496" s="19">
        <f>LARGE($F$489:$F$493,2)</f>
        <v/>
      </c>
      <c r="G496" s="19">
        <f>LARGE($G$489:$G$493,2)</f>
        <v/>
      </c>
    </row>
    <row r="497">
      <c r="A497" s="3" t="inlineStr">
        <is>
          <t xml:space="preserve">  λ(3)</t>
        </is>
      </c>
      <c r="B497" s="19">
        <f>LARGE($B$489:$B$493,3)</f>
        <v/>
      </c>
      <c r="C497" s="19">
        <f>LARGE($C$489:$C$493,3)</f>
        <v/>
      </c>
      <c r="D497" s="19">
        <f>LARGE($D$489:$D$493,3)</f>
        <v/>
      </c>
      <c r="E497" s="19">
        <f>LARGE($E$489:$E$493,3)</f>
        <v/>
      </c>
      <c r="F497" s="19">
        <f>LARGE($F$489:$F$493,3)</f>
        <v/>
      </c>
      <c r="G497" s="19">
        <f>LARGE($G$489:$G$493,3)</f>
        <v/>
      </c>
    </row>
    <row r="498">
      <c r="A498" s="3" t="inlineStr">
        <is>
          <t xml:space="preserve">  λ(4)</t>
        </is>
      </c>
      <c r="B498" s="19">
        <f>LARGE($B$489:$B$493,4)</f>
        <v/>
      </c>
      <c r="C498" s="19">
        <f>LARGE($C$489:$C$493,4)</f>
        <v/>
      </c>
      <c r="D498" s="19">
        <f>LARGE($D$489:$D$493,4)</f>
        <v/>
      </c>
      <c r="E498" s="19">
        <f>LARGE($E$489:$E$493,4)</f>
        <v/>
      </c>
      <c r="F498" s="19">
        <f>LARGE($F$489:$F$493,4)</f>
        <v/>
      </c>
      <c r="G498" s="19">
        <f>LARGE($G$489:$G$493,4)</f>
        <v/>
      </c>
    </row>
    <row r="499">
      <c r="A499" s="3" t="inlineStr">
        <is>
          <t xml:space="preserve">  λ(5)</t>
        </is>
      </c>
      <c r="B499" s="19">
        <f>LARGE($B$489:$B$493,5)</f>
        <v/>
      </c>
      <c r="C499" s="19">
        <f>LARGE($C$489:$C$493,5)</f>
        <v/>
      </c>
      <c r="D499" s="19">
        <f>LARGE($D$489:$D$493,5)</f>
        <v/>
      </c>
      <c r="E499" s="19">
        <f>LARGE($E$489:$E$493,5)</f>
        <v/>
      </c>
      <c r="F499" s="19">
        <f>LARGE($F$489:$F$493,5)</f>
        <v/>
      </c>
      <c r="G499" s="19">
        <f>LARGE($G$489:$G$493,5)</f>
        <v/>
      </c>
    </row>
    <row r="500">
      <c r="A500" s="3" t="inlineStr">
        <is>
          <t>check: Σeig − trace (→0)</t>
        </is>
      </c>
      <c r="B500" s="3">
        <f>ROUND(SUM($B$489:$B$493)-($B$470+$C$471+$D$472+$E$473+$F$474),6)</f>
        <v/>
      </c>
      <c r="C500" s="3">
        <f>ROUND(SUM($C$489:$C$493)-($I$470+$J$471+$K$472+$L$473+$M$474),6)</f>
        <v/>
      </c>
      <c r="D500" s="3">
        <f>ROUND(SUM($D$489:$D$493)-($P$470+$Q$471+$R$472+$S$473+$T$474),6)</f>
        <v/>
      </c>
      <c r="E500" s="3">
        <f>ROUND(SUM($E$489:$E$493)-($W$470+$X$471+$Y$472+$Z$473+$AA$474),6)</f>
        <v/>
      </c>
      <c r="F500" s="3">
        <f>ROUND(SUM($F$489:$F$493)-($AD$470+$AE$471+$AF$472+$AG$473+$AH$474),6)</f>
        <v/>
      </c>
      <c r="G500" s="3">
        <f>ROUND(SUM($G$489:$G$493)-($AK$470+$AL$471+$AM$472+$AN$473+$AO$474),6)</f>
        <v/>
      </c>
    </row>
    <row r="501">
      <c r="A501" s="3" t="inlineStr">
        <is>
          <t>check: Πeig − det (→0)</t>
        </is>
      </c>
      <c r="B501" s="3">
        <f>ROUND(MDETERM($B$470:$F$474)-PRODUCT($B$489:$B$493),6)</f>
        <v/>
      </c>
      <c r="C501" s="3">
        <f>ROUND(MDETERM($I$470:$M$474)-PRODUCT($C$489:$C$493),6)</f>
        <v/>
      </c>
      <c r="D501" s="3">
        <f>ROUND(MDETERM($P$470:$T$474)-PRODUCT($D$489:$D$493),6)</f>
        <v/>
      </c>
      <c r="E501" s="3">
        <f>ROUND(MDETERM($W$470:$AA$474)-PRODUCT($E$489:$E$493),6)</f>
        <v/>
      </c>
      <c r="F501" s="3">
        <f>ROUND(MDETERM($AD$470:$AH$474)-PRODUCT($F$489:$F$493),6)</f>
        <v/>
      </c>
      <c r="G501" s="3">
        <f>ROUND(MDETERM($AK$470:$AO$474)-PRODUCT($G$489:$G$493),6)</f>
        <v/>
      </c>
    </row>
    <row r="502">
      <c r="A502" s="3" t="inlineStr">
        <is>
          <t>complex eigenvalues?</t>
        </is>
      </c>
      <c r="B502" s="3" t="inlineStr"/>
      <c r="C502" s="3" t="inlineStr"/>
      <c r="D502" s="3" t="inlineStr"/>
      <c r="E502" s="3" t="inlineStr"/>
      <c r="F502" s="3" t="inlineStr"/>
      <c r="G502" s="3" t="inlineStr"/>
    </row>
    <row r="503">
      <c r="A503" s="3" t="inlineStr">
        <is>
          <t>check: det(M − λᵢI) per sorted λ (→0)</t>
        </is>
      </c>
    </row>
    <row r="504">
      <c r="A504" s="3" t="inlineStr">
        <is>
          <t xml:space="preserve">  det(M − λ(1)I)</t>
        </is>
      </c>
      <c r="B504" s="3">
        <f t="array" ref="B504">ROUND(MDETERM($B$470:$F$474-$B$495*MUNIT(5)),6)</f>
        <v/>
      </c>
      <c r="C504" s="3">
        <f t="array" ref="C504">ROUND(MDETERM($I$470:$M$474-$C$495*MUNIT(5)),6)</f>
        <v/>
      </c>
      <c r="D504" s="3">
        <f t="array" ref="D504">ROUND(MDETERM($P$470:$T$474-$D$495*MUNIT(5)),6)</f>
        <v/>
      </c>
      <c r="E504" s="3">
        <f t="array" ref="E504">ROUND(MDETERM($W$470:$AA$474-$E$495*MUNIT(5)),6)</f>
        <v/>
      </c>
      <c r="F504" s="3">
        <f t="array" ref="F504">ROUND(MDETERM($AD$470:$AH$474-$F$495*MUNIT(5)),6)</f>
        <v/>
      </c>
      <c r="G504" s="3">
        <f t="array" ref="G504">ROUND(MDETERM($AK$470:$AO$474-$G$495*MUNIT(5)),6)</f>
        <v/>
      </c>
    </row>
    <row r="505">
      <c r="A505" s="3" t="inlineStr">
        <is>
          <t xml:space="preserve">  det(M − λ(2)I)</t>
        </is>
      </c>
      <c r="B505" s="3">
        <f t="array" ref="B505">ROUND(MDETERM($B$470:$F$474-$B$496*MUNIT(5)),6)</f>
        <v/>
      </c>
      <c r="C505" s="3">
        <f t="array" ref="C505">ROUND(MDETERM($I$470:$M$474-$C$496*MUNIT(5)),6)</f>
        <v/>
      </c>
      <c r="D505" s="3">
        <f t="array" ref="D505">ROUND(MDETERM($P$470:$T$474-$D$496*MUNIT(5)),6)</f>
        <v/>
      </c>
      <c r="E505" s="3">
        <f t="array" ref="E505">ROUND(MDETERM($W$470:$AA$474-$E$496*MUNIT(5)),6)</f>
        <v/>
      </c>
      <c r="F505" s="3">
        <f t="array" ref="F505">ROUND(MDETERM($AD$470:$AH$474-$F$496*MUNIT(5)),6)</f>
        <v/>
      </c>
      <c r="G505" s="3">
        <f t="array" ref="G505">ROUND(MDETERM($AK$470:$AO$474-$G$496*MUNIT(5)),6)</f>
        <v/>
      </c>
    </row>
    <row r="506">
      <c r="A506" s="3" t="inlineStr">
        <is>
          <t xml:space="preserve">  det(M − λ(3)I)</t>
        </is>
      </c>
      <c r="B506" s="3">
        <f t="array" ref="B506">ROUND(MDETERM($B$470:$F$474-$B$497*MUNIT(5)),6)</f>
        <v/>
      </c>
      <c r="C506" s="3">
        <f t="array" ref="C506">ROUND(MDETERM($I$470:$M$474-$C$497*MUNIT(5)),6)</f>
        <v/>
      </c>
      <c r="D506" s="3">
        <f t="array" ref="D506">ROUND(MDETERM($P$470:$T$474-$D$497*MUNIT(5)),6)</f>
        <v/>
      </c>
      <c r="E506" s="3">
        <f t="array" ref="E506">ROUND(MDETERM($W$470:$AA$474-$E$497*MUNIT(5)),6)</f>
        <v/>
      </c>
      <c r="F506" s="3">
        <f t="array" ref="F506">ROUND(MDETERM($AD$470:$AH$474-$F$497*MUNIT(5)),6)</f>
        <v/>
      </c>
      <c r="G506" s="3">
        <f t="array" ref="G506">ROUND(MDETERM($AK$470:$AO$474-$G$497*MUNIT(5)),6)</f>
        <v/>
      </c>
    </row>
    <row r="507">
      <c r="A507" s="3" t="inlineStr">
        <is>
          <t xml:space="preserve">  det(M − λ(4)I)</t>
        </is>
      </c>
      <c r="B507" s="3">
        <f t="array" ref="B507">ROUND(MDETERM($B$470:$F$474-$B$498*MUNIT(5)),6)</f>
        <v/>
      </c>
      <c r="C507" s="3">
        <f t="array" ref="C507">ROUND(MDETERM($I$470:$M$474-$C$498*MUNIT(5)),6)</f>
        <v/>
      </c>
      <c r="D507" s="3">
        <f t="array" ref="D507">ROUND(MDETERM($P$470:$T$474-$D$498*MUNIT(5)),6)</f>
        <v/>
      </c>
      <c r="E507" s="3">
        <f t="array" ref="E507">ROUND(MDETERM($W$470:$AA$474-$E$498*MUNIT(5)),6)</f>
        <v/>
      </c>
      <c r="F507" s="3">
        <f t="array" ref="F507">ROUND(MDETERM($AD$470:$AH$474-$F$498*MUNIT(5)),6)</f>
        <v/>
      </c>
      <c r="G507" s="3">
        <f t="array" ref="G507">ROUND(MDETERM($AK$470:$AO$474-$G$498*MUNIT(5)),6)</f>
        <v/>
      </c>
    </row>
    <row r="508">
      <c r="A508" s="3" t="inlineStr">
        <is>
          <t xml:space="preserve">  det(M − λ(5)I)</t>
        </is>
      </c>
      <c r="B508" s="3">
        <f t="array" ref="B508">ROUND(MDETERM($B$470:$F$474-$B$499*MUNIT(5)),6)</f>
        <v/>
      </c>
      <c r="C508" s="3">
        <f t="array" ref="C508">ROUND(MDETERM($I$470:$M$474-$C$499*MUNIT(5)),6)</f>
        <v/>
      </c>
      <c r="D508" s="3">
        <f t="array" ref="D508">ROUND(MDETERM($P$470:$T$474-$D$499*MUNIT(5)),6)</f>
        <v/>
      </c>
      <c r="E508" s="3">
        <f t="array" ref="E508">ROUND(MDETERM($W$470:$AA$474-$E$499*MUNIT(5)),6)</f>
        <v/>
      </c>
      <c r="F508" s="3">
        <f t="array" ref="F508">ROUND(MDETERM($AD$470:$AH$474-$F$499*MUNIT(5)),6)</f>
        <v/>
      </c>
      <c r="G508" s="3">
        <f t="array" ref="G508">ROUND(MDETERM($AK$470:$AO$474-$G$499*MUNIT(5)),6)</f>
        <v/>
      </c>
    </row>
    <row r="512" ht="16" customHeight="1">
      <c r="A512" s="14" t="inlineStr">
        <is>
          <t>RAG R1 | deepseek-r1:14b</t>
        </is>
      </c>
      <c r="B512" s="9" t="inlineStr">
        <is>
          <t>run 1 (raw, pasted)</t>
        </is>
      </c>
      <c r="I512" s="9" t="inlineStr">
        <is>
          <t>run 2 (raw, pasted)</t>
        </is>
      </c>
      <c r="P512" s="9" t="inlineStr">
        <is>
          <t>run 3 (raw, pasted)</t>
        </is>
      </c>
      <c r="W512" s="9" t="inlineStr">
        <is>
          <t>run 4 (raw, pasted)</t>
        </is>
      </c>
      <c r="AD512" s="9" t="inlineStr">
        <is>
          <t>run 5 (raw, pasted)</t>
        </is>
      </c>
      <c r="AK512" s="9" t="inlineStr">
        <is>
          <t>archived component mapping</t>
        </is>
      </c>
    </row>
    <row r="513" ht="60" customHeight="1">
      <c r="B513" s="15" t="inlineStr">
        <is>
          <t>Structure/Chassis</t>
        </is>
      </c>
      <c r="C513" s="15" t="inlineStr">
        <is>
          <t>Power System</t>
        </is>
      </c>
      <c r="D513" s="15" t="inlineStr">
        <is>
          <t>Communication System</t>
        </is>
      </c>
      <c r="E513" s="15" t="inlineStr">
        <is>
          <t>Onboard Computer</t>
        </is>
      </c>
      <c r="F513" s="15" t="inlineStr">
        <is>
          <t>Attitude Control System</t>
        </is>
      </c>
      <c r="G513" s="15" t="inlineStr">
        <is>
          <t>Payload</t>
        </is>
      </c>
      <c r="I513" s="15" t="inlineStr">
        <is>
          <t>Structure/Chassis</t>
        </is>
      </c>
      <c r="J513" s="15" t="inlineStr">
        <is>
          <t>Power System</t>
        </is>
      </c>
      <c r="K513" s="15" t="inlineStr">
        <is>
          <t>Communication System</t>
        </is>
      </c>
      <c r="L513" s="15" t="inlineStr">
        <is>
          <t>Onboard Computer</t>
        </is>
      </c>
      <c r="M513" s="15" t="inlineStr">
        <is>
          <t>Attitude Control System</t>
        </is>
      </c>
      <c r="N513" s="15" t="inlineStr">
        <is>
          <t>Payload</t>
        </is>
      </c>
      <c r="P513" s="15" t="inlineStr">
        <is>
          <t>Structure/Chassis</t>
        </is>
      </c>
      <c r="Q513" s="15" t="inlineStr">
        <is>
          <t>Power System</t>
        </is>
      </c>
      <c r="R513" s="15" t="inlineStr">
        <is>
          <t>Communication System</t>
        </is>
      </c>
      <c r="S513" s="15" t="inlineStr">
        <is>
          <t>Onboard Computer</t>
        </is>
      </c>
      <c r="T513" s="15" t="inlineStr">
        <is>
          <t>Attitude Control System</t>
        </is>
      </c>
      <c r="U513" s="15" t="inlineStr">
        <is>
          <t>Payload</t>
        </is>
      </c>
      <c r="W513" s="15" t="inlineStr">
        <is>
          <t>Structure/Chassis</t>
        </is>
      </c>
      <c r="X513" s="15" t="inlineStr">
        <is>
          <t>Power System</t>
        </is>
      </c>
      <c r="Y513" s="15" t="inlineStr">
        <is>
          <t>Communication System</t>
        </is>
      </c>
      <c r="Z513" s="15" t="inlineStr">
        <is>
          <t>Onboard Computer</t>
        </is>
      </c>
      <c r="AA513" s="15" t="inlineStr">
        <is>
          <t>Attitude Control System</t>
        </is>
      </c>
      <c r="AB513" s="15" t="inlineStr">
        <is>
          <t>Payload</t>
        </is>
      </c>
      <c r="AD513" s="15" t="inlineStr">
        <is>
          <t>Structure/Chassis</t>
        </is>
      </c>
      <c r="AE513" s="15" t="inlineStr">
        <is>
          <t>Power System</t>
        </is>
      </c>
      <c r="AF513" s="15" t="inlineStr">
        <is>
          <t>Communication System</t>
        </is>
      </c>
      <c r="AG513" s="15" t="inlineStr">
        <is>
          <t>Onboard Computer</t>
        </is>
      </c>
      <c r="AH513" s="15" t="inlineStr">
        <is>
          <t>Attitude Control System</t>
        </is>
      </c>
      <c r="AI513" s="15" t="inlineStr">
        <is>
          <t>Payload</t>
        </is>
      </c>
      <c r="AK513" s="3" t="inlineStr">
        <is>
          <t>Ground truth component</t>
        </is>
      </c>
      <c r="AL513" s="3" t="inlineStr">
        <is>
          <t>Matched predicted component</t>
        </is>
      </c>
    </row>
    <row r="514">
      <c r="A514" s="3" t="inlineStr">
        <is>
          <t>Structure/Chassis</t>
        </is>
      </c>
      <c r="B514" s="20" t="n">
        <v>2</v>
      </c>
      <c r="C514" s="20" t="n">
        <v>2</v>
      </c>
      <c r="D514" s="20" t="n">
        <v>2</v>
      </c>
      <c r="E514" s="20" t="n">
        <v>2</v>
      </c>
      <c r="F514" s="20" t="n">
        <v>2</v>
      </c>
      <c r="G514" s="20" t="n">
        <v>2</v>
      </c>
      <c r="I514" s="8" t="n">
        <v>1</v>
      </c>
      <c r="J514" s="8" t="n">
        <v>1</v>
      </c>
      <c r="K514" s="8" t="n">
        <v>1</v>
      </c>
      <c r="L514" s="8" t="n">
        <v>1</v>
      </c>
      <c r="M514" s="8" t="n">
        <v>1</v>
      </c>
      <c r="N514" s="8" t="n">
        <v>1</v>
      </c>
      <c r="P514" s="8" t="n">
        <v>1</v>
      </c>
      <c r="Q514" s="8" t="n">
        <v>1</v>
      </c>
      <c r="R514" s="8" t="n">
        <v>1</v>
      </c>
      <c r="S514" s="8" t="n">
        <v>1</v>
      </c>
      <c r="T514" s="8" t="n">
        <v>1</v>
      </c>
      <c r="U514" s="8" t="n">
        <v>1</v>
      </c>
      <c r="W514" s="8" t="n">
        <v>1</v>
      </c>
      <c r="X514" s="8" t="n">
        <v>1</v>
      </c>
      <c r="Y514" s="8" t="n">
        <v>1</v>
      </c>
      <c r="Z514" s="8" t="n">
        <v>1</v>
      </c>
      <c r="AA514" s="8" t="n">
        <v>1</v>
      </c>
      <c r="AB514" s="8" t="n">
        <v>1</v>
      </c>
      <c r="AD514" s="8" t="n">
        <v>1</v>
      </c>
      <c r="AE514" s="8" t="n">
        <v>1</v>
      </c>
      <c r="AF514" s="8" t="n">
        <v>1</v>
      </c>
      <c r="AG514" s="8" t="n">
        <v>1</v>
      </c>
      <c r="AH514" s="8" t="n">
        <v>1</v>
      </c>
      <c r="AI514" s="8" t="n">
        <v>1</v>
      </c>
      <c r="AK514" s="3" t="inlineStr">
        <is>
          <t>Power Subsystem</t>
        </is>
      </c>
      <c r="AL514" s="3" t="inlineStr">
        <is>
          <t>Power System</t>
        </is>
      </c>
    </row>
    <row r="515">
      <c r="A515" s="3" t="inlineStr">
        <is>
          <t>Power System</t>
        </is>
      </c>
      <c r="B515" s="20" t="n">
        <v>2</v>
      </c>
      <c r="C515" s="20" t="n">
        <v>2</v>
      </c>
      <c r="D515" s="20" t="n">
        <v>2</v>
      </c>
      <c r="E515" s="20" t="n">
        <v>2</v>
      </c>
      <c r="F515" s="20" t="n">
        <v>2</v>
      </c>
      <c r="G515" s="20" t="n">
        <v>2</v>
      </c>
      <c r="I515" s="8" t="n">
        <v>1</v>
      </c>
      <c r="J515" s="8" t="n">
        <v>1</v>
      </c>
      <c r="K515" s="8" t="n">
        <v>1</v>
      </c>
      <c r="L515" s="8" t="n">
        <v>1</v>
      </c>
      <c r="M515" s="8" t="n">
        <v>1</v>
      </c>
      <c r="N515" s="8" t="n">
        <v>1</v>
      </c>
      <c r="P515" s="8" t="n">
        <v>1</v>
      </c>
      <c r="Q515" s="8" t="n">
        <v>1</v>
      </c>
      <c r="R515" s="8" t="n">
        <v>1</v>
      </c>
      <c r="S515" s="8" t="n">
        <v>1</v>
      </c>
      <c r="T515" s="8" t="n">
        <v>1</v>
      </c>
      <c r="U515" s="8" t="n">
        <v>1</v>
      </c>
      <c r="W515" s="8" t="n">
        <v>1</v>
      </c>
      <c r="X515" s="8" t="n">
        <v>1</v>
      </c>
      <c r="Y515" s="8" t="n">
        <v>1</v>
      </c>
      <c r="Z515" s="8" t="n">
        <v>1</v>
      </c>
      <c r="AA515" s="8" t="n">
        <v>1</v>
      </c>
      <c r="AB515" s="8" t="n">
        <v>1</v>
      </c>
      <c r="AD515" s="8" t="n">
        <v>1</v>
      </c>
      <c r="AE515" s="8" t="n">
        <v>1</v>
      </c>
      <c r="AF515" s="8" t="n">
        <v>1</v>
      </c>
      <c r="AG515" s="8" t="n">
        <v>1</v>
      </c>
      <c r="AH515" s="8" t="n">
        <v>1</v>
      </c>
      <c r="AI515" s="8" t="n">
        <v>1</v>
      </c>
      <c r="AK515" s="3" t="inlineStr">
        <is>
          <t>Spacecraft</t>
        </is>
      </c>
      <c r="AL515" s="3" t="inlineStr">
        <is>
          <t>Payload</t>
        </is>
      </c>
    </row>
    <row r="516">
      <c r="A516" s="3" t="inlineStr">
        <is>
          <t>Communication System</t>
        </is>
      </c>
      <c r="B516" s="20" t="n">
        <v>2</v>
      </c>
      <c r="C516" s="20" t="n">
        <v>2</v>
      </c>
      <c r="D516" s="20" t="n">
        <v>2</v>
      </c>
      <c r="E516" s="20" t="n">
        <v>2</v>
      </c>
      <c r="F516" s="20" t="n">
        <v>2</v>
      </c>
      <c r="G516" s="20" t="n">
        <v>2</v>
      </c>
      <c r="I516" s="8" t="n">
        <v>1</v>
      </c>
      <c r="J516" s="8" t="n">
        <v>1</v>
      </c>
      <c r="K516" s="8" t="n">
        <v>1</v>
      </c>
      <c r="L516" s="8" t="n">
        <v>1</v>
      </c>
      <c r="M516" s="8" t="n">
        <v>1</v>
      </c>
      <c r="N516" s="8" t="n">
        <v>1</v>
      </c>
      <c r="P516" s="8" t="n">
        <v>1</v>
      </c>
      <c r="Q516" s="8" t="n">
        <v>1</v>
      </c>
      <c r="R516" s="8" t="n">
        <v>1</v>
      </c>
      <c r="S516" s="8" t="n">
        <v>1</v>
      </c>
      <c r="T516" s="8" t="n">
        <v>1</v>
      </c>
      <c r="U516" s="8" t="n">
        <v>1</v>
      </c>
      <c r="W516" s="8" t="n">
        <v>1</v>
      </c>
      <c r="X516" s="8" t="n">
        <v>1</v>
      </c>
      <c r="Y516" s="8" t="n">
        <v>1</v>
      </c>
      <c r="Z516" s="8" t="n">
        <v>1</v>
      </c>
      <c r="AA516" s="8" t="n">
        <v>1</v>
      </c>
      <c r="AB516" s="8" t="n">
        <v>1</v>
      </c>
      <c r="AD516" s="8" t="n">
        <v>1</v>
      </c>
      <c r="AE516" s="8" t="n">
        <v>1</v>
      </c>
      <c r="AF516" s="8" t="n">
        <v>1</v>
      </c>
      <c r="AG516" s="8" t="n">
        <v>1</v>
      </c>
      <c r="AH516" s="8" t="n">
        <v>1</v>
      </c>
      <c r="AI516" s="8" t="n">
        <v>1</v>
      </c>
      <c r="AK516" s="3" t="inlineStr">
        <is>
          <t>Guidance, Navigation, and Control (GNC) Subsystem</t>
        </is>
      </c>
      <c r="AL516" s="3" t="inlineStr">
        <is>
          <t>Attitude Control System</t>
        </is>
      </c>
    </row>
    <row r="517">
      <c r="A517" s="3" t="inlineStr">
        <is>
          <t>Onboard Computer</t>
        </is>
      </c>
      <c r="B517" s="20" t="n">
        <v>2</v>
      </c>
      <c r="C517" s="20" t="n">
        <v>2</v>
      </c>
      <c r="D517" s="20" t="n">
        <v>2</v>
      </c>
      <c r="E517" s="20" t="n">
        <v>2</v>
      </c>
      <c r="F517" s="20" t="n">
        <v>2</v>
      </c>
      <c r="G517" s="20" t="n">
        <v>2</v>
      </c>
      <c r="I517" s="8" t="n">
        <v>1</v>
      </c>
      <c r="J517" s="8" t="n">
        <v>1</v>
      </c>
      <c r="K517" s="8" t="n">
        <v>1</v>
      </c>
      <c r="L517" s="8" t="n">
        <v>1</v>
      </c>
      <c r="M517" s="8" t="n">
        <v>1</v>
      </c>
      <c r="N517" s="8" t="n">
        <v>1</v>
      </c>
      <c r="P517" s="8" t="n">
        <v>1</v>
      </c>
      <c r="Q517" s="8" t="n">
        <v>1</v>
      </c>
      <c r="R517" s="8" t="n">
        <v>1</v>
      </c>
      <c r="S517" s="8" t="n">
        <v>1</v>
      </c>
      <c r="T517" s="8" t="n">
        <v>1</v>
      </c>
      <c r="U517" s="8" t="n">
        <v>1</v>
      </c>
      <c r="W517" s="8" t="n">
        <v>1</v>
      </c>
      <c r="X517" s="8" t="n">
        <v>1</v>
      </c>
      <c r="Y517" s="8" t="n">
        <v>1</v>
      </c>
      <c r="Z517" s="8" t="n">
        <v>1</v>
      </c>
      <c r="AA517" s="8" t="n">
        <v>1</v>
      </c>
      <c r="AB517" s="8" t="n">
        <v>1</v>
      </c>
      <c r="AD517" s="8" t="n">
        <v>1</v>
      </c>
      <c r="AE517" s="8" t="n">
        <v>1</v>
      </c>
      <c r="AF517" s="8" t="n">
        <v>1</v>
      </c>
      <c r="AG517" s="8" t="n">
        <v>1</v>
      </c>
      <c r="AH517" s="8" t="n">
        <v>1</v>
      </c>
      <c r="AI517" s="8" t="n">
        <v>1</v>
      </c>
      <c r="AK517" s="3" t="inlineStr">
        <is>
          <t>Propulsion Subsystem</t>
        </is>
      </c>
      <c r="AL517" s="3" t="inlineStr">
        <is>
          <t>Structure/Chassis</t>
        </is>
      </c>
    </row>
    <row r="518">
      <c r="A518" s="3" t="inlineStr">
        <is>
          <t>Attitude Control System</t>
        </is>
      </c>
      <c r="B518" s="20" t="n">
        <v>2</v>
      </c>
      <c r="C518" s="20" t="n">
        <v>2</v>
      </c>
      <c r="D518" s="20" t="n">
        <v>2</v>
      </c>
      <c r="E518" s="20" t="n">
        <v>2</v>
      </c>
      <c r="F518" s="20" t="n">
        <v>2</v>
      </c>
      <c r="G518" s="20" t="n">
        <v>2</v>
      </c>
      <c r="I518" s="8" t="n">
        <v>1</v>
      </c>
      <c r="J518" s="8" t="n">
        <v>1</v>
      </c>
      <c r="K518" s="8" t="n">
        <v>1</v>
      </c>
      <c r="L518" s="8" t="n">
        <v>1</v>
      </c>
      <c r="M518" s="8" t="n">
        <v>1</v>
      </c>
      <c r="N518" s="8" t="n">
        <v>1</v>
      </c>
      <c r="P518" s="8" t="n">
        <v>1</v>
      </c>
      <c r="Q518" s="8" t="n">
        <v>1</v>
      </c>
      <c r="R518" s="8" t="n">
        <v>1</v>
      </c>
      <c r="S518" s="8" t="n">
        <v>1</v>
      </c>
      <c r="T518" s="8" t="n">
        <v>1</v>
      </c>
      <c r="U518" s="8" t="n">
        <v>1</v>
      </c>
      <c r="W518" s="8" t="n">
        <v>1</v>
      </c>
      <c r="X518" s="8" t="n">
        <v>1</v>
      </c>
      <c r="Y518" s="8" t="n">
        <v>1</v>
      </c>
      <c r="Z518" s="8" t="n">
        <v>1</v>
      </c>
      <c r="AA518" s="8" t="n">
        <v>1</v>
      </c>
      <c r="AB518" s="8" t="n">
        <v>1</v>
      </c>
      <c r="AD518" s="8" t="n">
        <v>1</v>
      </c>
      <c r="AE518" s="8" t="n">
        <v>1</v>
      </c>
      <c r="AF518" s="8" t="n">
        <v>1</v>
      </c>
      <c r="AG518" s="8" t="n">
        <v>1</v>
      </c>
      <c r="AH518" s="8" t="n">
        <v>1</v>
      </c>
      <c r="AI518" s="8" t="n">
        <v>1</v>
      </c>
      <c r="AK518" s="3" t="inlineStr">
        <is>
          <t>Reaction Wheel</t>
        </is>
      </c>
      <c r="AL518" s="3" t="inlineStr">
        <is>
          <t>Communication System</t>
        </is>
      </c>
    </row>
    <row r="519">
      <c r="A519" s="3" t="inlineStr">
        <is>
          <t>Payload</t>
        </is>
      </c>
      <c r="B519" s="20" t="n">
        <v>2</v>
      </c>
      <c r="C519" s="20" t="n">
        <v>2</v>
      </c>
      <c r="D519" s="20" t="n">
        <v>2</v>
      </c>
      <c r="E519" s="20" t="n">
        <v>2</v>
      </c>
      <c r="F519" s="20" t="n">
        <v>2</v>
      </c>
      <c r="G519" s="20" t="n">
        <v>2</v>
      </c>
      <c r="I519" s="8" t="n">
        <v>1</v>
      </c>
      <c r="J519" s="8" t="n">
        <v>1</v>
      </c>
      <c r="K519" s="8" t="n">
        <v>1</v>
      </c>
      <c r="L519" s="8" t="n">
        <v>1</v>
      </c>
      <c r="M519" s="8" t="n">
        <v>1</v>
      </c>
      <c r="N519" s="8" t="n">
        <v>1</v>
      </c>
      <c r="P519" s="8" t="n">
        <v>1</v>
      </c>
      <c r="Q519" s="8" t="n">
        <v>1</v>
      </c>
      <c r="R519" s="8" t="n">
        <v>1</v>
      </c>
      <c r="S519" s="8" t="n">
        <v>1</v>
      </c>
      <c r="T519" s="8" t="n">
        <v>1</v>
      </c>
      <c r="U519" s="8" t="n">
        <v>1</v>
      </c>
      <c r="W519" s="8" t="n">
        <v>1</v>
      </c>
      <c r="X519" s="8" t="n">
        <v>1</v>
      </c>
      <c r="Y519" s="8" t="n">
        <v>1</v>
      </c>
      <c r="Z519" s="8" t="n">
        <v>1</v>
      </c>
      <c r="AA519" s="8" t="n">
        <v>1</v>
      </c>
      <c r="AB519" s="8" t="n">
        <v>1</v>
      </c>
      <c r="AD519" s="8" t="n">
        <v>1</v>
      </c>
      <c r="AE519" s="8" t="n">
        <v>1</v>
      </c>
      <c r="AF519" s="8" t="n">
        <v>1</v>
      </c>
      <c r="AG519" s="8" t="n">
        <v>1</v>
      </c>
      <c r="AH519" s="8" t="n">
        <v>1</v>
      </c>
      <c r="AI519" s="8" t="n">
        <v>1</v>
      </c>
      <c r="AK519" s="3" t="inlineStr">
        <is>
          <t>GNC Software</t>
        </is>
      </c>
      <c r="AL519" s="3" t="inlineStr">
        <is>
          <t>Onboard Computer</t>
        </is>
      </c>
    </row>
    <row r="521">
      <c r="A521" s="1" t="inlineStr">
        <is>
          <t>aligned k×k matrices (INDEX/MATCH through the mapping; GT order)</t>
        </is>
      </c>
      <c r="B521" s="9" t="inlineStr">
        <is>
          <t>run 1 aligned</t>
        </is>
      </c>
      <c r="I521" s="9" t="inlineStr">
        <is>
          <t>run 2 aligned</t>
        </is>
      </c>
      <c r="P521" s="9" t="inlineStr">
        <is>
          <t>run 3 aligned</t>
        </is>
      </c>
      <c r="W521" s="9" t="inlineStr">
        <is>
          <t>run 4 aligned</t>
        </is>
      </c>
      <c r="AD521" s="9" t="inlineStr">
        <is>
          <t>run 5 aligned</t>
        </is>
      </c>
      <c r="AK521" s="9" t="inlineStr">
        <is>
          <t>Step2 average of aligned runs (formula)</t>
        </is>
      </c>
      <c r="AR521" s="9" t="inlineStr">
        <is>
          <t>aligned ground truth (INDEX/MATCH)</t>
        </is>
      </c>
      <c r="AY521" s="9" t="inlineStr">
        <is>
          <t>aligned GT eig (pasted) | sorted</t>
        </is>
      </c>
    </row>
    <row r="522" ht="60" customHeight="1">
      <c r="B522" s="15" t="inlineStr">
        <is>
          <t>Power Subsystem</t>
        </is>
      </c>
      <c r="C522" s="15" t="inlineStr">
        <is>
          <t>Spacecraft</t>
        </is>
      </c>
      <c r="D522" s="15" t="inlineStr">
        <is>
          <t>Guidance, Navigation, and Control (GNC) Subsystem</t>
        </is>
      </c>
      <c r="E522" s="15" t="inlineStr">
        <is>
          <t>Propulsion Subsystem</t>
        </is>
      </c>
      <c r="F522" s="15" t="inlineStr">
        <is>
          <t>Reaction Wheel</t>
        </is>
      </c>
      <c r="G522" s="15" t="inlineStr">
        <is>
          <t>GNC Software</t>
        </is>
      </c>
      <c r="I522" s="15" t="inlineStr">
        <is>
          <t>Power Subsystem</t>
        </is>
      </c>
      <c r="J522" s="15" t="inlineStr">
        <is>
          <t>Spacecraft</t>
        </is>
      </c>
      <c r="K522" s="15" t="inlineStr">
        <is>
          <t>Guidance, Navigation, and Control (GNC) Subsystem</t>
        </is>
      </c>
      <c r="L522" s="15" t="inlineStr">
        <is>
          <t>Propulsion Subsystem</t>
        </is>
      </c>
      <c r="M522" s="15" t="inlineStr">
        <is>
          <t>Reaction Wheel</t>
        </is>
      </c>
      <c r="N522" s="15" t="inlineStr">
        <is>
          <t>GNC Software</t>
        </is>
      </c>
      <c r="P522" s="15" t="inlineStr">
        <is>
          <t>Power Subsystem</t>
        </is>
      </c>
      <c r="Q522" s="15" t="inlineStr">
        <is>
          <t>Spacecraft</t>
        </is>
      </c>
      <c r="R522" s="15" t="inlineStr">
        <is>
          <t>Guidance, Navigation, and Control (GNC) Subsystem</t>
        </is>
      </c>
      <c r="S522" s="15" t="inlineStr">
        <is>
          <t>Propulsion Subsystem</t>
        </is>
      </c>
      <c r="T522" s="15" t="inlineStr">
        <is>
          <t>Reaction Wheel</t>
        </is>
      </c>
      <c r="U522" s="15" t="inlineStr">
        <is>
          <t>GNC Software</t>
        </is>
      </c>
      <c r="W522" s="15" t="inlineStr">
        <is>
          <t>Power Subsystem</t>
        </is>
      </c>
      <c r="X522" s="15" t="inlineStr">
        <is>
          <t>Spacecraft</t>
        </is>
      </c>
      <c r="Y522" s="15" t="inlineStr">
        <is>
          <t>Guidance, Navigation, and Control (GNC) Subsystem</t>
        </is>
      </c>
      <c r="Z522" s="15" t="inlineStr">
        <is>
          <t>Propulsion Subsystem</t>
        </is>
      </c>
      <c r="AA522" s="15" t="inlineStr">
        <is>
          <t>Reaction Wheel</t>
        </is>
      </c>
      <c r="AB522" s="15" t="inlineStr">
        <is>
          <t>GNC Software</t>
        </is>
      </c>
      <c r="AD522" s="15" t="inlineStr">
        <is>
          <t>Power Subsystem</t>
        </is>
      </c>
      <c r="AE522" s="15" t="inlineStr">
        <is>
          <t>Spacecraft</t>
        </is>
      </c>
      <c r="AF522" s="15" t="inlineStr">
        <is>
          <t>Guidance, Navigation, and Control (GNC) Subsystem</t>
        </is>
      </c>
      <c r="AG522" s="15" t="inlineStr">
        <is>
          <t>Propulsion Subsystem</t>
        </is>
      </c>
      <c r="AH522" s="15" t="inlineStr">
        <is>
          <t>Reaction Wheel</t>
        </is>
      </c>
      <c r="AI522" s="15" t="inlineStr">
        <is>
          <t>GNC Software</t>
        </is>
      </c>
    </row>
    <row r="523">
      <c r="A523" s="3" t="inlineStr">
        <is>
          <t>Power Subsystem</t>
        </is>
      </c>
      <c r="B523" s="8">
        <f>INDEX($B$514:$G$519,MATCH($AL$514,$B$513:$G$513,0),MATCH($AL$514,$B$513:$G$513,0))</f>
        <v/>
      </c>
      <c r="C523" s="8">
        <f>INDEX($B$514:$G$519,MATCH($AL$514,$B$513:$G$513,0),MATCH($AL$515,$B$513:$G$513,0))</f>
        <v/>
      </c>
      <c r="D523" s="8">
        <f>INDEX($B$514:$G$519,MATCH($AL$514,$B$513:$G$513,0),MATCH($AL$516,$B$513:$G$513,0))</f>
        <v/>
      </c>
      <c r="E523" s="8">
        <f>INDEX($B$514:$G$519,MATCH($AL$514,$B$513:$G$513,0),MATCH($AL$517,$B$513:$G$513,0))</f>
        <v/>
      </c>
      <c r="F523" s="8">
        <f>INDEX($B$514:$G$519,MATCH($AL$514,$B$513:$G$513,0),MATCH($AL$518,$B$513:$G$513,0))</f>
        <v/>
      </c>
      <c r="G523" s="8">
        <f>INDEX($B$514:$G$519,MATCH($AL$514,$B$513:$G$513,0),MATCH($AL$519,$B$513:$G$513,0))</f>
        <v/>
      </c>
      <c r="I523" s="8">
        <f>INDEX($I$514:$N$519,MATCH($AL$514,$I$513:$N$513,0),MATCH($AL$514,$I$513:$N$513,0))</f>
        <v/>
      </c>
      <c r="J523" s="8">
        <f>INDEX($I$514:$N$519,MATCH($AL$514,$I$513:$N$513,0),MATCH($AL$515,$I$513:$N$513,0))</f>
        <v/>
      </c>
      <c r="K523" s="8">
        <f>INDEX($I$514:$N$519,MATCH($AL$514,$I$513:$N$513,0),MATCH($AL$516,$I$513:$N$513,0))</f>
        <v/>
      </c>
      <c r="L523" s="8">
        <f>INDEX($I$514:$N$519,MATCH($AL$514,$I$513:$N$513,0),MATCH($AL$517,$I$513:$N$513,0))</f>
        <v/>
      </c>
      <c r="M523" s="8">
        <f>INDEX($I$514:$N$519,MATCH($AL$514,$I$513:$N$513,0),MATCH($AL$518,$I$513:$N$513,0))</f>
        <v/>
      </c>
      <c r="N523" s="8">
        <f>INDEX($I$514:$N$519,MATCH($AL$514,$I$513:$N$513,0),MATCH($AL$519,$I$513:$N$513,0))</f>
        <v/>
      </c>
      <c r="P523" s="8">
        <f>INDEX($P$514:$U$519,MATCH($AL$514,$P$513:$U$513,0),MATCH($AL$514,$P$513:$U$513,0))</f>
        <v/>
      </c>
      <c r="Q523" s="8">
        <f>INDEX($P$514:$U$519,MATCH($AL$514,$P$513:$U$513,0),MATCH($AL$515,$P$513:$U$513,0))</f>
        <v/>
      </c>
      <c r="R523" s="8">
        <f>INDEX($P$514:$U$519,MATCH($AL$514,$P$513:$U$513,0),MATCH($AL$516,$P$513:$U$513,0))</f>
        <v/>
      </c>
      <c r="S523" s="8">
        <f>INDEX($P$514:$U$519,MATCH($AL$514,$P$513:$U$513,0),MATCH($AL$517,$P$513:$U$513,0))</f>
        <v/>
      </c>
      <c r="T523" s="8">
        <f>INDEX($P$514:$U$519,MATCH($AL$514,$P$513:$U$513,0),MATCH($AL$518,$P$513:$U$513,0))</f>
        <v/>
      </c>
      <c r="U523" s="8">
        <f>INDEX($P$514:$U$519,MATCH($AL$514,$P$513:$U$513,0),MATCH($AL$519,$P$513:$U$513,0))</f>
        <v/>
      </c>
      <c r="W523" s="8">
        <f>INDEX($W$514:$AB$519,MATCH($AL$514,$W$513:$AB$513,0),MATCH($AL$514,$W$513:$AB$513,0))</f>
        <v/>
      </c>
      <c r="X523" s="8">
        <f>INDEX($W$514:$AB$519,MATCH($AL$514,$W$513:$AB$513,0),MATCH($AL$515,$W$513:$AB$513,0))</f>
        <v/>
      </c>
      <c r="Y523" s="8">
        <f>INDEX($W$514:$AB$519,MATCH($AL$514,$W$513:$AB$513,0),MATCH($AL$516,$W$513:$AB$513,0))</f>
        <v/>
      </c>
      <c r="Z523" s="8">
        <f>INDEX($W$514:$AB$519,MATCH($AL$514,$W$513:$AB$513,0),MATCH($AL$517,$W$513:$AB$513,0))</f>
        <v/>
      </c>
      <c r="AA523" s="8">
        <f>INDEX($W$514:$AB$519,MATCH($AL$514,$W$513:$AB$513,0),MATCH($AL$518,$W$513:$AB$513,0))</f>
        <v/>
      </c>
      <c r="AB523" s="8">
        <f>INDEX($W$514:$AB$519,MATCH($AL$514,$W$513:$AB$513,0),MATCH($AL$519,$W$513:$AB$513,0))</f>
        <v/>
      </c>
      <c r="AD523" s="8">
        <f>INDEX($AD$514:$AI$519,MATCH($AL$514,$AD$513:$AI$513,0),MATCH($AL$514,$AD$513:$AI$513,0))</f>
        <v/>
      </c>
      <c r="AE523" s="8">
        <f>INDEX($AD$514:$AI$519,MATCH($AL$514,$AD$513:$AI$513,0),MATCH($AL$515,$AD$513:$AI$513,0))</f>
        <v/>
      </c>
      <c r="AF523" s="8">
        <f>INDEX($AD$514:$AI$519,MATCH($AL$514,$AD$513:$AI$513,0),MATCH($AL$516,$AD$513:$AI$513,0))</f>
        <v/>
      </c>
      <c r="AG523" s="8">
        <f>INDEX($AD$514:$AI$519,MATCH($AL$514,$AD$513:$AI$513,0),MATCH($AL$517,$AD$513:$AI$513,0))</f>
        <v/>
      </c>
      <c r="AH523" s="8">
        <f>INDEX($AD$514:$AI$519,MATCH($AL$514,$AD$513:$AI$513,0),MATCH($AL$518,$AD$513:$AI$513,0))</f>
        <v/>
      </c>
      <c r="AI523" s="8">
        <f>INDEX($AD$514:$AI$519,MATCH($AL$514,$AD$513:$AI$513,0),MATCH($AL$519,$AD$513:$AI$513,0))</f>
        <v/>
      </c>
      <c r="AK523" s="8">
        <f>IF(($B$523&lt;&gt;2)+($I$523&lt;&gt;2)+($P$523&lt;&gt;2)+($W$523&lt;&gt;2)+($AD$523&lt;&gt;2)=0,2,IF((($B$523&lt;&gt;2)*$B$523+($I$523&lt;&gt;2)*$I$523+($P$523&lt;&gt;2)*$P$523+($W$523&lt;&gt;2)*$W$523+($AD$523&lt;&gt;2)*$AD$523)/(($B$523&lt;&gt;2)+($I$523&lt;&gt;2)+($P$523&lt;&gt;2)+($W$523&lt;&gt;2)+($AD$523&lt;&gt;2))&gt;=0.5,1,0))</f>
        <v/>
      </c>
      <c r="AL523" s="8">
        <f>IF(($C$523&lt;&gt;2)+($J$523&lt;&gt;2)+($Q$523&lt;&gt;2)+($X$523&lt;&gt;2)+($AE$523&lt;&gt;2)=0,2,IF((($C$523&lt;&gt;2)*$C$523+($J$523&lt;&gt;2)*$J$523+($Q$523&lt;&gt;2)*$Q$523+($X$523&lt;&gt;2)*$X$523+($AE$523&lt;&gt;2)*$AE$523)/(($C$523&lt;&gt;2)+($J$523&lt;&gt;2)+($Q$523&lt;&gt;2)+($X$523&lt;&gt;2)+($AE$523&lt;&gt;2))&gt;=0.5,1,0))</f>
        <v/>
      </c>
      <c r="AM523" s="8">
        <f>IF(($D$523&lt;&gt;2)+($K$523&lt;&gt;2)+($R$523&lt;&gt;2)+($Y$523&lt;&gt;2)+($AF$523&lt;&gt;2)=0,2,IF((($D$523&lt;&gt;2)*$D$523+($K$523&lt;&gt;2)*$K$523+($R$523&lt;&gt;2)*$R$523+($Y$523&lt;&gt;2)*$Y$523+($AF$523&lt;&gt;2)*$AF$523)/(($D$523&lt;&gt;2)+($K$523&lt;&gt;2)+($R$523&lt;&gt;2)+($Y$523&lt;&gt;2)+($AF$523&lt;&gt;2))&gt;=0.5,1,0))</f>
        <v/>
      </c>
      <c r="AN523" s="8">
        <f>IF(($E$523&lt;&gt;2)+($L$523&lt;&gt;2)+($S$523&lt;&gt;2)+($Z$523&lt;&gt;2)+($AG$523&lt;&gt;2)=0,2,IF((($E$523&lt;&gt;2)*$E$523+($L$523&lt;&gt;2)*$L$523+($S$523&lt;&gt;2)*$S$523+($Z$523&lt;&gt;2)*$Z$523+($AG$523&lt;&gt;2)*$AG$523)/(($E$523&lt;&gt;2)+($L$523&lt;&gt;2)+($S$523&lt;&gt;2)+($Z$523&lt;&gt;2)+($AG$523&lt;&gt;2))&gt;=0.5,1,0))</f>
        <v/>
      </c>
      <c r="AO523" s="8">
        <f>IF(($F$523&lt;&gt;2)+($M$523&lt;&gt;2)+($T$523&lt;&gt;2)+($AA$523&lt;&gt;2)+($AH$523&lt;&gt;2)=0,2,IF((($F$523&lt;&gt;2)*$F$523+($M$523&lt;&gt;2)*$M$523+($T$523&lt;&gt;2)*$T$523+($AA$523&lt;&gt;2)*$AA$523+($AH$523&lt;&gt;2)*$AH$523)/(($F$523&lt;&gt;2)+($M$523&lt;&gt;2)+($T$523&lt;&gt;2)+($AA$523&lt;&gt;2)+($AH$523&lt;&gt;2))&gt;=0.5,1,0))</f>
        <v/>
      </c>
      <c r="AP523" s="8">
        <f>IF(($G$523&lt;&gt;2)+($N$523&lt;&gt;2)+($U$523&lt;&gt;2)+($AB$523&lt;&gt;2)+($AI$523&lt;&gt;2)=0,2,IF((($G$523&lt;&gt;2)*$G$523+($N$523&lt;&gt;2)*$N$523+($U$523&lt;&gt;2)*$U$523+($AB$523&lt;&gt;2)*$AB$523+($AI$523&lt;&gt;2)*$AI$523)/(($G$523&lt;&gt;2)+($N$523&lt;&gt;2)+($U$523&lt;&gt;2)+($AB$523&lt;&gt;2)+($AI$523&lt;&gt;2))&gt;=0.5,1,0))</f>
        <v/>
      </c>
      <c r="AR523" s="16">
        <f>INDEX('Ground truth'!$B$3:$G$8,MATCH($AK$514,'Ground truth'!$A$3:$A$8,0),MATCH($AK$514,'Ground truth'!$B$2:$G$2,0))</f>
        <v/>
      </c>
      <c r="AS523" s="16">
        <f>INDEX('Ground truth'!$B$3:$G$8,MATCH($AK$514,'Ground truth'!$A$3:$A$8,0),MATCH($AK$515,'Ground truth'!$B$2:$G$2,0))</f>
        <v/>
      </c>
      <c r="AT523" s="16">
        <f>INDEX('Ground truth'!$B$3:$G$8,MATCH($AK$514,'Ground truth'!$A$3:$A$8,0),MATCH($AK$516,'Ground truth'!$B$2:$G$2,0))</f>
        <v/>
      </c>
      <c r="AU523" s="16">
        <f>INDEX('Ground truth'!$B$3:$G$8,MATCH($AK$514,'Ground truth'!$A$3:$A$8,0),MATCH($AK$517,'Ground truth'!$B$2:$G$2,0))</f>
        <v/>
      </c>
      <c r="AV523" s="16">
        <f>INDEX('Ground truth'!$B$3:$G$8,MATCH($AK$514,'Ground truth'!$A$3:$A$8,0),MATCH($AK$518,'Ground truth'!$B$2:$G$2,0))</f>
        <v/>
      </c>
      <c r="AW523" s="16">
        <f>INDEX('Ground truth'!$B$3:$G$8,MATCH($AK$514,'Ground truth'!$A$3:$A$8,0),MATCH($AK$519,'Ground truth'!$B$2:$G$2,0))</f>
        <v/>
      </c>
      <c r="AY523" s="19" t="n">
        <v>3.813606502648335</v>
      </c>
      <c r="AZ523" s="19">
        <f>LARGE($AY$523:$AY$528,1)</f>
        <v/>
      </c>
    </row>
    <row r="524">
      <c r="A524" s="3" t="inlineStr">
        <is>
          <t>Spacecraft</t>
        </is>
      </c>
      <c r="B524" s="8">
        <f>INDEX($B$514:$G$519,MATCH($AL$515,$B$513:$G$513,0),MATCH($AL$514,$B$513:$G$513,0))</f>
        <v/>
      </c>
      <c r="C524" s="8">
        <f>INDEX($B$514:$G$519,MATCH($AL$515,$B$513:$G$513,0),MATCH($AL$515,$B$513:$G$513,0))</f>
        <v/>
      </c>
      <c r="D524" s="8">
        <f>INDEX($B$514:$G$519,MATCH($AL$515,$B$513:$G$513,0),MATCH($AL$516,$B$513:$G$513,0))</f>
        <v/>
      </c>
      <c r="E524" s="8">
        <f>INDEX($B$514:$G$519,MATCH($AL$515,$B$513:$G$513,0),MATCH($AL$517,$B$513:$G$513,0))</f>
        <v/>
      </c>
      <c r="F524" s="8">
        <f>INDEX($B$514:$G$519,MATCH($AL$515,$B$513:$G$513,0),MATCH($AL$518,$B$513:$G$513,0))</f>
        <v/>
      </c>
      <c r="G524" s="8">
        <f>INDEX($B$514:$G$519,MATCH($AL$515,$B$513:$G$513,0),MATCH($AL$519,$B$513:$G$513,0))</f>
        <v/>
      </c>
      <c r="I524" s="8">
        <f>INDEX($I$514:$N$519,MATCH($AL$515,$I$513:$N$513,0),MATCH($AL$514,$I$513:$N$513,0))</f>
        <v/>
      </c>
      <c r="J524" s="8">
        <f>INDEX($I$514:$N$519,MATCH($AL$515,$I$513:$N$513,0),MATCH($AL$515,$I$513:$N$513,0))</f>
        <v/>
      </c>
      <c r="K524" s="8">
        <f>INDEX($I$514:$N$519,MATCH($AL$515,$I$513:$N$513,0),MATCH($AL$516,$I$513:$N$513,0))</f>
        <v/>
      </c>
      <c r="L524" s="8">
        <f>INDEX($I$514:$N$519,MATCH($AL$515,$I$513:$N$513,0),MATCH($AL$517,$I$513:$N$513,0))</f>
        <v/>
      </c>
      <c r="M524" s="8">
        <f>INDEX($I$514:$N$519,MATCH($AL$515,$I$513:$N$513,0),MATCH($AL$518,$I$513:$N$513,0))</f>
        <v/>
      </c>
      <c r="N524" s="8">
        <f>INDEX($I$514:$N$519,MATCH($AL$515,$I$513:$N$513,0),MATCH($AL$519,$I$513:$N$513,0))</f>
        <v/>
      </c>
      <c r="P524" s="8">
        <f>INDEX($P$514:$U$519,MATCH($AL$515,$P$513:$U$513,0),MATCH($AL$514,$P$513:$U$513,0))</f>
        <v/>
      </c>
      <c r="Q524" s="8">
        <f>INDEX($P$514:$U$519,MATCH($AL$515,$P$513:$U$513,0),MATCH($AL$515,$P$513:$U$513,0))</f>
        <v/>
      </c>
      <c r="R524" s="8">
        <f>INDEX($P$514:$U$519,MATCH($AL$515,$P$513:$U$513,0),MATCH($AL$516,$P$513:$U$513,0))</f>
        <v/>
      </c>
      <c r="S524" s="8">
        <f>INDEX($P$514:$U$519,MATCH($AL$515,$P$513:$U$513,0),MATCH($AL$517,$P$513:$U$513,0))</f>
        <v/>
      </c>
      <c r="T524" s="8">
        <f>INDEX($P$514:$U$519,MATCH($AL$515,$P$513:$U$513,0),MATCH($AL$518,$P$513:$U$513,0))</f>
        <v/>
      </c>
      <c r="U524" s="8">
        <f>INDEX($P$514:$U$519,MATCH($AL$515,$P$513:$U$513,0),MATCH($AL$519,$P$513:$U$513,0))</f>
        <v/>
      </c>
      <c r="W524" s="8">
        <f>INDEX($W$514:$AB$519,MATCH($AL$515,$W$513:$AB$513,0),MATCH($AL$514,$W$513:$AB$513,0))</f>
        <v/>
      </c>
      <c r="X524" s="8">
        <f>INDEX($W$514:$AB$519,MATCH($AL$515,$W$513:$AB$513,0),MATCH($AL$515,$W$513:$AB$513,0))</f>
        <v/>
      </c>
      <c r="Y524" s="8">
        <f>INDEX($W$514:$AB$519,MATCH($AL$515,$W$513:$AB$513,0),MATCH($AL$516,$W$513:$AB$513,0))</f>
        <v/>
      </c>
      <c r="Z524" s="8">
        <f>INDEX($W$514:$AB$519,MATCH($AL$515,$W$513:$AB$513,0),MATCH($AL$517,$W$513:$AB$513,0))</f>
        <v/>
      </c>
      <c r="AA524" s="8">
        <f>INDEX($W$514:$AB$519,MATCH($AL$515,$W$513:$AB$513,0),MATCH($AL$518,$W$513:$AB$513,0))</f>
        <v/>
      </c>
      <c r="AB524" s="8">
        <f>INDEX($W$514:$AB$519,MATCH($AL$515,$W$513:$AB$513,0),MATCH($AL$519,$W$513:$AB$513,0))</f>
        <v/>
      </c>
      <c r="AD524" s="8">
        <f>INDEX($AD$514:$AI$519,MATCH($AL$515,$AD$513:$AI$513,0),MATCH($AL$514,$AD$513:$AI$513,0))</f>
        <v/>
      </c>
      <c r="AE524" s="8">
        <f>INDEX($AD$514:$AI$519,MATCH($AL$515,$AD$513:$AI$513,0),MATCH($AL$515,$AD$513:$AI$513,0))</f>
        <v/>
      </c>
      <c r="AF524" s="8">
        <f>INDEX($AD$514:$AI$519,MATCH($AL$515,$AD$513:$AI$513,0),MATCH($AL$516,$AD$513:$AI$513,0))</f>
        <v/>
      </c>
      <c r="AG524" s="8">
        <f>INDEX($AD$514:$AI$519,MATCH($AL$515,$AD$513:$AI$513,0),MATCH($AL$517,$AD$513:$AI$513,0))</f>
        <v/>
      </c>
      <c r="AH524" s="8">
        <f>INDEX($AD$514:$AI$519,MATCH($AL$515,$AD$513:$AI$513,0),MATCH($AL$518,$AD$513:$AI$513,0))</f>
        <v/>
      </c>
      <c r="AI524" s="8">
        <f>INDEX($AD$514:$AI$519,MATCH($AL$515,$AD$513:$AI$513,0),MATCH($AL$519,$AD$513:$AI$513,0))</f>
        <v/>
      </c>
      <c r="AK524" s="8">
        <f>IF(($B$524&lt;&gt;2)+($I$524&lt;&gt;2)+($P$524&lt;&gt;2)+($W$524&lt;&gt;2)+($AD$524&lt;&gt;2)=0,2,IF((($B$524&lt;&gt;2)*$B$524+($I$524&lt;&gt;2)*$I$524+($P$524&lt;&gt;2)*$P$524+($W$524&lt;&gt;2)*$W$524+($AD$524&lt;&gt;2)*$AD$524)/(($B$524&lt;&gt;2)+($I$524&lt;&gt;2)+($P$524&lt;&gt;2)+($W$524&lt;&gt;2)+($AD$524&lt;&gt;2))&gt;=0.5,1,0))</f>
        <v/>
      </c>
      <c r="AL524" s="8">
        <f>IF(($C$524&lt;&gt;2)+($J$524&lt;&gt;2)+($Q$524&lt;&gt;2)+($X$524&lt;&gt;2)+($AE$524&lt;&gt;2)=0,2,IF((($C$524&lt;&gt;2)*$C$524+($J$524&lt;&gt;2)*$J$524+($Q$524&lt;&gt;2)*$Q$524+($X$524&lt;&gt;2)*$X$524+($AE$524&lt;&gt;2)*$AE$524)/(($C$524&lt;&gt;2)+($J$524&lt;&gt;2)+($Q$524&lt;&gt;2)+($X$524&lt;&gt;2)+($AE$524&lt;&gt;2))&gt;=0.5,1,0))</f>
        <v/>
      </c>
      <c r="AM524" s="8">
        <f>IF(($D$524&lt;&gt;2)+($K$524&lt;&gt;2)+($R$524&lt;&gt;2)+($Y$524&lt;&gt;2)+($AF$524&lt;&gt;2)=0,2,IF((($D$524&lt;&gt;2)*$D$524+($K$524&lt;&gt;2)*$K$524+($R$524&lt;&gt;2)*$R$524+($Y$524&lt;&gt;2)*$Y$524+($AF$524&lt;&gt;2)*$AF$524)/(($D$524&lt;&gt;2)+($K$524&lt;&gt;2)+($R$524&lt;&gt;2)+($Y$524&lt;&gt;2)+($AF$524&lt;&gt;2))&gt;=0.5,1,0))</f>
        <v/>
      </c>
      <c r="AN524" s="8">
        <f>IF(($E$524&lt;&gt;2)+($L$524&lt;&gt;2)+($S$524&lt;&gt;2)+($Z$524&lt;&gt;2)+($AG$524&lt;&gt;2)=0,2,IF((($E$524&lt;&gt;2)*$E$524+($L$524&lt;&gt;2)*$L$524+($S$524&lt;&gt;2)*$S$524+($Z$524&lt;&gt;2)*$Z$524+($AG$524&lt;&gt;2)*$AG$524)/(($E$524&lt;&gt;2)+($L$524&lt;&gt;2)+($S$524&lt;&gt;2)+($Z$524&lt;&gt;2)+($AG$524&lt;&gt;2))&gt;=0.5,1,0))</f>
        <v/>
      </c>
      <c r="AO524" s="8">
        <f>IF(($F$524&lt;&gt;2)+($M$524&lt;&gt;2)+($T$524&lt;&gt;2)+($AA$524&lt;&gt;2)+($AH$524&lt;&gt;2)=0,2,IF((($F$524&lt;&gt;2)*$F$524+($M$524&lt;&gt;2)*$M$524+($T$524&lt;&gt;2)*$T$524+($AA$524&lt;&gt;2)*$AA$524+($AH$524&lt;&gt;2)*$AH$524)/(($F$524&lt;&gt;2)+($M$524&lt;&gt;2)+($T$524&lt;&gt;2)+($AA$524&lt;&gt;2)+($AH$524&lt;&gt;2))&gt;=0.5,1,0))</f>
        <v/>
      </c>
      <c r="AP524" s="8">
        <f>IF(($G$524&lt;&gt;2)+($N$524&lt;&gt;2)+($U$524&lt;&gt;2)+($AB$524&lt;&gt;2)+($AI$524&lt;&gt;2)=0,2,IF((($G$524&lt;&gt;2)*$G$524+($N$524&lt;&gt;2)*$N$524+($U$524&lt;&gt;2)*$U$524+($AB$524&lt;&gt;2)*$AB$524+($AI$524&lt;&gt;2)*$AI$524)/(($G$524&lt;&gt;2)+($N$524&lt;&gt;2)+($U$524&lt;&gt;2)+($AB$524&lt;&gt;2)+($AI$524&lt;&gt;2))&gt;=0.5,1,0))</f>
        <v/>
      </c>
      <c r="AR524" s="16">
        <f>INDEX('Ground truth'!$B$3:$G$8,MATCH($AK$515,'Ground truth'!$A$3:$A$8,0),MATCH($AK$514,'Ground truth'!$B$2:$G$2,0))</f>
        <v/>
      </c>
      <c r="AS524" s="16">
        <f>INDEX('Ground truth'!$B$3:$G$8,MATCH($AK$515,'Ground truth'!$A$3:$A$8,0),MATCH($AK$515,'Ground truth'!$B$2:$G$2,0))</f>
        <v/>
      </c>
      <c r="AT524" s="16">
        <f>INDEX('Ground truth'!$B$3:$G$8,MATCH($AK$515,'Ground truth'!$A$3:$A$8,0),MATCH($AK$516,'Ground truth'!$B$2:$G$2,0))</f>
        <v/>
      </c>
      <c r="AU524" s="16">
        <f>INDEX('Ground truth'!$B$3:$G$8,MATCH($AK$515,'Ground truth'!$A$3:$A$8,0),MATCH($AK$517,'Ground truth'!$B$2:$G$2,0))</f>
        <v/>
      </c>
      <c r="AV524" s="16">
        <f>INDEX('Ground truth'!$B$3:$G$8,MATCH($AK$515,'Ground truth'!$A$3:$A$8,0),MATCH($AK$518,'Ground truth'!$B$2:$G$2,0))</f>
        <v/>
      </c>
      <c r="AW524" s="16">
        <f>INDEX('Ground truth'!$B$3:$G$8,MATCH($AK$515,'Ground truth'!$A$3:$A$8,0),MATCH($AK$519,'Ground truth'!$B$2:$G$2,0))</f>
        <v/>
      </c>
      <c r="AY524" s="19" t="n">
        <v>1.52931658012884</v>
      </c>
      <c r="AZ524" s="19">
        <f>LARGE($AY$523:$AY$528,2)</f>
        <v/>
      </c>
    </row>
    <row r="525">
      <c r="A525" s="3" t="inlineStr">
        <is>
          <t>Guidance, Navigation, and Control (GNC) Subsystem</t>
        </is>
      </c>
      <c r="B525" s="8">
        <f>INDEX($B$514:$G$519,MATCH($AL$516,$B$513:$G$513,0),MATCH($AL$514,$B$513:$G$513,0))</f>
        <v/>
      </c>
      <c r="C525" s="8">
        <f>INDEX($B$514:$G$519,MATCH($AL$516,$B$513:$G$513,0),MATCH($AL$515,$B$513:$G$513,0))</f>
        <v/>
      </c>
      <c r="D525" s="8">
        <f>INDEX($B$514:$G$519,MATCH($AL$516,$B$513:$G$513,0),MATCH($AL$516,$B$513:$G$513,0))</f>
        <v/>
      </c>
      <c r="E525" s="8">
        <f>INDEX($B$514:$G$519,MATCH($AL$516,$B$513:$G$513,0),MATCH($AL$517,$B$513:$G$513,0))</f>
        <v/>
      </c>
      <c r="F525" s="8">
        <f>INDEX($B$514:$G$519,MATCH($AL$516,$B$513:$G$513,0),MATCH($AL$518,$B$513:$G$513,0))</f>
        <v/>
      </c>
      <c r="G525" s="8">
        <f>INDEX($B$514:$G$519,MATCH($AL$516,$B$513:$G$513,0),MATCH($AL$519,$B$513:$G$513,0))</f>
        <v/>
      </c>
      <c r="I525" s="8">
        <f>INDEX($I$514:$N$519,MATCH($AL$516,$I$513:$N$513,0),MATCH($AL$514,$I$513:$N$513,0))</f>
        <v/>
      </c>
      <c r="J525" s="8">
        <f>INDEX($I$514:$N$519,MATCH($AL$516,$I$513:$N$513,0),MATCH($AL$515,$I$513:$N$513,0))</f>
        <v/>
      </c>
      <c r="K525" s="8">
        <f>INDEX($I$514:$N$519,MATCH($AL$516,$I$513:$N$513,0),MATCH($AL$516,$I$513:$N$513,0))</f>
        <v/>
      </c>
      <c r="L525" s="8">
        <f>INDEX($I$514:$N$519,MATCH($AL$516,$I$513:$N$513,0),MATCH($AL$517,$I$513:$N$513,0))</f>
        <v/>
      </c>
      <c r="M525" s="8">
        <f>INDEX($I$514:$N$519,MATCH($AL$516,$I$513:$N$513,0),MATCH($AL$518,$I$513:$N$513,0))</f>
        <v/>
      </c>
      <c r="N525" s="8">
        <f>INDEX($I$514:$N$519,MATCH($AL$516,$I$513:$N$513,0),MATCH($AL$519,$I$513:$N$513,0))</f>
        <v/>
      </c>
      <c r="P525" s="8">
        <f>INDEX($P$514:$U$519,MATCH($AL$516,$P$513:$U$513,0),MATCH($AL$514,$P$513:$U$513,0))</f>
        <v/>
      </c>
      <c r="Q525" s="8">
        <f>INDEX($P$514:$U$519,MATCH($AL$516,$P$513:$U$513,0),MATCH($AL$515,$P$513:$U$513,0))</f>
        <v/>
      </c>
      <c r="R525" s="8">
        <f>INDEX($P$514:$U$519,MATCH($AL$516,$P$513:$U$513,0),MATCH($AL$516,$P$513:$U$513,0))</f>
        <v/>
      </c>
      <c r="S525" s="8">
        <f>INDEX($P$514:$U$519,MATCH($AL$516,$P$513:$U$513,0),MATCH($AL$517,$P$513:$U$513,0))</f>
        <v/>
      </c>
      <c r="T525" s="8">
        <f>INDEX($P$514:$U$519,MATCH($AL$516,$P$513:$U$513,0),MATCH($AL$518,$P$513:$U$513,0))</f>
        <v/>
      </c>
      <c r="U525" s="8">
        <f>INDEX($P$514:$U$519,MATCH($AL$516,$P$513:$U$513,0),MATCH($AL$519,$P$513:$U$513,0))</f>
        <v/>
      </c>
      <c r="W525" s="8">
        <f>INDEX($W$514:$AB$519,MATCH($AL$516,$W$513:$AB$513,0),MATCH($AL$514,$W$513:$AB$513,0))</f>
        <v/>
      </c>
      <c r="X525" s="8">
        <f>INDEX($W$514:$AB$519,MATCH($AL$516,$W$513:$AB$513,0),MATCH($AL$515,$W$513:$AB$513,0))</f>
        <v/>
      </c>
      <c r="Y525" s="8">
        <f>INDEX($W$514:$AB$519,MATCH($AL$516,$W$513:$AB$513,0),MATCH($AL$516,$W$513:$AB$513,0))</f>
        <v/>
      </c>
      <c r="Z525" s="8">
        <f>INDEX($W$514:$AB$519,MATCH($AL$516,$W$513:$AB$513,0),MATCH($AL$517,$W$513:$AB$513,0))</f>
        <v/>
      </c>
      <c r="AA525" s="8">
        <f>INDEX($W$514:$AB$519,MATCH($AL$516,$W$513:$AB$513,0),MATCH($AL$518,$W$513:$AB$513,0))</f>
        <v/>
      </c>
      <c r="AB525" s="8">
        <f>INDEX($W$514:$AB$519,MATCH($AL$516,$W$513:$AB$513,0),MATCH($AL$519,$W$513:$AB$513,0))</f>
        <v/>
      </c>
      <c r="AD525" s="8">
        <f>INDEX($AD$514:$AI$519,MATCH($AL$516,$AD$513:$AI$513,0),MATCH($AL$514,$AD$513:$AI$513,0))</f>
        <v/>
      </c>
      <c r="AE525" s="8">
        <f>INDEX($AD$514:$AI$519,MATCH($AL$516,$AD$513:$AI$513,0),MATCH($AL$515,$AD$513:$AI$513,0))</f>
        <v/>
      </c>
      <c r="AF525" s="8">
        <f>INDEX($AD$514:$AI$519,MATCH($AL$516,$AD$513:$AI$513,0),MATCH($AL$516,$AD$513:$AI$513,0))</f>
        <v/>
      </c>
      <c r="AG525" s="8">
        <f>INDEX($AD$514:$AI$519,MATCH($AL$516,$AD$513:$AI$513,0),MATCH($AL$517,$AD$513:$AI$513,0))</f>
        <v/>
      </c>
      <c r="AH525" s="8">
        <f>INDEX($AD$514:$AI$519,MATCH($AL$516,$AD$513:$AI$513,0),MATCH($AL$518,$AD$513:$AI$513,0))</f>
        <v/>
      </c>
      <c r="AI525" s="8">
        <f>INDEX($AD$514:$AI$519,MATCH($AL$516,$AD$513:$AI$513,0),MATCH($AL$519,$AD$513:$AI$513,0))</f>
        <v/>
      </c>
      <c r="AK525" s="8">
        <f>IF(($B$525&lt;&gt;2)+($I$525&lt;&gt;2)+($P$525&lt;&gt;2)+($W$525&lt;&gt;2)+($AD$525&lt;&gt;2)=0,2,IF((($B$525&lt;&gt;2)*$B$525+($I$525&lt;&gt;2)*$I$525+($P$525&lt;&gt;2)*$P$525+($W$525&lt;&gt;2)*$W$525+($AD$525&lt;&gt;2)*$AD$525)/(($B$525&lt;&gt;2)+($I$525&lt;&gt;2)+($P$525&lt;&gt;2)+($W$525&lt;&gt;2)+($AD$525&lt;&gt;2))&gt;=0.5,1,0))</f>
        <v/>
      </c>
      <c r="AL525" s="8">
        <f>IF(($C$525&lt;&gt;2)+($J$525&lt;&gt;2)+($Q$525&lt;&gt;2)+($X$525&lt;&gt;2)+($AE$525&lt;&gt;2)=0,2,IF((($C$525&lt;&gt;2)*$C$525+($J$525&lt;&gt;2)*$J$525+($Q$525&lt;&gt;2)*$Q$525+($X$525&lt;&gt;2)*$X$525+($AE$525&lt;&gt;2)*$AE$525)/(($C$525&lt;&gt;2)+($J$525&lt;&gt;2)+($Q$525&lt;&gt;2)+($X$525&lt;&gt;2)+($AE$525&lt;&gt;2))&gt;=0.5,1,0))</f>
        <v/>
      </c>
      <c r="AM525" s="8">
        <f>IF(($D$525&lt;&gt;2)+($K$525&lt;&gt;2)+($R$525&lt;&gt;2)+($Y$525&lt;&gt;2)+($AF$525&lt;&gt;2)=0,2,IF((($D$525&lt;&gt;2)*$D$525+($K$525&lt;&gt;2)*$K$525+($R$525&lt;&gt;2)*$R$525+($Y$525&lt;&gt;2)*$Y$525+($AF$525&lt;&gt;2)*$AF$525)/(($D$525&lt;&gt;2)+($K$525&lt;&gt;2)+($R$525&lt;&gt;2)+($Y$525&lt;&gt;2)+($AF$525&lt;&gt;2))&gt;=0.5,1,0))</f>
        <v/>
      </c>
      <c r="AN525" s="8">
        <f>IF(($E$525&lt;&gt;2)+($L$525&lt;&gt;2)+($S$525&lt;&gt;2)+($Z$525&lt;&gt;2)+($AG$525&lt;&gt;2)=0,2,IF((($E$525&lt;&gt;2)*$E$525+($L$525&lt;&gt;2)*$L$525+($S$525&lt;&gt;2)*$S$525+($Z$525&lt;&gt;2)*$Z$525+($AG$525&lt;&gt;2)*$AG$525)/(($E$525&lt;&gt;2)+($L$525&lt;&gt;2)+($S$525&lt;&gt;2)+($Z$525&lt;&gt;2)+($AG$525&lt;&gt;2))&gt;=0.5,1,0))</f>
        <v/>
      </c>
      <c r="AO525" s="8">
        <f>IF(($F$525&lt;&gt;2)+($M$525&lt;&gt;2)+($T$525&lt;&gt;2)+($AA$525&lt;&gt;2)+($AH$525&lt;&gt;2)=0,2,IF((($F$525&lt;&gt;2)*$F$525+($M$525&lt;&gt;2)*$M$525+($T$525&lt;&gt;2)*$T$525+($AA$525&lt;&gt;2)*$AA$525+($AH$525&lt;&gt;2)*$AH$525)/(($F$525&lt;&gt;2)+($M$525&lt;&gt;2)+($T$525&lt;&gt;2)+($AA$525&lt;&gt;2)+($AH$525&lt;&gt;2))&gt;=0.5,1,0))</f>
        <v/>
      </c>
      <c r="AP525" s="8">
        <f>IF(($G$525&lt;&gt;2)+($N$525&lt;&gt;2)+($U$525&lt;&gt;2)+($AB$525&lt;&gt;2)+($AI$525&lt;&gt;2)=0,2,IF((($G$525&lt;&gt;2)*$G$525+($N$525&lt;&gt;2)*$N$525+($U$525&lt;&gt;2)*$U$525+($AB$525&lt;&gt;2)*$AB$525+($AI$525&lt;&gt;2)*$AI$525)/(($G$525&lt;&gt;2)+($N$525&lt;&gt;2)+($U$525&lt;&gt;2)+($AB$525&lt;&gt;2)+($AI$525&lt;&gt;2))&gt;=0.5,1,0))</f>
        <v/>
      </c>
      <c r="AR525" s="16">
        <f>INDEX('Ground truth'!$B$3:$G$8,MATCH($AK$516,'Ground truth'!$A$3:$A$8,0),MATCH($AK$514,'Ground truth'!$B$2:$G$2,0))</f>
        <v/>
      </c>
      <c r="AS525" s="16">
        <f>INDEX('Ground truth'!$B$3:$G$8,MATCH($AK$516,'Ground truth'!$A$3:$A$8,0),MATCH($AK$515,'Ground truth'!$B$2:$G$2,0))</f>
        <v/>
      </c>
      <c r="AT525" s="16">
        <f>INDEX('Ground truth'!$B$3:$G$8,MATCH($AK$516,'Ground truth'!$A$3:$A$8,0),MATCH($AK$516,'Ground truth'!$B$2:$G$2,0))</f>
        <v/>
      </c>
      <c r="AU525" s="16">
        <f>INDEX('Ground truth'!$B$3:$G$8,MATCH($AK$516,'Ground truth'!$A$3:$A$8,0),MATCH($AK$517,'Ground truth'!$B$2:$G$2,0))</f>
        <v/>
      </c>
      <c r="AV525" s="16">
        <f>INDEX('Ground truth'!$B$3:$G$8,MATCH($AK$516,'Ground truth'!$A$3:$A$8,0),MATCH($AK$518,'Ground truth'!$B$2:$G$2,0))</f>
        <v/>
      </c>
      <c r="AW525" s="16">
        <f>INDEX('Ground truth'!$B$3:$G$8,MATCH($AK$516,'Ground truth'!$A$3:$A$8,0),MATCH($AK$519,'Ground truth'!$B$2:$G$2,0))</f>
        <v/>
      </c>
      <c r="AY525" s="19" t="n">
        <v>1</v>
      </c>
      <c r="AZ525" s="19">
        <f>LARGE($AY$523:$AY$528,3)</f>
        <v/>
      </c>
    </row>
    <row r="526">
      <c r="A526" s="3" t="inlineStr">
        <is>
          <t>Propulsion Subsystem</t>
        </is>
      </c>
      <c r="B526" s="8">
        <f>INDEX($B$514:$G$519,MATCH($AL$517,$B$513:$G$513,0),MATCH($AL$514,$B$513:$G$513,0))</f>
        <v/>
      </c>
      <c r="C526" s="8">
        <f>INDEX($B$514:$G$519,MATCH($AL$517,$B$513:$G$513,0),MATCH($AL$515,$B$513:$G$513,0))</f>
        <v/>
      </c>
      <c r="D526" s="8">
        <f>INDEX($B$514:$G$519,MATCH($AL$517,$B$513:$G$513,0),MATCH($AL$516,$B$513:$G$513,0))</f>
        <v/>
      </c>
      <c r="E526" s="8">
        <f>INDEX($B$514:$G$519,MATCH($AL$517,$B$513:$G$513,0),MATCH($AL$517,$B$513:$G$513,0))</f>
        <v/>
      </c>
      <c r="F526" s="8">
        <f>INDEX($B$514:$G$519,MATCH($AL$517,$B$513:$G$513,0),MATCH($AL$518,$B$513:$G$513,0))</f>
        <v/>
      </c>
      <c r="G526" s="8">
        <f>INDEX($B$514:$G$519,MATCH($AL$517,$B$513:$G$513,0),MATCH($AL$519,$B$513:$G$513,0))</f>
        <v/>
      </c>
      <c r="I526" s="8">
        <f>INDEX($I$514:$N$519,MATCH($AL$517,$I$513:$N$513,0),MATCH($AL$514,$I$513:$N$513,0))</f>
        <v/>
      </c>
      <c r="J526" s="8">
        <f>INDEX($I$514:$N$519,MATCH($AL$517,$I$513:$N$513,0),MATCH($AL$515,$I$513:$N$513,0))</f>
        <v/>
      </c>
      <c r="K526" s="8">
        <f>INDEX($I$514:$N$519,MATCH($AL$517,$I$513:$N$513,0),MATCH($AL$516,$I$513:$N$513,0))</f>
        <v/>
      </c>
      <c r="L526" s="8">
        <f>INDEX($I$514:$N$519,MATCH($AL$517,$I$513:$N$513,0),MATCH($AL$517,$I$513:$N$513,0))</f>
        <v/>
      </c>
      <c r="M526" s="8">
        <f>INDEX($I$514:$N$519,MATCH($AL$517,$I$513:$N$513,0),MATCH($AL$518,$I$513:$N$513,0))</f>
        <v/>
      </c>
      <c r="N526" s="8">
        <f>INDEX($I$514:$N$519,MATCH($AL$517,$I$513:$N$513,0),MATCH($AL$519,$I$513:$N$513,0))</f>
        <v/>
      </c>
      <c r="P526" s="8">
        <f>INDEX($P$514:$U$519,MATCH($AL$517,$P$513:$U$513,0),MATCH($AL$514,$P$513:$U$513,0))</f>
        <v/>
      </c>
      <c r="Q526" s="8">
        <f>INDEX($P$514:$U$519,MATCH($AL$517,$P$513:$U$513,0),MATCH($AL$515,$P$513:$U$513,0))</f>
        <v/>
      </c>
      <c r="R526" s="8">
        <f>INDEX($P$514:$U$519,MATCH($AL$517,$P$513:$U$513,0),MATCH($AL$516,$P$513:$U$513,0))</f>
        <v/>
      </c>
      <c r="S526" s="8">
        <f>INDEX($P$514:$U$519,MATCH($AL$517,$P$513:$U$513,0),MATCH($AL$517,$P$513:$U$513,0))</f>
        <v/>
      </c>
      <c r="T526" s="8">
        <f>INDEX($P$514:$U$519,MATCH($AL$517,$P$513:$U$513,0),MATCH($AL$518,$P$513:$U$513,0))</f>
        <v/>
      </c>
      <c r="U526" s="8">
        <f>INDEX($P$514:$U$519,MATCH($AL$517,$P$513:$U$513,0),MATCH($AL$519,$P$513:$U$513,0))</f>
        <v/>
      </c>
      <c r="W526" s="8">
        <f>INDEX($W$514:$AB$519,MATCH($AL$517,$W$513:$AB$513,0),MATCH($AL$514,$W$513:$AB$513,0))</f>
        <v/>
      </c>
      <c r="X526" s="8">
        <f>INDEX($W$514:$AB$519,MATCH($AL$517,$W$513:$AB$513,0),MATCH($AL$515,$W$513:$AB$513,0))</f>
        <v/>
      </c>
      <c r="Y526" s="8">
        <f>INDEX($W$514:$AB$519,MATCH($AL$517,$W$513:$AB$513,0),MATCH($AL$516,$W$513:$AB$513,0))</f>
        <v/>
      </c>
      <c r="Z526" s="8">
        <f>INDEX($W$514:$AB$519,MATCH($AL$517,$W$513:$AB$513,0),MATCH($AL$517,$W$513:$AB$513,0))</f>
        <v/>
      </c>
      <c r="AA526" s="8">
        <f>INDEX($W$514:$AB$519,MATCH($AL$517,$W$513:$AB$513,0),MATCH($AL$518,$W$513:$AB$513,0))</f>
        <v/>
      </c>
      <c r="AB526" s="8">
        <f>INDEX($W$514:$AB$519,MATCH($AL$517,$W$513:$AB$513,0),MATCH($AL$519,$W$513:$AB$513,0))</f>
        <v/>
      </c>
      <c r="AD526" s="8">
        <f>INDEX($AD$514:$AI$519,MATCH($AL$517,$AD$513:$AI$513,0),MATCH($AL$514,$AD$513:$AI$513,0))</f>
        <v/>
      </c>
      <c r="AE526" s="8">
        <f>INDEX($AD$514:$AI$519,MATCH($AL$517,$AD$513:$AI$513,0),MATCH($AL$515,$AD$513:$AI$513,0))</f>
        <v/>
      </c>
      <c r="AF526" s="8">
        <f>INDEX($AD$514:$AI$519,MATCH($AL$517,$AD$513:$AI$513,0),MATCH($AL$516,$AD$513:$AI$513,0))</f>
        <v/>
      </c>
      <c r="AG526" s="8">
        <f>INDEX($AD$514:$AI$519,MATCH($AL$517,$AD$513:$AI$513,0),MATCH($AL$517,$AD$513:$AI$513,0))</f>
        <v/>
      </c>
      <c r="AH526" s="8">
        <f>INDEX($AD$514:$AI$519,MATCH($AL$517,$AD$513:$AI$513,0),MATCH($AL$518,$AD$513:$AI$513,0))</f>
        <v/>
      </c>
      <c r="AI526" s="8">
        <f>INDEX($AD$514:$AI$519,MATCH($AL$517,$AD$513:$AI$513,0),MATCH($AL$519,$AD$513:$AI$513,0))</f>
        <v/>
      </c>
      <c r="AK526" s="8">
        <f>IF(($B$526&lt;&gt;2)+($I$526&lt;&gt;2)+($P$526&lt;&gt;2)+($W$526&lt;&gt;2)+($AD$526&lt;&gt;2)=0,2,IF((($B$526&lt;&gt;2)*$B$526+($I$526&lt;&gt;2)*$I$526+($P$526&lt;&gt;2)*$P$526+($W$526&lt;&gt;2)*$W$526+($AD$526&lt;&gt;2)*$AD$526)/(($B$526&lt;&gt;2)+($I$526&lt;&gt;2)+($P$526&lt;&gt;2)+($W$526&lt;&gt;2)+($AD$526&lt;&gt;2))&gt;=0.5,1,0))</f>
        <v/>
      </c>
      <c r="AL526" s="8">
        <f>IF(($C$526&lt;&gt;2)+($J$526&lt;&gt;2)+($Q$526&lt;&gt;2)+($X$526&lt;&gt;2)+($AE$526&lt;&gt;2)=0,2,IF((($C$526&lt;&gt;2)*$C$526+($J$526&lt;&gt;2)*$J$526+($Q$526&lt;&gt;2)*$Q$526+($X$526&lt;&gt;2)*$X$526+($AE$526&lt;&gt;2)*$AE$526)/(($C$526&lt;&gt;2)+($J$526&lt;&gt;2)+($Q$526&lt;&gt;2)+($X$526&lt;&gt;2)+($AE$526&lt;&gt;2))&gt;=0.5,1,0))</f>
        <v/>
      </c>
      <c r="AM526" s="8">
        <f>IF(($D$526&lt;&gt;2)+($K$526&lt;&gt;2)+($R$526&lt;&gt;2)+($Y$526&lt;&gt;2)+($AF$526&lt;&gt;2)=0,2,IF((($D$526&lt;&gt;2)*$D$526+($K$526&lt;&gt;2)*$K$526+($R$526&lt;&gt;2)*$R$526+($Y$526&lt;&gt;2)*$Y$526+($AF$526&lt;&gt;2)*$AF$526)/(($D$526&lt;&gt;2)+($K$526&lt;&gt;2)+($R$526&lt;&gt;2)+($Y$526&lt;&gt;2)+($AF$526&lt;&gt;2))&gt;=0.5,1,0))</f>
        <v/>
      </c>
      <c r="AN526" s="8">
        <f>IF(($E$526&lt;&gt;2)+($L$526&lt;&gt;2)+($S$526&lt;&gt;2)+($Z$526&lt;&gt;2)+($AG$526&lt;&gt;2)=0,2,IF((($E$526&lt;&gt;2)*$E$526+($L$526&lt;&gt;2)*$L$526+($S$526&lt;&gt;2)*$S$526+($Z$526&lt;&gt;2)*$Z$526+($AG$526&lt;&gt;2)*$AG$526)/(($E$526&lt;&gt;2)+($L$526&lt;&gt;2)+($S$526&lt;&gt;2)+($Z$526&lt;&gt;2)+($AG$526&lt;&gt;2))&gt;=0.5,1,0))</f>
        <v/>
      </c>
      <c r="AO526" s="8">
        <f>IF(($F$526&lt;&gt;2)+($M$526&lt;&gt;2)+($T$526&lt;&gt;2)+($AA$526&lt;&gt;2)+($AH$526&lt;&gt;2)=0,2,IF((($F$526&lt;&gt;2)*$F$526+($M$526&lt;&gt;2)*$M$526+($T$526&lt;&gt;2)*$T$526+($AA$526&lt;&gt;2)*$AA$526+($AH$526&lt;&gt;2)*$AH$526)/(($F$526&lt;&gt;2)+($M$526&lt;&gt;2)+($T$526&lt;&gt;2)+($AA$526&lt;&gt;2)+($AH$526&lt;&gt;2))&gt;=0.5,1,0))</f>
        <v/>
      </c>
      <c r="AP526" s="8">
        <f>IF(($G$526&lt;&gt;2)+($N$526&lt;&gt;2)+($U$526&lt;&gt;2)+($AB$526&lt;&gt;2)+($AI$526&lt;&gt;2)=0,2,IF((($G$526&lt;&gt;2)*$G$526+($N$526&lt;&gt;2)*$N$526+($U$526&lt;&gt;2)*$U$526+($AB$526&lt;&gt;2)*$AB$526+($AI$526&lt;&gt;2)*$AI$526)/(($G$526&lt;&gt;2)+($N$526&lt;&gt;2)+($U$526&lt;&gt;2)+($AB$526&lt;&gt;2)+($AI$526&lt;&gt;2))&gt;=0.5,1,0))</f>
        <v/>
      </c>
      <c r="AR526" s="16">
        <f>INDEX('Ground truth'!$B$3:$G$8,MATCH($AK$517,'Ground truth'!$A$3:$A$8,0),MATCH($AK$514,'Ground truth'!$B$2:$G$2,0))</f>
        <v/>
      </c>
      <c r="AS526" s="16">
        <f>INDEX('Ground truth'!$B$3:$G$8,MATCH($AK$517,'Ground truth'!$A$3:$A$8,0),MATCH($AK$515,'Ground truth'!$B$2:$G$2,0))</f>
        <v/>
      </c>
      <c r="AT526" s="16">
        <f>INDEX('Ground truth'!$B$3:$G$8,MATCH($AK$517,'Ground truth'!$A$3:$A$8,0),MATCH($AK$516,'Ground truth'!$B$2:$G$2,0))</f>
        <v/>
      </c>
      <c r="AU526" s="16">
        <f>INDEX('Ground truth'!$B$3:$G$8,MATCH($AK$517,'Ground truth'!$A$3:$A$8,0),MATCH($AK$517,'Ground truth'!$B$2:$G$2,0))</f>
        <v/>
      </c>
      <c r="AV526" s="16">
        <f>INDEX('Ground truth'!$B$3:$G$8,MATCH($AK$517,'Ground truth'!$A$3:$A$8,0),MATCH($AK$518,'Ground truth'!$B$2:$G$2,0))</f>
        <v/>
      </c>
      <c r="AW526" s="16">
        <f>INDEX('Ground truth'!$B$3:$G$8,MATCH($AK$517,'Ground truth'!$A$3:$A$8,0),MATCH($AK$519,'Ground truth'!$B$2:$G$2,0))</f>
        <v/>
      </c>
      <c r="AY526" s="19" t="n">
        <v>-1</v>
      </c>
      <c r="AZ526" s="19">
        <f>LARGE($AY$523:$AY$528,4)</f>
        <v/>
      </c>
    </row>
    <row r="527">
      <c r="A527" s="3" t="inlineStr">
        <is>
          <t>Reaction Wheel</t>
        </is>
      </c>
      <c r="B527" s="8">
        <f>INDEX($B$514:$G$519,MATCH($AL$518,$B$513:$G$513,0),MATCH($AL$514,$B$513:$G$513,0))</f>
        <v/>
      </c>
      <c r="C527" s="8">
        <f>INDEX($B$514:$G$519,MATCH($AL$518,$B$513:$G$513,0),MATCH($AL$515,$B$513:$G$513,0))</f>
        <v/>
      </c>
      <c r="D527" s="8">
        <f>INDEX($B$514:$G$519,MATCH($AL$518,$B$513:$G$513,0),MATCH($AL$516,$B$513:$G$513,0))</f>
        <v/>
      </c>
      <c r="E527" s="8">
        <f>INDEX($B$514:$G$519,MATCH($AL$518,$B$513:$G$513,0),MATCH($AL$517,$B$513:$G$513,0))</f>
        <v/>
      </c>
      <c r="F527" s="8">
        <f>INDEX($B$514:$G$519,MATCH($AL$518,$B$513:$G$513,0),MATCH($AL$518,$B$513:$G$513,0))</f>
        <v/>
      </c>
      <c r="G527" s="8">
        <f>INDEX($B$514:$G$519,MATCH($AL$518,$B$513:$G$513,0),MATCH($AL$519,$B$513:$G$513,0))</f>
        <v/>
      </c>
      <c r="I527" s="8">
        <f>INDEX($I$514:$N$519,MATCH($AL$518,$I$513:$N$513,0),MATCH($AL$514,$I$513:$N$513,0))</f>
        <v/>
      </c>
      <c r="J527" s="8">
        <f>INDEX($I$514:$N$519,MATCH($AL$518,$I$513:$N$513,0),MATCH($AL$515,$I$513:$N$513,0))</f>
        <v/>
      </c>
      <c r="K527" s="8">
        <f>INDEX($I$514:$N$519,MATCH($AL$518,$I$513:$N$513,0),MATCH($AL$516,$I$513:$N$513,0))</f>
        <v/>
      </c>
      <c r="L527" s="8">
        <f>INDEX($I$514:$N$519,MATCH($AL$518,$I$513:$N$513,0),MATCH($AL$517,$I$513:$N$513,0))</f>
        <v/>
      </c>
      <c r="M527" s="8">
        <f>INDEX($I$514:$N$519,MATCH($AL$518,$I$513:$N$513,0),MATCH($AL$518,$I$513:$N$513,0))</f>
        <v/>
      </c>
      <c r="N527" s="8">
        <f>INDEX($I$514:$N$519,MATCH($AL$518,$I$513:$N$513,0),MATCH($AL$519,$I$513:$N$513,0))</f>
        <v/>
      </c>
      <c r="P527" s="8">
        <f>INDEX($P$514:$U$519,MATCH($AL$518,$P$513:$U$513,0),MATCH($AL$514,$P$513:$U$513,0))</f>
        <v/>
      </c>
      <c r="Q527" s="8">
        <f>INDEX($P$514:$U$519,MATCH($AL$518,$P$513:$U$513,0),MATCH($AL$515,$P$513:$U$513,0))</f>
        <v/>
      </c>
      <c r="R527" s="8">
        <f>INDEX($P$514:$U$519,MATCH($AL$518,$P$513:$U$513,0),MATCH($AL$516,$P$513:$U$513,0))</f>
        <v/>
      </c>
      <c r="S527" s="8">
        <f>INDEX($P$514:$U$519,MATCH($AL$518,$P$513:$U$513,0),MATCH($AL$517,$P$513:$U$513,0))</f>
        <v/>
      </c>
      <c r="T527" s="8">
        <f>INDEX($P$514:$U$519,MATCH($AL$518,$P$513:$U$513,0),MATCH($AL$518,$P$513:$U$513,0))</f>
        <v/>
      </c>
      <c r="U527" s="8">
        <f>INDEX($P$514:$U$519,MATCH($AL$518,$P$513:$U$513,0),MATCH($AL$519,$P$513:$U$513,0))</f>
        <v/>
      </c>
      <c r="W527" s="8">
        <f>INDEX($W$514:$AB$519,MATCH($AL$518,$W$513:$AB$513,0),MATCH($AL$514,$W$513:$AB$513,0))</f>
        <v/>
      </c>
      <c r="X527" s="8">
        <f>INDEX($W$514:$AB$519,MATCH($AL$518,$W$513:$AB$513,0),MATCH($AL$515,$W$513:$AB$513,0))</f>
        <v/>
      </c>
      <c r="Y527" s="8">
        <f>INDEX($W$514:$AB$519,MATCH($AL$518,$W$513:$AB$513,0),MATCH($AL$516,$W$513:$AB$513,0))</f>
        <v/>
      </c>
      <c r="Z527" s="8">
        <f>INDEX($W$514:$AB$519,MATCH($AL$518,$W$513:$AB$513,0),MATCH($AL$517,$W$513:$AB$513,0))</f>
        <v/>
      </c>
      <c r="AA527" s="8">
        <f>INDEX($W$514:$AB$519,MATCH($AL$518,$W$513:$AB$513,0),MATCH($AL$518,$W$513:$AB$513,0))</f>
        <v/>
      </c>
      <c r="AB527" s="8">
        <f>INDEX($W$514:$AB$519,MATCH($AL$518,$W$513:$AB$513,0),MATCH($AL$519,$W$513:$AB$513,0))</f>
        <v/>
      </c>
      <c r="AD527" s="8">
        <f>INDEX($AD$514:$AI$519,MATCH($AL$518,$AD$513:$AI$513,0),MATCH($AL$514,$AD$513:$AI$513,0))</f>
        <v/>
      </c>
      <c r="AE527" s="8">
        <f>INDEX($AD$514:$AI$519,MATCH($AL$518,$AD$513:$AI$513,0),MATCH($AL$515,$AD$513:$AI$513,0))</f>
        <v/>
      </c>
      <c r="AF527" s="8">
        <f>INDEX($AD$514:$AI$519,MATCH($AL$518,$AD$513:$AI$513,0),MATCH($AL$516,$AD$513:$AI$513,0))</f>
        <v/>
      </c>
      <c r="AG527" s="8">
        <f>INDEX($AD$514:$AI$519,MATCH($AL$518,$AD$513:$AI$513,0),MATCH($AL$517,$AD$513:$AI$513,0))</f>
        <v/>
      </c>
      <c r="AH527" s="8">
        <f>INDEX($AD$514:$AI$519,MATCH($AL$518,$AD$513:$AI$513,0),MATCH($AL$518,$AD$513:$AI$513,0))</f>
        <v/>
      </c>
      <c r="AI527" s="8">
        <f>INDEX($AD$514:$AI$519,MATCH($AL$518,$AD$513:$AI$513,0),MATCH($AL$519,$AD$513:$AI$513,0))</f>
        <v/>
      </c>
      <c r="AK527" s="8">
        <f>IF(($B$527&lt;&gt;2)+($I$527&lt;&gt;2)+($P$527&lt;&gt;2)+($W$527&lt;&gt;2)+($AD$527&lt;&gt;2)=0,2,IF((($B$527&lt;&gt;2)*$B$527+($I$527&lt;&gt;2)*$I$527+($P$527&lt;&gt;2)*$P$527+($W$527&lt;&gt;2)*$W$527+($AD$527&lt;&gt;2)*$AD$527)/(($B$527&lt;&gt;2)+($I$527&lt;&gt;2)+($P$527&lt;&gt;2)+($W$527&lt;&gt;2)+($AD$527&lt;&gt;2))&gt;=0.5,1,0))</f>
        <v/>
      </c>
      <c r="AL527" s="8">
        <f>IF(($C$527&lt;&gt;2)+($J$527&lt;&gt;2)+($Q$527&lt;&gt;2)+($X$527&lt;&gt;2)+($AE$527&lt;&gt;2)=0,2,IF((($C$527&lt;&gt;2)*$C$527+($J$527&lt;&gt;2)*$J$527+($Q$527&lt;&gt;2)*$Q$527+($X$527&lt;&gt;2)*$X$527+($AE$527&lt;&gt;2)*$AE$527)/(($C$527&lt;&gt;2)+($J$527&lt;&gt;2)+($Q$527&lt;&gt;2)+($X$527&lt;&gt;2)+($AE$527&lt;&gt;2))&gt;=0.5,1,0))</f>
        <v/>
      </c>
      <c r="AM527" s="8">
        <f>IF(($D$527&lt;&gt;2)+($K$527&lt;&gt;2)+($R$527&lt;&gt;2)+($Y$527&lt;&gt;2)+($AF$527&lt;&gt;2)=0,2,IF((($D$527&lt;&gt;2)*$D$527+($K$527&lt;&gt;2)*$K$527+($R$527&lt;&gt;2)*$R$527+($Y$527&lt;&gt;2)*$Y$527+($AF$527&lt;&gt;2)*$AF$527)/(($D$527&lt;&gt;2)+($K$527&lt;&gt;2)+($R$527&lt;&gt;2)+($Y$527&lt;&gt;2)+($AF$527&lt;&gt;2))&gt;=0.5,1,0))</f>
        <v/>
      </c>
      <c r="AN527" s="8">
        <f>IF(($E$527&lt;&gt;2)+($L$527&lt;&gt;2)+($S$527&lt;&gt;2)+($Z$527&lt;&gt;2)+($AG$527&lt;&gt;2)=0,2,IF((($E$527&lt;&gt;2)*$E$527+($L$527&lt;&gt;2)*$L$527+($S$527&lt;&gt;2)*$S$527+($Z$527&lt;&gt;2)*$Z$527+($AG$527&lt;&gt;2)*$AG$527)/(($E$527&lt;&gt;2)+($L$527&lt;&gt;2)+($S$527&lt;&gt;2)+($Z$527&lt;&gt;2)+($AG$527&lt;&gt;2))&gt;=0.5,1,0))</f>
        <v/>
      </c>
      <c r="AO527" s="8">
        <f>IF(($F$527&lt;&gt;2)+($M$527&lt;&gt;2)+($T$527&lt;&gt;2)+($AA$527&lt;&gt;2)+($AH$527&lt;&gt;2)=0,2,IF((($F$527&lt;&gt;2)*$F$527+($M$527&lt;&gt;2)*$M$527+($T$527&lt;&gt;2)*$T$527+($AA$527&lt;&gt;2)*$AA$527+($AH$527&lt;&gt;2)*$AH$527)/(($F$527&lt;&gt;2)+($M$527&lt;&gt;2)+($T$527&lt;&gt;2)+($AA$527&lt;&gt;2)+($AH$527&lt;&gt;2))&gt;=0.5,1,0))</f>
        <v/>
      </c>
      <c r="AP527" s="8">
        <f>IF(($G$527&lt;&gt;2)+($N$527&lt;&gt;2)+($U$527&lt;&gt;2)+($AB$527&lt;&gt;2)+($AI$527&lt;&gt;2)=0,2,IF((($G$527&lt;&gt;2)*$G$527+($N$527&lt;&gt;2)*$N$527+($U$527&lt;&gt;2)*$U$527+($AB$527&lt;&gt;2)*$AB$527+($AI$527&lt;&gt;2)*$AI$527)/(($G$527&lt;&gt;2)+($N$527&lt;&gt;2)+($U$527&lt;&gt;2)+($AB$527&lt;&gt;2)+($AI$527&lt;&gt;2))&gt;=0.5,1,0))</f>
        <v/>
      </c>
      <c r="AR527" s="16">
        <f>INDEX('Ground truth'!$B$3:$G$8,MATCH($AK$518,'Ground truth'!$A$3:$A$8,0),MATCH($AK$514,'Ground truth'!$B$2:$G$2,0))</f>
        <v/>
      </c>
      <c r="AS527" s="16">
        <f>INDEX('Ground truth'!$B$3:$G$8,MATCH($AK$518,'Ground truth'!$A$3:$A$8,0),MATCH($AK$515,'Ground truth'!$B$2:$G$2,0))</f>
        <v/>
      </c>
      <c r="AT527" s="16">
        <f>INDEX('Ground truth'!$B$3:$G$8,MATCH($AK$518,'Ground truth'!$A$3:$A$8,0),MATCH($AK$516,'Ground truth'!$B$2:$G$2,0))</f>
        <v/>
      </c>
      <c r="AU527" s="16">
        <f>INDEX('Ground truth'!$B$3:$G$8,MATCH($AK$518,'Ground truth'!$A$3:$A$8,0),MATCH($AK$517,'Ground truth'!$B$2:$G$2,0))</f>
        <v/>
      </c>
      <c r="AV527" s="16">
        <f>INDEX('Ground truth'!$B$3:$G$8,MATCH($AK$518,'Ground truth'!$A$3:$A$8,0),MATCH($AK$518,'Ground truth'!$B$2:$G$2,0))</f>
        <v/>
      </c>
      <c r="AW527" s="16">
        <f>INDEX('Ground truth'!$B$3:$G$8,MATCH($AK$518,'Ground truth'!$A$3:$A$8,0),MATCH($AK$519,'Ground truth'!$B$2:$G$2,0))</f>
        <v/>
      </c>
      <c r="AY527" s="19" t="n">
        <v>-0.3429230827771702</v>
      </c>
      <c r="AZ527" s="19">
        <f>LARGE($AY$523:$AY$528,5)</f>
        <v/>
      </c>
    </row>
    <row r="528">
      <c r="A528" s="3" t="inlineStr">
        <is>
          <t>GNC Software</t>
        </is>
      </c>
      <c r="B528" s="8">
        <f>INDEX($B$514:$G$519,MATCH($AL$519,$B$513:$G$513,0),MATCH($AL$514,$B$513:$G$513,0))</f>
        <v/>
      </c>
      <c r="C528" s="8">
        <f>INDEX($B$514:$G$519,MATCH($AL$519,$B$513:$G$513,0),MATCH($AL$515,$B$513:$G$513,0))</f>
        <v/>
      </c>
      <c r="D528" s="8">
        <f>INDEX($B$514:$G$519,MATCH($AL$519,$B$513:$G$513,0),MATCH($AL$516,$B$513:$G$513,0))</f>
        <v/>
      </c>
      <c r="E528" s="8">
        <f>INDEX($B$514:$G$519,MATCH($AL$519,$B$513:$G$513,0),MATCH($AL$517,$B$513:$G$513,0))</f>
        <v/>
      </c>
      <c r="F528" s="8">
        <f>INDEX($B$514:$G$519,MATCH($AL$519,$B$513:$G$513,0),MATCH($AL$518,$B$513:$G$513,0))</f>
        <v/>
      </c>
      <c r="G528" s="8">
        <f>INDEX($B$514:$G$519,MATCH($AL$519,$B$513:$G$513,0),MATCH($AL$519,$B$513:$G$513,0))</f>
        <v/>
      </c>
      <c r="I528" s="8">
        <f>INDEX($I$514:$N$519,MATCH($AL$519,$I$513:$N$513,0),MATCH($AL$514,$I$513:$N$513,0))</f>
        <v/>
      </c>
      <c r="J528" s="8">
        <f>INDEX($I$514:$N$519,MATCH($AL$519,$I$513:$N$513,0),MATCH($AL$515,$I$513:$N$513,0))</f>
        <v/>
      </c>
      <c r="K528" s="8">
        <f>INDEX($I$514:$N$519,MATCH($AL$519,$I$513:$N$513,0),MATCH($AL$516,$I$513:$N$513,0))</f>
        <v/>
      </c>
      <c r="L528" s="8">
        <f>INDEX($I$514:$N$519,MATCH($AL$519,$I$513:$N$513,0),MATCH($AL$517,$I$513:$N$513,0))</f>
        <v/>
      </c>
      <c r="M528" s="8">
        <f>INDEX($I$514:$N$519,MATCH($AL$519,$I$513:$N$513,0),MATCH($AL$518,$I$513:$N$513,0))</f>
        <v/>
      </c>
      <c r="N528" s="8">
        <f>INDEX($I$514:$N$519,MATCH($AL$519,$I$513:$N$513,0),MATCH($AL$519,$I$513:$N$513,0))</f>
        <v/>
      </c>
      <c r="P528" s="8">
        <f>INDEX($P$514:$U$519,MATCH($AL$519,$P$513:$U$513,0),MATCH($AL$514,$P$513:$U$513,0))</f>
        <v/>
      </c>
      <c r="Q528" s="8">
        <f>INDEX($P$514:$U$519,MATCH($AL$519,$P$513:$U$513,0),MATCH($AL$515,$P$513:$U$513,0))</f>
        <v/>
      </c>
      <c r="R528" s="8">
        <f>INDEX($P$514:$U$519,MATCH($AL$519,$P$513:$U$513,0),MATCH($AL$516,$P$513:$U$513,0))</f>
        <v/>
      </c>
      <c r="S528" s="8">
        <f>INDEX($P$514:$U$519,MATCH($AL$519,$P$513:$U$513,0),MATCH($AL$517,$P$513:$U$513,0))</f>
        <v/>
      </c>
      <c r="T528" s="8">
        <f>INDEX($P$514:$U$519,MATCH($AL$519,$P$513:$U$513,0),MATCH($AL$518,$P$513:$U$513,0))</f>
        <v/>
      </c>
      <c r="U528" s="8">
        <f>INDEX($P$514:$U$519,MATCH($AL$519,$P$513:$U$513,0),MATCH($AL$519,$P$513:$U$513,0))</f>
        <v/>
      </c>
      <c r="W528" s="8">
        <f>INDEX($W$514:$AB$519,MATCH($AL$519,$W$513:$AB$513,0),MATCH($AL$514,$W$513:$AB$513,0))</f>
        <v/>
      </c>
      <c r="X528" s="8">
        <f>INDEX($W$514:$AB$519,MATCH($AL$519,$W$513:$AB$513,0),MATCH($AL$515,$W$513:$AB$513,0))</f>
        <v/>
      </c>
      <c r="Y528" s="8">
        <f>INDEX($W$514:$AB$519,MATCH($AL$519,$W$513:$AB$513,0),MATCH($AL$516,$W$513:$AB$513,0))</f>
        <v/>
      </c>
      <c r="Z528" s="8">
        <f>INDEX($W$514:$AB$519,MATCH($AL$519,$W$513:$AB$513,0),MATCH($AL$517,$W$513:$AB$513,0))</f>
        <v/>
      </c>
      <c r="AA528" s="8">
        <f>INDEX($W$514:$AB$519,MATCH($AL$519,$W$513:$AB$513,0),MATCH($AL$518,$W$513:$AB$513,0))</f>
        <v/>
      </c>
      <c r="AB528" s="8">
        <f>INDEX($W$514:$AB$519,MATCH($AL$519,$W$513:$AB$513,0),MATCH($AL$519,$W$513:$AB$513,0))</f>
        <v/>
      </c>
      <c r="AD528" s="8">
        <f>INDEX($AD$514:$AI$519,MATCH($AL$519,$AD$513:$AI$513,0),MATCH($AL$514,$AD$513:$AI$513,0))</f>
        <v/>
      </c>
      <c r="AE528" s="8">
        <f>INDEX($AD$514:$AI$519,MATCH($AL$519,$AD$513:$AI$513,0),MATCH($AL$515,$AD$513:$AI$513,0))</f>
        <v/>
      </c>
      <c r="AF528" s="8">
        <f>INDEX($AD$514:$AI$519,MATCH($AL$519,$AD$513:$AI$513,0),MATCH($AL$516,$AD$513:$AI$513,0))</f>
        <v/>
      </c>
      <c r="AG528" s="8">
        <f>INDEX($AD$514:$AI$519,MATCH($AL$519,$AD$513:$AI$513,0),MATCH($AL$517,$AD$513:$AI$513,0))</f>
        <v/>
      </c>
      <c r="AH528" s="8">
        <f>INDEX($AD$514:$AI$519,MATCH($AL$519,$AD$513:$AI$513,0),MATCH($AL$518,$AD$513:$AI$513,0))</f>
        <v/>
      </c>
      <c r="AI528" s="8">
        <f>INDEX($AD$514:$AI$519,MATCH($AL$519,$AD$513:$AI$513,0),MATCH($AL$519,$AD$513:$AI$513,0))</f>
        <v/>
      </c>
      <c r="AK528" s="8">
        <f>IF(($B$528&lt;&gt;2)+($I$528&lt;&gt;2)+($P$528&lt;&gt;2)+($W$528&lt;&gt;2)+($AD$528&lt;&gt;2)=0,2,IF((($B$528&lt;&gt;2)*$B$528+($I$528&lt;&gt;2)*$I$528+($P$528&lt;&gt;2)*$P$528+($W$528&lt;&gt;2)*$W$528+($AD$528&lt;&gt;2)*$AD$528)/(($B$528&lt;&gt;2)+($I$528&lt;&gt;2)+($P$528&lt;&gt;2)+($W$528&lt;&gt;2)+($AD$528&lt;&gt;2))&gt;=0.5,1,0))</f>
        <v/>
      </c>
      <c r="AL528" s="8">
        <f>IF(($C$528&lt;&gt;2)+($J$528&lt;&gt;2)+($Q$528&lt;&gt;2)+($X$528&lt;&gt;2)+($AE$528&lt;&gt;2)=0,2,IF((($C$528&lt;&gt;2)*$C$528+($J$528&lt;&gt;2)*$J$528+($Q$528&lt;&gt;2)*$Q$528+($X$528&lt;&gt;2)*$X$528+($AE$528&lt;&gt;2)*$AE$528)/(($C$528&lt;&gt;2)+($J$528&lt;&gt;2)+($Q$528&lt;&gt;2)+($X$528&lt;&gt;2)+($AE$528&lt;&gt;2))&gt;=0.5,1,0))</f>
        <v/>
      </c>
      <c r="AM528" s="8">
        <f>IF(($D$528&lt;&gt;2)+($K$528&lt;&gt;2)+($R$528&lt;&gt;2)+($Y$528&lt;&gt;2)+($AF$528&lt;&gt;2)=0,2,IF((($D$528&lt;&gt;2)*$D$528+($K$528&lt;&gt;2)*$K$528+($R$528&lt;&gt;2)*$R$528+($Y$528&lt;&gt;2)*$Y$528+($AF$528&lt;&gt;2)*$AF$528)/(($D$528&lt;&gt;2)+($K$528&lt;&gt;2)+($R$528&lt;&gt;2)+($Y$528&lt;&gt;2)+($AF$528&lt;&gt;2))&gt;=0.5,1,0))</f>
        <v/>
      </c>
      <c r="AN528" s="8">
        <f>IF(($E$528&lt;&gt;2)+($L$528&lt;&gt;2)+($S$528&lt;&gt;2)+($Z$528&lt;&gt;2)+($AG$528&lt;&gt;2)=0,2,IF((($E$528&lt;&gt;2)*$E$528+($L$528&lt;&gt;2)*$L$528+($S$528&lt;&gt;2)*$S$528+($Z$528&lt;&gt;2)*$Z$528+($AG$528&lt;&gt;2)*$AG$528)/(($E$528&lt;&gt;2)+($L$528&lt;&gt;2)+($S$528&lt;&gt;2)+($Z$528&lt;&gt;2)+($AG$528&lt;&gt;2))&gt;=0.5,1,0))</f>
        <v/>
      </c>
      <c r="AO528" s="8">
        <f>IF(($F$528&lt;&gt;2)+($M$528&lt;&gt;2)+($T$528&lt;&gt;2)+($AA$528&lt;&gt;2)+($AH$528&lt;&gt;2)=0,2,IF((($F$528&lt;&gt;2)*$F$528+($M$528&lt;&gt;2)*$M$528+($T$528&lt;&gt;2)*$T$528+($AA$528&lt;&gt;2)*$AA$528+($AH$528&lt;&gt;2)*$AH$528)/(($F$528&lt;&gt;2)+($M$528&lt;&gt;2)+($T$528&lt;&gt;2)+($AA$528&lt;&gt;2)+($AH$528&lt;&gt;2))&gt;=0.5,1,0))</f>
        <v/>
      </c>
      <c r="AP528" s="8">
        <f>IF(($G$528&lt;&gt;2)+($N$528&lt;&gt;2)+($U$528&lt;&gt;2)+($AB$528&lt;&gt;2)+($AI$528&lt;&gt;2)=0,2,IF((($G$528&lt;&gt;2)*$G$528+($N$528&lt;&gt;2)*$N$528+($U$528&lt;&gt;2)*$U$528+($AB$528&lt;&gt;2)*$AB$528+($AI$528&lt;&gt;2)*$AI$528)/(($G$528&lt;&gt;2)+($N$528&lt;&gt;2)+($U$528&lt;&gt;2)+($AB$528&lt;&gt;2)+($AI$528&lt;&gt;2))&gt;=0.5,1,0))</f>
        <v/>
      </c>
      <c r="AR528" s="16">
        <f>INDEX('Ground truth'!$B$3:$G$8,MATCH($AK$519,'Ground truth'!$A$3:$A$8,0),MATCH($AK$514,'Ground truth'!$B$2:$G$2,0))</f>
        <v/>
      </c>
      <c r="AS528" s="16">
        <f>INDEX('Ground truth'!$B$3:$G$8,MATCH($AK$519,'Ground truth'!$A$3:$A$8,0),MATCH($AK$515,'Ground truth'!$B$2:$G$2,0))</f>
        <v/>
      </c>
      <c r="AT528" s="16">
        <f>INDEX('Ground truth'!$B$3:$G$8,MATCH($AK$519,'Ground truth'!$A$3:$A$8,0),MATCH($AK$516,'Ground truth'!$B$2:$G$2,0))</f>
        <v/>
      </c>
      <c r="AU528" s="16">
        <f>INDEX('Ground truth'!$B$3:$G$8,MATCH($AK$519,'Ground truth'!$A$3:$A$8,0),MATCH($AK$517,'Ground truth'!$B$2:$G$2,0))</f>
        <v/>
      </c>
      <c r="AV528" s="16">
        <f>INDEX('Ground truth'!$B$3:$G$8,MATCH($AK$519,'Ground truth'!$A$3:$A$8,0),MATCH($AK$518,'Ground truth'!$B$2:$G$2,0))</f>
        <v/>
      </c>
      <c r="AW528" s="16">
        <f>INDEX('Ground truth'!$B$3:$G$8,MATCH($AK$519,'Ground truth'!$A$3:$A$8,0),MATCH($AK$519,'Ground truth'!$B$2:$G$2,0))</f>
        <v/>
      </c>
      <c r="AY528" s="19" t="n">
        <v>1</v>
      </c>
      <c r="AZ528" s="19">
        <f>LARGE($AY$523:$AY$528,6)</f>
        <v/>
      </c>
    </row>
    <row r="530">
      <c r="A530" s="17" t="inlineStr">
        <is>
          <t>metrics — confident-only (unsure excluded from denominators)</t>
        </is>
      </c>
      <c r="B530" s="10" t="inlineStr">
        <is>
          <t>run 1</t>
        </is>
      </c>
      <c r="C530" s="10" t="inlineStr">
        <is>
          <t>run 2</t>
        </is>
      </c>
      <c r="D530" s="10" t="inlineStr">
        <is>
          <t>run 3</t>
        </is>
      </c>
      <c r="E530" s="10" t="inlineStr">
        <is>
          <t>run 4</t>
        </is>
      </c>
      <c r="F530" s="10" t="inlineStr">
        <is>
          <t>run 5</t>
        </is>
      </c>
      <c r="G530" s="10" t="inlineStr">
        <is>
          <t>avg-matrix</t>
        </is>
      </c>
      <c r="H530" s="10" t="inlineStr">
        <is>
          <t>mean</t>
        </is>
      </c>
      <c r="I530" s="10" t="inlineStr">
        <is>
          <t>std (pop.)</t>
        </is>
      </c>
      <c r="J530" s="17" t="inlineStr">
        <is>
          <t>notes</t>
        </is>
      </c>
    </row>
    <row r="531">
      <c r="A531" s="7" t="inlineStr">
        <is>
          <t>TP</t>
        </is>
      </c>
      <c r="B531" s="7">
        <f>SUMPRODUCT(($B$523:$G$528=1)*($AR$523:$AW$528=1))</f>
        <v/>
      </c>
      <c r="C531" s="7">
        <f>SUMPRODUCT(($I$523:$N$528=1)*($AR$523:$AW$528=1))</f>
        <v/>
      </c>
      <c r="D531" s="7">
        <f>SUMPRODUCT(($P$523:$U$528=1)*($AR$523:$AW$528=1))</f>
        <v/>
      </c>
      <c r="E531" s="7">
        <f>SUMPRODUCT(($W$523:$AB$528=1)*($AR$523:$AW$528=1))</f>
        <v/>
      </c>
      <c r="F531" s="7">
        <f>SUMPRODUCT(($AD$523:$AI$528=1)*($AR$523:$AW$528=1))</f>
        <v/>
      </c>
      <c r="G531" s="7">
        <f>SUMPRODUCT(($AK$523:$AP$528=1)*($AR$523:$AW$528=1))</f>
        <v/>
      </c>
      <c r="H531" s="12">
        <f>AVERAGE($B$531:$F$531)</f>
        <v/>
      </c>
      <c r="I531" s="12">
        <f>STDEV.P($B$531:$F$531)</f>
        <v/>
      </c>
    </row>
    <row r="532">
      <c r="A532" s="7" t="inlineStr">
        <is>
          <t>TN</t>
        </is>
      </c>
      <c r="B532" s="7">
        <f>SUMPRODUCT(($B$523:$G$528=0)*($AR$523:$AW$528=0))</f>
        <v/>
      </c>
      <c r="C532" s="7">
        <f>SUMPRODUCT(($I$523:$N$528=0)*($AR$523:$AW$528=0))</f>
        <v/>
      </c>
      <c r="D532" s="7">
        <f>SUMPRODUCT(($P$523:$U$528=0)*($AR$523:$AW$528=0))</f>
        <v/>
      </c>
      <c r="E532" s="7">
        <f>SUMPRODUCT(($W$523:$AB$528=0)*($AR$523:$AW$528=0))</f>
        <v/>
      </c>
      <c r="F532" s="7">
        <f>SUMPRODUCT(($AD$523:$AI$528=0)*($AR$523:$AW$528=0))</f>
        <v/>
      </c>
      <c r="G532" s="7">
        <f>SUMPRODUCT(($AK$523:$AP$528=0)*($AR$523:$AW$528=0))</f>
        <v/>
      </c>
      <c r="H532" s="12">
        <f>AVERAGE($B$532:$F$532)</f>
        <v/>
      </c>
      <c r="I532" s="12">
        <f>STDEV.P($B$532:$F$532)</f>
        <v/>
      </c>
    </row>
    <row r="533">
      <c r="A533" s="7" t="inlineStr">
        <is>
          <t>FP</t>
        </is>
      </c>
      <c r="B533" s="7">
        <f>SUMPRODUCT(($B$523:$G$528=1)*($AR$523:$AW$528=0))</f>
        <v/>
      </c>
      <c r="C533" s="7">
        <f>SUMPRODUCT(($I$523:$N$528=1)*($AR$523:$AW$528=0))</f>
        <v/>
      </c>
      <c r="D533" s="7">
        <f>SUMPRODUCT(($P$523:$U$528=1)*($AR$523:$AW$528=0))</f>
        <v/>
      </c>
      <c r="E533" s="7">
        <f>SUMPRODUCT(($W$523:$AB$528=1)*($AR$523:$AW$528=0))</f>
        <v/>
      </c>
      <c r="F533" s="7">
        <f>SUMPRODUCT(($AD$523:$AI$528=1)*($AR$523:$AW$528=0))</f>
        <v/>
      </c>
      <c r="G533" s="7">
        <f>SUMPRODUCT(($AK$523:$AP$528=1)*($AR$523:$AW$528=0))</f>
        <v/>
      </c>
      <c r="H533" s="12">
        <f>AVERAGE($B$533:$F$533)</f>
        <v/>
      </c>
      <c r="I533" s="12">
        <f>STDEV.P($B$533:$F$533)</f>
        <v/>
      </c>
    </row>
    <row r="534">
      <c r="A534" s="7" t="inlineStr">
        <is>
          <t>FN</t>
        </is>
      </c>
      <c r="B534" s="7">
        <f>SUMPRODUCT(($B$523:$G$528=0)*($AR$523:$AW$528=1))</f>
        <v/>
      </c>
      <c r="C534" s="7">
        <f>SUMPRODUCT(($I$523:$N$528=0)*($AR$523:$AW$528=1))</f>
        <v/>
      </c>
      <c r="D534" s="7">
        <f>SUMPRODUCT(($P$523:$U$528=0)*($AR$523:$AW$528=1))</f>
        <v/>
      </c>
      <c r="E534" s="7">
        <f>SUMPRODUCT(($W$523:$AB$528=0)*($AR$523:$AW$528=1))</f>
        <v/>
      </c>
      <c r="F534" s="7">
        <f>SUMPRODUCT(($AD$523:$AI$528=0)*($AR$523:$AW$528=1))</f>
        <v/>
      </c>
      <c r="G534" s="7">
        <f>SUMPRODUCT(($AK$523:$AP$528=0)*($AR$523:$AW$528=1))</f>
        <v/>
      </c>
      <c r="H534" s="12">
        <f>AVERAGE($B$534:$F$534)</f>
        <v/>
      </c>
      <c r="I534" s="12">
        <f>STDEV.P($B$534:$F$534)</f>
        <v/>
      </c>
    </row>
    <row r="535">
      <c r="A535" s="4" t="inlineStr">
        <is>
          <t>Precision</t>
        </is>
      </c>
      <c r="B535" s="12">
        <f>IFERROR($B$531/($B$531+$B$533),0)</f>
        <v/>
      </c>
      <c r="C535" s="12">
        <f>IFERROR($C$531/($C$531+$C$533),0)</f>
        <v/>
      </c>
      <c r="D535" s="12">
        <f>IFERROR($D$531/($D$531+$D$533),0)</f>
        <v/>
      </c>
      <c r="E535" s="12">
        <f>IFERROR($E$531/($E$531+$E$533),0)</f>
        <v/>
      </c>
      <c r="F535" s="12">
        <f>IFERROR($F$531/($F$531+$F$533),0)</f>
        <v/>
      </c>
      <c r="G535" s="12">
        <f>IFERROR($G$531/($G$531+$G$533),0)</f>
        <v/>
      </c>
      <c r="H535" s="18">
        <f>AVERAGE($B$535:$F$535)</f>
        <v/>
      </c>
      <c r="I535" s="18">
        <f>STDEV.P($B$535:$F$535)</f>
        <v/>
      </c>
    </row>
    <row r="536">
      <c r="A536" s="4" t="inlineStr">
        <is>
          <t>Recall</t>
        </is>
      </c>
      <c r="B536" s="12">
        <f>IFERROR($B$531/($B$531+$B$534),0)</f>
        <v/>
      </c>
      <c r="C536" s="12">
        <f>IFERROR($C$531/($C$531+$C$534),0)</f>
        <v/>
      </c>
      <c r="D536" s="12">
        <f>IFERROR($D$531/($D$531+$D$534),0)</f>
        <v/>
      </c>
      <c r="E536" s="12">
        <f>IFERROR($E$531/($E$531+$E$534),0)</f>
        <v/>
      </c>
      <c r="F536" s="12">
        <f>IFERROR($F$531/($F$531+$F$534),0)</f>
        <v/>
      </c>
      <c r="G536" s="12">
        <f>IFERROR($G$531/($G$531+$G$534),0)</f>
        <v/>
      </c>
      <c r="H536" s="18">
        <f>AVERAGE($B$536:$F$536)</f>
        <v/>
      </c>
      <c r="I536" s="18">
        <f>STDEV.P($B$536:$F$536)</f>
        <v/>
      </c>
    </row>
    <row r="537">
      <c r="A537" s="4" t="inlineStr">
        <is>
          <t>F1</t>
        </is>
      </c>
      <c r="B537" s="12">
        <f>IFERROR(2*$B$535*$B$536/($B$535+$B$536),0)</f>
        <v/>
      </c>
      <c r="C537" s="12">
        <f>IFERROR(2*$C$535*$C$536/($C$535+$C$536),0)</f>
        <v/>
      </c>
      <c r="D537" s="12">
        <f>IFERROR(2*$D$535*$D$536/($D$535+$D$536),0)</f>
        <v/>
      </c>
      <c r="E537" s="12">
        <f>IFERROR(2*$E$535*$E$536/($E$535+$E$536),0)</f>
        <v/>
      </c>
      <c r="F537" s="12">
        <f>IFERROR(2*$F$535*$F$536/($F$535+$F$536),0)</f>
        <v/>
      </c>
      <c r="G537" s="12">
        <f>IFERROR(2*$G$535*$G$536/($G$535+$G$536),0)</f>
        <v/>
      </c>
      <c r="H537" s="18">
        <f>AVERAGE($B$537:$F$537)</f>
        <v/>
      </c>
      <c r="I537" s="18">
        <f>STDEV.P($B$537:$F$537)</f>
        <v/>
      </c>
    </row>
    <row r="538">
      <c r="A538" s="4" t="inlineStr">
        <is>
          <t>Accuracy</t>
        </is>
      </c>
      <c r="B538" s="12">
        <f>IFERROR(($B$531+$B$532)/($B$531+$B$532+$B$533+$B$534),0)</f>
        <v/>
      </c>
      <c r="C538" s="12">
        <f>IFERROR(($C$531+$C$532)/($C$531+$C$532+$C$533+$C$534),0)</f>
        <v/>
      </c>
      <c r="D538" s="12">
        <f>IFERROR(($D$531+$D$532)/($D$531+$D$532+$D$533+$D$534),0)</f>
        <v/>
      </c>
      <c r="E538" s="12">
        <f>IFERROR(($E$531+$E$532)/($E$531+$E$532+$E$533+$E$534),0)</f>
        <v/>
      </c>
      <c r="F538" s="12">
        <f>IFERROR(($F$531+$F$532)/($F$531+$F$532+$F$533+$F$534),0)</f>
        <v/>
      </c>
      <c r="G538" s="12">
        <f>IFERROR(($G$531+$G$532)/($G$531+$G$532+$G$533+$G$534),0)</f>
        <v/>
      </c>
      <c r="H538" s="18">
        <f>AVERAGE($B$538:$F$538)</f>
        <v/>
      </c>
      <c r="I538" s="18">
        <f>STDEV.P($B$538:$F$538)</f>
        <v/>
      </c>
    </row>
    <row r="539">
      <c r="A539" s="4" t="inlineStr">
        <is>
          <t>Edit distance</t>
        </is>
      </c>
      <c r="B539" s="12">
        <f>SUMPRODUCT(ABS($AR$523:$AW$528-$B$523:$G$528))</f>
        <v/>
      </c>
      <c r="C539" s="12">
        <f>SUMPRODUCT(ABS($AR$523:$AW$528-$I$523:$N$528))</f>
        <v/>
      </c>
      <c r="D539" s="12">
        <f>SUMPRODUCT(ABS($AR$523:$AW$528-$P$523:$U$528))</f>
        <v/>
      </c>
      <c r="E539" s="12">
        <f>SUMPRODUCT(ABS($AR$523:$AW$528-$W$523:$AB$528))</f>
        <v/>
      </c>
      <c r="F539" s="12">
        <f>SUMPRODUCT(ABS($AR$523:$AW$528-$AD$523:$AI$528))</f>
        <v/>
      </c>
      <c r="G539" s="12">
        <f>SUMPRODUCT(ABS($AR$523:$AW$528-$AK$523:$AP$528))</f>
        <v/>
      </c>
      <c r="H539" s="18">
        <f>AVERAGE($B$539:$F$539)</f>
        <v/>
      </c>
      <c r="I539" s="18">
        <f>STDEV.P($B$539:$F$539)</f>
        <v/>
      </c>
    </row>
    <row r="540">
      <c r="A540" s="4" t="inlineStr">
        <is>
          <t>Spectral distance</t>
        </is>
      </c>
      <c r="B540" s="12">
        <f>SQRT(SUMPRODUCT(($AZ$523:$AZ$528-$B$550:$B$555)^2))</f>
        <v/>
      </c>
      <c r="C540" s="12">
        <f>SQRT(SUMPRODUCT(($AZ$523:$AZ$528-$C$550:$C$555)^2))</f>
        <v/>
      </c>
      <c r="D540" s="12">
        <f>SQRT(SUMPRODUCT(($AZ$523:$AZ$528-$D$550:$D$555)^2))</f>
        <v/>
      </c>
      <c r="E540" s="12">
        <f>SQRT(SUMPRODUCT(($AZ$523:$AZ$528-$E$550:$E$555)^2))</f>
        <v/>
      </c>
      <c r="F540" s="12">
        <f>SQRT(SUMPRODUCT(($AZ$523:$AZ$528-$F$550:$F$555)^2))</f>
        <v/>
      </c>
      <c r="G540" s="12">
        <f>SQRT(SUMPRODUCT(($AZ$523:$AZ$528-$G$550:$G$555)^2))</f>
        <v/>
      </c>
      <c r="H540" s="18">
        <f>AVERAGE($B$540:$F$540)</f>
        <v/>
      </c>
      <c r="I540" s="18">
        <f>STDEV.P($B$540:$F$540)</f>
        <v/>
      </c>
    </row>
    <row r="541">
      <c r="A541" s="4" t="inlineStr">
        <is>
          <t>Unsure cells</t>
        </is>
      </c>
      <c r="B541" s="7">
        <f>COUNTIF($B$523:$G$528,2)</f>
        <v/>
      </c>
      <c r="C541" s="7">
        <f>COUNTIF($I$523:$N$528,2)</f>
        <v/>
      </c>
      <c r="D541" s="7">
        <f>COUNTIF($P$523:$U$528,2)</f>
        <v/>
      </c>
      <c r="E541" s="7">
        <f>COUNTIF($W$523:$AB$528,2)</f>
        <v/>
      </c>
      <c r="F541" s="7">
        <f>COUNTIF($AD$523:$AI$528,2)</f>
        <v/>
      </c>
      <c r="G541" s="7">
        <f>COUNTIF($AK$523:$AP$528,2)</f>
        <v/>
      </c>
      <c r="H541" s="12">
        <f>AVERAGE($B$541:$F$541)</f>
        <v/>
      </c>
      <c r="I541" s="12">
        <f>STDEV.P($B$541:$F$541)</f>
        <v/>
      </c>
    </row>
    <row r="542">
      <c r="A542" s="3" t="inlineStr">
        <is>
          <t>eigenvalues (real part, numpy order; pasted)</t>
        </is>
      </c>
    </row>
    <row r="543">
      <c r="A543" s="3" t="inlineStr">
        <is>
          <t xml:space="preserve">  λ1</t>
        </is>
      </c>
      <c r="B543" s="19" t="n">
        <v>12</v>
      </c>
      <c r="C543" s="19" t="n">
        <v>6.000000000000001</v>
      </c>
      <c r="D543" s="19" t="n">
        <v>6.000000000000001</v>
      </c>
      <c r="E543" s="19" t="n">
        <v>6.000000000000001</v>
      </c>
      <c r="F543" s="19" t="n">
        <v>6.000000000000001</v>
      </c>
      <c r="G543" s="19" t="n">
        <v>6.000000000000001</v>
      </c>
    </row>
    <row r="544">
      <c r="A544" s="3" t="inlineStr">
        <is>
          <t xml:space="preserve">  λ2</t>
        </is>
      </c>
      <c r="B544" s="19" t="n">
        <v>-8.772668280098325e-48</v>
      </c>
      <c r="C544" s="19" t="n">
        <v>-4.386334140049162e-48</v>
      </c>
      <c r="D544" s="19" t="n">
        <v>-4.386334140049162e-48</v>
      </c>
      <c r="E544" s="19" t="n">
        <v>-4.386334140049162e-48</v>
      </c>
      <c r="F544" s="19" t="n">
        <v>-4.386334140049162e-48</v>
      </c>
      <c r="G544" s="19" t="n">
        <v>-4.386334140049162e-48</v>
      </c>
    </row>
    <row r="545">
      <c r="A545" s="3" t="inlineStr">
        <is>
          <t xml:space="preserve">  λ3</t>
        </is>
      </c>
      <c r="B545" s="19" t="n">
        <v>0</v>
      </c>
      <c r="C545" s="19" t="n">
        <v>0</v>
      </c>
      <c r="D545" s="19" t="n">
        <v>0</v>
      </c>
      <c r="E545" s="19" t="n">
        <v>0</v>
      </c>
      <c r="F545" s="19" t="n">
        <v>0</v>
      </c>
      <c r="G545" s="19" t="n">
        <v>0</v>
      </c>
    </row>
    <row r="546">
      <c r="A546" s="3" t="inlineStr">
        <is>
          <t xml:space="preserve">  λ4</t>
        </is>
      </c>
      <c r="B546" s="19" t="n">
        <v>2.736911063134407e-48</v>
      </c>
      <c r="C546" s="19" t="n">
        <v>1.368455531567204e-48</v>
      </c>
      <c r="D546" s="19" t="n">
        <v>1.368455531567204e-48</v>
      </c>
      <c r="E546" s="19" t="n">
        <v>1.368455531567204e-48</v>
      </c>
      <c r="F546" s="19" t="n">
        <v>1.368455531567204e-48</v>
      </c>
      <c r="G546" s="19" t="n">
        <v>1.368455531567204e-48</v>
      </c>
    </row>
    <row r="547">
      <c r="A547" s="3" t="inlineStr">
        <is>
          <t xml:space="preserve">  λ5</t>
        </is>
      </c>
      <c r="B547" s="19" t="n">
        <v>2.740971465239936e-80</v>
      </c>
      <c r="C547" s="19" t="n">
        <v>1.370485732619968e-80</v>
      </c>
      <c r="D547" s="19" t="n">
        <v>1.370485732619968e-80</v>
      </c>
      <c r="E547" s="19" t="n">
        <v>1.370485732619968e-80</v>
      </c>
      <c r="F547" s="19" t="n">
        <v>1.370485732619968e-80</v>
      </c>
      <c r="G547" s="19" t="n">
        <v>1.370485732619968e-80</v>
      </c>
    </row>
    <row r="548">
      <c r="A548" s="3" t="inlineStr">
        <is>
          <t xml:space="preserve">  λ6</t>
        </is>
      </c>
      <c r="B548" s="19" t="n">
        <v>2.740971465239936e-80</v>
      </c>
      <c r="C548" s="19" t="n">
        <v>1.370485732619968e-80</v>
      </c>
      <c r="D548" s="19" t="n">
        <v>1.370485732619968e-80</v>
      </c>
      <c r="E548" s="19" t="n">
        <v>1.370485732619968e-80</v>
      </c>
      <c r="F548" s="19" t="n">
        <v>1.370485732619968e-80</v>
      </c>
      <c r="G548" s="19" t="n">
        <v>1.370485732619968e-80</v>
      </c>
    </row>
    <row r="549">
      <c r="A549" s="3" t="inlineStr">
        <is>
          <t>eigenvalues sorted desc (LARGE)</t>
        </is>
      </c>
    </row>
    <row r="550">
      <c r="A550" s="3" t="inlineStr">
        <is>
          <t xml:space="preserve">  λ(1)</t>
        </is>
      </c>
      <c r="B550" s="19">
        <f>LARGE($B$543:$B$548,1)</f>
        <v/>
      </c>
      <c r="C550" s="19">
        <f>LARGE($C$543:$C$548,1)</f>
        <v/>
      </c>
      <c r="D550" s="19">
        <f>LARGE($D$543:$D$548,1)</f>
        <v/>
      </c>
      <c r="E550" s="19">
        <f>LARGE($E$543:$E$548,1)</f>
        <v/>
      </c>
      <c r="F550" s="19">
        <f>LARGE($F$543:$F$548,1)</f>
        <v/>
      </c>
      <c r="G550" s="19">
        <f>LARGE($G$543:$G$548,1)</f>
        <v/>
      </c>
    </row>
    <row r="551">
      <c r="A551" s="3" t="inlineStr">
        <is>
          <t xml:space="preserve">  λ(2)</t>
        </is>
      </c>
      <c r="B551" s="19">
        <f>LARGE($B$543:$B$548,2)</f>
        <v/>
      </c>
      <c r="C551" s="19">
        <f>LARGE($C$543:$C$548,2)</f>
        <v/>
      </c>
      <c r="D551" s="19">
        <f>LARGE($D$543:$D$548,2)</f>
        <v/>
      </c>
      <c r="E551" s="19">
        <f>LARGE($E$543:$E$548,2)</f>
        <v/>
      </c>
      <c r="F551" s="19">
        <f>LARGE($F$543:$F$548,2)</f>
        <v/>
      </c>
      <c r="G551" s="19">
        <f>LARGE($G$543:$G$548,2)</f>
        <v/>
      </c>
    </row>
    <row r="552">
      <c r="A552" s="3" t="inlineStr">
        <is>
          <t xml:space="preserve">  λ(3)</t>
        </is>
      </c>
      <c r="B552" s="19">
        <f>LARGE($B$543:$B$548,3)</f>
        <v/>
      </c>
      <c r="C552" s="19">
        <f>LARGE($C$543:$C$548,3)</f>
        <v/>
      </c>
      <c r="D552" s="19">
        <f>LARGE($D$543:$D$548,3)</f>
        <v/>
      </c>
      <c r="E552" s="19">
        <f>LARGE($E$543:$E$548,3)</f>
        <v/>
      </c>
      <c r="F552" s="19">
        <f>LARGE($F$543:$F$548,3)</f>
        <v/>
      </c>
      <c r="G552" s="19">
        <f>LARGE($G$543:$G$548,3)</f>
        <v/>
      </c>
    </row>
    <row r="553">
      <c r="A553" s="3" t="inlineStr">
        <is>
          <t xml:space="preserve">  λ(4)</t>
        </is>
      </c>
      <c r="B553" s="19">
        <f>LARGE($B$543:$B$548,4)</f>
        <v/>
      </c>
      <c r="C553" s="19">
        <f>LARGE($C$543:$C$548,4)</f>
        <v/>
      </c>
      <c r="D553" s="19">
        <f>LARGE($D$543:$D$548,4)</f>
        <v/>
      </c>
      <c r="E553" s="19">
        <f>LARGE($E$543:$E$548,4)</f>
        <v/>
      </c>
      <c r="F553" s="19">
        <f>LARGE($F$543:$F$548,4)</f>
        <v/>
      </c>
      <c r="G553" s="19">
        <f>LARGE($G$543:$G$548,4)</f>
        <v/>
      </c>
    </row>
    <row r="554">
      <c r="A554" s="3" t="inlineStr">
        <is>
          <t xml:space="preserve">  λ(5)</t>
        </is>
      </c>
      <c r="B554" s="19">
        <f>LARGE($B$543:$B$548,5)</f>
        <v/>
      </c>
      <c r="C554" s="19">
        <f>LARGE($C$543:$C$548,5)</f>
        <v/>
      </c>
      <c r="D554" s="19">
        <f>LARGE($D$543:$D$548,5)</f>
        <v/>
      </c>
      <c r="E554" s="19">
        <f>LARGE($E$543:$E$548,5)</f>
        <v/>
      </c>
      <c r="F554" s="19">
        <f>LARGE($F$543:$F$548,5)</f>
        <v/>
      </c>
      <c r="G554" s="19">
        <f>LARGE($G$543:$G$548,5)</f>
        <v/>
      </c>
    </row>
    <row r="555">
      <c r="A555" s="3" t="inlineStr">
        <is>
          <t xml:space="preserve">  λ(6)</t>
        </is>
      </c>
      <c r="B555" s="19">
        <f>LARGE($B$543:$B$548,6)</f>
        <v/>
      </c>
      <c r="C555" s="19">
        <f>LARGE($C$543:$C$548,6)</f>
        <v/>
      </c>
      <c r="D555" s="19">
        <f>LARGE($D$543:$D$548,6)</f>
        <v/>
      </c>
      <c r="E555" s="19">
        <f>LARGE($E$543:$E$548,6)</f>
        <v/>
      </c>
      <c r="F555" s="19">
        <f>LARGE($F$543:$F$548,6)</f>
        <v/>
      </c>
      <c r="G555" s="19">
        <f>LARGE($G$543:$G$548,6)</f>
        <v/>
      </c>
    </row>
    <row r="556">
      <c r="A556" s="3" t="inlineStr">
        <is>
          <t>check: Σeig − trace (→0)</t>
        </is>
      </c>
      <c r="B556" s="3">
        <f>ROUND(SUM($B$543:$B$548)-($B$523+$C$524+$D$525+$E$526+$F$527+$G$528),6)</f>
        <v/>
      </c>
      <c r="C556" s="3">
        <f>ROUND(SUM($C$543:$C$548)-($I$523+$J$524+$K$525+$L$526+$M$527+$N$528),6)</f>
        <v/>
      </c>
      <c r="D556" s="3">
        <f>ROUND(SUM($D$543:$D$548)-($P$523+$Q$524+$R$525+$S$526+$T$527+$U$528),6)</f>
        <v/>
      </c>
      <c r="E556" s="3">
        <f>ROUND(SUM($E$543:$E$548)-($W$523+$X$524+$Y$525+$Z$526+$AA$527+$AB$528),6)</f>
        <v/>
      </c>
      <c r="F556" s="3">
        <f>ROUND(SUM($F$543:$F$548)-($AD$523+$AE$524+$AF$525+$AG$526+$AH$527+$AI$528),6)</f>
        <v/>
      </c>
      <c r="G556" s="3">
        <f>ROUND(SUM($G$543:$G$548)-($AK$523+$AL$524+$AM$525+$AN$526+$AO$527+$AP$528),6)</f>
        <v/>
      </c>
    </row>
    <row r="557">
      <c r="A557" s="3" t="inlineStr">
        <is>
          <t>check: Πeig − det (→0)</t>
        </is>
      </c>
      <c r="B557" s="3">
        <f>ROUND(MDETERM($B$523:$G$528)-PRODUCT($B$543:$B$548),6)</f>
        <v/>
      </c>
      <c r="C557" s="3">
        <f>ROUND(MDETERM($I$523:$N$528)-PRODUCT($C$543:$C$548),6)</f>
        <v/>
      </c>
      <c r="D557" s="3">
        <f>ROUND(MDETERM($P$523:$U$528)-PRODUCT($D$543:$D$548),6)</f>
        <v/>
      </c>
      <c r="E557" s="3">
        <f>ROUND(MDETERM($W$523:$AB$528)-PRODUCT($E$543:$E$548),6)</f>
        <v/>
      </c>
      <c r="F557" s="3">
        <f>ROUND(MDETERM($AD$523:$AI$528)-PRODUCT($F$543:$F$548),6)</f>
        <v/>
      </c>
      <c r="G557" s="3">
        <f>ROUND(MDETERM($AK$523:$AP$528)-PRODUCT($G$543:$G$548),6)</f>
        <v/>
      </c>
    </row>
    <row r="558">
      <c r="A558" s="3" t="inlineStr">
        <is>
          <t>complex eigenvalues?</t>
        </is>
      </c>
      <c r="B558" s="3" t="inlineStr"/>
      <c r="C558" s="3" t="inlineStr"/>
      <c r="D558" s="3" t="inlineStr"/>
      <c r="E558" s="3" t="inlineStr"/>
      <c r="F558" s="3" t="inlineStr"/>
      <c r="G558" s="3" t="inlineStr"/>
    </row>
    <row r="559">
      <c r="A559" s="3" t="inlineStr">
        <is>
          <t>check: det(M − λᵢI) per sorted λ (→0)</t>
        </is>
      </c>
    </row>
    <row r="560">
      <c r="A560" s="3" t="inlineStr">
        <is>
          <t xml:space="preserve">  det(M − λ(1)I)</t>
        </is>
      </c>
      <c r="B560" s="3">
        <f t="array" ref="B560">ROUND(MDETERM($B$523:$G$528-$B$550*MUNIT(6)),6)</f>
        <v/>
      </c>
      <c r="C560" s="3">
        <f t="array" ref="C560">ROUND(MDETERM($I$523:$N$528-$C$550*MUNIT(6)),6)</f>
        <v/>
      </c>
      <c r="D560" s="3">
        <f t="array" ref="D560">ROUND(MDETERM($P$523:$U$528-$D$550*MUNIT(6)),6)</f>
        <v/>
      </c>
      <c r="E560" s="3">
        <f t="array" ref="E560">ROUND(MDETERM($W$523:$AB$528-$E$550*MUNIT(6)),6)</f>
        <v/>
      </c>
      <c r="F560" s="3">
        <f t="array" ref="F560">ROUND(MDETERM($AD$523:$AI$528-$F$550*MUNIT(6)),6)</f>
        <v/>
      </c>
      <c r="G560" s="3">
        <f t="array" ref="G560">ROUND(MDETERM($AK$523:$AP$528-$G$550*MUNIT(6)),6)</f>
        <v/>
      </c>
    </row>
    <row r="561">
      <c r="A561" s="3" t="inlineStr">
        <is>
          <t xml:space="preserve">  det(M − λ(2)I)</t>
        </is>
      </c>
      <c r="B561" s="3">
        <f t="array" ref="B561">ROUND(MDETERM($B$523:$G$528-$B$551*MUNIT(6)),6)</f>
        <v/>
      </c>
      <c r="C561" s="3">
        <f t="array" ref="C561">ROUND(MDETERM($I$523:$N$528-$C$551*MUNIT(6)),6)</f>
        <v/>
      </c>
      <c r="D561" s="3">
        <f t="array" ref="D561">ROUND(MDETERM($P$523:$U$528-$D$551*MUNIT(6)),6)</f>
        <v/>
      </c>
      <c r="E561" s="3">
        <f t="array" ref="E561">ROUND(MDETERM($W$523:$AB$528-$E$551*MUNIT(6)),6)</f>
        <v/>
      </c>
      <c r="F561" s="3">
        <f t="array" ref="F561">ROUND(MDETERM($AD$523:$AI$528-$F$551*MUNIT(6)),6)</f>
        <v/>
      </c>
      <c r="G561" s="3">
        <f t="array" ref="G561">ROUND(MDETERM($AK$523:$AP$528-$G$551*MUNIT(6)),6)</f>
        <v/>
      </c>
    </row>
    <row r="562">
      <c r="A562" s="3" t="inlineStr">
        <is>
          <t xml:space="preserve">  det(M − λ(3)I)</t>
        </is>
      </c>
      <c r="B562" s="3">
        <f t="array" ref="B562">ROUND(MDETERM($B$523:$G$528-$B$552*MUNIT(6)),6)</f>
        <v/>
      </c>
      <c r="C562" s="3">
        <f t="array" ref="C562">ROUND(MDETERM($I$523:$N$528-$C$552*MUNIT(6)),6)</f>
        <v/>
      </c>
      <c r="D562" s="3">
        <f t="array" ref="D562">ROUND(MDETERM($P$523:$U$528-$D$552*MUNIT(6)),6)</f>
        <v/>
      </c>
      <c r="E562" s="3">
        <f t="array" ref="E562">ROUND(MDETERM($W$523:$AB$528-$E$552*MUNIT(6)),6)</f>
        <v/>
      </c>
      <c r="F562" s="3">
        <f t="array" ref="F562">ROUND(MDETERM($AD$523:$AI$528-$F$552*MUNIT(6)),6)</f>
        <v/>
      </c>
      <c r="G562" s="3">
        <f t="array" ref="G562">ROUND(MDETERM($AK$523:$AP$528-$G$552*MUNIT(6)),6)</f>
        <v/>
      </c>
    </row>
    <row r="563">
      <c r="A563" s="3" t="inlineStr">
        <is>
          <t xml:space="preserve">  det(M − λ(4)I)</t>
        </is>
      </c>
      <c r="B563" s="3">
        <f t="array" ref="B563">ROUND(MDETERM($B$523:$G$528-$B$553*MUNIT(6)),6)</f>
        <v/>
      </c>
      <c r="C563" s="3">
        <f t="array" ref="C563">ROUND(MDETERM($I$523:$N$528-$C$553*MUNIT(6)),6)</f>
        <v/>
      </c>
      <c r="D563" s="3">
        <f t="array" ref="D563">ROUND(MDETERM($P$523:$U$528-$D$553*MUNIT(6)),6)</f>
        <v/>
      </c>
      <c r="E563" s="3">
        <f t="array" ref="E563">ROUND(MDETERM($W$523:$AB$528-$E$553*MUNIT(6)),6)</f>
        <v/>
      </c>
      <c r="F563" s="3">
        <f t="array" ref="F563">ROUND(MDETERM($AD$523:$AI$528-$F$553*MUNIT(6)),6)</f>
        <v/>
      </c>
      <c r="G563" s="3">
        <f t="array" ref="G563">ROUND(MDETERM($AK$523:$AP$528-$G$553*MUNIT(6)),6)</f>
        <v/>
      </c>
    </row>
    <row r="564">
      <c r="A564" s="3" t="inlineStr">
        <is>
          <t xml:space="preserve">  det(M − λ(5)I)</t>
        </is>
      </c>
      <c r="B564" s="3">
        <f t="array" ref="B564">ROUND(MDETERM($B$523:$G$528-$B$554*MUNIT(6)),6)</f>
        <v/>
      </c>
      <c r="C564" s="3">
        <f t="array" ref="C564">ROUND(MDETERM($I$523:$N$528-$C$554*MUNIT(6)),6)</f>
        <v/>
      </c>
      <c r="D564" s="3">
        <f t="array" ref="D564">ROUND(MDETERM($P$523:$U$528-$D$554*MUNIT(6)),6)</f>
        <v/>
      </c>
      <c r="E564" s="3">
        <f t="array" ref="E564">ROUND(MDETERM($W$523:$AB$528-$E$554*MUNIT(6)),6)</f>
        <v/>
      </c>
      <c r="F564" s="3">
        <f t="array" ref="F564">ROUND(MDETERM($AD$523:$AI$528-$F$554*MUNIT(6)),6)</f>
        <v/>
      </c>
      <c r="G564" s="3">
        <f t="array" ref="G564">ROUND(MDETERM($AK$523:$AP$528-$G$554*MUNIT(6)),6)</f>
        <v/>
      </c>
    </row>
    <row r="565">
      <c r="A565" s="3" t="inlineStr">
        <is>
          <t xml:space="preserve">  det(M − λ(6)I)</t>
        </is>
      </c>
      <c r="B565" s="3">
        <f t="array" ref="B565">ROUND(MDETERM($B$523:$G$528-$B$555*MUNIT(6)),6)</f>
        <v/>
      </c>
      <c r="C565" s="3">
        <f t="array" ref="C565">ROUND(MDETERM($I$523:$N$528-$C$555*MUNIT(6)),6)</f>
        <v/>
      </c>
      <c r="D565" s="3">
        <f t="array" ref="D565">ROUND(MDETERM($P$523:$U$528-$D$555*MUNIT(6)),6)</f>
        <v/>
      </c>
      <c r="E565" s="3">
        <f t="array" ref="E565">ROUND(MDETERM($W$523:$AB$528-$E$555*MUNIT(6)),6)</f>
        <v/>
      </c>
      <c r="F565" s="3">
        <f t="array" ref="F565">ROUND(MDETERM($AD$523:$AI$528-$F$555*MUNIT(6)),6)</f>
        <v/>
      </c>
      <c r="G565" s="3">
        <f t="array" ref="G565">ROUND(MDETERM($AK$523:$AP$528-$G$555*MUNIT(6)),6)</f>
        <v/>
      </c>
    </row>
    <row r="569" ht="16" customHeight="1">
      <c r="A569" s="14" t="inlineStr">
        <is>
          <t>RAG R2 | gpt4-turbo-preview</t>
        </is>
      </c>
      <c r="B569" s="9" t="inlineStr">
        <is>
          <t>run 1 (raw, pasted)</t>
        </is>
      </c>
      <c r="I569" s="9" t="inlineStr">
        <is>
          <t>run 2 (raw, pasted)</t>
        </is>
      </c>
      <c r="P569" s="9" t="inlineStr">
        <is>
          <t>run 3 (raw, pasted)</t>
        </is>
      </c>
      <c r="W569" s="9" t="inlineStr">
        <is>
          <t>run 4 (raw, pasted)</t>
        </is>
      </c>
      <c r="AD569" s="9" t="inlineStr">
        <is>
          <t>run 5 (raw, pasted)</t>
        </is>
      </c>
      <c r="AK569" s="9" t="inlineStr">
        <is>
          <t>archived component mapping</t>
        </is>
      </c>
    </row>
    <row r="570" ht="60" customHeight="1">
      <c r="B570" s="15" t="inlineStr">
        <is>
          <t>structure</t>
        </is>
      </c>
      <c r="C570" s="15" t="inlineStr">
        <is>
          <t>power system</t>
        </is>
      </c>
      <c r="D570" s="15" t="inlineStr">
        <is>
          <t>command and data handling (CDH)</t>
        </is>
      </c>
      <c r="E570" s="15" t="inlineStr">
        <is>
          <t>communication system</t>
        </is>
      </c>
      <c r="F570" s="15" t="inlineStr">
        <is>
          <t>attitude determination and control system (ADCS)</t>
        </is>
      </c>
      <c r="G570" s="15" t="inlineStr">
        <is>
          <t>payload</t>
        </is>
      </c>
      <c r="I570" s="15" t="inlineStr">
        <is>
          <t>structure</t>
        </is>
      </c>
      <c r="J570" s="15" t="inlineStr">
        <is>
          <t>power system</t>
        </is>
      </c>
      <c r="K570" s="15" t="inlineStr">
        <is>
          <t>command and data handling (CDH)</t>
        </is>
      </c>
      <c r="L570" s="15" t="inlineStr">
        <is>
          <t>communication system</t>
        </is>
      </c>
      <c r="M570" s="15" t="inlineStr">
        <is>
          <t>attitude determination and control system (ADCS)</t>
        </is>
      </c>
      <c r="N570" s="15" t="inlineStr">
        <is>
          <t>payload</t>
        </is>
      </c>
      <c r="P570" s="15" t="inlineStr">
        <is>
          <t>structure</t>
        </is>
      </c>
      <c r="Q570" s="15" t="inlineStr">
        <is>
          <t>power system</t>
        </is>
      </c>
      <c r="R570" s="15" t="inlineStr">
        <is>
          <t>command and data handling (CDH)</t>
        </is>
      </c>
      <c r="S570" s="15" t="inlineStr">
        <is>
          <t>communication system</t>
        </is>
      </c>
      <c r="T570" s="15" t="inlineStr">
        <is>
          <t>attitude determination and control system (ADCS)</t>
        </is>
      </c>
      <c r="U570" s="15" t="inlineStr">
        <is>
          <t>payload</t>
        </is>
      </c>
      <c r="W570" s="15" t="inlineStr">
        <is>
          <t>structure</t>
        </is>
      </c>
      <c r="X570" s="15" t="inlineStr">
        <is>
          <t>power system</t>
        </is>
      </c>
      <c r="Y570" s="15" t="inlineStr">
        <is>
          <t>command and data handling (CDH)</t>
        </is>
      </c>
      <c r="Z570" s="15" t="inlineStr">
        <is>
          <t>communication system</t>
        </is>
      </c>
      <c r="AA570" s="15" t="inlineStr">
        <is>
          <t>attitude determination and control system (ADCS)</t>
        </is>
      </c>
      <c r="AB570" s="15" t="inlineStr">
        <is>
          <t>payload</t>
        </is>
      </c>
      <c r="AD570" s="15" t="inlineStr">
        <is>
          <t>structure</t>
        </is>
      </c>
      <c r="AE570" s="15" t="inlineStr">
        <is>
          <t>power system</t>
        </is>
      </c>
      <c r="AF570" s="15" t="inlineStr">
        <is>
          <t>command and data handling (CDH)</t>
        </is>
      </c>
      <c r="AG570" s="15" t="inlineStr">
        <is>
          <t>communication system</t>
        </is>
      </c>
      <c r="AH570" s="15" t="inlineStr">
        <is>
          <t>attitude determination and control system (ADCS)</t>
        </is>
      </c>
      <c r="AI570" s="15" t="inlineStr">
        <is>
          <t>payload</t>
        </is>
      </c>
      <c r="AK570" s="3" t="inlineStr">
        <is>
          <t>Ground truth component</t>
        </is>
      </c>
      <c r="AL570" s="3" t="inlineStr">
        <is>
          <t>Matched predicted component</t>
        </is>
      </c>
    </row>
    <row r="571">
      <c r="A571" s="3" t="inlineStr">
        <is>
          <t>structure</t>
        </is>
      </c>
      <c r="B571" s="8" t="n">
        <v>1</v>
      </c>
      <c r="C571" s="8" t="n">
        <v>1</v>
      </c>
      <c r="D571" s="8" t="n">
        <v>1</v>
      </c>
      <c r="E571" s="8" t="n">
        <v>1</v>
      </c>
      <c r="F571" s="8" t="n">
        <v>1</v>
      </c>
      <c r="G571" s="8" t="n">
        <v>1</v>
      </c>
      <c r="I571" s="8" t="n">
        <v>1</v>
      </c>
      <c r="J571" s="8" t="n">
        <v>1</v>
      </c>
      <c r="K571" s="8" t="n">
        <v>1</v>
      </c>
      <c r="L571" s="8" t="n">
        <v>1</v>
      </c>
      <c r="M571" s="8" t="n">
        <v>1</v>
      </c>
      <c r="N571" s="8" t="n">
        <v>1</v>
      </c>
      <c r="P571" s="8" t="n">
        <v>1</v>
      </c>
      <c r="Q571" s="8" t="n">
        <v>1</v>
      </c>
      <c r="R571" s="8" t="n">
        <v>1</v>
      </c>
      <c r="S571" s="8" t="n">
        <v>1</v>
      </c>
      <c r="T571" s="8" t="n">
        <v>1</v>
      </c>
      <c r="U571" s="8" t="n">
        <v>1</v>
      </c>
      <c r="W571" s="8" t="n">
        <v>1</v>
      </c>
      <c r="X571" s="8" t="n">
        <v>1</v>
      </c>
      <c r="Y571" s="8" t="n">
        <v>1</v>
      </c>
      <c r="Z571" s="8" t="n">
        <v>1</v>
      </c>
      <c r="AA571" s="8" t="n">
        <v>1</v>
      </c>
      <c r="AB571" s="8" t="n">
        <v>1</v>
      </c>
      <c r="AD571" s="8" t="n">
        <v>1</v>
      </c>
      <c r="AE571" s="8" t="n">
        <v>1</v>
      </c>
      <c r="AF571" s="8" t="n">
        <v>1</v>
      </c>
      <c r="AG571" s="8" t="n">
        <v>1</v>
      </c>
      <c r="AH571" s="8" t="n">
        <v>1</v>
      </c>
      <c r="AI571" s="8" t="n">
        <v>1</v>
      </c>
      <c r="AK571" s="3" t="inlineStr">
        <is>
          <t>Power Subsystem</t>
        </is>
      </c>
      <c r="AL571" s="3" t="inlineStr">
        <is>
          <t>power system</t>
        </is>
      </c>
    </row>
    <row r="572">
      <c r="A572" s="3" t="inlineStr">
        <is>
          <t>power system</t>
        </is>
      </c>
      <c r="B572" s="8" t="n">
        <v>0</v>
      </c>
      <c r="C572" s="8" t="n">
        <v>1</v>
      </c>
      <c r="D572" s="8" t="n">
        <v>1</v>
      </c>
      <c r="E572" s="8" t="n">
        <v>1</v>
      </c>
      <c r="F572" s="8" t="n">
        <v>1</v>
      </c>
      <c r="G572" s="8" t="n">
        <v>0</v>
      </c>
      <c r="I572" s="8" t="n">
        <v>1</v>
      </c>
      <c r="J572" s="8" t="n">
        <v>1</v>
      </c>
      <c r="K572" s="8" t="n">
        <v>1</v>
      </c>
      <c r="L572" s="8" t="n">
        <v>1</v>
      </c>
      <c r="M572" s="8" t="n">
        <v>1</v>
      </c>
      <c r="N572" s="8" t="n">
        <v>0</v>
      </c>
      <c r="P572" s="8" t="n">
        <v>0</v>
      </c>
      <c r="Q572" s="8" t="n">
        <v>1</v>
      </c>
      <c r="R572" s="8" t="n">
        <v>1</v>
      </c>
      <c r="S572" s="8" t="n">
        <v>1</v>
      </c>
      <c r="T572" s="8" t="n">
        <v>1</v>
      </c>
      <c r="U572" s="8" t="n">
        <v>0</v>
      </c>
      <c r="W572" s="8" t="n">
        <v>0</v>
      </c>
      <c r="X572" s="8" t="n">
        <v>1</v>
      </c>
      <c r="Y572" s="8" t="n">
        <v>1</v>
      </c>
      <c r="Z572" s="8" t="n">
        <v>1</v>
      </c>
      <c r="AA572" s="8" t="n">
        <v>1</v>
      </c>
      <c r="AB572" s="8" t="n">
        <v>0</v>
      </c>
      <c r="AD572" s="8" t="n">
        <v>0</v>
      </c>
      <c r="AE572" s="8" t="n">
        <v>1</v>
      </c>
      <c r="AF572" s="8" t="n">
        <v>1</v>
      </c>
      <c r="AG572" s="8" t="n">
        <v>1</v>
      </c>
      <c r="AH572" s="8" t="n">
        <v>1</v>
      </c>
      <c r="AI572" s="8" t="n">
        <v>0</v>
      </c>
      <c r="AK572" s="3" t="inlineStr">
        <is>
          <t>Spacecraft</t>
        </is>
      </c>
      <c r="AL572" s="3" t="inlineStr">
        <is>
          <t>structure</t>
        </is>
      </c>
    </row>
    <row r="573">
      <c r="A573" s="3" t="inlineStr">
        <is>
          <t>command and data handling (CDH)</t>
        </is>
      </c>
      <c r="B573" s="8" t="n">
        <v>0</v>
      </c>
      <c r="C573" s="8" t="n">
        <v>0</v>
      </c>
      <c r="D573" s="8" t="n">
        <v>1</v>
      </c>
      <c r="E573" s="8" t="n">
        <v>1</v>
      </c>
      <c r="F573" s="8" t="n">
        <v>1</v>
      </c>
      <c r="G573" s="8" t="n">
        <v>1</v>
      </c>
      <c r="I573" s="8" t="n">
        <v>1</v>
      </c>
      <c r="J573" s="8" t="n">
        <v>1</v>
      </c>
      <c r="K573" s="8" t="n">
        <v>1</v>
      </c>
      <c r="L573" s="8" t="n">
        <v>1</v>
      </c>
      <c r="M573" s="8" t="n">
        <v>1</v>
      </c>
      <c r="N573" s="8" t="n">
        <v>1</v>
      </c>
      <c r="P573" s="8" t="n">
        <v>0</v>
      </c>
      <c r="Q573" s="8" t="n">
        <v>0</v>
      </c>
      <c r="R573" s="8" t="n">
        <v>1</v>
      </c>
      <c r="S573" s="8" t="n">
        <v>1</v>
      </c>
      <c r="T573" s="8" t="n">
        <v>1</v>
      </c>
      <c r="U573" s="8" t="n">
        <v>1</v>
      </c>
      <c r="W573" s="8" t="n">
        <v>0</v>
      </c>
      <c r="X573" s="8" t="n">
        <v>0</v>
      </c>
      <c r="Y573" s="8" t="n">
        <v>1</v>
      </c>
      <c r="Z573" s="8" t="n">
        <v>1</v>
      </c>
      <c r="AA573" s="8" t="n">
        <v>1</v>
      </c>
      <c r="AB573" s="8" t="n">
        <v>1</v>
      </c>
      <c r="AD573" s="8" t="n">
        <v>0</v>
      </c>
      <c r="AE573" s="8" t="n">
        <v>1</v>
      </c>
      <c r="AF573" s="8" t="n">
        <v>1</v>
      </c>
      <c r="AG573" s="8" t="n">
        <v>1</v>
      </c>
      <c r="AH573" s="8" t="n">
        <v>1</v>
      </c>
      <c r="AI573" s="8" t="n">
        <v>1</v>
      </c>
      <c r="AK573" s="3" t="inlineStr">
        <is>
          <t>Guidance, Navigation, and Control (GNC) Subsystem</t>
        </is>
      </c>
      <c r="AL573" s="3" t="inlineStr">
        <is>
          <t>attitude determination and control system (ADCS)</t>
        </is>
      </c>
    </row>
    <row r="574">
      <c r="A574" s="3" t="inlineStr">
        <is>
          <t>communication system</t>
        </is>
      </c>
      <c r="B574" s="8" t="n">
        <v>0</v>
      </c>
      <c r="C574" s="8" t="n">
        <v>0</v>
      </c>
      <c r="D574" s="8" t="n">
        <v>0</v>
      </c>
      <c r="E574" s="8" t="n">
        <v>1</v>
      </c>
      <c r="F574" s="8" t="n">
        <v>1</v>
      </c>
      <c r="G574" s="8" t="n">
        <v>1</v>
      </c>
      <c r="I574" s="8" t="n">
        <v>1</v>
      </c>
      <c r="J574" s="8" t="n">
        <v>1</v>
      </c>
      <c r="K574" s="8" t="n">
        <v>1</v>
      </c>
      <c r="L574" s="8" t="n">
        <v>1</v>
      </c>
      <c r="M574" s="8" t="n">
        <v>0</v>
      </c>
      <c r="N574" s="8" t="n">
        <v>1</v>
      </c>
      <c r="P574" s="8" t="n">
        <v>0</v>
      </c>
      <c r="Q574" s="8" t="n">
        <v>0</v>
      </c>
      <c r="R574" s="8" t="n">
        <v>0</v>
      </c>
      <c r="S574" s="8" t="n">
        <v>1</v>
      </c>
      <c r="T574" s="8" t="n">
        <v>1</v>
      </c>
      <c r="U574" s="8" t="n">
        <v>1</v>
      </c>
      <c r="W574" s="8" t="n">
        <v>0</v>
      </c>
      <c r="X574" s="8" t="n">
        <v>0</v>
      </c>
      <c r="Y574" s="8" t="n">
        <v>0</v>
      </c>
      <c r="Z574" s="8" t="n">
        <v>1</v>
      </c>
      <c r="AA574" s="8" t="n">
        <v>1</v>
      </c>
      <c r="AB574" s="8" t="n">
        <v>0</v>
      </c>
      <c r="AD574" s="8" t="n">
        <v>0</v>
      </c>
      <c r="AE574" s="8" t="n">
        <v>1</v>
      </c>
      <c r="AF574" s="8" t="n">
        <v>1</v>
      </c>
      <c r="AG574" s="8" t="n">
        <v>1</v>
      </c>
      <c r="AH574" s="8" t="n">
        <v>1</v>
      </c>
      <c r="AI574" s="8" t="n">
        <v>0</v>
      </c>
    </row>
    <row r="575">
      <c r="A575" s="3" t="inlineStr">
        <is>
          <t>attitude determination and control system (ADCS)</t>
        </is>
      </c>
      <c r="B575" s="8" t="n">
        <v>0</v>
      </c>
      <c r="C575" s="8" t="n">
        <v>0</v>
      </c>
      <c r="D575" s="8" t="n">
        <v>1</v>
      </c>
      <c r="E575" s="8" t="n">
        <v>0</v>
      </c>
      <c r="F575" s="8" t="n">
        <v>1</v>
      </c>
      <c r="G575" s="8" t="n">
        <v>1</v>
      </c>
      <c r="I575" s="8" t="n">
        <v>1</v>
      </c>
      <c r="J575" s="8" t="n">
        <v>1</v>
      </c>
      <c r="K575" s="8" t="n">
        <v>1</v>
      </c>
      <c r="L575" s="8" t="n">
        <v>0</v>
      </c>
      <c r="M575" s="8" t="n">
        <v>1</v>
      </c>
      <c r="N575" s="8" t="n">
        <v>1</v>
      </c>
      <c r="P575" s="8" t="n">
        <v>0</v>
      </c>
      <c r="Q575" s="8" t="n">
        <v>0</v>
      </c>
      <c r="R575" s="8" t="n">
        <v>1</v>
      </c>
      <c r="S575" s="8" t="n">
        <v>0</v>
      </c>
      <c r="T575" s="8" t="n">
        <v>1</v>
      </c>
      <c r="U575" s="8" t="n">
        <v>1</v>
      </c>
      <c r="W575" s="8" t="n">
        <v>0</v>
      </c>
      <c r="X575" s="8" t="n">
        <v>0</v>
      </c>
      <c r="Y575" s="8" t="n">
        <v>1</v>
      </c>
      <c r="Z575" s="8" t="n">
        <v>1</v>
      </c>
      <c r="AA575" s="8" t="n">
        <v>1</v>
      </c>
      <c r="AB575" s="8" t="n">
        <v>0</v>
      </c>
      <c r="AD575" s="8" t="n">
        <v>0</v>
      </c>
      <c r="AE575" s="8" t="n">
        <v>1</v>
      </c>
      <c r="AF575" s="8" t="n">
        <v>1</v>
      </c>
      <c r="AG575" s="8" t="n">
        <v>1</v>
      </c>
      <c r="AH575" s="8" t="n">
        <v>1</v>
      </c>
      <c r="AI575" s="8" t="n">
        <v>1</v>
      </c>
    </row>
    <row r="576">
      <c r="A576" s="3" t="inlineStr">
        <is>
          <t>payload</t>
        </is>
      </c>
      <c r="B576" s="8" t="n">
        <v>0</v>
      </c>
      <c r="C576" s="8" t="n">
        <v>0</v>
      </c>
      <c r="D576" s="8" t="n">
        <v>0</v>
      </c>
      <c r="E576" s="8" t="n">
        <v>0</v>
      </c>
      <c r="F576" s="8" t="n">
        <v>0</v>
      </c>
      <c r="G576" s="8" t="n">
        <v>1</v>
      </c>
      <c r="I576" s="8" t="n">
        <v>1</v>
      </c>
      <c r="J576" s="8" t="n">
        <v>0</v>
      </c>
      <c r="K576" s="8" t="n">
        <v>1</v>
      </c>
      <c r="L576" s="8" t="n">
        <v>1</v>
      </c>
      <c r="M576" s="8" t="n">
        <v>1</v>
      </c>
      <c r="N576" s="8" t="n">
        <v>1</v>
      </c>
      <c r="P576" s="8" t="n">
        <v>0</v>
      </c>
      <c r="Q576" s="8" t="n">
        <v>0</v>
      </c>
      <c r="R576" s="8" t="n">
        <v>0</v>
      </c>
      <c r="S576" s="8" t="n">
        <v>0</v>
      </c>
      <c r="T576" s="8" t="n">
        <v>0</v>
      </c>
      <c r="U576" s="8" t="n">
        <v>1</v>
      </c>
      <c r="W576" s="8" t="n">
        <v>0</v>
      </c>
      <c r="X576" s="8" t="n">
        <v>0</v>
      </c>
      <c r="Y576" s="8" t="n">
        <v>0</v>
      </c>
      <c r="Z576" s="8" t="n">
        <v>0</v>
      </c>
      <c r="AA576" s="8" t="n">
        <v>0</v>
      </c>
      <c r="AB576" s="8" t="n">
        <v>1</v>
      </c>
      <c r="AD576" s="8" t="n">
        <v>0</v>
      </c>
      <c r="AE576" s="8" t="n">
        <v>0</v>
      </c>
      <c r="AF576" s="8" t="n">
        <v>1</v>
      </c>
      <c r="AG576" s="8" t="n">
        <v>0</v>
      </c>
      <c r="AH576" s="8" t="n">
        <v>1</v>
      </c>
      <c r="AI576" s="8" t="n">
        <v>1</v>
      </c>
    </row>
    <row r="578">
      <c r="A578" s="1" t="inlineStr">
        <is>
          <t>aligned k×k matrices (INDEX/MATCH through the mapping; GT order)</t>
        </is>
      </c>
      <c r="B578" s="9" t="inlineStr">
        <is>
          <t>run 1 aligned</t>
        </is>
      </c>
      <c r="I578" s="9" t="inlineStr">
        <is>
          <t>run 2 aligned</t>
        </is>
      </c>
      <c r="P578" s="9" t="inlineStr">
        <is>
          <t>run 3 aligned</t>
        </is>
      </c>
      <c r="W578" s="9" t="inlineStr">
        <is>
          <t>run 4 aligned</t>
        </is>
      </c>
      <c r="AD578" s="9" t="inlineStr">
        <is>
          <t>run 5 aligned</t>
        </is>
      </c>
      <c r="AK578" s="9" t="inlineStr">
        <is>
          <t>Step2 average of aligned runs (formula)</t>
        </is>
      </c>
      <c r="AO578" s="9" t="inlineStr">
        <is>
          <t>aligned ground truth (INDEX/MATCH)</t>
        </is>
      </c>
      <c r="AS578" s="9" t="inlineStr">
        <is>
          <t>aligned GT eig (pasted) | sorted</t>
        </is>
      </c>
    </row>
    <row r="579" ht="60" customHeight="1">
      <c r="B579" s="15" t="inlineStr">
        <is>
          <t>Power Subsystem</t>
        </is>
      </c>
      <c r="C579" s="15" t="inlineStr">
        <is>
          <t>Spacecraft</t>
        </is>
      </c>
      <c r="D579" s="15" t="inlineStr">
        <is>
          <t>Guidance, Navigation, and Control (GNC) Subsystem</t>
        </is>
      </c>
      <c r="I579" s="15" t="inlineStr">
        <is>
          <t>Power Subsystem</t>
        </is>
      </c>
      <c r="J579" s="15" t="inlineStr">
        <is>
          <t>Spacecraft</t>
        </is>
      </c>
      <c r="K579" s="15" t="inlineStr">
        <is>
          <t>Guidance, Navigation, and Control (GNC) Subsystem</t>
        </is>
      </c>
      <c r="P579" s="15" t="inlineStr">
        <is>
          <t>Power Subsystem</t>
        </is>
      </c>
      <c r="Q579" s="15" t="inlineStr">
        <is>
          <t>Spacecraft</t>
        </is>
      </c>
      <c r="R579" s="15" t="inlineStr">
        <is>
          <t>Guidance, Navigation, and Control (GNC) Subsystem</t>
        </is>
      </c>
      <c r="W579" s="15" t="inlineStr">
        <is>
          <t>Power Subsystem</t>
        </is>
      </c>
      <c r="X579" s="15" t="inlineStr">
        <is>
          <t>Spacecraft</t>
        </is>
      </c>
      <c r="Y579" s="15" t="inlineStr">
        <is>
          <t>Guidance, Navigation, and Control (GNC) Subsystem</t>
        </is>
      </c>
      <c r="AD579" s="15" t="inlineStr">
        <is>
          <t>Power Subsystem</t>
        </is>
      </c>
      <c r="AE579" s="15" t="inlineStr">
        <is>
          <t>Spacecraft</t>
        </is>
      </c>
      <c r="AF579" s="15" t="inlineStr">
        <is>
          <t>Guidance, Navigation, and Control (GNC) Subsystem</t>
        </is>
      </c>
    </row>
    <row r="580">
      <c r="A580" s="3" t="inlineStr">
        <is>
          <t>Power Subsystem</t>
        </is>
      </c>
      <c r="B580" s="8">
        <f>INDEX($B$571:$G$576,MATCH($AL$571,$B$570:$G$570,0),MATCH($AL$571,$B$570:$G$570,0))</f>
        <v/>
      </c>
      <c r="C580" s="8">
        <f>INDEX($B$571:$G$576,MATCH($AL$571,$B$570:$G$570,0),MATCH($AL$572,$B$570:$G$570,0))</f>
        <v/>
      </c>
      <c r="D580" s="8">
        <f>INDEX($B$571:$G$576,MATCH($AL$571,$B$570:$G$570,0),MATCH($AL$573,$B$570:$G$570,0))</f>
        <v/>
      </c>
      <c r="I580" s="8">
        <f>INDEX($I$571:$N$576,MATCH($AL$571,$I$570:$N$570,0),MATCH($AL$571,$I$570:$N$570,0))</f>
        <v/>
      </c>
      <c r="J580" s="8">
        <f>INDEX($I$571:$N$576,MATCH($AL$571,$I$570:$N$570,0),MATCH($AL$572,$I$570:$N$570,0))</f>
        <v/>
      </c>
      <c r="K580" s="8">
        <f>INDEX($I$571:$N$576,MATCH($AL$571,$I$570:$N$570,0),MATCH($AL$573,$I$570:$N$570,0))</f>
        <v/>
      </c>
      <c r="P580" s="8">
        <f>INDEX($P$571:$U$576,MATCH($AL$571,$P$570:$U$570,0),MATCH($AL$571,$P$570:$U$570,0))</f>
        <v/>
      </c>
      <c r="Q580" s="8">
        <f>INDEX($P$571:$U$576,MATCH($AL$571,$P$570:$U$570,0),MATCH($AL$572,$P$570:$U$570,0))</f>
        <v/>
      </c>
      <c r="R580" s="8">
        <f>INDEX($P$571:$U$576,MATCH($AL$571,$P$570:$U$570,0),MATCH($AL$573,$P$570:$U$570,0))</f>
        <v/>
      </c>
      <c r="W580" s="8">
        <f>INDEX($W$571:$AB$576,MATCH($AL$571,$W$570:$AB$570,0),MATCH($AL$571,$W$570:$AB$570,0))</f>
        <v/>
      </c>
      <c r="X580" s="8">
        <f>INDEX($W$571:$AB$576,MATCH($AL$571,$W$570:$AB$570,0),MATCH($AL$572,$W$570:$AB$570,0))</f>
        <v/>
      </c>
      <c r="Y580" s="8">
        <f>INDEX($W$571:$AB$576,MATCH($AL$571,$W$570:$AB$570,0),MATCH($AL$573,$W$570:$AB$570,0))</f>
        <v/>
      </c>
      <c r="AD580" s="8">
        <f>INDEX($AD$571:$AI$576,MATCH($AL$571,$AD$570:$AI$570,0),MATCH($AL$571,$AD$570:$AI$570,0))</f>
        <v/>
      </c>
      <c r="AE580" s="8">
        <f>INDEX($AD$571:$AI$576,MATCH($AL$571,$AD$570:$AI$570,0),MATCH($AL$572,$AD$570:$AI$570,0))</f>
        <v/>
      </c>
      <c r="AF580" s="8">
        <f>INDEX($AD$571:$AI$576,MATCH($AL$571,$AD$570:$AI$570,0),MATCH($AL$573,$AD$570:$AI$570,0))</f>
        <v/>
      </c>
      <c r="AK580" s="8">
        <f>IF(($B$580&lt;&gt;2)+($I$580&lt;&gt;2)+($P$580&lt;&gt;2)+($W$580&lt;&gt;2)+($AD$580&lt;&gt;2)=0,2,IF((($B$580&lt;&gt;2)*$B$580+($I$580&lt;&gt;2)*$I$580+($P$580&lt;&gt;2)*$P$580+($W$580&lt;&gt;2)*$W$580+($AD$580&lt;&gt;2)*$AD$580)/(($B$580&lt;&gt;2)+($I$580&lt;&gt;2)+($P$580&lt;&gt;2)+($W$580&lt;&gt;2)+($AD$580&lt;&gt;2))&gt;=0.5,1,0))</f>
        <v/>
      </c>
      <c r="AL580" s="8">
        <f>IF(($C$580&lt;&gt;2)+($J$580&lt;&gt;2)+($Q$580&lt;&gt;2)+($X$580&lt;&gt;2)+($AE$580&lt;&gt;2)=0,2,IF((($C$580&lt;&gt;2)*$C$580+($J$580&lt;&gt;2)*$J$580+($Q$580&lt;&gt;2)*$Q$580+($X$580&lt;&gt;2)*$X$580+($AE$580&lt;&gt;2)*$AE$580)/(($C$580&lt;&gt;2)+($J$580&lt;&gt;2)+($Q$580&lt;&gt;2)+($X$580&lt;&gt;2)+($AE$580&lt;&gt;2))&gt;=0.5,1,0))</f>
        <v/>
      </c>
      <c r="AM580" s="8">
        <f>IF(($D$580&lt;&gt;2)+($K$580&lt;&gt;2)+($R$580&lt;&gt;2)+($Y$580&lt;&gt;2)+($AF$580&lt;&gt;2)=0,2,IF((($D$580&lt;&gt;2)*$D$580+($K$580&lt;&gt;2)*$K$580+($R$580&lt;&gt;2)*$R$580+($Y$580&lt;&gt;2)*$Y$580+($AF$580&lt;&gt;2)*$AF$580)/(($D$580&lt;&gt;2)+($K$580&lt;&gt;2)+($R$580&lt;&gt;2)+($Y$580&lt;&gt;2)+($AF$580&lt;&gt;2))&gt;=0.5,1,0))</f>
        <v/>
      </c>
      <c r="AO580" s="16">
        <f>INDEX('Ground truth'!$B$3:$G$8,MATCH($AK$571,'Ground truth'!$A$3:$A$8,0),MATCH($AK$571,'Ground truth'!$B$2:$G$2,0))</f>
        <v/>
      </c>
      <c r="AP580" s="16">
        <f>INDEX('Ground truth'!$B$3:$G$8,MATCH($AK$571,'Ground truth'!$A$3:$A$8,0),MATCH($AK$572,'Ground truth'!$B$2:$G$2,0))</f>
        <v/>
      </c>
      <c r="AQ580" s="16">
        <f>INDEX('Ground truth'!$B$3:$G$8,MATCH($AK$571,'Ground truth'!$A$3:$A$8,0),MATCH($AK$573,'Ground truth'!$B$2:$G$2,0))</f>
        <v/>
      </c>
      <c r="AS580" s="19" t="n">
        <v>-0.4142135623730949</v>
      </c>
      <c r="AT580" s="19">
        <f>LARGE($AS$580:$AS$582,1)</f>
        <v/>
      </c>
    </row>
    <row r="581">
      <c r="A581" s="3" t="inlineStr">
        <is>
          <t>Spacecraft</t>
        </is>
      </c>
      <c r="B581" s="8">
        <f>INDEX($B$571:$G$576,MATCH($AL$572,$B$570:$G$570,0),MATCH($AL$571,$B$570:$G$570,0))</f>
        <v/>
      </c>
      <c r="C581" s="8">
        <f>INDEX($B$571:$G$576,MATCH($AL$572,$B$570:$G$570,0),MATCH($AL$572,$B$570:$G$570,0))</f>
        <v/>
      </c>
      <c r="D581" s="8">
        <f>INDEX($B$571:$G$576,MATCH($AL$572,$B$570:$G$570,0),MATCH($AL$573,$B$570:$G$570,0))</f>
        <v/>
      </c>
      <c r="I581" s="8">
        <f>INDEX($I$571:$N$576,MATCH($AL$572,$I$570:$N$570,0),MATCH($AL$571,$I$570:$N$570,0))</f>
        <v/>
      </c>
      <c r="J581" s="8">
        <f>INDEX($I$571:$N$576,MATCH($AL$572,$I$570:$N$570,0),MATCH($AL$572,$I$570:$N$570,0))</f>
        <v/>
      </c>
      <c r="K581" s="8">
        <f>INDEX($I$571:$N$576,MATCH($AL$572,$I$570:$N$570,0),MATCH($AL$573,$I$570:$N$570,0))</f>
        <v/>
      </c>
      <c r="P581" s="8">
        <f>INDEX($P$571:$U$576,MATCH($AL$572,$P$570:$U$570,0),MATCH($AL$571,$P$570:$U$570,0))</f>
        <v/>
      </c>
      <c r="Q581" s="8">
        <f>INDEX($P$571:$U$576,MATCH($AL$572,$P$570:$U$570,0),MATCH($AL$572,$P$570:$U$570,0))</f>
        <v/>
      </c>
      <c r="R581" s="8">
        <f>INDEX($P$571:$U$576,MATCH($AL$572,$P$570:$U$570,0),MATCH($AL$573,$P$570:$U$570,0))</f>
        <v/>
      </c>
      <c r="W581" s="8">
        <f>INDEX($W$571:$AB$576,MATCH($AL$572,$W$570:$AB$570,0),MATCH($AL$571,$W$570:$AB$570,0))</f>
        <v/>
      </c>
      <c r="X581" s="8">
        <f>INDEX($W$571:$AB$576,MATCH($AL$572,$W$570:$AB$570,0),MATCH($AL$572,$W$570:$AB$570,0))</f>
        <v/>
      </c>
      <c r="Y581" s="8">
        <f>INDEX($W$571:$AB$576,MATCH($AL$572,$W$570:$AB$570,0),MATCH($AL$573,$W$570:$AB$570,0))</f>
        <v/>
      </c>
      <c r="AD581" s="8">
        <f>INDEX($AD$571:$AI$576,MATCH($AL$572,$AD$570:$AI$570,0),MATCH($AL$571,$AD$570:$AI$570,0))</f>
        <v/>
      </c>
      <c r="AE581" s="8">
        <f>INDEX($AD$571:$AI$576,MATCH($AL$572,$AD$570:$AI$570,0),MATCH($AL$572,$AD$570:$AI$570,0))</f>
        <v/>
      </c>
      <c r="AF581" s="8">
        <f>INDEX($AD$571:$AI$576,MATCH($AL$572,$AD$570:$AI$570,0),MATCH($AL$573,$AD$570:$AI$570,0))</f>
        <v/>
      </c>
      <c r="AK581" s="8">
        <f>IF(($B$581&lt;&gt;2)+($I$581&lt;&gt;2)+($P$581&lt;&gt;2)+($W$581&lt;&gt;2)+($AD$581&lt;&gt;2)=0,2,IF((($B$581&lt;&gt;2)*$B$581+($I$581&lt;&gt;2)*$I$581+($P$581&lt;&gt;2)*$P$581+($W$581&lt;&gt;2)*$W$581+($AD$581&lt;&gt;2)*$AD$581)/(($B$581&lt;&gt;2)+($I$581&lt;&gt;2)+($P$581&lt;&gt;2)+($W$581&lt;&gt;2)+($AD$581&lt;&gt;2))&gt;=0.5,1,0))</f>
        <v/>
      </c>
      <c r="AL581" s="8">
        <f>IF(($C$581&lt;&gt;2)+($J$581&lt;&gt;2)+($Q$581&lt;&gt;2)+($X$581&lt;&gt;2)+($AE$581&lt;&gt;2)=0,2,IF((($C$581&lt;&gt;2)*$C$581+($J$581&lt;&gt;2)*$J$581+($Q$581&lt;&gt;2)*$Q$581+($X$581&lt;&gt;2)*$X$581+($AE$581&lt;&gt;2)*$AE$581)/(($C$581&lt;&gt;2)+($J$581&lt;&gt;2)+($Q$581&lt;&gt;2)+($X$581&lt;&gt;2)+($AE$581&lt;&gt;2))&gt;=0.5,1,0))</f>
        <v/>
      </c>
      <c r="AM581" s="8">
        <f>IF(($D$581&lt;&gt;2)+($K$581&lt;&gt;2)+($R$581&lt;&gt;2)+($Y$581&lt;&gt;2)+($AF$581&lt;&gt;2)=0,2,IF((($D$581&lt;&gt;2)*$D$581+($K$581&lt;&gt;2)*$K$581+($R$581&lt;&gt;2)*$R$581+($Y$581&lt;&gt;2)*$Y$581+($AF$581&lt;&gt;2)*$AF$581)/(($D$581&lt;&gt;2)+($K$581&lt;&gt;2)+($R$581&lt;&gt;2)+($Y$581&lt;&gt;2)+($AF$581&lt;&gt;2))&gt;=0.5,1,0))</f>
        <v/>
      </c>
      <c r="AO581" s="16">
        <f>INDEX('Ground truth'!$B$3:$G$8,MATCH($AK$572,'Ground truth'!$A$3:$A$8,0),MATCH($AK$571,'Ground truth'!$B$2:$G$2,0))</f>
        <v/>
      </c>
      <c r="AP581" s="16">
        <f>INDEX('Ground truth'!$B$3:$G$8,MATCH($AK$572,'Ground truth'!$A$3:$A$8,0),MATCH($AK$572,'Ground truth'!$B$2:$G$2,0))</f>
        <v/>
      </c>
      <c r="AQ581" s="16">
        <f>INDEX('Ground truth'!$B$3:$G$8,MATCH($AK$572,'Ground truth'!$A$3:$A$8,0),MATCH($AK$573,'Ground truth'!$B$2:$G$2,0))</f>
        <v/>
      </c>
      <c r="AS581" s="19" t="n">
        <v>1</v>
      </c>
      <c r="AT581" s="19">
        <f>LARGE($AS$580:$AS$582,2)</f>
        <v/>
      </c>
    </row>
    <row r="582">
      <c r="A582" s="3" t="inlineStr">
        <is>
          <t>Guidance, Navigation, and Control (GNC) Subsystem</t>
        </is>
      </c>
      <c r="B582" s="8">
        <f>INDEX($B$571:$G$576,MATCH($AL$573,$B$570:$G$570,0),MATCH($AL$571,$B$570:$G$570,0))</f>
        <v/>
      </c>
      <c r="C582" s="8">
        <f>INDEX($B$571:$G$576,MATCH($AL$573,$B$570:$G$570,0),MATCH($AL$572,$B$570:$G$570,0))</f>
        <v/>
      </c>
      <c r="D582" s="8">
        <f>INDEX($B$571:$G$576,MATCH($AL$573,$B$570:$G$570,0),MATCH($AL$573,$B$570:$G$570,0))</f>
        <v/>
      </c>
      <c r="I582" s="8">
        <f>INDEX($I$571:$N$576,MATCH($AL$573,$I$570:$N$570,0),MATCH($AL$571,$I$570:$N$570,0))</f>
        <v/>
      </c>
      <c r="J582" s="8">
        <f>INDEX($I$571:$N$576,MATCH($AL$573,$I$570:$N$570,0),MATCH($AL$572,$I$570:$N$570,0))</f>
        <v/>
      </c>
      <c r="K582" s="8">
        <f>INDEX($I$571:$N$576,MATCH($AL$573,$I$570:$N$570,0),MATCH($AL$573,$I$570:$N$570,0))</f>
        <v/>
      </c>
      <c r="P582" s="8">
        <f>INDEX($P$571:$U$576,MATCH($AL$573,$P$570:$U$570,0),MATCH($AL$571,$P$570:$U$570,0))</f>
        <v/>
      </c>
      <c r="Q582" s="8">
        <f>INDEX($P$571:$U$576,MATCH($AL$573,$P$570:$U$570,0),MATCH($AL$572,$P$570:$U$570,0))</f>
        <v/>
      </c>
      <c r="R582" s="8">
        <f>INDEX($P$571:$U$576,MATCH($AL$573,$P$570:$U$570,0),MATCH($AL$573,$P$570:$U$570,0))</f>
        <v/>
      </c>
      <c r="W582" s="8">
        <f>INDEX($W$571:$AB$576,MATCH($AL$573,$W$570:$AB$570,0),MATCH($AL$571,$W$570:$AB$570,0))</f>
        <v/>
      </c>
      <c r="X582" s="8">
        <f>INDEX($W$571:$AB$576,MATCH($AL$573,$W$570:$AB$570,0),MATCH($AL$572,$W$570:$AB$570,0))</f>
        <v/>
      </c>
      <c r="Y582" s="8">
        <f>INDEX($W$571:$AB$576,MATCH($AL$573,$W$570:$AB$570,0),MATCH($AL$573,$W$570:$AB$570,0))</f>
        <v/>
      </c>
      <c r="AD582" s="8">
        <f>INDEX($AD$571:$AI$576,MATCH($AL$573,$AD$570:$AI$570,0),MATCH($AL$571,$AD$570:$AI$570,0))</f>
        <v/>
      </c>
      <c r="AE582" s="8">
        <f>INDEX($AD$571:$AI$576,MATCH($AL$573,$AD$570:$AI$570,0),MATCH($AL$572,$AD$570:$AI$570,0))</f>
        <v/>
      </c>
      <c r="AF582" s="8">
        <f>INDEX($AD$571:$AI$576,MATCH($AL$573,$AD$570:$AI$570,0),MATCH($AL$573,$AD$570:$AI$570,0))</f>
        <v/>
      </c>
      <c r="AK582" s="8">
        <f>IF(($B$582&lt;&gt;2)+($I$582&lt;&gt;2)+($P$582&lt;&gt;2)+($W$582&lt;&gt;2)+($AD$582&lt;&gt;2)=0,2,IF((($B$582&lt;&gt;2)*$B$582+($I$582&lt;&gt;2)*$I$582+($P$582&lt;&gt;2)*$P$582+($W$582&lt;&gt;2)*$W$582+($AD$582&lt;&gt;2)*$AD$582)/(($B$582&lt;&gt;2)+($I$582&lt;&gt;2)+($P$582&lt;&gt;2)+($W$582&lt;&gt;2)+($AD$582&lt;&gt;2))&gt;=0.5,1,0))</f>
        <v/>
      </c>
      <c r="AL582" s="8">
        <f>IF(($C$582&lt;&gt;2)+($J$582&lt;&gt;2)+($Q$582&lt;&gt;2)+($X$582&lt;&gt;2)+($AE$582&lt;&gt;2)=0,2,IF((($C$582&lt;&gt;2)*$C$582+($J$582&lt;&gt;2)*$J$582+($Q$582&lt;&gt;2)*$Q$582+($X$582&lt;&gt;2)*$X$582+($AE$582&lt;&gt;2)*$AE$582)/(($C$582&lt;&gt;2)+($J$582&lt;&gt;2)+($Q$582&lt;&gt;2)+($X$582&lt;&gt;2)+($AE$582&lt;&gt;2))&gt;=0.5,1,0))</f>
        <v/>
      </c>
      <c r="AM582" s="8">
        <f>IF(($D$582&lt;&gt;2)+($K$582&lt;&gt;2)+($R$582&lt;&gt;2)+($Y$582&lt;&gt;2)+($AF$582&lt;&gt;2)=0,2,IF((($D$582&lt;&gt;2)*$D$582+($K$582&lt;&gt;2)*$K$582+($R$582&lt;&gt;2)*$R$582+($Y$582&lt;&gt;2)*$Y$582+($AF$582&lt;&gt;2)*$AF$582)/(($D$582&lt;&gt;2)+($K$582&lt;&gt;2)+($R$582&lt;&gt;2)+($Y$582&lt;&gt;2)+($AF$582&lt;&gt;2))&gt;=0.5,1,0))</f>
        <v/>
      </c>
      <c r="AO582" s="16">
        <f>INDEX('Ground truth'!$B$3:$G$8,MATCH($AK$573,'Ground truth'!$A$3:$A$8,0),MATCH($AK$571,'Ground truth'!$B$2:$G$2,0))</f>
        <v/>
      </c>
      <c r="AP582" s="16">
        <f>INDEX('Ground truth'!$B$3:$G$8,MATCH($AK$573,'Ground truth'!$A$3:$A$8,0),MATCH($AK$572,'Ground truth'!$B$2:$G$2,0))</f>
        <v/>
      </c>
      <c r="AQ582" s="16">
        <f>INDEX('Ground truth'!$B$3:$G$8,MATCH($AK$573,'Ground truth'!$A$3:$A$8,0),MATCH($AK$573,'Ground truth'!$B$2:$G$2,0))</f>
        <v/>
      </c>
      <c r="AS582" s="19" t="n">
        <v>2.414213562373094</v>
      </c>
      <c r="AT582" s="19">
        <f>LARGE($AS$580:$AS$582,3)</f>
        <v/>
      </c>
    </row>
    <row r="584">
      <c r="A584" s="17" t="inlineStr">
        <is>
          <t>metrics — confident-only (unsure excluded from denominators)</t>
        </is>
      </c>
      <c r="B584" s="10" t="inlineStr">
        <is>
          <t>run 1</t>
        </is>
      </c>
      <c r="C584" s="10" t="inlineStr">
        <is>
          <t>run 2</t>
        </is>
      </c>
      <c r="D584" s="10" t="inlineStr">
        <is>
          <t>run 3</t>
        </is>
      </c>
      <c r="E584" s="10" t="inlineStr">
        <is>
          <t>run 4</t>
        </is>
      </c>
      <c r="F584" s="10" t="inlineStr">
        <is>
          <t>run 5</t>
        </is>
      </c>
      <c r="G584" s="10" t="inlineStr">
        <is>
          <t>avg-matrix</t>
        </is>
      </c>
      <c r="H584" s="10" t="inlineStr">
        <is>
          <t>mean</t>
        </is>
      </c>
      <c r="I584" s="10" t="inlineStr">
        <is>
          <t>std (pop.)</t>
        </is>
      </c>
      <c r="J584" s="17" t="inlineStr">
        <is>
          <t>notes</t>
        </is>
      </c>
    </row>
    <row r="585">
      <c r="A585" s="7" t="inlineStr">
        <is>
          <t>TP</t>
        </is>
      </c>
      <c r="B585" s="7">
        <f>SUMPRODUCT(($B$580:$D$582=1)*($AO$580:$AQ$582=1))</f>
        <v/>
      </c>
      <c r="C585" s="7">
        <f>SUMPRODUCT(($I$580:$K$582=1)*($AO$580:$AQ$582=1))</f>
        <v/>
      </c>
      <c r="D585" s="7">
        <f>SUMPRODUCT(($P$580:$R$582=1)*($AO$580:$AQ$582=1))</f>
        <v/>
      </c>
      <c r="E585" s="7">
        <f>SUMPRODUCT(($W$580:$Y$582=1)*($AO$580:$AQ$582=1))</f>
        <v/>
      </c>
      <c r="F585" s="7">
        <f>SUMPRODUCT(($AD$580:$AF$582=1)*($AO$580:$AQ$582=1))</f>
        <v/>
      </c>
      <c r="G585" s="7">
        <f>SUMPRODUCT(($AK$580:$AM$582=1)*($AO$580:$AQ$582=1))</f>
        <v/>
      </c>
      <c r="H585" s="12">
        <f>AVERAGE($B$585:$F$585)</f>
        <v/>
      </c>
      <c r="I585" s="12">
        <f>STDEV.P($B$585:$F$585)</f>
        <v/>
      </c>
    </row>
    <row r="586">
      <c r="A586" s="7" t="inlineStr">
        <is>
          <t>TN</t>
        </is>
      </c>
      <c r="B586" s="7">
        <f>SUMPRODUCT(($B$580:$D$582=0)*($AO$580:$AQ$582=0))</f>
        <v/>
      </c>
      <c r="C586" s="7">
        <f>SUMPRODUCT(($I$580:$K$582=0)*($AO$580:$AQ$582=0))</f>
        <v/>
      </c>
      <c r="D586" s="7">
        <f>SUMPRODUCT(($P$580:$R$582=0)*($AO$580:$AQ$582=0))</f>
        <v/>
      </c>
      <c r="E586" s="7">
        <f>SUMPRODUCT(($W$580:$Y$582=0)*($AO$580:$AQ$582=0))</f>
        <v/>
      </c>
      <c r="F586" s="7">
        <f>SUMPRODUCT(($AD$580:$AF$582=0)*($AO$580:$AQ$582=0))</f>
        <v/>
      </c>
      <c r="G586" s="7">
        <f>SUMPRODUCT(($AK$580:$AM$582=0)*($AO$580:$AQ$582=0))</f>
        <v/>
      </c>
      <c r="H586" s="12">
        <f>AVERAGE($B$586:$F$586)</f>
        <v/>
      </c>
      <c r="I586" s="12">
        <f>STDEV.P($B$586:$F$586)</f>
        <v/>
      </c>
    </row>
    <row r="587">
      <c r="A587" s="7" t="inlineStr">
        <is>
          <t>FP</t>
        </is>
      </c>
      <c r="B587" s="7">
        <f>SUMPRODUCT(($B$580:$D$582=1)*($AO$580:$AQ$582=0))</f>
        <v/>
      </c>
      <c r="C587" s="7">
        <f>SUMPRODUCT(($I$580:$K$582=1)*($AO$580:$AQ$582=0))</f>
        <v/>
      </c>
      <c r="D587" s="7">
        <f>SUMPRODUCT(($P$580:$R$582=1)*($AO$580:$AQ$582=0))</f>
        <v/>
      </c>
      <c r="E587" s="7">
        <f>SUMPRODUCT(($W$580:$Y$582=1)*($AO$580:$AQ$582=0))</f>
        <v/>
      </c>
      <c r="F587" s="7">
        <f>SUMPRODUCT(($AD$580:$AF$582=1)*($AO$580:$AQ$582=0))</f>
        <v/>
      </c>
      <c r="G587" s="7">
        <f>SUMPRODUCT(($AK$580:$AM$582=1)*($AO$580:$AQ$582=0))</f>
        <v/>
      </c>
      <c r="H587" s="12">
        <f>AVERAGE($B$587:$F$587)</f>
        <v/>
      </c>
      <c r="I587" s="12">
        <f>STDEV.P($B$587:$F$587)</f>
        <v/>
      </c>
    </row>
    <row r="588">
      <c r="A588" s="7" t="inlineStr">
        <is>
          <t>FN</t>
        </is>
      </c>
      <c r="B588" s="7">
        <f>SUMPRODUCT(($B$580:$D$582=0)*($AO$580:$AQ$582=1))</f>
        <v/>
      </c>
      <c r="C588" s="7">
        <f>SUMPRODUCT(($I$580:$K$582=0)*($AO$580:$AQ$582=1))</f>
        <v/>
      </c>
      <c r="D588" s="7">
        <f>SUMPRODUCT(($P$580:$R$582=0)*($AO$580:$AQ$582=1))</f>
        <v/>
      </c>
      <c r="E588" s="7">
        <f>SUMPRODUCT(($W$580:$Y$582=0)*($AO$580:$AQ$582=1))</f>
        <v/>
      </c>
      <c r="F588" s="7">
        <f>SUMPRODUCT(($AD$580:$AF$582=0)*($AO$580:$AQ$582=1))</f>
        <v/>
      </c>
      <c r="G588" s="7">
        <f>SUMPRODUCT(($AK$580:$AM$582=0)*($AO$580:$AQ$582=1))</f>
        <v/>
      </c>
      <c r="H588" s="12">
        <f>AVERAGE($B$588:$F$588)</f>
        <v/>
      </c>
      <c r="I588" s="12">
        <f>STDEV.P($B$588:$F$588)</f>
        <v/>
      </c>
    </row>
    <row r="589">
      <c r="A589" s="4" t="inlineStr">
        <is>
          <t>Precision</t>
        </is>
      </c>
      <c r="B589" s="12">
        <f>IFERROR($B$585/($B$585+$B$587),0)</f>
        <v/>
      </c>
      <c r="C589" s="12">
        <f>IFERROR($C$585/($C$585+$C$587),0)</f>
        <v/>
      </c>
      <c r="D589" s="12">
        <f>IFERROR($D$585/($D$585+$D$587),0)</f>
        <v/>
      </c>
      <c r="E589" s="12">
        <f>IFERROR($E$585/($E$585+$E$587),0)</f>
        <v/>
      </c>
      <c r="F589" s="12">
        <f>IFERROR($F$585/($F$585+$F$587),0)</f>
        <v/>
      </c>
      <c r="G589" s="12">
        <f>IFERROR($G$585/($G$585+$G$587),0)</f>
        <v/>
      </c>
      <c r="H589" s="18">
        <f>AVERAGE($B$589:$F$589)</f>
        <v/>
      </c>
      <c r="I589" s="18">
        <f>STDEV.P($B$589:$F$589)</f>
        <v/>
      </c>
    </row>
    <row r="590">
      <c r="A590" s="4" t="inlineStr">
        <is>
          <t>Recall</t>
        </is>
      </c>
      <c r="B590" s="12">
        <f>IFERROR($B$585/($B$585+$B$588),0)</f>
        <v/>
      </c>
      <c r="C590" s="12">
        <f>IFERROR($C$585/($C$585+$C$588),0)</f>
        <v/>
      </c>
      <c r="D590" s="12">
        <f>IFERROR($D$585/($D$585+$D$588),0)</f>
        <v/>
      </c>
      <c r="E590" s="12">
        <f>IFERROR($E$585/($E$585+$E$588),0)</f>
        <v/>
      </c>
      <c r="F590" s="12">
        <f>IFERROR($F$585/($F$585+$F$588),0)</f>
        <v/>
      </c>
      <c r="G590" s="12">
        <f>IFERROR($G$585/($G$585+$G$588),0)</f>
        <v/>
      </c>
      <c r="H590" s="18">
        <f>AVERAGE($B$590:$F$590)</f>
        <v/>
      </c>
      <c r="I590" s="18">
        <f>STDEV.P($B$590:$F$590)</f>
        <v/>
      </c>
    </row>
    <row r="591">
      <c r="A591" s="4" t="inlineStr">
        <is>
          <t>F1</t>
        </is>
      </c>
      <c r="B591" s="12">
        <f>IFERROR(2*$B$589*$B$590/($B$589+$B$590),0)</f>
        <v/>
      </c>
      <c r="C591" s="12">
        <f>IFERROR(2*$C$589*$C$590/($C$589+$C$590),0)</f>
        <v/>
      </c>
      <c r="D591" s="12">
        <f>IFERROR(2*$D$589*$D$590/($D$589+$D$590),0)</f>
        <v/>
      </c>
      <c r="E591" s="12">
        <f>IFERROR(2*$E$589*$E$590/($E$589+$E$590),0)</f>
        <v/>
      </c>
      <c r="F591" s="12">
        <f>IFERROR(2*$F$589*$F$590/($F$589+$F$590),0)</f>
        <v/>
      </c>
      <c r="G591" s="12">
        <f>IFERROR(2*$G$589*$G$590/($G$589+$G$590),0)</f>
        <v/>
      </c>
      <c r="H591" s="18">
        <f>AVERAGE($B$591:$F$591)</f>
        <v/>
      </c>
      <c r="I591" s="18">
        <f>STDEV.P($B$591:$F$591)</f>
        <v/>
      </c>
    </row>
    <row r="592">
      <c r="A592" s="4" t="inlineStr">
        <is>
          <t>Accuracy</t>
        </is>
      </c>
      <c r="B592" s="12">
        <f>IFERROR(($B$585+$B$586)/($B$585+$B$586+$B$587+$B$588),0)</f>
        <v/>
      </c>
      <c r="C592" s="12">
        <f>IFERROR(($C$585+$C$586)/($C$585+$C$586+$C$587+$C$588),0)</f>
        <v/>
      </c>
      <c r="D592" s="12">
        <f>IFERROR(($D$585+$D$586)/($D$585+$D$586+$D$587+$D$588),0)</f>
        <v/>
      </c>
      <c r="E592" s="12">
        <f>IFERROR(($E$585+$E$586)/($E$585+$E$586+$E$587+$E$588),0)</f>
        <v/>
      </c>
      <c r="F592" s="12">
        <f>IFERROR(($F$585+$F$586)/($F$585+$F$586+$F$587+$F$588),0)</f>
        <v/>
      </c>
      <c r="G592" s="12">
        <f>IFERROR(($G$585+$G$586)/($G$585+$G$586+$G$587+$G$588),0)</f>
        <v/>
      </c>
      <c r="H592" s="18">
        <f>AVERAGE($B$592:$F$592)</f>
        <v/>
      </c>
      <c r="I592" s="18">
        <f>STDEV.P($B$592:$F$592)</f>
        <v/>
      </c>
    </row>
    <row r="593">
      <c r="A593" s="4" t="inlineStr">
        <is>
          <t>Edit distance</t>
        </is>
      </c>
      <c r="B593" s="12">
        <f>SUMPRODUCT(ABS($AO$580:$AQ$582-$B$580:$D$582))</f>
        <v/>
      </c>
      <c r="C593" s="12">
        <f>SUMPRODUCT(ABS($AO$580:$AQ$582-$I$580:$K$582))</f>
        <v/>
      </c>
      <c r="D593" s="12">
        <f>SUMPRODUCT(ABS($AO$580:$AQ$582-$P$580:$R$582))</f>
        <v/>
      </c>
      <c r="E593" s="12">
        <f>SUMPRODUCT(ABS($AO$580:$AQ$582-$W$580:$Y$582))</f>
        <v/>
      </c>
      <c r="F593" s="12">
        <f>SUMPRODUCT(ABS($AO$580:$AQ$582-$AD$580:$AF$582))</f>
        <v/>
      </c>
      <c r="G593" s="12">
        <f>SUMPRODUCT(ABS($AO$580:$AQ$582-$AK$580:$AM$582))</f>
        <v/>
      </c>
      <c r="H593" s="18">
        <f>AVERAGE($B$593:$F$593)</f>
        <v/>
      </c>
      <c r="I593" s="18">
        <f>STDEV.P($B$593:$F$593)</f>
        <v/>
      </c>
    </row>
    <row r="594">
      <c r="A594" s="4" t="inlineStr">
        <is>
          <t>Spectral distance</t>
        </is>
      </c>
      <c r="B594" s="12">
        <f>SQRT(SUMPRODUCT(($AT$580:$AT$582-$B$601:$B$603)^2))</f>
        <v/>
      </c>
      <c r="C594" s="12">
        <f>SQRT(SUMPRODUCT(($AT$580:$AT$582-$C$601:$C$603)^2))</f>
        <v/>
      </c>
      <c r="D594" s="12">
        <f>SQRT(SUMPRODUCT(($AT$580:$AT$582-$D$601:$D$603)^2))</f>
        <v/>
      </c>
      <c r="E594" s="12">
        <f>SQRT(SUMPRODUCT(($AT$580:$AT$582-$E$601:$E$603)^2))</f>
        <v/>
      </c>
      <c r="F594" s="12">
        <f>SQRT(SUMPRODUCT(($AT$580:$AT$582-$F$601:$F$603)^2))</f>
        <v/>
      </c>
      <c r="G594" s="12">
        <f>SQRT(SUMPRODUCT(($AT$580:$AT$582-$G$601:$G$603)^2))</f>
        <v/>
      </c>
      <c r="H594" s="18">
        <f>AVERAGE($B$594:$F$594)</f>
        <v/>
      </c>
      <c r="I594" s="18">
        <f>STDEV.P($B$594:$F$594)</f>
        <v/>
      </c>
    </row>
    <row r="595">
      <c r="A595" s="4" t="inlineStr">
        <is>
          <t>Unsure cells</t>
        </is>
      </c>
      <c r="B595" s="7">
        <f>COUNTIF($B$580:$D$582,2)</f>
        <v/>
      </c>
      <c r="C595" s="7">
        <f>COUNTIF($I$580:$K$582,2)</f>
        <v/>
      </c>
      <c r="D595" s="7">
        <f>COUNTIF($P$580:$R$582,2)</f>
        <v/>
      </c>
      <c r="E595" s="7">
        <f>COUNTIF($W$580:$Y$582,2)</f>
        <v/>
      </c>
      <c r="F595" s="7">
        <f>COUNTIF($AD$580:$AF$582,2)</f>
        <v/>
      </c>
      <c r="G595" s="7">
        <f>COUNTIF($AK$580:$AM$582,2)</f>
        <v/>
      </c>
      <c r="H595" s="12">
        <f>AVERAGE($B$595:$F$595)</f>
        <v/>
      </c>
      <c r="I595" s="12">
        <f>STDEV.P($B$595:$F$595)</f>
        <v/>
      </c>
    </row>
    <row r="596">
      <c r="A596" s="3" t="inlineStr">
        <is>
          <t>eigenvalues (real part, numpy order; pasted)</t>
        </is>
      </c>
    </row>
    <row r="597">
      <c r="A597" s="3" t="inlineStr">
        <is>
          <t xml:space="preserve">  λ1</t>
        </is>
      </c>
      <c r="B597" s="19" t="n">
        <v>1</v>
      </c>
      <c r="C597" s="19" t="n">
        <v>-2.220446049250313e-16</v>
      </c>
      <c r="D597" s="19" t="n">
        <v>1</v>
      </c>
      <c r="E597" s="19" t="n">
        <v>1</v>
      </c>
      <c r="F597" s="19" t="n">
        <v>1</v>
      </c>
      <c r="G597" s="19" t="n">
        <v>1</v>
      </c>
    </row>
    <row r="598">
      <c r="A598" s="3" t="inlineStr">
        <is>
          <t xml:space="preserve">  λ2</t>
        </is>
      </c>
      <c r="B598" s="19" t="n">
        <v>1</v>
      </c>
      <c r="C598" s="19" t="n">
        <v>3</v>
      </c>
      <c r="D598" s="19" t="n">
        <v>1</v>
      </c>
      <c r="E598" s="19" t="n">
        <v>1</v>
      </c>
      <c r="F598" s="19" t="n">
        <v>2</v>
      </c>
      <c r="G598" s="19" t="n">
        <v>1</v>
      </c>
    </row>
    <row r="599">
      <c r="A599" s="3" t="inlineStr">
        <is>
          <t xml:space="preserve">  λ3</t>
        </is>
      </c>
      <c r="B599" s="19" t="n">
        <v>1</v>
      </c>
      <c r="C599" s="19" t="n">
        <v>0</v>
      </c>
      <c r="D599" s="19" t="n">
        <v>1</v>
      </c>
      <c r="E599" s="19" t="n">
        <v>1</v>
      </c>
      <c r="F599" s="19" t="n">
        <v>0</v>
      </c>
      <c r="G599" s="19" t="n">
        <v>1</v>
      </c>
    </row>
    <row r="600">
      <c r="A600" s="3" t="inlineStr">
        <is>
          <t>eigenvalues sorted desc (LARGE)</t>
        </is>
      </c>
    </row>
    <row r="601">
      <c r="A601" s="3" t="inlineStr">
        <is>
          <t xml:space="preserve">  λ(1)</t>
        </is>
      </c>
      <c r="B601" s="19">
        <f>LARGE($B$597:$B$599,1)</f>
        <v/>
      </c>
      <c r="C601" s="19">
        <f>LARGE($C$597:$C$599,1)</f>
        <v/>
      </c>
      <c r="D601" s="19">
        <f>LARGE($D$597:$D$599,1)</f>
        <v/>
      </c>
      <c r="E601" s="19">
        <f>LARGE($E$597:$E$599,1)</f>
        <v/>
      </c>
      <c r="F601" s="19">
        <f>LARGE($F$597:$F$599,1)</f>
        <v/>
      </c>
      <c r="G601" s="19">
        <f>LARGE($G$597:$G$599,1)</f>
        <v/>
      </c>
    </row>
    <row r="602">
      <c r="A602" s="3" t="inlineStr">
        <is>
          <t xml:space="preserve">  λ(2)</t>
        </is>
      </c>
      <c r="B602" s="19">
        <f>LARGE($B$597:$B$599,2)</f>
        <v/>
      </c>
      <c r="C602" s="19">
        <f>LARGE($C$597:$C$599,2)</f>
        <v/>
      </c>
      <c r="D602" s="19">
        <f>LARGE($D$597:$D$599,2)</f>
        <v/>
      </c>
      <c r="E602" s="19">
        <f>LARGE($E$597:$E$599,2)</f>
        <v/>
      </c>
      <c r="F602" s="19">
        <f>LARGE($F$597:$F$599,2)</f>
        <v/>
      </c>
      <c r="G602" s="19">
        <f>LARGE($G$597:$G$599,2)</f>
        <v/>
      </c>
    </row>
    <row r="603">
      <c r="A603" s="3" t="inlineStr">
        <is>
          <t xml:space="preserve">  λ(3)</t>
        </is>
      </c>
      <c r="B603" s="19">
        <f>LARGE($B$597:$B$599,3)</f>
        <v/>
      </c>
      <c r="C603" s="19">
        <f>LARGE($C$597:$C$599,3)</f>
        <v/>
      </c>
      <c r="D603" s="19">
        <f>LARGE($D$597:$D$599,3)</f>
        <v/>
      </c>
      <c r="E603" s="19">
        <f>LARGE($E$597:$E$599,3)</f>
        <v/>
      </c>
      <c r="F603" s="19">
        <f>LARGE($F$597:$F$599,3)</f>
        <v/>
      </c>
      <c r="G603" s="19">
        <f>LARGE($G$597:$G$599,3)</f>
        <v/>
      </c>
    </row>
    <row r="604">
      <c r="A604" s="3" t="inlineStr">
        <is>
          <t>check: Σeig − trace (→0)</t>
        </is>
      </c>
      <c r="B604" s="3">
        <f>ROUND(SUM($B$597:$B$599)-($B$580+$C$581+$D$582),6)</f>
        <v/>
      </c>
      <c r="C604" s="3">
        <f>ROUND(SUM($C$597:$C$599)-($I$580+$J$581+$K$582),6)</f>
        <v/>
      </c>
      <c r="D604" s="3">
        <f>ROUND(SUM($D$597:$D$599)-($P$580+$Q$581+$R$582),6)</f>
        <v/>
      </c>
      <c r="E604" s="3">
        <f>ROUND(SUM($E$597:$E$599)-($W$580+$X$581+$Y$582),6)</f>
        <v/>
      </c>
      <c r="F604" s="3">
        <f>ROUND(SUM($F$597:$F$599)-($AD$580+$AE$581+$AF$582),6)</f>
        <v/>
      </c>
      <c r="G604" s="3">
        <f>ROUND(SUM($G$597:$G$599)-($AK$580+$AL$581+$AM$582),6)</f>
        <v/>
      </c>
    </row>
    <row r="605">
      <c r="A605" s="3" t="inlineStr">
        <is>
          <t>check: Πeig − det (→0)</t>
        </is>
      </c>
      <c r="B605" s="3">
        <f>ROUND(MDETERM($B$580:$D$582)-PRODUCT($B$597:$B$599),6)</f>
        <v/>
      </c>
      <c r="C605" s="3">
        <f>ROUND(MDETERM($I$580:$K$582)-PRODUCT($C$597:$C$599),6)</f>
        <v/>
      </c>
      <c r="D605" s="3">
        <f>ROUND(MDETERM($P$580:$R$582)-PRODUCT($D$597:$D$599),6)</f>
        <v/>
      </c>
      <c r="E605" s="3">
        <f>ROUND(MDETERM($W$580:$Y$582)-PRODUCT($E$597:$E$599),6)</f>
        <v/>
      </c>
      <c r="F605" s="3">
        <f>ROUND(MDETERM($AD$580:$AF$582)-PRODUCT($F$597:$F$599),6)</f>
        <v/>
      </c>
      <c r="G605" s="3">
        <f>ROUND(MDETERM($AK$580:$AM$582)-PRODUCT($G$597:$G$599),6)</f>
        <v/>
      </c>
    </row>
    <row r="606">
      <c r="A606" s="3" t="inlineStr">
        <is>
          <t>complex eigenvalues?</t>
        </is>
      </c>
      <c r="B606" s="3" t="inlineStr"/>
      <c r="C606" s="3" t="inlineStr"/>
      <c r="D606" s="3" t="inlineStr"/>
      <c r="E606" s="3" t="inlineStr"/>
      <c r="F606" s="3" t="inlineStr"/>
      <c r="G606" s="3" t="inlineStr"/>
    </row>
    <row r="607">
      <c r="A607" s="3" t="inlineStr">
        <is>
          <t>check: det(M − λᵢI) per sorted λ (→0)</t>
        </is>
      </c>
    </row>
    <row r="608">
      <c r="A608" s="3" t="inlineStr">
        <is>
          <t xml:space="preserve">  det(M − λ(1)I)</t>
        </is>
      </c>
      <c r="B608" s="3">
        <f t="array" ref="B608">ROUND(MDETERM($B$580:$D$582-$B$601*MUNIT(3)),6)</f>
        <v/>
      </c>
      <c r="C608" s="3">
        <f t="array" ref="C608">ROUND(MDETERM($I$580:$K$582-$C$601*MUNIT(3)),6)</f>
        <v/>
      </c>
      <c r="D608" s="3">
        <f t="array" ref="D608">ROUND(MDETERM($P$580:$R$582-$D$601*MUNIT(3)),6)</f>
        <v/>
      </c>
      <c r="E608" s="3">
        <f t="array" ref="E608">ROUND(MDETERM($W$580:$Y$582-$E$601*MUNIT(3)),6)</f>
        <v/>
      </c>
      <c r="F608" s="3">
        <f t="array" ref="F608">ROUND(MDETERM($AD$580:$AF$582-$F$601*MUNIT(3)),6)</f>
        <v/>
      </c>
      <c r="G608" s="3">
        <f t="array" ref="G608">ROUND(MDETERM($AK$580:$AM$582-$G$601*MUNIT(3)),6)</f>
        <v/>
      </c>
    </row>
    <row r="609">
      <c r="A609" s="3" t="inlineStr">
        <is>
          <t xml:space="preserve">  det(M − λ(2)I)</t>
        </is>
      </c>
      <c r="B609" s="3">
        <f t="array" ref="B609">ROUND(MDETERM($B$580:$D$582-$B$602*MUNIT(3)),6)</f>
        <v/>
      </c>
      <c r="C609" s="3">
        <f t="array" ref="C609">ROUND(MDETERM($I$580:$K$582-$C$602*MUNIT(3)),6)</f>
        <v/>
      </c>
      <c r="D609" s="3">
        <f t="array" ref="D609">ROUND(MDETERM($P$580:$R$582-$D$602*MUNIT(3)),6)</f>
        <v/>
      </c>
      <c r="E609" s="3">
        <f t="array" ref="E609">ROUND(MDETERM($W$580:$Y$582-$E$602*MUNIT(3)),6)</f>
        <v/>
      </c>
      <c r="F609" s="3">
        <f t="array" ref="F609">ROUND(MDETERM($AD$580:$AF$582-$F$602*MUNIT(3)),6)</f>
        <v/>
      </c>
      <c r="G609" s="3">
        <f t="array" ref="G609">ROUND(MDETERM($AK$580:$AM$582-$G$602*MUNIT(3)),6)</f>
        <v/>
      </c>
    </row>
    <row r="610">
      <c r="A610" s="3" t="inlineStr">
        <is>
          <t xml:space="preserve">  det(M − λ(3)I)</t>
        </is>
      </c>
      <c r="B610" s="3">
        <f t="array" ref="B610">ROUND(MDETERM($B$580:$D$582-$B$603*MUNIT(3)),6)</f>
        <v/>
      </c>
      <c r="C610" s="3">
        <f t="array" ref="C610">ROUND(MDETERM($I$580:$K$582-$C$603*MUNIT(3)),6)</f>
        <v/>
      </c>
      <c r="D610" s="3">
        <f t="array" ref="D610">ROUND(MDETERM($P$580:$R$582-$D$603*MUNIT(3)),6)</f>
        <v/>
      </c>
      <c r="E610" s="3">
        <f t="array" ref="E610">ROUND(MDETERM($W$580:$Y$582-$E$603*MUNIT(3)),6)</f>
        <v/>
      </c>
      <c r="F610" s="3">
        <f t="array" ref="F610">ROUND(MDETERM($AD$580:$AF$582-$F$603*MUNIT(3)),6)</f>
        <v/>
      </c>
      <c r="G610" s="3">
        <f t="array" ref="G610">ROUND(MDETERM($AK$580:$AM$582-$G$603*MUNIT(3)),6)</f>
        <v/>
      </c>
    </row>
    <row r="614" ht="16" customHeight="1">
      <c r="A614" s="14" t="inlineStr">
        <is>
          <t>RAG R2 | mixtral:8x22b</t>
        </is>
      </c>
      <c r="B614" s="9" t="inlineStr">
        <is>
          <t>run 1 (raw, pasted)</t>
        </is>
      </c>
      <c r="I614" s="9" t="inlineStr">
        <is>
          <t>run 2 (raw, pasted)</t>
        </is>
      </c>
      <c r="P614" s="9" t="inlineStr">
        <is>
          <t>run 3 (raw, pasted)</t>
        </is>
      </c>
      <c r="W614" s="9" t="inlineStr">
        <is>
          <t>run 4 (raw, pasted)</t>
        </is>
      </c>
      <c r="AD614" s="9" t="inlineStr">
        <is>
          <t>run 5 (raw, pasted)</t>
        </is>
      </c>
      <c r="AK614" s="9" t="inlineStr">
        <is>
          <t>archived component mapping</t>
        </is>
      </c>
    </row>
    <row r="615" ht="60" customHeight="1">
      <c r="B615" s="15" t="inlineStr">
        <is>
          <t>Primary structure</t>
        </is>
      </c>
      <c r="C615" s="15" t="inlineStr">
        <is>
          <t>Secondary structure</t>
        </is>
      </c>
      <c r="D615" s="15" t="inlineStr">
        <is>
          <t>Payload</t>
        </is>
      </c>
      <c r="E615" s="15" t="inlineStr">
        <is>
          <t>Communication system</t>
        </is>
      </c>
      <c r="F615" s="15" t="inlineStr">
        <is>
          <t>Power system</t>
        </is>
      </c>
      <c r="G615" s="15" t="inlineStr">
        <is>
          <t>Attitude control system</t>
        </is>
      </c>
      <c r="I615" s="15" t="inlineStr">
        <is>
          <t>Primary structure</t>
        </is>
      </c>
      <c r="J615" s="15" t="inlineStr">
        <is>
          <t>Secondary structure</t>
        </is>
      </c>
      <c r="K615" s="15" t="inlineStr">
        <is>
          <t>Payload</t>
        </is>
      </c>
      <c r="L615" s="15" t="inlineStr">
        <is>
          <t>Communication system</t>
        </is>
      </c>
      <c r="M615" s="15" t="inlineStr">
        <is>
          <t>Power system</t>
        </is>
      </c>
      <c r="N615" s="15" t="inlineStr">
        <is>
          <t>Attitude control system</t>
        </is>
      </c>
      <c r="P615" s="15" t="inlineStr">
        <is>
          <t>Primary structure</t>
        </is>
      </c>
      <c r="Q615" s="15" t="inlineStr">
        <is>
          <t>Secondary structure</t>
        </is>
      </c>
      <c r="R615" s="15" t="inlineStr">
        <is>
          <t>Payload</t>
        </is>
      </c>
      <c r="S615" s="15" t="inlineStr">
        <is>
          <t>Communication system</t>
        </is>
      </c>
      <c r="T615" s="15" t="inlineStr">
        <is>
          <t>Power system</t>
        </is>
      </c>
      <c r="U615" s="15" t="inlineStr">
        <is>
          <t>Attitude control system</t>
        </is>
      </c>
      <c r="W615" s="15" t="inlineStr">
        <is>
          <t>Primary structure</t>
        </is>
      </c>
      <c r="X615" s="15" t="inlineStr">
        <is>
          <t>Secondary structure</t>
        </is>
      </c>
      <c r="Y615" s="15" t="inlineStr">
        <is>
          <t>Payload</t>
        </is>
      </c>
      <c r="Z615" s="15" t="inlineStr">
        <is>
          <t>Communication system</t>
        </is>
      </c>
      <c r="AA615" s="15" t="inlineStr">
        <is>
          <t>Power system</t>
        </is>
      </c>
      <c r="AB615" s="15" t="inlineStr">
        <is>
          <t>Attitude control system</t>
        </is>
      </c>
      <c r="AD615" s="15" t="inlineStr">
        <is>
          <t>Primary structure</t>
        </is>
      </c>
      <c r="AE615" s="15" t="inlineStr">
        <is>
          <t>Secondary structure</t>
        </is>
      </c>
      <c r="AF615" s="15" t="inlineStr">
        <is>
          <t>Payload</t>
        </is>
      </c>
      <c r="AG615" s="15" t="inlineStr">
        <is>
          <t>Communication system</t>
        </is>
      </c>
      <c r="AH615" s="15" t="inlineStr">
        <is>
          <t>Power system</t>
        </is>
      </c>
      <c r="AI615" s="15" t="inlineStr">
        <is>
          <t>Attitude control system</t>
        </is>
      </c>
      <c r="AK615" s="3" t="inlineStr">
        <is>
          <t>Ground truth component</t>
        </is>
      </c>
      <c r="AL615" s="3" t="inlineStr">
        <is>
          <t>Matched predicted component</t>
        </is>
      </c>
    </row>
    <row r="616">
      <c r="A616" s="3" t="inlineStr">
        <is>
          <t>Primary structure</t>
        </is>
      </c>
      <c r="B616" s="8" t="n">
        <v>1</v>
      </c>
      <c r="C616" s="8" t="n">
        <v>1</v>
      </c>
      <c r="D616" s="8" t="n">
        <v>1</v>
      </c>
      <c r="E616" s="8" t="n">
        <v>1</v>
      </c>
      <c r="F616" s="8" t="n">
        <v>1</v>
      </c>
      <c r="G616" s="8" t="n">
        <v>1</v>
      </c>
      <c r="I616" s="8" t="n">
        <v>1</v>
      </c>
      <c r="J616" s="8" t="n">
        <v>1</v>
      </c>
      <c r="K616" s="8" t="n">
        <v>1</v>
      </c>
      <c r="L616" s="8" t="n">
        <v>1</v>
      </c>
      <c r="M616" s="8" t="n">
        <v>1</v>
      </c>
      <c r="N616" s="8" t="n">
        <v>1</v>
      </c>
      <c r="P616" s="8" t="n">
        <v>1</v>
      </c>
      <c r="Q616" s="8" t="n">
        <v>1</v>
      </c>
      <c r="R616" s="8" t="n">
        <v>1</v>
      </c>
      <c r="S616" s="8" t="n">
        <v>1</v>
      </c>
      <c r="T616" s="8" t="n">
        <v>1</v>
      </c>
      <c r="U616" s="8" t="n">
        <v>1</v>
      </c>
      <c r="W616" s="8" t="n">
        <v>1</v>
      </c>
      <c r="X616" s="8" t="n">
        <v>1</v>
      </c>
      <c r="Y616" s="8" t="n">
        <v>1</v>
      </c>
      <c r="Z616" s="8" t="n">
        <v>1</v>
      </c>
      <c r="AA616" s="8" t="n">
        <v>1</v>
      </c>
      <c r="AB616" s="8" t="n">
        <v>1</v>
      </c>
      <c r="AD616" s="8" t="n">
        <v>1</v>
      </c>
      <c r="AE616" s="8" t="n">
        <v>1</v>
      </c>
      <c r="AF616" s="8" t="n">
        <v>1</v>
      </c>
      <c r="AG616" s="8" t="n">
        <v>1</v>
      </c>
      <c r="AH616" s="8" t="n">
        <v>1</v>
      </c>
      <c r="AI616" s="8" t="n">
        <v>1</v>
      </c>
      <c r="AK616" s="3" t="inlineStr">
        <is>
          <t>Power Subsystem</t>
        </is>
      </c>
      <c r="AL616" s="3" t="inlineStr">
        <is>
          <t>Power system</t>
        </is>
      </c>
    </row>
    <row r="617">
      <c r="A617" s="3" t="inlineStr">
        <is>
          <t>Secondary structure</t>
        </is>
      </c>
      <c r="B617" s="8" t="n">
        <v>1</v>
      </c>
      <c r="C617" s="8" t="n">
        <v>1</v>
      </c>
      <c r="D617" s="8" t="n">
        <v>0</v>
      </c>
      <c r="E617" s="8" t="n">
        <v>1</v>
      </c>
      <c r="F617" s="8" t="n">
        <v>1</v>
      </c>
      <c r="G617" s="8" t="n">
        <v>1</v>
      </c>
      <c r="I617" s="8" t="n">
        <v>1</v>
      </c>
      <c r="J617" s="8" t="n">
        <v>1</v>
      </c>
      <c r="K617" s="8" t="n">
        <v>0</v>
      </c>
      <c r="L617" s="8" t="n">
        <v>1</v>
      </c>
      <c r="M617" s="8" t="n">
        <v>1</v>
      </c>
      <c r="N617" s="8" t="n">
        <v>1</v>
      </c>
      <c r="P617" s="8" t="n">
        <v>1</v>
      </c>
      <c r="Q617" s="8" t="n">
        <v>1</v>
      </c>
      <c r="R617" s="8" t="n">
        <v>0</v>
      </c>
      <c r="S617" s="8" t="n">
        <v>1</v>
      </c>
      <c r="T617" s="8" t="n">
        <v>1</v>
      </c>
      <c r="U617" s="8" t="n">
        <v>1</v>
      </c>
      <c r="W617" s="8" t="n">
        <v>1</v>
      </c>
      <c r="X617" s="8" t="n">
        <v>1</v>
      </c>
      <c r="Y617" s="8" t="n">
        <v>0</v>
      </c>
      <c r="Z617" s="8" t="n">
        <v>1</v>
      </c>
      <c r="AA617" s="8" t="n">
        <v>1</v>
      </c>
      <c r="AB617" s="8" t="n">
        <v>1</v>
      </c>
      <c r="AD617" s="8" t="n">
        <v>1</v>
      </c>
      <c r="AE617" s="8" t="n">
        <v>1</v>
      </c>
      <c r="AF617" s="8" t="n">
        <v>0</v>
      </c>
      <c r="AG617" s="8" t="n">
        <v>1</v>
      </c>
      <c r="AH617" s="8" t="n">
        <v>1</v>
      </c>
      <c r="AI617" s="8" t="n">
        <v>1</v>
      </c>
      <c r="AK617" s="3" t="inlineStr">
        <is>
          <t>Spacecraft</t>
        </is>
      </c>
      <c r="AL617" s="3" t="inlineStr">
        <is>
          <t>Payload</t>
        </is>
      </c>
    </row>
    <row r="618">
      <c r="A618" s="3" t="inlineStr">
        <is>
          <t>Payload</t>
        </is>
      </c>
      <c r="B618" s="8" t="n">
        <v>1</v>
      </c>
      <c r="C618" s="8" t="n">
        <v>0</v>
      </c>
      <c r="D618" s="8" t="n">
        <v>1</v>
      </c>
      <c r="E618" s="8" t="n">
        <v>0</v>
      </c>
      <c r="F618" s="8" t="n">
        <v>1</v>
      </c>
      <c r="G618" s="8" t="n">
        <v>1</v>
      </c>
      <c r="I618" s="8" t="n">
        <v>1</v>
      </c>
      <c r="J618" s="8" t="n">
        <v>0</v>
      </c>
      <c r="K618" s="8" t="n">
        <v>1</v>
      </c>
      <c r="L618" s="8" t="n">
        <v>0</v>
      </c>
      <c r="M618" s="8" t="n">
        <v>1</v>
      </c>
      <c r="N618" s="8" t="n">
        <v>1</v>
      </c>
      <c r="P618" s="8" t="n">
        <v>1</v>
      </c>
      <c r="Q618" s="8" t="n">
        <v>0</v>
      </c>
      <c r="R618" s="8" t="n">
        <v>1</v>
      </c>
      <c r="S618" s="8" t="n">
        <v>0</v>
      </c>
      <c r="T618" s="8" t="n">
        <v>1</v>
      </c>
      <c r="U618" s="8" t="n">
        <v>1</v>
      </c>
      <c r="W618" s="8" t="n">
        <v>1</v>
      </c>
      <c r="X618" s="8" t="n">
        <v>0</v>
      </c>
      <c r="Y618" s="8" t="n">
        <v>1</v>
      </c>
      <c r="Z618" s="8" t="n">
        <v>0</v>
      </c>
      <c r="AA618" s="8" t="n">
        <v>1</v>
      </c>
      <c r="AB618" s="8" t="n">
        <v>1</v>
      </c>
      <c r="AD618" s="8" t="n">
        <v>1</v>
      </c>
      <c r="AE618" s="8" t="n">
        <v>0</v>
      </c>
      <c r="AF618" s="8" t="n">
        <v>1</v>
      </c>
      <c r="AG618" s="8" t="n">
        <v>0</v>
      </c>
      <c r="AH618" s="8" t="n">
        <v>1</v>
      </c>
      <c r="AI618" s="8" t="n">
        <v>1</v>
      </c>
      <c r="AK618" s="3" t="inlineStr">
        <is>
          <t>Guidance, Navigation, and Control (GNC) Subsystem</t>
        </is>
      </c>
      <c r="AL618" s="3" t="inlineStr">
        <is>
          <t>Attitude control system</t>
        </is>
      </c>
    </row>
    <row r="619">
      <c r="A619" s="3" t="inlineStr">
        <is>
          <t>Communication system</t>
        </is>
      </c>
      <c r="B619" s="8" t="n">
        <v>1</v>
      </c>
      <c r="C619" s="8" t="n">
        <v>1</v>
      </c>
      <c r="D619" s="8" t="n">
        <v>0</v>
      </c>
      <c r="E619" s="8" t="n">
        <v>1</v>
      </c>
      <c r="F619" s="8" t="n">
        <v>1</v>
      </c>
      <c r="G619" s="8" t="n">
        <v>1</v>
      </c>
      <c r="I619" s="8" t="n">
        <v>1</v>
      </c>
      <c r="J619" s="8" t="n">
        <v>1</v>
      </c>
      <c r="K619" s="8" t="n">
        <v>0</v>
      </c>
      <c r="L619" s="8" t="n">
        <v>1</v>
      </c>
      <c r="M619" s="8" t="n">
        <v>1</v>
      </c>
      <c r="N619" s="8" t="n">
        <v>1</v>
      </c>
      <c r="P619" s="8" t="n">
        <v>1</v>
      </c>
      <c r="Q619" s="8" t="n">
        <v>1</v>
      </c>
      <c r="R619" s="8" t="n">
        <v>0</v>
      </c>
      <c r="S619" s="8" t="n">
        <v>1</v>
      </c>
      <c r="T619" s="8" t="n">
        <v>1</v>
      </c>
      <c r="U619" s="8" t="n">
        <v>1</v>
      </c>
      <c r="W619" s="8" t="n">
        <v>1</v>
      </c>
      <c r="X619" s="8" t="n">
        <v>1</v>
      </c>
      <c r="Y619" s="8" t="n">
        <v>0</v>
      </c>
      <c r="Z619" s="8" t="n">
        <v>1</v>
      </c>
      <c r="AA619" s="8" t="n">
        <v>1</v>
      </c>
      <c r="AB619" s="8" t="n">
        <v>1</v>
      </c>
      <c r="AD619" s="8" t="n">
        <v>1</v>
      </c>
      <c r="AE619" s="8" t="n">
        <v>1</v>
      </c>
      <c r="AF619" s="8" t="n">
        <v>0</v>
      </c>
      <c r="AG619" s="8" t="n">
        <v>1</v>
      </c>
      <c r="AH619" s="8" t="n">
        <v>1</v>
      </c>
      <c r="AI619" s="8" t="n">
        <v>1</v>
      </c>
    </row>
    <row r="620">
      <c r="A620" s="3" t="inlineStr">
        <is>
          <t>Power system</t>
        </is>
      </c>
      <c r="B620" s="8" t="n">
        <v>1</v>
      </c>
      <c r="C620" s="8" t="n">
        <v>1</v>
      </c>
      <c r="D620" s="8" t="n">
        <v>1</v>
      </c>
      <c r="E620" s="8" t="n">
        <v>1</v>
      </c>
      <c r="F620" s="8" t="n">
        <v>1</v>
      </c>
      <c r="G620" s="8" t="n">
        <v>1</v>
      </c>
      <c r="I620" s="8" t="n">
        <v>1</v>
      </c>
      <c r="J620" s="8" t="n">
        <v>1</v>
      </c>
      <c r="K620" s="8" t="n">
        <v>1</v>
      </c>
      <c r="L620" s="8" t="n">
        <v>1</v>
      </c>
      <c r="M620" s="8" t="n">
        <v>1</v>
      </c>
      <c r="N620" s="8" t="n">
        <v>1</v>
      </c>
      <c r="P620" s="8" t="n">
        <v>1</v>
      </c>
      <c r="Q620" s="8" t="n">
        <v>1</v>
      </c>
      <c r="R620" s="8" t="n">
        <v>1</v>
      </c>
      <c r="S620" s="8" t="n">
        <v>1</v>
      </c>
      <c r="T620" s="8" t="n">
        <v>1</v>
      </c>
      <c r="U620" s="8" t="n">
        <v>1</v>
      </c>
      <c r="W620" s="8" t="n">
        <v>1</v>
      </c>
      <c r="X620" s="8" t="n">
        <v>1</v>
      </c>
      <c r="Y620" s="8" t="n">
        <v>1</v>
      </c>
      <c r="Z620" s="8" t="n">
        <v>1</v>
      </c>
      <c r="AA620" s="8" t="n">
        <v>1</v>
      </c>
      <c r="AB620" s="8" t="n">
        <v>1</v>
      </c>
      <c r="AD620" s="8" t="n">
        <v>1</v>
      </c>
      <c r="AE620" s="8" t="n">
        <v>1</v>
      </c>
      <c r="AF620" s="8" t="n">
        <v>1</v>
      </c>
      <c r="AG620" s="8" t="n">
        <v>1</v>
      </c>
      <c r="AH620" s="8" t="n">
        <v>1</v>
      </c>
      <c r="AI620" s="8" t="n">
        <v>1</v>
      </c>
    </row>
    <row r="621">
      <c r="A621" s="3" t="inlineStr">
        <is>
          <t>Attitude control system</t>
        </is>
      </c>
      <c r="B621" s="8" t="n">
        <v>1</v>
      </c>
      <c r="C621" s="8" t="n">
        <v>1</v>
      </c>
      <c r="D621" s="8" t="n">
        <v>1</v>
      </c>
      <c r="E621" s="8" t="n">
        <v>1</v>
      </c>
      <c r="F621" s="8" t="n">
        <v>1</v>
      </c>
      <c r="G621" s="8" t="n">
        <v>1</v>
      </c>
      <c r="I621" s="8" t="n">
        <v>1</v>
      </c>
      <c r="J621" s="8" t="n">
        <v>1</v>
      </c>
      <c r="K621" s="8" t="n">
        <v>1</v>
      </c>
      <c r="L621" s="8" t="n">
        <v>1</v>
      </c>
      <c r="M621" s="8" t="n">
        <v>1</v>
      </c>
      <c r="N621" s="8" t="n">
        <v>1</v>
      </c>
      <c r="P621" s="8" t="n">
        <v>1</v>
      </c>
      <c r="Q621" s="8" t="n">
        <v>1</v>
      </c>
      <c r="R621" s="8" t="n">
        <v>1</v>
      </c>
      <c r="S621" s="8" t="n">
        <v>1</v>
      </c>
      <c r="T621" s="8" t="n">
        <v>1</v>
      </c>
      <c r="U621" s="8" t="n">
        <v>1</v>
      </c>
      <c r="W621" s="8" t="n">
        <v>1</v>
      </c>
      <c r="X621" s="8" t="n">
        <v>1</v>
      </c>
      <c r="Y621" s="8" t="n">
        <v>1</v>
      </c>
      <c r="Z621" s="8" t="n">
        <v>1</v>
      </c>
      <c r="AA621" s="8" t="n">
        <v>1</v>
      </c>
      <c r="AB621" s="8" t="n">
        <v>1</v>
      </c>
      <c r="AD621" s="8" t="n">
        <v>1</v>
      </c>
      <c r="AE621" s="8" t="n">
        <v>1</v>
      </c>
      <c r="AF621" s="8" t="n">
        <v>1</v>
      </c>
      <c r="AG621" s="8" t="n">
        <v>1</v>
      </c>
      <c r="AH621" s="8" t="n">
        <v>1</v>
      </c>
      <c r="AI621" s="8" t="n">
        <v>1</v>
      </c>
    </row>
    <row r="623">
      <c r="A623" s="1" t="inlineStr">
        <is>
          <t>aligned k×k matrices (INDEX/MATCH through the mapping; GT order)</t>
        </is>
      </c>
      <c r="B623" s="9" t="inlineStr">
        <is>
          <t>run 1 aligned</t>
        </is>
      </c>
      <c r="I623" s="9" t="inlineStr">
        <is>
          <t>run 2 aligned</t>
        </is>
      </c>
      <c r="P623" s="9" t="inlineStr">
        <is>
          <t>run 3 aligned</t>
        </is>
      </c>
      <c r="W623" s="9" t="inlineStr">
        <is>
          <t>run 4 aligned</t>
        </is>
      </c>
      <c r="AD623" s="9" t="inlineStr">
        <is>
          <t>run 5 aligned</t>
        </is>
      </c>
      <c r="AK623" s="9" t="inlineStr">
        <is>
          <t>Step2 average of aligned runs (formula)</t>
        </is>
      </c>
      <c r="AO623" s="9" t="inlineStr">
        <is>
          <t>aligned ground truth (INDEX/MATCH)</t>
        </is>
      </c>
      <c r="AS623" s="9" t="inlineStr">
        <is>
          <t>aligned GT eig (pasted) | sorted</t>
        </is>
      </c>
    </row>
    <row r="624" ht="60" customHeight="1">
      <c r="B624" s="15" t="inlineStr">
        <is>
          <t>Power Subsystem</t>
        </is>
      </c>
      <c r="C624" s="15" t="inlineStr">
        <is>
          <t>Spacecraft</t>
        </is>
      </c>
      <c r="D624" s="15" t="inlineStr">
        <is>
          <t>Guidance, Navigation, and Control (GNC) Subsystem</t>
        </is>
      </c>
      <c r="I624" s="15" t="inlineStr">
        <is>
          <t>Power Subsystem</t>
        </is>
      </c>
      <c r="J624" s="15" t="inlineStr">
        <is>
          <t>Spacecraft</t>
        </is>
      </c>
      <c r="K624" s="15" t="inlineStr">
        <is>
          <t>Guidance, Navigation, and Control (GNC) Subsystem</t>
        </is>
      </c>
      <c r="P624" s="15" t="inlineStr">
        <is>
          <t>Power Subsystem</t>
        </is>
      </c>
      <c r="Q624" s="15" t="inlineStr">
        <is>
          <t>Spacecraft</t>
        </is>
      </c>
      <c r="R624" s="15" t="inlineStr">
        <is>
          <t>Guidance, Navigation, and Control (GNC) Subsystem</t>
        </is>
      </c>
      <c r="W624" s="15" t="inlineStr">
        <is>
          <t>Power Subsystem</t>
        </is>
      </c>
      <c r="X624" s="15" t="inlineStr">
        <is>
          <t>Spacecraft</t>
        </is>
      </c>
      <c r="Y624" s="15" t="inlineStr">
        <is>
          <t>Guidance, Navigation, and Control (GNC) Subsystem</t>
        </is>
      </c>
      <c r="AD624" s="15" t="inlineStr">
        <is>
          <t>Power Subsystem</t>
        </is>
      </c>
      <c r="AE624" s="15" t="inlineStr">
        <is>
          <t>Spacecraft</t>
        </is>
      </c>
      <c r="AF624" s="15" t="inlineStr">
        <is>
          <t>Guidance, Navigation, and Control (GNC) Subsystem</t>
        </is>
      </c>
    </row>
    <row r="625">
      <c r="A625" s="3" t="inlineStr">
        <is>
          <t>Power Subsystem</t>
        </is>
      </c>
      <c r="B625" s="8">
        <f>INDEX($B$616:$G$621,MATCH($AL$616,$B$615:$G$615,0),MATCH($AL$616,$B$615:$G$615,0))</f>
        <v/>
      </c>
      <c r="C625" s="8">
        <f>INDEX($B$616:$G$621,MATCH($AL$616,$B$615:$G$615,0),MATCH($AL$617,$B$615:$G$615,0))</f>
        <v/>
      </c>
      <c r="D625" s="8">
        <f>INDEX($B$616:$G$621,MATCH($AL$616,$B$615:$G$615,0),MATCH($AL$618,$B$615:$G$615,0))</f>
        <v/>
      </c>
      <c r="I625" s="8">
        <f>INDEX($I$616:$N$621,MATCH($AL$616,$I$615:$N$615,0),MATCH($AL$616,$I$615:$N$615,0))</f>
        <v/>
      </c>
      <c r="J625" s="8">
        <f>INDEX($I$616:$N$621,MATCH($AL$616,$I$615:$N$615,0),MATCH($AL$617,$I$615:$N$615,0))</f>
        <v/>
      </c>
      <c r="K625" s="8">
        <f>INDEX($I$616:$N$621,MATCH($AL$616,$I$615:$N$615,0),MATCH($AL$618,$I$615:$N$615,0))</f>
        <v/>
      </c>
      <c r="P625" s="8">
        <f>INDEX($P$616:$U$621,MATCH($AL$616,$P$615:$U$615,0),MATCH($AL$616,$P$615:$U$615,0))</f>
        <v/>
      </c>
      <c r="Q625" s="8">
        <f>INDEX($P$616:$U$621,MATCH($AL$616,$P$615:$U$615,0),MATCH($AL$617,$P$615:$U$615,0))</f>
        <v/>
      </c>
      <c r="R625" s="8">
        <f>INDEX($P$616:$U$621,MATCH($AL$616,$P$615:$U$615,0),MATCH($AL$618,$P$615:$U$615,0))</f>
        <v/>
      </c>
      <c r="W625" s="8">
        <f>INDEX($W$616:$AB$621,MATCH($AL$616,$W$615:$AB$615,0),MATCH($AL$616,$W$615:$AB$615,0))</f>
        <v/>
      </c>
      <c r="X625" s="8">
        <f>INDEX($W$616:$AB$621,MATCH($AL$616,$W$615:$AB$615,0),MATCH($AL$617,$W$615:$AB$615,0))</f>
        <v/>
      </c>
      <c r="Y625" s="8">
        <f>INDEX($W$616:$AB$621,MATCH($AL$616,$W$615:$AB$615,0),MATCH($AL$618,$W$615:$AB$615,0))</f>
        <v/>
      </c>
      <c r="AD625" s="8">
        <f>INDEX($AD$616:$AI$621,MATCH($AL$616,$AD$615:$AI$615,0),MATCH($AL$616,$AD$615:$AI$615,0))</f>
        <v/>
      </c>
      <c r="AE625" s="8">
        <f>INDEX($AD$616:$AI$621,MATCH($AL$616,$AD$615:$AI$615,0),MATCH($AL$617,$AD$615:$AI$615,0))</f>
        <v/>
      </c>
      <c r="AF625" s="8">
        <f>INDEX($AD$616:$AI$621,MATCH($AL$616,$AD$615:$AI$615,0),MATCH($AL$618,$AD$615:$AI$615,0))</f>
        <v/>
      </c>
      <c r="AK625" s="8">
        <f>IF(($B$625&lt;&gt;2)+($I$625&lt;&gt;2)+($P$625&lt;&gt;2)+($W$625&lt;&gt;2)+($AD$625&lt;&gt;2)=0,2,IF((($B$625&lt;&gt;2)*$B$625+($I$625&lt;&gt;2)*$I$625+($P$625&lt;&gt;2)*$P$625+($W$625&lt;&gt;2)*$W$625+($AD$625&lt;&gt;2)*$AD$625)/(($B$625&lt;&gt;2)+($I$625&lt;&gt;2)+($P$625&lt;&gt;2)+($W$625&lt;&gt;2)+($AD$625&lt;&gt;2))&gt;=0.5,1,0))</f>
        <v/>
      </c>
      <c r="AL625" s="8">
        <f>IF(($C$625&lt;&gt;2)+($J$625&lt;&gt;2)+($Q$625&lt;&gt;2)+($X$625&lt;&gt;2)+($AE$625&lt;&gt;2)=0,2,IF((($C$625&lt;&gt;2)*$C$625+($J$625&lt;&gt;2)*$J$625+($Q$625&lt;&gt;2)*$Q$625+($X$625&lt;&gt;2)*$X$625+($AE$625&lt;&gt;2)*$AE$625)/(($C$625&lt;&gt;2)+($J$625&lt;&gt;2)+($Q$625&lt;&gt;2)+($X$625&lt;&gt;2)+($AE$625&lt;&gt;2))&gt;=0.5,1,0))</f>
        <v/>
      </c>
      <c r="AM625" s="8">
        <f>IF(($D$625&lt;&gt;2)+($K$625&lt;&gt;2)+($R$625&lt;&gt;2)+($Y$625&lt;&gt;2)+($AF$625&lt;&gt;2)=0,2,IF((($D$625&lt;&gt;2)*$D$625+($K$625&lt;&gt;2)*$K$625+($R$625&lt;&gt;2)*$R$625+($Y$625&lt;&gt;2)*$Y$625+($AF$625&lt;&gt;2)*$AF$625)/(($D$625&lt;&gt;2)+($K$625&lt;&gt;2)+($R$625&lt;&gt;2)+($Y$625&lt;&gt;2)+($AF$625&lt;&gt;2))&gt;=0.5,1,0))</f>
        <v/>
      </c>
      <c r="AO625" s="16">
        <f>INDEX('Ground truth'!$B$3:$G$8,MATCH($AK$616,'Ground truth'!$A$3:$A$8,0),MATCH($AK$616,'Ground truth'!$B$2:$G$2,0))</f>
        <v/>
      </c>
      <c r="AP625" s="16">
        <f>INDEX('Ground truth'!$B$3:$G$8,MATCH($AK$616,'Ground truth'!$A$3:$A$8,0),MATCH($AK$617,'Ground truth'!$B$2:$G$2,0))</f>
        <v/>
      </c>
      <c r="AQ625" s="16">
        <f>INDEX('Ground truth'!$B$3:$G$8,MATCH($AK$616,'Ground truth'!$A$3:$A$8,0),MATCH($AK$618,'Ground truth'!$B$2:$G$2,0))</f>
        <v/>
      </c>
      <c r="AS625" s="19" t="n">
        <v>-0.4142135623730949</v>
      </c>
      <c r="AT625" s="19">
        <f>LARGE($AS$625:$AS$627,1)</f>
        <v/>
      </c>
    </row>
    <row r="626">
      <c r="A626" s="3" t="inlineStr">
        <is>
          <t>Spacecraft</t>
        </is>
      </c>
      <c r="B626" s="8">
        <f>INDEX($B$616:$G$621,MATCH($AL$617,$B$615:$G$615,0),MATCH($AL$616,$B$615:$G$615,0))</f>
        <v/>
      </c>
      <c r="C626" s="8">
        <f>INDEX($B$616:$G$621,MATCH($AL$617,$B$615:$G$615,0),MATCH($AL$617,$B$615:$G$615,0))</f>
        <v/>
      </c>
      <c r="D626" s="8">
        <f>INDEX($B$616:$G$621,MATCH($AL$617,$B$615:$G$615,0),MATCH($AL$618,$B$615:$G$615,0))</f>
        <v/>
      </c>
      <c r="I626" s="8">
        <f>INDEX($I$616:$N$621,MATCH($AL$617,$I$615:$N$615,0),MATCH($AL$616,$I$615:$N$615,0))</f>
        <v/>
      </c>
      <c r="J626" s="8">
        <f>INDEX($I$616:$N$621,MATCH($AL$617,$I$615:$N$615,0),MATCH($AL$617,$I$615:$N$615,0))</f>
        <v/>
      </c>
      <c r="K626" s="8">
        <f>INDEX($I$616:$N$621,MATCH($AL$617,$I$615:$N$615,0),MATCH($AL$618,$I$615:$N$615,0))</f>
        <v/>
      </c>
      <c r="P626" s="8">
        <f>INDEX($P$616:$U$621,MATCH($AL$617,$P$615:$U$615,0),MATCH($AL$616,$P$615:$U$615,0))</f>
        <v/>
      </c>
      <c r="Q626" s="8">
        <f>INDEX($P$616:$U$621,MATCH($AL$617,$P$615:$U$615,0),MATCH($AL$617,$P$615:$U$615,0))</f>
        <v/>
      </c>
      <c r="R626" s="8">
        <f>INDEX($P$616:$U$621,MATCH($AL$617,$P$615:$U$615,0),MATCH($AL$618,$P$615:$U$615,0))</f>
        <v/>
      </c>
      <c r="W626" s="8">
        <f>INDEX($W$616:$AB$621,MATCH($AL$617,$W$615:$AB$615,0),MATCH($AL$616,$W$615:$AB$615,0))</f>
        <v/>
      </c>
      <c r="X626" s="8">
        <f>INDEX($W$616:$AB$621,MATCH($AL$617,$W$615:$AB$615,0),MATCH($AL$617,$W$615:$AB$615,0))</f>
        <v/>
      </c>
      <c r="Y626" s="8">
        <f>INDEX($W$616:$AB$621,MATCH($AL$617,$W$615:$AB$615,0),MATCH($AL$618,$W$615:$AB$615,0))</f>
        <v/>
      </c>
      <c r="AD626" s="8">
        <f>INDEX($AD$616:$AI$621,MATCH($AL$617,$AD$615:$AI$615,0),MATCH($AL$616,$AD$615:$AI$615,0))</f>
        <v/>
      </c>
      <c r="AE626" s="8">
        <f>INDEX($AD$616:$AI$621,MATCH($AL$617,$AD$615:$AI$615,0),MATCH($AL$617,$AD$615:$AI$615,0))</f>
        <v/>
      </c>
      <c r="AF626" s="8">
        <f>INDEX($AD$616:$AI$621,MATCH($AL$617,$AD$615:$AI$615,0),MATCH($AL$618,$AD$615:$AI$615,0))</f>
        <v/>
      </c>
      <c r="AK626" s="8">
        <f>IF(($B$626&lt;&gt;2)+($I$626&lt;&gt;2)+($P$626&lt;&gt;2)+($W$626&lt;&gt;2)+($AD$626&lt;&gt;2)=0,2,IF((($B$626&lt;&gt;2)*$B$626+($I$626&lt;&gt;2)*$I$626+($P$626&lt;&gt;2)*$P$626+($W$626&lt;&gt;2)*$W$626+($AD$626&lt;&gt;2)*$AD$626)/(($B$626&lt;&gt;2)+($I$626&lt;&gt;2)+($P$626&lt;&gt;2)+($W$626&lt;&gt;2)+($AD$626&lt;&gt;2))&gt;=0.5,1,0))</f>
        <v/>
      </c>
      <c r="AL626" s="8">
        <f>IF(($C$626&lt;&gt;2)+($J$626&lt;&gt;2)+($Q$626&lt;&gt;2)+($X$626&lt;&gt;2)+($AE$626&lt;&gt;2)=0,2,IF((($C$626&lt;&gt;2)*$C$626+($J$626&lt;&gt;2)*$J$626+($Q$626&lt;&gt;2)*$Q$626+($X$626&lt;&gt;2)*$X$626+($AE$626&lt;&gt;2)*$AE$626)/(($C$626&lt;&gt;2)+($J$626&lt;&gt;2)+($Q$626&lt;&gt;2)+($X$626&lt;&gt;2)+($AE$626&lt;&gt;2))&gt;=0.5,1,0))</f>
        <v/>
      </c>
      <c r="AM626" s="8">
        <f>IF(($D$626&lt;&gt;2)+($K$626&lt;&gt;2)+($R$626&lt;&gt;2)+($Y$626&lt;&gt;2)+($AF$626&lt;&gt;2)=0,2,IF((($D$626&lt;&gt;2)*$D$626+($K$626&lt;&gt;2)*$K$626+($R$626&lt;&gt;2)*$R$626+($Y$626&lt;&gt;2)*$Y$626+($AF$626&lt;&gt;2)*$AF$626)/(($D$626&lt;&gt;2)+($K$626&lt;&gt;2)+($R$626&lt;&gt;2)+($Y$626&lt;&gt;2)+($AF$626&lt;&gt;2))&gt;=0.5,1,0))</f>
        <v/>
      </c>
      <c r="AO626" s="16">
        <f>INDEX('Ground truth'!$B$3:$G$8,MATCH($AK$617,'Ground truth'!$A$3:$A$8,0),MATCH($AK$616,'Ground truth'!$B$2:$G$2,0))</f>
        <v/>
      </c>
      <c r="AP626" s="16">
        <f>INDEX('Ground truth'!$B$3:$G$8,MATCH($AK$617,'Ground truth'!$A$3:$A$8,0),MATCH($AK$617,'Ground truth'!$B$2:$G$2,0))</f>
        <v/>
      </c>
      <c r="AQ626" s="16">
        <f>INDEX('Ground truth'!$B$3:$G$8,MATCH($AK$617,'Ground truth'!$A$3:$A$8,0),MATCH($AK$618,'Ground truth'!$B$2:$G$2,0))</f>
        <v/>
      </c>
      <c r="AS626" s="19" t="n">
        <v>1</v>
      </c>
      <c r="AT626" s="19">
        <f>LARGE($AS$625:$AS$627,2)</f>
        <v/>
      </c>
    </row>
    <row r="627">
      <c r="A627" s="3" t="inlineStr">
        <is>
          <t>Guidance, Navigation, and Control (GNC) Subsystem</t>
        </is>
      </c>
      <c r="B627" s="8">
        <f>INDEX($B$616:$G$621,MATCH($AL$618,$B$615:$G$615,0),MATCH($AL$616,$B$615:$G$615,0))</f>
        <v/>
      </c>
      <c r="C627" s="8">
        <f>INDEX($B$616:$G$621,MATCH($AL$618,$B$615:$G$615,0),MATCH($AL$617,$B$615:$G$615,0))</f>
        <v/>
      </c>
      <c r="D627" s="8">
        <f>INDEX($B$616:$G$621,MATCH($AL$618,$B$615:$G$615,0),MATCH($AL$618,$B$615:$G$615,0))</f>
        <v/>
      </c>
      <c r="I627" s="8">
        <f>INDEX($I$616:$N$621,MATCH($AL$618,$I$615:$N$615,0),MATCH($AL$616,$I$615:$N$615,0))</f>
        <v/>
      </c>
      <c r="J627" s="8">
        <f>INDEX($I$616:$N$621,MATCH($AL$618,$I$615:$N$615,0),MATCH($AL$617,$I$615:$N$615,0))</f>
        <v/>
      </c>
      <c r="K627" s="8">
        <f>INDEX($I$616:$N$621,MATCH($AL$618,$I$615:$N$615,0),MATCH($AL$618,$I$615:$N$615,0))</f>
        <v/>
      </c>
      <c r="P627" s="8">
        <f>INDEX($P$616:$U$621,MATCH($AL$618,$P$615:$U$615,0),MATCH($AL$616,$P$615:$U$615,0))</f>
        <v/>
      </c>
      <c r="Q627" s="8">
        <f>INDEX($P$616:$U$621,MATCH($AL$618,$P$615:$U$615,0),MATCH($AL$617,$P$615:$U$615,0))</f>
        <v/>
      </c>
      <c r="R627" s="8">
        <f>INDEX($P$616:$U$621,MATCH($AL$618,$P$615:$U$615,0),MATCH($AL$618,$P$615:$U$615,0))</f>
        <v/>
      </c>
      <c r="W627" s="8">
        <f>INDEX($W$616:$AB$621,MATCH($AL$618,$W$615:$AB$615,0),MATCH($AL$616,$W$615:$AB$615,0))</f>
        <v/>
      </c>
      <c r="X627" s="8">
        <f>INDEX($W$616:$AB$621,MATCH($AL$618,$W$615:$AB$615,0),MATCH($AL$617,$W$615:$AB$615,0))</f>
        <v/>
      </c>
      <c r="Y627" s="8">
        <f>INDEX($W$616:$AB$621,MATCH($AL$618,$W$615:$AB$615,0),MATCH($AL$618,$W$615:$AB$615,0))</f>
        <v/>
      </c>
      <c r="AD627" s="8">
        <f>INDEX($AD$616:$AI$621,MATCH($AL$618,$AD$615:$AI$615,0),MATCH($AL$616,$AD$615:$AI$615,0))</f>
        <v/>
      </c>
      <c r="AE627" s="8">
        <f>INDEX($AD$616:$AI$621,MATCH($AL$618,$AD$615:$AI$615,0),MATCH($AL$617,$AD$615:$AI$615,0))</f>
        <v/>
      </c>
      <c r="AF627" s="8">
        <f>INDEX($AD$616:$AI$621,MATCH($AL$618,$AD$615:$AI$615,0),MATCH($AL$618,$AD$615:$AI$615,0))</f>
        <v/>
      </c>
      <c r="AK627" s="8">
        <f>IF(($B$627&lt;&gt;2)+($I$627&lt;&gt;2)+($P$627&lt;&gt;2)+($W$627&lt;&gt;2)+($AD$627&lt;&gt;2)=0,2,IF((($B$627&lt;&gt;2)*$B$627+($I$627&lt;&gt;2)*$I$627+($P$627&lt;&gt;2)*$P$627+($W$627&lt;&gt;2)*$W$627+($AD$627&lt;&gt;2)*$AD$627)/(($B$627&lt;&gt;2)+($I$627&lt;&gt;2)+($P$627&lt;&gt;2)+($W$627&lt;&gt;2)+($AD$627&lt;&gt;2))&gt;=0.5,1,0))</f>
        <v/>
      </c>
      <c r="AL627" s="8">
        <f>IF(($C$627&lt;&gt;2)+($J$627&lt;&gt;2)+($Q$627&lt;&gt;2)+($X$627&lt;&gt;2)+($AE$627&lt;&gt;2)=0,2,IF((($C$627&lt;&gt;2)*$C$627+($J$627&lt;&gt;2)*$J$627+($Q$627&lt;&gt;2)*$Q$627+($X$627&lt;&gt;2)*$X$627+($AE$627&lt;&gt;2)*$AE$627)/(($C$627&lt;&gt;2)+($J$627&lt;&gt;2)+($Q$627&lt;&gt;2)+($X$627&lt;&gt;2)+($AE$627&lt;&gt;2))&gt;=0.5,1,0))</f>
        <v/>
      </c>
      <c r="AM627" s="8">
        <f>IF(($D$627&lt;&gt;2)+($K$627&lt;&gt;2)+($R$627&lt;&gt;2)+($Y$627&lt;&gt;2)+($AF$627&lt;&gt;2)=0,2,IF((($D$627&lt;&gt;2)*$D$627+($K$627&lt;&gt;2)*$K$627+($R$627&lt;&gt;2)*$R$627+($Y$627&lt;&gt;2)*$Y$627+($AF$627&lt;&gt;2)*$AF$627)/(($D$627&lt;&gt;2)+($K$627&lt;&gt;2)+($R$627&lt;&gt;2)+($Y$627&lt;&gt;2)+($AF$627&lt;&gt;2))&gt;=0.5,1,0))</f>
        <v/>
      </c>
      <c r="AO627" s="16">
        <f>INDEX('Ground truth'!$B$3:$G$8,MATCH($AK$618,'Ground truth'!$A$3:$A$8,0),MATCH($AK$616,'Ground truth'!$B$2:$G$2,0))</f>
        <v/>
      </c>
      <c r="AP627" s="16">
        <f>INDEX('Ground truth'!$B$3:$G$8,MATCH($AK$618,'Ground truth'!$A$3:$A$8,0),MATCH($AK$617,'Ground truth'!$B$2:$G$2,0))</f>
        <v/>
      </c>
      <c r="AQ627" s="16">
        <f>INDEX('Ground truth'!$B$3:$G$8,MATCH($AK$618,'Ground truth'!$A$3:$A$8,0),MATCH($AK$618,'Ground truth'!$B$2:$G$2,0))</f>
        <v/>
      </c>
      <c r="AS627" s="19" t="n">
        <v>2.414213562373094</v>
      </c>
      <c r="AT627" s="19">
        <f>LARGE($AS$625:$AS$627,3)</f>
        <v/>
      </c>
    </row>
    <row r="629">
      <c r="A629" s="17" t="inlineStr">
        <is>
          <t>metrics — confident-only (unsure excluded from denominators)</t>
        </is>
      </c>
      <c r="B629" s="10" t="inlineStr">
        <is>
          <t>run 1</t>
        </is>
      </c>
      <c r="C629" s="10" t="inlineStr">
        <is>
          <t>run 2</t>
        </is>
      </c>
      <c r="D629" s="10" t="inlineStr">
        <is>
          <t>run 3</t>
        </is>
      </c>
      <c r="E629" s="10" t="inlineStr">
        <is>
          <t>run 4</t>
        </is>
      </c>
      <c r="F629" s="10" t="inlineStr">
        <is>
          <t>run 5</t>
        </is>
      </c>
      <c r="G629" s="10" t="inlineStr">
        <is>
          <t>avg-matrix</t>
        </is>
      </c>
      <c r="H629" s="10" t="inlineStr">
        <is>
          <t>mean</t>
        </is>
      </c>
      <c r="I629" s="10" t="inlineStr">
        <is>
          <t>std (pop.)</t>
        </is>
      </c>
      <c r="J629" s="17" t="inlineStr">
        <is>
          <t>notes</t>
        </is>
      </c>
    </row>
    <row r="630">
      <c r="A630" s="7" t="inlineStr">
        <is>
          <t>TP</t>
        </is>
      </c>
      <c r="B630" s="7">
        <f>SUMPRODUCT(($B$625:$D$627=1)*($AO$625:$AQ$627=1))</f>
        <v/>
      </c>
      <c r="C630" s="7">
        <f>SUMPRODUCT(($I$625:$K$627=1)*($AO$625:$AQ$627=1))</f>
        <v/>
      </c>
      <c r="D630" s="7">
        <f>SUMPRODUCT(($P$625:$R$627=1)*($AO$625:$AQ$627=1))</f>
        <v/>
      </c>
      <c r="E630" s="7">
        <f>SUMPRODUCT(($W$625:$Y$627=1)*($AO$625:$AQ$627=1))</f>
        <v/>
      </c>
      <c r="F630" s="7">
        <f>SUMPRODUCT(($AD$625:$AF$627=1)*($AO$625:$AQ$627=1))</f>
        <v/>
      </c>
      <c r="G630" s="7">
        <f>SUMPRODUCT(($AK$625:$AM$627=1)*($AO$625:$AQ$627=1))</f>
        <v/>
      </c>
      <c r="H630" s="12">
        <f>AVERAGE($B$630:$F$630)</f>
        <v/>
      </c>
      <c r="I630" s="12">
        <f>STDEV.P($B$630:$F$630)</f>
        <v/>
      </c>
    </row>
    <row r="631">
      <c r="A631" s="7" t="inlineStr">
        <is>
          <t>TN</t>
        </is>
      </c>
      <c r="B631" s="7">
        <f>SUMPRODUCT(($B$625:$D$627=0)*($AO$625:$AQ$627=0))</f>
        <v/>
      </c>
      <c r="C631" s="7">
        <f>SUMPRODUCT(($I$625:$K$627=0)*($AO$625:$AQ$627=0))</f>
        <v/>
      </c>
      <c r="D631" s="7">
        <f>SUMPRODUCT(($P$625:$R$627=0)*($AO$625:$AQ$627=0))</f>
        <v/>
      </c>
      <c r="E631" s="7">
        <f>SUMPRODUCT(($W$625:$Y$627=0)*($AO$625:$AQ$627=0))</f>
        <v/>
      </c>
      <c r="F631" s="7">
        <f>SUMPRODUCT(($AD$625:$AF$627=0)*($AO$625:$AQ$627=0))</f>
        <v/>
      </c>
      <c r="G631" s="7">
        <f>SUMPRODUCT(($AK$625:$AM$627=0)*($AO$625:$AQ$627=0))</f>
        <v/>
      </c>
      <c r="H631" s="12">
        <f>AVERAGE($B$631:$F$631)</f>
        <v/>
      </c>
      <c r="I631" s="12">
        <f>STDEV.P($B$631:$F$631)</f>
        <v/>
      </c>
    </row>
    <row r="632">
      <c r="A632" s="7" t="inlineStr">
        <is>
          <t>FP</t>
        </is>
      </c>
      <c r="B632" s="7">
        <f>SUMPRODUCT(($B$625:$D$627=1)*($AO$625:$AQ$627=0))</f>
        <v/>
      </c>
      <c r="C632" s="7">
        <f>SUMPRODUCT(($I$625:$K$627=1)*($AO$625:$AQ$627=0))</f>
        <v/>
      </c>
      <c r="D632" s="7">
        <f>SUMPRODUCT(($P$625:$R$627=1)*($AO$625:$AQ$627=0))</f>
        <v/>
      </c>
      <c r="E632" s="7">
        <f>SUMPRODUCT(($W$625:$Y$627=1)*($AO$625:$AQ$627=0))</f>
        <v/>
      </c>
      <c r="F632" s="7">
        <f>SUMPRODUCT(($AD$625:$AF$627=1)*($AO$625:$AQ$627=0))</f>
        <v/>
      </c>
      <c r="G632" s="7">
        <f>SUMPRODUCT(($AK$625:$AM$627=1)*($AO$625:$AQ$627=0))</f>
        <v/>
      </c>
      <c r="H632" s="12">
        <f>AVERAGE($B$632:$F$632)</f>
        <v/>
      </c>
      <c r="I632" s="12">
        <f>STDEV.P($B$632:$F$632)</f>
        <v/>
      </c>
    </row>
    <row r="633">
      <c r="A633" s="7" t="inlineStr">
        <is>
          <t>FN</t>
        </is>
      </c>
      <c r="B633" s="7">
        <f>SUMPRODUCT(($B$625:$D$627=0)*($AO$625:$AQ$627=1))</f>
        <v/>
      </c>
      <c r="C633" s="7">
        <f>SUMPRODUCT(($I$625:$K$627=0)*($AO$625:$AQ$627=1))</f>
        <v/>
      </c>
      <c r="D633" s="7">
        <f>SUMPRODUCT(($P$625:$R$627=0)*($AO$625:$AQ$627=1))</f>
        <v/>
      </c>
      <c r="E633" s="7">
        <f>SUMPRODUCT(($W$625:$Y$627=0)*($AO$625:$AQ$627=1))</f>
        <v/>
      </c>
      <c r="F633" s="7">
        <f>SUMPRODUCT(($AD$625:$AF$627=0)*($AO$625:$AQ$627=1))</f>
        <v/>
      </c>
      <c r="G633" s="7">
        <f>SUMPRODUCT(($AK$625:$AM$627=0)*($AO$625:$AQ$627=1))</f>
        <v/>
      </c>
      <c r="H633" s="12">
        <f>AVERAGE($B$633:$F$633)</f>
        <v/>
      </c>
      <c r="I633" s="12">
        <f>STDEV.P($B$633:$F$633)</f>
        <v/>
      </c>
    </row>
    <row r="634">
      <c r="A634" s="4" t="inlineStr">
        <is>
          <t>Precision</t>
        </is>
      </c>
      <c r="B634" s="12">
        <f>IFERROR($B$630/($B$630+$B$632),0)</f>
        <v/>
      </c>
      <c r="C634" s="12">
        <f>IFERROR($C$630/($C$630+$C$632),0)</f>
        <v/>
      </c>
      <c r="D634" s="12">
        <f>IFERROR($D$630/($D$630+$D$632),0)</f>
        <v/>
      </c>
      <c r="E634" s="12">
        <f>IFERROR($E$630/($E$630+$E$632),0)</f>
        <v/>
      </c>
      <c r="F634" s="12">
        <f>IFERROR($F$630/($F$630+$F$632),0)</f>
        <v/>
      </c>
      <c r="G634" s="12">
        <f>IFERROR($G$630/($G$630+$G$632),0)</f>
        <v/>
      </c>
      <c r="H634" s="18">
        <f>AVERAGE($B$634:$F$634)</f>
        <v/>
      </c>
      <c r="I634" s="18">
        <f>STDEV.P($B$634:$F$634)</f>
        <v/>
      </c>
    </row>
    <row r="635">
      <c r="A635" s="4" t="inlineStr">
        <is>
          <t>Recall</t>
        </is>
      </c>
      <c r="B635" s="12">
        <f>IFERROR($B$630/($B$630+$B$633),0)</f>
        <v/>
      </c>
      <c r="C635" s="12">
        <f>IFERROR($C$630/($C$630+$C$633),0)</f>
        <v/>
      </c>
      <c r="D635" s="12">
        <f>IFERROR($D$630/($D$630+$D$633),0)</f>
        <v/>
      </c>
      <c r="E635" s="12">
        <f>IFERROR($E$630/($E$630+$E$633),0)</f>
        <v/>
      </c>
      <c r="F635" s="12">
        <f>IFERROR($F$630/($F$630+$F$633),0)</f>
        <v/>
      </c>
      <c r="G635" s="12">
        <f>IFERROR($G$630/($G$630+$G$633),0)</f>
        <v/>
      </c>
      <c r="H635" s="18">
        <f>AVERAGE($B$635:$F$635)</f>
        <v/>
      </c>
      <c r="I635" s="18">
        <f>STDEV.P($B$635:$F$635)</f>
        <v/>
      </c>
    </row>
    <row r="636">
      <c r="A636" s="4" t="inlineStr">
        <is>
          <t>F1</t>
        </is>
      </c>
      <c r="B636" s="12">
        <f>IFERROR(2*$B$634*$B$635/($B$634+$B$635),0)</f>
        <v/>
      </c>
      <c r="C636" s="12">
        <f>IFERROR(2*$C$634*$C$635/($C$634+$C$635),0)</f>
        <v/>
      </c>
      <c r="D636" s="12">
        <f>IFERROR(2*$D$634*$D$635/($D$634+$D$635),0)</f>
        <v/>
      </c>
      <c r="E636" s="12">
        <f>IFERROR(2*$E$634*$E$635/($E$634+$E$635),0)</f>
        <v/>
      </c>
      <c r="F636" s="12">
        <f>IFERROR(2*$F$634*$F$635/($F$634+$F$635),0)</f>
        <v/>
      </c>
      <c r="G636" s="12">
        <f>IFERROR(2*$G$634*$G$635/($G$634+$G$635),0)</f>
        <v/>
      </c>
      <c r="H636" s="18">
        <f>AVERAGE($B$636:$F$636)</f>
        <v/>
      </c>
      <c r="I636" s="18">
        <f>STDEV.P($B$636:$F$636)</f>
        <v/>
      </c>
    </row>
    <row r="637">
      <c r="A637" s="4" t="inlineStr">
        <is>
          <t>Accuracy</t>
        </is>
      </c>
      <c r="B637" s="12">
        <f>IFERROR(($B$630+$B$631)/($B$630+$B$631+$B$632+$B$633),0)</f>
        <v/>
      </c>
      <c r="C637" s="12">
        <f>IFERROR(($C$630+$C$631)/($C$630+$C$631+$C$632+$C$633),0)</f>
        <v/>
      </c>
      <c r="D637" s="12">
        <f>IFERROR(($D$630+$D$631)/($D$630+$D$631+$D$632+$D$633),0)</f>
        <v/>
      </c>
      <c r="E637" s="12">
        <f>IFERROR(($E$630+$E$631)/($E$630+$E$631+$E$632+$E$633),0)</f>
        <v/>
      </c>
      <c r="F637" s="12">
        <f>IFERROR(($F$630+$F$631)/($F$630+$F$631+$F$632+$F$633),0)</f>
        <v/>
      </c>
      <c r="G637" s="12">
        <f>IFERROR(($G$630+$G$631)/($G$630+$G$631+$G$632+$G$633),0)</f>
        <v/>
      </c>
      <c r="H637" s="18">
        <f>AVERAGE($B$637:$F$637)</f>
        <v/>
      </c>
      <c r="I637" s="18">
        <f>STDEV.P($B$637:$F$637)</f>
        <v/>
      </c>
    </row>
    <row r="638">
      <c r="A638" s="4" t="inlineStr">
        <is>
          <t>Edit distance</t>
        </is>
      </c>
      <c r="B638" s="12">
        <f>SUMPRODUCT(ABS($AO$625:$AQ$627-$B$625:$D$627))</f>
        <v/>
      </c>
      <c r="C638" s="12">
        <f>SUMPRODUCT(ABS($AO$625:$AQ$627-$I$625:$K$627))</f>
        <v/>
      </c>
      <c r="D638" s="12">
        <f>SUMPRODUCT(ABS($AO$625:$AQ$627-$P$625:$R$627))</f>
        <v/>
      </c>
      <c r="E638" s="12">
        <f>SUMPRODUCT(ABS($AO$625:$AQ$627-$W$625:$Y$627))</f>
        <v/>
      </c>
      <c r="F638" s="12">
        <f>SUMPRODUCT(ABS($AO$625:$AQ$627-$AD$625:$AF$627))</f>
        <v/>
      </c>
      <c r="G638" s="12">
        <f>SUMPRODUCT(ABS($AO$625:$AQ$627-$AK$625:$AM$627))</f>
        <v/>
      </c>
      <c r="H638" s="18">
        <f>AVERAGE($B$638:$F$638)</f>
        <v/>
      </c>
      <c r="I638" s="18">
        <f>STDEV.P($B$638:$F$638)</f>
        <v/>
      </c>
    </row>
    <row r="639">
      <c r="A639" s="4" t="inlineStr">
        <is>
          <t>Spectral distance</t>
        </is>
      </c>
      <c r="B639" s="12">
        <f>SQRT(SUMPRODUCT(($AT$625:$AT$627-$B$646:$B$648)^2))</f>
        <v/>
      </c>
      <c r="C639" s="12">
        <f>SQRT(SUMPRODUCT(($AT$625:$AT$627-$C$646:$C$648)^2))</f>
        <v/>
      </c>
      <c r="D639" s="12">
        <f>SQRT(SUMPRODUCT(($AT$625:$AT$627-$D$646:$D$648)^2))</f>
        <v/>
      </c>
      <c r="E639" s="12">
        <f>SQRT(SUMPRODUCT(($AT$625:$AT$627-$E$646:$E$648)^2))</f>
        <v/>
      </c>
      <c r="F639" s="12">
        <f>SQRT(SUMPRODUCT(($AT$625:$AT$627-$F$646:$F$648)^2))</f>
        <v/>
      </c>
      <c r="G639" s="12">
        <f>SQRT(SUMPRODUCT(($AT$625:$AT$627-$G$646:$G$648)^2))</f>
        <v/>
      </c>
      <c r="H639" s="18">
        <f>AVERAGE($B$639:$F$639)</f>
        <v/>
      </c>
      <c r="I639" s="18">
        <f>STDEV.P($B$639:$F$639)</f>
        <v/>
      </c>
    </row>
    <row r="640">
      <c r="A640" s="4" t="inlineStr">
        <is>
          <t>Unsure cells</t>
        </is>
      </c>
      <c r="B640" s="7">
        <f>COUNTIF($B$625:$D$627,2)</f>
        <v/>
      </c>
      <c r="C640" s="7">
        <f>COUNTIF($I$625:$K$627,2)</f>
        <v/>
      </c>
      <c r="D640" s="7">
        <f>COUNTIF($P$625:$R$627,2)</f>
        <v/>
      </c>
      <c r="E640" s="7">
        <f>COUNTIF($W$625:$Y$627,2)</f>
        <v/>
      </c>
      <c r="F640" s="7">
        <f>COUNTIF($AD$625:$AF$627,2)</f>
        <v/>
      </c>
      <c r="G640" s="7">
        <f>COUNTIF($AK$625:$AM$627,2)</f>
        <v/>
      </c>
      <c r="H640" s="12">
        <f>AVERAGE($B$640:$F$640)</f>
        <v/>
      </c>
      <c r="I640" s="12">
        <f>STDEV.P($B$640:$F$640)</f>
        <v/>
      </c>
    </row>
    <row r="641">
      <c r="A641" s="3" t="inlineStr">
        <is>
          <t>eigenvalues (real part, numpy order; pasted)</t>
        </is>
      </c>
    </row>
    <row r="642">
      <c r="A642" s="3" t="inlineStr">
        <is>
          <t xml:space="preserve">  λ1</t>
        </is>
      </c>
      <c r="B642" s="19" t="n">
        <v>-2.220446049250313e-16</v>
      </c>
      <c r="C642" s="19" t="n">
        <v>-2.220446049250313e-16</v>
      </c>
      <c r="D642" s="19" t="n">
        <v>-2.220446049250313e-16</v>
      </c>
      <c r="E642" s="19" t="n">
        <v>-2.220446049250313e-16</v>
      </c>
      <c r="F642" s="19" t="n">
        <v>-2.220446049250313e-16</v>
      </c>
      <c r="G642" s="19" t="n">
        <v>-2.220446049250313e-16</v>
      </c>
    </row>
    <row r="643">
      <c r="A643" s="3" t="inlineStr">
        <is>
          <t xml:space="preserve">  λ2</t>
        </is>
      </c>
      <c r="B643" s="19" t="n">
        <v>3</v>
      </c>
      <c r="C643" s="19" t="n">
        <v>3</v>
      </c>
      <c r="D643" s="19" t="n">
        <v>3</v>
      </c>
      <c r="E643" s="19" t="n">
        <v>3</v>
      </c>
      <c r="F643" s="19" t="n">
        <v>3</v>
      </c>
      <c r="G643" s="19" t="n">
        <v>3</v>
      </c>
    </row>
    <row r="644">
      <c r="A644" s="3" t="inlineStr">
        <is>
          <t xml:space="preserve">  λ3</t>
        </is>
      </c>
      <c r="B644" s="19" t="n">
        <v>0</v>
      </c>
      <c r="C644" s="19" t="n">
        <v>0</v>
      </c>
      <c r="D644" s="19" t="n">
        <v>0</v>
      </c>
      <c r="E644" s="19" t="n">
        <v>0</v>
      </c>
      <c r="F644" s="19" t="n">
        <v>0</v>
      </c>
      <c r="G644" s="19" t="n">
        <v>0</v>
      </c>
    </row>
    <row r="645">
      <c r="A645" s="3" t="inlineStr">
        <is>
          <t>eigenvalues sorted desc (LARGE)</t>
        </is>
      </c>
    </row>
    <row r="646">
      <c r="A646" s="3" t="inlineStr">
        <is>
          <t xml:space="preserve">  λ(1)</t>
        </is>
      </c>
      <c r="B646" s="19">
        <f>LARGE($B$642:$B$644,1)</f>
        <v/>
      </c>
      <c r="C646" s="19">
        <f>LARGE($C$642:$C$644,1)</f>
        <v/>
      </c>
      <c r="D646" s="19">
        <f>LARGE($D$642:$D$644,1)</f>
        <v/>
      </c>
      <c r="E646" s="19">
        <f>LARGE($E$642:$E$644,1)</f>
        <v/>
      </c>
      <c r="F646" s="19">
        <f>LARGE($F$642:$F$644,1)</f>
        <v/>
      </c>
      <c r="G646" s="19">
        <f>LARGE($G$642:$G$644,1)</f>
        <v/>
      </c>
    </row>
    <row r="647">
      <c r="A647" s="3" t="inlineStr">
        <is>
          <t xml:space="preserve">  λ(2)</t>
        </is>
      </c>
      <c r="B647" s="19">
        <f>LARGE($B$642:$B$644,2)</f>
        <v/>
      </c>
      <c r="C647" s="19">
        <f>LARGE($C$642:$C$644,2)</f>
        <v/>
      </c>
      <c r="D647" s="19">
        <f>LARGE($D$642:$D$644,2)</f>
        <v/>
      </c>
      <c r="E647" s="19">
        <f>LARGE($E$642:$E$644,2)</f>
        <v/>
      </c>
      <c r="F647" s="19">
        <f>LARGE($F$642:$F$644,2)</f>
        <v/>
      </c>
      <c r="G647" s="19">
        <f>LARGE($G$642:$G$644,2)</f>
        <v/>
      </c>
    </row>
    <row r="648">
      <c r="A648" s="3" t="inlineStr">
        <is>
          <t xml:space="preserve">  λ(3)</t>
        </is>
      </c>
      <c r="B648" s="19">
        <f>LARGE($B$642:$B$644,3)</f>
        <v/>
      </c>
      <c r="C648" s="19">
        <f>LARGE($C$642:$C$644,3)</f>
        <v/>
      </c>
      <c r="D648" s="19">
        <f>LARGE($D$642:$D$644,3)</f>
        <v/>
      </c>
      <c r="E648" s="19">
        <f>LARGE($E$642:$E$644,3)</f>
        <v/>
      </c>
      <c r="F648" s="19">
        <f>LARGE($F$642:$F$644,3)</f>
        <v/>
      </c>
      <c r="G648" s="19">
        <f>LARGE($G$642:$G$644,3)</f>
        <v/>
      </c>
    </row>
    <row r="649">
      <c r="A649" s="3" t="inlineStr">
        <is>
          <t>check: Σeig − trace (→0)</t>
        </is>
      </c>
      <c r="B649" s="3">
        <f>ROUND(SUM($B$642:$B$644)-($B$625+$C$626+$D$627),6)</f>
        <v/>
      </c>
      <c r="C649" s="3">
        <f>ROUND(SUM($C$642:$C$644)-($I$625+$J$626+$K$627),6)</f>
        <v/>
      </c>
      <c r="D649" s="3">
        <f>ROUND(SUM($D$642:$D$644)-($P$625+$Q$626+$R$627),6)</f>
        <v/>
      </c>
      <c r="E649" s="3">
        <f>ROUND(SUM($E$642:$E$644)-($W$625+$X$626+$Y$627),6)</f>
        <v/>
      </c>
      <c r="F649" s="3">
        <f>ROUND(SUM($F$642:$F$644)-($AD$625+$AE$626+$AF$627),6)</f>
        <v/>
      </c>
      <c r="G649" s="3">
        <f>ROUND(SUM($G$642:$G$644)-($AK$625+$AL$626+$AM$627),6)</f>
        <v/>
      </c>
    </row>
    <row r="650">
      <c r="A650" s="3" t="inlineStr">
        <is>
          <t>check: Πeig − det (→0)</t>
        </is>
      </c>
      <c r="B650" s="3">
        <f>ROUND(MDETERM($B$625:$D$627)-PRODUCT($B$642:$B$644),6)</f>
        <v/>
      </c>
      <c r="C650" s="3">
        <f>ROUND(MDETERM($I$625:$K$627)-PRODUCT($C$642:$C$644),6)</f>
        <v/>
      </c>
      <c r="D650" s="3">
        <f>ROUND(MDETERM($P$625:$R$627)-PRODUCT($D$642:$D$644),6)</f>
        <v/>
      </c>
      <c r="E650" s="3">
        <f>ROUND(MDETERM($W$625:$Y$627)-PRODUCT($E$642:$E$644),6)</f>
        <v/>
      </c>
      <c r="F650" s="3">
        <f>ROUND(MDETERM($AD$625:$AF$627)-PRODUCT($F$642:$F$644),6)</f>
        <v/>
      </c>
      <c r="G650" s="3">
        <f>ROUND(MDETERM($AK$625:$AM$627)-PRODUCT($G$642:$G$644),6)</f>
        <v/>
      </c>
    </row>
    <row r="651">
      <c r="A651" s="3" t="inlineStr">
        <is>
          <t>complex eigenvalues?</t>
        </is>
      </c>
      <c r="B651" s="3" t="inlineStr"/>
      <c r="C651" s="3" t="inlineStr"/>
      <c r="D651" s="3" t="inlineStr"/>
      <c r="E651" s="3" t="inlineStr"/>
      <c r="F651" s="3" t="inlineStr"/>
      <c r="G651" s="3" t="inlineStr"/>
    </row>
    <row r="652">
      <c r="A652" s="3" t="inlineStr">
        <is>
          <t>check: det(M − λᵢI) per sorted λ (→0)</t>
        </is>
      </c>
    </row>
    <row r="653">
      <c r="A653" s="3" t="inlineStr">
        <is>
          <t xml:space="preserve">  det(M − λ(1)I)</t>
        </is>
      </c>
      <c r="B653" s="3">
        <f t="array" ref="B653">ROUND(MDETERM($B$625:$D$627-$B$646*MUNIT(3)),6)</f>
        <v/>
      </c>
      <c r="C653" s="3">
        <f t="array" ref="C653">ROUND(MDETERM($I$625:$K$627-$C$646*MUNIT(3)),6)</f>
        <v/>
      </c>
      <c r="D653" s="3">
        <f t="array" ref="D653">ROUND(MDETERM($P$625:$R$627-$D$646*MUNIT(3)),6)</f>
        <v/>
      </c>
      <c r="E653" s="3">
        <f t="array" ref="E653">ROUND(MDETERM($W$625:$Y$627-$E$646*MUNIT(3)),6)</f>
        <v/>
      </c>
      <c r="F653" s="3">
        <f t="array" ref="F653">ROUND(MDETERM($AD$625:$AF$627-$F$646*MUNIT(3)),6)</f>
        <v/>
      </c>
      <c r="G653" s="3">
        <f t="array" ref="G653">ROUND(MDETERM($AK$625:$AM$627-$G$646*MUNIT(3)),6)</f>
        <v/>
      </c>
    </row>
    <row r="654">
      <c r="A654" s="3" t="inlineStr">
        <is>
          <t xml:space="preserve">  det(M − λ(2)I)</t>
        </is>
      </c>
      <c r="B654" s="3">
        <f t="array" ref="B654">ROUND(MDETERM($B$625:$D$627-$B$647*MUNIT(3)),6)</f>
        <v/>
      </c>
      <c r="C654" s="3">
        <f t="array" ref="C654">ROUND(MDETERM($I$625:$K$627-$C$647*MUNIT(3)),6)</f>
        <v/>
      </c>
      <c r="D654" s="3">
        <f t="array" ref="D654">ROUND(MDETERM($P$625:$R$627-$D$647*MUNIT(3)),6)</f>
        <v/>
      </c>
      <c r="E654" s="3">
        <f t="array" ref="E654">ROUND(MDETERM($W$625:$Y$627-$E$647*MUNIT(3)),6)</f>
        <v/>
      </c>
      <c r="F654" s="3">
        <f t="array" ref="F654">ROUND(MDETERM($AD$625:$AF$627-$F$647*MUNIT(3)),6)</f>
        <v/>
      </c>
      <c r="G654" s="3">
        <f t="array" ref="G654">ROUND(MDETERM($AK$625:$AM$627-$G$647*MUNIT(3)),6)</f>
        <v/>
      </c>
    </row>
    <row r="655">
      <c r="A655" s="3" t="inlineStr">
        <is>
          <t xml:space="preserve">  det(M − λ(3)I)</t>
        </is>
      </c>
      <c r="B655" s="3">
        <f t="array" ref="B655">ROUND(MDETERM($B$625:$D$627-$B$648*MUNIT(3)),6)</f>
        <v/>
      </c>
      <c r="C655" s="3">
        <f t="array" ref="C655">ROUND(MDETERM($I$625:$K$627-$C$648*MUNIT(3)),6)</f>
        <v/>
      </c>
      <c r="D655" s="3">
        <f t="array" ref="D655">ROUND(MDETERM($P$625:$R$627-$D$648*MUNIT(3)),6)</f>
        <v/>
      </c>
      <c r="E655" s="3">
        <f t="array" ref="E655">ROUND(MDETERM($W$625:$Y$627-$E$648*MUNIT(3)),6)</f>
        <v/>
      </c>
      <c r="F655" s="3">
        <f t="array" ref="F655">ROUND(MDETERM($AD$625:$AF$627-$F$648*MUNIT(3)),6)</f>
        <v/>
      </c>
      <c r="G655" s="3">
        <f t="array" ref="G655">ROUND(MDETERM($AK$625:$AM$627-$G$648*MUNIT(3)),6)</f>
        <v/>
      </c>
    </row>
    <row r="659" ht="16" customHeight="1">
      <c r="A659" s="14" t="inlineStr">
        <is>
          <t>RAG R2 | llama3.3:70b</t>
        </is>
      </c>
      <c r="B659" s="9" t="inlineStr">
        <is>
          <t>run 1 (raw, pasted)</t>
        </is>
      </c>
      <c r="I659" s="9" t="inlineStr">
        <is>
          <t>run 2 (raw, pasted)</t>
        </is>
      </c>
      <c r="P659" s="9" t="inlineStr">
        <is>
          <t>run 3 (raw, pasted)</t>
        </is>
      </c>
      <c r="W659" s="9" t="inlineStr">
        <is>
          <t>run 4 (raw, pasted)</t>
        </is>
      </c>
      <c r="AD659" s="9" t="inlineStr">
        <is>
          <t>run 5: returned no matrix</t>
        </is>
      </c>
      <c r="AK659" s="9" t="inlineStr">
        <is>
          <t>archived component mapping</t>
        </is>
      </c>
    </row>
    <row r="660" ht="60" customHeight="1">
      <c r="B660" s="15" t="inlineStr">
        <is>
          <t>Power System</t>
        </is>
      </c>
      <c r="C660" s="15" t="inlineStr">
        <is>
          <t>Communication System</t>
        </is>
      </c>
      <c r="D660" s="15" t="inlineStr">
        <is>
          <t>Navigation System</t>
        </is>
      </c>
      <c r="E660" s="15" t="inlineStr">
        <is>
          <t>Computer System</t>
        </is>
      </c>
      <c r="F660" s="15" t="inlineStr">
        <is>
          <t>Mechanical Structure</t>
        </is>
      </c>
      <c r="G660" s="15" t="inlineStr">
        <is>
          <t>Thermal Control System</t>
        </is>
      </c>
      <c r="I660" s="15" t="inlineStr">
        <is>
          <t>Power System</t>
        </is>
      </c>
      <c r="J660" s="15" t="inlineStr">
        <is>
          <t>Communication System</t>
        </is>
      </c>
      <c r="K660" s="15" t="inlineStr">
        <is>
          <t>Navigation System</t>
        </is>
      </c>
      <c r="L660" s="15" t="inlineStr">
        <is>
          <t>Computer System</t>
        </is>
      </c>
      <c r="M660" s="15" t="inlineStr">
        <is>
          <t>Mechanical Structure</t>
        </is>
      </c>
      <c r="N660" s="15" t="inlineStr">
        <is>
          <t>Thermal Control System</t>
        </is>
      </c>
      <c r="P660" s="15" t="inlineStr">
        <is>
          <t>Power System</t>
        </is>
      </c>
      <c r="Q660" s="15" t="inlineStr">
        <is>
          <t>Communication System</t>
        </is>
      </c>
      <c r="R660" s="15" t="inlineStr">
        <is>
          <t>Navigation System</t>
        </is>
      </c>
      <c r="S660" s="15" t="inlineStr">
        <is>
          <t>Computer System</t>
        </is>
      </c>
      <c r="T660" s="15" t="inlineStr">
        <is>
          <t>Mechanical Structure</t>
        </is>
      </c>
      <c r="U660" s="15" t="inlineStr">
        <is>
          <t>Thermal Control System</t>
        </is>
      </c>
      <c r="W660" s="15" t="inlineStr">
        <is>
          <t>Power System</t>
        </is>
      </c>
      <c r="X660" s="15" t="inlineStr">
        <is>
          <t>Communication System</t>
        </is>
      </c>
      <c r="Y660" s="15" t="inlineStr">
        <is>
          <t>Navigation System</t>
        </is>
      </c>
      <c r="Z660" s="15" t="inlineStr">
        <is>
          <t>Computer System</t>
        </is>
      </c>
      <c r="AA660" s="15" t="inlineStr">
        <is>
          <t>Mechanical Structure</t>
        </is>
      </c>
      <c r="AB660" s="15" t="inlineStr">
        <is>
          <t>Thermal Control System</t>
        </is>
      </c>
      <c r="AK660" s="3" t="inlineStr">
        <is>
          <t>Ground truth component</t>
        </is>
      </c>
      <c r="AL660" s="3" t="inlineStr">
        <is>
          <t>Matched predicted component</t>
        </is>
      </c>
    </row>
    <row r="661">
      <c r="A661" s="3" t="inlineStr">
        <is>
          <t>Power System</t>
        </is>
      </c>
      <c r="B661" s="8" t="n">
        <v>1</v>
      </c>
      <c r="C661" s="8" t="n">
        <v>1</v>
      </c>
      <c r="D661" s="8" t="n">
        <v>0</v>
      </c>
      <c r="E661" s="8" t="n">
        <v>1</v>
      </c>
      <c r="F661" s="8" t="n">
        <v>1</v>
      </c>
      <c r="G661" s="8" t="n">
        <v>0</v>
      </c>
      <c r="I661" s="8" t="n">
        <v>1</v>
      </c>
      <c r="J661" s="8" t="n">
        <v>1</v>
      </c>
      <c r="K661" s="8" t="n">
        <v>0</v>
      </c>
      <c r="L661" s="8" t="n">
        <v>1</v>
      </c>
      <c r="M661" s="8" t="n">
        <v>1</v>
      </c>
      <c r="N661" s="8" t="n">
        <v>0</v>
      </c>
      <c r="P661" s="8" t="n">
        <v>1</v>
      </c>
      <c r="Q661" s="8" t="n">
        <v>1</v>
      </c>
      <c r="R661" s="8" t="n">
        <v>0</v>
      </c>
      <c r="S661" s="8" t="n">
        <v>1</v>
      </c>
      <c r="T661" s="8" t="n">
        <v>1</v>
      </c>
      <c r="U661" s="8" t="n">
        <v>0</v>
      </c>
      <c r="W661" s="8" t="n">
        <v>1</v>
      </c>
      <c r="X661" s="8" t="n">
        <v>1</v>
      </c>
      <c r="Y661" s="8" t="n">
        <v>0</v>
      </c>
      <c r="Z661" s="8" t="n">
        <v>1</v>
      </c>
      <c r="AA661" s="8" t="n">
        <v>1</v>
      </c>
      <c r="AB661" s="8" t="n">
        <v>0</v>
      </c>
      <c r="AK661" s="3" t="inlineStr">
        <is>
          <t>Power Subsystem</t>
        </is>
      </c>
      <c r="AL661" s="3" t="inlineStr">
        <is>
          <t>Power System</t>
        </is>
      </c>
    </row>
    <row r="662">
      <c r="A662" s="3" t="inlineStr">
        <is>
          <t>Communication System</t>
        </is>
      </c>
      <c r="B662" s="8" t="n">
        <v>1</v>
      </c>
      <c r="C662" s="8" t="n">
        <v>1</v>
      </c>
      <c r="D662" s="8" t="n">
        <v>0</v>
      </c>
      <c r="E662" s="8" t="n">
        <v>1</v>
      </c>
      <c r="F662" s="8" t="n">
        <v>0</v>
      </c>
      <c r="G662" s="8" t="n">
        <v>0</v>
      </c>
      <c r="I662" s="8" t="n">
        <v>1</v>
      </c>
      <c r="J662" s="8" t="n">
        <v>1</v>
      </c>
      <c r="K662" s="8" t="n">
        <v>0</v>
      </c>
      <c r="L662" s="8" t="n">
        <v>1</v>
      </c>
      <c r="M662" s="8" t="n">
        <v>0</v>
      </c>
      <c r="N662" s="8" t="n">
        <v>0</v>
      </c>
      <c r="P662" s="8" t="n">
        <v>1</v>
      </c>
      <c r="Q662" s="8" t="n">
        <v>1</v>
      </c>
      <c r="R662" s="8" t="n">
        <v>0</v>
      </c>
      <c r="S662" s="8" t="n">
        <v>1</v>
      </c>
      <c r="T662" s="8" t="n">
        <v>0</v>
      </c>
      <c r="U662" s="8" t="n">
        <v>0</v>
      </c>
      <c r="W662" s="8" t="n">
        <v>1</v>
      </c>
      <c r="X662" s="8" t="n">
        <v>1</v>
      </c>
      <c r="Y662" s="8" t="n">
        <v>0</v>
      </c>
      <c r="Z662" s="8" t="n">
        <v>1</v>
      </c>
      <c r="AA662" s="8" t="n">
        <v>0</v>
      </c>
      <c r="AB662" s="8" t="n">
        <v>0</v>
      </c>
      <c r="AK662" s="3" t="inlineStr">
        <is>
          <t>Guidance, Navigation, and Control (GNC) Subsystem</t>
        </is>
      </c>
      <c r="AL662" s="3" t="inlineStr">
        <is>
          <t>Navigation System</t>
        </is>
      </c>
    </row>
    <row r="663">
      <c r="A663" s="3" t="inlineStr">
        <is>
          <t>Navigation System</t>
        </is>
      </c>
      <c r="B663" s="8" t="n">
        <v>0</v>
      </c>
      <c r="C663" s="8" t="n">
        <v>0</v>
      </c>
      <c r="D663" s="8" t="n">
        <v>1</v>
      </c>
      <c r="E663" s="8" t="n">
        <v>0</v>
      </c>
      <c r="F663" s="8" t="n">
        <v>0</v>
      </c>
      <c r="G663" s="8" t="n">
        <v>1</v>
      </c>
      <c r="I663" s="8" t="n">
        <v>0</v>
      </c>
      <c r="J663" s="8" t="n">
        <v>0</v>
      </c>
      <c r="K663" s="8" t="n">
        <v>1</v>
      </c>
      <c r="L663" s="8" t="n">
        <v>0</v>
      </c>
      <c r="M663" s="8" t="n">
        <v>0</v>
      </c>
      <c r="N663" s="8" t="n">
        <v>1</v>
      </c>
      <c r="P663" s="8" t="n">
        <v>0</v>
      </c>
      <c r="Q663" s="8" t="n">
        <v>0</v>
      </c>
      <c r="R663" s="8" t="n">
        <v>1</v>
      </c>
      <c r="S663" s="8" t="n">
        <v>0</v>
      </c>
      <c r="T663" s="8" t="n">
        <v>0</v>
      </c>
      <c r="U663" s="8" t="n">
        <v>1</v>
      </c>
      <c r="W663" s="8" t="n">
        <v>0</v>
      </c>
      <c r="X663" s="8" t="n">
        <v>0</v>
      </c>
      <c r="Y663" s="8" t="n">
        <v>1</v>
      </c>
      <c r="Z663" s="8" t="n">
        <v>0</v>
      </c>
      <c r="AA663" s="8" t="n">
        <v>0</v>
      </c>
      <c r="AB663" s="8" t="n">
        <v>1</v>
      </c>
      <c r="AK663" s="3" t="inlineStr">
        <is>
          <t>Propulsion Subsystem</t>
        </is>
      </c>
      <c r="AL663" s="3" t="inlineStr">
        <is>
          <t>Mechanical Structure</t>
        </is>
      </c>
    </row>
    <row r="664">
      <c r="A664" s="3" t="inlineStr">
        <is>
          <t>Computer System</t>
        </is>
      </c>
      <c r="B664" s="8" t="n">
        <v>1</v>
      </c>
      <c r="C664" s="8" t="n">
        <v>1</v>
      </c>
      <c r="D664" s="8" t="n">
        <v>0</v>
      </c>
      <c r="E664" s="8" t="n">
        <v>1</v>
      </c>
      <c r="F664" s="8" t="n">
        <v>1</v>
      </c>
      <c r="G664" s="8" t="n">
        <v>1</v>
      </c>
      <c r="I664" s="8" t="n">
        <v>1</v>
      </c>
      <c r="J664" s="8" t="n">
        <v>1</v>
      </c>
      <c r="K664" s="8" t="n">
        <v>0</v>
      </c>
      <c r="L664" s="8" t="n">
        <v>1</v>
      </c>
      <c r="M664" s="8" t="n">
        <v>1</v>
      </c>
      <c r="N664" s="8" t="n">
        <v>1</v>
      </c>
      <c r="P664" s="8" t="n">
        <v>1</v>
      </c>
      <c r="Q664" s="8" t="n">
        <v>1</v>
      </c>
      <c r="R664" s="8" t="n">
        <v>0</v>
      </c>
      <c r="S664" s="8" t="n">
        <v>1</v>
      </c>
      <c r="T664" s="8" t="n">
        <v>1</v>
      </c>
      <c r="U664" s="8" t="n">
        <v>1</v>
      </c>
      <c r="W664" s="8" t="n">
        <v>1</v>
      </c>
      <c r="X664" s="8" t="n">
        <v>1</v>
      </c>
      <c r="Y664" s="8" t="n">
        <v>0</v>
      </c>
      <c r="Z664" s="8" t="n">
        <v>1</v>
      </c>
      <c r="AA664" s="8" t="n">
        <v>1</v>
      </c>
      <c r="AB664" s="8" t="n">
        <v>1</v>
      </c>
      <c r="AK664" s="3" t="inlineStr">
        <is>
          <t>Reaction Wheel</t>
        </is>
      </c>
      <c r="AL664" s="3" t="inlineStr">
        <is>
          <t>Communication System</t>
        </is>
      </c>
    </row>
    <row r="665">
      <c r="A665" s="3" t="inlineStr">
        <is>
          <t>Mechanical Structure</t>
        </is>
      </c>
      <c r="B665" s="8" t="n">
        <v>1</v>
      </c>
      <c r="C665" s="8" t="n">
        <v>0</v>
      </c>
      <c r="D665" s="8" t="n">
        <v>0</v>
      </c>
      <c r="E665" s="8" t="n">
        <v>1</v>
      </c>
      <c r="F665" s="8" t="n">
        <v>1</v>
      </c>
      <c r="G665" s="8" t="n">
        <v>1</v>
      </c>
      <c r="I665" s="8" t="n">
        <v>1</v>
      </c>
      <c r="J665" s="8" t="n">
        <v>0</v>
      </c>
      <c r="K665" s="8" t="n">
        <v>0</v>
      </c>
      <c r="L665" s="8" t="n">
        <v>1</v>
      </c>
      <c r="M665" s="8" t="n">
        <v>1</v>
      </c>
      <c r="N665" s="8" t="n">
        <v>1</v>
      </c>
      <c r="P665" s="8" t="n">
        <v>1</v>
      </c>
      <c r="Q665" s="8" t="n">
        <v>0</v>
      </c>
      <c r="R665" s="8" t="n">
        <v>0</v>
      </c>
      <c r="S665" s="8" t="n">
        <v>1</v>
      </c>
      <c r="T665" s="8" t="n">
        <v>1</v>
      </c>
      <c r="U665" s="8" t="n">
        <v>1</v>
      </c>
      <c r="W665" s="8" t="n">
        <v>1</v>
      </c>
      <c r="X665" s="8" t="n">
        <v>0</v>
      </c>
      <c r="Y665" s="8" t="n">
        <v>0</v>
      </c>
      <c r="Z665" s="8" t="n">
        <v>1</v>
      </c>
      <c r="AA665" s="8" t="n">
        <v>1</v>
      </c>
      <c r="AB665" s="8" t="n">
        <v>1</v>
      </c>
      <c r="AK665" s="3" t="inlineStr">
        <is>
          <t>GNC Software</t>
        </is>
      </c>
      <c r="AL665" s="3" t="inlineStr">
        <is>
          <t>Computer System</t>
        </is>
      </c>
    </row>
    <row r="666">
      <c r="A666" s="3" t="inlineStr">
        <is>
          <t>Thermal Control System</t>
        </is>
      </c>
      <c r="B666" s="8" t="n">
        <v>0</v>
      </c>
      <c r="C666" s="8" t="n">
        <v>0</v>
      </c>
      <c r="D666" s="8" t="n">
        <v>1</v>
      </c>
      <c r="E666" s="8" t="n">
        <v>1</v>
      </c>
      <c r="F666" s="8" t="n">
        <v>1</v>
      </c>
      <c r="G666" s="8" t="n">
        <v>1</v>
      </c>
      <c r="I666" s="8" t="n">
        <v>0</v>
      </c>
      <c r="J666" s="8" t="n">
        <v>0</v>
      </c>
      <c r="K666" s="8" t="n">
        <v>1</v>
      </c>
      <c r="L666" s="8" t="n">
        <v>1</v>
      </c>
      <c r="M666" s="8" t="n">
        <v>1</v>
      </c>
      <c r="N666" s="8" t="n">
        <v>1</v>
      </c>
      <c r="P666" s="8" t="n">
        <v>0</v>
      </c>
      <c r="Q666" s="8" t="n">
        <v>0</v>
      </c>
      <c r="R666" s="8" t="n">
        <v>1</v>
      </c>
      <c r="S666" s="8" t="n">
        <v>1</v>
      </c>
      <c r="T666" s="8" t="n">
        <v>1</v>
      </c>
      <c r="U666" s="8" t="n">
        <v>1</v>
      </c>
      <c r="W666" s="8" t="n">
        <v>0</v>
      </c>
      <c r="X666" s="8" t="n">
        <v>0</v>
      </c>
      <c r="Y666" s="8" t="n">
        <v>1</v>
      </c>
      <c r="Z666" s="8" t="n">
        <v>1</v>
      </c>
      <c r="AA666" s="8" t="n">
        <v>1</v>
      </c>
      <c r="AB666" s="8" t="n">
        <v>1</v>
      </c>
    </row>
    <row r="668">
      <c r="A668" s="1" t="inlineStr">
        <is>
          <t>aligned k×k matrices (INDEX/MATCH through the mapping; GT order)</t>
        </is>
      </c>
      <c r="B668" s="9" t="inlineStr">
        <is>
          <t>run 1 aligned</t>
        </is>
      </c>
      <c r="I668" s="9" t="inlineStr">
        <is>
          <t>run 2 aligned</t>
        </is>
      </c>
      <c r="P668" s="9" t="inlineStr">
        <is>
          <t>run 3 aligned</t>
        </is>
      </c>
      <c r="W668" s="9" t="inlineStr">
        <is>
          <t>run 4 aligned</t>
        </is>
      </c>
      <c r="AK668" s="9" t="inlineStr">
        <is>
          <t>Step2 average of aligned runs (formula)</t>
        </is>
      </c>
      <c r="AQ668" s="9" t="inlineStr">
        <is>
          <t>aligned ground truth (INDEX/MATCH)</t>
        </is>
      </c>
      <c r="AW668" s="9" t="inlineStr">
        <is>
          <t>aligned GT eig (pasted) | sorted</t>
        </is>
      </c>
    </row>
    <row r="669" ht="60" customHeight="1">
      <c r="B669" s="15" t="inlineStr">
        <is>
          <t>Power Subsystem</t>
        </is>
      </c>
      <c r="C669" s="15" t="inlineStr">
        <is>
          <t>Guidance, Navigation, and Control (GNC) Subsystem</t>
        </is>
      </c>
      <c r="D669" s="15" t="inlineStr">
        <is>
          <t>Propulsion Subsystem</t>
        </is>
      </c>
      <c r="E669" s="15" t="inlineStr">
        <is>
          <t>Reaction Wheel</t>
        </is>
      </c>
      <c r="F669" s="15" t="inlineStr">
        <is>
          <t>GNC Software</t>
        </is>
      </c>
      <c r="I669" s="15" t="inlineStr">
        <is>
          <t>Power Subsystem</t>
        </is>
      </c>
      <c r="J669" s="15" t="inlineStr">
        <is>
          <t>Guidance, Navigation, and Control (GNC) Subsystem</t>
        </is>
      </c>
      <c r="K669" s="15" t="inlineStr">
        <is>
          <t>Propulsion Subsystem</t>
        </is>
      </c>
      <c r="L669" s="15" t="inlineStr">
        <is>
          <t>Reaction Wheel</t>
        </is>
      </c>
      <c r="M669" s="15" t="inlineStr">
        <is>
          <t>GNC Software</t>
        </is>
      </c>
      <c r="P669" s="15" t="inlineStr">
        <is>
          <t>Power Subsystem</t>
        </is>
      </c>
      <c r="Q669" s="15" t="inlineStr">
        <is>
          <t>Guidance, Navigation, and Control (GNC) Subsystem</t>
        </is>
      </c>
      <c r="R669" s="15" t="inlineStr">
        <is>
          <t>Propulsion Subsystem</t>
        </is>
      </c>
      <c r="S669" s="15" t="inlineStr">
        <is>
          <t>Reaction Wheel</t>
        </is>
      </c>
      <c r="T669" s="15" t="inlineStr">
        <is>
          <t>GNC Software</t>
        </is>
      </c>
      <c r="W669" s="15" t="inlineStr">
        <is>
          <t>Power Subsystem</t>
        </is>
      </c>
      <c r="X669" s="15" t="inlineStr">
        <is>
          <t>Guidance, Navigation, and Control (GNC) Subsystem</t>
        </is>
      </c>
      <c r="Y669" s="15" t="inlineStr">
        <is>
          <t>Propulsion Subsystem</t>
        </is>
      </c>
      <c r="Z669" s="15" t="inlineStr">
        <is>
          <t>Reaction Wheel</t>
        </is>
      </c>
      <c r="AA669" s="15" t="inlineStr">
        <is>
          <t>GNC Software</t>
        </is>
      </c>
    </row>
    <row r="670">
      <c r="A670" s="3" t="inlineStr">
        <is>
          <t>Power Subsystem</t>
        </is>
      </c>
      <c r="B670" s="8">
        <f>INDEX($B$661:$G$666,MATCH($AL$661,$B$660:$G$660,0),MATCH($AL$661,$B$660:$G$660,0))</f>
        <v/>
      </c>
      <c r="C670" s="8">
        <f>INDEX($B$661:$G$666,MATCH($AL$661,$B$660:$G$660,0),MATCH($AL$662,$B$660:$G$660,0))</f>
        <v/>
      </c>
      <c r="D670" s="8">
        <f>INDEX($B$661:$G$666,MATCH($AL$661,$B$660:$G$660,0),MATCH($AL$663,$B$660:$G$660,0))</f>
        <v/>
      </c>
      <c r="E670" s="8">
        <f>INDEX($B$661:$G$666,MATCH($AL$661,$B$660:$G$660,0),MATCH($AL$664,$B$660:$G$660,0))</f>
        <v/>
      </c>
      <c r="F670" s="8">
        <f>INDEX($B$661:$G$666,MATCH($AL$661,$B$660:$G$660,0),MATCH($AL$665,$B$660:$G$660,0))</f>
        <v/>
      </c>
      <c r="I670" s="8">
        <f>INDEX($I$661:$N$666,MATCH($AL$661,$I$660:$N$660,0),MATCH($AL$661,$I$660:$N$660,0))</f>
        <v/>
      </c>
      <c r="J670" s="8">
        <f>INDEX($I$661:$N$666,MATCH($AL$661,$I$660:$N$660,0),MATCH($AL$662,$I$660:$N$660,0))</f>
        <v/>
      </c>
      <c r="K670" s="8">
        <f>INDEX($I$661:$N$666,MATCH($AL$661,$I$660:$N$660,0),MATCH($AL$663,$I$660:$N$660,0))</f>
        <v/>
      </c>
      <c r="L670" s="8">
        <f>INDEX($I$661:$N$666,MATCH($AL$661,$I$660:$N$660,0),MATCH($AL$664,$I$660:$N$660,0))</f>
        <v/>
      </c>
      <c r="M670" s="8">
        <f>INDEX($I$661:$N$666,MATCH($AL$661,$I$660:$N$660,0),MATCH($AL$665,$I$660:$N$660,0))</f>
        <v/>
      </c>
      <c r="P670" s="8">
        <f>INDEX($P$661:$U$666,MATCH($AL$661,$P$660:$U$660,0),MATCH($AL$661,$P$660:$U$660,0))</f>
        <v/>
      </c>
      <c r="Q670" s="8">
        <f>INDEX($P$661:$U$666,MATCH($AL$661,$P$660:$U$660,0),MATCH($AL$662,$P$660:$U$660,0))</f>
        <v/>
      </c>
      <c r="R670" s="8">
        <f>INDEX($P$661:$U$666,MATCH($AL$661,$P$660:$U$660,0),MATCH($AL$663,$P$660:$U$660,0))</f>
        <v/>
      </c>
      <c r="S670" s="8">
        <f>INDEX($P$661:$U$666,MATCH($AL$661,$P$660:$U$660,0),MATCH($AL$664,$P$660:$U$660,0))</f>
        <v/>
      </c>
      <c r="T670" s="8">
        <f>INDEX($P$661:$U$666,MATCH($AL$661,$P$660:$U$660,0),MATCH($AL$665,$P$660:$U$660,0))</f>
        <v/>
      </c>
      <c r="W670" s="8">
        <f>INDEX($W$661:$AB$666,MATCH($AL$661,$W$660:$AB$660,0),MATCH($AL$661,$W$660:$AB$660,0))</f>
        <v/>
      </c>
      <c r="X670" s="8">
        <f>INDEX($W$661:$AB$666,MATCH($AL$661,$W$660:$AB$660,0),MATCH($AL$662,$W$660:$AB$660,0))</f>
        <v/>
      </c>
      <c r="Y670" s="8">
        <f>INDEX($W$661:$AB$666,MATCH($AL$661,$W$660:$AB$660,0),MATCH($AL$663,$W$660:$AB$660,0))</f>
        <v/>
      </c>
      <c r="Z670" s="8">
        <f>INDEX($W$661:$AB$666,MATCH($AL$661,$W$660:$AB$660,0),MATCH($AL$664,$W$660:$AB$660,0))</f>
        <v/>
      </c>
      <c r="AA670" s="8">
        <f>INDEX($W$661:$AB$666,MATCH($AL$661,$W$660:$AB$660,0),MATCH($AL$665,$W$660:$AB$660,0))</f>
        <v/>
      </c>
      <c r="AK670" s="8">
        <f>IF(($B$670&lt;&gt;2)+($I$670&lt;&gt;2)+($P$670&lt;&gt;2)+($W$670&lt;&gt;2)=0,2,IF((($B$670&lt;&gt;2)*$B$670+($I$670&lt;&gt;2)*$I$670+($P$670&lt;&gt;2)*$P$670+($W$670&lt;&gt;2)*$W$670)/(($B$670&lt;&gt;2)+($I$670&lt;&gt;2)+($P$670&lt;&gt;2)+($W$670&lt;&gt;2))&gt;=0.5,1,0))</f>
        <v/>
      </c>
      <c r="AL670" s="8">
        <f>IF(($C$670&lt;&gt;2)+($J$670&lt;&gt;2)+($Q$670&lt;&gt;2)+($X$670&lt;&gt;2)=0,2,IF((($C$670&lt;&gt;2)*$C$670+($J$670&lt;&gt;2)*$J$670+($Q$670&lt;&gt;2)*$Q$670+($X$670&lt;&gt;2)*$X$670)/(($C$670&lt;&gt;2)+($J$670&lt;&gt;2)+($Q$670&lt;&gt;2)+($X$670&lt;&gt;2))&gt;=0.5,1,0))</f>
        <v/>
      </c>
      <c r="AM670" s="8">
        <f>IF(($D$670&lt;&gt;2)+($K$670&lt;&gt;2)+($R$670&lt;&gt;2)+($Y$670&lt;&gt;2)=0,2,IF((($D$670&lt;&gt;2)*$D$670+($K$670&lt;&gt;2)*$K$670+($R$670&lt;&gt;2)*$R$670+($Y$670&lt;&gt;2)*$Y$670)/(($D$670&lt;&gt;2)+($K$670&lt;&gt;2)+($R$670&lt;&gt;2)+($Y$670&lt;&gt;2))&gt;=0.5,1,0))</f>
        <v/>
      </c>
      <c r="AN670" s="8">
        <f>IF(($E$670&lt;&gt;2)+($L$670&lt;&gt;2)+($S$670&lt;&gt;2)+($Z$670&lt;&gt;2)=0,2,IF((($E$670&lt;&gt;2)*$E$670+($L$670&lt;&gt;2)*$L$670+($S$670&lt;&gt;2)*$S$670+($Z$670&lt;&gt;2)*$Z$670)/(($E$670&lt;&gt;2)+($L$670&lt;&gt;2)+($S$670&lt;&gt;2)+($Z$670&lt;&gt;2))&gt;=0.5,1,0))</f>
        <v/>
      </c>
      <c r="AO670" s="8">
        <f>IF(($F$670&lt;&gt;2)+($M$670&lt;&gt;2)+($T$670&lt;&gt;2)+($AA$670&lt;&gt;2)=0,2,IF((($F$670&lt;&gt;2)*$F$670+($M$670&lt;&gt;2)*$M$670+($T$670&lt;&gt;2)*$T$670+($AA$670&lt;&gt;2)*$AA$670)/(($F$670&lt;&gt;2)+($M$670&lt;&gt;2)+($T$670&lt;&gt;2)+($AA$670&lt;&gt;2))&gt;=0.5,1,0))</f>
        <v/>
      </c>
      <c r="AQ670" s="16">
        <f>INDEX('Ground truth'!$B$3:$G$8,MATCH($AK$661,'Ground truth'!$A$3:$A$8,0),MATCH($AK$661,'Ground truth'!$B$2:$G$2,0))</f>
        <v/>
      </c>
      <c r="AR670" s="16">
        <f>INDEX('Ground truth'!$B$3:$G$8,MATCH($AK$661,'Ground truth'!$A$3:$A$8,0),MATCH($AK$662,'Ground truth'!$B$2:$G$2,0))</f>
        <v/>
      </c>
      <c r="AS670" s="16">
        <f>INDEX('Ground truth'!$B$3:$G$8,MATCH($AK$661,'Ground truth'!$A$3:$A$8,0),MATCH($AK$663,'Ground truth'!$B$2:$G$2,0))</f>
        <v/>
      </c>
      <c r="AT670" s="16">
        <f>INDEX('Ground truth'!$B$3:$G$8,MATCH($AK$661,'Ground truth'!$A$3:$A$8,0),MATCH($AK$664,'Ground truth'!$B$2:$G$2,0))</f>
        <v/>
      </c>
      <c r="AU670" s="16">
        <f>INDEX('Ground truth'!$B$3:$G$8,MATCH($AK$661,'Ground truth'!$A$3:$A$8,0),MATCH($AK$665,'Ground truth'!$B$2:$G$2,0))</f>
        <v/>
      </c>
      <c r="AW670" s="19" t="n">
        <v>-0.4142135623730949</v>
      </c>
      <c r="AX670" s="19">
        <f>LARGE($AW$670:$AW$674,1)</f>
        <v/>
      </c>
    </row>
    <row r="671">
      <c r="A671" s="3" t="inlineStr">
        <is>
          <t>Guidance, Navigation, and Control (GNC) Subsystem</t>
        </is>
      </c>
      <c r="B671" s="8">
        <f>INDEX($B$661:$G$666,MATCH($AL$662,$B$660:$G$660,0),MATCH($AL$661,$B$660:$G$660,0))</f>
        <v/>
      </c>
      <c r="C671" s="8">
        <f>INDEX($B$661:$G$666,MATCH($AL$662,$B$660:$G$660,0),MATCH($AL$662,$B$660:$G$660,0))</f>
        <v/>
      </c>
      <c r="D671" s="8">
        <f>INDEX($B$661:$G$666,MATCH($AL$662,$B$660:$G$660,0),MATCH($AL$663,$B$660:$G$660,0))</f>
        <v/>
      </c>
      <c r="E671" s="8">
        <f>INDEX($B$661:$G$666,MATCH($AL$662,$B$660:$G$660,0),MATCH($AL$664,$B$660:$G$660,0))</f>
        <v/>
      </c>
      <c r="F671" s="8">
        <f>INDEX($B$661:$G$666,MATCH($AL$662,$B$660:$G$660,0),MATCH($AL$665,$B$660:$G$660,0))</f>
        <v/>
      </c>
      <c r="I671" s="8">
        <f>INDEX($I$661:$N$666,MATCH($AL$662,$I$660:$N$660,0),MATCH($AL$661,$I$660:$N$660,0))</f>
        <v/>
      </c>
      <c r="J671" s="8">
        <f>INDEX($I$661:$N$666,MATCH($AL$662,$I$660:$N$660,0),MATCH($AL$662,$I$660:$N$660,0))</f>
        <v/>
      </c>
      <c r="K671" s="8">
        <f>INDEX($I$661:$N$666,MATCH($AL$662,$I$660:$N$660,0),MATCH($AL$663,$I$660:$N$660,0))</f>
        <v/>
      </c>
      <c r="L671" s="8">
        <f>INDEX($I$661:$N$666,MATCH($AL$662,$I$660:$N$660,0),MATCH($AL$664,$I$660:$N$660,0))</f>
        <v/>
      </c>
      <c r="M671" s="8">
        <f>INDEX($I$661:$N$666,MATCH($AL$662,$I$660:$N$660,0),MATCH($AL$665,$I$660:$N$660,0))</f>
        <v/>
      </c>
      <c r="P671" s="8">
        <f>INDEX($P$661:$U$666,MATCH($AL$662,$P$660:$U$660,0),MATCH($AL$661,$P$660:$U$660,0))</f>
        <v/>
      </c>
      <c r="Q671" s="8">
        <f>INDEX($P$661:$U$666,MATCH($AL$662,$P$660:$U$660,0),MATCH($AL$662,$P$660:$U$660,0))</f>
        <v/>
      </c>
      <c r="R671" s="8">
        <f>INDEX($P$661:$U$666,MATCH($AL$662,$P$660:$U$660,0),MATCH($AL$663,$P$660:$U$660,0))</f>
        <v/>
      </c>
      <c r="S671" s="8">
        <f>INDEX($P$661:$U$666,MATCH($AL$662,$P$660:$U$660,0),MATCH($AL$664,$P$660:$U$660,0))</f>
        <v/>
      </c>
      <c r="T671" s="8">
        <f>INDEX($P$661:$U$666,MATCH($AL$662,$P$660:$U$660,0),MATCH($AL$665,$P$660:$U$660,0))</f>
        <v/>
      </c>
      <c r="W671" s="8">
        <f>INDEX($W$661:$AB$666,MATCH($AL$662,$W$660:$AB$660,0),MATCH($AL$661,$W$660:$AB$660,0))</f>
        <v/>
      </c>
      <c r="X671" s="8">
        <f>INDEX($W$661:$AB$666,MATCH($AL$662,$W$660:$AB$660,0),MATCH($AL$662,$W$660:$AB$660,0))</f>
        <v/>
      </c>
      <c r="Y671" s="8">
        <f>INDEX($W$661:$AB$666,MATCH($AL$662,$W$660:$AB$660,0),MATCH($AL$663,$W$660:$AB$660,0))</f>
        <v/>
      </c>
      <c r="Z671" s="8">
        <f>INDEX($W$661:$AB$666,MATCH($AL$662,$W$660:$AB$660,0),MATCH($AL$664,$W$660:$AB$660,0))</f>
        <v/>
      </c>
      <c r="AA671" s="8">
        <f>INDEX($W$661:$AB$666,MATCH($AL$662,$W$660:$AB$660,0),MATCH($AL$665,$W$660:$AB$660,0))</f>
        <v/>
      </c>
      <c r="AK671" s="8">
        <f>IF(($B$671&lt;&gt;2)+($I$671&lt;&gt;2)+($P$671&lt;&gt;2)+($W$671&lt;&gt;2)=0,2,IF((($B$671&lt;&gt;2)*$B$671+($I$671&lt;&gt;2)*$I$671+($P$671&lt;&gt;2)*$P$671+($W$671&lt;&gt;2)*$W$671)/(($B$671&lt;&gt;2)+($I$671&lt;&gt;2)+($P$671&lt;&gt;2)+($W$671&lt;&gt;2))&gt;=0.5,1,0))</f>
        <v/>
      </c>
      <c r="AL671" s="8">
        <f>IF(($C$671&lt;&gt;2)+($J$671&lt;&gt;2)+($Q$671&lt;&gt;2)+($X$671&lt;&gt;2)=0,2,IF((($C$671&lt;&gt;2)*$C$671+($J$671&lt;&gt;2)*$J$671+($Q$671&lt;&gt;2)*$Q$671+($X$671&lt;&gt;2)*$X$671)/(($C$671&lt;&gt;2)+($J$671&lt;&gt;2)+($Q$671&lt;&gt;2)+($X$671&lt;&gt;2))&gt;=0.5,1,0))</f>
        <v/>
      </c>
      <c r="AM671" s="8">
        <f>IF(($D$671&lt;&gt;2)+($K$671&lt;&gt;2)+($R$671&lt;&gt;2)+($Y$671&lt;&gt;2)=0,2,IF((($D$671&lt;&gt;2)*$D$671+($K$671&lt;&gt;2)*$K$671+($R$671&lt;&gt;2)*$R$671+($Y$671&lt;&gt;2)*$Y$671)/(($D$671&lt;&gt;2)+($K$671&lt;&gt;2)+($R$671&lt;&gt;2)+($Y$671&lt;&gt;2))&gt;=0.5,1,0))</f>
        <v/>
      </c>
      <c r="AN671" s="8">
        <f>IF(($E$671&lt;&gt;2)+($L$671&lt;&gt;2)+($S$671&lt;&gt;2)+($Z$671&lt;&gt;2)=0,2,IF((($E$671&lt;&gt;2)*$E$671+($L$671&lt;&gt;2)*$L$671+($S$671&lt;&gt;2)*$S$671+($Z$671&lt;&gt;2)*$Z$671)/(($E$671&lt;&gt;2)+($L$671&lt;&gt;2)+($S$671&lt;&gt;2)+($Z$671&lt;&gt;2))&gt;=0.5,1,0))</f>
        <v/>
      </c>
      <c r="AO671" s="8">
        <f>IF(($F$671&lt;&gt;2)+($M$671&lt;&gt;2)+($T$671&lt;&gt;2)+($AA$671&lt;&gt;2)=0,2,IF((($F$671&lt;&gt;2)*$F$671+($M$671&lt;&gt;2)*$M$671+($T$671&lt;&gt;2)*$T$671+($AA$671&lt;&gt;2)*$AA$671)/(($F$671&lt;&gt;2)+($M$671&lt;&gt;2)+($T$671&lt;&gt;2)+($AA$671&lt;&gt;2))&gt;=0.5,1,0))</f>
        <v/>
      </c>
      <c r="AQ671" s="16">
        <f>INDEX('Ground truth'!$B$3:$G$8,MATCH($AK$662,'Ground truth'!$A$3:$A$8,0),MATCH($AK$661,'Ground truth'!$B$2:$G$2,0))</f>
        <v/>
      </c>
      <c r="AR671" s="16">
        <f>INDEX('Ground truth'!$B$3:$G$8,MATCH($AK$662,'Ground truth'!$A$3:$A$8,0),MATCH($AK$662,'Ground truth'!$B$2:$G$2,0))</f>
        <v/>
      </c>
      <c r="AS671" s="16">
        <f>INDEX('Ground truth'!$B$3:$G$8,MATCH($AK$662,'Ground truth'!$A$3:$A$8,0),MATCH($AK$663,'Ground truth'!$B$2:$G$2,0))</f>
        <v/>
      </c>
      <c r="AT671" s="16">
        <f>INDEX('Ground truth'!$B$3:$G$8,MATCH($AK$662,'Ground truth'!$A$3:$A$8,0),MATCH($AK$664,'Ground truth'!$B$2:$G$2,0))</f>
        <v/>
      </c>
      <c r="AU671" s="16">
        <f>INDEX('Ground truth'!$B$3:$G$8,MATCH($AK$662,'Ground truth'!$A$3:$A$8,0),MATCH($AK$665,'Ground truth'!$B$2:$G$2,0))</f>
        <v/>
      </c>
      <c r="AW671" s="19" t="n">
        <v>1</v>
      </c>
      <c r="AX671" s="19">
        <f>LARGE($AW$670:$AW$674,2)</f>
        <v/>
      </c>
    </row>
    <row r="672">
      <c r="A672" s="3" t="inlineStr">
        <is>
          <t>Propulsion Subsystem</t>
        </is>
      </c>
      <c r="B672" s="8">
        <f>INDEX($B$661:$G$666,MATCH($AL$663,$B$660:$G$660,0),MATCH($AL$661,$B$660:$G$660,0))</f>
        <v/>
      </c>
      <c r="C672" s="8">
        <f>INDEX($B$661:$G$666,MATCH($AL$663,$B$660:$G$660,0),MATCH($AL$662,$B$660:$G$660,0))</f>
        <v/>
      </c>
      <c r="D672" s="8">
        <f>INDEX($B$661:$G$666,MATCH($AL$663,$B$660:$G$660,0),MATCH($AL$663,$B$660:$G$660,0))</f>
        <v/>
      </c>
      <c r="E672" s="8">
        <f>INDEX($B$661:$G$666,MATCH($AL$663,$B$660:$G$660,0),MATCH($AL$664,$B$660:$G$660,0))</f>
        <v/>
      </c>
      <c r="F672" s="8">
        <f>INDEX($B$661:$G$666,MATCH($AL$663,$B$660:$G$660,0),MATCH($AL$665,$B$660:$G$660,0))</f>
        <v/>
      </c>
      <c r="I672" s="8">
        <f>INDEX($I$661:$N$666,MATCH($AL$663,$I$660:$N$660,0),MATCH($AL$661,$I$660:$N$660,0))</f>
        <v/>
      </c>
      <c r="J672" s="8">
        <f>INDEX($I$661:$N$666,MATCH($AL$663,$I$660:$N$660,0),MATCH($AL$662,$I$660:$N$660,0))</f>
        <v/>
      </c>
      <c r="K672" s="8">
        <f>INDEX($I$661:$N$666,MATCH($AL$663,$I$660:$N$660,0),MATCH($AL$663,$I$660:$N$660,0))</f>
        <v/>
      </c>
      <c r="L672" s="8">
        <f>INDEX($I$661:$N$666,MATCH($AL$663,$I$660:$N$660,0),MATCH($AL$664,$I$660:$N$660,0))</f>
        <v/>
      </c>
      <c r="M672" s="8">
        <f>INDEX($I$661:$N$666,MATCH($AL$663,$I$660:$N$660,0),MATCH($AL$665,$I$660:$N$660,0))</f>
        <v/>
      </c>
      <c r="P672" s="8">
        <f>INDEX($P$661:$U$666,MATCH($AL$663,$P$660:$U$660,0),MATCH($AL$661,$P$660:$U$660,0))</f>
        <v/>
      </c>
      <c r="Q672" s="8">
        <f>INDEX($P$661:$U$666,MATCH($AL$663,$P$660:$U$660,0),MATCH($AL$662,$P$660:$U$660,0))</f>
        <v/>
      </c>
      <c r="R672" s="8">
        <f>INDEX($P$661:$U$666,MATCH($AL$663,$P$660:$U$660,0),MATCH($AL$663,$P$660:$U$660,0))</f>
        <v/>
      </c>
      <c r="S672" s="8">
        <f>INDEX($P$661:$U$666,MATCH($AL$663,$P$660:$U$660,0),MATCH($AL$664,$P$660:$U$660,0))</f>
        <v/>
      </c>
      <c r="T672" s="8">
        <f>INDEX($P$661:$U$666,MATCH($AL$663,$P$660:$U$660,0),MATCH($AL$665,$P$660:$U$660,0))</f>
        <v/>
      </c>
      <c r="W672" s="8">
        <f>INDEX($W$661:$AB$666,MATCH($AL$663,$W$660:$AB$660,0),MATCH($AL$661,$W$660:$AB$660,0))</f>
        <v/>
      </c>
      <c r="X672" s="8">
        <f>INDEX($W$661:$AB$666,MATCH($AL$663,$W$660:$AB$660,0),MATCH($AL$662,$W$660:$AB$660,0))</f>
        <v/>
      </c>
      <c r="Y672" s="8">
        <f>INDEX($W$661:$AB$666,MATCH($AL$663,$W$660:$AB$660,0),MATCH($AL$663,$W$660:$AB$660,0))</f>
        <v/>
      </c>
      <c r="Z672" s="8">
        <f>INDEX($W$661:$AB$666,MATCH($AL$663,$W$660:$AB$660,0),MATCH($AL$664,$W$660:$AB$660,0))</f>
        <v/>
      </c>
      <c r="AA672" s="8">
        <f>INDEX($W$661:$AB$666,MATCH($AL$663,$W$660:$AB$660,0),MATCH($AL$665,$W$660:$AB$660,0))</f>
        <v/>
      </c>
      <c r="AK672" s="8">
        <f>IF(($B$672&lt;&gt;2)+($I$672&lt;&gt;2)+($P$672&lt;&gt;2)+($W$672&lt;&gt;2)=0,2,IF((($B$672&lt;&gt;2)*$B$672+($I$672&lt;&gt;2)*$I$672+($P$672&lt;&gt;2)*$P$672+($W$672&lt;&gt;2)*$W$672)/(($B$672&lt;&gt;2)+($I$672&lt;&gt;2)+($P$672&lt;&gt;2)+($W$672&lt;&gt;2))&gt;=0.5,1,0))</f>
        <v/>
      </c>
      <c r="AL672" s="8">
        <f>IF(($C$672&lt;&gt;2)+($J$672&lt;&gt;2)+($Q$672&lt;&gt;2)+($X$672&lt;&gt;2)=0,2,IF((($C$672&lt;&gt;2)*$C$672+($J$672&lt;&gt;2)*$J$672+($Q$672&lt;&gt;2)*$Q$672+($X$672&lt;&gt;2)*$X$672)/(($C$672&lt;&gt;2)+($J$672&lt;&gt;2)+($Q$672&lt;&gt;2)+($X$672&lt;&gt;2))&gt;=0.5,1,0))</f>
        <v/>
      </c>
      <c r="AM672" s="8">
        <f>IF(($D$672&lt;&gt;2)+($K$672&lt;&gt;2)+($R$672&lt;&gt;2)+($Y$672&lt;&gt;2)=0,2,IF((($D$672&lt;&gt;2)*$D$672+($K$672&lt;&gt;2)*$K$672+($R$672&lt;&gt;2)*$R$672+($Y$672&lt;&gt;2)*$Y$672)/(($D$672&lt;&gt;2)+($K$672&lt;&gt;2)+($R$672&lt;&gt;2)+($Y$672&lt;&gt;2))&gt;=0.5,1,0))</f>
        <v/>
      </c>
      <c r="AN672" s="8">
        <f>IF(($E$672&lt;&gt;2)+($L$672&lt;&gt;2)+($S$672&lt;&gt;2)+($Z$672&lt;&gt;2)=0,2,IF((($E$672&lt;&gt;2)*$E$672+($L$672&lt;&gt;2)*$L$672+($S$672&lt;&gt;2)*$S$672+($Z$672&lt;&gt;2)*$Z$672)/(($E$672&lt;&gt;2)+($L$672&lt;&gt;2)+($S$672&lt;&gt;2)+($Z$672&lt;&gt;2))&gt;=0.5,1,0))</f>
        <v/>
      </c>
      <c r="AO672" s="8">
        <f>IF(($F$672&lt;&gt;2)+($M$672&lt;&gt;2)+($T$672&lt;&gt;2)+($AA$672&lt;&gt;2)=0,2,IF((($F$672&lt;&gt;2)*$F$672+($M$672&lt;&gt;2)*$M$672+($T$672&lt;&gt;2)*$T$672+($AA$672&lt;&gt;2)*$AA$672)/(($F$672&lt;&gt;2)+($M$672&lt;&gt;2)+($T$672&lt;&gt;2)+($AA$672&lt;&gt;2))&gt;=0.5,1,0))</f>
        <v/>
      </c>
      <c r="AQ672" s="16">
        <f>INDEX('Ground truth'!$B$3:$G$8,MATCH($AK$663,'Ground truth'!$A$3:$A$8,0),MATCH($AK$661,'Ground truth'!$B$2:$G$2,0))</f>
        <v/>
      </c>
      <c r="AR672" s="16">
        <f>INDEX('Ground truth'!$B$3:$G$8,MATCH($AK$663,'Ground truth'!$A$3:$A$8,0),MATCH($AK$662,'Ground truth'!$B$2:$G$2,0))</f>
        <v/>
      </c>
      <c r="AS672" s="16">
        <f>INDEX('Ground truth'!$B$3:$G$8,MATCH($AK$663,'Ground truth'!$A$3:$A$8,0),MATCH($AK$663,'Ground truth'!$B$2:$G$2,0))</f>
        <v/>
      </c>
      <c r="AT672" s="16">
        <f>INDEX('Ground truth'!$B$3:$G$8,MATCH($AK$663,'Ground truth'!$A$3:$A$8,0),MATCH($AK$664,'Ground truth'!$B$2:$G$2,0))</f>
        <v/>
      </c>
      <c r="AU672" s="16">
        <f>INDEX('Ground truth'!$B$3:$G$8,MATCH($AK$663,'Ground truth'!$A$3:$A$8,0),MATCH($AK$665,'Ground truth'!$B$2:$G$2,0))</f>
        <v/>
      </c>
      <c r="AW672" s="19" t="n">
        <v>2.414213562373094</v>
      </c>
      <c r="AX672" s="19">
        <f>LARGE($AW$670:$AW$674,3)</f>
        <v/>
      </c>
    </row>
    <row r="673">
      <c r="A673" s="3" t="inlineStr">
        <is>
          <t>Reaction Wheel</t>
        </is>
      </c>
      <c r="B673" s="8">
        <f>INDEX($B$661:$G$666,MATCH($AL$664,$B$660:$G$660,0),MATCH($AL$661,$B$660:$G$660,0))</f>
        <v/>
      </c>
      <c r="C673" s="8">
        <f>INDEX($B$661:$G$666,MATCH($AL$664,$B$660:$G$660,0),MATCH($AL$662,$B$660:$G$660,0))</f>
        <v/>
      </c>
      <c r="D673" s="8">
        <f>INDEX($B$661:$G$666,MATCH($AL$664,$B$660:$G$660,0),MATCH($AL$663,$B$660:$G$660,0))</f>
        <v/>
      </c>
      <c r="E673" s="8">
        <f>INDEX($B$661:$G$666,MATCH($AL$664,$B$660:$G$660,0),MATCH($AL$664,$B$660:$G$660,0))</f>
        <v/>
      </c>
      <c r="F673" s="8">
        <f>INDEX($B$661:$G$666,MATCH($AL$664,$B$660:$G$660,0),MATCH($AL$665,$B$660:$G$660,0))</f>
        <v/>
      </c>
      <c r="I673" s="8">
        <f>INDEX($I$661:$N$666,MATCH($AL$664,$I$660:$N$660,0),MATCH($AL$661,$I$660:$N$660,0))</f>
        <v/>
      </c>
      <c r="J673" s="8">
        <f>INDEX($I$661:$N$666,MATCH($AL$664,$I$660:$N$660,0),MATCH($AL$662,$I$660:$N$660,0))</f>
        <v/>
      </c>
      <c r="K673" s="8">
        <f>INDEX($I$661:$N$666,MATCH($AL$664,$I$660:$N$660,0),MATCH($AL$663,$I$660:$N$660,0))</f>
        <v/>
      </c>
      <c r="L673" s="8">
        <f>INDEX($I$661:$N$666,MATCH($AL$664,$I$660:$N$660,0),MATCH($AL$664,$I$660:$N$660,0))</f>
        <v/>
      </c>
      <c r="M673" s="8">
        <f>INDEX($I$661:$N$666,MATCH($AL$664,$I$660:$N$660,0),MATCH($AL$665,$I$660:$N$660,0))</f>
        <v/>
      </c>
      <c r="P673" s="8">
        <f>INDEX($P$661:$U$666,MATCH($AL$664,$P$660:$U$660,0),MATCH($AL$661,$P$660:$U$660,0))</f>
        <v/>
      </c>
      <c r="Q673" s="8">
        <f>INDEX($P$661:$U$666,MATCH($AL$664,$P$660:$U$660,0),MATCH($AL$662,$P$660:$U$660,0))</f>
        <v/>
      </c>
      <c r="R673" s="8">
        <f>INDEX($P$661:$U$666,MATCH($AL$664,$P$660:$U$660,0),MATCH($AL$663,$P$660:$U$660,0))</f>
        <v/>
      </c>
      <c r="S673" s="8">
        <f>INDEX($P$661:$U$666,MATCH($AL$664,$P$660:$U$660,0),MATCH($AL$664,$P$660:$U$660,0))</f>
        <v/>
      </c>
      <c r="T673" s="8">
        <f>INDEX($P$661:$U$666,MATCH($AL$664,$P$660:$U$660,0),MATCH($AL$665,$P$660:$U$660,0))</f>
        <v/>
      </c>
      <c r="W673" s="8">
        <f>INDEX($W$661:$AB$666,MATCH($AL$664,$W$660:$AB$660,0),MATCH($AL$661,$W$660:$AB$660,0))</f>
        <v/>
      </c>
      <c r="X673" s="8">
        <f>INDEX($W$661:$AB$666,MATCH($AL$664,$W$660:$AB$660,0),MATCH($AL$662,$W$660:$AB$660,0))</f>
        <v/>
      </c>
      <c r="Y673" s="8">
        <f>INDEX($W$661:$AB$666,MATCH($AL$664,$W$660:$AB$660,0),MATCH($AL$663,$W$660:$AB$660,0))</f>
        <v/>
      </c>
      <c r="Z673" s="8">
        <f>INDEX($W$661:$AB$666,MATCH($AL$664,$W$660:$AB$660,0),MATCH($AL$664,$W$660:$AB$660,0))</f>
        <v/>
      </c>
      <c r="AA673" s="8">
        <f>INDEX($W$661:$AB$666,MATCH($AL$664,$W$660:$AB$660,0),MATCH($AL$665,$W$660:$AB$660,0))</f>
        <v/>
      </c>
      <c r="AK673" s="8">
        <f>IF(($B$673&lt;&gt;2)+($I$673&lt;&gt;2)+($P$673&lt;&gt;2)+($W$673&lt;&gt;2)=0,2,IF((($B$673&lt;&gt;2)*$B$673+($I$673&lt;&gt;2)*$I$673+($P$673&lt;&gt;2)*$P$673+($W$673&lt;&gt;2)*$W$673)/(($B$673&lt;&gt;2)+($I$673&lt;&gt;2)+($P$673&lt;&gt;2)+($W$673&lt;&gt;2))&gt;=0.5,1,0))</f>
        <v/>
      </c>
      <c r="AL673" s="8">
        <f>IF(($C$673&lt;&gt;2)+($J$673&lt;&gt;2)+($Q$673&lt;&gt;2)+($X$673&lt;&gt;2)=0,2,IF((($C$673&lt;&gt;2)*$C$673+($J$673&lt;&gt;2)*$J$673+($Q$673&lt;&gt;2)*$Q$673+($X$673&lt;&gt;2)*$X$673)/(($C$673&lt;&gt;2)+($J$673&lt;&gt;2)+($Q$673&lt;&gt;2)+($X$673&lt;&gt;2))&gt;=0.5,1,0))</f>
        <v/>
      </c>
      <c r="AM673" s="8">
        <f>IF(($D$673&lt;&gt;2)+($K$673&lt;&gt;2)+($R$673&lt;&gt;2)+($Y$673&lt;&gt;2)=0,2,IF((($D$673&lt;&gt;2)*$D$673+($K$673&lt;&gt;2)*$K$673+($R$673&lt;&gt;2)*$R$673+($Y$673&lt;&gt;2)*$Y$673)/(($D$673&lt;&gt;2)+($K$673&lt;&gt;2)+($R$673&lt;&gt;2)+($Y$673&lt;&gt;2))&gt;=0.5,1,0))</f>
        <v/>
      </c>
      <c r="AN673" s="8">
        <f>IF(($E$673&lt;&gt;2)+($L$673&lt;&gt;2)+($S$673&lt;&gt;2)+($Z$673&lt;&gt;2)=0,2,IF((($E$673&lt;&gt;2)*$E$673+($L$673&lt;&gt;2)*$L$673+($S$673&lt;&gt;2)*$S$673+($Z$673&lt;&gt;2)*$Z$673)/(($E$673&lt;&gt;2)+($L$673&lt;&gt;2)+($S$673&lt;&gt;2)+($Z$673&lt;&gt;2))&gt;=0.5,1,0))</f>
        <v/>
      </c>
      <c r="AO673" s="8">
        <f>IF(($F$673&lt;&gt;2)+($M$673&lt;&gt;2)+($T$673&lt;&gt;2)+($AA$673&lt;&gt;2)=0,2,IF((($F$673&lt;&gt;2)*$F$673+($M$673&lt;&gt;2)*$M$673+($T$673&lt;&gt;2)*$T$673+($AA$673&lt;&gt;2)*$AA$673)/(($F$673&lt;&gt;2)+($M$673&lt;&gt;2)+($T$673&lt;&gt;2)+($AA$673&lt;&gt;2))&gt;=0.5,1,0))</f>
        <v/>
      </c>
      <c r="AQ673" s="16">
        <f>INDEX('Ground truth'!$B$3:$G$8,MATCH($AK$664,'Ground truth'!$A$3:$A$8,0),MATCH($AK$661,'Ground truth'!$B$2:$G$2,0))</f>
        <v/>
      </c>
      <c r="AR673" s="16">
        <f>INDEX('Ground truth'!$B$3:$G$8,MATCH($AK$664,'Ground truth'!$A$3:$A$8,0),MATCH($AK$662,'Ground truth'!$B$2:$G$2,0))</f>
        <v/>
      </c>
      <c r="AS673" s="16">
        <f>INDEX('Ground truth'!$B$3:$G$8,MATCH($AK$664,'Ground truth'!$A$3:$A$8,0),MATCH($AK$663,'Ground truth'!$B$2:$G$2,0))</f>
        <v/>
      </c>
      <c r="AT673" s="16">
        <f>INDEX('Ground truth'!$B$3:$G$8,MATCH($AK$664,'Ground truth'!$A$3:$A$8,0),MATCH($AK$664,'Ground truth'!$B$2:$G$2,0))</f>
        <v/>
      </c>
      <c r="AU673" s="16">
        <f>INDEX('Ground truth'!$B$3:$G$8,MATCH($AK$664,'Ground truth'!$A$3:$A$8,0),MATCH($AK$665,'Ground truth'!$B$2:$G$2,0))</f>
        <v/>
      </c>
      <c r="AW673" s="19" t="n">
        <v>1</v>
      </c>
      <c r="AX673" s="19">
        <f>LARGE($AW$670:$AW$674,4)</f>
        <v/>
      </c>
    </row>
    <row r="674">
      <c r="A674" s="3" t="inlineStr">
        <is>
          <t>GNC Software</t>
        </is>
      </c>
      <c r="B674" s="8">
        <f>INDEX($B$661:$G$666,MATCH($AL$665,$B$660:$G$660,0),MATCH($AL$661,$B$660:$G$660,0))</f>
        <v/>
      </c>
      <c r="C674" s="8">
        <f>INDEX($B$661:$G$666,MATCH($AL$665,$B$660:$G$660,0),MATCH($AL$662,$B$660:$G$660,0))</f>
        <v/>
      </c>
      <c r="D674" s="8">
        <f>INDEX($B$661:$G$666,MATCH($AL$665,$B$660:$G$660,0),MATCH($AL$663,$B$660:$G$660,0))</f>
        <v/>
      </c>
      <c r="E674" s="8">
        <f>INDEX($B$661:$G$666,MATCH($AL$665,$B$660:$G$660,0),MATCH($AL$664,$B$660:$G$660,0))</f>
        <v/>
      </c>
      <c r="F674" s="8">
        <f>INDEX($B$661:$G$666,MATCH($AL$665,$B$660:$G$660,0),MATCH($AL$665,$B$660:$G$660,0))</f>
        <v/>
      </c>
      <c r="I674" s="8">
        <f>INDEX($I$661:$N$666,MATCH($AL$665,$I$660:$N$660,0),MATCH($AL$661,$I$660:$N$660,0))</f>
        <v/>
      </c>
      <c r="J674" s="8">
        <f>INDEX($I$661:$N$666,MATCH($AL$665,$I$660:$N$660,0),MATCH($AL$662,$I$660:$N$660,0))</f>
        <v/>
      </c>
      <c r="K674" s="8">
        <f>INDEX($I$661:$N$666,MATCH($AL$665,$I$660:$N$660,0),MATCH($AL$663,$I$660:$N$660,0))</f>
        <v/>
      </c>
      <c r="L674" s="8">
        <f>INDEX($I$661:$N$666,MATCH($AL$665,$I$660:$N$660,0),MATCH($AL$664,$I$660:$N$660,0))</f>
        <v/>
      </c>
      <c r="M674" s="8">
        <f>INDEX($I$661:$N$666,MATCH($AL$665,$I$660:$N$660,0),MATCH($AL$665,$I$660:$N$660,0))</f>
        <v/>
      </c>
      <c r="P674" s="8">
        <f>INDEX($P$661:$U$666,MATCH($AL$665,$P$660:$U$660,0),MATCH($AL$661,$P$660:$U$660,0))</f>
        <v/>
      </c>
      <c r="Q674" s="8">
        <f>INDEX($P$661:$U$666,MATCH($AL$665,$P$660:$U$660,0),MATCH($AL$662,$P$660:$U$660,0))</f>
        <v/>
      </c>
      <c r="R674" s="8">
        <f>INDEX($P$661:$U$666,MATCH($AL$665,$P$660:$U$660,0),MATCH($AL$663,$P$660:$U$660,0))</f>
        <v/>
      </c>
      <c r="S674" s="8">
        <f>INDEX($P$661:$U$666,MATCH($AL$665,$P$660:$U$660,0),MATCH($AL$664,$P$660:$U$660,0))</f>
        <v/>
      </c>
      <c r="T674" s="8">
        <f>INDEX($P$661:$U$666,MATCH($AL$665,$P$660:$U$660,0),MATCH($AL$665,$P$660:$U$660,0))</f>
        <v/>
      </c>
      <c r="W674" s="8">
        <f>INDEX($W$661:$AB$666,MATCH($AL$665,$W$660:$AB$660,0),MATCH($AL$661,$W$660:$AB$660,0))</f>
        <v/>
      </c>
      <c r="X674" s="8">
        <f>INDEX($W$661:$AB$666,MATCH($AL$665,$W$660:$AB$660,0),MATCH($AL$662,$W$660:$AB$660,0))</f>
        <v/>
      </c>
      <c r="Y674" s="8">
        <f>INDEX($W$661:$AB$666,MATCH($AL$665,$W$660:$AB$660,0),MATCH($AL$663,$W$660:$AB$660,0))</f>
        <v/>
      </c>
      <c r="Z674" s="8">
        <f>INDEX($W$661:$AB$666,MATCH($AL$665,$W$660:$AB$660,0),MATCH($AL$664,$W$660:$AB$660,0))</f>
        <v/>
      </c>
      <c r="AA674" s="8">
        <f>INDEX($W$661:$AB$666,MATCH($AL$665,$W$660:$AB$660,0),MATCH($AL$665,$W$660:$AB$660,0))</f>
        <v/>
      </c>
      <c r="AK674" s="8">
        <f>IF(($B$674&lt;&gt;2)+($I$674&lt;&gt;2)+($P$674&lt;&gt;2)+($W$674&lt;&gt;2)=0,2,IF((($B$674&lt;&gt;2)*$B$674+($I$674&lt;&gt;2)*$I$674+($P$674&lt;&gt;2)*$P$674+($W$674&lt;&gt;2)*$W$674)/(($B$674&lt;&gt;2)+($I$674&lt;&gt;2)+($P$674&lt;&gt;2)+($W$674&lt;&gt;2))&gt;=0.5,1,0))</f>
        <v/>
      </c>
      <c r="AL674" s="8">
        <f>IF(($C$674&lt;&gt;2)+($J$674&lt;&gt;2)+($Q$674&lt;&gt;2)+($X$674&lt;&gt;2)=0,2,IF((($C$674&lt;&gt;2)*$C$674+($J$674&lt;&gt;2)*$J$674+($Q$674&lt;&gt;2)*$Q$674+($X$674&lt;&gt;2)*$X$674)/(($C$674&lt;&gt;2)+($J$674&lt;&gt;2)+($Q$674&lt;&gt;2)+($X$674&lt;&gt;2))&gt;=0.5,1,0))</f>
        <v/>
      </c>
      <c r="AM674" s="8">
        <f>IF(($D$674&lt;&gt;2)+($K$674&lt;&gt;2)+($R$674&lt;&gt;2)+($Y$674&lt;&gt;2)=0,2,IF((($D$674&lt;&gt;2)*$D$674+($K$674&lt;&gt;2)*$K$674+($R$674&lt;&gt;2)*$R$674+($Y$674&lt;&gt;2)*$Y$674)/(($D$674&lt;&gt;2)+($K$674&lt;&gt;2)+($R$674&lt;&gt;2)+($Y$674&lt;&gt;2))&gt;=0.5,1,0))</f>
        <v/>
      </c>
      <c r="AN674" s="8">
        <f>IF(($E$674&lt;&gt;2)+($L$674&lt;&gt;2)+($S$674&lt;&gt;2)+($Z$674&lt;&gt;2)=0,2,IF((($E$674&lt;&gt;2)*$E$674+($L$674&lt;&gt;2)*$L$674+($S$674&lt;&gt;2)*$S$674+($Z$674&lt;&gt;2)*$Z$674)/(($E$674&lt;&gt;2)+($L$674&lt;&gt;2)+($S$674&lt;&gt;2)+($Z$674&lt;&gt;2))&gt;=0.5,1,0))</f>
        <v/>
      </c>
      <c r="AO674" s="8">
        <f>IF(($F$674&lt;&gt;2)+($M$674&lt;&gt;2)+($T$674&lt;&gt;2)+($AA$674&lt;&gt;2)=0,2,IF((($F$674&lt;&gt;2)*$F$674+($M$674&lt;&gt;2)*$M$674+($T$674&lt;&gt;2)*$T$674+($AA$674&lt;&gt;2)*$AA$674)/(($F$674&lt;&gt;2)+($M$674&lt;&gt;2)+($T$674&lt;&gt;2)+($AA$674&lt;&gt;2))&gt;=0.5,1,0))</f>
        <v/>
      </c>
      <c r="AQ674" s="16">
        <f>INDEX('Ground truth'!$B$3:$G$8,MATCH($AK$665,'Ground truth'!$A$3:$A$8,0),MATCH($AK$661,'Ground truth'!$B$2:$G$2,0))</f>
        <v/>
      </c>
      <c r="AR674" s="16">
        <f>INDEX('Ground truth'!$B$3:$G$8,MATCH($AK$665,'Ground truth'!$A$3:$A$8,0),MATCH($AK$662,'Ground truth'!$B$2:$G$2,0))</f>
        <v/>
      </c>
      <c r="AS674" s="16">
        <f>INDEX('Ground truth'!$B$3:$G$8,MATCH($AK$665,'Ground truth'!$A$3:$A$8,0),MATCH($AK$663,'Ground truth'!$B$2:$G$2,0))</f>
        <v/>
      </c>
      <c r="AT674" s="16">
        <f>INDEX('Ground truth'!$B$3:$G$8,MATCH($AK$665,'Ground truth'!$A$3:$A$8,0),MATCH($AK$664,'Ground truth'!$B$2:$G$2,0))</f>
        <v/>
      </c>
      <c r="AU674" s="16">
        <f>INDEX('Ground truth'!$B$3:$G$8,MATCH($AK$665,'Ground truth'!$A$3:$A$8,0),MATCH($AK$665,'Ground truth'!$B$2:$G$2,0))</f>
        <v/>
      </c>
      <c r="AW674" s="19" t="n">
        <v>1</v>
      </c>
      <c r="AX674" s="19">
        <f>LARGE($AW$670:$AW$674,5)</f>
        <v/>
      </c>
    </row>
    <row r="676">
      <c r="A676" s="17" t="inlineStr">
        <is>
          <t>metrics — confident-only (unsure excluded from denominators)</t>
        </is>
      </c>
      <c r="B676" s="10" t="inlineStr">
        <is>
          <t>run 1</t>
        </is>
      </c>
      <c r="C676" s="10" t="inlineStr">
        <is>
          <t>run 2</t>
        </is>
      </c>
      <c r="D676" s="10" t="inlineStr">
        <is>
          <t>run 3</t>
        </is>
      </c>
      <c r="E676" s="10" t="inlineStr">
        <is>
          <t>run 4</t>
        </is>
      </c>
      <c r="F676" s="10" t="inlineStr">
        <is>
          <t>run 5</t>
        </is>
      </c>
      <c r="G676" s="10" t="inlineStr">
        <is>
          <t>avg-matrix</t>
        </is>
      </c>
      <c r="H676" s="10" t="inlineStr">
        <is>
          <t>mean</t>
        </is>
      </c>
      <c r="I676" s="10" t="inlineStr">
        <is>
          <t>std (pop.)</t>
        </is>
      </c>
      <c r="J676" s="17" t="inlineStr">
        <is>
          <t>notes</t>
        </is>
      </c>
    </row>
    <row r="677">
      <c r="A677" s="7" t="inlineStr">
        <is>
          <t>TP</t>
        </is>
      </c>
      <c r="B677" s="7">
        <f>SUMPRODUCT(($B$670:$F$674=1)*($AQ$670:$AU$674=1))</f>
        <v/>
      </c>
      <c r="C677" s="7">
        <f>SUMPRODUCT(($I$670:$M$674=1)*($AQ$670:$AU$674=1))</f>
        <v/>
      </c>
      <c r="D677" s="7">
        <f>SUMPRODUCT(($P$670:$T$674=1)*($AQ$670:$AU$674=1))</f>
        <v/>
      </c>
      <c r="E677" s="7">
        <f>SUMPRODUCT(($W$670:$AA$674=1)*($AQ$670:$AU$674=1))</f>
        <v/>
      </c>
      <c r="G677" s="7">
        <f>SUMPRODUCT(($AK$670:$AO$674=1)*($AQ$670:$AU$674=1))</f>
        <v/>
      </c>
      <c r="H677" s="12">
        <f>AVERAGE($B$677:$F$677)</f>
        <v/>
      </c>
      <c r="I677" s="12">
        <f>STDEV.P($B$677:$F$677)</f>
        <v/>
      </c>
    </row>
    <row r="678">
      <c r="A678" s="7" t="inlineStr">
        <is>
          <t>TN</t>
        </is>
      </c>
      <c r="B678" s="7">
        <f>SUMPRODUCT(($B$670:$F$674=0)*($AQ$670:$AU$674=0))</f>
        <v/>
      </c>
      <c r="C678" s="7">
        <f>SUMPRODUCT(($I$670:$M$674=0)*($AQ$670:$AU$674=0))</f>
        <v/>
      </c>
      <c r="D678" s="7">
        <f>SUMPRODUCT(($P$670:$T$674=0)*($AQ$670:$AU$674=0))</f>
        <v/>
      </c>
      <c r="E678" s="7">
        <f>SUMPRODUCT(($W$670:$AA$674=0)*($AQ$670:$AU$674=0))</f>
        <v/>
      </c>
      <c r="G678" s="7">
        <f>SUMPRODUCT(($AK$670:$AO$674=0)*($AQ$670:$AU$674=0))</f>
        <v/>
      </c>
      <c r="H678" s="12">
        <f>AVERAGE($B$678:$F$678)</f>
        <v/>
      </c>
      <c r="I678" s="12">
        <f>STDEV.P($B$678:$F$678)</f>
        <v/>
      </c>
    </row>
    <row r="679">
      <c r="A679" s="7" t="inlineStr">
        <is>
          <t>FP</t>
        </is>
      </c>
      <c r="B679" s="7">
        <f>SUMPRODUCT(($B$670:$F$674=1)*($AQ$670:$AU$674=0))</f>
        <v/>
      </c>
      <c r="C679" s="7">
        <f>SUMPRODUCT(($I$670:$M$674=1)*($AQ$670:$AU$674=0))</f>
        <v/>
      </c>
      <c r="D679" s="7">
        <f>SUMPRODUCT(($P$670:$T$674=1)*($AQ$670:$AU$674=0))</f>
        <v/>
      </c>
      <c r="E679" s="7">
        <f>SUMPRODUCT(($W$670:$AA$674=1)*($AQ$670:$AU$674=0))</f>
        <v/>
      </c>
      <c r="G679" s="7">
        <f>SUMPRODUCT(($AK$670:$AO$674=1)*($AQ$670:$AU$674=0))</f>
        <v/>
      </c>
      <c r="H679" s="12">
        <f>AVERAGE($B$679:$F$679)</f>
        <v/>
      </c>
      <c r="I679" s="12">
        <f>STDEV.P($B$679:$F$679)</f>
        <v/>
      </c>
    </row>
    <row r="680">
      <c r="A680" s="7" t="inlineStr">
        <is>
          <t>FN</t>
        </is>
      </c>
      <c r="B680" s="7">
        <f>SUMPRODUCT(($B$670:$F$674=0)*($AQ$670:$AU$674=1))</f>
        <v/>
      </c>
      <c r="C680" s="7">
        <f>SUMPRODUCT(($I$670:$M$674=0)*($AQ$670:$AU$674=1))</f>
        <v/>
      </c>
      <c r="D680" s="7">
        <f>SUMPRODUCT(($P$670:$T$674=0)*($AQ$670:$AU$674=1))</f>
        <v/>
      </c>
      <c r="E680" s="7">
        <f>SUMPRODUCT(($W$670:$AA$674=0)*($AQ$670:$AU$674=1))</f>
        <v/>
      </c>
      <c r="G680" s="7">
        <f>SUMPRODUCT(($AK$670:$AO$674=0)*($AQ$670:$AU$674=1))</f>
        <v/>
      </c>
      <c r="H680" s="12">
        <f>AVERAGE($B$680:$F$680)</f>
        <v/>
      </c>
      <c r="I680" s="12">
        <f>STDEV.P($B$680:$F$680)</f>
        <v/>
      </c>
    </row>
    <row r="681">
      <c r="A681" s="4" t="inlineStr">
        <is>
          <t>Precision</t>
        </is>
      </c>
      <c r="B681" s="12">
        <f>IFERROR($B$677/($B$677+$B$679),0)</f>
        <v/>
      </c>
      <c r="C681" s="12">
        <f>IFERROR($C$677/($C$677+$C$679),0)</f>
        <v/>
      </c>
      <c r="D681" s="12">
        <f>IFERROR($D$677/($D$677+$D$679),0)</f>
        <v/>
      </c>
      <c r="E681" s="12">
        <f>IFERROR($E$677/($E$677+$E$679),0)</f>
        <v/>
      </c>
      <c r="G681" s="12">
        <f>IFERROR($G$677/($G$677+$G$679),0)</f>
        <v/>
      </c>
      <c r="H681" s="18">
        <f>AVERAGE($B$681:$F$681)</f>
        <v/>
      </c>
      <c r="I681" s="18">
        <f>STDEV.P($B$681:$F$681)</f>
        <v/>
      </c>
    </row>
    <row r="682">
      <c r="A682" s="4" t="inlineStr">
        <is>
          <t>Recall</t>
        </is>
      </c>
      <c r="B682" s="12">
        <f>IFERROR($B$677/($B$677+$B$680),0)</f>
        <v/>
      </c>
      <c r="C682" s="12">
        <f>IFERROR($C$677/($C$677+$C$680),0)</f>
        <v/>
      </c>
      <c r="D682" s="12">
        <f>IFERROR($D$677/($D$677+$D$680),0)</f>
        <v/>
      </c>
      <c r="E682" s="12">
        <f>IFERROR($E$677/($E$677+$E$680),0)</f>
        <v/>
      </c>
      <c r="G682" s="12">
        <f>IFERROR($G$677/($G$677+$G$680),0)</f>
        <v/>
      </c>
      <c r="H682" s="18">
        <f>AVERAGE($B$682:$F$682)</f>
        <v/>
      </c>
      <c r="I682" s="18">
        <f>STDEV.P($B$682:$F$682)</f>
        <v/>
      </c>
    </row>
    <row r="683">
      <c r="A683" s="4" t="inlineStr">
        <is>
          <t>F1</t>
        </is>
      </c>
      <c r="B683" s="12">
        <f>IFERROR(2*$B$681*$B$682/($B$681+$B$682),0)</f>
        <v/>
      </c>
      <c r="C683" s="12">
        <f>IFERROR(2*$C$681*$C$682/($C$681+$C$682),0)</f>
        <v/>
      </c>
      <c r="D683" s="12">
        <f>IFERROR(2*$D$681*$D$682/($D$681+$D$682),0)</f>
        <v/>
      </c>
      <c r="E683" s="12">
        <f>IFERROR(2*$E$681*$E$682/($E$681+$E$682),0)</f>
        <v/>
      </c>
      <c r="G683" s="12">
        <f>IFERROR(2*$G$681*$G$682/($G$681+$G$682),0)</f>
        <v/>
      </c>
      <c r="H683" s="18">
        <f>AVERAGE($B$683:$F$683)</f>
        <v/>
      </c>
      <c r="I683" s="18">
        <f>STDEV.P($B$683:$F$683)</f>
        <v/>
      </c>
    </row>
    <row r="684">
      <c r="A684" s="4" t="inlineStr">
        <is>
          <t>Accuracy</t>
        </is>
      </c>
      <c r="B684" s="12">
        <f>IFERROR(($B$677+$B$678)/($B$677+$B$678+$B$679+$B$680),0)</f>
        <v/>
      </c>
      <c r="C684" s="12">
        <f>IFERROR(($C$677+$C$678)/($C$677+$C$678+$C$679+$C$680),0)</f>
        <v/>
      </c>
      <c r="D684" s="12">
        <f>IFERROR(($D$677+$D$678)/($D$677+$D$678+$D$679+$D$680),0)</f>
        <v/>
      </c>
      <c r="E684" s="12">
        <f>IFERROR(($E$677+$E$678)/($E$677+$E$678+$E$679+$E$680),0)</f>
        <v/>
      </c>
      <c r="G684" s="12">
        <f>IFERROR(($G$677+$G$678)/($G$677+$G$678+$G$679+$G$680),0)</f>
        <v/>
      </c>
      <c r="H684" s="18">
        <f>AVERAGE($B$684:$F$684)</f>
        <v/>
      </c>
      <c r="I684" s="18">
        <f>STDEV.P($B$684:$F$684)</f>
        <v/>
      </c>
    </row>
    <row r="685">
      <c r="A685" s="4" t="inlineStr">
        <is>
          <t>Edit distance</t>
        </is>
      </c>
      <c r="B685" s="12">
        <f>SUMPRODUCT(ABS($AQ$670:$AU$674-$B$670:$F$674))</f>
        <v/>
      </c>
      <c r="C685" s="12">
        <f>SUMPRODUCT(ABS($AQ$670:$AU$674-$I$670:$M$674))</f>
        <v/>
      </c>
      <c r="D685" s="12">
        <f>SUMPRODUCT(ABS($AQ$670:$AU$674-$P$670:$T$674))</f>
        <v/>
      </c>
      <c r="E685" s="12">
        <f>SUMPRODUCT(ABS($AQ$670:$AU$674-$W$670:$AA$674))</f>
        <v/>
      </c>
      <c r="G685" s="12">
        <f>SUMPRODUCT(ABS($AQ$670:$AU$674-$AK$670:$AO$674))</f>
        <v/>
      </c>
      <c r="H685" s="18">
        <f>AVERAGE($B$685:$F$685)</f>
        <v/>
      </c>
      <c r="I685" s="18">
        <f>STDEV.P($B$685:$F$685)</f>
        <v/>
      </c>
    </row>
    <row r="686">
      <c r="A686" s="4" t="inlineStr">
        <is>
          <t>Spectral distance</t>
        </is>
      </c>
      <c r="B686" s="12">
        <f>SQRT(SUMPRODUCT(($AX$670:$AX$674-$B$695:$B$699)^2))</f>
        <v/>
      </c>
      <c r="C686" s="12">
        <f>SQRT(SUMPRODUCT(($AX$670:$AX$674-$C$695:$C$699)^2))</f>
        <v/>
      </c>
      <c r="D686" s="12">
        <f>SQRT(SUMPRODUCT(($AX$670:$AX$674-$D$695:$D$699)^2))</f>
        <v/>
      </c>
      <c r="E686" s="12">
        <f>SQRT(SUMPRODUCT(($AX$670:$AX$674-$E$695:$E$699)^2))</f>
        <v/>
      </c>
      <c r="G686" s="12">
        <f>SQRT(SUMPRODUCT(($AX$670:$AX$674-$G$695:$G$699)^2))</f>
        <v/>
      </c>
      <c r="H686" s="18">
        <f>AVERAGE($B$686:$F$686)</f>
        <v/>
      </c>
      <c r="I686" s="18">
        <f>STDEV.P($B$686:$F$686)</f>
        <v/>
      </c>
    </row>
    <row r="687">
      <c r="A687" s="4" t="inlineStr">
        <is>
          <t>Unsure cells</t>
        </is>
      </c>
      <c r="B687" s="7">
        <f>COUNTIF($B$670:$F$674,2)</f>
        <v/>
      </c>
      <c r="C687" s="7">
        <f>COUNTIF($I$670:$M$674,2)</f>
        <v/>
      </c>
      <c r="D687" s="7">
        <f>COUNTIF($P$670:$T$674,2)</f>
        <v/>
      </c>
      <c r="E687" s="7">
        <f>COUNTIF($W$670:$AA$674,2)</f>
        <v/>
      </c>
      <c r="G687" s="7">
        <f>COUNTIF($AK$670:$AO$674,2)</f>
        <v/>
      </c>
      <c r="H687" s="12">
        <f>AVERAGE($B$687:$F$687)</f>
        <v/>
      </c>
      <c r="I687" s="12">
        <f>STDEV.P($B$687:$F$687)</f>
        <v/>
      </c>
    </row>
    <row r="688">
      <c r="A688" s="3" t="inlineStr">
        <is>
          <t>eigenvalues (real part, numpy order; pasted)</t>
        </is>
      </c>
    </row>
    <row r="689">
      <c r="A689" s="3" t="inlineStr">
        <is>
          <t xml:space="preserve">  λ1</t>
        </is>
      </c>
      <c r="B689" s="19" t="n">
        <v>3.561552812808831</v>
      </c>
      <c r="C689" s="19" t="n">
        <v>3.561552812808831</v>
      </c>
      <c r="D689" s="19" t="n">
        <v>3.561552812808831</v>
      </c>
      <c r="E689" s="19" t="n">
        <v>3.561552812808831</v>
      </c>
      <c r="G689" s="19" t="n">
        <v>3.561552812808831</v>
      </c>
    </row>
    <row r="690">
      <c r="A690" s="3" t="inlineStr">
        <is>
          <t xml:space="preserve">  λ2</t>
        </is>
      </c>
      <c r="B690" s="19" t="n">
        <v>3.36055889815271e-17</v>
      </c>
      <c r="C690" s="19" t="n">
        <v>3.36055889815271e-17</v>
      </c>
      <c r="D690" s="19" t="n">
        <v>3.36055889815271e-17</v>
      </c>
      <c r="E690" s="19" t="n">
        <v>3.36055889815271e-17</v>
      </c>
      <c r="G690" s="19" t="n">
        <v>3.36055889815271e-17</v>
      </c>
    </row>
    <row r="691">
      <c r="A691" s="3" t="inlineStr">
        <is>
          <t xml:space="preserve">  λ3</t>
        </is>
      </c>
      <c r="B691" s="19" t="n">
        <v>-0.5615528128088301</v>
      </c>
      <c r="C691" s="19" t="n">
        <v>-0.5615528128088301</v>
      </c>
      <c r="D691" s="19" t="n">
        <v>-0.5615528128088301</v>
      </c>
      <c r="E691" s="19" t="n">
        <v>-0.5615528128088301</v>
      </c>
      <c r="G691" s="19" t="n">
        <v>-0.5615528128088301</v>
      </c>
    </row>
    <row r="692">
      <c r="A692" s="3" t="inlineStr">
        <is>
          <t xml:space="preserve">  λ4</t>
        </is>
      </c>
      <c r="B692" s="19" t="n">
        <v>0.9999999999999999</v>
      </c>
      <c r="C692" s="19" t="n">
        <v>0.9999999999999999</v>
      </c>
      <c r="D692" s="19" t="n">
        <v>0.9999999999999999</v>
      </c>
      <c r="E692" s="19" t="n">
        <v>0.9999999999999999</v>
      </c>
      <c r="G692" s="19" t="n">
        <v>0.9999999999999999</v>
      </c>
    </row>
    <row r="693">
      <c r="A693" s="3" t="inlineStr">
        <is>
          <t xml:space="preserve">  λ5</t>
        </is>
      </c>
      <c r="B693" s="19" t="n">
        <v>1</v>
      </c>
      <c r="C693" s="19" t="n">
        <v>1</v>
      </c>
      <c r="D693" s="19" t="n">
        <v>1</v>
      </c>
      <c r="E693" s="19" t="n">
        <v>1</v>
      </c>
      <c r="G693" s="19" t="n">
        <v>1</v>
      </c>
    </row>
    <row r="694">
      <c r="A694" s="3" t="inlineStr">
        <is>
          <t>eigenvalues sorted desc (LARGE)</t>
        </is>
      </c>
    </row>
    <row r="695">
      <c r="A695" s="3" t="inlineStr">
        <is>
          <t xml:space="preserve">  λ(1)</t>
        </is>
      </c>
      <c r="B695" s="19">
        <f>LARGE($B$689:$B$693,1)</f>
        <v/>
      </c>
      <c r="C695" s="19">
        <f>LARGE($C$689:$C$693,1)</f>
        <v/>
      </c>
      <c r="D695" s="19">
        <f>LARGE($D$689:$D$693,1)</f>
        <v/>
      </c>
      <c r="E695" s="19">
        <f>LARGE($E$689:$E$693,1)</f>
        <v/>
      </c>
      <c r="G695" s="19">
        <f>LARGE($G$689:$G$693,1)</f>
        <v/>
      </c>
    </row>
    <row r="696">
      <c r="A696" s="3" t="inlineStr">
        <is>
          <t xml:space="preserve">  λ(2)</t>
        </is>
      </c>
      <c r="B696" s="19">
        <f>LARGE($B$689:$B$693,2)</f>
        <v/>
      </c>
      <c r="C696" s="19">
        <f>LARGE($C$689:$C$693,2)</f>
        <v/>
      </c>
      <c r="D696" s="19">
        <f>LARGE($D$689:$D$693,2)</f>
        <v/>
      </c>
      <c r="E696" s="19">
        <f>LARGE($E$689:$E$693,2)</f>
        <v/>
      </c>
      <c r="G696" s="19">
        <f>LARGE($G$689:$G$693,2)</f>
        <v/>
      </c>
    </row>
    <row r="697">
      <c r="A697" s="3" t="inlineStr">
        <is>
          <t xml:space="preserve">  λ(3)</t>
        </is>
      </c>
      <c r="B697" s="19">
        <f>LARGE($B$689:$B$693,3)</f>
        <v/>
      </c>
      <c r="C697" s="19">
        <f>LARGE($C$689:$C$693,3)</f>
        <v/>
      </c>
      <c r="D697" s="19">
        <f>LARGE($D$689:$D$693,3)</f>
        <v/>
      </c>
      <c r="E697" s="19">
        <f>LARGE($E$689:$E$693,3)</f>
        <v/>
      </c>
      <c r="G697" s="19">
        <f>LARGE($G$689:$G$693,3)</f>
        <v/>
      </c>
    </row>
    <row r="698">
      <c r="A698" s="3" t="inlineStr">
        <is>
          <t xml:space="preserve">  λ(4)</t>
        </is>
      </c>
      <c r="B698" s="19">
        <f>LARGE($B$689:$B$693,4)</f>
        <v/>
      </c>
      <c r="C698" s="19">
        <f>LARGE($C$689:$C$693,4)</f>
        <v/>
      </c>
      <c r="D698" s="19">
        <f>LARGE($D$689:$D$693,4)</f>
        <v/>
      </c>
      <c r="E698" s="19">
        <f>LARGE($E$689:$E$693,4)</f>
        <v/>
      </c>
      <c r="G698" s="19">
        <f>LARGE($G$689:$G$693,4)</f>
        <v/>
      </c>
    </row>
    <row r="699">
      <c r="A699" s="3" t="inlineStr">
        <is>
          <t xml:space="preserve">  λ(5)</t>
        </is>
      </c>
      <c r="B699" s="19">
        <f>LARGE($B$689:$B$693,5)</f>
        <v/>
      </c>
      <c r="C699" s="19">
        <f>LARGE($C$689:$C$693,5)</f>
        <v/>
      </c>
      <c r="D699" s="19">
        <f>LARGE($D$689:$D$693,5)</f>
        <v/>
      </c>
      <c r="E699" s="19">
        <f>LARGE($E$689:$E$693,5)</f>
        <v/>
      </c>
      <c r="G699" s="19">
        <f>LARGE($G$689:$G$693,5)</f>
        <v/>
      </c>
    </row>
    <row r="700">
      <c r="A700" s="3" t="inlineStr">
        <is>
          <t>check: Σeig − trace (→0)</t>
        </is>
      </c>
      <c r="B700" s="3">
        <f>ROUND(SUM($B$689:$B$693)-($B$670+$C$671+$D$672+$E$673+$F$674),6)</f>
        <v/>
      </c>
      <c r="C700" s="3">
        <f>ROUND(SUM($C$689:$C$693)-($I$670+$J$671+$K$672+$L$673+$M$674),6)</f>
        <v/>
      </c>
      <c r="D700" s="3">
        <f>ROUND(SUM($D$689:$D$693)-($P$670+$Q$671+$R$672+$S$673+$T$674),6)</f>
        <v/>
      </c>
      <c r="E700" s="3">
        <f>ROUND(SUM($E$689:$E$693)-($W$670+$X$671+$Y$672+$Z$673+$AA$674),6)</f>
        <v/>
      </c>
      <c r="G700" s="3">
        <f>ROUND(SUM($G$689:$G$693)-($AK$670+$AL$671+$AM$672+$AN$673+$AO$674),6)</f>
        <v/>
      </c>
    </row>
    <row r="701">
      <c r="A701" s="3" t="inlineStr">
        <is>
          <t>check: Πeig − det (→0)</t>
        </is>
      </c>
      <c r="B701" s="3">
        <f>ROUND(MDETERM($B$670:$F$674)-PRODUCT($B$689:$B$693),6)</f>
        <v/>
      </c>
      <c r="C701" s="3">
        <f>ROUND(MDETERM($I$670:$M$674)-PRODUCT($C$689:$C$693),6)</f>
        <v/>
      </c>
      <c r="D701" s="3">
        <f>ROUND(MDETERM($P$670:$T$674)-PRODUCT($D$689:$D$693),6)</f>
        <v/>
      </c>
      <c r="E701" s="3">
        <f>ROUND(MDETERM($W$670:$AA$674)-PRODUCT($E$689:$E$693),6)</f>
        <v/>
      </c>
      <c r="G701" s="3">
        <f>ROUND(MDETERM($AK$670:$AO$674)-PRODUCT($G$689:$G$693),6)</f>
        <v/>
      </c>
    </row>
    <row r="702">
      <c r="A702" s="3" t="inlineStr">
        <is>
          <t>complex eigenvalues?</t>
        </is>
      </c>
      <c r="B702" s="3" t="inlineStr"/>
      <c r="C702" s="3" t="inlineStr"/>
      <c r="D702" s="3" t="inlineStr"/>
      <c r="E702" s="3" t="inlineStr"/>
      <c r="G702" s="3" t="inlineStr"/>
    </row>
    <row r="703">
      <c r="A703" s="3" t="inlineStr">
        <is>
          <t>check: det(M − λᵢI) per sorted λ (→0)</t>
        </is>
      </c>
    </row>
    <row r="704">
      <c r="A704" s="3" t="inlineStr">
        <is>
          <t xml:space="preserve">  det(M − λ(1)I)</t>
        </is>
      </c>
      <c r="B704" s="3">
        <f t="array" ref="B704">ROUND(MDETERM($B$670:$F$674-$B$695*MUNIT(5)),6)</f>
        <v/>
      </c>
      <c r="C704" s="3">
        <f t="array" ref="C704">ROUND(MDETERM($I$670:$M$674-$C$695*MUNIT(5)),6)</f>
        <v/>
      </c>
      <c r="D704" s="3">
        <f t="array" ref="D704">ROUND(MDETERM($P$670:$T$674-$D$695*MUNIT(5)),6)</f>
        <v/>
      </c>
      <c r="E704" s="3">
        <f t="array" ref="E704">ROUND(MDETERM($W$670:$AA$674-$E$695*MUNIT(5)),6)</f>
        <v/>
      </c>
      <c r="G704" s="3">
        <f t="array" ref="G704">ROUND(MDETERM($AK$670:$AO$674-$G$695*MUNIT(5)),6)</f>
        <v/>
      </c>
    </row>
    <row r="705">
      <c r="A705" s="3" t="inlineStr">
        <is>
          <t xml:space="preserve">  det(M − λ(2)I)</t>
        </is>
      </c>
      <c r="B705" s="3">
        <f t="array" ref="B705">ROUND(MDETERM($B$670:$F$674-$B$696*MUNIT(5)),6)</f>
        <v/>
      </c>
      <c r="C705" s="3">
        <f t="array" ref="C705">ROUND(MDETERM($I$670:$M$674-$C$696*MUNIT(5)),6)</f>
        <v/>
      </c>
      <c r="D705" s="3">
        <f t="array" ref="D705">ROUND(MDETERM($P$670:$T$674-$D$696*MUNIT(5)),6)</f>
        <v/>
      </c>
      <c r="E705" s="3">
        <f t="array" ref="E705">ROUND(MDETERM($W$670:$AA$674-$E$696*MUNIT(5)),6)</f>
        <v/>
      </c>
      <c r="G705" s="3">
        <f t="array" ref="G705">ROUND(MDETERM($AK$670:$AO$674-$G$696*MUNIT(5)),6)</f>
        <v/>
      </c>
    </row>
    <row r="706">
      <c r="A706" s="3" t="inlineStr">
        <is>
          <t xml:space="preserve">  det(M − λ(3)I)</t>
        </is>
      </c>
      <c r="B706" s="3">
        <f t="array" ref="B706">ROUND(MDETERM($B$670:$F$674-$B$697*MUNIT(5)),6)</f>
        <v/>
      </c>
      <c r="C706" s="3">
        <f t="array" ref="C706">ROUND(MDETERM($I$670:$M$674-$C$697*MUNIT(5)),6)</f>
        <v/>
      </c>
      <c r="D706" s="3">
        <f t="array" ref="D706">ROUND(MDETERM($P$670:$T$674-$D$697*MUNIT(5)),6)</f>
        <v/>
      </c>
      <c r="E706" s="3">
        <f t="array" ref="E706">ROUND(MDETERM($W$670:$AA$674-$E$697*MUNIT(5)),6)</f>
        <v/>
      </c>
      <c r="G706" s="3">
        <f t="array" ref="G706">ROUND(MDETERM($AK$670:$AO$674-$G$697*MUNIT(5)),6)</f>
        <v/>
      </c>
    </row>
    <row r="707">
      <c r="A707" s="3" t="inlineStr">
        <is>
          <t xml:space="preserve">  det(M − λ(4)I)</t>
        </is>
      </c>
      <c r="B707" s="3">
        <f t="array" ref="B707">ROUND(MDETERM($B$670:$F$674-$B$698*MUNIT(5)),6)</f>
        <v/>
      </c>
      <c r="C707" s="3">
        <f t="array" ref="C707">ROUND(MDETERM($I$670:$M$674-$C$698*MUNIT(5)),6)</f>
        <v/>
      </c>
      <c r="D707" s="3">
        <f t="array" ref="D707">ROUND(MDETERM($P$670:$T$674-$D$698*MUNIT(5)),6)</f>
        <v/>
      </c>
      <c r="E707" s="3">
        <f t="array" ref="E707">ROUND(MDETERM($W$670:$AA$674-$E$698*MUNIT(5)),6)</f>
        <v/>
      </c>
      <c r="G707" s="3">
        <f t="array" ref="G707">ROUND(MDETERM($AK$670:$AO$674-$G$698*MUNIT(5)),6)</f>
        <v/>
      </c>
    </row>
    <row r="708">
      <c r="A708" s="3" t="inlineStr">
        <is>
          <t xml:space="preserve">  det(M − λ(5)I)</t>
        </is>
      </c>
      <c r="B708" s="3">
        <f t="array" ref="B708">ROUND(MDETERM($B$670:$F$674-$B$699*MUNIT(5)),6)</f>
        <v/>
      </c>
      <c r="C708" s="3">
        <f t="array" ref="C708">ROUND(MDETERM($I$670:$M$674-$C$699*MUNIT(5)),6)</f>
        <v/>
      </c>
      <c r="D708" s="3">
        <f t="array" ref="D708">ROUND(MDETERM($P$670:$T$674-$D$699*MUNIT(5)),6)</f>
        <v/>
      </c>
      <c r="E708" s="3">
        <f t="array" ref="E708">ROUND(MDETERM($W$670:$AA$674-$E$699*MUNIT(5)),6)</f>
        <v/>
      </c>
      <c r="G708" s="3">
        <f t="array" ref="G708">ROUND(MDETERM($AK$670:$AO$674-$G$699*MUNIT(5)),6)</f>
        <v/>
      </c>
    </row>
    <row r="712" ht="16" customHeight="1">
      <c r="A712" s="14" t="inlineStr">
        <is>
          <t>RAG R2 | deepseek-r1:14b</t>
        </is>
      </c>
      <c r="B712" s="9" t="inlineStr">
        <is>
          <t>run 1 (raw, pasted)</t>
        </is>
      </c>
      <c r="I712" s="9" t="inlineStr">
        <is>
          <t>run 2 (raw, pasted)</t>
        </is>
      </c>
      <c r="P712" s="9" t="inlineStr">
        <is>
          <t>run 3 (raw, pasted)</t>
        </is>
      </c>
      <c r="W712" s="9" t="inlineStr">
        <is>
          <t>run 4 (raw, pasted)</t>
        </is>
      </c>
      <c r="AD712" s="9" t="inlineStr">
        <is>
          <t>run 5 (raw, pasted)</t>
        </is>
      </c>
      <c r="AK712" s="9" t="inlineStr">
        <is>
          <t>archived component mapping</t>
        </is>
      </c>
    </row>
    <row r="713" ht="60" customHeight="1">
      <c r="B713" s="15" t="inlineStr">
        <is>
          <t>Structure</t>
        </is>
      </c>
      <c r="C713" s="15" t="inlineStr">
        <is>
          <t>Power System</t>
        </is>
      </c>
      <c r="D713" s="15" t="inlineStr">
        <is>
          <t>Communication System</t>
        </is>
      </c>
      <c r="E713" s="15" t="inlineStr">
        <is>
          <t>Attitude Control System</t>
        </is>
      </c>
      <c r="F713" s="15" t="inlineStr">
        <is>
          <t>Payloads</t>
        </is>
      </c>
      <c r="G713" s="15" t="inlineStr">
        <is>
          <t>On-Board Computer</t>
        </is>
      </c>
      <c r="I713" s="15" t="inlineStr">
        <is>
          <t>Structure</t>
        </is>
      </c>
      <c r="J713" s="15" t="inlineStr">
        <is>
          <t>Power System</t>
        </is>
      </c>
      <c r="K713" s="15" t="inlineStr">
        <is>
          <t>Communication System</t>
        </is>
      </c>
      <c r="L713" s="15" t="inlineStr">
        <is>
          <t>Attitude Control System</t>
        </is>
      </c>
      <c r="M713" s="15" t="inlineStr">
        <is>
          <t>Payloads</t>
        </is>
      </c>
      <c r="N713" s="15" t="inlineStr">
        <is>
          <t>On-Board Computer</t>
        </is>
      </c>
      <c r="P713" s="15" t="inlineStr">
        <is>
          <t>Structure</t>
        </is>
      </c>
      <c r="Q713" s="15" t="inlineStr">
        <is>
          <t>Power System</t>
        </is>
      </c>
      <c r="R713" s="15" t="inlineStr">
        <is>
          <t>Communication System</t>
        </is>
      </c>
      <c r="S713" s="15" t="inlineStr">
        <is>
          <t>Attitude Control System</t>
        </is>
      </c>
      <c r="T713" s="15" t="inlineStr">
        <is>
          <t>Payloads</t>
        </is>
      </c>
      <c r="U713" s="15" t="inlineStr">
        <is>
          <t>On-Board Computer</t>
        </is>
      </c>
      <c r="W713" s="15" t="inlineStr">
        <is>
          <t>Structure</t>
        </is>
      </c>
      <c r="X713" s="15" t="inlineStr">
        <is>
          <t>Power System</t>
        </is>
      </c>
      <c r="Y713" s="15" t="inlineStr">
        <is>
          <t>Communication System</t>
        </is>
      </c>
      <c r="Z713" s="15" t="inlineStr">
        <is>
          <t>Attitude Control System</t>
        </is>
      </c>
      <c r="AA713" s="15" t="inlineStr">
        <is>
          <t>Payloads</t>
        </is>
      </c>
      <c r="AB713" s="15" t="inlineStr">
        <is>
          <t>On-Board Computer</t>
        </is>
      </c>
      <c r="AD713" s="15" t="inlineStr">
        <is>
          <t>Structure</t>
        </is>
      </c>
      <c r="AE713" s="15" t="inlineStr">
        <is>
          <t>Power System</t>
        </is>
      </c>
      <c r="AF713" s="15" t="inlineStr">
        <is>
          <t>Communication System</t>
        </is>
      </c>
      <c r="AG713" s="15" t="inlineStr">
        <is>
          <t>Attitude Control System</t>
        </is>
      </c>
      <c r="AH713" s="15" t="inlineStr">
        <is>
          <t>Payloads</t>
        </is>
      </c>
      <c r="AI713" s="15" t="inlineStr">
        <is>
          <t>On-Board Computer</t>
        </is>
      </c>
      <c r="AK713" s="3" t="inlineStr">
        <is>
          <t>Ground truth component</t>
        </is>
      </c>
      <c r="AL713" s="3" t="inlineStr">
        <is>
          <t>Matched predicted component</t>
        </is>
      </c>
    </row>
    <row r="714">
      <c r="A714" s="3" t="inlineStr">
        <is>
          <t>Structure</t>
        </is>
      </c>
      <c r="B714" s="8" t="n">
        <v>1</v>
      </c>
      <c r="C714" s="8" t="n">
        <v>0</v>
      </c>
      <c r="D714" s="8" t="n">
        <v>0</v>
      </c>
      <c r="E714" s="8" t="n">
        <v>1</v>
      </c>
      <c r="F714" s="8" t="n">
        <v>1</v>
      </c>
      <c r="G714" s="8" t="n">
        <v>1</v>
      </c>
      <c r="I714" s="8" t="n">
        <v>1</v>
      </c>
      <c r="J714" s="8" t="n">
        <v>1</v>
      </c>
      <c r="K714" s="8" t="n">
        <v>1</v>
      </c>
      <c r="L714" s="8" t="n">
        <v>1</v>
      </c>
      <c r="M714" s="8" t="n">
        <v>1</v>
      </c>
      <c r="N714" s="8" t="n">
        <v>1</v>
      </c>
      <c r="P714" s="8" t="n">
        <v>1</v>
      </c>
      <c r="Q714" s="8" t="n">
        <v>1</v>
      </c>
      <c r="R714" s="8" t="n">
        <v>1</v>
      </c>
      <c r="S714" s="8" t="n">
        <v>1</v>
      </c>
      <c r="T714" s="8" t="n">
        <v>1</v>
      </c>
      <c r="U714" s="8" t="n">
        <v>1</v>
      </c>
      <c r="W714" s="8" t="n">
        <v>1</v>
      </c>
      <c r="X714" s="8" t="n">
        <v>1</v>
      </c>
      <c r="Y714" s="8" t="n">
        <v>1</v>
      </c>
      <c r="Z714" s="8" t="n">
        <v>1</v>
      </c>
      <c r="AA714" s="8" t="n">
        <v>1</v>
      </c>
      <c r="AB714" s="8" t="n">
        <v>1</v>
      </c>
      <c r="AD714" s="8" t="n">
        <v>1</v>
      </c>
      <c r="AE714" s="8" t="n">
        <v>1</v>
      </c>
      <c r="AF714" s="8" t="n">
        <v>1</v>
      </c>
      <c r="AG714" s="8" t="n">
        <v>1</v>
      </c>
      <c r="AH714" s="8" t="n">
        <v>1</v>
      </c>
      <c r="AI714" s="8" t="n">
        <v>1</v>
      </c>
      <c r="AK714" s="3" t="inlineStr">
        <is>
          <t>Power Subsystem</t>
        </is>
      </c>
      <c r="AL714" s="3" t="inlineStr">
        <is>
          <t>Power System</t>
        </is>
      </c>
    </row>
    <row r="715">
      <c r="A715" s="3" t="inlineStr">
        <is>
          <t>Power System</t>
        </is>
      </c>
      <c r="B715" s="8" t="n">
        <v>0</v>
      </c>
      <c r="C715" s="8" t="n">
        <v>1</v>
      </c>
      <c r="D715" s="8" t="n">
        <v>1</v>
      </c>
      <c r="E715" s="8" t="n">
        <v>1</v>
      </c>
      <c r="F715" s="8" t="n">
        <v>1</v>
      </c>
      <c r="G715" s="8" t="n">
        <v>1</v>
      </c>
      <c r="I715" s="8" t="n">
        <v>1</v>
      </c>
      <c r="J715" s="8" t="n">
        <v>1</v>
      </c>
      <c r="K715" s="8" t="n">
        <v>1</v>
      </c>
      <c r="L715" s="8" t="n">
        <v>1</v>
      </c>
      <c r="M715" s="8" t="n">
        <v>1</v>
      </c>
      <c r="N715" s="8" t="n">
        <v>1</v>
      </c>
      <c r="P715" s="8" t="n">
        <v>1</v>
      </c>
      <c r="Q715" s="8" t="n">
        <v>1</v>
      </c>
      <c r="R715" s="8" t="n">
        <v>1</v>
      </c>
      <c r="S715" s="8" t="n">
        <v>1</v>
      </c>
      <c r="T715" s="8" t="n">
        <v>1</v>
      </c>
      <c r="U715" s="8" t="n">
        <v>1</v>
      </c>
      <c r="W715" s="8" t="n">
        <v>1</v>
      </c>
      <c r="X715" s="8" t="n">
        <v>1</v>
      </c>
      <c r="Y715" s="8" t="n">
        <v>1</v>
      </c>
      <c r="Z715" s="8" t="n">
        <v>1</v>
      </c>
      <c r="AA715" s="8" t="n">
        <v>1</v>
      </c>
      <c r="AB715" s="8" t="n">
        <v>1</v>
      </c>
      <c r="AD715" s="8" t="n">
        <v>1</v>
      </c>
      <c r="AE715" s="8" t="n">
        <v>1</v>
      </c>
      <c r="AF715" s="8" t="n">
        <v>1</v>
      </c>
      <c r="AG715" s="8" t="n">
        <v>1</v>
      </c>
      <c r="AH715" s="8" t="n">
        <v>1</v>
      </c>
      <c r="AI715" s="8" t="n">
        <v>1</v>
      </c>
      <c r="AK715" s="3" t="inlineStr">
        <is>
          <t>Guidance, Navigation, and Control (GNC) Subsystem</t>
        </is>
      </c>
      <c r="AL715" s="3" t="inlineStr">
        <is>
          <t>Attitude Control System</t>
        </is>
      </c>
    </row>
    <row r="716">
      <c r="A716" s="3" t="inlineStr">
        <is>
          <t>Communication System</t>
        </is>
      </c>
      <c r="B716" s="8" t="n">
        <v>0</v>
      </c>
      <c r="C716" s="8" t="n">
        <v>1</v>
      </c>
      <c r="D716" s="8" t="n">
        <v>1</v>
      </c>
      <c r="E716" s="8" t="n">
        <v>0</v>
      </c>
      <c r="F716" s="8" t="n">
        <v>1</v>
      </c>
      <c r="G716" s="8" t="n">
        <v>1</v>
      </c>
      <c r="I716" s="8" t="n">
        <v>1</v>
      </c>
      <c r="J716" s="8" t="n">
        <v>1</v>
      </c>
      <c r="K716" s="8" t="n">
        <v>1</v>
      </c>
      <c r="L716" s="8" t="n">
        <v>1</v>
      </c>
      <c r="M716" s="8" t="n">
        <v>1</v>
      </c>
      <c r="N716" s="8" t="n">
        <v>1</v>
      </c>
      <c r="P716" s="8" t="n">
        <v>1</v>
      </c>
      <c r="Q716" s="8" t="n">
        <v>1</v>
      </c>
      <c r="R716" s="8" t="n">
        <v>1</v>
      </c>
      <c r="S716" s="8" t="n">
        <v>1</v>
      </c>
      <c r="T716" s="8" t="n">
        <v>1</v>
      </c>
      <c r="U716" s="8" t="n">
        <v>1</v>
      </c>
      <c r="W716" s="8" t="n">
        <v>1</v>
      </c>
      <c r="X716" s="8" t="n">
        <v>1</v>
      </c>
      <c r="Y716" s="8" t="n">
        <v>1</v>
      </c>
      <c r="Z716" s="8" t="n">
        <v>1</v>
      </c>
      <c r="AA716" s="8" t="n">
        <v>1</v>
      </c>
      <c r="AB716" s="8" t="n">
        <v>1</v>
      </c>
      <c r="AD716" s="8" t="n">
        <v>1</v>
      </c>
      <c r="AE716" s="8" t="n">
        <v>1</v>
      </c>
      <c r="AF716" s="8" t="n">
        <v>1</v>
      </c>
      <c r="AG716" s="8" t="n">
        <v>1</v>
      </c>
      <c r="AH716" s="8" t="n">
        <v>1</v>
      </c>
      <c r="AI716" s="8" t="n">
        <v>1</v>
      </c>
      <c r="AK716" s="3" t="inlineStr">
        <is>
          <t>Propulsion Subsystem</t>
        </is>
      </c>
      <c r="AL716" s="3" t="inlineStr">
        <is>
          <t>Payloads</t>
        </is>
      </c>
    </row>
    <row r="717">
      <c r="A717" s="3" t="inlineStr">
        <is>
          <t>Attitude Control System</t>
        </is>
      </c>
      <c r="B717" s="8" t="n">
        <v>1</v>
      </c>
      <c r="C717" s="8" t="n">
        <v>1</v>
      </c>
      <c r="D717" s="8" t="n">
        <v>0</v>
      </c>
      <c r="E717" s="8" t="n">
        <v>1</v>
      </c>
      <c r="F717" s="8" t="n">
        <v>1</v>
      </c>
      <c r="G717" s="8" t="n">
        <v>1</v>
      </c>
      <c r="I717" s="8" t="n">
        <v>1</v>
      </c>
      <c r="J717" s="8" t="n">
        <v>1</v>
      </c>
      <c r="K717" s="8" t="n">
        <v>1</v>
      </c>
      <c r="L717" s="8" t="n">
        <v>1</v>
      </c>
      <c r="M717" s="8" t="n">
        <v>0</v>
      </c>
      <c r="N717" s="8" t="n">
        <v>1</v>
      </c>
      <c r="P717" s="8" t="n">
        <v>1</v>
      </c>
      <c r="Q717" s="8" t="n">
        <v>1</v>
      </c>
      <c r="R717" s="8" t="n">
        <v>1</v>
      </c>
      <c r="S717" s="8" t="n">
        <v>1</v>
      </c>
      <c r="T717" s="8" t="n">
        <v>0</v>
      </c>
      <c r="U717" s="8" t="n">
        <v>1</v>
      </c>
      <c r="W717" s="8" t="n">
        <v>1</v>
      </c>
      <c r="X717" s="8" t="n">
        <v>1</v>
      </c>
      <c r="Y717" s="8" t="n">
        <v>1</v>
      </c>
      <c r="Z717" s="8" t="n">
        <v>1</v>
      </c>
      <c r="AA717" s="8" t="n">
        <v>0</v>
      </c>
      <c r="AB717" s="8" t="n">
        <v>1</v>
      </c>
      <c r="AD717" s="8" t="n">
        <v>1</v>
      </c>
      <c r="AE717" s="8" t="n">
        <v>1</v>
      </c>
      <c r="AF717" s="8" t="n">
        <v>1</v>
      </c>
      <c r="AG717" s="8" t="n">
        <v>1</v>
      </c>
      <c r="AH717" s="8" t="n">
        <v>0</v>
      </c>
      <c r="AI717" s="8" t="n">
        <v>1</v>
      </c>
      <c r="AK717" s="3" t="inlineStr">
        <is>
          <t>Spacecraft</t>
        </is>
      </c>
      <c r="AL717" s="3" t="inlineStr">
        <is>
          <t>Structure</t>
        </is>
      </c>
    </row>
    <row r="718">
      <c r="A718" s="3" t="inlineStr">
        <is>
          <t>Payloads</t>
        </is>
      </c>
      <c r="B718" s="8" t="n">
        <v>1</v>
      </c>
      <c r="C718" s="8" t="n">
        <v>1</v>
      </c>
      <c r="D718" s="8" t="n">
        <v>1</v>
      </c>
      <c r="E718" s="8" t="n">
        <v>1</v>
      </c>
      <c r="F718" s="8" t="n">
        <v>1</v>
      </c>
      <c r="G718" s="8" t="n">
        <v>1</v>
      </c>
      <c r="I718" s="8" t="n">
        <v>1</v>
      </c>
      <c r="J718" s="8" t="n">
        <v>1</v>
      </c>
      <c r="K718" s="8" t="n">
        <v>1</v>
      </c>
      <c r="L718" s="8" t="n">
        <v>0</v>
      </c>
      <c r="M718" s="8" t="n">
        <v>1</v>
      </c>
      <c r="N718" s="8" t="n">
        <v>1</v>
      </c>
      <c r="P718" s="8" t="n">
        <v>1</v>
      </c>
      <c r="Q718" s="8" t="n">
        <v>1</v>
      </c>
      <c r="R718" s="8" t="n">
        <v>1</v>
      </c>
      <c r="S718" s="8" t="n">
        <v>0</v>
      </c>
      <c r="T718" s="8" t="n">
        <v>1</v>
      </c>
      <c r="U718" s="8" t="n">
        <v>1</v>
      </c>
      <c r="W718" s="8" t="n">
        <v>1</v>
      </c>
      <c r="X718" s="8" t="n">
        <v>1</v>
      </c>
      <c r="Y718" s="8" t="n">
        <v>1</v>
      </c>
      <c r="Z718" s="8" t="n">
        <v>0</v>
      </c>
      <c r="AA718" s="8" t="n">
        <v>1</v>
      </c>
      <c r="AB718" s="8" t="n">
        <v>1</v>
      </c>
      <c r="AD718" s="8" t="n">
        <v>1</v>
      </c>
      <c r="AE718" s="8" t="n">
        <v>1</v>
      </c>
      <c r="AF718" s="8" t="n">
        <v>1</v>
      </c>
      <c r="AG718" s="8" t="n">
        <v>0</v>
      </c>
      <c r="AH718" s="8" t="n">
        <v>1</v>
      </c>
      <c r="AI718" s="8" t="n">
        <v>1</v>
      </c>
      <c r="AK718" s="3" t="inlineStr">
        <is>
          <t>GNC Software</t>
        </is>
      </c>
      <c r="AL718" s="3" t="inlineStr">
        <is>
          <t>On-Board Computer</t>
        </is>
      </c>
    </row>
    <row r="719">
      <c r="A719" s="3" t="inlineStr">
        <is>
          <t>On-Board Computer</t>
        </is>
      </c>
      <c r="B719" s="8" t="n">
        <v>1</v>
      </c>
      <c r="C719" s="8" t="n">
        <v>1</v>
      </c>
      <c r="D719" s="8" t="n">
        <v>1</v>
      </c>
      <c r="E719" s="8" t="n">
        <v>1</v>
      </c>
      <c r="F719" s="8" t="n">
        <v>1</v>
      </c>
      <c r="G719" s="8" t="n">
        <v>1</v>
      </c>
      <c r="I719" s="8" t="n">
        <v>1</v>
      </c>
      <c r="J719" s="8" t="n">
        <v>1</v>
      </c>
      <c r="K719" s="8" t="n">
        <v>1</v>
      </c>
      <c r="L719" s="8" t="n">
        <v>1</v>
      </c>
      <c r="M719" s="8" t="n">
        <v>1</v>
      </c>
      <c r="N719" s="8" t="n">
        <v>1</v>
      </c>
      <c r="P719" s="8" t="n">
        <v>1</v>
      </c>
      <c r="Q719" s="8" t="n">
        <v>1</v>
      </c>
      <c r="R719" s="8" t="n">
        <v>1</v>
      </c>
      <c r="S719" s="8" t="n">
        <v>1</v>
      </c>
      <c r="T719" s="8" t="n">
        <v>1</v>
      </c>
      <c r="U719" s="8" t="n">
        <v>1</v>
      </c>
      <c r="W719" s="8" t="n">
        <v>1</v>
      </c>
      <c r="X719" s="8" t="n">
        <v>1</v>
      </c>
      <c r="Y719" s="8" t="n">
        <v>1</v>
      </c>
      <c r="Z719" s="8" t="n">
        <v>1</v>
      </c>
      <c r="AA719" s="8" t="n">
        <v>1</v>
      </c>
      <c r="AB719" s="8" t="n">
        <v>1</v>
      </c>
      <c r="AD719" s="8" t="n">
        <v>1</v>
      </c>
      <c r="AE719" s="8" t="n">
        <v>1</v>
      </c>
      <c r="AF719" s="8" t="n">
        <v>1</v>
      </c>
      <c r="AG719" s="8" t="n">
        <v>1</v>
      </c>
      <c r="AH719" s="8" t="n">
        <v>1</v>
      </c>
      <c r="AI719" s="8" t="n">
        <v>1</v>
      </c>
      <c r="AK719" s="3" t="inlineStr">
        <is>
          <t>Reaction Wheel</t>
        </is>
      </c>
      <c r="AL719" s="3" t="inlineStr">
        <is>
          <t>Communication System</t>
        </is>
      </c>
    </row>
    <row r="721">
      <c r="A721" s="1" t="inlineStr">
        <is>
          <t>aligned k×k matrices (INDEX/MATCH through the mapping; GT order)</t>
        </is>
      </c>
      <c r="B721" s="9" t="inlineStr">
        <is>
          <t>run 1 aligned</t>
        </is>
      </c>
      <c r="I721" s="9" t="inlineStr">
        <is>
          <t>run 2 aligned</t>
        </is>
      </c>
      <c r="P721" s="9" t="inlineStr">
        <is>
          <t>run 3 aligned</t>
        </is>
      </c>
      <c r="W721" s="9" t="inlineStr">
        <is>
          <t>run 4 aligned</t>
        </is>
      </c>
      <c r="AD721" s="9" t="inlineStr">
        <is>
          <t>run 5 aligned</t>
        </is>
      </c>
      <c r="AK721" s="9" t="inlineStr">
        <is>
          <t>Step2 average of aligned runs (formula)</t>
        </is>
      </c>
      <c r="AR721" s="9" t="inlineStr">
        <is>
          <t>aligned ground truth (INDEX/MATCH)</t>
        </is>
      </c>
      <c r="AY721" s="9" t="inlineStr">
        <is>
          <t>aligned GT eig (pasted) | sorted</t>
        </is>
      </c>
    </row>
    <row r="722" ht="60" customHeight="1">
      <c r="B722" s="15" t="inlineStr">
        <is>
          <t>Power Subsystem</t>
        </is>
      </c>
      <c r="C722" s="15" t="inlineStr">
        <is>
          <t>Guidance, Navigation, and Control (GNC) Subsystem</t>
        </is>
      </c>
      <c r="D722" s="15" t="inlineStr">
        <is>
          <t>Propulsion Subsystem</t>
        </is>
      </c>
      <c r="E722" s="15" t="inlineStr">
        <is>
          <t>Spacecraft</t>
        </is>
      </c>
      <c r="F722" s="15" t="inlineStr">
        <is>
          <t>GNC Software</t>
        </is>
      </c>
      <c r="G722" s="15" t="inlineStr">
        <is>
          <t>Reaction Wheel</t>
        </is>
      </c>
      <c r="I722" s="15" t="inlineStr">
        <is>
          <t>Power Subsystem</t>
        </is>
      </c>
      <c r="J722" s="15" t="inlineStr">
        <is>
          <t>Guidance, Navigation, and Control (GNC) Subsystem</t>
        </is>
      </c>
      <c r="K722" s="15" t="inlineStr">
        <is>
          <t>Propulsion Subsystem</t>
        </is>
      </c>
      <c r="L722" s="15" t="inlineStr">
        <is>
          <t>Spacecraft</t>
        </is>
      </c>
      <c r="M722" s="15" t="inlineStr">
        <is>
          <t>GNC Software</t>
        </is>
      </c>
      <c r="N722" s="15" t="inlineStr">
        <is>
          <t>Reaction Wheel</t>
        </is>
      </c>
      <c r="P722" s="15" t="inlineStr">
        <is>
          <t>Power Subsystem</t>
        </is>
      </c>
      <c r="Q722" s="15" t="inlineStr">
        <is>
          <t>Guidance, Navigation, and Control (GNC) Subsystem</t>
        </is>
      </c>
      <c r="R722" s="15" t="inlineStr">
        <is>
          <t>Propulsion Subsystem</t>
        </is>
      </c>
      <c r="S722" s="15" t="inlineStr">
        <is>
          <t>Spacecraft</t>
        </is>
      </c>
      <c r="T722" s="15" t="inlineStr">
        <is>
          <t>GNC Software</t>
        </is>
      </c>
      <c r="U722" s="15" t="inlineStr">
        <is>
          <t>Reaction Wheel</t>
        </is>
      </c>
      <c r="W722" s="15" t="inlineStr">
        <is>
          <t>Power Subsystem</t>
        </is>
      </c>
      <c r="X722" s="15" t="inlineStr">
        <is>
          <t>Guidance, Navigation, and Control (GNC) Subsystem</t>
        </is>
      </c>
      <c r="Y722" s="15" t="inlineStr">
        <is>
          <t>Propulsion Subsystem</t>
        </is>
      </c>
      <c r="Z722" s="15" t="inlineStr">
        <is>
          <t>Spacecraft</t>
        </is>
      </c>
      <c r="AA722" s="15" t="inlineStr">
        <is>
          <t>GNC Software</t>
        </is>
      </c>
      <c r="AB722" s="15" t="inlineStr">
        <is>
          <t>Reaction Wheel</t>
        </is>
      </c>
      <c r="AD722" s="15" t="inlineStr">
        <is>
          <t>Power Subsystem</t>
        </is>
      </c>
      <c r="AE722" s="15" t="inlineStr">
        <is>
          <t>Guidance, Navigation, and Control (GNC) Subsystem</t>
        </is>
      </c>
      <c r="AF722" s="15" t="inlineStr">
        <is>
          <t>Propulsion Subsystem</t>
        </is>
      </c>
      <c r="AG722" s="15" t="inlineStr">
        <is>
          <t>Spacecraft</t>
        </is>
      </c>
      <c r="AH722" s="15" t="inlineStr">
        <is>
          <t>GNC Software</t>
        </is>
      </c>
      <c r="AI722" s="15" t="inlineStr">
        <is>
          <t>Reaction Wheel</t>
        </is>
      </c>
    </row>
    <row r="723">
      <c r="A723" s="3" t="inlineStr">
        <is>
          <t>Power Subsystem</t>
        </is>
      </c>
      <c r="B723" s="8">
        <f>INDEX($B$714:$G$719,MATCH($AL$714,$B$713:$G$713,0),MATCH($AL$714,$B$713:$G$713,0))</f>
        <v/>
      </c>
      <c r="C723" s="8">
        <f>INDEX($B$714:$G$719,MATCH($AL$714,$B$713:$G$713,0),MATCH($AL$715,$B$713:$G$713,0))</f>
        <v/>
      </c>
      <c r="D723" s="8">
        <f>INDEX($B$714:$G$719,MATCH($AL$714,$B$713:$G$713,0),MATCH($AL$716,$B$713:$G$713,0))</f>
        <v/>
      </c>
      <c r="E723" s="8">
        <f>INDEX($B$714:$G$719,MATCH($AL$714,$B$713:$G$713,0),MATCH($AL$717,$B$713:$G$713,0))</f>
        <v/>
      </c>
      <c r="F723" s="8">
        <f>INDEX($B$714:$G$719,MATCH($AL$714,$B$713:$G$713,0),MATCH($AL$718,$B$713:$G$713,0))</f>
        <v/>
      </c>
      <c r="G723" s="8">
        <f>INDEX($B$714:$G$719,MATCH($AL$714,$B$713:$G$713,0),MATCH($AL$719,$B$713:$G$713,0))</f>
        <v/>
      </c>
      <c r="I723" s="8">
        <f>INDEX($I$714:$N$719,MATCH($AL$714,$I$713:$N$713,0),MATCH($AL$714,$I$713:$N$713,0))</f>
        <v/>
      </c>
      <c r="J723" s="8">
        <f>INDEX($I$714:$N$719,MATCH($AL$714,$I$713:$N$713,0),MATCH($AL$715,$I$713:$N$713,0))</f>
        <v/>
      </c>
      <c r="K723" s="8">
        <f>INDEX($I$714:$N$719,MATCH($AL$714,$I$713:$N$713,0),MATCH($AL$716,$I$713:$N$713,0))</f>
        <v/>
      </c>
      <c r="L723" s="8">
        <f>INDEX($I$714:$N$719,MATCH($AL$714,$I$713:$N$713,0),MATCH($AL$717,$I$713:$N$713,0))</f>
        <v/>
      </c>
      <c r="M723" s="8">
        <f>INDEX($I$714:$N$719,MATCH($AL$714,$I$713:$N$713,0),MATCH($AL$718,$I$713:$N$713,0))</f>
        <v/>
      </c>
      <c r="N723" s="8">
        <f>INDEX($I$714:$N$719,MATCH($AL$714,$I$713:$N$713,0),MATCH($AL$719,$I$713:$N$713,0))</f>
        <v/>
      </c>
      <c r="P723" s="8">
        <f>INDEX($P$714:$U$719,MATCH($AL$714,$P$713:$U$713,0),MATCH($AL$714,$P$713:$U$713,0))</f>
        <v/>
      </c>
      <c r="Q723" s="8">
        <f>INDEX($P$714:$U$719,MATCH($AL$714,$P$713:$U$713,0),MATCH($AL$715,$P$713:$U$713,0))</f>
        <v/>
      </c>
      <c r="R723" s="8">
        <f>INDEX($P$714:$U$719,MATCH($AL$714,$P$713:$U$713,0),MATCH($AL$716,$P$713:$U$713,0))</f>
        <v/>
      </c>
      <c r="S723" s="8">
        <f>INDEX($P$714:$U$719,MATCH($AL$714,$P$713:$U$713,0),MATCH($AL$717,$P$713:$U$713,0))</f>
        <v/>
      </c>
      <c r="T723" s="8">
        <f>INDEX($P$714:$U$719,MATCH($AL$714,$P$713:$U$713,0),MATCH($AL$718,$P$713:$U$713,0))</f>
        <v/>
      </c>
      <c r="U723" s="8">
        <f>INDEX($P$714:$U$719,MATCH($AL$714,$P$713:$U$713,0),MATCH($AL$719,$P$713:$U$713,0))</f>
        <v/>
      </c>
      <c r="W723" s="8">
        <f>INDEX($W$714:$AB$719,MATCH($AL$714,$W$713:$AB$713,0),MATCH($AL$714,$W$713:$AB$713,0))</f>
        <v/>
      </c>
      <c r="X723" s="8">
        <f>INDEX($W$714:$AB$719,MATCH($AL$714,$W$713:$AB$713,0),MATCH($AL$715,$W$713:$AB$713,0))</f>
        <v/>
      </c>
      <c r="Y723" s="8">
        <f>INDEX($W$714:$AB$719,MATCH($AL$714,$W$713:$AB$713,0),MATCH($AL$716,$W$713:$AB$713,0))</f>
        <v/>
      </c>
      <c r="Z723" s="8">
        <f>INDEX($W$714:$AB$719,MATCH($AL$714,$W$713:$AB$713,0),MATCH($AL$717,$W$713:$AB$713,0))</f>
        <v/>
      </c>
      <c r="AA723" s="8">
        <f>INDEX($W$714:$AB$719,MATCH($AL$714,$W$713:$AB$713,0),MATCH($AL$718,$W$713:$AB$713,0))</f>
        <v/>
      </c>
      <c r="AB723" s="8">
        <f>INDEX($W$714:$AB$719,MATCH($AL$714,$W$713:$AB$713,0),MATCH($AL$719,$W$713:$AB$713,0))</f>
        <v/>
      </c>
      <c r="AD723" s="8">
        <f>INDEX($AD$714:$AI$719,MATCH($AL$714,$AD$713:$AI$713,0),MATCH($AL$714,$AD$713:$AI$713,0))</f>
        <v/>
      </c>
      <c r="AE723" s="8">
        <f>INDEX($AD$714:$AI$719,MATCH($AL$714,$AD$713:$AI$713,0),MATCH($AL$715,$AD$713:$AI$713,0))</f>
        <v/>
      </c>
      <c r="AF723" s="8">
        <f>INDEX($AD$714:$AI$719,MATCH($AL$714,$AD$713:$AI$713,0),MATCH($AL$716,$AD$713:$AI$713,0))</f>
        <v/>
      </c>
      <c r="AG723" s="8">
        <f>INDEX($AD$714:$AI$719,MATCH($AL$714,$AD$713:$AI$713,0),MATCH($AL$717,$AD$713:$AI$713,0))</f>
        <v/>
      </c>
      <c r="AH723" s="8">
        <f>INDEX($AD$714:$AI$719,MATCH($AL$714,$AD$713:$AI$713,0),MATCH($AL$718,$AD$713:$AI$713,0))</f>
        <v/>
      </c>
      <c r="AI723" s="8">
        <f>INDEX($AD$714:$AI$719,MATCH($AL$714,$AD$713:$AI$713,0),MATCH($AL$719,$AD$713:$AI$713,0))</f>
        <v/>
      </c>
      <c r="AK723" s="8">
        <f>IF(($B$723&lt;&gt;2)+($I$723&lt;&gt;2)+($P$723&lt;&gt;2)+($W$723&lt;&gt;2)+($AD$723&lt;&gt;2)=0,2,IF((($B$723&lt;&gt;2)*$B$723+($I$723&lt;&gt;2)*$I$723+($P$723&lt;&gt;2)*$P$723+($W$723&lt;&gt;2)*$W$723+($AD$723&lt;&gt;2)*$AD$723)/(($B$723&lt;&gt;2)+($I$723&lt;&gt;2)+($P$723&lt;&gt;2)+($W$723&lt;&gt;2)+($AD$723&lt;&gt;2))&gt;=0.5,1,0))</f>
        <v/>
      </c>
      <c r="AL723" s="8">
        <f>IF(($C$723&lt;&gt;2)+($J$723&lt;&gt;2)+($Q$723&lt;&gt;2)+($X$723&lt;&gt;2)+($AE$723&lt;&gt;2)=0,2,IF((($C$723&lt;&gt;2)*$C$723+($J$723&lt;&gt;2)*$J$723+($Q$723&lt;&gt;2)*$Q$723+($X$723&lt;&gt;2)*$X$723+($AE$723&lt;&gt;2)*$AE$723)/(($C$723&lt;&gt;2)+($J$723&lt;&gt;2)+($Q$723&lt;&gt;2)+($X$723&lt;&gt;2)+($AE$723&lt;&gt;2))&gt;=0.5,1,0))</f>
        <v/>
      </c>
      <c r="AM723" s="8">
        <f>IF(($D$723&lt;&gt;2)+($K$723&lt;&gt;2)+($R$723&lt;&gt;2)+($Y$723&lt;&gt;2)+($AF$723&lt;&gt;2)=0,2,IF((($D$723&lt;&gt;2)*$D$723+($K$723&lt;&gt;2)*$K$723+($R$723&lt;&gt;2)*$R$723+($Y$723&lt;&gt;2)*$Y$723+($AF$723&lt;&gt;2)*$AF$723)/(($D$723&lt;&gt;2)+($K$723&lt;&gt;2)+($R$723&lt;&gt;2)+($Y$723&lt;&gt;2)+($AF$723&lt;&gt;2))&gt;=0.5,1,0))</f>
        <v/>
      </c>
      <c r="AN723" s="8">
        <f>IF(($E$723&lt;&gt;2)+($L$723&lt;&gt;2)+($S$723&lt;&gt;2)+($Z$723&lt;&gt;2)+($AG$723&lt;&gt;2)=0,2,IF((($E$723&lt;&gt;2)*$E$723+($L$723&lt;&gt;2)*$L$723+($S$723&lt;&gt;2)*$S$723+($Z$723&lt;&gt;2)*$Z$723+($AG$723&lt;&gt;2)*$AG$723)/(($E$723&lt;&gt;2)+($L$723&lt;&gt;2)+($S$723&lt;&gt;2)+($Z$723&lt;&gt;2)+($AG$723&lt;&gt;2))&gt;=0.5,1,0))</f>
        <v/>
      </c>
      <c r="AO723" s="8">
        <f>IF(($F$723&lt;&gt;2)+($M$723&lt;&gt;2)+($T$723&lt;&gt;2)+($AA$723&lt;&gt;2)+($AH$723&lt;&gt;2)=0,2,IF((($F$723&lt;&gt;2)*$F$723+($M$723&lt;&gt;2)*$M$723+($T$723&lt;&gt;2)*$T$723+($AA$723&lt;&gt;2)*$AA$723+($AH$723&lt;&gt;2)*$AH$723)/(($F$723&lt;&gt;2)+($M$723&lt;&gt;2)+($T$723&lt;&gt;2)+($AA$723&lt;&gt;2)+($AH$723&lt;&gt;2))&gt;=0.5,1,0))</f>
        <v/>
      </c>
      <c r="AP723" s="8">
        <f>IF(($G$723&lt;&gt;2)+($N$723&lt;&gt;2)+($U$723&lt;&gt;2)+($AB$723&lt;&gt;2)+($AI$723&lt;&gt;2)=0,2,IF((($G$723&lt;&gt;2)*$G$723+($N$723&lt;&gt;2)*$N$723+($U$723&lt;&gt;2)*$U$723+($AB$723&lt;&gt;2)*$AB$723+($AI$723&lt;&gt;2)*$AI$723)/(($G$723&lt;&gt;2)+($N$723&lt;&gt;2)+($U$723&lt;&gt;2)+($AB$723&lt;&gt;2)+($AI$723&lt;&gt;2))&gt;=0.5,1,0))</f>
        <v/>
      </c>
      <c r="AR723" s="16">
        <f>INDEX('Ground truth'!$B$3:$G$8,MATCH($AK$714,'Ground truth'!$A$3:$A$8,0),MATCH($AK$714,'Ground truth'!$B$2:$G$2,0))</f>
        <v/>
      </c>
      <c r="AS723" s="16">
        <f>INDEX('Ground truth'!$B$3:$G$8,MATCH($AK$714,'Ground truth'!$A$3:$A$8,0),MATCH($AK$715,'Ground truth'!$B$2:$G$2,0))</f>
        <v/>
      </c>
      <c r="AT723" s="16">
        <f>INDEX('Ground truth'!$B$3:$G$8,MATCH($AK$714,'Ground truth'!$A$3:$A$8,0),MATCH($AK$716,'Ground truth'!$B$2:$G$2,0))</f>
        <v/>
      </c>
      <c r="AU723" s="16">
        <f>INDEX('Ground truth'!$B$3:$G$8,MATCH($AK$714,'Ground truth'!$A$3:$A$8,0),MATCH($AK$717,'Ground truth'!$B$2:$G$2,0))</f>
        <v/>
      </c>
      <c r="AV723" s="16">
        <f>INDEX('Ground truth'!$B$3:$G$8,MATCH($AK$714,'Ground truth'!$A$3:$A$8,0),MATCH($AK$718,'Ground truth'!$B$2:$G$2,0))</f>
        <v/>
      </c>
      <c r="AW723" s="16">
        <f>INDEX('Ground truth'!$B$3:$G$8,MATCH($AK$714,'Ground truth'!$A$3:$A$8,0),MATCH($AK$719,'Ground truth'!$B$2:$G$2,0))</f>
        <v/>
      </c>
      <c r="AY723" s="19" t="n">
        <v>3.813606502648335</v>
      </c>
      <c r="AZ723" s="19">
        <f>LARGE($AY$723:$AY$728,1)</f>
        <v/>
      </c>
    </row>
    <row r="724">
      <c r="A724" s="3" t="inlineStr">
        <is>
          <t>Guidance, Navigation, and Control (GNC) Subsystem</t>
        </is>
      </c>
      <c r="B724" s="8">
        <f>INDEX($B$714:$G$719,MATCH($AL$715,$B$713:$G$713,0),MATCH($AL$714,$B$713:$G$713,0))</f>
        <v/>
      </c>
      <c r="C724" s="8">
        <f>INDEX($B$714:$G$719,MATCH($AL$715,$B$713:$G$713,0),MATCH($AL$715,$B$713:$G$713,0))</f>
        <v/>
      </c>
      <c r="D724" s="8">
        <f>INDEX($B$714:$G$719,MATCH($AL$715,$B$713:$G$713,0),MATCH($AL$716,$B$713:$G$713,0))</f>
        <v/>
      </c>
      <c r="E724" s="8">
        <f>INDEX($B$714:$G$719,MATCH($AL$715,$B$713:$G$713,0),MATCH($AL$717,$B$713:$G$713,0))</f>
        <v/>
      </c>
      <c r="F724" s="8">
        <f>INDEX($B$714:$G$719,MATCH($AL$715,$B$713:$G$713,0),MATCH($AL$718,$B$713:$G$713,0))</f>
        <v/>
      </c>
      <c r="G724" s="8">
        <f>INDEX($B$714:$G$719,MATCH($AL$715,$B$713:$G$713,0),MATCH($AL$719,$B$713:$G$713,0))</f>
        <v/>
      </c>
      <c r="I724" s="8">
        <f>INDEX($I$714:$N$719,MATCH($AL$715,$I$713:$N$713,0),MATCH($AL$714,$I$713:$N$713,0))</f>
        <v/>
      </c>
      <c r="J724" s="8">
        <f>INDEX($I$714:$N$719,MATCH($AL$715,$I$713:$N$713,0),MATCH($AL$715,$I$713:$N$713,0))</f>
        <v/>
      </c>
      <c r="K724" s="8">
        <f>INDEX($I$714:$N$719,MATCH($AL$715,$I$713:$N$713,0),MATCH($AL$716,$I$713:$N$713,0))</f>
        <v/>
      </c>
      <c r="L724" s="8">
        <f>INDEX($I$714:$N$719,MATCH($AL$715,$I$713:$N$713,0),MATCH($AL$717,$I$713:$N$713,0))</f>
        <v/>
      </c>
      <c r="M724" s="8">
        <f>INDEX($I$714:$N$719,MATCH($AL$715,$I$713:$N$713,0),MATCH($AL$718,$I$713:$N$713,0))</f>
        <v/>
      </c>
      <c r="N724" s="8">
        <f>INDEX($I$714:$N$719,MATCH($AL$715,$I$713:$N$713,0),MATCH($AL$719,$I$713:$N$713,0))</f>
        <v/>
      </c>
      <c r="P724" s="8">
        <f>INDEX($P$714:$U$719,MATCH($AL$715,$P$713:$U$713,0),MATCH($AL$714,$P$713:$U$713,0))</f>
        <v/>
      </c>
      <c r="Q724" s="8">
        <f>INDEX($P$714:$U$719,MATCH($AL$715,$P$713:$U$713,0),MATCH($AL$715,$P$713:$U$713,0))</f>
        <v/>
      </c>
      <c r="R724" s="8">
        <f>INDEX($P$714:$U$719,MATCH($AL$715,$P$713:$U$713,0),MATCH($AL$716,$P$713:$U$713,0))</f>
        <v/>
      </c>
      <c r="S724" s="8">
        <f>INDEX($P$714:$U$719,MATCH($AL$715,$P$713:$U$713,0),MATCH($AL$717,$P$713:$U$713,0))</f>
        <v/>
      </c>
      <c r="T724" s="8">
        <f>INDEX($P$714:$U$719,MATCH($AL$715,$P$713:$U$713,0),MATCH($AL$718,$P$713:$U$713,0))</f>
        <v/>
      </c>
      <c r="U724" s="8">
        <f>INDEX($P$714:$U$719,MATCH($AL$715,$P$713:$U$713,0),MATCH($AL$719,$P$713:$U$713,0))</f>
        <v/>
      </c>
      <c r="W724" s="8">
        <f>INDEX($W$714:$AB$719,MATCH($AL$715,$W$713:$AB$713,0),MATCH($AL$714,$W$713:$AB$713,0))</f>
        <v/>
      </c>
      <c r="X724" s="8">
        <f>INDEX($W$714:$AB$719,MATCH($AL$715,$W$713:$AB$713,0),MATCH($AL$715,$W$713:$AB$713,0))</f>
        <v/>
      </c>
      <c r="Y724" s="8">
        <f>INDEX($W$714:$AB$719,MATCH($AL$715,$W$713:$AB$713,0),MATCH($AL$716,$W$713:$AB$713,0))</f>
        <v/>
      </c>
      <c r="Z724" s="8">
        <f>INDEX($W$714:$AB$719,MATCH($AL$715,$W$713:$AB$713,0),MATCH($AL$717,$W$713:$AB$713,0))</f>
        <v/>
      </c>
      <c r="AA724" s="8">
        <f>INDEX($W$714:$AB$719,MATCH($AL$715,$W$713:$AB$713,0),MATCH($AL$718,$W$713:$AB$713,0))</f>
        <v/>
      </c>
      <c r="AB724" s="8">
        <f>INDEX($W$714:$AB$719,MATCH($AL$715,$W$713:$AB$713,0),MATCH($AL$719,$W$713:$AB$713,0))</f>
        <v/>
      </c>
      <c r="AD724" s="8">
        <f>INDEX($AD$714:$AI$719,MATCH($AL$715,$AD$713:$AI$713,0),MATCH($AL$714,$AD$713:$AI$713,0))</f>
        <v/>
      </c>
      <c r="AE724" s="8">
        <f>INDEX($AD$714:$AI$719,MATCH($AL$715,$AD$713:$AI$713,0),MATCH($AL$715,$AD$713:$AI$713,0))</f>
        <v/>
      </c>
      <c r="AF724" s="8">
        <f>INDEX($AD$714:$AI$719,MATCH($AL$715,$AD$713:$AI$713,0),MATCH($AL$716,$AD$713:$AI$713,0))</f>
        <v/>
      </c>
      <c r="AG724" s="8">
        <f>INDEX($AD$714:$AI$719,MATCH($AL$715,$AD$713:$AI$713,0),MATCH($AL$717,$AD$713:$AI$713,0))</f>
        <v/>
      </c>
      <c r="AH724" s="8">
        <f>INDEX($AD$714:$AI$719,MATCH($AL$715,$AD$713:$AI$713,0),MATCH($AL$718,$AD$713:$AI$713,0))</f>
        <v/>
      </c>
      <c r="AI724" s="8">
        <f>INDEX($AD$714:$AI$719,MATCH($AL$715,$AD$713:$AI$713,0),MATCH($AL$719,$AD$713:$AI$713,0))</f>
        <v/>
      </c>
      <c r="AK724" s="8">
        <f>IF(($B$724&lt;&gt;2)+($I$724&lt;&gt;2)+($P$724&lt;&gt;2)+($W$724&lt;&gt;2)+($AD$724&lt;&gt;2)=0,2,IF((($B$724&lt;&gt;2)*$B$724+($I$724&lt;&gt;2)*$I$724+($P$724&lt;&gt;2)*$P$724+($W$724&lt;&gt;2)*$W$724+($AD$724&lt;&gt;2)*$AD$724)/(($B$724&lt;&gt;2)+($I$724&lt;&gt;2)+($P$724&lt;&gt;2)+($W$724&lt;&gt;2)+($AD$724&lt;&gt;2))&gt;=0.5,1,0))</f>
        <v/>
      </c>
      <c r="AL724" s="8">
        <f>IF(($C$724&lt;&gt;2)+($J$724&lt;&gt;2)+($Q$724&lt;&gt;2)+($X$724&lt;&gt;2)+($AE$724&lt;&gt;2)=0,2,IF((($C$724&lt;&gt;2)*$C$724+($J$724&lt;&gt;2)*$J$724+($Q$724&lt;&gt;2)*$Q$724+($X$724&lt;&gt;2)*$X$724+($AE$724&lt;&gt;2)*$AE$724)/(($C$724&lt;&gt;2)+($J$724&lt;&gt;2)+($Q$724&lt;&gt;2)+($X$724&lt;&gt;2)+($AE$724&lt;&gt;2))&gt;=0.5,1,0))</f>
        <v/>
      </c>
      <c r="AM724" s="8">
        <f>IF(($D$724&lt;&gt;2)+($K$724&lt;&gt;2)+($R$724&lt;&gt;2)+($Y$724&lt;&gt;2)+($AF$724&lt;&gt;2)=0,2,IF((($D$724&lt;&gt;2)*$D$724+($K$724&lt;&gt;2)*$K$724+($R$724&lt;&gt;2)*$R$724+($Y$724&lt;&gt;2)*$Y$724+($AF$724&lt;&gt;2)*$AF$724)/(($D$724&lt;&gt;2)+($K$724&lt;&gt;2)+($R$724&lt;&gt;2)+($Y$724&lt;&gt;2)+($AF$724&lt;&gt;2))&gt;=0.5,1,0))</f>
        <v/>
      </c>
      <c r="AN724" s="8">
        <f>IF(($E$724&lt;&gt;2)+($L$724&lt;&gt;2)+($S$724&lt;&gt;2)+($Z$724&lt;&gt;2)+($AG$724&lt;&gt;2)=0,2,IF((($E$724&lt;&gt;2)*$E$724+($L$724&lt;&gt;2)*$L$724+($S$724&lt;&gt;2)*$S$724+($Z$724&lt;&gt;2)*$Z$724+($AG$724&lt;&gt;2)*$AG$724)/(($E$724&lt;&gt;2)+($L$724&lt;&gt;2)+($S$724&lt;&gt;2)+($Z$724&lt;&gt;2)+($AG$724&lt;&gt;2))&gt;=0.5,1,0))</f>
        <v/>
      </c>
      <c r="AO724" s="8">
        <f>IF(($F$724&lt;&gt;2)+($M$724&lt;&gt;2)+($T$724&lt;&gt;2)+($AA$724&lt;&gt;2)+($AH$724&lt;&gt;2)=0,2,IF((($F$724&lt;&gt;2)*$F$724+($M$724&lt;&gt;2)*$M$724+($T$724&lt;&gt;2)*$T$724+($AA$724&lt;&gt;2)*$AA$724+($AH$724&lt;&gt;2)*$AH$724)/(($F$724&lt;&gt;2)+($M$724&lt;&gt;2)+($T$724&lt;&gt;2)+($AA$724&lt;&gt;2)+($AH$724&lt;&gt;2))&gt;=0.5,1,0))</f>
        <v/>
      </c>
      <c r="AP724" s="8">
        <f>IF(($G$724&lt;&gt;2)+($N$724&lt;&gt;2)+($U$724&lt;&gt;2)+($AB$724&lt;&gt;2)+($AI$724&lt;&gt;2)=0,2,IF((($G$724&lt;&gt;2)*$G$724+($N$724&lt;&gt;2)*$N$724+($U$724&lt;&gt;2)*$U$724+($AB$724&lt;&gt;2)*$AB$724+($AI$724&lt;&gt;2)*$AI$724)/(($G$724&lt;&gt;2)+($N$724&lt;&gt;2)+($U$724&lt;&gt;2)+($AB$724&lt;&gt;2)+($AI$724&lt;&gt;2))&gt;=0.5,1,0))</f>
        <v/>
      </c>
      <c r="AR724" s="16">
        <f>INDEX('Ground truth'!$B$3:$G$8,MATCH($AK$715,'Ground truth'!$A$3:$A$8,0),MATCH($AK$714,'Ground truth'!$B$2:$G$2,0))</f>
        <v/>
      </c>
      <c r="AS724" s="16">
        <f>INDEX('Ground truth'!$B$3:$G$8,MATCH($AK$715,'Ground truth'!$A$3:$A$8,0),MATCH($AK$715,'Ground truth'!$B$2:$G$2,0))</f>
        <v/>
      </c>
      <c r="AT724" s="16">
        <f>INDEX('Ground truth'!$B$3:$G$8,MATCH($AK$715,'Ground truth'!$A$3:$A$8,0),MATCH($AK$716,'Ground truth'!$B$2:$G$2,0))</f>
        <v/>
      </c>
      <c r="AU724" s="16">
        <f>INDEX('Ground truth'!$B$3:$G$8,MATCH($AK$715,'Ground truth'!$A$3:$A$8,0),MATCH($AK$717,'Ground truth'!$B$2:$G$2,0))</f>
        <v/>
      </c>
      <c r="AV724" s="16">
        <f>INDEX('Ground truth'!$B$3:$G$8,MATCH($AK$715,'Ground truth'!$A$3:$A$8,0),MATCH($AK$718,'Ground truth'!$B$2:$G$2,0))</f>
        <v/>
      </c>
      <c r="AW724" s="16">
        <f>INDEX('Ground truth'!$B$3:$G$8,MATCH($AK$715,'Ground truth'!$A$3:$A$8,0),MATCH($AK$719,'Ground truth'!$B$2:$G$2,0))</f>
        <v/>
      </c>
      <c r="AY724" s="19" t="n">
        <v>1.529316580128839</v>
      </c>
      <c r="AZ724" s="19">
        <f>LARGE($AY$723:$AY$728,2)</f>
        <v/>
      </c>
    </row>
    <row r="725">
      <c r="A725" s="3" t="inlineStr">
        <is>
          <t>Propulsion Subsystem</t>
        </is>
      </c>
      <c r="B725" s="8">
        <f>INDEX($B$714:$G$719,MATCH($AL$716,$B$713:$G$713,0),MATCH($AL$714,$B$713:$G$713,0))</f>
        <v/>
      </c>
      <c r="C725" s="8">
        <f>INDEX($B$714:$G$719,MATCH($AL$716,$B$713:$G$713,0),MATCH($AL$715,$B$713:$G$713,0))</f>
        <v/>
      </c>
      <c r="D725" s="8">
        <f>INDEX($B$714:$G$719,MATCH($AL$716,$B$713:$G$713,0),MATCH($AL$716,$B$713:$G$713,0))</f>
        <v/>
      </c>
      <c r="E725" s="8">
        <f>INDEX($B$714:$G$719,MATCH($AL$716,$B$713:$G$713,0),MATCH($AL$717,$B$713:$G$713,0))</f>
        <v/>
      </c>
      <c r="F725" s="8">
        <f>INDEX($B$714:$G$719,MATCH($AL$716,$B$713:$G$713,0),MATCH($AL$718,$B$713:$G$713,0))</f>
        <v/>
      </c>
      <c r="G725" s="8">
        <f>INDEX($B$714:$G$719,MATCH($AL$716,$B$713:$G$713,0),MATCH($AL$719,$B$713:$G$713,0))</f>
        <v/>
      </c>
      <c r="I725" s="8">
        <f>INDEX($I$714:$N$719,MATCH($AL$716,$I$713:$N$713,0),MATCH($AL$714,$I$713:$N$713,0))</f>
        <v/>
      </c>
      <c r="J725" s="8">
        <f>INDEX($I$714:$N$719,MATCH($AL$716,$I$713:$N$713,0),MATCH($AL$715,$I$713:$N$713,0))</f>
        <v/>
      </c>
      <c r="K725" s="8">
        <f>INDEX($I$714:$N$719,MATCH($AL$716,$I$713:$N$713,0),MATCH($AL$716,$I$713:$N$713,0))</f>
        <v/>
      </c>
      <c r="L725" s="8">
        <f>INDEX($I$714:$N$719,MATCH($AL$716,$I$713:$N$713,0),MATCH($AL$717,$I$713:$N$713,0))</f>
        <v/>
      </c>
      <c r="M725" s="8">
        <f>INDEX($I$714:$N$719,MATCH($AL$716,$I$713:$N$713,0),MATCH($AL$718,$I$713:$N$713,0))</f>
        <v/>
      </c>
      <c r="N725" s="8">
        <f>INDEX($I$714:$N$719,MATCH($AL$716,$I$713:$N$713,0),MATCH($AL$719,$I$713:$N$713,0))</f>
        <v/>
      </c>
      <c r="P725" s="8">
        <f>INDEX($P$714:$U$719,MATCH($AL$716,$P$713:$U$713,0),MATCH($AL$714,$P$713:$U$713,0))</f>
        <v/>
      </c>
      <c r="Q725" s="8">
        <f>INDEX($P$714:$U$719,MATCH($AL$716,$P$713:$U$713,0),MATCH($AL$715,$P$713:$U$713,0))</f>
        <v/>
      </c>
      <c r="R725" s="8">
        <f>INDEX($P$714:$U$719,MATCH($AL$716,$P$713:$U$713,0),MATCH($AL$716,$P$713:$U$713,0))</f>
        <v/>
      </c>
      <c r="S725" s="8">
        <f>INDEX($P$714:$U$719,MATCH($AL$716,$P$713:$U$713,0),MATCH($AL$717,$P$713:$U$713,0))</f>
        <v/>
      </c>
      <c r="T725" s="8">
        <f>INDEX($P$714:$U$719,MATCH($AL$716,$P$713:$U$713,0),MATCH($AL$718,$P$713:$U$713,0))</f>
        <v/>
      </c>
      <c r="U725" s="8">
        <f>INDEX($P$714:$U$719,MATCH($AL$716,$P$713:$U$713,0),MATCH($AL$719,$P$713:$U$713,0))</f>
        <v/>
      </c>
      <c r="W725" s="8">
        <f>INDEX($W$714:$AB$719,MATCH($AL$716,$W$713:$AB$713,0),MATCH($AL$714,$W$713:$AB$713,0))</f>
        <v/>
      </c>
      <c r="X725" s="8">
        <f>INDEX($W$714:$AB$719,MATCH($AL$716,$W$713:$AB$713,0),MATCH($AL$715,$W$713:$AB$713,0))</f>
        <v/>
      </c>
      <c r="Y725" s="8">
        <f>INDEX($W$714:$AB$719,MATCH($AL$716,$W$713:$AB$713,0),MATCH($AL$716,$W$713:$AB$713,0))</f>
        <v/>
      </c>
      <c r="Z725" s="8">
        <f>INDEX($W$714:$AB$719,MATCH($AL$716,$W$713:$AB$713,0),MATCH($AL$717,$W$713:$AB$713,0))</f>
        <v/>
      </c>
      <c r="AA725" s="8">
        <f>INDEX($W$714:$AB$719,MATCH($AL$716,$W$713:$AB$713,0),MATCH($AL$718,$W$713:$AB$713,0))</f>
        <v/>
      </c>
      <c r="AB725" s="8">
        <f>INDEX($W$714:$AB$719,MATCH($AL$716,$W$713:$AB$713,0),MATCH($AL$719,$W$713:$AB$713,0))</f>
        <v/>
      </c>
      <c r="AD725" s="8">
        <f>INDEX($AD$714:$AI$719,MATCH($AL$716,$AD$713:$AI$713,0),MATCH($AL$714,$AD$713:$AI$713,0))</f>
        <v/>
      </c>
      <c r="AE725" s="8">
        <f>INDEX($AD$714:$AI$719,MATCH($AL$716,$AD$713:$AI$713,0),MATCH($AL$715,$AD$713:$AI$713,0))</f>
        <v/>
      </c>
      <c r="AF725" s="8">
        <f>INDEX($AD$714:$AI$719,MATCH($AL$716,$AD$713:$AI$713,0),MATCH($AL$716,$AD$713:$AI$713,0))</f>
        <v/>
      </c>
      <c r="AG725" s="8">
        <f>INDEX($AD$714:$AI$719,MATCH($AL$716,$AD$713:$AI$713,0),MATCH($AL$717,$AD$713:$AI$713,0))</f>
        <v/>
      </c>
      <c r="AH725" s="8">
        <f>INDEX($AD$714:$AI$719,MATCH($AL$716,$AD$713:$AI$713,0),MATCH($AL$718,$AD$713:$AI$713,0))</f>
        <v/>
      </c>
      <c r="AI725" s="8">
        <f>INDEX($AD$714:$AI$719,MATCH($AL$716,$AD$713:$AI$713,0),MATCH($AL$719,$AD$713:$AI$713,0))</f>
        <v/>
      </c>
      <c r="AK725" s="8">
        <f>IF(($B$725&lt;&gt;2)+($I$725&lt;&gt;2)+($P$725&lt;&gt;2)+($W$725&lt;&gt;2)+($AD$725&lt;&gt;2)=0,2,IF((($B$725&lt;&gt;2)*$B$725+($I$725&lt;&gt;2)*$I$725+($P$725&lt;&gt;2)*$P$725+($W$725&lt;&gt;2)*$W$725+($AD$725&lt;&gt;2)*$AD$725)/(($B$725&lt;&gt;2)+($I$725&lt;&gt;2)+($P$725&lt;&gt;2)+($W$725&lt;&gt;2)+($AD$725&lt;&gt;2))&gt;=0.5,1,0))</f>
        <v/>
      </c>
      <c r="AL725" s="8">
        <f>IF(($C$725&lt;&gt;2)+($J$725&lt;&gt;2)+($Q$725&lt;&gt;2)+($X$725&lt;&gt;2)+($AE$725&lt;&gt;2)=0,2,IF((($C$725&lt;&gt;2)*$C$725+($J$725&lt;&gt;2)*$J$725+($Q$725&lt;&gt;2)*$Q$725+($X$725&lt;&gt;2)*$X$725+($AE$725&lt;&gt;2)*$AE$725)/(($C$725&lt;&gt;2)+($J$725&lt;&gt;2)+($Q$725&lt;&gt;2)+($X$725&lt;&gt;2)+($AE$725&lt;&gt;2))&gt;=0.5,1,0))</f>
        <v/>
      </c>
      <c r="AM725" s="8">
        <f>IF(($D$725&lt;&gt;2)+($K$725&lt;&gt;2)+($R$725&lt;&gt;2)+($Y$725&lt;&gt;2)+($AF$725&lt;&gt;2)=0,2,IF((($D$725&lt;&gt;2)*$D$725+($K$725&lt;&gt;2)*$K$725+($R$725&lt;&gt;2)*$R$725+($Y$725&lt;&gt;2)*$Y$725+($AF$725&lt;&gt;2)*$AF$725)/(($D$725&lt;&gt;2)+($K$725&lt;&gt;2)+($R$725&lt;&gt;2)+($Y$725&lt;&gt;2)+($AF$725&lt;&gt;2))&gt;=0.5,1,0))</f>
        <v/>
      </c>
      <c r="AN725" s="8">
        <f>IF(($E$725&lt;&gt;2)+($L$725&lt;&gt;2)+($S$725&lt;&gt;2)+($Z$725&lt;&gt;2)+($AG$725&lt;&gt;2)=0,2,IF((($E$725&lt;&gt;2)*$E$725+($L$725&lt;&gt;2)*$L$725+($S$725&lt;&gt;2)*$S$725+($Z$725&lt;&gt;2)*$Z$725+($AG$725&lt;&gt;2)*$AG$725)/(($E$725&lt;&gt;2)+($L$725&lt;&gt;2)+($S$725&lt;&gt;2)+($Z$725&lt;&gt;2)+($AG$725&lt;&gt;2))&gt;=0.5,1,0))</f>
        <v/>
      </c>
      <c r="AO725" s="8">
        <f>IF(($F$725&lt;&gt;2)+($M$725&lt;&gt;2)+($T$725&lt;&gt;2)+($AA$725&lt;&gt;2)+($AH$725&lt;&gt;2)=0,2,IF((($F$725&lt;&gt;2)*$F$725+($M$725&lt;&gt;2)*$M$725+($T$725&lt;&gt;2)*$T$725+($AA$725&lt;&gt;2)*$AA$725+($AH$725&lt;&gt;2)*$AH$725)/(($F$725&lt;&gt;2)+($M$725&lt;&gt;2)+($T$725&lt;&gt;2)+($AA$725&lt;&gt;2)+($AH$725&lt;&gt;2))&gt;=0.5,1,0))</f>
        <v/>
      </c>
      <c r="AP725" s="8">
        <f>IF(($G$725&lt;&gt;2)+($N$725&lt;&gt;2)+($U$725&lt;&gt;2)+($AB$725&lt;&gt;2)+($AI$725&lt;&gt;2)=0,2,IF((($G$725&lt;&gt;2)*$G$725+($N$725&lt;&gt;2)*$N$725+($U$725&lt;&gt;2)*$U$725+($AB$725&lt;&gt;2)*$AB$725+($AI$725&lt;&gt;2)*$AI$725)/(($G$725&lt;&gt;2)+($N$725&lt;&gt;2)+($U$725&lt;&gt;2)+($AB$725&lt;&gt;2)+($AI$725&lt;&gt;2))&gt;=0.5,1,0))</f>
        <v/>
      </c>
      <c r="AR725" s="16">
        <f>INDEX('Ground truth'!$B$3:$G$8,MATCH($AK$716,'Ground truth'!$A$3:$A$8,0),MATCH($AK$714,'Ground truth'!$B$2:$G$2,0))</f>
        <v/>
      </c>
      <c r="AS725" s="16">
        <f>INDEX('Ground truth'!$B$3:$G$8,MATCH($AK$716,'Ground truth'!$A$3:$A$8,0),MATCH($AK$715,'Ground truth'!$B$2:$G$2,0))</f>
        <v/>
      </c>
      <c r="AT725" s="16">
        <f>INDEX('Ground truth'!$B$3:$G$8,MATCH($AK$716,'Ground truth'!$A$3:$A$8,0),MATCH($AK$716,'Ground truth'!$B$2:$G$2,0))</f>
        <v/>
      </c>
      <c r="AU725" s="16">
        <f>INDEX('Ground truth'!$B$3:$G$8,MATCH($AK$716,'Ground truth'!$A$3:$A$8,0),MATCH($AK$717,'Ground truth'!$B$2:$G$2,0))</f>
        <v/>
      </c>
      <c r="AV725" s="16">
        <f>INDEX('Ground truth'!$B$3:$G$8,MATCH($AK$716,'Ground truth'!$A$3:$A$8,0),MATCH($AK$718,'Ground truth'!$B$2:$G$2,0))</f>
        <v/>
      </c>
      <c r="AW725" s="16">
        <f>INDEX('Ground truth'!$B$3:$G$8,MATCH($AK$716,'Ground truth'!$A$3:$A$8,0),MATCH($AK$719,'Ground truth'!$B$2:$G$2,0))</f>
        <v/>
      </c>
      <c r="AY725" s="19" t="n">
        <v>0.9999999999999992</v>
      </c>
      <c r="AZ725" s="19">
        <f>LARGE($AY$723:$AY$728,3)</f>
        <v/>
      </c>
    </row>
    <row r="726">
      <c r="A726" s="3" t="inlineStr">
        <is>
          <t>Spacecraft</t>
        </is>
      </c>
      <c r="B726" s="8">
        <f>INDEX($B$714:$G$719,MATCH($AL$717,$B$713:$G$713,0),MATCH($AL$714,$B$713:$G$713,0))</f>
        <v/>
      </c>
      <c r="C726" s="8">
        <f>INDEX($B$714:$G$719,MATCH($AL$717,$B$713:$G$713,0),MATCH($AL$715,$B$713:$G$713,0))</f>
        <v/>
      </c>
      <c r="D726" s="8">
        <f>INDEX($B$714:$G$719,MATCH($AL$717,$B$713:$G$713,0),MATCH($AL$716,$B$713:$G$713,0))</f>
        <v/>
      </c>
      <c r="E726" s="8">
        <f>INDEX($B$714:$G$719,MATCH($AL$717,$B$713:$G$713,0),MATCH($AL$717,$B$713:$G$713,0))</f>
        <v/>
      </c>
      <c r="F726" s="8">
        <f>INDEX($B$714:$G$719,MATCH($AL$717,$B$713:$G$713,0),MATCH($AL$718,$B$713:$G$713,0))</f>
        <v/>
      </c>
      <c r="G726" s="8">
        <f>INDEX($B$714:$G$719,MATCH($AL$717,$B$713:$G$713,0),MATCH($AL$719,$B$713:$G$713,0))</f>
        <v/>
      </c>
      <c r="I726" s="8">
        <f>INDEX($I$714:$N$719,MATCH($AL$717,$I$713:$N$713,0),MATCH($AL$714,$I$713:$N$713,0))</f>
        <v/>
      </c>
      <c r="J726" s="8">
        <f>INDEX($I$714:$N$719,MATCH($AL$717,$I$713:$N$713,0),MATCH($AL$715,$I$713:$N$713,0))</f>
        <v/>
      </c>
      <c r="K726" s="8">
        <f>INDEX($I$714:$N$719,MATCH($AL$717,$I$713:$N$713,0),MATCH($AL$716,$I$713:$N$713,0))</f>
        <v/>
      </c>
      <c r="L726" s="8">
        <f>INDEX($I$714:$N$719,MATCH($AL$717,$I$713:$N$713,0),MATCH($AL$717,$I$713:$N$713,0))</f>
        <v/>
      </c>
      <c r="M726" s="8">
        <f>INDEX($I$714:$N$719,MATCH($AL$717,$I$713:$N$713,0),MATCH($AL$718,$I$713:$N$713,0))</f>
        <v/>
      </c>
      <c r="N726" s="8">
        <f>INDEX($I$714:$N$719,MATCH($AL$717,$I$713:$N$713,0),MATCH($AL$719,$I$713:$N$713,0))</f>
        <v/>
      </c>
      <c r="P726" s="8">
        <f>INDEX($P$714:$U$719,MATCH($AL$717,$P$713:$U$713,0),MATCH($AL$714,$P$713:$U$713,0))</f>
        <v/>
      </c>
      <c r="Q726" s="8">
        <f>INDEX($P$714:$U$719,MATCH($AL$717,$P$713:$U$713,0),MATCH($AL$715,$P$713:$U$713,0))</f>
        <v/>
      </c>
      <c r="R726" s="8">
        <f>INDEX($P$714:$U$719,MATCH($AL$717,$P$713:$U$713,0),MATCH($AL$716,$P$713:$U$713,0))</f>
        <v/>
      </c>
      <c r="S726" s="8">
        <f>INDEX($P$714:$U$719,MATCH($AL$717,$P$713:$U$713,0),MATCH($AL$717,$P$713:$U$713,0))</f>
        <v/>
      </c>
      <c r="T726" s="8">
        <f>INDEX($P$714:$U$719,MATCH($AL$717,$P$713:$U$713,0),MATCH($AL$718,$P$713:$U$713,0))</f>
        <v/>
      </c>
      <c r="U726" s="8">
        <f>INDEX($P$714:$U$719,MATCH($AL$717,$P$713:$U$713,0),MATCH($AL$719,$P$713:$U$713,0))</f>
        <v/>
      </c>
      <c r="W726" s="8">
        <f>INDEX($W$714:$AB$719,MATCH($AL$717,$W$713:$AB$713,0),MATCH($AL$714,$W$713:$AB$713,0))</f>
        <v/>
      </c>
      <c r="X726" s="8">
        <f>INDEX($W$714:$AB$719,MATCH($AL$717,$W$713:$AB$713,0),MATCH($AL$715,$W$713:$AB$713,0))</f>
        <v/>
      </c>
      <c r="Y726" s="8">
        <f>INDEX($W$714:$AB$719,MATCH($AL$717,$W$713:$AB$713,0),MATCH($AL$716,$W$713:$AB$713,0))</f>
        <v/>
      </c>
      <c r="Z726" s="8">
        <f>INDEX($W$714:$AB$719,MATCH($AL$717,$W$713:$AB$713,0),MATCH($AL$717,$W$713:$AB$713,0))</f>
        <v/>
      </c>
      <c r="AA726" s="8">
        <f>INDEX($W$714:$AB$719,MATCH($AL$717,$W$713:$AB$713,0),MATCH($AL$718,$W$713:$AB$713,0))</f>
        <v/>
      </c>
      <c r="AB726" s="8">
        <f>INDEX($W$714:$AB$719,MATCH($AL$717,$W$713:$AB$713,0),MATCH($AL$719,$W$713:$AB$713,0))</f>
        <v/>
      </c>
      <c r="AD726" s="8">
        <f>INDEX($AD$714:$AI$719,MATCH($AL$717,$AD$713:$AI$713,0),MATCH($AL$714,$AD$713:$AI$713,0))</f>
        <v/>
      </c>
      <c r="AE726" s="8">
        <f>INDEX($AD$714:$AI$719,MATCH($AL$717,$AD$713:$AI$713,0),MATCH($AL$715,$AD$713:$AI$713,0))</f>
        <v/>
      </c>
      <c r="AF726" s="8">
        <f>INDEX($AD$714:$AI$719,MATCH($AL$717,$AD$713:$AI$713,0),MATCH($AL$716,$AD$713:$AI$713,0))</f>
        <v/>
      </c>
      <c r="AG726" s="8">
        <f>INDEX($AD$714:$AI$719,MATCH($AL$717,$AD$713:$AI$713,0),MATCH($AL$717,$AD$713:$AI$713,0))</f>
        <v/>
      </c>
      <c r="AH726" s="8">
        <f>INDEX($AD$714:$AI$719,MATCH($AL$717,$AD$713:$AI$713,0),MATCH($AL$718,$AD$713:$AI$713,0))</f>
        <v/>
      </c>
      <c r="AI726" s="8">
        <f>INDEX($AD$714:$AI$719,MATCH($AL$717,$AD$713:$AI$713,0),MATCH($AL$719,$AD$713:$AI$713,0))</f>
        <v/>
      </c>
      <c r="AK726" s="8">
        <f>IF(($B$726&lt;&gt;2)+($I$726&lt;&gt;2)+($P$726&lt;&gt;2)+($W$726&lt;&gt;2)+($AD$726&lt;&gt;2)=0,2,IF((($B$726&lt;&gt;2)*$B$726+($I$726&lt;&gt;2)*$I$726+($P$726&lt;&gt;2)*$P$726+($W$726&lt;&gt;2)*$W$726+($AD$726&lt;&gt;2)*$AD$726)/(($B$726&lt;&gt;2)+($I$726&lt;&gt;2)+($P$726&lt;&gt;2)+($W$726&lt;&gt;2)+($AD$726&lt;&gt;2))&gt;=0.5,1,0))</f>
        <v/>
      </c>
      <c r="AL726" s="8">
        <f>IF(($C$726&lt;&gt;2)+($J$726&lt;&gt;2)+($Q$726&lt;&gt;2)+($X$726&lt;&gt;2)+($AE$726&lt;&gt;2)=0,2,IF((($C$726&lt;&gt;2)*$C$726+($J$726&lt;&gt;2)*$J$726+($Q$726&lt;&gt;2)*$Q$726+($X$726&lt;&gt;2)*$X$726+($AE$726&lt;&gt;2)*$AE$726)/(($C$726&lt;&gt;2)+($J$726&lt;&gt;2)+($Q$726&lt;&gt;2)+($X$726&lt;&gt;2)+($AE$726&lt;&gt;2))&gt;=0.5,1,0))</f>
        <v/>
      </c>
      <c r="AM726" s="8">
        <f>IF(($D$726&lt;&gt;2)+($K$726&lt;&gt;2)+($R$726&lt;&gt;2)+($Y$726&lt;&gt;2)+($AF$726&lt;&gt;2)=0,2,IF((($D$726&lt;&gt;2)*$D$726+($K$726&lt;&gt;2)*$K$726+($R$726&lt;&gt;2)*$R$726+($Y$726&lt;&gt;2)*$Y$726+($AF$726&lt;&gt;2)*$AF$726)/(($D$726&lt;&gt;2)+($K$726&lt;&gt;2)+($R$726&lt;&gt;2)+($Y$726&lt;&gt;2)+($AF$726&lt;&gt;2))&gt;=0.5,1,0))</f>
        <v/>
      </c>
      <c r="AN726" s="8">
        <f>IF(($E$726&lt;&gt;2)+($L$726&lt;&gt;2)+($S$726&lt;&gt;2)+($Z$726&lt;&gt;2)+($AG$726&lt;&gt;2)=0,2,IF((($E$726&lt;&gt;2)*$E$726+($L$726&lt;&gt;2)*$L$726+($S$726&lt;&gt;2)*$S$726+($Z$726&lt;&gt;2)*$Z$726+($AG$726&lt;&gt;2)*$AG$726)/(($E$726&lt;&gt;2)+($L$726&lt;&gt;2)+($S$726&lt;&gt;2)+($Z$726&lt;&gt;2)+($AG$726&lt;&gt;2))&gt;=0.5,1,0))</f>
        <v/>
      </c>
      <c r="AO726" s="8">
        <f>IF(($F$726&lt;&gt;2)+($M$726&lt;&gt;2)+($T$726&lt;&gt;2)+($AA$726&lt;&gt;2)+($AH$726&lt;&gt;2)=0,2,IF((($F$726&lt;&gt;2)*$F$726+($M$726&lt;&gt;2)*$M$726+($T$726&lt;&gt;2)*$T$726+($AA$726&lt;&gt;2)*$AA$726+($AH$726&lt;&gt;2)*$AH$726)/(($F$726&lt;&gt;2)+($M$726&lt;&gt;2)+($T$726&lt;&gt;2)+($AA$726&lt;&gt;2)+($AH$726&lt;&gt;2))&gt;=0.5,1,0))</f>
        <v/>
      </c>
      <c r="AP726" s="8">
        <f>IF(($G$726&lt;&gt;2)+($N$726&lt;&gt;2)+($U$726&lt;&gt;2)+($AB$726&lt;&gt;2)+($AI$726&lt;&gt;2)=0,2,IF((($G$726&lt;&gt;2)*$G$726+($N$726&lt;&gt;2)*$N$726+($U$726&lt;&gt;2)*$U$726+($AB$726&lt;&gt;2)*$AB$726+($AI$726&lt;&gt;2)*$AI$726)/(($G$726&lt;&gt;2)+($N$726&lt;&gt;2)+($U$726&lt;&gt;2)+($AB$726&lt;&gt;2)+($AI$726&lt;&gt;2))&gt;=0.5,1,0))</f>
        <v/>
      </c>
      <c r="AR726" s="16">
        <f>INDEX('Ground truth'!$B$3:$G$8,MATCH($AK$717,'Ground truth'!$A$3:$A$8,0),MATCH($AK$714,'Ground truth'!$B$2:$G$2,0))</f>
        <v/>
      </c>
      <c r="AS726" s="16">
        <f>INDEX('Ground truth'!$B$3:$G$8,MATCH($AK$717,'Ground truth'!$A$3:$A$8,0),MATCH($AK$715,'Ground truth'!$B$2:$G$2,0))</f>
        <v/>
      </c>
      <c r="AT726" s="16">
        <f>INDEX('Ground truth'!$B$3:$G$8,MATCH($AK$717,'Ground truth'!$A$3:$A$8,0),MATCH($AK$716,'Ground truth'!$B$2:$G$2,0))</f>
        <v/>
      </c>
      <c r="AU726" s="16">
        <f>INDEX('Ground truth'!$B$3:$G$8,MATCH($AK$717,'Ground truth'!$A$3:$A$8,0),MATCH($AK$717,'Ground truth'!$B$2:$G$2,0))</f>
        <v/>
      </c>
      <c r="AV726" s="16">
        <f>INDEX('Ground truth'!$B$3:$G$8,MATCH($AK$717,'Ground truth'!$A$3:$A$8,0),MATCH($AK$718,'Ground truth'!$B$2:$G$2,0))</f>
        <v/>
      </c>
      <c r="AW726" s="16">
        <f>INDEX('Ground truth'!$B$3:$G$8,MATCH($AK$717,'Ground truth'!$A$3:$A$8,0),MATCH($AK$719,'Ground truth'!$B$2:$G$2,0))</f>
        <v/>
      </c>
      <c r="AY726" s="19" t="n">
        <v>-1</v>
      </c>
      <c r="AZ726" s="19">
        <f>LARGE($AY$723:$AY$728,4)</f>
        <v/>
      </c>
    </row>
    <row r="727">
      <c r="A727" s="3" t="inlineStr">
        <is>
          <t>GNC Software</t>
        </is>
      </c>
      <c r="B727" s="8">
        <f>INDEX($B$714:$G$719,MATCH($AL$718,$B$713:$G$713,0),MATCH($AL$714,$B$713:$G$713,0))</f>
        <v/>
      </c>
      <c r="C727" s="8">
        <f>INDEX($B$714:$G$719,MATCH($AL$718,$B$713:$G$713,0),MATCH($AL$715,$B$713:$G$713,0))</f>
        <v/>
      </c>
      <c r="D727" s="8">
        <f>INDEX($B$714:$G$719,MATCH($AL$718,$B$713:$G$713,0),MATCH($AL$716,$B$713:$G$713,0))</f>
        <v/>
      </c>
      <c r="E727" s="8">
        <f>INDEX($B$714:$G$719,MATCH($AL$718,$B$713:$G$713,0),MATCH($AL$717,$B$713:$G$713,0))</f>
        <v/>
      </c>
      <c r="F727" s="8">
        <f>INDEX($B$714:$G$719,MATCH($AL$718,$B$713:$G$713,0),MATCH($AL$718,$B$713:$G$713,0))</f>
        <v/>
      </c>
      <c r="G727" s="8">
        <f>INDEX($B$714:$G$719,MATCH($AL$718,$B$713:$G$713,0),MATCH($AL$719,$B$713:$G$713,0))</f>
        <v/>
      </c>
      <c r="I727" s="8">
        <f>INDEX($I$714:$N$719,MATCH($AL$718,$I$713:$N$713,0),MATCH($AL$714,$I$713:$N$713,0))</f>
        <v/>
      </c>
      <c r="J727" s="8">
        <f>INDEX($I$714:$N$719,MATCH($AL$718,$I$713:$N$713,0),MATCH($AL$715,$I$713:$N$713,0))</f>
        <v/>
      </c>
      <c r="K727" s="8">
        <f>INDEX($I$714:$N$719,MATCH($AL$718,$I$713:$N$713,0),MATCH($AL$716,$I$713:$N$713,0))</f>
        <v/>
      </c>
      <c r="L727" s="8">
        <f>INDEX($I$714:$N$719,MATCH($AL$718,$I$713:$N$713,0),MATCH($AL$717,$I$713:$N$713,0))</f>
        <v/>
      </c>
      <c r="M727" s="8">
        <f>INDEX($I$714:$N$719,MATCH($AL$718,$I$713:$N$713,0),MATCH($AL$718,$I$713:$N$713,0))</f>
        <v/>
      </c>
      <c r="N727" s="8">
        <f>INDEX($I$714:$N$719,MATCH($AL$718,$I$713:$N$713,0),MATCH($AL$719,$I$713:$N$713,0))</f>
        <v/>
      </c>
      <c r="P727" s="8">
        <f>INDEX($P$714:$U$719,MATCH($AL$718,$P$713:$U$713,0),MATCH($AL$714,$P$713:$U$713,0))</f>
        <v/>
      </c>
      <c r="Q727" s="8">
        <f>INDEX($P$714:$U$719,MATCH($AL$718,$P$713:$U$713,0),MATCH($AL$715,$P$713:$U$713,0))</f>
        <v/>
      </c>
      <c r="R727" s="8">
        <f>INDEX($P$714:$U$719,MATCH($AL$718,$P$713:$U$713,0),MATCH($AL$716,$P$713:$U$713,0))</f>
        <v/>
      </c>
      <c r="S727" s="8">
        <f>INDEX($P$714:$U$719,MATCH($AL$718,$P$713:$U$713,0),MATCH($AL$717,$P$713:$U$713,0))</f>
        <v/>
      </c>
      <c r="T727" s="8">
        <f>INDEX($P$714:$U$719,MATCH($AL$718,$P$713:$U$713,0),MATCH($AL$718,$P$713:$U$713,0))</f>
        <v/>
      </c>
      <c r="U727" s="8">
        <f>INDEX($P$714:$U$719,MATCH($AL$718,$P$713:$U$713,0),MATCH($AL$719,$P$713:$U$713,0))</f>
        <v/>
      </c>
      <c r="W727" s="8">
        <f>INDEX($W$714:$AB$719,MATCH($AL$718,$W$713:$AB$713,0),MATCH($AL$714,$W$713:$AB$713,0))</f>
        <v/>
      </c>
      <c r="X727" s="8">
        <f>INDEX($W$714:$AB$719,MATCH($AL$718,$W$713:$AB$713,0),MATCH($AL$715,$W$713:$AB$713,0))</f>
        <v/>
      </c>
      <c r="Y727" s="8">
        <f>INDEX($W$714:$AB$719,MATCH($AL$718,$W$713:$AB$713,0),MATCH($AL$716,$W$713:$AB$713,0))</f>
        <v/>
      </c>
      <c r="Z727" s="8">
        <f>INDEX($W$714:$AB$719,MATCH($AL$718,$W$713:$AB$713,0),MATCH($AL$717,$W$713:$AB$713,0))</f>
        <v/>
      </c>
      <c r="AA727" s="8">
        <f>INDEX($W$714:$AB$719,MATCH($AL$718,$W$713:$AB$713,0),MATCH($AL$718,$W$713:$AB$713,0))</f>
        <v/>
      </c>
      <c r="AB727" s="8">
        <f>INDEX($W$714:$AB$719,MATCH($AL$718,$W$713:$AB$713,0),MATCH($AL$719,$W$713:$AB$713,0))</f>
        <v/>
      </c>
      <c r="AD727" s="8">
        <f>INDEX($AD$714:$AI$719,MATCH($AL$718,$AD$713:$AI$713,0),MATCH($AL$714,$AD$713:$AI$713,0))</f>
        <v/>
      </c>
      <c r="AE727" s="8">
        <f>INDEX($AD$714:$AI$719,MATCH($AL$718,$AD$713:$AI$713,0),MATCH($AL$715,$AD$713:$AI$713,0))</f>
        <v/>
      </c>
      <c r="AF727" s="8">
        <f>INDEX($AD$714:$AI$719,MATCH($AL$718,$AD$713:$AI$713,0),MATCH($AL$716,$AD$713:$AI$713,0))</f>
        <v/>
      </c>
      <c r="AG727" s="8">
        <f>INDEX($AD$714:$AI$719,MATCH($AL$718,$AD$713:$AI$713,0),MATCH($AL$717,$AD$713:$AI$713,0))</f>
        <v/>
      </c>
      <c r="AH727" s="8">
        <f>INDEX($AD$714:$AI$719,MATCH($AL$718,$AD$713:$AI$713,0),MATCH($AL$718,$AD$713:$AI$713,0))</f>
        <v/>
      </c>
      <c r="AI727" s="8">
        <f>INDEX($AD$714:$AI$719,MATCH($AL$718,$AD$713:$AI$713,0),MATCH($AL$719,$AD$713:$AI$713,0))</f>
        <v/>
      </c>
      <c r="AK727" s="8">
        <f>IF(($B$727&lt;&gt;2)+($I$727&lt;&gt;2)+($P$727&lt;&gt;2)+($W$727&lt;&gt;2)+($AD$727&lt;&gt;2)=0,2,IF((($B$727&lt;&gt;2)*$B$727+($I$727&lt;&gt;2)*$I$727+($P$727&lt;&gt;2)*$P$727+($W$727&lt;&gt;2)*$W$727+($AD$727&lt;&gt;2)*$AD$727)/(($B$727&lt;&gt;2)+($I$727&lt;&gt;2)+($P$727&lt;&gt;2)+($W$727&lt;&gt;2)+($AD$727&lt;&gt;2))&gt;=0.5,1,0))</f>
        <v/>
      </c>
      <c r="AL727" s="8">
        <f>IF(($C$727&lt;&gt;2)+($J$727&lt;&gt;2)+($Q$727&lt;&gt;2)+($X$727&lt;&gt;2)+($AE$727&lt;&gt;2)=0,2,IF((($C$727&lt;&gt;2)*$C$727+($J$727&lt;&gt;2)*$J$727+($Q$727&lt;&gt;2)*$Q$727+($X$727&lt;&gt;2)*$X$727+($AE$727&lt;&gt;2)*$AE$727)/(($C$727&lt;&gt;2)+($J$727&lt;&gt;2)+($Q$727&lt;&gt;2)+($X$727&lt;&gt;2)+($AE$727&lt;&gt;2))&gt;=0.5,1,0))</f>
        <v/>
      </c>
      <c r="AM727" s="8">
        <f>IF(($D$727&lt;&gt;2)+($K$727&lt;&gt;2)+($R$727&lt;&gt;2)+($Y$727&lt;&gt;2)+($AF$727&lt;&gt;2)=0,2,IF((($D$727&lt;&gt;2)*$D$727+($K$727&lt;&gt;2)*$K$727+($R$727&lt;&gt;2)*$R$727+($Y$727&lt;&gt;2)*$Y$727+($AF$727&lt;&gt;2)*$AF$727)/(($D$727&lt;&gt;2)+($K$727&lt;&gt;2)+($R$727&lt;&gt;2)+($Y$727&lt;&gt;2)+($AF$727&lt;&gt;2))&gt;=0.5,1,0))</f>
        <v/>
      </c>
      <c r="AN727" s="8">
        <f>IF(($E$727&lt;&gt;2)+($L$727&lt;&gt;2)+($S$727&lt;&gt;2)+($Z$727&lt;&gt;2)+($AG$727&lt;&gt;2)=0,2,IF((($E$727&lt;&gt;2)*$E$727+($L$727&lt;&gt;2)*$L$727+($S$727&lt;&gt;2)*$S$727+($Z$727&lt;&gt;2)*$Z$727+($AG$727&lt;&gt;2)*$AG$727)/(($E$727&lt;&gt;2)+($L$727&lt;&gt;2)+($S$727&lt;&gt;2)+($Z$727&lt;&gt;2)+($AG$727&lt;&gt;2))&gt;=0.5,1,0))</f>
        <v/>
      </c>
      <c r="AO727" s="8">
        <f>IF(($F$727&lt;&gt;2)+($M$727&lt;&gt;2)+($T$727&lt;&gt;2)+($AA$727&lt;&gt;2)+($AH$727&lt;&gt;2)=0,2,IF((($F$727&lt;&gt;2)*$F$727+($M$727&lt;&gt;2)*$M$727+($T$727&lt;&gt;2)*$T$727+($AA$727&lt;&gt;2)*$AA$727+($AH$727&lt;&gt;2)*$AH$727)/(($F$727&lt;&gt;2)+($M$727&lt;&gt;2)+($T$727&lt;&gt;2)+($AA$727&lt;&gt;2)+($AH$727&lt;&gt;2))&gt;=0.5,1,0))</f>
        <v/>
      </c>
      <c r="AP727" s="8">
        <f>IF(($G$727&lt;&gt;2)+($N$727&lt;&gt;2)+($U$727&lt;&gt;2)+($AB$727&lt;&gt;2)+($AI$727&lt;&gt;2)=0,2,IF((($G$727&lt;&gt;2)*$G$727+($N$727&lt;&gt;2)*$N$727+($U$727&lt;&gt;2)*$U$727+($AB$727&lt;&gt;2)*$AB$727+($AI$727&lt;&gt;2)*$AI$727)/(($G$727&lt;&gt;2)+($N$727&lt;&gt;2)+($U$727&lt;&gt;2)+($AB$727&lt;&gt;2)+($AI$727&lt;&gt;2))&gt;=0.5,1,0))</f>
        <v/>
      </c>
      <c r="AR727" s="16">
        <f>INDEX('Ground truth'!$B$3:$G$8,MATCH($AK$718,'Ground truth'!$A$3:$A$8,0),MATCH($AK$714,'Ground truth'!$B$2:$G$2,0))</f>
        <v/>
      </c>
      <c r="AS727" s="16">
        <f>INDEX('Ground truth'!$B$3:$G$8,MATCH($AK$718,'Ground truth'!$A$3:$A$8,0),MATCH($AK$715,'Ground truth'!$B$2:$G$2,0))</f>
        <v/>
      </c>
      <c r="AT727" s="16">
        <f>INDEX('Ground truth'!$B$3:$G$8,MATCH($AK$718,'Ground truth'!$A$3:$A$8,0),MATCH($AK$716,'Ground truth'!$B$2:$G$2,0))</f>
        <v/>
      </c>
      <c r="AU727" s="16">
        <f>INDEX('Ground truth'!$B$3:$G$8,MATCH($AK$718,'Ground truth'!$A$3:$A$8,0),MATCH($AK$717,'Ground truth'!$B$2:$G$2,0))</f>
        <v/>
      </c>
      <c r="AV727" s="16">
        <f>INDEX('Ground truth'!$B$3:$G$8,MATCH($AK$718,'Ground truth'!$A$3:$A$8,0),MATCH($AK$718,'Ground truth'!$B$2:$G$2,0))</f>
        <v/>
      </c>
      <c r="AW727" s="16">
        <f>INDEX('Ground truth'!$B$3:$G$8,MATCH($AK$718,'Ground truth'!$A$3:$A$8,0),MATCH($AK$719,'Ground truth'!$B$2:$G$2,0))</f>
        <v/>
      </c>
      <c r="AY727" s="19" t="n">
        <v>-0.3429230827771702</v>
      </c>
      <c r="AZ727" s="19">
        <f>LARGE($AY$723:$AY$728,5)</f>
        <v/>
      </c>
    </row>
    <row r="728">
      <c r="A728" s="3" t="inlineStr">
        <is>
          <t>Reaction Wheel</t>
        </is>
      </c>
      <c r="B728" s="8">
        <f>INDEX($B$714:$G$719,MATCH($AL$719,$B$713:$G$713,0),MATCH($AL$714,$B$713:$G$713,0))</f>
        <v/>
      </c>
      <c r="C728" s="8">
        <f>INDEX($B$714:$G$719,MATCH($AL$719,$B$713:$G$713,0),MATCH($AL$715,$B$713:$G$713,0))</f>
        <v/>
      </c>
      <c r="D728" s="8">
        <f>INDEX($B$714:$G$719,MATCH($AL$719,$B$713:$G$713,0),MATCH($AL$716,$B$713:$G$713,0))</f>
        <v/>
      </c>
      <c r="E728" s="8">
        <f>INDEX($B$714:$G$719,MATCH($AL$719,$B$713:$G$713,0),MATCH($AL$717,$B$713:$G$713,0))</f>
        <v/>
      </c>
      <c r="F728" s="8">
        <f>INDEX($B$714:$G$719,MATCH($AL$719,$B$713:$G$713,0),MATCH($AL$718,$B$713:$G$713,0))</f>
        <v/>
      </c>
      <c r="G728" s="8">
        <f>INDEX($B$714:$G$719,MATCH($AL$719,$B$713:$G$713,0),MATCH($AL$719,$B$713:$G$713,0))</f>
        <v/>
      </c>
      <c r="I728" s="8">
        <f>INDEX($I$714:$N$719,MATCH($AL$719,$I$713:$N$713,0),MATCH($AL$714,$I$713:$N$713,0))</f>
        <v/>
      </c>
      <c r="J728" s="8">
        <f>INDEX($I$714:$N$719,MATCH($AL$719,$I$713:$N$713,0),MATCH($AL$715,$I$713:$N$713,0))</f>
        <v/>
      </c>
      <c r="K728" s="8">
        <f>INDEX($I$714:$N$719,MATCH($AL$719,$I$713:$N$713,0),MATCH($AL$716,$I$713:$N$713,0))</f>
        <v/>
      </c>
      <c r="L728" s="8">
        <f>INDEX($I$714:$N$719,MATCH($AL$719,$I$713:$N$713,0),MATCH($AL$717,$I$713:$N$713,0))</f>
        <v/>
      </c>
      <c r="M728" s="8">
        <f>INDEX($I$714:$N$719,MATCH($AL$719,$I$713:$N$713,0),MATCH($AL$718,$I$713:$N$713,0))</f>
        <v/>
      </c>
      <c r="N728" s="8">
        <f>INDEX($I$714:$N$719,MATCH($AL$719,$I$713:$N$713,0),MATCH($AL$719,$I$713:$N$713,0))</f>
        <v/>
      </c>
      <c r="P728" s="8">
        <f>INDEX($P$714:$U$719,MATCH($AL$719,$P$713:$U$713,0),MATCH($AL$714,$P$713:$U$713,0))</f>
        <v/>
      </c>
      <c r="Q728" s="8">
        <f>INDEX($P$714:$U$719,MATCH($AL$719,$P$713:$U$713,0),MATCH($AL$715,$P$713:$U$713,0))</f>
        <v/>
      </c>
      <c r="R728" s="8">
        <f>INDEX($P$714:$U$719,MATCH($AL$719,$P$713:$U$713,0),MATCH($AL$716,$P$713:$U$713,0))</f>
        <v/>
      </c>
      <c r="S728" s="8">
        <f>INDEX($P$714:$U$719,MATCH($AL$719,$P$713:$U$713,0),MATCH($AL$717,$P$713:$U$713,0))</f>
        <v/>
      </c>
      <c r="T728" s="8">
        <f>INDEX($P$714:$U$719,MATCH($AL$719,$P$713:$U$713,0),MATCH($AL$718,$P$713:$U$713,0))</f>
        <v/>
      </c>
      <c r="U728" s="8">
        <f>INDEX($P$714:$U$719,MATCH($AL$719,$P$713:$U$713,0),MATCH($AL$719,$P$713:$U$713,0))</f>
        <v/>
      </c>
      <c r="W728" s="8">
        <f>INDEX($W$714:$AB$719,MATCH($AL$719,$W$713:$AB$713,0),MATCH($AL$714,$W$713:$AB$713,0))</f>
        <v/>
      </c>
      <c r="X728" s="8">
        <f>INDEX($W$714:$AB$719,MATCH($AL$719,$W$713:$AB$713,0),MATCH($AL$715,$W$713:$AB$713,0))</f>
        <v/>
      </c>
      <c r="Y728" s="8">
        <f>INDEX($W$714:$AB$719,MATCH($AL$719,$W$713:$AB$713,0),MATCH($AL$716,$W$713:$AB$713,0))</f>
        <v/>
      </c>
      <c r="Z728" s="8">
        <f>INDEX($W$714:$AB$719,MATCH($AL$719,$W$713:$AB$713,0),MATCH($AL$717,$W$713:$AB$713,0))</f>
        <v/>
      </c>
      <c r="AA728" s="8">
        <f>INDEX($W$714:$AB$719,MATCH($AL$719,$W$713:$AB$713,0),MATCH($AL$718,$W$713:$AB$713,0))</f>
        <v/>
      </c>
      <c r="AB728" s="8">
        <f>INDEX($W$714:$AB$719,MATCH($AL$719,$W$713:$AB$713,0),MATCH($AL$719,$W$713:$AB$713,0))</f>
        <v/>
      </c>
      <c r="AD728" s="8">
        <f>INDEX($AD$714:$AI$719,MATCH($AL$719,$AD$713:$AI$713,0),MATCH($AL$714,$AD$713:$AI$713,0))</f>
        <v/>
      </c>
      <c r="AE728" s="8">
        <f>INDEX($AD$714:$AI$719,MATCH($AL$719,$AD$713:$AI$713,0),MATCH($AL$715,$AD$713:$AI$713,0))</f>
        <v/>
      </c>
      <c r="AF728" s="8">
        <f>INDEX($AD$714:$AI$719,MATCH($AL$719,$AD$713:$AI$713,0),MATCH($AL$716,$AD$713:$AI$713,0))</f>
        <v/>
      </c>
      <c r="AG728" s="8">
        <f>INDEX($AD$714:$AI$719,MATCH($AL$719,$AD$713:$AI$713,0),MATCH($AL$717,$AD$713:$AI$713,0))</f>
        <v/>
      </c>
      <c r="AH728" s="8">
        <f>INDEX($AD$714:$AI$719,MATCH($AL$719,$AD$713:$AI$713,0),MATCH($AL$718,$AD$713:$AI$713,0))</f>
        <v/>
      </c>
      <c r="AI728" s="8">
        <f>INDEX($AD$714:$AI$719,MATCH($AL$719,$AD$713:$AI$713,0),MATCH($AL$719,$AD$713:$AI$713,0))</f>
        <v/>
      </c>
      <c r="AK728" s="8">
        <f>IF(($B$728&lt;&gt;2)+($I$728&lt;&gt;2)+($P$728&lt;&gt;2)+($W$728&lt;&gt;2)+($AD$728&lt;&gt;2)=0,2,IF((($B$728&lt;&gt;2)*$B$728+($I$728&lt;&gt;2)*$I$728+($P$728&lt;&gt;2)*$P$728+($W$728&lt;&gt;2)*$W$728+($AD$728&lt;&gt;2)*$AD$728)/(($B$728&lt;&gt;2)+($I$728&lt;&gt;2)+($P$728&lt;&gt;2)+($W$728&lt;&gt;2)+($AD$728&lt;&gt;2))&gt;=0.5,1,0))</f>
        <v/>
      </c>
      <c r="AL728" s="8">
        <f>IF(($C$728&lt;&gt;2)+($J$728&lt;&gt;2)+($Q$728&lt;&gt;2)+($X$728&lt;&gt;2)+($AE$728&lt;&gt;2)=0,2,IF((($C$728&lt;&gt;2)*$C$728+($J$728&lt;&gt;2)*$J$728+($Q$728&lt;&gt;2)*$Q$728+($X$728&lt;&gt;2)*$X$728+($AE$728&lt;&gt;2)*$AE$728)/(($C$728&lt;&gt;2)+($J$728&lt;&gt;2)+($Q$728&lt;&gt;2)+($X$728&lt;&gt;2)+($AE$728&lt;&gt;2))&gt;=0.5,1,0))</f>
        <v/>
      </c>
      <c r="AM728" s="8">
        <f>IF(($D$728&lt;&gt;2)+($K$728&lt;&gt;2)+($R$728&lt;&gt;2)+($Y$728&lt;&gt;2)+($AF$728&lt;&gt;2)=0,2,IF((($D$728&lt;&gt;2)*$D$728+($K$728&lt;&gt;2)*$K$728+($R$728&lt;&gt;2)*$R$728+($Y$728&lt;&gt;2)*$Y$728+($AF$728&lt;&gt;2)*$AF$728)/(($D$728&lt;&gt;2)+($K$728&lt;&gt;2)+($R$728&lt;&gt;2)+($Y$728&lt;&gt;2)+($AF$728&lt;&gt;2))&gt;=0.5,1,0))</f>
        <v/>
      </c>
      <c r="AN728" s="8">
        <f>IF(($E$728&lt;&gt;2)+($L$728&lt;&gt;2)+($S$728&lt;&gt;2)+($Z$728&lt;&gt;2)+($AG$728&lt;&gt;2)=0,2,IF((($E$728&lt;&gt;2)*$E$728+($L$728&lt;&gt;2)*$L$728+($S$728&lt;&gt;2)*$S$728+($Z$728&lt;&gt;2)*$Z$728+($AG$728&lt;&gt;2)*$AG$728)/(($E$728&lt;&gt;2)+($L$728&lt;&gt;2)+($S$728&lt;&gt;2)+($Z$728&lt;&gt;2)+($AG$728&lt;&gt;2))&gt;=0.5,1,0))</f>
        <v/>
      </c>
      <c r="AO728" s="8">
        <f>IF(($F$728&lt;&gt;2)+($M$728&lt;&gt;2)+($T$728&lt;&gt;2)+($AA$728&lt;&gt;2)+($AH$728&lt;&gt;2)=0,2,IF((($F$728&lt;&gt;2)*$F$728+($M$728&lt;&gt;2)*$M$728+($T$728&lt;&gt;2)*$T$728+($AA$728&lt;&gt;2)*$AA$728+($AH$728&lt;&gt;2)*$AH$728)/(($F$728&lt;&gt;2)+($M$728&lt;&gt;2)+($T$728&lt;&gt;2)+($AA$728&lt;&gt;2)+($AH$728&lt;&gt;2))&gt;=0.5,1,0))</f>
        <v/>
      </c>
      <c r="AP728" s="8">
        <f>IF(($G$728&lt;&gt;2)+($N$728&lt;&gt;2)+($U$728&lt;&gt;2)+($AB$728&lt;&gt;2)+($AI$728&lt;&gt;2)=0,2,IF((($G$728&lt;&gt;2)*$G$728+($N$728&lt;&gt;2)*$N$728+($U$728&lt;&gt;2)*$U$728+($AB$728&lt;&gt;2)*$AB$728+($AI$728&lt;&gt;2)*$AI$728)/(($G$728&lt;&gt;2)+($N$728&lt;&gt;2)+($U$728&lt;&gt;2)+($AB$728&lt;&gt;2)+($AI$728&lt;&gt;2))&gt;=0.5,1,0))</f>
        <v/>
      </c>
      <c r="AR728" s="16">
        <f>INDEX('Ground truth'!$B$3:$G$8,MATCH($AK$719,'Ground truth'!$A$3:$A$8,0),MATCH($AK$714,'Ground truth'!$B$2:$G$2,0))</f>
        <v/>
      </c>
      <c r="AS728" s="16">
        <f>INDEX('Ground truth'!$B$3:$G$8,MATCH($AK$719,'Ground truth'!$A$3:$A$8,0),MATCH($AK$715,'Ground truth'!$B$2:$G$2,0))</f>
        <v/>
      </c>
      <c r="AT728" s="16">
        <f>INDEX('Ground truth'!$B$3:$G$8,MATCH($AK$719,'Ground truth'!$A$3:$A$8,0),MATCH($AK$716,'Ground truth'!$B$2:$G$2,0))</f>
        <v/>
      </c>
      <c r="AU728" s="16">
        <f>INDEX('Ground truth'!$B$3:$G$8,MATCH($AK$719,'Ground truth'!$A$3:$A$8,0),MATCH($AK$717,'Ground truth'!$B$2:$G$2,0))</f>
        <v/>
      </c>
      <c r="AV728" s="16">
        <f>INDEX('Ground truth'!$B$3:$G$8,MATCH($AK$719,'Ground truth'!$A$3:$A$8,0),MATCH($AK$718,'Ground truth'!$B$2:$G$2,0))</f>
        <v/>
      </c>
      <c r="AW728" s="16">
        <f>INDEX('Ground truth'!$B$3:$G$8,MATCH($AK$719,'Ground truth'!$A$3:$A$8,0),MATCH($AK$719,'Ground truth'!$B$2:$G$2,0))</f>
        <v/>
      </c>
      <c r="AY728" s="19" t="n">
        <v>1</v>
      </c>
      <c r="AZ728" s="19">
        <f>LARGE($AY$723:$AY$728,6)</f>
        <v/>
      </c>
    </row>
    <row r="730">
      <c r="A730" s="17" t="inlineStr">
        <is>
          <t>metrics — confident-only (unsure excluded from denominators)</t>
        </is>
      </c>
      <c r="B730" s="10" t="inlineStr">
        <is>
          <t>run 1</t>
        </is>
      </c>
      <c r="C730" s="10" t="inlineStr">
        <is>
          <t>run 2</t>
        </is>
      </c>
      <c r="D730" s="10" t="inlineStr">
        <is>
          <t>run 3</t>
        </is>
      </c>
      <c r="E730" s="10" t="inlineStr">
        <is>
          <t>run 4</t>
        </is>
      </c>
      <c r="F730" s="10" t="inlineStr">
        <is>
          <t>run 5</t>
        </is>
      </c>
      <c r="G730" s="10" t="inlineStr">
        <is>
          <t>avg-matrix</t>
        </is>
      </c>
      <c r="H730" s="10" t="inlineStr">
        <is>
          <t>mean</t>
        </is>
      </c>
      <c r="I730" s="10" t="inlineStr">
        <is>
          <t>std (pop.)</t>
        </is>
      </c>
      <c r="J730" s="17" t="inlineStr">
        <is>
          <t>notes</t>
        </is>
      </c>
    </row>
    <row r="731">
      <c r="A731" s="7" t="inlineStr">
        <is>
          <t>TP</t>
        </is>
      </c>
      <c r="B731" s="7">
        <f>SUMPRODUCT(($B$723:$G$728=1)*($AR$723:$AW$728=1))</f>
        <v/>
      </c>
      <c r="C731" s="7">
        <f>SUMPRODUCT(($I$723:$N$728=1)*($AR$723:$AW$728=1))</f>
        <v/>
      </c>
      <c r="D731" s="7">
        <f>SUMPRODUCT(($P$723:$U$728=1)*($AR$723:$AW$728=1))</f>
        <v/>
      </c>
      <c r="E731" s="7">
        <f>SUMPRODUCT(($W$723:$AB$728=1)*($AR$723:$AW$728=1))</f>
        <v/>
      </c>
      <c r="F731" s="7">
        <f>SUMPRODUCT(($AD$723:$AI$728=1)*($AR$723:$AW$728=1))</f>
        <v/>
      </c>
      <c r="G731" s="7">
        <f>SUMPRODUCT(($AK$723:$AP$728=1)*($AR$723:$AW$728=1))</f>
        <v/>
      </c>
      <c r="H731" s="12">
        <f>AVERAGE($B$731:$F$731)</f>
        <v/>
      </c>
      <c r="I731" s="12">
        <f>STDEV.P($B$731:$F$731)</f>
        <v/>
      </c>
    </row>
    <row r="732">
      <c r="A732" s="7" t="inlineStr">
        <is>
          <t>TN</t>
        </is>
      </c>
      <c r="B732" s="7">
        <f>SUMPRODUCT(($B$723:$G$728=0)*($AR$723:$AW$728=0))</f>
        <v/>
      </c>
      <c r="C732" s="7">
        <f>SUMPRODUCT(($I$723:$N$728=0)*($AR$723:$AW$728=0))</f>
        <v/>
      </c>
      <c r="D732" s="7">
        <f>SUMPRODUCT(($P$723:$U$728=0)*($AR$723:$AW$728=0))</f>
        <v/>
      </c>
      <c r="E732" s="7">
        <f>SUMPRODUCT(($W$723:$AB$728=0)*($AR$723:$AW$728=0))</f>
        <v/>
      </c>
      <c r="F732" s="7">
        <f>SUMPRODUCT(($AD$723:$AI$728=0)*($AR$723:$AW$728=0))</f>
        <v/>
      </c>
      <c r="G732" s="7">
        <f>SUMPRODUCT(($AK$723:$AP$728=0)*($AR$723:$AW$728=0))</f>
        <v/>
      </c>
      <c r="H732" s="12">
        <f>AVERAGE($B$732:$F$732)</f>
        <v/>
      </c>
      <c r="I732" s="12">
        <f>STDEV.P($B$732:$F$732)</f>
        <v/>
      </c>
    </row>
    <row r="733">
      <c r="A733" s="7" t="inlineStr">
        <is>
          <t>FP</t>
        </is>
      </c>
      <c r="B733" s="7">
        <f>SUMPRODUCT(($B$723:$G$728=1)*($AR$723:$AW$728=0))</f>
        <v/>
      </c>
      <c r="C733" s="7">
        <f>SUMPRODUCT(($I$723:$N$728=1)*($AR$723:$AW$728=0))</f>
        <v/>
      </c>
      <c r="D733" s="7">
        <f>SUMPRODUCT(($P$723:$U$728=1)*($AR$723:$AW$728=0))</f>
        <v/>
      </c>
      <c r="E733" s="7">
        <f>SUMPRODUCT(($W$723:$AB$728=1)*($AR$723:$AW$728=0))</f>
        <v/>
      </c>
      <c r="F733" s="7">
        <f>SUMPRODUCT(($AD$723:$AI$728=1)*($AR$723:$AW$728=0))</f>
        <v/>
      </c>
      <c r="G733" s="7">
        <f>SUMPRODUCT(($AK$723:$AP$728=1)*($AR$723:$AW$728=0))</f>
        <v/>
      </c>
      <c r="H733" s="12">
        <f>AVERAGE($B$733:$F$733)</f>
        <v/>
      </c>
      <c r="I733" s="12">
        <f>STDEV.P($B$733:$F$733)</f>
        <v/>
      </c>
    </row>
    <row r="734">
      <c r="A734" s="7" t="inlineStr">
        <is>
          <t>FN</t>
        </is>
      </c>
      <c r="B734" s="7">
        <f>SUMPRODUCT(($B$723:$G$728=0)*($AR$723:$AW$728=1))</f>
        <v/>
      </c>
      <c r="C734" s="7">
        <f>SUMPRODUCT(($I$723:$N$728=0)*($AR$723:$AW$728=1))</f>
        <v/>
      </c>
      <c r="D734" s="7">
        <f>SUMPRODUCT(($P$723:$U$728=0)*($AR$723:$AW$728=1))</f>
        <v/>
      </c>
      <c r="E734" s="7">
        <f>SUMPRODUCT(($W$723:$AB$728=0)*($AR$723:$AW$728=1))</f>
        <v/>
      </c>
      <c r="F734" s="7">
        <f>SUMPRODUCT(($AD$723:$AI$728=0)*($AR$723:$AW$728=1))</f>
        <v/>
      </c>
      <c r="G734" s="7">
        <f>SUMPRODUCT(($AK$723:$AP$728=0)*($AR$723:$AW$728=1))</f>
        <v/>
      </c>
      <c r="H734" s="12">
        <f>AVERAGE($B$734:$F$734)</f>
        <v/>
      </c>
      <c r="I734" s="12">
        <f>STDEV.P($B$734:$F$734)</f>
        <v/>
      </c>
    </row>
    <row r="735">
      <c r="A735" s="4" t="inlineStr">
        <is>
          <t>Precision</t>
        </is>
      </c>
      <c r="B735" s="12">
        <f>IFERROR($B$731/($B$731+$B$733),0)</f>
        <v/>
      </c>
      <c r="C735" s="12">
        <f>IFERROR($C$731/($C$731+$C$733),0)</f>
        <v/>
      </c>
      <c r="D735" s="12">
        <f>IFERROR($D$731/($D$731+$D$733),0)</f>
        <v/>
      </c>
      <c r="E735" s="12">
        <f>IFERROR($E$731/($E$731+$E$733),0)</f>
        <v/>
      </c>
      <c r="F735" s="12">
        <f>IFERROR($F$731/($F$731+$F$733),0)</f>
        <v/>
      </c>
      <c r="G735" s="12">
        <f>IFERROR($G$731/($G$731+$G$733),0)</f>
        <v/>
      </c>
      <c r="H735" s="18">
        <f>AVERAGE($B$735:$F$735)</f>
        <v/>
      </c>
      <c r="I735" s="18">
        <f>STDEV.P($B$735:$F$735)</f>
        <v/>
      </c>
    </row>
    <row r="736">
      <c r="A736" s="4" t="inlineStr">
        <is>
          <t>Recall</t>
        </is>
      </c>
      <c r="B736" s="12">
        <f>IFERROR($B$731/($B$731+$B$734),0)</f>
        <v/>
      </c>
      <c r="C736" s="12">
        <f>IFERROR($C$731/($C$731+$C$734),0)</f>
        <v/>
      </c>
      <c r="D736" s="12">
        <f>IFERROR($D$731/($D$731+$D$734),0)</f>
        <v/>
      </c>
      <c r="E736" s="12">
        <f>IFERROR($E$731/($E$731+$E$734),0)</f>
        <v/>
      </c>
      <c r="F736" s="12">
        <f>IFERROR($F$731/($F$731+$F$734),0)</f>
        <v/>
      </c>
      <c r="G736" s="12">
        <f>IFERROR($G$731/($G$731+$G$734),0)</f>
        <v/>
      </c>
      <c r="H736" s="18">
        <f>AVERAGE($B$736:$F$736)</f>
        <v/>
      </c>
      <c r="I736" s="18">
        <f>STDEV.P($B$736:$F$736)</f>
        <v/>
      </c>
    </row>
    <row r="737">
      <c r="A737" s="4" t="inlineStr">
        <is>
          <t>F1</t>
        </is>
      </c>
      <c r="B737" s="12">
        <f>IFERROR(2*$B$735*$B$736/($B$735+$B$736),0)</f>
        <v/>
      </c>
      <c r="C737" s="12">
        <f>IFERROR(2*$C$735*$C$736/($C$735+$C$736),0)</f>
        <v/>
      </c>
      <c r="D737" s="12">
        <f>IFERROR(2*$D$735*$D$736/($D$735+$D$736),0)</f>
        <v/>
      </c>
      <c r="E737" s="12">
        <f>IFERROR(2*$E$735*$E$736/($E$735+$E$736),0)</f>
        <v/>
      </c>
      <c r="F737" s="12">
        <f>IFERROR(2*$F$735*$F$736/($F$735+$F$736),0)</f>
        <v/>
      </c>
      <c r="G737" s="12">
        <f>IFERROR(2*$G$735*$G$736/($G$735+$G$736),0)</f>
        <v/>
      </c>
      <c r="H737" s="18">
        <f>AVERAGE($B$737:$F$737)</f>
        <v/>
      </c>
      <c r="I737" s="18">
        <f>STDEV.P($B$737:$F$737)</f>
        <v/>
      </c>
    </row>
    <row r="738">
      <c r="A738" s="4" t="inlineStr">
        <is>
          <t>Accuracy</t>
        </is>
      </c>
      <c r="B738" s="12">
        <f>IFERROR(($B$731+$B$732)/($B$731+$B$732+$B$733+$B$734),0)</f>
        <v/>
      </c>
      <c r="C738" s="12">
        <f>IFERROR(($C$731+$C$732)/($C$731+$C$732+$C$733+$C$734),0)</f>
        <v/>
      </c>
      <c r="D738" s="12">
        <f>IFERROR(($D$731+$D$732)/($D$731+$D$732+$D$733+$D$734),0)</f>
        <v/>
      </c>
      <c r="E738" s="12">
        <f>IFERROR(($E$731+$E$732)/($E$731+$E$732+$E$733+$E$734),0)</f>
        <v/>
      </c>
      <c r="F738" s="12">
        <f>IFERROR(($F$731+$F$732)/($F$731+$F$732+$F$733+$F$734),0)</f>
        <v/>
      </c>
      <c r="G738" s="12">
        <f>IFERROR(($G$731+$G$732)/($G$731+$G$732+$G$733+$G$734),0)</f>
        <v/>
      </c>
      <c r="H738" s="18">
        <f>AVERAGE($B$738:$F$738)</f>
        <v/>
      </c>
      <c r="I738" s="18">
        <f>STDEV.P($B$738:$F$738)</f>
        <v/>
      </c>
    </row>
    <row r="739">
      <c r="A739" s="4" t="inlineStr">
        <is>
          <t>Edit distance</t>
        </is>
      </c>
      <c r="B739" s="12">
        <f>SUMPRODUCT(ABS($AR$723:$AW$728-$B$723:$G$728))</f>
        <v/>
      </c>
      <c r="C739" s="12">
        <f>SUMPRODUCT(ABS($AR$723:$AW$728-$I$723:$N$728))</f>
        <v/>
      </c>
      <c r="D739" s="12">
        <f>SUMPRODUCT(ABS($AR$723:$AW$728-$P$723:$U$728))</f>
        <v/>
      </c>
      <c r="E739" s="12">
        <f>SUMPRODUCT(ABS($AR$723:$AW$728-$W$723:$AB$728))</f>
        <v/>
      </c>
      <c r="F739" s="12">
        <f>SUMPRODUCT(ABS($AR$723:$AW$728-$AD$723:$AI$728))</f>
        <v/>
      </c>
      <c r="G739" s="12">
        <f>SUMPRODUCT(ABS($AR$723:$AW$728-$AK$723:$AP$728))</f>
        <v/>
      </c>
      <c r="H739" s="18">
        <f>AVERAGE($B$739:$F$739)</f>
        <v/>
      </c>
      <c r="I739" s="18">
        <f>STDEV.P($B$739:$F$739)</f>
        <v/>
      </c>
    </row>
    <row r="740">
      <c r="A740" s="4" t="inlineStr">
        <is>
          <t>Spectral distance</t>
        </is>
      </c>
      <c r="B740" s="12">
        <f>SQRT(SUMPRODUCT(($AZ$723:$AZ$728-$B$750:$B$755)^2))</f>
        <v/>
      </c>
      <c r="C740" s="12">
        <f>SQRT(SUMPRODUCT(($AZ$723:$AZ$728-$C$750:$C$755)^2))</f>
        <v/>
      </c>
      <c r="D740" s="12">
        <f>SQRT(SUMPRODUCT(($AZ$723:$AZ$728-$D$750:$D$755)^2))</f>
        <v/>
      </c>
      <c r="E740" s="12">
        <f>SQRT(SUMPRODUCT(($AZ$723:$AZ$728-$E$750:$E$755)^2))</f>
        <v/>
      </c>
      <c r="F740" s="12">
        <f>SQRT(SUMPRODUCT(($AZ$723:$AZ$728-$F$750:$F$755)^2))</f>
        <v/>
      </c>
      <c r="G740" s="12">
        <f>SQRT(SUMPRODUCT(($AZ$723:$AZ$728-$G$750:$G$755)^2))</f>
        <v/>
      </c>
      <c r="H740" s="18">
        <f>AVERAGE($B$740:$F$740)</f>
        <v/>
      </c>
      <c r="I740" s="18">
        <f>STDEV.P($B$740:$F$740)</f>
        <v/>
      </c>
    </row>
    <row r="741">
      <c r="A741" s="4" t="inlineStr">
        <is>
          <t>Unsure cells</t>
        </is>
      </c>
      <c r="B741" s="7">
        <f>COUNTIF($B$723:$G$728,2)</f>
        <v/>
      </c>
      <c r="C741" s="7">
        <f>COUNTIF($I$723:$N$728,2)</f>
        <v/>
      </c>
      <c r="D741" s="7">
        <f>COUNTIF($P$723:$U$728,2)</f>
        <v/>
      </c>
      <c r="E741" s="7">
        <f>COUNTIF($W$723:$AB$728,2)</f>
        <v/>
      </c>
      <c r="F741" s="7">
        <f>COUNTIF($AD$723:$AI$728,2)</f>
        <v/>
      </c>
      <c r="G741" s="7">
        <f>COUNTIF($AK$723:$AP$728,2)</f>
        <v/>
      </c>
      <c r="H741" s="12">
        <f>AVERAGE($B$741:$F$741)</f>
        <v/>
      </c>
      <c r="I741" s="12">
        <f>STDEV.P($B$741:$F$741)</f>
        <v/>
      </c>
    </row>
    <row r="742">
      <c r="A742" s="3" t="inlineStr">
        <is>
          <t>eigenvalues (real part, numpy order; pasted)</t>
        </is>
      </c>
    </row>
    <row r="743">
      <c r="A743" s="3" t="inlineStr">
        <is>
          <t xml:space="preserve">  λ1</t>
        </is>
      </c>
      <c r="B743" s="19" t="n">
        <v>5.119026675525917</v>
      </c>
      <c r="C743" s="19" t="n">
        <v>5.701562118716421</v>
      </c>
      <c r="D743" s="19" t="n">
        <v>5.701562118716421</v>
      </c>
      <c r="E743" s="19" t="n">
        <v>5.701562118716421</v>
      </c>
      <c r="F743" s="19" t="n">
        <v>5.701562118716421</v>
      </c>
      <c r="G743" s="19" t="n">
        <v>5.701562118716421</v>
      </c>
    </row>
    <row r="744">
      <c r="A744" s="3" t="inlineStr">
        <is>
          <t xml:space="preserve">  λ2</t>
        </is>
      </c>
      <c r="B744" s="19" t="n">
        <v>1.618033988749896</v>
      </c>
      <c r="C744" s="19" t="n">
        <v>-3.403499613658355e-16</v>
      </c>
      <c r="D744" s="19" t="n">
        <v>-3.403499613658355e-16</v>
      </c>
      <c r="E744" s="19" t="n">
        <v>-3.403499613658355e-16</v>
      </c>
      <c r="F744" s="19" t="n">
        <v>-3.403499613658355e-16</v>
      </c>
      <c r="G744" s="19" t="n">
        <v>-3.403499613658355e-16</v>
      </c>
    </row>
    <row r="745">
      <c r="A745" s="3" t="inlineStr">
        <is>
          <t xml:space="preserve">  λ3</t>
        </is>
      </c>
      <c r="B745" s="19" t="n">
        <v>0.5683728862102548</v>
      </c>
      <c r="C745" s="19" t="n">
        <v>-0.7015621187164243</v>
      </c>
      <c r="D745" s="19" t="n">
        <v>-0.7015621187164243</v>
      </c>
      <c r="E745" s="19" t="n">
        <v>-0.7015621187164243</v>
      </c>
      <c r="F745" s="19" t="n">
        <v>-0.7015621187164243</v>
      </c>
      <c r="G745" s="19" t="n">
        <v>-0.7015621187164243</v>
      </c>
    </row>
    <row r="746">
      <c r="A746" s="3" t="inlineStr">
        <is>
          <t xml:space="preserve">  λ4</t>
        </is>
      </c>
      <c r="B746" s="19" t="n">
        <v>-0.6180339887498949</v>
      </c>
      <c r="C746" s="19" t="n">
        <v>1</v>
      </c>
      <c r="D746" s="19" t="n">
        <v>1</v>
      </c>
      <c r="E746" s="19" t="n">
        <v>1</v>
      </c>
      <c r="F746" s="19" t="n">
        <v>1</v>
      </c>
      <c r="G746" s="19" t="n">
        <v>1</v>
      </c>
    </row>
    <row r="747">
      <c r="A747" s="3" t="inlineStr">
        <is>
          <t xml:space="preserve">  λ5</t>
        </is>
      </c>
      <c r="B747" s="19" t="n">
        <v>-0.6873995617361738</v>
      </c>
      <c r="C747" s="19" t="n">
        <v>7.401486830834378e-17</v>
      </c>
      <c r="D747" s="19" t="n">
        <v>7.401486830834378e-17</v>
      </c>
      <c r="E747" s="19" t="n">
        <v>7.401486830834378e-17</v>
      </c>
      <c r="F747" s="19" t="n">
        <v>7.401486830834378e-17</v>
      </c>
      <c r="G747" s="19" t="n">
        <v>7.401486830834378e-17</v>
      </c>
    </row>
    <row r="748">
      <c r="A748" s="3" t="inlineStr">
        <is>
          <t xml:space="preserve">  λ6</t>
        </is>
      </c>
      <c r="B748" s="19" t="n">
        <v>-3.235393706989406e-17</v>
      </c>
      <c r="C748" s="19" t="n">
        <v>6.162975822039155e-33</v>
      </c>
      <c r="D748" s="19" t="n">
        <v>6.162975822039155e-33</v>
      </c>
      <c r="E748" s="19" t="n">
        <v>6.162975822039155e-33</v>
      </c>
      <c r="F748" s="19" t="n">
        <v>6.162975822039155e-33</v>
      </c>
      <c r="G748" s="19" t="n">
        <v>6.162975822039155e-33</v>
      </c>
    </row>
    <row r="749">
      <c r="A749" s="3" t="inlineStr">
        <is>
          <t>eigenvalues sorted desc (LARGE)</t>
        </is>
      </c>
    </row>
    <row r="750">
      <c r="A750" s="3" t="inlineStr">
        <is>
          <t xml:space="preserve">  λ(1)</t>
        </is>
      </c>
      <c r="B750" s="19">
        <f>LARGE($B$743:$B$748,1)</f>
        <v/>
      </c>
      <c r="C750" s="19">
        <f>LARGE($C$743:$C$748,1)</f>
        <v/>
      </c>
      <c r="D750" s="19">
        <f>LARGE($D$743:$D$748,1)</f>
        <v/>
      </c>
      <c r="E750" s="19">
        <f>LARGE($E$743:$E$748,1)</f>
        <v/>
      </c>
      <c r="F750" s="19">
        <f>LARGE($F$743:$F$748,1)</f>
        <v/>
      </c>
      <c r="G750" s="19">
        <f>LARGE($G$743:$G$748,1)</f>
        <v/>
      </c>
    </row>
    <row r="751">
      <c r="A751" s="3" t="inlineStr">
        <is>
          <t xml:space="preserve">  λ(2)</t>
        </is>
      </c>
      <c r="B751" s="19">
        <f>LARGE($B$743:$B$748,2)</f>
        <v/>
      </c>
      <c r="C751" s="19">
        <f>LARGE($C$743:$C$748,2)</f>
        <v/>
      </c>
      <c r="D751" s="19">
        <f>LARGE($D$743:$D$748,2)</f>
        <v/>
      </c>
      <c r="E751" s="19">
        <f>LARGE($E$743:$E$748,2)</f>
        <v/>
      </c>
      <c r="F751" s="19">
        <f>LARGE($F$743:$F$748,2)</f>
        <v/>
      </c>
      <c r="G751" s="19">
        <f>LARGE($G$743:$G$748,2)</f>
        <v/>
      </c>
    </row>
    <row r="752">
      <c r="A752" s="3" t="inlineStr">
        <is>
          <t xml:space="preserve">  λ(3)</t>
        </is>
      </c>
      <c r="B752" s="19">
        <f>LARGE($B$743:$B$748,3)</f>
        <v/>
      </c>
      <c r="C752" s="19">
        <f>LARGE($C$743:$C$748,3)</f>
        <v/>
      </c>
      <c r="D752" s="19">
        <f>LARGE($D$743:$D$748,3)</f>
        <v/>
      </c>
      <c r="E752" s="19">
        <f>LARGE($E$743:$E$748,3)</f>
        <v/>
      </c>
      <c r="F752" s="19">
        <f>LARGE($F$743:$F$748,3)</f>
        <v/>
      </c>
      <c r="G752" s="19">
        <f>LARGE($G$743:$G$748,3)</f>
        <v/>
      </c>
    </row>
    <row r="753">
      <c r="A753" s="3" t="inlineStr">
        <is>
          <t xml:space="preserve">  λ(4)</t>
        </is>
      </c>
      <c r="B753" s="19">
        <f>LARGE($B$743:$B$748,4)</f>
        <v/>
      </c>
      <c r="C753" s="19">
        <f>LARGE($C$743:$C$748,4)</f>
        <v/>
      </c>
      <c r="D753" s="19">
        <f>LARGE($D$743:$D$748,4)</f>
        <v/>
      </c>
      <c r="E753" s="19">
        <f>LARGE($E$743:$E$748,4)</f>
        <v/>
      </c>
      <c r="F753" s="19">
        <f>LARGE($F$743:$F$748,4)</f>
        <v/>
      </c>
      <c r="G753" s="19">
        <f>LARGE($G$743:$G$748,4)</f>
        <v/>
      </c>
    </row>
    <row r="754">
      <c r="A754" s="3" t="inlineStr">
        <is>
          <t xml:space="preserve">  λ(5)</t>
        </is>
      </c>
      <c r="B754" s="19">
        <f>LARGE($B$743:$B$748,5)</f>
        <v/>
      </c>
      <c r="C754" s="19">
        <f>LARGE($C$743:$C$748,5)</f>
        <v/>
      </c>
      <c r="D754" s="19">
        <f>LARGE($D$743:$D$748,5)</f>
        <v/>
      </c>
      <c r="E754" s="19">
        <f>LARGE($E$743:$E$748,5)</f>
        <v/>
      </c>
      <c r="F754" s="19">
        <f>LARGE($F$743:$F$748,5)</f>
        <v/>
      </c>
      <c r="G754" s="19">
        <f>LARGE($G$743:$G$748,5)</f>
        <v/>
      </c>
    </row>
    <row r="755">
      <c r="A755" s="3" t="inlineStr">
        <is>
          <t xml:space="preserve">  λ(6)</t>
        </is>
      </c>
      <c r="B755" s="19">
        <f>LARGE($B$743:$B$748,6)</f>
        <v/>
      </c>
      <c r="C755" s="19">
        <f>LARGE($C$743:$C$748,6)</f>
        <v/>
      </c>
      <c r="D755" s="19">
        <f>LARGE($D$743:$D$748,6)</f>
        <v/>
      </c>
      <c r="E755" s="19">
        <f>LARGE($E$743:$E$748,6)</f>
        <v/>
      </c>
      <c r="F755" s="19">
        <f>LARGE($F$743:$F$748,6)</f>
        <v/>
      </c>
      <c r="G755" s="19">
        <f>LARGE($G$743:$G$748,6)</f>
        <v/>
      </c>
    </row>
    <row r="756">
      <c r="A756" s="3" t="inlineStr">
        <is>
          <t>check: Σeig − trace (→0)</t>
        </is>
      </c>
      <c r="B756" s="3">
        <f>ROUND(SUM($B$743:$B$748)-($B$723+$C$724+$D$725+$E$726+$F$727+$G$728),6)</f>
        <v/>
      </c>
      <c r="C756" s="3">
        <f>ROUND(SUM($C$743:$C$748)-($I$723+$J$724+$K$725+$L$726+$M$727+$N$728),6)</f>
        <v/>
      </c>
      <c r="D756" s="3">
        <f>ROUND(SUM($D$743:$D$748)-($P$723+$Q$724+$R$725+$S$726+$T$727+$U$728),6)</f>
        <v/>
      </c>
      <c r="E756" s="3">
        <f>ROUND(SUM($E$743:$E$748)-($W$723+$X$724+$Y$725+$Z$726+$AA$727+$AB$728),6)</f>
        <v/>
      </c>
      <c r="F756" s="3">
        <f>ROUND(SUM($F$743:$F$748)-($AD$723+$AE$724+$AF$725+$AG$726+$AH$727+$AI$728),6)</f>
        <v/>
      </c>
      <c r="G756" s="3">
        <f>ROUND(SUM($G$743:$G$748)-($AK$723+$AL$724+$AM$725+$AN$726+$AO$727+$AP$728),6)</f>
        <v/>
      </c>
    </row>
    <row r="757">
      <c r="A757" s="3" t="inlineStr">
        <is>
          <t>check: Πeig − det (→0)</t>
        </is>
      </c>
      <c r="B757" s="3">
        <f>ROUND(MDETERM($B$723:$G$728)-PRODUCT($B$743:$B$748),6)</f>
        <v/>
      </c>
      <c r="C757" s="3">
        <f>ROUND(MDETERM($I$723:$N$728)-PRODUCT($C$743:$C$748),6)</f>
        <v/>
      </c>
      <c r="D757" s="3">
        <f>ROUND(MDETERM($P$723:$U$728)-PRODUCT($D$743:$D$748),6)</f>
        <v/>
      </c>
      <c r="E757" s="3">
        <f>ROUND(MDETERM($W$723:$AB$728)-PRODUCT($E$743:$E$748),6)</f>
        <v/>
      </c>
      <c r="F757" s="3">
        <f>ROUND(MDETERM($AD$723:$AI$728)-PRODUCT($F$743:$F$748),6)</f>
        <v/>
      </c>
      <c r="G757" s="3">
        <f>ROUND(MDETERM($AK$723:$AP$728)-PRODUCT($G$743:$G$748),6)</f>
        <v/>
      </c>
    </row>
    <row r="758">
      <c r="A758" s="3" t="inlineStr">
        <is>
          <t>complex eigenvalues?</t>
        </is>
      </c>
      <c r="B758" s="3" t="inlineStr"/>
      <c r="C758" s="3" t="inlineStr"/>
      <c r="D758" s="3" t="inlineStr"/>
      <c r="E758" s="3" t="inlineStr"/>
      <c r="F758" s="3" t="inlineStr"/>
      <c r="G758" s="3" t="inlineStr"/>
    </row>
    <row r="759">
      <c r="A759" s="3" t="inlineStr">
        <is>
          <t>check: det(M − λᵢI) per sorted λ (→0)</t>
        </is>
      </c>
    </row>
    <row r="760">
      <c r="A760" s="3" t="inlineStr">
        <is>
          <t xml:space="preserve">  det(M − λ(1)I)</t>
        </is>
      </c>
      <c r="B760" s="3">
        <f t="array" ref="B760">ROUND(MDETERM($B$723:$G$728-$B$750*MUNIT(6)),6)</f>
        <v/>
      </c>
      <c r="C760" s="3">
        <f t="array" ref="C760">ROUND(MDETERM($I$723:$N$728-$C$750*MUNIT(6)),6)</f>
        <v/>
      </c>
      <c r="D760" s="3">
        <f t="array" ref="D760">ROUND(MDETERM($P$723:$U$728-$D$750*MUNIT(6)),6)</f>
        <v/>
      </c>
      <c r="E760" s="3">
        <f t="array" ref="E760">ROUND(MDETERM($W$723:$AB$728-$E$750*MUNIT(6)),6)</f>
        <v/>
      </c>
      <c r="F760" s="3">
        <f t="array" ref="F760">ROUND(MDETERM($AD$723:$AI$728-$F$750*MUNIT(6)),6)</f>
        <v/>
      </c>
      <c r="G760" s="3">
        <f t="array" ref="G760">ROUND(MDETERM($AK$723:$AP$728-$G$750*MUNIT(6)),6)</f>
        <v/>
      </c>
    </row>
    <row r="761">
      <c r="A761" s="3" t="inlineStr">
        <is>
          <t xml:space="preserve">  det(M − λ(2)I)</t>
        </is>
      </c>
      <c r="B761" s="3">
        <f t="array" ref="B761">ROUND(MDETERM($B$723:$G$728-$B$751*MUNIT(6)),6)</f>
        <v/>
      </c>
      <c r="C761" s="3">
        <f t="array" ref="C761">ROUND(MDETERM($I$723:$N$728-$C$751*MUNIT(6)),6)</f>
        <v/>
      </c>
      <c r="D761" s="3">
        <f t="array" ref="D761">ROUND(MDETERM($P$723:$U$728-$D$751*MUNIT(6)),6)</f>
        <v/>
      </c>
      <c r="E761" s="3">
        <f t="array" ref="E761">ROUND(MDETERM($W$723:$AB$728-$E$751*MUNIT(6)),6)</f>
        <v/>
      </c>
      <c r="F761" s="3">
        <f t="array" ref="F761">ROUND(MDETERM($AD$723:$AI$728-$F$751*MUNIT(6)),6)</f>
        <v/>
      </c>
      <c r="G761" s="3">
        <f t="array" ref="G761">ROUND(MDETERM($AK$723:$AP$728-$G$751*MUNIT(6)),6)</f>
        <v/>
      </c>
    </row>
    <row r="762">
      <c r="A762" s="3" t="inlineStr">
        <is>
          <t xml:space="preserve">  det(M − λ(3)I)</t>
        </is>
      </c>
      <c r="B762" s="3">
        <f t="array" ref="B762">ROUND(MDETERM($B$723:$G$728-$B$752*MUNIT(6)),6)</f>
        <v/>
      </c>
      <c r="C762" s="3">
        <f t="array" ref="C762">ROUND(MDETERM($I$723:$N$728-$C$752*MUNIT(6)),6)</f>
        <v/>
      </c>
      <c r="D762" s="3">
        <f t="array" ref="D762">ROUND(MDETERM($P$723:$U$728-$D$752*MUNIT(6)),6)</f>
        <v/>
      </c>
      <c r="E762" s="3">
        <f t="array" ref="E762">ROUND(MDETERM($W$723:$AB$728-$E$752*MUNIT(6)),6)</f>
        <v/>
      </c>
      <c r="F762" s="3">
        <f t="array" ref="F762">ROUND(MDETERM($AD$723:$AI$728-$F$752*MUNIT(6)),6)</f>
        <v/>
      </c>
      <c r="G762" s="3">
        <f t="array" ref="G762">ROUND(MDETERM($AK$723:$AP$728-$G$752*MUNIT(6)),6)</f>
        <v/>
      </c>
    </row>
    <row r="763">
      <c r="A763" s="3" t="inlineStr">
        <is>
          <t xml:space="preserve">  det(M − λ(4)I)</t>
        </is>
      </c>
      <c r="B763" s="3">
        <f t="array" ref="B763">ROUND(MDETERM($B$723:$G$728-$B$753*MUNIT(6)),6)</f>
        <v/>
      </c>
      <c r="C763" s="3">
        <f t="array" ref="C763">ROUND(MDETERM($I$723:$N$728-$C$753*MUNIT(6)),6)</f>
        <v/>
      </c>
      <c r="D763" s="3">
        <f t="array" ref="D763">ROUND(MDETERM($P$723:$U$728-$D$753*MUNIT(6)),6)</f>
        <v/>
      </c>
      <c r="E763" s="3">
        <f t="array" ref="E763">ROUND(MDETERM($W$723:$AB$728-$E$753*MUNIT(6)),6)</f>
        <v/>
      </c>
      <c r="F763" s="3">
        <f t="array" ref="F763">ROUND(MDETERM($AD$723:$AI$728-$F$753*MUNIT(6)),6)</f>
        <v/>
      </c>
      <c r="G763" s="3">
        <f t="array" ref="G763">ROUND(MDETERM($AK$723:$AP$728-$G$753*MUNIT(6)),6)</f>
        <v/>
      </c>
    </row>
    <row r="764">
      <c r="A764" s="3" t="inlineStr">
        <is>
          <t xml:space="preserve">  det(M − λ(5)I)</t>
        </is>
      </c>
      <c r="B764" s="3">
        <f t="array" ref="B764">ROUND(MDETERM($B$723:$G$728-$B$754*MUNIT(6)),6)</f>
        <v/>
      </c>
      <c r="C764" s="3">
        <f t="array" ref="C764">ROUND(MDETERM($I$723:$N$728-$C$754*MUNIT(6)),6)</f>
        <v/>
      </c>
      <c r="D764" s="3">
        <f t="array" ref="D764">ROUND(MDETERM($P$723:$U$728-$D$754*MUNIT(6)),6)</f>
        <v/>
      </c>
      <c r="E764" s="3">
        <f t="array" ref="E764">ROUND(MDETERM($W$723:$AB$728-$E$754*MUNIT(6)),6)</f>
        <v/>
      </c>
      <c r="F764" s="3">
        <f t="array" ref="F764">ROUND(MDETERM($AD$723:$AI$728-$F$754*MUNIT(6)),6)</f>
        <v/>
      </c>
      <c r="G764" s="3">
        <f t="array" ref="G764">ROUND(MDETERM($AK$723:$AP$728-$G$754*MUNIT(6)),6)</f>
        <v/>
      </c>
    </row>
    <row r="765">
      <c r="A765" s="3" t="inlineStr">
        <is>
          <t xml:space="preserve">  det(M − λ(6)I)</t>
        </is>
      </c>
      <c r="B765" s="3">
        <f t="array" ref="B765">ROUND(MDETERM($B$723:$G$728-$B$755*MUNIT(6)),6)</f>
        <v/>
      </c>
      <c r="C765" s="3">
        <f t="array" ref="C765">ROUND(MDETERM($I$723:$N$728-$C$755*MUNIT(6)),6)</f>
        <v/>
      </c>
      <c r="D765" s="3">
        <f t="array" ref="D765">ROUND(MDETERM($P$723:$U$728-$D$755*MUNIT(6)),6)</f>
        <v/>
      </c>
      <c r="E765" s="3">
        <f t="array" ref="E765">ROUND(MDETERM($W$723:$AB$728-$E$755*MUNIT(6)),6)</f>
        <v/>
      </c>
      <c r="F765" s="3">
        <f t="array" ref="F765">ROUND(MDETERM($AD$723:$AI$728-$F$755*MUNIT(6)),6)</f>
        <v/>
      </c>
      <c r="G765" s="3">
        <f t="array" ref="G765">ROUND(MDETERM($AK$723:$AP$728-$G$755*MUNIT(6)),6)</f>
        <v/>
      </c>
    </row>
    <row r="769" ht="16" customHeight="1">
      <c r="A769" s="14" t="inlineStr">
        <is>
          <t>RAG R3 | gpt4-turbo-preview</t>
        </is>
      </c>
      <c r="B769" s="9" t="inlineStr">
        <is>
          <t>run 1 (raw, pasted)</t>
        </is>
      </c>
      <c r="I769" s="9" t="inlineStr">
        <is>
          <t>run 2 (raw, pasted)</t>
        </is>
      </c>
      <c r="P769" s="9" t="inlineStr">
        <is>
          <t>run 3 (raw, pasted)</t>
        </is>
      </c>
      <c r="W769" s="9" t="inlineStr">
        <is>
          <t>run 4 (raw, pasted)</t>
        </is>
      </c>
      <c r="AD769" s="9" t="inlineStr">
        <is>
          <t>run 5 (raw, pasted)</t>
        </is>
      </c>
      <c r="AK769" s="9" t="inlineStr">
        <is>
          <t>archived component mapping</t>
        </is>
      </c>
    </row>
    <row r="770" ht="60" customHeight="1">
      <c r="B770" s="15" t="inlineStr">
        <is>
          <t>Structural Frame</t>
        </is>
      </c>
      <c r="C770" s="15" t="inlineStr">
        <is>
          <t>Power System</t>
        </is>
      </c>
      <c r="D770" s="15" t="inlineStr">
        <is>
          <t>Command and Data Handling (C&amp;DH)</t>
        </is>
      </c>
      <c r="E770" s="15" t="inlineStr">
        <is>
          <t>Communication System</t>
        </is>
      </c>
      <c r="F770" s="15" t="inlineStr">
        <is>
          <t>Attitude Determination and Control System (ADCS)</t>
        </is>
      </c>
      <c r="G770" s="15" t="inlineStr">
        <is>
          <t>Payload</t>
        </is>
      </c>
      <c r="I770" s="15" t="inlineStr">
        <is>
          <t>Structural Frame</t>
        </is>
      </c>
      <c r="J770" s="15" t="inlineStr">
        <is>
          <t>Power System</t>
        </is>
      </c>
      <c r="K770" s="15" t="inlineStr">
        <is>
          <t>Command and Data Handling (C&amp;DH)</t>
        </is>
      </c>
      <c r="L770" s="15" t="inlineStr">
        <is>
          <t>Communication System</t>
        </is>
      </c>
      <c r="M770" s="15" t="inlineStr">
        <is>
          <t>Attitude Determination and Control System (ADCS)</t>
        </is>
      </c>
      <c r="N770" s="15" t="inlineStr">
        <is>
          <t>Payload</t>
        </is>
      </c>
      <c r="P770" s="15" t="inlineStr">
        <is>
          <t>Structural Frame</t>
        </is>
      </c>
      <c r="Q770" s="15" t="inlineStr">
        <is>
          <t>Power System</t>
        </is>
      </c>
      <c r="R770" s="15" t="inlineStr">
        <is>
          <t>Command and Data Handling (C&amp;DH)</t>
        </is>
      </c>
      <c r="S770" s="15" t="inlineStr">
        <is>
          <t>Communication System</t>
        </is>
      </c>
      <c r="T770" s="15" t="inlineStr">
        <is>
          <t>Attitude Determination and Control System (ADCS)</t>
        </is>
      </c>
      <c r="U770" s="15" t="inlineStr">
        <is>
          <t>Payload</t>
        </is>
      </c>
      <c r="W770" s="15" t="inlineStr">
        <is>
          <t>Structural Frame</t>
        </is>
      </c>
      <c r="X770" s="15" t="inlineStr">
        <is>
          <t>Power System</t>
        </is>
      </c>
      <c r="Y770" s="15" t="inlineStr">
        <is>
          <t>Command and Data Handling (C&amp;DH)</t>
        </is>
      </c>
      <c r="Z770" s="15" t="inlineStr">
        <is>
          <t>Communication System</t>
        </is>
      </c>
      <c r="AA770" s="15" t="inlineStr">
        <is>
          <t>Attitude Determination and Control System (ADCS)</t>
        </is>
      </c>
      <c r="AB770" s="15" t="inlineStr">
        <is>
          <t>Payload</t>
        </is>
      </c>
      <c r="AD770" s="15" t="inlineStr">
        <is>
          <t>Structural Frame</t>
        </is>
      </c>
      <c r="AE770" s="15" t="inlineStr">
        <is>
          <t>Power System</t>
        </is>
      </c>
      <c r="AF770" s="15" t="inlineStr">
        <is>
          <t>Command and Data Handling (C&amp;DH)</t>
        </is>
      </c>
      <c r="AG770" s="15" t="inlineStr">
        <is>
          <t>Communication System</t>
        </is>
      </c>
      <c r="AH770" s="15" t="inlineStr">
        <is>
          <t>Attitude Determination and Control System (ADCS)</t>
        </is>
      </c>
      <c r="AI770" s="15" t="inlineStr">
        <is>
          <t>Payload</t>
        </is>
      </c>
      <c r="AK770" s="3" t="inlineStr">
        <is>
          <t>Ground truth component</t>
        </is>
      </c>
      <c r="AL770" s="3" t="inlineStr">
        <is>
          <t>Matched predicted component</t>
        </is>
      </c>
    </row>
    <row r="771">
      <c r="A771" s="3" t="inlineStr">
        <is>
          <t>Structural Frame</t>
        </is>
      </c>
      <c r="B771" s="8" t="n">
        <v>1</v>
      </c>
      <c r="C771" s="8" t="n">
        <v>1</v>
      </c>
      <c r="D771" s="8" t="n">
        <v>1</v>
      </c>
      <c r="E771" s="8" t="n">
        <v>1</v>
      </c>
      <c r="F771" s="8" t="n">
        <v>1</v>
      </c>
      <c r="G771" s="8" t="n">
        <v>1</v>
      </c>
      <c r="I771" s="8" t="n">
        <v>1</v>
      </c>
      <c r="J771" s="8" t="n">
        <v>1</v>
      </c>
      <c r="K771" s="8" t="n">
        <v>1</v>
      </c>
      <c r="L771" s="8" t="n">
        <v>1</v>
      </c>
      <c r="M771" s="8" t="n">
        <v>1</v>
      </c>
      <c r="N771" s="8" t="n">
        <v>1</v>
      </c>
      <c r="P771" s="8" t="n">
        <v>1</v>
      </c>
      <c r="Q771" s="8" t="n">
        <v>1</v>
      </c>
      <c r="R771" s="8" t="n">
        <v>1</v>
      </c>
      <c r="S771" s="8" t="n">
        <v>1</v>
      </c>
      <c r="T771" s="8" t="n">
        <v>1</v>
      </c>
      <c r="U771" s="8" t="n">
        <v>1</v>
      </c>
      <c r="W771" s="8" t="n">
        <v>1</v>
      </c>
      <c r="X771" s="8" t="n">
        <v>1</v>
      </c>
      <c r="Y771" s="8" t="n">
        <v>1</v>
      </c>
      <c r="Z771" s="8" t="n">
        <v>1</v>
      </c>
      <c r="AA771" s="8" t="n">
        <v>1</v>
      </c>
      <c r="AB771" s="8" t="n">
        <v>1</v>
      </c>
      <c r="AD771" s="8" t="n">
        <v>1</v>
      </c>
      <c r="AE771" s="8" t="n">
        <v>1</v>
      </c>
      <c r="AF771" s="8" t="n">
        <v>1</v>
      </c>
      <c r="AG771" s="8" t="n">
        <v>1</v>
      </c>
      <c r="AH771" s="8" t="n">
        <v>1</v>
      </c>
      <c r="AI771" s="8" t="n">
        <v>1</v>
      </c>
      <c r="AK771" s="3" t="inlineStr">
        <is>
          <t>Power Subsystem</t>
        </is>
      </c>
      <c r="AL771" s="3" t="inlineStr">
        <is>
          <t>Power System</t>
        </is>
      </c>
    </row>
    <row r="772">
      <c r="A772" s="3" t="inlineStr">
        <is>
          <t>Power System</t>
        </is>
      </c>
      <c r="B772" s="8" t="n">
        <v>0</v>
      </c>
      <c r="C772" s="8" t="n">
        <v>1</v>
      </c>
      <c r="D772" s="8" t="n">
        <v>1</v>
      </c>
      <c r="E772" s="8" t="n">
        <v>1</v>
      </c>
      <c r="F772" s="8" t="n">
        <v>0</v>
      </c>
      <c r="G772" s="8" t="n">
        <v>1</v>
      </c>
      <c r="I772" s="8" t="n">
        <v>0</v>
      </c>
      <c r="J772" s="8" t="n">
        <v>1</v>
      </c>
      <c r="K772" s="8" t="n">
        <v>1</v>
      </c>
      <c r="L772" s="8" t="n">
        <v>1</v>
      </c>
      <c r="M772" s="8" t="n">
        <v>0</v>
      </c>
      <c r="N772" s="8" t="n">
        <v>1</v>
      </c>
      <c r="P772" s="8" t="n">
        <v>1</v>
      </c>
      <c r="Q772" s="8" t="n">
        <v>1</v>
      </c>
      <c r="R772" s="8" t="n">
        <v>1</v>
      </c>
      <c r="S772" s="8" t="n">
        <v>1</v>
      </c>
      <c r="T772" s="8" t="n">
        <v>1</v>
      </c>
      <c r="U772" s="8" t="n">
        <v>0</v>
      </c>
      <c r="W772" s="8" t="n">
        <v>0</v>
      </c>
      <c r="X772" s="8" t="n">
        <v>1</v>
      </c>
      <c r="Y772" s="8" t="n">
        <v>1</v>
      </c>
      <c r="Z772" s="8" t="n">
        <v>1</v>
      </c>
      <c r="AA772" s="8" t="n">
        <v>0</v>
      </c>
      <c r="AB772" s="8" t="n">
        <v>0</v>
      </c>
      <c r="AD772" s="8" t="n">
        <v>0</v>
      </c>
      <c r="AE772" s="8" t="n">
        <v>1</v>
      </c>
      <c r="AF772" s="8" t="n">
        <v>1</v>
      </c>
      <c r="AG772" s="8" t="n">
        <v>1</v>
      </c>
      <c r="AH772" s="8" t="n">
        <v>0</v>
      </c>
      <c r="AI772" s="8" t="n">
        <v>0</v>
      </c>
      <c r="AK772" s="3" t="inlineStr">
        <is>
          <t>Spacecraft</t>
        </is>
      </c>
      <c r="AL772" s="3" t="inlineStr">
        <is>
          <t>Payload</t>
        </is>
      </c>
    </row>
    <row r="773">
      <c r="A773" s="3" t="inlineStr">
        <is>
          <t>Command and Data Handling (C&amp;DH)</t>
        </is>
      </c>
      <c r="B773" s="8" t="n">
        <v>0</v>
      </c>
      <c r="C773" s="8" t="n">
        <v>0</v>
      </c>
      <c r="D773" s="8" t="n">
        <v>1</v>
      </c>
      <c r="E773" s="8" t="n">
        <v>1</v>
      </c>
      <c r="F773" s="8" t="n">
        <v>1</v>
      </c>
      <c r="G773" s="8" t="n">
        <v>1</v>
      </c>
      <c r="I773" s="8" t="n">
        <v>0</v>
      </c>
      <c r="J773" s="8" t="n">
        <v>0</v>
      </c>
      <c r="K773" s="8" t="n">
        <v>1</v>
      </c>
      <c r="L773" s="8" t="n">
        <v>1</v>
      </c>
      <c r="M773" s="8" t="n">
        <v>1</v>
      </c>
      <c r="N773" s="8" t="n">
        <v>1</v>
      </c>
      <c r="P773" s="8" t="n">
        <v>1</v>
      </c>
      <c r="Q773" s="8" t="n">
        <v>1</v>
      </c>
      <c r="R773" s="8" t="n">
        <v>1</v>
      </c>
      <c r="S773" s="8" t="n">
        <v>1</v>
      </c>
      <c r="T773" s="8" t="n">
        <v>1</v>
      </c>
      <c r="U773" s="8" t="n">
        <v>1</v>
      </c>
      <c r="W773" s="8" t="n">
        <v>0</v>
      </c>
      <c r="X773" s="8" t="n">
        <v>0</v>
      </c>
      <c r="Y773" s="8" t="n">
        <v>1</v>
      </c>
      <c r="Z773" s="8" t="n">
        <v>1</v>
      </c>
      <c r="AA773" s="8" t="n">
        <v>1</v>
      </c>
      <c r="AB773" s="8" t="n">
        <v>1</v>
      </c>
      <c r="AD773" s="8" t="n">
        <v>0</v>
      </c>
      <c r="AE773" s="8" t="n">
        <v>0</v>
      </c>
      <c r="AF773" s="8" t="n">
        <v>1</v>
      </c>
      <c r="AG773" s="8" t="n">
        <v>1</v>
      </c>
      <c r="AH773" s="8" t="n">
        <v>1</v>
      </c>
      <c r="AI773" s="8" t="n">
        <v>1</v>
      </c>
      <c r="AK773" s="3" t="inlineStr">
        <is>
          <t>Guidance, Navigation, and Control (GNC) Subsystem</t>
        </is>
      </c>
      <c r="AL773" s="3" t="inlineStr">
        <is>
          <t>Attitude Determination and Control System (ADCS)</t>
        </is>
      </c>
    </row>
    <row r="774">
      <c r="A774" s="3" t="inlineStr">
        <is>
          <t>Communication System</t>
        </is>
      </c>
      <c r="B774" s="8" t="n">
        <v>0</v>
      </c>
      <c r="C774" s="8" t="n">
        <v>0</v>
      </c>
      <c r="D774" s="8" t="n">
        <v>0</v>
      </c>
      <c r="E774" s="8" t="n">
        <v>1</v>
      </c>
      <c r="F774" s="8" t="n">
        <v>1</v>
      </c>
      <c r="G774" s="8" t="n">
        <v>1</v>
      </c>
      <c r="I774" s="8" t="n">
        <v>0</v>
      </c>
      <c r="J774" s="8" t="n">
        <v>0</v>
      </c>
      <c r="K774" s="8" t="n">
        <v>0</v>
      </c>
      <c r="L774" s="8" t="n">
        <v>1</v>
      </c>
      <c r="M774" s="8" t="n">
        <v>1</v>
      </c>
      <c r="N774" s="8" t="n">
        <v>1</v>
      </c>
      <c r="P774" s="8" t="n">
        <v>1</v>
      </c>
      <c r="Q774" s="8" t="n">
        <v>1</v>
      </c>
      <c r="R774" s="8" t="n">
        <v>1</v>
      </c>
      <c r="S774" s="8" t="n">
        <v>1</v>
      </c>
      <c r="T774" s="8" t="n">
        <v>0</v>
      </c>
      <c r="U774" s="8" t="n">
        <v>1</v>
      </c>
      <c r="W774" s="8" t="n">
        <v>0</v>
      </c>
      <c r="X774" s="8" t="n">
        <v>0</v>
      </c>
      <c r="Y774" s="8" t="n">
        <v>0</v>
      </c>
      <c r="Z774" s="8" t="n">
        <v>1</v>
      </c>
      <c r="AA774" s="8" t="n">
        <v>1</v>
      </c>
      <c r="AB774" s="8" t="n">
        <v>1</v>
      </c>
      <c r="AD774" s="8" t="n">
        <v>0</v>
      </c>
      <c r="AE774" s="8" t="n">
        <v>0</v>
      </c>
      <c r="AF774" s="8" t="n">
        <v>0</v>
      </c>
      <c r="AG774" s="8" t="n">
        <v>1</v>
      </c>
      <c r="AH774" s="8" t="n">
        <v>1</v>
      </c>
      <c r="AI774" s="8" t="n">
        <v>1</v>
      </c>
      <c r="AK774" s="3" t="inlineStr">
        <is>
          <t>Propulsion Subsystem</t>
        </is>
      </c>
      <c r="AL774" s="3" t="inlineStr">
        <is>
          <t>Communication System</t>
        </is>
      </c>
    </row>
    <row r="775">
      <c r="A775" s="3" t="inlineStr">
        <is>
          <t>Attitude Determination and Control System (ADCS)</t>
        </is>
      </c>
      <c r="B775" s="8" t="n">
        <v>0</v>
      </c>
      <c r="C775" s="8" t="n">
        <v>0</v>
      </c>
      <c r="D775" s="8" t="n">
        <v>1</v>
      </c>
      <c r="E775" s="8" t="n">
        <v>0</v>
      </c>
      <c r="F775" s="8" t="n">
        <v>1</v>
      </c>
      <c r="G775" s="8" t="n">
        <v>0</v>
      </c>
      <c r="I775" s="8" t="n">
        <v>0</v>
      </c>
      <c r="J775" s="8" t="n">
        <v>0</v>
      </c>
      <c r="K775" s="8" t="n">
        <v>1</v>
      </c>
      <c r="L775" s="8" t="n">
        <v>0</v>
      </c>
      <c r="M775" s="8" t="n">
        <v>1</v>
      </c>
      <c r="N775" s="8" t="n">
        <v>1</v>
      </c>
      <c r="P775" s="8" t="n">
        <v>1</v>
      </c>
      <c r="Q775" s="8" t="n">
        <v>1</v>
      </c>
      <c r="R775" s="8" t="n">
        <v>1</v>
      </c>
      <c r="S775" s="8" t="n">
        <v>0</v>
      </c>
      <c r="T775" s="8" t="n">
        <v>1</v>
      </c>
      <c r="U775" s="8" t="n">
        <v>1</v>
      </c>
      <c r="W775" s="8" t="n">
        <v>0</v>
      </c>
      <c r="X775" s="8" t="n">
        <v>0</v>
      </c>
      <c r="Y775" s="8" t="n">
        <v>1</v>
      </c>
      <c r="Z775" s="8" t="n">
        <v>0</v>
      </c>
      <c r="AA775" s="8" t="n">
        <v>1</v>
      </c>
      <c r="AB775" s="8" t="n">
        <v>0</v>
      </c>
      <c r="AD775" s="8" t="n">
        <v>0</v>
      </c>
      <c r="AE775" s="8" t="n">
        <v>0</v>
      </c>
      <c r="AF775" s="8" t="n">
        <v>1</v>
      </c>
      <c r="AG775" s="8" t="n">
        <v>0</v>
      </c>
      <c r="AH775" s="8" t="n">
        <v>1</v>
      </c>
      <c r="AI775" s="8" t="n">
        <v>0</v>
      </c>
      <c r="AK775" s="3" t="inlineStr">
        <is>
          <t>Reaction Wheel</t>
        </is>
      </c>
      <c r="AL775" s="3" t="inlineStr">
        <is>
          <t>Structural Frame</t>
        </is>
      </c>
    </row>
    <row r="776">
      <c r="A776" s="3" t="inlineStr">
        <is>
          <t>Payload</t>
        </is>
      </c>
      <c r="B776" s="8" t="n">
        <v>0</v>
      </c>
      <c r="C776" s="8" t="n">
        <v>0</v>
      </c>
      <c r="D776" s="8" t="n">
        <v>0</v>
      </c>
      <c r="E776" s="8" t="n">
        <v>1</v>
      </c>
      <c r="F776" s="8" t="n">
        <v>0</v>
      </c>
      <c r="G776" s="8" t="n">
        <v>1</v>
      </c>
      <c r="I776" s="8" t="n">
        <v>0</v>
      </c>
      <c r="J776" s="8" t="n">
        <v>0</v>
      </c>
      <c r="K776" s="8" t="n">
        <v>0</v>
      </c>
      <c r="L776" s="8" t="n">
        <v>1</v>
      </c>
      <c r="M776" s="8" t="n">
        <v>0</v>
      </c>
      <c r="N776" s="8" t="n">
        <v>1</v>
      </c>
      <c r="P776" s="8" t="n">
        <v>1</v>
      </c>
      <c r="Q776" s="8" t="n">
        <v>0</v>
      </c>
      <c r="R776" s="8" t="n">
        <v>1</v>
      </c>
      <c r="S776" s="8" t="n">
        <v>1</v>
      </c>
      <c r="T776" s="8" t="n">
        <v>1</v>
      </c>
      <c r="U776" s="8" t="n">
        <v>1</v>
      </c>
      <c r="W776" s="8" t="n">
        <v>0</v>
      </c>
      <c r="X776" s="8" t="n">
        <v>0</v>
      </c>
      <c r="Y776" s="8" t="n">
        <v>0</v>
      </c>
      <c r="Z776" s="8" t="n">
        <v>1</v>
      </c>
      <c r="AA776" s="8" t="n">
        <v>0</v>
      </c>
      <c r="AB776" s="8" t="n">
        <v>1</v>
      </c>
      <c r="AD776" s="8" t="n">
        <v>0</v>
      </c>
      <c r="AE776" s="8" t="n">
        <v>0</v>
      </c>
      <c r="AF776" s="8" t="n">
        <v>0</v>
      </c>
      <c r="AG776" s="8" t="n">
        <v>1</v>
      </c>
      <c r="AH776" s="8" t="n">
        <v>0</v>
      </c>
      <c r="AI776" s="8" t="n">
        <v>1</v>
      </c>
      <c r="AK776" s="3" t="inlineStr">
        <is>
          <t>GNC Software</t>
        </is>
      </c>
      <c r="AL776" s="3" t="inlineStr">
        <is>
          <t>Command and Data Handling (C&amp;DH)</t>
        </is>
      </c>
    </row>
    <row r="778">
      <c r="A778" s="1" t="inlineStr">
        <is>
          <t>aligned k×k matrices (INDEX/MATCH through the mapping; GT order)</t>
        </is>
      </c>
      <c r="B778" s="9" t="inlineStr">
        <is>
          <t>run 1 aligned</t>
        </is>
      </c>
      <c r="I778" s="9" t="inlineStr">
        <is>
          <t>run 2 aligned</t>
        </is>
      </c>
      <c r="P778" s="9" t="inlineStr">
        <is>
          <t>run 3 aligned</t>
        </is>
      </c>
      <c r="W778" s="9" t="inlineStr">
        <is>
          <t>run 4 aligned</t>
        </is>
      </c>
      <c r="AD778" s="9" t="inlineStr">
        <is>
          <t>run 5 aligned</t>
        </is>
      </c>
      <c r="AK778" s="9" t="inlineStr">
        <is>
          <t>Step2 average of aligned runs (formula)</t>
        </is>
      </c>
      <c r="AR778" s="9" t="inlineStr">
        <is>
          <t>aligned ground truth (INDEX/MATCH)</t>
        </is>
      </c>
      <c r="AY778" s="9" t="inlineStr">
        <is>
          <t>aligned GT eig (pasted) | sorted</t>
        </is>
      </c>
    </row>
    <row r="779" ht="60" customHeight="1">
      <c r="B779" s="15" t="inlineStr">
        <is>
          <t>Power Subsystem</t>
        </is>
      </c>
      <c r="C779" s="15" t="inlineStr">
        <is>
          <t>Spacecraft</t>
        </is>
      </c>
      <c r="D779" s="15" t="inlineStr">
        <is>
          <t>Guidance, Navigation, and Control (GNC) Subsystem</t>
        </is>
      </c>
      <c r="E779" s="15" t="inlineStr">
        <is>
          <t>Propulsion Subsystem</t>
        </is>
      </c>
      <c r="F779" s="15" t="inlineStr">
        <is>
          <t>Reaction Wheel</t>
        </is>
      </c>
      <c r="G779" s="15" t="inlineStr">
        <is>
          <t>GNC Software</t>
        </is>
      </c>
      <c r="I779" s="15" t="inlineStr">
        <is>
          <t>Power Subsystem</t>
        </is>
      </c>
      <c r="J779" s="15" t="inlineStr">
        <is>
          <t>Spacecraft</t>
        </is>
      </c>
      <c r="K779" s="15" t="inlineStr">
        <is>
          <t>Guidance, Navigation, and Control (GNC) Subsystem</t>
        </is>
      </c>
      <c r="L779" s="15" t="inlineStr">
        <is>
          <t>Propulsion Subsystem</t>
        </is>
      </c>
      <c r="M779" s="15" t="inlineStr">
        <is>
          <t>Reaction Wheel</t>
        </is>
      </c>
      <c r="N779" s="15" t="inlineStr">
        <is>
          <t>GNC Software</t>
        </is>
      </c>
      <c r="P779" s="15" t="inlineStr">
        <is>
          <t>Power Subsystem</t>
        </is>
      </c>
      <c r="Q779" s="15" t="inlineStr">
        <is>
          <t>Spacecraft</t>
        </is>
      </c>
      <c r="R779" s="15" t="inlineStr">
        <is>
          <t>Guidance, Navigation, and Control (GNC) Subsystem</t>
        </is>
      </c>
      <c r="S779" s="15" t="inlineStr">
        <is>
          <t>Propulsion Subsystem</t>
        </is>
      </c>
      <c r="T779" s="15" t="inlineStr">
        <is>
          <t>Reaction Wheel</t>
        </is>
      </c>
      <c r="U779" s="15" t="inlineStr">
        <is>
          <t>GNC Software</t>
        </is>
      </c>
      <c r="W779" s="15" t="inlineStr">
        <is>
          <t>Power Subsystem</t>
        </is>
      </c>
      <c r="X779" s="15" t="inlineStr">
        <is>
          <t>Spacecraft</t>
        </is>
      </c>
      <c r="Y779" s="15" t="inlineStr">
        <is>
          <t>Guidance, Navigation, and Control (GNC) Subsystem</t>
        </is>
      </c>
      <c r="Z779" s="15" t="inlineStr">
        <is>
          <t>Propulsion Subsystem</t>
        </is>
      </c>
      <c r="AA779" s="15" t="inlineStr">
        <is>
          <t>Reaction Wheel</t>
        </is>
      </c>
      <c r="AB779" s="15" t="inlineStr">
        <is>
          <t>GNC Software</t>
        </is>
      </c>
      <c r="AD779" s="15" t="inlineStr">
        <is>
          <t>Power Subsystem</t>
        </is>
      </c>
      <c r="AE779" s="15" t="inlineStr">
        <is>
          <t>Spacecraft</t>
        </is>
      </c>
      <c r="AF779" s="15" t="inlineStr">
        <is>
          <t>Guidance, Navigation, and Control (GNC) Subsystem</t>
        </is>
      </c>
      <c r="AG779" s="15" t="inlineStr">
        <is>
          <t>Propulsion Subsystem</t>
        </is>
      </c>
      <c r="AH779" s="15" t="inlineStr">
        <is>
          <t>Reaction Wheel</t>
        </is>
      </c>
      <c r="AI779" s="15" t="inlineStr">
        <is>
          <t>GNC Software</t>
        </is>
      </c>
    </row>
    <row r="780">
      <c r="A780" s="3" t="inlineStr">
        <is>
          <t>Power Subsystem</t>
        </is>
      </c>
      <c r="B780" s="8">
        <f>INDEX($B$771:$G$776,MATCH($AL$771,$B$770:$G$770,0),MATCH($AL$771,$B$770:$G$770,0))</f>
        <v/>
      </c>
      <c r="C780" s="8">
        <f>INDEX($B$771:$G$776,MATCH($AL$771,$B$770:$G$770,0),MATCH($AL$772,$B$770:$G$770,0))</f>
        <v/>
      </c>
      <c r="D780" s="8">
        <f>INDEX($B$771:$G$776,MATCH($AL$771,$B$770:$G$770,0),MATCH($AL$773,$B$770:$G$770,0))</f>
        <v/>
      </c>
      <c r="E780" s="8">
        <f>INDEX($B$771:$G$776,MATCH($AL$771,$B$770:$G$770,0),MATCH($AL$774,$B$770:$G$770,0))</f>
        <v/>
      </c>
      <c r="F780" s="8">
        <f>INDEX($B$771:$G$776,MATCH($AL$771,$B$770:$G$770,0),MATCH($AL$775,$B$770:$G$770,0))</f>
        <v/>
      </c>
      <c r="G780" s="8">
        <f>INDEX($B$771:$G$776,MATCH($AL$771,$B$770:$G$770,0),MATCH($AL$776,$B$770:$G$770,0))</f>
        <v/>
      </c>
      <c r="I780" s="8">
        <f>INDEX($I$771:$N$776,MATCH($AL$771,$I$770:$N$770,0),MATCH($AL$771,$I$770:$N$770,0))</f>
        <v/>
      </c>
      <c r="J780" s="8">
        <f>INDEX($I$771:$N$776,MATCH($AL$771,$I$770:$N$770,0),MATCH($AL$772,$I$770:$N$770,0))</f>
        <v/>
      </c>
      <c r="K780" s="8">
        <f>INDEX($I$771:$N$776,MATCH($AL$771,$I$770:$N$770,0),MATCH($AL$773,$I$770:$N$770,0))</f>
        <v/>
      </c>
      <c r="L780" s="8">
        <f>INDEX($I$771:$N$776,MATCH($AL$771,$I$770:$N$770,0),MATCH($AL$774,$I$770:$N$770,0))</f>
        <v/>
      </c>
      <c r="M780" s="8">
        <f>INDEX($I$771:$N$776,MATCH($AL$771,$I$770:$N$770,0),MATCH($AL$775,$I$770:$N$770,0))</f>
        <v/>
      </c>
      <c r="N780" s="8">
        <f>INDEX($I$771:$N$776,MATCH($AL$771,$I$770:$N$770,0),MATCH($AL$776,$I$770:$N$770,0))</f>
        <v/>
      </c>
      <c r="P780" s="8">
        <f>INDEX($P$771:$U$776,MATCH($AL$771,$P$770:$U$770,0),MATCH($AL$771,$P$770:$U$770,0))</f>
        <v/>
      </c>
      <c r="Q780" s="8">
        <f>INDEX($P$771:$U$776,MATCH($AL$771,$P$770:$U$770,0),MATCH($AL$772,$P$770:$U$770,0))</f>
        <v/>
      </c>
      <c r="R780" s="8">
        <f>INDEX($P$771:$U$776,MATCH($AL$771,$P$770:$U$770,0),MATCH($AL$773,$P$770:$U$770,0))</f>
        <v/>
      </c>
      <c r="S780" s="8">
        <f>INDEX($P$771:$U$776,MATCH($AL$771,$P$770:$U$770,0),MATCH($AL$774,$P$770:$U$770,0))</f>
        <v/>
      </c>
      <c r="T780" s="8">
        <f>INDEX($P$771:$U$776,MATCH($AL$771,$P$770:$U$770,0),MATCH($AL$775,$P$770:$U$770,0))</f>
        <v/>
      </c>
      <c r="U780" s="8">
        <f>INDEX($P$771:$U$776,MATCH($AL$771,$P$770:$U$770,0),MATCH($AL$776,$P$770:$U$770,0))</f>
        <v/>
      </c>
      <c r="W780" s="8">
        <f>INDEX($W$771:$AB$776,MATCH($AL$771,$W$770:$AB$770,0),MATCH($AL$771,$W$770:$AB$770,0))</f>
        <v/>
      </c>
      <c r="X780" s="8">
        <f>INDEX($W$771:$AB$776,MATCH($AL$771,$W$770:$AB$770,0),MATCH($AL$772,$W$770:$AB$770,0))</f>
        <v/>
      </c>
      <c r="Y780" s="8">
        <f>INDEX($W$771:$AB$776,MATCH($AL$771,$W$770:$AB$770,0),MATCH($AL$773,$W$770:$AB$770,0))</f>
        <v/>
      </c>
      <c r="Z780" s="8">
        <f>INDEX($W$771:$AB$776,MATCH($AL$771,$W$770:$AB$770,0),MATCH($AL$774,$W$770:$AB$770,0))</f>
        <v/>
      </c>
      <c r="AA780" s="8">
        <f>INDEX($W$771:$AB$776,MATCH($AL$771,$W$770:$AB$770,0),MATCH($AL$775,$W$770:$AB$770,0))</f>
        <v/>
      </c>
      <c r="AB780" s="8">
        <f>INDEX($W$771:$AB$776,MATCH($AL$771,$W$770:$AB$770,0),MATCH($AL$776,$W$770:$AB$770,0))</f>
        <v/>
      </c>
      <c r="AD780" s="8">
        <f>INDEX($AD$771:$AI$776,MATCH($AL$771,$AD$770:$AI$770,0),MATCH($AL$771,$AD$770:$AI$770,0))</f>
        <v/>
      </c>
      <c r="AE780" s="8">
        <f>INDEX($AD$771:$AI$776,MATCH($AL$771,$AD$770:$AI$770,0),MATCH($AL$772,$AD$770:$AI$770,0))</f>
        <v/>
      </c>
      <c r="AF780" s="8">
        <f>INDEX($AD$771:$AI$776,MATCH($AL$771,$AD$770:$AI$770,0),MATCH($AL$773,$AD$770:$AI$770,0))</f>
        <v/>
      </c>
      <c r="AG780" s="8">
        <f>INDEX($AD$771:$AI$776,MATCH($AL$771,$AD$770:$AI$770,0),MATCH($AL$774,$AD$770:$AI$770,0))</f>
        <v/>
      </c>
      <c r="AH780" s="8">
        <f>INDEX($AD$771:$AI$776,MATCH($AL$771,$AD$770:$AI$770,0),MATCH($AL$775,$AD$770:$AI$770,0))</f>
        <v/>
      </c>
      <c r="AI780" s="8">
        <f>INDEX($AD$771:$AI$776,MATCH($AL$771,$AD$770:$AI$770,0),MATCH($AL$776,$AD$770:$AI$770,0))</f>
        <v/>
      </c>
      <c r="AK780" s="8">
        <f>IF(($B$780&lt;&gt;2)+($I$780&lt;&gt;2)+($P$780&lt;&gt;2)+($W$780&lt;&gt;2)+($AD$780&lt;&gt;2)=0,2,IF((($B$780&lt;&gt;2)*$B$780+($I$780&lt;&gt;2)*$I$780+($P$780&lt;&gt;2)*$P$780+($W$780&lt;&gt;2)*$W$780+($AD$780&lt;&gt;2)*$AD$780)/(($B$780&lt;&gt;2)+($I$780&lt;&gt;2)+($P$780&lt;&gt;2)+($W$780&lt;&gt;2)+($AD$780&lt;&gt;2))&gt;=0.5,1,0))</f>
        <v/>
      </c>
      <c r="AL780" s="8">
        <f>IF(($C$780&lt;&gt;2)+($J$780&lt;&gt;2)+($Q$780&lt;&gt;2)+($X$780&lt;&gt;2)+($AE$780&lt;&gt;2)=0,2,IF((($C$780&lt;&gt;2)*$C$780+($J$780&lt;&gt;2)*$J$780+($Q$780&lt;&gt;2)*$Q$780+($X$780&lt;&gt;2)*$X$780+($AE$780&lt;&gt;2)*$AE$780)/(($C$780&lt;&gt;2)+($J$780&lt;&gt;2)+($Q$780&lt;&gt;2)+($X$780&lt;&gt;2)+($AE$780&lt;&gt;2))&gt;=0.5,1,0))</f>
        <v/>
      </c>
      <c r="AM780" s="8">
        <f>IF(($D$780&lt;&gt;2)+($K$780&lt;&gt;2)+($R$780&lt;&gt;2)+($Y$780&lt;&gt;2)+($AF$780&lt;&gt;2)=0,2,IF((($D$780&lt;&gt;2)*$D$780+($K$780&lt;&gt;2)*$K$780+($R$780&lt;&gt;2)*$R$780+($Y$780&lt;&gt;2)*$Y$780+($AF$780&lt;&gt;2)*$AF$780)/(($D$780&lt;&gt;2)+($K$780&lt;&gt;2)+($R$780&lt;&gt;2)+($Y$780&lt;&gt;2)+($AF$780&lt;&gt;2))&gt;=0.5,1,0))</f>
        <v/>
      </c>
      <c r="AN780" s="8">
        <f>IF(($E$780&lt;&gt;2)+($L$780&lt;&gt;2)+($S$780&lt;&gt;2)+($Z$780&lt;&gt;2)+($AG$780&lt;&gt;2)=0,2,IF((($E$780&lt;&gt;2)*$E$780+($L$780&lt;&gt;2)*$L$780+($S$780&lt;&gt;2)*$S$780+($Z$780&lt;&gt;2)*$Z$780+($AG$780&lt;&gt;2)*$AG$780)/(($E$780&lt;&gt;2)+($L$780&lt;&gt;2)+($S$780&lt;&gt;2)+($Z$780&lt;&gt;2)+($AG$780&lt;&gt;2))&gt;=0.5,1,0))</f>
        <v/>
      </c>
      <c r="AO780" s="8">
        <f>IF(($F$780&lt;&gt;2)+($M$780&lt;&gt;2)+($T$780&lt;&gt;2)+($AA$780&lt;&gt;2)+($AH$780&lt;&gt;2)=0,2,IF((($F$780&lt;&gt;2)*$F$780+($M$780&lt;&gt;2)*$M$780+($T$780&lt;&gt;2)*$T$780+($AA$780&lt;&gt;2)*$AA$780+($AH$780&lt;&gt;2)*$AH$780)/(($F$780&lt;&gt;2)+($M$780&lt;&gt;2)+($T$780&lt;&gt;2)+($AA$780&lt;&gt;2)+($AH$780&lt;&gt;2))&gt;=0.5,1,0))</f>
        <v/>
      </c>
      <c r="AP780" s="8">
        <f>IF(($G$780&lt;&gt;2)+($N$780&lt;&gt;2)+($U$780&lt;&gt;2)+($AB$780&lt;&gt;2)+($AI$780&lt;&gt;2)=0,2,IF((($G$780&lt;&gt;2)*$G$780+($N$780&lt;&gt;2)*$N$780+($U$780&lt;&gt;2)*$U$780+($AB$780&lt;&gt;2)*$AB$780+($AI$780&lt;&gt;2)*$AI$780)/(($G$780&lt;&gt;2)+($N$780&lt;&gt;2)+($U$780&lt;&gt;2)+($AB$780&lt;&gt;2)+($AI$780&lt;&gt;2))&gt;=0.5,1,0))</f>
        <v/>
      </c>
      <c r="AR780" s="16">
        <f>INDEX('Ground truth'!$B$3:$G$8,MATCH($AK$771,'Ground truth'!$A$3:$A$8,0),MATCH($AK$771,'Ground truth'!$B$2:$G$2,0))</f>
        <v/>
      </c>
      <c r="AS780" s="16">
        <f>INDEX('Ground truth'!$B$3:$G$8,MATCH($AK$771,'Ground truth'!$A$3:$A$8,0),MATCH($AK$772,'Ground truth'!$B$2:$G$2,0))</f>
        <v/>
      </c>
      <c r="AT780" s="16">
        <f>INDEX('Ground truth'!$B$3:$G$8,MATCH($AK$771,'Ground truth'!$A$3:$A$8,0),MATCH($AK$773,'Ground truth'!$B$2:$G$2,0))</f>
        <v/>
      </c>
      <c r="AU780" s="16">
        <f>INDEX('Ground truth'!$B$3:$G$8,MATCH($AK$771,'Ground truth'!$A$3:$A$8,0),MATCH($AK$774,'Ground truth'!$B$2:$G$2,0))</f>
        <v/>
      </c>
      <c r="AV780" s="16">
        <f>INDEX('Ground truth'!$B$3:$G$8,MATCH($AK$771,'Ground truth'!$A$3:$A$8,0),MATCH($AK$775,'Ground truth'!$B$2:$G$2,0))</f>
        <v/>
      </c>
      <c r="AW780" s="16">
        <f>INDEX('Ground truth'!$B$3:$G$8,MATCH($AK$771,'Ground truth'!$A$3:$A$8,0),MATCH($AK$776,'Ground truth'!$B$2:$G$2,0))</f>
        <v/>
      </c>
      <c r="AY780" s="19" t="n">
        <v>3.813606502648335</v>
      </c>
      <c r="AZ780" s="19">
        <f>LARGE($AY$780:$AY$785,1)</f>
        <v/>
      </c>
    </row>
    <row r="781">
      <c r="A781" s="3" t="inlineStr">
        <is>
          <t>Spacecraft</t>
        </is>
      </c>
      <c r="B781" s="8">
        <f>INDEX($B$771:$G$776,MATCH($AL$772,$B$770:$G$770,0),MATCH($AL$771,$B$770:$G$770,0))</f>
        <v/>
      </c>
      <c r="C781" s="8">
        <f>INDEX($B$771:$G$776,MATCH($AL$772,$B$770:$G$770,0),MATCH($AL$772,$B$770:$G$770,0))</f>
        <v/>
      </c>
      <c r="D781" s="8">
        <f>INDEX($B$771:$G$776,MATCH($AL$772,$B$770:$G$770,0),MATCH($AL$773,$B$770:$G$770,0))</f>
        <v/>
      </c>
      <c r="E781" s="8">
        <f>INDEX($B$771:$G$776,MATCH($AL$772,$B$770:$G$770,0),MATCH($AL$774,$B$770:$G$770,0))</f>
        <v/>
      </c>
      <c r="F781" s="8">
        <f>INDEX($B$771:$G$776,MATCH($AL$772,$B$770:$G$770,0),MATCH($AL$775,$B$770:$G$770,0))</f>
        <v/>
      </c>
      <c r="G781" s="8">
        <f>INDEX($B$771:$G$776,MATCH($AL$772,$B$770:$G$770,0),MATCH($AL$776,$B$770:$G$770,0))</f>
        <v/>
      </c>
      <c r="I781" s="8">
        <f>INDEX($I$771:$N$776,MATCH($AL$772,$I$770:$N$770,0),MATCH($AL$771,$I$770:$N$770,0))</f>
        <v/>
      </c>
      <c r="J781" s="8">
        <f>INDEX($I$771:$N$776,MATCH($AL$772,$I$770:$N$770,0),MATCH($AL$772,$I$770:$N$770,0))</f>
        <v/>
      </c>
      <c r="K781" s="8">
        <f>INDEX($I$771:$N$776,MATCH($AL$772,$I$770:$N$770,0),MATCH($AL$773,$I$770:$N$770,0))</f>
        <v/>
      </c>
      <c r="L781" s="8">
        <f>INDEX($I$771:$N$776,MATCH($AL$772,$I$770:$N$770,0),MATCH($AL$774,$I$770:$N$770,0))</f>
        <v/>
      </c>
      <c r="M781" s="8">
        <f>INDEX($I$771:$N$776,MATCH($AL$772,$I$770:$N$770,0),MATCH($AL$775,$I$770:$N$770,0))</f>
        <v/>
      </c>
      <c r="N781" s="8">
        <f>INDEX($I$771:$N$776,MATCH($AL$772,$I$770:$N$770,0),MATCH($AL$776,$I$770:$N$770,0))</f>
        <v/>
      </c>
      <c r="P781" s="8">
        <f>INDEX($P$771:$U$776,MATCH($AL$772,$P$770:$U$770,0),MATCH($AL$771,$P$770:$U$770,0))</f>
        <v/>
      </c>
      <c r="Q781" s="8">
        <f>INDEX($P$771:$U$776,MATCH($AL$772,$P$770:$U$770,0),MATCH($AL$772,$P$770:$U$770,0))</f>
        <v/>
      </c>
      <c r="R781" s="8">
        <f>INDEX($P$771:$U$776,MATCH($AL$772,$P$770:$U$770,0),MATCH($AL$773,$P$770:$U$770,0))</f>
        <v/>
      </c>
      <c r="S781" s="8">
        <f>INDEX($P$771:$U$776,MATCH($AL$772,$P$770:$U$770,0),MATCH($AL$774,$P$770:$U$770,0))</f>
        <v/>
      </c>
      <c r="T781" s="8">
        <f>INDEX($P$771:$U$776,MATCH($AL$772,$P$770:$U$770,0),MATCH($AL$775,$P$770:$U$770,0))</f>
        <v/>
      </c>
      <c r="U781" s="8">
        <f>INDEX($P$771:$U$776,MATCH($AL$772,$P$770:$U$770,0),MATCH($AL$776,$P$770:$U$770,0))</f>
        <v/>
      </c>
      <c r="W781" s="8">
        <f>INDEX($W$771:$AB$776,MATCH($AL$772,$W$770:$AB$770,0),MATCH($AL$771,$W$770:$AB$770,0))</f>
        <v/>
      </c>
      <c r="X781" s="8">
        <f>INDEX($W$771:$AB$776,MATCH($AL$772,$W$770:$AB$770,0),MATCH($AL$772,$W$770:$AB$770,0))</f>
        <v/>
      </c>
      <c r="Y781" s="8">
        <f>INDEX($W$771:$AB$776,MATCH($AL$772,$W$770:$AB$770,0),MATCH($AL$773,$W$770:$AB$770,0))</f>
        <v/>
      </c>
      <c r="Z781" s="8">
        <f>INDEX($W$771:$AB$776,MATCH($AL$772,$W$770:$AB$770,0),MATCH($AL$774,$W$770:$AB$770,0))</f>
        <v/>
      </c>
      <c r="AA781" s="8">
        <f>INDEX($W$771:$AB$776,MATCH($AL$772,$W$770:$AB$770,0),MATCH($AL$775,$W$770:$AB$770,0))</f>
        <v/>
      </c>
      <c r="AB781" s="8">
        <f>INDEX($W$771:$AB$776,MATCH($AL$772,$W$770:$AB$770,0),MATCH($AL$776,$W$770:$AB$770,0))</f>
        <v/>
      </c>
      <c r="AD781" s="8">
        <f>INDEX($AD$771:$AI$776,MATCH($AL$772,$AD$770:$AI$770,0),MATCH($AL$771,$AD$770:$AI$770,0))</f>
        <v/>
      </c>
      <c r="AE781" s="8">
        <f>INDEX($AD$771:$AI$776,MATCH($AL$772,$AD$770:$AI$770,0),MATCH($AL$772,$AD$770:$AI$770,0))</f>
        <v/>
      </c>
      <c r="AF781" s="8">
        <f>INDEX($AD$771:$AI$776,MATCH($AL$772,$AD$770:$AI$770,0),MATCH($AL$773,$AD$770:$AI$770,0))</f>
        <v/>
      </c>
      <c r="AG781" s="8">
        <f>INDEX($AD$771:$AI$776,MATCH($AL$772,$AD$770:$AI$770,0),MATCH($AL$774,$AD$770:$AI$770,0))</f>
        <v/>
      </c>
      <c r="AH781" s="8">
        <f>INDEX($AD$771:$AI$776,MATCH($AL$772,$AD$770:$AI$770,0),MATCH($AL$775,$AD$770:$AI$770,0))</f>
        <v/>
      </c>
      <c r="AI781" s="8">
        <f>INDEX($AD$771:$AI$776,MATCH($AL$772,$AD$770:$AI$770,0),MATCH($AL$776,$AD$770:$AI$770,0))</f>
        <v/>
      </c>
      <c r="AK781" s="8">
        <f>IF(($B$781&lt;&gt;2)+($I$781&lt;&gt;2)+($P$781&lt;&gt;2)+($W$781&lt;&gt;2)+($AD$781&lt;&gt;2)=0,2,IF((($B$781&lt;&gt;2)*$B$781+($I$781&lt;&gt;2)*$I$781+($P$781&lt;&gt;2)*$P$781+($W$781&lt;&gt;2)*$W$781+($AD$781&lt;&gt;2)*$AD$781)/(($B$781&lt;&gt;2)+($I$781&lt;&gt;2)+($P$781&lt;&gt;2)+($W$781&lt;&gt;2)+($AD$781&lt;&gt;2))&gt;=0.5,1,0))</f>
        <v/>
      </c>
      <c r="AL781" s="8">
        <f>IF(($C$781&lt;&gt;2)+($J$781&lt;&gt;2)+($Q$781&lt;&gt;2)+($X$781&lt;&gt;2)+($AE$781&lt;&gt;2)=0,2,IF((($C$781&lt;&gt;2)*$C$781+($J$781&lt;&gt;2)*$J$781+($Q$781&lt;&gt;2)*$Q$781+($X$781&lt;&gt;2)*$X$781+($AE$781&lt;&gt;2)*$AE$781)/(($C$781&lt;&gt;2)+($J$781&lt;&gt;2)+($Q$781&lt;&gt;2)+($X$781&lt;&gt;2)+($AE$781&lt;&gt;2))&gt;=0.5,1,0))</f>
        <v/>
      </c>
      <c r="AM781" s="8">
        <f>IF(($D$781&lt;&gt;2)+($K$781&lt;&gt;2)+($R$781&lt;&gt;2)+($Y$781&lt;&gt;2)+($AF$781&lt;&gt;2)=0,2,IF((($D$781&lt;&gt;2)*$D$781+($K$781&lt;&gt;2)*$K$781+($R$781&lt;&gt;2)*$R$781+($Y$781&lt;&gt;2)*$Y$781+($AF$781&lt;&gt;2)*$AF$781)/(($D$781&lt;&gt;2)+($K$781&lt;&gt;2)+($R$781&lt;&gt;2)+($Y$781&lt;&gt;2)+($AF$781&lt;&gt;2))&gt;=0.5,1,0))</f>
        <v/>
      </c>
      <c r="AN781" s="8">
        <f>IF(($E$781&lt;&gt;2)+($L$781&lt;&gt;2)+($S$781&lt;&gt;2)+($Z$781&lt;&gt;2)+($AG$781&lt;&gt;2)=0,2,IF((($E$781&lt;&gt;2)*$E$781+($L$781&lt;&gt;2)*$L$781+($S$781&lt;&gt;2)*$S$781+($Z$781&lt;&gt;2)*$Z$781+($AG$781&lt;&gt;2)*$AG$781)/(($E$781&lt;&gt;2)+($L$781&lt;&gt;2)+($S$781&lt;&gt;2)+($Z$781&lt;&gt;2)+($AG$781&lt;&gt;2))&gt;=0.5,1,0))</f>
        <v/>
      </c>
      <c r="AO781" s="8">
        <f>IF(($F$781&lt;&gt;2)+($M$781&lt;&gt;2)+($T$781&lt;&gt;2)+($AA$781&lt;&gt;2)+($AH$781&lt;&gt;2)=0,2,IF((($F$781&lt;&gt;2)*$F$781+($M$781&lt;&gt;2)*$M$781+($T$781&lt;&gt;2)*$T$781+($AA$781&lt;&gt;2)*$AA$781+($AH$781&lt;&gt;2)*$AH$781)/(($F$781&lt;&gt;2)+($M$781&lt;&gt;2)+($T$781&lt;&gt;2)+($AA$781&lt;&gt;2)+($AH$781&lt;&gt;2))&gt;=0.5,1,0))</f>
        <v/>
      </c>
      <c r="AP781" s="8">
        <f>IF(($G$781&lt;&gt;2)+($N$781&lt;&gt;2)+($U$781&lt;&gt;2)+($AB$781&lt;&gt;2)+($AI$781&lt;&gt;2)=0,2,IF((($G$781&lt;&gt;2)*$G$781+($N$781&lt;&gt;2)*$N$781+($U$781&lt;&gt;2)*$U$781+($AB$781&lt;&gt;2)*$AB$781+($AI$781&lt;&gt;2)*$AI$781)/(($G$781&lt;&gt;2)+($N$781&lt;&gt;2)+($U$781&lt;&gt;2)+($AB$781&lt;&gt;2)+($AI$781&lt;&gt;2))&gt;=0.5,1,0))</f>
        <v/>
      </c>
      <c r="AR781" s="16">
        <f>INDEX('Ground truth'!$B$3:$G$8,MATCH($AK$772,'Ground truth'!$A$3:$A$8,0),MATCH($AK$771,'Ground truth'!$B$2:$G$2,0))</f>
        <v/>
      </c>
      <c r="AS781" s="16">
        <f>INDEX('Ground truth'!$B$3:$G$8,MATCH($AK$772,'Ground truth'!$A$3:$A$8,0),MATCH($AK$772,'Ground truth'!$B$2:$G$2,0))</f>
        <v/>
      </c>
      <c r="AT781" s="16">
        <f>INDEX('Ground truth'!$B$3:$G$8,MATCH($AK$772,'Ground truth'!$A$3:$A$8,0),MATCH($AK$773,'Ground truth'!$B$2:$G$2,0))</f>
        <v/>
      </c>
      <c r="AU781" s="16">
        <f>INDEX('Ground truth'!$B$3:$G$8,MATCH($AK$772,'Ground truth'!$A$3:$A$8,0),MATCH($AK$774,'Ground truth'!$B$2:$G$2,0))</f>
        <v/>
      </c>
      <c r="AV781" s="16">
        <f>INDEX('Ground truth'!$B$3:$G$8,MATCH($AK$772,'Ground truth'!$A$3:$A$8,0),MATCH($AK$775,'Ground truth'!$B$2:$G$2,0))</f>
        <v/>
      </c>
      <c r="AW781" s="16">
        <f>INDEX('Ground truth'!$B$3:$G$8,MATCH($AK$772,'Ground truth'!$A$3:$A$8,0),MATCH($AK$776,'Ground truth'!$B$2:$G$2,0))</f>
        <v/>
      </c>
      <c r="AY781" s="19" t="n">
        <v>1.52931658012884</v>
      </c>
      <c r="AZ781" s="19">
        <f>LARGE($AY$780:$AY$785,2)</f>
        <v/>
      </c>
    </row>
    <row r="782">
      <c r="A782" s="3" t="inlineStr">
        <is>
          <t>Guidance, Navigation, and Control (GNC) Subsystem</t>
        </is>
      </c>
      <c r="B782" s="8">
        <f>INDEX($B$771:$G$776,MATCH($AL$773,$B$770:$G$770,0),MATCH($AL$771,$B$770:$G$770,0))</f>
        <v/>
      </c>
      <c r="C782" s="8">
        <f>INDEX($B$771:$G$776,MATCH($AL$773,$B$770:$G$770,0),MATCH($AL$772,$B$770:$G$770,0))</f>
        <v/>
      </c>
      <c r="D782" s="8">
        <f>INDEX($B$771:$G$776,MATCH($AL$773,$B$770:$G$770,0),MATCH($AL$773,$B$770:$G$770,0))</f>
        <v/>
      </c>
      <c r="E782" s="8">
        <f>INDEX($B$771:$G$776,MATCH($AL$773,$B$770:$G$770,0),MATCH($AL$774,$B$770:$G$770,0))</f>
        <v/>
      </c>
      <c r="F782" s="8">
        <f>INDEX($B$771:$G$776,MATCH($AL$773,$B$770:$G$770,0),MATCH($AL$775,$B$770:$G$770,0))</f>
        <v/>
      </c>
      <c r="G782" s="8">
        <f>INDEX($B$771:$G$776,MATCH($AL$773,$B$770:$G$770,0),MATCH($AL$776,$B$770:$G$770,0))</f>
        <v/>
      </c>
      <c r="I782" s="8">
        <f>INDEX($I$771:$N$776,MATCH($AL$773,$I$770:$N$770,0),MATCH($AL$771,$I$770:$N$770,0))</f>
        <v/>
      </c>
      <c r="J782" s="8">
        <f>INDEX($I$771:$N$776,MATCH($AL$773,$I$770:$N$770,0),MATCH($AL$772,$I$770:$N$770,0))</f>
        <v/>
      </c>
      <c r="K782" s="8">
        <f>INDEX($I$771:$N$776,MATCH($AL$773,$I$770:$N$770,0),MATCH($AL$773,$I$770:$N$770,0))</f>
        <v/>
      </c>
      <c r="L782" s="8">
        <f>INDEX($I$771:$N$776,MATCH($AL$773,$I$770:$N$770,0),MATCH($AL$774,$I$770:$N$770,0))</f>
        <v/>
      </c>
      <c r="M782" s="8">
        <f>INDEX($I$771:$N$776,MATCH($AL$773,$I$770:$N$770,0),MATCH($AL$775,$I$770:$N$770,0))</f>
        <v/>
      </c>
      <c r="N782" s="8">
        <f>INDEX($I$771:$N$776,MATCH($AL$773,$I$770:$N$770,0),MATCH($AL$776,$I$770:$N$770,0))</f>
        <v/>
      </c>
      <c r="P782" s="8">
        <f>INDEX($P$771:$U$776,MATCH($AL$773,$P$770:$U$770,0),MATCH($AL$771,$P$770:$U$770,0))</f>
        <v/>
      </c>
      <c r="Q782" s="8">
        <f>INDEX($P$771:$U$776,MATCH($AL$773,$P$770:$U$770,0),MATCH($AL$772,$P$770:$U$770,0))</f>
        <v/>
      </c>
      <c r="R782" s="8">
        <f>INDEX($P$771:$U$776,MATCH($AL$773,$P$770:$U$770,0),MATCH($AL$773,$P$770:$U$770,0))</f>
        <v/>
      </c>
      <c r="S782" s="8">
        <f>INDEX($P$771:$U$776,MATCH($AL$773,$P$770:$U$770,0),MATCH($AL$774,$P$770:$U$770,0))</f>
        <v/>
      </c>
      <c r="T782" s="8">
        <f>INDEX($P$771:$U$776,MATCH($AL$773,$P$770:$U$770,0),MATCH($AL$775,$P$770:$U$770,0))</f>
        <v/>
      </c>
      <c r="U782" s="8">
        <f>INDEX($P$771:$U$776,MATCH($AL$773,$P$770:$U$770,0),MATCH($AL$776,$P$770:$U$770,0))</f>
        <v/>
      </c>
      <c r="W782" s="8">
        <f>INDEX($W$771:$AB$776,MATCH($AL$773,$W$770:$AB$770,0),MATCH($AL$771,$W$770:$AB$770,0))</f>
        <v/>
      </c>
      <c r="X782" s="8">
        <f>INDEX($W$771:$AB$776,MATCH($AL$773,$W$770:$AB$770,0),MATCH($AL$772,$W$770:$AB$770,0))</f>
        <v/>
      </c>
      <c r="Y782" s="8">
        <f>INDEX($W$771:$AB$776,MATCH($AL$773,$W$770:$AB$770,0),MATCH($AL$773,$W$770:$AB$770,0))</f>
        <v/>
      </c>
      <c r="Z782" s="8">
        <f>INDEX($W$771:$AB$776,MATCH($AL$773,$W$770:$AB$770,0),MATCH($AL$774,$W$770:$AB$770,0))</f>
        <v/>
      </c>
      <c r="AA782" s="8">
        <f>INDEX($W$771:$AB$776,MATCH($AL$773,$W$770:$AB$770,0),MATCH($AL$775,$W$770:$AB$770,0))</f>
        <v/>
      </c>
      <c r="AB782" s="8">
        <f>INDEX($W$771:$AB$776,MATCH($AL$773,$W$770:$AB$770,0),MATCH($AL$776,$W$770:$AB$770,0))</f>
        <v/>
      </c>
      <c r="AD782" s="8">
        <f>INDEX($AD$771:$AI$776,MATCH($AL$773,$AD$770:$AI$770,0),MATCH($AL$771,$AD$770:$AI$770,0))</f>
        <v/>
      </c>
      <c r="AE782" s="8">
        <f>INDEX($AD$771:$AI$776,MATCH($AL$773,$AD$770:$AI$770,0),MATCH($AL$772,$AD$770:$AI$770,0))</f>
        <v/>
      </c>
      <c r="AF782" s="8">
        <f>INDEX($AD$771:$AI$776,MATCH($AL$773,$AD$770:$AI$770,0),MATCH($AL$773,$AD$770:$AI$770,0))</f>
        <v/>
      </c>
      <c r="AG782" s="8">
        <f>INDEX($AD$771:$AI$776,MATCH($AL$773,$AD$770:$AI$770,0),MATCH($AL$774,$AD$770:$AI$770,0))</f>
        <v/>
      </c>
      <c r="AH782" s="8">
        <f>INDEX($AD$771:$AI$776,MATCH($AL$773,$AD$770:$AI$770,0),MATCH($AL$775,$AD$770:$AI$770,0))</f>
        <v/>
      </c>
      <c r="AI782" s="8">
        <f>INDEX($AD$771:$AI$776,MATCH($AL$773,$AD$770:$AI$770,0),MATCH($AL$776,$AD$770:$AI$770,0))</f>
        <v/>
      </c>
      <c r="AK782" s="8">
        <f>IF(($B$782&lt;&gt;2)+($I$782&lt;&gt;2)+($P$782&lt;&gt;2)+($W$782&lt;&gt;2)+($AD$782&lt;&gt;2)=0,2,IF((($B$782&lt;&gt;2)*$B$782+($I$782&lt;&gt;2)*$I$782+($P$782&lt;&gt;2)*$P$782+($W$782&lt;&gt;2)*$W$782+($AD$782&lt;&gt;2)*$AD$782)/(($B$782&lt;&gt;2)+($I$782&lt;&gt;2)+($P$782&lt;&gt;2)+($W$782&lt;&gt;2)+($AD$782&lt;&gt;2))&gt;=0.5,1,0))</f>
        <v/>
      </c>
      <c r="AL782" s="8">
        <f>IF(($C$782&lt;&gt;2)+($J$782&lt;&gt;2)+($Q$782&lt;&gt;2)+($X$782&lt;&gt;2)+($AE$782&lt;&gt;2)=0,2,IF((($C$782&lt;&gt;2)*$C$782+($J$782&lt;&gt;2)*$J$782+($Q$782&lt;&gt;2)*$Q$782+($X$782&lt;&gt;2)*$X$782+($AE$782&lt;&gt;2)*$AE$782)/(($C$782&lt;&gt;2)+($J$782&lt;&gt;2)+($Q$782&lt;&gt;2)+($X$782&lt;&gt;2)+($AE$782&lt;&gt;2))&gt;=0.5,1,0))</f>
        <v/>
      </c>
      <c r="AM782" s="8">
        <f>IF(($D$782&lt;&gt;2)+($K$782&lt;&gt;2)+($R$782&lt;&gt;2)+($Y$782&lt;&gt;2)+($AF$782&lt;&gt;2)=0,2,IF((($D$782&lt;&gt;2)*$D$782+($K$782&lt;&gt;2)*$K$782+($R$782&lt;&gt;2)*$R$782+($Y$782&lt;&gt;2)*$Y$782+($AF$782&lt;&gt;2)*$AF$782)/(($D$782&lt;&gt;2)+($K$782&lt;&gt;2)+($R$782&lt;&gt;2)+($Y$782&lt;&gt;2)+($AF$782&lt;&gt;2))&gt;=0.5,1,0))</f>
        <v/>
      </c>
      <c r="AN782" s="8">
        <f>IF(($E$782&lt;&gt;2)+($L$782&lt;&gt;2)+($S$782&lt;&gt;2)+($Z$782&lt;&gt;2)+($AG$782&lt;&gt;2)=0,2,IF((($E$782&lt;&gt;2)*$E$782+($L$782&lt;&gt;2)*$L$782+($S$782&lt;&gt;2)*$S$782+($Z$782&lt;&gt;2)*$Z$782+($AG$782&lt;&gt;2)*$AG$782)/(($E$782&lt;&gt;2)+($L$782&lt;&gt;2)+($S$782&lt;&gt;2)+($Z$782&lt;&gt;2)+($AG$782&lt;&gt;2))&gt;=0.5,1,0))</f>
        <v/>
      </c>
      <c r="AO782" s="8">
        <f>IF(($F$782&lt;&gt;2)+($M$782&lt;&gt;2)+($T$782&lt;&gt;2)+($AA$782&lt;&gt;2)+($AH$782&lt;&gt;2)=0,2,IF((($F$782&lt;&gt;2)*$F$782+($M$782&lt;&gt;2)*$M$782+($T$782&lt;&gt;2)*$T$782+($AA$782&lt;&gt;2)*$AA$782+($AH$782&lt;&gt;2)*$AH$782)/(($F$782&lt;&gt;2)+($M$782&lt;&gt;2)+($T$782&lt;&gt;2)+($AA$782&lt;&gt;2)+($AH$782&lt;&gt;2))&gt;=0.5,1,0))</f>
        <v/>
      </c>
      <c r="AP782" s="8">
        <f>IF(($G$782&lt;&gt;2)+($N$782&lt;&gt;2)+($U$782&lt;&gt;2)+($AB$782&lt;&gt;2)+($AI$782&lt;&gt;2)=0,2,IF((($G$782&lt;&gt;2)*$G$782+($N$782&lt;&gt;2)*$N$782+($U$782&lt;&gt;2)*$U$782+($AB$782&lt;&gt;2)*$AB$782+($AI$782&lt;&gt;2)*$AI$782)/(($G$782&lt;&gt;2)+($N$782&lt;&gt;2)+($U$782&lt;&gt;2)+($AB$782&lt;&gt;2)+($AI$782&lt;&gt;2))&gt;=0.5,1,0))</f>
        <v/>
      </c>
      <c r="AR782" s="16">
        <f>INDEX('Ground truth'!$B$3:$G$8,MATCH($AK$773,'Ground truth'!$A$3:$A$8,0),MATCH($AK$771,'Ground truth'!$B$2:$G$2,0))</f>
        <v/>
      </c>
      <c r="AS782" s="16">
        <f>INDEX('Ground truth'!$B$3:$G$8,MATCH($AK$773,'Ground truth'!$A$3:$A$8,0),MATCH($AK$772,'Ground truth'!$B$2:$G$2,0))</f>
        <v/>
      </c>
      <c r="AT782" s="16">
        <f>INDEX('Ground truth'!$B$3:$G$8,MATCH($AK$773,'Ground truth'!$A$3:$A$8,0),MATCH($AK$773,'Ground truth'!$B$2:$G$2,0))</f>
        <v/>
      </c>
      <c r="AU782" s="16">
        <f>INDEX('Ground truth'!$B$3:$G$8,MATCH($AK$773,'Ground truth'!$A$3:$A$8,0),MATCH($AK$774,'Ground truth'!$B$2:$G$2,0))</f>
        <v/>
      </c>
      <c r="AV782" s="16">
        <f>INDEX('Ground truth'!$B$3:$G$8,MATCH($AK$773,'Ground truth'!$A$3:$A$8,0),MATCH($AK$775,'Ground truth'!$B$2:$G$2,0))</f>
        <v/>
      </c>
      <c r="AW782" s="16">
        <f>INDEX('Ground truth'!$B$3:$G$8,MATCH($AK$773,'Ground truth'!$A$3:$A$8,0),MATCH($AK$776,'Ground truth'!$B$2:$G$2,0))</f>
        <v/>
      </c>
      <c r="AY782" s="19" t="n">
        <v>1</v>
      </c>
      <c r="AZ782" s="19">
        <f>LARGE($AY$780:$AY$785,3)</f>
        <v/>
      </c>
    </row>
    <row r="783">
      <c r="A783" s="3" t="inlineStr">
        <is>
          <t>Propulsion Subsystem</t>
        </is>
      </c>
      <c r="B783" s="8">
        <f>INDEX($B$771:$G$776,MATCH($AL$774,$B$770:$G$770,0),MATCH($AL$771,$B$770:$G$770,0))</f>
        <v/>
      </c>
      <c r="C783" s="8">
        <f>INDEX($B$771:$G$776,MATCH($AL$774,$B$770:$G$770,0),MATCH($AL$772,$B$770:$G$770,0))</f>
        <v/>
      </c>
      <c r="D783" s="8">
        <f>INDEX($B$771:$G$776,MATCH($AL$774,$B$770:$G$770,0),MATCH($AL$773,$B$770:$G$770,0))</f>
        <v/>
      </c>
      <c r="E783" s="8">
        <f>INDEX($B$771:$G$776,MATCH($AL$774,$B$770:$G$770,0),MATCH($AL$774,$B$770:$G$770,0))</f>
        <v/>
      </c>
      <c r="F783" s="8">
        <f>INDEX($B$771:$G$776,MATCH($AL$774,$B$770:$G$770,0),MATCH($AL$775,$B$770:$G$770,0))</f>
        <v/>
      </c>
      <c r="G783" s="8">
        <f>INDEX($B$771:$G$776,MATCH($AL$774,$B$770:$G$770,0),MATCH($AL$776,$B$770:$G$770,0))</f>
        <v/>
      </c>
      <c r="I783" s="8">
        <f>INDEX($I$771:$N$776,MATCH($AL$774,$I$770:$N$770,0),MATCH($AL$771,$I$770:$N$770,0))</f>
        <v/>
      </c>
      <c r="J783" s="8">
        <f>INDEX($I$771:$N$776,MATCH($AL$774,$I$770:$N$770,0),MATCH($AL$772,$I$770:$N$770,0))</f>
        <v/>
      </c>
      <c r="K783" s="8">
        <f>INDEX($I$771:$N$776,MATCH($AL$774,$I$770:$N$770,0),MATCH($AL$773,$I$770:$N$770,0))</f>
        <v/>
      </c>
      <c r="L783" s="8">
        <f>INDEX($I$771:$N$776,MATCH($AL$774,$I$770:$N$770,0),MATCH($AL$774,$I$770:$N$770,0))</f>
        <v/>
      </c>
      <c r="M783" s="8">
        <f>INDEX($I$771:$N$776,MATCH($AL$774,$I$770:$N$770,0),MATCH($AL$775,$I$770:$N$770,0))</f>
        <v/>
      </c>
      <c r="N783" s="8">
        <f>INDEX($I$771:$N$776,MATCH($AL$774,$I$770:$N$770,0),MATCH($AL$776,$I$770:$N$770,0))</f>
        <v/>
      </c>
      <c r="P783" s="8">
        <f>INDEX($P$771:$U$776,MATCH($AL$774,$P$770:$U$770,0),MATCH($AL$771,$P$770:$U$770,0))</f>
        <v/>
      </c>
      <c r="Q783" s="8">
        <f>INDEX($P$771:$U$776,MATCH($AL$774,$P$770:$U$770,0),MATCH($AL$772,$P$770:$U$770,0))</f>
        <v/>
      </c>
      <c r="R783" s="8">
        <f>INDEX($P$771:$U$776,MATCH($AL$774,$P$770:$U$770,0),MATCH($AL$773,$P$770:$U$770,0))</f>
        <v/>
      </c>
      <c r="S783" s="8">
        <f>INDEX($P$771:$U$776,MATCH($AL$774,$P$770:$U$770,0),MATCH($AL$774,$P$770:$U$770,0))</f>
        <v/>
      </c>
      <c r="T783" s="8">
        <f>INDEX($P$771:$U$776,MATCH($AL$774,$P$770:$U$770,0),MATCH($AL$775,$P$770:$U$770,0))</f>
        <v/>
      </c>
      <c r="U783" s="8">
        <f>INDEX($P$771:$U$776,MATCH($AL$774,$P$770:$U$770,0),MATCH($AL$776,$P$770:$U$770,0))</f>
        <v/>
      </c>
      <c r="W783" s="8">
        <f>INDEX($W$771:$AB$776,MATCH($AL$774,$W$770:$AB$770,0),MATCH($AL$771,$W$770:$AB$770,0))</f>
        <v/>
      </c>
      <c r="X783" s="8">
        <f>INDEX($W$771:$AB$776,MATCH($AL$774,$W$770:$AB$770,0),MATCH($AL$772,$W$770:$AB$770,0))</f>
        <v/>
      </c>
      <c r="Y783" s="8">
        <f>INDEX($W$771:$AB$776,MATCH($AL$774,$W$770:$AB$770,0),MATCH($AL$773,$W$770:$AB$770,0))</f>
        <v/>
      </c>
      <c r="Z783" s="8">
        <f>INDEX($W$771:$AB$776,MATCH($AL$774,$W$770:$AB$770,0),MATCH($AL$774,$W$770:$AB$770,0))</f>
        <v/>
      </c>
      <c r="AA783" s="8">
        <f>INDEX($W$771:$AB$776,MATCH($AL$774,$W$770:$AB$770,0),MATCH($AL$775,$W$770:$AB$770,0))</f>
        <v/>
      </c>
      <c r="AB783" s="8">
        <f>INDEX($W$771:$AB$776,MATCH($AL$774,$W$770:$AB$770,0),MATCH($AL$776,$W$770:$AB$770,0))</f>
        <v/>
      </c>
      <c r="AD783" s="8">
        <f>INDEX($AD$771:$AI$776,MATCH($AL$774,$AD$770:$AI$770,0),MATCH($AL$771,$AD$770:$AI$770,0))</f>
        <v/>
      </c>
      <c r="AE783" s="8">
        <f>INDEX($AD$771:$AI$776,MATCH($AL$774,$AD$770:$AI$770,0),MATCH($AL$772,$AD$770:$AI$770,0))</f>
        <v/>
      </c>
      <c r="AF783" s="8">
        <f>INDEX($AD$771:$AI$776,MATCH($AL$774,$AD$770:$AI$770,0),MATCH($AL$773,$AD$770:$AI$770,0))</f>
        <v/>
      </c>
      <c r="AG783" s="8">
        <f>INDEX($AD$771:$AI$776,MATCH($AL$774,$AD$770:$AI$770,0),MATCH($AL$774,$AD$770:$AI$770,0))</f>
        <v/>
      </c>
      <c r="AH783" s="8">
        <f>INDEX($AD$771:$AI$776,MATCH($AL$774,$AD$770:$AI$770,0),MATCH($AL$775,$AD$770:$AI$770,0))</f>
        <v/>
      </c>
      <c r="AI783" s="8">
        <f>INDEX($AD$771:$AI$776,MATCH($AL$774,$AD$770:$AI$770,0),MATCH($AL$776,$AD$770:$AI$770,0))</f>
        <v/>
      </c>
      <c r="AK783" s="8">
        <f>IF(($B$783&lt;&gt;2)+($I$783&lt;&gt;2)+($P$783&lt;&gt;2)+($W$783&lt;&gt;2)+($AD$783&lt;&gt;2)=0,2,IF((($B$783&lt;&gt;2)*$B$783+($I$783&lt;&gt;2)*$I$783+($P$783&lt;&gt;2)*$P$783+($W$783&lt;&gt;2)*$W$783+($AD$783&lt;&gt;2)*$AD$783)/(($B$783&lt;&gt;2)+($I$783&lt;&gt;2)+($P$783&lt;&gt;2)+($W$783&lt;&gt;2)+($AD$783&lt;&gt;2))&gt;=0.5,1,0))</f>
        <v/>
      </c>
      <c r="AL783" s="8">
        <f>IF(($C$783&lt;&gt;2)+($J$783&lt;&gt;2)+($Q$783&lt;&gt;2)+($X$783&lt;&gt;2)+($AE$783&lt;&gt;2)=0,2,IF((($C$783&lt;&gt;2)*$C$783+($J$783&lt;&gt;2)*$J$783+($Q$783&lt;&gt;2)*$Q$783+($X$783&lt;&gt;2)*$X$783+($AE$783&lt;&gt;2)*$AE$783)/(($C$783&lt;&gt;2)+($J$783&lt;&gt;2)+($Q$783&lt;&gt;2)+($X$783&lt;&gt;2)+($AE$783&lt;&gt;2))&gt;=0.5,1,0))</f>
        <v/>
      </c>
      <c r="AM783" s="8">
        <f>IF(($D$783&lt;&gt;2)+($K$783&lt;&gt;2)+($R$783&lt;&gt;2)+($Y$783&lt;&gt;2)+($AF$783&lt;&gt;2)=0,2,IF((($D$783&lt;&gt;2)*$D$783+($K$783&lt;&gt;2)*$K$783+($R$783&lt;&gt;2)*$R$783+($Y$783&lt;&gt;2)*$Y$783+($AF$783&lt;&gt;2)*$AF$783)/(($D$783&lt;&gt;2)+($K$783&lt;&gt;2)+($R$783&lt;&gt;2)+($Y$783&lt;&gt;2)+($AF$783&lt;&gt;2))&gt;=0.5,1,0))</f>
        <v/>
      </c>
      <c r="AN783" s="8">
        <f>IF(($E$783&lt;&gt;2)+($L$783&lt;&gt;2)+($S$783&lt;&gt;2)+($Z$783&lt;&gt;2)+($AG$783&lt;&gt;2)=0,2,IF((($E$783&lt;&gt;2)*$E$783+($L$783&lt;&gt;2)*$L$783+($S$783&lt;&gt;2)*$S$783+($Z$783&lt;&gt;2)*$Z$783+($AG$783&lt;&gt;2)*$AG$783)/(($E$783&lt;&gt;2)+($L$783&lt;&gt;2)+($S$783&lt;&gt;2)+($Z$783&lt;&gt;2)+($AG$783&lt;&gt;2))&gt;=0.5,1,0))</f>
        <v/>
      </c>
      <c r="AO783" s="8">
        <f>IF(($F$783&lt;&gt;2)+($M$783&lt;&gt;2)+($T$783&lt;&gt;2)+($AA$783&lt;&gt;2)+($AH$783&lt;&gt;2)=0,2,IF((($F$783&lt;&gt;2)*$F$783+($M$783&lt;&gt;2)*$M$783+($T$783&lt;&gt;2)*$T$783+($AA$783&lt;&gt;2)*$AA$783+($AH$783&lt;&gt;2)*$AH$783)/(($F$783&lt;&gt;2)+($M$783&lt;&gt;2)+($T$783&lt;&gt;2)+($AA$783&lt;&gt;2)+($AH$783&lt;&gt;2))&gt;=0.5,1,0))</f>
        <v/>
      </c>
      <c r="AP783" s="8">
        <f>IF(($G$783&lt;&gt;2)+($N$783&lt;&gt;2)+($U$783&lt;&gt;2)+($AB$783&lt;&gt;2)+($AI$783&lt;&gt;2)=0,2,IF((($G$783&lt;&gt;2)*$G$783+($N$783&lt;&gt;2)*$N$783+($U$783&lt;&gt;2)*$U$783+($AB$783&lt;&gt;2)*$AB$783+($AI$783&lt;&gt;2)*$AI$783)/(($G$783&lt;&gt;2)+($N$783&lt;&gt;2)+($U$783&lt;&gt;2)+($AB$783&lt;&gt;2)+($AI$783&lt;&gt;2))&gt;=0.5,1,0))</f>
        <v/>
      </c>
      <c r="AR783" s="16">
        <f>INDEX('Ground truth'!$B$3:$G$8,MATCH($AK$774,'Ground truth'!$A$3:$A$8,0),MATCH($AK$771,'Ground truth'!$B$2:$G$2,0))</f>
        <v/>
      </c>
      <c r="AS783" s="16">
        <f>INDEX('Ground truth'!$B$3:$G$8,MATCH($AK$774,'Ground truth'!$A$3:$A$8,0),MATCH($AK$772,'Ground truth'!$B$2:$G$2,0))</f>
        <v/>
      </c>
      <c r="AT783" s="16">
        <f>INDEX('Ground truth'!$B$3:$G$8,MATCH($AK$774,'Ground truth'!$A$3:$A$8,0),MATCH($AK$773,'Ground truth'!$B$2:$G$2,0))</f>
        <v/>
      </c>
      <c r="AU783" s="16">
        <f>INDEX('Ground truth'!$B$3:$G$8,MATCH($AK$774,'Ground truth'!$A$3:$A$8,0),MATCH($AK$774,'Ground truth'!$B$2:$G$2,0))</f>
        <v/>
      </c>
      <c r="AV783" s="16">
        <f>INDEX('Ground truth'!$B$3:$G$8,MATCH($AK$774,'Ground truth'!$A$3:$A$8,0),MATCH($AK$775,'Ground truth'!$B$2:$G$2,0))</f>
        <v/>
      </c>
      <c r="AW783" s="16">
        <f>INDEX('Ground truth'!$B$3:$G$8,MATCH($AK$774,'Ground truth'!$A$3:$A$8,0),MATCH($AK$776,'Ground truth'!$B$2:$G$2,0))</f>
        <v/>
      </c>
      <c r="AY783" s="19" t="n">
        <v>-1</v>
      </c>
      <c r="AZ783" s="19">
        <f>LARGE($AY$780:$AY$785,4)</f>
        <v/>
      </c>
    </row>
    <row r="784">
      <c r="A784" s="3" t="inlineStr">
        <is>
          <t>Reaction Wheel</t>
        </is>
      </c>
      <c r="B784" s="8">
        <f>INDEX($B$771:$G$776,MATCH($AL$775,$B$770:$G$770,0),MATCH($AL$771,$B$770:$G$770,0))</f>
        <v/>
      </c>
      <c r="C784" s="8">
        <f>INDEX($B$771:$G$776,MATCH($AL$775,$B$770:$G$770,0),MATCH($AL$772,$B$770:$G$770,0))</f>
        <v/>
      </c>
      <c r="D784" s="8">
        <f>INDEX($B$771:$G$776,MATCH($AL$775,$B$770:$G$770,0),MATCH($AL$773,$B$770:$G$770,0))</f>
        <v/>
      </c>
      <c r="E784" s="8">
        <f>INDEX($B$771:$G$776,MATCH($AL$775,$B$770:$G$770,0),MATCH($AL$774,$B$770:$G$770,0))</f>
        <v/>
      </c>
      <c r="F784" s="8">
        <f>INDEX($B$771:$G$776,MATCH($AL$775,$B$770:$G$770,0),MATCH($AL$775,$B$770:$G$770,0))</f>
        <v/>
      </c>
      <c r="G784" s="8">
        <f>INDEX($B$771:$G$776,MATCH($AL$775,$B$770:$G$770,0),MATCH($AL$776,$B$770:$G$770,0))</f>
        <v/>
      </c>
      <c r="I784" s="8">
        <f>INDEX($I$771:$N$776,MATCH($AL$775,$I$770:$N$770,0),MATCH($AL$771,$I$770:$N$770,0))</f>
        <v/>
      </c>
      <c r="J784" s="8">
        <f>INDEX($I$771:$N$776,MATCH($AL$775,$I$770:$N$770,0),MATCH($AL$772,$I$770:$N$770,0))</f>
        <v/>
      </c>
      <c r="K784" s="8">
        <f>INDEX($I$771:$N$776,MATCH($AL$775,$I$770:$N$770,0),MATCH($AL$773,$I$770:$N$770,0))</f>
        <v/>
      </c>
      <c r="L784" s="8">
        <f>INDEX($I$771:$N$776,MATCH($AL$775,$I$770:$N$770,0),MATCH($AL$774,$I$770:$N$770,0))</f>
        <v/>
      </c>
      <c r="M784" s="8">
        <f>INDEX($I$771:$N$776,MATCH($AL$775,$I$770:$N$770,0),MATCH($AL$775,$I$770:$N$770,0))</f>
        <v/>
      </c>
      <c r="N784" s="8">
        <f>INDEX($I$771:$N$776,MATCH($AL$775,$I$770:$N$770,0),MATCH($AL$776,$I$770:$N$770,0))</f>
        <v/>
      </c>
      <c r="P784" s="8">
        <f>INDEX($P$771:$U$776,MATCH($AL$775,$P$770:$U$770,0),MATCH($AL$771,$P$770:$U$770,0))</f>
        <v/>
      </c>
      <c r="Q784" s="8">
        <f>INDEX($P$771:$U$776,MATCH($AL$775,$P$770:$U$770,0),MATCH($AL$772,$P$770:$U$770,0))</f>
        <v/>
      </c>
      <c r="R784" s="8">
        <f>INDEX($P$771:$U$776,MATCH($AL$775,$P$770:$U$770,0),MATCH($AL$773,$P$770:$U$770,0))</f>
        <v/>
      </c>
      <c r="S784" s="8">
        <f>INDEX($P$771:$U$776,MATCH($AL$775,$P$770:$U$770,0),MATCH($AL$774,$P$770:$U$770,0))</f>
        <v/>
      </c>
      <c r="T784" s="8">
        <f>INDEX($P$771:$U$776,MATCH($AL$775,$P$770:$U$770,0),MATCH($AL$775,$P$770:$U$770,0))</f>
        <v/>
      </c>
      <c r="U784" s="8">
        <f>INDEX($P$771:$U$776,MATCH($AL$775,$P$770:$U$770,0),MATCH($AL$776,$P$770:$U$770,0))</f>
        <v/>
      </c>
      <c r="W784" s="8">
        <f>INDEX($W$771:$AB$776,MATCH($AL$775,$W$770:$AB$770,0),MATCH($AL$771,$W$770:$AB$770,0))</f>
        <v/>
      </c>
      <c r="X784" s="8">
        <f>INDEX($W$771:$AB$776,MATCH($AL$775,$W$770:$AB$770,0),MATCH($AL$772,$W$770:$AB$770,0))</f>
        <v/>
      </c>
      <c r="Y784" s="8">
        <f>INDEX($W$771:$AB$776,MATCH($AL$775,$W$770:$AB$770,0),MATCH($AL$773,$W$770:$AB$770,0))</f>
        <v/>
      </c>
      <c r="Z784" s="8">
        <f>INDEX($W$771:$AB$776,MATCH($AL$775,$W$770:$AB$770,0),MATCH($AL$774,$W$770:$AB$770,0))</f>
        <v/>
      </c>
      <c r="AA784" s="8">
        <f>INDEX($W$771:$AB$776,MATCH($AL$775,$W$770:$AB$770,0),MATCH($AL$775,$W$770:$AB$770,0))</f>
        <v/>
      </c>
      <c r="AB784" s="8">
        <f>INDEX($W$771:$AB$776,MATCH($AL$775,$W$770:$AB$770,0),MATCH($AL$776,$W$770:$AB$770,0))</f>
        <v/>
      </c>
      <c r="AD784" s="8">
        <f>INDEX($AD$771:$AI$776,MATCH($AL$775,$AD$770:$AI$770,0),MATCH($AL$771,$AD$770:$AI$770,0))</f>
        <v/>
      </c>
      <c r="AE784" s="8">
        <f>INDEX($AD$771:$AI$776,MATCH($AL$775,$AD$770:$AI$770,0),MATCH($AL$772,$AD$770:$AI$770,0))</f>
        <v/>
      </c>
      <c r="AF784" s="8">
        <f>INDEX($AD$771:$AI$776,MATCH($AL$775,$AD$770:$AI$770,0),MATCH($AL$773,$AD$770:$AI$770,0))</f>
        <v/>
      </c>
      <c r="AG784" s="8">
        <f>INDEX($AD$771:$AI$776,MATCH($AL$775,$AD$770:$AI$770,0),MATCH($AL$774,$AD$770:$AI$770,0))</f>
        <v/>
      </c>
      <c r="AH784" s="8">
        <f>INDEX($AD$771:$AI$776,MATCH($AL$775,$AD$770:$AI$770,0),MATCH($AL$775,$AD$770:$AI$770,0))</f>
        <v/>
      </c>
      <c r="AI784" s="8">
        <f>INDEX($AD$771:$AI$776,MATCH($AL$775,$AD$770:$AI$770,0),MATCH($AL$776,$AD$770:$AI$770,0))</f>
        <v/>
      </c>
      <c r="AK784" s="8">
        <f>IF(($B$784&lt;&gt;2)+($I$784&lt;&gt;2)+($P$784&lt;&gt;2)+($W$784&lt;&gt;2)+($AD$784&lt;&gt;2)=0,2,IF((($B$784&lt;&gt;2)*$B$784+($I$784&lt;&gt;2)*$I$784+($P$784&lt;&gt;2)*$P$784+($W$784&lt;&gt;2)*$W$784+($AD$784&lt;&gt;2)*$AD$784)/(($B$784&lt;&gt;2)+($I$784&lt;&gt;2)+($P$784&lt;&gt;2)+($W$784&lt;&gt;2)+($AD$784&lt;&gt;2))&gt;=0.5,1,0))</f>
        <v/>
      </c>
      <c r="AL784" s="8">
        <f>IF(($C$784&lt;&gt;2)+($J$784&lt;&gt;2)+($Q$784&lt;&gt;2)+($X$784&lt;&gt;2)+($AE$784&lt;&gt;2)=0,2,IF((($C$784&lt;&gt;2)*$C$784+($J$784&lt;&gt;2)*$J$784+($Q$784&lt;&gt;2)*$Q$784+($X$784&lt;&gt;2)*$X$784+($AE$784&lt;&gt;2)*$AE$784)/(($C$784&lt;&gt;2)+($J$784&lt;&gt;2)+($Q$784&lt;&gt;2)+($X$784&lt;&gt;2)+($AE$784&lt;&gt;2))&gt;=0.5,1,0))</f>
        <v/>
      </c>
      <c r="AM784" s="8">
        <f>IF(($D$784&lt;&gt;2)+($K$784&lt;&gt;2)+($R$784&lt;&gt;2)+($Y$784&lt;&gt;2)+($AF$784&lt;&gt;2)=0,2,IF((($D$784&lt;&gt;2)*$D$784+($K$784&lt;&gt;2)*$K$784+($R$784&lt;&gt;2)*$R$784+($Y$784&lt;&gt;2)*$Y$784+($AF$784&lt;&gt;2)*$AF$784)/(($D$784&lt;&gt;2)+($K$784&lt;&gt;2)+($R$784&lt;&gt;2)+($Y$784&lt;&gt;2)+($AF$784&lt;&gt;2))&gt;=0.5,1,0))</f>
        <v/>
      </c>
      <c r="AN784" s="8">
        <f>IF(($E$784&lt;&gt;2)+($L$784&lt;&gt;2)+($S$784&lt;&gt;2)+($Z$784&lt;&gt;2)+($AG$784&lt;&gt;2)=0,2,IF((($E$784&lt;&gt;2)*$E$784+($L$784&lt;&gt;2)*$L$784+($S$784&lt;&gt;2)*$S$784+($Z$784&lt;&gt;2)*$Z$784+($AG$784&lt;&gt;2)*$AG$784)/(($E$784&lt;&gt;2)+($L$784&lt;&gt;2)+($S$784&lt;&gt;2)+($Z$784&lt;&gt;2)+($AG$784&lt;&gt;2))&gt;=0.5,1,0))</f>
        <v/>
      </c>
      <c r="AO784" s="8">
        <f>IF(($F$784&lt;&gt;2)+($M$784&lt;&gt;2)+($T$784&lt;&gt;2)+($AA$784&lt;&gt;2)+($AH$784&lt;&gt;2)=0,2,IF((($F$784&lt;&gt;2)*$F$784+($M$784&lt;&gt;2)*$M$784+($T$784&lt;&gt;2)*$T$784+($AA$784&lt;&gt;2)*$AA$784+($AH$784&lt;&gt;2)*$AH$784)/(($F$784&lt;&gt;2)+($M$784&lt;&gt;2)+($T$784&lt;&gt;2)+($AA$784&lt;&gt;2)+($AH$784&lt;&gt;2))&gt;=0.5,1,0))</f>
        <v/>
      </c>
      <c r="AP784" s="8">
        <f>IF(($G$784&lt;&gt;2)+($N$784&lt;&gt;2)+($U$784&lt;&gt;2)+($AB$784&lt;&gt;2)+($AI$784&lt;&gt;2)=0,2,IF((($G$784&lt;&gt;2)*$G$784+($N$784&lt;&gt;2)*$N$784+($U$784&lt;&gt;2)*$U$784+($AB$784&lt;&gt;2)*$AB$784+($AI$784&lt;&gt;2)*$AI$784)/(($G$784&lt;&gt;2)+($N$784&lt;&gt;2)+($U$784&lt;&gt;2)+($AB$784&lt;&gt;2)+($AI$784&lt;&gt;2))&gt;=0.5,1,0))</f>
        <v/>
      </c>
      <c r="AR784" s="16">
        <f>INDEX('Ground truth'!$B$3:$G$8,MATCH($AK$775,'Ground truth'!$A$3:$A$8,0),MATCH($AK$771,'Ground truth'!$B$2:$G$2,0))</f>
        <v/>
      </c>
      <c r="AS784" s="16">
        <f>INDEX('Ground truth'!$B$3:$G$8,MATCH($AK$775,'Ground truth'!$A$3:$A$8,0),MATCH($AK$772,'Ground truth'!$B$2:$G$2,0))</f>
        <v/>
      </c>
      <c r="AT784" s="16">
        <f>INDEX('Ground truth'!$B$3:$G$8,MATCH($AK$775,'Ground truth'!$A$3:$A$8,0),MATCH($AK$773,'Ground truth'!$B$2:$G$2,0))</f>
        <v/>
      </c>
      <c r="AU784" s="16">
        <f>INDEX('Ground truth'!$B$3:$G$8,MATCH($AK$775,'Ground truth'!$A$3:$A$8,0),MATCH($AK$774,'Ground truth'!$B$2:$G$2,0))</f>
        <v/>
      </c>
      <c r="AV784" s="16">
        <f>INDEX('Ground truth'!$B$3:$G$8,MATCH($AK$775,'Ground truth'!$A$3:$A$8,0),MATCH($AK$775,'Ground truth'!$B$2:$G$2,0))</f>
        <v/>
      </c>
      <c r="AW784" s="16">
        <f>INDEX('Ground truth'!$B$3:$G$8,MATCH($AK$775,'Ground truth'!$A$3:$A$8,0),MATCH($AK$776,'Ground truth'!$B$2:$G$2,0))</f>
        <v/>
      </c>
      <c r="AY784" s="19" t="n">
        <v>-0.3429230827771702</v>
      </c>
      <c r="AZ784" s="19">
        <f>LARGE($AY$780:$AY$785,5)</f>
        <v/>
      </c>
    </row>
    <row r="785">
      <c r="A785" s="3" t="inlineStr">
        <is>
          <t>GNC Software</t>
        </is>
      </c>
      <c r="B785" s="8">
        <f>INDEX($B$771:$G$776,MATCH($AL$776,$B$770:$G$770,0),MATCH($AL$771,$B$770:$G$770,0))</f>
        <v/>
      </c>
      <c r="C785" s="8">
        <f>INDEX($B$771:$G$776,MATCH($AL$776,$B$770:$G$770,0),MATCH($AL$772,$B$770:$G$770,0))</f>
        <v/>
      </c>
      <c r="D785" s="8">
        <f>INDEX($B$771:$G$776,MATCH($AL$776,$B$770:$G$770,0),MATCH($AL$773,$B$770:$G$770,0))</f>
        <v/>
      </c>
      <c r="E785" s="8">
        <f>INDEX($B$771:$G$776,MATCH($AL$776,$B$770:$G$770,0),MATCH($AL$774,$B$770:$G$770,0))</f>
        <v/>
      </c>
      <c r="F785" s="8">
        <f>INDEX($B$771:$G$776,MATCH($AL$776,$B$770:$G$770,0),MATCH($AL$775,$B$770:$G$770,0))</f>
        <v/>
      </c>
      <c r="G785" s="8">
        <f>INDEX($B$771:$G$776,MATCH($AL$776,$B$770:$G$770,0),MATCH($AL$776,$B$770:$G$770,0))</f>
        <v/>
      </c>
      <c r="I785" s="8">
        <f>INDEX($I$771:$N$776,MATCH($AL$776,$I$770:$N$770,0),MATCH($AL$771,$I$770:$N$770,0))</f>
        <v/>
      </c>
      <c r="J785" s="8">
        <f>INDEX($I$771:$N$776,MATCH($AL$776,$I$770:$N$770,0),MATCH($AL$772,$I$770:$N$770,0))</f>
        <v/>
      </c>
      <c r="K785" s="8">
        <f>INDEX($I$771:$N$776,MATCH($AL$776,$I$770:$N$770,0),MATCH($AL$773,$I$770:$N$770,0))</f>
        <v/>
      </c>
      <c r="L785" s="8">
        <f>INDEX($I$771:$N$776,MATCH($AL$776,$I$770:$N$770,0),MATCH($AL$774,$I$770:$N$770,0))</f>
        <v/>
      </c>
      <c r="M785" s="8">
        <f>INDEX($I$771:$N$776,MATCH($AL$776,$I$770:$N$770,0),MATCH($AL$775,$I$770:$N$770,0))</f>
        <v/>
      </c>
      <c r="N785" s="8">
        <f>INDEX($I$771:$N$776,MATCH($AL$776,$I$770:$N$770,0),MATCH($AL$776,$I$770:$N$770,0))</f>
        <v/>
      </c>
      <c r="P785" s="8">
        <f>INDEX($P$771:$U$776,MATCH($AL$776,$P$770:$U$770,0),MATCH($AL$771,$P$770:$U$770,0))</f>
        <v/>
      </c>
      <c r="Q785" s="8">
        <f>INDEX($P$771:$U$776,MATCH($AL$776,$P$770:$U$770,0),MATCH($AL$772,$P$770:$U$770,0))</f>
        <v/>
      </c>
      <c r="R785" s="8">
        <f>INDEX($P$771:$U$776,MATCH($AL$776,$P$770:$U$770,0),MATCH($AL$773,$P$770:$U$770,0))</f>
        <v/>
      </c>
      <c r="S785" s="8">
        <f>INDEX($P$771:$U$776,MATCH($AL$776,$P$770:$U$770,0),MATCH($AL$774,$P$770:$U$770,0))</f>
        <v/>
      </c>
      <c r="T785" s="8">
        <f>INDEX($P$771:$U$776,MATCH($AL$776,$P$770:$U$770,0),MATCH($AL$775,$P$770:$U$770,0))</f>
        <v/>
      </c>
      <c r="U785" s="8">
        <f>INDEX($P$771:$U$776,MATCH($AL$776,$P$770:$U$770,0),MATCH($AL$776,$P$770:$U$770,0))</f>
        <v/>
      </c>
      <c r="W785" s="8">
        <f>INDEX($W$771:$AB$776,MATCH($AL$776,$W$770:$AB$770,0),MATCH($AL$771,$W$770:$AB$770,0))</f>
        <v/>
      </c>
      <c r="X785" s="8">
        <f>INDEX($W$771:$AB$776,MATCH($AL$776,$W$770:$AB$770,0),MATCH($AL$772,$W$770:$AB$770,0))</f>
        <v/>
      </c>
      <c r="Y785" s="8">
        <f>INDEX($W$771:$AB$776,MATCH($AL$776,$W$770:$AB$770,0),MATCH($AL$773,$W$770:$AB$770,0))</f>
        <v/>
      </c>
      <c r="Z785" s="8">
        <f>INDEX($W$771:$AB$776,MATCH($AL$776,$W$770:$AB$770,0),MATCH($AL$774,$W$770:$AB$770,0))</f>
        <v/>
      </c>
      <c r="AA785" s="8">
        <f>INDEX($W$771:$AB$776,MATCH($AL$776,$W$770:$AB$770,0),MATCH($AL$775,$W$770:$AB$770,0))</f>
        <v/>
      </c>
      <c r="AB785" s="8">
        <f>INDEX($W$771:$AB$776,MATCH($AL$776,$W$770:$AB$770,0),MATCH($AL$776,$W$770:$AB$770,0))</f>
        <v/>
      </c>
      <c r="AD785" s="8">
        <f>INDEX($AD$771:$AI$776,MATCH($AL$776,$AD$770:$AI$770,0),MATCH($AL$771,$AD$770:$AI$770,0))</f>
        <v/>
      </c>
      <c r="AE785" s="8">
        <f>INDEX($AD$771:$AI$776,MATCH($AL$776,$AD$770:$AI$770,0),MATCH($AL$772,$AD$770:$AI$770,0))</f>
        <v/>
      </c>
      <c r="AF785" s="8">
        <f>INDEX($AD$771:$AI$776,MATCH($AL$776,$AD$770:$AI$770,0),MATCH($AL$773,$AD$770:$AI$770,0))</f>
        <v/>
      </c>
      <c r="AG785" s="8">
        <f>INDEX($AD$771:$AI$776,MATCH($AL$776,$AD$770:$AI$770,0),MATCH($AL$774,$AD$770:$AI$770,0))</f>
        <v/>
      </c>
      <c r="AH785" s="8">
        <f>INDEX($AD$771:$AI$776,MATCH($AL$776,$AD$770:$AI$770,0),MATCH($AL$775,$AD$770:$AI$770,0))</f>
        <v/>
      </c>
      <c r="AI785" s="8">
        <f>INDEX($AD$771:$AI$776,MATCH($AL$776,$AD$770:$AI$770,0),MATCH($AL$776,$AD$770:$AI$770,0))</f>
        <v/>
      </c>
      <c r="AK785" s="8">
        <f>IF(($B$785&lt;&gt;2)+($I$785&lt;&gt;2)+($P$785&lt;&gt;2)+($W$785&lt;&gt;2)+($AD$785&lt;&gt;2)=0,2,IF((($B$785&lt;&gt;2)*$B$785+($I$785&lt;&gt;2)*$I$785+($P$785&lt;&gt;2)*$P$785+($W$785&lt;&gt;2)*$W$785+($AD$785&lt;&gt;2)*$AD$785)/(($B$785&lt;&gt;2)+($I$785&lt;&gt;2)+($P$785&lt;&gt;2)+($W$785&lt;&gt;2)+($AD$785&lt;&gt;2))&gt;=0.5,1,0))</f>
        <v/>
      </c>
      <c r="AL785" s="8">
        <f>IF(($C$785&lt;&gt;2)+($J$785&lt;&gt;2)+($Q$785&lt;&gt;2)+($X$785&lt;&gt;2)+($AE$785&lt;&gt;2)=0,2,IF((($C$785&lt;&gt;2)*$C$785+($J$785&lt;&gt;2)*$J$785+($Q$785&lt;&gt;2)*$Q$785+($X$785&lt;&gt;2)*$X$785+($AE$785&lt;&gt;2)*$AE$785)/(($C$785&lt;&gt;2)+($J$785&lt;&gt;2)+($Q$785&lt;&gt;2)+($X$785&lt;&gt;2)+($AE$785&lt;&gt;2))&gt;=0.5,1,0))</f>
        <v/>
      </c>
      <c r="AM785" s="8">
        <f>IF(($D$785&lt;&gt;2)+($K$785&lt;&gt;2)+($R$785&lt;&gt;2)+($Y$785&lt;&gt;2)+($AF$785&lt;&gt;2)=0,2,IF((($D$785&lt;&gt;2)*$D$785+($K$785&lt;&gt;2)*$K$785+($R$785&lt;&gt;2)*$R$785+($Y$785&lt;&gt;2)*$Y$785+($AF$785&lt;&gt;2)*$AF$785)/(($D$785&lt;&gt;2)+($K$785&lt;&gt;2)+($R$785&lt;&gt;2)+($Y$785&lt;&gt;2)+($AF$785&lt;&gt;2))&gt;=0.5,1,0))</f>
        <v/>
      </c>
      <c r="AN785" s="8">
        <f>IF(($E$785&lt;&gt;2)+($L$785&lt;&gt;2)+($S$785&lt;&gt;2)+($Z$785&lt;&gt;2)+($AG$785&lt;&gt;2)=0,2,IF((($E$785&lt;&gt;2)*$E$785+($L$785&lt;&gt;2)*$L$785+($S$785&lt;&gt;2)*$S$785+($Z$785&lt;&gt;2)*$Z$785+($AG$785&lt;&gt;2)*$AG$785)/(($E$785&lt;&gt;2)+($L$785&lt;&gt;2)+($S$785&lt;&gt;2)+($Z$785&lt;&gt;2)+($AG$785&lt;&gt;2))&gt;=0.5,1,0))</f>
        <v/>
      </c>
      <c r="AO785" s="8">
        <f>IF(($F$785&lt;&gt;2)+($M$785&lt;&gt;2)+($T$785&lt;&gt;2)+($AA$785&lt;&gt;2)+($AH$785&lt;&gt;2)=0,2,IF((($F$785&lt;&gt;2)*$F$785+($M$785&lt;&gt;2)*$M$785+($T$785&lt;&gt;2)*$T$785+($AA$785&lt;&gt;2)*$AA$785+($AH$785&lt;&gt;2)*$AH$785)/(($F$785&lt;&gt;2)+($M$785&lt;&gt;2)+($T$785&lt;&gt;2)+($AA$785&lt;&gt;2)+($AH$785&lt;&gt;2))&gt;=0.5,1,0))</f>
        <v/>
      </c>
      <c r="AP785" s="8">
        <f>IF(($G$785&lt;&gt;2)+($N$785&lt;&gt;2)+($U$785&lt;&gt;2)+($AB$785&lt;&gt;2)+($AI$785&lt;&gt;2)=0,2,IF((($G$785&lt;&gt;2)*$G$785+($N$785&lt;&gt;2)*$N$785+($U$785&lt;&gt;2)*$U$785+($AB$785&lt;&gt;2)*$AB$785+($AI$785&lt;&gt;2)*$AI$785)/(($G$785&lt;&gt;2)+($N$785&lt;&gt;2)+($U$785&lt;&gt;2)+($AB$785&lt;&gt;2)+($AI$785&lt;&gt;2))&gt;=0.5,1,0))</f>
        <v/>
      </c>
      <c r="AR785" s="16">
        <f>INDEX('Ground truth'!$B$3:$G$8,MATCH($AK$776,'Ground truth'!$A$3:$A$8,0),MATCH($AK$771,'Ground truth'!$B$2:$G$2,0))</f>
        <v/>
      </c>
      <c r="AS785" s="16">
        <f>INDEX('Ground truth'!$B$3:$G$8,MATCH($AK$776,'Ground truth'!$A$3:$A$8,0),MATCH($AK$772,'Ground truth'!$B$2:$G$2,0))</f>
        <v/>
      </c>
      <c r="AT785" s="16">
        <f>INDEX('Ground truth'!$B$3:$G$8,MATCH($AK$776,'Ground truth'!$A$3:$A$8,0),MATCH($AK$773,'Ground truth'!$B$2:$G$2,0))</f>
        <v/>
      </c>
      <c r="AU785" s="16">
        <f>INDEX('Ground truth'!$B$3:$G$8,MATCH($AK$776,'Ground truth'!$A$3:$A$8,0),MATCH($AK$774,'Ground truth'!$B$2:$G$2,0))</f>
        <v/>
      </c>
      <c r="AV785" s="16">
        <f>INDEX('Ground truth'!$B$3:$G$8,MATCH($AK$776,'Ground truth'!$A$3:$A$8,0),MATCH($AK$775,'Ground truth'!$B$2:$G$2,0))</f>
        <v/>
      </c>
      <c r="AW785" s="16">
        <f>INDEX('Ground truth'!$B$3:$G$8,MATCH($AK$776,'Ground truth'!$A$3:$A$8,0),MATCH($AK$776,'Ground truth'!$B$2:$G$2,0))</f>
        <v/>
      </c>
      <c r="AY785" s="19" t="n">
        <v>1</v>
      </c>
      <c r="AZ785" s="19">
        <f>LARGE($AY$780:$AY$785,6)</f>
        <v/>
      </c>
    </row>
    <row r="787">
      <c r="A787" s="17" t="inlineStr">
        <is>
          <t>metrics — confident-only (unsure excluded from denominators)</t>
        </is>
      </c>
      <c r="B787" s="10" t="inlineStr">
        <is>
          <t>run 1</t>
        </is>
      </c>
      <c r="C787" s="10" t="inlineStr">
        <is>
          <t>run 2</t>
        </is>
      </c>
      <c r="D787" s="10" t="inlineStr">
        <is>
          <t>run 3</t>
        </is>
      </c>
      <c r="E787" s="10" t="inlineStr">
        <is>
          <t>run 4</t>
        </is>
      </c>
      <c r="F787" s="10" t="inlineStr">
        <is>
          <t>run 5</t>
        </is>
      </c>
      <c r="G787" s="10" t="inlineStr">
        <is>
          <t>avg-matrix</t>
        </is>
      </c>
      <c r="H787" s="10" t="inlineStr">
        <is>
          <t>mean</t>
        </is>
      </c>
      <c r="I787" s="10" t="inlineStr">
        <is>
          <t>std (pop.)</t>
        </is>
      </c>
      <c r="J787" s="17" t="inlineStr">
        <is>
          <t>notes</t>
        </is>
      </c>
    </row>
    <row r="788">
      <c r="A788" s="7" t="inlineStr">
        <is>
          <t>TP</t>
        </is>
      </c>
      <c r="B788" s="7">
        <f>SUMPRODUCT(($B$780:$G$785=1)*($AR$780:$AW$785=1))</f>
        <v/>
      </c>
      <c r="C788" s="7">
        <f>SUMPRODUCT(($I$780:$N$785=1)*($AR$780:$AW$785=1))</f>
        <v/>
      </c>
      <c r="D788" s="7">
        <f>SUMPRODUCT(($P$780:$U$785=1)*($AR$780:$AW$785=1))</f>
        <v/>
      </c>
      <c r="E788" s="7">
        <f>SUMPRODUCT(($W$780:$AB$785=1)*($AR$780:$AW$785=1))</f>
        <v/>
      </c>
      <c r="F788" s="7">
        <f>SUMPRODUCT(($AD$780:$AI$785=1)*($AR$780:$AW$785=1))</f>
        <v/>
      </c>
      <c r="G788" s="7">
        <f>SUMPRODUCT(($AK$780:$AP$785=1)*($AR$780:$AW$785=1))</f>
        <v/>
      </c>
      <c r="H788" s="12">
        <f>AVERAGE($B$788:$F$788)</f>
        <v/>
      </c>
      <c r="I788" s="12">
        <f>STDEV.P($B$788:$F$788)</f>
        <v/>
      </c>
    </row>
    <row r="789">
      <c r="A789" s="7" t="inlineStr">
        <is>
          <t>TN</t>
        </is>
      </c>
      <c r="B789" s="7">
        <f>SUMPRODUCT(($B$780:$G$785=0)*($AR$780:$AW$785=0))</f>
        <v/>
      </c>
      <c r="C789" s="7">
        <f>SUMPRODUCT(($I$780:$N$785=0)*($AR$780:$AW$785=0))</f>
        <v/>
      </c>
      <c r="D789" s="7">
        <f>SUMPRODUCT(($P$780:$U$785=0)*($AR$780:$AW$785=0))</f>
        <v/>
      </c>
      <c r="E789" s="7">
        <f>SUMPRODUCT(($W$780:$AB$785=0)*($AR$780:$AW$785=0))</f>
        <v/>
      </c>
      <c r="F789" s="7">
        <f>SUMPRODUCT(($AD$780:$AI$785=0)*($AR$780:$AW$785=0))</f>
        <v/>
      </c>
      <c r="G789" s="7">
        <f>SUMPRODUCT(($AK$780:$AP$785=0)*($AR$780:$AW$785=0))</f>
        <v/>
      </c>
      <c r="H789" s="12">
        <f>AVERAGE($B$789:$F$789)</f>
        <v/>
      </c>
      <c r="I789" s="12">
        <f>STDEV.P($B$789:$F$789)</f>
        <v/>
      </c>
    </row>
    <row r="790">
      <c r="A790" s="7" t="inlineStr">
        <is>
          <t>FP</t>
        </is>
      </c>
      <c r="B790" s="7">
        <f>SUMPRODUCT(($B$780:$G$785=1)*($AR$780:$AW$785=0))</f>
        <v/>
      </c>
      <c r="C790" s="7">
        <f>SUMPRODUCT(($I$780:$N$785=1)*($AR$780:$AW$785=0))</f>
        <v/>
      </c>
      <c r="D790" s="7">
        <f>SUMPRODUCT(($P$780:$U$785=1)*($AR$780:$AW$785=0))</f>
        <v/>
      </c>
      <c r="E790" s="7">
        <f>SUMPRODUCT(($W$780:$AB$785=1)*($AR$780:$AW$785=0))</f>
        <v/>
      </c>
      <c r="F790" s="7">
        <f>SUMPRODUCT(($AD$780:$AI$785=1)*($AR$780:$AW$785=0))</f>
        <v/>
      </c>
      <c r="G790" s="7">
        <f>SUMPRODUCT(($AK$780:$AP$785=1)*($AR$780:$AW$785=0))</f>
        <v/>
      </c>
      <c r="H790" s="12">
        <f>AVERAGE($B$790:$F$790)</f>
        <v/>
      </c>
      <c r="I790" s="12">
        <f>STDEV.P($B$790:$F$790)</f>
        <v/>
      </c>
    </row>
    <row r="791">
      <c r="A791" s="7" t="inlineStr">
        <is>
          <t>FN</t>
        </is>
      </c>
      <c r="B791" s="7">
        <f>SUMPRODUCT(($B$780:$G$785=0)*($AR$780:$AW$785=1))</f>
        <v/>
      </c>
      <c r="C791" s="7">
        <f>SUMPRODUCT(($I$780:$N$785=0)*($AR$780:$AW$785=1))</f>
        <v/>
      </c>
      <c r="D791" s="7">
        <f>SUMPRODUCT(($P$780:$U$785=0)*($AR$780:$AW$785=1))</f>
        <v/>
      </c>
      <c r="E791" s="7">
        <f>SUMPRODUCT(($W$780:$AB$785=0)*($AR$780:$AW$785=1))</f>
        <v/>
      </c>
      <c r="F791" s="7">
        <f>SUMPRODUCT(($AD$780:$AI$785=0)*($AR$780:$AW$785=1))</f>
        <v/>
      </c>
      <c r="G791" s="7">
        <f>SUMPRODUCT(($AK$780:$AP$785=0)*($AR$780:$AW$785=1))</f>
        <v/>
      </c>
      <c r="H791" s="12">
        <f>AVERAGE($B$791:$F$791)</f>
        <v/>
      </c>
      <c r="I791" s="12">
        <f>STDEV.P($B$791:$F$791)</f>
        <v/>
      </c>
    </row>
    <row r="792">
      <c r="A792" s="4" t="inlineStr">
        <is>
          <t>Precision</t>
        </is>
      </c>
      <c r="B792" s="12">
        <f>IFERROR($B$788/($B$788+$B$790),0)</f>
        <v/>
      </c>
      <c r="C792" s="12">
        <f>IFERROR($C$788/($C$788+$C$790),0)</f>
        <v/>
      </c>
      <c r="D792" s="12">
        <f>IFERROR($D$788/($D$788+$D$790),0)</f>
        <v/>
      </c>
      <c r="E792" s="12">
        <f>IFERROR($E$788/($E$788+$E$790),0)</f>
        <v/>
      </c>
      <c r="F792" s="12">
        <f>IFERROR($F$788/($F$788+$F$790),0)</f>
        <v/>
      </c>
      <c r="G792" s="12">
        <f>IFERROR($G$788/($G$788+$G$790),0)</f>
        <v/>
      </c>
      <c r="H792" s="18">
        <f>AVERAGE($B$792:$F$792)</f>
        <v/>
      </c>
      <c r="I792" s="18">
        <f>STDEV.P($B$792:$F$792)</f>
        <v/>
      </c>
    </row>
    <row r="793">
      <c r="A793" s="4" t="inlineStr">
        <is>
          <t>Recall</t>
        </is>
      </c>
      <c r="B793" s="12">
        <f>IFERROR($B$788/($B$788+$B$791),0)</f>
        <v/>
      </c>
      <c r="C793" s="12">
        <f>IFERROR($C$788/($C$788+$C$791),0)</f>
        <v/>
      </c>
      <c r="D793" s="12">
        <f>IFERROR($D$788/($D$788+$D$791),0)</f>
        <v/>
      </c>
      <c r="E793" s="12">
        <f>IFERROR($E$788/($E$788+$E$791),0)</f>
        <v/>
      </c>
      <c r="F793" s="12">
        <f>IFERROR($F$788/($F$788+$F$791),0)</f>
        <v/>
      </c>
      <c r="G793" s="12">
        <f>IFERROR($G$788/($G$788+$G$791),0)</f>
        <v/>
      </c>
      <c r="H793" s="18">
        <f>AVERAGE($B$793:$F$793)</f>
        <v/>
      </c>
      <c r="I793" s="18">
        <f>STDEV.P($B$793:$F$793)</f>
        <v/>
      </c>
    </row>
    <row r="794">
      <c r="A794" s="4" t="inlineStr">
        <is>
          <t>F1</t>
        </is>
      </c>
      <c r="B794" s="12">
        <f>IFERROR(2*$B$792*$B$793/($B$792+$B$793),0)</f>
        <v/>
      </c>
      <c r="C794" s="12">
        <f>IFERROR(2*$C$792*$C$793/($C$792+$C$793),0)</f>
        <v/>
      </c>
      <c r="D794" s="12">
        <f>IFERROR(2*$D$792*$D$793/($D$792+$D$793),0)</f>
        <v/>
      </c>
      <c r="E794" s="12">
        <f>IFERROR(2*$E$792*$E$793/($E$792+$E$793),0)</f>
        <v/>
      </c>
      <c r="F794" s="12">
        <f>IFERROR(2*$F$792*$F$793/($F$792+$F$793),0)</f>
        <v/>
      </c>
      <c r="G794" s="12">
        <f>IFERROR(2*$G$792*$G$793/($G$792+$G$793),0)</f>
        <v/>
      </c>
      <c r="H794" s="18">
        <f>AVERAGE($B$794:$F$794)</f>
        <v/>
      </c>
      <c r="I794" s="18">
        <f>STDEV.P($B$794:$F$794)</f>
        <v/>
      </c>
    </row>
    <row r="795">
      <c r="A795" s="4" t="inlineStr">
        <is>
          <t>Accuracy</t>
        </is>
      </c>
      <c r="B795" s="12">
        <f>IFERROR(($B$788+$B$789)/($B$788+$B$789+$B$790+$B$791),0)</f>
        <v/>
      </c>
      <c r="C795" s="12">
        <f>IFERROR(($C$788+$C$789)/($C$788+$C$789+$C$790+$C$791),0)</f>
        <v/>
      </c>
      <c r="D795" s="12">
        <f>IFERROR(($D$788+$D$789)/($D$788+$D$789+$D$790+$D$791),0)</f>
        <v/>
      </c>
      <c r="E795" s="12">
        <f>IFERROR(($E$788+$E$789)/($E$788+$E$789+$E$790+$E$791),0)</f>
        <v/>
      </c>
      <c r="F795" s="12">
        <f>IFERROR(($F$788+$F$789)/($F$788+$F$789+$F$790+$F$791),0)</f>
        <v/>
      </c>
      <c r="G795" s="12">
        <f>IFERROR(($G$788+$G$789)/($G$788+$G$789+$G$790+$G$791),0)</f>
        <v/>
      </c>
      <c r="H795" s="18">
        <f>AVERAGE($B$795:$F$795)</f>
        <v/>
      </c>
      <c r="I795" s="18">
        <f>STDEV.P($B$795:$F$795)</f>
        <v/>
      </c>
    </row>
    <row r="796">
      <c r="A796" s="4" t="inlineStr">
        <is>
          <t>Edit distance</t>
        </is>
      </c>
      <c r="B796" s="12">
        <f>SUMPRODUCT(ABS($AR$780:$AW$785-$B$780:$G$785))</f>
        <v/>
      </c>
      <c r="C796" s="12">
        <f>SUMPRODUCT(ABS($AR$780:$AW$785-$I$780:$N$785))</f>
        <v/>
      </c>
      <c r="D796" s="12">
        <f>SUMPRODUCT(ABS($AR$780:$AW$785-$P$780:$U$785))</f>
        <v/>
      </c>
      <c r="E796" s="12">
        <f>SUMPRODUCT(ABS($AR$780:$AW$785-$W$780:$AB$785))</f>
        <v/>
      </c>
      <c r="F796" s="12">
        <f>SUMPRODUCT(ABS($AR$780:$AW$785-$AD$780:$AI$785))</f>
        <v/>
      </c>
      <c r="G796" s="12">
        <f>SUMPRODUCT(ABS($AR$780:$AW$785-$AK$780:$AP$785))</f>
        <v/>
      </c>
      <c r="H796" s="18">
        <f>AVERAGE($B$796:$F$796)</f>
        <v/>
      </c>
      <c r="I796" s="18">
        <f>STDEV.P($B$796:$F$796)</f>
        <v/>
      </c>
    </row>
    <row r="797">
      <c r="A797" s="4" t="inlineStr">
        <is>
          <t>Spectral distance</t>
        </is>
      </c>
      <c r="B797" s="12">
        <f>SQRT(SUMPRODUCT(($AZ$780:$AZ$785-$B$807:$B$812)^2))</f>
        <v/>
      </c>
      <c r="C797" s="12">
        <f>SQRT(SUMPRODUCT(($AZ$780:$AZ$785-$C$807:$C$812)^2))</f>
        <v/>
      </c>
      <c r="D797" s="12">
        <f>SQRT(SUMPRODUCT(($AZ$780:$AZ$785-$D$807:$D$812)^2))</f>
        <v/>
      </c>
      <c r="E797" s="12">
        <f>SQRT(SUMPRODUCT(($AZ$780:$AZ$785-$E$807:$E$812)^2))</f>
        <v/>
      </c>
      <c r="F797" s="12">
        <f>SQRT(SUMPRODUCT(($AZ$780:$AZ$785-$F$807:$F$812)^2))</f>
        <v/>
      </c>
      <c r="G797" s="12">
        <f>SQRT(SUMPRODUCT(($AZ$780:$AZ$785-$G$807:$G$812)^2))</f>
        <v/>
      </c>
      <c r="H797" s="18">
        <f>AVERAGE($B$797:$F$797)</f>
        <v/>
      </c>
      <c r="I797" s="18">
        <f>STDEV.P($B$797:$F$797)</f>
        <v/>
      </c>
    </row>
    <row r="798">
      <c r="A798" s="4" t="inlineStr">
        <is>
          <t>Unsure cells</t>
        </is>
      </c>
      <c r="B798" s="7">
        <f>COUNTIF($B$780:$G$785,2)</f>
        <v/>
      </c>
      <c r="C798" s="7">
        <f>COUNTIF($I$780:$N$785,2)</f>
        <v/>
      </c>
      <c r="D798" s="7">
        <f>COUNTIF($P$780:$U$785,2)</f>
        <v/>
      </c>
      <c r="E798" s="7">
        <f>COUNTIF($W$780:$AB$785,2)</f>
        <v/>
      </c>
      <c r="F798" s="7">
        <f>COUNTIF($AD$780:$AI$785,2)</f>
        <v/>
      </c>
      <c r="G798" s="7">
        <f>COUNTIF($AK$780:$AP$785,2)</f>
        <v/>
      </c>
      <c r="H798" s="12">
        <f>AVERAGE($B$798:$F$798)</f>
        <v/>
      </c>
      <c r="I798" s="12">
        <f>STDEV.P($B$798:$F$798)</f>
        <v/>
      </c>
    </row>
    <row r="799">
      <c r="A799" s="3" t="inlineStr">
        <is>
          <t>eigenvalues (real part, numpy order; pasted)</t>
        </is>
      </c>
    </row>
    <row r="800">
      <c r="A800" s="3" t="inlineStr">
        <is>
          <t xml:space="preserve">  λ1</t>
        </is>
      </c>
      <c r="B800" s="19" t="n">
        <v>1</v>
      </c>
      <c r="C800" s="19" t="n">
        <v>1</v>
      </c>
      <c r="D800" s="19" t="n">
        <v>5.372281323269013</v>
      </c>
      <c r="E800" s="19" t="n">
        <v>1</v>
      </c>
      <c r="F800" s="19" t="n">
        <v>1</v>
      </c>
      <c r="G800" s="19" t="n">
        <v>1</v>
      </c>
    </row>
    <row r="801">
      <c r="A801" s="3" t="inlineStr">
        <is>
          <t xml:space="preserve">  λ2</t>
        </is>
      </c>
      <c r="B801" s="19" t="n">
        <v>1</v>
      </c>
      <c r="C801" s="19" t="n">
        <v>1</v>
      </c>
      <c r="D801" s="19" t="n">
        <v>0.9999999999999996</v>
      </c>
      <c r="E801" s="19" t="n">
        <v>1</v>
      </c>
      <c r="F801" s="19" t="n">
        <v>1</v>
      </c>
      <c r="G801" s="19" t="n">
        <v>1</v>
      </c>
    </row>
    <row r="802">
      <c r="A802" s="3" t="inlineStr">
        <is>
          <t xml:space="preserve">  λ3</t>
        </is>
      </c>
      <c r="B802" s="19" t="n">
        <v>2.618033988749894</v>
      </c>
      <c r="C802" s="19" t="n">
        <v>2.769292354238635</v>
      </c>
      <c r="D802" s="19" t="n">
        <v>-0.9999999999999999</v>
      </c>
      <c r="E802" s="19" t="n">
        <v>2.618033988749894</v>
      </c>
      <c r="F802" s="19" t="n">
        <v>2.618033988749894</v>
      </c>
      <c r="G802" s="19" t="n">
        <v>2.618033988749894</v>
      </c>
    </row>
    <row r="803">
      <c r="A803" s="3" t="inlineStr">
        <is>
          <t xml:space="preserve">  λ4</t>
        </is>
      </c>
      <c r="B803" s="19" t="n">
        <v>0.3819660112501047</v>
      </c>
      <c r="C803" s="19" t="n">
        <v>0.1153538228806843</v>
      </c>
      <c r="D803" s="19" t="n">
        <v>-0.3722813232690143</v>
      </c>
      <c r="E803" s="19" t="n">
        <v>0.3819660112501047</v>
      </c>
      <c r="F803" s="19" t="n">
        <v>0.3819660112501047</v>
      </c>
      <c r="G803" s="19" t="n">
        <v>0.3819660112501047</v>
      </c>
    </row>
    <row r="804">
      <c r="A804" s="3" t="inlineStr">
        <is>
          <t xml:space="preserve">  λ5</t>
        </is>
      </c>
      <c r="B804" s="19" t="n">
        <v>5.028813039842164e-16</v>
      </c>
      <c r="C804" s="19" t="n">
        <v>0.1153538228806843</v>
      </c>
      <c r="D804" s="19" t="n">
        <v>0.9999999999999999</v>
      </c>
      <c r="E804" s="19" t="n">
        <v>5.028813039842164e-16</v>
      </c>
      <c r="F804" s="19" t="n">
        <v>5.028813039842164e-16</v>
      </c>
      <c r="G804" s="19" t="n">
        <v>5.028813039842164e-16</v>
      </c>
    </row>
    <row r="805">
      <c r="A805" s="3" t="inlineStr">
        <is>
          <t xml:space="preserve">  λ6</t>
        </is>
      </c>
      <c r="B805" s="19" t="n">
        <v>1</v>
      </c>
      <c r="C805" s="19" t="n">
        <v>1</v>
      </c>
      <c r="D805" s="19" t="n">
        <v>0</v>
      </c>
      <c r="E805" s="19" t="n">
        <v>1</v>
      </c>
      <c r="F805" s="19" t="n">
        <v>1</v>
      </c>
      <c r="G805" s="19" t="n">
        <v>1</v>
      </c>
    </row>
    <row r="806">
      <c r="A806" s="3" t="inlineStr">
        <is>
          <t>eigenvalues sorted desc (LARGE)</t>
        </is>
      </c>
    </row>
    <row r="807">
      <c r="A807" s="3" t="inlineStr">
        <is>
          <t xml:space="preserve">  λ(1)</t>
        </is>
      </c>
      <c r="B807" s="19">
        <f>LARGE($B$800:$B$805,1)</f>
        <v/>
      </c>
      <c r="C807" s="19">
        <f>LARGE($C$800:$C$805,1)</f>
        <v/>
      </c>
      <c r="D807" s="19">
        <f>LARGE($D$800:$D$805,1)</f>
        <v/>
      </c>
      <c r="E807" s="19">
        <f>LARGE($E$800:$E$805,1)</f>
        <v/>
      </c>
      <c r="F807" s="19">
        <f>LARGE($F$800:$F$805,1)</f>
        <v/>
      </c>
      <c r="G807" s="19">
        <f>LARGE($G$800:$G$805,1)</f>
        <v/>
      </c>
    </row>
    <row r="808">
      <c r="A808" s="3" t="inlineStr">
        <is>
          <t xml:space="preserve">  λ(2)</t>
        </is>
      </c>
      <c r="B808" s="19">
        <f>LARGE($B$800:$B$805,2)</f>
        <v/>
      </c>
      <c r="C808" s="19">
        <f>LARGE($C$800:$C$805,2)</f>
        <v/>
      </c>
      <c r="D808" s="19">
        <f>LARGE($D$800:$D$805,2)</f>
        <v/>
      </c>
      <c r="E808" s="19">
        <f>LARGE($E$800:$E$805,2)</f>
        <v/>
      </c>
      <c r="F808" s="19">
        <f>LARGE($F$800:$F$805,2)</f>
        <v/>
      </c>
      <c r="G808" s="19">
        <f>LARGE($G$800:$G$805,2)</f>
        <v/>
      </c>
    </row>
    <row r="809">
      <c r="A809" s="3" t="inlineStr">
        <is>
          <t xml:space="preserve">  λ(3)</t>
        </is>
      </c>
      <c r="B809" s="19">
        <f>LARGE($B$800:$B$805,3)</f>
        <v/>
      </c>
      <c r="C809" s="19">
        <f>LARGE($C$800:$C$805,3)</f>
        <v/>
      </c>
      <c r="D809" s="19">
        <f>LARGE($D$800:$D$805,3)</f>
        <v/>
      </c>
      <c r="E809" s="19">
        <f>LARGE($E$800:$E$805,3)</f>
        <v/>
      </c>
      <c r="F809" s="19">
        <f>LARGE($F$800:$F$805,3)</f>
        <v/>
      </c>
      <c r="G809" s="19">
        <f>LARGE($G$800:$G$805,3)</f>
        <v/>
      </c>
    </row>
    <row r="810">
      <c r="A810" s="3" t="inlineStr">
        <is>
          <t xml:space="preserve">  λ(4)</t>
        </is>
      </c>
      <c r="B810" s="19">
        <f>LARGE($B$800:$B$805,4)</f>
        <v/>
      </c>
      <c r="C810" s="19">
        <f>LARGE($C$800:$C$805,4)</f>
        <v/>
      </c>
      <c r="D810" s="19">
        <f>LARGE($D$800:$D$805,4)</f>
        <v/>
      </c>
      <c r="E810" s="19">
        <f>LARGE($E$800:$E$805,4)</f>
        <v/>
      </c>
      <c r="F810" s="19">
        <f>LARGE($F$800:$F$805,4)</f>
        <v/>
      </c>
      <c r="G810" s="19">
        <f>LARGE($G$800:$G$805,4)</f>
        <v/>
      </c>
    </row>
    <row r="811">
      <c r="A811" s="3" t="inlineStr">
        <is>
          <t xml:space="preserve">  λ(5)</t>
        </is>
      </c>
      <c r="B811" s="19">
        <f>LARGE($B$800:$B$805,5)</f>
        <v/>
      </c>
      <c r="C811" s="19">
        <f>LARGE($C$800:$C$805,5)</f>
        <v/>
      </c>
      <c r="D811" s="19">
        <f>LARGE($D$800:$D$805,5)</f>
        <v/>
      </c>
      <c r="E811" s="19">
        <f>LARGE($E$800:$E$805,5)</f>
        <v/>
      </c>
      <c r="F811" s="19">
        <f>LARGE($F$800:$F$805,5)</f>
        <v/>
      </c>
      <c r="G811" s="19">
        <f>LARGE($G$800:$G$805,5)</f>
        <v/>
      </c>
    </row>
    <row r="812">
      <c r="A812" s="3" t="inlineStr">
        <is>
          <t xml:space="preserve">  λ(6)</t>
        </is>
      </c>
      <c r="B812" s="19">
        <f>LARGE($B$800:$B$805,6)</f>
        <v/>
      </c>
      <c r="C812" s="19">
        <f>LARGE($C$800:$C$805,6)</f>
        <v/>
      </c>
      <c r="D812" s="19">
        <f>LARGE($D$800:$D$805,6)</f>
        <v/>
      </c>
      <c r="E812" s="19">
        <f>LARGE($E$800:$E$805,6)</f>
        <v/>
      </c>
      <c r="F812" s="19">
        <f>LARGE($F$800:$F$805,6)</f>
        <v/>
      </c>
      <c r="G812" s="19">
        <f>LARGE($G$800:$G$805,6)</f>
        <v/>
      </c>
    </row>
    <row r="813">
      <c r="A813" s="3" t="inlineStr">
        <is>
          <t>check: Σeig − trace (→0)</t>
        </is>
      </c>
      <c r="B813" s="3">
        <f>ROUND(SUM($B$800:$B$805)-($B$780+$C$781+$D$782+$E$783+$F$784+$G$785),6)</f>
        <v/>
      </c>
      <c r="C813" s="3">
        <f>ROUND(SUM($C$800:$C$805)-($I$780+$J$781+$K$782+$L$783+$M$784+$N$785),6)</f>
        <v/>
      </c>
      <c r="D813" s="3">
        <f>ROUND(SUM($D$800:$D$805)-($P$780+$Q$781+$R$782+$S$783+$T$784+$U$785),6)</f>
        <v/>
      </c>
      <c r="E813" s="3">
        <f>ROUND(SUM($E$800:$E$805)-($W$780+$X$781+$Y$782+$Z$783+$AA$784+$AB$785),6)</f>
        <v/>
      </c>
      <c r="F813" s="3">
        <f>ROUND(SUM($F$800:$F$805)-($AD$780+$AE$781+$AF$782+$AG$783+$AH$784+$AI$785),6)</f>
        <v/>
      </c>
      <c r="G813" s="3">
        <f>ROUND(SUM($G$800:$G$805)-($AK$780+$AL$781+$AM$782+$AN$783+$AO$784+$AP$785),6)</f>
        <v/>
      </c>
    </row>
    <row r="814">
      <c r="A814" s="3" t="inlineStr">
        <is>
          <t>check: Πeig − det (→0)</t>
        </is>
      </c>
      <c r="B814" s="3">
        <f>ROUND(MDETERM($B$780:$G$785)-PRODUCT($B$800:$B$805),6)</f>
        <v/>
      </c>
      <c r="C814" s="3" t="inlineStr">
        <is>
          <t>complex pair; real parts used</t>
        </is>
      </c>
      <c r="D814" s="3">
        <f>ROUND(MDETERM($P$780:$U$785)-PRODUCT($D$800:$D$805),6)</f>
        <v/>
      </c>
      <c r="E814" s="3">
        <f>ROUND(MDETERM($W$780:$AB$785)-PRODUCT($E$800:$E$805),6)</f>
        <v/>
      </c>
      <c r="F814" s="3">
        <f>ROUND(MDETERM($AD$780:$AI$785)-PRODUCT($F$800:$F$805),6)</f>
        <v/>
      </c>
      <c r="G814" s="3">
        <f>ROUND(MDETERM($AK$780:$AP$785)-PRODUCT($G$800:$G$805),6)</f>
        <v/>
      </c>
    </row>
    <row r="815">
      <c r="A815" s="3" t="inlineStr">
        <is>
          <t>complex eigenvalues?</t>
        </is>
      </c>
      <c r="B815" s="3" t="inlineStr"/>
      <c r="C815" s="21" t="inlineStr">
        <is>
          <t>yes</t>
        </is>
      </c>
      <c r="D815" s="3" t="inlineStr"/>
      <c r="E815" s="3" t="inlineStr"/>
      <c r="F815" s="3" t="inlineStr"/>
      <c r="G815" s="3" t="inlineStr"/>
    </row>
    <row r="816">
      <c r="A816" s="3" t="inlineStr">
        <is>
          <t>check: det(M − λᵢI) per sorted λ (→0)</t>
        </is>
      </c>
    </row>
    <row r="817">
      <c r="A817" s="3" t="inlineStr">
        <is>
          <t xml:space="preserve">  det(M − λ(1)I)</t>
        </is>
      </c>
      <c r="B817" s="3">
        <f t="array" ref="B817">ROUND(MDETERM($B$780:$G$785-$B$807*MUNIT(6)),6)</f>
        <v/>
      </c>
      <c r="C817" s="3" t="inlineStr">
        <is>
          <t>n/a (complex)</t>
        </is>
      </c>
      <c r="D817" s="3">
        <f t="array" ref="D817">ROUND(MDETERM($P$780:$U$785-$D$807*MUNIT(6)),6)</f>
        <v/>
      </c>
      <c r="E817" s="3">
        <f t="array" ref="E817">ROUND(MDETERM($W$780:$AB$785-$E$807*MUNIT(6)),6)</f>
        <v/>
      </c>
      <c r="F817" s="3">
        <f t="array" ref="F817">ROUND(MDETERM($AD$780:$AI$785-$F$807*MUNIT(6)),6)</f>
        <v/>
      </c>
      <c r="G817" s="3">
        <f t="array" ref="G817">ROUND(MDETERM($AK$780:$AP$785-$G$807*MUNIT(6)),6)</f>
        <v/>
      </c>
    </row>
    <row r="818">
      <c r="A818" s="3" t="inlineStr">
        <is>
          <t xml:space="preserve">  det(M − λ(2)I)</t>
        </is>
      </c>
      <c r="B818" s="3">
        <f t="array" ref="B818">ROUND(MDETERM($B$780:$G$785-$B$808*MUNIT(6)),6)</f>
        <v/>
      </c>
      <c r="C818" s="3" t="inlineStr">
        <is>
          <t>n/a (complex)</t>
        </is>
      </c>
      <c r="D818" s="3">
        <f t="array" ref="D818">ROUND(MDETERM($P$780:$U$785-$D$808*MUNIT(6)),6)</f>
        <v/>
      </c>
      <c r="E818" s="3">
        <f t="array" ref="E818">ROUND(MDETERM($W$780:$AB$785-$E$808*MUNIT(6)),6)</f>
        <v/>
      </c>
      <c r="F818" s="3">
        <f t="array" ref="F818">ROUND(MDETERM($AD$780:$AI$785-$F$808*MUNIT(6)),6)</f>
        <v/>
      </c>
      <c r="G818" s="3">
        <f t="array" ref="G818">ROUND(MDETERM($AK$780:$AP$785-$G$808*MUNIT(6)),6)</f>
        <v/>
      </c>
    </row>
    <row r="819">
      <c r="A819" s="3" t="inlineStr">
        <is>
          <t xml:space="preserve">  det(M − λ(3)I)</t>
        </is>
      </c>
      <c r="B819" s="3">
        <f t="array" ref="B819">ROUND(MDETERM($B$780:$G$785-$B$809*MUNIT(6)),6)</f>
        <v/>
      </c>
      <c r="C819" s="3" t="inlineStr">
        <is>
          <t>n/a (complex)</t>
        </is>
      </c>
      <c r="D819" s="3">
        <f t="array" ref="D819">ROUND(MDETERM($P$780:$U$785-$D$809*MUNIT(6)),6)</f>
        <v/>
      </c>
      <c r="E819" s="3">
        <f t="array" ref="E819">ROUND(MDETERM($W$780:$AB$785-$E$809*MUNIT(6)),6)</f>
        <v/>
      </c>
      <c r="F819" s="3">
        <f t="array" ref="F819">ROUND(MDETERM($AD$780:$AI$785-$F$809*MUNIT(6)),6)</f>
        <v/>
      </c>
      <c r="G819" s="3">
        <f t="array" ref="G819">ROUND(MDETERM($AK$780:$AP$785-$G$809*MUNIT(6)),6)</f>
        <v/>
      </c>
    </row>
    <row r="820">
      <c r="A820" s="3" t="inlineStr">
        <is>
          <t xml:space="preserve">  det(M − λ(4)I)</t>
        </is>
      </c>
      <c r="B820" s="3">
        <f t="array" ref="B820">ROUND(MDETERM($B$780:$G$785-$B$810*MUNIT(6)),6)</f>
        <v/>
      </c>
      <c r="C820" s="3" t="inlineStr">
        <is>
          <t>n/a (complex)</t>
        </is>
      </c>
      <c r="D820" s="3">
        <f t="array" ref="D820">ROUND(MDETERM($P$780:$U$785-$D$810*MUNIT(6)),6)</f>
        <v/>
      </c>
      <c r="E820" s="3">
        <f t="array" ref="E820">ROUND(MDETERM($W$780:$AB$785-$E$810*MUNIT(6)),6)</f>
        <v/>
      </c>
      <c r="F820" s="3">
        <f t="array" ref="F820">ROUND(MDETERM($AD$780:$AI$785-$F$810*MUNIT(6)),6)</f>
        <v/>
      </c>
      <c r="G820" s="3">
        <f t="array" ref="G820">ROUND(MDETERM($AK$780:$AP$785-$G$810*MUNIT(6)),6)</f>
        <v/>
      </c>
    </row>
    <row r="821">
      <c r="A821" s="3" t="inlineStr">
        <is>
          <t xml:space="preserve">  det(M − λ(5)I)</t>
        </is>
      </c>
      <c r="B821" s="3">
        <f t="array" ref="B821">ROUND(MDETERM($B$780:$G$785-$B$811*MUNIT(6)),6)</f>
        <v/>
      </c>
      <c r="C821" s="3" t="inlineStr">
        <is>
          <t>n/a (complex)</t>
        </is>
      </c>
      <c r="D821" s="3">
        <f t="array" ref="D821">ROUND(MDETERM($P$780:$U$785-$D$811*MUNIT(6)),6)</f>
        <v/>
      </c>
      <c r="E821" s="3">
        <f t="array" ref="E821">ROUND(MDETERM($W$780:$AB$785-$E$811*MUNIT(6)),6)</f>
        <v/>
      </c>
      <c r="F821" s="3">
        <f t="array" ref="F821">ROUND(MDETERM($AD$780:$AI$785-$F$811*MUNIT(6)),6)</f>
        <v/>
      </c>
      <c r="G821" s="3">
        <f t="array" ref="G821">ROUND(MDETERM($AK$780:$AP$785-$G$811*MUNIT(6)),6)</f>
        <v/>
      </c>
    </row>
    <row r="822">
      <c r="A822" s="3" t="inlineStr">
        <is>
          <t xml:space="preserve">  det(M − λ(6)I)</t>
        </is>
      </c>
      <c r="B822" s="3">
        <f t="array" ref="B822">ROUND(MDETERM($B$780:$G$785-$B$812*MUNIT(6)),6)</f>
        <v/>
      </c>
      <c r="C822" s="3" t="inlineStr">
        <is>
          <t>n/a (complex)</t>
        </is>
      </c>
      <c r="D822" s="3">
        <f t="array" ref="D822">ROUND(MDETERM($P$780:$U$785-$D$812*MUNIT(6)),6)</f>
        <v/>
      </c>
      <c r="E822" s="3">
        <f t="array" ref="E822">ROUND(MDETERM($W$780:$AB$785-$E$812*MUNIT(6)),6)</f>
        <v/>
      </c>
      <c r="F822" s="3">
        <f t="array" ref="F822">ROUND(MDETERM($AD$780:$AI$785-$F$812*MUNIT(6)),6)</f>
        <v/>
      </c>
      <c r="G822" s="3">
        <f t="array" ref="G822">ROUND(MDETERM($AK$780:$AP$785-$G$812*MUNIT(6)),6)</f>
        <v/>
      </c>
    </row>
    <row r="826" ht="16" customHeight="1">
      <c r="A826" s="14" t="inlineStr">
        <is>
          <t>RAG R3 | mixtral:8x22b</t>
        </is>
      </c>
      <c r="B826" s="9" t="inlineStr">
        <is>
          <t>run 1 (raw, pasted)</t>
        </is>
      </c>
      <c r="I826" s="9" t="inlineStr">
        <is>
          <t>run 2 (raw, pasted)</t>
        </is>
      </c>
      <c r="P826" s="9" t="inlineStr">
        <is>
          <t>run 3 (raw, pasted)</t>
        </is>
      </c>
      <c r="W826" s="9" t="inlineStr">
        <is>
          <t>run 4 (raw, pasted)</t>
        </is>
      </c>
      <c r="AD826" s="9" t="inlineStr">
        <is>
          <t>run 5 (raw, pasted)</t>
        </is>
      </c>
      <c r="AK826" s="9" t="inlineStr">
        <is>
          <t>archived component mapping</t>
        </is>
      </c>
    </row>
    <row r="827" ht="60" customHeight="1">
      <c r="B827" s="15" t="inlineStr">
        <is>
          <t>Satellite housing</t>
        </is>
      </c>
      <c r="C827" s="15" t="inlineStr">
        <is>
          <t>Arduino development board</t>
        </is>
      </c>
      <c r="D827" s="15" t="inlineStr">
        <is>
          <t>HyperDuino shield</t>
        </is>
      </c>
      <c r="E827" s="15" t="inlineStr">
        <is>
          <t>Light and temperature sensors</t>
        </is>
      </c>
      <c r="F827" s="15" t="inlineStr">
        <is>
          <t>Jumper cables</t>
        </is>
      </c>
      <c r="G827" s="15" t="inlineStr">
        <is>
          <t>Battery cable and 9V battery</t>
        </is>
      </c>
      <c r="I827" s="15" t="inlineStr">
        <is>
          <t>Satellite housing</t>
        </is>
      </c>
      <c r="J827" s="15" t="inlineStr">
        <is>
          <t>Arduino development board</t>
        </is>
      </c>
      <c r="K827" s="15" t="inlineStr">
        <is>
          <t>HyperDuino shield</t>
        </is>
      </c>
      <c r="L827" s="15" t="inlineStr">
        <is>
          <t>Light and temperature sensors</t>
        </is>
      </c>
      <c r="M827" s="15" t="inlineStr">
        <is>
          <t>Jumper cables</t>
        </is>
      </c>
      <c r="N827" s="15" t="inlineStr">
        <is>
          <t>Battery cable and 9V battery</t>
        </is>
      </c>
      <c r="P827" s="15" t="inlineStr">
        <is>
          <t>Satellite housing</t>
        </is>
      </c>
      <c r="Q827" s="15" t="inlineStr">
        <is>
          <t>Arduino development board</t>
        </is>
      </c>
      <c r="R827" s="15" t="inlineStr">
        <is>
          <t>HyperDuino shield</t>
        </is>
      </c>
      <c r="S827" s="15" t="inlineStr">
        <is>
          <t>Light and temperature sensors</t>
        </is>
      </c>
      <c r="T827" s="15" t="inlineStr">
        <is>
          <t>Jumper cables</t>
        </is>
      </c>
      <c r="U827" s="15" t="inlineStr">
        <is>
          <t>Battery cable and 9V battery</t>
        </is>
      </c>
      <c r="W827" s="15" t="inlineStr">
        <is>
          <t>Satellite housing</t>
        </is>
      </c>
      <c r="X827" s="15" t="inlineStr">
        <is>
          <t>Arduino development board</t>
        </is>
      </c>
      <c r="Y827" s="15" t="inlineStr">
        <is>
          <t>HyperDuino shield</t>
        </is>
      </c>
      <c r="Z827" s="15" t="inlineStr">
        <is>
          <t>Light and temperature sensors</t>
        </is>
      </c>
      <c r="AA827" s="15" t="inlineStr">
        <is>
          <t>Jumper cables</t>
        </is>
      </c>
      <c r="AB827" s="15" t="inlineStr">
        <is>
          <t>Battery cable and 9V battery</t>
        </is>
      </c>
      <c r="AD827" s="15" t="inlineStr">
        <is>
          <t>Satellite housing</t>
        </is>
      </c>
      <c r="AE827" s="15" t="inlineStr">
        <is>
          <t>Arduino development board</t>
        </is>
      </c>
      <c r="AF827" s="15" t="inlineStr">
        <is>
          <t>HyperDuino shield</t>
        </is>
      </c>
      <c r="AG827" s="15" t="inlineStr">
        <is>
          <t>Light and temperature sensors</t>
        </is>
      </c>
      <c r="AH827" s="15" t="inlineStr">
        <is>
          <t>Jumper cables</t>
        </is>
      </c>
      <c r="AI827" s="15" t="inlineStr">
        <is>
          <t>Battery cable and 9V battery</t>
        </is>
      </c>
      <c r="AK827" s="3" t="inlineStr">
        <is>
          <t>Ground truth component</t>
        </is>
      </c>
      <c r="AL827" s="3" t="inlineStr">
        <is>
          <t>Matched predicted component</t>
        </is>
      </c>
    </row>
    <row r="828">
      <c r="A828" s="3" t="inlineStr">
        <is>
          <t>Satellite housing</t>
        </is>
      </c>
      <c r="B828" s="8" t="n">
        <v>1</v>
      </c>
      <c r="C828" s="8" t="n">
        <v>1</v>
      </c>
      <c r="D828" s="8" t="n">
        <v>1</v>
      </c>
      <c r="E828" s="8" t="n">
        <v>0</v>
      </c>
      <c r="F828" s="8" t="n">
        <v>0</v>
      </c>
      <c r="G828" s="8" t="n">
        <v>0</v>
      </c>
      <c r="I828" s="8" t="n">
        <v>1</v>
      </c>
      <c r="J828" s="8" t="n">
        <v>1</v>
      </c>
      <c r="K828" s="8" t="n">
        <v>1</v>
      </c>
      <c r="L828" s="8" t="n">
        <v>0</v>
      </c>
      <c r="M828" s="8" t="n">
        <v>0</v>
      </c>
      <c r="N828" s="8" t="n">
        <v>0</v>
      </c>
      <c r="P828" s="8" t="n">
        <v>1</v>
      </c>
      <c r="Q828" s="8" t="n">
        <v>1</v>
      </c>
      <c r="R828" s="8" t="n">
        <v>1</v>
      </c>
      <c r="S828" s="8" t="n">
        <v>0</v>
      </c>
      <c r="T828" s="8" t="n">
        <v>0</v>
      </c>
      <c r="U828" s="8" t="n">
        <v>0</v>
      </c>
      <c r="W828" s="8" t="n">
        <v>1</v>
      </c>
      <c r="X828" s="8" t="n">
        <v>1</v>
      </c>
      <c r="Y828" s="8" t="n">
        <v>1</v>
      </c>
      <c r="Z828" s="8" t="n">
        <v>0</v>
      </c>
      <c r="AA828" s="8" t="n">
        <v>0</v>
      </c>
      <c r="AB828" s="8" t="n">
        <v>0</v>
      </c>
      <c r="AD828" s="8" t="n">
        <v>1</v>
      </c>
      <c r="AE828" s="8" t="n">
        <v>1</v>
      </c>
      <c r="AF828" s="8" t="n">
        <v>1</v>
      </c>
      <c r="AG828" s="8" t="n">
        <v>0</v>
      </c>
      <c r="AH828" s="8" t="n">
        <v>0</v>
      </c>
      <c r="AI828" s="8" t="n">
        <v>0</v>
      </c>
      <c r="AK828" s="3" t="inlineStr">
        <is>
          <t>Spacecraft</t>
        </is>
      </c>
      <c r="AL828" s="3" t="inlineStr">
        <is>
          <t>Satellite housing</t>
        </is>
      </c>
    </row>
    <row r="829">
      <c r="A829" s="3" t="inlineStr">
        <is>
          <t>Arduino development board</t>
        </is>
      </c>
      <c r="B829" s="8" t="n">
        <v>1</v>
      </c>
      <c r="C829" s="8" t="n">
        <v>1</v>
      </c>
      <c r="D829" s="8" t="n">
        <v>1</v>
      </c>
      <c r="E829" s="8" t="n">
        <v>0</v>
      </c>
      <c r="F829" s="8" t="n">
        <v>0</v>
      </c>
      <c r="G829" s="8" t="n">
        <v>0</v>
      </c>
      <c r="I829" s="8" t="n">
        <v>1</v>
      </c>
      <c r="J829" s="8" t="n">
        <v>1</v>
      </c>
      <c r="K829" s="8" t="n">
        <v>1</v>
      </c>
      <c r="L829" s="8" t="n">
        <v>0</v>
      </c>
      <c r="M829" s="8" t="n">
        <v>0</v>
      </c>
      <c r="N829" s="8" t="n">
        <v>0</v>
      </c>
      <c r="P829" s="8" t="n">
        <v>1</v>
      </c>
      <c r="Q829" s="8" t="n">
        <v>1</v>
      </c>
      <c r="R829" s="8" t="n">
        <v>1</v>
      </c>
      <c r="S829" s="8" t="n">
        <v>0</v>
      </c>
      <c r="T829" s="8" t="n">
        <v>0</v>
      </c>
      <c r="U829" s="8" t="n">
        <v>0</v>
      </c>
      <c r="W829" s="8" t="n">
        <v>1</v>
      </c>
      <c r="X829" s="8" t="n">
        <v>1</v>
      </c>
      <c r="Y829" s="8" t="n">
        <v>1</v>
      </c>
      <c r="Z829" s="8" t="n">
        <v>0</v>
      </c>
      <c r="AA829" s="8" t="n">
        <v>0</v>
      </c>
      <c r="AB829" s="8" t="n">
        <v>0</v>
      </c>
      <c r="AD829" s="8" t="n">
        <v>1</v>
      </c>
      <c r="AE829" s="8" t="n">
        <v>1</v>
      </c>
      <c r="AF829" s="8" t="n">
        <v>1</v>
      </c>
      <c r="AG829" s="8" t="n">
        <v>0</v>
      </c>
      <c r="AH829" s="8" t="n">
        <v>0</v>
      </c>
      <c r="AI829" s="8" t="n">
        <v>0</v>
      </c>
    </row>
    <row r="830">
      <c r="A830" s="3" t="inlineStr">
        <is>
          <t>HyperDuino shield</t>
        </is>
      </c>
      <c r="B830" s="8" t="n">
        <v>1</v>
      </c>
      <c r="C830" s="8" t="n">
        <v>1</v>
      </c>
      <c r="D830" s="8" t="n">
        <v>1</v>
      </c>
      <c r="E830" s="8" t="n">
        <v>1</v>
      </c>
      <c r="F830" s="8" t="n">
        <v>1</v>
      </c>
      <c r="G830" s="8" t="n">
        <v>1</v>
      </c>
      <c r="I830" s="8" t="n">
        <v>1</v>
      </c>
      <c r="J830" s="8" t="n">
        <v>1</v>
      </c>
      <c r="K830" s="8" t="n">
        <v>1</v>
      </c>
      <c r="L830" s="8" t="n">
        <v>1</v>
      </c>
      <c r="M830" s="8" t="n">
        <v>1</v>
      </c>
      <c r="N830" s="8" t="n">
        <v>1</v>
      </c>
      <c r="P830" s="8" t="n">
        <v>1</v>
      </c>
      <c r="Q830" s="8" t="n">
        <v>1</v>
      </c>
      <c r="R830" s="8" t="n">
        <v>1</v>
      </c>
      <c r="S830" s="8" t="n">
        <v>1</v>
      </c>
      <c r="T830" s="8" t="n">
        <v>1</v>
      </c>
      <c r="U830" s="8" t="n">
        <v>1</v>
      </c>
      <c r="W830" s="8" t="n">
        <v>1</v>
      </c>
      <c r="X830" s="8" t="n">
        <v>1</v>
      </c>
      <c r="Y830" s="8" t="n">
        <v>1</v>
      </c>
      <c r="Z830" s="8" t="n">
        <v>1</v>
      </c>
      <c r="AA830" s="8" t="n">
        <v>1</v>
      </c>
      <c r="AB830" s="8" t="n">
        <v>1</v>
      </c>
      <c r="AD830" s="8" t="n">
        <v>1</v>
      </c>
      <c r="AE830" s="8" t="n">
        <v>1</v>
      </c>
      <c r="AF830" s="8" t="n">
        <v>1</v>
      </c>
      <c r="AG830" s="8" t="n">
        <v>1</v>
      </c>
      <c r="AH830" s="8" t="n">
        <v>1</v>
      </c>
      <c r="AI830" s="8" t="n">
        <v>1</v>
      </c>
    </row>
    <row r="831">
      <c r="A831" s="3" t="inlineStr">
        <is>
          <t>Light and temperature sensors</t>
        </is>
      </c>
      <c r="B831" s="8" t="n">
        <v>0</v>
      </c>
      <c r="C831" s="8" t="n">
        <v>0</v>
      </c>
      <c r="D831" s="8" t="n">
        <v>1</v>
      </c>
      <c r="E831" s="8" t="n">
        <v>1</v>
      </c>
      <c r="F831" s="8" t="n">
        <v>1</v>
      </c>
      <c r="G831" s="8" t="n">
        <v>0</v>
      </c>
      <c r="I831" s="8" t="n">
        <v>0</v>
      </c>
      <c r="J831" s="8" t="n">
        <v>0</v>
      </c>
      <c r="K831" s="8" t="n">
        <v>1</v>
      </c>
      <c r="L831" s="8" t="n">
        <v>1</v>
      </c>
      <c r="M831" s="8" t="n">
        <v>1</v>
      </c>
      <c r="N831" s="8" t="n">
        <v>0</v>
      </c>
      <c r="P831" s="8" t="n">
        <v>0</v>
      </c>
      <c r="Q831" s="8" t="n">
        <v>0</v>
      </c>
      <c r="R831" s="8" t="n">
        <v>1</v>
      </c>
      <c r="S831" s="8" t="n">
        <v>1</v>
      </c>
      <c r="T831" s="8" t="n">
        <v>1</v>
      </c>
      <c r="U831" s="8" t="n">
        <v>0</v>
      </c>
      <c r="W831" s="8" t="n">
        <v>0</v>
      </c>
      <c r="X831" s="8" t="n">
        <v>0</v>
      </c>
      <c r="Y831" s="8" t="n">
        <v>1</v>
      </c>
      <c r="Z831" s="8" t="n">
        <v>1</v>
      </c>
      <c r="AA831" s="8" t="n">
        <v>1</v>
      </c>
      <c r="AB831" s="8" t="n">
        <v>0</v>
      </c>
      <c r="AD831" s="8" t="n">
        <v>0</v>
      </c>
      <c r="AE831" s="8" t="n">
        <v>0</v>
      </c>
      <c r="AF831" s="8" t="n">
        <v>1</v>
      </c>
      <c r="AG831" s="8" t="n">
        <v>1</v>
      </c>
      <c r="AH831" s="8" t="n">
        <v>1</v>
      </c>
      <c r="AI831" s="8" t="n">
        <v>0</v>
      </c>
    </row>
    <row r="832">
      <c r="A832" s="3" t="inlineStr">
        <is>
          <t>Jumper cables</t>
        </is>
      </c>
      <c r="B832" s="8" t="n">
        <v>0</v>
      </c>
      <c r="C832" s="8" t="n">
        <v>0</v>
      </c>
      <c r="D832" s="8" t="n">
        <v>1</v>
      </c>
      <c r="E832" s="8" t="n">
        <v>1</v>
      </c>
      <c r="F832" s="8" t="n">
        <v>1</v>
      </c>
      <c r="G832" s="8" t="n">
        <v>0</v>
      </c>
      <c r="I832" s="8" t="n">
        <v>0</v>
      </c>
      <c r="J832" s="8" t="n">
        <v>0</v>
      </c>
      <c r="K832" s="8" t="n">
        <v>1</v>
      </c>
      <c r="L832" s="8" t="n">
        <v>1</v>
      </c>
      <c r="M832" s="8" t="n">
        <v>1</v>
      </c>
      <c r="N832" s="8" t="n">
        <v>0</v>
      </c>
      <c r="P832" s="8" t="n">
        <v>0</v>
      </c>
      <c r="Q832" s="8" t="n">
        <v>0</v>
      </c>
      <c r="R832" s="8" t="n">
        <v>1</v>
      </c>
      <c r="S832" s="8" t="n">
        <v>1</v>
      </c>
      <c r="T832" s="8" t="n">
        <v>1</v>
      </c>
      <c r="U832" s="8" t="n">
        <v>0</v>
      </c>
      <c r="W832" s="8" t="n">
        <v>0</v>
      </c>
      <c r="X832" s="8" t="n">
        <v>0</v>
      </c>
      <c r="Y832" s="8" t="n">
        <v>1</v>
      </c>
      <c r="Z832" s="8" t="n">
        <v>1</v>
      </c>
      <c r="AA832" s="8" t="n">
        <v>1</v>
      </c>
      <c r="AB832" s="8" t="n">
        <v>0</v>
      </c>
      <c r="AD832" s="8" t="n">
        <v>0</v>
      </c>
      <c r="AE832" s="8" t="n">
        <v>0</v>
      </c>
      <c r="AF832" s="8" t="n">
        <v>1</v>
      </c>
      <c r="AG832" s="8" t="n">
        <v>1</v>
      </c>
      <c r="AH832" s="8" t="n">
        <v>1</v>
      </c>
      <c r="AI832" s="8" t="n">
        <v>0</v>
      </c>
    </row>
    <row r="833">
      <c r="A833" s="3" t="inlineStr">
        <is>
          <t>Battery cable and 9V battery</t>
        </is>
      </c>
      <c r="B833" s="8" t="n">
        <v>0</v>
      </c>
      <c r="C833" s="8" t="n">
        <v>0</v>
      </c>
      <c r="D833" s="8" t="n">
        <v>1</v>
      </c>
      <c r="E833" s="8" t="n">
        <v>0</v>
      </c>
      <c r="F833" s="8" t="n">
        <v>0</v>
      </c>
      <c r="G833" s="8" t="n">
        <v>1</v>
      </c>
      <c r="I833" s="8" t="n">
        <v>0</v>
      </c>
      <c r="J833" s="8" t="n">
        <v>0</v>
      </c>
      <c r="K833" s="8" t="n">
        <v>1</v>
      </c>
      <c r="L833" s="8" t="n">
        <v>0</v>
      </c>
      <c r="M833" s="8" t="n">
        <v>0</v>
      </c>
      <c r="N833" s="8" t="n">
        <v>1</v>
      </c>
      <c r="P833" s="8" t="n">
        <v>0</v>
      </c>
      <c r="Q833" s="8" t="n">
        <v>0</v>
      </c>
      <c r="R833" s="8" t="n">
        <v>1</v>
      </c>
      <c r="S833" s="8" t="n">
        <v>0</v>
      </c>
      <c r="T833" s="8" t="n">
        <v>0</v>
      </c>
      <c r="U833" s="8" t="n">
        <v>1</v>
      </c>
      <c r="W833" s="8" t="n">
        <v>0</v>
      </c>
      <c r="X833" s="8" t="n">
        <v>0</v>
      </c>
      <c r="Y833" s="8" t="n">
        <v>1</v>
      </c>
      <c r="Z833" s="8" t="n">
        <v>0</v>
      </c>
      <c r="AA833" s="8" t="n">
        <v>0</v>
      </c>
      <c r="AB833" s="8" t="n">
        <v>1</v>
      </c>
      <c r="AD833" s="8" t="n">
        <v>0</v>
      </c>
      <c r="AE833" s="8" t="n">
        <v>0</v>
      </c>
      <c r="AF833" s="8" t="n">
        <v>1</v>
      </c>
      <c r="AG833" s="8" t="n">
        <v>0</v>
      </c>
      <c r="AH833" s="8" t="n">
        <v>0</v>
      </c>
      <c r="AI833" s="8" t="n">
        <v>1</v>
      </c>
    </row>
    <row r="835">
      <c r="A835" s="1" t="inlineStr">
        <is>
          <t>aligned k×k matrices (INDEX/MATCH through the mapping; GT order)</t>
        </is>
      </c>
      <c r="B835" s="9" t="inlineStr">
        <is>
          <t>run 1 aligned</t>
        </is>
      </c>
      <c r="I835" s="9" t="inlineStr">
        <is>
          <t>run 2 aligned</t>
        </is>
      </c>
      <c r="P835" s="9" t="inlineStr">
        <is>
          <t>run 3 aligned</t>
        </is>
      </c>
      <c r="W835" s="9" t="inlineStr">
        <is>
          <t>run 4 aligned</t>
        </is>
      </c>
      <c r="AD835" s="9" t="inlineStr">
        <is>
          <t>run 5 aligned</t>
        </is>
      </c>
      <c r="AK835" s="9" t="inlineStr">
        <is>
          <t>Step2 average of aligned runs (formula)</t>
        </is>
      </c>
      <c r="AM835" s="9" t="inlineStr">
        <is>
          <t>aligned ground truth (INDEX/MATCH)</t>
        </is>
      </c>
      <c r="AO835" s="9" t="inlineStr">
        <is>
          <t>aligned GT eig (pasted) | sorted</t>
        </is>
      </c>
    </row>
    <row r="836" ht="60" customHeight="1">
      <c r="B836" s="15" t="inlineStr">
        <is>
          <t>Spacecraft</t>
        </is>
      </c>
      <c r="I836" s="15" t="inlineStr">
        <is>
          <t>Spacecraft</t>
        </is>
      </c>
      <c r="P836" s="15" t="inlineStr">
        <is>
          <t>Spacecraft</t>
        </is>
      </c>
      <c r="W836" s="15" t="inlineStr">
        <is>
          <t>Spacecraft</t>
        </is>
      </c>
      <c r="AD836" s="15" t="inlineStr">
        <is>
          <t>Spacecraft</t>
        </is>
      </c>
    </row>
    <row r="837">
      <c r="A837" s="3" t="inlineStr">
        <is>
          <t>Spacecraft</t>
        </is>
      </c>
      <c r="B837" s="8">
        <f>INDEX($B$828:$G$833,MATCH($AL$828,$B$827:$G$827,0),MATCH($AL$828,$B$827:$G$827,0))</f>
        <v/>
      </c>
      <c r="I837" s="8">
        <f>INDEX($I$828:$N$833,MATCH($AL$828,$I$827:$N$827,0),MATCH($AL$828,$I$827:$N$827,0))</f>
        <v/>
      </c>
      <c r="P837" s="8">
        <f>INDEX($P$828:$U$833,MATCH($AL$828,$P$827:$U$827,0),MATCH($AL$828,$P$827:$U$827,0))</f>
        <v/>
      </c>
      <c r="W837" s="8">
        <f>INDEX($W$828:$AB$833,MATCH($AL$828,$W$827:$AB$827,0),MATCH($AL$828,$W$827:$AB$827,0))</f>
        <v/>
      </c>
      <c r="AD837" s="8">
        <f>INDEX($AD$828:$AI$833,MATCH($AL$828,$AD$827:$AI$827,0),MATCH($AL$828,$AD$827:$AI$827,0))</f>
        <v/>
      </c>
      <c r="AK837" s="8">
        <f>IF(($B$837&lt;&gt;2)+($I$837&lt;&gt;2)+($P$837&lt;&gt;2)+($W$837&lt;&gt;2)+($AD$837&lt;&gt;2)=0,2,IF((($B$837&lt;&gt;2)*$B$837+($I$837&lt;&gt;2)*$I$837+($P$837&lt;&gt;2)*$P$837+($W$837&lt;&gt;2)*$W$837+($AD$837&lt;&gt;2)*$AD$837)/(($B$837&lt;&gt;2)+($I$837&lt;&gt;2)+($P$837&lt;&gt;2)+($W$837&lt;&gt;2)+($AD$837&lt;&gt;2))&gt;=0.5,1,0))</f>
        <v/>
      </c>
      <c r="AM837" s="16">
        <f>INDEX('Ground truth'!$B$3:$G$8,MATCH($AK$828,'Ground truth'!$A$3:$A$8,0),MATCH($AK$828,'Ground truth'!$B$2:$G$2,0))</f>
        <v/>
      </c>
      <c r="AO837" s="19" t="n">
        <v>1</v>
      </c>
      <c r="AP837" s="19">
        <f>LARGE($AO$837:$AO$837,1)</f>
        <v/>
      </c>
    </row>
    <row r="839">
      <c r="A839" s="17" t="inlineStr">
        <is>
          <t>metrics — confident-only (unsure excluded from denominators)</t>
        </is>
      </c>
      <c r="B839" s="10" t="inlineStr">
        <is>
          <t>run 1</t>
        </is>
      </c>
      <c r="C839" s="10" t="inlineStr">
        <is>
          <t>run 2</t>
        </is>
      </c>
      <c r="D839" s="10" t="inlineStr">
        <is>
          <t>run 3</t>
        </is>
      </c>
      <c r="E839" s="10" t="inlineStr">
        <is>
          <t>run 4</t>
        </is>
      </c>
      <c r="F839" s="10" t="inlineStr">
        <is>
          <t>run 5</t>
        </is>
      </c>
      <c r="G839" s="10" t="inlineStr">
        <is>
          <t>avg-matrix</t>
        </is>
      </c>
      <c r="H839" s="10" t="inlineStr">
        <is>
          <t>mean</t>
        </is>
      </c>
      <c r="I839" s="10" t="inlineStr">
        <is>
          <t>std (pop.)</t>
        </is>
      </c>
      <c r="J839" s="17" t="inlineStr">
        <is>
          <t>notes</t>
        </is>
      </c>
    </row>
    <row r="840">
      <c r="A840" s="7" t="inlineStr">
        <is>
          <t>TP</t>
        </is>
      </c>
      <c r="B840" s="7">
        <f>SUMPRODUCT(($B$837:$B$837=1)*($AM$837:$AM$837=1))</f>
        <v/>
      </c>
      <c r="C840" s="7">
        <f>SUMPRODUCT(($I$837:$I$837=1)*($AM$837:$AM$837=1))</f>
        <v/>
      </c>
      <c r="D840" s="7">
        <f>SUMPRODUCT(($P$837:$P$837=1)*($AM$837:$AM$837=1))</f>
        <v/>
      </c>
      <c r="E840" s="7">
        <f>SUMPRODUCT(($W$837:$W$837=1)*($AM$837:$AM$837=1))</f>
        <v/>
      </c>
      <c r="F840" s="7">
        <f>SUMPRODUCT(($AD$837:$AD$837=1)*($AM$837:$AM$837=1))</f>
        <v/>
      </c>
      <c r="G840" s="7">
        <f>SUMPRODUCT(($AK$837:$AK$837=1)*($AM$837:$AM$837=1))</f>
        <v/>
      </c>
      <c r="H840" s="12">
        <f>AVERAGE($B$840:$F$840)</f>
        <v/>
      </c>
      <c r="I840" s="12">
        <f>STDEV.P($B$840:$F$840)</f>
        <v/>
      </c>
    </row>
    <row r="841">
      <c r="A841" s="7" t="inlineStr">
        <is>
          <t>TN</t>
        </is>
      </c>
      <c r="B841" s="7">
        <f>SUMPRODUCT(($B$837:$B$837=0)*($AM$837:$AM$837=0))</f>
        <v/>
      </c>
      <c r="C841" s="7">
        <f>SUMPRODUCT(($I$837:$I$837=0)*($AM$837:$AM$837=0))</f>
        <v/>
      </c>
      <c r="D841" s="7">
        <f>SUMPRODUCT(($P$837:$P$837=0)*($AM$837:$AM$837=0))</f>
        <v/>
      </c>
      <c r="E841" s="7">
        <f>SUMPRODUCT(($W$837:$W$837=0)*($AM$837:$AM$837=0))</f>
        <v/>
      </c>
      <c r="F841" s="7">
        <f>SUMPRODUCT(($AD$837:$AD$837=0)*($AM$837:$AM$837=0))</f>
        <v/>
      </c>
      <c r="G841" s="7">
        <f>SUMPRODUCT(($AK$837:$AK$837=0)*($AM$837:$AM$837=0))</f>
        <v/>
      </c>
      <c r="H841" s="12">
        <f>AVERAGE($B$841:$F$841)</f>
        <v/>
      </c>
      <c r="I841" s="12">
        <f>STDEV.P($B$841:$F$841)</f>
        <v/>
      </c>
    </row>
    <row r="842">
      <c r="A842" s="7" t="inlineStr">
        <is>
          <t>FP</t>
        </is>
      </c>
      <c r="B842" s="7">
        <f>SUMPRODUCT(($B$837:$B$837=1)*($AM$837:$AM$837=0))</f>
        <v/>
      </c>
      <c r="C842" s="7">
        <f>SUMPRODUCT(($I$837:$I$837=1)*($AM$837:$AM$837=0))</f>
        <v/>
      </c>
      <c r="D842" s="7">
        <f>SUMPRODUCT(($P$837:$P$837=1)*($AM$837:$AM$837=0))</f>
        <v/>
      </c>
      <c r="E842" s="7">
        <f>SUMPRODUCT(($W$837:$W$837=1)*($AM$837:$AM$837=0))</f>
        <v/>
      </c>
      <c r="F842" s="7">
        <f>SUMPRODUCT(($AD$837:$AD$837=1)*($AM$837:$AM$837=0))</f>
        <v/>
      </c>
      <c r="G842" s="7">
        <f>SUMPRODUCT(($AK$837:$AK$837=1)*($AM$837:$AM$837=0))</f>
        <v/>
      </c>
      <c r="H842" s="12">
        <f>AVERAGE($B$842:$F$842)</f>
        <v/>
      </c>
      <c r="I842" s="12">
        <f>STDEV.P($B$842:$F$842)</f>
        <v/>
      </c>
    </row>
    <row r="843">
      <c r="A843" s="7" t="inlineStr">
        <is>
          <t>FN</t>
        </is>
      </c>
      <c r="B843" s="7">
        <f>SUMPRODUCT(($B$837:$B$837=0)*($AM$837:$AM$837=1))</f>
        <v/>
      </c>
      <c r="C843" s="7">
        <f>SUMPRODUCT(($I$837:$I$837=0)*($AM$837:$AM$837=1))</f>
        <v/>
      </c>
      <c r="D843" s="7">
        <f>SUMPRODUCT(($P$837:$P$837=0)*($AM$837:$AM$837=1))</f>
        <v/>
      </c>
      <c r="E843" s="7">
        <f>SUMPRODUCT(($W$837:$W$837=0)*($AM$837:$AM$837=1))</f>
        <v/>
      </c>
      <c r="F843" s="7">
        <f>SUMPRODUCT(($AD$837:$AD$837=0)*($AM$837:$AM$837=1))</f>
        <v/>
      </c>
      <c r="G843" s="7">
        <f>SUMPRODUCT(($AK$837:$AK$837=0)*($AM$837:$AM$837=1))</f>
        <v/>
      </c>
      <c r="H843" s="12">
        <f>AVERAGE($B$843:$F$843)</f>
        <v/>
      </c>
      <c r="I843" s="12">
        <f>STDEV.P($B$843:$F$843)</f>
        <v/>
      </c>
    </row>
    <row r="844">
      <c r="A844" s="4" t="inlineStr">
        <is>
          <t>Precision</t>
        </is>
      </c>
      <c r="B844" s="12">
        <f>IFERROR($B$840/($B$840+$B$842),0)</f>
        <v/>
      </c>
      <c r="C844" s="12">
        <f>IFERROR($C$840/($C$840+$C$842),0)</f>
        <v/>
      </c>
      <c r="D844" s="12">
        <f>IFERROR($D$840/($D$840+$D$842),0)</f>
        <v/>
      </c>
      <c r="E844" s="12">
        <f>IFERROR($E$840/($E$840+$E$842),0)</f>
        <v/>
      </c>
      <c r="F844" s="12">
        <f>IFERROR($F$840/($F$840+$F$842),0)</f>
        <v/>
      </c>
      <c r="G844" s="12">
        <f>IFERROR($G$840/($G$840+$G$842),0)</f>
        <v/>
      </c>
      <c r="H844" s="18">
        <f>AVERAGE($B$844:$F$844)</f>
        <v/>
      </c>
      <c r="I844" s="18">
        <f>STDEV.P($B$844:$F$844)</f>
        <v/>
      </c>
    </row>
    <row r="845">
      <c r="A845" s="4" t="inlineStr">
        <is>
          <t>Recall</t>
        </is>
      </c>
      <c r="B845" s="12">
        <f>IFERROR($B$840/($B$840+$B$843),0)</f>
        <v/>
      </c>
      <c r="C845" s="12">
        <f>IFERROR($C$840/($C$840+$C$843),0)</f>
        <v/>
      </c>
      <c r="D845" s="12">
        <f>IFERROR($D$840/($D$840+$D$843),0)</f>
        <v/>
      </c>
      <c r="E845" s="12">
        <f>IFERROR($E$840/($E$840+$E$843),0)</f>
        <v/>
      </c>
      <c r="F845" s="12">
        <f>IFERROR($F$840/($F$840+$F$843),0)</f>
        <v/>
      </c>
      <c r="G845" s="12">
        <f>IFERROR($G$840/($G$840+$G$843),0)</f>
        <v/>
      </c>
      <c r="H845" s="18">
        <f>AVERAGE($B$845:$F$845)</f>
        <v/>
      </c>
      <c r="I845" s="18">
        <f>STDEV.P($B$845:$F$845)</f>
        <v/>
      </c>
    </row>
    <row r="846">
      <c r="A846" s="4" t="inlineStr">
        <is>
          <t>F1</t>
        </is>
      </c>
      <c r="B846" s="12">
        <f>IFERROR(2*$B$844*$B$845/($B$844+$B$845),0)</f>
        <v/>
      </c>
      <c r="C846" s="12">
        <f>IFERROR(2*$C$844*$C$845/($C$844+$C$845),0)</f>
        <v/>
      </c>
      <c r="D846" s="12">
        <f>IFERROR(2*$D$844*$D$845/($D$844+$D$845),0)</f>
        <v/>
      </c>
      <c r="E846" s="12">
        <f>IFERROR(2*$E$844*$E$845/($E$844+$E$845),0)</f>
        <v/>
      </c>
      <c r="F846" s="12">
        <f>IFERROR(2*$F$844*$F$845/($F$844+$F$845),0)</f>
        <v/>
      </c>
      <c r="G846" s="12">
        <f>IFERROR(2*$G$844*$G$845/($G$844+$G$845),0)</f>
        <v/>
      </c>
      <c r="H846" s="18">
        <f>AVERAGE($B$846:$F$846)</f>
        <v/>
      </c>
      <c r="I846" s="18">
        <f>STDEV.P($B$846:$F$846)</f>
        <v/>
      </c>
    </row>
    <row r="847">
      <c r="A847" s="4" t="inlineStr">
        <is>
          <t>Accuracy</t>
        </is>
      </c>
      <c r="B847" s="12">
        <f>IFERROR(($B$840+$B$841)/($B$840+$B$841+$B$842+$B$843),0)</f>
        <v/>
      </c>
      <c r="C847" s="12">
        <f>IFERROR(($C$840+$C$841)/($C$840+$C$841+$C$842+$C$843),0)</f>
        <v/>
      </c>
      <c r="D847" s="12">
        <f>IFERROR(($D$840+$D$841)/($D$840+$D$841+$D$842+$D$843),0)</f>
        <v/>
      </c>
      <c r="E847" s="12">
        <f>IFERROR(($E$840+$E$841)/($E$840+$E$841+$E$842+$E$843),0)</f>
        <v/>
      </c>
      <c r="F847" s="12">
        <f>IFERROR(($F$840+$F$841)/($F$840+$F$841+$F$842+$F$843),0)</f>
        <v/>
      </c>
      <c r="G847" s="12">
        <f>IFERROR(($G$840+$G$841)/($G$840+$G$841+$G$842+$G$843),0)</f>
        <v/>
      </c>
      <c r="H847" s="18">
        <f>AVERAGE($B$847:$F$847)</f>
        <v/>
      </c>
      <c r="I847" s="18">
        <f>STDEV.P($B$847:$F$847)</f>
        <v/>
      </c>
    </row>
    <row r="848">
      <c r="A848" s="4" t="inlineStr">
        <is>
          <t>Edit distance</t>
        </is>
      </c>
      <c r="B848" s="12">
        <f>SUMPRODUCT(ABS($AM$837:$AM$837-$B$837:$B$837))</f>
        <v/>
      </c>
      <c r="C848" s="12">
        <f>SUMPRODUCT(ABS($AM$837:$AM$837-$I$837:$I$837))</f>
        <v/>
      </c>
      <c r="D848" s="12">
        <f>SUMPRODUCT(ABS($AM$837:$AM$837-$P$837:$P$837))</f>
        <v/>
      </c>
      <c r="E848" s="12">
        <f>SUMPRODUCT(ABS($AM$837:$AM$837-$W$837:$W$837))</f>
        <v/>
      </c>
      <c r="F848" s="12">
        <f>SUMPRODUCT(ABS($AM$837:$AM$837-$AD$837:$AD$837))</f>
        <v/>
      </c>
      <c r="G848" s="12">
        <f>SUMPRODUCT(ABS($AM$837:$AM$837-$AK$837:$AK$837))</f>
        <v/>
      </c>
      <c r="H848" s="18">
        <f>AVERAGE($B$848:$F$848)</f>
        <v/>
      </c>
      <c r="I848" s="18">
        <f>STDEV.P($B$848:$F$848)</f>
        <v/>
      </c>
    </row>
    <row r="849">
      <c r="A849" s="4" t="inlineStr">
        <is>
          <t>Spectral distance</t>
        </is>
      </c>
      <c r="B849" s="12">
        <f>SQRT(SUMPRODUCT(($AP$837:$AP$837-$B$854:$B$854)^2))</f>
        <v/>
      </c>
      <c r="C849" s="12">
        <f>SQRT(SUMPRODUCT(($AP$837:$AP$837-$C$854:$C$854)^2))</f>
        <v/>
      </c>
      <c r="D849" s="12">
        <f>SQRT(SUMPRODUCT(($AP$837:$AP$837-$D$854:$D$854)^2))</f>
        <v/>
      </c>
      <c r="E849" s="12">
        <f>SQRT(SUMPRODUCT(($AP$837:$AP$837-$E$854:$E$854)^2))</f>
        <v/>
      </c>
      <c r="F849" s="12">
        <f>SQRT(SUMPRODUCT(($AP$837:$AP$837-$F$854:$F$854)^2))</f>
        <v/>
      </c>
      <c r="G849" s="12">
        <f>SQRT(SUMPRODUCT(($AP$837:$AP$837-$G$854:$G$854)^2))</f>
        <v/>
      </c>
      <c r="H849" s="18">
        <f>AVERAGE($B$849:$F$849)</f>
        <v/>
      </c>
      <c r="I849" s="18">
        <f>STDEV.P($B$849:$F$849)</f>
        <v/>
      </c>
    </row>
    <row r="850">
      <c r="A850" s="4" t="inlineStr">
        <is>
          <t>Unsure cells</t>
        </is>
      </c>
      <c r="B850" s="7">
        <f>COUNTIF($B$837:$B$837,2)</f>
        <v/>
      </c>
      <c r="C850" s="7">
        <f>COUNTIF($I$837:$I$837,2)</f>
        <v/>
      </c>
      <c r="D850" s="7">
        <f>COUNTIF($P$837:$P$837,2)</f>
        <v/>
      </c>
      <c r="E850" s="7">
        <f>COUNTIF($W$837:$W$837,2)</f>
        <v/>
      </c>
      <c r="F850" s="7">
        <f>COUNTIF($AD$837:$AD$837,2)</f>
        <v/>
      </c>
      <c r="G850" s="7">
        <f>COUNTIF($AK$837:$AK$837,2)</f>
        <v/>
      </c>
      <c r="H850" s="12">
        <f>AVERAGE($B$850:$F$850)</f>
        <v/>
      </c>
      <c r="I850" s="12">
        <f>STDEV.P($B$850:$F$850)</f>
        <v/>
      </c>
    </row>
    <row r="851">
      <c r="A851" s="3" t="inlineStr">
        <is>
          <t>eigenvalues (real part, numpy order; pasted)</t>
        </is>
      </c>
    </row>
    <row r="852">
      <c r="A852" s="3" t="inlineStr">
        <is>
          <t xml:space="preserve">  λ1</t>
        </is>
      </c>
      <c r="B852" s="19" t="n">
        <v>1</v>
      </c>
      <c r="C852" s="19" t="n">
        <v>1</v>
      </c>
      <c r="D852" s="19" t="n">
        <v>1</v>
      </c>
      <c r="E852" s="19" t="n">
        <v>1</v>
      </c>
      <c r="F852" s="19" t="n">
        <v>1</v>
      </c>
      <c r="G852" s="19" t="n">
        <v>1</v>
      </c>
    </row>
    <row r="853">
      <c r="A853" s="3" t="inlineStr">
        <is>
          <t>eigenvalues sorted desc (LARGE)</t>
        </is>
      </c>
    </row>
    <row r="854">
      <c r="A854" s="3" t="inlineStr">
        <is>
          <t xml:space="preserve">  λ(1)</t>
        </is>
      </c>
      <c r="B854" s="19">
        <f>LARGE($B$852:$B$852,1)</f>
        <v/>
      </c>
      <c r="C854" s="19">
        <f>LARGE($C$852:$C$852,1)</f>
        <v/>
      </c>
      <c r="D854" s="19">
        <f>LARGE($D$852:$D$852,1)</f>
        <v/>
      </c>
      <c r="E854" s="19">
        <f>LARGE($E$852:$E$852,1)</f>
        <v/>
      </c>
      <c r="F854" s="19">
        <f>LARGE($F$852:$F$852,1)</f>
        <v/>
      </c>
      <c r="G854" s="19">
        <f>LARGE($G$852:$G$852,1)</f>
        <v/>
      </c>
    </row>
    <row r="855">
      <c r="A855" s="3" t="inlineStr">
        <is>
          <t>check: Σeig − trace (→0)</t>
        </is>
      </c>
      <c r="B855" s="3">
        <f>ROUND(SUM($B$852:$B$852)-($B$837),6)</f>
        <v/>
      </c>
      <c r="C855" s="3">
        <f>ROUND(SUM($C$852:$C$852)-($I$837),6)</f>
        <v/>
      </c>
      <c r="D855" s="3">
        <f>ROUND(SUM($D$852:$D$852)-($P$837),6)</f>
        <v/>
      </c>
      <c r="E855" s="3">
        <f>ROUND(SUM($E$852:$E$852)-($W$837),6)</f>
        <v/>
      </c>
      <c r="F855" s="3">
        <f>ROUND(SUM($F$852:$F$852)-($AD$837),6)</f>
        <v/>
      </c>
      <c r="G855" s="3">
        <f>ROUND(SUM($G$852:$G$852)-($AK$837),6)</f>
        <v/>
      </c>
    </row>
    <row r="856">
      <c r="A856" s="3" t="inlineStr">
        <is>
          <t>check: Πeig − det (→0)</t>
        </is>
      </c>
      <c r="B856" s="3">
        <f>ROUND(MDETERM($B$837:$B$837)-PRODUCT($B$852:$B$852),6)</f>
        <v/>
      </c>
      <c r="C856" s="3">
        <f>ROUND(MDETERM($I$837:$I$837)-PRODUCT($C$852:$C$852),6)</f>
        <v/>
      </c>
      <c r="D856" s="3">
        <f>ROUND(MDETERM($P$837:$P$837)-PRODUCT($D$852:$D$852),6)</f>
        <v/>
      </c>
      <c r="E856" s="3">
        <f>ROUND(MDETERM($W$837:$W$837)-PRODUCT($E$852:$E$852),6)</f>
        <v/>
      </c>
      <c r="F856" s="3">
        <f>ROUND(MDETERM($AD$837:$AD$837)-PRODUCT($F$852:$F$852),6)</f>
        <v/>
      </c>
      <c r="G856" s="3">
        <f>ROUND(MDETERM($AK$837:$AK$837)-PRODUCT($G$852:$G$852),6)</f>
        <v/>
      </c>
    </row>
    <row r="857">
      <c r="A857" s="3" t="inlineStr">
        <is>
          <t>complex eigenvalues?</t>
        </is>
      </c>
      <c r="B857" s="3" t="inlineStr"/>
      <c r="C857" s="3" t="inlineStr"/>
      <c r="D857" s="3" t="inlineStr"/>
      <c r="E857" s="3" t="inlineStr"/>
      <c r="F857" s="3" t="inlineStr"/>
      <c r="G857" s="3" t="inlineStr"/>
    </row>
    <row r="858">
      <c r="A858" s="3" t="inlineStr">
        <is>
          <t>check: det(M − λᵢI) per sorted λ (→0)</t>
        </is>
      </c>
    </row>
    <row r="859">
      <c r="A859" s="3" t="inlineStr">
        <is>
          <t xml:space="preserve">  det(M − λ(1)I)</t>
        </is>
      </c>
      <c r="B859" s="3">
        <f t="array" ref="B859">ROUND(MDETERM($B$837:$B$837-$B$854*MUNIT(1)),6)</f>
        <v/>
      </c>
      <c r="C859" s="3">
        <f t="array" ref="C859">ROUND(MDETERM($I$837:$I$837-$C$854*MUNIT(1)),6)</f>
        <v/>
      </c>
      <c r="D859" s="3">
        <f t="array" ref="D859">ROUND(MDETERM($P$837:$P$837-$D$854*MUNIT(1)),6)</f>
        <v/>
      </c>
      <c r="E859" s="3">
        <f t="array" ref="E859">ROUND(MDETERM($W$837:$W$837-$E$854*MUNIT(1)),6)</f>
        <v/>
      </c>
      <c r="F859" s="3">
        <f t="array" ref="F859">ROUND(MDETERM($AD$837:$AD$837-$F$854*MUNIT(1)),6)</f>
        <v/>
      </c>
      <c r="G859" s="3">
        <f t="array" ref="G859">ROUND(MDETERM($AK$837:$AK$837-$G$854*MUNIT(1)),6)</f>
        <v/>
      </c>
    </row>
    <row r="863" ht="16" customHeight="1">
      <c r="A863" s="14" t="inlineStr">
        <is>
          <t>RAG R3 | llama3.3:70b</t>
        </is>
      </c>
      <c r="B863" s="9" t="inlineStr">
        <is>
          <t>run 1 (raw, pasted)</t>
        </is>
      </c>
      <c r="I863" s="9" t="inlineStr">
        <is>
          <t>run 2 (raw, pasted)</t>
        </is>
      </c>
      <c r="P863" s="9" t="inlineStr">
        <is>
          <t>run 3 (raw, pasted)</t>
        </is>
      </c>
      <c r="W863" s="9" t="inlineStr">
        <is>
          <t>run 4 (raw, pasted)</t>
        </is>
      </c>
      <c r="AD863" s="9" t="inlineStr">
        <is>
          <t>run 5 (raw, pasted)</t>
        </is>
      </c>
      <c r="AK863" s="9" t="inlineStr">
        <is>
          <t>archived component mapping</t>
        </is>
      </c>
    </row>
    <row r="864" ht="60" customHeight="1">
      <c r="B864" s="15" t="inlineStr">
        <is>
          <t>Payload</t>
        </is>
      </c>
      <c r="C864" s="15" t="inlineStr">
        <is>
          <t>Power System</t>
        </is>
      </c>
      <c r="D864" s="15" t="inlineStr">
        <is>
          <t>Communication System</t>
        </is>
      </c>
      <c r="E864" s="15" t="inlineStr">
        <is>
          <t>Structural System</t>
        </is>
      </c>
      <c r="F864" s="15" t="inlineStr">
        <is>
          <t>Thermal Control System</t>
        </is>
      </c>
      <c r="G864" s="15" t="inlineStr">
        <is>
          <t>Propulsion System</t>
        </is>
      </c>
      <c r="I864" s="15" t="inlineStr">
        <is>
          <t>Payload</t>
        </is>
      </c>
      <c r="J864" s="15" t="inlineStr">
        <is>
          <t>Power System</t>
        </is>
      </c>
      <c r="K864" s="15" t="inlineStr">
        <is>
          <t>Communication System</t>
        </is>
      </c>
      <c r="L864" s="15" t="inlineStr">
        <is>
          <t>Structural System</t>
        </is>
      </c>
      <c r="M864" s="15" t="inlineStr">
        <is>
          <t>Thermal Control System</t>
        </is>
      </c>
      <c r="N864" s="15" t="inlineStr">
        <is>
          <t>Propulsion System</t>
        </is>
      </c>
      <c r="P864" s="15" t="inlineStr">
        <is>
          <t>Payload</t>
        </is>
      </c>
      <c r="Q864" s="15" t="inlineStr">
        <is>
          <t>Power System</t>
        </is>
      </c>
      <c r="R864" s="15" t="inlineStr">
        <is>
          <t>Communication System</t>
        </is>
      </c>
      <c r="S864" s="15" t="inlineStr">
        <is>
          <t>Structural System</t>
        </is>
      </c>
      <c r="T864" s="15" t="inlineStr">
        <is>
          <t>Thermal Control System</t>
        </is>
      </c>
      <c r="U864" s="15" t="inlineStr">
        <is>
          <t>Propulsion System</t>
        </is>
      </c>
      <c r="W864" s="15" t="inlineStr">
        <is>
          <t>Payload</t>
        </is>
      </c>
      <c r="X864" s="15" t="inlineStr">
        <is>
          <t>Power System</t>
        </is>
      </c>
      <c r="Y864" s="15" t="inlineStr">
        <is>
          <t>Communication System</t>
        </is>
      </c>
      <c r="Z864" s="15" t="inlineStr">
        <is>
          <t>Structural System</t>
        </is>
      </c>
      <c r="AA864" s="15" t="inlineStr">
        <is>
          <t>Thermal Control System</t>
        </is>
      </c>
      <c r="AB864" s="15" t="inlineStr">
        <is>
          <t>Propulsion System</t>
        </is>
      </c>
      <c r="AD864" s="15" t="inlineStr">
        <is>
          <t>Payload</t>
        </is>
      </c>
      <c r="AE864" s="15" t="inlineStr">
        <is>
          <t>Power System</t>
        </is>
      </c>
      <c r="AF864" s="15" t="inlineStr">
        <is>
          <t>Communication System</t>
        </is>
      </c>
      <c r="AG864" s="15" t="inlineStr">
        <is>
          <t>Structural System</t>
        </is>
      </c>
      <c r="AH864" s="15" t="inlineStr">
        <is>
          <t>Thermal Control System</t>
        </is>
      </c>
      <c r="AI864" s="15" t="inlineStr">
        <is>
          <t>Propulsion System</t>
        </is>
      </c>
      <c r="AK864" s="3" t="inlineStr">
        <is>
          <t>Ground truth component</t>
        </is>
      </c>
      <c r="AL864" s="3" t="inlineStr">
        <is>
          <t>Matched predicted component</t>
        </is>
      </c>
    </row>
    <row r="865">
      <c r="A865" s="3" t="inlineStr">
        <is>
          <t>Payload</t>
        </is>
      </c>
      <c r="B865" s="8" t="n">
        <v>1</v>
      </c>
      <c r="C865" s="8" t="n">
        <v>1</v>
      </c>
      <c r="D865" s="8" t="n">
        <v>1</v>
      </c>
      <c r="E865" s="8" t="n">
        <v>1</v>
      </c>
      <c r="F865" s="8" t="n">
        <v>0</v>
      </c>
      <c r="G865" s="8" t="n">
        <v>0</v>
      </c>
      <c r="I865" s="8" t="n">
        <v>1</v>
      </c>
      <c r="J865" s="8" t="n">
        <v>1</v>
      </c>
      <c r="K865" s="8" t="n">
        <v>1</v>
      </c>
      <c r="L865" s="8" t="n">
        <v>1</v>
      </c>
      <c r="M865" s="8" t="n">
        <v>0</v>
      </c>
      <c r="N865" s="8" t="n">
        <v>0</v>
      </c>
      <c r="P865" s="8" t="n">
        <v>1</v>
      </c>
      <c r="Q865" s="8" t="n">
        <v>1</v>
      </c>
      <c r="R865" s="8" t="n">
        <v>1</v>
      </c>
      <c r="S865" s="8" t="n">
        <v>1</v>
      </c>
      <c r="T865" s="8" t="n">
        <v>0</v>
      </c>
      <c r="U865" s="8" t="n">
        <v>0</v>
      </c>
      <c r="W865" s="8" t="n">
        <v>1</v>
      </c>
      <c r="X865" s="8" t="n">
        <v>1</v>
      </c>
      <c r="Y865" s="8" t="n">
        <v>1</v>
      </c>
      <c r="Z865" s="8" t="n">
        <v>1</v>
      </c>
      <c r="AA865" s="8" t="n">
        <v>0</v>
      </c>
      <c r="AB865" s="8" t="n">
        <v>0</v>
      </c>
      <c r="AD865" s="8" t="n">
        <v>1</v>
      </c>
      <c r="AE865" s="8" t="n">
        <v>1</v>
      </c>
      <c r="AF865" s="8" t="n">
        <v>1</v>
      </c>
      <c r="AG865" s="8" t="n">
        <v>1</v>
      </c>
      <c r="AH865" s="8" t="n">
        <v>0</v>
      </c>
      <c r="AI865" s="8" t="n">
        <v>0</v>
      </c>
      <c r="AK865" s="3" t="inlineStr">
        <is>
          <t>Propulsion Subsystem</t>
        </is>
      </c>
      <c r="AL865" s="3" t="inlineStr">
        <is>
          <t>Propulsion System</t>
        </is>
      </c>
    </row>
    <row r="866">
      <c r="A866" s="3" t="inlineStr">
        <is>
          <t>Power System</t>
        </is>
      </c>
      <c r="B866" s="8" t="n">
        <v>1</v>
      </c>
      <c r="C866" s="8" t="n">
        <v>1</v>
      </c>
      <c r="D866" s="8" t="n">
        <v>1</v>
      </c>
      <c r="E866" s="8" t="n">
        <v>1</v>
      </c>
      <c r="F866" s="8" t="n">
        <v>0</v>
      </c>
      <c r="G866" s="8" t="n">
        <v>0</v>
      </c>
      <c r="I866" s="8" t="n">
        <v>1</v>
      </c>
      <c r="J866" s="8" t="n">
        <v>1</v>
      </c>
      <c r="K866" s="8" t="n">
        <v>1</v>
      </c>
      <c r="L866" s="8" t="n">
        <v>1</v>
      </c>
      <c r="M866" s="8" t="n">
        <v>0</v>
      </c>
      <c r="N866" s="8" t="n">
        <v>0</v>
      </c>
      <c r="P866" s="8" t="n">
        <v>1</v>
      </c>
      <c r="Q866" s="8" t="n">
        <v>1</v>
      </c>
      <c r="R866" s="8" t="n">
        <v>1</v>
      </c>
      <c r="S866" s="8" t="n">
        <v>1</v>
      </c>
      <c r="T866" s="8" t="n">
        <v>0</v>
      </c>
      <c r="U866" s="8" t="n">
        <v>0</v>
      </c>
      <c r="W866" s="8" t="n">
        <v>1</v>
      </c>
      <c r="X866" s="8" t="n">
        <v>1</v>
      </c>
      <c r="Y866" s="8" t="n">
        <v>1</v>
      </c>
      <c r="Z866" s="8" t="n">
        <v>1</v>
      </c>
      <c r="AA866" s="8" t="n">
        <v>0</v>
      </c>
      <c r="AB866" s="8" t="n">
        <v>0</v>
      </c>
      <c r="AD866" s="8" t="n">
        <v>1</v>
      </c>
      <c r="AE866" s="8" t="n">
        <v>1</v>
      </c>
      <c r="AF866" s="8" t="n">
        <v>1</v>
      </c>
      <c r="AG866" s="8" t="n">
        <v>1</v>
      </c>
      <c r="AH866" s="8" t="n">
        <v>0</v>
      </c>
      <c r="AI866" s="8" t="n">
        <v>0</v>
      </c>
      <c r="AK866" s="3" t="inlineStr">
        <is>
          <t>Power Subsystem</t>
        </is>
      </c>
      <c r="AL866" s="3" t="inlineStr">
        <is>
          <t>Power System</t>
        </is>
      </c>
    </row>
    <row r="867">
      <c r="A867" s="3" t="inlineStr">
        <is>
          <t>Communication System</t>
        </is>
      </c>
      <c r="B867" s="8" t="n">
        <v>1</v>
      </c>
      <c r="C867" s="8" t="n">
        <v>1</v>
      </c>
      <c r="D867" s="8" t="n">
        <v>1</v>
      </c>
      <c r="E867" s="8" t="n">
        <v>1</v>
      </c>
      <c r="F867" s="8" t="n">
        <v>0</v>
      </c>
      <c r="G867" s="8" t="n">
        <v>0</v>
      </c>
      <c r="I867" s="8" t="n">
        <v>1</v>
      </c>
      <c r="J867" s="8" t="n">
        <v>1</v>
      </c>
      <c r="K867" s="8" t="n">
        <v>1</v>
      </c>
      <c r="L867" s="8" t="n">
        <v>1</v>
      </c>
      <c r="M867" s="8" t="n">
        <v>0</v>
      </c>
      <c r="N867" s="8" t="n">
        <v>0</v>
      </c>
      <c r="P867" s="8" t="n">
        <v>1</v>
      </c>
      <c r="Q867" s="8" t="n">
        <v>1</v>
      </c>
      <c r="R867" s="8" t="n">
        <v>1</v>
      </c>
      <c r="S867" s="8" t="n">
        <v>1</v>
      </c>
      <c r="T867" s="8" t="n">
        <v>0</v>
      </c>
      <c r="U867" s="8" t="n">
        <v>0</v>
      </c>
      <c r="W867" s="8" t="n">
        <v>1</v>
      </c>
      <c r="X867" s="8" t="n">
        <v>1</v>
      </c>
      <c r="Y867" s="8" t="n">
        <v>1</v>
      </c>
      <c r="Z867" s="8" t="n">
        <v>1</v>
      </c>
      <c r="AA867" s="8" t="n">
        <v>0</v>
      </c>
      <c r="AB867" s="8" t="n">
        <v>0</v>
      </c>
      <c r="AD867" s="8" t="n">
        <v>1</v>
      </c>
      <c r="AE867" s="8" t="n">
        <v>1</v>
      </c>
      <c r="AF867" s="8" t="n">
        <v>1</v>
      </c>
      <c r="AG867" s="8" t="n">
        <v>1</v>
      </c>
      <c r="AH867" s="8" t="n">
        <v>0</v>
      </c>
      <c r="AI867" s="8" t="n">
        <v>0</v>
      </c>
      <c r="AK867" s="3" t="inlineStr">
        <is>
          <t>Guidance, Navigation, and Control (GNC) Subsystem</t>
        </is>
      </c>
      <c r="AL867" s="3" t="inlineStr">
        <is>
          <t>Thermal Control System</t>
        </is>
      </c>
    </row>
    <row r="868">
      <c r="A868" s="3" t="inlineStr">
        <is>
          <t>Structural System</t>
        </is>
      </c>
      <c r="B868" s="8" t="n">
        <v>1</v>
      </c>
      <c r="C868" s="8" t="n">
        <v>1</v>
      </c>
      <c r="D868" s="8" t="n">
        <v>1</v>
      </c>
      <c r="E868" s="8" t="n">
        <v>1</v>
      </c>
      <c r="F868" s="8" t="n">
        <v>0</v>
      </c>
      <c r="G868" s="8" t="n">
        <v>0</v>
      </c>
      <c r="I868" s="8" t="n">
        <v>1</v>
      </c>
      <c r="J868" s="8" t="n">
        <v>1</v>
      </c>
      <c r="K868" s="8" t="n">
        <v>1</v>
      </c>
      <c r="L868" s="8" t="n">
        <v>1</v>
      </c>
      <c r="M868" s="8" t="n">
        <v>0</v>
      </c>
      <c r="N868" s="8" t="n">
        <v>0</v>
      </c>
      <c r="P868" s="8" t="n">
        <v>1</v>
      </c>
      <c r="Q868" s="8" t="n">
        <v>1</v>
      </c>
      <c r="R868" s="8" t="n">
        <v>1</v>
      </c>
      <c r="S868" s="8" t="n">
        <v>1</v>
      </c>
      <c r="T868" s="8" t="n">
        <v>0</v>
      </c>
      <c r="U868" s="8" t="n">
        <v>0</v>
      </c>
      <c r="W868" s="8" t="n">
        <v>1</v>
      </c>
      <c r="X868" s="8" t="n">
        <v>1</v>
      </c>
      <c r="Y868" s="8" t="n">
        <v>1</v>
      </c>
      <c r="Z868" s="8" t="n">
        <v>1</v>
      </c>
      <c r="AA868" s="8" t="n">
        <v>0</v>
      </c>
      <c r="AB868" s="8" t="n">
        <v>0</v>
      </c>
      <c r="AD868" s="8" t="n">
        <v>1</v>
      </c>
      <c r="AE868" s="8" t="n">
        <v>1</v>
      </c>
      <c r="AF868" s="8" t="n">
        <v>1</v>
      </c>
      <c r="AG868" s="8" t="n">
        <v>1</v>
      </c>
      <c r="AH868" s="8" t="n">
        <v>0</v>
      </c>
      <c r="AI868" s="8" t="n">
        <v>0</v>
      </c>
      <c r="AK868" s="3" t="inlineStr">
        <is>
          <t>Reaction Wheel</t>
        </is>
      </c>
      <c r="AL868" s="3" t="inlineStr">
        <is>
          <t>Structural System</t>
        </is>
      </c>
    </row>
    <row r="869">
      <c r="A869" s="3" t="inlineStr">
        <is>
          <t>Thermal Control System</t>
        </is>
      </c>
      <c r="B869" s="8" t="n">
        <v>0</v>
      </c>
      <c r="C869" s="8" t="n">
        <v>0</v>
      </c>
      <c r="D869" s="8" t="n">
        <v>0</v>
      </c>
      <c r="E869" s="8" t="n">
        <v>0</v>
      </c>
      <c r="F869" s="8" t="n">
        <v>1</v>
      </c>
      <c r="G869" s="8" t="n">
        <v>0</v>
      </c>
      <c r="I869" s="8" t="n">
        <v>0</v>
      </c>
      <c r="J869" s="8" t="n">
        <v>0</v>
      </c>
      <c r="K869" s="8" t="n">
        <v>0</v>
      </c>
      <c r="L869" s="8" t="n">
        <v>0</v>
      </c>
      <c r="M869" s="8" t="n">
        <v>1</v>
      </c>
      <c r="N869" s="8" t="n">
        <v>0</v>
      </c>
      <c r="P869" s="8" t="n">
        <v>0</v>
      </c>
      <c r="Q869" s="8" t="n">
        <v>0</v>
      </c>
      <c r="R869" s="8" t="n">
        <v>0</v>
      </c>
      <c r="S869" s="8" t="n">
        <v>0</v>
      </c>
      <c r="T869" s="8" t="n">
        <v>1</v>
      </c>
      <c r="U869" s="8" t="n">
        <v>0</v>
      </c>
      <c r="W869" s="8" t="n">
        <v>0</v>
      </c>
      <c r="X869" s="8" t="n">
        <v>0</v>
      </c>
      <c r="Y869" s="8" t="n">
        <v>0</v>
      </c>
      <c r="Z869" s="8" t="n">
        <v>0</v>
      </c>
      <c r="AA869" s="8" t="n">
        <v>1</v>
      </c>
      <c r="AB869" s="8" t="n">
        <v>0</v>
      </c>
      <c r="AD869" s="8" t="n">
        <v>0</v>
      </c>
      <c r="AE869" s="8" t="n">
        <v>0</v>
      </c>
      <c r="AF869" s="8" t="n">
        <v>0</v>
      </c>
      <c r="AG869" s="8" t="n">
        <v>0</v>
      </c>
      <c r="AH869" s="8" t="n">
        <v>1</v>
      </c>
      <c r="AI869" s="8" t="n">
        <v>0</v>
      </c>
      <c r="AK869" s="3" t="inlineStr">
        <is>
          <t>Spacecraft</t>
        </is>
      </c>
      <c r="AL869" s="3" t="inlineStr">
        <is>
          <t>Payload</t>
        </is>
      </c>
    </row>
    <row r="870">
      <c r="A870" s="3" t="inlineStr">
        <is>
          <t>Propulsion System</t>
        </is>
      </c>
      <c r="B870" s="8" t="n">
        <v>0</v>
      </c>
      <c r="C870" s="8" t="n">
        <v>0</v>
      </c>
      <c r="D870" s="8" t="n">
        <v>0</v>
      </c>
      <c r="E870" s="8" t="n">
        <v>0</v>
      </c>
      <c r="F870" s="8" t="n">
        <v>0</v>
      </c>
      <c r="G870" s="8" t="n">
        <v>1</v>
      </c>
      <c r="I870" s="8" t="n">
        <v>0</v>
      </c>
      <c r="J870" s="8" t="n">
        <v>0</v>
      </c>
      <c r="K870" s="8" t="n">
        <v>0</v>
      </c>
      <c r="L870" s="8" t="n">
        <v>0</v>
      </c>
      <c r="M870" s="8" t="n">
        <v>0</v>
      </c>
      <c r="N870" s="8" t="n">
        <v>1</v>
      </c>
      <c r="P870" s="8" t="n">
        <v>0</v>
      </c>
      <c r="Q870" s="8" t="n">
        <v>0</v>
      </c>
      <c r="R870" s="8" t="n">
        <v>0</v>
      </c>
      <c r="S870" s="8" t="n">
        <v>0</v>
      </c>
      <c r="T870" s="8" t="n">
        <v>0</v>
      </c>
      <c r="U870" s="8" t="n">
        <v>1</v>
      </c>
      <c r="W870" s="8" t="n">
        <v>0</v>
      </c>
      <c r="X870" s="8" t="n">
        <v>0</v>
      </c>
      <c r="Y870" s="8" t="n">
        <v>0</v>
      </c>
      <c r="Z870" s="8" t="n">
        <v>0</v>
      </c>
      <c r="AA870" s="8" t="n">
        <v>0</v>
      </c>
      <c r="AB870" s="8" t="n">
        <v>1</v>
      </c>
      <c r="AD870" s="8" t="n">
        <v>0</v>
      </c>
      <c r="AE870" s="8" t="n">
        <v>0</v>
      </c>
      <c r="AF870" s="8" t="n">
        <v>0</v>
      </c>
      <c r="AG870" s="8" t="n">
        <v>0</v>
      </c>
      <c r="AH870" s="8" t="n">
        <v>0</v>
      </c>
      <c r="AI870" s="8" t="n">
        <v>1</v>
      </c>
    </row>
    <row r="872">
      <c r="A872" s="1" t="inlineStr">
        <is>
          <t>aligned k×k matrices (INDEX/MATCH through the mapping; GT order)</t>
        </is>
      </c>
      <c r="B872" s="9" t="inlineStr">
        <is>
          <t>run 1 aligned</t>
        </is>
      </c>
      <c r="I872" s="9" t="inlineStr">
        <is>
          <t>run 2 aligned</t>
        </is>
      </c>
      <c r="P872" s="9" t="inlineStr">
        <is>
          <t>run 3 aligned</t>
        </is>
      </c>
      <c r="W872" s="9" t="inlineStr">
        <is>
          <t>run 4 aligned</t>
        </is>
      </c>
      <c r="AD872" s="9" t="inlineStr">
        <is>
          <t>run 5 aligned</t>
        </is>
      </c>
      <c r="AK872" s="9" t="inlineStr">
        <is>
          <t>Step2 average of aligned runs (formula)</t>
        </is>
      </c>
      <c r="AQ872" s="9" t="inlineStr">
        <is>
          <t>aligned ground truth (INDEX/MATCH)</t>
        </is>
      </c>
      <c r="AW872" s="9" t="inlineStr">
        <is>
          <t>aligned GT eig (pasted) | sorted</t>
        </is>
      </c>
    </row>
    <row r="873" ht="60" customHeight="1">
      <c r="B873" s="15" t="inlineStr">
        <is>
          <t>Propulsion Subsystem</t>
        </is>
      </c>
      <c r="C873" s="15" t="inlineStr">
        <is>
          <t>Power Subsystem</t>
        </is>
      </c>
      <c r="D873" s="15" t="inlineStr">
        <is>
          <t>Guidance, Navigation, and Control (GNC) Subsystem</t>
        </is>
      </c>
      <c r="E873" s="15" t="inlineStr">
        <is>
          <t>Reaction Wheel</t>
        </is>
      </c>
      <c r="F873" s="15" t="inlineStr">
        <is>
          <t>Spacecraft</t>
        </is>
      </c>
      <c r="I873" s="15" t="inlineStr">
        <is>
          <t>Propulsion Subsystem</t>
        </is>
      </c>
      <c r="J873" s="15" t="inlineStr">
        <is>
          <t>Power Subsystem</t>
        </is>
      </c>
      <c r="K873" s="15" t="inlineStr">
        <is>
          <t>Guidance, Navigation, and Control (GNC) Subsystem</t>
        </is>
      </c>
      <c r="L873" s="15" t="inlineStr">
        <is>
          <t>Reaction Wheel</t>
        </is>
      </c>
      <c r="M873" s="15" t="inlineStr">
        <is>
          <t>Spacecraft</t>
        </is>
      </c>
      <c r="P873" s="15" t="inlineStr">
        <is>
          <t>Propulsion Subsystem</t>
        </is>
      </c>
      <c r="Q873" s="15" t="inlineStr">
        <is>
          <t>Power Subsystem</t>
        </is>
      </c>
      <c r="R873" s="15" t="inlineStr">
        <is>
          <t>Guidance, Navigation, and Control (GNC) Subsystem</t>
        </is>
      </c>
      <c r="S873" s="15" t="inlineStr">
        <is>
          <t>Reaction Wheel</t>
        </is>
      </c>
      <c r="T873" s="15" t="inlineStr">
        <is>
          <t>Spacecraft</t>
        </is>
      </c>
      <c r="W873" s="15" t="inlineStr">
        <is>
          <t>Propulsion Subsystem</t>
        </is>
      </c>
      <c r="X873" s="15" t="inlineStr">
        <is>
          <t>Power Subsystem</t>
        </is>
      </c>
      <c r="Y873" s="15" t="inlineStr">
        <is>
          <t>Guidance, Navigation, and Control (GNC) Subsystem</t>
        </is>
      </c>
      <c r="Z873" s="15" t="inlineStr">
        <is>
          <t>Reaction Wheel</t>
        </is>
      </c>
      <c r="AA873" s="15" t="inlineStr">
        <is>
          <t>Spacecraft</t>
        </is>
      </c>
      <c r="AD873" s="15" t="inlineStr">
        <is>
          <t>Propulsion Subsystem</t>
        </is>
      </c>
      <c r="AE873" s="15" t="inlineStr">
        <is>
          <t>Power Subsystem</t>
        </is>
      </c>
      <c r="AF873" s="15" t="inlineStr">
        <is>
          <t>Guidance, Navigation, and Control (GNC) Subsystem</t>
        </is>
      </c>
      <c r="AG873" s="15" t="inlineStr">
        <is>
          <t>Reaction Wheel</t>
        </is>
      </c>
      <c r="AH873" s="15" t="inlineStr">
        <is>
          <t>Spacecraft</t>
        </is>
      </c>
    </row>
    <row r="874">
      <c r="A874" s="3" t="inlineStr">
        <is>
          <t>Propulsion Subsystem</t>
        </is>
      </c>
      <c r="B874" s="8">
        <f>INDEX($B$865:$G$870,MATCH($AL$865,$B$864:$G$864,0),MATCH($AL$865,$B$864:$G$864,0))</f>
        <v/>
      </c>
      <c r="C874" s="8">
        <f>INDEX($B$865:$G$870,MATCH($AL$865,$B$864:$G$864,0),MATCH($AL$866,$B$864:$G$864,0))</f>
        <v/>
      </c>
      <c r="D874" s="8">
        <f>INDEX($B$865:$G$870,MATCH($AL$865,$B$864:$G$864,0),MATCH($AL$867,$B$864:$G$864,0))</f>
        <v/>
      </c>
      <c r="E874" s="8">
        <f>INDEX($B$865:$G$870,MATCH($AL$865,$B$864:$G$864,0),MATCH($AL$868,$B$864:$G$864,0))</f>
        <v/>
      </c>
      <c r="F874" s="8">
        <f>INDEX($B$865:$G$870,MATCH($AL$865,$B$864:$G$864,0),MATCH($AL$869,$B$864:$G$864,0))</f>
        <v/>
      </c>
      <c r="I874" s="8">
        <f>INDEX($I$865:$N$870,MATCH($AL$865,$I$864:$N$864,0),MATCH($AL$865,$I$864:$N$864,0))</f>
        <v/>
      </c>
      <c r="J874" s="8">
        <f>INDEX($I$865:$N$870,MATCH($AL$865,$I$864:$N$864,0),MATCH($AL$866,$I$864:$N$864,0))</f>
        <v/>
      </c>
      <c r="K874" s="8">
        <f>INDEX($I$865:$N$870,MATCH($AL$865,$I$864:$N$864,0),MATCH($AL$867,$I$864:$N$864,0))</f>
        <v/>
      </c>
      <c r="L874" s="8">
        <f>INDEX($I$865:$N$870,MATCH($AL$865,$I$864:$N$864,0),MATCH($AL$868,$I$864:$N$864,0))</f>
        <v/>
      </c>
      <c r="M874" s="8">
        <f>INDEX($I$865:$N$870,MATCH($AL$865,$I$864:$N$864,0),MATCH($AL$869,$I$864:$N$864,0))</f>
        <v/>
      </c>
      <c r="P874" s="8">
        <f>INDEX($P$865:$U$870,MATCH($AL$865,$P$864:$U$864,0),MATCH($AL$865,$P$864:$U$864,0))</f>
        <v/>
      </c>
      <c r="Q874" s="8">
        <f>INDEX($P$865:$U$870,MATCH($AL$865,$P$864:$U$864,0),MATCH($AL$866,$P$864:$U$864,0))</f>
        <v/>
      </c>
      <c r="R874" s="8">
        <f>INDEX($P$865:$U$870,MATCH($AL$865,$P$864:$U$864,0),MATCH($AL$867,$P$864:$U$864,0))</f>
        <v/>
      </c>
      <c r="S874" s="8">
        <f>INDEX($P$865:$U$870,MATCH($AL$865,$P$864:$U$864,0),MATCH($AL$868,$P$864:$U$864,0))</f>
        <v/>
      </c>
      <c r="T874" s="8">
        <f>INDEX($P$865:$U$870,MATCH($AL$865,$P$864:$U$864,0),MATCH($AL$869,$P$864:$U$864,0))</f>
        <v/>
      </c>
      <c r="W874" s="8">
        <f>INDEX($W$865:$AB$870,MATCH($AL$865,$W$864:$AB$864,0),MATCH($AL$865,$W$864:$AB$864,0))</f>
        <v/>
      </c>
      <c r="X874" s="8">
        <f>INDEX($W$865:$AB$870,MATCH($AL$865,$W$864:$AB$864,0),MATCH($AL$866,$W$864:$AB$864,0))</f>
        <v/>
      </c>
      <c r="Y874" s="8">
        <f>INDEX($W$865:$AB$870,MATCH($AL$865,$W$864:$AB$864,0),MATCH($AL$867,$W$864:$AB$864,0))</f>
        <v/>
      </c>
      <c r="Z874" s="8">
        <f>INDEX($W$865:$AB$870,MATCH($AL$865,$W$864:$AB$864,0),MATCH($AL$868,$W$864:$AB$864,0))</f>
        <v/>
      </c>
      <c r="AA874" s="8">
        <f>INDEX($W$865:$AB$870,MATCH($AL$865,$W$864:$AB$864,0),MATCH($AL$869,$W$864:$AB$864,0))</f>
        <v/>
      </c>
      <c r="AD874" s="8">
        <f>INDEX($AD$865:$AI$870,MATCH($AL$865,$AD$864:$AI$864,0),MATCH($AL$865,$AD$864:$AI$864,0))</f>
        <v/>
      </c>
      <c r="AE874" s="8">
        <f>INDEX($AD$865:$AI$870,MATCH($AL$865,$AD$864:$AI$864,0),MATCH($AL$866,$AD$864:$AI$864,0))</f>
        <v/>
      </c>
      <c r="AF874" s="8">
        <f>INDEX($AD$865:$AI$870,MATCH($AL$865,$AD$864:$AI$864,0),MATCH($AL$867,$AD$864:$AI$864,0))</f>
        <v/>
      </c>
      <c r="AG874" s="8">
        <f>INDEX($AD$865:$AI$870,MATCH($AL$865,$AD$864:$AI$864,0),MATCH($AL$868,$AD$864:$AI$864,0))</f>
        <v/>
      </c>
      <c r="AH874" s="8">
        <f>INDEX($AD$865:$AI$870,MATCH($AL$865,$AD$864:$AI$864,0),MATCH($AL$869,$AD$864:$AI$864,0))</f>
        <v/>
      </c>
      <c r="AK874" s="8">
        <f>IF(($B$874&lt;&gt;2)+($I$874&lt;&gt;2)+($P$874&lt;&gt;2)+($W$874&lt;&gt;2)+($AD$874&lt;&gt;2)=0,2,IF((($B$874&lt;&gt;2)*$B$874+($I$874&lt;&gt;2)*$I$874+($P$874&lt;&gt;2)*$P$874+($W$874&lt;&gt;2)*$W$874+($AD$874&lt;&gt;2)*$AD$874)/(($B$874&lt;&gt;2)+($I$874&lt;&gt;2)+($P$874&lt;&gt;2)+($W$874&lt;&gt;2)+($AD$874&lt;&gt;2))&gt;=0.5,1,0))</f>
        <v/>
      </c>
      <c r="AL874" s="8">
        <f>IF(($C$874&lt;&gt;2)+($J$874&lt;&gt;2)+($Q$874&lt;&gt;2)+($X$874&lt;&gt;2)+($AE$874&lt;&gt;2)=0,2,IF((($C$874&lt;&gt;2)*$C$874+($J$874&lt;&gt;2)*$J$874+($Q$874&lt;&gt;2)*$Q$874+($X$874&lt;&gt;2)*$X$874+($AE$874&lt;&gt;2)*$AE$874)/(($C$874&lt;&gt;2)+($J$874&lt;&gt;2)+($Q$874&lt;&gt;2)+($X$874&lt;&gt;2)+($AE$874&lt;&gt;2))&gt;=0.5,1,0))</f>
        <v/>
      </c>
      <c r="AM874" s="8">
        <f>IF(($D$874&lt;&gt;2)+($K$874&lt;&gt;2)+($R$874&lt;&gt;2)+($Y$874&lt;&gt;2)+($AF$874&lt;&gt;2)=0,2,IF((($D$874&lt;&gt;2)*$D$874+($K$874&lt;&gt;2)*$K$874+($R$874&lt;&gt;2)*$R$874+($Y$874&lt;&gt;2)*$Y$874+($AF$874&lt;&gt;2)*$AF$874)/(($D$874&lt;&gt;2)+($K$874&lt;&gt;2)+($R$874&lt;&gt;2)+($Y$874&lt;&gt;2)+($AF$874&lt;&gt;2))&gt;=0.5,1,0))</f>
        <v/>
      </c>
      <c r="AN874" s="8">
        <f>IF(($E$874&lt;&gt;2)+($L$874&lt;&gt;2)+($S$874&lt;&gt;2)+($Z$874&lt;&gt;2)+($AG$874&lt;&gt;2)=0,2,IF((($E$874&lt;&gt;2)*$E$874+($L$874&lt;&gt;2)*$L$874+($S$874&lt;&gt;2)*$S$874+($Z$874&lt;&gt;2)*$Z$874+($AG$874&lt;&gt;2)*$AG$874)/(($E$874&lt;&gt;2)+($L$874&lt;&gt;2)+($S$874&lt;&gt;2)+($Z$874&lt;&gt;2)+($AG$874&lt;&gt;2))&gt;=0.5,1,0))</f>
        <v/>
      </c>
      <c r="AO874" s="8">
        <f>IF(($F$874&lt;&gt;2)+($M$874&lt;&gt;2)+($T$874&lt;&gt;2)+($AA$874&lt;&gt;2)+($AH$874&lt;&gt;2)=0,2,IF((($F$874&lt;&gt;2)*$F$874+($M$874&lt;&gt;2)*$M$874+($T$874&lt;&gt;2)*$T$874+($AA$874&lt;&gt;2)*$AA$874+($AH$874&lt;&gt;2)*$AH$874)/(($F$874&lt;&gt;2)+($M$874&lt;&gt;2)+($T$874&lt;&gt;2)+($AA$874&lt;&gt;2)+($AH$874&lt;&gt;2))&gt;=0.5,1,0))</f>
        <v/>
      </c>
      <c r="AQ874" s="16">
        <f>INDEX('Ground truth'!$B$3:$G$8,MATCH($AK$865,'Ground truth'!$A$3:$A$8,0),MATCH($AK$865,'Ground truth'!$B$2:$G$2,0))</f>
        <v/>
      </c>
      <c r="AR874" s="16">
        <f>INDEX('Ground truth'!$B$3:$G$8,MATCH($AK$865,'Ground truth'!$A$3:$A$8,0),MATCH($AK$866,'Ground truth'!$B$2:$G$2,0))</f>
        <v/>
      </c>
      <c r="AS874" s="16">
        <f>INDEX('Ground truth'!$B$3:$G$8,MATCH($AK$865,'Ground truth'!$A$3:$A$8,0),MATCH($AK$867,'Ground truth'!$B$2:$G$2,0))</f>
        <v/>
      </c>
      <c r="AT874" s="16">
        <f>INDEX('Ground truth'!$B$3:$G$8,MATCH($AK$865,'Ground truth'!$A$3:$A$8,0),MATCH($AK$868,'Ground truth'!$B$2:$G$2,0))</f>
        <v/>
      </c>
      <c r="AU874" s="16">
        <f>INDEX('Ground truth'!$B$3:$G$8,MATCH($AK$865,'Ground truth'!$A$3:$A$8,0),MATCH($AK$869,'Ground truth'!$B$2:$G$2,0))</f>
        <v/>
      </c>
      <c r="AW874" s="19" t="n">
        <v>3.34292308277717</v>
      </c>
      <c r="AX874" s="19">
        <f>LARGE($AW$874:$AW$878,1)</f>
        <v/>
      </c>
    </row>
    <row r="875">
      <c r="A875" s="3" t="inlineStr">
        <is>
          <t>Power Subsystem</t>
        </is>
      </c>
      <c r="B875" s="8">
        <f>INDEX($B$865:$G$870,MATCH($AL$866,$B$864:$G$864,0),MATCH($AL$865,$B$864:$G$864,0))</f>
        <v/>
      </c>
      <c r="C875" s="8">
        <f>INDEX($B$865:$G$870,MATCH($AL$866,$B$864:$G$864,0),MATCH($AL$866,$B$864:$G$864,0))</f>
        <v/>
      </c>
      <c r="D875" s="8">
        <f>INDEX($B$865:$G$870,MATCH($AL$866,$B$864:$G$864,0),MATCH($AL$867,$B$864:$G$864,0))</f>
        <v/>
      </c>
      <c r="E875" s="8">
        <f>INDEX($B$865:$G$870,MATCH($AL$866,$B$864:$G$864,0),MATCH($AL$868,$B$864:$G$864,0))</f>
        <v/>
      </c>
      <c r="F875" s="8">
        <f>INDEX($B$865:$G$870,MATCH($AL$866,$B$864:$G$864,0),MATCH($AL$869,$B$864:$G$864,0))</f>
        <v/>
      </c>
      <c r="I875" s="8">
        <f>INDEX($I$865:$N$870,MATCH($AL$866,$I$864:$N$864,0),MATCH($AL$865,$I$864:$N$864,0))</f>
        <v/>
      </c>
      <c r="J875" s="8">
        <f>INDEX($I$865:$N$870,MATCH($AL$866,$I$864:$N$864,0),MATCH($AL$866,$I$864:$N$864,0))</f>
        <v/>
      </c>
      <c r="K875" s="8">
        <f>INDEX($I$865:$N$870,MATCH($AL$866,$I$864:$N$864,0),MATCH($AL$867,$I$864:$N$864,0))</f>
        <v/>
      </c>
      <c r="L875" s="8">
        <f>INDEX($I$865:$N$870,MATCH($AL$866,$I$864:$N$864,0),MATCH($AL$868,$I$864:$N$864,0))</f>
        <v/>
      </c>
      <c r="M875" s="8">
        <f>INDEX($I$865:$N$870,MATCH($AL$866,$I$864:$N$864,0),MATCH($AL$869,$I$864:$N$864,0))</f>
        <v/>
      </c>
      <c r="P875" s="8">
        <f>INDEX($P$865:$U$870,MATCH($AL$866,$P$864:$U$864,0),MATCH($AL$865,$P$864:$U$864,0))</f>
        <v/>
      </c>
      <c r="Q875" s="8">
        <f>INDEX($P$865:$U$870,MATCH($AL$866,$P$864:$U$864,0),MATCH($AL$866,$P$864:$U$864,0))</f>
        <v/>
      </c>
      <c r="R875" s="8">
        <f>INDEX($P$865:$U$870,MATCH($AL$866,$P$864:$U$864,0),MATCH($AL$867,$P$864:$U$864,0))</f>
        <v/>
      </c>
      <c r="S875" s="8">
        <f>INDEX($P$865:$U$870,MATCH($AL$866,$P$864:$U$864,0),MATCH($AL$868,$P$864:$U$864,0))</f>
        <v/>
      </c>
      <c r="T875" s="8">
        <f>INDEX($P$865:$U$870,MATCH($AL$866,$P$864:$U$864,0),MATCH($AL$869,$P$864:$U$864,0))</f>
        <v/>
      </c>
      <c r="W875" s="8">
        <f>INDEX($W$865:$AB$870,MATCH($AL$866,$W$864:$AB$864,0),MATCH($AL$865,$W$864:$AB$864,0))</f>
        <v/>
      </c>
      <c r="X875" s="8">
        <f>INDEX($W$865:$AB$870,MATCH($AL$866,$W$864:$AB$864,0),MATCH($AL$866,$W$864:$AB$864,0))</f>
        <v/>
      </c>
      <c r="Y875" s="8">
        <f>INDEX($W$865:$AB$870,MATCH($AL$866,$W$864:$AB$864,0),MATCH($AL$867,$W$864:$AB$864,0))</f>
        <v/>
      </c>
      <c r="Z875" s="8">
        <f>INDEX($W$865:$AB$870,MATCH($AL$866,$W$864:$AB$864,0),MATCH($AL$868,$W$864:$AB$864,0))</f>
        <v/>
      </c>
      <c r="AA875" s="8">
        <f>INDEX($W$865:$AB$870,MATCH($AL$866,$W$864:$AB$864,0),MATCH($AL$869,$W$864:$AB$864,0))</f>
        <v/>
      </c>
      <c r="AD875" s="8">
        <f>INDEX($AD$865:$AI$870,MATCH($AL$866,$AD$864:$AI$864,0),MATCH($AL$865,$AD$864:$AI$864,0))</f>
        <v/>
      </c>
      <c r="AE875" s="8">
        <f>INDEX($AD$865:$AI$870,MATCH($AL$866,$AD$864:$AI$864,0),MATCH($AL$866,$AD$864:$AI$864,0))</f>
        <v/>
      </c>
      <c r="AF875" s="8">
        <f>INDEX($AD$865:$AI$870,MATCH($AL$866,$AD$864:$AI$864,0),MATCH($AL$867,$AD$864:$AI$864,0))</f>
        <v/>
      </c>
      <c r="AG875" s="8">
        <f>INDEX($AD$865:$AI$870,MATCH($AL$866,$AD$864:$AI$864,0),MATCH($AL$868,$AD$864:$AI$864,0))</f>
        <v/>
      </c>
      <c r="AH875" s="8">
        <f>INDEX($AD$865:$AI$870,MATCH($AL$866,$AD$864:$AI$864,0),MATCH($AL$869,$AD$864:$AI$864,0))</f>
        <v/>
      </c>
      <c r="AK875" s="8">
        <f>IF(($B$875&lt;&gt;2)+($I$875&lt;&gt;2)+($P$875&lt;&gt;2)+($W$875&lt;&gt;2)+($AD$875&lt;&gt;2)=0,2,IF((($B$875&lt;&gt;2)*$B$875+($I$875&lt;&gt;2)*$I$875+($P$875&lt;&gt;2)*$P$875+($W$875&lt;&gt;2)*$W$875+($AD$875&lt;&gt;2)*$AD$875)/(($B$875&lt;&gt;2)+($I$875&lt;&gt;2)+($P$875&lt;&gt;2)+($W$875&lt;&gt;2)+($AD$875&lt;&gt;2))&gt;=0.5,1,0))</f>
        <v/>
      </c>
      <c r="AL875" s="8">
        <f>IF(($C$875&lt;&gt;2)+($J$875&lt;&gt;2)+($Q$875&lt;&gt;2)+($X$875&lt;&gt;2)+($AE$875&lt;&gt;2)=0,2,IF((($C$875&lt;&gt;2)*$C$875+($J$875&lt;&gt;2)*$J$875+($Q$875&lt;&gt;2)*$Q$875+($X$875&lt;&gt;2)*$X$875+($AE$875&lt;&gt;2)*$AE$875)/(($C$875&lt;&gt;2)+($J$875&lt;&gt;2)+($Q$875&lt;&gt;2)+($X$875&lt;&gt;2)+($AE$875&lt;&gt;2))&gt;=0.5,1,0))</f>
        <v/>
      </c>
      <c r="AM875" s="8">
        <f>IF(($D$875&lt;&gt;2)+($K$875&lt;&gt;2)+($R$875&lt;&gt;2)+($Y$875&lt;&gt;2)+($AF$875&lt;&gt;2)=0,2,IF((($D$875&lt;&gt;2)*$D$875+($K$875&lt;&gt;2)*$K$875+($R$875&lt;&gt;2)*$R$875+($Y$875&lt;&gt;2)*$Y$875+($AF$875&lt;&gt;2)*$AF$875)/(($D$875&lt;&gt;2)+($K$875&lt;&gt;2)+($R$875&lt;&gt;2)+($Y$875&lt;&gt;2)+($AF$875&lt;&gt;2))&gt;=0.5,1,0))</f>
        <v/>
      </c>
      <c r="AN875" s="8">
        <f>IF(($E$875&lt;&gt;2)+($L$875&lt;&gt;2)+($S$875&lt;&gt;2)+($Z$875&lt;&gt;2)+($AG$875&lt;&gt;2)=0,2,IF((($E$875&lt;&gt;2)*$E$875+($L$875&lt;&gt;2)*$L$875+($S$875&lt;&gt;2)*$S$875+($Z$875&lt;&gt;2)*$Z$875+($AG$875&lt;&gt;2)*$AG$875)/(($E$875&lt;&gt;2)+($L$875&lt;&gt;2)+($S$875&lt;&gt;2)+($Z$875&lt;&gt;2)+($AG$875&lt;&gt;2))&gt;=0.5,1,0))</f>
        <v/>
      </c>
      <c r="AO875" s="8">
        <f>IF(($F$875&lt;&gt;2)+($M$875&lt;&gt;2)+($T$875&lt;&gt;2)+($AA$875&lt;&gt;2)+($AH$875&lt;&gt;2)=0,2,IF((($F$875&lt;&gt;2)*$F$875+($M$875&lt;&gt;2)*$M$875+($T$875&lt;&gt;2)*$T$875+($AA$875&lt;&gt;2)*$AA$875+($AH$875&lt;&gt;2)*$AH$875)/(($F$875&lt;&gt;2)+($M$875&lt;&gt;2)+($T$875&lt;&gt;2)+($AA$875&lt;&gt;2)+($AH$875&lt;&gt;2))&gt;=0.5,1,0))</f>
        <v/>
      </c>
      <c r="AQ875" s="16">
        <f>INDEX('Ground truth'!$B$3:$G$8,MATCH($AK$866,'Ground truth'!$A$3:$A$8,0),MATCH($AK$865,'Ground truth'!$B$2:$G$2,0))</f>
        <v/>
      </c>
      <c r="AR875" s="16">
        <f>INDEX('Ground truth'!$B$3:$G$8,MATCH($AK$866,'Ground truth'!$A$3:$A$8,0),MATCH($AK$866,'Ground truth'!$B$2:$G$2,0))</f>
        <v/>
      </c>
      <c r="AS875" s="16">
        <f>INDEX('Ground truth'!$B$3:$G$8,MATCH($AK$866,'Ground truth'!$A$3:$A$8,0),MATCH($AK$867,'Ground truth'!$B$2:$G$2,0))</f>
        <v/>
      </c>
      <c r="AT875" s="16">
        <f>INDEX('Ground truth'!$B$3:$G$8,MATCH($AK$866,'Ground truth'!$A$3:$A$8,0),MATCH($AK$868,'Ground truth'!$B$2:$G$2,0))</f>
        <v/>
      </c>
      <c r="AU875" s="16">
        <f>INDEX('Ground truth'!$B$3:$G$8,MATCH($AK$866,'Ground truth'!$A$3:$A$8,0),MATCH($AK$869,'Ground truth'!$B$2:$G$2,0))</f>
        <v/>
      </c>
      <c r="AW875" s="19" t="n">
        <v>-0.8136065026483313</v>
      </c>
      <c r="AX875" s="19">
        <f>LARGE($AW$874:$AW$878,2)</f>
        <v/>
      </c>
    </row>
    <row r="876">
      <c r="A876" s="3" t="inlineStr">
        <is>
          <t>Guidance, Navigation, and Control (GNC) Subsystem</t>
        </is>
      </c>
      <c r="B876" s="8">
        <f>INDEX($B$865:$G$870,MATCH($AL$867,$B$864:$G$864,0),MATCH($AL$865,$B$864:$G$864,0))</f>
        <v/>
      </c>
      <c r="C876" s="8">
        <f>INDEX($B$865:$G$870,MATCH($AL$867,$B$864:$G$864,0),MATCH($AL$866,$B$864:$G$864,0))</f>
        <v/>
      </c>
      <c r="D876" s="8">
        <f>INDEX($B$865:$G$870,MATCH($AL$867,$B$864:$G$864,0),MATCH($AL$867,$B$864:$G$864,0))</f>
        <v/>
      </c>
      <c r="E876" s="8">
        <f>INDEX($B$865:$G$870,MATCH($AL$867,$B$864:$G$864,0),MATCH($AL$868,$B$864:$G$864,0))</f>
        <v/>
      </c>
      <c r="F876" s="8">
        <f>INDEX($B$865:$G$870,MATCH($AL$867,$B$864:$G$864,0),MATCH($AL$869,$B$864:$G$864,0))</f>
        <v/>
      </c>
      <c r="I876" s="8">
        <f>INDEX($I$865:$N$870,MATCH($AL$867,$I$864:$N$864,0),MATCH($AL$865,$I$864:$N$864,0))</f>
        <v/>
      </c>
      <c r="J876" s="8">
        <f>INDEX($I$865:$N$870,MATCH($AL$867,$I$864:$N$864,0),MATCH($AL$866,$I$864:$N$864,0))</f>
        <v/>
      </c>
      <c r="K876" s="8">
        <f>INDEX($I$865:$N$870,MATCH($AL$867,$I$864:$N$864,0),MATCH($AL$867,$I$864:$N$864,0))</f>
        <v/>
      </c>
      <c r="L876" s="8">
        <f>INDEX($I$865:$N$870,MATCH($AL$867,$I$864:$N$864,0),MATCH($AL$868,$I$864:$N$864,0))</f>
        <v/>
      </c>
      <c r="M876" s="8">
        <f>INDEX($I$865:$N$870,MATCH($AL$867,$I$864:$N$864,0),MATCH($AL$869,$I$864:$N$864,0))</f>
        <v/>
      </c>
      <c r="P876" s="8">
        <f>INDEX($P$865:$U$870,MATCH($AL$867,$P$864:$U$864,0),MATCH($AL$865,$P$864:$U$864,0))</f>
        <v/>
      </c>
      <c r="Q876" s="8">
        <f>INDEX($P$865:$U$870,MATCH($AL$867,$P$864:$U$864,0),MATCH($AL$866,$P$864:$U$864,0))</f>
        <v/>
      </c>
      <c r="R876" s="8">
        <f>INDEX($P$865:$U$870,MATCH($AL$867,$P$864:$U$864,0),MATCH($AL$867,$P$864:$U$864,0))</f>
        <v/>
      </c>
      <c r="S876" s="8">
        <f>INDEX($P$865:$U$870,MATCH($AL$867,$P$864:$U$864,0),MATCH($AL$868,$P$864:$U$864,0))</f>
        <v/>
      </c>
      <c r="T876" s="8">
        <f>INDEX($P$865:$U$870,MATCH($AL$867,$P$864:$U$864,0),MATCH($AL$869,$P$864:$U$864,0))</f>
        <v/>
      </c>
      <c r="W876" s="8">
        <f>INDEX($W$865:$AB$870,MATCH($AL$867,$W$864:$AB$864,0),MATCH($AL$865,$W$864:$AB$864,0))</f>
        <v/>
      </c>
      <c r="X876" s="8">
        <f>INDEX($W$865:$AB$870,MATCH($AL$867,$W$864:$AB$864,0),MATCH($AL$866,$W$864:$AB$864,0))</f>
        <v/>
      </c>
      <c r="Y876" s="8">
        <f>INDEX($W$865:$AB$870,MATCH($AL$867,$W$864:$AB$864,0),MATCH($AL$867,$W$864:$AB$864,0))</f>
        <v/>
      </c>
      <c r="Z876" s="8">
        <f>INDEX($W$865:$AB$870,MATCH($AL$867,$W$864:$AB$864,0),MATCH($AL$868,$W$864:$AB$864,0))</f>
        <v/>
      </c>
      <c r="AA876" s="8">
        <f>INDEX($W$865:$AB$870,MATCH($AL$867,$W$864:$AB$864,0),MATCH($AL$869,$W$864:$AB$864,0))</f>
        <v/>
      </c>
      <c r="AD876" s="8">
        <f>INDEX($AD$865:$AI$870,MATCH($AL$867,$AD$864:$AI$864,0),MATCH($AL$865,$AD$864:$AI$864,0))</f>
        <v/>
      </c>
      <c r="AE876" s="8">
        <f>INDEX($AD$865:$AI$870,MATCH($AL$867,$AD$864:$AI$864,0),MATCH($AL$866,$AD$864:$AI$864,0))</f>
        <v/>
      </c>
      <c r="AF876" s="8">
        <f>INDEX($AD$865:$AI$870,MATCH($AL$867,$AD$864:$AI$864,0),MATCH($AL$867,$AD$864:$AI$864,0))</f>
        <v/>
      </c>
      <c r="AG876" s="8">
        <f>INDEX($AD$865:$AI$870,MATCH($AL$867,$AD$864:$AI$864,0),MATCH($AL$868,$AD$864:$AI$864,0))</f>
        <v/>
      </c>
      <c r="AH876" s="8">
        <f>INDEX($AD$865:$AI$870,MATCH($AL$867,$AD$864:$AI$864,0),MATCH($AL$869,$AD$864:$AI$864,0))</f>
        <v/>
      </c>
      <c r="AK876" s="8">
        <f>IF(($B$876&lt;&gt;2)+($I$876&lt;&gt;2)+($P$876&lt;&gt;2)+($W$876&lt;&gt;2)+($AD$876&lt;&gt;2)=0,2,IF((($B$876&lt;&gt;2)*$B$876+($I$876&lt;&gt;2)*$I$876+($P$876&lt;&gt;2)*$P$876+($W$876&lt;&gt;2)*$W$876+($AD$876&lt;&gt;2)*$AD$876)/(($B$876&lt;&gt;2)+($I$876&lt;&gt;2)+($P$876&lt;&gt;2)+($W$876&lt;&gt;2)+($AD$876&lt;&gt;2))&gt;=0.5,1,0))</f>
        <v/>
      </c>
      <c r="AL876" s="8">
        <f>IF(($C$876&lt;&gt;2)+($J$876&lt;&gt;2)+($Q$876&lt;&gt;2)+($X$876&lt;&gt;2)+($AE$876&lt;&gt;2)=0,2,IF((($C$876&lt;&gt;2)*$C$876+($J$876&lt;&gt;2)*$J$876+($Q$876&lt;&gt;2)*$Q$876+($X$876&lt;&gt;2)*$X$876+($AE$876&lt;&gt;2)*$AE$876)/(($C$876&lt;&gt;2)+($J$876&lt;&gt;2)+($Q$876&lt;&gt;2)+($X$876&lt;&gt;2)+($AE$876&lt;&gt;2))&gt;=0.5,1,0))</f>
        <v/>
      </c>
      <c r="AM876" s="8">
        <f>IF(($D$876&lt;&gt;2)+($K$876&lt;&gt;2)+($R$876&lt;&gt;2)+($Y$876&lt;&gt;2)+($AF$876&lt;&gt;2)=0,2,IF((($D$876&lt;&gt;2)*$D$876+($K$876&lt;&gt;2)*$K$876+($R$876&lt;&gt;2)*$R$876+($Y$876&lt;&gt;2)*$Y$876+($AF$876&lt;&gt;2)*$AF$876)/(($D$876&lt;&gt;2)+($K$876&lt;&gt;2)+($R$876&lt;&gt;2)+($Y$876&lt;&gt;2)+($AF$876&lt;&gt;2))&gt;=0.5,1,0))</f>
        <v/>
      </c>
      <c r="AN876" s="8">
        <f>IF(($E$876&lt;&gt;2)+($L$876&lt;&gt;2)+($S$876&lt;&gt;2)+($Z$876&lt;&gt;2)+($AG$876&lt;&gt;2)=0,2,IF((($E$876&lt;&gt;2)*$E$876+($L$876&lt;&gt;2)*$L$876+($S$876&lt;&gt;2)*$S$876+($Z$876&lt;&gt;2)*$Z$876+($AG$876&lt;&gt;2)*$AG$876)/(($E$876&lt;&gt;2)+($L$876&lt;&gt;2)+($S$876&lt;&gt;2)+($Z$876&lt;&gt;2)+($AG$876&lt;&gt;2))&gt;=0.5,1,0))</f>
        <v/>
      </c>
      <c r="AO876" s="8">
        <f>IF(($F$876&lt;&gt;2)+($M$876&lt;&gt;2)+($T$876&lt;&gt;2)+($AA$876&lt;&gt;2)+($AH$876&lt;&gt;2)=0,2,IF((($F$876&lt;&gt;2)*$F$876+($M$876&lt;&gt;2)*$M$876+($T$876&lt;&gt;2)*$T$876+($AA$876&lt;&gt;2)*$AA$876+($AH$876&lt;&gt;2)*$AH$876)/(($F$876&lt;&gt;2)+($M$876&lt;&gt;2)+($T$876&lt;&gt;2)+($AA$876&lt;&gt;2)+($AH$876&lt;&gt;2))&gt;=0.5,1,0))</f>
        <v/>
      </c>
      <c r="AQ876" s="16">
        <f>INDEX('Ground truth'!$B$3:$G$8,MATCH($AK$867,'Ground truth'!$A$3:$A$8,0),MATCH($AK$865,'Ground truth'!$B$2:$G$2,0))</f>
        <v/>
      </c>
      <c r="AR876" s="16">
        <f>INDEX('Ground truth'!$B$3:$G$8,MATCH($AK$867,'Ground truth'!$A$3:$A$8,0),MATCH($AK$866,'Ground truth'!$B$2:$G$2,0))</f>
        <v/>
      </c>
      <c r="AS876" s="16">
        <f>INDEX('Ground truth'!$B$3:$G$8,MATCH($AK$867,'Ground truth'!$A$3:$A$8,0),MATCH($AK$867,'Ground truth'!$B$2:$G$2,0))</f>
        <v/>
      </c>
      <c r="AT876" s="16">
        <f>INDEX('Ground truth'!$B$3:$G$8,MATCH($AK$867,'Ground truth'!$A$3:$A$8,0),MATCH($AK$868,'Ground truth'!$B$2:$G$2,0))</f>
        <v/>
      </c>
      <c r="AU876" s="16">
        <f>INDEX('Ground truth'!$B$3:$G$8,MATCH($AK$867,'Ground truth'!$A$3:$A$8,0),MATCH($AK$869,'Ground truth'!$B$2:$G$2,0))</f>
        <v/>
      </c>
      <c r="AW876" s="19" t="n">
        <v>1.470683419871159</v>
      </c>
      <c r="AX876" s="19">
        <f>LARGE($AW$874:$AW$878,3)</f>
        <v/>
      </c>
    </row>
    <row r="877">
      <c r="A877" s="3" t="inlineStr">
        <is>
          <t>Reaction Wheel</t>
        </is>
      </c>
      <c r="B877" s="8">
        <f>INDEX($B$865:$G$870,MATCH($AL$868,$B$864:$G$864,0),MATCH($AL$865,$B$864:$G$864,0))</f>
        <v/>
      </c>
      <c r="C877" s="8">
        <f>INDEX($B$865:$G$870,MATCH($AL$868,$B$864:$G$864,0),MATCH($AL$866,$B$864:$G$864,0))</f>
        <v/>
      </c>
      <c r="D877" s="8">
        <f>INDEX($B$865:$G$870,MATCH($AL$868,$B$864:$G$864,0),MATCH($AL$867,$B$864:$G$864,0))</f>
        <v/>
      </c>
      <c r="E877" s="8">
        <f>INDEX($B$865:$G$870,MATCH($AL$868,$B$864:$G$864,0),MATCH($AL$868,$B$864:$G$864,0))</f>
        <v/>
      </c>
      <c r="F877" s="8">
        <f>INDEX($B$865:$G$870,MATCH($AL$868,$B$864:$G$864,0),MATCH($AL$869,$B$864:$G$864,0))</f>
        <v/>
      </c>
      <c r="I877" s="8">
        <f>INDEX($I$865:$N$870,MATCH($AL$868,$I$864:$N$864,0),MATCH($AL$865,$I$864:$N$864,0))</f>
        <v/>
      </c>
      <c r="J877" s="8">
        <f>INDEX($I$865:$N$870,MATCH($AL$868,$I$864:$N$864,0),MATCH($AL$866,$I$864:$N$864,0))</f>
        <v/>
      </c>
      <c r="K877" s="8">
        <f>INDEX($I$865:$N$870,MATCH($AL$868,$I$864:$N$864,0),MATCH($AL$867,$I$864:$N$864,0))</f>
        <v/>
      </c>
      <c r="L877" s="8">
        <f>INDEX($I$865:$N$870,MATCH($AL$868,$I$864:$N$864,0),MATCH($AL$868,$I$864:$N$864,0))</f>
        <v/>
      </c>
      <c r="M877" s="8">
        <f>INDEX($I$865:$N$870,MATCH($AL$868,$I$864:$N$864,0),MATCH($AL$869,$I$864:$N$864,0))</f>
        <v/>
      </c>
      <c r="P877" s="8">
        <f>INDEX($P$865:$U$870,MATCH($AL$868,$P$864:$U$864,0),MATCH($AL$865,$P$864:$U$864,0))</f>
        <v/>
      </c>
      <c r="Q877" s="8">
        <f>INDEX($P$865:$U$870,MATCH($AL$868,$P$864:$U$864,0),MATCH($AL$866,$P$864:$U$864,0))</f>
        <v/>
      </c>
      <c r="R877" s="8">
        <f>INDEX($P$865:$U$870,MATCH($AL$868,$P$864:$U$864,0),MATCH($AL$867,$P$864:$U$864,0))</f>
        <v/>
      </c>
      <c r="S877" s="8">
        <f>INDEX($P$865:$U$870,MATCH($AL$868,$P$864:$U$864,0),MATCH($AL$868,$P$864:$U$864,0))</f>
        <v/>
      </c>
      <c r="T877" s="8">
        <f>INDEX($P$865:$U$870,MATCH($AL$868,$P$864:$U$864,0),MATCH($AL$869,$P$864:$U$864,0))</f>
        <v/>
      </c>
      <c r="W877" s="8">
        <f>INDEX($W$865:$AB$870,MATCH($AL$868,$W$864:$AB$864,0),MATCH($AL$865,$W$864:$AB$864,0))</f>
        <v/>
      </c>
      <c r="X877" s="8">
        <f>INDEX($W$865:$AB$870,MATCH($AL$868,$W$864:$AB$864,0),MATCH($AL$866,$W$864:$AB$864,0))</f>
        <v/>
      </c>
      <c r="Y877" s="8">
        <f>INDEX($W$865:$AB$870,MATCH($AL$868,$W$864:$AB$864,0),MATCH($AL$867,$W$864:$AB$864,0))</f>
        <v/>
      </c>
      <c r="Z877" s="8">
        <f>INDEX($W$865:$AB$870,MATCH($AL$868,$W$864:$AB$864,0),MATCH($AL$868,$W$864:$AB$864,0))</f>
        <v/>
      </c>
      <c r="AA877" s="8">
        <f>INDEX($W$865:$AB$870,MATCH($AL$868,$W$864:$AB$864,0),MATCH($AL$869,$W$864:$AB$864,0))</f>
        <v/>
      </c>
      <c r="AD877" s="8">
        <f>INDEX($AD$865:$AI$870,MATCH($AL$868,$AD$864:$AI$864,0),MATCH($AL$865,$AD$864:$AI$864,0))</f>
        <v/>
      </c>
      <c r="AE877" s="8">
        <f>INDEX($AD$865:$AI$870,MATCH($AL$868,$AD$864:$AI$864,0),MATCH($AL$866,$AD$864:$AI$864,0))</f>
        <v/>
      </c>
      <c r="AF877" s="8">
        <f>INDEX($AD$865:$AI$870,MATCH($AL$868,$AD$864:$AI$864,0),MATCH($AL$867,$AD$864:$AI$864,0))</f>
        <v/>
      </c>
      <c r="AG877" s="8">
        <f>INDEX($AD$865:$AI$870,MATCH($AL$868,$AD$864:$AI$864,0),MATCH($AL$868,$AD$864:$AI$864,0))</f>
        <v/>
      </c>
      <c r="AH877" s="8">
        <f>INDEX($AD$865:$AI$870,MATCH($AL$868,$AD$864:$AI$864,0),MATCH($AL$869,$AD$864:$AI$864,0))</f>
        <v/>
      </c>
      <c r="AK877" s="8">
        <f>IF(($B$877&lt;&gt;2)+($I$877&lt;&gt;2)+($P$877&lt;&gt;2)+($W$877&lt;&gt;2)+($AD$877&lt;&gt;2)=0,2,IF((($B$877&lt;&gt;2)*$B$877+($I$877&lt;&gt;2)*$I$877+($P$877&lt;&gt;2)*$P$877+($W$877&lt;&gt;2)*$W$877+($AD$877&lt;&gt;2)*$AD$877)/(($B$877&lt;&gt;2)+($I$877&lt;&gt;2)+($P$877&lt;&gt;2)+($W$877&lt;&gt;2)+($AD$877&lt;&gt;2))&gt;=0.5,1,0))</f>
        <v/>
      </c>
      <c r="AL877" s="8">
        <f>IF(($C$877&lt;&gt;2)+($J$877&lt;&gt;2)+($Q$877&lt;&gt;2)+($X$877&lt;&gt;2)+($AE$877&lt;&gt;2)=0,2,IF((($C$877&lt;&gt;2)*$C$877+($J$877&lt;&gt;2)*$J$877+($Q$877&lt;&gt;2)*$Q$877+($X$877&lt;&gt;2)*$X$877+($AE$877&lt;&gt;2)*$AE$877)/(($C$877&lt;&gt;2)+($J$877&lt;&gt;2)+($Q$877&lt;&gt;2)+($X$877&lt;&gt;2)+($AE$877&lt;&gt;2))&gt;=0.5,1,0))</f>
        <v/>
      </c>
      <c r="AM877" s="8">
        <f>IF(($D$877&lt;&gt;2)+($K$877&lt;&gt;2)+($R$877&lt;&gt;2)+($Y$877&lt;&gt;2)+($AF$877&lt;&gt;2)=0,2,IF((($D$877&lt;&gt;2)*$D$877+($K$877&lt;&gt;2)*$K$877+($R$877&lt;&gt;2)*$R$877+($Y$877&lt;&gt;2)*$Y$877+($AF$877&lt;&gt;2)*$AF$877)/(($D$877&lt;&gt;2)+($K$877&lt;&gt;2)+($R$877&lt;&gt;2)+($Y$877&lt;&gt;2)+($AF$877&lt;&gt;2))&gt;=0.5,1,0))</f>
        <v/>
      </c>
      <c r="AN877" s="8">
        <f>IF(($E$877&lt;&gt;2)+($L$877&lt;&gt;2)+($S$877&lt;&gt;2)+($Z$877&lt;&gt;2)+($AG$877&lt;&gt;2)=0,2,IF((($E$877&lt;&gt;2)*$E$877+($L$877&lt;&gt;2)*$L$877+($S$877&lt;&gt;2)*$S$877+($Z$877&lt;&gt;2)*$Z$877+($AG$877&lt;&gt;2)*$AG$877)/(($E$877&lt;&gt;2)+($L$877&lt;&gt;2)+($S$877&lt;&gt;2)+($Z$877&lt;&gt;2)+($AG$877&lt;&gt;2))&gt;=0.5,1,0))</f>
        <v/>
      </c>
      <c r="AO877" s="8">
        <f>IF(($F$877&lt;&gt;2)+($M$877&lt;&gt;2)+($T$877&lt;&gt;2)+($AA$877&lt;&gt;2)+($AH$877&lt;&gt;2)=0,2,IF((($F$877&lt;&gt;2)*$F$877+($M$877&lt;&gt;2)*$M$877+($T$877&lt;&gt;2)*$T$877+($AA$877&lt;&gt;2)*$AA$877+($AH$877&lt;&gt;2)*$AH$877)/(($F$877&lt;&gt;2)+($M$877&lt;&gt;2)+($T$877&lt;&gt;2)+($AA$877&lt;&gt;2)+($AH$877&lt;&gt;2))&gt;=0.5,1,0))</f>
        <v/>
      </c>
      <c r="AQ877" s="16">
        <f>INDEX('Ground truth'!$B$3:$G$8,MATCH($AK$868,'Ground truth'!$A$3:$A$8,0),MATCH($AK$865,'Ground truth'!$B$2:$G$2,0))</f>
        <v/>
      </c>
      <c r="AR877" s="16">
        <f>INDEX('Ground truth'!$B$3:$G$8,MATCH($AK$868,'Ground truth'!$A$3:$A$8,0),MATCH($AK$866,'Ground truth'!$B$2:$G$2,0))</f>
        <v/>
      </c>
      <c r="AS877" s="16">
        <f>INDEX('Ground truth'!$B$3:$G$8,MATCH($AK$868,'Ground truth'!$A$3:$A$8,0),MATCH($AK$867,'Ground truth'!$B$2:$G$2,0))</f>
        <v/>
      </c>
      <c r="AT877" s="16">
        <f>INDEX('Ground truth'!$B$3:$G$8,MATCH($AK$868,'Ground truth'!$A$3:$A$8,0),MATCH($AK$868,'Ground truth'!$B$2:$G$2,0))</f>
        <v/>
      </c>
      <c r="AU877" s="16">
        <f>INDEX('Ground truth'!$B$3:$G$8,MATCH($AK$868,'Ground truth'!$A$3:$A$8,0),MATCH($AK$869,'Ground truth'!$B$2:$G$2,0))</f>
        <v/>
      </c>
      <c r="AW877" s="19" t="n">
        <v>0.9999999999999993</v>
      </c>
      <c r="AX877" s="19">
        <f>LARGE($AW$874:$AW$878,4)</f>
        <v/>
      </c>
    </row>
    <row r="878">
      <c r="A878" s="3" t="inlineStr">
        <is>
          <t>Spacecraft</t>
        </is>
      </c>
      <c r="B878" s="8">
        <f>INDEX($B$865:$G$870,MATCH($AL$869,$B$864:$G$864,0),MATCH($AL$865,$B$864:$G$864,0))</f>
        <v/>
      </c>
      <c r="C878" s="8">
        <f>INDEX($B$865:$G$870,MATCH($AL$869,$B$864:$G$864,0),MATCH($AL$866,$B$864:$G$864,0))</f>
        <v/>
      </c>
      <c r="D878" s="8">
        <f>INDEX($B$865:$G$870,MATCH($AL$869,$B$864:$G$864,0),MATCH($AL$867,$B$864:$G$864,0))</f>
        <v/>
      </c>
      <c r="E878" s="8">
        <f>INDEX($B$865:$G$870,MATCH($AL$869,$B$864:$G$864,0),MATCH($AL$868,$B$864:$G$864,0))</f>
        <v/>
      </c>
      <c r="F878" s="8">
        <f>INDEX($B$865:$G$870,MATCH($AL$869,$B$864:$G$864,0),MATCH($AL$869,$B$864:$G$864,0))</f>
        <v/>
      </c>
      <c r="I878" s="8">
        <f>INDEX($I$865:$N$870,MATCH($AL$869,$I$864:$N$864,0),MATCH($AL$865,$I$864:$N$864,0))</f>
        <v/>
      </c>
      <c r="J878" s="8">
        <f>INDEX($I$865:$N$870,MATCH($AL$869,$I$864:$N$864,0),MATCH($AL$866,$I$864:$N$864,0))</f>
        <v/>
      </c>
      <c r="K878" s="8">
        <f>INDEX($I$865:$N$870,MATCH($AL$869,$I$864:$N$864,0),MATCH($AL$867,$I$864:$N$864,0))</f>
        <v/>
      </c>
      <c r="L878" s="8">
        <f>INDEX($I$865:$N$870,MATCH($AL$869,$I$864:$N$864,0),MATCH($AL$868,$I$864:$N$864,0))</f>
        <v/>
      </c>
      <c r="M878" s="8">
        <f>INDEX($I$865:$N$870,MATCH($AL$869,$I$864:$N$864,0),MATCH($AL$869,$I$864:$N$864,0))</f>
        <v/>
      </c>
      <c r="P878" s="8">
        <f>INDEX($P$865:$U$870,MATCH($AL$869,$P$864:$U$864,0),MATCH($AL$865,$P$864:$U$864,0))</f>
        <v/>
      </c>
      <c r="Q878" s="8">
        <f>INDEX($P$865:$U$870,MATCH($AL$869,$P$864:$U$864,0),MATCH($AL$866,$P$864:$U$864,0))</f>
        <v/>
      </c>
      <c r="R878" s="8">
        <f>INDEX($P$865:$U$870,MATCH($AL$869,$P$864:$U$864,0),MATCH($AL$867,$P$864:$U$864,0))</f>
        <v/>
      </c>
      <c r="S878" s="8">
        <f>INDEX($P$865:$U$870,MATCH($AL$869,$P$864:$U$864,0),MATCH($AL$868,$P$864:$U$864,0))</f>
        <v/>
      </c>
      <c r="T878" s="8">
        <f>INDEX($P$865:$U$870,MATCH($AL$869,$P$864:$U$864,0),MATCH($AL$869,$P$864:$U$864,0))</f>
        <v/>
      </c>
      <c r="W878" s="8">
        <f>INDEX($W$865:$AB$870,MATCH($AL$869,$W$864:$AB$864,0),MATCH($AL$865,$W$864:$AB$864,0))</f>
        <v/>
      </c>
      <c r="X878" s="8">
        <f>INDEX($W$865:$AB$870,MATCH($AL$869,$W$864:$AB$864,0),MATCH($AL$866,$W$864:$AB$864,0))</f>
        <v/>
      </c>
      <c r="Y878" s="8">
        <f>INDEX($W$865:$AB$870,MATCH($AL$869,$W$864:$AB$864,0),MATCH($AL$867,$W$864:$AB$864,0))</f>
        <v/>
      </c>
      <c r="Z878" s="8">
        <f>INDEX($W$865:$AB$870,MATCH($AL$869,$W$864:$AB$864,0),MATCH($AL$868,$W$864:$AB$864,0))</f>
        <v/>
      </c>
      <c r="AA878" s="8">
        <f>INDEX($W$865:$AB$870,MATCH($AL$869,$W$864:$AB$864,0),MATCH($AL$869,$W$864:$AB$864,0))</f>
        <v/>
      </c>
      <c r="AD878" s="8">
        <f>INDEX($AD$865:$AI$870,MATCH($AL$869,$AD$864:$AI$864,0),MATCH($AL$865,$AD$864:$AI$864,0))</f>
        <v/>
      </c>
      <c r="AE878" s="8">
        <f>INDEX($AD$865:$AI$870,MATCH($AL$869,$AD$864:$AI$864,0),MATCH($AL$866,$AD$864:$AI$864,0))</f>
        <v/>
      </c>
      <c r="AF878" s="8">
        <f>INDEX($AD$865:$AI$870,MATCH($AL$869,$AD$864:$AI$864,0),MATCH($AL$867,$AD$864:$AI$864,0))</f>
        <v/>
      </c>
      <c r="AG878" s="8">
        <f>INDEX($AD$865:$AI$870,MATCH($AL$869,$AD$864:$AI$864,0),MATCH($AL$868,$AD$864:$AI$864,0))</f>
        <v/>
      </c>
      <c r="AH878" s="8">
        <f>INDEX($AD$865:$AI$870,MATCH($AL$869,$AD$864:$AI$864,0),MATCH($AL$869,$AD$864:$AI$864,0))</f>
        <v/>
      </c>
      <c r="AK878" s="8">
        <f>IF(($B$878&lt;&gt;2)+($I$878&lt;&gt;2)+($P$878&lt;&gt;2)+($W$878&lt;&gt;2)+($AD$878&lt;&gt;2)=0,2,IF((($B$878&lt;&gt;2)*$B$878+($I$878&lt;&gt;2)*$I$878+($P$878&lt;&gt;2)*$P$878+($W$878&lt;&gt;2)*$W$878+($AD$878&lt;&gt;2)*$AD$878)/(($B$878&lt;&gt;2)+($I$878&lt;&gt;2)+($P$878&lt;&gt;2)+($W$878&lt;&gt;2)+($AD$878&lt;&gt;2))&gt;=0.5,1,0))</f>
        <v/>
      </c>
      <c r="AL878" s="8">
        <f>IF(($C$878&lt;&gt;2)+($J$878&lt;&gt;2)+($Q$878&lt;&gt;2)+($X$878&lt;&gt;2)+($AE$878&lt;&gt;2)=0,2,IF((($C$878&lt;&gt;2)*$C$878+($J$878&lt;&gt;2)*$J$878+($Q$878&lt;&gt;2)*$Q$878+($X$878&lt;&gt;2)*$X$878+($AE$878&lt;&gt;2)*$AE$878)/(($C$878&lt;&gt;2)+($J$878&lt;&gt;2)+($Q$878&lt;&gt;2)+($X$878&lt;&gt;2)+($AE$878&lt;&gt;2))&gt;=0.5,1,0))</f>
        <v/>
      </c>
      <c r="AM878" s="8">
        <f>IF(($D$878&lt;&gt;2)+($K$878&lt;&gt;2)+($R$878&lt;&gt;2)+($Y$878&lt;&gt;2)+($AF$878&lt;&gt;2)=0,2,IF((($D$878&lt;&gt;2)*$D$878+($K$878&lt;&gt;2)*$K$878+($R$878&lt;&gt;2)*$R$878+($Y$878&lt;&gt;2)*$Y$878+($AF$878&lt;&gt;2)*$AF$878)/(($D$878&lt;&gt;2)+($K$878&lt;&gt;2)+($R$878&lt;&gt;2)+($Y$878&lt;&gt;2)+($AF$878&lt;&gt;2))&gt;=0.5,1,0))</f>
        <v/>
      </c>
      <c r="AN878" s="8">
        <f>IF(($E$878&lt;&gt;2)+($L$878&lt;&gt;2)+($S$878&lt;&gt;2)+($Z$878&lt;&gt;2)+($AG$878&lt;&gt;2)=0,2,IF((($E$878&lt;&gt;2)*$E$878+($L$878&lt;&gt;2)*$L$878+($S$878&lt;&gt;2)*$S$878+($Z$878&lt;&gt;2)*$Z$878+($AG$878&lt;&gt;2)*$AG$878)/(($E$878&lt;&gt;2)+($L$878&lt;&gt;2)+($S$878&lt;&gt;2)+($Z$878&lt;&gt;2)+($AG$878&lt;&gt;2))&gt;=0.5,1,0))</f>
        <v/>
      </c>
      <c r="AO878" s="8">
        <f>IF(($F$878&lt;&gt;2)+($M$878&lt;&gt;2)+($T$878&lt;&gt;2)+($AA$878&lt;&gt;2)+($AH$878&lt;&gt;2)=0,2,IF((($F$878&lt;&gt;2)*$F$878+($M$878&lt;&gt;2)*$M$878+($T$878&lt;&gt;2)*$T$878+($AA$878&lt;&gt;2)*$AA$878+($AH$878&lt;&gt;2)*$AH$878)/(($F$878&lt;&gt;2)+($M$878&lt;&gt;2)+($T$878&lt;&gt;2)+($AA$878&lt;&gt;2)+($AH$878&lt;&gt;2))&gt;=0.5,1,0))</f>
        <v/>
      </c>
      <c r="AQ878" s="16">
        <f>INDEX('Ground truth'!$B$3:$G$8,MATCH($AK$869,'Ground truth'!$A$3:$A$8,0),MATCH($AK$865,'Ground truth'!$B$2:$G$2,0))</f>
        <v/>
      </c>
      <c r="AR878" s="16">
        <f>INDEX('Ground truth'!$B$3:$G$8,MATCH($AK$869,'Ground truth'!$A$3:$A$8,0),MATCH($AK$866,'Ground truth'!$B$2:$G$2,0))</f>
        <v/>
      </c>
      <c r="AS878" s="16">
        <f>INDEX('Ground truth'!$B$3:$G$8,MATCH($AK$869,'Ground truth'!$A$3:$A$8,0),MATCH($AK$867,'Ground truth'!$B$2:$G$2,0))</f>
        <v/>
      </c>
      <c r="AT878" s="16">
        <f>INDEX('Ground truth'!$B$3:$G$8,MATCH($AK$869,'Ground truth'!$A$3:$A$8,0),MATCH($AK$868,'Ground truth'!$B$2:$G$2,0))</f>
        <v/>
      </c>
      <c r="AU878" s="16">
        <f>INDEX('Ground truth'!$B$3:$G$8,MATCH($AK$869,'Ground truth'!$A$3:$A$8,0),MATCH($AK$869,'Ground truth'!$B$2:$G$2,0))</f>
        <v/>
      </c>
      <c r="AW878" s="19" t="n">
        <v>4.592021863020425e-17</v>
      </c>
      <c r="AX878" s="19">
        <f>LARGE($AW$874:$AW$878,5)</f>
        <v/>
      </c>
    </row>
    <row r="880">
      <c r="A880" s="17" t="inlineStr">
        <is>
          <t>metrics — confident-only (unsure excluded from denominators)</t>
        </is>
      </c>
      <c r="B880" s="10" t="inlineStr">
        <is>
          <t>run 1</t>
        </is>
      </c>
      <c r="C880" s="10" t="inlineStr">
        <is>
          <t>run 2</t>
        </is>
      </c>
      <c r="D880" s="10" t="inlineStr">
        <is>
          <t>run 3</t>
        </is>
      </c>
      <c r="E880" s="10" t="inlineStr">
        <is>
          <t>run 4</t>
        </is>
      </c>
      <c r="F880" s="10" t="inlineStr">
        <is>
          <t>run 5</t>
        </is>
      </c>
      <c r="G880" s="10" t="inlineStr">
        <is>
          <t>avg-matrix</t>
        </is>
      </c>
      <c r="H880" s="10" t="inlineStr">
        <is>
          <t>mean</t>
        </is>
      </c>
      <c r="I880" s="10" t="inlineStr">
        <is>
          <t>std (pop.)</t>
        </is>
      </c>
      <c r="J880" s="17" t="inlineStr">
        <is>
          <t>notes</t>
        </is>
      </c>
    </row>
    <row r="881">
      <c r="A881" s="7" t="inlineStr">
        <is>
          <t>TP</t>
        </is>
      </c>
      <c r="B881" s="7">
        <f>SUMPRODUCT(($B$874:$F$878=1)*($AQ$874:$AU$878=1))</f>
        <v/>
      </c>
      <c r="C881" s="7">
        <f>SUMPRODUCT(($I$874:$M$878=1)*($AQ$874:$AU$878=1))</f>
        <v/>
      </c>
      <c r="D881" s="7">
        <f>SUMPRODUCT(($P$874:$T$878=1)*($AQ$874:$AU$878=1))</f>
        <v/>
      </c>
      <c r="E881" s="7">
        <f>SUMPRODUCT(($W$874:$AA$878=1)*($AQ$874:$AU$878=1))</f>
        <v/>
      </c>
      <c r="F881" s="7">
        <f>SUMPRODUCT(($AD$874:$AH$878=1)*($AQ$874:$AU$878=1))</f>
        <v/>
      </c>
      <c r="G881" s="7">
        <f>SUMPRODUCT(($AK$874:$AO$878=1)*($AQ$874:$AU$878=1))</f>
        <v/>
      </c>
      <c r="H881" s="12">
        <f>AVERAGE($B$881:$F$881)</f>
        <v/>
      </c>
      <c r="I881" s="12">
        <f>STDEV.P($B$881:$F$881)</f>
        <v/>
      </c>
    </row>
    <row r="882">
      <c r="A882" s="7" t="inlineStr">
        <is>
          <t>TN</t>
        </is>
      </c>
      <c r="B882" s="7">
        <f>SUMPRODUCT(($B$874:$F$878=0)*($AQ$874:$AU$878=0))</f>
        <v/>
      </c>
      <c r="C882" s="7">
        <f>SUMPRODUCT(($I$874:$M$878=0)*($AQ$874:$AU$878=0))</f>
        <v/>
      </c>
      <c r="D882" s="7">
        <f>SUMPRODUCT(($P$874:$T$878=0)*($AQ$874:$AU$878=0))</f>
        <v/>
      </c>
      <c r="E882" s="7">
        <f>SUMPRODUCT(($W$874:$AA$878=0)*($AQ$874:$AU$878=0))</f>
        <v/>
      </c>
      <c r="F882" s="7">
        <f>SUMPRODUCT(($AD$874:$AH$878=0)*($AQ$874:$AU$878=0))</f>
        <v/>
      </c>
      <c r="G882" s="7">
        <f>SUMPRODUCT(($AK$874:$AO$878=0)*($AQ$874:$AU$878=0))</f>
        <v/>
      </c>
      <c r="H882" s="12">
        <f>AVERAGE($B$882:$F$882)</f>
        <v/>
      </c>
      <c r="I882" s="12">
        <f>STDEV.P($B$882:$F$882)</f>
        <v/>
      </c>
    </row>
    <row r="883">
      <c r="A883" s="7" t="inlineStr">
        <is>
          <t>FP</t>
        </is>
      </c>
      <c r="B883" s="7">
        <f>SUMPRODUCT(($B$874:$F$878=1)*($AQ$874:$AU$878=0))</f>
        <v/>
      </c>
      <c r="C883" s="7">
        <f>SUMPRODUCT(($I$874:$M$878=1)*($AQ$874:$AU$878=0))</f>
        <v/>
      </c>
      <c r="D883" s="7">
        <f>SUMPRODUCT(($P$874:$T$878=1)*($AQ$874:$AU$878=0))</f>
        <v/>
      </c>
      <c r="E883" s="7">
        <f>SUMPRODUCT(($W$874:$AA$878=1)*($AQ$874:$AU$878=0))</f>
        <v/>
      </c>
      <c r="F883" s="7">
        <f>SUMPRODUCT(($AD$874:$AH$878=1)*($AQ$874:$AU$878=0))</f>
        <v/>
      </c>
      <c r="G883" s="7">
        <f>SUMPRODUCT(($AK$874:$AO$878=1)*($AQ$874:$AU$878=0))</f>
        <v/>
      </c>
      <c r="H883" s="12">
        <f>AVERAGE($B$883:$F$883)</f>
        <v/>
      </c>
      <c r="I883" s="12">
        <f>STDEV.P($B$883:$F$883)</f>
        <v/>
      </c>
    </row>
    <row r="884">
      <c r="A884" s="7" t="inlineStr">
        <is>
          <t>FN</t>
        </is>
      </c>
      <c r="B884" s="7">
        <f>SUMPRODUCT(($B$874:$F$878=0)*($AQ$874:$AU$878=1))</f>
        <v/>
      </c>
      <c r="C884" s="7">
        <f>SUMPRODUCT(($I$874:$M$878=0)*($AQ$874:$AU$878=1))</f>
        <v/>
      </c>
      <c r="D884" s="7">
        <f>SUMPRODUCT(($P$874:$T$878=0)*($AQ$874:$AU$878=1))</f>
        <v/>
      </c>
      <c r="E884" s="7">
        <f>SUMPRODUCT(($W$874:$AA$878=0)*($AQ$874:$AU$878=1))</f>
        <v/>
      </c>
      <c r="F884" s="7">
        <f>SUMPRODUCT(($AD$874:$AH$878=0)*($AQ$874:$AU$878=1))</f>
        <v/>
      </c>
      <c r="G884" s="7">
        <f>SUMPRODUCT(($AK$874:$AO$878=0)*($AQ$874:$AU$878=1))</f>
        <v/>
      </c>
      <c r="H884" s="12">
        <f>AVERAGE($B$884:$F$884)</f>
        <v/>
      </c>
      <c r="I884" s="12">
        <f>STDEV.P($B$884:$F$884)</f>
        <v/>
      </c>
    </row>
    <row r="885">
      <c r="A885" s="4" t="inlineStr">
        <is>
          <t>Precision</t>
        </is>
      </c>
      <c r="B885" s="12">
        <f>IFERROR($B$881/($B$881+$B$883),0)</f>
        <v/>
      </c>
      <c r="C885" s="12">
        <f>IFERROR($C$881/($C$881+$C$883),0)</f>
        <v/>
      </c>
      <c r="D885" s="12">
        <f>IFERROR($D$881/($D$881+$D$883),0)</f>
        <v/>
      </c>
      <c r="E885" s="12">
        <f>IFERROR($E$881/($E$881+$E$883),0)</f>
        <v/>
      </c>
      <c r="F885" s="12">
        <f>IFERROR($F$881/($F$881+$F$883),0)</f>
        <v/>
      </c>
      <c r="G885" s="12">
        <f>IFERROR($G$881/($G$881+$G$883),0)</f>
        <v/>
      </c>
      <c r="H885" s="18">
        <f>AVERAGE($B$885:$F$885)</f>
        <v/>
      </c>
      <c r="I885" s="18">
        <f>STDEV.P($B$885:$F$885)</f>
        <v/>
      </c>
    </row>
    <row r="886">
      <c r="A886" s="4" t="inlineStr">
        <is>
          <t>Recall</t>
        </is>
      </c>
      <c r="B886" s="12">
        <f>IFERROR($B$881/($B$881+$B$884),0)</f>
        <v/>
      </c>
      <c r="C886" s="12">
        <f>IFERROR($C$881/($C$881+$C$884),0)</f>
        <v/>
      </c>
      <c r="D886" s="12">
        <f>IFERROR($D$881/($D$881+$D$884),0)</f>
        <v/>
      </c>
      <c r="E886" s="12">
        <f>IFERROR($E$881/($E$881+$E$884),0)</f>
        <v/>
      </c>
      <c r="F886" s="12">
        <f>IFERROR($F$881/($F$881+$F$884),0)</f>
        <v/>
      </c>
      <c r="G886" s="12">
        <f>IFERROR($G$881/($G$881+$G$884),0)</f>
        <v/>
      </c>
      <c r="H886" s="18">
        <f>AVERAGE($B$886:$F$886)</f>
        <v/>
      </c>
      <c r="I886" s="18">
        <f>STDEV.P($B$886:$F$886)</f>
        <v/>
      </c>
    </row>
    <row r="887">
      <c r="A887" s="4" t="inlineStr">
        <is>
          <t>F1</t>
        </is>
      </c>
      <c r="B887" s="12">
        <f>IFERROR(2*$B$885*$B$886/($B$885+$B$886),0)</f>
        <v/>
      </c>
      <c r="C887" s="12">
        <f>IFERROR(2*$C$885*$C$886/($C$885+$C$886),0)</f>
        <v/>
      </c>
      <c r="D887" s="12">
        <f>IFERROR(2*$D$885*$D$886/($D$885+$D$886),0)</f>
        <v/>
      </c>
      <c r="E887" s="12">
        <f>IFERROR(2*$E$885*$E$886/($E$885+$E$886),0)</f>
        <v/>
      </c>
      <c r="F887" s="12">
        <f>IFERROR(2*$F$885*$F$886/($F$885+$F$886),0)</f>
        <v/>
      </c>
      <c r="G887" s="12">
        <f>IFERROR(2*$G$885*$G$886/($G$885+$G$886),0)</f>
        <v/>
      </c>
      <c r="H887" s="18">
        <f>AVERAGE($B$887:$F$887)</f>
        <v/>
      </c>
      <c r="I887" s="18">
        <f>STDEV.P($B$887:$F$887)</f>
        <v/>
      </c>
    </row>
    <row r="888">
      <c r="A888" s="4" t="inlineStr">
        <is>
          <t>Accuracy</t>
        </is>
      </c>
      <c r="B888" s="12">
        <f>IFERROR(($B$881+$B$882)/($B$881+$B$882+$B$883+$B$884),0)</f>
        <v/>
      </c>
      <c r="C888" s="12">
        <f>IFERROR(($C$881+$C$882)/($C$881+$C$882+$C$883+$C$884),0)</f>
        <v/>
      </c>
      <c r="D888" s="12">
        <f>IFERROR(($D$881+$D$882)/($D$881+$D$882+$D$883+$D$884),0)</f>
        <v/>
      </c>
      <c r="E888" s="12">
        <f>IFERROR(($E$881+$E$882)/($E$881+$E$882+$E$883+$E$884),0)</f>
        <v/>
      </c>
      <c r="F888" s="12">
        <f>IFERROR(($F$881+$F$882)/($F$881+$F$882+$F$883+$F$884),0)</f>
        <v/>
      </c>
      <c r="G888" s="12">
        <f>IFERROR(($G$881+$G$882)/($G$881+$G$882+$G$883+$G$884),0)</f>
        <v/>
      </c>
      <c r="H888" s="18">
        <f>AVERAGE($B$888:$F$888)</f>
        <v/>
      </c>
      <c r="I888" s="18">
        <f>STDEV.P($B$888:$F$888)</f>
        <v/>
      </c>
    </row>
    <row r="889">
      <c r="A889" s="4" t="inlineStr">
        <is>
          <t>Edit distance</t>
        </is>
      </c>
      <c r="B889" s="12">
        <f>SUMPRODUCT(ABS($AQ$874:$AU$878-$B$874:$F$878))</f>
        <v/>
      </c>
      <c r="C889" s="12">
        <f>SUMPRODUCT(ABS($AQ$874:$AU$878-$I$874:$M$878))</f>
        <v/>
      </c>
      <c r="D889" s="12">
        <f>SUMPRODUCT(ABS($AQ$874:$AU$878-$P$874:$T$878))</f>
        <v/>
      </c>
      <c r="E889" s="12">
        <f>SUMPRODUCT(ABS($AQ$874:$AU$878-$W$874:$AA$878))</f>
        <v/>
      </c>
      <c r="F889" s="12">
        <f>SUMPRODUCT(ABS($AQ$874:$AU$878-$AD$874:$AH$878))</f>
        <v/>
      </c>
      <c r="G889" s="12">
        <f>SUMPRODUCT(ABS($AQ$874:$AU$878-$AK$874:$AO$878))</f>
        <v/>
      </c>
      <c r="H889" s="18">
        <f>AVERAGE($B$889:$F$889)</f>
        <v/>
      </c>
      <c r="I889" s="18">
        <f>STDEV.P($B$889:$F$889)</f>
        <v/>
      </c>
    </row>
    <row r="890">
      <c r="A890" s="4" t="inlineStr">
        <is>
          <t>Spectral distance</t>
        </is>
      </c>
      <c r="B890" s="12">
        <f>SQRT(SUMPRODUCT(($AX$874:$AX$878-$B$899:$B$903)^2))</f>
        <v/>
      </c>
      <c r="C890" s="12">
        <f>SQRT(SUMPRODUCT(($AX$874:$AX$878-$C$899:$C$903)^2))</f>
        <v/>
      </c>
      <c r="D890" s="12">
        <f>SQRT(SUMPRODUCT(($AX$874:$AX$878-$D$899:$D$903)^2))</f>
        <v/>
      </c>
      <c r="E890" s="12">
        <f>SQRT(SUMPRODUCT(($AX$874:$AX$878-$E$899:$E$903)^2))</f>
        <v/>
      </c>
      <c r="F890" s="12">
        <f>SQRT(SUMPRODUCT(($AX$874:$AX$878-$F$899:$F$903)^2))</f>
        <v/>
      </c>
      <c r="G890" s="12">
        <f>SQRT(SUMPRODUCT(($AX$874:$AX$878-$G$899:$G$903)^2))</f>
        <v/>
      </c>
      <c r="H890" s="18">
        <f>AVERAGE($B$890:$F$890)</f>
        <v/>
      </c>
      <c r="I890" s="18">
        <f>STDEV.P($B$890:$F$890)</f>
        <v/>
      </c>
    </row>
    <row r="891">
      <c r="A891" s="4" t="inlineStr">
        <is>
          <t>Unsure cells</t>
        </is>
      </c>
      <c r="B891" s="7">
        <f>COUNTIF($B$874:$F$878,2)</f>
        <v/>
      </c>
      <c r="C891" s="7">
        <f>COUNTIF($I$874:$M$878,2)</f>
        <v/>
      </c>
      <c r="D891" s="7">
        <f>COUNTIF($P$874:$T$878,2)</f>
        <v/>
      </c>
      <c r="E891" s="7">
        <f>COUNTIF($W$874:$AA$878,2)</f>
        <v/>
      </c>
      <c r="F891" s="7">
        <f>COUNTIF($AD$874:$AH$878,2)</f>
        <v/>
      </c>
      <c r="G891" s="7">
        <f>COUNTIF($AK$874:$AO$878,2)</f>
        <v/>
      </c>
      <c r="H891" s="12">
        <f>AVERAGE($B$891:$F$891)</f>
        <v/>
      </c>
      <c r="I891" s="12">
        <f>STDEV.P($B$891:$F$891)</f>
        <v/>
      </c>
    </row>
    <row r="892">
      <c r="A892" s="3" t="inlineStr">
        <is>
          <t>eigenvalues (real part, numpy order; pasted)</t>
        </is>
      </c>
    </row>
    <row r="893">
      <c r="A893" s="3" t="inlineStr">
        <is>
          <t xml:space="preserve">  λ1</t>
        </is>
      </c>
      <c r="B893" s="19" t="n">
        <v>-2.220446049250313e-16</v>
      </c>
      <c r="C893" s="19" t="n">
        <v>-2.220446049250313e-16</v>
      </c>
      <c r="D893" s="19" t="n">
        <v>-2.220446049250313e-16</v>
      </c>
      <c r="E893" s="19" t="n">
        <v>-2.220446049250313e-16</v>
      </c>
      <c r="F893" s="19" t="n">
        <v>-2.220446049250313e-16</v>
      </c>
      <c r="G893" s="19" t="n">
        <v>-2.220446049250313e-16</v>
      </c>
    </row>
    <row r="894">
      <c r="A894" s="3" t="inlineStr">
        <is>
          <t xml:space="preserve">  λ2</t>
        </is>
      </c>
      <c r="B894" s="19" t="n">
        <v>3</v>
      </c>
      <c r="C894" s="19" t="n">
        <v>3</v>
      </c>
      <c r="D894" s="19" t="n">
        <v>3</v>
      </c>
      <c r="E894" s="19" t="n">
        <v>3</v>
      </c>
      <c r="F894" s="19" t="n">
        <v>3</v>
      </c>
      <c r="G894" s="19" t="n">
        <v>3</v>
      </c>
    </row>
    <row r="895">
      <c r="A895" s="3" t="inlineStr">
        <is>
          <t xml:space="preserve">  λ3</t>
        </is>
      </c>
      <c r="B895" s="19" t="n">
        <v>0</v>
      </c>
      <c r="C895" s="19" t="n">
        <v>0</v>
      </c>
      <c r="D895" s="19" t="n">
        <v>0</v>
      </c>
      <c r="E895" s="19" t="n">
        <v>0</v>
      </c>
      <c r="F895" s="19" t="n">
        <v>0</v>
      </c>
      <c r="G895" s="19" t="n">
        <v>0</v>
      </c>
    </row>
    <row r="896">
      <c r="A896" s="3" t="inlineStr">
        <is>
          <t xml:space="preserve">  λ4</t>
        </is>
      </c>
      <c r="B896" s="19" t="n">
        <v>1</v>
      </c>
      <c r="C896" s="19" t="n">
        <v>1</v>
      </c>
      <c r="D896" s="19" t="n">
        <v>1</v>
      </c>
      <c r="E896" s="19" t="n">
        <v>1</v>
      </c>
      <c r="F896" s="19" t="n">
        <v>1</v>
      </c>
      <c r="G896" s="19" t="n">
        <v>1</v>
      </c>
    </row>
    <row r="897">
      <c r="A897" s="3" t="inlineStr">
        <is>
          <t xml:space="preserve">  λ5</t>
        </is>
      </c>
      <c r="B897" s="19" t="n">
        <v>1</v>
      </c>
      <c r="C897" s="19" t="n">
        <v>1</v>
      </c>
      <c r="D897" s="19" t="n">
        <v>1</v>
      </c>
      <c r="E897" s="19" t="n">
        <v>1</v>
      </c>
      <c r="F897" s="19" t="n">
        <v>1</v>
      </c>
      <c r="G897" s="19" t="n">
        <v>1</v>
      </c>
    </row>
    <row r="898">
      <c r="A898" s="3" t="inlineStr">
        <is>
          <t>eigenvalues sorted desc (LARGE)</t>
        </is>
      </c>
    </row>
    <row r="899">
      <c r="A899" s="3" t="inlineStr">
        <is>
          <t xml:space="preserve">  λ(1)</t>
        </is>
      </c>
      <c r="B899" s="19">
        <f>LARGE($B$893:$B$897,1)</f>
        <v/>
      </c>
      <c r="C899" s="19">
        <f>LARGE($C$893:$C$897,1)</f>
        <v/>
      </c>
      <c r="D899" s="19">
        <f>LARGE($D$893:$D$897,1)</f>
        <v/>
      </c>
      <c r="E899" s="19">
        <f>LARGE($E$893:$E$897,1)</f>
        <v/>
      </c>
      <c r="F899" s="19">
        <f>LARGE($F$893:$F$897,1)</f>
        <v/>
      </c>
      <c r="G899" s="19">
        <f>LARGE($G$893:$G$897,1)</f>
        <v/>
      </c>
    </row>
    <row r="900">
      <c r="A900" s="3" t="inlineStr">
        <is>
          <t xml:space="preserve">  λ(2)</t>
        </is>
      </c>
      <c r="B900" s="19">
        <f>LARGE($B$893:$B$897,2)</f>
        <v/>
      </c>
      <c r="C900" s="19">
        <f>LARGE($C$893:$C$897,2)</f>
        <v/>
      </c>
      <c r="D900" s="19">
        <f>LARGE($D$893:$D$897,2)</f>
        <v/>
      </c>
      <c r="E900" s="19">
        <f>LARGE($E$893:$E$897,2)</f>
        <v/>
      </c>
      <c r="F900" s="19">
        <f>LARGE($F$893:$F$897,2)</f>
        <v/>
      </c>
      <c r="G900" s="19">
        <f>LARGE($G$893:$G$897,2)</f>
        <v/>
      </c>
    </row>
    <row r="901">
      <c r="A901" s="3" t="inlineStr">
        <is>
          <t xml:space="preserve">  λ(3)</t>
        </is>
      </c>
      <c r="B901" s="19">
        <f>LARGE($B$893:$B$897,3)</f>
        <v/>
      </c>
      <c r="C901" s="19">
        <f>LARGE($C$893:$C$897,3)</f>
        <v/>
      </c>
      <c r="D901" s="19">
        <f>LARGE($D$893:$D$897,3)</f>
        <v/>
      </c>
      <c r="E901" s="19">
        <f>LARGE($E$893:$E$897,3)</f>
        <v/>
      </c>
      <c r="F901" s="19">
        <f>LARGE($F$893:$F$897,3)</f>
        <v/>
      </c>
      <c r="G901" s="19">
        <f>LARGE($G$893:$G$897,3)</f>
        <v/>
      </c>
    </row>
    <row r="902">
      <c r="A902" s="3" t="inlineStr">
        <is>
          <t xml:space="preserve">  λ(4)</t>
        </is>
      </c>
      <c r="B902" s="19">
        <f>LARGE($B$893:$B$897,4)</f>
        <v/>
      </c>
      <c r="C902" s="19">
        <f>LARGE($C$893:$C$897,4)</f>
        <v/>
      </c>
      <c r="D902" s="19">
        <f>LARGE($D$893:$D$897,4)</f>
        <v/>
      </c>
      <c r="E902" s="19">
        <f>LARGE($E$893:$E$897,4)</f>
        <v/>
      </c>
      <c r="F902" s="19">
        <f>LARGE($F$893:$F$897,4)</f>
        <v/>
      </c>
      <c r="G902" s="19">
        <f>LARGE($G$893:$G$897,4)</f>
        <v/>
      </c>
    </row>
    <row r="903">
      <c r="A903" s="3" t="inlineStr">
        <is>
          <t xml:space="preserve">  λ(5)</t>
        </is>
      </c>
      <c r="B903" s="19">
        <f>LARGE($B$893:$B$897,5)</f>
        <v/>
      </c>
      <c r="C903" s="19">
        <f>LARGE($C$893:$C$897,5)</f>
        <v/>
      </c>
      <c r="D903" s="19">
        <f>LARGE($D$893:$D$897,5)</f>
        <v/>
      </c>
      <c r="E903" s="19">
        <f>LARGE($E$893:$E$897,5)</f>
        <v/>
      </c>
      <c r="F903" s="19">
        <f>LARGE($F$893:$F$897,5)</f>
        <v/>
      </c>
      <c r="G903" s="19">
        <f>LARGE($G$893:$G$897,5)</f>
        <v/>
      </c>
    </row>
    <row r="904">
      <c r="A904" s="3" t="inlineStr">
        <is>
          <t>check: Σeig − trace (→0)</t>
        </is>
      </c>
      <c r="B904" s="3">
        <f>ROUND(SUM($B$893:$B$897)-($B$874+$C$875+$D$876+$E$877+$F$878),6)</f>
        <v/>
      </c>
      <c r="C904" s="3">
        <f>ROUND(SUM($C$893:$C$897)-($I$874+$J$875+$K$876+$L$877+$M$878),6)</f>
        <v/>
      </c>
      <c r="D904" s="3">
        <f>ROUND(SUM($D$893:$D$897)-($P$874+$Q$875+$R$876+$S$877+$T$878),6)</f>
        <v/>
      </c>
      <c r="E904" s="3">
        <f>ROUND(SUM($E$893:$E$897)-($W$874+$X$875+$Y$876+$Z$877+$AA$878),6)</f>
        <v/>
      </c>
      <c r="F904" s="3">
        <f>ROUND(SUM($F$893:$F$897)-($AD$874+$AE$875+$AF$876+$AG$877+$AH$878),6)</f>
        <v/>
      </c>
      <c r="G904" s="3">
        <f>ROUND(SUM($G$893:$G$897)-($AK$874+$AL$875+$AM$876+$AN$877+$AO$878),6)</f>
        <v/>
      </c>
    </row>
    <row r="905">
      <c r="A905" s="3" t="inlineStr">
        <is>
          <t>check: Πeig − det (→0)</t>
        </is>
      </c>
      <c r="B905" s="3">
        <f>ROUND(MDETERM($B$874:$F$878)-PRODUCT($B$893:$B$897),6)</f>
        <v/>
      </c>
      <c r="C905" s="3">
        <f>ROUND(MDETERM($I$874:$M$878)-PRODUCT($C$893:$C$897),6)</f>
        <v/>
      </c>
      <c r="D905" s="3">
        <f>ROUND(MDETERM($P$874:$T$878)-PRODUCT($D$893:$D$897),6)</f>
        <v/>
      </c>
      <c r="E905" s="3">
        <f>ROUND(MDETERM($W$874:$AA$878)-PRODUCT($E$893:$E$897),6)</f>
        <v/>
      </c>
      <c r="F905" s="3">
        <f>ROUND(MDETERM($AD$874:$AH$878)-PRODUCT($F$893:$F$897),6)</f>
        <v/>
      </c>
      <c r="G905" s="3">
        <f>ROUND(MDETERM($AK$874:$AO$878)-PRODUCT($G$893:$G$897),6)</f>
        <v/>
      </c>
    </row>
    <row r="906">
      <c r="A906" s="3" t="inlineStr">
        <is>
          <t>complex eigenvalues?</t>
        </is>
      </c>
      <c r="B906" s="3" t="inlineStr"/>
      <c r="C906" s="3" t="inlineStr"/>
      <c r="D906" s="3" t="inlineStr"/>
      <c r="E906" s="3" t="inlineStr"/>
      <c r="F906" s="3" t="inlineStr"/>
      <c r="G906" s="3" t="inlineStr"/>
    </row>
    <row r="907">
      <c r="A907" s="3" t="inlineStr">
        <is>
          <t>check: det(M − λᵢI) per sorted λ (→0)</t>
        </is>
      </c>
    </row>
    <row r="908">
      <c r="A908" s="3" t="inlineStr">
        <is>
          <t xml:space="preserve">  det(M − λ(1)I)</t>
        </is>
      </c>
      <c r="B908" s="3">
        <f t="array" ref="B908">ROUND(MDETERM($B$874:$F$878-$B$899*MUNIT(5)),6)</f>
        <v/>
      </c>
      <c r="C908" s="3">
        <f t="array" ref="C908">ROUND(MDETERM($I$874:$M$878-$C$899*MUNIT(5)),6)</f>
        <v/>
      </c>
      <c r="D908" s="3">
        <f t="array" ref="D908">ROUND(MDETERM($P$874:$T$878-$D$899*MUNIT(5)),6)</f>
        <v/>
      </c>
      <c r="E908" s="3">
        <f t="array" ref="E908">ROUND(MDETERM($W$874:$AA$878-$E$899*MUNIT(5)),6)</f>
        <v/>
      </c>
      <c r="F908" s="3">
        <f t="array" ref="F908">ROUND(MDETERM($AD$874:$AH$878-$F$899*MUNIT(5)),6)</f>
        <v/>
      </c>
      <c r="G908" s="3">
        <f t="array" ref="G908">ROUND(MDETERM($AK$874:$AO$878-$G$899*MUNIT(5)),6)</f>
        <v/>
      </c>
    </row>
    <row r="909">
      <c r="A909" s="3" t="inlineStr">
        <is>
          <t xml:space="preserve">  det(M − λ(2)I)</t>
        </is>
      </c>
      <c r="B909" s="3">
        <f t="array" ref="B909">ROUND(MDETERM($B$874:$F$878-$B$900*MUNIT(5)),6)</f>
        <v/>
      </c>
      <c r="C909" s="3">
        <f t="array" ref="C909">ROUND(MDETERM($I$874:$M$878-$C$900*MUNIT(5)),6)</f>
        <v/>
      </c>
      <c r="D909" s="3">
        <f t="array" ref="D909">ROUND(MDETERM($P$874:$T$878-$D$900*MUNIT(5)),6)</f>
        <v/>
      </c>
      <c r="E909" s="3">
        <f t="array" ref="E909">ROUND(MDETERM($W$874:$AA$878-$E$900*MUNIT(5)),6)</f>
        <v/>
      </c>
      <c r="F909" s="3">
        <f t="array" ref="F909">ROUND(MDETERM($AD$874:$AH$878-$F$900*MUNIT(5)),6)</f>
        <v/>
      </c>
      <c r="G909" s="3">
        <f t="array" ref="G909">ROUND(MDETERM($AK$874:$AO$878-$G$900*MUNIT(5)),6)</f>
        <v/>
      </c>
    </row>
    <row r="910">
      <c r="A910" s="3" t="inlineStr">
        <is>
          <t xml:space="preserve">  det(M − λ(3)I)</t>
        </is>
      </c>
      <c r="B910" s="3">
        <f t="array" ref="B910">ROUND(MDETERM($B$874:$F$878-$B$901*MUNIT(5)),6)</f>
        <v/>
      </c>
      <c r="C910" s="3">
        <f t="array" ref="C910">ROUND(MDETERM($I$874:$M$878-$C$901*MUNIT(5)),6)</f>
        <v/>
      </c>
      <c r="D910" s="3">
        <f t="array" ref="D910">ROUND(MDETERM($P$874:$T$878-$D$901*MUNIT(5)),6)</f>
        <v/>
      </c>
      <c r="E910" s="3">
        <f t="array" ref="E910">ROUND(MDETERM($W$874:$AA$878-$E$901*MUNIT(5)),6)</f>
        <v/>
      </c>
      <c r="F910" s="3">
        <f t="array" ref="F910">ROUND(MDETERM($AD$874:$AH$878-$F$901*MUNIT(5)),6)</f>
        <v/>
      </c>
      <c r="G910" s="3">
        <f t="array" ref="G910">ROUND(MDETERM($AK$874:$AO$878-$G$901*MUNIT(5)),6)</f>
        <v/>
      </c>
    </row>
    <row r="911">
      <c r="A911" s="3" t="inlineStr">
        <is>
          <t xml:space="preserve">  det(M − λ(4)I)</t>
        </is>
      </c>
      <c r="B911" s="3">
        <f t="array" ref="B911">ROUND(MDETERM($B$874:$F$878-$B$902*MUNIT(5)),6)</f>
        <v/>
      </c>
      <c r="C911" s="3">
        <f t="array" ref="C911">ROUND(MDETERM($I$874:$M$878-$C$902*MUNIT(5)),6)</f>
        <v/>
      </c>
      <c r="D911" s="3">
        <f t="array" ref="D911">ROUND(MDETERM($P$874:$T$878-$D$902*MUNIT(5)),6)</f>
        <v/>
      </c>
      <c r="E911" s="3">
        <f t="array" ref="E911">ROUND(MDETERM($W$874:$AA$878-$E$902*MUNIT(5)),6)</f>
        <v/>
      </c>
      <c r="F911" s="3">
        <f t="array" ref="F911">ROUND(MDETERM($AD$874:$AH$878-$F$902*MUNIT(5)),6)</f>
        <v/>
      </c>
      <c r="G911" s="3">
        <f t="array" ref="G911">ROUND(MDETERM($AK$874:$AO$878-$G$902*MUNIT(5)),6)</f>
        <v/>
      </c>
    </row>
    <row r="912">
      <c r="A912" s="3" t="inlineStr">
        <is>
          <t xml:space="preserve">  det(M − λ(5)I)</t>
        </is>
      </c>
      <c r="B912" s="3">
        <f t="array" ref="B912">ROUND(MDETERM($B$874:$F$878-$B$903*MUNIT(5)),6)</f>
        <v/>
      </c>
      <c r="C912" s="3">
        <f t="array" ref="C912">ROUND(MDETERM($I$874:$M$878-$C$903*MUNIT(5)),6)</f>
        <v/>
      </c>
      <c r="D912" s="3">
        <f t="array" ref="D912">ROUND(MDETERM($P$874:$T$878-$D$903*MUNIT(5)),6)</f>
        <v/>
      </c>
      <c r="E912" s="3">
        <f t="array" ref="E912">ROUND(MDETERM($W$874:$AA$878-$E$903*MUNIT(5)),6)</f>
        <v/>
      </c>
      <c r="F912" s="3">
        <f t="array" ref="F912">ROUND(MDETERM($AD$874:$AH$878-$F$903*MUNIT(5)),6)</f>
        <v/>
      </c>
      <c r="G912" s="3">
        <f t="array" ref="G912">ROUND(MDETERM($AK$874:$AO$878-$G$903*MUNIT(5)),6)</f>
        <v/>
      </c>
    </row>
    <row r="916" ht="16" customHeight="1">
      <c r="A916" s="14" t="inlineStr">
        <is>
          <t>RAG R3 | deepseek-r1:14b</t>
        </is>
      </c>
      <c r="B916" s="9" t="inlineStr">
        <is>
          <t>run 1 (raw, pasted)</t>
        </is>
      </c>
      <c r="I916" s="9" t="inlineStr">
        <is>
          <t>run 2 (raw, pasted)</t>
        </is>
      </c>
      <c r="P916" s="9" t="inlineStr">
        <is>
          <t>run 3 (raw, pasted)</t>
        </is>
      </c>
      <c r="W916" s="9" t="inlineStr">
        <is>
          <t>run 4 (raw, pasted)</t>
        </is>
      </c>
      <c r="AD916" s="9" t="inlineStr">
        <is>
          <t>run 5 (raw, pasted)</t>
        </is>
      </c>
      <c r="AK916" s="9" t="inlineStr">
        <is>
          <t>archived component mapping</t>
        </is>
      </c>
    </row>
    <row r="917" ht="60" customHeight="1">
      <c r="B917" s="15" t="inlineStr">
        <is>
          <t>Satellite housing</t>
        </is>
      </c>
      <c r="C917" s="15" t="inlineStr">
        <is>
          <t>HyperDuino starter kit</t>
        </is>
      </c>
      <c r="D917" s="15" t="inlineStr">
        <is>
          <t>Sensors for light and temperature</t>
        </is>
      </c>
      <c r="E917" s="15" t="inlineStr">
        <is>
          <t>Power subsystem (battery cable and 9V battery)</t>
        </is>
      </c>
      <c r="F917" s="15" t="inlineStr">
        <is>
          <t>Communication system</t>
        </is>
      </c>
      <c r="G917" s="15" t="inlineStr">
        <is>
          <t>Software</t>
        </is>
      </c>
      <c r="I917" s="15" t="inlineStr">
        <is>
          <t>Satellite housing</t>
        </is>
      </c>
      <c r="J917" s="15" t="inlineStr">
        <is>
          <t>HyperDuino starter kit</t>
        </is>
      </c>
      <c r="K917" s="15" t="inlineStr">
        <is>
          <t>Sensors for light and temperature</t>
        </is>
      </c>
      <c r="L917" s="15" t="inlineStr">
        <is>
          <t>Power subsystem (battery cable and 9V battery)</t>
        </is>
      </c>
      <c r="M917" s="15" t="inlineStr">
        <is>
          <t>Communication system</t>
        </is>
      </c>
      <c r="N917" s="15" t="inlineStr">
        <is>
          <t>Software</t>
        </is>
      </c>
      <c r="P917" s="15" t="inlineStr">
        <is>
          <t>Satellite housing</t>
        </is>
      </c>
      <c r="Q917" s="15" t="inlineStr">
        <is>
          <t>HyperDuino starter kit</t>
        </is>
      </c>
      <c r="R917" s="15" t="inlineStr">
        <is>
          <t>Sensors for light and temperature</t>
        </is>
      </c>
      <c r="S917" s="15" t="inlineStr">
        <is>
          <t>Power subsystem (battery cable and 9V battery)</t>
        </is>
      </c>
      <c r="T917" s="15" t="inlineStr">
        <is>
          <t>Communication system</t>
        </is>
      </c>
      <c r="U917" s="15" t="inlineStr">
        <is>
          <t>Software</t>
        </is>
      </c>
      <c r="W917" s="15" t="inlineStr">
        <is>
          <t>Satellite housing</t>
        </is>
      </c>
      <c r="X917" s="15" t="inlineStr">
        <is>
          <t>HyperDuino starter kit</t>
        </is>
      </c>
      <c r="Y917" s="15" t="inlineStr">
        <is>
          <t>Sensors for light and temperature</t>
        </is>
      </c>
      <c r="Z917" s="15" t="inlineStr">
        <is>
          <t>Power subsystem (battery cable and 9V battery)</t>
        </is>
      </c>
      <c r="AA917" s="15" t="inlineStr">
        <is>
          <t>Communication system</t>
        </is>
      </c>
      <c r="AB917" s="15" t="inlineStr">
        <is>
          <t>Software</t>
        </is>
      </c>
      <c r="AD917" s="15" t="inlineStr">
        <is>
          <t>Satellite housing</t>
        </is>
      </c>
      <c r="AE917" s="15" t="inlineStr">
        <is>
          <t>HyperDuino starter kit</t>
        </is>
      </c>
      <c r="AF917" s="15" t="inlineStr">
        <is>
          <t>Sensors for light and temperature</t>
        </is>
      </c>
      <c r="AG917" s="15" t="inlineStr">
        <is>
          <t>Power subsystem (battery cable and 9V battery)</t>
        </is>
      </c>
      <c r="AH917" s="15" t="inlineStr">
        <is>
          <t>Communication system</t>
        </is>
      </c>
      <c r="AI917" s="15" t="inlineStr">
        <is>
          <t>Software</t>
        </is>
      </c>
      <c r="AK917" s="3" t="inlineStr">
        <is>
          <t>Ground truth component</t>
        </is>
      </c>
      <c r="AL917" s="3" t="inlineStr">
        <is>
          <t>Matched predicted component</t>
        </is>
      </c>
    </row>
    <row r="918">
      <c r="A918" s="3" t="inlineStr">
        <is>
          <t>Satellite housing</t>
        </is>
      </c>
      <c r="B918" s="8" t="n">
        <v>1</v>
      </c>
      <c r="C918" s="8" t="n">
        <v>1</v>
      </c>
      <c r="D918" s="8" t="n">
        <v>1</v>
      </c>
      <c r="E918" s="8" t="n">
        <v>1</v>
      </c>
      <c r="F918" s="8" t="n">
        <v>1</v>
      </c>
      <c r="G918" s="8" t="n">
        <v>1</v>
      </c>
      <c r="I918" s="20" t="n">
        <v>2</v>
      </c>
      <c r="J918" s="20" t="n">
        <v>2</v>
      </c>
      <c r="K918" s="20" t="n">
        <v>2</v>
      </c>
      <c r="L918" s="20" t="n">
        <v>2</v>
      </c>
      <c r="M918" s="20" t="n">
        <v>2</v>
      </c>
      <c r="N918" s="20" t="n">
        <v>2</v>
      </c>
      <c r="P918" s="8" t="n">
        <v>1</v>
      </c>
      <c r="Q918" s="8" t="n">
        <v>1</v>
      </c>
      <c r="R918" s="8" t="n">
        <v>1</v>
      </c>
      <c r="S918" s="8" t="n">
        <v>1</v>
      </c>
      <c r="T918" s="8" t="n">
        <v>1</v>
      </c>
      <c r="U918" s="8" t="n">
        <v>0</v>
      </c>
      <c r="W918" s="20" t="n">
        <v>2</v>
      </c>
      <c r="X918" s="20" t="n">
        <v>2</v>
      </c>
      <c r="Y918" s="20" t="n">
        <v>2</v>
      </c>
      <c r="Z918" s="20" t="n">
        <v>2</v>
      </c>
      <c r="AA918" s="20" t="n">
        <v>2</v>
      </c>
      <c r="AB918" s="20" t="n">
        <v>2</v>
      </c>
      <c r="AD918" s="20" t="n">
        <v>2</v>
      </c>
      <c r="AE918" s="20" t="n">
        <v>2</v>
      </c>
      <c r="AF918" s="20" t="n">
        <v>2</v>
      </c>
      <c r="AG918" s="20" t="n">
        <v>2</v>
      </c>
      <c r="AH918" s="20" t="n">
        <v>2</v>
      </c>
      <c r="AI918" s="20" t="n">
        <v>2</v>
      </c>
      <c r="AK918" s="3" t="inlineStr">
        <is>
          <t>Spacecraft</t>
        </is>
      </c>
      <c r="AL918" s="3" t="inlineStr">
        <is>
          <t>Satellite housing</t>
        </is>
      </c>
    </row>
    <row r="919">
      <c r="A919" s="3" t="inlineStr">
        <is>
          <t>HyperDuino starter kit</t>
        </is>
      </c>
      <c r="B919" s="8" t="n">
        <v>0</v>
      </c>
      <c r="C919" s="8" t="n">
        <v>1</v>
      </c>
      <c r="D919" s="8" t="n">
        <v>1</v>
      </c>
      <c r="E919" s="8" t="n">
        <v>1</v>
      </c>
      <c r="F919" s="8" t="n">
        <v>0</v>
      </c>
      <c r="G919" s="8" t="n">
        <v>1</v>
      </c>
      <c r="I919" s="20" t="n">
        <v>2</v>
      </c>
      <c r="J919" s="20" t="n">
        <v>2</v>
      </c>
      <c r="K919" s="20" t="n">
        <v>2</v>
      </c>
      <c r="L919" s="20" t="n">
        <v>2</v>
      </c>
      <c r="M919" s="20" t="n">
        <v>2</v>
      </c>
      <c r="N919" s="20" t="n">
        <v>2</v>
      </c>
      <c r="P919" s="8" t="n">
        <v>1</v>
      </c>
      <c r="Q919" s="8" t="n">
        <v>1</v>
      </c>
      <c r="R919" s="8" t="n">
        <v>1</v>
      </c>
      <c r="S919" s="8" t="n">
        <v>1</v>
      </c>
      <c r="T919" s="8" t="n">
        <v>1</v>
      </c>
      <c r="U919" s="8" t="n">
        <v>1</v>
      </c>
      <c r="W919" s="20" t="n">
        <v>2</v>
      </c>
      <c r="X919" s="20" t="n">
        <v>2</v>
      </c>
      <c r="Y919" s="20" t="n">
        <v>2</v>
      </c>
      <c r="Z919" s="20" t="n">
        <v>2</v>
      </c>
      <c r="AA919" s="20" t="n">
        <v>2</v>
      </c>
      <c r="AB919" s="20" t="n">
        <v>2</v>
      </c>
      <c r="AD919" s="20" t="n">
        <v>2</v>
      </c>
      <c r="AE919" s="20" t="n">
        <v>2</v>
      </c>
      <c r="AF919" s="20" t="n">
        <v>2</v>
      </c>
      <c r="AG919" s="20" t="n">
        <v>2</v>
      </c>
      <c r="AH919" s="20" t="n">
        <v>2</v>
      </c>
      <c r="AI919" s="20" t="n">
        <v>2</v>
      </c>
      <c r="AK919" s="3" t="inlineStr">
        <is>
          <t>Guidance, Navigation, and Control (GNC) Subsystem</t>
        </is>
      </c>
      <c r="AL919" s="3" t="inlineStr">
        <is>
          <t>Communication system</t>
        </is>
      </c>
    </row>
    <row r="920">
      <c r="A920" s="3" t="inlineStr">
        <is>
          <t>Sensors for light and temperature</t>
        </is>
      </c>
      <c r="B920" s="8" t="n">
        <v>0</v>
      </c>
      <c r="C920" s="8" t="n">
        <v>1</v>
      </c>
      <c r="D920" s="8" t="n">
        <v>1</v>
      </c>
      <c r="E920" s="8" t="n">
        <v>0</v>
      </c>
      <c r="F920" s="8" t="n">
        <v>0</v>
      </c>
      <c r="G920" s="8" t="n">
        <v>1</v>
      </c>
      <c r="I920" s="20" t="n">
        <v>2</v>
      </c>
      <c r="J920" s="20" t="n">
        <v>2</v>
      </c>
      <c r="K920" s="20" t="n">
        <v>2</v>
      </c>
      <c r="L920" s="20" t="n">
        <v>2</v>
      </c>
      <c r="M920" s="20" t="n">
        <v>2</v>
      </c>
      <c r="N920" s="20" t="n">
        <v>2</v>
      </c>
      <c r="P920" s="8" t="n">
        <v>0</v>
      </c>
      <c r="Q920" s="8" t="n">
        <v>1</v>
      </c>
      <c r="R920" s="8" t="n">
        <v>1</v>
      </c>
      <c r="S920" s="8" t="n">
        <v>1</v>
      </c>
      <c r="T920" s="8" t="n">
        <v>0</v>
      </c>
      <c r="U920" s="8" t="n">
        <v>1</v>
      </c>
      <c r="W920" s="20" t="n">
        <v>2</v>
      </c>
      <c r="X920" s="20" t="n">
        <v>2</v>
      </c>
      <c r="Y920" s="20" t="n">
        <v>2</v>
      </c>
      <c r="Z920" s="20" t="n">
        <v>2</v>
      </c>
      <c r="AA920" s="20" t="n">
        <v>2</v>
      </c>
      <c r="AB920" s="20" t="n">
        <v>2</v>
      </c>
      <c r="AD920" s="20" t="n">
        <v>2</v>
      </c>
      <c r="AE920" s="20" t="n">
        <v>2</v>
      </c>
      <c r="AF920" s="20" t="n">
        <v>2</v>
      </c>
      <c r="AG920" s="20" t="n">
        <v>2</v>
      </c>
      <c r="AH920" s="20" t="n">
        <v>2</v>
      </c>
      <c r="AI920" s="20" t="n">
        <v>2</v>
      </c>
      <c r="AK920" s="3" t="inlineStr">
        <is>
          <t>Propulsion Subsystem</t>
        </is>
      </c>
      <c r="AL920" s="3" t="inlineStr">
        <is>
          <t>Power subsystem (battery cable and 9V battery)</t>
        </is>
      </c>
    </row>
    <row r="921">
      <c r="A921" s="3" t="inlineStr">
        <is>
          <t>Power subsystem (battery cable and 9V battery)</t>
        </is>
      </c>
      <c r="B921" s="8" t="n">
        <v>0</v>
      </c>
      <c r="C921" s="8" t="n">
        <v>1</v>
      </c>
      <c r="D921" s="8" t="n">
        <v>0</v>
      </c>
      <c r="E921" s="8" t="n">
        <v>1</v>
      </c>
      <c r="F921" s="8" t="n">
        <v>0</v>
      </c>
      <c r="G921" s="8" t="n">
        <v>0</v>
      </c>
      <c r="I921" s="20" t="n">
        <v>2</v>
      </c>
      <c r="J921" s="20" t="n">
        <v>2</v>
      </c>
      <c r="K921" s="20" t="n">
        <v>2</v>
      </c>
      <c r="L921" s="20" t="n">
        <v>2</v>
      </c>
      <c r="M921" s="20" t="n">
        <v>2</v>
      </c>
      <c r="N921" s="20" t="n">
        <v>2</v>
      </c>
      <c r="P921" s="8" t="n">
        <v>1</v>
      </c>
      <c r="Q921" s="8" t="n">
        <v>1</v>
      </c>
      <c r="R921" s="8" t="n">
        <v>1</v>
      </c>
      <c r="S921" s="8" t="n">
        <v>1</v>
      </c>
      <c r="T921" s="8" t="n">
        <v>1</v>
      </c>
      <c r="U921" s="8" t="n">
        <v>0</v>
      </c>
      <c r="W921" s="20" t="n">
        <v>2</v>
      </c>
      <c r="X921" s="20" t="n">
        <v>2</v>
      </c>
      <c r="Y921" s="20" t="n">
        <v>2</v>
      </c>
      <c r="Z921" s="20" t="n">
        <v>2</v>
      </c>
      <c r="AA921" s="20" t="n">
        <v>2</v>
      </c>
      <c r="AB921" s="20" t="n">
        <v>2</v>
      </c>
      <c r="AD921" s="20" t="n">
        <v>2</v>
      </c>
      <c r="AE921" s="20" t="n">
        <v>2</v>
      </c>
      <c r="AF921" s="20" t="n">
        <v>2</v>
      </c>
      <c r="AG921" s="20" t="n">
        <v>2</v>
      </c>
      <c r="AH921" s="20" t="n">
        <v>2</v>
      </c>
      <c r="AI921" s="20" t="n">
        <v>2</v>
      </c>
      <c r="AK921" s="3" t="inlineStr">
        <is>
          <t>GNC Software</t>
        </is>
      </c>
      <c r="AL921" s="3" t="inlineStr">
        <is>
          <t>Software</t>
        </is>
      </c>
    </row>
    <row r="922">
      <c r="A922" s="3" t="inlineStr">
        <is>
          <t>Communication system</t>
        </is>
      </c>
      <c r="B922" s="8" t="n">
        <v>0</v>
      </c>
      <c r="C922" s="8" t="n">
        <v>0</v>
      </c>
      <c r="D922" s="8" t="n">
        <v>0</v>
      </c>
      <c r="E922" s="8" t="n">
        <v>0</v>
      </c>
      <c r="F922" s="8" t="n">
        <v>1</v>
      </c>
      <c r="G922" s="8" t="n">
        <v>0</v>
      </c>
      <c r="I922" s="20" t="n">
        <v>2</v>
      </c>
      <c r="J922" s="20" t="n">
        <v>2</v>
      </c>
      <c r="K922" s="20" t="n">
        <v>2</v>
      </c>
      <c r="L922" s="20" t="n">
        <v>2</v>
      </c>
      <c r="M922" s="20" t="n">
        <v>2</v>
      </c>
      <c r="N922" s="20" t="n">
        <v>2</v>
      </c>
      <c r="P922" s="8" t="n">
        <v>1</v>
      </c>
      <c r="Q922" s="8" t="n">
        <v>1</v>
      </c>
      <c r="R922" s="8" t="n">
        <v>0</v>
      </c>
      <c r="S922" s="8" t="n">
        <v>1</v>
      </c>
      <c r="T922" s="8" t="n">
        <v>1</v>
      </c>
      <c r="U922" s="8" t="n">
        <v>1</v>
      </c>
      <c r="W922" s="20" t="n">
        <v>2</v>
      </c>
      <c r="X922" s="20" t="n">
        <v>2</v>
      </c>
      <c r="Y922" s="20" t="n">
        <v>2</v>
      </c>
      <c r="Z922" s="20" t="n">
        <v>2</v>
      </c>
      <c r="AA922" s="20" t="n">
        <v>2</v>
      </c>
      <c r="AB922" s="20" t="n">
        <v>2</v>
      </c>
      <c r="AD922" s="20" t="n">
        <v>2</v>
      </c>
      <c r="AE922" s="20" t="n">
        <v>2</v>
      </c>
      <c r="AF922" s="20" t="n">
        <v>2</v>
      </c>
      <c r="AG922" s="20" t="n">
        <v>2</v>
      </c>
      <c r="AH922" s="20" t="n">
        <v>2</v>
      </c>
      <c r="AI922" s="20" t="n">
        <v>2</v>
      </c>
    </row>
    <row r="923">
      <c r="A923" s="3" t="inlineStr">
        <is>
          <t>Software</t>
        </is>
      </c>
      <c r="B923" s="8" t="n">
        <v>0</v>
      </c>
      <c r="C923" s="8" t="n">
        <v>1</v>
      </c>
      <c r="D923" s="8" t="n">
        <v>1</v>
      </c>
      <c r="E923" s="8" t="n">
        <v>0</v>
      </c>
      <c r="F923" s="8" t="n">
        <v>0</v>
      </c>
      <c r="G923" s="8" t="n">
        <v>1</v>
      </c>
      <c r="I923" s="20" t="n">
        <v>2</v>
      </c>
      <c r="J923" s="20" t="n">
        <v>2</v>
      </c>
      <c r="K923" s="20" t="n">
        <v>2</v>
      </c>
      <c r="L923" s="20" t="n">
        <v>2</v>
      </c>
      <c r="M923" s="20" t="n">
        <v>2</v>
      </c>
      <c r="N923" s="20" t="n">
        <v>2</v>
      </c>
      <c r="P923" s="8" t="n">
        <v>0</v>
      </c>
      <c r="Q923" s="8" t="n">
        <v>1</v>
      </c>
      <c r="R923" s="8" t="n">
        <v>1</v>
      </c>
      <c r="S923" s="8" t="n">
        <v>0</v>
      </c>
      <c r="T923" s="8" t="n">
        <v>1</v>
      </c>
      <c r="U923" s="8" t="n">
        <v>1</v>
      </c>
      <c r="W923" s="20" t="n">
        <v>2</v>
      </c>
      <c r="X923" s="20" t="n">
        <v>2</v>
      </c>
      <c r="Y923" s="20" t="n">
        <v>2</v>
      </c>
      <c r="Z923" s="20" t="n">
        <v>2</v>
      </c>
      <c r="AA923" s="20" t="n">
        <v>2</v>
      </c>
      <c r="AB923" s="20" t="n">
        <v>2</v>
      </c>
      <c r="AD923" s="20" t="n">
        <v>2</v>
      </c>
      <c r="AE923" s="20" t="n">
        <v>2</v>
      </c>
      <c r="AF923" s="20" t="n">
        <v>2</v>
      </c>
      <c r="AG923" s="20" t="n">
        <v>2</v>
      </c>
      <c r="AH923" s="20" t="n">
        <v>2</v>
      </c>
      <c r="AI923" s="20" t="n">
        <v>2</v>
      </c>
    </row>
    <row r="925">
      <c r="A925" s="1" t="inlineStr">
        <is>
          <t>aligned k×k matrices (INDEX/MATCH through the mapping; GT order)</t>
        </is>
      </c>
      <c r="B925" s="9" t="inlineStr">
        <is>
          <t>run 1 aligned</t>
        </is>
      </c>
      <c r="I925" s="9" t="inlineStr">
        <is>
          <t>run 2 aligned</t>
        </is>
      </c>
      <c r="P925" s="9" t="inlineStr">
        <is>
          <t>run 3 aligned</t>
        </is>
      </c>
      <c r="W925" s="9" t="inlineStr">
        <is>
          <t>run 4 aligned</t>
        </is>
      </c>
      <c r="AD925" s="9" t="inlineStr">
        <is>
          <t>run 5 aligned</t>
        </is>
      </c>
      <c r="AK925" s="9" t="inlineStr">
        <is>
          <t>Step2 average of aligned runs (formula)</t>
        </is>
      </c>
      <c r="AP925" s="9" t="inlineStr">
        <is>
          <t>aligned ground truth (INDEX/MATCH)</t>
        </is>
      </c>
      <c r="AU925" s="9" t="inlineStr">
        <is>
          <t>aligned GT eig (pasted) | sorted</t>
        </is>
      </c>
    </row>
    <row r="926" ht="60" customHeight="1">
      <c r="B926" s="15" t="inlineStr">
        <is>
          <t>Spacecraft</t>
        </is>
      </c>
      <c r="C926" s="15" t="inlineStr">
        <is>
          <t>Guidance, Navigation, and Control (GNC) Subsystem</t>
        </is>
      </c>
      <c r="D926" s="15" t="inlineStr">
        <is>
          <t>Propulsion Subsystem</t>
        </is>
      </c>
      <c r="E926" s="15" t="inlineStr">
        <is>
          <t>GNC Software</t>
        </is>
      </c>
      <c r="I926" s="15" t="inlineStr">
        <is>
          <t>Spacecraft</t>
        </is>
      </c>
      <c r="J926" s="15" t="inlineStr">
        <is>
          <t>Guidance, Navigation, and Control (GNC) Subsystem</t>
        </is>
      </c>
      <c r="K926" s="15" t="inlineStr">
        <is>
          <t>Propulsion Subsystem</t>
        </is>
      </c>
      <c r="L926" s="15" t="inlineStr">
        <is>
          <t>GNC Software</t>
        </is>
      </c>
      <c r="P926" s="15" t="inlineStr">
        <is>
          <t>Spacecraft</t>
        </is>
      </c>
      <c r="Q926" s="15" t="inlineStr">
        <is>
          <t>Guidance, Navigation, and Control (GNC) Subsystem</t>
        </is>
      </c>
      <c r="R926" s="15" t="inlineStr">
        <is>
          <t>Propulsion Subsystem</t>
        </is>
      </c>
      <c r="S926" s="15" t="inlineStr">
        <is>
          <t>GNC Software</t>
        </is>
      </c>
      <c r="W926" s="15" t="inlineStr">
        <is>
          <t>Spacecraft</t>
        </is>
      </c>
      <c r="X926" s="15" t="inlineStr">
        <is>
          <t>Guidance, Navigation, and Control (GNC) Subsystem</t>
        </is>
      </c>
      <c r="Y926" s="15" t="inlineStr">
        <is>
          <t>Propulsion Subsystem</t>
        </is>
      </c>
      <c r="Z926" s="15" t="inlineStr">
        <is>
          <t>GNC Software</t>
        </is>
      </c>
      <c r="AD926" s="15" t="inlineStr">
        <is>
          <t>Spacecraft</t>
        </is>
      </c>
      <c r="AE926" s="15" t="inlineStr">
        <is>
          <t>Guidance, Navigation, and Control (GNC) Subsystem</t>
        </is>
      </c>
      <c r="AF926" s="15" t="inlineStr">
        <is>
          <t>Propulsion Subsystem</t>
        </is>
      </c>
      <c r="AG926" s="15" t="inlineStr">
        <is>
          <t>GNC Software</t>
        </is>
      </c>
    </row>
    <row r="927">
      <c r="A927" s="3" t="inlineStr">
        <is>
          <t>Spacecraft</t>
        </is>
      </c>
      <c r="B927" s="8">
        <f>INDEX($B$918:$G$923,MATCH($AL$918,$B$917:$G$917,0),MATCH($AL$918,$B$917:$G$917,0))</f>
        <v/>
      </c>
      <c r="C927" s="8">
        <f>INDEX($B$918:$G$923,MATCH($AL$918,$B$917:$G$917,0),MATCH($AL$919,$B$917:$G$917,0))</f>
        <v/>
      </c>
      <c r="D927" s="8">
        <f>INDEX($B$918:$G$923,MATCH($AL$918,$B$917:$G$917,0),MATCH($AL$920,$B$917:$G$917,0))</f>
        <v/>
      </c>
      <c r="E927" s="8">
        <f>INDEX($B$918:$G$923,MATCH($AL$918,$B$917:$G$917,0),MATCH($AL$921,$B$917:$G$917,0))</f>
        <v/>
      </c>
      <c r="I927" s="8">
        <f>INDEX($I$918:$N$923,MATCH($AL$918,$I$917:$N$917,0),MATCH($AL$918,$I$917:$N$917,0))</f>
        <v/>
      </c>
      <c r="J927" s="8">
        <f>INDEX($I$918:$N$923,MATCH($AL$918,$I$917:$N$917,0),MATCH($AL$919,$I$917:$N$917,0))</f>
        <v/>
      </c>
      <c r="K927" s="8">
        <f>INDEX($I$918:$N$923,MATCH($AL$918,$I$917:$N$917,0),MATCH($AL$920,$I$917:$N$917,0))</f>
        <v/>
      </c>
      <c r="L927" s="8">
        <f>INDEX($I$918:$N$923,MATCH($AL$918,$I$917:$N$917,0),MATCH($AL$921,$I$917:$N$917,0))</f>
        <v/>
      </c>
      <c r="P927" s="8">
        <f>INDEX($P$918:$U$923,MATCH($AL$918,$P$917:$U$917,0),MATCH($AL$918,$P$917:$U$917,0))</f>
        <v/>
      </c>
      <c r="Q927" s="8">
        <f>INDEX($P$918:$U$923,MATCH($AL$918,$P$917:$U$917,0),MATCH($AL$919,$P$917:$U$917,0))</f>
        <v/>
      </c>
      <c r="R927" s="8">
        <f>INDEX($P$918:$U$923,MATCH($AL$918,$P$917:$U$917,0),MATCH($AL$920,$P$917:$U$917,0))</f>
        <v/>
      </c>
      <c r="S927" s="8">
        <f>INDEX($P$918:$U$923,MATCH($AL$918,$P$917:$U$917,0),MATCH($AL$921,$P$917:$U$917,0))</f>
        <v/>
      </c>
      <c r="W927" s="8">
        <f>INDEX($W$918:$AB$923,MATCH($AL$918,$W$917:$AB$917,0),MATCH($AL$918,$W$917:$AB$917,0))</f>
        <v/>
      </c>
      <c r="X927" s="8">
        <f>INDEX($W$918:$AB$923,MATCH($AL$918,$W$917:$AB$917,0),MATCH($AL$919,$W$917:$AB$917,0))</f>
        <v/>
      </c>
      <c r="Y927" s="8">
        <f>INDEX($W$918:$AB$923,MATCH($AL$918,$W$917:$AB$917,0),MATCH($AL$920,$W$917:$AB$917,0))</f>
        <v/>
      </c>
      <c r="Z927" s="8">
        <f>INDEX($W$918:$AB$923,MATCH($AL$918,$W$917:$AB$917,0),MATCH($AL$921,$W$917:$AB$917,0))</f>
        <v/>
      </c>
      <c r="AD927" s="8">
        <f>INDEX($AD$918:$AI$923,MATCH($AL$918,$AD$917:$AI$917,0),MATCH($AL$918,$AD$917:$AI$917,0))</f>
        <v/>
      </c>
      <c r="AE927" s="8">
        <f>INDEX($AD$918:$AI$923,MATCH($AL$918,$AD$917:$AI$917,0),MATCH($AL$919,$AD$917:$AI$917,0))</f>
        <v/>
      </c>
      <c r="AF927" s="8">
        <f>INDEX($AD$918:$AI$923,MATCH($AL$918,$AD$917:$AI$917,0),MATCH($AL$920,$AD$917:$AI$917,0))</f>
        <v/>
      </c>
      <c r="AG927" s="8">
        <f>INDEX($AD$918:$AI$923,MATCH($AL$918,$AD$917:$AI$917,0),MATCH($AL$921,$AD$917:$AI$917,0))</f>
        <v/>
      </c>
      <c r="AK927" s="8">
        <f>IF(($B$927&lt;&gt;2)+($I$927&lt;&gt;2)+($P$927&lt;&gt;2)+($W$927&lt;&gt;2)+($AD$927&lt;&gt;2)=0,2,IF((($B$927&lt;&gt;2)*$B$927+($I$927&lt;&gt;2)*$I$927+($P$927&lt;&gt;2)*$P$927+($W$927&lt;&gt;2)*$W$927+($AD$927&lt;&gt;2)*$AD$927)/(($B$927&lt;&gt;2)+($I$927&lt;&gt;2)+($P$927&lt;&gt;2)+($W$927&lt;&gt;2)+($AD$927&lt;&gt;2))&gt;=0.5,1,0))</f>
        <v/>
      </c>
      <c r="AL927" s="8">
        <f>IF(($C$927&lt;&gt;2)+($J$927&lt;&gt;2)+($Q$927&lt;&gt;2)+($X$927&lt;&gt;2)+($AE$927&lt;&gt;2)=0,2,IF((($C$927&lt;&gt;2)*$C$927+($J$927&lt;&gt;2)*$J$927+($Q$927&lt;&gt;2)*$Q$927+($X$927&lt;&gt;2)*$X$927+($AE$927&lt;&gt;2)*$AE$927)/(($C$927&lt;&gt;2)+($J$927&lt;&gt;2)+($Q$927&lt;&gt;2)+($X$927&lt;&gt;2)+($AE$927&lt;&gt;2))&gt;=0.5,1,0))</f>
        <v/>
      </c>
      <c r="AM927" s="8">
        <f>IF(($D$927&lt;&gt;2)+($K$927&lt;&gt;2)+($R$927&lt;&gt;2)+($Y$927&lt;&gt;2)+($AF$927&lt;&gt;2)=0,2,IF((($D$927&lt;&gt;2)*$D$927+($K$927&lt;&gt;2)*$K$927+($R$927&lt;&gt;2)*$R$927+($Y$927&lt;&gt;2)*$Y$927+($AF$927&lt;&gt;2)*$AF$927)/(($D$927&lt;&gt;2)+($K$927&lt;&gt;2)+($R$927&lt;&gt;2)+($Y$927&lt;&gt;2)+($AF$927&lt;&gt;2))&gt;=0.5,1,0))</f>
        <v/>
      </c>
      <c r="AN927" s="8">
        <f>IF(($E$927&lt;&gt;2)+($L$927&lt;&gt;2)+($S$927&lt;&gt;2)+($Z$927&lt;&gt;2)+($AG$927&lt;&gt;2)=0,2,IF((($E$927&lt;&gt;2)*$E$927+($L$927&lt;&gt;2)*$L$927+($S$927&lt;&gt;2)*$S$927+($Z$927&lt;&gt;2)*$Z$927+($AG$927&lt;&gt;2)*$AG$927)/(($E$927&lt;&gt;2)+($L$927&lt;&gt;2)+($S$927&lt;&gt;2)+($Z$927&lt;&gt;2)+($AG$927&lt;&gt;2))&gt;=0.5,1,0))</f>
        <v/>
      </c>
      <c r="AP927" s="16">
        <f>INDEX('Ground truth'!$B$3:$G$8,MATCH($AK$918,'Ground truth'!$A$3:$A$8,0),MATCH($AK$918,'Ground truth'!$B$2:$G$2,0))</f>
        <v/>
      </c>
      <c r="AQ927" s="16">
        <f>INDEX('Ground truth'!$B$3:$G$8,MATCH($AK$918,'Ground truth'!$A$3:$A$8,0),MATCH($AK$919,'Ground truth'!$B$2:$G$2,0))</f>
        <v/>
      </c>
      <c r="AR927" s="16">
        <f>INDEX('Ground truth'!$B$3:$G$8,MATCH($AK$918,'Ground truth'!$A$3:$A$8,0),MATCH($AK$920,'Ground truth'!$B$2:$G$2,0))</f>
        <v/>
      </c>
      <c r="AS927" s="16">
        <f>INDEX('Ground truth'!$B$3:$G$8,MATCH($AK$918,'Ground truth'!$A$3:$A$8,0),MATCH($AK$921,'Ground truth'!$B$2:$G$2,0))</f>
        <v/>
      </c>
      <c r="AU927" s="19" t="n">
        <v>3.170086486626032</v>
      </c>
      <c r="AV927" s="19">
        <f>LARGE($AU$927:$AU$930,1)</f>
        <v/>
      </c>
    </row>
    <row r="928">
      <c r="A928" s="3" t="inlineStr">
        <is>
          <t>Guidance, Navigation, and Control (GNC) Subsystem</t>
        </is>
      </c>
      <c r="B928" s="8">
        <f>INDEX($B$918:$G$923,MATCH($AL$919,$B$917:$G$917,0),MATCH($AL$918,$B$917:$G$917,0))</f>
        <v/>
      </c>
      <c r="C928" s="8">
        <f>INDEX($B$918:$G$923,MATCH($AL$919,$B$917:$G$917,0),MATCH($AL$919,$B$917:$G$917,0))</f>
        <v/>
      </c>
      <c r="D928" s="8">
        <f>INDEX($B$918:$G$923,MATCH($AL$919,$B$917:$G$917,0),MATCH($AL$920,$B$917:$G$917,0))</f>
        <v/>
      </c>
      <c r="E928" s="8">
        <f>INDEX($B$918:$G$923,MATCH($AL$919,$B$917:$G$917,0),MATCH($AL$921,$B$917:$G$917,0))</f>
        <v/>
      </c>
      <c r="I928" s="8">
        <f>INDEX($I$918:$N$923,MATCH($AL$919,$I$917:$N$917,0),MATCH($AL$918,$I$917:$N$917,0))</f>
        <v/>
      </c>
      <c r="J928" s="8">
        <f>INDEX($I$918:$N$923,MATCH($AL$919,$I$917:$N$917,0),MATCH($AL$919,$I$917:$N$917,0))</f>
        <v/>
      </c>
      <c r="K928" s="8">
        <f>INDEX($I$918:$N$923,MATCH($AL$919,$I$917:$N$917,0),MATCH($AL$920,$I$917:$N$917,0))</f>
        <v/>
      </c>
      <c r="L928" s="8">
        <f>INDEX($I$918:$N$923,MATCH($AL$919,$I$917:$N$917,0),MATCH($AL$921,$I$917:$N$917,0))</f>
        <v/>
      </c>
      <c r="P928" s="8">
        <f>INDEX($P$918:$U$923,MATCH($AL$919,$P$917:$U$917,0),MATCH($AL$918,$P$917:$U$917,0))</f>
        <v/>
      </c>
      <c r="Q928" s="8">
        <f>INDEX($P$918:$U$923,MATCH($AL$919,$P$917:$U$917,0),MATCH($AL$919,$P$917:$U$917,0))</f>
        <v/>
      </c>
      <c r="R928" s="8">
        <f>INDEX($P$918:$U$923,MATCH($AL$919,$P$917:$U$917,0),MATCH($AL$920,$P$917:$U$917,0))</f>
        <v/>
      </c>
      <c r="S928" s="8">
        <f>INDEX($P$918:$U$923,MATCH($AL$919,$P$917:$U$917,0),MATCH($AL$921,$P$917:$U$917,0))</f>
        <v/>
      </c>
      <c r="W928" s="8">
        <f>INDEX($W$918:$AB$923,MATCH($AL$919,$W$917:$AB$917,0),MATCH($AL$918,$W$917:$AB$917,0))</f>
        <v/>
      </c>
      <c r="X928" s="8">
        <f>INDEX($W$918:$AB$923,MATCH($AL$919,$W$917:$AB$917,0),MATCH($AL$919,$W$917:$AB$917,0))</f>
        <v/>
      </c>
      <c r="Y928" s="8">
        <f>INDEX($W$918:$AB$923,MATCH($AL$919,$W$917:$AB$917,0),MATCH($AL$920,$W$917:$AB$917,0))</f>
        <v/>
      </c>
      <c r="Z928" s="8">
        <f>INDEX($W$918:$AB$923,MATCH($AL$919,$W$917:$AB$917,0),MATCH($AL$921,$W$917:$AB$917,0))</f>
        <v/>
      </c>
      <c r="AD928" s="8">
        <f>INDEX($AD$918:$AI$923,MATCH($AL$919,$AD$917:$AI$917,0),MATCH($AL$918,$AD$917:$AI$917,0))</f>
        <v/>
      </c>
      <c r="AE928" s="8">
        <f>INDEX($AD$918:$AI$923,MATCH($AL$919,$AD$917:$AI$917,0),MATCH($AL$919,$AD$917:$AI$917,0))</f>
        <v/>
      </c>
      <c r="AF928" s="8">
        <f>INDEX($AD$918:$AI$923,MATCH($AL$919,$AD$917:$AI$917,0),MATCH($AL$920,$AD$917:$AI$917,0))</f>
        <v/>
      </c>
      <c r="AG928" s="8">
        <f>INDEX($AD$918:$AI$923,MATCH($AL$919,$AD$917:$AI$917,0),MATCH($AL$921,$AD$917:$AI$917,0))</f>
        <v/>
      </c>
      <c r="AK928" s="8">
        <f>IF(($B$928&lt;&gt;2)+($I$928&lt;&gt;2)+($P$928&lt;&gt;2)+($W$928&lt;&gt;2)+($AD$928&lt;&gt;2)=0,2,IF((($B$928&lt;&gt;2)*$B$928+($I$928&lt;&gt;2)*$I$928+($P$928&lt;&gt;2)*$P$928+($W$928&lt;&gt;2)*$W$928+($AD$928&lt;&gt;2)*$AD$928)/(($B$928&lt;&gt;2)+($I$928&lt;&gt;2)+($P$928&lt;&gt;2)+($W$928&lt;&gt;2)+($AD$928&lt;&gt;2))&gt;=0.5,1,0))</f>
        <v/>
      </c>
      <c r="AL928" s="8">
        <f>IF(($C$928&lt;&gt;2)+($J$928&lt;&gt;2)+($Q$928&lt;&gt;2)+($X$928&lt;&gt;2)+($AE$928&lt;&gt;2)=0,2,IF((($C$928&lt;&gt;2)*$C$928+($J$928&lt;&gt;2)*$J$928+($Q$928&lt;&gt;2)*$Q$928+($X$928&lt;&gt;2)*$X$928+($AE$928&lt;&gt;2)*$AE$928)/(($C$928&lt;&gt;2)+($J$928&lt;&gt;2)+($Q$928&lt;&gt;2)+($X$928&lt;&gt;2)+($AE$928&lt;&gt;2))&gt;=0.5,1,0))</f>
        <v/>
      </c>
      <c r="AM928" s="8">
        <f>IF(($D$928&lt;&gt;2)+($K$928&lt;&gt;2)+($R$928&lt;&gt;2)+($Y$928&lt;&gt;2)+($AF$928&lt;&gt;2)=0,2,IF((($D$928&lt;&gt;2)*$D$928+($K$928&lt;&gt;2)*$K$928+($R$928&lt;&gt;2)*$R$928+($Y$928&lt;&gt;2)*$Y$928+($AF$928&lt;&gt;2)*$AF$928)/(($D$928&lt;&gt;2)+($K$928&lt;&gt;2)+($R$928&lt;&gt;2)+($Y$928&lt;&gt;2)+($AF$928&lt;&gt;2))&gt;=0.5,1,0))</f>
        <v/>
      </c>
      <c r="AN928" s="8">
        <f>IF(($E$928&lt;&gt;2)+($L$928&lt;&gt;2)+($S$928&lt;&gt;2)+($Z$928&lt;&gt;2)+($AG$928&lt;&gt;2)=0,2,IF((($E$928&lt;&gt;2)*$E$928+($L$928&lt;&gt;2)*$L$928+($S$928&lt;&gt;2)*$S$928+($Z$928&lt;&gt;2)*$Z$928+($AG$928&lt;&gt;2)*$AG$928)/(($E$928&lt;&gt;2)+($L$928&lt;&gt;2)+($S$928&lt;&gt;2)+($Z$928&lt;&gt;2)+($AG$928&lt;&gt;2))&gt;=0.5,1,0))</f>
        <v/>
      </c>
      <c r="AP928" s="16">
        <f>INDEX('Ground truth'!$B$3:$G$8,MATCH($AK$919,'Ground truth'!$A$3:$A$8,0),MATCH($AK$918,'Ground truth'!$B$2:$G$2,0))</f>
        <v/>
      </c>
      <c r="AQ928" s="16">
        <f>INDEX('Ground truth'!$B$3:$G$8,MATCH($AK$919,'Ground truth'!$A$3:$A$8,0),MATCH($AK$919,'Ground truth'!$B$2:$G$2,0))</f>
        <v/>
      </c>
      <c r="AR928" s="16">
        <f>INDEX('Ground truth'!$B$3:$G$8,MATCH($AK$919,'Ground truth'!$A$3:$A$8,0),MATCH($AK$920,'Ground truth'!$B$2:$G$2,0))</f>
        <v/>
      </c>
      <c r="AS928" s="16">
        <f>INDEX('Ground truth'!$B$3:$G$8,MATCH($AK$919,'Ground truth'!$A$3:$A$8,0),MATCH($AK$921,'Ground truth'!$B$2:$G$2,0))</f>
        <v/>
      </c>
      <c r="AU928" s="19" t="n">
        <v>1.311107817465983</v>
      </c>
      <c r="AV928" s="19">
        <f>LARGE($AU$927:$AU$930,2)</f>
        <v/>
      </c>
    </row>
    <row r="929">
      <c r="A929" s="3" t="inlineStr">
        <is>
          <t>Propulsion Subsystem</t>
        </is>
      </c>
      <c r="B929" s="8">
        <f>INDEX($B$918:$G$923,MATCH($AL$920,$B$917:$G$917,0),MATCH($AL$918,$B$917:$G$917,0))</f>
        <v/>
      </c>
      <c r="C929" s="8">
        <f>INDEX($B$918:$G$923,MATCH($AL$920,$B$917:$G$917,0),MATCH($AL$919,$B$917:$G$917,0))</f>
        <v/>
      </c>
      <c r="D929" s="8">
        <f>INDEX($B$918:$G$923,MATCH($AL$920,$B$917:$G$917,0),MATCH($AL$920,$B$917:$G$917,0))</f>
        <v/>
      </c>
      <c r="E929" s="8">
        <f>INDEX($B$918:$G$923,MATCH($AL$920,$B$917:$G$917,0),MATCH($AL$921,$B$917:$G$917,0))</f>
        <v/>
      </c>
      <c r="I929" s="8">
        <f>INDEX($I$918:$N$923,MATCH($AL$920,$I$917:$N$917,0),MATCH($AL$918,$I$917:$N$917,0))</f>
        <v/>
      </c>
      <c r="J929" s="8">
        <f>INDEX($I$918:$N$923,MATCH($AL$920,$I$917:$N$917,0),MATCH($AL$919,$I$917:$N$917,0))</f>
        <v/>
      </c>
      <c r="K929" s="8">
        <f>INDEX($I$918:$N$923,MATCH($AL$920,$I$917:$N$917,0),MATCH($AL$920,$I$917:$N$917,0))</f>
        <v/>
      </c>
      <c r="L929" s="8">
        <f>INDEX($I$918:$N$923,MATCH($AL$920,$I$917:$N$917,0),MATCH($AL$921,$I$917:$N$917,0))</f>
        <v/>
      </c>
      <c r="P929" s="8">
        <f>INDEX($P$918:$U$923,MATCH($AL$920,$P$917:$U$917,0),MATCH($AL$918,$P$917:$U$917,0))</f>
        <v/>
      </c>
      <c r="Q929" s="8">
        <f>INDEX($P$918:$U$923,MATCH($AL$920,$P$917:$U$917,0),MATCH($AL$919,$P$917:$U$917,0))</f>
        <v/>
      </c>
      <c r="R929" s="8">
        <f>INDEX($P$918:$U$923,MATCH($AL$920,$P$917:$U$917,0),MATCH($AL$920,$P$917:$U$917,0))</f>
        <v/>
      </c>
      <c r="S929" s="8">
        <f>INDEX($P$918:$U$923,MATCH($AL$920,$P$917:$U$917,0),MATCH($AL$921,$P$917:$U$917,0))</f>
        <v/>
      </c>
      <c r="W929" s="8">
        <f>INDEX($W$918:$AB$923,MATCH($AL$920,$W$917:$AB$917,0),MATCH($AL$918,$W$917:$AB$917,0))</f>
        <v/>
      </c>
      <c r="X929" s="8">
        <f>INDEX($W$918:$AB$923,MATCH($AL$920,$W$917:$AB$917,0),MATCH($AL$919,$W$917:$AB$917,0))</f>
        <v/>
      </c>
      <c r="Y929" s="8">
        <f>INDEX($W$918:$AB$923,MATCH($AL$920,$W$917:$AB$917,0),MATCH($AL$920,$W$917:$AB$917,0))</f>
        <v/>
      </c>
      <c r="Z929" s="8">
        <f>INDEX($W$918:$AB$923,MATCH($AL$920,$W$917:$AB$917,0),MATCH($AL$921,$W$917:$AB$917,0))</f>
        <v/>
      </c>
      <c r="AD929" s="8">
        <f>INDEX($AD$918:$AI$923,MATCH($AL$920,$AD$917:$AI$917,0),MATCH($AL$918,$AD$917:$AI$917,0))</f>
        <v/>
      </c>
      <c r="AE929" s="8">
        <f>INDEX($AD$918:$AI$923,MATCH($AL$920,$AD$917:$AI$917,0),MATCH($AL$919,$AD$917:$AI$917,0))</f>
        <v/>
      </c>
      <c r="AF929" s="8">
        <f>INDEX($AD$918:$AI$923,MATCH($AL$920,$AD$917:$AI$917,0),MATCH($AL$920,$AD$917:$AI$917,0))</f>
        <v/>
      </c>
      <c r="AG929" s="8">
        <f>INDEX($AD$918:$AI$923,MATCH($AL$920,$AD$917:$AI$917,0),MATCH($AL$921,$AD$917:$AI$917,0))</f>
        <v/>
      </c>
      <c r="AK929" s="8">
        <f>IF(($B$929&lt;&gt;2)+($I$929&lt;&gt;2)+($P$929&lt;&gt;2)+($W$929&lt;&gt;2)+($AD$929&lt;&gt;2)=0,2,IF((($B$929&lt;&gt;2)*$B$929+($I$929&lt;&gt;2)*$I$929+($P$929&lt;&gt;2)*$P$929+($W$929&lt;&gt;2)*$W$929+($AD$929&lt;&gt;2)*$AD$929)/(($B$929&lt;&gt;2)+($I$929&lt;&gt;2)+($P$929&lt;&gt;2)+($W$929&lt;&gt;2)+($AD$929&lt;&gt;2))&gt;=0.5,1,0))</f>
        <v/>
      </c>
      <c r="AL929" s="8">
        <f>IF(($C$929&lt;&gt;2)+($J$929&lt;&gt;2)+($Q$929&lt;&gt;2)+($X$929&lt;&gt;2)+($AE$929&lt;&gt;2)=0,2,IF((($C$929&lt;&gt;2)*$C$929+($J$929&lt;&gt;2)*$J$929+($Q$929&lt;&gt;2)*$Q$929+($X$929&lt;&gt;2)*$X$929+($AE$929&lt;&gt;2)*$AE$929)/(($C$929&lt;&gt;2)+($J$929&lt;&gt;2)+($Q$929&lt;&gt;2)+($X$929&lt;&gt;2)+($AE$929&lt;&gt;2))&gt;=0.5,1,0))</f>
        <v/>
      </c>
      <c r="AM929" s="8">
        <f>IF(($D$929&lt;&gt;2)+($K$929&lt;&gt;2)+($R$929&lt;&gt;2)+($Y$929&lt;&gt;2)+($AF$929&lt;&gt;2)=0,2,IF((($D$929&lt;&gt;2)*$D$929+($K$929&lt;&gt;2)*$K$929+($R$929&lt;&gt;2)*$R$929+($Y$929&lt;&gt;2)*$Y$929+($AF$929&lt;&gt;2)*$AF$929)/(($D$929&lt;&gt;2)+($K$929&lt;&gt;2)+($R$929&lt;&gt;2)+($Y$929&lt;&gt;2)+($AF$929&lt;&gt;2))&gt;=0.5,1,0))</f>
        <v/>
      </c>
      <c r="AN929" s="8">
        <f>IF(($E$929&lt;&gt;2)+($L$929&lt;&gt;2)+($S$929&lt;&gt;2)+($Z$929&lt;&gt;2)+($AG$929&lt;&gt;2)=0,2,IF((($E$929&lt;&gt;2)*$E$929+($L$929&lt;&gt;2)*$L$929+($S$929&lt;&gt;2)*$S$929+($Z$929&lt;&gt;2)*$Z$929+($AG$929&lt;&gt;2)*$AG$929)/(($E$929&lt;&gt;2)+($L$929&lt;&gt;2)+($S$929&lt;&gt;2)+($Z$929&lt;&gt;2)+($AG$929&lt;&gt;2))&gt;=0.5,1,0))</f>
        <v/>
      </c>
      <c r="AP929" s="16">
        <f>INDEX('Ground truth'!$B$3:$G$8,MATCH($AK$920,'Ground truth'!$A$3:$A$8,0),MATCH($AK$918,'Ground truth'!$B$2:$G$2,0))</f>
        <v/>
      </c>
      <c r="AQ929" s="16">
        <f>INDEX('Ground truth'!$B$3:$G$8,MATCH($AK$920,'Ground truth'!$A$3:$A$8,0),MATCH($AK$919,'Ground truth'!$B$2:$G$2,0))</f>
        <v/>
      </c>
      <c r="AR929" s="16">
        <f>INDEX('Ground truth'!$B$3:$G$8,MATCH($AK$920,'Ground truth'!$A$3:$A$8,0),MATCH($AK$920,'Ground truth'!$B$2:$G$2,0))</f>
        <v/>
      </c>
      <c r="AS929" s="16">
        <f>INDEX('Ground truth'!$B$3:$G$8,MATCH($AK$920,'Ground truth'!$A$3:$A$8,0),MATCH($AK$921,'Ground truth'!$B$2:$G$2,0))</f>
        <v/>
      </c>
      <c r="AU929" s="19" t="n">
        <v>-0.4811943040920159</v>
      </c>
      <c r="AV929" s="19">
        <f>LARGE($AU$927:$AU$930,3)</f>
        <v/>
      </c>
    </row>
    <row r="930">
      <c r="A930" s="3" t="inlineStr">
        <is>
          <t>GNC Software</t>
        </is>
      </c>
      <c r="B930" s="8">
        <f>INDEX($B$918:$G$923,MATCH($AL$921,$B$917:$G$917,0),MATCH($AL$918,$B$917:$G$917,0))</f>
        <v/>
      </c>
      <c r="C930" s="8">
        <f>INDEX($B$918:$G$923,MATCH($AL$921,$B$917:$G$917,0),MATCH($AL$919,$B$917:$G$917,0))</f>
        <v/>
      </c>
      <c r="D930" s="8">
        <f>INDEX($B$918:$G$923,MATCH($AL$921,$B$917:$G$917,0),MATCH($AL$920,$B$917:$G$917,0))</f>
        <v/>
      </c>
      <c r="E930" s="8">
        <f>INDEX($B$918:$G$923,MATCH($AL$921,$B$917:$G$917,0),MATCH($AL$921,$B$917:$G$917,0))</f>
        <v/>
      </c>
      <c r="I930" s="8">
        <f>INDEX($I$918:$N$923,MATCH($AL$921,$I$917:$N$917,0),MATCH($AL$918,$I$917:$N$917,0))</f>
        <v/>
      </c>
      <c r="J930" s="8">
        <f>INDEX($I$918:$N$923,MATCH($AL$921,$I$917:$N$917,0),MATCH($AL$919,$I$917:$N$917,0))</f>
        <v/>
      </c>
      <c r="K930" s="8">
        <f>INDEX($I$918:$N$923,MATCH($AL$921,$I$917:$N$917,0),MATCH($AL$920,$I$917:$N$917,0))</f>
        <v/>
      </c>
      <c r="L930" s="8">
        <f>INDEX($I$918:$N$923,MATCH($AL$921,$I$917:$N$917,0),MATCH($AL$921,$I$917:$N$917,0))</f>
        <v/>
      </c>
      <c r="P930" s="8">
        <f>INDEX($P$918:$U$923,MATCH($AL$921,$P$917:$U$917,0),MATCH($AL$918,$P$917:$U$917,0))</f>
        <v/>
      </c>
      <c r="Q930" s="8">
        <f>INDEX($P$918:$U$923,MATCH($AL$921,$P$917:$U$917,0),MATCH($AL$919,$P$917:$U$917,0))</f>
        <v/>
      </c>
      <c r="R930" s="8">
        <f>INDEX($P$918:$U$923,MATCH($AL$921,$P$917:$U$917,0),MATCH($AL$920,$P$917:$U$917,0))</f>
        <v/>
      </c>
      <c r="S930" s="8">
        <f>INDEX($P$918:$U$923,MATCH($AL$921,$P$917:$U$917,0),MATCH($AL$921,$P$917:$U$917,0))</f>
        <v/>
      </c>
      <c r="W930" s="8">
        <f>INDEX($W$918:$AB$923,MATCH($AL$921,$W$917:$AB$917,0),MATCH($AL$918,$W$917:$AB$917,0))</f>
        <v/>
      </c>
      <c r="X930" s="8">
        <f>INDEX($W$918:$AB$923,MATCH($AL$921,$W$917:$AB$917,0),MATCH($AL$919,$W$917:$AB$917,0))</f>
        <v/>
      </c>
      <c r="Y930" s="8">
        <f>INDEX($W$918:$AB$923,MATCH($AL$921,$W$917:$AB$917,0),MATCH($AL$920,$W$917:$AB$917,0))</f>
        <v/>
      </c>
      <c r="Z930" s="8">
        <f>INDEX($W$918:$AB$923,MATCH($AL$921,$W$917:$AB$917,0),MATCH($AL$921,$W$917:$AB$917,0))</f>
        <v/>
      </c>
      <c r="AD930" s="8">
        <f>INDEX($AD$918:$AI$923,MATCH($AL$921,$AD$917:$AI$917,0),MATCH($AL$918,$AD$917:$AI$917,0))</f>
        <v/>
      </c>
      <c r="AE930" s="8">
        <f>INDEX($AD$918:$AI$923,MATCH($AL$921,$AD$917:$AI$917,0),MATCH($AL$919,$AD$917:$AI$917,0))</f>
        <v/>
      </c>
      <c r="AF930" s="8">
        <f>INDEX($AD$918:$AI$923,MATCH($AL$921,$AD$917:$AI$917,0),MATCH($AL$920,$AD$917:$AI$917,0))</f>
        <v/>
      </c>
      <c r="AG930" s="8">
        <f>INDEX($AD$918:$AI$923,MATCH($AL$921,$AD$917:$AI$917,0),MATCH($AL$921,$AD$917:$AI$917,0))</f>
        <v/>
      </c>
      <c r="AK930" s="8">
        <f>IF(($B$930&lt;&gt;2)+($I$930&lt;&gt;2)+($P$930&lt;&gt;2)+($W$930&lt;&gt;2)+($AD$930&lt;&gt;2)=0,2,IF((($B$930&lt;&gt;2)*$B$930+($I$930&lt;&gt;2)*$I$930+($P$930&lt;&gt;2)*$P$930+($W$930&lt;&gt;2)*$W$930+($AD$930&lt;&gt;2)*$AD$930)/(($B$930&lt;&gt;2)+($I$930&lt;&gt;2)+($P$930&lt;&gt;2)+($W$930&lt;&gt;2)+($AD$930&lt;&gt;2))&gt;=0.5,1,0))</f>
        <v/>
      </c>
      <c r="AL930" s="8">
        <f>IF(($C$930&lt;&gt;2)+($J$930&lt;&gt;2)+($Q$930&lt;&gt;2)+($X$930&lt;&gt;2)+($AE$930&lt;&gt;2)=0,2,IF((($C$930&lt;&gt;2)*$C$930+($J$930&lt;&gt;2)*$J$930+($Q$930&lt;&gt;2)*$Q$930+($X$930&lt;&gt;2)*$X$930+($AE$930&lt;&gt;2)*$AE$930)/(($C$930&lt;&gt;2)+($J$930&lt;&gt;2)+($Q$930&lt;&gt;2)+($X$930&lt;&gt;2)+($AE$930&lt;&gt;2))&gt;=0.5,1,0))</f>
        <v/>
      </c>
      <c r="AM930" s="8">
        <f>IF(($D$930&lt;&gt;2)+($K$930&lt;&gt;2)+($R$930&lt;&gt;2)+($Y$930&lt;&gt;2)+($AF$930&lt;&gt;2)=0,2,IF((($D$930&lt;&gt;2)*$D$930+($K$930&lt;&gt;2)*$K$930+($R$930&lt;&gt;2)*$R$930+($Y$930&lt;&gt;2)*$Y$930+($AF$930&lt;&gt;2)*$AF$930)/(($D$930&lt;&gt;2)+($K$930&lt;&gt;2)+($R$930&lt;&gt;2)+($Y$930&lt;&gt;2)+($AF$930&lt;&gt;2))&gt;=0.5,1,0))</f>
        <v/>
      </c>
      <c r="AN930" s="8">
        <f>IF(($E$930&lt;&gt;2)+($L$930&lt;&gt;2)+($S$930&lt;&gt;2)+($Z$930&lt;&gt;2)+($AG$930&lt;&gt;2)=0,2,IF((($E$930&lt;&gt;2)*$E$930+($L$930&lt;&gt;2)*$L$930+($S$930&lt;&gt;2)*$S$930+($Z$930&lt;&gt;2)*$Z$930+($AG$930&lt;&gt;2)*$AG$930)/(($E$930&lt;&gt;2)+($L$930&lt;&gt;2)+($S$930&lt;&gt;2)+($Z$930&lt;&gt;2)+($AG$930&lt;&gt;2))&gt;=0.5,1,0))</f>
        <v/>
      </c>
      <c r="AP930" s="16">
        <f>INDEX('Ground truth'!$B$3:$G$8,MATCH($AK$921,'Ground truth'!$A$3:$A$8,0),MATCH($AK$918,'Ground truth'!$B$2:$G$2,0))</f>
        <v/>
      </c>
      <c r="AQ930" s="16">
        <f>INDEX('Ground truth'!$B$3:$G$8,MATCH($AK$921,'Ground truth'!$A$3:$A$8,0),MATCH($AK$919,'Ground truth'!$B$2:$G$2,0))</f>
        <v/>
      </c>
      <c r="AR930" s="16">
        <f>INDEX('Ground truth'!$B$3:$G$8,MATCH($AK$921,'Ground truth'!$A$3:$A$8,0),MATCH($AK$920,'Ground truth'!$B$2:$G$2,0))</f>
        <v/>
      </c>
      <c r="AS930" s="16">
        <f>INDEX('Ground truth'!$B$3:$G$8,MATCH($AK$921,'Ground truth'!$A$3:$A$8,0),MATCH($AK$921,'Ground truth'!$B$2:$G$2,0))</f>
        <v/>
      </c>
      <c r="AU930" s="19" t="n">
        <v>2.007282081843751e-17</v>
      </c>
      <c r="AV930" s="19">
        <f>LARGE($AU$927:$AU$930,4)</f>
        <v/>
      </c>
    </row>
    <row r="932">
      <c r="A932" s="17" t="inlineStr">
        <is>
          <t>metrics — confident-only (unsure excluded from denominators)</t>
        </is>
      </c>
      <c r="B932" s="10" t="inlineStr">
        <is>
          <t>run 1</t>
        </is>
      </c>
      <c r="C932" s="10" t="inlineStr">
        <is>
          <t>run 2</t>
        </is>
      </c>
      <c r="D932" s="10" t="inlineStr">
        <is>
          <t>run 3</t>
        </is>
      </c>
      <c r="E932" s="10" t="inlineStr">
        <is>
          <t>run 4</t>
        </is>
      </c>
      <c r="F932" s="10" t="inlineStr">
        <is>
          <t>run 5</t>
        </is>
      </c>
      <c r="G932" s="10" t="inlineStr">
        <is>
          <t>avg-matrix</t>
        </is>
      </c>
      <c r="H932" s="10" t="inlineStr">
        <is>
          <t>mean</t>
        </is>
      </c>
      <c r="I932" s="10" t="inlineStr">
        <is>
          <t>std (pop.)</t>
        </is>
      </c>
      <c r="J932" s="17" t="inlineStr">
        <is>
          <t>notes</t>
        </is>
      </c>
    </row>
    <row r="933">
      <c r="A933" s="7" t="inlineStr">
        <is>
          <t>TP</t>
        </is>
      </c>
      <c r="B933" s="7">
        <f>SUMPRODUCT(($B$927:$E$930=1)*($AP$927:$AS$930=1))</f>
        <v/>
      </c>
      <c r="C933" s="7">
        <f>SUMPRODUCT(($I$927:$L$930=1)*($AP$927:$AS$930=1))</f>
        <v/>
      </c>
      <c r="D933" s="7">
        <f>SUMPRODUCT(($P$927:$S$930=1)*($AP$927:$AS$930=1))</f>
        <v/>
      </c>
      <c r="E933" s="7">
        <f>SUMPRODUCT(($W$927:$Z$930=1)*($AP$927:$AS$930=1))</f>
        <v/>
      </c>
      <c r="F933" s="7">
        <f>SUMPRODUCT(($AD$927:$AG$930=1)*($AP$927:$AS$930=1))</f>
        <v/>
      </c>
      <c r="G933" s="7">
        <f>SUMPRODUCT(($AK$927:$AN$930=1)*($AP$927:$AS$930=1))</f>
        <v/>
      </c>
      <c r="H933" s="12">
        <f>AVERAGE($B$933:$F$933)</f>
        <v/>
      </c>
      <c r="I933" s="12">
        <f>STDEV.P($B$933:$F$933)</f>
        <v/>
      </c>
    </row>
    <row r="934">
      <c r="A934" s="7" t="inlineStr">
        <is>
          <t>TN</t>
        </is>
      </c>
      <c r="B934" s="7">
        <f>SUMPRODUCT(($B$927:$E$930=0)*($AP$927:$AS$930=0))</f>
        <v/>
      </c>
      <c r="C934" s="7">
        <f>SUMPRODUCT(($I$927:$L$930=0)*($AP$927:$AS$930=0))</f>
        <v/>
      </c>
      <c r="D934" s="7">
        <f>SUMPRODUCT(($P$927:$S$930=0)*($AP$927:$AS$930=0))</f>
        <v/>
      </c>
      <c r="E934" s="7">
        <f>SUMPRODUCT(($W$927:$Z$930=0)*($AP$927:$AS$930=0))</f>
        <v/>
      </c>
      <c r="F934" s="7">
        <f>SUMPRODUCT(($AD$927:$AG$930=0)*($AP$927:$AS$930=0))</f>
        <v/>
      </c>
      <c r="G934" s="7">
        <f>SUMPRODUCT(($AK$927:$AN$930=0)*($AP$927:$AS$930=0))</f>
        <v/>
      </c>
      <c r="H934" s="12">
        <f>AVERAGE($B$934:$F$934)</f>
        <v/>
      </c>
      <c r="I934" s="12">
        <f>STDEV.P($B$934:$F$934)</f>
        <v/>
      </c>
    </row>
    <row r="935">
      <c r="A935" s="7" t="inlineStr">
        <is>
          <t>FP</t>
        </is>
      </c>
      <c r="B935" s="7">
        <f>SUMPRODUCT(($B$927:$E$930=1)*($AP$927:$AS$930=0))</f>
        <v/>
      </c>
      <c r="C935" s="7">
        <f>SUMPRODUCT(($I$927:$L$930=1)*($AP$927:$AS$930=0))</f>
        <v/>
      </c>
      <c r="D935" s="7">
        <f>SUMPRODUCT(($P$927:$S$930=1)*($AP$927:$AS$930=0))</f>
        <v/>
      </c>
      <c r="E935" s="7">
        <f>SUMPRODUCT(($W$927:$Z$930=1)*($AP$927:$AS$930=0))</f>
        <v/>
      </c>
      <c r="F935" s="7">
        <f>SUMPRODUCT(($AD$927:$AG$930=1)*($AP$927:$AS$930=0))</f>
        <v/>
      </c>
      <c r="G935" s="7">
        <f>SUMPRODUCT(($AK$927:$AN$930=1)*($AP$927:$AS$930=0))</f>
        <v/>
      </c>
      <c r="H935" s="12">
        <f>AVERAGE($B$935:$F$935)</f>
        <v/>
      </c>
      <c r="I935" s="12">
        <f>STDEV.P($B$935:$F$935)</f>
        <v/>
      </c>
    </row>
    <row r="936">
      <c r="A936" s="7" t="inlineStr">
        <is>
          <t>FN</t>
        </is>
      </c>
      <c r="B936" s="7">
        <f>SUMPRODUCT(($B$927:$E$930=0)*($AP$927:$AS$930=1))</f>
        <v/>
      </c>
      <c r="C936" s="7">
        <f>SUMPRODUCT(($I$927:$L$930=0)*($AP$927:$AS$930=1))</f>
        <v/>
      </c>
      <c r="D936" s="7">
        <f>SUMPRODUCT(($P$927:$S$930=0)*($AP$927:$AS$930=1))</f>
        <v/>
      </c>
      <c r="E936" s="7">
        <f>SUMPRODUCT(($W$927:$Z$930=0)*($AP$927:$AS$930=1))</f>
        <v/>
      </c>
      <c r="F936" s="7">
        <f>SUMPRODUCT(($AD$927:$AG$930=0)*($AP$927:$AS$930=1))</f>
        <v/>
      </c>
      <c r="G936" s="7">
        <f>SUMPRODUCT(($AK$927:$AN$930=0)*($AP$927:$AS$930=1))</f>
        <v/>
      </c>
      <c r="H936" s="12">
        <f>AVERAGE($B$936:$F$936)</f>
        <v/>
      </c>
      <c r="I936" s="12">
        <f>STDEV.P($B$936:$F$936)</f>
        <v/>
      </c>
    </row>
    <row r="937">
      <c r="A937" s="4" t="inlineStr">
        <is>
          <t>Precision</t>
        </is>
      </c>
      <c r="B937" s="12">
        <f>IFERROR($B$933/($B$933+$B$935),0)</f>
        <v/>
      </c>
      <c r="C937" s="12">
        <f>IFERROR($C$933/($C$933+$C$935),0)</f>
        <v/>
      </c>
      <c r="D937" s="12">
        <f>IFERROR($D$933/($D$933+$D$935),0)</f>
        <v/>
      </c>
      <c r="E937" s="12">
        <f>IFERROR($E$933/($E$933+$E$935),0)</f>
        <v/>
      </c>
      <c r="F937" s="12">
        <f>IFERROR($F$933/($F$933+$F$935),0)</f>
        <v/>
      </c>
      <c r="G937" s="12">
        <f>IFERROR($G$933/($G$933+$G$935),0)</f>
        <v/>
      </c>
      <c r="H937" s="18">
        <f>AVERAGE($B$937:$F$937)</f>
        <v/>
      </c>
      <c r="I937" s="18">
        <f>STDEV.P($B$937:$F$937)</f>
        <v/>
      </c>
    </row>
    <row r="938">
      <c r="A938" s="4" t="inlineStr">
        <is>
          <t>Recall</t>
        </is>
      </c>
      <c r="B938" s="12">
        <f>IFERROR($B$933/($B$933+$B$936),0)</f>
        <v/>
      </c>
      <c r="C938" s="12">
        <f>IFERROR($C$933/($C$933+$C$936),0)</f>
        <v/>
      </c>
      <c r="D938" s="12">
        <f>IFERROR($D$933/($D$933+$D$936),0)</f>
        <v/>
      </c>
      <c r="E938" s="12">
        <f>IFERROR($E$933/($E$933+$E$936),0)</f>
        <v/>
      </c>
      <c r="F938" s="12">
        <f>IFERROR($F$933/($F$933+$F$936),0)</f>
        <v/>
      </c>
      <c r="G938" s="12">
        <f>IFERROR($G$933/($G$933+$G$936),0)</f>
        <v/>
      </c>
      <c r="H938" s="18">
        <f>AVERAGE($B$938:$F$938)</f>
        <v/>
      </c>
      <c r="I938" s="18">
        <f>STDEV.P($B$938:$F$938)</f>
        <v/>
      </c>
    </row>
    <row r="939">
      <c r="A939" s="4" t="inlineStr">
        <is>
          <t>F1</t>
        </is>
      </c>
      <c r="B939" s="12">
        <f>IFERROR(2*$B$937*$B$938/($B$937+$B$938),0)</f>
        <v/>
      </c>
      <c r="C939" s="12">
        <f>IFERROR(2*$C$937*$C$938/($C$937+$C$938),0)</f>
        <v/>
      </c>
      <c r="D939" s="12">
        <f>IFERROR(2*$D$937*$D$938/($D$937+$D$938),0)</f>
        <v/>
      </c>
      <c r="E939" s="12">
        <f>IFERROR(2*$E$937*$E$938/($E$937+$E$938),0)</f>
        <v/>
      </c>
      <c r="F939" s="12">
        <f>IFERROR(2*$F$937*$F$938/($F$937+$F$938),0)</f>
        <v/>
      </c>
      <c r="G939" s="12">
        <f>IFERROR(2*$G$937*$G$938/($G$937+$G$938),0)</f>
        <v/>
      </c>
      <c r="H939" s="18">
        <f>AVERAGE($B$939:$F$939)</f>
        <v/>
      </c>
      <c r="I939" s="18">
        <f>STDEV.P($B$939:$F$939)</f>
        <v/>
      </c>
    </row>
    <row r="940">
      <c r="A940" s="4" t="inlineStr">
        <is>
          <t>Accuracy</t>
        </is>
      </c>
      <c r="B940" s="12">
        <f>IFERROR(($B$933+$B$934)/($B$933+$B$934+$B$935+$B$936),0)</f>
        <v/>
      </c>
      <c r="C940" s="12">
        <f>IFERROR(($C$933+$C$934)/($C$933+$C$934+$C$935+$C$936),0)</f>
        <v/>
      </c>
      <c r="D940" s="12">
        <f>IFERROR(($D$933+$D$934)/($D$933+$D$934+$D$935+$D$936),0)</f>
        <v/>
      </c>
      <c r="E940" s="12">
        <f>IFERROR(($E$933+$E$934)/($E$933+$E$934+$E$935+$E$936),0)</f>
        <v/>
      </c>
      <c r="F940" s="12">
        <f>IFERROR(($F$933+$F$934)/($F$933+$F$934+$F$935+$F$936),0)</f>
        <v/>
      </c>
      <c r="G940" s="12">
        <f>IFERROR(($G$933+$G$934)/($G$933+$G$934+$G$935+$G$936),0)</f>
        <v/>
      </c>
      <c r="H940" s="18">
        <f>AVERAGE($B$940:$F$940)</f>
        <v/>
      </c>
      <c r="I940" s="18">
        <f>STDEV.P($B$940:$F$940)</f>
        <v/>
      </c>
    </row>
    <row r="941">
      <c r="A941" s="4" t="inlineStr">
        <is>
          <t>Edit distance</t>
        </is>
      </c>
      <c r="B941" s="12">
        <f>SUMPRODUCT(ABS($AP$927:$AS$930-$B$927:$E$930))</f>
        <v/>
      </c>
      <c r="C941" s="12">
        <f>SUMPRODUCT(ABS($AP$927:$AS$930-$I$927:$L$930))</f>
        <v/>
      </c>
      <c r="D941" s="12">
        <f>SUMPRODUCT(ABS($AP$927:$AS$930-$P$927:$S$930))</f>
        <v/>
      </c>
      <c r="E941" s="12">
        <f>SUMPRODUCT(ABS($AP$927:$AS$930-$W$927:$Z$930))</f>
        <v/>
      </c>
      <c r="F941" s="12">
        <f>SUMPRODUCT(ABS($AP$927:$AS$930-$AD$927:$AG$930))</f>
        <v/>
      </c>
      <c r="G941" s="12">
        <f>SUMPRODUCT(ABS($AP$927:$AS$930-$AK$927:$AN$930))</f>
        <v/>
      </c>
      <c r="H941" s="18">
        <f>AVERAGE($B$941:$F$941)</f>
        <v/>
      </c>
      <c r="I941" s="18">
        <f>STDEV.P($B$941:$F$941)</f>
        <v/>
      </c>
    </row>
    <row r="942">
      <c r="A942" s="4" t="inlineStr">
        <is>
          <t>Spectral distance</t>
        </is>
      </c>
      <c r="B942" s="12">
        <f>SQRT(SUMPRODUCT(($AV$927:$AV$930-$B$950:$B$953)^2))</f>
        <v/>
      </c>
      <c r="C942" s="12">
        <f>SQRT(SUMPRODUCT(($AV$927:$AV$930-$C$950:$C$953)^2))</f>
        <v/>
      </c>
      <c r="D942" s="12">
        <f>SQRT(SUMPRODUCT(($AV$927:$AV$930-$D$950:$D$953)^2))</f>
        <v/>
      </c>
      <c r="E942" s="12">
        <f>SQRT(SUMPRODUCT(($AV$927:$AV$930-$E$950:$E$953)^2))</f>
        <v/>
      </c>
      <c r="F942" s="12">
        <f>SQRT(SUMPRODUCT(($AV$927:$AV$930-$F$950:$F$953)^2))</f>
        <v/>
      </c>
      <c r="G942" s="12">
        <f>SQRT(SUMPRODUCT(($AV$927:$AV$930-$G$950:$G$953)^2))</f>
        <v/>
      </c>
      <c r="H942" s="18">
        <f>AVERAGE($B$942:$F$942)</f>
        <v/>
      </c>
      <c r="I942" s="18">
        <f>STDEV.P($B$942:$F$942)</f>
        <v/>
      </c>
    </row>
    <row r="943">
      <c r="A943" s="4" t="inlineStr">
        <is>
          <t>Unsure cells</t>
        </is>
      </c>
      <c r="B943" s="7">
        <f>COUNTIF($B$927:$E$930,2)</f>
        <v/>
      </c>
      <c r="C943" s="7">
        <f>COUNTIF($I$927:$L$930,2)</f>
        <v/>
      </c>
      <c r="D943" s="7">
        <f>COUNTIF($P$927:$S$930,2)</f>
        <v/>
      </c>
      <c r="E943" s="7">
        <f>COUNTIF($W$927:$Z$930,2)</f>
        <v/>
      </c>
      <c r="F943" s="7">
        <f>COUNTIF($AD$927:$AG$930,2)</f>
        <v/>
      </c>
      <c r="G943" s="7">
        <f>COUNTIF($AK$927:$AN$930,2)</f>
        <v/>
      </c>
      <c r="H943" s="12">
        <f>AVERAGE($B$943:$F$943)</f>
        <v/>
      </c>
      <c r="I943" s="12">
        <f>STDEV.P($B$943:$F$943)</f>
        <v/>
      </c>
    </row>
    <row r="944">
      <c r="A944" s="3" t="inlineStr">
        <is>
          <t>eigenvalues (real part, numpy order; pasted)</t>
        </is>
      </c>
    </row>
    <row r="945">
      <c r="A945" s="3" t="inlineStr">
        <is>
          <t xml:space="preserve">  λ1</t>
        </is>
      </c>
      <c r="B945" s="19" t="n">
        <v>1</v>
      </c>
      <c r="C945" s="19" t="n">
        <v>-8.881784197001252e-16</v>
      </c>
      <c r="D945" s="19" t="n">
        <v>3.170086486626033</v>
      </c>
      <c r="E945" s="19" t="n">
        <v>-8.881784197001252e-16</v>
      </c>
      <c r="F945" s="19" t="n">
        <v>-8.881784197001252e-16</v>
      </c>
      <c r="G945" s="19" t="n">
        <v>3.302775637731992</v>
      </c>
    </row>
    <row r="946">
      <c r="A946" s="3" t="inlineStr">
        <is>
          <t xml:space="preserve">  λ2</t>
        </is>
      </c>
      <c r="B946" s="19" t="n">
        <v>1</v>
      </c>
      <c r="C946" s="19" t="n">
        <v>7.999999999999999</v>
      </c>
      <c r="D946" s="19" t="n">
        <v>1.311107817465981</v>
      </c>
      <c r="E946" s="19" t="n">
        <v>7.999999999999999</v>
      </c>
      <c r="F946" s="19" t="n">
        <v>7.999999999999999</v>
      </c>
      <c r="G946" s="19" t="n">
        <v>0.9999999999999996</v>
      </c>
    </row>
    <row r="947">
      <c r="A947" s="3" t="inlineStr">
        <is>
          <t xml:space="preserve">  λ3</t>
        </is>
      </c>
      <c r="B947" s="19" t="n">
        <v>1</v>
      </c>
      <c r="C947" s="19" t="n">
        <v>0</v>
      </c>
      <c r="D947" s="19" t="n">
        <v>-1.046254054691239e-16</v>
      </c>
      <c r="E947" s="19" t="n">
        <v>0</v>
      </c>
      <c r="F947" s="19" t="n">
        <v>0</v>
      </c>
      <c r="G947" s="19" t="n">
        <v>-3.55475134946988e-16</v>
      </c>
    </row>
    <row r="948">
      <c r="A948" s="3" t="inlineStr">
        <is>
          <t xml:space="preserve">  λ4</t>
        </is>
      </c>
      <c r="B948" s="19" t="n">
        <v>1</v>
      </c>
      <c r="C948" s="19" t="n">
        <v>0</v>
      </c>
      <c r="D948" s="19" t="n">
        <v>-0.4811943040920155</v>
      </c>
      <c r="E948" s="19" t="n">
        <v>0</v>
      </c>
      <c r="F948" s="19" t="n">
        <v>0</v>
      </c>
      <c r="G948" s="19" t="n">
        <v>-0.3027756377319945</v>
      </c>
    </row>
    <row r="949">
      <c r="A949" s="3" t="inlineStr">
        <is>
          <t>eigenvalues sorted desc (LARGE)</t>
        </is>
      </c>
    </row>
    <row r="950">
      <c r="A950" s="3" t="inlineStr">
        <is>
          <t xml:space="preserve">  λ(1)</t>
        </is>
      </c>
      <c r="B950" s="19">
        <f>LARGE($B$945:$B$948,1)</f>
        <v/>
      </c>
      <c r="C950" s="19">
        <f>LARGE($C$945:$C$948,1)</f>
        <v/>
      </c>
      <c r="D950" s="19">
        <f>LARGE($D$945:$D$948,1)</f>
        <v/>
      </c>
      <c r="E950" s="19">
        <f>LARGE($E$945:$E$948,1)</f>
        <v/>
      </c>
      <c r="F950" s="19">
        <f>LARGE($F$945:$F$948,1)</f>
        <v/>
      </c>
      <c r="G950" s="19">
        <f>LARGE($G$945:$G$948,1)</f>
        <v/>
      </c>
    </row>
    <row r="951">
      <c r="A951" s="3" t="inlineStr">
        <is>
          <t xml:space="preserve">  λ(2)</t>
        </is>
      </c>
      <c r="B951" s="19">
        <f>LARGE($B$945:$B$948,2)</f>
        <v/>
      </c>
      <c r="C951" s="19">
        <f>LARGE($C$945:$C$948,2)</f>
        <v/>
      </c>
      <c r="D951" s="19">
        <f>LARGE($D$945:$D$948,2)</f>
        <v/>
      </c>
      <c r="E951" s="19">
        <f>LARGE($E$945:$E$948,2)</f>
        <v/>
      </c>
      <c r="F951" s="19">
        <f>LARGE($F$945:$F$948,2)</f>
        <v/>
      </c>
      <c r="G951" s="19">
        <f>LARGE($G$945:$G$948,2)</f>
        <v/>
      </c>
    </row>
    <row r="952">
      <c r="A952" s="3" t="inlineStr">
        <is>
          <t xml:space="preserve">  λ(3)</t>
        </is>
      </c>
      <c r="B952" s="19">
        <f>LARGE($B$945:$B$948,3)</f>
        <v/>
      </c>
      <c r="C952" s="19">
        <f>LARGE($C$945:$C$948,3)</f>
        <v/>
      </c>
      <c r="D952" s="19">
        <f>LARGE($D$945:$D$948,3)</f>
        <v/>
      </c>
      <c r="E952" s="19">
        <f>LARGE($E$945:$E$948,3)</f>
        <v/>
      </c>
      <c r="F952" s="19">
        <f>LARGE($F$945:$F$948,3)</f>
        <v/>
      </c>
      <c r="G952" s="19">
        <f>LARGE($G$945:$G$948,3)</f>
        <v/>
      </c>
    </row>
    <row r="953">
      <c r="A953" s="3" t="inlineStr">
        <is>
          <t xml:space="preserve">  λ(4)</t>
        </is>
      </c>
      <c r="B953" s="19">
        <f>LARGE($B$945:$B$948,4)</f>
        <v/>
      </c>
      <c r="C953" s="19">
        <f>LARGE($C$945:$C$948,4)</f>
        <v/>
      </c>
      <c r="D953" s="19">
        <f>LARGE($D$945:$D$948,4)</f>
        <v/>
      </c>
      <c r="E953" s="19">
        <f>LARGE($E$945:$E$948,4)</f>
        <v/>
      </c>
      <c r="F953" s="19">
        <f>LARGE($F$945:$F$948,4)</f>
        <v/>
      </c>
      <c r="G953" s="19">
        <f>LARGE($G$945:$G$948,4)</f>
        <v/>
      </c>
    </row>
    <row r="954">
      <c r="A954" s="3" t="inlineStr">
        <is>
          <t>check: Σeig − trace (→0)</t>
        </is>
      </c>
      <c r="B954" s="3">
        <f>ROUND(SUM($B$945:$B$948)-($B$927+$C$928+$D$929+$E$930),6)</f>
        <v/>
      </c>
      <c r="C954" s="3">
        <f>ROUND(SUM($C$945:$C$948)-($I$927+$J$928+$K$929+$L$930),6)</f>
        <v/>
      </c>
      <c r="D954" s="3">
        <f>ROUND(SUM($D$945:$D$948)-($P$927+$Q$928+$R$929+$S$930),6)</f>
        <v/>
      </c>
      <c r="E954" s="3">
        <f>ROUND(SUM($E$945:$E$948)-($W$927+$X$928+$Y$929+$Z$930),6)</f>
        <v/>
      </c>
      <c r="F954" s="3">
        <f>ROUND(SUM($F$945:$F$948)-($AD$927+$AE$928+$AF$929+$AG$930),6)</f>
        <v/>
      </c>
      <c r="G954" s="3">
        <f>ROUND(SUM($G$945:$G$948)-($AK$927+$AL$928+$AM$929+$AN$930),6)</f>
        <v/>
      </c>
    </row>
    <row r="955">
      <c r="A955" s="3" t="inlineStr">
        <is>
          <t>check: Πeig − det (→0)</t>
        </is>
      </c>
      <c r="B955" s="3">
        <f>ROUND(MDETERM($B$927:$E$930)-PRODUCT($B$945:$B$948),6)</f>
        <v/>
      </c>
      <c r="C955" s="3">
        <f>ROUND(MDETERM($I$927:$L$930)-PRODUCT($C$945:$C$948),6)</f>
        <v/>
      </c>
      <c r="D955" s="3">
        <f>ROUND(MDETERM($P$927:$S$930)-PRODUCT($D$945:$D$948),6)</f>
        <v/>
      </c>
      <c r="E955" s="3">
        <f>ROUND(MDETERM($W$927:$Z$930)-PRODUCT($E$945:$E$948),6)</f>
        <v/>
      </c>
      <c r="F955" s="3">
        <f>ROUND(MDETERM($AD$927:$AG$930)-PRODUCT($F$945:$F$948),6)</f>
        <v/>
      </c>
      <c r="G955" s="3">
        <f>ROUND(MDETERM($AK$927:$AN$930)-PRODUCT($G$945:$G$948),6)</f>
        <v/>
      </c>
    </row>
    <row r="956">
      <c r="A956" s="3" t="inlineStr">
        <is>
          <t>complex eigenvalues?</t>
        </is>
      </c>
      <c r="B956" s="3" t="inlineStr"/>
      <c r="C956" s="3" t="inlineStr"/>
      <c r="D956" s="3" t="inlineStr"/>
      <c r="E956" s="3" t="inlineStr"/>
      <c r="F956" s="3" t="inlineStr"/>
      <c r="G956" s="3" t="inlineStr"/>
    </row>
    <row r="957">
      <c r="A957" s="3" t="inlineStr">
        <is>
          <t>check: det(M − λᵢI) per sorted λ (→0)</t>
        </is>
      </c>
    </row>
    <row r="958">
      <c r="A958" s="3" t="inlineStr">
        <is>
          <t xml:space="preserve">  det(M − λ(1)I)</t>
        </is>
      </c>
      <c r="B958" s="3">
        <f t="array" ref="B958">ROUND(MDETERM($B$927:$E$930-$B$950*MUNIT(4)),6)</f>
        <v/>
      </c>
      <c r="C958" s="3">
        <f t="array" ref="C958">ROUND(MDETERM($I$927:$L$930-$C$950*MUNIT(4)),6)</f>
        <v/>
      </c>
      <c r="D958" s="3">
        <f t="array" ref="D958">ROUND(MDETERM($P$927:$S$930-$D$950*MUNIT(4)),6)</f>
        <v/>
      </c>
      <c r="E958" s="3">
        <f t="array" ref="E958">ROUND(MDETERM($W$927:$Z$930-$E$950*MUNIT(4)),6)</f>
        <v/>
      </c>
      <c r="F958" s="3">
        <f t="array" ref="F958">ROUND(MDETERM($AD$927:$AG$930-$F$950*MUNIT(4)),6)</f>
        <v/>
      </c>
      <c r="G958" s="3">
        <f t="array" ref="G958">ROUND(MDETERM($AK$927:$AN$930-$G$950*MUNIT(4)),6)</f>
        <v/>
      </c>
    </row>
    <row r="959">
      <c r="A959" s="3" t="inlineStr">
        <is>
          <t xml:space="preserve">  det(M − λ(2)I)</t>
        </is>
      </c>
      <c r="B959" s="3">
        <f t="array" ref="B959">ROUND(MDETERM($B$927:$E$930-$B$951*MUNIT(4)),6)</f>
        <v/>
      </c>
      <c r="C959" s="3">
        <f t="array" ref="C959">ROUND(MDETERM($I$927:$L$930-$C$951*MUNIT(4)),6)</f>
        <v/>
      </c>
      <c r="D959" s="3">
        <f t="array" ref="D959">ROUND(MDETERM($P$927:$S$930-$D$951*MUNIT(4)),6)</f>
        <v/>
      </c>
      <c r="E959" s="3">
        <f t="array" ref="E959">ROUND(MDETERM($W$927:$Z$930-$E$951*MUNIT(4)),6)</f>
        <v/>
      </c>
      <c r="F959" s="3">
        <f t="array" ref="F959">ROUND(MDETERM($AD$927:$AG$930-$F$951*MUNIT(4)),6)</f>
        <v/>
      </c>
      <c r="G959" s="3">
        <f t="array" ref="G959">ROUND(MDETERM($AK$927:$AN$930-$G$951*MUNIT(4)),6)</f>
        <v/>
      </c>
    </row>
    <row r="960">
      <c r="A960" s="3" t="inlineStr">
        <is>
          <t xml:space="preserve">  det(M − λ(3)I)</t>
        </is>
      </c>
      <c r="B960" s="3">
        <f t="array" ref="B960">ROUND(MDETERM($B$927:$E$930-$B$952*MUNIT(4)),6)</f>
        <v/>
      </c>
      <c r="C960" s="3">
        <f t="array" ref="C960">ROUND(MDETERM($I$927:$L$930-$C$952*MUNIT(4)),6)</f>
        <v/>
      </c>
      <c r="D960" s="3">
        <f t="array" ref="D960">ROUND(MDETERM($P$927:$S$930-$D$952*MUNIT(4)),6)</f>
        <v/>
      </c>
      <c r="E960" s="3">
        <f t="array" ref="E960">ROUND(MDETERM($W$927:$Z$930-$E$952*MUNIT(4)),6)</f>
        <v/>
      </c>
      <c r="F960" s="3">
        <f t="array" ref="F960">ROUND(MDETERM($AD$927:$AG$930-$F$952*MUNIT(4)),6)</f>
        <v/>
      </c>
      <c r="G960" s="3">
        <f t="array" ref="G960">ROUND(MDETERM($AK$927:$AN$930-$G$952*MUNIT(4)),6)</f>
        <v/>
      </c>
    </row>
    <row r="961">
      <c r="A961" s="3" t="inlineStr">
        <is>
          <t xml:space="preserve">  det(M − λ(4)I)</t>
        </is>
      </c>
      <c r="B961" s="3">
        <f t="array" ref="B961">ROUND(MDETERM($B$927:$E$930-$B$953*MUNIT(4)),6)</f>
        <v/>
      </c>
      <c r="C961" s="3">
        <f t="array" ref="C961">ROUND(MDETERM($I$927:$L$930-$C$953*MUNIT(4)),6)</f>
        <v/>
      </c>
      <c r="D961" s="3">
        <f t="array" ref="D961">ROUND(MDETERM($P$927:$S$930-$D$953*MUNIT(4)),6)</f>
        <v/>
      </c>
      <c r="E961" s="3">
        <f t="array" ref="E961">ROUND(MDETERM($W$927:$Z$930-$E$953*MUNIT(4)),6)</f>
        <v/>
      </c>
      <c r="F961" s="3">
        <f t="array" ref="F961">ROUND(MDETERM($AD$927:$AG$930-$F$953*MUNIT(4)),6)</f>
        <v/>
      </c>
      <c r="G961" s="3">
        <f t="array" ref="G961">ROUND(MDETERM($AK$927:$AN$930-$G$953*MUNIT(4)),6)</f>
        <v/>
      </c>
    </row>
    <row r="965" ht="16" customHeight="1">
      <c r="A965" s="14" t="inlineStr">
        <is>
          <t>RAG R1-R2 | gpt4-turbo-preview</t>
        </is>
      </c>
      <c r="B965" s="9" t="inlineStr">
        <is>
          <t>run 1 (raw, pasted)</t>
        </is>
      </c>
      <c r="I965" s="9" t="inlineStr">
        <is>
          <t>run 2 (raw, pasted)</t>
        </is>
      </c>
      <c r="P965" s="9" t="inlineStr">
        <is>
          <t>run 3 (raw, pasted)</t>
        </is>
      </c>
      <c r="W965" s="9" t="inlineStr">
        <is>
          <t>run 4 (raw, pasted)</t>
        </is>
      </c>
      <c r="AD965" s="9" t="inlineStr">
        <is>
          <t>run 5 (raw, pasted)</t>
        </is>
      </c>
      <c r="AK965" s="9" t="inlineStr">
        <is>
          <t>archived component mapping</t>
        </is>
      </c>
    </row>
    <row r="966" ht="60" customHeight="1">
      <c r="B966" s="15" t="inlineStr">
        <is>
          <t>structure</t>
        </is>
      </c>
      <c r="C966" s="15" t="inlineStr">
        <is>
          <t>power system</t>
        </is>
      </c>
      <c r="D966" s="15" t="inlineStr">
        <is>
          <t>command and data handling (C&amp;DH)</t>
        </is>
      </c>
      <c r="E966" s="15" t="inlineStr">
        <is>
          <t>communication system</t>
        </is>
      </c>
      <c r="F966" s="15" t="inlineStr">
        <is>
          <t>attitude determination and control system (ADCS)</t>
        </is>
      </c>
      <c r="G966" s="15" t="inlineStr">
        <is>
          <t>payload</t>
        </is>
      </c>
      <c r="I966" s="15" t="inlineStr">
        <is>
          <t>structure</t>
        </is>
      </c>
      <c r="J966" s="15" t="inlineStr">
        <is>
          <t>power system</t>
        </is>
      </c>
      <c r="K966" s="15" t="inlineStr">
        <is>
          <t>command and data handling (C&amp;DH)</t>
        </is>
      </c>
      <c r="L966" s="15" t="inlineStr">
        <is>
          <t>communication system</t>
        </is>
      </c>
      <c r="M966" s="15" t="inlineStr">
        <is>
          <t>attitude determination and control system (ADCS)</t>
        </is>
      </c>
      <c r="N966" s="15" t="inlineStr">
        <is>
          <t>payload</t>
        </is>
      </c>
      <c r="P966" s="15" t="inlineStr">
        <is>
          <t>structure</t>
        </is>
      </c>
      <c r="Q966" s="15" t="inlineStr">
        <is>
          <t>power system</t>
        </is>
      </c>
      <c r="R966" s="15" t="inlineStr">
        <is>
          <t>command and data handling (C&amp;DH)</t>
        </is>
      </c>
      <c r="S966" s="15" t="inlineStr">
        <is>
          <t>communication system</t>
        </is>
      </c>
      <c r="T966" s="15" t="inlineStr">
        <is>
          <t>attitude determination and control system (ADCS)</t>
        </is>
      </c>
      <c r="U966" s="15" t="inlineStr">
        <is>
          <t>payload</t>
        </is>
      </c>
      <c r="W966" s="15" t="inlineStr">
        <is>
          <t>structure</t>
        </is>
      </c>
      <c r="X966" s="15" t="inlineStr">
        <is>
          <t>power system</t>
        </is>
      </c>
      <c r="Y966" s="15" t="inlineStr">
        <is>
          <t>command and data handling (C&amp;DH)</t>
        </is>
      </c>
      <c r="Z966" s="15" t="inlineStr">
        <is>
          <t>communication system</t>
        </is>
      </c>
      <c r="AA966" s="15" t="inlineStr">
        <is>
          <t>attitude determination and control system (ADCS)</t>
        </is>
      </c>
      <c r="AB966" s="15" t="inlineStr">
        <is>
          <t>payload</t>
        </is>
      </c>
      <c r="AD966" s="15" t="inlineStr">
        <is>
          <t>structure</t>
        </is>
      </c>
      <c r="AE966" s="15" t="inlineStr">
        <is>
          <t>power system</t>
        </is>
      </c>
      <c r="AF966" s="15" t="inlineStr">
        <is>
          <t>command and data handling (C&amp;DH)</t>
        </is>
      </c>
      <c r="AG966" s="15" t="inlineStr">
        <is>
          <t>communication system</t>
        </is>
      </c>
      <c r="AH966" s="15" t="inlineStr">
        <is>
          <t>attitude determination and control system (ADCS)</t>
        </is>
      </c>
      <c r="AI966" s="15" t="inlineStr">
        <is>
          <t>payload</t>
        </is>
      </c>
      <c r="AK966" s="3" t="inlineStr">
        <is>
          <t>Ground truth component</t>
        </is>
      </c>
      <c r="AL966" s="3" t="inlineStr">
        <is>
          <t>Matched predicted component</t>
        </is>
      </c>
    </row>
    <row r="967">
      <c r="A967" s="3" t="inlineStr">
        <is>
          <t>structure</t>
        </is>
      </c>
      <c r="B967" s="8" t="n">
        <v>1</v>
      </c>
      <c r="C967" s="8" t="n">
        <v>1</v>
      </c>
      <c r="D967" s="8" t="n">
        <v>1</v>
      </c>
      <c r="E967" s="8" t="n">
        <v>1</v>
      </c>
      <c r="F967" s="8" t="n">
        <v>1</v>
      </c>
      <c r="G967" s="8" t="n">
        <v>1</v>
      </c>
      <c r="I967" s="8" t="n">
        <v>1</v>
      </c>
      <c r="J967" s="8" t="n">
        <v>1</v>
      </c>
      <c r="K967" s="8" t="n">
        <v>1</v>
      </c>
      <c r="L967" s="8" t="n">
        <v>1</v>
      </c>
      <c r="M967" s="8" t="n">
        <v>1</v>
      </c>
      <c r="N967" s="8" t="n">
        <v>1</v>
      </c>
      <c r="P967" s="8" t="n">
        <v>1</v>
      </c>
      <c r="Q967" s="8" t="n">
        <v>1</v>
      </c>
      <c r="R967" s="8" t="n">
        <v>1</v>
      </c>
      <c r="S967" s="8" t="n">
        <v>1</v>
      </c>
      <c r="T967" s="8" t="n">
        <v>1</v>
      </c>
      <c r="U967" s="8" t="n">
        <v>1</v>
      </c>
      <c r="W967" s="8" t="n">
        <v>1</v>
      </c>
      <c r="X967" s="8" t="n">
        <v>1</v>
      </c>
      <c r="Y967" s="8" t="n">
        <v>1</v>
      </c>
      <c r="Z967" s="8" t="n">
        <v>1</v>
      </c>
      <c r="AA967" s="8" t="n">
        <v>1</v>
      </c>
      <c r="AB967" s="8" t="n">
        <v>1</v>
      </c>
      <c r="AD967" s="8" t="n">
        <v>1</v>
      </c>
      <c r="AE967" s="8" t="n">
        <v>1</v>
      </c>
      <c r="AF967" s="8" t="n">
        <v>1</v>
      </c>
      <c r="AG967" s="8" t="n">
        <v>1</v>
      </c>
      <c r="AH967" s="8" t="n">
        <v>1</v>
      </c>
      <c r="AI967" s="8" t="n">
        <v>1</v>
      </c>
      <c r="AK967" s="3" t="inlineStr">
        <is>
          <t>Power Subsystem</t>
        </is>
      </c>
      <c r="AL967" s="3" t="inlineStr">
        <is>
          <t>power system</t>
        </is>
      </c>
    </row>
    <row r="968">
      <c r="A968" s="3" t="inlineStr">
        <is>
          <t>power system</t>
        </is>
      </c>
      <c r="B968" s="8" t="n">
        <v>0</v>
      </c>
      <c r="C968" s="8" t="n">
        <v>1</v>
      </c>
      <c r="D968" s="8" t="n">
        <v>1</v>
      </c>
      <c r="E968" s="8" t="n">
        <v>1</v>
      </c>
      <c r="F968" s="8" t="n">
        <v>0</v>
      </c>
      <c r="G968" s="8" t="n">
        <v>1</v>
      </c>
      <c r="I968" s="8" t="n">
        <v>0</v>
      </c>
      <c r="J968" s="8" t="n">
        <v>1</v>
      </c>
      <c r="K968" s="8" t="n">
        <v>1</v>
      </c>
      <c r="L968" s="8" t="n">
        <v>1</v>
      </c>
      <c r="M968" s="8" t="n">
        <v>1</v>
      </c>
      <c r="N968" s="8" t="n">
        <v>1</v>
      </c>
      <c r="P968" s="8" t="n">
        <v>0</v>
      </c>
      <c r="Q968" s="8" t="n">
        <v>1</v>
      </c>
      <c r="R968" s="8" t="n">
        <v>1</v>
      </c>
      <c r="S968" s="8" t="n">
        <v>1</v>
      </c>
      <c r="T968" s="8" t="n">
        <v>0</v>
      </c>
      <c r="U968" s="8" t="n">
        <v>1</v>
      </c>
      <c r="W968" s="8" t="n">
        <v>0</v>
      </c>
      <c r="X968" s="8" t="n">
        <v>1</v>
      </c>
      <c r="Y968" s="8" t="n">
        <v>1</v>
      </c>
      <c r="Z968" s="8" t="n">
        <v>1</v>
      </c>
      <c r="AA968" s="8" t="n">
        <v>0</v>
      </c>
      <c r="AB968" s="8" t="n">
        <v>1</v>
      </c>
      <c r="AD968" s="8" t="n">
        <v>0</v>
      </c>
      <c r="AE968" s="8" t="n">
        <v>1</v>
      </c>
      <c r="AF968" s="8" t="n">
        <v>1</v>
      </c>
      <c r="AG968" s="8" t="n">
        <v>1</v>
      </c>
      <c r="AH968" s="8" t="n">
        <v>1</v>
      </c>
      <c r="AI968" s="8" t="n">
        <v>0</v>
      </c>
      <c r="AK968" s="3" t="inlineStr">
        <is>
          <t>Spacecraft</t>
        </is>
      </c>
      <c r="AL968" s="3" t="inlineStr">
        <is>
          <t>structure</t>
        </is>
      </c>
    </row>
    <row r="969">
      <c r="A969" s="3" t="inlineStr">
        <is>
          <t>command and data handling (C&amp;DH)</t>
        </is>
      </c>
      <c r="B969" s="8" t="n">
        <v>0</v>
      </c>
      <c r="C969" s="8" t="n">
        <v>0</v>
      </c>
      <c r="D969" s="8" t="n">
        <v>1</v>
      </c>
      <c r="E969" s="8" t="n">
        <v>1</v>
      </c>
      <c r="F969" s="8" t="n">
        <v>1</v>
      </c>
      <c r="G969" s="8" t="n">
        <v>1</v>
      </c>
      <c r="I969" s="8" t="n">
        <v>0</v>
      </c>
      <c r="J969" s="8" t="n">
        <v>1</v>
      </c>
      <c r="K969" s="8" t="n">
        <v>1</v>
      </c>
      <c r="L969" s="8" t="n">
        <v>1</v>
      </c>
      <c r="M969" s="8" t="n">
        <v>1</v>
      </c>
      <c r="N969" s="8" t="n">
        <v>1</v>
      </c>
      <c r="P969" s="8" t="n">
        <v>0</v>
      </c>
      <c r="Q969" s="8" t="n">
        <v>0</v>
      </c>
      <c r="R969" s="8" t="n">
        <v>1</v>
      </c>
      <c r="S969" s="8" t="n">
        <v>1</v>
      </c>
      <c r="T969" s="8" t="n">
        <v>1</v>
      </c>
      <c r="U969" s="8" t="n">
        <v>0</v>
      </c>
      <c r="W969" s="8" t="n">
        <v>0</v>
      </c>
      <c r="X969" s="8" t="n">
        <v>0</v>
      </c>
      <c r="Y969" s="8" t="n">
        <v>1</v>
      </c>
      <c r="Z969" s="8" t="n">
        <v>1</v>
      </c>
      <c r="AA969" s="8" t="n">
        <v>1</v>
      </c>
      <c r="AB969" s="8" t="n">
        <v>1</v>
      </c>
      <c r="AD969" s="8" t="n">
        <v>0</v>
      </c>
      <c r="AE969" s="8" t="n">
        <v>1</v>
      </c>
      <c r="AF969" s="8" t="n">
        <v>1</v>
      </c>
      <c r="AG969" s="8" t="n">
        <v>1</v>
      </c>
      <c r="AH969" s="8" t="n">
        <v>1</v>
      </c>
      <c r="AI969" s="8" t="n">
        <v>1</v>
      </c>
      <c r="AK969" s="3" t="inlineStr">
        <is>
          <t>Guidance, Navigation, and Control (GNC) Subsystem</t>
        </is>
      </c>
      <c r="AL969" s="3" t="inlineStr">
        <is>
          <t>attitude determination and control system (ADCS)</t>
        </is>
      </c>
    </row>
    <row r="970">
      <c r="A970" s="3" t="inlineStr">
        <is>
          <t>communication system</t>
        </is>
      </c>
      <c r="B970" s="8" t="n">
        <v>0</v>
      </c>
      <c r="C970" s="8" t="n">
        <v>0</v>
      </c>
      <c r="D970" s="8" t="n">
        <v>0</v>
      </c>
      <c r="E970" s="8" t="n">
        <v>1</v>
      </c>
      <c r="F970" s="8" t="n">
        <v>1</v>
      </c>
      <c r="G970" s="8" t="n">
        <v>1</v>
      </c>
      <c r="I970" s="8" t="n">
        <v>0</v>
      </c>
      <c r="J970" s="8" t="n">
        <v>1</v>
      </c>
      <c r="K970" s="8" t="n">
        <v>1</v>
      </c>
      <c r="L970" s="8" t="n">
        <v>1</v>
      </c>
      <c r="M970" s="8" t="n">
        <v>1</v>
      </c>
      <c r="N970" s="8" t="n">
        <v>1</v>
      </c>
      <c r="P970" s="8" t="n">
        <v>0</v>
      </c>
      <c r="Q970" s="8" t="n">
        <v>0</v>
      </c>
      <c r="R970" s="8" t="n">
        <v>0</v>
      </c>
      <c r="S970" s="8" t="n">
        <v>1</v>
      </c>
      <c r="T970" s="8" t="n">
        <v>1</v>
      </c>
      <c r="U970" s="8" t="n">
        <v>1</v>
      </c>
      <c r="W970" s="8" t="n">
        <v>0</v>
      </c>
      <c r="X970" s="8" t="n">
        <v>0</v>
      </c>
      <c r="Y970" s="8" t="n">
        <v>0</v>
      </c>
      <c r="Z970" s="8" t="n">
        <v>1</v>
      </c>
      <c r="AA970" s="8" t="n">
        <v>1</v>
      </c>
      <c r="AB970" s="8" t="n">
        <v>1</v>
      </c>
      <c r="AD970" s="8" t="n">
        <v>0</v>
      </c>
      <c r="AE970" s="8" t="n">
        <v>1</v>
      </c>
      <c r="AF970" s="8" t="n">
        <v>1</v>
      </c>
      <c r="AG970" s="8" t="n">
        <v>1</v>
      </c>
      <c r="AH970" s="8" t="n">
        <v>1</v>
      </c>
      <c r="AI970" s="8" t="n">
        <v>1</v>
      </c>
      <c r="AK970" s="3" t="inlineStr">
        <is>
          <t>Reaction Wheel</t>
        </is>
      </c>
      <c r="AL970" s="3" t="inlineStr">
        <is>
          <t>communication system</t>
        </is>
      </c>
    </row>
    <row r="971">
      <c r="A971" s="3" t="inlineStr">
        <is>
          <t>attitude determination and control system (ADCS)</t>
        </is>
      </c>
      <c r="B971" s="8" t="n">
        <v>0</v>
      </c>
      <c r="C971" s="8" t="n">
        <v>0</v>
      </c>
      <c r="D971" s="8" t="n">
        <v>1</v>
      </c>
      <c r="E971" s="8" t="n">
        <v>0</v>
      </c>
      <c r="F971" s="8" t="n">
        <v>1</v>
      </c>
      <c r="G971" s="8" t="n">
        <v>0</v>
      </c>
      <c r="I971" s="8" t="n">
        <v>0</v>
      </c>
      <c r="J971" s="8" t="n">
        <v>1</v>
      </c>
      <c r="K971" s="8" t="n">
        <v>1</v>
      </c>
      <c r="L971" s="8" t="n">
        <v>1</v>
      </c>
      <c r="M971" s="8" t="n">
        <v>1</v>
      </c>
      <c r="N971" s="8" t="n">
        <v>1</v>
      </c>
      <c r="P971" s="8" t="n">
        <v>0</v>
      </c>
      <c r="Q971" s="8" t="n">
        <v>0</v>
      </c>
      <c r="R971" s="8" t="n">
        <v>1</v>
      </c>
      <c r="S971" s="8" t="n">
        <v>0</v>
      </c>
      <c r="T971" s="8" t="n">
        <v>1</v>
      </c>
      <c r="U971" s="8" t="n">
        <v>0</v>
      </c>
      <c r="W971" s="8" t="n">
        <v>0</v>
      </c>
      <c r="X971" s="8" t="n">
        <v>0</v>
      </c>
      <c r="Y971" s="8" t="n">
        <v>1</v>
      </c>
      <c r="Z971" s="8" t="n">
        <v>0</v>
      </c>
      <c r="AA971" s="8" t="n">
        <v>1</v>
      </c>
      <c r="AB971" s="8" t="n">
        <v>1</v>
      </c>
      <c r="AD971" s="8" t="n">
        <v>0</v>
      </c>
      <c r="AE971" s="8" t="n">
        <v>1</v>
      </c>
      <c r="AF971" s="8" t="n">
        <v>1</v>
      </c>
      <c r="AG971" s="8" t="n">
        <v>1</v>
      </c>
      <c r="AH971" s="8" t="n">
        <v>1</v>
      </c>
      <c r="AI971" s="8" t="n">
        <v>1</v>
      </c>
    </row>
    <row r="972">
      <c r="A972" s="3" t="inlineStr">
        <is>
          <t>payload</t>
        </is>
      </c>
      <c r="B972" s="8" t="n">
        <v>0</v>
      </c>
      <c r="C972" s="8" t="n">
        <v>1</v>
      </c>
      <c r="D972" s="8" t="n">
        <v>1</v>
      </c>
      <c r="E972" s="8" t="n">
        <v>1</v>
      </c>
      <c r="F972" s="8" t="n">
        <v>0</v>
      </c>
      <c r="G972" s="8" t="n">
        <v>1</v>
      </c>
      <c r="I972" s="8" t="n">
        <v>0</v>
      </c>
      <c r="J972" s="8" t="n">
        <v>1</v>
      </c>
      <c r="K972" s="8" t="n">
        <v>1</v>
      </c>
      <c r="L972" s="8" t="n">
        <v>1</v>
      </c>
      <c r="M972" s="8" t="n">
        <v>1</v>
      </c>
      <c r="N972" s="8" t="n">
        <v>1</v>
      </c>
      <c r="P972" s="8" t="n">
        <v>0</v>
      </c>
      <c r="Q972" s="8" t="n">
        <v>1</v>
      </c>
      <c r="R972" s="8" t="n">
        <v>0</v>
      </c>
      <c r="S972" s="8" t="n">
        <v>1</v>
      </c>
      <c r="T972" s="8" t="n">
        <v>0</v>
      </c>
      <c r="U972" s="8" t="n">
        <v>1</v>
      </c>
      <c r="W972" s="8" t="n">
        <v>0</v>
      </c>
      <c r="X972" s="8" t="n">
        <v>1</v>
      </c>
      <c r="Y972" s="8" t="n">
        <v>1</v>
      </c>
      <c r="Z972" s="8" t="n">
        <v>1</v>
      </c>
      <c r="AA972" s="8" t="n">
        <v>1</v>
      </c>
      <c r="AB972" s="8" t="n">
        <v>1</v>
      </c>
      <c r="AD972" s="8" t="n">
        <v>0</v>
      </c>
      <c r="AE972" s="8" t="n">
        <v>1</v>
      </c>
      <c r="AF972" s="8" t="n">
        <v>1</v>
      </c>
      <c r="AG972" s="8" t="n">
        <v>1</v>
      </c>
      <c r="AH972" s="8" t="n">
        <v>1</v>
      </c>
      <c r="AI972" s="8" t="n">
        <v>1</v>
      </c>
    </row>
    <row r="974">
      <c r="A974" s="1" t="inlineStr">
        <is>
          <t>aligned k×k matrices (INDEX/MATCH through the mapping; GT order)</t>
        </is>
      </c>
      <c r="B974" s="9" t="inlineStr">
        <is>
          <t>run 1 aligned</t>
        </is>
      </c>
      <c r="I974" s="9" t="inlineStr">
        <is>
          <t>run 2 aligned</t>
        </is>
      </c>
      <c r="P974" s="9" t="inlineStr">
        <is>
          <t>run 3 aligned</t>
        </is>
      </c>
      <c r="W974" s="9" t="inlineStr">
        <is>
          <t>run 4 aligned</t>
        </is>
      </c>
      <c r="AD974" s="9" t="inlineStr">
        <is>
          <t>run 5 aligned</t>
        </is>
      </c>
      <c r="AK974" s="9" t="inlineStr">
        <is>
          <t>Step2 average of aligned runs (formula)</t>
        </is>
      </c>
      <c r="AP974" s="9" t="inlineStr">
        <is>
          <t>aligned ground truth (INDEX/MATCH)</t>
        </is>
      </c>
      <c r="AU974" s="9" t="inlineStr">
        <is>
          <t>aligned GT eig (pasted) | sorted</t>
        </is>
      </c>
    </row>
    <row r="975" ht="60" customHeight="1">
      <c r="B975" s="15" t="inlineStr">
        <is>
          <t>Power Subsystem</t>
        </is>
      </c>
      <c r="C975" s="15" t="inlineStr">
        <is>
          <t>Spacecraft</t>
        </is>
      </c>
      <c r="D975" s="15" t="inlineStr">
        <is>
          <t>Guidance, Navigation, and Control (GNC) Subsystem</t>
        </is>
      </c>
      <c r="E975" s="15" t="inlineStr">
        <is>
          <t>Reaction Wheel</t>
        </is>
      </c>
      <c r="I975" s="15" t="inlineStr">
        <is>
          <t>Power Subsystem</t>
        </is>
      </c>
      <c r="J975" s="15" t="inlineStr">
        <is>
          <t>Spacecraft</t>
        </is>
      </c>
      <c r="K975" s="15" t="inlineStr">
        <is>
          <t>Guidance, Navigation, and Control (GNC) Subsystem</t>
        </is>
      </c>
      <c r="L975" s="15" t="inlineStr">
        <is>
          <t>Reaction Wheel</t>
        </is>
      </c>
      <c r="P975" s="15" t="inlineStr">
        <is>
          <t>Power Subsystem</t>
        </is>
      </c>
      <c r="Q975" s="15" t="inlineStr">
        <is>
          <t>Spacecraft</t>
        </is>
      </c>
      <c r="R975" s="15" t="inlineStr">
        <is>
          <t>Guidance, Navigation, and Control (GNC) Subsystem</t>
        </is>
      </c>
      <c r="S975" s="15" t="inlineStr">
        <is>
          <t>Reaction Wheel</t>
        </is>
      </c>
      <c r="W975" s="15" t="inlineStr">
        <is>
          <t>Power Subsystem</t>
        </is>
      </c>
      <c r="X975" s="15" t="inlineStr">
        <is>
          <t>Spacecraft</t>
        </is>
      </c>
      <c r="Y975" s="15" t="inlineStr">
        <is>
          <t>Guidance, Navigation, and Control (GNC) Subsystem</t>
        </is>
      </c>
      <c r="Z975" s="15" t="inlineStr">
        <is>
          <t>Reaction Wheel</t>
        </is>
      </c>
      <c r="AD975" s="15" t="inlineStr">
        <is>
          <t>Power Subsystem</t>
        </is>
      </c>
      <c r="AE975" s="15" t="inlineStr">
        <is>
          <t>Spacecraft</t>
        </is>
      </c>
      <c r="AF975" s="15" t="inlineStr">
        <is>
          <t>Guidance, Navigation, and Control (GNC) Subsystem</t>
        </is>
      </c>
      <c r="AG975" s="15" t="inlineStr">
        <is>
          <t>Reaction Wheel</t>
        </is>
      </c>
    </row>
    <row r="976">
      <c r="A976" s="3" t="inlineStr">
        <is>
          <t>Power Subsystem</t>
        </is>
      </c>
      <c r="B976" s="8">
        <f>INDEX($B$967:$G$972,MATCH($AL$967,$B$966:$G$966,0),MATCH($AL$967,$B$966:$G$966,0))</f>
        <v/>
      </c>
      <c r="C976" s="8">
        <f>INDEX($B$967:$G$972,MATCH($AL$967,$B$966:$G$966,0),MATCH($AL$968,$B$966:$G$966,0))</f>
        <v/>
      </c>
      <c r="D976" s="8">
        <f>INDEX($B$967:$G$972,MATCH($AL$967,$B$966:$G$966,0),MATCH($AL$969,$B$966:$G$966,0))</f>
        <v/>
      </c>
      <c r="E976" s="8">
        <f>INDEX($B$967:$G$972,MATCH($AL$967,$B$966:$G$966,0),MATCH($AL$970,$B$966:$G$966,0))</f>
        <v/>
      </c>
      <c r="I976" s="8">
        <f>INDEX($I$967:$N$972,MATCH($AL$967,$I$966:$N$966,0),MATCH($AL$967,$I$966:$N$966,0))</f>
        <v/>
      </c>
      <c r="J976" s="8">
        <f>INDEX($I$967:$N$972,MATCH($AL$967,$I$966:$N$966,0),MATCH($AL$968,$I$966:$N$966,0))</f>
        <v/>
      </c>
      <c r="K976" s="8">
        <f>INDEX($I$967:$N$972,MATCH($AL$967,$I$966:$N$966,0),MATCH($AL$969,$I$966:$N$966,0))</f>
        <v/>
      </c>
      <c r="L976" s="8">
        <f>INDEX($I$967:$N$972,MATCH($AL$967,$I$966:$N$966,0),MATCH($AL$970,$I$966:$N$966,0))</f>
        <v/>
      </c>
      <c r="P976" s="8">
        <f>INDEX($P$967:$U$972,MATCH($AL$967,$P$966:$U$966,0),MATCH($AL$967,$P$966:$U$966,0))</f>
        <v/>
      </c>
      <c r="Q976" s="8">
        <f>INDEX($P$967:$U$972,MATCH($AL$967,$P$966:$U$966,0),MATCH($AL$968,$P$966:$U$966,0))</f>
        <v/>
      </c>
      <c r="R976" s="8">
        <f>INDEX($P$967:$U$972,MATCH($AL$967,$P$966:$U$966,0),MATCH($AL$969,$P$966:$U$966,0))</f>
        <v/>
      </c>
      <c r="S976" s="8">
        <f>INDEX($P$967:$U$972,MATCH($AL$967,$P$966:$U$966,0),MATCH($AL$970,$P$966:$U$966,0))</f>
        <v/>
      </c>
      <c r="W976" s="8">
        <f>INDEX($W$967:$AB$972,MATCH($AL$967,$W$966:$AB$966,0),MATCH($AL$967,$W$966:$AB$966,0))</f>
        <v/>
      </c>
      <c r="X976" s="8">
        <f>INDEX($W$967:$AB$972,MATCH($AL$967,$W$966:$AB$966,0),MATCH($AL$968,$W$966:$AB$966,0))</f>
        <v/>
      </c>
      <c r="Y976" s="8">
        <f>INDEX($W$967:$AB$972,MATCH($AL$967,$W$966:$AB$966,0),MATCH($AL$969,$W$966:$AB$966,0))</f>
        <v/>
      </c>
      <c r="Z976" s="8">
        <f>INDEX($W$967:$AB$972,MATCH($AL$967,$W$966:$AB$966,0),MATCH($AL$970,$W$966:$AB$966,0))</f>
        <v/>
      </c>
      <c r="AD976" s="8">
        <f>INDEX($AD$967:$AI$972,MATCH($AL$967,$AD$966:$AI$966,0),MATCH($AL$967,$AD$966:$AI$966,0))</f>
        <v/>
      </c>
      <c r="AE976" s="8">
        <f>INDEX($AD$967:$AI$972,MATCH($AL$967,$AD$966:$AI$966,0),MATCH($AL$968,$AD$966:$AI$966,0))</f>
        <v/>
      </c>
      <c r="AF976" s="8">
        <f>INDEX($AD$967:$AI$972,MATCH($AL$967,$AD$966:$AI$966,0),MATCH($AL$969,$AD$966:$AI$966,0))</f>
        <v/>
      </c>
      <c r="AG976" s="8">
        <f>INDEX($AD$967:$AI$972,MATCH($AL$967,$AD$966:$AI$966,0),MATCH($AL$970,$AD$966:$AI$966,0))</f>
        <v/>
      </c>
      <c r="AK976" s="8">
        <f>IF(($B$976&lt;&gt;2)+($I$976&lt;&gt;2)+($P$976&lt;&gt;2)+($W$976&lt;&gt;2)+($AD$976&lt;&gt;2)=0,2,IF((($B$976&lt;&gt;2)*$B$976+($I$976&lt;&gt;2)*$I$976+($P$976&lt;&gt;2)*$P$976+($W$976&lt;&gt;2)*$W$976+($AD$976&lt;&gt;2)*$AD$976)/(($B$976&lt;&gt;2)+($I$976&lt;&gt;2)+($P$976&lt;&gt;2)+($W$976&lt;&gt;2)+($AD$976&lt;&gt;2))&gt;=0.5,1,0))</f>
        <v/>
      </c>
      <c r="AL976" s="8">
        <f>IF(($C$976&lt;&gt;2)+($J$976&lt;&gt;2)+($Q$976&lt;&gt;2)+($X$976&lt;&gt;2)+($AE$976&lt;&gt;2)=0,2,IF((($C$976&lt;&gt;2)*$C$976+($J$976&lt;&gt;2)*$J$976+($Q$976&lt;&gt;2)*$Q$976+($X$976&lt;&gt;2)*$X$976+($AE$976&lt;&gt;2)*$AE$976)/(($C$976&lt;&gt;2)+($J$976&lt;&gt;2)+($Q$976&lt;&gt;2)+($X$976&lt;&gt;2)+($AE$976&lt;&gt;2))&gt;=0.5,1,0))</f>
        <v/>
      </c>
      <c r="AM976" s="8">
        <f>IF(($D$976&lt;&gt;2)+($K$976&lt;&gt;2)+($R$976&lt;&gt;2)+($Y$976&lt;&gt;2)+($AF$976&lt;&gt;2)=0,2,IF((($D$976&lt;&gt;2)*$D$976+($K$976&lt;&gt;2)*$K$976+($R$976&lt;&gt;2)*$R$976+($Y$976&lt;&gt;2)*$Y$976+($AF$976&lt;&gt;2)*$AF$976)/(($D$976&lt;&gt;2)+($K$976&lt;&gt;2)+($R$976&lt;&gt;2)+($Y$976&lt;&gt;2)+($AF$976&lt;&gt;2))&gt;=0.5,1,0))</f>
        <v/>
      </c>
      <c r="AN976" s="8">
        <f>IF(($E$976&lt;&gt;2)+($L$976&lt;&gt;2)+($S$976&lt;&gt;2)+($Z$976&lt;&gt;2)+($AG$976&lt;&gt;2)=0,2,IF((($E$976&lt;&gt;2)*$E$976+($L$976&lt;&gt;2)*$L$976+($S$976&lt;&gt;2)*$S$976+($Z$976&lt;&gt;2)*$Z$976+($AG$976&lt;&gt;2)*$AG$976)/(($E$976&lt;&gt;2)+($L$976&lt;&gt;2)+($S$976&lt;&gt;2)+($Z$976&lt;&gt;2)+($AG$976&lt;&gt;2))&gt;=0.5,1,0))</f>
        <v/>
      </c>
      <c r="AP976" s="16">
        <f>INDEX('Ground truth'!$B$3:$G$8,MATCH($AK$967,'Ground truth'!$A$3:$A$8,0),MATCH($AK$967,'Ground truth'!$B$2:$G$2,0))</f>
        <v/>
      </c>
      <c r="AQ976" s="16">
        <f>INDEX('Ground truth'!$B$3:$G$8,MATCH($AK$967,'Ground truth'!$A$3:$A$8,0),MATCH($AK$968,'Ground truth'!$B$2:$G$2,0))</f>
        <v/>
      </c>
      <c r="AR976" s="16">
        <f>INDEX('Ground truth'!$B$3:$G$8,MATCH($AK$967,'Ground truth'!$A$3:$A$8,0),MATCH($AK$969,'Ground truth'!$B$2:$G$2,0))</f>
        <v/>
      </c>
      <c r="AS976" s="16">
        <f>INDEX('Ground truth'!$B$3:$G$8,MATCH($AK$967,'Ground truth'!$A$3:$A$8,0),MATCH($AK$970,'Ground truth'!$B$2:$G$2,0))</f>
        <v/>
      </c>
      <c r="AU976" s="19" t="n">
        <v>-0.4811943040920155</v>
      </c>
      <c r="AV976" s="19">
        <f>LARGE($AU$976:$AU$979,1)</f>
        <v/>
      </c>
    </row>
    <row r="977">
      <c r="A977" s="3" t="inlineStr">
        <is>
          <t>Spacecraft</t>
        </is>
      </c>
      <c r="B977" s="8">
        <f>INDEX($B$967:$G$972,MATCH($AL$968,$B$966:$G$966,0),MATCH($AL$967,$B$966:$G$966,0))</f>
        <v/>
      </c>
      <c r="C977" s="8">
        <f>INDEX($B$967:$G$972,MATCH($AL$968,$B$966:$G$966,0),MATCH($AL$968,$B$966:$G$966,0))</f>
        <v/>
      </c>
      <c r="D977" s="8">
        <f>INDEX($B$967:$G$972,MATCH($AL$968,$B$966:$G$966,0),MATCH($AL$969,$B$966:$G$966,0))</f>
        <v/>
      </c>
      <c r="E977" s="8">
        <f>INDEX($B$967:$G$972,MATCH($AL$968,$B$966:$G$966,0),MATCH($AL$970,$B$966:$G$966,0))</f>
        <v/>
      </c>
      <c r="I977" s="8">
        <f>INDEX($I$967:$N$972,MATCH($AL$968,$I$966:$N$966,0),MATCH($AL$967,$I$966:$N$966,0))</f>
        <v/>
      </c>
      <c r="J977" s="8">
        <f>INDEX($I$967:$N$972,MATCH($AL$968,$I$966:$N$966,0),MATCH($AL$968,$I$966:$N$966,0))</f>
        <v/>
      </c>
      <c r="K977" s="8">
        <f>INDEX($I$967:$N$972,MATCH($AL$968,$I$966:$N$966,0),MATCH($AL$969,$I$966:$N$966,0))</f>
        <v/>
      </c>
      <c r="L977" s="8">
        <f>INDEX($I$967:$N$972,MATCH($AL$968,$I$966:$N$966,0),MATCH($AL$970,$I$966:$N$966,0))</f>
        <v/>
      </c>
      <c r="P977" s="8">
        <f>INDEX($P$967:$U$972,MATCH($AL$968,$P$966:$U$966,0),MATCH($AL$967,$P$966:$U$966,0))</f>
        <v/>
      </c>
      <c r="Q977" s="8">
        <f>INDEX($P$967:$U$972,MATCH($AL$968,$P$966:$U$966,0),MATCH($AL$968,$P$966:$U$966,0))</f>
        <v/>
      </c>
      <c r="R977" s="8">
        <f>INDEX($P$967:$U$972,MATCH($AL$968,$P$966:$U$966,0),MATCH($AL$969,$P$966:$U$966,0))</f>
        <v/>
      </c>
      <c r="S977" s="8">
        <f>INDEX($P$967:$U$972,MATCH($AL$968,$P$966:$U$966,0),MATCH($AL$970,$P$966:$U$966,0))</f>
        <v/>
      </c>
      <c r="W977" s="8">
        <f>INDEX($W$967:$AB$972,MATCH($AL$968,$W$966:$AB$966,0),MATCH($AL$967,$W$966:$AB$966,0))</f>
        <v/>
      </c>
      <c r="X977" s="8">
        <f>INDEX($W$967:$AB$972,MATCH($AL$968,$W$966:$AB$966,0),MATCH($AL$968,$W$966:$AB$966,0))</f>
        <v/>
      </c>
      <c r="Y977" s="8">
        <f>INDEX($W$967:$AB$972,MATCH($AL$968,$W$966:$AB$966,0),MATCH($AL$969,$W$966:$AB$966,0))</f>
        <v/>
      </c>
      <c r="Z977" s="8">
        <f>INDEX($W$967:$AB$972,MATCH($AL$968,$W$966:$AB$966,0),MATCH($AL$970,$W$966:$AB$966,0))</f>
        <v/>
      </c>
      <c r="AD977" s="8">
        <f>INDEX($AD$967:$AI$972,MATCH($AL$968,$AD$966:$AI$966,0),MATCH($AL$967,$AD$966:$AI$966,0))</f>
        <v/>
      </c>
      <c r="AE977" s="8">
        <f>INDEX($AD$967:$AI$972,MATCH($AL$968,$AD$966:$AI$966,0),MATCH($AL$968,$AD$966:$AI$966,0))</f>
        <v/>
      </c>
      <c r="AF977" s="8">
        <f>INDEX($AD$967:$AI$972,MATCH($AL$968,$AD$966:$AI$966,0),MATCH($AL$969,$AD$966:$AI$966,0))</f>
        <v/>
      </c>
      <c r="AG977" s="8">
        <f>INDEX($AD$967:$AI$972,MATCH($AL$968,$AD$966:$AI$966,0),MATCH($AL$970,$AD$966:$AI$966,0))</f>
        <v/>
      </c>
      <c r="AK977" s="8">
        <f>IF(($B$977&lt;&gt;2)+($I$977&lt;&gt;2)+($P$977&lt;&gt;2)+($W$977&lt;&gt;2)+($AD$977&lt;&gt;2)=0,2,IF((($B$977&lt;&gt;2)*$B$977+($I$977&lt;&gt;2)*$I$977+($P$977&lt;&gt;2)*$P$977+($W$977&lt;&gt;2)*$W$977+($AD$977&lt;&gt;2)*$AD$977)/(($B$977&lt;&gt;2)+($I$977&lt;&gt;2)+($P$977&lt;&gt;2)+($W$977&lt;&gt;2)+($AD$977&lt;&gt;2))&gt;=0.5,1,0))</f>
        <v/>
      </c>
      <c r="AL977" s="8">
        <f>IF(($C$977&lt;&gt;2)+($J$977&lt;&gt;2)+($Q$977&lt;&gt;2)+($X$977&lt;&gt;2)+($AE$977&lt;&gt;2)=0,2,IF((($C$977&lt;&gt;2)*$C$977+($J$977&lt;&gt;2)*$J$977+($Q$977&lt;&gt;2)*$Q$977+($X$977&lt;&gt;2)*$X$977+($AE$977&lt;&gt;2)*$AE$977)/(($C$977&lt;&gt;2)+($J$977&lt;&gt;2)+($Q$977&lt;&gt;2)+($X$977&lt;&gt;2)+($AE$977&lt;&gt;2))&gt;=0.5,1,0))</f>
        <v/>
      </c>
      <c r="AM977" s="8">
        <f>IF(($D$977&lt;&gt;2)+($K$977&lt;&gt;2)+($R$977&lt;&gt;2)+($Y$977&lt;&gt;2)+($AF$977&lt;&gt;2)=0,2,IF((($D$977&lt;&gt;2)*$D$977+($K$977&lt;&gt;2)*$K$977+($R$977&lt;&gt;2)*$R$977+($Y$977&lt;&gt;2)*$Y$977+($AF$977&lt;&gt;2)*$AF$977)/(($D$977&lt;&gt;2)+($K$977&lt;&gt;2)+($R$977&lt;&gt;2)+($Y$977&lt;&gt;2)+($AF$977&lt;&gt;2))&gt;=0.5,1,0))</f>
        <v/>
      </c>
      <c r="AN977" s="8">
        <f>IF(($E$977&lt;&gt;2)+($L$977&lt;&gt;2)+($S$977&lt;&gt;2)+($Z$977&lt;&gt;2)+($AG$977&lt;&gt;2)=0,2,IF((($E$977&lt;&gt;2)*$E$977+($L$977&lt;&gt;2)*$L$977+($S$977&lt;&gt;2)*$S$977+($Z$977&lt;&gt;2)*$Z$977+($AG$977&lt;&gt;2)*$AG$977)/(($E$977&lt;&gt;2)+($L$977&lt;&gt;2)+($S$977&lt;&gt;2)+($Z$977&lt;&gt;2)+($AG$977&lt;&gt;2))&gt;=0.5,1,0))</f>
        <v/>
      </c>
      <c r="AP977" s="16">
        <f>INDEX('Ground truth'!$B$3:$G$8,MATCH($AK$968,'Ground truth'!$A$3:$A$8,0),MATCH($AK$967,'Ground truth'!$B$2:$G$2,0))</f>
        <v/>
      </c>
      <c r="AQ977" s="16">
        <f>INDEX('Ground truth'!$B$3:$G$8,MATCH($AK$968,'Ground truth'!$A$3:$A$8,0),MATCH($AK$968,'Ground truth'!$B$2:$G$2,0))</f>
        <v/>
      </c>
      <c r="AR977" s="16">
        <f>INDEX('Ground truth'!$B$3:$G$8,MATCH($AK$968,'Ground truth'!$A$3:$A$8,0),MATCH($AK$969,'Ground truth'!$B$2:$G$2,0))</f>
        <v/>
      </c>
      <c r="AS977" s="16">
        <f>INDEX('Ground truth'!$B$3:$G$8,MATCH($AK$968,'Ground truth'!$A$3:$A$8,0),MATCH($AK$970,'Ground truth'!$B$2:$G$2,0))</f>
        <v/>
      </c>
      <c r="AU977" s="19" t="n">
        <v>1.311107817465981</v>
      </c>
      <c r="AV977" s="19">
        <f>LARGE($AU$976:$AU$979,2)</f>
        <v/>
      </c>
    </row>
    <row r="978">
      <c r="A978" s="3" t="inlineStr">
        <is>
          <t>Guidance, Navigation, and Control (GNC) Subsystem</t>
        </is>
      </c>
      <c r="B978" s="8">
        <f>INDEX($B$967:$G$972,MATCH($AL$969,$B$966:$G$966,0),MATCH($AL$967,$B$966:$G$966,0))</f>
        <v/>
      </c>
      <c r="C978" s="8">
        <f>INDEX($B$967:$G$972,MATCH($AL$969,$B$966:$G$966,0),MATCH($AL$968,$B$966:$G$966,0))</f>
        <v/>
      </c>
      <c r="D978" s="8">
        <f>INDEX($B$967:$G$972,MATCH($AL$969,$B$966:$G$966,0),MATCH($AL$969,$B$966:$G$966,0))</f>
        <v/>
      </c>
      <c r="E978" s="8">
        <f>INDEX($B$967:$G$972,MATCH($AL$969,$B$966:$G$966,0),MATCH($AL$970,$B$966:$G$966,0))</f>
        <v/>
      </c>
      <c r="I978" s="8">
        <f>INDEX($I$967:$N$972,MATCH($AL$969,$I$966:$N$966,0),MATCH($AL$967,$I$966:$N$966,0))</f>
        <v/>
      </c>
      <c r="J978" s="8">
        <f>INDEX($I$967:$N$972,MATCH($AL$969,$I$966:$N$966,0),MATCH($AL$968,$I$966:$N$966,0))</f>
        <v/>
      </c>
      <c r="K978" s="8">
        <f>INDEX($I$967:$N$972,MATCH($AL$969,$I$966:$N$966,0),MATCH($AL$969,$I$966:$N$966,0))</f>
        <v/>
      </c>
      <c r="L978" s="8">
        <f>INDEX($I$967:$N$972,MATCH($AL$969,$I$966:$N$966,0),MATCH($AL$970,$I$966:$N$966,0))</f>
        <v/>
      </c>
      <c r="P978" s="8">
        <f>INDEX($P$967:$U$972,MATCH($AL$969,$P$966:$U$966,0),MATCH($AL$967,$P$966:$U$966,0))</f>
        <v/>
      </c>
      <c r="Q978" s="8">
        <f>INDEX($P$967:$U$972,MATCH($AL$969,$P$966:$U$966,0),MATCH($AL$968,$P$966:$U$966,0))</f>
        <v/>
      </c>
      <c r="R978" s="8">
        <f>INDEX($P$967:$U$972,MATCH($AL$969,$P$966:$U$966,0),MATCH($AL$969,$P$966:$U$966,0))</f>
        <v/>
      </c>
      <c r="S978" s="8">
        <f>INDEX($P$967:$U$972,MATCH($AL$969,$P$966:$U$966,0),MATCH($AL$970,$P$966:$U$966,0))</f>
        <v/>
      </c>
      <c r="W978" s="8">
        <f>INDEX($W$967:$AB$972,MATCH($AL$969,$W$966:$AB$966,0),MATCH($AL$967,$W$966:$AB$966,0))</f>
        <v/>
      </c>
      <c r="X978" s="8">
        <f>INDEX($W$967:$AB$972,MATCH($AL$969,$W$966:$AB$966,0),MATCH($AL$968,$W$966:$AB$966,0))</f>
        <v/>
      </c>
      <c r="Y978" s="8">
        <f>INDEX($W$967:$AB$972,MATCH($AL$969,$W$966:$AB$966,0),MATCH($AL$969,$W$966:$AB$966,0))</f>
        <v/>
      </c>
      <c r="Z978" s="8">
        <f>INDEX($W$967:$AB$972,MATCH($AL$969,$W$966:$AB$966,0),MATCH($AL$970,$W$966:$AB$966,0))</f>
        <v/>
      </c>
      <c r="AD978" s="8">
        <f>INDEX($AD$967:$AI$972,MATCH($AL$969,$AD$966:$AI$966,0),MATCH($AL$967,$AD$966:$AI$966,0))</f>
        <v/>
      </c>
      <c r="AE978" s="8">
        <f>INDEX($AD$967:$AI$972,MATCH($AL$969,$AD$966:$AI$966,0),MATCH($AL$968,$AD$966:$AI$966,0))</f>
        <v/>
      </c>
      <c r="AF978" s="8">
        <f>INDEX($AD$967:$AI$972,MATCH($AL$969,$AD$966:$AI$966,0),MATCH($AL$969,$AD$966:$AI$966,0))</f>
        <v/>
      </c>
      <c r="AG978" s="8">
        <f>INDEX($AD$967:$AI$972,MATCH($AL$969,$AD$966:$AI$966,0),MATCH($AL$970,$AD$966:$AI$966,0))</f>
        <v/>
      </c>
      <c r="AK978" s="8">
        <f>IF(($B$978&lt;&gt;2)+($I$978&lt;&gt;2)+($P$978&lt;&gt;2)+($W$978&lt;&gt;2)+($AD$978&lt;&gt;2)=0,2,IF((($B$978&lt;&gt;2)*$B$978+($I$978&lt;&gt;2)*$I$978+($P$978&lt;&gt;2)*$P$978+($W$978&lt;&gt;2)*$W$978+($AD$978&lt;&gt;2)*$AD$978)/(($B$978&lt;&gt;2)+($I$978&lt;&gt;2)+($P$978&lt;&gt;2)+($W$978&lt;&gt;2)+($AD$978&lt;&gt;2))&gt;=0.5,1,0))</f>
        <v/>
      </c>
      <c r="AL978" s="8">
        <f>IF(($C$978&lt;&gt;2)+($J$978&lt;&gt;2)+($Q$978&lt;&gt;2)+($X$978&lt;&gt;2)+($AE$978&lt;&gt;2)=0,2,IF((($C$978&lt;&gt;2)*$C$978+($J$978&lt;&gt;2)*$J$978+($Q$978&lt;&gt;2)*$Q$978+($X$978&lt;&gt;2)*$X$978+($AE$978&lt;&gt;2)*$AE$978)/(($C$978&lt;&gt;2)+($J$978&lt;&gt;2)+($Q$978&lt;&gt;2)+($X$978&lt;&gt;2)+($AE$978&lt;&gt;2))&gt;=0.5,1,0))</f>
        <v/>
      </c>
      <c r="AM978" s="8">
        <f>IF(($D$978&lt;&gt;2)+($K$978&lt;&gt;2)+($R$978&lt;&gt;2)+($Y$978&lt;&gt;2)+($AF$978&lt;&gt;2)=0,2,IF((($D$978&lt;&gt;2)*$D$978+($K$978&lt;&gt;2)*$K$978+($R$978&lt;&gt;2)*$R$978+($Y$978&lt;&gt;2)*$Y$978+($AF$978&lt;&gt;2)*$AF$978)/(($D$978&lt;&gt;2)+($K$978&lt;&gt;2)+($R$978&lt;&gt;2)+($Y$978&lt;&gt;2)+($AF$978&lt;&gt;2))&gt;=0.5,1,0))</f>
        <v/>
      </c>
      <c r="AN978" s="8">
        <f>IF(($E$978&lt;&gt;2)+($L$978&lt;&gt;2)+($S$978&lt;&gt;2)+($Z$978&lt;&gt;2)+($AG$978&lt;&gt;2)=0,2,IF((($E$978&lt;&gt;2)*$E$978+($L$978&lt;&gt;2)*$L$978+($S$978&lt;&gt;2)*$S$978+($Z$978&lt;&gt;2)*$Z$978+($AG$978&lt;&gt;2)*$AG$978)/(($E$978&lt;&gt;2)+($L$978&lt;&gt;2)+($S$978&lt;&gt;2)+($Z$978&lt;&gt;2)+($AG$978&lt;&gt;2))&gt;=0.5,1,0))</f>
        <v/>
      </c>
      <c r="AP978" s="16">
        <f>INDEX('Ground truth'!$B$3:$G$8,MATCH($AK$969,'Ground truth'!$A$3:$A$8,0),MATCH($AK$967,'Ground truth'!$B$2:$G$2,0))</f>
        <v/>
      </c>
      <c r="AQ978" s="16">
        <f>INDEX('Ground truth'!$B$3:$G$8,MATCH($AK$969,'Ground truth'!$A$3:$A$8,0),MATCH($AK$968,'Ground truth'!$B$2:$G$2,0))</f>
        <v/>
      </c>
      <c r="AR978" s="16">
        <f>INDEX('Ground truth'!$B$3:$G$8,MATCH($AK$969,'Ground truth'!$A$3:$A$8,0),MATCH($AK$969,'Ground truth'!$B$2:$G$2,0))</f>
        <v/>
      </c>
      <c r="AS978" s="16">
        <f>INDEX('Ground truth'!$B$3:$G$8,MATCH($AK$969,'Ground truth'!$A$3:$A$8,0),MATCH($AK$970,'Ground truth'!$B$2:$G$2,0))</f>
        <v/>
      </c>
      <c r="AU978" s="19" t="n">
        <v>3.170086486626034</v>
      </c>
      <c r="AV978" s="19">
        <f>LARGE($AU$976:$AU$979,3)</f>
        <v/>
      </c>
    </row>
    <row r="979">
      <c r="A979" s="3" t="inlineStr">
        <is>
          <t>Reaction Wheel</t>
        </is>
      </c>
      <c r="B979" s="8">
        <f>INDEX($B$967:$G$972,MATCH($AL$970,$B$966:$G$966,0),MATCH($AL$967,$B$966:$G$966,0))</f>
        <v/>
      </c>
      <c r="C979" s="8">
        <f>INDEX($B$967:$G$972,MATCH($AL$970,$B$966:$G$966,0),MATCH($AL$968,$B$966:$G$966,0))</f>
        <v/>
      </c>
      <c r="D979" s="8">
        <f>INDEX($B$967:$G$972,MATCH($AL$970,$B$966:$G$966,0),MATCH($AL$969,$B$966:$G$966,0))</f>
        <v/>
      </c>
      <c r="E979" s="8">
        <f>INDEX($B$967:$G$972,MATCH($AL$970,$B$966:$G$966,0),MATCH($AL$970,$B$966:$G$966,0))</f>
        <v/>
      </c>
      <c r="I979" s="8">
        <f>INDEX($I$967:$N$972,MATCH($AL$970,$I$966:$N$966,0),MATCH($AL$967,$I$966:$N$966,0))</f>
        <v/>
      </c>
      <c r="J979" s="8">
        <f>INDEX($I$967:$N$972,MATCH($AL$970,$I$966:$N$966,0),MATCH($AL$968,$I$966:$N$966,0))</f>
        <v/>
      </c>
      <c r="K979" s="8">
        <f>INDEX($I$967:$N$972,MATCH($AL$970,$I$966:$N$966,0),MATCH($AL$969,$I$966:$N$966,0))</f>
        <v/>
      </c>
      <c r="L979" s="8">
        <f>INDEX($I$967:$N$972,MATCH($AL$970,$I$966:$N$966,0),MATCH($AL$970,$I$966:$N$966,0))</f>
        <v/>
      </c>
      <c r="P979" s="8">
        <f>INDEX($P$967:$U$972,MATCH($AL$970,$P$966:$U$966,0),MATCH($AL$967,$P$966:$U$966,0))</f>
        <v/>
      </c>
      <c r="Q979" s="8">
        <f>INDEX($P$967:$U$972,MATCH($AL$970,$P$966:$U$966,0),MATCH($AL$968,$P$966:$U$966,0))</f>
        <v/>
      </c>
      <c r="R979" s="8">
        <f>INDEX($P$967:$U$972,MATCH($AL$970,$P$966:$U$966,0),MATCH($AL$969,$P$966:$U$966,0))</f>
        <v/>
      </c>
      <c r="S979" s="8">
        <f>INDEX($P$967:$U$972,MATCH($AL$970,$P$966:$U$966,0),MATCH($AL$970,$P$966:$U$966,0))</f>
        <v/>
      </c>
      <c r="W979" s="8">
        <f>INDEX($W$967:$AB$972,MATCH($AL$970,$W$966:$AB$966,0),MATCH($AL$967,$W$966:$AB$966,0))</f>
        <v/>
      </c>
      <c r="X979" s="8">
        <f>INDEX($W$967:$AB$972,MATCH($AL$970,$W$966:$AB$966,0),MATCH($AL$968,$W$966:$AB$966,0))</f>
        <v/>
      </c>
      <c r="Y979" s="8">
        <f>INDEX($W$967:$AB$972,MATCH($AL$970,$W$966:$AB$966,0),MATCH($AL$969,$W$966:$AB$966,0))</f>
        <v/>
      </c>
      <c r="Z979" s="8">
        <f>INDEX($W$967:$AB$972,MATCH($AL$970,$W$966:$AB$966,0),MATCH($AL$970,$W$966:$AB$966,0))</f>
        <v/>
      </c>
      <c r="AD979" s="8">
        <f>INDEX($AD$967:$AI$972,MATCH($AL$970,$AD$966:$AI$966,0),MATCH($AL$967,$AD$966:$AI$966,0))</f>
        <v/>
      </c>
      <c r="AE979" s="8">
        <f>INDEX($AD$967:$AI$972,MATCH($AL$970,$AD$966:$AI$966,0),MATCH($AL$968,$AD$966:$AI$966,0))</f>
        <v/>
      </c>
      <c r="AF979" s="8">
        <f>INDEX($AD$967:$AI$972,MATCH($AL$970,$AD$966:$AI$966,0),MATCH($AL$969,$AD$966:$AI$966,0))</f>
        <v/>
      </c>
      <c r="AG979" s="8">
        <f>INDEX($AD$967:$AI$972,MATCH($AL$970,$AD$966:$AI$966,0),MATCH($AL$970,$AD$966:$AI$966,0))</f>
        <v/>
      </c>
      <c r="AK979" s="8">
        <f>IF(($B$979&lt;&gt;2)+($I$979&lt;&gt;2)+($P$979&lt;&gt;2)+($W$979&lt;&gt;2)+($AD$979&lt;&gt;2)=0,2,IF((($B$979&lt;&gt;2)*$B$979+($I$979&lt;&gt;2)*$I$979+($P$979&lt;&gt;2)*$P$979+($W$979&lt;&gt;2)*$W$979+($AD$979&lt;&gt;2)*$AD$979)/(($B$979&lt;&gt;2)+($I$979&lt;&gt;2)+($P$979&lt;&gt;2)+($W$979&lt;&gt;2)+($AD$979&lt;&gt;2))&gt;=0.5,1,0))</f>
        <v/>
      </c>
      <c r="AL979" s="8">
        <f>IF(($C$979&lt;&gt;2)+($J$979&lt;&gt;2)+($Q$979&lt;&gt;2)+($X$979&lt;&gt;2)+($AE$979&lt;&gt;2)=0,2,IF((($C$979&lt;&gt;2)*$C$979+($J$979&lt;&gt;2)*$J$979+($Q$979&lt;&gt;2)*$Q$979+($X$979&lt;&gt;2)*$X$979+($AE$979&lt;&gt;2)*$AE$979)/(($C$979&lt;&gt;2)+($J$979&lt;&gt;2)+($Q$979&lt;&gt;2)+($X$979&lt;&gt;2)+($AE$979&lt;&gt;2))&gt;=0.5,1,0))</f>
        <v/>
      </c>
      <c r="AM979" s="8">
        <f>IF(($D$979&lt;&gt;2)+($K$979&lt;&gt;2)+($R$979&lt;&gt;2)+($Y$979&lt;&gt;2)+($AF$979&lt;&gt;2)=0,2,IF((($D$979&lt;&gt;2)*$D$979+($K$979&lt;&gt;2)*$K$979+($R$979&lt;&gt;2)*$R$979+($Y$979&lt;&gt;2)*$Y$979+($AF$979&lt;&gt;2)*$AF$979)/(($D$979&lt;&gt;2)+($K$979&lt;&gt;2)+($R$979&lt;&gt;2)+($Y$979&lt;&gt;2)+($AF$979&lt;&gt;2))&gt;=0.5,1,0))</f>
        <v/>
      </c>
      <c r="AN979" s="8">
        <f>IF(($E$979&lt;&gt;2)+($L$979&lt;&gt;2)+($S$979&lt;&gt;2)+($Z$979&lt;&gt;2)+($AG$979&lt;&gt;2)=0,2,IF((($E$979&lt;&gt;2)*$E$979+($L$979&lt;&gt;2)*$L$979+($S$979&lt;&gt;2)*$S$979+($Z$979&lt;&gt;2)*$Z$979+($AG$979&lt;&gt;2)*$AG$979)/(($E$979&lt;&gt;2)+($L$979&lt;&gt;2)+($S$979&lt;&gt;2)+($Z$979&lt;&gt;2)+($AG$979&lt;&gt;2))&gt;=0.5,1,0))</f>
        <v/>
      </c>
      <c r="AP979" s="16">
        <f>INDEX('Ground truth'!$B$3:$G$8,MATCH($AK$970,'Ground truth'!$A$3:$A$8,0),MATCH($AK$967,'Ground truth'!$B$2:$G$2,0))</f>
        <v/>
      </c>
      <c r="AQ979" s="16">
        <f>INDEX('Ground truth'!$B$3:$G$8,MATCH($AK$970,'Ground truth'!$A$3:$A$8,0),MATCH($AK$968,'Ground truth'!$B$2:$G$2,0))</f>
        <v/>
      </c>
      <c r="AR979" s="16">
        <f>INDEX('Ground truth'!$B$3:$G$8,MATCH($AK$970,'Ground truth'!$A$3:$A$8,0),MATCH($AK$969,'Ground truth'!$B$2:$G$2,0))</f>
        <v/>
      </c>
      <c r="AS979" s="16">
        <f>INDEX('Ground truth'!$B$3:$G$8,MATCH($AK$970,'Ground truth'!$A$3:$A$8,0),MATCH($AK$970,'Ground truth'!$B$2:$G$2,0))</f>
        <v/>
      </c>
      <c r="AU979" s="19" t="n">
        <v>0</v>
      </c>
      <c r="AV979" s="19">
        <f>LARGE($AU$976:$AU$979,4)</f>
        <v/>
      </c>
    </row>
    <row r="981">
      <c r="A981" s="17" t="inlineStr">
        <is>
          <t>metrics — confident-only (unsure excluded from denominators)</t>
        </is>
      </c>
      <c r="B981" s="10" t="inlineStr">
        <is>
          <t>run 1</t>
        </is>
      </c>
      <c r="C981" s="10" t="inlineStr">
        <is>
          <t>run 2</t>
        </is>
      </c>
      <c r="D981" s="10" t="inlineStr">
        <is>
          <t>run 3</t>
        </is>
      </c>
      <c r="E981" s="10" t="inlineStr">
        <is>
          <t>run 4</t>
        </is>
      </c>
      <c r="F981" s="10" t="inlineStr">
        <is>
          <t>run 5</t>
        </is>
      </c>
      <c r="G981" s="10" t="inlineStr">
        <is>
          <t>avg-matrix</t>
        </is>
      </c>
      <c r="H981" s="10" t="inlineStr">
        <is>
          <t>mean</t>
        </is>
      </c>
      <c r="I981" s="10" t="inlineStr">
        <is>
          <t>std (pop.)</t>
        </is>
      </c>
      <c r="J981" s="17" t="inlineStr">
        <is>
          <t>notes</t>
        </is>
      </c>
    </row>
    <row r="982">
      <c r="A982" s="7" t="inlineStr">
        <is>
          <t>TP</t>
        </is>
      </c>
      <c r="B982" s="7">
        <f>SUMPRODUCT(($B$976:$E$979=1)*($AP$976:$AS$979=1))</f>
        <v/>
      </c>
      <c r="C982" s="7">
        <f>SUMPRODUCT(($I$976:$L$979=1)*($AP$976:$AS$979=1))</f>
        <v/>
      </c>
      <c r="D982" s="7">
        <f>SUMPRODUCT(($P$976:$S$979=1)*($AP$976:$AS$979=1))</f>
        <v/>
      </c>
      <c r="E982" s="7">
        <f>SUMPRODUCT(($W$976:$Z$979=1)*($AP$976:$AS$979=1))</f>
        <v/>
      </c>
      <c r="F982" s="7">
        <f>SUMPRODUCT(($AD$976:$AG$979=1)*($AP$976:$AS$979=1))</f>
        <v/>
      </c>
      <c r="G982" s="7">
        <f>SUMPRODUCT(($AK$976:$AN$979=1)*($AP$976:$AS$979=1))</f>
        <v/>
      </c>
      <c r="H982" s="12">
        <f>AVERAGE($B$982:$F$982)</f>
        <v/>
      </c>
      <c r="I982" s="12">
        <f>STDEV.P($B$982:$F$982)</f>
        <v/>
      </c>
    </row>
    <row r="983">
      <c r="A983" s="7" t="inlineStr">
        <is>
          <t>TN</t>
        </is>
      </c>
      <c r="B983" s="7">
        <f>SUMPRODUCT(($B$976:$E$979=0)*($AP$976:$AS$979=0))</f>
        <v/>
      </c>
      <c r="C983" s="7">
        <f>SUMPRODUCT(($I$976:$L$979=0)*($AP$976:$AS$979=0))</f>
        <v/>
      </c>
      <c r="D983" s="7">
        <f>SUMPRODUCT(($P$976:$S$979=0)*($AP$976:$AS$979=0))</f>
        <v/>
      </c>
      <c r="E983" s="7">
        <f>SUMPRODUCT(($W$976:$Z$979=0)*($AP$976:$AS$979=0))</f>
        <v/>
      </c>
      <c r="F983" s="7">
        <f>SUMPRODUCT(($AD$976:$AG$979=0)*($AP$976:$AS$979=0))</f>
        <v/>
      </c>
      <c r="G983" s="7">
        <f>SUMPRODUCT(($AK$976:$AN$979=0)*($AP$976:$AS$979=0))</f>
        <v/>
      </c>
      <c r="H983" s="12">
        <f>AVERAGE($B$983:$F$983)</f>
        <v/>
      </c>
      <c r="I983" s="12">
        <f>STDEV.P($B$983:$F$983)</f>
        <v/>
      </c>
    </row>
    <row r="984">
      <c r="A984" s="7" t="inlineStr">
        <is>
          <t>FP</t>
        </is>
      </c>
      <c r="B984" s="7">
        <f>SUMPRODUCT(($B$976:$E$979=1)*($AP$976:$AS$979=0))</f>
        <v/>
      </c>
      <c r="C984" s="7">
        <f>SUMPRODUCT(($I$976:$L$979=1)*($AP$976:$AS$979=0))</f>
        <v/>
      </c>
      <c r="D984" s="7">
        <f>SUMPRODUCT(($P$976:$S$979=1)*($AP$976:$AS$979=0))</f>
        <v/>
      </c>
      <c r="E984" s="7">
        <f>SUMPRODUCT(($W$976:$Z$979=1)*($AP$976:$AS$979=0))</f>
        <v/>
      </c>
      <c r="F984" s="7">
        <f>SUMPRODUCT(($AD$976:$AG$979=1)*($AP$976:$AS$979=0))</f>
        <v/>
      </c>
      <c r="G984" s="7">
        <f>SUMPRODUCT(($AK$976:$AN$979=1)*($AP$976:$AS$979=0))</f>
        <v/>
      </c>
      <c r="H984" s="12">
        <f>AVERAGE($B$984:$F$984)</f>
        <v/>
      </c>
      <c r="I984" s="12">
        <f>STDEV.P($B$984:$F$984)</f>
        <v/>
      </c>
    </row>
    <row r="985">
      <c r="A985" s="7" t="inlineStr">
        <is>
          <t>FN</t>
        </is>
      </c>
      <c r="B985" s="7">
        <f>SUMPRODUCT(($B$976:$E$979=0)*($AP$976:$AS$979=1))</f>
        <v/>
      </c>
      <c r="C985" s="7">
        <f>SUMPRODUCT(($I$976:$L$979=0)*($AP$976:$AS$979=1))</f>
        <v/>
      </c>
      <c r="D985" s="7">
        <f>SUMPRODUCT(($P$976:$S$979=0)*($AP$976:$AS$979=1))</f>
        <v/>
      </c>
      <c r="E985" s="7">
        <f>SUMPRODUCT(($W$976:$Z$979=0)*($AP$976:$AS$979=1))</f>
        <v/>
      </c>
      <c r="F985" s="7">
        <f>SUMPRODUCT(($AD$976:$AG$979=0)*($AP$976:$AS$979=1))</f>
        <v/>
      </c>
      <c r="G985" s="7">
        <f>SUMPRODUCT(($AK$976:$AN$979=0)*($AP$976:$AS$979=1))</f>
        <v/>
      </c>
      <c r="H985" s="12">
        <f>AVERAGE($B$985:$F$985)</f>
        <v/>
      </c>
      <c r="I985" s="12">
        <f>STDEV.P($B$985:$F$985)</f>
        <v/>
      </c>
    </row>
    <row r="986">
      <c r="A986" s="4" t="inlineStr">
        <is>
          <t>Precision</t>
        </is>
      </c>
      <c r="B986" s="12">
        <f>IFERROR($B$982/($B$982+$B$984),0)</f>
        <v/>
      </c>
      <c r="C986" s="12">
        <f>IFERROR($C$982/($C$982+$C$984),0)</f>
        <v/>
      </c>
      <c r="D986" s="12">
        <f>IFERROR($D$982/($D$982+$D$984),0)</f>
        <v/>
      </c>
      <c r="E986" s="12">
        <f>IFERROR($E$982/($E$982+$E$984),0)</f>
        <v/>
      </c>
      <c r="F986" s="12">
        <f>IFERROR($F$982/($F$982+$F$984),0)</f>
        <v/>
      </c>
      <c r="G986" s="12">
        <f>IFERROR($G$982/($G$982+$G$984),0)</f>
        <v/>
      </c>
      <c r="H986" s="18">
        <f>AVERAGE($B$986:$F$986)</f>
        <v/>
      </c>
      <c r="I986" s="18">
        <f>STDEV.P($B$986:$F$986)</f>
        <v/>
      </c>
    </row>
    <row r="987">
      <c r="A987" s="4" t="inlineStr">
        <is>
          <t>Recall</t>
        </is>
      </c>
      <c r="B987" s="12">
        <f>IFERROR($B$982/($B$982+$B$985),0)</f>
        <v/>
      </c>
      <c r="C987" s="12">
        <f>IFERROR($C$982/($C$982+$C$985),0)</f>
        <v/>
      </c>
      <c r="D987" s="12">
        <f>IFERROR($D$982/($D$982+$D$985),0)</f>
        <v/>
      </c>
      <c r="E987" s="12">
        <f>IFERROR($E$982/($E$982+$E$985),0)</f>
        <v/>
      </c>
      <c r="F987" s="12">
        <f>IFERROR($F$982/($F$982+$F$985),0)</f>
        <v/>
      </c>
      <c r="G987" s="12">
        <f>IFERROR($G$982/($G$982+$G$985),0)</f>
        <v/>
      </c>
      <c r="H987" s="18">
        <f>AVERAGE($B$987:$F$987)</f>
        <v/>
      </c>
      <c r="I987" s="18">
        <f>STDEV.P($B$987:$F$987)</f>
        <v/>
      </c>
    </row>
    <row r="988">
      <c r="A988" s="4" t="inlineStr">
        <is>
          <t>F1</t>
        </is>
      </c>
      <c r="B988" s="12">
        <f>IFERROR(2*$B$986*$B$987/($B$986+$B$987),0)</f>
        <v/>
      </c>
      <c r="C988" s="12">
        <f>IFERROR(2*$C$986*$C$987/($C$986+$C$987),0)</f>
        <v/>
      </c>
      <c r="D988" s="12">
        <f>IFERROR(2*$D$986*$D$987/($D$986+$D$987),0)</f>
        <v/>
      </c>
      <c r="E988" s="12">
        <f>IFERROR(2*$E$986*$E$987/($E$986+$E$987),0)</f>
        <v/>
      </c>
      <c r="F988" s="12">
        <f>IFERROR(2*$F$986*$F$987/($F$986+$F$987),0)</f>
        <v/>
      </c>
      <c r="G988" s="12">
        <f>IFERROR(2*$G$986*$G$987/($G$986+$G$987),0)</f>
        <v/>
      </c>
      <c r="H988" s="18">
        <f>AVERAGE($B$988:$F$988)</f>
        <v/>
      </c>
      <c r="I988" s="18">
        <f>STDEV.P($B$988:$F$988)</f>
        <v/>
      </c>
    </row>
    <row r="989">
      <c r="A989" s="4" t="inlineStr">
        <is>
          <t>Accuracy</t>
        </is>
      </c>
      <c r="B989" s="12">
        <f>IFERROR(($B$982+$B$983)/($B$982+$B$983+$B$984+$B$985),0)</f>
        <v/>
      </c>
      <c r="C989" s="12">
        <f>IFERROR(($C$982+$C$983)/($C$982+$C$983+$C$984+$C$985),0)</f>
        <v/>
      </c>
      <c r="D989" s="12">
        <f>IFERROR(($D$982+$D$983)/($D$982+$D$983+$D$984+$D$985),0)</f>
        <v/>
      </c>
      <c r="E989" s="12">
        <f>IFERROR(($E$982+$E$983)/($E$982+$E$983+$E$984+$E$985),0)</f>
        <v/>
      </c>
      <c r="F989" s="12">
        <f>IFERROR(($F$982+$F$983)/($F$982+$F$983+$F$984+$F$985),0)</f>
        <v/>
      </c>
      <c r="G989" s="12">
        <f>IFERROR(($G$982+$G$983)/($G$982+$G$983+$G$984+$G$985),0)</f>
        <v/>
      </c>
      <c r="H989" s="18">
        <f>AVERAGE($B$989:$F$989)</f>
        <v/>
      </c>
      <c r="I989" s="18">
        <f>STDEV.P($B$989:$F$989)</f>
        <v/>
      </c>
    </row>
    <row r="990">
      <c r="A990" s="4" t="inlineStr">
        <is>
          <t>Edit distance</t>
        </is>
      </c>
      <c r="B990" s="12">
        <f>SUMPRODUCT(ABS($AP$976:$AS$979-$B$976:$E$979))</f>
        <v/>
      </c>
      <c r="C990" s="12">
        <f>SUMPRODUCT(ABS($AP$976:$AS$979-$I$976:$L$979))</f>
        <v/>
      </c>
      <c r="D990" s="12">
        <f>SUMPRODUCT(ABS($AP$976:$AS$979-$P$976:$S$979))</f>
        <v/>
      </c>
      <c r="E990" s="12">
        <f>SUMPRODUCT(ABS($AP$976:$AS$979-$W$976:$Z$979))</f>
        <v/>
      </c>
      <c r="F990" s="12">
        <f>SUMPRODUCT(ABS($AP$976:$AS$979-$AD$976:$AG$979))</f>
        <v/>
      </c>
      <c r="G990" s="12">
        <f>SUMPRODUCT(ABS($AP$976:$AS$979-$AK$976:$AN$979))</f>
        <v/>
      </c>
      <c r="H990" s="18">
        <f>AVERAGE($B$990:$F$990)</f>
        <v/>
      </c>
      <c r="I990" s="18">
        <f>STDEV.P($B$990:$F$990)</f>
        <v/>
      </c>
    </row>
    <row r="991">
      <c r="A991" s="4" t="inlineStr">
        <is>
          <t>Spectral distance</t>
        </is>
      </c>
      <c r="B991" s="12">
        <f>SQRT(SUMPRODUCT(($AV$976:$AV$979-$B$999:$B$1002)^2))</f>
        <v/>
      </c>
      <c r="C991" s="12">
        <f>SQRT(SUMPRODUCT(($AV$976:$AV$979-$C$999:$C$1002)^2))</f>
        <v/>
      </c>
      <c r="D991" s="12">
        <f>SQRT(SUMPRODUCT(($AV$976:$AV$979-$D$999:$D$1002)^2))</f>
        <v/>
      </c>
      <c r="E991" s="12">
        <f>SQRT(SUMPRODUCT(($AV$976:$AV$979-$E$999:$E$1002)^2))</f>
        <v/>
      </c>
      <c r="F991" s="12">
        <f>SQRT(SUMPRODUCT(($AV$976:$AV$979-$F$999:$F$1002)^2))</f>
        <v/>
      </c>
      <c r="G991" s="12">
        <f>SQRT(SUMPRODUCT(($AV$976:$AV$979-$G$999:$G$1002)^2))</f>
        <v/>
      </c>
      <c r="H991" s="18">
        <f>AVERAGE($B$991:$F$991)</f>
        <v/>
      </c>
      <c r="I991" s="18">
        <f>STDEV.P($B$991:$F$991)</f>
        <v/>
      </c>
    </row>
    <row r="992">
      <c r="A992" s="4" t="inlineStr">
        <is>
          <t>Unsure cells</t>
        </is>
      </c>
      <c r="B992" s="7">
        <f>COUNTIF($B$976:$E$979,2)</f>
        <v/>
      </c>
      <c r="C992" s="7">
        <f>COUNTIF($I$976:$L$979,2)</f>
        <v/>
      </c>
      <c r="D992" s="7">
        <f>COUNTIF($P$976:$S$979,2)</f>
        <v/>
      </c>
      <c r="E992" s="7">
        <f>COUNTIF($W$976:$Z$979,2)</f>
        <v/>
      </c>
      <c r="F992" s="7">
        <f>COUNTIF($AD$976:$AG$979,2)</f>
        <v/>
      </c>
      <c r="G992" s="7">
        <f>COUNTIF($AK$976:$AN$979,2)</f>
        <v/>
      </c>
      <c r="H992" s="12">
        <f>AVERAGE($B$992:$F$992)</f>
        <v/>
      </c>
      <c r="I992" s="12">
        <f>STDEV.P($B$992:$F$992)</f>
        <v/>
      </c>
    </row>
    <row r="993">
      <c r="A993" s="3" t="inlineStr">
        <is>
          <t>eigenvalues (real part, numpy order; pasted)</t>
        </is>
      </c>
    </row>
    <row r="994">
      <c r="A994" s="3" t="inlineStr">
        <is>
          <t xml:space="preserve">  λ1</t>
        </is>
      </c>
      <c r="B994" s="19" t="n">
        <v>1</v>
      </c>
      <c r="C994" s="19" t="n">
        <v>1</v>
      </c>
      <c r="D994" s="19" t="n">
        <v>1</v>
      </c>
      <c r="E994" s="19" t="n">
        <v>1</v>
      </c>
      <c r="F994" s="19" t="n">
        <v>1</v>
      </c>
      <c r="G994" s="19" t="n">
        <v>1</v>
      </c>
    </row>
    <row r="995">
      <c r="A995" s="3" t="inlineStr">
        <is>
          <t xml:space="preserve">  λ2</t>
        </is>
      </c>
      <c r="B995" s="19" t="n">
        <v>1</v>
      </c>
      <c r="C995" s="19" t="n">
        <v>-2.220446049250313e-16</v>
      </c>
      <c r="D995" s="19" t="n">
        <v>1</v>
      </c>
      <c r="E995" s="19" t="n">
        <v>1</v>
      </c>
      <c r="F995" s="19" t="n">
        <v>-2.220446049250313e-16</v>
      </c>
      <c r="G995" s="19" t="n">
        <v>1</v>
      </c>
    </row>
    <row r="996">
      <c r="A996" s="3" t="inlineStr">
        <is>
          <t xml:space="preserve">  λ3</t>
        </is>
      </c>
      <c r="B996" s="19" t="n">
        <v>1</v>
      </c>
      <c r="C996" s="19" t="n">
        <v>3</v>
      </c>
      <c r="D996" s="19" t="n">
        <v>1</v>
      </c>
      <c r="E996" s="19" t="n">
        <v>1</v>
      </c>
      <c r="F996" s="19" t="n">
        <v>3</v>
      </c>
      <c r="G996" s="19" t="n">
        <v>1</v>
      </c>
    </row>
    <row r="997">
      <c r="A997" s="3" t="inlineStr">
        <is>
          <t xml:space="preserve">  λ4</t>
        </is>
      </c>
      <c r="B997" s="19" t="n">
        <v>1</v>
      </c>
      <c r="C997" s="19" t="n">
        <v>0</v>
      </c>
      <c r="D997" s="19" t="n">
        <v>1</v>
      </c>
      <c r="E997" s="19" t="n">
        <v>1</v>
      </c>
      <c r="F997" s="19" t="n">
        <v>0</v>
      </c>
      <c r="G997" s="19" t="n">
        <v>1</v>
      </c>
    </row>
    <row r="998">
      <c r="A998" s="3" t="inlineStr">
        <is>
          <t>eigenvalues sorted desc (LARGE)</t>
        </is>
      </c>
    </row>
    <row r="999">
      <c r="A999" s="3" t="inlineStr">
        <is>
          <t xml:space="preserve">  λ(1)</t>
        </is>
      </c>
      <c r="B999" s="19">
        <f>LARGE($B$994:$B$997,1)</f>
        <v/>
      </c>
      <c r="C999" s="19">
        <f>LARGE($C$994:$C$997,1)</f>
        <v/>
      </c>
      <c r="D999" s="19">
        <f>LARGE($D$994:$D$997,1)</f>
        <v/>
      </c>
      <c r="E999" s="19">
        <f>LARGE($E$994:$E$997,1)</f>
        <v/>
      </c>
      <c r="F999" s="19">
        <f>LARGE($F$994:$F$997,1)</f>
        <v/>
      </c>
      <c r="G999" s="19">
        <f>LARGE($G$994:$G$997,1)</f>
        <v/>
      </c>
    </row>
    <row r="1000">
      <c r="A1000" s="3" t="inlineStr">
        <is>
          <t xml:space="preserve">  λ(2)</t>
        </is>
      </c>
      <c r="B1000" s="19">
        <f>LARGE($B$994:$B$997,2)</f>
        <v/>
      </c>
      <c r="C1000" s="19">
        <f>LARGE($C$994:$C$997,2)</f>
        <v/>
      </c>
      <c r="D1000" s="19">
        <f>LARGE($D$994:$D$997,2)</f>
        <v/>
      </c>
      <c r="E1000" s="19">
        <f>LARGE($E$994:$E$997,2)</f>
        <v/>
      </c>
      <c r="F1000" s="19">
        <f>LARGE($F$994:$F$997,2)</f>
        <v/>
      </c>
      <c r="G1000" s="19">
        <f>LARGE($G$994:$G$997,2)</f>
        <v/>
      </c>
    </row>
    <row r="1001">
      <c r="A1001" s="3" t="inlineStr">
        <is>
          <t xml:space="preserve">  λ(3)</t>
        </is>
      </c>
      <c r="B1001" s="19">
        <f>LARGE($B$994:$B$997,3)</f>
        <v/>
      </c>
      <c r="C1001" s="19">
        <f>LARGE($C$994:$C$997,3)</f>
        <v/>
      </c>
      <c r="D1001" s="19">
        <f>LARGE($D$994:$D$997,3)</f>
        <v/>
      </c>
      <c r="E1001" s="19">
        <f>LARGE($E$994:$E$997,3)</f>
        <v/>
      </c>
      <c r="F1001" s="19">
        <f>LARGE($F$994:$F$997,3)</f>
        <v/>
      </c>
      <c r="G1001" s="19">
        <f>LARGE($G$994:$G$997,3)</f>
        <v/>
      </c>
    </row>
    <row r="1002">
      <c r="A1002" s="3" t="inlineStr">
        <is>
          <t xml:space="preserve">  λ(4)</t>
        </is>
      </c>
      <c r="B1002" s="19">
        <f>LARGE($B$994:$B$997,4)</f>
        <v/>
      </c>
      <c r="C1002" s="19">
        <f>LARGE($C$994:$C$997,4)</f>
        <v/>
      </c>
      <c r="D1002" s="19">
        <f>LARGE($D$994:$D$997,4)</f>
        <v/>
      </c>
      <c r="E1002" s="19">
        <f>LARGE($E$994:$E$997,4)</f>
        <v/>
      </c>
      <c r="F1002" s="19">
        <f>LARGE($F$994:$F$997,4)</f>
        <v/>
      </c>
      <c r="G1002" s="19">
        <f>LARGE($G$994:$G$997,4)</f>
        <v/>
      </c>
    </row>
    <row r="1003">
      <c r="A1003" s="3" t="inlineStr">
        <is>
          <t>check: Σeig − trace (→0)</t>
        </is>
      </c>
      <c r="B1003" s="3">
        <f>ROUND(SUM($B$994:$B$997)-($B$976+$C$977+$D$978+$E$979),6)</f>
        <v/>
      </c>
      <c r="C1003" s="3">
        <f>ROUND(SUM($C$994:$C$997)-($I$976+$J$977+$K$978+$L$979),6)</f>
        <v/>
      </c>
      <c r="D1003" s="3">
        <f>ROUND(SUM($D$994:$D$997)-($P$976+$Q$977+$R$978+$S$979),6)</f>
        <v/>
      </c>
      <c r="E1003" s="3">
        <f>ROUND(SUM($E$994:$E$997)-($W$976+$X$977+$Y$978+$Z$979),6)</f>
        <v/>
      </c>
      <c r="F1003" s="3">
        <f>ROUND(SUM($F$994:$F$997)-($AD$976+$AE$977+$AF$978+$AG$979),6)</f>
        <v/>
      </c>
      <c r="G1003" s="3">
        <f>ROUND(SUM($G$994:$G$997)-($AK$976+$AL$977+$AM$978+$AN$979),6)</f>
        <v/>
      </c>
    </row>
    <row r="1004">
      <c r="A1004" s="3" t="inlineStr">
        <is>
          <t>check: Πeig − det (→0)</t>
        </is>
      </c>
      <c r="B1004" s="3">
        <f>ROUND(MDETERM($B$976:$E$979)-PRODUCT($B$994:$B$997),6)</f>
        <v/>
      </c>
      <c r="C1004" s="3">
        <f>ROUND(MDETERM($I$976:$L$979)-PRODUCT($C$994:$C$997),6)</f>
        <v/>
      </c>
      <c r="D1004" s="3">
        <f>ROUND(MDETERM($P$976:$S$979)-PRODUCT($D$994:$D$997),6)</f>
        <v/>
      </c>
      <c r="E1004" s="3">
        <f>ROUND(MDETERM($W$976:$Z$979)-PRODUCT($E$994:$E$997),6)</f>
        <v/>
      </c>
      <c r="F1004" s="3">
        <f>ROUND(MDETERM($AD$976:$AG$979)-PRODUCT($F$994:$F$997),6)</f>
        <v/>
      </c>
      <c r="G1004" s="3">
        <f>ROUND(MDETERM($AK$976:$AN$979)-PRODUCT($G$994:$G$997),6)</f>
        <v/>
      </c>
    </row>
    <row r="1005">
      <c r="A1005" s="3" t="inlineStr">
        <is>
          <t>complex eigenvalues?</t>
        </is>
      </c>
      <c r="B1005" s="3" t="inlineStr"/>
      <c r="C1005" s="3" t="inlineStr"/>
      <c r="D1005" s="3" t="inlineStr"/>
      <c r="E1005" s="3" t="inlineStr"/>
      <c r="F1005" s="3" t="inlineStr"/>
      <c r="G1005" s="3" t="inlineStr"/>
    </row>
    <row r="1006">
      <c r="A1006" s="3" t="inlineStr">
        <is>
          <t>check: det(M − λᵢI) per sorted λ (→0)</t>
        </is>
      </c>
    </row>
    <row r="1007">
      <c r="A1007" s="3" t="inlineStr">
        <is>
          <t xml:space="preserve">  det(M − λ(1)I)</t>
        </is>
      </c>
      <c r="B1007" s="3">
        <f t="array" ref="B1007">ROUND(MDETERM($B$976:$E$979-$B$999*MUNIT(4)),6)</f>
        <v/>
      </c>
      <c r="C1007" s="3">
        <f t="array" ref="C1007">ROUND(MDETERM($I$976:$L$979-$C$999*MUNIT(4)),6)</f>
        <v/>
      </c>
      <c r="D1007" s="3">
        <f t="array" ref="D1007">ROUND(MDETERM($P$976:$S$979-$D$999*MUNIT(4)),6)</f>
        <v/>
      </c>
      <c r="E1007" s="3">
        <f t="array" ref="E1007">ROUND(MDETERM($W$976:$Z$979-$E$999*MUNIT(4)),6)</f>
        <v/>
      </c>
      <c r="F1007" s="3">
        <f t="array" ref="F1007">ROUND(MDETERM($AD$976:$AG$979-$F$999*MUNIT(4)),6)</f>
        <v/>
      </c>
      <c r="G1007" s="3">
        <f t="array" ref="G1007">ROUND(MDETERM($AK$976:$AN$979-$G$999*MUNIT(4)),6)</f>
        <v/>
      </c>
    </row>
    <row r="1008">
      <c r="A1008" s="3" t="inlineStr">
        <is>
          <t xml:space="preserve">  det(M − λ(2)I)</t>
        </is>
      </c>
      <c r="B1008" s="3">
        <f t="array" ref="B1008">ROUND(MDETERM($B$976:$E$979-$B$1000*MUNIT(4)),6)</f>
        <v/>
      </c>
      <c r="C1008" s="3">
        <f t="array" ref="C1008">ROUND(MDETERM($I$976:$L$979-$C$1000*MUNIT(4)),6)</f>
        <v/>
      </c>
      <c r="D1008" s="3">
        <f t="array" ref="D1008">ROUND(MDETERM($P$976:$S$979-$D$1000*MUNIT(4)),6)</f>
        <v/>
      </c>
      <c r="E1008" s="3">
        <f t="array" ref="E1008">ROUND(MDETERM($W$976:$Z$979-$E$1000*MUNIT(4)),6)</f>
        <v/>
      </c>
      <c r="F1008" s="3">
        <f t="array" ref="F1008">ROUND(MDETERM($AD$976:$AG$979-$F$1000*MUNIT(4)),6)</f>
        <v/>
      </c>
      <c r="G1008" s="3">
        <f t="array" ref="G1008">ROUND(MDETERM($AK$976:$AN$979-$G$1000*MUNIT(4)),6)</f>
        <v/>
      </c>
    </row>
    <row r="1009">
      <c r="A1009" s="3" t="inlineStr">
        <is>
          <t xml:space="preserve">  det(M − λ(3)I)</t>
        </is>
      </c>
      <c r="B1009" s="3">
        <f t="array" ref="B1009">ROUND(MDETERM($B$976:$E$979-$B$1001*MUNIT(4)),6)</f>
        <v/>
      </c>
      <c r="C1009" s="3">
        <f t="array" ref="C1009">ROUND(MDETERM($I$976:$L$979-$C$1001*MUNIT(4)),6)</f>
        <v/>
      </c>
      <c r="D1009" s="3">
        <f t="array" ref="D1009">ROUND(MDETERM($P$976:$S$979-$D$1001*MUNIT(4)),6)</f>
        <v/>
      </c>
      <c r="E1009" s="3">
        <f t="array" ref="E1009">ROUND(MDETERM($W$976:$Z$979-$E$1001*MUNIT(4)),6)</f>
        <v/>
      </c>
      <c r="F1009" s="3">
        <f t="array" ref="F1009">ROUND(MDETERM($AD$976:$AG$979-$F$1001*MUNIT(4)),6)</f>
        <v/>
      </c>
      <c r="G1009" s="3">
        <f t="array" ref="G1009">ROUND(MDETERM($AK$976:$AN$979-$G$1001*MUNIT(4)),6)</f>
        <v/>
      </c>
    </row>
    <row r="1010">
      <c r="A1010" s="3" t="inlineStr">
        <is>
          <t xml:space="preserve">  det(M − λ(4)I)</t>
        </is>
      </c>
      <c r="B1010" s="3">
        <f t="array" ref="B1010">ROUND(MDETERM($B$976:$E$979-$B$1002*MUNIT(4)),6)</f>
        <v/>
      </c>
      <c r="C1010" s="3">
        <f t="array" ref="C1010">ROUND(MDETERM($I$976:$L$979-$C$1002*MUNIT(4)),6)</f>
        <v/>
      </c>
      <c r="D1010" s="3">
        <f t="array" ref="D1010">ROUND(MDETERM($P$976:$S$979-$D$1002*MUNIT(4)),6)</f>
        <v/>
      </c>
      <c r="E1010" s="3">
        <f t="array" ref="E1010">ROUND(MDETERM($W$976:$Z$979-$E$1002*MUNIT(4)),6)</f>
        <v/>
      </c>
      <c r="F1010" s="3">
        <f t="array" ref="F1010">ROUND(MDETERM($AD$976:$AG$979-$F$1002*MUNIT(4)),6)</f>
        <v/>
      </c>
      <c r="G1010" s="3">
        <f t="array" ref="G1010">ROUND(MDETERM($AK$976:$AN$979-$G$1002*MUNIT(4)),6)</f>
        <v/>
      </c>
    </row>
    <row r="1014" ht="16" customHeight="1">
      <c r="A1014" s="14" t="inlineStr">
        <is>
          <t>RAG R1-R2 | mixtral:8x22b</t>
        </is>
      </c>
      <c r="B1014" s="9" t="inlineStr">
        <is>
          <t>run 1 (raw, pasted)</t>
        </is>
      </c>
      <c r="I1014" s="9" t="inlineStr">
        <is>
          <t>run 2 (raw, pasted)</t>
        </is>
      </c>
      <c r="P1014" s="9" t="inlineStr">
        <is>
          <t>run 3 (raw, pasted)</t>
        </is>
      </c>
      <c r="W1014" s="9" t="inlineStr">
        <is>
          <t>run 4 (raw, pasted)</t>
        </is>
      </c>
      <c r="AD1014" s="9" t="inlineStr">
        <is>
          <t>run 5 (raw, pasted)</t>
        </is>
      </c>
      <c r="AK1014" s="9" t="inlineStr">
        <is>
          <t>archived component mapping</t>
        </is>
      </c>
    </row>
    <row r="1015" ht="60" customHeight="1">
      <c r="B1015" s="15" t="inlineStr">
        <is>
          <t>Primary structure</t>
        </is>
      </c>
      <c r="C1015" s="15" t="inlineStr">
        <is>
          <t>Secondary structure</t>
        </is>
      </c>
      <c r="D1015" s="15" t="inlineStr">
        <is>
          <t>Payload</t>
        </is>
      </c>
      <c r="E1015" s="15" t="inlineStr">
        <is>
          <t>Power system</t>
        </is>
      </c>
      <c r="F1015" s="15" t="inlineStr">
        <is>
          <t>Communication system</t>
        </is>
      </c>
      <c r="G1015" s="15" t="inlineStr">
        <is>
          <t>Attitude determination and control system</t>
        </is>
      </c>
      <c r="I1015" s="15" t="inlineStr">
        <is>
          <t>Primary structure</t>
        </is>
      </c>
      <c r="J1015" s="15" t="inlineStr">
        <is>
          <t>Secondary structure</t>
        </is>
      </c>
      <c r="K1015" s="15" t="inlineStr">
        <is>
          <t>Payload</t>
        </is>
      </c>
      <c r="L1015" s="15" t="inlineStr">
        <is>
          <t>Power system</t>
        </is>
      </c>
      <c r="M1015" s="15" t="inlineStr">
        <is>
          <t>Communication system</t>
        </is>
      </c>
      <c r="N1015" s="15" t="inlineStr">
        <is>
          <t>Attitude determination and control system</t>
        </is>
      </c>
      <c r="P1015" s="15" t="inlineStr">
        <is>
          <t>Primary structure</t>
        </is>
      </c>
      <c r="Q1015" s="15" t="inlineStr">
        <is>
          <t>Secondary structure</t>
        </is>
      </c>
      <c r="R1015" s="15" t="inlineStr">
        <is>
          <t>Payload</t>
        </is>
      </c>
      <c r="S1015" s="15" t="inlineStr">
        <is>
          <t>Power system</t>
        </is>
      </c>
      <c r="T1015" s="15" t="inlineStr">
        <is>
          <t>Communication system</t>
        </is>
      </c>
      <c r="U1015" s="15" t="inlineStr">
        <is>
          <t>Attitude determination and control system</t>
        </is>
      </c>
      <c r="W1015" s="15" t="inlineStr">
        <is>
          <t>Primary structure</t>
        </is>
      </c>
      <c r="X1015" s="15" t="inlineStr">
        <is>
          <t>Secondary structure</t>
        </is>
      </c>
      <c r="Y1015" s="15" t="inlineStr">
        <is>
          <t>Payload</t>
        </is>
      </c>
      <c r="Z1015" s="15" t="inlineStr">
        <is>
          <t>Power system</t>
        </is>
      </c>
      <c r="AA1015" s="15" t="inlineStr">
        <is>
          <t>Communication system</t>
        </is>
      </c>
      <c r="AB1015" s="15" t="inlineStr">
        <is>
          <t>Attitude determination and control system</t>
        </is>
      </c>
      <c r="AD1015" s="15" t="inlineStr">
        <is>
          <t>Primary structure</t>
        </is>
      </c>
      <c r="AE1015" s="15" t="inlineStr">
        <is>
          <t>Secondary structure</t>
        </is>
      </c>
      <c r="AF1015" s="15" t="inlineStr">
        <is>
          <t>Payload</t>
        </is>
      </c>
      <c r="AG1015" s="15" t="inlineStr">
        <is>
          <t>Power system</t>
        </is>
      </c>
      <c r="AH1015" s="15" t="inlineStr">
        <is>
          <t>Communication system</t>
        </is>
      </c>
      <c r="AI1015" s="15" t="inlineStr">
        <is>
          <t>Attitude determination and control system</t>
        </is>
      </c>
      <c r="AK1015" s="3" t="inlineStr">
        <is>
          <t>Ground truth component</t>
        </is>
      </c>
      <c r="AL1015" s="3" t="inlineStr">
        <is>
          <t>Matched predicted component</t>
        </is>
      </c>
    </row>
    <row r="1016">
      <c r="A1016" s="3" t="inlineStr">
        <is>
          <t>Primary structure</t>
        </is>
      </c>
      <c r="B1016" s="8" t="n">
        <v>1</v>
      </c>
      <c r="C1016" s="8" t="n">
        <v>1</v>
      </c>
      <c r="D1016" s="8" t="n">
        <v>1</v>
      </c>
      <c r="E1016" s="8" t="n">
        <v>1</v>
      </c>
      <c r="F1016" s="8" t="n">
        <v>1</v>
      </c>
      <c r="G1016" s="8" t="n">
        <v>1</v>
      </c>
      <c r="I1016" s="8" t="n">
        <v>1</v>
      </c>
      <c r="J1016" s="8" t="n">
        <v>1</v>
      </c>
      <c r="K1016" s="8" t="n">
        <v>1</v>
      </c>
      <c r="L1016" s="8" t="n">
        <v>1</v>
      </c>
      <c r="M1016" s="8" t="n">
        <v>1</v>
      </c>
      <c r="N1016" s="8" t="n">
        <v>1</v>
      </c>
      <c r="P1016" s="8" t="n">
        <v>1</v>
      </c>
      <c r="Q1016" s="8" t="n">
        <v>1</v>
      </c>
      <c r="R1016" s="8" t="n">
        <v>1</v>
      </c>
      <c r="S1016" s="8" t="n">
        <v>1</v>
      </c>
      <c r="T1016" s="8" t="n">
        <v>1</v>
      </c>
      <c r="U1016" s="8" t="n">
        <v>1</v>
      </c>
      <c r="W1016" s="8" t="n">
        <v>1</v>
      </c>
      <c r="X1016" s="8" t="n">
        <v>1</v>
      </c>
      <c r="Y1016" s="8" t="n">
        <v>1</v>
      </c>
      <c r="Z1016" s="8" t="n">
        <v>1</v>
      </c>
      <c r="AA1016" s="8" t="n">
        <v>1</v>
      </c>
      <c r="AB1016" s="8" t="n">
        <v>1</v>
      </c>
      <c r="AD1016" s="8" t="n">
        <v>1</v>
      </c>
      <c r="AE1016" s="8" t="n">
        <v>1</v>
      </c>
      <c r="AF1016" s="8" t="n">
        <v>1</v>
      </c>
      <c r="AG1016" s="8" t="n">
        <v>1</v>
      </c>
      <c r="AH1016" s="8" t="n">
        <v>1</v>
      </c>
      <c r="AI1016" s="8" t="n">
        <v>1</v>
      </c>
      <c r="AK1016" s="3" t="inlineStr">
        <is>
          <t>Power Subsystem</t>
        </is>
      </c>
      <c r="AL1016" s="3" t="inlineStr">
        <is>
          <t>Power system</t>
        </is>
      </c>
    </row>
    <row r="1017">
      <c r="A1017" s="3" t="inlineStr">
        <is>
          <t>Secondary structure</t>
        </is>
      </c>
      <c r="B1017" s="8" t="n">
        <v>1</v>
      </c>
      <c r="C1017" s="8" t="n">
        <v>1</v>
      </c>
      <c r="D1017" s="8" t="n">
        <v>0</v>
      </c>
      <c r="E1017" s="8" t="n">
        <v>1</v>
      </c>
      <c r="F1017" s="8" t="n">
        <v>1</v>
      </c>
      <c r="G1017" s="8" t="n">
        <v>1</v>
      </c>
      <c r="I1017" s="8" t="n">
        <v>1</v>
      </c>
      <c r="J1017" s="8" t="n">
        <v>1</v>
      </c>
      <c r="K1017" s="8" t="n">
        <v>0</v>
      </c>
      <c r="L1017" s="8" t="n">
        <v>1</v>
      </c>
      <c r="M1017" s="8" t="n">
        <v>1</v>
      </c>
      <c r="N1017" s="8" t="n">
        <v>1</v>
      </c>
      <c r="P1017" s="8" t="n">
        <v>1</v>
      </c>
      <c r="Q1017" s="8" t="n">
        <v>1</v>
      </c>
      <c r="R1017" s="8" t="n">
        <v>0</v>
      </c>
      <c r="S1017" s="8" t="n">
        <v>1</v>
      </c>
      <c r="T1017" s="8" t="n">
        <v>1</v>
      </c>
      <c r="U1017" s="8" t="n">
        <v>1</v>
      </c>
      <c r="W1017" s="8" t="n">
        <v>1</v>
      </c>
      <c r="X1017" s="8" t="n">
        <v>1</v>
      </c>
      <c r="Y1017" s="8" t="n">
        <v>0</v>
      </c>
      <c r="Z1017" s="8" t="n">
        <v>1</v>
      </c>
      <c r="AA1017" s="8" t="n">
        <v>1</v>
      </c>
      <c r="AB1017" s="8" t="n">
        <v>1</v>
      </c>
      <c r="AD1017" s="8" t="n">
        <v>1</v>
      </c>
      <c r="AE1017" s="8" t="n">
        <v>1</v>
      </c>
      <c r="AF1017" s="8" t="n">
        <v>0</v>
      </c>
      <c r="AG1017" s="8" t="n">
        <v>1</v>
      </c>
      <c r="AH1017" s="8" t="n">
        <v>1</v>
      </c>
      <c r="AI1017" s="8" t="n">
        <v>1</v>
      </c>
      <c r="AK1017" s="3" t="inlineStr">
        <is>
          <t>Spacecraft</t>
        </is>
      </c>
      <c r="AL1017" s="3" t="inlineStr">
        <is>
          <t>Payload</t>
        </is>
      </c>
    </row>
    <row r="1018">
      <c r="A1018" s="3" t="inlineStr">
        <is>
          <t>Payload</t>
        </is>
      </c>
      <c r="B1018" s="8" t="n">
        <v>1</v>
      </c>
      <c r="C1018" s="8" t="n">
        <v>0</v>
      </c>
      <c r="D1018" s="8" t="n">
        <v>1</v>
      </c>
      <c r="E1018" s="8" t="n">
        <v>1</v>
      </c>
      <c r="F1018" s="8" t="n">
        <v>0</v>
      </c>
      <c r="G1018" s="8" t="n">
        <v>1</v>
      </c>
      <c r="I1018" s="8" t="n">
        <v>1</v>
      </c>
      <c r="J1018" s="8" t="n">
        <v>0</v>
      </c>
      <c r="K1018" s="8" t="n">
        <v>1</v>
      </c>
      <c r="L1018" s="8" t="n">
        <v>1</v>
      </c>
      <c r="M1018" s="8" t="n">
        <v>0</v>
      </c>
      <c r="N1018" s="8" t="n">
        <v>1</v>
      </c>
      <c r="P1018" s="8" t="n">
        <v>1</v>
      </c>
      <c r="Q1018" s="8" t="n">
        <v>0</v>
      </c>
      <c r="R1018" s="8" t="n">
        <v>1</v>
      </c>
      <c r="S1018" s="8" t="n">
        <v>1</v>
      </c>
      <c r="T1018" s="8" t="n">
        <v>0</v>
      </c>
      <c r="U1018" s="8" t="n">
        <v>1</v>
      </c>
      <c r="W1018" s="8" t="n">
        <v>1</v>
      </c>
      <c r="X1018" s="8" t="n">
        <v>0</v>
      </c>
      <c r="Y1018" s="8" t="n">
        <v>1</v>
      </c>
      <c r="Z1018" s="8" t="n">
        <v>1</v>
      </c>
      <c r="AA1018" s="8" t="n">
        <v>0</v>
      </c>
      <c r="AB1018" s="8" t="n">
        <v>1</v>
      </c>
      <c r="AD1018" s="8" t="n">
        <v>1</v>
      </c>
      <c r="AE1018" s="8" t="n">
        <v>0</v>
      </c>
      <c r="AF1018" s="8" t="n">
        <v>1</v>
      </c>
      <c r="AG1018" s="8" t="n">
        <v>1</v>
      </c>
      <c r="AH1018" s="8" t="n">
        <v>0</v>
      </c>
      <c r="AI1018" s="8" t="n">
        <v>1</v>
      </c>
      <c r="AK1018" s="3" t="inlineStr">
        <is>
          <t>Guidance, Navigation, and Control (GNC) Subsystem</t>
        </is>
      </c>
      <c r="AL1018" s="3" t="inlineStr">
        <is>
          <t>Attitude determination and control system</t>
        </is>
      </c>
    </row>
    <row r="1019">
      <c r="A1019" s="3" t="inlineStr">
        <is>
          <t>Power system</t>
        </is>
      </c>
      <c r="B1019" s="8" t="n">
        <v>1</v>
      </c>
      <c r="C1019" s="8" t="n">
        <v>1</v>
      </c>
      <c r="D1019" s="8" t="n">
        <v>1</v>
      </c>
      <c r="E1019" s="8" t="n">
        <v>1</v>
      </c>
      <c r="F1019" s="8" t="n">
        <v>1</v>
      </c>
      <c r="G1019" s="8" t="n">
        <v>1</v>
      </c>
      <c r="I1019" s="8" t="n">
        <v>1</v>
      </c>
      <c r="J1019" s="8" t="n">
        <v>1</v>
      </c>
      <c r="K1019" s="8" t="n">
        <v>1</v>
      </c>
      <c r="L1019" s="8" t="n">
        <v>1</v>
      </c>
      <c r="M1019" s="8" t="n">
        <v>1</v>
      </c>
      <c r="N1019" s="8" t="n">
        <v>1</v>
      </c>
      <c r="P1019" s="8" t="n">
        <v>1</v>
      </c>
      <c r="Q1019" s="8" t="n">
        <v>1</v>
      </c>
      <c r="R1019" s="8" t="n">
        <v>1</v>
      </c>
      <c r="S1019" s="8" t="n">
        <v>1</v>
      </c>
      <c r="T1019" s="8" t="n">
        <v>1</v>
      </c>
      <c r="U1019" s="8" t="n">
        <v>1</v>
      </c>
      <c r="W1019" s="8" t="n">
        <v>1</v>
      </c>
      <c r="X1019" s="8" t="n">
        <v>1</v>
      </c>
      <c r="Y1019" s="8" t="n">
        <v>1</v>
      </c>
      <c r="Z1019" s="8" t="n">
        <v>1</v>
      </c>
      <c r="AA1019" s="8" t="n">
        <v>1</v>
      </c>
      <c r="AB1019" s="8" t="n">
        <v>1</v>
      </c>
      <c r="AD1019" s="8" t="n">
        <v>1</v>
      </c>
      <c r="AE1019" s="8" t="n">
        <v>1</v>
      </c>
      <c r="AF1019" s="8" t="n">
        <v>1</v>
      </c>
      <c r="AG1019" s="8" t="n">
        <v>1</v>
      </c>
      <c r="AH1019" s="8" t="n">
        <v>1</v>
      </c>
      <c r="AI1019" s="8" t="n">
        <v>1</v>
      </c>
    </row>
    <row r="1020">
      <c r="A1020" s="3" t="inlineStr">
        <is>
          <t>Communication system</t>
        </is>
      </c>
      <c r="B1020" s="8" t="n">
        <v>1</v>
      </c>
      <c r="C1020" s="8" t="n">
        <v>1</v>
      </c>
      <c r="D1020" s="8" t="n">
        <v>0</v>
      </c>
      <c r="E1020" s="8" t="n">
        <v>1</v>
      </c>
      <c r="F1020" s="8" t="n">
        <v>1</v>
      </c>
      <c r="G1020" s="8" t="n">
        <v>1</v>
      </c>
      <c r="I1020" s="8" t="n">
        <v>1</v>
      </c>
      <c r="J1020" s="8" t="n">
        <v>1</v>
      </c>
      <c r="K1020" s="8" t="n">
        <v>0</v>
      </c>
      <c r="L1020" s="8" t="n">
        <v>1</v>
      </c>
      <c r="M1020" s="8" t="n">
        <v>1</v>
      </c>
      <c r="N1020" s="8" t="n">
        <v>1</v>
      </c>
      <c r="P1020" s="8" t="n">
        <v>1</v>
      </c>
      <c r="Q1020" s="8" t="n">
        <v>1</v>
      </c>
      <c r="R1020" s="8" t="n">
        <v>0</v>
      </c>
      <c r="S1020" s="8" t="n">
        <v>1</v>
      </c>
      <c r="T1020" s="8" t="n">
        <v>1</v>
      </c>
      <c r="U1020" s="8" t="n">
        <v>1</v>
      </c>
      <c r="W1020" s="8" t="n">
        <v>1</v>
      </c>
      <c r="X1020" s="8" t="n">
        <v>1</v>
      </c>
      <c r="Y1020" s="8" t="n">
        <v>0</v>
      </c>
      <c r="Z1020" s="8" t="n">
        <v>1</v>
      </c>
      <c r="AA1020" s="8" t="n">
        <v>1</v>
      </c>
      <c r="AB1020" s="8" t="n">
        <v>1</v>
      </c>
      <c r="AD1020" s="8" t="n">
        <v>1</v>
      </c>
      <c r="AE1020" s="8" t="n">
        <v>1</v>
      </c>
      <c r="AF1020" s="8" t="n">
        <v>0</v>
      </c>
      <c r="AG1020" s="8" t="n">
        <v>1</v>
      </c>
      <c r="AH1020" s="8" t="n">
        <v>1</v>
      </c>
      <c r="AI1020" s="8" t="n">
        <v>1</v>
      </c>
    </row>
    <row r="1021">
      <c r="A1021" s="3" t="inlineStr">
        <is>
          <t>Attitude determination and control system</t>
        </is>
      </c>
      <c r="B1021" s="8" t="n">
        <v>1</v>
      </c>
      <c r="C1021" s="8" t="n">
        <v>1</v>
      </c>
      <c r="D1021" s="8" t="n">
        <v>1</v>
      </c>
      <c r="E1021" s="8" t="n">
        <v>1</v>
      </c>
      <c r="F1021" s="8" t="n">
        <v>1</v>
      </c>
      <c r="G1021" s="8" t="n">
        <v>1</v>
      </c>
      <c r="I1021" s="8" t="n">
        <v>1</v>
      </c>
      <c r="J1021" s="8" t="n">
        <v>1</v>
      </c>
      <c r="K1021" s="8" t="n">
        <v>1</v>
      </c>
      <c r="L1021" s="8" t="n">
        <v>1</v>
      </c>
      <c r="M1021" s="8" t="n">
        <v>1</v>
      </c>
      <c r="N1021" s="8" t="n">
        <v>1</v>
      </c>
      <c r="P1021" s="8" t="n">
        <v>1</v>
      </c>
      <c r="Q1021" s="8" t="n">
        <v>1</v>
      </c>
      <c r="R1021" s="8" t="n">
        <v>1</v>
      </c>
      <c r="S1021" s="8" t="n">
        <v>1</v>
      </c>
      <c r="T1021" s="8" t="n">
        <v>1</v>
      </c>
      <c r="U1021" s="8" t="n">
        <v>1</v>
      </c>
      <c r="W1021" s="8" t="n">
        <v>1</v>
      </c>
      <c r="X1021" s="8" t="n">
        <v>1</v>
      </c>
      <c r="Y1021" s="8" t="n">
        <v>1</v>
      </c>
      <c r="Z1021" s="8" t="n">
        <v>1</v>
      </c>
      <c r="AA1021" s="8" t="n">
        <v>1</v>
      </c>
      <c r="AB1021" s="8" t="n">
        <v>1</v>
      </c>
      <c r="AD1021" s="8" t="n">
        <v>1</v>
      </c>
      <c r="AE1021" s="8" t="n">
        <v>1</v>
      </c>
      <c r="AF1021" s="8" t="n">
        <v>1</v>
      </c>
      <c r="AG1021" s="8" t="n">
        <v>1</v>
      </c>
      <c r="AH1021" s="8" t="n">
        <v>1</v>
      </c>
      <c r="AI1021" s="8" t="n">
        <v>1</v>
      </c>
    </row>
    <row r="1023">
      <c r="A1023" s="1" t="inlineStr">
        <is>
          <t>aligned k×k matrices (INDEX/MATCH through the mapping; GT order)</t>
        </is>
      </c>
      <c r="B1023" s="9" t="inlineStr">
        <is>
          <t>run 1 aligned</t>
        </is>
      </c>
      <c r="I1023" s="9" t="inlineStr">
        <is>
          <t>run 2 aligned</t>
        </is>
      </c>
      <c r="P1023" s="9" t="inlineStr">
        <is>
          <t>run 3 aligned</t>
        </is>
      </c>
      <c r="W1023" s="9" t="inlineStr">
        <is>
          <t>run 4 aligned</t>
        </is>
      </c>
      <c r="AD1023" s="9" t="inlineStr">
        <is>
          <t>run 5 aligned</t>
        </is>
      </c>
      <c r="AK1023" s="9" t="inlineStr">
        <is>
          <t>Step2 average of aligned runs (formula)</t>
        </is>
      </c>
      <c r="AO1023" s="9" t="inlineStr">
        <is>
          <t>aligned ground truth (INDEX/MATCH)</t>
        </is>
      </c>
      <c r="AS1023" s="9" t="inlineStr">
        <is>
          <t>aligned GT eig (pasted) | sorted</t>
        </is>
      </c>
    </row>
    <row r="1024" ht="60" customHeight="1">
      <c r="B1024" s="15" t="inlineStr">
        <is>
          <t>Power Subsystem</t>
        </is>
      </c>
      <c r="C1024" s="15" t="inlineStr">
        <is>
          <t>Spacecraft</t>
        </is>
      </c>
      <c r="D1024" s="15" t="inlineStr">
        <is>
          <t>Guidance, Navigation, and Control (GNC) Subsystem</t>
        </is>
      </c>
      <c r="I1024" s="15" t="inlineStr">
        <is>
          <t>Power Subsystem</t>
        </is>
      </c>
      <c r="J1024" s="15" t="inlineStr">
        <is>
          <t>Spacecraft</t>
        </is>
      </c>
      <c r="K1024" s="15" t="inlineStr">
        <is>
          <t>Guidance, Navigation, and Control (GNC) Subsystem</t>
        </is>
      </c>
      <c r="P1024" s="15" t="inlineStr">
        <is>
          <t>Power Subsystem</t>
        </is>
      </c>
      <c r="Q1024" s="15" t="inlineStr">
        <is>
          <t>Spacecraft</t>
        </is>
      </c>
      <c r="R1024" s="15" t="inlineStr">
        <is>
          <t>Guidance, Navigation, and Control (GNC) Subsystem</t>
        </is>
      </c>
      <c r="W1024" s="15" t="inlineStr">
        <is>
          <t>Power Subsystem</t>
        </is>
      </c>
      <c r="X1024" s="15" t="inlineStr">
        <is>
          <t>Spacecraft</t>
        </is>
      </c>
      <c r="Y1024" s="15" t="inlineStr">
        <is>
          <t>Guidance, Navigation, and Control (GNC) Subsystem</t>
        </is>
      </c>
      <c r="AD1024" s="15" t="inlineStr">
        <is>
          <t>Power Subsystem</t>
        </is>
      </c>
      <c r="AE1024" s="15" t="inlineStr">
        <is>
          <t>Spacecraft</t>
        </is>
      </c>
      <c r="AF1024" s="15" t="inlineStr">
        <is>
          <t>Guidance, Navigation, and Control (GNC) Subsystem</t>
        </is>
      </c>
    </row>
    <row r="1025">
      <c r="A1025" s="3" t="inlineStr">
        <is>
          <t>Power Subsystem</t>
        </is>
      </c>
      <c r="B1025" s="8">
        <f>INDEX($B$1016:$G$1021,MATCH($AL$1016,$B$1015:$G$1015,0),MATCH($AL$1016,$B$1015:$G$1015,0))</f>
        <v/>
      </c>
      <c r="C1025" s="8">
        <f>INDEX($B$1016:$G$1021,MATCH($AL$1016,$B$1015:$G$1015,0),MATCH($AL$1017,$B$1015:$G$1015,0))</f>
        <v/>
      </c>
      <c r="D1025" s="8">
        <f>INDEX($B$1016:$G$1021,MATCH($AL$1016,$B$1015:$G$1015,0),MATCH($AL$1018,$B$1015:$G$1015,0))</f>
        <v/>
      </c>
      <c r="I1025" s="8">
        <f>INDEX($I$1016:$N$1021,MATCH($AL$1016,$I$1015:$N$1015,0),MATCH($AL$1016,$I$1015:$N$1015,0))</f>
        <v/>
      </c>
      <c r="J1025" s="8">
        <f>INDEX($I$1016:$N$1021,MATCH($AL$1016,$I$1015:$N$1015,0),MATCH($AL$1017,$I$1015:$N$1015,0))</f>
        <v/>
      </c>
      <c r="K1025" s="8">
        <f>INDEX($I$1016:$N$1021,MATCH($AL$1016,$I$1015:$N$1015,0),MATCH($AL$1018,$I$1015:$N$1015,0))</f>
        <v/>
      </c>
      <c r="P1025" s="8">
        <f>INDEX($P$1016:$U$1021,MATCH($AL$1016,$P$1015:$U$1015,0),MATCH($AL$1016,$P$1015:$U$1015,0))</f>
        <v/>
      </c>
      <c r="Q1025" s="8">
        <f>INDEX($P$1016:$U$1021,MATCH($AL$1016,$P$1015:$U$1015,0),MATCH($AL$1017,$P$1015:$U$1015,0))</f>
        <v/>
      </c>
      <c r="R1025" s="8">
        <f>INDEX($P$1016:$U$1021,MATCH($AL$1016,$P$1015:$U$1015,0),MATCH($AL$1018,$P$1015:$U$1015,0))</f>
        <v/>
      </c>
      <c r="W1025" s="8">
        <f>INDEX($W$1016:$AB$1021,MATCH($AL$1016,$W$1015:$AB$1015,0),MATCH($AL$1016,$W$1015:$AB$1015,0))</f>
        <v/>
      </c>
      <c r="X1025" s="8">
        <f>INDEX($W$1016:$AB$1021,MATCH($AL$1016,$W$1015:$AB$1015,0),MATCH($AL$1017,$W$1015:$AB$1015,0))</f>
        <v/>
      </c>
      <c r="Y1025" s="8">
        <f>INDEX($W$1016:$AB$1021,MATCH($AL$1016,$W$1015:$AB$1015,0),MATCH($AL$1018,$W$1015:$AB$1015,0))</f>
        <v/>
      </c>
      <c r="AD1025" s="8">
        <f>INDEX($AD$1016:$AI$1021,MATCH($AL$1016,$AD$1015:$AI$1015,0),MATCH($AL$1016,$AD$1015:$AI$1015,0))</f>
        <v/>
      </c>
      <c r="AE1025" s="8">
        <f>INDEX($AD$1016:$AI$1021,MATCH($AL$1016,$AD$1015:$AI$1015,0),MATCH($AL$1017,$AD$1015:$AI$1015,0))</f>
        <v/>
      </c>
      <c r="AF1025" s="8">
        <f>INDEX($AD$1016:$AI$1021,MATCH($AL$1016,$AD$1015:$AI$1015,0),MATCH($AL$1018,$AD$1015:$AI$1015,0))</f>
        <v/>
      </c>
      <c r="AK1025" s="8">
        <f>IF(($B$1025&lt;&gt;2)+($I$1025&lt;&gt;2)+($P$1025&lt;&gt;2)+($W$1025&lt;&gt;2)+($AD$1025&lt;&gt;2)=0,2,IF((($B$1025&lt;&gt;2)*$B$1025+($I$1025&lt;&gt;2)*$I$1025+($P$1025&lt;&gt;2)*$P$1025+($W$1025&lt;&gt;2)*$W$1025+($AD$1025&lt;&gt;2)*$AD$1025)/(($B$1025&lt;&gt;2)+($I$1025&lt;&gt;2)+($P$1025&lt;&gt;2)+($W$1025&lt;&gt;2)+($AD$1025&lt;&gt;2))&gt;=0.5,1,0))</f>
        <v/>
      </c>
      <c r="AL1025" s="8">
        <f>IF(($C$1025&lt;&gt;2)+($J$1025&lt;&gt;2)+($Q$1025&lt;&gt;2)+($X$1025&lt;&gt;2)+($AE$1025&lt;&gt;2)=0,2,IF((($C$1025&lt;&gt;2)*$C$1025+($J$1025&lt;&gt;2)*$J$1025+($Q$1025&lt;&gt;2)*$Q$1025+($X$1025&lt;&gt;2)*$X$1025+($AE$1025&lt;&gt;2)*$AE$1025)/(($C$1025&lt;&gt;2)+($J$1025&lt;&gt;2)+($Q$1025&lt;&gt;2)+($X$1025&lt;&gt;2)+($AE$1025&lt;&gt;2))&gt;=0.5,1,0))</f>
        <v/>
      </c>
      <c r="AM1025" s="8">
        <f>IF(($D$1025&lt;&gt;2)+($K$1025&lt;&gt;2)+($R$1025&lt;&gt;2)+($Y$1025&lt;&gt;2)+($AF$1025&lt;&gt;2)=0,2,IF((($D$1025&lt;&gt;2)*$D$1025+($K$1025&lt;&gt;2)*$K$1025+($R$1025&lt;&gt;2)*$R$1025+($Y$1025&lt;&gt;2)*$Y$1025+($AF$1025&lt;&gt;2)*$AF$1025)/(($D$1025&lt;&gt;2)+($K$1025&lt;&gt;2)+($R$1025&lt;&gt;2)+($Y$1025&lt;&gt;2)+($AF$1025&lt;&gt;2))&gt;=0.5,1,0))</f>
        <v/>
      </c>
      <c r="AO1025" s="16">
        <f>INDEX('Ground truth'!$B$3:$G$8,MATCH($AK$1016,'Ground truth'!$A$3:$A$8,0),MATCH($AK$1016,'Ground truth'!$B$2:$G$2,0))</f>
        <v/>
      </c>
      <c r="AP1025" s="16">
        <f>INDEX('Ground truth'!$B$3:$G$8,MATCH($AK$1016,'Ground truth'!$A$3:$A$8,0),MATCH($AK$1017,'Ground truth'!$B$2:$G$2,0))</f>
        <v/>
      </c>
      <c r="AQ1025" s="16">
        <f>INDEX('Ground truth'!$B$3:$G$8,MATCH($AK$1016,'Ground truth'!$A$3:$A$8,0),MATCH($AK$1018,'Ground truth'!$B$2:$G$2,0))</f>
        <v/>
      </c>
      <c r="AS1025" s="19" t="n">
        <v>-0.4142135623730949</v>
      </c>
      <c r="AT1025" s="19">
        <f>LARGE($AS$1025:$AS$1027,1)</f>
        <v/>
      </c>
    </row>
    <row r="1026">
      <c r="A1026" s="3" t="inlineStr">
        <is>
          <t>Spacecraft</t>
        </is>
      </c>
      <c r="B1026" s="8">
        <f>INDEX($B$1016:$G$1021,MATCH($AL$1017,$B$1015:$G$1015,0),MATCH($AL$1016,$B$1015:$G$1015,0))</f>
        <v/>
      </c>
      <c r="C1026" s="8">
        <f>INDEX($B$1016:$G$1021,MATCH($AL$1017,$B$1015:$G$1015,0),MATCH($AL$1017,$B$1015:$G$1015,0))</f>
        <v/>
      </c>
      <c r="D1026" s="8">
        <f>INDEX($B$1016:$G$1021,MATCH($AL$1017,$B$1015:$G$1015,0),MATCH($AL$1018,$B$1015:$G$1015,0))</f>
        <v/>
      </c>
      <c r="I1026" s="8">
        <f>INDEX($I$1016:$N$1021,MATCH($AL$1017,$I$1015:$N$1015,0),MATCH($AL$1016,$I$1015:$N$1015,0))</f>
        <v/>
      </c>
      <c r="J1026" s="8">
        <f>INDEX($I$1016:$N$1021,MATCH($AL$1017,$I$1015:$N$1015,0),MATCH($AL$1017,$I$1015:$N$1015,0))</f>
        <v/>
      </c>
      <c r="K1026" s="8">
        <f>INDEX($I$1016:$N$1021,MATCH($AL$1017,$I$1015:$N$1015,0),MATCH($AL$1018,$I$1015:$N$1015,0))</f>
        <v/>
      </c>
      <c r="P1026" s="8">
        <f>INDEX($P$1016:$U$1021,MATCH($AL$1017,$P$1015:$U$1015,0),MATCH($AL$1016,$P$1015:$U$1015,0))</f>
        <v/>
      </c>
      <c r="Q1026" s="8">
        <f>INDEX($P$1016:$U$1021,MATCH($AL$1017,$P$1015:$U$1015,0),MATCH($AL$1017,$P$1015:$U$1015,0))</f>
        <v/>
      </c>
      <c r="R1026" s="8">
        <f>INDEX($P$1016:$U$1021,MATCH($AL$1017,$P$1015:$U$1015,0),MATCH($AL$1018,$P$1015:$U$1015,0))</f>
        <v/>
      </c>
      <c r="W1026" s="8">
        <f>INDEX($W$1016:$AB$1021,MATCH($AL$1017,$W$1015:$AB$1015,0),MATCH($AL$1016,$W$1015:$AB$1015,0))</f>
        <v/>
      </c>
      <c r="X1026" s="8">
        <f>INDEX($W$1016:$AB$1021,MATCH($AL$1017,$W$1015:$AB$1015,0),MATCH($AL$1017,$W$1015:$AB$1015,0))</f>
        <v/>
      </c>
      <c r="Y1026" s="8">
        <f>INDEX($W$1016:$AB$1021,MATCH($AL$1017,$W$1015:$AB$1015,0),MATCH($AL$1018,$W$1015:$AB$1015,0))</f>
        <v/>
      </c>
      <c r="AD1026" s="8">
        <f>INDEX($AD$1016:$AI$1021,MATCH($AL$1017,$AD$1015:$AI$1015,0),MATCH($AL$1016,$AD$1015:$AI$1015,0))</f>
        <v/>
      </c>
      <c r="AE1026" s="8">
        <f>INDEX($AD$1016:$AI$1021,MATCH($AL$1017,$AD$1015:$AI$1015,0),MATCH($AL$1017,$AD$1015:$AI$1015,0))</f>
        <v/>
      </c>
      <c r="AF1026" s="8">
        <f>INDEX($AD$1016:$AI$1021,MATCH($AL$1017,$AD$1015:$AI$1015,0),MATCH($AL$1018,$AD$1015:$AI$1015,0))</f>
        <v/>
      </c>
      <c r="AK1026" s="8">
        <f>IF(($B$1026&lt;&gt;2)+($I$1026&lt;&gt;2)+($P$1026&lt;&gt;2)+($W$1026&lt;&gt;2)+($AD$1026&lt;&gt;2)=0,2,IF((($B$1026&lt;&gt;2)*$B$1026+($I$1026&lt;&gt;2)*$I$1026+($P$1026&lt;&gt;2)*$P$1026+($W$1026&lt;&gt;2)*$W$1026+($AD$1026&lt;&gt;2)*$AD$1026)/(($B$1026&lt;&gt;2)+($I$1026&lt;&gt;2)+($P$1026&lt;&gt;2)+($W$1026&lt;&gt;2)+($AD$1026&lt;&gt;2))&gt;=0.5,1,0))</f>
        <v/>
      </c>
      <c r="AL1026" s="8">
        <f>IF(($C$1026&lt;&gt;2)+($J$1026&lt;&gt;2)+($Q$1026&lt;&gt;2)+($X$1026&lt;&gt;2)+($AE$1026&lt;&gt;2)=0,2,IF((($C$1026&lt;&gt;2)*$C$1026+($J$1026&lt;&gt;2)*$J$1026+($Q$1026&lt;&gt;2)*$Q$1026+($X$1026&lt;&gt;2)*$X$1026+($AE$1026&lt;&gt;2)*$AE$1026)/(($C$1026&lt;&gt;2)+($J$1026&lt;&gt;2)+($Q$1026&lt;&gt;2)+($X$1026&lt;&gt;2)+($AE$1026&lt;&gt;2))&gt;=0.5,1,0))</f>
        <v/>
      </c>
      <c r="AM1026" s="8">
        <f>IF(($D$1026&lt;&gt;2)+($K$1026&lt;&gt;2)+($R$1026&lt;&gt;2)+($Y$1026&lt;&gt;2)+($AF$1026&lt;&gt;2)=0,2,IF((($D$1026&lt;&gt;2)*$D$1026+($K$1026&lt;&gt;2)*$K$1026+($R$1026&lt;&gt;2)*$R$1026+($Y$1026&lt;&gt;2)*$Y$1026+($AF$1026&lt;&gt;2)*$AF$1026)/(($D$1026&lt;&gt;2)+($K$1026&lt;&gt;2)+($R$1026&lt;&gt;2)+($Y$1026&lt;&gt;2)+($AF$1026&lt;&gt;2))&gt;=0.5,1,0))</f>
        <v/>
      </c>
      <c r="AO1026" s="16">
        <f>INDEX('Ground truth'!$B$3:$G$8,MATCH($AK$1017,'Ground truth'!$A$3:$A$8,0),MATCH($AK$1016,'Ground truth'!$B$2:$G$2,0))</f>
        <v/>
      </c>
      <c r="AP1026" s="16">
        <f>INDEX('Ground truth'!$B$3:$G$8,MATCH($AK$1017,'Ground truth'!$A$3:$A$8,0),MATCH($AK$1017,'Ground truth'!$B$2:$G$2,0))</f>
        <v/>
      </c>
      <c r="AQ1026" s="16">
        <f>INDEX('Ground truth'!$B$3:$G$8,MATCH($AK$1017,'Ground truth'!$A$3:$A$8,0),MATCH($AK$1018,'Ground truth'!$B$2:$G$2,0))</f>
        <v/>
      </c>
      <c r="AS1026" s="19" t="n">
        <v>1</v>
      </c>
      <c r="AT1026" s="19">
        <f>LARGE($AS$1025:$AS$1027,2)</f>
        <v/>
      </c>
    </row>
    <row r="1027">
      <c r="A1027" s="3" t="inlineStr">
        <is>
          <t>Guidance, Navigation, and Control (GNC) Subsystem</t>
        </is>
      </c>
      <c r="B1027" s="8">
        <f>INDEX($B$1016:$G$1021,MATCH($AL$1018,$B$1015:$G$1015,0),MATCH($AL$1016,$B$1015:$G$1015,0))</f>
        <v/>
      </c>
      <c r="C1027" s="8">
        <f>INDEX($B$1016:$G$1021,MATCH($AL$1018,$B$1015:$G$1015,0),MATCH($AL$1017,$B$1015:$G$1015,0))</f>
        <v/>
      </c>
      <c r="D1027" s="8">
        <f>INDEX($B$1016:$G$1021,MATCH($AL$1018,$B$1015:$G$1015,0),MATCH($AL$1018,$B$1015:$G$1015,0))</f>
        <v/>
      </c>
      <c r="I1027" s="8">
        <f>INDEX($I$1016:$N$1021,MATCH($AL$1018,$I$1015:$N$1015,0),MATCH($AL$1016,$I$1015:$N$1015,0))</f>
        <v/>
      </c>
      <c r="J1027" s="8">
        <f>INDEX($I$1016:$N$1021,MATCH($AL$1018,$I$1015:$N$1015,0),MATCH($AL$1017,$I$1015:$N$1015,0))</f>
        <v/>
      </c>
      <c r="K1027" s="8">
        <f>INDEX($I$1016:$N$1021,MATCH($AL$1018,$I$1015:$N$1015,0),MATCH($AL$1018,$I$1015:$N$1015,0))</f>
        <v/>
      </c>
      <c r="P1027" s="8">
        <f>INDEX($P$1016:$U$1021,MATCH($AL$1018,$P$1015:$U$1015,0),MATCH($AL$1016,$P$1015:$U$1015,0))</f>
        <v/>
      </c>
      <c r="Q1027" s="8">
        <f>INDEX($P$1016:$U$1021,MATCH($AL$1018,$P$1015:$U$1015,0),MATCH($AL$1017,$P$1015:$U$1015,0))</f>
        <v/>
      </c>
      <c r="R1027" s="8">
        <f>INDEX($P$1016:$U$1021,MATCH($AL$1018,$P$1015:$U$1015,0),MATCH($AL$1018,$P$1015:$U$1015,0))</f>
        <v/>
      </c>
      <c r="W1027" s="8">
        <f>INDEX($W$1016:$AB$1021,MATCH($AL$1018,$W$1015:$AB$1015,0),MATCH($AL$1016,$W$1015:$AB$1015,0))</f>
        <v/>
      </c>
      <c r="X1027" s="8">
        <f>INDEX($W$1016:$AB$1021,MATCH($AL$1018,$W$1015:$AB$1015,0),MATCH($AL$1017,$W$1015:$AB$1015,0))</f>
        <v/>
      </c>
      <c r="Y1027" s="8">
        <f>INDEX($W$1016:$AB$1021,MATCH($AL$1018,$W$1015:$AB$1015,0),MATCH($AL$1018,$W$1015:$AB$1015,0))</f>
        <v/>
      </c>
      <c r="AD1027" s="8">
        <f>INDEX($AD$1016:$AI$1021,MATCH($AL$1018,$AD$1015:$AI$1015,0),MATCH($AL$1016,$AD$1015:$AI$1015,0))</f>
        <v/>
      </c>
      <c r="AE1027" s="8">
        <f>INDEX($AD$1016:$AI$1021,MATCH($AL$1018,$AD$1015:$AI$1015,0),MATCH($AL$1017,$AD$1015:$AI$1015,0))</f>
        <v/>
      </c>
      <c r="AF1027" s="8">
        <f>INDEX($AD$1016:$AI$1021,MATCH($AL$1018,$AD$1015:$AI$1015,0),MATCH($AL$1018,$AD$1015:$AI$1015,0))</f>
        <v/>
      </c>
      <c r="AK1027" s="8">
        <f>IF(($B$1027&lt;&gt;2)+($I$1027&lt;&gt;2)+($P$1027&lt;&gt;2)+($W$1027&lt;&gt;2)+($AD$1027&lt;&gt;2)=0,2,IF((($B$1027&lt;&gt;2)*$B$1027+($I$1027&lt;&gt;2)*$I$1027+($P$1027&lt;&gt;2)*$P$1027+($W$1027&lt;&gt;2)*$W$1027+($AD$1027&lt;&gt;2)*$AD$1027)/(($B$1027&lt;&gt;2)+($I$1027&lt;&gt;2)+($P$1027&lt;&gt;2)+($W$1027&lt;&gt;2)+($AD$1027&lt;&gt;2))&gt;=0.5,1,0))</f>
        <v/>
      </c>
      <c r="AL1027" s="8">
        <f>IF(($C$1027&lt;&gt;2)+($J$1027&lt;&gt;2)+($Q$1027&lt;&gt;2)+($X$1027&lt;&gt;2)+($AE$1027&lt;&gt;2)=0,2,IF((($C$1027&lt;&gt;2)*$C$1027+($J$1027&lt;&gt;2)*$J$1027+($Q$1027&lt;&gt;2)*$Q$1027+($X$1027&lt;&gt;2)*$X$1027+($AE$1027&lt;&gt;2)*$AE$1027)/(($C$1027&lt;&gt;2)+($J$1027&lt;&gt;2)+($Q$1027&lt;&gt;2)+($X$1027&lt;&gt;2)+($AE$1027&lt;&gt;2))&gt;=0.5,1,0))</f>
        <v/>
      </c>
      <c r="AM1027" s="8">
        <f>IF(($D$1027&lt;&gt;2)+($K$1027&lt;&gt;2)+($R$1027&lt;&gt;2)+($Y$1027&lt;&gt;2)+($AF$1027&lt;&gt;2)=0,2,IF((($D$1027&lt;&gt;2)*$D$1027+($K$1027&lt;&gt;2)*$K$1027+($R$1027&lt;&gt;2)*$R$1027+($Y$1027&lt;&gt;2)*$Y$1027+($AF$1027&lt;&gt;2)*$AF$1027)/(($D$1027&lt;&gt;2)+($K$1027&lt;&gt;2)+($R$1027&lt;&gt;2)+($Y$1027&lt;&gt;2)+($AF$1027&lt;&gt;2))&gt;=0.5,1,0))</f>
        <v/>
      </c>
      <c r="AO1027" s="16">
        <f>INDEX('Ground truth'!$B$3:$G$8,MATCH($AK$1018,'Ground truth'!$A$3:$A$8,0),MATCH($AK$1016,'Ground truth'!$B$2:$G$2,0))</f>
        <v/>
      </c>
      <c r="AP1027" s="16">
        <f>INDEX('Ground truth'!$B$3:$G$8,MATCH($AK$1018,'Ground truth'!$A$3:$A$8,0),MATCH($AK$1017,'Ground truth'!$B$2:$G$2,0))</f>
        <v/>
      </c>
      <c r="AQ1027" s="16">
        <f>INDEX('Ground truth'!$B$3:$G$8,MATCH($AK$1018,'Ground truth'!$A$3:$A$8,0),MATCH($AK$1018,'Ground truth'!$B$2:$G$2,0))</f>
        <v/>
      </c>
      <c r="AS1027" s="19" t="n">
        <v>2.414213562373094</v>
      </c>
      <c r="AT1027" s="19">
        <f>LARGE($AS$1025:$AS$1027,3)</f>
        <v/>
      </c>
    </row>
    <row r="1029">
      <c r="A1029" s="17" t="inlineStr">
        <is>
          <t>metrics — confident-only (unsure excluded from denominators)</t>
        </is>
      </c>
      <c r="B1029" s="10" t="inlineStr">
        <is>
          <t>run 1</t>
        </is>
      </c>
      <c r="C1029" s="10" t="inlineStr">
        <is>
          <t>run 2</t>
        </is>
      </c>
      <c r="D1029" s="10" t="inlineStr">
        <is>
          <t>run 3</t>
        </is>
      </c>
      <c r="E1029" s="10" t="inlineStr">
        <is>
          <t>run 4</t>
        </is>
      </c>
      <c r="F1029" s="10" t="inlineStr">
        <is>
          <t>run 5</t>
        </is>
      </c>
      <c r="G1029" s="10" t="inlineStr">
        <is>
          <t>avg-matrix</t>
        </is>
      </c>
      <c r="H1029" s="10" t="inlineStr">
        <is>
          <t>mean</t>
        </is>
      </c>
      <c r="I1029" s="10" t="inlineStr">
        <is>
          <t>std (pop.)</t>
        </is>
      </c>
      <c r="J1029" s="17" t="inlineStr">
        <is>
          <t>notes</t>
        </is>
      </c>
    </row>
    <row r="1030">
      <c r="A1030" s="7" t="inlineStr">
        <is>
          <t>TP</t>
        </is>
      </c>
      <c r="B1030" s="7">
        <f>SUMPRODUCT(($B$1025:$D$1027=1)*($AO$1025:$AQ$1027=1))</f>
        <v/>
      </c>
      <c r="C1030" s="7">
        <f>SUMPRODUCT(($I$1025:$K$1027=1)*($AO$1025:$AQ$1027=1))</f>
        <v/>
      </c>
      <c r="D1030" s="7">
        <f>SUMPRODUCT(($P$1025:$R$1027=1)*($AO$1025:$AQ$1027=1))</f>
        <v/>
      </c>
      <c r="E1030" s="7">
        <f>SUMPRODUCT(($W$1025:$Y$1027=1)*($AO$1025:$AQ$1027=1))</f>
        <v/>
      </c>
      <c r="F1030" s="7">
        <f>SUMPRODUCT(($AD$1025:$AF$1027=1)*($AO$1025:$AQ$1027=1))</f>
        <v/>
      </c>
      <c r="G1030" s="7">
        <f>SUMPRODUCT(($AK$1025:$AM$1027=1)*($AO$1025:$AQ$1027=1))</f>
        <v/>
      </c>
      <c r="H1030" s="12">
        <f>AVERAGE($B$1030:$F$1030)</f>
        <v/>
      </c>
      <c r="I1030" s="12">
        <f>STDEV.P($B$1030:$F$1030)</f>
        <v/>
      </c>
    </row>
    <row r="1031">
      <c r="A1031" s="7" t="inlineStr">
        <is>
          <t>TN</t>
        </is>
      </c>
      <c r="B1031" s="7">
        <f>SUMPRODUCT(($B$1025:$D$1027=0)*($AO$1025:$AQ$1027=0))</f>
        <v/>
      </c>
      <c r="C1031" s="7">
        <f>SUMPRODUCT(($I$1025:$K$1027=0)*($AO$1025:$AQ$1027=0))</f>
        <v/>
      </c>
      <c r="D1031" s="7">
        <f>SUMPRODUCT(($P$1025:$R$1027=0)*($AO$1025:$AQ$1027=0))</f>
        <v/>
      </c>
      <c r="E1031" s="7">
        <f>SUMPRODUCT(($W$1025:$Y$1027=0)*($AO$1025:$AQ$1027=0))</f>
        <v/>
      </c>
      <c r="F1031" s="7">
        <f>SUMPRODUCT(($AD$1025:$AF$1027=0)*($AO$1025:$AQ$1027=0))</f>
        <v/>
      </c>
      <c r="G1031" s="7">
        <f>SUMPRODUCT(($AK$1025:$AM$1027=0)*($AO$1025:$AQ$1027=0))</f>
        <v/>
      </c>
      <c r="H1031" s="12">
        <f>AVERAGE($B$1031:$F$1031)</f>
        <v/>
      </c>
      <c r="I1031" s="12">
        <f>STDEV.P($B$1031:$F$1031)</f>
        <v/>
      </c>
    </row>
    <row r="1032">
      <c r="A1032" s="7" t="inlineStr">
        <is>
          <t>FP</t>
        </is>
      </c>
      <c r="B1032" s="7">
        <f>SUMPRODUCT(($B$1025:$D$1027=1)*($AO$1025:$AQ$1027=0))</f>
        <v/>
      </c>
      <c r="C1032" s="7">
        <f>SUMPRODUCT(($I$1025:$K$1027=1)*($AO$1025:$AQ$1027=0))</f>
        <v/>
      </c>
      <c r="D1032" s="7">
        <f>SUMPRODUCT(($P$1025:$R$1027=1)*($AO$1025:$AQ$1027=0))</f>
        <v/>
      </c>
      <c r="E1032" s="7">
        <f>SUMPRODUCT(($W$1025:$Y$1027=1)*($AO$1025:$AQ$1027=0))</f>
        <v/>
      </c>
      <c r="F1032" s="7">
        <f>SUMPRODUCT(($AD$1025:$AF$1027=1)*($AO$1025:$AQ$1027=0))</f>
        <v/>
      </c>
      <c r="G1032" s="7">
        <f>SUMPRODUCT(($AK$1025:$AM$1027=1)*($AO$1025:$AQ$1027=0))</f>
        <v/>
      </c>
      <c r="H1032" s="12">
        <f>AVERAGE($B$1032:$F$1032)</f>
        <v/>
      </c>
      <c r="I1032" s="12">
        <f>STDEV.P($B$1032:$F$1032)</f>
        <v/>
      </c>
    </row>
    <row r="1033">
      <c r="A1033" s="7" t="inlineStr">
        <is>
          <t>FN</t>
        </is>
      </c>
      <c r="B1033" s="7">
        <f>SUMPRODUCT(($B$1025:$D$1027=0)*($AO$1025:$AQ$1027=1))</f>
        <v/>
      </c>
      <c r="C1033" s="7">
        <f>SUMPRODUCT(($I$1025:$K$1027=0)*($AO$1025:$AQ$1027=1))</f>
        <v/>
      </c>
      <c r="D1033" s="7">
        <f>SUMPRODUCT(($P$1025:$R$1027=0)*($AO$1025:$AQ$1027=1))</f>
        <v/>
      </c>
      <c r="E1033" s="7">
        <f>SUMPRODUCT(($W$1025:$Y$1027=0)*($AO$1025:$AQ$1027=1))</f>
        <v/>
      </c>
      <c r="F1033" s="7">
        <f>SUMPRODUCT(($AD$1025:$AF$1027=0)*($AO$1025:$AQ$1027=1))</f>
        <v/>
      </c>
      <c r="G1033" s="7">
        <f>SUMPRODUCT(($AK$1025:$AM$1027=0)*($AO$1025:$AQ$1027=1))</f>
        <v/>
      </c>
      <c r="H1033" s="12">
        <f>AVERAGE($B$1033:$F$1033)</f>
        <v/>
      </c>
      <c r="I1033" s="12">
        <f>STDEV.P($B$1033:$F$1033)</f>
        <v/>
      </c>
    </row>
    <row r="1034">
      <c r="A1034" s="4" t="inlineStr">
        <is>
          <t>Precision</t>
        </is>
      </c>
      <c r="B1034" s="12">
        <f>IFERROR($B$1030/($B$1030+$B$1032),0)</f>
        <v/>
      </c>
      <c r="C1034" s="12">
        <f>IFERROR($C$1030/($C$1030+$C$1032),0)</f>
        <v/>
      </c>
      <c r="D1034" s="12">
        <f>IFERROR($D$1030/($D$1030+$D$1032),0)</f>
        <v/>
      </c>
      <c r="E1034" s="12">
        <f>IFERROR($E$1030/($E$1030+$E$1032),0)</f>
        <v/>
      </c>
      <c r="F1034" s="12">
        <f>IFERROR($F$1030/($F$1030+$F$1032),0)</f>
        <v/>
      </c>
      <c r="G1034" s="12">
        <f>IFERROR($G$1030/($G$1030+$G$1032),0)</f>
        <v/>
      </c>
      <c r="H1034" s="18">
        <f>AVERAGE($B$1034:$F$1034)</f>
        <v/>
      </c>
      <c r="I1034" s="18">
        <f>STDEV.P($B$1034:$F$1034)</f>
        <v/>
      </c>
    </row>
    <row r="1035">
      <c r="A1035" s="4" t="inlineStr">
        <is>
          <t>Recall</t>
        </is>
      </c>
      <c r="B1035" s="12">
        <f>IFERROR($B$1030/($B$1030+$B$1033),0)</f>
        <v/>
      </c>
      <c r="C1035" s="12">
        <f>IFERROR($C$1030/($C$1030+$C$1033),0)</f>
        <v/>
      </c>
      <c r="D1035" s="12">
        <f>IFERROR($D$1030/($D$1030+$D$1033),0)</f>
        <v/>
      </c>
      <c r="E1035" s="12">
        <f>IFERROR($E$1030/($E$1030+$E$1033),0)</f>
        <v/>
      </c>
      <c r="F1035" s="12">
        <f>IFERROR($F$1030/($F$1030+$F$1033),0)</f>
        <v/>
      </c>
      <c r="G1035" s="12">
        <f>IFERROR($G$1030/($G$1030+$G$1033),0)</f>
        <v/>
      </c>
      <c r="H1035" s="18">
        <f>AVERAGE($B$1035:$F$1035)</f>
        <v/>
      </c>
      <c r="I1035" s="18">
        <f>STDEV.P($B$1035:$F$1035)</f>
        <v/>
      </c>
    </row>
    <row r="1036">
      <c r="A1036" s="4" t="inlineStr">
        <is>
          <t>F1</t>
        </is>
      </c>
      <c r="B1036" s="12">
        <f>IFERROR(2*$B$1034*$B$1035/($B$1034+$B$1035),0)</f>
        <v/>
      </c>
      <c r="C1036" s="12">
        <f>IFERROR(2*$C$1034*$C$1035/($C$1034+$C$1035),0)</f>
        <v/>
      </c>
      <c r="D1036" s="12">
        <f>IFERROR(2*$D$1034*$D$1035/($D$1034+$D$1035),0)</f>
        <v/>
      </c>
      <c r="E1036" s="12">
        <f>IFERROR(2*$E$1034*$E$1035/($E$1034+$E$1035),0)</f>
        <v/>
      </c>
      <c r="F1036" s="12">
        <f>IFERROR(2*$F$1034*$F$1035/($F$1034+$F$1035),0)</f>
        <v/>
      </c>
      <c r="G1036" s="12">
        <f>IFERROR(2*$G$1034*$G$1035/($G$1034+$G$1035),0)</f>
        <v/>
      </c>
      <c r="H1036" s="18">
        <f>AVERAGE($B$1036:$F$1036)</f>
        <v/>
      </c>
      <c r="I1036" s="18">
        <f>STDEV.P($B$1036:$F$1036)</f>
        <v/>
      </c>
    </row>
    <row r="1037">
      <c r="A1037" s="4" t="inlineStr">
        <is>
          <t>Accuracy</t>
        </is>
      </c>
      <c r="B1037" s="12">
        <f>IFERROR(($B$1030+$B$1031)/($B$1030+$B$1031+$B$1032+$B$1033),0)</f>
        <v/>
      </c>
      <c r="C1037" s="12">
        <f>IFERROR(($C$1030+$C$1031)/($C$1030+$C$1031+$C$1032+$C$1033),0)</f>
        <v/>
      </c>
      <c r="D1037" s="12">
        <f>IFERROR(($D$1030+$D$1031)/($D$1030+$D$1031+$D$1032+$D$1033),0)</f>
        <v/>
      </c>
      <c r="E1037" s="12">
        <f>IFERROR(($E$1030+$E$1031)/($E$1030+$E$1031+$E$1032+$E$1033),0)</f>
        <v/>
      </c>
      <c r="F1037" s="12">
        <f>IFERROR(($F$1030+$F$1031)/($F$1030+$F$1031+$F$1032+$F$1033),0)</f>
        <v/>
      </c>
      <c r="G1037" s="12">
        <f>IFERROR(($G$1030+$G$1031)/($G$1030+$G$1031+$G$1032+$G$1033),0)</f>
        <v/>
      </c>
      <c r="H1037" s="18">
        <f>AVERAGE($B$1037:$F$1037)</f>
        <v/>
      </c>
      <c r="I1037" s="18">
        <f>STDEV.P($B$1037:$F$1037)</f>
        <v/>
      </c>
    </row>
    <row r="1038">
      <c r="A1038" s="4" t="inlineStr">
        <is>
          <t>Edit distance</t>
        </is>
      </c>
      <c r="B1038" s="12">
        <f>SUMPRODUCT(ABS($AO$1025:$AQ$1027-$B$1025:$D$1027))</f>
        <v/>
      </c>
      <c r="C1038" s="12">
        <f>SUMPRODUCT(ABS($AO$1025:$AQ$1027-$I$1025:$K$1027))</f>
        <v/>
      </c>
      <c r="D1038" s="12">
        <f>SUMPRODUCT(ABS($AO$1025:$AQ$1027-$P$1025:$R$1027))</f>
        <v/>
      </c>
      <c r="E1038" s="12">
        <f>SUMPRODUCT(ABS($AO$1025:$AQ$1027-$W$1025:$Y$1027))</f>
        <v/>
      </c>
      <c r="F1038" s="12">
        <f>SUMPRODUCT(ABS($AO$1025:$AQ$1027-$AD$1025:$AF$1027))</f>
        <v/>
      </c>
      <c r="G1038" s="12">
        <f>SUMPRODUCT(ABS($AO$1025:$AQ$1027-$AK$1025:$AM$1027))</f>
        <v/>
      </c>
      <c r="H1038" s="18">
        <f>AVERAGE($B$1038:$F$1038)</f>
        <v/>
      </c>
      <c r="I1038" s="18">
        <f>STDEV.P($B$1038:$F$1038)</f>
        <v/>
      </c>
    </row>
    <row r="1039">
      <c r="A1039" s="4" t="inlineStr">
        <is>
          <t>Spectral distance</t>
        </is>
      </c>
      <c r="B1039" s="12">
        <f>SQRT(SUMPRODUCT(($AT$1025:$AT$1027-$B$1046:$B$1048)^2))</f>
        <v/>
      </c>
      <c r="C1039" s="12">
        <f>SQRT(SUMPRODUCT(($AT$1025:$AT$1027-$C$1046:$C$1048)^2))</f>
        <v/>
      </c>
      <c r="D1039" s="12">
        <f>SQRT(SUMPRODUCT(($AT$1025:$AT$1027-$D$1046:$D$1048)^2))</f>
        <v/>
      </c>
      <c r="E1039" s="12">
        <f>SQRT(SUMPRODUCT(($AT$1025:$AT$1027-$E$1046:$E$1048)^2))</f>
        <v/>
      </c>
      <c r="F1039" s="12">
        <f>SQRT(SUMPRODUCT(($AT$1025:$AT$1027-$F$1046:$F$1048)^2))</f>
        <v/>
      </c>
      <c r="G1039" s="12">
        <f>SQRT(SUMPRODUCT(($AT$1025:$AT$1027-$G$1046:$G$1048)^2))</f>
        <v/>
      </c>
      <c r="H1039" s="18">
        <f>AVERAGE($B$1039:$F$1039)</f>
        <v/>
      </c>
      <c r="I1039" s="18">
        <f>STDEV.P($B$1039:$F$1039)</f>
        <v/>
      </c>
    </row>
    <row r="1040">
      <c r="A1040" s="4" t="inlineStr">
        <is>
          <t>Unsure cells</t>
        </is>
      </c>
      <c r="B1040" s="7">
        <f>COUNTIF($B$1025:$D$1027,2)</f>
        <v/>
      </c>
      <c r="C1040" s="7">
        <f>COUNTIF($I$1025:$K$1027,2)</f>
        <v/>
      </c>
      <c r="D1040" s="7">
        <f>COUNTIF($P$1025:$R$1027,2)</f>
        <v/>
      </c>
      <c r="E1040" s="7">
        <f>COUNTIF($W$1025:$Y$1027,2)</f>
        <v/>
      </c>
      <c r="F1040" s="7">
        <f>COUNTIF($AD$1025:$AF$1027,2)</f>
        <v/>
      </c>
      <c r="G1040" s="7">
        <f>COUNTIF($AK$1025:$AM$1027,2)</f>
        <v/>
      </c>
      <c r="H1040" s="12">
        <f>AVERAGE($B$1040:$F$1040)</f>
        <v/>
      </c>
      <c r="I1040" s="12">
        <f>STDEV.P($B$1040:$F$1040)</f>
        <v/>
      </c>
    </row>
    <row r="1041">
      <c r="A1041" s="3" t="inlineStr">
        <is>
          <t>eigenvalues (real part, numpy order; pasted)</t>
        </is>
      </c>
    </row>
    <row r="1042">
      <c r="A1042" s="3" t="inlineStr">
        <is>
          <t xml:space="preserve">  λ1</t>
        </is>
      </c>
      <c r="B1042" s="19" t="n">
        <v>-2.220446049250313e-16</v>
      </c>
      <c r="C1042" s="19" t="n">
        <v>-2.220446049250313e-16</v>
      </c>
      <c r="D1042" s="19" t="n">
        <v>-2.220446049250313e-16</v>
      </c>
      <c r="E1042" s="19" t="n">
        <v>-2.220446049250313e-16</v>
      </c>
      <c r="F1042" s="19" t="n">
        <v>-2.220446049250313e-16</v>
      </c>
      <c r="G1042" s="19" t="n">
        <v>-2.220446049250313e-16</v>
      </c>
    </row>
    <row r="1043">
      <c r="A1043" s="3" t="inlineStr">
        <is>
          <t xml:space="preserve">  λ2</t>
        </is>
      </c>
      <c r="B1043" s="19" t="n">
        <v>3</v>
      </c>
      <c r="C1043" s="19" t="n">
        <v>3</v>
      </c>
      <c r="D1043" s="19" t="n">
        <v>3</v>
      </c>
      <c r="E1043" s="19" t="n">
        <v>3</v>
      </c>
      <c r="F1043" s="19" t="n">
        <v>3</v>
      </c>
      <c r="G1043" s="19" t="n">
        <v>3</v>
      </c>
    </row>
    <row r="1044">
      <c r="A1044" s="3" t="inlineStr">
        <is>
          <t xml:space="preserve">  λ3</t>
        </is>
      </c>
      <c r="B1044" s="19" t="n">
        <v>0</v>
      </c>
      <c r="C1044" s="19" t="n">
        <v>0</v>
      </c>
      <c r="D1044" s="19" t="n">
        <v>0</v>
      </c>
      <c r="E1044" s="19" t="n">
        <v>0</v>
      </c>
      <c r="F1044" s="19" t="n">
        <v>0</v>
      </c>
      <c r="G1044" s="19" t="n">
        <v>0</v>
      </c>
    </row>
    <row r="1045">
      <c r="A1045" s="3" t="inlineStr">
        <is>
          <t>eigenvalues sorted desc (LARGE)</t>
        </is>
      </c>
    </row>
    <row r="1046">
      <c r="A1046" s="3" t="inlineStr">
        <is>
          <t xml:space="preserve">  λ(1)</t>
        </is>
      </c>
      <c r="B1046" s="19">
        <f>LARGE($B$1042:$B$1044,1)</f>
        <v/>
      </c>
      <c r="C1046" s="19">
        <f>LARGE($C$1042:$C$1044,1)</f>
        <v/>
      </c>
      <c r="D1046" s="19">
        <f>LARGE($D$1042:$D$1044,1)</f>
        <v/>
      </c>
      <c r="E1046" s="19">
        <f>LARGE($E$1042:$E$1044,1)</f>
        <v/>
      </c>
      <c r="F1046" s="19">
        <f>LARGE($F$1042:$F$1044,1)</f>
        <v/>
      </c>
      <c r="G1046" s="19">
        <f>LARGE($G$1042:$G$1044,1)</f>
        <v/>
      </c>
    </row>
    <row r="1047">
      <c r="A1047" s="3" t="inlineStr">
        <is>
          <t xml:space="preserve">  λ(2)</t>
        </is>
      </c>
      <c r="B1047" s="19">
        <f>LARGE($B$1042:$B$1044,2)</f>
        <v/>
      </c>
      <c r="C1047" s="19">
        <f>LARGE($C$1042:$C$1044,2)</f>
        <v/>
      </c>
      <c r="D1047" s="19">
        <f>LARGE($D$1042:$D$1044,2)</f>
        <v/>
      </c>
      <c r="E1047" s="19">
        <f>LARGE($E$1042:$E$1044,2)</f>
        <v/>
      </c>
      <c r="F1047" s="19">
        <f>LARGE($F$1042:$F$1044,2)</f>
        <v/>
      </c>
      <c r="G1047" s="19">
        <f>LARGE($G$1042:$G$1044,2)</f>
        <v/>
      </c>
    </row>
    <row r="1048">
      <c r="A1048" s="3" t="inlineStr">
        <is>
          <t xml:space="preserve">  λ(3)</t>
        </is>
      </c>
      <c r="B1048" s="19">
        <f>LARGE($B$1042:$B$1044,3)</f>
        <v/>
      </c>
      <c r="C1048" s="19">
        <f>LARGE($C$1042:$C$1044,3)</f>
        <v/>
      </c>
      <c r="D1048" s="19">
        <f>LARGE($D$1042:$D$1044,3)</f>
        <v/>
      </c>
      <c r="E1048" s="19">
        <f>LARGE($E$1042:$E$1044,3)</f>
        <v/>
      </c>
      <c r="F1048" s="19">
        <f>LARGE($F$1042:$F$1044,3)</f>
        <v/>
      </c>
      <c r="G1048" s="19">
        <f>LARGE($G$1042:$G$1044,3)</f>
        <v/>
      </c>
    </row>
    <row r="1049">
      <c r="A1049" s="3" t="inlineStr">
        <is>
          <t>check: Σeig − trace (→0)</t>
        </is>
      </c>
      <c r="B1049" s="3">
        <f>ROUND(SUM($B$1042:$B$1044)-($B$1025+$C$1026+$D$1027),6)</f>
        <v/>
      </c>
      <c r="C1049" s="3">
        <f>ROUND(SUM($C$1042:$C$1044)-($I$1025+$J$1026+$K$1027),6)</f>
        <v/>
      </c>
      <c r="D1049" s="3">
        <f>ROUND(SUM($D$1042:$D$1044)-($P$1025+$Q$1026+$R$1027),6)</f>
        <v/>
      </c>
      <c r="E1049" s="3">
        <f>ROUND(SUM($E$1042:$E$1044)-($W$1025+$X$1026+$Y$1027),6)</f>
        <v/>
      </c>
      <c r="F1049" s="3">
        <f>ROUND(SUM($F$1042:$F$1044)-($AD$1025+$AE$1026+$AF$1027),6)</f>
        <v/>
      </c>
      <c r="G1049" s="3">
        <f>ROUND(SUM($G$1042:$G$1044)-($AK$1025+$AL$1026+$AM$1027),6)</f>
        <v/>
      </c>
    </row>
    <row r="1050">
      <c r="A1050" s="3" t="inlineStr">
        <is>
          <t>check: Πeig − det (→0)</t>
        </is>
      </c>
      <c r="B1050" s="3">
        <f>ROUND(MDETERM($B$1025:$D$1027)-PRODUCT($B$1042:$B$1044),6)</f>
        <v/>
      </c>
      <c r="C1050" s="3">
        <f>ROUND(MDETERM($I$1025:$K$1027)-PRODUCT($C$1042:$C$1044),6)</f>
        <v/>
      </c>
      <c r="D1050" s="3">
        <f>ROUND(MDETERM($P$1025:$R$1027)-PRODUCT($D$1042:$D$1044),6)</f>
        <v/>
      </c>
      <c r="E1050" s="3">
        <f>ROUND(MDETERM($W$1025:$Y$1027)-PRODUCT($E$1042:$E$1044),6)</f>
        <v/>
      </c>
      <c r="F1050" s="3">
        <f>ROUND(MDETERM($AD$1025:$AF$1027)-PRODUCT($F$1042:$F$1044),6)</f>
        <v/>
      </c>
      <c r="G1050" s="3">
        <f>ROUND(MDETERM($AK$1025:$AM$1027)-PRODUCT($G$1042:$G$1044),6)</f>
        <v/>
      </c>
    </row>
    <row r="1051">
      <c r="A1051" s="3" t="inlineStr">
        <is>
          <t>complex eigenvalues?</t>
        </is>
      </c>
      <c r="B1051" s="3" t="inlineStr"/>
      <c r="C1051" s="3" t="inlineStr"/>
      <c r="D1051" s="3" t="inlineStr"/>
      <c r="E1051" s="3" t="inlineStr"/>
      <c r="F1051" s="3" t="inlineStr"/>
      <c r="G1051" s="3" t="inlineStr"/>
    </row>
    <row r="1052">
      <c r="A1052" s="3" t="inlineStr">
        <is>
          <t>check: det(M − λᵢI) per sorted λ (→0)</t>
        </is>
      </c>
    </row>
    <row r="1053">
      <c r="A1053" s="3" t="inlineStr">
        <is>
          <t xml:space="preserve">  det(M − λ(1)I)</t>
        </is>
      </c>
      <c r="B1053" s="3">
        <f t="array" ref="B1053">ROUND(MDETERM($B$1025:$D$1027-$B$1046*MUNIT(3)),6)</f>
        <v/>
      </c>
      <c r="C1053" s="3">
        <f t="array" ref="C1053">ROUND(MDETERM($I$1025:$K$1027-$C$1046*MUNIT(3)),6)</f>
        <v/>
      </c>
      <c r="D1053" s="3">
        <f t="array" ref="D1053">ROUND(MDETERM($P$1025:$R$1027-$D$1046*MUNIT(3)),6)</f>
        <v/>
      </c>
      <c r="E1053" s="3">
        <f t="array" ref="E1053">ROUND(MDETERM($W$1025:$Y$1027-$E$1046*MUNIT(3)),6)</f>
        <v/>
      </c>
      <c r="F1053" s="3">
        <f t="array" ref="F1053">ROUND(MDETERM($AD$1025:$AF$1027-$F$1046*MUNIT(3)),6)</f>
        <v/>
      </c>
      <c r="G1053" s="3">
        <f t="array" ref="G1053">ROUND(MDETERM($AK$1025:$AM$1027-$G$1046*MUNIT(3)),6)</f>
        <v/>
      </c>
    </row>
    <row r="1054">
      <c r="A1054" s="3" t="inlineStr">
        <is>
          <t xml:space="preserve">  det(M − λ(2)I)</t>
        </is>
      </c>
      <c r="B1054" s="3">
        <f t="array" ref="B1054">ROUND(MDETERM($B$1025:$D$1027-$B$1047*MUNIT(3)),6)</f>
        <v/>
      </c>
      <c r="C1054" s="3">
        <f t="array" ref="C1054">ROUND(MDETERM($I$1025:$K$1027-$C$1047*MUNIT(3)),6)</f>
        <v/>
      </c>
      <c r="D1054" s="3">
        <f t="array" ref="D1054">ROUND(MDETERM($P$1025:$R$1027-$D$1047*MUNIT(3)),6)</f>
        <v/>
      </c>
      <c r="E1054" s="3">
        <f t="array" ref="E1054">ROUND(MDETERM($W$1025:$Y$1027-$E$1047*MUNIT(3)),6)</f>
        <v/>
      </c>
      <c r="F1054" s="3">
        <f t="array" ref="F1054">ROUND(MDETERM($AD$1025:$AF$1027-$F$1047*MUNIT(3)),6)</f>
        <v/>
      </c>
      <c r="G1054" s="3">
        <f t="array" ref="G1054">ROUND(MDETERM($AK$1025:$AM$1027-$G$1047*MUNIT(3)),6)</f>
        <v/>
      </c>
    </row>
    <row r="1055">
      <c r="A1055" s="3" t="inlineStr">
        <is>
          <t xml:space="preserve">  det(M − λ(3)I)</t>
        </is>
      </c>
      <c r="B1055" s="3">
        <f t="array" ref="B1055">ROUND(MDETERM($B$1025:$D$1027-$B$1048*MUNIT(3)),6)</f>
        <v/>
      </c>
      <c r="C1055" s="3">
        <f t="array" ref="C1055">ROUND(MDETERM($I$1025:$K$1027-$C$1048*MUNIT(3)),6)</f>
        <v/>
      </c>
      <c r="D1055" s="3">
        <f t="array" ref="D1055">ROUND(MDETERM($P$1025:$R$1027-$D$1048*MUNIT(3)),6)</f>
        <v/>
      </c>
      <c r="E1055" s="3">
        <f t="array" ref="E1055">ROUND(MDETERM($W$1025:$Y$1027-$E$1048*MUNIT(3)),6)</f>
        <v/>
      </c>
      <c r="F1055" s="3">
        <f t="array" ref="F1055">ROUND(MDETERM($AD$1025:$AF$1027-$F$1048*MUNIT(3)),6)</f>
        <v/>
      </c>
      <c r="G1055" s="3">
        <f t="array" ref="G1055">ROUND(MDETERM($AK$1025:$AM$1027-$G$1048*MUNIT(3)),6)</f>
        <v/>
      </c>
    </row>
    <row r="1059" ht="16" customHeight="1">
      <c r="A1059" s="14" t="inlineStr">
        <is>
          <t>RAG R1-R2 | llama3.3:70b</t>
        </is>
      </c>
      <c r="B1059" s="9" t="inlineStr">
        <is>
          <t>run 1 (raw, pasted)</t>
        </is>
      </c>
      <c r="I1059" s="9" t="inlineStr">
        <is>
          <t>run 2 (raw, pasted)</t>
        </is>
      </c>
      <c r="P1059" s="9" t="inlineStr">
        <is>
          <t>run 3 (raw, pasted)</t>
        </is>
      </c>
      <c r="W1059" s="9" t="inlineStr">
        <is>
          <t>run 4 (raw, pasted)</t>
        </is>
      </c>
      <c r="AD1059" s="9" t="inlineStr">
        <is>
          <t>run 5: returned no matrix</t>
        </is>
      </c>
      <c r="AK1059" s="9" t="inlineStr">
        <is>
          <t>archived component mapping</t>
        </is>
      </c>
    </row>
    <row r="1060" ht="60" customHeight="1">
      <c r="B1060" s="15" t="inlineStr">
        <is>
          <t>Payload</t>
        </is>
      </c>
      <c r="C1060" s="15" t="inlineStr">
        <is>
          <t>Power System</t>
        </is>
      </c>
      <c r="D1060" s="15" t="inlineStr">
        <is>
          <t>Communication System</t>
        </is>
      </c>
      <c r="E1060" s="15" t="inlineStr">
        <is>
          <t>Structural System</t>
        </is>
      </c>
      <c r="F1060" s="15" t="inlineStr">
        <is>
          <t>Thermal Control System</t>
        </is>
      </c>
      <c r="G1060" s="15" t="inlineStr">
        <is>
          <t>Propulsion System</t>
        </is>
      </c>
      <c r="I1060" s="15" t="inlineStr">
        <is>
          <t>Payload</t>
        </is>
      </c>
      <c r="J1060" s="15" t="inlineStr">
        <is>
          <t>Power System</t>
        </is>
      </c>
      <c r="K1060" s="15" t="inlineStr">
        <is>
          <t>Communication System</t>
        </is>
      </c>
      <c r="L1060" s="15" t="inlineStr">
        <is>
          <t>Structural System</t>
        </is>
      </c>
      <c r="M1060" s="15" t="inlineStr">
        <is>
          <t>Thermal Control System</t>
        </is>
      </c>
      <c r="N1060" s="15" t="inlineStr">
        <is>
          <t>Propulsion System</t>
        </is>
      </c>
      <c r="P1060" s="15" t="inlineStr">
        <is>
          <t>Payload</t>
        </is>
      </c>
      <c r="Q1060" s="15" t="inlineStr">
        <is>
          <t>Power System</t>
        </is>
      </c>
      <c r="R1060" s="15" t="inlineStr">
        <is>
          <t>Communication System</t>
        </is>
      </c>
      <c r="S1060" s="15" t="inlineStr">
        <is>
          <t>Structural System</t>
        </is>
      </c>
      <c r="T1060" s="15" t="inlineStr">
        <is>
          <t>Thermal Control System</t>
        </is>
      </c>
      <c r="U1060" s="15" t="inlineStr">
        <is>
          <t>Propulsion System</t>
        </is>
      </c>
      <c r="W1060" s="15" t="inlineStr">
        <is>
          <t>Payload</t>
        </is>
      </c>
      <c r="X1060" s="15" t="inlineStr">
        <is>
          <t>Power System</t>
        </is>
      </c>
      <c r="Y1060" s="15" t="inlineStr">
        <is>
          <t>Communication System</t>
        </is>
      </c>
      <c r="Z1060" s="15" t="inlineStr">
        <is>
          <t>Structural System</t>
        </is>
      </c>
      <c r="AA1060" s="15" t="inlineStr">
        <is>
          <t>Thermal Control System</t>
        </is>
      </c>
      <c r="AB1060" s="15" t="inlineStr">
        <is>
          <t>Propulsion System</t>
        </is>
      </c>
      <c r="AK1060" s="3" t="inlineStr">
        <is>
          <t>Ground truth component</t>
        </is>
      </c>
      <c r="AL1060" s="3" t="inlineStr">
        <is>
          <t>Matched predicted component</t>
        </is>
      </c>
    </row>
    <row r="1061">
      <c r="A1061" s="3" t="inlineStr">
        <is>
          <t>Payload</t>
        </is>
      </c>
      <c r="B1061" s="8" t="n">
        <v>1</v>
      </c>
      <c r="C1061" s="8" t="n">
        <v>1</v>
      </c>
      <c r="D1061" s="8" t="n">
        <v>1</v>
      </c>
      <c r="E1061" s="8" t="n">
        <v>1</v>
      </c>
      <c r="F1061" s="8" t="n">
        <v>1</v>
      </c>
      <c r="G1061" s="8" t="n">
        <v>1</v>
      </c>
      <c r="I1061" s="8" t="n">
        <v>1</v>
      </c>
      <c r="J1061" s="8" t="n">
        <v>1</v>
      </c>
      <c r="K1061" s="8" t="n">
        <v>1</v>
      </c>
      <c r="L1061" s="8" t="n">
        <v>1</v>
      </c>
      <c r="M1061" s="8" t="n">
        <v>1</v>
      </c>
      <c r="N1061" s="8" t="n">
        <v>1</v>
      </c>
      <c r="P1061" s="8" t="n">
        <v>1</v>
      </c>
      <c r="Q1061" s="8" t="n">
        <v>1</v>
      </c>
      <c r="R1061" s="8" t="n">
        <v>1</v>
      </c>
      <c r="S1061" s="8" t="n">
        <v>1</v>
      </c>
      <c r="T1061" s="8" t="n">
        <v>1</v>
      </c>
      <c r="U1061" s="8" t="n">
        <v>1</v>
      </c>
      <c r="W1061" s="8" t="n">
        <v>1</v>
      </c>
      <c r="X1061" s="8" t="n">
        <v>1</v>
      </c>
      <c r="Y1061" s="8" t="n">
        <v>1</v>
      </c>
      <c r="Z1061" s="8" t="n">
        <v>1</v>
      </c>
      <c r="AA1061" s="8" t="n">
        <v>1</v>
      </c>
      <c r="AB1061" s="8" t="n">
        <v>1</v>
      </c>
      <c r="AK1061" s="3" t="inlineStr">
        <is>
          <t>Propulsion Subsystem</t>
        </is>
      </c>
      <c r="AL1061" s="3" t="inlineStr">
        <is>
          <t>Propulsion System</t>
        </is>
      </c>
    </row>
    <row r="1062">
      <c r="A1062" s="3" t="inlineStr">
        <is>
          <t>Power System</t>
        </is>
      </c>
      <c r="B1062" s="8" t="n">
        <v>1</v>
      </c>
      <c r="C1062" s="8" t="n">
        <v>1</v>
      </c>
      <c r="D1062" s="8" t="n">
        <v>1</v>
      </c>
      <c r="E1062" s="8" t="n">
        <v>0</v>
      </c>
      <c r="F1062" s="8" t="n">
        <v>1</v>
      </c>
      <c r="G1062" s="8" t="n">
        <v>0</v>
      </c>
      <c r="I1062" s="8" t="n">
        <v>1</v>
      </c>
      <c r="J1062" s="8" t="n">
        <v>1</v>
      </c>
      <c r="K1062" s="8" t="n">
        <v>1</v>
      </c>
      <c r="L1062" s="8" t="n">
        <v>0</v>
      </c>
      <c r="M1062" s="8" t="n">
        <v>1</v>
      </c>
      <c r="N1062" s="8" t="n">
        <v>0</v>
      </c>
      <c r="P1062" s="8" t="n">
        <v>1</v>
      </c>
      <c r="Q1062" s="8" t="n">
        <v>1</v>
      </c>
      <c r="R1062" s="8" t="n">
        <v>1</v>
      </c>
      <c r="S1062" s="8" t="n">
        <v>0</v>
      </c>
      <c r="T1062" s="8" t="n">
        <v>1</v>
      </c>
      <c r="U1062" s="8" t="n">
        <v>0</v>
      </c>
      <c r="W1062" s="8" t="n">
        <v>1</v>
      </c>
      <c r="X1062" s="8" t="n">
        <v>1</v>
      </c>
      <c r="Y1062" s="8" t="n">
        <v>1</v>
      </c>
      <c r="Z1062" s="8" t="n">
        <v>0</v>
      </c>
      <c r="AA1062" s="8" t="n">
        <v>1</v>
      </c>
      <c r="AB1062" s="8" t="n">
        <v>0</v>
      </c>
      <c r="AK1062" s="3" t="inlineStr">
        <is>
          <t>Power Subsystem</t>
        </is>
      </c>
      <c r="AL1062" s="3" t="inlineStr">
        <is>
          <t>Power System</t>
        </is>
      </c>
    </row>
    <row r="1063">
      <c r="A1063" s="3" t="inlineStr">
        <is>
          <t>Communication System</t>
        </is>
      </c>
      <c r="B1063" s="8" t="n">
        <v>1</v>
      </c>
      <c r="C1063" s="8" t="n">
        <v>1</v>
      </c>
      <c r="D1063" s="8" t="n">
        <v>1</v>
      </c>
      <c r="E1063" s="8" t="n">
        <v>1</v>
      </c>
      <c r="F1063" s="8" t="n">
        <v>1</v>
      </c>
      <c r="G1063" s="8" t="n">
        <v>1</v>
      </c>
      <c r="I1063" s="8" t="n">
        <v>1</v>
      </c>
      <c r="J1063" s="8" t="n">
        <v>1</v>
      </c>
      <c r="K1063" s="8" t="n">
        <v>1</v>
      </c>
      <c r="L1063" s="8" t="n">
        <v>1</v>
      </c>
      <c r="M1063" s="8" t="n">
        <v>1</v>
      </c>
      <c r="N1063" s="8" t="n">
        <v>1</v>
      </c>
      <c r="P1063" s="8" t="n">
        <v>1</v>
      </c>
      <c r="Q1063" s="8" t="n">
        <v>1</v>
      </c>
      <c r="R1063" s="8" t="n">
        <v>1</v>
      </c>
      <c r="S1063" s="8" t="n">
        <v>1</v>
      </c>
      <c r="T1063" s="8" t="n">
        <v>1</v>
      </c>
      <c r="U1063" s="8" t="n">
        <v>1</v>
      </c>
      <c r="W1063" s="8" t="n">
        <v>1</v>
      </c>
      <c r="X1063" s="8" t="n">
        <v>1</v>
      </c>
      <c r="Y1063" s="8" t="n">
        <v>1</v>
      </c>
      <c r="Z1063" s="8" t="n">
        <v>1</v>
      </c>
      <c r="AA1063" s="8" t="n">
        <v>1</v>
      </c>
      <c r="AB1063" s="8" t="n">
        <v>1</v>
      </c>
      <c r="AK1063" s="3" t="inlineStr">
        <is>
          <t>Guidance, Navigation, and Control (GNC) Subsystem</t>
        </is>
      </c>
      <c r="AL1063" s="3" t="inlineStr">
        <is>
          <t>Thermal Control System</t>
        </is>
      </c>
    </row>
    <row r="1064">
      <c r="A1064" s="3" t="inlineStr">
        <is>
          <t>Structural System</t>
        </is>
      </c>
      <c r="B1064" s="8" t="n">
        <v>1</v>
      </c>
      <c r="C1064" s="8" t="n">
        <v>0</v>
      </c>
      <c r="D1064" s="8" t="n">
        <v>1</v>
      </c>
      <c r="E1064" s="8" t="n">
        <v>1</v>
      </c>
      <c r="F1064" s="8" t="n">
        <v>1</v>
      </c>
      <c r="G1064" s="8" t="n">
        <v>1</v>
      </c>
      <c r="I1064" s="8" t="n">
        <v>1</v>
      </c>
      <c r="J1064" s="8" t="n">
        <v>0</v>
      </c>
      <c r="K1064" s="8" t="n">
        <v>1</v>
      </c>
      <c r="L1064" s="8" t="n">
        <v>1</v>
      </c>
      <c r="M1064" s="8" t="n">
        <v>1</v>
      </c>
      <c r="N1064" s="8" t="n">
        <v>1</v>
      </c>
      <c r="P1064" s="8" t="n">
        <v>1</v>
      </c>
      <c r="Q1064" s="8" t="n">
        <v>0</v>
      </c>
      <c r="R1064" s="8" t="n">
        <v>1</v>
      </c>
      <c r="S1064" s="8" t="n">
        <v>1</v>
      </c>
      <c r="T1064" s="8" t="n">
        <v>1</v>
      </c>
      <c r="U1064" s="8" t="n">
        <v>1</v>
      </c>
      <c r="W1064" s="8" t="n">
        <v>1</v>
      </c>
      <c r="X1064" s="8" t="n">
        <v>0</v>
      </c>
      <c r="Y1064" s="8" t="n">
        <v>1</v>
      </c>
      <c r="Z1064" s="8" t="n">
        <v>1</v>
      </c>
      <c r="AA1064" s="8" t="n">
        <v>1</v>
      </c>
      <c r="AB1064" s="8" t="n">
        <v>1</v>
      </c>
      <c r="AK1064" s="3" t="inlineStr">
        <is>
          <t>Reaction Wheel</t>
        </is>
      </c>
      <c r="AL1064" s="3" t="inlineStr">
        <is>
          <t>Structural System</t>
        </is>
      </c>
    </row>
    <row r="1065">
      <c r="A1065" s="3" t="inlineStr">
        <is>
          <t>Thermal Control System</t>
        </is>
      </c>
      <c r="B1065" s="8" t="n">
        <v>1</v>
      </c>
      <c r="C1065" s="8" t="n">
        <v>1</v>
      </c>
      <c r="D1065" s="8" t="n">
        <v>1</v>
      </c>
      <c r="E1065" s="8" t="n">
        <v>1</v>
      </c>
      <c r="F1065" s="8" t="n">
        <v>1</v>
      </c>
      <c r="G1065" s="8" t="n">
        <v>1</v>
      </c>
      <c r="I1065" s="8" t="n">
        <v>1</v>
      </c>
      <c r="J1065" s="8" t="n">
        <v>1</v>
      </c>
      <c r="K1065" s="8" t="n">
        <v>1</v>
      </c>
      <c r="L1065" s="8" t="n">
        <v>1</v>
      </c>
      <c r="M1065" s="8" t="n">
        <v>1</v>
      </c>
      <c r="N1065" s="8" t="n">
        <v>1</v>
      </c>
      <c r="P1065" s="8" t="n">
        <v>1</v>
      </c>
      <c r="Q1065" s="8" t="n">
        <v>1</v>
      </c>
      <c r="R1065" s="8" t="n">
        <v>1</v>
      </c>
      <c r="S1065" s="8" t="n">
        <v>1</v>
      </c>
      <c r="T1065" s="8" t="n">
        <v>1</v>
      </c>
      <c r="U1065" s="8" t="n">
        <v>1</v>
      </c>
      <c r="W1065" s="8" t="n">
        <v>1</v>
      </c>
      <c r="X1065" s="8" t="n">
        <v>1</v>
      </c>
      <c r="Y1065" s="8" t="n">
        <v>1</v>
      </c>
      <c r="Z1065" s="8" t="n">
        <v>1</v>
      </c>
      <c r="AA1065" s="8" t="n">
        <v>1</v>
      </c>
      <c r="AB1065" s="8" t="n">
        <v>1</v>
      </c>
      <c r="AK1065" s="3" t="inlineStr">
        <is>
          <t>Spacecraft</t>
        </is>
      </c>
      <c r="AL1065" s="3" t="inlineStr">
        <is>
          <t>Payload</t>
        </is>
      </c>
    </row>
    <row r="1066">
      <c r="A1066" s="3" t="inlineStr">
        <is>
          <t>Propulsion System</t>
        </is>
      </c>
      <c r="B1066" s="8" t="n">
        <v>1</v>
      </c>
      <c r="C1066" s="8" t="n">
        <v>0</v>
      </c>
      <c r="D1066" s="8" t="n">
        <v>1</v>
      </c>
      <c r="E1066" s="8" t="n">
        <v>1</v>
      </c>
      <c r="F1066" s="8" t="n">
        <v>1</v>
      </c>
      <c r="G1066" s="8" t="n">
        <v>1</v>
      </c>
      <c r="I1066" s="8" t="n">
        <v>1</v>
      </c>
      <c r="J1066" s="8" t="n">
        <v>0</v>
      </c>
      <c r="K1066" s="8" t="n">
        <v>1</v>
      </c>
      <c r="L1066" s="8" t="n">
        <v>1</v>
      </c>
      <c r="M1066" s="8" t="n">
        <v>1</v>
      </c>
      <c r="N1066" s="8" t="n">
        <v>1</v>
      </c>
      <c r="P1066" s="8" t="n">
        <v>1</v>
      </c>
      <c r="Q1066" s="8" t="n">
        <v>0</v>
      </c>
      <c r="R1066" s="8" t="n">
        <v>1</v>
      </c>
      <c r="S1066" s="8" t="n">
        <v>1</v>
      </c>
      <c r="T1066" s="8" t="n">
        <v>1</v>
      </c>
      <c r="U1066" s="8" t="n">
        <v>1</v>
      </c>
      <c r="W1066" s="8" t="n">
        <v>1</v>
      </c>
      <c r="X1066" s="8" t="n">
        <v>0</v>
      </c>
      <c r="Y1066" s="8" t="n">
        <v>1</v>
      </c>
      <c r="Z1066" s="8" t="n">
        <v>1</v>
      </c>
      <c r="AA1066" s="8" t="n">
        <v>1</v>
      </c>
      <c r="AB1066" s="8" t="n">
        <v>1</v>
      </c>
    </row>
    <row r="1068">
      <c r="A1068" s="1" t="inlineStr">
        <is>
          <t>aligned k×k matrices (INDEX/MATCH through the mapping; GT order)</t>
        </is>
      </c>
      <c r="B1068" s="9" t="inlineStr">
        <is>
          <t>run 1 aligned</t>
        </is>
      </c>
      <c r="I1068" s="9" t="inlineStr">
        <is>
          <t>run 2 aligned</t>
        </is>
      </c>
      <c r="P1068" s="9" t="inlineStr">
        <is>
          <t>run 3 aligned</t>
        </is>
      </c>
      <c r="W1068" s="9" t="inlineStr">
        <is>
          <t>run 4 aligned</t>
        </is>
      </c>
      <c r="AK1068" s="9" t="inlineStr">
        <is>
          <t>Step2 average of aligned runs (formula)</t>
        </is>
      </c>
      <c r="AQ1068" s="9" t="inlineStr">
        <is>
          <t>aligned ground truth (INDEX/MATCH)</t>
        </is>
      </c>
      <c r="AW1068" s="9" t="inlineStr">
        <is>
          <t>aligned GT eig (pasted) | sorted</t>
        </is>
      </c>
    </row>
    <row r="1069" ht="60" customHeight="1">
      <c r="B1069" s="15" t="inlineStr">
        <is>
          <t>Propulsion Subsystem</t>
        </is>
      </c>
      <c r="C1069" s="15" t="inlineStr">
        <is>
          <t>Power Subsystem</t>
        </is>
      </c>
      <c r="D1069" s="15" t="inlineStr">
        <is>
          <t>Guidance, Navigation, and Control (GNC) Subsystem</t>
        </is>
      </c>
      <c r="E1069" s="15" t="inlineStr">
        <is>
          <t>Reaction Wheel</t>
        </is>
      </c>
      <c r="F1069" s="15" t="inlineStr">
        <is>
          <t>Spacecraft</t>
        </is>
      </c>
      <c r="I1069" s="15" t="inlineStr">
        <is>
          <t>Propulsion Subsystem</t>
        </is>
      </c>
      <c r="J1069" s="15" t="inlineStr">
        <is>
          <t>Power Subsystem</t>
        </is>
      </c>
      <c r="K1069" s="15" t="inlineStr">
        <is>
          <t>Guidance, Navigation, and Control (GNC) Subsystem</t>
        </is>
      </c>
      <c r="L1069" s="15" t="inlineStr">
        <is>
          <t>Reaction Wheel</t>
        </is>
      </c>
      <c r="M1069" s="15" t="inlineStr">
        <is>
          <t>Spacecraft</t>
        </is>
      </c>
      <c r="P1069" s="15" t="inlineStr">
        <is>
          <t>Propulsion Subsystem</t>
        </is>
      </c>
      <c r="Q1069" s="15" t="inlineStr">
        <is>
          <t>Power Subsystem</t>
        </is>
      </c>
      <c r="R1069" s="15" t="inlineStr">
        <is>
          <t>Guidance, Navigation, and Control (GNC) Subsystem</t>
        </is>
      </c>
      <c r="S1069" s="15" t="inlineStr">
        <is>
          <t>Reaction Wheel</t>
        </is>
      </c>
      <c r="T1069" s="15" t="inlineStr">
        <is>
          <t>Spacecraft</t>
        </is>
      </c>
      <c r="W1069" s="15" t="inlineStr">
        <is>
          <t>Propulsion Subsystem</t>
        </is>
      </c>
      <c r="X1069" s="15" t="inlineStr">
        <is>
          <t>Power Subsystem</t>
        </is>
      </c>
      <c r="Y1069" s="15" t="inlineStr">
        <is>
          <t>Guidance, Navigation, and Control (GNC) Subsystem</t>
        </is>
      </c>
      <c r="Z1069" s="15" t="inlineStr">
        <is>
          <t>Reaction Wheel</t>
        </is>
      </c>
      <c r="AA1069" s="15" t="inlineStr">
        <is>
          <t>Spacecraft</t>
        </is>
      </c>
    </row>
    <row r="1070">
      <c r="A1070" s="3" t="inlineStr">
        <is>
          <t>Propulsion Subsystem</t>
        </is>
      </c>
      <c r="B1070" s="8">
        <f>INDEX($B$1061:$G$1066,MATCH($AL$1061,$B$1060:$G$1060,0),MATCH($AL$1061,$B$1060:$G$1060,0))</f>
        <v/>
      </c>
      <c r="C1070" s="8">
        <f>INDEX($B$1061:$G$1066,MATCH($AL$1061,$B$1060:$G$1060,0),MATCH($AL$1062,$B$1060:$G$1060,0))</f>
        <v/>
      </c>
      <c r="D1070" s="8">
        <f>INDEX($B$1061:$G$1066,MATCH($AL$1061,$B$1060:$G$1060,0),MATCH($AL$1063,$B$1060:$G$1060,0))</f>
        <v/>
      </c>
      <c r="E1070" s="8">
        <f>INDEX($B$1061:$G$1066,MATCH($AL$1061,$B$1060:$G$1060,0),MATCH($AL$1064,$B$1060:$G$1060,0))</f>
        <v/>
      </c>
      <c r="F1070" s="8">
        <f>INDEX($B$1061:$G$1066,MATCH($AL$1061,$B$1060:$G$1060,0),MATCH($AL$1065,$B$1060:$G$1060,0))</f>
        <v/>
      </c>
      <c r="I1070" s="8">
        <f>INDEX($I$1061:$N$1066,MATCH($AL$1061,$I$1060:$N$1060,0),MATCH($AL$1061,$I$1060:$N$1060,0))</f>
        <v/>
      </c>
      <c r="J1070" s="8">
        <f>INDEX($I$1061:$N$1066,MATCH($AL$1061,$I$1060:$N$1060,0),MATCH($AL$1062,$I$1060:$N$1060,0))</f>
        <v/>
      </c>
      <c r="K1070" s="8">
        <f>INDEX($I$1061:$N$1066,MATCH($AL$1061,$I$1060:$N$1060,0),MATCH($AL$1063,$I$1060:$N$1060,0))</f>
        <v/>
      </c>
      <c r="L1070" s="8">
        <f>INDEX($I$1061:$N$1066,MATCH($AL$1061,$I$1060:$N$1060,0),MATCH($AL$1064,$I$1060:$N$1060,0))</f>
        <v/>
      </c>
      <c r="M1070" s="8">
        <f>INDEX($I$1061:$N$1066,MATCH($AL$1061,$I$1060:$N$1060,0),MATCH($AL$1065,$I$1060:$N$1060,0))</f>
        <v/>
      </c>
      <c r="P1070" s="8">
        <f>INDEX($P$1061:$U$1066,MATCH($AL$1061,$P$1060:$U$1060,0),MATCH($AL$1061,$P$1060:$U$1060,0))</f>
        <v/>
      </c>
      <c r="Q1070" s="8">
        <f>INDEX($P$1061:$U$1066,MATCH($AL$1061,$P$1060:$U$1060,0),MATCH($AL$1062,$P$1060:$U$1060,0))</f>
        <v/>
      </c>
      <c r="R1070" s="8">
        <f>INDEX($P$1061:$U$1066,MATCH($AL$1061,$P$1060:$U$1060,0),MATCH($AL$1063,$P$1060:$U$1060,0))</f>
        <v/>
      </c>
      <c r="S1070" s="8">
        <f>INDEX($P$1061:$U$1066,MATCH($AL$1061,$P$1060:$U$1060,0),MATCH($AL$1064,$P$1060:$U$1060,0))</f>
        <v/>
      </c>
      <c r="T1070" s="8">
        <f>INDEX($P$1061:$U$1066,MATCH($AL$1061,$P$1060:$U$1060,0),MATCH($AL$1065,$P$1060:$U$1060,0))</f>
        <v/>
      </c>
      <c r="W1070" s="8">
        <f>INDEX($W$1061:$AB$1066,MATCH($AL$1061,$W$1060:$AB$1060,0),MATCH($AL$1061,$W$1060:$AB$1060,0))</f>
        <v/>
      </c>
      <c r="X1070" s="8">
        <f>INDEX($W$1061:$AB$1066,MATCH($AL$1061,$W$1060:$AB$1060,0),MATCH($AL$1062,$W$1060:$AB$1060,0))</f>
        <v/>
      </c>
      <c r="Y1070" s="8">
        <f>INDEX($W$1061:$AB$1066,MATCH($AL$1061,$W$1060:$AB$1060,0),MATCH($AL$1063,$W$1060:$AB$1060,0))</f>
        <v/>
      </c>
      <c r="Z1070" s="8">
        <f>INDEX($W$1061:$AB$1066,MATCH($AL$1061,$W$1060:$AB$1060,0),MATCH($AL$1064,$W$1060:$AB$1060,0))</f>
        <v/>
      </c>
      <c r="AA1070" s="8">
        <f>INDEX($W$1061:$AB$1066,MATCH($AL$1061,$W$1060:$AB$1060,0),MATCH($AL$1065,$W$1060:$AB$1060,0))</f>
        <v/>
      </c>
      <c r="AK1070" s="8">
        <f>IF(($B$1070&lt;&gt;2)+($I$1070&lt;&gt;2)+($P$1070&lt;&gt;2)+($W$1070&lt;&gt;2)=0,2,IF((($B$1070&lt;&gt;2)*$B$1070+($I$1070&lt;&gt;2)*$I$1070+($P$1070&lt;&gt;2)*$P$1070+($W$1070&lt;&gt;2)*$W$1070)/(($B$1070&lt;&gt;2)+($I$1070&lt;&gt;2)+($P$1070&lt;&gt;2)+($W$1070&lt;&gt;2))&gt;=0.5,1,0))</f>
        <v/>
      </c>
      <c r="AL1070" s="8">
        <f>IF(($C$1070&lt;&gt;2)+($J$1070&lt;&gt;2)+($Q$1070&lt;&gt;2)+($X$1070&lt;&gt;2)=0,2,IF((($C$1070&lt;&gt;2)*$C$1070+($J$1070&lt;&gt;2)*$J$1070+($Q$1070&lt;&gt;2)*$Q$1070+($X$1070&lt;&gt;2)*$X$1070)/(($C$1070&lt;&gt;2)+($J$1070&lt;&gt;2)+($Q$1070&lt;&gt;2)+($X$1070&lt;&gt;2))&gt;=0.5,1,0))</f>
        <v/>
      </c>
      <c r="AM1070" s="8">
        <f>IF(($D$1070&lt;&gt;2)+($K$1070&lt;&gt;2)+($R$1070&lt;&gt;2)+($Y$1070&lt;&gt;2)=0,2,IF((($D$1070&lt;&gt;2)*$D$1070+($K$1070&lt;&gt;2)*$K$1070+($R$1070&lt;&gt;2)*$R$1070+($Y$1070&lt;&gt;2)*$Y$1070)/(($D$1070&lt;&gt;2)+($K$1070&lt;&gt;2)+($R$1070&lt;&gt;2)+($Y$1070&lt;&gt;2))&gt;=0.5,1,0))</f>
        <v/>
      </c>
      <c r="AN1070" s="8">
        <f>IF(($E$1070&lt;&gt;2)+($L$1070&lt;&gt;2)+($S$1070&lt;&gt;2)+($Z$1070&lt;&gt;2)=0,2,IF((($E$1070&lt;&gt;2)*$E$1070+($L$1070&lt;&gt;2)*$L$1070+($S$1070&lt;&gt;2)*$S$1070+($Z$1070&lt;&gt;2)*$Z$1070)/(($E$1070&lt;&gt;2)+($L$1070&lt;&gt;2)+($S$1070&lt;&gt;2)+($Z$1070&lt;&gt;2))&gt;=0.5,1,0))</f>
        <v/>
      </c>
      <c r="AO1070" s="8">
        <f>IF(($F$1070&lt;&gt;2)+($M$1070&lt;&gt;2)+($T$1070&lt;&gt;2)+($AA$1070&lt;&gt;2)=0,2,IF((($F$1070&lt;&gt;2)*$F$1070+($M$1070&lt;&gt;2)*$M$1070+($T$1070&lt;&gt;2)*$T$1070+($AA$1070&lt;&gt;2)*$AA$1070)/(($F$1070&lt;&gt;2)+($M$1070&lt;&gt;2)+($T$1070&lt;&gt;2)+($AA$1070&lt;&gt;2))&gt;=0.5,1,0))</f>
        <v/>
      </c>
      <c r="AQ1070" s="16">
        <f>INDEX('Ground truth'!$B$3:$G$8,MATCH($AK$1061,'Ground truth'!$A$3:$A$8,0),MATCH($AK$1061,'Ground truth'!$B$2:$G$2,0))</f>
        <v/>
      </c>
      <c r="AR1070" s="16">
        <f>INDEX('Ground truth'!$B$3:$G$8,MATCH($AK$1061,'Ground truth'!$A$3:$A$8,0),MATCH($AK$1062,'Ground truth'!$B$2:$G$2,0))</f>
        <v/>
      </c>
      <c r="AS1070" s="16">
        <f>INDEX('Ground truth'!$B$3:$G$8,MATCH($AK$1061,'Ground truth'!$A$3:$A$8,0),MATCH($AK$1063,'Ground truth'!$B$2:$G$2,0))</f>
        <v/>
      </c>
      <c r="AT1070" s="16">
        <f>INDEX('Ground truth'!$B$3:$G$8,MATCH($AK$1061,'Ground truth'!$A$3:$A$8,0),MATCH($AK$1064,'Ground truth'!$B$2:$G$2,0))</f>
        <v/>
      </c>
      <c r="AU1070" s="16">
        <f>INDEX('Ground truth'!$B$3:$G$8,MATCH($AK$1061,'Ground truth'!$A$3:$A$8,0),MATCH($AK$1065,'Ground truth'!$B$2:$G$2,0))</f>
        <v/>
      </c>
      <c r="AW1070" s="19" t="n">
        <v>3.34292308277717</v>
      </c>
      <c r="AX1070" s="19">
        <f>LARGE($AW$1070:$AW$1074,1)</f>
        <v/>
      </c>
    </row>
    <row r="1071">
      <c r="A1071" s="3" t="inlineStr">
        <is>
          <t>Power Subsystem</t>
        </is>
      </c>
      <c r="B1071" s="8">
        <f>INDEX($B$1061:$G$1066,MATCH($AL$1062,$B$1060:$G$1060,0),MATCH($AL$1061,$B$1060:$G$1060,0))</f>
        <v/>
      </c>
      <c r="C1071" s="8">
        <f>INDEX($B$1061:$G$1066,MATCH($AL$1062,$B$1060:$G$1060,0),MATCH($AL$1062,$B$1060:$G$1060,0))</f>
        <v/>
      </c>
      <c r="D1071" s="8">
        <f>INDEX($B$1061:$G$1066,MATCH($AL$1062,$B$1060:$G$1060,0),MATCH($AL$1063,$B$1060:$G$1060,0))</f>
        <v/>
      </c>
      <c r="E1071" s="8">
        <f>INDEX($B$1061:$G$1066,MATCH($AL$1062,$B$1060:$G$1060,0),MATCH($AL$1064,$B$1060:$G$1060,0))</f>
        <v/>
      </c>
      <c r="F1071" s="8">
        <f>INDEX($B$1061:$G$1066,MATCH($AL$1062,$B$1060:$G$1060,0),MATCH($AL$1065,$B$1060:$G$1060,0))</f>
        <v/>
      </c>
      <c r="I1071" s="8">
        <f>INDEX($I$1061:$N$1066,MATCH($AL$1062,$I$1060:$N$1060,0),MATCH($AL$1061,$I$1060:$N$1060,0))</f>
        <v/>
      </c>
      <c r="J1071" s="8">
        <f>INDEX($I$1061:$N$1066,MATCH($AL$1062,$I$1060:$N$1060,0),MATCH($AL$1062,$I$1060:$N$1060,0))</f>
        <v/>
      </c>
      <c r="K1071" s="8">
        <f>INDEX($I$1061:$N$1066,MATCH($AL$1062,$I$1060:$N$1060,0),MATCH($AL$1063,$I$1060:$N$1060,0))</f>
        <v/>
      </c>
      <c r="L1071" s="8">
        <f>INDEX($I$1061:$N$1066,MATCH($AL$1062,$I$1060:$N$1060,0),MATCH($AL$1064,$I$1060:$N$1060,0))</f>
        <v/>
      </c>
      <c r="M1071" s="8">
        <f>INDEX($I$1061:$N$1066,MATCH($AL$1062,$I$1060:$N$1060,0),MATCH($AL$1065,$I$1060:$N$1060,0))</f>
        <v/>
      </c>
      <c r="P1071" s="8">
        <f>INDEX($P$1061:$U$1066,MATCH($AL$1062,$P$1060:$U$1060,0),MATCH($AL$1061,$P$1060:$U$1060,0))</f>
        <v/>
      </c>
      <c r="Q1071" s="8">
        <f>INDEX($P$1061:$U$1066,MATCH($AL$1062,$P$1060:$U$1060,0),MATCH($AL$1062,$P$1060:$U$1060,0))</f>
        <v/>
      </c>
      <c r="R1071" s="8">
        <f>INDEX($P$1061:$U$1066,MATCH($AL$1062,$P$1060:$U$1060,0),MATCH($AL$1063,$P$1060:$U$1060,0))</f>
        <v/>
      </c>
      <c r="S1071" s="8">
        <f>INDEX($P$1061:$U$1066,MATCH($AL$1062,$P$1060:$U$1060,0),MATCH($AL$1064,$P$1060:$U$1060,0))</f>
        <v/>
      </c>
      <c r="T1071" s="8">
        <f>INDEX($P$1061:$U$1066,MATCH($AL$1062,$P$1060:$U$1060,0),MATCH($AL$1065,$P$1060:$U$1060,0))</f>
        <v/>
      </c>
      <c r="W1071" s="8">
        <f>INDEX($W$1061:$AB$1066,MATCH($AL$1062,$W$1060:$AB$1060,0),MATCH($AL$1061,$W$1060:$AB$1060,0))</f>
        <v/>
      </c>
      <c r="X1071" s="8">
        <f>INDEX($W$1061:$AB$1066,MATCH($AL$1062,$W$1060:$AB$1060,0),MATCH($AL$1062,$W$1060:$AB$1060,0))</f>
        <v/>
      </c>
      <c r="Y1071" s="8">
        <f>INDEX($W$1061:$AB$1066,MATCH($AL$1062,$W$1060:$AB$1060,0),MATCH($AL$1063,$W$1060:$AB$1060,0))</f>
        <v/>
      </c>
      <c r="Z1071" s="8">
        <f>INDEX($W$1061:$AB$1066,MATCH($AL$1062,$W$1060:$AB$1060,0),MATCH($AL$1064,$W$1060:$AB$1060,0))</f>
        <v/>
      </c>
      <c r="AA1071" s="8">
        <f>INDEX($W$1061:$AB$1066,MATCH($AL$1062,$W$1060:$AB$1060,0),MATCH($AL$1065,$W$1060:$AB$1060,0))</f>
        <v/>
      </c>
      <c r="AK1071" s="8">
        <f>IF(($B$1071&lt;&gt;2)+($I$1071&lt;&gt;2)+($P$1071&lt;&gt;2)+($W$1071&lt;&gt;2)=0,2,IF((($B$1071&lt;&gt;2)*$B$1071+($I$1071&lt;&gt;2)*$I$1071+($P$1071&lt;&gt;2)*$P$1071+($W$1071&lt;&gt;2)*$W$1071)/(($B$1071&lt;&gt;2)+($I$1071&lt;&gt;2)+($P$1071&lt;&gt;2)+($W$1071&lt;&gt;2))&gt;=0.5,1,0))</f>
        <v/>
      </c>
      <c r="AL1071" s="8">
        <f>IF(($C$1071&lt;&gt;2)+($J$1071&lt;&gt;2)+($Q$1071&lt;&gt;2)+($X$1071&lt;&gt;2)=0,2,IF((($C$1071&lt;&gt;2)*$C$1071+($J$1071&lt;&gt;2)*$J$1071+($Q$1071&lt;&gt;2)*$Q$1071+($X$1071&lt;&gt;2)*$X$1071)/(($C$1071&lt;&gt;2)+($J$1071&lt;&gt;2)+($Q$1071&lt;&gt;2)+($X$1071&lt;&gt;2))&gt;=0.5,1,0))</f>
        <v/>
      </c>
      <c r="AM1071" s="8">
        <f>IF(($D$1071&lt;&gt;2)+($K$1071&lt;&gt;2)+($R$1071&lt;&gt;2)+($Y$1071&lt;&gt;2)=0,2,IF((($D$1071&lt;&gt;2)*$D$1071+($K$1071&lt;&gt;2)*$K$1071+($R$1071&lt;&gt;2)*$R$1071+($Y$1071&lt;&gt;2)*$Y$1071)/(($D$1071&lt;&gt;2)+($K$1071&lt;&gt;2)+($R$1071&lt;&gt;2)+($Y$1071&lt;&gt;2))&gt;=0.5,1,0))</f>
        <v/>
      </c>
      <c r="AN1071" s="8">
        <f>IF(($E$1071&lt;&gt;2)+($L$1071&lt;&gt;2)+($S$1071&lt;&gt;2)+($Z$1071&lt;&gt;2)=0,2,IF((($E$1071&lt;&gt;2)*$E$1071+($L$1071&lt;&gt;2)*$L$1071+($S$1071&lt;&gt;2)*$S$1071+($Z$1071&lt;&gt;2)*$Z$1071)/(($E$1071&lt;&gt;2)+($L$1071&lt;&gt;2)+($S$1071&lt;&gt;2)+($Z$1071&lt;&gt;2))&gt;=0.5,1,0))</f>
        <v/>
      </c>
      <c r="AO1071" s="8">
        <f>IF(($F$1071&lt;&gt;2)+($M$1071&lt;&gt;2)+($T$1071&lt;&gt;2)+($AA$1071&lt;&gt;2)=0,2,IF((($F$1071&lt;&gt;2)*$F$1071+($M$1071&lt;&gt;2)*$M$1071+($T$1071&lt;&gt;2)*$T$1071+($AA$1071&lt;&gt;2)*$AA$1071)/(($F$1071&lt;&gt;2)+($M$1071&lt;&gt;2)+($T$1071&lt;&gt;2)+($AA$1071&lt;&gt;2))&gt;=0.5,1,0))</f>
        <v/>
      </c>
      <c r="AQ1071" s="16">
        <f>INDEX('Ground truth'!$B$3:$G$8,MATCH($AK$1062,'Ground truth'!$A$3:$A$8,0),MATCH($AK$1061,'Ground truth'!$B$2:$G$2,0))</f>
        <v/>
      </c>
      <c r="AR1071" s="16">
        <f>INDEX('Ground truth'!$B$3:$G$8,MATCH($AK$1062,'Ground truth'!$A$3:$A$8,0),MATCH($AK$1062,'Ground truth'!$B$2:$G$2,0))</f>
        <v/>
      </c>
      <c r="AS1071" s="16">
        <f>INDEX('Ground truth'!$B$3:$G$8,MATCH($AK$1062,'Ground truth'!$A$3:$A$8,0),MATCH($AK$1063,'Ground truth'!$B$2:$G$2,0))</f>
        <v/>
      </c>
      <c r="AT1071" s="16">
        <f>INDEX('Ground truth'!$B$3:$G$8,MATCH($AK$1062,'Ground truth'!$A$3:$A$8,0),MATCH($AK$1064,'Ground truth'!$B$2:$G$2,0))</f>
        <v/>
      </c>
      <c r="AU1071" s="16">
        <f>INDEX('Ground truth'!$B$3:$G$8,MATCH($AK$1062,'Ground truth'!$A$3:$A$8,0),MATCH($AK$1065,'Ground truth'!$B$2:$G$2,0))</f>
        <v/>
      </c>
      <c r="AW1071" s="19" t="n">
        <v>-0.8136065026483313</v>
      </c>
      <c r="AX1071" s="19">
        <f>LARGE($AW$1070:$AW$1074,2)</f>
        <v/>
      </c>
    </row>
    <row r="1072">
      <c r="A1072" s="3" t="inlineStr">
        <is>
          <t>Guidance, Navigation, and Control (GNC) Subsystem</t>
        </is>
      </c>
      <c r="B1072" s="8">
        <f>INDEX($B$1061:$G$1066,MATCH($AL$1063,$B$1060:$G$1060,0),MATCH($AL$1061,$B$1060:$G$1060,0))</f>
        <v/>
      </c>
      <c r="C1072" s="8">
        <f>INDEX($B$1061:$G$1066,MATCH($AL$1063,$B$1060:$G$1060,0),MATCH($AL$1062,$B$1060:$G$1060,0))</f>
        <v/>
      </c>
      <c r="D1072" s="8">
        <f>INDEX($B$1061:$G$1066,MATCH($AL$1063,$B$1060:$G$1060,0),MATCH($AL$1063,$B$1060:$G$1060,0))</f>
        <v/>
      </c>
      <c r="E1072" s="8">
        <f>INDEX($B$1061:$G$1066,MATCH($AL$1063,$B$1060:$G$1060,0),MATCH($AL$1064,$B$1060:$G$1060,0))</f>
        <v/>
      </c>
      <c r="F1072" s="8">
        <f>INDEX($B$1061:$G$1066,MATCH($AL$1063,$B$1060:$G$1060,0),MATCH($AL$1065,$B$1060:$G$1060,0))</f>
        <v/>
      </c>
      <c r="I1072" s="8">
        <f>INDEX($I$1061:$N$1066,MATCH($AL$1063,$I$1060:$N$1060,0),MATCH($AL$1061,$I$1060:$N$1060,0))</f>
        <v/>
      </c>
      <c r="J1072" s="8">
        <f>INDEX($I$1061:$N$1066,MATCH($AL$1063,$I$1060:$N$1060,0),MATCH($AL$1062,$I$1060:$N$1060,0))</f>
        <v/>
      </c>
      <c r="K1072" s="8">
        <f>INDEX($I$1061:$N$1066,MATCH($AL$1063,$I$1060:$N$1060,0),MATCH($AL$1063,$I$1060:$N$1060,0))</f>
        <v/>
      </c>
      <c r="L1072" s="8">
        <f>INDEX($I$1061:$N$1066,MATCH($AL$1063,$I$1060:$N$1060,0),MATCH($AL$1064,$I$1060:$N$1060,0))</f>
        <v/>
      </c>
      <c r="M1072" s="8">
        <f>INDEX($I$1061:$N$1066,MATCH($AL$1063,$I$1060:$N$1060,0),MATCH($AL$1065,$I$1060:$N$1060,0))</f>
        <v/>
      </c>
      <c r="P1072" s="8">
        <f>INDEX($P$1061:$U$1066,MATCH($AL$1063,$P$1060:$U$1060,0),MATCH($AL$1061,$P$1060:$U$1060,0))</f>
        <v/>
      </c>
      <c r="Q1072" s="8">
        <f>INDEX($P$1061:$U$1066,MATCH($AL$1063,$P$1060:$U$1060,0),MATCH($AL$1062,$P$1060:$U$1060,0))</f>
        <v/>
      </c>
      <c r="R1072" s="8">
        <f>INDEX($P$1061:$U$1066,MATCH($AL$1063,$P$1060:$U$1060,0),MATCH($AL$1063,$P$1060:$U$1060,0))</f>
        <v/>
      </c>
      <c r="S1072" s="8">
        <f>INDEX($P$1061:$U$1066,MATCH($AL$1063,$P$1060:$U$1060,0),MATCH($AL$1064,$P$1060:$U$1060,0))</f>
        <v/>
      </c>
      <c r="T1072" s="8">
        <f>INDEX($P$1061:$U$1066,MATCH($AL$1063,$P$1060:$U$1060,0),MATCH($AL$1065,$P$1060:$U$1060,0))</f>
        <v/>
      </c>
      <c r="W1072" s="8">
        <f>INDEX($W$1061:$AB$1066,MATCH($AL$1063,$W$1060:$AB$1060,0),MATCH($AL$1061,$W$1060:$AB$1060,0))</f>
        <v/>
      </c>
      <c r="X1072" s="8">
        <f>INDEX($W$1061:$AB$1066,MATCH($AL$1063,$W$1060:$AB$1060,0),MATCH($AL$1062,$W$1060:$AB$1060,0))</f>
        <v/>
      </c>
      <c r="Y1072" s="8">
        <f>INDEX($W$1061:$AB$1066,MATCH($AL$1063,$W$1060:$AB$1060,0),MATCH($AL$1063,$W$1060:$AB$1060,0))</f>
        <v/>
      </c>
      <c r="Z1072" s="8">
        <f>INDEX($W$1061:$AB$1066,MATCH($AL$1063,$W$1060:$AB$1060,0),MATCH($AL$1064,$W$1060:$AB$1060,0))</f>
        <v/>
      </c>
      <c r="AA1072" s="8">
        <f>INDEX($W$1061:$AB$1066,MATCH($AL$1063,$W$1060:$AB$1060,0),MATCH($AL$1065,$W$1060:$AB$1060,0))</f>
        <v/>
      </c>
      <c r="AK1072" s="8">
        <f>IF(($B$1072&lt;&gt;2)+($I$1072&lt;&gt;2)+($P$1072&lt;&gt;2)+($W$1072&lt;&gt;2)=0,2,IF((($B$1072&lt;&gt;2)*$B$1072+($I$1072&lt;&gt;2)*$I$1072+($P$1072&lt;&gt;2)*$P$1072+($W$1072&lt;&gt;2)*$W$1072)/(($B$1072&lt;&gt;2)+($I$1072&lt;&gt;2)+($P$1072&lt;&gt;2)+($W$1072&lt;&gt;2))&gt;=0.5,1,0))</f>
        <v/>
      </c>
      <c r="AL1072" s="8">
        <f>IF(($C$1072&lt;&gt;2)+($J$1072&lt;&gt;2)+($Q$1072&lt;&gt;2)+($X$1072&lt;&gt;2)=0,2,IF((($C$1072&lt;&gt;2)*$C$1072+($J$1072&lt;&gt;2)*$J$1072+($Q$1072&lt;&gt;2)*$Q$1072+($X$1072&lt;&gt;2)*$X$1072)/(($C$1072&lt;&gt;2)+($J$1072&lt;&gt;2)+($Q$1072&lt;&gt;2)+($X$1072&lt;&gt;2))&gt;=0.5,1,0))</f>
        <v/>
      </c>
      <c r="AM1072" s="8">
        <f>IF(($D$1072&lt;&gt;2)+($K$1072&lt;&gt;2)+($R$1072&lt;&gt;2)+($Y$1072&lt;&gt;2)=0,2,IF((($D$1072&lt;&gt;2)*$D$1072+($K$1072&lt;&gt;2)*$K$1072+($R$1072&lt;&gt;2)*$R$1072+($Y$1072&lt;&gt;2)*$Y$1072)/(($D$1072&lt;&gt;2)+($K$1072&lt;&gt;2)+($R$1072&lt;&gt;2)+($Y$1072&lt;&gt;2))&gt;=0.5,1,0))</f>
        <v/>
      </c>
      <c r="AN1072" s="8">
        <f>IF(($E$1072&lt;&gt;2)+($L$1072&lt;&gt;2)+($S$1072&lt;&gt;2)+($Z$1072&lt;&gt;2)=0,2,IF((($E$1072&lt;&gt;2)*$E$1072+($L$1072&lt;&gt;2)*$L$1072+($S$1072&lt;&gt;2)*$S$1072+($Z$1072&lt;&gt;2)*$Z$1072)/(($E$1072&lt;&gt;2)+($L$1072&lt;&gt;2)+($S$1072&lt;&gt;2)+($Z$1072&lt;&gt;2))&gt;=0.5,1,0))</f>
        <v/>
      </c>
      <c r="AO1072" s="8">
        <f>IF(($F$1072&lt;&gt;2)+($M$1072&lt;&gt;2)+($T$1072&lt;&gt;2)+($AA$1072&lt;&gt;2)=0,2,IF((($F$1072&lt;&gt;2)*$F$1072+($M$1072&lt;&gt;2)*$M$1072+($T$1072&lt;&gt;2)*$T$1072+($AA$1072&lt;&gt;2)*$AA$1072)/(($F$1072&lt;&gt;2)+($M$1072&lt;&gt;2)+($T$1072&lt;&gt;2)+($AA$1072&lt;&gt;2))&gt;=0.5,1,0))</f>
        <v/>
      </c>
      <c r="AQ1072" s="16">
        <f>INDEX('Ground truth'!$B$3:$G$8,MATCH($AK$1063,'Ground truth'!$A$3:$A$8,0),MATCH($AK$1061,'Ground truth'!$B$2:$G$2,0))</f>
        <v/>
      </c>
      <c r="AR1072" s="16">
        <f>INDEX('Ground truth'!$B$3:$G$8,MATCH($AK$1063,'Ground truth'!$A$3:$A$8,0),MATCH($AK$1062,'Ground truth'!$B$2:$G$2,0))</f>
        <v/>
      </c>
      <c r="AS1072" s="16">
        <f>INDEX('Ground truth'!$B$3:$G$8,MATCH($AK$1063,'Ground truth'!$A$3:$A$8,0),MATCH($AK$1063,'Ground truth'!$B$2:$G$2,0))</f>
        <v/>
      </c>
      <c r="AT1072" s="16">
        <f>INDEX('Ground truth'!$B$3:$G$8,MATCH($AK$1063,'Ground truth'!$A$3:$A$8,0),MATCH($AK$1064,'Ground truth'!$B$2:$G$2,0))</f>
        <v/>
      </c>
      <c r="AU1072" s="16">
        <f>INDEX('Ground truth'!$B$3:$G$8,MATCH($AK$1063,'Ground truth'!$A$3:$A$8,0),MATCH($AK$1065,'Ground truth'!$B$2:$G$2,0))</f>
        <v/>
      </c>
      <c r="AW1072" s="19" t="n">
        <v>1.470683419871159</v>
      </c>
      <c r="AX1072" s="19">
        <f>LARGE($AW$1070:$AW$1074,3)</f>
        <v/>
      </c>
    </row>
    <row r="1073">
      <c r="A1073" s="3" t="inlineStr">
        <is>
          <t>Reaction Wheel</t>
        </is>
      </c>
      <c r="B1073" s="8">
        <f>INDEX($B$1061:$G$1066,MATCH($AL$1064,$B$1060:$G$1060,0),MATCH($AL$1061,$B$1060:$G$1060,0))</f>
        <v/>
      </c>
      <c r="C1073" s="8">
        <f>INDEX($B$1061:$G$1066,MATCH($AL$1064,$B$1060:$G$1060,0),MATCH($AL$1062,$B$1060:$G$1060,0))</f>
        <v/>
      </c>
      <c r="D1073" s="8">
        <f>INDEX($B$1061:$G$1066,MATCH($AL$1064,$B$1060:$G$1060,0),MATCH($AL$1063,$B$1060:$G$1060,0))</f>
        <v/>
      </c>
      <c r="E1073" s="8">
        <f>INDEX($B$1061:$G$1066,MATCH($AL$1064,$B$1060:$G$1060,0),MATCH($AL$1064,$B$1060:$G$1060,0))</f>
        <v/>
      </c>
      <c r="F1073" s="8">
        <f>INDEX($B$1061:$G$1066,MATCH($AL$1064,$B$1060:$G$1060,0),MATCH($AL$1065,$B$1060:$G$1060,0))</f>
        <v/>
      </c>
      <c r="I1073" s="8">
        <f>INDEX($I$1061:$N$1066,MATCH($AL$1064,$I$1060:$N$1060,0),MATCH($AL$1061,$I$1060:$N$1060,0))</f>
        <v/>
      </c>
      <c r="J1073" s="8">
        <f>INDEX($I$1061:$N$1066,MATCH($AL$1064,$I$1060:$N$1060,0),MATCH($AL$1062,$I$1060:$N$1060,0))</f>
        <v/>
      </c>
      <c r="K1073" s="8">
        <f>INDEX($I$1061:$N$1066,MATCH($AL$1064,$I$1060:$N$1060,0),MATCH($AL$1063,$I$1060:$N$1060,0))</f>
        <v/>
      </c>
      <c r="L1073" s="8">
        <f>INDEX($I$1061:$N$1066,MATCH($AL$1064,$I$1060:$N$1060,0),MATCH($AL$1064,$I$1060:$N$1060,0))</f>
        <v/>
      </c>
      <c r="M1073" s="8">
        <f>INDEX($I$1061:$N$1066,MATCH($AL$1064,$I$1060:$N$1060,0),MATCH($AL$1065,$I$1060:$N$1060,0))</f>
        <v/>
      </c>
      <c r="P1073" s="8">
        <f>INDEX($P$1061:$U$1066,MATCH($AL$1064,$P$1060:$U$1060,0),MATCH($AL$1061,$P$1060:$U$1060,0))</f>
        <v/>
      </c>
      <c r="Q1073" s="8">
        <f>INDEX($P$1061:$U$1066,MATCH($AL$1064,$P$1060:$U$1060,0),MATCH($AL$1062,$P$1060:$U$1060,0))</f>
        <v/>
      </c>
      <c r="R1073" s="8">
        <f>INDEX($P$1061:$U$1066,MATCH($AL$1064,$P$1060:$U$1060,0),MATCH($AL$1063,$P$1060:$U$1060,0))</f>
        <v/>
      </c>
      <c r="S1073" s="8">
        <f>INDEX($P$1061:$U$1066,MATCH($AL$1064,$P$1060:$U$1060,0),MATCH($AL$1064,$P$1060:$U$1060,0))</f>
        <v/>
      </c>
      <c r="T1073" s="8">
        <f>INDEX($P$1061:$U$1066,MATCH($AL$1064,$P$1060:$U$1060,0),MATCH($AL$1065,$P$1060:$U$1060,0))</f>
        <v/>
      </c>
      <c r="W1073" s="8">
        <f>INDEX($W$1061:$AB$1066,MATCH($AL$1064,$W$1060:$AB$1060,0),MATCH($AL$1061,$W$1060:$AB$1060,0))</f>
        <v/>
      </c>
      <c r="X1073" s="8">
        <f>INDEX($W$1061:$AB$1066,MATCH($AL$1064,$W$1060:$AB$1060,0),MATCH($AL$1062,$W$1060:$AB$1060,0))</f>
        <v/>
      </c>
      <c r="Y1073" s="8">
        <f>INDEX($W$1061:$AB$1066,MATCH($AL$1064,$W$1060:$AB$1060,0),MATCH($AL$1063,$W$1060:$AB$1060,0))</f>
        <v/>
      </c>
      <c r="Z1073" s="8">
        <f>INDEX($W$1061:$AB$1066,MATCH($AL$1064,$W$1060:$AB$1060,0),MATCH($AL$1064,$W$1060:$AB$1060,0))</f>
        <v/>
      </c>
      <c r="AA1073" s="8">
        <f>INDEX($W$1061:$AB$1066,MATCH($AL$1064,$W$1060:$AB$1060,0),MATCH($AL$1065,$W$1060:$AB$1060,0))</f>
        <v/>
      </c>
      <c r="AK1073" s="8">
        <f>IF(($B$1073&lt;&gt;2)+($I$1073&lt;&gt;2)+($P$1073&lt;&gt;2)+($W$1073&lt;&gt;2)=0,2,IF((($B$1073&lt;&gt;2)*$B$1073+($I$1073&lt;&gt;2)*$I$1073+($P$1073&lt;&gt;2)*$P$1073+($W$1073&lt;&gt;2)*$W$1073)/(($B$1073&lt;&gt;2)+($I$1073&lt;&gt;2)+($P$1073&lt;&gt;2)+($W$1073&lt;&gt;2))&gt;=0.5,1,0))</f>
        <v/>
      </c>
      <c r="AL1073" s="8">
        <f>IF(($C$1073&lt;&gt;2)+($J$1073&lt;&gt;2)+($Q$1073&lt;&gt;2)+($X$1073&lt;&gt;2)=0,2,IF((($C$1073&lt;&gt;2)*$C$1073+($J$1073&lt;&gt;2)*$J$1073+($Q$1073&lt;&gt;2)*$Q$1073+($X$1073&lt;&gt;2)*$X$1073)/(($C$1073&lt;&gt;2)+($J$1073&lt;&gt;2)+($Q$1073&lt;&gt;2)+($X$1073&lt;&gt;2))&gt;=0.5,1,0))</f>
        <v/>
      </c>
      <c r="AM1073" s="8">
        <f>IF(($D$1073&lt;&gt;2)+($K$1073&lt;&gt;2)+($R$1073&lt;&gt;2)+($Y$1073&lt;&gt;2)=0,2,IF((($D$1073&lt;&gt;2)*$D$1073+($K$1073&lt;&gt;2)*$K$1073+($R$1073&lt;&gt;2)*$R$1073+($Y$1073&lt;&gt;2)*$Y$1073)/(($D$1073&lt;&gt;2)+($K$1073&lt;&gt;2)+($R$1073&lt;&gt;2)+($Y$1073&lt;&gt;2))&gt;=0.5,1,0))</f>
        <v/>
      </c>
      <c r="AN1073" s="8">
        <f>IF(($E$1073&lt;&gt;2)+($L$1073&lt;&gt;2)+($S$1073&lt;&gt;2)+($Z$1073&lt;&gt;2)=0,2,IF((($E$1073&lt;&gt;2)*$E$1073+($L$1073&lt;&gt;2)*$L$1073+($S$1073&lt;&gt;2)*$S$1073+($Z$1073&lt;&gt;2)*$Z$1073)/(($E$1073&lt;&gt;2)+($L$1073&lt;&gt;2)+($S$1073&lt;&gt;2)+($Z$1073&lt;&gt;2))&gt;=0.5,1,0))</f>
        <v/>
      </c>
      <c r="AO1073" s="8">
        <f>IF(($F$1073&lt;&gt;2)+($M$1073&lt;&gt;2)+($T$1073&lt;&gt;2)+($AA$1073&lt;&gt;2)=0,2,IF((($F$1073&lt;&gt;2)*$F$1073+($M$1073&lt;&gt;2)*$M$1073+($T$1073&lt;&gt;2)*$T$1073+($AA$1073&lt;&gt;2)*$AA$1073)/(($F$1073&lt;&gt;2)+($M$1073&lt;&gt;2)+($T$1073&lt;&gt;2)+($AA$1073&lt;&gt;2))&gt;=0.5,1,0))</f>
        <v/>
      </c>
      <c r="AQ1073" s="16">
        <f>INDEX('Ground truth'!$B$3:$G$8,MATCH($AK$1064,'Ground truth'!$A$3:$A$8,0),MATCH($AK$1061,'Ground truth'!$B$2:$G$2,0))</f>
        <v/>
      </c>
      <c r="AR1073" s="16">
        <f>INDEX('Ground truth'!$B$3:$G$8,MATCH($AK$1064,'Ground truth'!$A$3:$A$8,0),MATCH($AK$1062,'Ground truth'!$B$2:$G$2,0))</f>
        <v/>
      </c>
      <c r="AS1073" s="16">
        <f>INDEX('Ground truth'!$B$3:$G$8,MATCH($AK$1064,'Ground truth'!$A$3:$A$8,0),MATCH($AK$1063,'Ground truth'!$B$2:$G$2,0))</f>
        <v/>
      </c>
      <c r="AT1073" s="16">
        <f>INDEX('Ground truth'!$B$3:$G$8,MATCH($AK$1064,'Ground truth'!$A$3:$A$8,0),MATCH($AK$1064,'Ground truth'!$B$2:$G$2,0))</f>
        <v/>
      </c>
      <c r="AU1073" s="16">
        <f>INDEX('Ground truth'!$B$3:$G$8,MATCH($AK$1064,'Ground truth'!$A$3:$A$8,0),MATCH($AK$1065,'Ground truth'!$B$2:$G$2,0))</f>
        <v/>
      </c>
      <c r="AW1073" s="19" t="n">
        <v>0.9999999999999993</v>
      </c>
      <c r="AX1073" s="19">
        <f>LARGE($AW$1070:$AW$1074,4)</f>
        <v/>
      </c>
    </row>
    <row r="1074">
      <c r="A1074" s="3" t="inlineStr">
        <is>
          <t>Spacecraft</t>
        </is>
      </c>
      <c r="B1074" s="8">
        <f>INDEX($B$1061:$G$1066,MATCH($AL$1065,$B$1060:$G$1060,0),MATCH($AL$1061,$B$1060:$G$1060,0))</f>
        <v/>
      </c>
      <c r="C1074" s="8">
        <f>INDEX($B$1061:$G$1066,MATCH($AL$1065,$B$1060:$G$1060,0),MATCH($AL$1062,$B$1060:$G$1060,0))</f>
        <v/>
      </c>
      <c r="D1074" s="8">
        <f>INDEX($B$1061:$G$1066,MATCH($AL$1065,$B$1060:$G$1060,0),MATCH($AL$1063,$B$1060:$G$1060,0))</f>
        <v/>
      </c>
      <c r="E1074" s="8">
        <f>INDEX($B$1061:$G$1066,MATCH($AL$1065,$B$1060:$G$1060,0),MATCH($AL$1064,$B$1060:$G$1060,0))</f>
        <v/>
      </c>
      <c r="F1074" s="8">
        <f>INDEX($B$1061:$G$1066,MATCH($AL$1065,$B$1060:$G$1060,0),MATCH($AL$1065,$B$1060:$G$1060,0))</f>
        <v/>
      </c>
      <c r="I1074" s="8">
        <f>INDEX($I$1061:$N$1066,MATCH($AL$1065,$I$1060:$N$1060,0),MATCH($AL$1061,$I$1060:$N$1060,0))</f>
        <v/>
      </c>
      <c r="J1074" s="8">
        <f>INDEX($I$1061:$N$1066,MATCH($AL$1065,$I$1060:$N$1060,0),MATCH($AL$1062,$I$1060:$N$1060,0))</f>
        <v/>
      </c>
      <c r="K1074" s="8">
        <f>INDEX($I$1061:$N$1066,MATCH($AL$1065,$I$1060:$N$1060,0),MATCH($AL$1063,$I$1060:$N$1060,0))</f>
        <v/>
      </c>
      <c r="L1074" s="8">
        <f>INDEX($I$1061:$N$1066,MATCH($AL$1065,$I$1060:$N$1060,0),MATCH($AL$1064,$I$1060:$N$1060,0))</f>
        <v/>
      </c>
      <c r="M1074" s="8">
        <f>INDEX($I$1061:$N$1066,MATCH($AL$1065,$I$1060:$N$1060,0),MATCH($AL$1065,$I$1060:$N$1060,0))</f>
        <v/>
      </c>
      <c r="P1074" s="8">
        <f>INDEX($P$1061:$U$1066,MATCH($AL$1065,$P$1060:$U$1060,0),MATCH($AL$1061,$P$1060:$U$1060,0))</f>
        <v/>
      </c>
      <c r="Q1074" s="8">
        <f>INDEX($P$1061:$U$1066,MATCH($AL$1065,$P$1060:$U$1060,0),MATCH($AL$1062,$P$1060:$U$1060,0))</f>
        <v/>
      </c>
      <c r="R1074" s="8">
        <f>INDEX($P$1061:$U$1066,MATCH($AL$1065,$P$1060:$U$1060,0),MATCH($AL$1063,$P$1060:$U$1060,0))</f>
        <v/>
      </c>
      <c r="S1074" s="8">
        <f>INDEX($P$1061:$U$1066,MATCH($AL$1065,$P$1060:$U$1060,0),MATCH($AL$1064,$P$1060:$U$1060,0))</f>
        <v/>
      </c>
      <c r="T1074" s="8">
        <f>INDEX($P$1061:$U$1066,MATCH($AL$1065,$P$1060:$U$1060,0),MATCH($AL$1065,$P$1060:$U$1060,0))</f>
        <v/>
      </c>
      <c r="W1074" s="8">
        <f>INDEX($W$1061:$AB$1066,MATCH($AL$1065,$W$1060:$AB$1060,0),MATCH($AL$1061,$W$1060:$AB$1060,0))</f>
        <v/>
      </c>
      <c r="X1074" s="8">
        <f>INDEX($W$1061:$AB$1066,MATCH($AL$1065,$W$1060:$AB$1060,0),MATCH($AL$1062,$W$1060:$AB$1060,0))</f>
        <v/>
      </c>
      <c r="Y1074" s="8">
        <f>INDEX($W$1061:$AB$1066,MATCH($AL$1065,$W$1060:$AB$1060,0),MATCH($AL$1063,$W$1060:$AB$1060,0))</f>
        <v/>
      </c>
      <c r="Z1074" s="8">
        <f>INDEX($W$1061:$AB$1066,MATCH($AL$1065,$W$1060:$AB$1060,0),MATCH($AL$1064,$W$1060:$AB$1060,0))</f>
        <v/>
      </c>
      <c r="AA1074" s="8">
        <f>INDEX($W$1061:$AB$1066,MATCH($AL$1065,$W$1060:$AB$1060,0),MATCH($AL$1065,$W$1060:$AB$1060,0))</f>
        <v/>
      </c>
      <c r="AK1074" s="8">
        <f>IF(($B$1074&lt;&gt;2)+($I$1074&lt;&gt;2)+($P$1074&lt;&gt;2)+($W$1074&lt;&gt;2)=0,2,IF((($B$1074&lt;&gt;2)*$B$1074+($I$1074&lt;&gt;2)*$I$1074+($P$1074&lt;&gt;2)*$P$1074+($W$1074&lt;&gt;2)*$W$1074)/(($B$1074&lt;&gt;2)+($I$1074&lt;&gt;2)+($P$1074&lt;&gt;2)+($W$1074&lt;&gt;2))&gt;=0.5,1,0))</f>
        <v/>
      </c>
      <c r="AL1074" s="8">
        <f>IF(($C$1074&lt;&gt;2)+($J$1074&lt;&gt;2)+($Q$1074&lt;&gt;2)+($X$1074&lt;&gt;2)=0,2,IF((($C$1074&lt;&gt;2)*$C$1074+($J$1074&lt;&gt;2)*$J$1074+($Q$1074&lt;&gt;2)*$Q$1074+($X$1074&lt;&gt;2)*$X$1074)/(($C$1074&lt;&gt;2)+($J$1074&lt;&gt;2)+($Q$1074&lt;&gt;2)+($X$1074&lt;&gt;2))&gt;=0.5,1,0))</f>
        <v/>
      </c>
      <c r="AM1074" s="8">
        <f>IF(($D$1074&lt;&gt;2)+($K$1074&lt;&gt;2)+($R$1074&lt;&gt;2)+($Y$1074&lt;&gt;2)=0,2,IF((($D$1074&lt;&gt;2)*$D$1074+($K$1074&lt;&gt;2)*$K$1074+($R$1074&lt;&gt;2)*$R$1074+($Y$1074&lt;&gt;2)*$Y$1074)/(($D$1074&lt;&gt;2)+($K$1074&lt;&gt;2)+($R$1074&lt;&gt;2)+($Y$1074&lt;&gt;2))&gt;=0.5,1,0))</f>
        <v/>
      </c>
      <c r="AN1074" s="8">
        <f>IF(($E$1074&lt;&gt;2)+($L$1074&lt;&gt;2)+($S$1074&lt;&gt;2)+($Z$1074&lt;&gt;2)=0,2,IF((($E$1074&lt;&gt;2)*$E$1074+($L$1074&lt;&gt;2)*$L$1074+($S$1074&lt;&gt;2)*$S$1074+($Z$1074&lt;&gt;2)*$Z$1074)/(($E$1074&lt;&gt;2)+($L$1074&lt;&gt;2)+($S$1074&lt;&gt;2)+($Z$1074&lt;&gt;2))&gt;=0.5,1,0))</f>
        <v/>
      </c>
      <c r="AO1074" s="8">
        <f>IF(($F$1074&lt;&gt;2)+($M$1074&lt;&gt;2)+($T$1074&lt;&gt;2)+($AA$1074&lt;&gt;2)=0,2,IF((($F$1074&lt;&gt;2)*$F$1074+($M$1074&lt;&gt;2)*$M$1074+($T$1074&lt;&gt;2)*$T$1074+($AA$1074&lt;&gt;2)*$AA$1074)/(($F$1074&lt;&gt;2)+($M$1074&lt;&gt;2)+($T$1074&lt;&gt;2)+($AA$1074&lt;&gt;2))&gt;=0.5,1,0))</f>
        <v/>
      </c>
      <c r="AQ1074" s="16">
        <f>INDEX('Ground truth'!$B$3:$G$8,MATCH($AK$1065,'Ground truth'!$A$3:$A$8,0),MATCH($AK$1061,'Ground truth'!$B$2:$G$2,0))</f>
        <v/>
      </c>
      <c r="AR1074" s="16">
        <f>INDEX('Ground truth'!$B$3:$G$8,MATCH($AK$1065,'Ground truth'!$A$3:$A$8,0),MATCH($AK$1062,'Ground truth'!$B$2:$G$2,0))</f>
        <v/>
      </c>
      <c r="AS1074" s="16">
        <f>INDEX('Ground truth'!$B$3:$G$8,MATCH($AK$1065,'Ground truth'!$A$3:$A$8,0),MATCH($AK$1063,'Ground truth'!$B$2:$G$2,0))</f>
        <v/>
      </c>
      <c r="AT1074" s="16">
        <f>INDEX('Ground truth'!$B$3:$G$8,MATCH($AK$1065,'Ground truth'!$A$3:$A$8,0),MATCH($AK$1064,'Ground truth'!$B$2:$G$2,0))</f>
        <v/>
      </c>
      <c r="AU1074" s="16">
        <f>INDEX('Ground truth'!$B$3:$G$8,MATCH($AK$1065,'Ground truth'!$A$3:$A$8,0),MATCH($AK$1065,'Ground truth'!$B$2:$G$2,0))</f>
        <v/>
      </c>
      <c r="AW1074" s="19" t="n">
        <v>4.592021863020425e-17</v>
      </c>
      <c r="AX1074" s="19">
        <f>LARGE($AW$1070:$AW$1074,5)</f>
        <v/>
      </c>
    </row>
    <row r="1076">
      <c r="A1076" s="17" t="inlineStr">
        <is>
          <t>metrics — confident-only (unsure excluded from denominators)</t>
        </is>
      </c>
      <c r="B1076" s="10" t="inlineStr">
        <is>
          <t>run 1</t>
        </is>
      </c>
      <c r="C1076" s="10" t="inlineStr">
        <is>
          <t>run 2</t>
        </is>
      </c>
      <c r="D1076" s="10" t="inlineStr">
        <is>
          <t>run 3</t>
        </is>
      </c>
      <c r="E1076" s="10" t="inlineStr">
        <is>
          <t>run 4</t>
        </is>
      </c>
      <c r="F1076" s="10" t="inlineStr">
        <is>
          <t>run 5</t>
        </is>
      </c>
      <c r="G1076" s="10" t="inlineStr">
        <is>
          <t>avg-matrix</t>
        </is>
      </c>
      <c r="H1076" s="10" t="inlineStr">
        <is>
          <t>mean</t>
        </is>
      </c>
      <c r="I1076" s="10" t="inlineStr">
        <is>
          <t>std (pop.)</t>
        </is>
      </c>
      <c r="J1076" s="17" t="inlineStr">
        <is>
          <t>notes</t>
        </is>
      </c>
    </row>
    <row r="1077">
      <c r="A1077" s="7" t="inlineStr">
        <is>
          <t>TP</t>
        </is>
      </c>
      <c r="B1077" s="7">
        <f>SUMPRODUCT(($B$1070:$F$1074=1)*($AQ$1070:$AU$1074=1))</f>
        <v/>
      </c>
      <c r="C1077" s="7">
        <f>SUMPRODUCT(($I$1070:$M$1074=1)*($AQ$1070:$AU$1074=1))</f>
        <v/>
      </c>
      <c r="D1077" s="7">
        <f>SUMPRODUCT(($P$1070:$T$1074=1)*($AQ$1070:$AU$1074=1))</f>
        <v/>
      </c>
      <c r="E1077" s="7">
        <f>SUMPRODUCT(($W$1070:$AA$1074=1)*($AQ$1070:$AU$1074=1))</f>
        <v/>
      </c>
      <c r="G1077" s="7">
        <f>SUMPRODUCT(($AK$1070:$AO$1074=1)*($AQ$1070:$AU$1074=1))</f>
        <v/>
      </c>
      <c r="H1077" s="12">
        <f>AVERAGE($B$1077:$F$1077)</f>
        <v/>
      </c>
      <c r="I1077" s="12">
        <f>STDEV.P($B$1077:$F$1077)</f>
        <v/>
      </c>
    </row>
    <row r="1078">
      <c r="A1078" s="7" t="inlineStr">
        <is>
          <t>TN</t>
        </is>
      </c>
      <c r="B1078" s="7">
        <f>SUMPRODUCT(($B$1070:$F$1074=0)*($AQ$1070:$AU$1074=0))</f>
        <v/>
      </c>
      <c r="C1078" s="7">
        <f>SUMPRODUCT(($I$1070:$M$1074=0)*($AQ$1070:$AU$1074=0))</f>
        <v/>
      </c>
      <c r="D1078" s="7">
        <f>SUMPRODUCT(($P$1070:$T$1074=0)*($AQ$1070:$AU$1074=0))</f>
        <v/>
      </c>
      <c r="E1078" s="7">
        <f>SUMPRODUCT(($W$1070:$AA$1074=0)*($AQ$1070:$AU$1074=0))</f>
        <v/>
      </c>
      <c r="G1078" s="7">
        <f>SUMPRODUCT(($AK$1070:$AO$1074=0)*($AQ$1070:$AU$1074=0))</f>
        <v/>
      </c>
      <c r="H1078" s="12">
        <f>AVERAGE($B$1078:$F$1078)</f>
        <v/>
      </c>
      <c r="I1078" s="12">
        <f>STDEV.P($B$1078:$F$1078)</f>
        <v/>
      </c>
    </row>
    <row r="1079">
      <c r="A1079" s="7" t="inlineStr">
        <is>
          <t>FP</t>
        </is>
      </c>
      <c r="B1079" s="7">
        <f>SUMPRODUCT(($B$1070:$F$1074=1)*($AQ$1070:$AU$1074=0))</f>
        <v/>
      </c>
      <c r="C1079" s="7">
        <f>SUMPRODUCT(($I$1070:$M$1074=1)*($AQ$1070:$AU$1074=0))</f>
        <v/>
      </c>
      <c r="D1079" s="7">
        <f>SUMPRODUCT(($P$1070:$T$1074=1)*($AQ$1070:$AU$1074=0))</f>
        <v/>
      </c>
      <c r="E1079" s="7">
        <f>SUMPRODUCT(($W$1070:$AA$1074=1)*($AQ$1070:$AU$1074=0))</f>
        <v/>
      </c>
      <c r="G1079" s="7">
        <f>SUMPRODUCT(($AK$1070:$AO$1074=1)*($AQ$1070:$AU$1074=0))</f>
        <v/>
      </c>
      <c r="H1079" s="12">
        <f>AVERAGE($B$1079:$F$1079)</f>
        <v/>
      </c>
      <c r="I1079" s="12">
        <f>STDEV.P($B$1079:$F$1079)</f>
        <v/>
      </c>
    </row>
    <row r="1080">
      <c r="A1080" s="7" t="inlineStr">
        <is>
          <t>FN</t>
        </is>
      </c>
      <c r="B1080" s="7">
        <f>SUMPRODUCT(($B$1070:$F$1074=0)*($AQ$1070:$AU$1074=1))</f>
        <v/>
      </c>
      <c r="C1080" s="7">
        <f>SUMPRODUCT(($I$1070:$M$1074=0)*($AQ$1070:$AU$1074=1))</f>
        <v/>
      </c>
      <c r="D1080" s="7">
        <f>SUMPRODUCT(($P$1070:$T$1074=0)*($AQ$1070:$AU$1074=1))</f>
        <v/>
      </c>
      <c r="E1080" s="7">
        <f>SUMPRODUCT(($W$1070:$AA$1074=0)*($AQ$1070:$AU$1074=1))</f>
        <v/>
      </c>
      <c r="G1080" s="7">
        <f>SUMPRODUCT(($AK$1070:$AO$1074=0)*($AQ$1070:$AU$1074=1))</f>
        <v/>
      </c>
      <c r="H1080" s="12">
        <f>AVERAGE($B$1080:$F$1080)</f>
        <v/>
      </c>
      <c r="I1080" s="12">
        <f>STDEV.P($B$1080:$F$1080)</f>
        <v/>
      </c>
    </row>
    <row r="1081">
      <c r="A1081" s="4" t="inlineStr">
        <is>
          <t>Precision</t>
        </is>
      </c>
      <c r="B1081" s="12">
        <f>IFERROR($B$1077/($B$1077+$B$1079),0)</f>
        <v/>
      </c>
      <c r="C1081" s="12">
        <f>IFERROR($C$1077/($C$1077+$C$1079),0)</f>
        <v/>
      </c>
      <c r="D1081" s="12">
        <f>IFERROR($D$1077/($D$1077+$D$1079),0)</f>
        <v/>
      </c>
      <c r="E1081" s="12">
        <f>IFERROR($E$1077/($E$1077+$E$1079),0)</f>
        <v/>
      </c>
      <c r="G1081" s="12">
        <f>IFERROR($G$1077/($G$1077+$G$1079),0)</f>
        <v/>
      </c>
      <c r="H1081" s="18">
        <f>AVERAGE($B$1081:$F$1081)</f>
        <v/>
      </c>
      <c r="I1081" s="18">
        <f>STDEV.P($B$1081:$F$1081)</f>
        <v/>
      </c>
    </row>
    <row r="1082">
      <c r="A1082" s="4" t="inlineStr">
        <is>
          <t>Recall</t>
        </is>
      </c>
      <c r="B1082" s="12">
        <f>IFERROR($B$1077/($B$1077+$B$1080),0)</f>
        <v/>
      </c>
      <c r="C1082" s="12">
        <f>IFERROR($C$1077/($C$1077+$C$1080),0)</f>
        <v/>
      </c>
      <c r="D1082" s="12">
        <f>IFERROR($D$1077/($D$1077+$D$1080),0)</f>
        <v/>
      </c>
      <c r="E1082" s="12">
        <f>IFERROR($E$1077/($E$1077+$E$1080),0)</f>
        <v/>
      </c>
      <c r="G1082" s="12">
        <f>IFERROR($G$1077/($G$1077+$G$1080),0)</f>
        <v/>
      </c>
      <c r="H1082" s="18">
        <f>AVERAGE($B$1082:$F$1082)</f>
        <v/>
      </c>
      <c r="I1082" s="18">
        <f>STDEV.P($B$1082:$F$1082)</f>
        <v/>
      </c>
    </row>
    <row r="1083">
      <c r="A1083" s="4" t="inlineStr">
        <is>
          <t>F1</t>
        </is>
      </c>
      <c r="B1083" s="12">
        <f>IFERROR(2*$B$1081*$B$1082/($B$1081+$B$1082),0)</f>
        <v/>
      </c>
      <c r="C1083" s="12">
        <f>IFERROR(2*$C$1081*$C$1082/($C$1081+$C$1082),0)</f>
        <v/>
      </c>
      <c r="D1083" s="12">
        <f>IFERROR(2*$D$1081*$D$1082/($D$1081+$D$1082),0)</f>
        <v/>
      </c>
      <c r="E1083" s="12">
        <f>IFERROR(2*$E$1081*$E$1082/($E$1081+$E$1082),0)</f>
        <v/>
      </c>
      <c r="G1083" s="12">
        <f>IFERROR(2*$G$1081*$G$1082/($G$1081+$G$1082),0)</f>
        <v/>
      </c>
      <c r="H1083" s="18">
        <f>AVERAGE($B$1083:$F$1083)</f>
        <v/>
      </c>
      <c r="I1083" s="18">
        <f>STDEV.P($B$1083:$F$1083)</f>
        <v/>
      </c>
    </row>
    <row r="1084">
      <c r="A1084" s="4" t="inlineStr">
        <is>
          <t>Accuracy</t>
        </is>
      </c>
      <c r="B1084" s="12">
        <f>IFERROR(($B$1077+$B$1078)/($B$1077+$B$1078+$B$1079+$B$1080),0)</f>
        <v/>
      </c>
      <c r="C1084" s="12">
        <f>IFERROR(($C$1077+$C$1078)/($C$1077+$C$1078+$C$1079+$C$1080),0)</f>
        <v/>
      </c>
      <c r="D1084" s="12">
        <f>IFERROR(($D$1077+$D$1078)/($D$1077+$D$1078+$D$1079+$D$1080),0)</f>
        <v/>
      </c>
      <c r="E1084" s="12">
        <f>IFERROR(($E$1077+$E$1078)/($E$1077+$E$1078+$E$1079+$E$1080),0)</f>
        <v/>
      </c>
      <c r="G1084" s="12">
        <f>IFERROR(($G$1077+$G$1078)/($G$1077+$G$1078+$G$1079+$G$1080),0)</f>
        <v/>
      </c>
      <c r="H1084" s="18">
        <f>AVERAGE($B$1084:$F$1084)</f>
        <v/>
      </c>
      <c r="I1084" s="18">
        <f>STDEV.P($B$1084:$F$1084)</f>
        <v/>
      </c>
    </row>
    <row r="1085">
      <c r="A1085" s="4" t="inlineStr">
        <is>
          <t>Edit distance</t>
        </is>
      </c>
      <c r="B1085" s="12">
        <f>SUMPRODUCT(ABS($AQ$1070:$AU$1074-$B$1070:$F$1074))</f>
        <v/>
      </c>
      <c r="C1085" s="12">
        <f>SUMPRODUCT(ABS($AQ$1070:$AU$1074-$I$1070:$M$1074))</f>
        <v/>
      </c>
      <c r="D1085" s="12">
        <f>SUMPRODUCT(ABS($AQ$1070:$AU$1074-$P$1070:$T$1074))</f>
        <v/>
      </c>
      <c r="E1085" s="12">
        <f>SUMPRODUCT(ABS($AQ$1070:$AU$1074-$W$1070:$AA$1074))</f>
        <v/>
      </c>
      <c r="G1085" s="12">
        <f>SUMPRODUCT(ABS($AQ$1070:$AU$1074-$AK$1070:$AO$1074))</f>
        <v/>
      </c>
      <c r="H1085" s="18">
        <f>AVERAGE($B$1085:$F$1085)</f>
        <v/>
      </c>
      <c r="I1085" s="18">
        <f>STDEV.P($B$1085:$F$1085)</f>
        <v/>
      </c>
    </row>
    <row r="1086">
      <c r="A1086" s="4" t="inlineStr">
        <is>
          <t>Spectral distance</t>
        </is>
      </c>
      <c r="B1086" s="12">
        <f>SQRT(SUMPRODUCT(($AX$1070:$AX$1074-$B$1095:$B$1099)^2))</f>
        <v/>
      </c>
      <c r="C1086" s="12">
        <f>SQRT(SUMPRODUCT(($AX$1070:$AX$1074-$C$1095:$C$1099)^2))</f>
        <v/>
      </c>
      <c r="D1086" s="12">
        <f>SQRT(SUMPRODUCT(($AX$1070:$AX$1074-$D$1095:$D$1099)^2))</f>
        <v/>
      </c>
      <c r="E1086" s="12">
        <f>SQRT(SUMPRODUCT(($AX$1070:$AX$1074-$E$1095:$E$1099)^2))</f>
        <v/>
      </c>
      <c r="G1086" s="12">
        <f>SQRT(SUMPRODUCT(($AX$1070:$AX$1074-$G$1095:$G$1099)^2))</f>
        <v/>
      </c>
      <c r="H1086" s="18">
        <f>AVERAGE($B$1086:$F$1086)</f>
        <v/>
      </c>
      <c r="I1086" s="18">
        <f>STDEV.P($B$1086:$F$1086)</f>
        <v/>
      </c>
    </row>
    <row r="1087">
      <c r="A1087" s="4" t="inlineStr">
        <is>
          <t>Unsure cells</t>
        </is>
      </c>
      <c r="B1087" s="7">
        <f>COUNTIF($B$1070:$F$1074,2)</f>
        <v/>
      </c>
      <c r="C1087" s="7">
        <f>COUNTIF($I$1070:$M$1074,2)</f>
        <v/>
      </c>
      <c r="D1087" s="7">
        <f>COUNTIF($P$1070:$T$1074,2)</f>
        <v/>
      </c>
      <c r="E1087" s="7">
        <f>COUNTIF($W$1070:$AA$1074,2)</f>
        <v/>
      </c>
      <c r="G1087" s="7">
        <f>COUNTIF($AK$1070:$AO$1074,2)</f>
        <v/>
      </c>
      <c r="H1087" s="12">
        <f>AVERAGE($B$1087:$F$1087)</f>
        <v/>
      </c>
      <c r="I1087" s="12">
        <f>STDEV.P($B$1087:$F$1087)</f>
        <v/>
      </c>
    </row>
    <row r="1088">
      <c r="A1088" s="3" t="inlineStr">
        <is>
          <t>eigenvalues (real part, numpy order; pasted)</t>
        </is>
      </c>
    </row>
    <row r="1089">
      <c r="A1089" s="3" t="inlineStr">
        <is>
          <t xml:space="preserve">  λ1</t>
        </is>
      </c>
      <c r="B1089" s="19" t="n">
        <v>4.32340427608648</v>
      </c>
      <c r="C1089" s="19" t="n">
        <v>4.32340427608648</v>
      </c>
      <c r="D1089" s="19" t="n">
        <v>4.32340427608648</v>
      </c>
      <c r="E1089" s="19" t="n">
        <v>4.32340427608648</v>
      </c>
      <c r="G1089" s="19" t="n">
        <v>4.32340427608648</v>
      </c>
    </row>
    <row r="1090">
      <c r="A1090" s="3" t="inlineStr">
        <is>
          <t xml:space="preserve">  λ2</t>
        </is>
      </c>
      <c r="B1090" s="19" t="n">
        <v>1.357926367518499</v>
      </c>
      <c r="C1090" s="19" t="n">
        <v>1.357926367518499</v>
      </c>
      <c r="D1090" s="19" t="n">
        <v>1.357926367518499</v>
      </c>
      <c r="E1090" s="19" t="n">
        <v>1.357926367518499</v>
      </c>
      <c r="G1090" s="19" t="n">
        <v>1.357926367518499</v>
      </c>
    </row>
    <row r="1091">
      <c r="A1091" s="3" t="inlineStr">
        <is>
          <t xml:space="preserve">  λ3</t>
        </is>
      </c>
      <c r="B1091" s="19" t="n">
        <v>-0.6813306436049776</v>
      </c>
      <c r="C1091" s="19" t="n">
        <v>-0.6813306436049776</v>
      </c>
      <c r="D1091" s="19" t="n">
        <v>-0.6813306436049776</v>
      </c>
      <c r="E1091" s="19" t="n">
        <v>-0.6813306436049776</v>
      </c>
      <c r="G1091" s="19" t="n">
        <v>-0.6813306436049776</v>
      </c>
    </row>
    <row r="1092">
      <c r="A1092" s="3" t="inlineStr">
        <is>
          <t xml:space="preserve">  λ4</t>
        </is>
      </c>
      <c r="B1092" s="19" t="n">
        <v>3.16200739203319e-17</v>
      </c>
      <c r="C1092" s="19" t="n">
        <v>3.16200739203319e-17</v>
      </c>
      <c r="D1092" s="19" t="n">
        <v>3.16200739203319e-17</v>
      </c>
      <c r="E1092" s="19" t="n">
        <v>3.16200739203319e-17</v>
      </c>
      <c r="G1092" s="19" t="n">
        <v>3.16200739203319e-17</v>
      </c>
    </row>
    <row r="1093">
      <c r="A1093" s="3" t="inlineStr">
        <is>
          <t xml:space="preserve">  λ5</t>
        </is>
      </c>
      <c r="B1093" s="19" t="n">
        <v>3.16200739203319e-17</v>
      </c>
      <c r="C1093" s="19" t="n">
        <v>3.16200739203319e-17</v>
      </c>
      <c r="D1093" s="19" t="n">
        <v>3.16200739203319e-17</v>
      </c>
      <c r="E1093" s="19" t="n">
        <v>3.16200739203319e-17</v>
      </c>
      <c r="G1093" s="19" t="n">
        <v>3.16200739203319e-17</v>
      </c>
    </row>
    <row r="1094">
      <c r="A1094" s="3" t="inlineStr">
        <is>
          <t>eigenvalues sorted desc (LARGE)</t>
        </is>
      </c>
    </row>
    <row r="1095">
      <c r="A1095" s="3" t="inlineStr">
        <is>
          <t xml:space="preserve">  λ(1)</t>
        </is>
      </c>
      <c r="B1095" s="19">
        <f>LARGE($B$1089:$B$1093,1)</f>
        <v/>
      </c>
      <c r="C1095" s="19">
        <f>LARGE($C$1089:$C$1093,1)</f>
        <v/>
      </c>
      <c r="D1095" s="19">
        <f>LARGE($D$1089:$D$1093,1)</f>
        <v/>
      </c>
      <c r="E1095" s="19">
        <f>LARGE($E$1089:$E$1093,1)</f>
        <v/>
      </c>
      <c r="G1095" s="19">
        <f>LARGE($G$1089:$G$1093,1)</f>
        <v/>
      </c>
    </row>
    <row r="1096">
      <c r="A1096" s="3" t="inlineStr">
        <is>
          <t xml:space="preserve">  λ(2)</t>
        </is>
      </c>
      <c r="B1096" s="19">
        <f>LARGE($B$1089:$B$1093,2)</f>
        <v/>
      </c>
      <c r="C1096" s="19">
        <f>LARGE($C$1089:$C$1093,2)</f>
        <v/>
      </c>
      <c r="D1096" s="19">
        <f>LARGE($D$1089:$D$1093,2)</f>
        <v/>
      </c>
      <c r="E1096" s="19">
        <f>LARGE($E$1089:$E$1093,2)</f>
        <v/>
      </c>
      <c r="G1096" s="19">
        <f>LARGE($G$1089:$G$1093,2)</f>
        <v/>
      </c>
    </row>
    <row r="1097">
      <c r="A1097" s="3" t="inlineStr">
        <is>
          <t xml:space="preserve">  λ(3)</t>
        </is>
      </c>
      <c r="B1097" s="19">
        <f>LARGE($B$1089:$B$1093,3)</f>
        <v/>
      </c>
      <c r="C1097" s="19">
        <f>LARGE($C$1089:$C$1093,3)</f>
        <v/>
      </c>
      <c r="D1097" s="19">
        <f>LARGE($D$1089:$D$1093,3)</f>
        <v/>
      </c>
      <c r="E1097" s="19">
        <f>LARGE($E$1089:$E$1093,3)</f>
        <v/>
      </c>
      <c r="G1097" s="19">
        <f>LARGE($G$1089:$G$1093,3)</f>
        <v/>
      </c>
    </row>
    <row r="1098">
      <c r="A1098" s="3" t="inlineStr">
        <is>
          <t xml:space="preserve">  λ(4)</t>
        </is>
      </c>
      <c r="B1098" s="19">
        <f>LARGE($B$1089:$B$1093,4)</f>
        <v/>
      </c>
      <c r="C1098" s="19">
        <f>LARGE($C$1089:$C$1093,4)</f>
        <v/>
      </c>
      <c r="D1098" s="19">
        <f>LARGE($D$1089:$D$1093,4)</f>
        <v/>
      </c>
      <c r="E1098" s="19">
        <f>LARGE($E$1089:$E$1093,4)</f>
        <v/>
      </c>
      <c r="G1098" s="19">
        <f>LARGE($G$1089:$G$1093,4)</f>
        <v/>
      </c>
    </row>
    <row r="1099">
      <c r="A1099" s="3" t="inlineStr">
        <is>
          <t xml:space="preserve">  λ(5)</t>
        </is>
      </c>
      <c r="B1099" s="19">
        <f>LARGE($B$1089:$B$1093,5)</f>
        <v/>
      </c>
      <c r="C1099" s="19">
        <f>LARGE($C$1089:$C$1093,5)</f>
        <v/>
      </c>
      <c r="D1099" s="19">
        <f>LARGE($D$1089:$D$1093,5)</f>
        <v/>
      </c>
      <c r="E1099" s="19">
        <f>LARGE($E$1089:$E$1093,5)</f>
        <v/>
      </c>
      <c r="G1099" s="19">
        <f>LARGE($G$1089:$G$1093,5)</f>
        <v/>
      </c>
    </row>
    <row r="1100">
      <c r="A1100" s="3" t="inlineStr">
        <is>
          <t>check: Σeig − trace (→0)</t>
        </is>
      </c>
      <c r="B1100" s="3">
        <f>ROUND(SUM($B$1089:$B$1093)-($B$1070+$C$1071+$D$1072+$E$1073+$F$1074),6)</f>
        <v/>
      </c>
      <c r="C1100" s="3">
        <f>ROUND(SUM($C$1089:$C$1093)-($I$1070+$J$1071+$K$1072+$L$1073+$M$1074),6)</f>
        <v/>
      </c>
      <c r="D1100" s="3">
        <f>ROUND(SUM($D$1089:$D$1093)-($P$1070+$Q$1071+$R$1072+$S$1073+$T$1074),6)</f>
        <v/>
      </c>
      <c r="E1100" s="3">
        <f>ROUND(SUM($E$1089:$E$1093)-($W$1070+$X$1071+$Y$1072+$Z$1073+$AA$1074),6)</f>
        <v/>
      </c>
      <c r="G1100" s="3">
        <f>ROUND(SUM($G$1089:$G$1093)-($AK$1070+$AL$1071+$AM$1072+$AN$1073+$AO$1074),6)</f>
        <v/>
      </c>
    </row>
    <row r="1101">
      <c r="A1101" s="3" t="inlineStr">
        <is>
          <t>check: Πeig − det (→0)</t>
        </is>
      </c>
      <c r="B1101" s="3">
        <f>ROUND(MDETERM($B$1070:$F$1074)-PRODUCT($B$1089:$B$1093),6)</f>
        <v/>
      </c>
      <c r="C1101" s="3">
        <f>ROUND(MDETERM($I$1070:$M$1074)-PRODUCT($C$1089:$C$1093),6)</f>
        <v/>
      </c>
      <c r="D1101" s="3">
        <f>ROUND(MDETERM($P$1070:$T$1074)-PRODUCT($D$1089:$D$1093),6)</f>
        <v/>
      </c>
      <c r="E1101" s="3">
        <f>ROUND(MDETERM($W$1070:$AA$1074)-PRODUCT($E$1089:$E$1093),6)</f>
        <v/>
      </c>
      <c r="G1101" s="3">
        <f>ROUND(MDETERM($AK$1070:$AO$1074)-PRODUCT($G$1089:$G$1093),6)</f>
        <v/>
      </c>
    </row>
    <row r="1102">
      <c r="A1102" s="3" t="inlineStr">
        <is>
          <t>complex eigenvalues?</t>
        </is>
      </c>
      <c r="B1102" s="3" t="inlineStr"/>
      <c r="C1102" s="3" t="inlineStr"/>
      <c r="D1102" s="3" t="inlineStr"/>
      <c r="E1102" s="3" t="inlineStr"/>
      <c r="G1102" s="3" t="inlineStr"/>
    </row>
    <row r="1103">
      <c r="A1103" s="3" t="inlineStr">
        <is>
          <t>check: det(M − λᵢI) per sorted λ (→0)</t>
        </is>
      </c>
    </row>
    <row r="1104">
      <c r="A1104" s="3" t="inlineStr">
        <is>
          <t xml:space="preserve">  det(M − λ(1)I)</t>
        </is>
      </c>
      <c r="B1104" s="3">
        <f t="array" ref="B1104">ROUND(MDETERM($B$1070:$F$1074-$B$1095*MUNIT(5)),6)</f>
        <v/>
      </c>
      <c r="C1104" s="3">
        <f t="array" ref="C1104">ROUND(MDETERM($I$1070:$M$1074-$C$1095*MUNIT(5)),6)</f>
        <v/>
      </c>
      <c r="D1104" s="3">
        <f t="array" ref="D1104">ROUND(MDETERM($P$1070:$T$1074-$D$1095*MUNIT(5)),6)</f>
        <v/>
      </c>
      <c r="E1104" s="3">
        <f t="array" ref="E1104">ROUND(MDETERM($W$1070:$AA$1074-$E$1095*MUNIT(5)),6)</f>
        <v/>
      </c>
      <c r="G1104" s="3">
        <f t="array" ref="G1104">ROUND(MDETERM($AK$1070:$AO$1074-$G$1095*MUNIT(5)),6)</f>
        <v/>
      </c>
    </row>
    <row r="1105">
      <c r="A1105" s="3" t="inlineStr">
        <is>
          <t xml:space="preserve">  det(M − λ(2)I)</t>
        </is>
      </c>
      <c r="B1105" s="3">
        <f t="array" ref="B1105">ROUND(MDETERM($B$1070:$F$1074-$B$1096*MUNIT(5)),6)</f>
        <v/>
      </c>
      <c r="C1105" s="3">
        <f t="array" ref="C1105">ROUND(MDETERM($I$1070:$M$1074-$C$1096*MUNIT(5)),6)</f>
        <v/>
      </c>
      <c r="D1105" s="3">
        <f t="array" ref="D1105">ROUND(MDETERM($P$1070:$T$1074-$D$1096*MUNIT(5)),6)</f>
        <v/>
      </c>
      <c r="E1105" s="3">
        <f t="array" ref="E1105">ROUND(MDETERM($W$1070:$AA$1074-$E$1096*MUNIT(5)),6)</f>
        <v/>
      </c>
      <c r="G1105" s="3">
        <f t="array" ref="G1105">ROUND(MDETERM($AK$1070:$AO$1074-$G$1096*MUNIT(5)),6)</f>
        <v/>
      </c>
    </row>
    <row r="1106">
      <c r="A1106" s="3" t="inlineStr">
        <is>
          <t xml:space="preserve">  det(M − λ(3)I)</t>
        </is>
      </c>
      <c r="B1106" s="3">
        <f t="array" ref="B1106">ROUND(MDETERM($B$1070:$F$1074-$B$1097*MUNIT(5)),6)</f>
        <v/>
      </c>
      <c r="C1106" s="3">
        <f t="array" ref="C1106">ROUND(MDETERM($I$1070:$M$1074-$C$1097*MUNIT(5)),6)</f>
        <v/>
      </c>
      <c r="D1106" s="3">
        <f t="array" ref="D1106">ROUND(MDETERM($P$1070:$T$1074-$D$1097*MUNIT(5)),6)</f>
        <v/>
      </c>
      <c r="E1106" s="3">
        <f t="array" ref="E1106">ROUND(MDETERM($W$1070:$AA$1074-$E$1097*MUNIT(5)),6)</f>
        <v/>
      </c>
      <c r="G1106" s="3">
        <f t="array" ref="G1106">ROUND(MDETERM($AK$1070:$AO$1074-$G$1097*MUNIT(5)),6)</f>
        <v/>
      </c>
    </row>
    <row r="1107">
      <c r="A1107" s="3" t="inlineStr">
        <is>
          <t xml:space="preserve">  det(M − λ(4)I)</t>
        </is>
      </c>
      <c r="B1107" s="3">
        <f t="array" ref="B1107">ROUND(MDETERM($B$1070:$F$1074-$B$1098*MUNIT(5)),6)</f>
        <v/>
      </c>
      <c r="C1107" s="3">
        <f t="array" ref="C1107">ROUND(MDETERM($I$1070:$M$1074-$C$1098*MUNIT(5)),6)</f>
        <v/>
      </c>
      <c r="D1107" s="3">
        <f t="array" ref="D1107">ROUND(MDETERM($P$1070:$T$1074-$D$1098*MUNIT(5)),6)</f>
        <v/>
      </c>
      <c r="E1107" s="3">
        <f t="array" ref="E1107">ROUND(MDETERM($W$1070:$AA$1074-$E$1098*MUNIT(5)),6)</f>
        <v/>
      </c>
      <c r="G1107" s="3">
        <f t="array" ref="G1107">ROUND(MDETERM($AK$1070:$AO$1074-$G$1098*MUNIT(5)),6)</f>
        <v/>
      </c>
    </row>
    <row r="1108">
      <c r="A1108" s="3" t="inlineStr">
        <is>
          <t xml:space="preserve">  det(M − λ(5)I)</t>
        </is>
      </c>
      <c r="B1108" s="3">
        <f t="array" ref="B1108">ROUND(MDETERM($B$1070:$F$1074-$B$1099*MUNIT(5)),6)</f>
        <v/>
      </c>
      <c r="C1108" s="3">
        <f t="array" ref="C1108">ROUND(MDETERM($I$1070:$M$1074-$C$1099*MUNIT(5)),6)</f>
        <v/>
      </c>
      <c r="D1108" s="3">
        <f t="array" ref="D1108">ROUND(MDETERM($P$1070:$T$1074-$D$1099*MUNIT(5)),6)</f>
        <v/>
      </c>
      <c r="E1108" s="3">
        <f t="array" ref="E1108">ROUND(MDETERM($W$1070:$AA$1074-$E$1099*MUNIT(5)),6)</f>
        <v/>
      </c>
      <c r="G1108" s="3">
        <f t="array" ref="G1108">ROUND(MDETERM($AK$1070:$AO$1074-$G$1099*MUNIT(5)),6)</f>
        <v/>
      </c>
    </row>
    <row r="1112" ht="16" customHeight="1">
      <c r="A1112" s="14" t="inlineStr">
        <is>
          <t>RAG R1-R2 | deepseek-r1:14b</t>
        </is>
      </c>
      <c r="B1112" s="9" t="inlineStr">
        <is>
          <t>run 1 (raw, pasted)</t>
        </is>
      </c>
      <c r="I1112" s="9" t="inlineStr">
        <is>
          <t>run 2 (raw, pasted)</t>
        </is>
      </c>
      <c r="P1112" s="9" t="inlineStr">
        <is>
          <t>run 3 (raw, pasted)</t>
        </is>
      </c>
      <c r="W1112" s="9" t="inlineStr">
        <is>
          <t>run 4 (raw, pasted)</t>
        </is>
      </c>
      <c r="AD1112" s="9" t="inlineStr">
        <is>
          <t>run 5 (raw, pasted)</t>
        </is>
      </c>
      <c r="AK1112" s="9" t="inlineStr">
        <is>
          <t>archived component mapping</t>
        </is>
      </c>
    </row>
    <row r="1113" ht="60" customHeight="1">
      <c r="B1113" s="15" t="inlineStr">
        <is>
          <t>Structure</t>
        </is>
      </c>
      <c r="C1113" s="15" t="inlineStr">
        <is>
          <t>Power System</t>
        </is>
      </c>
      <c r="D1113" s="15" t="inlineStr">
        <is>
          <t>Communication System</t>
        </is>
      </c>
      <c r="E1113" s="15" t="inlineStr">
        <is>
          <t>Onboard Computer</t>
        </is>
      </c>
      <c r="F1113" s="15" t="inlineStr">
        <is>
          <t>Payload</t>
        </is>
      </c>
      <c r="G1113" s="15" t="inlineStr">
        <is>
          <t>Propulsion System</t>
        </is>
      </c>
      <c r="I1113" s="15" t="inlineStr">
        <is>
          <t>Structure</t>
        </is>
      </c>
      <c r="J1113" s="15" t="inlineStr">
        <is>
          <t>Power System</t>
        </is>
      </c>
      <c r="K1113" s="15" t="inlineStr">
        <is>
          <t>Communication System</t>
        </is>
      </c>
      <c r="L1113" s="15" t="inlineStr">
        <is>
          <t>Onboard Computer</t>
        </is>
      </c>
      <c r="M1113" s="15" t="inlineStr">
        <is>
          <t>Payload</t>
        </is>
      </c>
      <c r="N1113" s="15" t="inlineStr">
        <is>
          <t>Propulsion System</t>
        </is>
      </c>
      <c r="P1113" s="15" t="inlineStr">
        <is>
          <t>Structure</t>
        </is>
      </c>
      <c r="Q1113" s="15" t="inlineStr">
        <is>
          <t>Power System</t>
        </is>
      </c>
      <c r="R1113" s="15" t="inlineStr">
        <is>
          <t>Communication System</t>
        </is>
      </c>
      <c r="S1113" s="15" t="inlineStr">
        <is>
          <t>Onboard Computer</t>
        </is>
      </c>
      <c r="T1113" s="15" t="inlineStr">
        <is>
          <t>Payload</t>
        </is>
      </c>
      <c r="U1113" s="15" t="inlineStr">
        <is>
          <t>Propulsion System</t>
        </is>
      </c>
      <c r="W1113" s="15" t="inlineStr">
        <is>
          <t>Structure</t>
        </is>
      </c>
      <c r="X1113" s="15" t="inlineStr">
        <is>
          <t>Power System</t>
        </is>
      </c>
      <c r="Y1113" s="15" t="inlineStr">
        <is>
          <t>Communication System</t>
        </is>
      </c>
      <c r="Z1113" s="15" t="inlineStr">
        <is>
          <t>Onboard Computer</t>
        </is>
      </c>
      <c r="AA1113" s="15" t="inlineStr">
        <is>
          <t>Payload</t>
        </is>
      </c>
      <c r="AB1113" s="15" t="inlineStr">
        <is>
          <t>Propulsion System</t>
        </is>
      </c>
      <c r="AD1113" s="15" t="inlineStr">
        <is>
          <t>Structure</t>
        </is>
      </c>
      <c r="AE1113" s="15" t="inlineStr">
        <is>
          <t>Power System</t>
        </is>
      </c>
      <c r="AF1113" s="15" t="inlineStr">
        <is>
          <t>Communication System</t>
        </is>
      </c>
      <c r="AG1113" s="15" t="inlineStr">
        <is>
          <t>Onboard Computer</t>
        </is>
      </c>
      <c r="AH1113" s="15" t="inlineStr">
        <is>
          <t>Payload</t>
        </is>
      </c>
      <c r="AI1113" s="15" t="inlineStr">
        <is>
          <t>Propulsion System</t>
        </is>
      </c>
      <c r="AK1113" s="3" t="inlineStr">
        <is>
          <t>Ground truth component</t>
        </is>
      </c>
      <c r="AL1113" s="3" t="inlineStr">
        <is>
          <t>Matched predicted component</t>
        </is>
      </c>
    </row>
    <row r="1114">
      <c r="A1114" s="3" t="inlineStr">
        <is>
          <t>Structure</t>
        </is>
      </c>
      <c r="B1114" s="8" t="n">
        <v>1</v>
      </c>
      <c r="C1114" s="8" t="n">
        <v>1</v>
      </c>
      <c r="D1114" s="8" t="n">
        <v>0</v>
      </c>
      <c r="E1114" s="8" t="n">
        <v>0</v>
      </c>
      <c r="F1114" s="8" t="n">
        <v>0</v>
      </c>
      <c r="G1114" s="8" t="n">
        <v>1</v>
      </c>
      <c r="I1114" s="8" t="n">
        <v>1</v>
      </c>
      <c r="J1114" s="8" t="n">
        <v>1</v>
      </c>
      <c r="K1114" s="8" t="n">
        <v>0</v>
      </c>
      <c r="L1114" s="8" t="n">
        <v>0</v>
      </c>
      <c r="M1114" s="8" t="n">
        <v>0</v>
      </c>
      <c r="N1114" s="8" t="n">
        <v>1</v>
      </c>
      <c r="P1114" s="8" t="n">
        <v>1</v>
      </c>
      <c r="Q1114" s="8" t="n">
        <v>1</v>
      </c>
      <c r="R1114" s="8" t="n">
        <v>0</v>
      </c>
      <c r="S1114" s="8" t="n">
        <v>0</v>
      </c>
      <c r="T1114" s="8" t="n">
        <v>0</v>
      </c>
      <c r="U1114" s="8" t="n">
        <v>1</v>
      </c>
      <c r="W1114" s="8" t="n">
        <v>1</v>
      </c>
      <c r="X1114" s="8" t="n">
        <v>1</v>
      </c>
      <c r="Y1114" s="8" t="n">
        <v>0</v>
      </c>
      <c r="Z1114" s="8" t="n">
        <v>0</v>
      </c>
      <c r="AA1114" s="8" t="n">
        <v>0</v>
      </c>
      <c r="AB1114" s="8" t="n">
        <v>1</v>
      </c>
      <c r="AD1114" s="8" t="n">
        <v>1</v>
      </c>
      <c r="AE1114" s="8" t="n">
        <v>1</v>
      </c>
      <c r="AF1114" s="8" t="n">
        <v>0</v>
      </c>
      <c r="AG1114" s="8" t="n">
        <v>0</v>
      </c>
      <c r="AH1114" s="8" t="n">
        <v>0</v>
      </c>
      <c r="AI1114" s="8" t="n">
        <v>1</v>
      </c>
      <c r="AK1114" s="3" t="inlineStr">
        <is>
          <t>Propulsion Subsystem</t>
        </is>
      </c>
      <c r="AL1114" s="3" t="inlineStr">
        <is>
          <t>Propulsion System</t>
        </is>
      </c>
    </row>
    <row r="1115">
      <c r="A1115" s="3" t="inlineStr">
        <is>
          <t>Power System</t>
        </is>
      </c>
      <c r="B1115" s="8" t="n">
        <v>1</v>
      </c>
      <c r="C1115" s="8" t="n">
        <v>1</v>
      </c>
      <c r="D1115" s="8" t="n">
        <v>1</v>
      </c>
      <c r="E1115" s="8" t="n">
        <v>1</v>
      </c>
      <c r="F1115" s="8" t="n">
        <v>1</v>
      </c>
      <c r="G1115" s="8" t="n">
        <v>1</v>
      </c>
      <c r="I1115" s="8" t="n">
        <v>1</v>
      </c>
      <c r="J1115" s="8" t="n">
        <v>1</v>
      </c>
      <c r="K1115" s="8" t="n">
        <v>1</v>
      </c>
      <c r="L1115" s="8" t="n">
        <v>1</v>
      </c>
      <c r="M1115" s="8" t="n">
        <v>1</v>
      </c>
      <c r="N1115" s="8" t="n">
        <v>1</v>
      </c>
      <c r="P1115" s="8" t="n">
        <v>1</v>
      </c>
      <c r="Q1115" s="8" t="n">
        <v>1</v>
      </c>
      <c r="R1115" s="8" t="n">
        <v>1</v>
      </c>
      <c r="S1115" s="8" t="n">
        <v>1</v>
      </c>
      <c r="T1115" s="8" t="n">
        <v>1</v>
      </c>
      <c r="U1115" s="8" t="n">
        <v>1</v>
      </c>
      <c r="W1115" s="8" t="n">
        <v>1</v>
      </c>
      <c r="X1115" s="8" t="n">
        <v>1</v>
      </c>
      <c r="Y1115" s="8" t="n">
        <v>1</v>
      </c>
      <c r="Z1115" s="8" t="n">
        <v>1</v>
      </c>
      <c r="AA1115" s="8" t="n">
        <v>1</v>
      </c>
      <c r="AB1115" s="8" t="n">
        <v>1</v>
      </c>
      <c r="AD1115" s="8" t="n">
        <v>1</v>
      </c>
      <c r="AE1115" s="8" t="n">
        <v>1</v>
      </c>
      <c r="AF1115" s="8" t="n">
        <v>1</v>
      </c>
      <c r="AG1115" s="8" t="n">
        <v>1</v>
      </c>
      <c r="AH1115" s="8" t="n">
        <v>1</v>
      </c>
      <c r="AI1115" s="8" t="n">
        <v>1</v>
      </c>
      <c r="AK1115" s="3" t="inlineStr">
        <is>
          <t>Power Subsystem</t>
        </is>
      </c>
      <c r="AL1115" s="3" t="inlineStr">
        <is>
          <t>Power System</t>
        </is>
      </c>
    </row>
    <row r="1116">
      <c r="A1116" s="3" t="inlineStr">
        <is>
          <t>Communication System</t>
        </is>
      </c>
      <c r="B1116" s="8" t="n">
        <v>0</v>
      </c>
      <c r="C1116" s="8" t="n">
        <v>1</v>
      </c>
      <c r="D1116" s="8" t="n">
        <v>1</v>
      </c>
      <c r="E1116" s="8" t="n">
        <v>1</v>
      </c>
      <c r="F1116" s="8" t="n">
        <v>0</v>
      </c>
      <c r="G1116" s="8" t="n">
        <v>1</v>
      </c>
      <c r="I1116" s="8" t="n">
        <v>0</v>
      </c>
      <c r="J1116" s="8" t="n">
        <v>1</v>
      </c>
      <c r="K1116" s="8" t="n">
        <v>1</v>
      </c>
      <c r="L1116" s="8" t="n">
        <v>1</v>
      </c>
      <c r="M1116" s="8" t="n">
        <v>1</v>
      </c>
      <c r="N1116" s="8" t="n">
        <v>0</v>
      </c>
      <c r="P1116" s="8" t="n">
        <v>0</v>
      </c>
      <c r="Q1116" s="8" t="n">
        <v>1</v>
      </c>
      <c r="R1116" s="8" t="n">
        <v>1</v>
      </c>
      <c r="S1116" s="8" t="n">
        <v>1</v>
      </c>
      <c r="T1116" s="8" t="n">
        <v>1</v>
      </c>
      <c r="U1116" s="8" t="n">
        <v>0</v>
      </c>
      <c r="W1116" s="8" t="n">
        <v>0</v>
      </c>
      <c r="X1116" s="8" t="n">
        <v>1</v>
      </c>
      <c r="Y1116" s="8" t="n">
        <v>1</v>
      </c>
      <c r="Z1116" s="8" t="n">
        <v>1</v>
      </c>
      <c r="AA1116" s="8" t="n">
        <v>1</v>
      </c>
      <c r="AB1116" s="8" t="n">
        <v>0</v>
      </c>
      <c r="AD1116" s="8" t="n">
        <v>0</v>
      </c>
      <c r="AE1116" s="8" t="n">
        <v>1</v>
      </c>
      <c r="AF1116" s="8" t="n">
        <v>1</v>
      </c>
      <c r="AG1116" s="8" t="n">
        <v>1</v>
      </c>
      <c r="AH1116" s="8" t="n">
        <v>1</v>
      </c>
      <c r="AI1116" s="8" t="n">
        <v>0</v>
      </c>
      <c r="AK1116" s="3" t="inlineStr">
        <is>
          <t>Guidance, Navigation, and Control (GNC) Subsystem</t>
        </is>
      </c>
      <c r="AL1116" s="3" t="inlineStr">
        <is>
          <t>Communication System</t>
        </is>
      </c>
    </row>
    <row r="1117">
      <c r="A1117" s="3" t="inlineStr">
        <is>
          <t>Onboard Computer</t>
        </is>
      </c>
      <c r="B1117" s="8" t="n">
        <v>0</v>
      </c>
      <c r="C1117" s="8" t="n">
        <v>1</v>
      </c>
      <c r="D1117" s="8" t="n">
        <v>1</v>
      </c>
      <c r="E1117" s="8" t="n">
        <v>1</v>
      </c>
      <c r="F1117" s="8" t="n">
        <v>1</v>
      </c>
      <c r="G1117" s="8" t="n">
        <v>1</v>
      </c>
      <c r="I1117" s="8" t="n">
        <v>0</v>
      </c>
      <c r="J1117" s="8" t="n">
        <v>1</v>
      </c>
      <c r="K1117" s="8" t="n">
        <v>1</v>
      </c>
      <c r="L1117" s="8" t="n">
        <v>1</v>
      </c>
      <c r="M1117" s="8" t="n">
        <v>1</v>
      </c>
      <c r="N1117" s="8" t="n">
        <v>1</v>
      </c>
      <c r="P1117" s="8" t="n">
        <v>0</v>
      </c>
      <c r="Q1117" s="8" t="n">
        <v>1</v>
      </c>
      <c r="R1117" s="8" t="n">
        <v>1</v>
      </c>
      <c r="S1117" s="8" t="n">
        <v>1</v>
      </c>
      <c r="T1117" s="8" t="n">
        <v>1</v>
      </c>
      <c r="U1117" s="8" t="n">
        <v>1</v>
      </c>
      <c r="W1117" s="8" t="n">
        <v>0</v>
      </c>
      <c r="X1117" s="8" t="n">
        <v>1</v>
      </c>
      <c r="Y1117" s="8" t="n">
        <v>1</v>
      </c>
      <c r="Z1117" s="8" t="n">
        <v>1</v>
      </c>
      <c r="AA1117" s="8" t="n">
        <v>1</v>
      </c>
      <c r="AB1117" s="8" t="n">
        <v>1</v>
      </c>
      <c r="AD1117" s="8" t="n">
        <v>0</v>
      </c>
      <c r="AE1117" s="8" t="n">
        <v>1</v>
      </c>
      <c r="AF1117" s="8" t="n">
        <v>1</v>
      </c>
      <c r="AG1117" s="8" t="n">
        <v>1</v>
      </c>
      <c r="AH1117" s="8" t="n">
        <v>1</v>
      </c>
      <c r="AI1117" s="8" t="n">
        <v>1</v>
      </c>
      <c r="AK1117" s="3" t="inlineStr">
        <is>
          <t>Reaction Wheel</t>
        </is>
      </c>
      <c r="AL1117" s="3" t="inlineStr">
        <is>
          <t>Structure</t>
        </is>
      </c>
    </row>
    <row r="1118">
      <c r="A1118" s="3" t="inlineStr">
        <is>
          <t>Payload</t>
        </is>
      </c>
      <c r="B1118" s="8" t="n">
        <v>0</v>
      </c>
      <c r="C1118" s="8" t="n">
        <v>1</v>
      </c>
      <c r="D1118" s="8" t="n">
        <v>1</v>
      </c>
      <c r="E1118" s="8" t="n">
        <v>1</v>
      </c>
      <c r="F1118" s="8" t="n">
        <v>1</v>
      </c>
      <c r="G1118" s="8" t="n">
        <v>1</v>
      </c>
      <c r="I1118" s="8" t="n">
        <v>0</v>
      </c>
      <c r="J1118" s="8" t="n">
        <v>1</v>
      </c>
      <c r="K1118" s="8" t="n">
        <v>1</v>
      </c>
      <c r="L1118" s="8" t="n">
        <v>1</v>
      </c>
      <c r="M1118" s="8" t="n">
        <v>1</v>
      </c>
      <c r="N1118" s="8" t="n">
        <v>0</v>
      </c>
      <c r="P1118" s="8" t="n">
        <v>0</v>
      </c>
      <c r="Q1118" s="8" t="n">
        <v>1</v>
      </c>
      <c r="R1118" s="8" t="n">
        <v>1</v>
      </c>
      <c r="S1118" s="8" t="n">
        <v>1</v>
      </c>
      <c r="T1118" s="8" t="n">
        <v>1</v>
      </c>
      <c r="U1118" s="8" t="n">
        <v>0</v>
      </c>
      <c r="W1118" s="8" t="n">
        <v>0</v>
      </c>
      <c r="X1118" s="8" t="n">
        <v>1</v>
      </c>
      <c r="Y1118" s="8" t="n">
        <v>1</v>
      </c>
      <c r="Z1118" s="8" t="n">
        <v>1</v>
      </c>
      <c r="AA1118" s="8" t="n">
        <v>1</v>
      </c>
      <c r="AB1118" s="8" t="n">
        <v>0</v>
      </c>
      <c r="AD1118" s="8" t="n">
        <v>0</v>
      </c>
      <c r="AE1118" s="8" t="n">
        <v>1</v>
      </c>
      <c r="AF1118" s="8" t="n">
        <v>1</v>
      </c>
      <c r="AG1118" s="8" t="n">
        <v>1</v>
      </c>
      <c r="AH1118" s="8" t="n">
        <v>1</v>
      </c>
      <c r="AI1118" s="8" t="n">
        <v>0</v>
      </c>
      <c r="AK1118" s="3" t="inlineStr">
        <is>
          <t>Spacecraft</t>
        </is>
      </c>
      <c r="AL1118" s="3" t="inlineStr">
        <is>
          <t>Payload</t>
        </is>
      </c>
    </row>
    <row r="1119">
      <c r="A1119" s="3" t="inlineStr">
        <is>
          <t>Propulsion System</t>
        </is>
      </c>
      <c r="B1119" s="8" t="n">
        <v>1</v>
      </c>
      <c r="C1119" s="8" t="n">
        <v>1</v>
      </c>
      <c r="D1119" s="8" t="n">
        <v>1</v>
      </c>
      <c r="E1119" s="8" t="n">
        <v>1</v>
      </c>
      <c r="F1119" s="8" t="n">
        <v>0</v>
      </c>
      <c r="G1119" s="8" t="n">
        <v>1</v>
      </c>
      <c r="I1119" s="8" t="n">
        <v>1</v>
      </c>
      <c r="J1119" s="8" t="n">
        <v>1</v>
      </c>
      <c r="K1119" s="8" t="n">
        <v>0</v>
      </c>
      <c r="L1119" s="8" t="n">
        <v>1</v>
      </c>
      <c r="M1119" s="8" t="n">
        <v>0</v>
      </c>
      <c r="N1119" s="8" t="n">
        <v>1</v>
      </c>
      <c r="P1119" s="8" t="n">
        <v>1</v>
      </c>
      <c r="Q1119" s="8" t="n">
        <v>1</v>
      </c>
      <c r="R1119" s="8" t="n">
        <v>0</v>
      </c>
      <c r="S1119" s="8" t="n">
        <v>1</v>
      </c>
      <c r="T1119" s="8" t="n">
        <v>0</v>
      </c>
      <c r="U1119" s="8" t="n">
        <v>1</v>
      </c>
      <c r="W1119" s="8" t="n">
        <v>1</v>
      </c>
      <c r="X1119" s="8" t="n">
        <v>1</v>
      </c>
      <c r="Y1119" s="8" t="n">
        <v>0</v>
      </c>
      <c r="Z1119" s="8" t="n">
        <v>1</v>
      </c>
      <c r="AA1119" s="8" t="n">
        <v>0</v>
      </c>
      <c r="AB1119" s="8" t="n">
        <v>1</v>
      </c>
      <c r="AD1119" s="8" t="n">
        <v>1</v>
      </c>
      <c r="AE1119" s="8" t="n">
        <v>1</v>
      </c>
      <c r="AF1119" s="8" t="n">
        <v>0</v>
      </c>
      <c r="AG1119" s="8" t="n">
        <v>1</v>
      </c>
      <c r="AH1119" s="8" t="n">
        <v>0</v>
      </c>
      <c r="AI1119" s="8" t="n">
        <v>1</v>
      </c>
      <c r="AK1119" s="3" t="inlineStr">
        <is>
          <t>GNC Software</t>
        </is>
      </c>
      <c r="AL1119" s="3" t="inlineStr">
        <is>
          <t>Onboard Computer</t>
        </is>
      </c>
    </row>
    <row r="1121">
      <c r="A1121" s="1" t="inlineStr">
        <is>
          <t>aligned k×k matrices (INDEX/MATCH through the mapping; GT order)</t>
        </is>
      </c>
      <c r="B1121" s="9" t="inlineStr">
        <is>
          <t>run 1 aligned</t>
        </is>
      </c>
      <c r="I1121" s="9" t="inlineStr">
        <is>
          <t>run 2 aligned</t>
        </is>
      </c>
      <c r="P1121" s="9" t="inlineStr">
        <is>
          <t>run 3 aligned</t>
        </is>
      </c>
      <c r="W1121" s="9" t="inlineStr">
        <is>
          <t>run 4 aligned</t>
        </is>
      </c>
      <c r="AD1121" s="9" t="inlineStr">
        <is>
          <t>run 5 aligned</t>
        </is>
      </c>
      <c r="AK1121" s="9" t="inlineStr">
        <is>
          <t>Step2 average of aligned runs (formula)</t>
        </is>
      </c>
      <c r="AR1121" s="9" t="inlineStr">
        <is>
          <t>aligned ground truth (INDEX/MATCH)</t>
        </is>
      </c>
      <c r="AY1121" s="9" t="inlineStr">
        <is>
          <t>aligned GT eig (pasted) | sorted</t>
        </is>
      </c>
    </row>
    <row r="1122" ht="60" customHeight="1">
      <c r="B1122" s="15" t="inlineStr">
        <is>
          <t>Propulsion Subsystem</t>
        </is>
      </c>
      <c r="C1122" s="15" t="inlineStr">
        <is>
          <t>Power Subsystem</t>
        </is>
      </c>
      <c r="D1122" s="15" t="inlineStr">
        <is>
          <t>Guidance, Navigation, and Control (GNC) Subsystem</t>
        </is>
      </c>
      <c r="E1122" s="15" t="inlineStr">
        <is>
          <t>Reaction Wheel</t>
        </is>
      </c>
      <c r="F1122" s="15" t="inlineStr">
        <is>
          <t>Spacecraft</t>
        </is>
      </c>
      <c r="G1122" s="15" t="inlineStr">
        <is>
          <t>GNC Software</t>
        </is>
      </c>
      <c r="I1122" s="15" t="inlineStr">
        <is>
          <t>Propulsion Subsystem</t>
        </is>
      </c>
      <c r="J1122" s="15" t="inlineStr">
        <is>
          <t>Power Subsystem</t>
        </is>
      </c>
      <c r="K1122" s="15" t="inlineStr">
        <is>
          <t>Guidance, Navigation, and Control (GNC) Subsystem</t>
        </is>
      </c>
      <c r="L1122" s="15" t="inlineStr">
        <is>
          <t>Reaction Wheel</t>
        </is>
      </c>
      <c r="M1122" s="15" t="inlineStr">
        <is>
          <t>Spacecraft</t>
        </is>
      </c>
      <c r="N1122" s="15" t="inlineStr">
        <is>
          <t>GNC Software</t>
        </is>
      </c>
      <c r="P1122" s="15" t="inlineStr">
        <is>
          <t>Propulsion Subsystem</t>
        </is>
      </c>
      <c r="Q1122" s="15" t="inlineStr">
        <is>
          <t>Power Subsystem</t>
        </is>
      </c>
      <c r="R1122" s="15" t="inlineStr">
        <is>
          <t>Guidance, Navigation, and Control (GNC) Subsystem</t>
        </is>
      </c>
      <c r="S1122" s="15" t="inlineStr">
        <is>
          <t>Reaction Wheel</t>
        </is>
      </c>
      <c r="T1122" s="15" t="inlineStr">
        <is>
          <t>Spacecraft</t>
        </is>
      </c>
      <c r="U1122" s="15" t="inlineStr">
        <is>
          <t>GNC Software</t>
        </is>
      </c>
      <c r="W1122" s="15" t="inlineStr">
        <is>
          <t>Propulsion Subsystem</t>
        </is>
      </c>
      <c r="X1122" s="15" t="inlineStr">
        <is>
          <t>Power Subsystem</t>
        </is>
      </c>
      <c r="Y1122" s="15" t="inlineStr">
        <is>
          <t>Guidance, Navigation, and Control (GNC) Subsystem</t>
        </is>
      </c>
      <c r="Z1122" s="15" t="inlineStr">
        <is>
          <t>Reaction Wheel</t>
        </is>
      </c>
      <c r="AA1122" s="15" t="inlineStr">
        <is>
          <t>Spacecraft</t>
        </is>
      </c>
      <c r="AB1122" s="15" t="inlineStr">
        <is>
          <t>GNC Software</t>
        </is>
      </c>
      <c r="AD1122" s="15" t="inlineStr">
        <is>
          <t>Propulsion Subsystem</t>
        </is>
      </c>
      <c r="AE1122" s="15" t="inlineStr">
        <is>
          <t>Power Subsystem</t>
        </is>
      </c>
      <c r="AF1122" s="15" t="inlineStr">
        <is>
          <t>Guidance, Navigation, and Control (GNC) Subsystem</t>
        </is>
      </c>
      <c r="AG1122" s="15" t="inlineStr">
        <is>
          <t>Reaction Wheel</t>
        </is>
      </c>
      <c r="AH1122" s="15" t="inlineStr">
        <is>
          <t>Spacecraft</t>
        </is>
      </c>
      <c r="AI1122" s="15" t="inlineStr">
        <is>
          <t>GNC Software</t>
        </is>
      </c>
    </row>
    <row r="1123">
      <c r="A1123" s="3" t="inlineStr">
        <is>
          <t>Propulsion Subsystem</t>
        </is>
      </c>
      <c r="B1123" s="8">
        <f>INDEX($B$1114:$G$1119,MATCH($AL$1114,$B$1113:$G$1113,0),MATCH($AL$1114,$B$1113:$G$1113,0))</f>
        <v/>
      </c>
      <c r="C1123" s="8">
        <f>INDEX($B$1114:$G$1119,MATCH($AL$1114,$B$1113:$G$1113,0),MATCH($AL$1115,$B$1113:$G$1113,0))</f>
        <v/>
      </c>
      <c r="D1123" s="8">
        <f>INDEX($B$1114:$G$1119,MATCH($AL$1114,$B$1113:$G$1113,0),MATCH($AL$1116,$B$1113:$G$1113,0))</f>
        <v/>
      </c>
      <c r="E1123" s="8">
        <f>INDEX($B$1114:$G$1119,MATCH($AL$1114,$B$1113:$G$1113,0),MATCH($AL$1117,$B$1113:$G$1113,0))</f>
        <v/>
      </c>
      <c r="F1123" s="8">
        <f>INDEX($B$1114:$G$1119,MATCH($AL$1114,$B$1113:$G$1113,0),MATCH($AL$1118,$B$1113:$G$1113,0))</f>
        <v/>
      </c>
      <c r="G1123" s="8">
        <f>INDEX($B$1114:$G$1119,MATCH($AL$1114,$B$1113:$G$1113,0),MATCH($AL$1119,$B$1113:$G$1113,0))</f>
        <v/>
      </c>
      <c r="I1123" s="8">
        <f>INDEX($I$1114:$N$1119,MATCH($AL$1114,$I$1113:$N$1113,0),MATCH($AL$1114,$I$1113:$N$1113,0))</f>
        <v/>
      </c>
      <c r="J1123" s="8">
        <f>INDEX($I$1114:$N$1119,MATCH($AL$1114,$I$1113:$N$1113,0),MATCH($AL$1115,$I$1113:$N$1113,0))</f>
        <v/>
      </c>
      <c r="K1123" s="8">
        <f>INDEX($I$1114:$N$1119,MATCH($AL$1114,$I$1113:$N$1113,0),MATCH($AL$1116,$I$1113:$N$1113,0))</f>
        <v/>
      </c>
      <c r="L1123" s="8">
        <f>INDEX($I$1114:$N$1119,MATCH($AL$1114,$I$1113:$N$1113,0),MATCH($AL$1117,$I$1113:$N$1113,0))</f>
        <v/>
      </c>
      <c r="M1123" s="8">
        <f>INDEX($I$1114:$N$1119,MATCH($AL$1114,$I$1113:$N$1113,0),MATCH($AL$1118,$I$1113:$N$1113,0))</f>
        <v/>
      </c>
      <c r="N1123" s="8">
        <f>INDEX($I$1114:$N$1119,MATCH($AL$1114,$I$1113:$N$1113,0),MATCH($AL$1119,$I$1113:$N$1113,0))</f>
        <v/>
      </c>
      <c r="P1123" s="8">
        <f>INDEX($P$1114:$U$1119,MATCH($AL$1114,$P$1113:$U$1113,0),MATCH($AL$1114,$P$1113:$U$1113,0))</f>
        <v/>
      </c>
      <c r="Q1123" s="8">
        <f>INDEX($P$1114:$U$1119,MATCH($AL$1114,$P$1113:$U$1113,0),MATCH($AL$1115,$P$1113:$U$1113,0))</f>
        <v/>
      </c>
      <c r="R1123" s="8">
        <f>INDEX($P$1114:$U$1119,MATCH($AL$1114,$P$1113:$U$1113,0),MATCH($AL$1116,$P$1113:$U$1113,0))</f>
        <v/>
      </c>
      <c r="S1123" s="8">
        <f>INDEX($P$1114:$U$1119,MATCH($AL$1114,$P$1113:$U$1113,0),MATCH($AL$1117,$P$1113:$U$1113,0))</f>
        <v/>
      </c>
      <c r="T1123" s="8">
        <f>INDEX($P$1114:$U$1119,MATCH($AL$1114,$P$1113:$U$1113,0),MATCH($AL$1118,$P$1113:$U$1113,0))</f>
        <v/>
      </c>
      <c r="U1123" s="8">
        <f>INDEX($P$1114:$U$1119,MATCH($AL$1114,$P$1113:$U$1113,0),MATCH($AL$1119,$P$1113:$U$1113,0))</f>
        <v/>
      </c>
      <c r="W1123" s="8">
        <f>INDEX($W$1114:$AB$1119,MATCH($AL$1114,$W$1113:$AB$1113,0),MATCH($AL$1114,$W$1113:$AB$1113,0))</f>
        <v/>
      </c>
      <c r="X1123" s="8">
        <f>INDEX($W$1114:$AB$1119,MATCH($AL$1114,$W$1113:$AB$1113,0),MATCH($AL$1115,$W$1113:$AB$1113,0))</f>
        <v/>
      </c>
      <c r="Y1123" s="8">
        <f>INDEX($W$1114:$AB$1119,MATCH($AL$1114,$W$1113:$AB$1113,0),MATCH($AL$1116,$W$1113:$AB$1113,0))</f>
        <v/>
      </c>
      <c r="Z1123" s="8">
        <f>INDEX($W$1114:$AB$1119,MATCH($AL$1114,$W$1113:$AB$1113,0),MATCH($AL$1117,$W$1113:$AB$1113,0))</f>
        <v/>
      </c>
      <c r="AA1123" s="8">
        <f>INDEX($W$1114:$AB$1119,MATCH($AL$1114,$W$1113:$AB$1113,0),MATCH($AL$1118,$W$1113:$AB$1113,0))</f>
        <v/>
      </c>
      <c r="AB1123" s="8">
        <f>INDEX($W$1114:$AB$1119,MATCH($AL$1114,$W$1113:$AB$1113,0),MATCH($AL$1119,$W$1113:$AB$1113,0))</f>
        <v/>
      </c>
      <c r="AD1123" s="8">
        <f>INDEX($AD$1114:$AI$1119,MATCH($AL$1114,$AD$1113:$AI$1113,0),MATCH($AL$1114,$AD$1113:$AI$1113,0))</f>
        <v/>
      </c>
      <c r="AE1123" s="8">
        <f>INDEX($AD$1114:$AI$1119,MATCH($AL$1114,$AD$1113:$AI$1113,0),MATCH($AL$1115,$AD$1113:$AI$1113,0))</f>
        <v/>
      </c>
      <c r="AF1123" s="8">
        <f>INDEX($AD$1114:$AI$1119,MATCH($AL$1114,$AD$1113:$AI$1113,0),MATCH($AL$1116,$AD$1113:$AI$1113,0))</f>
        <v/>
      </c>
      <c r="AG1123" s="8">
        <f>INDEX($AD$1114:$AI$1119,MATCH($AL$1114,$AD$1113:$AI$1113,0),MATCH($AL$1117,$AD$1113:$AI$1113,0))</f>
        <v/>
      </c>
      <c r="AH1123" s="8">
        <f>INDEX($AD$1114:$AI$1119,MATCH($AL$1114,$AD$1113:$AI$1113,0),MATCH($AL$1118,$AD$1113:$AI$1113,0))</f>
        <v/>
      </c>
      <c r="AI1123" s="8">
        <f>INDEX($AD$1114:$AI$1119,MATCH($AL$1114,$AD$1113:$AI$1113,0),MATCH($AL$1119,$AD$1113:$AI$1113,0))</f>
        <v/>
      </c>
      <c r="AK1123" s="8">
        <f>IF(($B$1123&lt;&gt;2)+($I$1123&lt;&gt;2)+($P$1123&lt;&gt;2)+($W$1123&lt;&gt;2)+($AD$1123&lt;&gt;2)=0,2,IF((($B$1123&lt;&gt;2)*$B$1123+($I$1123&lt;&gt;2)*$I$1123+($P$1123&lt;&gt;2)*$P$1123+($W$1123&lt;&gt;2)*$W$1123+($AD$1123&lt;&gt;2)*$AD$1123)/(($B$1123&lt;&gt;2)+($I$1123&lt;&gt;2)+($P$1123&lt;&gt;2)+($W$1123&lt;&gt;2)+($AD$1123&lt;&gt;2))&gt;=0.5,1,0))</f>
        <v/>
      </c>
      <c r="AL1123" s="8">
        <f>IF(($C$1123&lt;&gt;2)+($J$1123&lt;&gt;2)+($Q$1123&lt;&gt;2)+($X$1123&lt;&gt;2)+($AE$1123&lt;&gt;2)=0,2,IF((($C$1123&lt;&gt;2)*$C$1123+($J$1123&lt;&gt;2)*$J$1123+($Q$1123&lt;&gt;2)*$Q$1123+($X$1123&lt;&gt;2)*$X$1123+($AE$1123&lt;&gt;2)*$AE$1123)/(($C$1123&lt;&gt;2)+($J$1123&lt;&gt;2)+($Q$1123&lt;&gt;2)+($X$1123&lt;&gt;2)+($AE$1123&lt;&gt;2))&gt;=0.5,1,0))</f>
        <v/>
      </c>
      <c r="AM1123" s="8">
        <f>IF(($D$1123&lt;&gt;2)+($K$1123&lt;&gt;2)+($R$1123&lt;&gt;2)+($Y$1123&lt;&gt;2)+($AF$1123&lt;&gt;2)=0,2,IF((($D$1123&lt;&gt;2)*$D$1123+($K$1123&lt;&gt;2)*$K$1123+($R$1123&lt;&gt;2)*$R$1123+($Y$1123&lt;&gt;2)*$Y$1123+($AF$1123&lt;&gt;2)*$AF$1123)/(($D$1123&lt;&gt;2)+($K$1123&lt;&gt;2)+($R$1123&lt;&gt;2)+($Y$1123&lt;&gt;2)+($AF$1123&lt;&gt;2))&gt;=0.5,1,0))</f>
        <v/>
      </c>
      <c r="AN1123" s="8">
        <f>IF(($E$1123&lt;&gt;2)+($L$1123&lt;&gt;2)+($S$1123&lt;&gt;2)+($Z$1123&lt;&gt;2)+($AG$1123&lt;&gt;2)=0,2,IF((($E$1123&lt;&gt;2)*$E$1123+($L$1123&lt;&gt;2)*$L$1123+($S$1123&lt;&gt;2)*$S$1123+($Z$1123&lt;&gt;2)*$Z$1123+($AG$1123&lt;&gt;2)*$AG$1123)/(($E$1123&lt;&gt;2)+($L$1123&lt;&gt;2)+($S$1123&lt;&gt;2)+($Z$1123&lt;&gt;2)+($AG$1123&lt;&gt;2))&gt;=0.5,1,0))</f>
        <v/>
      </c>
      <c r="AO1123" s="8">
        <f>IF(($F$1123&lt;&gt;2)+($M$1123&lt;&gt;2)+($T$1123&lt;&gt;2)+($AA$1123&lt;&gt;2)+($AH$1123&lt;&gt;2)=0,2,IF((($F$1123&lt;&gt;2)*$F$1123+($M$1123&lt;&gt;2)*$M$1123+($T$1123&lt;&gt;2)*$T$1123+($AA$1123&lt;&gt;2)*$AA$1123+($AH$1123&lt;&gt;2)*$AH$1123)/(($F$1123&lt;&gt;2)+($M$1123&lt;&gt;2)+($T$1123&lt;&gt;2)+($AA$1123&lt;&gt;2)+($AH$1123&lt;&gt;2))&gt;=0.5,1,0))</f>
        <v/>
      </c>
      <c r="AP1123" s="8">
        <f>IF(($G$1123&lt;&gt;2)+($N$1123&lt;&gt;2)+($U$1123&lt;&gt;2)+($AB$1123&lt;&gt;2)+($AI$1123&lt;&gt;2)=0,2,IF((($G$1123&lt;&gt;2)*$G$1123+($N$1123&lt;&gt;2)*$N$1123+($U$1123&lt;&gt;2)*$U$1123+($AB$1123&lt;&gt;2)*$AB$1123+($AI$1123&lt;&gt;2)*$AI$1123)/(($G$1123&lt;&gt;2)+($N$1123&lt;&gt;2)+($U$1123&lt;&gt;2)+($AB$1123&lt;&gt;2)+($AI$1123&lt;&gt;2))&gt;=0.5,1,0))</f>
        <v/>
      </c>
      <c r="AR1123" s="16">
        <f>INDEX('Ground truth'!$B$3:$G$8,MATCH($AK$1114,'Ground truth'!$A$3:$A$8,0),MATCH($AK$1114,'Ground truth'!$B$2:$G$2,0))</f>
        <v/>
      </c>
      <c r="AS1123" s="16">
        <f>INDEX('Ground truth'!$B$3:$G$8,MATCH($AK$1114,'Ground truth'!$A$3:$A$8,0),MATCH($AK$1115,'Ground truth'!$B$2:$G$2,0))</f>
        <v/>
      </c>
      <c r="AT1123" s="16">
        <f>INDEX('Ground truth'!$B$3:$G$8,MATCH($AK$1114,'Ground truth'!$A$3:$A$8,0),MATCH($AK$1116,'Ground truth'!$B$2:$G$2,0))</f>
        <v/>
      </c>
      <c r="AU1123" s="16">
        <f>INDEX('Ground truth'!$B$3:$G$8,MATCH($AK$1114,'Ground truth'!$A$3:$A$8,0),MATCH($AK$1117,'Ground truth'!$B$2:$G$2,0))</f>
        <v/>
      </c>
      <c r="AV1123" s="16">
        <f>INDEX('Ground truth'!$B$3:$G$8,MATCH($AK$1114,'Ground truth'!$A$3:$A$8,0),MATCH($AK$1118,'Ground truth'!$B$2:$G$2,0))</f>
        <v/>
      </c>
      <c r="AW1123" s="16">
        <f>INDEX('Ground truth'!$B$3:$G$8,MATCH($AK$1114,'Ground truth'!$A$3:$A$8,0),MATCH($AK$1119,'Ground truth'!$B$2:$G$2,0))</f>
        <v/>
      </c>
      <c r="AY1123" s="19" t="n">
        <v>3.813606502648335</v>
      </c>
      <c r="AZ1123" s="19">
        <f>LARGE($AY$1123:$AY$1128,1)</f>
        <v/>
      </c>
    </row>
    <row r="1124">
      <c r="A1124" s="3" t="inlineStr">
        <is>
          <t>Power Subsystem</t>
        </is>
      </c>
      <c r="B1124" s="8">
        <f>INDEX($B$1114:$G$1119,MATCH($AL$1115,$B$1113:$G$1113,0),MATCH($AL$1114,$B$1113:$G$1113,0))</f>
        <v/>
      </c>
      <c r="C1124" s="8">
        <f>INDEX($B$1114:$G$1119,MATCH($AL$1115,$B$1113:$G$1113,0),MATCH($AL$1115,$B$1113:$G$1113,0))</f>
        <v/>
      </c>
      <c r="D1124" s="8">
        <f>INDEX($B$1114:$G$1119,MATCH($AL$1115,$B$1113:$G$1113,0),MATCH($AL$1116,$B$1113:$G$1113,0))</f>
        <v/>
      </c>
      <c r="E1124" s="8">
        <f>INDEX($B$1114:$G$1119,MATCH($AL$1115,$B$1113:$G$1113,0),MATCH($AL$1117,$B$1113:$G$1113,0))</f>
        <v/>
      </c>
      <c r="F1124" s="8">
        <f>INDEX($B$1114:$G$1119,MATCH($AL$1115,$B$1113:$G$1113,0),MATCH($AL$1118,$B$1113:$G$1113,0))</f>
        <v/>
      </c>
      <c r="G1124" s="8">
        <f>INDEX($B$1114:$G$1119,MATCH($AL$1115,$B$1113:$G$1113,0),MATCH($AL$1119,$B$1113:$G$1113,0))</f>
        <v/>
      </c>
      <c r="I1124" s="8">
        <f>INDEX($I$1114:$N$1119,MATCH($AL$1115,$I$1113:$N$1113,0),MATCH($AL$1114,$I$1113:$N$1113,0))</f>
        <v/>
      </c>
      <c r="J1124" s="8">
        <f>INDEX($I$1114:$N$1119,MATCH($AL$1115,$I$1113:$N$1113,0),MATCH($AL$1115,$I$1113:$N$1113,0))</f>
        <v/>
      </c>
      <c r="K1124" s="8">
        <f>INDEX($I$1114:$N$1119,MATCH($AL$1115,$I$1113:$N$1113,0),MATCH($AL$1116,$I$1113:$N$1113,0))</f>
        <v/>
      </c>
      <c r="L1124" s="8">
        <f>INDEX($I$1114:$N$1119,MATCH($AL$1115,$I$1113:$N$1113,0),MATCH($AL$1117,$I$1113:$N$1113,0))</f>
        <v/>
      </c>
      <c r="M1124" s="8">
        <f>INDEX($I$1114:$N$1119,MATCH($AL$1115,$I$1113:$N$1113,0),MATCH($AL$1118,$I$1113:$N$1113,0))</f>
        <v/>
      </c>
      <c r="N1124" s="8">
        <f>INDEX($I$1114:$N$1119,MATCH($AL$1115,$I$1113:$N$1113,0),MATCH($AL$1119,$I$1113:$N$1113,0))</f>
        <v/>
      </c>
      <c r="P1124" s="8">
        <f>INDEX($P$1114:$U$1119,MATCH($AL$1115,$P$1113:$U$1113,0),MATCH($AL$1114,$P$1113:$U$1113,0))</f>
        <v/>
      </c>
      <c r="Q1124" s="8">
        <f>INDEX($P$1114:$U$1119,MATCH($AL$1115,$P$1113:$U$1113,0),MATCH($AL$1115,$P$1113:$U$1113,0))</f>
        <v/>
      </c>
      <c r="R1124" s="8">
        <f>INDEX($P$1114:$U$1119,MATCH($AL$1115,$P$1113:$U$1113,0),MATCH($AL$1116,$P$1113:$U$1113,0))</f>
        <v/>
      </c>
      <c r="S1124" s="8">
        <f>INDEX($P$1114:$U$1119,MATCH($AL$1115,$P$1113:$U$1113,0),MATCH($AL$1117,$P$1113:$U$1113,0))</f>
        <v/>
      </c>
      <c r="T1124" s="8">
        <f>INDEX($P$1114:$U$1119,MATCH($AL$1115,$P$1113:$U$1113,0),MATCH($AL$1118,$P$1113:$U$1113,0))</f>
        <v/>
      </c>
      <c r="U1124" s="8">
        <f>INDEX($P$1114:$U$1119,MATCH($AL$1115,$P$1113:$U$1113,0),MATCH($AL$1119,$P$1113:$U$1113,0))</f>
        <v/>
      </c>
      <c r="W1124" s="8">
        <f>INDEX($W$1114:$AB$1119,MATCH($AL$1115,$W$1113:$AB$1113,0),MATCH($AL$1114,$W$1113:$AB$1113,0))</f>
        <v/>
      </c>
      <c r="X1124" s="8">
        <f>INDEX($W$1114:$AB$1119,MATCH($AL$1115,$W$1113:$AB$1113,0),MATCH($AL$1115,$W$1113:$AB$1113,0))</f>
        <v/>
      </c>
      <c r="Y1124" s="8">
        <f>INDEX($W$1114:$AB$1119,MATCH($AL$1115,$W$1113:$AB$1113,0),MATCH($AL$1116,$W$1113:$AB$1113,0))</f>
        <v/>
      </c>
      <c r="Z1124" s="8">
        <f>INDEX($W$1114:$AB$1119,MATCH($AL$1115,$W$1113:$AB$1113,0),MATCH($AL$1117,$W$1113:$AB$1113,0))</f>
        <v/>
      </c>
      <c r="AA1124" s="8">
        <f>INDEX($W$1114:$AB$1119,MATCH($AL$1115,$W$1113:$AB$1113,0),MATCH($AL$1118,$W$1113:$AB$1113,0))</f>
        <v/>
      </c>
      <c r="AB1124" s="8">
        <f>INDEX($W$1114:$AB$1119,MATCH($AL$1115,$W$1113:$AB$1113,0),MATCH($AL$1119,$W$1113:$AB$1113,0))</f>
        <v/>
      </c>
      <c r="AD1124" s="8">
        <f>INDEX($AD$1114:$AI$1119,MATCH($AL$1115,$AD$1113:$AI$1113,0),MATCH($AL$1114,$AD$1113:$AI$1113,0))</f>
        <v/>
      </c>
      <c r="AE1124" s="8">
        <f>INDEX($AD$1114:$AI$1119,MATCH($AL$1115,$AD$1113:$AI$1113,0),MATCH($AL$1115,$AD$1113:$AI$1113,0))</f>
        <v/>
      </c>
      <c r="AF1124" s="8">
        <f>INDEX($AD$1114:$AI$1119,MATCH($AL$1115,$AD$1113:$AI$1113,0),MATCH($AL$1116,$AD$1113:$AI$1113,0))</f>
        <v/>
      </c>
      <c r="AG1124" s="8">
        <f>INDEX($AD$1114:$AI$1119,MATCH($AL$1115,$AD$1113:$AI$1113,0),MATCH($AL$1117,$AD$1113:$AI$1113,0))</f>
        <v/>
      </c>
      <c r="AH1124" s="8">
        <f>INDEX($AD$1114:$AI$1119,MATCH($AL$1115,$AD$1113:$AI$1113,0),MATCH($AL$1118,$AD$1113:$AI$1113,0))</f>
        <v/>
      </c>
      <c r="AI1124" s="8">
        <f>INDEX($AD$1114:$AI$1119,MATCH($AL$1115,$AD$1113:$AI$1113,0),MATCH($AL$1119,$AD$1113:$AI$1113,0))</f>
        <v/>
      </c>
      <c r="AK1124" s="8">
        <f>IF(($B$1124&lt;&gt;2)+($I$1124&lt;&gt;2)+($P$1124&lt;&gt;2)+($W$1124&lt;&gt;2)+($AD$1124&lt;&gt;2)=0,2,IF((($B$1124&lt;&gt;2)*$B$1124+($I$1124&lt;&gt;2)*$I$1124+($P$1124&lt;&gt;2)*$P$1124+($W$1124&lt;&gt;2)*$W$1124+($AD$1124&lt;&gt;2)*$AD$1124)/(($B$1124&lt;&gt;2)+($I$1124&lt;&gt;2)+($P$1124&lt;&gt;2)+($W$1124&lt;&gt;2)+($AD$1124&lt;&gt;2))&gt;=0.5,1,0))</f>
        <v/>
      </c>
      <c r="AL1124" s="8">
        <f>IF(($C$1124&lt;&gt;2)+($J$1124&lt;&gt;2)+($Q$1124&lt;&gt;2)+($X$1124&lt;&gt;2)+($AE$1124&lt;&gt;2)=0,2,IF((($C$1124&lt;&gt;2)*$C$1124+($J$1124&lt;&gt;2)*$J$1124+($Q$1124&lt;&gt;2)*$Q$1124+($X$1124&lt;&gt;2)*$X$1124+($AE$1124&lt;&gt;2)*$AE$1124)/(($C$1124&lt;&gt;2)+($J$1124&lt;&gt;2)+($Q$1124&lt;&gt;2)+($X$1124&lt;&gt;2)+($AE$1124&lt;&gt;2))&gt;=0.5,1,0))</f>
        <v/>
      </c>
      <c r="AM1124" s="8">
        <f>IF(($D$1124&lt;&gt;2)+($K$1124&lt;&gt;2)+($R$1124&lt;&gt;2)+($Y$1124&lt;&gt;2)+($AF$1124&lt;&gt;2)=0,2,IF((($D$1124&lt;&gt;2)*$D$1124+($K$1124&lt;&gt;2)*$K$1124+($R$1124&lt;&gt;2)*$R$1124+($Y$1124&lt;&gt;2)*$Y$1124+($AF$1124&lt;&gt;2)*$AF$1124)/(($D$1124&lt;&gt;2)+($K$1124&lt;&gt;2)+($R$1124&lt;&gt;2)+($Y$1124&lt;&gt;2)+($AF$1124&lt;&gt;2))&gt;=0.5,1,0))</f>
        <v/>
      </c>
      <c r="AN1124" s="8">
        <f>IF(($E$1124&lt;&gt;2)+($L$1124&lt;&gt;2)+($S$1124&lt;&gt;2)+($Z$1124&lt;&gt;2)+($AG$1124&lt;&gt;2)=0,2,IF((($E$1124&lt;&gt;2)*$E$1124+($L$1124&lt;&gt;2)*$L$1124+($S$1124&lt;&gt;2)*$S$1124+($Z$1124&lt;&gt;2)*$Z$1124+($AG$1124&lt;&gt;2)*$AG$1124)/(($E$1124&lt;&gt;2)+($L$1124&lt;&gt;2)+($S$1124&lt;&gt;2)+($Z$1124&lt;&gt;2)+($AG$1124&lt;&gt;2))&gt;=0.5,1,0))</f>
        <v/>
      </c>
      <c r="AO1124" s="8">
        <f>IF(($F$1124&lt;&gt;2)+($M$1124&lt;&gt;2)+($T$1124&lt;&gt;2)+($AA$1124&lt;&gt;2)+($AH$1124&lt;&gt;2)=0,2,IF((($F$1124&lt;&gt;2)*$F$1124+($M$1124&lt;&gt;2)*$M$1124+($T$1124&lt;&gt;2)*$T$1124+($AA$1124&lt;&gt;2)*$AA$1124+($AH$1124&lt;&gt;2)*$AH$1124)/(($F$1124&lt;&gt;2)+($M$1124&lt;&gt;2)+($T$1124&lt;&gt;2)+($AA$1124&lt;&gt;2)+($AH$1124&lt;&gt;2))&gt;=0.5,1,0))</f>
        <v/>
      </c>
      <c r="AP1124" s="8">
        <f>IF(($G$1124&lt;&gt;2)+($N$1124&lt;&gt;2)+($U$1124&lt;&gt;2)+($AB$1124&lt;&gt;2)+($AI$1124&lt;&gt;2)=0,2,IF((($G$1124&lt;&gt;2)*$G$1124+($N$1124&lt;&gt;2)*$N$1124+($U$1124&lt;&gt;2)*$U$1124+($AB$1124&lt;&gt;2)*$AB$1124+($AI$1124&lt;&gt;2)*$AI$1124)/(($G$1124&lt;&gt;2)+($N$1124&lt;&gt;2)+($U$1124&lt;&gt;2)+($AB$1124&lt;&gt;2)+($AI$1124&lt;&gt;2))&gt;=0.5,1,0))</f>
        <v/>
      </c>
      <c r="AR1124" s="16">
        <f>INDEX('Ground truth'!$B$3:$G$8,MATCH($AK$1115,'Ground truth'!$A$3:$A$8,0),MATCH($AK$1114,'Ground truth'!$B$2:$G$2,0))</f>
        <v/>
      </c>
      <c r="AS1124" s="16">
        <f>INDEX('Ground truth'!$B$3:$G$8,MATCH($AK$1115,'Ground truth'!$A$3:$A$8,0),MATCH($AK$1115,'Ground truth'!$B$2:$G$2,0))</f>
        <v/>
      </c>
      <c r="AT1124" s="16">
        <f>INDEX('Ground truth'!$B$3:$G$8,MATCH($AK$1115,'Ground truth'!$A$3:$A$8,0),MATCH($AK$1116,'Ground truth'!$B$2:$G$2,0))</f>
        <v/>
      </c>
      <c r="AU1124" s="16">
        <f>INDEX('Ground truth'!$B$3:$G$8,MATCH($AK$1115,'Ground truth'!$A$3:$A$8,0),MATCH($AK$1117,'Ground truth'!$B$2:$G$2,0))</f>
        <v/>
      </c>
      <c r="AV1124" s="16">
        <f>INDEX('Ground truth'!$B$3:$G$8,MATCH($AK$1115,'Ground truth'!$A$3:$A$8,0),MATCH($AK$1118,'Ground truth'!$B$2:$G$2,0))</f>
        <v/>
      </c>
      <c r="AW1124" s="16">
        <f>INDEX('Ground truth'!$B$3:$G$8,MATCH($AK$1115,'Ground truth'!$A$3:$A$8,0),MATCH($AK$1119,'Ground truth'!$B$2:$G$2,0))</f>
        <v/>
      </c>
      <c r="AY1124" s="19" t="n">
        <v>1.529316580128839</v>
      </c>
      <c r="AZ1124" s="19">
        <f>LARGE($AY$1123:$AY$1128,2)</f>
        <v/>
      </c>
    </row>
    <row r="1125">
      <c r="A1125" s="3" t="inlineStr">
        <is>
          <t>Guidance, Navigation, and Control (GNC) Subsystem</t>
        </is>
      </c>
      <c r="B1125" s="8">
        <f>INDEX($B$1114:$G$1119,MATCH($AL$1116,$B$1113:$G$1113,0),MATCH($AL$1114,$B$1113:$G$1113,0))</f>
        <v/>
      </c>
      <c r="C1125" s="8">
        <f>INDEX($B$1114:$G$1119,MATCH($AL$1116,$B$1113:$G$1113,0),MATCH($AL$1115,$B$1113:$G$1113,0))</f>
        <v/>
      </c>
      <c r="D1125" s="8">
        <f>INDEX($B$1114:$G$1119,MATCH($AL$1116,$B$1113:$G$1113,0),MATCH($AL$1116,$B$1113:$G$1113,0))</f>
        <v/>
      </c>
      <c r="E1125" s="8">
        <f>INDEX($B$1114:$G$1119,MATCH($AL$1116,$B$1113:$G$1113,0),MATCH($AL$1117,$B$1113:$G$1113,0))</f>
        <v/>
      </c>
      <c r="F1125" s="8">
        <f>INDEX($B$1114:$G$1119,MATCH($AL$1116,$B$1113:$G$1113,0),MATCH($AL$1118,$B$1113:$G$1113,0))</f>
        <v/>
      </c>
      <c r="G1125" s="8">
        <f>INDEX($B$1114:$G$1119,MATCH($AL$1116,$B$1113:$G$1113,0),MATCH($AL$1119,$B$1113:$G$1113,0))</f>
        <v/>
      </c>
      <c r="I1125" s="8">
        <f>INDEX($I$1114:$N$1119,MATCH($AL$1116,$I$1113:$N$1113,0),MATCH($AL$1114,$I$1113:$N$1113,0))</f>
        <v/>
      </c>
      <c r="J1125" s="8">
        <f>INDEX($I$1114:$N$1119,MATCH($AL$1116,$I$1113:$N$1113,0),MATCH($AL$1115,$I$1113:$N$1113,0))</f>
        <v/>
      </c>
      <c r="K1125" s="8">
        <f>INDEX($I$1114:$N$1119,MATCH($AL$1116,$I$1113:$N$1113,0),MATCH($AL$1116,$I$1113:$N$1113,0))</f>
        <v/>
      </c>
      <c r="L1125" s="8">
        <f>INDEX($I$1114:$N$1119,MATCH($AL$1116,$I$1113:$N$1113,0),MATCH($AL$1117,$I$1113:$N$1113,0))</f>
        <v/>
      </c>
      <c r="M1125" s="8">
        <f>INDEX($I$1114:$N$1119,MATCH($AL$1116,$I$1113:$N$1113,0),MATCH($AL$1118,$I$1113:$N$1113,0))</f>
        <v/>
      </c>
      <c r="N1125" s="8">
        <f>INDEX($I$1114:$N$1119,MATCH($AL$1116,$I$1113:$N$1113,0),MATCH($AL$1119,$I$1113:$N$1113,0))</f>
        <v/>
      </c>
      <c r="P1125" s="8">
        <f>INDEX($P$1114:$U$1119,MATCH($AL$1116,$P$1113:$U$1113,0),MATCH($AL$1114,$P$1113:$U$1113,0))</f>
        <v/>
      </c>
      <c r="Q1125" s="8">
        <f>INDEX($P$1114:$U$1119,MATCH($AL$1116,$P$1113:$U$1113,0),MATCH($AL$1115,$P$1113:$U$1113,0))</f>
        <v/>
      </c>
      <c r="R1125" s="8">
        <f>INDEX($P$1114:$U$1119,MATCH($AL$1116,$P$1113:$U$1113,0),MATCH($AL$1116,$P$1113:$U$1113,0))</f>
        <v/>
      </c>
      <c r="S1125" s="8">
        <f>INDEX($P$1114:$U$1119,MATCH($AL$1116,$P$1113:$U$1113,0),MATCH($AL$1117,$P$1113:$U$1113,0))</f>
        <v/>
      </c>
      <c r="T1125" s="8">
        <f>INDEX($P$1114:$U$1119,MATCH($AL$1116,$P$1113:$U$1113,0),MATCH($AL$1118,$P$1113:$U$1113,0))</f>
        <v/>
      </c>
      <c r="U1125" s="8">
        <f>INDEX($P$1114:$U$1119,MATCH($AL$1116,$P$1113:$U$1113,0),MATCH($AL$1119,$P$1113:$U$1113,0))</f>
        <v/>
      </c>
      <c r="W1125" s="8">
        <f>INDEX($W$1114:$AB$1119,MATCH($AL$1116,$W$1113:$AB$1113,0),MATCH($AL$1114,$W$1113:$AB$1113,0))</f>
        <v/>
      </c>
      <c r="X1125" s="8">
        <f>INDEX($W$1114:$AB$1119,MATCH($AL$1116,$W$1113:$AB$1113,0),MATCH($AL$1115,$W$1113:$AB$1113,0))</f>
        <v/>
      </c>
      <c r="Y1125" s="8">
        <f>INDEX($W$1114:$AB$1119,MATCH($AL$1116,$W$1113:$AB$1113,0),MATCH($AL$1116,$W$1113:$AB$1113,0))</f>
        <v/>
      </c>
      <c r="Z1125" s="8">
        <f>INDEX($W$1114:$AB$1119,MATCH($AL$1116,$W$1113:$AB$1113,0),MATCH($AL$1117,$W$1113:$AB$1113,0))</f>
        <v/>
      </c>
      <c r="AA1125" s="8">
        <f>INDEX($W$1114:$AB$1119,MATCH($AL$1116,$W$1113:$AB$1113,0),MATCH($AL$1118,$W$1113:$AB$1113,0))</f>
        <v/>
      </c>
      <c r="AB1125" s="8">
        <f>INDEX($W$1114:$AB$1119,MATCH($AL$1116,$W$1113:$AB$1113,0),MATCH($AL$1119,$W$1113:$AB$1113,0))</f>
        <v/>
      </c>
      <c r="AD1125" s="8">
        <f>INDEX($AD$1114:$AI$1119,MATCH($AL$1116,$AD$1113:$AI$1113,0),MATCH($AL$1114,$AD$1113:$AI$1113,0))</f>
        <v/>
      </c>
      <c r="AE1125" s="8">
        <f>INDEX($AD$1114:$AI$1119,MATCH($AL$1116,$AD$1113:$AI$1113,0),MATCH($AL$1115,$AD$1113:$AI$1113,0))</f>
        <v/>
      </c>
      <c r="AF1125" s="8">
        <f>INDEX($AD$1114:$AI$1119,MATCH($AL$1116,$AD$1113:$AI$1113,0),MATCH($AL$1116,$AD$1113:$AI$1113,0))</f>
        <v/>
      </c>
      <c r="AG1125" s="8">
        <f>INDEX($AD$1114:$AI$1119,MATCH($AL$1116,$AD$1113:$AI$1113,0),MATCH($AL$1117,$AD$1113:$AI$1113,0))</f>
        <v/>
      </c>
      <c r="AH1125" s="8">
        <f>INDEX($AD$1114:$AI$1119,MATCH($AL$1116,$AD$1113:$AI$1113,0),MATCH($AL$1118,$AD$1113:$AI$1113,0))</f>
        <v/>
      </c>
      <c r="AI1125" s="8">
        <f>INDEX($AD$1114:$AI$1119,MATCH($AL$1116,$AD$1113:$AI$1113,0),MATCH($AL$1119,$AD$1113:$AI$1113,0))</f>
        <v/>
      </c>
      <c r="AK1125" s="8">
        <f>IF(($B$1125&lt;&gt;2)+($I$1125&lt;&gt;2)+($P$1125&lt;&gt;2)+($W$1125&lt;&gt;2)+($AD$1125&lt;&gt;2)=0,2,IF((($B$1125&lt;&gt;2)*$B$1125+($I$1125&lt;&gt;2)*$I$1125+($P$1125&lt;&gt;2)*$P$1125+($W$1125&lt;&gt;2)*$W$1125+($AD$1125&lt;&gt;2)*$AD$1125)/(($B$1125&lt;&gt;2)+($I$1125&lt;&gt;2)+($P$1125&lt;&gt;2)+($W$1125&lt;&gt;2)+($AD$1125&lt;&gt;2))&gt;=0.5,1,0))</f>
        <v/>
      </c>
      <c r="AL1125" s="8">
        <f>IF(($C$1125&lt;&gt;2)+($J$1125&lt;&gt;2)+($Q$1125&lt;&gt;2)+($X$1125&lt;&gt;2)+($AE$1125&lt;&gt;2)=0,2,IF((($C$1125&lt;&gt;2)*$C$1125+($J$1125&lt;&gt;2)*$J$1125+($Q$1125&lt;&gt;2)*$Q$1125+($X$1125&lt;&gt;2)*$X$1125+($AE$1125&lt;&gt;2)*$AE$1125)/(($C$1125&lt;&gt;2)+($J$1125&lt;&gt;2)+($Q$1125&lt;&gt;2)+($X$1125&lt;&gt;2)+($AE$1125&lt;&gt;2))&gt;=0.5,1,0))</f>
        <v/>
      </c>
      <c r="AM1125" s="8">
        <f>IF(($D$1125&lt;&gt;2)+($K$1125&lt;&gt;2)+($R$1125&lt;&gt;2)+($Y$1125&lt;&gt;2)+($AF$1125&lt;&gt;2)=0,2,IF((($D$1125&lt;&gt;2)*$D$1125+($K$1125&lt;&gt;2)*$K$1125+($R$1125&lt;&gt;2)*$R$1125+($Y$1125&lt;&gt;2)*$Y$1125+($AF$1125&lt;&gt;2)*$AF$1125)/(($D$1125&lt;&gt;2)+($K$1125&lt;&gt;2)+($R$1125&lt;&gt;2)+($Y$1125&lt;&gt;2)+($AF$1125&lt;&gt;2))&gt;=0.5,1,0))</f>
        <v/>
      </c>
      <c r="AN1125" s="8">
        <f>IF(($E$1125&lt;&gt;2)+($L$1125&lt;&gt;2)+($S$1125&lt;&gt;2)+($Z$1125&lt;&gt;2)+($AG$1125&lt;&gt;2)=0,2,IF((($E$1125&lt;&gt;2)*$E$1125+($L$1125&lt;&gt;2)*$L$1125+($S$1125&lt;&gt;2)*$S$1125+($Z$1125&lt;&gt;2)*$Z$1125+($AG$1125&lt;&gt;2)*$AG$1125)/(($E$1125&lt;&gt;2)+($L$1125&lt;&gt;2)+($S$1125&lt;&gt;2)+($Z$1125&lt;&gt;2)+($AG$1125&lt;&gt;2))&gt;=0.5,1,0))</f>
        <v/>
      </c>
      <c r="AO1125" s="8">
        <f>IF(($F$1125&lt;&gt;2)+($M$1125&lt;&gt;2)+($T$1125&lt;&gt;2)+($AA$1125&lt;&gt;2)+($AH$1125&lt;&gt;2)=0,2,IF((($F$1125&lt;&gt;2)*$F$1125+($M$1125&lt;&gt;2)*$M$1125+($T$1125&lt;&gt;2)*$T$1125+($AA$1125&lt;&gt;2)*$AA$1125+($AH$1125&lt;&gt;2)*$AH$1125)/(($F$1125&lt;&gt;2)+($M$1125&lt;&gt;2)+($T$1125&lt;&gt;2)+($AA$1125&lt;&gt;2)+($AH$1125&lt;&gt;2))&gt;=0.5,1,0))</f>
        <v/>
      </c>
      <c r="AP1125" s="8">
        <f>IF(($G$1125&lt;&gt;2)+($N$1125&lt;&gt;2)+($U$1125&lt;&gt;2)+($AB$1125&lt;&gt;2)+($AI$1125&lt;&gt;2)=0,2,IF((($G$1125&lt;&gt;2)*$G$1125+($N$1125&lt;&gt;2)*$N$1125+($U$1125&lt;&gt;2)*$U$1125+($AB$1125&lt;&gt;2)*$AB$1125+($AI$1125&lt;&gt;2)*$AI$1125)/(($G$1125&lt;&gt;2)+($N$1125&lt;&gt;2)+($U$1125&lt;&gt;2)+($AB$1125&lt;&gt;2)+($AI$1125&lt;&gt;2))&gt;=0.5,1,0))</f>
        <v/>
      </c>
      <c r="AR1125" s="16">
        <f>INDEX('Ground truth'!$B$3:$G$8,MATCH($AK$1116,'Ground truth'!$A$3:$A$8,0),MATCH($AK$1114,'Ground truth'!$B$2:$G$2,0))</f>
        <v/>
      </c>
      <c r="AS1125" s="16">
        <f>INDEX('Ground truth'!$B$3:$G$8,MATCH($AK$1116,'Ground truth'!$A$3:$A$8,0),MATCH($AK$1115,'Ground truth'!$B$2:$G$2,0))</f>
        <v/>
      </c>
      <c r="AT1125" s="16">
        <f>INDEX('Ground truth'!$B$3:$G$8,MATCH($AK$1116,'Ground truth'!$A$3:$A$8,0),MATCH($AK$1116,'Ground truth'!$B$2:$G$2,0))</f>
        <v/>
      </c>
      <c r="AU1125" s="16">
        <f>INDEX('Ground truth'!$B$3:$G$8,MATCH($AK$1116,'Ground truth'!$A$3:$A$8,0),MATCH($AK$1117,'Ground truth'!$B$2:$G$2,0))</f>
        <v/>
      </c>
      <c r="AV1125" s="16">
        <f>INDEX('Ground truth'!$B$3:$G$8,MATCH($AK$1116,'Ground truth'!$A$3:$A$8,0),MATCH($AK$1118,'Ground truth'!$B$2:$G$2,0))</f>
        <v/>
      </c>
      <c r="AW1125" s="16">
        <f>INDEX('Ground truth'!$B$3:$G$8,MATCH($AK$1116,'Ground truth'!$A$3:$A$8,0),MATCH($AK$1119,'Ground truth'!$B$2:$G$2,0))</f>
        <v/>
      </c>
      <c r="AY1125" s="19" t="n">
        <v>0.9999999999999992</v>
      </c>
      <c r="AZ1125" s="19">
        <f>LARGE($AY$1123:$AY$1128,3)</f>
        <v/>
      </c>
    </row>
    <row r="1126">
      <c r="A1126" s="3" t="inlineStr">
        <is>
          <t>Reaction Wheel</t>
        </is>
      </c>
      <c r="B1126" s="8">
        <f>INDEX($B$1114:$G$1119,MATCH($AL$1117,$B$1113:$G$1113,0),MATCH($AL$1114,$B$1113:$G$1113,0))</f>
        <v/>
      </c>
      <c r="C1126" s="8">
        <f>INDEX($B$1114:$G$1119,MATCH($AL$1117,$B$1113:$G$1113,0),MATCH($AL$1115,$B$1113:$G$1113,0))</f>
        <v/>
      </c>
      <c r="D1126" s="8">
        <f>INDEX($B$1114:$G$1119,MATCH($AL$1117,$B$1113:$G$1113,0),MATCH($AL$1116,$B$1113:$G$1113,0))</f>
        <v/>
      </c>
      <c r="E1126" s="8">
        <f>INDEX($B$1114:$G$1119,MATCH($AL$1117,$B$1113:$G$1113,0),MATCH($AL$1117,$B$1113:$G$1113,0))</f>
        <v/>
      </c>
      <c r="F1126" s="8">
        <f>INDEX($B$1114:$G$1119,MATCH($AL$1117,$B$1113:$G$1113,0),MATCH($AL$1118,$B$1113:$G$1113,0))</f>
        <v/>
      </c>
      <c r="G1126" s="8">
        <f>INDEX($B$1114:$G$1119,MATCH($AL$1117,$B$1113:$G$1113,0),MATCH($AL$1119,$B$1113:$G$1113,0))</f>
        <v/>
      </c>
      <c r="I1126" s="8">
        <f>INDEX($I$1114:$N$1119,MATCH($AL$1117,$I$1113:$N$1113,0),MATCH($AL$1114,$I$1113:$N$1113,0))</f>
        <v/>
      </c>
      <c r="J1126" s="8">
        <f>INDEX($I$1114:$N$1119,MATCH($AL$1117,$I$1113:$N$1113,0),MATCH($AL$1115,$I$1113:$N$1113,0))</f>
        <v/>
      </c>
      <c r="K1126" s="8">
        <f>INDEX($I$1114:$N$1119,MATCH($AL$1117,$I$1113:$N$1113,0),MATCH($AL$1116,$I$1113:$N$1113,0))</f>
        <v/>
      </c>
      <c r="L1126" s="8">
        <f>INDEX($I$1114:$N$1119,MATCH($AL$1117,$I$1113:$N$1113,0),MATCH($AL$1117,$I$1113:$N$1113,0))</f>
        <v/>
      </c>
      <c r="M1126" s="8">
        <f>INDEX($I$1114:$N$1119,MATCH($AL$1117,$I$1113:$N$1113,0),MATCH($AL$1118,$I$1113:$N$1113,0))</f>
        <v/>
      </c>
      <c r="N1126" s="8">
        <f>INDEX($I$1114:$N$1119,MATCH($AL$1117,$I$1113:$N$1113,0),MATCH($AL$1119,$I$1113:$N$1113,0))</f>
        <v/>
      </c>
      <c r="P1126" s="8">
        <f>INDEX($P$1114:$U$1119,MATCH($AL$1117,$P$1113:$U$1113,0),MATCH($AL$1114,$P$1113:$U$1113,0))</f>
        <v/>
      </c>
      <c r="Q1126" s="8">
        <f>INDEX($P$1114:$U$1119,MATCH($AL$1117,$P$1113:$U$1113,0),MATCH($AL$1115,$P$1113:$U$1113,0))</f>
        <v/>
      </c>
      <c r="R1126" s="8">
        <f>INDEX($P$1114:$U$1119,MATCH($AL$1117,$P$1113:$U$1113,0),MATCH($AL$1116,$P$1113:$U$1113,0))</f>
        <v/>
      </c>
      <c r="S1126" s="8">
        <f>INDEX($P$1114:$U$1119,MATCH($AL$1117,$P$1113:$U$1113,0),MATCH($AL$1117,$P$1113:$U$1113,0))</f>
        <v/>
      </c>
      <c r="T1126" s="8">
        <f>INDEX($P$1114:$U$1119,MATCH($AL$1117,$P$1113:$U$1113,0),MATCH($AL$1118,$P$1113:$U$1113,0))</f>
        <v/>
      </c>
      <c r="U1126" s="8">
        <f>INDEX($P$1114:$U$1119,MATCH($AL$1117,$P$1113:$U$1113,0),MATCH($AL$1119,$P$1113:$U$1113,0))</f>
        <v/>
      </c>
      <c r="W1126" s="8">
        <f>INDEX($W$1114:$AB$1119,MATCH($AL$1117,$W$1113:$AB$1113,0),MATCH($AL$1114,$W$1113:$AB$1113,0))</f>
        <v/>
      </c>
      <c r="X1126" s="8">
        <f>INDEX($W$1114:$AB$1119,MATCH($AL$1117,$W$1113:$AB$1113,0),MATCH($AL$1115,$W$1113:$AB$1113,0))</f>
        <v/>
      </c>
      <c r="Y1126" s="8">
        <f>INDEX($W$1114:$AB$1119,MATCH($AL$1117,$W$1113:$AB$1113,0),MATCH($AL$1116,$W$1113:$AB$1113,0))</f>
        <v/>
      </c>
      <c r="Z1126" s="8">
        <f>INDEX($W$1114:$AB$1119,MATCH($AL$1117,$W$1113:$AB$1113,0),MATCH($AL$1117,$W$1113:$AB$1113,0))</f>
        <v/>
      </c>
      <c r="AA1126" s="8">
        <f>INDEX($W$1114:$AB$1119,MATCH($AL$1117,$W$1113:$AB$1113,0),MATCH($AL$1118,$W$1113:$AB$1113,0))</f>
        <v/>
      </c>
      <c r="AB1126" s="8">
        <f>INDEX($W$1114:$AB$1119,MATCH($AL$1117,$W$1113:$AB$1113,0),MATCH($AL$1119,$W$1113:$AB$1113,0))</f>
        <v/>
      </c>
      <c r="AD1126" s="8">
        <f>INDEX($AD$1114:$AI$1119,MATCH($AL$1117,$AD$1113:$AI$1113,0),MATCH($AL$1114,$AD$1113:$AI$1113,0))</f>
        <v/>
      </c>
      <c r="AE1126" s="8">
        <f>INDEX($AD$1114:$AI$1119,MATCH($AL$1117,$AD$1113:$AI$1113,0),MATCH($AL$1115,$AD$1113:$AI$1113,0))</f>
        <v/>
      </c>
      <c r="AF1126" s="8">
        <f>INDEX($AD$1114:$AI$1119,MATCH($AL$1117,$AD$1113:$AI$1113,0),MATCH($AL$1116,$AD$1113:$AI$1113,0))</f>
        <v/>
      </c>
      <c r="AG1126" s="8">
        <f>INDEX($AD$1114:$AI$1119,MATCH($AL$1117,$AD$1113:$AI$1113,0),MATCH($AL$1117,$AD$1113:$AI$1113,0))</f>
        <v/>
      </c>
      <c r="AH1126" s="8">
        <f>INDEX($AD$1114:$AI$1119,MATCH($AL$1117,$AD$1113:$AI$1113,0),MATCH($AL$1118,$AD$1113:$AI$1113,0))</f>
        <v/>
      </c>
      <c r="AI1126" s="8">
        <f>INDEX($AD$1114:$AI$1119,MATCH($AL$1117,$AD$1113:$AI$1113,0),MATCH($AL$1119,$AD$1113:$AI$1113,0))</f>
        <v/>
      </c>
      <c r="AK1126" s="8">
        <f>IF(($B$1126&lt;&gt;2)+($I$1126&lt;&gt;2)+($P$1126&lt;&gt;2)+($W$1126&lt;&gt;2)+($AD$1126&lt;&gt;2)=0,2,IF((($B$1126&lt;&gt;2)*$B$1126+($I$1126&lt;&gt;2)*$I$1126+($P$1126&lt;&gt;2)*$P$1126+($W$1126&lt;&gt;2)*$W$1126+($AD$1126&lt;&gt;2)*$AD$1126)/(($B$1126&lt;&gt;2)+($I$1126&lt;&gt;2)+($P$1126&lt;&gt;2)+($W$1126&lt;&gt;2)+($AD$1126&lt;&gt;2))&gt;=0.5,1,0))</f>
        <v/>
      </c>
      <c r="AL1126" s="8">
        <f>IF(($C$1126&lt;&gt;2)+($J$1126&lt;&gt;2)+($Q$1126&lt;&gt;2)+($X$1126&lt;&gt;2)+($AE$1126&lt;&gt;2)=0,2,IF((($C$1126&lt;&gt;2)*$C$1126+($J$1126&lt;&gt;2)*$J$1126+($Q$1126&lt;&gt;2)*$Q$1126+($X$1126&lt;&gt;2)*$X$1126+($AE$1126&lt;&gt;2)*$AE$1126)/(($C$1126&lt;&gt;2)+($J$1126&lt;&gt;2)+($Q$1126&lt;&gt;2)+($X$1126&lt;&gt;2)+($AE$1126&lt;&gt;2))&gt;=0.5,1,0))</f>
        <v/>
      </c>
      <c r="AM1126" s="8">
        <f>IF(($D$1126&lt;&gt;2)+($K$1126&lt;&gt;2)+($R$1126&lt;&gt;2)+($Y$1126&lt;&gt;2)+($AF$1126&lt;&gt;2)=0,2,IF((($D$1126&lt;&gt;2)*$D$1126+($K$1126&lt;&gt;2)*$K$1126+($R$1126&lt;&gt;2)*$R$1126+($Y$1126&lt;&gt;2)*$Y$1126+($AF$1126&lt;&gt;2)*$AF$1126)/(($D$1126&lt;&gt;2)+($K$1126&lt;&gt;2)+($R$1126&lt;&gt;2)+($Y$1126&lt;&gt;2)+($AF$1126&lt;&gt;2))&gt;=0.5,1,0))</f>
        <v/>
      </c>
      <c r="AN1126" s="8">
        <f>IF(($E$1126&lt;&gt;2)+($L$1126&lt;&gt;2)+($S$1126&lt;&gt;2)+($Z$1126&lt;&gt;2)+($AG$1126&lt;&gt;2)=0,2,IF((($E$1126&lt;&gt;2)*$E$1126+($L$1126&lt;&gt;2)*$L$1126+($S$1126&lt;&gt;2)*$S$1126+($Z$1126&lt;&gt;2)*$Z$1126+($AG$1126&lt;&gt;2)*$AG$1126)/(($E$1126&lt;&gt;2)+($L$1126&lt;&gt;2)+($S$1126&lt;&gt;2)+($Z$1126&lt;&gt;2)+($AG$1126&lt;&gt;2))&gt;=0.5,1,0))</f>
        <v/>
      </c>
      <c r="AO1126" s="8">
        <f>IF(($F$1126&lt;&gt;2)+($M$1126&lt;&gt;2)+($T$1126&lt;&gt;2)+($AA$1126&lt;&gt;2)+($AH$1126&lt;&gt;2)=0,2,IF((($F$1126&lt;&gt;2)*$F$1126+($M$1126&lt;&gt;2)*$M$1126+($T$1126&lt;&gt;2)*$T$1126+($AA$1126&lt;&gt;2)*$AA$1126+($AH$1126&lt;&gt;2)*$AH$1126)/(($F$1126&lt;&gt;2)+($M$1126&lt;&gt;2)+($T$1126&lt;&gt;2)+($AA$1126&lt;&gt;2)+($AH$1126&lt;&gt;2))&gt;=0.5,1,0))</f>
        <v/>
      </c>
      <c r="AP1126" s="8">
        <f>IF(($G$1126&lt;&gt;2)+($N$1126&lt;&gt;2)+($U$1126&lt;&gt;2)+($AB$1126&lt;&gt;2)+($AI$1126&lt;&gt;2)=0,2,IF((($G$1126&lt;&gt;2)*$G$1126+($N$1126&lt;&gt;2)*$N$1126+($U$1126&lt;&gt;2)*$U$1126+($AB$1126&lt;&gt;2)*$AB$1126+($AI$1126&lt;&gt;2)*$AI$1126)/(($G$1126&lt;&gt;2)+($N$1126&lt;&gt;2)+($U$1126&lt;&gt;2)+($AB$1126&lt;&gt;2)+($AI$1126&lt;&gt;2))&gt;=0.5,1,0))</f>
        <v/>
      </c>
      <c r="AR1126" s="16">
        <f>INDEX('Ground truth'!$B$3:$G$8,MATCH($AK$1117,'Ground truth'!$A$3:$A$8,0),MATCH($AK$1114,'Ground truth'!$B$2:$G$2,0))</f>
        <v/>
      </c>
      <c r="AS1126" s="16">
        <f>INDEX('Ground truth'!$B$3:$G$8,MATCH($AK$1117,'Ground truth'!$A$3:$A$8,0),MATCH($AK$1115,'Ground truth'!$B$2:$G$2,0))</f>
        <v/>
      </c>
      <c r="AT1126" s="16">
        <f>INDEX('Ground truth'!$B$3:$G$8,MATCH($AK$1117,'Ground truth'!$A$3:$A$8,0),MATCH($AK$1116,'Ground truth'!$B$2:$G$2,0))</f>
        <v/>
      </c>
      <c r="AU1126" s="16">
        <f>INDEX('Ground truth'!$B$3:$G$8,MATCH($AK$1117,'Ground truth'!$A$3:$A$8,0),MATCH($AK$1117,'Ground truth'!$B$2:$G$2,0))</f>
        <v/>
      </c>
      <c r="AV1126" s="16">
        <f>INDEX('Ground truth'!$B$3:$G$8,MATCH($AK$1117,'Ground truth'!$A$3:$A$8,0),MATCH($AK$1118,'Ground truth'!$B$2:$G$2,0))</f>
        <v/>
      </c>
      <c r="AW1126" s="16">
        <f>INDEX('Ground truth'!$B$3:$G$8,MATCH($AK$1117,'Ground truth'!$A$3:$A$8,0),MATCH($AK$1119,'Ground truth'!$B$2:$G$2,0))</f>
        <v/>
      </c>
      <c r="AY1126" s="19" t="n">
        <v>-0.9999999999999996</v>
      </c>
      <c r="AZ1126" s="19">
        <f>LARGE($AY$1123:$AY$1128,4)</f>
        <v/>
      </c>
    </row>
    <row r="1127">
      <c r="A1127" s="3" t="inlineStr">
        <is>
          <t>Spacecraft</t>
        </is>
      </c>
      <c r="B1127" s="8">
        <f>INDEX($B$1114:$G$1119,MATCH($AL$1118,$B$1113:$G$1113,0),MATCH($AL$1114,$B$1113:$G$1113,0))</f>
        <v/>
      </c>
      <c r="C1127" s="8">
        <f>INDEX($B$1114:$G$1119,MATCH($AL$1118,$B$1113:$G$1113,0),MATCH($AL$1115,$B$1113:$G$1113,0))</f>
        <v/>
      </c>
      <c r="D1127" s="8">
        <f>INDEX($B$1114:$G$1119,MATCH($AL$1118,$B$1113:$G$1113,0),MATCH($AL$1116,$B$1113:$G$1113,0))</f>
        <v/>
      </c>
      <c r="E1127" s="8">
        <f>INDEX($B$1114:$G$1119,MATCH($AL$1118,$B$1113:$G$1113,0),MATCH($AL$1117,$B$1113:$G$1113,0))</f>
        <v/>
      </c>
      <c r="F1127" s="8">
        <f>INDEX($B$1114:$G$1119,MATCH($AL$1118,$B$1113:$G$1113,0),MATCH($AL$1118,$B$1113:$G$1113,0))</f>
        <v/>
      </c>
      <c r="G1127" s="8">
        <f>INDEX($B$1114:$G$1119,MATCH($AL$1118,$B$1113:$G$1113,0),MATCH($AL$1119,$B$1113:$G$1113,0))</f>
        <v/>
      </c>
      <c r="I1127" s="8">
        <f>INDEX($I$1114:$N$1119,MATCH($AL$1118,$I$1113:$N$1113,0),MATCH($AL$1114,$I$1113:$N$1113,0))</f>
        <v/>
      </c>
      <c r="J1127" s="8">
        <f>INDEX($I$1114:$N$1119,MATCH($AL$1118,$I$1113:$N$1113,0),MATCH($AL$1115,$I$1113:$N$1113,0))</f>
        <v/>
      </c>
      <c r="K1127" s="8">
        <f>INDEX($I$1114:$N$1119,MATCH($AL$1118,$I$1113:$N$1113,0),MATCH($AL$1116,$I$1113:$N$1113,0))</f>
        <v/>
      </c>
      <c r="L1127" s="8">
        <f>INDEX($I$1114:$N$1119,MATCH($AL$1118,$I$1113:$N$1113,0),MATCH($AL$1117,$I$1113:$N$1113,0))</f>
        <v/>
      </c>
      <c r="M1127" s="8">
        <f>INDEX($I$1114:$N$1119,MATCH($AL$1118,$I$1113:$N$1113,0),MATCH($AL$1118,$I$1113:$N$1113,0))</f>
        <v/>
      </c>
      <c r="N1127" s="8">
        <f>INDEX($I$1114:$N$1119,MATCH($AL$1118,$I$1113:$N$1113,0),MATCH($AL$1119,$I$1113:$N$1113,0))</f>
        <v/>
      </c>
      <c r="P1127" s="8">
        <f>INDEX($P$1114:$U$1119,MATCH($AL$1118,$P$1113:$U$1113,0),MATCH($AL$1114,$P$1113:$U$1113,0))</f>
        <v/>
      </c>
      <c r="Q1127" s="8">
        <f>INDEX($P$1114:$U$1119,MATCH($AL$1118,$P$1113:$U$1113,0),MATCH($AL$1115,$P$1113:$U$1113,0))</f>
        <v/>
      </c>
      <c r="R1127" s="8">
        <f>INDEX($P$1114:$U$1119,MATCH($AL$1118,$P$1113:$U$1113,0),MATCH($AL$1116,$P$1113:$U$1113,0))</f>
        <v/>
      </c>
      <c r="S1127" s="8">
        <f>INDEX($P$1114:$U$1119,MATCH($AL$1118,$P$1113:$U$1113,0),MATCH($AL$1117,$P$1113:$U$1113,0))</f>
        <v/>
      </c>
      <c r="T1127" s="8">
        <f>INDEX($P$1114:$U$1119,MATCH($AL$1118,$P$1113:$U$1113,0),MATCH($AL$1118,$P$1113:$U$1113,0))</f>
        <v/>
      </c>
      <c r="U1127" s="8">
        <f>INDEX($P$1114:$U$1119,MATCH($AL$1118,$P$1113:$U$1113,0),MATCH($AL$1119,$P$1113:$U$1113,0))</f>
        <v/>
      </c>
      <c r="W1127" s="8">
        <f>INDEX($W$1114:$AB$1119,MATCH($AL$1118,$W$1113:$AB$1113,0),MATCH($AL$1114,$W$1113:$AB$1113,0))</f>
        <v/>
      </c>
      <c r="X1127" s="8">
        <f>INDEX($W$1114:$AB$1119,MATCH($AL$1118,$W$1113:$AB$1113,0),MATCH($AL$1115,$W$1113:$AB$1113,0))</f>
        <v/>
      </c>
      <c r="Y1127" s="8">
        <f>INDEX($W$1114:$AB$1119,MATCH($AL$1118,$W$1113:$AB$1113,0),MATCH($AL$1116,$W$1113:$AB$1113,0))</f>
        <v/>
      </c>
      <c r="Z1127" s="8">
        <f>INDEX($W$1114:$AB$1119,MATCH($AL$1118,$W$1113:$AB$1113,0),MATCH($AL$1117,$W$1113:$AB$1113,0))</f>
        <v/>
      </c>
      <c r="AA1127" s="8">
        <f>INDEX($W$1114:$AB$1119,MATCH($AL$1118,$W$1113:$AB$1113,0),MATCH($AL$1118,$W$1113:$AB$1113,0))</f>
        <v/>
      </c>
      <c r="AB1127" s="8">
        <f>INDEX($W$1114:$AB$1119,MATCH($AL$1118,$W$1113:$AB$1113,0),MATCH($AL$1119,$W$1113:$AB$1113,0))</f>
        <v/>
      </c>
      <c r="AD1127" s="8">
        <f>INDEX($AD$1114:$AI$1119,MATCH($AL$1118,$AD$1113:$AI$1113,0),MATCH($AL$1114,$AD$1113:$AI$1113,0))</f>
        <v/>
      </c>
      <c r="AE1127" s="8">
        <f>INDEX($AD$1114:$AI$1119,MATCH($AL$1118,$AD$1113:$AI$1113,0),MATCH($AL$1115,$AD$1113:$AI$1113,0))</f>
        <v/>
      </c>
      <c r="AF1127" s="8">
        <f>INDEX($AD$1114:$AI$1119,MATCH($AL$1118,$AD$1113:$AI$1113,0),MATCH($AL$1116,$AD$1113:$AI$1113,0))</f>
        <v/>
      </c>
      <c r="AG1127" s="8">
        <f>INDEX($AD$1114:$AI$1119,MATCH($AL$1118,$AD$1113:$AI$1113,0),MATCH($AL$1117,$AD$1113:$AI$1113,0))</f>
        <v/>
      </c>
      <c r="AH1127" s="8">
        <f>INDEX($AD$1114:$AI$1119,MATCH($AL$1118,$AD$1113:$AI$1113,0),MATCH($AL$1118,$AD$1113:$AI$1113,0))</f>
        <v/>
      </c>
      <c r="AI1127" s="8">
        <f>INDEX($AD$1114:$AI$1119,MATCH($AL$1118,$AD$1113:$AI$1113,0),MATCH($AL$1119,$AD$1113:$AI$1113,0))</f>
        <v/>
      </c>
      <c r="AK1127" s="8">
        <f>IF(($B$1127&lt;&gt;2)+($I$1127&lt;&gt;2)+($P$1127&lt;&gt;2)+($W$1127&lt;&gt;2)+($AD$1127&lt;&gt;2)=0,2,IF((($B$1127&lt;&gt;2)*$B$1127+($I$1127&lt;&gt;2)*$I$1127+($P$1127&lt;&gt;2)*$P$1127+($W$1127&lt;&gt;2)*$W$1127+($AD$1127&lt;&gt;2)*$AD$1127)/(($B$1127&lt;&gt;2)+($I$1127&lt;&gt;2)+($P$1127&lt;&gt;2)+($W$1127&lt;&gt;2)+($AD$1127&lt;&gt;2))&gt;=0.5,1,0))</f>
        <v/>
      </c>
      <c r="AL1127" s="8">
        <f>IF(($C$1127&lt;&gt;2)+($J$1127&lt;&gt;2)+($Q$1127&lt;&gt;2)+($X$1127&lt;&gt;2)+($AE$1127&lt;&gt;2)=0,2,IF((($C$1127&lt;&gt;2)*$C$1127+($J$1127&lt;&gt;2)*$J$1127+($Q$1127&lt;&gt;2)*$Q$1127+($X$1127&lt;&gt;2)*$X$1127+($AE$1127&lt;&gt;2)*$AE$1127)/(($C$1127&lt;&gt;2)+($J$1127&lt;&gt;2)+($Q$1127&lt;&gt;2)+($X$1127&lt;&gt;2)+($AE$1127&lt;&gt;2))&gt;=0.5,1,0))</f>
        <v/>
      </c>
      <c r="AM1127" s="8">
        <f>IF(($D$1127&lt;&gt;2)+($K$1127&lt;&gt;2)+($R$1127&lt;&gt;2)+($Y$1127&lt;&gt;2)+($AF$1127&lt;&gt;2)=0,2,IF((($D$1127&lt;&gt;2)*$D$1127+($K$1127&lt;&gt;2)*$K$1127+($R$1127&lt;&gt;2)*$R$1127+($Y$1127&lt;&gt;2)*$Y$1127+($AF$1127&lt;&gt;2)*$AF$1127)/(($D$1127&lt;&gt;2)+($K$1127&lt;&gt;2)+($R$1127&lt;&gt;2)+($Y$1127&lt;&gt;2)+($AF$1127&lt;&gt;2))&gt;=0.5,1,0))</f>
        <v/>
      </c>
      <c r="AN1127" s="8">
        <f>IF(($E$1127&lt;&gt;2)+($L$1127&lt;&gt;2)+($S$1127&lt;&gt;2)+($Z$1127&lt;&gt;2)+($AG$1127&lt;&gt;2)=0,2,IF((($E$1127&lt;&gt;2)*$E$1127+($L$1127&lt;&gt;2)*$L$1127+($S$1127&lt;&gt;2)*$S$1127+($Z$1127&lt;&gt;2)*$Z$1127+($AG$1127&lt;&gt;2)*$AG$1127)/(($E$1127&lt;&gt;2)+($L$1127&lt;&gt;2)+($S$1127&lt;&gt;2)+($Z$1127&lt;&gt;2)+($AG$1127&lt;&gt;2))&gt;=0.5,1,0))</f>
        <v/>
      </c>
      <c r="AO1127" s="8">
        <f>IF(($F$1127&lt;&gt;2)+($M$1127&lt;&gt;2)+($T$1127&lt;&gt;2)+($AA$1127&lt;&gt;2)+($AH$1127&lt;&gt;2)=0,2,IF((($F$1127&lt;&gt;2)*$F$1127+($M$1127&lt;&gt;2)*$M$1127+($T$1127&lt;&gt;2)*$T$1127+($AA$1127&lt;&gt;2)*$AA$1127+($AH$1127&lt;&gt;2)*$AH$1127)/(($F$1127&lt;&gt;2)+($M$1127&lt;&gt;2)+($T$1127&lt;&gt;2)+($AA$1127&lt;&gt;2)+($AH$1127&lt;&gt;2))&gt;=0.5,1,0))</f>
        <v/>
      </c>
      <c r="AP1127" s="8">
        <f>IF(($G$1127&lt;&gt;2)+($N$1127&lt;&gt;2)+($U$1127&lt;&gt;2)+($AB$1127&lt;&gt;2)+($AI$1127&lt;&gt;2)=0,2,IF((($G$1127&lt;&gt;2)*$G$1127+($N$1127&lt;&gt;2)*$N$1127+($U$1127&lt;&gt;2)*$U$1127+($AB$1127&lt;&gt;2)*$AB$1127+($AI$1127&lt;&gt;2)*$AI$1127)/(($G$1127&lt;&gt;2)+($N$1127&lt;&gt;2)+($U$1127&lt;&gt;2)+($AB$1127&lt;&gt;2)+($AI$1127&lt;&gt;2))&gt;=0.5,1,0))</f>
        <v/>
      </c>
      <c r="AR1127" s="16">
        <f>INDEX('Ground truth'!$B$3:$G$8,MATCH($AK$1118,'Ground truth'!$A$3:$A$8,0),MATCH($AK$1114,'Ground truth'!$B$2:$G$2,0))</f>
        <v/>
      </c>
      <c r="AS1127" s="16">
        <f>INDEX('Ground truth'!$B$3:$G$8,MATCH($AK$1118,'Ground truth'!$A$3:$A$8,0),MATCH($AK$1115,'Ground truth'!$B$2:$G$2,0))</f>
        <v/>
      </c>
      <c r="AT1127" s="16">
        <f>INDEX('Ground truth'!$B$3:$G$8,MATCH($AK$1118,'Ground truth'!$A$3:$A$8,0),MATCH($AK$1116,'Ground truth'!$B$2:$G$2,0))</f>
        <v/>
      </c>
      <c r="AU1127" s="16">
        <f>INDEX('Ground truth'!$B$3:$G$8,MATCH($AK$1118,'Ground truth'!$A$3:$A$8,0),MATCH($AK$1117,'Ground truth'!$B$2:$G$2,0))</f>
        <v/>
      </c>
      <c r="AV1127" s="16">
        <f>INDEX('Ground truth'!$B$3:$G$8,MATCH($AK$1118,'Ground truth'!$A$3:$A$8,0),MATCH($AK$1118,'Ground truth'!$B$2:$G$2,0))</f>
        <v/>
      </c>
      <c r="AW1127" s="16">
        <f>INDEX('Ground truth'!$B$3:$G$8,MATCH($AK$1118,'Ground truth'!$A$3:$A$8,0),MATCH($AK$1119,'Ground truth'!$B$2:$G$2,0))</f>
        <v/>
      </c>
      <c r="AY1127" s="19" t="n">
        <v>-0.3429230827771703</v>
      </c>
      <c r="AZ1127" s="19">
        <f>LARGE($AY$1123:$AY$1128,5)</f>
        <v/>
      </c>
    </row>
    <row r="1128">
      <c r="A1128" s="3" t="inlineStr">
        <is>
          <t>GNC Software</t>
        </is>
      </c>
      <c r="B1128" s="8">
        <f>INDEX($B$1114:$G$1119,MATCH($AL$1119,$B$1113:$G$1113,0),MATCH($AL$1114,$B$1113:$G$1113,0))</f>
        <v/>
      </c>
      <c r="C1128" s="8">
        <f>INDEX($B$1114:$G$1119,MATCH($AL$1119,$B$1113:$G$1113,0),MATCH($AL$1115,$B$1113:$G$1113,0))</f>
        <v/>
      </c>
      <c r="D1128" s="8">
        <f>INDEX($B$1114:$G$1119,MATCH($AL$1119,$B$1113:$G$1113,0),MATCH($AL$1116,$B$1113:$G$1113,0))</f>
        <v/>
      </c>
      <c r="E1128" s="8">
        <f>INDEX($B$1114:$G$1119,MATCH($AL$1119,$B$1113:$G$1113,0),MATCH($AL$1117,$B$1113:$G$1113,0))</f>
        <v/>
      </c>
      <c r="F1128" s="8">
        <f>INDEX($B$1114:$G$1119,MATCH($AL$1119,$B$1113:$G$1113,0),MATCH($AL$1118,$B$1113:$G$1113,0))</f>
        <v/>
      </c>
      <c r="G1128" s="8">
        <f>INDEX($B$1114:$G$1119,MATCH($AL$1119,$B$1113:$G$1113,0),MATCH($AL$1119,$B$1113:$G$1113,0))</f>
        <v/>
      </c>
      <c r="I1128" s="8">
        <f>INDEX($I$1114:$N$1119,MATCH($AL$1119,$I$1113:$N$1113,0),MATCH($AL$1114,$I$1113:$N$1113,0))</f>
        <v/>
      </c>
      <c r="J1128" s="8">
        <f>INDEX($I$1114:$N$1119,MATCH($AL$1119,$I$1113:$N$1113,0),MATCH($AL$1115,$I$1113:$N$1113,0))</f>
        <v/>
      </c>
      <c r="K1128" s="8">
        <f>INDEX($I$1114:$N$1119,MATCH($AL$1119,$I$1113:$N$1113,0),MATCH($AL$1116,$I$1113:$N$1113,0))</f>
        <v/>
      </c>
      <c r="L1128" s="8">
        <f>INDEX($I$1114:$N$1119,MATCH($AL$1119,$I$1113:$N$1113,0),MATCH($AL$1117,$I$1113:$N$1113,0))</f>
        <v/>
      </c>
      <c r="M1128" s="8">
        <f>INDEX($I$1114:$N$1119,MATCH($AL$1119,$I$1113:$N$1113,0),MATCH($AL$1118,$I$1113:$N$1113,0))</f>
        <v/>
      </c>
      <c r="N1128" s="8">
        <f>INDEX($I$1114:$N$1119,MATCH($AL$1119,$I$1113:$N$1113,0),MATCH($AL$1119,$I$1113:$N$1113,0))</f>
        <v/>
      </c>
      <c r="P1128" s="8">
        <f>INDEX($P$1114:$U$1119,MATCH($AL$1119,$P$1113:$U$1113,0),MATCH($AL$1114,$P$1113:$U$1113,0))</f>
        <v/>
      </c>
      <c r="Q1128" s="8">
        <f>INDEX($P$1114:$U$1119,MATCH($AL$1119,$P$1113:$U$1113,0),MATCH($AL$1115,$P$1113:$U$1113,0))</f>
        <v/>
      </c>
      <c r="R1128" s="8">
        <f>INDEX($P$1114:$U$1119,MATCH($AL$1119,$P$1113:$U$1113,0),MATCH($AL$1116,$P$1113:$U$1113,0))</f>
        <v/>
      </c>
      <c r="S1128" s="8">
        <f>INDEX($P$1114:$U$1119,MATCH($AL$1119,$P$1113:$U$1113,0),MATCH($AL$1117,$P$1113:$U$1113,0))</f>
        <v/>
      </c>
      <c r="T1128" s="8">
        <f>INDEX($P$1114:$U$1119,MATCH($AL$1119,$P$1113:$U$1113,0),MATCH($AL$1118,$P$1113:$U$1113,0))</f>
        <v/>
      </c>
      <c r="U1128" s="8">
        <f>INDEX($P$1114:$U$1119,MATCH($AL$1119,$P$1113:$U$1113,0),MATCH($AL$1119,$P$1113:$U$1113,0))</f>
        <v/>
      </c>
      <c r="W1128" s="8">
        <f>INDEX($W$1114:$AB$1119,MATCH($AL$1119,$W$1113:$AB$1113,0),MATCH($AL$1114,$W$1113:$AB$1113,0))</f>
        <v/>
      </c>
      <c r="X1128" s="8">
        <f>INDEX($W$1114:$AB$1119,MATCH($AL$1119,$W$1113:$AB$1113,0),MATCH($AL$1115,$W$1113:$AB$1113,0))</f>
        <v/>
      </c>
      <c r="Y1128" s="8">
        <f>INDEX($W$1114:$AB$1119,MATCH($AL$1119,$W$1113:$AB$1113,0),MATCH($AL$1116,$W$1113:$AB$1113,0))</f>
        <v/>
      </c>
      <c r="Z1128" s="8">
        <f>INDEX($W$1114:$AB$1119,MATCH($AL$1119,$W$1113:$AB$1113,0),MATCH($AL$1117,$W$1113:$AB$1113,0))</f>
        <v/>
      </c>
      <c r="AA1128" s="8">
        <f>INDEX($W$1114:$AB$1119,MATCH($AL$1119,$W$1113:$AB$1113,0),MATCH($AL$1118,$W$1113:$AB$1113,0))</f>
        <v/>
      </c>
      <c r="AB1128" s="8">
        <f>INDEX($W$1114:$AB$1119,MATCH($AL$1119,$W$1113:$AB$1113,0),MATCH($AL$1119,$W$1113:$AB$1113,0))</f>
        <v/>
      </c>
      <c r="AD1128" s="8">
        <f>INDEX($AD$1114:$AI$1119,MATCH($AL$1119,$AD$1113:$AI$1113,0),MATCH($AL$1114,$AD$1113:$AI$1113,0))</f>
        <v/>
      </c>
      <c r="AE1128" s="8">
        <f>INDEX($AD$1114:$AI$1119,MATCH($AL$1119,$AD$1113:$AI$1113,0),MATCH($AL$1115,$AD$1113:$AI$1113,0))</f>
        <v/>
      </c>
      <c r="AF1128" s="8">
        <f>INDEX($AD$1114:$AI$1119,MATCH($AL$1119,$AD$1113:$AI$1113,0),MATCH($AL$1116,$AD$1113:$AI$1113,0))</f>
        <v/>
      </c>
      <c r="AG1128" s="8">
        <f>INDEX($AD$1114:$AI$1119,MATCH($AL$1119,$AD$1113:$AI$1113,0),MATCH($AL$1117,$AD$1113:$AI$1113,0))</f>
        <v/>
      </c>
      <c r="AH1128" s="8">
        <f>INDEX($AD$1114:$AI$1119,MATCH($AL$1119,$AD$1113:$AI$1113,0),MATCH($AL$1118,$AD$1113:$AI$1113,0))</f>
        <v/>
      </c>
      <c r="AI1128" s="8">
        <f>INDEX($AD$1114:$AI$1119,MATCH($AL$1119,$AD$1113:$AI$1113,0),MATCH($AL$1119,$AD$1113:$AI$1113,0))</f>
        <v/>
      </c>
      <c r="AK1128" s="8">
        <f>IF(($B$1128&lt;&gt;2)+($I$1128&lt;&gt;2)+($P$1128&lt;&gt;2)+($W$1128&lt;&gt;2)+($AD$1128&lt;&gt;2)=0,2,IF((($B$1128&lt;&gt;2)*$B$1128+($I$1128&lt;&gt;2)*$I$1128+($P$1128&lt;&gt;2)*$P$1128+($W$1128&lt;&gt;2)*$W$1128+($AD$1128&lt;&gt;2)*$AD$1128)/(($B$1128&lt;&gt;2)+($I$1128&lt;&gt;2)+($P$1128&lt;&gt;2)+($W$1128&lt;&gt;2)+($AD$1128&lt;&gt;2))&gt;=0.5,1,0))</f>
        <v/>
      </c>
      <c r="AL1128" s="8">
        <f>IF(($C$1128&lt;&gt;2)+($J$1128&lt;&gt;2)+($Q$1128&lt;&gt;2)+($X$1128&lt;&gt;2)+($AE$1128&lt;&gt;2)=0,2,IF((($C$1128&lt;&gt;2)*$C$1128+($J$1128&lt;&gt;2)*$J$1128+($Q$1128&lt;&gt;2)*$Q$1128+($X$1128&lt;&gt;2)*$X$1128+($AE$1128&lt;&gt;2)*$AE$1128)/(($C$1128&lt;&gt;2)+($J$1128&lt;&gt;2)+($Q$1128&lt;&gt;2)+($X$1128&lt;&gt;2)+($AE$1128&lt;&gt;2))&gt;=0.5,1,0))</f>
        <v/>
      </c>
      <c r="AM1128" s="8">
        <f>IF(($D$1128&lt;&gt;2)+($K$1128&lt;&gt;2)+($R$1128&lt;&gt;2)+($Y$1128&lt;&gt;2)+($AF$1128&lt;&gt;2)=0,2,IF((($D$1128&lt;&gt;2)*$D$1128+($K$1128&lt;&gt;2)*$K$1128+($R$1128&lt;&gt;2)*$R$1128+($Y$1128&lt;&gt;2)*$Y$1128+($AF$1128&lt;&gt;2)*$AF$1128)/(($D$1128&lt;&gt;2)+($K$1128&lt;&gt;2)+($R$1128&lt;&gt;2)+($Y$1128&lt;&gt;2)+($AF$1128&lt;&gt;2))&gt;=0.5,1,0))</f>
        <v/>
      </c>
      <c r="AN1128" s="8">
        <f>IF(($E$1128&lt;&gt;2)+($L$1128&lt;&gt;2)+($S$1128&lt;&gt;2)+($Z$1128&lt;&gt;2)+($AG$1128&lt;&gt;2)=0,2,IF((($E$1128&lt;&gt;2)*$E$1128+($L$1128&lt;&gt;2)*$L$1128+($S$1128&lt;&gt;2)*$S$1128+($Z$1128&lt;&gt;2)*$Z$1128+($AG$1128&lt;&gt;2)*$AG$1128)/(($E$1128&lt;&gt;2)+($L$1128&lt;&gt;2)+($S$1128&lt;&gt;2)+($Z$1128&lt;&gt;2)+($AG$1128&lt;&gt;2))&gt;=0.5,1,0))</f>
        <v/>
      </c>
      <c r="AO1128" s="8">
        <f>IF(($F$1128&lt;&gt;2)+($M$1128&lt;&gt;2)+($T$1128&lt;&gt;2)+($AA$1128&lt;&gt;2)+($AH$1128&lt;&gt;2)=0,2,IF((($F$1128&lt;&gt;2)*$F$1128+($M$1128&lt;&gt;2)*$M$1128+($T$1128&lt;&gt;2)*$T$1128+($AA$1128&lt;&gt;2)*$AA$1128+($AH$1128&lt;&gt;2)*$AH$1128)/(($F$1128&lt;&gt;2)+($M$1128&lt;&gt;2)+($T$1128&lt;&gt;2)+($AA$1128&lt;&gt;2)+($AH$1128&lt;&gt;2))&gt;=0.5,1,0))</f>
        <v/>
      </c>
      <c r="AP1128" s="8">
        <f>IF(($G$1128&lt;&gt;2)+($N$1128&lt;&gt;2)+($U$1128&lt;&gt;2)+($AB$1128&lt;&gt;2)+($AI$1128&lt;&gt;2)=0,2,IF((($G$1128&lt;&gt;2)*$G$1128+($N$1128&lt;&gt;2)*$N$1128+($U$1128&lt;&gt;2)*$U$1128+($AB$1128&lt;&gt;2)*$AB$1128+($AI$1128&lt;&gt;2)*$AI$1128)/(($G$1128&lt;&gt;2)+($N$1128&lt;&gt;2)+($U$1128&lt;&gt;2)+($AB$1128&lt;&gt;2)+($AI$1128&lt;&gt;2))&gt;=0.5,1,0))</f>
        <v/>
      </c>
      <c r="AR1128" s="16">
        <f>INDEX('Ground truth'!$B$3:$G$8,MATCH($AK$1119,'Ground truth'!$A$3:$A$8,0),MATCH($AK$1114,'Ground truth'!$B$2:$G$2,0))</f>
        <v/>
      </c>
      <c r="AS1128" s="16">
        <f>INDEX('Ground truth'!$B$3:$G$8,MATCH($AK$1119,'Ground truth'!$A$3:$A$8,0),MATCH($AK$1115,'Ground truth'!$B$2:$G$2,0))</f>
        <v/>
      </c>
      <c r="AT1128" s="16">
        <f>INDEX('Ground truth'!$B$3:$G$8,MATCH($AK$1119,'Ground truth'!$A$3:$A$8,0),MATCH($AK$1116,'Ground truth'!$B$2:$G$2,0))</f>
        <v/>
      </c>
      <c r="AU1128" s="16">
        <f>INDEX('Ground truth'!$B$3:$G$8,MATCH($AK$1119,'Ground truth'!$A$3:$A$8,0),MATCH($AK$1117,'Ground truth'!$B$2:$G$2,0))</f>
        <v/>
      </c>
      <c r="AV1128" s="16">
        <f>INDEX('Ground truth'!$B$3:$G$8,MATCH($AK$1119,'Ground truth'!$A$3:$A$8,0),MATCH($AK$1118,'Ground truth'!$B$2:$G$2,0))</f>
        <v/>
      </c>
      <c r="AW1128" s="16">
        <f>INDEX('Ground truth'!$B$3:$G$8,MATCH($AK$1119,'Ground truth'!$A$3:$A$8,0),MATCH($AK$1119,'Ground truth'!$B$2:$G$2,0))</f>
        <v/>
      </c>
      <c r="AY1128" s="19" t="n">
        <v>1</v>
      </c>
      <c r="AZ1128" s="19">
        <f>LARGE($AY$1123:$AY$1128,6)</f>
        <v/>
      </c>
    </row>
    <row r="1130">
      <c r="A1130" s="17" t="inlineStr">
        <is>
          <t>metrics — confident-only (unsure excluded from denominators)</t>
        </is>
      </c>
      <c r="B1130" s="10" t="inlineStr">
        <is>
          <t>run 1</t>
        </is>
      </c>
      <c r="C1130" s="10" t="inlineStr">
        <is>
          <t>run 2</t>
        </is>
      </c>
      <c r="D1130" s="10" t="inlineStr">
        <is>
          <t>run 3</t>
        </is>
      </c>
      <c r="E1130" s="10" t="inlineStr">
        <is>
          <t>run 4</t>
        </is>
      </c>
      <c r="F1130" s="10" t="inlineStr">
        <is>
          <t>run 5</t>
        </is>
      </c>
      <c r="G1130" s="10" t="inlineStr">
        <is>
          <t>avg-matrix</t>
        </is>
      </c>
      <c r="H1130" s="10" t="inlineStr">
        <is>
          <t>mean</t>
        </is>
      </c>
      <c r="I1130" s="10" t="inlineStr">
        <is>
          <t>std (pop.)</t>
        </is>
      </c>
      <c r="J1130" s="17" t="inlineStr">
        <is>
          <t>notes</t>
        </is>
      </c>
    </row>
    <row r="1131">
      <c r="A1131" s="7" t="inlineStr">
        <is>
          <t>TP</t>
        </is>
      </c>
      <c r="B1131" s="7">
        <f>SUMPRODUCT(($B$1123:$G$1128=1)*($AR$1123:$AW$1128=1))</f>
        <v/>
      </c>
      <c r="C1131" s="7">
        <f>SUMPRODUCT(($I$1123:$N$1128=1)*($AR$1123:$AW$1128=1))</f>
        <v/>
      </c>
      <c r="D1131" s="7">
        <f>SUMPRODUCT(($P$1123:$U$1128=1)*($AR$1123:$AW$1128=1))</f>
        <v/>
      </c>
      <c r="E1131" s="7">
        <f>SUMPRODUCT(($W$1123:$AB$1128=1)*($AR$1123:$AW$1128=1))</f>
        <v/>
      </c>
      <c r="F1131" s="7">
        <f>SUMPRODUCT(($AD$1123:$AI$1128=1)*($AR$1123:$AW$1128=1))</f>
        <v/>
      </c>
      <c r="G1131" s="7">
        <f>SUMPRODUCT(($AK$1123:$AP$1128=1)*($AR$1123:$AW$1128=1))</f>
        <v/>
      </c>
      <c r="H1131" s="12">
        <f>AVERAGE($B$1131:$F$1131)</f>
        <v/>
      </c>
      <c r="I1131" s="12">
        <f>STDEV.P($B$1131:$F$1131)</f>
        <v/>
      </c>
    </row>
    <row r="1132">
      <c r="A1132" s="7" t="inlineStr">
        <is>
          <t>TN</t>
        </is>
      </c>
      <c r="B1132" s="7">
        <f>SUMPRODUCT(($B$1123:$G$1128=0)*($AR$1123:$AW$1128=0))</f>
        <v/>
      </c>
      <c r="C1132" s="7">
        <f>SUMPRODUCT(($I$1123:$N$1128=0)*($AR$1123:$AW$1128=0))</f>
        <v/>
      </c>
      <c r="D1132" s="7">
        <f>SUMPRODUCT(($P$1123:$U$1128=0)*($AR$1123:$AW$1128=0))</f>
        <v/>
      </c>
      <c r="E1132" s="7">
        <f>SUMPRODUCT(($W$1123:$AB$1128=0)*($AR$1123:$AW$1128=0))</f>
        <v/>
      </c>
      <c r="F1132" s="7">
        <f>SUMPRODUCT(($AD$1123:$AI$1128=0)*($AR$1123:$AW$1128=0))</f>
        <v/>
      </c>
      <c r="G1132" s="7">
        <f>SUMPRODUCT(($AK$1123:$AP$1128=0)*($AR$1123:$AW$1128=0))</f>
        <v/>
      </c>
      <c r="H1132" s="12">
        <f>AVERAGE($B$1132:$F$1132)</f>
        <v/>
      </c>
      <c r="I1132" s="12">
        <f>STDEV.P($B$1132:$F$1132)</f>
        <v/>
      </c>
    </row>
    <row r="1133">
      <c r="A1133" s="7" t="inlineStr">
        <is>
          <t>FP</t>
        </is>
      </c>
      <c r="B1133" s="7">
        <f>SUMPRODUCT(($B$1123:$G$1128=1)*($AR$1123:$AW$1128=0))</f>
        <v/>
      </c>
      <c r="C1133" s="7">
        <f>SUMPRODUCT(($I$1123:$N$1128=1)*($AR$1123:$AW$1128=0))</f>
        <v/>
      </c>
      <c r="D1133" s="7">
        <f>SUMPRODUCT(($P$1123:$U$1128=1)*($AR$1123:$AW$1128=0))</f>
        <v/>
      </c>
      <c r="E1133" s="7">
        <f>SUMPRODUCT(($W$1123:$AB$1128=1)*($AR$1123:$AW$1128=0))</f>
        <v/>
      </c>
      <c r="F1133" s="7">
        <f>SUMPRODUCT(($AD$1123:$AI$1128=1)*($AR$1123:$AW$1128=0))</f>
        <v/>
      </c>
      <c r="G1133" s="7">
        <f>SUMPRODUCT(($AK$1123:$AP$1128=1)*($AR$1123:$AW$1128=0))</f>
        <v/>
      </c>
      <c r="H1133" s="12">
        <f>AVERAGE($B$1133:$F$1133)</f>
        <v/>
      </c>
      <c r="I1133" s="12">
        <f>STDEV.P($B$1133:$F$1133)</f>
        <v/>
      </c>
    </row>
    <row r="1134">
      <c r="A1134" s="7" t="inlineStr">
        <is>
          <t>FN</t>
        </is>
      </c>
      <c r="B1134" s="7">
        <f>SUMPRODUCT(($B$1123:$G$1128=0)*($AR$1123:$AW$1128=1))</f>
        <v/>
      </c>
      <c r="C1134" s="7">
        <f>SUMPRODUCT(($I$1123:$N$1128=0)*($AR$1123:$AW$1128=1))</f>
        <v/>
      </c>
      <c r="D1134" s="7">
        <f>SUMPRODUCT(($P$1123:$U$1128=0)*($AR$1123:$AW$1128=1))</f>
        <v/>
      </c>
      <c r="E1134" s="7">
        <f>SUMPRODUCT(($W$1123:$AB$1128=0)*($AR$1123:$AW$1128=1))</f>
        <v/>
      </c>
      <c r="F1134" s="7">
        <f>SUMPRODUCT(($AD$1123:$AI$1128=0)*($AR$1123:$AW$1128=1))</f>
        <v/>
      </c>
      <c r="G1134" s="7">
        <f>SUMPRODUCT(($AK$1123:$AP$1128=0)*($AR$1123:$AW$1128=1))</f>
        <v/>
      </c>
      <c r="H1134" s="12">
        <f>AVERAGE($B$1134:$F$1134)</f>
        <v/>
      </c>
      <c r="I1134" s="12">
        <f>STDEV.P($B$1134:$F$1134)</f>
        <v/>
      </c>
    </row>
    <row r="1135">
      <c r="A1135" s="4" t="inlineStr">
        <is>
          <t>Precision</t>
        </is>
      </c>
      <c r="B1135" s="12">
        <f>IFERROR($B$1131/($B$1131+$B$1133),0)</f>
        <v/>
      </c>
      <c r="C1135" s="12">
        <f>IFERROR($C$1131/($C$1131+$C$1133),0)</f>
        <v/>
      </c>
      <c r="D1135" s="12">
        <f>IFERROR($D$1131/($D$1131+$D$1133),0)</f>
        <v/>
      </c>
      <c r="E1135" s="12">
        <f>IFERROR($E$1131/($E$1131+$E$1133),0)</f>
        <v/>
      </c>
      <c r="F1135" s="12">
        <f>IFERROR($F$1131/($F$1131+$F$1133),0)</f>
        <v/>
      </c>
      <c r="G1135" s="12">
        <f>IFERROR($G$1131/($G$1131+$G$1133),0)</f>
        <v/>
      </c>
      <c r="H1135" s="18">
        <f>AVERAGE($B$1135:$F$1135)</f>
        <v/>
      </c>
      <c r="I1135" s="18">
        <f>STDEV.P($B$1135:$F$1135)</f>
        <v/>
      </c>
    </row>
    <row r="1136">
      <c r="A1136" s="4" t="inlineStr">
        <is>
          <t>Recall</t>
        </is>
      </c>
      <c r="B1136" s="12">
        <f>IFERROR($B$1131/($B$1131+$B$1134),0)</f>
        <v/>
      </c>
      <c r="C1136" s="12">
        <f>IFERROR($C$1131/($C$1131+$C$1134),0)</f>
        <v/>
      </c>
      <c r="D1136" s="12">
        <f>IFERROR($D$1131/($D$1131+$D$1134),0)</f>
        <v/>
      </c>
      <c r="E1136" s="12">
        <f>IFERROR($E$1131/($E$1131+$E$1134),0)</f>
        <v/>
      </c>
      <c r="F1136" s="12">
        <f>IFERROR($F$1131/($F$1131+$F$1134),0)</f>
        <v/>
      </c>
      <c r="G1136" s="12">
        <f>IFERROR($G$1131/($G$1131+$G$1134),0)</f>
        <v/>
      </c>
      <c r="H1136" s="18">
        <f>AVERAGE($B$1136:$F$1136)</f>
        <v/>
      </c>
      <c r="I1136" s="18">
        <f>STDEV.P($B$1136:$F$1136)</f>
        <v/>
      </c>
    </row>
    <row r="1137">
      <c r="A1137" s="4" t="inlineStr">
        <is>
          <t>F1</t>
        </is>
      </c>
      <c r="B1137" s="12">
        <f>IFERROR(2*$B$1135*$B$1136/($B$1135+$B$1136),0)</f>
        <v/>
      </c>
      <c r="C1137" s="12">
        <f>IFERROR(2*$C$1135*$C$1136/($C$1135+$C$1136),0)</f>
        <v/>
      </c>
      <c r="D1137" s="12">
        <f>IFERROR(2*$D$1135*$D$1136/($D$1135+$D$1136),0)</f>
        <v/>
      </c>
      <c r="E1137" s="12">
        <f>IFERROR(2*$E$1135*$E$1136/($E$1135+$E$1136),0)</f>
        <v/>
      </c>
      <c r="F1137" s="12">
        <f>IFERROR(2*$F$1135*$F$1136/($F$1135+$F$1136),0)</f>
        <v/>
      </c>
      <c r="G1137" s="12">
        <f>IFERROR(2*$G$1135*$G$1136/($G$1135+$G$1136),0)</f>
        <v/>
      </c>
      <c r="H1137" s="18">
        <f>AVERAGE($B$1137:$F$1137)</f>
        <v/>
      </c>
      <c r="I1137" s="18">
        <f>STDEV.P($B$1137:$F$1137)</f>
        <v/>
      </c>
    </row>
    <row r="1138">
      <c r="A1138" s="4" t="inlineStr">
        <is>
          <t>Accuracy</t>
        </is>
      </c>
      <c r="B1138" s="12">
        <f>IFERROR(($B$1131+$B$1132)/($B$1131+$B$1132+$B$1133+$B$1134),0)</f>
        <v/>
      </c>
      <c r="C1138" s="12">
        <f>IFERROR(($C$1131+$C$1132)/($C$1131+$C$1132+$C$1133+$C$1134),0)</f>
        <v/>
      </c>
      <c r="D1138" s="12">
        <f>IFERROR(($D$1131+$D$1132)/($D$1131+$D$1132+$D$1133+$D$1134),0)</f>
        <v/>
      </c>
      <c r="E1138" s="12">
        <f>IFERROR(($E$1131+$E$1132)/($E$1131+$E$1132+$E$1133+$E$1134),0)</f>
        <v/>
      </c>
      <c r="F1138" s="12">
        <f>IFERROR(($F$1131+$F$1132)/($F$1131+$F$1132+$F$1133+$F$1134),0)</f>
        <v/>
      </c>
      <c r="G1138" s="12">
        <f>IFERROR(($G$1131+$G$1132)/($G$1131+$G$1132+$G$1133+$G$1134),0)</f>
        <v/>
      </c>
      <c r="H1138" s="18">
        <f>AVERAGE($B$1138:$F$1138)</f>
        <v/>
      </c>
      <c r="I1138" s="18">
        <f>STDEV.P($B$1138:$F$1138)</f>
        <v/>
      </c>
    </row>
    <row r="1139">
      <c r="A1139" s="4" t="inlineStr">
        <is>
          <t>Edit distance</t>
        </is>
      </c>
      <c r="B1139" s="12">
        <f>SUMPRODUCT(ABS($AR$1123:$AW$1128-$B$1123:$G$1128))</f>
        <v/>
      </c>
      <c r="C1139" s="12">
        <f>SUMPRODUCT(ABS($AR$1123:$AW$1128-$I$1123:$N$1128))</f>
        <v/>
      </c>
      <c r="D1139" s="12">
        <f>SUMPRODUCT(ABS($AR$1123:$AW$1128-$P$1123:$U$1128))</f>
        <v/>
      </c>
      <c r="E1139" s="12">
        <f>SUMPRODUCT(ABS($AR$1123:$AW$1128-$W$1123:$AB$1128))</f>
        <v/>
      </c>
      <c r="F1139" s="12">
        <f>SUMPRODUCT(ABS($AR$1123:$AW$1128-$AD$1123:$AI$1128))</f>
        <v/>
      </c>
      <c r="G1139" s="12">
        <f>SUMPRODUCT(ABS($AR$1123:$AW$1128-$AK$1123:$AP$1128))</f>
        <v/>
      </c>
      <c r="H1139" s="18">
        <f>AVERAGE($B$1139:$F$1139)</f>
        <v/>
      </c>
      <c r="I1139" s="18">
        <f>STDEV.P($B$1139:$F$1139)</f>
        <v/>
      </c>
    </row>
    <row r="1140">
      <c r="A1140" s="4" t="inlineStr">
        <is>
          <t>Spectral distance</t>
        </is>
      </c>
      <c r="B1140" s="12">
        <f>SQRT(SUMPRODUCT(($AZ$1123:$AZ$1128-$B$1150:$B$1155)^2))</f>
        <v/>
      </c>
      <c r="C1140" s="12">
        <f>SQRT(SUMPRODUCT(($AZ$1123:$AZ$1128-$C$1150:$C$1155)^2))</f>
        <v/>
      </c>
      <c r="D1140" s="12">
        <f>SQRT(SUMPRODUCT(($AZ$1123:$AZ$1128-$D$1150:$D$1155)^2))</f>
        <v/>
      </c>
      <c r="E1140" s="12">
        <f>SQRT(SUMPRODUCT(($AZ$1123:$AZ$1128-$E$1150:$E$1155)^2))</f>
        <v/>
      </c>
      <c r="F1140" s="12">
        <f>SQRT(SUMPRODUCT(($AZ$1123:$AZ$1128-$F$1150:$F$1155)^2))</f>
        <v/>
      </c>
      <c r="G1140" s="12">
        <f>SQRT(SUMPRODUCT(($AZ$1123:$AZ$1128-$G$1150:$G$1155)^2))</f>
        <v/>
      </c>
      <c r="H1140" s="18">
        <f>AVERAGE($B$1140:$F$1140)</f>
        <v/>
      </c>
      <c r="I1140" s="18">
        <f>STDEV.P($B$1140:$F$1140)</f>
        <v/>
      </c>
    </row>
    <row r="1141">
      <c r="A1141" s="4" t="inlineStr">
        <is>
          <t>Unsure cells</t>
        </is>
      </c>
      <c r="B1141" s="7">
        <f>COUNTIF($B$1123:$G$1128,2)</f>
        <v/>
      </c>
      <c r="C1141" s="7">
        <f>COUNTIF($I$1123:$N$1128,2)</f>
        <v/>
      </c>
      <c r="D1141" s="7">
        <f>COUNTIF($P$1123:$U$1128,2)</f>
        <v/>
      </c>
      <c r="E1141" s="7">
        <f>COUNTIF($W$1123:$AB$1128,2)</f>
        <v/>
      </c>
      <c r="F1141" s="7">
        <f>COUNTIF($AD$1123:$AI$1128,2)</f>
        <v/>
      </c>
      <c r="G1141" s="7">
        <f>COUNTIF($AK$1123:$AP$1128,2)</f>
        <v/>
      </c>
      <c r="H1141" s="12">
        <f>AVERAGE($B$1141:$F$1141)</f>
        <v/>
      </c>
      <c r="I1141" s="12">
        <f>STDEV.P($B$1141:$F$1141)</f>
        <v/>
      </c>
    </row>
    <row r="1142">
      <c r="A1142" s="3" t="inlineStr">
        <is>
          <t>eigenvalues (real part, numpy order; pasted)</t>
        </is>
      </c>
    </row>
    <row r="1143">
      <c r="A1143" s="3" t="inlineStr">
        <is>
          <t xml:space="preserve">  λ1</t>
        </is>
      </c>
      <c r="B1143" s="19" t="n">
        <v>4.803886359051252</v>
      </c>
      <c r="C1143" s="19" t="n">
        <v>4.534418480423113</v>
      </c>
      <c r="D1143" s="19" t="n">
        <v>4.534418480423113</v>
      </c>
      <c r="E1143" s="19" t="n">
        <v>4.534418480423113</v>
      </c>
      <c r="F1143" s="19" t="n">
        <v>4.534418480423113</v>
      </c>
      <c r="G1143" s="19" t="n">
        <v>4.534418480423113</v>
      </c>
    </row>
    <row r="1144">
      <c r="A1144" s="3" t="inlineStr">
        <is>
          <t xml:space="preserve">  λ2</t>
        </is>
      </c>
      <c r="B1144" s="19" t="n">
        <v>1.507748705363648</v>
      </c>
      <c r="C1144" s="19" t="n">
        <v>2.082748288924858</v>
      </c>
      <c r="D1144" s="19" t="n">
        <v>2.082748288924858</v>
      </c>
      <c r="E1144" s="19" t="n">
        <v>2.082748288924858</v>
      </c>
      <c r="F1144" s="19" t="n">
        <v>2.082748288924858</v>
      </c>
      <c r="G1144" s="19" t="n">
        <v>2.082748288924858</v>
      </c>
    </row>
    <row r="1145">
      <c r="A1145" s="3" t="inlineStr">
        <is>
          <t xml:space="preserve">  λ3</t>
        </is>
      </c>
      <c r="B1145" s="19" t="n">
        <v>-0.7039103546878811</v>
      </c>
      <c r="C1145" s="19" t="n">
        <v>0.5928546006786006</v>
      </c>
      <c r="D1145" s="19" t="n">
        <v>0.5928546006786006</v>
      </c>
      <c r="E1145" s="19" t="n">
        <v>0.5928546006786006</v>
      </c>
      <c r="F1145" s="19" t="n">
        <v>0.5928546006786006</v>
      </c>
      <c r="G1145" s="19" t="n">
        <v>0.5928546006786006</v>
      </c>
    </row>
    <row r="1146">
      <c r="A1146" s="3" t="inlineStr">
        <is>
          <t xml:space="preserve">  λ4</t>
        </is>
      </c>
      <c r="B1146" s="19" t="n">
        <v>0.3922752902729832</v>
      </c>
      <c r="C1146" s="19" t="n">
        <v>-0.6989685848184997</v>
      </c>
      <c r="D1146" s="19" t="n">
        <v>-0.6989685848184997</v>
      </c>
      <c r="E1146" s="19" t="n">
        <v>-0.6989685848184997</v>
      </c>
      <c r="F1146" s="19" t="n">
        <v>-0.6989685848184997</v>
      </c>
      <c r="G1146" s="19" t="n">
        <v>-0.6989685848184997</v>
      </c>
    </row>
    <row r="1147">
      <c r="A1147" s="3" t="inlineStr">
        <is>
          <t xml:space="preserve">  λ5</t>
        </is>
      </c>
      <c r="B1147" s="19" t="n">
        <v>3.041413181441056e-17</v>
      </c>
      <c r="C1147" s="19" t="n">
        <v>-0.5110527852080751</v>
      </c>
      <c r="D1147" s="19" t="n">
        <v>-0.5110527852080751</v>
      </c>
      <c r="E1147" s="19" t="n">
        <v>-0.5110527852080751</v>
      </c>
      <c r="F1147" s="19" t="n">
        <v>-0.5110527852080751</v>
      </c>
      <c r="G1147" s="19" t="n">
        <v>-0.5110527852080751</v>
      </c>
    </row>
    <row r="1148">
      <c r="A1148" s="3" t="inlineStr">
        <is>
          <t xml:space="preserve">  λ6</t>
        </is>
      </c>
      <c r="B1148" s="19" t="n">
        <v>-3.720839129960227e-16</v>
      </c>
      <c r="C1148" s="19" t="n">
        <v>-1.595932073128461e-16</v>
      </c>
      <c r="D1148" s="19" t="n">
        <v>-1.595932073128461e-16</v>
      </c>
      <c r="E1148" s="19" t="n">
        <v>-1.595932073128461e-16</v>
      </c>
      <c r="F1148" s="19" t="n">
        <v>-1.595932073128461e-16</v>
      </c>
      <c r="G1148" s="19" t="n">
        <v>-1.595932073128461e-16</v>
      </c>
    </row>
    <row r="1149">
      <c r="A1149" s="3" t="inlineStr">
        <is>
          <t>eigenvalues sorted desc (LARGE)</t>
        </is>
      </c>
    </row>
    <row r="1150">
      <c r="A1150" s="3" t="inlineStr">
        <is>
          <t xml:space="preserve">  λ(1)</t>
        </is>
      </c>
      <c r="B1150" s="19">
        <f>LARGE($B$1143:$B$1148,1)</f>
        <v/>
      </c>
      <c r="C1150" s="19">
        <f>LARGE($C$1143:$C$1148,1)</f>
        <v/>
      </c>
      <c r="D1150" s="19">
        <f>LARGE($D$1143:$D$1148,1)</f>
        <v/>
      </c>
      <c r="E1150" s="19">
        <f>LARGE($E$1143:$E$1148,1)</f>
        <v/>
      </c>
      <c r="F1150" s="19">
        <f>LARGE($F$1143:$F$1148,1)</f>
        <v/>
      </c>
      <c r="G1150" s="19">
        <f>LARGE($G$1143:$G$1148,1)</f>
        <v/>
      </c>
    </row>
    <row r="1151">
      <c r="A1151" s="3" t="inlineStr">
        <is>
          <t xml:space="preserve">  λ(2)</t>
        </is>
      </c>
      <c r="B1151" s="19">
        <f>LARGE($B$1143:$B$1148,2)</f>
        <v/>
      </c>
      <c r="C1151" s="19">
        <f>LARGE($C$1143:$C$1148,2)</f>
        <v/>
      </c>
      <c r="D1151" s="19">
        <f>LARGE($D$1143:$D$1148,2)</f>
        <v/>
      </c>
      <c r="E1151" s="19">
        <f>LARGE($E$1143:$E$1148,2)</f>
        <v/>
      </c>
      <c r="F1151" s="19">
        <f>LARGE($F$1143:$F$1148,2)</f>
        <v/>
      </c>
      <c r="G1151" s="19">
        <f>LARGE($G$1143:$G$1148,2)</f>
        <v/>
      </c>
    </row>
    <row r="1152">
      <c r="A1152" s="3" t="inlineStr">
        <is>
          <t xml:space="preserve">  λ(3)</t>
        </is>
      </c>
      <c r="B1152" s="19">
        <f>LARGE($B$1143:$B$1148,3)</f>
        <v/>
      </c>
      <c r="C1152" s="19">
        <f>LARGE($C$1143:$C$1148,3)</f>
        <v/>
      </c>
      <c r="D1152" s="19">
        <f>LARGE($D$1143:$D$1148,3)</f>
        <v/>
      </c>
      <c r="E1152" s="19">
        <f>LARGE($E$1143:$E$1148,3)</f>
        <v/>
      </c>
      <c r="F1152" s="19">
        <f>LARGE($F$1143:$F$1148,3)</f>
        <v/>
      </c>
      <c r="G1152" s="19">
        <f>LARGE($G$1143:$G$1148,3)</f>
        <v/>
      </c>
    </row>
    <row r="1153">
      <c r="A1153" s="3" t="inlineStr">
        <is>
          <t xml:space="preserve">  λ(4)</t>
        </is>
      </c>
      <c r="B1153" s="19">
        <f>LARGE($B$1143:$B$1148,4)</f>
        <v/>
      </c>
      <c r="C1153" s="19">
        <f>LARGE($C$1143:$C$1148,4)</f>
        <v/>
      </c>
      <c r="D1153" s="19">
        <f>LARGE($D$1143:$D$1148,4)</f>
        <v/>
      </c>
      <c r="E1153" s="19">
        <f>LARGE($E$1143:$E$1148,4)</f>
        <v/>
      </c>
      <c r="F1153" s="19">
        <f>LARGE($F$1143:$F$1148,4)</f>
        <v/>
      </c>
      <c r="G1153" s="19">
        <f>LARGE($G$1143:$G$1148,4)</f>
        <v/>
      </c>
    </row>
    <row r="1154">
      <c r="A1154" s="3" t="inlineStr">
        <is>
          <t xml:space="preserve">  λ(5)</t>
        </is>
      </c>
      <c r="B1154" s="19">
        <f>LARGE($B$1143:$B$1148,5)</f>
        <v/>
      </c>
      <c r="C1154" s="19">
        <f>LARGE($C$1143:$C$1148,5)</f>
        <v/>
      </c>
      <c r="D1154" s="19">
        <f>LARGE($D$1143:$D$1148,5)</f>
        <v/>
      </c>
      <c r="E1154" s="19">
        <f>LARGE($E$1143:$E$1148,5)</f>
        <v/>
      </c>
      <c r="F1154" s="19">
        <f>LARGE($F$1143:$F$1148,5)</f>
        <v/>
      </c>
      <c r="G1154" s="19">
        <f>LARGE($G$1143:$G$1148,5)</f>
        <v/>
      </c>
    </row>
    <row r="1155">
      <c r="A1155" s="3" t="inlineStr">
        <is>
          <t xml:space="preserve">  λ(6)</t>
        </is>
      </c>
      <c r="B1155" s="19">
        <f>LARGE($B$1143:$B$1148,6)</f>
        <v/>
      </c>
      <c r="C1155" s="19">
        <f>LARGE($C$1143:$C$1148,6)</f>
        <v/>
      </c>
      <c r="D1155" s="19">
        <f>LARGE($D$1143:$D$1148,6)</f>
        <v/>
      </c>
      <c r="E1155" s="19">
        <f>LARGE($E$1143:$E$1148,6)</f>
        <v/>
      </c>
      <c r="F1155" s="19">
        <f>LARGE($F$1143:$F$1148,6)</f>
        <v/>
      </c>
      <c r="G1155" s="19">
        <f>LARGE($G$1143:$G$1148,6)</f>
        <v/>
      </c>
    </row>
    <row r="1156">
      <c r="A1156" s="3" t="inlineStr">
        <is>
          <t>check: Σeig − trace (→0)</t>
        </is>
      </c>
      <c r="B1156" s="3">
        <f>ROUND(SUM($B$1143:$B$1148)-($B$1123+$C$1124+$D$1125+$E$1126+$F$1127+$G$1128),6)</f>
        <v/>
      </c>
      <c r="C1156" s="3">
        <f>ROUND(SUM($C$1143:$C$1148)-($I$1123+$J$1124+$K$1125+$L$1126+$M$1127+$N$1128),6)</f>
        <v/>
      </c>
      <c r="D1156" s="3">
        <f>ROUND(SUM($D$1143:$D$1148)-($P$1123+$Q$1124+$R$1125+$S$1126+$T$1127+$U$1128),6)</f>
        <v/>
      </c>
      <c r="E1156" s="3">
        <f>ROUND(SUM($E$1143:$E$1148)-($W$1123+$X$1124+$Y$1125+$Z$1126+$AA$1127+$AB$1128),6)</f>
        <v/>
      </c>
      <c r="F1156" s="3">
        <f>ROUND(SUM($F$1143:$F$1148)-($AD$1123+$AE$1124+$AF$1125+$AG$1126+$AH$1127+$AI$1128),6)</f>
        <v/>
      </c>
      <c r="G1156" s="3">
        <f>ROUND(SUM($G$1143:$G$1148)-($AK$1123+$AL$1124+$AM$1125+$AN$1126+$AO$1127+$AP$1128),6)</f>
        <v/>
      </c>
    </row>
    <row r="1157">
      <c r="A1157" s="3" t="inlineStr">
        <is>
          <t>check: Πeig − det (→0)</t>
        </is>
      </c>
      <c r="B1157" s="3">
        <f>ROUND(MDETERM($B$1123:$G$1128)-PRODUCT($B$1143:$B$1148),6)</f>
        <v/>
      </c>
      <c r="C1157" s="3">
        <f>ROUND(MDETERM($I$1123:$N$1128)-PRODUCT($C$1143:$C$1148),6)</f>
        <v/>
      </c>
      <c r="D1157" s="3">
        <f>ROUND(MDETERM($P$1123:$U$1128)-PRODUCT($D$1143:$D$1148),6)</f>
        <v/>
      </c>
      <c r="E1157" s="3">
        <f>ROUND(MDETERM($W$1123:$AB$1128)-PRODUCT($E$1143:$E$1148),6)</f>
        <v/>
      </c>
      <c r="F1157" s="3">
        <f>ROUND(MDETERM($AD$1123:$AI$1128)-PRODUCT($F$1143:$F$1148),6)</f>
        <v/>
      </c>
      <c r="G1157" s="3">
        <f>ROUND(MDETERM($AK$1123:$AP$1128)-PRODUCT($G$1143:$G$1148),6)</f>
        <v/>
      </c>
    </row>
    <row r="1158">
      <c r="A1158" s="3" t="inlineStr">
        <is>
          <t>complex eigenvalues?</t>
        </is>
      </c>
      <c r="B1158" s="3" t="inlineStr"/>
      <c r="C1158" s="3" t="inlineStr"/>
      <c r="D1158" s="3" t="inlineStr"/>
      <c r="E1158" s="3" t="inlineStr"/>
      <c r="F1158" s="3" t="inlineStr"/>
      <c r="G1158" s="3" t="inlineStr"/>
    </row>
    <row r="1159">
      <c r="A1159" s="3" t="inlineStr">
        <is>
          <t>check: det(M − λᵢI) per sorted λ (→0)</t>
        </is>
      </c>
    </row>
    <row r="1160">
      <c r="A1160" s="3" t="inlineStr">
        <is>
          <t xml:space="preserve">  det(M − λ(1)I)</t>
        </is>
      </c>
      <c r="B1160" s="3">
        <f t="array" ref="B1160">ROUND(MDETERM($B$1123:$G$1128-$B$1150*MUNIT(6)),6)</f>
        <v/>
      </c>
      <c r="C1160" s="3">
        <f t="array" ref="C1160">ROUND(MDETERM($I$1123:$N$1128-$C$1150*MUNIT(6)),6)</f>
        <v/>
      </c>
      <c r="D1160" s="3">
        <f t="array" ref="D1160">ROUND(MDETERM($P$1123:$U$1128-$D$1150*MUNIT(6)),6)</f>
        <v/>
      </c>
      <c r="E1160" s="3">
        <f t="array" ref="E1160">ROUND(MDETERM($W$1123:$AB$1128-$E$1150*MUNIT(6)),6)</f>
        <v/>
      </c>
      <c r="F1160" s="3">
        <f t="array" ref="F1160">ROUND(MDETERM($AD$1123:$AI$1128-$F$1150*MUNIT(6)),6)</f>
        <v/>
      </c>
      <c r="G1160" s="3">
        <f t="array" ref="G1160">ROUND(MDETERM($AK$1123:$AP$1128-$G$1150*MUNIT(6)),6)</f>
        <v/>
      </c>
    </row>
    <row r="1161">
      <c r="A1161" s="3" t="inlineStr">
        <is>
          <t xml:space="preserve">  det(M − λ(2)I)</t>
        </is>
      </c>
      <c r="B1161" s="3">
        <f t="array" ref="B1161">ROUND(MDETERM($B$1123:$G$1128-$B$1151*MUNIT(6)),6)</f>
        <v/>
      </c>
      <c r="C1161" s="3">
        <f t="array" ref="C1161">ROUND(MDETERM($I$1123:$N$1128-$C$1151*MUNIT(6)),6)</f>
        <v/>
      </c>
      <c r="D1161" s="3">
        <f t="array" ref="D1161">ROUND(MDETERM($P$1123:$U$1128-$D$1151*MUNIT(6)),6)</f>
        <v/>
      </c>
      <c r="E1161" s="3">
        <f t="array" ref="E1161">ROUND(MDETERM($W$1123:$AB$1128-$E$1151*MUNIT(6)),6)</f>
        <v/>
      </c>
      <c r="F1161" s="3">
        <f t="array" ref="F1161">ROUND(MDETERM($AD$1123:$AI$1128-$F$1151*MUNIT(6)),6)</f>
        <v/>
      </c>
      <c r="G1161" s="3">
        <f t="array" ref="G1161">ROUND(MDETERM($AK$1123:$AP$1128-$G$1151*MUNIT(6)),6)</f>
        <v/>
      </c>
    </row>
    <row r="1162">
      <c r="A1162" s="3" t="inlineStr">
        <is>
          <t xml:space="preserve">  det(M − λ(3)I)</t>
        </is>
      </c>
      <c r="B1162" s="3">
        <f t="array" ref="B1162">ROUND(MDETERM($B$1123:$G$1128-$B$1152*MUNIT(6)),6)</f>
        <v/>
      </c>
      <c r="C1162" s="3">
        <f t="array" ref="C1162">ROUND(MDETERM($I$1123:$N$1128-$C$1152*MUNIT(6)),6)</f>
        <v/>
      </c>
      <c r="D1162" s="3">
        <f t="array" ref="D1162">ROUND(MDETERM($P$1123:$U$1128-$D$1152*MUNIT(6)),6)</f>
        <v/>
      </c>
      <c r="E1162" s="3">
        <f t="array" ref="E1162">ROUND(MDETERM($W$1123:$AB$1128-$E$1152*MUNIT(6)),6)</f>
        <v/>
      </c>
      <c r="F1162" s="3">
        <f t="array" ref="F1162">ROUND(MDETERM($AD$1123:$AI$1128-$F$1152*MUNIT(6)),6)</f>
        <v/>
      </c>
      <c r="G1162" s="3">
        <f t="array" ref="G1162">ROUND(MDETERM($AK$1123:$AP$1128-$G$1152*MUNIT(6)),6)</f>
        <v/>
      </c>
    </row>
    <row r="1163">
      <c r="A1163" s="3" t="inlineStr">
        <is>
          <t xml:space="preserve">  det(M − λ(4)I)</t>
        </is>
      </c>
      <c r="B1163" s="3">
        <f t="array" ref="B1163">ROUND(MDETERM($B$1123:$G$1128-$B$1153*MUNIT(6)),6)</f>
        <v/>
      </c>
      <c r="C1163" s="3">
        <f t="array" ref="C1163">ROUND(MDETERM($I$1123:$N$1128-$C$1153*MUNIT(6)),6)</f>
        <v/>
      </c>
      <c r="D1163" s="3">
        <f t="array" ref="D1163">ROUND(MDETERM($P$1123:$U$1128-$D$1153*MUNIT(6)),6)</f>
        <v/>
      </c>
      <c r="E1163" s="3">
        <f t="array" ref="E1163">ROUND(MDETERM($W$1123:$AB$1128-$E$1153*MUNIT(6)),6)</f>
        <v/>
      </c>
      <c r="F1163" s="3">
        <f t="array" ref="F1163">ROUND(MDETERM($AD$1123:$AI$1128-$F$1153*MUNIT(6)),6)</f>
        <v/>
      </c>
      <c r="G1163" s="3">
        <f t="array" ref="G1163">ROUND(MDETERM($AK$1123:$AP$1128-$G$1153*MUNIT(6)),6)</f>
        <v/>
      </c>
    </row>
    <row r="1164">
      <c r="A1164" s="3" t="inlineStr">
        <is>
          <t xml:space="preserve">  det(M − λ(5)I)</t>
        </is>
      </c>
      <c r="B1164" s="3">
        <f t="array" ref="B1164">ROUND(MDETERM($B$1123:$G$1128-$B$1154*MUNIT(6)),6)</f>
        <v/>
      </c>
      <c r="C1164" s="3">
        <f t="array" ref="C1164">ROUND(MDETERM($I$1123:$N$1128-$C$1154*MUNIT(6)),6)</f>
        <v/>
      </c>
      <c r="D1164" s="3">
        <f t="array" ref="D1164">ROUND(MDETERM($P$1123:$U$1128-$D$1154*MUNIT(6)),6)</f>
        <v/>
      </c>
      <c r="E1164" s="3">
        <f t="array" ref="E1164">ROUND(MDETERM($W$1123:$AB$1128-$E$1154*MUNIT(6)),6)</f>
        <v/>
      </c>
      <c r="F1164" s="3">
        <f t="array" ref="F1164">ROUND(MDETERM($AD$1123:$AI$1128-$F$1154*MUNIT(6)),6)</f>
        <v/>
      </c>
      <c r="G1164" s="3">
        <f t="array" ref="G1164">ROUND(MDETERM($AK$1123:$AP$1128-$G$1154*MUNIT(6)),6)</f>
        <v/>
      </c>
    </row>
    <row r="1165">
      <c r="A1165" s="3" t="inlineStr">
        <is>
          <t xml:space="preserve">  det(M − λ(6)I)</t>
        </is>
      </c>
      <c r="B1165" s="3">
        <f t="array" ref="B1165">ROUND(MDETERM($B$1123:$G$1128-$B$1155*MUNIT(6)),6)</f>
        <v/>
      </c>
      <c r="C1165" s="3">
        <f t="array" ref="C1165">ROUND(MDETERM($I$1123:$N$1128-$C$1155*MUNIT(6)),6)</f>
        <v/>
      </c>
      <c r="D1165" s="3">
        <f t="array" ref="D1165">ROUND(MDETERM($P$1123:$U$1128-$D$1155*MUNIT(6)),6)</f>
        <v/>
      </c>
      <c r="E1165" s="3">
        <f t="array" ref="E1165">ROUND(MDETERM($W$1123:$AB$1128-$E$1155*MUNIT(6)),6)</f>
        <v/>
      </c>
      <c r="F1165" s="3">
        <f t="array" ref="F1165">ROUND(MDETERM($AD$1123:$AI$1128-$F$1155*MUNIT(6)),6)</f>
        <v/>
      </c>
      <c r="G1165" s="3">
        <f t="array" ref="G1165">ROUND(MDETERM($AK$1123:$AP$1128-$G$1155*MUNIT(6)),6)</f>
        <v/>
      </c>
    </row>
    <row r="1169" ht="16" customHeight="1">
      <c r="A1169" s="14" t="inlineStr">
        <is>
          <t>RAG R1-R3 | gpt4-turbo-preview</t>
        </is>
      </c>
      <c r="B1169" s="9" t="inlineStr">
        <is>
          <t>run 1 (raw, pasted)</t>
        </is>
      </c>
      <c r="I1169" s="9" t="inlineStr">
        <is>
          <t>run 2 (raw, pasted)</t>
        </is>
      </c>
      <c r="P1169" s="9" t="inlineStr">
        <is>
          <t>run 3 (raw, pasted)</t>
        </is>
      </c>
      <c r="W1169" s="9" t="inlineStr">
        <is>
          <t>run 4 (raw, pasted)</t>
        </is>
      </c>
      <c r="AD1169" s="9" t="inlineStr">
        <is>
          <t>run 5 (raw, pasted)</t>
        </is>
      </c>
      <c r="AK1169" s="9" t="inlineStr">
        <is>
          <t>archived component mapping</t>
        </is>
      </c>
    </row>
    <row r="1170" ht="60" customHeight="1">
      <c r="B1170" s="15" t="inlineStr">
        <is>
          <t>Power System</t>
        </is>
      </c>
      <c r="C1170" s="15" t="inlineStr">
        <is>
          <t>Command and Data Handling (C&amp;DH)</t>
        </is>
      </c>
      <c r="D1170" s="15" t="inlineStr">
        <is>
          <t>Communication System</t>
        </is>
      </c>
      <c r="E1170" s="15" t="inlineStr">
        <is>
          <t>Attitude Determination and Control System (ADCS)</t>
        </is>
      </c>
      <c r="F1170" s="15" t="inlineStr">
        <is>
          <t>Payload</t>
        </is>
      </c>
      <c r="G1170" s="15" t="inlineStr">
        <is>
          <t>Structural and Thermal System</t>
        </is>
      </c>
      <c r="I1170" s="15" t="inlineStr">
        <is>
          <t>Power System</t>
        </is>
      </c>
      <c r="J1170" s="15" t="inlineStr">
        <is>
          <t>Command and Data Handling (C&amp;DH)</t>
        </is>
      </c>
      <c r="K1170" s="15" t="inlineStr">
        <is>
          <t>Communication System</t>
        </is>
      </c>
      <c r="L1170" s="15" t="inlineStr">
        <is>
          <t>Attitude Determination and Control System (ADCS)</t>
        </is>
      </c>
      <c r="M1170" s="15" t="inlineStr">
        <is>
          <t>Payload</t>
        </is>
      </c>
      <c r="N1170" s="15" t="inlineStr">
        <is>
          <t>Structural and Thermal System</t>
        </is>
      </c>
      <c r="P1170" s="15" t="inlineStr">
        <is>
          <t>Power System</t>
        </is>
      </c>
      <c r="Q1170" s="15" t="inlineStr">
        <is>
          <t>Command and Data Handling (C&amp;DH)</t>
        </is>
      </c>
      <c r="R1170" s="15" t="inlineStr">
        <is>
          <t>Communication System</t>
        </is>
      </c>
      <c r="S1170" s="15" t="inlineStr">
        <is>
          <t>Attitude Determination and Control System (ADCS)</t>
        </is>
      </c>
      <c r="T1170" s="15" t="inlineStr">
        <is>
          <t>Payload</t>
        </is>
      </c>
      <c r="U1170" s="15" t="inlineStr">
        <is>
          <t>Structural and Thermal System</t>
        </is>
      </c>
      <c r="W1170" s="15" t="inlineStr">
        <is>
          <t>Power System</t>
        </is>
      </c>
      <c r="X1170" s="15" t="inlineStr">
        <is>
          <t>Command and Data Handling (C&amp;DH)</t>
        </is>
      </c>
      <c r="Y1170" s="15" t="inlineStr">
        <is>
          <t>Communication System</t>
        </is>
      </c>
      <c r="Z1170" s="15" t="inlineStr">
        <is>
          <t>Attitude Determination and Control System (ADCS)</t>
        </is>
      </c>
      <c r="AA1170" s="15" t="inlineStr">
        <is>
          <t>Payload</t>
        </is>
      </c>
      <c r="AB1170" s="15" t="inlineStr">
        <is>
          <t>Structural and Thermal System</t>
        </is>
      </c>
      <c r="AD1170" s="15" t="inlineStr">
        <is>
          <t>Power System</t>
        </is>
      </c>
      <c r="AE1170" s="15" t="inlineStr">
        <is>
          <t>Command and Data Handling (C&amp;DH)</t>
        </is>
      </c>
      <c r="AF1170" s="15" t="inlineStr">
        <is>
          <t>Communication System</t>
        </is>
      </c>
      <c r="AG1170" s="15" t="inlineStr">
        <is>
          <t>Attitude Determination and Control System (ADCS)</t>
        </is>
      </c>
      <c r="AH1170" s="15" t="inlineStr">
        <is>
          <t>Payload</t>
        </is>
      </c>
      <c r="AI1170" s="15" t="inlineStr">
        <is>
          <t>Structural and Thermal System</t>
        </is>
      </c>
      <c r="AK1170" s="3" t="inlineStr">
        <is>
          <t>Ground truth component</t>
        </is>
      </c>
      <c r="AL1170" s="3" t="inlineStr">
        <is>
          <t>Matched predicted component</t>
        </is>
      </c>
    </row>
    <row r="1171">
      <c r="A1171" s="3" t="inlineStr">
        <is>
          <t>Power System</t>
        </is>
      </c>
      <c r="B1171" s="8" t="n">
        <v>1</v>
      </c>
      <c r="C1171" s="8" t="n">
        <v>1</v>
      </c>
      <c r="D1171" s="8" t="n">
        <v>1</v>
      </c>
      <c r="E1171" s="8" t="n">
        <v>1</v>
      </c>
      <c r="F1171" s="8" t="n">
        <v>1</v>
      </c>
      <c r="G1171" s="8" t="n">
        <v>1</v>
      </c>
      <c r="I1171" s="8" t="n">
        <v>1</v>
      </c>
      <c r="J1171" s="8" t="n">
        <v>1</v>
      </c>
      <c r="K1171" s="8" t="n">
        <v>1</v>
      </c>
      <c r="L1171" s="8" t="n">
        <v>1</v>
      </c>
      <c r="M1171" s="8" t="n">
        <v>1</v>
      </c>
      <c r="N1171" s="8" t="n">
        <v>1</v>
      </c>
      <c r="P1171" s="8" t="n">
        <v>1</v>
      </c>
      <c r="Q1171" s="8" t="n">
        <v>1</v>
      </c>
      <c r="R1171" s="8" t="n">
        <v>1</v>
      </c>
      <c r="S1171" s="8" t="n">
        <v>1</v>
      </c>
      <c r="T1171" s="8" t="n">
        <v>1</v>
      </c>
      <c r="U1171" s="8" t="n">
        <v>1</v>
      </c>
      <c r="W1171" s="8" t="n">
        <v>1</v>
      </c>
      <c r="X1171" s="8" t="n">
        <v>1</v>
      </c>
      <c r="Y1171" s="8" t="n">
        <v>1</v>
      </c>
      <c r="Z1171" s="8" t="n">
        <v>1</v>
      </c>
      <c r="AA1171" s="8" t="n">
        <v>1</v>
      </c>
      <c r="AB1171" s="8" t="n">
        <v>1</v>
      </c>
      <c r="AD1171" s="8" t="n">
        <v>1</v>
      </c>
      <c r="AE1171" s="8" t="n">
        <v>1</v>
      </c>
      <c r="AF1171" s="8" t="n">
        <v>1</v>
      </c>
      <c r="AG1171" s="8" t="n">
        <v>1</v>
      </c>
      <c r="AH1171" s="8" t="n">
        <v>1</v>
      </c>
      <c r="AI1171" s="8" t="n">
        <v>1</v>
      </c>
      <c r="AK1171" s="3" t="inlineStr">
        <is>
          <t>Power Subsystem</t>
        </is>
      </c>
      <c r="AL1171" s="3" t="inlineStr">
        <is>
          <t>Power System</t>
        </is>
      </c>
    </row>
    <row r="1172">
      <c r="A1172" s="3" t="inlineStr">
        <is>
          <t>Command and Data Handling (C&amp;DH)</t>
        </is>
      </c>
      <c r="B1172" s="8" t="n">
        <v>1</v>
      </c>
      <c r="C1172" s="8" t="n">
        <v>1</v>
      </c>
      <c r="D1172" s="8" t="n">
        <v>1</v>
      </c>
      <c r="E1172" s="8" t="n">
        <v>1</v>
      </c>
      <c r="F1172" s="8" t="n">
        <v>1</v>
      </c>
      <c r="G1172" s="8" t="n">
        <v>1</v>
      </c>
      <c r="I1172" s="8" t="n">
        <v>1</v>
      </c>
      <c r="J1172" s="8" t="n">
        <v>1</v>
      </c>
      <c r="K1172" s="8" t="n">
        <v>1</v>
      </c>
      <c r="L1172" s="8" t="n">
        <v>1</v>
      </c>
      <c r="M1172" s="8" t="n">
        <v>1</v>
      </c>
      <c r="N1172" s="8" t="n">
        <v>1</v>
      </c>
      <c r="P1172" s="8" t="n">
        <v>1</v>
      </c>
      <c r="Q1172" s="8" t="n">
        <v>1</v>
      </c>
      <c r="R1172" s="8" t="n">
        <v>1</v>
      </c>
      <c r="S1172" s="8" t="n">
        <v>1</v>
      </c>
      <c r="T1172" s="8" t="n">
        <v>1</v>
      </c>
      <c r="U1172" s="8" t="n">
        <v>1</v>
      </c>
      <c r="W1172" s="8" t="n">
        <v>1</v>
      </c>
      <c r="X1172" s="8" t="n">
        <v>1</v>
      </c>
      <c r="Y1172" s="8" t="n">
        <v>1</v>
      </c>
      <c r="Z1172" s="8" t="n">
        <v>1</v>
      </c>
      <c r="AA1172" s="8" t="n">
        <v>1</v>
      </c>
      <c r="AB1172" s="8" t="n">
        <v>1</v>
      </c>
      <c r="AD1172" s="8" t="n">
        <v>1</v>
      </c>
      <c r="AE1172" s="8" t="n">
        <v>1</v>
      </c>
      <c r="AF1172" s="8" t="n">
        <v>1</v>
      </c>
      <c r="AG1172" s="8" t="n">
        <v>1</v>
      </c>
      <c r="AH1172" s="8" t="n">
        <v>1</v>
      </c>
      <c r="AI1172" s="8" t="n">
        <v>1</v>
      </c>
      <c r="AK1172" s="3" t="inlineStr">
        <is>
          <t>Spacecraft</t>
        </is>
      </c>
      <c r="AL1172" s="3" t="inlineStr">
        <is>
          <t>Payload</t>
        </is>
      </c>
    </row>
    <row r="1173">
      <c r="A1173" s="3" t="inlineStr">
        <is>
          <t>Communication System</t>
        </is>
      </c>
      <c r="B1173" s="8" t="n">
        <v>1</v>
      </c>
      <c r="C1173" s="8" t="n">
        <v>1</v>
      </c>
      <c r="D1173" s="8" t="n">
        <v>1</v>
      </c>
      <c r="E1173" s="8" t="n">
        <v>1</v>
      </c>
      <c r="F1173" s="8" t="n">
        <v>1</v>
      </c>
      <c r="G1173" s="8" t="n">
        <v>1</v>
      </c>
      <c r="I1173" s="8" t="n">
        <v>1</v>
      </c>
      <c r="J1173" s="8" t="n">
        <v>1</v>
      </c>
      <c r="K1173" s="8" t="n">
        <v>1</v>
      </c>
      <c r="L1173" s="8" t="n">
        <v>1</v>
      </c>
      <c r="M1173" s="8" t="n">
        <v>1</v>
      </c>
      <c r="N1173" s="8" t="n">
        <v>1</v>
      </c>
      <c r="P1173" s="8" t="n">
        <v>1</v>
      </c>
      <c r="Q1173" s="8" t="n">
        <v>1</v>
      </c>
      <c r="R1173" s="8" t="n">
        <v>1</v>
      </c>
      <c r="S1173" s="8" t="n">
        <v>1</v>
      </c>
      <c r="T1173" s="8" t="n">
        <v>1</v>
      </c>
      <c r="U1173" s="8" t="n">
        <v>1</v>
      </c>
      <c r="W1173" s="8" t="n">
        <v>1</v>
      </c>
      <c r="X1173" s="8" t="n">
        <v>1</v>
      </c>
      <c r="Y1173" s="8" t="n">
        <v>1</v>
      </c>
      <c r="Z1173" s="8" t="n">
        <v>1</v>
      </c>
      <c r="AA1173" s="8" t="n">
        <v>1</v>
      </c>
      <c r="AB1173" s="8" t="n">
        <v>1</v>
      </c>
      <c r="AD1173" s="8" t="n">
        <v>1</v>
      </c>
      <c r="AE1173" s="8" t="n">
        <v>1</v>
      </c>
      <c r="AF1173" s="8" t="n">
        <v>1</v>
      </c>
      <c r="AG1173" s="8" t="n">
        <v>1</v>
      </c>
      <c r="AH1173" s="8" t="n">
        <v>1</v>
      </c>
      <c r="AI1173" s="8" t="n">
        <v>1</v>
      </c>
      <c r="AK1173" s="3" t="inlineStr">
        <is>
          <t>Guidance, Navigation, and Control (GNC) Subsystem</t>
        </is>
      </c>
      <c r="AL1173" s="3" t="inlineStr">
        <is>
          <t>Attitude Determination and Control System (ADCS)</t>
        </is>
      </c>
    </row>
    <row r="1174">
      <c r="A1174" s="3" t="inlineStr">
        <is>
          <t>Attitude Determination and Control System (ADCS)</t>
        </is>
      </c>
      <c r="B1174" s="8" t="n">
        <v>1</v>
      </c>
      <c r="C1174" s="8" t="n">
        <v>1</v>
      </c>
      <c r="D1174" s="8" t="n">
        <v>1</v>
      </c>
      <c r="E1174" s="8" t="n">
        <v>1</v>
      </c>
      <c r="F1174" s="8" t="n">
        <v>1</v>
      </c>
      <c r="G1174" s="8" t="n">
        <v>1</v>
      </c>
      <c r="I1174" s="8" t="n">
        <v>1</v>
      </c>
      <c r="J1174" s="8" t="n">
        <v>1</v>
      </c>
      <c r="K1174" s="8" t="n">
        <v>1</v>
      </c>
      <c r="L1174" s="8" t="n">
        <v>1</v>
      </c>
      <c r="M1174" s="8" t="n">
        <v>1</v>
      </c>
      <c r="N1174" s="8" t="n">
        <v>1</v>
      </c>
      <c r="P1174" s="8" t="n">
        <v>1</v>
      </c>
      <c r="Q1174" s="8" t="n">
        <v>1</v>
      </c>
      <c r="R1174" s="8" t="n">
        <v>1</v>
      </c>
      <c r="S1174" s="8" t="n">
        <v>1</v>
      </c>
      <c r="T1174" s="8" t="n">
        <v>1</v>
      </c>
      <c r="U1174" s="8" t="n">
        <v>1</v>
      </c>
      <c r="W1174" s="8" t="n">
        <v>1</v>
      </c>
      <c r="X1174" s="8" t="n">
        <v>1</v>
      </c>
      <c r="Y1174" s="8" t="n">
        <v>1</v>
      </c>
      <c r="Z1174" s="8" t="n">
        <v>1</v>
      </c>
      <c r="AA1174" s="8" t="n">
        <v>1</v>
      </c>
      <c r="AB1174" s="8" t="n">
        <v>1</v>
      </c>
      <c r="AD1174" s="8" t="n">
        <v>1</v>
      </c>
      <c r="AE1174" s="8" t="n">
        <v>1</v>
      </c>
      <c r="AF1174" s="8" t="n">
        <v>1</v>
      </c>
      <c r="AG1174" s="8" t="n">
        <v>1</v>
      </c>
      <c r="AH1174" s="8" t="n">
        <v>1</v>
      </c>
      <c r="AI1174" s="8" t="n">
        <v>1</v>
      </c>
      <c r="AK1174" s="3" t="inlineStr">
        <is>
          <t>Propulsion Subsystem</t>
        </is>
      </c>
      <c r="AL1174" s="3" t="inlineStr">
        <is>
          <t>Structural and Thermal System</t>
        </is>
      </c>
    </row>
    <row r="1175">
      <c r="A1175" s="3" t="inlineStr">
        <is>
          <t>Payload</t>
        </is>
      </c>
      <c r="B1175" s="8" t="n">
        <v>1</v>
      </c>
      <c r="C1175" s="8" t="n">
        <v>1</v>
      </c>
      <c r="D1175" s="8" t="n">
        <v>1</v>
      </c>
      <c r="E1175" s="8" t="n">
        <v>1</v>
      </c>
      <c r="F1175" s="8" t="n">
        <v>1</v>
      </c>
      <c r="G1175" s="8" t="n">
        <v>1</v>
      </c>
      <c r="I1175" s="8" t="n">
        <v>1</v>
      </c>
      <c r="J1175" s="8" t="n">
        <v>1</v>
      </c>
      <c r="K1175" s="8" t="n">
        <v>1</v>
      </c>
      <c r="L1175" s="8" t="n">
        <v>1</v>
      </c>
      <c r="M1175" s="8" t="n">
        <v>1</v>
      </c>
      <c r="N1175" s="8" t="n">
        <v>1</v>
      </c>
      <c r="P1175" s="8" t="n">
        <v>1</v>
      </c>
      <c r="Q1175" s="8" t="n">
        <v>1</v>
      </c>
      <c r="R1175" s="8" t="n">
        <v>1</v>
      </c>
      <c r="S1175" s="8" t="n">
        <v>1</v>
      </c>
      <c r="T1175" s="8" t="n">
        <v>1</v>
      </c>
      <c r="U1175" s="8" t="n">
        <v>1</v>
      </c>
      <c r="W1175" s="8" t="n">
        <v>1</v>
      </c>
      <c r="X1175" s="8" t="n">
        <v>1</v>
      </c>
      <c r="Y1175" s="8" t="n">
        <v>1</v>
      </c>
      <c r="Z1175" s="8" t="n">
        <v>1</v>
      </c>
      <c r="AA1175" s="8" t="n">
        <v>1</v>
      </c>
      <c r="AB1175" s="8" t="n">
        <v>1</v>
      </c>
      <c r="AD1175" s="8" t="n">
        <v>1</v>
      </c>
      <c r="AE1175" s="8" t="n">
        <v>1</v>
      </c>
      <c r="AF1175" s="8" t="n">
        <v>1</v>
      </c>
      <c r="AG1175" s="8" t="n">
        <v>1</v>
      </c>
      <c r="AH1175" s="8" t="n">
        <v>1</v>
      </c>
      <c r="AI1175" s="8" t="n">
        <v>1</v>
      </c>
      <c r="AK1175" s="3" t="inlineStr">
        <is>
          <t>Reaction Wheel</t>
        </is>
      </c>
      <c r="AL1175" s="3" t="inlineStr">
        <is>
          <t>Communication System</t>
        </is>
      </c>
    </row>
    <row r="1176">
      <c r="A1176" s="3" t="inlineStr">
        <is>
          <t>Structural and Thermal System</t>
        </is>
      </c>
      <c r="B1176" s="8" t="n">
        <v>1</v>
      </c>
      <c r="C1176" s="8" t="n">
        <v>1</v>
      </c>
      <c r="D1176" s="8" t="n">
        <v>1</v>
      </c>
      <c r="E1176" s="8" t="n">
        <v>1</v>
      </c>
      <c r="F1176" s="8" t="n">
        <v>1</v>
      </c>
      <c r="G1176" s="8" t="n">
        <v>1</v>
      </c>
      <c r="I1176" s="8" t="n">
        <v>1</v>
      </c>
      <c r="J1176" s="8" t="n">
        <v>1</v>
      </c>
      <c r="K1176" s="8" t="n">
        <v>1</v>
      </c>
      <c r="L1176" s="8" t="n">
        <v>1</v>
      </c>
      <c r="M1176" s="8" t="n">
        <v>1</v>
      </c>
      <c r="N1176" s="8" t="n">
        <v>1</v>
      </c>
      <c r="P1176" s="8" t="n">
        <v>1</v>
      </c>
      <c r="Q1176" s="8" t="n">
        <v>1</v>
      </c>
      <c r="R1176" s="8" t="n">
        <v>1</v>
      </c>
      <c r="S1176" s="8" t="n">
        <v>1</v>
      </c>
      <c r="T1176" s="8" t="n">
        <v>1</v>
      </c>
      <c r="U1176" s="8" t="n">
        <v>1</v>
      </c>
      <c r="W1176" s="8" t="n">
        <v>1</v>
      </c>
      <c r="X1176" s="8" t="n">
        <v>1</v>
      </c>
      <c r="Y1176" s="8" t="n">
        <v>1</v>
      </c>
      <c r="Z1176" s="8" t="n">
        <v>1</v>
      </c>
      <c r="AA1176" s="8" t="n">
        <v>1</v>
      </c>
      <c r="AB1176" s="8" t="n">
        <v>1</v>
      </c>
      <c r="AD1176" s="8" t="n">
        <v>1</v>
      </c>
      <c r="AE1176" s="8" t="n">
        <v>1</v>
      </c>
      <c r="AF1176" s="8" t="n">
        <v>1</v>
      </c>
      <c r="AG1176" s="8" t="n">
        <v>1</v>
      </c>
      <c r="AH1176" s="8" t="n">
        <v>1</v>
      </c>
      <c r="AI1176" s="8" t="n">
        <v>1</v>
      </c>
      <c r="AK1176" s="3" t="inlineStr">
        <is>
          <t>GNC Software</t>
        </is>
      </c>
      <c r="AL1176" s="3" t="inlineStr">
        <is>
          <t>Command and Data Handling (C&amp;DH)</t>
        </is>
      </c>
    </row>
    <row r="1178">
      <c r="A1178" s="1" t="inlineStr">
        <is>
          <t>aligned k×k matrices (INDEX/MATCH through the mapping; GT order)</t>
        </is>
      </c>
      <c r="B1178" s="9" t="inlineStr">
        <is>
          <t>run 1 aligned</t>
        </is>
      </c>
      <c r="I1178" s="9" t="inlineStr">
        <is>
          <t>run 2 aligned</t>
        </is>
      </c>
      <c r="P1178" s="9" t="inlineStr">
        <is>
          <t>run 3 aligned</t>
        </is>
      </c>
      <c r="W1178" s="9" t="inlineStr">
        <is>
          <t>run 4 aligned</t>
        </is>
      </c>
      <c r="AD1178" s="9" t="inlineStr">
        <is>
          <t>run 5 aligned</t>
        </is>
      </c>
      <c r="AK1178" s="9" t="inlineStr">
        <is>
          <t>Step2 average of aligned runs (formula)</t>
        </is>
      </c>
      <c r="AR1178" s="9" t="inlineStr">
        <is>
          <t>aligned ground truth (INDEX/MATCH)</t>
        </is>
      </c>
      <c r="AY1178" s="9" t="inlineStr">
        <is>
          <t>aligned GT eig (pasted) | sorted</t>
        </is>
      </c>
    </row>
    <row r="1179" ht="60" customHeight="1">
      <c r="B1179" s="15" t="inlineStr">
        <is>
          <t>Power Subsystem</t>
        </is>
      </c>
      <c r="C1179" s="15" t="inlineStr">
        <is>
          <t>Spacecraft</t>
        </is>
      </c>
      <c r="D1179" s="15" t="inlineStr">
        <is>
          <t>Guidance, Navigation, and Control (GNC) Subsystem</t>
        </is>
      </c>
      <c r="E1179" s="15" t="inlineStr">
        <is>
          <t>Propulsion Subsystem</t>
        </is>
      </c>
      <c r="F1179" s="15" t="inlineStr">
        <is>
          <t>Reaction Wheel</t>
        </is>
      </c>
      <c r="G1179" s="15" t="inlineStr">
        <is>
          <t>GNC Software</t>
        </is>
      </c>
      <c r="I1179" s="15" t="inlineStr">
        <is>
          <t>Power Subsystem</t>
        </is>
      </c>
      <c r="J1179" s="15" t="inlineStr">
        <is>
          <t>Spacecraft</t>
        </is>
      </c>
      <c r="K1179" s="15" t="inlineStr">
        <is>
          <t>Guidance, Navigation, and Control (GNC) Subsystem</t>
        </is>
      </c>
      <c r="L1179" s="15" t="inlineStr">
        <is>
          <t>Propulsion Subsystem</t>
        </is>
      </c>
      <c r="M1179" s="15" t="inlineStr">
        <is>
          <t>Reaction Wheel</t>
        </is>
      </c>
      <c r="N1179" s="15" t="inlineStr">
        <is>
          <t>GNC Software</t>
        </is>
      </c>
      <c r="P1179" s="15" t="inlineStr">
        <is>
          <t>Power Subsystem</t>
        </is>
      </c>
      <c r="Q1179" s="15" t="inlineStr">
        <is>
          <t>Spacecraft</t>
        </is>
      </c>
      <c r="R1179" s="15" t="inlineStr">
        <is>
          <t>Guidance, Navigation, and Control (GNC) Subsystem</t>
        </is>
      </c>
      <c r="S1179" s="15" t="inlineStr">
        <is>
          <t>Propulsion Subsystem</t>
        </is>
      </c>
      <c r="T1179" s="15" t="inlineStr">
        <is>
          <t>Reaction Wheel</t>
        </is>
      </c>
      <c r="U1179" s="15" t="inlineStr">
        <is>
          <t>GNC Software</t>
        </is>
      </c>
      <c r="W1179" s="15" t="inlineStr">
        <is>
          <t>Power Subsystem</t>
        </is>
      </c>
      <c r="X1179" s="15" t="inlineStr">
        <is>
          <t>Spacecraft</t>
        </is>
      </c>
      <c r="Y1179" s="15" t="inlineStr">
        <is>
          <t>Guidance, Navigation, and Control (GNC) Subsystem</t>
        </is>
      </c>
      <c r="Z1179" s="15" t="inlineStr">
        <is>
          <t>Propulsion Subsystem</t>
        </is>
      </c>
      <c r="AA1179" s="15" t="inlineStr">
        <is>
          <t>Reaction Wheel</t>
        </is>
      </c>
      <c r="AB1179" s="15" t="inlineStr">
        <is>
          <t>GNC Software</t>
        </is>
      </c>
      <c r="AD1179" s="15" t="inlineStr">
        <is>
          <t>Power Subsystem</t>
        </is>
      </c>
      <c r="AE1179" s="15" t="inlineStr">
        <is>
          <t>Spacecraft</t>
        </is>
      </c>
      <c r="AF1179" s="15" t="inlineStr">
        <is>
          <t>Guidance, Navigation, and Control (GNC) Subsystem</t>
        </is>
      </c>
      <c r="AG1179" s="15" t="inlineStr">
        <is>
          <t>Propulsion Subsystem</t>
        </is>
      </c>
      <c r="AH1179" s="15" t="inlineStr">
        <is>
          <t>Reaction Wheel</t>
        </is>
      </c>
      <c r="AI1179" s="15" t="inlineStr">
        <is>
          <t>GNC Software</t>
        </is>
      </c>
    </row>
    <row r="1180">
      <c r="A1180" s="3" t="inlineStr">
        <is>
          <t>Power Subsystem</t>
        </is>
      </c>
      <c r="B1180" s="8">
        <f>INDEX($B$1171:$G$1176,MATCH($AL$1171,$B$1170:$G$1170,0),MATCH($AL$1171,$B$1170:$G$1170,0))</f>
        <v/>
      </c>
      <c r="C1180" s="8">
        <f>INDEX($B$1171:$G$1176,MATCH($AL$1171,$B$1170:$G$1170,0),MATCH($AL$1172,$B$1170:$G$1170,0))</f>
        <v/>
      </c>
      <c r="D1180" s="8">
        <f>INDEX($B$1171:$G$1176,MATCH($AL$1171,$B$1170:$G$1170,0),MATCH($AL$1173,$B$1170:$G$1170,0))</f>
        <v/>
      </c>
      <c r="E1180" s="8">
        <f>INDEX($B$1171:$G$1176,MATCH($AL$1171,$B$1170:$G$1170,0),MATCH($AL$1174,$B$1170:$G$1170,0))</f>
        <v/>
      </c>
      <c r="F1180" s="8">
        <f>INDEX($B$1171:$G$1176,MATCH($AL$1171,$B$1170:$G$1170,0),MATCH($AL$1175,$B$1170:$G$1170,0))</f>
        <v/>
      </c>
      <c r="G1180" s="8">
        <f>INDEX($B$1171:$G$1176,MATCH($AL$1171,$B$1170:$G$1170,0),MATCH($AL$1176,$B$1170:$G$1170,0))</f>
        <v/>
      </c>
      <c r="I1180" s="8">
        <f>INDEX($I$1171:$N$1176,MATCH($AL$1171,$I$1170:$N$1170,0),MATCH($AL$1171,$I$1170:$N$1170,0))</f>
        <v/>
      </c>
      <c r="J1180" s="8">
        <f>INDEX($I$1171:$N$1176,MATCH($AL$1171,$I$1170:$N$1170,0),MATCH($AL$1172,$I$1170:$N$1170,0))</f>
        <v/>
      </c>
      <c r="K1180" s="8">
        <f>INDEX($I$1171:$N$1176,MATCH($AL$1171,$I$1170:$N$1170,0),MATCH($AL$1173,$I$1170:$N$1170,0))</f>
        <v/>
      </c>
      <c r="L1180" s="8">
        <f>INDEX($I$1171:$N$1176,MATCH($AL$1171,$I$1170:$N$1170,0),MATCH($AL$1174,$I$1170:$N$1170,0))</f>
        <v/>
      </c>
      <c r="M1180" s="8">
        <f>INDEX($I$1171:$N$1176,MATCH($AL$1171,$I$1170:$N$1170,0),MATCH($AL$1175,$I$1170:$N$1170,0))</f>
        <v/>
      </c>
      <c r="N1180" s="8">
        <f>INDEX($I$1171:$N$1176,MATCH($AL$1171,$I$1170:$N$1170,0),MATCH($AL$1176,$I$1170:$N$1170,0))</f>
        <v/>
      </c>
      <c r="P1180" s="8">
        <f>INDEX($P$1171:$U$1176,MATCH($AL$1171,$P$1170:$U$1170,0),MATCH($AL$1171,$P$1170:$U$1170,0))</f>
        <v/>
      </c>
      <c r="Q1180" s="8">
        <f>INDEX($P$1171:$U$1176,MATCH($AL$1171,$P$1170:$U$1170,0),MATCH($AL$1172,$P$1170:$U$1170,0))</f>
        <v/>
      </c>
      <c r="R1180" s="8">
        <f>INDEX($P$1171:$U$1176,MATCH($AL$1171,$P$1170:$U$1170,0),MATCH($AL$1173,$P$1170:$U$1170,0))</f>
        <v/>
      </c>
      <c r="S1180" s="8">
        <f>INDEX($P$1171:$U$1176,MATCH($AL$1171,$P$1170:$U$1170,0),MATCH($AL$1174,$P$1170:$U$1170,0))</f>
        <v/>
      </c>
      <c r="T1180" s="8">
        <f>INDEX($P$1171:$U$1176,MATCH($AL$1171,$P$1170:$U$1170,0),MATCH($AL$1175,$P$1170:$U$1170,0))</f>
        <v/>
      </c>
      <c r="U1180" s="8">
        <f>INDEX($P$1171:$U$1176,MATCH($AL$1171,$P$1170:$U$1170,0),MATCH($AL$1176,$P$1170:$U$1170,0))</f>
        <v/>
      </c>
      <c r="W1180" s="8">
        <f>INDEX($W$1171:$AB$1176,MATCH($AL$1171,$W$1170:$AB$1170,0),MATCH($AL$1171,$W$1170:$AB$1170,0))</f>
        <v/>
      </c>
      <c r="X1180" s="8">
        <f>INDEX($W$1171:$AB$1176,MATCH($AL$1171,$W$1170:$AB$1170,0),MATCH($AL$1172,$W$1170:$AB$1170,0))</f>
        <v/>
      </c>
      <c r="Y1180" s="8">
        <f>INDEX($W$1171:$AB$1176,MATCH($AL$1171,$W$1170:$AB$1170,0),MATCH($AL$1173,$W$1170:$AB$1170,0))</f>
        <v/>
      </c>
      <c r="Z1180" s="8">
        <f>INDEX($W$1171:$AB$1176,MATCH($AL$1171,$W$1170:$AB$1170,0),MATCH($AL$1174,$W$1170:$AB$1170,0))</f>
        <v/>
      </c>
      <c r="AA1180" s="8">
        <f>INDEX($W$1171:$AB$1176,MATCH($AL$1171,$W$1170:$AB$1170,0),MATCH($AL$1175,$W$1170:$AB$1170,0))</f>
        <v/>
      </c>
      <c r="AB1180" s="8">
        <f>INDEX($W$1171:$AB$1176,MATCH($AL$1171,$W$1170:$AB$1170,0),MATCH($AL$1176,$W$1170:$AB$1170,0))</f>
        <v/>
      </c>
      <c r="AD1180" s="8">
        <f>INDEX($AD$1171:$AI$1176,MATCH($AL$1171,$AD$1170:$AI$1170,0),MATCH($AL$1171,$AD$1170:$AI$1170,0))</f>
        <v/>
      </c>
      <c r="AE1180" s="8">
        <f>INDEX($AD$1171:$AI$1176,MATCH($AL$1171,$AD$1170:$AI$1170,0),MATCH($AL$1172,$AD$1170:$AI$1170,0))</f>
        <v/>
      </c>
      <c r="AF1180" s="8">
        <f>INDEX($AD$1171:$AI$1176,MATCH($AL$1171,$AD$1170:$AI$1170,0),MATCH($AL$1173,$AD$1170:$AI$1170,0))</f>
        <v/>
      </c>
      <c r="AG1180" s="8">
        <f>INDEX($AD$1171:$AI$1176,MATCH($AL$1171,$AD$1170:$AI$1170,0),MATCH($AL$1174,$AD$1170:$AI$1170,0))</f>
        <v/>
      </c>
      <c r="AH1180" s="8">
        <f>INDEX($AD$1171:$AI$1176,MATCH($AL$1171,$AD$1170:$AI$1170,0),MATCH($AL$1175,$AD$1170:$AI$1170,0))</f>
        <v/>
      </c>
      <c r="AI1180" s="8">
        <f>INDEX($AD$1171:$AI$1176,MATCH($AL$1171,$AD$1170:$AI$1170,0),MATCH($AL$1176,$AD$1170:$AI$1170,0))</f>
        <v/>
      </c>
      <c r="AK1180" s="8">
        <f>IF(($B$1180&lt;&gt;2)+($I$1180&lt;&gt;2)+($P$1180&lt;&gt;2)+($W$1180&lt;&gt;2)+($AD$1180&lt;&gt;2)=0,2,IF((($B$1180&lt;&gt;2)*$B$1180+($I$1180&lt;&gt;2)*$I$1180+($P$1180&lt;&gt;2)*$P$1180+($W$1180&lt;&gt;2)*$W$1180+($AD$1180&lt;&gt;2)*$AD$1180)/(($B$1180&lt;&gt;2)+($I$1180&lt;&gt;2)+($P$1180&lt;&gt;2)+($W$1180&lt;&gt;2)+($AD$1180&lt;&gt;2))&gt;=0.5,1,0))</f>
        <v/>
      </c>
      <c r="AL1180" s="8">
        <f>IF(($C$1180&lt;&gt;2)+($J$1180&lt;&gt;2)+($Q$1180&lt;&gt;2)+($X$1180&lt;&gt;2)+($AE$1180&lt;&gt;2)=0,2,IF((($C$1180&lt;&gt;2)*$C$1180+($J$1180&lt;&gt;2)*$J$1180+($Q$1180&lt;&gt;2)*$Q$1180+($X$1180&lt;&gt;2)*$X$1180+($AE$1180&lt;&gt;2)*$AE$1180)/(($C$1180&lt;&gt;2)+($J$1180&lt;&gt;2)+($Q$1180&lt;&gt;2)+($X$1180&lt;&gt;2)+($AE$1180&lt;&gt;2))&gt;=0.5,1,0))</f>
        <v/>
      </c>
      <c r="AM1180" s="8">
        <f>IF(($D$1180&lt;&gt;2)+($K$1180&lt;&gt;2)+($R$1180&lt;&gt;2)+($Y$1180&lt;&gt;2)+($AF$1180&lt;&gt;2)=0,2,IF((($D$1180&lt;&gt;2)*$D$1180+($K$1180&lt;&gt;2)*$K$1180+($R$1180&lt;&gt;2)*$R$1180+($Y$1180&lt;&gt;2)*$Y$1180+($AF$1180&lt;&gt;2)*$AF$1180)/(($D$1180&lt;&gt;2)+($K$1180&lt;&gt;2)+($R$1180&lt;&gt;2)+($Y$1180&lt;&gt;2)+($AF$1180&lt;&gt;2))&gt;=0.5,1,0))</f>
        <v/>
      </c>
      <c r="AN1180" s="8">
        <f>IF(($E$1180&lt;&gt;2)+($L$1180&lt;&gt;2)+($S$1180&lt;&gt;2)+($Z$1180&lt;&gt;2)+($AG$1180&lt;&gt;2)=0,2,IF((($E$1180&lt;&gt;2)*$E$1180+($L$1180&lt;&gt;2)*$L$1180+($S$1180&lt;&gt;2)*$S$1180+($Z$1180&lt;&gt;2)*$Z$1180+($AG$1180&lt;&gt;2)*$AG$1180)/(($E$1180&lt;&gt;2)+($L$1180&lt;&gt;2)+($S$1180&lt;&gt;2)+($Z$1180&lt;&gt;2)+($AG$1180&lt;&gt;2))&gt;=0.5,1,0))</f>
        <v/>
      </c>
      <c r="AO1180" s="8">
        <f>IF(($F$1180&lt;&gt;2)+($M$1180&lt;&gt;2)+($T$1180&lt;&gt;2)+($AA$1180&lt;&gt;2)+($AH$1180&lt;&gt;2)=0,2,IF((($F$1180&lt;&gt;2)*$F$1180+($M$1180&lt;&gt;2)*$M$1180+($T$1180&lt;&gt;2)*$T$1180+($AA$1180&lt;&gt;2)*$AA$1180+($AH$1180&lt;&gt;2)*$AH$1180)/(($F$1180&lt;&gt;2)+($M$1180&lt;&gt;2)+($T$1180&lt;&gt;2)+($AA$1180&lt;&gt;2)+($AH$1180&lt;&gt;2))&gt;=0.5,1,0))</f>
        <v/>
      </c>
      <c r="AP1180" s="8">
        <f>IF(($G$1180&lt;&gt;2)+($N$1180&lt;&gt;2)+($U$1180&lt;&gt;2)+($AB$1180&lt;&gt;2)+($AI$1180&lt;&gt;2)=0,2,IF((($G$1180&lt;&gt;2)*$G$1180+($N$1180&lt;&gt;2)*$N$1180+($U$1180&lt;&gt;2)*$U$1180+($AB$1180&lt;&gt;2)*$AB$1180+($AI$1180&lt;&gt;2)*$AI$1180)/(($G$1180&lt;&gt;2)+($N$1180&lt;&gt;2)+($U$1180&lt;&gt;2)+($AB$1180&lt;&gt;2)+($AI$1180&lt;&gt;2))&gt;=0.5,1,0))</f>
        <v/>
      </c>
      <c r="AR1180" s="16">
        <f>INDEX('Ground truth'!$B$3:$G$8,MATCH($AK$1171,'Ground truth'!$A$3:$A$8,0),MATCH($AK$1171,'Ground truth'!$B$2:$G$2,0))</f>
        <v/>
      </c>
      <c r="AS1180" s="16">
        <f>INDEX('Ground truth'!$B$3:$G$8,MATCH($AK$1171,'Ground truth'!$A$3:$A$8,0),MATCH($AK$1172,'Ground truth'!$B$2:$G$2,0))</f>
        <v/>
      </c>
      <c r="AT1180" s="16">
        <f>INDEX('Ground truth'!$B$3:$G$8,MATCH($AK$1171,'Ground truth'!$A$3:$A$8,0),MATCH($AK$1173,'Ground truth'!$B$2:$G$2,0))</f>
        <v/>
      </c>
      <c r="AU1180" s="16">
        <f>INDEX('Ground truth'!$B$3:$G$8,MATCH($AK$1171,'Ground truth'!$A$3:$A$8,0),MATCH($AK$1174,'Ground truth'!$B$2:$G$2,0))</f>
        <v/>
      </c>
      <c r="AV1180" s="16">
        <f>INDEX('Ground truth'!$B$3:$G$8,MATCH($AK$1171,'Ground truth'!$A$3:$A$8,0),MATCH($AK$1175,'Ground truth'!$B$2:$G$2,0))</f>
        <v/>
      </c>
      <c r="AW1180" s="16">
        <f>INDEX('Ground truth'!$B$3:$G$8,MATCH($AK$1171,'Ground truth'!$A$3:$A$8,0),MATCH($AK$1176,'Ground truth'!$B$2:$G$2,0))</f>
        <v/>
      </c>
      <c r="AY1180" s="19" t="n">
        <v>3.813606502648335</v>
      </c>
      <c r="AZ1180" s="19">
        <f>LARGE($AY$1180:$AY$1185,1)</f>
        <v/>
      </c>
    </row>
    <row r="1181">
      <c r="A1181" s="3" t="inlineStr">
        <is>
          <t>Spacecraft</t>
        </is>
      </c>
      <c r="B1181" s="8">
        <f>INDEX($B$1171:$G$1176,MATCH($AL$1172,$B$1170:$G$1170,0),MATCH($AL$1171,$B$1170:$G$1170,0))</f>
        <v/>
      </c>
      <c r="C1181" s="8">
        <f>INDEX($B$1171:$G$1176,MATCH($AL$1172,$B$1170:$G$1170,0),MATCH($AL$1172,$B$1170:$G$1170,0))</f>
        <v/>
      </c>
      <c r="D1181" s="8">
        <f>INDEX($B$1171:$G$1176,MATCH($AL$1172,$B$1170:$G$1170,0),MATCH($AL$1173,$B$1170:$G$1170,0))</f>
        <v/>
      </c>
      <c r="E1181" s="8">
        <f>INDEX($B$1171:$G$1176,MATCH($AL$1172,$B$1170:$G$1170,0),MATCH($AL$1174,$B$1170:$G$1170,0))</f>
        <v/>
      </c>
      <c r="F1181" s="8">
        <f>INDEX($B$1171:$G$1176,MATCH($AL$1172,$B$1170:$G$1170,0),MATCH($AL$1175,$B$1170:$G$1170,0))</f>
        <v/>
      </c>
      <c r="G1181" s="8">
        <f>INDEX($B$1171:$G$1176,MATCH($AL$1172,$B$1170:$G$1170,0),MATCH($AL$1176,$B$1170:$G$1170,0))</f>
        <v/>
      </c>
      <c r="I1181" s="8">
        <f>INDEX($I$1171:$N$1176,MATCH($AL$1172,$I$1170:$N$1170,0),MATCH($AL$1171,$I$1170:$N$1170,0))</f>
        <v/>
      </c>
      <c r="J1181" s="8">
        <f>INDEX($I$1171:$N$1176,MATCH($AL$1172,$I$1170:$N$1170,0),MATCH($AL$1172,$I$1170:$N$1170,0))</f>
        <v/>
      </c>
      <c r="K1181" s="8">
        <f>INDEX($I$1171:$N$1176,MATCH($AL$1172,$I$1170:$N$1170,0),MATCH($AL$1173,$I$1170:$N$1170,0))</f>
        <v/>
      </c>
      <c r="L1181" s="8">
        <f>INDEX($I$1171:$N$1176,MATCH($AL$1172,$I$1170:$N$1170,0),MATCH($AL$1174,$I$1170:$N$1170,0))</f>
        <v/>
      </c>
      <c r="M1181" s="8">
        <f>INDEX($I$1171:$N$1176,MATCH($AL$1172,$I$1170:$N$1170,0),MATCH($AL$1175,$I$1170:$N$1170,0))</f>
        <v/>
      </c>
      <c r="N1181" s="8">
        <f>INDEX($I$1171:$N$1176,MATCH($AL$1172,$I$1170:$N$1170,0),MATCH($AL$1176,$I$1170:$N$1170,0))</f>
        <v/>
      </c>
      <c r="P1181" s="8">
        <f>INDEX($P$1171:$U$1176,MATCH($AL$1172,$P$1170:$U$1170,0),MATCH($AL$1171,$P$1170:$U$1170,0))</f>
        <v/>
      </c>
      <c r="Q1181" s="8">
        <f>INDEX($P$1171:$U$1176,MATCH($AL$1172,$P$1170:$U$1170,0),MATCH($AL$1172,$P$1170:$U$1170,0))</f>
        <v/>
      </c>
      <c r="R1181" s="8">
        <f>INDEX($P$1171:$U$1176,MATCH($AL$1172,$P$1170:$U$1170,0),MATCH($AL$1173,$P$1170:$U$1170,0))</f>
        <v/>
      </c>
      <c r="S1181" s="8">
        <f>INDEX($P$1171:$U$1176,MATCH($AL$1172,$P$1170:$U$1170,0),MATCH($AL$1174,$P$1170:$U$1170,0))</f>
        <v/>
      </c>
      <c r="T1181" s="8">
        <f>INDEX($P$1171:$U$1176,MATCH($AL$1172,$P$1170:$U$1170,0),MATCH($AL$1175,$P$1170:$U$1170,0))</f>
        <v/>
      </c>
      <c r="U1181" s="8">
        <f>INDEX($P$1171:$U$1176,MATCH($AL$1172,$P$1170:$U$1170,0),MATCH($AL$1176,$P$1170:$U$1170,0))</f>
        <v/>
      </c>
      <c r="W1181" s="8">
        <f>INDEX($W$1171:$AB$1176,MATCH($AL$1172,$W$1170:$AB$1170,0),MATCH($AL$1171,$W$1170:$AB$1170,0))</f>
        <v/>
      </c>
      <c r="X1181" s="8">
        <f>INDEX($W$1171:$AB$1176,MATCH($AL$1172,$W$1170:$AB$1170,0),MATCH($AL$1172,$W$1170:$AB$1170,0))</f>
        <v/>
      </c>
      <c r="Y1181" s="8">
        <f>INDEX($W$1171:$AB$1176,MATCH($AL$1172,$W$1170:$AB$1170,0),MATCH($AL$1173,$W$1170:$AB$1170,0))</f>
        <v/>
      </c>
      <c r="Z1181" s="8">
        <f>INDEX($W$1171:$AB$1176,MATCH($AL$1172,$W$1170:$AB$1170,0),MATCH($AL$1174,$W$1170:$AB$1170,0))</f>
        <v/>
      </c>
      <c r="AA1181" s="8">
        <f>INDEX($W$1171:$AB$1176,MATCH($AL$1172,$W$1170:$AB$1170,0),MATCH($AL$1175,$W$1170:$AB$1170,0))</f>
        <v/>
      </c>
      <c r="AB1181" s="8">
        <f>INDEX($W$1171:$AB$1176,MATCH($AL$1172,$W$1170:$AB$1170,0),MATCH($AL$1176,$W$1170:$AB$1170,0))</f>
        <v/>
      </c>
      <c r="AD1181" s="8">
        <f>INDEX($AD$1171:$AI$1176,MATCH($AL$1172,$AD$1170:$AI$1170,0),MATCH($AL$1171,$AD$1170:$AI$1170,0))</f>
        <v/>
      </c>
      <c r="AE1181" s="8">
        <f>INDEX($AD$1171:$AI$1176,MATCH($AL$1172,$AD$1170:$AI$1170,0),MATCH($AL$1172,$AD$1170:$AI$1170,0))</f>
        <v/>
      </c>
      <c r="AF1181" s="8">
        <f>INDEX($AD$1171:$AI$1176,MATCH($AL$1172,$AD$1170:$AI$1170,0),MATCH($AL$1173,$AD$1170:$AI$1170,0))</f>
        <v/>
      </c>
      <c r="AG1181" s="8">
        <f>INDEX($AD$1171:$AI$1176,MATCH($AL$1172,$AD$1170:$AI$1170,0),MATCH($AL$1174,$AD$1170:$AI$1170,0))</f>
        <v/>
      </c>
      <c r="AH1181" s="8">
        <f>INDEX($AD$1171:$AI$1176,MATCH($AL$1172,$AD$1170:$AI$1170,0),MATCH($AL$1175,$AD$1170:$AI$1170,0))</f>
        <v/>
      </c>
      <c r="AI1181" s="8">
        <f>INDEX($AD$1171:$AI$1176,MATCH($AL$1172,$AD$1170:$AI$1170,0),MATCH($AL$1176,$AD$1170:$AI$1170,0))</f>
        <v/>
      </c>
      <c r="AK1181" s="8">
        <f>IF(($B$1181&lt;&gt;2)+($I$1181&lt;&gt;2)+($P$1181&lt;&gt;2)+($W$1181&lt;&gt;2)+($AD$1181&lt;&gt;2)=0,2,IF((($B$1181&lt;&gt;2)*$B$1181+($I$1181&lt;&gt;2)*$I$1181+($P$1181&lt;&gt;2)*$P$1181+($W$1181&lt;&gt;2)*$W$1181+($AD$1181&lt;&gt;2)*$AD$1181)/(($B$1181&lt;&gt;2)+($I$1181&lt;&gt;2)+($P$1181&lt;&gt;2)+($W$1181&lt;&gt;2)+($AD$1181&lt;&gt;2))&gt;=0.5,1,0))</f>
        <v/>
      </c>
      <c r="AL1181" s="8">
        <f>IF(($C$1181&lt;&gt;2)+($J$1181&lt;&gt;2)+($Q$1181&lt;&gt;2)+($X$1181&lt;&gt;2)+($AE$1181&lt;&gt;2)=0,2,IF((($C$1181&lt;&gt;2)*$C$1181+($J$1181&lt;&gt;2)*$J$1181+($Q$1181&lt;&gt;2)*$Q$1181+($X$1181&lt;&gt;2)*$X$1181+($AE$1181&lt;&gt;2)*$AE$1181)/(($C$1181&lt;&gt;2)+($J$1181&lt;&gt;2)+($Q$1181&lt;&gt;2)+($X$1181&lt;&gt;2)+($AE$1181&lt;&gt;2))&gt;=0.5,1,0))</f>
        <v/>
      </c>
      <c r="AM1181" s="8">
        <f>IF(($D$1181&lt;&gt;2)+($K$1181&lt;&gt;2)+($R$1181&lt;&gt;2)+($Y$1181&lt;&gt;2)+($AF$1181&lt;&gt;2)=0,2,IF((($D$1181&lt;&gt;2)*$D$1181+($K$1181&lt;&gt;2)*$K$1181+($R$1181&lt;&gt;2)*$R$1181+($Y$1181&lt;&gt;2)*$Y$1181+($AF$1181&lt;&gt;2)*$AF$1181)/(($D$1181&lt;&gt;2)+($K$1181&lt;&gt;2)+($R$1181&lt;&gt;2)+($Y$1181&lt;&gt;2)+($AF$1181&lt;&gt;2))&gt;=0.5,1,0))</f>
        <v/>
      </c>
      <c r="AN1181" s="8">
        <f>IF(($E$1181&lt;&gt;2)+($L$1181&lt;&gt;2)+($S$1181&lt;&gt;2)+($Z$1181&lt;&gt;2)+($AG$1181&lt;&gt;2)=0,2,IF((($E$1181&lt;&gt;2)*$E$1181+($L$1181&lt;&gt;2)*$L$1181+($S$1181&lt;&gt;2)*$S$1181+($Z$1181&lt;&gt;2)*$Z$1181+($AG$1181&lt;&gt;2)*$AG$1181)/(($E$1181&lt;&gt;2)+($L$1181&lt;&gt;2)+($S$1181&lt;&gt;2)+($Z$1181&lt;&gt;2)+($AG$1181&lt;&gt;2))&gt;=0.5,1,0))</f>
        <v/>
      </c>
      <c r="AO1181" s="8">
        <f>IF(($F$1181&lt;&gt;2)+($M$1181&lt;&gt;2)+($T$1181&lt;&gt;2)+($AA$1181&lt;&gt;2)+($AH$1181&lt;&gt;2)=0,2,IF((($F$1181&lt;&gt;2)*$F$1181+($M$1181&lt;&gt;2)*$M$1181+($T$1181&lt;&gt;2)*$T$1181+($AA$1181&lt;&gt;2)*$AA$1181+($AH$1181&lt;&gt;2)*$AH$1181)/(($F$1181&lt;&gt;2)+($M$1181&lt;&gt;2)+($T$1181&lt;&gt;2)+($AA$1181&lt;&gt;2)+($AH$1181&lt;&gt;2))&gt;=0.5,1,0))</f>
        <v/>
      </c>
      <c r="AP1181" s="8">
        <f>IF(($G$1181&lt;&gt;2)+($N$1181&lt;&gt;2)+($U$1181&lt;&gt;2)+($AB$1181&lt;&gt;2)+($AI$1181&lt;&gt;2)=0,2,IF((($G$1181&lt;&gt;2)*$G$1181+($N$1181&lt;&gt;2)*$N$1181+($U$1181&lt;&gt;2)*$U$1181+($AB$1181&lt;&gt;2)*$AB$1181+($AI$1181&lt;&gt;2)*$AI$1181)/(($G$1181&lt;&gt;2)+($N$1181&lt;&gt;2)+($U$1181&lt;&gt;2)+($AB$1181&lt;&gt;2)+($AI$1181&lt;&gt;2))&gt;=0.5,1,0))</f>
        <v/>
      </c>
      <c r="AR1181" s="16">
        <f>INDEX('Ground truth'!$B$3:$G$8,MATCH($AK$1172,'Ground truth'!$A$3:$A$8,0),MATCH($AK$1171,'Ground truth'!$B$2:$G$2,0))</f>
        <v/>
      </c>
      <c r="AS1181" s="16">
        <f>INDEX('Ground truth'!$B$3:$G$8,MATCH($AK$1172,'Ground truth'!$A$3:$A$8,0),MATCH($AK$1172,'Ground truth'!$B$2:$G$2,0))</f>
        <v/>
      </c>
      <c r="AT1181" s="16">
        <f>INDEX('Ground truth'!$B$3:$G$8,MATCH($AK$1172,'Ground truth'!$A$3:$A$8,0),MATCH($AK$1173,'Ground truth'!$B$2:$G$2,0))</f>
        <v/>
      </c>
      <c r="AU1181" s="16">
        <f>INDEX('Ground truth'!$B$3:$G$8,MATCH($AK$1172,'Ground truth'!$A$3:$A$8,0),MATCH($AK$1174,'Ground truth'!$B$2:$G$2,0))</f>
        <v/>
      </c>
      <c r="AV1181" s="16">
        <f>INDEX('Ground truth'!$B$3:$G$8,MATCH($AK$1172,'Ground truth'!$A$3:$A$8,0),MATCH($AK$1175,'Ground truth'!$B$2:$G$2,0))</f>
        <v/>
      </c>
      <c r="AW1181" s="16">
        <f>INDEX('Ground truth'!$B$3:$G$8,MATCH($AK$1172,'Ground truth'!$A$3:$A$8,0),MATCH($AK$1176,'Ground truth'!$B$2:$G$2,0))</f>
        <v/>
      </c>
      <c r="AY1181" s="19" t="n">
        <v>1.52931658012884</v>
      </c>
      <c r="AZ1181" s="19">
        <f>LARGE($AY$1180:$AY$1185,2)</f>
        <v/>
      </c>
    </row>
    <row r="1182">
      <c r="A1182" s="3" t="inlineStr">
        <is>
          <t>Guidance, Navigation, and Control (GNC) Subsystem</t>
        </is>
      </c>
      <c r="B1182" s="8">
        <f>INDEX($B$1171:$G$1176,MATCH($AL$1173,$B$1170:$G$1170,0),MATCH($AL$1171,$B$1170:$G$1170,0))</f>
        <v/>
      </c>
      <c r="C1182" s="8">
        <f>INDEX($B$1171:$G$1176,MATCH($AL$1173,$B$1170:$G$1170,0),MATCH($AL$1172,$B$1170:$G$1170,0))</f>
        <v/>
      </c>
      <c r="D1182" s="8">
        <f>INDEX($B$1171:$G$1176,MATCH($AL$1173,$B$1170:$G$1170,0),MATCH($AL$1173,$B$1170:$G$1170,0))</f>
        <v/>
      </c>
      <c r="E1182" s="8">
        <f>INDEX($B$1171:$G$1176,MATCH($AL$1173,$B$1170:$G$1170,0),MATCH($AL$1174,$B$1170:$G$1170,0))</f>
        <v/>
      </c>
      <c r="F1182" s="8">
        <f>INDEX($B$1171:$G$1176,MATCH($AL$1173,$B$1170:$G$1170,0),MATCH($AL$1175,$B$1170:$G$1170,0))</f>
        <v/>
      </c>
      <c r="G1182" s="8">
        <f>INDEX($B$1171:$G$1176,MATCH($AL$1173,$B$1170:$G$1170,0),MATCH($AL$1176,$B$1170:$G$1170,0))</f>
        <v/>
      </c>
      <c r="I1182" s="8">
        <f>INDEX($I$1171:$N$1176,MATCH($AL$1173,$I$1170:$N$1170,0),MATCH($AL$1171,$I$1170:$N$1170,0))</f>
        <v/>
      </c>
      <c r="J1182" s="8">
        <f>INDEX($I$1171:$N$1176,MATCH($AL$1173,$I$1170:$N$1170,0),MATCH($AL$1172,$I$1170:$N$1170,0))</f>
        <v/>
      </c>
      <c r="K1182" s="8">
        <f>INDEX($I$1171:$N$1176,MATCH($AL$1173,$I$1170:$N$1170,0),MATCH($AL$1173,$I$1170:$N$1170,0))</f>
        <v/>
      </c>
      <c r="L1182" s="8">
        <f>INDEX($I$1171:$N$1176,MATCH($AL$1173,$I$1170:$N$1170,0),MATCH($AL$1174,$I$1170:$N$1170,0))</f>
        <v/>
      </c>
      <c r="M1182" s="8">
        <f>INDEX($I$1171:$N$1176,MATCH($AL$1173,$I$1170:$N$1170,0),MATCH($AL$1175,$I$1170:$N$1170,0))</f>
        <v/>
      </c>
      <c r="N1182" s="8">
        <f>INDEX($I$1171:$N$1176,MATCH($AL$1173,$I$1170:$N$1170,0),MATCH($AL$1176,$I$1170:$N$1170,0))</f>
        <v/>
      </c>
      <c r="P1182" s="8">
        <f>INDEX($P$1171:$U$1176,MATCH($AL$1173,$P$1170:$U$1170,0),MATCH($AL$1171,$P$1170:$U$1170,0))</f>
        <v/>
      </c>
      <c r="Q1182" s="8">
        <f>INDEX($P$1171:$U$1176,MATCH($AL$1173,$P$1170:$U$1170,0),MATCH($AL$1172,$P$1170:$U$1170,0))</f>
        <v/>
      </c>
      <c r="R1182" s="8">
        <f>INDEX($P$1171:$U$1176,MATCH($AL$1173,$P$1170:$U$1170,0),MATCH($AL$1173,$P$1170:$U$1170,0))</f>
        <v/>
      </c>
      <c r="S1182" s="8">
        <f>INDEX($P$1171:$U$1176,MATCH($AL$1173,$P$1170:$U$1170,0),MATCH($AL$1174,$P$1170:$U$1170,0))</f>
        <v/>
      </c>
      <c r="T1182" s="8">
        <f>INDEX($P$1171:$U$1176,MATCH($AL$1173,$P$1170:$U$1170,0),MATCH($AL$1175,$P$1170:$U$1170,0))</f>
        <v/>
      </c>
      <c r="U1182" s="8">
        <f>INDEX($P$1171:$U$1176,MATCH($AL$1173,$P$1170:$U$1170,0),MATCH($AL$1176,$P$1170:$U$1170,0))</f>
        <v/>
      </c>
      <c r="W1182" s="8">
        <f>INDEX($W$1171:$AB$1176,MATCH($AL$1173,$W$1170:$AB$1170,0),MATCH($AL$1171,$W$1170:$AB$1170,0))</f>
        <v/>
      </c>
      <c r="X1182" s="8">
        <f>INDEX($W$1171:$AB$1176,MATCH($AL$1173,$W$1170:$AB$1170,0),MATCH($AL$1172,$W$1170:$AB$1170,0))</f>
        <v/>
      </c>
      <c r="Y1182" s="8">
        <f>INDEX($W$1171:$AB$1176,MATCH($AL$1173,$W$1170:$AB$1170,0),MATCH($AL$1173,$W$1170:$AB$1170,0))</f>
        <v/>
      </c>
      <c r="Z1182" s="8">
        <f>INDEX($W$1171:$AB$1176,MATCH($AL$1173,$W$1170:$AB$1170,0),MATCH($AL$1174,$W$1170:$AB$1170,0))</f>
        <v/>
      </c>
      <c r="AA1182" s="8">
        <f>INDEX($W$1171:$AB$1176,MATCH($AL$1173,$W$1170:$AB$1170,0),MATCH($AL$1175,$W$1170:$AB$1170,0))</f>
        <v/>
      </c>
      <c r="AB1182" s="8">
        <f>INDEX($W$1171:$AB$1176,MATCH($AL$1173,$W$1170:$AB$1170,0),MATCH($AL$1176,$W$1170:$AB$1170,0))</f>
        <v/>
      </c>
      <c r="AD1182" s="8">
        <f>INDEX($AD$1171:$AI$1176,MATCH($AL$1173,$AD$1170:$AI$1170,0),MATCH($AL$1171,$AD$1170:$AI$1170,0))</f>
        <v/>
      </c>
      <c r="AE1182" s="8">
        <f>INDEX($AD$1171:$AI$1176,MATCH($AL$1173,$AD$1170:$AI$1170,0),MATCH($AL$1172,$AD$1170:$AI$1170,0))</f>
        <v/>
      </c>
      <c r="AF1182" s="8">
        <f>INDEX($AD$1171:$AI$1176,MATCH($AL$1173,$AD$1170:$AI$1170,0),MATCH($AL$1173,$AD$1170:$AI$1170,0))</f>
        <v/>
      </c>
      <c r="AG1182" s="8">
        <f>INDEX($AD$1171:$AI$1176,MATCH($AL$1173,$AD$1170:$AI$1170,0),MATCH($AL$1174,$AD$1170:$AI$1170,0))</f>
        <v/>
      </c>
      <c r="AH1182" s="8">
        <f>INDEX($AD$1171:$AI$1176,MATCH($AL$1173,$AD$1170:$AI$1170,0),MATCH($AL$1175,$AD$1170:$AI$1170,0))</f>
        <v/>
      </c>
      <c r="AI1182" s="8">
        <f>INDEX($AD$1171:$AI$1176,MATCH($AL$1173,$AD$1170:$AI$1170,0),MATCH($AL$1176,$AD$1170:$AI$1170,0))</f>
        <v/>
      </c>
      <c r="AK1182" s="8">
        <f>IF(($B$1182&lt;&gt;2)+($I$1182&lt;&gt;2)+($P$1182&lt;&gt;2)+($W$1182&lt;&gt;2)+($AD$1182&lt;&gt;2)=0,2,IF((($B$1182&lt;&gt;2)*$B$1182+($I$1182&lt;&gt;2)*$I$1182+($P$1182&lt;&gt;2)*$P$1182+($W$1182&lt;&gt;2)*$W$1182+($AD$1182&lt;&gt;2)*$AD$1182)/(($B$1182&lt;&gt;2)+($I$1182&lt;&gt;2)+($P$1182&lt;&gt;2)+($W$1182&lt;&gt;2)+($AD$1182&lt;&gt;2))&gt;=0.5,1,0))</f>
        <v/>
      </c>
      <c r="AL1182" s="8">
        <f>IF(($C$1182&lt;&gt;2)+($J$1182&lt;&gt;2)+($Q$1182&lt;&gt;2)+($X$1182&lt;&gt;2)+($AE$1182&lt;&gt;2)=0,2,IF((($C$1182&lt;&gt;2)*$C$1182+($J$1182&lt;&gt;2)*$J$1182+($Q$1182&lt;&gt;2)*$Q$1182+($X$1182&lt;&gt;2)*$X$1182+($AE$1182&lt;&gt;2)*$AE$1182)/(($C$1182&lt;&gt;2)+($J$1182&lt;&gt;2)+($Q$1182&lt;&gt;2)+($X$1182&lt;&gt;2)+($AE$1182&lt;&gt;2))&gt;=0.5,1,0))</f>
        <v/>
      </c>
      <c r="AM1182" s="8">
        <f>IF(($D$1182&lt;&gt;2)+($K$1182&lt;&gt;2)+($R$1182&lt;&gt;2)+($Y$1182&lt;&gt;2)+($AF$1182&lt;&gt;2)=0,2,IF((($D$1182&lt;&gt;2)*$D$1182+($K$1182&lt;&gt;2)*$K$1182+($R$1182&lt;&gt;2)*$R$1182+($Y$1182&lt;&gt;2)*$Y$1182+($AF$1182&lt;&gt;2)*$AF$1182)/(($D$1182&lt;&gt;2)+($K$1182&lt;&gt;2)+($R$1182&lt;&gt;2)+($Y$1182&lt;&gt;2)+($AF$1182&lt;&gt;2))&gt;=0.5,1,0))</f>
        <v/>
      </c>
      <c r="AN1182" s="8">
        <f>IF(($E$1182&lt;&gt;2)+($L$1182&lt;&gt;2)+($S$1182&lt;&gt;2)+($Z$1182&lt;&gt;2)+($AG$1182&lt;&gt;2)=0,2,IF((($E$1182&lt;&gt;2)*$E$1182+($L$1182&lt;&gt;2)*$L$1182+($S$1182&lt;&gt;2)*$S$1182+($Z$1182&lt;&gt;2)*$Z$1182+($AG$1182&lt;&gt;2)*$AG$1182)/(($E$1182&lt;&gt;2)+($L$1182&lt;&gt;2)+($S$1182&lt;&gt;2)+($Z$1182&lt;&gt;2)+($AG$1182&lt;&gt;2))&gt;=0.5,1,0))</f>
        <v/>
      </c>
      <c r="AO1182" s="8">
        <f>IF(($F$1182&lt;&gt;2)+($M$1182&lt;&gt;2)+($T$1182&lt;&gt;2)+($AA$1182&lt;&gt;2)+($AH$1182&lt;&gt;2)=0,2,IF((($F$1182&lt;&gt;2)*$F$1182+($M$1182&lt;&gt;2)*$M$1182+($T$1182&lt;&gt;2)*$T$1182+($AA$1182&lt;&gt;2)*$AA$1182+($AH$1182&lt;&gt;2)*$AH$1182)/(($F$1182&lt;&gt;2)+($M$1182&lt;&gt;2)+($T$1182&lt;&gt;2)+($AA$1182&lt;&gt;2)+($AH$1182&lt;&gt;2))&gt;=0.5,1,0))</f>
        <v/>
      </c>
      <c r="AP1182" s="8">
        <f>IF(($G$1182&lt;&gt;2)+($N$1182&lt;&gt;2)+($U$1182&lt;&gt;2)+($AB$1182&lt;&gt;2)+($AI$1182&lt;&gt;2)=0,2,IF((($G$1182&lt;&gt;2)*$G$1182+($N$1182&lt;&gt;2)*$N$1182+($U$1182&lt;&gt;2)*$U$1182+($AB$1182&lt;&gt;2)*$AB$1182+($AI$1182&lt;&gt;2)*$AI$1182)/(($G$1182&lt;&gt;2)+($N$1182&lt;&gt;2)+($U$1182&lt;&gt;2)+($AB$1182&lt;&gt;2)+($AI$1182&lt;&gt;2))&gt;=0.5,1,0))</f>
        <v/>
      </c>
      <c r="AR1182" s="16">
        <f>INDEX('Ground truth'!$B$3:$G$8,MATCH($AK$1173,'Ground truth'!$A$3:$A$8,0),MATCH($AK$1171,'Ground truth'!$B$2:$G$2,0))</f>
        <v/>
      </c>
      <c r="AS1182" s="16">
        <f>INDEX('Ground truth'!$B$3:$G$8,MATCH($AK$1173,'Ground truth'!$A$3:$A$8,0),MATCH($AK$1172,'Ground truth'!$B$2:$G$2,0))</f>
        <v/>
      </c>
      <c r="AT1182" s="16">
        <f>INDEX('Ground truth'!$B$3:$G$8,MATCH($AK$1173,'Ground truth'!$A$3:$A$8,0),MATCH($AK$1173,'Ground truth'!$B$2:$G$2,0))</f>
        <v/>
      </c>
      <c r="AU1182" s="16">
        <f>INDEX('Ground truth'!$B$3:$G$8,MATCH($AK$1173,'Ground truth'!$A$3:$A$8,0),MATCH($AK$1174,'Ground truth'!$B$2:$G$2,0))</f>
        <v/>
      </c>
      <c r="AV1182" s="16">
        <f>INDEX('Ground truth'!$B$3:$G$8,MATCH($AK$1173,'Ground truth'!$A$3:$A$8,0),MATCH($AK$1175,'Ground truth'!$B$2:$G$2,0))</f>
        <v/>
      </c>
      <c r="AW1182" s="16">
        <f>INDEX('Ground truth'!$B$3:$G$8,MATCH($AK$1173,'Ground truth'!$A$3:$A$8,0),MATCH($AK$1176,'Ground truth'!$B$2:$G$2,0))</f>
        <v/>
      </c>
      <c r="AY1182" s="19" t="n">
        <v>1</v>
      </c>
      <c r="AZ1182" s="19">
        <f>LARGE($AY$1180:$AY$1185,3)</f>
        <v/>
      </c>
    </row>
    <row r="1183">
      <c r="A1183" s="3" t="inlineStr">
        <is>
          <t>Propulsion Subsystem</t>
        </is>
      </c>
      <c r="B1183" s="8">
        <f>INDEX($B$1171:$G$1176,MATCH($AL$1174,$B$1170:$G$1170,0),MATCH($AL$1171,$B$1170:$G$1170,0))</f>
        <v/>
      </c>
      <c r="C1183" s="8">
        <f>INDEX($B$1171:$G$1176,MATCH($AL$1174,$B$1170:$G$1170,0),MATCH($AL$1172,$B$1170:$G$1170,0))</f>
        <v/>
      </c>
      <c r="D1183" s="8">
        <f>INDEX($B$1171:$G$1176,MATCH($AL$1174,$B$1170:$G$1170,0),MATCH($AL$1173,$B$1170:$G$1170,0))</f>
        <v/>
      </c>
      <c r="E1183" s="8">
        <f>INDEX($B$1171:$G$1176,MATCH($AL$1174,$B$1170:$G$1170,0),MATCH($AL$1174,$B$1170:$G$1170,0))</f>
        <v/>
      </c>
      <c r="F1183" s="8">
        <f>INDEX($B$1171:$G$1176,MATCH($AL$1174,$B$1170:$G$1170,0),MATCH($AL$1175,$B$1170:$G$1170,0))</f>
        <v/>
      </c>
      <c r="G1183" s="8">
        <f>INDEX($B$1171:$G$1176,MATCH($AL$1174,$B$1170:$G$1170,0),MATCH($AL$1176,$B$1170:$G$1170,0))</f>
        <v/>
      </c>
      <c r="I1183" s="8">
        <f>INDEX($I$1171:$N$1176,MATCH($AL$1174,$I$1170:$N$1170,0),MATCH($AL$1171,$I$1170:$N$1170,0))</f>
        <v/>
      </c>
      <c r="J1183" s="8">
        <f>INDEX($I$1171:$N$1176,MATCH($AL$1174,$I$1170:$N$1170,0),MATCH($AL$1172,$I$1170:$N$1170,0))</f>
        <v/>
      </c>
      <c r="K1183" s="8">
        <f>INDEX($I$1171:$N$1176,MATCH($AL$1174,$I$1170:$N$1170,0),MATCH($AL$1173,$I$1170:$N$1170,0))</f>
        <v/>
      </c>
      <c r="L1183" s="8">
        <f>INDEX($I$1171:$N$1176,MATCH($AL$1174,$I$1170:$N$1170,0),MATCH($AL$1174,$I$1170:$N$1170,0))</f>
        <v/>
      </c>
      <c r="M1183" s="8">
        <f>INDEX($I$1171:$N$1176,MATCH($AL$1174,$I$1170:$N$1170,0),MATCH($AL$1175,$I$1170:$N$1170,0))</f>
        <v/>
      </c>
      <c r="N1183" s="8">
        <f>INDEX($I$1171:$N$1176,MATCH($AL$1174,$I$1170:$N$1170,0),MATCH($AL$1176,$I$1170:$N$1170,0))</f>
        <v/>
      </c>
      <c r="P1183" s="8">
        <f>INDEX($P$1171:$U$1176,MATCH($AL$1174,$P$1170:$U$1170,0),MATCH($AL$1171,$P$1170:$U$1170,0))</f>
        <v/>
      </c>
      <c r="Q1183" s="8">
        <f>INDEX($P$1171:$U$1176,MATCH($AL$1174,$P$1170:$U$1170,0),MATCH($AL$1172,$P$1170:$U$1170,0))</f>
        <v/>
      </c>
      <c r="R1183" s="8">
        <f>INDEX($P$1171:$U$1176,MATCH($AL$1174,$P$1170:$U$1170,0),MATCH($AL$1173,$P$1170:$U$1170,0))</f>
        <v/>
      </c>
      <c r="S1183" s="8">
        <f>INDEX($P$1171:$U$1176,MATCH($AL$1174,$P$1170:$U$1170,0),MATCH($AL$1174,$P$1170:$U$1170,0))</f>
        <v/>
      </c>
      <c r="T1183" s="8">
        <f>INDEX($P$1171:$U$1176,MATCH($AL$1174,$P$1170:$U$1170,0),MATCH($AL$1175,$P$1170:$U$1170,0))</f>
        <v/>
      </c>
      <c r="U1183" s="8">
        <f>INDEX($P$1171:$U$1176,MATCH($AL$1174,$P$1170:$U$1170,0),MATCH($AL$1176,$P$1170:$U$1170,0))</f>
        <v/>
      </c>
      <c r="W1183" s="8">
        <f>INDEX($W$1171:$AB$1176,MATCH($AL$1174,$W$1170:$AB$1170,0),MATCH($AL$1171,$W$1170:$AB$1170,0))</f>
        <v/>
      </c>
      <c r="X1183" s="8">
        <f>INDEX($W$1171:$AB$1176,MATCH($AL$1174,$W$1170:$AB$1170,0),MATCH($AL$1172,$W$1170:$AB$1170,0))</f>
        <v/>
      </c>
      <c r="Y1183" s="8">
        <f>INDEX($W$1171:$AB$1176,MATCH($AL$1174,$W$1170:$AB$1170,0),MATCH($AL$1173,$W$1170:$AB$1170,0))</f>
        <v/>
      </c>
      <c r="Z1183" s="8">
        <f>INDEX($W$1171:$AB$1176,MATCH($AL$1174,$W$1170:$AB$1170,0),MATCH($AL$1174,$W$1170:$AB$1170,0))</f>
        <v/>
      </c>
      <c r="AA1183" s="8">
        <f>INDEX($W$1171:$AB$1176,MATCH($AL$1174,$W$1170:$AB$1170,0),MATCH($AL$1175,$W$1170:$AB$1170,0))</f>
        <v/>
      </c>
      <c r="AB1183" s="8">
        <f>INDEX($W$1171:$AB$1176,MATCH($AL$1174,$W$1170:$AB$1170,0),MATCH($AL$1176,$W$1170:$AB$1170,0))</f>
        <v/>
      </c>
      <c r="AD1183" s="8">
        <f>INDEX($AD$1171:$AI$1176,MATCH($AL$1174,$AD$1170:$AI$1170,0),MATCH($AL$1171,$AD$1170:$AI$1170,0))</f>
        <v/>
      </c>
      <c r="AE1183" s="8">
        <f>INDEX($AD$1171:$AI$1176,MATCH($AL$1174,$AD$1170:$AI$1170,0),MATCH($AL$1172,$AD$1170:$AI$1170,0))</f>
        <v/>
      </c>
      <c r="AF1183" s="8">
        <f>INDEX($AD$1171:$AI$1176,MATCH($AL$1174,$AD$1170:$AI$1170,0),MATCH($AL$1173,$AD$1170:$AI$1170,0))</f>
        <v/>
      </c>
      <c r="AG1183" s="8">
        <f>INDEX($AD$1171:$AI$1176,MATCH($AL$1174,$AD$1170:$AI$1170,0),MATCH($AL$1174,$AD$1170:$AI$1170,0))</f>
        <v/>
      </c>
      <c r="AH1183" s="8">
        <f>INDEX($AD$1171:$AI$1176,MATCH($AL$1174,$AD$1170:$AI$1170,0),MATCH($AL$1175,$AD$1170:$AI$1170,0))</f>
        <v/>
      </c>
      <c r="AI1183" s="8">
        <f>INDEX($AD$1171:$AI$1176,MATCH($AL$1174,$AD$1170:$AI$1170,0),MATCH($AL$1176,$AD$1170:$AI$1170,0))</f>
        <v/>
      </c>
      <c r="AK1183" s="8">
        <f>IF(($B$1183&lt;&gt;2)+($I$1183&lt;&gt;2)+($P$1183&lt;&gt;2)+($W$1183&lt;&gt;2)+($AD$1183&lt;&gt;2)=0,2,IF((($B$1183&lt;&gt;2)*$B$1183+($I$1183&lt;&gt;2)*$I$1183+($P$1183&lt;&gt;2)*$P$1183+($W$1183&lt;&gt;2)*$W$1183+($AD$1183&lt;&gt;2)*$AD$1183)/(($B$1183&lt;&gt;2)+($I$1183&lt;&gt;2)+($P$1183&lt;&gt;2)+($W$1183&lt;&gt;2)+($AD$1183&lt;&gt;2))&gt;=0.5,1,0))</f>
        <v/>
      </c>
      <c r="AL1183" s="8">
        <f>IF(($C$1183&lt;&gt;2)+($J$1183&lt;&gt;2)+($Q$1183&lt;&gt;2)+($X$1183&lt;&gt;2)+($AE$1183&lt;&gt;2)=0,2,IF((($C$1183&lt;&gt;2)*$C$1183+($J$1183&lt;&gt;2)*$J$1183+($Q$1183&lt;&gt;2)*$Q$1183+($X$1183&lt;&gt;2)*$X$1183+($AE$1183&lt;&gt;2)*$AE$1183)/(($C$1183&lt;&gt;2)+($J$1183&lt;&gt;2)+($Q$1183&lt;&gt;2)+($X$1183&lt;&gt;2)+($AE$1183&lt;&gt;2))&gt;=0.5,1,0))</f>
        <v/>
      </c>
      <c r="AM1183" s="8">
        <f>IF(($D$1183&lt;&gt;2)+($K$1183&lt;&gt;2)+($R$1183&lt;&gt;2)+($Y$1183&lt;&gt;2)+($AF$1183&lt;&gt;2)=0,2,IF((($D$1183&lt;&gt;2)*$D$1183+($K$1183&lt;&gt;2)*$K$1183+($R$1183&lt;&gt;2)*$R$1183+($Y$1183&lt;&gt;2)*$Y$1183+($AF$1183&lt;&gt;2)*$AF$1183)/(($D$1183&lt;&gt;2)+($K$1183&lt;&gt;2)+($R$1183&lt;&gt;2)+($Y$1183&lt;&gt;2)+($AF$1183&lt;&gt;2))&gt;=0.5,1,0))</f>
        <v/>
      </c>
      <c r="AN1183" s="8">
        <f>IF(($E$1183&lt;&gt;2)+($L$1183&lt;&gt;2)+($S$1183&lt;&gt;2)+($Z$1183&lt;&gt;2)+($AG$1183&lt;&gt;2)=0,2,IF((($E$1183&lt;&gt;2)*$E$1183+($L$1183&lt;&gt;2)*$L$1183+($S$1183&lt;&gt;2)*$S$1183+($Z$1183&lt;&gt;2)*$Z$1183+($AG$1183&lt;&gt;2)*$AG$1183)/(($E$1183&lt;&gt;2)+($L$1183&lt;&gt;2)+($S$1183&lt;&gt;2)+($Z$1183&lt;&gt;2)+($AG$1183&lt;&gt;2))&gt;=0.5,1,0))</f>
        <v/>
      </c>
      <c r="AO1183" s="8">
        <f>IF(($F$1183&lt;&gt;2)+($M$1183&lt;&gt;2)+($T$1183&lt;&gt;2)+($AA$1183&lt;&gt;2)+($AH$1183&lt;&gt;2)=0,2,IF((($F$1183&lt;&gt;2)*$F$1183+($M$1183&lt;&gt;2)*$M$1183+($T$1183&lt;&gt;2)*$T$1183+($AA$1183&lt;&gt;2)*$AA$1183+($AH$1183&lt;&gt;2)*$AH$1183)/(($F$1183&lt;&gt;2)+($M$1183&lt;&gt;2)+($T$1183&lt;&gt;2)+($AA$1183&lt;&gt;2)+($AH$1183&lt;&gt;2))&gt;=0.5,1,0))</f>
        <v/>
      </c>
      <c r="AP1183" s="8">
        <f>IF(($G$1183&lt;&gt;2)+($N$1183&lt;&gt;2)+($U$1183&lt;&gt;2)+($AB$1183&lt;&gt;2)+($AI$1183&lt;&gt;2)=0,2,IF((($G$1183&lt;&gt;2)*$G$1183+($N$1183&lt;&gt;2)*$N$1183+($U$1183&lt;&gt;2)*$U$1183+($AB$1183&lt;&gt;2)*$AB$1183+($AI$1183&lt;&gt;2)*$AI$1183)/(($G$1183&lt;&gt;2)+($N$1183&lt;&gt;2)+($U$1183&lt;&gt;2)+($AB$1183&lt;&gt;2)+($AI$1183&lt;&gt;2))&gt;=0.5,1,0))</f>
        <v/>
      </c>
      <c r="AR1183" s="16">
        <f>INDEX('Ground truth'!$B$3:$G$8,MATCH($AK$1174,'Ground truth'!$A$3:$A$8,0),MATCH($AK$1171,'Ground truth'!$B$2:$G$2,0))</f>
        <v/>
      </c>
      <c r="AS1183" s="16">
        <f>INDEX('Ground truth'!$B$3:$G$8,MATCH($AK$1174,'Ground truth'!$A$3:$A$8,0),MATCH($AK$1172,'Ground truth'!$B$2:$G$2,0))</f>
        <v/>
      </c>
      <c r="AT1183" s="16">
        <f>INDEX('Ground truth'!$B$3:$G$8,MATCH($AK$1174,'Ground truth'!$A$3:$A$8,0),MATCH($AK$1173,'Ground truth'!$B$2:$G$2,0))</f>
        <v/>
      </c>
      <c r="AU1183" s="16">
        <f>INDEX('Ground truth'!$B$3:$G$8,MATCH($AK$1174,'Ground truth'!$A$3:$A$8,0),MATCH($AK$1174,'Ground truth'!$B$2:$G$2,0))</f>
        <v/>
      </c>
      <c r="AV1183" s="16">
        <f>INDEX('Ground truth'!$B$3:$G$8,MATCH($AK$1174,'Ground truth'!$A$3:$A$8,0),MATCH($AK$1175,'Ground truth'!$B$2:$G$2,0))</f>
        <v/>
      </c>
      <c r="AW1183" s="16">
        <f>INDEX('Ground truth'!$B$3:$G$8,MATCH($AK$1174,'Ground truth'!$A$3:$A$8,0),MATCH($AK$1176,'Ground truth'!$B$2:$G$2,0))</f>
        <v/>
      </c>
      <c r="AY1183" s="19" t="n">
        <v>-1</v>
      </c>
      <c r="AZ1183" s="19">
        <f>LARGE($AY$1180:$AY$1185,4)</f>
        <v/>
      </c>
    </row>
    <row r="1184">
      <c r="A1184" s="3" t="inlineStr">
        <is>
          <t>Reaction Wheel</t>
        </is>
      </c>
      <c r="B1184" s="8">
        <f>INDEX($B$1171:$G$1176,MATCH($AL$1175,$B$1170:$G$1170,0),MATCH($AL$1171,$B$1170:$G$1170,0))</f>
        <v/>
      </c>
      <c r="C1184" s="8">
        <f>INDEX($B$1171:$G$1176,MATCH($AL$1175,$B$1170:$G$1170,0),MATCH($AL$1172,$B$1170:$G$1170,0))</f>
        <v/>
      </c>
      <c r="D1184" s="8">
        <f>INDEX($B$1171:$G$1176,MATCH($AL$1175,$B$1170:$G$1170,0),MATCH($AL$1173,$B$1170:$G$1170,0))</f>
        <v/>
      </c>
      <c r="E1184" s="8">
        <f>INDEX($B$1171:$G$1176,MATCH($AL$1175,$B$1170:$G$1170,0),MATCH($AL$1174,$B$1170:$G$1170,0))</f>
        <v/>
      </c>
      <c r="F1184" s="8">
        <f>INDEX($B$1171:$G$1176,MATCH($AL$1175,$B$1170:$G$1170,0),MATCH($AL$1175,$B$1170:$G$1170,0))</f>
        <v/>
      </c>
      <c r="G1184" s="8">
        <f>INDEX($B$1171:$G$1176,MATCH($AL$1175,$B$1170:$G$1170,0),MATCH($AL$1176,$B$1170:$G$1170,0))</f>
        <v/>
      </c>
      <c r="I1184" s="8">
        <f>INDEX($I$1171:$N$1176,MATCH($AL$1175,$I$1170:$N$1170,0),MATCH($AL$1171,$I$1170:$N$1170,0))</f>
        <v/>
      </c>
      <c r="J1184" s="8">
        <f>INDEX($I$1171:$N$1176,MATCH($AL$1175,$I$1170:$N$1170,0),MATCH($AL$1172,$I$1170:$N$1170,0))</f>
        <v/>
      </c>
      <c r="K1184" s="8">
        <f>INDEX($I$1171:$N$1176,MATCH($AL$1175,$I$1170:$N$1170,0),MATCH($AL$1173,$I$1170:$N$1170,0))</f>
        <v/>
      </c>
      <c r="L1184" s="8">
        <f>INDEX($I$1171:$N$1176,MATCH($AL$1175,$I$1170:$N$1170,0),MATCH($AL$1174,$I$1170:$N$1170,0))</f>
        <v/>
      </c>
      <c r="M1184" s="8">
        <f>INDEX($I$1171:$N$1176,MATCH($AL$1175,$I$1170:$N$1170,0),MATCH($AL$1175,$I$1170:$N$1170,0))</f>
        <v/>
      </c>
      <c r="N1184" s="8">
        <f>INDEX($I$1171:$N$1176,MATCH($AL$1175,$I$1170:$N$1170,0),MATCH($AL$1176,$I$1170:$N$1170,0))</f>
        <v/>
      </c>
      <c r="P1184" s="8">
        <f>INDEX($P$1171:$U$1176,MATCH($AL$1175,$P$1170:$U$1170,0),MATCH($AL$1171,$P$1170:$U$1170,0))</f>
        <v/>
      </c>
      <c r="Q1184" s="8">
        <f>INDEX($P$1171:$U$1176,MATCH($AL$1175,$P$1170:$U$1170,0),MATCH($AL$1172,$P$1170:$U$1170,0))</f>
        <v/>
      </c>
      <c r="R1184" s="8">
        <f>INDEX($P$1171:$U$1176,MATCH($AL$1175,$P$1170:$U$1170,0),MATCH($AL$1173,$P$1170:$U$1170,0))</f>
        <v/>
      </c>
      <c r="S1184" s="8">
        <f>INDEX($P$1171:$U$1176,MATCH($AL$1175,$P$1170:$U$1170,0),MATCH($AL$1174,$P$1170:$U$1170,0))</f>
        <v/>
      </c>
      <c r="T1184" s="8">
        <f>INDEX($P$1171:$U$1176,MATCH($AL$1175,$P$1170:$U$1170,0),MATCH($AL$1175,$P$1170:$U$1170,0))</f>
        <v/>
      </c>
      <c r="U1184" s="8">
        <f>INDEX($P$1171:$U$1176,MATCH($AL$1175,$P$1170:$U$1170,0),MATCH($AL$1176,$P$1170:$U$1170,0))</f>
        <v/>
      </c>
      <c r="W1184" s="8">
        <f>INDEX($W$1171:$AB$1176,MATCH($AL$1175,$W$1170:$AB$1170,0),MATCH($AL$1171,$W$1170:$AB$1170,0))</f>
        <v/>
      </c>
      <c r="X1184" s="8">
        <f>INDEX($W$1171:$AB$1176,MATCH($AL$1175,$W$1170:$AB$1170,0),MATCH($AL$1172,$W$1170:$AB$1170,0))</f>
        <v/>
      </c>
      <c r="Y1184" s="8">
        <f>INDEX($W$1171:$AB$1176,MATCH($AL$1175,$W$1170:$AB$1170,0),MATCH($AL$1173,$W$1170:$AB$1170,0))</f>
        <v/>
      </c>
      <c r="Z1184" s="8">
        <f>INDEX($W$1171:$AB$1176,MATCH($AL$1175,$W$1170:$AB$1170,0),MATCH($AL$1174,$W$1170:$AB$1170,0))</f>
        <v/>
      </c>
      <c r="AA1184" s="8">
        <f>INDEX($W$1171:$AB$1176,MATCH($AL$1175,$W$1170:$AB$1170,0),MATCH($AL$1175,$W$1170:$AB$1170,0))</f>
        <v/>
      </c>
      <c r="AB1184" s="8">
        <f>INDEX($W$1171:$AB$1176,MATCH($AL$1175,$W$1170:$AB$1170,0),MATCH($AL$1176,$W$1170:$AB$1170,0))</f>
        <v/>
      </c>
      <c r="AD1184" s="8">
        <f>INDEX($AD$1171:$AI$1176,MATCH($AL$1175,$AD$1170:$AI$1170,0),MATCH($AL$1171,$AD$1170:$AI$1170,0))</f>
        <v/>
      </c>
      <c r="AE1184" s="8">
        <f>INDEX($AD$1171:$AI$1176,MATCH($AL$1175,$AD$1170:$AI$1170,0),MATCH($AL$1172,$AD$1170:$AI$1170,0))</f>
        <v/>
      </c>
      <c r="AF1184" s="8">
        <f>INDEX($AD$1171:$AI$1176,MATCH($AL$1175,$AD$1170:$AI$1170,0),MATCH($AL$1173,$AD$1170:$AI$1170,0))</f>
        <v/>
      </c>
      <c r="AG1184" s="8">
        <f>INDEX($AD$1171:$AI$1176,MATCH($AL$1175,$AD$1170:$AI$1170,0),MATCH($AL$1174,$AD$1170:$AI$1170,0))</f>
        <v/>
      </c>
      <c r="AH1184" s="8">
        <f>INDEX($AD$1171:$AI$1176,MATCH($AL$1175,$AD$1170:$AI$1170,0),MATCH($AL$1175,$AD$1170:$AI$1170,0))</f>
        <v/>
      </c>
      <c r="AI1184" s="8">
        <f>INDEX($AD$1171:$AI$1176,MATCH($AL$1175,$AD$1170:$AI$1170,0),MATCH($AL$1176,$AD$1170:$AI$1170,0))</f>
        <v/>
      </c>
      <c r="AK1184" s="8">
        <f>IF(($B$1184&lt;&gt;2)+($I$1184&lt;&gt;2)+($P$1184&lt;&gt;2)+($W$1184&lt;&gt;2)+($AD$1184&lt;&gt;2)=0,2,IF((($B$1184&lt;&gt;2)*$B$1184+($I$1184&lt;&gt;2)*$I$1184+($P$1184&lt;&gt;2)*$P$1184+($W$1184&lt;&gt;2)*$W$1184+($AD$1184&lt;&gt;2)*$AD$1184)/(($B$1184&lt;&gt;2)+($I$1184&lt;&gt;2)+($P$1184&lt;&gt;2)+($W$1184&lt;&gt;2)+($AD$1184&lt;&gt;2))&gt;=0.5,1,0))</f>
        <v/>
      </c>
      <c r="AL1184" s="8">
        <f>IF(($C$1184&lt;&gt;2)+($J$1184&lt;&gt;2)+($Q$1184&lt;&gt;2)+($X$1184&lt;&gt;2)+($AE$1184&lt;&gt;2)=0,2,IF((($C$1184&lt;&gt;2)*$C$1184+($J$1184&lt;&gt;2)*$J$1184+($Q$1184&lt;&gt;2)*$Q$1184+($X$1184&lt;&gt;2)*$X$1184+($AE$1184&lt;&gt;2)*$AE$1184)/(($C$1184&lt;&gt;2)+($J$1184&lt;&gt;2)+($Q$1184&lt;&gt;2)+($X$1184&lt;&gt;2)+($AE$1184&lt;&gt;2))&gt;=0.5,1,0))</f>
        <v/>
      </c>
      <c r="AM1184" s="8">
        <f>IF(($D$1184&lt;&gt;2)+($K$1184&lt;&gt;2)+($R$1184&lt;&gt;2)+($Y$1184&lt;&gt;2)+($AF$1184&lt;&gt;2)=0,2,IF((($D$1184&lt;&gt;2)*$D$1184+($K$1184&lt;&gt;2)*$K$1184+($R$1184&lt;&gt;2)*$R$1184+($Y$1184&lt;&gt;2)*$Y$1184+($AF$1184&lt;&gt;2)*$AF$1184)/(($D$1184&lt;&gt;2)+($K$1184&lt;&gt;2)+($R$1184&lt;&gt;2)+($Y$1184&lt;&gt;2)+($AF$1184&lt;&gt;2))&gt;=0.5,1,0))</f>
        <v/>
      </c>
      <c r="AN1184" s="8">
        <f>IF(($E$1184&lt;&gt;2)+($L$1184&lt;&gt;2)+($S$1184&lt;&gt;2)+($Z$1184&lt;&gt;2)+($AG$1184&lt;&gt;2)=0,2,IF((($E$1184&lt;&gt;2)*$E$1184+($L$1184&lt;&gt;2)*$L$1184+($S$1184&lt;&gt;2)*$S$1184+($Z$1184&lt;&gt;2)*$Z$1184+($AG$1184&lt;&gt;2)*$AG$1184)/(($E$1184&lt;&gt;2)+($L$1184&lt;&gt;2)+($S$1184&lt;&gt;2)+($Z$1184&lt;&gt;2)+($AG$1184&lt;&gt;2))&gt;=0.5,1,0))</f>
        <v/>
      </c>
      <c r="AO1184" s="8">
        <f>IF(($F$1184&lt;&gt;2)+($M$1184&lt;&gt;2)+($T$1184&lt;&gt;2)+($AA$1184&lt;&gt;2)+($AH$1184&lt;&gt;2)=0,2,IF((($F$1184&lt;&gt;2)*$F$1184+($M$1184&lt;&gt;2)*$M$1184+($T$1184&lt;&gt;2)*$T$1184+($AA$1184&lt;&gt;2)*$AA$1184+($AH$1184&lt;&gt;2)*$AH$1184)/(($F$1184&lt;&gt;2)+($M$1184&lt;&gt;2)+($T$1184&lt;&gt;2)+($AA$1184&lt;&gt;2)+($AH$1184&lt;&gt;2))&gt;=0.5,1,0))</f>
        <v/>
      </c>
      <c r="AP1184" s="8">
        <f>IF(($G$1184&lt;&gt;2)+($N$1184&lt;&gt;2)+($U$1184&lt;&gt;2)+($AB$1184&lt;&gt;2)+($AI$1184&lt;&gt;2)=0,2,IF((($G$1184&lt;&gt;2)*$G$1184+($N$1184&lt;&gt;2)*$N$1184+($U$1184&lt;&gt;2)*$U$1184+($AB$1184&lt;&gt;2)*$AB$1184+($AI$1184&lt;&gt;2)*$AI$1184)/(($G$1184&lt;&gt;2)+($N$1184&lt;&gt;2)+($U$1184&lt;&gt;2)+($AB$1184&lt;&gt;2)+($AI$1184&lt;&gt;2))&gt;=0.5,1,0))</f>
        <v/>
      </c>
      <c r="AR1184" s="16">
        <f>INDEX('Ground truth'!$B$3:$G$8,MATCH($AK$1175,'Ground truth'!$A$3:$A$8,0),MATCH($AK$1171,'Ground truth'!$B$2:$G$2,0))</f>
        <v/>
      </c>
      <c r="AS1184" s="16">
        <f>INDEX('Ground truth'!$B$3:$G$8,MATCH($AK$1175,'Ground truth'!$A$3:$A$8,0),MATCH($AK$1172,'Ground truth'!$B$2:$G$2,0))</f>
        <v/>
      </c>
      <c r="AT1184" s="16">
        <f>INDEX('Ground truth'!$B$3:$G$8,MATCH($AK$1175,'Ground truth'!$A$3:$A$8,0),MATCH($AK$1173,'Ground truth'!$B$2:$G$2,0))</f>
        <v/>
      </c>
      <c r="AU1184" s="16">
        <f>INDEX('Ground truth'!$B$3:$G$8,MATCH($AK$1175,'Ground truth'!$A$3:$A$8,0),MATCH($AK$1174,'Ground truth'!$B$2:$G$2,0))</f>
        <v/>
      </c>
      <c r="AV1184" s="16">
        <f>INDEX('Ground truth'!$B$3:$G$8,MATCH($AK$1175,'Ground truth'!$A$3:$A$8,0),MATCH($AK$1175,'Ground truth'!$B$2:$G$2,0))</f>
        <v/>
      </c>
      <c r="AW1184" s="16">
        <f>INDEX('Ground truth'!$B$3:$G$8,MATCH($AK$1175,'Ground truth'!$A$3:$A$8,0),MATCH($AK$1176,'Ground truth'!$B$2:$G$2,0))</f>
        <v/>
      </c>
      <c r="AY1184" s="19" t="n">
        <v>-0.3429230827771702</v>
      </c>
      <c r="AZ1184" s="19">
        <f>LARGE($AY$1180:$AY$1185,5)</f>
        <v/>
      </c>
    </row>
    <row r="1185">
      <c r="A1185" s="3" t="inlineStr">
        <is>
          <t>GNC Software</t>
        </is>
      </c>
      <c r="B1185" s="8">
        <f>INDEX($B$1171:$G$1176,MATCH($AL$1176,$B$1170:$G$1170,0),MATCH($AL$1171,$B$1170:$G$1170,0))</f>
        <v/>
      </c>
      <c r="C1185" s="8">
        <f>INDEX($B$1171:$G$1176,MATCH($AL$1176,$B$1170:$G$1170,0),MATCH($AL$1172,$B$1170:$G$1170,0))</f>
        <v/>
      </c>
      <c r="D1185" s="8">
        <f>INDEX($B$1171:$G$1176,MATCH($AL$1176,$B$1170:$G$1170,0),MATCH($AL$1173,$B$1170:$G$1170,0))</f>
        <v/>
      </c>
      <c r="E1185" s="8">
        <f>INDEX($B$1171:$G$1176,MATCH($AL$1176,$B$1170:$G$1170,0),MATCH($AL$1174,$B$1170:$G$1170,0))</f>
        <v/>
      </c>
      <c r="F1185" s="8">
        <f>INDEX($B$1171:$G$1176,MATCH($AL$1176,$B$1170:$G$1170,0),MATCH($AL$1175,$B$1170:$G$1170,0))</f>
        <v/>
      </c>
      <c r="G1185" s="8">
        <f>INDEX($B$1171:$G$1176,MATCH($AL$1176,$B$1170:$G$1170,0),MATCH($AL$1176,$B$1170:$G$1170,0))</f>
        <v/>
      </c>
      <c r="I1185" s="8">
        <f>INDEX($I$1171:$N$1176,MATCH($AL$1176,$I$1170:$N$1170,0),MATCH($AL$1171,$I$1170:$N$1170,0))</f>
        <v/>
      </c>
      <c r="J1185" s="8">
        <f>INDEX($I$1171:$N$1176,MATCH($AL$1176,$I$1170:$N$1170,0),MATCH($AL$1172,$I$1170:$N$1170,0))</f>
        <v/>
      </c>
      <c r="K1185" s="8">
        <f>INDEX($I$1171:$N$1176,MATCH($AL$1176,$I$1170:$N$1170,0),MATCH($AL$1173,$I$1170:$N$1170,0))</f>
        <v/>
      </c>
      <c r="L1185" s="8">
        <f>INDEX($I$1171:$N$1176,MATCH($AL$1176,$I$1170:$N$1170,0),MATCH($AL$1174,$I$1170:$N$1170,0))</f>
        <v/>
      </c>
      <c r="M1185" s="8">
        <f>INDEX($I$1171:$N$1176,MATCH($AL$1176,$I$1170:$N$1170,0),MATCH($AL$1175,$I$1170:$N$1170,0))</f>
        <v/>
      </c>
      <c r="N1185" s="8">
        <f>INDEX($I$1171:$N$1176,MATCH($AL$1176,$I$1170:$N$1170,0),MATCH($AL$1176,$I$1170:$N$1170,0))</f>
        <v/>
      </c>
      <c r="P1185" s="8">
        <f>INDEX($P$1171:$U$1176,MATCH($AL$1176,$P$1170:$U$1170,0),MATCH($AL$1171,$P$1170:$U$1170,0))</f>
        <v/>
      </c>
      <c r="Q1185" s="8">
        <f>INDEX($P$1171:$U$1176,MATCH($AL$1176,$P$1170:$U$1170,0),MATCH($AL$1172,$P$1170:$U$1170,0))</f>
        <v/>
      </c>
      <c r="R1185" s="8">
        <f>INDEX($P$1171:$U$1176,MATCH($AL$1176,$P$1170:$U$1170,0),MATCH($AL$1173,$P$1170:$U$1170,0))</f>
        <v/>
      </c>
      <c r="S1185" s="8">
        <f>INDEX($P$1171:$U$1176,MATCH($AL$1176,$P$1170:$U$1170,0),MATCH($AL$1174,$P$1170:$U$1170,0))</f>
        <v/>
      </c>
      <c r="T1185" s="8">
        <f>INDEX($P$1171:$U$1176,MATCH($AL$1176,$P$1170:$U$1170,0),MATCH($AL$1175,$P$1170:$U$1170,0))</f>
        <v/>
      </c>
      <c r="U1185" s="8">
        <f>INDEX($P$1171:$U$1176,MATCH($AL$1176,$P$1170:$U$1170,0),MATCH($AL$1176,$P$1170:$U$1170,0))</f>
        <v/>
      </c>
      <c r="W1185" s="8">
        <f>INDEX($W$1171:$AB$1176,MATCH($AL$1176,$W$1170:$AB$1170,0),MATCH($AL$1171,$W$1170:$AB$1170,0))</f>
        <v/>
      </c>
      <c r="X1185" s="8">
        <f>INDEX($W$1171:$AB$1176,MATCH($AL$1176,$W$1170:$AB$1170,0),MATCH($AL$1172,$W$1170:$AB$1170,0))</f>
        <v/>
      </c>
      <c r="Y1185" s="8">
        <f>INDEX($W$1171:$AB$1176,MATCH($AL$1176,$W$1170:$AB$1170,0),MATCH($AL$1173,$W$1170:$AB$1170,0))</f>
        <v/>
      </c>
      <c r="Z1185" s="8">
        <f>INDEX($W$1171:$AB$1176,MATCH($AL$1176,$W$1170:$AB$1170,0),MATCH($AL$1174,$W$1170:$AB$1170,0))</f>
        <v/>
      </c>
      <c r="AA1185" s="8">
        <f>INDEX($W$1171:$AB$1176,MATCH($AL$1176,$W$1170:$AB$1170,0),MATCH($AL$1175,$W$1170:$AB$1170,0))</f>
        <v/>
      </c>
      <c r="AB1185" s="8">
        <f>INDEX($W$1171:$AB$1176,MATCH($AL$1176,$W$1170:$AB$1170,0),MATCH($AL$1176,$W$1170:$AB$1170,0))</f>
        <v/>
      </c>
      <c r="AD1185" s="8">
        <f>INDEX($AD$1171:$AI$1176,MATCH($AL$1176,$AD$1170:$AI$1170,0),MATCH($AL$1171,$AD$1170:$AI$1170,0))</f>
        <v/>
      </c>
      <c r="AE1185" s="8">
        <f>INDEX($AD$1171:$AI$1176,MATCH($AL$1176,$AD$1170:$AI$1170,0),MATCH($AL$1172,$AD$1170:$AI$1170,0))</f>
        <v/>
      </c>
      <c r="AF1185" s="8">
        <f>INDEX($AD$1171:$AI$1176,MATCH($AL$1176,$AD$1170:$AI$1170,0),MATCH($AL$1173,$AD$1170:$AI$1170,0))</f>
        <v/>
      </c>
      <c r="AG1185" s="8">
        <f>INDEX($AD$1171:$AI$1176,MATCH($AL$1176,$AD$1170:$AI$1170,0),MATCH($AL$1174,$AD$1170:$AI$1170,0))</f>
        <v/>
      </c>
      <c r="AH1185" s="8">
        <f>INDEX($AD$1171:$AI$1176,MATCH($AL$1176,$AD$1170:$AI$1170,0),MATCH($AL$1175,$AD$1170:$AI$1170,0))</f>
        <v/>
      </c>
      <c r="AI1185" s="8">
        <f>INDEX($AD$1171:$AI$1176,MATCH($AL$1176,$AD$1170:$AI$1170,0),MATCH($AL$1176,$AD$1170:$AI$1170,0))</f>
        <v/>
      </c>
      <c r="AK1185" s="8">
        <f>IF(($B$1185&lt;&gt;2)+($I$1185&lt;&gt;2)+($P$1185&lt;&gt;2)+($W$1185&lt;&gt;2)+($AD$1185&lt;&gt;2)=0,2,IF((($B$1185&lt;&gt;2)*$B$1185+($I$1185&lt;&gt;2)*$I$1185+($P$1185&lt;&gt;2)*$P$1185+($W$1185&lt;&gt;2)*$W$1185+($AD$1185&lt;&gt;2)*$AD$1185)/(($B$1185&lt;&gt;2)+($I$1185&lt;&gt;2)+($P$1185&lt;&gt;2)+($W$1185&lt;&gt;2)+($AD$1185&lt;&gt;2))&gt;=0.5,1,0))</f>
        <v/>
      </c>
      <c r="AL1185" s="8">
        <f>IF(($C$1185&lt;&gt;2)+($J$1185&lt;&gt;2)+($Q$1185&lt;&gt;2)+($X$1185&lt;&gt;2)+($AE$1185&lt;&gt;2)=0,2,IF((($C$1185&lt;&gt;2)*$C$1185+($J$1185&lt;&gt;2)*$J$1185+($Q$1185&lt;&gt;2)*$Q$1185+($X$1185&lt;&gt;2)*$X$1185+($AE$1185&lt;&gt;2)*$AE$1185)/(($C$1185&lt;&gt;2)+($J$1185&lt;&gt;2)+($Q$1185&lt;&gt;2)+($X$1185&lt;&gt;2)+($AE$1185&lt;&gt;2))&gt;=0.5,1,0))</f>
        <v/>
      </c>
      <c r="AM1185" s="8">
        <f>IF(($D$1185&lt;&gt;2)+($K$1185&lt;&gt;2)+($R$1185&lt;&gt;2)+($Y$1185&lt;&gt;2)+($AF$1185&lt;&gt;2)=0,2,IF((($D$1185&lt;&gt;2)*$D$1185+($K$1185&lt;&gt;2)*$K$1185+($R$1185&lt;&gt;2)*$R$1185+($Y$1185&lt;&gt;2)*$Y$1185+($AF$1185&lt;&gt;2)*$AF$1185)/(($D$1185&lt;&gt;2)+($K$1185&lt;&gt;2)+($R$1185&lt;&gt;2)+($Y$1185&lt;&gt;2)+($AF$1185&lt;&gt;2))&gt;=0.5,1,0))</f>
        <v/>
      </c>
      <c r="AN1185" s="8">
        <f>IF(($E$1185&lt;&gt;2)+($L$1185&lt;&gt;2)+($S$1185&lt;&gt;2)+($Z$1185&lt;&gt;2)+($AG$1185&lt;&gt;2)=0,2,IF((($E$1185&lt;&gt;2)*$E$1185+($L$1185&lt;&gt;2)*$L$1185+($S$1185&lt;&gt;2)*$S$1185+($Z$1185&lt;&gt;2)*$Z$1185+($AG$1185&lt;&gt;2)*$AG$1185)/(($E$1185&lt;&gt;2)+($L$1185&lt;&gt;2)+($S$1185&lt;&gt;2)+($Z$1185&lt;&gt;2)+($AG$1185&lt;&gt;2))&gt;=0.5,1,0))</f>
        <v/>
      </c>
      <c r="AO1185" s="8">
        <f>IF(($F$1185&lt;&gt;2)+($M$1185&lt;&gt;2)+($T$1185&lt;&gt;2)+($AA$1185&lt;&gt;2)+($AH$1185&lt;&gt;2)=0,2,IF((($F$1185&lt;&gt;2)*$F$1185+($M$1185&lt;&gt;2)*$M$1185+($T$1185&lt;&gt;2)*$T$1185+($AA$1185&lt;&gt;2)*$AA$1185+($AH$1185&lt;&gt;2)*$AH$1185)/(($F$1185&lt;&gt;2)+($M$1185&lt;&gt;2)+($T$1185&lt;&gt;2)+($AA$1185&lt;&gt;2)+($AH$1185&lt;&gt;2))&gt;=0.5,1,0))</f>
        <v/>
      </c>
      <c r="AP1185" s="8">
        <f>IF(($G$1185&lt;&gt;2)+($N$1185&lt;&gt;2)+($U$1185&lt;&gt;2)+($AB$1185&lt;&gt;2)+($AI$1185&lt;&gt;2)=0,2,IF((($G$1185&lt;&gt;2)*$G$1185+($N$1185&lt;&gt;2)*$N$1185+($U$1185&lt;&gt;2)*$U$1185+($AB$1185&lt;&gt;2)*$AB$1185+($AI$1185&lt;&gt;2)*$AI$1185)/(($G$1185&lt;&gt;2)+($N$1185&lt;&gt;2)+($U$1185&lt;&gt;2)+($AB$1185&lt;&gt;2)+($AI$1185&lt;&gt;2))&gt;=0.5,1,0))</f>
        <v/>
      </c>
      <c r="AR1185" s="16">
        <f>INDEX('Ground truth'!$B$3:$G$8,MATCH($AK$1176,'Ground truth'!$A$3:$A$8,0),MATCH($AK$1171,'Ground truth'!$B$2:$G$2,0))</f>
        <v/>
      </c>
      <c r="AS1185" s="16">
        <f>INDEX('Ground truth'!$B$3:$G$8,MATCH($AK$1176,'Ground truth'!$A$3:$A$8,0),MATCH($AK$1172,'Ground truth'!$B$2:$G$2,0))</f>
        <v/>
      </c>
      <c r="AT1185" s="16">
        <f>INDEX('Ground truth'!$B$3:$G$8,MATCH($AK$1176,'Ground truth'!$A$3:$A$8,0),MATCH($AK$1173,'Ground truth'!$B$2:$G$2,0))</f>
        <v/>
      </c>
      <c r="AU1185" s="16">
        <f>INDEX('Ground truth'!$B$3:$G$8,MATCH($AK$1176,'Ground truth'!$A$3:$A$8,0),MATCH($AK$1174,'Ground truth'!$B$2:$G$2,0))</f>
        <v/>
      </c>
      <c r="AV1185" s="16">
        <f>INDEX('Ground truth'!$B$3:$G$8,MATCH($AK$1176,'Ground truth'!$A$3:$A$8,0),MATCH($AK$1175,'Ground truth'!$B$2:$G$2,0))</f>
        <v/>
      </c>
      <c r="AW1185" s="16">
        <f>INDEX('Ground truth'!$B$3:$G$8,MATCH($AK$1176,'Ground truth'!$A$3:$A$8,0),MATCH($AK$1176,'Ground truth'!$B$2:$G$2,0))</f>
        <v/>
      </c>
      <c r="AY1185" s="19" t="n">
        <v>1</v>
      </c>
      <c r="AZ1185" s="19">
        <f>LARGE($AY$1180:$AY$1185,6)</f>
        <v/>
      </c>
    </row>
    <row r="1187">
      <c r="A1187" s="17" t="inlineStr">
        <is>
          <t>metrics — confident-only (unsure excluded from denominators)</t>
        </is>
      </c>
      <c r="B1187" s="10" t="inlineStr">
        <is>
          <t>run 1</t>
        </is>
      </c>
      <c r="C1187" s="10" t="inlineStr">
        <is>
          <t>run 2</t>
        </is>
      </c>
      <c r="D1187" s="10" t="inlineStr">
        <is>
          <t>run 3</t>
        </is>
      </c>
      <c r="E1187" s="10" t="inlineStr">
        <is>
          <t>run 4</t>
        </is>
      </c>
      <c r="F1187" s="10" t="inlineStr">
        <is>
          <t>run 5</t>
        </is>
      </c>
      <c r="G1187" s="10" t="inlineStr">
        <is>
          <t>avg-matrix</t>
        </is>
      </c>
      <c r="H1187" s="10" t="inlineStr">
        <is>
          <t>mean</t>
        </is>
      </c>
      <c r="I1187" s="10" t="inlineStr">
        <is>
          <t>std (pop.)</t>
        </is>
      </c>
      <c r="J1187" s="17" t="inlineStr">
        <is>
          <t>notes</t>
        </is>
      </c>
    </row>
    <row r="1188">
      <c r="A1188" s="7" t="inlineStr">
        <is>
          <t>TP</t>
        </is>
      </c>
      <c r="B1188" s="7">
        <f>SUMPRODUCT(($B$1180:$G$1185=1)*($AR$1180:$AW$1185=1))</f>
        <v/>
      </c>
      <c r="C1188" s="7">
        <f>SUMPRODUCT(($I$1180:$N$1185=1)*($AR$1180:$AW$1185=1))</f>
        <v/>
      </c>
      <c r="D1188" s="7">
        <f>SUMPRODUCT(($P$1180:$U$1185=1)*($AR$1180:$AW$1185=1))</f>
        <v/>
      </c>
      <c r="E1188" s="7">
        <f>SUMPRODUCT(($W$1180:$AB$1185=1)*($AR$1180:$AW$1185=1))</f>
        <v/>
      </c>
      <c r="F1188" s="7">
        <f>SUMPRODUCT(($AD$1180:$AI$1185=1)*($AR$1180:$AW$1185=1))</f>
        <v/>
      </c>
      <c r="G1188" s="7">
        <f>SUMPRODUCT(($AK$1180:$AP$1185=1)*($AR$1180:$AW$1185=1))</f>
        <v/>
      </c>
      <c r="H1188" s="12">
        <f>AVERAGE($B$1188:$F$1188)</f>
        <v/>
      </c>
      <c r="I1188" s="12">
        <f>STDEV.P($B$1188:$F$1188)</f>
        <v/>
      </c>
    </row>
    <row r="1189">
      <c r="A1189" s="7" t="inlineStr">
        <is>
          <t>TN</t>
        </is>
      </c>
      <c r="B1189" s="7">
        <f>SUMPRODUCT(($B$1180:$G$1185=0)*($AR$1180:$AW$1185=0))</f>
        <v/>
      </c>
      <c r="C1189" s="7">
        <f>SUMPRODUCT(($I$1180:$N$1185=0)*($AR$1180:$AW$1185=0))</f>
        <v/>
      </c>
      <c r="D1189" s="7">
        <f>SUMPRODUCT(($P$1180:$U$1185=0)*($AR$1180:$AW$1185=0))</f>
        <v/>
      </c>
      <c r="E1189" s="7">
        <f>SUMPRODUCT(($W$1180:$AB$1185=0)*($AR$1180:$AW$1185=0))</f>
        <v/>
      </c>
      <c r="F1189" s="7">
        <f>SUMPRODUCT(($AD$1180:$AI$1185=0)*($AR$1180:$AW$1185=0))</f>
        <v/>
      </c>
      <c r="G1189" s="7">
        <f>SUMPRODUCT(($AK$1180:$AP$1185=0)*($AR$1180:$AW$1185=0))</f>
        <v/>
      </c>
      <c r="H1189" s="12">
        <f>AVERAGE($B$1189:$F$1189)</f>
        <v/>
      </c>
      <c r="I1189" s="12">
        <f>STDEV.P($B$1189:$F$1189)</f>
        <v/>
      </c>
    </row>
    <row r="1190">
      <c r="A1190" s="7" t="inlineStr">
        <is>
          <t>FP</t>
        </is>
      </c>
      <c r="B1190" s="7">
        <f>SUMPRODUCT(($B$1180:$G$1185=1)*($AR$1180:$AW$1185=0))</f>
        <v/>
      </c>
      <c r="C1190" s="7">
        <f>SUMPRODUCT(($I$1180:$N$1185=1)*($AR$1180:$AW$1185=0))</f>
        <v/>
      </c>
      <c r="D1190" s="7">
        <f>SUMPRODUCT(($P$1180:$U$1185=1)*($AR$1180:$AW$1185=0))</f>
        <v/>
      </c>
      <c r="E1190" s="7">
        <f>SUMPRODUCT(($W$1180:$AB$1185=1)*($AR$1180:$AW$1185=0))</f>
        <v/>
      </c>
      <c r="F1190" s="7">
        <f>SUMPRODUCT(($AD$1180:$AI$1185=1)*($AR$1180:$AW$1185=0))</f>
        <v/>
      </c>
      <c r="G1190" s="7">
        <f>SUMPRODUCT(($AK$1180:$AP$1185=1)*($AR$1180:$AW$1185=0))</f>
        <v/>
      </c>
      <c r="H1190" s="12">
        <f>AVERAGE($B$1190:$F$1190)</f>
        <v/>
      </c>
      <c r="I1190" s="12">
        <f>STDEV.P($B$1190:$F$1190)</f>
        <v/>
      </c>
    </row>
    <row r="1191">
      <c r="A1191" s="7" t="inlineStr">
        <is>
          <t>FN</t>
        </is>
      </c>
      <c r="B1191" s="7">
        <f>SUMPRODUCT(($B$1180:$G$1185=0)*($AR$1180:$AW$1185=1))</f>
        <v/>
      </c>
      <c r="C1191" s="7">
        <f>SUMPRODUCT(($I$1180:$N$1185=0)*($AR$1180:$AW$1185=1))</f>
        <v/>
      </c>
      <c r="D1191" s="7">
        <f>SUMPRODUCT(($P$1180:$U$1185=0)*($AR$1180:$AW$1185=1))</f>
        <v/>
      </c>
      <c r="E1191" s="7">
        <f>SUMPRODUCT(($W$1180:$AB$1185=0)*($AR$1180:$AW$1185=1))</f>
        <v/>
      </c>
      <c r="F1191" s="7">
        <f>SUMPRODUCT(($AD$1180:$AI$1185=0)*($AR$1180:$AW$1185=1))</f>
        <v/>
      </c>
      <c r="G1191" s="7">
        <f>SUMPRODUCT(($AK$1180:$AP$1185=0)*($AR$1180:$AW$1185=1))</f>
        <v/>
      </c>
      <c r="H1191" s="12">
        <f>AVERAGE($B$1191:$F$1191)</f>
        <v/>
      </c>
      <c r="I1191" s="12">
        <f>STDEV.P($B$1191:$F$1191)</f>
        <v/>
      </c>
    </row>
    <row r="1192">
      <c r="A1192" s="4" t="inlineStr">
        <is>
          <t>Precision</t>
        </is>
      </c>
      <c r="B1192" s="12">
        <f>IFERROR($B$1188/($B$1188+$B$1190),0)</f>
        <v/>
      </c>
      <c r="C1192" s="12">
        <f>IFERROR($C$1188/($C$1188+$C$1190),0)</f>
        <v/>
      </c>
      <c r="D1192" s="12">
        <f>IFERROR($D$1188/($D$1188+$D$1190),0)</f>
        <v/>
      </c>
      <c r="E1192" s="12">
        <f>IFERROR($E$1188/($E$1188+$E$1190),0)</f>
        <v/>
      </c>
      <c r="F1192" s="12">
        <f>IFERROR($F$1188/($F$1188+$F$1190),0)</f>
        <v/>
      </c>
      <c r="G1192" s="12">
        <f>IFERROR($G$1188/($G$1188+$G$1190),0)</f>
        <v/>
      </c>
      <c r="H1192" s="18">
        <f>AVERAGE($B$1192:$F$1192)</f>
        <v/>
      </c>
      <c r="I1192" s="18">
        <f>STDEV.P($B$1192:$F$1192)</f>
        <v/>
      </c>
    </row>
    <row r="1193">
      <c r="A1193" s="4" t="inlineStr">
        <is>
          <t>Recall</t>
        </is>
      </c>
      <c r="B1193" s="12">
        <f>IFERROR($B$1188/($B$1188+$B$1191),0)</f>
        <v/>
      </c>
      <c r="C1193" s="12">
        <f>IFERROR($C$1188/($C$1188+$C$1191),0)</f>
        <v/>
      </c>
      <c r="D1193" s="12">
        <f>IFERROR($D$1188/($D$1188+$D$1191),0)</f>
        <v/>
      </c>
      <c r="E1193" s="12">
        <f>IFERROR($E$1188/($E$1188+$E$1191),0)</f>
        <v/>
      </c>
      <c r="F1193" s="12">
        <f>IFERROR($F$1188/($F$1188+$F$1191),0)</f>
        <v/>
      </c>
      <c r="G1193" s="12">
        <f>IFERROR($G$1188/($G$1188+$G$1191),0)</f>
        <v/>
      </c>
      <c r="H1193" s="18">
        <f>AVERAGE($B$1193:$F$1193)</f>
        <v/>
      </c>
      <c r="I1193" s="18">
        <f>STDEV.P($B$1193:$F$1193)</f>
        <v/>
      </c>
    </row>
    <row r="1194">
      <c r="A1194" s="4" t="inlineStr">
        <is>
          <t>F1</t>
        </is>
      </c>
      <c r="B1194" s="12">
        <f>IFERROR(2*$B$1192*$B$1193/($B$1192+$B$1193),0)</f>
        <v/>
      </c>
      <c r="C1194" s="12">
        <f>IFERROR(2*$C$1192*$C$1193/($C$1192+$C$1193),0)</f>
        <v/>
      </c>
      <c r="D1194" s="12">
        <f>IFERROR(2*$D$1192*$D$1193/($D$1192+$D$1193),0)</f>
        <v/>
      </c>
      <c r="E1194" s="12">
        <f>IFERROR(2*$E$1192*$E$1193/($E$1192+$E$1193),0)</f>
        <v/>
      </c>
      <c r="F1194" s="12">
        <f>IFERROR(2*$F$1192*$F$1193/($F$1192+$F$1193),0)</f>
        <v/>
      </c>
      <c r="G1194" s="12">
        <f>IFERROR(2*$G$1192*$G$1193/($G$1192+$G$1193),0)</f>
        <v/>
      </c>
      <c r="H1194" s="18">
        <f>AVERAGE($B$1194:$F$1194)</f>
        <v/>
      </c>
      <c r="I1194" s="18">
        <f>STDEV.P($B$1194:$F$1194)</f>
        <v/>
      </c>
    </row>
    <row r="1195">
      <c r="A1195" s="4" t="inlineStr">
        <is>
          <t>Accuracy</t>
        </is>
      </c>
      <c r="B1195" s="12">
        <f>IFERROR(($B$1188+$B$1189)/($B$1188+$B$1189+$B$1190+$B$1191),0)</f>
        <v/>
      </c>
      <c r="C1195" s="12">
        <f>IFERROR(($C$1188+$C$1189)/($C$1188+$C$1189+$C$1190+$C$1191),0)</f>
        <v/>
      </c>
      <c r="D1195" s="12">
        <f>IFERROR(($D$1188+$D$1189)/($D$1188+$D$1189+$D$1190+$D$1191),0)</f>
        <v/>
      </c>
      <c r="E1195" s="12">
        <f>IFERROR(($E$1188+$E$1189)/($E$1188+$E$1189+$E$1190+$E$1191),0)</f>
        <v/>
      </c>
      <c r="F1195" s="12">
        <f>IFERROR(($F$1188+$F$1189)/($F$1188+$F$1189+$F$1190+$F$1191),0)</f>
        <v/>
      </c>
      <c r="G1195" s="12">
        <f>IFERROR(($G$1188+$G$1189)/($G$1188+$G$1189+$G$1190+$G$1191),0)</f>
        <v/>
      </c>
      <c r="H1195" s="18">
        <f>AVERAGE($B$1195:$F$1195)</f>
        <v/>
      </c>
      <c r="I1195" s="18">
        <f>STDEV.P($B$1195:$F$1195)</f>
        <v/>
      </c>
    </row>
    <row r="1196">
      <c r="A1196" s="4" t="inlineStr">
        <is>
          <t>Edit distance</t>
        </is>
      </c>
      <c r="B1196" s="12">
        <f>SUMPRODUCT(ABS($AR$1180:$AW$1185-$B$1180:$G$1185))</f>
        <v/>
      </c>
      <c r="C1196" s="12">
        <f>SUMPRODUCT(ABS($AR$1180:$AW$1185-$I$1180:$N$1185))</f>
        <v/>
      </c>
      <c r="D1196" s="12">
        <f>SUMPRODUCT(ABS($AR$1180:$AW$1185-$P$1180:$U$1185))</f>
        <v/>
      </c>
      <c r="E1196" s="12">
        <f>SUMPRODUCT(ABS($AR$1180:$AW$1185-$W$1180:$AB$1185))</f>
        <v/>
      </c>
      <c r="F1196" s="12">
        <f>SUMPRODUCT(ABS($AR$1180:$AW$1185-$AD$1180:$AI$1185))</f>
        <v/>
      </c>
      <c r="G1196" s="12">
        <f>SUMPRODUCT(ABS($AR$1180:$AW$1185-$AK$1180:$AP$1185))</f>
        <v/>
      </c>
      <c r="H1196" s="18">
        <f>AVERAGE($B$1196:$F$1196)</f>
        <v/>
      </c>
      <c r="I1196" s="18">
        <f>STDEV.P($B$1196:$F$1196)</f>
        <v/>
      </c>
    </row>
    <row r="1197">
      <c r="A1197" s="4" t="inlineStr">
        <is>
          <t>Spectral distance</t>
        </is>
      </c>
      <c r="B1197" s="12">
        <f>SQRT(SUMPRODUCT(($AZ$1180:$AZ$1185-$B$1207:$B$1212)^2))</f>
        <v/>
      </c>
      <c r="C1197" s="12">
        <f>SQRT(SUMPRODUCT(($AZ$1180:$AZ$1185-$C$1207:$C$1212)^2))</f>
        <v/>
      </c>
      <c r="D1197" s="12">
        <f>SQRT(SUMPRODUCT(($AZ$1180:$AZ$1185-$D$1207:$D$1212)^2))</f>
        <v/>
      </c>
      <c r="E1197" s="12">
        <f>SQRT(SUMPRODUCT(($AZ$1180:$AZ$1185-$E$1207:$E$1212)^2))</f>
        <v/>
      </c>
      <c r="F1197" s="12">
        <f>SQRT(SUMPRODUCT(($AZ$1180:$AZ$1185-$F$1207:$F$1212)^2))</f>
        <v/>
      </c>
      <c r="G1197" s="12">
        <f>SQRT(SUMPRODUCT(($AZ$1180:$AZ$1185-$G$1207:$G$1212)^2))</f>
        <v/>
      </c>
      <c r="H1197" s="18">
        <f>AVERAGE($B$1197:$F$1197)</f>
        <v/>
      </c>
      <c r="I1197" s="18">
        <f>STDEV.P($B$1197:$F$1197)</f>
        <v/>
      </c>
    </row>
    <row r="1198">
      <c r="A1198" s="4" t="inlineStr">
        <is>
          <t>Unsure cells</t>
        </is>
      </c>
      <c r="B1198" s="7">
        <f>COUNTIF($B$1180:$G$1185,2)</f>
        <v/>
      </c>
      <c r="C1198" s="7">
        <f>COUNTIF($I$1180:$N$1185,2)</f>
        <v/>
      </c>
      <c r="D1198" s="7">
        <f>COUNTIF($P$1180:$U$1185,2)</f>
        <v/>
      </c>
      <c r="E1198" s="7">
        <f>COUNTIF($W$1180:$AB$1185,2)</f>
        <v/>
      </c>
      <c r="F1198" s="7">
        <f>COUNTIF($AD$1180:$AI$1185,2)</f>
        <v/>
      </c>
      <c r="G1198" s="7">
        <f>COUNTIF($AK$1180:$AP$1185,2)</f>
        <v/>
      </c>
      <c r="H1198" s="12">
        <f>AVERAGE($B$1198:$F$1198)</f>
        <v/>
      </c>
      <c r="I1198" s="12">
        <f>STDEV.P($B$1198:$F$1198)</f>
        <v/>
      </c>
    </row>
    <row r="1199">
      <c r="A1199" s="3" t="inlineStr">
        <is>
          <t>eigenvalues (real part, numpy order; pasted)</t>
        </is>
      </c>
    </row>
    <row r="1200">
      <c r="A1200" s="3" t="inlineStr">
        <is>
          <t xml:space="preserve">  λ1</t>
        </is>
      </c>
      <c r="B1200" s="19" t="n">
        <v>6.000000000000001</v>
      </c>
      <c r="C1200" s="19" t="n">
        <v>6.000000000000001</v>
      </c>
      <c r="D1200" s="19" t="n">
        <v>6.000000000000001</v>
      </c>
      <c r="E1200" s="19" t="n">
        <v>6.000000000000001</v>
      </c>
      <c r="F1200" s="19" t="n">
        <v>6.000000000000001</v>
      </c>
      <c r="G1200" s="19" t="n">
        <v>6.000000000000001</v>
      </c>
    </row>
    <row r="1201">
      <c r="A1201" s="3" t="inlineStr">
        <is>
          <t xml:space="preserve">  λ2</t>
        </is>
      </c>
      <c r="B1201" s="19" t="n">
        <v>-4.386334140049162e-48</v>
      </c>
      <c r="C1201" s="19" t="n">
        <v>-4.386334140049162e-48</v>
      </c>
      <c r="D1201" s="19" t="n">
        <v>-4.386334140049162e-48</v>
      </c>
      <c r="E1201" s="19" t="n">
        <v>-4.386334140049162e-48</v>
      </c>
      <c r="F1201" s="19" t="n">
        <v>-4.386334140049162e-48</v>
      </c>
      <c r="G1201" s="19" t="n">
        <v>-4.386334140049162e-48</v>
      </c>
    </row>
    <row r="1202">
      <c r="A1202" s="3" t="inlineStr">
        <is>
          <t xml:space="preserve">  λ3</t>
        </is>
      </c>
      <c r="B1202" s="19" t="n">
        <v>0</v>
      </c>
      <c r="C1202" s="19" t="n">
        <v>0</v>
      </c>
      <c r="D1202" s="19" t="n">
        <v>0</v>
      </c>
      <c r="E1202" s="19" t="n">
        <v>0</v>
      </c>
      <c r="F1202" s="19" t="n">
        <v>0</v>
      </c>
      <c r="G1202" s="19" t="n">
        <v>0</v>
      </c>
    </row>
    <row r="1203">
      <c r="A1203" s="3" t="inlineStr">
        <is>
          <t xml:space="preserve">  λ4</t>
        </is>
      </c>
      <c r="B1203" s="19" t="n">
        <v>1.368455531567204e-48</v>
      </c>
      <c r="C1203" s="19" t="n">
        <v>1.368455531567204e-48</v>
      </c>
      <c r="D1203" s="19" t="n">
        <v>1.368455531567204e-48</v>
      </c>
      <c r="E1203" s="19" t="n">
        <v>1.368455531567204e-48</v>
      </c>
      <c r="F1203" s="19" t="n">
        <v>1.368455531567204e-48</v>
      </c>
      <c r="G1203" s="19" t="n">
        <v>1.368455531567204e-48</v>
      </c>
    </row>
    <row r="1204">
      <c r="A1204" s="3" t="inlineStr">
        <is>
          <t xml:space="preserve">  λ5</t>
        </is>
      </c>
      <c r="B1204" s="19" t="n">
        <v>1.370485732619968e-80</v>
      </c>
      <c r="C1204" s="19" t="n">
        <v>1.370485732619968e-80</v>
      </c>
      <c r="D1204" s="19" t="n">
        <v>1.370485732619968e-80</v>
      </c>
      <c r="E1204" s="19" t="n">
        <v>1.370485732619968e-80</v>
      </c>
      <c r="F1204" s="19" t="n">
        <v>1.370485732619968e-80</v>
      </c>
      <c r="G1204" s="19" t="n">
        <v>1.370485732619968e-80</v>
      </c>
    </row>
    <row r="1205">
      <c r="A1205" s="3" t="inlineStr">
        <is>
          <t xml:space="preserve">  λ6</t>
        </is>
      </c>
      <c r="B1205" s="19" t="n">
        <v>1.370485732619968e-80</v>
      </c>
      <c r="C1205" s="19" t="n">
        <v>1.370485732619968e-80</v>
      </c>
      <c r="D1205" s="19" t="n">
        <v>1.370485732619968e-80</v>
      </c>
      <c r="E1205" s="19" t="n">
        <v>1.370485732619968e-80</v>
      </c>
      <c r="F1205" s="19" t="n">
        <v>1.370485732619968e-80</v>
      </c>
      <c r="G1205" s="19" t="n">
        <v>1.370485732619968e-80</v>
      </c>
    </row>
    <row r="1206">
      <c r="A1206" s="3" t="inlineStr">
        <is>
          <t>eigenvalues sorted desc (LARGE)</t>
        </is>
      </c>
    </row>
    <row r="1207">
      <c r="A1207" s="3" t="inlineStr">
        <is>
          <t xml:space="preserve">  λ(1)</t>
        </is>
      </c>
      <c r="B1207" s="19">
        <f>LARGE($B$1200:$B$1205,1)</f>
        <v/>
      </c>
      <c r="C1207" s="19">
        <f>LARGE($C$1200:$C$1205,1)</f>
        <v/>
      </c>
      <c r="D1207" s="19">
        <f>LARGE($D$1200:$D$1205,1)</f>
        <v/>
      </c>
      <c r="E1207" s="19">
        <f>LARGE($E$1200:$E$1205,1)</f>
        <v/>
      </c>
      <c r="F1207" s="19">
        <f>LARGE($F$1200:$F$1205,1)</f>
        <v/>
      </c>
      <c r="G1207" s="19">
        <f>LARGE($G$1200:$G$1205,1)</f>
        <v/>
      </c>
    </row>
    <row r="1208">
      <c r="A1208" s="3" t="inlineStr">
        <is>
          <t xml:space="preserve">  λ(2)</t>
        </is>
      </c>
      <c r="B1208" s="19">
        <f>LARGE($B$1200:$B$1205,2)</f>
        <v/>
      </c>
      <c r="C1208" s="19">
        <f>LARGE($C$1200:$C$1205,2)</f>
        <v/>
      </c>
      <c r="D1208" s="19">
        <f>LARGE($D$1200:$D$1205,2)</f>
        <v/>
      </c>
      <c r="E1208" s="19">
        <f>LARGE($E$1200:$E$1205,2)</f>
        <v/>
      </c>
      <c r="F1208" s="19">
        <f>LARGE($F$1200:$F$1205,2)</f>
        <v/>
      </c>
      <c r="G1208" s="19">
        <f>LARGE($G$1200:$G$1205,2)</f>
        <v/>
      </c>
    </row>
    <row r="1209">
      <c r="A1209" s="3" t="inlineStr">
        <is>
          <t xml:space="preserve">  λ(3)</t>
        </is>
      </c>
      <c r="B1209" s="19">
        <f>LARGE($B$1200:$B$1205,3)</f>
        <v/>
      </c>
      <c r="C1209" s="19">
        <f>LARGE($C$1200:$C$1205,3)</f>
        <v/>
      </c>
      <c r="D1209" s="19">
        <f>LARGE($D$1200:$D$1205,3)</f>
        <v/>
      </c>
      <c r="E1209" s="19">
        <f>LARGE($E$1200:$E$1205,3)</f>
        <v/>
      </c>
      <c r="F1209" s="19">
        <f>LARGE($F$1200:$F$1205,3)</f>
        <v/>
      </c>
      <c r="G1209" s="19">
        <f>LARGE($G$1200:$G$1205,3)</f>
        <v/>
      </c>
    </row>
    <row r="1210">
      <c r="A1210" s="3" t="inlineStr">
        <is>
          <t xml:space="preserve">  λ(4)</t>
        </is>
      </c>
      <c r="B1210" s="19">
        <f>LARGE($B$1200:$B$1205,4)</f>
        <v/>
      </c>
      <c r="C1210" s="19">
        <f>LARGE($C$1200:$C$1205,4)</f>
        <v/>
      </c>
      <c r="D1210" s="19">
        <f>LARGE($D$1200:$D$1205,4)</f>
        <v/>
      </c>
      <c r="E1210" s="19">
        <f>LARGE($E$1200:$E$1205,4)</f>
        <v/>
      </c>
      <c r="F1210" s="19">
        <f>LARGE($F$1200:$F$1205,4)</f>
        <v/>
      </c>
      <c r="G1210" s="19">
        <f>LARGE($G$1200:$G$1205,4)</f>
        <v/>
      </c>
    </row>
    <row r="1211">
      <c r="A1211" s="3" t="inlineStr">
        <is>
          <t xml:space="preserve">  λ(5)</t>
        </is>
      </c>
      <c r="B1211" s="19">
        <f>LARGE($B$1200:$B$1205,5)</f>
        <v/>
      </c>
      <c r="C1211" s="19">
        <f>LARGE($C$1200:$C$1205,5)</f>
        <v/>
      </c>
      <c r="D1211" s="19">
        <f>LARGE($D$1200:$D$1205,5)</f>
        <v/>
      </c>
      <c r="E1211" s="19">
        <f>LARGE($E$1200:$E$1205,5)</f>
        <v/>
      </c>
      <c r="F1211" s="19">
        <f>LARGE($F$1200:$F$1205,5)</f>
        <v/>
      </c>
      <c r="G1211" s="19">
        <f>LARGE($G$1200:$G$1205,5)</f>
        <v/>
      </c>
    </row>
    <row r="1212">
      <c r="A1212" s="3" t="inlineStr">
        <is>
          <t xml:space="preserve">  λ(6)</t>
        </is>
      </c>
      <c r="B1212" s="19">
        <f>LARGE($B$1200:$B$1205,6)</f>
        <v/>
      </c>
      <c r="C1212" s="19">
        <f>LARGE($C$1200:$C$1205,6)</f>
        <v/>
      </c>
      <c r="D1212" s="19">
        <f>LARGE($D$1200:$D$1205,6)</f>
        <v/>
      </c>
      <c r="E1212" s="19">
        <f>LARGE($E$1200:$E$1205,6)</f>
        <v/>
      </c>
      <c r="F1212" s="19">
        <f>LARGE($F$1200:$F$1205,6)</f>
        <v/>
      </c>
      <c r="G1212" s="19">
        <f>LARGE($G$1200:$G$1205,6)</f>
        <v/>
      </c>
    </row>
    <row r="1213">
      <c r="A1213" s="3" t="inlineStr">
        <is>
          <t>check: Σeig − trace (→0)</t>
        </is>
      </c>
      <c r="B1213" s="3">
        <f>ROUND(SUM($B$1200:$B$1205)-($B$1180+$C$1181+$D$1182+$E$1183+$F$1184+$G$1185),6)</f>
        <v/>
      </c>
      <c r="C1213" s="3">
        <f>ROUND(SUM($C$1200:$C$1205)-($I$1180+$J$1181+$K$1182+$L$1183+$M$1184+$N$1185),6)</f>
        <v/>
      </c>
      <c r="D1213" s="3">
        <f>ROUND(SUM($D$1200:$D$1205)-($P$1180+$Q$1181+$R$1182+$S$1183+$T$1184+$U$1185),6)</f>
        <v/>
      </c>
      <c r="E1213" s="3">
        <f>ROUND(SUM($E$1200:$E$1205)-($W$1180+$X$1181+$Y$1182+$Z$1183+$AA$1184+$AB$1185),6)</f>
        <v/>
      </c>
      <c r="F1213" s="3">
        <f>ROUND(SUM($F$1200:$F$1205)-($AD$1180+$AE$1181+$AF$1182+$AG$1183+$AH$1184+$AI$1185),6)</f>
        <v/>
      </c>
      <c r="G1213" s="3">
        <f>ROUND(SUM($G$1200:$G$1205)-($AK$1180+$AL$1181+$AM$1182+$AN$1183+$AO$1184+$AP$1185),6)</f>
        <v/>
      </c>
    </row>
    <row r="1214">
      <c r="A1214" s="3" t="inlineStr">
        <is>
          <t>check: Πeig − det (→0)</t>
        </is>
      </c>
      <c r="B1214" s="3">
        <f>ROUND(MDETERM($B$1180:$G$1185)-PRODUCT($B$1200:$B$1205),6)</f>
        <v/>
      </c>
      <c r="C1214" s="3">
        <f>ROUND(MDETERM($I$1180:$N$1185)-PRODUCT($C$1200:$C$1205),6)</f>
        <v/>
      </c>
      <c r="D1214" s="3">
        <f>ROUND(MDETERM($P$1180:$U$1185)-PRODUCT($D$1200:$D$1205),6)</f>
        <v/>
      </c>
      <c r="E1214" s="3">
        <f>ROUND(MDETERM($W$1180:$AB$1185)-PRODUCT($E$1200:$E$1205),6)</f>
        <v/>
      </c>
      <c r="F1214" s="3">
        <f>ROUND(MDETERM($AD$1180:$AI$1185)-PRODUCT($F$1200:$F$1205),6)</f>
        <v/>
      </c>
      <c r="G1214" s="3">
        <f>ROUND(MDETERM($AK$1180:$AP$1185)-PRODUCT($G$1200:$G$1205),6)</f>
        <v/>
      </c>
    </row>
    <row r="1215">
      <c r="A1215" s="3" t="inlineStr">
        <is>
          <t>complex eigenvalues?</t>
        </is>
      </c>
      <c r="B1215" s="3" t="inlineStr"/>
      <c r="C1215" s="3" t="inlineStr"/>
      <c r="D1215" s="3" t="inlineStr"/>
      <c r="E1215" s="3" t="inlineStr"/>
      <c r="F1215" s="3" t="inlineStr"/>
      <c r="G1215" s="3" t="inlineStr"/>
    </row>
    <row r="1216">
      <c r="A1216" s="3" t="inlineStr">
        <is>
          <t>check: det(M − λᵢI) per sorted λ (→0)</t>
        </is>
      </c>
    </row>
    <row r="1217">
      <c r="A1217" s="3" t="inlineStr">
        <is>
          <t xml:space="preserve">  det(M − λ(1)I)</t>
        </is>
      </c>
      <c r="B1217" s="3">
        <f t="array" ref="B1217">ROUND(MDETERM($B$1180:$G$1185-$B$1207*MUNIT(6)),6)</f>
        <v/>
      </c>
      <c r="C1217" s="3">
        <f t="array" ref="C1217">ROUND(MDETERM($I$1180:$N$1185-$C$1207*MUNIT(6)),6)</f>
        <v/>
      </c>
      <c r="D1217" s="3">
        <f t="array" ref="D1217">ROUND(MDETERM($P$1180:$U$1185-$D$1207*MUNIT(6)),6)</f>
        <v/>
      </c>
      <c r="E1217" s="3">
        <f t="array" ref="E1217">ROUND(MDETERM($W$1180:$AB$1185-$E$1207*MUNIT(6)),6)</f>
        <v/>
      </c>
      <c r="F1217" s="3">
        <f t="array" ref="F1217">ROUND(MDETERM($AD$1180:$AI$1185-$F$1207*MUNIT(6)),6)</f>
        <v/>
      </c>
      <c r="G1217" s="3">
        <f t="array" ref="G1217">ROUND(MDETERM($AK$1180:$AP$1185-$G$1207*MUNIT(6)),6)</f>
        <v/>
      </c>
    </row>
    <row r="1218">
      <c r="A1218" s="3" t="inlineStr">
        <is>
          <t xml:space="preserve">  det(M − λ(2)I)</t>
        </is>
      </c>
      <c r="B1218" s="3">
        <f t="array" ref="B1218">ROUND(MDETERM($B$1180:$G$1185-$B$1208*MUNIT(6)),6)</f>
        <v/>
      </c>
      <c r="C1218" s="3">
        <f t="array" ref="C1218">ROUND(MDETERM($I$1180:$N$1185-$C$1208*MUNIT(6)),6)</f>
        <v/>
      </c>
      <c r="D1218" s="3">
        <f t="array" ref="D1218">ROUND(MDETERM($P$1180:$U$1185-$D$1208*MUNIT(6)),6)</f>
        <v/>
      </c>
      <c r="E1218" s="3">
        <f t="array" ref="E1218">ROUND(MDETERM($W$1180:$AB$1185-$E$1208*MUNIT(6)),6)</f>
        <v/>
      </c>
      <c r="F1218" s="3">
        <f t="array" ref="F1218">ROUND(MDETERM($AD$1180:$AI$1185-$F$1208*MUNIT(6)),6)</f>
        <v/>
      </c>
      <c r="G1218" s="3">
        <f t="array" ref="G1218">ROUND(MDETERM($AK$1180:$AP$1185-$G$1208*MUNIT(6)),6)</f>
        <v/>
      </c>
    </row>
    <row r="1219">
      <c r="A1219" s="3" t="inlineStr">
        <is>
          <t xml:space="preserve">  det(M − λ(3)I)</t>
        </is>
      </c>
      <c r="B1219" s="3">
        <f t="array" ref="B1219">ROUND(MDETERM($B$1180:$G$1185-$B$1209*MUNIT(6)),6)</f>
        <v/>
      </c>
      <c r="C1219" s="3">
        <f t="array" ref="C1219">ROUND(MDETERM($I$1180:$N$1185-$C$1209*MUNIT(6)),6)</f>
        <v/>
      </c>
      <c r="D1219" s="3">
        <f t="array" ref="D1219">ROUND(MDETERM($P$1180:$U$1185-$D$1209*MUNIT(6)),6)</f>
        <v/>
      </c>
      <c r="E1219" s="3">
        <f t="array" ref="E1219">ROUND(MDETERM($W$1180:$AB$1185-$E$1209*MUNIT(6)),6)</f>
        <v/>
      </c>
      <c r="F1219" s="3">
        <f t="array" ref="F1219">ROUND(MDETERM($AD$1180:$AI$1185-$F$1209*MUNIT(6)),6)</f>
        <v/>
      </c>
      <c r="G1219" s="3">
        <f t="array" ref="G1219">ROUND(MDETERM($AK$1180:$AP$1185-$G$1209*MUNIT(6)),6)</f>
        <v/>
      </c>
    </row>
    <row r="1220">
      <c r="A1220" s="3" t="inlineStr">
        <is>
          <t xml:space="preserve">  det(M − λ(4)I)</t>
        </is>
      </c>
      <c r="B1220" s="3">
        <f t="array" ref="B1220">ROUND(MDETERM($B$1180:$G$1185-$B$1210*MUNIT(6)),6)</f>
        <v/>
      </c>
      <c r="C1220" s="3">
        <f t="array" ref="C1220">ROUND(MDETERM($I$1180:$N$1185-$C$1210*MUNIT(6)),6)</f>
        <v/>
      </c>
      <c r="D1220" s="3">
        <f t="array" ref="D1220">ROUND(MDETERM($P$1180:$U$1185-$D$1210*MUNIT(6)),6)</f>
        <v/>
      </c>
      <c r="E1220" s="3">
        <f t="array" ref="E1220">ROUND(MDETERM($W$1180:$AB$1185-$E$1210*MUNIT(6)),6)</f>
        <v/>
      </c>
      <c r="F1220" s="3">
        <f t="array" ref="F1220">ROUND(MDETERM($AD$1180:$AI$1185-$F$1210*MUNIT(6)),6)</f>
        <v/>
      </c>
      <c r="G1220" s="3">
        <f t="array" ref="G1220">ROUND(MDETERM($AK$1180:$AP$1185-$G$1210*MUNIT(6)),6)</f>
        <v/>
      </c>
    </row>
    <row r="1221">
      <c r="A1221" s="3" t="inlineStr">
        <is>
          <t xml:space="preserve">  det(M − λ(5)I)</t>
        </is>
      </c>
      <c r="B1221" s="3">
        <f t="array" ref="B1221">ROUND(MDETERM($B$1180:$G$1185-$B$1211*MUNIT(6)),6)</f>
        <v/>
      </c>
      <c r="C1221" s="3">
        <f t="array" ref="C1221">ROUND(MDETERM($I$1180:$N$1185-$C$1211*MUNIT(6)),6)</f>
        <v/>
      </c>
      <c r="D1221" s="3">
        <f t="array" ref="D1221">ROUND(MDETERM($P$1180:$U$1185-$D$1211*MUNIT(6)),6)</f>
        <v/>
      </c>
      <c r="E1221" s="3">
        <f t="array" ref="E1221">ROUND(MDETERM($W$1180:$AB$1185-$E$1211*MUNIT(6)),6)</f>
        <v/>
      </c>
      <c r="F1221" s="3">
        <f t="array" ref="F1221">ROUND(MDETERM($AD$1180:$AI$1185-$F$1211*MUNIT(6)),6)</f>
        <v/>
      </c>
      <c r="G1221" s="3">
        <f t="array" ref="G1221">ROUND(MDETERM($AK$1180:$AP$1185-$G$1211*MUNIT(6)),6)</f>
        <v/>
      </c>
    </row>
    <row r="1222">
      <c r="A1222" s="3" t="inlineStr">
        <is>
          <t xml:space="preserve">  det(M − λ(6)I)</t>
        </is>
      </c>
      <c r="B1222" s="3">
        <f t="array" ref="B1222">ROUND(MDETERM($B$1180:$G$1185-$B$1212*MUNIT(6)),6)</f>
        <v/>
      </c>
      <c r="C1222" s="3">
        <f t="array" ref="C1222">ROUND(MDETERM($I$1180:$N$1185-$C$1212*MUNIT(6)),6)</f>
        <v/>
      </c>
      <c r="D1222" s="3">
        <f t="array" ref="D1222">ROUND(MDETERM($P$1180:$U$1185-$D$1212*MUNIT(6)),6)</f>
        <v/>
      </c>
      <c r="E1222" s="3">
        <f t="array" ref="E1222">ROUND(MDETERM($W$1180:$AB$1185-$E$1212*MUNIT(6)),6)</f>
        <v/>
      </c>
      <c r="F1222" s="3">
        <f t="array" ref="F1222">ROUND(MDETERM($AD$1180:$AI$1185-$F$1212*MUNIT(6)),6)</f>
        <v/>
      </c>
      <c r="G1222" s="3">
        <f t="array" ref="G1222">ROUND(MDETERM($AK$1180:$AP$1185-$G$1212*MUNIT(6)),6)</f>
        <v/>
      </c>
    </row>
    <row r="1226" ht="16" customHeight="1">
      <c r="A1226" s="14" t="inlineStr">
        <is>
          <t>RAG R1-R3 | mixtral:8x22b</t>
        </is>
      </c>
      <c r="B1226" s="9" t="inlineStr">
        <is>
          <t>run 1 (raw, pasted)</t>
        </is>
      </c>
      <c r="I1226" s="9" t="inlineStr">
        <is>
          <t>run 2 (raw, pasted)</t>
        </is>
      </c>
      <c r="P1226" s="9" t="inlineStr">
        <is>
          <t>run 3 (raw, pasted)</t>
        </is>
      </c>
      <c r="W1226" s="9" t="inlineStr">
        <is>
          <t>run 4 (raw, pasted)</t>
        </is>
      </c>
      <c r="AD1226" s="9" t="inlineStr">
        <is>
          <t>run 5 (raw, pasted)</t>
        </is>
      </c>
      <c r="AK1226" s="9" t="inlineStr">
        <is>
          <t>archived component mapping</t>
        </is>
      </c>
    </row>
    <row r="1227" ht="60" customHeight="1">
      <c r="B1227" s="15" t="inlineStr">
        <is>
          <t>Payload</t>
        </is>
      </c>
      <c r="C1227" s="15" t="inlineStr">
        <is>
          <t>Communication System</t>
        </is>
      </c>
      <c r="D1227" s="15" t="inlineStr">
        <is>
          <t>Power System</t>
        </is>
      </c>
      <c r="E1227" s="15" t="inlineStr">
        <is>
          <t>Attitude Determination and Control System</t>
        </is>
      </c>
      <c r="F1227" s="15" t="inlineStr">
        <is>
          <t>On-Board Computer</t>
        </is>
      </c>
      <c r="G1227" s="15" t="inlineStr">
        <is>
          <t>Structure</t>
        </is>
      </c>
      <c r="I1227" s="15" t="inlineStr">
        <is>
          <t>Payload</t>
        </is>
      </c>
      <c r="J1227" s="15" t="inlineStr">
        <is>
          <t>Communication System</t>
        </is>
      </c>
      <c r="K1227" s="15" t="inlineStr">
        <is>
          <t>Power System</t>
        </is>
      </c>
      <c r="L1227" s="15" t="inlineStr">
        <is>
          <t>Attitude Determination and Control System</t>
        </is>
      </c>
      <c r="M1227" s="15" t="inlineStr">
        <is>
          <t>On-Board Computer</t>
        </is>
      </c>
      <c r="N1227" s="15" t="inlineStr">
        <is>
          <t>Structure</t>
        </is>
      </c>
      <c r="P1227" s="15" t="inlineStr">
        <is>
          <t>Payload</t>
        </is>
      </c>
      <c r="Q1227" s="15" t="inlineStr">
        <is>
          <t>Communication System</t>
        </is>
      </c>
      <c r="R1227" s="15" t="inlineStr">
        <is>
          <t>Power System</t>
        </is>
      </c>
      <c r="S1227" s="15" t="inlineStr">
        <is>
          <t>Attitude Determination and Control System</t>
        </is>
      </c>
      <c r="T1227" s="15" t="inlineStr">
        <is>
          <t>On-Board Computer</t>
        </is>
      </c>
      <c r="U1227" s="15" t="inlineStr">
        <is>
          <t>Structure</t>
        </is>
      </c>
      <c r="W1227" s="15" t="inlineStr">
        <is>
          <t>Payload</t>
        </is>
      </c>
      <c r="X1227" s="15" t="inlineStr">
        <is>
          <t>Communication System</t>
        </is>
      </c>
      <c r="Y1227" s="15" t="inlineStr">
        <is>
          <t>Power System</t>
        </is>
      </c>
      <c r="Z1227" s="15" t="inlineStr">
        <is>
          <t>Attitude Determination and Control System</t>
        </is>
      </c>
      <c r="AA1227" s="15" t="inlineStr">
        <is>
          <t>On-Board Computer</t>
        </is>
      </c>
      <c r="AB1227" s="15" t="inlineStr">
        <is>
          <t>Structure</t>
        </is>
      </c>
      <c r="AD1227" s="15" t="inlineStr">
        <is>
          <t>Payload</t>
        </is>
      </c>
      <c r="AE1227" s="15" t="inlineStr">
        <is>
          <t>Communication System</t>
        </is>
      </c>
      <c r="AF1227" s="15" t="inlineStr">
        <is>
          <t>Power System</t>
        </is>
      </c>
      <c r="AG1227" s="15" t="inlineStr">
        <is>
          <t>Attitude Determination and Control System</t>
        </is>
      </c>
      <c r="AH1227" s="15" t="inlineStr">
        <is>
          <t>On-Board Computer</t>
        </is>
      </c>
      <c r="AI1227" s="15" t="inlineStr">
        <is>
          <t>Structure</t>
        </is>
      </c>
      <c r="AK1227" s="3" t="inlineStr">
        <is>
          <t>Ground truth component</t>
        </is>
      </c>
      <c r="AL1227" s="3" t="inlineStr">
        <is>
          <t>Matched predicted component</t>
        </is>
      </c>
    </row>
    <row r="1228">
      <c r="A1228" s="3" t="inlineStr">
        <is>
          <t>Payload</t>
        </is>
      </c>
      <c r="B1228" s="8" t="n">
        <v>1</v>
      </c>
      <c r="C1228" s="20" t="n">
        <v>2</v>
      </c>
      <c r="D1228" s="20" t="n">
        <v>2</v>
      </c>
      <c r="E1228" s="20" t="n">
        <v>2</v>
      </c>
      <c r="F1228" s="20" t="n">
        <v>2</v>
      </c>
      <c r="G1228" s="20" t="n">
        <v>2</v>
      </c>
      <c r="I1228" s="8" t="n">
        <v>1</v>
      </c>
      <c r="J1228" s="8" t="n">
        <v>1</v>
      </c>
      <c r="K1228" s="8" t="n">
        <v>1</v>
      </c>
      <c r="L1228" s="8" t="n">
        <v>1</v>
      </c>
      <c r="M1228" s="8" t="n">
        <v>1</v>
      </c>
      <c r="N1228" s="8" t="n">
        <v>1</v>
      </c>
      <c r="P1228" s="8" t="n">
        <v>1</v>
      </c>
      <c r="Q1228" s="8" t="n">
        <v>1</v>
      </c>
      <c r="R1228" s="8" t="n">
        <v>1</v>
      </c>
      <c r="S1228" s="8" t="n">
        <v>1</v>
      </c>
      <c r="T1228" s="8" t="n">
        <v>1</v>
      </c>
      <c r="U1228" s="8" t="n">
        <v>1</v>
      </c>
      <c r="W1228" s="8" t="n">
        <v>1</v>
      </c>
      <c r="X1228" s="8" t="n">
        <v>1</v>
      </c>
      <c r="Y1228" s="8" t="n">
        <v>1</v>
      </c>
      <c r="Z1228" s="8" t="n">
        <v>1</v>
      </c>
      <c r="AA1228" s="8" t="n">
        <v>1</v>
      </c>
      <c r="AB1228" s="8" t="n">
        <v>1</v>
      </c>
      <c r="AD1228" s="8" t="n">
        <v>1</v>
      </c>
      <c r="AE1228" s="8" t="n">
        <v>1</v>
      </c>
      <c r="AF1228" s="8" t="n">
        <v>1</v>
      </c>
      <c r="AG1228" s="8" t="n">
        <v>1</v>
      </c>
      <c r="AH1228" s="8" t="n">
        <v>1</v>
      </c>
      <c r="AI1228" s="8" t="n">
        <v>1</v>
      </c>
      <c r="AK1228" s="3" t="inlineStr">
        <is>
          <t>Power Subsystem</t>
        </is>
      </c>
      <c r="AL1228" s="3" t="inlineStr">
        <is>
          <t>Power System</t>
        </is>
      </c>
    </row>
    <row r="1229">
      <c r="A1229" s="3" t="inlineStr">
        <is>
          <t>Communication System</t>
        </is>
      </c>
      <c r="B1229" s="20" t="n">
        <v>2</v>
      </c>
      <c r="C1229" s="8" t="n">
        <v>1</v>
      </c>
      <c r="D1229" s="8" t="n">
        <v>1</v>
      </c>
      <c r="E1229" s="20" t="n">
        <v>2</v>
      </c>
      <c r="F1229" s="8" t="n">
        <v>1</v>
      </c>
      <c r="G1229" s="20" t="n">
        <v>2</v>
      </c>
      <c r="I1229" s="8" t="n">
        <v>1</v>
      </c>
      <c r="J1229" s="8" t="n">
        <v>1</v>
      </c>
      <c r="K1229" s="8" t="n">
        <v>0</v>
      </c>
      <c r="L1229" s="8" t="n">
        <v>1</v>
      </c>
      <c r="M1229" s="8" t="n">
        <v>1</v>
      </c>
      <c r="N1229" s="8" t="n">
        <v>1</v>
      </c>
      <c r="P1229" s="8" t="n">
        <v>1</v>
      </c>
      <c r="Q1229" s="8" t="n">
        <v>1</v>
      </c>
      <c r="R1229" s="8" t="n">
        <v>0</v>
      </c>
      <c r="S1229" s="8" t="n">
        <v>1</v>
      </c>
      <c r="T1229" s="8" t="n">
        <v>1</v>
      </c>
      <c r="U1229" s="8" t="n">
        <v>1</v>
      </c>
      <c r="W1229" s="8" t="n">
        <v>1</v>
      </c>
      <c r="X1229" s="8" t="n">
        <v>1</v>
      </c>
      <c r="Y1229" s="8" t="n">
        <v>0</v>
      </c>
      <c r="Z1229" s="8" t="n">
        <v>1</v>
      </c>
      <c r="AA1229" s="8" t="n">
        <v>1</v>
      </c>
      <c r="AB1229" s="8" t="n">
        <v>1</v>
      </c>
      <c r="AD1229" s="8" t="n">
        <v>1</v>
      </c>
      <c r="AE1229" s="8" t="n">
        <v>1</v>
      </c>
      <c r="AF1229" s="8" t="n">
        <v>0</v>
      </c>
      <c r="AG1229" s="8" t="n">
        <v>1</v>
      </c>
      <c r="AH1229" s="8" t="n">
        <v>1</v>
      </c>
      <c r="AI1229" s="8" t="n">
        <v>1</v>
      </c>
      <c r="AK1229" s="3" t="inlineStr">
        <is>
          <t>Spacecraft</t>
        </is>
      </c>
      <c r="AL1229" s="3" t="inlineStr">
        <is>
          <t>Structure</t>
        </is>
      </c>
    </row>
    <row r="1230">
      <c r="A1230" s="3" t="inlineStr">
        <is>
          <t>Power System</t>
        </is>
      </c>
      <c r="B1230" s="20" t="n">
        <v>2</v>
      </c>
      <c r="C1230" s="20" t="n">
        <v>2</v>
      </c>
      <c r="D1230" s="8" t="n">
        <v>1</v>
      </c>
      <c r="E1230" s="20" t="n">
        <v>2</v>
      </c>
      <c r="F1230" s="8" t="n">
        <v>1</v>
      </c>
      <c r="G1230" s="20" t="n">
        <v>2</v>
      </c>
      <c r="I1230" s="8" t="n">
        <v>1</v>
      </c>
      <c r="J1230" s="8" t="n">
        <v>0</v>
      </c>
      <c r="K1230" s="8" t="n">
        <v>1</v>
      </c>
      <c r="L1230" s="8" t="n">
        <v>1</v>
      </c>
      <c r="M1230" s="8" t="n">
        <v>1</v>
      </c>
      <c r="N1230" s="8" t="n">
        <v>1</v>
      </c>
      <c r="P1230" s="8" t="n">
        <v>1</v>
      </c>
      <c r="Q1230" s="8" t="n">
        <v>0</v>
      </c>
      <c r="R1230" s="8" t="n">
        <v>1</v>
      </c>
      <c r="S1230" s="8" t="n">
        <v>1</v>
      </c>
      <c r="T1230" s="8" t="n">
        <v>1</v>
      </c>
      <c r="U1230" s="8" t="n">
        <v>1</v>
      </c>
      <c r="W1230" s="8" t="n">
        <v>1</v>
      </c>
      <c r="X1230" s="8" t="n">
        <v>0</v>
      </c>
      <c r="Y1230" s="8" t="n">
        <v>1</v>
      </c>
      <c r="Z1230" s="8" t="n">
        <v>1</v>
      </c>
      <c r="AA1230" s="8" t="n">
        <v>1</v>
      </c>
      <c r="AB1230" s="8" t="n">
        <v>1</v>
      </c>
      <c r="AD1230" s="8" t="n">
        <v>1</v>
      </c>
      <c r="AE1230" s="8" t="n">
        <v>0</v>
      </c>
      <c r="AF1230" s="8" t="n">
        <v>1</v>
      </c>
      <c r="AG1230" s="8" t="n">
        <v>1</v>
      </c>
      <c r="AH1230" s="8" t="n">
        <v>1</v>
      </c>
      <c r="AI1230" s="8" t="n">
        <v>1</v>
      </c>
      <c r="AK1230" s="3" t="inlineStr">
        <is>
          <t>Guidance, Navigation, and Control (GNC) Subsystem</t>
        </is>
      </c>
      <c r="AL1230" s="3" t="inlineStr">
        <is>
          <t>Attitude Determination and Control System</t>
        </is>
      </c>
    </row>
    <row r="1231">
      <c r="A1231" s="3" t="inlineStr">
        <is>
          <t>Attitude Determination and Control System</t>
        </is>
      </c>
      <c r="B1231" s="20" t="n">
        <v>2</v>
      </c>
      <c r="C1231" s="20" t="n">
        <v>2</v>
      </c>
      <c r="D1231" s="20" t="n">
        <v>2</v>
      </c>
      <c r="E1231" s="8" t="n">
        <v>1</v>
      </c>
      <c r="F1231" s="8" t="n">
        <v>1</v>
      </c>
      <c r="G1231" s="20" t="n">
        <v>2</v>
      </c>
      <c r="I1231" s="8" t="n">
        <v>1</v>
      </c>
      <c r="J1231" s="8" t="n">
        <v>1</v>
      </c>
      <c r="K1231" s="8" t="n">
        <v>1</v>
      </c>
      <c r="L1231" s="8" t="n">
        <v>1</v>
      </c>
      <c r="M1231" s="8" t="n">
        <v>1</v>
      </c>
      <c r="N1231" s="8" t="n">
        <v>1</v>
      </c>
      <c r="P1231" s="8" t="n">
        <v>1</v>
      </c>
      <c r="Q1231" s="8" t="n">
        <v>1</v>
      </c>
      <c r="R1231" s="8" t="n">
        <v>1</v>
      </c>
      <c r="S1231" s="8" t="n">
        <v>1</v>
      </c>
      <c r="T1231" s="8" t="n">
        <v>1</v>
      </c>
      <c r="U1231" s="8" t="n">
        <v>1</v>
      </c>
      <c r="W1231" s="8" t="n">
        <v>1</v>
      </c>
      <c r="X1231" s="8" t="n">
        <v>1</v>
      </c>
      <c r="Y1231" s="8" t="n">
        <v>1</v>
      </c>
      <c r="Z1231" s="8" t="n">
        <v>1</v>
      </c>
      <c r="AA1231" s="8" t="n">
        <v>1</v>
      </c>
      <c r="AB1231" s="8" t="n">
        <v>1</v>
      </c>
      <c r="AD1231" s="8" t="n">
        <v>1</v>
      </c>
      <c r="AE1231" s="8" t="n">
        <v>1</v>
      </c>
      <c r="AF1231" s="8" t="n">
        <v>1</v>
      </c>
      <c r="AG1231" s="8" t="n">
        <v>1</v>
      </c>
      <c r="AH1231" s="8" t="n">
        <v>1</v>
      </c>
      <c r="AI1231" s="8" t="n">
        <v>1</v>
      </c>
      <c r="AK1231" s="3" t="inlineStr">
        <is>
          <t>Propulsion Subsystem</t>
        </is>
      </c>
      <c r="AL1231" s="3" t="inlineStr">
        <is>
          <t>Payload</t>
        </is>
      </c>
    </row>
    <row r="1232">
      <c r="A1232" s="3" t="inlineStr">
        <is>
          <t>On-Board Computer</t>
        </is>
      </c>
      <c r="B1232" s="20" t="n">
        <v>2</v>
      </c>
      <c r="C1232" s="8" t="n">
        <v>1</v>
      </c>
      <c r="D1232" s="8" t="n">
        <v>1</v>
      </c>
      <c r="E1232" s="8" t="n">
        <v>1</v>
      </c>
      <c r="F1232" s="8" t="n">
        <v>1</v>
      </c>
      <c r="G1232" s="20" t="n">
        <v>2</v>
      </c>
      <c r="I1232" s="8" t="n">
        <v>1</v>
      </c>
      <c r="J1232" s="8" t="n">
        <v>1</v>
      </c>
      <c r="K1232" s="8" t="n">
        <v>1</v>
      </c>
      <c r="L1232" s="8" t="n">
        <v>1</v>
      </c>
      <c r="M1232" s="8" t="n">
        <v>1</v>
      </c>
      <c r="N1232" s="8" t="n">
        <v>1</v>
      </c>
      <c r="P1232" s="8" t="n">
        <v>1</v>
      </c>
      <c r="Q1232" s="8" t="n">
        <v>1</v>
      </c>
      <c r="R1232" s="8" t="n">
        <v>1</v>
      </c>
      <c r="S1232" s="8" t="n">
        <v>1</v>
      </c>
      <c r="T1232" s="8" t="n">
        <v>1</v>
      </c>
      <c r="U1232" s="8" t="n">
        <v>1</v>
      </c>
      <c r="W1232" s="8" t="n">
        <v>1</v>
      </c>
      <c r="X1232" s="8" t="n">
        <v>1</v>
      </c>
      <c r="Y1232" s="8" t="n">
        <v>1</v>
      </c>
      <c r="Z1232" s="8" t="n">
        <v>1</v>
      </c>
      <c r="AA1232" s="8" t="n">
        <v>1</v>
      </c>
      <c r="AB1232" s="8" t="n">
        <v>1</v>
      </c>
      <c r="AD1232" s="8" t="n">
        <v>1</v>
      </c>
      <c r="AE1232" s="8" t="n">
        <v>1</v>
      </c>
      <c r="AF1232" s="8" t="n">
        <v>1</v>
      </c>
      <c r="AG1232" s="8" t="n">
        <v>1</v>
      </c>
      <c r="AH1232" s="8" t="n">
        <v>1</v>
      </c>
      <c r="AI1232" s="8" t="n">
        <v>1</v>
      </c>
      <c r="AK1232" s="3" t="inlineStr">
        <is>
          <t>Reaction Wheel</t>
        </is>
      </c>
      <c r="AL1232" s="3" t="inlineStr">
        <is>
          <t>Communication System</t>
        </is>
      </c>
    </row>
    <row r="1233">
      <c r="A1233" s="3" t="inlineStr">
        <is>
          <t>Structure</t>
        </is>
      </c>
      <c r="B1233" s="20" t="n">
        <v>2</v>
      </c>
      <c r="C1233" s="20" t="n">
        <v>2</v>
      </c>
      <c r="D1233" s="20" t="n">
        <v>2</v>
      </c>
      <c r="E1233" s="20" t="n">
        <v>2</v>
      </c>
      <c r="F1233" s="20" t="n">
        <v>2</v>
      </c>
      <c r="G1233" s="8" t="n">
        <v>1</v>
      </c>
      <c r="I1233" s="8" t="n">
        <v>1</v>
      </c>
      <c r="J1233" s="8" t="n">
        <v>1</v>
      </c>
      <c r="K1233" s="8" t="n">
        <v>1</v>
      </c>
      <c r="L1233" s="8" t="n">
        <v>1</v>
      </c>
      <c r="M1233" s="8" t="n">
        <v>1</v>
      </c>
      <c r="N1233" s="8" t="n">
        <v>1</v>
      </c>
      <c r="P1233" s="8" t="n">
        <v>1</v>
      </c>
      <c r="Q1233" s="8" t="n">
        <v>1</v>
      </c>
      <c r="R1233" s="8" t="n">
        <v>1</v>
      </c>
      <c r="S1233" s="8" t="n">
        <v>1</v>
      </c>
      <c r="T1233" s="8" t="n">
        <v>1</v>
      </c>
      <c r="U1233" s="8" t="n">
        <v>1</v>
      </c>
      <c r="W1233" s="8" t="n">
        <v>1</v>
      </c>
      <c r="X1233" s="8" t="n">
        <v>1</v>
      </c>
      <c r="Y1233" s="8" t="n">
        <v>1</v>
      </c>
      <c r="Z1233" s="8" t="n">
        <v>1</v>
      </c>
      <c r="AA1233" s="8" t="n">
        <v>1</v>
      </c>
      <c r="AB1233" s="8" t="n">
        <v>1</v>
      </c>
      <c r="AD1233" s="8" t="n">
        <v>1</v>
      </c>
      <c r="AE1233" s="8" t="n">
        <v>1</v>
      </c>
      <c r="AF1233" s="8" t="n">
        <v>1</v>
      </c>
      <c r="AG1233" s="8" t="n">
        <v>1</v>
      </c>
      <c r="AH1233" s="8" t="n">
        <v>1</v>
      </c>
      <c r="AI1233" s="8" t="n">
        <v>1</v>
      </c>
      <c r="AK1233" s="3" t="inlineStr">
        <is>
          <t>GNC Software</t>
        </is>
      </c>
      <c r="AL1233" s="3" t="inlineStr">
        <is>
          <t>On-Board Computer</t>
        </is>
      </c>
    </row>
    <row r="1235">
      <c r="A1235" s="1" t="inlineStr">
        <is>
          <t>aligned k×k matrices (INDEX/MATCH through the mapping; GT order)</t>
        </is>
      </c>
      <c r="B1235" s="9" t="inlineStr">
        <is>
          <t>run 1 aligned</t>
        </is>
      </c>
      <c r="I1235" s="9" t="inlineStr">
        <is>
          <t>run 2 aligned</t>
        </is>
      </c>
      <c r="P1235" s="9" t="inlineStr">
        <is>
          <t>run 3 aligned</t>
        </is>
      </c>
      <c r="W1235" s="9" t="inlineStr">
        <is>
          <t>run 4 aligned</t>
        </is>
      </c>
      <c r="AD1235" s="9" t="inlineStr">
        <is>
          <t>run 5 aligned</t>
        </is>
      </c>
      <c r="AK1235" s="9" t="inlineStr">
        <is>
          <t>Step2 average of aligned runs (formula)</t>
        </is>
      </c>
      <c r="AR1235" s="9" t="inlineStr">
        <is>
          <t>aligned ground truth (INDEX/MATCH)</t>
        </is>
      </c>
      <c r="AY1235" s="9" t="inlineStr">
        <is>
          <t>aligned GT eig (pasted) | sorted</t>
        </is>
      </c>
    </row>
    <row r="1236" ht="60" customHeight="1">
      <c r="B1236" s="15" t="inlineStr">
        <is>
          <t>Power Subsystem</t>
        </is>
      </c>
      <c r="C1236" s="15" t="inlineStr">
        <is>
          <t>Spacecraft</t>
        </is>
      </c>
      <c r="D1236" s="15" t="inlineStr">
        <is>
          <t>Guidance, Navigation, and Control (GNC) Subsystem</t>
        </is>
      </c>
      <c r="E1236" s="15" t="inlineStr">
        <is>
          <t>Propulsion Subsystem</t>
        </is>
      </c>
      <c r="F1236" s="15" t="inlineStr">
        <is>
          <t>Reaction Wheel</t>
        </is>
      </c>
      <c r="G1236" s="15" t="inlineStr">
        <is>
          <t>GNC Software</t>
        </is>
      </c>
      <c r="I1236" s="15" t="inlineStr">
        <is>
          <t>Power Subsystem</t>
        </is>
      </c>
      <c r="J1236" s="15" t="inlineStr">
        <is>
          <t>Spacecraft</t>
        </is>
      </c>
      <c r="K1236" s="15" t="inlineStr">
        <is>
          <t>Guidance, Navigation, and Control (GNC) Subsystem</t>
        </is>
      </c>
      <c r="L1236" s="15" t="inlineStr">
        <is>
          <t>Propulsion Subsystem</t>
        </is>
      </c>
      <c r="M1236" s="15" t="inlineStr">
        <is>
          <t>Reaction Wheel</t>
        </is>
      </c>
      <c r="N1236" s="15" t="inlineStr">
        <is>
          <t>GNC Software</t>
        </is>
      </c>
      <c r="P1236" s="15" t="inlineStr">
        <is>
          <t>Power Subsystem</t>
        </is>
      </c>
      <c r="Q1236" s="15" t="inlineStr">
        <is>
          <t>Spacecraft</t>
        </is>
      </c>
      <c r="R1236" s="15" t="inlineStr">
        <is>
          <t>Guidance, Navigation, and Control (GNC) Subsystem</t>
        </is>
      </c>
      <c r="S1236" s="15" t="inlineStr">
        <is>
          <t>Propulsion Subsystem</t>
        </is>
      </c>
      <c r="T1236" s="15" t="inlineStr">
        <is>
          <t>Reaction Wheel</t>
        </is>
      </c>
      <c r="U1236" s="15" t="inlineStr">
        <is>
          <t>GNC Software</t>
        </is>
      </c>
      <c r="W1236" s="15" t="inlineStr">
        <is>
          <t>Power Subsystem</t>
        </is>
      </c>
      <c r="X1236" s="15" t="inlineStr">
        <is>
          <t>Spacecraft</t>
        </is>
      </c>
      <c r="Y1236" s="15" t="inlineStr">
        <is>
          <t>Guidance, Navigation, and Control (GNC) Subsystem</t>
        </is>
      </c>
      <c r="Z1236" s="15" t="inlineStr">
        <is>
          <t>Propulsion Subsystem</t>
        </is>
      </c>
      <c r="AA1236" s="15" t="inlineStr">
        <is>
          <t>Reaction Wheel</t>
        </is>
      </c>
      <c r="AB1236" s="15" t="inlineStr">
        <is>
          <t>GNC Software</t>
        </is>
      </c>
      <c r="AD1236" s="15" t="inlineStr">
        <is>
          <t>Power Subsystem</t>
        </is>
      </c>
      <c r="AE1236" s="15" t="inlineStr">
        <is>
          <t>Spacecraft</t>
        </is>
      </c>
      <c r="AF1236" s="15" t="inlineStr">
        <is>
          <t>Guidance, Navigation, and Control (GNC) Subsystem</t>
        </is>
      </c>
      <c r="AG1236" s="15" t="inlineStr">
        <is>
          <t>Propulsion Subsystem</t>
        </is>
      </c>
      <c r="AH1236" s="15" t="inlineStr">
        <is>
          <t>Reaction Wheel</t>
        </is>
      </c>
      <c r="AI1236" s="15" t="inlineStr">
        <is>
          <t>GNC Software</t>
        </is>
      </c>
    </row>
    <row r="1237">
      <c r="A1237" s="3" t="inlineStr">
        <is>
          <t>Power Subsystem</t>
        </is>
      </c>
      <c r="B1237" s="8">
        <f>INDEX($B$1228:$G$1233,MATCH($AL$1228,$B$1227:$G$1227,0),MATCH($AL$1228,$B$1227:$G$1227,0))</f>
        <v/>
      </c>
      <c r="C1237" s="8">
        <f>INDEX($B$1228:$G$1233,MATCH($AL$1228,$B$1227:$G$1227,0),MATCH($AL$1229,$B$1227:$G$1227,0))</f>
        <v/>
      </c>
      <c r="D1237" s="8">
        <f>INDEX($B$1228:$G$1233,MATCH($AL$1228,$B$1227:$G$1227,0),MATCH($AL$1230,$B$1227:$G$1227,0))</f>
        <v/>
      </c>
      <c r="E1237" s="8">
        <f>INDEX($B$1228:$G$1233,MATCH($AL$1228,$B$1227:$G$1227,0),MATCH($AL$1231,$B$1227:$G$1227,0))</f>
        <v/>
      </c>
      <c r="F1237" s="8">
        <f>INDEX($B$1228:$G$1233,MATCH($AL$1228,$B$1227:$G$1227,0),MATCH($AL$1232,$B$1227:$G$1227,0))</f>
        <v/>
      </c>
      <c r="G1237" s="8">
        <f>INDEX($B$1228:$G$1233,MATCH($AL$1228,$B$1227:$G$1227,0),MATCH($AL$1233,$B$1227:$G$1227,0))</f>
        <v/>
      </c>
      <c r="I1237" s="8">
        <f>INDEX($I$1228:$N$1233,MATCH($AL$1228,$I$1227:$N$1227,0),MATCH($AL$1228,$I$1227:$N$1227,0))</f>
        <v/>
      </c>
      <c r="J1237" s="8">
        <f>INDEX($I$1228:$N$1233,MATCH($AL$1228,$I$1227:$N$1227,0),MATCH($AL$1229,$I$1227:$N$1227,0))</f>
        <v/>
      </c>
      <c r="K1237" s="8">
        <f>INDEX($I$1228:$N$1233,MATCH($AL$1228,$I$1227:$N$1227,0),MATCH($AL$1230,$I$1227:$N$1227,0))</f>
        <v/>
      </c>
      <c r="L1237" s="8">
        <f>INDEX($I$1228:$N$1233,MATCH($AL$1228,$I$1227:$N$1227,0),MATCH($AL$1231,$I$1227:$N$1227,0))</f>
        <v/>
      </c>
      <c r="M1237" s="8">
        <f>INDEX($I$1228:$N$1233,MATCH($AL$1228,$I$1227:$N$1227,0),MATCH($AL$1232,$I$1227:$N$1227,0))</f>
        <v/>
      </c>
      <c r="N1237" s="8">
        <f>INDEX($I$1228:$N$1233,MATCH($AL$1228,$I$1227:$N$1227,0),MATCH($AL$1233,$I$1227:$N$1227,0))</f>
        <v/>
      </c>
      <c r="P1237" s="8">
        <f>INDEX($P$1228:$U$1233,MATCH($AL$1228,$P$1227:$U$1227,0),MATCH($AL$1228,$P$1227:$U$1227,0))</f>
        <v/>
      </c>
      <c r="Q1237" s="8">
        <f>INDEX($P$1228:$U$1233,MATCH($AL$1228,$P$1227:$U$1227,0),MATCH($AL$1229,$P$1227:$U$1227,0))</f>
        <v/>
      </c>
      <c r="R1237" s="8">
        <f>INDEX($P$1228:$U$1233,MATCH($AL$1228,$P$1227:$U$1227,0),MATCH($AL$1230,$P$1227:$U$1227,0))</f>
        <v/>
      </c>
      <c r="S1237" s="8">
        <f>INDEX($P$1228:$U$1233,MATCH($AL$1228,$P$1227:$U$1227,0),MATCH($AL$1231,$P$1227:$U$1227,0))</f>
        <v/>
      </c>
      <c r="T1237" s="8">
        <f>INDEX($P$1228:$U$1233,MATCH($AL$1228,$P$1227:$U$1227,0),MATCH($AL$1232,$P$1227:$U$1227,0))</f>
        <v/>
      </c>
      <c r="U1237" s="8">
        <f>INDEX($P$1228:$U$1233,MATCH($AL$1228,$P$1227:$U$1227,0),MATCH($AL$1233,$P$1227:$U$1227,0))</f>
        <v/>
      </c>
      <c r="W1237" s="8">
        <f>INDEX($W$1228:$AB$1233,MATCH($AL$1228,$W$1227:$AB$1227,0),MATCH($AL$1228,$W$1227:$AB$1227,0))</f>
        <v/>
      </c>
      <c r="X1237" s="8">
        <f>INDEX($W$1228:$AB$1233,MATCH($AL$1228,$W$1227:$AB$1227,0),MATCH($AL$1229,$W$1227:$AB$1227,0))</f>
        <v/>
      </c>
      <c r="Y1237" s="8">
        <f>INDEX($W$1228:$AB$1233,MATCH($AL$1228,$W$1227:$AB$1227,0),MATCH($AL$1230,$W$1227:$AB$1227,0))</f>
        <v/>
      </c>
      <c r="Z1237" s="8">
        <f>INDEX($W$1228:$AB$1233,MATCH($AL$1228,$W$1227:$AB$1227,0),MATCH($AL$1231,$W$1227:$AB$1227,0))</f>
        <v/>
      </c>
      <c r="AA1237" s="8">
        <f>INDEX($W$1228:$AB$1233,MATCH($AL$1228,$W$1227:$AB$1227,0),MATCH($AL$1232,$W$1227:$AB$1227,0))</f>
        <v/>
      </c>
      <c r="AB1237" s="8">
        <f>INDEX($W$1228:$AB$1233,MATCH($AL$1228,$W$1227:$AB$1227,0),MATCH($AL$1233,$W$1227:$AB$1227,0))</f>
        <v/>
      </c>
      <c r="AD1237" s="8">
        <f>INDEX($AD$1228:$AI$1233,MATCH($AL$1228,$AD$1227:$AI$1227,0),MATCH($AL$1228,$AD$1227:$AI$1227,0))</f>
        <v/>
      </c>
      <c r="AE1237" s="8">
        <f>INDEX($AD$1228:$AI$1233,MATCH($AL$1228,$AD$1227:$AI$1227,0),MATCH($AL$1229,$AD$1227:$AI$1227,0))</f>
        <v/>
      </c>
      <c r="AF1237" s="8">
        <f>INDEX($AD$1228:$AI$1233,MATCH($AL$1228,$AD$1227:$AI$1227,0),MATCH($AL$1230,$AD$1227:$AI$1227,0))</f>
        <v/>
      </c>
      <c r="AG1237" s="8">
        <f>INDEX($AD$1228:$AI$1233,MATCH($AL$1228,$AD$1227:$AI$1227,0),MATCH($AL$1231,$AD$1227:$AI$1227,0))</f>
        <v/>
      </c>
      <c r="AH1237" s="8">
        <f>INDEX($AD$1228:$AI$1233,MATCH($AL$1228,$AD$1227:$AI$1227,0),MATCH($AL$1232,$AD$1227:$AI$1227,0))</f>
        <v/>
      </c>
      <c r="AI1237" s="8">
        <f>INDEX($AD$1228:$AI$1233,MATCH($AL$1228,$AD$1227:$AI$1227,0),MATCH($AL$1233,$AD$1227:$AI$1227,0))</f>
        <v/>
      </c>
      <c r="AK1237" s="8">
        <f>IF(($B$1237&lt;&gt;2)+($I$1237&lt;&gt;2)+($P$1237&lt;&gt;2)+($W$1237&lt;&gt;2)+($AD$1237&lt;&gt;2)=0,2,IF((($B$1237&lt;&gt;2)*$B$1237+($I$1237&lt;&gt;2)*$I$1237+($P$1237&lt;&gt;2)*$P$1237+($W$1237&lt;&gt;2)*$W$1237+($AD$1237&lt;&gt;2)*$AD$1237)/(($B$1237&lt;&gt;2)+($I$1237&lt;&gt;2)+($P$1237&lt;&gt;2)+($W$1237&lt;&gt;2)+($AD$1237&lt;&gt;2))&gt;=0.5,1,0))</f>
        <v/>
      </c>
      <c r="AL1237" s="8">
        <f>IF(($C$1237&lt;&gt;2)+($J$1237&lt;&gt;2)+($Q$1237&lt;&gt;2)+($X$1237&lt;&gt;2)+($AE$1237&lt;&gt;2)=0,2,IF((($C$1237&lt;&gt;2)*$C$1237+($J$1237&lt;&gt;2)*$J$1237+($Q$1237&lt;&gt;2)*$Q$1237+($X$1237&lt;&gt;2)*$X$1237+($AE$1237&lt;&gt;2)*$AE$1237)/(($C$1237&lt;&gt;2)+($J$1237&lt;&gt;2)+($Q$1237&lt;&gt;2)+($X$1237&lt;&gt;2)+($AE$1237&lt;&gt;2))&gt;=0.5,1,0))</f>
        <v/>
      </c>
      <c r="AM1237" s="8">
        <f>IF(($D$1237&lt;&gt;2)+($K$1237&lt;&gt;2)+($R$1237&lt;&gt;2)+($Y$1237&lt;&gt;2)+($AF$1237&lt;&gt;2)=0,2,IF((($D$1237&lt;&gt;2)*$D$1237+($K$1237&lt;&gt;2)*$K$1237+($R$1237&lt;&gt;2)*$R$1237+($Y$1237&lt;&gt;2)*$Y$1237+($AF$1237&lt;&gt;2)*$AF$1237)/(($D$1237&lt;&gt;2)+($K$1237&lt;&gt;2)+($R$1237&lt;&gt;2)+($Y$1237&lt;&gt;2)+($AF$1237&lt;&gt;2))&gt;=0.5,1,0))</f>
        <v/>
      </c>
      <c r="AN1237" s="8">
        <f>IF(($E$1237&lt;&gt;2)+($L$1237&lt;&gt;2)+($S$1237&lt;&gt;2)+($Z$1237&lt;&gt;2)+($AG$1237&lt;&gt;2)=0,2,IF((($E$1237&lt;&gt;2)*$E$1237+($L$1237&lt;&gt;2)*$L$1237+($S$1237&lt;&gt;2)*$S$1237+($Z$1237&lt;&gt;2)*$Z$1237+($AG$1237&lt;&gt;2)*$AG$1237)/(($E$1237&lt;&gt;2)+($L$1237&lt;&gt;2)+($S$1237&lt;&gt;2)+($Z$1237&lt;&gt;2)+($AG$1237&lt;&gt;2))&gt;=0.5,1,0))</f>
        <v/>
      </c>
      <c r="AO1237" s="8">
        <f>IF(($F$1237&lt;&gt;2)+($M$1237&lt;&gt;2)+($T$1237&lt;&gt;2)+($AA$1237&lt;&gt;2)+($AH$1237&lt;&gt;2)=0,2,IF((($F$1237&lt;&gt;2)*$F$1237+($M$1237&lt;&gt;2)*$M$1237+($T$1237&lt;&gt;2)*$T$1237+($AA$1237&lt;&gt;2)*$AA$1237+($AH$1237&lt;&gt;2)*$AH$1237)/(($F$1237&lt;&gt;2)+($M$1237&lt;&gt;2)+($T$1237&lt;&gt;2)+($AA$1237&lt;&gt;2)+($AH$1237&lt;&gt;2))&gt;=0.5,1,0))</f>
        <v/>
      </c>
      <c r="AP1237" s="8">
        <f>IF(($G$1237&lt;&gt;2)+($N$1237&lt;&gt;2)+($U$1237&lt;&gt;2)+($AB$1237&lt;&gt;2)+($AI$1237&lt;&gt;2)=0,2,IF((($G$1237&lt;&gt;2)*$G$1237+($N$1237&lt;&gt;2)*$N$1237+($U$1237&lt;&gt;2)*$U$1237+($AB$1237&lt;&gt;2)*$AB$1237+($AI$1237&lt;&gt;2)*$AI$1237)/(($G$1237&lt;&gt;2)+($N$1237&lt;&gt;2)+($U$1237&lt;&gt;2)+($AB$1237&lt;&gt;2)+($AI$1237&lt;&gt;2))&gt;=0.5,1,0))</f>
        <v/>
      </c>
      <c r="AR1237" s="16">
        <f>INDEX('Ground truth'!$B$3:$G$8,MATCH($AK$1228,'Ground truth'!$A$3:$A$8,0),MATCH($AK$1228,'Ground truth'!$B$2:$G$2,0))</f>
        <v/>
      </c>
      <c r="AS1237" s="16">
        <f>INDEX('Ground truth'!$B$3:$G$8,MATCH($AK$1228,'Ground truth'!$A$3:$A$8,0),MATCH($AK$1229,'Ground truth'!$B$2:$G$2,0))</f>
        <v/>
      </c>
      <c r="AT1237" s="16">
        <f>INDEX('Ground truth'!$B$3:$G$8,MATCH($AK$1228,'Ground truth'!$A$3:$A$8,0),MATCH($AK$1230,'Ground truth'!$B$2:$G$2,0))</f>
        <v/>
      </c>
      <c r="AU1237" s="16">
        <f>INDEX('Ground truth'!$B$3:$G$8,MATCH($AK$1228,'Ground truth'!$A$3:$A$8,0),MATCH($AK$1231,'Ground truth'!$B$2:$G$2,0))</f>
        <v/>
      </c>
      <c r="AV1237" s="16">
        <f>INDEX('Ground truth'!$B$3:$G$8,MATCH($AK$1228,'Ground truth'!$A$3:$A$8,0),MATCH($AK$1232,'Ground truth'!$B$2:$G$2,0))</f>
        <v/>
      </c>
      <c r="AW1237" s="16">
        <f>INDEX('Ground truth'!$B$3:$G$8,MATCH($AK$1228,'Ground truth'!$A$3:$A$8,0),MATCH($AK$1233,'Ground truth'!$B$2:$G$2,0))</f>
        <v/>
      </c>
      <c r="AY1237" s="19" t="n">
        <v>3.813606502648335</v>
      </c>
      <c r="AZ1237" s="19">
        <f>LARGE($AY$1237:$AY$1242,1)</f>
        <v/>
      </c>
    </row>
    <row r="1238">
      <c r="A1238" s="3" t="inlineStr">
        <is>
          <t>Spacecraft</t>
        </is>
      </c>
      <c r="B1238" s="8">
        <f>INDEX($B$1228:$G$1233,MATCH($AL$1229,$B$1227:$G$1227,0),MATCH($AL$1228,$B$1227:$G$1227,0))</f>
        <v/>
      </c>
      <c r="C1238" s="8">
        <f>INDEX($B$1228:$G$1233,MATCH($AL$1229,$B$1227:$G$1227,0),MATCH($AL$1229,$B$1227:$G$1227,0))</f>
        <v/>
      </c>
      <c r="D1238" s="8">
        <f>INDEX($B$1228:$G$1233,MATCH($AL$1229,$B$1227:$G$1227,0),MATCH($AL$1230,$B$1227:$G$1227,0))</f>
        <v/>
      </c>
      <c r="E1238" s="8">
        <f>INDEX($B$1228:$G$1233,MATCH($AL$1229,$B$1227:$G$1227,0),MATCH($AL$1231,$B$1227:$G$1227,0))</f>
        <v/>
      </c>
      <c r="F1238" s="8">
        <f>INDEX($B$1228:$G$1233,MATCH($AL$1229,$B$1227:$G$1227,0),MATCH($AL$1232,$B$1227:$G$1227,0))</f>
        <v/>
      </c>
      <c r="G1238" s="8">
        <f>INDEX($B$1228:$G$1233,MATCH($AL$1229,$B$1227:$G$1227,0),MATCH($AL$1233,$B$1227:$G$1227,0))</f>
        <v/>
      </c>
      <c r="I1238" s="8">
        <f>INDEX($I$1228:$N$1233,MATCH($AL$1229,$I$1227:$N$1227,0),MATCH($AL$1228,$I$1227:$N$1227,0))</f>
        <v/>
      </c>
      <c r="J1238" s="8">
        <f>INDEX($I$1228:$N$1233,MATCH($AL$1229,$I$1227:$N$1227,0),MATCH($AL$1229,$I$1227:$N$1227,0))</f>
        <v/>
      </c>
      <c r="K1238" s="8">
        <f>INDEX($I$1228:$N$1233,MATCH($AL$1229,$I$1227:$N$1227,0),MATCH($AL$1230,$I$1227:$N$1227,0))</f>
        <v/>
      </c>
      <c r="L1238" s="8">
        <f>INDEX($I$1228:$N$1233,MATCH($AL$1229,$I$1227:$N$1227,0),MATCH($AL$1231,$I$1227:$N$1227,0))</f>
        <v/>
      </c>
      <c r="M1238" s="8">
        <f>INDEX($I$1228:$N$1233,MATCH($AL$1229,$I$1227:$N$1227,0),MATCH($AL$1232,$I$1227:$N$1227,0))</f>
        <v/>
      </c>
      <c r="N1238" s="8">
        <f>INDEX($I$1228:$N$1233,MATCH($AL$1229,$I$1227:$N$1227,0),MATCH($AL$1233,$I$1227:$N$1227,0))</f>
        <v/>
      </c>
      <c r="P1238" s="8">
        <f>INDEX($P$1228:$U$1233,MATCH($AL$1229,$P$1227:$U$1227,0),MATCH($AL$1228,$P$1227:$U$1227,0))</f>
        <v/>
      </c>
      <c r="Q1238" s="8">
        <f>INDEX($P$1228:$U$1233,MATCH($AL$1229,$P$1227:$U$1227,0),MATCH($AL$1229,$P$1227:$U$1227,0))</f>
        <v/>
      </c>
      <c r="R1238" s="8">
        <f>INDEX($P$1228:$U$1233,MATCH($AL$1229,$P$1227:$U$1227,0),MATCH($AL$1230,$P$1227:$U$1227,0))</f>
        <v/>
      </c>
      <c r="S1238" s="8">
        <f>INDEX($P$1228:$U$1233,MATCH($AL$1229,$P$1227:$U$1227,0),MATCH($AL$1231,$P$1227:$U$1227,0))</f>
        <v/>
      </c>
      <c r="T1238" s="8">
        <f>INDEX($P$1228:$U$1233,MATCH($AL$1229,$P$1227:$U$1227,0),MATCH($AL$1232,$P$1227:$U$1227,0))</f>
        <v/>
      </c>
      <c r="U1238" s="8">
        <f>INDEX($P$1228:$U$1233,MATCH($AL$1229,$P$1227:$U$1227,0),MATCH($AL$1233,$P$1227:$U$1227,0))</f>
        <v/>
      </c>
      <c r="W1238" s="8">
        <f>INDEX($W$1228:$AB$1233,MATCH($AL$1229,$W$1227:$AB$1227,0),MATCH($AL$1228,$W$1227:$AB$1227,0))</f>
        <v/>
      </c>
      <c r="X1238" s="8">
        <f>INDEX($W$1228:$AB$1233,MATCH($AL$1229,$W$1227:$AB$1227,0),MATCH($AL$1229,$W$1227:$AB$1227,0))</f>
        <v/>
      </c>
      <c r="Y1238" s="8">
        <f>INDEX($W$1228:$AB$1233,MATCH($AL$1229,$W$1227:$AB$1227,0),MATCH($AL$1230,$W$1227:$AB$1227,0))</f>
        <v/>
      </c>
      <c r="Z1238" s="8">
        <f>INDEX($W$1228:$AB$1233,MATCH($AL$1229,$W$1227:$AB$1227,0),MATCH($AL$1231,$W$1227:$AB$1227,0))</f>
        <v/>
      </c>
      <c r="AA1238" s="8">
        <f>INDEX($W$1228:$AB$1233,MATCH($AL$1229,$W$1227:$AB$1227,0),MATCH($AL$1232,$W$1227:$AB$1227,0))</f>
        <v/>
      </c>
      <c r="AB1238" s="8">
        <f>INDEX($W$1228:$AB$1233,MATCH($AL$1229,$W$1227:$AB$1227,0),MATCH($AL$1233,$W$1227:$AB$1227,0))</f>
        <v/>
      </c>
      <c r="AD1238" s="8">
        <f>INDEX($AD$1228:$AI$1233,MATCH($AL$1229,$AD$1227:$AI$1227,0),MATCH($AL$1228,$AD$1227:$AI$1227,0))</f>
        <v/>
      </c>
      <c r="AE1238" s="8">
        <f>INDEX($AD$1228:$AI$1233,MATCH($AL$1229,$AD$1227:$AI$1227,0),MATCH($AL$1229,$AD$1227:$AI$1227,0))</f>
        <v/>
      </c>
      <c r="AF1238" s="8">
        <f>INDEX($AD$1228:$AI$1233,MATCH($AL$1229,$AD$1227:$AI$1227,0),MATCH($AL$1230,$AD$1227:$AI$1227,0))</f>
        <v/>
      </c>
      <c r="AG1238" s="8">
        <f>INDEX($AD$1228:$AI$1233,MATCH($AL$1229,$AD$1227:$AI$1227,0),MATCH($AL$1231,$AD$1227:$AI$1227,0))</f>
        <v/>
      </c>
      <c r="AH1238" s="8">
        <f>INDEX($AD$1228:$AI$1233,MATCH($AL$1229,$AD$1227:$AI$1227,0),MATCH($AL$1232,$AD$1227:$AI$1227,0))</f>
        <v/>
      </c>
      <c r="AI1238" s="8">
        <f>INDEX($AD$1228:$AI$1233,MATCH($AL$1229,$AD$1227:$AI$1227,0),MATCH($AL$1233,$AD$1227:$AI$1227,0))</f>
        <v/>
      </c>
      <c r="AK1238" s="8">
        <f>IF(($B$1238&lt;&gt;2)+($I$1238&lt;&gt;2)+($P$1238&lt;&gt;2)+($W$1238&lt;&gt;2)+($AD$1238&lt;&gt;2)=0,2,IF((($B$1238&lt;&gt;2)*$B$1238+($I$1238&lt;&gt;2)*$I$1238+($P$1238&lt;&gt;2)*$P$1238+($W$1238&lt;&gt;2)*$W$1238+($AD$1238&lt;&gt;2)*$AD$1238)/(($B$1238&lt;&gt;2)+($I$1238&lt;&gt;2)+($P$1238&lt;&gt;2)+($W$1238&lt;&gt;2)+($AD$1238&lt;&gt;2))&gt;=0.5,1,0))</f>
        <v/>
      </c>
      <c r="AL1238" s="8">
        <f>IF(($C$1238&lt;&gt;2)+($J$1238&lt;&gt;2)+($Q$1238&lt;&gt;2)+($X$1238&lt;&gt;2)+($AE$1238&lt;&gt;2)=0,2,IF((($C$1238&lt;&gt;2)*$C$1238+($J$1238&lt;&gt;2)*$J$1238+($Q$1238&lt;&gt;2)*$Q$1238+($X$1238&lt;&gt;2)*$X$1238+($AE$1238&lt;&gt;2)*$AE$1238)/(($C$1238&lt;&gt;2)+($J$1238&lt;&gt;2)+($Q$1238&lt;&gt;2)+($X$1238&lt;&gt;2)+($AE$1238&lt;&gt;2))&gt;=0.5,1,0))</f>
        <v/>
      </c>
      <c r="AM1238" s="8">
        <f>IF(($D$1238&lt;&gt;2)+($K$1238&lt;&gt;2)+($R$1238&lt;&gt;2)+($Y$1238&lt;&gt;2)+($AF$1238&lt;&gt;2)=0,2,IF((($D$1238&lt;&gt;2)*$D$1238+($K$1238&lt;&gt;2)*$K$1238+($R$1238&lt;&gt;2)*$R$1238+($Y$1238&lt;&gt;2)*$Y$1238+($AF$1238&lt;&gt;2)*$AF$1238)/(($D$1238&lt;&gt;2)+($K$1238&lt;&gt;2)+($R$1238&lt;&gt;2)+($Y$1238&lt;&gt;2)+($AF$1238&lt;&gt;2))&gt;=0.5,1,0))</f>
        <v/>
      </c>
      <c r="AN1238" s="8">
        <f>IF(($E$1238&lt;&gt;2)+($L$1238&lt;&gt;2)+($S$1238&lt;&gt;2)+($Z$1238&lt;&gt;2)+($AG$1238&lt;&gt;2)=0,2,IF((($E$1238&lt;&gt;2)*$E$1238+($L$1238&lt;&gt;2)*$L$1238+($S$1238&lt;&gt;2)*$S$1238+($Z$1238&lt;&gt;2)*$Z$1238+($AG$1238&lt;&gt;2)*$AG$1238)/(($E$1238&lt;&gt;2)+($L$1238&lt;&gt;2)+($S$1238&lt;&gt;2)+($Z$1238&lt;&gt;2)+($AG$1238&lt;&gt;2))&gt;=0.5,1,0))</f>
        <v/>
      </c>
      <c r="AO1238" s="8">
        <f>IF(($F$1238&lt;&gt;2)+($M$1238&lt;&gt;2)+($T$1238&lt;&gt;2)+($AA$1238&lt;&gt;2)+($AH$1238&lt;&gt;2)=0,2,IF((($F$1238&lt;&gt;2)*$F$1238+($M$1238&lt;&gt;2)*$M$1238+($T$1238&lt;&gt;2)*$T$1238+($AA$1238&lt;&gt;2)*$AA$1238+($AH$1238&lt;&gt;2)*$AH$1238)/(($F$1238&lt;&gt;2)+($M$1238&lt;&gt;2)+($T$1238&lt;&gt;2)+($AA$1238&lt;&gt;2)+($AH$1238&lt;&gt;2))&gt;=0.5,1,0))</f>
        <v/>
      </c>
      <c r="AP1238" s="8">
        <f>IF(($G$1238&lt;&gt;2)+($N$1238&lt;&gt;2)+($U$1238&lt;&gt;2)+($AB$1238&lt;&gt;2)+($AI$1238&lt;&gt;2)=0,2,IF((($G$1238&lt;&gt;2)*$G$1238+($N$1238&lt;&gt;2)*$N$1238+($U$1238&lt;&gt;2)*$U$1238+($AB$1238&lt;&gt;2)*$AB$1238+($AI$1238&lt;&gt;2)*$AI$1238)/(($G$1238&lt;&gt;2)+($N$1238&lt;&gt;2)+($U$1238&lt;&gt;2)+($AB$1238&lt;&gt;2)+($AI$1238&lt;&gt;2))&gt;=0.5,1,0))</f>
        <v/>
      </c>
      <c r="AR1238" s="16">
        <f>INDEX('Ground truth'!$B$3:$G$8,MATCH($AK$1229,'Ground truth'!$A$3:$A$8,0),MATCH($AK$1228,'Ground truth'!$B$2:$G$2,0))</f>
        <v/>
      </c>
      <c r="AS1238" s="16">
        <f>INDEX('Ground truth'!$B$3:$G$8,MATCH($AK$1229,'Ground truth'!$A$3:$A$8,0),MATCH($AK$1229,'Ground truth'!$B$2:$G$2,0))</f>
        <v/>
      </c>
      <c r="AT1238" s="16">
        <f>INDEX('Ground truth'!$B$3:$G$8,MATCH($AK$1229,'Ground truth'!$A$3:$A$8,0),MATCH($AK$1230,'Ground truth'!$B$2:$G$2,0))</f>
        <v/>
      </c>
      <c r="AU1238" s="16">
        <f>INDEX('Ground truth'!$B$3:$G$8,MATCH($AK$1229,'Ground truth'!$A$3:$A$8,0),MATCH($AK$1231,'Ground truth'!$B$2:$G$2,0))</f>
        <v/>
      </c>
      <c r="AV1238" s="16">
        <f>INDEX('Ground truth'!$B$3:$G$8,MATCH($AK$1229,'Ground truth'!$A$3:$A$8,0),MATCH($AK$1232,'Ground truth'!$B$2:$G$2,0))</f>
        <v/>
      </c>
      <c r="AW1238" s="16">
        <f>INDEX('Ground truth'!$B$3:$G$8,MATCH($AK$1229,'Ground truth'!$A$3:$A$8,0),MATCH($AK$1233,'Ground truth'!$B$2:$G$2,0))</f>
        <v/>
      </c>
      <c r="AY1238" s="19" t="n">
        <v>1.52931658012884</v>
      </c>
      <c r="AZ1238" s="19">
        <f>LARGE($AY$1237:$AY$1242,2)</f>
        <v/>
      </c>
    </row>
    <row r="1239">
      <c r="A1239" s="3" t="inlineStr">
        <is>
          <t>Guidance, Navigation, and Control (GNC) Subsystem</t>
        </is>
      </c>
      <c r="B1239" s="8">
        <f>INDEX($B$1228:$G$1233,MATCH($AL$1230,$B$1227:$G$1227,0),MATCH($AL$1228,$B$1227:$G$1227,0))</f>
        <v/>
      </c>
      <c r="C1239" s="8">
        <f>INDEX($B$1228:$G$1233,MATCH($AL$1230,$B$1227:$G$1227,0),MATCH($AL$1229,$B$1227:$G$1227,0))</f>
        <v/>
      </c>
      <c r="D1239" s="8">
        <f>INDEX($B$1228:$G$1233,MATCH($AL$1230,$B$1227:$G$1227,0),MATCH($AL$1230,$B$1227:$G$1227,0))</f>
        <v/>
      </c>
      <c r="E1239" s="8">
        <f>INDEX($B$1228:$G$1233,MATCH($AL$1230,$B$1227:$G$1227,0),MATCH($AL$1231,$B$1227:$G$1227,0))</f>
        <v/>
      </c>
      <c r="F1239" s="8">
        <f>INDEX($B$1228:$G$1233,MATCH($AL$1230,$B$1227:$G$1227,0),MATCH($AL$1232,$B$1227:$G$1227,0))</f>
        <v/>
      </c>
      <c r="G1239" s="8">
        <f>INDEX($B$1228:$G$1233,MATCH($AL$1230,$B$1227:$G$1227,0),MATCH($AL$1233,$B$1227:$G$1227,0))</f>
        <v/>
      </c>
      <c r="I1239" s="8">
        <f>INDEX($I$1228:$N$1233,MATCH($AL$1230,$I$1227:$N$1227,0),MATCH($AL$1228,$I$1227:$N$1227,0))</f>
        <v/>
      </c>
      <c r="J1239" s="8">
        <f>INDEX($I$1228:$N$1233,MATCH($AL$1230,$I$1227:$N$1227,0),MATCH($AL$1229,$I$1227:$N$1227,0))</f>
        <v/>
      </c>
      <c r="K1239" s="8">
        <f>INDEX($I$1228:$N$1233,MATCH($AL$1230,$I$1227:$N$1227,0),MATCH($AL$1230,$I$1227:$N$1227,0))</f>
        <v/>
      </c>
      <c r="L1239" s="8">
        <f>INDEX($I$1228:$N$1233,MATCH($AL$1230,$I$1227:$N$1227,0),MATCH($AL$1231,$I$1227:$N$1227,0))</f>
        <v/>
      </c>
      <c r="M1239" s="8">
        <f>INDEX($I$1228:$N$1233,MATCH($AL$1230,$I$1227:$N$1227,0),MATCH($AL$1232,$I$1227:$N$1227,0))</f>
        <v/>
      </c>
      <c r="N1239" s="8">
        <f>INDEX($I$1228:$N$1233,MATCH($AL$1230,$I$1227:$N$1227,0),MATCH($AL$1233,$I$1227:$N$1227,0))</f>
        <v/>
      </c>
      <c r="P1239" s="8">
        <f>INDEX($P$1228:$U$1233,MATCH($AL$1230,$P$1227:$U$1227,0),MATCH($AL$1228,$P$1227:$U$1227,0))</f>
        <v/>
      </c>
      <c r="Q1239" s="8">
        <f>INDEX($P$1228:$U$1233,MATCH($AL$1230,$P$1227:$U$1227,0),MATCH($AL$1229,$P$1227:$U$1227,0))</f>
        <v/>
      </c>
      <c r="R1239" s="8">
        <f>INDEX($P$1228:$U$1233,MATCH($AL$1230,$P$1227:$U$1227,0),MATCH($AL$1230,$P$1227:$U$1227,0))</f>
        <v/>
      </c>
      <c r="S1239" s="8">
        <f>INDEX($P$1228:$U$1233,MATCH($AL$1230,$P$1227:$U$1227,0),MATCH($AL$1231,$P$1227:$U$1227,0))</f>
        <v/>
      </c>
      <c r="T1239" s="8">
        <f>INDEX($P$1228:$U$1233,MATCH($AL$1230,$P$1227:$U$1227,0),MATCH($AL$1232,$P$1227:$U$1227,0))</f>
        <v/>
      </c>
      <c r="U1239" s="8">
        <f>INDEX($P$1228:$U$1233,MATCH($AL$1230,$P$1227:$U$1227,0),MATCH($AL$1233,$P$1227:$U$1227,0))</f>
        <v/>
      </c>
      <c r="W1239" s="8">
        <f>INDEX($W$1228:$AB$1233,MATCH($AL$1230,$W$1227:$AB$1227,0),MATCH($AL$1228,$W$1227:$AB$1227,0))</f>
        <v/>
      </c>
      <c r="X1239" s="8">
        <f>INDEX($W$1228:$AB$1233,MATCH($AL$1230,$W$1227:$AB$1227,0),MATCH($AL$1229,$W$1227:$AB$1227,0))</f>
        <v/>
      </c>
      <c r="Y1239" s="8">
        <f>INDEX($W$1228:$AB$1233,MATCH($AL$1230,$W$1227:$AB$1227,0),MATCH($AL$1230,$W$1227:$AB$1227,0))</f>
        <v/>
      </c>
      <c r="Z1239" s="8">
        <f>INDEX($W$1228:$AB$1233,MATCH($AL$1230,$W$1227:$AB$1227,0),MATCH($AL$1231,$W$1227:$AB$1227,0))</f>
        <v/>
      </c>
      <c r="AA1239" s="8">
        <f>INDEX($W$1228:$AB$1233,MATCH($AL$1230,$W$1227:$AB$1227,0),MATCH($AL$1232,$W$1227:$AB$1227,0))</f>
        <v/>
      </c>
      <c r="AB1239" s="8">
        <f>INDEX($W$1228:$AB$1233,MATCH($AL$1230,$W$1227:$AB$1227,0),MATCH($AL$1233,$W$1227:$AB$1227,0))</f>
        <v/>
      </c>
      <c r="AD1239" s="8">
        <f>INDEX($AD$1228:$AI$1233,MATCH($AL$1230,$AD$1227:$AI$1227,0),MATCH($AL$1228,$AD$1227:$AI$1227,0))</f>
        <v/>
      </c>
      <c r="AE1239" s="8">
        <f>INDEX($AD$1228:$AI$1233,MATCH($AL$1230,$AD$1227:$AI$1227,0),MATCH($AL$1229,$AD$1227:$AI$1227,0))</f>
        <v/>
      </c>
      <c r="AF1239" s="8">
        <f>INDEX($AD$1228:$AI$1233,MATCH($AL$1230,$AD$1227:$AI$1227,0),MATCH($AL$1230,$AD$1227:$AI$1227,0))</f>
        <v/>
      </c>
      <c r="AG1239" s="8">
        <f>INDEX($AD$1228:$AI$1233,MATCH($AL$1230,$AD$1227:$AI$1227,0),MATCH($AL$1231,$AD$1227:$AI$1227,0))</f>
        <v/>
      </c>
      <c r="AH1239" s="8">
        <f>INDEX($AD$1228:$AI$1233,MATCH($AL$1230,$AD$1227:$AI$1227,0),MATCH($AL$1232,$AD$1227:$AI$1227,0))</f>
        <v/>
      </c>
      <c r="AI1239" s="8">
        <f>INDEX($AD$1228:$AI$1233,MATCH($AL$1230,$AD$1227:$AI$1227,0),MATCH($AL$1233,$AD$1227:$AI$1227,0))</f>
        <v/>
      </c>
      <c r="AK1239" s="8">
        <f>IF(($B$1239&lt;&gt;2)+($I$1239&lt;&gt;2)+($P$1239&lt;&gt;2)+($W$1239&lt;&gt;2)+($AD$1239&lt;&gt;2)=0,2,IF((($B$1239&lt;&gt;2)*$B$1239+($I$1239&lt;&gt;2)*$I$1239+($P$1239&lt;&gt;2)*$P$1239+($W$1239&lt;&gt;2)*$W$1239+($AD$1239&lt;&gt;2)*$AD$1239)/(($B$1239&lt;&gt;2)+($I$1239&lt;&gt;2)+($P$1239&lt;&gt;2)+($W$1239&lt;&gt;2)+($AD$1239&lt;&gt;2))&gt;=0.5,1,0))</f>
        <v/>
      </c>
      <c r="AL1239" s="8">
        <f>IF(($C$1239&lt;&gt;2)+($J$1239&lt;&gt;2)+($Q$1239&lt;&gt;2)+($X$1239&lt;&gt;2)+($AE$1239&lt;&gt;2)=0,2,IF((($C$1239&lt;&gt;2)*$C$1239+($J$1239&lt;&gt;2)*$J$1239+($Q$1239&lt;&gt;2)*$Q$1239+($X$1239&lt;&gt;2)*$X$1239+($AE$1239&lt;&gt;2)*$AE$1239)/(($C$1239&lt;&gt;2)+($J$1239&lt;&gt;2)+($Q$1239&lt;&gt;2)+($X$1239&lt;&gt;2)+($AE$1239&lt;&gt;2))&gt;=0.5,1,0))</f>
        <v/>
      </c>
      <c r="AM1239" s="8">
        <f>IF(($D$1239&lt;&gt;2)+($K$1239&lt;&gt;2)+($R$1239&lt;&gt;2)+($Y$1239&lt;&gt;2)+($AF$1239&lt;&gt;2)=0,2,IF((($D$1239&lt;&gt;2)*$D$1239+($K$1239&lt;&gt;2)*$K$1239+($R$1239&lt;&gt;2)*$R$1239+($Y$1239&lt;&gt;2)*$Y$1239+($AF$1239&lt;&gt;2)*$AF$1239)/(($D$1239&lt;&gt;2)+($K$1239&lt;&gt;2)+($R$1239&lt;&gt;2)+($Y$1239&lt;&gt;2)+($AF$1239&lt;&gt;2))&gt;=0.5,1,0))</f>
        <v/>
      </c>
      <c r="AN1239" s="8">
        <f>IF(($E$1239&lt;&gt;2)+($L$1239&lt;&gt;2)+($S$1239&lt;&gt;2)+($Z$1239&lt;&gt;2)+($AG$1239&lt;&gt;2)=0,2,IF((($E$1239&lt;&gt;2)*$E$1239+($L$1239&lt;&gt;2)*$L$1239+($S$1239&lt;&gt;2)*$S$1239+($Z$1239&lt;&gt;2)*$Z$1239+($AG$1239&lt;&gt;2)*$AG$1239)/(($E$1239&lt;&gt;2)+($L$1239&lt;&gt;2)+($S$1239&lt;&gt;2)+($Z$1239&lt;&gt;2)+($AG$1239&lt;&gt;2))&gt;=0.5,1,0))</f>
        <v/>
      </c>
      <c r="AO1239" s="8">
        <f>IF(($F$1239&lt;&gt;2)+($M$1239&lt;&gt;2)+($T$1239&lt;&gt;2)+($AA$1239&lt;&gt;2)+($AH$1239&lt;&gt;2)=0,2,IF((($F$1239&lt;&gt;2)*$F$1239+($M$1239&lt;&gt;2)*$M$1239+($T$1239&lt;&gt;2)*$T$1239+($AA$1239&lt;&gt;2)*$AA$1239+($AH$1239&lt;&gt;2)*$AH$1239)/(($F$1239&lt;&gt;2)+($M$1239&lt;&gt;2)+($T$1239&lt;&gt;2)+($AA$1239&lt;&gt;2)+($AH$1239&lt;&gt;2))&gt;=0.5,1,0))</f>
        <v/>
      </c>
      <c r="AP1239" s="8">
        <f>IF(($G$1239&lt;&gt;2)+($N$1239&lt;&gt;2)+($U$1239&lt;&gt;2)+($AB$1239&lt;&gt;2)+($AI$1239&lt;&gt;2)=0,2,IF((($G$1239&lt;&gt;2)*$G$1239+($N$1239&lt;&gt;2)*$N$1239+($U$1239&lt;&gt;2)*$U$1239+($AB$1239&lt;&gt;2)*$AB$1239+($AI$1239&lt;&gt;2)*$AI$1239)/(($G$1239&lt;&gt;2)+($N$1239&lt;&gt;2)+($U$1239&lt;&gt;2)+($AB$1239&lt;&gt;2)+($AI$1239&lt;&gt;2))&gt;=0.5,1,0))</f>
        <v/>
      </c>
      <c r="AR1239" s="16">
        <f>INDEX('Ground truth'!$B$3:$G$8,MATCH($AK$1230,'Ground truth'!$A$3:$A$8,0),MATCH($AK$1228,'Ground truth'!$B$2:$G$2,0))</f>
        <v/>
      </c>
      <c r="AS1239" s="16">
        <f>INDEX('Ground truth'!$B$3:$G$8,MATCH($AK$1230,'Ground truth'!$A$3:$A$8,0),MATCH($AK$1229,'Ground truth'!$B$2:$G$2,0))</f>
        <v/>
      </c>
      <c r="AT1239" s="16">
        <f>INDEX('Ground truth'!$B$3:$G$8,MATCH($AK$1230,'Ground truth'!$A$3:$A$8,0),MATCH($AK$1230,'Ground truth'!$B$2:$G$2,0))</f>
        <v/>
      </c>
      <c r="AU1239" s="16">
        <f>INDEX('Ground truth'!$B$3:$G$8,MATCH($AK$1230,'Ground truth'!$A$3:$A$8,0),MATCH($AK$1231,'Ground truth'!$B$2:$G$2,0))</f>
        <v/>
      </c>
      <c r="AV1239" s="16">
        <f>INDEX('Ground truth'!$B$3:$G$8,MATCH($AK$1230,'Ground truth'!$A$3:$A$8,0),MATCH($AK$1232,'Ground truth'!$B$2:$G$2,0))</f>
        <v/>
      </c>
      <c r="AW1239" s="16">
        <f>INDEX('Ground truth'!$B$3:$G$8,MATCH($AK$1230,'Ground truth'!$A$3:$A$8,0),MATCH($AK$1233,'Ground truth'!$B$2:$G$2,0))</f>
        <v/>
      </c>
      <c r="AY1239" s="19" t="n">
        <v>1</v>
      </c>
      <c r="AZ1239" s="19">
        <f>LARGE($AY$1237:$AY$1242,3)</f>
        <v/>
      </c>
    </row>
    <row r="1240">
      <c r="A1240" s="3" t="inlineStr">
        <is>
          <t>Propulsion Subsystem</t>
        </is>
      </c>
      <c r="B1240" s="8">
        <f>INDEX($B$1228:$G$1233,MATCH($AL$1231,$B$1227:$G$1227,0),MATCH($AL$1228,$B$1227:$G$1227,0))</f>
        <v/>
      </c>
      <c r="C1240" s="8">
        <f>INDEX($B$1228:$G$1233,MATCH($AL$1231,$B$1227:$G$1227,0),MATCH($AL$1229,$B$1227:$G$1227,0))</f>
        <v/>
      </c>
      <c r="D1240" s="8">
        <f>INDEX($B$1228:$G$1233,MATCH($AL$1231,$B$1227:$G$1227,0),MATCH($AL$1230,$B$1227:$G$1227,0))</f>
        <v/>
      </c>
      <c r="E1240" s="8">
        <f>INDEX($B$1228:$G$1233,MATCH($AL$1231,$B$1227:$G$1227,0),MATCH($AL$1231,$B$1227:$G$1227,0))</f>
        <v/>
      </c>
      <c r="F1240" s="8">
        <f>INDEX($B$1228:$G$1233,MATCH($AL$1231,$B$1227:$G$1227,0),MATCH($AL$1232,$B$1227:$G$1227,0))</f>
        <v/>
      </c>
      <c r="G1240" s="8">
        <f>INDEX($B$1228:$G$1233,MATCH($AL$1231,$B$1227:$G$1227,0),MATCH($AL$1233,$B$1227:$G$1227,0))</f>
        <v/>
      </c>
      <c r="I1240" s="8">
        <f>INDEX($I$1228:$N$1233,MATCH($AL$1231,$I$1227:$N$1227,0),MATCH($AL$1228,$I$1227:$N$1227,0))</f>
        <v/>
      </c>
      <c r="J1240" s="8">
        <f>INDEX($I$1228:$N$1233,MATCH($AL$1231,$I$1227:$N$1227,0),MATCH($AL$1229,$I$1227:$N$1227,0))</f>
        <v/>
      </c>
      <c r="K1240" s="8">
        <f>INDEX($I$1228:$N$1233,MATCH($AL$1231,$I$1227:$N$1227,0),MATCH($AL$1230,$I$1227:$N$1227,0))</f>
        <v/>
      </c>
      <c r="L1240" s="8">
        <f>INDEX($I$1228:$N$1233,MATCH($AL$1231,$I$1227:$N$1227,0),MATCH($AL$1231,$I$1227:$N$1227,0))</f>
        <v/>
      </c>
      <c r="M1240" s="8">
        <f>INDEX($I$1228:$N$1233,MATCH($AL$1231,$I$1227:$N$1227,0),MATCH($AL$1232,$I$1227:$N$1227,0))</f>
        <v/>
      </c>
      <c r="N1240" s="8">
        <f>INDEX($I$1228:$N$1233,MATCH($AL$1231,$I$1227:$N$1227,0),MATCH($AL$1233,$I$1227:$N$1227,0))</f>
        <v/>
      </c>
      <c r="P1240" s="8">
        <f>INDEX($P$1228:$U$1233,MATCH($AL$1231,$P$1227:$U$1227,0),MATCH($AL$1228,$P$1227:$U$1227,0))</f>
        <v/>
      </c>
      <c r="Q1240" s="8">
        <f>INDEX($P$1228:$U$1233,MATCH($AL$1231,$P$1227:$U$1227,0),MATCH($AL$1229,$P$1227:$U$1227,0))</f>
        <v/>
      </c>
      <c r="R1240" s="8">
        <f>INDEX($P$1228:$U$1233,MATCH($AL$1231,$P$1227:$U$1227,0),MATCH($AL$1230,$P$1227:$U$1227,0))</f>
        <v/>
      </c>
      <c r="S1240" s="8">
        <f>INDEX($P$1228:$U$1233,MATCH($AL$1231,$P$1227:$U$1227,0),MATCH($AL$1231,$P$1227:$U$1227,0))</f>
        <v/>
      </c>
      <c r="T1240" s="8">
        <f>INDEX($P$1228:$U$1233,MATCH($AL$1231,$P$1227:$U$1227,0),MATCH($AL$1232,$P$1227:$U$1227,0))</f>
        <v/>
      </c>
      <c r="U1240" s="8">
        <f>INDEX($P$1228:$U$1233,MATCH($AL$1231,$P$1227:$U$1227,0),MATCH($AL$1233,$P$1227:$U$1227,0))</f>
        <v/>
      </c>
      <c r="W1240" s="8">
        <f>INDEX($W$1228:$AB$1233,MATCH($AL$1231,$W$1227:$AB$1227,0),MATCH($AL$1228,$W$1227:$AB$1227,0))</f>
        <v/>
      </c>
      <c r="X1240" s="8">
        <f>INDEX($W$1228:$AB$1233,MATCH($AL$1231,$W$1227:$AB$1227,0),MATCH($AL$1229,$W$1227:$AB$1227,0))</f>
        <v/>
      </c>
      <c r="Y1240" s="8">
        <f>INDEX($W$1228:$AB$1233,MATCH($AL$1231,$W$1227:$AB$1227,0),MATCH($AL$1230,$W$1227:$AB$1227,0))</f>
        <v/>
      </c>
      <c r="Z1240" s="8">
        <f>INDEX($W$1228:$AB$1233,MATCH($AL$1231,$W$1227:$AB$1227,0),MATCH($AL$1231,$W$1227:$AB$1227,0))</f>
        <v/>
      </c>
      <c r="AA1240" s="8">
        <f>INDEX($W$1228:$AB$1233,MATCH($AL$1231,$W$1227:$AB$1227,0),MATCH($AL$1232,$W$1227:$AB$1227,0))</f>
        <v/>
      </c>
      <c r="AB1240" s="8">
        <f>INDEX($W$1228:$AB$1233,MATCH($AL$1231,$W$1227:$AB$1227,0),MATCH($AL$1233,$W$1227:$AB$1227,0))</f>
        <v/>
      </c>
      <c r="AD1240" s="8">
        <f>INDEX($AD$1228:$AI$1233,MATCH($AL$1231,$AD$1227:$AI$1227,0),MATCH($AL$1228,$AD$1227:$AI$1227,0))</f>
        <v/>
      </c>
      <c r="AE1240" s="8">
        <f>INDEX($AD$1228:$AI$1233,MATCH($AL$1231,$AD$1227:$AI$1227,0),MATCH($AL$1229,$AD$1227:$AI$1227,0))</f>
        <v/>
      </c>
      <c r="AF1240" s="8">
        <f>INDEX($AD$1228:$AI$1233,MATCH($AL$1231,$AD$1227:$AI$1227,0),MATCH($AL$1230,$AD$1227:$AI$1227,0))</f>
        <v/>
      </c>
      <c r="AG1240" s="8">
        <f>INDEX($AD$1228:$AI$1233,MATCH($AL$1231,$AD$1227:$AI$1227,0),MATCH($AL$1231,$AD$1227:$AI$1227,0))</f>
        <v/>
      </c>
      <c r="AH1240" s="8">
        <f>INDEX($AD$1228:$AI$1233,MATCH($AL$1231,$AD$1227:$AI$1227,0),MATCH($AL$1232,$AD$1227:$AI$1227,0))</f>
        <v/>
      </c>
      <c r="AI1240" s="8">
        <f>INDEX($AD$1228:$AI$1233,MATCH($AL$1231,$AD$1227:$AI$1227,0),MATCH($AL$1233,$AD$1227:$AI$1227,0))</f>
        <v/>
      </c>
      <c r="AK1240" s="8">
        <f>IF(($B$1240&lt;&gt;2)+($I$1240&lt;&gt;2)+($P$1240&lt;&gt;2)+($W$1240&lt;&gt;2)+($AD$1240&lt;&gt;2)=0,2,IF((($B$1240&lt;&gt;2)*$B$1240+($I$1240&lt;&gt;2)*$I$1240+($P$1240&lt;&gt;2)*$P$1240+($W$1240&lt;&gt;2)*$W$1240+($AD$1240&lt;&gt;2)*$AD$1240)/(($B$1240&lt;&gt;2)+($I$1240&lt;&gt;2)+($P$1240&lt;&gt;2)+($W$1240&lt;&gt;2)+($AD$1240&lt;&gt;2))&gt;=0.5,1,0))</f>
        <v/>
      </c>
      <c r="AL1240" s="8">
        <f>IF(($C$1240&lt;&gt;2)+($J$1240&lt;&gt;2)+($Q$1240&lt;&gt;2)+($X$1240&lt;&gt;2)+($AE$1240&lt;&gt;2)=0,2,IF((($C$1240&lt;&gt;2)*$C$1240+($J$1240&lt;&gt;2)*$J$1240+($Q$1240&lt;&gt;2)*$Q$1240+($X$1240&lt;&gt;2)*$X$1240+($AE$1240&lt;&gt;2)*$AE$1240)/(($C$1240&lt;&gt;2)+($J$1240&lt;&gt;2)+($Q$1240&lt;&gt;2)+($X$1240&lt;&gt;2)+($AE$1240&lt;&gt;2))&gt;=0.5,1,0))</f>
        <v/>
      </c>
      <c r="AM1240" s="8">
        <f>IF(($D$1240&lt;&gt;2)+($K$1240&lt;&gt;2)+($R$1240&lt;&gt;2)+($Y$1240&lt;&gt;2)+($AF$1240&lt;&gt;2)=0,2,IF((($D$1240&lt;&gt;2)*$D$1240+($K$1240&lt;&gt;2)*$K$1240+($R$1240&lt;&gt;2)*$R$1240+($Y$1240&lt;&gt;2)*$Y$1240+($AF$1240&lt;&gt;2)*$AF$1240)/(($D$1240&lt;&gt;2)+($K$1240&lt;&gt;2)+($R$1240&lt;&gt;2)+($Y$1240&lt;&gt;2)+($AF$1240&lt;&gt;2))&gt;=0.5,1,0))</f>
        <v/>
      </c>
      <c r="AN1240" s="8">
        <f>IF(($E$1240&lt;&gt;2)+($L$1240&lt;&gt;2)+($S$1240&lt;&gt;2)+($Z$1240&lt;&gt;2)+($AG$1240&lt;&gt;2)=0,2,IF((($E$1240&lt;&gt;2)*$E$1240+($L$1240&lt;&gt;2)*$L$1240+($S$1240&lt;&gt;2)*$S$1240+($Z$1240&lt;&gt;2)*$Z$1240+($AG$1240&lt;&gt;2)*$AG$1240)/(($E$1240&lt;&gt;2)+($L$1240&lt;&gt;2)+($S$1240&lt;&gt;2)+($Z$1240&lt;&gt;2)+($AG$1240&lt;&gt;2))&gt;=0.5,1,0))</f>
        <v/>
      </c>
      <c r="AO1240" s="8">
        <f>IF(($F$1240&lt;&gt;2)+($M$1240&lt;&gt;2)+($T$1240&lt;&gt;2)+($AA$1240&lt;&gt;2)+($AH$1240&lt;&gt;2)=0,2,IF((($F$1240&lt;&gt;2)*$F$1240+($M$1240&lt;&gt;2)*$M$1240+($T$1240&lt;&gt;2)*$T$1240+($AA$1240&lt;&gt;2)*$AA$1240+($AH$1240&lt;&gt;2)*$AH$1240)/(($F$1240&lt;&gt;2)+($M$1240&lt;&gt;2)+($T$1240&lt;&gt;2)+($AA$1240&lt;&gt;2)+($AH$1240&lt;&gt;2))&gt;=0.5,1,0))</f>
        <v/>
      </c>
      <c r="AP1240" s="8">
        <f>IF(($G$1240&lt;&gt;2)+($N$1240&lt;&gt;2)+($U$1240&lt;&gt;2)+($AB$1240&lt;&gt;2)+($AI$1240&lt;&gt;2)=0,2,IF((($G$1240&lt;&gt;2)*$G$1240+($N$1240&lt;&gt;2)*$N$1240+($U$1240&lt;&gt;2)*$U$1240+($AB$1240&lt;&gt;2)*$AB$1240+($AI$1240&lt;&gt;2)*$AI$1240)/(($G$1240&lt;&gt;2)+($N$1240&lt;&gt;2)+($U$1240&lt;&gt;2)+($AB$1240&lt;&gt;2)+($AI$1240&lt;&gt;2))&gt;=0.5,1,0))</f>
        <v/>
      </c>
      <c r="AR1240" s="16">
        <f>INDEX('Ground truth'!$B$3:$G$8,MATCH($AK$1231,'Ground truth'!$A$3:$A$8,0),MATCH($AK$1228,'Ground truth'!$B$2:$G$2,0))</f>
        <v/>
      </c>
      <c r="AS1240" s="16">
        <f>INDEX('Ground truth'!$B$3:$G$8,MATCH($AK$1231,'Ground truth'!$A$3:$A$8,0),MATCH($AK$1229,'Ground truth'!$B$2:$G$2,0))</f>
        <v/>
      </c>
      <c r="AT1240" s="16">
        <f>INDEX('Ground truth'!$B$3:$G$8,MATCH($AK$1231,'Ground truth'!$A$3:$A$8,0),MATCH($AK$1230,'Ground truth'!$B$2:$G$2,0))</f>
        <v/>
      </c>
      <c r="AU1240" s="16">
        <f>INDEX('Ground truth'!$B$3:$G$8,MATCH($AK$1231,'Ground truth'!$A$3:$A$8,0),MATCH($AK$1231,'Ground truth'!$B$2:$G$2,0))</f>
        <v/>
      </c>
      <c r="AV1240" s="16">
        <f>INDEX('Ground truth'!$B$3:$G$8,MATCH($AK$1231,'Ground truth'!$A$3:$A$8,0),MATCH($AK$1232,'Ground truth'!$B$2:$G$2,0))</f>
        <v/>
      </c>
      <c r="AW1240" s="16">
        <f>INDEX('Ground truth'!$B$3:$G$8,MATCH($AK$1231,'Ground truth'!$A$3:$A$8,0),MATCH($AK$1233,'Ground truth'!$B$2:$G$2,0))</f>
        <v/>
      </c>
      <c r="AY1240" s="19" t="n">
        <v>-1</v>
      </c>
      <c r="AZ1240" s="19">
        <f>LARGE($AY$1237:$AY$1242,4)</f>
        <v/>
      </c>
    </row>
    <row r="1241">
      <c r="A1241" s="3" t="inlineStr">
        <is>
          <t>Reaction Wheel</t>
        </is>
      </c>
      <c r="B1241" s="8">
        <f>INDEX($B$1228:$G$1233,MATCH($AL$1232,$B$1227:$G$1227,0),MATCH($AL$1228,$B$1227:$G$1227,0))</f>
        <v/>
      </c>
      <c r="C1241" s="8">
        <f>INDEX($B$1228:$G$1233,MATCH($AL$1232,$B$1227:$G$1227,0),MATCH($AL$1229,$B$1227:$G$1227,0))</f>
        <v/>
      </c>
      <c r="D1241" s="8">
        <f>INDEX($B$1228:$G$1233,MATCH($AL$1232,$B$1227:$G$1227,0),MATCH($AL$1230,$B$1227:$G$1227,0))</f>
        <v/>
      </c>
      <c r="E1241" s="8">
        <f>INDEX($B$1228:$G$1233,MATCH($AL$1232,$B$1227:$G$1227,0),MATCH($AL$1231,$B$1227:$G$1227,0))</f>
        <v/>
      </c>
      <c r="F1241" s="8">
        <f>INDEX($B$1228:$G$1233,MATCH($AL$1232,$B$1227:$G$1227,0),MATCH($AL$1232,$B$1227:$G$1227,0))</f>
        <v/>
      </c>
      <c r="G1241" s="8">
        <f>INDEX($B$1228:$G$1233,MATCH($AL$1232,$B$1227:$G$1227,0),MATCH($AL$1233,$B$1227:$G$1227,0))</f>
        <v/>
      </c>
      <c r="I1241" s="8">
        <f>INDEX($I$1228:$N$1233,MATCH($AL$1232,$I$1227:$N$1227,0),MATCH($AL$1228,$I$1227:$N$1227,0))</f>
        <v/>
      </c>
      <c r="J1241" s="8">
        <f>INDEX($I$1228:$N$1233,MATCH($AL$1232,$I$1227:$N$1227,0),MATCH($AL$1229,$I$1227:$N$1227,0))</f>
        <v/>
      </c>
      <c r="K1241" s="8">
        <f>INDEX($I$1228:$N$1233,MATCH($AL$1232,$I$1227:$N$1227,0),MATCH($AL$1230,$I$1227:$N$1227,0))</f>
        <v/>
      </c>
      <c r="L1241" s="8">
        <f>INDEX($I$1228:$N$1233,MATCH($AL$1232,$I$1227:$N$1227,0),MATCH($AL$1231,$I$1227:$N$1227,0))</f>
        <v/>
      </c>
      <c r="M1241" s="8">
        <f>INDEX($I$1228:$N$1233,MATCH($AL$1232,$I$1227:$N$1227,0),MATCH($AL$1232,$I$1227:$N$1227,0))</f>
        <v/>
      </c>
      <c r="N1241" s="8">
        <f>INDEX($I$1228:$N$1233,MATCH($AL$1232,$I$1227:$N$1227,0),MATCH($AL$1233,$I$1227:$N$1227,0))</f>
        <v/>
      </c>
      <c r="P1241" s="8">
        <f>INDEX($P$1228:$U$1233,MATCH($AL$1232,$P$1227:$U$1227,0),MATCH($AL$1228,$P$1227:$U$1227,0))</f>
        <v/>
      </c>
      <c r="Q1241" s="8">
        <f>INDEX($P$1228:$U$1233,MATCH($AL$1232,$P$1227:$U$1227,0),MATCH($AL$1229,$P$1227:$U$1227,0))</f>
        <v/>
      </c>
      <c r="R1241" s="8">
        <f>INDEX($P$1228:$U$1233,MATCH($AL$1232,$P$1227:$U$1227,0),MATCH($AL$1230,$P$1227:$U$1227,0))</f>
        <v/>
      </c>
      <c r="S1241" s="8">
        <f>INDEX($P$1228:$U$1233,MATCH($AL$1232,$P$1227:$U$1227,0),MATCH($AL$1231,$P$1227:$U$1227,0))</f>
        <v/>
      </c>
      <c r="T1241" s="8">
        <f>INDEX($P$1228:$U$1233,MATCH($AL$1232,$P$1227:$U$1227,0),MATCH($AL$1232,$P$1227:$U$1227,0))</f>
        <v/>
      </c>
      <c r="U1241" s="8">
        <f>INDEX($P$1228:$U$1233,MATCH($AL$1232,$P$1227:$U$1227,0),MATCH($AL$1233,$P$1227:$U$1227,0))</f>
        <v/>
      </c>
      <c r="W1241" s="8">
        <f>INDEX($W$1228:$AB$1233,MATCH($AL$1232,$W$1227:$AB$1227,0),MATCH($AL$1228,$W$1227:$AB$1227,0))</f>
        <v/>
      </c>
      <c r="X1241" s="8">
        <f>INDEX($W$1228:$AB$1233,MATCH($AL$1232,$W$1227:$AB$1227,0),MATCH($AL$1229,$W$1227:$AB$1227,0))</f>
        <v/>
      </c>
      <c r="Y1241" s="8">
        <f>INDEX($W$1228:$AB$1233,MATCH($AL$1232,$W$1227:$AB$1227,0),MATCH($AL$1230,$W$1227:$AB$1227,0))</f>
        <v/>
      </c>
      <c r="Z1241" s="8">
        <f>INDEX($W$1228:$AB$1233,MATCH($AL$1232,$W$1227:$AB$1227,0),MATCH($AL$1231,$W$1227:$AB$1227,0))</f>
        <v/>
      </c>
      <c r="AA1241" s="8">
        <f>INDEX($W$1228:$AB$1233,MATCH($AL$1232,$W$1227:$AB$1227,0),MATCH($AL$1232,$W$1227:$AB$1227,0))</f>
        <v/>
      </c>
      <c r="AB1241" s="8">
        <f>INDEX($W$1228:$AB$1233,MATCH($AL$1232,$W$1227:$AB$1227,0),MATCH($AL$1233,$W$1227:$AB$1227,0))</f>
        <v/>
      </c>
      <c r="AD1241" s="8">
        <f>INDEX($AD$1228:$AI$1233,MATCH($AL$1232,$AD$1227:$AI$1227,0),MATCH($AL$1228,$AD$1227:$AI$1227,0))</f>
        <v/>
      </c>
      <c r="AE1241" s="8">
        <f>INDEX($AD$1228:$AI$1233,MATCH($AL$1232,$AD$1227:$AI$1227,0),MATCH($AL$1229,$AD$1227:$AI$1227,0))</f>
        <v/>
      </c>
      <c r="AF1241" s="8">
        <f>INDEX($AD$1228:$AI$1233,MATCH($AL$1232,$AD$1227:$AI$1227,0),MATCH($AL$1230,$AD$1227:$AI$1227,0))</f>
        <v/>
      </c>
      <c r="AG1241" s="8">
        <f>INDEX($AD$1228:$AI$1233,MATCH($AL$1232,$AD$1227:$AI$1227,0),MATCH($AL$1231,$AD$1227:$AI$1227,0))</f>
        <v/>
      </c>
      <c r="AH1241" s="8">
        <f>INDEX($AD$1228:$AI$1233,MATCH($AL$1232,$AD$1227:$AI$1227,0),MATCH($AL$1232,$AD$1227:$AI$1227,0))</f>
        <v/>
      </c>
      <c r="AI1241" s="8">
        <f>INDEX($AD$1228:$AI$1233,MATCH($AL$1232,$AD$1227:$AI$1227,0),MATCH($AL$1233,$AD$1227:$AI$1227,0))</f>
        <v/>
      </c>
      <c r="AK1241" s="8">
        <f>IF(($B$1241&lt;&gt;2)+($I$1241&lt;&gt;2)+($P$1241&lt;&gt;2)+($W$1241&lt;&gt;2)+($AD$1241&lt;&gt;2)=0,2,IF((($B$1241&lt;&gt;2)*$B$1241+($I$1241&lt;&gt;2)*$I$1241+($P$1241&lt;&gt;2)*$P$1241+($W$1241&lt;&gt;2)*$W$1241+($AD$1241&lt;&gt;2)*$AD$1241)/(($B$1241&lt;&gt;2)+($I$1241&lt;&gt;2)+($P$1241&lt;&gt;2)+($W$1241&lt;&gt;2)+($AD$1241&lt;&gt;2))&gt;=0.5,1,0))</f>
        <v/>
      </c>
      <c r="AL1241" s="8">
        <f>IF(($C$1241&lt;&gt;2)+($J$1241&lt;&gt;2)+($Q$1241&lt;&gt;2)+($X$1241&lt;&gt;2)+($AE$1241&lt;&gt;2)=0,2,IF((($C$1241&lt;&gt;2)*$C$1241+($J$1241&lt;&gt;2)*$J$1241+($Q$1241&lt;&gt;2)*$Q$1241+($X$1241&lt;&gt;2)*$X$1241+($AE$1241&lt;&gt;2)*$AE$1241)/(($C$1241&lt;&gt;2)+($J$1241&lt;&gt;2)+($Q$1241&lt;&gt;2)+($X$1241&lt;&gt;2)+($AE$1241&lt;&gt;2))&gt;=0.5,1,0))</f>
        <v/>
      </c>
      <c r="AM1241" s="8">
        <f>IF(($D$1241&lt;&gt;2)+($K$1241&lt;&gt;2)+($R$1241&lt;&gt;2)+($Y$1241&lt;&gt;2)+($AF$1241&lt;&gt;2)=0,2,IF((($D$1241&lt;&gt;2)*$D$1241+($K$1241&lt;&gt;2)*$K$1241+($R$1241&lt;&gt;2)*$R$1241+($Y$1241&lt;&gt;2)*$Y$1241+($AF$1241&lt;&gt;2)*$AF$1241)/(($D$1241&lt;&gt;2)+($K$1241&lt;&gt;2)+($R$1241&lt;&gt;2)+($Y$1241&lt;&gt;2)+($AF$1241&lt;&gt;2))&gt;=0.5,1,0))</f>
        <v/>
      </c>
      <c r="AN1241" s="8">
        <f>IF(($E$1241&lt;&gt;2)+($L$1241&lt;&gt;2)+($S$1241&lt;&gt;2)+($Z$1241&lt;&gt;2)+($AG$1241&lt;&gt;2)=0,2,IF((($E$1241&lt;&gt;2)*$E$1241+($L$1241&lt;&gt;2)*$L$1241+($S$1241&lt;&gt;2)*$S$1241+($Z$1241&lt;&gt;2)*$Z$1241+($AG$1241&lt;&gt;2)*$AG$1241)/(($E$1241&lt;&gt;2)+($L$1241&lt;&gt;2)+($S$1241&lt;&gt;2)+($Z$1241&lt;&gt;2)+($AG$1241&lt;&gt;2))&gt;=0.5,1,0))</f>
        <v/>
      </c>
      <c r="AO1241" s="8">
        <f>IF(($F$1241&lt;&gt;2)+($M$1241&lt;&gt;2)+($T$1241&lt;&gt;2)+($AA$1241&lt;&gt;2)+($AH$1241&lt;&gt;2)=0,2,IF((($F$1241&lt;&gt;2)*$F$1241+($M$1241&lt;&gt;2)*$M$1241+($T$1241&lt;&gt;2)*$T$1241+($AA$1241&lt;&gt;2)*$AA$1241+($AH$1241&lt;&gt;2)*$AH$1241)/(($F$1241&lt;&gt;2)+($M$1241&lt;&gt;2)+($T$1241&lt;&gt;2)+($AA$1241&lt;&gt;2)+($AH$1241&lt;&gt;2))&gt;=0.5,1,0))</f>
        <v/>
      </c>
      <c r="AP1241" s="8">
        <f>IF(($G$1241&lt;&gt;2)+($N$1241&lt;&gt;2)+($U$1241&lt;&gt;2)+($AB$1241&lt;&gt;2)+($AI$1241&lt;&gt;2)=0,2,IF((($G$1241&lt;&gt;2)*$G$1241+($N$1241&lt;&gt;2)*$N$1241+($U$1241&lt;&gt;2)*$U$1241+($AB$1241&lt;&gt;2)*$AB$1241+($AI$1241&lt;&gt;2)*$AI$1241)/(($G$1241&lt;&gt;2)+($N$1241&lt;&gt;2)+($U$1241&lt;&gt;2)+($AB$1241&lt;&gt;2)+($AI$1241&lt;&gt;2))&gt;=0.5,1,0))</f>
        <v/>
      </c>
      <c r="AR1241" s="16">
        <f>INDEX('Ground truth'!$B$3:$G$8,MATCH($AK$1232,'Ground truth'!$A$3:$A$8,0),MATCH($AK$1228,'Ground truth'!$B$2:$G$2,0))</f>
        <v/>
      </c>
      <c r="AS1241" s="16">
        <f>INDEX('Ground truth'!$B$3:$G$8,MATCH($AK$1232,'Ground truth'!$A$3:$A$8,0),MATCH($AK$1229,'Ground truth'!$B$2:$G$2,0))</f>
        <v/>
      </c>
      <c r="AT1241" s="16">
        <f>INDEX('Ground truth'!$B$3:$G$8,MATCH($AK$1232,'Ground truth'!$A$3:$A$8,0),MATCH($AK$1230,'Ground truth'!$B$2:$G$2,0))</f>
        <v/>
      </c>
      <c r="AU1241" s="16">
        <f>INDEX('Ground truth'!$B$3:$G$8,MATCH($AK$1232,'Ground truth'!$A$3:$A$8,0),MATCH($AK$1231,'Ground truth'!$B$2:$G$2,0))</f>
        <v/>
      </c>
      <c r="AV1241" s="16">
        <f>INDEX('Ground truth'!$B$3:$G$8,MATCH($AK$1232,'Ground truth'!$A$3:$A$8,0),MATCH($AK$1232,'Ground truth'!$B$2:$G$2,0))</f>
        <v/>
      </c>
      <c r="AW1241" s="16">
        <f>INDEX('Ground truth'!$B$3:$G$8,MATCH($AK$1232,'Ground truth'!$A$3:$A$8,0),MATCH($AK$1233,'Ground truth'!$B$2:$G$2,0))</f>
        <v/>
      </c>
      <c r="AY1241" s="19" t="n">
        <v>-0.3429230827771702</v>
      </c>
      <c r="AZ1241" s="19">
        <f>LARGE($AY$1237:$AY$1242,5)</f>
        <v/>
      </c>
    </row>
    <row r="1242">
      <c r="A1242" s="3" t="inlineStr">
        <is>
          <t>GNC Software</t>
        </is>
      </c>
      <c r="B1242" s="8">
        <f>INDEX($B$1228:$G$1233,MATCH($AL$1233,$B$1227:$G$1227,0),MATCH($AL$1228,$B$1227:$G$1227,0))</f>
        <v/>
      </c>
      <c r="C1242" s="8">
        <f>INDEX($B$1228:$G$1233,MATCH($AL$1233,$B$1227:$G$1227,0),MATCH($AL$1229,$B$1227:$G$1227,0))</f>
        <v/>
      </c>
      <c r="D1242" s="8">
        <f>INDEX($B$1228:$G$1233,MATCH($AL$1233,$B$1227:$G$1227,0),MATCH($AL$1230,$B$1227:$G$1227,0))</f>
        <v/>
      </c>
      <c r="E1242" s="8">
        <f>INDEX($B$1228:$G$1233,MATCH($AL$1233,$B$1227:$G$1227,0),MATCH($AL$1231,$B$1227:$G$1227,0))</f>
        <v/>
      </c>
      <c r="F1242" s="8">
        <f>INDEX($B$1228:$G$1233,MATCH($AL$1233,$B$1227:$G$1227,0),MATCH($AL$1232,$B$1227:$G$1227,0))</f>
        <v/>
      </c>
      <c r="G1242" s="8">
        <f>INDEX($B$1228:$G$1233,MATCH($AL$1233,$B$1227:$G$1227,0),MATCH($AL$1233,$B$1227:$G$1227,0))</f>
        <v/>
      </c>
      <c r="I1242" s="8">
        <f>INDEX($I$1228:$N$1233,MATCH($AL$1233,$I$1227:$N$1227,0),MATCH($AL$1228,$I$1227:$N$1227,0))</f>
        <v/>
      </c>
      <c r="J1242" s="8">
        <f>INDEX($I$1228:$N$1233,MATCH($AL$1233,$I$1227:$N$1227,0),MATCH($AL$1229,$I$1227:$N$1227,0))</f>
        <v/>
      </c>
      <c r="K1242" s="8">
        <f>INDEX($I$1228:$N$1233,MATCH($AL$1233,$I$1227:$N$1227,0),MATCH($AL$1230,$I$1227:$N$1227,0))</f>
        <v/>
      </c>
      <c r="L1242" s="8">
        <f>INDEX($I$1228:$N$1233,MATCH($AL$1233,$I$1227:$N$1227,0),MATCH($AL$1231,$I$1227:$N$1227,0))</f>
        <v/>
      </c>
      <c r="M1242" s="8">
        <f>INDEX($I$1228:$N$1233,MATCH($AL$1233,$I$1227:$N$1227,0),MATCH($AL$1232,$I$1227:$N$1227,0))</f>
        <v/>
      </c>
      <c r="N1242" s="8">
        <f>INDEX($I$1228:$N$1233,MATCH($AL$1233,$I$1227:$N$1227,0),MATCH($AL$1233,$I$1227:$N$1227,0))</f>
        <v/>
      </c>
      <c r="P1242" s="8">
        <f>INDEX($P$1228:$U$1233,MATCH($AL$1233,$P$1227:$U$1227,0),MATCH($AL$1228,$P$1227:$U$1227,0))</f>
        <v/>
      </c>
      <c r="Q1242" s="8">
        <f>INDEX($P$1228:$U$1233,MATCH($AL$1233,$P$1227:$U$1227,0),MATCH($AL$1229,$P$1227:$U$1227,0))</f>
        <v/>
      </c>
      <c r="R1242" s="8">
        <f>INDEX($P$1228:$U$1233,MATCH($AL$1233,$P$1227:$U$1227,0),MATCH($AL$1230,$P$1227:$U$1227,0))</f>
        <v/>
      </c>
      <c r="S1242" s="8">
        <f>INDEX($P$1228:$U$1233,MATCH($AL$1233,$P$1227:$U$1227,0),MATCH($AL$1231,$P$1227:$U$1227,0))</f>
        <v/>
      </c>
      <c r="T1242" s="8">
        <f>INDEX($P$1228:$U$1233,MATCH($AL$1233,$P$1227:$U$1227,0),MATCH($AL$1232,$P$1227:$U$1227,0))</f>
        <v/>
      </c>
      <c r="U1242" s="8">
        <f>INDEX($P$1228:$U$1233,MATCH($AL$1233,$P$1227:$U$1227,0),MATCH($AL$1233,$P$1227:$U$1227,0))</f>
        <v/>
      </c>
      <c r="W1242" s="8">
        <f>INDEX($W$1228:$AB$1233,MATCH($AL$1233,$W$1227:$AB$1227,0),MATCH($AL$1228,$W$1227:$AB$1227,0))</f>
        <v/>
      </c>
      <c r="X1242" s="8">
        <f>INDEX($W$1228:$AB$1233,MATCH($AL$1233,$W$1227:$AB$1227,0),MATCH($AL$1229,$W$1227:$AB$1227,0))</f>
        <v/>
      </c>
      <c r="Y1242" s="8">
        <f>INDEX($W$1228:$AB$1233,MATCH($AL$1233,$W$1227:$AB$1227,0),MATCH($AL$1230,$W$1227:$AB$1227,0))</f>
        <v/>
      </c>
      <c r="Z1242" s="8">
        <f>INDEX($W$1228:$AB$1233,MATCH($AL$1233,$W$1227:$AB$1227,0),MATCH($AL$1231,$W$1227:$AB$1227,0))</f>
        <v/>
      </c>
      <c r="AA1242" s="8">
        <f>INDEX($W$1228:$AB$1233,MATCH($AL$1233,$W$1227:$AB$1227,0),MATCH($AL$1232,$W$1227:$AB$1227,0))</f>
        <v/>
      </c>
      <c r="AB1242" s="8">
        <f>INDEX($W$1228:$AB$1233,MATCH($AL$1233,$W$1227:$AB$1227,0),MATCH($AL$1233,$W$1227:$AB$1227,0))</f>
        <v/>
      </c>
      <c r="AD1242" s="8">
        <f>INDEX($AD$1228:$AI$1233,MATCH($AL$1233,$AD$1227:$AI$1227,0),MATCH($AL$1228,$AD$1227:$AI$1227,0))</f>
        <v/>
      </c>
      <c r="AE1242" s="8">
        <f>INDEX($AD$1228:$AI$1233,MATCH($AL$1233,$AD$1227:$AI$1227,0),MATCH($AL$1229,$AD$1227:$AI$1227,0))</f>
        <v/>
      </c>
      <c r="AF1242" s="8">
        <f>INDEX($AD$1228:$AI$1233,MATCH($AL$1233,$AD$1227:$AI$1227,0),MATCH($AL$1230,$AD$1227:$AI$1227,0))</f>
        <v/>
      </c>
      <c r="AG1242" s="8">
        <f>INDEX($AD$1228:$AI$1233,MATCH($AL$1233,$AD$1227:$AI$1227,0),MATCH($AL$1231,$AD$1227:$AI$1227,0))</f>
        <v/>
      </c>
      <c r="AH1242" s="8">
        <f>INDEX($AD$1228:$AI$1233,MATCH($AL$1233,$AD$1227:$AI$1227,0),MATCH($AL$1232,$AD$1227:$AI$1227,0))</f>
        <v/>
      </c>
      <c r="AI1242" s="8">
        <f>INDEX($AD$1228:$AI$1233,MATCH($AL$1233,$AD$1227:$AI$1227,0),MATCH($AL$1233,$AD$1227:$AI$1227,0))</f>
        <v/>
      </c>
      <c r="AK1242" s="8">
        <f>IF(($B$1242&lt;&gt;2)+($I$1242&lt;&gt;2)+($P$1242&lt;&gt;2)+($W$1242&lt;&gt;2)+($AD$1242&lt;&gt;2)=0,2,IF((($B$1242&lt;&gt;2)*$B$1242+($I$1242&lt;&gt;2)*$I$1242+($P$1242&lt;&gt;2)*$P$1242+($W$1242&lt;&gt;2)*$W$1242+($AD$1242&lt;&gt;2)*$AD$1242)/(($B$1242&lt;&gt;2)+($I$1242&lt;&gt;2)+($P$1242&lt;&gt;2)+($W$1242&lt;&gt;2)+($AD$1242&lt;&gt;2))&gt;=0.5,1,0))</f>
        <v/>
      </c>
      <c r="AL1242" s="8">
        <f>IF(($C$1242&lt;&gt;2)+($J$1242&lt;&gt;2)+($Q$1242&lt;&gt;2)+($X$1242&lt;&gt;2)+($AE$1242&lt;&gt;2)=0,2,IF((($C$1242&lt;&gt;2)*$C$1242+($J$1242&lt;&gt;2)*$J$1242+($Q$1242&lt;&gt;2)*$Q$1242+($X$1242&lt;&gt;2)*$X$1242+($AE$1242&lt;&gt;2)*$AE$1242)/(($C$1242&lt;&gt;2)+($J$1242&lt;&gt;2)+($Q$1242&lt;&gt;2)+($X$1242&lt;&gt;2)+($AE$1242&lt;&gt;2))&gt;=0.5,1,0))</f>
        <v/>
      </c>
      <c r="AM1242" s="8">
        <f>IF(($D$1242&lt;&gt;2)+($K$1242&lt;&gt;2)+($R$1242&lt;&gt;2)+($Y$1242&lt;&gt;2)+($AF$1242&lt;&gt;2)=0,2,IF((($D$1242&lt;&gt;2)*$D$1242+($K$1242&lt;&gt;2)*$K$1242+($R$1242&lt;&gt;2)*$R$1242+($Y$1242&lt;&gt;2)*$Y$1242+($AF$1242&lt;&gt;2)*$AF$1242)/(($D$1242&lt;&gt;2)+($K$1242&lt;&gt;2)+($R$1242&lt;&gt;2)+($Y$1242&lt;&gt;2)+($AF$1242&lt;&gt;2))&gt;=0.5,1,0))</f>
        <v/>
      </c>
      <c r="AN1242" s="8">
        <f>IF(($E$1242&lt;&gt;2)+($L$1242&lt;&gt;2)+($S$1242&lt;&gt;2)+($Z$1242&lt;&gt;2)+($AG$1242&lt;&gt;2)=0,2,IF((($E$1242&lt;&gt;2)*$E$1242+($L$1242&lt;&gt;2)*$L$1242+($S$1242&lt;&gt;2)*$S$1242+($Z$1242&lt;&gt;2)*$Z$1242+($AG$1242&lt;&gt;2)*$AG$1242)/(($E$1242&lt;&gt;2)+($L$1242&lt;&gt;2)+($S$1242&lt;&gt;2)+($Z$1242&lt;&gt;2)+($AG$1242&lt;&gt;2))&gt;=0.5,1,0))</f>
        <v/>
      </c>
      <c r="AO1242" s="8">
        <f>IF(($F$1242&lt;&gt;2)+($M$1242&lt;&gt;2)+($T$1242&lt;&gt;2)+($AA$1242&lt;&gt;2)+($AH$1242&lt;&gt;2)=0,2,IF((($F$1242&lt;&gt;2)*$F$1242+($M$1242&lt;&gt;2)*$M$1242+($T$1242&lt;&gt;2)*$T$1242+($AA$1242&lt;&gt;2)*$AA$1242+($AH$1242&lt;&gt;2)*$AH$1242)/(($F$1242&lt;&gt;2)+($M$1242&lt;&gt;2)+($T$1242&lt;&gt;2)+($AA$1242&lt;&gt;2)+($AH$1242&lt;&gt;2))&gt;=0.5,1,0))</f>
        <v/>
      </c>
      <c r="AP1242" s="8">
        <f>IF(($G$1242&lt;&gt;2)+($N$1242&lt;&gt;2)+($U$1242&lt;&gt;2)+($AB$1242&lt;&gt;2)+($AI$1242&lt;&gt;2)=0,2,IF((($G$1242&lt;&gt;2)*$G$1242+($N$1242&lt;&gt;2)*$N$1242+($U$1242&lt;&gt;2)*$U$1242+($AB$1242&lt;&gt;2)*$AB$1242+($AI$1242&lt;&gt;2)*$AI$1242)/(($G$1242&lt;&gt;2)+($N$1242&lt;&gt;2)+($U$1242&lt;&gt;2)+($AB$1242&lt;&gt;2)+($AI$1242&lt;&gt;2))&gt;=0.5,1,0))</f>
        <v/>
      </c>
      <c r="AR1242" s="16">
        <f>INDEX('Ground truth'!$B$3:$G$8,MATCH($AK$1233,'Ground truth'!$A$3:$A$8,0),MATCH($AK$1228,'Ground truth'!$B$2:$G$2,0))</f>
        <v/>
      </c>
      <c r="AS1242" s="16">
        <f>INDEX('Ground truth'!$B$3:$G$8,MATCH($AK$1233,'Ground truth'!$A$3:$A$8,0),MATCH($AK$1229,'Ground truth'!$B$2:$G$2,0))</f>
        <v/>
      </c>
      <c r="AT1242" s="16">
        <f>INDEX('Ground truth'!$B$3:$G$8,MATCH($AK$1233,'Ground truth'!$A$3:$A$8,0),MATCH($AK$1230,'Ground truth'!$B$2:$G$2,0))</f>
        <v/>
      </c>
      <c r="AU1242" s="16">
        <f>INDEX('Ground truth'!$B$3:$G$8,MATCH($AK$1233,'Ground truth'!$A$3:$A$8,0),MATCH($AK$1231,'Ground truth'!$B$2:$G$2,0))</f>
        <v/>
      </c>
      <c r="AV1242" s="16">
        <f>INDEX('Ground truth'!$B$3:$G$8,MATCH($AK$1233,'Ground truth'!$A$3:$A$8,0),MATCH($AK$1232,'Ground truth'!$B$2:$G$2,0))</f>
        <v/>
      </c>
      <c r="AW1242" s="16">
        <f>INDEX('Ground truth'!$B$3:$G$8,MATCH($AK$1233,'Ground truth'!$A$3:$A$8,0),MATCH($AK$1233,'Ground truth'!$B$2:$G$2,0))</f>
        <v/>
      </c>
      <c r="AY1242" s="19" t="n">
        <v>1</v>
      </c>
      <c r="AZ1242" s="19">
        <f>LARGE($AY$1237:$AY$1242,6)</f>
        <v/>
      </c>
    </row>
    <row r="1244">
      <c r="A1244" s="17" t="inlineStr">
        <is>
          <t>metrics — confident-only (unsure excluded from denominators)</t>
        </is>
      </c>
      <c r="B1244" s="10" t="inlineStr">
        <is>
          <t>run 1</t>
        </is>
      </c>
      <c r="C1244" s="10" t="inlineStr">
        <is>
          <t>run 2</t>
        </is>
      </c>
      <c r="D1244" s="10" t="inlineStr">
        <is>
          <t>run 3</t>
        </is>
      </c>
      <c r="E1244" s="10" t="inlineStr">
        <is>
          <t>run 4</t>
        </is>
      </c>
      <c r="F1244" s="10" t="inlineStr">
        <is>
          <t>run 5</t>
        </is>
      </c>
      <c r="G1244" s="10" t="inlineStr">
        <is>
          <t>avg-matrix</t>
        </is>
      </c>
      <c r="H1244" s="10" t="inlineStr">
        <is>
          <t>mean</t>
        </is>
      </c>
      <c r="I1244" s="10" t="inlineStr">
        <is>
          <t>std (pop.)</t>
        </is>
      </c>
      <c r="J1244" s="17" t="inlineStr">
        <is>
          <t>notes</t>
        </is>
      </c>
    </row>
    <row r="1245">
      <c r="A1245" s="7" t="inlineStr">
        <is>
          <t>TP</t>
        </is>
      </c>
      <c r="B1245" s="7">
        <f>SUMPRODUCT(($B$1237:$G$1242=1)*($AR$1237:$AW$1242=1))</f>
        <v/>
      </c>
      <c r="C1245" s="7">
        <f>SUMPRODUCT(($I$1237:$N$1242=1)*($AR$1237:$AW$1242=1))</f>
        <v/>
      </c>
      <c r="D1245" s="7">
        <f>SUMPRODUCT(($P$1237:$U$1242=1)*($AR$1237:$AW$1242=1))</f>
        <v/>
      </c>
      <c r="E1245" s="7">
        <f>SUMPRODUCT(($W$1237:$AB$1242=1)*($AR$1237:$AW$1242=1))</f>
        <v/>
      </c>
      <c r="F1245" s="7">
        <f>SUMPRODUCT(($AD$1237:$AI$1242=1)*($AR$1237:$AW$1242=1))</f>
        <v/>
      </c>
      <c r="G1245" s="7">
        <f>SUMPRODUCT(($AK$1237:$AP$1242=1)*($AR$1237:$AW$1242=1))</f>
        <v/>
      </c>
      <c r="H1245" s="12">
        <f>AVERAGE($B$1245:$F$1245)</f>
        <v/>
      </c>
      <c r="I1245" s="12">
        <f>STDEV.P($B$1245:$F$1245)</f>
        <v/>
      </c>
    </row>
    <row r="1246">
      <c r="A1246" s="7" t="inlineStr">
        <is>
          <t>TN</t>
        </is>
      </c>
      <c r="B1246" s="7">
        <f>SUMPRODUCT(($B$1237:$G$1242=0)*($AR$1237:$AW$1242=0))</f>
        <v/>
      </c>
      <c r="C1246" s="7">
        <f>SUMPRODUCT(($I$1237:$N$1242=0)*($AR$1237:$AW$1242=0))</f>
        <v/>
      </c>
      <c r="D1246" s="7">
        <f>SUMPRODUCT(($P$1237:$U$1242=0)*($AR$1237:$AW$1242=0))</f>
        <v/>
      </c>
      <c r="E1246" s="7">
        <f>SUMPRODUCT(($W$1237:$AB$1242=0)*($AR$1237:$AW$1242=0))</f>
        <v/>
      </c>
      <c r="F1246" s="7">
        <f>SUMPRODUCT(($AD$1237:$AI$1242=0)*($AR$1237:$AW$1242=0))</f>
        <v/>
      </c>
      <c r="G1246" s="7">
        <f>SUMPRODUCT(($AK$1237:$AP$1242=0)*($AR$1237:$AW$1242=0))</f>
        <v/>
      </c>
      <c r="H1246" s="12">
        <f>AVERAGE($B$1246:$F$1246)</f>
        <v/>
      </c>
      <c r="I1246" s="12">
        <f>STDEV.P($B$1246:$F$1246)</f>
        <v/>
      </c>
    </row>
    <row r="1247">
      <c r="A1247" s="7" t="inlineStr">
        <is>
          <t>FP</t>
        </is>
      </c>
      <c r="B1247" s="7">
        <f>SUMPRODUCT(($B$1237:$G$1242=1)*($AR$1237:$AW$1242=0))</f>
        <v/>
      </c>
      <c r="C1247" s="7">
        <f>SUMPRODUCT(($I$1237:$N$1242=1)*($AR$1237:$AW$1242=0))</f>
        <v/>
      </c>
      <c r="D1247" s="7">
        <f>SUMPRODUCT(($P$1237:$U$1242=1)*($AR$1237:$AW$1242=0))</f>
        <v/>
      </c>
      <c r="E1247" s="7">
        <f>SUMPRODUCT(($W$1237:$AB$1242=1)*($AR$1237:$AW$1242=0))</f>
        <v/>
      </c>
      <c r="F1247" s="7">
        <f>SUMPRODUCT(($AD$1237:$AI$1242=1)*($AR$1237:$AW$1242=0))</f>
        <v/>
      </c>
      <c r="G1247" s="7">
        <f>SUMPRODUCT(($AK$1237:$AP$1242=1)*($AR$1237:$AW$1242=0))</f>
        <v/>
      </c>
      <c r="H1247" s="12">
        <f>AVERAGE($B$1247:$F$1247)</f>
        <v/>
      </c>
      <c r="I1247" s="12">
        <f>STDEV.P($B$1247:$F$1247)</f>
        <v/>
      </c>
    </row>
    <row r="1248">
      <c r="A1248" s="7" t="inlineStr">
        <is>
          <t>FN</t>
        </is>
      </c>
      <c r="B1248" s="7">
        <f>SUMPRODUCT(($B$1237:$G$1242=0)*($AR$1237:$AW$1242=1))</f>
        <v/>
      </c>
      <c r="C1248" s="7">
        <f>SUMPRODUCT(($I$1237:$N$1242=0)*($AR$1237:$AW$1242=1))</f>
        <v/>
      </c>
      <c r="D1248" s="7">
        <f>SUMPRODUCT(($P$1237:$U$1242=0)*($AR$1237:$AW$1242=1))</f>
        <v/>
      </c>
      <c r="E1248" s="7">
        <f>SUMPRODUCT(($W$1237:$AB$1242=0)*($AR$1237:$AW$1242=1))</f>
        <v/>
      </c>
      <c r="F1248" s="7">
        <f>SUMPRODUCT(($AD$1237:$AI$1242=0)*($AR$1237:$AW$1242=1))</f>
        <v/>
      </c>
      <c r="G1248" s="7">
        <f>SUMPRODUCT(($AK$1237:$AP$1242=0)*($AR$1237:$AW$1242=1))</f>
        <v/>
      </c>
      <c r="H1248" s="12">
        <f>AVERAGE($B$1248:$F$1248)</f>
        <v/>
      </c>
      <c r="I1248" s="12">
        <f>STDEV.P($B$1248:$F$1248)</f>
        <v/>
      </c>
    </row>
    <row r="1249">
      <c r="A1249" s="4" t="inlineStr">
        <is>
          <t>Precision</t>
        </is>
      </c>
      <c r="B1249" s="12">
        <f>IFERROR($B$1245/($B$1245+$B$1247),0)</f>
        <v/>
      </c>
      <c r="C1249" s="12">
        <f>IFERROR($C$1245/($C$1245+$C$1247),0)</f>
        <v/>
      </c>
      <c r="D1249" s="12">
        <f>IFERROR($D$1245/($D$1245+$D$1247),0)</f>
        <v/>
      </c>
      <c r="E1249" s="12">
        <f>IFERROR($E$1245/($E$1245+$E$1247),0)</f>
        <v/>
      </c>
      <c r="F1249" s="12">
        <f>IFERROR($F$1245/($F$1245+$F$1247),0)</f>
        <v/>
      </c>
      <c r="G1249" s="12">
        <f>IFERROR($G$1245/($G$1245+$G$1247),0)</f>
        <v/>
      </c>
      <c r="H1249" s="18">
        <f>AVERAGE($B$1249:$F$1249)</f>
        <v/>
      </c>
      <c r="I1249" s="18">
        <f>STDEV.P($B$1249:$F$1249)</f>
        <v/>
      </c>
    </row>
    <row r="1250">
      <c r="A1250" s="4" t="inlineStr">
        <is>
          <t>Recall</t>
        </is>
      </c>
      <c r="B1250" s="12">
        <f>IFERROR($B$1245/($B$1245+$B$1248),0)</f>
        <v/>
      </c>
      <c r="C1250" s="12">
        <f>IFERROR($C$1245/($C$1245+$C$1248),0)</f>
        <v/>
      </c>
      <c r="D1250" s="12">
        <f>IFERROR($D$1245/($D$1245+$D$1248),0)</f>
        <v/>
      </c>
      <c r="E1250" s="12">
        <f>IFERROR($E$1245/($E$1245+$E$1248),0)</f>
        <v/>
      </c>
      <c r="F1250" s="12">
        <f>IFERROR($F$1245/($F$1245+$F$1248),0)</f>
        <v/>
      </c>
      <c r="G1250" s="12">
        <f>IFERROR($G$1245/($G$1245+$G$1248),0)</f>
        <v/>
      </c>
      <c r="H1250" s="18">
        <f>AVERAGE($B$1250:$F$1250)</f>
        <v/>
      </c>
      <c r="I1250" s="18">
        <f>STDEV.P($B$1250:$F$1250)</f>
        <v/>
      </c>
    </row>
    <row r="1251">
      <c r="A1251" s="4" t="inlineStr">
        <is>
          <t>F1</t>
        </is>
      </c>
      <c r="B1251" s="12">
        <f>IFERROR(2*$B$1249*$B$1250/($B$1249+$B$1250),0)</f>
        <v/>
      </c>
      <c r="C1251" s="12">
        <f>IFERROR(2*$C$1249*$C$1250/($C$1249+$C$1250),0)</f>
        <v/>
      </c>
      <c r="D1251" s="12">
        <f>IFERROR(2*$D$1249*$D$1250/($D$1249+$D$1250),0)</f>
        <v/>
      </c>
      <c r="E1251" s="12">
        <f>IFERROR(2*$E$1249*$E$1250/($E$1249+$E$1250),0)</f>
        <v/>
      </c>
      <c r="F1251" s="12">
        <f>IFERROR(2*$F$1249*$F$1250/($F$1249+$F$1250),0)</f>
        <v/>
      </c>
      <c r="G1251" s="12">
        <f>IFERROR(2*$G$1249*$G$1250/($G$1249+$G$1250),0)</f>
        <v/>
      </c>
      <c r="H1251" s="18">
        <f>AVERAGE($B$1251:$F$1251)</f>
        <v/>
      </c>
      <c r="I1251" s="18">
        <f>STDEV.P($B$1251:$F$1251)</f>
        <v/>
      </c>
    </row>
    <row r="1252">
      <c r="A1252" s="4" t="inlineStr">
        <is>
          <t>Accuracy</t>
        </is>
      </c>
      <c r="B1252" s="12">
        <f>IFERROR(($B$1245+$B$1246)/($B$1245+$B$1246+$B$1247+$B$1248),0)</f>
        <v/>
      </c>
      <c r="C1252" s="12">
        <f>IFERROR(($C$1245+$C$1246)/($C$1245+$C$1246+$C$1247+$C$1248),0)</f>
        <v/>
      </c>
      <c r="D1252" s="12">
        <f>IFERROR(($D$1245+$D$1246)/($D$1245+$D$1246+$D$1247+$D$1248),0)</f>
        <v/>
      </c>
      <c r="E1252" s="12">
        <f>IFERROR(($E$1245+$E$1246)/($E$1245+$E$1246+$E$1247+$E$1248),0)</f>
        <v/>
      </c>
      <c r="F1252" s="12">
        <f>IFERROR(($F$1245+$F$1246)/($F$1245+$F$1246+$F$1247+$F$1248),0)</f>
        <v/>
      </c>
      <c r="G1252" s="12">
        <f>IFERROR(($G$1245+$G$1246)/($G$1245+$G$1246+$G$1247+$G$1248),0)</f>
        <v/>
      </c>
      <c r="H1252" s="18">
        <f>AVERAGE($B$1252:$F$1252)</f>
        <v/>
      </c>
      <c r="I1252" s="18">
        <f>STDEV.P($B$1252:$F$1252)</f>
        <v/>
      </c>
    </row>
    <row r="1253">
      <c r="A1253" s="4" t="inlineStr">
        <is>
          <t>Edit distance</t>
        </is>
      </c>
      <c r="B1253" s="12">
        <f>SUMPRODUCT(ABS($AR$1237:$AW$1242-$B$1237:$G$1242))</f>
        <v/>
      </c>
      <c r="C1253" s="12">
        <f>SUMPRODUCT(ABS($AR$1237:$AW$1242-$I$1237:$N$1242))</f>
        <v/>
      </c>
      <c r="D1253" s="12">
        <f>SUMPRODUCT(ABS($AR$1237:$AW$1242-$P$1237:$U$1242))</f>
        <v/>
      </c>
      <c r="E1253" s="12">
        <f>SUMPRODUCT(ABS($AR$1237:$AW$1242-$W$1237:$AB$1242))</f>
        <v/>
      </c>
      <c r="F1253" s="12">
        <f>SUMPRODUCT(ABS($AR$1237:$AW$1242-$AD$1237:$AI$1242))</f>
        <v/>
      </c>
      <c r="G1253" s="12">
        <f>SUMPRODUCT(ABS($AR$1237:$AW$1242-$AK$1237:$AP$1242))</f>
        <v/>
      </c>
      <c r="H1253" s="18">
        <f>AVERAGE($B$1253:$F$1253)</f>
        <v/>
      </c>
      <c r="I1253" s="18">
        <f>STDEV.P($B$1253:$F$1253)</f>
        <v/>
      </c>
    </row>
    <row r="1254">
      <c r="A1254" s="4" t="inlineStr">
        <is>
          <t>Spectral distance</t>
        </is>
      </c>
      <c r="B1254" s="12">
        <f>SQRT(SUMPRODUCT(($AZ$1237:$AZ$1242-$B$1264:$B$1269)^2))</f>
        <v/>
      </c>
      <c r="C1254" s="12">
        <f>SQRT(SUMPRODUCT(($AZ$1237:$AZ$1242-$C$1264:$C$1269)^2))</f>
        <v/>
      </c>
      <c r="D1254" s="12">
        <f>SQRT(SUMPRODUCT(($AZ$1237:$AZ$1242-$D$1264:$D$1269)^2))</f>
        <v/>
      </c>
      <c r="E1254" s="12">
        <f>SQRT(SUMPRODUCT(($AZ$1237:$AZ$1242-$E$1264:$E$1269)^2))</f>
        <v/>
      </c>
      <c r="F1254" s="12">
        <f>SQRT(SUMPRODUCT(($AZ$1237:$AZ$1242-$F$1264:$F$1269)^2))</f>
        <v/>
      </c>
      <c r="G1254" s="12">
        <f>SQRT(SUMPRODUCT(($AZ$1237:$AZ$1242-$G$1264:$G$1269)^2))</f>
        <v/>
      </c>
      <c r="H1254" s="18">
        <f>AVERAGE($B$1254:$F$1254)</f>
        <v/>
      </c>
      <c r="I1254" s="18">
        <f>STDEV.P($B$1254:$F$1254)</f>
        <v/>
      </c>
    </row>
    <row r="1255">
      <c r="A1255" s="4" t="inlineStr">
        <is>
          <t>Unsure cells</t>
        </is>
      </c>
      <c r="B1255" s="7">
        <f>COUNTIF($B$1237:$G$1242,2)</f>
        <v/>
      </c>
      <c r="C1255" s="7">
        <f>COUNTIF($I$1237:$N$1242,2)</f>
        <v/>
      </c>
      <c r="D1255" s="7">
        <f>COUNTIF($P$1237:$U$1242,2)</f>
        <v/>
      </c>
      <c r="E1255" s="7">
        <f>COUNTIF($W$1237:$AB$1242,2)</f>
        <v/>
      </c>
      <c r="F1255" s="7">
        <f>COUNTIF($AD$1237:$AI$1242,2)</f>
        <v/>
      </c>
      <c r="G1255" s="7">
        <f>COUNTIF($AK$1237:$AP$1242,2)</f>
        <v/>
      </c>
      <c r="H1255" s="12">
        <f>AVERAGE($B$1255:$F$1255)</f>
        <v/>
      </c>
      <c r="I1255" s="12">
        <f>STDEV.P($B$1255:$F$1255)</f>
        <v/>
      </c>
    </row>
    <row r="1256">
      <c r="A1256" s="3" t="inlineStr">
        <is>
          <t>eigenvalues (real part, numpy order; pasted)</t>
        </is>
      </c>
    </row>
    <row r="1257">
      <c r="A1257" s="3" t="inlineStr">
        <is>
          <t xml:space="preserve">  λ1</t>
        </is>
      </c>
      <c r="B1257" s="19" t="n">
        <v>9.920303773711726</v>
      </c>
      <c r="C1257" s="19" t="n">
        <v>5.701562118716416</v>
      </c>
      <c r="D1257" s="19" t="n">
        <v>5.701562118716416</v>
      </c>
      <c r="E1257" s="19" t="n">
        <v>5.701562118716416</v>
      </c>
      <c r="F1257" s="19" t="n">
        <v>5.701562118716416</v>
      </c>
      <c r="G1257" s="19" t="n">
        <v>5.701562118716416</v>
      </c>
    </row>
    <row r="1258">
      <c r="A1258" s="3" t="inlineStr">
        <is>
          <t xml:space="preserve">  λ2</t>
        </is>
      </c>
      <c r="B1258" s="19" t="n">
        <v>0.4506414766593381</v>
      </c>
      <c r="C1258" s="19" t="n">
        <v>1.000000000000001</v>
      </c>
      <c r="D1258" s="19" t="n">
        <v>1.000000000000001</v>
      </c>
      <c r="E1258" s="19" t="n">
        <v>1.000000000000001</v>
      </c>
      <c r="F1258" s="19" t="n">
        <v>1.000000000000001</v>
      </c>
      <c r="G1258" s="19" t="n">
        <v>1.000000000000001</v>
      </c>
    </row>
    <row r="1259">
      <c r="A1259" s="3" t="inlineStr">
        <is>
          <t xml:space="preserve">  λ3</t>
        </is>
      </c>
      <c r="B1259" s="19" t="n">
        <v>-1.721105244929166</v>
      </c>
      <c r="C1259" s="19" t="n">
        <v>-0.7015621187164238</v>
      </c>
      <c r="D1259" s="19" t="n">
        <v>-0.7015621187164238</v>
      </c>
      <c r="E1259" s="19" t="n">
        <v>-0.7015621187164238</v>
      </c>
      <c r="F1259" s="19" t="n">
        <v>-0.7015621187164238</v>
      </c>
      <c r="G1259" s="19" t="n">
        <v>-0.7015621187164238</v>
      </c>
    </row>
    <row r="1260">
      <c r="A1260" s="3" t="inlineStr">
        <is>
          <t xml:space="preserve">  λ4</t>
        </is>
      </c>
      <c r="B1260" s="19" t="n">
        <v>-0.6498400054418886</v>
      </c>
      <c r="C1260" s="19" t="n">
        <v>7.642090019328567e-32</v>
      </c>
      <c r="D1260" s="19" t="n">
        <v>7.642090019328567e-32</v>
      </c>
      <c r="E1260" s="19" t="n">
        <v>7.642090019328567e-32</v>
      </c>
      <c r="F1260" s="19" t="n">
        <v>7.642090019328567e-32</v>
      </c>
      <c r="G1260" s="19" t="n">
        <v>7.642090019328567e-32</v>
      </c>
    </row>
    <row r="1261">
      <c r="A1261" s="3" t="inlineStr">
        <is>
          <t xml:space="preserve">  λ5</t>
        </is>
      </c>
      <c r="B1261" s="19" t="n">
        <v>-1.000000000000001</v>
      </c>
      <c r="C1261" s="19" t="n">
        <v>8.673319074795393e-48</v>
      </c>
      <c r="D1261" s="19" t="n">
        <v>8.673319074795393e-48</v>
      </c>
      <c r="E1261" s="19" t="n">
        <v>8.673319074795393e-48</v>
      </c>
      <c r="F1261" s="19" t="n">
        <v>8.673319074795393e-48</v>
      </c>
      <c r="G1261" s="19" t="n">
        <v>8.673319074795393e-48</v>
      </c>
    </row>
    <row r="1262">
      <c r="A1262" s="3" t="inlineStr">
        <is>
          <t xml:space="preserve">  λ6</t>
        </is>
      </c>
      <c r="B1262" s="19" t="n">
        <v>-0.9999999999999996</v>
      </c>
      <c r="C1262" s="19" t="n">
        <v>-1.735165448344776e-48</v>
      </c>
      <c r="D1262" s="19" t="n">
        <v>-1.735165448344776e-48</v>
      </c>
      <c r="E1262" s="19" t="n">
        <v>-1.735165448344776e-48</v>
      </c>
      <c r="F1262" s="19" t="n">
        <v>-1.735165448344776e-48</v>
      </c>
      <c r="G1262" s="19" t="n">
        <v>-1.735165448344776e-48</v>
      </c>
    </row>
    <row r="1263">
      <c r="A1263" s="3" t="inlineStr">
        <is>
          <t>eigenvalues sorted desc (LARGE)</t>
        </is>
      </c>
    </row>
    <row r="1264">
      <c r="A1264" s="3" t="inlineStr">
        <is>
          <t xml:space="preserve">  λ(1)</t>
        </is>
      </c>
      <c r="B1264" s="19">
        <f>LARGE($B$1257:$B$1262,1)</f>
        <v/>
      </c>
      <c r="C1264" s="19">
        <f>LARGE($C$1257:$C$1262,1)</f>
        <v/>
      </c>
      <c r="D1264" s="19">
        <f>LARGE($D$1257:$D$1262,1)</f>
        <v/>
      </c>
      <c r="E1264" s="19">
        <f>LARGE($E$1257:$E$1262,1)</f>
        <v/>
      </c>
      <c r="F1264" s="19">
        <f>LARGE($F$1257:$F$1262,1)</f>
        <v/>
      </c>
      <c r="G1264" s="19">
        <f>LARGE($G$1257:$G$1262,1)</f>
        <v/>
      </c>
    </row>
    <row r="1265">
      <c r="A1265" s="3" t="inlineStr">
        <is>
          <t xml:space="preserve">  λ(2)</t>
        </is>
      </c>
      <c r="B1265" s="19">
        <f>LARGE($B$1257:$B$1262,2)</f>
        <v/>
      </c>
      <c r="C1265" s="19">
        <f>LARGE($C$1257:$C$1262,2)</f>
        <v/>
      </c>
      <c r="D1265" s="19">
        <f>LARGE($D$1257:$D$1262,2)</f>
        <v/>
      </c>
      <c r="E1265" s="19">
        <f>LARGE($E$1257:$E$1262,2)</f>
        <v/>
      </c>
      <c r="F1265" s="19">
        <f>LARGE($F$1257:$F$1262,2)</f>
        <v/>
      </c>
      <c r="G1265" s="19">
        <f>LARGE($G$1257:$G$1262,2)</f>
        <v/>
      </c>
    </row>
    <row r="1266">
      <c r="A1266" s="3" t="inlineStr">
        <is>
          <t xml:space="preserve">  λ(3)</t>
        </is>
      </c>
      <c r="B1266" s="19">
        <f>LARGE($B$1257:$B$1262,3)</f>
        <v/>
      </c>
      <c r="C1266" s="19">
        <f>LARGE($C$1257:$C$1262,3)</f>
        <v/>
      </c>
      <c r="D1266" s="19">
        <f>LARGE($D$1257:$D$1262,3)</f>
        <v/>
      </c>
      <c r="E1266" s="19">
        <f>LARGE($E$1257:$E$1262,3)</f>
        <v/>
      </c>
      <c r="F1266" s="19">
        <f>LARGE($F$1257:$F$1262,3)</f>
        <v/>
      </c>
      <c r="G1266" s="19">
        <f>LARGE($G$1257:$G$1262,3)</f>
        <v/>
      </c>
    </row>
    <row r="1267">
      <c r="A1267" s="3" t="inlineStr">
        <is>
          <t xml:space="preserve">  λ(4)</t>
        </is>
      </c>
      <c r="B1267" s="19">
        <f>LARGE($B$1257:$B$1262,4)</f>
        <v/>
      </c>
      <c r="C1267" s="19">
        <f>LARGE($C$1257:$C$1262,4)</f>
        <v/>
      </c>
      <c r="D1267" s="19">
        <f>LARGE($D$1257:$D$1262,4)</f>
        <v/>
      </c>
      <c r="E1267" s="19">
        <f>LARGE($E$1257:$E$1262,4)</f>
        <v/>
      </c>
      <c r="F1267" s="19">
        <f>LARGE($F$1257:$F$1262,4)</f>
        <v/>
      </c>
      <c r="G1267" s="19">
        <f>LARGE($G$1257:$G$1262,4)</f>
        <v/>
      </c>
    </row>
    <row r="1268">
      <c r="A1268" s="3" t="inlineStr">
        <is>
          <t xml:space="preserve">  λ(5)</t>
        </is>
      </c>
      <c r="B1268" s="19">
        <f>LARGE($B$1257:$B$1262,5)</f>
        <v/>
      </c>
      <c r="C1268" s="19">
        <f>LARGE($C$1257:$C$1262,5)</f>
        <v/>
      </c>
      <c r="D1268" s="19">
        <f>LARGE($D$1257:$D$1262,5)</f>
        <v/>
      </c>
      <c r="E1268" s="19">
        <f>LARGE($E$1257:$E$1262,5)</f>
        <v/>
      </c>
      <c r="F1268" s="19">
        <f>LARGE($F$1257:$F$1262,5)</f>
        <v/>
      </c>
      <c r="G1268" s="19">
        <f>LARGE($G$1257:$G$1262,5)</f>
        <v/>
      </c>
    </row>
    <row r="1269">
      <c r="A1269" s="3" t="inlineStr">
        <is>
          <t xml:space="preserve">  λ(6)</t>
        </is>
      </c>
      <c r="B1269" s="19">
        <f>LARGE($B$1257:$B$1262,6)</f>
        <v/>
      </c>
      <c r="C1269" s="19">
        <f>LARGE($C$1257:$C$1262,6)</f>
        <v/>
      </c>
      <c r="D1269" s="19">
        <f>LARGE($D$1257:$D$1262,6)</f>
        <v/>
      </c>
      <c r="E1269" s="19">
        <f>LARGE($E$1257:$E$1262,6)</f>
        <v/>
      </c>
      <c r="F1269" s="19">
        <f>LARGE($F$1257:$F$1262,6)</f>
        <v/>
      </c>
      <c r="G1269" s="19">
        <f>LARGE($G$1257:$G$1262,6)</f>
        <v/>
      </c>
    </row>
    <row r="1270">
      <c r="A1270" s="3" t="inlineStr">
        <is>
          <t>check: Σeig − trace (→0)</t>
        </is>
      </c>
      <c r="B1270" s="3">
        <f>ROUND(SUM($B$1257:$B$1262)-($B$1237+$C$1238+$D$1239+$E$1240+$F$1241+$G$1242),6)</f>
        <v/>
      </c>
      <c r="C1270" s="3">
        <f>ROUND(SUM($C$1257:$C$1262)-($I$1237+$J$1238+$K$1239+$L$1240+$M$1241+$N$1242),6)</f>
        <v/>
      </c>
      <c r="D1270" s="3">
        <f>ROUND(SUM($D$1257:$D$1262)-($P$1237+$Q$1238+$R$1239+$S$1240+$T$1241+$U$1242),6)</f>
        <v/>
      </c>
      <c r="E1270" s="3">
        <f>ROUND(SUM($E$1257:$E$1262)-($W$1237+$X$1238+$Y$1239+$Z$1240+$AA$1241+$AB$1242),6)</f>
        <v/>
      </c>
      <c r="F1270" s="3">
        <f>ROUND(SUM($F$1257:$F$1262)-($AD$1237+$AE$1238+$AF$1239+$AG$1240+$AH$1241+$AI$1242),6)</f>
        <v/>
      </c>
      <c r="G1270" s="3">
        <f>ROUND(SUM($G$1257:$G$1262)-($AK$1237+$AL$1238+$AM$1239+$AN$1240+$AO$1241+$AP$1242),6)</f>
        <v/>
      </c>
    </row>
    <row r="1271">
      <c r="A1271" s="3" t="inlineStr">
        <is>
          <t>check: Πeig − det (→0)</t>
        </is>
      </c>
      <c r="B1271" s="3">
        <f>ROUND(MDETERM($B$1237:$G$1242)-PRODUCT($B$1257:$B$1262),6)</f>
        <v/>
      </c>
      <c r="C1271" s="3">
        <f>ROUND(MDETERM($I$1237:$N$1242)-PRODUCT($C$1257:$C$1262),6)</f>
        <v/>
      </c>
      <c r="D1271" s="3">
        <f>ROUND(MDETERM($P$1237:$U$1242)-PRODUCT($D$1257:$D$1262),6)</f>
        <v/>
      </c>
      <c r="E1271" s="3">
        <f>ROUND(MDETERM($W$1237:$AB$1242)-PRODUCT($E$1257:$E$1262),6)</f>
        <v/>
      </c>
      <c r="F1271" s="3">
        <f>ROUND(MDETERM($AD$1237:$AI$1242)-PRODUCT($F$1257:$F$1262),6)</f>
        <v/>
      </c>
      <c r="G1271" s="3">
        <f>ROUND(MDETERM($AK$1237:$AP$1242)-PRODUCT($G$1257:$G$1262),6)</f>
        <v/>
      </c>
    </row>
    <row r="1272">
      <c r="A1272" s="3" t="inlineStr">
        <is>
          <t>complex eigenvalues?</t>
        </is>
      </c>
      <c r="B1272" s="3" t="inlineStr"/>
      <c r="C1272" s="3" t="inlineStr"/>
      <c r="D1272" s="3" t="inlineStr"/>
      <c r="E1272" s="3" t="inlineStr"/>
      <c r="F1272" s="3" t="inlineStr"/>
      <c r="G1272" s="3" t="inlineStr"/>
    </row>
    <row r="1273">
      <c r="A1273" s="3" t="inlineStr">
        <is>
          <t>check: det(M − λᵢI) per sorted λ (→0)</t>
        </is>
      </c>
    </row>
    <row r="1274">
      <c r="A1274" s="3" t="inlineStr">
        <is>
          <t xml:space="preserve">  det(M − λ(1)I)</t>
        </is>
      </c>
      <c r="B1274" s="3">
        <f t="array" ref="B1274">ROUND(MDETERM($B$1237:$G$1242-$B$1264*MUNIT(6)),6)</f>
        <v/>
      </c>
      <c r="C1274" s="3">
        <f t="array" ref="C1274">ROUND(MDETERM($I$1237:$N$1242-$C$1264*MUNIT(6)),6)</f>
        <v/>
      </c>
      <c r="D1274" s="3">
        <f t="array" ref="D1274">ROUND(MDETERM($P$1237:$U$1242-$D$1264*MUNIT(6)),6)</f>
        <v/>
      </c>
      <c r="E1274" s="3">
        <f t="array" ref="E1274">ROUND(MDETERM($W$1237:$AB$1242-$E$1264*MUNIT(6)),6)</f>
        <v/>
      </c>
      <c r="F1274" s="3">
        <f t="array" ref="F1274">ROUND(MDETERM($AD$1237:$AI$1242-$F$1264*MUNIT(6)),6)</f>
        <v/>
      </c>
      <c r="G1274" s="3">
        <f t="array" ref="G1274">ROUND(MDETERM($AK$1237:$AP$1242-$G$1264*MUNIT(6)),6)</f>
        <v/>
      </c>
    </row>
    <row r="1275">
      <c r="A1275" s="3" t="inlineStr">
        <is>
          <t xml:space="preserve">  det(M − λ(2)I)</t>
        </is>
      </c>
      <c r="B1275" s="3">
        <f t="array" ref="B1275">ROUND(MDETERM($B$1237:$G$1242-$B$1265*MUNIT(6)),6)</f>
        <v/>
      </c>
      <c r="C1275" s="3">
        <f t="array" ref="C1275">ROUND(MDETERM($I$1237:$N$1242-$C$1265*MUNIT(6)),6)</f>
        <v/>
      </c>
      <c r="D1275" s="3">
        <f t="array" ref="D1275">ROUND(MDETERM($P$1237:$U$1242-$D$1265*MUNIT(6)),6)</f>
        <v/>
      </c>
      <c r="E1275" s="3">
        <f t="array" ref="E1275">ROUND(MDETERM($W$1237:$AB$1242-$E$1265*MUNIT(6)),6)</f>
        <v/>
      </c>
      <c r="F1275" s="3">
        <f t="array" ref="F1275">ROUND(MDETERM($AD$1237:$AI$1242-$F$1265*MUNIT(6)),6)</f>
        <v/>
      </c>
      <c r="G1275" s="3">
        <f t="array" ref="G1275">ROUND(MDETERM($AK$1237:$AP$1242-$G$1265*MUNIT(6)),6)</f>
        <v/>
      </c>
    </row>
    <row r="1276">
      <c r="A1276" s="3" t="inlineStr">
        <is>
          <t xml:space="preserve">  det(M − λ(3)I)</t>
        </is>
      </c>
      <c r="B1276" s="3">
        <f t="array" ref="B1276">ROUND(MDETERM($B$1237:$G$1242-$B$1266*MUNIT(6)),6)</f>
        <v/>
      </c>
      <c r="C1276" s="3">
        <f t="array" ref="C1276">ROUND(MDETERM($I$1237:$N$1242-$C$1266*MUNIT(6)),6)</f>
        <v/>
      </c>
      <c r="D1276" s="3">
        <f t="array" ref="D1276">ROUND(MDETERM($P$1237:$U$1242-$D$1266*MUNIT(6)),6)</f>
        <v/>
      </c>
      <c r="E1276" s="3">
        <f t="array" ref="E1276">ROUND(MDETERM($W$1237:$AB$1242-$E$1266*MUNIT(6)),6)</f>
        <v/>
      </c>
      <c r="F1276" s="3">
        <f t="array" ref="F1276">ROUND(MDETERM($AD$1237:$AI$1242-$F$1266*MUNIT(6)),6)</f>
        <v/>
      </c>
      <c r="G1276" s="3">
        <f t="array" ref="G1276">ROUND(MDETERM($AK$1237:$AP$1242-$G$1266*MUNIT(6)),6)</f>
        <v/>
      </c>
    </row>
    <row r="1277">
      <c r="A1277" s="3" t="inlineStr">
        <is>
          <t xml:space="preserve">  det(M − λ(4)I)</t>
        </is>
      </c>
      <c r="B1277" s="3">
        <f t="array" ref="B1277">ROUND(MDETERM($B$1237:$G$1242-$B$1267*MUNIT(6)),6)</f>
        <v/>
      </c>
      <c r="C1277" s="3">
        <f t="array" ref="C1277">ROUND(MDETERM($I$1237:$N$1242-$C$1267*MUNIT(6)),6)</f>
        <v/>
      </c>
      <c r="D1277" s="3">
        <f t="array" ref="D1277">ROUND(MDETERM($P$1237:$U$1242-$D$1267*MUNIT(6)),6)</f>
        <v/>
      </c>
      <c r="E1277" s="3">
        <f t="array" ref="E1277">ROUND(MDETERM($W$1237:$AB$1242-$E$1267*MUNIT(6)),6)</f>
        <v/>
      </c>
      <c r="F1277" s="3">
        <f t="array" ref="F1277">ROUND(MDETERM($AD$1237:$AI$1242-$F$1267*MUNIT(6)),6)</f>
        <v/>
      </c>
      <c r="G1277" s="3">
        <f t="array" ref="G1277">ROUND(MDETERM($AK$1237:$AP$1242-$G$1267*MUNIT(6)),6)</f>
        <v/>
      </c>
    </row>
    <row r="1278">
      <c r="A1278" s="3" t="inlineStr">
        <is>
          <t xml:space="preserve">  det(M − λ(5)I)</t>
        </is>
      </c>
      <c r="B1278" s="3">
        <f t="array" ref="B1278">ROUND(MDETERM($B$1237:$G$1242-$B$1268*MUNIT(6)),6)</f>
        <v/>
      </c>
      <c r="C1278" s="3">
        <f t="array" ref="C1278">ROUND(MDETERM($I$1237:$N$1242-$C$1268*MUNIT(6)),6)</f>
        <v/>
      </c>
      <c r="D1278" s="3">
        <f t="array" ref="D1278">ROUND(MDETERM($P$1237:$U$1242-$D$1268*MUNIT(6)),6)</f>
        <v/>
      </c>
      <c r="E1278" s="3">
        <f t="array" ref="E1278">ROUND(MDETERM($W$1237:$AB$1242-$E$1268*MUNIT(6)),6)</f>
        <v/>
      </c>
      <c r="F1278" s="3">
        <f t="array" ref="F1278">ROUND(MDETERM($AD$1237:$AI$1242-$F$1268*MUNIT(6)),6)</f>
        <v/>
      </c>
      <c r="G1278" s="3">
        <f t="array" ref="G1278">ROUND(MDETERM($AK$1237:$AP$1242-$G$1268*MUNIT(6)),6)</f>
        <v/>
      </c>
    </row>
    <row r="1279">
      <c r="A1279" s="3" t="inlineStr">
        <is>
          <t xml:space="preserve">  det(M − λ(6)I)</t>
        </is>
      </c>
      <c r="B1279" s="3">
        <f t="array" ref="B1279">ROUND(MDETERM($B$1237:$G$1242-$B$1269*MUNIT(6)),6)</f>
        <v/>
      </c>
      <c r="C1279" s="3">
        <f t="array" ref="C1279">ROUND(MDETERM($I$1237:$N$1242-$C$1269*MUNIT(6)),6)</f>
        <v/>
      </c>
      <c r="D1279" s="3">
        <f t="array" ref="D1279">ROUND(MDETERM($P$1237:$U$1242-$D$1269*MUNIT(6)),6)</f>
        <v/>
      </c>
      <c r="E1279" s="3">
        <f t="array" ref="E1279">ROUND(MDETERM($W$1237:$AB$1242-$E$1269*MUNIT(6)),6)</f>
        <v/>
      </c>
      <c r="F1279" s="3">
        <f t="array" ref="F1279">ROUND(MDETERM($AD$1237:$AI$1242-$F$1269*MUNIT(6)),6)</f>
        <v/>
      </c>
      <c r="G1279" s="3">
        <f t="array" ref="G1279">ROUND(MDETERM($AK$1237:$AP$1242-$G$1269*MUNIT(6)),6)</f>
        <v/>
      </c>
    </row>
    <row r="1283" ht="16" customHeight="1">
      <c r="A1283" s="14" t="inlineStr">
        <is>
          <t>RAG R1-R3 | llama3.3:70b</t>
        </is>
      </c>
      <c r="B1283" s="9" t="inlineStr">
        <is>
          <t>run 1 (raw, pasted)</t>
        </is>
      </c>
      <c r="I1283" s="9" t="inlineStr">
        <is>
          <t>run 2 (raw, pasted)</t>
        </is>
      </c>
      <c r="P1283" s="9" t="inlineStr">
        <is>
          <t>run 3 (raw, pasted)</t>
        </is>
      </c>
      <c r="W1283" s="9" t="inlineStr">
        <is>
          <t>run 4 (raw, pasted)</t>
        </is>
      </c>
      <c r="AD1283" s="9" t="inlineStr">
        <is>
          <t>run 5 (raw, pasted)</t>
        </is>
      </c>
      <c r="AK1283" s="9" t="inlineStr">
        <is>
          <t>archived component mapping</t>
        </is>
      </c>
    </row>
    <row r="1284" ht="60" customHeight="1">
      <c r="B1284" s="15" t="inlineStr">
        <is>
          <t>Power System</t>
        </is>
      </c>
      <c r="C1284" s="15" t="inlineStr">
        <is>
          <t>Communication System</t>
        </is>
      </c>
      <c r="D1284" s="15" t="inlineStr">
        <is>
          <t>Navigation System</t>
        </is>
      </c>
      <c r="E1284" s="15" t="inlineStr">
        <is>
          <t>Computer System</t>
        </is>
      </c>
      <c r="F1284" s="15" t="inlineStr">
        <is>
          <t>Mechanical Structure</t>
        </is>
      </c>
      <c r="G1284" s="15" t="inlineStr">
        <is>
          <t>Thermal Control System</t>
        </is>
      </c>
      <c r="I1284" s="15" t="inlineStr">
        <is>
          <t>Power System</t>
        </is>
      </c>
      <c r="J1284" s="15" t="inlineStr">
        <is>
          <t>Communication System</t>
        </is>
      </c>
      <c r="K1284" s="15" t="inlineStr">
        <is>
          <t>Navigation System</t>
        </is>
      </c>
      <c r="L1284" s="15" t="inlineStr">
        <is>
          <t>Computer System</t>
        </is>
      </c>
      <c r="M1284" s="15" t="inlineStr">
        <is>
          <t>Mechanical Structure</t>
        </is>
      </c>
      <c r="N1284" s="15" t="inlineStr">
        <is>
          <t>Thermal Control System</t>
        </is>
      </c>
      <c r="P1284" s="15" t="inlineStr">
        <is>
          <t>Power System</t>
        </is>
      </c>
      <c r="Q1284" s="15" t="inlineStr">
        <is>
          <t>Communication System</t>
        </is>
      </c>
      <c r="R1284" s="15" t="inlineStr">
        <is>
          <t>Navigation System</t>
        </is>
      </c>
      <c r="S1284" s="15" t="inlineStr">
        <is>
          <t>Computer System</t>
        </is>
      </c>
      <c r="T1284" s="15" t="inlineStr">
        <is>
          <t>Mechanical Structure</t>
        </is>
      </c>
      <c r="U1284" s="15" t="inlineStr">
        <is>
          <t>Thermal Control System</t>
        </is>
      </c>
      <c r="W1284" s="15" t="inlineStr">
        <is>
          <t>Power System</t>
        </is>
      </c>
      <c r="X1284" s="15" t="inlineStr">
        <is>
          <t>Communication System</t>
        </is>
      </c>
      <c r="Y1284" s="15" t="inlineStr">
        <is>
          <t>Navigation System</t>
        </is>
      </c>
      <c r="Z1284" s="15" t="inlineStr">
        <is>
          <t>Computer System</t>
        </is>
      </c>
      <c r="AA1284" s="15" t="inlineStr">
        <is>
          <t>Mechanical Structure</t>
        </is>
      </c>
      <c r="AB1284" s="15" t="inlineStr">
        <is>
          <t>Thermal Control System</t>
        </is>
      </c>
      <c r="AD1284" s="15" t="inlineStr">
        <is>
          <t>Power System</t>
        </is>
      </c>
      <c r="AE1284" s="15" t="inlineStr">
        <is>
          <t>Communication System</t>
        </is>
      </c>
      <c r="AF1284" s="15" t="inlineStr">
        <is>
          <t>Navigation System</t>
        </is>
      </c>
      <c r="AG1284" s="15" t="inlineStr">
        <is>
          <t>Computer System</t>
        </is>
      </c>
      <c r="AH1284" s="15" t="inlineStr">
        <is>
          <t>Mechanical Structure</t>
        </is>
      </c>
      <c r="AI1284" s="15" t="inlineStr">
        <is>
          <t>Thermal Control System</t>
        </is>
      </c>
      <c r="AK1284" s="3" t="inlineStr">
        <is>
          <t>Ground truth component</t>
        </is>
      </c>
      <c r="AL1284" s="3" t="inlineStr">
        <is>
          <t>Matched predicted component</t>
        </is>
      </c>
    </row>
    <row r="1285">
      <c r="A1285" s="3" t="inlineStr">
        <is>
          <t>Power System</t>
        </is>
      </c>
      <c r="B1285" s="8" t="n">
        <v>1</v>
      </c>
      <c r="C1285" s="8" t="n">
        <v>1</v>
      </c>
      <c r="D1285" s="8" t="n">
        <v>0</v>
      </c>
      <c r="E1285" s="8" t="n">
        <v>1</v>
      </c>
      <c r="F1285" s="8" t="n">
        <v>1</v>
      </c>
      <c r="G1285" s="8" t="n">
        <v>0</v>
      </c>
      <c r="I1285" s="8" t="n">
        <v>1</v>
      </c>
      <c r="J1285" s="8" t="n">
        <v>1</v>
      </c>
      <c r="K1285" s="8" t="n">
        <v>0</v>
      </c>
      <c r="L1285" s="8" t="n">
        <v>1</v>
      </c>
      <c r="M1285" s="8" t="n">
        <v>1</v>
      </c>
      <c r="N1285" s="8" t="n">
        <v>0</v>
      </c>
      <c r="P1285" s="8" t="n">
        <v>1</v>
      </c>
      <c r="Q1285" s="8" t="n">
        <v>1</v>
      </c>
      <c r="R1285" s="8" t="n">
        <v>0</v>
      </c>
      <c r="S1285" s="8" t="n">
        <v>1</v>
      </c>
      <c r="T1285" s="8" t="n">
        <v>1</v>
      </c>
      <c r="U1285" s="8" t="n">
        <v>0</v>
      </c>
      <c r="W1285" s="8" t="n">
        <v>1</v>
      </c>
      <c r="X1285" s="8" t="n">
        <v>1</v>
      </c>
      <c r="Y1285" s="8" t="n">
        <v>0</v>
      </c>
      <c r="Z1285" s="8" t="n">
        <v>1</v>
      </c>
      <c r="AA1285" s="8" t="n">
        <v>1</v>
      </c>
      <c r="AB1285" s="8" t="n">
        <v>0</v>
      </c>
      <c r="AD1285" s="8" t="n">
        <v>1</v>
      </c>
      <c r="AE1285" s="8" t="n">
        <v>1</v>
      </c>
      <c r="AF1285" s="8" t="n">
        <v>0</v>
      </c>
      <c r="AG1285" s="8" t="n">
        <v>1</v>
      </c>
      <c r="AH1285" s="8" t="n">
        <v>1</v>
      </c>
      <c r="AI1285" s="8" t="n">
        <v>0</v>
      </c>
      <c r="AK1285" s="3" t="inlineStr">
        <is>
          <t>Power Subsystem</t>
        </is>
      </c>
      <c r="AL1285" s="3" t="inlineStr">
        <is>
          <t>Power System</t>
        </is>
      </c>
    </row>
    <row r="1286">
      <c r="A1286" s="3" t="inlineStr">
        <is>
          <t>Communication System</t>
        </is>
      </c>
      <c r="B1286" s="8" t="n">
        <v>1</v>
      </c>
      <c r="C1286" s="8" t="n">
        <v>1</v>
      </c>
      <c r="D1286" s="8" t="n">
        <v>0</v>
      </c>
      <c r="E1286" s="8" t="n">
        <v>1</v>
      </c>
      <c r="F1286" s="8" t="n">
        <v>1</v>
      </c>
      <c r="G1286" s="8" t="n">
        <v>0</v>
      </c>
      <c r="I1286" s="8" t="n">
        <v>1</v>
      </c>
      <c r="J1286" s="8" t="n">
        <v>1</v>
      </c>
      <c r="K1286" s="8" t="n">
        <v>0</v>
      </c>
      <c r="L1286" s="8" t="n">
        <v>1</v>
      </c>
      <c r="M1286" s="8" t="n">
        <v>1</v>
      </c>
      <c r="N1286" s="8" t="n">
        <v>0</v>
      </c>
      <c r="P1286" s="8" t="n">
        <v>1</v>
      </c>
      <c r="Q1286" s="8" t="n">
        <v>1</v>
      </c>
      <c r="R1286" s="8" t="n">
        <v>0</v>
      </c>
      <c r="S1286" s="8" t="n">
        <v>1</v>
      </c>
      <c r="T1286" s="8" t="n">
        <v>1</v>
      </c>
      <c r="U1286" s="8" t="n">
        <v>0</v>
      </c>
      <c r="W1286" s="8" t="n">
        <v>1</v>
      </c>
      <c r="X1286" s="8" t="n">
        <v>1</v>
      </c>
      <c r="Y1286" s="8" t="n">
        <v>0</v>
      </c>
      <c r="Z1286" s="8" t="n">
        <v>1</v>
      </c>
      <c r="AA1286" s="8" t="n">
        <v>1</v>
      </c>
      <c r="AB1286" s="8" t="n">
        <v>0</v>
      </c>
      <c r="AD1286" s="8" t="n">
        <v>1</v>
      </c>
      <c r="AE1286" s="8" t="n">
        <v>1</v>
      </c>
      <c r="AF1286" s="8" t="n">
        <v>0</v>
      </c>
      <c r="AG1286" s="8" t="n">
        <v>1</v>
      </c>
      <c r="AH1286" s="8" t="n">
        <v>1</v>
      </c>
      <c r="AI1286" s="8" t="n">
        <v>0</v>
      </c>
      <c r="AK1286" s="3" t="inlineStr">
        <is>
          <t>Guidance, Navigation, and Control (GNC) Subsystem</t>
        </is>
      </c>
      <c r="AL1286" s="3" t="inlineStr">
        <is>
          <t>Navigation System</t>
        </is>
      </c>
    </row>
    <row r="1287">
      <c r="A1287" s="3" t="inlineStr">
        <is>
          <t>Navigation System</t>
        </is>
      </c>
      <c r="B1287" s="8" t="n">
        <v>0</v>
      </c>
      <c r="C1287" s="8" t="n">
        <v>0</v>
      </c>
      <c r="D1287" s="8" t="n">
        <v>1</v>
      </c>
      <c r="E1287" s="8" t="n">
        <v>0</v>
      </c>
      <c r="F1287" s="8" t="n">
        <v>0</v>
      </c>
      <c r="G1287" s="8" t="n">
        <v>0</v>
      </c>
      <c r="I1287" s="8" t="n">
        <v>0</v>
      </c>
      <c r="J1287" s="8" t="n">
        <v>0</v>
      </c>
      <c r="K1287" s="8" t="n">
        <v>1</v>
      </c>
      <c r="L1287" s="8" t="n">
        <v>0</v>
      </c>
      <c r="M1287" s="8" t="n">
        <v>0</v>
      </c>
      <c r="N1287" s="8" t="n">
        <v>0</v>
      </c>
      <c r="P1287" s="8" t="n">
        <v>0</v>
      </c>
      <c r="Q1287" s="8" t="n">
        <v>0</v>
      </c>
      <c r="R1287" s="8" t="n">
        <v>1</v>
      </c>
      <c r="S1287" s="8" t="n">
        <v>0</v>
      </c>
      <c r="T1287" s="8" t="n">
        <v>0</v>
      </c>
      <c r="U1287" s="8" t="n">
        <v>0</v>
      </c>
      <c r="W1287" s="8" t="n">
        <v>0</v>
      </c>
      <c r="X1287" s="8" t="n">
        <v>0</v>
      </c>
      <c r="Y1287" s="8" t="n">
        <v>1</v>
      </c>
      <c r="Z1287" s="8" t="n">
        <v>0</v>
      </c>
      <c r="AA1287" s="8" t="n">
        <v>0</v>
      </c>
      <c r="AB1287" s="8" t="n">
        <v>0</v>
      </c>
      <c r="AD1287" s="8" t="n">
        <v>0</v>
      </c>
      <c r="AE1287" s="8" t="n">
        <v>0</v>
      </c>
      <c r="AF1287" s="8" t="n">
        <v>1</v>
      </c>
      <c r="AG1287" s="8" t="n">
        <v>0</v>
      </c>
      <c r="AH1287" s="8" t="n">
        <v>0</v>
      </c>
      <c r="AI1287" s="8" t="n">
        <v>0</v>
      </c>
      <c r="AK1287" s="3" t="inlineStr">
        <is>
          <t>Propulsion Subsystem</t>
        </is>
      </c>
      <c r="AL1287" s="3" t="inlineStr">
        <is>
          <t>Mechanical Structure</t>
        </is>
      </c>
    </row>
    <row r="1288">
      <c r="A1288" s="3" t="inlineStr">
        <is>
          <t>Computer System</t>
        </is>
      </c>
      <c r="B1288" s="8" t="n">
        <v>1</v>
      </c>
      <c r="C1288" s="8" t="n">
        <v>1</v>
      </c>
      <c r="D1288" s="8" t="n">
        <v>0</v>
      </c>
      <c r="E1288" s="8" t="n">
        <v>1</v>
      </c>
      <c r="F1288" s="8" t="n">
        <v>1</v>
      </c>
      <c r="G1288" s="8" t="n">
        <v>0</v>
      </c>
      <c r="I1288" s="8" t="n">
        <v>1</v>
      </c>
      <c r="J1288" s="8" t="n">
        <v>1</v>
      </c>
      <c r="K1288" s="8" t="n">
        <v>0</v>
      </c>
      <c r="L1288" s="8" t="n">
        <v>1</v>
      </c>
      <c r="M1288" s="8" t="n">
        <v>1</v>
      </c>
      <c r="N1288" s="8" t="n">
        <v>0</v>
      </c>
      <c r="P1288" s="8" t="n">
        <v>1</v>
      </c>
      <c r="Q1288" s="8" t="n">
        <v>1</v>
      </c>
      <c r="R1288" s="8" t="n">
        <v>0</v>
      </c>
      <c r="S1288" s="8" t="n">
        <v>1</v>
      </c>
      <c r="T1288" s="8" t="n">
        <v>1</v>
      </c>
      <c r="U1288" s="8" t="n">
        <v>0</v>
      </c>
      <c r="W1288" s="8" t="n">
        <v>1</v>
      </c>
      <c r="X1288" s="8" t="n">
        <v>1</v>
      </c>
      <c r="Y1288" s="8" t="n">
        <v>0</v>
      </c>
      <c r="Z1288" s="8" t="n">
        <v>1</v>
      </c>
      <c r="AA1288" s="8" t="n">
        <v>1</v>
      </c>
      <c r="AB1288" s="8" t="n">
        <v>0</v>
      </c>
      <c r="AD1288" s="8" t="n">
        <v>1</v>
      </c>
      <c r="AE1288" s="8" t="n">
        <v>1</v>
      </c>
      <c r="AF1288" s="8" t="n">
        <v>0</v>
      </c>
      <c r="AG1288" s="8" t="n">
        <v>1</v>
      </c>
      <c r="AH1288" s="8" t="n">
        <v>1</v>
      </c>
      <c r="AI1288" s="8" t="n">
        <v>0</v>
      </c>
      <c r="AK1288" s="3" t="inlineStr">
        <is>
          <t>Reaction Wheel</t>
        </is>
      </c>
      <c r="AL1288" s="3" t="inlineStr">
        <is>
          <t>Communication System</t>
        </is>
      </c>
    </row>
    <row r="1289">
      <c r="A1289" s="3" t="inlineStr">
        <is>
          <t>Mechanical Structure</t>
        </is>
      </c>
      <c r="B1289" s="8" t="n">
        <v>1</v>
      </c>
      <c r="C1289" s="8" t="n">
        <v>1</v>
      </c>
      <c r="D1289" s="8" t="n">
        <v>0</v>
      </c>
      <c r="E1289" s="8" t="n">
        <v>1</v>
      </c>
      <c r="F1289" s="8" t="n">
        <v>1</v>
      </c>
      <c r="G1289" s="8" t="n">
        <v>0</v>
      </c>
      <c r="I1289" s="8" t="n">
        <v>1</v>
      </c>
      <c r="J1289" s="8" t="n">
        <v>1</v>
      </c>
      <c r="K1289" s="8" t="n">
        <v>0</v>
      </c>
      <c r="L1289" s="8" t="n">
        <v>1</v>
      </c>
      <c r="M1289" s="8" t="n">
        <v>1</v>
      </c>
      <c r="N1289" s="8" t="n">
        <v>0</v>
      </c>
      <c r="P1289" s="8" t="n">
        <v>1</v>
      </c>
      <c r="Q1289" s="8" t="n">
        <v>1</v>
      </c>
      <c r="R1289" s="8" t="n">
        <v>0</v>
      </c>
      <c r="S1289" s="8" t="n">
        <v>1</v>
      </c>
      <c r="T1289" s="8" t="n">
        <v>1</v>
      </c>
      <c r="U1289" s="8" t="n">
        <v>0</v>
      </c>
      <c r="W1289" s="8" t="n">
        <v>1</v>
      </c>
      <c r="X1289" s="8" t="n">
        <v>1</v>
      </c>
      <c r="Y1289" s="8" t="n">
        <v>0</v>
      </c>
      <c r="Z1289" s="8" t="n">
        <v>1</v>
      </c>
      <c r="AA1289" s="8" t="n">
        <v>1</v>
      </c>
      <c r="AB1289" s="8" t="n">
        <v>0</v>
      </c>
      <c r="AD1289" s="8" t="n">
        <v>1</v>
      </c>
      <c r="AE1289" s="8" t="n">
        <v>1</v>
      </c>
      <c r="AF1289" s="8" t="n">
        <v>0</v>
      </c>
      <c r="AG1289" s="8" t="n">
        <v>1</v>
      </c>
      <c r="AH1289" s="8" t="n">
        <v>1</v>
      </c>
      <c r="AI1289" s="8" t="n">
        <v>0</v>
      </c>
      <c r="AK1289" s="3" t="inlineStr">
        <is>
          <t>GNC Software</t>
        </is>
      </c>
      <c r="AL1289" s="3" t="inlineStr">
        <is>
          <t>Computer System</t>
        </is>
      </c>
    </row>
    <row r="1290">
      <c r="A1290" s="3" t="inlineStr">
        <is>
          <t>Thermal Control System</t>
        </is>
      </c>
      <c r="B1290" s="8" t="n">
        <v>0</v>
      </c>
      <c r="C1290" s="8" t="n">
        <v>0</v>
      </c>
      <c r="D1290" s="8" t="n">
        <v>0</v>
      </c>
      <c r="E1290" s="8" t="n">
        <v>0</v>
      </c>
      <c r="F1290" s="8" t="n">
        <v>0</v>
      </c>
      <c r="G1290" s="8" t="n">
        <v>1</v>
      </c>
      <c r="I1290" s="8" t="n">
        <v>0</v>
      </c>
      <c r="J1290" s="8" t="n">
        <v>0</v>
      </c>
      <c r="K1290" s="8" t="n">
        <v>0</v>
      </c>
      <c r="L1290" s="8" t="n">
        <v>0</v>
      </c>
      <c r="M1290" s="8" t="n">
        <v>0</v>
      </c>
      <c r="N1290" s="8" t="n">
        <v>1</v>
      </c>
      <c r="P1290" s="8" t="n">
        <v>0</v>
      </c>
      <c r="Q1290" s="8" t="n">
        <v>0</v>
      </c>
      <c r="R1290" s="8" t="n">
        <v>0</v>
      </c>
      <c r="S1290" s="8" t="n">
        <v>0</v>
      </c>
      <c r="T1290" s="8" t="n">
        <v>0</v>
      </c>
      <c r="U1290" s="8" t="n">
        <v>1</v>
      </c>
      <c r="W1290" s="8" t="n">
        <v>0</v>
      </c>
      <c r="X1290" s="8" t="n">
        <v>0</v>
      </c>
      <c r="Y1290" s="8" t="n">
        <v>0</v>
      </c>
      <c r="Z1290" s="8" t="n">
        <v>0</v>
      </c>
      <c r="AA1290" s="8" t="n">
        <v>0</v>
      </c>
      <c r="AB1290" s="8" t="n">
        <v>1</v>
      </c>
      <c r="AD1290" s="8" t="n">
        <v>0</v>
      </c>
      <c r="AE1290" s="8" t="n">
        <v>0</v>
      </c>
      <c r="AF1290" s="8" t="n">
        <v>0</v>
      </c>
      <c r="AG1290" s="8" t="n">
        <v>0</v>
      </c>
      <c r="AH1290" s="8" t="n">
        <v>0</v>
      </c>
      <c r="AI1290" s="8" t="n">
        <v>1</v>
      </c>
    </row>
    <row r="1292">
      <c r="A1292" s="1" t="inlineStr">
        <is>
          <t>aligned k×k matrices (INDEX/MATCH through the mapping; GT order)</t>
        </is>
      </c>
      <c r="B1292" s="9" t="inlineStr">
        <is>
          <t>run 1 aligned</t>
        </is>
      </c>
      <c r="I1292" s="9" t="inlineStr">
        <is>
          <t>run 2 aligned</t>
        </is>
      </c>
      <c r="P1292" s="9" t="inlineStr">
        <is>
          <t>run 3 aligned</t>
        </is>
      </c>
      <c r="W1292" s="9" t="inlineStr">
        <is>
          <t>run 4 aligned</t>
        </is>
      </c>
      <c r="AD1292" s="9" t="inlineStr">
        <is>
          <t>run 5 aligned</t>
        </is>
      </c>
      <c r="AK1292" s="9" t="inlineStr">
        <is>
          <t>Step2 average of aligned runs (formula)</t>
        </is>
      </c>
      <c r="AQ1292" s="9" t="inlineStr">
        <is>
          <t>aligned ground truth (INDEX/MATCH)</t>
        </is>
      </c>
      <c r="AW1292" s="9" t="inlineStr">
        <is>
          <t>aligned GT eig (pasted) | sorted</t>
        </is>
      </c>
    </row>
    <row r="1293" ht="60" customHeight="1">
      <c r="B1293" s="15" t="inlineStr">
        <is>
          <t>Power Subsystem</t>
        </is>
      </c>
      <c r="C1293" s="15" t="inlineStr">
        <is>
          <t>Guidance, Navigation, and Control (GNC) Subsystem</t>
        </is>
      </c>
      <c r="D1293" s="15" t="inlineStr">
        <is>
          <t>Propulsion Subsystem</t>
        </is>
      </c>
      <c r="E1293" s="15" t="inlineStr">
        <is>
          <t>Reaction Wheel</t>
        </is>
      </c>
      <c r="F1293" s="15" t="inlineStr">
        <is>
          <t>GNC Software</t>
        </is>
      </c>
      <c r="I1293" s="15" t="inlineStr">
        <is>
          <t>Power Subsystem</t>
        </is>
      </c>
      <c r="J1293" s="15" t="inlineStr">
        <is>
          <t>Guidance, Navigation, and Control (GNC) Subsystem</t>
        </is>
      </c>
      <c r="K1293" s="15" t="inlineStr">
        <is>
          <t>Propulsion Subsystem</t>
        </is>
      </c>
      <c r="L1293" s="15" t="inlineStr">
        <is>
          <t>Reaction Wheel</t>
        </is>
      </c>
      <c r="M1293" s="15" t="inlineStr">
        <is>
          <t>GNC Software</t>
        </is>
      </c>
      <c r="P1293" s="15" t="inlineStr">
        <is>
          <t>Power Subsystem</t>
        </is>
      </c>
      <c r="Q1293" s="15" t="inlineStr">
        <is>
          <t>Guidance, Navigation, and Control (GNC) Subsystem</t>
        </is>
      </c>
      <c r="R1293" s="15" t="inlineStr">
        <is>
          <t>Propulsion Subsystem</t>
        </is>
      </c>
      <c r="S1293" s="15" t="inlineStr">
        <is>
          <t>Reaction Wheel</t>
        </is>
      </c>
      <c r="T1293" s="15" t="inlineStr">
        <is>
          <t>GNC Software</t>
        </is>
      </c>
      <c r="W1293" s="15" t="inlineStr">
        <is>
          <t>Power Subsystem</t>
        </is>
      </c>
      <c r="X1293" s="15" t="inlineStr">
        <is>
          <t>Guidance, Navigation, and Control (GNC) Subsystem</t>
        </is>
      </c>
      <c r="Y1293" s="15" t="inlineStr">
        <is>
          <t>Propulsion Subsystem</t>
        </is>
      </c>
      <c r="Z1293" s="15" t="inlineStr">
        <is>
          <t>Reaction Wheel</t>
        </is>
      </c>
      <c r="AA1293" s="15" t="inlineStr">
        <is>
          <t>GNC Software</t>
        </is>
      </c>
      <c r="AD1293" s="15" t="inlineStr">
        <is>
          <t>Power Subsystem</t>
        </is>
      </c>
      <c r="AE1293" s="15" t="inlineStr">
        <is>
          <t>Guidance, Navigation, and Control (GNC) Subsystem</t>
        </is>
      </c>
      <c r="AF1293" s="15" t="inlineStr">
        <is>
          <t>Propulsion Subsystem</t>
        </is>
      </c>
      <c r="AG1293" s="15" t="inlineStr">
        <is>
          <t>Reaction Wheel</t>
        </is>
      </c>
      <c r="AH1293" s="15" t="inlineStr">
        <is>
          <t>GNC Software</t>
        </is>
      </c>
    </row>
    <row r="1294">
      <c r="A1294" s="3" t="inlineStr">
        <is>
          <t>Power Subsystem</t>
        </is>
      </c>
      <c r="B1294" s="8">
        <f>INDEX($B$1285:$G$1290,MATCH($AL$1285,$B$1284:$G$1284,0),MATCH($AL$1285,$B$1284:$G$1284,0))</f>
        <v/>
      </c>
      <c r="C1294" s="8">
        <f>INDEX($B$1285:$G$1290,MATCH($AL$1285,$B$1284:$G$1284,0),MATCH($AL$1286,$B$1284:$G$1284,0))</f>
        <v/>
      </c>
      <c r="D1294" s="8">
        <f>INDEX($B$1285:$G$1290,MATCH($AL$1285,$B$1284:$G$1284,0),MATCH($AL$1287,$B$1284:$G$1284,0))</f>
        <v/>
      </c>
      <c r="E1294" s="8">
        <f>INDEX($B$1285:$G$1290,MATCH($AL$1285,$B$1284:$G$1284,0),MATCH($AL$1288,$B$1284:$G$1284,0))</f>
        <v/>
      </c>
      <c r="F1294" s="8">
        <f>INDEX($B$1285:$G$1290,MATCH($AL$1285,$B$1284:$G$1284,0),MATCH($AL$1289,$B$1284:$G$1284,0))</f>
        <v/>
      </c>
      <c r="I1294" s="8">
        <f>INDEX($I$1285:$N$1290,MATCH($AL$1285,$I$1284:$N$1284,0),MATCH($AL$1285,$I$1284:$N$1284,0))</f>
        <v/>
      </c>
      <c r="J1294" s="8">
        <f>INDEX($I$1285:$N$1290,MATCH($AL$1285,$I$1284:$N$1284,0),MATCH($AL$1286,$I$1284:$N$1284,0))</f>
        <v/>
      </c>
      <c r="K1294" s="8">
        <f>INDEX($I$1285:$N$1290,MATCH($AL$1285,$I$1284:$N$1284,0),MATCH($AL$1287,$I$1284:$N$1284,0))</f>
        <v/>
      </c>
      <c r="L1294" s="8">
        <f>INDEX($I$1285:$N$1290,MATCH($AL$1285,$I$1284:$N$1284,0),MATCH($AL$1288,$I$1284:$N$1284,0))</f>
        <v/>
      </c>
      <c r="M1294" s="8">
        <f>INDEX($I$1285:$N$1290,MATCH($AL$1285,$I$1284:$N$1284,0),MATCH($AL$1289,$I$1284:$N$1284,0))</f>
        <v/>
      </c>
      <c r="P1294" s="8">
        <f>INDEX($P$1285:$U$1290,MATCH($AL$1285,$P$1284:$U$1284,0),MATCH($AL$1285,$P$1284:$U$1284,0))</f>
        <v/>
      </c>
      <c r="Q1294" s="8">
        <f>INDEX($P$1285:$U$1290,MATCH($AL$1285,$P$1284:$U$1284,0),MATCH($AL$1286,$P$1284:$U$1284,0))</f>
        <v/>
      </c>
      <c r="R1294" s="8">
        <f>INDEX($P$1285:$U$1290,MATCH($AL$1285,$P$1284:$U$1284,0),MATCH($AL$1287,$P$1284:$U$1284,0))</f>
        <v/>
      </c>
      <c r="S1294" s="8">
        <f>INDEX($P$1285:$U$1290,MATCH($AL$1285,$P$1284:$U$1284,0),MATCH($AL$1288,$P$1284:$U$1284,0))</f>
        <v/>
      </c>
      <c r="T1294" s="8">
        <f>INDEX($P$1285:$U$1290,MATCH($AL$1285,$P$1284:$U$1284,0),MATCH($AL$1289,$P$1284:$U$1284,0))</f>
        <v/>
      </c>
      <c r="W1294" s="8">
        <f>INDEX($W$1285:$AB$1290,MATCH($AL$1285,$W$1284:$AB$1284,0),MATCH($AL$1285,$W$1284:$AB$1284,0))</f>
        <v/>
      </c>
      <c r="X1294" s="8">
        <f>INDEX($W$1285:$AB$1290,MATCH($AL$1285,$W$1284:$AB$1284,0),MATCH($AL$1286,$W$1284:$AB$1284,0))</f>
        <v/>
      </c>
      <c r="Y1294" s="8">
        <f>INDEX($W$1285:$AB$1290,MATCH($AL$1285,$W$1284:$AB$1284,0),MATCH($AL$1287,$W$1284:$AB$1284,0))</f>
        <v/>
      </c>
      <c r="Z1294" s="8">
        <f>INDEX($W$1285:$AB$1290,MATCH($AL$1285,$W$1284:$AB$1284,0),MATCH($AL$1288,$W$1284:$AB$1284,0))</f>
        <v/>
      </c>
      <c r="AA1294" s="8">
        <f>INDEX($W$1285:$AB$1290,MATCH($AL$1285,$W$1284:$AB$1284,0),MATCH($AL$1289,$W$1284:$AB$1284,0))</f>
        <v/>
      </c>
      <c r="AD1294" s="8">
        <f>INDEX($AD$1285:$AI$1290,MATCH($AL$1285,$AD$1284:$AI$1284,0),MATCH($AL$1285,$AD$1284:$AI$1284,0))</f>
        <v/>
      </c>
      <c r="AE1294" s="8">
        <f>INDEX($AD$1285:$AI$1290,MATCH($AL$1285,$AD$1284:$AI$1284,0),MATCH($AL$1286,$AD$1284:$AI$1284,0))</f>
        <v/>
      </c>
      <c r="AF1294" s="8">
        <f>INDEX($AD$1285:$AI$1290,MATCH($AL$1285,$AD$1284:$AI$1284,0),MATCH($AL$1287,$AD$1284:$AI$1284,0))</f>
        <v/>
      </c>
      <c r="AG1294" s="8">
        <f>INDEX($AD$1285:$AI$1290,MATCH($AL$1285,$AD$1284:$AI$1284,0),MATCH($AL$1288,$AD$1284:$AI$1284,0))</f>
        <v/>
      </c>
      <c r="AH1294" s="8">
        <f>INDEX($AD$1285:$AI$1290,MATCH($AL$1285,$AD$1284:$AI$1284,0),MATCH($AL$1289,$AD$1284:$AI$1284,0))</f>
        <v/>
      </c>
      <c r="AK1294" s="8">
        <f>IF(($B$1294&lt;&gt;2)+($I$1294&lt;&gt;2)+($P$1294&lt;&gt;2)+($W$1294&lt;&gt;2)+($AD$1294&lt;&gt;2)=0,2,IF((($B$1294&lt;&gt;2)*$B$1294+($I$1294&lt;&gt;2)*$I$1294+($P$1294&lt;&gt;2)*$P$1294+($W$1294&lt;&gt;2)*$W$1294+($AD$1294&lt;&gt;2)*$AD$1294)/(($B$1294&lt;&gt;2)+($I$1294&lt;&gt;2)+($P$1294&lt;&gt;2)+($W$1294&lt;&gt;2)+($AD$1294&lt;&gt;2))&gt;=0.5,1,0))</f>
        <v/>
      </c>
      <c r="AL1294" s="8">
        <f>IF(($C$1294&lt;&gt;2)+($J$1294&lt;&gt;2)+($Q$1294&lt;&gt;2)+($X$1294&lt;&gt;2)+($AE$1294&lt;&gt;2)=0,2,IF((($C$1294&lt;&gt;2)*$C$1294+($J$1294&lt;&gt;2)*$J$1294+($Q$1294&lt;&gt;2)*$Q$1294+($X$1294&lt;&gt;2)*$X$1294+($AE$1294&lt;&gt;2)*$AE$1294)/(($C$1294&lt;&gt;2)+($J$1294&lt;&gt;2)+($Q$1294&lt;&gt;2)+($X$1294&lt;&gt;2)+($AE$1294&lt;&gt;2))&gt;=0.5,1,0))</f>
        <v/>
      </c>
      <c r="AM1294" s="8">
        <f>IF(($D$1294&lt;&gt;2)+($K$1294&lt;&gt;2)+($R$1294&lt;&gt;2)+($Y$1294&lt;&gt;2)+($AF$1294&lt;&gt;2)=0,2,IF((($D$1294&lt;&gt;2)*$D$1294+($K$1294&lt;&gt;2)*$K$1294+($R$1294&lt;&gt;2)*$R$1294+($Y$1294&lt;&gt;2)*$Y$1294+($AF$1294&lt;&gt;2)*$AF$1294)/(($D$1294&lt;&gt;2)+($K$1294&lt;&gt;2)+($R$1294&lt;&gt;2)+($Y$1294&lt;&gt;2)+($AF$1294&lt;&gt;2))&gt;=0.5,1,0))</f>
        <v/>
      </c>
      <c r="AN1294" s="8">
        <f>IF(($E$1294&lt;&gt;2)+($L$1294&lt;&gt;2)+($S$1294&lt;&gt;2)+($Z$1294&lt;&gt;2)+($AG$1294&lt;&gt;2)=0,2,IF((($E$1294&lt;&gt;2)*$E$1294+($L$1294&lt;&gt;2)*$L$1294+($S$1294&lt;&gt;2)*$S$1294+($Z$1294&lt;&gt;2)*$Z$1294+($AG$1294&lt;&gt;2)*$AG$1294)/(($E$1294&lt;&gt;2)+($L$1294&lt;&gt;2)+($S$1294&lt;&gt;2)+($Z$1294&lt;&gt;2)+($AG$1294&lt;&gt;2))&gt;=0.5,1,0))</f>
        <v/>
      </c>
      <c r="AO1294" s="8">
        <f>IF(($F$1294&lt;&gt;2)+($M$1294&lt;&gt;2)+($T$1294&lt;&gt;2)+($AA$1294&lt;&gt;2)+($AH$1294&lt;&gt;2)=0,2,IF((($F$1294&lt;&gt;2)*$F$1294+($M$1294&lt;&gt;2)*$M$1294+($T$1294&lt;&gt;2)*$T$1294+($AA$1294&lt;&gt;2)*$AA$1294+($AH$1294&lt;&gt;2)*$AH$1294)/(($F$1294&lt;&gt;2)+($M$1294&lt;&gt;2)+($T$1294&lt;&gt;2)+($AA$1294&lt;&gt;2)+($AH$1294&lt;&gt;2))&gt;=0.5,1,0))</f>
        <v/>
      </c>
      <c r="AQ1294" s="16">
        <f>INDEX('Ground truth'!$B$3:$G$8,MATCH($AK$1285,'Ground truth'!$A$3:$A$8,0),MATCH($AK$1285,'Ground truth'!$B$2:$G$2,0))</f>
        <v/>
      </c>
      <c r="AR1294" s="16">
        <f>INDEX('Ground truth'!$B$3:$G$8,MATCH($AK$1285,'Ground truth'!$A$3:$A$8,0),MATCH($AK$1286,'Ground truth'!$B$2:$G$2,0))</f>
        <v/>
      </c>
      <c r="AS1294" s="16">
        <f>INDEX('Ground truth'!$B$3:$G$8,MATCH($AK$1285,'Ground truth'!$A$3:$A$8,0),MATCH($AK$1287,'Ground truth'!$B$2:$G$2,0))</f>
        <v/>
      </c>
      <c r="AT1294" s="16">
        <f>INDEX('Ground truth'!$B$3:$G$8,MATCH($AK$1285,'Ground truth'!$A$3:$A$8,0),MATCH($AK$1288,'Ground truth'!$B$2:$G$2,0))</f>
        <v/>
      </c>
      <c r="AU1294" s="16">
        <f>INDEX('Ground truth'!$B$3:$G$8,MATCH($AK$1285,'Ground truth'!$A$3:$A$8,0),MATCH($AK$1289,'Ground truth'!$B$2:$G$2,0))</f>
        <v/>
      </c>
      <c r="AW1294" s="19" t="n">
        <v>-0.4142135623730949</v>
      </c>
      <c r="AX1294" s="19">
        <f>LARGE($AW$1294:$AW$1298,1)</f>
        <v/>
      </c>
    </row>
    <row r="1295">
      <c r="A1295" s="3" t="inlineStr">
        <is>
          <t>Guidance, Navigation, and Control (GNC) Subsystem</t>
        </is>
      </c>
      <c r="B1295" s="8">
        <f>INDEX($B$1285:$G$1290,MATCH($AL$1286,$B$1284:$G$1284,0),MATCH($AL$1285,$B$1284:$G$1284,0))</f>
        <v/>
      </c>
      <c r="C1295" s="8">
        <f>INDEX($B$1285:$G$1290,MATCH($AL$1286,$B$1284:$G$1284,0),MATCH($AL$1286,$B$1284:$G$1284,0))</f>
        <v/>
      </c>
      <c r="D1295" s="8">
        <f>INDEX($B$1285:$G$1290,MATCH($AL$1286,$B$1284:$G$1284,0),MATCH($AL$1287,$B$1284:$G$1284,0))</f>
        <v/>
      </c>
      <c r="E1295" s="8">
        <f>INDEX($B$1285:$G$1290,MATCH($AL$1286,$B$1284:$G$1284,0),MATCH($AL$1288,$B$1284:$G$1284,0))</f>
        <v/>
      </c>
      <c r="F1295" s="8">
        <f>INDEX($B$1285:$G$1290,MATCH($AL$1286,$B$1284:$G$1284,0),MATCH($AL$1289,$B$1284:$G$1284,0))</f>
        <v/>
      </c>
      <c r="I1295" s="8">
        <f>INDEX($I$1285:$N$1290,MATCH($AL$1286,$I$1284:$N$1284,0),MATCH($AL$1285,$I$1284:$N$1284,0))</f>
        <v/>
      </c>
      <c r="J1295" s="8">
        <f>INDEX($I$1285:$N$1290,MATCH($AL$1286,$I$1284:$N$1284,0),MATCH($AL$1286,$I$1284:$N$1284,0))</f>
        <v/>
      </c>
      <c r="K1295" s="8">
        <f>INDEX($I$1285:$N$1290,MATCH($AL$1286,$I$1284:$N$1284,0),MATCH($AL$1287,$I$1284:$N$1284,0))</f>
        <v/>
      </c>
      <c r="L1295" s="8">
        <f>INDEX($I$1285:$N$1290,MATCH($AL$1286,$I$1284:$N$1284,0),MATCH($AL$1288,$I$1284:$N$1284,0))</f>
        <v/>
      </c>
      <c r="M1295" s="8">
        <f>INDEX($I$1285:$N$1290,MATCH($AL$1286,$I$1284:$N$1284,0),MATCH($AL$1289,$I$1284:$N$1284,0))</f>
        <v/>
      </c>
      <c r="P1295" s="8">
        <f>INDEX($P$1285:$U$1290,MATCH($AL$1286,$P$1284:$U$1284,0),MATCH($AL$1285,$P$1284:$U$1284,0))</f>
        <v/>
      </c>
      <c r="Q1295" s="8">
        <f>INDEX($P$1285:$U$1290,MATCH($AL$1286,$P$1284:$U$1284,0),MATCH($AL$1286,$P$1284:$U$1284,0))</f>
        <v/>
      </c>
      <c r="R1295" s="8">
        <f>INDEX($P$1285:$U$1290,MATCH($AL$1286,$P$1284:$U$1284,0),MATCH($AL$1287,$P$1284:$U$1284,0))</f>
        <v/>
      </c>
      <c r="S1295" s="8">
        <f>INDEX($P$1285:$U$1290,MATCH($AL$1286,$P$1284:$U$1284,0),MATCH($AL$1288,$P$1284:$U$1284,0))</f>
        <v/>
      </c>
      <c r="T1295" s="8">
        <f>INDEX($P$1285:$U$1290,MATCH($AL$1286,$P$1284:$U$1284,0),MATCH($AL$1289,$P$1284:$U$1284,0))</f>
        <v/>
      </c>
      <c r="W1295" s="8">
        <f>INDEX($W$1285:$AB$1290,MATCH($AL$1286,$W$1284:$AB$1284,0),MATCH($AL$1285,$W$1284:$AB$1284,0))</f>
        <v/>
      </c>
      <c r="X1295" s="8">
        <f>INDEX($W$1285:$AB$1290,MATCH($AL$1286,$W$1284:$AB$1284,0),MATCH($AL$1286,$W$1284:$AB$1284,0))</f>
        <v/>
      </c>
      <c r="Y1295" s="8">
        <f>INDEX($W$1285:$AB$1290,MATCH($AL$1286,$W$1284:$AB$1284,0),MATCH($AL$1287,$W$1284:$AB$1284,0))</f>
        <v/>
      </c>
      <c r="Z1295" s="8">
        <f>INDEX($W$1285:$AB$1290,MATCH($AL$1286,$W$1284:$AB$1284,0),MATCH($AL$1288,$W$1284:$AB$1284,0))</f>
        <v/>
      </c>
      <c r="AA1295" s="8">
        <f>INDEX($W$1285:$AB$1290,MATCH($AL$1286,$W$1284:$AB$1284,0),MATCH($AL$1289,$W$1284:$AB$1284,0))</f>
        <v/>
      </c>
      <c r="AD1295" s="8">
        <f>INDEX($AD$1285:$AI$1290,MATCH($AL$1286,$AD$1284:$AI$1284,0),MATCH($AL$1285,$AD$1284:$AI$1284,0))</f>
        <v/>
      </c>
      <c r="AE1295" s="8">
        <f>INDEX($AD$1285:$AI$1290,MATCH($AL$1286,$AD$1284:$AI$1284,0),MATCH($AL$1286,$AD$1284:$AI$1284,0))</f>
        <v/>
      </c>
      <c r="AF1295" s="8">
        <f>INDEX($AD$1285:$AI$1290,MATCH($AL$1286,$AD$1284:$AI$1284,0),MATCH($AL$1287,$AD$1284:$AI$1284,0))</f>
        <v/>
      </c>
      <c r="AG1295" s="8">
        <f>INDEX($AD$1285:$AI$1290,MATCH($AL$1286,$AD$1284:$AI$1284,0),MATCH($AL$1288,$AD$1284:$AI$1284,0))</f>
        <v/>
      </c>
      <c r="AH1295" s="8">
        <f>INDEX($AD$1285:$AI$1290,MATCH($AL$1286,$AD$1284:$AI$1284,0),MATCH($AL$1289,$AD$1284:$AI$1284,0))</f>
        <v/>
      </c>
      <c r="AK1295" s="8">
        <f>IF(($B$1295&lt;&gt;2)+($I$1295&lt;&gt;2)+($P$1295&lt;&gt;2)+($W$1295&lt;&gt;2)+($AD$1295&lt;&gt;2)=0,2,IF((($B$1295&lt;&gt;2)*$B$1295+($I$1295&lt;&gt;2)*$I$1295+($P$1295&lt;&gt;2)*$P$1295+($W$1295&lt;&gt;2)*$W$1295+($AD$1295&lt;&gt;2)*$AD$1295)/(($B$1295&lt;&gt;2)+($I$1295&lt;&gt;2)+($P$1295&lt;&gt;2)+($W$1295&lt;&gt;2)+($AD$1295&lt;&gt;2))&gt;=0.5,1,0))</f>
        <v/>
      </c>
      <c r="AL1295" s="8">
        <f>IF(($C$1295&lt;&gt;2)+($J$1295&lt;&gt;2)+($Q$1295&lt;&gt;2)+($X$1295&lt;&gt;2)+($AE$1295&lt;&gt;2)=0,2,IF((($C$1295&lt;&gt;2)*$C$1295+($J$1295&lt;&gt;2)*$J$1295+($Q$1295&lt;&gt;2)*$Q$1295+($X$1295&lt;&gt;2)*$X$1295+($AE$1295&lt;&gt;2)*$AE$1295)/(($C$1295&lt;&gt;2)+($J$1295&lt;&gt;2)+($Q$1295&lt;&gt;2)+($X$1295&lt;&gt;2)+($AE$1295&lt;&gt;2))&gt;=0.5,1,0))</f>
        <v/>
      </c>
      <c r="AM1295" s="8">
        <f>IF(($D$1295&lt;&gt;2)+($K$1295&lt;&gt;2)+($R$1295&lt;&gt;2)+($Y$1295&lt;&gt;2)+($AF$1295&lt;&gt;2)=0,2,IF((($D$1295&lt;&gt;2)*$D$1295+($K$1295&lt;&gt;2)*$K$1295+($R$1295&lt;&gt;2)*$R$1295+($Y$1295&lt;&gt;2)*$Y$1295+($AF$1295&lt;&gt;2)*$AF$1295)/(($D$1295&lt;&gt;2)+($K$1295&lt;&gt;2)+($R$1295&lt;&gt;2)+($Y$1295&lt;&gt;2)+($AF$1295&lt;&gt;2))&gt;=0.5,1,0))</f>
        <v/>
      </c>
      <c r="AN1295" s="8">
        <f>IF(($E$1295&lt;&gt;2)+($L$1295&lt;&gt;2)+($S$1295&lt;&gt;2)+($Z$1295&lt;&gt;2)+($AG$1295&lt;&gt;2)=0,2,IF((($E$1295&lt;&gt;2)*$E$1295+($L$1295&lt;&gt;2)*$L$1295+($S$1295&lt;&gt;2)*$S$1295+($Z$1295&lt;&gt;2)*$Z$1295+($AG$1295&lt;&gt;2)*$AG$1295)/(($E$1295&lt;&gt;2)+($L$1295&lt;&gt;2)+($S$1295&lt;&gt;2)+($Z$1295&lt;&gt;2)+($AG$1295&lt;&gt;2))&gt;=0.5,1,0))</f>
        <v/>
      </c>
      <c r="AO1295" s="8">
        <f>IF(($F$1295&lt;&gt;2)+($M$1295&lt;&gt;2)+($T$1295&lt;&gt;2)+($AA$1295&lt;&gt;2)+($AH$1295&lt;&gt;2)=0,2,IF((($F$1295&lt;&gt;2)*$F$1295+($M$1295&lt;&gt;2)*$M$1295+($T$1295&lt;&gt;2)*$T$1295+($AA$1295&lt;&gt;2)*$AA$1295+($AH$1295&lt;&gt;2)*$AH$1295)/(($F$1295&lt;&gt;2)+($M$1295&lt;&gt;2)+($T$1295&lt;&gt;2)+($AA$1295&lt;&gt;2)+($AH$1295&lt;&gt;2))&gt;=0.5,1,0))</f>
        <v/>
      </c>
      <c r="AQ1295" s="16">
        <f>INDEX('Ground truth'!$B$3:$G$8,MATCH($AK$1286,'Ground truth'!$A$3:$A$8,0),MATCH($AK$1285,'Ground truth'!$B$2:$G$2,0))</f>
        <v/>
      </c>
      <c r="AR1295" s="16">
        <f>INDEX('Ground truth'!$B$3:$G$8,MATCH($AK$1286,'Ground truth'!$A$3:$A$8,0),MATCH($AK$1286,'Ground truth'!$B$2:$G$2,0))</f>
        <v/>
      </c>
      <c r="AS1295" s="16">
        <f>INDEX('Ground truth'!$B$3:$G$8,MATCH($AK$1286,'Ground truth'!$A$3:$A$8,0),MATCH($AK$1287,'Ground truth'!$B$2:$G$2,0))</f>
        <v/>
      </c>
      <c r="AT1295" s="16">
        <f>INDEX('Ground truth'!$B$3:$G$8,MATCH($AK$1286,'Ground truth'!$A$3:$A$8,0),MATCH($AK$1288,'Ground truth'!$B$2:$G$2,0))</f>
        <v/>
      </c>
      <c r="AU1295" s="16">
        <f>INDEX('Ground truth'!$B$3:$G$8,MATCH($AK$1286,'Ground truth'!$A$3:$A$8,0),MATCH($AK$1289,'Ground truth'!$B$2:$G$2,0))</f>
        <v/>
      </c>
      <c r="AW1295" s="19" t="n">
        <v>1</v>
      </c>
      <c r="AX1295" s="19">
        <f>LARGE($AW$1294:$AW$1298,2)</f>
        <v/>
      </c>
    </row>
    <row r="1296">
      <c r="A1296" s="3" t="inlineStr">
        <is>
          <t>Propulsion Subsystem</t>
        </is>
      </c>
      <c r="B1296" s="8">
        <f>INDEX($B$1285:$G$1290,MATCH($AL$1287,$B$1284:$G$1284,0),MATCH($AL$1285,$B$1284:$G$1284,0))</f>
        <v/>
      </c>
      <c r="C1296" s="8">
        <f>INDEX($B$1285:$G$1290,MATCH($AL$1287,$B$1284:$G$1284,0),MATCH($AL$1286,$B$1284:$G$1284,0))</f>
        <v/>
      </c>
      <c r="D1296" s="8">
        <f>INDEX($B$1285:$G$1290,MATCH($AL$1287,$B$1284:$G$1284,0),MATCH($AL$1287,$B$1284:$G$1284,0))</f>
        <v/>
      </c>
      <c r="E1296" s="8">
        <f>INDEX($B$1285:$G$1290,MATCH($AL$1287,$B$1284:$G$1284,0),MATCH($AL$1288,$B$1284:$G$1284,0))</f>
        <v/>
      </c>
      <c r="F1296" s="8">
        <f>INDEX($B$1285:$G$1290,MATCH($AL$1287,$B$1284:$G$1284,0),MATCH($AL$1289,$B$1284:$G$1284,0))</f>
        <v/>
      </c>
      <c r="I1296" s="8">
        <f>INDEX($I$1285:$N$1290,MATCH($AL$1287,$I$1284:$N$1284,0),MATCH($AL$1285,$I$1284:$N$1284,0))</f>
        <v/>
      </c>
      <c r="J1296" s="8">
        <f>INDEX($I$1285:$N$1290,MATCH($AL$1287,$I$1284:$N$1284,0),MATCH($AL$1286,$I$1284:$N$1284,0))</f>
        <v/>
      </c>
      <c r="K1296" s="8">
        <f>INDEX($I$1285:$N$1290,MATCH($AL$1287,$I$1284:$N$1284,0),MATCH($AL$1287,$I$1284:$N$1284,0))</f>
        <v/>
      </c>
      <c r="L1296" s="8">
        <f>INDEX($I$1285:$N$1290,MATCH($AL$1287,$I$1284:$N$1284,0),MATCH($AL$1288,$I$1284:$N$1284,0))</f>
        <v/>
      </c>
      <c r="M1296" s="8">
        <f>INDEX($I$1285:$N$1290,MATCH($AL$1287,$I$1284:$N$1284,0),MATCH($AL$1289,$I$1284:$N$1284,0))</f>
        <v/>
      </c>
      <c r="P1296" s="8">
        <f>INDEX($P$1285:$U$1290,MATCH($AL$1287,$P$1284:$U$1284,0),MATCH($AL$1285,$P$1284:$U$1284,0))</f>
        <v/>
      </c>
      <c r="Q1296" s="8">
        <f>INDEX($P$1285:$U$1290,MATCH($AL$1287,$P$1284:$U$1284,0),MATCH($AL$1286,$P$1284:$U$1284,0))</f>
        <v/>
      </c>
      <c r="R1296" s="8">
        <f>INDEX($P$1285:$U$1290,MATCH($AL$1287,$P$1284:$U$1284,0),MATCH($AL$1287,$P$1284:$U$1284,0))</f>
        <v/>
      </c>
      <c r="S1296" s="8">
        <f>INDEX($P$1285:$U$1290,MATCH($AL$1287,$P$1284:$U$1284,0),MATCH($AL$1288,$P$1284:$U$1284,0))</f>
        <v/>
      </c>
      <c r="T1296" s="8">
        <f>INDEX($P$1285:$U$1290,MATCH($AL$1287,$P$1284:$U$1284,0),MATCH($AL$1289,$P$1284:$U$1284,0))</f>
        <v/>
      </c>
      <c r="W1296" s="8">
        <f>INDEX($W$1285:$AB$1290,MATCH($AL$1287,$W$1284:$AB$1284,0),MATCH($AL$1285,$W$1284:$AB$1284,0))</f>
        <v/>
      </c>
      <c r="X1296" s="8">
        <f>INDEX($W$1285:$AB$1290,MATCH($AL$1287,$W$1284:$AB$1284,0),MATCH($AL$1286,$W$1284:$AB$1284,0))</f>
        <v/>
      </c>
      <c r="Y1296" s="8">
        <f>INDEX($W$1285:$AB$1290,MATCH($AL$1287,$W$1284:$AB$1284,0),MATCH($AL$1287,$W$1284:$AB$1284,0))</f>
        <v/>
      </c>
      <c r="Z1296" s="8">
        <f>INDEX($W$1285:$AB$1290,MATCH($AL$1287,$W$1284:$AB$1284,0),MATCH($AL$1288,$W$1284:$AB$1284,0))</f>
        <v/>
      </c>
      <c r="AA1296" s="8">
        <f>INDEX($W$1285:$AB$1290,MATCH($AL$1287,$W$1284:$AB$1284,0),MATCH($AL$1289,$W$1284:$AB$1284,0))</f>
        <v/>
      </c>
      <c r="AD1296" s="8">
        <f>INDEX($AD$1285:$AI$1290,MATCH($AL$1287,$AD$1284:$AI$1284,0),MATCH($AL$1285,$AD$1284:$AI$1284,0))</f>
        <v/>
      </c>
      <c r="AE1296" s="8">
        <f>INDEX($AD$1285:$AI$1290,MATCH($AL$1287,$AD$1284:$AI$1284,0),MATCH($AL$1286,$AD$1284:$AI$1284,0))</f>
        <v/>
      </c>
      <c r="AF1296" s="8">
        <f>INDEX($AD$1285:$AI$1290,MATCH($AL$1287,$AD$1284:$AI$1284,0),MATCH($AL$1287,$AD$1284:$AI$1284,0))</f>
        <v/>
      </c>
      <c r="AG1296" s="8">
        <f>INDEX($AD$1285:$AI$1290,MATCH($AL$1287,$AD$1284:$AI$1284,0),MATCH($AL$1288,$AD$1284:$AI$1284,0))</f>
        <v/>
      </c>
      <c r="AH1296" s="8">
        <f>INDEX($AD$1285:$AI$1290,MATCH($AL$1287,$AD$1284:$AI$1284,0),MATCH($AL$1289,$AD$1284:$AI$1284,0))</f>
        <v/>
      </c>
      <c r="AK1296" s="8">
        <f>IF(($B$1296&lt;&gt;2)+($I$1296&lt;&gt;2)+($P$1296&lt;&gt;2)+($W$1296&lt;&gt;2)+($AD$1296&lt;&gt;2)=0,2,IF((($B$1296&lt;&gt;2)*$B$1296+($I$1296&lt;&gt;2)*$I$1296+($P$1296&lt;&gt;2)*$P$1296+($W$1296&lt;&gt;2)*$W$1296+($AD$1296&lt;&gt;2)*$AD$1296)/(($B$1296&lt;&gt;2)+($I$1296&lt;&gt;2)+($P$1296&lt;&gt;2)+($W$1296&lt;&gt;2)+($AD$1296&lt;&gt;2))&gt;=0.5,1,0))</f>
        <v/>
      </c>
      <c r="AL1296" s="8">
        <f>IF(($C$1296&lt;&gt;2)+($J$1296&lt;&gt;2)+($Q$1296&lt;&gt;2)+($X$1296&lt;&gt;2)+($AE$1296&lt;&gt;2)=0,2,IF((($C$1296&lt;&gt;2)*$C$1296+($J$1296&lt;&gt;2)*$J$1296+($Q$1296&lt;&gt;2)*$Q$1296+($X$1296&lt;&gt;2)*$X$1296+($AE$1296&lt;&gt;2)*$AE$1296)/(($C$1296&lt;&gt;2)+($J$1296&lt;&gt;2)+($Q$1296&lt;&gt;2)+($X$1296&lt;&gt;2)+($AE$1296&lt;&gt;2))&gt;=0.5,1,0))</f>
        <v/>
      </c>
      <c r="AM1296" s="8">
        <f>IF(($D$1296&lt;&gt;2)+($K$1296&lt;&gt;2)+($R$1296&lt;&gt;2)+($Y$1296&lt;&gt;2)+($AF$1296&lt;&gt;2)=0,2,IF((($D$1296&lt;&gt;2)*$D$1296+($K$1296&lt;&gt;2)*$K$1296+($R$1296&lt;&gt;2)*$R$1296+($Y$1296&lt;&gt;2)*$Y$1296+($AF$1296&lt;&gt;2)*$AF$1296)/(($D$1296&lt;&gt;2)+($K$1296&lt;&gt;2)+($R$1296&lt;&gt;2)+($Y$1296&lt;&gt;2)+($AF$1296&lt;&gt;2))&gt;=0.5,1,0))</f>
        <v/>
      </c>
      <c r="AN1296" s="8">
        <f>IF(($E$1296&lt;&gt;2)+($L$1296&lt;&gt;2)+($S$1296&lt;&gt;2)+($Z$1296&lt;&gt;2)+($AG$1296&lt;&gt;2)=0,2,IF((($E$1296&lt;&gt;2)*$E$1296+($L$1296&lt;&gt;2)*$L$1296+($S$1296&lt;&gt;2)*$S$1296+($Z$1296&lt;&gt;2)*$Z$1296+($AG$1296&lt;&gt;2)*$AG$1296)/(($E$1296&lt;&gt;2)+($L$1296&lt;&gt;2)+($S$1296&lt;&gt;2)+($Z$1296&lt;&gt;2)+($AG$1296&lt;&gt;2))&gt;=0.5,1,0))</f>
        <v/>
      </c>
      <c r="AO1296" s="8">
        <f>IF(($F$1296&lt;&gt;2)+($M$1296&lt;&gt;2)+($T$1296&lt;&gt;2)+($AA$1296&lt;&gt;2)+($AH$1296&lt;&gt;2)=0,2,IF((($F$1296&lt;&gt;2)*$F$1296+($M$1296&lt;&gt;2)*$M$1296+($T$1296&lt;&gt;2)*$T$1296+($AA$1296&lt;&gt;2)*$AA$1296+($AH$1296&lt;&gt;2)*$AH$1296)/(($F$1296&lt;&gt;2)+($M$1296&lt;&gt;2)+($T$1296&lt;&gt;2)+($AA$1296&lt;&gt;2)+($AH$1296&lt;&gt;2))&gt;=0.5,1,0))</f>
        <v/>
      </c>
      <c r="AQ1296" s="16">
        <f>INDEX('Ground truth'!$B$3:$G$8,MATCH($AK$1287,'Ground truth'!$A$3:$A$8,0),MATCH($AK$1285,'Ground truth'!$B$2:$G$2,0))</f>
        <v/>
      </c>
      <c r="AR1296" s="16">
        <f>INDEX('Ground truth'!$B$3:$G$8,MATCH($AK$1287,'Ground truth'!$A$3:$A$8,0),MATCH($AK$1286,'Ground truth'!$B$2:$G$2,0))</f>
        <v/>
      </c>
      <c r="AS1296" s="16">
        <f>INDEX('Ground truth'!$B$3:$G$8,MATCH($AK$1287,'Ground truth'!$A$3:$A$8,0),MATCH($AK$1287,'Ground truth'!$B$2:$G$2,0))</f>
        <v/>
      </c>
      <c r="AT1296" s="16">
        <f>INDEX('Ground truth'!$B$3:$G$8,MATCH($AK$1287,'Ground truth'!$A$3:$A$8,0),MATCH($AK$1288,'Ground truth'!$B$2:$G$2,0))</f>
        <v/>
      </c>
      <c r="AU1296" s="16">
        <f>INDEX('Ground truth'!$B$3:$G$8,MATCH($AK$1287,'Ground truth'!$A$3:$A$8,0),MATCH($AK$1289,'Ground truth'!$B$2:$G$2,0))</f>
        <v/>
      </c>
      <c r="AW1296" s="19" t="n">
        <v>2.414213562373094</v>
      </c>
      <c r="AX1296" s="19">
        <f>LARGE($AW$1294:$AW$1298,3)</f>
        <v/>
      </c>
    </row>
    <row r="1297">
      <c r="A1297" s="3" t="inlineStr">
        <is>
          <t>Reaction Wheel</t>
        </is>
      </c>
      <c r="B1297" s="8">
        <f>INDEX($B$1285:$G$1290,MATCH($AL$1288,$B$1284:$G$1284,0),MATCH($AL$1285,$B$1284:$G$1284,0))</f>
        <v/>
      </c>
      <c r="C1297" s="8">
        <f>INDEX($B$1285:$G$1290,MATCH($AL$1288,$B$1284:$G$1284,0),MATCH($AL$1286,$B$1284:$G$1284,0))</f>
        <v/>
      </c>
      <c r="D1297" s="8">
        <f>INDEX($B$1285:$G$1290,MATCH($AL$1288,$B$1284:$G$1284,0),MATCH($AL$1287,$B$1284:$G$1284,0))</f>
        <v/>
      </c>
      <c r="E1297" s="8">
        <f>INDEX($B$1285:$G$1290,MATCH($AL$1288,$B$1284:$G$1284,0),MATCH($AL$1288,$B$1284:$G$1284,0))</f>
        <v/>
      </c>
      <c r="F1297" s="8">
        <f>INDEX($B$1285:$G$1290,MATCH($AL$1288,$B$1284:$G$1284,0),MATCH($AL$1289,$B$1284:$G$1284,0))</f>
        <v/>
      </c>
      <c r="I1297" s="8">
        <f>INDEX($I$1285:$N$1290,MATCH($AL$1288,$I$1284:$N$1284,0),MATCH($AL$1285,$I$1284:$N$1284,0))</f>
        <v/>
      </c>
      <c r="J1297" s="8">
        <f>INDEX($I$1285:$N$1290,MATCH($AL$1288,$I$1284:$N$1284,0),MATCH($AL$1286,$I$1284:$N$1284,0))</f>
        <v/>
      </c>
      <c r="K1297" s="8">
        <f>INDEX($I$1285:$N$1290,MATCH($AL$1288,$I$1284:$N$1284,0),MATCH($AL$1287,$I$1284:$N$1284,0))</f>
        <v/>
      </c>
      <c r="L1297" s="8">
        <f>INDEX($I$1285:$N$1290,MATCH($AL$1288,$I$1284:$N$1284,0),MATCH($AL$1288,$I$1284:$N$1284,0))</f>
        <v/>
      </c>
      <c r="M1297" s="8">
        <f>INDEX($I$1285:$N$1290,MATCH($AL$1288,$I$1284:$N$1284,0),MATCH($AL$1289,$I$1284:$N$1284,0))</f>
        <v/>
      </c>
      <c r="P1297" s="8">
        <f>INDEX($P$1285:$U$1290,MATCH($AL$1288,$P$1284:$U$1284,0),MATCH($AL$1285,$P$1284:$U$1284,0))</f>
        <v/>
      </c>
      <c r="Q1297" s="8">
        <f>INDEX($P$1285:$U$1290,MATCH($AL$1288,$P$1284:$U$1284,0),MATCH($AL$1286,$P$1284:$U$1284,0))</f>
        <v/>
      </c>
      <c r="R1297" s="8">
        <f>INDEX($P$1285:$U$1290,MATCH($AL$1288,$P$1284:$U$1284,0),MATCH($AL$1287,$P$1284:$U$1284,0))</f>
        <v/>
      </c>
      <c r="S1297" s="8">
        <f>INDEX($P$1285:$U$1290,MATCH($AL$1288,$P$1284:$U$1284,0),MATCH($AL$1288,$P$1284:$U$1284,0))</f>
        <v/>
      </c>
      <c r="T1297" s="8">
        <f>INDEX($P$1285:$U$1290,MATCH($AL$1288,$P$1284:$U$1284,0),MATCH($AL$1289,$P$1284:$U$1284,0))</f>
        <v/>
      </c>
      <c r="W1297" s="8">
        <f>INDEX($W$1285:$AB$1290,MATCH($AL$1288,$W$1284:$AB$1284,0),MATCH($AL$1285,$W$1284:$AB$1284,0))</f>
        <v/>
      </c>
      <c r="X1297" s="8">
        <f>INDEX($W$1285:$AB$1290,MATCH($AL$1288,$W$1284:$AB$1284,0),MATCH($AL$1286,$W$1284:$AB$1284,0))</f>
        <v/>
      </c>
      <c r="Y1297" s="8">
        <f>INDEX($W$1285:$AB$1290,MATCH($AL$1288,$W$1284:$AB$1284,0),MATCH($AL$1287,$W$1284:$AB$1284,0))</f>
        <v/>
      </c>
      <c r="Z1297" s="8">
        <f>INDEX($W$1285:$AB$1290,MATCH($AL$1288,$W$1284:$AB$1284,0),MATCH($AL$1288,$W$1284:$AB$1284,0))</f>
        <v/>
      </c>
      <c r="AA1297" s="8">
        <f>INDEX($W$1285:$AB$1290,MATCH($AL$1288,$W$1284:$AB$1284,0),MATCH($AL$1289,$W$1284:$AB$1284,0))</f>
        <v/>
      </c>
      <c r="AD1297" s="8">
        <f>INDEX($AD$1285:$AI$1290,MATCH($AL$1288,$AD$1284:$AI$1284,0),MATCH($AL$1285,$AD$1284:$AI$1284,0))</f>
        <v/>
      </c>
      <c r="AE1297" s="8">
        <f>INDEX($AD$1285:$AI$1290,MATCH($AL$1288,$AD$1284:$AI$1284,0),MATCH($AL$1286,$AD$1284:$AI$1284,0))</f>
        <v/>
      </c>
      <c r="AF1297" s="8">
        <f>INDEX($AD$1285:$AI$1290,MATCH($AL$1288,$AD$1284:$AI$1284,0),MATCH($AL$1287,$AD$1284:$AI$1284,0))</f>
        <v/>
      </c>
      <c r="AG1297" s="8">
        <f>INDEX($AD$1285:$AI$1290,MATCH($AL$1288,$AD$1284:$AI$1284,0),MATCH($AL$1288,$AD$1284:$AI$1284,0))</f>
        <v/>
      </c>
      <c r="AH1297" s="8">
        <f>INDEX($AD$1285:$AI$1290,MATCH($AL$1288,$AD$1284:$AI$1284,0),MATCH($AL$1289,$AD$1284:$AI$1284,0))</f>
        <v/>
      </c>
      <c r="AK1297" s="8">
        <f>IF(($B$1297&lt;&gt;2)+($I$1297&lt;&gt;2)+($P$1297&lt;&gt;2)+($W$1297&lt;&gt;2)+($AD$1297&lt;&gt;2)=0,2,IF((($B$1297&lt;&gt;2)*$B$1297+($I$1297&lt;&gt;2)*$I$1297+($P$1297&lt;&gt;2)*$P$1297+($W$1297&lt;&gt;2)*$W$1297+($AD$1297&lt;&gt;2)*$AD$1297)/(($B$1297&lt;&gt;2)+($I$1297&lt;&gt;2)+($P$1297&lt;&gt;2)+($W$1297&lt;&gt;2)+($AD$1297&lt;&gt;2))&gt;=0.5,1,0))</f>
        <v/>
      </c>
      <c r="AL1297" s="8">
        <f>IF(($C$1297&lt;&gt;2)+($J$1297&lt;&gt;2)+($Q$1297&lt;&gt;2)+($X$1297&lt;&gt;2)+($AE$1297&lt;&gt;2)=0,2,IF((($C$1297&lt;&gt;2)*$C$1297+($J$1297&lt;&gt;2)*$J$1297+($Q$1297&lt;&gt;2)*$Q$1297+($X$1297&lt;&gt;2)*$X$1297+($AE$1297&lt;&gt;2)*$AE$1297)/(($C$1297&lt;&gt;2)+($J$1297&lt;&gt;2)+($Q$1297&lt;&gt;2)+($X$1297&lt;&gt;2)+($AE$1297&lt;&gt;2))&gt;=0.5,1,0))</f>
        <v/>
      </c>
      <c r="AM1297" s="8">
        <f>IF(($D$1297&lt;&gt;2)+($K$1297&lt;&gt;2)+($R$1297&lt;&gt;2)+($Y$1297&lt;&gt;2)+($AF$1297&lt;&gt;2)=0,2,IF((($D$1297&lt;&gt;2)*$D$1297+($K$1297&lt;&gt;2)*$K$1297+($R$1297&lt;&gt;2)*$R$1297+($Y$1297&lt;&gt;2)*$Y$1297+($AF$1297&lt;&gt;2)*$AF$1297)/(($D$1297&lt;&gt;2)+($K$1297&lt;&gt;2)+($R$1297&lt;&gt;2)+($Y$1297&lt;&gt;2)+($AF$1297&lt;&gt;2))&gt;=0.5,1,0))</f>
        <v/>
      </c>
      <c r="AN1297" s="8">
        <f>IF(($E$1297&lt;&gt;2)+($L$1297&lt;&gt;2)+($S$1297&lt;&gt;2)+($Z$1297&lt;&gt;2)+($AG$1297&lt;&gt;2)=0,2,IF((($E$1297&lt;&gt;2)*$E$1297+($L$1297&lt;&gt;2)*$L$1297+($S$1297&lt;&gt;2)*$S$1297+($Z$1297&lt;&gt;2)*$Z$1297+($AG$1297&lt;&gt;2)*$AG$1297)/(($E$1297&lt;&gt;2)+($L$1297&lt;&gt;2)+($S$1297&lt;&gt;2)+($Z$1297&lt;&gt;2)+($AG$1297&lt;&gt;2))&gt;=0.5,1,0))</f>
        <v/>
      </c>
      <c r="AO1297" s="8">
        <f>IF(($F$1297&lt;&gt;2)+($M$1297&lt;&gt;2)+($T$1297&lt;&gt;2)+($AA$1297&lt;&gt;2)+($AH$1297&lt;&gt;2)=0,2,IF((($F$1297&lt;&gt;2)*$F$1297+($M$1297&lt;&gt;2)*$M$1297+($T$1297&lt;&gt;2)*$T$1297+($AA$1297&lt;&gt;2)*$AA$1297+($AH$1297&lt;&gt;2)*$AH$1297)/(($F$1297&lt;&gt;2)+($M$1297&lt;&gt;2)+($T$1297&lt;&gt;2)+($AA$1297&lt;&gt;2)+($AH$1297&lt;&gt;2))&gt;=0.5,1,0))</f>
        <v/>
      </c>
      <c r="AQ1297" s="16">
        <f>INDEX('Ground truth'!$B$3:$G$8,MATCH($AK$1288,'Ground truth'!$A$3:$A$8,0),MATCH($AK$1285,'Ground truth'!$B$2:$G$2,0))</f>
        <v/>
      </c>
      <c r="AR1297" s="16">
        <f>INDEX('Ground truth'!$B$3:$G$8,MATCH($AK$1288,'Ground truth'!$A$3:$A$8,0),MATCH($AK$1286,'Ground truth'!$B$2:$G$2,0))</f>
        <v/>
      </c>
      <c r="AS1297" s="16">
        <f>INDEX('Ground truth'!$B$3:$G$8,MATCH($AK$1288,'Ground truth'!$A$3:$A$8,0),MATCH($AK$1287,'Ground truth'!$B$2:$G$2,0))</f>
        <v/>
      </c>
      <c r="AT1297" s="16">
        <f>INDEX('Ground truth'!$B$3:$G$8,MATCH($AK$1288,'Ground truth'!$A$3:$A$8,0),MATCH($AK$1288,'Ground truth'!$B$2:$G$2,0))</f>
        <v/>
      </c>
      <c r="AU1297" s="16">
        <f>INDEX('Ground truth'!$B$3:$G$8,MATCH($AK$1288,'Ground truth'!$A$3:$A$8,0),MATCH($AK$1289,'Ground truth'!$B$2:$G$2,0))</f>
        <v/>
      </c>
      <c r="AW1297" s="19" t="n">
        <v>1</v>
      </c>
      <c r="AX1297" s="19">
        <f>LARGE($AW$1294:$AW$1298,4)</f>
        <v/>
      </c>
    </row>
    <row r="1298">
      <c r="A1298" s="3" t="inlineStr">
        <is>
          <t>GNC Software</t>
        </is>
      </c>
      <c r="B1298" s="8">
        <f>INDEX($B$1285:$G$1290,MATCH($AL$1289,$B$1284:$G$1284,0),MATCH($AL$1285,$B$1284:$G$1284,0))</f>
        <v/>
      </c>
      <c r="C1298" s="8">
        <f>INDEX($B$1285:$G$1290,MATCH($AL$1289,$B$1284:$G$1284,0),MATCH($AL$1286,$B$1284:$G$1284,0))</f>
        <v/>
      </c>
      <c r="D1298" s="8">
        <f>INDEX($B$1285:$G$1290,MATCH($AL$1289,$B$1284:$G$1284,0),MATCH($AL$1287,$B$1284:$G$1284,0))</f>
        <v/>
      </c>
      <c r="E1298" s="8">
        <f>INDEX($B$1285:$G$1290,MATCH($AL$1289,$B$1284:$G$1284,0),MATCH($AL$1288,$B$1284:$G$1284,0))</f>
        <v/>
      </c>
      <c r="F1298" s="8">
        <f>INDEX($B$1285:$G$1290,MATCH($AL$1289,$B$1284:$G$1284,0),MATCH($AL$1289,$B$1284:$G$1284,0))</f>
        <v/>
      </c>
      <c r="I1298" s="8">
        <f>INDEX($I$1285:$N$1290,MATCH($AL$1289,$I$1284:$N$1284,0),MATCH($AL$1285,$I$1284:$N$1284,0))</f>
        <v/>
      </c>
      <c r="J1298" s="8">
        <f>INDEX($I$1285:$N$1290,MATCH($AL$1289,$I$1284:$N$1284,0),MATCH($AL$1286,$I$1284:$N$1284,0))</f>
        <v/>
      </c>
      <c r="K1298" s="8">
        <f>INDEX($I$1285:$N$1290,MATCH($AL$1289,$I$1284:$N$1284,0),MATCH($AL$1287,$I$1284:$N$1284,0))</f>
        <v/>
      </c>
      <c r="L1298" s="8">
        <f>INDEX($I$1285:$N$1290,MATCH($AL$1289,$I$1284:$N$1284,0),MATCH($AL$1288,$I$1284:$N$1284,0))</f>
        <v/>
      </c>
      <c r="M1298" s="8">
        <f>INDEX($I$1285:$N$1290,MATCH($AL$1289,$I$1284:$N$1284,0),MATCH($AL$1289,$I$1284:$N$1284,0))</f>
        <v/>
      </c>
      <c r="P1298" s="8">
        <f>INDEX($P$1285:$U$1290,MATCH($AL$1289,$P$1284:$U$1284,0),MATCH($AL$1285,$P$1284:$U$1284,0))</f>
        <v/>
      </c>
      <c r="Q1298" s="8">
        <f>INDEX($P$1285:$U$1290,MATCH($AL$1289,$P$1284:$U$1284,0),MATCH($AL$1286,$P$1284:$U$1284,0))</f>
        <v/>
      </c>
      <c r="R1298" s="8">
        <f>INDEX($P$1285:$U$1290,MATCH($AL$1289,$P$1284:$U$1284,0),MATCH($AL$1287,$P$1284:$U$1284,0))</f>
        <v/>
      </c>
      <c r="S1298" s="8">
        <f>INDEX($P$1285:$U$1290,MATCH($AL$1289,$P$1284:$U$1284,0),MATCH($AL$1288,$P$1284:$U$1284,0))</f>
        <v/>
      </c>
      <c r="T1298" s="8">
        <f>INDEX($P$1285:$U$1290,MATCH($AL$1289,$P$1284:$U$1284,0),MATCH($AL$1289,$P$1284:$U$1284,0))</f>
        <v/>
      </c>
      <c r="W1298" s="8">
        <f>INDEX($W$1285:$AB$1290,MATCH($AL$1289,$W$1284:$AB$1284,0),MATCH($AL$1285,$W$1284:$AB$1284,0))</f>
        <v/>
      </c>
      <c r="X1298" s="8">
        <f>INDEX($W$1285:$AB$1290,MATCH($AL$1289,$W$1284:$AB$1284,0),MATCH($AL$1286,$W$1284:$AB$1284,0))</f>
        <v/>
      </c>
      <c r="Y1298" s="8">
        <f>INDEX($W$1285:$AB$1290,MATCH($AL$1289,$W$1284:$AB$1284,0),MATCH($AL$1287,$W$1284:$AB$1284,0))</f>
        <v/>
      </c>
      <c r="Z1298" s="8">
        <f>INDEX($W$1285:$AB$1290,MATCH($AL$1289,$W$1284:$AB$1284,0),MATCH($AL$1288,$W$1284:$AB$1284,0))</f>
        <v/>
      </c>
      <c r="AA1298" s="8">
        <f>INDEX($W$1285:$AB$1290,MATCH($AL$1289,$W$1284:$AB$1284,0),MATCH($AL$1289,$W$1284:$AB$1284,0))</f>
        <v/>
      </c>
      <c r="AD1298" s="8">
        <f>INDEX($AD$1285:$AI$1290,MATCH($AL$1289,$AD$1284:$AI$1284,0),MATCH($AL$1285,$AD$1284:$AI$1284,0))</f>
        <v/>
      </c>
      <c r="AE1298" s="8">
        <f>INDEX($AD$1285:$AI$1290,MATCH($AL$1289,$AD$1284:$AI$1284,0),MATCH($AL$1286,$AD$1284:$AI$1284,0))</f>
        <v/>
      </c>
      <c r="AF1298" s="8">
        <f>INDEX($AD$1285:$AI$1290,MATCH($AL$1289,$AD$1284:$AI$1284,0),MATCH($AL$1287,$AD$1284:$AI$1284,0))</f>
        <v/>
      </c>
      <c r="AG1298" s="8">
        <f>INDEX($AD$1285:$AI$1290,MATCH($AL$1289,$AD$1284:$AI$1284,0),MATCH($AL$1288,$AD$1284:$AI$1284,0))</f>
        <v/>
      </c>
      <c r="AH1298" s="8">
        <f>INDEX($AD$1285:$AI$1290,MATCH($AL$1289,$AD$1284:$AI$1284,0),MATCH($AL$1289,$AD$1284:$AI$1284,0))</f>
        <v/>
      </c>
      <c r="AK1298" s="8">
        <f>IF(($B$1298&lt;&gt;2)+($I$1298&lt;&gt;2)+($P$1298&lt;&gt;2)+($W$1298&lt;&gt;2)+($AD$1298&lt;&gt;2)=0,2,IF((($B$1298&lt;&gt;2)*$B$1298+($I$1298&lt;&gt;2)*$I$1298+($P$1298&lt;&gt;2)*$P$1298+($W$1298&lt;&gt;2)*$W$1298+($AD$1298&lt;&gt;2)*$AD$1298)/(($B$1298&lt;&gt;2)+($I$1298&lt;&gt;2)+($P$1298&lt;&gt;2)+($W$1298&lt;&gt;2)+($AD$1298&lt;&gt;2))&gt;=0.5,1,0))</f>
        <v/>
      </c>
      <c r="AL1298" s="8">
        <f>IF(($C$1298&lt;&gt;2)+($J$1298&lt;&gt;2)+($Q$1298&lt;&gt;2)+($X$1298&lt;&gt;2)+($AE$1298&lt;&gt;2)=0,2,IF((($C$1298&lt;&gt;2)*$C$1298+($J$1298&lt;&gt;2)*$J$1298+($Q$1298&lt;&gt;2)*$Q$1298+($X$1298&lt;&gt;2)*$X$1298+($AE$1298&lt;&gt;2)*$AE$1298)/(($C$1298&lt;&gt;2)+($J$1298&lt;&gt;2)+($Q$1298&lt;&gt;2)+($X$1298&lt;&gt;2)+($AE$1298&lt;&gt;2))&gt;=0.5,1,0))</f>
        <v/>
      </c>
      <c r="AM1298" s="8">
        <f>IF(($D$1298&lt;&gt;2)+($K$1298&lt;&gt;2)+($R$1298&lt;&gt;2)+($Y$1298&lt;&gt;2)+($AF$1298&lt;&gt;2)=0,2,IF((($D$1298&lt;&gt;2)*$D$1298+($K$1298&lt;&gt;2)*$K$1298+($R$1298&lt;&gt;2)*$R$1298+($Y$1298&lt;&gt;2)*$Y$1298+($AF$1298&lt;&gt;2)*$AF$1298)/(($D$1298&lt;&gt;2)+($K$1298&lt;&gt;2)+($R$1298&lt;&gt;2)+($Y$1298&lt;&gt;2)+($AF$1298&lt;&gt;2))&gt;=0.5,1,0))</f>
        <v/>
      </c>
      <c r="AN1298" s="8">
        <f>IF(($E$1298&lt;&gt;2)+($L$1298&lt;&gt;2)+($S$1298&lt;&gt;2)+($Z$1298&lt;&gt;2)+($AG$1298&lt;&gt;2)=0,2,IF((($E$1298&lt;&gt;2)*$E$1298+($L$1298&lt;&gt;2)*$L$1298+($S$1298&lt;&gt;2)*$S$1298+($Z$1298&lt;&gt;2)*$Z$1298+($AG$1298&lt;&gt;2)*$AG$1298)/(($E$1298&lt;&gt;2)+($L$1298&lt;&gt;2)+($S$1298&lt;&gt;2)+($Z$1298&lt;&gt;2)+($AG$1298&lt;&gt;2))&gt;=0.5,1,0))</f>
        <v/>
      </c>
      <c r="AO1298" s="8">
        <f>IF(($F$1298&lt;&gt;2)+($M$1298&lt;&gt;2)+($T$1298&lt;&gt;2)+($AA$1298&lt;&gt;2)+($AH$1298&lt;&gt;2)=0,2,IF((($F$1298&lt;&gt;2)*$F$1298+($M$1298&lt;&gt;2)*$M$1298+($T$1298&lt;&gt;2)*$T$1298+($AA$1298&lt;&gt;2)*$AA$1298+($AH$1298&lt;&gt;2)*$AH$1298)/(($F$1298&lt;&gt;2)+($M$1298&lt;&gt;2)+($T$1298&lt;&gt;2)+($AA$1298&lt;&gt;2)+($AH$1298&lt;&gt;2))&gt;=0.5,1,0))</f>
        <v/>
      </c>
      <c r="AQ1298" s="16">
        <f>INDEX('Ground truth'!$B$3:$G$8,MATCH($AK$1289,'Ground truth'!$A$3:$A$8,0),MATCH($AK$1285,'Ground truth'!$B$2:$G$2,0))</f>
        <v/>
      </c>
      <c r="AR1298" s="16">
        <f>INDEX('Ground truth'!$B$3:$G$8,MATCH($AK$1289,'Ground truth'!$A$3:$A$8,0),MATCH($AK$1286,'Ground truth'!$B$2:$G$2,0))</f>
        <v/>
      </c>
      <c r="AS1298" s="16">
        <f>INDEX('Ground truth'!$B$3:$G$8,MATCH($AK$1289,'Ground truth'!$A$3:$A$8,0),MATCH($AK$1287,'Ground truth'!$B$2:$G$2,0))</f>
        <v/>
      </c>
      <c r="AT1298" s="16">
        <f>INDEX('Ground truth'!$B$3:$G$8,MATCH($AK$1289,'Ground truth'!$A$3:$A$8,0),MATCH($AK$1288,'Ground truth'!$B$2:$G$2,0))</f>
        <v/>
      </c>
      <c r="AU1298" s="16">
        <f>INDEX('Ground truth'!$B$3:$G$8,MATCH($AK$1289,'Ground truth'!$A$3:$A$8,0),MATCH($AK$1289,'Ground truth'!$B$2:$G$2,0))</f>
        <v/>
      </c>
      <c r="AW1298" s="19" t="n">
        <v>1</v>
      </c>
      <c r="AX1298" s="19">
        <f>LARGE($AW$1294:$AW$1298,5)</f>
        <v/>
      </c>
    </row>
    <row r="1300">
      <c r="A1300" s="17" t="inlineStr">
        <is>
          <t>metrics — confident-only (unsure excluded from denominators)</t>
        </is>
      </c>
      <c r="B1300" s="10" t="inlineStr">
        <is>
          <t>run 1</t>
        </is>
      </c>
      <c r="C1300" s="10" t="inlineStr">
        <is>
          <t>run 2</t>
        </is>
      </c>
      <c r="D1300" s="10" t="inlineStr">
        <is>
          <t>run 3</t>
        </is>
      </c>
      <c r="E1300" s="10" t="inlineStr">
        <is>
          <t>run 4</t>
        </is>
      </c>
      <c r="F1300" s="10" t="inlineStr">
        <is>
          <t>run 5</t>
        </is>
      </c>
      <c r="G1300" s="10" t="inlineStr">
        <is>
          <t>avg-matrix</t>
        </is>
      </c>
      <c r="H1300" s="10" t="inlineStr">
        <is>
          <t>mean</t>
        </is>
      </c>
      <c r="I1300" s="10" t="inlineStr">
        <is>
          <t>std (pop.)</t>
        </is>
      </c>
      <c r="J1300" s="17" t="inlineStr">
        <is>
          <t>notes</t>
        </is>
      </c>
    </row>
    <row r="1301">
      <c r="A1301" s="7" t="inlineStr">
        <is>
          <t>TP</t>
        </is>
      </c>
      <c r="B1301" s="7">
        <f>SUMPRODUCT(($B$1294:$F$1298=1)*($AQ$1294:$AU$1298=1))</f>
        <v/>
      </c>
      <c r="C1301" s="7">
        <f>SUMPRODUCT(($I$1294:$M$1298=1)*($AQ$1294:$AU$1298=1))</f>
        <v/>
      </c>
      <c r="D1301" s="7">
        <f>SUMPRODUCT(($P$1294:$T$1298=1)*($AQ$1294:$AU$1298=1))</f>
        <v/>
      </c>
      <c r="E1301" s="7">
        <f>SUMPRODUCT(($W$1294:$AA$1298=1)*($AQ$1294:$AU$1298=1))</f>
        <v/>
      </c>
      <c r="F1301" s="7">
        <f>SUMPRODUCT(($AD$1294:$AH$1298=1)*($AQ$1294:$AU$1298=1))</f>
        <v/>
      </c>
      <c r="G1301" s="7">
        <f>SUMPRODUCT(($AK$1294:$AO$1298=1)*($AQ$1294:$AU$1298=1))</f>
        <v/>
      </c>
      <c r="H1301" s="12">
        <f>AVERAGE($B$1301:$F$1301)</f>
        <v/>
      </c>
      <c r="I1301" s="12">
        <f>STDEV.P($B$1301:$F$1301)</f>
        <v/>
      </c>
    </row>
    <row r="1302">
      <c r="A1302" s="7" t="inlineStr">
        <is>
          <t>TN</t>
        </is>
      </c>
      <c r="B1302" s="7">
        <f>SUMPRODUCT(($B$1294:$F$1298=0)*($AQ$1294:$AU$1298=0))</f>
        <v/>
      </c>
      <c r="C1302" s="7">
        <f>SUMPRODUCT(($I$1294:$M$1298=0)*($AQ$1294:$AU$1298=0))</f>
        <v/>
      </c>
      <c r="D1302" s="7">
        <f>SUMPRODUCT(($P$1294:$T$1298=0)*($AQ$1294:$AU$1298=0))</f>
        <v/>
      </c>
      <c r="E1302" s="7">
        <f>SUMPRODUCT(($W$1294:$AA$1298=0)*($AQ$1294:$AU$1298=0))</f>
        <v/>
      </c>
      <c r="F1302" s="7">
        <f>SUMPRODUCT(($AD$1294:$AH$1298=0)*($AQ$1294:$AU$1298=0))</f>
        <v/>
      </c>
      <c r="G1302" s="7">
        <f>SUMPRODUCT(($AK$1294:$AO$1298=0)*($AQ$1294:$AU$1298=0))</f>
        <v/>
      </c>
      <c r="H1302" s="12">
        <f>AVERAGE($B$1302:$F$1302)</f>
        <v/>
      </c>
      <c r="I1302" s="12">
        <f>STDEV.P($B$1302:$F$1302)</f>
        <v/>
      </c>
    </row>
    <row r="1303">
      <c r="A1303" s="7" t="inlineStr">
        <is>
          <t>FP</t>
        </is>
      </c>
      <c r="B1303" s="7">
        <f>SUMPRODUCT(($B$1294:$F$1298=1)*($AQ$1294:$AU$1298=0))</f>
        <v/>
      </c>
      <c r="C1303" s="7">
        <f>SUMPRODUCT(($I$1294:$M$1298=1)*($AQ$1294:$AU$1298=0))</f>
        <v/>
      </c>
      <c r="D1303" s="7">
        <f>SUMPRODUCT(($P$1294:$T$1298=1)*($AQ$1294:$AU$1298=0))</f>
        <v/>
      </c>
      <c r="E1303" s="7">
        <f>SUMPRODUCT(($W$1294:$AA$1298=1)*($AQ$1294:$AU$1298=0))</f>
        <v/>
      </c>
      <c r="F1303" s="7">
        <f>SUMPRODUCT(($AD$1294:$AH$1298=1)*($AQ$1294:$AU$1298=0))</f>
        <v/>
      </c>
      <c r="G1303" s="7">
        <f>SUMPRODUCT(($AK$1294:$AO$1298=1)*($AQ$1294:$AU$1298=0))</f>
        <v/>
      </c>
      <c r="H1303" s="12">
        <f>AVERAGE($B$1303:$F$1303)</f>
        <v/>
      </c>
      <c r="I1303" s="12">
        <f>STDEV.P($B$1303:$F$1303)</f>
        <v/>
      </c>
    </row>
    <row r="1304">
      <c r="A1304" s="7" t="inlineStr">
        <is>
          <t>FN</t>
        </is>
      </c>
      <c r="B1304" s="7">
        <f>SUMPRODUCT(($B$1294:$F$1298=0)*($AQ$1294:$AU$1298=1))</f>
        <v/>
      </c>
      <c r="C1304" s="7">
        <f>SUMPRODUCT(($I$1294:$M$1298=0)*($AQ$1294:$AU$1298=1))</f>
        <v/>
      </c>
      <c r="D1304" s="7">
        <f>SUMPRODUCT(($P$1294:$T$1298=0)*($AQ$1294:$AU$1298=1))</f>
        <v/>
      </c>
      <c r="E1304" s="7">
        <f>SUMPRODUCT(($W$1294:$AA$1298=0)*($AQ$1294:$AU$1298=1))</f>
        <v/>
      </c>
      <c r="F1304" s="7">
        <f>SUMPRODUCT(($AD$1294:$AH$1298=0)*($AQ$1294:$AU$1298=1))</f>
        <v/>
      </c>
      <c r="G1304" s="7">
        <f>SUMPRODUCT(($AK$1294:$AO$1298=0)*($AQ$1294:$AU$1298=1))</f>
        <v/>
      </c>
      <c r="H1304" s="12">
        <f>AVERAGE($B$1304:$F$1304)</f>
        <v/>
      </c>
      <c r="I1304" s="12">
        <f>STDEV.P($B$1304:$F$1304)</f>
        <v/>
      </c>
    </row>
    <row r="1305">
      <c r="A1305" s="4" t="inlineStr">
        <is>
          <t>Precision</t>
        </is>
      </c>
      <c r="B1305" s="12">
        <f>IFERROR($B$1301/($B$1301+$B$1303),0)</f>
        <v/>
      </c>
      <c r="C1305" s="12">
        <f>IFERROR($C$1301/($C$1301+$C$1303),0)</f>
        <v/>
      </c>
      <c r="D1305" s="12">
        <f>IFERROR($D$1301/($D$1301+$D$1303),0)</f>
        <v/>
      </c>
      <c r="E1305" s="12">
        <f>IFERROR($E$1301/($E$1301+$E$1303),0)</f>
        <v/>
      </c>
      <c r="F1305" s="12">
        <f>IFERROR($F$1301/($F$1301+$F$1303),0)</f>
        <v/>
      </c>
      <c r="G1305" s="12">
        <f>IFERROR($G$1301/($G$1301+$G$1303),0)</f>
        <v/>
      </c>
      <c r="H1305" s="18">
        <f>AVERAGE($B$1305:$F$1305)</f>
        <v/>
      </c>
      <c r="I1305" s="18">
        <f>STDEV.P($B$1305:$F$1305)</f>
        <v/>
      </c>
    </row>
    <row r="1306">
      <c r="A1306" s="4" t="inlineStr">
        <is>
          <t>Recall</t>
        </is>
      </c>
      <c r="B1306" s="12">
        <f>IFERROR($B$1301/($B$1301+$B$1304),0)</f>
        <v/>
      </c>
      <c r="C1306" s="12">
        <f>IFERROR($C$1301/($C$1301+$C$1304),0)</f>
        <v/>
      </c>
      <c r="D1306" s="12">
        <f>IFERROR($D$1301/($D$1301+$D$1304),0)</f>
        <v/>
      </c>
      <c r="E1306" s="12">
        <f>IFERROR($E$1301/($E$1301+$E$1304),0)</f>
        <v/>
      </c>
      <c r="F1306" s="12">
        <f>IFERROR($F$1301/($F$1301+$F$1304),0)</f>
        <v/>
      </c>
      <c r="G1306" s="12">
        <f>IFERROR($G$1301/($G$1301+$G$1304),0)</f>
        <v/>
      </c>
      <c r="H1306" s="18">
        <f>AVERAGE($B$1306:$F$1306)</f>
        <v/>
      </c>
      <c r="I1306" s="18">
        <f>STDEV.P($B$1306:$F$1306)</f>
        <v/>
      </c>
    </row>
    <row r="1307">
      <c r="A1307" s="4" t="inlineStr">
        <is>
          <t>F1</t>
        </is>
      </c>
      <c r="B1307" s="12">
        <f>IFERROR(2*$B$1305*$B$1306/($B$1305+$B$1306),0)</f>
        <v/>
      </c>
      <c r="C1307" s="12">
        <f>IFERROR(2*$C$1305*$C$1306/($C$1305+$C$1306),0)</f>
        <v/>
      </c>
      <c r="D1307" s="12">
        <f>IFERROR(2*$D$1305*$D$1306/($D$1305+$D$1306),0)</f>
        <v/>
      </c>
      <c r="E1307" s="12">
        <f>IFERROR(2*$E$1305*$E$1306/($E$1305+$E$1306),0)</f>
        <v/>
      </c>
      <c r="F1307" s="12">
        <f>IFERROR(2*$F$1305*$F$1306/($F$1305+$F$1306),0)</f>
        <v/>
      </c>
      <c r="G1307" s="12">
        <f>IFERROR(2*$G$1305*$G$1306/($G$1305+$G$1306),0)</f>
        <v/>
      </c>
      <c r="H1307" s="18">
        <f>AVERAGE($B$1307:$F$1307)</f>
        <v/>
      </c>
      <c r="I1307" s="18">
        <f>STDEV.P($B$1307:$F$1307)</f>
        <v/>
      </c>
    </row>
    <row r="1308">
      <c r="A1308" s="4" t="inlineStr">
        <is>
          <t>Accuracy</t>
        </is>
      </c>
      <c r="B1308" s="12">
        <f>IFERROR(($B$1301+$B$1302)/($B$1301+$B$1302+$B$1303+$B$1304),0)</f>
        <v/>
      </c>
      <c r="C1308" s="12">
        <f>IFERROR(($C$1301+$C$1302)/($C$1301+$C$1302+$C$1303+$C$1304),0)</f>
        <v/>
      </c>
      <c r="D1308" s="12">
        <f>IFERROR(($D$1301+$D$1302)/($D$1301+$D$1302+$D$1303+$D$1304),0)</f>
        <v/>
      </c>
      <c r="E1308" s="12">
        <f>IFERROR(($E$1301+$E$1302)/($E$1301+$E$1302+$E$1303+$E$1304),0)</f>
        <v/>
      </c>
      <c r="F1308" s="12">
        <f>IFERROR(($F$1301+$F$1302)/($F$1301+$F$1302+$F$1303+$F$1304),0)</f>
        <v/>
      </c>
      <c r="G1308" s="12">
        <f>IFERROR(($G$1301+$G$1302)/($G$1301+$G$1302+$G$1303+$G$1304),0)</f>
        <v/>
      </c>
      <c r="H1308" s="18">
        <f>AVERAGE($B$1308:$F$1308)</f>
        <v/>
      </c>
      <c r="I1308" s="18">
        <f>STDEV.P($B$1308:$F$1308)</f>
        <v/>
      </c>
    </row>
    <row r="1309">
      <c r="A1309" s="4" t="inlineStr">
        <is>
          <t>Edit distance</t>
        </is>
      </c>
      <c r="B1309" s="12">
        <f>SUMPRODUCT(ABS($AQ$1294:$AU$1298-$B$1294:$F$1298))</f>
        <v/>
      </c>
      <c r="C1309" s="12">
        <f>SUMPRODUCT(ABS($AQ$1294:$AU$1298-$I$1294:$M$1298))</f>
        <v/>
      </c>
      <c r="D1309" s="12">
        <f>SUMPRODUCT(ABS($AQ$1294:$AU$1298-$P$1294:$T$1298))</f>
        <v/>
      </c>
      <c r="E1309" s="12">
        <f>SUMPRODUCT(ABS($AQ$1294:$AU$1298-$W$1294:$AA$1298))</f>
        <v/>
      </c>
      <c r="F1309" s="12">
        <f>SUMPRODUCT(ABS($AQ$1294:$AU$1298-$AD$1294:$AH$1298))</f>
        <v/>
      </c>
      <c r="G1309" s="12">
        <f>SUMPRODUCT(ABS($AQ$1294:$AU$1298-$AK$1294:$AO$1298))</f>
        <v/>
      </c>
      <c r="H1309" s="18">
        <f>AVERAGE($B$1309:$F$1309)</f>
        <v/>
      </c>
      <c r="I1309" s="18">
        <f>STDEV.P($B$1309:$F$1309)</f>
        <v/>
      </c>
    </row>
    <row r="1310">
      <c r="A1310" s="4" t="inlineStr">
        <is>
          <t>Spectral distance</t>
        </is>
      </c>
      <c r="B1310" s="12">
        <f>SQRT(SUMPRODUCT(($AX$1294:$AX$1298-$B$1319:$B$1323)^2))</f>
        <v/>
      </c>
      <c r="C1310" s="12">
        <f>SQRT(SUMPRODUCT(($AX$1294:$AX$1298-$C$1319:$C$1323)^2))</f>
        <v/>
      </c>
      <c r="D1310" s="12">
        <f>SQRT(SUMPRODUCT(($AX$1294:$AX$1298-$D$1319:$D$1323)^2))</f>
        <v/>
      </c>
      <c r="E1310" s="12">
        <f>SQRT(SUMPRODUCT(($AX$1294:$AX$1298-$E$1319:$E$1323)^2))</f>
        <v/>
      </c>
      <c r="F1310" s="12">
        <f>SQRT(SUMPRODUCT(($AX$1294:$AX$1298-$F$1319:$F$1323)^2))</f>
        <v/>
      </c>
      <c r="G1310" s="12">
        <f>SQRT(SUMPRODUCT(($AX$1294:$AX$1298-$G$1319:$G$1323)^2))</f>
        <v/>
      </c>
      <c r="H1310" s="18">
        <f>AVERAGE($B$1310:$F$1310)</f>
        <v/>
      </c>
      <c r="I1310" s="18">
        <f>STDEV.P($B$1310:$F$1310)</f>
        <v/>
      </c>
    </row>
    <row r="1311">
      <c r="A1311" s="4" t="inlineStr">
        <is>
          <t>Unsure cells</t>
        </is>
      </c>
      <c r="B1311" s="7">
        <f>COUNTIF($B$1294:$F$1298,2)</f>
        <v/>
      </c>
      <c r="C1311" s="7">
        <f>COUNTIF($I$1294:$M$1298,2)</f>
        <v/>
      </c>
      <c r="D1311" s="7">
        <f>COUNTIF($P$1294:$T$1298,2)</f>
        <v/>
      </c>
      <c r="E1311" s="7">
        <f>COUNTIF($W$1294:$AA$1298,2)</f>
        <v/>
      </c>
      <c r="F1311" s="7">
        <f>COUNTIF($AD$1294:$AH$1298,2)</f>
        <v/>
      </c>
      <c r="G1311" s="7">
        <f>COUNTIF($AK$1294:$AO$1298,2)</f>
        <v/>
      </c>
      <c r="H1311" s="12">
        <f>AVERAGE($B$1311:$F$1311)</f>
        <v/>
      </c>
      <c r="I1311" s="12">
        <f>STDEV.P($B$1311:$F$1311)</f>
        <v/>
      </c>
    </row>
    <row r="1312">
      <c r="A1312" s="3" t="inlineStr">
        <is>
          <t>eigenvalues (real part, numpy order; pasted)</t>
        </is>
      </c>
    </row>
    <row r="1313">
      <c r="A1313" s="3" t="inlineStr">
        <is>
          <t xml:space="preserve">  λ1</t>
        </is>
      </c>
      <c r="B1313" s="19" t="n">
        <v>0</v>
      </c>
      <c r="C1313" s="19" t="n">
        <v>0</v>
      </c>
      <c r="D1313" s="19" t="n">
        <v>0</v>
      </c>
      <c r="E1313" s="19" t="n">
        <v>0</v>
      </c>
      <c r="F1313" s="19" t="n">
        <v>0</v>
      </c>
      <c r="G1313" s="19" t="n">
        <v>0</v>
      </c>
    </row>
    <row r="1314">
      <c r="A1314" s="3" t="inlineStr">
        <is>
          <t xml:space="preserve">  λ2</t>
        </is>
      </c>
      <c r="B1314" s="19" t="n">
        <v>4</v>
      </c>
      <c r="C1314" s="19" t="n">
        <v>4</v>
      </c>
      <c r="D1314" s="19" t="n">
        <v>4</v>
      </c>
      <c r="E1314" s="19" t="n">
        <v>4</v>
      </c>
      <c r="F1314" s="19" t="n">
        <v>4</v>
      </c>
      <c r="G1314" s="19" t="n">
        <v>4</v>
      </c>
    </row>
    <row r="1315">
      <c r="A1315" s="3" t="inlineStr">
        <is>
          <t xml:space="preserve">  λ3</t>
        </is>
      </c>
      <c r="B1315" s="19" t="n">
        <v>0</v>
      </c>
      <c r="C1315" s="19" t="n">
        <v>0</v>
      </c>
      <c r="D1315" s="19" t="n">
        <v>0</v>
      </c>
      <c r="E1315" s="19" t="n">
        <v>0</v>
      </c>
      <c r="F1315" s="19" t="n">
        <v>0</v>
      </c>
      <c r="G1315" s="19" t="n">
        <v>0</v>
      </c>
    </row>
    <row r="1316">
      <c r="A1316" s="3" t="inlineStr">
        <is>
          <t xml:space="preserve">  λ4</t>
        </is>
      </c>
      <c r="B1316" s="19" t="n">
        <v>0</v>
      </c>
      <c r="C1316" s="19" t="n">
        <v>0</v>
      </c>
      <c r="D1316" s="19" t="n">
        <v>0</v>
      </c>
      <c r="E1316" s="19" t="n">
        <v>0</v>
      </c>
      <c r="F1316" s="19" t="n">
        <v>0</v>
      </c>
      <c r="G1316" s="19" t="n">
        <v>0</v>
      </c>
    </row>
    <row r="1317">
      <c r="A1317" s="3" t="inlineStr">
        <is>
          <t xml:space="preserve">  λ5</t>
        </is>
      </c>
      <c r="B1317" s="19" t="n">
        <v>1</v>
      </c>
      <c r="C1317" s="19" t="n">
        <v>1</v>
      </c>
      <c r="D1317" s="19" t="n">
        <v>1</v>
      </c>
      <c r="E1317" s="19" t="n">
        <v>1</v>
      </c>
      <c r="F1317" s="19" t="n">
        <v>1</v>
      </c>
      <c r="G1317" s="19" t="n">
        <v>1</v>
      </c>
    </row>
    <row r="1318">
      <c r="A1318" s="3" t="inlineStr">
        <is>
          <t>eigenvalues sorted desc (LARGE)</t>
        </is>
      </c>
    </row>
    <row r="1319">
      <c r="A1319" s="3" t="inlineStr">
        <is>
          <t xml:space="preserve">  λ(1)</t>
        </is>
      </c>
      <c r="B1319" s="19">
        <f>LARGE($B$1313:$B$1317,1)</f>
        <v/>
      </c>
      <c r="C1319" s="19">
        <f>LARGE($C$1313:$C$1317,1)</f>
        <v/>
      </c>
      <c r="D1319" s="19">
        <f>LARGE($D$1313:$D$1317,1)</f>
        <v/>
      </c>
      <c r="E1319" s="19">
        <f>LARGE($E$1313:$E$1317,1)</f>
        <v/>
      </c>
      <c r="F1319" s="19">
        <f>LARGE($F$1313:$F$1317,1)</f>
        <v/>
      </c>
      <c r="G1319" s="19">
        <f>LARGE($G$1313:$G$1317,1)</f>
        <v/>
      </c>
    </row>
    <row r="1320">
      <c r="A1320" s="3" t="inlineStr">
        <is>
          <t xml:space="preserve">  λ(2)</t>
        </is>
      </c>
      <c r="B1320" s="19">
        <f>LARGE($B$1313:$B$1317,2)</f>
        <v/>
      </c>
      <c r="C1320" s="19">
        <f>LARGE($C$1313:$C$1317,2)</f>
        <v/>
      </c>
      <c r="D1320" s="19">
        <f>LARGE($D$1313:$D$1317,2)</f>
        <v/>
      </c>
      <c r="E1320" s="19">
        <f>LARGE($E$1313:$E$1317,2)</f>
        <v/>
      </c>
      <c r="F1320" s="19">
        <f>LARGE($F$1313:$F$1317,2)</f>
        <v/>
      </c>
      <c r="G1320" s="19">
        <f>LARGE($G$1313:$G$1317,2)</f>
        <v/>
      </c>
    </row>
    <row r="1321">
      <c r="A1321" s="3" t="inlineStr">
        <is>
          <t xml:space="preserve">  λ(3)</t>
        </is>
      </c>
      <c r="B1321" s="19">
        <f>LARGE($B$1313:$B$1317,3)</f>
        <v/>
      </c>
      <c r="C1321" s="19">
        <f>LARGE($C$1313:$C$1317,3)</f>
        <v/>
      </c>
      <c r="D1321" s="19">
        <f>LARGE($D$1313:$D$1317,3)</f>
        <v/>
      </c>
      <c r="E1321" s="19">
        <f>LARGE($E$1313:$E$1317,3)</f>
        <v/>
      </c>
      <c r="F1321" s="19">
        <f>LARGE($F$1313:$F$1317,3)</f>
        <v/>
      </c>
      <c r="G1321" s="19">
        <f>LARGE($G$1313:$G$1317,3)</f>
        <v/>
      </c>
    </row>
    <row r="1322">
      <c r="A1322" s="3" t="inlineStr">
        <is>
          <t xml:space="preserve">  λ(4)</t>
        </is>
      </c>
      <c r="B1322" s="19">
        <f>LARGE($B$1313:$B$1317,4)</f>
        <v/>
      </c>
      <c r="C1322" s="19">
        <f>LARGE($C$1313:$C$1317,4)</f>
        <v/>
      </c>
      <c r="D1322" s="19">
        <f>LARGE($D$1313:$D$1317,4)</f>
        <v/>
      </c>
      <c r="E1322" s="19">
        <f>LARGE($E$1313:$E$1317,4)</f>
        <v/>
      </c>
      <c r="F1322" s="19">
        <f>LARGE($F$1313:$F$1317,4)</f>
        <v/>
      </c>
      <c r="G1322" s="19">
        <f>LARGE($G$1313:$G$1317,4)</f>
        <v/>
      </c>
    </row>
    <row r="1323">
      <c r="A1323" s="3" t="inlineStr">
        <is>
          <t xml:space="preserve">  λ(5)</t>
        </is>
      </c>
      <c r="B1323" s="19">
        <f>LARGE($B$1313:$B$1317,5)</f>
        <v/>
      </c>
      <c r="C1323" s="19">
        <f>LARGE($C$1313:$C$1317,5)</f>
        <v/>
      </c>
      <c r="D1323" s="19">
        <f>LARGE($D$1313:$D$1317,5)</f>
        <v/>
      </c>
      <c r="E1323" s="19">
        <f>LARGE($E$1313:$E$1317,5)</f>
        <v/>
      </c>
      <c r="F1323" s="19">
        <f>LARGE($F$1313:$F$1317,5)</f>
        <v/>
      </c>
      <c r="G1323" s="19">
        <f>LARGE($G$1313:$G$1317,5)</f>
        <v/>
      </c>
    </row>
    <row r="1324">
      <c r="A1324" s="3" t="inlineStr">
        <is>
          <t>check: Σeig − trace (→0)</t>
        </is>
      </c>
      <c r="B1324" s="3">
        <f>ROUND(SUM($B$1313:$B$1317)-($B$1294+$C$1295+$D$1296+$E$1297+$F$1298),6)</f>
        <v/>
      </c>
      <c r="C1324" s="3">
        <f>ROUND(SUM($C$1313:$C$1317)-($I$1294+$J$1295+$K$1296+$L$1297+$M$1298),6)</f>
        <v/>
      </c>
      <c r="D1324" s="3">
        <f>ROUND(SUM($D$1313:$D$1317)-($P$1294+$Q$1295+$R$1296+$S$1297+$T$1298),6)</f>
        <v/>
      </c>
      <c r="E1324" s="3">
        <f>ROUND(SUM($E$1313:$E$1317)-($W$1294+$X$1295+$Y$1296+$Z$1297+$AA$1298),6)</f>
        <v/>
      </c>
      <c r="F1324" s="3">
        <f>ROUND(SUM($F$1313:$F$1317)-($AD$1294+$AE$1295+$AF$1296+$AG$1297+$AH$1298),6)</f>
        <v/>
      </c>
      <c r="G1324" s="3">
        <f>ROUND(SUM($G$1313:$G$1317)-($AK$1294+$AL$1295+$AM$1296+$AN$1297+$AO$1298),6)</f>
        <v/>
      </c>
    </row>
    <row r="1325">
      <c r="A1325" s="3" t="inlineStr">
        <is>
          <t>check: Πeig − det (→0)</t>
        </is>
      </c>
      <c r="B1325" s="3">
        <f>ROUND(MDETERM($B$1294:$F$1298)-PRODUCT($B$1313:$B$1317),6)</f>
        <v/>
      </c>
      <c r="C1325" s="3">
        <f>ROUND(MDETERM($I$1294:$M$1298)-PRODUCT($C$1313:$C$1317),6)</f>
        <v/>
      </c>
      <c r="D1325" s="3">
        <f>ROUND(MDETERM($P$1294:$T$1298)-PRODUCT($D$1313:$D$1317),6)</f>
        <v/>
      </c>
      <c r="E1325" s="3">
        <f>ROUND(MDETERM($W$1294:$AA$1298)-PRODUCT($E$1313:$E$1317),6)</f>
        <v/>
      </c>
      <c r="F1325" s="3">
        <f>ROUND(MDETERM($AD$1294:$AH$1298)-PRODUCT($F$1313:$F$1317),6)</f>
        <v/>
      </c>
      <c r="G1325" s="3">
        <f>ROUND(MDETERM($AK$1294:$AO$1298)-PRODUCT($G$1313:$G$1317),6)</f>
        <v/>
      </c>
    </row>
    <row r="1326">
      <c r="A1326" s="3" t="inlineStr">
        <is>
          <t>complex eigenvalues?</t>
        </is>
      </c>
      <c r="B1326" s="3" t="inlineStr"/>
      <c r="C1326" s="3" t="inlineStr"/>
      <c r="D1326" s="3" t="inlineStr"/>
      <c r="E1326" s="3" t="inlineStr"/>
      <c r="F1326" s="3" t="inlineStr"/>
      <c r="G1326" s="3" t="inlineStr"/>
    </row>
    <row r="1327">
      <c r="A1327" s="3" t="inlineStr">
        <is>
          <t>check: det(M − λᵢI) per sorted λ (→0)</t>
        </is>
      </c>
    </row>
    <row r="1328">
      <c r="A1328" s="3" t="inlineStr">
        <is>
          <t xml:space="preserve">  det(M − λ(1)I)</t>
        </is>
      </c>
      <c r="B1328" s="3">
        <f t="array" ref="B1328">ROUND(MDETERM($B$1294:$F$1298-$B$1319*MUNIT(5)),6)</f>
        <v/>
      </c>
      <c r="C1328" s="3">
        <f t="array" ref="C1328">ROUND(MDETERM($I$1294:$M$1298-$C$1319*MUNIT(5)),6)</f>
        <v/>
      </c>
      <c r="D1328" s="3">
        <f t="array" ref="D1328">ROUND(MDETERM($P$1294:$T$1298-$D$1319*MUNIT(5)),6)</f>
        <v/>
      </c>
      <c r="E1328" s="3">
        <f t="array" ref="E1328">ROUND(MDETERM($W$1294:$AA$1298-$E$1319*MUNIT(5)),6)</f>
        <v/>
      </c>
      <c r="F1328" s="3">
        <f t="array" ref="F1328">ROUND(MDETERM($AD$1294:$AH$1298-$F$1319*MUNIT(5)),6)</f>
        <v/>
      </c>
      <c r="G1328" s="3">
        <f t="array" ref="G1328">ROUND(MDETERM($AK$1294:$AO$1298-$G$1319*MUNIT(5)),6)</f>
        <v/>
      </c>
    </row>
    <row r="1329">
      <c r="A1329" s="3" t="inlineStr">
        <is>
          <t xml:space="preserve">  det(M − λ(2)I)</t>
        </is>
      </c>
      <c r="B1329" s="3">
        <f t="array" ref="B1329">ROUND(MDETERM($B$1294:$F$1298-$B$1320*MUNIT(5)),6)</f>
        <v/>
      </c>
      <c r="C1329" s="3">
        <f t="array" ref="C1329">ROUND(MDETERM($I$1294:$M$1298-$C$1320*MUNIT(5)),6)</f>
        <v/>
      </c>
      <c r="D1329" s="3">
        <f t="array" ref="D1329">ROUND(MDETERM($P$1294:$T$1298-$D$1320*MUNIT(5)),6)</f>
        <v/>
      </c>
      <c r="E1329" s="3">
        <f t="array" ref="E1329">ROUND(MDETERM($W$1294:$AA$1298-$E$1320*MUNIT(5)),6)</f>
        <v/>
      </c>
      <c r="F1329" s="3">
        <f t="array" ref="F1329">ROUND(MDETERM($AD$1294:$AH$1298-$F$1320*MUNIT(5)),6)</f>
        <v/>
      </c>
      <c r="G1329" s="3">
        <f t="array" ref="G1329">ROUND(MDETERM($AK$1294:$AO$1298-$G$1320*MUNIT(5)),6)</f>
        <v/>
      </c>
    </row>
    <row r="1330">
      <c r="A1330" s="3" t="inlineStr">
        <is>
          <t xml:space="preserve">  det(M − λ(3)I)</t>
        </is>
      </c>
      <c r="B1330" s="3">
        <f t="array" ref="B1330">ROUND(MDETERM($B$1294:$F$1298-$B$1321*MUNIT(5)),6)</f>
        <v/>
      </c>
      <c r="C1330" s="3">
        <f t="array" ref="C1330">ROUND(MDETERM($I$1294:$M$1298-$C$1321*MUNIT(5)),6)</f>
        <v/>
      </c>
      <c r="D1330" s="3">
        <f t="array" ref="D1330">ROUND(MDETERM($P$1294:$T$1298-$D$1321*MUNIT(5)),6)</f>
        <v/>
      </c>
      <c r="E1330" s="3">
        <f t="array" ref="E1330">ROUND(MDETERM($W$1294:$AA$1298-$E$1321*MUNIT(5)),6)</f>
        <v/>
      </c>
      <c r="F1330" s="3">
        <f t="array" ref="F1330">ROUND(MDETERM($AD$1294:$AH$1298-$F$1321*MUNIT(5)),6)</f>
        <v/>
      </c>
      <c r="G1330" s="3">
        <f t="array" ref="G1330">ROUND(MDETERM($AK$1294:$AO$1298-$G$1321*MUNIT(5)),6)</f>
        <v/>
      </c>
    </row>
    <row r="1331">
      <c r="A1331" s="3" t="inlineStr">
        <is>
          <t xml:space="preserve">  det(M − λ(4)I)</t>
        </is>
      </c>
      <c r="B1331" s="3">
        <f t="array" ref="B1331">ROUND(MDETERM($B$1294:$F$1298-$B$1322*MUNIT(5)),6)</f>
        <v/>
      </c>
      <c r="C1331" s="3">
        <f t="array" ref="C1331">ROUND(MDETERM($I$1294:$M$1298-$C$1322*MUNIT(5)),6)</f>
        <v/>
      </c>
      <c r="D1331" s="3">
        <f t="array" ref="D1331">ROUND(MDETERM($P$1294:$T$1298-$D$1322*MUNIT(5)),6)</f>
        <v/>
      </c>
      <c r="E1331" s="3">
        <f t="array" ref="E1331">ROUND(MDETERM($W$1294:$AA$1298-$E$1322*MUNIT(5)),6)</f>
        <v/>
      </c>
      <c r="F1331" s="3">
        <f t="array" ref="F1331">ROUND(MDETERM($AD$1294:$AH$1298-$F$1322*MUNIT(5)),6)</f>
        <v/>
      </c>
      <c r="G1331" s="3">
        <f t="array" ref="G1331">ROUND(MDETERM($AK$1294:$AO$1298-$G$1322*MUNIT(5)),6)</f>
        <v/>
      </c>
    </row>
    <row r="1332">
      <c r="A1332" s="3" t="inlineStr">
        <is>
          <t xml:space="preserve">  det(M − λ(5)I)</t>
        </is>
      </c>
      <c r="B1332" s="3">
        <f t="array" ref="B1332">ROUND(MDETERM($B$1294:$F$1298-$B$1323*MUNIT(5)),6)</f>
        <v/>
      </c>
      <c r="C1332" s="3">
        <f t="array" ref="C1332">ROUND(MDETERM($I$1294:$M$1298-$C$1323*MUNIT(5)),6)</f>
        <v/>
      </c>
      <c r="D1332" s="3">
        <f t="array" ref="D1332">ROUND(MDETERM($P$1294:$T$1298-$D$1323*MUNIT(5)),6)</f>
        <v/>
      </c>
      <c r="E1332" s="3">
        <f t="array" ref="E1332">ROUND(MDETERM($W$1294:$AA$1298-$E$1323*MUNIT(5)),6)</f>
        <v/>
      </c>
      <c r="F1332" s="3">
        <f t="array" ref="F1332">ROUND(MDETERM($AD$1294:$AH$1298-$F$1323*MUNIT(5)),6)</f>
        <v/>
      </c>
      <c r="G1332" s="3">
        <f t="array" ref="G1332">ROUND(MDETERM($AK$1294:$AO$1298-$G$1323*MUNIT(5)),6)</f>
        <v/>
      </c>
    </row>
    <row r="1336" ht="16" customHeight="1">
      <c r="A1336" s="14" t="inlineStr">
        <is>
          <t>RAG R1-R3 | deepseek-r1:14b</t>
        </is>
      </c>
      <c r="B1336" s="9" t="inlineStr">
        <is>
          <t>run 1 (raw, pasted)</t>
        </is>
      </c>
      <c r="I1336" s="9" t="inlineStr">
        <is>
          <t>run 2 (raw, pasted)</t>
        </is>
      </c>
      <c r="P1336" s="9" t="inlineStr">
        <is>
          <t>run 3 (raw, pasted)</t>
        </is>
      </c>
      <c r="W1336" s="9" t="inlineStr">
        <is>
          <t>run 4 (raw, pasted)</t>
        </is>
      </c>
      <c r="AD1336" s="9" t="inlineStr">
        <is>
          <t>run 5 (raw, pasted)</t>
        </is>
      </c>
      <c r="AK1336" s="9" t="inlineStr">
        <is>
          <t>archived component mapping</t>
        </is>
      </c>
    </row>
    <row r="1337" ht="60" customHeight="1">
      <c r="B1337" s="15" t="inlineStr">
        <is>
          <t>Structure/Chassis</t>
        </is>
      </c>
      <c r="C1337" s="15" t="inlineStr">
        <is>
          <t>Power System</t>
        </is>
      </c>
      <c r="D1337" s="15" t="inlineStr">
        <is>
          <t>Communication System</t>
        </is>
      </c>
      <c r="E1337" s="15" t="inlineStr">
        <is>
          <t>Onboard Computer</t>
        </is>
      </c>
      <c r="F1337" s="15" t="inlineStr">
        <is>
          <t>Attitude Control System</t>
        </is>
      </c>
      <c r="G1337" s="15" t="inlineStr">
        <is>
          <t>Payload</t>
        </is>
      </c>
      <c r="I1337" s="15" t="inlineStr">
        <is>
          <t>Structure/Chassis</t>
        </is>
      </c>
      <c r="J1337" s="15" t="inlineStr">
        <is>
          <t>Power System</t>
        </is>
      </c>
      <c r="K1337" s="15" t="inlineStr">
        <is>
          <t>Communication System</t>
        </is>
      </c>
      <c r="L1337" s="15" t="inlineStr">
        <is>
          <t>Onboard Computer</t>
        </is>
      </c>
      <c r="M1337" s="15" t="inlineStr">
        <is>
          <t>Attitude Control System</t>
        </is>
      </c>
      <c r="N1337" s="15" t="inlineStr">
        <is>
          <t>Payload</t>
        </is>
      </c>
      <c r="P1337" s="15" t="inlineStr">
        <is>
          <t>Structure/Chassis</t>
        </is>
      </c>
      <c r="Q1337" s="15" t="inlineStr">
        <is>
          <t>Power System</t>
        </is>
      </c>
      <c r="R1337" s="15" t="inlineStr">
        <is>
          <t>Communication System</t>
        </is>
      </c>
      <c r="S1337" s="15" t="inlineStr">
        <is>
          <t>Onboard Computer</t>
        </is>
      </c>
      <c r="T1337" s="15" t="inlineStr">
        <is>
          <t>Attitude Control System</t>
        </is>
      </c>
      <c r="U1337" s="15" t="inlineStr">
        <is>
          <t>Payload</t>
        </is>
      </c>
      <c r="W1337" s="15" t="inlineStr">
        <is>
          <t>Structure/Chassis</t>
        </is>
      </c>
      <c r="X1337" s="15" t="inlineStr">
        <is>
          <t>Power System</t>
        </is>
      </c>
      <c r="Y1337" s="15" t="inlineStr">
        <is>
          <t>Communication System</t>
        </is>
      </c>
      <c r="Z1337" s="15" t="inlineStr">
        <is>
          <t>Onboard Computer</t>
        </is>
      </c>
      <c r="AA1337" s="15" t="inlineStr">
        <is>
          <t>Attitude Control System</t>
        </is>
      </c>
      <c r="AB1337" s="15" t="inlineStr">
        <is>
          <t>Payload</t>
        </is>
      </c>
      <c r="AD1337" s="15" t="inlineStr">
        <is>
          <t>Structure/Chassis</t>
        </is>
      </c>
      <c r="AE1337" s="15" t="inlineStr">
        <is>
          <t>Power System</t>
        </is>
      </c>
      <c r="AF1337" s="15" t="inlineStr">
        <is>
          <t>Communication System</t>
        </is>
      </c>
      <c r="AG1337" s="15" t="inlineStr">
        <is>
          <t>Onboard Computer</t>
        </is>
      </c>
      <c r="AH1337" s="15" t="inlineStr">
        <is>
          <t>Attitude Control System</t>
        </is>
      </c>
      <c r="AI1337" s="15" t="inlineStr">
        <is>
          <t>Payload</t>
        </is>
      </c>
      <c r="AK1337" s="3" t="inlineStr">
        <is>
          <t>Ground truth component</t>
        </is>
      </c>
      <c r="AL1337" s="3" t="inlineStr">
        <is>
          <t>Matched predicted component</t>
        </is>
      </c>
    </row>
    <row r="1338">
      <c r="A1338" s="3" t="inlineStr">
        <is>
          <t>Structure/Chassis</t>
        </is>
      </c>
      <c r="B1338" s="20" t="n">
        <v>2</v>
      </c>
      <c r="C1338" s="20" t="n">
        <v>2</v>
      </c>
      <c r="D1338" s="20" t="n">
        <v>2</v>
      </c>
      <c r="E1338" s="20" t="n">
        <v>2</v>
      </c>
      <c r="F1338" s="20" t="n">
        <v>2</v>
      </c>
      <c r="G1338" s="20" t="n">
        <v>2</v>
      </c>
      <c r="I1338" s="8" t="n">
        <v>1</v>
      </c>
      <c r="J1338" s="8" t="n">
        <v>1</v>
      </c>
      <c r="K1338" s="8" t="n">
        <v>1</v>
      </c>
      <c r="L1338" s="8" t="n">
        <v>1</v>
      </c>
      <c r="M1338" s="8" t="n">
        <v>1</v>
      </c>
      <c r="N1338" s="8" t="n">
        <v>1</v>
      </c>
      <c r="P1338" s="8" t="n">
        <v>1</v>
      </c>
      <c r="Q1338" s="8" t="n">
        <v>1</v>
      </c>
      <c r="R1338" s="8" t="n">
        <v>1</v>
      </c>
      <c r="S1338" s="8" t="n">
        <v>1</v>
      </c>
      <c r="T1338" s="8" t="n">
        <v>1</v>
      </c>
      <c r="U1338" s="8" t="n">
        <v>1</v>
      </c>
      <c r="W1338" s="8" t="n">
        <v>1</v>
      </c>
      <c r="X1338" s="8" t="n">
        <v>1</v>
      </c>
      <c r="Y1338" s="8" t="n">
        <v>1</v>
      </c>
      <c r="Z1338" s="8" t="n">
        <v>1</v>
      </c>
      <c r="AA1338" s="8" t="n">
        <v>1</v>
      </c>
      <c r="AB1338" s="8" t="n">
        <v>1</v>
      </c>
      <c r="AD1338" s="8" t="n">
        <v>1</v>
      </c>
      <c r="AE1338" s="8" t="n">
        <v>1</v>
      </c>
      <c r="AF1338" s="8" t="n">
        <v>1</v>
      </c>
      <c r="AG1338" s="8" t="n">
        <v>1</v>
      </c>
      <c r="AH1338" s="8" t="n">
        <v>1</v>
      </c>
      <c r="AI1338" s="8" t="n">
        <v>1</v>
      </c>
      <c r="AK1338" s="3" t="inlineStr">
        <is>
          <t>Power Subsystem</t>
        </is>
      </c>
      <c r="AL1338" s="3" t="inlineStr">
        <is>
          <t>Power System</t>
        </is>
      </c>
    </row>
    <row r="1339">
      <c r="A1339" s="3" t="inlineStr">
        <is>
          <t>Power System</t>
        </is>
      </c>
      <c r="B1339" s="20" t="n">
        <v>2</v>
      </c>
      <c r="C1339" s="20" t="n">
        <v>2</v>
      </c>
      <c r="D1339" s="20" t="n">
        <v>2</v>
      </c>
      <c r="E1339" s="20" t="n">
        <v>2</v>
      </c>
      <c r="F1339" s="20" t="n">
        <v>2</v>
      </c>
      <c r="G1339" s="20" t="n">
        <v>2</v>
      </c>
      <c r="I1339" s="8" t="n">
        <v>1</v>
      </c>
      <c r="J1339" s="8" t="n">
        <v>1</v>
      </c>
      <c r="K1339" s="8" t="n">
        <v>1</v>
      </c>
      <c r="L1339" s="8" t="n">
        <v>1</v>
      </c>
      <c r="M1339" s="8" t="n">
        <v>1</v>
      </c>
      <c r="N1339" s="8" t="n">
        <v>1</v>
      </c>
      <c r="P1339" s="8" t="n">
        <v>1</v>
      </c>
      <c r="Q1339" s="8" t="n">
        <v>1</v>
      </c>
      <c r="R1339" s="8" t="n">
        <v>1</v>
      </c>
      <c r="S1339" s="8" t="n">
        <v>1</v>
      </c>
      <c r="T1339" s="8" t="n">
        <v>1</v>
      </c>
      <c r="U1339" s="8" t="n">
        <v>1</v>
      </c>
      <c r="W1339" s="8" t="n">
        <v>1</v>
      </c>
      <c r="X1339" s="8" t="n">
        <v>1</v>
      </c>
      <c r="Y1339" s="8" t="n">
        <v>1</v>
      </c>
      <c r="Z1339" s="8" t="n">
        <v>1</v>
      </c>
      <c r="AA1339" s="8" t="n">
        <v>1</v>
      </c>
      <c r="AB1339" s="8" t="n">
        <v>1</v>
      </c>
      <c r="AD1339" s="8" t="n">
        <v>1</v>
      </c>
      <c r="AE1339" s="8" t="n">
        <v>1</v>
      </c>
      <c r="AF1339" s="8" t="n">
        <v>1</v>
      </c>
      <c r="AG1339" s="8" t="n">
        <v>1</v>
      </c>
      <c r="AH1339" s="8" t="n">
        <v>1</v>
      </c>
      <c r="AI1339" s="8" t="n">
        <v>1</v>
      </c>
      <c r="AK1339" s="3" t="inlineStr">
        <is>
          <t>Spacecraft</t>
        </is>
      </c>
      <c r="AL1339" s="3" t="inlineStr">
        <is>
          <t>Structure/Chassis</t>
        </is>
      </c>
    </row>
    <row r="1340">
      <c r="A1340" s="3" t="inlineStr">
        <is>
          <t>Communication System</t>
        </is>
      </c>
      <c r="B1340" s="20" t="n">
        <v>2</v>
      </c>
      <c r="C1340" s="20" t="n">
        <v>2</v>
      </c>
      <c r="D1340" s="20" t="n">
        <v>2</v>
      </c>
      <c r="E1340" s="20" t="n">
        <v>2</v>
      </c>
      <c r="F1340" s="20" t="n">
        <v>2</v>
      </c>
      <c r="G1340" s="20" t="n">
        <v>2</v>
      </c>
      <c r="I1340" s="8" t="n">
        <v>1</v>
      </c>
      <c r="J1340" s="8" t="n">
        <v>1</v>
      </c>
      <c r="K1340" s="8" t="n">
        <v>1</v>
      </c>
      <c r="L1340" s="8" t="n">
        <v>1</v>
      </c>
      <c r="M1340" s="8" t="n">
        <v>1</v>
      </c>
      <c r="N1340" s="8" t="n">
        <v>1</v>
      </c>
      <c r="P1340" s="8" t="n">
        <v>1</v>
      </c>
      <c r="Q1340" s="8" t="n">
        <v>1</v>
      </c>
      <c r="R1340" s="8" t="n">
        <v>1</v>
      </c>
      <c r="S1340" s="8" t="n">
        <v>1</v>
      </c>
      <c r="T1340" s="8" t="n">
        <v>1</v>
      </c>
      <c r="U1340" s="8" t="n">
        <v>1</v>
      </c>
      <c r="W1340" s="8" t="n">
        <v>1</v>
      </c>
      <c r="X1340" s="8" t="n">
        <v>1</v>
      </c>
      <c r="Y1340" s="8" t="n">
        <v>1</v>
      </c>
      <c r="Z1340" s="8" t="n">
        <v>1</v>
      </c>
      <c r="AA1340" s="8" t="n">
        <v>1</v>
      </c>
      <c r="AB1340" s="8" t="n">
        <v>1</v>
      </c>
      <c r="AD1340" s="8" t="n">
        <v>1</v>
      </c>
      <c r="AE1340" s="8" t="n">
        <v>1</v>
      </c>
      <c r="AF1340" s="8" t="n">
        <v>1</v>
      </c>
      <c r="AG1340" s="8" t="n">
        <v>1</v>
      </c>
      <c r="AH1340" s="8" t="n">
        <v>1</v>
      </c>
      <c r="AI1340" s="8" t="n">
        <v>1</v>
      </c>
      <c r="AK1340" s="3" t="inlineStr">
        <is>
          <t>Guidance, Navigation, and Control (GNC) Subsystem</t>
        </is>
      </c>
      <c r="AL1340" s="3" t="inlineStr">
        <is>
          <t>Attitude Control System</t>
        </is>
      </c>
    </row>
    <row r="1341">
      <c r="A1341" s="3" t="inlineStr">
        <is>
          <t>Onboard Computer</t>
        </is>
      </c>
      <c r="B1341" s="20" t="n">
        <v>2</v>
      </c>
      <c r="C1341" s="20" t="n">
        <v>2</v>
      </c>
      <c r="D1341" s="20" t="n">
        <v>2</v>
      </c>
      <c r="E1341" s="20" t="n">
        <v>2</v>
      </c>
      <c r="F1341" s="20" t="n">
        <v>2</v>
      </c>
      <c r="G1341" s="20" t="n">
        <v>2</v>
      </c>
      <c r="I1341" s="8" t="n">
        <v>1</v>
      </c>
      <c r="J1341" s="8" t="n">
        <v>1</v>
      </c>
      <c r="K1341" s="8" t="n">
        <v>1</v>
      </c>
      <c r="L1341" s="8" t="n">
        <v>1</v>
      </c>
      <c r="M1341" s="8" t="n">
        <v>1</v>
      </c>
      <c r="N1341" s="8" t="n">
        <v>1</v>
      </c>
      <c r="P1341" s="8" t="n">
        <v>1</v>
      </c>
      <c r="Q1341" s="8" t="n">
        <v>1</v>
      </c>
      <c r="R1341" s="8" t="n">
        <v>1</v>
      </c>
      <c r="S1341" s="8" t="n">
        <v>1</v>
      </c>
      <c r="T1341" s="8" t="n">
        <v>1</v>
      </c>
      <c r="U1341" s="8" t="n">
        <v>1</v>
      </c>
      <c r="W1341" s="8" t="n">
        <v>1</v>
      </c>
      <c r="X1341" s="8" t="n">
        <v>1</v>
      </c>
      <c r="Y1341" s="8" t="n">
        <v>1</v>
      </c>
      <c r="Z1341" s="8" t="n">
        <v>1</v>
      </c>
      <c r="AA1341" s="8" t="n">
        <v>1</v>
      </c>
      <c r="AB1341" s="8" t="n">
        <v>1</v>
      </c>
      <c r="AD1341" s="8" t="n">
        <v>1</v>
      </c>
      <c r="AE1341" s="8" t="n">
        <v>1</v>
      </c>
      <c r="AF1341" s="8" t="n">
        <v>1</v>
      </c>
      <c r="AG1341" s="8" t="n">
        <v>1</v>
      </c>
      <c r="AH1341" s="8" t="n">
        <v>1</v>
      </c>
      <c r="AI1341" s="8" t="n">
        <v>1</v>
      </c>
      <c r="AK1341" s="3" t="inlineStr">
        <is>
          <t>Propulsion Subsystem</t>
        </is>
      </c>
      <c r="AL1341" s="3" t="inlineStr">
        <is>
          <t>Payload</t>
        </is>
      </c>
    </row>
    <row r="1342">
      <c r="A1342" s="3" t="inlineStr">
        <is>
          <t>Attitude Control System</t>
        </is>
      </c>
      <c r="B1342" s="20" t="n">
        <v>2</v>
      </c>
      <c r="C1342" s="20" t="n">
        <v>2</v>
      </c>
      <c r="D1342" s="20" t="n">
        <v>2</v>
      </c>
      <c r="E1342" s="20" t="n">
        <v>2</v>
      </c>
      <c r="F1342" s="20" t="n">
        <v>2</v>
      </c>
      <c r="G1342" s="20" t="n">
        <v>2</v>
      </c>
      <c r="I1342" s="8" t="n">
        <v>1</v>
      </c>
      <c r="J1342" s="8" t="n">
        <v>1</v>
      </c>
      <c r="K1342" s="8" t="n">
        <v>1</v>
      </c>
      <c r="L1342" s="8" t="n">
        <v>1</v>
      </c>
      <c r="M1342" s="8" t="n">
        <v>1</v>
      </c>
      <c r="N1342" s="8" t="n">
        <v>1</v>
      </c>
      <c r="P1342" s="8" t="n">
        <v>1</v>
      </c>
      <c r="Q1342" s="8" t="n">
        <v>1</v>
      </c>
      <c r="R1342" s="8" t="n">
        <v>1</v>
      </c>
      <c r="S1342" s="8" t="n">
        <v>1</v>
      </c>
      <c r="T1342" s="8" t="n">
        <v>1</v>
      </c>
      <c r="U1342" s="8" t="n">
        <v>1</v>
      </c>
      <c r="W1342" s="8" t="n">
        <v>1</v>
      </c>
      <c r="X1342" s="8" t="n">
        <v>1</v>
      </c>
      <c r="Y1342" s="8" t="n">
        <v>1</v>
      </c>
      <c r="Z1342" s="8" t="n">
        <v>1</v>
      </c>
      <c r="AA1342" s="8" t="n">
        <v>1</v>
      </c>
      <c r="AB1342" s="8" t="n">
        <v>1</v>
      </c>
      <c r="AD1342" s="8" t="n">
        <v>1</v>
      </c>
      <c r="AE1342" s="8" t="n">
        <v>1</v>
      </c>
      <c r="AF1342" s="8" t="n">
        <v>1</v>
      </c>
      <c r="AG1342" s="8" t="n">
        <v>1</v>
      </c>
      <c r="AH1342" s="8" t="n">
        <v>1</v>
      </c>
      <c r="AI1342" s="8" t="n">
        <v>1</v>
      </c>
      <c r="AK1342" s="3" t="inlineStr">
        <is>
          <t>Reaction Wheel</t>
        </is>
      </c>
      <c r="AL1342" s="3" t="inlineStr">
        <is>
          <t>Communication System</t>
        </is>
      </c>
    </row>
    <row r="1343">
      <c r="A1343" s="3" t="inlineStr">
        <is>
          <t>Payload</t>
        </is>
      </c>
      <c r="B1343" s="20" t="n">
        <v>2</v>
      </c>
      <c r="C1343" s="20" t="n">
        <v>2</v>
      </c>
      <c r="D1343" s="20" t="n">
        <v>2</v>
      </c>
      <c r="E1343" s="20" t="n">
        <v>2</v>
      </c>
      <c r="F1343" s="20" t="n">
        <v>2</v>
      </c>
      <c r="G1343" s="20" t="n">
        <v>2</v>
      </c>
      <c r="I1343" s="8" t="n">
        <v>1</v>
      </c>
      <c r="J1343" s="8" t="n">
        <v>1</v>
      </c>
      <c r="K1343" s="8" t="n">
        <v>1</v>
      </c>
      <c r="L1343" s="8" t="n">
        <v>1</v>
      </c>
      <c r="M1343" s="8" t="n">
        <v>1</v>
      </c>
      <c r="N1343" s="8" t="n">
        <v>1</v>
      </c>
      <c r="P1343" s="8" t="n">
        <v>1</v>
      </c>
      <c r="Q1343" s="8" t="n">
        <v>1</v>
      </c>
      <c r="R1343" s="8" t="n">
        <v>1</v>
      </c>
      <c r="S1343" s="8" t="n">
        <v>1</v>
      </c>
      <c r="T1343" s="8" t="n">
        <v>1</v>
      </c>
      <c r="U1343" s="8" t="n">
        <v>1</v>
      </c>
      <c r="W1343" s="8" t="n">
        <v>1</v>
      </c>
      <c r="X1343" s="8" t="n">
        <v>1</v>
      </c>
      <c r="Y1343" s="8" t="n">
        <v>1</v>
      </c>
      <c r="Z1343" s="8" t="n">
        <v>1</v>
      </c>
      <c r="AA1343" s="8" t="n">
        <v>1</v>
      </c>
      <c r="AB1343" s="8" t="n">
        <v>1</v>
      </c>
      <c r="AD1343" s="8" t="n">
        <v>1</v>
      </c>
      <c r="AE1343" s="8" t="n">
        <v>1</v>
      </c>
      <c r="AF1343" s="8" t="n">
        <v>1</v>
      </c>
      <c r="AG1343" s="8" t="n">
        <v>1</v>
      </c>
      <c r="AH1343" s="8" t="n">
        <v>1</v>
      </c>
      <c r="AI1343" s="8" t="n">
        <v>1</v>
      </c>
      <c r="AK1343" s="3" t="inlineStr">
        <is>
          <t>GNC Software</t>
        </is>
      </c>
      <c r="AL1343" s="3" t="inlineStr">
        <is>
          <t>Onboard Computer</t>
        </is>
      </c>
    </row>
    <row r="1345">
      <c r="A1345" s="1" t="inlineStr">
        <is>
          <t>aligned k×k matrices (INDEX/MATCH through the mapping; GT order)</t>
        </is>
      </c>
      <c r="B1345" s="9" t="inlineStr">
        <is>
          <t>run 1 aligned</t>
        </is>
      </c>
      <c r="I1345" s="9" t="inlineStr">
        <is>
          <t>run 2 aligned</t>
        </is>
      </c>
      <c r="P1345" s="9" t="inlineStr">
        <is>
          <t>run 3 aligned</t>
        </is>
      </c>
      <c r="W1345" s="9" t="inlineStr">
        <is>
          <t>run 4 aligned</t>
        </is>
      </c>
      <c r="AD1345" s="9" t="inlineStr">
        <is>
          <t>run 5 aligned</t>
        </is>
      </c>
      <c r="AK1345" s="9" t="inlineStr">
        <is>
          <t>Step2 average of aligned runs (formula)</t>
        </is>
      </c>
      <c r="AR1345" s="9" t="inlineStr">
        <is>
          <t>aligned ground truth (INDEX/MATCH)</t>
        </is>
      </c>
      <c r="AY1345" s="9" t="inlineStr">
        <is>
          <t>aligned GT eig (pasted) | sorted</t>
        </is>
      </c>
    </row>
    <row r="1346" ht="60" customHeight="1">
      <c r="B1346" s="15" t="inlineStr">
        <is>
          <t>Power Subsystem</t>
        </is>
      </c>
      <c r="C1346" s="15" t="inlineStr">
        <is>
          <t>Spacecraft</t>
        </is>
      </c>
      <c r="D1346" s="15" t="inlineStr">
        <is>
          <t>Guidance, Navigation, and Control (GNC) Subsystem</t>
        </is>
      </c>
      <c r="E1346" s="15" t="inlineStr">
        <is>
          <t>Propulsion Subsystem</t>
        </is>
      </c>
      <c r="F1346" s="15" t="inlineStr">
        <is>
          <t>Reaction Wheel</t>
        </is>
      </c>
      <c r="G1346" s="15" t="inlineStr">
        <is>
          <t>GNC Software</t>
        </is>
      </c>
      <c r="I1346" s="15" t="inlineStr">
        <is>
          <t>Power Subsystem</t>
        </is>
      </c>
      <c r="J1346" s="15" t="inlineStr">
        <is>
          <t>Spacecraft</t>
        </is>
      </c>
      <c r="K1346" s="15" t="inlineStr">
        <is>
          <t>Guidance, Navigation, and Control (GNC) Subsystem</t>
        </is>
      </c>
      <c r="L1346" s="15" t="inlineStr">
        <is>
          <t>Propulsion Subsystem</t>
        </is>
      </c>
      <c r="M1346" s="15" t="inlineStr">
        <is>
          <t>Reaction Wheel</t>
        </is>
      </c>
      <c r="N1346" s="15" t="inlineStr">
        <is>
          <t>GNC Software</t>
        </is>
      </c>
      <c r="P1346" s="15" t="inlineStr">
        <is>
          <t>Power Subsystem</t>
        </is>
      </c>
      <c r="Q1346" s="15" t="inlineStr">
        <is>
          <t>Spacecraft</t>
        </is>
      </c>
      <c r="R1346" s="15" t="inlineStr">
        <is>
          <t>Guidance, Navigation, and Control (GNC) Subsystem</t>
        </is>
      </c>
      <c r="S1346" s="15" t="inlineStr">
        <is>
          <t>Propulsion Subsystem</t>
        </is>
      </c>
      <c r="T1346" s="15" t="inlineStr">
        <is>
          <t>Reaction Wheel</t>
        </is>
      </c>
      <c r="U1346" s="15" t="inlineStr">
        <is>
          <t>GNC Software</t>
        </is>
      </c>
      <c r="W1346" s="15" t="inlineStr">
        <is>
          <t>Power Subsystem</t>
        </is>
      </c>
      <c r="X1346" s="15" t="inlineStr">
        <is>
          <t>Spacecraft</t>
        </is>
      </c>
      <c r="Y1346" s="15" t="inlineStr">
        <is>
          <t>Guidance, Navigation, and Control (GNC) Subsystem</t>
        </is>
      </c>
      <c r="Z1346" s="15" t="inlineStr">
        <is>
          <t>Propulsion Subsystem</t>
        </is>
      </c>
      <c r="AA1346" s="15" t="inlineStr">
        <is>
          <t>Reaction Wheel</t>
        </is>
      </c>
      <c r="AB1346" s="15" t="inlineStr">
        <is>
          <t>GNC Software</t>
        </is>
      </c>
      <c r="AD1346" s="15" t="inlineStr">
        <is>
          <t>Power Subsystem</t>
        </is>
      </c>
      <c r="AE1346" s="15" t="inlineStr">
        <is>
          <t>Spacecraft</t>
        </is>
      </c>
      <c r="AF1346" s="15" t="inlineStr">
        <is>
          <t>Guidance, Navigation, and Control (GNC) Subsystem</t>
        </is>
      </c>
      <c r="AG1346" s="15" t="inlineStr">
        <is>
          <t>Propulsion Subsystem</t>
        </is>
      </c>
      <c r="AH1346" s="15" t="inlineStr">
        <is>
          <t>Reaction Wheel</t>
        </is>
      </c>
      <c r="AI1346" s="15" t="inlineStr">
        <is>
          <t>GNC Software</t>
        </is>
      </c>
    </row>
    <row r="1347">
      <c r="A1347" s="3" t="inlineStr">
        <is>
          <t>Power Subsystem</t>
        </is>
      </c>
      <c r="B1347" s="8">
        <f>INDEX($B$1338:$G$1343,MATCH($AL$1338,$B$1337:$G$1337,0),MATCH($AL$1338,$B$1337:$G$1337,0))</f>
        <v/>
      </c>
      <c r="C1347" s="8">
        <f>INDEX($B$1338:$G$1343,MATCH($AL$1338,$B$1337:$G$1337,0),MATCH($AL$1339,$B$1337:$G$1337,0))</f>
        <v/>
      </c>
      <c r="D1347" s="8">
        <f>INDEX($B$1338:$G$1343,MATCH($AL$1338,$B$1337:$G$1337,0),MATCH($AL$1340,$B$1337:$G$1337,0))</f>
        <v/>
      </c>
      <c r="E1347" s="8">
        <f>INDEX($B$1338:$G$1343,MATCH($AL$1338,$B$1337:$G$1337,0),MATCH($AL$1341,$B$1337:$G$1337,0))</f>
        <v/>
      </c>
      <c r="F1347" s="8">
        <f>INDEX($B$1338:$G$1343,MATCH($AL$1338,$B$1337:$G$1337,0),MATCH($AL$1342,$B$1337:$G$1337,0))</f>
        <v/>
      </c>
      <c r="G1347" s="8">
        <f>INDEX($B$1338:$G$1343,MATCH($AL$1338,$B$1337:$G$1337,0),MATCH($AL$1343,$B$1337:$G$1337,0))</f>
        <v/>
      </c>
      <c r="I1347" s="8">
        <f>INDEX($I$1338:$N$1343,MATCH($AL$1338,$I$1337:$N$1337,0),MATCH($AL$1338,$I$1337:$N$1337,0))</f>
        <v/>
      </c>
      <c r="J1347" s="8">
        <f>INDEX($I$1338:$N$1343,MATCH($AL$1338,$I$1337:$N$1337,0),MATCH($AL$1339,$I$1337:$N$1337,0))</f>
        <v/>
      </c>
      <c r="K1347" s="8">
        <f>INDEX($I$1338:$N$1343,MATCH($AL$1338,$I$1337:$N$1337,0),MATCH($AL$1340,$I$1337:$N$1337,0))</f>
        <v/>
      </c>
      <c r="L1347" s="8">
        <f>INDEX($I$1338:$N$1343,MATCH($AL$1338,$I$1337:$N$1337,0),MATCH($AL$1341,$I$1337:$N$1337,0))</f>
        <v/>
      </c>
      <c r="M1347" s="8">
        <f>INDEX($I$1338:$N$1343,MATCH($AL$1338,$I$1337:$N$1337,0),MATCH($AL$1342,$I$1337:$N$1337,0))</f>
        <v/>
      </c>
      <c r="N1347" s="8">
        <f>INDEX($I$1338:$N$1343,MATCH($AL$1338,$I$1337:$N$1337,0),MATCH($AL$1343,$I$1337:$N$1337,0))</f>
        <v/>
      </c>
      <c r="P1347" s="8">
        <f>INDEX($P$1338:$U$1343,MATCH($AL$1338,$P$1337:$U$1337,0),MATCH($AL$1338,$P$1337:$U$1337,0))</f>
        <v/>
      </c>
      <c r="Q1347" s="8">
        <f>INDEX($P$1338:$U$1343,MATCH($AL$1338,$P$1337:$U$1337,0),MATCH($AL$1339,$P$1337:$U$1337,0))</f>
        <v/>
      </c>
      <c r="R1347" s="8">
        <f>INDEX($P$1338:$U$1343,MATCH($AL$1338,$P$1337:$U$1337,0),MATCH($AL$1340,$P$1337:$U$1337,0))</f>
        <v/>
      </c>
      <c r="S1347" s="8">
        <f>INDEX($P$1338:$U$1343,MATCH($AL$1338,$P$1337:$U$1337,0),MATCH($AL$1341,$P$1337:$U$1337,0))</f>
        <v/>
      </c>
      <c r="T1347" s="8">
        <f>INDEX($P$1338:$U$1343,MATCH($AL$1338,$P$1337:$U$1337,0),MATCH($AL$1342,$P$1337:$U$1337,0))</f>
        <v/>
      </c>
      <c r="U1347" s="8">
        <f>INDEX($P$1338:$U$1343,MATCH($AL$1338,$P$1337:$U$1337,0),MATCH($AL$1343,$P$1337:$U$1337,0))</f>
        <v/>
      </c>
      <c r="W1347" s="8">
        <f>INDEX($W$1338:$AB$1343,MATCH($AL$1338,$W$1337:$AB$1337,0),MATCH($AL$1338,$W$1337:$AB$1337,0))</f>
        <v/>
      </c>
      <c r="X1347" s="8">
        <f>INDEX($W$1338:$AB$1343,MATCH($AL$1338,$W$1337:$AB$1337,0),MATCH($AL$1339,$W$1337:$AB$1337,0))</f>
        <v/>
      </c>
      <c r="Y1347" s="8">
        <f>INDEX($W$1338:$AB$1343,MATCH($AL$1338,$W$1337:$AB$1337,0),MATCH($AL$1340,$W$1337:$AB$1337,0))</f>
        <v/>
      </c>
      <c r="Z1347" s="8">
        <f>INDEX($W$1338:$AB$1343,MATCH($AL$1338,$W$1337:$AB$1337,0),MATCH($AL$1341,$W$1337:$AB$1337,0))</f>
        <v/>
      </c>
      <c r="AA1347" s="8">
        <f>INDEX($W$1338:$AB$1343,MATCH($AL$1338,$W$1337:$AB$1337,0),MATCH($AL$1342,$W$1337:$AB$1337,0))</f>
        <v/>
      </c>
      <c r="AB1347" s="8">
        <f>INDEX($W$1338:$AB$1343,MATCH($AL$1338,$W$1337:$AB$1337,0),MATCH($AL$1343,$W$1337:$AB$1337,0))</f>
        <v/>
      </c>
      <c r="AD1347" s="8">
        <f>INDEX($AD$1338:$AI$1343,MATCH($AL$1338,$AD$1337:$AI$1337,0),MATCH($AL$1338,$AD$1337:$AI$1337,0))</f>
        <v/>
      </c>
      <c r="AE1347" s="8">
        <f>INDEX($AD$1338:$AI$1343,MATCH($AL$1338,$AD$1337:$AI$1337,0),MATCH($AL$1339,$AD$1337:$AI$1337,0))</f>
        <v/>
      </c>
      <c r="AF1347" s="8">
        <f>INDEX($AD$1338:$AI$1343,MATCH($AL$1338,$AD$1337:$AI$1337,0),MATCH($AL$1340,$AD$1337:$AI$1337,0))</f>
        <v/>
      </c>
      <c r="AG1347" s="8">
        <f>INDEX($AD$1338:$AI$1343,MATCH($AL$1338,$AD$1337:$AI$1337,0),MATCH($AL$1341,$AD$1337:$AI$1337,0))</f>
        <v/>
      </c>
      <c r="AH1347" s="8">
        <f>INDEX($AD$1338:$AI$1343,MATCH($AL$1338,$AD$1337:$AI$1337,0),MATCH($AL$1342,$AD$1337:$AI$1337,0))</f>
        <v/>
      </c>
      <c r="AI1347" s="8">
        <f>INDEX($AD$1338:$AI$1343,MATCH($AL$1338,$AD$1337:$AI$1337,0),MATCH($AL$1343,$AD$1337:$AI$1337,0))</f>
        <v/>
      </c>
      <c r="AK1347" s="8">
        <f>IF(($B$1347&lt;&gt;2)+($I$1347&lt;&gt;2)+($P$1347&lt;&gt;2)+($W$1347&lt;&gt;2)+($AD$1347&lt;&gt;2)=0,2,IF((($B$1347&lt;&gt;2)*$B$1347+($I$1347&lt;&gt;2)*$I$1347+($P$1347&lt;&gt;2)*$P$1347+($W$1347&lt;&gt;2)*$W$1347+($AD$1347&lt;&gt;2)*$AD$1347)/(($B$1347&lt;&gt;2)+($I$1347&lt;&gt;2)+($P$1347&lt;&gt;2)+($W$1347&lt;&gt;2)+($AD$1347&lt;&gt;2))&gt;=0.5,1,0))</f>
        <v/>
      </c>
      <c r="AL1347" s="8">
        <f>IF(($C$1347&lt;&gt;2)+($J$1347&lt;&gt;2)+($Q$1347&lt;&gt;2)+($X$1347&lt;&gt;2)+($AE$1347&lt;&gt;2)=0,2,IF((($C$1347&lt;&gt;2)*$C$1347+($J$1347&lt;&gt;2)*$J$1347+($Q$1347&lt;&gt;2)*$Q$1347+($X$1347&lt;&gt;2)*$X$1347+($AE$1347&lt;&gt;2)*$AE$1347)/(($C$1347&lt;&gt;2)+($J$1347&lt;&gt;2)+($Q$1347&lt;&gt;2)+($X$1347&lt;&gt;2)+($AE$1347&lt;&gt;2))&gt;=0.5,1,0))</f>
        <v/>
      </c>
      <c r="AM1347" s="8">
        <f>IF(($D$1347&lt;&gt;2)+($K$1347&lt;&gt;2)+($R$1347&lt;&gt;2)+($Y$1347&lt;&gt;2)+($AF$1347&lt;&gt;2)=0,2,IF((($D$1347&lt;&gt;2)*$D$1347+($K$1347&lt;&gt;2)*$K$1347+($R$1347&lt;&gt;2)*$R$1347+($Y$1347&lt;&gt;2)*$Y$1347+($AF$1347&lt;&gt;2)*$AF$1347)/(($D$1347&lt;&gt;2)+($K$1347&lt;&gt;2)+($R$1347&lt;&gt;2)+($Y$1347&lt;&gt;2)+($AF$1347&lt;&gt;2))&gt;=0.5,1,0))</f>
        <v/>
      </c>
      <c r="AN1347" s="8">
        <f>IF(($E$1347&lt;&gt;2)+($L$1347&lt;&gt;2)+($S$1347&lt;&gt;2)+($Z$1347&lt;&gt;2)+($AG$1347&lt;&gt;2)=0,2,IF((($E$1347&lt;&gt;2)*$E$1347+($L$1347&lt;&gt;2)*$L$1347+($S$1347&lt;&gt;2)*$S$1347+($Z$1347&lt;&gt;2)*$Z$1347+($AG$1347&lt;&gt;2)*$AG$1347)/(($E$1347&lt;&gt;2)+($L$1347&lt;&gt;2)+($S$1347&lt;&gt;2)+($Z$1347&lt;&gt;2)+($AG$1347&lt;&gt;2))&gt;=0.5,1,0))</f>
        <v/>
      </c>
      <c r="AO1347" s="8">
        <f>IF(($F$1347&lt;&gt;2)+($M$1347&lt;&gt;2)+($T$1347&lt;&gt;2)+($AA$1347&lt;&gt;2)+($AH$1347&lt;&gt;2)=0,2,IF((($F$1347&lt;&gt;2)*$F$1347+($M$1347&lt;&gt;2)*$M$1347+($T$1347&lt;&gt;2)*$T$1347+($AA$1347&lt;&gt;2)*$AA$1347+($AH$1347&lt;&gt;2)*$AH$1347)/(($F$1347&lt;&gt;2)+($M$1347&lt;&gt;2)+($T$1347&lt;&gt;2)+($AA$1347&lt;&gt;2)+($AH$1347&lt;&gt;2))&gt;=0.5,1,0))</f>
        <v/>
      </c>
      <c r="AP1347" s="8">
        <f>IF(($G$1347&lt;&gt;2)+($N$1347&lt;&gt;2)+($U$1347&lt;&gt;2)+($AB$1347&lt;&gt;2)+($AI$1347&lt;&gt;2)=0,2,IF((($G$1347&lt;&gt;2)*$G$1347+($N$1347&lt;&gt;2)*$N$1347+($U$1347&lt;&gt;2)*$U$1347+($AB$1347&lt;&gt;2)*$AB$1347+($AI$1347&lt;&gt;2)*$AI$1347)/(($G$1347&lt;&gt;2)+($N$1347&lt;&gt;2)+($U$1347&lt;&gt;2)+($AB$1347&lt;&gt;2)+($AI$1347&lt;&gt;2))&gt;=0.5,1,0))</f>
        <v/>
      </c>
      <c r="AR1347" s="16">
        <f>INDEX('Ground truth'!$B$3:$G$8,MATCH($AK$1338,'Ground truth'!$A$3:$A$8,0),MATCH($AK$1338,'Ground truth'!$B$2:$G$2,0))</f>
        <v/>
      </c>
      <c r="AS1347" s="16">
        <f>INDEX('Ground truth'!$B$3:$G$8,MATCH($AK$1338,'Ground truth'!$A$3:$A$8,0),MATCH($AK$1339,'Ground truth'!$B$2:$G$2,0))</f>
        <v/>
      </c>
      <c r="AT1347" s="16">
        <f>INDEX('Ground truth'!$B$3:$G$8,MATCH($AK$1338,'Ground truth'!$A$3:$A$8,0),MATCH($AK$1340,'Ground truth'!$B$2:$G$2,0))</f>
        <v/>
      </c>
      <c r="AU1347" s="16">
        <f>INDEX('Ground truth'!$B$3:$G$8,MATCH($AK$1338,'Ground truth'!$A$3:$A$8,0),MATCH($AK$1341,'Ground truth'!$B$2:$G$2,0))</f>
        <v/>
      </c>
      <c r="AV1347" s="16">
        <f>INDEX('Ground truth'!$B$3:$G$8,MATCH($AK$1338,'Ground truth'!$A$3:$A$8,0),MATCH($AK$1342,'Ground truth'!$B$2:$G$2,0))</f>
        <v/>
      </c>
      <c r="AW1347" s="16">
        <f>INDEX('Ground truth'!$B$3:$G$8,MATCH($AK$1338,'Ground truth'!$A$3:$A$8,0),MATCH($AK$1343,'Ground truth'!$B$2:$G$2,0))</f>
        <v/>
      </c>
      <c r="AY1347" s="19" t="n">
        <v>3.813606502648335</v>
      </c>
      <c r="AZ1347" s="19">
        <f>LARGE($AY$1347:$AY$1352,1)</f>
        <v/>
      </c>
    </row>
    <row r="1348">
      <c r="A1348" s="3" t="inlineStr">
        <is>
          <t>Spacecraft</t>
        </is>
      </c>
      <c r="B1348" s="8">
        <f>INDEX($B$1338:$G$1343,MATCH($AL$1339,$B$1337:$G$1337,0),MATCH($AL$1338,$B$1337:$G$1337,0))</f>
        <v/>
      </c>
      <c r="C1348" s="8">
        <f>INDEX($B$1338:$G$1343,MATCH($AL$1339,$B$1337:$G$1337,0),MATCH($AL$1339,$B$1337:$G$1337,0))</f>
        <v/>
      </c>
      <c r="D1348" s="8">
        <f>INDEX($B$1338:$G$1343,MATCH($AL$1339,$B$1337:$G$1337,0),MATCH($AL$1340,$B$1337:$G$1337,0))</f>
        <v/>
      </c>
      <c r="E1348" s="8">
        <f>INDEX($B$1338:$G$1343,MATCH($AL$1339,$B$1337:$G$1337,0),MATCH($AL$1341,$B$1337:$G$1337,0))</f>
        <v/>
      </c>
      <c r="F1348" s="8">
        <f>INDEX($B$1338:$G$1343,MATCH($AL$1339,$B$1337:$G$1337,0),MATCH($AL$1342,$B$1337:$G$1337,0))</f>
        <v/>
      </c>
      <c r="G1348" s="8">
        <f>INDEX($B$1338:$G$1343,MATCH($AL$1339,$B$1337:$G$1337,0),MATCH($AL$1343,$B$1337:$G$1337,0))</f>
        <v/>
      </c>
      <c r="I1348" s="8">
        <f>INDEX($I$1338:$N$1343,MATCH($AL$1339,$I$1337:$N$1337,0),MATCH($AL$1338,$I$1337:$N$1337,0))</f>
        <v/>
      </c>
      <c r="J1348" s="8">
        <f>INDEX($I$1338:$N$1343,MATCH($AL$1339,$I$1337:$N$1337,0),MATCH($AL$1339,$I$1337:$N$1337,0))</f>
        <v/>
      </c>
      <c r="K1348" s="8">
        <f>INDEX($I$1338:$N$1343,MATCH($AL$1339,$I$1337:$N$1337,0),MATCH($AL$1340,$I$1337:$N$1337,0))</f>
        <v/>
      </c>
      <c r="L1348" s="8">
        <f>INDEX($I$1338:$N$1343,MATCH($AL$1339,$I$1337:$N$1337,0),MATCH($AL$1341,$I$1337:$N$1337,0))</f>
        <v/>
      </c>
      <c r="M1348" s="8">
        <f>INDEX($I$1338:$N$1343,MATCH($AL$1339,$I$1337:$N$1337,0),MATCH($AL$1342,$I$1337:$N$1337,0))</f>
        <v/>
      </c>
      <c r="N1348" s="8">
        <f>INDEX($I$1338:$N$1343,MATCH($AL$1339,$I$1337:$N$1337,0),MATCH($AL$1343,$I$1337:$N$1337,0))</f>
        <v/>
      </c>
      <c r="P1348" s="8">
        <f>INDEX($P$1338:$U$1343,MATCH($AL$1339,$P$1337:$U$1337,0),MATCH($AL$1338,$P$1337:$U$1337,0))</f>
        <v/>
      </c>
      <c r="Q1348" s="8">
        <f>INDEX($P$1338:$U$1343,MATCH($AL$1339,$P$1337:$U$1337,0),MATCH($AL$1339,$P$1337:$U$1337,0))</f>
        <v/>
      </c>
      <c r="R1348" s="8">
        <f>INDEX($P$1338:$U$1343,MATCH($AL$1339,$P$1337:$U$1337,0),MATCH($AL$1340,$P$1337:$U$1337,0))</f>
        <v/>
      </c>
      <c r="S1348" s="8">
        <f>INDEX($P$1338:$U$1343,MATCH($AL$1339,$P$1337:$U$1337,0),MATCH($AL$1341,$P$1337:$U$1337,0))</f>
        <v/>
      </c>
      <c r="T1348" s="8">
        <f>INDEX($P$1338:$U$1343,MATCH($AL$1339,$P$1337:$U$1337,0),MATCH($AL$1342,$P$1337:$U$1337,0))</f>
        <v/>
      </c>
      <c r="U1348" s="8">
        <f>INDEX($P$1338:$U$1343,MATCH($AL$1339,$P$1337:$U$1337,0),MATCH($AL$1343,$P$1337:$U$1337,0))</f>
        <v/>
      </c>
      <c r="W1348" s="8">
        <f>INDEX($W$1338:$AB$1343,MATCH($AL$1339,$W$1337:$AB$1337,0),MATCH($AL$1338,$W$1337:$AB$1337,0))</f>
        <v/>
      </c>
      <c r="X1348" s="8">
        <f>INDEX($W$1338:$AB$1343,MATCH($AL$1339,$W$1337:$AB$1337,0),MATCH($AL$1339,$W$1337:$AB$1337,0))</f>
        <v/>
      </c>
      <c r="Y1348" s="8">
        <f>INDEX($W$1338:$AB$1343,MATCH($AL$1339,$W$1337:$AB$1337,0),MATCH($AL$1340,$W$1337:$AB$1337,0))</f>
        <v/>
      </c>
      <c r="Z1348" s="8">
        <f>INDEX($W$1338:$AB$1343,MATCH($AL$1339,$W$1337:$AB$1337,0),MATCH($AL$1341,$W$1337:$AB$1337,0))</f>
        <v/>
      </c>
      <c r="AA1348" s="8">
        <f>INDEX($W$1338:$AB$1343,MATCH($AL$1339,$W$1337:$AB$1337,0),MATCH($AL$1342,$W$1337:$AB$1337,0))</f>
        <v/>
      </c>
      <c r="AB1348" s="8">
        <f>INDEX($W$1338:$AB$1343,MATCH($AL$1339,$W$1337:$AB$1337,0),MATCH($AL$1343,$W$1337:$AB$1337,0))</f>
        <v/>
      </c>
      <c r="AD1348" s="8">
        <f>INDEX($AD$1338:$AI$1343,MATCH($AL$1339,$AD$1337:$AI$1337,0),MATCH($AL$1338,$AD$1337:$AI$1337,0))</f>
        <v/>
      </c>
      <c r="AE1348" s="8">
        <f>INDEX($AD$1338:$AI$1343,MATCH($AL$1339,$AD$1337:$AI$1337,0),MATCH($AL$1339,$AD$1337:$AI$1337,0))</f>
        <v/>
      </c>
      <c r="AF1348" s="8">
        <f>INDEX($AD$1338:$AI$1343,MATCH($AL$1339,$AD$1337:$AI$1337,0),MATCH($AL$1340,$AD$1337:$AI$1337,0))</f>
        <v/>
      </c>
      <c r="AG1348" s="8">
        <f>INDEX($AD$1338:$AI$1343,MATCH($AL$1339,$AD$1337:$AI$1337,0),MATCH($AL$1341,$AD$1337:$AI$1337,0))</f>
        <v/>
      </c>
      <c r="AH1348" s="8">
        <f>INDEX($AD$1338:$AI$1343,MATCH($AL$1339,$AD$1337:$AI$1337,0),MATCH($AL$1342,$AD$1337:$AI$1337,0))</f>
        <v/>
      </c>
      <c r="AI1348" s="8">
        <f>INDEX($AD$1338:$AI$1343,MATCH($AL$1339,$AD$1337:$AI$1337,0),MATCH($AL$1343,$AD$1337:$AI$1337,0))</f>
        <v/>
      </c>
      <c r="AK1348" s="8">
        <f>IF(($B$1348&lt;&gt;2)+($I$1348&lt;&gt;2)+($P$1348&lt;&gt;2)+($W$1348&lt;&gt;2)+($AD$1348&lt;&gt;2)=0,2,IF((($B$1348&lt;&gt;2)*$B$1348+($I$1348&lt;&gt;2)*$I$1348+($P$1348&lt;&gt;2)*$P$1348+($W$1348&lt;&gt;2)*$W$1348+($AD$1348&lt;&gt;2)*$AD$1348)/(($B$1348&lt;&gt;2)+($I$1348&lt;&gt;2)+($P$1348&lt;&gt;2)+($W$1348&lt;&gt;2)+($AD$1348&lt;&gt;2))&gt;=0.5,1,0))</f>
        <v/>
      </c>
      <c r="AL1348" s="8">
        <f>IF(($C$1348&lt;&gt;2)+($J$1348&lt;&gt;2)+($Q$1348&lt;&gt;2)+($X$1348&lt;&gt;2)+($AE$1348&lt;&gt;2)=0,2,IF((($C$1348&lt;&gt;2)*$C$1348+($J$1348&lt;&gt;2)*$J$1348+($Q$1348&lt;&gt;2)*$Q$1348+($X$1348&lt;&gt;2)*$X$1348+($AE$1348&lt;&gt;2)*$AE$1348)/(($C$1348&lt;&gt;2)+($J$1348&lt;&gt;2)+($Q$1348&lt;&gt;2)+($X$1348&lt;&gt;2)+($AE$1348&lt;&gt;2))&gt;=0.5,1,0))</f>
        <v/>
      </c>
      <c r="AM1348" s="8">
        <f>IF(($D$1348&lt;&gt;2)+($K$1348&lt;&gt;2)+($R$1348&lt;&gt;2)+($Y$1348&lt;&gt;2)+($AF$1348&lt;&gt;2)=0,2,IF((($D$1348&lt;&gt;2)*$D$1348+($K$1348&lt;&gt;2)*$K$1348+($R$1348&lt;&gt;2)*$R$1348+($Y$1348&lt;&gt;2)*$Y$1348+($AF$1348&lt;&gt;2)*$AF$1348)/(($D$1348&lt;&gt;2)+($K$1348&lt;&gt;2)+($R$1348&lt;&gt;2)+($Y$1348&lt;&gt;2)+($AF$1348&lt;&gt;2))&gt;=0.5,1,0))</f>
        <v/>
      </c>
      <c r="AN1348" s="8">
        <f>IF(($E$1348&lt;&gt;2)+($L$1348&lt;&gt;2)+($S$1348&lt;&gt;2)+($Z$1348&lt;&gt;2)+($AG$1348&lt;&gt;2)=0,2,IF((($E$1348&lt;&gt;2)*$E$1348+($L$1348&lt;&gt;2)*$L$1348+($S$1348&lt;&gt;2)*$S$1348+($Z$1348&lt;&gt;2)*$Z$1348+($AG$1348&lt;&gt;2)*$AG$1348)/(($E$1348&lt;&gt;2)+($L$1348&lt;&gt;2)+($S$1348&lt;&gt;2)+($Z$1348&lt;&gt;2)+($AG$1348&lt;&gt;2))&gt;=0.5,1,0))</f>
        <v/>
      </c>
      <c r="AO1348" s="8">
        <f>IF(($F$1348&lt;&gt;2)+($M$1348&lt;&gt;2)+($T$1348&lt;&gt;2)+($AA$1348&lt;&gt;2)+($AH$1348&lt;&gt;2)=0,2,IF((($F$1348&lt;&gt;2)*$F$1348+($M$1348&lt;&gt;2)*$M$1348+($T$1348&lt;&gt;2)*$T$1348+($AA$1348&lt;&gt;2)*$AA$1348+($AH$1348&lt;&gt;2)*$AH$1348)/(($F$1348&lt;&gt;2)+($M$1348&lt;&gt;2)+($T$1348&lt;&gt;2)+($AA$1348&lt;&gt;2)+($AH$1348&lt;&gt;2))&gt;=0.5,1,0))</f>
        <v/>
      </c>
      <c r="AP1348" s="8">
        <f>IF(($G$1348&lt;&gt;2)+($N$1348&lt;&gt;2)+($U$1348&lt;&gt;2)+($AB$1348&lt;&gt;2)+($AI$1348&lt;&gt;2)=0,2,IF((($G$1348&lt;&gt;2)*$G$1348+($N$1348&lt;&gt;2)*$N$1348+($U$1348&lt;&gt;2)*$U$1348+($AB$1348&lt;&gt;2)*$AB$1348+($AI$1348&lt;&gt;2)*$AI$1348)/(($G$1348&lt;&gt;2)+($N$1348&lt;&gt;2)+($U$1348&lt;&gt;2)+($AB$1348&lt;&gt;2)+($AI$1348&lt;&gt;2))&gt;=0.5,1,0))</f>
        <v/>
      </c>
      <c r="AR1348" s="16">
        <f>INDEX('Ground truth'!$B$3:$G$8,MATCH($AK$1339,'Ground truth'!$A$3:$A$8,0),MATCH($AK$1338,'Ground truth'!$B$2:$G$2,0))</f>
        <v/>
      </c>
      <c r="AS1348" s="16">
        <f>INDEX('Ground truth'!$B$3:$G$8,MATCH($AK$1339,'Ground truth'!$A$3:$A$8,0),MATCH($AK$1339,'Ground truth'!$B$2:$G$2,0))</f>
        <v/>
      </c>
      <c r="AT1348" s="16">
        <f>INDEX('Ground truth'!$B$3:$G$8,MATCH($AK$1339,'Ground truth'!$A$3:$A$8,0),MATCH($AK$1340,'Ground truth'!$B$2:$G$2,0))</f>
        <v/>
      </c>
      <c r="AU1348" s="16">
        <f>INDEX('Ground truth'!$B$3:$G$8,MATCH($AK$1339,'Ground truth'!$A$3:$A$8,0),MATCH($AK$1341,'Ground truth'!$B$2:$G$2,0))</f>
        <v/>
      </c>
      <c r="AV1348" s="16">
        <f>INDEX('Ground truth'!$B$3:$G$8,MATCH($AK$1339,'Ground truth'!$A$3:$A$8,0),MATCH($AK$1342,'Ground truth'!$B$2:$G$2,0))</f>
        <v/>
      </c>
      <c r="AW1348" s="16">
        <f>INDEX('Ground truth'!$B$3:$G$8,MATCH($AK$1339,'Ground truth'!$A$3:$A$8,0),MATCH($AK$1343,'Ground truth'!$B$2:$G$2,0))</f>
        <v/>
      </c>
      <c r="AY1348" s="19" t="n">
        <v>1.52931658012884</v>
      </c>
      <c r="AZ1348" s="19">
        <f>LARGE($AY$1347:$AY$1352,2)</f>
        <v/>
      </c>
    </row>
    <row r="1349">
      <c r="A1349" s="3" t="inlineStr">
        <is>
          <t>Guidance, Navigation, and Control (GNC) Subsystem</t>
        </is>
      </c>
      <c r="B1349" s="8">
        <f>INDEX($B$1338:$G$1343,MATCH($AL$1340,$B$1337:$G$1337,0),MATCH($AL$1338,$B$1337:$G$1337,0))</f>
        <v/>
      </c>
      <c r="C1349" s="8">
        <f>INDEX($B$1338:$G$1343,MATCH($AL$1340,$B$1337:$G$1337,0),MATCH($AL$1339,$B$1337:$G$1337,0))</f>
        <v/>
      </c>
      <c r="D1349" s="8">
        <f>INDEX($B$1338:$G$1343,MATCH($AL$1340,$B$1337:$G$1337,0),MATCH($AL$1340,$B$1337:$G$1337,0))</f>
        <v/>
      </c>
      <c r="E1349" s="8">
        <f>INDEX($B$1338:$G$1343,MATCH($AL$1340,$B$1337:$G$1337,0),MATCH($AL$1341,$B$1337:$G$1337,0))</f>
        <v/>
      </c>
      <c r="F1349" s="8">
        <f>INDEX($B$1338:$G$1343,MATCH($AL$1340,$B$1337:$G$1337,0),MATCH($AL$1342,$B$1337:$G$1337,0))</f>
        <v/>
      </c>
      <c r="G1349" s="8">
        <f>INDEX($B$1338:$G$1343,MATCH($AL$1340,$B$1337:$G$1337,0),MATCH($AL$1343,$B$1337:$G$1337,0))</f>
        <v/>
      </c>
      <c r="I1349" s="8">
        <f>INDEX($I$1338:$N$1343,MATCH($AL$1340,$I$1337:$N$1337,0),MATCH($AL$1338,$I$1337:$N$1337,0))</f>
        <v/>
      </c>
      <c r="J1349" s="8">
        <f>INDEX($I$1338:$N$1343,MATCH($AL$1340,$I$1337:$N$1337,0),MATCH($AL$1339,$I$1337:$N$1337,0))</f>
        <v/>
      </c>
      <c r="K1349" s="8">
        <f>INDEX($I$1338:$N$1343,MATCH($AL$1340,$I$1337:$N$1337,0),MATCH($AL$1340,$I$1337:$N$1337,0))</f>
        <v/>
      </c>
      <c r="L1349" s="8">
        <f>INDEX($I$1338:$N$1343,MATCH($AL$1340,$I$1337:$N$1337,0),MATCH($AL$1341,$I$1337:$N$1337,0))</f>
        <v/>
      </c>
      <c r="M1349" s="8">
        <f>INDEX($I$1338:$N$1343,MATCH($AL$1340,$I$1337:$N$1337,0),MATCH($AL$1342,$I$1337:$N$1337,0))</f>
        <v/>
      </c>
      <c r="N1349" s="8">
        <f>INDEX($I$1338:$N$1343,MATCH($AL$1340,$I$1337:$N$1337,0),MATCH($AL$1343,$I$1337:$N$1337,0))</f>
        <v/>
      </c>
      <c r="P1349" s="8">
        <f>INDEX($P$1338:$U$1343,MATCH($AL$1340,$P$1337:$U$1337,0),MATCH($AL$1338,$P$1337:$U$1337,0))</f>
        <v/>
      </c>
      <c r="Q1349" s="8">
        <f>INDEX($P$1338:$U$1343,MATCH($AL$1340,$P$1337:$U$1337,0),MATCH($AL$1339,$P$1337:$U$1337,0))</f>
        <v/>
      </c>
      <c r="R1349" s="8">
        <f>INDEX($P$1338:$U$1343,MATCH($AL$1340,$P$1337:$U$1337,0),MATCH($AL$1340,$P$1337:$U$1337,0))</f>
        <v/>
      </c>
      <c r="S1349" s="8">
        <f>INDEX($P$1338:$U$1343,MATCH($AL$1340,$P$1337:$U$1337,0),MATCH($AL$1341,$P$1337:$U$1337,0))</f>
        <v/>
      </c>
      <c r="T1349" s="8">
        <f>INDEX($P$1338:$U$1343,MATCH($AL$1340,$P$1337:$U$1337,0),MATCH($AL$1342,$P$1337:$U$1337,0))</f>
        <v/>
      </c>
      <c r="U1349" s="8">
        <f>INDEX($P$1338:$U$1343,MATCH($AL$1340,$P$1337:$U$1337,0),MATCH($AL$1343,$P$1337:$U$1337,0))</f>
        <v/>
      </c>
      <c r="W1349" s="8">
        <f>INDEX($W$1338:$AB$1343,MATCH($AL$1340,$W$1337:$AB$1337,0),MATCH($AL$1338,$W$1337:$AB$1337,0))</f>
        <v/>
      </c>
      <c r="X1349" s="8">
        <f>INDEX($W$1338:$AB$1343,MATCH($AL$1340,$W$1337:$AB$1337,0),MATCH($AL$1339,$W$1337:$AB$1337,0))</f>
        <v/>
      </c>
      <c r="Y1349" s="8">
        <f>INDEX($W$1338:$AB$1343,MATCH($AL$1340,$W$1337:$AB$1337,0),MATCH($AL$1340,$W$1337:$AB$1337,0))</f>
        <v/>
      </c>
      <c r="Z1349" s="8">
        <f>INDEX($W$1338:$AB$1343,MATCH($AL$1340,$W$1337:$AB$1337,0),MATCH($AL$1341,$W$1337:$AB$1337,0))</f>
        <v/>
      </c>
      <c r="AA1349" s="8">
        <f>INDEX($W$1338:$AB$1343,MATCH($AL$1340,$W$1337:$AB$1337,0),MATCH($AL$1342,$W$1337:$AB$1337,0))</f>
        <v/>
      </c>
      <c r="AB1349" s="8">
        <f>INDEX($W$1338:$AB$1343,MATCH($AL$1340,$W$1337:$AB$1337,0),MATCH($AL$1343,$W$1337:$AB$1337,0))</f>
        <v/>
      </c>
      <c r="AD1349" s="8">
        <f>INDEX($AD$1338:$AI$1343,MATCH($AL$1340,$AD$1337:$AI$1337,0),MATCH($AL$1338,$AD$1337:$AI$1337,0))</f>
        <v/>
      </c>
      <c r="AE1349" s="8">
        <f>INDEX($AD$1338:$AI$1343,MATCH($AL$1340,$AD$1337:$AI$1337,0),MATCH($AL$1339,$AD$1337:$AI$1337,0))</f>
        <v/>
      </c>
      <c r="AF1349" s="8">
        <f>INDEX($AD$1338:$AI$1343,MATCH($AL$1340,$AD$1337:$AI$1337,0),MATCH($AL$1340,$AD$1337:$AI$1337,0))</f>
        <v/>
      </c>
      <c r="AG1349" s="8">
        <f>INDEX($AD$1338:$AI$1343,MATCH($AL$1340,$AD$1337:$AI$1337,0),MATCH($AL$1341,$AD$1337:$AI$1337,0))</f>
        <v/>
      </c>
      <c r="AH1349" s="8">
        <f>INDEX($AD$1338:$AI$1343,MATCH($AL$1340,$AD$1337:$AI$1337,0),MATCH($AL$1342,$AD$1337:$AI$1337,0))</f>
        <v/>
      </c>
      <c r="AI1349" s="8">
        <f>INDEX($AD$1338:$AI$1343,MATCH($AL$1340,$AD$1337:$AI$1337,0),MATCH($AL$1343,$AD$1337:$AI$1337,0))</f>
        <v/>
      </c>
      <c r="AK1349" s="8">
        <f>IF(($B$1349&lt;&gt;2)+($I$1349&lt;&gt;2)+($P$1349&lt;&gt;2)+($W$1349&lt;&gt;2)+($AD$1349&lt;&gt;2)=0,2,IF((($B$1349&lt;&gt;2)*$B$1349+($I$1349&lt;&gt;2)*$I$1349+($P$1349&lt;&gt;2)*$P$1349+($W$1349&lt;&gt;2)*$W$1349+($AD$1349&lt;&gt;2)*$AD$1349)/(($B$1349&lt;&gt;2)+($I$1349&lt;&gt;2)+($P$1349&lt;&gt;2)+($W$1349&lt;&gt;2)+($AD$1349&lt;&gt;2))&gt;=0.5,1,0))</f>
        <v/>
      </c>
      <c r="AL1349" s="8">
        <f>IF(($C$1349&lt;&gt;2)+($J$1349&lt;&gt;2)+($Q$1349&lt;&gt;2)+($X$1349&lt;&gt;2)+($AE$1349&lt;&gt;2)=0,2,IF((($C$1349&lt;&gt;2)*$C$1349+($J$1349&lt;&gt;2)*$J$1349+($Q$1349&lt;&gt;2)*$Q$1349+($X$1349&lt;&gt;2)*$X$1349+($AE$1349&lt;&gt;2)*$AE$1349)/(($C$1349&lt;&gt;2)+($J$1349&lt;&gt;2)+($Q$1349&lt;&gt;2)+($X$1349&lt;&gt;2)+($AE$1349&lt;&gt;2))&gt;=0.5,1,0))</f>
        <v/>
      </c>
      <c r="AM1349" s="8">
        <f>IF(($D$1349&lt;&gt;2)+($K$1349&lt;&gt;2)+($R$1349&lt;&gt;2)+($Y$1349&lt;&gt;2)+($AF$1349&lt;&gt;2)=0,2,IF((($D$1349&lt;&gt;2)*$D$1349+($K$1349&lt;&gt;2)*$K$1349+($R$1349&lt;&gt;2)*$R$1349+($Y$1349&lt;&gt;2)*$Y$1349+($AF$1349&lt;&gt;2)*$AF$1349)/(($D$1349&lt;&gt;2)+($K$1349&lt;&gt;2)+($R$1349&lt;&gt;2)+($Y$1349&lt;&gt;2)+($AF$1349&lt;&gt;2))&gt;=0.5,1,0))</f>
        <v/>
      </c>
      <c r="AN1349" s="8">
        <f>IF(($E$1349&lt;&gt;2)+($L$1349&lt;&gt;2)+($S$1349&lt;&gt;2)+($Z$1349&lt;&gt;2)+($AG$1349&lt;&gt;2)=0,2,IF((($E$1349&lt;&gt;2)*$E$1349+($L$1349&lt;&gt;2)*$L$1349+($S$1349&lt;&gt;2)*$S$1349+($Z$1349&lt;&gt;2)*$Z$1349+($AG$1349&lt;&gt;2)*$AG$1349)/(($E$1349&lt;&gt;2)+($L$1349&lt;&gt;2)+($S$1349&lt;&gt;2)+($Z$1349&lt;&gt;2)+($AG$1349&lt;&gt;2))&gt;=0.5,1,0))</f>
        <v/>
      </c>
      <c r="AO1349" s="8">
        <f>IF(($F$1349&lt;&gt;2)+($M$1349&lt;&gt;2)+($T$1349&lt;&gt;2)+($AA$1349&lt;&gt;2)+($AH$1349&lt;&gt;2)=0,2,IF((($F$1349&lt;&gt;2)*$F$1349+($M$1349&lt;&gt;2)*$M$1349+($T$1349&lt;&gt;2)*$T$1349+($AA$1349&lt;&gt;2)*$AA$1349+($AH$1349&lt;&gt;2)*$AH$1349)/(($F$1349&lt;&gt;2)+($M$1349&lt;&gt;2)+($T$1349&lt;&gt;2)+($AA$1349&lt;&gt;2)+($AH$1349&lt;&gt;2))&gt;=0.5,1,0))</f>
        <v/>
      </c>
      <c r="AP1349" s="8">
        <f>IF(($G$1349&lt;&gt;2)+($N$1349&lt;&gt;2)+($U$1349&lt;&gt;2)+($AB$1349&lt;&gt;2)+($AI$1349&lt;&gt;2)=0,2,IF((($G$1349&lt;&gt;2)*$G$1349+($N$1349&lt;&gt;2)*$N$1349+($U$1349&lt;&gt;2)*$U$1349+($AB$1349&lt;&gt;2)*$AB$1349+($AI$1349&lt;&gt;2)*$AI$1349)/(($G$1349&lt;&gt;2)+($N$1349&lt;&gt;2)+($U$1349&lt;&gt;2)+($AB$1349&lt;&gt;2)+($AI$1349&lt;&gt;2))&gt;=0.5,1,0))</f>
        <v/>
      </c>
      <c r="AR1349" s="16">
        <f>INDEX('Ground truth'!$B$3:$G$8,MATCH($AK$1340,'Ground truth'!$A$3:$A$8,0),MATCH($AK$1338,'Ground truth'!$B$2:$G$2,0))</f>
        <v/>
      </c>
      <c r="AS1349" s="16">
        <f>INDEX('Ground truth'!$B$3:$G$8,MATCH($AK$1340,'Ground truth'!$A$3:$A$8,0),MATCH($AK$1339,'Ground truth'!$B$2:$G$2,0))</f>
        <v/>
      </c>
      <c r="AT1349" s="16">
        <f>INDEX('Ground truth'!$B$3:$G$8,MATCH($AK$1340,'Ground truth'!$A$3:$A$8,0),MATCH($AK$1340,'Ground truth'!$B$2:$G$2,0))</f>
        <v/>
      </c>
      <c r="AU1349" s="16">
        <f>INDEX('Ground truth'!$B$3:$G$8,MATCH($AK$1340,'Ground truth'!$A$3:$A$8,0),MATCH($AK$1341,'Ground truth'!$B$2:$G$2,0))</f>
        <v/>
      </c>
      <c r="AV1349" s="16">
        <f>INDEX('Ground truth'!$B$3:$G$8,MATCH($AK$1340,'Ground truth'!$A$3:$A$8,0),MATCH($AK$1342,'Ground truth'!$B$2:$G$2,0))</f>
        <v/>
      </c>
      <c r="AW1349" s="16">
        <f>INDEX('Ground truth'!$B$3:$G$8,MATCH($AK$1340,'Ground truth'!$A$3:$A$8,0),MATCH($AK$1343,'Ground truth'!$B$2:$G$2,0))</f>
        <v/>
      </c>
      <c r="AY1349" s="19" t="n">
        <v>1</v>
      </c>
      <c r="AZ1349" s="19">
        <f>LARGE($AY$1347:$AY$1352,3)</f>
        <v/>
      </c>
    </row>
    <row r="1350">
      <c r="A1350" s="3" t="inlineStr">
        <is>
          <t>Propulsion Subsystem</t>
        </is>
      </c>
      <c r="B1350" s="8">
        <f>INDEX($B$1338:$G$1343,MATCH($AL$1341,$B$1337:$G$1337,0),MATCH($AL$1338,$B$1337:$G$1337,0))</f>
        <v/>
      </c>
      <c r="C1350" s="8">
        <f>INDEX($B$1338:$G$1343,MATCH($AL$1341,$B$1337:$G$1337,0),MATCH($AL$1339,$B$1337:$G$1337,0))</f>
        <v/>
      </c>
      <c r="D1350" s="8">
        <f>INDEX($B$1338:$G$1343,MATCH($AL$1341,$B$1337:$G$1337,0),MATCH($AL$1340,$B$1337:$G$1337,0))</f>
        <v/>
      </c>
      <c r="E1350" s="8">
        <f>INDEX($B$1338:$G$1343,MATCH($AL$1341,$B$1337:$G$1337,0),MATCH($AL$1341,$B$1337:$G$1337,0))</f>
        <v/>
      </c>
      <c r="F1350" s="8">
        <f>INDEX($B$1338:$G$1343,MATCH($AL$1341,$B$1337:$G$1337,0),MATCH($AL$1342,$B$1337:$G$1337,0))</f>
        <v/>
      </c>
      <c r="G1350" s="8">
        <f>INDEX($B$1338:$G$1343,MATCH($AL$1341,$B$1337:$G$1337,0),MATCH($AL$1343,$B$1337:$G$1337,0))</f>
        <v/>
      </c>
      <c r="I1350" s="8">
        <f>INDEX($I$1338:$N$1343,MATCH($AL$1341,$I$1337:$N$1337,0),MATCH($AL$1338,$I$1337:$N$1337,0))</f>
        <v/>
      </c>
      <c r="J1350" s="8">
        <f>INDEX($I$1338:$N$1343,MATCH($AL$1341,$I$1337:$N$1337,0),MATCH($AL$1339,$I$1337:$N$1337,0))</f>
        <v/>
      </c>
      <c r="K1350" s="8">
        <f>INDEX($I$1338:$N$1343,MATCH($AL$1341,$I$1337:$N$1337,0),MATCH($AL$1340,$I$1337:$N$1337,0))</f>
        <v/>
      </c>
      <c r="L1350" s="8">
        <f>INDEX($I$1338:$N$1343,MATCH($AL$1341,$I$1337:$N$1337,0),MATCH($AL$1341,$I$1337:$N$1337,0))</f>
        <v/>
      </c>
      <c r="M1350" s="8">
        <f>INDEX($I$1338:$N$1343,MATCH($AL$1341,$I$1337:$N$1337,0),MATCH($AL$1342,$I$1337:$N$1337,0))</f>
        <v/>
      </c>
      <c r="N1350" s="8">
        <f>INDEX($I$1338:$N$1343,MATCH($AL$1341,$I$1337:$N$1337,0),MATCH($AL$1343,$I$1337:$N$1337,0))</f>
        <v/>
      </c>
      <c r="P1350" s="8">
        <f>INDEX($P$1338:$U$1343,MATCH($AL$1341,$P$1337:$U$1337,0),MATCH($AL$1338,$P$1337:$U$1337,0))</f>
        <v/>
      </c>
      <c r="Q1350" s="8">
        <f>INDEX($P$1338:$U$1343,MATCH($AL$1341,$P$1337:$U$1337,0),MATCH($AL$1339,$P$1337:$U$1337,0))</f>
        <v/>
      </c>
      <c r="R1350" s="8">
        <f>INDEX($P$1338:$U$1343,MATCH($AL$1341,$P$1337:$U$1337,0),MATCH($AL$1340,$P$1337:$U$1337,0))</f>
        <v/>
      </c>
      <c r="S1350" s="8">
        <f>INDEX($P$1338:$U$1343,MATCH($AL$1341,$P$1337:$U$1337,0),MATCH($AL$1341,$P$1337:$U$1337,0))</f>
        <v/>
      </c>
      <c r="T1350" s="8">
        <f>INDEX($P$1338:$U$1343,MATCH($AL$1341,$P$1337:$U$1337,0),MATCH($AL$1342,$P$1337:$U$1337,0))</f>
        <v/>
      </c>
      <c r="U1350" s="8">
        <f>INDEX($P$1338:$U$1343,MATCH($AL$1341,$P$1337:$U$1337,0),MATCH($AL$1343,$P$1337:$U$1337,0))</f>
        <v/>
      </c>
      <c r="W1350" s="8">
        <f>INDEX($W$1338:$AB$1343,MATCH($AL$1341,$W$1337:$AB$1337,0),MATCH($AL$1338,$W$1337:$AB$1337,0))</f>
        <v/>
      </c>
      <c r="X1350" s="8">
        <f>INDEX($W$1338:$AB$1343,MATCH($AL$1341,$W$1337:$AB$1337,0),MATCH($AL$1339,$W$1337:$AB$1337,0))</f>
        <v/>
      </c>
      <c r="Y1350" s="8">
        <f>INDEX($W$1338:$AB$1343,MATCH($AL$1341,$W$1337:$AB$1337,0),MATCH($AL$1340,$W$1337:$AB$1337,0))</f>
        <v/>
      </c>
      <c r="Z1350" s="8">
        <f>INDEX($W$1338:$AB$1343,MATCH($AL$1341,$W$1337:$AB$1337,0),MATCH($AL$1341,$W$1337:$AB$1337,0))</f>
        <v/>
      </c>
      <c r="AA1350" s="8">
        <f>INDEX($W$1338:$AB$1343,MATCH($AL$1341,$W$1337:$AB$1337,0),MATCH($AL$1342,$W$1337:$AB$1337,0))</f>
        <v/>
      </c>
      <c r="AB1350" s="8">
        <f>INDEX($W$1338:$AB$1343,MATCH($AL$1341,$W$1337:$AB$1337,0),MATCH($AL$1343,$W$1337:$AB$1337,0))</f>
        <v/>
      </c>
      <c r="AD1350" s="8">
        <f>INDEX($AD$1338:$AI$1343,MATCH($AL$1341,$AD$1337:$AI$1337,0),MATCH($AL$1338,$AD$1337:$AI$1337,0))</f>
        <v/>
      </c>
      <c r="AE1350" s="8">
        <f>INDEX($AD$1338:$AI$1343,MATCH($AL$1341,$AD$1337:$AI$1337,0),MATCH($AL$1339,$AD$1337:$AI$1337,0))</f>
        <v/>
      </c>
      <c r="AF1350" s="8">
        <f>INDEX($AD$1338:$AI$1343,MATCH($AL$1341,$AD$1337:$AI$1337,0),MATCH($AL$1340,$AD$1337:$AI$1337,0))</f>
        <v/>
      </c>
      <c r="AG1350" s="8">
        <f>INDEX($AD$1338:$AI$1343,MATCH($AL$1341,$AD$1337:$AI$1337,0),MATCH($AL$1341,$AD$1337:$AI$1337,0))</f>
        <v/>
      </c>
      <c r="AH1350" s="8">
        <f>INDEX($AD$1338:$AI$1343,MATCH($AL$1341,$AD$1337:$AI$1337,0),MATCH($AL$1342,$AD$1337:$AI$1337,0))</f>
        <v/>
      </c>
      <c r="AI1350" s="8">
        <f>INDEX($AD$1338:$AI$1343,MATCH($AL$1341,$AD$1337:$AI$1337,0),MATCH($AL$1343,$AD$1337:$AI$1337,0))</f>
        <v/>
      </c>
      <c r="AK1350" s="8">
        <f>IF(($B$1350&lt;&gt;2)+($I$1350&lt;&gt;2)+($P$1350&lt;&gt;2)+($W$1350&lt;&gt;2)+($AD$1350&lt;&gt;2)=0,2,IF((($B$1350&lt;&gt;2)*$B$1350+($I$1350&lt;&gt;2)*$I$1350+($P$1350&lt;&gt;2)*$P$1350+($W$1350&lt;&gt;2)*$W$1350+($AD$1350&lt;&gt;2)*$AD$1350)/(($B$1350&lt;&gt;2)+($I$1350&lt;&gt;2)+($P$1350&lt;&gt;2)+($W$1350&lt;&gt;2)+($AD$1350&lt;&gt;2))&gt;=0.5,1,0))</f>
        <v/>
      </c>
      <c r="AL1350" s="8">
        <f>IF(($C$1350&lt;&gt;2)+($J$1350&lt;&gt;2)+($Q$1350&lt;&gt;2)+($X$1350&lt;&gt;2)+($AE$1350&lt;&gt;2)=0,2,IF((($C$1350&lt;&gt;2)*$C$1350+($J$1350&lt;&gt;2)*$J$1350+($Q$1350&lt;&gt;2)*$Q$1350+($X$1350&lt;&gt;2)*$X$1350+($AE$1350&lt;&gt;2)*$AE$1350)/(($C$1350&lt;&gt;2)+($J$1350&lt;&gt;2)+($Q$1350&lt;&gt;2)+($X$1350&lt;&gt;2)+($AE$1350&lt;&gt;2))&gt;=0.5,1,0))</f>
        <v/>
      </c>
      <c r="AM1350" s="8">
        <f>IF(($D$1350&lt;&gt;2)+($K$1350&lt;&gt;2)+($R$1350&lt;&gt;2)+($Y$1350&lt;&gt;2)+($AF$1350&lt;&gt;2)=0,2,IF((($D$1350&lt;&gt;2)*$D$1350+($K$1350&lt;&gt;2)*$K$1350+($R$1350&lt;&gt;2)*$R$1350+($Y$1350&lt;&gt;2)*$Y$1350+($AF$1350&lt;&gt;2)*$AF$1350)/(($D$1350&lt;&gt;2)+($K$1350&lt;&gt;2)+($R$1350&lt;&gt;2)+($Y$1350&lt;&gt;2)+($AF$1350&lt;&gt;2))&gt;=0.5,1,0))</f>
        <v/>
      </c>
      <c r="AN1350" s="8">
        <f>IF(($E$1350&lt;&gt;2)+($L$1350&lt;&gt;2)+($S$1350&lt;&gt;2)+($Z$1350&lt;&gt;2)+($AG$1350&lt;&gt;2)=0,2,IF((($E$1350&lt;&gt;2)*$E$1350+($L$1350&lt;&gt;2)*$L$1350+($S$1350&lt;&gt;2)*$S$1350+($Z$1350&lt;&gt;2)*$Z$1350+($AG$1350&lt;&gt;2)*$AG$1350)/(($E$1350&lt;&gt;2)+($L$1350&lt;&gt;2)+($S$1350&lt;&gt;2)+($Z$1350&lt;&gt;2)+($AG$1350&lt;&gt;2))&gt;=0.5,1,0))</f>
        <v/>
      </c>
      <c r="AO1350" s="8">
        <f>IF(($F$1350&lt;&gt;2)+($M$1350&lt;&gt;2)+($T$1350&lt;&gt;2)+($AA$1350&lt;&gt;2)+($AH$1350&lt;&gt;2)=0,2,IF((($F$1350&lt;&gt;2)*$F$1350+($M$1350&lt;&gt;2)*$M$1350+($T$1350&lt;&gt;2)*$T$1350+($AA$1350&lt;&gt;2)*$AA$1350+($AH$1350&lt;&gt;2)*$AH$1350)/(($F$1350&lt;&gt;2)+($M$1350&lt;&gt;2)+($T$1350&lt;&gt;2)+($AA$1350&lt;&gt;2)+($AH$1350&lt;&gt;2))&gt;=0.5,1,0))</f>
        <v/>
      </c>
      <c r="AP1350" s="8">
        <f>IF(($G$1350&lt;&gt;2)+($N$1350&lt;&gt;2)+($U$1350&lt;&gt;2)+($AB$1350&lt;&gt;2)+($AI$1350&lt;&gt;2)=0,2,IF((($G$1350&lt;&gt;2)*$G$1350+($N$1350&lt;&gt;2)*$N$1350+($U$1350&lt;&gt;2)*$U$1350+($AB$1350&lt;&gt;2)*$AB$1350+($AI$1350&lt;&gt;2)*$AI$1350)/(($G$1350&lt;&gt;2)+($N$1350&lt;&gt;2)+($U$1350&lt;&gt;2)+($AB$1350&lt;&gt;2)+($AI$1350&lt;&gt;2))&gt;=0.5,1,0))</f>
        <v/>
      </c>
      <c r="AR1350" s="16">
        <f>INDEX('Ground truth'!$B$3:$G$8,MATCH($AK$1341,'Ground truth'!$A$3:$A$8,0),MATCH($AK$1338,'Ground truth'!$B$2:$G$2,0))</f>
        <v/>
      </c>
      <c r="AS1350" s="16">
        <f>INDEX('Ground truth'!$B$3:$G$8,MATCH($AK$1341,'Ground truth'!$A$3:$A$8,0),MATCH($AK$1339,'Ground truth'!$B$2:$G$2,0))</f>
        <v/>
      </c>
      <c r="AT1350" s="16">
        <f>INDEX('Ground truth'!$B$3:$G$8,MATCH($AK$1341,'Ground truth'!$A$3:$A$8,0),MATCH($AK$1340,'Ground truth'!$B$2:$G$2,0))</f>
        <v/>
      </c>
      <c r="AU1350" s="16">
        <f>INDEX('Ground truth'!$B$3:$G$8,MATCH($AK$1341,'Ground truth'!$A$3:$A$8,0),MATCH($AK$1341,'Ground truth'!$B$2:$G$2,0))</f>
        <v/>
      </c>
      <c r="AV1350" s="16">
        <f>INDEX('Ground truth'!$B$3:$G$8,MATCH($AK$1341,'Ground truth'!$A$3:$A$8,0),MATCH($AK$1342,'Ground truth'!$B$2:$G$2,0))</f>
        <v/>
      </c>
      <c r="AW1350" s="16">
        <f>INDEX('Ground truth'!$B$3:$G$8,MATCH($AK$1341,'Ground truth'!$A$3:$A$8,0),MATCH($AK$1343,'Ground truth'!$B$2:$G$2,0))</f>
        <v/>
      </c>
      <c r="AY1350" s="19" t="n">
        <v>-1</v>
      </c>
      <c r="AZ1350" s="19">
        <f>LARGE($AY$1347:$AY$1352,4)</f>
        <v/>
      </c>
    </row>
    <row r="1351">
      <c r="A1351" s="3" t="inlineStr">
        <is>
          <t>Reaction Wheel</t>
        </is>
      </c>
      <c r="B1351" s="8">
        <f>INDEX($B$1338:$G$1343,MATCH($AL$1342,$B$1337:$G$1337,0),MATCH($AL$1338,$B$1337:$G$1337,0))</f>
        <v/>
      </c>
      <c r="C1351" s="8">
        <f>INDEX($B$1338:$G$1343,MATCH($AL$1342,$B$1337:$G$1337,0),MATCH($AL$1339,$B$1337:$G$1337,0))</f>
        <v/>
      </c>
      <c r="D1351" s="8">
        <f>INDEX($B$1338:$G$1343,MATCH($AL$1342,$B$1337:$G$1337,0),MATCH($AL$1340,$B$1337:$G$1337,0))</f>
        <v/>
      </c>
      <c r="E1351" s="8">
        <f>INDEX($B$1338:$G$1343,MATCH($AL$1342,$B$1337:$G$1337,0),MATCH($AL$1341,$B$1337:$G$1337,0))</f>
        <v/>
      </c>
      <c r="F1351" s="8">
        <f>INDEX($B$1338:$G$1343,MATCH($AL$1342,$B$1337:$G$1337,0),MATCH($AL$1342,$B$1337:$G$1337,0))</f>
        <v/>
      </c>
      <c r="G1351" s="8">
        <f>INDEX($B$1338:$G$1343,MATCH($AL$1342,$B$1337:$G$1337,0),MATCH($AL$1343,$B$1337:$G$1337,0))</f>
        <v/>
      </c>
      <c r="I1351" s="8">
        <f>INDEX($I$1338:$N$1343,MATCH($AL$1342,$I$1337:$N$1337,0),MATCH($AL$1338,$I$1337:$N$1337,0))</f>
        <v/>
      </c>
      <c r="J1351" s="8">
        <f>INDEX($I$1338:$N$1343,MATCH($AL$1342,$I$1337:$N$1337,0),MATCH($AL$1339,$I$1337:$N$1337,0))</f>
        <v/>
      </c>
      <c r="K1351" s="8">
        <f>INDEX($I$1338:$N$1343,MATCH($AL$1342,$I$1337:$N$1337,0),MATCH($AL$1340,$I$1337:$N$1337,0))</f>
        <v/>
      </c>
      <c r="L1351" s="8">
        <f>INDEX($I$1338:$N$1343,MATCH($AL$1342,$I$1337:$N$1337,0),MATCH($AL$1341,$I$1337:$N$1337,0))</f>
        <v/>
      </c>
      <c r="M1351" s="8">
        <f>INDEX($I$1338:$N$1343,MATCH($AL$1342,$I$1337:$N$1337,0),MATCH($AL$1342,$I$1337:$N$1337,0))</f>
        <v/>
      </c>
      <c r="N1351" s="8">
        <f>INDEX($I$1338:$N$1343,MATCH($AL$1342,$I$1337:$N$1337,0),MATCH($AL$1343,$I$1337:$N$1337,0))</f>
        <v/>
      </c>
      <c r="P1351" s="8">
        <f>INDEX($P$1338:$U$1343,MATCH($AL$1342,$P$1337:$U$1337,0),MATCH($AL$1338,$P$1337:$U$1337,0))</f>
        <v/>
      </c>
      <c r="Q1351" s="8">
        <f>INDEX($P$1338:$U$1343,MATCH($AL$1342,$P$1337:$U$1337,0),MATCH($AL$1339,$P$1337:$U$1337,0))</f>
        <v/>
      </c>
      <c r="R1351" s="8">
        <f>INDEX($P$1338:$U$1343,MATCH($AL$1342,$P$1337:$U$1337,0),MATCH($AL$1340,$P$1337:$U$1337,0))</f>
        <v/>
      </c>
      <c r="S1351" s="8">
        <f>INDEX($P$1338:$U$1343,MATCH($AL$1342,$P$1337:$U$1337,0),MATCH($AL$1341,$P$1337:$U$1337,0))</f>
        <v/>
      </c>
      <c r="T1351" s="8">
        <f>INDEX($P$1338:$U$1343,MATCH($AL$1342,$P$1337:$U$1337,0),MATCH($AL$1342,$P$1337:$U$1337,0))</f>
        <v/>
      </c>
      <c r="U1351" s="8">
        <f>INDEX($P$1338:$U$1343,MATCH($AL$1342,$P$1337:$U$1337,0),MATCH($AL$1343,$P$1337:$U$1337,0))</f>
        <v/>
      </c>
      <c r="W1351" s="8">
        <f>INDEX($W$1338:$AB$1343,MATCH($AL$1342,$W$1337:$AB$1337,0),MATCH($AL$1338,$W$1337:$AB$1337,0))</f>
        <v/>
      </c>
      <c r="X1351" s="8">
        <f>INDEX($W$1338:$AB$1343,MATCH($AL$1342,$W$1337:$AB$1337,0),MATCH($AL$1339,$W$1337:$AB$1337,0))</f>
        <v/>
      </c>
      <c r="Y1351" s="8">
        <f>INDEX($W$1338:$AB$1343,MATCH($AL$1342,$W$1337:$AB$1337,0),MATCH($AL$1340,$W$1337:$AB$1337,0))</f>
        <v/>
      </c>
      <c r="Z1351" s="8">
        <f>INDEX($W$1338:$AB$1343,MATCH($AL$1342,$W$1337:$AB$1337,0),MATCH($AL$1341,$W$1337:$AB$1337,0))</f>
        <v/>
      </c>
      <c r="AA1351" s="8">
        <f>INDEX($W$1338:$AB$1343,MATCH($AL$1342,$W$1337:$AB$1337,0),MATCH($AL$1342,$W$1337:$AB$1337,0))</f>
        <v/>
      </c>
      <c r="AB1351" s="8">
        <f>INDEX($W$1338:$AB$1343,MATCH($AL$1342,$W$1337:$AB$1337,0),MATCH($AL$1343,$W$1337:$AB$1337,0))</f>
        <v/>
      </c>
      <c r="AD1351" s="8">
        <f>INDEX($AD$1338:$AI$1343,MATCH($AL$1342,$AD$1337:$AI$1337,0),MATCH($AL$1338,$AD$1337:$AI$1337,0))</f>
        <v/>
      </c>
      <c r="AE1351" s="8">
        <f>INDEX($AD$1338:$AI$1343,MATCH($AL$1342,$AD$1337:$AI$1337,0),MATCH($AL$1339,$AD$1337:$AI$1337,0))</f>
        <v/>
      </c>
      <c r="AF1351" s="8">
        <f>INDEX($AD$1338:$AI$1343,MATCH($AL$1342,$AD$1337:$AI$1337,0),MATCH($AL$1340,$AD$1337:$AI$1337,0))</f>
        <v/>
      </c>
      <c r="AG1351" s="8">
        <f>INDEX($AD$1338:$AI$1343,MATCH($AL$1342,$AD$1337:$AI$1337,0),MATCH($AL$1341,$AD$1337:$AI$1337,0))</f>
        <v/>
      </c>
      <c r="AH1351" s="8">
        <f>INDEX($AD$1338:$AI$1343,MATCH($AL$1342,$AD$1337:$AI$1337,0),MATCH($AL$1342,$AD$1337:$AI$1337,0))</f>
        <v/>
      </c>
      <c r="AI1351" s="8">
        <f>INDEX($AD$1338:$AI$1343,MATCH($AL$1342,$AD$1337:$AI$1337,0),MATCH($AL$1343,$AD$1337:$AI$1337,0))</f>
        <v/>
      </c>
      <c r="AK1351" s="8">
        <f>IF(($B$1351&lt;&gt;2)+($I$1351&lt;&gt;2)+($P$1351&lt;&gt;2)+($W$1351&lt;&gt;2)+($AD$1351&lt;&gt;2)=0,2,IF((($B$1351&lt;&gt;2)*$B$1351+($I$1351&lt;&gt;2)*$I$1351+($P$1351&lt;&gt;2)*$P$1351+($W$1351&lt;&gt;2)*$W$1351+($AD$1351&lt;&gt;2)*$AD$1351)/(($B$1351&lt;&gt;2)+($I$1351&lt;&gt;2)+($P$1351&lt;&gt;2)+($W$1351&lt;&gt;2)+($AD$1351&lt;&gt;2))&gt;=0.5,1,0))</f>
        <v/>
      </c>
      <c r="AL1351" s="8">
        <f>IF(($C$1351&lt;&gt;2)+($J$1351&lt;&gt;2)+($Q$1351&lt;&gt;2)+($X$1351&lt;&gt;2)+($AE$1351&lt;&gt;2)=0,2,IF((($C$1351&lt;&gt;2)*$C$1351+($J$1351&lt;&gt;2)*$J$1351+($Q$1351&lt;&gt;2)*$Q$1351+($X$1351&lt;&gt;2)*$X$1351+($AE$1351&lt;&gt;2)*$AE$1351)/(($C$1351&lt;&gt;2)+($J$1351&lt;&gt;2)+($Q$1351&lt;&gt;2)+($X$1351&lt;&gt;2)+($AE$1351&lt;&gt;2))&gt;=0.5,1,0))</f>
        <v/>
      </c>
      <c r="AM1351" s="8">
        <f>IF(($D$1351&lt;&gt;2)+($K$1351&lt;&gt;2)+($R$1351&lt;&gt;2)+($Y$1351&lt;&gt;2)+($AF$1351&lt;&gt;2)=0,2,IF((($D$1351&lt;&gt;2)*$D$1351+($K$1351&lt;&gt;2)*$K$1351+($R$1351&lt;&gt;2)*$R$1351+($Y$1351&lt;&gt;2)*$Y$1351+($AF$1351&lt;&gt;2)*$AF$1351)/(($D$1351&lt;&gt;2)+($K$1351&lt;&gt;2)+($R$1351&lt;&gt;2)+($Y$1351&lt;&gt;2)+($AF$1351&lt;&gt;2))&gt;=0.5,1,0))</f>
        <v/>
      </c>
      <c r="AN1351" s="8">
        <f>IF(($E$1351&lt;&gt;2)+($L$1351&lt;&gt;2)+($S$1351&lt;&gt;2)+($Z$1351&lt;&gt;2)+($AG$1351&lt;&gt;2)=0,2,IF((($E$1351&lt;&gt;2)*$E$1351+($L$1351&lt;&gt;2)*$L$1351+($S$1351&lt;&gt;2)*$S$1351+($Z$1351&lt;&gt;2)*$Z$1351+($AG$1351&lt;&gt;2)*$AG$1351)/(($E$1351&lt;&gt;2)+($L$1351&lt;&gt;2)+($S$1351&lt;&gt;2)+($Z$1351&lt;&gt;2)+($AG$1351&lt;&gt;2))&gt;=0.5,1,0))</f>
        <v/>
      </c>
      <c r="AO1351" s="8">
        <f>IF(($F$1351&lt;&gt;2)+($M$1351&lt;&gt;2)+($T$1351&lt;&gt;2)+($AA$1351&lt;&gt;2)+($AH$1351&lt;&gt;2)=0,2,IF((($F$1351&lt;&gt;2)*$F$1351+($M$1351&lt;&gt;2)*$M$1351+($T$1351&lt;&gt;2)*$T$1351+($AA$1351&lt;&gt;2)*$AA$1351+($AH$1351&lt;&gt;2)*$AH$1351)/(($F$1351&lt;&gt;2)+($M$1351&lt;&gt;2)+($T$1351&lt;&gt;2)+($AA$1351&lt;&gt;2)+($AH$1351&lt;&gt;2))&gt;=0.5,1,0))</f>
        <v/>
      </c>
      <c r="AP1351" s="8">
        <f>IF(($G$1351&lt;&gt;2)+($N$1351&lt;&gt;2)+($U$1351&lt;&gt;2)+($AB$1351&lt;&gt;2)+($AI$1351&lt;&gt;2)=0,2,IF((($G$1351&lt;&gt;2)*$G$1351+($N$1351&lt;&gt;2)*$N$1351+($U$1351&lt;&gt;2)*$U$1351+($AB$1351&lt;&gt;2)*$AB$1351+($AI$1351&lt;&gt;2)*$AI$1351)/(($G$1351&lt;&gt;2)+($N$1351&lt;&gt;2)+($U$1351&lt;&gt;2)+($AB$1351&lt;&gt;2)+($AI$1351&lt;&gt;2))&gt;=0.5,1,0))</f>
        <v/>
      </c>
      <c r="AR1351" s="16">
        <f>INDEX('Ground truth'!$B$3:$G$8,MATCH($AK$1342,'Ground truth'!$A$3:$A$8,0),MATCH($AK$1338,'Ground truth'!$B$2:$G$2,0))</f>
        <v/>
      </c>
      <c r="AS1351" s="16">
        <f>INDEX('Ground truth'!$B$3:$G$8,MATCH($AK$1342,'Ground truth'!$A$3:$A$8,0),MATCH($AK$1339,'Ground truth'!$B$2:$G$2,0))</f>
        <v/>
      </c>
      <c r="AT1351" s="16">
        <f>INDEX('Ground truth'!$B$3:$G$8,MATCH($AK$1342,'Ground truth'!$A$3:$A$8,0),MATCH($AK$1340,'Ground truth'!$B$2:$G$2,0))</f>
        <v/>
      </c>
      <c r="AU1351" s="16">
        <f>INDEX('Ground truth'!$B$3:$G$8,MATCH($AK$1342,'Ground truth'!$A$3:$A$8,0),MATCH($AK$1341,'Ground truth'!$B$2:$G$2,0))</f>
        <v/>
      </c>
      <c r="AV1351" s="16">
        <f>INDEX('Ground truth'!$B$3:$G$8,MATCH($AK$1342,'Ground truth'!$A$3:$A$8,0),MATCH($AK$1342,'Ground truth'!$B$2:$G$2,0))</f>
        <v/>
      </c>
      <c r="AW1351" s="16">
        <f>INDEX('Ground truth'!$B$3:$G$8,MATCH($AK$1342,'Ground truth'!$A$3:$A$8,0),MATCH($AK$1343,'Ground truth'!$B$2:$G$2,0))</f>
        <v/>
      </c>
      <c r="AY1351" s="19" t="n">
        <v>-0.3429230827771702</v>
      </c>
      <c r="AZ1351" s="19">
        <f>LARGE($AY$1347:$AY$1352,5)</f>
        <v/>
      </c>
    </row>
    <row r="1352">
      <c r="A1352" s="3" t="inlineStr">
        <is>
          <t>GNC Software</t>
        </is>
      </c>
      <c r="B1352" s="8">
        <f>INDEX($B$1338:$G$1343,MATCH($AL$1343,$B$1337:$G$1337,0),MATCH($AL$1338,$B$1337:$G$1337,0))</f>
        <v/>
      </c>
      <c r="C1352" s="8">
        <f>INDEX($B$1338:$G$1343,MATCH($AL$1343,$B$1337:$G$1337,0),MATCH($AL$1339,$B$1337:$G$1337,0))</f>
        <v/>
      </c>
      <c r="D1352" s="8">
        <f>INDEX($B$1338:$G$1343,MATCH($AL$1343,$B$1337:$G$1337,0),MATCH($AL$1340,$B$1337:$G$1337,0))</f>
        <v/>
      </c>
      <c r="E1352" s="8">
        <f>INDEX($B$1338:$G$1343,MATCH($AL$1343,$B$1337:$G$1337,0),MATCH($AL$1341,$B$1337:$G$1337,0))</f>
        <v/>
      </c>
      <c r="F1352" s="8">
        <f>INDEX($B$1338:$G$1343,MATCH($AL$1343,$B$1337:$G$1337,0),MATCH($AL$1342,$B$1337:$G$1337,0))</f>
        <v/>
      </c>
      <c r="G1352" s="8">
        <f>INDEX($B$1338:$G$1343,MATCH($AL$1343,$B$1337:$G$1337,0),MATCH($AL$1343,$B$1337:$G$1337,0))</f>
        <v/>
      </c>
      <c r="I1352" s="8">
        <f>INDEX($I$1338:$N$1343,MATCH($AL$1343,$I$1337:$N$1337,0),MATCH($AL$1338,$I$1337:$N$1337,0))</f>
        <v/>
      </c>
      <c r="J1352" s="8">
        <f>INDEX($I$1338:$N$1343,MATCH($AL$1343,$I$1337:$N$1337,0),MATCH($AL$1339,$I$1337:$N$1337,0))</f>
        <v/>
      </c>
      <c r="K1352" s="8">
        <f>INDEX($I$1338:$N$1343,MATCH($AL$1343,$I$1337:$N$1337,0),MATCH($AL$1340,$I$1337:$N$1337,0))</f>
        <v/>
      </c>
      <c r="L1352" s="8">
        <f>INDEX($I$1338:$N$1343,MATCH($AL$1343,$I$1337:$N$1337,0),MATCH($AL$1341,$I$1337:$N$1337,0))</f>
        <v/>
      </c>
      <c r="M1352" s="8">
        <f>INDEX($I$1338:$N$1343,MATCH($AL$1343,$I$1337:$N$1337,0),MATCH($AL$1342,$I$1337:$N$1337,0))</f>
        <v/>
      </c>
      <c r="N1352" s="8">
        <f>INDEX($I$1338:$N$1343,MATCH($AL$1343,$I$1337:$N$1337,0),MATCH($AL$1343,$I$1337:$N$1337,0))</f>
        <v/>
      </c>
      <c r="P1352" s="8">
        <f>INDEX($P$1338:$U$1343,MATCH($AL$1343,$P$1337:$U$1337,0),MATCH($AL$1338,$P$1337:$U$1337,0))</f>
        <v/>
      </c>
      <c r="Q1352" s="8">
        <f>INDEX($P$1338:$U$1343,MATCH($AL$1343,$P$1337:$U$1337,0),MATCH($AL$1339,$P$1337:$U$1337,0))</f>
        <v/>
      </c>
      <c r="R1352" s="8">
        <f>INDEX($P$1338:$U$1343,MATCH($AL$1343,$P$1337:$U$1337,0),MATCH($AL$1340,$P$1337:$U$1337,0))</f>
        <v/>
      </c>
      <c r="S1352" s="8">
        <f>INDEX($P$1338:$U$1343,MATCH($AL$1343,$P$1337:$U$1337,0),MATCH($AL$1341,$P$1337:$U$1337,0))</f>
        <v/>
      </c>
      <c r="T1352" s="8">
        <f>INDEX($P$1338:$U$1343,MATCH($AL$1343,$P$1337:$U$1337,0),MATCH($AL$1342,$P$1337:$U$1337,0))</f>
        <v/>
      </c>
      <c r="U1352" s="8">
        <f>INDEX($P$1338:$U$1343,MATCH($AL$1343,$P$1337:$U$1337,0),MATCH($AL$1343,$P$1337:$U$1337,0))</f>
        <v/>
      </c>
      <c r="W1352" s="8">
        <f>INDEX($W$1338:$AB$1343,MATCH($AL$1343,$W$1337:$AB$1337,0),MATCH($AL$1338,$W$1337:$AB$1337,0))</f>
        <v/>
      </c>
      <c r="X1352" s="8">
        <f>INDEX($W$1338:$AB$1343,MATCH($AL$1343,$W$1337:$AB$1337,0),MATCH($AL$1339,$W$1337:$AB$1337,0))</f>
        <v/>
      </c>
      <c r="Y1352" s="8">
        <f>INDEX($W$1338:$AB$1343,MATCH($AL$1343,$W$1337:$AB$1337,0),MATCH($AL$1340,$W$1337:$AB$1337,0))</f>
        <v/>
      </c>
      <c r="Z1352" s="8">
        <f>INDEX($W$1338:$AB$1343,MATCH($AL$1343,$W$1337:$AB$1337,0),MATCH($AL$1341,$W$1337:$AB$1337,0))</f>
        <v/>
      </c>
      <c r="AA1352" s="8">
        <f>INDEX($W$1338:$AB$1343,MATCH($AL$1343,$W$1337:$AB$1337,0),MATCH($AL$1342,$W$1337:$AB$1337,0))</f>
        <v/>
      </c>
      <c r="AB1352" s="8">
        <f>INDEX($W$1338:$AB$1343,MATCH($AL$1343,$W$1337:$AB$1337,0),MATCH($AL$1343,$W$1337:$AB$1337,0))</f>
        <v/>
      </c>
      <c r="AD1352" s="8">
        <f>INDEX($AD$1338:$AI$1343,MATCH($AL$1343,$AD$1337:$AI$1337,0),MATCH($AL$1338,$AD$1337:$AI$1337,0))</f>
        <v/>
      </c>
      <c r="AE1352" s="8">
        <f>INDEX($AD$1338:$AI$1343,MATCH($AL$1343,$AD$1337:$AI$1337,0),MATCH($AL$1339,$AD$1337:$AI$1337,0))</f>
        <v/>
      </c>
      <c r="AF1352" s="8">
        <f>INDEX($AD$1338:$AI$1343,MATCH($AL$1343,$AD$1337:$AI$1337,0),MATCH($AL$1340,$AD$1337:$AI$1337,0))</f>
        <v/>
      </c>
      <c r="AG1352" s="8">
        <f>INDEX($AD$1338:$AI$1343,MATCH($AL$1343,$AD$1337:$AI$1337,0),MATCH($AL$1341,$AD$1337:$AI$1337,0))</f>
        <v/>
      </c>
      <c r="AH1352" s="8">
        <f>INDEX($AD$1338:$AI$1343,MATCH($AL$1343,$AD$1337:$AI$1337,0),MATCH($AL$1342,$AD$1337:$AI$1337,0))</f>
        <v/>
      </c>
      <c r="AI1352" s="8">
        <f>INDEX($AD$1338:$AI$1343,MATCH($AL$1343,$AD$1337:$AI$1337,0),MATCH($AL$1343,$AD$1337:$AI$1337,0))</f>
        <v/>
      </c>
      <c r="AK1352" s="8">
        <f>IF(($B$1352&lt;&gt;2)+($I$1352&lt;&gt;2)+($P$1352&lt;&gt;2)+($W$1352&lt;&gt;2)+($AD$1352&lt;&gt;2)=0,2,IF((($B$1352&lt;&gt;2)*$B$1352+($I$1352&lt;&gt;2)*$I$1352+($P$1352&lt;&gt;2)*$P$1352+($W$1352&lt;&gt;2)*$W$1352+($AD$1352&lt;&gt;2)*$AD$1352)/(($B$1352&lt;&gt;2)+($I$1352&lt;&gt;2)+($P$1352&lt;&gt;2)+($W$1352&lt;&gt;2)+($AD$1352&lt;&gt;2))&gt;=0.5,1,0))</f>
        <v/>
      </c>
      <c r="AL1352" s="8">
        <f>IF(($C$1352&lt;&gt;2)+($J$1352&lt;&gt;2)+($Q$1352&lt;&gt;2)+($X$1352&lt;&gt;2)+($AE$1352&lt;&gt;2)=0,2,IF((($C$1352&lt;&gt;2)*$C$1352+($J$1352&lt;&gt;2)*$J$1352+($Q$1352&lt;&gt;2)*$Q$1352+($X$1352&lt;&gt;2)*$X$1352+($AE$1352&lt;&gt;2)*$AE$1352)/(($C$1352&lt;&gt;2)+($J$1352&lt;&gt;2)+($Q$1352&lt;&gt;2)+($X$1352&lt;&gt;2)+($AE$1352&lt;&gt;2))&gt;=0.5,1,0))</f>
        <v/>
      </c>
      <c r="AM1352" s="8">
        <f>IF(($D$1352&lt;&gt;2)+($K$1352&lt;&gt;2)+($R$1352&lt;&gt;2)+($Y$1352&lt;&gt;2)+($AF$1352&lt;&gt;2)=0,2,IF((($D$1352&lt;&gt;2)*$D$1352+($K$1352&lt;&gt;2)*$K$1352+($R$1352&lt;&gt;2)*$R$1352+($Y$1352&lt;&gt;2)*$Y$1352+($AF$1352&lt;&gt;2)*$AF$1352)/(($D$1352&lt;&gt;2)+($K$1352&lt;&gt;2)+($R$1352&lt;&gt;2)+($Y$1352&lt;&gt;2)+($AF$1352&lt;&gt;2))&gt;=0.5,1,0))</f>
        <v/>
      </c>
      <c r="AN1352" s="8">
        <f>IF(($E$1352&lt;&gt;2)+($L$1352&lt;&gt;2)+($S$1352&lt;&gt;2)+($Z$1352&lt;&gt;2)+($AG$1352&lt;&gt;2)=0,2,IF((($E$1352&lt;&gt;2)*$E$1352+($L$1352&lt;&gt;2)*$L$1352+($S$1352&lt;&gt;2)*$S$1352+($Z$1352&lt;&gt;2)*$Z$1352+($AG$1352&lt;&gt;2)*$AG$1352)/(($E$1352&lt;&gt;2)+($L$1352&lt;&gt;2)+($S$1352&lt;&gt;2)+($Z$1352&lt;&gt;2)+($AG$1352&lt;&gt;2))&gt;=0.5,1,0))</f>
        <v/>
      </c>
      <c r="AO1352" s="8">
        <f>IF(($F$1352&lt;&gt;2)+($M$1352&lt;&gt;2)+($T$1352&lt;&gt;2)+($AA$1352&lt;&gt;2)+($AH$1352&lt;&gt;2)=0,2,IF((($F$1352&lt;&gt;2)*$F$1352+($M$1352&lt;&gt;2)*$M$1352+($T$1352&lt;&gt;2)*$T$1352+($AA$1352&lt;&gt;2)*$AA$1352+($AH$1352&lt;&gt;2)*$AH$1352)/(($F$1352&lt;&gt;2)+($M$1352&lt;&gt;2)+($T$1352&lt;&gt;2)+($AA$1352&lt;&gt;2)+($AH$1352&lt;&gt;2))&gt;=0.5,1,0))</f>
        <v/>
      </c>
      <c r="AP1352" s="8">
        <f>IF(($G$1352&lt;&gt;2)+($N$1352&lt;&gt;2)+($U$1352&lt;&gt;2)+($AB$1352&lt;&gt;2)+($AI$1352&lt;&gt;2)=0,2,IF((($G$1352&lt;&gt;2)*$G$1352+($N$1352&lt;&gt;2)*$N$1352+($U$1352&lt;&gt;2)*$U$1352+($AB$1352&lt;&gt;2)*$AB$1352+($AI$1352&lt;&gt;2)*$AI$1352)/(($G$1352&lt;&gt;2)+($N$1352&lt;&gt;2)+($U$1352&lt;&gt;2)+($AB$1352&lt;&gt;2)+($AI$1352&lt;&gt;2))&gt;=0.5,1,0))</f>
        <v/>
      </c>
      <c r="AR1352" s="16">
        <f>INDEX('Ground truth'!$B$3:$G$8,MATCH($AK$1343,'Ground truth'!$A$3:$A$8,0),MATCH($AK$1338,'Ground truth'!$B$2:$G$2,0))</f>
        <v/>
      </c>
      <c r="AS1352" s="16">
        <f>INDEX('Ground truth'!$B$3:$G$8,MATCH($AK$1343,'Ground truth'!$A$3:$A$8,0),MATCH($AK$1339,'Ground truth'!$B$2:$G$2,0))</f>
        <v/>
      </c>
      <c r="AT1352" s="16">
        <f>INDEX('Ground truth'!$B$3:$G$8,MATCH($AK$1343,'Ground truth'!$A$3:$A$8,0),MATCH($AK$1340,'Ground truth'!$B$2:$G$2,0))</f>
        <v/>
      </c>
      <c r="AU1352" s="16">
        <f>INDEX('Ground truth'!$B$3:$G$8,MATCH($AK$1343,'Ground truth'!$A$3:$A$8,0),MATCH($AK$1341,'Ground truth'!$B$2:$G$2,0))</f>
        <v/>
      </c>
      <c r="AV1352" s="16">
        <f>INDEX('Ground truth'!$B$3:$G$8,MATCH($AK$1343,'Ground truth'!$A$3:$A$8,0),MATCH($AK$1342,'Ground truth'!$B$2:$G$2,0))</f>
        <v/>
      </c>
      <c r="AW1352" s="16">
        <f>INDEX('Ground truth'!$B$3:$G$8,MATCH($AK$1343,'Ground truth'!$A$3:$A$8,0),MATCH($AK$1343,'Ground truth'!$B$2:$G$2,0))</f>
        <v/>
      </c>
      <c r="AY1352" s="19" t="n">
        <v>1</v>
      </c>
      <c r="AZ1352" s="19">
        <f>LARGE($AY$1347:$AY$1352,6)</f>
        <v/>
      </c>
    </row>
    <row r="1354">
      <c r="A1354" s="17" t="inlineStr">
        <is>
          <t>metrics — confident-only (unsure excluded from denominators)</t>
        </is>
      </c>
      <c r="B1354" s="10" t="inlineStr">
        <is>
          <t>run 1</t>
        </is>
      </c>
      <c r="C1354" s="10" t="inlineStr">
        <is>
          <t>run 2</t>
        </is>
      </c>
      <c r="D1354" s="10" t="inlineStr">
        <is>
          <t>run 3</t>
        </is>
      </c>
      <c r="E1354" s="10" t="inlineStr">
        <is>
          <t>run 4</t>
        </is>
      </c>
      <c r="F1354" s="10" t="inlineStr">
        <is>
          <t>run 5</t>
        </is>
      </c>
      <c r="G1354" s="10" t="inlineStr">
        <is>
          <t>avg-matrix</t>
        </is>
      </c>
      <c r="H1354" s="10" t="inlineStr">
        <is>
          <t>mean</t>
        </is>
      </c>
      <c r="I1354" s="10" t="inlineStr">
        <is>
          <t>std (pop.)</t>
        </is>
      </c>
      <c r="J1354" s="17" t="inlineStr">
        <is>
          <t>notes</t>
        </is>
      </c>
    </row>
    <row r="1355">
      <c r="A1355" s="7" t="inlineStr">
        <is>
          <t>TP</t>
        </is>
      </c>
      <c r="B1355" s="7">
        <f>SUMPRODUCT(($B$1347:$G$1352=1)*($AR$1347:$AW$1352=1))</f>
        <v/>
      </c>
      <c r="C1355" s="7">
        <f>SUMPRODUCT(($I$1347:$N$1352=1)*($AR$1347:$AW$1352=1))</f>
        <v/>
      </c>
      <c r="D1355" s="7">
        <f>SUMPRODUCT(($P$1347:$U$1352=1)*($AR$1347:$AW$1352=1))</f>
        <v/>
      </c>
      <c r="E1355" s="7">
        <f>SUMPRODUCT(($W$1347:$AB$1352=1)*($AR$1347:$AW$1352=1))</f>
        <v/>
      </c>
      <c r="F1355" s="7">
        <f>SUMPRODUCT(($AD$1347:$AI$1352=1)*($AR$1347:$AW$1352=1))</f>
        <v/>
      </c>
      <c r="G1355" s="7">
        <f>SUMPRODUCT(($AK$1347:$AP$1352=1)*($AR$1347:$AW$1352=1))</f>
        <v/>
      </c>
      <c r="H1355" s="12">
        <f>AVERAGE($B$1355:$F$1355)</f>
        <v/>
      </c>
      <c r="I1355" s="12">
        <f>STDEV.P($B$1355:$F$1355)</f>
        <v/>
      </c>
    </row>
    <row r="1356">
      <c r="A1356" s="7" t="inlineStr">
        <is>
          <t>TN</t>
        </is>
      </c>
      <c r="B1356" s="7">
        <f>SUMPRODUCT(($B$1347:$G$1352=0)*($AR$1347:$AW$1352=0))</f>
        <v/>
      </c>
      <c r="C1356" s="7">
        <f>SUMPRODUCT(($I$1347:$N$1352=0)*($AR$1347:$AW$1352=0))</f>
        <v/>
      </c>
      <c r="D1356" s="7">
        <f>SUMPRODUCT(($P$1347:$U$1352=0)*($AR$1347:$AW$1352=0))</f>
        <v/>
      </c>
      <c r="E1356" s="7">
        <f>SUMPRODUCT(($W$1347:$AB$1352=0)*($AR$1347:$AW$1352=0))</f>
        <v/>
      </c>
      <c r="F1356" s="7">
        <f>SUMPRODUCT(($AD$1347:$AI$1352=0)*($AR$1347:$AW$1352=0))</f>
        <v/>
      </c>
      <c r="G1356" s="7">
        <f>SUMPRODUCT(($AK$1347:$AP$1352=0)*($AR$1347:$AW$1352=0))</f>
        <v/>
      </c>
      <c r="H1356" s="12">
        <f>AVERAGE($B$1356:$F$1356)</f>
        <v/>
      </c>
      <c r="I1356" s="12">
        <f>STDEV.P($B$1356:$F$1356)</f>
        <v/>
      </c>
    </row>
    <row r="1357">
      <c r="A1357" s="7" t="inlineStr">
        <is>
          <t>FP</t>
        </is>
      </c>
      <c r="B1357" s="7">
        <f>SUMPRODUCT(($B$1347:$G$1352=1)*($AR$1347:$AW$1352=0))</f>
        <v/>
      </c>
      <c r="C1357" s="7">
        <f>SUMPRODUCT(($I$1347:$N$1352=1)*($AR$1347:$AW$1352=0))</f>
        <v/>
      </c>
      <c r="D1357" s="7">
        <f>SUMPRODUCT(($P$1347:$U$1352=1)*($AR$1347:$AW$1352=0))</f>
        <v/>
      </c>
      <c r="E1357" s="7">
        <f>SUMPRODUCT(($W$1347:$AB$1352=1)*($AR$1347:$AW$1352=0))</f>
        <v/>
      </c>
      <c r="F1357" s="7">
        <f>SUMPRODUCT(($AD$1347:$AI$1352=1)*($AR$1347:$AW$1352=0))</f>
        <v/>
      </c>
      <c r="G1357" s="7">
        <f>SUMPRODUCT(($AK$1347:$AP$1352=1)*($AR$1347:$AW$1352=0))</f>
        <v/>
      </c>
      <c r="H1357" s="12">
        <f>AVERAGE($B$1357:$F$1357)</f>
        <v/>
      </c>
      <c r="I1357" s="12">
        <f>STDEV.P($B$1357:$F$1357)</f>
        <v/>
      </c>
    </row>
    <row r="1358">
      <c r="A1358" s="7" t="inlineStr">
        <is>
          <t>FN</t>
        </is>
      </c>
      <c r="B1358" s="7">
        <f>SUMPRODUCT(($B$1347:$G$1352=0)*($AR$1347:$AW$1352=1))</f>
        <v/>
      </c>
      <c r="C1358" s="7">
        <f>SUMPRODUCT(($I$1347:$N$1352=0)*($AR$1347:$AW$1352=1))</f>
        <v/>
      </c>
      <c r="D1358" s="7">
        <f>SUMPRODUCT(($P$1347:$U$1352=0)*($AR$1347:$AW$1352=1))</f>
        <v/>
      </c>
      <c r="E1358" s="7">
        <f>SUMPRODUCT(($W$1347:$AB$1352=0)*($AR$1347:$AW$1352=1))</f>
        <v/>
      </c>
      <c r="F1358" s="7">
        <f>SUMPRODUCT(($AD$1347:$AI$1352=0)*($AR$1347:$AW$1352=1))</f>
        <v/>
      </c>
      <c r="G1358" s="7">
        <f>SUMPRODUCT(($AK$1347:$AP$1352=0)*($AR$1347:$AW$1352=1))</f>
        <v/>
      </c>
      <c r="H1358" s="12">
        <f>AVERAGE($B$1358:$F$1358)</f>
        <v/>
      </c>
      <c r="I1358" s="12">
        <f>STDEV.P($B$1358:$F$1358)</f>
        <v/>
      </c>
    </row>
    <row r="1359">
      <c r="A1359" s="4" t="inlineStr">
        <is>
          <t>Precision</t>
        </is>
      </c>
      <c r="B1359" s="12">
        <f>IFERROR($B$1355/($B$1355+$B$1357),0)</f>
        <v/>
      </c>
      <c r="C1359" s="12">
        <f>IFERROR($C$1355/($C$1355+$C$1357),0)</f>
        <v/>
      </c>
      <c r="D1359" s="12">
        <f>IFERROR($D$1355/($D$1355+$D$1357),0)</f>
        <v/>
      </c>
      <c r="E1359" s="12">
        <f>IFERROR($E$1355/($E$1355+$E$1357),0)</f>
        <v/>
      </c>
      <c r="F1359" s="12">
        <f>IFERROR($F$1355/($F$1355+$F$1357),0)</f>
        <v/>
      </c>
      <c r="G1359" s="12">
        <f>IFERROR($G$1355/($G$1355+$G$1357),0)</f>
        <v/>
      </c>
      <c r="H1359" s="18">
        <f>AVERAGE($B$1359:$F$1359)</f>
        <v/>
      </c>
      <c r="I1359" s="18">
        <f>STDEV.P($B$1359:$F$1359)</f>
        <v/>
      </c>
    </row>
    <row r="1360">
      <c r="A1360" s="4" t="inlineStr">
        <is>
          <t>Recall</t>
        </is>
      </c>
      <c r="B1360" s="12">
        <f>IFERROR($B$1355/($B$1355+$B$1358),0)</f>
        <v/>
      </c>
      <c r="C1360" s="12">
        <f>IFERROR($C$1355/($C$1355+$C$1358),0)</f>
        <v/>
      </c>
      <c r="D1360" s="12">
        <f>IFERROR($D$1355/($D$1355+$D$1358),0)</f>
        <v/>
      </c>
      <c r="E1360" s="12">
        <f>IFERROR($E$1355/($E$1355+$E$1358),0)</f>
        <v/>
      </c>
      <c r="F1360" s="12">
        <f>IFERROR($F$1355/($F$1355+$F$1358),0)</f>
        <v/>
      </c>
      <c r="G1360" s="12">
        <f>IFERROR($G$1355/($G$1355+$G$1358),0)</f>
        <v/>
      </c>
      <c r="H1360" s="18">
        <f>AVERAGE($B$1360:$F$1360)</f>
        <v/>
      </c>
      <c r="I1360" s="18">
        <f>STDEV.P($B$1360:$F$1360)</f>
        <v/>
      </c>
    </row>
    <row r="1361">
      <c r="A1361" s="4" t="inlineStr">
        <is>
          <t>F1</t>
        </is>
      </c>
      <c r="B1361" s="12">
        <f>IFERROR(2*$B$1359*$B$1360/($B$1359+$B$1360),0)</f>
        <v/>
      </c>
      <c r="C1361" s="12">
        <f>IFERROR(2*$C$1359*$C$1360/($C$1359+$C$1360),0)</f>
        <v/>
      </c>
      <c r="D1361" s="12">
        <f>IFERROR(2*$D$1359*$D$1360/($D$1359+$D$1360),0)</f>
        <v/>
      </c>
      <c r="E1361" s="12">
        <f>IFERROR(2*$E$1359*$E$1360/($E$1359+$E$1360),0)</f>
        <v/>
      </c>
      <c r="F1361" s="12">
        <f>IFERROR(2*$F$1359*$F$1360/($F$1359+$F$1360),0)</f>
        <v/>
      </c>
      <c r="G1361" s="12">
        <f>IFERROR(2*$G$1359*$G$1360/($G$1359+$G$1360),0)</f>
        <v/>
      </c>
      <c r="H1361" s="18">
        <f>AVERAGE($B$1361:$F$1361)</f>
        <v/>
      </c>
      <c r="I1361" s="18">
        <f>STDEV.P($B$1361:$F$1361)</f>
        <v/>
      </c>
    </row>
    <row r="1362">
      <c r="A1362" s="4" t="inlineStr">
        <is>
          <t>Accuracy</t>
        </is>
      </c>
      <c r="B1362" s="12">
        <f>IFERROR(($B$1355+$B$1356)/($B$1355+$B$1356+$B$1357+$B$1358),0)</f>
        <v/>
      </c>
      <c r="C1362" s="12">
        <f>IFERROR(($C$1355+$C$1356)/($C$1355+$C$1356+$C$1357+$C$1358),0)</f>
        <v/>
      </c>
      <c r="D1362" s="12">
        <f>IFERROR(($D$1355+$D$1356)/($D$1355+$D$1356+$D$1357+$D$1358),0)</f>
        <v/>
      </c>
      <c r="E1362" s="12">
        <f>IFERROR(($E$1355+$E$1356)/($E$1355+$E$1356+$E$1357+$E$1358),0)</f>
        <v/>
      </c>
      <c r="F1362" s="12">
        <f>IFERROR(($F$1355+$F$1356)/($F$1355+$F$1356+$F$1357+$F$1358),0)</f>
        <v/>
      </c>
      <c r="G1362" s="12">
        <f>IFERROR(($G$1355+$G$1356)/($G$1355+$G$1356+$G$1357+$G$1358),0)</f>
        <v/>
      </c>
      <c r="H1362" s="18">
        <f>AVERAGE($B$1362:$F$1362)</f>
        <v/>
      </c>
      <c r="I1362" s="18">
        <f>STDEV.P($B$1362:$F$1362)</f>
        <v/>
      </c>
    </row>
    <row r="1363">
      <c r="A1363" s="4" t="inlineStr">
        <is>
          <t>Edit distance</t>
        </is>
      </c>
      <c r="B1363" s="12">
        <f>SUMPRODUCT(ABS($AR$1347:$AW$1352-$B$1347:$G$1352))</f>
        <v/>
      </c>
      <c r="C1363" s="12">
        <f>SUMPRODUCT(ABS($AR$1347:$AW$1352-$I$1347:$N$1352))</f>
        <v/>
      </c>
      <c r="D1363" s="12">
        <f>SUMPRODUCT(ABS($AR$1347:$AW$1352-$P$1347:$U$1352))</f>
        <v/>
      </c>
      <c r="E1363" s="12">
        <f>SUMPRODUCT(ABS($AR$1347:$AW$1352-$W$1347:$AB$1352))</f>
        <v/>
      </c>
      <c r="F1363" s="12">
        <f>SUMPRODUCT(ABS($AR$1347:$AW$1352-$AD$1347:$AI$1352))</f>
        <v/>
      </c>
      <c r="G1363" s="12">
        <f>SUMPRODUCT(ABS($AR$1347:$AW$1352-$AK$1347:$AP$1352))</f>
        <v/>
      </c>
      <c r="H1363" s="18">
        <f>AVERAGE($B$1363:$F$1363)</f>
        <v/>
      </c>
      <c r="I1363" s="18">
        <f>STDEV.P($B$1363:$F$1363)</f>
        <v/>
      </c>
    </row>
    <row r="1364">
      <c r="A1364" s="4" t="inlineStr">
        <is>
          <t>Spectral distance</t>
        </is>
      </c>
      <c r="B1364" s="12">
        <f>SQRT(SUMPRODUCT(($AZ$1347:$AZ$1352-$B$1374:$B$1379)^2))</f>
        <v/>
      </c>
      <c r="C1364" s="12">
        <f>SQRT(SUMPRODUCT(($AZ$1347:$AZ$1352-$C$1374:$C$1379)^2))</f>
        <v/>
      </c>
      <c r="D1364" s="12">
        <f>SQRT(SUMPRODUCT(($AZ$1347:$AZ$1352-$D$1374:$D$1379)^2))</f>
        <v/>
      </c>
      <c r="E1364" s="12">
        <f>SQRT(SUMPRODUCT(($AZ$1347:$AZ$1352-$E$1374:$E$1379)^2))</f>
        <v/>
      </c>
      <c r="F1364" s="12">
        <f>SQRT(SUMPRODUCT(($AZ$1347:$AZ$1352-$F$1374:$F$1379)^2))</f>
        <v/>
      </c>
      <c r="G1364" s="12">
        <f>SQRT(SUMPRODUCT(($AZ$1347:$AZ$1352-$G$1374:$G$1379)^2))</f>
        <v/>
      </c>
      <c r="H1364" s="18">
        <f>AVERAGE($B$1364:$F$1364)</f>
        <v/>
      </c>
      <c r="I1364" s="18">
        <f>STDEV.P($B$1364:$F$1364)</f>
        <v/>
      </c>
    </row>
    <row r="1365">
      <c r="A1365" s="4" t="inlineStr">
        <is>
          <t>Unsure cells</t>
        </is>
      </c>
      <c r="B1365" s="7">
        <f>COUNTIF($B$1347:$G$1352,2)</f>
        <v/>
      </c>
      <c r="C1365" s="7">
        <f>COUNTIF($I$1347:$N$1352,2)</f>
        <v/>
      </c>
      <c r="D1365" s="7">
        <f>COUNTIF($P$1347:$U$1352,2)</f>
        <v/>
      </c>
      <c r="E1365" s="7">
        <f>COUNTIF($W$1347:$AB$1352,2)</f>
        <v/>
      </c>
      <c r="F1365" s="7">
        <f>COUNTIF($AD$1347:$AI$1352,2)</f>
        <v/>
      </c>
      <c r="G1365" s="7">
        <f>COUNTIF($AK$1347:$AP$1352,2)</f>
        <v/>
      </c>
      <c r="H1365" s="12">
        <f>AVERAGE($B$1365:$F$1365)</f>
        <v/>
      </c>
      <c r="I1365" s="12">
        <f>STDEV.P($B$1365:$F$1365)</f>
        <v/>
      </c>
    </row>
    <row r="1366">
      <c r="A1366" s="3" t="inlineStr">
        <is>
          <t>eigenvalues (real part, numpy order; pasted)</t>
        </is>
      </c>
    </row>
    <row r="1367">
      <c r="A1367" s="3" t="inlineStr">
        <is>
          <t xml:space="preserve">  λ1</t>
        </is>
      </c>
      <c r="B1367" s="19" t="n">
        <v>12</v>
      </c>
      <c r="C1367" s="19" t="n">
        <v>6.000000000000001</v>
      </c>
      <c r="D1367" s="19" t="n">
        <v>6.000000000000001</v>
      </c>
      <c r="E1367" s="19" t="n">
        <v>6.000000000000001</v>
      </c>
      <c r="F1367" s="19" t="n">
        <v>6.000000000000001</v>
      </c>
      <c r="G1367" s="19" t="n">
        <v>6.000000000000001</v>
      </c>
    </row>
    <row r="1368">
      <c r="A1368" s="3" t="inlineStr">
        <is>
          <t xml:space="preserve">  λ2</t>
        </is>
      </c>
      <c r="B1368" s="19" t="n">
        <v>-8.772668280098325e-48</v>
      </c>
      <c r="C1368" s="19" t="n">
        <v>-4.386334140049162e-48</v>
      </c>
      <c r="D1368" s="19" t="n">
        <v>-4.386334140049162e-48</v>
      </c>
      <c r="E1368" s="19" t="n">
        <v>-4.386334140049162e-48</v>
      </c>
      <c r="F1368" s="19" t="n">
        <v>-4.386334140049162e-48</v>
      </c>
      <c r="G1368" s="19" t="n">
        <v>-4.386334140049162e-48</v>
      </c>
    </row>
    <row r="1369">
      <c r="A1369" s="3" t="inlineStr">
        <is>
          <t xml:space="preserve">  λ3</t>
        </is>
      </c>
      <c r="B1369" s="19" t="n">
        <v>0</v>
      </c>
      <c r="C1369" s="19" t="n">
        <v>0</v>
      </c>
      <c r="D1369" s="19" t="n">
        <v>0</v>
      </c>
      <c r="E1369" s="19" t="n">
        <v>0</v>
      </c>
      <c r="F1369" s="19" t="n">
        <v>0</v>
      </c>
      <c r="G1369" s="19" t="n">
        <v>0</v>
      </c>
    </row>
    <row r="1370">
      <c r="A1370" s="3" t="inlineStr">
        <is>
          <t xml:space="preserve">  λ4</t>
        </is>
      </c>
      <c r="B1370" s="19" t="n">
        <v>2.736911063134407e-48</v>
      </c>
      <c r="C1370" s="19" t="n">
        <v>1.368455531567204e-48</v>
      </c>
      <c r="D1370" s="19" t="n">
        <v>1.368455531567204e-48</v>
      </c>
      <c r="E1370" s="19" t="n">
        <v>1.368455531567204e-48</v>
      </c>
      <c r="F1370" s="19" t="n">
        <v>1.368455531567204e-48</v>
      </c>
      <c r="G1370" s="19" t="n">
        <v>1.368455531567204e-48</v>
      </c>
    </row>
    <row r="1371">
      <c r="A1371" s="3" t="inlineStr">
        <is>
          <t xml:space="preserve">  λ5</t>
        </is>
      </c>
      <c r="B1371" s="19" t="n">
        <v>2.740971465239936e-80</v>
      </c>
      <c r="C1371" s="19" t="n">
        <v>1.370485732619968e-80</v>
      </c>
      <c r="D1371" s="19" t="n">
        <v>1.370485732619968e-80</v>
      </c>
      <c r="E1371" s="19" t="n">
        <v>1.370485732619968e-80</v>
      </c>
      <c r="F1371" s="19" t="n">
        <v>1.370485732619968e-80</v>
      </c>
      <c r="G1371" s="19" t="n">
        <v>1.370485732619968e-80</v>
      </c>
    </row>
    <row r="1372">
      <c r="A1372" s="3" t="inlineStr">
        <is>
          <t xml:space="preserve">  λ6</t>
        </is>
      </c>
      <c r="B1372" s="19" t="n">
        <v>2.740971465239936e-80</v>
      </c>
      <c r="C1372" s="19" t="n">
        <v>1.370485732619968e-80</v>
      </c>
      <c r="D1372" s="19" t="n">
        <v>1.370485732619968e-80</v>
      </c>
      <c r="E1372" s="19" t="n">
        <v>1.370485732619968e-80</v>
      </c>
      <c r="F1372" s="19" t="n">
        <v>1.370485732619968e-80</v>
      </c>
      <c r="G1372" s="19" t="n">
        <v>1.370485732619968e-80</v>
      </c>
    </row>
    <row r="1373">
      <c r="A1373" s="3" t="inlineStr">
        <is>
          <t>eigenvalues sorted desc (LARGE)</t>
        </is>
      </c>
    </row>
    <row r="1374">
      <c r="A1374" s="3" t="inlineStr">
        <is>
          <t xml:space="preserve">  λ(1)</t>
        </is>
      </c>
      <c r="B1374" s="19">
        <f>LARGE($B$1367:$B$1372,1)</f>
        <v/>
      </c>
      <c r="C1374" s="19">
        <f>LARGE($C$1367:$C$1372,1)</f>
        <v/>
      </c>
      <c r="D1374" s="19">
        <f>LARGE($D$1367:$D$1372,1)</f>
        <v/>
      </c>
      <c r="E1374" s="19">
        <f>LARGE($E$1367:$E$1372,1)</f>
        <v/>
      </c>
      <c r="F1374" s="19">
        <f>LARGE($F$1367:$F$1372,1)</f>
        <v/>
      </c>
      <c r="G1374" s="19">
        <f>LARGE($G$1367:$G$1372,1)</f>
        <v/>
      </c>
    </row>
    <row r="1375">
      <c r="A1375" s="3" t="inlineStr">
        <is>
          <t xml:space="preserve">  λ(2)</t>
        </is>
      </c>
      <c r="B1375" s="19">
        <f>LARGE($B$1367:$B$1372,2)</f>
        <v/>
      </c>
      <c r="C1375" s="19">
        <f>LARGE($C$1367:$C$1372,2)</f>
        <v/>
      </c>
      <c r="D1375" s="19">
        <f>LARGE($D$1367:$D$1372,2)</f>
        <v/>
      </c>
      <c r="E1375" s="19">
        <f>LARGE($E$1367:$E$1372,2)</f>
        <v/>
      </c>
      <c r="F1375" s="19">
        <f>LARGE($F$1367:$F$1372,2)</f>
        <v/>
      </c>
      <c r="G1375" s="19">
        <f>LARGE($G$1367:$G$1372,2)</f>
        <v/>
      </c>
    </row>
    <row r="1376">
      <c r="A1376" s="3" t="inlineStr">
        <is>
          <t xml:space="preserve">  λ(3)</t>
        </is>
      </c>
      <c r="B1376" s="19">
        <f>LARGE($B$1367:$B$1372,3)</f>
        <v/>
      </c>
      <c r="C1376" s="19">
        <f>LARGE($C$1367:$C$1372,3)</f>
        <v/>
      </c>
      <c r="D1376" s="19">
        <f>LARGE($D$1367:$D$1372,3)</f>
        <v/>
      </c>
      <c r="E1376" s="19">
        <f>LARGE($E$1367:$E$1372,3)</f>
        <v/>
      </c>
      <c r="F1376" s="19">
        <f>LARGE($F$1367:$F$1372,3)</f>
        <v/>
      </c>
      <c r="G1376" s="19">
        <f>LARGE($G$1367:$G$1372,3)</f>
        <v/>
      </c>
    </row>
    <row r="1377">
      <c r="A1377" s="3" t="inlineStr">
        <is>
          <t xml:space="preserve">  λ(4)</t>
        </is>
      </c>
      <c r="B1377" s="19">
        <f>LARGE($B$1367:$B$1372,4)</f>
        <v/>
      </c>
      <c r="C1377" s="19">
        <f>LARGE($C$1367:$C$1372,4)</f>
        <v/>
      </c>
      <c r="D1377" s="19">
        <f>LARGE($D$1367:$D$1372,4)</f>
        <v/>
      </c>
      <c r="E1377" s="19">
        <f>LARGE($E$1367:$E$1372,4)</f>
        <v/>
      </c>
      <c r="F1377" s="19">
        <f>LARGE($F$1367:$F$1372,4)</f>
        <v/>
      </c>
      <c r="G1377" s="19">
        <f>LARGE($G$1367:$G$1372,4)</f>
        <v/>
      </c>
    </row>
    <row r="1378">
      <c r="A1378" s="3" t="inlineStr">
        <is>
          <t xml:space="preserve">  λ(5)</t>
        </is>
      </c>
      <c r="B1378" s="19">
        <f>LARGE($B$1367:$B$1372,5)</f>
        <v/>
      </c>
      <c r="C1378" s="19">
        <f>LARGE($C$1367:$C$1372,5)</f>
        <v/>
      </c>
      <c r="D1378" s="19">
        <f>LARGE($D$1367:$D$1372,5)</f>
        <v/>
      </c>
      <c r="E1378" s="19">
        <f>LARGE($E$1367:$E$1372,5)</f>
        <v/>
      </c>
      <c r="F1378" s="19">
        <f>LARGE($F$1367:$F$1372,5)</f>
        <v/>
      </c>
      <c r="G1378" s="19">
        <f>LARGE($G$1367:$G$1372,5)</f>
        <v/>
      </c>
    </row>
    <row r="1379">
      <c r="A1379" s="3" t="inlineStr">
        <is>
          <t xml:space="preserve">  λ(6)</t>
        </is>
      </c>
      <c r="B1379" s="19">
        <f>LARGE($B$1367:$B$1372,6)</f>
        <v/>
      </c>
      <c r="C1379" s="19">
        <f>LARGE($C$1367:$C$1372,6)</f>
        <v/>
      </c>
      <c r="D1379" s="19">
        <f>LARGE($D$1367:$D$1372,6)</f>
        <v/>
      </c>
      <c r="E1379" s="19">
        <f>LARGE($E$1367:$E$1372,6)</f>
        <v/>
      </c>
      <c r="F1379" s="19">
        <f>LARGE($F$1367:$F$1372,6)</f>
        <v/>
      </c>
      <c r="G1379" s="19">
        <f>LARGE($G$1367:$G$1372,6)</f>
        <v/>
      </c>
    </row>
    <row r="1380">
      <c r="A1380" s="3" t="inlineStr">
        <is>
          <t>check: Σeig − trace (→0)</t>
        </is>
      </c>
      <c r="B1380" s="3">
        <f>ROUND(SUM($B$1367:$B$1372)-($B$1347+$C$1348+$D$1349+$E$1350+$F$1351+$G$1352),6)</f>
        <v/>
      </c>
      <c r="C1380" s="3">
        <f>ROUND(SUM($C$1367:$C$1372)-($I$1347+$J$1348+$K$1349+$L$1350+$M$1351+$N$1352),6)</f>
        <v/>
      </c>
      <c r="D1380" s="3">
        <f>ROUND(SUM($D$1367:$D$1372)-($P$1347+$Q$1348+$R$1349+$S$1350+$T$1351+$U$1352),6)</f>
        <v/>
      </c>
      <c r="E1380" s="3">
        <f>ROUND(SUM($E$1367:$E$1372)-($W$1347+$X$1348+$Y$1349+$Z$1350+$AA$1351+$AB$1352),6)</f>
        <v/>
      </c>
      <c r="F1380" s="3">
        <f>ROUND(SUM($F$1367:$F$1372)-($AD$1347+$AE$1348+$AF$1349+$AG$1350+$AH$1351+$AI$1352),6)</f>
        <v/>
      </c>
      <c r="G1380" s="3">
        <f>ROUND(SUM($G$1367:$G$1372)-($AK$1347+$AL$1348+$AM$1349+$AN$1350+$AO$1351+$AP$1352),6)</f>
        <v/>
      </c>
    </row>
    <row r="1381">
      <c r="A1381" s="3" t="inlineStr">
        <is>
          <t>check: Πeig − det (→0)</t>
        </is>
      </c>
      <c r="B1381" s="3">
        <f>ROUND(MDETERM($B$1347:$G$1352)-PRODUCT($B$1367:$B$1372),6)</f>
        <v/>
      </c>
      <c r="C1381" s="3">
        <f>ROUND(MDETERM($I$1347:$N$1352)-PRODUCT($C$1367:$C$1372),6)</f>
        <v/>
      </c>
      <c r="D1381" s="3">
        <f>ROUND(MDETERM($P$1347:$U$1352)-PRODUCT($D$1367:$D$1372),6)</f>
        <v/>
      </c>
      <c r="E1381" s="3">
        <f>ROUND(MDETERM($W$1347:$AB$1352)-PRODUCT($E$1367:$E$1372),6)</f>
        <v/>
      </c>
      <c r="F1381" s="3">
        <f>ROUND(MDETERM($AD$1347:$AI$1352)-PRODUCT($F$1367:$F$1372),6)</f>
        <v/>
      </c>
      <c r="G1381" s="3">
        <f>ROUND(MDETERM($AK$1347:$AP$1352)-PRODUCT($G$1367:$G$1372),6)</f>
        <v/>
      </c>
    </row>
    <row r="1382">
      <c r="A1382" s="3" t="inlineStr">
        <is>
          <t>complex eigenvalues?</t>
        </is>
      </c>
      <c r="B1382" s="3" t="inlineStr"/>
      <c r="C1382" s="3" t="inlineStr"/>
      <c r="D1382" s="3" t="inlineStr"/>
      <c r="E1382" s="3" t="inlineStr"/>
      <c r="F1382" s="3" t="inlineStr"/>
      <c r="G1382" s="3" t="inlineStr"/>
    </row>
    <row r="1383">
      <c r="A1383" s="3" t="inlineStr">
        <is>
          <t>check: det(M − λᵢI) per sorted λ (→0)</t>
        </is>
      </c>
    </row>
    <row r="1384">
      <c r="A1384" s="3" t="inlineStr">
        <is>
          <t xml:space="preserve">  det(M − λ(1)I)</t>
        </is>
      </c>
      <c r="B1384" s="3">
        <f t="array" ref="B1384">ROUND(MDETERM($B$1347:$G$1352-$B$1374*MUNIT(6)),6)</f>
        <v/>
      </c>
      <c r="C1384" s="3">
        <f t="array" ref="C1384">ROUND(MDETERM($I$1347:$N$1352-$C$1374*MUNIT(6)),6)</f>
        <v/>
      </c>
      <c r="D1384" s="3">
        <f t="array" ref="D1384">ROUND(MDETERM($P$1347:$U$1352-$D$1374*MUNIT(6)),6)</f>
        <v/>
      </c>
      <c r="E1384" s="3">
        <f t="array" ref="E1384">ROUND(MDETERM($W$1347:$AB$1352-$E$1374*MUNIT(6)),6)</f>
        <v/>
      </c>
      <c r="F1384" s="3">
        <f t="array" ref="F1384">ROUND(MDETERM($AD$1347:$AI$1352-$F$1374*MUNIT(6)),6)</f>
        <v/>
      </c>
      <c r="G1384" s="3">
        <f t="array" ref="G1384">ROUND(MDETERM($AK$1347:$AP$1352-$G$1374*MUNIT(6)),6)</f>
        <v/>
      </c>
    </row>
    <row r="1385">
      <c r="A1385" s="3" t="inlineStr">
        <is>
          <t xml:space="preserve">  det(M − λ(2)I)</t>
        </is>
      </c>
      <c r="B1385" s="3">
        <f t="array" ref="B1385">ROUND(MDETERM($B$1347:$G$1352-$B$1375*MUNIT(6)),6)</f>
        <v/>
      </c>
      <c r="C1385" s="3">
        <f t="array" ref="C1385">ROUND(MDETERM($I$1347:$N$1352-$C$1375*MUNIT(6)),6)</f>
        <v/>
      </c>
      <c r="D1385" s="3">
        <f t="array" ref="D1385">ROUND(MDETERM($P$1347:$U$1352-$D$1375*MUNIT(6)),6)</f>
        <v/>
      </c>
      <c r="E1385" s="3">
        <f t="array" ref="E1385">ROUND(MDETERM($W$1347:$AB$1352-$E$1375*MUNIT(6)),6)</f>
        <v/>
      </c>
      <c r="F1385" s="3">
        <f t="array" ref="F1385">ROUND(MDETERM($AD$1347:$AI$1352-$F$1375*MUNIT(6)),6)</f>
        <v/>
      </c>
      <c r="G1385" s="3">
        <f t="array" ref="G1385">ROUND(MDETERM($AK$1347:$AP$1352-$G$1375*MUNIT(6)),6)</f>
        <v/>
      </c>
    </row>
    <row r="1386">
      <c r="A1386" s="3" t="inlineStr">
        <is>
          <t xml:space="preserve">  det(M − λ(3)I)</t>
        </is>
      </c>
      <c r="B1386" s="3">
        <f t="array" ref="B1386">ROUND(MDETERM($B$1347:$G$1352-$B$1376*MUNIT(6)),6)</f>
        <v/>
      </c>
      <c r="C1386" s="3">
        <f t="array" ref="C1386">ROUND(MDETERM($I$1347:$N$1352-$C$1376*MUNIT(6)),6)</f>
        <v/>
      </c>
      <c r="D1386" s="3">
        <f t="array" ref="D1386">ROUND(MDETERM($P$1347:$U$1352-$D$1376*MUNIT(6)),6)</f>
        <v/>
      </c>
      <c r="E1386" s="3">
        <f t="array" ref="E1386">ROUND(MDETERM($W$1347:$AB$1352-$E$1376*MUNIT(6)),6)</f>
        <v/>
      </c>
      <c r="F1386" s="3">
        <f t="array" ref="F1386">ROUND(MDETERM($AD$1347:$AI$1352-$F$1376*MUNIT(6)),6)</f>
        <v/>
      </c>
      <c r="G1386" s="3">
        <f t="array" ref="G1386">ROUND(MDETERM($AK$1347:$AP$1352-$G$1376*MUNIT(6)),6)</f>
        <v/>
      </c>
    </row>
    <row r="1387">
      <c r="A1387" s="3" t="inlineStr">
        <is>
          <t xml:space="preserve">  det(M − λ(4)I)</t>
        </is>
      </c>
      <c r="B1387" s="3">
        <f t="array" ref="B1387">ROUND(MDETERM($B$1347:$G$1352-$B$1377*MUNIT(6)),6)</f>
        <v/>
      </c>
      <c r="C1387" s="3">
        <f t="array" ref="C1387">ROUND(MDETERM($I$1347:$N$1352-$C$1377*MUNIT(6)),6)</f>
        <v/>
      </c>
      <c r="D1387" s="3">
        <f t="array" ref="D1387">ROUND(MDETERM($P$1347:$U$1352-$D$1377*MUNIT(6)),6)</f>
        <v/>
      </c>
      <c r="E1387" s="3">
        <f t="array" ref="E1387">ROUND(MDETERM($W$1347:$AB$1352-$E$1377*MUNIT(6)),6)</f>
        <v/>
      </c>
      <c r="F1387" s="3">
        <f t="array" ref="F1387">ROUND(MDETERM($AD$1347:$AI$1352-$F$1377*MUNIT(6)),6)</f>
        <v/>
      </c>
      <c r="G1387" s="3">
        <f t="array" ref="G1387">ROUND(MDETERM($AK$1347:$AP$1352-$G$1377*MUNIT(6)),6)</f>
        <v/>
      </c>
    </row>
    <row r="1388">
      <c r="A1388" s="3" t="inlineStr">
        <is>
          <t xml:space="preserve">  det(M − λ(5)I)</t>
        </is>
      </c>
      <c r="B1388" s="3">
        <f t="array" ref="B1388">ROUND(MDETERM($B$1347:$G$1352-$B$1378*MUNIT(6)),6)</f>
        <v/>
      </c>
      <c r="C1388" s="3">
        <f t="array" ref="C1388">ROUND(MDETERM($I$1347:$N$1352-$C$1378*MUNIT(6)),6)</f>
        <v/>
      </c>
      <c r="D1388" s="3">
        <f t="array" ref="D1388">ROUND(MDETERM($P$1347:$U$1352-$D$1378*MUNIT(6)),6)</f>
        <v/>
      </c>
      <c r="E1388" s="3">
        <f t="array" ref="E1388">ROUND(MDETERM($W$1347:$AB$1352-$E$1378*MUNIT(6)),6)</f>
        <v/>
      </c>
      <c r="F1388" s="3">
        <f t="array" ref="F1388">ROUND(MDETERM($AD$1347:$AI$1352-$F$1378*MUNIT(6)),6)</f>
        <v/>
      </c>
      <c r="G1388" s="3">
        <f t="array" ref="G1388">ROUND(MDETERM($AK$1347:$AP$1352-$G$1378*MUNIT(6)),6)</f>
        <v/>
      </c>
    </row>
    <row r="1389">
      <c r="A1389" s="3" t="inlineStr">
        <is>
          <t xml:space="preserve">  det(M − λ(6)I)</t>
        </is>
      </c>
      <c r="B1389" s="3">
        <f t="array" ref="B1389">ROUND(MDETERM($B$1347:$G$1352-$B$1379*MUNIT(6)),6)</f>
        <v/>
      </c>
      <c r="C1389" s="3">
        <f t="array" ref="C1389">ROUND(MDETERM($I$1347:$N$1352-$C$1379*MUNIT(6)),6)</f>
        <v/>
      </c>
      <c r="D1389" s="3">
        <f t="array" ref="D1389">ROUND(MDETERM($P$1347:$U$1352-$D$1379*MUNIT(6)),6)</f>
        <v/>
      </c>
      <c r="E1389" s="3">
        <f t="array" ref="E1389">ROUND(MDETERM($W$1347:$AB$1352-$E$1379*MUNIT(6)),6)</f>
        <v/>
      </c>
      <c r="F1389" s="3">
        <f t="array" ref="F1389">ROUND(MDETERM($AD$1347:$AI$1352-$F$1379*MUNIT(6)),6)</f>
        <v/>
      </c>
      <c r="G1389" s="3">
        <f t="array" ref="G1389">ROUND(MDETERM($AK$1347:$AP$1352-$G$1379*MUNIT(6)),6)</f>
        <v/>
      </c>
    </row>
    <row r="1393" ht="16" customHeight="1">
      <c r="A1393" s="14" t="inlineStr">
        <is>
          <t>RAG R2-R3 | gpt4-turbo-preview</t>
        </is>
      </c>
      <c r="B1393" s="9" t="inlineStr">
        <is>
          <t>run 1 (raw, pasted)</t>
        </is>
      </c>
      <c r="I1393" s="9" t="inlineStr">
        <is>
          <t>run 2 (raw, pasted)</t>
        </is>
      </c>
      <c r="P1393" s="9" t="inlineStr">
        <is>
          <t>run 3 (raw, pasted)</t>
        </is>
      </c>
      <c r="W1393" s="9" t="inlineStr">
        <is>
          <t>run 4 (raw, pasted)</t>
        </is>
      </c>
      <c r="AD1393" s="9" t="inlineStr">
        <is>
          <t>run 5 (raw, pasted)</t>
        </is>
      </c>
      <c r="AK1393" s="9" t="inlineStr">
        <is>
          <t>archived component mapping</t>
        </is>
      </c>
    </row>
    <row r="1394" ht="60" customHeight="1">
      <c r="B1394" s="15" t="inlineStr">
        <is>
          <t>primary structure</t>
        </is>
      </c>
      <c r="C1394" s="15" t="inlineStr">
        <is>
          <t>secondary structure</t>
        </is>
      </c>
      <c r="D1394" s="15" t="inlineStr">
        <is>
          <t>payload</t>
        </is>
      </c>
      <c r="E1394" s="15" t="inlineStr">
        <is>
          <t>power system</t>
        </is>
      </c>
      <c r="F1394" s="15" t="inlineStr">
        <is>
          <t>communication system</t>
        </is>
      </c>
      <c r="G1394" s="15" t="inlineStr">
        <is>
          <t>on-board computer</t>
        </is>
      </c>
      <c r="I1394" s="15" t="inlineStr">
        <is>
          <t>primary structure</t>
        </is>
      </c>
      <c r="J1394" s="15" t="inlineStr">
        <is>
          <t>secondary structure</t>
        </is>
      </c>
      <c r="K1394" s="15" t="inlineStr">
        <is>
          <t>payload</t>
        </is>
      </c>
      <c r="L1394" s="15" t="inlineStr">
        <is>
          <t>power system</t>
        </is>
      </c>
      <c r="M1394" s="15" t="inlineStr">
        <is>
          <t>communication system</t>
        </is>
      </c>
      <c r="N1394" s="15" t="inlineStr">
        <is>
          <t>on-board computer</t>
        </is>
      </c>
      <c r="P1394" s="15" t="inlineStr">
        <is>
          <t>primary structure</t>
        </is>
      </c>
      <c r="Q1394" s="15" t="inlineStr">
        <is>
          <t>secondary structure</t>
        </is>
      </c>
      <c r="R1394" s="15" t="inlineStr">
        <is>
          <t>payload</t>
        </is>
      </c>
      <c r="S1394" s="15" t="inlineStr">
        <is>
          <t>power system</t>
        </is>
      </c>
      <c r="T1394" s="15" t="inlineStr">
        <is>
          <t>communication system</t>
        </is>
      </c>
      <c r="U1394" s="15" t="inlineStr">
        <is>
          <t>on-board computer</t>
        </is>
      </c>
      <c r="W1394" s="15" t="inlineStr">
        <is>
          <t>primary structure</t>
        </is>
      </c>
      <c r="X1394" s="15" t="inlineStr">
        <is>
          <t>secondary structure</t>
        </is>
      </c>
      <c r="Y1394" s="15" t="inlineStr">
        <is>
          <t>payload</t>
        </is>
      </c>
      <c r="Z1394" s="15" t="inlineStr">
        <is>
          <t>power system</t>
        </is>
      </c>
      <c r="AA1394" s="15" t="inlineStr">
        <is>
          <t>communication system</t>
        </is>
      </c>
      <c r="AB1394" s="15" t="inlineStr">
        <is>
          <t>on-board computer</t>
        </is>
      </c>
      <c r="AD1394" s="15" t="inlineStr">
        <is>
          <t>primary structure</t>
        </is>
      </c>
      <c r="AE1394" s="15" t="inlineStr">
        <is>
          <t>secondary structure</t>
        </is>
      </c>
      <c r="AF1394" s="15" t="inlineStr">
        <is>
          <t>payload</t>
        </is>
      </c>
      <c r="AG1394" s="15" t="inlineStr">
        <is>
          <t>power system</t>
        </is>
      </c>
      <c r="AH1394" s="15" t="inlineStr">
        <is>
          <t>communication system</t>
        </is>
      </c>
      <c r="AI1394" s="15" t="inlineStr">
        <is>
          <t>on-board computer</t>
        </is>
      </c>
      <c r="AK1394" s="3" t="inlineStr">
        <is>
          <t>Ground truth component</t>
        </is>
      </c>
      <c r="AL1394" s="3" t="inlineStr">
        <is>
          <t>Matched predicted component</t>
        </is>
      </c>
    </row>
    <row r="1395">
      <c r="A1395" s="3" t="inlineStr">
        <is>
          <t>primary structure</t>
        </is>
      </c>
      <c r="B1395" s="8" t="n">
        <v>1</v>
      </c>
      <c r="C1395" s="8" t="n">
        <v>1</v>
      </c>
      <c r="D1395" s="8" t="n">
        <v>1</v>
      </c>
      <c r="E1395" s="8" t="n">
        <v>1</v>
      </c>
      <c r="F1395" s="8" t="n">
        <v>1</v>
      </c>
      <c r="G1395" s="8" t="n">
        <v>1</v>
      </c>
      <c r="I1395" s="8" t="n">
        <v>1</v>
      </c>
      <c r="J1395" s="8" t="n">
        <v>1</v>
      </c>
      <c r="K1395" s="8" t="n">
        <v>1</v>
      </c>
      <c r="L1395" s="8" t="n">
        <v>1</v>
      </c>
      <c r="M1395" s="8" t="n">
        <v>1</v>
      </c>
      <c r="N1395" s="8" t="n">
        <v>1</v>
      </c>
      <c r="P1395" s="8" t="n">
        <v>1</v>
      </c>
      <c r="Q1395" s="8" t="n">
        <v>1</v>
      </c>
      <c r="R1395" s="8" t="n">
        <v>1</v>
      </c>
      <c r="S1395" s="8" t="n">
        <v>1</v>
      </c>
      <c r="T1395" s="8" t="n">
        <v>1</v>
      </c>
      <c r="U1395" s="8" t="n">
        <v>1</v>
      </c>
      <c r="W1395" s="8" t="n">
        <v>1</v>
      </c>
      <c r="X1395" s="8" t="n">
        <v>1</v>
      </c>
      <c r="Y1395" s="8" t="n">
        <v>1</v>
      </c>
      <c r="Z1395" s="8" t="n">
        <v>1</v>
      </c>
      <c r="AA1395" s="8" t="n">
        <v>1</v>
      </c>
      <c r="AB1395" s="8" t="n">
        <v>1</v>
      </c>
      <c r="AD1395" s="8" t="n">
        <v>1</v>
      </c>
      <c r="AE1395" s="8" t="n">
        <v>1</v>
      </c>
      <c r="AF1395" s="8" t="n">
        <v>1</v>
      </c>
      <c r="AG1395" s="8" t="n">
        <v>1</v>
      </c>
      <c r="AH1395" s="8" t="n">
        <v>1</v>
      </c>
      <c r="AI1395" s="8" t="n">
        <v>1</v>
      </c>
      <c r="AK1395" s="3" t="inlineStr">
        <is>
          <t>Power Subsystem</t>
        </is>
      </c>
      <c r="AL1395" s="3" t="inlineStr">
        <is>
          <t>power system</t>
        </is>
      </c>
    </row>
    <row r="1396">
      <c r="A1396" s="3" t="inlineStr">
        <is>
          <t>secondary structure</t>
        </is>
      </c>
      <c r="B1396" s="8" t="n">
        <v>0</v>
      </c>
      <c r="C1396" s="8" t="n">
        <v>1</v>
      </c>
      <c r="D1396" s="8" t="n">
        <v>0</v>
      </c>
      <c r="E1396" s="8" t="n">
        <v>0</v>
      </c>
      <c r="F1396" s="8" t="n">
        <v>0</v>
      </c>
      <c r="G1396" s="8" t="n">
        <v>0</v>
      </c>
      <c r="I1396" s="8" t="n">
        <v>0</v>
      </c>
      <c r="J1396" s="8" t="n">
        <v>1</v>
      </c>
      <c r="K1396" s="8" t="n">
        <v>0</v>
      </c>
      <c r="L1396" s="8" t="n">
        <v>0</v>
      </c>
      <c r="M1396" s="8" t="n">
        <v>0</v>
      </c>
      <c r="N1396" s="8" t="n">
        <v>0</v>
      </c>
      <c r="P1396" s="8" t="n">
        <v>0</v>
      </c>
      <c r="Q1396" s="8" t="n">
        <v>1</v>
      </c>
      <c r="R1396" s="8" t="n">
        <v>0</v>
      </c>
      <c r="S1396" s="8" t="n">
        <v>0</v>
      </c>
      <c r="T1396" s="8" t="n">
        <v>0</v>
      </c>
      <c r="U1396" s="8" t="n">
        <v>0</v>
      </c>
      <c r="W1396" s="8" t="n">
        <v>0</v>
      </c>
      <c r="X1396" s="8" t="n">
        <v>1</v>
      </c>
      <c r="Y1396" s="8" t="n">
        <v>0</v>
      </c>
      <c r="Z1396" s="8" t="n">
        <v>0</v>
      </c>
      <c r="AA1396" s="8" t="n">
        <v>0</v>
      </c>
      <c r="AB1396" s="8" t="n">
        <v>0</v>
      </c>
      <c r="AD1396" s="8" t="n">
        <v>0</v>
      </c>
      <c r="AE1396" s="8" t="n">
        <v>1</v>
      </c>
      <c r="AF1396" s="8" t="n">
        <v>0</v>
      </c>
      <c r="AG1396" s="8" t="n">
        <v>0</v>
      </c>
      <c r="AH1396" s="8" t="n">
        <v>0</v>
      </c>
      <c r="AI1396" s="8" t="n">
        <v>0</v>
      </c>
      <c r="AK1396" s="3" t="inlineStr">
        <is>
          <t>Guidance, Navigation, and Control (GNC) Subsystem</t>
        </is>
      </c>
      <c r="AL1396" s="3" t="inlineStr">
        <is>
          <t>on-board computer</t>
        </is>
      </c>
    </row>
    <row r="1397">
      <c r="A1397" s="3" t="inlineStr">
        <is>
          <t>payload</t>
        </is>
      </c>
      <c r="B1397" s="8" t="n">
        <v>0</v>
      </c>
      <c r="C1397" s="8" t="n">
        <v>0</v>
      </c>
      <c r="D1397" s="8" t="n">
        <v>1</v>
      </c>
      <c r="E1397" s="8" t="n">
        <v>1</v>
      </c>
      <c r="F1397" s="8" t="n">
        <v>1</v>
      </c>
      <c r="G1397" s="8" t="n">
        <v>1</v>
      </c>
      <c r="I1397" s="8" t="n">
        <v>0</v>
      </c>
      <c r="J1397" s="8" t="n">
        <v>0</v>
      </c>
      <c r="K1397" s="8" t="n">
        <v>1</v>
      </c>
      <c r="L1397" s="8" t="n">
        <v>1</v>
      </c>
      <c r="M1397" s="8" t="n">
        <v>1</v>
      </c>
      <c r="N1397" s="8" t="n">
        <v>1</v>
      </c>
      <c r="P1397" s="8" t="n">
        <v>0</v>
      </c>
      <c r="Q1397" s="8" t="n">
        <v>1</v>
      </c>
      <c r="R1397" s="8" t="n">
        <v>1</v>
      </c>
      <c r="S1397" s="8" t="n">
        <v>1</v>
      </c>
      <c r="T1397" s="8" t="n">
        <v>1</v>
      </c>
      <c r="U1397" s="8" t="n">
        <v>1</v>
      </c>
      <c r="W1397" s="8" t="n">
        <v>0</v>
      </c>
      <c r="X1397" s="8" t="n">
        <v>0</v>
      </c>
      <c r="Y1397" s="8" t="n">
        <v>1</v>
      </c>
      <c r="Z1397" s="8" t="n">
        <v>1</v>
      </c>
      <c r="AA1397" s="8" t="n">
        <v>1</v>
      </c>
      <c r="AB1397" s="8" t="n">
        <v>1</v>
      </c>
      <c r="AD1397" s="8" t="n">
        <v>0</v>
      </c>
      <c r="AE1397" s="8" t="n">
        <v>1</v>
      </c>
      <c r="AF1397" s="8" t="n">
        <v>1</v>
      </c>
      <c r="AG1397" s="8" t="n">
        <v>1</v>
      </c>
      <c r="AH1397" s="8" t="n">
        <v>1</v>
      </c>
      <c r="AI1397" s="8" t="n">
        <v>1</v>
      </c>
      <c r="AK1397" s="3" t="inlineStr">
        <is>
          <t>Reaction Wheel</t>
        </is>
      </c>
      <c r="AL1397" s="3" t="inlineStr">
        <is>
          <t>communication system</t>
        </is>
      </c>
    </row>
    <row r="1398">
      <c r="A1398" s="3" t="inlineStr">
        <is>
          <t>power system</t>
        </is>
      </c>
      <c r="B1398" s="8" t="n">
        <v>0</v>
      </c>
      <c r="C1398" s="8" t="n">
        <v>0</v>
      </c>
      <c r="D1398" s="8" t="n">
        <v>0</v>
      </c>
      <c r="E1398" s="8" t="n">
        <v>1</v>
      </c>
      <c r="F1398" s="8" t="n">
        <v>0</v>
      </c>
      <c r="G1398" s="8" t="n">
        <v>1</v>
      </c>
      <c r="I1398" s="8" t="n">
        <v>0</v>
      </c>
      <c r="J1398" s="8" t="n">
        <v>0</v>
      </c>
      <c r="K1398" s="8" t="n">
        <v>0</v>
      </c>
      <c r="L1398" s="8" t="n">
        <v>1</v>
      </c>
      <c r="M1398" s="8" t="n">
        <v>0</v>
      </c>
      <c r="N1398" s="8" t="n">
        <v>1</v>
      </c>
      <c r="P1398" s="8" t="n">
        <v>0</v>
      </c>
      <c r="Q1398" s="8" t="n">
        <v>0</v>
      </c>
      <c r="R1398" s="8" t="n">
        <v>0</v>
      </c>
      <c r="S1398" s="8" t="n">
        <v>1</v>
      </c>
      <c r="T1398" s="8" t="n">
        <v>0</v>
      </c>
      <c r="U1398" s="8" t="n">
        <v>1</v>
      </c>
      <c r="W1398" s="8" t="n">
        <v>0</v>
      </c>
      <c r="X1398" s="8" t="n">
        <v>0</v>
      </c>
      <c r="Y1398" s="8" t="n">
        <v>0</v>
      </c>
      <c r="Z1398" s="8" t="n">
        <v>1</v>
      </c>
      <c r="AA1398" s="8" t="n">
        <v>0</v>
      </c>
      <c r="AB1398" s="8" t="n">
        <v>1</v>
      </c>
      <c r="AD1398" s="8" t="n">
        <v>0</v>
      </c>
      <c r="AE1398" s="8" t="n">
        <v>0</v>
      </c>
      <c r="AF1398" s="8" t="n">
        <v>0</v>
      </c>
      <c r="AG1398" s="8" t="n">
        <v>1</v>
      </c>
      <c r="AH1398" s="8" t="n">
        <v>0</v>
      </c>
      <c r="AI1398" s="8" t="n">
        <v>1</v>
      </c>
    </row>
    <row r="1399">
      <c r="A1399" s="3" t="inlineStr">
        <is>
          <t>communication system</t>
        </is>
      </c>
      <c r="B1399" s="8" t="n">
        <v>0</v>
      </c>
      <c r="C1399" s="8" t="n">
        <v>0</v>
      </c>
      <c r="D1399" s="8" t="n">
        <v>0</v>
      </c>
      <c r="E1399" s="8" t="n">
        <v>1</v>
      </c>
      <c r="F1399" s="8" t="n">
        <v>1</v>
      </c>
      <c r="G1399" s="8" t="n">
        <v>1</v>
      </c>
      <c r="I1399" s="8" t="n">
        <v>0</v>
      </c>
      <c r="J1399" s="8" t="n">
        <v>0</v>
      </c>
      <c r="K1399" s="8" t="n">
        <v>0</v>
      </c>
      <c r="L1399" s="8" t="n">
        <v>1</v>
      </c>
      <c r="M1399" s="8" t="n">
        <v>1</v>
      </c>
      <c r="N1399" s="8" t="n">
        <v>1</v>
      </c>
      <c r="P1399" s="8" t="n">
        <v>0</v>
      </c>
      <c r="Q1399" s="8" t="n">
        <v>0</v>
      </c>
      <c r="R1399" s="8" t="n">
        <v>0</v>
      </c>
      <c r="S1399" s="8" t="n">
        <v>1</v>
      </c>
      <c r="T1399" s="8" t="n">
        <v>1</v>
      </c>
      <c r="U1399" s="8" t="n">
        <v>1</v>
      </c>
      <c r="W1399" s="8" t="n">
        <v>0</v>
      </c>
      <c r="X1399" s="8" t="n">
        <v>0</v>
      </c>
      <c r="Y1399" s="8" t="n">
        <v>0</v>
      </c>
      <c r="Z1399" s="8" t="n">
        <v>1</v>
      </c>
      <c r="AA1399" s="8" t="n">
        <v>1</v>
      </c>
      <c r="AB1399" s="8" t="n">
        <v>1</v>
      </c>
      <c r="AD1399" s="8" t="n">
        <v>0</v>
      </c>
      <c r="AE1399" s="8" t="n">
        <v>0</v>
      </c>
      <c r="AF1399" s="8" t="n">
        <v>0</v>
      </c>
      <c r="AG1399" s="8" t="n">
        <v>1</v>
      </c>
      <c r="AH1399" s="8" t="n">
        <v>1</v>
      </c>
      <c r="AI1399" s="8" t="n">
        <v>1</v>
      </c>
    </row>
    <row r="1400">
      <c r="A1400" s="3" t="inlineStr">
        <is>
          <t>on-board computer</t>
        </is>
      </c>
      <c r="B1400" s="8" t="n">
        <v>0</v>
      </c>
      <c r="C1400" s="8" t="n">
        <v>0</v>
      </c>
      <c r="D1400" s="8" t="n">
        <v>0</v>
      </c>
      <c r="E1400" s="8" t="n">
        <v>1</v>
      </c>
      <c r="F1400" s="8" t="n">
        <v>1</v>
      </c>
      <c r="G1400" s="8" t="n">
        <v>1</v>
      </c>
      <c r="I1400" s="8" t="n">
        <v>0</v>
      </c>
      <c r="J1400" s="8" t="n">
        <v>0</v>
      </c>
      <c r="K1400" s="8" t="n">
        <v>0</v>
      </c>
      <c r="L1400" s="8" t="n">
        <v>1</v>
      </c>
      <c r="M1400" s="8" t="n">
        <v>1</v>
      </c>
      <c r="N1400" s="8" t="n">
        <v>1</v>
      </c>
      <c r="P1400" s="8" t="n">
        <v>0</v>
      </c>
      <c r="Q1400" s="8" t="n">
        <v>0</v>
      </c>
      <c r="R1400" s="8" t="n">
        <v>0</v>
      </c>
      <c r="S1400" s="8" t="n">
        <v>1</v>
      </c>
      <c r="T1400" s="8" t="n">
        <v>1</v>
      </c>
      <c r="U1400" s="8" t="n">
        <v>1</v>
      </c>
      <c r="W1400" s="8" t="n">
        <v>0</v>
      </c>
      <c r="X1400" s="8" t="n">
        <v>0</v>
      </c>
      <c r="Y1400" s="8" t="n">
        <v>0</v>
      </c>
      <c r="Z1400" s="8" t="n">
        <v>1</v>
      </c>
      <c r="AA1400" s="8" t="n">
        <v>1</v>
      </c>
      <c r="AB1400" s="8" t="n">
        <v>1</v>
      </c>
      <c r="AD1400" s="8" t="n">
        <v>0</v>
      </c>
      <c r="AE1400" s="8" t="n">
        <v>0</v>
      </c>
      <c r="AF1400" s="8" t="n">
        <v>0</v>
      </c>
      <c r="AG1400" s="8" t="n">
        <v>1</v>
      </c>
      <c r="AH1400" s="8" t="n">
        <v>1</v>
      </c>
      <c r="AI1400" s="8" t="n">
        <v>1</v>
      </c>
    </row>
    <row r="1402">
      <c r="A1402" s="1" t="inlineStr">
        <is>
          <t>aligned k×k matrices (INDEX/MATCH through the mapping; GT order)</t>
        </is>
      </c>
      <c r="B1402" s="9" t="inlineStr">
        <is>
          <t>run 1 aligned</t>
        </is>
      </c>
      <c r="I1402" s="9" t="inlineStr">
        <is>
          <t>run 2 aligned</t>
        </is>
      </c>
      <c r="P1402" s="9" t="inlineStr">
        <is>
          <t>run 3 aligned</t>
        </is>
      </c>
      <c r="W1402" s="9" t="inlineStr">
        <is>
          <t>run 4 aligned</t>
        </is>
      </c>
      <c r="AD1402" s="9" t="inlineStr">
        <is>
          <t>run 5 aligned</t>
        </is>
      </c>
      <c r="AK1402" s="9" t="inlineStr">
        <is>
          <t>Step2 average of aligned runs (formula)</t>
        </is>
      </c>
      <c r="AO1402" s="9" t="inlineStr">
        <is>
          <t>aligned ground truth (INDEX/MATCH)</t>
        </is>
      </c>
      <c r="AS1402" s="9" t="inlineStr">
        <is>
          <t>aligned GT eig (pasted) | sorted</t>
        </is>
      </c>
    </row>
    <row r="1403" ht="60" customHeight="1">
      <c r="B1403" s="15" t="inlineStr">
        <is>
          <t>Power Subsystem</t>
        </is>
      </c>
      <c r="C1403" s="15" t="inlineStr">
        <is>
          <t>Guidance, Navigation, and Control (GNC) Subsystem</t>
        </is>
      </c>
      <c r="D1403" s="15" t="inlineStr">
        <is>
          <t>Reaction Wheel</t>
        </is>
      </c>
      <c r="I1403" s="15" t="inlineStr">
        <is>
          <t>Power Subsystem</t>
        </is>
      </c>
      <c r="J1403" s="15" t="inlineStr">
        <is>
          <t>Guidance, Navigation, and Control (GNC) Subsystem</t>
        </is>
      </c>
      <c r="K1403" s="15" t="inlineStr">
        <is>
          <t>Reaction Wheel</t>
        </is>
      </c>
      <c r="P1403" s="15" t="inlineStr">
        <is>
          <t>Power Subsystem</t>
        </is>
      </c>
      <c r="Q1403" s="15" t="inlineStr">
        <is>
          <t>Guidance, Navigation, and Control (GNC) Subsystem</t>
        </is>
      </c>
      <c r="R1403" s="15" t="inlineStr">
        <is>
          <t>Reaction Wheel</t>
        </is>
      </c>
      <c r="W1403" s="15" t="inlineStr">
        <is>
          <t>Power Subsystem</t>
        </is>
      </c>
      <c r="X1403" s="15" t="inlineStr">
        <is>
          <t>Guidance, Navigation, and Control (GNC) Subsystem</t>
        </is>
      </c>
      <c r="Y1403" s="15" t="inlineStr">
        <is>
          <t>Reaction Wheel</t>
        </is>
      </c>
      <c r="AD1403" s="15" t="inlineStr">
        <is>
          <t>Power Subsystem</t>
        </is>
      </c>
      <c r="AE1403" s="15" t="inlineStr">
        <is>
          <t>Guidance, Navigation, and Control (GNC) Subsystem</t>
        </is>
      </c>
      <c r="AF1403" s="15" t="inlineStr">
        <is>
          <t>Reaction Wheel</t>
        </is>
      </c>
    </row>
    <row r="1404">
      <c r="A1404" s="3" t="inlineStr">
        <is>
          <t>Power Subsystem</t>
        </is>
      </c>
      <c r="B1404" s="8">
        <f>INDEX($B$1395:$G$1400,MATCH($AL$1395,$B$1394:$G$1394,0),MATCH($AL$1395,$B$1394:$G$1394,0))</f>
        <v/>
      </c>
      <c r="C1404" s="8">
        <f>INDEX($B$1395:$G$1400,MATCH($AL$1395,$B$1394:$G$1394,0),MATCH($AL$1396,$B$1394:$G$1394,0))</f>
        <v/>
      </c>
      <c r="D1404" s="8">
        <f>INDEX($B$1395:$G$1400,MATCH($AL$1395,$B$1394:$G$1394,0),MATCH($AL$1397,$B$1394:$G$1394,0))</f>
        <v/>
      </c>
      <c r="I1404" s="8">
        <f>INDEX($I$1395:$N$1400,MATCH($AL$1395,$I$1394:$N$1394,0),MATCH($AL$1395,$I$1394:$N$1394,0))</f>
        <v/>
      </c>
      <c r="J1404" s="8">
        <f>INDEX($I$1395:$N$1400,MATCH($AL$1395,$I$1394:$N$1394,0),MATCH($AL$1396,$I$1394:$N$1394,0))</f>
        <v/>
      </c>
      <c r="K1404" s="8">
        <f>INDEX($I$1395:$N$1400,MATCH($AL$1395,$I$1394:$N$1394,0),MATCH($AL$1397,$I$1394:$N$1394,0))</f>
        <v/>
      </c>
      <c r="P1404" s="8">
        <f>INDEX($P$1395:$U$1400,MATCH($AL$1395,$P$1394:$U$1394,0),MATCH($AL$1395,$P$1394:$U$1394,0))</f>
        <v/>
      </c>
      <c r="Q1404" s="8">
        <f>INDEX($P$1395:$U$1400,MATCH($AL$1395,$P$1394:$U$1394,0),MATCH($AL$1396,$P$1394:$U$1394,0))</f>
        <v/>
      </c>
      <c r="R1404" s="8">
        <f>INDEX($P$1395:$U$1400,MATCH($AL$1395,$P$1394:$U$1394,0),MATCH($AL$1397,$P$1394:$U$1394,0))</f>
        <v/>
      </c>
      <c r="W1404" s="8">
        <f>INDEX($W$1395:$AB$1400,MATCH($AL$1395,$W$1394:$AB$1394,0),MATCH($AL$1395,$W$1394:$AB$1394,0))</f>
        <v/>
      </c>
      <c r="X1404" s="8">
        <f>INDEX($W$1395:$AB$1400,MATCH($AL$1395,$W$1394:$AB$1394,0),MATCH($AL$1396,$W$1394:$AB$1394,0))</f>
        <v/>
      </c>
      <c r="Y1404" s="8">
        <f>INDEX($W$1395:$AB$1400,MATCH($AL$1395,$W$1394:$AB$1394,0),MATCH($AL$1397,$W$1394:$AB$1394,0))</f>
        <v/>
      </c>
      <c r="AD1404" s="8">
        <f>INDEX($AD$1395:$AI$1400,MATCH($AL$1395,$AD$1394:$AI$1394,0),MATCH($AL$1395,$AD$1394:$AI$1394,0))</f>
        <v/>
      </c>
      <c r="AE1404" s="8">
        <f>INDEX($AD$1395:$AI$1400,MATCH($AL$1395,$AD$1394:$AI$1394,0),MATCH($AL$1396,$AD$1394:$AI$1394,0))</f>
        <v/>
      </c>
      <c r="AF1404" s="8">
        <f>INDEX($AD$1395:$AI$1400,MATCH($AL$1395,$AD$1394:$AI$1394,0),MATCH($AL$1397,$AD$1394:$AI$1394,0))</f>
        <v/>
      </c>
      <c r="AK1404" s="8">
        <f>IF(($B$1404&lt;&gt;2)+($I$1404&lt;&gt;2)+($P$1404&lt;&gt;2)+($W$1404&lt;&gt;2)+($AD$1404&lt;&gt;2)=0,2,IF((($B$1404&lt;&gt;2)*$B$1404+($I$1404&lt;&gt;2)*$I$1404+($P$1404&lt;&gt;2)*$P$1404+($W$1404&lt;&gt;2)*$W$1404+($AD$1404&lt;&gt;2)*$AD$1404)/(($B$1404&lt;&gt;2)+($I$1404&lt;&gt;2)+($P$1404&lt;&gt;2)+($W$1404&lt;&gt;2)+($AD$1404&lt;&gt;2))&gt;=0.5,1,0))</f>
        <v/>
      </c>
      <c r="AL1404" s="8">
        <f>IF(($C$1404&lt;&gt;2)+($J$1404&lt;&gt;2)+($Q$1404&lt;&gt;2)+($X$1404&lt;&gt;2)+($AE$1404&lt;&gt;2)=0,2,IF((($C$1404&lt;&gt;2)*$C$1404+($J$1404&lt;&gt;2)*$J$1404+($Q$1404&lt;&gt;2)*$Q$1404+($X$1404&lt;&gt;2)*$X$1404+($AE$1404&lt;&gt;2)*$AE$1404)/(($C$1404&lt;&gt;2)+($J$1404&lt;&gt;2)+($Q$1404&lt;&gt;2)+($X$1404&lt;&gt;2)+($AE$1404&lt;&gt;2))&gt;=0.5,1,0))</f>
        <v/>
      </c>
      <c r="AM1404" s="8">
        <f>IF(($D$1404&lt;&gt;2)+($K$1404&lt;&gt;2)+($R$1404&lt;&gt;2)+($Y$1404&lt;&gt;2)+($AF$1404&lt;&gt;2)=0,2,IF((($D$1404&lt;&gt;2)*$D$1404+($K$1404&lt;&gt;2)*$K$1404+($R$1404&lt;&gt;2)*$R$1404+($Y$1404&lt;&gt;2)*$Y$1404+($AF$1404&lt;&gt;2)*$AF$1404)/(($D$1404&lt;&gt;2)+($K$1404&lt;&gt;2)+($R$1404&lt;&gt;2)+($Y$1404&lt;&gt;2)+($AF$1404&lt;&gt;2))&gt;=0.5,1,0))</f>
        <v/>
      </c>
      <c r="AO1404" s="16">
        <f>INDEX('Ground truth'!$B$3:$G$8,MATCH($AK$1395,'Ground truth'!$A$3:$A$8,0),MATCH($AK$1395,'Ground truth'!$B$2:$G$2,0))</f>
        <v/>
      </c>
      <c r="AP1404" s="16">
        <f>INDEX('Ground truth'!$B$3:$G$8,MATCH($AK$1395,'Ground truth'!$A$3:$A$8,0),MATCH($AK$1396,'Ground truth'!$B$2:$G$2,0))</f>
        <v/>
      </c>
      <c r="AQ1404" s="16">
        <f>INDEX('Ground truth'!$B$3:$G$8,MATCH($AK$1395,'Ground truth'!$A$3:$A$8,0),MATCH($AK$1397,'Ground truth'!$B$2:$G$2,0))</f>
        <v/>
      </c>
      <c r="AS1404" s="19" t="n">
        <v>2</v>
      </c>
      <c r="AT1404" s="19">
        <f>LARGE($AS$1404:$AS$1406,1)</f>
        <v/>
      </c>
    </row>
    <row r="1405">
      <c r="A1405" s="3" t="inlineStr">
        <is>
          <t>Guidance, Navigation, and Control (GNC) Subsystem</t>
        </is>
      </c>
      <c r="B1405" s="8">
        <f>INDEX($B$1395:$G$1400,MATCH($AL$1396,$B$1394:$G$1394,0),MATCH($AL$1395,$B$1394:$G$1394,0))</f>
        <v/>
      </c>
      <c r="C1405" s="8">
        <f>INDEX($B$1395:$G$1400,MATCH($AL$1396,$B$1394:$G$1394,0),MATCH($AL$1396,$B$1394:$G$1394,0))</f>
        <v/>
      </c>
      <c r="D1405" s="8">
        <f>INDEX($B$1395:$G$1400,MATCH($AL$1396,$B$1394:$G$1394,0),MATCH($AL$1397,$B$1394:$G$1394,0))</f>
        <v/>
      </c>
      <c r="I1405" s="8">
        <f>INDEX($I$1395:$N$1400,MATCH($AL$1396,$I$1394:$N$1394,0),MATCH($AL$1395,$I$1394:$N$1394,0))</f>
        <v/>
      </c>
      <c r="J1405" s="8">
        <f>INDEX($I$1395:$N$1400,MATCH($AL$1396,$I$1394:$N$1394,0),MATCH($AL$1396,$I$1394:$N$1394,0))</f>
        <v/>
      </c>
      <c r="K1405" s="8">
        <f>INDEX($I$1395:$N$1400,MATCH($AL$1396,$I$1394:$N$1394,0),MATCH($AL$1397,$I$1394:$N$1394,0))</f>
        <v/>
      </c>
      <c r="P1405" s="8">
        <f>INDEX($P$1395:$U$1400,MATCH($AL$1396,$P$1394:$U$1394,0),MATCH($AL$1395,$P$1394:$U$1394,0))</f>
        <v/>
      </c>
      <c r="Q1405" s="8">
        <f>INDEX($P$1395:$U$1400,MATCH($AL$1396,$P$1394:$U$1394,0),MATCH($AL$1396,$P$1394:$U$1394,0))</f>
        <v/>
      </c>
      <c r="R1405" s="8">
        <f>INDEX($P$1395:$U$1400,MATCH($AL$1396,$P$1394:$U$1394,0),MATCH($AL$1397,$P$1394:$U$1394,0))</f>
        <v/>
      </c>
      <c r="W1405" s="8">
        <f>INDEX($W$1395:$AB$1400,MATCH($AL$1396,$W$1394:$AB$1394,0),MATCH($AL$1395,$W$1394:$AB$1394,0))</f>
        <v/>
      </c>
      <c r="X1405" s="8">
        <f>INDEX($W$1395:$AB$1400,MATCH($AL$1396,$W$1394:$AB$1394,0),MATCH($AL$1396,$W$1394:$AB$1394,0))</f>
        <v/>
      </c>
      <c r="Y1405" s="8">
        <f>INDEX($W$1395:$AB$1400,MATCH($AL$1396,$W$1394:$AB$1394,0),MATCH($AL$1397,$W$1394:$AB$1394,0))</f>
        <v/>
      </c>
      <c r="AD1405" s="8">
        <f>INDEX($AD$1395:$AI$1400,MATCH($AL$1396,$AD$1394:$AI$1394,0),MATCH($AL$1395,$AD$1394:$AI$1394,0))</f>
        <v/>
      </c>
      <c r="AE1405" s="8">
        <f>INDEX($AD$1395:$AI$1400,MATCH($AL$1396,$AD$1394:$AI$1394,0),MATCH($AL$1396,$AD$1394:$AI$1394,0))</f>
        <v/>
      </c>
      <c r="AF1405" s="8">
        <f>INDEX($AD$1395:$AI$1400,MATCH($AL$1396,$AD$1394:$AI$1394,0),MATCH($AL$1397,$AD$1394:$AI$1394,0))</f>
        <v/>
      </c>
      <c r="AK1405" s="8">
        <f>IF(($B$1405&lt;&gt;2)+($I$1405&lt;&gt;2)+($P$1405&lt;&gt;2)+($W$1405&lt;&gt;2)+($AD$1405&lt;&gt;2)=0,2,IF((($B$1405&lt;&gt;2)*$B$1405+($I$1405&lt;&gt;2)*$I$1405+($P$1405&lt;&gt;2)*$P$1405+($W$1405&lt;&gt;2)*$W$1405+($AD$1405&lt;&gt;2)*$AD$1405)/(($B$1405&lt;&gt;2)+($I$1405&lt;&gt;2)+($P$1405&lt;&gt;2)+($W$1405&lt;&gt;2)+($AD$1405&lt;&gt;2))&gt;=0.5,1,0))</f>
        <v/>
      </c>
      <c r="AL1405" s="8">
        <f>IF(($C$1405&lt;&gt;2)+($J$1405&lt;&gt;2)+($Q$1405&lt;&gt;2)+($X$1405&lt;&gt;2)+($AE$1405&lt;&gt;2)=0,2,IF((($C$1405&lt;&gt;2)*$C$1405+($J$1405&lt;&gt;2)*$J$1405+($Q$1405&lt;&gt;2)*$Q$1405+($X$1405&lt;&gt;2)*$X$1405+($AE$1405&lt;&gt;2)*$AE$1405)/(($C$1405&lt;&gt;2)+($J$1405&lt;&gt;2)+($Q$1405&lt;&gt;2)+($X$1405&lt;&gt;2)+($AE$1405&lt;&gt;2))&gt;=0.5,1,0))</f>
        <v/>
      </c>
      <c r="AM1405" s="8">
        <f>IF(($D$1405&lt;&gt;2)+($K$1405&lt;&gt;2)+($R$1405&lt;&gt;2)+($Y$1405&lt;&gt;2)+($AF$1405&lt;&gt;2)=0,2,IF((($D$1405&lt;&gt;2)*$D$1405+($K$1405&lt;&gt;2)*$K$1405+($R$1405&lt;&gt;2)*$R$1405+($Y$1405&lt;&gt;2)*$Y$1405+($AF$1405&lt;&gt;2)*$AF$1405)/(($D$1405&lt;&gt;2)+($K$1405&lt;&gt;2)+($R$1405&lt;&gt;2)+($Y$1405&lt;&gt;2)+($AF$1405&lt;&gt;2))&gt;=0.5,1,0))</f>
        <v/>
      </c>
      <c r="AO1405" s="16">
        <f>INDEX('Ground truth'!$B$3:$G$8,MATCH($AK$1396,'Ground truth'!$A$3:$A$8,0),MATCH($AK$1395,'Ground truth'!$B$2:$G$2,0))</f>
        <v/>
      </c>
      <c r="AP1405" s="16">
        <f>INDEX('Ground truth'!$B$3:$G$8,MATCH($AK$1396,'Ground truth'!$A$3:$A$8,0),MATCH($AK$1396,'Ground truth'!$B$2:$G$2,0))</f>
        <v/>
      </c>
      <c r="AQ1405" s="16">
        <f>INDEX('Ground truth'!$B$3:$G$8,MATCH($AK$1396,'Ground truth'!$A$3:$A$8,0),MATCH($AK$1397,'Ground truth'!$B$2:$G$2,0))</f>
        <v/>
      </c>
      <c r="AS1405" s="19" t="n">
        <v>0</v>
      </c>
      <c r="AT1405" s="19">
        <f>LARGE($AS$1404:$AS$1406,2)</f>
        <v/>
      </c>
    </row>
    <row r="1406">
      <c r="A1406" s="3" t="inlineStr">
        <is>
          <t>Reaction Wheel</t>
        </is>
      </c>
      <c r="B1406" s="8">
        <f>INDEX($B$1395:$G$1400,MATCH($AL$1397,$B$1394:$G$1394,0),MATCH($AL$1395,$B$1394:$G$1394,0))</f>
        <v/>
      </c>
      <c r="C1406" s="8">
        <f>INDEX($B$1395:$G$1400,MATCH($AL$1397,$B$1394:$G$1394,0),MATCH($AL$1396,$B$1394:$G$1394,0))</f>
        <v/>
      </c>
      <c r="D1406" s="8">
        <f>INDEX($B$1395:$G$1400,MATCH($AL$1397,$B$1394:$G$1394,0),MATCH($AL$1397,$B$1394:$G$1394,0))</f>
        <v/>
      </c>
      <c r="I1406" s="8">
        <f>INDEX($I$1395:$N$1400,MATCH($AL$1397,$I$1394:$N$1394,0),MATCH($AL$1395,$I$1394:$N$1394,0))</f>
        <v/>
      </c>
      <c r="J1406" s="8">
        <f>INDEX($I$1395:$N$1400,MATCH($AL$1397,$I$1394:$N$1394,0),MATCH($AL$1396,$I$1394:$N$1394,0))</f>
        <v/>
      </c>
      <c r="K1406" s="8">
        <f>INDEX($I$1395:$N$1400,MATCH($AL$1397,$I$1394:$N$1394,0),MATCH($AL$1397,$I$1394:$N$1394,0))</f>
        <v/>
      </c>
      <c r="P1406" s="8">
        <f>INDEX($P$1395:$U$1400,MATCH($AL$1397,$P$1394:$U$1394,0),MATCH($AL$1395,$P$1394:$U$1394,0))</f>
        <v/>
      </c>
      <c r="Q1406" s="8">
        <f>INDEX($P$1395:$U$1400,MATCH($AL$1397,$P$1394:$U$1394,0),MATCH($AL$1396,$P$1394:$U$1394,0))</f>
        <v/>
      </c>
      <c r="R1406" s="8">
        <f>INDEX($P$1395:$U$1400,MATCH($AL$1397,$P$1394:$U$1394,0),MATCH($AL$1397,$P$1394:$U$1394,0))</f>
        <v/>
      </c>
      <c r="W1406" s="8">
        <f>INDEX($W$1395:$AB$1400,MATCH($AL$1397,$W$1394:$AB$1394,0),MATCH($AL$1395,$W$1394:$AB$1394,0))</f>
        <v/>
      </c>
      <c r="X1406" s="8">
        <f>INDEX($W$1395:$AB$1400,MATCH($AL$1397,$W$1394:$AB$1394,0),MATCH($AL$1396,$W$1394:$AB$1394,0))</f>
        <v/>
      </c>
      <c r="Y1406" s="8">
        <f>INDEX($W$1395:$AB$1400,MATCH($AL$1397,$W$1394:$AB$1394,0),MATCH($AL$1397,$W$1394:$AB$1394,0))</f>
        <v/>
      </c>
      <c r="AD1406" s="8">
        <f>INDEX($AD$1395:$AI$1400,MATCH($AL$1397,$AD$1394:$AI$1394,0),MATCH($AL$1395,$AD$1394:$AI$1394,0))</f>
        <v/>
      </c>
      <c r="AE1406" s="8">
        <f>INDEX($AD$1395:$AI$1400,MATCH($AL$1397,$AD$1394:$AI$1394,0),MATCH($AL$1396,$AD$1394:$AI$1394,0))</f>
        <v/>
      </c>
      <c r="AF1406" s="8">
        <f>INDEX($AD$1395:$AI$1400,MATCH($AL$1397,$AD$1394:$AI$1394,0),MATCH($AL$1397,$AD$1394:$AI$1394,0))</f>
        <v/>
      </c>
      <c r="AK1406" s="8">
        <f>IF(($B$1406&lt;&gt;2)+($I$1406&lt;&gt;2)+($P$1406&lt;&gt;2)+($W$1406&lt;&gt;2)+($AD$1406&lt;&gt;2)=0,2,IF((($B$1406&lt;&gt;2)*$B$1406+($I$1406&lt;&gt;2)*$I$1406+($P$1406&lt;&gt;2)*$P$1406+($W$1406&lt;&gt;2)*$W$1406+($AD$1406&lt;&gt;2)*$AD$1406)/(($B$1406&lt;&gt;2)+($I$1406&lt;&gt;2)+($P$1406&lt;&gt;2)+($W$1406&lt;&gt;2)+($AD$1406&lt;&gt;2))&gt;=0.5,1,0))</f>
        <v/>
      </c>
      <c r="AL1406" s="8">
        <f>IF(($C$1406&lt;&gt;2)+($J$1406&lt;&gt;2)+($Q$1406&lt;&gt;2)+($X$1406&lt;&gt;2)+($AE$1406&lt;&gt;2)=0,2,IF((($C$1406&lt;&gt;2)*$C$1406+($J$1406&lt;&gt;2)*$J$1406+($Q$1406&lt;&gt;2)*$Q$1406+($X$1406&lt;&gt;2)*$X$1406+($AE$1406&lt;&gt;2)*$AE$1406)/(($C$1406&lt;&gt;2)+($J$1406&lt;&gt;2)+($Q$1406&lt;&gt;2)+($X$1406&lt;&gt;2)+($AE$1406&lt;&gt;2))&gt;=0.5,1,0))</f>
        <v/>
      </c>
      <c r="AM1406" s="8">
        <f>IF(($D$1406&lt;&gt;2)+($K$1406&lt;&gt;2)+($R$1406&lt;&gt;2)+($Y$1406&lt;&gt;2)+($AF$1406&lt;&gt;2)=0,2,IF((($D$1406&lt;&gt;2)*$D$1406+($K$1406&lt;&gt;2)*$K$1406+($R$1406&lt;&gt;2)*$R$1406+($Y$1406&lt;&gt;2)*$Y$1406+($AF$1406&lt;&gt;2)*$AF$1406)/(($D$1406&lt;&gt;2)+($K$1406&lt;&gt;2)+($R$1406&lt;&gt;2)+($Y$1406&lt;&gt;2)+($AF$1406&lt;&gt;2))&gt;=0.5,1,0))</f>
        <v/>
      </c>
      <c r="AO1406" s="16">
        <f>INDEX('Ground truth'!$B$3:$G$8,MATCH($AK$1397,'Ground truth'!$A$3:$A$8,0),MATCH($AK$1395,'Ground truth'!$B$2:$G$2,0))</f>
        <v/>
      </c>
      <c r="AP1406" s="16">
        <f>INDEX('Ground truth'!$B$3:$G$8,MATCH($AK$1397,'Ground truth'!$A$3:$A$8,0),MATCH($AK$1396,'Ground truth'!$B$2:$G$2,0))</f>
        <v/>
      </c>
      <c r="AQ1406" s="16">
        <f>INDEX('Ground truth'!$B$3:$G$8,MATCH($AK$1397,'Ground truth'!$A$3:$A$8,0),MATCH($AK$1397,'Ground truth'!$B$2:$G$2,0))</f>
        <v/>
      </c>
      <c r="AS1406" s="19" t="n">
        <v>1</v>
      </c>
      <c r="AT1406" s="19">
        <f>LARGE($AS$1404:$AS$1406,3)</f>
        <v/>
      </c>
    </row>
    <row r="1408">
      <c r="A1408" s="17" t="inlineStr">
        <is>
          <t>metrics — confident-only (unsure excluded from denominators)</t>
        </is>
      </c>
      <c r="B1408" s="10" t="inlineStr">
        <is>
          <t>run 1</t>
        </is>
      </c>
      <c r="C1408" s="10" t="inlineStr">
        <is>
          <t>run 2</t>
        </is>
      </c>
      <c r="D1408" s="10" t="inlineStr">
        <is>
          <t>run 3</t>
        </is>
      </c>
      <c r="E1408" s="10" t="inlineStr">
        <is>
          <t>run 4</t>
        </is>
      </c>
      <c r="F1408" s="10" t="inlineStr">
        <is>
          <t>run 5</t>
        </is>
      </c>
      <c r="G1408" s="10" t="inlineStr">
        <is>
          <t>avg-matrix</t>
        </is>
      </c>
      <c r="H1408" s="10" t="inlineStr">
        <is>
          <t>mean</t>
        </is>
      </c>
      <c r="I1408" s="10" t="inlineStr">
        <is>
          <t>std (pop.)</t>
        </is>
      </c>
      <c r="J1408" s="17" t="inlineStr">
        <is>
          <t>notes</t>
        </is>
      </c>
    </row>
    <row r="1409">
      <c r="A1409" s="7" t="inlineStr">
        <is>
          <t>TP</t>
        </is>
      </c>
      <c r="B1409" s="7">
        <f>SUMPRODUCT(($B$1404:$D$1406=1)*($AO$1404:$AQ$1406=1))</f>
        <v/>
      </c>
      <c r="C1409" s="7">
        <f>SUMPRODUCT(($I$1404:$K$1406=1)*($AO$1404:$AQ$1406=1))</f>
        <v/>
      </c>
      <c r="D1409" s="7">
        <f>SUMPRODUCT(($P$1404:$R$1406=1)*($AO$1404:$AQ$1406=1))</f>
        <v/>
      </c>
      <c r="E1409" s="7">
        <f>SUMPRODUCT(($W$1404:$Y$1406=1)*($AO$1404:$AQ$1406=1))</f>
        <v/>
      </c>
      <c r="F1409" s="7">
        <f>SUMPRODUCT(($AD$1404:$AF$1406=1)*($AO$1404:$AQ$1406=1))</f>
        <v/>
      </c>
      <c r="G1409" s="7">
        <f>SUMPRODUCT(($AK$1404:$AM$1406=1)*($AO$1404:$AQ$1406=1))</f>
        <v/>
      </c>
      <c r="H1409" s="12">
        <f>AVERAGE($B$1409:$F$1409)</f>
        <v/>
      </c>
      <c r="I1409" s="12">
        <f>STDEV.P($B$1409:$F$1409)</f>
        <v/>
      </c>
    </row>
    <row r="1410">
      <c r="A1410" s="7" t="inlineStr">
        <is>
          <t>TN</t>
        </is>
      </c>
      <c r="B1410" s="7">
        <f>SUMPRODUCT(($B$1404:$D$1406=0)*($AO$1404:$AQ$1406=0))</f>
        <v/>
      </c>
      <c r="C1410" s="7">
        <f>SUMPRODUCT(($I$1404:$K$1406=0)*($AO$1404:$AQ$1406=0))</f>
        <v/>
      </c>
      <c r="D1410" s="7">
        <f>SUMPRODUCT(($P$1404:$R$1406=0)*($AO$1404:$AQ$1406=0))</f>
        <v/>
      </c>
      <c r="E1410" s="7">
        <f>SUMPRODUCT(($W$1404:$Y$1406=0)*($AO$1404:$AQ$1406=0))</f>
        <v/>
      </c>
      <c r="F1410" s="7">
        <f>SUMPRODUCT(($AD$1404:$AF$1406=0)*($AO$1404:$AQ$1406=0))</f>
        <v/>
      </c>
      <c r="G1410" s="7">
        <f>SUMPRODUCT(($AK$1404:$AM$1406=0)*($AO$1404:$AQ$1406=0))</f>
        <v/>
      </c>
      <c r="H1410" s="12">
        <f>AVERAGE($B$1410:$F$1410)</f>
        <v/>
      </c>
      <c r="I1410" s="12">
        <f>STDEV.P($B$1410:$F$1410)</f>
        <v/>
      </c>
    </row>
    <row r="1411">
      <c r="A1411" s="7" t="inlineStr">
        <is>
          <t>FP</t>
        </is>
      </c>
      <c r="B1411" s="7">
        <f>SUMPRODUCT(($B$1404:$D$1406=1)*($AO$1404:$AQ$1406=0))</f>
        <v/>
      </c>
      <c r="C1411" s="7">
        <f>SUMPRODUCT(($I$1404:$K$1406=1)*($AO$1404:$AQ$1406=0))</f>
        <v/>
      </c>
      <c r="D1411" s="7">
        <f>SUMPRODUCT(($P$1404:$R$1406=1)*($AO$1404:$AQ$1406=0))</f>
        <v/>
      </c>
      <c r="E1411" s="7">
        <f>SUMPRODUCT(($W$1404:$Y$1406=1)*($AO$1404:$AQ$1406=0))</f>
        <v/>
      </c>
      <c r="F1411" s="7">
        <f>SUMPRODUCT(($AD$1404:$AF$1406=1)*($AO$1404:$AQ$1406=0))</f>
        <v/>
      </c>
      <c r="G1411" s="7">
        <f>SUMPRODUCT(($AK$1404:$AM$1406=1)*($AO$1404:$AQ$1406=0))</f>
        <v/>
      </c>
      <c r="H1411" s="12">
        <f>AVERAGE($B$1411:$F$1411)</f>
        <v/>
      </c>
      <c r="I1411" s="12">
        <f>STDEV.P($B$1411:$F$1411)</f>
        <v/>
      </c>
    </row>
    <row r="1412">
      <c r="A1412" s="7" t="inlineStr">
        <is>
          <t>FN</t>
        </is>
      </c>
      <c r="B1412" s="7">
        <f>SUMPRODUCT(($B$1404:$D$1406=0)*($AO$1404:$AQ$1406=1))</f>
        <v/>
      </c>
      <c r="C1412" s="7">
        <f>SUMPRODUCT(($I$1404:$K$1406=0)*($AO$1404:$AQ$1406=1))</f>
        <v/>
      </c>
      <c r="D1412" s="7">
        <f>SUMPRODUCT(($P$1404:$R$1406=0)*($AO$1404:$AQ$1406=1))</f>
        <v/>
      </c>
      <c r="E1412" s="7">
        <f>SUMPRODUCT(($W$1404:$Y$1406=0)*($AO$1404:$AQ$1406=1))</f>
        <v/>
      </c>
      <c r="F1412" s="7">
        <f>SUMPRODUCT(($AD$1404:$AF$1406=0)*($AO$1404:$AQ$1406=1))</f>
        <v/>
      </c>
      <c r="G1412" s="7">
        <f>SUMPRODUCT(($AK$1404:$AM$1406=0)*($AO$1404:$AQ$1406=1))</f>
        <v/>
      </c>
      <c r="H1412" s="12">
        <f>AVERAGE($B$1412:$F$1412)</f>
        <v/>
      </c>
      <c r="I1412" s="12">
        <f>STDEV.P($B$1412:$F$1412)</f>
        <v/>
      </c>
    </row>
    <row r="1413">
      <c r="A1413" s="4" t="inlineStr">
        <is>
          <t>Precision</t>
        </is>
      </c>
      <c r="B1413" s="12">
        <f>IFERROR($B$1409/($B$1409+$B$1411),0)</f>
        <v/>
      </c>
      <c r="C1413" s="12">
        <f>IFERROR($C$1409/($C$1409+$C$1411),0)</f>
        <v/>
      </c>
      <c r="D1413" s="12">
        <f>IFERROR($D$1409/($D$1409+$D$1411),0)</f>
        <v/>
      </c>
      <c r="E1413" s="12">
        <f>IFERROR($E$1409/($E$1409+$E$1411),0)</f>
        <v/>
      </c>
      <c r="F1413" s="12">
        <f>IFERROR($F$1409/($F$1409+$F$1411),0)</f>
        <v/>
      </c>
      <c r="G1413" s="12">
        <f>IFERROR($G$1409/($G$1409+$G$1411),0)</f>
        <v/>
      </c>
      <c r="H1413" s="18">
        <f>AVERAGE($B$1413:$F$1413)</f>
        <v/>
      </c>
      <c r="I1413" s="18">
        <f>STDEV.P($B$1413:$F$1413)</f>
        <v/>
      </c>
    </row>
    <row r="1414">
      <c r="A1414" s="4" t="inlineStr">
        <is>
          <t>Recall</t>
        </is>
      </c>
      <c r="B1414" s="12">
        <f>IFERROR($B$1409/($B$1409+$B$1412),0)</f>
        <v/>
      </c>
      <c r="C1414" s="12">
        <f>IFERROR($C$1409/($C$1409+$C$1412),0)</f>
        <v/>
      </c>
      <c r="D1414" s="12">
        <f>IFERROR($D$1409/($D$1409+$D$1412),0)</f>
        <v/>
      </c>
      <c r="E1414" s="12">
        <f>IFERROR($E$1409/($E$1409+$E$1412),0)</f>
        <v/>
      </c>
      <c r="F1414" s="12">
        <f>IFERROR($F$1409/($F$1409+$F$1412),0)</f>
        <v/>
      </c>
      <c r="G1414" s="12">
        <f>IFERROR($G$1409/($G$1409+$G$1412),0)</f>
        <v/>
      </c>
      <c r="H1414" s="18">
        <f>AVERAGE($B$1414:$F$1414)</f>
        <v/>
      </c>
      <c r="I1414" s="18">
        <f>STDEV.P($B$1414:$F$1414)</f>
        <v/>
      </c>
    </row>
    <row r="1415">
      <c r="A1415" s="4" t="inlineStr">
        <is>
          <t>F1</t>
        </is>
      </c>
      <c r="B1415" s="12">
        <f>IFERROR(2*$B$1413*$B$1414/($B$1413+$B$1414),0)</f>
        <v/>
      </c>
      <c r="C1415" s="12">
        <f>IFERROR(2*$C$1413*$C$1414/($C$1413+$C$1414),0)</f>
        <v/>
      </c>
      <c r="D1415" s="12">
        <f>IFERROR(2*$D$1413*$D$1414/($D$1413+$D$1414),0)</f>
        <v/>
      </c>
      <c r="E1415" s="12">
        <f>IFERROR(2*$E$1413*$E$1414/($E$1413+$E$1414),0)</f>
        <v/>
      </c>
      <c r="F1415" s="12">
        <f>IFERROR(2*$F$1413*$F$1414/($F$1413+$F$1414),0)</f>
        <v/>
      </c>
      <c r="G1415" s="12">
        <f>IFERROR(2*$G$1413*$G$1414/($G$1413+$G$1414),0)</f>
        <v/>
      </c>
      <c r="H1415" s="18">
        <f>AVERAGE($B$1415:$F$1415)</f>
        <v/>
      </c>
      <c r="I1415" s="18">
        <f>STDEV.P($B$1415:$F$1415)</f>
        <v/>
      </c>
    </row>
    <row r="1416">
      <c r="A1416" s="4" t="inlineStr">
        <is>
          <t>Accuracy</t>
        </is>
      </c>
      <c r="B1416" s="12">
        <f>IFERROR(($B$1409+$B$1410)/($B$1409+$B$1410+$B$1411+$B$1412),0)</f>
        <v/>
      </c>
      <c r="C1416" s="12">
        <f>IFERROR(($C$1409+$C$1410)/($C$1409+$C$1410+$C$1411+$C$1412),0)</f>
        <v/>
      </c>
      <c r="D1416" s="12">
        <f>IFERROR(($D$1409+$D$1410)/($D$1409+$D$1410+$D$1411+$D$1412),0)</f>
        <v/>
      </c>
      <c r="E1416" s="12">
        <f>IFERROR(($E$1409+$E$1410)/($E$1409+$E$1410+$E$1411+$E$1412),0)</f>
        <v/>
      </c>
      <c r="F1416" s="12">
        <f>IFERROR(($F$1409+$F$1410)/($F$1409+$F$1410+$F$1411+$F$1412),0)</f>
        <v/>
      </c>
      <c r="G1416" s="12">
        <f>IFERROR(($G$1409+$G$1410)/($G$1409+$G$1410+$G$1411+$G$1412),0)</f>
        <v/>
      </c>
      <c r="H1416" s="18">
        <f>AVERAGE($B$1416:$F$1416)</f>
        <v/>
      </c>
      <c r="I1416" s="18">
        <f>STDEV.P($B$1416:$F$1416)</f>
        <v/>
      </c>
    </row>
    <row r="1417">
      <c r="A1417" s="4" t="inlineStr">
        <is>
          <t>Edit distance</t>
        </is>
      </c>
      <c r="B1417" s="12">
        <f>SUMPRODUCT(ABS($AO$1404:$AQ$1406-$B$1404:$D$1406))</f>
        <v/>
      </c>
      <c r="C1417" s="12">
        <f>SUMPRODUCT(ABS($AO$1404:$AQ$1406-$I$1404:$K$1406))</f>
        <v/>
      </c>
      <c r="D1417" s="12">
        <f>SUMPRODUCT(ABS($AO$1404:$AQ$1406-$P$1404:$R$1406))</f>
        <v/>
      </c>
      <c r="E1417" s="12">
        <f>SUMPRODUCT(ABS($AO$1404:$AQ$1406-$W$1404:$Y$1406))</f>
        <v/>
      </c>
      <c r="F1417" s="12">
        <f>SUMPRODUCT(ABS($AO$1404:$AQ$1406-$AD$1404:$AF$1406))</f>
        <v/>
      </c>
      <c r="G1417" s="12">
        <f>SUMPRODUCT(ABS($AO$1404:$AQ$1406-$AK$1404:$AM$1406))</f>
        <v/>
      </c>
      <c r="H1417" s="18">
        <f>AVERAGE($B$1417:$F$1417)</f>
        <v/>
      </c>
      <c r="I1417" s="18">
        <f>STDEV.P($B$1417:$F$1417)</f>
        <v/>
      </c>
    </row>
    <row r="1418">
      <c r="A1418" s="4" t="inlineStr">
        <is>
          <t>Spectral distance</t>
        </is>
      </c>
      <c r="B1418" s="12">
        <f>SQRT(SUMPRODUCT(($AT$1404:$AT$1406-$B$1425:$B$1427)^2))</f>
        <v/>
      </c>
      <c r="C1418" s="12">
        <f>SQRT(SUMPRODUCT(($AT$1404:$AT$1406-$C$1425:$C$1427)^2))</f>
        <v/>
      </c>
      <c r="D1418" s="12">
        <f>SQRT(SUMPRODUCT(($AT$1404:$AT$1406-$D$1425:$D$1427)^2))</f>
        <v/>
      </c>
      <c r="E1418" s="12">
        <f>SQRT(SUMPRODUCT(($AT$1404:$AT$1406-$E$1425:$E$1427)^2))</f>
        <v/>
      </c>
      <c r="F1418" s="12">
        <f>SQRT(SUMPRODUCT(($AT$1404:$AT$1406-$F$1425:$F$1427)^2))</f>
        <v/>
      </c>
      <c r="G1418" s="12">
        <f>SQRT(SUMPRODUCT(($AT$1404:$AT$1406-$G$1425:$G$1427)^2))</f>
        <v/>
      </c>
      <c r="H1418" s="18">
        <f>AVERAGE($B$1418:$F$1418)</f>
        <v/>
      </c>
      <c r="I1418" s="18">
        <f>STDEV.P($B$1418:$F$1418)</f>
        <v/>
      </c>
    </row>
    <row r="1419">
      <c r="A1419" s="4" t="inlineStr">
        <is>
          <t>Unsure cells</t>
        </is>
      </c>
      <c r="B1419" s="7">
        <f>COUNTIF($B$1404:$D$1406,2)</f>
        <v/>
      </c>
      <c r="C1419" s="7">
        <f>COUNTIF($I$1404:$K$1406,2)</f>
        <v/>
      </c>
      <c r="D1419" s="7">
        <f>COUNTIF($P$1404:$R$1406,2)</f>
        <v/>
      </c>
      <c r="E1419" s="7">
        <f>COUNTIF($W$1404:$Y$1406,2)</f>
        <v/>
      </c>
      <c r="F1419" s="7">
        <f>COUNTIF($AD$1404:$AF$1406,2)</f>
        <v/>
      </c>
      <c r="G1419" s="7">
        <f>COUNTIF($AK$1404:$AM$1406,2)</f>
        <v/>
      </c>
      <c r="H1419" s="12">
        <f>AVERAGE($B$1419:$F$1419)</f>
        <v/>
      </c>
      <c r="I1419" s="12">
        <f>STDEV.P($B$1419:$F$1419)</f>
        <v/>
      </c>
    </row>
    <row r="1420">
      <c r="A1420" s="3" t="inlineStr">
        <is>
          <t>eigenvalues (real part, numpy order; pasted)</t>
        </is>
      </c>
    </row>
    <row r="1421">
      <c r="A1421" s="3" t="inlineStr">
        <is>
          <t xml:space="preserve">  λ1</t>
        </is>
      </c>
      <c r="B1421" s="19" t="n">
        <v>0.3819660112501053</v>
      </c>
      <c r="C1421" s="19" t="n">
        <v>0.3819660112501053</v>
      </c>
      <c r="D1421" s="19" t="n">
        <v>0.3819660112501053</v>
      </c>
      <c r="E1421" s="19" t="n">
        <v>0.3819660112501053</v>
      </c>
      <c r="F1421" s="19" t="n">
        <v>0.3819660112501053</v>
      </c>
      <c r="G1421" s="19" t="n">
        <v>0.3819660112501053</v>
      </c>
    </row>
    <row r="1422">
      <c r="A1422" s="3" t="inlineStr">
        <is>
          <t xml:space="preserve">  λ2</t>
        </is>
      </c>
      <c r="B1422" s="19" t="n">
        <v>2.618033988749894</v>
      </c>
      <c r="C1422" s="19" t="n">
        <v>2.618033988749894</v>
      </c>
      <c r="D1422" s="19" t="n">
        <v>2.618033988749894</v>
      </c>
      <c r="E1422" s="19" t="n">
        <v>2.618033988749894</v>
      </c>
      <c r="F1422" s="19" t="n">
        <v>2.618033988749894</v>
      </c>
      <c r="G1422" s="19" t="n">
        <v>2.618033988749894</v>
      </c>
    </row>
    <row r="1423">
      <c r="A1423" s="3" t="inlineStr">
        <is>
          <t xml:space="preserve">  λ3</t>
        </is>
      </c>
      <c r="B1423" s="19" t="n">
        <v>0</v>
      </c>
      <c r="C1423" s="19" t="n">
        <v>0</v>
      </c>
      <c r="D1423" s="19" t="n">
        <v>0</v>
      </c>
      <c r="E1423" s="19" t="n">
        <v>0</v>
      </c>
      <c r="F1423" s="19" t="n">
        <v>0</v>
      </c>
      <c r="G1423" s="19" t="n">
        <v>0</v>
      </c>
    </row>
    <row r="1424">
      <c r="A1424" s="3" t="inlineStr">
        <is>
          <t>eigenvalues sorted desc (LARGE)</t>
        </is>
      </c>
    </row>
    <row r="1425">
      <c r="A1425" s="3" t="inlineStr">
        <is>
          <t xml:space="preserve">  λ(1)</t>
        </is>
      </c>
      <c r="B1425" s="19">
        <f>LARGE($B$1421:$B$1423,1)</f>
        <v/>
      </c>
      <c r="C1425" s="19">
        <f>LARGE($C$1421:$C$1423,1)</f>
        <v/>
      </c>
      <c r="D1425" s="19">
        <f>LARGE($D$1421:$D$1423,1)</f>
        <v/>
      </c>
      <c r="E1425" s="19">
        <f>LARGE($E$1421:$E$1423,1)</f>
        <v/>
      </c>
      <c r="F1425" s="19">
        <f>LARGE($F$1421:$F$1423,1)</f>
        <v/>
      </c>
      <c r="G1425" s="19">
        <f>LARGE($G$1421:$G$1423,1)</f>
        <v/>
      </c>
    </row>
    <row r="1426">
      <c r="A1426" s="3" t="inlineStr">
        <is>
          <t xml:space="preserve">  λ(2)</t>
        </is>
      </c>
      <c r="B1426" s="19">
        <f>LARGE($B$1421:$B$1423,2)</f>
        <v/>
      </c>
      <c r="C1426" s="19">
        <f>LARGE($C$1421:$C$1423,2)</f>
        <v/>
      </c>
      <c r="D1426" s="19">
        <f>LARGE($D$1421:$D$1423,2)</f>
        <v/>
      </c>
      <c r="E1426" s="19">
        <f>LARGE($E$1421:$E$1423,2)</f>
        <v/>
      </c>
      <c r="F1426" s="19">
        <f>LARGE($F$1421:$F$1423,2)</f>
        <v/>
      </c>
      <c r="G1426" s="19">
        <f>LARGE($G$1421:$G$1423,2)</f>
        <v/>
      </c>
    </row>
    <row r="1427">
      <c r="A1427" s="3" t="inlineStr">
        <is>
          <t xml:space="preserve">  λ(3)</t>
        </is>
      </c>
      <c r="B1427" s="19">
        <f>LARGE($B$1421:$B$1423,3)</f>
        <v/>
      </c>
      <c r="C1427" s="19">
        <f>LARGE($C$1421:$C$1423,3)</f>
        <v/>
      </c>
      <c r="D1427" s="19">
        <f>LARGE($D$1421:$D$1423,3)</f>
        <v/>
      </c>
      <c r="E1427" s="19">
        <f>LARGE($E$1421:$E$1423,3)</f>
        <v/>
      </c>
      <c r="F1427" s="19">
        <f>LARGE($F$1421:$F$1423,3)</f>
        <v/>
      </c>
      <c r="G1427" s="19">
        <f>LARGE($G$1421:$G$1423,3)</f>
        <v/>
      </c>
    </row>
    <row r="1428">
      <c r="A1428" s="3" t="inlineStr">
        <is>
          <t>check: Σeig − trace (→0)</t>
        </is>
      </c>
      <c r="B1428" s="3">
        <f>ROUND(SUM($B$1421:$B$1423)-($B$1404+$C$1405+$D$1406),6)</f>
        <v/>
      </c>
      <c r="C1428" s="3">
        <f>ROUND(SUM($C$1421:$C$1423)-($I$1404+$J$1405+$K$1406),6)</f>
        <v/>
      </c>
      <c r="D1428" s="3">
        <f>ROUND(SUM($D$1421:$D$1423)-($P$1404+$Q$1405+$R$1406),6)</f>
        <v/>
      </c>
      <c r="E1428" s="3">
        <f>ROUND(SUM($E$1421:$E$1423)-($W$1404+$X$1405+$Y$1406),6)</f>
        <v/>
      </c>
      <c r="F1428" s="3">
        <f>ROUND(SUM($F$1421:$F$1423)-($AD$1404+$AE$1405+$AF$1406),6)</f>
        <v/>
      </c>
      <c r="G1428" s="3">
        <f>ROUND(SUM($G$1421:$G$1423)-($AK$1404+$AL$1405+$AM$1406),6)</f>
        <v/>
      </c>
    </row>
    <row r="1429">
      <c r="A1429" s="3" t="inlineStr">
        <is>
          <t>check: Πeig − det (→0)</t>
        </is>
      </c>
      <c r="B1429" s="3">
        <f>ROUND(MDETERM($B$1404:$D$1406)-PRODUCT($B$1421:$B$1423),6)</f>
        <v/>
      </c>
      <c r="C1429" s="3">
        <f>ROUND(MDETERM($I$1404:$K$1406)-PRODUCT($C$1421:$C$1423),6)</f>
        <v/>
      </c>
      <c r="D1429" s="3">
        <f>ROUND(MDETERM($P$1404:$R$1406)-PRODUCT($D$1421:$D$1423),6)</f>
        <v/>
      </c>
      <c r="E1429" s="3">
        <f>ROUND(MDETERM($W$1404:$Y$1406)-PRODUCT($E$1421:$E$1423),6)</f>
        <v/>
      </c>
      <c r="F1429" s="3">
        <f>ROUND(MDETERM($AD$1404:$AF$1406)-PRODUCT($F$1421:$F$1423),6)</f>
        <v/>
      </c>
      <c r="G1429" s="3">
        <f>ROUND(MDETERM($AK$1404:$AM$1406)-PRODUCT($G$1421:$G$1423),6)</f>
        <v/>
      </c>
    </row>
    <row r="1430">
      <c r="A1430" s="3" t="inlineStr">
        <is>
          <t>complex eigenvalues?</t>
        </is>
      </c>
      <c r="B1430" s="3" t="inlineStr"/>
      <c r="C1430" s="3" t="inlineStr"/>
      <c r="D1430" s="3" t="inlineStr"/>
      <c r="E1430" s="3" t="inlineStr"/>
      <c r="F1430" s="3" t="inlineStr"/>
      <c r="G1430" s="3" t="inlineStr"/>
    </row>
    <row r="1431">
      <c r="A1431" s="3" t="inlineStr">
        <is>
          <t>check: det(M − λᵢI) per sorted λ (→0)</t>
        </is>
      </c>
    </row>
    <row r="1432">
      <c r="A1432" s="3" t="inlineStr">
        <is>
          <t xml:space="preserve">  det(M − λ(1)I)</t>
        </is>
      </c>
      <c r="B1432" s="3">
        <f t="array" ref="B1432">ROUND(MDETERM($B$1404:$D$1406-$B$1425*MUNIT(3)),6)</f>
        <v/>
      </c>
      <c r="C1432" s="3">
        <f t="array" ref="C1432">ROUND(MDETERM($I$1404:$K$1406-$C$1425*MUNIT(3)),6)</f>
        <v/>
      </c>
      <c r="D1432" s="3">
        <f t="array" ref="D1432">ROUND(MDETERM($P$1404:$R$1406-$D$1425*MUNIT(3)),6)</f>
        <v/>
      </c>
      <c r="E1432" s="3">
        <f t="array" ref="E1432">ROUND(MDETERM($W$1404:$Y$1406-$E$1425*MUNIT(3)),6)</f>
        <v/>
      </c>
      <c r="F1432" s="3">
        <f t="array" ref="F1432">ROUND(MDETERM($AD$1404:$AF$1406-$F$1425*MUNIT(3)),6)</f>
        <v/>
      </c>
      <c r="G1432" s="3">
        <f t="array" ref="G1432">ROUND(MDETERM($AK$1404:$AM$1406-$G$1425*MUNIT(3)),6)</f>
        <v/>
      </c>
    </row>
    <row r="1433">
      <c r="A1433" s="3" t="inlineStr">
        <is>
          <t xml:space="preserve">  det(M − λ(2)I)</t>
        </is>
      </c>
      <c r="B1433" s="3">
        <f t="array" ref="B1433">ROUND(MDETERM($B$1404:$D$1406-$B$1426*MUNIT(3)),6)</f>
        <v/>
      </c>
      <c r="C1433" s="3">
        <f t="array" ref="C1433">ROUND(MDETERM($I$1404:$K$1406-$C$1426*MUNIT(3)),6)</f>
        <v/>
      </c>
      <c r="D1433" s="3">
        <f t="array" ref="D1433">ROUND(MDETERM($P$1404:$R$1406-$D$1426*MUNIT(3)),6)</f>
        <v/>
      </c>
      <c r="E1433" s="3">
        <f t="array" ref="E1433">ROUND(MDETERM($W$1404:$Y$1406-$E$1426*MUNIT(3)),6)</f>
        <v/>
      </c>
      <c r="F1433" s="3">
        <f t="array" ref="F1433">ROUND(MDETERM($AD$1404:$AF$1406-$F$1426*MUNIT(3)),6)</f>
        <v/>
      </c>
      <c r="G1433" s="3">
        <f t="array" ref="G1433">ROUND(MDETERM($AK$1404:$AM$1406-$G$1426*MUNIT(3)),6)</f>
        <v/>
      </c>
    </row>
    <row r="1434">
      <c r="A1434" s="3" t="inlineStr">
        <is>
          <t xml:space="preserve">  det(M − λ(3)I)</t>
        </is>
      </c>
      <c r="B1434" s="3">
        <f t="array" ref="B1434">ROUND(MDETERM($B$1404:$D$1406-$B$1427*MUNIT(3)),6)</f>
        <v/>
      </c>
      <c r="C1434" s="3">
        <f t="array" ref="C1434">ROUND(MDETERM($I$1404:$K$1406-$C$1427*MUNIT(3)),6)</f>
        <v/>
      </c>
      <c r="D1434" s="3">
        <f t="array" ref="D1434">ROUND(MDETERM($P$1404:$R$1406-$D$1427*MUNIT(3)),6)</f>
        <v/>
      </c>
      <c r="E1434" s="3">
        <f t="array" ref="E1434">ROUND(MDETERM($W$1404:$Y$1406-$E$1427*MUNIT(3)),6)</f>
        <v/>
      </c>
      <c r="F1434" s="3">
        <f t="array" ref="F1434">ROUND(MDETERM($AD$1404:$AF$1406-$F$1427*MUNIT(3)),6)</f>
        <v/>
      </c>
      <c r="G1434" s="3">
        <f t="array" ref="G1434">ROUND(MDETERM($AK$1404:$AM$1406-$G$1427*MUNIT(3)),6)</f>
        <v/>
      </c>
    </row>
    <row r="1438" ht="16" customHeight="1">
      <c r="A1438" s="14" t="inlineStr">
        <is>
          <t>RAG R2-R3 | mixtral:8x22b</t>
        </is>
      </c>
      <c r="B1438" s="9" t="inlineStr">
        <is>
          <t>run 1 (raw, pasted)</t>
        </is>
      </c>
      <c r="I1438" s="9" t="inlineStr">
        <is>
          <t>run 2 (raw, pasted)</t>
        </is>
      </c>
      <c r="P1438" s="9" t="inlineStr">
        <is>
          <t>run 3 (raw, pasted)</t>
        </is>
      </c>
      <c r="W1438" s="9" t="inlineStr">
        <is>
          <t>run 4 (raw, pasted)</t>
        </is>
      </c>
      <c r="AD1438" s="9" t="inlineStr">
        <is>
          <t>run 5 (raw, pasted)</t>
        </is>
      </c>
      <c r="AK1438" s="9" t="inlineStr">
        <is>
          <t>archived component mapping</t>
        </is>
      </c>
    </row>
    <row r="1439" ht="60" customHeight="1">
      <c r="B1439" s="15" t="inlineStr">
        <is>
          <t>Primary structure</t>
        </is>
      </c>
      <c r="C1439" s="15" t="inlineStr">
        <is>
          <t>Secondary structure</t>
        </is>
      </c>
      <c r="D1439" s="15" t="inlineStr">
        <is>
          <t>Payload</t>
        </is>
      </c>
      <c r="E1439" s="15" t="inlineStr">
        <is>
          <t>Communication system</t>
        </is>
      </c>
      <c r="F1439" s="15" t="inlineStr">
        <is>
          <t>Power system</t>
        </is>
      </c>
      <c r="G1439" s="15" t="inlineStr">
        <is>
          <t>Attitude control system</t>
        </is>
      </c>
      <c r="I1439" s="15" t="inlineStr">
        <is>
          <t>Primary structure</t>
        </is>
      </c>
      <c r="J1439" s="15" t="inlineStr">
        <is>
          <t>Secondary structure</t>
        </is>
      </c>
      <c r="K1439" s="15" t="inlineStr">
        <is>
          <t>Payload</t>
        </is>
      </c>
      <c r="L1439" s="15" t="inlineStr">
        <is>
          <t>Communication system</t>
        </is>
      </c>
      <c r="M1439" s="15" t="inlineStr">
        <is>
          <t>Power system</t>
        </is>
      </c>
      <c r="N1439" s="15" t="inlineStr">
        <is>
          <t>Attitude control system</t>
        </is>
      </c>
      <c r="P1439" s="15" t="inlineStr">
        <is>
          <t>Primary structure</t>
        </is>
      </c>
      <c r="Q1439" s="15" t="inlineStr">
        <is>
          <t>Secondary structure</t>
        </is>
      </c>
      <c r="R1439" s="15" t="inlineStr">
        <is>
          <t>Payload</t>
        </is>
      </c>
      <c r="S1439" s="15" t="inlineStr">
        <is>
          <t>Communication system</t>
        </is>
      </c>
      <c r="T1439" s="15" t="inlineStr">
        <is>
          <t>Power system</t>
        </is>
      </c>
      <c r="U1439" s="15" t="inlineStr">
        <is>
          <t>Attitude control system</t>
        </is>
      </c>
      <c r="W1439" s="15" t="inlineStr">
        <is>
          <t>Primary structure</t>
        </is>
      </c>
      <c r="X1439" s="15" t="inlineStr">
        <is>
          <t>Secondary structure</t>
        </is>
      </c>
      <c r="Y1439" s="15" t="inlineStr">
        <is>
          <t>Payload</t>
        </is>
      </c>
      <c r="Z1439" s="15" t="inlineStr">
        <is>
          <t>Communication system</t>
        </is>
      </c>
      <c r="AA1439" s="15" t="inlineStr">
        <is>
          <t>Power system</t>
        </is>
      </c>
      <c r="AB1439" s="15" t="inlineStr">
        <is>
          <t>Attitude control system</t>
        </is>
      </c>
      <c r="AD1439" s="15" t="inlineStr">
        <is>
          <t>Primary structure</t>
        </is>
      </c>
      <c r="AE1439" s="15" t="inlineStr">
        <is>
          <t>Secondary structure</t>
        </is>
      </c>
      <c r="AF1439" s="15" t="inlineStr">
        <is>
          <t>Payload</t>
        </is>
      </c>
      <c r="AG1439" s="15" t="inlineStr">
        <is>
          <t>Communication system</t>
        </is>
      </c>
      <c r="AH1439" s="15" t="inlineStr">
        <is>
          <t>Power system</t>
        </is>
      </c>
      <c r="AI1439" s="15" t="inlineStr">
        <is>
          <t>Attitude control system</t>
        </is>
      </c>
      <c r="AK1439" s="3" t="inlineStr">
        <is>
          <t>Ground truth component</t>
        </is>
      </c>
      <c r="AL1439" s="3" t="inlineStr">
        <is>
          <t>Matched predicted component</t>
        </is>
      </c>
    </row>
    <row r="1440">
      <c r="A1440" s="3" t="inlineStr">
        <is>
          <t>Primary structure</t>
        </is>
      </c>
      <c r="B1440" s="8" t="n">
        <v>1</v>
      </c>
      <c r="C1440" s="8" t="n">
        <v>1</v>
      </c>
      <c r="D1440" s="8" t="n">
        <v>1</v>
      </c>
      <c r="E1440" s="8" t="n">
        <v>1</v>
      </c>
      <c r="F1440" s="8" t="n">
        <v>1</v>
      </c>
      <c r="G1440" s="8" t="n">
        <v>1</v>
      </c>
      <c r="I1440" s="8" t="n">
        <v>1</v>
      </c>
      <c r="J1440" s="8" t="n">
        <v>1</v>
      </c>
      <c r="K1440" s="8" t="n">
        <v>1</v>
      </c>
      <c r="L1440" s="8" t="n">
        <v>1</v>
      </c>
      <c r="M1440" s="8" t="n">
        <v>1</v>
      </c>
      <c r="N1440" s="8" t="n">
        <v>1</v>
      </c>
      <c r="P1440" s="8" t="n">
        <v>1</v>
      </c>
      <c r="Q1440" s="8" t="n">
        <v>1</v>
      </c>
      <c r="R1440" s="8" t="n">
        <v>1</v>
      </c>
      <c r="S1440" s="8" t="n">
        <v>1</v>
      </c>
      <c r="T1440" s="8" t="n">
        <v>1</v>
      </c>
      <c r="U1440" s="8" t="n">
        <v>1</v>
      </c>
      <c r="W1440" s="8" t="n">
        <v>1</v>
      </c>
      <c r="X1440" s="8" t="n">
        <v>1</v>
      </c>
      <c r="Y1440" s="8" t="n">
        <v>1</v>
      </c>
      <c r="Z1440" s="8" t="n">
        <v>1</v>
      </c>
      <c r="AA1440" s="8" t="n">
        <v>1</v>
      </c>
      <c r="AB1440" s="8" t="n">
        <v>1</v>
      </c>
      <c r="AD1440" s="8" t="n">
        <v>1</v>
      </c>
      <c r="AE1440" s="8" t="n">
        <v>1</v>
      </c>
      <c r="AF1440" s="8" t="n">
        <v>1</v>
      </c>
      <c r="AG1440" s="8" t="n">
        <v>1</v>
      </c>
      <c r="AH1440" s="8" t="n">
        <v>1</v>
      </c>
      <c r="AI1440" s="8" t="n">
        <v>1</v>
      </c>
      <c r="AK1440" s="3" t="inlineStr">
        <is>
          <t>Power Subsystem</t>
        </is>
      </c>
      <c r="AL1440" s="3" t="inlineStr">
        <is>
          <t>Power system</t>
        </is>
      </c>
    </row>
    <row r="1441">
      <c r="A1441" s="3" t="inlineStr">
        <is>
          <t>Secondary structure</t>
        </is>
      </c>
      <c r="B1441" s="8" t="n">
        <v>1</v>
      </c>
      <c r="C1441" s="8" t="n">
        <v>1</v>
      </c>
      <c r="D1441" s="8" t="n">
        <v>0</v>
      </c>
      <c r="E1441" s="8" t="n">
        <v>1</v>
      </c>
      <c r="F1441" s="8" t="n">
        <v>1</v>
      </c>
      <c r="G1441" s="8" t="n">
        <v>1</v>
      </c>
      <c r="I1441" s="8" t="n">
        <v>1</v>
      </c>
      <c r="J1441" s="8" t="n">
        <v>1</v>
      </c>
      <c r="K1441" s="8" t="n">
        <v>0</v>
      </c>
      <c r="L1441" s="8" t="n">
        <v>1</v>
      </c>
      <c r="M1441" s="8" t="n">
        <v>1</v>
      </c>
      <c r="N1441" s="8" t="n">
        <v>1</v>
      </c>
      <c r="P1441" s="8" t="n">
        <v>1</v>
      </c>
      <c r="Q1441" s="8" t="n">
        <v>1</v>
      </c>
      <c r="R1441" s="8" t="n">
        <v>0</v>
      </c>
      <c r="S1441" s="8" t="n">
        <v>1</v>
      </c>
      <c r="T1441" s="8" t="n">
        <v>1</v>
      </c>
      <c r="U1441" s="8" t="n">
        <v>1</v>
      </c>
      <c r="W1441" s="8" t="n">
        <v>1</v>
      </c>
      <c r="X1441" s="8" t="n">
        <v>1</v>
      </c>
      <c r="Y1441" s="8" t="n">
        <v>0</v>
      </c>
      <c r="Z1441" s="8" t="n">
        <v>1</v>
      </c>
      <c r="AA1441" s="8" t="n">
        <v>1</v>
      </c>
      <c r="AB1441" s="8" t="n">
        <v>1</v>
      </c>
      <c r="AD1441" s="8" t="n">
        <v>1</v>
      </c>
      <c r="AE1441" s="8" t="n">
        <v>1</v>
      </c>
      <c r="AF1441" s="8" t="n">
        <v>0</v>
      </c>
      <c r="AG1441" s="8" t="n">
        <v>1</v>
      </c>
      <c r="AH1441" s="8" t="n">
        <v>1</v>
      </c>
      <c r="AI1441" s="8" t="n">
        <v>1</v>
      </c>
      <c r="AK1441" s="3" t="inlineStr">
        <is>
          <t>Spacecraft</t>
        </is>
      </c>
      <c r="AL1441" s="3" t="inlineStr">
        <is>
          <t>Payload</t>
        </is>
      </c>
    </row>
    <row r="1442">
      <c r="A1442" s="3" t="inlineStr">
        <is>
          <t>Payload</t>
        </is>
      </c>
      <c r="B1442" s="8" t="n">
        <v>1</v>
      </c>
      <c r="C1442" s="8" t="n">
        <v>0</v>
      </c>
      <c r="D1442" s="8" t="n">
        <v>1</v>
      </c>
      <c r="E1442" s="8" t="n">
        <v>0</v>
      </c>
      <c r="F1442" s="8" t="n">
        <v>1</v>
      </c>
      <c r="G1442" s="8" t="n">
        <v>1</v>
      </c>
      <c r="I1442" s="8" t="n">
        <v>1</v>
      </c>
      <c r="J1442" s="8" t="n">
        <v>0</v>
      </c>
      <c r="K1442" s="8" t="n">
        <v>1</v>
      </c>
      <c r="L1442" s="8" t="n">
        <v>0</v>
      </c>
      <c r="M1442" s="8" t="n">
        <v>1</v>
      </c>
      <c r="N1442" s="8" t="n">
        <v>1</v>
      </c>
      <c r="P1442" s="8" t="n">
        <v>1</v>
      </c>
      <c r="Q1442" s="8" t="n">
        <v>0</v>
      </c>
      <c r="R1442" s="8" t="n">
        <v>1</v>
      </c>
      <c r="S1442" s="8" t="n">
        <v>0</v>
      </c>
      <c r="T1442" s="8" t="n">
        <v>1</v>
      </c>
      <c r="U1442" s="8" t="n">
        <v>1</v>
      </c>
      <c r="W1442" s="8" t="n">
        <v>1</v>
      </c>
      <c r="X1442" s="8" t="n">
        <v>0</v>
      </c>
      <c r="Y1442" s="8" t="n">
        <v>1</v>
      </c>
      <c r="Z1442" s="8" t="n">
        <v>0</v>
      </c>
      <c r="AA1442" s="8" t="n">
        <v>1</v>
      </c>
      <c r="AB1442" s="8" t="n">
        <v>1</v>
      </c>
      <c r="AD1442" s="8" t="n">
        <v>1</v>
      </c>
      <c r="AE1442" s="8" t="n">
        <v>0</v>
      </c>
      <c r="AF1442" s="8" t="n">
        <v>1</v>
      </c>
      <c r="AG1442" s="8" t="n">
        <v>0</v>
      </c>
      <c r="AH1442" s="8" t="n">
        <v>1</v>
      </c>
      <c r="AI1442" s="8" t="n">
        <v>1</v>
      </c>
      <c r="AK1442" s="3" t="inlineStr">
        <is>
          <t>Guidance, Navigation, and Control (GNC) Subsystem</t>
        </is>
      </c>
      <c r="AL1442" s="3" t="inlineStr">
        <is>
          <t>Attitude control system</t>
        </is>
      </c>
    </row>
    <row r="1443">
      <c r="A1443" s="3" t="inlineStr">
        <is>
          <t>Communication system</t>
        </is>
      </c>
      <c r="B1443" s="8" t="n">
        <v>1</v>
      </c>
      <c r="C1443" s="8" t="n">
        <v>1</v>
      </c>
      <c r="D1443" s="8" t="n">
        <v>0</v>
      </c>
      <c r="E1443" s="8" t="n">
        <v>1</v>
      </c>
      <c r="F1443" s="8" t="n">
        <v>1</v>
      </c>
      <c r="G1443" s="8" t="n">
        <v>1</v>
      </c>
      <c r="I1443" s="8" t="n">
        <v>1</v>
      </c>
      <c r="J1443" s="8" t="n">
        <v>1</v>
      </c>
      <c r="K1443" s="8" t="n">
        <v>0</v>
      </c>
      <c r="L1443" s="8" t="n">
        <v>1</v>
      </c>
      <c r="M1443" s="8" t="n">
        <v>1</v>
      </c>
      <c r="N1443" s="8" t="n">
        <v>1</v>
      </c>
      <c r="P1443" s="8" t="n">
        <v>1</v>
      </c>
      <c r="Q1443" s="8" t="n">
        <v>1</v>
      </c>
      <c r="R1443" s="8" t="n">
        <v>0</v>
      </c>
      <c r="S1443" s="8" t="n">
        <v>1</v>
      </c>
      <c r="T1443" s="8" t="n">
        <v>1</v>
      </c>
      <c r="U1443" s="8" t="n">
        <v>1</v>
      </c>
      <c r="W1443" s="8" t="n">
        <v>1</v>
      </c>
      <c r="X1443" s="8" t="n">
        <v>1</v>
      </c>
      <c r="Y1443" s="8" t="n">
        <v>0</v>
      </c>
      <c r="Z1443" s="8" t="n">
        <v>1</v>
      </c>
      <c r="AA1443" s="8" t="n">
        <v>1</v>
      </c>
      <c r="AB1443" s="8" t="n">
        <v>1</v>
      </c>
      <c r="AD1443" s="8" t="n">
        <v>1</v>
      </c>
      <c r="AE1443" s="8" t="n">
        <v>1</v>
      </c>
      <c r="AF1443" s="8" t="n">
        <v>0</v>
      </c>
      <c r="AG1443" s="8" t="n">
        <v>1</v>
      </c>
      <c r="AH1443" s="8" t="n">
        <v>1</v>
      </c>
      <c r="AI1443" s="8" t="n">
        <v>1</v>
      </c>
      <c r="AK1443" s="3" t="inlineStr">
        <is>
          <t>Reaction Wheel</t>
        </is>
      </c>
      <c r="AL1443" s="3" t="inlineStr">
        <is>
          <t>Communication system</t>
        </is>
      </c>
    </row>
    <row r="1444">
      <c r="A1444" s="3" t="inlineStr">
        <is>
          <t>Power system</t>
        </is>
      </c>
      <c r="B1444" s="8" t="n">
        <v>1</v>
      </c>
      <c r="C1444" s="8" t="n">
        <v>1</v>
      </c>
      <c r="D1444" s="8" t="n">
        <v>1</v>
      </c>
      <c r="E1444" s="8" t="n">
        <v>1</v>
      </c>
      <c r="F1444" s="8" t="n">
        <v>1</v>
      </c>
      <c r="G1444" s="8" t="n">
        <v>1</v>
      </c>
      <c r="I1444" s="8" t="n">
        <v>1</v>
      </c>
      <c r="J1444" s="8" t="n">
        <v>1</v>
      </c>
      <c r="K1444" s="8" t="n">
        <v>1</v>
      </c>
      <c r="L1444" s="8" t="n">
        <v>1</v>
      </c>
      <c r="M1444" s="8" t="n">
        <v>1</v>
      </c>
      <c r="N1444" s="8" t="n">
        <v>1</v>
      </c>
      <c r="P1444" s="8" t="n">
        <v>1</v>
      </c>
      <c r="Q1444" s="8" t="n">
        <v>1</v>
      </c>
      <c r="R1444" s="8" t="n">
        <v>1</v>
      </c>
      <c r="S1444" s="8" t="n">
        <v>1</v>
      </c>
      <c r="T1444" s="8" t="n">
        <v>1</v>
      </c>
      <c r="U1444" s="8" t="n">
        <v>1</v>
      </c>
      <c r="W1444" s="8" t="n">
        <v>1</v>
      </c>
      <c r="X1444" s="8" t="n">
        <v>1</v>
      </c>
      <c r="Y1444" s="8" t="n">
        <v>1</v>
      </c>
      <c r="Z1444" s="8" t="n">
        <v>1</v>
      </c>
      <c r="AA1444" s="8" t="n">
        <v>1</v>
      </c>
      <c r="AB1444" s="8" t="n">
        <v>1</v>
      </c>
      <c r="AD1444" s="8" t="n">
        <v>1</v>
      </c>
      <c r="AE1444" s="8" t="n">
        <v>1</v>
      </c>
      <c r="AF1444" s="8" t="n">
        <v>1</v>
      </c>
      <c r="AG1444" s="8" t="n">
        <v>1</v>
      </c>
      <c r="AH1444" s="8" t="n">
        <v>1</v>
      </c>
      <c r="AI1444" s="8" t="n">
        <v>1</v>
      </c>
    </row>
    <row r="1445">
      <c r="A1445" s="3" t="inlineStr">
        <is>
          <t>Attitude control system</t>
        </is>
      </c>
      <c r="B1445" s="8" t="n">
        <v>1</v>
      </c>
      <c r="C1445" s="8" t="n">
        <v>1</v>
      </c>
      <c r="D1445" s="8" t="n">
        <v>1</v>
      </c>
      <c r="E1445" s="8" t="n">
        <v>1</v>
      </c>
      <c r="F1445" s="8" t="n">
        <v>1</v>
      </c>
      <c r="G1445" s="8" t="n">
        <v>1</v>
      </c>
      <c r="I1445" s="8" t="n">
        <v>1</v>
      </c>
      <c r="J1445" s="8" t="n">
        <v>1</v>
      </c>
      <c r="K1445" s="8" t="n">
        <v>1</v>
      </c>
      <c r="L1445" s="8" t="n">
        <v>1</v>
      </c>
      <c r="M1445" s="8" t="n">
        <v>1</v>
      </c>
      <c r="N1445" s="8" t="n">
        <v>1</v>
      </c>
      <c r="P1445" s="8" t="n">
        <v>1</v>
      </c>
      <c r="Q1445" s="8" t="n">
        <v>1</v>
      </c>
      <c r="R1445" s="8" t="n">
        <v>1</v>
      </c>
      <c r="S1445" s="8" t="n">
        <v>1</v>
      </c>
      <c r="T1445" s="8" t="n">
        <v>1</v>
      </c>
      <c r="U1445" s="8" t="n">
        <v>1</v>
      </c>
      <c r="W1445" s="8" t="n">
        <v>1</v>
      </c>
      <c r="X1445" s="8" t="n">
        <v>1</v>
      </c>
      <c r="Y1445" s="8" t="n">
        <v>1</v>
      </c>
      <c r="Z1445" s="8" t="n">
        <v>1</v>
      </c>
      <c r="AA1445" s="8" t="n">
        <v>1</v>
      </c>
      <c r="AB1445" s="8" t="n">
        <v>1</v>
      </c>
      <c r="AD1445" s="8" t="n">
        <v>1</v>
      </c>
      <c r="AE1445" s="8" t="n">
        <v>1</v>
      </c>
      <c r="AF1445" s="8" t="n">
        <v>1</v>
      </c>
      <c r="AG1445" s="8" t="n">
        <v>1</v>
      </c>
      <c r="AH1445" s="8" t="n">
        <v>1</v>
      </c>
      <c r="AI1445" s="8" t="n">
        <v>1</v>
      </c>
    </row>
    <row r="1447">
      <c r="A1447" s="1" t="inlineStr">
        <is>
          <t>aligned k×k matrices (INDEX/MATCH through the mapping; GT order)</t>
        </is>
      </c>
      <c r="B1447" s="9" t="inlineStr">
        <is>
          <t>run 1 aligned</t>
        </is>
      </c>
      <c r="I1447" s="9" t="inlineStr">
        <is>
          <t>run 2 aligned</t>
        </is>
      </c>
      <c r="P1447" s="9" t="inlineStr">
        <is>
          <t>run 3 aligned</t>
        </is>
      </c>
      <c r="W1447" s="9" t="inlineStr">
        <is>
          <t>run 4 aligned</t>
        </is>
      </c>
      <c r="AD1447" s="9" t="inlineStr">
        <is>
          <t>run 5 aligned</t>
        </is>
      </c>
      <c r="AK1447" s="9" t="inlineStr">
        <is>
          <t>Step2 average of aligned runs (formula)</t>
        </is>
      </c>
      <c r="AP1447" s="9" t="inlineStr">
        <is>
          <t>aligned ground truth (INDEX/MATCH)</t>
        </is>
      </c>
      <c r="AU1447" s="9" t="inlineStr">
        <is>
          <t>aligned GT eig (pasted) | sorted</t>
        </is>
      </c>
    </row>
    <row r="1448" ht="60" customHeight="1">
      <c r="B1448" s="15" t="inlineStr">
        <is>
          <t>Power Subsystem</t>
        </is>
      </c>
      <c r="C1448" s="15" t="inlineStr">
        <is>
          <t>Spacecraft</t>
        </is>
      </c>
      <c r="D1448" s="15" t="inlineStr">
        <is>
          <t>Guidance, Navigation, and Control (GNC) Subsystem</t>
        </is>
      </c>
      <c r="E1448" s="15" t="inlineStr">
        <is>
          <t>Reaction Wheel</t>
        </is>
      </c>
      <c r="I1448" s="15" t="inlineStr">
        <is>
          <t>Power Subsystem</t>
        </is>
      </c>
      <c r="J1448" s="15" t="inlineStr">
        <is>
          <t>Spacecraft</t>
        </is>
      </c>
      <c r="K1448" s="15" t="inlineStr">
        <is>
          <t>Guidance, Navigation, and Control (GNC) Subsystem</t>
        </is>
      </c>
      <c r="L1448" s="15" t="inlineStr">
        <is>
          <t>Reaction Wheel</t>
        </is>
      </c>
      <c r="P1448" s="15" t="inlineStr">
        <is>
          <t>Power Subsystem</t>
        </is>
      </c>
      <c r="Q1448" s="15" t="inlineStr">
        <is>
          <t>Spacecraft</t>
        </is>
      </c>
      <c r="R1448" s="15" t="inlineStr">
        <is>
          <t>Guidance, Navigation, and Control (GNC) Subsystem</t>
        </is>
      </c>
      <c r="S1448" s="15" t="inlineStr">
        <is>
          <t>Reaction Wheel</t>
        </is>
      </c>
      <c r="W1448" s="15" t="inlineStr">
        <is>
          <t>Power Subsystem</t>
        </is>
      </c>
      <c r="X1448" s="15" t="inlineStr">
        <is>
          <t>Spacecraft</t>
        </is>
      </c>
      <c r="Y1448" s="15" t="inlineStr">
        <is>
          <t>Guidance, Navigation, and Control (GNC) Subsystem</t>
        </is>
      </c>
      <c r="Z1448" s="15" t="inlineStr">
        <is>
          <t>Reaction Wheel</t>
        </is>
      </c>
      <c r="AD1448" s="15" t="inlineStr">
        <is>
          <t>Power Subsystem</t>
        </is>
      </c>
      <c r="AE1448" s="15" t="inlineStr">
        <is>
          <t>Spacecraft</t>
        </is>
      </c>
      <c r="AF1448" s="15" t="inlineStr">
        <is>
          <t>Guidance, Navigation, and Control (GNC) Subsystem</t>
        </is>
      </c>
      <c r="AG1448" s="15" t="inlineStr">
        <is>
          <t>Reaction Wheel</t>
        </is>
      </c>
    </row>
    <row r="1449">
      <c r="A1449" s="3" t="inlineStr">
        <is>
          <t>Power Subsystem</t>
        </is>
      </c>
      <c r="B1449" s="8">
        <f>INDEX($B$1440:$G$1445,MATCH($AL$1440,$B$1439:$G$1439,0),MATCH($AL$1440,$B$1439:$G$1439,0))</f>
        <v/>
      </c>
      <c r="C1449" s="8">
        <f>INDEX($B$1440:$G$1445,MATCH($AL$1440,$B$1439:$G$1439,0),MATCH($AL$1441,$B$1439:$G$1439,0))</f>
        <v/>
      </c>
      <c r="D1449" s="8">
        <f>INDEX($B$1440:$G$1445,MATCH($AL$1440,$B$1439:$G$1439,0),MATCH($AL$1442,$B$1439:$G$1439,0))</f>
        <v/>
      </c>
      <c r="E1449" s="8">
        <f>INDEX($B$1440:$G$1445,MATCH($AL$1440,$B$1439:$G$1439,0),MATCH($AL$1443,$B$1439:$G$1439,0))</f>
        <v/>
      </c>
      <c r="I1449" s="8">
        <f>INDEX($I$1440:$N$1445,MATCH($AL$1440,$I$1439:$N$1439,0),MATCH($AL$1440,$I$1439:$N$1439,0))</f>
        <v/>
      </c>
      <c r="J1449" s="8">
        <f>INDEX($I$1440:$N$1445,MATCH($AL$1440,$I$1439:$N$1439,0),MATCH($AL$1441,$I$1439:$N$1439,0))</f>
        <v/>
      </c>
      <c r="K1449" s="8">
        <f>INDEX($I$1440:$N$1445,MATCH($AL$1440,$I$1439:$N$1439,0),MATCH($AL$1442,$I$1439:$N$1439,0))</f>
        <v/>
      </c>
      <c r="L1449" s="8">
        <f>INDEX($I$1440:$N$1445,MATCH($AL$1440,$I$1439:$N$1439,0),MATCH($AL$1443,$I$1439:$N$1439,0))</f>
        <v/>
      </c>
      <c r="P1449" s="8">
        <f>INDEX($P$1440:$U$1445,MATCH($AL$1440,$P$1439:$U$1439,0),MATCH($AL$1440,$P$1439:$U$1439,0))</f>
        <v/>
      </c>
      <c r="Q1449" s="8">
        <f>INDEX($P$1440:$U$1445,MATCH($AL$1440,$P$1439:$U$1439,0),MATCH($AL$1441,$P$1439:$U$1439,0))</f>
        <v/>
      </c>
      <c r="R1449" s="8">
        <f>INDEX($P$1440:$U$1445,MATCH($AL$1440,$P$1439:$U$1439,0),MATCH($AL$1442,$P$1439:$U$1439,0))</f>
        <v/>
      </c>
      <c r="S1449" s="8">
        <f>INDEX($P$1440:$U$1445,MATCH($AL$1440,$P$1439:$U$1439,0),MATCH($AL$1443,$P$1439:$U$1439,0))</f>
        <v/>
      </c>
      <c r="W1449" s="8">
        <f>INDEX($W$1440:$AB$1445,MATCH($AL$1440,$W$1439:$AB$1439,0),MATCH($AL$1440,$W$1439:$AB$1439,0))</f>
        <v/>
      </c>
      <c r="X1449" s="8">
        <f>INDEX($W$1440:$AB$1445,MATCH($AL$1440,$W$1439:$AB$1439,0),MATCH($AL$1441,$W$1439:$AB$1439,0))</f>
        <v/>
      </c>
      <c r="Y1449" s="8">
        <f>INDEX($W$1440:$AB$1445,MATCH($AL$1440,$W$1439:$AB$1439,0),MATCH($AL$1442,$W$1439:$AB$1439,0))</f>
        <v/>
      </c>
      <c r="Z1449" s="8">
        <f>INDEX($W$1440:$AB$1445,MATCH($AL$1440,$W$1439:$AB$1439,0),MATCH($AL$1443,$W$1439:$AB$1439,0))</f>
        <v/>
      </c>
      <c r="AD1449" s="8">
        <f>INDEX($AD$1440:$AI$1445,MATCH($AL$1440,$AD$1439:$AI$1439,0),MATCH($AL$1440,$AD$1439:$AI$1439,0))</f>
        <v/>
      </c>
      <c r="AE1449" s="8">
        <f>INDEX($AD$1440:$AI$1445,MATCH($AL$1440,$AD$1439:$AI$1439,0),MATCH($AL$1441,$AD$1439:$AI$1439,0))</f>
        <v/>
      </c>
      <c r="AF1449" s="8">
        <f>INDEX($AD$1440:$AI$1445,MATCH($AL$1440,$AD$1439:$AI$1439,0),MATCH($AL$1442,$AD$1439:$AI$1439,0))</f>
        <v/>
      </c>
      <c r="AG1449" s="8">
        <f>INDEX($AD$1440:$AI$1445,MATCH($AL$1440,$AD$1439:$AI$1439,0),MATCH($AL$1443,$AD$1439:$AI$1439,0))</f>
        <v/>
      </c>
      <c r="AK1449" s="8">
        <f>IF(($B$1449&lt;&gt;2)+($I$1449&lt;&gt;2)+($P$1449&lt;&gt;2)+($W$1449&lt;&gt;2)+($AD$1449&lt;&gt;2)=0,2,IF((($B$1449&lt;&gt;2)*$B$1449+($I$1449&lt;&gt;2)*$I$1449+($P$1449&lt;&gt;2)*$P$1449+($W$1449&lt;&gt;2)*$W$1449+($AD$1449&lt;&gt;2)*$AD$1449)/(($B$1449&lt;&gt;2)+($I$1449&lt;&gt;2)+($P$1449&lt;&gt;2)+($W$1449&lt;&gt;2)+($AD$1449&lt;&gt;2))&gt;=0.5,1,0))</f>
        <v/>
      </c>
      <c r="AL1449" s="8">
        <f>IF(($C$1449&lt;&gt;2)+($J$1449&lt;&gt;2)+($Q$1449&lt;&gt;2)+($X$1449&lt;&gt;2)+($AE$1449&lt;&gt;2)=0,2,IF((($C$1449&lt;&gt;2)*$C$1449+($J$1449&lt;&gt;2)*$J$1449+($Q$1449&lt;&gt;2)*$Q$1449+($X$1449&lt;&gt;2)*$X$1449+($AE$1449&lt;&gt;2)*$AE$1449)/(($C$1449&lt;&gt;2)+($J$1449&lt;&gt;2)+($Q$1449&lt;&gt;2)+($X$1449&lt;&gt;2)+($AE$1449&lt;&gt;2))&gt;=0.5,1,0))</f>
        <v/>
      </c>
      <c r="AM1449" s="8">
        <f>IF(($D$1449&lt;&gt;2)+($K$1449&lt;&gt;2)+($R$1449&lt;&gt;2)+($Y$1449&lt;&gt;2)+($AF$1449&lt;&gt;2)=0,2,IF((($D$1449&lt;&gt;2)*$D$1449+($K$1449&lt;&gt;2)*$K$1449+($R$1449&lt;&gt;2)*$R$1449+($Y$1449&lt;&gt;2)*$Y$1449+($AF$1449&lt;&gt;2)*$AF$1449)/(($D$1449&lt;&gt;2)+($K$1449&lt;&gt;2)+($R$1449&lt;&gt;2)+($Y$1449&lt;&gt;2)+($AF$1449&lt;&gt;2))&gt;=0.5,1,0))</f>
        <v/>
      </c>
      <c r="AN1449" s="8">
        <f>IF(($E$1449&lt;&gt;2)+($L$1449&lt;&gt;2)+($S$1449&lt;&gt;2)+($Z$1449&lt;&gt;2)+($AG$1449&lt;&gt;2)=0,2,IF((($E$1449&lt;&gt;2)*$E$1449+($L$1449&lt;&gt;2)*$L$1449+($S$1449&lt;&gt;2)*$S$1449+($Z$1449&lt;&gt;2)*$Z$1449+($AG$1449&lt;&gt;2)*$AG$1449)/(($E$1449&lt;&gt;2)+($L$1449&lt;&gt;2)+($S$1449&lt;&gt;2)+($Z$1449&lt;&gt;2)+($AG$1449&lt;&gt;2))&gt;=0.5,1,0))</f>
        <v/>
      </c>
      <c r="AP1449" s="16">
        <f>INDEX('Ground truth'!$B$3:$G$8,MATCH($AK$1440,'Ground truth'!$A$3:$A$8,0),MATCH($AK$1440,'Ground truth'!$B$2:$G$2,0))</f>
        <v/>
      </c>
      <c r="AQ1449" s="16">
        <f>INDEX('Ground truth'!$B$3:$G$8,MATCH($AK$1440,'Ground truth'!$A$3:$A$8,0),MATCH($AK$1441,'Ground truth'!$B$2:$G$2,0))</f>
        <v/>
      </c>
      <c r="AR1449" s="16">
        <f>INDEX('Ground truth'!$B$3:$G$8,MATCH($AK$1440,'Ground truth'!$A$3:$A$8,0),MATCH($AK$1442,'Ground truth'!$B$2:$G$2,0))</f>
        <v/>
      </c>
      <c r="AS1449" s="16">
        <f>INDEX('Ground truth'!$B$3:$G$8,MATCH($AK$1440,'Ground truth'!$A$3:$A$8,0),MATCH($AK$1443,'Ground truth'!$B$2:$G$2,0))</f>
        <v/>
      </c>
      <c r="AU1449" s="19" t="n">
        <v>-0.4811943040920155</v>
      </c>
      <c r="AV1449" s="19">
        <f>LARGE($AU$1449:$AU$1452,1)</f>
        <v/>
      </c>
    </row>
    <row r="1450">
      <c r="A1450" s="3" t="inlineStr">
        <is>
          <t>Spacecraft</t>
        </is>
      </c>
      <c r="B1450" s="8">
        <f>INDEX($B$1440:$G$1445,MATCH($AL$1441,$B$1439:$G$1439,0),MATCH($AL$1440,$B$1439:$G$1439,0))</f>
        <v/>
      </c>
      <c r="C1450" s="8">
        <f>INDEX($B$1440:$G$1445,MATCH($AL$1441,$B$1439:$G$1439,0),MATCH($AL$1441,$B$1439:$G$1439,0))</f>
        <v/>
      </c>
      <c r="D1450" s="8">
        <f>INDEX($B$1440:$G$1445,MATCH($AL$1441,$B$1439:$G$1439,0),MATCH($AL$1442,$B$1439:$G$1439,0))</f>
        <v/>
      </c>
      <c r="E1450" s="8">
        <f>INDEX($B$1440:$G$1445,MATCH($AL$1441,$B$1439:$G$1439,0),MATCH($AL$1443,$B$1439:$G$1439,0))</f>
        <v/>
      </c>
      <c r="I1450" s="8">
        <f>INDEX($I$1440:$N$1445,MATCH($AL$1441,$I$1439:$N$1439,0),MATCH($AL$1440,$I$1439:$N$1439,0))</f>
        <v/>
      </c>
      <c r="J1450" s="8">
        <f>INDEX($I$1440:$N$1445,MATCH($AL$1441,$I$1439:$N$1439,0),MATCH($AL$1441,$I$1439:$N$1439,0))</f>
        <v/>
      </c>
      <c r="K1450" s="8">
        <f>INDEX($I$1440:$N$1445,MATCH($AL$1441,$I$1439:$N$1439,0),MATCH($AL$1442,$I$1439:$N$1439,0))</f>
        <v/>
      </c>
      <c r="L1450" s="8">
        <f>INDEX($I$1440:$N$1445,MATCH($AL$1441,$I$1439:$N$1439,0),MATCH($AL$1443,$I$1439:$N$1439,0))</f>
        <v/>
      </c>
      <c r="P1450" s="8">
        <f>INDEX($P$1440:$U$1445,MATCH($AL$1441,$P$1439:$U$1439,0),MATCH($AL$1440,$P$1439:$U$1439,0))</f>
        <v/>
      </c>
      <c r="Q1450" s="8">
        <f>INDEX($P$1440:$U$1445,MATCH($AL$1441,$P$1439:$U$1439,0),MATCH($AL$1441,$P$1439:$U$1439,0))</f>
        <v/>
      </c>
      <c r="R1450" s="8">
        <f>INDEX($P$1440:$U$1445,MATCH($AL$1441,$P$1439:$U$1439,0),MATCH($AL$1442,$P$1439:$U$1439,0))</f>
        <v/>
      </c>
      <c r="S1450" s="8">
        <f>INDEX($P$1440:$U$1445,MATCH($AL$1441,$P$1439:$U$1439,0),MATCH($AL$1443,$P$1439:$U$1439,0))</f>
        <v/>
      </c>
      <c r="W1450" s="8">
        <f>INDEX($W$1440:$AB$1445,MATCH($AL$1441,$W$1439:$AB$1439,0),MATCH($AL$1440,$W$1439:$AB$1439,0))</f>
        <v/>
      </c>
      <c r="X1450" s="8">
        <f>INDEX($W$1440:$AB$1445,MATCH($AL$1441,$W$1439:$AB$1439,0),MATCH($AL$1441,$W$1439:$AB$1439,0))</f>
        <v/>
      </c>
      <c r="Y1450" s="8">
        <f>INDEX($W$1440:$AB$1445,MATCH($AL$1441,$W$1439:$AB$1439,0),MATCH($AL$1442,$W$1439:$AB$1439,0))</f>
        <v/>
      </c>
      <c r="Z1450" s="8">
        <f>INDEX($W$1440:$AB$1445,MATCH($AL$1441,$W$1439:$AB$1439,0),MATCH($AL$1443,$W$1439:$AB$1439,0))</f>
        <v/>
      </c>
      <c r="AD1450" s="8">
        <f>INDEX($AD$1440:$AI$1445,MATCH($AL$1441,$AD$1439:$AI$1439,0),MATCH($AL$1440,$AD$1439:$AI$1439,0))</f>
        <v/>
      </c>
      <c r="AE1450" s="8">
        <f>INDEX($AD$1440:$AI$1445,MATCH($AL$1441,$AD$1439:$AI$1439,0),MATCH($AL$1441,$AD$1439:$AI$1439,0))</f>
        <v/>
      </c>
      <c r="AF1450" s="8">
        <f>INDEX($AD$1440:$AI$1445,MATCH($AL$1441,$AD$1439:$AI$1439,0),MATCH($AL$1442,$AD$1439:$AI$1439,0))</f>
        <v/>
      </c>
      <c r="AG1450" s="8">
        <f>INDEX($AD$1440:$AI$1445,MATCH($AL$1441,$AD$1439:$AI$1439,0),MATCH($AL$1443,$AD$1439:$AI$1439,0))</f>
        <v/>
      </c>
      <c r="AK1450" s="8">
        <f>IF(($B$1450&lt;&gt;2)+($I$1450&lt;&gt;2)+($P$1450&lt;&gt;2)+($W$1450&lt;&gt;2)+($AD$1450&lt;&gt;2)=0,2,IF((($B$1450&lt;&gt;2)*$B$1450+($I$1450&lt;&gt;2)*$I$1450+($P$1450&lt;&gt;2)*$P$1450+($W$1450&lt;&gt;2)*$W$1450+($AD$1450&lt;&gt;2)*$AD$1450)/(($B$1450&lt;&gt;2)+($I$1450&lt;&gt;2)+($P$1450&lt;&gt;2)+($W$1450&lt;&gt;2)+($AD$1450&lt;&gt;2))&gt;=0.5,1,0))</f>
        <v/>
      </c>
      <c r="AL1450" s="8">
        <f>IF(($C$1450&lt;&gt;2)+($J$1450&lt;&gt;2)+($Q$1450&lt;&gt;2)+($X$1450&lt;&gt;2)+($AE$1450&lt;&gt;2)=0,2,IF((($C$1450&lt;&gt;2)*$C$1450+($J$1450&lt;&gt;2)*$J$1450+($Q$1450&lt;&gt;2)*$Q$1450+($X$1450&lt;&gt;2)*$X$1450+($AE$1450&lt;&gt;2)*$AE$1450)/(($C$1450&lt;&gt;2)+($J$1450&lt;&gt;2)+($Q$1450&lt;&gt;2)+($X$1450&lt;&gt;2)+($AE$1450&lt;&gt;2))&gt;=0.5,1,0))</f>
        <v/>
      </c>
      <c r="AM1450" s="8">
        <f>IF(($D$1450&lt;&gt;2)+($K$1450&lt;&gt;2)+($R$1450&lt;&gt;2)+($Y$1450&lt;&gt;2)+($AF$1450&lt;&gt;2)=0,2,IF((($D$1450&lt;&gt;2)*$D$1450+($K$1450&lt;&gt;2)*$K$1450+($R$1450&lt;&gt;2)*$R$1450+($Y$1450&lt;&gt;2)*$Y$1450+($AF$1450&lt;&gt;2)*$AF$1450)/(($D$1450&lt;&gt;2)+($K$1450&lt;&gt;2)+($R$1450&lt;&gt;2)+($Y$1450&lt;&gt;2)+($AF$1450&lt;&gt;2))&gt;=0.5,1,0))</f>
        <v/>
      </c>
      <c r="AN1450" s="8">
        <f>IF(($E$1450&lt;&gt;2)+($L$1450&lt;&gt;2)+($S$1450&lt;&gt;2)+($Z$1450&lt;&gt;2)+($AG$1450&lt;&gt;2)=0,2,IF((($E$1450&lt;&gt;2)*$E$1450+($L$1450&lt;&gt;2)*$L$1450+($S$1450&lt;&gt;2)*$S$1450+($Z$1450&lt;&gt;2)*$Z$1450+($AG$1450&lt;&gt;2)*$AG$1450)/(($E$1450&lt;&gt;2)+($L$1450&lt;&gt;2)+($S$1450&lt;&gt;2)+($Z$1450&lt;&gt;2)+($AG$1450&lt;&gt;2))&gt;=0.5,1,0))</f>
        <v/>
      </c>
      <c r="AP1450" s="16">
        <f>INDEX('Ground truth'!$B$3:$G$8,MATCH($AK$1441,'Ground truth'!$A$3:$A$8,0),MATCH($AK$1440,'Ground truth'!$B$2:$G$2,0))</f>
        <v/>
      </c>
      <c r="AQ1450" s="16">
        <f>INDEX('Ground truth'!$B$3:$G$8,MATCH($AK$1441,'Ground truth'!$A$3:$A$8,0),MATCH($AK$1441,'Ground truth'!$B$2:$G$2,0))</f>
        <v/>
      </c>
      <c r="AR1450" s="16">
        <f>INDEX('Ground truth'!$B$3:$G$8,MATCH($AK$1441,'Ground truth'!$A$3:$A$8,0),MATCH($AK$1442,'Ground truth'!$B$2:$G$2,0))</f>
        <v/>
      </c>
      <c r="AS1450" s="16">
        <f>INDEX('Ground truth'!$B$3:$G$8,MATCH($AK$1441,'Ground truth'!$A$3:$A$8,0),MATCH($AK$1443,'Ground truth'!$B$2:$G$2,0))</f>
        <v/>
      </c>
      <c r="AU1450" s="19" t="n">
        <v>1.311107817465981</v>
      </c>
      <c r="AV1450" s="19">
        <f>LARGE($AU$1449:$AU$1452,2)</f>
        <v/>
      </c>
    </row>
    <row r="1451">
      <c r="A1451" s="3" t="inlineStr">
        <is>
          <t>Guidance, Navigation, and Control (GNC) Subsystem</t>
        </is>
      </c>
      <c r="B1451" s="8">
        <f>INDEX($B$1440:$G$1445,MATCH($AL$1442,$B$1439:$G$1439,0),MATCH($AL$1440,$B$1439:$G$1439,0))</f>
        <v/>
      </c>
      <c r="C1451" s="8">
        <f>INDEX($B$1440:$G$1445,MATCH($AL$1442,$B$1439:$G$1439,0),MATCH($AL$1441,$B$1439:$G$1439,0))</f>
        <v/>
      </c>
      <c r="D1451" s="8">
        <f>INDEX($B$1440:$G$1445,MATCH($AL$1442,$B$1439:$G$1439,0),MATCH($AL$1442,$B$1439:$G$1439,0))</f>
        <v/>
      </c>
      <c r="E1451" s="8">
        <f>INDEX($B$1440:$G$1445,MATCH($AL$1442,$B$1439:$G$1439,0),MATCH($AL$1443,$B$1439:$G$1439,0))</f>
        <v/>
      </c>
      <c r="I1451" s="8">
        <f>INDEX($I$1440:$N$1445,MATCH($AL$1442,$I$1439:$N$1439,0),MATCH($AL$1440,$I$1439:$N$1439,0))</f>
        <v/>
      </c>
      <c r="J1451" s="8">
        <f>INDEX($I$1440:$N$1445,MATCH($AL$1442,$I$1439:$N$1439,0),MATCH($AL$1441,$I$1439:$N$1439,0))</f>
        <v/>
      </c>
      <c r="K1451" s="8">
        <f>INDEX($I$1440:$N$1445,MATCH($AL$1442,$I$1439:$N$1439,0),MATCH($AL$1442,$I$1439:$N$1439,0))</f>
        <v/>
      </c>
      <c r="L1451" s="8">
        <f>INDEX($I$1440:$N$1445,MATCH($AL$1442,$I$1439:$N$1439,0),MATCH($AL$1443,$I$1439:$N$1439,0))</f>
        <v/>
      </c>
      <c r="P1451" s="8">
        <f>INDEX($P$1440:$U$1445,MATCH($AL$1442,$P$1439:$U$1439,0),MATCH($AL$1440,$P$1439:$U$1439,0))</f>
        <v/>
      </c>
      <c r="Q1451" s="8">
        <f>INDEX($P$1440:$U$1445,MATCH($AL$1442,$P$1439:$U$1439,0),MATCH($AL$1441,$P$1439:$U$1439,0))</f>
        <v/>
      </c>
      <c r="R1451" s="8">
        <f>INDEX($P$1440:$U$1445,MATCH($AL$1442,$P$1439:$U$1439,0),MATCH($AL$1442,$P$1439:$U$1439,0))</f>
        <v/>
      </c>
      <c r="S1451" s="8">
        <f>INDEX($P$1440:$U$1445,MATCH($AL$1442,$P$1439:$U$1439,0),MATCH($AL$1443,$P$1439:$U$1439,0))</f>
        <v/>
      </c>
      <c r="W1451" s="8">
        <f>INDEX($W$1440:$AB$1445,MATCH($AL$1442,$W$1439:$AB$1439,0),MATCH($AL$1440,$W$1439:$AB$1439,0))</f>
        <v/>
      </c>
      <c r="X1451" s="8">
        <f>INDEX($W$1440:$AB$1445,MATCH($AL$1442,$W$1439:$AB$1439,0),MATCH($AL$1441,$W$1439:$AB$1439,0))</f>
        <v/>
      </c>
      <c r="Y1451" s="8">
        <f>INDEX($W$1440:$AB$1445,MATCH($AL$1442,$W$1439:$AB$1439,0),MATCH($AL$1442,$W$1439:$AB$1439,0))</f>
        <v/>
      </c>
      <c r="Z1451" s="8">
        <f>INDEX($W$1440:$AB$1445,MATCH($AL$1442,$W$1439:$AB$1439,0),MATCH($AL$1443,$W$1439:$AB$1439,0))</f>
        <v/>
      </c>
      <c r="AD1451" s="8">
        <f>INDEX($AD$1440:$AI$1445,MATCH($AL$1442,$AD$1439:$AI$1439,0),MATCH($AL$1440,$AD$1439:$AI$1439,0))</f>
        <v/>
      </c>
      <c r="AE1451" s="8">
        <f>INDEX($AD$1440:$AI$1445,MATCH($AL$1442,$AD$1439:$AI$1439,0),MATCH($AL$1441,$AD$1439:$AI$1439,0))</f>
        <v/>
      </c>
      <c r="AF1451" s="8">
        <f>INDEX($AD$1440:$AI$1445,MATCH($AL$1442,$AD$1439:$AI$1439,0),MATCH($AL$1442,$AD$1439:$AI$1439,0))</f>
        <v/>
      </c>
      <c r="AG1451" s="8">
        <f>INDEX($AD$1440:$AI$1445,MATCH($AL$1442,$AD$1439:$AI$1439,0),MATCH($AL$1443,$AD$1439:$AI$1439,0))</f>
        <v/>
      </c>
      <c r="AK1451" s="8">
        <f>IF(($B$1451&lt;&gt;2)+($I$1451&lt;&gt;2)+($P$1451&lt;&gt;2)+($W$1451&lt;&gt;2)+($AD$1451&lt;&gt;2)=0,2,IF((($B$1451&lt;&gt;2)*$B$1451+($I$1451&lt;&gt;2)*$I$1451+($P$1451&lt;&gt;2)*$P$1451+($W$1451&lt;&gt;2)*$W$1451+($AD$1451&lt;&gt;2)*$AD$1451)/(($B$1451&lt;&gt;2)+($I$1451&lt;&gt;2)+($P$1451&lt;&gt;2)+($W$1451&lt;&gt;2)+($AD$1451&lt;&gt;2))&gt;=0.5,1,0))</f>
        <v/>
      </c>
      <c r="AL1451" s="8">
        <f>IF(($C$1451&lt;&gt;2)+($J$1451&lt;&gt;2)+($Q$1451&lt;&gt;2)+($X$1451&lt;&gt;2)+($AE$1451&lt;&gt;2)=0,2,IF((($C$1451&lt;&gt;2)*$C$1451+($J$1451&lt;&gt;2)*$J$1451+($Q$1451&lt;&gt;2)*$Q$1451+($X$1451&lt;&gt;2)*$X$1451+($AE$1451&lt;&gt;2)*$AE$1451)/(($C$1451&lt;&gt;2)+($J$1451&lt;&gt;2)+($Q$1451&lt;&gt;2)+($X$1451&lt;&gt;2)+($AE$1451&lt;&gt;2))&gt;=0.5,1,0))</f>
        <v/>
      </c>
      <c r="AM1451" s="8">
        <f>IF(($D$1451&lt;&gt;2)+($K$1451&lt;&gt;2)+($R$1451&lt;&gt;2)+($Y$1451&lt;&gt;2)+($AF$1451&lt;&gt;2)=0,2,IF((($D$1451&lt;&gt;2)*$D$1451+($K$1451&lt;&gt;2)*$K$1451+($R$1451&lt;&gt;2)*$R$1451+($Y$1451&lt;&gt;2)*$Y$1451+($AF$1451&lt;&gt;2)*$AF$1451)/(($D$1451&lt;&gt;2)+($K$1451&lt;&gt;2)+($R$1451&lt;&gt;2)+($Y$1451&lt;&gt;2)+($AF$1451&lt;&gt;2))&gt;=0.5,1,0))</f>
        <v/>
      </c>
      <c r="AN1451" s="8">
        <f>IF(($E$1451&lt;&gt;2)+($L$1451&lt;&gt;2)+($S$1451&lt;&gt;2)+($Z$1451&lt;&gt;2)+($AG$1451&lt;&gt;2)=0,2,IF((($E$1451&lt;&gt;2)*$E$1451+($L$1451&lt;&gt;2)*$L$1451+($S$1451&lt;&gt;2)*$S$1451+($Z$1451&lt;&gt;2)*$Z$1451+($AG$1451&lt;&gt;2)*$AG$1451)/(($E$1451&lt;&gt;2)+($L$1451&lt;&gt;2)+($S$1451&lt;&gt;2)+($Z$1451&lt;&gt;2)+($AG$1451&lt;&gt;2))&gt;=0.5,1,0))</f>
        <v/>
      </c>
      <c r="AP1451" s="16">
        <f>INDEX('Ground truth'!$B$3:$G$8,MATCH($AK$1442,'Ground truth'!$A$3:$A$8,0),MATCH($AK$1440,'Ground truth'!$B$2:$G$2,0))</f>
        <v/>
      </c>
      <c r="AQ1451" s="16">
        <f>INDEX('Ground truth'!$B$3:$G$8,MATCH($AK$1442,'Ground truth'!$A$3:$A$8,0),MATCH($AK$1441,'Ground truth'!$B$2:$G$2,0))</f>
        <v/>
      </c>
      <c r="AR1451" s="16">
        <f>INDEX('Ground truth'!$B$3:$G$8,MATCH($AK$1442,'Ground truth'!$A$3:$A$8,0),MATCH($AK$1442,'Ground truth'!$B$2:$G$2,0))</f>
        <v/>
      </c>
      <c r="AS1451" s="16">
        <f>INDEX('Ground truth'!$B$3:$G$8,MATCH($AK$1442,'Ground truth'!$A$3:$A$8,0),MATCH($AK$1443,'Ground truth'!$B$2:$G$2,0))</f>
        <v/>
      </c>
      <c r="AU1451" s="19" t="n">
        <v>3.170086486626034</v>
      </c>
      <c r="AV1451" s="19">
        <f>LARGE($AU$1449:$AU$1452,3)</f>
        <v/>
      </c>
    </row>
    <row r="1452">
      <c r="A1452" s="3" t="inlineStr">
        <is>
          <t>Reaction Wheel</t>
        </is>
      </c>
      <c r="B1452" s="8">
        <f>INDEX($B$1440:$G$1445,MATCH($AL$1443,$B$1439:$G$1439,0),MATCH($AL$1440,$B$1439:$G$1439,0))</f>
        <v/>
      </c>
      <c r="C1452" s="8">
        <f>INDEX($B$1440:$G$1445,MATCH($AL$1443,$B$1439:$G$1439,0),MATCH($AL$1441,$B$1439:$G$1439,0))</f>
        <v/>
      </c>
      <c r="D1452" s="8">
        <f>INDEX($B$1440:$G$1445,MATCH($AL$1443,$B$1439:$G$1439,0),MATCH($AL$1442,$B$1439:$G$1439,0))</f>
        <v/>
      </c>
      <c r="E1452" s="8">
        <f>INDEX($B$1440:$G$1445,MATCH($AL$1443,$B$1439:$G$1439,0),MATCH($AL$1443,$B$1439:$G$1439,0))</f>
        <v/>
      </c>
      <c r="I1452" s="8">
        <f>INDEX($I$1440:$N$1445,MATCH($AL$1443,$I$1439:$N$1439,0),MATCH($AL$1440,$I$1439:$N$1439,0))</f>
        <v/>
      </c>
      <c r="J1452" s="8">
        <f>INDEX($I$1440:$N$1445,MATCH($AL$1443,$I$1439:$N$1439,0),MATCH($AL$1441,$I$1439:$N$1439,0))</f>
        <v/>
      </c>
      <c r="K1452" s="8">
        <f>INDEX($I$1440:$N$1445,MATCH($AL$1443,$I$1439:$N$1439,0),MATCH($AL$1442,$I$1439:$N$1439,0))</f>
        <v/>
      </c>
      <c r="L1452" s="8">
        <f>INDEX($I$1440:$N$1445,MATCH($AL$1443,$I$1439:$N$1439,0),MATCH($AL$1443,$I$1439:$N$1439,0))</f>
        <v/>
      </c>
      <c r="P1452" s="8">
        <f>INDEX($P$1440:$U$1445,MATCH($AL$1443,$P$1439:$U$1439,0),MATCH($AL$1440,$P$1439:$U$1439,0))</f>
        <v/>
      </c>
      <c r="Q1452" s="8">
        <f>INDEX($P$1440:$U$1445,MATCH($AL$1443,$P$1439:$U$1439,0),MATCH($AL$1441,$P$1439:$U$1439,0))</f>
        <v/>
      </c>
      <c r="R1452" s="8">
        <f>INDEX($P$1440:$U$1445,MATCH($AL$1443,$P$1439:$U$1439,0),MATCH($AL$1442,$P$1439:$U$1439,0))</f>
        <v/>
      </c>
      <c r="S1452" s="8">
        <f>INDEX($P$1440:$U$1445,MATCH($AL$1443,$P$1439:$U$1439,0),MATCH($AL$1443,$P$1439:$U$1439,0))</f>
        <v/>
      </c>
      <c r="W1452" s="8">
        <f>INDEX($W$1440:$AB$1445,MATCH($AL$1443,$W$1439:$AB$1439,0),MATCH($AL$1440,$W$1439:$AB$1439,0))</f>
        <v/>
      </c>
      <c r="X1452" s="8">
        <f>INDEX($W$1440:$AB$1445,MATCH($AL$1443,$W$1439:$AB$1439,0),MATCH($AL$1441,$W$1439:$AB$1439,0))</f>
        <v/>
      </c>
      <c r="Y1452" s="8">
        <f>INDEX($W$1440:$AB$1445,MATCH($AL$1443,$W$1439:$AB$1439,0),MATCH($AL$1442,$W$1439:$AB$1439,0))</f>
        <v/>
      </c>
      <c r="Z1452" s="8">
        <f>INDEX($W$1440:$AB$1445,MATCH($AL$1443,$W$1439:$AB$1439,0),MATCH($AL$1443,$W$1439:$AB$1439,0))</f>
        <v/>
      </c>
      <c r="AD1452" s="8">
        <f>INDEX($AD$1440:$AI$1445,MATCH($AL$1443,$AD$1439:$AI$1439,0),MATCH($AL$1440,$AD$1439:$AI$1439,0))</f>
        <v/>
      </c>
      <c r="AE1452" s="8">
        <f>INDEX($AD$1440:$AI$1445,MATCH($AL$1443,$AD$1439:$AI$1439,0),MATCH($AL$1441,$AD$1439:$AI$1439,0))</f>
        <v/>
      </c>
      <c r="AF1452" s="8">
        <f>INDEX($AD$1440:$AI$1445,MATCH($AL$1443,$AD$1439:$AI$1439,0),MATCH($AL$1442,$AD$1439:$AI$1439,0))</f>
        <v/>
      </c>
      <c r="AG1452" s="8">
        <f>INDEX($AD$1440:$AI$1445,MATCH($AL$1443,$AD$1439:$AI$1439,0),MATCH($AL$1443,$AD$1439:$AI$1439,0))</f>
        <v/>
      </c>
      <c r="AK1452" s="8">
        <f>IF(($B$1452&lt;&gt;2)+($I$1452&lt;&gt;2)+($P$1452&lt;&gt;2)+($W$1452&lt;&gt;2)+($AD$1452&lt;&gt;2)=0,2,IF((($B$1452&lt;&gt;2)*$B$1452+($I$1452&lt;&gt;2)*$I$1452+($P$1452&lt;&gt;2)*$P$1452+($W$1452&lt;&gt;2)*$W$1452+($AD$1452&lt;&gt;2)*$AD$1452)/(($B$1452&lt;&gt;2)+($I$1452&lt;&gt;2)+($P$1452&lt;&gt;2)+($W$1452&lt;&gt;2)+($AD$1452&lt;&gt;2))&gt;=0.5,1,0))</f>
        <v/>
      </c>
      <c r="AL1452" s="8">
        <f>IF(($C$1452&lt;&gt;2)+($J$1452&lt;&gt;2)+($Q$1452&lt;&gt;2)+($X$1452&lt;&gt;2)+($AE$1452&lt;&gt;2)=0,2,IF((($C$1452&lt;&gt;2)*$C$1452+($J$1452&lt;&gt;2)*$J$1452+($Q$1452&lt;&gt;2)*$Q$1452+($X$1452&lt;&gt;2)*$X$1452+($AE$1452&lt;&gt;2)*$AE$1452)/(($C$1452&lt;&gt;2)+($J$1452&lt;&gt;2)+($Q$1452&lt;&gt;2)+($X$1452&lt;&gt;2)+($AE$1452&lt;&gt;2))&gt;=0.5,1,0))</f>
        <v/>
      </c>
      <c r="AM1452" s="8">
        <f>IF(($D$1452&lt;&gt;2)+($K$1452&lt;&gt;2)+($R$1452&lt;&gt;2)+($Y$1452&lt;&gt;2)+($AF$1452&lt;&gt;2)=0,2,IF((($D$1452&lt;&gt;2)*$D$1452+($K$1452&lt;&gt;2)*$K$1452+($R$1452&lt;&gt;2)*$R$1452+($Y$1452&lt;&gt;2)*$Y$1452+($AF$1452&lt;&gt;2)*$AF$1452)/(($D$1452&lt;&gt;2)+($K$1452&lt;&gt;2)+($R$1452&lt;&gt;2)+($Y$1452&lt;&gt;2)+($AF$1452&lt;&gt;2))&gt;=0.5,1,0))</f>
        <v/>
      </c>
      <c r="AN1452" s="8">
        <f>IF(($E$1452&lt;&gt;2)+($L$1452&lt;&gt;2)+($S$1452&lt;&gt;2)+($Z$1452&lt;&gt;2)+($AG$1452&lt;&gt;2)=0,2,IF((($E$1452&lt;&gt;2)*$E$1452+($L$1452&lt;&gt;2)*$L$1452+($S$1452&lt;&gt;2)*$S$1452+($Z$1452&lt;&gt;2)*$Z$1452+($AG$1452&lt;&gt;2)*$AG$1452)/(($E$1452&lt;&gt;2)+($L$1452&lt;&gt;2)+($S$1452&lt;&gt;2)+($Z$1452&lt;&gt;2)+($AG$1452&lt;&gt;2))&gt;=0.5,1,0))</f>
        <v/>
      </c>
      <c r="AP1452" s="16">
        <f>INDEX('Ground truth'!$B$3:$G$8,MATCH($AK$1443,'Ground truth'!$A$3:$A$8,0),MATCH($AK$1440,'Ground truth'!$B$2:$G$2,0))</f>
        <v/>
      </c>
      <c r="AQ1452" s="16">
        <f>INDEX('Ground truth'!$B$3:$G$8,MATCH($AK$1443,'Ground truth'!$A$3:$A$8,0),MATCH($AK$1441,'Ground truth'!$B$2:$G$2,0))</f>
        <v/>
      </c>
      <c r="AR1452" s="16">
        <f>INDEX('Ground truth'!$B$3:$G$8,MATCH($AK$1443,'Ground truth'!$A$3:$A$8,0),MATCH($AK$1442,'Ground truth'!$B$2:$G$2,0))</f>
        <v/>
      </c>
      <c r="AS1452" s="16">
        <f>INDEX('Ground truth'!$B$3:$G$8,MATCH($AK$1443,'Ground truth'!$A$3:$A$8,0),MATCH($AK$1443,'Ground truth'!$B$2:$G$2,0))</f>
        <v/>
      </c>
      <c r="AU1452" s="19" t="n">
        <v>0</v>
      </c>
      <c r="AV1452" s="19">
        <f>LARGE($AU$1449:$AU$1452,4)</f>
        <v/>
      </c>
    </row>
    <row r="1454">
      <c r="A1454" s="17" t="inlineStr">
        <is>
          <t>metrics — confident-only (unsure excluded from denominators)</t>
        </is>
      </c>
      <c r="B1454" s="10" t="inlineStr">
        <is>
          <t>run 1</t>
        </is>
      </c>
      <c r="C1454" s="10" t="inlineStr">
        <is>
          <t>run 2</t>
        </is>
      </c>
      <c r="D1454" s="10" t="inlineStr">
        <is>
          <t>run 3</t>
        </is>
      </c>
      <c r="E1454" s="10" t="inlineStr">
        <is>
          <t>run 4</t>
        </is>
      </c>
      <c r="F1454" s="10" t="inlineStr">
        <is>
          <t>run 5</t>
        </is>
      </c>
      <c r="G1454" s="10" t="inlineStr">
        <is>
          <t>avg-matrix</t>
        </is>
      </c>
      <c r="H1454" s="10" t="inlineStr">
        <is>
          <t>mean</t>
        </is>
      </c>
      <c r="I1454" s="10" t="inlineStr">
        <is>
          <t>std (pop.)</t>
        </is>
      </c>
      <c r="J1454" s="17" t="inlineStr">
        <is>
          <t>notes</t>
        </is>
      </c>
    </row>
    <row r="1455">
      <c r="A1455" s="7" t="inlineStr">
        <is>
          <t>TP</t>
        </is>
      </c>
      <c r="B1455" s="7">
        <f>SUMPRODUCT(($B$1449:$E$1452=1)*($AP$1449:$AS$1452=1))</f>
        <v/>
      </c>
      <c r="C1455" s="7">
        <f>SUMPRODUCT(($I$1449:$L$1452=1)*($AP$1449:$AS$1452=1))</f>
        <v/>
      </c>
      <c r="D1455" s="7">
        <f>SUMPRODUCT(($P$1449:$S$1452=1)*($AP$1449:$AS$1452=1))</f>
        <v/>
      </c>
      <c r="E1455" s="7">
        <f>SUMPRODUCT(($W$1449:$Z$1452=1)*($AP$1449:$AS$1452=1))</f>
        <v/>
      </c>
      <c r="F1455" s="7">
        <f>SUMPRODUCT(($AD$1449:$AG$1452=1)*($AP$1449:$AS$1452=1))</f>
        <v/>
      </c>
      <c r="G1455" s="7">
        <f>SUMPRODUCT(($AK$1449:$AN$1452=1)*($AP$1449:$AS$1452=1))</f>
        <v/>
      </c>
      <c r="H1455" s="12">
        <f>AVERAGE($B$1455:$F$1455)</f>
        <v/>
      </c>
      <c r="I1455" s="12">
        <f>STDEV.P($B$1455:$F$1455)</f>
        <v/>
      </c>
    </row>
    <row r="1456">
      <c r="A1456" s="7" t="inlineStr">
        <is>
          <t>TN</t>
        </is>
      </c>
      <c r="B1456" s="7">
        <f>SUMPRODUCT(($B$1449:$E$1452=0)*($AP$1449:$AS$1452=0))</f>
        <v/>
      </c>
      <c r="C1456" s="7">
        <f>SUMPRODUCT(($I$1449:$L$1452=0)*($AP$1449:$AS$1452=0))</f>
        <v/>
      </c>
      <c r="D1456" s="7">
        <f>SUMPRODUCT(($P$1449:$S$1452=0)*($AP$1449:$AS$1452=0))</f>
        <v/>
      </c>
      <c r="E1456" s="7">
        <f>SUMPRODUCT(($W$1449:$Z$1452=0)*($AP$1449:$AS$1452=0))</f>
        <v/>
      </c>
      <c r="F1456" s="7">
        <f>SUMPRODUCT(($AD$1449:$AG$1452=0)*($AP$1449:$AS$1452=0))</f>
        <v/>
      </c>
      <c r="G1456" s="7">
        <f>SUMPRODUCT(($AK$1449:$AN$1452=0)*($AP$1449:$AS$1452=0))</f>
        <v/>
      </c>
      <c r="H1456" s="12">
        <f>AVERAGE($B$1456:$F$1456)</f>
        <v/>
      </c>
      <c r="I1456" s="12">
        <f>STDEV.P($B$1456:$F$1456)</f>
        <v/>
      </c>
    </row>
    <row r="1457">
      <c r="A1457" s="7" t="inlineStr">
        <is>
          <t>FP</t>
        </is>
      </c>
      <c r="B1457" s="7">
        <f>SUMPRODUCT(($B$1449:$E$1452=1)*($AP$1449:$AS$1452=0))</f>
        <v/>
      </c>
      <c r="C1457" s="7">
        <f>SUMPRODUCT(($I$1449:$L$1452=1)*($AP$1449:$AS$1452=0))</f>
        <v/>
      </c>
      <c r="D1457" s="7">
        <f>SUMPRODUCT(($P$1449:$S$1452=1)*($AP$1449:$AS$1452=0))</f>
        <v/>
      </c>
      <c r="E1457" s="7">
        <f>SUMPRODUCT(($W$1449:$Z$1452=1)*($AP$1449:$AS$1452=0))</f>
        <v/>
      </c>
      <c r="F1457" s="7">
        <f>SUMPRODUCT(($AD$1449:$AG$1452=1)*($AP$1449:$AS$1452=0))</f>
        <v/>
      </c>
      <c r="G1457" s="7">
        <f>SUMPRODUCT(($AK$1449:$AN$1452=1)*($AP$1449:$AS$1452=0))</f>
        <v/>
      </c>
      <c r="H1457" s="12">
        <f>AVERAGE($B$1457:$F$1457)</f>
        <v/>
      </c>
      <c r="I1457" s="12">
        <f>STDEV.P($B$1457:$F$1457)</f>
        <v/>
      </c>
    </row>
    <row r="1458">
      <c r="A1458" s="7" t="inlineStr">
        <is>
          <t>FN</t>
        </is>
      </c>
      <c r="B1458" s="7">
        <f>SUMPRODUCT(($B$1449:$E$1452=0)*($AP$1449:$AS$1452=1))</f>
        <v/>
      </c>
      <c r="C1458" s="7">
        <f>SUMPRODUCT(($I$1449:$L$1452=0)*($AP$1449:$AS$1452=1))</f>
        <v/>
      </c>
      <c r="D1458" s="7">
        <f>SUMPRODUCT(($P$1449:$S$1452=0)*($AP$1449:$AS$1452=1))</f>
        <v/>
      </c>
      <c r="E1458" s="7">
        <f>SUMPRODUCT(($W$1449:$Z$1452=0)*($AP$1449:$AS$1452=1))</f>
        <v/>
      </c>
      <c r="F1458" s="7">
        <f>SUMPRODUCT(($AD$1449:$AG$1452=0)*($AP$1449:$AS$1452=1))</f>
        <v/>
      </c>
      <c r="G1458" s="7">
        <f>SUMPRODUCT(($AK$1449:$AN$1452=0)*($AP$1449:$AS$1452=1))</f>
        <v/>
      </c>
      <c r="H1458" s="12">
        <f>AVERAGE($B$1458:$F$1458)</f>
        <v/>
      </c>
      <c r="I1458" s="12">
        <f>STDEV.P($B$1458:$F$1458)</f>
        <v/>
      </c>
    </row>
    <row r="1459">
      <c r="A1459" s="4" t="inlineStr">
        <is>
          <t>Precision</t>
        </is>
      </c>
      <c r="B1459" s="12">
        <f>IFERROR($B$1455/($B$1455+$B$1457),0)</f>
        <v/>
      </c>
      <c r="C1459" s="12">
        <f>IFERROR($C$1455/($C$1455+$C$1457),0)</f>
        <v/>
      </c>
      <c r="D1459" s="12">
        <f>IFERROR($D$1455/($D$1455+$D$1457),0)</f>
        <v/>
      </c>
      <c r="E1459" s="12">
        <f>IFERROR($E$1455/($E$1455+$E$1457),0)</f>
        <v/>
      </c>
      <c r="F1459" s="12">
        <f>IFERROR($F$1455/($F$1455+$F$1457),0)</f>
        <v/>
      </c>
      <c r="G1459" s="12">
        <f>IFERROR($G$1455/($G$1455+$G$1457),0)</f>
        <v/>
      </c>
      <c r="H1459" s="18">
        <f>AVERAGE($B$1459:$F$1459)</f>
        <v/>
      </c>
      <c r="I1459" s="18">
        <f>STDEV.P($B$1459:$F$1459)</f>
        <v/>
      </c>
    </row>
    <row r="1460">
      <c r="A1460" s="4" t="inlineStr">
        <is>
          <t>Recall</t>
        </is>
      </c>
      <c r="B1460" s="12">
        <f>IFERROR($B$1455/($B$1455+$B$1458),0)</f>
        <v/>
      </c>
      <c r="C1460" s="12">
        <f>IFERROR($C$1455/($C$1455+$C$1458),0)</f>
        <v/>
      </c>
      <c r="D1460" s="12">
        <f>IFERROR($D$1455/($D$1455+$D$1458),0)</f>
        <v/>
      </c>
      <c r="E1460" s="12">
        <f>IFERROR($E$1455/($E$1455+$E$1458),0)</f>
        <v/>
      </c>
      <c r="F1460" s="12">
        <f>IFERROR($F$1455/($F$1455+$F$1458),0)</f>
        <v/>
      </c>
      <c r="G1460" s="12">
        <f>IFERROR($G$1455/($G$1455+$G$1458),0)</f>
        <v/>
      </c>
      <c r="H1460" s="18">
        <f>AVERAGE($B$1460:$F$1460)</f>
        <v/>
      </c>
      <c r="I1460" s="18">
        <f>STDEV.P($B$1460:$F$1460)</f>
        <v/>
      </c>
    </row>
    <row r="1461">
      <c r="A1461" s="4" t="inlineStr">
        <is>
          <t>F1</t>
        </is>
      </c>
      <c r="B1461" s="12">
        <f>IFERROR(2*$B$1459*$B$1460/($B$1459+$B$1460),0)</f>
        <v/>
      </c>
      <c r="C1461" s="12">
        <f>IFERROR(2*$C$1459*$C$1460/($C$1459+$C$1460),0)</f>
        <v/>
      </c>
      <c r="D1461" s="12">
        <f>IFERROR(2*$D$1459*$D$1460/($D$1459+$D$1460),0)</f>
        <v/>
      </c>
      <c r="E1461" s="12">
        <f>IFERROR(2*$E$1459*$E$1460/($E$1459+$E$1460),0)</f>
        <v/>
      </c>
      <c r="F1461" s="12">
        <f>IFERROR(2*$F$1459*$F$1460/($F$1459+$F$1460),0)</f>
        <v/>
      </c>
      <c r="G1461" s="12">
        <f>IFERROR(2*$G$1459*$G$1460/($G$1459+$G$1460),0)</f>
        <v/>
      </c>
      <c r="H1461" s="18">
        <f>AVERAGE($B$1461:$F$1461)</f>
        <v/>
      </c>
      <c r="I1461" s="18">
        <f>STDEV.P($B$1461:$F$1461)</f>
        <v/>
      </c>
    </row>
    <row r="1462">
      <c r="A1462" s="4" t="inlineStr">
        <is>
          <t>Accuracy</t>
        </is>
      </c>
      <c r="B1462" s="12">
        <f>IFERROR(($B$1455+$B$1456)/($B$1455+$B$1456+$B$1457+$B$1458),0)</f>
        <v/>
      </c>
      <c r="C1462" s="12">
        <f>IFERROR(($C$1455+$C$1456)/($C$1455+$C$1456+$C$1457+$C$1458),0)</f>
        <v/>
      </c>
      <c r="D1462" s="12">
        <f>IFERROR(($D$1455+$D$1456)/($D$1455+$D$1456+$D$1457+$D$1458),0)</f>
        <v/>
      </c>
      <c r="E1462" s="12">
        <f>IFERROR(($E$1455+$E$1456)/($E$1455+$E$1456+$E$1457+$E$1458),0)</f>
        <v/>
      </c>
      <c r="F1462" s="12">
        <f>IFERROR(($F$1455+$F$1456)/($F$1455+$F$1456+$F$1457+$F$1458),0)</f>
        <v/>
      </c>
      <c r="G1462" s="12">
        <f>IFERROR(($G$1455+$G$1456)/($G$1455+$G$1456+$G$1457+$G$1458),0)</f>
        <v/>
      </c>
      <c r="H1462" s="18">
        <f>AVERAGE($B$1462:$F$1462)</f>
        <v/>
      </c>
      <c r="I1462" s="18">
        <f>STDEV.P($B$1462:$F$1462)</f>
        <v/>
      </c>
    </row>
    <row r="1463">
      <c r="A1463" s="4" t="inlineStr">
        <is>
          <t>Edit distance</t>
        </is>
      </c>
      <c r="B1463" s="12">
        <f>SUMPRODUCT(ABS($AP$1449:$AS$1452-$B$1449:$E$1452))</f>
        <v/>
      </c>
      <c r="C1463" s="12">
        <f>SUMPRODUCT(ABS($AP$1449:$AS$1452-$I$1449:$L$1452))</f>
        <v/>
      </c>
      <c r="D1463" s="12">
        <f>SUMPRODUCT(ABS($AP$1449:$AS$1452-$P$1449:$S$1452))</f>
        <v/>
      </c>
      <c r="E1463" s="12">
        <f>SUMPRODUCT(ABS($AP$1449:$AS$1452-$W$1449:$Z$1452))</f>
        <v/>
      </c>
      <c r="F1463" s="12">
        <f>SUMPRODUCT(ABS($AP$1449:$AS$1452-$AD$1449:$AG$1452))</f>
        <v/>
      </c>
      <c r="G1463" s="12">
        <f>SUMPRODUCT(ABS($AP$1449:$AS$1452-$AK$1449:$AN$1452))</f>
        <v/>
      </c>
      <c r="H1463" s="18">
        <f>AVERAGE($B$1463:$F$1463)</f>
        <v/>
      </c>
      <c r="I1463" s="18">
        <f>STDEV.P($B$1463:$F$1463)</f>
        <v/>
      </c>
    </row>
    <row r="1464">
      <c r="A1464" s="4" t="inlineStr">
        <is>
          <t>Spectral distance</t>
        </is>
      </c>
      <c r="B1464" s="12">
        <f>SQRT(SUMPRODUCT(($AV$1449:$AV$1452-$B$1472:$B$1475)^2))</f>
        <v/>
      </c>
      <c r="C1464" s="12">
        <f>SQRT(SUMPRODUCT(($AV$1449:$AV$1452-$C$1472:$C$1475)^2))</f>
        <v/>
      </c>
      <c r="D1464" s="12">
        <f>SQRT(SUMPRODUCT(($AV$1449:$AV$1452-$D$1472:$D$1475)^2))</f>
        <v/>
      </c>
      <c r="E1464" s="12">
        <f>SQRT(SUMPRODUCT(($AV$1449:$AV$1452-$E$1472:$E$1475)^2))</f>
        <v/>
      </c>
      <c r="F1464" s="12">
        <f>SQRT(SUMPRODUCT(($AV$1449:$AV$1452-$F$1472:$F$1475)^2))</f>
        <v/>
      </c>
      <c r="G1464" s="12">
        <f>SQRT(SUMPRODUCT(($AV$1449:$AV$1452-$G$1472:$G$1475)^2))</f>
        <v/>
      </c>
      <c r="H1464" s="18">
        <f>AVERAGE($B$1464:$F$1464)</f>
        <v/>
      </c>
      <c r="I1464" s="18">
        <f>STDEV.P($B$1464:$F$1464)</f>
        <v/>
      </c>
    </row>
    <row r="1465">
      <c r="A1465" s="4" t="inlineStr">
        <is>
          <t>Unsure cells</t>
        </is>
      </c>
      <c r="B1465" s="7">
        <f>COUNTIF($B$1449:$E$1452,2)</f>
        <v/>
      </c>
      <c r="C1465" s="7">
        <f>COUNTIF($I$1449:$L$1452,2)</f>
        <v/>
      </c>
      <c r="D1465" s="7">
        <f>COUNTIF($P$1449:$S$1452,2)</f>
        <v/>
      </c>
      <c r="E1465" s="7">
        <f>COUNTIF($W$1449:$Z$1452,2)</f>
        <v/>
      </c>
      <c r="F1465" s="7">
        <f>COUNTIF($AD$1449:$AG$1452,2)</f>
        <v/>
      </c>
      <c r="G1465" s="7">
        <f>COUNTIF($AK$1449:$AN$1452,2)</f>
        <v/>
      </c>
      <c r="H1465" s="12">
        <f>AVERAGE($B$1465:$F$1465)</f>
        <v/>
      </c>
      <c r="I1465" s="12">
        <f>STDEV.P($B$1465:$F$1465)</f>
        <v/>
      </c>
    </row>
    <row r="1466">
      <c r="A1466" s="3" t="inlineStr">
        <is>
          <t>eigenvalues (real part, numpy order; pasted)</t>
        </is>
      </c>
    </row>
    <row r="1467">
      <c r="A1467" s="3" t="inlineStr">
        <is>
          <t xml:space="preserve">  λ1</t>
        </is>
      </c>
      <c r="B1467" s="19" t="n">
        <v>3.561552812808831</v>
      </c>
      <c r="C1467" s="19" t="n">
        <v>3.561552812808831</v>
      </c>
      <c r="D1467" s="19" t="n">
        <v>3.561552812808831</v>
      </c>
      <c r="E1467" s="19" t="n">
        <v>3.561552812808831</v>
      </c>
      <c r="F1467" s="19" t="n">
        <v>3.561552812808831</v>
      </c>
      <c r="G1467" s="19" t="n">
        <v>3.561552812808831</v>
      </c>
    </row>
    <row r="1468">
      <c r="A1468" s="3" t="inlineStr">
        <is>
          <t xml:space="preserve">  λ2</t>
        </is>
      </c>
      <c r="B1468" s="19" t="n">
        <v>-1.38526922698933e-16</v>
      </c>
      <c r="C1468" s="19" t="n">
        <v>-1.38526922698933e-16</v>
      </c>
      <c r="D1468" s="19" t="n">
        <v>-1.38526922698933e-16</v>
      </c>
      <c r="E1468" s="19" t="n">
        <v>-1.38526922698933e-16</v>
      </c>
      <c r="F1468" s="19" t="n">
        <v>-1.38526922698933e-16</v>
      </c>
      <c r="G1468" s="19" t="n">
        <v>-1.38526922698933e-16</v>
      </c>
    </row>
    <row r="1469">
      <c r="A1469" s="3" t="inlineStr">
        <is>
          <t xml:space="preserve">  λ3</t>
        </is>
      </c>
      <c r="B1469" s="19" t="n">
        <v>-0.5615528128088304</v>
      </c>
      <c r="C1469" s="19" t="n">
        <v>-0.5615528128088304</v>
      </c>
      <c r="D1469" s="19" t="n">
        <v>-0.5615528128088304</v>
      </c>
      <c r="E1469" s="19" t="n">
        <v>-0.5615528128088304</v>
      </c>
      <c r="F1469" s="19" t="n">
        <v>-0.5615528128088304</v>
      </c>
      <c r="G1469" s="19" t="n">
        <v>-0.5615528128088304</v>
      </c>
    </row>
    <row r="1470">
      <c r="A1470" s="3" t="inlineStr">
        <is>
          <t xml:space="preserve">  λ4</t>
        </is>
      </c>
      <c r="B1470" s="19" t="n">
        <v>1</v>
      </c>
      <c r="C1470" s="19" t="n">
        <v>1</v>
      </c>
      <c r="D1470" s="19" t="n">
        <v>1</v>
      </c>
      <c r="E1470" s="19" t="n">
        <v>1</v>
      </c>
      <c r="F1470" s="19" t="n">
        <v>1</v>
      </c>
      <c r="G1470" s="19" t="n">
        <v>1</v>
      </c>
    </row>
    <row r="1471">
      <c r="A1471" s="3" t="inlineStr">
        <is>
          <t>eigenvalues sorted desc (LARGE)</t>
        </is>
      </c>
    </row>
    <row r="1472">
      <c r="A1472" s="3" t="inlineStr">
        <is>
          <t xml:space="preserve">  λ(1)</t>
        </is>
      </c>
      <c r="B1472" s="19">
        <f>LARGE($B$1467:$B$1470,1)</f>
        <v/>
      </c>
      <c r="C1472" s="19">
        <f>LARGE($C$1467:$C$1470,1)</f>
        <v/>
      </c>
      <c r="D1472" s="19">
        <f>LARGE($D$1467:$D$1470,1)</f>
        <v/>
      </c>
      <c r="E1472" s="19">
        <f>LARGE($E$1467:$E$1470,1)</f>
        <v/>
      </c>
      <c r="F1472" s="19">
        <f>LARGE($F$1467:$F$1470,1)</f>
        <v/>
      </c>
      <c r="G1472" s="19">
        <f>LARGE($G$1467:$G$1470,1)</f>
        <v/>
      </c>
    </row>
    <row r="1473">
      <c r="A1473" s="3" t="inlineStr">
        <is>
          <t xml:space="preserve">  λ(2)</t>
        </is>
      </c>
      <c r="B1473" s="19">
        <f>LARGE($B$1467:$B$1470,2)</f>
        <v/>
      </c>
      <c r="C1473" s="19">
        <f>LARGE($C$1467:$C$1470,2)</f>
        <v/>
      </c>
      <c r="D1473" s="19">
        <f>LARGE($D$1467:$D$1470,2)</f>
        <v/>
      </c>
      <c r="E1473" s="19">
        <f>LARGE($E$1467:$E$1470,2)</f>
        <v/>
      </c>
      <c r="F1473" s="19">
        <f>LARGE($F$1467:$F$1470,2)</f>
        <v/>
      </c>
      <c r="G1473" s="19">
        <f>LARGE($G$1467:$G$1470,2)</f>
        <v/>
      </c>
    </row>
    <row r="1474">
      <c r="A1474" s="3" t="inlineStr">
        <is>
          <t xml:space="preserve">  λ(3)</t>
        </is>
      </c>
      <c r="B1474" s="19">
        <f>LARGE($B$1467:$B$1470,3)</f>
        <v/>
      </c>
      <c r="C1474" s="19">
        <f>LARGE($C$1467:$C$1470,3)</f>
        <v/>
      </c>
      <c r="D1474" s="19">
        <f>LARGE($D$1467:$D$1470,3)</f>
        <v/>
      </c>
      <c r="E1474" s="19">
        <f>LARGE($E$1467:$E$1470,3)</f>
        <v/>
      </c>
      <c r="F1474" s="19">
        <f>LARGE($F$1467:$F$1470,3)</f>
        <v/>
      </c>
      <c r="G1474" s="19">
        <f>LARGE($G$1467:$G$1470,3)</f>
        <v/>
      </c>
    </row>
    <row r="1475">
      <c r="A1475" s="3" t="inlineStr">
        <is>
          <t xml:space="preserve">  λ(4)</t>
        </is>
      </c>
      <c r="B1475" s="19">
        <f>LARGE($B$1467:$B$1470,4)</f>
        <v/>
      </c>
      <c r="C1475" s="19">
        <f>LARGE($C$1467:$C$1470,4)</f>
        <v/>
      </c>
      <c r="D1475" s="19">
        <f>LARGE($D$1467:$D$1470,4)</f>
        <v/>
      </c>
      <c r="E1475" s="19">
        <f>LARGE($E$1467:$E$1470,4)</f>
        <v/>
      </c>
      <c r="F1475" s="19">
        <f>LARGE($F$1467:$F$1470,4)</f>
        <v/>
      </c>
      <c r="G1475" s="19">
        <f>LARGE($G$1467:$G$1470,4)</f>
        <v/>
      </c>
    </row>
    <row r="1476">
      <c r="A1476" s="3" t="inlineStr">
        <is>
          <t>check: Σeig − trace (→0)</t>
        </is>
      </c>
      <c r="B1476" s="3">
        <f>ROUND(SUM($B$1467:$B$1470)-($B$1449+$C$1450+$D$1451+$E$1452),6)</f>
        <v/>
      </c>
      <c r="C1476" s="3">
        <f>ROUND(SUM($C$1467:$C$1470)-($I$1449+$J$1450+$K$1451+$L$1452),6)</f>
        <v/>
      </c>
      <c r="D1476" s="3">
        <f>ROUND(SUM($D$1467:$D$1470)-($P$1449+$Q$1450+$R$1451+$S$1452),6)</f>
        <v/>
      </c>
      <c r="E1476" s="3">
        <f>ROUND(SUM($E$1467:$E$1470)-($W$1449+$X$1450+$Y$1451+$Z$1452),6)</f>
        <v/>
      </c>
      <c r="F1476" s="3">
        <f>ROUND(SUM($F$1467:$F$1470)-($AD$1449+$AE$1450+$AF$1451+$AG$1452),6)</f>
        <v/>
      </c>
      <c r="G1476" s="3">
        <f>ROUND(SUM($G$1467:$G$1470)-($AK$1449+$AL$1450+$AM$1451+$AN$1452),6)</f>
        <v/>
      </c>
    </row>
    <row r="1477">
      <c r="A1477" s="3" t="inlineStr">
        <is>
          <t>check: Πeig − det (→0)</t>
        </is>
      </c>
      <c r="B1477" s="3">
        <f>ROUND(MDETERM($B$1449:$E$1452)-PRODUCT($B$1467:$B$1470),6)</f>
        <v/>
      </c>
      <c r="C1477" s="3">
        <f>ROUND(MDETERM($I$1449:$L$1452)-PRODUCT($C$1467:$C$1470),6)</f>
        <v/>
      </c>
      <c r="D1477" s="3">
        <f>ROUND(MDETERM($P$1449:$S$1452)-PRODUCT($D$1467:$D$1470),6)</f>
        <v/>
      </c>
      <c r="E1477" s="3">
        <f>ROUND(MDETERM($W$1449:$Z$1452)-PRODUCT($E$1467:$E$1470),6)</f>
        <v/>
      </c>
      <c r="F1477" s="3">
        <f>ROUND(MDETERM($AD$1449:$AG$1452)-PRODUCT($F$1467:$F$1470),6)</f>
        <v/>
      </c>
      <c r="G1477" s="3">
        <f>ROUND(MDETERM($AK$1449:$AN$1452)-PRODUCT($G$1467:$G$1470),6)</f>
        <v/>
      </c>
    </row>
    <row r="1478">
      <c r="A1478" s="3" t="inlineStr">
        <is>
          <t>complex eigenvalues?</t>
        </is>
      </c>
      <c r="B1478" s="3" t="inlineStr"/>
      <c r="C1478" s="3" t="inlineStr"/>
      <c r="D1478" s="3" t="inlineStr"/>
      <c r="E1478" s="3" t="inlineStr"/>
      <c r="F1478" s="3" t="inlineStr"/>
      <c r="G1478" s="3" t="inlineStr"/>
    </row>
    <row r="1479">
      <c r="A1479" s="3" t="inlineStr">
        <is>
          <t>check: det(M − λᵢI) per sorted λ (→0)</t>
        </is>
      </c>
    </row>
    <row r="1480">
      <c r="A1480" s="3" t="inlineStr">
        <is>
          <t xml:space="preserve">  det(M − λ(1)I)</t>
        </is>
      </c>
      <c r="B1480" s="3">
        <f t="array" ref="B1480">ROUND(MDETERM($B$1449:$E$1452-$B$1472*MUNIT(4)),6)</f>
        <v/>
      </c>
      <c r="C1480" s="3">
        <f t="array" ref="C1480">ROUND(MDETERM($I$1449:$L$1452-$C$1472*MUNIT(4)),6)</f>
        <v/>
      </c>
      <c r="D1480" s="3">
        <f t="array" ref="D1480">ROUND(MDETERM($P$1449:$S$1452-$D$1472*MUNIT(4)),6)</f>
        <v/>
      </c>
      <c r="E1480" s="3">
        <f t="array" ref="E1480">ROUND(MDETERM($W$1449:$Z$1452-$E$1472*MUNIT(4)),6)</f>
        <v/>
      </c>
      <c r="F1480" s="3">
        <f t="array" ref="F1480">ROUND(MDETERM($AD$1449:$AG$1452-$F$1472*MUNIT(4)),6)</f>
        <v/>
      </c>
      <c r="G1480" s="3">
        <f t="array" ref="G1480">ROUND(MDETERM($AK$1449:$AN$1452-$G$1472*MUNIT(4)),6)</f>
        <v/>
      </c>
    </row>
    <row r="1481">
      <c r="A1481" s="3" t="inlineStr">
        <is>
          <t xml:space="preserve">  det(M − λ(2)I)</t>
        </is>
      </c>
      <c r="B1481" s="3">
        <f t="array" ref="B1481">ROUND(MDETERM($B$1449:$E$1452-$B$1473*MUNIT(4)),6)</f>
        <v/>
      </c>
      <c r="C1481" s="3">
        <f t="array" ref="C1481">ROUND(MDETERM($I$1449:$L$1452-$C$1473*MUNIT(4)),6)</f>
        <v/>
      </c>
      <c r="D1481" s="3">
        <f t="array" ref="D1481">ROUND(MDETERM($P$1449:$S$1452-$D$1473*MUNIT(4)),6)</f>
        <v/>
      </c>
      <c r="E1481" s="3">
        <f t="array" ref="E1481">ROUND(MDETERM($W$1449:$Z$1452-$E$1473*MUNIT(4)),6)</f>
        <v/>
      </c>
      <c r="F1481" s="3">
        <f t="array" ref="F1481">ROUND(MDETERM($AD$1449:$AG$1452-$F$1473*MUNIT(4)),6)</f>
        <v/>
      </c>
      <c r="G1481" s="3">
        <f t="array" ref="G1481">ROUND(MDETERM($AK$1449:$AN$1452-$G$1473*MUNIT(4)),6)</f>
        <v/>
      </c>
    </row>
    <row r="1482">
      <c r="A1482" s="3" t="inlineStr">
        <is>
          <t xml:space="preserve">  det(M − λ(3)I)</t>
        </is>
      </c>
      <c r="B1482" s="3">
        <f t="array" ref="B1482">ROUND(MDETERM($B$1449:$E$1452-$B$1474*MUNIT(4)),6)</f>
        <v/>
      </c>
      <c r="C1482" s="3">
        <f t="array" ref="C1482">ROUND(MDETERM($I$1449:$L$1452-$C$1474*MUNIT(4)),6)</f>
        <v/>
      </c>
      <c r="D1482" s="3">
        <f t="array" ref="D1482">ROUND(MDETERM($P$1449:$S$1452-$D$1474*MUNIT(4)),6)</f>
        <v/>
      </c>
      <c r="E1482" s="3">
        <f t="array" ref="E1482">ROUND(MDETERM($W$1449:$Z$1452-$E$1474*MUNIT(4)),6)</f>
        <v/>
      </c>
      <c r="F1482" s="3">
        <f t="array" ref="F1482">ROUND(MDETERM($AD$1449:$AG$1452-$F$1474*MUNIT(4)),6)</f>
        <v/>
      </c>
      <c r="G1482" s="3">
        <f t="array" ref="G1482">ROUND(MDETERM($AK$1449:$AN$1452-$G$1474*MUNIT(4)),6)</f>
        <v/>
      </c>
    </row>
    <row r="1483">
      <c r="A1483" s="3" t="inlineStr">
        <is>
          <t xml:space="preserve">  det(M − λ(4)I)</t>
        </is>
      </c>
      <c r="B1483" s="3">
        <f t="array" ref="B1483">ROUND(MDETERM($B$1449:$E$1452-$B$1475*MUNIT(4)),6)</f>
        <v/>
      </c>
      <c r="C1483" s="3">
        <f t="array" ref="C1483">ROUND(MDETERM($I$1449:$L$1452-$C$1475*MUNIT(4)),6)</f>
        <v/>
      </c>
      <c r="D1483" s="3">
        <f t="array" ref="D1483">ROUND(MDETERM($P$1449:$S$1452-$D$1475*MUNIT(4)),6)</f>
        <v/>
      </c>
      <c r="E1483" s="3">
        <f t="array" ref="E1483">ROUND(MDETERM($W$1449:$Z$1452-$E$1475*MUNIT(4)),6)</f>
        <v/>
      </c>
      <c r="F1483" s="3">
        <f t="array" ref="F1483">ROUND(MDETERM($AD$1449:$AG$1452-$F$1475*MUNIT(4)),6)</f>
        <v/>
      </c>
      <c r="G1483" s="3">
        <f t="array" ref="G1483">ROUND(MDETERM($AK$1449:$AN$1452-$G$1475*MUNIT(4)),6)</f>
        <v/>
      </c>
    </row>
    <row r="1487" ht="16" customHeight="1">
      <c r="A1487" s="14" t="inlineStr">
        <is>
          <t>RAG R2-R3 | llama3.3:70b</t>
        </is>
      </c>
      <c r="B1487" s="9" t="inlineStr">
        <is>
          <t>run 1 (raw, pasted)</t>
        </is>
      </c>
      <c r="I1487" s="9" t="inlineStr">
        <is>
          <t>run 2 (raw, pasted)</t>
        </is>
      </c>
      <c r="P1487" s="9" t="inlineStr">
        <is>
          <t>run 3 (raw, pasted)</t>
        </is>
      </c>
      <c r="W1487" s="9" t="inlineStr">
        <is>
          <t>run 4 (raw, pasted)</t>
        </is>
      </c>
      <c r="AD1487" s="9" t="inlineStr">
        <is>
          <t>run 5: returned no matrix</t>
        </is>
      </c>
      <c r="AK1487" s="9" t="inlineStr">
        <is>
          <t>archived component mapping</t>
        </is>
      </c>
    </row>
    <row r="1488" ht="60" customHeight="1">
      <c r="B1488" s="15" t="inlineStr">
        <is>
          <t>Power System</t>
        </is>
      </c>
      <c r="C1488" s="15" t="inlineStr">
        <is>
          <t>Communication System</t>
        </is>
      </c>
      <c r="D1488" s="15" t="inlineStr">
        <is>
          <t>Navigation System</t>
        </is>
      </c>
      <c r="E1488" s="15" t="inlineStr">
        <is>
          <t>Computer System</t>
        </is>
      </c>
      <c r="F1488" s="15" t="inlineStr">
        <is>
          <t>Mechanical Structure</t>
        </is>
      </c>
      <c r="G1488" s="15" t="inlineStr">
        <is>
          <t>Thermal Control System</t>
        </is>
      </c>
      <c r="I1488" s="15" t="inlineStr">
        <is>
          <t>Power System</t>
        </is>
      </c>
      <c r="J1488" s="15" t="inlineStr">
        <is>
          <t>Communication System</t>
        </is>
      </c>
      <c r="K1488" s="15" t="inlineStr">
        <is>
          <t>Navigation System</t>
        </is>
      </c>
      <c r="L1488" s="15" t="inlineStr">
        <is>
          <t>Computer System</t>
        </is>
      </c>
      <c r="M1488" s="15" t="inlineStr">
        <is>
          <t>Mechanical Structure</t>
        </is>
      </c>
      <c r="N1488" s="15" t="inlineStr">
        <is>
          <t>Thermal Control System</t>
        </is>
      </c>
      <c r="P1488" s="15" t="inlineStr">
        <is>
          <t>Power System</t>
        </is>
      </c>
      <c r="Q1488" s="15" t="inlineStr">
        <is>
          <t>Communication System</t>
        </is>
      </c>
      <c r="R1488" s="15" t="inlineStr">
        <is>
          <t>Navigation System</t>
        </is>
      </c>
      <c r="S1488" s="15" t="inlineStr">
        <is>
          <t>Computer System</t>
        </is>
      </c>
      <c r="T1488" s="15" t="inlineStr">
        <is>
          <t>Mechanical Structure</t>
        </is>
      </c>
      <c r="U1488" s="15" t="inlineStr">
        <is>
          <t>Thermal Control System</t>
        </is>
      </c>
      <c r="W1488" s="15" t="inlineStr">
        <is>
          <t>Power System</t>
        </is>
      </c>
      <c r="X1488" s="15" t="inlineStr">
        <is>
          <t>Communication System</t>
        </is>
      </c>
      <c r="Y1488" s="15" t="inlineStr">
        <is>
          <t>Navigation System</t>
        </is>
      </c>
      <c r="Z1488" s="15" t="inlineStr">
        <is>
          <t>Computer System</t>
        </is>
      </c>
      <c r="AA1488" s="15" t="inlineStr">
        <is>
          <t>Mechanical Structure</t>
        </is>
      </c>
      <c r="AB1488" s="15" t="inlineStr">
        <is>
          <t>Thermal Control System</t>
        </is>
      </c>
      <c r="AK1488" s="3" t="inlineStr">
        <is>
          <t>Ground truth component</t>
        </is>
      </c>
      <c r="AL1488" s="3" t="inlineStr">
        <is>
          <t>Matched predicted component</t>
        </is>
      </c>
    </row>
    <row r="1489">
      <c r="A1489" s="3" t="inlineStr">
        <is>
          <t>Power System</t>
        </is>
      </c>
      <c r="B1489" s="8" t="n">
        <v>1</v>
      </c>
      <c r="C1489" s="8" t="n">
        <v>1</v>
      </c>
      <c r="D1489" s="8" t="n">
        <v>0</v>
      </c>
      <c r="E1489" s="8" t="n">
        <v>1</v>
      </c>
      <c r="F1489" s="8" t="n">
        <v>1</v>
      </c>
      <c r="G1489" s="8" t="n">
        <v>0</v>
      </c>
      <c r="I1489" s="8" t="n">
        <v>1</v>
      </c>
      <c r="J1489" s="8" t="n">
        <v>1</v>
      </c>
      <c r="K1489" s="8" t="n">
        <v>0</v>
      </c>
      <c r="L1489" s="8" t="n">
        <v>1</v>
      </c>
      <c r="M1489" s="8" t="n">
        <v>1</v>
      </c>
      <c r="N1489" s="8" t="n">
        <v>0</v>
      </c>
      <c r="P1489" s="8" t="n">
        <v>1</v>
      </c>
      <c r="Q1489" s="8" t="n">
        <v>1</v>
      </c>
      <c r="R1489" s="8" t="n">
        <v>0</v>
      </c>
      <c r="S1489" s="8" t="n">
        <v>1</v>
      </c>
      <c r="T1489" s="8" t="n">
        <v>1</v>
      </c>
      <c r="U1489" s="8" t="n">
        <v>0</v>
      </c>
      <c r="W1489" s="8" t="n">
        <v>1</v>
      </c>
      <c r="X1489" s="8" t="n">
        <v>1</v>
      </c>
      <c r="Y1489" s="8" t="n">
        <v>0</v>
      </c>
      <c r="Z1489" s="8" t="n">
        <v>1</v>
      </c>
      <c r="AA1489" s="8" t="n">
        <v>1</v>
      </c>
      <c r="AB1489" s="8" t="n">
        <v>0</v>
      </c>
      <c r="AK1489" s="3" t="inlineStr">
        <is>
          <t>Power Subsystem</t>
        </is>
      </c>
      <c r="AL1489" s="3" t="inlineStr">
        <is>
          <t>Power System</t>
        </is>
      </c>
    </row>
    <row r="1490">
      <c r="A1490" s="3" t="inlineStr">
        <is>
          <t>Communication System</t>
        </is>
      </c>
      <c r="B1490" s="8" t="n">
        <v>1</v>
      </c>
      <c r="C1490" s="8" t="n">
        <v>1</v>
      </c>
      <c r="D1490" s="8" t="n">
        <v>0</v>
      </c>
      <c r="E1490" s="8" t="n">
        <v>1</v>
      </c>
      <c r="F1490" s="8" t="n">
        <v>0</v>
      </c>
      <c r="G1490" s="8" t="n">
        <v>0</v>
      </c>
      <c r="I1490" s="8" t="n">
        <v>1</v>
      </c>
      <c r="J1490" s="8" t="n">
        <v>1</v>
      </c>
      <c r="K1490" s="8" t="n">
        <v>0</v>
      </c>
      <c r="L1490" s="8" t="n">
        <v>1</v>
      </c>
      <c r="M1490" s="8" t="n">
        <v>0</v>
      </c>
      <c r="N1490" s="8" t="n">
        <v>0</v>
      </c>
      <c r="P1490" s="8" t="n">
        <v>1</v>
      </c>
      <c r="Q1490" s="8" t="n">
        <v>1</v>
      </c>
      <c r="R1490" s="8" t="n">
        <v>0</v>
      </c>
      <c r="S1490" s="8" t="n">
        <v>1</v>
      </c>
      <c r="T1490" s="8" t="n">
        <v>0</v>
      </c>
      <c r="U1490" s="8" t="n">
        <v>0</v>
      </c>
      <c r="W1490" s="8" t="n">
        <v>1</v>
      </c>
      <c r="X1490" s="8" t="n">
        <v>1</v>
      </c>
      <c r="Y1490" s="8" t="n">
        <v>0</v>
      </c>
      <c r="Z1490" s="8" t="n">
        <v>1</v>
      </c>
      <c r="AA1490" s="8" t="n">
        <v>0</v>
      </c>
      <c r="AB1490" s="8" t="n">
        <v>0</v>
      </c>
      <c r="AK1490" s="3" t="inlineStr">
        <is>
          <t>Guidance, Navigation, and Control (GNC) Subsystem</t>
        </is>
      </c>
      <c r="AL1490" s="3" t="inlineStr">
        <is>
          <t>Navigation System</t>
        </is>
      </c>
    </row>
    <row r="1491">
      <c r="A1491" s="3" t="inlineStr">
        <is>
          <t>Navigation System</t>
        </is>
      </c>
      <c r="B1491" s="8" t="n">
        <v>0</v>
      </c>
      <c r="C1491" s="8" t="n">
        <v>0</v>
      </c>
      <c r="D1491" s="8" t="n">
        <v>1</v>
      </c>
      <c r="E1491" s="8" t="n">
        <v>0</v>
      </c>
      <c r="F1491" s="8" t="n">
        <v>0</v>
      </c>
      <c r="G1491" s="8" t="n">
        <v>1</v>
      </c>
      <c r="I1491" s="8" t="n">
        <v>0</v>
      </c>
      <c r="J1491" s="8" t="n">
        <v>0</v>
      </c>
      <c r="K1491" s="8" t="n">
        <v>1</v>
      </c>
      <c r="L1491" s="8" t="n">
        <v>0</v>
      </c>
      <c r="M1491" s="8" t="n">
        <v>0</v>
      </c>
      <c r="N1491" s="8" t="n">
        <v>1</v>
      </c>
      <c r="P1491" s="8" t="n">
        <v>0</v>
      </c>
      <c r="Q1491" s="8" t="n">
        <v>0</v>
      </c>
      <c r="R1491" s="8" t="n">
        <v>1</v>
      </c>
      <c r="S1491" s="8" t="n">
        <v>0</v>
      </c>
      <c r="T1491" s="8" t="n">
        <v>0</v>
      </c>
      <c r="U1491" s="8" t="n">
        <v>1</v>
      </c>
      <c r="W1491" s="8" t="n">
        <v>0</v>
      </c>
      <c r="X1491" s="8" t="n">
        <v>0</v>
      </c>
      <c r="Y1491" s="8" t="n">
        <v>1</v>
      </c>
      <c r="Z1491" s="8" t="n">
        <v>0</v>
      </c>
      <c r="AA1491" s="8" t="n">
        <v>0</v>
      </c>
      <c r="AB1491" s="8" t="n">
        <v>1</v>
      </c>
      <c r="AK1491" s="3" t="inlineStr">
        <is>
          <t>Propulsion Subsystem</t>
        </is>
      </c>
      <c r="AL1491" s="3" t="inlineStr">
        <is>
          <t>Mechanical Structure</t>
        </is>
      </c>
    </row>
    <row r="1492">
      <c r="A1492" s="3" t="inlineStr">
        <is>
          <t>Computer System</t>
        </is>
      </c>
      <c r="B1492" s="8" t="n">
        <v>1</v>
      </c>
      <c r="C1492" s="8" t="n">
        <v>1</v>
      </c>
      <c r="D1492" s="8" t="n">
        <v>0</v>
      </c>
      <c r="E1492" s="8" t="n">
        <v>1</v>
      </c>
      <c r="F1492" s="8" t="n">
        <v>1</v>
      </c>
      <c r="G1492" s="8" t="n">
        <v>1</v>
      </c>
      <c r="I1492" s="8" t="n">
        <v>1</v>
      </c>
      <c r="J1492" s="8" t="n">
        <v>1</v>
      </c>
      <c r="K1492" s="8" t="n">
        <v>0</v>
      </c>
      <c r="L1492" s="8" t="n">
        <v>1</v>
      </c>
      <c r="M1492" s="8" t="n">
        <v>1</v>
      </c>
      <c r="N1492" s="8" t="n">
        <v>1</v>
      </c>
      <c r="P1492" s="8" t="n">
        <v>1</v>
      </c>
      <c r="Q1492" s="8" t="n">
        <v>1</v>
      </c>
      <c r="R1492" s="8" t="n">
        <v>0</v>
      </c>
      <c r="S1492" s="8" t="n">
        <v>1</v>
      </c>
      <c r="T1492" s="8" t="n">
        <v>1</v>
      </c>
      <c r="U1492" s="8" t="n">
        <v>1</v>
      </c>
      <c r="W1492" s="8" t="n">
        <v>1</v>
      </c>
      <c r="X1492" s="8" t="n">
        <v>1</v>
      </c>
      <c r="Y1492" s="8" t="n">
        <v>0</v>
      </c>
      <c r="Z1492" s="8" t="n">
        <v>1</v>
      </c>
      <c r="AA1492" s="8" t="n">
        <v>1</v>
      </c>
      <c r="AB1492" s="8" t="n">
        <v>1</v>
      </c>
      <c r="AK1492" s="3" t="inlineStr">
        <is>
          <t>Reaction Wheel</t>
        </is>
      </c>
      <c r="AL1492" s="3" t="inlineStr">
        <is>
          <t>Communication System</t>
        </is>
      </c>
    </row>
    <row r="1493">
      <c r="A1493" s="3" t="inlineStr">
        <is>
          <t>Mechanical Structure</t>
        </is>
      </c>
      <c r="B1493" s="8" t="n">
        <v>1</v>
      </c>
      <c r="C1493" s="8" t="n">
        <v>0</v>
      </c>
      <c r="D1493" s="8" t="n">
        <v>0</v>
      </c>
      <c r="E1493" s="8" t="n">
        <v>1</v>
      </c>
      <c r="F1493" s="8" t="n">
        <v>1</v>
      </c>
      <c r="G1493" s="8" t="n">
        <v>1</v>
      </c>
      <c r="I1493" s="8" t="n">
        <v>1</v>
      </c>
      <c r="J1493" s="8" t="n">
        <v>0</v>
      </c>
      <c r="K1493" s="8" t="n">
        <v>0</v>
      </c>
      <c r="L1493" s="8" t="n">
        <v>1</v>
      </c>
      <c r="M1493" s="8" t="n">
        <v>1</v>
      </c>
      <c r="N1493" s="8" t="n">
        <v>1</v>
      </c>
      <c r="P1493" s="8" t="n">
        <v>1</v>
      </c>
      <c r="Q1493" s="8" t="n">
        <v>0</v>
      </c>
      <c r="R1493" s="8" t="n">
        <v>0</v>
      </c>
      <c r="S1493" s="8" t="n">
        <v>1</v>
      </c>
      <c r="T1493" s="8" t="n">
        <v>1</v>
      </c>
      <c r="U1493" s="8" t="n">
        <v>1</v>
      </c>
      <c r="W1493" s="8" t="n">
        <v>1</v>
      </c>
      <c r="X1493" s="8" t="n">
        <v>0</v>
      </c>
      <c r="Y1493" s="8" t="n">
        <v>0</v>
      </c>
      <c r="Z1493" s="8" t="n">
        <v>1</v>
      </c>
      <c r="AA1493" s="8" t="n">
        <v>1</v>
      </c>
      <c r="AB1493" s="8" t="n">
        <v>1</v>
      </c>
      <c r="AK1493" s="3" t="inlineStr">
        <is>
          <t>GNC Software</t>
        </is>
      </c>
      <c r="AL1493" s="3" t="inlineStr">
        <is>
          <t>Computer System</t>
        </is>
      </c>
    </row>
    <row r="1494">
      <c r="A1494" s="3" t="inlineStr">
        <is>
          <t>Thermal Control System</t>
        </is>
      </c>
      <c r="B1494" s="8" t="n">
        <v>0</v>
      </c>
      <c r="C1494" s="8" t="n">
        <v>0</v>
      </c>
      <c r="D1494" s="8" t="n">
        <v>1</v>
      </c>
      <c r="E1494" s="8" t="n">
        <v>1</v>
      </c>
      <c r="F1494" s="8" t="n">
        <v>1</v>
      </c>
      <c r="G1494" s="8" t="n">
        <v>1</v>
      </c>
      <c r="I1494" s="8" t="n">
        <v>0</v>
      </c>
      <c r="J1494" s="8" t="n">
        <v>0</v>
      </c>
      <c r="K1494" s="8" t="n">
        <v>1</v>
      </c>
      <c r="L1494" s="8" t="n">
        <v>1</v>
      </c>
      <c r="M1494" s="8" t="n">
        <v>1</v>
      </c>
      <c r="N1494" s="8" t="n">
        <v>1</v>
      </c>
      <c r="P1494" s="8" t="n">
        <v>0</v>
      </c>
      <c r="Q1494" s="8" t="n">
        <v>0</v>
      </c>
      <c r="R1494" s="8" t="n">
        <v>1</v>
      </c>
      <c r="S1494" s="8" t="n">
        <v>1</v>
      </c>
      <c r="T1494" s="8" t="n">
        <v>1</v>
      </c>
      <c r="U1494" s="8" t="n">
        <v>1</v>
      </c>
      <c r="W1494" s="8" t="n">
        <v>0</v>
      </c>
      <c r="X1494" s="8" t="n">
        <v>0</v>
      </c>
      <c r="Y1494" s="8" t="n">
        <v>1</v>
      </c>
      <c r="Z1494" s="8" t="n">
        <v>1</v>
      </c>
      <c r="AA1494" s="8" t="n">
        <v>1</v>
      </c>
      <c r="AB1494" s="8" t="n">
        <v>1</v>
      </c>
    </row>
    <row r="1496">
      <c r="A1496" s="1" t="inlineStr">
        <is>
          <t>aligned k×k matrices (INDEX/MATCH through the mapping; GT order)</t>
        </is>
      </c>
      <c r="B1496" s="9" t="inlineStr">
        <is>
          <t>run 1 aligned</t>
        </is>
      </c>
      <c r="I1496" s="9" t="inlineStr">
        <is>
          <t>run 2 aligned</t>
        </is>
      </c>
      <c r="P1496" s="9" t="inlineStr">
        <is>
          <t>run 3 aligned</t>
        </is>
      </c>
      <c r="W1496" s="9" t="inlineStr">
        <is>
          <t>run 4 aligned</t>
        </is>
      </c>
      <c r="AK1496" s="9" t="inlineStr">
        <is>
          <t>Step2 average of aligned runs (formula)</t>
        </is>
      </c>
      <c r="AQ1496" s="9" t="inlineStr">
        <is>
          <t>aligned ground truth (INDEX/MATCH)</t>
        </is>
      </c>
      <c r="AW1496" s="9" t="inlineStr">
        <is>
          <t>aligned GT eig (pasted) | sorted</t>
        </is>
      </c>
    </row>
    <row r="1497" ht="60" customHeight="1">
      <c r="B1497" s="15" t="inlineStr">
        <is>
          <t>Power Subsystem</t>
        </is>
      </c>
      <c r="C1497" s="15" t="inlineStr">
        <is>
          <t>Guidance, Navigation, and Control (GNC) Subsystem</t>
        </is>
      </c>
      <c r="D1497" s="15" t="inlineStr">
        <is>
          <t>Propulsion Subsystem</t>
        </is>
      </c>
      <c r="E1497" s="15" t="inlineStr">
        <is>
          <t>Reaction Wheel</t>
        </is>
      </c>
      <c r="F1497" s="15" t="inlineStr">
        <is>
          <t>GNC Software</t>
        </is>
      </c>
      <c r="I1497" s="15" t="inlineStr">
        <is>
          <t>Power Subsystem</t>
        </is>
      </c>
      <c r="J1497" s="15" t="inlineStr">
        <is>
          <t>Guidance, Navigation, and Control (GNC) Subsystem</t>
        </is>
      </c>
      <c r="K1497" s="15" t="inlineStr">
        <is>
          <t>Propulsion Subsystem</t>
        </is>
      </c>
      <c r="L1497" s="15" t="inlineStr">
        <is>
          <t>Reaction Wheel</t>
        </is>
      </c>
      <c r="M1497" s="15" t="inlineStr">
        <is>
          <t>GNC Software</t>
        </is>
      </c>
      <c r="P1497" s="15" t="inlineStr">
        <is>
          <t>Power Subsystem</t>
        </is>
      </c>
      <c r="Q1497" s="15" t="inlineStr">
        <is>
          <t>Guidance, Navigation, and Control (GNC) Subsystem</t>
        </is>
      </c>
      <c r="R1497" s="15" t="inlineStr">
        <is>
          <t>Propulsion Subsystem</t>
        </is>
      </c>
      <c r="S1497" s="15" t="inlineStr">
        <is>
          <t>Reaction Wheel</t>
        </is>
      </c>
      <c r="T1497" s="15" t="inlineStr">
        <is>
          <t>GNC Software</t>
        </is>
      </c>
      <c r="W1497" s="15" t="inlineStr">
        <is>
          <t>Power Subsystem</t>
        </is>
      </c>
      <c r="X1497" s="15" t="inlineStr">
        <is>
          <t>Guidance, Navigation, and Control (GNC) Subsystem</t>
        </is>
      </c>
      <c r="Y1497" s="15" t="inlineStr">
        <is>
          <t>Propulsion Subsystem</t>
        </is>
      </c>
      <c r="Z1497" s="15" t="inlineStr">
        <is>
          <t>Reaction Wheel</t>
        </is>
      </c>
      <c r="AA1497" s="15" t="inlineStr">
        <is>
          <t>GNC Software</t>
        </is>
      </c>
    </row>
    <row r="1498">
      <c r="A1498" s="3" t="inlineStr">
        <is>
          <t>Power Subsystem</t>
        </is>
      </c>
      <c r="B1498" s="8">
        <f>INDEX($B$1489:$G$1494,MATCH($AL$1489,$B$1488:$G$1488,0),MATCH($AL$1489,$B$1488:$G$1488,0))</f>
        <v/>
      </c>
      <c r="C1498" s="8">
        <f>INDEX($B$1489:$G$1494,MATCH($AL$1489,$B$1488:$G$1488,0),MATCH($AL$1490,$B$1488:$G$1488,0))</f>
        <v/>
      </c>
      <c r="D1498" s="8">
        <f>INDEX($B$1489:$G$1494,MATCH($AL$1489,$B$1488:$G$1488,0),MATCH($AL$1491,$B$1488:$G$1488,0))</f>
        <v/>
      </c>
      <c r="E1498" s="8">
        <f>INDEX($B$1489:$G$1494,MATCH($AL$1489,$B$1488:$G$1488,0),MATCH($AL$1492,$B$1488:$G$1488,0))</f>
        <v/>
      </c>
      <c r="F1498" s="8">
        <f>INDEX($B$1489:$G$1494,MATCH($AL$1489,$B$1488:$G$1488,0),MATCH($AL$1493,$B$1488:$G$1488,0))</f>
        <v/>
      </c>
      <c r="I1498" s="8">
        <f>INDEX($I$1489:$N$1494,MATCH($AL$1489,$I$1488:$N$1488,0),MATCH($AL$1489,$I$1488:$N$1488,0))</f>
        <v/>
      </c>
      <c r="J1498" s="8">
        <f>INDEX($I$1489:$N$1494,MATCH($AL$1489,$I$1488:$N$1488,0),MATCH($AL$1490,$I$1488:$N$1488,0))</f>
        <v/>
      </c>
      <c r="K1498" s="8">
        <f>INDEX($I$1489:$N$1494,MATCH($AL$1489,$I$1488:$N$1488,0),MATCH($AL$1491,$I$1488:$N$1488,0))</f>
        <v/>
      </c>
      <c r="L1498" s="8">
        <f>INDEX($I$1489:$N$1494,MATCH($AL$1489,$I$1488:$N$1488,0),MATCH($AL$1492,$I$1488:$N$1488,0))</f>
        <v/>
      </c>
      <c r="M1498" s="8">
        <f>INDEX($I$1489:$N$1494,MATCH($AL$1489,$I$1488:$N$1488,0),MATCH($AL$1493,$I$1488:$N$1488,0))</f>
        <v/>
      </c>
      <c r="P1498" s="8">
        <f>INDEX($P$1489:$U$1494,MATCH($AL$1489,$P$1488:$U$1488,0),MATCH($AL$1489,$P$1488:$U$1488,0))</f>
        <v/>
      </c>
      <c r="Q1498" s="8">
        <f>INDEX($P$1489:$U$1494,MATCH($AL$1489,$P$1488:$U$1488,0),MATCH($AL$1490,$P$1488:$U$1488,0))</f>
        <v/>
      </c>
      <c r="R1498" s="8">
        <f>INDEX($P$1489:$U$1494,MATCH($AL$1489,$P$1488:$U$1488,0),MATCH($AL$1491,$P$1488:$U$1488,0))</f>
        <v/>
      </c>
      <c r="S1498" s="8">
        <f>INDEX($P$1489:$U$1494,MATCH($AL$1489,$P$1488:$U$1488,0),MATCH($AL$1492,$P$1488:$U$1488,0))</f>
        <v/>
      </c>
      <c r="T1498" s="8">
        <f>INDEX($P$1489:$U$1494,MATCH($AL$1489,$P$1488:$U$1488,0),MATCH($AL$1493,$P$1488:$U$1488,0))</f>
        <v/>
      </c>
      <c r="W1498" s="8">
        <f>INDEX($W$1489:$AB$1494,MATCH($AL$1489,$W$1488:$AB$1488,0),MATCH($AL$1489,$W$1488:$AB$1488,0))</f>
        <v/>
      </c>
      <c r="X1498" s="8">
        <f>INDEX($W$1489:$AB$1494,MATCH($AL$1489,$W$1488:$AB$1488,0),MATCH($AL$1490,$W$1488:$AB$1488,0))</f>
        <v/>
      </c>
      <c r="Y1498" s="8">
        <f>INDEX($W$1489:$AB$1494,MATCH($AL$1489,$W$1488:$AB$1488,0),MATCH($AL$1491,$W$1488:$AB$1488,0))</f>
        <v/>
      </c>
      <c r="Z1498" s="8">
        <f>INDEX($W$1489:$AB$1494,MATCH($AL$1489,$W$1488:$AB$1488,0),MATCH($AL$1492,$W$1488:$AB$1488,0))</f>
        <v/>
      </c>
      <c r="AA1498" s="8">
        <f>INDEX($W$1489:$AB$1494,MATCH($AL$1489,$W$1488:$AB$1488,0),MATCH($AL$1493,$W$1488:$AB$1488,0))</f>
        <v/>
      </c>
      <c r="AK1498" s="8">
        <f>IF(($B$1498&lt;&gt;2)+($I$1498&lt;&gt;2)+($P$1498&lt;&gt;2)+($W$1498&lt;&gt;2)=0,2,IF((($B$1498&lt;&gt;2)*$B$1498+($I$1498&lt;&gt;2)*$I$1498+($P$1498&lt;&gt;2)*$P$1498+($W$1498&lt;&gt;2)*$W$1498)/(($B$1498&lt;&gt;2)+($I$1498&lt;&gt;2)+($P$1498&lt;&gt;2)+($W$1498&lt;&gt;2))&gt;=0.5,1,0))</f>
        <v/>
      </c>
      <c r="AL1498" s="8">
        <f>IF(($C$1498&lt;&gt;2)+($J$1498&lt;&gt;2)+($Q$1498&lt;&gt;2)+($X$1498&lt;&gt;2)=0,2,IF((($C$1498&lt;&gt;2)*$C$1498+($J$1498&lt;&gt;2)*$J$1498+($Q$1498&lt;&gt;2)*$Q$1498+($X$1498&lt;&gt;2)*$X$1498)/(($C$1498&lt;&gt;2)+($J$1498&lt;&gt;2)+($Q$1498&lt;&gt;2)+($X$1498&lt;&gt;2))&gt;=0.5,1,0))</f>
        <v/>
      </c>
      <c r="AM1498" s="8">
        <f>IF(($D$1498&lt;&gt;2)+($K$1498&lt;&gt;2)+($R$1498&lt;&gt;2)+($Y$1498&lt;&gt;2)=0,2,IF((($D$1498&lt;&gt;2)*$D$1498+($K$1498&lt;&gt;2)*$K$1498+($R$1498&lt;&gt;2)*$R$1498+($Y$1498&lt;&gt;2)*$Y$1498)/(($D$1498&lt;&gt;2)+($K$1498&lt;&gt;2)+($R$1498&lt;&gt;2)+($Y$1498&lt;&gt;2))&gt;=0.5,1,0))</f>
        <v/>
      </c>
      <c r="AN1498" s="8">
        <f>IF(($E$1498&lt;&gt;2)+($L$1498&lt;&gt;2)+($S$1498&lt;&gt;2)+($Z$1498&lt;&gt;2)=0,2,IF((($E$1498&lt;&gt;2)*$E$1498+($L$1498&lt;&gt;2)*$L$1498+($S$1498&lt;&gt;2)*$S$1498+($Z$1498&lt;&gt;2)*$Z$1498)/(($E$1498&lt;&gt;2)+($L$1498&lt;&gt;2)+($S$1498&lt;&gt;2)+($Z$1498&lt;&gt;2))&gt;=0.5,1,0))</f>
        <v/>
      </c>
      <c r="AO1498" s="8">
        <f>IF(($F$1498&lt;&gt;2)+($M$1498&lt;&gt;2)+($T$1498&lt;&gt;2)+($AA$1498&lt;&gt;2)=0,2,IF((($F$1498&lt;&gt;2)*$F$1498+($M$1498&lt;&gt;2)*$M$1498+($T$1498&lt;&gt;2)*$T$1498+($AA$1498&lt;&gt;2)*$AA$1498)/(($F$1498&lt;&gt;2)+($M$1498&lt;&gt;2)+($T$1498&lt;&gt;2)+($AA$1498&lt;&gt;2))&gt;=0.5,1,0))</f>
        <v/>
      </c>
      <c r="AQ1498" s="16">
        <f>INDEX('Ground truth'!$B$3:$G$8,MATCH($AK$1489,'Ground truth'!$A$3:$A$8,0),MATCH($AK$1489,'Ground truth'!$B$2:$G$2,0))</f>
        <v/>
      </c>
      <c r="AR1498" s="16">
        <f>INDEX('Ground truth'!$B$3:$G$8,MATCH($AK$1489,'Ground truth'!$A$3:$A$8,0),MATCH($AK$1490,'Ground truth'!$B$2:$G$2,0))</f>
        <v/>
      </c>
      <c r="AS1498" s="16">
        <f>INDEX('Ground truth'!$B$3:$G$8,MATCH($AK$1489,'Ground truth'!$A$3:$A$8,0),MATCH($AK$1491,'Ground truth'!$B$2:$G$2,0))</f>
        <v/>
      </c>
      <c r="AT1498" s="16">
        <f>INDEX('Ground truth'!$B$3:$G$8,MATCH($AK$1489,'Ground truth'!$A$3:$A$8,0),MATCH($AK$1492,'Ground truth'!$B$2:$G$2,0))</f>
        <v/>
      </c>
      <c r="AU1498" s="16">
        <f>INDEX('Ground truth'!$B$3:$G$8,MATCH($AK$1489,'Ground truth'!$A$3:$A$8,0),MATCH($AK$1493,'Ground truth'!$B$2:$G$2,0))</f>
        <v/>
      </c>
      <c r="AW1498" s="19" t="n">
        <v>-0.4142135623730949</v>
      </c>
      <c r="AX1498" s="19">
        <f>LARGE($AW$1498:$AW$1502,1)</f>
        <v/>
      </c>
    </row>
    <row r="1499">
      <c r="A1499" s="3" t="inlineStr">
        <is>
          <t>Guidance, Navigation, and Control (GNC) Subsystem</t>
        </is>
      </c>
      <c r="B1499" s="8">
        <f>INDEX($B$1489:$G$1494,MATCH($AL$1490,$B$1488:$G$1488,0),MATCH($AL$1489,$B$1488:$G$1488,0))</f>
        <v/>
      </c>
      <c r="C1499" s="8">
        <f>INDEX($B$1489:$G$1494,MATCH($AL$1490,$B$1488:$G$1488,0),MATCH($AL$1490,$B$1488:$G$1488,0))</f>
        <v/>
      </c>
      <c r="D1499" s="8">
        <f>INDEX($B$1489:$G$1494,MATCH($AL$1490,$B$1488:$G$1488,0),MATCH($AL$1491,$B$1488:$G$1488,0))</f>
        <v/>
      </c>
      <c r="E1499" s="8">
        <f>INDEX($B$1489:$G$1494,MATCH($AL$1490,$B$1488:$G$1488,0),MATCH($AL$1492,$B$1488:$G$1488,0))</f>
        <v/>
      </c>
      <c r="F1499" s="8">
        <f>INDEX($B$1489:$G$1494,MATCH($AL$1490,$B$1488:$G$1488,0),MATCH($AL$1493,$B$1488:$G$1488,0))</f>
        <v/>
      </c>
      <c r="I1499" s="8">
        <f>INDEX($I$1489:$N$1494,MATCH($AL$1490,$I$1488:$N$1488,0),MATCH($AL$1489,$I$1488:$N$1488,0))</f>
        <v/>
      </c>
      <c r="J1499" s="8">
        <f>INDEX($I$1489:$N$1494,MATCH($AL$1490,$I$1488:$N$1488,0),MATCH($AL$1490,$I$1488:$N$1488,0))</f>
        <v/>
      </c>
      <c r="K1499" s="8">
        <f>INDEX($I$1489:$N$1494,MATCH($AL$1490,$I$1488:$N$1488,0),MATCH($AL$1491,$I$1488:$N$1488,0))</f>
        <v/>
      </c>
      <c r="L1499" s="8">
        <f>INDEX($I$1489:$N$1494,MATCH($AL$1490,$I$1488:$N$1488,0),MATCH($AL$1492,$I$1488:$N$1488,0))</f>
        <v/>
      </c>
      <c r="M1499" s="8">
        <f>INDEX($I$1489:$N$1494,MATCH($AL$1490,$I$1488:$N$1488,0),MATCH($AL$1493,$I$1488:$N$1488,0))</f>
        <v/>
      </c>
      <c r="P1499" s="8">
        <f>INDEX($P$1489:$U$1494,MATCH($AL$1490,$P$1488:$U$1488,0),MATCH($AL$1489,$P$1488:$U$1488,0))</f>
        <v/>
      </c>
      <c r="Q1499" s="8">
        <f>INDEX($P$1489:$U$1494,MATCH($AL$1490,$P$1488:$U$1488,0),MATCH($AL$1490,$P$1488:$U$1488,0))</f>
        <v/>
      </c>
      <c r="R1499" s="8">
        <f>INDEX($P$1489:$U$1494,MATCH($AL$1490,$P$1488:$U$1488,0),MATCH($AL$1491,$P$1488:$U$1488,0))</f>
        <v/>
      </c>
      <c r="S1499" s="8">
        <f>INDEX($P$1489:$U$1494,MATCH($AL$1490,$P$1488:$U$1488,0),MATCH($AL$1492,$P$1488:$U$1488,0))</f>
        <v/>
      </c>
      <c r="T1499" s="8">
        <f>INDEX($P$1489:$U$1494,MATCH($AL$1490,$P$1488:$U$1488,0),MATCH($AL$1493,$P$1488:$U$1488,0))</f>
        <v/>
      </c>
      <c r="W1499" s="8">
        <f>INDEX($W$1489:$AB$1494,MATCH($AL$1490,$W$1488:$AB$1488,0),MATCH($AL$1489,$W$1488:$AB$1488,0))</f>
        <v/>
      </c>
      <c r="X1499" s="8">
        <f>INDEX($W$1489:$AB$1494,MATCH($AL$1490,$W$1488:$AB$1488,0),MATCH($AL$1490,$W$1488:$AB$1488,0))</f>
        <v/>
      </c>
      <c r="Y1499" s="8">
        <f>INDEX($W$1489:$AB$1494,MATCH($AL$1490,$W$1488:$AB$1488,0),MATCH($AL$1491,$W$1488:$AB$1488,0))</f>
        <v/>
      </c>
      <c r="Z1499" s="8">
        <f>INDEX($W$1489:$AB$1494,MATCH($AL$1490,$W$1488:$AB$1488,0),MATCH($AL$1492,$W$1488:$AB$1488,0))</f>
        <v/>
      </c>
      <c r="AA1499" s="8">
        <f>INDEX($W$1489:$AB$1494,MATCH($AL$1490,$W$1488:$AB$1488,0),MATCH($AL$1493,$W$1488:$AB$1488,0))</f>
        <v/>
      </c>
      <c r="AK1499" s="8">
        <f>IF(($B$1499&lt;&gt;2)+($I$1499&lt;&gt;2)+($P$1499&lt;&gt;2)+($W$1499&lt;&gt;2)=0,2,IF((($B$1499&lt;&gt;2)*$B$1499+($I$1499&lt;&gt;2)*$I$1499+($P$1499&lt;&gt;2)*$P$1499+($W$1499&lt;&gt;2)*$W$1499)/(($B$1499&lt;&gt;2)+($I$1499&lt;&gt;2)+($P$1499&lt;&gt;2)+($W$1499&lt;&gt;2))&gt;=0.5,1,0))</f>
        <v/>
      </c>
      <c r="AL1499" s="8">
        <f>IF(($C$1499&lt;&gt;2)+($J$1499&lt;&gt;2)+($Q$1499&lt;&gt;2)+($X$1499&lt;&gt;2)=0,2,IF((($C$1499&lt;&gt;2)*$C$1499+($J$1499&lt;&gt;2)*$J$1499+($Q$1499&lt;&gt;2)*$Q$1499+($X$1499&lt;&gt;2)*$X$1499)/(($C$1499&lt;&gt;2)+($J$1499&lt;&gt;2)+($Q$1499&lt;&gt;2)+($X$1499&lt;&gt;2))&gt;=0.5,1,0))</f>
        <v/>
      </c>
      <c r="AM1499" s="8">
        <f>IF(($D$1499&lt;&gt;2)+($K$1499&lt;&gt;2)+($R$1499&lt;&gt;2)+($Y$1499&lt;&gt;2)=0,2,IF((($D$1499&lt;&gt;2)*$D$1499+($K$1499&lt;&gt;2)*$K$1499+($R$1499&lt;&gt;2)*$R$1499+($Y$1499&lt;&gt;2)*$Y$1499)/(($D$1499&lt;&gt;2)+($K$1499&lt;&gt;2)+($R$1499&lt;&gt;2)+($Y$1499&lt;&gt;2))&gt;=0.5,1,0))</f>
        <v/>
      </c>
      <c r="AN1499" s="8">
        <f>IF(($E$1499&lt;&gt;2)+($L$1499&lt;&gt;2)+($S$1499&lt;&gt;2)+($Z$1499&lt;&gt;2)=0,2,IF((($E$1499&lt;&gt;2)*$E$1499+($L$1499&lt;&gt;2)*$L$1499+($S$1499&lt;&gt;2)*$S$1499+($Z$1499&lt;&gt;2)*$Z$1499)/(($E$1499&lt;&gt;2)+($L$1499&lt;&gt;2)+($S$1499&lt;&gt;2)+($Z$1499&lt;&gt;2))&gt;=0.5,1,0))</f>
        <v/>
      </c>
      <c r="AO1499" s="8">
        <f>IF(($F$1499&lt;&gt;2)+($M$1499&lt;&gt;2)+($T$1499&lt;&gt;2)+($AA$1499&lt;&gt;2)=0,2,IF((($F$1499&lt;&gt;2)*$F$1499+($M$1499&lt;&gt;2)*$M$1499+($T$1499&lt;&gt;2)*$T$1499+($AA$1499&lt;&gt;2)*$AA$1499)/(($F$1499&lt;&gt;2)+($M$1499&lt;&gt;2)+($T$1499&lt;&gt;2)+($AA$1499&lt;&gt;2))&gt;=0.5,1,0))</f>
        <v/>
      </c>
      <c r="AQ1499" s="16">
        <f>INDEX('Ground truth'!$B$3:$G$8,MATCH($AK$1490,'Ground truth'!$A$3:$A$8,0),MATCH($AK$1489,'Ground truth'!$B$2:$G$2,0))</f>
        <v/>
      </c>
      <c r="AR1499" s="16">
        <f>INDEX('Ground truth'!$B$3:$G$8,MATCH($AK$1490,'Ground truth'!$A$3:$A$8,0),MATCH($AK$1490,'Ground truth'!$B$2:$G$2,0))</f>
        <v/>
      </c>
      <c r="AS1499" s="16">
        <f>INDEX('Ground truth'!$B$3:$G$8,MATCH($AK$1490,'Ground truth'!$A$3:$A$8,0),MATCH($AK$1491,'Ground truth'!$B$2:$G$2,0))</f>
        <v/>
      </c>
      <c r="AT1499" s="16">
        <f>INDEX('Ground truth'!$B$3:$G$8,MATCH($AK$1490,'Ground truth'!$A$3:$A$8,0),MATCH($AK$1492,'Ground truth'!$B$2:$G$2,0))</f>
        <v/>
      </c>
      <c r="AU1499" s="16">
        <f>INDEX('Ground truth'!$B$3:$G$8,MATCH($AK$1490,'Ground truth'!$A$3:$A$8,0),MATCH($AK$1493,'Ground truth'!$B$2:$G$2,0))</f>
        <v/>
      </c>
      <c r="AW1499" s="19" t="n">
        <v>1</v>
      </c>
      <c r="AX1499" s="19">
        <f>LARGE($AW$1498:$AW$1502,2)</f>
        <v/>
      </c>
    </row>
    <row r="1500">
      <c r="A1500" s="3" t="inlineStr">
        <is>
          <t>Propulsion Subsystem</t>
        </is>
      </c>
      <c r="B1500" s="8">
        <f>INDEX($B$1489:$G$1494,MATCH($AL$1491,$B$1488:$G$1488,0),MATCH($AL$1489,$B$1488:$G$1488,0))</f>
        <v/>
      </c>
      <c r="C1500" s="8">
        <f>INDEX($B$1489:$G$1494,MATCH($AL$1491,$B$1488:$G$1488,0),MATCH($AL$1490,$B$1488:$G$1488,0))</f>
        <v/>
      </c>
      <c r="D1500" s="8">
        <f>INDEX($B$1489:$G$1494,MATCH($AL$1491,$B$1488:$G$1488,0),MATCH($AL$1491,$B$1488:$G$1488,0))</f>
        <v/>
      </c>
      <c r="E1500" s="8">
        <f>INDEX($B$1489:$G$1494,MATCH($AL$1491,$B$1488:$G$1488,0),MATCH($AL$1492,$B$1488:$G$1488,0))</f>
        <v/>
      </c>
      <c r="F1500" s="8">
        <f>INDEX($B$1489:$G$1494,MATCH($AL$1491,$B$1488:$G$1488,0),MATCH($AL$1493,$B$1488:$G$1488,0))</f>
        <v/>
      </c>
      <c r="I1500" s="8">
        <f>INDEX($I$1489:$N$1494,MATCH($AL$1491,$I$1488:$N$1488,0),MATCH($AL$1489,$I$1488:$N$1488,0))</f>
        <v/>
      </c>
      <c r="J1500" s="8">
        <f>INDEX($I$1489:$N$1494,MATCH($AL$1491,$I$1488:$N$1488,0),MATCH($AL$1490,$I$1488:$N$1488,0))</f>
        <v/>
      </c>
      <c r="K1500" s="8">
        <f>INDEX($I$1489:$N$1494,MATCH($AL$1491,$I$1488:$N$1488,0),MATCH($AL$1491,$I$1488:$N$1488,0))</f>
        <v/>
      </c>
      <c r="L1500" s="8">
        <f>INDEX($I$1489:$N$1494,MATCH($AL$1491,$I$1488:$N$1488,0),MATCH($AL$1492,$I$1488:$N$1488,0))</f>
        <v/>
      </c>
      <c r="M1500" s="8">
        <f>INDEX($I$1489:$N$1494,MATCH($AL$1491,$I$1488:$N$1488,0),MATCH($AL$1493,$I$1488:$N$1488,0))</f>
        <v/>
      </c>
      <c r="P1500" s="8">
        <f>INDEX($P$1489:$U$1494,MATCH($AL$1491,$P$1488:$U$1488,0),MATCH($AL$1489,$P$1488:$U$1488,0))</f>
        <v/>
      </c>
      <c r="Q1500" s="8">
        <f>INDEX($P$1489:$U$1494,MATCH($AL$1491,$P$1488:$U$1488,0),MATCH($AL$1490,$P$1488:$U$1488,0))</f>
        <v/>
      </c>
      <c r="R1500" s="8">
        <f>INDEX($P$1489:$U$1494,MATCH($AL$1491,$P$1488:$U$1488,0),MATCH($AL$1491,$P$1488:$U$1488,0))</f>
        <v/>
      </c>
      <c r="S1500" s="8">
        <f>INDEX($P$1489:$U$1494,MATCH($AL$1491,$P$1488:$U$1488,0),MATCH($AL$1492,$P$1488:$U$1488,0))</f>
        <v/>
      </c>
      <c r="T1500" s="8">
        <f>INDEX($P$1489:$U$1494,MATCH($AL$1491,$P$1488:$U$1488,0),MATCH($AL$1493,$P$1488:$U$1488,0))</f>
        <v/>
      </c>
      <c r="W1500" s="8">
        <f>INDEX($W$1489:$AB$1494,MATCH($AL$1491,$W$1488:$AB$1488,0),MATCH($AL$1489,$W$1488:$AB$1488,0))</f>
        <v/>
      </c>
      <c r="X1500" s="8">
        <f>INDEX($W$1489:$AB$1494,MATCH($AL$1491,$W$1488:$AB$1488,0),MATCH($AL$1490,$W$1488:$AB$1488,0))</f>
        <v/>
      </c>
      <c r="Y1500" s="8">
        <f>INDEX($W$1489:$AB$1494,MATCH($AL$1491,$W$1488:$AB$1488,0),MATCH($AL$1491,$W$1488:$AB$1488,0))</f>
        <v/>
      </c>
      <c r="Z1500" s="8">
        <f>INDEX($W$1489:$AB$1494,MATCH($AL$1491,$W$1488:$AB$1488,0),MATCH($AL$1492,$W$1488:$AB$1488,0))</f>
        <v/>
      </c>
      <c r="AA1500" s="8">
        <f>INDEX($W$1489:$AB$1494,MATCH($AL$1491,$W$1488:$AB$1488,0),MATCH($AL$1493,$W$1488:$AB$1488,0))</f>
        <v/>
      </c>
      <c r="AK1500" s="8">
        <f>IF(($B$1500&lt;&gt;2)+($I$1500&lt;&gt;2)+($P$1500&lt;&gt;2)+($W$1500&lt;&gt;2)=0,2,IF((($B$1500&lt;&gt;2)*$B$1500+($I$1500&lt;&gt;2)*$I$1500+($P$1500&lt;&gt;2)*$P$1500+($W$1500&lt;&gt;2)*$W$1500)/(($B$1500&lt;&gt;2)+($I$1500&lt;&gt;2)+($P$1500&lt;&gt;2)+($W$1500&lt;&gt;2))&gt;=0.5,1,0))</f>
        <v/>
      </c>
      <c r="AL1500" s="8">
        <f>IF(($C$1500&lt;&gt;2)+($J$1500&lt;&gt;2)+($Q$1500&lt;&gt;2)+($X$1500&lt;&gt;2)=0,2,IF((($C$1500&lt;&gt;2)*$C$1500+($J$1500&lt;&gt;2)*$J$1500+($Q$1500&lt;&gt;2)*$Q$1500+($X$1500&lt;&gt;2)*$X$1500)/(($C$1500&lt;&gt;2)+($J$1500&lt;&gt;2)+($Q$1500&lt;&gt;2)+($X$1500&lt;&gt;2))&gt;=0.5,1,0))</f>
        <v/>
      </c>
      <c r="AM1500" s="8">
        <f>IF(($D$1500&lt;&gt;2)+($K$1500&lt;&gt;2)+($R$1500&lt;&gt;2)+($Y$1500&lt;&gt;2)=0,2,IF((($D$1500&lt;&gt;2)*$D$1500+($K$1500&lt;&gt;2)*$K$1500+($R$1500&lt;&gt;2)*$R$1500+($Y$1500&lt;&gt;2)*$Y$1500)/(($D$1500&lt;&gt;2)+($K$1500&lt;&gt;2)+($R$1500&lt;&gt;2)+($Y$1500&lt;&gt;2))&gt;=0.5,1,0))</f>
        <v/>
      </c>
      <c r="AN1500" s="8">
        <f>IF(($E$1500&lt;&gt;2)+($L$1500&lt;&gt;2)+($S$1500&lt;&gt;2)+($Z$1500&lt;&gt;2)=0,2,IF((($E$1500&lt;&gt;2)*$E$1500+($L$1500&lt;&gt;2)*$L$1500+($S$1500&lt;&gt;2)*$S$1500+($Z$1500&lt;&gt;2)*$Z$1500)/(($E$1500&lt;&gt;2)+($L$1500&lt;&gt;2)+($S$1500&lt;&gt;2)+($Z$1500&lt;&gt;2))&gt;=0.5,1,0))</f>
        <v/>
      </c>
      <c r="AO1500" s="8">
        <f>IF(($F$1500&lt;&gt;2)+($M$1500&lt;&gt;2)+($T$1500&lt;&gt;2)+($AA$1500&lt;&gt;2)=0,2,IF((($F$1500&lt;&gt;2)*$F$1500+($M$1500&lt;&gt;2)*$M$1500+($T$1500&lt;&gt;2)*$T$1500+($AA$1500&lt;&gt;2)*$AA$1500)/(($F$1500&lt;&gt;2)+($M$1500&lt;&gt;2)+($T$1500&lt;&gt;2)+($AA$1500&lt;&gt;2))&gt;=0.5,1,0))</f>
        <v/>
      </c>
      <c r="AQ1500" s="16">
        <f>INDEX('Ground truth'!$B$3:$G$8,MATCH($AK$1491,'Ground truth'!$A$3:$A$8,0),MATCH($AK$1489,'Ground truth'!$B$2:$G$2,0))</f>
        <v/>
      </c>
      <c r="AR1500" s="16">
        <f>INDEX('Ground truth'!$B$3:$G$8,MATCH($AK$1491,'Ground truth'!$A$3:$A$8,0),MATCH($AK$1490,'Ground truth'!$B$2:$G$2,0))</f>
        <v/>
      </c>
      <c r="AS1500" s="16">
        <f>INDEX('Ground truth'!$B$3:$G$8,MATCH($AK$1491,'Ground truth'!$A$3:$A$8,0),MATCH($AK$1491,'Ground truth'!$B$2:$G$2,0))</f>
        <v/>
      </c>
      <c r="AT1500" s="16">
        <f>INDEX('Ground truth'!$B$3:$G$8,MATCH($AK$1491,'Ground truth'!$A$3:$A$8,0),MATCH($AK$1492,'Ground truth'!$B$2:$G$2,0))</f>
        <v/>
      </c>
      <c r="AU1500" s="16">
        <f>INDEX('Ground truth'!$B$3:$G$8,MATCH($AK$1491,'Ground truth'!$A$3:$A$8,0),MATCH($AK$1493,'Ground truth'!$B$2:$G$2,0))</f>
        <v/>
      </c>
      <c r="AW1500" s="19" t="n">
        <v>2.414213562373094</v>
      </c>
      <c r="AX1500" s="19">
        <f>LARGE($AW$1498:$AW$1502,3)</f>
        <v/>
      </c>
    </row>
    <row r="1501">
      <c r="A1501" s="3" t="inlineStr">
        <is>
          <t>Reaction Wheel</t>
        </is>
      </c>
      <c r="B1501" s="8">
        <f>INDEX($B$1489:$G$1494,MATCH($AL$1492,$B$1488:$G$1488,0),MATCH($AL$1489,$B$1488:$G$1488,0))</f>
        <v/>
      </c>
      <c r="C1501" s="8">
        <f>INDEX($B$1489:$G$1494,MATCH($AL$1492,$B$1488:$G$1488,0),MATCH($AL$1490,$B$1488:$G$1488,0))</f>
        <v/>
      </c>
      <c r="D1501" s="8">
        <f>INDEX($B$1489:$G$1494,MATCH($AL$1492,$B$1488:$G$1488,0),MATCH($AL$1491,$B$1488:$G$1488,0))</f>
        <v/>
      </c>
      <c r="E1501" s="8">
        <f>INDEX($B$1489:$G$1494,MATCH($AL$1492,$B$1488:$G$1488,0),MATCH($AL$1492,$B$1488:$G$1488,0))</f>
        <v/>
      </c>
      <c r="F1501" s="8">
        <f>INDEX($B$1489:$G$1494,MATCH($AL$1492,$B$1488:$G$1488,0),MATCH($AL$1493,$B$1488:$G$1488,0))</f>
        <v/>
      </c>
      <c r="I1501" s="8">
        <f>INDEX($I$1489:$N$1494,MATCH($AL$1492,$I$1488:$N$1488,0),MATCH($AL$1489,$I$1488:$N$1488,0))</f>
        <v/>
      </c>
      <c r="J1501" s="8">
        <f>INDEX($I$1489:$N$1494,MATCH($AL$1492,$I$1488:$N$1488,0),MATCH($AL$1490,$I$1488:$N$1488,0))</f>
        <v/>
      </c>
      <c r="K1501" s="8">
        <f>INDEX($I$1489:$N$1494,MATCH($AL$1492,$I$1488:$N$1488,0),MATCH($AL$1491,$I$1488:$N$1488,0))</f>
        <v/>
      </c>
      <c r="L1501" s="8">
        <f>INDEX($I$1489:$N$1494,MATCH($AL$1492,$I$1488:$N$1488,0),MATCH($AL$1492,$I$1488:$N$1488,0))</f>
        <v/>
      </c>
      <c r="M1501" s="8">
        <f>INDEX($I$1489:$N$1494,MATCH($AL$1492,$I$1488:$N$1488,0),MATCH($AL$1493,$I$1488:$N$1488,0))</f>
        <v/>
      </c>
      <c r="P1501" s="8">
        <f>INDEX($P$1489:$U$1494,MATCH($AL$1492,$P$1488:$U$1488,0),MATCH($AL$1489,$P$1488:$U$1488,0))</f>
        <v/>
      </c>
      <c r="Q1501" s="8">
        <f>INDEX($P$1489:$U$1494,MATCH($AL$1492,$P$1488:$U$1488,0),MATCH($AL$1490,$P$1488:$U$1488,0))</f>
        <v/>
      </c>
      <c r="R1501" s="8">
        <f>INDEX($P$1489:$U$1494,MATCH($AL$1492,$P$1488:$U$1488,0),MATCH($AL$1491,$P$1488:$U$1488,0))</f>
        <v/>
      </c>
      <c r="S1501" s="8">
        <f>INDEX($P$1489:$U$1494,MATCH($AL$1492,$P$1488:$U$1488,0),MATCH($AL$1492,$P$1488:$U$1488,0))</f>
        <v/>
      </c>
      <c r="T1501" s="8">
        <f>INDEX($P$1489:$U$1494,MATCH($AL$1492,$P$1488:$U$1488,0),MATCH($AL$1493,$P$1488:$U$1488,0))</f>
        <v/>
      </c>
      <c r="W1501" s="8">
        <f>INDEX($W$1489:$AB$1494,MATCH($AL$1492,$W$1488:$AB$1488,0),MATCH($AL$1489,$W$1488:$AB$1488,0))</f>
        <v/>
      </c>
      <c r="X1501" s="8">
        <f>INDEX($W$1489:$AB$1494,MATCH($AL$1492,$W$1488:$AB$1488,0),MATCH($AL$1490,$W$1488:$AB$1488,0))</f>
        <v/>
      </c>
      <c r="Y1501" s="8">
        <f>INDEX($W$1489:$AB$1494,MATCH($AL$1492,$W$1488:$AB$1488,0),MATCH($AL$1491,$W$1488:$AB$1488,0))</f>
        <v/>
      </c>
      <c r="Z1501" s="8">
        <f>INDEX($W$1489:$AB$1494,MATCH($AL$1492,$W$1488:$AB$1488,0),MATCH($AL$1492,$W$1488:$AB$1488,0))</f>
        <v/>
      </c>
      <c r="AA1501" s="8">
        <f>INDEX($W$1489:$AB$1494,MATCH($AL$1492,$W$1488:$AB$1488,0),MATCH($AL$1493,$W$1488:$AB$1488,0))</f>
        <v/>
      </c>
      <c r="AK1501" s="8">
        <f>IF(($B$1501&lt;&gt;2)+($I$1501&lt;&gt;2)+($P$1501&lt;&gt;2)+($W$1501&lt;&gt;2)=0,2,IF((($B$1501&lt;&gt;2)*$B$1501+($I$1501&lt;&gt;2)*$I$1501+($P$1501&lt;&gt;2)*$P$1501+($W$1501&lt;&gt;2)*$W$1501)/(($B$1501&lt;&gt;2)+($I$1501&lt;&gt;2)+($P$1501&lt;&gt;2)+($W$1501&lt;&gt;2))&gt;=0.5,1,0))</f>
        <v/>
      </c>
      <c r="AL1501" s="8">
        <f>IF(($C$1501&lt;&gt;2)+($J$1501&lt;&gt;2)+($Q$1501&lt;&gt;2)+($X$1501&lt;&gt;2)=0,2,IF((($C$1501&lt;&gt;2)*$C$1501+($J$1501&lt;&gt;2)*$J$1501+($Q$1501&lt;&gt;2)*$Q$1501+($X$1501&lt;&gt;2)*$X$1501)/(($C$1501&lt;&gt;2)+($J$1501&lt;&gt;2)+($Q$1501&lt;&gt;2)+($X$1501&lt;&gt;2))&gt;=0.5,1,0))</f>
        <v/>
      </c>
      <c r="AM1501" s="8">
        <f>IF(($D$1501&lt;&gt;2)+($K$1501&lt;&gt;2)+($R$1501&lt;&gt;2)+($Y$1501&lt;&gt;2)=0,2,IF((($D$1501&lt;&gt;2)*$D$1501+($K$1501&lt;&gt;2)*$K$1501+($R$1501&lt;&gt;2)*$R$1501+($Y$1501&lt;&gt;2)*$Y$1501)/(($D$1501&lt;&gt;2)+($K$1501&lt;&gt;2)+($R$1501&lt;&gt;2)+($Y$1501&lt;&gt;2))&gt;=0.5,1,0))</f>
        <v/>
      </c>
      <c r="AN1501" s="8">
        <f>IF(($E$1501&lt;&gt;2)+($L$1501&lt;&gt;2)+($S$1501&lt;&gt;2)+($Z$1501&lt;&gt;2)=0,2,IF((($E$1501&lt;&gt;2)*$E$1501+($L$1501&lt;&gt;2)*$L$1501+($S$1501&lt;&gt;2)*$S$1501+($Z$1501&lt;&gt;2)*$Z$1501)/(($E$1501&lt;&gt;2)+($L$1501&lt;&gt;2)+($S$1501&lt;&gt;2)+($Z$1501&lt;&gt;2))&gt;=0.5,1,0))</f>
        <v/>
      </c>
      <c r="AO1501" s="8">
        <f>IF(($F$1501&lt;&gt;2)+($M$1501&lt;&gt;2)+($T$1501&lt;&gt;2)+($AA$1501&lt;&gt;2)=0,2,IF((($F$1501&lt;&gt;2)*$F$1501+($M$1501&lt;&gt;2)*$M$1501+($T$1501&lt;&gt;2)*$T$1501+($AA$1501&lt;&gt;2)*$AA$1501)/(($F$1501&lt;&gt;2)+($M$1501&lt;&gt;2)+($T$1501&lt;&gt;2)+($AA$1501&lt;&gt;2))&gt;=0.5,1,0))</f>
        <v/>
      </c>
      <c r="AQ1501" s="16">
        <f>INDEX('Ground truth'!$B$3:$G$8,MATCH($AK$1492,'Ground truth'!$A$3:$A$8,0),MATCH($AK$1489,'Ground truth'!$B$2:$G$2,0))</f>
        <v/>
      </c>
      <c r="AR1501" s="16">
        <f>INDEX('Ground truth'!$B$3:$G$8,MATCH($AK$1492,'Ground truth'!$A$3:$A$8,0),MATCH($AK$1490,'Ground truth'!$B$2:$G$2,0))</f>
        <v/>
      </c>
      <c r="AS1501" s="16">
        <f>INDEX('Ground truth'!$B$3:$G$8,MATCH($AK$1492,'Ground truth'!$A$3:$A$8,0),MATCH($AK$1491,'Ground truth'!$B$2:$G$2,0))</f>
        <v/>
      </c>
      <c r="AT1501" s="16">
        <f>INDEX('Ground truth'!$B$3:$G$8,MATCH($AK$1492,'Ground truth'!$A$3:$A$8,0),MATCH($AK$1492,'Ground truth'!$B$2:$G$2,0))</f>
        <v/>
      </c>
      <c r="AU1501" s="16">
        <f>INDEX('Ground truth'!$B$3:$G$8,MATCH($AK$1492,'Ground truth'!$A$3:$A$8,0),MATCH($AK$1493,'Ground truth'!$B$2:$G$2,0))</f>
        <v/>
      </c>
      <c r="AW1501" s="19" t="n">
        <v>1</v>
      </c>
      <c r="AX1501" s="19">
        <f>LARGE($AW$1498:$AW$1502,4)</f>
        <v/>
      </c>
    </row>
    <row r="1502">
      <c r="A1502" s="3" t="inlineStr">
        <is>
          <t>GNC Software</t>
        </is>
      </c>
      <c r="B1502" s="8">
        <f>INDEX($B$1489:$G$1494,MATCH($AL$1493,$B$1488:$G$1488,0),MATCH($AL$1489,$B$1488:$G$1488,0))</f>
        <v/>
      </c>
      <c r="C1502" s="8">
        <f>INDEX($B$1489:$G$1494,MATCH($AL$1493,$B$1488:$G$1488,0),MATCH($AL$1490,$B$1488:$G$1488,0))</f>
        <v/>
      </c>
      <c r="D1502" s="8">
        <f>INDEX($B$1489:$G$1494,MATCH($AL$1493,$B$1488:$G$1488,0),MATCH($AL$1491,$B$1488:$G$1488,0))</f>
        <v/>
      </c>
      <c r="E1502" s="8">
        <f>INDEX($B$1489:$G$1494,MATCH($AL$1493,$B$1488:$G$1488,0),MATCH($AL$1492,$B$1488:$G$1488,0))</f>
        <v/>
      </c>
      <c r="F1502" s="8">
        <f>INDEX($B$1489:$G$1494,MATCH($AL$1493,$B$1488:$G$1488,0),MATCH($AL$1493,$B$1488:$G$1488,0))</f>
        <v/>
      </c>
      <c r="I1502" s="8">
        <f>INDEX($I$1489:$N$1494,MATCH($AL$1493,$I$1488:$N$1488,0),MATCH($AL$1489,$I$1488:$N$1488,0))</f>
        <v/>
      </c>
      <c r="J1502" s="8">
        <f>INDEX($I$1489:$N$1494,MATCH($AL$1493,$I$1488:$N$1488,0),MATCH($AL$1490,$I$1488:$N$1488,0))</f>
        <v/>
      </c>
      <c r="K1502" s="8">
        <f>INDEX($I$1489:$N$1494,MATCH($AL$1493,$I$1488:$N$1488,0),MATCH($AL$1491,$I$1488:$N$1488,0))</f>
        <v/>
      </c>
      <c r="L1502" s="8">
        <f>INDEX($I$1489:$N$1494,MATCH($AL$1493,$I$1488:$N$1488,0),MATCH($AL$1492,$I$1488:$N$1488,0))</f>
        <v/>
      </c>
      <c r="M1502" s="8">
        <f>INDEX($I$1489:$N$1494,MATCH($AL$1493,$I$1488:$N$1488,0),MATCH($AL$1493,$I$1488:$N$1488,0))</f>
        <v/>
      </c>
      <c r="P1502" s="8">
        <f>INDEX($P$1489:$U$1494,MATCH($AL$1493,$P$1488:$U$1488,0),MATCH($AL$1489,$P$1488:$U$1488,0))</f>
        <v/>
      </c>
      <c r="Q1502" s="8">
        <f>INDEX($P$1489:$U$1494,MATCH($AL$1493,$P$1488:$U$1488,0),MATCH($AL$1490,$P$1488:$U$1488,0))</f>
        <v/>
      </c>
      <c r="R1502" s="8">
        <f>INDEX($P$1489:$U$1494,MATCH($AL$1493,$P$1488:$U$1488,0),MATCH($AL$1491,$P$1488:$U$1488,0))</f>
        <v/>
      </c>
      <c r="S1502" s="8">
        <f>INDEX($P$1489:$U$1494,MATCH($AL$1493,$P$1488:$U$1488,0),MATCH($AL$1492,$P$1488:$U$1488,0))</f>
        <v/>
      </c>
      <c r="T1502" s="8">
        <f>INDEX($P$1489:$U$1494,MATCH($AL$1493,$P$1488:$U$1488,0),MATCH($AL$1493,$P$1488:$U$1488,0))</f>
        <v/>
      </c>
      <c r="W1502" s="8">
        <f>INDEX($W$1489:$AB$1494,MATCH($AL$1493,$W$1488:$AB$1488,0),MATCH($AL$1489,$W$1488:$AB$1488,0))</f>
        <v/>
      </c>
      <c r="X1502" s="8">
        <f>INDEX($W$1489:$AB$1494,MATCH($AL$1493,$W$1488:$AB$1488,0),MATCH($AL$1490,$W$1488:$AB$1488,0))</f>
        <v/>
      </c>
      <c r="Y1502" s="8">
        <f>INDEX($W$1489:$AB$1494,MATCH($AL$1493,$W$1488:$AB$1488,0),MATCH($AL$1491,$W$1488:$AB$1488,0))</f>
        <v/>
      </c>
      <c r="Z1502" s="8">
        <f>INDEX($W$1489:$AB$1494,MATCH($AL$1493,$W$1488:$AB$1488,0),MATCH($AL$1492,$W$1488:$AB$1488,0))</f>
        <v/>
      </c>
      <c r="AA1502" s="8">
        <f>INDEX($W$1489:$AB$1494,MATCH($AL$1493,$W$1488:$AB$1488,0),MATCH($AL$1493,$W$1488:$AB$1488,0))</f>
        <v/>
      </c>
      <c r="AK1502" s="8">
        <f>IF(($B$1502&lt;&gt;2)+($I$1502&lt;&gt;2)+($P$1502&lt;&gt;2)+($W$1502&lt;&gt;2)=0,2,IF((($B$1502&lt;&gt;2)*$B$1502+($I$1502&lt;&gt;2)*$I$1502+($P$1502&lt;&gt;2)*$P$1502+($W$1502&lt;&gt;2)*$W$1502)/(($B$1502&lt;&gt;2)+($I$1502&lt;&gt;2)+($P$1502&lt;&gt;2)+($W$1502&lt;&gt;2))&gt;=0.5,1,0))</f>
        <v/>
      </c>
      <c r="AL1502" s="8">
        <f>IF(($C$1502&lt;&gt;2)+($J$1502&lt;&gt;2)+($Q$1502&lt;&gt;2)+($X$1502&lt;&gt;2)=0,2,IF((($C$1502&lt;&gt;2)*$C$1502+($J$1502&lt;&gt;2)*$J$1502+($Q$1502&lt;&gt;2)*$Q$1502+($X$1502&lt;&gt;2)*$X$1502)/(($C$1502&lt;&gt;2)+($J$1502&lt;&gt;2)+($Q$1502&lt;&gt;2)+($X$1502&lt;&gt;2))&gt;=0.5,1,0))</f>
        <v/>
      </c>
      <c r="AM1502" s="8">
        <f>IF(($D$1502&lt;&gt;2)+($K$1502&lt;&gt;2)+($R$1502&lt;&gt;2)+($Y$1502&lt;&gt;2)=0,2,IF((($D$1502&lt;&gt;2)*$D$1502+($K$1502&lt;&gt;2)*$K$1502+($R$1502&lt;&gt;2)*$R$1502+($Y$1502&lt;&gt;2)*$Y$1502)/(($D$1502&lt;&gt;2)+($K$1502&lt;&gt;2)+($R$1502&lt;&gt;2)+($Y$1502&lt;&gt;2))&gt;=0.5,1,0))</f>
        <v/>
      </c>
      <c r="AN1502" s="8">
        <f>IF(($E$1502&lt;&gt;2)+($L$1502&lt;&gt;2)+($S$1502&lt;&gt;2)+($Z$1502&lt;&gt;2)=0,2,IF((($E$1502&lt;&gt;2)*$E$1502+($L$1502&lt;&gt;2)*$L$1502+($S$1502&lt;&gt;2)*$S$1502+($Z$1502&lt;&gt;2)*$Z$1502)/(($E$1502&lt;&gt;2)+($L$1502&lt;&gt;2)+($S$1502&lt;&gt;2)+($Z$1502&lt;&gt;2))&gt;=0.5,1,0))</f>
        <v/>
      </c>
      <c r="AO1502" s="8">
        <f>IF(($F$1502&lt;&gt;2)+($M$1502&lt;&gt;2)+($T$1502&lt;&gt;2)+($AA$1502&lt;&gt;2)=0,2,IF((($F$1502&lt;&gt;2)*$F$1502+($M$1502&lt;&gt;2)*$M$1502+($T$1502&lt;&gt;2)*$T$1502+($AA$1502&lt;&gt;2)*$AA$1502)/(($F$1502&lt;&gt;2)+($M$1502&lt;&gt;2)+($T$1502&lt;&gt;2)+($AA$1502&lt;&gt;2))&gt;=0.5,1,0))</f>
        <v/>
      </c>
      <c r="AQ1502" s="16">
        <f>INDEX('Ground truth'!$B$3:$G$8,MATCH($AK$1493,'Ground truth'!$A$3:$A$8,0),MATCH($AK$1489,'Ground truth'!$B$2:$G$2,0))</f>
        <v/>
      </c>
      <c r="AR1502" s="16">
        <f>INDEX('Ground truth'!$B$3:$G$8,MATCH($AK$1493,'Ground truth'!$A$3:$A$8,0),MATCH($AK$1490,'Ground truth'!$B$2:$G$2,0))</f>
        <v/>
      </c>
      <c r="AS1502" s="16">
        <f>INDEX('Ground truth'!$B$3:$G$8,MATCH($AK$1493,'Ground truth'!$A$3:$A$8,0),MATCH($AK$1491,'Ground truth'!$B$2:$G$2,0))</f>
        <v/>
      </c>
      <c r="AT1502" s="16">
        <f>INDEX('Ground truth'!$B$3:$G$8,MATCH($AK$1493,'Ground truth'!$A$3:$A$8,0),MATCH($AK$1492,'Ground truth'!$B$2:$G$2,0))</f>
        <v/>
      </c>
      <c r="AU1502" s="16">
        <f>INDEX('Ground truth'!$B$3:$G$8,MATCH($AK$1493,'Ground truth'!$A$3:$A$8,0),MATCH($AK$1493,'Ground truth'!$B$2:$G$2,0))</f>
        <v/>
      </c>
      <c r="AW1502" s="19" t="n">
        <v>1</v>
      </c>
      <c r="AX1502" s="19">
        <f>LARGE($AW$1498:$AW$1502,5)</f>
        <v/>
      </c>
    </row>
    <row r="1504">
      <c r="A1504" s="17" t="inlineStr">
        <is>
          <t>metrics — confident-only (unsure excluded from denominators)</t>
        </is>
      </c>
      <c r="B1504" s="10" t="inlineStr">
        <is>
          <t>run 1</t>
        </is>
      </c>
      <c r="C1504" s="10" t="inlineStr">
        <is>
          <t>run 2</t>
        </is>
      </c>
      <c r="D1504" s="10" t="inlineStr">
        <is>
          <t>run 3</t>
        </is>
      </c>
      <c r="E1504" s="10" t="inlineStr">
        <is>
          <t>run 4</t>
        </is>
      </c>
      <c r="F1504" s="10" t="inlineStr">
        <is>
          <t>run 5</t>
        </is>
      </c>
      <c r="G1504" s="10" t="inlineStr">
        <is>
          <t>avg-matrix</t>
        </is>
      </c>
      <c r="H1504" s="10" t="inlineStr">
        <is>
          <t>mean</t>
        </is>
      </c>
      <c r="I1504" s="10" t="inlineStr">
        <is>
          <t>std (pop.)</t>
        </is>
      </c>
      <c r="J1504" s="17" t="inlineStr">
        <is>
          <t>notes</t>
        </is>
      </c>
    </row>
    <row r="1505">
      <c r="A1505" s="7" t="inlineStr">
        <is>
          <t>TP</t>
        </is>
      </c>
      <c r="B1505" s="7">
        <f>SUMPRODUCT(($B$1498:$F$1502=1)*($AQ$1498:$AU$1502=1))</f>
        <v/>
      </c>
      <c r="C1505" s="7">
        <f>SUMPRODUCT(($I$1498:$M$1502=1)*($AQ$1498:$AU$1502=1))</f>
        <v/>
      </c>
      <c r="D1505" s="7">
        <f>SUMPRODUCT(($P$1498:$T$1502=1)*($AQ$1498:$AU$1502=1))</f>
        <v/>
      </c>
      <c r="E1505" s="7">
        <f>SUMPRODUCT(($W$1498:$AA$1502=1)*($AQ$1498:$AU$1502=1))</f>
        <v/>
      </c>
      <c r="G1505" s="7">
        <f>SUMPRODUCT(($AK$1498:$AO$1502=1)*($AQ$1498:$AU$1502=1))</f>
        <v/>
      </c>
      <c r="H1505" s="12">
        <f>AVERAGE($B$1505:$F$1505)</f>
        <v/>
      </c>
      <c r="I1505" s="12">
        <f>STDEV.P($B$1505:$F$1505)</f>
        <v/>
      </c>
    </row>
    <row r="1506">
      <c r="A1506" s="7" t="inlineStr">
        <is>
          <t>TN</t>
        </is>
      </c>
      <c r="B1506" s="7">
        <f>SUMPRODUCT(($B$1498:$F$1502=0)*($AQ$1498:$AU$1502=0))</f>
        <v/>
      </c>
      <c r="C1506" s="7">
        <f>SUMPRODUCT(($I$1498:$M$1502=0)*($AQ$1498:$AU$1502=0))</f>
        <v/>
      </c>
      <c r="D1506" s="7">
        <f>SUMPRODUCT(($P$1498:$T$1502=0)*($AQ$1498:$AU$1502=0))</f>
        <v/>
      </c>
      <c r="E1506" s="7">
        <f>SUMPRODUCT(($W$1498:$AA$1502=0)*($AQ$1498:$AU$1502=0))</f>
        <v/>
      </c>
      <c r="G1506" s="7">
        <f>SUMPRODUCT(($AK$1498:$AO$1502=0)*($AQ$1498:$AU$1502=0))</f>
        <v/>
      </c>
      <c r="H1506" s="12">
        <f>AVERAGE($B$1506:$F$1506)</f>
        <v/>
      </c>
      <c r="I1506" s="12">
        <f>STDEV.P($B$1506:$F$1506)</f>
        <v/>
      </c>
    </row>
    <row r="1507">
      <c r="A1507" s="7" t="inlineStr">
        <is>
          <t>FP</t>
        </is>
      </c>
      <c r="B1507" s="7">
        <f>SUMPRODUCT(($B$1498:$F$1502=1)*($AQ$1498:$AU$1502=0))</f>
        <v/>
      </c>
      <c r="C1507" s="7">
        <f>SUMPRODUCT(($I$1498:$M$1502=1)*($AQ$1498:$AU$1502=0))</f>
        <v/>
      </c>
      <c r="D1507" s="7">
        <f>SUMPRODUCT(($P$1498:$T$1502=1)*($AQ$1498:$AU$1502=0))</f>
        <v/>
      </c>
      <c r="E1507" s="7">
        <f>SUMPRODUCT(($W$1498:$AA$1502=1)*($AQ$1498:$AU$1502=0))</f>
        <v/>
      </c>
      <c r="G1507" s="7">
        <f>SUMPRODUCT(($AK$1498:$AO$1502=1)*($AQ$1498:$AU$1502=0))</f>
        <v/>
      </c>
      <c r="H1507" s="12">
        <f>AVERAGE($B$1507:$F$1507)</f>
        <v/>
      </c>
      <c r="I1507" s="12">
        <f>STDEV.P($B$1507:$F$1507)</f>
        <v/>
      </c>
    </row>
    <row r="1508">
      <c r="A1508" s="7" t="inlineStr">
        <is>
          <t>FN</t>
        </is>
      </c>
      <c r="B1508" s="7">
        <f>SUMPRODUCT(($B$1498:$F$1502=0)*($AQ$1498:$AU$1502=1))</f>
        <v/>
      </c>
      <c r="C1508" s="7">
        <f>SUMPRODUCT(($I$1498:$M$1502=0)*($AQ$1498:$AU$1502=1))</f>
        <v/>
      </c>
      <c r="D1508" s="7">
        <f>SUMPRODUCT(($P$1498:$T$1502=0)*($AQ$1498:$AU$1502=1))</f>
        <v/>
      </c>
      <c r="E1508" s="7">
        <f>SUMPRODUCT(($W$1498:$AA$1502=0)*($AQ$1498:$AU$1502=1))</f>
        <v/>
      </c>
      <c r="G1508" s="7">
        <f>SUMPRODUCT(($AK$1498:$AO$1502=0)*($AQ$1498:$AU$1502=1))</f>
        <v/>
      </c>
      <c r="H1508" s="12">
        <f>AVERAGE($B$1508:$F$1508)</f>
        <v/>
      </c>
      <c r="I1508" s="12">
        <f>STDEV.P($B$1508:$F$1508)</f>
        <v/>
      </c>
    </row>
    <row r="1509">
      <c r="A1509" s="4" t="inlineStr">
        <is>
          <t>Precision</t>
        </is>
      </c>
      <c r="B1509" s="12">
        <f>IFERROR($B$1505/($B$1505+$B$1507),0)</f>
        <v/>
      </c>
      <c r="C1509" s="12">
        <f>IFERROR($C$1505/($C$1505+$C$1507),0)</f>
        <v/>
      </c>
      <c r="D1509" s="12">
        <f>IFERROR($D$1505/($D$1505+$D$1507),0)</f>
        <v/>
      </c>
      <c r="E1509" s="12">
        <f>IFERROR($E$1505/($E$1505+$E$1507),0)</f>
        <v/>
      </c>
      <c r="G1509" s="12">
        <f>IFERROR($G$1505/($G$1505+$G$1507),0)</f>
        <v/>
      </c>
      <c r="H1509" s="18">
        <f>AVERAGE($B$1509:$F$1509)</f>
        <v/>
      </c>
      <c r="I1509" s="18">
        <f>STDEV.P($B$1509:$F$1509)</f>
        <v/>
      </c>
    </row>
    <row r="1510">
      <c r="A1510" s="4" t="inlineStr">
        <is>
          <t>Recall</t>
        </is>
      </c>
      <c r="B1510" s="12">
        <f>IFERROR($B$1505/($B$1505+$B$1508),0)</f>
        <v/>
      </c>
      <c r="C1510" s="12">
        <f>IFERROR($C$1505/($C$1505+$C$1508),0)</f>
        <v/>
      </c>
      <c r="D1510" s="12">
        <f>IFERROR($D$1505/($D$1505+$D$1508),0)</f>
        <v/>
      </c>
      <c r="E1510" s="12">
        <f>IFERROR($E$1505/($E$1505+$E$1508),0)</f>
        <v/>
      </c>
      <c r="G1510" s="12">
        <f>IFERROR($G$1505/($G$1505+$G$1508),0)</f>
        <v/>
      </c>
      <c r="H1510" s="18">
        <f>AVERAGE($B$1510:$F$1510)</f>
        <v/>
      </c>
      <c r="I1510" s="18">
        <f>STDEV.P($B$1510:$F$1510)</f>
        <v/>
      </c>
    </row>
    <row r="1511">
      <c r="A1511" s="4" t="inlineStr">
        <is>
          <t>F1</t>
        </is>
      </c>
      <c r="B1511" s="12">
        <f>IFERROR(2*$B$1509*$B$1510/($B$1509+$B$1510),0)</f>
        <v/>
      </c>
      <c r="C1511" s="12">
        <f>IFERROR(2*$C$1509*$C$1510/($C$1509+$C$1510),0)</f>
        <v/>
      </c>
      <c r="D1511" s="12">
        <f>IFERROR(2*$D$1509*$D$1510/($D$1509+$D$1510),0)</f>
        <v/>
      </c>
      <c r="E1511" s="12">
        <f>IFERROR(2*$E$1509*$E$1510/($E$1509+$E$1510),0)</f>
        <v/>
      </c>
      <c r="G1511" s="12">
        <f>IFERROR(2*$G$1509*$G$1510/($G$1509+$G$1510),0)</f>
        <v/>
      </c>
      <c r="H1511" s="18">
        <f>AVERAGE($B$1511:$F$1511)</f>
        <v/>
      </c>
      <c r="I1511" s="18">
        <f>STDEV.P($B$1511:$F$1511)</f>
        <v/>
      </c>
    </row>
    <row r="1512">
      <c r="A1512" s="4" t="inlineStr">
        <is>
          <t>Accuracy</t>
        </is>
      </c>
      <c r="B1512" s="12">
        <f>IFERROR(($B$1505+$B$1506)/($B$1505+$B$1506+$B$1507+$B$1508),0)</f>
        <v/>
      </c>
      <c r="C1512" s="12">
        <f>IFERROR(($C$1505+$C$1506)/($C$1505+$C$1506+$C$1507+$C$1508),0)</f>
        <v/>
      </c>
      <c r="D1512" s="12">
        <f>IFERROR(($D$1505+$D$1506)/($D$1505+$D$1506+$D$1507+$D$1508),0)</f>
        <v/>
      </c>
      <c r="E1512" s="12">
        <f>IFERROR(($E$1505+$E$1506)/($E$1505+$E$1506+$E$1507+$E$1508),0)</f>
        <v/>
      </c>
      <c r="G1512" s="12">
        <f>IFERROR(($G$1505+$G$1506)/($G$1505+$G$1506+$G$1507+$G$1508),0)</f>
        <v/>
      </c>
      <c r="H1512" s="18">
        <f>AVERAGE($B$1512:$F$1512)</f>
        <v/>
      </c>
      <c r="I1512" s="18">
        <f>STDEV.P($B$1512:$F$1512)</f>
        <v/>
      </c>
    </row>
    <row r="1513">
      <c r="A1513" s="4" t="inlineStr">
        <is>
          <t>Edit distance</t>
        </is>
      </c>
      <c r="B1513" s="12">
        <f>SUMPRODUCT(ABS($AQ$1498:$AU$1502-$B$1498:$F$1502))</f>
        <v/>
      </c>
      <c r="C1513" s="12">
        <f>SUMPRODUCT(ABS($AQ$1498:$AU$1502-$I$1498:$M$1502))</f>
        <v/>
      </c>
      <c r="D1513" s="12">
        <f>SUMPRODUCT(ABS($AQ$1498:$AU$1502-$P$1498:$T$1502))</f>
        <v/>
      </c>
      <c r="E1513" s="12">
        <f>SUMPRODUCT(ABS($AQ$1498:$AU$1502-$W$1498:$AA$1502))</f>
        <v/>
      </c>
      <c r="G1513" s="12">
        <f>SUMPRODUCT(ABS($AQ$1498:$AU$1502-$AK$1498:$AO$1502))</f>
        <v/>
      </c>
      <c r="H1513" s="18">
        <f>AVERAGE($B$1513:$F$1513)</f>
        <v/>
      </c>
      <c r="I1513" s="18">
        <f>STDEV.P($B$1513:$F$1513)</f>
        <v/>
      </c>
    </row>
    <row r="1514">
      <c r="A1514" s="4" t="inlineStr">
        <is>
          <t>Spectral distance</t>
        </is>
      </c>
      <c r="B1514" s="12">
        <f>SQRT(SUMPRODUCT(($AX$1498:$AX$1502-$B$1523:$B$1527)^2))</f>
        <v/>
      </c>
      <c r="C1514" s="12">
        <f>SQRT(SUMPRODUCT(($AX$1498:$AX$1502-$C$1523:$C$1527)^2))</f>
        <v/>
      </c>
      <c r="D1514" s="12">
        <f>SQRT(SUMPRODUCT(($AX$1498:$AX$1502-$D$1523:$D$1527)^2))</f>
        <v/>
      </c>
      <c r="E1514" s="12">
        <f>SQRT(SUMPRODUCT(($AX$1498:$AX$1502-$E$1523:$E$1527)^2))</f>
        <v/>
      </c>
      <c r="G1514" s="12">
        <f>SQRT(SUMPRODUCT(($AX$1498:$AX$1502-$G$1523:$G$1527)^2))</f>
        <v/>
      </c>
      <c r="H1514" s="18">
        <f>AVERAGE($B$1514:$F$1514)</f>
        <v/>
      </c>
      <c r="I1514" s="18">
        <f>STDEV.P($B$1514:$F$1514)</f>
        <v/>
      </c>
    </row>
    <row r="1515">
      <c r="A1515" s="4" t="inlineStr">
        <is>
          <t>Unsure cells</t>
        </is>
      </c>
      <c r="B1515" s="7">
        <f>COUNTIF($B$1498:$F$1502,2)</f>
        <v/>
      </c>
      <c r="C1515" s="7">
        <f>COUNTIF($I$1498:$M$1502,2)</f>
        <v/>
      </c>
      <c r="D1515" s="7">
        <f>COUNTIF($P$1498:$T$1502,2)</f>
        <v/>
      </c>
      <c r="E1515" s="7">
        <f>COUNTIF($W$1498:$AA$1502,2)</f>
        <v/>
      </c>
      <c r="G1515" s="7">
        <f>COUNTIF($AK$1498:$AO$1502,2)</f>
        <v/>
      </c>
      <c r="H1515" s="12">
        <f>AVERAGE($B$1515:$F$1515)</f>
        <v/>
      </c>
      <c r="I1515" s="12">
        <f>STDEV.P($B$1515:$F$1515)</f>
        <v/>
      </c>
    </row>
    <row r="1516">
      <c r="A1516" s="3" t="inlineStr">
        <is>
          <t>eigenvalues (real part, numpy order; pasted)</t>
        </is>
      </c>
    </row>
    <row r="1517">
      <c r="A1517" s="3" t="inlineStr">
        <is>
          <t xml:space="preserve">  λ1</t>
        </is>
      </c>
      <c r="B1517" s="19" t="n">
        <v>3.561552812808831</v>
      </c>
      <c r="C1517" s="19" t="n">
        <v>3.561552812808831</v>
      </c>
      <c r="D1517" s="19" t="n">
        <v>3.561552812808831</v>
      </c>
      <c r="E1517" s="19" t="n">
        <v>3.561552812808831</v>
      </c>
      <c r="G1517" s="19" t="n">
        <v>3.561552812808831</v>
      </c>
    </row>
    <row r="1518">
      <c r="A1518" s="3" t="inlineStr">
        <is>
          <t xml:space="preserve">  λ2</t>
        </is>
      </c>
      <c r="B1518" s="19" t="n">
        <v>3.36055889815271e-17</v>
      </c>
      <c r="C1518" s="19" t="n">
        <v>3.36055889815271e-17</v>
      </c>
      <c r="D1518" s="19" t="n">
        <v>3.36055889815271e-17</v>
      </c>
      <c r="E1518" s="19" t="n">
        <v>3.36055889815271e-17</v>
      </c>
      <c r="G1518" s="19" t="n">
        <v>3.36055889815271e-17</v>
      </c>
    </row>
    <row r="1519">
      <c r="A1519" s="3" t="inlineStr">
        <is>
          <t xml:space="preserve">  λ3</t>
        </is>
      </c>
      <c r="B1519" s="19" t="n">
        <v>-0.5615528128088301</v>
      </c>
      <c r="C1519" s="19" t="n">
        <v>-0.5615528128088301</v>
      </c>
      <c r="D1519" s="19" t="n">
        <v>-0.5615528128088301</v>
      </c>
      <c r="E1519" s="19" t="n">
        <v>-0.5615528128088301</v>
      </c>
      <c r="G1519" s="19" t="n">
        <v>-0.5615528128088301</v>
      </c>
    </row>
    <row r="1520">
      <c r="A1520" s="3" t="inlineStr">
        <is>
          <t xml:space="preserve">  λ4</t>
        </is>
      </c>
      <c r="B1520" s="19" t="n">
        <v>0.9999999999999999</v>
      </c>
      <c r="C1520" s="19" t="n">
        <v>0.9999999999999999</v>
      </c>
      <c r="D1520" s="19" t="n">
        <v>0.9999999999999999</v>
      </c>
      <c r="E1520" s="19" t="n">
        <v>0.9999999999999999</v>
      </c>
      <c r="G1520" s="19" t="n">
        <v>0.9999999999999999</v>
      </c>
    </row>
    <row r="1521">
      <c r="A1521" s="3" t="inlineStr">
        <is>
          <t xml:space="preserve">  λ5</t>
        </is>
      </c>
      <c r="B1521" s="19" t="n">
        <v>1</v>
      </c>
      <c r="C1521" s="19" t="n">
        <v>1</v>
      </c>
      <c r="D1521" s="19" t="n">
        <v>1</v>
      </c>
      <c r="E1521" s="19" t="n">
        <v>1</v>
      </c>
      <c r="G1521" s="19" t="n">
        <v>1</v>
      </c>
    </row>
    <row r="1522">
      <c r="A1522" s="3" t="inlineStr">
        <is>
          <t>eigenvalues sorted desc (LARGE)</t>
        </is>
      </c>
    </row>
    <row r="1523">
      <c r="A1523" s="3" t="inlineStr">
        <is>
          <t xml:space="preserve">  λ(1)</t>
        </is>
      </c>
      <c r="B1523" s="19">
        <f>LARGE($B$1517:$B$1521,1)</f>
        <v/>
      </c>
      <c r="C1523" s="19">
        <f>LARGE($C$1517:$C$1521,1)</f>
        <v/>
      </c>
      <c r="D1523" s="19">
        <f>LARGE($D$1517:$D$1521,1)</f>
        <v/>
      </c>
      <c r="E1523" s="19">
        <f>LARGE($E$1517:$E$1521,1)</f>
        <v/>
      </c>
      <c r="G1523" s="19">
        <f>LARGE($G$1517:$G$1521,1)</f>
        <v/>
      </c>
    </row>
    <row r="1524">
      <c r="A1524" s="3" t="inlineStr">
        <is>
          <t xml:space="preserve">  λ(2)</t>
        </is>
      </c>
      <c r="B1524" s="19">
        <f>LARGE($B$1517:$B$1521,2)</f>
        <v/>
      </c>
      <c r="C1524" s="19">
        <f>LARGE($C$1517:$C$1521,2)</f>
        <v/>
      </c>
      <c r="D1524" s="19">
        <f>LARGE($D$1517:$D$1521,2)</f>
        <v/>
      </c>
      <c r="E1524" s="19">
        <f>LARGE($E$1517:$E$1521,2)</f>
        <v/>
      </c>
      <c r="G1524" s="19">
        <f>LARGE($G$1517:$G$1521,2)</f>
        <v/>
      </c>
    </row>
    <row r="1525">
      <c r="A1525" s="3" t="inlineStr">
        <is>
          <t xml:space="preserve">  λ(3)</t>
        </is>
      </c>
      <c r="B1525" s="19">
        <f>LARGE($B$1517:$B$1521,3)</f>
        <v/>
      </c>
      <c r="C1525" s="19">
        <f>LARGE($C$1517:$C$1521,3)</f>
        <v/>
      </c>
      <c r="D1525" s="19">
        <f>LARGE($D$1517:$D$1521,3)</f>
        <v/>
      </c>
      <c r="E1525" s="19">
        <f>LARGE($E$1517:$E$1521,3)</f>
        <v/>
      </c>
      <c r="G1525" s="19">
        <f>LARGE($G$1517:$G$1521,3)</f>
        <v/>
      </c>
    </row>
    <row r="1526">
      <c r="A1526" s="3" t="inlineStr">
        <is>
          <t xml:space="preserve">  λ(4)</t>
        </is>
      </c>
      <c r="B1526" s="19">
        <f>LARGE($B$1517:$B$1521,4)</f>
        <v/>
      </c>
      <c r="C1526" s="19">
        <f>LARGE($C$1517:$C$1521,4)</f>
        <v/>
      </c>
      <c r="D1526" s="19">
        <f>LARGE($D$1517:$D$1521,4)</f>
        <v/>
      </c>
      <c r="E1526" s="19">
        <f>LARGE($E$1517:$E$1521,4)</f>
        <v/>
      </c>
      <c r="G1526" s="19">
        <f>LARGE($G$1517:$G$1521,4)</f>
        <v/>
      </c>
    </row>
    <row r="1527">
      <c r="A1527" s="3" t="inlineStr">
        <is>
          <t xml:space="preserve">  λ(5)</t>
        </is>
      </c>
      <c r="B1527" s="19">
        <f>LARGE($B$1517:$B$1521,5)</f>
        <v/>
      </c>
      <c r="C1527" s="19">
        <f>LARGE($C$1517:$C$1521,5)</f>
        <v/>
      </c>
      <c r="D1527" s="19">
        <f>LARGE($D$1517:$D$1521,5)</f>
        <v/>
      </c>
      <c r="E1527" s="19">
        <f>LARGE($E$1517:$E$1521,5)</f>
        <v/>
      </c>
      <c r="G1527" s="19">
        <f>LARGE($G$1517:$G$1521,5)</f>
        <v/>
      </c>
    </row>
    <row r="1528">
      <c r="A1528" s="3" t="inlineStr">
        <is>
          <t>check: Σeig − trace (→0)</t>
        </is>
      </c>
      <c r="B1528" s="3">
        <f>ROUND(SUM($B$1517:$B$1521)-($B$1498+$C$1499+$D$1500+$E$1501+$F$1502),6)</f>
        <v/>
      </c>
      <c r="C1528" s="3">
        <f>ROUND(SUM($C$1517:$C$1521)-($I$1498+$J$1499+$K$1500+$L$1501+$M$1502),6)</f>
        <v/>
      </c>
      <c r="D1528" s="3">
        <f>ROUND(SUM($D$1517:$D$1521)-($P$1498+$Q$1499+$R$1500+$S$1501+$T$1502),6)</f>
        <v/>
      </c>
      <c r="E1528" s="3">
        <f>ROUND(SUM($E$1517:$E$1521)-($W$1498+$X$1499+$Y$1500+$Z$1501+$AA$1502),6)</f>
        <v/>
      </c>
      <c r="G1528" s="3">
        <f>ROUND(SUM($G$1517:$G$1521)-($AK$1498+$AL$1499+$AM$1500+$AN$1501+$AO$1502),6)</f>
        <v/>
      </c>
    </row>
    <row r="1529">
      <c r="A1529" s="3" t="inlineStr">
        <is>
          <t>check: Πeig − det (→0)</t>
        </is>
      </c>
      <c r="B1529" s="3">
        <f>ROUND(MDETERM($B$1498:$F$1502)-PRODUCT($B$1517:$B$1521),6)</f>
        <v/>
      </c>
      <c r="C1529" s="3">
        <f>ROUND(MDETERM($I$1498:$M$1502)-PRODUCT($C$1517:$C$1521),6)</f>
        <v/>
      </c>
      <c r="D1529" s="3">
        <f>ROUND(MDETERM($P$1498:$T$1502)-PRODUCT($D$1517:$D$1521),6)</f>
        <v/>
      </c>
      <c r="E1529" s="3">
        <f>ROUND(MDETERM($W$1498:$AA$1502)-PRODUCT($E$1517:$E$1521),6)</f>
        <v/>
      </c>
      <c r="G1529" s="3">
        <f>ROUND(MDETERM($AK$1498:$AO$1502)-PRODUCT($G$1517:$G$1521),6)</f>
        <v/>
      </c>
    </row>
    <row r="1530">
      <c r="A1530" s="3" t="inlineStr">
        <is>
          <t>complex eigenvalues?</t>
        </is>
      </c>
      <c r="B1530" s="3" t="inlineStr"/>
      <c r="C1530" s="3" t="inlineStr"/>
      <c r="D1530" s="3" t="inlineStr"/>
      <c r="E1530" s="3" t="inlineStr"/>
      <c r="G1530" s="3" t="inlineStr"/>
    </row>
    <row r="1531">
      <c r="A1531" s="3" t="inlineStr">
        <is>
          <t>check: det(M − λᵢI) per sorted λ (→0)</t>
        </is>
      </c>
    </row>
    <row r="1532">
      <c r="A1532" s="3" t="inlineStr">
        <is>
          <t xml:space="preserve">  det(M − λ(1)I)</t>
        </is>
      </c>
      <c r="B1532" s="3">
        <f t="array" ref="B1532">ROUND(MDETERM($B$1498:$F$1502-$B$1523*MUNIT(5)),6)</f>
        <v/>
      </c>
      <c r="C1532" s="3">
        <f t="array" ref="C1532">ROUND(MDETERM($I$1498:$M$1502-$C$1523*MUNIT(5)),6)</f>
        <v/>
      </c>
      <c r="D1532" s="3">
        <f t="array" ref="D1532">ROUND(MDETERM($P$1498:$T$1502-$D$1523*MUNIT(5)),6)</f>
        <v/>
      </c>
      <c r="E1532" s="3">
        <f t="array" ref="E1532">ROUND(MDETERM($W$1498:$AA$1502-$E$1523*MUNIT(5)),6)</f>
        <v/>
      </c>
      <c r="G1532" s="3">
        <f t="array" ref="G1532">ROUND(MDETERM($AK$1498:$AO$1502-$G$1523*MUNIT(5)),6)</f>
        <v/>
      </c>
    </row>
    <row r="1533">
      <c r="A1533" s="3" t="inlineStr">
        <is>
          <t xml:space="preserve">  det(M − λ(2)I)</t>
        </is>
      </c>
      <c r="B1533" s="3">
        <f t="array" ref="B1533">ROUND(MDETERM($B$1498:$F$1502-$B$1524*MUNIT(5)),6)</f>
        <v/>
      </c>
      <c r="C1533" s="3">
        <f t="array" ref="C1533">ROUND(MDETERM($I$1498:$M$1502-$C$1524*MUNIT(5)),6)</f>
        <v/>
      </c>
      <c r="D1533" s="3">
        <f t="array" ref="D1533">ROUND(MDETERM($P$1498:$T$1502-$D$1524*MUNIT(5)),6)</f>
        <v/>
      </c>
      <c r="E1533" s="3">
        <f t="array" ref="E1533">ROUND(MDETERM($W$1498:$AA$1502-$E$1524*MUNIT(5)),6)</f>
        <v/>
      </c>
      <c r="G1533" s="3">
        <f t="array" ref="G1533">ROUND(MDETERM($AK$1498:$AO$1502-$G$1524*MUNIT(5)),6)</f>
        <v/>
      </c>
    </row>
    <row r="1534">
      <c r="A1534" s="3" t="inlineStr">
        <is>
          <t xml:space="preserve">  det(M − λ(3)I)</t>
        </is>
      </c>
      <c r="B1534" s="3">
        <f t="array" ref="B1534">ROUND(MDETERM($B$1498:$F$1502-$B$1525*MUNIT(5)),6)</f>
        <v/>
      </c>
      <c r="C1534" s="3">
        <f t="array" ref="C1534">ROUND(MDETERM($I$1498:$M$1502-$C$1525*MUNIT(5)),6)</f>
        <v/>
      </c>
      <c r="D1534" s="3">
        <f t="array" ref="D1534">ROUND(MDETERM($P$1498:$T$1502-$D$1525*MUNIT(5)),6)</f>
        <v/>
      </c>
      <c r="E1534" s="3">
        <f t="array" ref="E1534">ROUND(MDETERM($W$1498:$AA$1502-$E$1525*MUNIT(5)),6)</f>
        <v/>
      </c>
      <c r="G1534" s="3">
        <f t="array" ref="G1534">ROUND(MDETERM($AK$1498:$AO$1502-$G$1525*MUNIT(5)),6)</f>
        <v/>
      </c>
    </row>
    <row r="1535">
      <c r="A1535" s="3" t="inlineStr">
        <is>
          <t xml:space="preserve">  det(M − λ(4)I)</t>
        </is>
      </c>
      <c r="B1535" s="3">
        <f t="array" ref="B1535">ROUND(MDETERM($B$1498:$F$1502-$B$1526*MUNIT(5)),6)</f>
        <v/>
      </c>
      <c r="C1535" s="3">
        <f t="array" ref="C1535">ROUND(MDETERM($I$1498:$M$1502-$C$1526*MUNIT(5)),6)</f>
        <v/>
      </c>
      <c r="D1535" s="3">
        <f t="array" ref="D1535">ROUND(MDETERM($P$1498:$T$1502-$D$1526*MUNIT(5)),6)</f>
        <v/>
      </c>
      <c r="E1535" s="3">
        <f t="array" ref="E1535">ROUND(MDETERM($W$1498:$AA$1502-$E$1526*MUNIT(5)),6)</f>
        <v/>
      </c>
      <c r="G1535" s="3">
        <f t="array" ref="G1535">ROUND(MDETERM($AK$1498:$AO$1502-$G$1526*MUNIT(5)),6)</f>
        <v/>
      </c>
    </row>
    <row r="1536">
      <c r="A1536" s="3" t="inlineStr">
        <is>
          <t xml:space="preserve">  det(M − λ(5)I)</t>
        </is>
      </c>
      <c r="B1536" s="3">
        <f t="array" ref="B1536">ROUND(MDETERM($B$1498:$F$1502-$B$1527*MUNIT(5)),6)</f>
        <v/>
      </c>
      <c r="C1536" s="3">
        <f t="array" ref="C1536">ROUND(MDETERM($I$1498:$M$1502-$C$1527*MUNIT(5)),6)</f>
        <v/>
      </c>
      <c r="D1536" s="3">
        <f t="array" ref="D1536">ROUND(MDETERM($P$1498:$T$1502-$D$1527*MUNIT(5)),6)</f>
        <v/>
      </c>
      <c r="E1536" s="3">
        <f t="array" ref="E1536">ROUND(MDETERM($W$1498:$AA$1502-$E$1527*MUNIT(5)),6)</f>
        <v/>
      </c>
      <c r="G1536" s="3">
        <f t="array" ref="G1536">ROUND(MDETERM($AK$1498:$AO$1502-$G$1527*MUNIT(5)),6)</f>
        <v/>
      </c>
    </row>
    <row r="1540" ht="16" customHeight="1">
      <c r="A1540" s="14" t="inlineStr">
        <is>
          <t>RAG R2-R3 | deepseek-r1:14b</t>
        </is>
      </c>
      <c r="B1540" s="9" t="inlineStr">
        <is>
          <t>run 1 (raw, pasted)</t>
        </is>
      </c>
      <c r="I1540" s="9" t="inlineStr">
        <is>
          <t>run 2 (raw, pasted)</t>
        </is>
      </c>
      <c r="P1540" s="9" t="inlineStr">
        <is>
          <t>run 3 (raw, pasted)</t>
        </is>
      </c>
      <c r="W1540" s="9" t="inlineStr">
        <is>
          <t>run 4 (raw, pasted)</t>
        </is>
      </c>
      <c r="AD1540" s="9" t="inlineStr">
        <is>
          <t>run 5 (raw, pasted)</t>
        </is>
      </c>
      <c r="AK1540" s="9" t="inlineStr">
        <is>
          <t>archived component mapping</t>
        </is>
      </c>
    </row>
    <row r="1541" ht="60" customHeight="1">
      <c r="B1541" s="15" t="inlineStr">
        <is>
          <t>Structure</t>
        </is>
      </c>
      <c r="C1541" s="15" t="inlineStr">
        <is>
          <t>Power System</t>
        </is>
      </c>
      <c r="D1541" s="15" t="inlineStr">
        <is>
          <t>Communication System</t>
        </is>
      </c>
      <c r="E1541" s="15" t="inlineStr">
        <is>
          <t>Attitude Control System</t>
        </is>
      </c>
      <c r="F1541" s="15" t="inlineStr">
        <is>
          <t>Payloads</t>
        </is>
      </c>
      <c r="G1541" s="15" t="inlineStr">
        <is>
          <t>On-Board Computer</t>
        </is>
      </c>
      <c r="I1541" s="15" t="inlineStr">
        <is>
          <t>Structure</t>
        </is>
      </c>
      <c r="J1541" s="15" t="inlineStr">
        <is>
          <t>Power System</t>
        </is>
      </c>
      <c r="K1541" s="15" t="inlineStr">
        <is>
          <t>Communication System</t>
        </is>
      </c>
      <c r="L1541" s="15" t="inlineStr">
        <is>
          <t>Attitude Control System</t>
        </is>
      </c>
      <c r="M1541" s="15" t="inlineStr">
        <is>
          <t>Payloads</t>
        </is>
      </c>
      <c r="N1541" s="15" t="inlineStr">
        <is>
          <t>On-Board Computer</t>
        </is>
      </c>
      <c r="P1541" s="15" t="inlineStr">
        <is>
          <t>Structure</t>
        </is>
      </c>
      <c r="Q1541" s="15" t="inlineStr">
        <is>
          <t>Power System</t>
        </is>
      </c>
      <c r="R1541" s="15" t="inlineStr">
        <is>
          <t>Communication System</t>
        </is>
      </c>
      <c r="S1541" s="15" t="inlineStr">
        <is>
          <t>Attitude Control System</t>
        </is>
      </c>
      <c r="T1541" s="15" t="inlineStr">
        <is>
          <t>Payloads</t>
        </is>
      </c>
      <c r="U1541" s="15" t="inlineStr">
        <is>
          <t>On-Board Computer</t>
        </is>
      </c>
      <c r="W1541" s="15" t="inlineStr">
        <is>
          <t>Structure</t>
        </is>
      </c>
      <c r="X1541" s="15" t="inlineStr">
        <is>
          <t>Power System</t>
        </is>
      </c>
      <c r="Y1541" s="15" t="inlineStr">
        <is>
          <t>Communication System</t>
        </is>
      </c>
      <c r="Z1541" s="15" t="inlineStr">
        <is>
          <t>Attitude Control System</t>
        </is>
      </c>
      <c r="AA1541" s="15" t="inlineStr">
        <is>
          <t>Payloads</t>
        </is>
      </c>
      <c r="AB1541" s="15" t="inlineStr">
        <is>
          <t>On-Board Computer</t>
        </is>
      </c>
      <c r="AD1541" s="15" t="inlineStr">
        <is>
          <t>Structure</t>
        </is>
      </c>
      <c r="AE1541" s="15" t="inlineStr">
        <is>
          <t>Power System</t>
        </is>
      </c>
      <c r="AF1541" s="15" t="inlineStr">
        <is>
          <t>Communication System</t>
        </is>
      </c>
      <c r="AG1541" s="15" t="inlineStr">
        <is>
          <t>Attitude Control System</t>
        </is>
      </c>
      <c r="AH1541" s="15" t="inlineStr">
        <is>
          <t>Payloads</t>
        </is>
      </c>
      <c r="AI1541" s="15" t="inlineStr">
        <is>
          <t>On-Board Computer</t>
        </is>
      </c>
      <c r="AK1541" s="3" t="inlineStr">
        <is>
          <t>Ground truth component</t>
        </is>
      </c>
      <c r="AL1541" s="3" t="inlineStr">
        <is>
          <t>Matched predicted component</t>
        </is>
      </c>
    </row>
    <row r="1542">
      <c r="A1542" s="3" t="inlineStr">
        <is>
          <t>Structure</t>
        </is>
      </c>
      <c r="B1542" s="8" t="n">
        <v>1</v>
      </c>
      <c r="C1542" s="8" t="n">
        <v>0</v>
      </c>
      <c r="D1542" s="8" t="n">
        <v>0</v>
      </c>
      <c r="E1542" s="8" t="n">
        <v>1</v>
      </c>
      <c r="F1542" s="8" t="n">
        <v>1</v>
      </c>
      <c r="G1542" s="8" t="n">
        <v>1</v>
      </c>
      <c r="I1542" s="8" t="n">
        <v>1</v>
      </c>
      <c r="J1542" s="8" t="n">
        <v>1</v>
      </c>
      <c r="K1542" s="8" t="n">
        <v>1</v>
      </c>
      <c r="L1542" s="8" t="n">
        <v>1</v>
      </c>
      <c r="M1542" s="8" t="n">
        <v>1</v>
      </c>
      <c r="N1542" s="8" t="n">
        <v>1</v>
      </c>
      <c r="P1542" s="8" t="n">
        <v>1</v>
      </c>
      <c r="Q1542" s="8" t="n">
        <v>1</v>
      </c>
      <c r="R1542" s="8" t="n">
        <v>1</v>
      </c>
      <c r="S1542" s="8" t="n">
        <v>1</v>
      </c>
      <c r="T1542" s="8" t="n">
        <v>1</v>
      </c>
      <c r="U1542" s="8" t="n">
        <v>1</v>
      </c>
      <c r="W1542" s="8" t="n">
        <v>1</v>
      </c>
      <c r="X1542" s="8" t="n">
        <v>1</v>
      </c>
      <c r="Y1542" s="8" t="n">
        <v>1</v>
      </c>
      <c r="Z1542" s="8" t="n">
        <v>1</v>
      </c>
      <c r="AA1542" s="8" t="n">
        <v>1</v>
      </c>
      <c r="AB1542" s="8" t="n">
        <v>1</v>
      </c>
      <c r="AD1542" s="8" t="n">
        <v>1</v>
      </c>
      <c r="AE1542" s="8" t="n">
        <v>1</v>
      </c>
      <c r="AF1542" s="8" t="n">
        <v>1</v>
      </c>
      <c r="AG1542" s="8" t="n">
        <v>1</v>
      </c>
      <c r="AH1542" s="8" t="n">
        <v>1</v>
      </c>
      <c r="AI1542" s="8" t="n">
        <v>1</v>
      </c>
      <c r="AK1542" s="3" t="inlineStr">
        <is>
          <t>Power Subsystem</t>
        </is>
      </c>
      <c r="AL1542" s="3" t="inlineStr">
        <is>
          <t>Power System</t>
        </is>
      </c>
    </row>
    <row r="1543">
      <c r="A1543" s="3" t="inlineStr">
        <is>
          <t>Power System</t>
        </is>
      </c>
      <c r="B1543" s="8" t="n">
        <v>0</v>
      </c>
      <c r="C1543" s="8" t="n">
        <v>1</v>
      </c>
      <c r="D1543" s="8" t="n">
        <v>1</v>
      </c>
      <c r="E1543" s="8" t="n">
        <v>1</v>
      </c>
      <c r="F1543" s="8" t="n">
        <v>1</v>
      </c>
      <c r="G1543" s="8" t="n">
        <v>1</v>
      </c>
      <c r="I1543" s="8" t="n">
        <v>1</v>
      </c>
      <c r="J1543" s="8" t="n">
        <v>1</v>
      </c>
      <c r="K1543" s="8" t="n">
        <v>1</v>
      </c>
      <c r="L1543" s="8" t="n">
        <v>1</v>
      </c>
      <c r="M1543" s="8" t="n">
        <v>1</v>
      </c>
      <c r="N1543" s="8" t="n">
        <v>1</v>
      </c>
      <c r="P1543" s="8" t="n">
        <v>1</v>
      </c>
      <c r="Q1543" s="8" t="n">
        <v>1</v>
      </c>
      <c r="R1543" s="8" t="n">
        <v>1</v>
      </c>
      <c r="S1543" s="8" t="n">
        <v>1</v>
      </c>
      <c r="T1543" s="8" t="n">
        <v>1</v>
      </c>
      <c r="U1543" s="8" t="n">
        <v>1</v>
      </c>
      <c r="W1543" s="8" t="n">
        <v>1</v>
      </c>
      <c r="X1543" s="8" t="n">
        <v>1</v>
      </c>
      <c r="Y1543" s="8" t="n">
        <v>1</v>
      </c>
      <c r="Z1543" s="8" t="n">
        <v>1</v>
      </c>
      <c r="AA1543" s="8" t="n">
        <v>1</v>
      </c>
      <c r="AB1543" s="8" t="n">
        <v>1</v>
      </c>
      <c r="AD1543" s="8" t="n">
        <v>1</v>
      </c>
      <c r="AE1543" s="8" t="n">
        <v>1</v>
      </c>
      <c r="AF1543" s="8" t="n">
        <v>1</v>
      </c>
      <c r="AG1543" s="8" t="n">
        <v>1</v>
      </c>
      <c r="AH1543" s="8" t="n">
        <v>1</v>
      </c>
      <c r="AI1543" s="8" t="n">
        <v>1</v>
      </c>
      <c r="AK1543" s="3" t="inlineStr">
        <is>
          <t>Spacecraft</t>
        </is>
      </c>
      <c r="AL1543" s="3" t="inlineStr">
        <is>
          <t>Structure</t>
        </is>
      </c>
    </row>
    <row r="1544">
      <c r="A1544" s="3" t="inlineStr">
        <is>
          <t>Communication System</t>
        </is>
      </c>
      <c r="B1544" s="8" t="n">
        <v>0</v>
      </c>
      <c r="C1544" s="8" t="n">
        <v>1</v>
      </c>
      <c r="D1544" s="8" t="n">
        <v>1</v>
      </c>
      <c r="E1544" s="8" t="n">
        <v>0</v>
      </c>
      <c r="F1544" s="8" t="n">
        <v>1</v>
      </c>
      <c r="G1544" s="8" t="n">
        <v>1</v>
      </c>
      <c r="I1544" s="8" t="n">
        <v>1</v>
      </c>
      <c r="J1544" s="8" t="n">
        <v>1</v>
      </c>
      <c r="K1544" s="8" t="n">
        <v>1</v>
      </c>
      <c r="L1544" s="8" t="n">
        <v>1</v>
      </c>
      <c r="M1544" s="8" t="n">
        <v>1</v>
      </c>
      <c r="N1544" s="8" t="n">
        <v>1</v>
      </c>
      <c r="P1544" s="8" t="n">
        <v>1</v>
      </c>
      <c r="Q1544" s="8" t="n">
        <v>1</v>
      </c>
      <c r="R1544" s="8" t="n">
        <v>1</v>
      </c>
      <c r="S1544" s="8" t="n">
        <v>1</v>
      </c>
      <c r="T1544" s="8" t="n">
        <v>1</v>
      </c>
      <c r="U1544" s="8" t="n">
        <v>1</v>
      </c>
      <c r="W1544" s="8" t="n">
        <v>1</v>
      </c>
      <c r="X1544" s="8" t="n">
        <v>1</v>
      </c>
      <c r="Y1544" s="8" t="n">
        <v>1</v>
      </c>
      <c r="Z1544" s="8" t="n">
        <v>1</v>
      </c>
      <c r="AA1544" s="8" t="n">
        <v>1</v>
      </c>
      <c r="AB1544" s="8" t="n">
        <v>1</v>
      </c>
      <c r="AD1544" s="8" t="n">
        <v>1</v>
      </c>
      <c r="AE1544" s="8" t="n">
        <v>1</v>
      </c>
      <c r="AF1544" s="8" t="n">
        <v>1</v>
      </c>
      <c r="AG1544" s="8" t="n">
        <v>1</v>
      </c>
      <c r="AH1544" s="8" t="n">
        <v>1</v>
      </c>
      <c r="AI1544" s="8" t="n">
        <v>1</v>
      </c>
      <c r="AK1544" s="3" t="inlineStr">
        <is>
          <t>Guidance, Navigation, and Control (GNC) Subsystem</t>
        </is>
      </c>
      <c r="AL1544" s="3" t="inlineStr">
        <is>
          <t>Attitude Control System</t>
        </is>
      </c>
    </row>
    <row r="1545">
      <c r="A1545" s="3" t="inlineStr">
        <is>
          <t>Attitude Control System</t>
        </is>
      </c>
      <c r="B1545" s="8" t="n">
        <v>1</v>
      </c>
      <c r="C1545" s="8" t="n">
        <v>1</v>
      </c>
      <c r="D1545" s="8" t="n">
        <v>0</v>
      </c>
      <c r="E1545" s="8" t="n">
        <v>1</v>
      </c>
      <c r="F1545" s="8" t="n">
        <v>1</v>
      </c>
      <c r="G1545" s="8" t="n">
        <v>1</v>
      </c>
      <c r="I1545" s="8" t="n">
        <v>1</v>
      </c>
      <c r="J1545" s="8" t="n">
        <v>1</v>
      </c>
      <c r="K1545" s="8" t="n">
        <v>1</v>
      </c>
      <c r="L1545" s="8" t="n">
        <v>1</v>
      </c>
      <c r="M1545" s="8" t="n">
        <v>0</v>
      </c>
      <c r="N1545" s="8" t="n">
        <v>1</v>
      </c>
      <c r="P1545" s="8" t="n">
        <v>1</v>
      </c>
      <c r="Q1545" s="8" t="n">
        <v>1</v>
      </c>
      <c r="R1545" s="8" t="n">
        <v>1</v>
      </c>
      <c r="S1545" s="8" t="n">
        <v>1</v>
      </c>
      <c r="T1545" s="8" t="n">
        <v>0</v>
      </c>
      <c r="U1545" s="8" t="n">
        <v>1</v>
      </c>
      <c r="W1545" s="8" t="n">
        <v>1</v>
      </c>
      <c r="X1545" s="8" t="n">
        <v>1</v>
      </c>
      <c r="Y1545" s="8" t="n">
        <v>1</v>
      </c>
      <c r="Z1545" s="8" t="n">
        <v>1</v>
      </c>
      <c r="AA1545" s="8" t="n">
        <v>0</v>
      </c>
      <c r="AB1545" s="8" t="n">
        <v>1</v>
      </c>
      <c r="AD1545" s="8" t="n">
        <v>1</v>
      </c>
      <c r="AE1545" s="8" t="n">
        <v>1</v>
      </c>
      <c r="AF1545" s="8" t="n">
        <v>1</v>
      </c>
      <c r="AG1545" s="8" t="n">
        <v>1</v>
      </c>
      <c r="AH1545" s="8" t="n">
        <v>0</v>
      </c>
      <c r="AI1545" s="8" t="n">
        <v>1</v>
      </c>
      <c r="AK1545" s="3" t="inlineStr">
        <is>
          <t>Reaction Wheel</t>
        </is>
      </c>
      <c r="AL1545" s="3" t="inlineStr">
        <is>
          <t>Communication System</t>
        </is>
      </c>
    </row>
    <row r="1546">
      <c r="A1546" s="3" t="inlineStr">
        <is>
          <t>Payloads</t>
        </is>
      </c>
      <c r="B1546" s="8" t="n">
        <v>1</v>
      </c>
      <c r="C1546" s="8" t="n">
        <v>1</v>
      </c>
      <c r="D1546" s="8" t="n">
        <v>1</v>
      </c>
      <c r="E1546" s="8" t="n">
        <v>1</v>
      </c>
      <c r="F1546" s="8" t="n">
        <v>1</v>
      </c>
      <c r="G1546" s="8" t="n">
        <v>1</v>
      </c>
      <c r="I1546" s="8" t="n">
        <v>1</v>
      </c>
      <c r="J1546" s="8" t="n">
        <v>1</v>
      </c>
      <c r="K1546" s="8" t="n">
        <v>1</v>
      </c>
      <c r="L1546" s="8" t="n">
        <v>0</v>
      </c>
      <c r="M1546" s="8" t="n">
        <v>1</v>
      </c>
      <c r="N1546" s="8" t="n">
        <v>1</v>
      </c>
      <c r="P1546" s="8" t="n">
        <v>1</v>
      </c>
      <c r="Q1546" s="8" t="n">
        <v>1</v>
      </c>
      <c r="R1546" s="8" t="n">
        <v>1</v>
      </c>
      <c r="S1546" s="8" t="n">
        <v>0</v>
      </c>
      <c r="T1546" s="8" t="n">
        <v>1</v>
      </c>
      <c r="U1546" s="8" t="n">
        <v>1</v>
      </c>
      <c r="W1546" s="8" t="n">
        <v>1</v>
      </c>
      <c r="X1546" s="8" t="n">
        <v>1</v>
      </c>
      <c r="Y1546" s="8" t="n">
        <v>1</v>
      </c>
      <c r="Z1546" s="8" t="n">
        <v>0</v>
      </c>
      <c r="AA1546" s="8" t="n">
        <v>1</v>
      </c>
      <c r="AB1546" s="8" t="n">
        <v>1</v>
      </c>
      <c r="AD1546" s="8" t="n">
        <v>1</v>
      </c>
      <c r="AE1546" s="8" t="n">
        <v>1</v>
      </c>
      <c r="AF1546" s="8" t="n">
        <v>1</v>
      </c>
      <c r="AG1546" s="8" t="n">
        <v>0</v>
      </c>
      <c r="AH1546" s="8" t="n">
        <v>1</v>
      </c>
      <c r="AI1546" s="8" t="n">
        <v>1</v>
      </c>
      <c r="AK1546" s="3" t="inlineStr">
        <is>
          <t>Propulsion Subsystem</t>
        </is>
      </c>
      <c r="AL1546" s="3" t="inlineStr">
        <is>
          <t>Payloads</t>
        </is>
      </c>
    </row>
    <row r="1547">
      <c r="A1547" s="3" t="inlineStr">
        <is>
          <t>On-Board Computer</t>
        </is>
      </c>
      <c r="B1547" s="8" t="n">
        <v>1</v>
      </c>
      <c r="C1547" s="8" t="n">
        <v>1</v>
      </c>
      <c r="D1547" s="8" t="n">
        <v>1</v>
      </c>
      <c r="E1547" s="8" t="n">
        <v>1</v>
      </c>
      <c r="F1547" s="8" t="n">
        <v>1</v>
      </c>
      <c r="G1547" s="8" t="n">
        <v>1</v>
      </c>
      <c r="I1547" s="8" t="n">
        <v>1</v>
      </c>
      <c r="J1547" s="8" t="n">
        <v>1</v>
      </c>
      <c r="K1547" s="8" t="n">
        <v>1</v>
      </c>
      <c r="L1547" s="8" t="n">
        <v>1</v>
      </c>
      <c r="M1547" s="8" t="n">
        <v>1</v>
      </c>
      <c r="N1547" s="8" t="n">
        <v>1</v>
      </c>
      <c r="P1547" s="8" t="n">
        <v>1</v>
      </c>
      <c r="Q1547" s="8" t="n">
        <v>1</v>
      </c>
      <c r="R1547" s="8" t="n">
        <v>1</v>
      </c>
      <c r="S1547" s="8" t="n">
        <v>1</v>
      </c>
      <c r="T1547" s="8" t="n">
        <v>1</v>
      </c>
      <c r="U1547" s="8" t="n">
        <v>1</v>
      </c>
      <c r="W1547" s="8" t="n">
        <v>1</v>
      </c>
      <c r="X1547" s="8" t="n">
        <v>1</v>
      </c>
      <c r="Y1547" s="8" t="n">
        <v>1</v>
      </c>
      <c r="Z1547" s="8" t="n">
        <v>1</v>
      </c>
      <c r="AA1547" s="8" t="n">
        <v>1</v>
      </c>
      <c r="AB1547" s="8" t="n">
        <v>1</v>
      </c>
      <c r="AD1547" s="8" t="n">
        <v>1</v>
      </c>
      <c r="AE1547" s="8" t="n">
        <v>1</v>
      </c>
      <c r="AF1547" s="8" t="n">
        <v>1</v>
      </c>
      <c r="AG1547" s="8" t="n">
        <v>1</v>
      </c>
      <c r="AH1547" s="8" t="n">
        <v>1</v>
      </c>
      <c r="AI1547" s="8" t="n">
        <v>1</v>
      </c>
      <c r="AK1547" s="3" t="inlineStr">
        <is>
          <t>GNC Software</t>
        </is>
      </c>
      <c r="AL1547" s="3" t="inlineStr">
        <is>
          <t>On-Board Computer</t>
        </is>
      </c>
    </row>
    <row r="1549">
      <c r="A1549" s="1" t="inlineStr">
        <is>
          <t>aligned k×k matrices (INDEX/MATCH through the mapping; GT order)</t>
        </is>
      </c>
      <c r="B1549" s="9" t="inlineStr">
        <is>
          <t>run 1 aligned</t>
        </is>
      </c>
      <c r="I1549" s="9" t="inlineStr">
        <is>
          <t>run 2 aligned</t>
        </is>
      </c>
      <c r="P1549" s="9" t="inlineStr">
        <is>
          <t>run 3 aligned</t>
        </is>
      </c>
      <c r="W1549" s="9" t="inlineStr">
        <is>
          <t>run 4 aligned</t>
        </is>
      </c>
      <c r="AD1549" s="9" t="inlineStr">
        <is>
          <t>run 5 aligned</t>
        </is>
      </c>
      <c r="AK1549" s="9" t="inlineStr">
        <is>
          <t>Step2 average of aligned runs (formula)</t>
        </is>
      </c>
      <c r="AR1549" s="9" t="inlineStr">
        <is>
          <t>aligned ground truth (INDEX/MATCH)</t>
        </is>
      </c>
      <c r="AY1549" s="9" t="inlineStr">
        <is>
          <t>aligned GT eig (pasted) | sorted</t>
        </is>
      </c>
    </row>
    <row r="1550" ht="60" customHeight="1">
      <c r="B1550" s="15" t="inlineStr">
        <is>
          <t>Power Subsystem</t>
        </is>
      </c>
      <c r="C1550" s="15" t="inlineStr">
        <is>
          <t>Spacecraft</t>
        </is>
      </c>
      <c r="D1550" s="15" t="inlineStr">
        <is>
          <t>Guidance, Navigation, and Control (GNC) Subsystem</t>
        </is>
      </c>
      <c r="E1550" s="15" t="inlineStr">
        <is>
          <t>Reaction Wheel</t>
        </is>
      </c>
      <c r="F1550" s="15" t="inlineStr">
        <is>
          <t>Propulsion Subsystem</t>
        </is>
      </c>
      <c r="G1550" s="15" t="inlineStr">
        <is>
          <t>GNC Software</t>
        </is>
      </c>
      <c r="I1550" s="15" t="inlineStr">
        <is>
          <t>Power Subsystem</t>
        </is>
      </c>
      <c r="J1550" s="15" t="inlineStr">
        <is>
          <t>Spacecraft</t>
        </is>
      </c>
      <c r="K1550" s="15" t="inlineStr">
        <is>
          <t>Guidance, Navigation, and Control (GNC) Subsystem</t>
        </is>
      </c>
      <c r="L1550" s="15" t="inlineStr">
        <is>
          <t>Reaction Wheel</t>
        </is>
      </c>
      <c r="M1550" s="15" t="inlineStr">
        <is>
          <t>Propulsion Subsystem</t>
        </is>
      </c>
      <c r="N1550" s="15" t="inlineStr">
        <is>
          <t>GNC Software</t>
        </is>
      </c>
      <c r="P1550" s="15" t="inlineStr">
        <is>
          <t>Power Subsystem</t>
        </is>
      </c>
      <c r="Q1550" s="15" t="inlineStr">
        <is>
          <t>Spacecraft</t>
        </is>
      </c>
      <c r="R1550" s="15" t="inlineStr">
        <is>
          <t>Guidance, Navigation, and Control (GNC) Subsystem</t>
        </is>
      </c>
      <c r="S1550" s="15" t="inlineStr">
        <is>
          <t>Reaction Wheel</t>
        </is>
      </c>
      <c r="T1550" s="15" t="inlineStr">
        <is>
          <t>Propulsion Subsystem</t>
        </is>
      </c>
      <c r="U1550" s="15" t="inlineStr">
        <is>
          <t>GNC Software</t>
        </is>
      </c>
      <c r="W1550" s="15" t="inlineStr">
        <is>
          <t>Power Subsystem</t>
        </is>
      </c>
      <c r="X1550" s="15" t="inlineStr">
        <is>
          <t>Spacecraft</t>
        </is>
      </c>
      <c r="Y1550" s="15" t="inlineStr">
        <is>
          <t>Guidance, Navigation, and Control (GNC) Subsystem</t>
        </is>
      </c>
      <c r="Z1550" s="15" t="inlineStr">
        <is>
          <t>Reaction Wheel</t>
        </is>
      </c>
      <c r="AA1550" s="15" t="inlineStr">
        <is>
          <t>Propulsion Subsystem</t>
        </is>
      </c>
      <c r="AB1550" s="15" t="inlineStr">
        <is>
          <t>GNC Software</t>
        </is>
      </c>
      <c r="AD1550" s="15" t="inlineStr">
        <is>
          <t>Power Subsystem</t>
        </is>
      </c>
      <c r="AE1550" s="15" t="inlineStr">
        <is>
          <t>Spacecraft</t>
        </is>
      </c>
      <c r="AF1550" s="15" t="inlineStr">
        <is>
          <t>Guidance, Navigation, and Control (GNC) Subsystem</t>
        </is>
      </c>
      <c r="AG1550" s="15" t="inlineStr">
        <is>
          <t>Reaction Wheel</t>
        </is>
      </c>
      <c r="AH1550" s="15" t="inlineStr">
        <is>
          <t>Propulsion Subsystem</t>
        </is>
      </c>
      <c r="AI1550" s="15" t="inlineStr">
        <is>
          <t>GNC Software</t>
        </is>
      </c>
    </row>
    <row r="1551">
      <c r="A1551" s="3" t="inlineStr">
        <is>
          <t>Power Subsystem</t>
        </is>
      </c>
      <c r="B1551" s="8">
        <f>INDEX($B$1542:$G$1547,MATCH($AL$1542,$B$1541:$G$1541,0),MATCH($AL$1542,$B$1541:$G$1541,0))</f>
        <v/>
      </c>
      <c r="C1551" s="8">
        <f>INDEX($B$1542:$G$1547,MATCH($AL$1542,$B$1541:$G$1541,0),MATCH($AL$1543,$B$1541:$G$1541,0))</f>
        <v/>
      </c>
      <c r="D1551" s="8">
        <f>INDEX($B$1542:$G$1547,MATCH($AL$1542,$B$1541:$G$1541,0),MATCH($AL$1544,$B$1541:$G$1541,0))</f>
        <v/>
      </c>
      <c r="E1551" s="8">
        <f>INDEX($B$1542:$G$1547,MATCH($AL$1542,$B$1541:$G$1541,0),MATCH($AL$1545,$B$1541:$G$1541,0))</f>
        <v/>
      </c>
      <c r="F1551" s="8">
        <f>INDEX($B$1542:$G$1547,MATCH($AL$1542,$B$1541:$G$1541,0),MATCH($AL$1546,$B$1541:$G$1541,0))</f>
        <v/>
      </c>
      <c r="G1551" s="8">
        <f>INDEX($B$1542:$G$1547,MATCH($AL$1542,$B$1541:$G$1541,0),MATCH($AL$1547,$B$1541:$G$1541,0))</f>
        <v/>
      </c>
      <c r="I1551" s="8">
        <f>INDEX($I$1542:$N$1547,MATCH($AL$1542,$I$1541:$N$1541,0),MATCH($AL$1542,$I$1541:$N$1541,0))</f>
        <v/>
      </c>
      <c r="J1551" s="8">
        <f>INDEX($I$1542:$N$1547,MATCH($AL$1542,$I$1541:$N$1541,0),MATCH($AL$1543,$I$1541:$N$1541,0))</f>
        <v/>
      </c>
      <c r="K1551" s="8">
        <f>INDEX($I$1542:$N$1547,MATCH($AL$1542,$I$1541:$N$1541,0),MATCH($AL$1544,$I$1541:$N$1541,0))</f>
        <v/>
      </c>
      <c r="L1551" s="8">
        <f>INDEX($I$1542:$N$1547,MATCH($AL$1542,$I$1541:$N$1541,0),MATCH($AL$1545,$I$1541:$N$1541,0))</f>
        <v/>
      </c>
      <c r="M1551" s="8">
        <f>INDEX($I$1542:$N$1547,MATCH($AL$1542,$I$1541:$N$1541,0),MATCH($AL$1546,$I$1541:$N$1541,0))</f>
        <v/>
      </c>
      <c r="N1551" s="8">
        <f>INDEX($I$1542:$N$1547,MATCH($AL$1542,$I$1541:$N$1541,0),MATCH($AL$1547,$I$1541:$N$1541,0))</f>
        <v/>
      </c>
      <c r="P1551" s="8">
        <f>INDEX($P$1542:$U$1547,MATCH($AL$1542,$P$1541:$U$1541,0),MATCH($AL$1542,$P$1541:$U$1541,0))</f>
        <v/>
      </c>
      <c r="Q1551" s="8">
        <f>INDEX($P$1542:$U$1547,MATCH($AL$1542,$P$1541:$U$1541,0),MATCH($AL$1543,$P$1541:$U$1541,0))</f>
        <v/>
      </c>
      <c r="R1551" s="8">
        <f>INDEX($P$1542:$U$1547,MATCH($AL$1542,$P$1541:$U$1541,0),MATCH($AL$1544,$P$1541:$U$1541,0))</f>
        <v/>
      </c>
      <c r="S1551" s="8">
        <f>INDEX($P$1542:$U$1547,MATCH($AL$1542,$P$1541:$U$1541,0),MATCH($AL$1545,$P$1541:$U$1541,0))</f>
        <v/>
      </c>
      <c r="T1551" s="8">
        <f>INDEX($P$1542:$U$1547,MATCH($AL$1542,$P$1541:$U$1541,0),MATCH($AL$1546,$P$1541:$U$1541,0))</f>
        <v/>
      </c>
      <c r="U1551" s="8">
        <f>INDEX($P$1542:$U$1547,MATCH($AL$1542,$P$1541:$U$1541,0),MATCH($AL$1547,$P$1541:$U$1541,0))</f>
        <v/>
      </c>
      <c r="W1551" s="8">
        <f>INDEX($W$1542:$AB$1547,MATCH($AL$1542,$W$1541:$AB$1541,0),MATCH($AL$1542,$W$1541:$AB$1541,0))</f>
        <v/>
      </c>
      <c r="X1551" s="8">
        <f>INDEX($W$1542:$AB$1547,MATCH($AL$1542,$W$1541:$AB$1541,0),MATCH($AL$1543,$W$1541:$AB$1541,0))</f>
        <v/>
      </c>
      <c r="Y1551" s="8">
        <f>INDEX($W$1542:$AB$1547,MATCH($AL$1542,$W$1541:$AB$1541,0),MATCH($AL$1544,$W$1541:$AB$1541,0))</f>
        <v/>
      </c>
      <c r="Z1551" s="8">
        <f>INDEX($W$1542:$AB$1547,MATCH($AL$1542,$W$1541:$AB$1541,0),MATCH($AL$1545,$W$1541:$AB$1541,0))</f>
        <v/>
      </c>
      <c r="AA1551" s="8">
        <f>INDEX($W$1542:$AB$1547,MATCH($AL$1542,$W$1541:$AB$1541,0),MATCH($AL$1546,$W$1541:$AB$1541,0))</f>
        <v/>
      </c>
      <c r="AB1551" s="8">
        <f>INDEX($W$1542:$AB$1547,MATCH($AL$1542,$W$1541:$AB$1541,0),MATCH($AL$1547,$W$1541:$AB$1541,0))</f>
        <v/>
      </c>
      <c r="AD1551" s="8">
        <f>INDEX($AD$1542:$AI$1547,MATCH($AL$1542,$AD$1541:$AI$1541,0),MATCH($AL$1542,$AD$1541:$AI$1541,0))</f>
        <v/>
      </c>
      <c r="AE1551" s="8">
        <f>INDEX($AD$1542:$AI$1547,MATCH($AL$1542,$AD$1541:$AI$1541,0),MATCH($AL$1543,$AD$1541:$AI$1541,0))</f>
        <v/>
      </c>
      <c r="AF1551" s="8">
        <f>INDEX($AD$1542:$AI$1547,MATCH($AL$1542,$AD$1541:$AI$1541,0),MATCH($AL$1544,$AD$1541:$AI$1541,0))</f>
        <v/>
      </c>
      <c r="AG1551" s="8">
        <f>INDEX($AD$1542:$AI$1547,MATCH($AL$1542,$AD$1541:$AI$1541,0),MATCH($AL$1545,$AD$1541:$AI$1541,0))</f>
        <v/>
      </c>
      <c r="AH1551" s="8">
        <f>INDEX($AD$1542:$AI$1547,MATCH($AL$1542,$AD$1541:$AI$1541,0),MATCH($AL$1546,$AD$1541:$AI$1541,0))</f>
        <v/>
      </c>
      <c r="AI1551" s="8">
        <f>INDEX($AD$1542:$AI$1547,MATCH($AL$1542,$AD$1541:$AI$1541,0),MATCH($AL$1547,$AD$1541:$AI$1541,0))</f>
        <v/>
      </c>
      <c r="AK1551" s="8">
        <f>IF(($B$1551&lt;&gt;2)+($I$1551&lt;&gt;2)+($P$1551&lt;&gt;2)+($W$1551&lt;&gt;2)+($AD$1551&lt;&gt;2)=0,2,IF((($B$1551&lt;&gt;2)*$B$1551+($I$1551&lt;&gt;2)*$I$1551+($P$1551&lt;&gt;2)*$P$1551+($W$1551&lt;&gt;2)*$W$1551+($AD$1551&lt;&gt;2)*$AD$1551)/(($B$1551&lt;&gt;2)+($I$1551&lt;&gt;2)+($P$1551&lt;&gt;2)+($W$1551&lt;&gt;2)+($AD$1551&lt;&gt;2))&gt;=0.5,1,0))</f>
        <v/>
      </c>
      <c r="AL1551" s="8">
        <f>IF(($C$1551&lt;&gt;2)+($J$1551&lt;&gt;2)+($Q$1551&lt;&gt;2)+($X$1551&lt;&gt;2)+($AE$1551&lt;&gt;2)=0,2,IF((($C$1551&lt;&gt;2)*$C$1551+($J$1551&lt;&gt;2)*$J$1551+($Q$1551&lt;&gt;2)*$Q$1551+($X$1551&lt;&gt;2)*$X$1551+($AE$1551&lt;&gt;2)*$AE$1551)/(($C$1551&lt;&gt;2)+($J$1551&lt;&gt;2)+($Q$1551&lt;&gt;2)+($X$1551&lt;&gt;2)+($AE$1551&lt;&gt;2))&gt;=0.5,1,0))</f>
        <v/>
      </c>
      <c r="AM1551" s="8">
        <f>IF(($D$1551&lt;&gt;2)+($K$1551&lt;&gt;2)+($R$1551&lt;&gt;2)+($Y$1551&lt;&gt;2)+($AF$1551&lt;&gt;2)=0,2,IF((($D$1551&lt;&gt;2)*$D$1551+($K$1551&lt;&gt;2)*$K$1551+($R$1551&lt;&gt;2)*$R$1551+($Y$1551&lt;&gt;2)*$Y$1551+($AF$1551&lt;&gt;2)*$AF$1551)/(($D$1551&lt;&gt;2)+($K$1551&lt;&gt;2)+($R$1551&lt;&gt;2)+($Y$1551&lt;&gt;2)+($AF$1551&lt;&gt;2))&gt;=0.5,1,0))</f>
        <v/>
      </c>
      <c r="AN1551" s="8">
        <f>IF(($E$1551&lt;&gt;2)+($L$1551&lt;&gt;2)+($S$1551&lt;&gt;2)+($Z$1551&lt;&gt;2)+($AG$1551&lt;&gt;2)=0,2,IF((($E$1551&lt;&gt;2)*$E$1551+($L$1551&lt;&gt;2)*$L$1551+($S$1551&lt;&gt;2)*$S$1551+($Z$1551&lt;&gt;2)*$Z$1551+($AG$1551&lt;&gt;2)*$AG$1551)/(($E$1551&lt;&gt;2)+($L$1551&lt;&gt;2)+($S$1551&lt;&gt;2)+($Z$1551&lt;&gt;2)+($AG$1551&lt;&gt;2))&gt;=0.5,1,0))</f>
        <v/>
      </c>
      <c r="AO1551" s="8">
        <f>IF(($F$1551&lt;&gt;2)+($M$1551&lt;&gt;2)+($T$1551&lt;&gt;2)+($AA$1551&lt;&gt;2)+($AH$1551&lt;&gt;2)=0,2,IF((($F$1551&lt;&gt;2)*$F$1551+($M$1551&lt;&gt;2)*$M$1551+($T$1551&lt;&gt;2)*$T$1551+($AA$1551&lt;&gt;2)*$AA$1551+($AH$1551&lt;&gt;2)*$AH$1551)/(($F$1551&lt;&gt;2)+($M$1551&lt;&gt;2)+($T$1551&lt;&gt;2)+($AA$1551&lt;&gt;2)+($AH$1551&lt;&gt;2))&gt;=0.5,1,0))</f>
        <v/>
      </c>
      <c r="AP1551" s="8">
        <f>IF(($G$1551&lt;&gt;2)+($N$1551&lt;&gt;2)+($U$1551&lt;&gt;2)+($AB$1551&lt;&gt;2)+($AI$1551&lt;&gt;2)=0,2,IF((($G$1551&lt;&gt;2)*$G$1551+($N$1551&lt;&gt;2)*$N$1551+($U$1551&lt;&gt;2)*$U$1551+($AB$1551&lt;&gt;2)*$AB$1551+($AI$1551&lt;&gt;2)*$AI$1551)/(($G$1551&lt;&gt;2)+($N$1551&lt;&gt;2)+($U$1551&lt;&gt;2)+($AB$1551&lt;&gt;2)+($AI$1551&lt;&gt;2))&gt;=0.5,1,0))</f>
        <v/>
      </c>
      <c r="AR1551" s="16">
        <f>INDEX('Ground truth'!$B$3:$G$8,MATCH($AK$1542,'Ground truth'!$A$3:$A$8,0),MATCH($AK$1542,'Ground truth'!$B$2:$G$2,0))</f>
        <v/>
      </c>
      <c r="AS1551" s="16">
        <f>INDEX('Ground truth'!$B$3:$G$8,MATCH($AK$1542,'Ground truth'!$A$3:$A$8,0),MATCH($AK$1543,'Ground truth'!$B$2:$G$2,0))</f>
        <v/>
      </c>
      <c r="AT1551" s="16">
        <f>INDEX('Ground truth'!$B$3:$G$8,MATCH($AK$1542,'Ground truth'!$A$3:$A$8,0),MATCH($AK$1544,'Ground truth'!$B$2:$G$2,0))</f>
        <v/>
      </c>
      <c r="AU1551" s="16">
        <f>INDEX('Ground truth'!$B$3:$G$8,MATCH($AK$1542,'Ground truth'!$A$3:$A$8,0),MATCH($AK$1545,'Ground truth'!$B$2:$G$2,0))</f>
        <v/>
      </c>
      <c r="AV1551" s="16">
        <f>INDEX('Ground truth'!$B$3:$G$8,MATCH($AK$1542,'Ground truth'!$A$3:$A$8,0),MATCH($AK$1546,'Ground truth'!$B$2:$G$2,0))</f>
        <v/>
      </c>
      <c r="AW1551" s="16">
        <f>INDEX('Ground truth'!$B$3:$G$8,MATCH($AK$1542,'Ground truth'!$A$3:$A$8,0),MATCH($AK$1547,'Ground truth'!$B$2:$G$2,0))</f>
        <v/>
      </c>
      <c r="AY1551" s="19" t="n">
        <v>3.813606502648335</v>
      </c>
      <c r="AZ1551" s="19">
        <f>LARGE($AY$1551:$AY$1556,1)</f>
        <v/>
      </c>
    </row>
    <row r="1552">
      <c r="A1552" s="3" t="inlineStr">
        <is>
          <t>Spacecraft</t>
        </is>
      </c>
      <c r="B1552" s="8">
        <f>INDEX($B$1542:$G$1547,MATCH($AL$1543,$B$1541:$G$1541,0),MATCH($AL$1542,$B$1541:$G$1541,0))</f>
        <v/>
      </c>
      <c r="C1552" s="8">
        <f>INDEX($B$1542:$G$1547,MATCH($AL$1543,$B$1541:$G$1541,0),MATCH($AL$1543,$B$1541:$G$1541,0))</f>
        <v/>
      </c>
      <c r="D1552" s="8">
        <f>INDEX($B$1542:$G$1547,MATCH($AL$1543,$B$1541:$G$1541,0),MATCH($AL$1544,$B$1541:$G$1541,0))</f>
        <v/>
      </c>
      <c r="E1552" s="8">
        <f>INDEX($B$1542:$G$1547,MATCH($AL$1543,$B$1541:$G$1541,0),MATCH($AL$1545,$B$1541:$G$1541,0))</f>
        <v/>
      </c>
      <c r="F1552" s="8">
        <f>INDEX($B$1542:$G$1547,MATCH($AL$1543,$B$1541:$G$1541,0),MATCH($AL$1546,$B$1541:$G$1541,0))</f>
        <v/>
      </c>
      <c r="G1552" s="8">
        <f>INDEX($B$1542:$G$1547,MATCH($AL$1543,$B$1541:$G$1541,0),MATCH($AL$1547,$B$1541:$G$1541,0))</f>
        <v/>
      </c>
      <c r="I1552" s="8">
        <f>INDEX($I$1542:$N$1547,MATCH($AL$1543,$I$1541:$N$1541,0),MATCH($AL$1542,$I$1541:$N$1541,0))</f>
        <v/>
      </c>
      <c r="J1552" s="8">
        <f>INDEX($I$1542:$N$1547,MATCH($AL$1543,$I$1541:$N$1541,0),MATCH($AL$1543,$I$1541:$N$1541,0))</f>
        <v/>
      </c>
      <c r="K1552" s="8">
        <f>INDEX($I$1542:$N$1547,MATCH($AL$1543,$I$1541:$N$1541,0),MATCH($AL$1544,$I$1541:$N$1541,0))</f>
        <v/>
      </c>
      <c r="L1552" s="8">
        <f>INDEX($I$1542:$N$1547,MATCH($AL$1543,$I$1541:$N$1541,0),MATCH($AL$1545,$I$1541:$N$1541,0))</f>
        <v/>
      </c>
      <c r="M1552" s="8">
        <f>INDEX($I$1542:$N$1547,MATCH($AL$1543,$I$1541:$N$1541,0),MATCH($AL$1546,$I$1541:$N$1541,0))</f>
        <v/>
      </c>
      <c r="N1552" s="8">
        <f>INDEX($I$1542:$N$1547,MATCH($AL$1543,$I$1541:$N$1541,0),MATCH($AL$1547,$I$1541:$N$1541,0))</f>
        <v/>
      </c>
      <c r="P1552" s="8">
        <f>INDEX($P$1542:$U$1547,MATCH($AL$1543,$P$1541:$U$1541,0),MATCH($AL$1542,$P$1541:$U$1541,0))</f>
        <v/>
      </c>
      <c r="Q1552" s="8">
        <f>INDEX($P$1542:$U$1547,MATCH($AL$1543,$P$1541:$U$1541,0),MATCH($AL$1543,$P$1541:$U$1541,0))</f>
        <v/>
      </c>
      <c r="R1552" s="8">
        <f>INDEX($P$1542:$U$1547,MATCH($AL$1543,$P$1541:$U$1541,0),MATCH($AL$1544,$P$1541:$U$1541,0))</f>
        <v/>
      </c>
      <c r="S1552" s="8">
        <f>INDEX($P$1542:$U$1547,MATCH($AL$1543,$P$1541:$U$1541,0),MATCH($AL$1545,$P$1541:$U$1541,0))</f>
        <v/>
      </c>
      <c r="T1552" s="8">
        <f>INDEX($P$1542:$U$1547,MATCH($AL$1543,$P$1541:$U$1541,0),MATCH($AL$1546,$P$1541:$U$1541,0))</f>
        <v/>
      </c>
      <c r="U1552" s="8">
        <f>INDEX($P$1542:$U$1547,MATCH($AL$1543,$P$1541:$U$1541,0),MATCH($AL$1547,$P$1541:$U$1541,0))</f>
        <v/>
      </c>
      <c r="W1552" s="8">
        <f>INDEX($W$1542:$AB$1547,MATCH($AL$1543,$W$1541:$AB$1541,0),MATCH($AL$1542,$W$1541:$AB$1541,0))</f>
        <v/>
      </c>
      <c r="X1552" s="8">
        <f>INDEX($W$1542:$AB$1547,MATCH($AL$1543,$W$1541:$AB$1541,0),MATCH($AL$1543,$W$1541:$AB$1541,0))</f>
        <v/>
      </c>
      <c r="Y1552" s="8">
        <f>INDEX($W$1542:$AB$1547,MATCH($AL$1543,$W$1541:$AB$1541,0),MATCH($AL$1544,$W$1541:$AB$1541,0))</f>
        <v/>
      </c>
      <c r="Z1552" s="8">
        <f>INDEX($W$1542:$AB$1547,MATCH($AL$1543,$W$1541:$AB$1541,0),MATCH($AL$1545,$W$1541:$AB$1541,0))</f>
        <v/>
      </c>
      <c r="AA1552" s="8">
        <f>INDEX($W$1542:$AB$1547,MATCH($AL$1543,$W$1541:$AB$1541,0),MATCH($AL$1546,$W$1541:$AB$1541,0))</f>
        <v/>
      </c>
      <c r="AB1552" s="8">
        <f>INDEX($W$1542:$AB$1547,MATCH($AL$1543,$W$1541:$AB$1541,0),MATCH($AL$1547,$W$1541:$AB$1541,0))</f>
        <v/>
      </c>
      <c r="AD1552" s="8">
        <f>INDEX($AD$1542:$AI$1547,MATCH($AL$1543,$AD$1541:$AI$1541,0),MATCH($AL$1542,$AD$1541:$AI$1541,0))</f>
        <v/>
      </c>
      <c r="AE1552" s="8">
        <f>INDEX($AD$1542:$AI$1547,MATCH($AL$1543,$AD$1541:$AI$1541,0),MATCH($AL$1543,$AD$1541:$AI$1541,0))</f>
        <v/>
      </c>
      <c r="AF1552" s="8">
        <f>INDEX($AD$1542:$AI$1547,MATCH($AL$1543,$AD$1541:$AI$1541,0),MATCH($AL$1544,$AD$1541:$AI$1541,0))</f>
        <v/>
      </c>
      <c r="AG1552" s="8">
        <f>INDEX($AD$1542:$AI$1547,MATCH($AL$1543,$AD$1541:$AI$1541,0),MATCH($AL$1545,$AD$1541:$AI$1541,0))</f>
        <v/>
      </c>
      <c r="AH1552" s="8">
        <f>INDEX($AD$1542:$AI$1547,MATCH($AL$1543,$AD$1541:$AI$1541,0),MATCH($AL$1546,$AD$1541:$AI$1541,0))</f>
        <v/>
      </c>
      <c r="AI1552" s="8">
        <f>INDEX($AD$1542:$AI$1547,MATCH($AL$1543,$AD$1541:$AI$1541,0),MATCH($AL$1547,$AD$1541:$AI$1541,0))</f>
        <v/>
      </c>
      <c r="AK1552" s="8">
        <f>IF(($B$1552&lt;&gt;2)+($I$1552&lt;&gt;2)+($P$1552&lt;&gt;2)+($W$1552&lt;&gt;2)+($AD$1552&lt;&gt;2)=0,2,IF((($B$1552&lt;&gt;2)*$B$1552+($I$1552&lt;&gt;2)*$I$1552+($P$1552&lt;&gt;2)*$P$1552+($W$1552&lt;&gt;2)*$W$1552+($AD$1552&lt;&gt;2)*$AD$1552)/(($B$1552&lt;&gt;2)+($I$1552&lt;&gt;2)+($P$1552&lt;&gt;2)+($W$1552&lt;&gt;2)+($AD$1552&lt;&gt;2))&gt;=0.5,1,0))</f>
        <v/>
      </c>
      <c r="AL1552" s="8">
        <f>IF(($C$1552&lt;&gt;2)+($J$1552&lt;&gt;2)+($Q$1552&lt;&gt;2)+($X$1552&lt;&gt;2)+($AE$1552&lt;&gt;2)=0,2,IF((($C$1552&lt;&gt;2)*$C$1552+($J$1552&lt;&gt;2)*$J$1552+($Q$1552&lt;&gt;2)*$Q$1552+($X$1552&lt;&gt;2)*$X$1552+($AE$1552&lt;&gt;2)*$AE$1552)/(($C$1552&lt;&gt;2)+($J$1552&lt;&gt;2)+($Q$1552&lt;&gt;2)+($X$1552&lt;&gt;2)+($AE$1552&lt;&gt;2))&gt;=0.5,1,0))</f>
        <v/>
      </c>
      <c r="AM1552" s="8">
        <f>IF(($D$1552&lt;&gt;2)+($K$1552&lt;&gt;2)+($R$1552&lt;&gt;2)+($Y$1552&lt;&gt;2)+($AF$1552&lt;&gt;2)=0,2,IF((($D$1552&lt;&gt;2)*$D$1552+($K$1552&lt;&gt;2)*$K$1552+($R$1552&lt;&gt;2)*$R$1552+($Y$1552&lt;&gt;2)*$Y$1552+($AF$1552&lt;&gt;2)*$AF$1552)/(($D$1552&lt;&gt;2)+($K$1552&lt;&gt;2)+($R$1552&lt;&gt;2)+($Y$1552&lt;&gt;2)+($AF$1552&lt;&gt;2))&gt;=0.5,1,0))</f>
        <v/>
      </c>
      <c r="AN1552" s="8">
        <f>IF(($E$1552&lt;&gt;2)+($L$1552&lt;&gt;2)+($S$1552&lt;&gt;2)+($Z$1552&lt;&gt;2)+($AG$1552&lt;&gt;2)=0,2,IF((($E$1552&lt;&gt;2)*$E$1552+($L$1552&lt;&gt;2)*$L$1552+($S$1552&lt;&gt;2)*$S$1552+($Z$1552&lt;&gt;2)*$Z$1552+($AG$1552&lt;&gt;2)*$AG$1552)/(($E$1552&lt;&gt;2)+($L$1552&lt;&gt;2)+($S$1552&lt;&gt;2)+($Z$1552&lt;&gt;2)+($AG$1552&lt;&gt;2))&gt;=0.5,1,0))</f>
        <v/>
      </c>
      <c r="AO1552" s="8">
        <f>IF(($F$1552&lt;&gt;2)+($M$1552&lt;&gt;2)+($T$1552&lt;&gt;2)+($AA$1552&lt;&gt;2)+($AH$1552&lt;&gt;2)=0,2,IF((($F$1552&lt;&gt;2)*$F$1552+($M$1552&lt;&gt;2)*$M$1552+($T$1552&lt;&gt;2)*$T$1552+($AA$1552&lt;&gt;2)*$AA$1552+($AH$1552&lt;&gt;2)*$AH$1552)/(($F$1552&lt;&gt;2)+($M$1552&lt;&gt;2)+($T$1552&lt;&gt;2)+($AA$1552&lt;&gt;2)+($AH$1552&lt;&gt;2))&gt;=0.5,1,0))</f>
        <v/>
      </c>
      <c r="AP1552" s="8">
        <f>IF(($G$1552&lt;&gt;2)+($N$1552&lt;&gt;2)+($U$1552&lt;&gt;2)+($AB$1552&lt;&gt;2)+($AI$1552&lt;&gt;2)=0,2,IF((($G$1552&lt;&gt;2)*$G$1552+($N$1552&lt;&gt;2)*$N$1552+($U$1552&lt;&gt;2)*$U$1552+($AB$1552&lt;&gt;2)*$AB$1552+($AI$1552&lt;&gt;2)*$AI$1552)/(($G$1552&lt;&gt;2)+($N$1552&lt;&gt;2)+($U$1552&lt;&gt;2)+($AB$1552&lt;&gt;2)+($AI$1552&lt;&gt;2))&gt;=0.5,1,0))</f>
        <v/>
      </c>
      <c r="AR1552" s="16">
        <f>INDEX('Ground truth'!$B$3:$G$8,MATCH($AK$1543,'Ground truth'!$A$3:$A$8,0),MATCH($AK$1542,'Ground truth'!$B$2:$G$2,0))</f>
        <v/>
      </c>
      <c r="AS1552" s="16">
        <f>INDEX('Ground truth'!$B$3:$G$8,MATCH($AK$1543,'Ground truth'!$A$3:$A$8,0),MATCH($AK$1543,'Ground truth'!$B$2:$G$2,0))</f>
        <v/>
      </c>
      <c r="AT1552" s="16">
        <f>INDEX('Ground truth'!$B$3:$G$8,MATCH($AK$1543,'Ground truth'!$A$3:$A$8,0),MATCH($AK$1544,'Ground truth'!$B$2:$G$2,0))</f>
        <v/>
      </c>
      <c r="AU1552" s="16">
        <f>INDEX('Ground truth'!$B$3:$G$8,MATCH($AK$1543,'Ground truth'!$A$3:$A$8,0),MATCH($AK$1545,'Ground truth'!$B$2:$G$2,0))</f>
        <v/>
      </c>
      <c r="AV1552" s="16">
        <f>INDEX('Ground truth'!$B$3:$G$8,MATCH($AK$1543,'Ground truth'!$A$3:$A$8,0),MATCH($AK$1546,'Ground truth'!$B$2:$G$2,0))</f>
        <v/>
      </c>
      <c r="AW1552" s="16">
        <f>INDEX('Ground truth'!$B$3:$G$8,MATCH($AK$1543,'Ground truth'!$A$3:$A$8,0),MATCH($AK$1547,'Ground truth'!$B$2:$G$2,0))</f>
        <v/>
      </c>
      <c r="AY1552" s="19" t="n">
        <v>1.529316580128839</v>
      </c>
      <c r="AZ1552" s="19">
        <f>LARGE($AY$1551:$AY$1556,2)</f>
        <v/>
      </c>
    </row>
    <row r="1553">
      <c r="A1553" s="3" t="inlineStr">
        <is>
          <t>Guidance, Navigation, and Control (GNC) Subsystem</t>
        </is>
      </c>
      <c r="B1553" s="8">
        <f>INDEX($B$1542:$G$1547,MATCH($AL$1544,$B$1541:$G$1541,0),MATCH($AL$1542,$B$1541:$G$1541,0))</f>
        <v/>
      </c>
      <c r="C1553" s="8">
        <f>INDEX($B$1542:$G$1547,MATCH($AL$1544,$B$1541:$G$1541,0),MATCH($AL$1543,$B$1541:$G$1541,0))</f>
        <v/>
      </c>
      <c r="D1553" s="8">
        <f>INDEX($B$1542:$G$1547,MATCH($AL$1544,$B$1541:$G$1541,0),MATCH($AL$1544,$B$1541:$G$1541,0))</f>
        <v/>
      </c>
      <c r="E1553" s="8">
        <f>INDEX($B$1542:$G$1547,MATCH($AL$1544,$B$1541:$G$1541,0),MATCH($AL$1545,$B$1541:$G$1541,0))</f>
        <v/>
      </c>
      <c r="F1553" s="8">
        <f>INDEX($B$1542:$G$1547,MATCH($AL$1544,$B$1541:$G$1541,0),MATCH($AL$1546,$B$1541:$G$1541,0))</f>
        <v/>
      </c>
      <c r="G1553" s="8">
        <f>INDEX($B$1542:$G$1547,MATCH($AL$1544,$B$1541:$G$1541,0),MATCH($AL$1547,$B$1541:$G$1541,0))</f>
        <v/>
      </c>
      <c r="I1553" s="8">
        <f>INDEX($I$1542:$N$1547,MATCH($AL$1544,$I$1541:$N$1541,0),MATCH($AL$1542,$I$1541:$N$1541,0))</f>
        <v/>
      </c>
      <c r="J1553" s="8">
        <f>INDEX($I$1542:$N$1547,MATCH($AL$1544,$I$1541:$N$1541,0),MATCH($AL$1543,$I$1541:$N$1541,0))</f>
        <v/>
      </c>
      <c r="K1553" s="8">
        <f>INDEX($I$1542:$N$1547,MATCH($AL$1544,$I$1541:$N$1541,0),MATCH($AL$1544,$I$1541:$N$1541,0))</f>
        <v/>
      </c>
      <c r="L1553" s="8">
        <f>INDEX($I$1542:$N$1547,MATCH($AL$1544,$I$1541:$N$1541,0),MATCH($AL$1545,$I$1541:$N$1541,0))</f>
        <v/>
      </c>
      <c r="M1553" s="8">
        <f>INDEX($I$1542:$N$1547,MATCH($AL$1544,$I$1541:$N$1541,0),MATCH($AL$1546,$I$1541:$N$1541,0))</f>
        <v/>
      </c>
      <c r="N1553" s="8">
        <f>INDEX($I$1542:$N$1547,MATCH($AL$1544,$I$1541:$N$1541,0),MATCH($AL$1547,$I$1541:$N$1541,0))</f>
        <v/>
      </c>
      <c r="P1553" s="8">
        <f>INDEX($P$1542:$U$1547,MATCH($AL$1544,$P$1541:$U$1541,0),MATCH($AL$1542,$P$1541:$U$1541,0))</f>
        <v/>
      </c>
      <c r="Q1553" s="8">
        <f>INDEX($P$1542:$U$1547,MATCH($AL$1544,$P$1541:$U$1541,0),MATCH($AL$1543,$P$1541:$U$1541,0))</f>
        <v/>
      </c>
      <c r="R1553" s="8">
        <f>INDEX($P$1542:$U$1547,MATCH($AL$1544,$P$1541:$U$1541,0),MATCH($AL$1544,$P$1541:$U$1541,0))</f>
        <v/>
      </c>
      <c r="S1553" s="8">
        <f>INDEX($P$1542:$U$1547,MATCH($AL$1544,$P$1541:$U$1541,0),MATCH($AL$1545,$P$1541:$U$1541,0))</f>
        <v/>
      </c>
      <c r="T1553" s="8">
        <f>INDEX($P$1542:$U$1547,MATCH($AL$1544,$P$1541:$U$1541,0),MATCH($AL$1546,$P$1541:$U$1541,0))</f>
        <v/>
      </c>
      <c r="U1553" s="8">
        <f>INDEX($P$1542:$U$1547,MATCH($AL$1544,$P$1541:$U$1541,0),MATCH($AL$1547,$P$1541:$U$1541,0))</f>
        <v/>
      </c>
      <c r="W1553" s="8">
        <f>INDEX($W$1542:$AB$1547,MATCH($AL$1544,$W$1541:$AB$1541,0),MATCH($AL$1542,$W$1541:$AB$1541,0))</f>
        <v/>
      </c>
      <c r="X1553" s="8">
        <f>INDEX($W$1542:$AB$1547,MATCH($AL$1544,$W$1541:$AB$1541,0),MATCH($AL$1543,$W$1541:$AB$1541,0))</f>
        <v/>
      </c>
      <c r="Y1553" s="8">
        <f>INDEX($W$1542:$AB$1547,MATCH($AL$1544,$W$1541:$AB$1541,0),MATCH($AL$1544,$W$1541:$AB$1541,0))</f>
        <v/>
      </c>
      <c r="Z1553" s="8">
        <f>INDEX($W$1542:$AB$1547,MATCH($AL$1544,$W$1541:$AB$1541,0),MATCH($AL$1545,$W$1541:$AB$1541,0))</f>
        <v/>
      </c>
      <c r="AA1553" s="8">
        <f>INDEX($W$1542:$AB$1547,MATCH($AL$1544,$W$1541:$AB$1541,0),MATCH($AL$1546,$W$1541:$AB$1541,0))</f>
        <v/>
      </c>
      <c r="AB1553" s="8">
        <f>INDEX($W$1542:$AB$1547,MATCH($AL$1544,$W$1541:$AB$1541,0),MATCH($AL$1547,$W$1541:$AB$1541,0))</f>
        <v/>
      </c>
      <c r="AD1553" s="8">
        <f>INDEX($AD$1542:$AI$1547,MATCH($AL$1544,$AD$1541:$AI$1541,0),MATCH($AL$1542,$AD$1541:$AI$1541,0))</f>
        <v/>
      </c>
      <c r="AE1553" s="8">
        <f>INDEX($AD$1542:$AI$1547,MATCH($AL$1544,$AD$1541:$AI$1541,0),MATCH($AL$1543,$AD$1541:$AI$1541,0))</f>
        <v/>
      </c>
      <c r="AF1553" s="8">
        <f>INDEX($AD$1542:$AI$1547,MATCH($AL$1544,$AD$1541:$AI$1541,0),MATCH($AL$1544,$AD$1541:$AI$1541,0))</f>
        <v/>
      </c>
      <c r="AG1553" s="8">
        <f>INDEX($AD$1542:$AI$1547,MATCH($AL$1544,$AD$1541:$AI$1541,0),MATCH($AL$1545,$AD$1541:$AI$1541,0))</f>
        <v/>
      </c>
      <c r="AH1553" s="8">
        <f>INDEX($AD$1542:$AI$1547,MATCH($AL$1544,$AD$1541:$AI$1541,0),MATCH($AL$1546,$AD$1541:$AI$1541,0))</f>
        <v/>
      </c>
      <c r="AI1553" s="8">
        <f>INDEX($AD$1542:$AI$1547,MATCH($AL$1544,$AD$1541:$AI$1541,0),MATCH($AL$1547,$AD$1541:$AI$1541,0))</f>
        <v/>
      </c>
      <c r="AK1553" s="8">
        <f>IF(($B$1553&lt;&gt;2)+($I$1553&lt;&gt;2)+($P$1553&lt;&gt;2)+($W$1553&lt;&gt;2)+($AD$1553&lt;&gt;2)=0,2,IF((($B$1553&lt;&gt;2)*$B$1553+($I$1553&lt;&gt;2)*$I$1553+($P$1553&lt;&gt;2)*$P$1553+($W$1553&lt;&gt;2)*$W$1553+($AD$1553&lt;&gt;2)*$AD$1553)/(($B$1553&lt;&gt;2)+($I$1553&lt;&gt;2)+($P$1553&lt;&gt;2)+($W$1553&lt;&gt;2)+($AD$1553&lt;&gt;2))&gt;=0.5,1,0))</f>
        <v/>
      </c>
      <c r="AL1553" s="8">
        <f>IF(($C$1553&lt;&gt;2)+($J$1553&lt;&gt;2)+($Q$1553&lt;&gt;2)+($X$1553&lt;&gt;2)+($AE$1553&lt;&gt;2)=0,2,IF((($C$1553&lt;&gt;2)*$C$1553+($J$1553&lt;&gt;2)*$J$1553+($Q$1553&lt;&gt;2)*$Q$1553+($X$1553&lt;&gt;2)*$X$1553+($AE$1553&lt;&gt;2)*$AE$1553)/(($C$1553&lt;&gt;2)+($J$1553&lt;&gt;2)+($Q$1553&lt;&gt;2)+($X$1553&lt;&gt;2)+($AE$1553&lt;&gt;2))&gt;=0.5,1,0))</f>
        <v/>
      </c>
      <c r="AM1553" s="8">
        <f>IF(($D$1553&lt;&gt;2)+($K$1553&lt;&gt;2)+($R$1553&lt;&gt;2)+($Y$1553&lt;&gt;2)+($AF$1553&lt;&gt;2)=0,2,IF((($D$1553&lt;&gt;2)*$D$1553+($K$1553&lt;&gt;2)*$K$1553+($R$1553&lt;&gt;2)*$R$1553+($Y$1553&lt;&gt;2)*$Y$1553+($AF$1553&lt;&gt;2)*$AF$1553)/(($D$1553&lt;&gt;2)+($K$1553&lt;&gt;2)+($R$1553&lt;&gt;2)+($Y$1553&lt;&gt;2)+($AF$1553&lt;&gt;2))&gt;=0.5,1,0))</f>
        <v/>
      </c>
      <c r="AN1553" s="8">
        <f>IF(($E$1553&lt;&gt;2)+($L$1553&lt;&gt;2)+($S$1553&lt;&gt;2)+($Z$1553&lt;&gt;2)+($AG$1553&lt;&gt;2)=0,2,IF((($E$1553&lt;&gt;2)*$E$1553+($L$1553&lt;&gt;2)*$L$1553+($S$1553&lt;&gt;2)*$S$1553+($Z$1553&lt;&gt;2)*$Z$1553+($AG$1553&lt;&gt;2)*$AG$1553)/(($E$1553&lt;&gt;2)+($L$1553&lt;&gt;2)+($S$1553&lt;&gt;2)+($Z$1553&lt;&gt;2)+($AG$1553&lt;&gt;2))&gt;=0.5,1,0))</f>
        <v/>
      </c>
      <c r="AO1553" s="8">
        <f>IF(($F$1553&lt;&gt;2)+($M$1553&lt;&gt;2)+($T$1553&lt;&gt;2)+($AA$1553&lt;&gt;2)+($AH$1553&lt;&gt;2)=0,2,IF((($F$1553&lt;&gt;2)*$F$1553+($M$1553&lt;&gt;2)*$M$1553+($T$1553&lt;&gt;2)*$T$1553+($AA$1553&lt;&gt;2)*$AA$1553+($AH$1553&lt;&gt;2)*$AH$1553)/(($F$1553&lt;&gt;2)+($M$1553&lt;&gt;2)+($T$1553&lt;&gt;2)+($AA$1553&lt;&gt;2)+($AH$1553&lt;&gt;2))&gt;=0.5,1,0))</f>
        <v/>
      </c>
      <c r="AP1553" s="8">
        <f>IF(($G$1553&lt;&gt;2)+($N$1553&lt;&gt;2)+($U$1553&lt;&gt;2)+($AB$1553&lt;&gt;2)+($AI$1553&lt;&gt;2)=0,2,IF((($G$1553&lt;&gt;2)*$G$1553+($N$1553&lt;&gt;2)*$N$1553+($U$1553&lt;&gt;2)*$U$1553+($AB$1553&lt;&gt;2)*$AB$1553+($AI$1553&lt;&gt;2)*$AI$1553)/(($G$1553&lt;&gt;2)+($N$1553&lt;&gt;2)+($U$1553&lt;&gt;2)+($AB$1553&lt;&gt;2)+($AI$1553&lt;&gt;2))&gt;=0.5,1,0))</f>
        <v/>
      </c>
      <c r="AR1553" s="16">
        <f>INDEX('Ground truth'!$B$3:$G$8,MATCH($AK$1544,'Ground truth'!$A$3:$A$8,0),MATCH($AK$1542,'Ground truth'!$B$2:$G$2,0))</f>
        <v/>
      </c>
      <c r="AS1553" s="16">
        <f>INDEX('Ground truth'!$B$3:$G$8,MATCH($AK$1544,'Ground truth'!$A$3:$A$8,0),MATCH($AK$1543,'Ground truth'!$B$2:$G$2,0))</f>
        <v/>
      </c>
      <c r="AT1553" s="16">
        <f>INDEX('Ground truth'!$B$3:$G$8,MATCH($AK$1544,'Ground truth'!$A$3:$A$8,0),MATCH($AK$1544,'Ground truth'!$B$2:$G$2,0))</f>
        <v/>
      </c>
      <c r="AU1553" s="16">
        <f>INDEX('Ground truth'!$B$3:$G$8,MATCH($AK$1544,'Ground truth'!$A$3:$A$8,0),MATCH($AK$1545,'Ground truth'!$B$2:$G$2,0))</f>
        <v/>
      </c>
      <c r="AV1553" s="16">
        <f>INDEX('Ground truth'!$B$3:$G$8,MATCH($AK$1544,'Ground truth'!$A$3:$A$8,0),MATCH($AK$1546,'Ground truth'!$B$2:$G$2,0))</f>
        <v/>
      </c>
      <c r="AW1553" s="16">
        <f>INDEX('Ground truth'!$B$3:$G$8,MATCH($AK$1544,'Ground truth'!$A$3:$A$8,0),MATCH($AK$1547,'Ground truth'!$B$2:$G$2,0))</f>
        <v/>
      </c>
      <c r="AY1553" s="19" t="n">
        <v>0.9999999999999992</v>
      </c>
      <c r="AZ1553" s="19">
        <f>LARGE($AY$1551:$AY$1556,3)</f>
        <v/>
      </c>
    </row>
    <row r="1554">
      <c r="A1554" s="3" t="inlineStr">
        <is>
          <t>Reaction Wheel</t>
        </is>
      </c>
      <c r="B1554" s="8">
        <f>INDEX($B$1542:$G$1547,MATCH($AL$1545,$B$1541:$G$1541,0),MATCH($AL$1542,$B$1541:$G$1541,0))</f>
        <v/>
      </c>
      <c r="C1554" s="8">
        <f>INDEX($B$1542:$G$1547,MATCH($AL$1545,$B$1541:$G$1541,0),MATCH($AL$1543,$B$1541:$G$1541,0))</f>
        <v/>
      </c>
      <c r="D1554" s="8">
        <f>INDEX($B$1542:$G$1547,MATCH($AL$1545,$B$1541:$G$1541,0),MATCH($AL$1544,$B$1541:$G$1541,0))</f>
        <v/>
      </c>
      <c r="E1554" s="8">
        <f>INDEX($B$1542:$G$1547,MATCH($AL$1545,$B$1541:$G$1541,0),MATCH($AL$1545,$B$1541:$G$1541,0))</f>
        <v/>
      </c>
      <c r="F1554" s="8">
        <f>INDEX($B$1542:$G$1547,MATCH($AL$1545,$B$1541:$G$1541,0),MATCH($AL$1546,$B$1541:$G$1541,0))</f>
        <v/>
      </c>
      <c r="G1554" s="8">
        <f>INDEX($B$1542:$G$1547,MATCH($AL$1545,$B$1541:$G$1541,0),MATCH($AL$1547,$B$1541:$G$1541,0))</f>
        <v/>
      </c>
      <c r="I1554" s="8">
        <f>INDEX($I$1542:$N$1547,MATCH($AL$1545,$I$1541:$N$1541,0),MATCH($AL$1542,$I$1541:$N$1541,0))</f>
        <v/>
      </c>
      <c r="J1554" s="8">
        <f>INDEX($I$1542:$N$1547,MATCH($AL$1545,$I$1541:$N$1541,0),MATCH($AL$1543,$I$1541:$N$1541,0))</f>
        <v/>
      </c>
      <c r="K1554" s="8">
        <f>INDEX($I$1542:$N$1547,MATCH($AL$1545,$I$1541:$N$1541,0),MATCH($AL$1544,$I$1541:$N$1541,0))</f>
        <v/>
      </c>
      <c r="L1554" s="8">
        <f>INDEX($I$1542:$N$1547,MATCH($AL$1545,$I$1541:$N$1541,0),MATCH($AL$1545,$I$1541:$N$1541,0))</f>
        <v/>
      </c>
      <c r="M1554" s="8">
        <f>INDEX($I$1542:$N$1547,MATCH($AL$1545,$I$1541:$N$1541,0),MATCH($AL$1546,$I$1541:$N$1541,0))</f>
        <v/>
      </c>
      <c r="N1554" s="8">
        <f>INDEX($I$1542:$N$1547,MATCH($AL$1545,$I$1541:$N$1541,0),MATCH($AL$1547,$I$1541:$N$1541,0))</f>
        <v/>
      </c>
      <c r="P1554" s="8">
        <f>INDEX($P$1542:$U$1547,MATCH($AL$1545,$P$1541:$U$1541,0),MATCH($AL$1542,$P$1541:$U$1541,0))</f>
        <v/>
      </c>
      <c r="Q1554" s="8">
        <f>INDEX($P$1542:$U$1547,MATCH($AL$1545,$P$1541:$U$1541,0),MATCH($AL$1543,$P$1541:$U$1541,0))</f>
        <v/>
      </c>
      <c r="R1554" s="8">
        <f>INDEX($P$1542:$U$1547,MATCH($AL$1545,$P$1541:$U$1541,0),MATCH($AL$1544,$P$1541:$U$1541,0))</f>
        <v/>
      </c>
      <c r="S1554" s="8">
        <f>INDEX($P$1542:$U$1547,MATCH($AL$1545,$P$1541:$U$1541,0),MATCH($AL$1545,$P$1541:$U$1541,0))</f>
        <v/>
      </c>
      <c r="T1554" s="8">
        <f>INDEX($P$1542:$U$1547,MATCH($AL$1545,$P$1541:$U$1541,0),MATCH($AL$1546,$P$1541:$U$1541,0))</f>
        <v/>
      </c>
      <c r="U1554" s="8">
        <f>INDEX($P$1542:$U$1547,MATCH($AL$1545,$P$1541:$U$1541,0),MATCH($AL$1547,$P$1541:$U$1541,0))</f>
        <v/>
      </c>
      <c r="W1554" s="8">
        <f>INDEX($W$1542:$AB$1547,MATCH($AL$1545,$W$1541:$AB$1541,0),MATCH($AL$1542,$W$1541:$AB$1541,0))</f>
        <v/>
      </c>
      <c r="X1554" s="8">
        <f>INDEX($W$1542:$AB$1547,MATCH($AL$1545,$W$1541:$AB$1541,0),MATCH($AL$1543,$W$1541:$AB$1541,0))</f>
        <v/>
      </c>
      <c r="Y1554" s="8">
        <f>INDEX($W$1542:$AB$1547,MATCH($AL$1545,$W$1541:$AB$1541,0),MATCH($AL$1544,$W$1541:$AB$1541,0))</f>
        <v/>
      </c>
      <c r="Z1554" s="8">
        <f>INDEX($W$1542:$AB$1547,MATCH($AL$1545,$W$1541:$AB$1541,0),MATCH($AL$1545,$W$1541:$AB$1541,0))</f>
        <v/>
      </c>
      <c r="AA1554" s="8">
        <f>INDEX($W$1542:$AB$1547,MATCH($AL$1545,$W$1541:$AB$1541,0),MATCH($AL$1546,$W$1541:$AB$1541,0))</f>
        <v/>
      </c>
      <c r="AB1554" s="8">
        <f>INDEX($W$1542:$AB$1547,MATCH($AL$1545,$W$1541:$AB$1541,0),MATCH($AL$1547,$W$1541:$AB$1541,0))</f>
        <v/>
      </c>
      <c r="AD1554" s="8">
        <f>INDEX($AD$1542:$AI$1547,MATCH($AL$1545,$AD$1541:$AI$1541,0),MATCH($AL$1542,$AD$1541:$AI$1541,0))</f>
        <v/>
      </c>
      <c r="AE1554" s="8">
        <f>INDEX($AD$1542:$AI$1547,MATCH($AL$1545,$AD$1541:$AI$1541,0),MATCH($AL$1543,$AD$1541:$AI$1541,0))</f>
        <v/>
      </c>
      <c r="AF1554" s="8">
        <f>INDEX($AD$1542:$AI$1547,MATCH($AL$1545,$AD$1541:$AI$1541,0),MATCH($AL$1544,$AD$1541:$AI$1541,0))</f>
        <v/>
      </c>
      <c r="AG1554" s="8">
        <f>INDEX($AD$1542:$AI$1547,MATCH($AL$1545,$AD$1541:$AI$1541,0),MATCH($AL$1545,$AD$1541:$AI$1541,0))</f>
        <v/>
      </c>
      <c r="AH1554" s="8">
        <f>INDEX($AD$1542:$AI$1547,MATCH($AL$1545,$AD$1541:$AI$1541,0),MATCH($AL$1546,$AD$1541:$AI$1541,0))</f>
        <v/>
      </c>
      <c r="AI1554" s="8">
        <f>INDEX($AD$1542:$AI$1547,MATCH($AL$1545,$AD$1541:$AI$1541,0),MATCH($AL$1547,$AD$1541:$AI$1541,0))</f>
        <v/>
      </c>
      <c r="AK1554" s="8">
        <f>IF(($B$1554&lt;&gt;2)+($I$1554&lt;&gt;2)+($P$1554&lt;&gt;2)+($W$1554&lt;&gt;2)+($AD$1554&lt;&gt;2)=0,2,IF((($B$1554&lt;&gt;2)*$B$1554+($I$1554&lt;&gt;2)*$I$1554+($P$1554&lt;&gt;2)*$P$1554+($W$1554&lt;&gt;2)*$W$1554+($AD$1554&lt;&gt;2)*$AD$1554)/(($B$1554&lt;&gt;2)+($I$1554&lt;&gt;2)+($P$1554&lt;&gt;2)+($W$1554&lt;&gt;2)+($AD$1554&lt;&gt;2))&gt;=0.5,1,0))</f>
        <v/>
      </c>
      <c r="AL1554" s="8">
        <f>IF(($C$1554&lt;&gt;2)+($J$1554&lt;&gt;2)+($Q$1554&lt;&gt;2)+($X$1554&lt;&gt;2)+($AE$1554&lt;&gt;2)=0,2,IF((($C$1554&lt;&gt;2)*$C$1554+($J$1554&lt;&gt;2)*$J$1554+($Q$1554&lt;&gt;2)*$Q$1554+($X$1554&lt;&gt;2)*$X$1554+($AE$1554&lt;&gt;2)*$AE$1554)/(($C$1554&lt;&gt;2)+($J$1554&lt;&gt;2)+($Q$1554&lt;&gt;2)+($X$1554&lt;&gt;2)+($AE$1554&lt;&gt;2))&gt;=0.5,1,0))</f>
        <v/>
      </c>
      <c r="AM1554" s="8">
        <f>IF(($D$1554&lt;&gt;2)+($K$1554&lt;&gt;2)+($R$1554&lt;&gt;2)+($Y$1554&lt;&gt;2)+($AF$1554&lt;&gt;2)=0,2,IF((($D$1554&lt;&gt;2)*$D$1554+($K$1554&lt;&gt;2)*$K$1554+($R$1554&lt;&gt;2)*$R$1554+($Y$1554&lt;&gt;2)*$Y$1554+($AF$1554&lt;&gt;2)*$AF$1554)/(($D$1554&lt;&gt;2)+($K$1554&lt;&gt;2)+($R$1554&lt;&gt;2)+($Y$1554&lt;&gt;2)+($AF$1554&lt;&gt;2))&gt;=0.5,1,0))</f>
        <v/>
      </c>
      <c r="AN1554" s="8">
        <f>IF(($E$1554&lt;&gt;2)+($L$1554&lt;&gt;2)+($S$1554&lt;&gt;2)+($Z$1554&lt;&gt;2)+($AG$1554&lt;&gt;2)=0,2,IF((($E$1554&lt;&gt;2)*$E$1554+($L$1554&lt;&gt;2)*$L$1554+($S$1554&lt;&gt;2)*$S$1554+($Z$1554&lt;&gt;2)*$Z$1554+($AG$1554&lt;&gt;2)*$AG$1554)/(($E$1554&lt;&gt;2)+($L$1554&lt;&gt;2)+($S$1554&lt;&gt;2)+($Z$1554&lt;&gt;2)+($AG$1554&lt;&gt;2))&gt;=0.5,1,0))</f>
        <v/>
      </c>
      <c r="AO1554" s="8">
        <f>IF(($F$1554&lt;&gt;2)+($M$1554&lt;&gt;2)+($T$1554&lt;&gt;2)+($AA$1554&lt;&gt;2)+($AH$1554&lt;&gt;2)=0,2,IF((($F$1554&lt;&gt;2)*$F$1554+($M$1554&lt;&gt;2)*$M$1554+($T$1554&lt;&gt;2)*$T$1554+($AA$1554&lt;&gt;2)*$AA$1554+($AH$1554&lt;&gt;2)*$AH$1554)/(($F$1554&lt;&gt;2)+($M$1554&lt;&gt;2)+($T$1554&lt;&gt;2)+($AA$1554&lt;&gt;2)+($AH$1554&lt;&gt;2))&gt;=0.5,1,0))</f>
        <v/>
      </c>
      <c r="AP1554" s="8">
        <f>IF(($G$1554&lt;&gt;2)+($N$1554&lt;&gt;2)+($U$1554&lt;&gt;2)+($AB$1554&lt;&gt;2)+($AI$1554&lt;&gt;2)=0,2,IF((($G$1554&lt;&gt;2)*$G$1554+($N$1554&lt;&gt;2)*$N$1554+($U$1554&lt;&gt;2)*$U$1554+($AB$1554&lt;&gt;2)*$AB$1554+($AI$1554&lt;&gt;2)*$AI$1554)/(($G$1554&lt;&gt;2)+($N$1554&lt;&gt;2)+($U$1554&lt;&gt;2)+($AB$1554&lt;&gt;2)+($AI$1554&lt;&gt;2))&gt;=0.5,1,0))</f>
        <v/>
      </c>
      <c r="AR1554" s="16">
        <f>INDEX('Ground truth'!$B$3:$G$8,MATCH($AK$1545,'Ground truth'!$A$3:$A$8,0),MATCH($AK$1542,'Ground truth'!$B$2:$G$2,0))</f>
        <v/>
      </c>
      <c r="AS1554" s="16">
        <f>INDEX('Ground truth'!$B$3:$G$8,MATCH($AK$1545,'Ground truth'!$A$3:$A$8,0),MATCH($AK$1543,'Ground truth'!$B$2:$G$2,0))</f>
        <v/>
      </c>
      <c r="AT1554" s="16">
        <f>INDEX('Ground truth'!$B$3:$G$8,MATCH($AK$1545,'Ground truth'!$A$3:$A$8,0),MATCH($AK$1544,'Ground truth'!$B$2:$G$2,0))</f>
        <v/>
      </c>
      <c r="AU1554" s="16">
        <f>INDEX('Ground truth'!$B$3:$G$8,MATCH($AK$1545,'Ground truth'!$A$3:$A$8,0),MATCH($AK$1545,'Ground truth'!$B$2:$G$2,0))</f>
        <v/>
      </c>
      <c r="AV1554" s="16">
        <f>INDEX('Ground truth'!$B$3:$G$8,MATCH($AK$1545,'Ground truth'!$A$3:$A$8,0),MATCH($AK$1546,'Ground truth'!$B$2:$G$2,0))</f>
        <v/>
      </c>
      <c r="AW1554" s="16">
        <f>INDEX('Ground truth'!$B$3:$G$8,MATCH($AK$1545,'Ground truth'!$A$3:$A$8,0),MATCH($AK$1547,'Ground truth'!$B$2:$G$2,0))</f>
        <v/>
      </c>
      <c r="AY1554" s="19" t="n">
        <v>-0.9999999999999996</v>
      </c>
      <c r="AZ1554" s="19">
        <f>LARGE($AY$1551:$AY$1556,4)</f>
        <v/>
      </c>
    </row>
    <row r="1555">
      <c r="A1555" s="3" t="inlineStr">
        <is>
          <t>Propulsion Subsystem</t>
        </is>
      </c>
      <c r="B1555" s="8">
        <f>INDEX($B$1542:$G$1547,MATCH($AL$1546,$B$1541:$G$1541,0),MATCH($AL$1542,$B$1541:$G$1541,0))</f>
        <v/>
      </c>
      <c r="C1555" s="8">
        <f>INDEX($B$1542:$G$1547,MATCH($AL$1546,$B$1541:$G$1541,0),MATCH($AL$1543,$B$1541:$G$1541,0))</f>
        <v/>
      </c>
      <c r="D1555" s="8">
        <f>INDEX($B$1542:$G$1547,MATCH($AL$1546,$B$1541:$G$1541,0),MATCH($AL$1544,$B$1541:$G$1541,0))</f>
        <v/>
      </c>
      <c r="E1555" s="8">
        <f>INDEX($B$1542:$G$1547,MATCH($AL$1546,$B$1541:$G$1541,0),MATCH($AL$1545,$B$1541:$G$1541,0))</f>
        <v/>
      </c>
      <c r="F1555" s="8">
        <f>INDEX($B$1542:$G$1547,MATCH($AL$1546,$B$1541:$G$1541,0),MATCH($AL$1546,$B$1541:$G$1541,0))</f>
        <v/>
      </c>
      <c r="G1555" s="8">
        <f>INDEX($B$1542:$G$1547,MATCH($AL$1546,$B$1541:$G$1541,0),MATCH($AL$1547,$B$1541:$G$1541,0))</f>
        <v/>
      </c>
      <c r="I1555" s="8">
        <f>INDEX($I$1542:$N$1547,MATCH($AL$1546,$I$1541:$N$1541,0),MATCH($AL$1542,$I$1541:$N$1541,0))</f>
        <v/>
      </c>
      <c r="J1555" s="8">
        <f>INDEX($I$1542:$N$1547,MATCH($AL$1546,$I$1541:$N$1541,0),MATCH($AL$1543,$I$1541:$N$1541,0))</f>
        <v/>
      </c>
      <c r="K1555" s="8">
        <f>INDEX($I$1542:$N$1547,MATCH($AL$1546,$I$1541:$N$1541,0),MATCH($AL$1544,$I$1541:$N$1541,0))</f>
        <v/>
      </c>
      <c r="L1555" s="8">
        <f>INDEX($I$1542:$N$1547,MATCH($AL$1546,$I$1541:$N$1541,0),MATCH($AL$1545,$I$1541:$N$1541,0))</f>
        <v/>
      </c>
      <c r="M1555" s="8">
        <f>INDEX($I$1542:$N$1547,MATCH($AL$1546,$I$1541:$N$1541,0),MATCH($AL$1546,$I$1541:$N$1541,0))</f>
        <v/>
      </c>
      <c r="N1555" s="8">
        <f>INDEX($I$1542:$N$1547,MATCH($AL$1546,$I$1541:$N$1541,0),MATCH($AL$1547,$I$1541:$N$1541,0))</f>
        <v/>
      </c>
      <c r="P1555" s="8">
        <f>INDEX($P$1542:$U$1547,MATCH($AL$1546,$P$1541:$U$1541,0),MATCH($AL$1542,$P$1541:$U$1541,0))</f>
        <v/>
      </c>
      <c r="Q1555" s="8">
        <f>INDEX($P$1542:$U$1547,MATCH($AL$1546,$P$1541:$U$1541,0),MATCH($AL$1543,$P$1541:$U$1541,0))</f>
        <v/>
      </c>
      <c r="R1555" s="8">
        <f>INDEX($P$1542:$U$1547,MATCH($AL$1546,$P$1541:$U$1541,0),MATCH($AL$1544,$P$1541:$U$1541,0))</f>
        <v/>
      </c>
      <c r="S1555" s="8">
        <f>INDEX($P$1542:$U$1547,MATCH($AL$1546,$P$1541:$U$1541,0),MATCH($AL$1545,$P$1541:$U$1541,0))</f>
        <v/>
      </c>
      <c r="T1555" s="8">
        <f>INDEX($P$1542:$U$1547,MATCH($AL$1546,$P$1541:$U$1541,0),MATCH($AL$1546,$P$1541:$U$1541,0))</f>
        <v/>
      </c>
      <c r="U1555" s="8">
        <f>INDEX($P$1542:$U$1547,MATCH($AL$1546,$P$1541:$U$1541,0),MATCH($AL$1547,$P$1541:$U$1541,0))</f>
        <v/>
      </c>
      <c r="W1555" s="8">
        <f>INDEX($W$1542:$AB$1547,MATCH($AL$1546,$W$1541:$AB$1541,0),MATCH($AL$1542,$W$1541:$AB$1541,0))</f>
        <v/>
      </c>
      <c r="X1555" s="8">
        <f>INDEX($W$1542:$AB$1547,MATCH($AL$1546,$W$1541:$AB$1541,0),MATCH($AL$1543,$W$1541:$AB$1541,0))</f>
        <v/>
      </c>
      <c r="Y1555" s="8">
        <f>INDEX($W$1542:$AB$1547,MATCH($AL$1546,$W$1541:$AB$1541,0),MATCH($AL$1544,$W$1541:$AB$1541,0))</f>
        <v/>
      </c>
      <c r="Z1555" s="8">
        <f>INDEX($W$1542:$AB$1547,MATCH($AL$1546,$W$1541:$AB$1541,0),MATCH($AL$1545,$W$1541:$AB$1541,0))</f>
        <v/>
      </c>
      <c r="AA1555" s="8">
        <f>INDEX($W$1542:$AB$1547,MATCH($AL$1546,$W$1541:$AB$1541,0),MATCH($AL$1546,$W$1541:$AB$1541,0))</f>
        <v/>
      </c>
      <c r="AB1555" s="8">
        <f>INDEX($W$1542:$AB$1547,MATCH($AL$1546,$W$1541:$AB$1541,0),MATCH($AL$1547,$W$1541:$AB$1541,0))</f>
        <v/>
      </c>
      <c r="AD1555" s="8">
        <f>INDEX($AD$1542:$AI$1547,MATCH($AL$1546,$AD$1541:$AI$1541,0),MATCH($AL$1542,$AD$1541:$AI$1541,0))</f>
        <v/>
      </c>
      <c r="AE1555" s="8">
        <f>INDEX($AD$1542:$AI$1547,MATCH($AL$1546,$AD$1541:$AI$1541,0),MATCH($AL$1543,$AD$1541:$AI$1541,0))</f>
        <v/>
      </c>
      <c r="AF1555" s="8">
        <f>INDEX($AD$1542:$AI$1547,MATCH($AL$1546,$AD$1541:$AI$1541,0),MATCH($AL$1544,$AD$1541:$AI$1541,0))</f>
        <v/>
      </c>
      <c r="AG1555" s="8">
        <f>INDEX($AD$1542:$AI$1547,MATCH($AL$1546,$AD$1541:$AI$1541,0),MATCH($AL$1545,$AD$1541:$AI$1541,0))</f>
        <v/>
      </c>
      <c r="AH1555" s="8">
        <f>INDEX($AD$1542:$AI$1547,MATCH($AL$1546,$AD$1541:$AI$1541,0),MATCH($AL$1546,$AD$1541:$AI$1541,0))</f>
        <v/>
      </c>
      <c r="AI1555" s="8">
        <f>INDEX($AD$1542:$AI$1547,MATCH($AL$1546,$AD$1541:$AI$1541,0),MATCH($AL$1547,$AD$1541:$AI$1541,0))</f>
        <v/>
      </c>
      <c r="AK1555" s="8">
        <f>IF(($B$1555&lt;&gt;2)+($I$1555&lt;&gt;2)+($P$1555&lt;&gt;2)+($W$1555&lt;&gt;2)+($AD$1555&lt;&gt;2)=0,2,IF((($B$1555&lt;&gt;2)*$B$1555+($I$1555&lt;&gt;2)*$I$1555+($P$1555&lt;&gt;2)*$P$1555+($W$1555&lt;&gt;2)*$W$1555+($AD$1555&lt;&gt;2)*$AD$1555)/(($B$1555&lt;&gt;2)+($I$1555&lt;&gt;2)+($P$1555&lt;&gt;2)+($W$1555&lt;&gt;2)+($AD$1555&lt;&gt;2))&gt;=0.5,1,0))</f>
        <v/>
      </c>
      <c r="AL1555" s="8">
        <f>IF(($C$1555&lt;&gt;2)+($J$1555&lt;&gt;2)+($Q$1555&lt;&gt;2)+($X$1555&lt;&gt;2)+($AE$1555&lt;&gt;2)=0,2,IF((($C$1555&lt;&gt;2)*$C$1555+($J$1555&lt;&gt;2)*$J$1555+($Q$1555&lt;&gt;2)*$Q$1555+($X$1555&lt;&gt;2)*$X$1555+($AE$1555&lt;&gt;2)*$AE$1555)/(($C$1555&lt;&gt;2)+($J$1555&lt;&gt;2)+($Q$1555&lt;&gt;2)+($X$1555&lt;&gt;2)+($AE$1555&lt;&gt;2))&gt;=0.5,1,0))</f>
        <v/>
      </c>
      <c r="AM1555" s="8">
        <f>IF(($D$1555&lt;&gt;2)+($K$1555&lt;&gt;2)+($R$1555&lt;&gt;2)+($Y$1555&lt;&gt;2)+($AF$1555&lt;&gt;2)=0,2,IF((($D$1555&lt;&gt;2)*$D$1555+($K$1555&lt;&gt;2)*$K$1555+($R$1555&lt;&gt;2)*$R$1555+($Y$1555&lt;&gt;2)*$Y$1555+($AF$1555&lt;&gt;2)*$AF$1555)/(($D$1555&lt;&gt;2)+($K$1555&lt;&gt;2)+($R$1555&lt;&gt;2)+($Y$1555&lt;&gt;2)+($AF$1555&lt;&gt;2))&gt;=0.5,1,0))</f>
        <v/>
      </c>
      <c r="AN1555" s="8">
        <f>IF(($E$1555&lt;&gt;2)+($L$1555&lt;&gt;2)+($S$1555&lt;&gt;2)+($Z$1555&lt;&gt;2)+($AG$1555&lt;&gt;2)=0,2,IF((($E$1555&lt;&gt;2)*$E$1555+($L$1555&lt;&gt;2)*$L$1555+($S$1555&lt;&gt;2)*$S$1555+($Z$1555&lt;&gt;2)*$Z$1555+($AG$1555&lt;&gt;2)*$AG$1555)/(($E$1555&lt;&gt;2)+($L$1555&lt;&gt;2)+($S$1555&lt;&gt;2)+($Z$1555&lt;&gt;2)+($AG$1555&lt;&gt;2))&gt;=0.5,1,0))</f>
        <v/>
      </c>
      <c r="AO1555" s="8">
        <f>IF(($F$1555&lt;&gt;2)+($M$1555&lt;&gt;2)+($T$1555&lt;&gt;2)+($AA$1555&lt;&gt;2)+($AH$1555&lt;&gt;2)=0,2,IF((($F$1555&lt;&gt;2)*$F$1555+($M$1555&lt;&gt;2)*$M$1555+($T$1555&lt;&gt;2)*$T$1555+($AA$1555&lt;&gt;2)*$AA$1555+($AH$1555&lt;&gt;2)*$AH$1555)/(($F$1555&lt;&gt;2)+($M$1555&lt;&gt;2)+($T$1555&lt;&gt;2)+($AA$1555&lt;&gt;2)+($AH$1555&lt;&gt;2))&gt;=0.5,1,0))</f>
        <v/>
      </c>
      <c r="AP1555" s="8">
        <f>IF(($G$1555&lt;&gt;2)+($N$1555&lt;&gt;2)+($U$1555&lt;&gt;2)+($AB$1555&lt;&gt;2)+($AI$1555&lt;&gt;2)=0,2,IF((($G$1555&lt;&gt;2)*$G$1555+($N$1555&lt;&gt;2)*$N$1555+($U$1555&lt;&gt;2)*$U$1555+($AB$1555&lt;&gt;2)*$AB$1555+($AI$1555&lt;&gt;2)*$AI$1555)/(($G$1555&lt;&gt;2)+($N$1555&lt;&gt;2)+($U$1555&lt;&gt;2)+($AB$1555&lt;&gt;2)+($AI$1555&lt;&gt;2))&gt;=0.5,1,0))</f>
        <v/>
      </c>
      <c r="AR1555" s="16">
        <f>INDEX('Ground truth'!$B$3:$G$8,MATCH($AK$1546,'Ground truth'!$A$3:$A$8,0),MATCH($AK$1542,'Ground truth'!$B$2:$G$2,0))</f>
        <v/>
      </c>
      <c r="AS1555" s="16">
        <f>INDEX('Ground truth'!$B$3:$G$8,MATCH($AK$1546,'Ground truth'!$A$3:$A$8,0),MATCH($AK$1543,'Ground truth'!$B$2:$G$2,0))</f>
        <v/>
      </c>
      <c r="AT1555" s="16">
        <f>INDEX('Ground truth'!$B$3:$G$8,MATCH($AK$1546,'Ground truth'!$A$3:$A$8,0),MATCH($AK$1544,'Ground truth'!$B$2:$G$2,0))</f>
        <v/>
      </c>
      <c r="AU1555" s="16">
        <f>INDEX('Ground truth'!$B$3:$G$8,MATCH($AK$1546,'Ground truth'!$A$3:$A$8,0),MATCH($AK$1545,'Ground truth'!$B$2:$G$2,0))</f>
        <v/>
      </c>
      <c r="AV1555" s="16">
        <f>INDEX('Ground truth'!$B$3:$G$8,MATCH($AK$1546,'Ground truth'!$A$3:$A$8,0),MATCH($AK$1546,'Ground truth'!$B$2:$G$2,0))</f>
        <v/>
      </c>
      <c r="AW1555" s="16">
        <f>INDEX('Ground truth'!$B$3:$G$8,MATCH($AK$1546,'Ground truth'!$A$3:$A$8,0),MATCH($AK$1547,'Ground truth'!$B$2:$G$2,0))</f>
        <v/>
      </c>
      <c r="AY1555" s="19" t="n">
        <v>-0.3429230827771703</v>
      </c>
      <c r="AZ1555" s="19">
        <f>LARGE($AY$1551:$AY$1556,5)</f>
        <v/>
      </c>
    </row>
    <row r="1556">
      <c r="A1556" s="3" t="inlineStr">
        <is>
          <t>GNC Software</t>
        </is>
      </c>
      <c r="B1556" s="8">
        <f>INDEX($B$1542:$G$1547,MATCH($AL$1547,$B$1541:$G$1541,0),MATCH($AL$1542,$B$1541:$G$1541,0))</f>
        <v/>
      </c>
      <c r="C1556" s="8">
        <f>INDEX($B$1542:$G$1547,MATCH($AL$1547,$B$1541:$G$1541,0),MATCH($AL$1543,$B$1541:$G$1541,0))</f>
        <v/>
      </c>
      <c r="D1556" s="8">
        <f>INDEX($B$1542:$G$1547,MATCH($AL$1547,$B$1541:$G$1541,0),MATCH($AL$1544,$B$1541:$G$1541,0))</f>
        <v/>
      </c>
      <c r="E1556" s="8">
        <f>INDEX($B$1542:$G$1547,MATCH($AL$1547,$B$1541:$G$1541,0),MATCH($AL$1545,$B$1541:$G$1541,0))</f>
        <v/>
      </c>
      <c r="F1556" s="8">
        <f>INDEX($B$1542:$G$1547,MATCH($AL$1547,$B$1541:$G$1541,0),MATCH($AL$1546,$B$1541:$G$1541,0))</f>
        <v/>
      </c>
      <c r="G1556" s="8">
        <f>INDEX($B$1542:$G$1547,MATCH($AL$1547,$B$1541:$G$1541,0),MATCH($AL$1547,$B$1541:$G$1541,0))</f>
        <v/>
      </c>
      <c r="I1556" s="8">
        <f>INDEX($I$1542:$N$1547,MATCH($AL$1547,$I$1541:$N$1541,0),MATCH($AL$1542,$I$1541:$N$1541,0))</f>
        <v/>
      </c>
      <c r="J1556" s="8">
        <f>INDEX($I$1542:$N$1547,MATCH($AL$1547,$I$1541:$N$1541,0),MATCH($AL$1543,$I$1541:$N$1541,0))</f>
        <v/>
      </c>
      <c r="K1556" s="8">
        <f>INDEX($I$1542:$N$1547,MATCH($AL$1547,$I$1541:$N$1541,0),MATCH($AL$1544,$I$1541:$N$1541,0))</f>
        <v/>
      </c>
      <c r="L1556" s="8">
        <f>INDEX($I$1542:$N$1547,MATCH($AL$1547,$I$1541:$N$1541,0),MATCH($AL$1545,$I$1541:$N$1541,0))</f>
        <v/>
      </c>
      <c r="M1556" s="8">
        <f>INDEX($I$1542:$N$1547,MATCH($AL$1547,$I$1541:$N$1541,0),MATCH($AL$1546,$I$1541:$N$1541,0))</f>
        <v/>
      </c>
      <c r="N1556" s="8">
        <f>INDEX($I$1542:$N$1547,MATCH($AL$1547,$I$1541:$N$1541,0),MATCH($AL$1547,$I$1541:$N$1541,0))</f>
        <v/>
      </c>
      <c r="P1556" s="8">
        <f>INDEX($P$1542:$U$1547,MATCH($AL$1547,$P$1541:$U$1541,0),MATCH($AL$1542,$P$1541:$U$1541,0))</f>
        <v/>
      </c>
      <c r="Q1556" s="8">
        <f>INDEX($P$1542:$U$1547,MATCH($AL$1547,$P$1541:$U$1541,0),MATCH($AL$1543,$P$1541:$U$1541,0))</f>
        <v/>
      </c>
      <c r="R1556" s="8">
        <f>INDEX($P$1542:$U$1547,MATCH($AL$1547,$P$1541:$U$1541,0),MATCH($AL$1544,$P$1541:$U$1541,0))</f>
        <v/>
      </c>
      <c r="S1556" s="8">
        <f>INDEX($P$1542:$U$1547,MATCH($AL$1547,$P$1541:$U$1541,0),MATCH($AL$1545,$P$1541:$U$1541,0))</f>
        <v/>
      </c>
      <c r="T1556" s="8">
        <f>INDEX($P$1542:$U$1547,MATCH($AL$1547,$P$1541:$U$1541,0),MATCH($AL$1546,$P$1541:$U$1541,0))</f>
        <v/>
      </c>
      <c r="U1556" s="8">
        <f>INDEX($P$1542:$U$1547,MATCH($AL$1547,$P$1541:$U$1541,0),MATCH($AL$1547,$P$1541:$U$1541,0))</f>
        <v/>
      </c>
      <c r="W1556" s="8">
        <f>INDEX($W$1542:$AB$1547,MATCH($AL$1547,$W$1541:$AB$1541,0),MATCH($AL$1542,$W$1541:$AB$1541,0))</f>
        <v/>
      </c>
      <c r="X1556" s="8">
        <f>INDEX($W$1542:$AB$1547,MATCH($AL$1547,$W$1541:$AB$1541,0),MATCH($AL$1543,$W$1541:$AB$1541,0))</f>
        <v/>
      </c>
      <c r="Y1556" s="8">
        <f>INDEX($W$1542:$AB$1547,MATCH($AL$1547,$W$1541:$AB$1541,0),MATCH($AL$1544,$W$1541:$AB$1541,0))</f>
        <v/>
      </c>
      <c r="Z1556" s="8">
        <f>INDEX($W$1542:$AB$1547,MATCH($AL$1547,$W$1541:$AB$1541,0),MATCH($AL$1545,$W$1541:$AB$1541,0))</f>
        <v/>
      </c>
      <c r="AA1556" s="8">
        <f>INDEX($W$1542:$AB$1547,MATCH($AL$1547,$W$1541:$AB$1541,0),MATCH($AL$1546,$W$1541:$AB$1541,0))</f>
        <v/>
      </c>
      <c r="AB1556" s="8">
        <f>INDEX($W$1542:$AB$1547,MATCH($AL$1547,$W$1541:$AB$1541,0),MATCH($AL$1547,$W$1541:$AB$1541,0))</f>
        <v/>
      </c>
      <c r="AD1556" s="8">
        <f>INDEX($AD$1542:$AI$1547,MATCH($AL$1547,$AD$1541:$AI$1541,0),MATCH($AL$1542,$AD$1541:$AI$1541,0))</f>
        <v/>
      </c>
      <c r="AE1556" s="8">
        <f>INDEX($AD$1542:$AI$1547,MATCH($AL$1547,$AD$1541:$AI$1541,0),MATCH($AL$1543,$AD$1541:$AI$1541,0))</f>
        <v/>
      </c>
      <c r="AF1556" s="8">
        <f>INDEX($AD$1542:$AI$1547,MATCH($AL$1547,$AD$1541:$AI$1541,0),MATCH($AL$1544,$AD$1541:$AI$1541,0))</f>
        <v/>
      </c>
      <c r="AG1556" s="8">
        <f>INDEX($AD$1542:$AI$1547,MATCH($AL$1547,$AD$1541:$AI$1541,0),MATCH($AL$1545,$AD$1541:$AI$1541,0))</f>
        <v/>
      </c>
      <c r="AH1556" s="8">
        <f>INDEX($AD$1542:$AI$1547,MATCH($AL$1547,$AD$1541:$AI$1541,0),MATCH($AL$1546,$AD$1541:$AI$1541,0))</f>
        <v/>
      </c>
      <c r="AI1556" s="8">
        <f>INDEX($AD$1542:$AI$1547,MATCH($AL$1547,$AD$1541:$AI$1541,0),MATCH($AL$1547,$AD$1541:$AI$1541,0))</f>
        <v/>
      </c>
      <c r="AK1556" s="8">
        <f>IF(($B$1556&lt;&gt;2)+($I$1556&lt;&gt;2)+($P$1556&lt;&gt;2)+($W$1556&lt;&gt;2)+($AD$1556&lt;&gt;2)=0,2,IF((($B$1556&lt;&gt;2)*$B$1556+($I$1556&lt;&gt;2)*$I$1556+($P$1556&lt;&gt;2)*$P$1556+($W$1556&lt;&gt;2)*$W$1556+($AD$1556&lt;&gt;2)*$AD$1556)/(($B$1556&lt;&gt;2)+($I$1556&lt;&gt;2)+($P$1556&lt;&gt;2)+($W$1556&lt;&gt;2)+($AD$1556&lt;&gt;2))&gt;=0.5,1,0))</f>
        <v/>
      </c>
      <c r="AL1556" s="8">
        <f>IF(($C$1556&lt;&gt;2)+($J$1556&lt;&gt;2)+($Q$1556&lt;&gt;2)+($X$1556&lt;&gt;2)+($AE$1556&lt;&gt;2)=0,2,IF((($C$1556&lt;&gt;2)*$C$1556+($J$1556&lt;&gt;2)*$J$1556+($Q$1556&lt;&gt;2)*$Q$1556+($X$1556&lt;&gt;2)*$X$1556+($AE$1556&lt;&gt;2)*$AE$1556)/(($C$1556&lt;&gt;2)+($J$1556&lt;&gt;2)+($Q$1556&lt;&gt;2)+($X$1556&lt;&gt;2)+($AE$1556&lt;&gt;2))&gt;=0.5,1,0))</f>
        <v/>
      </c>
      <c r="AM1556" s="8">
        <f>IF(($D$1556&lt;&gt;2)+($K$1556&lt;&gt;2)+($R$1556&lt;&gt;2)+($Y$1556&lt;&gt;2)+($AF$1556&lt;&gt;2)=0,2,IF((($D$1556&lt;&gt;2)*$D$1556+($K$1556&lt;&gt;2)*$K$1556+($R$1556&lt;&gt;2)*$R$1556+($Y$1556&lt;&gt;2)*$Y$1556+($AF$1556&lt;&gt;2)*$AF$1556)/(($D$1556&lt;&gt;2)+($K$1556&lt;&gt;2)+($R$1556&lt;&gt;2)+($Y$1556&lt;&gt;2)+($AF$1556&lt;&gt;2))&gt;=0.5,1,0))</f>
        <v/>
      </c>
      <c r="AN1556" s="8">
        <f>IF(($E$1556&lt;&gt;2)+($L$1556&lt;&gt;2)+($S$1556&lt;&gt;2)+($Z$1556&lt;&gt;2)+($AG$1556&lt;&gt;2)=0,2,IF((($E$1556&lt;&gt;2)*$E$1556+($L$1556&lt;&gt;2)*$L$1556+($S$1556&lt;&gt;2)*$S$1556+($Z$1556&lt;&gt;2)*$Z$1556+($AG$1556&lt;&gt;2)*$AG$1556)/(($E$1556&lt;&gt;2)+($L$1556&lt;&gt;2)+($S$1556&lt;&gt;2)+($Z$1556&lt;&gt;2)+($AG$1556&lt;&gt;2))&gt;=0.5,1,0))</f>
        <v/>
      </c>
      <c r="AO1556" s="8">
        <f>IF(($F$1556&lt;&gt;2)+($M$1556&lt;&gt;2)+($T$1556&lt;&gt;2)+($AA$1556&lt;&gt;2)+($AH$1556&lt;&gt;2)=0,2,IF((($F$1556&lt;&gt;2)*$F$1556+($M$1556&lt;&gt;2)*$M$1556+($T$1556&lt;&gt;2)*$T$1556+($AA$1556&lt;&gt;2)*$AA$1556+($AH$1556&lt;&gt;2)*$AH$1556)/(($F$1556&lt;&gt;2)+($M$1556&lt;&gt;2)+($T$1556&lt;&gt;2)+($AA$1556&lt;&gt;2)+($AH$1556&lt;&gt;2))&gt;=0.5,1,0))</f>
        <v/>
      </c>
      <c r="AP1556" s="8">
        <f>IF(($G$1556&lt;&gt;2)+($N$1556&lt;&gt;2)+($U$1556&lt;&gt;2)+($AB$1556&lt;&gt;2)+($AI$1556&lt;&gt;2)=0,2,IF((($G$1556&lt;&gt;2)*$G$1556+($N$1556&lt;&gt;2)*$N$1556+($U$1556&lt;&gt;2)*$U$1556+($AB$1556&lt;&gt;2)*$AB$1556+($AI$1556&lt;&gt;2)*$AI$1556)/(($G$1556&lt;&gt;2)+($N$1556&lt;&gt;2)+($U$1556&lt;&gt;2)+($AB$1556&lt;&gt;2)+($AI$1556&lt;&gt;2))&gt;=0.5,1,0))</f>
        <v/>
      </c>
      <c r="AR1556" s="16">
        <f>INDEX('Ground truth'!$B$3:$G$8,MATCH($AK$1547,'Ground truth'!$A$3:$A$8,0),MATCH($AK$1542,'Ground truth'!$B$2:$G$2,0))</f>
        <v/>
      </c>
      <c r="AS1556" s="16">
        <f>INDEX('Ground truth'!$B$3:$G$8,MATCH($AK$1547,'Ground truth'!$A$3:$A$8,0),MATCH($AK$1543,'Ground truth'!$B$2:$G$2,0))</f>
        <v/>
      </c>
      <c r="AT1556" s="16">
        <f>INDEX('Ground truth'!$B$3:$G$8,MATCH($AK$1547,'Ground truth'!$A$3:$A$8,0),MATCH($AK$1544,'Ground truth'!$B$2:$G$2,0))</f>
        <v/>
      </c>
      <c r="AU1556" s="16">
        <f>INDEX('Ground truth'!$B$3:$G$8,MATCH($AK$1547,'Ground truth'!$A$3:$A$8,0),MATCH($AK$1545,'Ground truth'!$B$2:$G$2,0))</f>
        <v/>
      </c>
      <c r="AV1556" s="16">
        <f>INDEX('Ground truth'!$B$3:$G$8,MATCH($AK$1547,'Ground truth'!$A$3:$A$8,0),MATCH($AK$1546,'Ground truth'!$B$2:$G$2,0))</f>
        <v/>
      </c>
      <c r="AW1556" s="16">
        <f>INDEX('Ground truth'!$B$3:$G$8,MATCH($AK$1547,'Ground truth'!$A$3:$A$8,0),MATCH($AK$1547,'Ground truth'!$B$2:$G$2,0))</f>
        <v/>
      </c>
      <c r="AY1556" s="19" t="n">
        <v>1</v>
      </c>
      <c r="AZ1556" s="19">
        <f>LARGE($AY$1551:$AY$1556,6)</f>
        <v/>
      </c>
    </row>
    <row r="1558">
      <c r="A1558" s="17" t="inlineStr">
        <is>
          <t>metrics — confident-only (unsure excluded from denominators)</t>
        </is>
      </c>
      <c r="B1558" s="10" t="inlineStr">
        <is>
          <t>run 1</t>
        </is>
      </c>
      <c r="C1558" s="10" t="inlineStr">
        <is>
          <t>run 2</t>
        </is>
      </c>
      <c r="D1558" s="10" t="inlineStr">
        <is>
          <t>run 3</t>
        </is>
      </c>
      <c r="E1558" s="10" t="inlineStr">
        <is>
          <t>run 4</t>
        </is>
      </c>
      <c r="F1558" s="10" t="inlineStr">
        <is>
          <t>run 5</t>
        </is>
      </c>
      <c r="G1558" s="10" t="inlineStr">
        <is>
          <t>avg-matrix</t>
        </is>
      </c>
      <c r="H1558" s="10" t="inlineStr">
        <is>
          <t>mean</t>
        </is>
      </c>
      <c r="I1558" s="10" t="inlineStr">
        <is>
          <t>std (pop.)</t>
        </is>
      </c>
      <c r="J1558" s="17" t="inlineStr">
        <is>
          <t>notes</t>
        </is>
      </c>
    </row>
    <row r="1559">
      <c r="A1559" s="7" t="inlineStr">
        <is>
          <t>TP</t>
        </is>
      </c>
      <c r="B1559" s="7">
        <f>SUMPRODUCT(($B$1551:$G$1556=1)*($AR$1551:$AW$1556=1))</f>
        <v/>
      </c>
      <c r="C1559" s="7">
        <f>SUMPRODUCT(($I$1551:$N$1556=1)*($AR$1551:$AW$1556=1))</f>
        <v/>
      </c>
      <c r="D1559" s="7">
        <f>SUMPRODUCT(($P$1551:$U$1556=1)*($AR$1551:$AW$1556=1))</f>
        <v/>
      </c>
      <c r="E1559" s="7">
        <f>SUMPRODUCT(($W$1551:$AB$1556=1)*($AR$1551:$AW$1556=1))</f>
        <v/>
      </c>
      <c r="F1559" s="7">
        <f>SUMPRODUCT(($AD$1551:$AI$1556=1)*($AR$1551:$AW$1556=1))</f>
        <v/>
      </c>
      <c r="G1559" s="7">
        <f>SUMPRODUCT(($AK$1551:$AP$1556=1)*($AR$1551:$AW$1556=1))</f>
        <v/>
      </c>
      <c r="H1559" s="12">
        <f>AVERAGE($B$1559:$F$1559)</f>
        <v/>
      </c>
      <c r="I1559" s="12">
        <f>STDEV.P($B$1559:$F$1559)</f>
        <v/>
      </c>
    </row>
    <row r="1560">
      <c r="A1560" s="7" t="inlineStr">
        <is>
          <t>TN</t>
        </is>
      </c>
      <c r="B1560" s="7">
        <f>SUMPRODUCT(($B$1551:$G$1556=0)*($AR$1551:$AW$1556=0))</f>
        <v/>
      </c>
      <c r="C1560" s="7">
        <f>SUMPRODUCT(($I$1551:$N$1556=0)*($AR$1551:$AW$1556=0))</f>
        <v/>
      </c>
      <c r="D1560" s="7">
        <f>SUMPRODUCT(($P$1551:$U$1556=0)*($AR$1551:$AW$1556=0))</f>
        <v/>
      </c>
      <c r="E1560" s="7">
        <f>SUMPRODUCT(($W$1551:$AB$1556=0)*($AR$1551:$AW$1556=0))</f>
        <v/>
      </c>
      <c r="F1560" s="7">
        <f>SUMPRODUCT(($AD$1551:$AI$1556=0)*($AR$1551:$AW$1556=0))</f>
        <v/>
      </c>
      <c r="G1560" s="7">
        <f>SUMPRODUCT(($AK$1551:$AP$1556=0)*($AR$1551:$AW$1556=0))</f>
        <v/>
      </c>
      <c r="H1560" s="12">
        <f>AVERAGE($B$1560:$F$1560)</f>
        <v/>
      </c>
      <c r="I1560" s="12">
        <f>STDEV.P($B$1560:$F$1560)</f>
        <v/>
      </c>
    </row>
    <row r="1561">
      <c r="A1561" s="7" t="inlineStr">
        <is>
          <t>FP</t>
        </is>
      </c>
      <c r="B1561" s="7">
        <f>SUMPRODUCT(($B$1551:$G$1556=1)*($AR$1551:$AW$1556=0))</f>
        <v/>
      </c>
      <c r="C1561" s="7">
        <f>SUMPRODUCT(($I$1551:$N$1556=1)*($AR$1551:$AW$1556=0))</f>
        <v/>
      </c>
      <c r="D1561" s="7">
        <f>SUMPRODUCT(($P$1551:$U$1556=1)*($AR$1551:$AW$1556=0))</f>
        <v/>
      </c>
      <c r="E1561" s="7">
        <f>SUMPRODUCT(($W$1551:$AB$1556=1)*($AR$1551:$AW$1556=0))</f>
        <v/>
      </c>
      <c r="F1561" s="7">
        <f>SUMPRODUCT(($AD$1551:$AI$1556=1)*($AR$1551:$AW$1556=0))</f>
        <v/>
      </c>
      <c r="G1561" s="7">
        <f>SUMPRODUCT(($AK$1551:$AP$1556=1)*($AR$1551:$AW$1556=0))</f>
        <v/>
      </c>
      <c r="H1561" s="12">
        <f>AVERAGE($B$1561:$F$1561)</f>
        <v/>
      </c>
      <c r="I1561" s="12">
        <f>STDEV.P($B$1561:$F$1561)</f>
        <v/>
      </c>
    </row>
    <row r="1562">
      <c r="A1562" s="7" t="inlineStr">
        <is>
          <t>FN</t>
        </is>
      </c>
      <c r="B1562" s="7">
        <f>SUMPRODUCT(($B$1551:$G$1556=0)*($AR$1551:$AW$1556=1))</f>
        <v/>
      </c>
      <c r="C1562" s="7">
        <f>SUMPRODUCT(($I$1551:$N$1556=0)*($AR$1551:$AW$1556=1))</f>
        <v/>
      </c>
      <c r="D1562" s="7">
        <f>SUMPRODUCT(($P$1551:$U$1556=0)*($AR$1551:$AW$1556=1))</f>
        <v/>
      </c>
      <c r="E1562" s="7">
        <f>SUMPRODUCT(($W$1551:$AB$1556=0)*($AR$1551:$AW$1556=1))</f>
        <v/>
      </c>
      <c r="F1562" s="7">
        <f>SUMPRODUCT(($AD$1551:$AI$1556=0)*($AR$1551:$AW$1556=1))</f>
        <v/>
      </c>
      <c r="G1562" s="7">
        <f>SUMPRODUCT(($AK$1551:$AP$1556=0)*($AR$1551:$AW$1556=1))</f>
        <v/>
      </c>
      <c r="H1562" s="12">
        <f>AVERAGE($B$1562:$F$1562)</f>
        <v/>
      </c>
      <c r="I1562" s="12">
        <f>STDEV.P($B$1562:$F$1562)</f>
        <v/>
      </c>
    </row>
    <row r="1563">
      <c r="A1563" s="4" t="inlineStr">
        <is>
          <t>Precision</t>
        </is>
      </c>
      <c r="B1563" s="12">
        <f>IFERROR($B$1559/($B$1559+$B$1561),0)</f>
        <v/>
      </c>
      <c r="C1563" s="12">
        <f>IFERROR($C$1559/($C$1559+$C$1561),0)</f>
        <v/>
      </c>
      <c r="D1563" s="12">
        <f>IFERROR($D$1559/($D$1559+$D$1561),0)</f>
        <v/>
      </c>
      <c r="E1563" s="12">
        <f>IFERROR($E$1559/($E$1559+$E$1561),0)</f>
        <v/>
      </c>
      <c r="F1563" s="12">
        <f>IFERROR($F$1559/($F$1559+$F$1561),0)</f>
        <v/>
      </c>
      <c r="G1563" s="12">
        <f>IFERROR($G$1559/($G$1559+$G$1561),0)</f>
        <v/>
      </c>
      <c r="H1563" s="18">
        <f>AVERAGE($B$1563:$F$1563)</f>
        <v/>
      </c>
      <c r="I1563" s="18">
        <f>STDEV.P($B$1563:$F$1563)</f>
        <v/>
      </c>
    </row>
    <row r="1564">
      <c r="A1564" s="4" t="inlineStr">
        <is>
          <t>Recall</t>
        </is>
      </c>
      <c r="B1564" s="12">
        <f>IFERROR($B$1559/($B$1559+$B$1562),0)</f>
        <v/>
      </c>
      <c r="C1564" s="12">
        <f>IFERROR($C$1559/($C$1559+$C$1562),0)</f>
        <v/>
      </c>
      <c r="D1564" s="12">
        <f>IFERROR($D$1559/($D$1559+$D$1562),0)</f>
        <v/>
      </c>
      <c r="E1564" s="12">
        <f>IFERROR($E$1559/($E$1559+$E$1562),0)</f>
        <v/>
      </c>
      <c r="F1564" s="12">
        <f>IFERROR($F$1559/($F$1559+$F$1562),0)</f>
        <v/>
      </c>
      <c r="G1564" s="12">
        <f>IFERROR($G$1559/($G$1559+$G$1562),0)</f>
        <v/>
      </c>
      <c r="H1564" s="18">
        <f>AVERAGE($B$1564:$F$1564)</f>
        <v/>
      </c>
      <c r="I1564" s="18">
        <f>STDEV.P($B$1564:$F$1564)</f>
        <v/>
      </c>
    </row>
    <row r="1565">
      <c r="A1565" s="4" t="inlineStr">
        <is>
          <t>F1</t>
        </is>
      </c>
      <c r="B1565" s="12">
        <f>IFERROR(2*$B$1563*$B$1564/($B$1563+$B$1564),0)</f>
        <v/>
      </c>
      <c r="C1565" s="12">
        <f>IFERROR(2*$C$1563*$C$1564/($C$1563+$C$1564),0)</f>
        <v/>
      </c>
      <c r="D1565" s="12">
        <f>IFERROR(2*$D$1563*$D$1564/($D$1563+$D$1564),0)</f>
        <v/>
      </c>
      <c r="E1565" s="12">
        <f>IFERROR(2*$E$1563*$E$1564/($E$1563+$E$1564),0)</f>
        <v/>
      </c>
      <c r="F1565" s="12">
        <f>IFERROR(2*$F$1563*$F$1564/($F$1563+$F$1564),0)</f>
        <v/>
      </c>
      <c r="G1565" s="12">
        <f>IFERROR(2*$G$1563*$G$1564/($G$1563+$G$1564),0)</f>
        <v/>
      </c>
      <c r="H1565" s="18">
        <f>AVERAGE($B$1565:$F$1565)</f>
        <v/>
      </c>
      <c r="I1565" s="18">
        <f>STDEV.P($B$1565:$F$1565)</f>
        <v/>
      </c>
    </row>
    <row r="1566">
      <c r="A1566" s="4" t="inlineStr">
        <is>
          <t>Accuracy</t>
        </is>
      </c>
      <c r="B1566" s="12">
        <f>IFERROR(($B$1559+$B$1560)/($B$1559+$B$1560+$B$1561+$B$1562),0)</f>
        <v/>
      </c>
      <c r="C1566" s="12">
        <f>IFERROR(($C$1559+$C$1560)/($C$1559+$C$1560+$C$1561+$C$1562),0)</f>
        <v/>
      </c>
      <c r="D1566" s="12">
        <f>IFERROR(($D$1559+$D$1560)/($D$1559+$D$1560+$D$1561+$D$1562),0)</f>
        <v/>
      </c>
      <c r="E1566" s="12">
        <f>IFERROR(($E$1559+$E$1560)/($E$1559+$E$1560+$E$1561+$E$1562),0)</f>
        <v/>
      </c>
      <c r="F1566" s="12">
        <f>IFERROR(($F$1559+$F$1560)/($F$1559+$F$1560+$F$1561+$F$1562),0)</f>
        <v/>
      </c>
      <c r="G1566" s="12">
        <f>IFERROR(($G$1559+$G$1560)/($G$1559+$G$1560+$G$1561+$G$1562),0)</f>
        <v/>
      </c>
      <c r="H1566" s="18">
        <f>AVERAGE($B$1566:$F$1566)</f>
        <v/>
      </c>
      <c r="I1566" s="18">
        <f>STDEV.P($B$1566:$F$1566)</f>
        <v/>
      </c>
    </row>
    <row r="1567">
      <c r="A1567" s="4" t="inlineStr">
        <is>
          <t>Edit distance</t>
        </is>
      </c>
      <c r="B1567" s="12">
        <f>SUMPRODUCT(ABS($AR$1551:$AW$1556-$B$1551:$G$1556))</f>
        <v/>
      </c>
      <c r="C1567" s="12">
        <f>SUMPRODUCT(ABS($AR$1551:$AW$1556-$I$1551:$N$1556))</f>
        <v/>
      </c>
      <c r="D1567" s="12">
        <f>SUMPRODUCT(ABS($AR$1551:$AW$1556-$P$1551:$U$1556))</f>
        <v/>
      </c>
      <c r="E1567" s="12">
        <f>SUMPRODUCT(ABS($AR$1551:$AW$1556-$W$1551:$AB$1556))</f>
        <v/>
      </c>
      <c r="F1567" s="12">
        <f>SUMPRODUCT(ABS($AR$1551:$AW$1556-$AD$1551:$AI$1556))</f>
        <v/>
      </c>
      <c r="G1567" s="12">
        <f>SUMPRODUCT(ABS($AR$1551:$AW$1556-$AK$1551:$AP$1556))</f>
        <v/>
      </c>
      <c r="H1567" s="18">
        <f>AVERAGE($B$1567:$F$1567)</f>
        <v/>
      </c>
      <c r="I1567" s="18">
        <f>STDEV.P($B$1567:$F$1567)</f>
        <v/>
      </c>
    </row>
    <row r="1568">
      <c r="A1568" s="4" t="inlineStr">
        <is>
          <t>Spectral distance</t>
        </is>
      </c>
      <c r="B1568" s="12">
        <f>SQRT(SUMPRODUCT(($AZ$1551:$AZ$1556-$B$1578:$B$1583)^2))</f>
        <v/>
      </c>
      <c r="C1568" s="12">
        <f>SQRT(SUMPRODUCT(($AZ$1551:$AZ$1556-$C$1578:$C$1583)^2))</f>
        <v/>
      </c>
      <c r="D1568" s="12">
        <f>SQRT(SUMPRODUCT(($AZ$1551:$AZ$1556-$D$1578:$D$1583)^2))</f>
        <v/>
      </c>
      <c r="E1568" s="12">
        <f>SQRT(SUMPRODUCT(($AZ$1551:$AZ$1556-$E$1578:$E$1583)^2))</f>
        <v/>
      </c>
      <c r="F1568" s="12">
        <f>SQRT(SUMPRODUCT(($AZ$1551:$AZ$1556-$F$1578:$F$1583)^2))</f>
        <v/>
      </c>
      <c r="G1568" s="12">
        <f>SQRT(SUMPRODUCT(($AZ$1551:$AZ$1556-$G$1578:$G$1583)^2))</f>
        <v/>
      </c>
      <c r="H1568" s="18">
        <f>AVERAGE($B$1568:$F$1568)</f>
        <v/>
      </c>
      <c r="I1568" s="18">
        <f>STDEV.P($B$1568:$F$1568)</f>
        <v/>
      </c>
    </row>
    <row r="1569">
      <c r="A1569" s="4" t="inlineStr">
        <is>
          <t>Unsure cells</t>
        </is>
      </c>
      <c r="B1569" s="7">
        <f>COUNTIF($B$1551:$G$1556,2)</f>
        <v/>
      </c>
      <c r="C1569" s="7">
        <f>COUNTIF($I$1551:$N$1556,2)</f>
        <v/>
      </c>
      <c r="D1569" s="7">
        <f>COUNTIF($P$1551:$U$1556,2)</f>
        <v/>
      </c>
      <c r="E1569" s="7">
        <f>COUNTIF($W$1551:$AB$1556,2)</f>
        <v/>
      </c>
      <c r="F1569" s="7">
        <f>COUNTIF($AD$1551:$AI$1556,2)</f>
        <v/>
      </c>
      <c r="G1569" s="7">
        <f>COUNTIF($AK$1551:$AP$1556,2)</f>
        <v/>
      </c>
      <c r="H1569" s="12">
        <f>AVERAGE($B$1569:$F$1569)</f>
        <v/>
      </c>
      <c r="I1569" s="12">
        <f>STDEV.P($B$1569:$F$1569)</f>
        <v/>
      </c>
    </row>
    <row r="1570">
      <c r="A1570" s="3" t="inlineStr">
        <is>
          <t>eigenvalues (real part, numpy order; pasted)</t>
        </is>
      </c>
    </row>
    <row r="1571">
      <c r="A1571" s="3" t="inlineStr">
        <is>
          <t xml:space="preserve">  λ1</t>
        </is>
      </c>
      <c r="B1571" s="19" t="n">
        <v>5.119026675525914</v>
      </c>
      <c r="C1571" s="19" t="n">
        <v>5.701562118716422</v>
      </c>
      <c r="D1571" s="19" t="n">
        <v>5.701562118716422</v>
      </c>
      <c r="E1571" s="19" t="n">
        <v>5.701562118716422</v>
      </c>
      <c r="F1571" s="19" t="n">
        <v>5.701562118716422</v>
      </c>
      <c r="G1571" s="19" t="n">
        <v>5.701562118716422</v>
      </c>
    </row>
    <row r="1572">
      <c r="A1572" s="3" t="inlineStr">
        <is>
          <t xml:space="preserve">  λ2</t>
        </is>
      </c>
      <c r="B1572" s="19" t="n">
        <v>1.618033988749896</v>
      </c>
      <c r="C1572" s="19" t="n">
        <v>-0.7015621187164236</v>
      </c>
      <c r="D1572" s="19" t="n">
        <v>-0.7015621187164236</v>
      </c>
      <c r="E1572" s="19" t="n">
        <v>-0.7015621187164236</v>
      </c>
      <c r="F1572" s="19" t="n">
        <v>-0.7015621187164236</v>
      </c>
      <c r="G1572" s="19" t="n">
        <v>-0.7015621187164236</v>
      </c>
    </row>
    <row r="1573">
      <c r="A1573" s="3" t="inlineStr">
        <is>
          <t xml:space="preserve">  λ3</t>
        </is>
      </c>
      <c r="B1573" s="19" t="n">
        <v>0.5683728862102551</v>
      </c>
      <c r="C1573" s="19" t="n">
        <v>9.381227409985511e-18</v>
      </c>
      <c r="D1573" s="19" t="n">
        <v>9.381227409985511e-18</v>
      </c>
      <c r="E1573" s="19" t="n">
        <v>9.381227409985511e-18</v>
      </c>
      <c r="F1573" s="19" t="n">
        <v>9.381227409985511e-18</v>
      </c>
      <c r="G1573" s="19" t="n">
        <v>9.381227409985511e-18</v>
      </c>
    </row>
    <row r="1574">
      <c r="A1574" s="3" t="inlineStr">
        <is>
          <t xml:space="preserve">  λ4</t>
        </is>
      </c>
      <c r="B1574" s="19" t="n">
        <v>-0.6180339887498955</v>
      </c>
      <c r="C1574" s="19" t="n">
        <v>9.381227409985511e-18</v>
      </c>
      <c r="D1574" s="19" t="n">
        <v>9.381227409985511e-18</v>
      </c>
      <c r="E1574" s="19" t="n">
        <v>9.381227409985511e-18</v>
      </c>
      <c r="F1574" s="19" t="n">
        <v>9.381227409985511e-18</v>
      </c>
      <c r="G1574" s="19" t="n">
        <v>9.381227409985511e-18</v>
      </c>
    </row>
    <row r="1575">
      <c r="A1575" s="3" t="inlineStr">
        <is>
          <t xml:space="preserve">  λ5</t>
        </is>
      </c>
      <c r="B1575" s="19" t="n">
        <v>-0.6873995617361736</v>
      </c>
      <c r="C1575" s="19" t="n">
        <v>1</v>
      </c>
      <c r="D1575" s="19" t="n">
        <v>1</v>
      </c>
      <c r="E1575" s="19" t="n">
        <v>1</v>
      </c>
      <c r="F1575" s="19" t="n">
        <v>1</v>
      </c>
      <c r="G1575" s="19" t="n">
        <v>1</v>
      </c>
    </row>
    <row r="1576">
      <c r="A1576" s="3" t="inlineStr">
        <is>
          <t xml:space="preserve">  λ6</t>
        </is>
      </c>
      <c r="B1576" s="19" t="n">
        <v>6.447424831220883e-34</v>
      </c>
      <c r="C1576" s="19" t="n">
        <v>-1.291761228089901e-18</v>
      </c>
      <c r="D1576" s="19" t="n">
        <v>-1.291761228089901e-18</v>
      </c>
      <c r="E1576" s="19" t="n">
        <v>-1.291761228089901e-18</v>
      </c>
      <c r="F1576" s="19" t="n">
        <v>-1.291761228089901e-18</v>
      </c>
      <c r="G1576" s="19" t="n">
        <v>-1.291761228089901e-18</v>
      </c>
    </row>
    <row r="1577">
      <c r="A1577" s="3" t="inlineStr">
        <is>
          <t>eigenvalues sorted desc (LARGE)</t>
        </is>
      </c>
    </row>
    <row r="1578">
      <c r="A1578" s="3" t="inlineStr">
        <is>
          <t xml:space="preserve">  λ(1)</t>
        </is>
      </c>
      <c r="B1578" s="19">
        <f>LARGE($B$1571:$B$1576,1)</f>
        <v/>
      </c>
      <c r="C1578" s="19">
        <f>LARGE($C$1571:$C$1576,1)</f>
        <v/>
      </c>
      <c r="D1578" s="19">
        <f>LARGE($D$1571:$D$1576,1)</f>
        <v/>
      </c>
      <c r="E1578" s="19">
        <f>LARGE($E$1571:$E$1576,1)</f>
        <v/>
      </c>
      <c r="F1578" s="19">
        <f>LARGE($F$1571:$F$1576,1)</f>
        <v/>
      </c>
      <c r="G1578" s="19">
        <f>LARGE($G$1571:$G$1576,1)</f>
        <v/>
      </c>
    </row>
    <row r="1579">
      <c r="A1579" s="3" t="inlineStr">
        <is>
          <t xml:space="preserve">  λ(2)</t>
        </is>
      </c>
      <c r="B1579" s="19">
        <f>LARGE($B$1571:$B$1576,2)</f>
        <v/>
      </c>
      <c r="C1579" s="19">
        <f>LARGE($C$1571:$C$1576,2)</f>
        <v/>
      </c>
      <c r="D1579" s="19">
        <f>LARGE($D$1571:$D$1576,2)</f>
        <v/>
      </c>
      <c r="E1579" s="19">
        <f>LARGE($E$1571:$E$1576,2)</f>
        <v/>
      </c>
      <c r="F1579" s="19">
        <f>LARGE($F$1571:$F$1576,2)</f>
        <v/>
      </c>
      <c r="G1579" s="19">
        <f>LARGE($G$1571:$G$1576,2)</f>
        <v/>
      </c>
    </row>
    <row r="1580">
      <c r="A1580" s="3" t="inlineStr">
        <is>
          <t xml:space="preserve">  λ(3)</t>
        </is>
      </c>
      <c r="B1580" s="19">
        <f>LARGE($B$1571:$B$1576,3)</f>
        <v/>
      </c>
      <c r="C1580" s="19">
        <f>LARGE($C$1571:$C$1576,3)</f>
        <v/>
      </c>
      <c r="D1580" s="19">
        <f>LARGE($D$1571:$D$1576,3)</f>
        <v/>
      </c>
      <c r="E1580" s="19">
        <f>LARGE($E$1571:$E$1576,3)</f>
        <v/>
      </c>
      <c r="F1580" s="19">
        <f>LARGE($F$1571:$F$1576,3)</f>
        <v/>
      </c>
      <c r="G1580" s="19">
        <f>LARGE($G$1571:$G$1576,3)</f>
        <v/>
      </c>
    </row>
    <row r="1581">
      <c r="A1581" s="3" t="inlineStr">
        <is>
          <t xml:space="preserve">  λ(4)</t>
        </is>
      </c>
      <c r="B1581" s="19">
        <f>LARGE($B$1571:$B$1576,4)</f>
        <v/>
      </c>
      <c r="C1581" s="19">
        <f>LARGE($C$1571:$C$1576,4)</f>
        <v/>
      </c>
      <c r="D1581" s="19">
        <f>LARGE($D$1571:$D$1576,4)</f>
        <v/>
      </c>
      <c r="E1581" s="19">
        <f>LARGE($E$1571:$E$1576,4)</f>
        <v/>
      </c>
      <c r="F1581" s="19">
        <f>LARGE($F$1571:$F$1576,4)</f>
        <v/>
      </c>
      <c r="G1581" s="19">
        <f>LARGE($G$1571:$G$1576,4)</f>
        <v/>
      </c>
    </row>
    <row r="1582">
      <c r="A1582" s="3" t="inlineStr">
        <is>
          <t xml:space="preserve">  λ(5)</t>
        </is>
      </c>
      <c r="B1582" s="19">
        <f>LARGE($B$1571:$B$1576,5)</f>
        <v/>
      </c>
      <c r="C1582" s="19">
        <f>LARGE($C$1571:$C$1576,5)</f>
        <v/>
      </c>
      <c r="D1582" s="19">
        <f>LARGE($D$1571:$D$1576,5)</f>
        <v/>
      </c>
      <c r="E1582" s="19">
        <f>LARGE($E$1571:$E$1576,5)</f>
        <v/>
      </c>
      <c r="F1582" s="19">
        <f>LARGE($F$1571:$F$1576,5)</f>
        <v/>
      </c>
      <c r="G1582" s="19">
        <f>LARGE($G$1571:$G$1576,5)</f>
        <v/>
      </c>
    </row>
    <row r="1583">
      <c r="A1583" s="3" t="inlineStr">
        <is>
          <t xml:space="preserve">  λ(6)</t>
        </is>
      </c>
      <c r="B1583" s="19">
        <f>LARGE($B$1571:$B$1576,6)</f>
        <v/>
      </c>
      <c r="C1583" s="19">
        <f>LARGE($C$1571:$C$1576,6)</f>
        <v/>
      </c>
      <c r="D1583" s="19">
        <f>LARGE($D$1571:$D$1576,6)</f>
        <v/>
      </c>
      <c r="E1583" s="19">
        <f>LARGE($E$1571:$E$1576,6)</f>
        <v/>
      </c>
      <c r="F1583" s="19">
        <f>LARGE($F$1571:$F$1576,6)</f>
        <v/>
      </c>
      <c r="G1583" s="19">
        <f>LARGE($G$1571:$G$1576,6)</f>
        <v/>
      </c>
    </row>
    <row r="1584">
      <c r="A1584" s="3" t="inlineStr">
        <is>
          <t>check: Σeig − trace (→0)</t>
        </is>
      </c>
      <c r="B1584" s="3">
        <f>ROUND(SUM($B$1571:$B$1576)-($B$1551+$C$1552+$D$1553+$E$1554+$F$1555+$G$1556),6)</f>
        <v/>
      </c>
      <c r="C1584" s="3">
        <f>ROUND(SUM($C$1571:$C$1576)-($I$1551+$J$1552+$K$1553+$L$1554+$M$1555+$N$1556),6)</f>
        <v/>
      </c>
      <c r="D1584" s="3">
        <f>ROUND(SUM($D$1571:$D$1576)-($P$1551+$Q$1552+$R$1553+$S$1554+$T$1555+$U$1556),6)</f>
        <v/>
      </c>
      <c r="E1584" s="3">
        <f>ROUND(SUM($E$1571:$E$1576)-($W$1551+$X$1552+$Y$1553+$Z$1554+$AA$1555+$AB$1556),6)</f>
        <v/>
      </c>
      <c r="F1584" s="3">
        <f>ROUND(SUM($F$1571:$F$1576)-($AD$1551+$AE$1552+$AF$1553+$AG$1554+$AH$1555+$AI$1556),6)</f>
        <v/>
      </c>
      <c r="G1584" s="3">
        <f>ROUND(SUM($G$1571:$G$1576)-($AK$1551+$AL$1552+$AM$1553+$AN$1554+$AO$1555+$AP$1556),6)</f>
        <v/>
      </c>
    </row>
    <row r="1585">
      <c r="A1585" s="3" t="inlineStr">
        <is>
          <t>check: Πeig − det (→0)</t>
        </is>
      </c>
      <c r="B1585" s="3">
        <f>ROUND(MDETERM($B$1551:$G$1556)-PRODUCT($B$1571:$B$1576),6)</f>
        <v/>
      </c>
      <c r="C1585" s="3">
        <f>ROUND(MDETERM($I$1551:$N$1556)-PRODUCT($C$1571:$C$1576),6)</f>
        <v/>
      </c>
      <c r="D1585" s="3">
        <f>ROUND(MDETERM($P$1551:$U$1556)-PRODUCT($D$1571:$D$1576),6)</f>
        <v/>
      </c>
      <c r="E1585" s="3">
        <f>ROUND(MDETERM($W$1551:$AB$1556)-PRODUCT($E$1571:$E$1576),6)</f>
        <v/>
      </c>
      <c r="F1585" s="3">
        <f>ROUND(MDETERM($AD$1551:$AI$1556)-PRODUCT($F$1571:$F$1576),6)</f>
        <v/>
      </c>
      <c r="G1585" s="3">
        <f>ROUND(MDETERM($AK$1551:$AP$1556)-PRODUCT($G$1571:$G$1576),6)</f>
        <v/>
      </c>
    </row>
    <row r="1586">
      <c r="A1586" s="3" t="inlineStr">
        <is>
          <t>complex eigenvalues?</t>
        </is>
      </c>
      <c r="B1586" s="3" t="inlineStr"/>
      <c r="C1586" s="3" t="inlineStr"/>
      <c r="D1586" s="3" t="inlineStr"/>
      <c r="E1586" s="3" t="inlineStr"/>
      <c r="F1586" s="3" t="inlineStr"/>
      <c r="G1586" s="3" t="inlineStr"/>
    </row>
    <row r="1587">
      <c r="A1587" s="3" t="inlineStr">
        <is>
          <t>check: det(M − λᵢI) per sorted λ (→0)</t>
        </is>
      </c>
    </row>
    <row r="1588">
      <c r="A1588" s="3" t="inlineStr">
        <is>
          <t xml:space="preserve">  det(M − λ(1)I)</t>
        </is>
      </c>
      <c r="B1588" s="3">
        <f t="array" ref="B1588">ROUND(MDETERM($B$1551:$G$1556-$B$1578*MUNIT(6)),6)</f>
        <v/>
      </c>
      <c r="C1588" s="3">
        <f t="array" ref="C1588">ROUND(MDETERM($I$1551:$N$1556-$C$1578*MUNIT(6)),6)</f>
        <v/>
      </c>
      <c r="D1588" s="3">
        <f t="array" ref="D1588">ROUND(MDETERM($P$1551:$U$1556-$D$1578*MUNIT(6)),6)</f>
        <v/>
      </c>
      <c r="E1588" s="3">
        <f t="array" ref="E1588">ROUND(MDETERM($W$1551:$AB$1556-$E$1578*MUNIT(6)),6)</f>
        <v/>
      </c>
      <c r="F1588" s="3">
        <f t="array" ref="F1588">ROUND(MDETERM($AD$1551:$AI$1556-$F$1578*MUNIT(6)),6)</f>
        <v/>
      </c>
      <c r="G1588" s="3">
        <f t="array" ref="G1588">ROUND(MDETERM($AK$1551:$AP$1556-$G$1578*MUNIT(6)),6)</f>
        <v/>
      </c>
    </row>
    <row r="1589">
      <c r="A1589" s="3" t="inlineStr">
        <is>
          <t xml:space="preserve">  det(M − λ(2)I)</t>
        </is>
      </c>
      <c r="B1589" s="3">
        <f t="array" ref="B1589">ROUND(MDETERM($B$1551:$G$1556-$B$1579*MUNIT(6)),6)</f>
        <v/>
      </c>
      <c r="C1589" s="3">
        <f t="array" ref="C1589">ROUND(MDETERM($I$1551:$N$1556-$C$1579*MUNIT(6)),6)</f>
        <v/>
      </c>
      <c r="D1589" s="3">
        <f t="array" ref="D1589">ROUND(MDETERM($P$1551:$U$1556-$D$1579*MUNIT(6)),6)</f>
        <v/>
      </c>
      <c r="E1589" s="3">
        <f t="array" ref="E1589">ROUND(MDETERM($W$1551:$AB$1556-$E$1579*MUNIT(6)),6)</f>
        <v/>
      </c>
      <c r="F1589" s="3">
        <f t="array" ref="F1589">ROUND(MDETERM($AD$1551:$AI$1556-$F$1579*MUNIT(6)),6)</f>
        <v/>
      </c>
      <c r="G1589" s="3">
        <f t="array" ref="G1589">ROUND(MDETERM($AK$1551:$AP$1556-$G$1579*MUNIT(6)),6)</f>
        <v/>
      </c>
    </row>
    <row r="1590">
      <c r="A1590" s="3" t="inlineStr">
        <is>
          <t xml:space="preserve">  det(M − λ(3)I)</t>
        </is>
      </c>
      <c r="B1590" s="3">
        <f t="array" ref="B1590">ROUND(MDETERM($B$1551:$G$1556-$B$1580*MUNIT(6)),6)</f>
        <v/>
      </c>
      <c r="C1590" s="3">
        <f t="array" ref="C1590">ROUND(MDETERM($I$1551:$N$1556-$C$1580*MUNIT(6)),6)</f>
        <v/>
      </c>
      <c r="D1590" s="3">
        <f t="array" ref="D1590">ROUND(MDETERM($P$1551:$U$1556-$D$1580*MUNIT(6)),6)</f>
        <v/>
      </c>
      <c r="E1590" s="3">
        <f t="array" ref="E1590">ROUND(MDETERM($W$1551:$AB$1556-$E$1580*MUNIT(6)),6)</f>
        <v/>
      </c>
      <c r="F1590" s="3">
        <f t="array" ref="F1590">ROUND(MDETERM($AD$1551:$AI$1556-$F$1580*MUNIT(6)),6)</f>
        <v/>
      </c>
      <c r="G1590" s="3">
        <f t="array" ref="G1590">ROUND(MDETERM($AK$1551:$AP$1556-$G$1580*MUNIT(6)),6)</f>
        <v/>
      </c>
    </row>
    <row r="1591">
      <c r="A1591" s="3" t="inlineStr">
        <is>
          <t xml:space="preserve">  det(M − λ(4)I)</t>
        </is>
      </c>
      <c r="B1591" s="3">
        <f t="array" ref="B1591">ROUND(MDETERM($B$1551:$G$1556-$B$1581*MUNIT(6)),6)</f>
        <v/>
      </c>
      <c r="C1591" s="3">
        <f t="array" ref="C1591">ROUND(MDETERM($I$1551:$N$1556-$C$1581*MUNIT(6)),6)</f>
        <v/>
      </c>
      <c r="D1591" s="3">
        <f t="array" ref="D1591">ROUND(MDETERM($P$1551:$U$1556-$D$1581*MUNIT(6)),6)</f>
        <v/>
      </c>
      <c r="E1591" s="3">
        <f t="array" ref="E1591">ROUND(MDETERM($W$1551:$AB$1556-$E$1581*MUNIT(6)),6)</f>
        <v/>
      </c>
      <c r="F1591" s="3">
        <f t="array" ref="F1591">ROUND(MDETERM($AD$1551:$AI$1556-$F$1581*MUNIT(6)),6)</f>
        <v/>
      </c>
      <c r="G1591" s="3">
        <f t="array" ref="G1591">ROUND(MDETERM($AK$1551:$AP$1556-$G$1581*MUNIT(6)),6)</f>
        <v/>
      </c>
    </row>
    <row r="1592">
      <c r="A1592" s="3" t="inlineStr">
        <is>
          <t xml:space="preserve">  det(M − λ(5)I)</t>
        </is>
      </c>
      <c r="B1592" s="3">
        <f t="array" ref="B1592">ROUND(MDETERM($B$1551:$G$1556-$B$1582*MUNIT(6)),6)</f>
        <v/>
      </c>
      <c r="C1592" s="3">
        <f t="array" ref="C1592">ROUND(MDETERM($I$1551:$N$1556-$C$1582*MUNIT(6)),6)</f>
        <v/>
      </c>
      <c r="D1592" s="3">
        <f t="array" ref="D1592">ROUND(MDETERM($P$1551:$U$1556-$D$1582*MUNIT(6)),6)</f>
        <v/>
      </c>
      <c r="E1592" s="3">
        <f t="array" ref="E1592">ROUND(MDETERM($W$1551:$AB$1556-$E$1582*MUNIT(6)),6)</f>
        <v/>
      </c>
      <c r="F1592" s="3">
        <f t="array" ref="F1592">ROUND(MDETERM($AD$1551:$AI$1556-$F$1582*MUNIT(6)),6)</f>
        <v/>
      </c>
      <c r="G1592" s="3">
        <f t="array" ref="G1592">ROUND(MDETERM($AK$1551:$AP$1556-$G$1582*MUNIT(6)),6)</f>
        <v/>
      </c>
    </row>
    <row r="1593">
      <c r="A1593" s="3" t="inlineStr">
        <is>
          <t xml:space="preserve">  det(M − λ(6)I)</t>
        </is>
      </c>
      <c r="B1593" s="3">
        <f t="array" ref="B1593">ROUND(MDETERM($B$1551:$G$1556-$B$1583*MUNIT(6)),6)</f>
        <v/>
      </c>
      <c r="C1593" s="3">
        <f t="array" ref="C1593">ROUND(MDETERM($I$1551:$N$1556-$C$1583*MUNIT(6)),6)</f>
        <v/>
      </c>
      <c r="D1593" s="3">
        <f t="array" ref="D1593">ROUND(MDETERM($P$1551:$U$1556-$D$1583*MUNIT(6)),6)</f>
        <v/>
      </c>
      <c r="E1593" s="3">
        <f t="array" ref="E1593">ROUND(MDETERM($W$1551:$AB$1556-$E$1583*MUNIT(6)),6)</f>
        <v/>
      </c>
      <c r="F1593" s="3">
        <f t="array" ref="F1593">ROUND(MDETERM($AD$1551:$AI$1556-$F$1583*MUNIT(6)),6)</f>
        <v/>
      </c>
      <c r="G1593" s="3">
        <f t="array" ref="G1593">ROUND(MDETERM($AK$1551:$AP$1556-$G$1583*MUNIT(6)),6)</f>
        <v/>
      </c>
    </row>
    <row r="1597" ht="16" customHeight="1">
      <c r="A1597" s="14" t="inlineStr">
        <is>
          <t>RAG R1-R2-R3 | gpt4-turbo-preview</t>
        </is>
      </c>
      <c r="B1597" s="9" t="inlineStr">
        <is>
          <t>run 1 (raw, pasted)</t>
        </is>
      </c>
      <c r="I1597" s="9" t="inlineStr">
        <is>
          <t>run 2 (raw, pasted)</t>
        </is>
      </c>
      <c r="P1597" s="9" t="inlineStr">
        <is>
          <t>run 3 (raw, pasted)</t>
        </is>
      </c>
      <c r="W1597" s="9" t="inlineStr">
        <is>
          <t>run 4 (raw, pasted)</t>
        </is>
      </c>
      <c r="AD1597" s="9" t="inlineStr">
        <is>
          <t>run 5 (raw, pasted)</t>
        </is>
      </c>
      <c r="AK1597" s="9" t="inlineStr">
        <is>
          <t>archived component mapping</t>
        </is>
      </c>
    </row>
    <row r="1598" ht="60" customHeight="1">
      <c r="B1598" s="15" t="inlineStr">
        <is>
          <t>structure</t>
        </is>
      </c>
      <c r="C1598" s="15" t="inlineStr">
        <is>
          <t>power system</t>
        </is>
      </c>
      <c r="D1598" s="15" t="inlineStr">
        <is>
          <t>command and data handling (C&amp;DH)</t>
        </is>
      </c>
      <c r="E1598" s="15" t="inlineStr">
        <is>
          <t>communication system</t>
        </is>
      </c>
      <c r="F1598" s="15" t="inlineStr">
        <is>
          <t>attitude determination and control system (ADCS)</t>
        </is>
      </c>
      <c r="G1598" s="15" t="inlineStr">
        <is>
          <t>payload</t>
        </is>
      </c>
      <c r="I1598" s="15" t="inlineStr">
        <is>
          <t>structure</t>
        </is>
      </c>
      <c r="J1598" s="15" t="inlineStr">
        <is>
          <t>power system</t>
        </is>
      </c>
      <c r="K1598" s="15" t="inlineStr">
        <is>
          <t>command and data handling (C&amp;DH)</t>
        </is>
      </c>
      <c r="L1598" s="15" t="inlineStr">
        <is>
          <t>communication system</t>
        </is>
      </c>
      <c r="M1598" s="15" t="inlineStr">
        <is>
          <t>attitude determination and control system (ADCS)</t>
        </is>
      </c>
      <c r="N1598" s="15" t="inlineStr">
        <is>
          <t>payload</t>
        </is>
      </c>
      <c r="P1598" s="15" t="inlineStr">
        <is>
          <t>structure</t>
        </is>
      </c>
      <c r="Q1598" s="15" t="inlineStr">
        <is>
          <t>power system</t>
        </is>
      </c>
      <c r="R1598" s="15" t="inlineStr">
        <is>
          <t>command and data handling (C&amp;DH)</t>
        </is>
      </c>
      <c r="S1598" s="15" t="inlineStr">
        <is>
          <t>communication system</t>
        </is>
      </c>
      <c r="T1598" s="15" t="inlineStr">
        <is>
          <t>attitude determination and control system (ADCS)</t>
        </is>
      </c>
      <c r="U1598" s="15" t="inlineStr">
        <is>
          <t>payload</t>
        </is>
      </c>
      <c r="W1598" s="15" t="inlineStr">
        <is>
          <t>structure</t>
        </is>
      </c>
      <c r="X1598" s="15" t="inlineStr">
        <is>
          <t>power system</t>
        </is>
      </c>
      <c r="Y1598" s="15" t="inlineStr">
        <is>
          <t>command and data handling (C&amp;DH)</t>
        </is>
      </c>
      <c r="Z1598" s="15" t="inlineStr">
        <is>
          <t>communication system</t>
        </is>
      </c>
      <c r="AA1598" s="15" t="inlineStr">
        <is>
          <t>attitude determination and control system (ADCS)</t>
        </is>
      </c>
      <c r="AB1598" s="15" t="inlineStr">
        <is>
          <t>payload</t>
        </is>
      </c>
      <c r="AD1598" s="15" t="inlineStr">
        <is>
          <t>structure</t>
        </is>
      </c>
      <c r="AE1598" s="15" t="inlineStr">
        <is>
          <t>power system</t>
        </is>
      </c>
      <c r="AF1598" s="15" t="inlineStr">
        <is>
          <t>command and data handling (C&amp;DH)</t>
        </is>
      </c>
      <c r="AG1598" s="15" t="inlineStr">
        <is>
          <t>communication system</t>
        </is>
      </c>
      <c r="AH1598" s="15" t="inlineStr">
        <is>
          <t>attitude determination and control system (ADCS)</t>
        </is>
      </c>
      <c r="AI1598" s="15" t="inlineStr">
        <is>
          <t>payload</t>
        </is>
      </c>
      <c r="AK1598" s="3" t="inlineStr">
        <is>
          <t>Ground truth component</t>
        </is>
      </c>
      <c r="AL1598" s="3" t="inlineStr">
        <is>
          <t>Matched predicted component</t>
        </is>
      </c>
    </row>
    <row r="1599">
      <c r="A1599" s="3" t="inlineStr">
        <is>
          <t>structure</t>
        </is>
      </c>
      <c r="B1599" s="8" t="n">
        <v>1</v>
      </c>
      <c r="C1599" s="8" t="n">
        <v>1</v>
      </c>
      <c r="D1599" s="8" t="n">
        <v>1</v>
      </c>
      <c r="E1599" s="8" t="n">
        <v>1</v>
      </c>
      <c r="F1599" s="8" t="n">
        <v>1</v>
      </c>
      <c r="G1599" s="8" t="n">
        <v>1</v>
      </c>
      <c r="I1599" s="8" t="n">
        <v>1</v>
      </c>
      <c r="J1599" s="8" t="n">
        <v>1</v>
      </c>
      <c r="K1599" s="8" t="n">
        <v>1</v>
      </c>
      <c r="L1599" s="8" t="n">
        <v>1</v>
      </c>
      <c r="M1599" s="8" t="n">
        <v>1</v>
      </c>
      <c r="N1599" s="8" t="n">
        <v>1</v>
      </c>
      <c r="P1599" s="8" t="n">
        <v>1</v>
      </c>
      <c r="Q1599" s="8" t="n">
        <v>1</v>
      </c>
      <c r="R1599" s="8" t="n">
        <v>1</v>
      </c>
      <c r="S1599" s="8" t="n">
        <v>1</v>
      </c>
      <c r="T1599" s="8" t="n">
        <v>1</v>
      </c>
      <c r="U1599" s="8" t="n">
        <v>1</v>
      </c>
      <c r="W1599" s="8" t="n">
        <v>1</v>
      </c>
      <c r="X1599" s="8" t="n">
        <v>1</v>
      </c>
      <c r="Y1599" s="8" t="n">
        <v>1</v>
      </c>
      <c r="Z1599" s="8" t="n">
        <v>1</v>
      </c>
      <c r="AA1599" s="8" t="n">
        <v>1</v>
      </c>
      <c r="AB1599" s="8" t="n">
        <v>1</v>
      </c>
      <c r="AD1599" s="8" t="n">
        <v>1</v>
      </c>
      <c r="AE1599" s="8" t="n">
        <v>1</v>
      </c>
      <c r="AF1599" s="8" t="n">
        <v>1</v>
      </c>
      <c r="AG1599" s="8" t="n">
        <v>1</v>
      </c>
      <c r="AH1599" s="8" t="n">
        <v>1</v>
      </c>
      <c r="AI1599" s="8" t="n">
        <v>1</v>
      </c>
      <c r="AK1599" s="3" t="inlineStr">
        <is>
          <t>Power Subsystem</t>
        </is>
      </c>
      <c r="AL1599" s="3" t="inlineStr">
        <is>
          <t>power system</t>
        </is>
      </c>
    </row>
    <row r="1600">
      <c r="A1600" s="3" t="inlineStr">
        <is>
          <t>power system</t>
        </is>
      </c>
      <c r="B1600" s="8" t="n">
        <v>0</v>
      </c>
      <c r="C1600" s="8" t="n">
        <v>1</v>
      </c>
      <c r="D1600" s="8" t="n">
        <v>1</v>
      </c>
      <c r="E1600" s="8" t="n">
        <v>1</v>
      </c>
      <c r="F1600" s="8" t="n">
        <v>0</v>
      </c>
      <c r="G1600" s="8" t="n">
        <v>1</v>
      </c>
      <c r="I1600" s="8" t="n">
        <v>1</v>
      </c>
      <c r="J1600" s="8" t="n">
        <v>1</v>
      </c>
      <c r="K1600" s="8" t="n">
        <v>1</v>
      </c>
      <c r="L1600" s="8" t="n">
        <v>1</v>
      </c>
      <c r="M1600" s="8" t="n">
        <v>1</v>
      </c>
      <c r="N1600" s="8" t="n">
        <v>0</v>
      </c>
      <c r="P1600" s="8" t="n">
        <v>0</v>
      </c>
      <c r="Q1600" s="8" t="n">
        <v>1</v>
      </c>
      <c r="R1600" s="8" t="n">
        <v>1</v>
      </c>
      <c r="S1600" s="8" t="n">
        <v>1</v>
      </c>
      <c r="T1600" s="8" t="n">
        <v>0</v>
      </c>
      <c r="U1600" s="8" t="n">
        <v>1</v>
      </c>
      <c r="W1600" s="8" t="n">
        <v>1</v>
      </c>
      <c r="X1600" s="8" t="n">
        <v>1</v>
      </c>
      <c r="Y1600" s="8" t="n">
        <v>1</v>
      </c>
      <c r="Z1600" s="8" t="n">
        <v>1</v>
      </c>
      <c r="AA1600" s="8" t="n">
        <v>1</v>
      </c>
      <c r="AB1600" s="8" t="n">
        <v>1</v>
      </c>
      <c r="AD1600" s="8" t="n">
        <v>0</v>
      </c>
      <c r="AE1600" s="8" t="n">
        <v>1</v>
      </c>
      <c r="AF1600" s="8" t="n">
        <v>1</v>
      </c>
      <c r="AG1600" s="8" t="n">
        <v>1</v>
      </c>
      <c r="AH1600" s="8" t="n">
        <v>0</v>
      </c>
      <c r="AI1600" s="8" t="n">
        <v>1</v>
      </c>
      <c r="AK1600" s="3" t="inlineStr">
        <is>
          <t>Spacecraft</t>
        </is>
      </c>
      <c r="AL1600" s="3" t="inlineStr">
        <is>
          <t>structure</t>
        </is>
      </c>
    </row>
    <row r="1601">
      <c r="A1601" s="3" t="inlineStr">
        <is>
          <t>command and data handling (C&amp;DH)</t>
        </is>
      </c>
      <c r="B1601" s="8" t="n">
        <v>0</v>
      </c>
      <c r="C1601" s="8" t="n">
        <v>0</v>
      </c>
      <c r="D1601" s="8" t="n">
        <v>1</v>
      </c>
      <c r="E1601" s="8" t="n">
        <v>0</v>
      </c>
      <c r="F1601" s="8" t="n">
        <v>1</v>
      </c>
      <c r="G1601" s="8" t="n">
        <v>1</v>
      </c>
      <c r="I1601" s="8" t="n">
        <v>1</v>
      </c>
      <c r="J1601" s="8" t="n">
        <v>1</v>
      </c>
      <c r="K1601" s="8" t="n">
        <v>1</v>
      </c>
      <c r="L1601" s="8" t="n">
        <v>1</v>
      </c>
      <c r="M1601" s="8" t="n">
        <v>1</v>
      </c>
      <c r="N1601" s="8" t="n">
        <v>1</v>
      </c>
      <c r="P1601" s="8" t="n">
        <v>0</v>
      </c>
      <c r="Q1601" s="8" t="n">
        <v>1</v>
      </c>
      <c r="R1601" s="8" t="n">
        <v>1</v>
      </c>
      <c r="S1601" s="8" t="n">
        <v>1</v>
      </c>
      <c r="T1601" s="8" t="n">
        <v>1</v>
      </c>
      <c r="U1601" s="8" t="n">
        <v>1</v>
      </c>
      <c r="W1601" s="8" t="n">
        <v>1</v>
      </c>
      <c r="X1601" s="8" t="n">
        <v>1</v>
      </c>
      <c r="Y1601" s="8" t="n">
        <v>1</v>
      </c>
      <c r="Z1601" s="8" t="n">
        <v>1</v>
      </c>
      <c r="AA1601" s="8" t="n">
        <v>1</v>
      </c>
      <c r="AB1601" s="8" t="n">
        <v>1</v>
      </c>
      <c r="AD1601" s="8" t="n">
        <v>0</v>
      </c>
      <c r="AE1601" s="8" t="n">
        <v>0</v>
      </c>
      <c r="AF1601" s="8" t="n">
        <v>1</v>
      </c>
      <c r="AG1601" s="8" t="n">
        <v>1</v>
      </c>
      <c r="AH1601" s="8" t="n">
        <v>1</v>
      </c>
      <c r="AI1601" s="8" t="n">
        <v>1</v>
      </c>
      <c r="AK1601" s="3" t="inlineStr">
        <is>
          <t>Guidance, Navigation, and Control (GNC) Subsystem</t>
        </is>
      </c>
      <c r="AL1601" s="3" t="inlineStr">
        <is>
          <t>attitude determination and control system (ADCS)</t>
        </is>
      </c>
    </row>
    <row r="1602">
      <c r="A1602" s="3" t="inlineStr">
        <is>
          <t>communication system</t>
        </is>
      </c>
      <c r="B1602" s="8" t="n">
        <v>0</v>
      </c>
      <c r="C1602" s="8" t="n">
        <v>0</v>
      </c>
      <c r="D1602" s="8" t="n">
        <v>0</v>
      </c>
      <c r="E1602" s="8" t="n">
        <v>1</v>
      </c>
      <c r="F1602" s="8" t="n">
        <v>1</v>
      </c>
      <c r="G1602" s="8" t="n">
        <v>1</v>
      </c>
      <c r="I1602" s="8" t="n">
        <v>1</v>
      </c>
      <c r="J1602" s="8" t="n">
        <v>1</v>
      </c>
      <c r="K1602" s="8" t="n">
        <v>1</v>
      </c>
      <c r="L1602" s="8" t="n">
        <v>1</v>
      </c>
      <c r="M1602" s="8" t="n">
        <v>0</v>
      </c>
      <c r="N1602" s="8" t="n">
        <v>1</v>
      </c>
      <c r="P1602" s="8" t="n">
        <v>0</v>
      </c>
      <c r="Q1602" s="8" t="n">
        <v>1</v>
      </c>
      <c r="R1602" s="8" t="n">
        <v>1</v>
      </c>
      <c r="S1602" s="8" t="n">
        <v>1</v>
      </c>
      <c r="T1602" s="8" t="n">
        <v>1</v>
      </c>
      <c r="U1602" s="8" t="n">
        <v>1</v>
      </c>
      <c r="W1602" s="8" t="n">
        <v>1</v>
      </c>
      <c r="X1602" s="8" t="n">
        <v>1</v>
      </c>
      <c r="Y1602" s="8" t="n">
        <v>1</v>
      </c>
      <c r="Z1602" s="8" t="n">
        <v>1</v>
      </c>
      <c r="AA1602" s="8" t="n">
        <v>1</v>
      </c>
      <c r="AB1602" s="8" t="n">
        <v>1</v>
      </c>
      <c r="AD1602" s="8" t="n">
        <v>0</v>
      </c>
      <c r="AE1602" s="8" t="n">
        <v>0</v>
      </c>
      <c r="AF1602" s="8" t="n">
        <v>0</v>
      </c>
      <c r="AG1602" s="8" t="n">
        <v>1</v>
      </c>
      <c r="AH1602" s="8" t="n">
        <v>1</v>
      </c>
      <c r="AI1602" s="8" t="n">
        <v>1</v>
      </c>
    </row>
    <row r="1603">
      <c r="A1603" s="3" t="inlineStr">
        <is>
          <t>attitude determination and control system (ADCS)</t>
        </is>
      </c>
      <c r="B1603" s="8" t="n">
        <v>0</v>
      </c>
      <c r="C1603" s="8" t="n">
        <v>0</v>
      </c>
      <c r="D1603" s="8" t="n">
        <v>1</v>
      </c>
      <c r="E1603" s="8" t="n">
        <v>1</v>
      </c>
      <c r="F1603" s="8" t="n">
        <v>1</v>
      </c>
      <c r="G1603" s="8" t="n">
        <v>1</v>
      </c>
      <c r="I1603" s="8" t="n">
        <v>1</v>
      </c>
      <c r="J1603" s="8" t="n">
        <v>1</v>
      </c>
      <c r="K1603" s="8" t="n">
        <v>1</v>
      </c>
      <c r="L1603" s="8" t="n">
        <v>0</v>
      </c>
      <c r="M1603" s="8" t="n">
        <v>1</v>
      </c>
      <c r="N1603" s="8" t="n">
        <v>1</v>
      </c>
      <c r="P1603" s="8" t="n">
        <v>0</v>
      </c>
      <c r="Q1603" s="8" t="n">
        <v>0</v>
      </c>
      <c r="R1603" s="8" t="n">
        <v>1</v>
      </c>
      <c r="S1603" s="8" t="n">
        <v>1</v>
      </c>
      <c r="T1603" s="8" t="n">
        <v>1</v>
      </c>
      <c r="U1603" s="8" t="n">
        <v>1</v>
      </c>
      <c r="W1603" s="8" t="n">
        <v>1</v>
      </c>
      <c r="X1603" s="8" t="n">
        <v>1</v>
      </c>
      <c r="Y1603" s="8" t="n">
        <v>1</v>
      </c>
      <c r="Z1603" s="8" t="n">
        <v>1</v>
      </c>
      <c r="AA1603" s="8" t="n">
        <v>1</v>
      </c>
      <c r="AB1603" s="8" t="n">
        <v>1</v>
      </c>
      <c r="AD1603" s="8" t="n">
        <v>0</v>
      </c>
      <c r="AE1603" s="8" t="n">
        <v>0</v>
      </c>
      <c r="AF1603" s="8" t="n">
        <v>1</v>
      </c>
      <c r="AG1603" s="8" t="n">
        <v>0</v>
      </c>
      <c r="AH1603" s="8" t="n">
        <v>1</v>
      </c>
      <c r="AI1603" s="8" t="n">
        <v>0</v>
      </c>
    </row>
    <row r="1604">
      <c r="A1604" s="3" t="inlineStr">
        <is>
          <t>payload</t>
        </is>
      </c>
      <c r="B1604" s="8" t="n">
        <v>0</v>
      </c>
      <c r="C1604" s="8" t="n">
        <v>1</v>
      </c>
      <c r="D1604" s="8" t="n">
        <v>1</v>
      </c>
      <c r="E1604" s="8" t="n">
        <v>1</v>
      </c>
      <c r="F1604" s="8" t="n">
        <v>1</v>
      </c>
      <c r="G1604" s="8" t="n">
        <v>1</v>
      </c>
      <c r="I1604" s="8" t="n">
        <v>1</v>
      </c>
      <c r="J1604" s="8" t="n">
        <v>0</v>
      </c>
      <c r="K1604" s="8" t="n">
        <v>1</v>
      </c>
      <c r="L1604" s="8" t="n">
        <v>1</v>
      </c>
      <c r="M1604" s="8" t="n">
        <v>1</v>
      </c>
      <c r="N1604" s="8" t="n">
        <v>1</v>
      </c>
      <c r="P1604" s="8" t="n">
        <v>0</v>
      </c>
      <c r="Q1604" s="8" t="n">
        <v>1</v>
      </c>
      <c r="R1604" s="8" t="n">
        <v>1</v>
      </c>
      <c r="S1604" s="8" t="n">
        <v>1</v>
      </c>
      <c r="T1604" s="8" t="n">
        <v>1</v>
      </c>
      <c r="U1604" s="8" t="n">
        <v>1</v>
      </c>
      <c r="W1604" s="8" t="n">
        <v>1</v>
      </c>
      <c r="X1604" s="8" t="n">
        <v>1</v>
      </c>
      <c r="Y1604" s="8" t="n">
        <v>1</v>
      </c>
      <c r="Z1604" s="8" t="n">
        <v>1</v>
      </c>
      <c r="AA1604" s="8" t="n">
        <v>1</v>
      </c>
      <c r="AB1604" s="8" t="n">
        <v>1</v>
      </c>
      <c r="AD1604" s="8" t="n">
        <v>0</v>
      </c>
      <c r="AE1604" s="8" t="n">
        <v>0</v>
      </c>
      <c r="AF1604" s="8" t="n">
        <v>0</v>
      </c>
      <c r="AG1604" s="8" t="n">
        <v>0</v>
      </c>
      <c r="AH1604" s="8" t="n">
        <v>1</v>
      </c>
      <c r="AI1604" s="8" t="n">
        <v>1</v>
      </c>
    </row>
    <row r="1606">
      <c r="A1606" s="1" t="inlineStr">
        <is>
          <t>aligned k×k matrices (INDEX/MATCH through the mapping; GT order)</t>
        </is>
      </c>
      <c r="B1606" s="9" t="inlineStr">
        <is>
          <t>run 1 aligned</t>
        </is>
      </c>
      <c r="I1606" s="9" t="inlineStr">
        <is>
          <t>run 2 aligned</t>
        </is>
      </c>
      <c r="P1606" s="9" t="inlineStr">
        <is>
          <t>run 3 aligned</t>
        </is>
      </c>
      <c r="W1606" s="9" t="inlineStr">
        <is>
          <t>run 4 aligned</t>
        </is>
      </c>
      <c r="AD1606" s="9" t="inlineStr">
        <is>
          <t>run 5 aligned</t>
        </is>
      </c>
      <c r="AK1606" s="9" t="inlineStr">
        <is>
          <t>Step2 average of aligned runs (formula)</t>
        </is>
      </c>
      <c r="AO1606" s="9" t="inlineStr">
        <is>
          <t>aligned ground truth (INDEX/MATCH)</t>
        </is>
      </c>
      <c r="AS1606" s="9" t="inlineStr">
        <is>
          <t>aligned GT eig (pasted) | sorted</t>
        </is>
      </c>
    </row>
    <row r="1607" ht="60" customHeight="1">
      <c r="B1607" s="15" t="inlineStr">
        <is>
          <t>Power Subsystem</t>
        </is>
      </c>
      <c r="C1607" s="15" t="inlineStr">
        <is>
          <t>Spacecraft</t>
        </is>
      </c>
      <c r="D1607" s="15" t="inlineStr">
        <is>
          <t>Guidance, Navigation, and Control (GNC) Subsystem</t>
        </is>
      </c>
      <c r="I1607" s="15" t="inlineStr">
        <is>
          <t>Power Subsystem</t>
        </is>
      </c>
      <c r="J1607" s="15" t="inlineStr">
        <is>
          <t>Spacecraft</t>
        </is>
      </c>
      <c r="K1607" s="15" t="inlineStr">
        <is>
          <t>Guidance, Navigation, and Control (GNC) Subsystem</t>
        </is>
      </c>
      <c r="P1607" s="15" t="inlineStr">
        <is>
          <t>Power Subsystem</t>
        </is>
      </c>
      <c r="Q1607" s="15" t="inlineStr">
        <is>
          <t>Spacecraft</t>
        </is>
      </c>
      <c r="R1607" s="15" t="inlineStr">
        <is>
          <t>Guidance, Navigation, and Control (GNC) Subsystem</t>
        </is>
      </c>
      <c r="W1607" s="15" t="inlineStr">
        <is>
          <t>Power Subsystem</t>
        </is>
      </c>
      <c r="X1607" s="15" t="inlineStr">
        <is>
          <t>Spacecraft</t>
        </is>
      </c>
      <c r="Y1607" s="15" t="inlineStr">
        <is>
          <t>Guidance, Navigation, and Control (GNC) Subsystem</t>
        </is>
      </c>
      <c r="AD1607" s="15" t="inlineStr">
        <is>
          <t>Power Subsystem</t>
        </is>
      </c>
      <c r="AE1607" s="15" t="inlineStr">
        <is>
          <t>Spacecraft</t>
        </is>
      </c>
      <c r="AF1607" s="15" t="inlineStr">
        <is>
          <t>Guidance, Navigation, and Control (GNC) Subsystem</t>
        </is>
      </c>
    </row>
    <row r="1608">
      <c r="A1608" s="3" t="inlineStr">
        <is>
          <t>Power Subsystem</t>
        </is>
      </c>
      <c r="B1608" s="8">
        <f>INDEX($B$1599:$G$1604,MATCH($AL$1599,$B$1598:$G$1598,0),MATCH($AL$1599,$B$1598:$G$1598,0))</f>
        <v/>
      </c>
      <c r="C1608" s="8">
        <f>INDEX($B$1599:$G$1604,MATCH($AL$1599,$B$1598:$G$1598,0),MATCH($AL$1600,$B$1598:$G$1598,0))</f>
        <v/>
      </c>
      <c r="D1608" s="8">
        <f>INDEX($B$1599:$G$1604,MATCH($AL$1599,$B$1598:$G$1598,0),MATCH($AL$1601,$B$1598:$G$1598,0))</f>
        <v/>
      </c>
      <c r="I1608" s="8">
        <f>INDEX($I$1599:$N$1604,MATCH($AL$1599,$I$1598:$N$1598,0),MATCH($AL$1599,$I$1598:$N$1598,0))</f>
        <v/>
      </c>
      <c r="J1608" s="8">
        <f>INDEX($I$1599:$N$1604,MATCH($AL$1599,$I$1598:$N$1598,0),MATCH($AL$1600,$I$1598:$N$1598,0))</f>
        <v/>
      </c>
      <c r="K1608" s="8">
        <f>INDEX($I$1599:$N$1604,MATCH($AL$1599,$I$1598:$N$1598,0),MATCH($AL$1601,$I$1598:$N$1598,0))</f>
        <v/>
      </c>
      <c r="P1608" s="8">
        <f>INDEX($P$1599:$U$1604,MATCH($AL$1599,$P$1598:$U$1598,0),MATCH($AL$1599,$P$1598:$U$1598,0))</f>
        <v/>
      </c>
      <c r="Q1608" s="8">
        <f>INDEX($P$1599:$U$1604,MATCH($AL$1599,$P$1598:$U$1598,0),MATCH($AL$1600,$P$1598:$U$1598,0))</f>
        <v/>
      </c>
      <c r="R1608" s="8">
        <f>INDEX($P$1599:$U$1604,MATCH($AL$1599,$P$1598:$U$1598,0),MATCH($AL$1601,$P$1598:$U$1598,0))</f>
        <v/>
      </c>
      <c r="W1608" s="8">
        <f>INDEX($W$1599:$AB$1604,MATCH($AL$1599,$W$1598:$AB$1598,0),MATCH($AL$1599,$W$1598:$AB$1598,0))</f>
        <v/>
      </c>
      <c r="X1608" s="8">
        <f>INDEX($W$1599:$AB$1604,MATCH($AL$1599,$W$1598:$AB$1598,0),MATCH($AL$1600,$W$1598:$AB$1598,0))</f>
        <v/>
      </c>
      <c r="Y1608" s="8">
        <f>INDEX($W$1599:$AB$1604,MATCH($AL$1599,$W$1598:$AB$1598,0),MATCH($AL$1601,$W$1598:$AB$1598,0))</f>
        <v/>
      </c>
      <c r="AD1608" s="8">
        <f>INDEX($AD$1599:$AI$1604,MATCH($AL$1599,$AD$1598:$AI$1598,0),MATCH($AL$1599,$AD$1598:$AI$1598,0))</f>
        <v/>
      </c>
      <c r="AE1608" s="8">
        <f>INDEX($AD$1599:$AI$1604,MATCH($AL$1599,$AD$1598:$AI$1598,0),MATCH($AL$1600,$AD$1598:$AI$1598,0))</f>
        <v/>
      </c>
      <c r="AF1608" s="8">
        <f>INDEX($AD$1599:$AI$1604,MATCH($AL$1599,$AD$1598:$AI$1598,0),MATCH($AL$1601,$AD$1598:$AI$1598,0))</f>
        <v/>
      </c>
      <c r="AK1608" s="8">
        <f>IF(($B$1608&lt;&gt;2)+($I$1608&lt;&gt;2)+($P$1608&lt;&gt;2)+($W$1608&lt;&gt;2)+($AD$1608&lt;&gt;2)=0,2,IF((($B$1608&lt;&gt;2)*$B$1608+($I$1608&lt;&gt;2)*$I$1608+($P$1608&lt;&gt;2)*$P$1608+($W$1608&lt;&gt;2)*$W$1608+($AD$1608&lt;&gt;2)*$AD$1608)/(($B$1608&lt;&gt;2)+($I$1608&lt;&gt;2)+($P$1608&lt;&gt;2)+($W$1608&lt;&gt;2)+($AD$1608&lt;&gt;2))&gt;=0.5,1,0))</f>
        <v/>
      </c>
      <c r="AL1608" s="8">
        <f>IF(($C$1608&lt;&gt;2)+($J$1608&lt;&gt;2)+($Q$1608&lt;&gt;2)+($X$1608&lt;&gt;2)+($AE$1608&lt;&gt;2)=0,2,IF((($C$1608&lt;&gt;2)*$C$1608+($J$1608&lt;&gt;2)*$J$1608+($Q$1608&lt;&gt;2)*$Q$1608+($X$1608&lt;&gt;2)*$X$1608+($AE$1608&lt;&gt;2)*$AE$1608)/(($C$1608&lt;&gt;2)+($J$1608&lt;&gt;2)+($Q$1608&lt;&gt;2)+($X$1608&lt;&gt;2)+($AE$1608&lt;&gt;2))&gt;=0.5,1,0))</f>
        <v/>
      </c>
      <c r="AM1608" s="8">
        <f>IF(($D$1608&lt;&gt;2)+($K$1608&lt;&gt;2)+($R$1608&lt;&gt;2)+($Y$1608&lt;&gt;2)+($AF$1608&lt;&gt;2)=0,2,IF((($D$1608&lt;&gt;2)*$D$1608+($K$1608&lt;&gt;2)*$K$1608+($R$1608&lt;&gt;2)*$R$1608+($Y$1608&lt;&gt;2)*$Y$1608+($AF$1608&lt;&gt;2)*$AF$1608)/(($D$1608&lt;&gt;2)+($K$1608&lt;&gt;2)+($R$1608&lt;&gt;2)+($Y$1608&lt;&gt;2)+($AF$1608&lt;&gt;2))&gt;=0.5,1,0))</f>
        <v/>
      </c>
      <c r="AO1608" s="16">
        <f>INDEX('Ground truth'!$B$3:$G$8,MATCH($AK$1599,'Ground truth'!$A$3:$A$8,0),MATCH($AK$1599,'Ground truth'!$B$2:$G$2,0))</f>
        <v/>
      </c>
      <c r="AP1608" s="16">
        <f>INDEX('Ground truth'!$B$3:$G$8,MATCH($AK$1599,'Ground truth'!$A$3:$A$8,0),MATCH($AK$1600,'Ground truth'!$B$2:$G$2,0))</f>
        <v/>
      </c>
      <c r="AQ1608" s="16">
        <f>INDEX('Ground truth'!$B$3:$G$8,MATCH($AK$1599,'Ground truth'!$A$3:$A$8,0),MATCH($AK$1601,'Ground truth'!$B$2:$G$2,0))</f>
        <v/>
      </c>
      <c r="AS1608" s="19" t="n">
        <v>-0.4142135623730949</v>
      </c>
      <c r="AT1608" s="19">
        <f>LARGE($AS$1608:$AS$1610,1)</f>
        <v/>
      </c>
    </row>
    <row r="1609">
      <c r="A1609" s="3" t="inlineStr">
        <is>
          <t>Spacecraft</t>
        </is>
      </c>
      <c r="B1609" s="8">
        <f>INDEX($B$1599:$G$1604,MATCH($AL$1600,$B$1598:$G$1598,0),MATCH($AL$1599,$B$1598:$G$1598,0))</f>
        <v/>
      </c>
      <c r="C1609" s="8">
        <f>INDEX($B$1599:$G$1604,MATCH($AL$1600,$B$1598:$G$1598,0),MATCH($AL$1600,$B$1598:$G$1598,0))</f>
        <v/>
      </c>
      <c r="D1609" s="8">
        <f>INDEX($B$1599:$G$1604,MATCH($AL$1600,$B$1598:$G$1598,0),MATCH($AL$1601,$B$1598:$G$1598,0))</f>
        <v/>
      </c>
      <c r="I1609" s="8">
        <f>INDEX($I$1599:$N$1604,MATCH($AL$1600,$I$1598:$N$1598,0),MATCH($AL$1599,$I$1598:$N$1598,0))</f>
        <v/>
      </c>
      <c r="J1609" s="8">
        <f>INDEX($I$1599:$N$1604,MATCH($AL$1600,$I$1598:$N$1598,0),MATCH($AL$1600,$I$1598:$N$1598,0))</f>
        <v/>
      </c>
      <c r="K1609" s="8">
        <f>INDEX($I$1599:$N$1604,MATCH($AL$1600,$I$1598:$N$1598,0),MATCH($AL$1601,$I$1598:$N$1598,0))</f>
        <v/>
      </c>
      <c r="P1609" s="8">
        <f>INDEX($P$1599:$U$1604,MATCH($AL$1600,$P$1598:$U$1598,0),MATCH($AL$1599,$P$1598:$U$1598,0))</f>
        <v/>
      </c>
      <c r="Q1609" s="8">
        <f>INDEX($P$1599:$U$1604,MATCH($AL$1600,$P$1598:$U$1598,0),MATCH($AL$1600,$P$1598:$U$1598,0))</f>
        <v/>
      </c>
      <c r="R1609" s="8">
        <f>INDEX($P$1599:$U$1604,MATCH($AL$1600,$P$1598:$U$1598,0),MATCH($AL$1601,$P$1598:$U$1598,0))</f>
        <v/>
      </c>
      <c r="W1609" s="8">
        <f>INDEX($W$1599:$AB$1604,MATCH($AL$1600,$W$1598:$AB$1598,0),MATCH($AL$1599,$W$1598:$AB$1598,0))</f>
        <v/>
      </c>
      <c r="X1609" s="8">
        <f>INDEX($W$1599:$AB$1604,MATCH($AL$1600,$W$1598:$AB$1598,0),MATCH($AL$1600,$W$1598:$AB$1598,0))</f>
        <v/>
      </c>
      <c r="Y1609" s="8">
        <f>INDEX($W$1599:$AB$1604,MATCH($AL$1600,$W$1598:$AB$1598,0),MATCH($AL$1601,$W$1598:$AB$1598,0))</f>
        <v/>
      </c>
      <c r="AD1609" s="8">
        <f>INDEX($AD$1599:$AI$1604,MATCH($AL$1600,$AD$1598:$AI$1598,0),MATCH($AL$1599,$AD$1598:$AI$1598,0))</f>
        <v/>
      </c>
      <c r="AE1609" s="8">
        <f>INDEX($AD$1599:$AI$1604,MATCH($AL$1600,$AD$1598:$AI$1598,0),MATCH($AL$1600,$AD$1598:$AI$1598,0))</f>
        <v/>
      </c>
      <c r="AF1609" s="8">
        <f>INDEX($AD$1599:$AI$1604,MATCH($AL$1600,$AD$1598:$AI$1598,0),MATCH($AL$1601,$AD$1598:$AI$1598,0))</f>
        <v/>
      </c>
      <c r="AK1609" s="8">
        <f>IF(($B$1609&lt;&gt;2)+($I$1609&lt;&gt;2)+($P$1609&lt;&gt;2)+($W$1609&lt;&gt;2)+($AD$1609&lt;&gt;2)=0,2,IF((($B$1609&lt;&gt;2)*$B$1609+($I$1609&lt;&gt;2)*$I$1609+($P$1609&lt;&gt;2)*$P$1609+($W$1609&lt;&gt;2)*$W$1609+($AD$1609&lt;&gt;2)*$AD$1609)/(($B$1609&lt;&gt;2)+($I$1609&lt;&gt;2)+($P$1609&lt;&gt;2)+($W$1609&lt;&gt;2)+($AD$1609&lt;&gt;2))&gt;=0.5,1,0))</f>
        <v/>
      </c>
      <c r="AL1609" s="8">
        <f>IF(($C$1609&lt;&gt;2)+($J$1609&lt;&gt;2)+($Q$1609&lt;&gt;2)+($X$1609&lt;&gt;2)+($AE$1609&lt;&gt;2)=0,2,IF((($C$1609&lt;&gt;2)*$C$1609+($J$1609&lt;&gt;2)*$J$1609+($Q$1609&lt;&gt;2)*$Q$1609+($X$1609&lt;&gt;2)*$X$1609+($AE$1609&lt;&gt;2)*$AE$1609)/(($C$1609&lt;&gt;2)+($J$1609&lt;&gt;2)+($Q$1609&lt;&gt;2)+($X$1609&lt;&gt;2)+($AE$1609&lt;&gt;2))&gt;=0.5,1,0))</f>
        <v/>
      </c>
      <c r="AM1609" s="8">
        <f>IF(($D$1609&lt;&gt;2)+($K$1609&lt;&gt;2)+($R$1609&lt;&gt;2)+($Y$1609&lt;&gt;2)+($AF$1609&lt;&gt;2)=0,2,IF((($D$1609&lt;&gt;2)*$D$1609+($K$1609&lt;&gt;2)*$K$1609+($R$1609&lt;&gt;2)*$R$1609+($Y$1609&lt;&gt;2)*$Y$1609+($AF$1609&lt;&gt;2)*$AF$1609)/(($D$1609&lt;&gt;2)+($K$1609&lt;&gt;2)+($R$1609&lt;&gt;2)+($Y$1609&lt;&gt;2)+($AF$1609&lt;&gt;2))&gt;=0.5,1,0))</f>
        <v/>
      </c>
      <c r="AO1609" s="16">
        <f>INDEX('Ground truth'!$B$3:$G$8,MATCH($AK$1600,'Ground truth'!$A$3:$A$8,0),MATCH($AK$1599,'Ground truth'!$B$2:$G$2,0))</f>
        <v/>
      </c>
      <c r="AP1609" s="16">
        <f>INDEX('Ground truth'!$B$3:$G$8,MATCH($AK$1600,'Ground truth'!$A$3:$A$8,0),MATCH($AK$1600,'Ground truth'!$B$2:$G$2,0))</f>
        <v/>
      </c>
      <c r="AQ1609" s="16">
        <f>INDEX('Ground truth'!$B$3:$G$8,MATCH($AK$1600,'Ground truth'!$A$3:$A$8,0),MATCH($AK$1601,'Ground truth'!$B$2:$G$2,0))</f>
        <v/>
      </c>
      <c r="AS1609" s="19" t="n">
        <v>1</v>
      </c>
      <c r="AT1609" s="19">
        <f>LARGE($AS$1608:$AS$1610,2)</f>
        <v/>
      </c>
    </row>
    <row r="1610">
      <c r="A1610" s="3" t="inlineStr">
        <is>
          <t>Guidance, Navigation, and Control (GNC) Subsystem</t>
        </is>
      </c>
      <c r="B1610" s="8">
        <f>INDEX($B$1599:$G$1604,MATCH($AL$1601,$B$1598:$G$1598,0),MATCH($AL$1599,$B$1598:$G$1598,0))</f>
        <v/>
      </c>
      <c r="C1610" s="8">
        <f>INDEX($B$1599:$G$1604,MATCH($AL$1601,$B$1598:$G$1598,0),MATCH($AL$1600,$B$1598:$G$1598,0))</f>
        <v/>
      </c>
      <c r="D1610" s="8">
        <f>INDEX($B$1599:$G$1604,MATCH($AL$1601,$B$1598:$G$1598,0),MATCH($AL$1601,$B$1598:$G$1598,0))</f>
        <v/>
      </c>
      <c r="I1610" s="8">
        <f>INDEX($I$1599:$N$1604,MATCH($AL$1601,$I$1598:$N$1598,0),MATCH($AL$1599,$I$1598:$N$1598,0))</f>
        <v/>
      </c>
      <c r="J1610" s="8">
        <f>INDEX($I$1599:$N$1604,MATCH($AL$1601,$I$1598:$N$1598,0),MATCH($AL$1600,$I$1598:$N$1598,0))</f>
        <v/>
      </c>
      <c r="K1610" s="8">
        <f>INDEX($I$1599:$N$1604,MATCH($AL$1601,$I$1598:$N$1598,0),MATCH($AL$1601,$I$1598:$N$1598,0))</f>
        <v/>
      </c>
      <c r="P1610" s="8">
        <f>INDEX($P$1599:$U$1604,MATCH($AL$1601,$P$1598:$U$1598,0),MATCH($AL$1599,$P$1598:$U$1598,0))</f>
        <v/>
      </c>
      <c r="Q1610" s="8">
        <f>INDEX($P$1599:$U$1604,MATCH($AL$1601,$P$1598:$U$1598,0),MATCH($AL$1600,$P$1598:$U$1598,0))</f>
        <v/>
      </c>
      <c r="R1610" s="8">
        <f>INDEX($P$1599:$U$1604,MATCH($AL$1601,$P$1598:$U$1598,0),MATCH($AL$1601,$P$1598:$U$1598,0))</f>
        <v/>
      </c>
      <c r="W1610" s="8">
        <f>INDEX($W$1599:$AB$1604,MATCH($AL$1601,$W$1598:$AB$1598,0),MATCH($AL$1599,$W$1598:$AB$1598,0))</f>
        <v/>
      </c>
      <c r="X1610" s="8">
        <f>INDEX($W$1599:$AB$1604,MATCH($AL$1601,$W$1598:$AB$1598,0),MATCH($AL$1600,$W$1598:$AB$1598,0))</f>
        <v/>
      </c>
      <c r="Y1610" s="8">
        <f>INDEX($W$1599:$AB$1604,MATCH($AL$1601,$W$1598:$AB$1598,0),MATCH($AL$1601,$W$1598:$AB$1598,0))</f>
        <v/>
      </c>
      <c r="AD1610" s="8">
        <f>INDEX($AD$1599:$AI$1604,MATCH($AL$1601,$AD$1598:$AI$1598,0),MATCH($AL$1599,$AD$1598:$AI$1598,0))</f>
        <v/>
      </c>
      <c r="AE1610" s="8">
        <f>INDEX($AD$1599:$AI$1604,MATCH($AL$1601,$AD$1598:$AI$1598,0),MATCH($AL$1600,$AD$1598:$AI$1598,0))</f>
        <v/>
      </c>
      <c r="AF1610" s="8">
        <f>INDEX($AD$1599:$AI$1604,MATCH($AL$1601,$AD$1598:$AI$1598,0),MATCH($AL$1601,$AD$1598:$AI$1598,0))</f>
        <v/>
      </c>
      <c r="AK1610" s="8">
        <f>IF(($B$1610&lt;&gt;2)+($I$1610&lt;&gt;2)+($P$1610&lt;&gt;2)+($W$1610&lt;&gt;2)+($AD$1610&lt;&gt;2)=0,2,IF((($B$1610&lt;&gt;2)*$B$1610+($I$1610&lt;&gt;2)*$I$1610+($P$1610&lt;&gt;2)*$P$1610+($W$1610&lt;&gt;2)*$W$1610+($AD$1610&lt;&gt;2)*$AD$1610)/(($B$1610&lt;&gt;2)+($I$1610&lt;&gt;2)+($P$1610&lt;&gt;2)+($W$1610&lt;&gt;2)+($AD$1610&lt;&gt;2))&gt;=0.5,1,0))</f>
        <v/>
      </c>
      <c r="AL1610" s="8">
        <f>IF(($C$1610&lt;&gt;2)+($J$1610&lt;&gt;2)+($Q$1610&lt;&gt;2)+($X$1610&lt;&gt;2)+($AE$1610&lt;&gt;2)=0,2,IF((($C$1610&lt;&gt;2)*$C$1610+($J$1610&lt;&gt;2)*$J$1610+($Q$1610&lt;&gt;2)*$Q$1610+($X$1610&lt;&gt;2)*$X$1610+($AE$1610&lt;&gt;2)*$AE$1610)/(($C$1610&lt;&gt;2)+($J$1610&lt;&gt;2)+($Q$1610&lt;&gt;2)+($X$1610&lt;&gt;2)+($AE$1610&lt;&gt;2))&gt;=0.5,1,0))</f>
        <v/>
      </c>
      <c r="AM1610" s="8">
        <f>IF(($D$1610&lt;&gt;2)+($K$1610&lt;&gt;2)+($R$1610&lt;&gt;2)+($Y$1610&lt;&gt;2)+($AF$1610&lt;&gt;2)=0,2,IF((($D$1610&lt;&gt;2)*$D$1610+($K$1610&lt;&gt;2)*$K$1610+($R$1610&lt;&gt;2)*$R$1610+($Y$1610&lt;&gt;2)*$Y$1610+($AF$1610&lt;&gt;2)*$AF$1610)/(($D$1610&lt;&gt;2)+($K$1610&lt;&gt;2)+($R$1610&lt;&gt;2)+($Y$1610&lt;&gt;2)+($AF$1610&lt;&gt;2))&gt;=0.5,1,0))</f>
        <v/>
      </c>
      <c r="AO1610" s="16">
        <f>INDEX('Ground truth'!$B$3:$G$8,MATCH($AK$1601,'Ground truth'!$A$3:$A$8,0),MATCH($AK$1599,'Ground truth'!$B$2:$G$2,0))</f>
        <v/>
      </c>
      <c r="AP1610" s="16">
        <f>INDEX('Ground truth'!$B$3:$G$8,MATCH($AK$1601,'Ground truth'!$A$3:$A$8,0),MATCH($AK$1600,'Ground truth'!$B$2:$G$2,0))</f>
        <v/>
      </c>
      <c r="AQ1610" s="16">
        <f>INDEX('Ground truth'!$B$3:$G$8,MATCH($AK$1601,'Ground truth'!$A$3:$A$8,0),MATCH($AK$1601,'Ground truth'!$B$2:$G$2,0))</f>
        <v/>
      </c>
      <c r="AS1610" s="19" t="n">
        <v>2.414213562373094</v>
      </c>
      <c r="AT1610" s="19">
        <f>LARGE($AS$1608:$AS$1610,3)</f>
        <v/>
      </c>
    </row>
    <row r="1612">
      <c r="A1612" s="17" t="inlineStr">
        <is>
          <t>metrics — confident-only (unsure excluded from denominators)</t>
        </is>
      </c>
      <c r="B1612" s="10" t="inlineStr">
        <is>
          <t>run 1</t>
        </is>
      </c>
      <c r="C1612" s="10" t="inlineStr">
        <is>
          <t>run 2</t>
        </is>
      </c>
      <c r="D1612" s="10" t="inlineStr">
        <is>
          <t>run 3</t>
        </is>
      </c>
      <c r="E1612" s="10" t="inlineStr">
        <is>
          <t>run 4</t>
        </is>
      </c>
      <c r="F1612" s="10" t="inlineStr">
        <is>
          <t>run 5</t>
        </is>
      </c>
      <c r="G1612" s="10" t="inlineStr">
        <is>
          <t>avg-matrix</t>
        </is>
      </c>
      <c r="H1612" s="10" t="inlineStr">
        <is>
          <t>mean</t>
        </is>
      </c>
      <c r="I1612" s="10" t="inlineStr">
        <is>
          <t>std (pop.)</t>
        </is>
      </c>
      <c r="J1612" s="17" t="inlineStr">
        <is>
          <t>notes</t>
        </is>
      </c>
    </row>
    <row r="1613">
      <c r="A1613" s="7" t="inlineStr">
        <is>
          <t>TP</t>
        </is>
      </c>
      <c r="B1613" s="7">
        <f>SUMPRODUCT(($B$1608:$D$1610=1)*($AO$1608:$AQ$1610=1))</f>
        <v/>
      </c>
      <c r="C1613" s="7">
        <f>SUMPRODUCT(($I$1608:$K$1610=1)*($AO$1608:$AQ$1610=1))</f>
        <v/>
      </c>
      <c r="D1613" s="7">
        <f>SUMPRODUCT(($P$1608:$R$1610=1)*($AO$1608:$AQ$1610=1))</f>
        <v/>
      </c>
      <c r="E1613" s="7">
        <f>SUMPRODUCT(($W$1608:$Y$1610=1)*($AO$1608:$AQ$1610=1))</f>
        <v/>
      </c>
      <c r="F1613" s="7">
        <f>SUMPRODUCT(($AD$1608:$AF$1610=1)*($AO$1608:$AQ$1610=1))</f>
        <v/>
      </c>
      <c r="G1613" s="7">
        <f>SUMPRODUCT(($AK$1608:$AM$1610=1)*($AO$1608:$AQ$1610=1))</f>
        <v/>
      </c>
      <c r="H1613" s="12">
        <f>AVERAGE($B$1613:$F$1613)</f>
        <v/>
      </c>
      <c r="I1613" s="12">
        <f>STDEV.P($B$1613:$F$1613)</f>
        <v/>
      </c>
    </row>
    <row r="1614">
      <c r="A1614" s="7" t="inlineStr">
        <is>
          <t>TN</t>
        </is>
      </c>
      <c r="B1614" s="7">
        <f>SUMPRODUCT(($B$1608:$D$1610=0)*($AO$1608:$AQ$1610=0))</f>
        <v/>
      </c>
      <c r="C1614" s="7">
        <f>SUMPRODUCT(($I$1608:$K$1610=0)*($AO$1608:$AQ$1610=0))</f>
        <v/>
      </c>
      <c r="D1614" s="7">
        <f>SUMPRODUCT(($P$1608:$R$1610=0)*($AO$1608:$AQ$1610=0))</f>
        <v/>
      </c>
      <c r="E1614" s="7">
        <f>SUMPRODUCT(($W$1608:$Y$1610=0)*($AO$1608:$AQ$1610=0))</f>
        <v/>
      </c>
      <c r="F1614" s="7">
        <f>SUMPRODUCT(($AD$1608:$AF$1610=0)*($AO$1608:$AQ$1610=0))</f>
        <v/>
      </c>
      <c r="G1614" s="7">
        <f>SUMPRODUCT(($AK$1608:$AM$1610=0)*($AO$1608:$AQ$1610=0))</f>
        <v/>
      </c>
      <c r="H1614" s="12">
        <f>AVERAGE($B$1614:$F$1614)</f>
        <v/>
      </c>
      <c r="I1614" s="12">
        <f>STDEV.P($B$1614:$F$1614)</f>
        <v/>
      </c>
    </row>
    <row r="1615">
      <c r="A1615" s="7" t="inlineStr">
        <is>
          <t>FP</t>
        </is>
      </c>
      <c r="B1615" s="7">
        <f>SUMPRODUCT(($B$1608:$D$1610=1)*($AO$1608:$AQ$1610=0))</f>
        <v/>
      </c>
      <c r="C1615" s="7">
        <f>SUMPRODUCT(($I$1608:$K$1610=1)*($AO$1608:$AQ$1610=0))</f>
        <v/>
      </c>
      <c r="D1615" s="7">
        <f>SUMPRODUCT(($P$1608:$R$1610=1)*($AO$1608:$AQ$1610=0))</f>
        <v/>
      </c>
      <c r="E1615" s="7">
        <f>SUMPRODUCT(($W$1608:$Y$1610=1)*($AO$1608:$AQ$1610=0))</f>
        <v/>
      </c>
      <c r="F1615" s="7">
        <f>SUMPRODUCT(($AD$1608:$AF$1610=1)*($AO$1608:$AQ$1610=0))</f>
        <v/>
      </c>
      <c r="G1615" s="7">
        <f>SUMPRODUCT(($AK$1608:$AM$1610=1)*($AO$1608:$AQ$1610=0))</f>
        <v/>
      </c>
      <c r="H1615" s="12">
        <f>AVERAGE($B$1615:$F$1615)</f>
        <v/>
      </c>
      <c r="I1615" s="12">
        <f>STDEV.P($B$1615:$F$1615)</f>
        <v/>
      </c>
    </row>
    <row r="1616">
      <c r="A1616" s="7" t="inlineStr">
        <is>
          <t>FN</t>
        </is>
      </c>
      <c r="B1616" s="7">
        <f>SUMPRODUCT(($B$1608:$D$1610=0)*($AO$1608:$AQ$1610=1))</f>
        <v/>
      </c>
      <c r="C1616" s="7">
        <f>SUMPRODUCT(($I$1608:$K$1610=0)*($AO$1608:$AQ$1610=1))</f>
        <v/>
      </c>
      <c r="D1616" s="7">
        <f>SUMPRODUCT(($P$1608:$R$1610=0)*($AO$1608:$AQ$1610=1))</f>
        <v/>
      </c>
      <c r="E1616" s="7">
        <f>SUMPRODUCT(($W$1608:$Y$1610=0)*($AO$1608:$AQ$1610=1))</f>
        <v/>
      </c>
      <c r="F1616" s="7">
        <f>SUMPRODUCT(($AD$1608:$AF$1610=0)*($AO$1608:$AQ$1610=1))</f>
        <v/>
      </c>
      <c r="G1616" s="7">
        <f>SUMPRODUCT(($AK$1608:$AM$1610=0)*($AO$1608:$AQ$1610=1))</f>
        <v/>
      </c>
      <c r="H1616" s="12">
        <f>AVERAGE($B$1616:$F$1616)</f>
        <v/>
      </c>
      <c r="I1616" s="12">
        <f>STDEV.P($B$1616:$F$1616)</f>
        <v/>
      </c>
    </row>
    <row r="1617">
      <c r="A1617" s="4" t="inlineStr">
        <is>
          <t>Precision</t>
        </is>
      </c>
      <c r="B1617" s="12">
        <f>IFERROR($B$1613/($B$1613+$B$1615),0)</f>
        <v/>
      </c>
      <c r="C1617" s="12">
        <f>IFERROR($C$1613/($C$1613+$C$1615),0)</f>
        <v/>
      </c>
      <c r="D1617" s="12">
        <f>IFERROR($D$1613/($D$1613+$D$1615),0)</f>
        <v/>
      </c>
      <c r="E1617" s="12">
        <f>IFERROR($E$1613/($E$1613+$E$1615),0)</f>
        <v/>
      </c>
      <c r="F1617" s="12">
        <f>IFERROR($F$1613/($F$1613+$F$1615),0)</f>
        <v/>
      </c>
      <c r="G1617" s="12">
        <f>IFERROR($G$1613/($G$1613+$G$1615),0)</f>
        <v/>
      </c>
      <c r="H1617" s="18">
        <f>AVERAGE($B$1617:$F$1617)</f>
        <v/>
      </c>
      <c r="I1617" s="18">
        <f>STDEV.P($B$1617:$F$1617)</f>
        <v/>
      </c>
    </row>
    <row r="1618">
      <c r="A1618" s="4" t="inlineStr">
        <is>
          <t>Recall</t>
        </is>
      </c>
      <c r="B1618" s="12">
        <f>IFERROR($B$1613/($B$1613+$B$1616),0)</f>
        <v/>
      </c>
      <c r="C1618" s="12">
        <f>IFERROR($C$1613/($C$1613+$C$1616),0)</f>
        <v/>
      </c>
      <c r="D1618" s="12">
        <f>IFERROR($D$1613/($D$1613+$D$1616),0)</f>
        <v/>
      </c>
      <c r="E1618" s="12">
        <f>IFERROR($E$1613/($E$1613+$E$1616),0)</f>
        <v/>
      </c>
      <c r="F1618" s="12">
        <f>IFERROR($F$1613/($F$1613+$F$1616),0)</f>
        <v/>
      </c>
      <c r="G1618" s="12">
        <f>IFERROR($G$1613/($G$1613+$G$1616),0)</f>
        <v/>
      </c>
      <c r="H1618" s="18">
        <f>AVERAGE($B$1618:$F$1618)</f>
        <v/>
      </c>
      <c r="I1618" s="18">
        <f>STDEV.P($B$1618:$F$1618)</f>
        <v/>
      </c>
    </row>
    <row r="1619">
      <c r="A1619" s="4" t="inlineStr">
        <is>
          <t>F1</t>
        </is>
      </c>
      <c r="B1619" s="12">
        <f>IFERROR(2*$B$1617*$B$1618/($B$1617+$B$1618),0)</f>
        <v/>
      </c>
      <c r="C1619" s="12">
        <f>IFERROR(2*$C$1617*$C$1618/($C$1617+$C$1618),0)</f>
        <v/>
      </c>
      <c r="D1619" s="12">
        <f>IFERROR(2*$D$1617*$D$1618/($D$1617+$D$1618),0)</f>
        <v/>
      </c>
      <c r="E1619" s="12">
        <f>IFERROR(2*$E$1617*$E$1618/($E$1617+$E$1618),0)</f>
        <v/>
      </c>
      <c r="F1619" s="12">
        <f>IFERROR(2*$F$1617*$F$1618/($F$1617+$F$1618),0)</f>
        <v/>
      </c>
      <c r="G1619" s="12">
        <f>IFERROR(2*$G$1617*$G$1618/($G$1617+$G$1618),0)</f>
        <v/>
      </c>
      <c r="H1619" s="18">
        <f>AVERAGE($B$1619:$F$1619)</f>
        <v/>
      </c>
      <c r="I1619" s="18">
        <f>STDEV.P($B$1619:$F$1619)</f>
        <v/>
      </c>
    </row>
    <row r="1620">
      <c r="A1620" s="4" t="inlineStr">
        <is>
          <t>Accuracy</t>
        </is>
      </c>
      <c r="B1620" s="12">
        <f>IFERROR(($B$1613+$B$1614)/($B$1613+$B$1614+$B$1615+$B$1616),0)</f>
        <v/>
      </c>
      <c r="C1620" s="12">
        <f>IFERROR(($C$1613+$C$1614)/($C$1613+$C$1614+$C$1615+$C$1616),0)</f>
        <v/>
      </c>
      <c r="D1620" s="12">
        <f>IFERROR(($D$1613+$D$1614)/($D$1613+$D$1614+$D$1615+$D$1616),0)</f>
        <v/>
      </c>
      <c r="E1620" s="12">
        <f>IFERROR(($E$1613+$E$1614)/($E$1613+$E$1614+$E$1615+$E$1616),0)</f>
        <v/>
      </c>
      <c r="F1620" s="12">
        <f>IFERROR(($F$1613+$F$1614)/($F$1613+$F$1614+$F$1615+$F$1616),0)</f>
        <v/>
      </c>
      <c r="G1620" s="12">
        <f>IFERROR(($G$1613+$G$1614)/($G$1613+$G$1614+$G$1615+$G$1616),0)</f>
        <v/>
      </c>
      <c r="H1620" s="18">
        <f>AVERAGE($B$1620:$F$1620)</f>
        <v/>
      </c>
      <c r="I1620" s="18">
        <f>STDEV.P($B$1620:$F$1620)</f>
        <v/>
      </c>
    </row>
    <row r="1621">
      <c r="A1621" s="4" t="inlineStr">
        <is>
          <t>Edit distance</t>
        </is>
      </c>
      <c r="B1621" s="12">
        <f>SUMPRODUCT(ABS($AO$1608:$AQ$1610-$B$1608:$D$1610))</f>
        <v/>
      </c>
      <c r="C1621" s="12">
        <f>SUMPRODUCT(ABS($AO$1608:$AQ$1610-$I$1608:$K$1610))</f>
        <v/>
      </c>
      <c r="D1621" s="12">
        <f>SUMPRODUCT(ABS($AO$1608:$AQ$1610-$P$1608:$R$1610))</f>
        <v/>
      </c>
      <c r="E1621" s="12">
        <f>SUMPRODUCT(ABS($AO$1608:$AQ$1610-$W$1608:$Y$1610))</f>
        <v/>
      </c>
      <c r="F1621" s="12">
        <f>SUMPRODUCT(ABS($AO$1608:$AQ$1610-$AD$1608:$AF$1610))</f>
        <v/>
      </c>
      <c r="G1621" s="12">
        <f>SUMPRODUCT(ABS($AO$1608:$AQ$1610-$AK$1608:$AM$1610))</f>
        <v/>
      </c>
      <c r="H1621" s="18">
        <f>AVERAGE($B$1621:$F$1621)</f>
        <v/>
      </c>
      <c r="I1621" s="18">
        <f>STDEV.P($B$1621:$F$1621)</f>
        <v/>
      </c>
    </row>
    <row r="1622">
      <c r="A1622" s="4" t="inlineStr">
        <is>
          <t>Spectral distance</t>
        </is>
      </c>
      <c r="B1622" s="12">
        <f>SQRT(SUMPRODUCT(($AT$1608:$AT$1610-$B$1629:$B$1631)^2))</f>
        <v/>
      </c>
      <c r="C1622" s="12">
        <f>SQRT(SUMPRODUCT(($AT$1608:$AT$1610-$C$1629:$C$1631)^2))</f>
        <v/>
      </c>
      <c r="D1622" s="12">
        <f>SQRT(SUMPRODUCT(($AT$1608:$AT$1610-$D$1629:$D$1631)^2))</f>
        <v/>
      </c>
      <c r="E1622" s="12">
        <f>SQRT(SUMPRODUCT(($AT$1608:$AT$1610-$E$1629:$E$1631)^2))</f>
        <v/>
      </c>
      <c r="F1622" s="12">
        <f>SQRT(SUMPRODUCT(($AT$1608:$AT$1610-$F$1629:$F$1631)^2))</f>
        <v/>
      </c>
      <c r="G1622" s="12">
        <f>SQRT(SUMPRODUCT(($AT$1608:$AT$1610-$G$1629:$G$1631)^2))</f>
        <v/>
      </c>
      <c r="H1622" s="18">
        <f>AVERAGE($B$1622:$F$1622)</f>
        <v/>
      </c>
      <c r="I1622" s="18">
        <f>STDEV.P($B$1622:$F$1622)</f>
        <v/>
      </c>
    </row>
    <row r="1623">
      <c r="A1623" s="4" t="inlineStr">
        <is>
          <t>Unsure cells</t>
        </is>
      </c>
      <c r="B1623" s="7">
        <f>COUNTIF($B$1608:$D$1610,2)</f>
        <v/>
      </c>
      <c r="C1623" s="7">
        <f>COUNTIF($I$1608:$K$1610,2)</f>
        <v/>
      </c>
      <c r="D1623" s="7">
        <f>COUNTIF($P$1608:$R$1610,2)</f>
        <v/>
      </c>
      <c r="E1623" s="7">
        <f>COUNTIF($W$1608:$Y$1610,2)</f>
        <v/>
      </c>
      <c r="F1623" s="7">
        <f>COUNTIF($AD$1608:$AF$1610,2)</f>
        <v/>
      </c>
      <c r="G1623" s="7">
        <f>COUNTIF($AK$1608:$AM$1610,2)</f>
        <v/>
      </c>
      <c r="H1623" s="12">
        <f>AVERAGE($B$1623:$F$1623)</f>
        <v/>
      </c>
      <c r="I1623" s="12">
        <f>STDEV.P($B$1623:$F$1623)</f>
        <v/>
      </c>
    </row>
    <row r="1624">
      <c r="A1624" s="3" t="inlineStr">
        <is>
          <t>eigenvalues (real part, numpy order; pasted)</t>
        </is>
      </c>
    </row>
    <row r="1625">
      <c r="A1625" s="3" t="inlineStr">
        <is>
          <t xml:space="preserve">  λ1</t>
        </is>
      </c>
      <c r="B1625" s="19" t="n">
        <v>1</v>
      </c>
      <c r="C1625" s="19" t="n">
        <v>-2.220446049250313e-16</v>
      </c>
      <c r="D1625" s="19" t="n">
        <v>1</v>
      </c>
      <c r="E1625" s="19" t="n">
        <v>-2.220446049250313e-16</v>
      </c>
      <c r="F1625" s="19" t="n">
        <v>1</v>
      </c>
      <c r="G1625" s="19" t="n">
        <v>1</v>
      </c>
    </row>
    <row r="1626">
      <c r="A1626" s="3" t="inlineStr">
        <is>
          <t xml:space="preserve">  λ2</t>
        </is>
      </c>
      <c r="B1626" s="19" t="n">
        <v>1</v>
      </c>
      <c r="C1626" s="19" t="n">
        <v>3</v>
      </c>
      <c r="D1626" s="19" t="n">
        <v>1</v>
      </c>
      <c r="E1626" s="19" t="n">
        <v>3</v>
      </c>
      <c r="F1626" s="19" t="n">
        <v>1</v>
      </c>
      <c r="G1626" s="19" t="n">
        <v>1</v>
      </c>
    </row>
    <row r="1627">
      <c r="A1627" s="3" t="inlineStr">
        <is>
          <t xml:space="preserve">  λ3</t>
        </is>
      </c>
      <c r="B1627" s="19" t="n">
        <v>1</v>
      </c>
      <c r="C1627" s="19" t="n">
        <v>0</v>
      </c>
      <c r="D1627" s="19" t="n">
        <v>1</v>
      </c>
      <c r="E1627" s="19" t="n">
        <v>0</v>
      </c>
      <c r="F1627" s="19" t="n">
        <v>1</v>
      </c>
      <c r="G1627" s="19" t="n">
        <v>1</v>
      </c>
    </row>
    <row r="1628">
      <c r="A1628" s="3" t="inlineStr">
        <is>
          <t>eigenvalues sorted desc (LARGE)</t>
        </is>
      </c>
    </row>
    <row r="1629">
      <c r="A1629" s="3" t="inlineStr">
        <is>
          <t xml:space="preserve">  λ(1)</t>
        </is>
      </c>
      <c r="B1629" s="19">
        <f>LARGE($B$1625:$B$1627,1)</f>
        <v/>
      </c>
      <c r="C1629" s="19">
        <f>LARGE($C$1625:$C$1627,1)</f>
        <v/>
      </c>
      <c r="D1629" s="19">
        <f>LARGE($D$1625:$D$1627,1)</f>
        <v/>
      </c>
      <c r="E1629" s="19">
        <f>LARGE($E$1625:$E$1627,1)</f>
        <v/>
      </c>
      <c r="F1629" s="19">
        <f>LARGE($F$1625:$F$1627,1)</f>
        <v/>
      </c>
      <c r="G1629" s="19">
        <f>LARGE($G$1625:$G$1627,1)</f>
        <v/>
      </c>
    </row>
    <row r="1630">
      <c r="A1630" s="3" t="inlineStr">
        <is>
          <t xml:space="preserve">  λ(2)</t>
        </is>
      </c>
      <c r="B1630" s="19">
        <f>LARGE($B$1625:$B$1627,2)</f>
        <v/>
      </c>
      <c r="C1630" s="19">
        <f>LARGE($C$1625:$C$1627,2)</f>
        <v/>
      </c>
      <c r="D1630" s="19">
        <f>LARGE($D$1625:$D$1627,2)</f>
        <v/>
      </c>
      <c r="E1630" s="19">
        <f>LARGE($E$1625:$E$1627,2)</f>
        <v/>
      </c>
      <c r="F1630" s="19">
        <f>LARGE($F$1625:$F$1627,2)</f>
        <v/>
      </c>
      <c r="G1630" s="19">
        <f>LARGE($G$1625:$G$1627,2)</f>
        <v/>
      </c>
    </row>
    <row r="1631">
      <c r="A1631" s="3" t="inlineStr">
        <is>
          <t xml:space="preserve">  λ(3)</t>
        </is>
      </c>
      <c r="B1631" s="19">
        <f>LARGE($B$1625:$B$1627,3)</f>
        <v/>
      </c>
      <c r="C1631" s="19">
        <f>LARGE($C$1625:$C$1627,3)</f>
        <v/>
      </c>
      <c r="D1631" s="19">
        <f>LARGE($D$1625:$D$1627,3)</f>
        <v/>
      </c>
      <c r="E1631" s="19">
        <f>LARGE($E$1625:$E$1627,3)</f>
        <v/>
      </c>
      <c r="F1631" s="19">
        <f>LARGE($F$1625:$F$1627,3)</f>
        <v/>
      </c>
      <c r="G1631" s="19">
        <f>LARGE($G$1625:$G$1627,3)</f>
        <v/>
      </c>
    </row>
    <row r="1632">
      <c r="A1632" s="3" t="inlineStr">
        <is>
          <t>check: Σeig − trace (→0)</t>
        </is>
      </c>
      <c r="B1632" s="3">
        <f>ROUND(SUM($B$1625:$B$1627)-($B$1608+$C$1609+$D$1610),6)</f>
        <v/>
      </c>
      <c r="C1632" s="3">
        <f>ROUND(SUM($C$1625:$C$1627)-($I$1608+$J$1609+$K$1610),6)</f>
        <v/>
      </c>
      <c r="D1632" s="3">
        <f>ROUND(SUM($D$1625:$D$1627)-($P$1608+$Q$1609+$R$1610),6)</f>
        <v/>
      </c>
      <c r="E1632" s="3">
        <f>ROUND(SUM($E$1625:$E$1627)-($W$1608+$X$1609+$Y$1610),6)</f>
        <v/>
      </c>
      <c r="F1632" s="3">
        <f>ROUND(SUM($F$1625:$F$1627)-($AD$1608+$AE$1609+$AF$1610),6)</f>
        <v/>
      </c>
      <c r="G1632" s="3">
        <f>ROUND(SUM($G$1625:$G$1627)-($AK$1608+$AL$1609+$AM$1610),6)</f>
        <v/>
      </c>
    </row>
    <row r="1633">
      <c r="A1633" s="3" t="inlineStr">
        <is>
          <t>check: Πeig − det (→0)</t>
        </is>
      </c>
      <c r="B1633" s="3">
        <f>ROUND(MDETERM($B$1608:$D$1610)-PRODUCT($B$1625:$B$1627),6)</f>
        <v/>
      </c>
      <c r="C1633" s="3">
        <f>ROUND(MDETERM($I$1608:$K$1610)-PRODUCT($C$1625:$C$1627),6)</f>
        <v/>
      </c>
      <c r="D1633" s="3">
        <f>ROUND(MDETERM($P$1608:$R$1610)-PRODUCT($D$1625:$D$1627),6)</f>
        <v/>
      </c>
      <c r="E1633" s="3">
        <f>ROUND(MDETERM($W$1608:$Y$1610)-PRODUCT($E$1625:$E$1627),6)</f>
        <v/>
      </c>
      <c r="F1633" s="3">
        <f>ROUND(MDETERM($AD$1608:$AF$1610)-PRODUCT($F$1625:$F$1627),6)</f>
        <v/>
      </c>
      <c r="G1633" s="3">
        <f>ROUND(MDETERM($AK$1608:$AM$1610)-PRODUCT($G$1625:$G$1627),6)</f>
        <v/>
      </c>
    </row>
    <row r="1634">
      <c r="A1634" s="3" t="inlineStr">
        <is>
          <t>complex eigenvalues?</t>
        </is>
      </c>
      <c r="B1634" s="3" t="inlineStr"/>
      <c r="C1634" s="3" t="inlineStr"/>
      <c r="D1634" s="3" t="inlineStr"/>
      <c r="E1634" s="3" t="inlineStr"/>
      <c r="F1634" s="3" t="inlineStr"/>
      <c r="G1634" s="3" t="inlineStr"/>
    </row>
    <row r="1635">
      <c r="A1635" s="3" t="inlineStr">
        <is>
          <t>check: det(M − λᵢI) per sorted λ (→0)</t>
        </is>
      </c>
    </row>
    <row r="1636">
      <c r="A1636" s="3" t="inlineStr">
        <is>
          <t xml:space="preserve">  det(M − λ(1)I)</t>
        </is>
      </c>
      <c r="B1636" s="3">
        <f t="array" ref="B1636">ROUND(MDETERM($B$1608:$D$1610-$B$1629*MUNIT(3)),6)</f>
        <v/>
      </c>
      <c r="C1636" s="3">
        <f t="array" ref="C1636">ROUND(MDETERM($I$1608:$K$1610-$C$1629*MUNIT(3)),6)</f>
        <v/>
      </c>
      <c r="D1636" s="3">
        <f t="array" ref="D1636">ROUND(MDETERM($P$1608:$R$1610-$D$1629*MUNIT(3)),6)</f>
        <v/>
      </c>
      <c r="E1636" s="3">
        <f t="array" ref="E1636">ROUND(MDETERM($W$1608:$Y$1610-$E$1629*MUNIT(3)),6)</f>
        <v/>
      </c>
      <c r="F1636" s="3">
        <f t="array" ref="F1636">ROUND(MDETERM($AD$1608:$AF$1610-$F$1629*MUNIT(3)),6)</f>
        <v/>
      </c>
      <c r="G1636" s="3">
        <f t="array" ref="G1636">ROUND(MDETERM($AK$1608:$AM$1610-$G$1629*MUNIT(3)),6)</f>
        <v/>
      </c>
    </row>
    <row r="1637">
      <c r="A1637" s="3" t="inlineStr">
        <is>
          <t xml:space="preserve">  det(M − λ(2)I)</t>
        </is>
      </c>
      <c r="B1637" s="3">
        <f t="array" ref="B1637">ROUND(MDETERM($B$1608:$D$1610-$B$1630*MUNIT(3)),6)</f>
        <v/>
      </c>
      <c r="C1637" s="3">
        <f t="array" ref="C1637">ROUND(MDETERM($I$1608:$K$1610-$C$1630*MUNIT(3)),6)</f>
        <v/>
      </c>
      <c r="D1637" s="3">
        <f t="array" ref="D1637">ROUND(MDETERM($P$1608:$R$1610-$D$1630*MUNIT(3)),6)</f>
        <v/>
      </c>
      <c r="E1637" s="3">
        <f t="array" ref="E1637">ROUND(MDETERM($W$1608:$Y$1610-$E$1630*MUNIT(3)),6)</f>
        <v/>
      </c>
      <c r="F1637" s="3">
        <f t="array" ref="F1637">ROUND(MDETERM($AD$1608:$AF$1610-$F$1630*MUNIT(3)),6)</f>
        <v/>
      </c>
      <c r="G1637" s="3">
        <f t="array" ref="G1637">ROUND(MDETERM($AK$1608:$AM$1610-$G$1630*MUNIT(3)),6)</f>
        <v/>
      </c>
    </row>
    <row r="1638">
      <c r="A1638" s="3" t="inlineStr">
        <is>
          <t xml:space="preserve">  det(M − λ(3)I)</t>
        </is>
      </c>
      <c r="B1638" s="3">
        <f t="array" ref="B1638">ROUND(MDETERM($B$1608:$D$1610-$B$1631*MUNIT(3)),6)</f>
        <v/>
      </c>
      <c r="C1638" s="3">
        <f t="array" ref="C1638">ROUND(MDETERM($I$1608:$K$1610-$C$1631*MUNIT(3)),6)</f>
        <v/>
      </c>
      <c r="D1638" s="3">
        <f t="array" ref="D1638">ROUND(MDETERM($P$1608:$R$1610-$D$1631*MUNIT(3)),6)</f>
        <v/>
      </c>
      <c r="E1638" s="3">
        <f t="array" ref="E1638">ROUND(MDETERM($W$1608:$Y$1610-$E$1631*MUNIT(3)),6)</f>
        <v/>
      </c>
      <c r="F1638" s="3">
        <f t="array" ref="F1638">ROUND(MDETERM($AD$1608:$AF$1610-$F$1631*MUNIT(3)),6)</f>
        <v/>
      </c>
      <c r="G1638" s="3">
        <f t="array" ref="G1638">ROUND(MDETERM($AK$1608:$AM$1610-$G$1631*MUNIT(3)),6)</f>
        <v/>
      </c>
    </row>
    <row r="1642" ht="16" customHeight="1">
      <c r="A1642" s="14" t="inlineStr">
        <is>
          <t>RAG R1-R2-R3 | mixtral:8x22b</t>
        </is>
      </c>
      <c r="B1642" s="9" t="inlineStr">
        <is>
          <t>run 1 (raw, pasted)</t>
        </is>
      </c>
      <c r="I1642" s="9" t="inlineStr">
        <is>
          <t>run 2 (raw, pasted)</t>
        </is>
      </c>
      <c r="P1642" s="9" t="inlineStr">
        <is>
          <t>run 3 (raw, pasted)</t>
        </is>
      </c>
      <c r="W1642" s="9" t="inlineStr">
        <is>
          <t>run 4 (raw, pasted)</t>
        </is>
      </c>
      <c r="AD1642" s="9" t="inlineStr">
        <is>
          <t>run 5 (raw, pasted)</t>
        </is>
      </c>
      <c r="AK1642" s="9" t="inlineStr">
        <is>
          <t>archived component mapping</t>
        </is>
      </c>
    </row>
    <row r="1643" ht="60" customHeight="1">
      <c r="B1643" s="15" t="inlineStr">
        <is>
          <t>Primary structure</t>
        </is>
      </c>
      <c r="C1643" s="15" t="inlineStr">
        <is>
          <t>Secondary structure</t>
        </is>
      </c>
      <c r="D1643" s="15" t="inlineStr">
        <is>
          <t>Payload</t>
        </is>
      </c>
      <c r="E1643" s="15" t="inlineStr">
        <is>
          <t>Power system</t>
        </is>
      </c>
      <c r="F1643" s="15" t="inlineStr">
        <is>
          <t>Communication system</t>
        </is>
      </c>
      <c r="G1643" s="15" t="inlineStr">
        <is>
          <t>Attitude determination and control system</t>
        </is>
      </c>
      <c r="I1643" s="15" t="inlineStr">
        <is>
          <t>Primary structure</t>
        </is>
      </c>
      <c r="J1643" s="15" t="inlineStr">
        <is>
          <t>Secondary structure</t>
        </is>
      </c>
      <c r="K1643" s="15" t="inlineStr">
        <is>
          <t>Payload</t>
        </is>
      </c>
      <c r="L1643" s="15" t="inlineStr">
        <is>
          <t>Power system</t>
        </is>
      </c>
      <c r="M1643" s="15" t="inlineStr">
        <is>
          <t>Communication system</t>
        </is>
      </c>
      <c r="N1643" s="15" t="inlineStr">
        <is>
          <t>Attitude determination and control system</t>
        </is>
      </c>
      <c r="P1643" s="15" t="inlineStr">
        <is>
          <t>Primary structure</t>
        </is>
      </c>
      <c r="Q1643" s="15" t="inlineStr">
        <is>
          <t>Secondary structure</t>
        </is>
      </c>
      <c r="R1643" s="15" t="inlineStr">
        <is>
          <t>Payload</t>
        </is>
      </c>
      <c r="S1643" s="15" t="inlineStr">
        <is>
          <t>Power system</t>
        </is>
      </c>
      <c r="T1643" s="15" t="inlineStr">
        <is>
          <t>Communication system</t>
        </is>
      </c>
      <c r="U1643" s="15" t="inlineStr">
        <is>
          <t>Attitude determination and control system</t>
        </is>
      </c>
      <c r="W1643" s="15" t="inlineStr">
        <is>
          <t>Primary structure</t>
        </is>
      </c>
      <c r="X1643" s="15" t="inlineStr">
        <is>
          <t>Secondary structure</t>
        </is>
      </c>
      <c r="Y1643" s="15" t="inlineStr">
        <is>
          <t>Payload</t>
        </is>
      </c>
      <c r="Z1643" s="15" t="inlineStr">
        <is>
          <t>Power system</t>
        </is>
      </c>
      <c r="AA1643" s="15" t="inlineStr">
        <is>
          <t>Communication system</t>
        </is>
      </c>
      <c r="AB1643" s="15" t="inlineStr">
        <is>
          <t>Attitude determination and control system</t>
        </is>
      </c>
      <c r="AD1643" s="15" t="inlineStr">
        <is>
          <t>Primary structure</t>
        </is>
      </c>
      <c r="AE1643" s="15" t="inlineStr">
        <is>
          <t>Secondary structure</t>
        </is>
      </c>
      <c r="AF1643" s="15" t="inlineStr">
        <is>
          <t>Payload</t>
        </is>
      </c>
      <c r="AG1643" s="15" t="inlineStr">
        <is>
          <t>Power system</t>
        </is>
      </c>
      <c r="AH1643" s="15" t="inlineStr">
        <is>
          <t>Communication system</t>
        </is>
      </c>
      <c r="AI1643" s="15" t="inlineStr">
        <is>
          <t>Attitude determination and control system</t>
        </is>
      </c>
      <c r="AK1643" s="3" t="inlineStr">
        <is>
          <t>Ground truth component</t>
        </is>
      </c>
      <c r="AL1643" s="3" t="inlineStr">
        <is>
          <t>Matched predicted component</t>
        </is>
      </c>
    </row>
    <row r="1644">
      <c r="A1644" s="3" t="inlineStr">
        <is>
          <t>Primary structure</t>
        </is>
      </c>
      <c r="B1644" s="8" t="n">
        <v>1</v>
      </c>
      <c r="C1644" s="8" t="n">
        <v>1</v>
      </c>
      <c r="D1644" s="8" t="n">
        <v>1</v>
      </c>
      <c r="E1644" s="8" t="n">
        <v>1</v>
      </c>
      <c r="F1644" s="8" t="n">
        <v>1</v>
      </c>
      <c r="G1644" s="8" t="n">
        <v>1</v>
      </c>
      <c r="I1644" s="8" t="n">
        <v>1</v>
      </c>
      <c r="J1644" s="8" t="n">
        <v>1</v>
      </c>
      <c r="K1644" s="8" t="n">
        <v>1</v>
      </c>
      <c r="L1644" s="8" t="n">
        <v>1</v>
      </c>
      <c r="M1644" s="8" t="n">
        <v>1</v>
      </c>
      <c r="N1644" s="8" t="n">
        <v>1</v>
      </c>
      <c r="P1644" s="8" t="n">
        <v>1</v>
      </c>
      <c r="Q1644" s="8" t="n">
        <v>1</v>
      </c>
      <c r="R1644" s="8" t="n">
        <v>1</v>
      </c>
      <c r="S1644" s="8" t="n">
        <v>1</v>
      </c>
      <c r="T1644" s="8" t="n">
        <v>1</v>
      </c>
      <c r="U1644" s="8" t="n">
        <v>1</v>
      </c>
      <c r="W1644" s="8" t="n">
        <v>1</v>
      </c>
      <c r="X1644" s="8" t="n">
        <v>1</v>
      </c>
      <c r="Y1644" s="8" t="n">
        <v>1</v>
      </c>
      <c r="Z1644" s="8" t="n">
        <v>1</v>
      </c>
      <c r="AA1644" s="8" t="n">
        <v>1</v>
      </c>
      <c r="AB1644" s="8" t="n">
        <v>1</v>
      </c>
      <c r="AD1644" s="8" t="n">
        <v>1</v>
      </c>
      <c r="AE1644" s="8" t="n">
        <v>1</v>
      </c>
      <c r="AF1644" s="8" t="n">
        <v>1</v>
      </c>
      <c r="AG1644" s="8" t="n">
        <v>1</v>
      </c>
      <c r="AH1644" s="8" t="n">
        <v>1</v>
      </c>
      <c r="AI1644" s="8" t="n">
        <v>1</v>
      </c>
      <c r="AK1644" s="3" t="inlineStr">
        <is>
          <t>Power Subsystem</t>
        </is>
      </c>
      <c r="AL1644" s="3" t="inlineStr">
        <is>
          <t>Power system</t>
        </is>
      </c>
    </row>
    <row r="1645">
      <c r="A1645" s="3" t="inlineStr">
        <is>
          <t>Secondary structure</t>
        </is>
      </c>
      <c r="B1645" s="8" t="n">
        <v>1</v>
      </c>
      <c r="C1645" s="8" t="n">
        <v>1</v>
      </c>
      <c r="D1645" s="8" t="n">
        <v>0</v>
      </c>
      <c r="E1645" s="8" t="n">
        <v>1</v>
      </c>
      <c r="F1645" s="8" t="n">
        <v>1</v>
      </c>
      <c r="G1645" s="8" t="n">
        <v>1</v>
      </c>
      <c r="I1645" s="8" t="n">
        <v>1</v>
      </c>
      <c r="J1645" s="8" t="n">
        <v>1</v>
      </c>
      <c r="K1645" s="8" t="n">
        <v>0</v>
      </c>
      <c r="L1645" s="8" t="n">
        <v>1</v>
      </c>
      <c r="M1645" s="8" t="n">
        <v>1</v>
      </c>
      <c r="N1645" s="8" t="n">
        <v>1</v>
      </c>
      <c r="P1645" s="8" t="n">
        <v>1</v>
      </c>
      <c r="Q1645" s="8" t="n">
        <v>1</v>
      </c>
      <c r="R1645" s="8" t="n">
        <v>0</v>
      </c>
      <c r="S1645" s="8" t="n">
        <v>1</v>
      </c>
      <c r="T1645" s="8" t="n">
        <v>1</v>
      </c>
      <c r="U1645" s="8" t="n">
        <v>1</v>
      </c>
      <c r="W1645" s="8" t="n">
        <v>1</v>
      </c>
      <c r="X1645" s="8" t="n">
        <v>1</v>
      </c>
      <c r="Y1645" s="8" t="n">
        <v>0</v>
      </c>
      <c r="Z1645" s="8" t="n">
        <v>1</v>
      </c>
      <c r="AA1645" s="8" t="n">
        <v>1</v>
      </c>
      <c r="AB1645" s="8" t="n">
        <v>1</v>
      </c>
      <c r="AD1645" s="8" t="n">
        <v>1</v>
      </c>
      <c r="AE1645" s="8" t="n">
        <v>1</v>
      </c>
      <c r="AF1645" s="8" t="n">
        <v>0</v>
      </c>
      <c r="AG1645" s="8" t="n">
        <v>1</v>
      </c>
      <c r="AH1645" s="8" t="n">
        <v>1</v>
      </c>
      <c r="AI1645" s="8" t="n">
        <v>1</v>
      </c>
      <c r="AK1645" s="3" t="inlineStr">
        <is>
          <t>Guidance, Navigation, and Control (GNC) Subsystem</t>
        </is>
      </c>
      <c r="AL1645" s="3" t="inlineStr">
        <is>
          <t>Attitude determination and control system</t>
        </is>
      </c>
    </row>
    <row r="1646">
      <c r="A1646" s="3" t="inlineStr">
        <is>
          <t>Payload</t>
        </is>
      </c>
      <c r="B1646" s="8" t="n">
        <v>1</v>
      </c>
      <c r="C1646" s="8" t="n">
        <v>0</v>
      </c>
      <c r="D1646" s="8" t="n">
        <v>1</v>
      </c>
      <c r="E1646" s="8" t="n">
        <v>1</v>
      </c>
      <c r="F1646" s="8" t="n">
        <v>0</v>
      </c>
      <c r="G1646" s="8" t="n">
        <v>1</v>
      </c>
      <c r="I1646" s="8" t="n">
        <v>1</v>
      </c>
      <c r="J1646" s="8" t="n">
        <v>0</v>
      </c>
      <c r="K1646" s="8" t="n">
        <v>1</v>
      </c>
      <c r="L1646" s="8" t="n">
        <v>1</v>
      </c>
      <c r="M1646" s="8" t="n">
        <v>0</v>
      </c>
      <c r="N1646" s="8" t="n">
        <v>1</v>
      </c>
      <c r="P1646" s="8" t="n">
        <v>1</v>
      </c>
      <c r="Q1646" s="8" t="n">
        <v>0</v>
      </c>
      <c r="R1646" s="8" t="n">
        <v>1</v>
      </c>
      <c r="S1646" s="8" t="n">
        <v>1</v>
      </c>
      <c r="T1646" s="8" t="n">
        <v>0</v>
      </c>
      <c r="U1646" s="8" t="n">
        <v>1</v>
      </c>
      <c r="W1646" s="8" t="n">
        <v>1</v>
      </c>
      <c r="X1646" s="8" t="n">
        <v>0</v>
      </c>
      <c r="Y1646" s="8" t="n">
        <v>1</v>
      </c>
      <c r="Z1646" s="8" t="n">
        <v>1</v>
      </c>
      <c r="AA1646" s="8" t="n">
        <v>0</v>
      </c>
      <c r="AB1646" s="8" t="n">
        <v>1</v>
      </c>
      <c r="AD1646" s="8" t="n">
        <v>1</v>
      </c>
      <c r="AE1646" s="8" t="n">
        <v>0</v>
      </c>
      <c r="AF1646" s="8" t="n">
        <v>1</v>
      </c>
      <c r="AG1646" s="8" t="n">
        <v>1</v>
      </c>
      <c r="AH1646" s="8" t="n">
        <v>0</v>
      </c>
      <c r="AI1646" s="8" t="n">
        <v>1</v>
      </c>
      <c r="AK1646" s="3" t="inlineStr">
        <is>
          <t>Propulsion Subsystem</t>
        </is>
      </c>
      <c r="AL1646" s="3" t="inlineStr">
        <is>
          <t>Payload</t>
        </is>
      </c>
    </row>
    <row r="1647">
      <c r="A1647" s="3" t="inlineStr">
        <is>
          <t>Power system</t>
        </is>
      </c>
      <c r="B1647" s="8" t="n">
        <v>1</v>
      </c>
      <c r="C1647" s="8" t="n">
        <v>1</v>
      </c>
      <c r="D1647" s="8" t="n">
        <v>1</v>
      </c>
      <c r="E1647" s="8" t="n">
        <v>1</v>
      </c>
      <c r="F1647" s="8" t="n">
        <v>1</v>
      </c>
      <c r="G1647" s="8" t="n">
        <v>1</v>
      </c>
      <c r="I1647" s="8" t="n">
        <v>1</v>
      </c>
      <c r="J1647" s="8" t="n">
        <v>1</v>
      </c>
      <c r="K1647" s="8" t="n">
        <v>1</v>
      </c>
      <c r="L1647" s="8" t="n">
        <v>1</v>
      </c>
      <c r="M1647" s="8" t="n">
        <v>1</v>
      </c>
      <c r="N1647" s="8" t="n">
        <v>1</v>
      </c>
      <c r="P1647" s="8" t="n">
        <v>1</v>
      </c>
      <c r="Q1647" s="8" t="n">
        <v>1</v>
      </c>
      <c r="R1647" s="8" t="n">
        <v>1</v>
      </c>
      <c r="S1647" s="8" t="n">
        <v>1</v>
      </c>
      <c r="T1647" s="8" t="n">
        <v>1</v>
      </c>
      <c r="U1647" s="8" t="n">
        <v>1</v>
      </c>
      <c r="W1647" s="8" t="n">
        <v>1</v>
      </c>
      <c r="X1647" s="8" t="n">
        <v>1</v>
      </c>
      <c r="Y1647" s="8" t="n">
        <v>1</v>
      </c>
      <c r="Z1647" s="8" t="n">
        <v>1</v>
      </c>
      <c r="AA1647" s="8" t="n">
        <v>1</v>
      </c>
      <c r="AB1647" s="8" t="n">
        <v>1</v>
      </c>
      <c r="AD1647" s="8" t="n">
        <v>1</v>
      </c>
      <c r="AE1647" s="8" t="n">
        <v>1</v>
      </c>
      <c r="AF1647" s="8" t="n">
        <v>1</v>
      </c>
      <c r="AG1647" s="8" t="n">
        <v>1</v>
      </c>
      <c r="AH1647" s="8" t="n">
        <v>1</v>
      </c>
      <c r="AI1647" s="8" t="n">
        <v>1</v>
      </c>
    </row>
    <row r="1648">
      <c r="A1648" s="3" t="inlineStr">
        <is>
          <t>Communication system</t>
        </is>
      </c>
      <c r="B1648" s="8" t="n">
        <v>1</v>
      </c>
      <c r="C1648" s="8" t="n">
        <v>1</v>
      </c>
      <c r="D1648" s="8" t="n">
        <v>0</v>
      </c>
      <c r="E1648" s="8" t="n">
        <v>1</v>
      </c>
      <c r="F1648" s="8" t="n">
        <v>1</v>
      </c>
      <c r="G1648" s="8" t="n">
        <v>1</v>
      </c>
      <c r="I1648" s="8" t="n">
        <v>1</v>
      </c>
      <c r="J1648" s="8" t="n">
        <v>1</v>
      </c>
      <c r="K1648" s="8" t="n">
        <v>0</v>
      </c>
      <c r="L1648" s="8" t="n">
        <v>1</v>
      </c>
      <c r="M1648" s="8" t="n">
        <v>1</v>
      </c>
      <c r="N1648" s="8" t="n">
        <v>1</v>
      </c>
      <c r="P1648" s="8" t="n">
        <v>1</v>
      </c>
      <c r="Q1648" s="8" t="n">
        <v>1</v>
      </c>
      <c r="R1648" s="8" t="n">
        <v>0</v>
      </c>
      <c r="S1648" s="8" t="n">
        <v>1</v>
      </c>
      <c r="T1648" s="8" t="n">
        <v>1</v>
      </c>
      <c r="U1648" s="8" t="n">
        <v>1</v>
      </c>
      <c r="W1648" s="8" t="n">
        <v>1</v>
      </c>
      <c r="X1648" s="8" t="n">
        <v>1</v>
      </c>
      <c r="Y1648" s="8" t="n">
        <v>0</v>
      </c>
      <c r="Z1648" s="8" t="n">
        <v>1</v>
      </c>
      <c r="AA1648" s="8" t="n">
        <v>1</v>
      </c>
      <c r="AB1648" s="8" t="n">
        <v>1</v>
      </c>
      <c r="AD1648" s="8" t="n">
        <v>1</v>
      </c>
      <c r="AE1648" s="8" t="n">
        <v>1</v>
      </c>
      <c r="AF1648" s="8" t="n">
        <v>0</v>
      </c>
      <c r="AG1648" s="8" t="n">
        <v>1</v>
      </c>
      <c r="AH1648" s="8" t="n">
        <v>1</v>
      </c>
      <c r="AI1648" s="8" t="n">
        <v>1</v>
      </c>
    </row>
    <row r="1649">
      <c r="A1649" s="3" t="inlineStr">
        <is>
          <t>Attitude determination and control system</t>
        </is>
      </c>
      <c r="B1649" s="8" t="n">
        <v>1</v>
      </c>
      <c r="C1649" s="8" t="n">
        <v>1</v>
      </c>
      <c r="D1649" s="8" t="n">
        <v>1</v>
      </c>
      <c r="E1649" s="8" t="n">
        <v>1</v>
      </c>
      <c r="F1649" s="8" t="n">
        <v>1</v>
      </c>
      <c r="G1649" s="8" t="n">
        <v>1</v>
      </c>
      <c r="I1649" s="8" t="n">
        <v>1</v>
      </c>
      <c r="J1649" s="8" t="n">
        <v>1</v>
      </c>
      <c r="K1649" s="8" t="n">
        <v>1</v>
      </c>
      <c r="L1649" s="8" t="n">
        <v>1</v>
      </c>
      <c r="M1649" s="8" t="n">
        <v>1</v>
      </c>
      <c r="N1649" s="8" t="n">
        <v>1</v>
      </c>
      <c r="P1649" s="8" t="n">
        <v>1</v>
      </c>
      <c r="Q1649" s="8" t="n">
        <v>1</v>
      </c>
      <c r="R1649" s="8" t="n">
        <v>1</v>
      </c>
      <c r="S1649" s="8" t="n">
        <v>1</v>
      </c>
      <c r="T1649" s="8" t="n">
        <v>1</v>
      </c>
      <c r="U1649" s="8" t="n">
        <v>1</v>
      </c>
      <c r="W1649" s="8" t="n">
        <v>1</v>
      </c>
      <c r="X1649" s="8" t="n">
        <v>1</v>
      </c>
      <c r="Y1649" s="8" t="n">
        <v>1</v>
      </c>
      <c r="Z1649" s="8" t="n">
        <v>1</v>
      </c>
      <c r="AA1649" s="8" t="n">
        <v>1</v>
      </c>
      <c r="AB1649" s="8" t="n">
        <v>1</v>
      </c>
      <c r="AD1649" s="8" t="n">
        <v>1</v>
      </c>
      <c r="AE1649" s="8" t="n">
        <v>1</v>
      </c>
      <c r="AF1649" s="8" t="n">
        <v>1</v>
      </c>
      <c r="AG1649" s="8" t="n">
        <v>1</v>
      </c>
      <c r="AH1649" s="8" t="n">
        <v>1</v>
      </c>
      <c r="AI1649" s="8" t="n">
        <v>1</v>
      </c>
    </row>
    <row r="1651">
      <c r="A1651" s="1" t="inlineStr">
        <is>
          <t>aligned k×k matrices (INDEX/MATCH through the mapping; GT order)</t>
        </is>
      </c>
      <c r="B1651" s="9" t="inlineStr">
        <is>
          <t>run 1 aligned</t>
        </is>
      </c>
      <c r="I1651" s="9" t="inlineStr">
        <is>
          <t>run 2 aligned</t>
        </is>
      </c>
      <c r="P1651" s="9" t="inlineStr">
        <is>
          <t>run 3 aligned</t>
        </is>
      </c>
      <c r="W1651" s="9" t="inlineStr">
        <is>
          <t>run 4 aligned</t>
        </is>
      </c>
      <c r="AD1651" s="9" t="inlineStr">
        <is>
          <t>run 5 aligned</t>
        </is>
      </c>
      <c r="AK1651" s="9" t="inlineStr">
        <is>
          <t>Step2 average of aligned runs (formula)</t>
        </is>
      </c>
      <c r="AO1651" s="9" t="inlineStr">
        <is>
          <t>aligned ground truth (INDEX/MATCH)</t>
        </is>
      </c>
      <c r="AS1651" s="9" t="inlineStr">
        <is>
          <t>aligned GT eig (pasted) | sorted</t>
        </is>
      </c>
    </row>
    <row r="1652" ht="60" customHeight="1">
      <c r="B1652" s="15" t="inlineStr">
        <is>
          <t>Power Subsystem</t>
        </is>
      </c>
      <c r="C1652" s="15" t="inlineStr">
        <is>
          <t>Guidance, Navigation, and Control (GNC) Subsystem</t>
        </is>
      </c>
      <c r="D1652" s="15" t="inlineStr">
        <is>
          <t>Propulsion Subsystem</t>
        </is>
      </c>
      <c r="I1652" s="15" t="inlineStr">
        <is>
          <t>Power Subsystem</t>
        </is>
      </c>
      <c r="J1652" s="15" t="inlineStr">
        <is>
          <t>Guidance, Navigation, and Control (GNC) Subsystem</t>
        </is>
      </c>
      <c r="K1652" s="15" t="inlineStr">
        <is>
          <t>Propulsion Subsystem</t>
        </is>
      </c>
      <c r="P1652" s="15" t="inlineStr">
        <is>
          <t>Power Subsystem</t>
        </is>
      </c>
      <c r="Q1652" s="15" t="inlineStr">
        <is>
          <t>Guidance, Navigation, and Control (GNC) Subsystem</t>
        </is>
      </c>
      <c r="R1652" s="15" t="inlineStr">
        <is>
          <t>Propulsion Subsystem</t>
        </is>
      </c>
      <c r="W1652" s="15" t="inlineStr">
        <is>
          <t>Power Subsystem</t>
        </is>
      </c>
      <c r="X1652" s="15" t="inlineStr">
        <is>
          <t>Guidance, Navigation, and Control (GNC) Subsystem</t>
        </is>
      </c>
      <c r="Y1652" s="15" t="inlineStr">
        <is>
          <t>Propulsion Subsystem</t>
        </is>
      </c>
      <c r="AD1652" s="15" t="inlineStr">
        <is>
          <t>Power Subsystem</t>
        </is>
      </c>
      <c r="AE1652" s="15" t="inlineStr">
        <is>
          <t>Guidance, Navigation, and Control (GNC) Subsystem</t>
        </is>
      </c>
      <c r="AF1652" s="15" t="inlineStr">
        <is>
          <t>Propulsion Subsystem</t>
        </is>
      </c>
    </row>
    <row r="1653">
      <c r="A1653" s="3" t="inlineStr">
        <is>
          <t>Power Subsystem</t>
        </is>
      </c>
      <c r="B1653" s="8">
        <f>INDEX($B$1644:$G$1649,MATCH($AL$1644,$B$1643:$G$1643,0),MATCH($AL$1644,$B$1643:$G$1643,0))</f>
        <v/>
      </c>
      <c r="C1653" s="8">
        <f>INDEX($B$1644:$G$1649,MATCH($AL$1644,$B$1643:$G$1643,0),MATCH($AL$1645,$B$1643:$G$1643,0))</f>
        <v/>
      </c>
      <c r="D1653" s="8">
        <f>INDEX($B$1644:$G$1649,MATCH($AL$1644,$B$1643:$G$1643,0),MATCH($AL$1646,$B$1643:$G$1643,0))</f>
        <v/>
      </c>
      <c r="I1653" s="8">
        <f>INDEX($I$1644:$N$1649,MATCH($AL$1644,$I$1643:$N$1643,0),MATCH($AL$1644,$I$1643:$N$1643,0))</f>
        <v/>
      </c>
      <c r="J1653" s="8">
        <f>INDEX($I$1644:$N$1649,MATCH($AL$1644,$I$1643:$N$1643,0),MATCH($AL$1645,$I$1643:$N$1643,0))</f>
        <v/>
      </c>
      <c r="K1653" s="8">
        <f>INDEX($I$1644:$N$1649,MATCH($AL$1644,$I$1643:$N$1643,0),MATCH($AL$1646,$I$1643:$N$1643,0))</f>
        <v/>
      </c>
      <c r="P1653" s="8">
        <f>INDEX($P$1644:$U$1649,MATCH($AL$1644,$P$1643:$U$1643,0),MATCH($AL$1644,$P$1643:$U$1643,0))</f>
        <v/>
      </c>
      <c r="Q1653" s="8">
        <f>INDEX($P$1644:$U$1649,MATCH($AL$1644,$P$1643:$U$1643,0),MATCH($AL$1645,$P$1643:$U$1643,0))</f>
        <v/>
      </c>
      <c r="R1653" s="8">
        <f>INDEX($P$1644:$U$1649,MATCH($AL$1644,$P$1643:$U$1643,0),MATCH($AL$1646,$P$1643:$U$1643,0))</f>
        <v/>
      </c>
      <c r="W1653" s="8">
        <f>INDEX($W$1644:$AB$1649,MATCH($AL$1644,$W$1643:$AB$1643,0),MATCH($AL$1644,$W$1643:$AB$1643,0))</f>
        <v/>
      </c>
      <c r="X1653" s="8">
        <f>INDEX($W$1644:$AB$1649,MATCH($AL$1644,$W$1643:$AB$1643,0),MATCH($AL$1645,$W$1643:$AB$1643,0))</f>
        <v/>
      </c>
      <c r="Y1653" s="8">
        <f>INDEX($W$1644:$AB$1649,MATCH($AL$1644,$W$1643:$AB$1643,0),MATCH($AL$1646,$W$1643:$AB$1643,0))</f>
        <v/>
      </c>
      <c r="AD1653" s="8">
        <f>INDEX($AD$1644:$AI$1649,MATCH($AL$1644,$AD$1643:$AI$1643,0),MATCH($AL$1644,$AD$1643:$AI$1643,0))</f>
        <v/>
      </c>
      <c r="AE1653" s="8">
        <f>INDEX($AD$1644:$AI$1649,MATCH($AL$1644,$AD$1643:$AI$1643,0),MATCH($AL$1645,$AD$1643:$AI$1643,0))</f>
        <v/>
      </c>
      <c r="AF1653" s="8">
        <f>INDEX($AD$1644:$AI$1649,MATCH($AL$1644,$AD$1643:$AI$1643,0),MATCH($AL$1646,$AD$1643:$AI$1643,0))</f>
        <v/>
      </c>
      <c r="AK1653" s="8">
        <f>IF(($B$1653&lt;&gt;2)+($I$1653&lt;&gt;2)+($P$1653&lt;&gt;2)+($W$1653&lt;&gt;2)+($AD$1653&lt;&gt;2)=0,2,IF((($B$1653&lt;&gt;2)*$B$1653+($I$1653&lt;&gt;2)*$I$1653+($P$1653&lt;&gt;2)*$P$1653+($W$1653&lt;&gt;2)*$W$1653+($AD$1653&lt;&gt;2)*$AD$1653)/(($B$1653&lt;&gt;2)+($I$1653&lt;&gt;2)+($P$1653&lt;&gt;2)+($W$1653&lt;&gt;2)+($AD$1653&lt;&gt;2))&gt;=0.5,1,0))</f>
        <v/>
      </c>
      <c r="AL1653" s="8">
        <f>IF(($C$1653&lt;&gt;2)+($J$1653&lt;&gt;2)+($Q$1653&lt;&gt;2)+($X$1653&lt;&gt;2)+($AE$1653&lt;&gt;2)=0,2,IF((($C$1653&lt;&gt;2)*$C$1653+($J$1653&lt;&gt;2)*$J$1653+($Q$1653&lt;&gt;2)*$Q$1653+($X$1653&lt;&gt;2)*$X$1653+($AE$1653&lt;&gt;2)*$AE$1653)/(($C$1653&lt;&gt;2)+($J$1653&lt;&gt;2)+($Q$1653&lt;&gt;2)+($X$1653&lt;&gt;2)+($AE$1653&lt;&gt;2))&gt;=0.5,1,0))</f>
        <v/>
      </c>
      <c r="AM1653" s="8">
        <f>IF(($D$1653&lt;&gt;2)+($K$1653&lt;&gt;2)+($R$1653&lt;&gt;2)+($Y$1653&lt;&gt;2)+($AF$1653&lt;&gt;2)=0,2,IF((($D$1653&lt;&gt;2)*$D$1653+($K$1653&lt;&gt;2)*$K$1653+($R$1653&lt;&gt;2)*$R$1653+($Y$1653&lt;&gt;2)*$Y$1653+($AF$1653&lt;&gt;2)*$AF$1653)/(($D$1653&lt;&gt;2)+($K$1653&lt;&gt;2)+($R$1653&lt;&gt;2)+($Y$1653&lt;&gt;2)+($AF$1653&lt;&gt;2))&gt;=0.5,1,0))</f>
        <v/>
      </c>
      <c r="AO1653" s="16">
        <f>INDEX('Ground truth'!$B$3:$G$8,MATCH($AK$1644,'Ground truth'!$A$3:$A$8,0),MATCH($AK$1644,'Ground truth'!$B$2:$G$2,0))</f>
        <v/>
      </c>
      <c r="AP1653" s="16">
        <f>INDEX('Ground truth'!$B$3:$G$8,MATCH($AK$1644,'Ground truth'!$A$3:$A$8,0),MATCH($AK$1645,'Ground truth'!$B$2:$G$2,0))</f>
        <v/>
      </c>
      <c r="AQ1653" s="16">
        <f>INDEX('Ground truth'!$B$3:$G$8,MATCH($AK$1644,'Ground truth'!$A$3:$A$8,0),MATCH($AK$1646,'Ground truth'!$B$2:$G$2,0))</f>
        <v/>
      </c>
      <c r="AS1653" s="19" t="n">
        <v>1</v>
      </c>
      <c r="AT1653" s="19">
        <f>LARGE($AS$1653:$AS$1655,1)</f>
        <v/>
      </c>
    </row>
    <row r="1654">
      <c r="A1654" s="3" t="inlineStr">
        <is>
          <t>Guidance, Navigation, and Control (GNC) Subsystem</t>
        </is>
      </c>
      <c r="B1654" s="8">
        <f>INDEX($B$1644:$G$1649,MATCH($AL$1645,$B$1643:$G$1643,0),MATCH($AL$1644,$B$1643:$G$1643,0))</f>
        <v/>
      </c>
      <c r="C1654" s="8">
        <f>INDEX($B$1644:$G$1649,MATCH($AL$1645,$B$1643:$G$1643,0),MATCH($AL$1645,$B$1643:$G$1643,0))</f>
        <v/>
      </c>
      <c r="D1654" s="8">
        <f>INDEX($B$1644:$G$1649,MATCH($AL$1645,$B$1643:$G$1643,0),MATCH($AL$1646,$B$1643:$G$1643,0))</f>
        <v/>
      </c>
      <c r="I1654" s="8">
        <f>INDEX($I$1644:$N$1649,MATCH($AL$1645,$I$1643:$N$1643,0),MATCH($AL$1644,$I$1643:$N$1643,0))</f>
        <v/>
      </c>
      <c r="J1654" s="8">
        <f>INDEX($I$1644:$N$1649,MATCH($AL$1645,$I$1643:$N$1643,0),MATCH($AL$1645,$I$1643:$N$1643,0))</f>
        <v/>
      </c>
      <c r="K1654" s="8">
        <f>INDEX($I$1644:$N$1649,MATCH($AL$1645,$I$1643:$N$1643,0),MATCH($AL$1646,$I$1643:$N$1643,0))</f>
        <v/>
      </c>
      <c r="P1654" s="8">
        <f>INDEX($P$1644:$U$1649,MATCH($AL$1645,$P$1643:$U$1643,0),MATCH($AL$1644,$P$1643:$U$1643,0))</f>
        <v/>
      </c>
      <c r="Q1654" s="8">
        <f>INDEX($P$1644:$U$1649,MATCH($AL$1645,$P$1643:$U$1643,0),MATCH($AL$1645,$P$1643:$U$1643,0))</f>
        <v/>
      </c>
      <c r="R1654" s="8">
        <f>INDEX($P$1644:$U$1649,MATCH($AL$1645,$P$1643:$U$1643,0),MATCH($AL$1646,$P$1643:$U$1643,0))</f>
        <v/>
      </c>
      <c r="W1654" s="8">
        <f>INDEX($W$1644:$AB$1649,MATCH($AL$1645,$W$1643:$AB$1643,0),MATCH($AL$1644,$W$1643:$AB$1643,0))</f>
        <v/>
      </c>
      <c r="X1654" s="8">
        <f>INDEX($W$1644:$AB$1649,MATCH($AL$1645,$W$1643:$AB$1643,0),MATCH($AL$1645,$W$1643:$AB$1643,0))</f>
        <v/>
      </c>
      <c r="Y1654" s="8">
        <f>INDEX($W$1644:$AB$1649,MATCH($AL$1645,$W$1643:$AB$1643,0),MATCH($AL$1646,$W$1643:$AB$1643,0))</f>
        <v/>
      </c>
      <c r="AD1654" s="8">
        <f>INDEX($AD$1644:$AI$1649,MATCH($AL$1645,$AD$1643:$AI$1643,0),MATCH($AL$1644,$AD$1643:$AI$1643,0))</f>
        <v/>
      </c>
      <c r="AE1654" s="8">
        <f>INDEX($AD$1644:$AI$1649,MATCH($AL$1645,$AD$1643:$AI$1643,0),MATCH($AL$1645,$AD$1643:$AI$1643,0))</f>
        <v/>
      </c>
      <c r="AF1654" s="8">
        <f>INDEX($AD$1644:$AI$1649,MATCH($AL$1645,$AD$1643:$AI$1643,0),MATCH($AL$1646,$AD$1643:$AI$1643,0))</f>
        <v/>
      </c>
      <c r="AK1654" s="8">
        <f>IF(($B$1654&lt;&gt;2)+($I$1654&lt;&gt;2)+($P$1654&lt;&gt;2)+($W$1654&lt;&gt;2)+($AD$1654&lt;&gt;2)=0,2,IF((($B$1654&lt;&gt;2)*$B$1654+($I$1654&lt;&gt;2)*$I$1654+($P$1654&lt;&gt;2)*$P$1654+($W$1654&lt;&gt;2)*$W$1654+($AD$1654&lt;&gt;2)*$AD$1654)/(($B$1654&lt;&gt;2)+($I$1654&lt;&gt;2)+($P$1654&lt;&gt;2)+($W$1654&lt;&gt;2)+($AD$1654&lt;&gt;2))&gt;=0.5,1,0))</f>
        <v/>
      </c>
      <c r="AL1654" s="8">
        <f>IF(($C$1654&lt;&gt;2)+($J$1654&lt;&gt;2)+($Q$1654&lt;&gt;2)+($X$1654&lt;&gt;2)+($AE$1654&lt;&gt;2)=0,2,IF((($C$1654&lt;&gt;2)*$C$1654+($J$1654&lt;&gt;2)*$J$1654+($Q$1654&lt;&gt;2)*$Q$1654+($X$1654&lt;&gt;2)*$X$1654+($AE$1654&lt;&gt;2)*$AE$1654)/(($C$1654&lt;&gt;2)+($J$1654&lt;&gt;2)+($Q$1654&lt;&gt;2)+($X$1654&lt;&gt;2)+($AE$1654&lt;&gt;2))&gt;=0.5,1,0))</f>
        <v/>
      </c>
      <c r="AM1654" s="8">
        <f>IF(($D$1654&lt;&gt;2)+($K$1654&lt;&gt;2)+($R$1654&lt;&gt;2)+($Y$1654&lt;&gt;2)+($AF$1654&lt;&gt;2)=0,2,IF((($D$1654&lt;&gt;2)*$D$1654+($K$1654&lt;&gt;2)*$K$1654+($R$1654&lt;&gt;2)*$R$1654+($Y$1654&lt;&gt;2)*$Y$1654+($AF$1654&lt;&gt;2)*$AF$1654)/(($D$1654&lt;&gt;2)+($K$1654&lt;&gt;2)+($R$1654&lt;&gt;2)+($Y$1654&lt;&gt;2)+($AF$1654&lt;&gt;2))&gt;=0.5,1,0))</f>
        <v/>
      </c>
      <c r="AO1654" s="16">
        <f>INDEX('Ground truth'!$B$3:$G$8,MATCH($AK$1645,'Ground truth'!$A$3:$A$8,0),MATCH($AK$1644,'Ground truth'!$B$2:$G$2,0))</f>
        <v/>
      </c>
      <c r="AP1654" s="16">
        <f>INDEX('Ground truth'!$B$3:$G$8,MATCH($AK$1645,'Ground truth'!$A$3:$A$8,0),MATCH($AK$1645,'Ground truth'!$B$2:$G$2,0))</f>
        <v/>
      </c>
      <c r="AQ1654" s="16">
        <f>INDEX('Ground truth'!$B$3:$G$8,MATCH($AK$1645,'Ground truth'!$A$3:$A$8,0),MATCH($AK$1646,'Ground truth'!$B$2:$G$2,0))</f>
        <v/>
      </c>
      <c r="AS1654" s="19" t="n">
        <v>1</v>
      </c>
      <c r="AT1654" s="19">
        <f>LARGE($AS$1653:$AS$1655,2)</f>
        <v/>
      </c>
    </row>
    <row r="1655">
      <c r="A1655" s="3" t="inlineStr">
        <is>
          <t>Propulsion Subsystem</t>
        </is>
      </c>
      <c r="B1655" s="8">
        <f>INDEX($B$1644:$G$1649,MATCH($AL$1646,$B$1643:$G$1643,0),MATCH($AL$1644,$B$1643:$G$1643,0))</f>
        <v/>
      </c>
      <c r="C1655" s="8">
        <f>INDEX($B$1644:$G$1649,MATCH($AL$1646,$B$1643:$G$1643,0),MATCH($AL$1645,$B$1643:$G$1643,0))</f>
        <v/>
      </c>
      <c r="D1655" s="8">
        <f>INDEX($B$1644:$G$1649,MATCH($AL$1646,$B$1643:$G$1643,0),MATCH($AL$1646,$B$1643:$G$1643,0))</f>
        <v/>
      </c>
      <c r="I1655" s="8">
        <f>INDEX($I$1644:$N$1649,MATCH($AL$1646,$I$1643:$N$1643,0),MATCH($AL$1644,$I$1643:$N$1643,0))</f>
        <v/>
      </c>
      <c r="J1655" s="8">
        <f>INDEX($I$1644:$N$1649,MATCH($AL$1646,$I$1643:$N$1643,0),MATCH($AL$1645,$I$1643:$N$1643,0))</f>
        <v/>
      </c>
      <c r="K1655" s="8">
        <f>INDEX($I$1644:$N$1649,MATCH($AL$1646,$I$1643:$N$1643,0),MATCH($AL$1646,$I$1643:$N$1643,0))</f>
        <v/>
      </c>
      <c r="P1655" s="8">
        <f>INDEX($P$1644:$U$1649,MATCH($AL$1646,$P$1643:$U$1643,0),MATCH($AL$1644,$P$1643:$U$1643,0))</f>
        <v/>
      </c>
      <c r="Q1655" s="8">
        <f>INDEX($P$1644:$U$1649,MATCH($AL$1646,$P$1643:$U$1643,0),MATCH($AL$1645,$P$1643:$U$1643,0))</f>
        <v/>
      </c>
      <c r="R1655" s="8">
        <f>INDEX($P$1644:$U$1649,MATCH($AL$1646,$P$1643:$U$1643,0),MATCH($AL$1646,$P$1643:$U$1643,0))</f>
        <v/>
      </c>
      <c r="W1655" s="8">
        <f>INDEX($W$1644:$AB$1649,MATCH($AL$1646,$W$1643:$AB$1643,0),MATCH($AL$1644,$W$1643:$AB$1643,0))</f>
        <v/>
      </c>
      <c r="X1655" s="8">
        <f>INDEX($W$1644:$AB$1649,MATCH($AL$1646,$W$1643:$AB$1643,0),MATCH($AL$1645,$W$1643:$AB$1643,0))</f>
        <v/>
      </c>
      <c r="Y1655" s="8">
        <f>INDEX($W$1644:$AB$1649,MATCH($AL$1646,$W$1643:$AB$1643,0),MATCH($AL$1646,$W$1643:$AB$1643,0))</f>
        <v/>
      </c>
      <c r="AD1655" s="8">
        <f>INDEX($AD$1644:$AI$1649,MATCH($AL$1646,$AD$1643:$AI$1643,0),MATCH($AL$1644,$AD$1643:$AI$1643,0))</f>
        <v/>
      </c>
      <c r="AE1655" s="8">
        <f>INDEX($AD$1644:$AI$1649,MATCH($AL$1646,$AD$1643:$AI$1643,0),MATCH($AL$1645,$AD$1643:$AI$1643,0))</f>
        <v/>
      </c>
      <c r="AF1655" s="8">
        <f>INDEX($AD$1644:$AI$1649,MATCH($AL$1646,$AD$1643:$AI$1643,0),MATCH($AL$1646,$AD$1643:$AI$1643,0))</f>
        <v/>
      </c>
      <c r="AK1655" s="8">
        <f>IF(($B$1655&lt;&gt;2)+($I$1655&lt;&gt;2)+($P$1655&lt;&gt;2)+($W$1655&lt;&gt;2)+($AD$1655&lt;&gt;2)=0,2,IF((($B$1655&lt;&gt;2)*$B$1655+($I$1655&lt;&gt;2)*$I$1655+($P$1655&lt;&gt;2)*$P$1655+($W$1655&lt;&gt;2)*$W$1655+($AD$1655&lt;&gt;2)*$AD$1655)/(($B$1655&lt;&gt;2)+($I$1655&lt;&gt;2)+($P$1655&lt;&gt;2)+($W$1655&lt;&gt;2)+($AD$1655&lt;&gt;2))&gt;=0.5,1,0))</f>
        <v/>
      </c>
      <c r="AL1655" s="8">
        <f>IF(($C$1655&lt;&gt;2)+($J$1655&lt;&gt;2)+($Q$1655&lt;&gt;2)+($X$1655&lt;&gt;2)+($AE$1655&lt;&gt;2)=0,2,IF((($C$1655&lt;&gt;2)*$C$1655+($J$1655&lt;&gt;2)*$J$1655+($Q$1655&lt;&gt;2)*$Q$1655+($X$1655&lt;&gt;2)*$X$1655+($AE$1655&lt;&gt;2)*$AE$1655)/(($C$1655&lt;&gt;2)+($J$1655&lt;&gt;2)+($Q$1655&lt;&gt;2)+($X$1655&lt;&gt;2)+($AE$1655&lt;&gt;2))&gt;=0.5,1,0))</f>
        <v/>
      </c>
      <c r="AM1655" s="8">
        <f>IF(($D$1655&lt;&gt;2)+($K$1655&lt;&gt;2)+($R$1655&lt;&gt;2)+($Y$1655&lt;&gt;2)+($AF$1655&lt;&gt;2)=0,2,IF((($D$1655&lt;&gt;2)*$D$1655+($K$1655&lt;&gt;2)*$K$1655+($R$1655&lt;&gt;2)*$R$1655+($Y$1655&lt;&gt;2)*$Y$1655+($AF$1655&lt;&gt;2)*$AF$1655)/(($D$1655&lt;&gt;2)+($K$1655&lt;&gt;2)+($R$1655&lt;&gt;2)+($Y$1655&lt;&gt;2)+($AF$1655&lt;&gt;2))&gt;=0.5,1,0))</f>
        <v/>
      </c>
      <c r="AO1655" s="16">
        <f>INDEX('Ground truth'!$B$3:$G$8,MATCH($AK$1646,'Ground truth'!$A$3:$A$8,0),MATCH($AK$1644,'Ground truth'!$B$2:$G$2,0))</f>
        <v/>
      </c>
      <c r="AP1655" s="16">
        <f>INDEX('Ground truth'!$B$3:$G$8,MATCH($AK$1646,'Ground truth'!$A$3:$A$8,0),MATCH($AK$1645,'Ground truth'!$B$2:$G$2,0))</f>
        <v/>
      </c>
      <c r="AQ1655" s="16">
        <f>INDEX('Ground truth'!$B$3:$G$8,MATCH($AK$1646,'Ground truth'!$A$3:$A$8,0),MATCH($AK$1646,'Ground truth'!$B$2:$G$2,0))</f>
        <v/>
      </c>
      <c r="AS1655" s="19" t="n">
        <v>1</v>
      </c>
      <c r="AT1655" s="19">
        <f>LARGE($AS$1653:$AS$1655,3)</f>
        <v/>
      </c>
    </row>
    <row r="1657">
      <c r="A1657" s="17" t="inlineStr">
        <is>
          <t>metrics — confident-only (unsure excluded from denominators)</t>
        </is>
      </c>
      <c r="B1657" s="10" t="inlineStr">
        <is>
          <t>run 1</t>
        </is>
      </c>
      <c r="C1657" s="10" t="inlineStr">
        <is>
          <t>run 2</t>
        </is>
      </c>
      <c r="D1657" s="10" t="inlineStr">
        <is>
          <t>run 3</t>
        </is>
      </c>
      <c r="E1657" s="10" t="inlineStr">
        <is>
          <t>run 4</t>
        </is>
      </c>
      <c r="F1657" s="10" t="inlineStr">
        <is>
          <t>run 5</t>
        </is>
      </c>
      <c r="G1657" s="10" t="inlineStr">
        <is>
          <t>avg-matrix</t>
        </is>
      </c>
      <c r="H1657" s="10" t="inlineStr">
        <is>
          <t>mean</t>
        </is>
      </c>
      <c r="I1657" s="10" t="inlineStr">
        <is>
          <t>std (pop.)</t>
        </is>
      </c>
      <c r="J1657" s="17" t="inlineStr">
        <is>
          <t>notes</t>
        </is>
      </c>
    </row>
    <row r="1658">
      <c r="A1658" s="7" t="inlineStr">
        <is>
          <t>TP</t>
        </is>
      </c>
      <c r="B1658" s="7">
        <f>SUMPRODUCT(($B$1653:$D$1655=1)*($AO$1653:$AQ$1655=1))</f>
        <v/>
      </c>
      <c r="C1658" s="7">
        <f>SUMPRODUCT(($I$1653:$K$1655=1)*($AO$1653:$AQ$1655=1))</f>
        <v/>
      </c>
      <c r="D1658" s="7">
        <f>SUMPRODUCT(($P$1653:$R$1655=1)*($AO$1653:$AQ$1655=1))</f>
        <v/>
      </c>
      <c r="E1658" s="7">
        <f>SUMPRODUCT(($W$1653:$Y$1655=1)*($AO$1653:$AQ$1655=1))</f>
        <v/>
      </c>
      <c r="F1658" s="7">
        <f>SUMPRODUCT(($AD$1653:$AF$1655=1)*($AO$1653:$AQ$1655=1))</f>
        <v/>
      </c>
      <c r="G1658" s="7">
        <f>SUMPRODUCT(($AK$1653:$AM$1655=1)*($AO$1653:$AQ$1655=1))</f>
        <v/>
      </c>
      <c r="H1658" s="12">
        <f>AVERAGE($B$1658:$F$1658)</f>
        <v/>
      </c>
      <c r="I1658" s="12">
        <f>STDEV.P($B$1658:$F$1658)</f>
        <v/>
      </c>
    </row>
    <row r="1659">
      <c r="A1659" s="7" t="inlineStr">
        <is>
          <t>TN</t>
        </is>
      </c>
      <c r="B1659" s="7">
        <f>SUMPRODUCT(($B$1653:$D$1655=0)*($AO$1653:$AQ$1655=0))</f>
        <v/>
      </c>
      <c r="C1659" s="7">
        <f>SUMPRODUCT(($I$1653:$K$1655=0)*($AO$1653:$AQ$1655=0))</f>
        <v/>
      </c>
      <c r="D1659" s="7">
        <f>SUMPRODUCT(($P$1653:$R$1655=0)*($AO$1653:$AQ$1655=0))</f>
        <v/>
      </c>
      <c r="E1659" s="7">
        <f>SUMPRODUCT(($W$1653:$Y$1655=0)*($AO$1653:$AQ$1655=0))</f>
        <v/>
      </c>
      <c r="F1659" s="7">
        <f>SUMPRODUCT(($AD$1653:$AF$1655=0)*($AO$1653:$AQ$1655=0))</f>
        <v/>
      </c>
      <c r="G1659" s="7">
        <f>SUMPRODUCT(($AK$1653:$AM$1655=0)*($AO$1653:$AQ$1655=0))</f>
        <v/>
      </c>
      <c r="H1659" s="12">
        <f>AVERAGE($B$1659:$F$1659)</f>
        <v/>
      </c>
      <c r="I1659" s="12">
        <f>STDEV.P($B$1659:$F$1659)</f>
        <v/>
      </c>
    </row>
    <row r="1660">
      <c r="A1660" s="7" t="inlineStr">
        <is>
          <t>FP</t>
        </is>
      </c>
      <c r="B1660" s="7">
        <f>SUMPRODUCT(($B$1653:$D$1655=1)*($AO$1653:$AQ$1655=0))</f>
        <v/>
      </c>
      <c r="C1660" s="7">
        <f>SUMPRODUCT(($I$1653:$K$1655=1)*($AO$1653:$AQ$1655=0))</f>
        <v/>
      </c>
      <c r="D1660" s="7">
        <f>SUMPRODUCT(($P$1653:$R$1655=1)*($AO$1653:$AQ$1655=0))</f>
        <v/>
      </c>
      <c r="E1660" s="7">
        <f>SUMPRODUCT(($W$1653:$Y$1655=1)*($AO$1653:$AQ$1655=0))</f>
        <v/>
      </c>
      <c r="F1660" s="7">
        <f>SUMPRODUCT(($AD$1653:$AF$1655=1)*($AO$1653:$AQ$1655=0))</f>
        <v/>
      </c>
      <c r="G1660" s="7">
        <f>SUMPRODUCT(($AK$1653:$AM$1655=1)*($AO$1653:$AQ$1655=0))</f>
        <v/>
      </c>
      <c r="H1660" s="12">
        <f>AVERAGE($B$1660:$F$1660)</f>
        <v/>
      </c>
      <c r="I1660" s="12">
        <f>STDEV.P($B$1660:$F$1660)</f>
        <v/>
      </c>
    </row>
    <row r="1661">
      <c r="A1661" s="7" t="inlineStr">
        <is>
          <t>FN</t>
        </is>
      </c>
      <c r="B1661" s="7">
        <f>SUMPRODUCT(($B$1653:$D$1655=0)*($AO$1653:$AQ$1655=1))</f>
        <v/>
      </c>
      <c r="C1661" s="7">
        <f>SUMPRODUCT(($I$1653:$K$1655=0)*($AO$1653:$AQ$1655=1))</f>
        <v/>
      </c>
      <c r="D1661" s="7">
        <f>SUMPRODUCT(($P$1653:$R$1655=0)*($AO$1653:$AQ$1655=1))</f>
        <v/>
      </c>
      <c r="E1661" s="7">
        <f>SUMPRODUCT(($W$1653:$Y$1655=0)*($AO$1653:$AQ$1655=1))</f>
        <v/>
      </c>
      <c r="F1661" s="7">
        <f>SUMPRODUCT(($AD$1653:$AF$1655=0)*($AO$1653:$AQ$1655=1))</f>
        <v/>
      </c>
      <c r="G1661" s="7">
        <f>SUMPRODUCT(($AK$1653:$AM$1655=0)*($AO$1653:$AQ$1655=1))</f>
        <v/>
      </c>
      <c r="H1661" s="12">
        <f>AVERAGE($B$1661:$F$1661)</f>
        <v/>
      </c>
      <c r="I1661" s="12">
        <f>STDEV.P($B$1661:$F$1661)</f>
        <v/>
      </c>
    </row>
    <row r="1662">
      <c r="A1662" s="4" t="inlineStr">
        <is>
          <t>Precision</t>
        </is>
      </c>
      <c r="B1662" s="12">
        <f>IFERROR($B$1658/($B$1658+$B$1660),0)</f>
        <v/>
      </c>
      <c r="C1662" s="12">
        <f>IFERROR($C$1658/($C$1658+$C$1660),0)</f>
        <v/>
      </c>
      <c r="D1662" s="12">
        <f>IFERROR($D$1658/($D$1658+$D$1660),0)</f>
        <v/>
      </c>
      <c r="E1662" s="12">
        <f>IFERROR($E$1658/($E$1658+$E$1660),0)</f>
        <v/>
      </c>
      <c r="F1662" s="12">
        <f>IFERROR($F$1658/($F$1658+$F$1660),0)</f>
        <v/>
      </c>
      <c r="G1662" s="12">
        <f>IFERROR($G$1658/($G$1658+$G$1660),0)</f>
        <v/>
      </c>
      <c r="H1662" s="18">
        <f>AVERAGE($B$1662:$F$1662)</f>
        <v/>
      </c>
      <c r="I1662" s="18">
        <f>STDEV.P($B$1662:$F$1662)</f>
        <v/>
      </c>
    </row>
    <row r="1663">
      <c r="A1663" s="4" t="inlineStr">
        <is>
          <t>Recall</t>
        </is>
      </c>
      <c r="B1663" s="12">
        <f>IFERROR($B$1658/($B$1658+$B$1661),0)</f>
        <v/>
      </c>
      <c r="C1663" s="12">
        <f>IFERROR($C$1658/($C$1658+$C$1661),0)</f>
        <v/>
      </c>
      <c r="D1663" s="12">
        <f>IFERROR($D$1658/($D$1658+$D$1661),0)</f>
        <v/>
      </c>
      <c r="E1663" s="12">
        <f>IFERROR($E$1658/($E$1658+$E$1661),0)</f>
        <v/>
      </c>
      <c r="F1663" s="12">
        <f>IFERROR($F$1658/($F$1658+$F$1661),0)</f>
        <v/>
      </c>
      <c r="G1663" s="12">
        <f>IFERROR($G$1658/($G$1658+$G$1661),0)</f>
        <v/>
      </c>
      <c r="H1663" s="18">
        <f>AVERAGE($B$1663:$F$1663)</f>
        <v/>
      </c>
      <c r="I1663" s="18">
        <f>STDEV.P($B$1663:$F$1663)</f>
        <v/>
      </c>
    </row>
    <row r="1664">
      <c r="A1664" s="4" t="inlineStr">
        <is>
          <t>F1</t>
        </is>
      </c>
      <c r="B1664" s="12">
        <f>IFERROR(2*$B$1662*$B$1663/($B$1662+$B$1663),0)</f>
        <v/>
      </c>
      <c r="C1664" s="12">
        <f>IFERROR(2*$C$1662*$C$1663/($C$1662+$C$1663),0)</f>
        <v/>
      </c>
      <c r="D1664" s="12">
        <f>IFERROR(2*$D$1662*$D$1663/($D$1662+$D$1663),0)</f>
        <v/>
      </c>
      <c r="E1664" s="12">
        <f>IFERROR(2*$E$1662*$E$1663/($E$1662+$E$1663),0)</f>
        <v/>
      </c>
      <c r="F1664" s="12">
        <f>IFERROR(2*$F$1662*$F$1663/($F$1662+$F$1663),0)</f>
        <v/>
      </c>
      <c r="G1664" s="12">
        <f>IFERROR(2*$G$1662*$G$1663/($G$1662+$G$1663),0)</f>
        <v/>
      </c>
      <c r="H1664" s="18">
        <f>AVERAGE($B$1664:$F$1664)</f>
        <v/>
      </c>
      <c r="I1664" s="18">
        <f>STDEV.P($B$1664:$F$1664)</f>
        <v/>
      </c>
    </row>
    <row r="1665">
      <c r="A1665" s="4" t="inlineStr">
        <is>
          <t>Accuracy</t>
        </is>
      </c>
      <c r="B1665" s="12">
        <f>IFERROR(($B$1658+$B$1659)/($B$1658+$B$1659+$B$1660+$B$1661),0)</f>
        <v/>
      </c>
      <c r="C1665" s="12">
        <f>IFERROR(($C$1658+$C$1659)/($C$1658+$C$1659+$C$1660+$C$1661),0)</f>
        <v/>
      </c>
      <c r="D1665" s="12">
        <f>IFERROR(($D$1658+$D$1659)/($D$1658+$D$1659+$D$1660+$D$1661),0)</f>
        <v/>
      </c>
      <c r="E1665" s="12">
        <f>IFERROR(($E$1658+$E$1659)/($E$1658+$E$1659+$E$1660+$E$1661),0)</f>
        <v/>
      </c>
      <c r="F1665" s="12">
        <f>IFERROR(($F$1658+$F$1659)/($F$1658+$F$1659+$F$1660+$F$1661),0)</f>
        <v/>
      </c>
      <c r="G1665" s="12">
        <f>IFERROR(($G$1658+$G$1659)/($G$1658+$G$1659+$G$1660+$G$1661),0)</f>
        <v/>
      </c>
      <c r="H1665" s="18">
        <f>AVERAGE($B$1665:$F$1665)</f>
        <v/>
      </c>
      <c r="I1665" s="18">
        <f>STDEV.P($B$1665:$F$1665)</f>
        <v/>
      </c>
    </row>
    <row r="1666">
      <c r="A1666" s="4" t="inlineStr">
        <is>
          <t>Edit distance</t>
        </is>
      </c>
      <c r="B1666" s="12">
        <f>SUMPRODUCT(ABS($AO$1653:$AQ$1655-$B$1653:$D$1655))</f>
        <v/>
      </c>
      <c r="C1666" s="12">
        <f>SUMPRODUCT(ABS($AO$1653:$AQ$1655-$I$1653:$K$1655))</f>
        <v/>
      </c>
      <c r="D1666" s="12">
        <f>SUMPRODUCT(ABS($AO$1653:$AQ$1655-$P$1653:$R$1655))</f>
        <v/>
      </c>
      <c r="E1666" s="12">
        <f>SUMPRODUCT(ABS($AO$1653:$AQ$1655-$W$1653:$Y$1655))</f>
        <v/>
      </c>
      <c r="F1666" s="12">
        <f>SUMPRODUCT(ABS($AO$1653:$AQ$1655-$AD$1653:$AF$1655))</f>
        <v/>
      </c>
      <c r="G1666" s="12">
        <f>SUMPRODUCT(ABS($AO$1653:$AQ$1655-$AK$1653:$AM$1655))</f>
        <v/>
      </c>
      <c r="H1666" s="18">
        <f>AVERAGE($B$1666:$F$1666)</f>
        <v/>
      </c>
      <c r="I1666" s="18">
        <f>STDEV.P($B$1666:$F$1666)</f>
        <v/>
      </c>
    </row>
    <row r="1667">
      <c r="A1667" s="4" t="inlineStr">
        <is>
          <t>Spectral distance</t>
        </is>
      </c>
      <c r="B1667" s="12">
        <f>SQRT(SUMPRODUCT(($AT$1653:$AT$1655-$B$1674:$B$1676)^2))</f>
        <v/>
      </c>
      <c r="C1667" s="12">
        <f>SQRT(SUMPRODUCT(($AT$1653:$AT$1655-$C$1674:$C$1676)^2))</f>
        <v/>
      </c>
      <c r="D1667" s="12">
        <f>SQRT(SUMPRODUCT(($AT$1653:$AT$1655-$D$1674:$D$1676)^2))</f>
        <v/>
      </c>
      <c r="E1667" s="12">
        <f>SQRT(SUMPRODUCT(($AT$1653:$AT$1655-$E$1674:$E$1676)^2))</f>
        <v/>
      </c>
      <c r="F1667" s="12">
        <f>SQRT(SUMPRODUCT(($AT$1653:$AT$1655-$F$1674:$F$1676)^2))</f>
        <v/>
      </c>
      <c r="G1667" s="12">
        <f>SQRT(SUMPRODUCT(($AT$1653:$AT$1655-$G$1674:$G$1676)^2))</f>
        <v/>
      </c>
      <c r="H1667" s="18">
        <f>AVERAGE($B$1667:$F$1667)</f>
        <v/>
      </c>
      <c r="I1667" s="18">
        <f>STDEV.P($B$1667:$F$1667)</f>
        <v/>
      </c>
    </row>
    <row r="1668">
      <c r="A1668" s="4" t="inlineStr">
        <is>
          <t>Unsure cells</t>
        </is>
      </c>
      <c r="B1668" s="7">
        <f>COUNTIF($B$1653:$D$1655,2)</f>
        <v/>
      </c>
      <c r="C1668" s="7">
        <f>COUNTIF($I$1653:$K$1655,2)</f>
        <v/>
      </c>
      <c r="D1668" s="7">
        <f>COUNTIF($P$1653:$R$1655,2)</f>
        <v/>
      </c>
      <c r="E1668" s="7">
        <f>COUNTIF($W$1653:$Y$1655,2)</f>
        <v/>
      </c>
      <c r="F1668" s="7">
        <f>COUNTIF($AD$1653:$AF$1655,2)</f>
        <v/>
      </c>
      <c r="G1668" s="7">
        <f>COUNTIF($AK$1653:$AM$1655,2)</f>
        <v/>
      </c>
      <c r="H1668" s="12">
        <f>AVERAGE($B$1668:$F$1668)</f>
        <v/>
      </c>
      <c r="I1668" s="12">
        <f>STDEV.P($B$1668:$F$1668)</f>
        <v/>
      </c>
    </row>
    <row r="1669">
      <c r="A1669" s="3" t="inlineStr">
        <is>
          <t>eigenvalues (real part, numpy order; pasted)</t>
        </is>
      </c>
    </row>
    <row r="1670">
      <c r="A1670" s="3" t="inlineStr">
        <is>
          <t xml:space="preserve">  λ1</t>
        </is>
      </c>
      <c r="B1670" s="19" t="n">
        <v>-2.220446049250313e-16</v>
      </c>
      <c r="C1670" s="19" t="n">
        <v>-2.220446049250313e-16</v>
      </c>
      <c r="D1670" s="19" t="n">
        <v>-2.220446049250313e-16</v>
      </c>
      <c r="E1670" s="19" t="n">
        <v>-2.220446049250313e-16</v>
      </c>
      <c r="F1670" s="19" t="n">
        <v>-2.220446049250313e-16</v>
      </c>
      <c r="G1670" s="19" t="n">
        <v>-2.220446049250313e-16</v>
      </c>
    </row>
    <row r="1671">
      <c r="A1671" s="3" t="inlineStr">
        <is>
          <t xml:space="preserve">  λ2</t>
        </is>
      </c>
      <c r="B1671" s="19" t="n">
        <v>3</v>
      </c>
      <c r="C1671" s="19" t="n">
        <v>3</v>
      </c>
      <c r="D1671" s="19" t="n">
        <v>3</v>
      </c>
      <c r="E1671" s="19" t="n">
        <v>3</v>
      </c>
      <c r="F1671" s="19" t="n">
        <v>3</v>
      </c>
      <c r="G1671" s="19" t="n">
        <v>3</v>
      </c>
    </row>
    <row r="1672">
      <c r="A1672" s="3" t="inlineStr">
        <is>
          <t xml:space="preserve">  λ3</t>
        </is>
      </c>
      <c r="B1672" s="19" t="n">
        <v>0</v>
      </c>
      <c r="C1672" s="19" t="n">
        <v>0</v>
      </c>
      <c r="D1672" s="19" t="n">
        <v>0</v>
      </c>
      <c r="E1672" s="19" t="n">
        <v>0</v>
      </c>
      <c r="F1672" s="19" t="n">
        <v>0</v>
      </c>
      <c r="G1672" s="19" t="n">
        <v>0</v>
      </c>
    </row>
    <row r="1673">
      <c r="A1673" s="3" t="inlineStr">
        <is>
          <t>eigenvalues sorted desc (LARGE)</t>
        </is>
      </c>
    </row>
    <row r="1674">
      <c r="A1674" s="3" t="inlineStr">
        <is>
          <t xml:space="preserve">  λ(1)</t>
        </is>
      </c>
      <c r="B1674" s="19">
        <f>LARGE($B$1670:$B$1672,1)</f>
        <v/>
      </c>
      <c r="C1674" s="19">
        <f>LARGE($C$1670:$C$1672,1)</f>
        <v/>
      </c>
      <c r="D1674" s="19">
        <f>LARGE($D$1670:$D$1672,1)</f>
        <v/>
      </c>
      <c r="E1674" s="19">
        <f>LARGE($E$1670:$E$1672,1)</f>
        <v/>
      </c>
      <c r="F1674" s="19">
        <f>LARGE($F$1670:$F$1672,1)</f>
        <v/>
      </c>
      <c r="G1674" s="19">
        <f>LARGE($G$1670:$G$1672,1)</f>
        <v/>
      </c>
    </row>
    <row r="1675">
      <c r="A1675" s="3" t="inlineStr">
        <is>
          <t xml:space="preserve">  λ(2)</t>
        </is>
      </c>
      <c r="B1675" s="19">
        <f>LARGE($B$1670:$B$1672,2)</f>
        <v/>
      </c>
      <c r="C1675" s="19">
        <f>LARGE($C$1670:$C$1672,2)</f>
        <v/>
      </c>
      <c r="D1675" s="19">
        <f>LARGE($D$1670:$D$1672,2)</f>
        <v/>
      </c>
      <c r="E1675" s="19">
        <f>LARGE($E$1670:$E$1672,2)</f>
        <v/>
      </c>
      <c r="F1675" s="19">
        <f>LARGE($F$1670:$F$1672,2)</f>
        <v/>
      </c>
      <c r="G1675" s="19">
        <f>LARGE($G$1670:$G$1672,2)</f>
        <v/>
      </c>
    </row>
    <row r="1676">
      <c r="A1676" s="3" t="inlineStr">
        <is>
          <t xml:space="preserve">  λ(3)</t>
        </is>
      </c>
      <c r="B1676" s="19">
        <f>LARGE($B$1670:$B$1672,3)</f>
        <v/>
      </c>
      <c r="C1676" s="19">
        <f>LARGE($C$1670:$C$1672,3)</f>
        <v/>
      </c>
      <c r="D1676" s="19">
        <f>LARGE($D$1670:$D$1672,3)</f>
        <v/>
      </c>
      <c r="E1676" s="19">
        <f>LARGE($E$1670:$E$1672,3)</f>
        <v/>
      </c>
      <c r="F1676" s="19">
        <f>LARGE($F$1670:$F$1672,3)</f>
        <v/>
      </c>
      <c r="G1676" s="19">
        <f>LARGE($G$1670:$G$1672,3)</f>
        <v/>
      </c>
    </row>
    <row r="1677">
      <c r="A1677" s="3" t="inlineStr">
        <is>
          <t>check: Σeig − trace (→0)</t>
        </is>
      </c>
      <c r="B1677" s="3">
        <f>ROUND(SUM($B$1670:$B$1672)-($B$1653+$C$1654+$D$1655),6)</f>
        <v/>
      </c>
      <c r="C1677" s="3">
        <f>ROUND(SUM($C$1670:$C$1672)-($I$1653+$J$1654+$K$1655),6)</f>
        <v/>
      </c>
      <c r="D1677" s="3">
        <f>ROUND(SUM($D$1670:$D$1672)-($P$1653+$Q$1654+$R$1655),6)</f>
        <v/>
      </c>
      <c r="E1677" s="3">
        <f>ROUND(SUM($E$1670:$E$1672)-($W$1653+$X$1654+$Y$1655),6)</f>
        <v/>
      </c>
      <c r="F1677" s="3">
        <f>ROUND(SUM($F$1670:$F$1672)-($AD$1653+$AE$1654+$AF$1655),6)</f>
        <v/>
      </c>
      <c r="G1677" s="3">
        <f>ROUND(SUM($G$1670:$G$1672)-($AK$1653+$AL$1654+$AM$1655),6)</f>
        <v/>
      </c>
    </row>
    <row r="1678">
      <c r="A1678" s="3" t="inlineStr">
        <is>
          <t>check: Πeig − det (→0)</t>
        </is>
      </c>
      <c r="B1678" s="3">
        <f>ROUND(MDETERM($B$1653:$D$1655)-PRODUCT($B$1670:$B$1672),6)</f>
        <v/>
      </c>
      <c r="C1678" s="3">
        <f>ROUND(MDETERM($I$1653:$K$1655)-PRODUCT($C$1670:$C$1672),6)</f>
        <v/>
      </c>
      <c r="D1678" s="3">
        <f>ROUND(MDETERM($P$1653:$R$1655)-PRODUCT($D$1670:$D$1672),6)</f>
        <v/>
      </c>
      <c r="E1678" s="3">
        <f>ROUND(MDETERM($W$1653:$Y$1655)-PRODUCT($E$1670:$E$1672),6)</f>
        <v/>
      </c>
      <c r="F1678" s="3">
        <f>ROUND(MDETERM($AD$1653:$AF$1655)-PRODUCT($F$1670:$F$1672),6)</f>
        <v/>
      </c>
      <c r="G1678" s="3">
        <f>ROUND(MDETERM($AK$1653:$AM$1655)-PRODUCT($G$1670:$G$1672),6)</f>
        <v/>
      </c>
    </row>
    <row r="1679">
      <c r="A1679" s="3" t="inlineStr">
        <is>
          <t>complex eigenvalues?</t>
        </is>
      </c>
      <c r="B1679" s="3" t="inlineStr"/>
      <c r="C1679" s="3" t="inlineStr"/>
      <c r="D1679" s="3" t="inlineStr"/>
      <c r="E1679" s="3" t="inlineStr"/>
      <c r="F1679" s="3" t="inlineStr"/>
      <c r="G1679" s="3" t="inlineStr"/>
    </row>
    <row r="1680">
      <c r="A1680" s="3" t="inlineStr">
        <is>
          <t>check: det(M − λᵢI) per sorted λ (→0)</t>
        </is>
      </c>
    </row>
    <row r="1681">
      <c r="A1681" s="3" t="inlineStr">
        <is>
          <t xml:space="preserve">  det(M − λ(1)I)</t>
        </is>
      </c>
      <c r="B1681" s="3">
        <f t="array" ref="B1681">ROUND(MDETERM($B$1653:$D$1655-$B$1674*MUNIT(3)),6)</f>
        <v/>
      </c>
      <c r="C1681" s="3">
        <f t="array" ref="C1681">ROUND(MDETERM($I$1653:$K$1655-$C$1674*MUNIT(3)),6)</f>
        <v/>
      </c>
      <c r="D1681" s="3">
        <f t="array" ref="D1681">ROUND(MDETERM($P$1653:$R$1655-$D$1674*MUNIT(3)),6)</f>
        <v/>
      </c>
      <c r="E1681" s="3">
        <f t="array" ref="E1681">ROUND(MDETERM($W$1653:$Y$1655-$E$1674*MUNIT(3)),6)</f>
        <v/>
      </c>
      <c r="F1681" s="3">
        <f t="array" ref="F1681">ROUND(MDETERM($AD$1653:$AF$1655-$F$1674*MUNIT(3)),6)</f>
        <v/>
      </c>
      <c r="G1681" s="3">
        <f t="array" ref="G1681">ROUND(MDETERM($AK$1653:$AM$1655-$G$1674*MUNIT(3)),6)</f>
        <v/>
      </c>
    </row>
    <row r="1682">
      <c r="A1682" s="3" t="inlineStr">
        <is>
          <t xml:space="preserve">  det(M − λ(2)I)</t>
        </is>
      </c>
      <c r="B1682" s="3">
        <f t="array" ref="B1682">ROUND(MDETERM($B$1653:$D$1655-$B$1675*MUNIT(3)),6)</f>
        <v/>
      </c>
      <c r="C1682" s="3">
        <f t="array" ref="C1682">ROUND(MDETERM($I$1653:$K$1655-$C$1675*MUNIT(3)),6)</f>
        <v/>
      </c>
      <c r="D1682" s="3">
        <f t="array" ref="D1682">ROUND(MDETERM($P$1653:$R$1655-$D$1675*MUNIT(3)),6)</f>
        <v/>
      </c>
      <c r="E1682" s="3">
        <f t="array" ref="E1682">ROUND(MDETERM($W$1653:$Y$1655-$E$1675*MUNIT(3)),6)</f>
        <v/>
      </c>
      <c r="F1682" s="3">
        <f t="array" ref="F1682">ROUND(MDETERM($AD$1653:$AF$1655-$F$1675*MUNIT(3)),6)</f>
        <v/>
      </c>
      <c r="G1682" s="3">
        <f t="array" ref="G1682">ROUND(MDETERM($AK$1653:$AM$1655-$G$1675*MUNIT(3)),6)</f>
        <v/>
      </c>
    </row>
    <row r="1683">
      <c r="A1683" s="3" t="inlineStr">
        <is>
          <t xml:space="preserve">  det(M − λ(3)I)</t>
        </is>
      </c>
      <c r="B1683" s="3">
        <f t="array" ref="B1683">ROUND(MDETERM($B$1653:$D$1655-$B$1676*MUNIT(3)),6)</f>
        <v/>
      </c>
      <c r="C1683" s="3">
        <f t="array" ref="C1683">ROUND(MDETERM($I$1653:$K$1655-$C$1676*MUNIT(3)),6)</f>
        <v/>
      </c>
      <c r="D1683" s="3">
        <f t="array" ref="D1683">ROUND(MDETERM($P$1653:$R$1655-$D$1676*MUNIT(3)),6)</f>
        <v/>
      </c>
      <c r="E1683" s="3">
        <f t="array" ref="E1683">ROUND(MDETERM($W$1653:$Y$1655-$E$1676*MUNIT(3)),6)</f>
        <v/>
      </c>
      <c r="F1683" s="3">
        <f t="array" ref="F1683">ROUND(MDETERM($AD$1653:$AF$1655-$F$1676*MUNIT(3)),6)</f>
        <v/>
      </c>
      <c r="G1683" s="3">
        <f t="array" ref="G1683">ROUND(MDETERM($AK$1653:$AM$1655-$G$1676*MUNIT(3)),6)</f>
        <v/>
      </c>
    </row>
    <row r="1687" ht="16" customHeight="1">
      <c r="A1687" s="14" t="inlineStr">
        <is>
          <t>RAG R1-R2-R3 | llama3.3:70b</t>
        </is>
      </c>
      <c r="B1687" s="9" t="inlineStr">
        <is>
          <t>run 1 (raw, pasted)</t>
        </is>
      </c>
      <c r="I1687" s="9" t="inlineStr">
        <is>
          <t>run 2 (raw, pasted)</t>
        </is>
      </c>
      <c r="P1687" s="9" t="inlineStr">
        <is>
          <t>run 3 (raw, pasted)</t>
        </is>
      </c>
      <c r="W1687" s="9" t="inlineStr">
        <is>
          <t>run 4 (raw, pasted)</t>
        </is>
      </c>
      <c r="AD1687" s="9" t="inlineStr">
        <is>
          <t>run 5: returned no matrix</t>
        </is>
      </c>
      <c r="AK1687" s="9" t="inlineStr">
        <is>
          <t>archived component mapping</t>
        </is>
      </c>
    </row>
    <row r="1688" ht="60" customHeight="1">
      <c r="B1688" s="15" t="inlineStr">
        <is>
          <t>Power System</t>
        </is>
      </c>
      <c r="C1688" s="15" t="inlineStr">
        <is>
          <t>Communication System</t>
        </is>
      </c>
      <c r="D1688" s="15" t="inlineStr">
        <is>
          <t>Navigation System</t>
        </is>
      </c>
      <c r="E1688" s="15" t="inlineStr">
        <is>
          <t>Computer System</t>
        </is>
      </c>
      <c r="F1688" s="15" t="inlineStr">
        <is>
          <t>Mechanical Structure</t>
        </is>
      </c>
      <c r="G1688" s="15" t="inlineStr">
        <is>
          <t>Thermal Control System</t>
        </is>
      </c>
      <c r="I1688" s="15" t="inlineStr">
        <is>
          <t>Power System</t>
        </is>
      </c>
      <c r="J1688" s="15" t="inlineStr">
        <is>
          <t>Communication System</t>
        </is>
      </c>
      <c r="K1688" s="15" t="inlineStr">
        <is>
          <t>Navigation System</t>
        </is>
      </c>
      <c r="L1688" s="15" t="inlineStr">
        <is>
          <t>Computer System</t>
        </is>
      </c>
      <c r="M1688" s="15" t="inlineStr">
        <is>
          <t>Mechanical Structure</t>
        </is>
      </c>
      <c r="N1688" s="15" t="inlineStr">
        <is>
          <t>Thermal Control System</t>
        </is>
      </c>
      <c r="P1688" s="15" t="inlineStr">
        <is>
          <t>Power System</t>
        </is>
      </c>
      <c r="Q1688" s="15" t="inlineStr">
        <is>
          <t>Communication System</t>
        </is>
      </c>
      <c r="R1688" s="15" t="inlineStr">
        <is>
          <t>Navigation System</t>
        </is>
      </c>
      <c r="S1688" s="15" t="inlineStr">
        <is>
          <t>Computer System</t>
        </is>
      </c>
      <c r="T1688" s="15" t="inlineStr">
        <is>
          <t>Mechanical Structure</t>
        </is>
      </c>
      <c r="U1688" s="15" t="inlineStr">
        <is>
          <t>Thermal Control System</t>
        </is>
      </c>
      <c r="W1688" s="15" t="inlineStr">
        <is>
          <t>Power System</t>
        </is>
      </c>
      <c r="X1688" s="15" t="inlineStr">
        <is>
          <t>Communication System</t>
        </is>
      </c>
      <c r="Y1688" s="15" t="inlineStr">
        <is>
          <t>Navigation System</t>
        </is>
      </c>
      <c r="Z1688" s="15" t="inlineStr">
        <is>
          <t>Computer System</t>
        </is>
      </c>
      <c r="AA1688" s="15" t="inlineStr">
        <is>
          <t>Mechanical Structure</t>
        </is>
      </c>
      <c r="AB1688" s="15" t="inlineStr">
        <is>
          <t>Thermal Control System</t>
        </is>
      </c>
      <c r="AK1688" s="3" t="inlineStr">
        <is>
          <t>Ground truth component</t>
        </is>
      </c>
      <c r="AL1688" s="3" t="inlineStr">
        <is>
          <t>Matched predicted component</t>
        </is>
      </c>
    </row>
    <row r="1689">
      <c r="A1689" s="3" t="inlineStr">
        <is>
          <t>Power System</t>
        </is>
      </c>
      <c r="B1689" s="8" t="n">
        <v>1</v>
      </c>
      <c r="C1689" s="8" t="n">
        <v>1</v>
      </c>
      <c r="D1689" s="8" t="n">
        <v>0</v>
      </c>
      <c r="E1689" s="8" t="n">
        <v>1</v>
      </c>
      <c r="F1689" s="8" t="n">
        <v>1</v>
      </c>
      <c r="G1689" s="8" t="n">
        <v>0</v>
      </c>
      <c r="I1689" s="8" t="n">
        <v>1</v>
      </c>
      <c r="J1689" s="8" t="n">
        <v>1</v>
      </c>
      <c r="K1689" s="8" t="n">
        <v>0</v>
      </c>
      <c r="L1689" s="8" t="n">
        <v>1</v>
      </c>
      <c r="M1689" s="8" t="n">
        <v>1</v>
      </c>
      <c r="N1689" s="8" t="n">
        <v>0</v>
      </c>
      <c r="P1689" s="8" t="n">
        <v>1</v>
      </c>
      <c r="Q1689" s="8" t="n">
        <v>1</v>
      </c>
      <c r="R1689" s="8" t="n">
        <v>0</v>
      </c>
      <c r="S1689" s="8" t="n">
        <v>1</v>
      </c>
      <c r="T1689" s="8" t="n">
        <v>1</v>
      </c>
      <c r="U1689" s="8" t="n">
        <v>0</v>
      </c>
      <c r="W1689" s="8" t="n">
        <v>1</v>
      </c>
      <c r="X1689" s="8" t="n">
        <v>1</v>
      </c>
      <c r="Y1689" s="8" t="n">
        <v>0</v>
      </c>
      <c r="Z1689" s="8" t="n">
        <v>1</v>
      </c>
      <c r="AA1689" s="8" t="n">
        <v>1</v>
      </c>
      <c r="AB1689" s="8" t="n">
        <v>0</v>
      </c>
      <c r="AK1689" s="3" t="inlineStr">
        <is>
          <t>Power Subsystem</t>
        </is>
      </c>
      <c r="AL1689" s="3" t="inlineStr">
        <is>
          <t>Power System</t>
        </is>
      </c>
    </row>
    <row r="1690">
      <c r="A1690" s="3" t="inlineStr">
        <is>
          <t>Communication System</t>
        </is>
      </c>
      <c r="B1690" s="8" t="n">
        <v>1</v>
      </c>
      <c r="C1690" s="8" t="n">
        <v>1</v>
      </c>
      <c r="D1690" s="8" t="n">
        <v>1</v>
      </c>
      <c r="E1690" s="8" t="n">
        <v>1</v>
      </c>
      <c r="F1690" s="8" t="n">
        <v>0</v>
      </c>
      <c r="G1690" s="8" t="n">
        <v>0</v>
      </c>
      <c r="I1690" s="8" t="n">
        <v>1</v>
      </c>
      <c r="J1690" s="8" t="n">
        <v>1</v>
      </c>
      <c r="K1690" s="8" t="n">
        <v>0</v>
      </c>
      <c r="L1690" s="8" t="n">
        <v>1</v>
      </c>
      <c r="M1690" s="8" t="n">
        <v>0</v>
      </c>
      <c r="N1690" s="8" t="n">
        <v>0</v>
      </c>
      <c r="P1690" s="8" t="n">
        <v>1</v>
      </c>
      <c r="Q1690" s="8" t="n">
        <v>1</v>
      </c>
      <c r="R1690" s="8" t="n">
        <v>0</v>
      </c>
      <c r="S1690" s="8" t="n">
        <v>1</v>
      </c>
      <c r="T1690" s="8" t="n">
        <v>0</v>
      </c>
      <c r="U1690" s="8" t="n">
        <v>0</v>
      </c>
      <c r="W1690" s="8" t="n">
        <v>1</v>
      </c>
      <c r="X1690" s="8" t="n">
        <v>1</v>
      </c>
      <c r="Y1690" s="8" t="n">
        <v>0</v>
      </c>
      <c r="Z1690" s="8" t="n">
        <v>1</v>
      </c>
      <c r="AA1690" s="8" t="n">
        <v>0</v>
      </c>
      <c r="AB1690" s="8" t="n">
        <v>0</v>
      </c>
      <c r="AK1690" s="3" t="inlineStr">
        <is>
          <t>Guidance, Navigation, and Control (GNC) Subsystem</t>
        </is>
      </c>
      <c r="AL1690" s="3" t="inlineStr">
        <is>
          <t>Navigation System</t>
        </is>
      </c>
    </row>
    <row r="1691">
      <c r="A1691" s="3" t="inlineStr">
        <is>
          <t>Navigation System</t>
        </is>
      </c>
      <c r="B1691" s="8" t="n">
        <v>0</v>
      </c>
      <c r="C1691" s="8" t="n">
        <v>1</v>
      </c>
      <c r="D1691" s="8" t="n">
        <v>1</v>
      </c>
      <c r="E1691" s="8" t="n">
        <v>0</v>
      </c>
      <c r="F1691" s="8" t="n">
        <v>0</v>
      </c>
      <c r="G1691" s="8" t="n">
        <v>1</v>
      </c>
      <c r="I1691" s="8" t="n">
        <v>0</v>
      </c>
      <c r="J1691" s="8" t="n">
        <v>0</v>
      </c>
      <c r="K1691" s="8" t="n">
        <v>1</v>
      </c>
      <c r="L1691" s="8" t="n">
        <v>0</v>
      </c>
      <c r="M1691" s="8" t="n">
        <v>0</v>
      </c>
      <c r="N1691" s="8" t="n">
        <v>1</v>
      </c>
      <c r="P1691" s="8" t="n">
        <v>0</v>
      </c>
      <c r="Q1691" s="8" t="n">
        <v>0</v>
      </c>
      <c r="R1691" s="8" t="n">
        <v>1</v>
      </c>
      <c r="S1691" s="8" t="n">
        <v>0</v>
      </c>
      <c r="T1691" s="8" t="n">
        <v>0</v>
      </c>
      <c r="U1691" s="8" t="n">
        <v>1</v>
      </c>
      <c r="W1691" s="8" t="n">
        <v>0</v>
      </c>
      <c r="X1691" s="8" t="n">
        <v>0</v>
      </c>
      <c r="Y1691" s="8" t="n">
        <v>1</v>
      </c>
      <c r="Z1691" s="8" t="n">
        <v>0</v>
      </c>
      <c r="AA1691" s="8" t="n">
        <v>0</v>
      </c>
      <c r="AB1691" s="8" t="n">
        <v>1</v>
      </c>
      <c r="AK1691" s="3" t="inlineStr">
        <is>
          <t>Propulsion Subsystem</t>
        </is>
      </c>
      <c r="AL1691" s="3" t="inlineStr">
        <is>
          <t>Mechanical Structure</t>
        </is>
      </c>
    </row>
    <row r="1692">
      <c r="A1692" s="3" t="inlineStr">
        <is>
          <t>Computer System</t>
        </is>
      </c>
      <c r="B1692" s="8" t="n">
        <v>1</v>
      </c>
      <c r="C1692" s="8" t="n">
        <v>1</v>
      </c>
      <c r="D1692" s="8" t="n">
        <v>0</v>
      </c>
      <c r="E1692" s="8" t="n">
        <v>1</v>
      </c>
      <c r="F1692" s="8" t="n">
        <v>1</v>
      </c>
      <c r="G1692" s="8" t="n">
        <v>0</v>
      </c>
      <c r="I1692" s="8" t="n">
        <v>1</v>
      </c>
      <c r="J1692" s="8" t="n">
        <v>1</v>
      </c>
      <c r="K1692" s="8" t="n">
        <v>0</v>
      </c>
      <c r="L1692" s="8" t="n">
        <v>1</v>
      </c>
      <c r="M1692" s="8" t="n">
        <v>1</v>
      </c>
      <c r="N1692" s="8" t="n">
        <v>0</v>
      </c>
      <c r="P1692" s="8" t="n">
        <v>1</v>
      </c>
      <c r="Q1692" s="8" t="n">
        <v>1</v>
      </c>
      <c r="R1692" s="8" t="n">
        <v>0</v>
      </c>
      <c r="S1692" s="8" t="n">
        <v>1</v>
      </c>
      <c r="T1692" s="8" t="n">
        <v>1</v>
      </c>
      <c r="U1692" s="8" t="n">
        <v>0</v>
      </c>
      <c r="W1692" s="8" t="n">
        <v>1</v>
      </c>
      <c r="X1692" s="8" t="n">
        <v>1</v>
      </c>
      <c r="Y1692" s="8" t="n">
        <v>0</v>
      </c>
      <c r="Z1692" s="8" t="n">
        <v>1</v>
      </c>
      <c r="AA1692" s="8" t="n">
        <v>1</v>
      </c>
      <c r="AB1692" s="8" t="n">
        <v>0</v>
      </c>
      <c r="AK1692" s="3" t="inlineStr">
        <is>
          <t>Reaction Wheel</t>
        </is>
      </c>
      <c r="AL1692" s="3" t="inlineStr">
        <is>
          <t>Communication System</t>
        </is>
      </c>
    </row>
    <row r="1693">
      <c r="A1693" s="3" t="inlineStr">
        <is>
          <t>Mechanical Structure</t>
        </is>
      </c>
      <c r="B1693" s="8" t="n">
        <v>1</v>
      </c>
      <c r="C1693" s="8" t="n">
        <v>0</v>
      </c>
      <c r="D1693" s="8" t="n">
        <v>0</v>
      </c>
      <c r="E1693" s="8" t="n">
        <v>1</v>
      </c>
      <c r="F1693" s="8" t="n">
        <v>1</v>
      </c>
      <c r="G1693" s="8" t="n">
        <v>1</v>
      </c>
      <c r="I1693" s="8" t="n">
        <v>1</v>
      </c>
      <c r="J1693" s="8" t="n">
        <v>0</v>
      </c>
      <c r="K1693" s="8" t="n">
        <v>0</v>
      </c>
      <c r="L1693" s="8" t="n">
        <v>1</v>
      </c>
      <c r="M1693" s="8" t="n">
        <v>1</v>
      </c>
      <c r="N1693" s="8" t="n">
        <v>1</v>
      </c>
      <c r="P1693" s="8" t="n">
        <v>1</v>
      </c>
      <c r="Q1693" s="8" t="n">
        <v>0</v>
      </c>
      <c r="R1693" s="8" t="n">
        <v>0</v>
      </c>
      <c r="S1693" s="8" t="n">
        <v>1</v>
      </c>
      <c r="T1693" s="8" t="n">
        <v>1</v>
      </c>
      <c r="U1693" s="8" t="n">
        <v>1</v>
      </c>
      <c r="W1693" s="8" t="n">
        <v>1</v>
      </c>
      <c r="X1693" s="8" t="n">
        <v>0</v>
      </c>
      <c r="Y1693" s="8" t="n">
        <v>0</v>
      </c>
      <c r="Z1693" s="8" t="n">
        <v>1</v>
      </c>
      <c r="AA1693" s="8" t="n">
        <v>1</v>
      </c>
      <c r="AB1693" s="8" t="n">
        <v>1</v>
      </c>
      <c r="AK1693" s="3" t="inlineStr">
        <is>
          <t>GNC Software</t>
        </is>
      </c>
      <c r="AL1693" s="3" t="inlineStr">
        <is>
          <t>Computer System</t>
        </is>
      </c>
    </row>
    <row r="1694">
      <c r="A1694" s="3" t="inlineStr">
        <is>
          <t>Thermal Control System</t>
        </is>
      </c>
      <c r="B1694" s="8" t="n">
        <v>0</v>
      </c>
      <c r="C1694" s="8" t="n">
        <v>0</v>
      </c>
      <c r="D1694" s="8" t="n">
        <v>1</v>
      </c>
      <c r="E1694" s="8" t="n">
        <v>0</v>
      </c>
      <c r="F1694" s="8" t="n">
        <v>1</v>
      </c>
      <c r="G1694" s="8" t="n">
        <v>1</v>
      </c>
      <c r="I1694" s="8" t="n">
        <v>0</v>
      </c>
      <c r="J1694" s="8" t="n">
        <v>0</v>
      </c>
      <c r="K1694" s="8" t="n">
        <v>1</v>
      </c>
      <c r="L1694" s="8" t="n">
        <v>0</v>
      </c>
      <c r="M1694" s="8" t="n">
        <v>1</v>
      </c>
      <c r="N1694" s="8" t="n">
        <v>1</v>
      </c>
      <c r="P1694" s="8" t="n">
        <v>0</v>
      </c>
      <c r="Q1694" s="8" t="n">
        <v>0</v>
      </c>
      <c r="R1694" s="8" t="n">
        <v>1</v>
      </c>
      <c r="S1694" s="8" t="n">
        <v>0</v>
      </c>
      <c r="T1694" s="8" t="n">
        <v>1</v>
      </c>
      <c r="U1694" s="8" t="n">
        <v>1</v>
      </c>
      <c r="W1694" s="8" t="n">
        <v>0</v>
      </c>
      <c r="X1694" s="8" t="n">
        <v>0</v>
      </c>
      <c r="Y1694" s="8" t="n">
        <v>1</v>
      </c>
      <c r="Z1694" s="8" t="n">
        <v>0</v>
      </c>
      <c r="AA1694" s="8" t="n">
        <v>1</v>
      </c>
      <c r="AB1694" s="8" t="n">
        <v>1</v>
      </c>
    </row>
    <row r="1696">
      <c r="A1696" s="1" t="inlineStr">
        <is>
          <t>aligned k×k matrices (INDEX/MATCH through the mapping; GT order)</t>
        </is>
      </c>
      <c r="B1696" s="9" t="inlineStr">
        <is>
          <t>run 1 aligned</t>
        </is>
      </c>
      <c r="I1696" s="9" t="inlineStr">
        <is>
          <t>run 2 aligned</t>
        </is>
      </c>
      <c r="P1696" s="9" t="inlineStr">
        <is>
          <t>run 3 aligned</t>
        </is>
      </c>
      <c r="W1696" s="9" t="inlineStr">
        <is>
          <t>run 4 aligned</t>
        </is>
      </c>
      <c r="AK1696" s="9" t="inlineStr">
        <is>
          <t>Step2 average of aligned runs (formula)</t>
        </is>
      </c>
      <c r="AQ1696" s="9" t="inlineStr">
        <is>
          <t>aligned ground truth (INDEX/MATCH)</t>
        </is>
      </c>
      <c r="AW1696" s="9" t="inlineStr">
        <is>
          <t>aligned GT eig (pasted) | sorted</t>
        </is>
      </c>
    </row>
    <row r="1697" ht="60" customHeight="1">
      <c r="B1697" s="15" t="inlineStr">
        <is>
          <t>Power Subsystem</t>
        </is>
      </c>
      <c r="C1697" s="15" t="inlineStr">
        <is>
          <t>Guidance, Navigation, and Control (GNC) Subsystem</t>
        </is>
      </c>
      <c r="D1697" s="15" t="inlineStr">
        <is>
          <t>Propulsion Subsystem</t>
        </is>
      </c>
      <c r="E1697" s="15" t="inlineStr">
        <is>
          <t>Reaction Wheel</t>
        </is>
      </c>
      <c r="F1697" s="15" t="inlineStr">
        <is>
          <t>GNC Software</t>
        </is>
      </c>
      <c r="I1697" s="15" t="inlineStr">
        <is>
          <t>Power Subsystem</t>
        </is>
      </c>
      <c r="J1697" s="15" t="inlineStr">
        <is>
          <t>Guidance, Navigation, and Control (GNC) Subsystem</t>
        </is>
      </c>
      <c r="K1697" s="15" t="inlineStr">
        <is>
          <t>Propulsion Subsystem</t>
        </is>
      </c>
      <c r="L1697" s="15" t="inlineStr">
        <is>
          <t>Reaction Wheel</t>
        </is>
      </c>
      <c r="M1697" s="15" t="inlineStr">
        <is>
          <t>GNC Software</t>
        </is>
      </c>
      <c r="P1697" s="15" t="inlineStr">
        <is>
          <t>Power Subsystem</t>
        </is>
      </c>
      <c r="Q1697" s="15" t="inlineStr">
        <is>
          <t>Guidance, Navigation, and Control (GNC) Subsystem</t>
        </is>
      </c>
      <c r="R1697" s="15" t="inlineStr">
        <is>
          <t>Propulsion Subsystem</t>
        </is>
      </c>
      <c r="S1697" s="15" t="inlineStr">
        <is>
          <t>Reaction Wheel</t>
        </is>
      </c>
      <c r="T1697" s="15" t="inlineStr">
        <is>
          <t>GNC Software</t>
        </is>
      </c>
      <c r="W1697" s="15" t="inlineStr">
        <is>
          <t>Power Subsystem</t>
        </is>
      </c>
      <c r="X1697" s="15" t="inlineStr">
        <is>
          <t>Guidance, Navigation, and Control (GNC) Subsystem</t>
        </is>
      </c>
      <c r="Y1697" s="15" t="inlineStr">
        <is>
          <t>Propulsion Subsystem</t>
        </is>
      </c>
      <c r="Z1697" s="15" t="inlineStr">
        <is>
          <t>Reaction Wheel</t>
        </is>
      </c>
      <c r="AA1697" s="15" t="inlineStr">
        <is>
          <t>GNC Software</t>
        </is>
      </c>
    </row>
    <row r="1698">
      <c r="A1698" s="3" t="inlineStr">
        <is>
          <t>Power Subsystem</t>
        </is>
      </c>
      <c r="B1698" s="8">
        <f>INDEX($B$1689:$G$1694,MATCH($AL$1689,$B$1688:$G$1688,0),MATCH($AL$1689,$B$1688:$G$1688,0))</f>
        <v/>
      </c>
      <c r="C1698" s="8">
        <f>INDEX($B$1689:$G$1694,MATCH($AL$1689,$B$1688:$G$1688,0),MATCH($AL$1690,$B$1688:$G$1688,0))</f>
        <v/>
      </c>
      <c r="D1698" s="8">
        <f>INDEX($B$1689:$G$1694,MATCH($AL$1689,$B$1688:$G$1688,0),MATCH($AL$1691,$B$1688:$G$1688,0))</f>
        <v/>
      </c>
      <c r="E1698" s="8">
        <f>INDEX($B$1689:$G$1694,MATCH($AL$1689,$B$1688:$G$1688,0),MATCH($AL$1692,$B$1688:$G$1688,0))</f>
        <v/>
      </c>
      <c r="F1698" s="8">
        <f>INDEX($B$1689:$G$1694,MATCH($AL$1689,$B$1688:$G$1688,0),MATCH($AL$1693,$B$1688:$G$1688,0))</f>
        <v/>
      </c>
      <c r="I1698" s="8">
        <f>INDEX($I$1689:$N$1694,MATCH($AL$1689,$I$1688:$N$1688,0),MATCH($AL$1689,$I$1688:$N$1688,0))</f>
        <v/>
      </c>
      <c r="J1698" s="8">
        <f>INDEX($I$1689:$N$1694,MATCH($AL$1689,$I$1688:$N$1688,0),MATCH($AL$1690,$I$1688:$N$1688,0))</f>
        <v/>
      </c>
      <c r="K1698" s="8">
        <f>INDEX($I$1689:$N$1694,MATCH($AL$1689,$I$1688:$N$1688,0),MATCH($AL$1691,$I$1688:$N$1688,0))</f>
        <v/>
      </c>
      <c r="L1698" s="8">
        <f>INDEX($I$1689:$N$1694,MATCH($AL$1689,$I$1688:$N$1688,0),MATCH($AL$1692,$I$1688:$N$1688,0))</f>
        <v/>
      </c>
      <c r="M1698" s="8">
        <f>INDEX($I$1689:$N$1694,MATCH($AL$1689,$I$1688:$N$1688,0),MATCH($AL$1693,$I$1688:$N$1688,0))</f>
        <v/>
      </c>
      <c r="P1698" s="8">
        <f>INDEX($P$1689:$U$1694,MATCH($AL$1689,$P$1688:$U$1688,0),MATCH($AL$1689,$P$1688:$U$1688,0))</f>
        <v/>
      </c>
      <c r="Q1698" s="8">
        <f>INDEX($P$1689:$U$1694,MATCH($AL$1689,$P$1688:$U$1688,0),MATCH($AL$1690,$P$1688:$U$1688,0))</f>
        <v/>
      </c>
      <c r="R1698" s="8">
        <f>INDEX($P$1689:$U$1694,MATCH($AL$1689,$P$1688:$U$1688,0),MATCH($AL$1691,$P$1688:$U$1688,0))</f>
        <v/>
      </c>
      <c r="S1698" s="8">
        <f>INDEX($P$1689:$U$1694,MATCH($AL$1689,$P$1688:$U$1688,0),MATCH($AL$1692,$P$1688:$U$1688,0))</f>
        <v/>
      </c>
      <c r="T1698" s="8">
        <f>INDEX($P$1689:$U$1694,MATCH($AL$1689,$P$1688:$U$1688,0),MATCH($AL$1693,$P$1688:$U$1688,0))</f>
        <v/>
      </c>
      <c r="W1698" s="8">
        <f>INDEX($W$1689:$AB$1694,MATCH($AL$1689,$W$1688:$AB$1688,0),MATCH($AL$1689,$W$1688:$AB$1688,0))</f>
        <v/>
      </c>
      <c r="X1698" s="8">
        <f>INDEX($W$1689:$AB$1694,MATCH($AL$1689,$W$1688:$AB$1688,0),MATCH($AL$1690,$W$1688:$AB$1688,0))</f>
        <v/>
      </c>
      <c r="Y1698" s="8">
        <f>INDEX($W$1689:$AB$1694,MATCH($AL$1689,$W$1688:$AB$1688,0),MATCH($AL$1691,$W$1688:$AB$1688,0))</f>
        <v/>
      </c>
      <c r="Z1698" s="8">
        <f>INDEX($W$1689:$AB$1694,MATCH($AL$1689,$W$1688:$AB$1688,0),MATCH($AL$1692,$W$1688:$AB$1688,0))</f>
        <v/>
      </c>
      <c r="AA1698" s="8">
        <f>INDEX($W$1689:$AB$1694,MATCH($AL$1689,$W$1688:$AB$1688,0),MATCH($AL$1693,$W$1688:$AB$1688,0))</f>
        <v/>
      </c>
      <c r="AK1698" s="8">
        <f>IF(($B$1698&lt;&gt;2)+($I$1698&lt;&gt;2)+($P$1698&lt;&gt;2)+($W$1698&lt;&gt;2)=0,2,IF((($B$1698&lt;&gt;2)*$B$1698+($I$1698&lt;&gt;2)*$I$1698+($P$1698&lt;&gt;2)*$P$1698+($W$1698&lt;&gt;2)*$W$1698)/(($B$1698&lt;&gt;2)+($I$1698&lt;&gt;2)+($P$1698&lt;&gt;2)+($W$1698&lt;&gt;2))&gt;=0.5,1,0))</f>
        <v/>
      </c>
      <c r="AL1698" s="8">
        <f>IF(($C$1698&lt;&gt;2)+($J$1698&lt;&gt;2)+($Q$1698&lt;&gt;2)+($X$1698&lt;&gt;2)=0,2,IF((($C$1698&lt;&gt;2)*$C$1698+($J$1698&lt;&gt;2)*$J$1698+($Q$1698&lt;&gt;2)*$Q$1698+($X$1698&lt;&gt;2)*$X$1698)/(($C$1698&lt;&gt;2)+($J$1698&lt;&gt;2)+($Q$1698&lt;&gt;2)+($X$1698&lt;&gt;2))&gt;=0.5,1,0))</f>
        <v/>
      </c>
      <c r="AM1698" s="8">
        <f>IF(($D$1698&lt;&gt;2)+($K$1698&lt;&gt;2)+($R$1698&lt;&gt;2)+($Y$1698&lt;&gt;2)=0,2,IF((($D$1698&lt;&gt;2)*$D$1698+($K$1698&lt;&gt;2)*$K$1698+($R$1698&lt;&gt;2)*$R$1698+($Y$1698&lt;&gt;2)*$Y$1698)/(($D$1698&lt;&gt;2)+($K$1698&lt;&gt;2)+($R$1698&lt;&gt;2)+($Y$1698&lt;&gt;2))&gt;=0.5,1,0))</f>
        <v/>
      </c>
      <c r="AN1698" s="8">
        <f>IF(($E$1698&lt;&gt;2)+($L$1698&lt;&gt;2)+($S$1698&lt;&gt;2)+($Z$1698&lt;&gt;2)=0,2,IF((($E$1698&lt;&gt;2)*$E$1698+($L$1698&lt;&gt;2)*$L$1698+($S$1698&lt;&gt;2)*$S$1698+($Z$1698&lt;&gt;2)*$Z$1698)/(($E$1698&lt;&gt;2)+($L$1698&lt;&gt;2)+($S$1698&lt;&gt;2)+($Z$1698&lt;&gt;2))&gt;=0.5,1,0))</f>
        <v/>
      </c>
      <c r="AO1698" s="8">
        <f>IF(($F$1698&lt;&gt;2)+($M$1698&lt;&gt;2)+($T$1698&lt;&gt;2)+($AA$1698&lt;&gt;2)=0,2,IF((($F$1698&lt;&gt;2)*$F$1698+($M$1698&lt;&gt;2)*$M$1698+($T$1698&lt;&gt;2)*$T$1698+($AA$1698&lt;&gt;2)*$AA$1698)/(($F$1698&lt;&gt;2)+($M$1698&lt;&gt;2)+($T$1698&lt;&gt;2)+($AA$1698&lt;&gt;2))&gt;=0.5,1,0))</f>
        <v/>
      </c>
      <c r="AQ1698" s="16">
        <f>INDEX('Ground truth'!$B$3:$G$8,MATCH($AK$1689,'Ground truth'!$A$3:$A$8,0),MATCH($AK$1689,'Ground truth'!$B$2:$G$2,0))</f>
        <v/>
      </c>
      <c r="AR1698" s="16">
        <f>INDEX('Ground truth'!$B$3:$G$8,MATCH($AK$1689,'Ground truth'!$A$3:$A$8,0),MATCH($AK$1690,'Ground truth'!$B$2:$G$2,0))</f>
        <v/>
      </c>
      <c r="AS1698" s="16">
        <f>INDEX('Ground truth'!$B$3:$G$8,MATCH($AK$1689,'Ground truth'!$A$3:$A$8,0),MATCH($AK$1691,'Ground truth'!$B$2:$G$2,0))</f>
        <v/>
      </c>
      <c r="AT1698" s="16">
        <f>INDEX('Ground truth'!$B$3:$G$8,MATCH($AK$1689,'Ground truth'!$A$3:$A$8,0),MATCH($AK$1692,'Ground truth'!$B$2:$G$2,0))</f>
        <v/>
      </c>
      <c r="AU1698" s="16">
        <f>INDEX('Ground truth'!$B$3:$G$8,MATCH($AK$1689,'Ground truth'!$A$3:$A$8,0),MATCH($AK$1693,'Ground truth'!$B$2:$G$2,0))</f>
        <v/>
      </c>
      <c r="AW1698" s="19" t="n">
        <v>-0.4142135623730949</v>
      </c>
      <c r="AX1698" s="19">
        <f>LARGE($AW$1698:$AW$1702,1)</f>
        <v/>
      </c>
    </row>
    <row r="1699">
      <c r="A1699" s="3" t="inlineStr">
        <is>
          <t>Guidance, Navigation, and Control (GNC) Subsystem</t>
        </is>
      </c>
      <c r="B1699" s="8">
        <f>INDEX($B$1689:$G$1694,MATCH($AL$1690,$B$1688:$G$1688,0),MATCH($AL$1689,$B$1688:$G$1688,0))</f>
        <v/>
      </c>
      <c r="C1699" s="8">
        <f>INDEX($B$1689:$G$1694,MATCH($AL$1690,$B$1688:$G$1688,0),MATCH($AL$1690,$B$1688:$G$1688,0))</f>
        <v/>
      </c>
      <c r="D1699" s="8">
        <f>INDEX($B$1689:$G$1694,MATCH($AL$1690,$B$1688:$G$1688,0),MATCH($AL$1691,$B$1688:$G$1688,0))</f>
        <v/>
      </c>
      <c r="E1699" s="8">
        <f>INDEX($B$1689:$G$1694,MATCH($AL$1690,$B$1688:$G$1688,0),MATCH($AL$1692,$B$1688:$G$1688,0))</f>
        <v/>
      </c>
      <c r="F1699" s="8">
        <f>INDEX($B$1689:$G$1694,MATCH($AL$1690,$B$1688:$G$1688,0),MATCH($AL$1693,$B$1688:$G$1688,0))</f>
        <v/>
      </c>
      <c r="I1699" s="8">
        <f>INDEX($I$1689:$N$1694,MATCH($AL$1690,$I$1688:$N$1688,0),MATCH($AL$1689,$I$1688:$N$1688,0))</f>
        <v/>
      </c>
      <c r="J1699" s="8">
        <f>INDEX($I$1689:$N$1694,MATCH($AL$1690,$I$1688:$N$1688,0),MATCH($AL$1690,$I$1688:$N$1688,0))</f>
        <v/>
      </c>
      <c r="K1699" s="8">
        <f>INDEX($I$1689:$N$1694,MATCH($AL$1690,$I$1688:$N$1688,0),MATCH($AL$1691,$I$1688:$N$1688,0))</f>
        <v/>
      </c>
      <c r="L1699" s="8">
        <f>INDEX($I$1689:$N$1694,MATCH($AL$1690,$I$1688:$N$1688,0),MATCH($AL$1692,$I$1688:$N$1688,0))</f>
        <v/>
      </c>
      <c r="M1699" s="8">
        <f>INDEX($I$1689:$N$1694,MATCH($AL$1690,$I$1688:$N$1688,0),MATCH($AL$1693,$I$1688:$N$1688,0))</f>
        <v/>
      </c>
      <c r="P1699" s="8">
        <f>INDEX($P$1689:$U$1694,MATCH($AL$1690,$P$1688:$U$1688,0),MATCH($AL$1689,$P$1688:$U$1688,0))</f>
        <v/>
      </c>
      <c r="Q1699" s="8">
        <f>INDEX($P$1689:$U$1694,MATCH($AL$1690,$P$1688:$U$1688,0),MATCH($AL$1690,$P$1688:$U$1688,0))</f>
        <v/>
      </c>
      <c r="R1699" s="8">
        <f>INDEX($P$1689:$U$1694,MATCH($AL$1690,$P$1688:$U$1688,0),MATCH($AL$1691,$P$1688:$U$1688,0))</f>
        <v/>
      </c>
      <c r="S1699" s="8">
        <f>INDEX($P$1689:$U$1694,MATCH($AL$1690,$P$1688:$U$1688,0),MATCH($AL$1692,$P$1688:$U$1688,0))</f>
        <v/>
      </c>
      <c r="T1699" s="8">
        <f>INDEX($P$1689:$U$1694,MATCH($AL$1690,$P$1688:$U$1688,0),MATCH($AL$1693,$P$1688:$U$1688,0))</f>
        <v/>
      </c>
      <c r="W1699" s="8">
        <f>INDEX($W$1689:$AB$1694,MATCH($AL$1690,$W$1688:$AB$1688,0),MATCH($AL$1689,$W$1688:$AB$1688,0))</f>
        <v/>
      </c>
      <c r="X1699" s="8">
        <f>INDEX($W$1689:$AB$1694,MATCH($AL$1690,$W$1688:$AB$1688,0),MATCH($AL$1690,$W$1688:$AB$1688,0))</f>
        <v/>
      </c>
      <c r="Y1699" s="8">
        <f>INDEX($W$1689:$AB$1694,MATCH($AL$1690,$W$1688:$AB$1688,0),MATCH($AL$1691,$W$1688:$AB$1688,0))</f>
        <v/>
      </c>
      <c r="Z1699" s="8">
        <f>INDEX($W$1689:$AB$1694,MATCH($AL$1690,$W$1688:$AB$1688,0),MATCH($AL$1692,$W$1688:$AB$1688,0))</f>
        <v/>
      </c>
      <c r="AA1699" s="8">
        <f>INDEX($W$1689:$AB$1694,MATCH($AL$1690,$W$1688:$AB$1688,0),MATCH($AL$1693,$W$1688:$AB$1688,0))</f>
        <v/>
      </c>
      <c r="AK1699" s="8">
        <f>IF(($B$1699&lt;&gt;2)+($I$1699&lt;&gt;2)+($P$1699&lt;&gt;2)+($W$1699&lt;&gt;2)=0,2,IF((($B$1699&lt;&gt;2)*$B$1699+($I$1699&lt;&gt;2)*$I$1699+($P$1699&lt;&gt;2)*$P$1699+($W$1699&lt;&gt;2)*$W$1699)/(($B$1699&lt;&gt;2)+($I$1699&lt;&gt;2)+($P$1699&lt;&gt;2)+($W$1699&lt;&gt;2))&gt;=0.5,1,0))</f>
        <v/>
      </c>
      <c r="AL1699" s="8">
        <f>IF(($C$1699&lt;&gt;2)+($J$1699&lt;&gt;2)+($Q$1699&lt;&gt;2)+($X$1699&lt;&gt;2)=0,2,IF((($C$1699&lt;&gt;2)*$C$1699+($J$1699&lt;&gt;2)*$J$1699+($Q$1699&lt;&gt;2)*$Q$1699+($X$1699&lt;&gt;2)*$X$1699)/(($C$1699&lt;&gt;2)+($J$1699&lt;&gt;2)+($Q$1699&lt;&gt;2)+($X$1699&lt;&gt;2))&gt;=0.5,1,0))</f>
        <v/>
      </c>
      <c r="AM1699" s="8">
        <f>IF(($D$1699&lt;&gt;2)+($K$1699&lt;&gt;2)+($R$1699&lt;&gt;2)+($Y$1699&lt;&gt;2)=0,2,IF((($D$1699&lt;&gt;2)*$D$1699+($K$1699&lt;&gt;2)*$K$1699+($R$1699&lt;&gt;2)*$R$1699+($Y$1699&lt;&gt;2)*$Y$1699)/(($D$1699&lt;&gt;2)+($K$1699&lt;&gt;2)+($R$1699&lt;&gt;2)+($Y$1699&lt;&gt;2))&gt;=0.5,1,0))</f>
        <v/>
      </c>
      <c r="AN1699" s="8">
        <f>IF(($E$1699&lt;&gt;2)+($L$1699&lt;&gt;2)+($S$1699&lt;&gt;2)+($Z$1699&lt;&gt;2)=0,2,IF((($E$1699&lt;&gt;2)*$E$1699+($L$1699&lt;&gt;2)*$L$1699+($S$1699&lt;&gt;2)*$S$1699+($Z$1699&lt;&gt;2)*$Z$1699)/(($E$1699&lt;&gt;2)+($L$1699&lt;&gt;2)+($S$1699&lt;&gt;2)+($Z$1699&lt;&gt;2))&gt;=0.5,1,0))</f>
        <v/>
      </c>
      <c r="AO1699" s="8">
        <f>IF(($F$1699&lt;&gt;2)+($M$1699&lt;&gt;2)+($T$1699&lt;&gt;2)+($AA$1699&lt;&gt;2)=0,2,IF((($F$1699&lt;&gt;2)*$F$1699+($M$1699&lt;&gt;2)*$M$1699+($T$1699&lt;&gt;2)*$T$1699+($AA$1699&lt;&gt;2)*$AA$1699)/(($F$1699&lt;&gt;2)+($M$1699&lt;&gt;2)+($T$1699&lt;&gt;2)+($AA$1699&lt;&gt;2))&gt;=0.5,1,0))</f>
        <v/>
      </c>
      <c r="AQ1699" s="16">
        <f>INDEX('Ground truth'!$B$3:$G$8,MATCH($AK$1690,'Ground truth'!$A$3:$A$8,0),MATCH($AK$1689,'Ground truth'!$B$2:$G$2,0))</f>
        <v/>
      </c>
      <c r="AR1699" s="16">
        <f>INDEX('Ground truth'!$B$3:$G$8,MATCH($AK$1690,'Ground truth'!$A$3:$A$8,0),MATCH($AK$1690,'Ground truth'!$B$2:$G$2,0))</f>
        <v/>
      </c>
      <c r="AS1699" s="16">
        <f>INDEX('Ground truth'!$B$3:$G$8,MATCH($AK$1690,'Ground truth'!$A$3:$A$8,0),MATCH($AK$1691,'Ground truth'!$B$2:$G$2,0))</f>
        <v/>
      </c>
      <c r="AT1699" s="16">
        <f>INDEX('Ground truth'!$B$3:$G$8,MATCH($AK$1690,'Ground truth'!$A$3:$A$8,0),MATCH($AK$1692,'Ground truth'!$B$2:$G$2,0))</f>
        <v/>
      </c>
      <c r="AU1699" s="16">
        <f>INDEX('Ground truth'!$B$3:$G$8,MATCH($AK$1690,'Ground truth'!$A$3:$A$8,0),MATCH($AK$1693,'Ground truth'!$B$2:$G$2,0))</f>
        <v/>
      </c>
      <c r="AW1699" s="19" t="n">
        <v>1</v>
      </c>
      <c r="AX1699" s="19">
        <f>LARGE($AW$1698:$AW$1702,2)</f>
        <v/>
      </c>
    </row>
    <row r="1700">
      <c r="A1700" s="3" t="inlineStr">
        <is>
          <t>Propulsion Subsystem</t>
        </is>
      </c>
      <c r="B1700" s="8">
        <f>INDEX($B$1689:$G$1694,MATCH($AL$1691,$B$1688:$G$1688,0),MATCH($AL$1689,$B$1688:$G$1688,0))</f>
        <v/>
      </c>
      <c r="C1700" s="8">
        <f>INDEX($B$1689:$G$1694,MATCH($AL$1691,$B$1688:$G$1688,0),MATCH($AL$1690,$B$1688:$G$1688,0))</f>
        <v/>
      </c>
      <c r="D1700" s="8">
        <f>INDEX($B$1689:$G$1694,MATCH($AL$1691,$B$1688:$G$1688,0),MATCH($AL$1691,$B$1688:$G$1688,0))</f>
        <v/>
      </c>
      <c r="E1700" s="8">
        <f>INDEX($B$1689:$G$1694,MATCH($AL$1691,$B$1688:$G$1688,0),MATCH($AL$1692,$B$1688:$G$1688,0))</f>
        <v/>
      </c>
      <c r="F1700" s="8">
        <f>INDEX($B$1689:$G$1694,MATCH($AL$1691,$B$1688:$G$1688,0),MATCH($AL$1693,$B$1688:$G$1688,0))</f>
        <v/>
      </c>
      <c r="I1700" s="8">
        <f>INDEX($I$1689:$N$1694,MATCH($AL$1691,$I$1688:$N$1688,0),MATCH($AL$1689,$I$1688:$N$1688,0))</f>
        <v/>
      </c>
      <c r="J1700" s="8">
        <f>INDEX($I$1689:$N$1694,MATCH($AL$1691,$I$1688:$N$1688,0),MATCH($AL$1690,$I$1688:$N$1688,0))</f>
        <v/>
      </c>
      <c r="K1700" s="8">
        <f>INDEX($I$1689:$N$1694,MATCH($AL$1691,$I$1688:$N$1688,0),MATCH($AL$1691,$I$1688:$N$1688,0))</f>
        <v/>
      </c>
      <c r="L1700" s="8">
        <f>INDEX($I$1689:$N$1694,MATCH($AL$1691,$I$1688:$N$1688,0),MATCH($AL$1692,$I$1688:$N$1688,0))</f>
        <v/>
      </c>
      <c r="M1700" s="8">
        <f>INDEX($I$1689:$N$1694,MATCH($AL$1691,$I$1688:$N$1688,0),MATCH($AL$1693,$I$1688:$N$1688,0))</f>
        <v/>
      </c>
      <c r="P1700" s="8">
        <f>INDEX($P$1689:$U$1694,MATCH($AL$1691,$P$1688:$U$1688,0),MATCH($AL$1689,$P$1688:$U$1688,0))</f>
        <v/>
      </c>
      <c r="Q1700" s="8">
        <f>INDEX($P$1689:$U$1694,MATCH($AL$1691,$P$1688:$U$1688,0),MATCH($AL$1690,$P$1688:$U$1688,0))</f>
        <v/>
      </c>
      <c r="R1700" s="8">
        <f>INDEX($P$1689:$U$1694,MATCH($AL$1691,$P$1688:$U$1688,0),MATCH($AL$1691,$P$1688:$U$1688,0))</f>
        <v/>
      </c>
      <c r="S1700" s="8">
        <f>INDEX($P$1689:$U$1694,MATCH($AL$1691,$P$1688:$U$1688,0),MATCH($AL$1692,$P$1688:$U$1688,0))</f>
        <v/>
      </c>
      <c r="T1700" s="8">
        <f>INDEX($P$1689:$U$1694,MATCH($AL$1691,$P$1688:$U$1688,0),MATCH($AL$1693,$P$1688:$U$1688,0))</f>
        <v/>
      </c>
      <c r="W1700" s="8">
        <f>INDEX($W$1689:$AB$1694,MATCH($AL$1691,$W$1688:$AB$1688,0),MATCH($AL$1689,$W$1688:$AB$1688,0))</f>
        <v/>
      </c>
      <c r="X1700" s="8">
        <f>INDEX($W$1689:$AB$1694,MATCH($AL$1691,$W$1688:$AB$1688,0),MATCH($AL$1690,$W$1688:$AB$1688,0))</f>
        <v/>
      </c>
      <c r="Y1700" s="8">
        <f>INDEX($W$1689:$AB$1694,MATCH($AL$1691,$W$1688:$AB$1688,0),MATCH($AL$1691,$W$1688:$AB$1688,0))</f>
        <v/>
      </c>
      <c r="Z1700" s="8">
        <f>INDEX($W$1689:$AB$1694,MATCH($AL$1691,$W$1688:$AB$1688,0),MATCH($AL$1692,$W$1688:$AB$1688,0))</f>
        <v/>
      </c>
      <c r="AA1700" s="8">
        <f>INDEX($W$1689:$AB$1694,MATCH($AL$1691,$W$1688:$AB$1688,0),MATCH($AL$1693,$W$1688:$AB$1688,0))</f>
        <v/>
      </c>
      <c r="AK1700" s="8">
        <f>IF(($B$1700&lt;&gt;2)+($I$1700&lt;&gt;2)+($P$1700&lt;&gt;2)+($W$1700&lt;&gt;2)=0,2,IF((($B$1700&lt;&gt;2)*$B$1700+($I$1700&lt;&gt;2)*$I$1700+($P$1700&lt;&gt;2)*$P$1700+($W$1700&lt;&gt;2)*$W$1700)/(($B$1700&lt;&gt;2)+($I$1700&lt;&gt;2)+($P$1700&lt;&gt;2)+($W$1700&lt;&gt;2))&gt;=0.5,1,0))</f>
        <v/>
      </c>
      <c r="AL1700" s="8">
        <f>IF(($C$1700&lt;&gt;2)+($J$1700&lt;&gt;2)+($Q$1700&lt;&gt;2)+($X$1700&lt;&gt;2)=0,2,IF((($C$1700&lt;&gt;2)*$C$1700+($J$1700&lt;&gt;2)*$J$1700+($Q$1700&lt;&gt;2)*$Q$1700+($X$1700&lt;&gt;2)*$X$1700)/(($C$1700&lt;&gt;2)+($J$1700&lt;&gt;2)+($Q$1700&lt;&gt;2)+($X$1700&lt;&gt;2))&gt;=0.5,1,0))</f>
        <v/>
      </c>
      <c r="AM1700" s="8">
        <f>IF(($D$1700&lt;&gt;2)+($K$1700&lt;&gt;2)+($R$1700&lt;&gt;2)+($Y$1700&lt;&gt;2)=0,2,IF((($D$1700&lt;&gt;2)*$D$1700+($K$1700&lt;&gt;2)*$K$1700+($R$1700&lt;&gt;2)*$R$1700+($Y$1700&lt;&gt;2)*$Y$1700)/(($D$1700&lt;&gt;2)+($K$1700&lt;&gt;2)+($R$1700&lt;&gt;2)+($Y$1700&lt;&gt;2))&gt;=0.5,1,0))</f>
        <v/>
      </c>
      <c r="AN1700" s="8">
        <f>IF(($E$1700&lt;&gt;2)+($L$1700&lt;&gt;2)+($S$1700&lt;&gt;2)+($Z$1700&lt;&gt;2)=0,2,IF((($E$1700&lt;&gt;2)*$E$1700+($L$1700&lt;&gt;2)*$L$1700+($S$1700&lt;&gt;2)*$S$1700+($Z$1700&lt;&gt;2)*$Z$1700)/(($E$1700&lt;&gt;2)+($L$1700&lt;&gt;2)+($S$1700&lt;&gt;2)+($Z$1700&lt;&gt;2))&gt;=0.5,1,0))</f>
        <v/>
      </c>
      <c r="AO1700" s="8">
        <f>IF(($F$1700&lt;&gt;2)+($M$1700&lt;&gt;2)+($T$1700&lt;&gt;2)+($AA$1700&lt;&gt;2)=0,2,IF((($F$1700&lt;&gt;2)*$F$1700+($M$1700&lt;&gt;2)*$M$1700+($T$1700&lt;&gt;2)*$T$1700+($AA$1700&lt;&gt;2)*$AA$1700)/(($F$1700&lt;&gt;2)+($M$1700&lt;&gt;2)+($T$1700&lt;&gt;2)+($AA$1700&lt;&gt;2))&gt;=0.5,1,0))</f>
        <v/>
      </c>
      <c r="AQ1700" s="16">
        <f>INDEX('Ground truth'!$B$3:$G$8,MATCH($AK$1691,'Ground truth'!$A$3:$A$8,0),MATCH($AK$1689,'Ground truth'!$B$2:$G$2,0))</f>
        <v/>
      </c>
      <c r="AR1700" s="16">
        <f>INDEX('Ground truth'!$B$3:$G$8,MATCH($AK$1691,'Ground truth'!$A$3:$A$8,0),MATCH($AK$1690,'Ground truth'!$B$2:$G$2,0))</f>
        <v/>
      </c>
      <c r="AS1700" s="16">
        <f>INDEX('Ground truth'!$B$3:$G$8,MATCH($AK$1691,'Ground truth'!$A$3:$A$8,0),MATCH($AK$1691,'Ground truth'!$B$2:$G$2,0))</f>
        <v/>
      </c>
      <c r="AT1700" s="16">
        <f>INDEX('Ground truth'!$B$3:$G$8,MATCH($AK$1691,'Ground truth'!$A$3:$A$8,0),MATCH($AK$1692,'Ground truth'!$B$2:$G$2,0))</f>
        <v/>
      </c>
      <c r="AU1700" s="16">
        <f>INDEX('Ground truth'!$B$3:$G$8,MATCH($AK$1691,'Ground truth'!$A$3:$A$8,0),MATCH($AK$1693,'Ground truth'!$B$2:$G$2,0))</f>
        <v/>
      </c>
      <c r="AW1700" s="19" t="n">
        <v>2.414213562373094</v>
      </c>
      <c r="AX1700" s="19">
        <f>LARGE($AW$1698:$AW$1702,3)</f>
        <v/>
      </c>
    </row>
    <row r="1701">
      <c r="A1701" s="3" t="inlineStr">
        <is>
          <t>Reaction Wheel</t>
        </is>
      </c>
      <c r="B1701" s="8">
        <f>INDEX($B$1689:$G$1694,MATCH($AL$1692,$B$1688:$G$1688,0),MATCH($AL$1689,$B$1688:$G$1688,0))</f>
        <v/>
      </c>
      <c r="C1701" s="8">
        <f>INDEX($B$1689:$G$1694,MATCH($AL$1692,$B$1688:$G$1688,0),MATCH($AL$1690,$B$1688:$G$1688,0))</f>
        <v/>
      </c>
      <c r="D1701" s="8">
        <f>INDEX($B$1689:$G$1694,MATCH($AL$1692,$B$1688:$G$1688,0),MATCH($AL$1691,$B$1688:$G$1688,0))</f>
        <v/>
      </c>
      <c r="E1701" s="8">
        <f>INDEX($B$1689:$G$1694,MATCH($AL$1692,$B$1688:$G$1688,0),MATCH($AL$1692,$B$1688:$G$1688,0))</f>
        <v/>
      </c>
      <c r="F1701" s="8">
        <f>INDEX($B$1689:$G$1694,MATCH($AL$1692,$B$1688:$G$1688,0),MATCH($AL$1693,$B$1688:$G$1688,0))</f>
        <v/>
      </c>
      <c r="I1701" s="8">
        <f>INDEX($I$1689:$N$1694,MATCH($AL$1692,$I$1688:$N$1688,0),MATCH($AL$1689,$I$1688:$N$1688,0))</f>
        <v/>
      </c>
      <c r="J1701" s="8">
        <f>INDEX($I$1689:$N$1694,MATCH($AL$1692,$I$1688:$N$1688,0),MATCH($AL$1690,$I$1688:$N$1688,0))</f>
        <v/>
      </c>
      <c r="K1701" s="8">
        <f>INDEX($I$1689:$N$1694,MATCH($AL$1692,$I$1688:$N$1688,0),MATCH($AL$1691,$I$1688:$N$1688,0))</f>
        <v/>
      </c>
      <c r="L1701" s="8">
        <f>INDEX($I$1689:$N$1694,MATCH($AL$1692,$I$1688:$N$1688,0),MATCH($AL$1692,$I$1688:$N$1688,0))</f>
        <v/>
      </c>
      <c r="M1701" s="8">
        <f>INDEX($I$1689:$N$1694,MATCH($AL$1692,$I$1688:$N$1688,0),MATCH($AL$1693,$I$1688:$N$1688,0))</f>
        <v/>
      </c>
      <c r="P1701" s="8">
        <f>INDEX($P$1689:$U$1694,MATCH($AL$1692,$P$1688:$U$1688,0),MATCH($AL$1689,$P$1688:$U$1688,0))</f>
        <v/>
      </c>
      <c r="Q1701" s="8">
        <f>INDEX($P$1689:$U$1694,MATCH($AL$1692,$P$1688:$U$1688,0),MATCH($AL$1690,$P$1688:$U$1688,0))</f>
        <v/>
      </c>
      <c r="R1701" s="8">
        <f>INDEX($P$1689:$U$1694,MATCH($AL$1692,$P$1688:$U$1688,0),MATCH($AL$1691,$P$1688:$U$1688,0))</f>
        <v/>
      </c>
      <c r="S1701" s="8">
        <f>INDEX($P$1689:$U$1694,MATCH($AL$1692,$P$1688:$U$1688,0),MATCH($AL$1692,$P$1688:$U$1688,0))</f>
        <v/>
      </c>
      <c r="T1701" s="8">
        <f>INDEX($P$1689:$U$1694,MATCH($AL$1692,$P$1688:$U$1688,0),MATCH($AL$1693,$P$1688:$U$1688,0))</f>
        <v/>
      </c>
      <c r="W1701" s="8">
        <f>INDEX($W$1689:$AB$1694,MATCH($AL$1692,$W$1688:$AB$1688,0),MATCH($AL$1689,$W$1688:$AB$1688,0))</f>
        <v/>
      </c>
      <c r="X1701" s="8">
        <f>INDEX($W$1689:$AB$1694,MATCH($AL$1692,$W$1688:$AB$1688,0),MATCH($AL$1690,$W$1688:$AB$1688,0))</f>
        <v/>
      </c>
      <c r="Y1701" s="8">
        <f>INDEX($W$1689:$AB$1694,MATCH($AL$1692,$W$1688:$AB$1688,0),MATCH($AL$1691,$W$1688:$AB$1688,0))</f>
        <v/>
      </c>
      <c r="Z1701" s="8">
        <f>INDEX($W$1689:$AB$1694,MATCH($AL$1692,$W$1688:$AB$1688,0),MATCH($AL$1692,$W$1688:$AB$1688,0))</f>
        <v/>
      </c>
      <c r="AA1701" s="8">
        <f>INDEX($W$1689:$AB$1694,MATCH($AL$1692,$W$1688:$AB$1688,0),MATCH($AL$1693,$W$1688:$AB$1688,0))</f>
        <v/>
      </c>
      <c r="AK1701" s="8">
        <f>IF(($B$1701&lt;&gt;2)+($I$1701&lt;&gt;2)+($P$1701&lt;&gt;2)+($W$1701&lt;&gt;2)=0,2,IF((($B$1701&lt;&gt;2)*$B$1701+($I$1701&lt;&gt;2)*$I$1701+($P$1701&lt;&gt;2)*$P$1701+($W$1701&lt;&gt;2)*$W$1701)/(($B$1701&lt;&gt;2)+($I$1701&lt;&gt;2)+($P$1701&lt;&gt;2)+($W$1701&lt;&gt;2))&gt;=0.5,1,0))</f>
        <v/>
      </c>
      <c r="AL1701" s="8">
        <f>IF(($C$1701&lt;&gt;2)+($J$1701&lt;&gt;2)+($Q$1701&lt;&gt;2)+($X$1701&lt;&gt;2)=0,2,IF((($C$1701&lt;&gt;2)*$C$1701+($J$1701&lt;&gt;2)*$J$1701+($Q$1701&lt;&gt;2)*$Q$1701+($X$1701&lt;&gt;2)*$X$1701)/(($C$1701&lt;&gt;2)+($J$1701&lt;&gt;2)+($Q$1701&lt;&gt;2)+($X$1701&lt;&gt;2))&gt;=0.5,1,0))</f>
        <v/>
      </c>
      <c r="AM1701" s="8">
        <f>IF(($D$1701&lt;&gt;2)+($K$1701&lt;&gt;2)+($R$1701&lt;&gt;2)+($Y$1701&lt;&gt;2)=0,2,IF((($D$1701&lt;&gt;2)*$D$1701+($K$1701&lt;&gt;2)*$K$1701+($R$1701&lt;&gt;2)*$R$1701+($Y$1701&lt;&gt;2)*$Y$1701)/(($D$1701&lt;&gt;2)+($K$1701&lt;&gt;2)+($R$1701&lt;&gt;2)+($Y$1701&lt;&gt;2))&gt;=0.5,1,0))</f>
        <v/>
      </c>
      <c r="AN1701" s="8">
        <f>IF(($E$1701&lt;&gt;2)+($L$1701&lt;&gt;2)+($S$1701&lt;&gt;2)+($Z$1701&lt;&gt;2)=0,2,IF((($E$1701&lt;&gt;2)*$E$1701+($L$1701&lt;&gt;2)*$L$1701+($S$1701&lt;&gt;2)*$S$1701+($Z$1701&lt;&gt;2)*$Z$1701)/(($E$1701&lt;&gt;2)+($L$1701&lt;&gt;2)+($S$1701&lt;&gt;2)+($Z$1701&lt;&gt;2))&gt;=0.5,1,0))</f>
        <v/>
      </c>
      <c r="AO1701" s="8">
        <f>IF(($F$1701&lt;&gt;2)+($M$1701&lt;&gt;2)+($T$1701&lt;&gt;2)+($AA$1701&lt;&gt;2)=0,2,IF((($F$1701&lt;&gt;2)*$F$1701+($M$1701&lt;&gt;2)*$M$1701+($T$1701&lt;&gt;2)*$T$1701+($AA$1701&lt;&gt;2)*$AA$1701)/(($F$1701&lt;&gt;2)+($M$1701&lt;&gt;2)+($T$1701&lt;&gt;2)+($AA$1701&lt;&gt;2))&gt;=0.5,1,0))</f>
        <v/>
      </c>
      <c r="AQ1701" s="16">
        <f>INDEX('Ground truth'!$B$3:$G$8,MATCH($AK$1692,'Ground truth'!$A$3:$A$8,0),MATCH($AK$1689,'Ground truth'!$B$2:$G$2,0))</f>
        <v/>
      </c>
      <c r="AR1701" s="16">
        <f>INDEX('Ground truth'!$B$3:$G$8,MATCH($AK$1692,'Ground truth'!$A$3:$A$8,0),MATCH($AK$1690,'Ground truth'!$B$2:$G$2,0))</f>
        <v/>
      </c>
      <c r="AS1701" s="16">
        <f>INDEX('Ground truth'!$B$3:$G$8,MATCH($AK$1692,'Ground truth'!$A$3:$A$8,0),MATCH($AK$1691,'Ground truth'!$B$2:$G$2,0))</f>
        <v/>
      </c>
      <c r="AT1701" s="16">
        <f>INDEX('Ground truth'!$B$3:$G$8,MATCH($AK$1692,'Ground truth'!$A$3:$A$8,0),MATCH($AK$1692,'Ground truth'!$B$2:$G$2,0))</f>
        <v/>
      </c>
      <c r="AU1701" s="16">
        <f>INDEX('Ground truth'!$B$3:$G$8,MATCH($AK$1692,'Ground truth'!$A$3:$A$8,0),MATCH($AK$1693,'Ground truth'!$B$2:$G$2,0))</f>
        <v/>
      </c>
      <c r="AW1701" s="19" t="n">
        <v>1</v>
      </c>
      <c r="AX1701" s="19">
        <f>LARGE($AW$1698:$AW$1702,4)</f>
        <v/>
      </c>
    </row>
    <row r="1702">
      <c r="A1702" s="3" t="inlineStr">
        <is>
          <t>GNC Software</t>
        </is>
      </c>
      <c r="B1702" s="8">
        <f>INDEX($B$1689:$G$1694,MATCH($AL$1693,$B$1688:$G$1688,0),MATCH($AL$1689,$B$1688:$G$1688,0))</f>
        <v/>
      </c>
      <c r="C1702" s="8">
        <f>INDEX($B$1689:$G$1694,MATCH($AL$1693,$B$1688:$G$1688,0),MATCH($AL$1690,$B$1688:$G$1688,0))</f>
        <v/>
      </c>
      <c r="D1702" s="8">
        <f>INDEX($B$1689:$G$1694,MATCH($AL$1693,$B$1688:$G$1688,0),MATCH($AL$1691,$B$1688:$G$1688,0))</f>
        <v/>
      </c>
      <c r="E1702" s="8">
        <f>INDEX($B$1689:$G$1694,MATCH($AL$1693,$B$1688:$G$1688,0),MATCH($AL$1692,$B$1688:$G$1688,0))</f>
        <v/>
      </c>
      <c r="F1702" s="8">
        <f>INDEX($B$1689:$G$1694,MATCH($AL$1693,$B$1688:$G$1688,0),MATCH($AL$1693,$B$1688:$G$1688,0))</f>
        <v/>
      </c>
      <c r="I1702" s="8">
        <f>INDEX($I$1689:$N$1694,MATCH($AL$1693,$I$1688:$N$1688,0),MATCH($AL$1689,$I$1688:$N$1688,0))</f>
        <v/>
      </c>
      <c r="J1702" s="8">
        <f>INDEX($I$1689:$N$1694,MATCH($AL$1693,$I$1688:$N$1688,0),MATCH($AL$1690,$I$1688:$N$1688,0))</f>
        <v/>
      </c>
      <c r="K1702" s="8">
        <f>INDEX($I$1689:$N$1694,MATCH($AL$1693,$I$1688:$N$1688,0),MATCH($AL$1691,$I$1688:$N$1688,0))</f>
        <v/>
      </c>
      <c r="L1702" s="8">
        <f>INDEX($I$1689:$N$1694,MATCH($AL$1693,$I$1688:$N$1688,0),MATCH($AL$1692,$I$1688:$N$1688,0))</f>
        <v/>
      </c>
      <c r="M1702" s="8">
        <f>INDEX($I$1689:$N$1694,MATCH($AL$1693,$I$1688:$N$1688,0),MATCH($AL$1693,$I$1688:$N$1688,0))</f>
        <v/>
      </c>
      <c r="P1702" s="8">
        <f>INDEX($P$1689:$U$1694,MATCH($AL$1693,$P$1688:$U$1688,0),MATCH($AL$1689,$P$1688:$U$1688,0))</f>
        <v/>
      </c>
      <c r="Q1702" s="8">
        <f>INDEX($P$1689:$U$1694,MATCH($AL$1693,$P$1688:$U$1688,0),MATCH($AL$1690,$P$1688:$U$1688,0))</f>
        <v/>
      </c>
      <c r="R1702" s="8">
        <f>INDEX($P$1689:$U$1694,MATCH($AL$1693,$P$1688:$U$1688,0),MATCH($AL$1691,$P$1688:$U$1688,0))</f>
        <v/>
      </c>
      <c r="S1702" s="8">
        <f>INDEX($P$1689:$U$1694,MATCH($AL$1693,$P$1688:$U$1688,0),MATCH($AL$1692,$P$1688:$U$1688,0))</f>
        <v/>
      </c>
      <c r="T1702" s="8">
        <f>INDEX($P$1689:$U$1694,MATCH($AL$1693,$P$1688:$U$1688,0),MATCH($AL$1693,$P$1688:$U$1688,0))</f>
        <v/>
      </c>
      <c r="W1702" s="8">
        <f>INDEX($W$1689:$AB$1694,MATCH($AL$1693,$W$1688:$AB$1688,0),MATCH($AL$1689,$W$1688:$AB$1688,0))</f>
        <v/>
      </c>
      <c r="X1702" s="8">
        <f>INDEX($W$1689:$AB$1694,MATCH($AL$1693,$W$1688:$AB$1688,0),MATCH($AL$1690,$W$1688:$AB$1688,0))</f>
        <v/>
      </c>
      <c r="Y1702" s="8">
        <f>INDEX($W$1689:$AB$1694,MATCH($AL$1693,$W$1688:$AB$1688,0),MATCH($AL$1691,$W$1688:$AB$1688,0))</f>
        <v/>
      </c>
      <c r="Z1702" s="8">
        <f>INDEX($W$1689:$AB$1694,MATCH($AL$1693,$W$1688:$AB$1688,0),MATCH($AL$1692,$W$1688:$AB$1688,0))</f>
        <v/>
      </c>
      <c r="AA1702" s="8">
        <f>INDEX($W$1689:$AB$1694,MATCH($AL$1693,$W$1688:$AB$1688,0),MATCH($AL$1693,$W$1688:$AB$1688,0))</f>
        <v/>
      </c>
      <c r="AK1702" s="8">
        <f>IF(($B$1702&lt;&gt;2)+($I$1702&lt;&gt;2)+($P$1702&lt;&gt;2)+($W$1702&lt;&gt;2)=0,2,IF((($B$1702&lt;&gt;2)*$B$1702+($I$1702&lt;&gt;2)*$I$1702+($P$1702&lt;&gt;2)*$P$1702+($W$1702&lt;&gt;2)*$W$1702)/(($B$1702&lt;&gt;2)+($I$1702&lt;&gt;2)+($P$1702&lt;&gt;2)+($W$1702&lt;&gt;2))&gt;=0.5,1,0))</f>
        <v/>
      </c>
      <c r="AL1702" s="8">
        <f>IF(($C$1702&lt;&gt;2)+($J$1702&lt;&gt;2)+($Q$1702&lt;&gt;2)+($X$1702&lt;&gt;2)=0,2,IF((($C$1702&lt;&gt;2)*$C$1702+($J$1702&lt;&gt;2)*$J$1702+($Q$1702&lt;&gt;2)*$Q$1702+($X$1702&lt;&gt;2)*$X$1702)/(($C$1702&lt;&gt;2)+($J$1702&lt;&gt;2)+($Q$1702&lt;&gt;2)+($X$1702&lt;&gt;2))&gt;=0.5,1,0))</f>
        <v/>
      </c>
      <c r="AM1702" s="8">
        <f>IF(($D$1702&lt;&gt;2)+($K$1702&lt;&gt;2)+($R$1702&lt;&gt;2)+($Y$1702&lt;&gt;2)=0,2,IF((($D$1702&lt;&gt;2)*$D$1702+($K$1702&lt;&gt;2)*$K$1702+($R$1702&lt;&gt;2)*$R$1702+($Y$1702&lt;&gt;2)*$Y$1702)/(($D$1702&lt;&gt;2)+($K$1702&lt;&gt;2)+($R$1702&lt;&gt;2)+($Y$1702&lt;&gt;2))&gt;=0.5,1,0))</f>
        <v/>
      </c>
      <c r="AN1702" s="8">
        <f>IF(($E$1702&lt;&gt;2)+($L$1702&lt;&gt;2)+($S$1702&lt;&gt;2)+($Z$1702&lt;&gt;2)=0,2,IF((($E$1702&lt;&gt;2)*$E$1702+($L$1702&lt;&gt;2)*$L$1702+($S$1702&lt;&gt;2)*$S$1702+($Z$1702&lt;&gt;2)*$Z$1702)/(($E$1702&lt;&gt;2)+($L$1702&lt;&gt;2)+($S$1702&lt;&gt;2)+($Z$1702&lt;&gt;2))&gt;=0.5,1,0))</f>
        <v/>
      </c>
      <c r="AO1702" s="8">
        <f>IF(($F$1702&lt;&gt;2)+($M$1702&lt;&gt;2)+($T$1702&lt;&gt;2)+($AA$1702&lt;&gt;2)=0,2,IF((($F$1702&lt;&gt;2)*$F$1702+($M$1702&lt;&gt;2)*$M$1702+($T$1702&lt;&gt;2)*$T$1702+($AA$1702&lt;&gt;2)*$AA$1702)/(($F$1702&lt;&gt;2)+($M$1702&lt;&gt;2)+($T$1702&lt;&gt;2)+($AA$1702&lt;&gt;2))&gt;=0.5,1,0))</f>
        <v/>
      </c>
      <c r="AQ1702" s="16">
        <f>INDEX('Ground truth'!$B$3:$G$8,MATCH($AK$1693,'Ground truth'!$A$3:$A$8,0),MATCH($AK$1689,'Ground truth'!$B$2:$G$2,0))</f>
        <v/>
      </c>
      <c r="AR1702" s="16">
        <f>INDEX('Ground truth'!$B$3:$G$8,MATCH($AK$1693,'Ground truth'!$A$3:$A$8,0),MATCH($AK$1690,'Ground truth'!$B$2:$G$2,0))</f>
        <v/>
      </c>
      <c r="AS1702" s="16">
        <f>INDEX('Ground truth'!$B$3:$G$8,MATCH($AK$1693,'Ground truth'!$A$3:$A$8,0),MATCH($AK$1691,'Ground truth'!$B$2:$G$2,0))</f>
        <v/>
      </c>
      <c r="AT1702" s="16">
        <f>INDEX('Ground truth'!$B$3:$G$8,MATCH($AK$1693,'Ground truth'!$A$3:$A$8,0),MATCH($AK$1692,'Ground truth'!$B$2:$G$2,0))</f>
        <v/>
      </c>
      <c r="AU1702" s="16">
        <f>INDEX('Ground truth'!$B$3:$G$8,MATCH($AK$1693,'Ground truth'!$A$3:$A$8,0),MATCH($AK$1693,'Ground truth'!$B$2:$G$2,0))</f>
        <v/>
      </c>
      <c r="AW1702" s="19" t="n">
        <v>1</v>
      </c>
      <c r="AX1702" s="19">
        <f>LARGE($AW$1698:$AW$1702,5)</f>
        <v/>
      </c>
    </row>
    <row r="1704">
      <c r="A1704" s="17" t="inlineStr">
        <is>
          <t>metrics — confident-only (unsure excluded from denominators)</t>
        </is>
      </c>
      <c r="B1704" s="10" t="inlineStr">
        <is>
          <t>run 1</t>
        </is>
      </c>
      <c r="C1704" s="10" t="inlineStr">
        <is>
          <t>run 2</t>
        </is>
      </c>
      <c r="D1704" s="10" t="inlineStr">
        <is>
          <t>run 3</t>
        </is>
      </c>
      <c r="E1704" s="10" t="inlineStr">
        <is>
          <t>run 4</t>
        </is>
      </c>
      <c r="F1704" s="10" t="inlineStr">
        <is>
          <t>run 5</t>
        </is>
      </c>
      <c r="G1704" s="10" t="inlineStr">
        <is>
          <t>avg-matrix</t>
        </is>
      </c>
      <c r="H1704" s="10" t="inlineStr">
        <is>
          <t>mean</t>
        </is>
      </c>
      <c r="I1704" s="10" t="inlineStr">
        <is>
          <t>std (pop.)</t>
        </is>
      </c>
      <c r="J1704" s="17" t="inlineStr">
        <is>
          <t>notes</t>
        </is>
      </c>
    </row>
    <row r="1705">
      <c r="A1705" s="7" t="inlineStr">
        <is>
          <t>TP</t>
        </is>
      </c>
      <c r="B1705" s="7">
        <f>SUMPRODUCT(($B$1698:$F$1702=1)*($AQ$1698:$AU$1702=1))</f>
        <v/>
      </c>
      <c r="C1705" s="7">
        <f>SUMPRODUCT(($I$1698:$M$1702=1)*($AQ$1698:$AU$1702=1))</f>
        <v/>
      </c>
      <c r="D1705" s="7">
        <f>SUMPRODUCT(($P$1698:$T$1702=1)*($AQ$1698:$AU$1702=1))</f>
        <v/>
      </c>
      <c r="E1705" s="7">
        <f>SUMPRODUCT(($W$1698:$AA$1702=1)*($AQ$1698:$AU$1702=1))</f>
        <v/>
      </c>
      <c r="G1705" s="7">
        <f>SUMPRODUCT(($AK$1698:$AO$1702=1)*($AQ$1698:$AU$1702=1))</f>
        <v/>
      </c>
      <c r="H1705" s="12">
        <f>AVERAGE($B$1705:$F$1705)</f>
        <v/>
      </c>
      <c r="I1705" s="12">
        <f>STDEV.P($B$1705:$F$1705)</f>
        <v/>
      </c>
    </row>
    <row r="1706">
      <c r="A1706" s="7" t="inlineStr">
        <is>
          <t>TN</t>
        </is>
      </c>
      <c r="B1706" s="7">
        <f>SUMPRODUCT(($B$1698:$F$1702=0)*($AQ$1698:$AU$1702=0))</f>
        <v/>
      </c>
      <c r="C1706" s="7">
        <f>SUMPRODUCT(($I$1698:$M$1702=0)*($AQ$1698:$AU$1702=0))</f>
        <v/>
      </c>
      <c r="D1706" s="7">
        <f>SUMPRODUCT(($P$1698:$T$1702=0)*($AQ$1698:$AU$1702=0))</f>
        <v/>
      </c>
      <c r="E1706" s="7">
        <f>SUMPRODUCT(($W$1698:$AA$1702=0)*($AQ$1698:$AU$1702=0))</f>
        <v/>
      </c>
      <c r="G1706" s="7">
        <f>SUMPRODUCT(($AK$1698:$AO$1702=0)*($AQ$1698:$AU$1702=0))</f>
        <v/>
      </c>
      <c r="H1706" s="12">
        <f>AVERAGE($B$1706:$F$1706)</f>
        <v/>
      </c>
      <c r="I1706" s="12">
        <f>STDEV.P($B$1706:$F$1706)</f>
        <v/>
      </c>
    </row>
    <row r="1707">
      <c r="A1707" s="7" t="inlineStr">
        <is>
          <t>FP</t>
        </is>
      </c>
      <c r="B1707" s="7">
        <f>SUMPRODUCT(($B$1698:$F$1702=1)*($AQ$1698:$AU$1702=0))</f>
        <v/>
      </c>
      <c r="C1707" s="7">
        <f>SUMPRODUCT(($I$1698:$M$1702=1)*($AQ$1698:$AU$1702=0))</f>
        <v/>
      </c>
      <c r="D1707" s="7">
        <f>SUMPRODUCT(($P$1698:$T$1702=1)*($AQ$1698:$AU$1702=0))</f>
        <v/>
      </c>
      <c r="E1707" s="7">
        <f>SUMPRODUCT(($W$1698:$AA$1702=1)*($AQ$1698:$AU$1702=0))</f>
        <v/>
      </c>
      <c r="G1707" s="7">
        <f>SUMPRODUCT(($AK$1698:$AO$1702=1)*($AQ$1698:$AU$1702=0))</f>
        <v/>
      </c>
      <c r="H1707" s="12">
        <f>AVERAGE($B$1707:$F$1707)</f>
        <v/>
      </c>
      <c r="I1707" s="12">
        <f>STDEV.P($B$1707:$F$1707)</f>
        <v/>
      </c>
    </row>
    <row r="1708">
      <c r="A1708" s="7" t="inlineStr">
        <is>
          <t>FN</t>
        </is>
      </c>
      <c r="B1708" s="7">
        <f>SUMPRODUCT(($B$1698:$F$1702=0)*($AQ$1698:$AU$1702=1))</f>
        <v/>
      </c>
      <c r="C1708" s="7">
        <f>SUMPRODUCT(($I$1698:$M$1702=0)*($AQ$1698:$AU$1702=1))</f>
        <v/>
      </c>
      <c r="D1708" s="7">
        <f>SUMPRODUCT(($P$1698:$T$1702=0)*($AQ$1698:$AU$1702=1))</f>
        <v/>
      </c>
      <c r="E1708" s="7">
        <f>SUMPRODUCT(($W$1698:$AA$1702=0)*($AQ$1698:$AU$1702=1))</f>
        <v/>
      </c>
      <c r="G1708" s="7">
        <f>SUMPRODUCT(($AK$1698:$AO$1702=0)*($AQ$1698:$AU$1702=1))</f>
        <v/>
      </c>
      <c r="H1708" s="12">
        <f>AVERAGE($B$1708:$F$1708)</f>
        <v/>
      </c>
      <c r="I1708" s="12">
        <f>STDEV.P($B$1708:$F$1708)</f>
        <v/>
      </c>
    </row>
    <row r="1709">
      <c r="A1709" s="4" t="inlineStr">
        <is>
          <t>Precision</t>
        </is>
      </c>
      <c r="B1709" s="12">
        <f>IFERROR($B$1705/($B$1705+$B$1707),0)</f>
        <v/>
      </c>
      <c r="C1709" s="12">
        <f>IFERROR($C$1705/($C$1705+$C$1707),0)</f>
        <v/>
      </c>
      <c r="D1709" s="12">
        <f>IFERROR($D$1705/($D$1705+$D$1707),0)</f>
        <v/>
      </c>
      <c r="E1709" s="12">
        <f>IFERROR($E$1705/($E$1705+$E$1707),0)</f>
        <v/>
      </c>
      <c r="G1709" s="12">
        <f>IFERROR($G$1705/($G$1705+$G$1707),0)</f>
        <v/>
      </c>
      <c r="H1709" s="18">
        <f>AVERAGE($B$1709:$F$1709)</f>
        <v/>
      </c>
      <c r="I1709" s="18">
        <f>STDEV.P($B$1709:$F$1709)</f>
        <v/>
      </c>
    </row>
    <row r="1710">
      <c r="A1710" s="4" t="inlineStr">
        <is>
          <t>Recall</t>
        </is>
      </c>
      <c r="B1710" s="12">
        <f>IFERROR($B$1705/($B$1705+$B$1708),0)</f>
        <v/>
      </c>
      <c r="C1710" s="12">
        <f>IFERROR($C$1705/($C$1705+$C$1708),0)</f>
        <v/>
      </c>
      <c r="D1710" s="12">
        <f>IFERROR($D$1705/($D$1705+$D$1708),0)</f>
        <v/>
      </c>
      <c r="E1710" s="12">
        <f>IFERROR($E$1705/($E$1705+$E$1708),0)</f>
        <v/>
      </c>
      <c r="G1710" s="12">
        <f>IFERROR($G$1705/($G$1705+$G$1708),0)</f>
        <v/>
      </c>
      <c r="H1710" s="18">
        <f>AVERAGE($B$1710:$F$1710)</f>
        <v/>
      </c>
      <c r="I1710" s="18">
        <f>STDEV.P($B$1710:$F$1710)</f>
        <v/>
      </c>
    </row>
    <row r="1711">
      <c r="A1711" s="4" t="inlineStr">
        <is>
          <t>F1</t>
        </is>
      </c>
      <c r="B1711" s="12">
        <f>IFERROR(2*$B$1709*$B$1710/($B$1709+$B$1710),0)</f>
        <v/>
      </c>
      <c r="C1711" s="12">
        <f>IFERROR(2*$C$1709*$C$1710/($C$1709+$C$1710),0)</f>
        <v/>
      </c>
      <c r="D1711" s="12">
        <f>IFERROR(2*$D$1709*$D$1710/($D$1709+$D$1710),0)</f>
        <v/>
      </c>
      <c r="E1711" s="12">
        <f>IFERROR(2*$E$1709*$E$1710/($E$1709+$E$1710),0)</f>
        <v/>
      </c>
      <c r="G1711" s="12">
        <f>IFERROR(2*$G$1709*$G$1710/($G$1709+$G$1710),0)</f>
        <v/>
      </c>
      <c r="H1711" s="18">
        <f>AVERAGE($B$1711:$F$1711)</f>
        <v/>
      </c>
      <c r="I1711" s="18">
        <f>STDEV.P($B$1711:$F$1711)</f>
        <v/>
      </c>
    </row>
    <row r="1712">
      <c r="A1712" s="4" t="inlineStr">
        <is>
          <t>Accuracy</t>
        </is>
      </c>
      <c r="B1712" s="12">
        <f>IFERROR(($B$1705+$B$1706)/($B$1705+$B$1706+$B$1707+$B$1708),0)</f>
        <v/>
      </c>
      <c r="C1712" s="12">
        <f>IFERROR(($C$1705+$C$1706)/($C$1705+$C$1706+$C$1707+$C$1708),0)</f>
        <v/>
      </c>
      <c r="D1712" s="12">
        <f>IFERROR(($D$1705+$D$1706)/($D$1705+$D$1706+$D$1707+$D$1708),0)</f>
        <v/>
      </c>
      <c r="E1712" s="12">
        <f>IFERROR(($E$1705+$E$1706)/($E$1705+$E$1706+$E$1707+$E$1708),0)</f>
        <v/>
      </c>
      <c r="G1712" s="12">
        <f>IFERROR(($G$1705+$G$1706)/($G$1705+$G$1706+$G$1707+$G$1708),0)</f>
        <v/>
      </c>
      <c r="H1712" s="18">
        <f>AVERAGE($B$1712:$F$1712)</f>
        <v/>
      </c>
      <c r="I1712" s="18">
        <f>STDEV.P($B$1712:$F$1712)</f>
        <v/>
      </c>
    </row>
    <row r="1713">
      <c r="A1713" s="4" t="inlineStr">
        <is>
          <t>Edit distance</t>
        </is>
      </c>
      <c r="B1713" s="12">
        <f>SUMPRODUCT(ABS($AQ$1698:$AU$1702-$B$1698:$F$1702))</f>
        <v/>
      </c>
      <c r="C1713" s="12">
        <f>SUMPRODUCT(ABS($AQ$1698:$AU$1702-$I$1698:$M$1702))</f>
        <v/>
      </c>
      <c r="D1713" s="12">
        <f>SUMPRODUCT(ABS($AQ$1698:$AU$1702-$P$1698:$T$1702))</f>
        <v/>
      </c>
      <c r="E1713" s="12">
        <f>SUMPRODUCT(ABS($AQ$1698:$AU$1702-$W$1698:$AA$1702))</f>
        <v/>
      </c>
      <c r="G1713" s="12">
        <f>SUMPRODUCT(ABS($AQ$1698:$AU$1702-$AK$1698:$AO$1702))</f>
        <v/>
      </c>
      <c r="H1713" s="18">
        <f>AVERAGE($B$1713:$F$1713)</f>
        <v/>
      </c>
      <c r="I1713" s="18">
        <f>STDEV.P($B$1713:$F$1713)</f>
        <v/>
      </c>
    </row>
    <row r="1714">
      <c r="A1714" s="4" t="inlineStr">
        <is>
          <t>Spectral distance</t>
        </is>
      </c>
      <c r="B1714" s="12">
        <f>SQRT(SUMPRODUCT(($AX$1698:$AX$1702-$B$1723:$B$1727)^2))</f>
        <v/>
      </c>
      <c r="C1714" s="12">
        <f>SQRT(SUMPRODUCT(($AX$1698:$AX$1702-$C$1723:$C$1727)^2))</f>
        <v/>
      </c>
      <c r="D1714" s="12">
        <f>SQRT(SUMPRODUCT(($AX$1698:$AX$1702-$D$1723:$D$1727)^2))</f>
        <v/>
      </c>
      <c r="E1714" s="12">
        <f>SQRT(SUMPRODUCT(($AX$1698:$AX$1702-$E$1723:$E$1727)^2))</f>
        <v/>
      </c>
      <c r="G1714" s="12">
        <f>SQRT(SUMPRODUCT(($AX$1698:$AX$1702-$G$1723:$G$1727)^2))</f>
        <v/>
      </c>
      <c r="H1714" s="18">
        <f>AVERAGE($B$1714:$F$1714)</f>
        <v/>
      </c>
      <c r="I1714" s="18">
        <f>STDEV.P($B$1714:$F$1714)</f>
        <v/>
      </c>
    </row>
    <row r="1715">
      <c r="A1715" s="4" t="inlineStr">
        <is>
          <t>Unsure cells</t>
        </is>
      </c>
      <c r="B1715" s="7">
        <f>COUNTIF($B$1698:$F$1702,2)</f>
        <v/>
      </c>
      <c r="C1715" s="7">
        <f>COUNTIF($I$1698:$M$1702,2)</f>
        <v/>
      </c>
      <c r="D1715" s="7">
        <f>COUNTIF($P$1698:$T$1702,2)</f>
        <v/>
      </c>
      <c r="E1715" s="7">
        <f>COUNTIF($W$1698:$AA$1702,2)</f>
        <v/>
      </c>
      <c r="G1715" s="7">
        <f>COUNTIF($AK$1698:$AO$1702,2)</f>
        <v/>
      </c>
      <c r="H1715" s="12">
        <f>AVERAGE($B$1715:$F$1715)</f>
        <v/>
      </c>
      <c r="I1715" s="12">
        <f>STDEV.P($B$1715:$F$1715)</f>
        <v/>
      </c>
    </row>
    <row r="1716">
      <c r="A1716" s="3" t="inlineStr">
        <is>
          <t>eigenvalues (real part, numpy order; pasted)</t>
        </is>
      </c>
    </row>
    <row r="1717">
      <c r="A1717" s="3" t="inlineStr">
        <is>
          <t xml:space="preserve">  λ1</t>
        </is>
      </c>
      <c r="B1717" s="19" t="n">
        <v>3.641186476193292</v>
      </c>
      <c r="C1717" s="19" t="n">
        <v>3.561552812808831</v>
      </c>
      <c r="D1717" s="19" t="n">
        <v>3.561552812808831</v>
      </c>
      <c r="E1717" s="19" t="n">
        <v>3.561552812808831</v>
      </c>
      <c r="G1717" s="19" t="n">
        <v>3.561552812808831</v>
      </c>
    </row>
    <row r="1718">
      <c r="A1718" s="3" t="inlineStr">
        <is>
          <t xml:space="preserve">  λ2</t>
        </is>
      </c>
      <c r="B1718" s="19" t="n">
        <v>1.723742122620924</v>
      </c>
      <c r="C1718" s="19" t="n">
        <v>3.36055889815271e-17</v>
      </c>
      <c r="D1718" s="19" t="n">
        <v>3.36055889815271e-17</v>
      </c>
      <c r="E1718" s="19" t="n">
        <v>3.36055889815271e-17</v>
      </c>
      <c r="G1718" s="19" t="n">
        <v>3.36055889815271e-17</v>
      </c>
    </row>
    <row r="1719">
      <c r="A1719" s="3" t="inlineStr">
        <is>
          <t xml:space="preserve">  λ3</t>
        </is>
      </c>
      <c r="B1719" s="19" t="n">
        <v>-0.7757128557362147</v>
      </c>
      <c r="C1719" s="19" t="n">
        <v>-0.5615528128088301</v>
      </c>
      <c r="D1719" s="19" t="n">
        <v>-0.5615528128088301</v>
      </c>
      <c r="E1719" s="19" t="n">
        <v>-0.5615528128088301</v>
      </c>
      <c r="G1719" s="19" t="n">
        <v>-0.5615528128088301</v>
      </c>
    </row>
    <row r="1720">
      <c r="A1720" s="3" t="inlineStr">
        <is>
          <t xml:space="preserve">  λ4</t>
        </is>
      </c>
      <c r="B1720" s="19" t="n">
        <v>-7.961717449637688e-17</v>
      </c>
      <c r="C1720" s="19" t="n">
        <v>0.9999999999999999</v>
      </c>
      <c r="D1720" s="19" t="n">
        <v>0.9999999999999999</v>
      </c>
      <c r="E1720" s="19" t="n">
        <v>0.9999999999999999</v>
      </c>
      <c r="G1720" s="19" t="n">
        <v>0.9999999999999999</v>
      </c>
    </row>
    <row r="1721">
      <c r="A1721" s="3" t="inlineStr">
        <is>
          <t xml:space="preserve">  λ5</t>
        </is>
      </c>
      <c r="B1721" s="19" t="n">
        <v>0.4107842569219992</v>
      </c>
      <c r="C1721" s="19" t="n">
        <v>1</v>
      </c>
      <c r="D1721" s="19" t="n">
        <v>1</v>
      </c>
      <c r="E1721" s="19" t="n">
        <v>1</v>
      </c>
      <c r="G1721" s="19" t="n">
        <v>1</v>
      </c>
    </row>
    <row r="1722">
      <c r="A1722" s="3" t="inlineStr">
        <is>
          <t>eigenvalues sorted desc (LARGE)</t>
        </is>
      </c>
    </row>
    <row r="1723">
      <c r="A1723" s="3" t="inlineStr">
        <is>
          <t xml:space="preserve">  λ(1)</t>
        </is>
      </c>
      <c r="B1723" s="19">
        <f>LARGE($B$1717:$B$1721,1)</f>
        <v/>
      </c>
      <c r="C1723" s="19">
        <f>LARGE($C$1717:$C$1721,1)</f>
        <v/>
      </c>
      <c r="D1723" s="19">
        <f>LARGE($D$1717:$D$1721,1)</f>
        <v/>
      </c>
      <c r="E1723" s="19">
        <f>LARGE($E$1717:$E$1721,1)</f>
        <v/>
      </c>
      <c r="G1723" s="19">
        <f>LARGE($G$1717:$G$1721,1)</f>
        <v/>
      </c>
    </row>
    <row r="1724">
      <c r="A1724" s="3" t="inlineStr">
        <is>
          <t xml:space="preserve">  λ(2)</t>
        </is>
      </c>
      <c r="B1724" s="19">
        <f>LARGE($B$1717:$B$1721,2)</f>
        <v/>
      </c>
      <c r="C1724" s="19">
        <f>LARGE($C$1717:$C$1721,2)</f>
        <v/>
      </c>
      <c r="D1724" s="19">
        <f>LARGE($D$1717:$D$1721,2)</f>
        <v/>
      </c>
      <c r="E1724" s="19">
        <f>LARGE($E$1717:$E$1721,2)</f>
        <v/>
      </c>
      <c r="G1724" s="19">
        <f>LARGE($G$1717:$G$1721,2)</f>
        <v/>
      </c>
    </row>
    <row r="1725">
      <c r="A1725" s="3" t="inlineStr">
        <is>
          <t xml:space="preserve">  λ(3)</t>
        </is>
      </c>
      <c r="B1725" s="19">
        <f>LARGE($B$1717:$B$1721,3)</f>
        <v/>
      </c>
      <c r="C1725" s="19">
        <f>LARGE($C$1717:$C$1721,3)</f>
        <v/>
      </c>
      <c r="D1725" s="19">
        <f>LARGE($D$1717:$D$1721,3)</f>
        <v/>
      </c>
      <c r="E1725" s="19">
        <f>LARGE($E$1717:$E$1721,3)</f>
        <v/>
      </c>
      <c r="G1725" s="19">
        <f>LARGE($G$1717:$G$1721,3)</f>
        <v/>
      </c>
    </row>
    <row r="1726">
      <c r="A1726" s="3" t="inlineStr">
        <is>
          <t xml:space="preserve">  λ(4)</t>
        </is>
      </c>
      <c r="B1726" s="19">
        <f>LARGE($B$1717:$B$1721,4)</f>
        <v/>
      </c>
      <c r="C1726" s="19">
        <f>LARGE($C$1717:$C$1721,4)</f>
        <v/>
      </c>
      <c r="D1726" s="19">
        <f>LARGE($D$1717:$D$1721,4)</f>
        <v/>
      </c>
      <c r="E1726" s="19">
        <f>LARGE($E$1717:$E$1721,4)</f>
        <v/>
      </c>
      <c r="G1726" s="19">
        <f>LARGE($G$1717:$G$1721,4)</f>
        <v/>
      </c>
    </row>
    <row r="1727">
      <c r="A1727" s="3" t="inlineStr">
        <is>
          <t xml:space="preserve">  λ(5)</t>
        </is>
      </c>
      <c r="B1727" s="19">
        <f>LARGE($B$1717:$B$1721,5)</f>
        <v/>
      </c>
      <c r="C1727" s="19">
        <f>LARGE($C$1717:$C$1721,5)</f>
        <v/>
      </c>
      <c r="D1727" s="19">
        <f>LARGE($D$1717:$D$1721,5)</f>
        <v/>
      </c>
      <c r="E1727" s="19">
        <f>LARGE($E$1717:$E$1721,5)</f>
        <v/>
      </c>
      <c r="G1727" s="19">
        <f>LARGE($G$1717:$G$1721,5)</f>
        <v/>
      </c>
    </row>
    <row r="1728">
      <c r="A1728" s="3" t="inlineStr">
        <is>
          <t>check: Σeig − trace (→0)</t>
        </is>
      </c>
      <c r="B1728" s="3">
        <f>ROUND(SUM($B$1717:$B$1721)-($B$1698+$C$1699+$D$1700+$E$1701+$F$1702),6)</f>
        <v/>
      </c>
      <c r="C1728" s="3">
        <f>ROUND(SUM($C$1717:$C$1721)-($I$1698+$J$1699+$K$1700+$L$1701+$M$1702),6)</f>
        <v/>
      </c>
      <c r="D1728" s="3">
        <f>ROUND(SUM($D$1717:$D$1721)-($P$1698+$Q$1699+$R$1700+$S$1701+$T$1702),6)</f>
        <v/>
      </c>
      <c r="E1728" s="3">
        <f>ROUND(SUM($E$1717:$E$1721)-($W$1698+$X$1699+$Y$1700+$Z$1701+$AA$1702),6)</f>
        <v/>
      </c>
      <c r="G1728" s="3">
        <f>ROUND(SUM($G$1717:$G$1721)-($AK$1698+$AL$1699+$AM$1700+$AN$1701+$AO$1702),6)</f>
        <v/>
      </c>
    </row>
    <row r="1729">
      <c r="A1729" s="3" t="inlineStr">
        <is>
          <t>check: Πeig − det (→0)</t>
        </is>
      </c>
      <c r="B1729" s="3">
        <f>ROUND(MDETERM($B$1698:$F$1702)-PRODUCT($B$1717:$B$1721),6)</f>
        <v/>
      </c>
      <c r="C1729" s="3">
        <f>ROUND(MDETERM($I$1698:$M$1702)-PRODUCT($C$1717:$C$1721),6)</f>
        <v/>
      </c>
      <c r="D1729" s="3">
        <f>ROUND(MDETERM($P$1698:$T$1702)-PRODUCT($D$1717:$D$1721),6)</f>
        <v/>
      </c>
      <c r="E1729" s="3">
        <f>ROUND(MDETERM($W$1698:$AA$1702)-PRODUCT($E$1717:$E$1721),6)</f>
        <v/>
      </c>
      <c r="G1729" s="3">
        <f>ROUND(MDETERM($AK$1698:$AO$1702)-PRODUCT($G$1717:$G$1721),6)</f>
        <v/>
      </c>
    </row>
    <row r="1730">
      <c r="A1730" s="3" t="inlineStr">
        <is>
          <t>complex eigenvalues?</t>
        </is>
      </c>
      <c r="B1730" s="3" t="inlineStr"/>
      <c r="C1730" s="3" t="inlineStr"/>
      <c r="D1730" s="3" t="inlineStr"/>
      <c r="E1730" s="3" t="inlineStr"/>
      <c r="G1730" s="3" t="inlineStr"/>
    </row>
    <row r="1731">
      <c r="A1731" s="3" t="inlineStr">
        <is>
          <t>check: det(M − λᵢI) per sorted λ (→0)</t>
        </is>
      </c>
    </row>
    <row r="1732">
      <c r="A1732" s="3" t="inlineStr">
        <is>
          <t xml:space="preserve">  det(M − λ(1)I)</t>
        </is>
      </c>
      <c r="B1732" s="3">
        <f t="array" ref="B1732">ROUND(MDETERM($B$1698:$F$1702-$B$1723*MUNIT(5)),6)</f>
        <v/>
      </c>
      <c r="C1732" s="3">
        <f t="array" ref="C1732">ROUND(MDETERM($I$1698:$M$1702-$C$1723*MUNIT(5)),6)</f>
        <v/>
      </c>
      <c r="D1732" s="3">
        <f t="array" ref="D1732">ROUND(MDETERM($P$1698:$T$1702-$D$1723*MUNIT(5)),6)</f>
        <v/>
      </c>
      <c r="E1732" s="3">
        <f t="array" ref="E1732">ROUND(MDETERM($W$1698:$AA$1702-$E$1723*MUNIT(5)),6)</f>
        <v/>
      </c>
      <c r="G1732" s="3">
        <f t="array" ref="G1732">ROUND(MDETERM($AK$1698:$AO$1702-$G$1723*MUNIT(5)),6)</f>
        <v/>
      </c>
    </row>
    <row r="1733">
      <c r="A1733" s="3" t="inlineStr">
        <is>
          <t xml:space="preserve">  det(M − λ(2)I)</t>
        </is>
      </c>
      <c r="B1733" s="3">
        <f t="array" ref="B1733">ROUND(MDETERM($B$1698:$F$1702-$B$1724*MUNIT(5)),6)</f>
        <v/>
      </c>
      <c r="C1733" s="3">
        <f t="array" ref="C1733">ROUND(MDETERM($I$1698:$M$1702-$C$1724*MUNIT(5)),6)</f>
        <v/>
      </c>
      <c r="D1733" s="3">
        <f t="array" ref="D1733">ROUND(MDETERM($P$1698:$T$1702-$D$1724*MUNIT(5)),6)</f>
        <v/>
      </c>
      <c r="E1733" s="3">
        <f t="array" ref="E1733">ROUND(MDETERM($W$1698:$AA$1702-$E$1724*MUNIT(5)),6)</f>
        <v/>
      </c>
      <c r="G1733" s="3">
        <f t="array" ref="G1733">ROUND(MDETERM($AK$1698:$AO$1702-$G$1724*MUNIT(5)),6)</f>
        <v/>
      </c>
    </row>
    <row r="1734">
      <c r="A1734" s="3" t="inlineStr">
        <is>
          <t xml:space="preserve">  det(M − λ(3)I)</t>
        </is>
      </c>
      <c r="B1734" s="3">
        <f t="array" ref="B1734">ROUND(MDETERM($B$1698:$F$1702-$B$1725*MUNIT(5)),6)</f>
        <v/>
      </c>
      <c r="C1734" s="3">
        <f t="array" ref="C1734">ROUND(MDETERM($I$1698:$M$1702-$C$1725*MUNIT(5)),6)</f>
        <v/>
      </c>
      <c r="D1734" s="3">
        <f t="array" ref="D1734">ROUND(MDETERM($P$1698:$T$1702-$D$1725*MUNIT(5)),6)</f>
        <v/>
      </c>
      <c r="E1734" s="3">
        <f t="array" ref="E1734">ROUND(MDETERM($W$1698:$AA$1702-$E$1725*MUNIT(5)),6)</f>
        <v/>
      </c>
      <c r="G1734" s="3">
        <f t="array" ref="G1734">ROUND(MDETERM($AK$1698:$AO$1702-$G$1725*MUNIT(5)),6)</f>
        <v/>
      </c>
    </row>
    <row r="1735">
      <c r="A1735" s="3" t="inlineStr">
        <is>
          <t xml:space="preserve">  det(M − λ(4)I)</t>
        </is>
      </c>
      <c r="B1735" s="3">
        <f t="array" ref="B1735">ROUND(MDETERM($B$1698:$F$1702-$B$1726*MUNIT(5)),6)</f>
        <v/>
      </c>
      <c r="C1735" s="3">
        <f t="array" ref="C1735">ROUND(MDETERM($I$1698:$M$1702-$C$1726*MUNIT(5)),6)</f>
        <v/>
      </c>
      <c r="D1735" s="3">
        <f t="array" ref="D1735">ROUND(MDETERM($P$1698:$T$1702-$D$1726*MUNIT(5)),6)</f>
        <v/>
      </c>
      <c r="E1735" s="3">
        <f t="array" ref="E1735">ROUND(MDETERM($W$1698:$AA$1702-$E$1726*MUNIT(5)),6)</f>
        <v/>
      </c>
      <c r="G1735" s="3">
        <f t="array" ref="G1735">ROUND(MDETERM($AK$1698:$AO$1702-$G$1726*MUNIT(5)),6)</f>
        <v/>
      </c>
    </row>
    <row r="1736">
      <c r="A1736" s="3" t="inlineStr">
        <is>
          <t xml:space="preserve">  det(M − λ(5)I)</t>
        </is>
      </c>
      <c r="B1736" s="3">
        <f t="array" ref="B1736">ROUND(MDETERM($B$1698:$F$1702-$B$1727*MUNIT(5)),6)</f>
        <v/>
      </c>
      <c r="C1736" s="3">
        <f t="array" ref="C1736">ROUND(MDETERM($I$1698:$M$1702-$C$1727*MUNIT(5)),6)</f>
        <v/>
      </c>
      <c r="D1736" s="3">
        <f t="array" ref="D1736">ROUND(MDETERM($P$1698:$T$1702-$D$1727*MUNIT(5)),6)</f>
        <v/>
      </c>
      <c r="E1736" s="3">
        <f t="array" ref="E1736">ROUND(MDETERM($W$1698:$AA$1702-$E$1727*MUNIT(5)),6)</f>
        <v/>
      </c>
      <c r="G1736" s="3">
        <f t="array" ref="G1736">ROUND(MDETERM($AK$1698:$AO$1702-$G$1727*MUNIT(5)),6)</f>
        <v/>
      </c>
    </row>
    <row r="1740" ht="16" customHeight="1">
      <c r="A1740" s="14" t="inlineStr">
        <is>
          <t>RAG R1-R2-R3 | deepseek-r1:14b</t>
        </is>
      </c>
      <c r="B1740" s="9" t="inlineStr">
        <is>
          <t>run 1 (raw, pasted)</t>
        </is>
      </c>
      <c r="I1740" s="9" t="inlineStr">
        <is>
          <t>run 2 (raw, pasted)</t>
        </is>
      </c>
      <c r="P1740" s="9" t="inlineStr">
        <is>
          <t>run 3 (raw, pasted)</t>
        </is>
      </c>
      <c r="W1740" s="9" t="inlineStr">
        <is>
          <t>run 4 (raw, pasted)</t>
        </is>
      </c>
      <c r="AD1740" s="9" t="inlineStr">
        <is>
          <t>run 5: returned no matrix</t>
        </is>
      </c>
      <c r="AK1740" s="9" t="inlineStr">
        <is>
          <t>archived component mapping</t>
        </is>
      </c>
    </row>
    <row r="1741" ht="60" customHeight="1">
      <c r="B1741" s="15" t="inlineStr">
        <is>
          <t>Structure</t>
        </is>
      </c>
      <c r="C1741" s="15" t="inlineStr">
        <is>
          <t>Power System</t>
        </is>
      </c>
      <c r="D1741" s="15" t="inlineStr">
        <is>
          <t>Communication System</t>
        </is>
      </c>
      <c r="E1741" s="15" t="inlineStr">
        <is>
          <t>Attitude Control System</t>
        </is>
      </c>
      <c r="F1741" s="15" t="inlineStr">
        <is>
          <t>Payloads</t>
        </is>
      </c>
      <c r="G1741" s="15" t="inlineStr">
        <is>
          <t>On-Board Computer</t>
        </is>
      </c>
      <c r="I1741" s="15" t="inlineStr">
        <is>
          <t>Structure</t>
        </is>
      </c>
      <c r="J1741" s="15" t="inlineStr">
        <is>
          <t>Power System</t>
        </is>
      </c>
      <c r="K1741" s="15" t="inlineStr">
        <is>
          <t>Communication System</t>
        </is>
      </c>
      <c r="L1741" s="15" t="inlineStr">
        <is>
          <t>Attitude Control System</t>
        </is>
      </c>
      <c r="M1741" s="15" t="inlineStr">
        <is>
          <t>Payloads</t>
        </is>
      </c>
      <c r="N1741" s="15" t="inlineStr">
        <is>
          <t>On-Board Computer</t>
        </is>
      </c>
      <c r="P1741" s="15" t="inlineStr">
        <is>
          <t>Structure</t>
        </is>
      </c>
      <c r="Q1741" s="15" t="inlineStr">
        <is>
          <t>Power System</t>
        </is>
      </c>
      <c r="R1741" s="15" t="inlineStr">
        <is>
          <t>Communication System</t>
        </is>
      </c>
      <c r="S1741" s="15" t="inlineStr">
        <is>
          <t>Attitude Control System</t>
        </is>
      </c>
      <c r="T1741" s="15" t="inlineStr">
        <is>
          <t>Payloads</t>
        </is>
      </c>
      <c r="U1741" s="15" t="inlineStr">
        <is>
          <t>On-Board Computer</t>
        </is>
      </c>
      <c r="W1741" s="15" t="inlineStr">
        <is>
          <t>Structure</t>
        </is>
      </c>
      <c r="X1741" s="15" t="inlineStr">
        <is>
          <t>Power System</t>
        </is>
      </c>
      <c r="Y1741" s="15" t="inlineStr">
        <is>
          <t>Communication System</t>
        </is>
      </c>
      <c r="Z1741" s="15" t="inlineStr">
        <is>
          <t>Attitude Control System</t>
        </is>
      </c>
      <c r="AA1741" s="15" t="inlineStr">
        <is>
          <t>Payloads</t>
        </is>
      </c>
      <c r="AB1741" s="15" t="inlineStr">
        <is>
          <t>On-Board Computer</t>
        </is>
      </c>
      <c r="AK1741" s="3" t="inlineStr">
        <is>
          <t>Ground truth component</t>
        </is>
      </c>
      <c r="AL1741" s="3" t="inlineStr">
        <is>
          <t>Matched predicted component</t>
        </is>
      </c>
    </row>
    <row r="1742">
      <c r="A1742" s="3" t="inlineStr">
        <is>
          <t>Structure</t>
        </is>
      </c>
      <c r="B1742" s="8" t="n">
        <v>1</v>
      </c>
      <c r="C1742" s="8" t="n">
        <v>1</v>
      </c>
      <c r="D1742" s="8" t="n">
        <v>1</v>
      </c>
      <c r="E1742" s="8" t="n">
        <v>1</v>
      </c>
      <c r="F1742" s="8" t="n">
        <v>1</v>
      </c>
      <c r="G1742" s="8" t="n">
        <v>1</v>
      </c>
      <c r="I1742" s="20" t="n">
        <v>2</v>
      </c>
      <c r="J1742" s="20" t="n">
        <v>2</v>
      </c>
      <c r="K1742" s="20" t="n">
        <v>2</v>
      </c>
      <c r="L1742" s="20" t="n">
        <v>2</v>
      </c>
      <c r="M1742" s="20" t="n">
        <v>2</v>
      </c>
      <c r="N1742" s="20" t="n">
        <v>2</v>
      </c>
      <c r="P1742" s="20" t="n">
        <v>2</v>
      </c>
      <c r="Q1742" s="20" t="n">
        <v>2</v>
      </c>
      <c r="R1742" s="20" t="n">
        <v>2</v>
      </c>
      <c r="S1742" s="20" t="n">
        <v>2</v>
      </c>
      <c r="T1742" s="20" t="n">
        <v>2</v>
      </c>
      <c r="U1742" s="20" t="n">
        <v>2</v>
      </c>
      <c r="W1742" s="20" t="n">
        <v>2</v>
      </c>
      <c r="X1742" s="20" t="n">
        <v>2</v>
      </c>
      <c r="Y1742" s="20" t="n">
        <v>2</v>
      </c>
      <c r="Z1742" s="20" t="n">
        <v>2</v>
      </c>
      <c r="AA1742" s="20" t="n">
        <v>2</v>
      </c>
      <c r="AB1742" s="20" t="n">
        <v>2</v>
      </c>
      <c r="AK1742" s="3" t="inlineStr">
        <is>
          <t>Power Subsystem</t>
        </is>
      </c>
      <c r="AL1742" s="3" t="inlineStr">
        <is>
          <t>Power System</t>
        </is>
      </c>
    </row>
    <row r="1743">
      <c r="A1743" s="3" t="inlineStr">
        <is>
          <t>Power System</t>
        </is>
      </c>
      <c r="B1743" s="8" t="n">
        <v>1</v>
      </c>
      <c r="C1743" s="8" t="n">
        <v>1</v>
      </c>
      <c r="D1743" s="8" t="n">
        <v>1</v>
      </c>
      <c r="E1743" s="8" t="n">
        <v>1</v>
      </c>
      <c r="F1743" s="8" t="n">
        <v>1</v>
      </c>
      <c r="G1743" s="8" t="n">
        <v>1</v>
      </c>
      <c r="I1743" s="20" t="n">
        <v>2</v>
      </c>
      <c r="J1743" s="20" t="n">
        <v>2</v>
      </c>
      <c r="K1743" s="20" t="n">
        <v>2</v>
      </c>
      <c r="L1743" s="20" t="n">
        <v>2</v>
      </c>
      <c r="M1743" s="20" t="n">
        <v>2</v>
      </c>
      <c r="N1743" s="20" t="n">
        <v>2</v>
      </c>
      <c r="P1743" s="20" t="n">
        <v>2</v>
      </c>
      <c r="Q1743" s="20" t="n">
        <v>2</v>
      </c>
      <c r="R1743" s="20" t="n">
        <v>2</v>
      </c>
      <c r="S1743" s="20" t="n">
        <v>2</v>
      </c>
      <c r="T1743" s="20" t="n">
        <v>2</v>
      </c>
      <c r="U1743" s="20" t="n">
        <v>2</v>
      </c>
      <c r="W1743" s="20" t="n">
        <v>2</v>
      </c>
      <c r="X1743" s="20" t="n">
        <v>2</v>
      </c>
      <c r="Y1743" s="20" t="n">
        <v>2</v>
      </c>
      <c r="Z1743" s="20" t="n">
        <v>2</v>
      </c>
      <c r="AA1743" s="20" t="n">
        <v>2</v>
      </c>
      <c r="AB1743" s="20" t="n">
        <v>2</v>
      </c>
      <c r="AK1743" s="3" t="inlineStr">
        <is>
          <t>Spacecraft</t>
        </is>
      </c>
      <c r="AL1743" s="3" t="inlineStr">
        <is>
          <t>Structure</t>
        </is>
      </c>
    </row>
    <row r="1744">
      <c r="A1744" s="3" t="inlineStr">
        <is>
          <t>Communication System</t>
        </is>
      </c>
      <c r="B1744" s="8" t="n">
        <v>1</v>
      </c>
      <c r="C1744" s="8" t="n">
        <v>1</v>
      </c>
      <c r="D1744" s="8" t="n">
        <v>1</v>
      </c>
      <c r="E1744" s="8" t="n">
        <v>0</v>
      </c>
      <c r="F1744" s="8" t="n">
        <v>1</v>
      </c>
      <c r="G1744" s="8" t="n">
        <v>1</v>
      </c>
      <c r="I1744" s="20" t="n">
        <v>2</v>
      </c>
      <c r="J1744" s="20" t="n">
        <v>2</v>
      </c>
      <c r="K1744" s="20" t="n">
        <v>2</v>
      </c>
      <c r="L1744" s="20" t="n">
        <v>2</v>
      </c>
      <c r="M1744" s="20" t="n">
        <v>2</v>
      </c>
      <c r="N1744" s="20" t="n">
        <v>2</v>
      </c>
      <c r="P1744" s="20" t="n">
        <v>2</v>
      </c>
      <c r="Q1744" s="20" t="n">
        <v>2</v>
      </c>
      <c r="R1744" s="20" t="n">
        <v>2</v>
      </c>
      <c r="S1744" s="20" t="n">
        <v>2</v>
      </c>
      <c r="T1744" s="20" t="n">
        <v>2</v>
      </c>
      <c r="U1744" s="20" t="n">
        <v>2</v>
      </c>
      <c r="W1744" s="20" t="n">
        <v>2</v>
      </c>
      <c r="X1744" s="20" t="n">
        <v>2</v>
      </c>
      <c r="Y1744" s="20" t="n">
        <v>2</v>
      </c>
      <c r="Z1744" s="20" t="n">
        <v>2</v>
      </c>
      <c r="AA1744" s="20" t="n">
        <v>2</v>
      </c>
      <c r="AB1744" s="20" t="n">
        <v>2</v>
      </c>
      <c r="AK1744" s="3" t="inlineStr">
        <is>
          <t>Guidance, Navigation, and Control (GNC) Subsystem</t>
        </is>
      </c>
      <c r="AL1744" s="3" t="inlineStr">
        <is>
          <t>Attitude Control System</t>
        </is>
      </c>
    </row>
    <row r="1745">
      <c r="A1745" s="3" t="inlineStr">
        <is>
          <t>Attitude Control System</t>
        </is>
      </c>
      <c r="B1745" s="8" t="n">
        <v>1</v>
      </c>
      <c r="C1745" s="8" t="n">
        <v>1</v>
      </c>
      <c r="D1745" s="8" t="n">
        <v>0</v>
      </c>
      <c r="E1745" s="8" t="n">
        <v>1</v>
      </c>
      <c r="F1745" s="8" t="n">
        <v>1</v>
      </c>
      <c r="G1745" s="8" t="n">
        <v>1</v>
      </c>
      <c r="I1745" s="20" t="n">
        <v>2</v>
      </c>
      <c r="J1745" s="20" t="n">
        <v>2</v>
      </c>
      <c r="K1745" s="20" t="n">
        <v>2</v>
      </c>
      <c r="L1745" s="20" t="n">
        <v>2</v>
      </c>
      <c r="M1745" s="20" t="n">
        <v>2</v>
      </c>
      <c r="N1745" s="20" t="n">
        <v>2</v>
      </c>
      <c r="P1745" s="20" t="n">
        <v>2</v>
      </c>
      <c r="Q1745" s="20" t="n">
        <v>2</v>
      </c>
      <c r="R1745" s="20" t="n">
        <v>2</v>
      </c>
      <c r="S1745" s="20" t="n">
        <v>2</v>
      </c>
      <c r="T1745" s="20" t="n">
        <v>2</v>
      </c>
      <c r="U1745" s="20" t="n">
        <v>2</v>
      </c>
      <c r="W1745" s="20" t="n">
        <v>2</v>
      </c>
      <c r="X1745" s="20" t="n">
        <v>2</v>
      </c>
      <c r="Y1745" s="20" t="n">
        <v>2</v>
      </c>
      <c r="Z1745" s="20" t="n">
        <v>2</v>
      </c>
      <c r="AA1745" s="20" t="n">
        <v>2</v>
      </c>
      <c r="AB1745" s="20" t="n">
        <v>2</v>
      </c>
      <c r="AK1745" s="3" t="inlineStr">
        <is>
          <t>Propulsion Subsystem</t>
        </is>
      </c>
      <c r="AL1745" s="3" t="inlineStr">
        <is>
          <t>Communication System</t>
        </is>
      </c>
    </row>
    <row r="1746">
      <c r="A1746" s="3" t="inlineStr">
        <is>
          <t>Payloads</t>
        </is>
      </c>
      <c r="B1746" s="8" t="n">
        <v>1</v>
      </c>
      <c r="C1746" s="8" t="n">
        <v>1</v>
      </c>
      <c r="D1746" s="8" t="n">
        <v>1</v>
      </c>
      <c r="E1746" s="8" t="n">
        <v>1</v>
      </c>
      <c r="F1746" s="8" t="n">
        <v>1</v>
      </c>
      <c r="G1746" s="8" t="n">
        <v>1</v>
      </c>
      <c r="I1746" s="20" t="n">
        <v>2</v>
      </c>
      <c r="J1746" s="20" t="n">
        <v>2</v>
      </c>
      <c r="K1746" s="20" t="n">
        <v>2</v>
      </c>
      <c r="L1746" s="20" t="n">
        <v>2</v>
      </c>
      <c r="M1746" s="20" t="n">
        <v>2</v>
      </c>
      <c r="N1746" s="20" t="n">
        <v>2</v>
      </c>
      <c r="P1746" s="20" t="n">
        <v>2</v>
      </c>
      <c r="Q1746" s="20" t="n">
        <v>2</v>
      </c>
      <c r="R1746" s="20" t="n">
        <v>2</v>
      </c>
      <c r="S1746" s="20" t="n">
        <v>2</v>
      </c>
      <c r="T1746" s="20" t="n">
        <v>2</v>
      </c>
      <c r="U1746" s="20" t="n">
        <v>2</v>
      </c>
      <c r="W1746" s="20" t="n">
        <v>2</v>
      </c>
      <c r="X1746" s="20" t="n">
        <v>2</v>
      </c>
      <c r="Y1746" s="20" t="n">
        <v>2</v>
      </c>
      <c r="Z1746" s="20" t="n">
        <v>2</v>
      </c>
      <c r="AA1746" s="20" t="n">
        <v>2</v>
      </c>
      <c r="AB1746" s="20" t="n">
        <v>2</v>
      </c>
      <c r="AK1746" s="3" t="inlineStr">
        <is>
          <t>GNC Software</t>
        </is>
      </c>
      <c r="AL1746" s="3" t="inlineStr">
        <is>
          <t>On-Board Computer</t>
        </is>
      </c>
    </row>
    <row r="1747">
      <c r="A1747" s="3" t="inlineStr">
        <is>
          <t>On-Board Computer</t>
        </is>
      </c>
      <c r="B1747" s="8" t="n">
        <v>1</v>
      </c>
      <c r="C1747" s="8" t="n">
        <v>1</v>
      </c>
      <c r="D1747" s="8" t="n">
        <v>1</v>
      </c>
      <c r="E1747" s="8" t="n">
        <v>1</v>
      </c>
      <c r="F1747" s="8" t="n">
        <v>1</v>
      </c>
      <c r="G1747" s="8" t="n">
        <v>1</v>
      </c>
      <c r="I1747" s="20" t="n">
        <v>2</v>
      </c>
      <c r="J1747" s="20" t="n">
        <v>2</v>
      </c>
      <c r="K1747" s="20" t="n">
        <v>2</v>
      </c>
      <c r="L1747" s="20" t="n">
        <v>2</v>
      </c>
      <c r="M1747" s="20" t="n">
        <v>2</v>
      </c>
      <c r="N1747" s="20" t="n">
        <v>2</v>
      </c>
      <c r="P1747" s="20" t="n">
        <v>2</v>
      </c>
      <c r="Q1747" s="20" t="n">
        <v>2</v>
      </c>
      <c r="R1747" s="20" t="n">
        <v>2</v>
      </c>
      <c r="S1747" s="20" t="n">
        <v>2</v>
      </c>
      <c r="T1747" s="20" t="n">
        <v>2</v>
      </c>
      <c r="U1747" s="20" t="n">
        <v>2</v>
      </c>
      <c r="W1747" s="20" t="n">
        <v>2</v>
      </c>
      <c r="X1747" s="20" t="n">
        <v>2</v>
      </c>
      <c r="Y1747" s="20" t="n">
        <v>2</v>
      </c>
      <c r="Z1747" s="20" t="n">
        <v>2</v>
      </c>
      <c r="AA1747" s="20" t="n">
        <v>2</v>
      </c>
      <c r="AB1747" s="20" t="n">
        <v>2</v>
      </c>
    </row>
    <row r="1749">
      <c r="A1749" s="1" t="inlineStr">
        <is>
          <t>aligned k×k matrices (INDEX/MATCH through the mapping; GT order)</t>
        </is>
      </c>
      <c r="B1749" s="9" t="inlineStr">
        <is>
          <t>run 1 aligned</t>
        </is>
      </c>
      <c r="I1749" s="9" t="inlineStr">
        <is>
          <t>run 2 aligned</t>
        </is>
      </c>
      <c r="P1749" s="9" t="inlineStr">
        <is>
          <t>run 3 aligned</t>
        </is>
      </c>
      <c r="W1749" s="9" t="inlineStr">
        <is>
          <t>run 4 aligned</t>
        </is>
      </c>
      <c r="AK1749" s="9" t="inlineStr">
        <is>
          <t>Step2 average of aligned runs (formula)</t>
        </is>
      </c>
      <c r="AQ1749" s="9" t="inlineStr">
        <is>
          <t>aligned ground truth (INDEX/MATCH)</t>
        </is>
      </c>
      <c r="AW1749" s="9" t="inlineStr">
        <is>
          <t>aligned GT eig (pasted) | sorted</t>
        </is>
      </c>
    </row>
    <row r="1750" ht="60" customHeight="1">
      <c r="B1750" s="15" t="inlineStr">
        <is>
          <t>Power Subsystem</t>
        </is>
      </c>
      <c r="C1750" s="15" t="inlineStr">
        <is>
          <t>Spacecraft</t>
        </is>
      </c>
      <c r="D1750" s="15" t="inlineStr">
        <is>
          <t>Guidance, Navigation, and Control (GNC) Subsystem</t>
        </is>
      </c>
      <c r="E1750" s="15" t="inlineStr">
        <is>
          <t>Propulsion Subsystem</t>
        </is>
      </c>
      <c r="F1750" s="15" t="inlineStr">
        <is>
          <t>GNC Software</t>
        </is>
      </c>
      <c r="I1750" s="15" t="inlineStr">
        <is>
          <t>Power Subsystem</t>
        </is>
      </c>
      <c r="J1750" s="15" t="inlineStr">
        <is>
          <t>Spacecraft</t>
        </is>
      </c>
      <c r="K1750" s="15" t="inlineStr">
        <is>
          <t>Guidance, Navigation, and Control (GNC) Subsystem</t>
        </is>
      </c>
      <c r="L1750" s="15" t="inlineStr">
        <is>
          <t>Propulsion Subsystem</t>
        </is>
      </c>
      <c r="M1750" s="15" t="inlineStr">
        <is>
          <t>GNC Software</t>
        </is>
      </c>
      <c r="P1750" s="15" t="inlineStr">
        <is>
          <t>Power Subsystem</t>
        </is>
      </c>
      <c r="Q1750" s="15" t="inlineStr">
        <is>
          <t>Spacecraft</t>
        </is>
      </c>
      <c r="R1750" s="15" t="inlineStr">
        <is>
          <t>Guidance, Navigation, and Control (GNC) Subsystem</t>
        </is>
      </c>
      <c r="S1750" s="15" t="inlineStr">
        <is>
          <t>Propulsion Subsystem</t>
        </is>
      </c>
      <c r="T1750" s="15" t="inlineStr">
        <is>
          <t>GNC Software</t>
        </is>
      </c>
      <c r="W1750" s="15" t="inlineStr">
        <is>
          <t>Power Subsystem</t>
        </is>
      </c>
      <c r="X1750" s="15" t="inlineStr">
        <is>
          <t>Spacecraft</t>
        </is>
      </c>
      <c r="Y1750" s="15" t="inlineStr">
        <is>
          <t>Guidance, Navigation, and Control (GNC) Subsystem</t>
        </is>
      </c>
      <c r="Z1750" s="15" t="inlineStr">
        <is>
          <t>Propulsion Subsystem</t>
        </is>
      </c>
      <c r="AA1750" s="15" t="inlineStr">
        <is>
          <t>GNC Software</t>
        </is>
      </c>
    </row>
    <row r="1751">
      <c r="A1751" s="3" t="inlineStr">
        <is>
          <t>Power Subsystem</t>
        </is>
      </c>
      <c r="B1751" s="8">
        <f>INDEX($B$1742:$G$1747,MATCH($AL$1742,$B$1741:$G$1741,0),MATCH($AL$1742,$B$1741:$G$1741,0))</f>
        <v/>
      </c>
      <c r="C1751" s="8">
        <f>INDEX($B$1742:$G$1747,MATCH($AL$1742,$B$1741:$G$1741,0),MATCH($AL$1743,$B$1741:$G$1741,0))</f>
        <v/>
      </c>
      <c r="D1751" s="8">
        <f>INDEX($B$1742:$G$1747,MATCH($AL$1742,$B$1741:$G$1741,0),MATCH($AL$1744,$B$1741:$G$1741,0))</f>
        <v/>
      </c>
      <c r="E1751" s="8">
        <f>INDEX($B$1742:$G$1747,MATCH($AL$1742,$B$1741:$G$1741,0),MATCH($AL$1745,$B$1741:$G$1741,0))</f>
        <v/>
      </c>
      <c r="F1751" s="8">
        <f>INDEX($B$1742:$G$1747,MATCH($AL$1742,$B$1741:$G$1741,0),MATCH($AL$1746,$B$1741:$G$1741,0))</f>
        <v/>
      </c>
      <c r="I1751" s="8">
        <f>INDEX($I$1742:$N$1747,MATCH($AL$1742,$I$1741:$N$1741,0),MATCH($AL$1742,$I$1741:$N$1741,0))</f>
        <v/>
      </c>
      <c r="J1751" s="8">
        <f>INDEX($I$1742:$N$1747,MATCH($AL$1742,$I$1741:$N$1741,0),MATCH($AL$1743,$I$1741:$N$1741,0))</f>
        <v/>
      </c>
      <c r="K1751" s="8">
        <f>INDEX($I$1742:$N$1747,MATCH($AL$1742,$I$1741:$N$1741,0),MATCH($AL$1744,$I$1741:$N$1741,0))</f>
        <v/>
      </c>
      <c r="L1751" s="8">
        <f>INDEX($I$1742:$N$1747,MATCH($AL$1742,$I$1741:$N$1741,0),MATCH($AL$1745,$I$1741:$N$1741,0))</f>
        <v/>
      </c>
      <c r="M1751" s="8">
        <f>INDEX($I$1742:$N$1747,MATCH($AL$1742,$I$1741:$N$1741,0),MATCH($AL$1746,$I$1741:$N$1741,0))</f>
        <v/>
      </c>
      <c r="P1751" s="8">
        <f>INDEX($P$1742:$U$1747,MATCH($AL$1742,$P$1741:$U$1741,0),MATCH($AL$1742,$P$1741:$U$1741,0))</f>
        <v/>
      </c>
      <c r="Q1751" s="8">
        <f>INDEX($P$1742:$U$1747,MATCH($AL$1742,$P$1741:$U$1741,0),MATCH($AL$1743,$P$1741:$U$1741,0))</f>
        <v/>
      </c>
      <c r="R1751" s="8">
        <f>INDEX($P$1742:$U$1747,MATCH($AL$1742,$P$1741:$U$1741,0),MATCH($AL$1744,$P$1741:$U$1741,0))</f>
        <v/>
      </c>
      <c r="S1751" s="8">
        <f>INDEX($P$1742:$U$1747,MATCH($AL$1742,$P$1741:$U$1741,0),MATCH($AL$1745,$P$1741:$U$1741,0))</f>
        <v/>
      </c>
      <c r="T1751" s="8">
        <f>INDEX($P$1742:$U$1747,MATCH($AL$1742,$P$1741:$U$1741,0),MATCH($AL$1746,$P$1741:$U$1741,0))</f>
        <v/>
      </c>
      <c r="W1751" s="8">
        <f>INDEX($W$1742:$AB$1747,MATCH($AL$1742,$W$1741:$AB$1741,0),MATCH($AL$1742,$W$1741:$AB$1741,0))</f>
        <v/>
      </c>
      <c r="X1751" s="8">
        <f>INDEX($W$1742:$AB$1747,MATCH($AL$1742,$W$1741:$AB$1741,0),MATCH($AL$1743,$W$1741:$AB$1741,0))</f>
        <v/>
      </c>
      <c r="Y1751" s="8">
        <f>INDEX($W$1742:$AB$1747,MATCH($AL$1742,$W$1741:$AB$1741,0),MATCH($AL$1744,$W$1741:$AB$1741,0))</f>
        <v/>
      </c>
      <c r="Z1751" s="8">
        <f>INDEX($W$1742:$AB$1747,MATCH($AL$1742,$W$1741:$AB$1741,0),MATCH($AL$1745,$W$1741:$AB$1741,0))</f>
        <v/>
      </c>
      <c r="AA1751" s="8">
        <f>INDEX($W$1742:$AB$1747,MATCH($AL$1742,$W$1741:$AB$1741,0),MATCH($AL$1746,$W$1741:$AB$1741,0))</f>
        <v/>
      </c>
      <c r="AK1751" s="8">
        <f>IF(($B$1751&lt;&gt;2)+($I$1751&lt;&gt;2)+($P$1751&lt;&gt;2)+($W$1751&lt;&gt;2)=0,2,IF((($B$1751&lt;&gt;2)*$B$1751+($I$1751&lt;&gt;2)*$I$1751+($P$1751&lt;&gt;2)*$P$1751+($W$1751&lt;&gt;2)*$W$1751)/(($B$1751&lt;&gt;2)+($I$1751&lt;&gt;2)+($P$1751&lt;&gt;2)+($W$1751&lt;&gt;2))&gt;=0.5,1,0))</f>
        <v/>
      </c>
      <c r="AL1751" s="8">
        <f>IF(($C$1751&lt;&gt;2)+($J$1751&lt;&gt;2)+($Q$1751&lt;&gt;2)+($X$1751&lt;&gt;2)=0,2,IF((($C$1751&lt;&gt;2)*$C$1751+($J$1751&lt;&gt;2)*$J$1751+($Q$1751&lt;&gt;2)*$Q$1751+($X$1751&lt;&gt;2)*$X$1751)/(($C$1751&lt;&gt;2)+($J$1751&lt;&gt;2)+($Q$1751&lt;&gt;2)+($X$1751&lt;&gt;2))&gt;=0.5,1,0))</f>
        <v/>
      </c>
      <c r="AM1751" s="8">
        <f>IF(($D$1751&lt;&gt;2)+($K$1751&lt;&gt;2)+($R$1751&lt;&gt;2)+($Y$1751&lt;&gt;2)=0,2,IF((($D$1751&lt;&gt;2)*$D$1751+($K$1751&lt;&gt;2)*$K$1751+($R$1751&lt;&gt;2)*$R$1751+($Y$1751&lt;&gt;2)*$Y$1751)/(($D$1751&lt;&gt;2)+($K$1751&lt;&gt;2)+($R$1751&lt;&gt;2)+($Y$1751&lt;&gt;2))&gt;=0.5,1,0))</f>
        <v/>
      </c>
      <c r="AN1751" s="8">
        <f>IF(($E$1751&lt;&gt;2)+($L$1751&lt;&gt;2)+($S$1751&lt;&gt;2)+($Z$1751&lt;&gt;2)=0,2,IF((($E$1751&lt;&gt;2)*$E$1751+($L$1751&lt;&gt;2)*$L$1751+($S$1751&lt;&gt;2)*$S$1751+($Z$1751&lt;&gt;2)*$Z$1751)/(($E$1751&lt;&gt;2)+($L$1751&lt;&gt;2)+($S$1751&lt;&gt;2)+($Z$1751&lt;&gt;2))&gt;=0.5,1,0))</f>
        <v/>
      </c>
      <c r="AO1751" s="8">
        <f>IF(($F$1751&lt;&gt;2)+($M$1751&lt;&gt;2)+($T$1751&lt;&gt;2)+($AA$1751&lt;&gt;2)=0,2,IF((($F$1751&lt;&gt;2)*$F$1751+($M$1751&lt;&gt;2)*$M$1751+($T$1751&lt;&gt;2)*$T$1751+($AA$1751&lt;&gt;2)*$AA$1751)/(($F$1751&lt;&gt;2)+($M$1751&lt;&gt;2)+($T$1751&lt;&gt;2)+($AA$1751&lt;&gt;2))&gt;=0.5,1,0))</f>
        <v/>
      </c>
      <c r="AQ1751" s="16">
        <f>INDEX('Ground truth'!$B$3:$G$8,MATCH($AK$1742,'Ground truth'!$A$3:$A$8,0),MATCH($AK$1742,'Ground truth'!$B$2:$G$2,0))</f>
        <v/>
      </c>
      <c r="AR1751" s="16">
        <f>INDEX('Ground truth'!$B$3:$G$8,MATCH($AK$1742,'Ground truth'!$A$3:$A$8,0),MATCH($AK$1743,'Ground truth'!$B$2:$G$2,0))</f>
        <v/>
      </c>
      <c r="AS1751" s="16">
        <f>INDEX('Ground truth'!$B$3:$G$8,MATCH($AK$1742,'Ground truth'!$A$3:$A$8,0),MATCH($AK$1744,'Ground truth'!$B$2:$G$2,0))</f>
        <v/>
      </c>
      <c r="AT1751" s="16">
        <f>INDEX('Ground truth'!$B$3:$G$8,MATCH($AK$1742,'Ground truth'!$A$3:$A$8,0),MATCH($AK$1745,'Ground truth'!$B$2:$G$2,0))</f>
        <v/>
      </c>
      <c r="AU1751" s="16">
        <f>INDEX('Ground truth'!$B$3:$G$8,MATCH($AK$1742,'Ground truth'!$A$3:$A$8,0),MATCH($AK$1746,'Ground truth'!$B$2:$G$2,0))</f>
        <v/>
      </c>
      <c r="AW1751" s="19" t="n">
        <v>3.342923082777172</v>
      </c>
      <c r="AX1751" s="19">
        <f>LARGE($AW$1751:$AW$1755,1)</f>
        <v/>
      </c>
    </row>
    <row r="1752">
      <c r="A1752" s="3" t="inlineStr">
        <is>
          <t>Spacecraft</t>
        </is>
      </c>
      <c r="B1752" s="8">
        <f>INDEX($B$1742:$G$1747,MATCH($AL$1743,$B$1741:$G$1741,0),MATCH($AL$1742,$B$1741:$G$1741,0))</f>
        <v/>
      </c>
      <c r="C1752" s="8">
        <f>INDEX($B$1742:$G$1747,MATCH($AL$1743,$B$1741:$G$1741,0),MATCH($AL$1743,$B$1741:$G$1741,0))</f>
        <v/>
      </c>
      <c r="D1752" s="8">
        <f>INDEX($B$1742:$G$1747,MATCH($AL$1743,$B$1741:$G$1741,0),MATCH($AL$1744,$B$1741:$G$1741,0))</f>
        <v/>
      </c>
      <c r="E1752" s="8">
        <f>INDEX($B$1742:$G$1747,MATCH($AL$1743,$B$1741:$G$1741,0),MATCH($AL$1745,$B$1741:$G$1741,0))</f>
        <v/>
      </c>
      <c r="F1752" s="8">
        <f>INDEX($B$1742:$G$1747,MATCH($AL$1743,$B$1741:$G$1741,0),MATCH($AL$1746,$B$1741:$G$1741,0))</f>
        <v/>
      </c>
      <c r="I1752" s="8">
        <f>INDEX($I$1742:$N$1747,MATCH($AL$1743,$I$1741:$N$1741,0),MATCH($AL$1742,$I$1741:$N$1741,0))</f>
        <v/>
      </c>
      <c r="J1752" s="8">
        <f>INDEX($I$1742:$N$1747,MATCH($AL$1743,$I$1741:$N$1741,0),MATCH($AL$1743,$I$1741:$N$1741,0))</f>
        <v/>
      </c>
      <c r="K1752" s="8">
        <f>INDEX($I$1742:$N$1747,MATCH($AL$1743,$I$1741:$N$1741,0),MATCH($AL$1744,$I$1741:$N$1741,0))</f>
        <v/>
      </c>
      <c r="L1752" s="8">
        <f>INDEX($I$1742:$N$1747,MATCH($AL$1743,$I$1741:$N$1741,0),MATCH($AL$1745,$I$1741:$N$1741,0))</f>
        <v/>
      </c>
      <c r="M1752" s="8">
        <f>INDEX($I$1742:$N$1747,MATCH($AL$1743,$I$1741:$N$1741,0),MATCH($AL$1746,$I$1741:$N$1741,0))</f>
        <v/>
      </c>
      <c r="P1752" s="8">
        <f>INDEX($P$1742:$U$1747,MATCH($AL$1743,$P$1741:$U$1741,0),MATCH($AL$1742,$P$1741:$U$1741,0))</f>
        <v/>
      </c>
      <c r="Q1752" s="8">
        <f>INDEX($P$1742:$U$1747,MATCH($AL$1743,$P$1741:$U$1741,0),MATCH($AL$1743,$P$1741:$U$1741,0))</f>
        <v/>
      </c>
      <c r="R1752" s="8">
        <f>INDEX($P$1742:$U$1747,MATCH($AL$1743,$P$1741:$U$1741,0),MATCH($AL$1744,$P$1741:$U$1741,0))</f>
        <v/>
      </c>
      <c r="S1752" s="8">
        <f>INDEX($P$1742:$U$1747,MATCH($AL$1743,$P$1741:$U$1741,0),MATCH($AL$1745,$P$1741:$U$1741,0))</f>
        <v/>
      </c>
      <c r="T1752" s="8">
        <f>INDEX($P$1742:$U$1747,MATCH($AL$1743,$P$1741:$U$1741,0),MATCH($AL$1746,$P$1741:$U$1741,0))</f>
        <v/>
      </c>
      <c r="W1752" s="8">
        <f>INDEX($W$1742:$AB$1747,MATCH($AL$1743,$W$1741:$AB$1741,0),MATCH($AL$1742,$W$1741:$AB$1741,0))</f>
        <v/>
      </c>
      <c r="X1752" s="8">
        <f>INDEX($W$1742:$AB$1747,MATCH($AL$1743,$W$1741:$AB$1741,0),MATCH($AL$1743,$W$1741:$AB$1741,0))</f>
        <v/>
      </c>
      <c r="Y1752" s="8">
        <f>INDEX($W$1742:$AB$1747,MATCH($AL$1743,$W$1741:$AB$1741,0),MATCH($AL$1744,$W$1741:$AB$1741,0))</f>
        <v/>
      </c>
      <c r="Z1752" s="8">
        <f>INDEX($W$1742:$AB$1747,MATCH($AL$1743,$W$1741:$AB$1741,0),MATCH($AL$1745,$W$1741:$AB$1741,0))</f>
        <v/>
      </c>
      <c r="AA1752" s="8">
        <f>INDEX($W$1742:$AB$1747,MATCH($AL$1743,$W$1741:$AB$1741,0),MATCH($AL$1746,$W$1741:$AB$1741,0))</f>
        <v/>
      </c>
      <c r="AK1752" s="8">
        <f>IF(($B$1752&lt;&gt;2)+($I$1752&lt;&gt;2)+($P$1752&lt;&gt;2)+($W$1752&lt;&gt;2)=0,2,IF((($B$1752&lt;&gt;2)*$B$1752+($I$1752&lt;&gt;2)*$I$1752+($P$1752&lt;&gt;2)*$P$1752+($W$1752&lt;&gt;2)*$W$1752)/(($B$1752&lt;&gt;2)+($I$1752&lt;&gt;2)+($P$1752&lt;&gt;2)+($W$1752&lt;&gt;2))&gt;=0.5,1,0))</f>
        <v/>
      </c>
      <c r="AL1752" s="8">
        <f>IF(($C$1752&lt;&gt;2)+($J$1752&lt;&gt;2)+($Q$1752&lt;&gt;2)+($X$1752&lt;&gt;2)=0,2,IF((($C$1752&lt;&gt;2)*$C$1752+($J$1752&lt;&gt;2)*$J$1752+($Q$1752&lt;&gt;2)*$Q$1752+($X$1752&lt;&gt;2)*$X$1752)/(($C$1752&lt;&gt;2)+($J$1752&lt;&gt;2)+($Q$1752&lt;&gt;2)+($X$1752&lt;&gt;2))&gt;=0.5,1,0))</f>
        <v/>
      </c>
      <c r="AM1752" s="8">
        <f>IF(($D$1752&lt;&gt;2)+($K$1752&lt;&gt;2)+($R$1752&lt;&gt;2)+($Y$1752&lt;&gt;2)=0,2,IF((($D$1752&lt;&gt;2)*$D$1752+($K$1752&lt;&gt;2)*$K$1752+($R$1752&lt;&gt;2)*$R$1752+($Y$1752&lt;&gt;2)*$Y$1752)/(($D$1752&lt;&gt;2)+($K$1752&lt;&gt;2)+($R$1752&lt;&gt;2)+($Y$1752&lt;&gt;2))&gt;=0.5,1,0))</f>
        <v/>
      </c>
      <c r="AN1752" s="8">
        <f>IF(($E$1752&lt;&gt;2)+($L$1752&lt;&gt;2)+($S$1752&lt;&gt;2)+($Z$1752&lt;&gt;2)=0,2,IF((($E$1752&lt;&gt;2)*$E$1752+($L$1752&lt;&gt;2)*$L$1752+($S$1752&lt;&gt;2)*$S$1752+($Z$1752&lt;&gt;2)*$Z$1752)/(($E$1752&lt;&gt;2)+($L$1752&lt;&gt;2)+($S$1752&lt;&gt;2)+($Z$1752&lt;&gt;2))&gt;=0.5,1,0))</f>
        <v/>
      </c>
      <c r="AO1752" s="8">
        <f>IF(($F$1752&lt;&gt;2)+($M$1752&lt;&gt;2)+($T$1752&lt;&gt;2)+($AA$1752&lt;&gt;2)=0,2,IF((($F$1752&lt;&gt;2)*$F$1752+($M$1752&lt;&gt;2)*$M$1752+($T$1752&lt;&gt;2)*$T$1752+($AA$1752&lt;&gt;2)*$AA$1752)/(($F$1752&lt;&gt;2)+($M$1752&lt;&gt;2)+($T$1752&lt;&gt;2)+($AA$1752&lt;&gt;2))&gt;=0.5,1,0))</f>
        <v/>
      </c>
      <c r="AQ1752" s="16">
        <f>INDEX('Ground truth'!$B$3:$G$8,MATCH($AK$1743,'Ground truth'!$A$3:$A$8,0),MATCH($AK$1742,'Ground truth'!$B$2:$G$2,0))</f>
        <v/>
      </c>
      <c r="AR1752" s="16">
        <f>INDEX('Ground truth'!$B$3:$G$8,MATCH($AK$1743,'Ground truth'!$A$3:$A$8,0),MATCH($AK$1743,'Ground truth'!$B$2:$G$2,0))</f>
        <v/>
      </c>
      <c r="AS1752" s="16">
        <f>INDEX('Ground truth'!$B$3:$G$8,MATCH($AK$1743,'Ground truth'!$A$3:$A$8,0),MATCH($AK$1744,'Ground truth'!$B$2:$G$2,0))</f>
        <v/>
      </c>
      <c r="AT1752" s="16">
        <f>INDEX('Ground truth'!$B$3:$G$8,MATCH($AK$1743,'Ground truth'!$A$3:$A$8,0),MATCH($AK$1745,'Ground truth'!$B$2:$G$2,0))</f>
        <v/>
      </c>
      <c r="AU1752" s="16">
        <f>INDEX('Ground truth'!$B$3:$G$8,MATCH($AK$1743,'Ground truth'!$A$3:$A$8,0),MATCH($AK$1746,'Ground truth'!$B$2:$G$2,0))</f>
        <v/>
      </c>
      <c r="AW1752" s="19" t="n">
        <v>-0.813606502648331</v>
      </c>
      <c r="AX1752" s="19">
        <f>LARGE($AW$1751:$AW$1755,2)</f>
        <v/>
      </c>
    </row>
    <row r="1753">
      <c r="A1753" s="3" t="inlineStr">
        <is>
          <t>Guidance, Navigation, and Control (GNC) Subsystem</t>
        </is>
      </c>
      <c r="B1753" s="8">
        <f>INDEX($B$1742:$G$1747,MATCH($AL$1744,$B$1741:$G$1741,0),MATCH($AL$1742,$B$1741:$G$1741,0))</f>
        <v/>
      </c>
      <c r="C1753" s="8">
        <f>INDEX($B$1742:$G$1747,MATCH($AL$1744,$B$1741:$G$1741,0),MATCH($AL$1743,$B$1741:$G$1741,0))</f>
        <v/>
      </c>
      <c r="D1753" s="8">
        <f>INDEX($B$1742:$G$1747,MATCH($AL$1744,$B$1741:$G$1741,0),MATCH($AL$1744,$B$1741:$G$1741,0))</f>
        <v/>
      </c>
      <c r="E1753" s="8">
        <f>INDEX($B$1742:$G$1747,MATCH($AL$1744,$B$1741:$G$1741,0),MATCH($AL$1745,$B$1741:$G$1741,0))</f>
        <v/>
      </c>
      <c r="F1753" s="8">
        <f>INDEX($B$1742:$G$1747,MATCH($AL$1744,$B$1741:$G$1741,0),MATCH($AL$1746,$B$1741:$G$1741,0))</f>
        <v/>
      </c>
      <c r="I1753" s="8">
        <f>INDEX($I$1742:$N$1747,MATCH($AL$1744,$I$1741:$N$1741,0),MATCH($AL$1742,$I$1741:$N$1741,0))</f>
        <v/>
      </c>
      <c r="J1753" s="8">
        <f>INDEX($I$1742:$N$1747,MATCH($AL$1744,$I$1741:$N$1741,0),MATCH($AL$1743,$I$1741:$N$1741,0))</f>
        <v/>
      </c>
      <c r="K1753" s="8">
        <f>INDEX($I$1742:$N$1747,MATCH($AL$1744,$I$1741:$N$1741,0),MATCH($AL$1744,$I$1741:$N$1741,0))</f>
        <v/>
      </c>
      <c r="L1753" s="8">
        <f>INDEX($I$1742:$N$1747,MATCH($AL$1744,$I$1741:$N$1741,0),MATCH($AL$1745,$I$1741:$N$1741,0))</f>
        <v/>
      </c>
      <c r="M1753" s="8">
        <f>INDEX($I$1742:$N$1747,MATCH($AL$1744,$I$1741:$N$1741,0),MATCH($AL$1746,$I$1741:$N$1741,0))</f>
        <v/>
      </c>
      <c r="P1753" s="8">
        <f>INDEX($P$1742:$U$1747,MATCH($AL$1744,$P$1741:$U$1741,0),MATCH($AL$1742,$P$1741:$U$1741,0))</f>
        <v/>
      </c>
      <c r="Q1753" s="8">
        <f>INDEX($P$1742:$U$1747,MATCH($AL$1744,$P$1741:$U$1741,0),MATCH($AL$1743,$P$1741:$U$1741,0))</f>
        <v/>
      </c>
      <c r="R1753" s="8">
        <f>INDEX($P$1742:$U$1747,MATCH($AL$1744,$P$1741:$U$1741,0),MATCH($AL$1744,$P$1741:$U$1741,0))</f>
        <v/>
      </c>
      <c r="S1753" s="8">
        <f>INDEX($P$1742:$U$1747,MATCH($AL$1744,$P$1741:$U$1741,0),MATCH($AL$1745,$P$1741:$U$1741,0))</f>
        <v/>
      </c>
      <c r="T1753" s="8">
        <f>INDEX($P$1742:$U$1747,MATCH($AL$1744,$P$1741:$U$1741,0),MATCH($AL$1746,$P$1741:$U$1741,0))</f>
        <v/>
      </c>
      <c r="W1753" s="8">
        <f>INDEX($W$1742:$AB$1747,MATCH($AL$1744,$W$1741:$AB$1741,0),MATCH($AL$1742,$W$1741:$AB$1741,0))</f>
        <v/>
      </c>
      <c r="X1753" s="8">
        <f>INDEX($W$1742:$AB$1747,MATCH($AL$1744,$W$1741:$AB$1741,0),MATCH($AL$1743,$W$1741:$AB$1741,0))</f>
        <v/>
      </c>
      <c r="Y1753" s="8">
        <f>INDEX($W$1742:$AB$1747,MATCH($AL$1744,$W$1741:$AB$1741,0),MATCH($AL$1744,$W$1741:$AB$1741,0))</f>
        <v/>
      </c>
      <c r="Z1753" s="8">
        <f>INDEX($W$1742:$AB$1747,MATCH($AL$1744,$W$1741:$AB$1741,0),MATCH($AL$1745,$W$1741:$AB$1741,0))</f>
        <v/>
      </c>
      <c r="AA1753" s="8">
        <f>INDEX($W$1742:$AB$1747,MATCH($AL$1744,$W$1741:$AB$1741,0),MATCH($AL$1746,$W$1741:$AB$1741,0))</f>
        <v/>
      </c>
      <c r="AK1753" s="8">
        <f>IF(($B$1753&lt;&gt;2)+($I$1753&lt;&gt;2)+($P$1753&lt;&gt;2)+($W$1753&lt;&gt;2)=0,2,IF((($B$1753&lt;&gt;2)*$B$1753+($I$1753&lt;&gt;2)*$I$1753+($P$1753&lt;&gt;2)*$P$1753+($W$1753&lt;&gt;2)*$W$1753)/(($B$1753&lt;&gt;2)+($I$1753&lt;&gt;2)+($P$1753&lt;&gt;2)+($W$1753&lt;&gt;2))&gt;=0.5,1,0))</f>
        <v/>
      </c>
      <c r="AL1753" s="8">
        <f>IF(($C$1753&lt;&gt;2)+($J$1753&lt;&gt;2)+($Q$1753&lt;&gt;2)+($X$1753&lt;&gt;2)=0,2,IF((($C$1753&lt;&gt;2)*$C$1753+($J$1753&lt;&gt;2)*$J$1753+($Q$1753&lt;&gt;2)*$Q$1753+($X$1753&lt;&gt;2)*$X$1753)/(($C$1753&lt;&gt;2)+($J$1753&lt;&gt;2)+($Q$1753&lt;&gt;2)+($X$1753&lt;&gt;2))&gt;=0.5,1,0))</f>
        <v/>
      </c>
      <c r="AM1753" s="8">
        <f>IF(($D$1753&lt;&gt;2)+($K$1753&lt;&gt;2)+($R$1753&lt;&gt;2)+($Y$1753&lt;&gt;2)=0,2,IF((($D$1753&lt;&gt;2)*$D$1753+($K$1753&lt;&gt;2)*$K$1753+($R$1753&lt;&gt;2)*$R$1753+($Y$1753&lt;&gt;2)*$Y$1753)/(($D$1753&lt;&gt;2)+($K$1753&lt;&gt;2)+($R$1753&lt;&gt;2)+($Y$1753&lt;&gt;2))&gt;=0.5,1,0))</f>
        <v/>
      </c>
      <c r="AN1753" s="8">
        <f>IF(($E$1753&lt;&gt;2)+($L$1753&lt;&gt;2)+($S$1753&lt;&gt;2)+($Z$1753&lt;&gt;2)=0,2,IF((($E$1753&lt;&gt;2)*$E$1753+($L$1753&lt;&gt;2)*$L$1753+($S$1753&lt;&gt;2)*$S$1753+($Z$1753&lt;&gt;2)*$Z$1753)/(($E$1753&lt;&gt;2)+($L$1753&lt;&gt;2)+($S$1753&lt;&gt;2)+($Z$1753&lt;&gt;2))&gt;=0.5,1,0))</f>
        <v/>
      </c>
      <c r="AO1753" s="8">
        <f>IF(($F$1753&lt;&gt;2)+($M$1753&lt;&gt;2)+($T$1753&lt;&gt;2)+($AA$1753&lt;&gt;2)=0,2,IF((($F$1753&lt;&gt;2)*$F$1753+($M$1753&lt;&gt;2)*$M$1753+($T$1753&lt;&gt;2)*$T$1753+($AA$1753&lt;&gt;2)*$AA$1753)/(($F$1753&lt;&gt;2)+($M$1753&lt;&gt;2)+($T$1753&lt;&gt;2)+($AA$1753&lt;&gt;2))&gt;=0.5,1,0))</f>
        <v/>
      </c>
      <c r="AQ1753" s="16">
        <f>INDEX('Ground truth'!$B$3:$G$8,MATCH($AK$1744,'Ground truth'!$A$3:$A$8,0),MATCH($AK$1742,'Ground truth'!$B$2:$G$2,0))</f>
        <v/>
      </c>
      <c r="AR1753" s="16">
        <f>INDEX('Ground truth'!$B$3:$G$8,MATCH($AK$1744,'Ground truth'!$A$3:$A$8,0),MATCH($AK$1743,'Ground truth'!$B$2:$G$2,0))</f>
        <v/>
      </c>
      <c r="AS1753" s="16">
        <f>INDEX('Ground truth'!$B$3:$G$8,MATCH($AK$1744,'Ground truth'!$A$3:$A$8,0),MATCH($AK$1744,'Ground truth'!$B$2:$G$2,0))</f>
        <v/>
      </c>
      <c r="AT1753" s="16">
        <f>INDEX('Ground truth'!$B$3:$G$8,MATCH($AK$1744,'Ground truth'!$A$3:$A$8,0),MATCH($AK$1745,'Ground truth'!$B$2:$G$2,0))</f>
        <v/>
      </c>
      <c r="AU1753" s="16">
        <f>INDEX('Ground truth'!$B$3:$G$8,MATCH($AK$1744,'Ground truth'!$A$3:$A$8,0),MATCH($AK$1746,'Ground truth'!$B$2:$G$2,0))</f>
        <v/>
      </c>
      <c r="AW1753" s="19" t="n">
        <v>1.47068341987116</v>
      </c>
      <c r="AX1753" s="19">
        <f>LARGE($AW$1751:$AW$1755,3)</f>
        <v/>
      </c>
    </row>
    <row r="1754">
      <c r="A1754" s="3" t="inlineStr">
        <is>
          <t>Propulsion Subsystem</t>
        </is>
      </c>
      <c r="B1754" s="8">
        <f>INDEX($B$1742:$G$1747,MATCH($AL$1745,$B$1741:$G$1741,0),MATCH($AL$1742,$B$1741:$G$1741,0))</f>
        <v/>
      </c>
      <c r="C1754" s="8">
        <f>INDEX($B$1742:$G$1747,MATCH($AL$1745,$B$1741:$G$1741,0),MATCH($AL$1743,$B$1741:$G$1741,0))</f>
        <v/>
      </c>
      <c r="D1754" s="8">
        <f>INDEX($B$1742:$G$1747,MATCH($AL$1745,$B$1741:$G$1741,0),MATCH($AL$1744,$B$1741:$G$1741,0))</f>
        <v/>
      </c>
      <c r="E1754" s="8">
        <f>INDEX($B$1742:$G$1747,MATCH($AL$1745,$B$1741:$G$1741,0),MATCH($AL$1745,$B$1741:$G$1741,0))</f>
        <v/>
      </c>
      <c r="F1754" s="8">
        <f>INDEX($B$1742:$G$1747,MATCH($AL$1745,$B$1741:$G$1741,0),MATCH($AL$1746,$B$1741:$G$1741,0))</f>
        <v/>
      </c>
      <c r="I1754" s="8">
        <f>INDEX($I$1742:$N$1747,MATCH($AL$1745,$I$1741:$N$1741,0),MATCH($AL$1742,$I$1741:$N$1741,0))</f>
        <v/>
      </c>
      <c r="J1754" s="8">
        <f>INDEX($I$1742:$N$1747,MATCH($AL$1745,$I$1741:$N$1741,0),MATCH($AL$1743,$I$1741:$N$1741,0))</f>
        <v/>
      </c>
      <c r="K1754" s="8">
        <f>INDEX($I$1742:$N$1747,MATCH($AL$1745,$I$1741:$N$1741,0),MATCH($AL$1744,$I$1741:$N$1741,0))</f>
        <v/>
      </c>
      <c r="L1754" s="8">
        <f>INDEX($I$1742:$N$1747,MATCH($AL$1745,$I$1741:$N$1741,0),MATCH($AL$1745,$I$1741:$N$1741,0))</f>
        <v/>
      </c>
      <c r="M1754" s="8">
        <f>INDEX($I$1742:$N$1747,MATCH($AL$1745,$I$1741:$N$1741,0),MATCH($AL$1746,$I$1741:$N$1741,0))</f>
        <v/>
      </c>
      <c r="P1754" s="8">
        <f>INDEX($P$1742:$U$1747,MATCH($AL$1745,$P$1741:$U$1741,0),MATCH($AL$1742,$P$1741:$U$1741,0))</f>
        <v/>
      </c>
      <c r="Q1754" s="8">
        <f>INDEX($P$1742:$U$1747,MATCH($AL$1745,$P$1741:$U$1741,0),MATCH($AL$1743,$P$1741:$U$1741,0))</f>
        <v/>
      </c>
      <c r="R1754" s="8">
        <f>INDEX($P$1742:$U$1747,MATCH($AL$1745,$P$1741:$U$1741,0),MATCH($AL$1744,$P$1741:$U$1741,0))</f>
        <v/>
      </c>
      <c r="S1754" s="8">
        <f>INDEX($P$1742:$U$1747,MATCH($AL$1745,$P$1741:$U$1741,0),MATCH($AL$1745,$P$1741:$U$1741,0))</f>
        <v/>
      </c>
      <c r="T1754" s="8">
        <f>INDEX($P$1742:$U$1747,MATCH($AL$1745,$P$1741:$U$1741,0),MATCH($AL$1746,$P$1741:$U$1741,0))</f>
        <v/>
      </c>
      <c r="W1754" s="8">
        <f>INDEX($W$1742:$AB$1747,MATCH($AL$1745,$W$1741:$AB$1741,0),MATCH($AL$1742,$W$1741:$AB$1741,0))</f>
        <v/>
      </c>
      <c r="X1754" s="8">
        <f>INDEX($W$1742:$AB$1747,MATCH($AL$1745,$W$1741:$AB$1741,0),MATCH($AL$1743,$W$1741:$AB$1741,0))</f>
        <v/>
      </c>
      <c r="Y1754" s="8">
        <f>INDEX($W$1742:$AB$1747,MATCH($AL$1745,$W$1741:$AB$1741,0),MATCH($AL$1744,$W$1741:$AB$1741,0))</f>
        <v/>
      </c>
      <c r="Z1754" s="8">
        <f>INDEX($W$1742:$AB$1747,MATCH($AL$1745,$W$1741:$AB$1741,0),MATCH($AL$1745,$W$1741:$AB$1741,0))</f>
        <v/>
      </c>
      <c r="AA1754" s="8">
        <f>INDEX($W$1742:$AB$1747,MATCH($AL$1745,$W$1741:$AB$1741,0),MATCH($AL$1746,$W$1741:$AB$1741,0))</f>
        <v/>
      </c>
      <c r="AK1754" s="8">
        <f>IF(($B$1754&lt;&gt;2)+($I$1754&lt;&gt;2)+($P$1754&lt;&gt;2)+($W$1754&lt;&gt;2)=0,2,IF((($B$1754&lt;&gt;2)*$B$1754+($I$1754&lt;&gt;2)*$I$1754+($P$1754&lt;&gt;2)*$P$1754+($W$1754&lt;&gt;2)*$W$1754)/(($B$1754&lt;&gt;2)+($I$1754&lt;&gt;2)+($P$1754&lt;&gt;2)+($W$1754&lt;&gt;2))&gt;=0.5,1,0))</f>
        <v/>
      </c>
      <c r="AL1754" s="8">
        <f>IF(($C$1754&lt;&gt;2)+($J$1754&lt;&gt;2)+($Q$1754&lt;&gt;2)+($X$1754&lt;&gt;2)=0,2,IF((($C$1754&lt;&gt;2)*$C$1754+($J$1754&lt;&gt;2)*$J$1754+($Q$1754&lt;&gt;2)*$Q$1754+($X$1754&lt;&gt;2)*$X$1754)/(($C$1754&lt;&gt;2)+($J$1754&lt;&gt;2)+($Q$1754&lt;&gt;2)+($X$1754&lt;&gt;2))&gt;=0.5,1,0))</f>
        <v/>
      </c>
      <c r="AM1754" s="8">
        <f>IF(($D$1754&lt;&gt;2)+($K$1754&lt;&gt;2)+($R$1754&lt;&gt;2)+($Y$1754&lt;&gt;2)=0,2,IF((($D$1754&lt;&gt;2)*$D$1754+($K$1754&lt;&gt;2)*$K$1754+($R$1754&lt;&gt;2)*$R$1754+($Y$1754&lt;&gt;2)*$Y$1754)/(($D$1754&lt;&gt;2)+($K$1754&lt;&gt;2)+($R$1754&lt;&gt;2)+($Y$1754&lt;&gt;2))&gt;=0.5,1,0))</f>
        <v/>
      </c>
      <c r="AN1754" s="8">
        <f>IF(($E$1754&lt;&gt;2)+($L$1754&lt;&gt;2)+($S$1754&lt;&gt;2)+($Z$1754&lt;&gt;2)=0,2,IF((($E$1754&lt;&gt;2)*$E$1754+($L$1754&lt;&gt;2)*$L$1754+($S$1754&lt;&gt;2)*$S$1754+($Z$1754&lt;&gt;2)*$Z$1754)/(($E$1754&lt;&gt;2)+($L$1754&lt;&gt;2)+($S$1754&lt;&gt;2)+($Z$1754&lt;&gt;2))&gt;=0.5,1,0))</f>
        <v/>
      </c>
      <c r="AO1754" s="8">
        <f>IF(($F$1754&lt;&gt;2)+($M$1754&lt;&gt;2)+($T$1754&lt;&gt;2)+($AA$1754&lt;&gt;2)=0,2,IF((($F$1754&lt;&gt;2)*$F$1754+($M$1754&lt;&gt;2)*$M$1754+($T$1754&lt;&gt;2)*$T$1754+($AA$1754&lt;&gt;2)*$AA$1754)/(($F$1754&lt;&gt;2)+($M$1754&lt;&gt;2)+($T$1754&lt;&gt;2)+($AA$1754&lt;&gt;2))&gt;=0.5,1,0))</f>
        <v/>
      </c>
      <c r="AQ1754" s="16">
        <f>INDEX('Ground truth'!$B$3:$G$8,MATCH($AK$1745,'Ground truth'!$A$3:$A$8,0),MATCH($AK$1742,'Ground truth'!$B$2:$G$2,0))</f>
        <v/>
      </c>
      <c r="AR1754" s="16">
        <f>INDEX('Ground truth'!$B$3:$G$8,MATCH($AK$1745,'Ground truth'!$A$3:$A$8,0),MATCH($AK$1743,'Ground truth'!$B$2:$G$2,0))</f>
        <v/>
      </c>
      <c r="AS1754" s="16">
        <f>INDEX('Ground truth'!$B$3:$G$8,MATCH($AK$1745,'Ground truth'!$A$3:$A$8,0),MATCH($AK$1744,'Ground truth'!$B$2:$G$2,0))</f>
        <v/>
      </c>
      <c r="AT1754" s="16">
        <f>INDEX('Ground truth'!$B$3:$G$8,MATCH($AK$1745,'Ground truth'!$A$3:$A$8,0),MATCH($AK$1745,'Ground truth'!$B$2:$G$2,0))</f>
        <v/>
      </c>
      <c r="AU1754" s="16">
        <f>INDEX('Ground truth'!$B$3:$G$8,MATCH($AK$1745,'Ground truth'!$A$3:$A$8,0),MATCH($AK$1746,'Ground truth'!$B$2:$G$2,0))</f>
        <v/>
      </c>
      <c r="AW1754" s="19" t="n">
        <v>1</v>
      </c>
      <c r="AX1754" s="19">
        <f>LARGE($AW$1751:$AW$1755,4)</f>
        <v/>
      </c>
    </row>
    <row r="1755">
      <c r="A1755" s="3" t="inlineStr">
        <is>
          <t>GNC Software</t>
        </is>
      </c>
      <c r="B1755" s="8">
        <f>INDEX($B$1742:$G$1747,MATCH($AL$1746,$B$1741:$G$1741,0),MATCH($AL$1742,$B$1741:$G$1741,0))</f>
        <v/>
      </c>
      <c r="C1755" s="8">
        <f>INDEX($B$1742:$G$1747,MATCH($AL$1746,$B$1741:$G$1741,0),MATCH($AL$1743,$B$1741:$G$1741,0))</f>
        <v/>
      </c>
      <c r="D1755" s="8">
        <f>INDEX($B$1742:$G$1747,MATCH($AL$1746,$B$1741:$G$1741,0),MATCH($AL$1744,$B$1741:$G$1741,0))</f>
        <v/>
      </c>
      <c r="E1755" s="8">
        <f>INDEX($B$1742:$G$1747,MATCH($AL$1746,$B$1741:$G$1741,0),MATCH($AL$1745,$B$1741:$G$1741,0))</f>
        <v/>
      </c>
      <c r="F1755" s="8">
        <f>INDEX($B$1742:$G$1747,MATCH($AL$1746,$B$1741:$G$1741,0),MATCH($AL$1746,$B$1741:$G$1741,0))</f>
        <v/>
      </c>
      <c r="I1755" s="8">
        <f>INDEX($I$1742:$N$1747,MATCH($AL$1746,$I$1741:$N$1741,0),MATCH($AL$1742,$I$1741:$N$1741,0))</f>
        <v/>
      </c>
      <c r="J1755" s="8">
        <f>INDEX($I$1742:$N$1747,MATCH($AL$1746,$I$1741:$N$1741,0),MATCH($AL$1743,$I$1741:$N$1741,0))</f>
        <v/>
      </c>
      <c r="K1755" s="8">
        <f>INDEX($I$1742:$N$1747,MATCH($AL$1746,$I$1741:$N$1741,0),MATCH($AL$1744,$I$1741:$N$1741,0))</f>
        <v/>
      </c>
      <c r="L1755" s="8">
        <f>INDEX($I$1742:$N$1747,MATCH($AL$1746,$I$1741:$N$1741,0),MATCH($AL$1745,$I$1741:$N$1741,0))</f>
        <v/>
      </c>
      <c r="M1755" s="8">
        <f>INDEX($I$1742:$N$1747,MATCH($AL$1746,$I$1741:$N$1741,0),MATCH($AL$1746,$I$1741:$N$1741,0))</f>
        <v/>
      </c>
      <c r="P1755" s="8">
        <f>INDEX($P$1742:$U$1747,MATCH($AL$1746,$P$1741:$U$1741,0),MATCH($AL$1742,$P$1741:$U$1741,0))</f>
        <v/>
      </c>
      <c r="Q1755" s="8">
        <f>INDEX($P$1742:$U$1747,MATCH($AL$1746,$P$1741:$U$1741,0),MATCH($AL$1743,$P$1741:$U$1741,0))</f>
        <v/>
      </c>
      <c r="R1755" s="8">
        <f>INDEX($P$1742:$U$1747,MATCH($AL$1746,$P$1741:$U$1741,0),MATCH($AL$1744,$P$1741:$U$1741,0))</f>
        <v/>
      </c>
      <c r="S1755" s="8">
        <f>INDEX($P$1742:$U$1747,MATCH($AL$1746,$P$1741:$U$1741,0),MATCH($AL$1745,$P$1741:$U$1741,0))</f>
        <v/>
      </c>
      <c r="T1755" s="8">
        <f>INDEX($P$1742:$U$1747,MATCH($AL$1746,$P$1741:$U$1741,0),MATCH($AL$1746,$P$1741:$U$1741,0))</f>
        <v/>
      </c>
      <c r="W1755" s="8">
        <f>INDEX($W$1742:$AB$1747,MATCH($AL$1746,$W$1741:$AB$1741,0),MATCH($AL$1742,$W$1741:$AB$1741,0))</f>
        <v/>
      </c>
      <c r="X1755" s="8">
        <f>INDEX($W$1742:$AB$1747,MATCH($AL$1746,$W$1741:$AB$1741,0),MATCH($AL$1743,$W$1741:$AB$1741,0))</f>
        <v/>
      </c>
      <c r="Y1755" s="8">
        <f>INDEX($W$1742:$AB$1747,MATCH($AL$1746,$W$1741:$AB$1741,0),MATCH($AL$1744,$W$1741:$AB$1741,0))</f>
        <v/>
      </c>
      <c r="Z1755" s="8">
        <f>INDEX($W$1742:$AB$1747,MATCH($AL$1746,$W$1741:$AB$1741,0),MATCH($AL$1745,$W$1741:$AB$1741,0))</f>
        <v/>
      </c>
      <c r="AA1755" s="8">
        <f>INDEX($W$1742:$AB$1747,MATCH($AL$1746,$W$1741:$AB$1741,0),MATCH($AL$1746,$W$1741:$AB$1741,0))</f>
        <v/>
      </c>
      <c r="AK1755" s="8">
        <f>IF(($B$1755&lt;&gt;2)+($I$1755&lt;&gt;2)+($P$1755&lt;&gt;2)+($W$1755&lt;&gt;2)=0,2,IF((($B$1755&lt;&gt;2)*$B$1755+($I$1755&lt;&gt;2)*$I$1755+($P$1755&lt;&gt;2)*$P$1755+($W$1755&lt;&gt;2)*$W$1755)/(($B$1755&lt;&gt;2)+($I$1755&lt;&gt;2)+($P$1755&lt;&gt;2)+($W$1755&lt;&gt;2))&gt;=0.5,1,0))</f>
        <v/>
      </c>
      <c r="AL1755" s="8">
        <f>IF(($C$1755&lt;&gt;2)+($J$1755&lt;&gt;2)+($Q$1755&lt;&gt;2)+($X$1755&lt;&gt;2)=0,2,IF((($C$1755&lt;&gt;2)*$C$1755+($J$1755&lt;&gt;2)*$J$1755+($Q$1755&lt;&gt;2)*$Q$1755+($X$1755&lt;&gt;2)*$X$1755)/(($C$1755&lt;&gt;2)+($J$1755&lt;&gt;2)+($Q$1755&lt;&gt;2)+($X$1755&lt;&gt;2))&gt;=0.5,1,0))</f>
        <v/>
      </c>
      <c r="AM1755" s="8">
        <f>IF(($D$1755&lt;&gt;2)+($K$1755&lt;&gt;2)+($R$1755&lt;&gt;2)+($Y$1755&lt;&gt;2)=0,2,IF((($D$1755&lt;&gt;2)*$D$1755+($K$1755&lt;&gt;2)*$K$1755+($R$1755&lt;&gt;2)*$R$1755+($Y$1755&lt;&gt;2)*$Y$1755)/(($D$1755&lt;&gt;2)+($K$1755&lt;&gt;2)+($R$1755&lt;&gt;2)+($Y$1755&lt;&gt;2))&gt;=0.5,1,0))</f>
        <v/>
      </c>
      <c r="AN1755" s="8">
        <f>IF(($E$1755&lt;&gt;2)+($L$1755&lt;&gt;2)+($S$1755&lt;&gt;2)+($Z$1755&lt;&gt;2)=0,2,IF((($E$1755&lt;&gt;2)*$E$1755+($L$1755&lt;&gt;2)*$L$1755+($S$1755&lt;&gt;2)*$S$1755+($Z$1755&lt;&gt;2)*$Z$1755)/(($E$1755&lt;&gt;2)+($L$1755&lt;&gt;2)+($S$1755&lt;&gt;2)+($Z$1755&lt;&gt;2))&gt;=0.5,1,0))</f>
        <v/>
      </c>
      <c r="AO1755" s="8">
        <f>IF(($F$1755&lt;&gt;2)+($M$1755&lt;&gt;2)+($T$1755&lt;&gt;2)+($AA$1755&lt;&gt;2)=0,2,IF((($F$1755&lt;&gt;2)*$F$1755+($M$1755&lt;&gt;2)*$M$1755+($T$1755&lt;&gt;2)*$T$1755+($AA$1755&lt;&gt;2)*$AA$1755)/(($F$1755&lt;&gt;2)+($M$1755&lt;&gt;2)+($T$1755&lt;&gt;2)+($AA$1755&lt;&gt;2))&gt;=0.5,1,0))</f>
        <v/>
      </c>
      <c r="AQ1755" s="16">
        <f>INDEX('Ground truth'!$B$3:$G$8,MATCH($AK$1746,'Ground truth'!$A$3:$A$8,0),MATCH($AK$1742,'Ground truth'!$B$2:$G$2,0))</f>
        <v/>
      </c>
      <c r="AR1755" s="16">
        <f>INDEX('Ground truth'!$B$3:$G$8,MATCH($AK$1746,'Ground truth'!$A$3:$A$8,0),MATCH($AK$1743,'Ground truth'!$B$2:$G$2,0))</f>
        <v/>
      </c>
      <c r="AS1755" s="16">
        <f>INDEX('Ground truth'!$B$3:$G$8,MATCH($AK$1746,'Ground truth'!$A$3:$A$8,0),MATCH($AK$1744,'Ground truth'!$B$2:$G$2,0))</f>
        <v/>
      </c>
      <c r="AT1755" s="16">
        <f>INDEX('Ground truth'!$B$3:$G$8,MATCH($AK$1746,'Ground truth'!$A$3:$A$8,0),MATCH($AK$1745,'Ground truth'!$B$2:$G$2,0))</f>
        <v/>
      </c>
      <c r="AU1755" s="16">
        <f>INDEX('Ground truth'!$B$3:$G$8,MATCH($AK$1746,'Ground truth'!$A$3:$A$8,0),MATCH($AK$1746,'Ground truth'!$B$2:$G$2,0))</f>
        <v/>
      </c>
      <c r="AW1755" s="19" t="n">
        <v>2.007282081843751e-17</v>
      </c>
      <c r="AX1755" s="19">
        <f>LARGE($AW$1751:$AW$1755,5)</f>
        <v/>
      </c>
    </row>
    <row r="1757">
      <c r="A1757" s="17" t="inlineStr">
        <is>
          <t>metrics — confident-only (unsure excluded from denominators)</t>
        </is>
      </c>
      <c r="B1757" s="10" t="inlineStr">
        <is>
          <t>run 1</t>
        </is>
      </c>
      <c r="C1757" s="10" t="inlineStr">
        <is>
          <t>run 2</t>
        </is>
      </c>
      <c r="D1757" s="10" t="inlineStr">
        <is>
          <t>run 3</t>
        </is>
      </c>
      <c r="E1757" s="10" t="inlineStr">
        <is>
          <t>run 4</t>
        </is>
      </c>
      <c r="F1757" s="10" t="inlineStr">
        <is>
          <t>run 5</t>
        </is>
      </c>
      <c r="G1757" s="10" t="inlineStr">
        <is>
          <t>avg-matrix</t>
        </is>
      </c>
      <c r="H1757" s="10" t="inlineStr">
        <is>
          <t>mean</t>
        </is>
      </c>
      <c r="I1757" s="10" t="inlineStr">
        <is>
          <t>std (pop.)</t>
        </is>
      </c>
      <c r="J1757" s="17" t="inlineStr">
        <is>
          <t>notes</t>
        </is>
      </c>
    </row>
    <row r="1758">
      <c r="A1758" s="7" t="inlineStr">
        <is>
          <t>TP</t>
        </is>
      </c>
      <c r="B1758" s="7">
        <f>SUMPRODUCT(($B$1751:$F$1755=1)*($AQ$1751:$AU$1755=1))</f>
        <v/>
      </c>
      <c r="C1758" s="7">
        <f>SUMPRODUCT(($I$1751:$M$1755=1)*($AQ$1751:$AU$1755=1))</f>
        <v/>
      </c>
      <c r="D1758" s="7">
        <f>SUMPRODUCT(($P$1751:$T$1755=1)*($AQ$1751:$AU$1755=1))</f>
        <v/>
      </c>
      <c r="E1758" s="7">
        <f>SUMPRODUCT(($W$1751:$AA$1755=1)*($AQ$1751:$AU$1755=1))</f>
        <v/>
      </c>
      <c r="G1758" s="7">
        <f>SUMPRODUCT(($AK$1751:$AO$1755=1)*($AQ$1751:$AU$1755=1))</f>
        <v/>
      </c>
      <c r="H1758" s="12">
        <f>AVERAGE($B$1758:$F$1758)</f>
        <v/>
      </c>
      <c r="I1758" s="12">
        <f>STDEV.P($B$1758:$F$1758)</f>
        <v/>
      </c>
    </row>
    <row r="1759">
      <c r="A1759" s="7" t="inlineStr">
        <is>
          <t>TN</t>
        </is>
      </c>
      <c r="B1759" s="7">
        <f>SUMPRODUCT(($B$1751:$F$1755=0)*($AQ$1751:$AU$1755=0))</f>
        <v/>
      </c>
      <c r="C1759" s="7">
        <f>SUMPRODUCT(($I$1751:$M$1755=0)*($AQ$1751:$AU$1755=0))</f>
        <v/>
      </c>
      <c r="D1759" s="7">
        <f>SUMPRODUCT(($P$1751:$T$1755=0)*($AQ$1751:$AU$1755=0))</f>
        <v/>
      </c>
      <c r="E1759" s="7">
        <f>SUMPRODUCT(($W$1751:$AA$1755=0)*($AQ$1751:$AU$1755=0))</f>
        <v/>
      </c>
      <c r="G1759" s="7">
        <f>SUMPRODUCT(($AK$1751:$AO$1755=0)*($AQ$1751:$AU$1755=0))</f>
        <v/>
      </c>
      <c r="H1759" s="12">
        <f>AVERAGE($B$1759:$F$1759)</f>
        <v/>
      </c>
      <c r="I1759" s="12">
        <f>STDEV.P($B$1759:$F$1759)</f>
        <v/>
      </c>
    </row>
    <row r="1760">
      <c r="A1760" s="7" t="inlineStr">
        <is>
          <t>FP</t>
        </is>
      </c>
      <c r="B1760" s="7">
        <f>SUMPRODUCT(($B$1751:$F$1755=1)*($AQ$1751:$AU$1755=0))</f>
        <v/>
      </c>
      <c r="C1760" s="7">
        <f>SUMPRODUCT(($I$1751:$M$1755=1)*($AQ$1751:$AU$1755=0))</f>
        <v/>
      </c>
      <c r="D1760" s="7">
        <f>SUMPRODUCT(($P$1751:$T$1755=1)*($AQ$1751:$AU$1755=0))</f>
        <v/>
      </c>
      <c r="E1760" s="7">
        <f>SUMPRODUCT(($W$1751:$AA$1755=1)*($AQ$1751:$AU$1755=0))</f>
        <v/>
      </c>
      <c r="G1760" s="7">
        <f>SUMPRODUCT(($AK$1751:$AO$1755=1)*($AQ$1751:$AU$1755=0))</f>
        <v/>
      </c>
      <c r="H1760" s="12">
        <f>AVERAGE($B$1760:$F$1760)</f>
        <v/>
      </c>
      <c r="I1760" s="12">
        <f>STDEV.P($B$1760:$F$1760)</f>
        <v/>
      </c>
    </row>
    <row r="1761">
      <c r="A1761" s="7" t="inlineStr">
        <is>
          <t>FN</t>
        </is>
      </c>
      <c r="B1761" s="7">
        <f>SUMPRODUCT(($B$1751:$F$1755=0)*($AQ$1751:$AU$1755=1))</f>
        <v/>
      </c>
      <c r="C1761" s="7">
        <f>SUMPRODUCT(($I$1751:$M$1755=0)*($AQ$1751:$AU$1755=1))</f>
        <v/>
      </c>
      <c r="D1761" s="7">
        <f>SUMPRODUCT(($P$1751:$T$1755=0)*($AQ$1751:$AU$1755=1))</f>
        <v/>
      </c>
      <c r="E1761" s="7">
        <f>SUMPRODUCT(($W$1751:$AA$1755=0)*($AQ$1751:$AU$1755=1))</f>
        <v/>
      </c>
      <c r="G1761" s="7">
        <f>SUMPRODUCT(($AK$1751:$AO$1755=0)*($AQ$1751:$AU$1755=1))</f>
        <v/>
      </c>
      <c r="H1761" s="12">
        <f>AVERAGE($B$1761:$F$1761)</f>
        <v/>
      </c>
      <c r="I1761" s="12">
        <f>STDEV.P($B$1761:$F$1761)</f>
        <v/>
      </c>
    </row>
    <row r="1762">
      <c r="A1762" s="4" t="inlineStr">
        <is>
          <t>Precision</t>
        </is>
      </c>
      <c r="B1762" s="12">
        <f>IFERROR($B$1758/($B$1758+$B$1760),0)</f>
        <v/>
      </c>
      <c r="C1762" s="12">
        <f>IFERROR($C$1758/($C$1758+$C$1760),0)</f>
        <v/>
      </c>
      <c r="D1762" s="12">
        <f>IFERROR($D$1758/($D$1758+$D$1760),0)</f>
        <v/>
      </c>
      <c r="E1762" s="12">
        <f>IFERROR($E$1758/($E$1758+$E$1760),0)</f>
        <v/>
      </c>
      <c r="G1762" s="12">
        <f>IFERROR($G$1758/($G$1758+$G$1760),0)</f>
        <v/>
      </c>
      <c r="H1762" s="18">
        <f>AVERAGE($B$1762:$F$1762)</f>
        <v/>
      </c>
      <c r="I1762" s="18">
        <f>STDEV.P($B$1762:$F$1762)</f>
        <v/>
      </c>
    </row>
    <row r="1763">
      <c r="A1763" s="4" t="inlineStr">
        <is>
          <t>Recall</t>
        </is>
      </c>
      <c r="B1763" s="12">
        <f>IFERROR($B$1758/($B$1758+$B$1761),0)</f>
        <v/>
      </c>
      <c r="C1763" s="12">
        <f>IFERROR($C$1758/($C$1758+$C$1761),0)</f>
        <v/>
      </c>
      <c r="D1763" s="12">
        <f>IFERROR($D$1758/($D$1758+$D$1761),0)</f>
        <v/>
      </c>
      <c r="E1763" s="12">
        <f>IFERROR($E$1758/($E$1758+$E$1761),0)</f>
        <v/>
      </c>
      <c r="G1763" s="12">
        <f>IFERROR($G$1758/($G$1758+$G$1761),0)</f>
        <v/>
      </c>
      <c r="H1763" s="18">
        <f>AVERAGE($B$1763:$F$1763)</f>
        <v/>
      </c>
      <c r="I1763" s="18">
        <f>STDEV.P($B$1763:$F$1763)</f>
        <v/>
      </c>
    </row>
    <row r="1764">
      <c r="A1764" s="4" t="inlineStr">
        <is>
          <t>F1</t>
        </is>
      </c>
      <c r="B1764" s="12">
        <f>IFERROR(2*$B$1762*$B$1763/($B$1762+$B$1763),0)</f>
        <v/>
      </c>
      <c r="C1764" s="12">
        <f>IFERROR(2*$C$1762*$C$1763/($C$1762+$C$1763),0)</f>
        <v/>
      </c>
      <c r="D1764" s="12">
        <f>IFERROR(2*$D$1762*$D$1763/($D$1762+$D$1763),0)</f>
        <v/>
      </c>
      <c r="E1764" s="12">
        <f>IFERROR(2*$E$1762*$E$1763/($E$1762+$E$1763),0)</f>
        <v/>
      </c>
      <c r="G1764" s="12">
        <f>IFERROR(2*$G$1762*$G$1763/($G$1762+$G$1763),0)</f>
        <v/>
      </c>
      <c r="H1764" s="18">
        <f>AVERAGE($B$1764:$F$1764)</f>
        <v/>
      </c>
      <c r="I1764" s="18">
        <f>STDEV.P($B$1764:$F$1764)</f>
        <v/>
      </c>
    </row>
    <row r="1765">
      <c r="A1765" s="4" t="inlineStr">
        <is>
          <t>Accuracy</t>
        </is>
      </c>
      <c r="B1765" s="12">
        <f>IFERROR(($B$1758+$B$1759)/($B$1758+$B$1759+$B$1760+$B$1761),0)</f>
        <v/>
      </c>
      <c r="C1765" s="12">
        <f>IFERROR(($C$1758+$C$1759)/($C$1758+$C$1759+$C$1760+$C$1761),0)</f>
        <v/>
      </c>
      <c r="D1765" s="12">
        <f>IFERROR(($D$1758+$D$1759)/($D$1758+$D$1759+$D$1760+$D$1761),0)</f>
        <v/>
      </c>
      <c r="E1765" s="12">
        <f>IFERROR(($E$1758+$E$1759)/($E$1758+$E$1759+$E$1760+$E$1761),0)</f>
        <v/>
      </c>
      <c r="G1765" s="12">
        <f>IFERROR(($G$1758+$G$1759)/($G$1758+$G$1759+$G$1760+$G$1761),0)</f>
        <v/>
      </c>
      <c r="H1765" s="18">
        <f>AVERAGE($B$1765:$F$1765)</f>
        <v/>
      </c>
      <c r="I1765" s="18">
        <f>STDEV.P($B$1765:$F$1765)</f>
        <v/>
      </c>
    </row>
    <row r="1766">
      <c r="A1766" s="4" t="inlineStr">
        <is>
          <t>Edit distance</t>
        </is>
      </c>
      <c r="B1766" s="12">
        <f>SUMPRODUCT(ABS($AQ$1751:$AU$1755-$B$1751:$F$1755))</f>
        <v/>
      </c>
      <c r="C1766" s="12">
        <f>SUMPRODUCT(ABS($AQ$1751:$AU$1755-$I$1751:$M$1755))</f>
        <v/>
      </c>
      <c r="D1766" s="12">
        <f>SUMPRODUCT(ABS($AQ$1751:$AU$1755-$P$1751:$T$1755))</f>
        <v/>
      </c>
      <c r="E1766" s="12">
        <f>SUMPRODUCT(ABS($AQ$1751:$AU$1755-$W$1751:$AA$1755))</f>
        <v/>
      </c>
      <c r="G1766" s="12">
        <f>SUMPRODUCT(ABS($AQ$1751:$AU$1755-$AK$1751:$AO$1755))</f>
        <v/>
      </c>
      <c r="H1766" s="18">
        <f>AVERAGE($B$1766:$F$1766)</f>
        <v/>
      </c>
      <c r="I1766" s="18">
        <f>STDEV.P($B$1766:$F$1766)</f>
        <v/>
      </c>
    </row>
    <row r="1767">
      <c r="A1767" s="4" t="inlineStr">
        <is>
          <t>Spectral distance</t>
        </is>
      </c>
      <c r="B1767" s="12">
        <f>SQRT(SUMPRODUCT(($AX$1751:$AX$1755-$B$1776:$B$1780)^2))</f>
        <v/>
      </c>
      <c r="C1767" s="12">
        <f>SQRT(SUMPRODUCT(($AX$1751:$AX$1755-$C$1776:$C$1780)^2))</f>
        <v/>
      </c>
      <c r="D1767" s="12">
        <f>SQRT(SUMPRODUCT(($AX$1751:$AX$1755-$D$1776:$D$1780)^2))</f>
        <v/>
      </c>
      <c r="E1767" s="12">
        <f>SQRT(SUMPRODUCT(($AX$1751:$AX$1755-$E$1776:$E$1780)^2))</f>
        <v/>
      </c>
      <c r="G1767" s="12">
        <f>SQRT(SUMPRODUCT(($AX$1751:$AX$1755-$G$1776:$G$1780)^2))</f>
        <v/>
      </c>
      <c r="H1767" s="18">
        <f>AVERAGE($B$1767:$F$1767)</f>
        <v/>
      </c>
      <c r="I1767" s="18">
        <f>STDEV.P($B$1767:$F$1767)</f>
        <v/>
      </c>
    </row>
    <row r="1768">
      <c r="A1768" s="4" t="inlineStr">
        <is>
          <t>Unsure cells</t>
        </is>
      </c>
      <c r="B1768" s="7">
        <f>COUNTIF($B$1751:$F$1755,2)</f>
        <v/>
      </c>
      <c r="C1768" s="7">
        <f>COUNTIF($I$1751:$M$1755,2)</f>
        <v/>
      </c>
      <c r="D1768" s="7">
        <f>COUNTIF($P$1751:$T$1755,2)</f>
        <v/>
      </c>
      <c r="E1768" s="7">
        <f>COUNTIF($W$1751:$AA$1755,2)</f>
        <v/>
      </c>
      <c r="G1768" s="7">
        <f>COUNTIF($AK$1751:$AO$1755,2)</f>
        <v/>
      </c>
      <c r="H1768" s="12">
        <f>AVERAGE($B$1768:$F$1768)</f>
        <v/>
      </c>
      <c r="I1768" s="12">
        <f>STDEV.P($B$1768:$F$1768)</f>
        <v/>
      </c>
    </row>
    <row r="1769">
      <c r="A1769" s="3" t="inlineStr">
        <is>
          <t>eigenvalues (real part, numpy order; pasted)</t>
        </is>
      </c>
    </row>
    <row r="1770">
      <c r="A1770" s="3" t="inlineStr">
        <is>
          <t xml:space="preserve">  λ1</t>
        </is>
      </c>
      <c r="B1770" s="19" t="n">
        <v>4.645751311064591</v>
      </c>
      <c r="C1770" s="19" t="n">
        <v>0</v>
      </c>
      <c r="D1770" s="19" t="n">
        <v>0</v>
      </c>
      <c r="E1770" s="19" t="n">
        <v>0</v>
      </c>
      <c r="G1770" s="19" t="n">
        <v>4.645751311064591</v>
      </c>
    </row>
    <row r="1771">
      <c r="A1771" s="3" t="inlineStr">
        <is>
          <t xml:space="preserve">  λ2</t>
        </is>
      </c>
      <c r="B1771" s="19" t="n">
        <v>-0.6457513110645901</v>
      </c>
      <c r="C1771" s="19" t="n">
        <v>9.999999999999998</v>
      </c>
      <c r="D1771" s="19" t="n">
        <v>9.999999999999998</v>
      </c>
      <c r="E1771" s="19" t="n">
        <v>9.999999999999998</v>
      </c>
      <c r="G1771" s="19" t="n">
        <v>-0.6457513110645901</v>
      </c>
    </row>
    <row r="1772">
      <c r="A1772" s="3" t="inlineStr">
        <is>
          <t xml:space="preserve">  λ3</t>
        </is>
      </c>
      <c r="B1772" s="19" t="n">
        <v>7.51073698411212e-17</v>
      </c>
      <c r="C1772" s="19" t="n">
        <v>1.110223024625156e-16</v>
      </c>
      <c r="D1772" s="19" t="n">
        <v>1.110223024625156e-16</v>
      </c>
      <c r="E1772" s="19" t="n">
        <v>1.110223024625156e-16</v>
      </c>
      <c r="G1772" s="19" t="n">
        <v>7.51073698411212e-17</v>
      </c>
    </row>
    <row r="1773">
      <c r="A1773" s="3" t="inlineStr">
        <is>
          <t xml:space="preserve">  λ4</t>
        </is>
      </c>
      <c r="B1773" s="19" t="n">
        <v>-3.510114925785216e-17</v>
      </c>
      <c r="C1773" s="19" t="n">
        <v>1.232595164407831e-32</v>
      </c>
      <c r="D1773" s="19" t="n">
        <v>1.232595164407831e-32</v>
      </c>
      <c r="E1773" s="19" t="n">
        <v>1.232595164407831e-32</v>
      </c>
      <c r="G1773" s="19" t="n">
        <v>-3.510114925785216e-17</v>
      </c>
    </row>
    <row r="1774">
      <c r="A1774" s="3" t="inlineStr">
        <is>
          <t xml:space="preserve">  λ5</t>
        </is>
      </c>
      <c r="B1774" s="19" t="n">
        <v>0.9999999999999998</v>
      </c>
      <c r="C1774" s="19" t="n">
        <v>0</v>
      </c>
      <c r="D1774" s="19" t="n">
        <v>0</v>
      </c>
      <c r="E1774" s="19" t="n">
        <v>0</v>
      </c>
      <c r="G1774" s="19" t="n">
        <v>0.9999999999999998</v>
      </c>
    </row>
    <row r="1775">
      <c r="A1775" s="3" t="inlineStr">
        <is>
          <t>eigenvalues sorted desc (LARGE)</t>
        </is>
      </c>
    </row>
    <row r="1776">
      <c r="A1776" s="3" t="inlineStr">
        <is>
          <t xml:space="preserve">  λ(1)</t>
        </is>
      </c>
      <c r="B1776" s="19">
        <f>LARGE($B$1770:$B$1774,1)</f>
        <v/>
      </c>
      <c r="C1776" s="19">
        <f>LARGE($C$1770:$C$1774,1)</f>
        <v/>
      </c>
      <c r="D1776" s="19">
        <f>LARGE($D$1770:$D$1774,1)</f>
        <v/>
      </c>
      <c r="E1776" s="19">
        <f>LARGE($E$1770:$E$1774,1)</f>
        <v/>
      </c>
      <c r="G1776" s="19">
        <f>LARGE($G$1770:$G$1774,1)</f>
        <v/>
      </c>
    </row>
    <row r="1777">
      <c r="A1777" s="3" t="inlineStr">
        <is>
          <t xml:space="preserve">  λ(2)</t>
        </is>
      </c>
      <c r="B1777" s="19">
        <f>LARGE($B$1770:$B$1774,2)</f>
        <v/>
      </c>
      <c r="C1777" s="19">
        <f>LARGE($C$1770:$C$1774,2)</f>
        <v/>
      </c>
      <c r="D1777" s="19">
        <f>LARGE($D$1770:$D$1774,2)</f>
        <v/>
      </c>
      <c r="E1777" s="19">
        <f>LARGE($E$1770:$E$1774,2)</f>
        <v/>
      </c>
      <c r="G1777" s="19">
        <f>LARGE($G$1770:$G$1774,2)</f>
        <v/>
      </c>
    </row>
    <row r="1778">
      <c r="A1778" s="3" t="inlineStr">
        <is>
          <t xml:space="preserve">  λ(3)</t>
        </is>
      </c>
      <c r="B1778" s="19">
        <f>LARGE($B$1770:$B$1774,3)</f>
        <v/>
      </c>
      <c r="C1778" s="19">
        <f>LARGE($C$1770:$C$1774,3)</f>
        <v/>
      </c>
      <c r="D1778" s="19">
        <f>LARGE($D$1770:$D$1774,3)</f>
        <v/>
      </c>
      <c r="E1778" s="19">
        <f>LARGE($E$1770:$E$1774,3)</f>
        <v/>
      </c>
      <c r="G1778" s="19">
        <f>LARGE($G$1770:$G$1774,3)</f>
        <v/>
      </c>
    </row>
    <row r="1779">
      <c r="A1779" s="3" t="inlineStr">
        <is>
          <t xml:space="preserve">  λ(4)</t>
        </is>
      </c>
      <c r="B1779" s="19">
        <f>LARGE($B$1770:$B$1774,4)</f>
        <v/>
      </c>
      <c r="C1779" s="19">
        <f>LARGE($C$1770:$C$1774,4)</f>
        <v/>
      </c>
      <c r="D1779" s="19">
        <f>LARGE($D$1770:$D$1774,4)</f>
        <v/>
      </c>
      <c r="E1779" s="19">
        <f>LARGE($E$1770:$E$1774,4)</f>
        <v/>
      </c>
      <c r="G1779" s="19">
        <f>LARGE($G$1770:$G$1774,4)</f>
        <v/>
      </c>
    </row>
    <row r="1780">
      <c r="A1780" s="3" t="inlineStr">
        <is>
          <t xml:space="preserve">  λ(5)</t>
        </is>
      </c>
      <c r="B1780" s="19">
        <f>LARGE($B$1770:$B$1774,5)</f>
        <v/>
      </c>
      <c r="C1780" s="19">
        <f>LARGE($C$1770:$C$1774,5)</f>
        <v/>
      </c>
      <c r="D1780" s="19">
        <f>LARGE($D$1770:$D$1774,5)</f>
        <v/>
      </c>
      <c r="E1780" s="19">
        <f>LARGE($E$1770:$E$1774,5)</f>
        <v/>
      </c>
      <c r="G1780" s="19">
        <f>LARGE($G$1770:$G$1774,5)</f>
        <v/>
      </c>
    </row>
    <row r="1781">
      <c r="A1781" s="3" t="inlineStr">
        <is>
          <t>check: Σeig − trace (→0)</t>
        </is>
      </c>
      <c r="B1781" s="3">
        <f>ROUND(SUM($B$1770:$B$1774)-($B$1751+$C$1752+$D$1753+$E$1754+$F$1755),6)</f>
        <v/>
      </c>
      <c r="C1781" s="3">
        <f>ROUND(SUM($C$1770:$C$1774)-($I$1751+$J$1752+$K$1753+$L$1754+$M$1755),6)</f>
        <v/>
      </c>
      <c r="D1781" s="3">
        <f>ROUND(SUM($D$1770:$D$1774)-($P$1751+$Q$1752+$R$1753+$S$1754+$T$1755),6)</f>
        <v/>
      </c>
      <c r="E1781" s="3">
        <f>ROUND(SUM($E$1770:$E$1774)-($W$1751+$X$1752+$Y$1753+$Z$1754+$AA$1755),6)</f>
        <v/>
      </c>
      <c r="G1781" s="3">
        <f>ROUND(SUM($G$1770:$G$1774)-($AK$1751+$AL$1752+$AM$1753+$AN$1754+$AO$1755),6)</f>
        <v/>
      </c>
    </row>
    <row r="1782">
      <c r="A1782" s="3" t="inlineStr">
        <is>
          <t>check: Πeig − det (→0)</t>
        </is>
      </c>
      <c r="B1782" s="3">
        <f>ROUND(MDETERM($B$1751:$F$1755)-PRODUCT($B$1770:$B$1774),6)</f>
        <v/>
      </c>
      <c r="C1782" s="3">
        <f>ROUND(MDETERM($I$1751:$M$1755)-PRODUCT($C$1770:$C$1774),6)</f>
        <v/>
      </c>
      <c r="D1782" s="3">
        <f>ROUND(MDETERM($P$1751:$T$1755)-PRODUCT($D$1770:$D$1774),6)</f>
        <v/>
      </c>
      <c r="E1782" s="3">
        <f>ROUND(MDETERM($W$1751:$AA$1755)-PRODUCT($E$1770:$E$1774),6)</f>
        <v/>
      </c>
      <c r="G1782" s="3">
        <f>ROUND(MDETERM($AK$1751:$AO$1755)-PRODUCT($G$1770:$G$1774),6)</f>
        <v/>
      </c>
    </row>
    <row r="1783">
      <c r="A1783" s="3" t="inlineStr">
        <is>
          <t>complex eigenvalues?</t>
        </is>
      </c>
      <c r="B1783" s="3" t="inlineStr"/>
      <c r="C1783" s="3" t="inlineStr"/>
      <c r="D1783" s="3" t="inlineStr"/>
      <c r="E1783" s="3" t="inlineStr"/>
      <c r="G1783" s="3" t="inlineStr"/>
    </row>
    <row r="1784">
      <c r="A1784" s="3" t="inlineStr">
        <is>
          <t>check: det(M − λᵢI) per sorted λ (→0)</t>
        </is>
      </c>
    </row>
    <row r="1785">
      <c r="A1785" s="3" t="inlineStr">
        <is>
          <t xml:space="preserve">  det(M − λ(1)I)</t>
        </is>
      </c>
      <c r="B1785" s="3">
        <f t="array" ref="B1785">ROUND(MDETERM($B$1751:$F$1755-$B$1776*MUNIT(5)),6)</f>
        <v/>
      </c>
      <c r="C1785" s="3">
        <f t="array" ref="C1785">ROUND(MDETERM($I$1751:$M$1755-$C$1776*MUNIT(5)),6)</f>
        <v/>
      </c>
      <c r="D1785" s="3">
        <f t="array" ref="D1785">ROUND(MDETERM($P$1751:$T$1755-$D$1776*MUNIT(5)),6)</f>
        <v/>
      </c>
      <c r="E1785" s="3">
        <f t="array" ref="E1785">ROUND(MDETERM($W$1751:$AA$1755-$E$1776*MUNIT(5)),6)</f>
        <v/>
      </c>
      <c r="G1785" s="3">
        <f t="array" ref="G1785">ROUND(MDETERM($AK$1751:$AO$1755-$G$1776*MUNIT(5)),6)</f>
        <v/>
      </c>
    </row>
    <row r="1786">
      <c r="A1786" s="3" t="inlineStr">
        <is>
          <t xml:space="preserve">  det(M − λ(2)I)</t>
        </is>
      </c>
      <c r="B1786" s="3">
        <f t="array" ref="B1786">ROUND(MDETERM($B$1751:$F$1755-$B$1777*MUNIT(5)),6)</f>
        <v/>
      </c>
      <c r="C1786" s="3">
        <f t="array" ref="C1786">ROUND(MDETERM($I$1751:$M$1755-$C$1777*MUNIT(5)),6)</f>
        <v/>
      </c>
      <c r="D1786" s="3">
        <f t="array" ref="D1786">ROUND(MDETERM($P$1751:$T$1755-$D$1777*MUNIT(5)),6)</f>
        <v/>
      </c>
      <c r="E1786" s="3">
        <f t="array" ref="E1786">ROUND(MDETERM($W$1751:$AA$1755-$E$1777*MUNIT(5)),6)</f>
        <v/>
      </c>
      <c r="G1786" s="3">
        <f t="array" ref="G1786">ROUND(MDETERM($AK$1751:$AO$1755-$G$1777*MUNIT(5)),6)</f>
        <v/>
      </c>
    </row>
    <row r="1787">
      <c r="A1787" s="3" t="inlineStr">
        <is>
          <t xml:space="preserve">  det(M − λ(3)I)</t>
        </is>
      </c>
      <c r="B1787" s="3">
        <f t="array" ref="B1787">ROUND(MDETERM($B$1751:$F$1755-$B$1778*MUNIT(5)),6)</f>
        <v/>
      </c>
      <c r="C1787" s="3">
        <f t="array" ref="C1787">ROUND(MDETERM($I$1751:$M$1755-$C$1778*MUNIT(5)),6)</f>
        <v/>
      </c>
      <c r="D1787" s="3">
        <f t="array" ref="D1787">ROUND(MDETERM($P$1751:$T$1755-$D$1778*MUNIT(5)),6)</f>
        <v/>
      </c>
      <c r="E1787" s="3">
        <f t="array" ref="E1787">ROUND(MDETERM($W$1751:$AA$1755-$E$1778*MUNIT(5)),6)</f>
        <v/>
      </c>
      <c r="G1787" s="3">
        <f t="array" ref="G1787">ROUND(MDETERM($AK$1751:$AO$1755-$G$1778*MUNIT(5)),6)</f>
        <v/>
      </c>
    </row>
    <row r="1788">
      <c r="A1788" s="3" t="inlineStr">
        <is>
          <t xml:space="preserve">  det(M − λ(4)I)</t>
        </is>
      </c>
      <c r="B1788" s="3">
        <f t="array" ref="B1788">ROUND(MDETERM($B$1751:$F$1755-$B$1779*MUNIT(5)),6)</f>
        <v/>
      </c>
      <c r="C1788" s="3">
        <f t="array" ref="C1788">ROUND(MDETERM($I$1751:$M$1755-$C$1779*MUNIT(5)),6)</f>
        <v/>
      </c>
      <c r="D1788" s="3">
        <f t="array" ref="D1788">ROUND(MDETERM($P$1751:$T$1755-$D$1779*MUNIT(5)),6)</f>
        <v/>
      </c>
      <c r="E1788" s="3">
        <f t="array" ref="E1788">ROUND(MDETERM($W$1751:$AA$1755-$E$1779*MUNIT(5)),6)</f>
        <v/>
      </c>
      <c r="G1788" s="3">
        <f t="array" ref="G1788">ROUND(MDETERM($AK$1751:$AO$1755-$G$1779*MUNIT(5)),6)</f>
        <v/>
      </c>
    </row>
    <row r="1789">
      <c r="A1789" s="3" t="inlineStr">
        <is>
          <t xml:space="preserve">  det(M − λ(5)I)</t>
        </is>
      </c>
      <c r="B1789" s="3">
        <f t="array" ref="B1789">ROUND(MDETERM($B$1751:$F$1755-$B$1780*MUNIT(5)),6)</f>
        <v/>
      </c>
      <c r="C1789" s="3">
        <f t="array" ref="C1789">ROUND(MDETERM($I$1751:$M$1755-$C$1780*MUNIT(5)),6)</f>
        <v/>
      </c>
      <c r="D1789" s="3">
        <f t="array" ref="D1789">ROUND(MDETERM($P$1751:$T$1755-$D$1780*MUNIT(5)),6)</f>
        <v/>
      </c>
      <c r="E1789" s="3">
        <f t="array" ref="E1789">ROUND(MDETERM($W$1751:$AA$1755-$E$1780*MUNIT(5)),6)</f>
        <v/>
      </c>
      <c r="G1789" s="3">
        <f t="array" ref="G1789">ROUND(MDETERM($AK$1751:$AO$1755-$G$1780*MUNIT(5)),6)</f>
        <v/>
      </c>
    </row>
    <row r="1793" ht="16" customHeight="1">
      <c r="A1793" s="14" t="inlineStr">
        <is>
          <t>GraphRAG R1-R2 | gpt4-turbo-preview</t>
        </is>
      </c>
      <c r="B1793" s="9" t="inlineStr">
        <is>
          <t>run 1 (raw, pasted)</t>
        </is>
      </c>
      <c r="I1793" s="9" t="inlineStr">
        <is>
          <t>run 2 (raw, pasted)</t>
        </is>
      </c>
      <c r="P1793" s="9" t="inlineStr">
        <is>
          <t>run 3 (raw, pasted)</t>
        </is>
      </c>
      <c r="W1793" s="9" t="inlineStr">
        <is>
          <t>run 4 (raw, pasted)</t>
        </is>
      </c>
      <c r="AD1793" s="9" t="inlineStr">
        <is>
          <t>run 5 (raw, pasted)</t>
        </is>
      </c>
      <c r="AK1793" s="9" t="inlineStr">
        <is>
          <t>archived component mapping</t>
        </is>
      </c>
    </row>
    <row r="1794" ht="60" customHeight="1">
      <c r="B1794" s="15" t="inlineStr">
        <is>
          <t>STRUCTURAL DESIGNS</t>
        </is>
      </c>
      <c r="C1794" s="15" t="inlineStr">
        <is>
          <t>SOLAR SUBSYSTEM</t>
        </is>
      </c>
      <c r="D1794" s="15" t="inlineStr">
        <is>
          <t>POWER SYSTEMS</t>
        </is>
      </c>
      <c r="E1794" s="15" t="inlineStr">
        <is>
          <t>THERMAL MANAGEMENT STRATEGIES</t>
        </is>
      </c>
      <c r="F1794" s="15" t="inlineStr">
        <is>
          <t>COMMUNICATION</t>
        </is>
      </c>
      <c r="G1794" s="15" t="inlineStr">
        <is>
          <t>SOFTWARE</t>
        </is>
      </c>
      <c r="I1794" s="15" t="inlineStr">
        <is>
          <t>STRUCTURAL DESIGNS</t>
        </is>
      </c>
      <c r="J1794" s="15" t="inlineStr">
        <is>
          <t>SOLAR SUBSYSTEM</t>
        </is>
      </c>
      <c r="K1794" s="15" t="inlineStr">
        <is>
          <t>POWER SYSTEMS</t>
        </is>
      </c>
      <c r="L1794" s="15" t="inlineStr">
        <is>
          <t>THERMAL MANAGEMENT STRATEGIES</t>
        </is>
      </c>
      <c r="M1794" s="15" t="inlineStr">
        <is>
          <t>COMMUNICATION</t>
        </is>
      </c>
      <c r="N1794" s="15" t="inlineStr">
        <is>
          <t>SOFTWARE</t>
        </is>
      </c>
      <c r="P1794" s="15" t="inlineStr">
        <is>
          <t>STRUCTURAL DESIGNS</t>
        </is>
      </c>
      <c r="Q1794" s="15" t="inlineStr">
        <is>
          <t>SOLAR SUBSYSTEM</t>
        </is>
      </c>
      <c r="R1794" s="15" t="inlineStr">
        <is>
          <t>POWER SYSTEMS</t>
        </is>
      </c>
      <c r="S1794" s="15" t="inlineStr">
        <is>
          <t>THERMAL MANAGEMENT STRATEGIES</t>
        </is>
      </c>
      <c r="T1794" s="15" t="inlineStr">
        <is>
          <t>COMMUNICATION</t>
        </is>
      </c>
      <c r="U1794" s="15" t="inlineStr">
        <is>
          <t>SOFTWARE</t>
        </is>
      </c>
      <c r="W1794" s="15" t="inlineStr">
        <is>
          <t>STRUCTURAL DESIGNS</t>
        </is>
      </c>
      <c r="X1794" s="15" t="inlineStr">
        <is>
          <t>SOLAR SUBSYSTEM</t>
        </is>
      </c>
      <c r="Y1794" s="15" t="inlineStr">
        <is>
          <t>POWER SYSTEMS</t>
        </is>
      </c>
      <c r="Z1794" s="15" t="inlineStr">
        <is>
          <t>THERMAL MANAGEMENT STRATEGIES</t>
        </is>
      </c>
      <c r="AA1794" s="15" t="inlineStr">
        <is>
          <t>COMMUNICATION</t>
        </is>
      </c>
      <c r="AB1794" s="15" t="inlineStr">
        <is>
          <t>SOFTWARE</t>
        </is>
      </c>
      <c r="AD1794" s="15" t="inlineStr">
        <is>
          <t>STRUCTURAL DESIGNS</t>
        </is>
      </c>
      <c r="AE1794" s="15" t="inlineStr">
        <is>
          <t>SOLAR SUBSYSTEM</t>
        </is>
      </c>
      <c r="AF1794" s="15" t="inlineStr">
        <is>
          <t>POWER SYSTEMS</t>
        </is>
      </c>
      <c r="AG1794" s="15" t="inlineStr">
        <is>
          <t>THERMAL MANAGEMENT STRATEGIES</t>
        </is>
      </c>
      <c r="AH1794" s="15" t="inlineStr">
        <is>
          <t>COMMUNICATION</t>
        </is>
      </c>
      <c r="AI1794" s="15" t="inlineStr">
        <is>
          <t>SOFTWARE</t>
        </is>
      </c>
      <c r="AK1794" s="3" t="inlineStr">
        <is>
          <t>Ground truth component</t>
        </is>
      </c>
      <c r="AL1794" s="3" t="inlineStr">
        <is>
          <t>Matched predicted component</t>
        </is>
      </c>
    </row>
    <row r="1795">
      <c r="A1795" s="3" t="inlineStr">
        <is>
          <t>STRUCTURAL DESIGNS</t>
        </is>
      </c>
      <c r="B1795" s="8" t="n">
        <v>1</v>
      </c>
      <c r="C1795" s="8" t="n">
        <v>1</v>
      </c>
      <c r="D1795" s="8" t="n">
        <v>1</v>
      </c>
      <c r="E1795" s="8" t="n">
        <v>1</v>
      </c>
      <c r="F1795" s="8" t="n">
        <v>1</v>
      </c>
      <c r="G1795" s="8" t="n">
        <v>1</v>
      </c>
      <c r="I1795" s="8" t="n">
        <v>1</v>
      </c>
      <c r="J1795" s="8" t="n">
        <v>1</v>
      </c>
      <c r="K1795" s="8" t="n">
        <v>1</v>
      </c>
      <c r="L1795" s="8" t="n">
        <v>1</v>
      </c>
      <c r="M1795" s="8" t="n">
        <v>1</v>
      </c>
      <c r="N1795" s="8" t="n">
        <v>1</v>
      </c>
      <c r="P1795" s="8" t="n">
        <v>1</v>
      </c>
      <c r="Q1795" s="8" t="n">
        <v>1</v>
      </c>
      <c r="R1795" s="8" t="n">
        <v>1</v>
      </c>
      <c r="S1795" s="8" t="n">
        <v>1</v>
      </c>
      <c r="T1795" s="8" t="n">
        <v>1</v>
      </c>
      <c r="U1795" s="8" t="n">
        <v>1</v>
      </c>
      <c r="W1795" s="8" t="n">
        <v>1</v>
      </c>
      <c r="X1795" s="8" t="n">
        <v>1</v>
      </c>
      <c r="Y1795" s="8" t="n">
        <v>1</v>
      </c>
      <c r="Z1795" s="8" t="n">
        <v>1</v>
      </c>
      <c r="AA1795" s="8" t="n">
        <v>1</v>
      </c>
      <c r="AB1795" s="8" t="n">
        <v>1</v>
      </c>
      <c r="AD1795" s="8" t="n">
        <v>1</v>
      </c>
      <c r="AE1795" s="8" t="n">
        <v>1</v>
      </c>
      <c r="AF1795" s="8" t="n">
        <v>1</v>
      </c>
      <c r="AG1795" s="8" t="n">
        <v>1</v>
      </c>
      <c r="AH1795" s="8" t="n">
        <v>1</v>
      </c>
      <c r="AI1795" s="8" t="n">
        <v>1</v>
      </c>
      <c r="AK1795" s="3" t="inlineStr">
        <is>
          <t>Power Subsystem</t>
        </is>
      </c>
      <c r="AL1795" s="3" t="inlineStr">
        <is>
          <t>POWER SYSTEMS</t>
        </is>
      </c>
    </row>
    <row r="1796">
      <c r="A1796" s="3" t="inlineStr">
        <is>
          <t>SOLAR SUBSYSTEM</t>
        </is>
      </c>
      <c r="B1796" s="8" t="n">
        <v>0</v>
      </c>
      <c r="C1796" s="8" t="n">
        <v>1</v>
      </c>
      <c r="D1796" s="8" t="n">
        <v>1</v>
      </c>
      <c r="E1796" s="8" t="n">
        <v>0</v>
      </c>
      <c r="F1796" s="8" t="n">
        <v>1</v>
      </c>
      <c r="G1796" s="8" t="n">
        <v>1</v>
      </c>
      <c r="I1796" s="8" t="n">
        <v>1</v>
      </c>
      <c r="J1796" s="8" t="n">
        <v>1</v>
      </c>
      <c r="K1796" s="8" t="n">
        <v>1</v>
      </c>
      <c r="L1796" s="8" t="n">
        <v>1</v>
      </c>
      <c r="M1796" s="8" t="n">
        <v>1</v>
      </c>
      <c r="N1796" s="8" t="n">
        <v>1</v>
      </c>
      <c r="P1796" s="8" t="n">
        <v>0</v>
      </c>
      <c r="Q1796" s="8" t="n">
        <v>1</v>
      </c>
      <c r="R1796" s="8" t="n">
        <v>1</v>
      </c>
      <c r="S1796" s="8" t="n">
        <v>0</v>
      </c>
      <c r="T1796" s="8" t="n">
        <v>1</v>
      </c>
      <c r="U1796" s="8" t="n">
        <v>1</v>
      </c>
      <c r="W1796" s="8" t="n">
        <v>1</v>
      </c>
      <c r="X1796" s="8" t="n">
        <v>1</v>
      </c>
      <c r="Y1796" s="8" t="n">
        <v>1</v>
      </c>
      <c r="Z1796" s="8" t="n">
        <v>1</v>
      </c>
      <c r="AA1796" s="8" t="n">
        <v>1</v>
      </c>
      <c r="AB1796" s="8" t="n">
        <v>1</v>
      </c>
      <c r="AD1796" s="8" t="n">
        <v>1</v>
      </c>
      <c r="AE1796" s="8" t="n">
        <v>1</v>
      </c>
      <c r="AF1796" s="8" t="n">
        <v>1</v>
      </c>
      <c r="AG1796" s="8" t="n">
        <v>1</v>
      </c>
      <c r="AH1796" s="8" t="n">
        <v>1</v>
      </c>
      <c r="AI1796" s="8" t="n">
        <v>1</v>
      </c>
      <c r="AK1796" s="3" t="inlineStr">
        <is>
          <t>GNC Software</t>
        </is>
      </c>
      <c r="AL1796" s="3" t="inlineStr">
        <is>
          <t>SOFTWARE</t>
        </is>
      </c>
    </row>
    <row r="1797">
      <c r="A1797" s="3" t="inlineStr">
        <is>
          <t>POWER SYSTEMS</t>
        </is>
      </c>
      <c r="B1797" s="8" t="n">
        <v>0</v>
      </c>
      <c r="C1797" s="8" t="n">
        <v>0</v>
      </c>
      <c r="D1797" s="8" t="n">
        <v>1</v>
      </c>
      <c r="E1797" s="8" t="n">
        <v>1</v>
      </c>
      <c r="F1797" s="8" t="n">
        <v>1</v>
      </c>
      <c r="G1797" s="8" t="n">
        <v>1</v>
      </c>
      <c r="I1797" s="8" t="n">
        <v>1</v>
      </c>
      <c r="J1797" s="8" t="n">
        <v>1</v>
      </c>
      <c r="K1797" s="8" t="n">
        <v>1</v>
      </c>
      <c r="L1797" s="8" t="n">
        <v>1</v>
      </c>
      <c r="M1797" s="8" t="n">
        <v>1</v>
      </c>
      <c r="N1797" s="8" t="n">
        <v>1</v>
      </c>
      <c r="P1797" s="8" t="n">
        <v>0</v>
      </c>
      <c r="Q1797" s="8" t="n">
        <v>0</v>
      </c>
      <c r="R1797" s="8" t="n">
        <v>1</v>
      </c>
      <c r="S1797" s="8" t="n">
        <v>1</v>
      </c>
      <c r="T1797" s="8" t="n">
        <v>1</v>
      </c>
      <c r="U1797" s="8" t="n">
        <v>1</v>
      </c>
      <c r="W1797" s="8" t="n">
        <v>1</v>
      </c>
      <c r="X1797" s="8" t="n">
        <v>1</v>
      </c>
      <c r="Y1797" s="8" t="n">
        <v>1</v>
      </c>
      <c r="Z1797" s="8" t="n">
        <v>1</v>
      </c>
      <c r="AA1797" s="8" t="n">
        <v>1</v>
      </c>
      <c r="AB1797" s="8" t="n">
        <v>1</v>
      </c>
      <c r="AD1797" s="8" t="n">
        <v>1</v>
      </c>
      <c r="AE1797" s="8" t="n">
        <v>1</v>
      </c>
      <c r="AF1797" s="8" t="n">
        <v>1</v>
      </c>
      <c r="AG1797" s="8" t="n">
        <v>1</v>
      </c>
      <c r="AH1797" s="8" t="n">
        <v>1</v>
      </c>
      <c r="AI1797" s="8" t="n">
        <v>1</v>
      </c>
    </row>
    <row r="1798">
      <c r="A1798" s="3" t="inlineStr">
        <is>
          <t>THERMAL MANAGEMENT STRATEGIES</t>
        </is>
      </c>
      <c r="B1798" s="8" t="n">
        <v>0</v>
      </c>
      <c r="C1798" s="8" t="n">
        <v>0</v>
      </c>
      <c r="D1798" s="8" t="n">
        <v>1</v>
      </c>
      <c r="E1798" s="8" t="n">
        <v>1</v>
      </c>
      <c r="F1798" s="8" t="n">
        <v>0</v>
      </c>
      <c r="G1798" s="8" t="n">
        <v>0</v>
      </c>
      <c r="I1798" s="8" t="n">
        <v>1</v>
      </c>
      <c r="J1798" s="8" t="n">
        <v>1</v>
      </c>
      <c r="K1798" s="8" t="n">
        <v>1</v>
      </c>
      <c r="L1798" s="8" t="n">
        <v>1</v>
      </c>
      <c r="M1798" s="8" t="n">
        <v>1</v>
      </c>
      <c r="N1798" s="8" t="n">
        <v>1</v>
      </c>
      <c r="P1798" s="8" t="n">
        <v>0</v>
      </c>
      <c r="Q1798" s="8" t="n">
        <v>0</v>
      </c>
      <c r="R1798" s="8" t="n">
        <v>0</v>
      </c>
      <c r="S1798" s="8" t="n">
        <v>1</v>
      </c>
      <c r="T1798" s="8" t="n">
        <v>0</v>
      </c>
      <c r="U1798" s="8" t="n">
        <v>1</v>
      </c>
      <c r="W1798" s="8" t="n">
        <v>1</v>
      </c>
      <c r="X1798" s="8" t="n">
        <v>1</v>
      </c>
      <c r="Y1798" s="8" t="n">
        <v>1</v>
      </c>
      <c r="Z1798" s="8" t="n">
        <v>1</v>
      </c>
      <c r="AA1798" s="8" t="n">
        <v>1</v>
      </c>
      <c r="AB1798" s="8" t="n">
        <v>1</v>
      </c>
      <c r="AD1798" s="8" t="n">
        <v>1</v>
      </c>
      <c r="AE1798" s="8" t="n">
        <v>1</v>
      </c>
      <c r="AF1798" s="8" t="n">
        <v>1</v>
      </c>
      <c r="AG1798" s="8" t="n">
        <v>1</v>
      </c>
      <c r="AH1798" s="8" t="n">
        <v>1</v>
      </c>
      <c r="AI1798" s="8" t="n">
        <v>1</v>
      </c>
    </row>
    <row r="1799">
      <c r="A1799" s="3" t="inlineStr">
        <is>
          <t>COMMUNICATION</t>
        </is>
      </c>
      <c r="B1799" s="8" t="n">
        <v>0</v>
      </c>
      <c r="C1799" s="8" t="n">
        <v>1</v>
      </c>
      <c r="D1799" s="8" t="n">
        <v>1</v>
      </c>
      <c r="E1799" s="8" t="n">
        <v>0</v>
      </c>
      <c r="F1799" s="8" t="n">
        <v>1</v>
      </c>
      <c r="G1799" s="8" t="n">
        <v>1</v>
      </c>
      <c r="I1799" s="8" t="n">
        <v>1</v>
      </c>
      <c r="J1799" s="8" t="n">
        <v>1</v>
      </c>
      <c r="K1799" s="8" t="n">
        <v>1</v>
      </c>
      <c r="L1799" s="8" t="n">
        <v>1</v>
      </c>
      <c r="M1799" s="8" t="n">
        <v>1</v>
      </c>
      <c r="N1799" s="8" t="n">
        <v>1</v>
      </c>
      <c r="P1799" s="8" t="n">
        <v>0</v>
      </c>
      <c r="Q1799" s="8" t="n">
        <v>1</v>
      </c>
      <c r="R1799" s="8" t="n">
        <v>1</v>
      </c>
      <c r="S1799" s="8" t="n">
        <v>0</v>
      </c>
      <c r="T1799" s="8" t="n">
        <v>1</v>
      </c>
      <c r="U1799" s="8" t="n">
        <v>1</v>
      </c>
      <c r="W1799" s="8" t="n">
        <v>1</v>
      </c>
      <c r="X1799" s="8" t="n">
        <v>1</v>
      </c>
      <c r="Y1799" s="8" t="n">
        <v>1</v>
      </c>
      <c r="Z1799" s="8" t="n">
        <v>1</v>
      </c>
      <c r="AA1799" s="8" t="n">
        <v>1</v>
      </c>
      <c r="AB1799" s="8" t="n">
        <v>1</v>
      </c>
      <c r="AD1799" s="8" t="n">
        <v>1</v>
      </c>
      <c r="AE1799" s="8" t="n">
        <v>1</v>
      </c>
      <c r="AF1799" s="8" t="n">
        <v>1</v>
      </c>
      <c r="AG1799" s="8" t="n">
        <v>1</v>
      </c>
      <c r="AH1799" s="8" t="n">
        <v>1</v>
      </c>
      <c r="AI1799" s="8" t="n">
        <v>1</v>
      </c>
    </row>
    <row r="1800">
      <c r="A1800" s="3" t="inlineStr">
        <is>
          <t>SOFTWARE</t>
        </is>
      </c>
      <c r="B1800" s="8" t="n">
        <v>0</v>
      </c>
      <c r="C1800" s="8" t="n">
        <v>1</v>
      </c>
      <c r="D1800" s="8" t="n">
        <v>1</v>
      </c>
      <c r="E1800" s="8" t="n">
        <v>0</v>
      </c>
      <c r="F1800" s="8" t="n">
        <v>1</v>
      </c>
      <c r="G1800" s="8" t="n">
        <v>1</v>
      </c>
      <c r="I1800" s="8" t="n">
        <v>1</v>
      </c>
      <c r="J1800" s="8" t="n">
        <v>1</v>
      </c>
      <c r="K1800" s="8" t="n">
        <v>1</v>
      </c>
      <c r="L1800" s="8" t="n">
        <v>1</v>
      </c>
      <c r="M1800" s="8" t="n">
        <v>1</v>
      </c>
      <c r="N1800" s="8" t="n">
        <v>1</v>
      </c>
      <c r="P1800" s="8" t="n">
        <v>0</v>
      </c>
      <c r="Q1800" s="8" t="n">
        <v>1</v>
      </c>
      <c r="R1800" s="8" t="n">
        <v>1</v>
      </c>
      <c r="S1800" s="8" t="n">
        <v>1</v>
      </c>
      <c r="T1800" s="8" t="n">
        <v>1</v>
      </c>
      <c r="U1800" s="8" t="n">
        <v>1</v>
      </c>
      <c r="W1800" s="8" t="n">
        <v>1</v>
      </c>
      <c r="X1800" s="8" t="n">
        <v>1</v>
      </c>
      <c r="Y1800" s="8" t="n">
        <v>1</v>
      </c>
      <c r="Z1800" s="8" t="n">
        <v>1</v>
      </c>
      <c r="AA1800" s="8" t="n">
        <v>1</v>
      </c>
      <c r="AB1800" s="8" t="n">
        <v>1</v>
      </c>
      <c r="AD1800" s="8" t="n">
        <v>1</v>
      </c>
      <c r="AE1800" s="8" t="n">
        <v>1</v>
      </c>
      <c r="AF1800" s="8" t="n">
        <v>1</v>
      </c>
      <c r="AG1800" s="8" t="n">
        <v>1</v>
      </c>
      <c r="AH1800" s="8" t="n">
        <v>1</v>
      </c>
      <c r="AI1800" s="8" t="n">
        <v>1</v>
      </c>
    </row>
    <row r="1802">
      <c r="A1802" s="1" t="inlineStr">
        <is>
          <t>aligned k×k matrices (INDEX/MATCH through the mapping; GT order)</t>
        </is>
      </c>
      <c r="B1802" s="9" t="inlineStr">
        <is>
          <t>run 1 aligned</t>
        </is>
      </c>
      <c r="I1802" s="9" t="inlineStr">
        <is>
          <t>run 2 aligned</t>
        </is>
      </c>
      <c r="P1802" s="9" t="inlineStr">
        <is>
          <t>run 3 aligned</t>
        </is>
      </c>
      <c r="W1802" s="9" t="inlineStr">
        <is>
          <t>run 4 aligned</t>
        </is>
      </c>
      <c r="AD1802" s="9" t="inlineStr">
        <is>
          <t>run 5 aligned</t>
        </is>
      </c>
      <c r="AK1802" s="9" t="inlineStr">
        <is>
          <t>Step2 average of aligned runs (formula)</t>
        </is>
      </c>
      <c r="AN1802" s="9" t="inlineStr">
        <is>
          <t>aligned ground truth (INDEX/MATCH)</t>
        </is>
      </c>
      <c r="AQ1802" s="9" t="inlineStr">
        <is>
          <t>aligned GT eig (pasted) | sorted</t>
        </is>
      </c>
    </row>
    <row r="1803" ht="60" customHeight="1">
      <c r="B1803" s="15" t="inlineStr">
        <is>
          <t>Power Subsystem</t>
        </is>
      </c>
      <c r="C1803" s="15" t="inlineStr">
        <is>
          <t>GNC Software</t>
        </is>
      </c>
      <c r="I1803" s="15" t="inlineStr">
        <is>
          <t>Power Subsystem</t>
        </is>
      </c>
      <c r="J1803" s="15" t="inlineStr">
        <is>
          <t>GNC Software</t>
        </is>
      </c>
      <c r="P1803" s="15" t="inlineStr">
        <is>
          <t>Power Subsystem</t>
        </is>
      </c>
      <c r="Q1803" s="15" t="inlineStr">
        <is>
          <t>GNC Software</t>
        </is>
      </c>
      <c r="W1803" s="15" t="inlineStr">
        <is>
          <t>Power Subsystem</t>
        </is>
      </c>
      <c r="X1803" s="15" t="inlineStr">
        <is>
          <t>GNC Software</t>
        </is>
      </c>
      <c r="AD1803" s="15" t="inlineStr">
        <is>
          <t>Power Subsystem</t>
        </is>
      </c>
      <c r="AE1803" s="15" t="inlineStr">
        <is>
          <t>GNC Software</t>
        </is>
      </c>
    </row>
    <row r="1804">
      <c r="A1804" s="3" t="inlineStr">
        <is>
          <t>Power Subsystem</t>
        </is>
      </c>
      <c r="B1804" s="8">
        <f>INDEX($B$1795:$G$1800,MATCH($AL$1795,$B$1794:$G$1794,0),MATCH($AL$1795,$B$1794:$G$1794,0))</f>
        <v/>
      </c>
      <c r="C1804" s="8">
        <f>INDEX($B$1795:$G$1800,MATCH($AL$1795,$B$1794:$G$1794,0),MATCH($AL$1796,$B$1794:$G$1794,0))</f>
        <v/>
      </c>
      <c r="I1804" s="8">
        <f>INDEX($I$1795:$N$1800,MATCH($AL$1795,$I$1794:$N$1794,0),MATCH($AL$1795,$I$1794:$N$1794,0))</f>
        <v/>
      </c>
      <c r="J1804" s="8">
        <f>INDEX($I$1795:$N$1800,MATCH($AL$1795,$I$1794:$N$1794,0),MATCH($AL$1796,$I$1794:$N$1794,0))</f>
        <v/>
      </c>
      <c r="P1804" s="8">
        <f>INDEX($P$1795:$U$1800,MATCH($AL$1795,$P$1794:$U$1794,0),MATCH($AL$1795,$P$1794:$U$1794,0))</f>
        <v/>
      </c>
      <c r="Q1804" s="8">
        <f>INDEX($P$1795:$U$1800,MATCH($AL$1795,$P$1794:$U$1794,0),MATCH($AL$1796,$P$1794:$U$1794,0))</f>
        <v/>
      </c>
      <c r="W1804" s="8">
        <f>INDEX($W$1795:$AB$1800,MATCH($AL$1795,$W$1794:$AB$1794,0),MATCH($AL$1795,$W$1794:$AB$1794,0))</f>
        <v/>
      </c>
      <c r="X1804" s="8">
        <f>INDEX($W$1795:$AB$1800,MATCH($AL$1795,$W$1794:$AB$1794,0),MATCH($AL$1796,$W$1794:$AB$1794,0))</f>
        <v/>
      </c>
      <c r="AD1804" s="8">
        <f>INDEX($AD$1795:$AI$1800,MATCH($AL$1795,$AD$1794:$AI$1794,0),MATCH($AL$1795,$AD$1794:$AI$1794,0))</f>
        <v/>
      </c>
      <c r="AE1804" s="8">
        <f>INDEX($AD$1795:$AI$1800,MATCH($AL$1795,$AD$1794:$AI$1794,0),MATCH($AL$1796,$AD$1794:$AI$1794,0))</f>
        <v/>
      </c>
      <c r="AK1804" s="8">
        <f>IF(($B$1804&lt;&gt;2)+($I$1804&lt;&gt;2)+($P$1804&lt;&gt;2)+($W$1804&lt;&gt;2)+($AD$1804&lt;&gt;2)=0,2,IF((($B$1804&lt;&gt;2)*$B$1804+($I$1804&lt;&gt;2)*$I$1804+($P$1804&lt;&gt;2)*$P$1804+($W$1804&lt;&gt;2)*$W$1804+($AD$1804&lt;&gt;2)*$AD$1804)/(($B$1804&lt;&gt;2)+($I$1804&lt;&gt;2)+($P$1804&lt;&gt;2)+($W$1804&lt;&gt;2)+($AD$1804&lt;&gt;2))&gt;=0.5,1,0))</f>
        <v/>
      </c>
      <c r="AL1804" s="8">
        <f>IF(($C$1804&lt;&gt;2)+($J$1804&lt;&gt;2)+($Q$1804&lt;&gt;2)+($X$1804&lt;&gt;2)+($AE$1804&lt;&gt;2)=0,2,IF((($C$1804&lt;&gt;2)*$C$1804+($J$1804&lt;&gt;2)*$J$1804+($Q$1804&lt;&gt;2)*$Q$1804+($X$1804&lt;&gt;2)*$X$1804+($AE$1804&lt;&gt;2)*$AE$1804)/(($C$1804&lt;&gt;2)+($J$1804&lt;&gt;2)+($Q$1804&lt;&gt;2)+($X$1804&lt;&gt;2)+($AE$1804&lt;&gt;2))&gt;=0.5,1,0))</f>
        <v/>
      </c>
      <c r="AN1804" s="16">
        <f>INDEX('Ground truth'!$B$3:$G$8,MATCH($AK$1795,'Ground truth'!$A$3:$A$8,0),MATCH($AK$1795,'Ground truth'!$B$2:$G$2,0))</f>
        <v/>
      </c>
      <c r="AO1804" s="16">
        <f>INDEX('Ground truth'!$B$3:$G$8,MATCH($AK$1795,'Ground truth'!$A$3:$A$8,0),MATCH($AK$1796,'Ground truth'!$B$2:$G$2,0))</f>
        <v/>
      </c>
      <c r="AQ1804" s="19" t="n">
        <v>1</v>
      </c>
      <c r="AR1804" s="19">
        <f>LARGE($AQ$1804:$AQ$1805,1)</f>
        <v/>
      </c>
    </row>
    <row r="1805">
      <c r="A1805" s="3" t="inlineStr">
        <is>
          <t>GNC Software</t>
        </is>
      </c>
      <c r="B1805" s="8">
        <f>INDEX($B$1795:$G$1800,MATCH($AL$1796,$B$1794:$G$1794,0),MATCH($AL$1795,$B$1794:$G$1794,0))</f>
        <v/>
      </c>
      <c r="C1805" s="8">
        <f>INDEX($B$1795:$G$1800,MATCH($AL$1796,$B$1794:$G$1794,0),MATCH($AL$1796,$B$1794:$G$1794,0))</f>
        <v/>
      </c>
      <c r="I1805" s="8">
        <f>INDEX($I$1795:$N$1800,MATCH($AL$1796,$I$1794:$N$1794,0),MATCH($AL$1795,$I$1794:$N$1794,0))</f>
        <v/>
      </c>
      <c r="J1805" s="8">
        <f>INDEX($I$1795:$N$1800,MATCH($AL$1796,$I$1794:$N$1794,0),MATCH($AL$1796,$I$1794:$N$1794,0))</f>
        <v/>
      </c>
      <c r="P1805" s="8">
        <f>INDEX($P$1795:$U$1800,MATCH($AL$1796,$P$1794:$U$1794,0),MATCH($AL$1795,$P$1794:$U$1794,0))</f>
        <v/>
      </c>
      <c r="Q1805" s="8">
        <f>INDEX($P$1795:$U$1800,MATCH($AL$1796,$P$1794:$U$1794,0),MATCH($AL$1796,$P$1794:$U$1794,0))</f>
        <v/>
      </c>
      <c r="W1805" s="8">
        <f>INDEX($W$1795:$AB$1800,MATCH($AL$1796,$W$1794:$AB$1794,0),MATCH($AL$1795,$W$1794:$AB$1794,0))</f>
        <v/>
      </c>
      <c r="X1805" s="8">
        <f>INDEX($W$1795:$AB$1800,MATCH($AL$1796,$W$1794:$AB$1794,0),MATCH($AL$1796,$W$1794:$AB$1794,0))</f>
        <v/>
      </c>
      <c r="AD1805" s="8">
        <f>INDEX($AD$1795:$AI$1800,MATCH($AL$1796,$AD$1794:$AI$1794,0),MATCH($AL$1795,$AD$1794:$AI$1794,0))</f>
        <v/>
      </c>
      <c r="AE1805" s="8">
        <f>INDEX($AD$1795:$AI$1800,MATCH($AL$1796,$AD$1794:$AI$1794,0),MATCH($AL$1796,$AD$1794:$AI$1794,0))</f>
        <v/>
      </c>
      <c r="AK1805" s="8">
        <f>IF(($B$1805&lt;&gt;2)+($I$1805&lt;&gt;2)+($P$1805&lt;&gt;2)+($W$1805&lt;&gt;2)+($AD$1805&lt;&gt;2)=0,2,IF((($B$1805&lt;&gt;2)*$B$1805+($I$1805&lt;&gt;2)*$I$1805+($P$1805&lt;&gt;2)*$P$1805+($W$1805&lt;&gt;2)*$W$1805+($AD$1805&lt;&gt;2)*$AD$1805)/(($B$1805&lt;&gt;2)+($I$1805&lt;&gt;2)+($P$1805&lt;&gt;2)+($W$1805&lt;&gt;2)+($AD$1805&lt;&gt;2))&gt;=0.5,1,0))</f>
        <v/>
      </c>
      <c r="AL1805" s="8">
        <f>IF(($C$1805&lt;&gt;2)+($J$1805&lt;&gt;2)+($Q$1805&lt;&gt;2)+($X$1805&lt;&gt;2)+($AE$1805&lt;&gt;2)=0,2,IF((($C$1805&lt;&gt;2)*$C$1805+($J$1805&lt;&gt;2)*$J$1805+($Q$1805&lt;&gt;2)*$Q$1805+($X$1805&lt;&gt;2)*$X$1805+($AE$1805&lt;&gt;2)*$AE$1805)/(($C$1805&lt;&gt;2)+($J$1805&lt;&gt;2)+($Q$1805&lt;&gt;2)+($X$1805&lt;&gt;2)+($AE$1805&lt;&gt;2))&gt;=0.5,1,0))</f>
        <v/>
      </c>
      <c r="AN1805" s="16">
        <f>INDEX('Ground truth'!$B$3:$G$8,MATCH($AK$1796,'Ground truth'!$A$3:$A$8,0),MATCH($AK$1795,'Ground truth'!$B$2:$G$2,0))</f>
        <v/>
      </c>
      <c r="AO1805" s="16">
        <f>INDEX('Ground truth'!$B$3:$G$8,MATCH($AK$1796,'Ground truth'!$A$3:$A$8,0),MATCH($AK$1796,'Ground truth'!$B$2:$G$2,0))</f>
        <v/>
      </c>
      <c r="AQ1805" s="19" t="n">
        <v>1</v>
      </c>
      <c r="AR1805" s="19">
        <f>LARGE($AQ$1804:$AQ$1805,2)</f>
        <v/>
      </c>
    </row>
    <row r="1807">
      <c r="A1807" s="17" t="inlineStr">
        <is>
          <t>metrics — confident-only (unsure excluded from denominators)</t>
        </is>
      </c>
      <c r="B1807" s="10" t="inlineStr">
        <is>
          <t>run 1</t>
        </is>
      </c>
      <c r="C1807" s="10" t="inlineStr">
        <is>
          <t>run 2</t>
        </is>
      </c>
      <c r="D1807" s="10" t="inlineStr">
        <is>
          <t>run 3</t>
        </is>
      </c>
      <c r="E1807" s="10" t="inlineStr">
        <is>
          <t>run 4</t>
        </is>
      </c>
      <c r="F1807" s="10" t="inlineStr">
        <is>
          <t>run 5</t>
        </is>
      </c>
      <c r="G1807" s="10" t="inlineStr">
        <is>
          <t>avg-matrix</t>
        </is>
      </c>
      <c r="H1807" s="10" t="inlineStr">
        <is>
          <t>mean</t>
        </is>
      </c>
      <c r="I1807" s="10" t="inlineStr">
        <is>
          <t>std (pop.)</t>
        </is>
      </c>
      <c r="J1807" s="17" t="inlineStr">
        <is>
          <t>notes</t>
        </is>
      </c>
    </row>
    <row r="1808">
      <c r="A1808" s="7" t="inlineStr">
        <is>
          <t>TP</t>
        </is>
      </c>
      <c r="B1808" s="7">
        <f>SUMPRODUCT(($B$1804:$C$1805=1)*($AN$1804:$AO$1805=1))</f>
        <v/>
      </c>
      <c r="C1808" s="7">
        <f>SUMPRODUCT(($I$1804:$J$1805=1)*($AN$1804:$AO$1805=1))</f>
        <v/>
      </c>
      <c r="D1808" s="7">
        <f>SUMPRODUCT(($P$1804:$Q$1805=1)*($AN$1804:$AO$1805=1))</f>
        <v/>
      </c>
      <c r="E1808" s="7">
        <f>SUMPRODUCT(($W$1804:$X$1805=1)*($AN$1804:$AO$1805=1))</f>
        <v/>
      </c>
      <c r="F1808" s="7">
        <f>SUMPRODUCT(($AD$1804:$AE$1805=1)*($AN$1804:$AO$1805=1))</f>
        <v/>
      </c>
      <c r="G1808" s="7">
        <f>SUMPRODUCT(($AK$1804:$AL$1805=1)*($AN$1804:$AO$1805=1))</f>
        <v/>
      </c>
      <c r="H1808" s="12">
        <f>AVERAGE($B$1808:$F$1808)</f>
        <v/>
      </c>
      <c r="I1808" s="12">
        <f>STDEV.P($B$1808:$F$1808)</f>
        <v/>
      </c>
    </row>
    <row r="1809">
      <c r="A1809" s="7" t="inlineStr">
        <is>
          <t>TN</t>
        </is>
      </c>
      <c r="B1809" s="7">
        <f>SUMPRODUCT(($B$1804:$C$1805=0)*($AN$1804:$AO$1805=0))</f>
        <v/>
      </c>
      <c r="C1809" s="7">
        <f>SUMPRODUCT(($I$1804:$J$1805=0)*($AN$1804:$AO$1805=0))</f>
        <v/>
      </c>
      <c r="D1809" s="7">
        <f>SUMPRODUCT(($P$1804:$Q$1805=0)*($AN$1804:$AO$1805=0))</f>
        <v/>
      </c>
      <c r="E1809" s="7">
        <f>SUMPRODUCT(($W$1804:$X$1805=0)*($AN$1804:$AO$1805=0))</f>
        <v/>
      </c>
      <c r="F1809" s="7">
        <f>SUMPRODUCT(($AD$1804:$AE$1805=0)*($AN$1804:$AO$1805=0))</f>
        <v/>
      </c>
      <c r="G1809" s="7">
        <f>SUMPRODUCT(($AK$1804:$AL$1805=0)*($AN$1804:$AO$1805=0))</f>
        <v/>
      </c>
      <c r="H1809" s="12">
        <f>AVERAGE($B$1809:$F$1809)</f>
        <v/>
      </c>
      <c r="I1809" s="12">
        <f>STDEV.P($B$1809:$F$1809)</f>
        <v/>
      </c>
    </row>
    <row r="1810">
      <c r="A1810" s="7" t="inlineStr">
        <is>
          <t>FP</t>
        </is>
      </c>
      <c r="B1810" s="7">
        <f>SUMPRODUCT(($B$1804:$C$1805=1)*($AN$1804:$AO$1805=0))</f>
        <v/>
      </c>
      <c r="C1810" s="7">
        <f>SUMPRODUCT(($I$1804:$J$1805=1)*($AN$1804:$AO$1805=0))</f>
        <v/>
      </c>
      <c r="D1810" s="7">
        <f>SUMPRODUCT(($P$1804:$Q$1805=1)*($AN$1804:$AO$1805=0))</f>
        <v/>
      </c>
      <c r="E1810" s="7">
        <f>SUMPRODUCT(($W$1804:$X$1805=1)*($AN$1804:$AO$1805=0))</f>
        <v/>
      </c>
      <c r="F1810" s="7">
        <f>SUMPRODUCT(($AD$1804:$AE$1805=1)*($AN$1804:$AO$1805=0))</f>
        <v/>
      </c>
      <c r="G1810" s="7">
        <f>SUMPRODUCT(($AK$1804:$AL$1805=1)*($AN$1804:$AO$1805=0))</f>
        <v/>
      </c>
      <c r="H1810" s="12">
        <f>AVERAGE($B$1810:$F$1810)</f>
        <v/>
      </c>
      <c r="I1810" s="12">
        <f>STDEV.P($B$1810:$F$1810)</f>
        <v/>
      </c>
    </row>
    <row r="1811">
      <c r="A1811" s="7" t="inlineStr">
        <is>
          <t>FN</t>
        </is>
      </c>
      <c r="B1811" s="7">
        <f>SUMPRODUCT(($B$1804:$C$1805=0)*($AN$1804:$AO$1805=1))</f>
        <v/>
      </c>
      <c r="C1811" s="7">
        <f>SUMPRODUCT(($I$1804:$J$1805=0)*($AN$1804:$AO$1805=1))</f>
        <v/>
      </c>
      <c r="D1811" s="7">
        <f>SUMPRODUCT(($P$1804:$Q$1805=0)*($AN$1804:$AO$1805=1))</f>
        <v/>
      </c>
      <c r="E1811" s="7">
        <f>SUMPRODUCT(($W$1804:$X$1805=0)*($AN$1804:$AO$1805=1))</f>
        <v/>
      </c>
      <c r="F1811" s="7">
        <f>SUMPRODUCT(($AD$1804:$AE$1805=0)*($AN$1804:$AO$1805=1))</f>
        <v/>
      </c>
      <c r="G1811" s="7">
        <f>SUMPRODUCT(($AK$1804:$AL$1805=0)*($AN$1804:$AO$1805=1))</f>
        <v/>
      </c>
      <c r="H1811" s="12">
        <f>AVERAGE($B$1811:$F$1811)</f>
        <v/>
      </c>
      <c r="I1811" s="12">
        <f>STDEV.P($B$1811:$F$1811)</f>
        <v/>
      </c>
    </row>
    <row r="1812">
      <c r="A1812" s="4" t="inlineStr">
        <is>
          <t>Precision</t>
        </is>
      </c>
      <c r="B1812" s="12">
        <f>IFERROR($B$1808/($B$1808+$B$1810),0)</f>
        <v/>
      </c>
      <c r="C1812" s="12">
        <f>IFERROR($C$1808/($C$1808+$C$1810),0)</f>
        <v/>
      </c>
      <c r="D1812" s="12">
        <f>IFERROR($D$1808/($D$1808+$D$1810),0)</f>
        <v/>
      </c>
      <c r="E1812" s="12">
        <f>IFERROR($E$1808/($E$1808+$E$1810),0)</f>
        <v/>
      </c>
      <c r="F1812" s="12">
        <f>IFERROR($F$1808/($F$1808+$F$1810),0)</f>
        <v/>
      </c>
      <c r="G1812" s="12">
        <f>IFERROR($G$1808/($G$1808+$G$1810),0)</f>
        <v/>
      </c>
      <c r="H1812" s="18">
        <f>AVERAGE($B$1812:$F$1812)</f>
        <v/>
      </c>
      <c r="I1812" s="18">
        <f>STDEV.P($B$1812:$F$1812)</f>
        <v/>
      </c>
    </row>
    <row r="1813">
      <c r="A1813" s="4" t="inlineStr">
        <is>
          <t>Recall</t>
        </is>
      </c>
      <c r="B1813" s="12">
        <f>IFERROR($B$1808/($B$1808+$B$1811),0)</f>
        <v/>
      </c>
      <c r="C1813" s="12">
        <f>IFERROR($C$1808/($C$1808+$C$1811),0)</f>
        <v/>
      </c>
      <c r="D1813" s="12">
        <f>IFERROR($D$1808/($D$1808+$D$1811),0)</f>
        <v/>
      </c>
      <c r="E1813" s="12">
        <f>IFERROR($E$1808/($E$1808+$E$1811),0)</f>
        <v/>
      </c>
      <c r="F1813" s="12">
        <f>IFERROR($F$1808/($F$1808+$F$1811),0)</f>
        <v/>
      </c>
      <c r="G1813" s="12">
        <f>IFERROR($G$1808/($G$1808+$G$1811),0)</f>
        <v/>
      </c>
      <c r="H1813" s="18">
        <f>AVERAGE($B$1813:$F$1813)</f>
        <v/>
      </c>
      <c r="I1813" s="18">
        <f>STDEV.P($B$1813:$F$1813)</f>
        <v/>
      </c>
    </row>
    <row r="1814">
      <c r="A1814" s="4" t="inlineStr">
        <is>
          <t>F1</t>
        </is>
      </c>
      <c r="B1814" s="12">
        <f>IFERROR(2*$B$1812*$B$1813/($B$1812+$B$1813),0)</f>
        <v/>
      </c>
      <c r="C1814" s="12">
        <f>IFERROR(2*$C$1812*$C$1813/($C$1812+$C$1813),0)</f>
        <v/>
      </c>
      <c r="D1814" s="12">
        <f>IFERROR(2*$D$1812*$D$1813/($D$1812+$D$1813),0)</f>
        <v/>
      </c>
      <c r="E1814" s="12">
        <f>IFERROR(2*$E$1812*$E$1813/($E$1812+$E$1813),0)</f>
        <v/>
      </c>
      <c r="F1814" s="12">
        <f>IFERROR(2*$F$1812*$F$1813/($F$1812+$F$1813),0)</f>
        <v/>
      </c>
      <c r="G1814" s="12">
        <f>IFERROR(2*$G$1812*$G$1813/($G$1812+$G$1813),0)</f>
        <v/>
      </c>
      <c r="H1814" s="18">
        <f>AVERAGE($B$1814:$F$1814)</f>
        <v/>
      </c>
      <c r="I1814" s="18">
        <f>STDEV.P($B$1814:$F$1814)</f>
        <v/>
      </c>
    </row>
    <row r="1815">
      <c r="A1815" s="4" t="inlineStr">
        <is>
          <t>Accuracy</t>
        </is>
      </c>
      <c r="B1815" s="12">
        <f>IFERROR(($B$1808+$B$1809)/($B$1808+$B$1809+$B$1810+$B$1811),0)</f>
        <v/>
      </c>
      <c r="C1815" s="12">
        <f>IFERROR(($C$1808+$C$1809)/($C$1808+$C$1809+$C$1810+$C$1811),0)</f>
        <v/>
      </c>
      <c r="D1815" s="12">
        <f>IFERROR(($D$1808+$D$1809)/($D$1808+$D$1809+$D$1810+$D$1811),0)</f>
        <v/>
      </c>
      <c r="E1815" s="12">
        <f>IFERROR(($E$1808+$E$1809)/($E$1808+$E$1809+$E$1810+$E$1811),0)</f>
        <v/>
      </c>
      <c r="F1815" s="12">
        <f>IFERROR(($F$1808+$F$1809)/($F$1808+$F$1809+$F$1810+$F$1811),0)</f>
        <v/>
      </c>
      <c r="G1815" s="12">
        <f>IFERROR(($G$1808+$G$1809)/($G$1808+$G$1809+$G$1810+$G$1811),0)</f>
        <v/>
      </c>
      <c r="H1815" s="18">
        <f>AVERAGE($B$1815:$F$1815)</f>
        <v/>
      </c>
      <c r="I1815" s="18">
        <f>STDEV.P($B$1815:$F$1815)</f>
        <v/>
      </c>
    </row>
    <row r="1816">
      <c r="A1816" s="4" t="inlineStr">
        <is>
          <t>Edit distance</t>
        </is>
      </c>
      <c r="B1816" s="12">
        <f>SUMPRODUCT(ABS($AN$1804:$AO$1805-$B$1804:$C$1805))</f>
        <v/>
      </c>
      <c r="C1816" s="12">
        <f>SUMPRODUCT(ABS($AN$1804:$AO$1805-$I$1804:$J$1805))</f>
        <v/>
      </c>
      <c r="D1816" s="12">
        <f>SUMPRODUCT(ABS($AN$1804:$AO$1805-$P$1804:$Q$1805))</f>
        <v/>
      </c>
      <c r="E1816" s="12">
        <f>SUMPRODUCT(ABS($AN$1804:$AO$1805-$W$1804:$X$1805))</f>
        <v/>
      </c>
      <c r="F1816" s="12">
        <f>SUMPRODUCT(ABS($AN$1804:$AO$1805-$AD$1804:$AE$1805))</f>
        <v/>
      </c>
      <c r="G1816" s="12">
        <f>SUMPRODUCT(ABS($AN$1804:$AO$1805-$AK$1804:$AL$1805))</f>
        <v/>
      </c>
      <c r="H1816" s="18">
        <f>AVERAGE($B$1816:$F$1816)</f>
        <v/>
      </c>
      <c r="I1816" s="18">
        <f>STDEV.P($B$1816:$F$1816)</f>
        <v/>
      </c>
    </row>
    <row r="1817">
      <c r="A1817" s="4" t="inlineStr">
        <is>
          <t>Spectral distance</t>
        </is>
      </c>
      <c r="B1817" s="12">
        <f>SQRT(SUMPRODUCT(($AR$1804:$AR$1805-$B$1823:$B$1824)^2))</f>
        <v/>
      </c>
      <c r="C1817" s="12">
        <f>SQRT(SUMPRODUCT(($AR$1804:$AR$1805-$C$1823:$C$1824)^2))</f>
        <v/>
      </c>
      <c r="D1817" s="12">
        <f>SQRT(SUMPRODUCT(($AR$1804:$AR$1805-$D$1823:$D$1824)^2))</f>
        <v/>
      </c>
      <c r="E1817" s="12">
        <f>SQRT(SUMPRODUCT(($AR$1804:$AR$1805-$E$1823:$E$1824)^2))</f>
        <v/>
      </c>
      <c r="F1817" s="12">
        <f>SQRT(SUMPRODUCT(($AR$1804:$AR$1805-$F$1823:$F$1824)^2))</f>
        <v/>
      </c>
      <c r="G1817" s="12">
        <f>SQRT(SUMPRODUCT(($AR$1804:$AR$1805-$G$1823:$G$1824)^2))</f>
        <v/>
      </c>
      <c r="H1817" s="18">
        <f>AVERAGE($B$1817:$F$1817)</f>
        <v/>
      </c>
      <c r="I1817" s="18">
        <f>STDEV.P($B$1817:$F$1817)</f>
        <v/>
      </c>
    </row>
    <row r="1818">
      <c r="A1818" s="4" t="inlineStr">
        <is>
          <t>Unsure cells</t>
        </is>
      </c>
      <c r="B1818" s="7">
        <f>COUNTIF($B$1804:$C$1805,2)</f>
        <v/>
      </c>
      <c r="C1818" s="7">
        <f>COUNTIF($I$1804:$J$1805,2)</f>
        <v/>
      </c>
      <c r="D1818" s="7">
        <f>COUNTIF($P$1804:$Q$1805,2)</f>
        <v/>
      </c>
      <c r="E1818" s="7">
        <f>COUNTIF($W$1804:$X$1805,2)</f>
        <v/>
      </c>
      <c r="F1818" s="7">
        <f>COUNTIF($AD$1804:$AE$1805,2)</f>
        <v/>
      </c>
      <c r="G1818" s="7">
        <f>COUNTIF($AK$1804:$AL$1805,2)</f>
        <v/>
      </c>
      <c r="H1818" s="12">
        <f>AVERAGE($B$1818:$F$1818)</f>
        <v/>
      </c>
      <c r="I1818" s="12">
        <f>STDEV.P($B$1818:$F$1818)</f>
        <v/>
      </c>
    </row>
    <row r="1819">
      <c r="A1819" s="3" t="inlineStr">
        <is>
          <t>eigenvalues (real part, numpy order; pasted)</t>
        </is>
      </c>
    </row>
    <row r="1820">
      <c r="A1820" s="3" t="inlineStr">
        <is>
          <t xml:space="preserve">  λ1</t>
        </is>
      </c>
      <c r="B1820" s="19" t="n">
        <v>2</v>
      </c>
      <c r="C1820" s="19" t="n">
        <v>2</v>
      </c>
      <c r="D1820" s="19" t="n">
        <v>2</v>
      </c>
      <c r="E1820" s="19" t="n">
        <v>2</v>
      </c>
      <c r="F1820" s="19" t="n">
        <v>2</v>
      </c>
      <c r="G1820" s="19" t="n">
        <v>2</v>
      </c>
    </row>
    <row r="1821">
      <c r="A1821" s="3" t="inlineStr">
        <is>
          <t xml:space="preserve">  λ2</t>
        </is>
      </c>
      <c r="B1821" s="19" t="n">
        <v>0</v>
      </c>
      <c r="C1821" s="19" t="n">
        <v>0</v>
      </c>
      <c r="D1821" s="19" t="n">
        <v>0</v>
      </c>
      <c r="E1821" s="19" t="n">
        <v>0</v>
      </c>
      <c r="F1821" s="19" t="n">
        <v>0</v>
      </c>
      <c r="G1821" s="19" t="n">
        <v>0</v>
      </c>
    </row>
    <row r="1822">
      <c r="A1822" s="3" t="inlineStr">
        <is>
          <t>eigenvalues sorted desc (LARGE)</t>
        </is>
      </c>
    </row>
    <row r="1823">
      <c r="A1823" s="3" t="inlineStr">
        <is>
          <t xml:space="preserve">  λ(1)</t>
        </is>
      </c>
      <c r="B1823" s="19">
        <f>LARGE($B$1820:$B$1821,1)</f>
        <v/>
      </c>
      <c r="C1823" s="19">
        <f>LARGE($C$1820:$C$1821,1)</f>
        <v/>
      </c>
      <c r="D1823" s="19">
        <f>LARGE($D$1820:$D$1821,1)</f>
        <v/>
      </c>
      <c r="E1823" s="19">
        <f>LARGE($E$1820:$E$1821,1)</f>
        <v/>
      </c>
      <c r="F1823" s="19">
        <f>LARGE($F$1820:$F$1821,1)</f>
        <v/>
      </c>
      <c r="G1823" s="19">
        <f>LARGE($G$1820:$G$1821,1)</f>
        <v/>
      </c>
    </row>
    <row r="1824">
      <c r="A1824" s="3" t="inlineStr">
        <is>
          <t xml:space="preserve">  λ(2)</t>
        </is>
      </c>
      <c r="B1824" s="19">
        <f>LARGE($B$1820:$B$1821,2)</f>
        <v/>
      </c>
      <c r="C1824" s="19">
        <f>LARGE($C$1820:$C$1821,2)</f>
        <v/>
      </c>
      <c r="D1824" s="19">
        <f>LARGE($D$1820:$D$1821,2)</f>
        <v/>
      </c>
      <c r="E1824" s="19">
        <f>LARGE($E$1820:$E$1821,2)</f>
        <v/>
      </c>
      <c r="F1824" s="19">
        <f>LARGE($F$1820:$F$1821,2)</f>
        <v/>
      </c>
      <c r="G1824" s="19">
        <f>LARGE($G$1820:$G$1821,2)</f>
        <v/>
      </c>
    </row>
    <row r="1825">
      <c r="A1825" s="3" t="inlineStr">
        <is>
          <t>check: Σeig − trace (→0)</t>
        </is>
      </c>
      <c r="B1825" s="3">
        <f>ROUND(SUM($B$1820:$B$1821)-($B$1804+$C$1805),6)</f>
        <v/>
      </c>
      <c r="C1825" s="3">
        <f>ROUND(SUM($C$1820:$C$1821)-($I$1804+$J$1805),6)</f>
        <v/>
      </c>
      <c r="D1825" s="3">
        <f>ROUND(SUM($D$1820:$D$1821)-($P$1804+$Q$1805),6)</f>
        <v/>
      </c>
      <c r="E1825" s="3">
        <f>ROUND(SUM($E$1820:$E$1821)-($W$1804+$X$1805),6)</f>
        <v/>
      </c>
      <c r="F1825" s="3">
        <f>ROUND(SUM($F$1820:$F$1821)-($AD$1804+$AE$1805),6)</f>
        <v/>
      </c>
      <c r="G1825" s="3">
        <f>ROUND(SUM($G$1820:$G$1821)-($AK$1804+$AL$1805),6)</f>
        <v/>
      </c>
    </row>
    <row r="1826">
      <c r="A1826" s="3" t="inlineStr">
        <is>
          <t>check: Πeig − det (→0)</t>
        </is>
      </c>
      <c r="B1826" s="3">
        <f>ROUND(MDETERM($B$1804:$C$1805)-PRODUCT($B$1820:$B$1821),6)</f>
        <v/>
      </c>
      <c r="C1826" s="3">
        <f>ROUND(MDETERM($I$1804:$J$1805)-PRODUCT($C$1820:$C$1821),6)</f>
        <v/>
      </c>
      <c r="D1826" s="3">
        <f>ROUND(MDETERM($P$1804:$Q$1805)-PRODUCT($D$1820:$D$1821),6)</f>
        <v/>
      </c>
      <c r="E1826" s="3">
        <f>ROUND(MDETERM($W$1804:$X$1805)-PRODUCT($E$1820:$E$1821),6)</f>
        <v/>
      </c>
      <c r="F1826" s="3">
        <f>ROUND(MDETERM($AD$1804:$AE$1805)-PRODUCT($F$1820:$F$1821),6)</f>
        <v/>
      </c>
      <c r="G1826" s="3">
        <f>ROUND(MDETERM($AK$1804:$AL$1805)-PRODUCT($G$1820:$G$1821),6)</f>
        <v/>
      </c>
    </row>
    <row r="1827">
      <c r="A1827" s="3" t="inlineStr">
        <is>
          <t>complex eigenvalues?</t>
        </is>
      </c>
      <c r="B1827" s="3" t="inlineStr"/>
      <c r="C1827" s="3" t="inlineStr"/>
      <c r="D1827" s="3" t="inlineStr"/>
      <c r="E1827" s="3" t="inlineStr"/>
      <c r="F1827" s="3" t="inlineStr"/>
      <c r="G1827" s="3" t="inlineStr"/>
    </row>
    <row r="1828">
      <c r="A1828" s="3" t="inlineStr">
        <is>
          <t>check: det(M − λᵢI) per sorted λ (→0)</t>
        </is>
      </c>
    </row>
    <row r="1829">
      <c r="A1829" s="3" t="inlineStr">
        <is>
          <t xml:space="preserve">  det(M − λ(1)I)</t>
        </is>
      </c>
      <c r="B1829" s="3">
        <f t="array" ref="B1829">ROUND(MDETERM($B$1804:$C$1805-$B$1823*MUNIT(2)),6)</f>
        <v/>
      </c>
      <c r="C1829" s="3">
        <f t="array" ref="C1829">ROUND(MDETERM($I$1804:$J$1805-$C$1823*MUNIT(2)),6)</f>
        <v/>
      </c>
      <c r="D1829" s="3">
        <f t="array" ref="D1829">ROUND(MDETERM($P$1804:$Q$1805-$D$1823*MUNIT(2)),6)</f>
        <v/>
      </c>
      <c r="E1829" s="3">
        <f t="array" ref="E1829">ROUND(MDETERM($W$1804:$X$1805-$E$1823*MUNIT(2)),6)</f>
        <v/>
      </c>
      <c r="F1829" s="3">
        <f t="array" ref="F1829">ROUND(MDETERM($AD$1804:$AE$1805-$F$1823*MUNIT(2)),6)</f>
        <v/>
      </c>
      <c r="G1829" s="3">
        <f t="array" ref="G1829">ROUND(MDETERM($AK$1804:$AL$1805-$G$1823*MUNIT(2)),6)</f>
        <v/>
      </c>
    </row>
    <row r="1830">
      <c r="A1830" s="3" t="inlineStr">
        <is>
          <t xml:space="preserve">  det(M − λ(2)I)</t>
        </is>
      </c>
      <c r="B1830" s="3">
        <f t="array" ref="B1830">ROUND(MDETERM($B$1804:$C$1805-$B$1824*MUNIT(2)),6)</f>
        <v/>
      </c>
      <c r="C1830" s="3">
        <f t="array" ref="C1830">ROUND(MDETERM($I$1804:$J$1805-$C$1824*MUNIT(2)),6)</f>
        <v/>
      </c>
      <c r="D1830" s="3">
        <f t="array" ref="D1830">ROUND(MDETERM($P$1804:$Q$1805-$D$1824*MUNIT(2)),6)</f>
        <v/>
      </c>
      <c r="E1830" s="3">
        <f t="array" ref="E1830">ROUND(MDETERM($W$1804:$X$1805-$E$1824*MUNIT(2)),6)</f>
        <v/>
      </c>
      <c r="F1830" s="3">
        <f t="array" ref="F1830">ROUND(MDETERM($AD$1804:$AE$1805-$F$1824*MUNIT(2)),6)</f>
        <v/>
      </c>
      <c r="G1830" s="3">
        <f t="array" ref="G1830">ROUND(MDETERM($AK$1804:$AL$1805-$G$1824*MUNIT(2)),6)</f>
        <v/>
      </c>
    </row>
    <row r="1834" ht="16" customHeight="1">
      <c r="A1834" s="14" t="inlineStr">
        <is>
          <t>GraphRAG R1-R2 | mixtral:8x22b</t>
        </is>
      </c>
      <c r="B1834" s="9" t="inlineStr">
        <is>
          <t>run 1 (raw, pasted)</t>
        </is>
      </c>
      <c r="I1834" s="9" t="inlineStr">
        <is>
          <t>run 2 (raw, pasted)</t>
        </is>
      </c>
      <c r="P1834" s="9" t="inlineStr">
        <is>
          <t>run 3 (raw, pasted)</t>
        </is>
      </c>
      <c r="W1834" s="9" t="inlineStr">
        <is>
          <t>run 4 (raw, pasted)</t>
        </is>
      </c>
      <c r="AD1834" s="9" t="inlineStr">
        <is>
          <t>run 5 (raw, pasted)</t>
        </is>
      </c>
      <c r="AK1834" s="9" t="inlineStr">
        <is>
          <t>archived component mapping</t>
        </is>
      </c>
    </row>
    <row r="1835" ht="60" customHeight="1">
      <c r="B1835" s="15" t="inlineStr">
        <is>
          <t>Payload</t>
        </is>
      </c>
      <c r="C1835" s="15" t="inlineStr">
        <is>
          <t>Communication System</t>
        </is>
      </c>
      <c r="D1835" s="15" t="inlineStr">
        <is>
          <t>Power System</t>
        </is>
      </c>
      <c r="E1835" s="15" t="inlineStr">
        <is>
          <t>Attitude Determination and Control System</t>
        </is>
      </c>
      <c r="F1835" s="15" t="inlineStr">
        <is>
          <t>On-Board Computer</t>
        </is>
      </c>
      <c r="G1835" s="15" t="inlineStr">
        <is>
          <t>Structure</t>
        </is>
      </c>
      <c r="I1835" s="15" t="inlineStr">
        <is>
          <t>Payload</t>
        </is>
      </c>
      <c r="J1835" s="15" t="inlineStr">
        <is>
          <t>Communication System</t>
        </is>
      </c>
      <c r="K1835" s="15" t="inlineStr">
        <is>
          <t>Power System</t>
        </is>
      </c>
      <c r="L1835" s="15" t="inlineStr">
        <is>
          <t>Attitude Determination and Control System</t>
        </is>
      </c>
      <c r="M1835" s="15" t="inlineStr">
        <is>
          <t>On-Board Computer</t>
        </is>
      </c>
      <c r="N1835" s="15" t="inlineStr">
        <is>
          <t>Structure</t>
        </is>
      </c>
      <c r="P1835" s="15" t="inlineStr">
        <is>
          <t>Payload</t>
        </is>
      </c>
      <c r="Q1835" s="15" t="inlineStr">
        <is>
          <t>Communication System</t>
        </is>
      </c>
      <c r="R1835" s="15" t="inlineStr">
        <is>
          <t>Power System</t>
        </is>
      </c>
      <c r="S1835" s="15" t="inlineStr">
        <is>
          <t>Attitude Determination and Control System</t>
        </is>
      </c>
      <c r="T1835" s="15" t="inlineStr">
        <is>
          <t>On-Board Computer</t>
        </is>
      </c>
      <c r="U1835" s="15" t="inlineStr">
        <is>
          <t>Structure</t>
        </is>
      </c>
      <c r="W1835" s="15" t="inlineStr">
        <is>
          <t>Payload</t>
        </is>
      </c>
      <c r="X1835" s="15" t="inlineStr">
        <is>
          <t>Communication System</t>
        </is>
      </c>
      <c r="Y1835" s="15" t="inlineStr">
        <is>
          <t>Power System</t>
        </is>
      </c>
      <c r="Z1835" s="15" t="inlineStr">
        <is>
          <t>Attitude Determination and Control System</t>
        </is>
      </c>
      <c r="AA1835" s="15" t="inlineStr">
        <is>
          <t>On-Board Computer</t>
        </is>
      </c>
      <c r="AB1835" s="15" t="inlineStr">
        <is>
          <t>Structure</t>
        </is>
      </c>
      <c r="AD1835" s="15" t="inlineStr">
        <is>
          <t>Payload</t>
        </is>
      </c>
      <c r="AE1835" s="15" t="inlineStr">
        <is>
          <t>Communication System</t>
        </is>
      </c>
      <c r="AF1835" s="15" t="inlineStr">
        <is>
          <t>Power System</t>
        </is>
      </c>
      <c r="AG1835" s="15" t="inlineStr">
        <is>
          <t>Attitude Determination and Control System</t>
        </is>
      </c>
      <c r="AH1835" s="15" t="inlineStr">
        <is>
          <t>On-Board Computer</t>
        </is>
      </c>
      <c r="AI1835" s="15" t="inlineStr">
        <is>
          <t>Structure</t>
        </is>
      </c>
      <c r="AK1835" s="3" t="inlineStr">
        <is>
          <t>Ground truth component</t>
        </is>
      </c>
      <c r="AL1835" s="3" t="inlineStr">
        <is>
          <t>Matched predicted component</t>
        </is>
      </c>
    </row>
    <row r="1836">
      <c r="A1836" s="3" t="inlineStr">
        <is>
          <t>Payload</t>
        </is>
      </c>
      <c r="B1836" s="8" t="n">
        <v>1</v>
      </c>
      <c r="C1836" s="8" t="n">
        <v>1</v>
      </c>
      <c r="D1836" s="8" t="n">
        <v>1</v>
      </c>
      <c r="E1836" s="8" t="n">
        <v>1</v>
      </c>
      <c r="F1836" s="8" t="n">
        <v>1</v>
      </c>
      <c r="G1836" s="8" t="n">
        <v>1</v>
      </c>
      <c r="I1836" s="8" t="n">
        <v>1</v>
      </c>
      <c r="J1836" s="8" t="n">
        <v>1</v>
      </c>
      <c r="K1836" s="8" t="n">
        <v>1</v>
      </c>
      <c r="L1836" s="8" t="n">
        <v>1</v>
      </c>
      <c r="M1836" s="8" t="n">
        <v>1</v>
      </c>
      <c r="N1836" s="8" t="n">
        <v>1</v>
      </c>
      <c r="P1836" s="8" t="n">
        <v>1</v>
      </c>
      <c r="Q1836" s="8" t="n">
        <v>1</v>
      </c>
      <c r="R1836" s="8" t="n">
        <v>1</v>
      </c>
      <c r="S1836" s="8" t="n">
        <v>1</v>
      </c>
      <c r="T1836" s="8" t="n">
        <v>1</v>
      </c>
      <c r="U1836" s="8" t="n">
        <v>1</v>
      </c>
      <c r="W1836" s="8" t="n">
        <v>1</v>
      </c>
      <c r="X1836" s="8" t="n">
        <v>1</v>
      </c>
      <c r="Y1836" s="8" t="n">
        <v>1</v>
      </c>
      <c r="Z1836" s="8" t="n">
        <v>1</v>
      </c>
      <c r="AA1836" s="8" t="n">
        <v>1</v>
      </c>
      <c r="AB1836" s="8" t="n">
        <v>1</v>
      </c>
      <c r="AD1836" s="8" t="n">
        <v>1</v>
      </c>
      <c r="AE1836" s="8" t="n">
        <v>1</v>
      </c>
      <c r="AF1836" s="8" t="n">
        <v>1</v>
      </c>
      <c r="AG1836" s="8" t="n">
        <v>1</v>
      </c>
      <c r="AH1836" s="8" t="n">
        <v>1</v>
      </c>
      <c r="AI1836" s="8" t="n">
        <v>1</v>
      </c>
      <c r="AK1836" s="3" t="inlineStr">
        <is>
          <t>Power Subsystem</t>
        </is>
      </c>
      <c r="AL1836" s="3" t="inlineStr">
        <is>
          <t>Power System</t>
        </is>
      </c>
    </row>
    <row r="1837">
      <c r="A1837" s="3" t="inlineStr">
        <is>
          <t>Communication System</t>
        </is>
      </c>
      <c r="B1837" s="8" t="n">
        <v>1</v>
      </c>
      <c r="C1837" s="8" t="n">
        <v>1</v>
      </c>
      <c r="D1837" s="8" t="n">
        <v>1</v>
      </c>
      <c r="E1837" s="8" t="n">
        <v>1</v>
      </c>
      <c r="F1837" s="8" t="n">
        <v>1</v>
      </c>
      <c r="G1837" s="8" t="n">
        <v>0</v>
      </c>
      <c r="I1837" s="8" t="n">
        <v>1</v>
      </c>
      <c r="J1837" s="8" t="n">
        <v>1</v>
      </c>
      <c r="K1837" s="8" t="n">
        <v>1</v>
      </c>
      <c r="L1837" s="8" t="n">
        <v>1</v>
      </c>
      <c r="M1837" s="8" t="n">
        <v>1</v>
      </c>
      <c r="N1837" s="8" t="n">
        <v>0</v>
      </c>
      <c r="P1837" s="8" t="n">
        <v>1</v>
      </c>
      <c r="Q1837" s="8" t="n">
        <v>1</v>
      </c>
      <c r="R1837" s="8" t="n">
        <v>1</v>
      </c>
      <c r="S1837" s="8" t="n">
        <v>1</v>
      </c>
      <c r="T1837" s="8" t="n">
        <v>1</v>
      </c>
      <c r="U1837" s="8" t="n">
        <v>0</v>
      </c>
      <c r="W1837" s="8" t="n">
        <v>1</v>
      </c>
      <c r="X1837" s="8" t="n">
        <v>1</v>
      </c>
      <c r="Y1837" s="8" t="n">
        <v>1</v>
      </c>
      <c r="Z1837" s="8" t="n">
        <v>1</v>
      </c>
      <c r="AA1837" s="8" t="n">
        <v>1</v>
      </c>
      <c r="AB1837" s="8" t="n">
        <v>0</v>
      </c>
      <c r="AD1837" s="8" t="n">
        <v>1</v>
      </c>
      <c r="AE1837" s="8" t="n">
        <v>1</v>
      </c>
      <c r="AF1837" s="8" t="n">
        <v>1</v>
      </c>
      <c r="AG1837" s="8" t="n">
        <v>1</v>
      </c>
      <c r="AH1837" s="8" t="n">
        <v>1</v>
      </c>
      <c r="AI1837" s="8" t="n">
        <v>0</v>
      </c>
      <c r="AK1837" s="3" t="inlineStr">
        <is>
          <t>Spacecraft</t>
        </is>
      </c>
      <c r="AL1837" s="3" t="inlineStr">
        <is>
          <t>Structure</t>
        </is>
      </c>
    </row>
    <row r="1838">
      <c r="A1838" s="3" t="inlineStr">
        <is>
          <t>Power System</t>
        </is>
      </c>
      <c r="B1838" s="8" t="n">
        <v>1</v>
      </c>
      <c r="C1838" s="8" t="n">
        <v>1</v>
      </c>
      <c r="D1838" s="8" t="n">
        <v>1</v>
      </c>
      <c r="E1838" s="8" t="n">
        <v>1</v>
      </c>
      <c r="F1838" s="8" t="n">
        <v>1</v>
      </c>
      <c r="G1838" s="8" t="n">
        <v>0</v>
      </c>
      <c r="I1838" s="8" t="n">
        <v>1</v>
      </c>
      <c r="J1838" s="8" t="n">
        <v>1</v>
      </c>
      <c r="K1838" s="8" t="n">
        <v>1</v>
      </c>
      <c r="L1838" s="8" t="n">
        <v>1</v>
      </c>
      <c r="M1838" s="8" t="n">
        <v>1</v>
      </c>
      <c r="N1838" s="8" t="n">
        <v>0</v>
      </c>
      <c r="P1838" s="8" t="n">
        <v>1</v>
      </c>
      <c r="Q1838" s="8" t="n">
        <v>1</v>
      </c>
      <c r="R1838" s="8" t="n">
        <v>1</v>
      </c>
      <c r="S1838" s="8" t="n">
        <v>1</v>
      </c>
      <c r="T1838" s="8" t="n">
        <v>1</v>
      </c>
      <c r="U1838" s="8" t="n">
        <v>0</v>
      </c>
      <c r="W1838" s="8" t="n">
        <v>1</v>
      </c>
      <c r="X1838" s="8" t="n">
        <v>1</v>
      </c>
      <c r="Y1838" s="8" t="n">
        <v>1</v>
      </c>
      <c r="Z1838" s="8" t="n">
        <v>1</v>
      </c>
      <c r="AA1838" s="8" t="n">
        <v>1</v>
      </c>
      <c r="AB1838" s="8" t="n">
        <v>0</v>
      </c>
      <c r="AD1838" s="8" t="n">
        <v>1</v>
      </c>
      <c r="AE1838" s="8" t="n">
        <v>1</v>
      </c>
      <c r="AF1838" s="8" t="n">
        <v>1</v>
      </c>
      <c r="AG1838" s="8" t="n">
        <v>1</v>
      </c>
      <c r="AH1838" s="8" t="n">
        <v>1</v>
      </c>
      <c r="AI1838" s="8" t="n">
        <v>0</v>
      </c>
      <c r="AK1838" s="3" t="inlineStr">
        <is>
          <t>Guidance, Navigation, and Control (GNC) Subsystem</t>
        </is>
      </c>
      <c r="AL1838" s="3" t="inlineStr">
        <is>
          <t>Attitude Determination and Control System</t>
        </is>
      </c>
    </row>
    <row r="1839">
      <c r="A1839" s="3" t="inlineStr">
        <is>
          <t>Attitude Determination and Control System</t>
        </is>
      </c>
      <c r="B1839" s="8" t="n">
        <v>1</v>
      </c>
      <c r="C1839" s="8" t="n">
        <v>1</v>
      </c>
      <c r="D1839" s="8" t="n">
        <v>1</v>
      </c>
      <c r="E1839" s="8" t="n">
        <v>1</v>
      </c>
      <c r="F1839" s="8" t="n">
        <v>1</v>
      </c>
      <c r="G1839" s="8" t="n">
        <v>1</v>
      </c>
      <c r="I1839" s="8" t="n">
        <v>1</v>
      </c>
      <c r="J1839" s="8" t="n">
        <v>1</v>
      </c>
      <c r="K1839" s="8" t="n">
        <v>1</v>
      </c>
      <c r="L1839" s="8" t="n">
        <v>1</v>
      </c>
      <c r="M1839" s="8" t="n">
        <v>1</v>
      </c>
      <c r="N1839" s="8" t="n">
        <v>1</v>
      </c>
      <c r="P1839" s="8" t="n">
        <v>1</v>
      </c>
      <c r="Q1839" s="8" t="n">
        <v>1</v>
      </c>
      <c r="R1839" s="8" t="n">
        <v>1</v>
      </c>
      <c r="S1839" s="8" t="n">
        <v>1</v>
      </c>
      <c r="T1839" s="8" t="n">
        <v>1</v>
      </c>
      <c r="U1839" s="8" t="n">
        <v>1</v>
      </c>
      <c r="W1839" s="8" t="n">
        <v>1</v>
      </c>
      <c r="X1839" s="8" t="n">
        <v>1</v>
      </c>
      <c r="Y1839" s="8" t="n">
        <v>1</v>
      </c>
      <c r="Z1839" s="8" t="n">
        <v>1</v>
      </c>
      <c r="AA1839" s="8" t="n">
        <v>1</v>
      </c>
      <c r="AB1839" s="8" t="n">
        <v>1</v>
      </c>
      <c r="AD1839" s="8" t="n">
        <v>1</v>
      </c>
      <c r="AE1839" s="8" t="n">
        <v>1</v>
      </c>
      <c r="AF1839" s="8" t="n">
        <v>1</v>
      </c>
      <c r="AG1839" s="8" t="n">
        <v>1</v>
      </c>
      <c r="AH1839" s="8" t="n">
        <v>1</v>
      </c>
      <c r="AI1839" s="8" t="n">
        <v>1</v>
      </c>
      <c r="AK1839" s="3" t="inlineStr">
        <is>
          <t>Propulsion Subsystem</t>
        </is>
      </c>
      <c r="AL1839" s="3" t="inlineStr">
        <is>
          <t>Payload</t>
        </is>
      </c>
    </row>
    <row r="1840">
      <c r="A1840" s="3" t="inlineStr">
        <is>
          <t>On-Board Computer</t>
        </is>
      </c>
      <c r="B1840" s="8" t="n">
        <v>1</v>
      </c>
      <c r="C1840" s="8" t="n">
        <v>1</v>
      </c>
      <c r="D1840" s="8" t="n">
        <v>1</v>
      </c>
      <c r="E1840" s="8" t="n">
        <v>1</v>
      </c>
      <c r="F1840" s="8" t="n">
        <v>1</v>
      </c>
      <c r="G1840" s="8" t="n">
        <v>1</v>
      </c>
      <c r="I1840" s="8" t="n">
        <v>1</v>
      </c>
      <c r="J1840" s="8" t="n">
        <v>1</v>
      </c>
      <c r="K1840" s="8" t="n">
        <v>1</v>
      </c>
      <c r="L1840" s="8" t="n">
        <v>1</v>
      </c>
      <c r="M1840" s="8" t="n">
        <v>1</v>
      </c>
      <c r="N1840" s="8" t="n">
        <v>1</v>
      </c>
      <c r="P1840" s="8" t="n">
        <v>1</v>
      </c>
      <c r="Q1840" s="8" t="n">
        <v>1</v>
      </c>
      <c r="R1840" s="8" t="n">
        <v>1</v>
      </c>
      <c r="S1840" s="8" t="n">
        <v>1</v>
      </c>
      <c r="T1840" s="8" t="n">
        <v>1</v>
      </c>
      <c r="U1840" s="8" t="n">
        <v>1</v>
      </c>
      <c r="W1840" s="8" t="n">
        <v>1</v>
      </c>
      <c r="X1840" s="8" t="n">
        <v>1</v>
      </c>
      <c r="Y1840" s="8" t="n">
        <v>1</v>
      </c>
      <c r="Z1840" s="8" t="n">
        <v>1</v>
      </c>
      <c r="AA1840" s="8" t="n">
        <v>1</v>
      </c>
      <c r="AB1840" s="8" t="n">
        <v>1</v>
      </c>
      <c r="AD1840" s="8" t="n">
        <v>1</v>
      </c>
      <c r="AE1840" s="8" t="n">
        <v>1</v>
      </c>
      <c r="AF1840" s="8" t="n">
        <v>1</v>
      </c>
      <c r="AG1840" s="8" t="n">
        <v>1</v>
      </c>
      <c r="AH1840" s="8" t="n">
        <v>1</v>
      </c>
      <c r="AI1840" s="8" t="n">
        <v>1</v>
      </c>
      <c r="AK1840" s="3" t="inlineStr">
        <is>
          <t>Reaction Wheel</t>
        </is>
      </c>
      <c r="AL1840" s="3" t="inlineStr">
        <is>
          <t>Communication System</t>
        </is>
      </c>
    </row>
    <row r="1841">
      <c r="A1841" s="3" t="inlineStr">
        <is>
          <t>Structure</t>
        </is>
      </c>
      <c r="B1841" s="8" t="n">
        <v>1</v>
      </c>
      <c r="C1841" s="8" t="n">
        <v>0</v>
      </c>
      <c r="D1841" s="8" t="n">
        <v>0</v>
      </c>
      <c r="E1841" s="8" t="n">
        <v>1</v>
      </c>
      <c r="F1841" s="8" t="n">
        <v>1</v>
      </c>
      <c r="G1841" s="8" t="n">
        <v>1</v>
      </c>
      <c r="I1841" s="8" t="n">
        <v>1</v>
      </c>
      <c r="J1841" s="8" t="n">
        <v>0</v>
      </c>
      <c r="K1841" s="8" t="n">
        <v>0</v>
      </c>
      <c r="L1841" s="8" t="n">
        <v>1</v>
      </c>
      <c r="M1841" s="8" t="n">
        <v>1</v>
      </c>
      <c r="N1841" s="8" t="n">
        <v>1</v>
      </c>
      <c r="P1841" s="8" t="n">
        <v>1</v>
      </c>
      <c r="Q1841" s="8" t="n">
        <v>0</v>
      </c>
      <c r="R1841" s="8" t="n">
        <v>0</v>
      </c>
      <c r="S1841" s="8" t="n">
        <v>1</v>
      </c>
      <c r="T1841" s="8" t="n">
        <v>1</v>
      </c>
      <c r="U1841" s="8" t="n">
        <v>1</v>
      </c>
      <c r="W1841" s="8" t="n">
        <v>1</v>
      </c>
      <c r="X1841" s="8" t="n">
        <v>0</v>
      </c>
      <c r="Y1841" s="8" t="n">
        <v>0</v>
      </c>
      <c r="Z1841" s="8" t="n">
        <v>1</v>
      </c>
      <c r="AA1841" s="8" t="n">
        <v>1</v>
      </c>
      <c r="AB1841" s="8" t="n">
        <v>1</v>
      </c>
      <c r="AD1841" s="8" t="n">
        <v>1</v>
      </c>
      <c r="AE1841" s="8" t="n">
        <v>0</v>
      </c>
      <c r="AF1841" s="8" t="n">
        <v>0</v>
      </c>
      <c r="AG1841" s="8" t="n">
        <v>1</v>
      </c>
      <c r="AH1841" s="8" t="n">
        <v>1</v>
      </c>
      <c r="AI1841" s="8" t="n">
        <v>1</v>
      </c>
      <c r="AK1841" s="3" t="inlineStr">
        <is>
          <t>GNC Software</t>
        </is>
      </c>
      <c r="AL1841" s="3" t="inlineStr">
        <is>
          <t>On-Board Computer</t>
        </is>
      </c>
    </row>
    <row r="1843">
      <c r="A1843" s="1" t="inlineStr">
        <is>
          <t>aligned k×k matrices (INDEX/MATCH through the mapping; GT order)</t>
        </is>
      </c>
      <c r="B1843" s="9" t="inlineStr">
        <is>
          <t>run 1 aligned</t>
        </is>
      </c>
      <c r="I1843" s="9" t="inlineStr">
        <is>
          <t>run 2 aligned</t>
        </is>
      </c>
      <c r="P1843" s="9" t="inlineStr">
        <is>
          <t>run 3 aligned</t>
        </is>
      </c>
      <c r="W1843" s="9" t="inlineStr">
        <is>
          <t>run 4 aligned</t>
        </is>
      </c>
      <c r="AD1843" s="9" t="inlineStr">
        <is>
          <t>run 5 aligned</t>
        </is>
      </c>
      <c r="AK1843" s="9" t="inlineStr">
        <is>
          <t>Step2 average of aligned runs (formula)</t>
        </is>
      </c>
      <c r="AR1843" s="9" t="inlineStr">
        <is>
          <t>aligned ground truth (INDEX/MATCH)</t>
        </is>
      </c>
      <c r="AY1843" s="9" t="inlineStr">
        <is>
          <t>aligned GT eig (pasted) | sorted</t>
        </is>
      </c>
    </row>
    <row r="1844" ht="60" customHeight="1">
      <c r="B1844" s="15" t="inlineStr">
        <is>
          <t>Power Subsystem</t>
        </is>
      </c>
      <c r="C1844" s="15" t="inlineStr">
        <is>
          <t>Spacecraft</t>
        </is>
      </c>
      <c r="D1844" s="15" t="inlineStr">
        <is>
          <t>Guidance, Navigation, and Control (GNC) Subsystem</t>
        </is>
      </c>
      <c r="E1844" s="15" t="inlineStr">
        <is>
          <t>Propulsion Subsystem</t>
        </is>
      </c>
      <c r="F1844" s="15" t="inlineStr">
        <is>
          <t>Reaction Wheel</t>
        </is>
      </c>
      <c r="G1844" s="15" t="inlineStr">
        <is>
          <t>GNC Software</t>
        </is>
      </c>
      <c r="I1844" s="15" t="inlineStr">
        <is>
          <t>Power Subsystem</t>
        </is>
      </c>
      <c r="J1844" s="15" t="inlineStr">
        <is>
          <t>Spacecraft</t>
        </is>
      </c>
      <c r="K1844" s="15" t="inlineStr">
        <is>
          <t>Guidance, Navigation, and Control (GNC) Subsystem</t>
        </is>
      </c>
      <c r="L1844" s="15" t="inlineStr">
        <is>
          <t>Propulsion Subsystem</t>
        </is>
      </c>
      <c r="M1844" s="15" t="inlineStr">
        <is>
          <t>Reaction Wheel</t>
        </is>
      </c>
      <c r="N1844" s="15" t="inlineStr">
        <is>
          <t>GNC Software</t>
        </is>
      </c>
      <c r="P1844" s="15" t="inlineStr">
        <is>
          <t>Power Subsystem</t>
        </is>
      </c>
      <c r="Q1844" s="15" t="inlineStr">
        <is>
          <t>Spacecraft</t>
        </is>
      </c>
      <c r="R1844" s="15" t="inlineStr">
        <is>
          <t>Guidance, Navigation, and Control (GNC) Subsystem</t>
        </is>
      </c>
      <c r="S1844" s="15" t="inlineStr">
        <is>
          <t>Propulsion Subsystem</t>
        </is>
      </c>
      <c r="T1844" s="15" t="inlineStr">
        <is>
          <t>Reaction Wheel</t>
        </is>
      </c>
      <c r="U1844" s="15" t="inlineStr">
        <is>
          <t>GNC Software</t>
        </is>
      </c>
      <c r="W1844" s="15" t="inlineStr">
        <is>
          <t>Power Subsystem</t>
        </is>
      </c>
      <c r="X1844" s="15" t="inlineStr">
        <is>
          <t>Spacecraft</t>
        </is>
      </c>
      <c r="Y1844" s="15" t="inlineStr">
        <is>
          <t>Guidance, Navigation, and Control (GNC) Subsystem</t>
        </is>
      </c>
      <c r="Z1844" s="15" t="inlineStr">
        <is>
          <t>Propulsion Subsystem</t>
        </is>
      </c>
      <c r="AA1844" s="15" t="inlineStr">
        <is>
          <t>Reaction Wheel</t>
        </is>
      </c>
      <c r="AB1844" s="15" t="inlineStr">
        <is>
          <t>GNC Software</t>
        </is>
      </c>
      <c r="AD1844" s="15" t="inlineStr">
        <is>
          <t>Power Subsystem</t>
        </is>
      </c>
      <c r="AE1844" s="15" t="inlineStr">
        <is>
          <t>Spacecraft</t>
        </is>
      </c>
      <c r="AF1844" s="15" t="inlineStr">
        <is>
          <t>Guidance, Navigation, and Control (GNC) Subsystem</t>
        </is>
      </c>
      <c r="AG1844" s="15" t="inlineStr">
        <is>
          <t>Propulsion Subsystem</t>
        </is>
      </c>
      <c r="AH1844" s="15" t="inlineStr">
        <is>
          <t>Reaction Wheel</t>
        </is>
      </c>
      <c r="AI1844" s="15" t="inlineStr">
        <is>
          <t>GNC Software</t>
        </is>
      </c>
    </row>
    <row r="1845">
      <c r="A1845" s="3" t="inlineStr">
        <is>
          <t>Power Subsystem</t>
        </is>
      </c>
      <c r="B1845" s="8">
        <f>INDEX($B$1836:$G$1841,MATCH($AL$1836,$B$1835:$G$1835,0),MATCH($AL$1836,$B$1835:$G$1835,0))</f>
        <v/>
      </c>
      <c r="C1845" s="8">
        <f>INDEX($B$1836:$G$1841,MATCH($AL$1836,$B$1835:$G$1835,0),MATCH($AL$1837,$B$1835:$G$1835,0))</f>
        <v/>
      </c>
      <c r="D1845" s="8">
        <f>INDEX($B$1836:$G$1841,MATCH($AL$1836,$B$1835:$G$1835,0),MATCH($AL$1838,$B$1835:$G$1835,0))</f>
        <v/>
      </c>
      <c r="E1845" s="8">
        <f>INDEX($B$1836:$G$1841,MATCH($AL$1836,$B$1835:$G$1835,0),MATCH($AL$1839,$B$1835:$G$1835,0))</f>
        <v/>
      </c>
      <c r="F1845" s="8">
        <f>INDEX($B$1836:$G$1841,MATCH($AL$1836,$B$1835:$G$1835,0),MATCH($AL$1840,$B$1835:$G$1835,0))</f>
        <v/>
      </c>
      <c r="G1845" s="8">
        <f>INDEX($B$1836:$G$1841,MATCH($AL$1836,$B$1835:$G$1835,0),MATCH($AL$1841,$B$1835:$G$1835,0))</f>
        <v/>
      </c>
      <c r="I1845" s="8">
        <f>INDEX($I$1836:$N$1841,MATCH($AL$1836,$I$1835:$N$1835,0),MATCH($AL$1836,$I$1835:$N$1835,0))</f>
        <v/>
      </c>
      <c r="J1845" s="8">
        <f>INDEX($I$1836:$N$1841,MATCH($AL$1836,$I$1835:$N$1835,0),MATCH($AL$1837,$I$1835:$N$1835,0))</f>
        <v/>
      </c>
      <c r="K1845" s="8">
        <f>INDEX($I$1836:$N$1841,MATCH($AL$1836,$I$1835:$N$1835,0),MATCH($AL$1838,$I$1835:$N$1835,0))</f>
        <v/>
      </c>
      <c r="L1845" s="8">
        <f>INDEX($I$1836:$N$1841,MATCH($AL$1836,$I$1835:$N$1835,0),MATCH($AL$1839,$I$1835:$N$1835,0))</f>
        <v/>
      </c>
      <c r="M1845" s="8">
        <f>INDEX($I$1836:$N$1841,MATCH($AL$1836,$I$1835:$N$1835,0),MATCH($AL$1840,$I$1835:$N$1835,0))</f>
        <v/>
      </c>
      <c r="N1845" s="8">
        <f>INDEX($I$1836:$N$1841,MATCH($AL$1836,$I$1835:$N$1835,0),MATCH($AL$1841,$I$1835:$N$1835,0))</f>
        <v/>
      </c>
      <c r="P1845" s="8">
        <f>INDEX($P$1836:$U$1841,MATCH($AL$1836,$P$1835:$U$1835,0),MATCH($AL$1836,$P$1835:$U$1835,0))</f>
        <v/>
      </c>
      <c r="Q1845" s="8">
        <f>INDEX($P$1836:$U$1841,MATCH($AL$1836,$P$1835:$U$1835,0),MATCH($AL$1837,$P$1835:$U$1835,0))</f>
        <v/>
      </c>
      <c r="R1845" s="8">
        <f>INDEX($P$1836:$U$1841,MATCH($AL$1836,$P$1835:$U$1835,0),MATCH($AL$1838,$P$1835:$U$1835,0))</f>
        <v/>
      </c>
      <c r="S1845" s="8">
        <f>INDEX($P$1836:$U$1841,MATCH($AL$1836,$P$1835:$U$1835,0),MATCH($AL$1839,$P$1835:$U$1835,0))</f>
        <v/>
      </c>
      <c r="T1845" s="8">
        <f>INDEX($P$1836:$U$1841,MATCH($AL$1836,$P$1835:$U$1835,0),MATCH($AL$1840,$P$1835:$U$1835,0))</f>
        <v/>
      </c>
      <c r="U1845" s="8">
        <f>INDEX($P$1836:$U$1841,MATCH($AL$1836,$P$1835:$U$1835,0),MATCH($AL$1841,$P$1835:$U$1835,0))</f>
        <v/>
      </c>
      <c r="W1845" s="8">
        <f>INDEX($W$1836:$AB$1841,MATCH($AL$1836,$W$1835:$AB$1835,0),MATCH($AL$1836,$W$1835:$AB$1835,0))</f>
        <v/>
      </c>
      <c r="X1845" s="8">
        <f>INDEX($W$1836:$AB$1841,MATCH($AL$1836,$W$1835:$AB$1835,0),MATCH($AL$1837,$W$1835:$AB$1835,0))</f>
        <v/>
      </c>
      <c r="Y1845" s="8">
        <f>INDEX($W$1836:$AB$1841,MATCH($AL$1836,$W$1835:$AB$1835,0),MATCH($AL$1838,$W$1835:$AB$1835,0))</f>
        <v/>
      </c>
      <c r="Z1845" s="8">
        <f>INDEX($W$1836:$AB$1841,MATCH($AL$1836,$W$1835:$AB$1835,0),MATCH($AL$1839,$W$1835:$AB$1835,0))</f>
        <v/>
      </c>
      <c r="AA1845" s="8">
        <f>INDEX($W$1836:$AB$1841,MATCH($AL$1836,$W$1835:$AB$1835,0),MATCH($AL$1840,$W$1835:$AB$1835,0))</f>
        <v/>
      </c>
      <c r="AB1845" s="8">
        <f>INDEX($W$1836:$AB$1841,MATCH($AL$1836,$W$1835:$AB$1835,0),MATCH($AL$1841,$W$1835:$AB$1835,0))</f>
        <v/>
      </c>
      <c r="AD1845" s="8">
        <f>INDEX($AD$1836:$AI$1841,MATCH($AL$1836,$AD$1835:$AI$1835,0),MATCH($AL$1836,$AD$1835:$AI$1835,0))</f>
        <v/>
      </c>
      <c r="AE1845" s="8">
        <f>INDEX($AD$1836:$AI$1841,MATCH($AL$1836,$AD$1835:$AI$1835,0),MATCH($AL$1837,$AD$1835:$AI$1835,0))</f>
        <v/>
      </c>
      <c r="AF1845" s="8">
        <f>INDEX($AD$1836:$AI$1841,MATCH($AL$1836,$AD$1835:$AI$1835,0),MATCH($AL$1838,$AD$1835:$AI$1835,0))</f>
        <v/>
      </c>
      <c r="AG1845" s="8">
        <f>INDEX($AD$1836:$AI$1841,MATCH($AL$1836,$AD$1835:$AI$1835,0),MATCH($AL$1839,$AD$1835:$AI$1835,0))</f>
        <v/>
      </c>
      <c r="AH1845" s="8">
        <f>INDEX($AD$1836:$AI$1841,MATCH($AL$1836,$AD$1835:$AI$1835,0),MATCH($AL$1840,$AD$1835:$AI$1835,0))</f>
        <v/>
      </c>
      <c r="AI1845" s="8">
        <f>INDEX($AD$1836:$AI$1841,MATCH($AL$1836,$AD$1835:$AI$1835,0),MATCH($AL$1841,$AD$1835:$AI$1835,0))</f>
        <v/>
      </c>
      <c r="AK1845" s="8">
        <f>IF(($B$1845&lt;&gt;2)+($I$1845&lt;&gt;2)+($P$1845&lt;&gt;2)+($W$1845&lt;&gt;2)+($AD$1845&lt;&gt;2)=0,2,IF((($B$1845&lt;&gt;2)*$B$1845+($I$1845&lt;&gt;2)*$I$1845+($P$1845&lt;&gt;2)*$P$1845+($W$1845&lt;&gt;2)*$W$1845+($AD$1845&lt;&gt;2)*$AD$1845)/(($B$1845&lt;&gt;2)+($I$1845&lt;&gt;2)+($P$1845&lt;&gt;2)+($W$1845&lt;&gt;2)+($AD$1845&lt;&gt;2))&gt;=0.5,1,0))</f>
        <v/>
      </c>
      <c r="AL1845" s="8">
        <f>IF(($C$1845&lt;&gt;2)+($J$1845&lt;&gt;2)+($Q$1845&lt;&gt;2)+($X$1845&lt;&gt;2)+($AE$1845&lt;&gt;2)=0,2,IF((($C$1845&lt;&gt;2)*$C$1845+($J$1845&lt;&gt;2)*$J$1845+($Q$1845&lt;&gt;2)*$Q$1845+($X$1845&lt;&gt;2)*$X$1845+($AE$1845&lt;&gt;2)*$AE$1845)/(($C$1845&lt;&gt;2)+($J$1845&lt;&gt;2)+($Q$1845&lt;&gt;2)+($X$1845&lt;&gt;2)+($AE$1845&lt;&gt;2))&gt;=0.5,1,0))</f>
        <v/>
      </c>
      <c r="AM1845" s="8">
        <f>IF(($D$1845&lt;&gt;2)+($K$1845&lt;&gt;2)+($R$1845&lt;&gt;2)+($Y$1845&lt;&gt;2)+($AF$1845&lt;&gt;2)=0,2,IF((($D$1845&lt;&gt;2)*$D$1845+($K$1845&lt;&gt;2)*$K$1845+($R$1845&lt;&gt;2)*$R$1845+($Y$1845&lt;&gt;2)*$Y$1845+($AF$1845&lt;&gt;2)*$AF$1845)/(($D$1845&lt;&gt;2)+($K$1845&lt;&gt;2)+($R$1845&lt;&gt;2)+($Y$1845&lt;&gt;2)+($AF$1845&lt;&gt;2))&gt;=0.5,1,0))</f>
        <v/>
      </c>
      <c r="AN1845" s="8">
        <f>IF(($E$1845&lt;&gt;2)+($L$1845&lt;&gt;2)+($S$1845&lt;&gt;2)+($Z$1845&lt;&gt;2)+($AG$1845&lt;&gt;2)=0,2,IF((($E$1845&lt;&gt;2)*$E$1845+($L$1845&lt;&gt;2)*$L$1845+($S$1845&lt;&gt;2)*$S$1845+($Z$1845&lt;&gt;2)*$Z$1845+($AG$1845&lt;&gt;2)*$AG$1845)/(($E$1845&lt;&gt;2)+($L$1845&lt;&gt;2)+($S$1845&lt;&gt;2)+($Z$1845&lt;&gt;2)+($AG$1845&lt;&gt;2))&gt;=0.5,1,0))</f>
        <v/>
      </c>
      <c r="AO1845" s="8">
        <f>IF(($F$1845&lt;&gt;2)+($M$1845&lt;&gt;2)+($T$1845&lt;&gt;2)+($AA$1845&lt;&gt;2)+($AH$1845&lt;&gt;2)=0,2,IF((($F$1845&lt;&gt;2)*$F$1845+($M$1845&lt;&gt;2)*$M$1845+($T$1845&lt;&gt;2)*$T$1845+($AA$1845&lt;&gt;2)*$AA$1845+($AH$1845&lt;&gt;2)*$AH$1845)/(($F$1845&lt;&gt;2)+($M$1845&lt;&gt;2)+($T$1845&lt;&gt;2)+($AA$1845&lt;&gt;2)+($AH$1845&lt;&gt;2))&gt;=0.5,1,0))</f>
        <v/>
      </c>
      <c r="AP1845" s="8">
        <f>IF(($G$1845&lt;&gt;2)+($N$1845&lt;&gt;2)+($U$1845&lt;&gt;2)+($AB$1845&lt;&gt;2)+($AI$1845&lt;&gt;2)=0,2,IF((($G$1845&lt;&gt;2)*$G$1845+($N$1845&lt;&gt;2)*$N$1845+($U$1845&lt;&gt;2)*$U$1845+($AB$1845&lt;&gt;2)*$AB$1845+($AI$1845&lt;&gt;2)*$AI$1845)/(($G$1845&lt;&gt;2)+($N$1845&lt;&gt;2)+($U$1845&lt;&gt;2)+($AB$1845&lt;&gt;2)+($AI$1845&lt;&gt;2))&gt;=0.5,1,0))</f>
        <v/>
      </c>
      <c r="AR1845" s="16">
        <f>INDEX('Ground truth'!$B$3:$G$8,MATCH($AK$1836,'Ground truth'!$A$3:$A$8,0),MATCH($AK$1836,'Ground truth'!$B$2:$G$2,0))</f>
        <v/>
      </c>
      <c r="AS1845" s="16">
        <f>INDEX('Ground truth'!$B$3:$G$8,MATCH($AK$1836,'Ground truth'!$A$3:$A$8,0),MATCH($AK$1837,'Ground truth'!$B$2:$G$2,0))</f>
        <v/>
      </c>
      <c r="AT1845" s="16">
        <f>INDEX('Ground truth'!$B$3:$G$8,MATCH($AK$1836,'Ground truth'!$A$3:$A$8,0),MATCH($AK$1838,'Ground truth'!$B$2:$G$2,0))</f>
        <v/>
      </c>
      <c r="AU1845" s="16">
        <f>INDEX('Ground truth'!$B$3:$G$8,MATCH($AK$1836,'Ground truth'!$A$3:$A$8,0),MATCH($AK$1839,'Ground truth'!$B$2:$G$2,0))</f>
        <v/>
      </c>
      <c r="AV1845" s="16">
        <f>INDEX('Ground truth'!$B$3:$G$8,MATCH($AK$1836,'Ground truth'!$A$3:$A$8,0),MATCH($AK$1840,'Ground truth'!$B$2:$G$2,0))</f>
        <v/>
      </c>
      <c r="AW1845" s="16">
        <f>INDEX('Ground truth'!$B$3:$G$8,MATCH($AK$1836,'Ground truth'!$A$3:$A$8,0),MATCH($AK$1841,'Ground truth'!$B$2:$G$2,0))</f>
        <v/>
      </c>
      <c r="AY1845" s="19" t="n">
        <v>3.813606502648335</v>
      </c>
      <c r="AZ1845" s="19">
        <f>LARGE($AY$1845:$AY$1850,1)</f>
        <v/>
      </c>
    </row>
    <row r="1846">
      <c r="A1846" s="3" t="inlineStr">
        <is>
          <t>Spacecraft</t>
        </is>
      </c>
      <c r="B1846" s="8">
        <f>INDEX($B$1836:$G$1841,MATCH($AL$1837,$B$1835:$G$1835,0),MATCH($AL$1836,$B$1835:$G$1835,0))</f>
        <v/>
      </c>
      <c r="C1846" s="8">
        <f>INDEX($B$1836:$G$1841,MATCH($AL$1837,$B$1835:$G$1835,0),MATCH($AL$1837,$B$1835:$G$1835,0))</f>
        <v/>
      </c>
      <c r="D1846" s="8">
        <f>INDEX($B$1836:$G$1841,MATCH($AL$1837,$B$1835:$G$1835,0),MATCH($AL$1838,$B$1835:$G$1835,0))</f>
        <v/>
      </c>
      <c r="E1846" s="8">
        <f>INDEX($B$1836:$G$1841,MATCH($AL$1837,$B$1835:$G$1835,0),MATCH($AL$1839,$B$1835:$G$1835,0))</f>
        <v/>
      </c>
      <c r="F1846" s="8">
        <f>INDEX($B$1836:$G$1841,MATCH($AL$1837,$B$1835:$G$1835,0),MATCH($AL$1840,$B$1835:$G$1835,0))</f>
        <v/>
      </c>
      <c r="G1846" s="8">
        <f>INDEX($B$1836:$G$1841,MATCH($AL$1837,$B$1835:$G$1835,0),MATCH($AL$1841,$B$1835:$G$1835,0))</f>
        <v/>
      </c>
      <c r="I1846" s="8">
        <f>INDEX($I$1836:$N$1841,MATCH($AL$1837,$I$1835:$N$1835,0),MATCH($AL$1836,$I$1835:$N$1835,0))</f>
        <v/>
      </c>
      <c r="J1846" s="8">
        <f>INDEX($I$1836:$N$1841,MATCH($AL$1837,$I$1835:$N$1835,0),MATCH($AL$1837,$I$1835:$N$1835,0))</f>
        <v/>
      </c>
      <c r="K1846" s="8">
        <f>INDEX($I$1836:$N$1841,MATCH($AL$1837,$I$1835:$N$1835,0),MATCH($AL$1838,$I$1835:$N$1835,0))</f>
        <v/>
      </c>
      <c r="L1846" s="8">
        <f>INDEX($I$1836:$N$1841,MATCH($AL$1837,$I$1835:$N$1835,0),MATCH($AL$1839,$I$1835:$N$1835,0))</f>
        <v/>
      </c>
      <c r="M1846" s="8">
        <f>INDEX($I$1836:$N$1841,MATCH($AL$1837,$I$1835:$N$1835,0),MATCH($AL$1840,$I$1835:$N$1835,0))</f>
        <v/>
      </c>
      <c r="N1846" s="8">
        <f>INDEX($I$1836:$N$1841,MATCH($AL$1837,$I$1835:$N$1835,0),MATCH($AL$1841,$I$1835:$N$1835,0))</f>
        <v/>
      </c>
      <c r="P1846" s="8">
        <f>INDEX($P$1836:$U$1841,MATCH($AL$1837,$P$1835:$U$1835,0),MATCH($AL$1836,$P$1835:$U$1835,0))</f>
        <v/>
      </c>
      <c r="Q1846" s="8">
        <f>INDEX($P$1836:$U$1841,MATCH($AL$1837,$P$1835:$U$1835,0),MATCH($AL$1837,$P$1835:$U$1835,0))</f>
        <v/>
      </c>
      <c r="R1846" s="8">
        <f>INDEX($P$1836:$U$1841,MATCH($AL$1837,$P$1835:$U$1835,0),MATCH($AL$1838,$P$1835:$U$1835,0))</f>
        <v/>
      </c>
      <c r="S1846" s="8">
        <f>INDEX($P$1836:$U$1841,MATCH($AL$1837,$P$1835:$U$1835,0),MATCH($AL$1839,$P$1835:$U$1835,0))</f>
        <v/>
      </c>
      <c r="T1846" s="8">
        <f>INDEX($P$1836:$U$1841,MATCH($AL$1837,$P$1835:$U$1835,0),MATCH($AL$1840,$P$1835:$U$1835,0))</f>
        <v/>
      </c>
      <c r="U1846" s="8">
        <f>INDEX($P$1836:$U$1841,MATCH($AL$1837,$P$1835:$U$1835,0),MATCH($AL$1841,$P$1835:$U$1835,0))</f>
        <v/>
      </c>
      <c r="W1846" s="8">
        <f>INDEX($W$1836:$AB$1841,MATCH($AL$1837,$W$1835:$AB$1835,0),MATCH($AL$1836,$W$1835:$AB$1835,0))</f>
        <v/>
      </c>
      <c r="X1846" s="8">
        <f>INDEX($W$1836:$AB$1841,MATCH($AL$1837,$W$1835:$AB$1835,0),MATCH($AL$1837,$W$1835:$AB$1835,0))</f>
        <v/>
      </c>
      <c r="Y1846" s="8">
        <f>INDEX($W$1836:$AB$1841,MATCH($AL$1837,$W$1835:$AB$1835,0),MATCH($AL$1838,$W$1835:$AB$1835,0))</f>
        <v/>
      </c>
      <c r="Z1846" s="8">
        <f>INDEX($W$1836:$AB$1841,MATCH($AL$1837,$W$1835:$AB$1835,0),MATCH($AL$1839,$W$1835:$AB$1835,0))</f>
        <v/>
      </c>
      <c r="AA1846" s="8">
        <f>INDEX($W$1836:$AB$1841,MATCH($AL$1837,$W$1835:$AB$1835,0),MATCH($AL$1840,$W$1835:$AB$1835,0))</f>
        <v/>
      </c>
      <c r="AB1846" s="8">
        <f>INDEX($W$1836:$AB$1841,MATCH($AL$1837,$W$1835:$AB$1835,0),MATCH($AL$1841,$W$1835:$AB$1835,0))</f>
        <v/>
      </c>
      <c r="AD1846" s="8">
        <f>INDEX($AD$1836:$AI$1841,MATCH($AL$1837,$AD$1835:$AI$1835,0),MATCH($AL$1836,$AD$1835:$AI$1835,0))</f>
        <v/>
      </c>
      <c r="AE1846" s="8">
        <f>INDEX($AD$1836:$AI$1841,MATCH($AL$1837,$AD$1835:$AI$1835,0),MATCH($AL$1837,$AD$1835:$AI$1835,0))</f>
        <v/>
      </c>
      <c r="AF1846" s="8">
        <f>INDEX($AD$1836:$AI$1841,MATCH($AL$1837,$AD$1835:$AI$1835,0),MATCH($AL$1838,$AD$1835:$AI$1835,0))</f>
        <v/>
      </c>
      <c r="AG1846" s="8">
        <f>INDEX($AD$1836:$AI$1841,MATCH($AL$1837,$AD$1835:$AI$1835,0),MATCH($AL$1839,$AD$1835:$AI$1835,0))</f>
        <v/>
      </c>
      <c r="AH1846" s="8">
        <f>INDEX($AD$1836:$AI$1841,MATCH($AL$1837,$AD$1835:$AI$1835,0),MATCH($AL$1840,$AD$1835:$AI$1835,0))</f>
        <v/>
      </c>
      <c r="AI1846" s="8">
        <f>INDEX($AD$1836:$AI$1841,MATCH($AL$1837,$AD$1835:$AI$1835,0),MATCH($AL$1841,$AD$1835:$AI$1835,0))</f>
        <v/>
      </c>
      <c r="AK1846" s="8">
        <f>IF(($B$1846&lt;&gt;2)+($I$1846&lt;&gt;2)+($P$1846&lt;&gt;2)+($W$1846&lt;&gt;2)+($AD$1846&lt;&gt;2)=0,2,IF((($B$1846&lt;&gt;2)*$B$1846+($I$1846&lt;&gt;2)*$I$1846+($P$1846&lt;&gt;2)*$P$1846+($W$1846&lt;&gt;2)*$W$1846+($AD$1846&lt;&gt;2)*$AD$1846)/(($B$1846&lt;&gt;2)+($I$1846&lt;&gt;2)+($P$1846&lt;&gt;2)+($W$1846&lt;&gt;2)+($AD$1846&lt;&gt;2))&gt;=0.5,1,0))</f>
        <v/>
      </c>
      <c r="AL1846" s="8">
        <f>IF(($C$1846&lt;&gt;2)+($J$1846&lt;&gt;2)+($Q$1846&lt;&gt;2)+($X$1846&lt;&gt;2)+($AE$1846&lt;&gt;2)=0,2,IF((($C$1846&lt;&gt;2)*$C$1846+($J$1846&lt;&gt;2)*$J$1846+($Q$1846&lt;&gt;2)*$Q$1846+($X$1846&lt;&gt;2)*$X$1846+($AE$1846&lt;&gt;2)*$AE$1846)/(($C$1846&lt;&gt;2)+($J$1846&lt;&gt;2)+($Q$1846&lt;&gt;2)+($X$1846&lt;&gt;2)+($AE$1846&lt;&gt;2))&gt;=0.5,1,0))</f>
        <v/>
      </c>
      <c r="AM1846" s="8">
        <f>IF(($D$1846&lt;&gt;2)+($K$1846&lt;&gt;2)+($R$1846&lt;&gt;2)+($Y$1846&lt;&gt;2)+($AF$1846&lt;&gt;2)=0,2,IF((($D$1846&lt;&gt;2)*$D$1846+($K$1846&lt;&gt;2)*$K$1846+($R$1846&lt;&gt;2)*$R$1846+($Y$1846&lt;&gt;2)*$Y$1846+($AF$1846&lt;&gt;2)*$AF$1846)/(($D$1846&lt;&gt;2)+($K$1846&lt;&gt;2)+($R$1846&lt;&gt;2)+($Y$1846&lt;&gt;2)+($AF$1846&lt;&gt;2))&gt;=0.5,1,0))</f>
        <v/>
      </c>
      <c r="AN1846" s="8">
        <f>IF(($E$1846&lt;&gt;2)+($L$1846&lt;&gt;2)+($S$1846&lt;&gt;2)+($Z$1846&lt;&gt;2)+($AG$1846&lt;&gt;2)=0,2,IF((($E$1846&lt;&gt;2)*$E$1846+($L$1846&lt;&gt;2)*$L$1846+($S$1846&lt;&gt;2)*$S$1846+($Z$1846&lt;&gt;2)*$Z$1846+($AG$1846&lt;&gt;2)*$AG$1846)/(($E$1846&lt;&gt;2)+($L$1846&lt;&gt;2)+($S$1846&lt;&gt;2)+($Z$1846&lt;&gt;2)+($AG$1846&lt;&gt;2))&gt;=0.5,1,0))</f>
        <v/>
      </c>
      <c r="AO1846" s="8">
        <f>IF(($F$1846&lt;&gt;2)+($M$1846&lt;&gt;2)+($T$1846&lt;&gt;2)+($AA$1846&lt;&gt;2)+($AH$1846&lt;&gt;2)=0,2,IF((($F$1846&lt;&gt;2)*$F$1846+($M$1846&lt;&gt;2)*$M$1846+($T$1846&lt;&gt;2)*$T$1846+($AA$1846&lt;&gt;2)*$AA$1846+($AH$1846&lt;&gt;2)*$AH$1846)/(($F$1846&lt;&gt;2)+($M$1846&lt;&gt;2)+($T$1846&lt;&gt;2)+($AA$1846&lt;&gt;2)+($AH$1846&lt;&gt;2))&gt;=0.5,1,0))</f>
        <v/>
      </c>
      <c r="AP1846" s="8">
        <f>IF(($G$1846&lt;&gt;2)+($N$1846&lt;&gt;2)+($U$1846&lt;&gt;2)+($AB$1846&lt;&gt;2)+($AI$1846&lt;&gt;2)=0,2,IF((($G$1846&lt;&gt;2)*$G$1846+($N$1846&lt;&gt;2)*$N$1846+($U$1846&lt;&gt;2)*$U$1846+($AB$1846&lt;&gt;2)*$AB$1846+($AI$1846&lt;&gt;2)*$AI$1846)/(($G$1846&lt;&gt;2)+($N$1846&lt;&gt;2)+($U$1846&lt;&gt;2)+($AB$1846&lt;&gt;2)+($AI$1846&lt;&gt;2))&gt;=0.5,1,0))</f>
        <v/>
      </c>
      <c r="AR1846" s="16">
        <f>INDEX('Ground truth'!$B$3:$G$8,MATCH($AK$1837,'Ground truth'!$A$3:$A$8,0),MATCH($AK$1836,'Ground truth'!$B$2:$G$2,0))</f>
        <v/>
      </c>
      <c r="AS1846" s="16">
        <f>INDEX('Ground truth'!$B$3:$G$8,MATCH($AK$1837,'Ground truth'!$A$3:$A$8,0),MATCH($AK$1837,'Ground truth'!$B$2:$G$2,0))</f>
        <v/>
      </c>
      <c r="AT1846" s="16">
        <f>INDEX('Ground truth'!$B$3:$G$8,MATCH($AK$1837,'Ground truth'!$A$3:$A$8,0),MATCH($AK$1838,'Ground truth'!$B$2:$G$2,0))</f>
        <v/>
      </c>
      <c r="AU1846" s="16">
        <f>INDEX('Ground truth'!$B$3:$G$8,MATCH($AK$1837,'Ground truth'!$A$3:$A$8,0),MATCH($AK$1839,'Ground truth'!$B$2:$G$2,0))</f>
        <v/>
      </c>
      <c r="AV1846" s="16">
        <f>INDEX('Ground truth'!$B$3:$G$8,MATCH($AK$1837,'Ground truth'!$A$3:$A$8,0),MATCH($AK$1840,'Ground truth'!$B$2:$G$2,0))</f>
        <v/>
      </c>
      <c r="AW1846" s="16">
        <f>INDEX('Ground truth'!$B$3:$G$8,MATCH($AK$1837,'Ground truth'!$A$3:$A$8,0),MATCH($AK$1841,'Ground truth'!$B$2:$G$2,0))</f>
        <v/>
      </c>
      <c r="AY1846" s="19" t="n">
        <v>1.52931658012884</v>
      </c>
      <c r="AZ1846" s="19">
        <f>LARGE($AY$1845:$AY$1850,2)</f>
        <v/>
      </c>
    </row>
    <row r="1847">
      <c r="A1847" s="3" t="inlineStr">
        <is>
          <t>Guidance, Navigation, and Control (GNC) Subsystem</t>
        </is>
      </c>
      <c r="B1847" s="8">
        <f>INDEX($B$1836:$G$1841,MATCH($AL$1838,$B$1835:$G$1835,0),MATCH($AL$1836,$B$1835:$G$1835,0))</f>
        <v/>
      </c>
      <c r="C1847" s="8">
        <f>INDEX($B$1836:$G$1841,MATCH($AL$1838,$B$1835:$G$1835,0),MATCH($AL$1837,$B$1835:$G$1835,0))</f>
        <v/>
      </c>
      <c r="D1847" s="8">
        <f>INDEX($B$1836:$G$1841,MATCH($AL$1838,$B$1835:$G$1835,0),MATCH($AL$1838,$B$1835:$G$1835,0))</f>
        <v/>
      </c>
      <c r="E1847" s="8">
        <f>INDEX($B$1836:$G$1841,MATCH($AL$1838,$B$1835:$G$1835,0),MATCH($AL$1839,$B$1835:$G$1835,0))</f>
        <v/>
      </c>
      <c r="F1847" s="8">
        <f>INDEX($B$1836:$G$1841,MATCH($AL$1838,$B$1835:$G$1835,0),MATCH($AL$1840,$B$1835:$G$1835,0))</f>
        <v/>
      </c>
      <c r="G1847" s="8">
        <f>INDEX($B$1836:$G$1841,MATCH($AL$1838,$B$1835:$G$1835,0),MATCH($AL$1841,$B$1835:$G$1835,0))</f>
        <v/>
      </c>
      <c r="I1847" s="8">
        <f>INDEX($I$1836:$N$1841,MATCH($AL$1838,$I$1835:$N$1835,0),MATCH($AL$1836,$I$1835:$N$1835,0))</f>
        <v/>
      </c>
      <c r="J1847" s="8">
        <f>INDEX($I$1836:$N$1841,MATCH($AL$1838,$I$1835:$N$1835,0),MATCH($AL$1837,$I$1835:$N$1835,0))</f>
        <v/>
      </c>
      <c r="K1847" s="8">
        <f>INDEX($I$1836:$N$1841,MATCH($AL$1838,$I$1835:$N$1835,0),MATCH($AL$1838,$I$1835:$N$1835,0))</f>
        <v/>
      </c>
      <c r="L1847" s="8">
        <f>INDEX($I$1836:$N$1841,MATCH($AL$1838,$I$1835:$N$1835,0),MATCH($AL$1839,$I$1835:$N$1835,0))</f>
        <v/>
      </c>
      <c r="M1847" s="8">
        <f>INDEX($I$1836:$N$1841,MATCH($AL$1838,$I$1835:$N$1835,0),MATCH($AL$1840,$I$1835:$N$1835,0))</f>
        <v/>
      </c>
      <c r="N1847" s="8">
        <f>INDEX($I$1836:$N$1841,MATCH($AL$1838,$I$1835:$N$1835,0),MATCH($AL$1841,$I$1835:$N$1835,0))</f>
        <v/>
      </c>
      <c r="P1847" s="8">
        <f>INDEX($P$1836:$U$1841,MATCH($AL$1838,$P$1835:$U$1835,0),MATCH($AL$1836,$P$1835:$U$1835,0))</f>
        <v/>
      </c>
      <c r="Q1847" s="8">
        <f>INDEX($P$1836:$U$1841,MATCH($AL$1838,$P$1835:$U$1835,0),MATCH($AL$1837,$P$1835:$U$1835,0))</f>
        <v/>
      </c>
      <c r="R1847" s="8">
        <f>INDEX($P$1836:$U$1841,MATCH($AL$1838,$P$1835:$U$1835,0),MATCH($AL$1838,$P$1835:$U$1835,0))</f>
        <v/>
      </c>
      <c r="S1847" s="8">
        <f>INDEX($P$1836:$U$1841,MATCH($AL$1838,$P$1835:$U$1835,0),MATCH($AL$1839,$P$1835:$U$1835,0))</f>
        <v/>
      </c>
      <c r="T1847" s="8">
        <f>INDEX($P$1836:$U$1841,MATCH($AL$1838,$P$1835:$U$1835,0),MATCH($AL$1840,$P$1835:$U$1835,0))</f>
        <v/>
      </c>
      <c r="U1847" s="8">
        <f>INDEX($P$1836:$U$1841,MATCH($AL$1838,$P$1835:$U$1835,0),MATCH($AL$1841,$P$1835:$U$1835,0))</f>
        <v/>
      </c>
      <c r="W1847" s="8">
        <f>INDEX($W$1836:$AB$1841,MATCH($AL$1838,$W$1835:$AB$1835,0),MATCH($AL$1836,$W$1835:$AB$1835,0))</f>
        <v/>
      </c>
      <c r="X1847" s="8">
        <f>INDEX($W$1836:$AB$1841,MATCH($AL$1838,$W$1835:$AB$1835,0),MATCH($AL$1837,$W$1835:$AB$1835,0))</f>
        <v/>
      </c>
      <c r="Y1847" s="8">
        <f>INDEX($W$1836:$AB$1841,MATCH($AL$1838,$W$1835:$AB$1835,0),MATCH($AL$1838,$W$1835:$AB$1835,0))</f>
        <v/>
      </c>
      <c r="Z1847" s="8">
        <f>INDEX($W$1836:$AB$1841,MATCH($AL$1838,$W$1835:$AB$1835,0),MATCH($AL$1839,$W$1835:$AB$1835,0))</f>
        <v/>
      </c>
      <c r="AA1847" s="8">
        <f>INDEX($W$1836:$AB$1841,MATCH($AL$1838,$W$1835:$AB$1835,0),MATCH($AL$1840,$W$1835:$AB$1835,0))</f>
        <v/>
      </c>
      <c r="AB1847" s="8">
        <f>INDEX($W$1836:$AB$1841,MATCH($AL$1838,$W$1835:$AB$1835,0),MATCH($AL$1841,$W$1835:$AB$1835,0))</f>
        <v/>
      </c>
      <c r="AD1847" s="8">
        <f>INDEX($AD$1836:$AI$1841,MATCH($AL$1838,$AD$1835:$AI$1835,0),MATCH($AL$1836,$AD$1835:$AI$1835,0))</f>
        <v/>
      </c>
      <c r="AE1847" s="8">
        <f>INDEX($AD$1836:$AI$1841,MATCH($AL$1838,$AD$1835:$AI$1835,0),MATCH($AL$1837,$AD$1835:$AI$1835,0))</f>
        <v/>
      </c>
      <c r="AF1847" s="8">
        <f>INDEX($AD$1836:$AI$1841,MATCH($AL$1838,$AD$1835:$AI$1835,0),MATCH($AL$1838,$AD$1835:$AI$1835,0))</f>
        <v/>
      </c>
      <c r="AG1847" s="8">
        <f>INDEX($AD$1836:$AI$1841,MATCH($AL$1838,$AD$1835:$AI$1835,0),MATCH($AL$1839,$AD$1835:$AI$1835,0))</f>
        <v/>
      </c>
      <c r="AH1847" s="8">
        <f>INDEX($AD$1836:$AI$1841,MATCH($AL$1838,$AD$1835:$AI$1835,0),MATCH($AL$1840,$AD$1835:$AI$1835,0))</f>
        <v/>
      </c>
      <c r="AI1847" s="8">
        <f>INDEX($AD$1836:$AI$1841,MATCH($AL$1838,$AD$1835:$AI$1835,0),MATCH($AL$1841,$AD$1835:$AI$1835,0))</f>
        <v/>
      </c>
      <c r="AK1847" s="8">
        <f>IF(($B$1847&lt;&gt;2)+($I$1847&lt;&gt;2)+($P$1847&lt;&gt;2)+($W$1847&lt;&gt;2)+($AD$1847&lt;&gt;2)=0,2,IF((($B$1847&lt;&gt;2)*$B$1847+($I$1847&lt;&gt;2)*$I$1847+($P$1847&lt;&gt;2)*$P$1847+($W$1847&lt;&gt;2)*$W$1847+($AD$1847&lt;&gt;2)*$AD$1847)/(($B$1847&lt;&gt;2)+($I$1847&lt;&gt;2)+($P$1847&lt;&gt;2)+($W$1847&lt;&gt;2)+($AD$1847&lt;&gt;2))&gt;=0.5,1,0))</f>
        <v/>
      </c>
      <c r="AL1847" s="8">
        <f>IF(($C$1847&lt;&gt;2)+($J$1847&lt;&gt;2)+($Q$1847&lt;&gt;2)+($X$1847&lt;&gt;2)+($AE$1847&lt;&gt;2)=0,2,IF((($C$1847&lt;&gt;2)*$C$1847+($J$1847&lt;&gt;2)*$J$1847+($Q$1847&lt;&gt;2)*$Q$1847+($X$1847&lt;&gt;2)*$X$1847+($AE$1847&lt;&gt;2)*$AE$1847)/(($C$1847&lt;&gt;2)+($J$1847&lt;&gt;2)+($Q$1847&lt;&gt;2)+($X$1847&lt;&gt;2)+($AE$1847&lt;&gt;2))&gt;=0.5,1,0))</f>
        <v/>
      </c>
      <c r="AM1847" s="8">
        <f>IF(($D$1847&lt;&gt;2)+($K$1847&lt;&gt;2)+($R$1847&lt;&gt;2)+($Y$1847&lt;&gt;2)+($AF$1847&lt;&gt;2)=0,2,IF((($D$1847&lt;&gt;2)*$D$1847+($K$1847&lt;&gt;2)*$K$1847+($R$1847&lt;&gt;2)*$R$1847+($Y$1847&lt;&gt;2)*$Y$1847+($AF$1847&lt;&gt;2)*$AF$1847)/(($D$1847&lt;&gt;2)+($K$1847&lt;&gt;2)+($R$1847&lt;&gt;2)+($Y$1847&lt;&gt;2)+($AF$1847&lt;&gt;2))&gt;=0.5,1,0))</f>
        <v/>
      </c>
      <c r="AN1847" s="8">
        <f>IF(($E$1847&lt;&gt;2)+($L$1847&lt;&gt;2)+($S$1847&lt;&gt;2)+($Z$1847&lt;&gt;2)+($AG$1847&lt;&gt;2)=0,2,IF((($E$1847&lt;&gt;2)*$E$1847+($L$1847&lt;&gt;2)*$L$1847+($S$1847&lt;&gt;2)*$S$1847+($Z$1847&lt;&gt;2)*$Z$1847+($AG$1847&lt;&gt;2)*$AG$1847)/(($E$1847&lt;&gt;2)+($L$1847&lt;&gt;2)+($S$1847&lt;&gt;2)+($Z$1847&lt;&gt;2)+($AG$1847&lt;&gt;2))&gt;=0.5,1,0))</f>
        <v/>
      </c>
      <c r="AO1847" s="8">
        <f>IF(($F$1847&lt;&gt;2)+($M$1847&lt;&gt;2)+($T$1847&lt;&gt;2)+($AA$1847&lt;&gt;2)+($AH$1847&lt;&gt;2)=0,2,IF((($F$1847&lt;&gt;2)*$F$1847+($M$1847&lt;&gt;2)*$M$1847+($T$1847&lt;&gt;2)*$T$1847+($AA$1847&lt;&gt;2)*$AA$1847+($AH$1847&lt;&gt;2)*$AH$1847)/(($F$1847&lt;&gt;2)+($M$1847&lt;&gt;2)+($T$1847&lt;&gt;2)+($AA$1847&lt;&gt;2)+($AH$1847&lt;&gt;2))&gt;=0.5,1,0))</f>
        <v/>
      </c>
      <c r="AP1847" s="8">
        <f>IF(($G$1847&lt;&gt;2)+($N$1847&lt;&gt;2)+($U$1847&lt;&gt;2)+($AB$1847&lt;&gt;2)+($AI$1847&lt;&gt;2)=0,2,IF((($G$1847&lt;&gt;2)*$G$1847+($N$1847&lt;&gt;2)*$N$1847+($U$1847&lt;&gt;2)*$U$1847+($AB$1847&lt;&gt;2)*$AB$1847+($AI$1847&lt;&gt;2)*$AI$1847)/(($G$1847&lt;&gt;2)+($N$1847&lt;&gt;2)+($U$1847&lt;&gt;2)+($AB$1847&lt;&gt;2)+($AI$1847&lt;&gt;2))&gt;=0.5,1,0))</f>
        <v/>
      </c>
      <c r="AR1847" s="16">
        <f>INDEX('Ground truth'!$B$3:$G$8,MATCH($AK$1838,'Ground truth'!$A$3:$A$8,0),MATCH($AK$1836,'Ground truth'!$B$2:$G$2,0))</f>
        <v/>
      </c>
      <c r="AS1847" s="16">
        <f>INDEX('Ground truth'!$B$3:$G$8,MATCH($AK$1838,'Ground truth'!$A$3:$A$8,0),MATCH($AK$1837,'Ground truth'!$B$2:$G$2,0))</f>
        <v/>
      </c>
      <c r="AT1847" s="16">
        <f>INDEX('Ground truth'!$B$3:$G$8,MATCH($AK$1838,'Ground truth'!$A$3:$A$8,0),MATCH($AK$1838,'Ground truth'!$B$2:$G$2,0))</f>
        <v/>
      </c>
      <c r="AU1847" s="16">
        <f>INDEX('Ground truth'!$B$3:$G$8,MATCH($AK$1838,'Ground truth'!$A$3:$A$8,0),MATCH($AK$1839,'Ground truth'!$B$2:$G$2,0))</f>
        <v/>
      </c>
      <c r="AV1847" s="16">
        <f>INDEX('Ground truth'!$B$3:$G$8,MATCH($AK$1838,'Ground truth'!$A$3:$A$8,0),MATCH($AK$1840,'Ground truth'!$B$2:$G$2,0))</f>
        <v/>
      </c>
      <c r="AW1847" s="16">
        <f>INDEX('Ground truth'!$B$3:$G$8,MATCH($AK$1838,'Ground truth'!$A$3:$A$8,0),MATCH($AK$1841,'Ground truth'!$B$2:$G$2,0))</f>
        <v/>
      </c>
      <c r="AY1847" s="19" t="n">
        <v>1</v>
      </c>
      <c r="AZ1847" s="19">
        <f>LARGE($AY$1845:$AY$1850,3)</f>
        <v/>
      </c>
    </row>
    <row r="1848">
      <c r="A1848" s="3" t="inlineStr">
        <is>
          <t>Propulsion Subsystem</t>
        </is>
      </c>
      <c r="B1848" s="8">
        <f>INDEX($B$1836:$G$1841,MATCH($AL$1839,$B$1835:$G$1835,0),MATCH($AL$1836,$B$1835:$G$1835,0))</f>
        <v/>
      </c>
      <c r="C1848" s="8">
        <f>INDEX($B$1836:$G$1841,MATCH($AL$1839,$B$1835:$G$1835,0),MATCH($AL$1837,$B$1835:$G$1835,0))</f>
        <v/>
      </c>
      <c r="D1848" s="8">
        <f>INDEX($B$1836:$G$1841,MATCH($AL$1839,$B$1835:$G$1835,0),MATCH($AL$1838,$B$1835:$G$1835,0))</f>
        <v/>
      </c>
      <c r="E1848" s="8">
        <f>INDEX($B$1836:$G$1841,MATCH($AL$1839,$B$1835:$G$1835,0),MATCH($AL$1839,$B$1835:$G$1835,0))</f>
        <v/>
      </c>
      <c r="F1848" s="8">
        <f>INDEX($B$1836:$G$1841,MATCH($AL$1839,$B$1835:$G$1835,0),MATCH($AL$1840,$B$1835:$G$1835,0))</f>
        <v/>
      </c>
      <c r="G1848" s="8">
        <f>INDEX($B$1836:$G$1841,MATCH($AL$1839,$B$1835:$G$1835,0),MATCH($AL$1841,$B$1835:$G$1835,0))</f>
        <v/>
      </c>
      <c r="I1848" s="8">
        <f>INDEX($I$1836:$N$1841,MATCH($AL$1839,$I$1835:$N$1835,0),MATCH($AL$1836,$I$1835:$N$1835,0))</f>
        <v/>
      </c>
      <c r="J1848" s="8">
        <f>INDEX($I$1836:$N$1841,MATCH($AL$1839,$I$1835:$N$1835,0),MATCH($AL$1837,$I$1835:$N$1835,0))</f>
        <v/>
      </c>
      <c r="K1848" s="8">
        <f>INDEX($I$1836:$N$1841,MATCH($AL$1839,$I$1835:$N$1835,0),MATCH($AL$1838,$I$1835:$N$1835,0))</f>
        <v/>
      </c>
      <c r="L1848" s="8">
        <f>INDEX($I$1836:$N$1841,MATCH($AL$1839,$I$1835:$N$1835,0),MATCH($AL$1839,$I$1835:$N$1835,0))</f>
        <v/>
      </c>
      <c r="M1848" s="8">
        <f>INDEX($I$1836:$N$1841,MATCH($AL$1839,$I$1835:$N$1835,0),MATCH($AL$1840,$I$1835:$N$1835,0))</f>
        <v/>
      </c>
      <c r="N1848" s="8">
        <f>INDEX($I$1836:$N$1841,MATCH($AL$1839,$I$1835:$N$1835,0),MATCH($AL$1841,$I$1835:$N$1835,0))</f>
        <v/>
      </c>
      <c r="P1848" s="8">
        <f>INDEX($P$1836:$U$1841,MATCH($AL$1839,$P$1835:$U$1835,0),MATCH($AL$1836,$P$1835:$U$1835,0))</f>
        <v/>
      </c>
      <c r="Q1848" s="8">
        <f>INDEX($P$1836:$U$1841,MATCH($AL$1839,$P$1835:$U$1835,0),MATCH($AL$1837,$P$1835:$U$1835,0))</f>
        <v/>
      </c>
      <c r="R1848" s="8">
        <f>INDEX($P$1836:$U$1841,MATCH($AL$1839,$P$1835:$U$1835,0),MATCH($AL$1838,$P$1835:$U$1835,0))</f>
        <v/>
      </c>
      <c r="S1848" s="8">
        <f>INDEX($P$1836:$U$1841,MATCH($AL$1839,$P$1835:$U$1835,0),MATCH($AL$1839,$P$1835:$U$1835,0))</f>
        <v/>
      </c>
      <c r="T1848" s="8">
        <f>INDEX($P$1836:$U$1841,MATCH($AL$1839,$P$1835:$U$1835,0),MATCH($AL$1840,$P$1835:$U$1835,0))</f>
        <v/>
      </c>
      <c r="U1848" s="8">
        <f>INDEX($P$1836:$U$1841,MATCH($AL$1839,$P$1835:$U$1835,0),MATCH($AL$1841,$P$1835:$U$1835,0))</f>
        <v/>
      </c>
      <c r="W1848" s="8">
        <f>INDEX($W$1836:$AB$1841,MATCH($AL$1839,$W$1835:$AB$1835,0),MATCH($AL$1836,$W$1835:$AB$1835,0))</f>
        <v/>
      </c>
      <c r="X1848" s="8">
        <f>INDEX($W$1836:$AB$1841,MATCH($AL$1839,$W$1835:$AB$1835,0),MATCH($AL$1837,$W$1835:$AB$1835,0))</f>
        <v/>
      </c>
      <c r="Y1848" s="8">
        <f>INDEX($W$1836:$AB$1841,MATCH($AL$1839,$W$1835:$AB$1835,0),MATCH($AL$1838,$W$1835:$AB$1835,0))</f>
        <v/>
      </c>
      <c r="Z1848" s="8">
        <f>INDEX($W$1836:$AB$1841,MATCH($AL$1839,$W$1835:$AB$1835,0),MATCH($AL$1839,$W$1835:$AB$1835,0))</f>
        <v/>
      </c>
      <c r="AA1848" s="8">
        <f>INDEX($W$1836:$AB$1841,MATCH($AL$1839,$W$1835:$AB$1835,0),MATCH($AL$1840,$W$1835:$AB$1835,0))</f>
        <v/>
      </c>
      <c r="AB1848" s="8">
        <f>INDEX($W$1836:$AB$1841,MATCH($AL$1839,$W$1835:$AB$1835,0),MATCH($AL$1841,$W$1835:$AB$1835,0))</f>
        <v/>
      </c>
      <c r="AD1848" s="8">
        <f>INDEX($AD$1836:$AI$1841,MATCH($AL$1839,$AD$1835:$AI$1835,0),MATCH($AL$1836,$AD$1835:$AI$1835,0))</f>
        <v/>
      </c>
      <c r="AE1848" s="8">
        <f>INDEX($AD$1836:$AI$1841,MATCH($AL$1839,$AD$1835:$AI$1835,0),MATCH($AL$1837,$AD$1835:$AI$1835,0))</f>
        <v/>
      </c>
      <c r="AF1848" s="8">
        <f>INDEX($AD$1836:$AI$1841,MATCH($AL$1839,$AD$1835:$AI$1835,0),MATCH($AL$1838,$AD$1835:$AI$1835,0))</f>
        <v/>
      </c>
      <c r="AG1848" s="8">
        <f>INDEX($AD$1836:$AI$1841,MATCH($AL$1839,$AD$1835:$AI$1835,0),MATCH($AL$1839,$AD$1835:$AI$1835,0))</f>
        <v/>
      </c>
      <c r="AH1848" s="8">
        <f>INDEX($AD$1836:$AI$1841,MATCH($AL$1839,$AD$1835:$AI$1835,0),MATCH($AL$1840,$AD$1835:$AI$1835,0))</f>
        <v/>
      </c>
      <c r="AI1848" s="8">
        <f>INDEX($AD$1836:$AI$1841,MATCH($AL$1839,$AD$1835:$AI$1835,0),MATCH($AL$1841,$AD$1835:$AI$1835,0))</f>
        <v/>
      </c>
      <c r="AK1848" s="8">
        <f>IF(($B$1848&lt;&gt;2)+($I$1848&lt;&gt;2)+($P$1848&lt;&gt;2)+($W$1848&lt;&gt;2)+($AD$1848&lt;&gt;2)=0,2,IF((($B$1848&lt;&gt;2)*$B$1848+($I$1848&lt;&gt;2)*$I$1848+($P$1848&lt;&gt;2)*$P$1848+($W$1848&lt;&gt;2)*$W$1848+($AD$1848&lt;&gt;2)*$AD$1848)/(($B$1848&lt;&gt;2)+($I$1848&lt;&gt;2)+($P$1848&lt;&gt;2)+($W$1848&lt;&gt;2)+($AD$1848&lt;&gt;2))&gt;=0.5,1,0))</f>
        <v/>
      </c>
      <c r="AL1848" s="8">
        <f>IF(($C$1848&lt;&gt;2)+($J$1848&lt;&gt;2)+($Q$1848&lt;&gt;2)+($X$1848&lt;&gt;2)+($AE$1848&lt;&gt;2)=0,2,IF((($C$1848&lt;&gt;2)*$C$1848+($J$1848&lt;&gt;2)*$J$1848+($Q$1848&lt;&gt;2)*$Q$1848+($X$1848&lt;&gt;2)*$X$1848+($AE$1848&lt;&gt;2)*$AE$1848)/(($C$1848&lt;&gt;2)+($J$1848&lt;&gt;2)+($Q$1848&lt;&gt;2)+($X$1848&lt;&gt;2)+($AE$1848&lt;&gt;2))&gt;=0.5,1,0))</f>
        <v/>
      </c>
      <c r="AM1848" s="8">
        <f>IF(($D$1848&lt;&gt;2)+($K$1848&lt;&gt;2)+($R$1848&lt;&gt;2)+($Y$1848&lt;&gt;2)+($AF$1848&lt;&gt;2)=0,2,IF((($D$1848&lt;&gt;2)*$D$1848+($K$1848&lt;&gt;2)*$K$1848+($R$1848&lt;&gt;2)*$R$1848+($Y$1848&lt;&gt;2)*$Y$1848+($AF$1848&lt;&gt;2)*$AF$1848)/(($D$1848&lt;&gt;2)+($K$1848&lt;&gt;2)+($R$1848&lt;&gt;2)+($Y$1848&lt;&gt;2)+($AF$1848&lt;&gt;2))&gt;=0.5,1,0))</f>
        <v/>
      </c>
      <c r="AN1848" s="8">
        <f>IF(($E$1848&lt;&gt;2)+($L$1848&lt;&gt;2)+($S$1848&lt;&gt;2)+($Z$1848&lt;&gt;2)+($AG$1848&lt;&gt;2)=0,2,IF((($E$1848&lt;&gt;2)*$E$1848+($L$1848&lt;&gt;2)*$L$1848+($S$1848&lt;&gt;2)*$S$1848+($Z$1848&lt;&gt;2)*$Z$1848+($AG$1848&lt;&gt;2)*$AG$1848)/(($E$1848&lt;&gt;2)+($L$1848&lt;&gt;2)+($S$1848&lt;&gt;2)+($Z$1848&lt;&gt;2)+($AG$1848&lt;&gt;2))&gt;=0.5,1,0))</f>
        <v/>
      </c>
      <c r="AO1848" s="8">
        <f>IF(($F$1848&lt;&gt;2)+($M$1848&lt;&gt;2)+($T$1848&lt;&gt;2)+($AA$1848&lt;&gt;2)+($AH$1848&lt;&gt;2)=0,2,IF((($F$1848&lt;&gt;2)*$F$1848+($M$1848&lt;&gt;2)*$M$1848+($T$1848&lt;&gt;2)*$T$1848+($AA$1848&lt;&gt;2)*$AA$1848+($AH$1848&lt;&gt;2)*$AH$1848)/(($F$1848&lt;&gt;2)+($M$1848&lt;&gt;2)+($T$1848&lt;&gt;2)+($AA$1848&lt;&gt;2)+($AH$1848&lt;&gt;2))&gt;=0.5,1,0))</f>
        <v/>
      </c>
      <c r="AP1848" s="8">
        <f>IF(($G$1848&lt;&gt;2)+($N$1848&lt;&gt;2)+($U$1848&lt;&gt;2)+($AB$1848&lt;&gt;2)+($AI$1848&lt;&gt;2)=0,2,IF((($G$1848&lt;&gt;2)*$G$1848+($N$1848&lt;&gt;2)*$N$1848+($U$1848&lt;&gt;2)*$U$1848+($AB$1848&lt;&gt;2)*$AB$1848+($AI$1848&lt;&gt;2)*$AI$1848)/(($G$1848&lt;&gt;2)+($N$1848&lt;&gt;2)+($U$1848&lt;&gt;2)+($AB$1848&lt;&gt;2)+($AI$1848&lt;&gt;2))&gt;=0.5,1,0))</f>
        <v/>
      </c>
      <c r="AR1848" s="16">
        <f>INDEX('Ground truth'!$B$3:$G$8,MATCH($AK$1839,'Ground truth'!$A$3:$A$8,0),MATCH($AK$1836,'Ground truth'!$B$2:$G$2,0))</f>
        <v/>
      </c>
      <c r="AS1848" s="16">
        <f>INDEX('Ground truth'!$B$3:$G$8,MATCH($AK$1839,'Ground truth'!$A$3:$A$8,0),MATCH($AK$1837,'Ground truth'!$B$2:$G$2,0))</f>
        <v/>
      </c>
      <c r="AT1848" s="16">
        <f>INDEX('Ground truth'!$B$3:$G$8,MATCH($AK$1839,'Ground truth'!$A$3:$A$8,0),MATCH($AK$1838,'Ground truth'!$B$2:$G$2,0))</f>
        <v/>
      </c>
      <c r="AU1848" s="16">
        <f>INDEX('Ground truth'!$B$3:$G$8,MATCH($AK$1839,'Ground truth'!$A$3:$A$8,0),MATCH($AK$1839,'Ground truth'!$B$2:$G$2,0))</f>
        <v/>
      </c>
      <c r="AV1848" s="16">
        <f>INDEX('Ground truth'!$B$3:$G$8,MATCH($AK$1839,'Ground truth'!$A$3:$A$8,0),MATCH($AK$1840,'Ground truth'!$B$2:$G$2,0))</f>
        <v/>
      </c>
      <c r="AW1848" s="16">
        <f>INDEX('Ground truth'!$B$3:$G$8,MATCH($AK$1839,'Ground truth'!$A$3:$A$8,0),MATCH($AK$1841,'Ground truth'!$B$2:$G$2,0))</f>
        <v/>
      </c>
      <c r="AY1848" s="19" t="n">
        <v>-1</v>
      </c>
      <c r="AZ1848" s="19">
        <f>LARGE($AY$1845:$AY$1850,4)</f>
        <v/>
      </c>
    </row>
    <row r="1849">
      <c r="A1849" s="3" t="inlineStr">
        <is>
          <t>Reaction Wheel</t>
        </is>
      </c>
      <c r="B1849" s="8">
        <f>INDEX($B$1836:$G$1841,MATCH($AL$1840,$B$1835:$G$1835,0),MATCH($AL$1836,$B$1835:$G$1835,0))</f>
        <v/>
      </c>
      <c r="C1849" s="8">
        <f>INDEX($B$1836:$G$1841,MATCH($AL$1840,$B$1835:$G$1835,0),MATCH($AL$1837,$B$1835:$G$1835,0))</f>
        <v/>
      </c>
      <c r="D1849" s="8">
        <f>INDEX($B$1836:$G$1841,MATCH($AL$1840,$B$1835:$G$1835,0),MATCH($AL$1838,$B$1835:$G$1835,0))</f>
        <v/>
      </c>
      <c r="E1849" s="8">
        <f>INDEX($B$1836:$G$1841,MATCH($AL$1840,$B$1835:$G$1835,0),MATCH($AL$1839,$B$1835:$G$1835,0))</f>
        <v/>
      </c>
      <c r="F1849" s="8">
        <f>INDEX($B$1836:$G$1841,MATCH($AL$1840,$B$1835:$G$1835,0),MATCH($AL$1840,$B$1835:$G$1835,0))</f>
        <v/>
      </c>
      <c r="G1849" s="8">
        <f>INDEX($B$1836:$G$1841,MATCH($AL$1840,$B$1835:$G$1835,0),MATCH($AL$1841,$B$1835:$G$1835,0))</f>
        <v/>
      </c>
      <c r="I1849" s="8">
        <f>INDEX($I$1836:$N$1841,MATCH($AL$1840,$I$1835:$N$1835,0),MATCH($AL$1836,$I$1835:$N$1835,0))</f>
        <v/>
      </c>
      <c r="J1849" s="8">
        <f>INDEX($I$1836:$N$1841,MATCH($AL$1840,$I$1835:$N$1835,0),MATCH($AL$1837,$I$1835:$N$1835,0))</f>
        <v/>
      </c>
      <c r="K1849" s="8">
        <f>INDEX($I$1836:$N$1841,MATCH($AL$1840,$I$1835:$N$1835,0),MATCH($AL$1838,$I$1835:$N$1835,0))</f>
        <v/>
      </c>
      <c r="L1849" s="8">
        <f>INDEX($I$1836:$N$1841,MATCH($AL$1840,$I$1835:$N$1835,0),MATCH($AL$1839,$I$1835:$N$1835,0))</f>
        <v/>
      </c>
      <c r="M1849" s="8">
        <f>INDEX($I$1836:$N$1841,MATCH($AL$1840,$I$1835:$N$1835,0),MATCH($AL$1840,$I$1835:$N$1835,0))</f>
        <v/>
      </c>
      <c r="N1849" s="8">
        <f>INDEX($I$1836:$N$1841,MATCH($AL$1840,$I$1835:$N$1835,0),MATCH($AL$1841,$I$1835:$N$1835,0))</f>
        <v/>
      </c>
      <c r="P1849" s="8">
        <f>INDEX($P$1836:$U$1841,MATCH($AL$1840,$P$1835:$U$1835,0),MATCH($AL$1836,$P$1835:$U$1835,0))</f>
        <v/>
      </c>
      <c r="Q1849" s="8">
        <f>INDEX($P$1836:$U$1841,MATCH($AL$1840,$P$1835:$U$1835,0),MATCH($AL$1837,$P$1835:$U$1835,0))</f>
        <v/>
      </c>
      <c r="R1849" s="8">
        <f>INDEX($P$1836:$U$1841,MATCH($AL$1840,$P$1835:$U$1835,0),MATCH($AL$1838,$P$1835:$U$1835,0))</f>
        <v/>
      </c>
      <c r="S1849" s="8">
        <f>INDEX($P$1836:$U$1841,MATCH($AL$1840,$P$1835:$U$1835,0),MATCH($AL$1839,$P$1835:$U$1835,0))</f>
        <v/>
      </c>
      <c r="T1849" s="8">
        <f>INDEX($P$1836:$U$1841,MATCH($AL$1840,$P$1835:$U$1835,0),MATCH($AL$1840,$P$1835:$U$1835,0))</f>
        <v/>
      </c>
      <c r="U1849" s="8">
        <f>INDEX($P$1836:$U$1841,MATCH($AL$1840,$P$1835:$U$1835,0),MATCH($AL$1841,$P$1835:$U$1835,0))</f>
        <v/>
      </c>
      <c r="W1849" s="8">
        <f>INDEX($W$1836:$AB$1841,MATCH($AL$1840,$W$1835:$AB$1835,0),MATCH($AL$1836,$W$1835:$AB$1835,0))</f>
        <v/>
      </c>
      <c r="X1849" s="8">
        <f>INDEX($W$1836:$AB$1841,MATCH($AL$1840,$W$1835:$AB$1835,0),MATCH($AL$1837,$W$1835:$AB$1835,0))</f>
        <v/>
      </c>
      <c r="Y1849" s="8">
        <f>INDEX($W$1836:$AB$1841,MATCH($AL$1840,$W$1835:$AB$1835,0),MATCH($AL$1838,$W$1835:$AB$1835,0))</f>
        <v/>
      </c>
      <c r="Z1849" s="8">
        <f>INDEX($W$1836:$AB$1841,MATCH($AL$1840,$W$1835:$AB$1835,0),MATCH($AL$1839,$W$1835:$AB$1835,0))</f>
        <v/>
      </c>
      <c r="AA1849" s="8">
        <f>INDEX($W$1836:$AB$1841,MATCH($AL$1840,$W$1835:$AB$1835,0),MATCH($AL$1840,$W$1835:$AB$1835,0))</f>
        <v/>
      </c>
      <c r="AB1849" s="8">
        <f>INDEX($W$1836:$AB$1841,MATCH($AL$1840,$W$1835:$AB$1835,0),MATCH($AL$1841,$W$1835:$AB$1835,0))</f>
        <v/>
      </c>
      <c r="AD1849" s="8">
        <f>INDEX($AD$1836:$AI$1841,MATCH($AL$1840,$AD$1835:$AI$1835,0),MATCH($AL$1836,$AD$1835:$AI$1835,0))</f>
        <v/>
      </c>
      <c r="AE1849" s="8">
        <f>INDEX($AD$1836:$AI$1841,MATCH($AL$1840,$AD$1835:$AI$1835,0),MATCH($AL$1837,$AD$1835:$AI$1835,0))</f>
        <v/>
      </c>
      <c r="AF1849" s="8">
        <f>INDEX($AD$1836:$AI$1841,MATCH($AL$1840,$AD$1835:$AI$1835,0),MATCH($AL$1838,$AD$1835:$AI$1835,0))</f>
        <v/>
      </c>
      <c r="AG1849" s="8">
        <f>INDEX($AD$1836:$AI$1841,MATCH($AL$1840,$AD$1835:$AI$1835,0),MATCH($AL$1839,$AD$1835:$AI$1835,0))</f>
        <v/>
      </c>
      <c r="AH1849" s="8">
        <f>INDEX($AD$1836:$AI$1841,MATCH($AL$1840,$AD$1835:$AI$1835,0),MATCH($AL$1840,$AD$1835:$AI$1835,0))</f>
        <v/>
      </c>
      <c r="AI1849" s="8">
        <f>INDEX($AD$1836:$AI$1841,MATCH($AL$1840,$AD$1835:$AI$1835,0),MATCH($AL$1841,$AD$1835:$AI$1835,0))</f>
        <v/>
      </c>
      <c r="AK1849" s="8">
        <f>IF(($B$1849&lt;&gt;2)+($I$1849&lt;&gt;2)+($P$1849&lt;&gt;2)+($W$1849&lt;&gt;2)+($AD$1849&lt;&gt;2)=0,2,IF((($B$1849&lt;&gt;2)*$B$1849+($I$1849&lt;&gt;2)*$I$1849+($P$1849&lt;&gt;2)*$P$1849+($W$1849&lt;&gt;2)*$W$1849+($AD$1849&lt;&gt;2)*$AD$1849)/(($B$1849&lt;&gt;2)+($I$1849&lt;&gt;2)+($P$1849&lt;&gt;2)+($W$1849&lt;&gt;2)+($AD$1849&lt;&gt;2))&gt;=0.5,1,0))</f>
        <v/>
      </c>
      <c r="AL1849" s="8">
        <f>IF(($C$1849&lt;&gt;2)+($J$1849&lt;&gt;2)+($Q$1849&lt;&gt;2)+($X$1849&lt;&gt;2)+($AE$1849&lt;&gt;2)=0,2,IF((($C$1849&lt;&gt;2)*$C$1849+($J$1849&lt;&gt;2)*$J$1849+($Q$1849&lt;&gt;2)*$Q$1849+($X$1849&lt;&gt;2)*$X$1849+($AE$1849&lt;&gt;2)*$AE$1849)/(($C$1849&lt;&gt;2)+($J$1849&lt;&gt;2)+($Q$1849&lt;&gt;2)+($X$1849&lt;&gt;2)+($AE$1849&lt;&gt;2))&gt;=0.5,1,0))</f>
        <v/>
      </c>
      <c r="AM1849" s="8">
        <f>IF(($D$1849&lt;&gt;2)+($K$1849&lt;&gt;2)+($R$1849&lt;&gt;2)+($Y$1849&lt;&gt;2)+($AF$1849&lt;&gt;2)=0,2,IF((($D$1849&lt;&gt;2)*$D$1849+($K$1849&lt;&gt;2)*$K$1849+($R$1849&lt;&gt;2)*$R$1849+($Y$1849&lt;&gt;2)*$Y$1849+($AF$1849&lt;&gt;2)*$AF$1849)/(($D$1849&lt;&gt;2)+($K$1849&lt;&gt;2)+($R$1849&lt;&gt;2)+($Y$1849&lt;&gt;2)+($AF$1849&lt;&gt;2))&gt;=0.5,1,0))</f>
        <v/>
      </c>
      <c r="AN1849" s="8">
        <f>IF(($E$1849&lt;&gt;2)+($L$1849&lt;&gt;2)+($S$1849&lt;&gt;2)+($Z$1849&lt;&gt;2)+($AG$1849&lt;&gt;2)=0,2,IF((($E$1849&lt;&gt;2)*$E$1849+($L$1849&lt;&gt;2)*$L$1849+($S$1849&lt;&gt;2)*$S$1849+($Z$1849&lt;&gt;2)*$Z$1849+($AG$1849&lt;&gt;2)*$AG$1849)/(($E$1849&lt;&gt;2)+($L$1849&lt;&gt;2)+($S$1849&lt;&gt;2)+($Z$1849&lt;&gt;2)+($AG$1849&lt;&gt;2))&gt;=0.5,1,0))</f>
        <v/>
      </c>
      <c r="AO1849" s="8">
        <f>IF(($F$1849&lt;&gt;2)+($M$1849&lt;&gt;2)+($T$1849&lt;&gt;2)+($AA$1849&lt;&gt;2)+($AH$1849&lt;&gt;2)=0,2,IF((($F$1849&lt;&gt;2)*$F$1849+($M$1849&lt;&gt;2)*$M$1849+($T$1849&lt;&gt;2)*$T$1849+($AA$1849&lt;&gt;2)*$AA$1849+($AH$1849&lt;&gt;2)*$AH$1849)/(($F$1849&lt;&gt;2)+($M$1849&lt;&gt;2)+($T$1849&lt;&gt;2)+($AA$1849&lt;&gt;2)+($AH$1849&lt;&gt;2))&gt;=0.5,1,0))</f>
        <v/>
      </c>
      <c r="AP1849" s="8">
        <f>IF(($G$1849&lt;&gt;2)+($N$1849&lt;&gt;2)+($U$1849&lt;&gt;2)+($AB$1849&lt;&gt;2)+($AI$1849&lt;&gt;2)=0,2,IF((($G$1849&lt;&gt;2)*$G$1849+($N$1849&lt;&gt;2)*$N$1849+($U$1849&lt;&gt;2)*$U$1849+($AB$1849&lt;&gt;2)*$AB$1849+($AI$1849&lt;&gt;2)*$AI$1849)/(($G$1849&lt;&gt;2)+($N$1849&lt;&gt;2)+($U$1849&lt;&gt;2)+($AB$1849&lt;&gt;2)+($AI$1849&lt;&gt;2))&gt;=0.5,1,0))</f>
        <v/>
      </c>
      <c r="AR1849" s="16">
        <f>INDEX('Ground truth'!$B$3:$G$8,MATCH($AK$1840,'Ground truth'!$A$3:$A$8,0),MATCH($AK$1836,'Ground truth'!$B$2:$G$2,0))</f>
        <v/>
      </c>
      <c r="AS1849" s="16">
        <f>INDEX('Ground truth'!$B$3:$G$8,MATCH($AK$1840,'Ground truth'!$A$3:$A$8,0),MATCH($AK$1837,'Ground truth'!$B$2:$G$2,0))</f>
        <v/>
      </c>
      <c r="AT1849" s="16">
        <f>INDEX('Ground truth'!$B$3:$G$8,MATCH($AK$1840,'Ground truth'!$A$3:$A$8,0),MATCH($AK$1838,'Ground truth'!$B$2:$G$2,0))</f>
        <v/>
      </c>
      <c r="AU1849" s="16">
        <f>INDEX('Ground truth'!$B$3:$G$8,MATCH($AK$1840,'Ground truth'!$A$3:$A$8,0),MATCH($AK$1839,'Ground truth'!$B$2:$G$2,0))</f>
        <v/>
      </c>
      <c r="AV1849" s="16">
        <f>INDEX('Ground truth'!$B$3:$G$8,MATCH($AK$1840,'Ground truth'!$A$3:$A$8,0),MATCH($AK$1840,'Ground truth'!$B$2:$G$2,0))</f>
        <v/>
      </c>
      <c r="AW1849" s="16">
        <f>INDEX('Ground truth'!$B$3:$G$8,MATCH($AK$1840,'Ground truth'!$A$3:$A$8,0),MATCH($AK$1841,'Ground truth'!$B$2:$G$2,0))</f>
        <v/>
      </c>
      <c r="AY1849" s="19" t="n">
        <v>-0.3429230827771702</v>
      </c>
      <c r="AZ1849" s="19">
        <f>LARGE($AY$1845:$AY$1850,5)</f>
        <v/>
      </c>
    </row>
    <row r="1850">
      <c r="A1850" s="3" t="inlineStr">
        <is>
          <t>GNC Software</t>
        </is>
      </c>
      <c r="B1850" s="8">
        <f>INDEX($B$1836:$G$1841,MATCH($AL$1841,$B$1835:$G$1835,0),MATCH($AL$1836,$B$1835:$G$1835,0))</f>
        <v/>
      </c>
      <c r="C1850" s="8">
        <f>INDEX($B$1836:$G$1841,MATCH($AL$1841,$B$1835:$G$1835,0),MATCH($AL$1837,$B$1835:$G$1835,0))</f>
        <v/>
      </c>
      <c r="D1850" s="8">
        <f>INDEX($B$1836:$G$1841,MATCH($AL$1841,$B$1835:$G$1835,0),MATCH($AL$1838,$B$1835:$G$1835,0))</f>
        <v/>
      </c>
      <c r="E1850" s="8">
        <f>INDEX($B$1836:$G$1841,MATCH($AL$1841,$B$1835:$G$1835,0),MATCH($AL$1839,$B$1835:$G$1835,0))</f>
        <v/>
      </c>
      <c r="F1850" s="8">
        <f>INDEX($B$1836:$G$1841,MATCH($AL$1841,$B$1835:$G$1835,0),MATCH($AL$1840,$B$1835:$G$1835,0))</f>
        <v/>
      </c>
      <c r="G1850" s="8">
        <f>INDEX($B$1836:$G$1841,MATCH($AL$1841,$B$1835:$G$1835,0),MATCH($AL$1841,$B$1835:$G$1835,0))</f>
        <v/>
      </c>
      <c r="I1850" s="8">
        <f>INDEX($I$1836:$N$1841,MATCH($AL$1841,$I$1835:$N$1835,0),MATCH($AL$1836,$I$1835:$N$1835,0))</f>
        <v/>
      </c>
      <c r="J1850" s="8">
        <f>INDEX($I$1836:$N$1841,MATCH($AL$1841,$I$1835:$N$1835,0),MATCH($AL$1837,$I$1835:$N$1835,0))</f>
        <v/>
      </c>
      <c r="K1850" s="8">
        <f>INDEX($I$1836:$N$1841,MATCH($AL$1841,$I$1835:$N$1835,0),MATCH($AL$1838,$I$1835:$N$1835,0))</f>
        <v/>
      </c>
      <c r="L1850" s="8">
        <f>INDEX($I$1836:$N$1841,MATCH($AL$1841,$I$1835:$N$1835,0),MATCH($AL$1839,$I$1835:$N$1835,0))</f>
        <v/>
      </c>
      <c r="M1850" s="8">
        <f>INDEX($I$1836:$N$1841,MATCH($AL$1841,$I$1835:$N$1835,0),MATCH($AL$1840,$I$1835:$N$1835,0))</f>
        <v/>
      </c>
      <c r="N1850" s="8">
        <f>INDEX($I$1836:$N$1841,MATCH($AL$1841,$I$1835:$N$1835,0),MATCH($AL$1841,$I$1835:$N$1835,0))</f>
        <v/>
      </c>
      <c r="P1850" s="8">
        <f>INDEX($P$1836:$U$1841,MATCH($AL$1841,$P$1835:$U$1835,0),MATCH($AL$1836,$P$1835:$U$1835,0))</f>
        <v/>
      </c>
      <c r="Q1850" s="8">
        <f>INDEX($P$1836:$U$1841,MATCH($AL$1841,$P$1835:$U$1835,0),MATCH($AL$1837,$P$1835:$U$1835,0))</f>
        <v/>
      </c>
      <c r="R1850" s="8">
        <f>INDEX($P$1836:$U$1841,MATCH($AL$1841,$P$1835:$U$1835,0),MATCH($AL$1838,$P$1835:$U$1835,0))</f>
        <v/>
      </c>
      <c r="S1850" s="8">
        <f>INDEX($P$1836:$U$1841,MATCH($AL$1841,$P$1835:$U$1835,0),MATCH($AL$1839,$P$1835:$U$1835,0))</f>
        <v/>
      </c>
      <c r="T1850" s="8">
        <f>INDEX($P$1836:$U$1841,MATCH($AL$1841,$P$1835:$U$1835,0),MATCH($AL$1840,$P$1835:$U$1835,0))</f>
        <v/>
      </c>
      <c r="U1850" s="8">
        <f>INDEX($P$1836:$U$1841,MATCH($AL$1841,$P$1835:$U$1835,0),MATCH($AL$1841,$P$1835:$U$1835,0))</f>
        <v/>
      </c>
      <c r="W1850" s="8">
        <f>INDEX($W$1836:$AB$1841,MATCH($AL$1841,$W$1835:$AB$1835,0),MATCH($AL$1836,$W$1835:$AB$1835,0))</f>
        <v/>
      </c>
      <c r="X1850" s="8">
        <f>INDEX($W$1836:$AB$1841,MATCH($AL$1841,$W$1835:$AB$1835,0),MATCH($AL$1837,$W$1835:$AB$1835,0))</f>
        <v/>
      </c>
      <c r="Y1850" s="8">
        <f>INDEX($W$1836:$AB$1841,MATCH($AL$1841,$W$1835:$AB$1835,0),MATCH($AL$1838,$W$1835:$AB$1835,0))</f>
        <v/>
      </c>
      <c r="Z1850" s="8">
        <f>INDEX($W$1836:$AB$1841,MATCH($AL$1841,$W$1835:$AB$1835,0),MATCH($AL$1839,$W$1835:$AB$1835,0))</f>
        <v/>
      </c>
      <c r="AA1850" s="8">
        <f>INDEX($W$1836:$AB$1841,MATCH($AL$1841,$W$1835:$AB$1835,0),MATCH($AL$1840,$W$1835:$AB$1835,0))</f>
        <v/>
      </c>
      <c r="AB1850" s="8">
        <f>INDEX($W$1836:$AB$1841,MATCH($AL$1841,$W$1835:$AB$1835,0),MATCH($AL$1841,$W$1835:$AB$1835,0))</f>
        <v/>
      </c>
      <c r="AD1850" s="8">
        <f>INDEX($AD$1836:$AI$1841,MATCH($AL$1841,$AD$1835:$AI$1835,0),MATCH($AL$1836,$AD$1835:$AI$1835,0))</f>
        <v/>
      </c>
      <c r="AE1850" s="8">
        <f>INDEX($AD$1836:$AI$1841,MATCH($AL$1841,$AD$1835:$AI$1835,0),MATCH($AL$1837,$AD$1835:$AI$1835,0))</f>
        <v/>
      </c>
      <c r="AF1850" s="8">
        <f>INDEX($AD$1836:$AI$1841,MATCH($AL$1841,$AD$1835:$AI$1835,0),MATCH($AL$1838,$AD$1835:$AI$1835,0))</f>
        <v/>
      </c>
      <c r="AG1850" s="8">
        <f>INDEX($AD$1836:$AI$1841,MATCH($AL$1841,$AD$1835:$AI$1835,0),MATCH($AL$1839,$AD$1835:$AI$1835,0))</f>
        <v/>
      </c>
      <c r="AH1850" s="8">
        <f>INDEX($AD$1836:$AI$1841,MATCH($AL$1841,$AD$1835:$AI$1835,0),MATCH($AL$1840,$AD$1835:$AI$1835,0))</f>
        <v/>
      </c>
      <c r="AI1850" s="8">
        <f>INDEX($AD$1836:$AI$1841,MATCH($AL$1841,$AD$1835:$AI$1835,0),MATCH($AL$1841,$AD$1835:$AI$1835,0))</f>
        <v/>
      </c>
      <c r="AK1850" s="8">
        <f>IF(($B$1850&lt;&gt;2)+($I$1850&lt;&gt;2)+($P$1850&lt;&gt;2)+($W$1850&lt;&gt;2)+($AD$1850&lt;&gt;2)=0,2,IF((($B$1850&lt;&gt;2)*$B$1850+($I$1850&lt;&gt;2)*$I$1850+($P$1850&lt;&gt;2)*$P$1850+($W$1850&lt;&gt;2)*$W$1850+($AD$1850&lt;&gt;2)*$AD$1850)/(($B$1850&lt;&gt;2)+($I$1850&lt;&gt;2)+($P$1850&lt;&gt;2)+($W$1850&lt;&gt;2)+($AD$1850&lt;&gt;2))&gt;=0.5,1,0))</f>
        <v/>
      </c>
      <c r="AL1850" s="8">
        <f>IF(($C$1850&lt;&gt;2)+($J$1850&lt;&gt;2)+($Q$1850&lt;&gt;2)+($X$1850&lt;&gt;2)+($AE$1850&lt;&gt;2)=0,2,IF((($C$1850&lt;&gt;2)*$C$1850+($J$1850&lt;&gt;2)*$J$1850+($Q$1850&lt;&gt;2)*$Q$1850+($X$1850&lt;&gt;2)*$X$1850+($AE$1850&lt;&gt;2)*$AE$1850)/(($C$1850&lt;&gt;2)+($J$1850&lt;&gt;2)+($Q$1850&lt;&gt;2)+($X$1850&lt;&gt;2)+($AE$1850&lt;&gt;2))&gt;=0.5,1,0))</f>
        <v/>
      </c>
      <c r="AM1850" s="8">
        <f>IF(($D$1850&lt;&gt;2)+($K$1850&lt;&gt;2)+($R$1850&lt;&gt;2)+($Y$1850&lt;&gt;2)+($AF$1850&lt;&gt;2)=0,2,IF((($D$1850&lt;&gt;2)*$D$1850+($K$1850&lt;&gt;2)*$K$1850+($R$1850&lt;&gt;2)*$R$1850+($Y$1850&lt;&gt;2)*$Y$1850+($AF$1850&lt;&gt;2)*$AF$1850)/(($D$1850&lt;&gt;2)+($K$1850&lt;&gt;2)+($R$1850&lt;&gt;2)+($Y$1850&lt;&gt;2)+($AF$1850&lt;&gt;2))&gt;=0.5,1,0))</f>
        <v/>
      </c>
      <c r="AN1850" s="8">
        <f>IF(($E$1850&lt;&gt;2)+($L$1850&lt;&gt;2)+($S$1850&lt;&gt;2)+($Z$1850&lt;&gt;2)+($AG$1850&lt;&gt;2)=0,2,IF((($E$1850&lt;&gt;2)*$E$1850+($L$1850&lt;&gt;2)*$L$1850+($S$1850&lt;&gt;2)*$S$1850+($Z$1850&lt;&gt;2)*$Z$1850+($AG$1850&lt;&gt;2)*$AG$1850)/(($E$1850&lt;&gt;2)+($L$1850&lt;&gt;2)+($S$1850&lt;&gt;2)+($Z$1850&lt;&gt;2)+($AG$1850&lt;&gt;2))&gt;=0.5,1,0))</f>
        <v/>
      </c>
      <c r="AO1850" s="8">
        <f>IF(($F$1850&lt;&gt;2)+($M$1850&lt;&gt;2)+($T$1850&lt;&gt;2)+($AA$1850&lt;&gt;2)+($AH$1850&lt;&gt;2)=0,2,IF((($F$1850&lt;&gt;2)*$F$1850+($M$1850&lt;&gt;2)*$M$1850+($T$1850&lt;&gt;2)*$T$1850+($AA$1850&lt;&gt;2)*$AA$1850+($AH$1850&lt;&gt;2)*$AH$1850)/(($F$1850&lt;&gt;2)+($M$1850&lt;&gt;2)+($T$1850&lt;&gt;2)+($AA$1850&lt;&gt;2)+($AH$1850&lt;&gt;2))&gt;=0.5,1,0))</f>
        <v/>
      </c>
      <c r="AP1850" s="8">
        <f>IF(($G$1850&lt;&gt;2)+($N$1850&lt;&gt;2)+($U$1850&lt;&gt;2)+($AB$1850&lt;&gt;2)+($AI$1850&lt;&gt;2)=0,2,IF((($G$1850&lt;&gt;2)*$G$1850+($N$1850&lt;&gt;2)*$N$1850+($U$1850&lt;&gt;2)*$U$1850+($AB$1850&lt;&gt;2)*$AB$1850+($AI$1850&lt;&gt;2)*$AI$1850)/(($G$1850&lt;&gt;2)+($N$1850&lt;&gt;2)+($U$1850&lt;&gt;2)+($AB$1850&lt;&gt;2)+($AI$1850&lt;&gt;2))&gt;=0.5,1,0))</f>
        <v/>
      </c>
      <c r="AR1850" s="16">
        <f>INDEX('Ground truth'!$B$3:$G$8,MATCH($AK$1841,'Ground truth'!$A$3:$A$8,0),MATCH($AK$1836,'Ground truth'!$B$2:$G$2,0))</f>
        <v/>
      </c>
      <c r="AS1850" s="16">
        <f>INDEX('Ground truth'!$B$3:$G$8,MATCH($AK$1841,'Ground truth'!$A$3:$A$8,0),MATCH($AK$1837,'Ground truth'!$B$2:$G$2,0))</f>
        <v/>
      </c>
      <c r="AT1850" s="16">
        <f>INDEX('Ground truth'!$B$3:$G$8,MATCH($AK$1841,'Ground truth'!$A$3:$A$8,0),MATCH($AK$1838,'Ground truth'!$B$2:$G$2,0))</f>
        <v/>
      </c>
      <c r="AU1850" s="16">
        <f>INDEX('Ground truth'!$B$3:$G$8,MATCH($AK$1841,'Ground truth'!$A$3:$A$8,0),MATCH($AK$1839,'Ground truth'!$B$2:$G$2,0))</f>
        <v/>
      </c>
      <c r="AV1850" s="16">
        <f>INDEX('Ground truth'!$B$3:$G$8,MATCH($AK$1841,'Ground truth'!$A$3:$A$8,0),MATCH($AK$1840,'Ground truth'!$B$2:$G$2,0))</f>
        <v/>
      </c>
      <c r="AW1850" s="16">
        <f>INDEX('Ground truth'!$B$3:$G$8,MATCH($AK$1841,'Ground truth'!$A$3:$A$8,0),MATCH($AK$1841,'Ground truth'!$B$2:$G$2,0))</f>
        <v/>
      </c>
      <c r="AY1850" s="19" t="n">
        <v>1</v>
      </c>
      <c r="AZ1850" s="19">
        <f>LARGE($AY$1845:$AY$1850,6)</f>
        <v/>
      </c>
    </row>
    <row r="1852">
      <c r="A1852" s="17" t="inlineStr">
        <is>
          <t>metrics — confident-only (unsure excluded from denominators)</t>
        </is>
      </c>
      <c r="B1852" s="10" t="inlineStr">
        <is>
          <t>run 1</t>
        </is>
      </c>
      <c r="C1852" s="10" t="inlineStr">
        <is>
          <t>run 2</t>
        </is>
      </c>
      <c r="D1852" s="10" t="inlineStr">
        <is>
          <t>run 3</t>
        </is>
      </c>
      <c r="E1852" s="10" t="inlineStr">
        <is>
          <t>run 4</t>
        </is>
      </c>
      <c r="F1852" s="10" t="inlineStr">
        <is>
          <t>run 5</t>
        </is>
      </c>
      <c r="G1852" s="10" t="inlineStr">
        <is>
          <t>avg-matrix</t>
        </is>
      </c>
      <c r="H1852" s="10" t="inlineStr">
        <is>
          <t>mean</t>
        </is>
      </c>
      <c r="I1852" s="10" t="inlineStr">
        <is>
          <t>std (pop.)</t>
        </is>
      </c>
      <c r="J1852" s="17" t="inlineStr">
        <is>
          <t>notes</t>
        </is>
      </c>
    </row>
    <row r="1853">
      <c r="A1853" s="7" t="inlineStr">
        <is>
          <t>TP</t>
        </is>
      </c>
      <c r="B1853" s="7">
        <f>SUMPRODUCT(($B$1845:$G$1850=1)*($AR$1845:$AW$1850=1))</f>
        <v/>
      </c>
      <c r="C1853" s="7">
        <f>SUMPRODUCT(($I$1845:$N$1850=1)*($AR$1845:$AW$1850=1))</f>
        <v/>
      </c>
      <c r="D1853" s="7">
        <f>SUMPRODUCT(($P$1845:$U$1850=1)*($AR$1845:$AW$1850=1))</f>
        <v/>
      </c>
      <c r="E1853" s="7">
        <f>SUMPRODUCT(($W$1845:$AB$1850=1)*($AR$1845:$AW$1850=1))</f>
        <v/>
      </c>
      <c r="F1853" s="7">
        <f>SUMPRODUCT(($AD$1845:$AI$1850=1)*($AR$1845:$AW$1850=1))</f>
        <v/>
      </c>
      <c r="G1853" s="7">
        <f>SUMPRODUCT(($AK$1845:$AP$1850=1)*($AR$1845:$AW$1850=1))</f>
        <v/>
      </c>
      <c r="H1853" s="12">
        <f>AVERAGE($B$1853:$F$1853)</f>
        <v/>
      </c>
      <c r="I1853" s="12">
        <f>STDEV.P($B$1853:$F$1853)</f>
        <v/>
      </c>
    </row>
    <row r="1854">
      <c r="A1854" s="7" t="inlineStr">
        <is>
          <t>TN</t>
        </is>
      </c>
      <c r="B1854" s="7">
        <f>SUMPRODUCT(($B$1845:$G$1850=0)*($AR$1845:$AW$1850=0))</f>
        <v/>
      </c>
      <c r="C1854" s="7">
        <f>SUMPRODUCT(($I$1845:$N$1850=0)*($AR$1845:$AW$1850=0))</f>
        <v/>
      </c>
      <c r="D1854" s="7">
        <f>SUMPRODUCT(($P$1845:$U$1850=0)*($AR$1845:$AW$1850=0))</f>
        <v/>
      </c>
      <c r="E1854" s="7">
        <f>SUMPRODUCT(($W$1845:$AB$1850=0)*($AR$1845:$AW$1850=0))</f>
        <v/>
      </c>
      <c r="F1854" s="7">
        <f>SUMPRODUCT(($AD$1845:$AI$1850=0)*($AR$1845:$AW$1850=0))</f>
        <v/>
      </c>
      <c r="G1854" s="7">
        <f>SUMPRODUCT(($AK$1845:$AP$1850=0)*($AR$1845:$AW$1850=0))</f>
        <v/>
      </c>
      <c r="H1854" s="12">
        <f>AVERAGE($B$1854:$F$1854)</f>
        <v/>
      </c>
      <c r="I1854" s="12">
        <f>STDEV.P($B$1854:$F$1854)</f>
        <v/>
      </c>
    </row>
    <row r="1855">
      <c r="A1855" s="7" t="inlineStr">
        <is>
          <t>FP</t>
        </is>
      </c>
      <c r="B1855" s="7">
        <f>SUMPRODUCT(($B$1845:$G$1850=1)*($AR$1845:$AW$1850=0))</f>
        <v/>
      </c>
      <c r="C1855" s="7">
        <f>SUMPRODUCT(($I$1845:$N$1850=1)*($AR$1845:$AW$1850=0))</f>
        <v/>
      </c>
      <c r="D1855" s="7">
        <f>SUMPRODUCT(($P$1845:$U$1850=1)*($AR$1845:$AW$1850=0))</f>
        <v/>
      </c>
      <c r="E1855" s="7">
        <f>SUMPRODUCT(($W$1845:$AB$1850=1)*($AR$1845:$AW$1850=0))</f>
        <v/>
      </c>
      <c r="F1855" s="7">
        <f>SUMPRODUCT(($AD$1845:$AI$1850=1)*($AR$1845:$AW$1850=0))</f>
        <v/>
      </c>
      <c r="G1855" s="7">
        <f>SUMPRODUCT(($AK$1845:$AP$1850=1)*($AR$1845:$AW$1850=0))</f>
        <v/>
      </c>
      <c r="H1855" s="12">
        <f>AVERAGE($B$1855:$F$1855)</f>
        <v/>
      </c>
      <c r="I1855" s="12">
        <f>STDEV.P($B$1855:$F$1855)</f>
        <v/>
      </c>
    </row>
    <row r="1856">
      <c r="A1856" s="7" t="inlineStr">
        <is>
          <t>FN</t>
        </is>
      </c>
      <c r="B1856" s="7">
        <f>SUMPRODUCT(($B$1845:$G$1850=0)*($AR$1845:$AW$1850=1))</f>
        <v/>
      </c>
      <c r="C1856" s="7">
        <f>SUMPRODUCT(($I$1845:$N$1850=0)*($AR$1845:$AW$1850=1))</f>
        <v/>
      </c>
      <c r="D1856" s="7">
        <f>SUMPRODUCT(($P$1845:$U$1850=0)*($AR$1845:$AW$1850=1))</f>
        <v/>
      </c>
      <c r="E1856" s="7">
        <f>SUMPRODUCT(($W$1845:$AB$1850=0)*($AR$1845:$AW$1850=1))</f>
        <v/>
      </c>
      <c r="F1856" s="7">
        <f>SUMPRODUCT(($AD$1845:$AI$1850=0)*($AR$1845:$AW$1850=1))</f>
        <v/>
      </c>
      <c r="G1856" s="7">
        <f>SUMPRODUCT(($AK$1845:$AP$1850=0)*($AR$1845:$AW$1850=1))</f>
        <v/>
      </c>
      <c r="H1856" s="12">
        <f>AVERAGE($B$1856:$F$1856)</f>
        <v/>
      </c>
      <c r="I1856" s="12">
        <f>STDEV.P($B$1856:$F$1856)</f>
        <v/>
      </c>
    </row>
    <row r="1857">
      <c r="A1857" s="4" t="inlineStr">
        <is>
          <t>Precision</t>
        </is>
      </c>
      <c r="B1857" s="12">
        <f>IFERROR($B$1853/($B$1853+$B$1855),0)</f>
        <v/>
      </c>
      <c r="C1857" s="12">
        <f>IFERROR($C$1853/($C$1853+$C$1855),0)</f>
        <v/>
      </c>
      <c r="D1857" s="12">
        <f>IFERROR($D$1853/($D$1853+$D$1855),0)</f>
        <v/>
      </c>
      <c r="E1857" s="12">
        <f>IFERROR($E$1853/($E$1853+$E$1855),0)</f>
        <v/>
      </c>
      <c r="F1857" s="12">
        <f>IFERROR($F$1853/($F$1853+$F$1855),0)</f>
        <v/>
      </c>
      <c r="G1857" s="12">
        <f>IFERROR($G$1853/($G$1853+$G$1855),0)</f>
        <v/>
      </c>
      <c r="H1857" s="18">
        <f>AVERAGE($B$1857:$F$1857)</f>
        <v/>
      </c>
      <c r="I1857" s="18">
        <f>STDEV.P($B$1857:$F$1857)</f>
        <v/>
      </c>
    </row>
    <row r="1858">
      <c r="A1858" s="4" t="inlineStr">
        <is>
          <t>Recall</t>
        </is>
      </c>
      <c r="B1858" s="12">
        <f>IFERROR($B$1853/($B$1853+$B$1856),0)</f>
        <v/>
      </c>
      <c r="C1858" s="12">
        <f>IFERROR($C$1853/($C$1853+$C$1856),0)</f>
        <v/>
      </c>
      <c r="D1858" s="12">
        <f>IFERROR($D$1853/($D$1853+$D$1856),0)</f>
        <v/>
      </c>
      <c r="E1858" s="12">
        <f>IFERROR($E$1853/($E$1853+$E$1856),0)</f>
        <v/>
      </c>
      <c r="F1858" s="12">
        <f>IFERROR($F$1853/($F$1853+$F$1856),0)</f>
        <v/>
      </c>
      <c r="G1858" s="12">
        <f>IFERROR($G$1853/($G$1853+$G$1856),0)</f>
        <v/>
      </c>
      <c r="H1858" s="18">
        <f>AVERAGE($B$1858:$F$1858)</f>
        <v/>
      </c>
      <c r="I1858" s="18">
        <f>STDEV.P($B$1858:$F$1858)</f>
        <v/>
      </c>
    </row>
    <row r="1859">
      <c r="A1859" s="4" t="inlineStr">
        <is>
          <t>F1</t>
        </is>
      </c>
      <c r="B1859" s="12">
        <f>IFERROR(2*$B$1857*$B$1858/($B$1857+$B$1858),0)</f>
        <v/>
      </c>
      <c r="C1859" s="12">
        <f>IFERROR(2*$C$1857*$C$1858/($C$1857+$C$1858),0)</f>
        <v/>
      </c>
      <c r="D1859" s="12">
        <f>IFERROR(2*$D$1857*$D$1858/($D$1857+$D$1858),0)</f>
        <v/>
      </c>
      <c r="E1859" s="12">
        <f>IFERROR(2*$E$1857*$E$1858/($E$1857+$E$1858),0)</f>
        <v/>
      </c>
      <c r="F1859" s="12">
        <f>IFERROR(2*$F$1857*$F$1858/($F$1857+$F$1858),0)</f>
        <v/>
      </c>
      <c r="G1859" s="12">
        <f>IFERROR(2*$G$1857*$G$1858/($G$1857+$G$1858),0)</f>
        <v/>
      </c>
      <c r="H1859" s="18">
        <f>AVERAGE($B$1859:$F$1859)</f>
        <v/>
      </c>
      <c r="I1859" s="18">
        <f>STDEV.P($B$1859:$F$1859)</f>
        <v/>
      </c>
    </row>
    <row r="1860">
      <c r="A1860" s="4" t="inlineStr">
        <is>
          <t>Accuracy</t>
        </is>
      </c>
      <c r="B1860" s="12">
        <f>IFERROR(($B$1853+$B$1854)/($B$1853+$B$1854+$B$1855+$B$1856),0)</f>
        <v/>
      </c>
      <c r="C1860" s="12">
        <f>IFERROR(($C$1853+$C$1854)/($C$1853+$C$1854+$C$1855+$C$1856),0)</f>
        <v/>
      </c>
      <c r="D1860" s="12">
        <f>IFERROR(($D$1853+$D$1854)/($D$1853+$D$1854+$D$1855+$D$1856),0)</f>
        <v/>
      </c>
      <c r="E1860" s="12">
        <f>IFERROR(($E$1853+$E$1854)/($E$1853+$E$1854+$E$1855+$E$1856),0)</f>
        <v/>
      </c>
      <c r="F1860" s="12">
        <f>IFERROR(($F$1853+$F$1854)/($F$1853+$F$1854+$F$1855+$F$1856),0)</f>
        <v/>
      </c>
      <c r="G1860" s="12">
        <f>IFERROR(($G$1853+$G$1854)/($G$1853+$G$1854+$G$1855+$G$1856),0)</f>
        <v/>
      </c>
      <c r="H1860" s="18">
        <f>AVERAGE($B$1860:$F$1860)</f>
        <v/>
      </c>
      <c r="I1860" s="18">
        <f>STDEV.P($B$1860:$F$1860)</f>
        <v/>
      </c>
    </row>
    <row r="1861">
      <c r="A1861" s="4" t="inlineStr">
        <is>
          <t>Edit distance</t>
        </is>
      </c>
      <c r="B1861" s="12">
        <f>SUMPRODUCT(ABS($AR$1845:$AW$1850-$B$1845:$G$1850))</f>
        <v/>
      </c>
      <c r="C1861" s="12">
        <f>SUMPRODUCT(ABS($AR$1845:$AW$1850-$I$1845:$N$1850))</f>
        <v/>
      </c>
      <c r="D1861" s="12">
        <f>SUMPRODUCT(ABS($AR$1845:$AW$1850-$P$1845:$U$1850))</f>
        <v/>
      </c>
      <c r="E1861" s="12">
        <f>SUMPRODUCT(ABS($AR$1845:$AW$1850-$W$1845:$AB$1850))</f>
        <v/>
      </c>
      <c r="F1861" s="12">
        <f>SUMPRODUCT(ABS($AR$1845:$AW$1850-$AD$1845:$AI$1850))</f>
        <v/>
      </c>
      <c r="G1861" s="12">
        <f>SUMPRODUCT(ABS($AR$1845:$AW$1850-$AK$1845:$AP$1850))</f>
        <v/>
      </c>
      <c r="H1861" s="18">
        <f>AVERAGE($B$1861:$F$1861)</f>
        <v/>
      </c>
      <c r="I1861" s="18">
        <f>STDEV.P($B$1861:$F$1861)</f>
        <v/>
      </c>
    </row>
    <row r="1862">
      <c r="A1862" s="4" t="inlineStr">
        <is>
          <t>Spectral distance</t>
        </is>
      </c>
      <c r="B1862" s="12">
        <f>SQRT(SUMPRODUCT(($AZ$1845:$AZ$1850-$B$1872:$B$1877)^2))</f>
        <v/>
      </c>
      <c r="C1862" s="12">
        <f>SQRT(SUMPRODUCT(($AZ$1845:$AZ$1850-$C$1872:$C$1877)^2))</f>
        <v/>
      </c>
      <c r="D1862" s="12">
        <f>SQRT(SUMPRODUCT(($AZ$1845:$AZ$1850-$D$1872:$D$1877)^2))</f>
        <v/>
      </c>
      <c r="E1862" s="12">
        <f>SQRT(SUMPRODUCT(($AZ$1845:$AZ$1850-$E$1872:$E$1877)^2))</f>
        <v/>
      </c>
      <c r="F1862" s="12">
        <f>SQRT(SUMPRODUCT(($AZ$1845:$AZ$1850-$F$1872:$F$1877)^2))</f>
        <v/>
      </c>
      <c r="G1862" s="12">
        <f>SQRT(SUMPRODUCT(($AZ$1845:$AZ$1850-$G$1872:$G$1877)^2))</f>
        <v/>
      </c>
      <c r="H1862" s="18">
        <f>AVERAGE($B$1862:$F$1862)</f>
        <v/>
      </c>
      <c r="I1862" s="18">
        <f>STDEV.P($B$1862:$F$1862)</f>
        <v/>
      </c>
    </row>
    <row r="1863">
      <c r="A1863" s="4" t="inlineStr">
        <is>
          <t>Unsure cells</t>
        </is>
      </c>
      <c r="B1863" s="7">
        <f>COUNTIF($B$1845:$G$1850,2)</f>
        <v/>
      </c>
      <c r="C1863" s="7">
        <f>COUNTIF($I$1845:$N$1850,2)</f>
        <v/>
      </c>
      <c r="D1863" s="7">
        <f>COUNTIF($P$1845:$U$1850,2)</f>
        <v/>
      </c>
      <c r="E1863" s="7">
        <f>COUNTIF($W$1845:$AB$1850,2)</f>
        <v/>
      </c>
      <c r="F1863" s="7">
        <f>COUNTIF($AD$1845:$AI$1850,2)</f>
        <v/>
      </c>
      <c r="G1863" s="7">
        <f>COUNTIF($AK$1845:$AP$1850,2)</f>
        <v/>
      </c>
      <c r="H1863" s="12">
        <f>AVERAGE($B$1863:$F$1863)</f>
        <v/>
      </c>
      <c r="I1863" s="12">
        <f>STDEV.P($B$1863:$F$1863)</f>
        <v/>
      </c>
    </row>
    <row r="1864">
      <c r="A1864" s="3" t="inlineStr">
        <is>
          <t>eigenvalues (real part, numpy order; pasted)</t>
        </is>
      </c>
    </row>
    <row r="1865">
      <c r="A1865" s="3" t="inlineStr">
        <is>
          <t xml:space="preserve">  λ1</t>
        </is>
      </c>
      <c r="B1865" s="19" t="n">
        <v>5.427878872370738</v>
      </c>
      <c r="C1865" s="19" t="n">
        <v>5.427878872370738</v>
      </c>
      <c r="D1865" s="19" t="n">
        <v>5.427878872370738</v>
      </c>
      <c r="E1865" s="19" t="n">
        <v>5.427878872370738</v>
      </c>
      <c r="F1865" s="19" t="n">
        <v>5.427878872370738</v>
      </c>
      <c r="G1865" s="19" t="n">
        <v>5.427878872370738</v>
      </c>
    </row>
    <row r="1866">
      <c r="A1866" s="3" t="inlineStr">
        <is>
          <t xml:space="preserve">  λ2</t>
        </is>
      </c>
      <c r="B1866" s="19" t="n">
        <v>1.375663623311853</v>
      </c>
      <c r="C1866" s="19" t="n">
        <v>1.375663623311853</v>
      </c>
      <c r="D1866" s="19" t="n">
        <v>1.375663623311853</v>
      </c>
      <c r="E1866" s="19" t="n">
        <v>1.375663623311853</v>
      </c>
      <c r="F1866" s="19" t="n">
        <v>1.375663623311853</v>
      </c>
      <c r="G1866" s="19" t="n">
        <v>1.375663623311853</v>
      </c>
    </row>
    <row r="1867">
      <c r="A1867" s="3" t="inlineStr">
        <is>
          <t xml:space="preserve">  λ3</t>
        </is>
      </c>
      <c r="B1867" s="19" t="n">
        <v>-0.8035424956825955</v>
      </c>
      <c r="C1867" s="19" t="n">
        <v>-0.8035424956825955</v>
      </c>
      <c r="D1867" s="19" t="n">
        <v>-0.8035424956825955</v>
      </c>
      <c r="E1867" s="19" t="n">
        <v>-0.8035424956825955</v>
      </c>
      <c r="F1867" s="19" t="n">
        <v>-0.8035424956825955</v>
      </c>
      <c r="G1867" s="19" t="n">
        <v>-0.8035424956825955</v>
      </c>
    </row>
    <row r="1868">
      <c r="A1868" s="3" t="inlineStr">
        <is>
          <t xml:space="preserve">  λ4</t>
        </is>
      </c>
      <c r="B1868" s="19" t="n">
        <v>-1.293394183372194e-17</v>
      </c>
      <c r="C1868" s="19" t="n">
        <v>-1.293394183372194e-17</v>
      </c>
      <c r="D1868" s="19" t="n">
        <v>-1.293394183372194e-17</v>
      </c>
      <c r="E1868" s="19" t="n">
        <v>-1.293394183372194e-17</v>
      </c>
      <c r="F1868" s="19" t="n">
        <v>-1.293394183372194e-17</v>
      </c>
      <c r="G1868" s="19" t="n">
        <v>-1.293394183372194e-17</v>
      </c>
    </row>
    <row r="1869">
      <c r="A1869" s="3" t="inlineStr">
        <is>
          <t xml:space="preserve">  λ5</t>
        </is>
      </c>
      <c r="B1869" s="19" t="n">
        <v>-1.293394183372194e-17</v>
      </c>
      <c r="C1869" s="19" t="n">
        <v>-1.293394183372194e-17</v>
      </c>
      <c r="D1869" s="19" t="n">
        <v>-1.293394183372194e-17</v>
      </c>
      <c r="E1869" s="19" t="n">
        <v>-1.293394183372194e-17</v>
      </c>
      <c r="F1869" s="19" t="n">
        <v>-1.293394183372194e-17</v>
      </c>
      <c r="G1869" s="19" t="n">
        <v>-1.293394183372194e-17</v>
      </c>
    </row>
    <row r="1870">
      <c r="A1870" s="3" t="inlineStr">
        <is>
          <t xml:space="preserve">  λ6</t>
        </is>
      </c>
      <c r="B1870" s="19" t="n">
        <v>-1.834211747076812e-33</v>
      </c>
      <c r="C1870" s="19" t="n">
        <v>-1.834211747076812e-33</v>
      </c>
      <c r="D1870" s="19" t="n">
        <v>-1.834211747076812e-33</v>
      </c>
      <c r="E1870" s="19" t="n">
        <v>-1.834211747076812e-33</v>
      </c>
      <c r="F1870" s="19" t="n">
        <v>-1.834211747076812e-33</v>
      </c>
      <c r="G1870" s="19" t="n">
        <v>-1.834211747076812e-33</v>
      </c>
    </row>
    <row r="1871">
      <c r="A1871" s="3" t="inlineStr">
        <is>
          <t>eigenvalues sorted desc (LARGE)</t>
        </is>
      </c>
    </row>
    <row r="1872">
      <c r="A1872" s="3" t="inlineStr">
        <is>
          <t xml:space="preserve">  λ(1)</t>
        </is>
      </c>
      <c r="B1872" s="19">
        <f>LARGE($B$1865:$B$1870,1)</f>
        <v/>
      </c>
      <c r="C1872" s="19">
        <f>LARGE($C$1865:$C$1870,1)</f>
        <v/>
      </c>
      <c r="D1872" s="19">
        <f>LARGE($D$1865:$D$1870,1)</f>
        <v/>
      </c>
      <c r="E1872" s="19">
        <f>LARGE($E$1865:$E$1870,1)</f>
        <v/>
      </c>
      <c r="F1872" s="19">
        <f>LARGE($F$1865:$F$1870,1)</f>
        <v/>
      </c>
      <c r="G1872" s="19">
        <f>LARGE($G$1865:$G$1870,1)</f>
        <v/>
      </c>
    </row>
    <row r="1873">
      <c r="A1873" s="3" t="inlineStr">
        <is>
          <t xml:space="preserve">  λ(2)</t>
        </is>
      </c>
      <c r="B1873" s="19">
        <f>LARGE($B$1865:$B$1870,2)</f>
        <v/>
      </c>
      <c r="C1873" s="19">
        <f>LARGE($C$1865:$C$1870,2)</f>
        <v/>
      </c>
      <c r="D1873" s="19">
        <f>LARGE($D$1865:$D$1870,2)</f>
        <v/>
      </c>
      <c r="E1873" s="19">
        <f>LARGE($E$1865:$E$1870,2)</f>
        <v/>
      </c>
      <c r="F1873" s="19">
        <f>LARGE($F$1865:$F$1870,2)</f>
        <v/>
      </c>
      <c r="G1873" s="19">
        <f>LARGE($G$1865:$G$1870,2)</f>
        <v/>
      </c>
    </row>
    <row r="1874">
      <c r="A1874" s="3" t="inlineStr">
        <is>
          <t xml:space="preserve">  λ(3)</t>
        </is>
      </c>
      <c r="B1874" s="19">
        <f>LARGE($B$1865:$B$1870,3)</f>
        <v/>
      </c>
      <c r="C1874" s="19">
        <f>LARGE($C$1865:$C$1870,3)</f>
        <v/>
      </c>
      <c r="D1874" s="19">
        <f>LARGE($D$1865:$D$1870,3)</f>
        <v/>
      </c>
      <c r="E1874" s="19">
        <f>LARGE($E$1865:$E$1870,3)</f>
        <v/>
      </c>
      <c r="F1874" s="19">
        <f>LARGE($F$1865:$F$1870,3)</f>
        <v/>
      </c>
      <c r="G1874" s="19">
        <f>LARGE($G$1865:$G$1870,3)</f>
        <v/>
      </c>
    </row>
    <row r="1875">
      <c r="A1875" s="3" t="inlineStr">
        <is>
          <t xml:space="preserve">  λ(4)</t>
        </is>
      </c>
      <c r="B1875" s="19">
        <f>LARGE($B$1865:$B$1870,4)</f>
        <v/>
      </c>
      <c r="C1875" s="19">
        <f>LARGE($C$1865:$C$1870,4)</f>
        <v/>
      </c>
      <c r="D1875" s="19">
        <f>LARGE($D$1865:$D$1870,4)</f>
        <v/>
      </c>
      <c r="E1875" s="19">
        <f>LARGE($E$1865:$E$1870,4)</f>
        <v/>
      </c>
      <c r="F1875" s="19">
        <f>LARGE($F$1865:$F$1870,4)</f>
        <v/>
      </c>
      <c r="G1875" s="19">
        <f>LARGE($G$1865:$G$1870,4)</f>
        <v/>
      </c>
    </row>
    <row r="1876">
      <c r="A1876" s="3" t="inlineStr">
        <is>
          <t xml:space="preserve">  λ(5)</t>
        </is>
      </c>
      <c r="B1876" s="19">
        <f>LARGE($B$1865:$B$1870,5)</f>
        <v/>
      </c>
      <c r="C1876" s="19">
        <f>LARGE($C$1865:$C$1870,5)</f>
        <v/>
      </c>
      <c r="D1876" s="19">
        <f>LARGE($D$1865:$D$1870,5)</f>
        <v/>
      </c>
      <c r="E1876" s="19">
        <f>LARGE($E$1865:$E$1870,5)</f>
        <v/>
      </c>
      <c r="F1876" s="19">
        <f>LARGE($F$1865:$F$1870,5)</f>
        <v/>
      </c>
      <c r="G1876" s="19">
        <f>LARGE($G$1865:$G$1870,5)</f>
        <v/>
      </c>
    </row>
    <row r="1877">
      <c r="A1877" s="3" t="inlineStr">
        <is>
          <t xml:space="preserve">  λ(6)</t>
        </is>
      </c>
      <c r="B1877" s="19">
        <f>LARGE($B$1865:$B$1870,6)</f>
        <v/>
      </c>
      <c r="C1877" s="19">
        <f>LARGE($C$1865:$C$1870,6)</f>
        <v/>
      </c>
      <c r="D1877" s="19">
        <f>LARGE($D$1865:$D$1870,6)</f>
        <v/>
      </c>
      <c r="E1877" s="19">
        <f>LARGE($E$1865:$E$1870,6)</f>
        <v/>
      </c>
      <c r="F1877" s="19">
        <f>LARGE($F$1865:$F$1870,6)</f>
        <v/>
      </c>
      <c r="G1877" s="19">
        <f>LARGE($G$1865:$G$1870,6)</f>
        <v/>
      </c>
    </row>
    <row r="1878">
      <c r="A1878" s="3" t="inlineStr">
        <is>
          <t>check: Σeig − trace (→0)</t>
        </is>
      </c>
      <c r="B1878" s="3">
        <f>ROUND(SUM($B$1865:$B$1870)-($B$1845+$C$1846+$D$1847+$E$1848+$F$1849+$G$1850),6)</f>
        <v/>
      </c>
      <c r="C1878" s="3">
        <f>ROUND(SUM($C$1865:$C$1870)-($I$1845+$J$1846+$K$1847+$L$1848+$M$1849+$N$1850),6)</f>
        <v/>
      </c>
      <c r="D1878" s="3">
        <f>ROUND(SUM($D$1865:$D$1870)-($P$1845+$Q$1846+$R$1847+$S$1848+$T$1849+$U$1850),6)</f>
        <v/>
      </c>
      <c r="E1878" s="3">
        <f>ROUND(SUM($E$1865:$E$1870)-($W$1845+$X$1846+$Y$1847+$Z$1848+$AA$1849+$AB$1850),6)</f>
        <v/>
      </c>
      <c r="F1878" s="3">
        <f>ROUND(SUM($F$1865:$F$1870)-($AD$1845+$AE$1846+$AF$1847+$AG$1848+$AH$1849+$AI$1850),6)</f>
        <v/>
      </c>
      <c r="G1878" s="3">
        <f>ROUND(SUM($G$1865:$G$1870)-($AK$1845+$AL$1846+$AM$1847+$AN$1848+$AO$1849+$AP$1850),6)</f>
        <v/>
      </c>
    </row>
    <row r="1879">
      <c r="A1879" s="3" t="inlineStr">
        <is>
          <t>check: Πeig − det (→0)</t>
        </is>
      </c>
      <c r="B1879" s="3">
        <f>ROUND(MDETERM($B$1845:$G$1850)-PRODUCT($B$1865:$B$1870),6)</f>
        <v/>
      </c>
      <c r="C1879" s="3">
        <f>ROUND(MDETERM($I$1845:$N$1850)-PRODUCT($C$1865:$C$1870),6)</f>
        <v/>
      </c>
      <c r="D1879" s="3">
        <f>ROUND(MDETERM($P$1845:$U$1850)-PRODUCT($D$1865:$D$1870),6)</f>
        <v/>
      </c>
      <c r="E1879" s="3">
        <f>ROUND(MDETERM($W$1845:$AB$1850)-PRODUCT($E$1865:$E$1870),6)</f>
        <v/>
      </c>
      <c r="F1879" s="3">
        <f>ROUND(MDETERM($AD$1845:$AI$1850)-PRODUCT($F$1865:$F$1870),6)</f>
        <v/>
      </c>
      <c r="G1879" s="3">
        <f>ROUND(MDETERM($AK$1845:$AP$1850)-PRODUCT($G$1865:$G$1870),6)</f>
        <v/>
      </c>
    </row>
    <row r="1880">
      <c r="A1880" s="3" t="inlineStr">
        <is>
          <t>complex eigenvalues?</t>
        </is>
      </c>
      <c r="B1880" s="3" t="inlineStr"/>
      <c r="C1880" s="3" t="inlineStr"/>
      <c r="D1880" s="3" t="inlineStr"/>
      <c r="E1880" s="3" t="inlineStr"/>
      <c r="F1880" s="3" t="inlineStr"/>
      <c r="G1880" s="3" t="inlineStr"/>
    </row>
    <row r="1881">
      <c r="A1881" s="3" t="inlineStr">
        <is>
          <t>check: det(M − λᵢI) per sorted λ (→0)</t>
        </is>
      </c>
    </row>
    <row r="1882">
      <c r="A1882" s="3" t="inlineStr">
        <is>
          <t xml:space="preserve">  det(M − λ(1)I)</t>
        </is>
      </c>
      <c r="B1882" s="3">
        <f t="array" ref="B1882">ROUND(MDETERM($B$1845:$G$1850-$B$1872*MUNIT(6)),6)</f>
        <v/>
      </c>
      <c r="C1882" s="3">
        <f t="array" ref="C1882">ROUND(MDETERM($I$1845:$N$1850-$C$1872*MUNIT(6)),6)</f>
        <v/>
      </c>
      <c r="D1882" s="3">
        <f t="array" ref="D1882">ROUND(MDETERM($P$1845:$U$1850-$D$1872*MUNIT(6)),6)</f>
        <v/>
      </c>
      <c r="E1882" s="3">
        <f t="array" ref="E1882">ROUND(MDETERM($W$1845:$AB$1850-$E$1872*MUNIT(6)),6)</f>
        <v/>
      </c>
      <c r="F1882" s="3">
        <f t="array" ref="F1882">ROUND(MDETERM($AD$1845:$AI$1850-$F$1872*MUNIT(6)),6)</f>
        <v/>
      </c>
      <c r="G1882" s="3">
        <f t="array" ref="G1882">ROUND(MDETERM($AK$1845:$AP$1850-$G$1872*MUNIT(6)),6)</f>
        <v/>
      </c>
    </row>
    <row r="1883">
      <c r="A1883" s="3" t="inlineStr">
        <is>
          <t xml:space="preserve">  det(M − λ(2)I)</t>
        </is>
      </c>
      <c r="B1883" s="3">
        <f t="array" ref="B1883">ROUND(MDETERM($B$1845:$G$1850-$B$1873*MUNIT(6)),6)</f>
        <v/>
      </c>
      <c r="C1883" s="3">
        <f t="array" ref="C1883">ROUND(MDETERM($I$1845:$N$1850-$C$1873*MUNIT(6)),6)</f>
        <v/>
      </c>
      <c r="D1883" s="3">
        <f t="array" ref="D1883">ROUND(MDETERM($P$1845:$U$1850-$D$1873*MUNIT(6)),6)</f>
        <v/>
      </c>
      <c r="E1883" s="3">
        <f t="array" ref="E1883">ROUND(MDETERM($W$1845:$AB$1850-$E$1873*MUNIT(6)),6)</f>
        <v/>
      </c>
      <c r="F1883" s="3">
        <f t="array" ref="F1883">ROUND(MDETERM($AD$1845:$AI$1850-$F$1873*MUNIT(6)),6)</f>
        <v/>
      </c>
      <c r="G1883" s="3">
        <f t="array" ref="G1883">ROUND(MDETERM($AK$1845:$AP$1850-$G$1873*MUNIT(6)),6)</f>
        <v/>
      </c>
    </row>
    <row r="1884">
      <c r="A1884" s="3" t="inlineStr">
        <is>
          <t xml:space="preserve">  det(M − λ(3)I)</t>
        </is>
      </c>
      <c r="B1884" s="3">
        <f t="array" ref="B1884">ROUND(MDETERM($B$1845:$G$1850-$B$1874*MUNIT(6)),6)</f>
        <v/>
      </c>
      <c r="C1884" s="3">
        <f t="array" ref="C1884">ROUND(MDETERM($I$1845:$N$1850-$C$1874*MUNIT(6)),6)</f>
        <v/>
      </c>
      <c r="D1884" s="3">
        <f t="array" ref="D1884">ROUND(MDETERM($P$1845:$U$1850-$D$1874*MUNIT(6)),6)</f>
        <v/>
      </c>
      <c r="E1884" s="3">
        <f t="array" ref="E1884">ROUND(MDETERM($W$1845:$AB$1850-$E$1874*MUNIT(6)),6)</f>
        <v/>
      </c>
      <c r="F1884" s="3">
        <f t="array" ref="F1884">ROUND(MDETERM($AD$1845:$AI$1850-$F$1874*MUNIT(6)),6)</f>
        <v/>
      </c>
      <c r="G1884" s="3">
        <f t="array" ref="G1884">ROUND(MDETERM($AK$1845:$AP$1850-$G$1874*MUNIT(6)),6)</f>
        <v/>
      </c>
    </row>
    <row r="1885">
      <c r="A1885" s="3" t="inlineStr">
        <is>
          <t xml:space="preserve">  det(M − λ(4)I)</t>
        </is>
      </c>
      <c r="B1885" s="3">
        <f t="array" ref="B1885">ROUND(MDETERM($B$1845:$G$1850-$B$1875*MUNIT(6)),6)</f>
        <v/>
      </c>
      <c r="C1885" s="3">
        <f t="array" ref="C1885">ROUND(MDETERM($I$1845:$N$1850-$C$1875*MUNIT(6)),6)</f>
        <v/>
      </c>
      <c r="D1885" s="3">
        <f t="array" ref="D1885">ROUND(MDETERM($P$1845:$U$1850-$D$1875*MUNIT(6)),6)</f>
        <v/>
      </c>
      <c r="E1885" s="3">
        <f t="array" ref="E1885">ROUND(MDETERM($W$1845:$AB$1850-$E$1875*MUNIT(6)),6)</f>
        <v/>
      </c>
      <c r="F1885" s="3">
        <f t="array" ref="F1885">ROUND(MDETERM($AD$1845:$AI$1850-$F$1875*MUNIT(6)),6)</f>
        <v/>
      </c>
      <c r="G1885" s="3">
        <f t="array" ref="G1885">ROUND(MDETERM($AK$1845:$AP$1850-$G$1875*MUNIT(6)),6)</f>
        <v/>
      </c>
    </row>
    <row r="1886">
      <c r="A1886" s="3" t="inlineStr">
        <is>
          <t xml:space="preserve">  det(M − λ(5)I)</t>
        </is>
      </c>
      <c r="B1886" s="3">
        <f t="array" ref="B1886">ROUND(MDETERM($B$1845:$G$1850-$B$1876*MUNIT(6)),6)</f>
        <v/>
      </c>
      <c r="C1886" s="3">
        <f t="array" ref="C1886">ROUND(MDETERM($I$1845:$N$1850-$C$1876*MUNIT(6)),6)</f>
        <v/>
      </c>
      <c r="D1886" s="3">
        <f t="array" ref="D1886">ROUND(MDETERM($P$1845:$U$1850-$D$1876*MUNIT(6)),6)</f>
        <v/>
      </c>
      <c r="E1886" s="3">
        <f t="array" ref="E1886">ROUND(MDETERM($W$1845:$AB$1850-$E$1876*MUNIT(6)),6)</f>
        <v/>
      </c>
      <c r="F1886" s="3">
        <f t="array" ref="F1886">ROUND(MDETERM($AD$1845:$AI$1850-$F$1876*MUNIT(6)),6)</f>
        <v/>
      </c>
      <c r="G1886" s="3">
        <f t="array" ref="G1886">ROUND(MDETERM($AK$1845:$AP$1850-$G$1876*MUNIT(6)),6)</f>
        <v/>
      </c>
    </row>
    <row r="1887">
      <c r="A1887" s="3" t="inlineStr">
        <is>
          <t xml:space="preserve">  det(M − λ(6)I)</t>
        </is>
      </c>
      <c r="B1887" s="3">
        <f t="array" ref="B1887">ROUND(MDETERM($B$1845:$G$1850-$B$1877*MUNIT(6)),6)</f>
        <v/>
      </c>
      <c r="C1887" s="3">
        <f t="array" ref="C1887">ROUND(MDETERM($I$1845:$N$1850-$C$1877*MUNIT(6)),6)</f>
        <v/>
      </c>
      <c r="D1887" s="3">
        <f t="array" ref="D1887">ROUND(MDETERM($P$1845:$U$1850-$D$1877*MUNIT(6)),6)</f>
        <v/>
      </c>
      <c r="E1887" s="3">
        <f t="array" ref="E1887">ROUND(MDETERM($W$1845:$AB$1850-$E$1877*MUNIT(6)),6)</f>
        <v/>
      </c>
      <c r="F1887" s="3">
        <f t="array" ref="F1887">ROUND(MDETERM($AD$1845:$AI$1850-$F$1877*MUNIT(6)),6)</f>
        <v/>
      </c>
      <c r="G1887" s="3">
        <f t="array" ref="G1887">ROUND(MDETERM($AK$1845:$AP$1850-$G$1877*MUNIT(6)),6)</f>
        <v/>
      </c>
    </row>
    <row r="1891" ht="16" customHeight="1">
      <c r="A1891" s="14" t="inlineStr">
        <is>
          <t>GraphRAG R1-R2 | llama3.3:70b</t>
        </is>
      </c>
      <c r="B1891" s="9" t="inlineStr">
        <is>
          <t>run 1 (raw, pasted)</t>
        </is>
      </c>
      <c r="I1891" s="9" t="inlineStr">
        <is>
          <t>run 2 (raw, pasted)</t>
        </is>
      </c>
      <c r="P1891" s="9" t="inlineStr">
        <is>
          <t>run 3 (raw, pasted)</t>
        </is>
      </c>
      <c r="W1891" s="9" t="inlineStr">
        <is>
          <t>run 4 (raw, pasted)</t>
        </is>
      </c>
      <c r="AD1891" s="9" t="inlineStr">
        <is>
          <t>run 5 (raw, pasted)</t>
        </is>
      </c>
      <c r="AK1891" s="9" t="inlineStr">
        <is>
          <t>archived component mapping</t>
        </is>
      </c>
    </row>
    <row r="1892" ht="60" customHeight="1">
      <c r="B1892" s="15" t="inlineStr">
        <is>
          <t>Payload</t>
        </is>
      </c>
      <c r="C1892" s="15" t="inlineStr">
        <is>
          <t>Power System</t>
        </is>
      </c>
      <c r="D1892" s="15" t="inlineStr">
        <is>
          <t>Communication System</t>
        </is>
      </c>
      <c r="E1892" s="15" t="inlineStr">
        <is>
          <t>Propulsion System</t>
        </is>
      </c>
      <c r="F1892" s="15" t="inlineStr">
        <is>
          <t>Structural System</t>
        </is>
      </c>
      <c r="G1892" s="15" t="inlineStr">
        <is>
          <t>Control System</t>
        </is>
      </c>
      <c r="I1892" s="15" t="inlineStr">
        <is>
          <t>Payload</t>
        </is>
      </c>
      <c r="J1892" s="15" t="inlineStr">
        <is>
          <t>Power System</t>
        </is>
      </c>
      <c r="K1892" s="15" t="inlineStr">
        <is>
          <t>Communication System</t>
        </is>
      </c>
      <c r="L1892" s="15" t="inlineStr">
        <is>
          <t>Propulsion System</t>
        </is>
      </c>
      <c r="M1892" s="15" t="inlineStr">
        <is>
          <t>Structural System</t>
        </is>
      </c>
      <c r="N1892" s="15" t="inlineStr">
        <is>
          <t>Control System</t>
        </is>
      </c>
      <c r="P1892" s="15" t="inlineStr">
        <is>
          <t>Payload</t>
        </is>
      </c>
      <c r="Q1892" s="15" t="inlineStr">
        <is>
          <t>Power System</t>
        </is>
      </c>
      <c r="R1892" s="15" t="inlineStr">
        <is>
          <t>Communication System</t>
        </is>
      </c>
      <c r="S1892" s="15" t="inlineStr">
        <is>
          <t>Propulsion System</t>
        </is>
      </c>
      <c r="T1892" s="15" t="inlineStr">
        <is>
          <t>Structural System</t>
        </is>
      </c>
      <c r="U1892" s="15" t="inlineStr">
        <is>
          <t>Control System</t>
        </is>
      </c>
      <c r="W1892" s="15" t="inlineStr">
        <is>
          <t>Payload</t>
        </is>
      </c>
      <c r="X1892" s="15" t="inlineStr">
        <is>
          <t>Power System</t>
        </is>
      </c>
      <c r="Y1892" s="15" t="inlineStr">
        <is>
          <t>Communication System</t>
        </is>
      </c>
      <c r="Z1892" s="15" t="inlineStr">
        <is>
          <t>Propulsion System</t>
        </is>
      </c>
      <c r="AA1892" s="15" t="inlineStr">
        <is>
          <t>Structural System</t>
        </is>
      </c>
      <c r="AB1892" s="15" t="inlineStr">
        <is>
          <t>Control System</t>
        </is>
      </c>
      <c r="AD1892" s="15" t="inlineStr">
        <is>
          <t>Payload</t>
        </is>
      </c>
      <c r="AE1892" s="15" t="inlineStr">
        <is>
          <t>Power System</t>
        </is>
      </c>
      <c r="AF1892" s="15" t="inlineStr">
        <is>
          <t>Communication System</t>
        </is>
      </c>
      <c r="AG1892" s="15" t="inlineStr">
        <is>
          <t>Propulsion System</t>
        </is>
      </c>
      <c r="AH1892" s="15" t="inlineStr">
        <is>
          <t>Structural System</t>
        </is>
      </c>
      <c r="AI1892" s="15" t="inlineStr">
        <is>
          <t>Control System</t>
        </is>
      </c>
      <c r="AK1892" s="3" t="inlineStr">
        <is>
          <t>Ground truth component</t>
        </is>
      </c>
      <c r="AL1892" s="3" t="inlineStr">
        <is>
          <t>Matched predicted component</t>
        </is>
      </c>
    </row>
    <row r="1893">
      <c r="A1893" s="3" t="inlineStr">
        <is>
          <t>Payload</t>
        </is>
      </c>
      <c r="B1893" s="8" t="n">
        <v>1</v>
      </c>
      <c r="C1893" s="8" t="n">
        <v>1</v>
      </c>
      <c r="D1893" s="8" t="n">
        <v>1</v>
      </c>
      <c r="E1893" s="8" t="n">
        <v>0</v>
      </c>
      <c r="F1893" s="8" t="n">
        <v>1</v>
      </c>
      <c r="G1893" s="8" t="n">
        <v>0</v>
      </c>
      <c r="I1893" s="8" t="n">
        <v>1</v>
      </c>
      <c r="J1893" s="8" t="n">
        <v>1</v>
      </c>
      <c r="K1893" s="8" t="n">
        <v>1</v>
      </c>
      <c r="L1893" s="8" t="n">
        <v>0</v>
      </c>
      <c r="M1893" s="8" t="n">
        <v>1</v>
      </c>
      <c r="N1893" s="8" t="n">
        <v>0</v>
      </c>
      <c r="P1893" s="8" t="n">
        <v>1</v>
      </c>
      <c r="Q1893" s="8" t="n">
        <v>1</v>
      </c>
      <c r="R1893" s="8" t="n">
        <v>1</v>
      </c>
      <c r="S1893" s="8" t="n">
        <v>0</v>
      </c>
      <c r="T1893" s="8" t="n">
        <v>1</v>
      </c>
      <c r="U1893" s="8" t="n">
        <v>0</v>
      </c>
      <c r="W1893" s="8" t="n">
        <v>1</v>
      </c>
      <c r="X1893" s="8" t="n">
        <v>1</v>
      </c>
      <c r="Y1893" s="8" t="n">
        <v>1</v>
      </c>
      <c r="Z1893" s="8" t="n">
        <v>0</v>
      </c>
      <c r="AA1893" s="8" t="n">
        <v>1</v>
      </c>
      <c r="AB1893" s="8" t="n">
        <v>0</v>
      </c>
      <c r="AD1893" s="8" t="n">
        <v>1</v>
      </c>
      <c r="AE1893" s="8" t="n">
        <v>1</v>
      </c>
      <c r="AF1893" s="8" t="n">
        <v>1</v>
      </c>
      <c r="AG1893" s="8" t="n">
        <v>0</v>
      </c>
      <c r="AH1893" s="8" t="n">
        <v>1</v>
      </c>
      <c r="AI1893" s="8" t="n">
        <v>0</v>
      </c>
      <c r="AK1893" s="3" t="inlineStr">
        <is>
          <t>Propulsion Subsystem</t>
        </is>
      </c>
      <c r="AL1893" s="3" t="inlineStr">
        <is>
          <t>Propulsion System</t>
        </is>
      </c>
    </row>
    <row r="1894">
      <c r="A1894" s="3" t="inlineStr">
        <is>
          <t>Power System</t>
        </is>
      </c>
      <c r="B1894" s="8" t="n">
        <v>1</v>
      </c>
      <c r="C1894" s="8" t="n">
        <v>1</v>
      </c>
      <c r="D1894" s="8" t="n">
        <v>1</v>
      </c>
      <c r="E1894" s="8" t="n">
        <v>0</v>
      </c>
      <c r="F1894" s="8" t="n">
        <v>1</v>
      </c>
      <c r="G1894" s="8" t="n">
        <v>1</v>
      </c>
      <c r="I1894" s="8" t="n">
        <v>1</v>
      </c>
      <c r="J1894" s="8" t="n">
        <v>1</v>
      </c>
      <c r="K1894" s="8" t="n">
        <v>1</v>
      </c>
      <c r="L1894" s="8" t="n">
        <v>0</v>
      </c>
      <c r="M1894" s="8" t="n">
        <v>1</v>
      </c>
      <c r="N1894" s="8" t="n">
        <v>1</v>
      </c>
      <c r="P1894" s="8" t="n">
        <v>1</v>
      </c>
      <c r="Q1894" s="8" t="n">
        <v>1</v>
      </c>
      <c r="R1894" s="8" t="n">
        <v>1</v>
      </c>
      <c r="S1894" s="8" t="n">
        <v>0</v>
      </c>
      <c r="T1894" s="8" t="n">
        <v>1</v>
      </c>
      <c r="U1894" s="8" t="n">
        <v>1</v>
      </c>
      <c r="W1894" s="8" t="n">
        <v>1</v>
      </c>
      <c r="X1894" s="8" t="n">
        <v>1</v>
      </c>
      <c r="Y1894" s="8" t="n">
        <v>1</v>
      </c>
      <c r="Z1894" s="8" t="n">
        <v>0</v>
      </c>
      <c r="AA1894" s="8" t="n">
        <v>1</v>
      </c>
      <c r="AB1894" s="8" t="n">
        <v>1</v>
      </c>
      <c r="AD1894" s="8" t="n">
        <v>1</v>
      </c>
      <c r="AE1894" s="8" t="n">
        <v>1</v>
      </c>
      <c r="AF1894" s="8" t="n">
        <v>1</v>
      </c>
      <c r="AG1894" s="8" t="n">
        <v>0</v>
      </c>
      <c r="AH1894" s="8" t="n">
        <v>1</v>
      </c>
      <c r="AI1894" s="8" t="n">
        <v>1</v>
      </c>
      <c r="AK1894" s="3" t="inlineStr">
        <is>
          <t>Power Subsystem</t>
        </is>
      </c>
      <c r="AL1894" s="3" t="inlineStr">
        <is>
          <t>Power System</t>
        </is>
      </c>
    </row>
    <row r="1895">
      <c r="A1895" s="3" t="inlineStr">
        <is>
          <t>Communication System</t>
        </is>
      </c>
      <c r="B1895" s="8" t="n">
        <v>1</v>
      </c>
      <c r="C1895" s="8" t="n">
        <v>1</v>
      </c>
      <c r="D1895" s="8" t="n">
        <v>1</v>
      </c>
      <c r="E1895" s="8" t="n">
        <v>0</v>
      </c>
      <c r="F1895" s="8" t="n">
        <v>1</v>
      </c>
      <c r="G1895" s="8" t="n">
        <v>1</v>
      </c>
      <c r="I1895" s="8" t="n">
        <v>1</v>
      </c>
      <c r="J1895" s="8" t="n">
        <v>1</v>
      </c>
      <c r="K1895" s="8" t="n">
        <v>1</v>
      </c>
      <c r="L1895" s="8" t="n">
        <v>0</v>
      </c>
      <c r="M1895" s="8" t="n">
        <v>1</v>
      </c>
      <c r="N1895" s="8" t="n">
        <v>1</v>
      </c>
      <c r="P1895" s="8" t="n">
        <v>1</v>
      </c>
      <c r="Q1895" s="8" t="n">
        <v>1</v>
      </c>
      <c r="R1895" s="8" t="n">
        <v>1</v>
      </c>
      <c r="S1895" s="8" t="n">
        <v>0</v>
      </c>
      <c r="T1895" s="8" t="n">
        <v>1</v>
      </c>
      <c r="U1895" s="8" t="n">
        <v>1</v>
      </c>
      <c r="W1895" s="8" t="n">
        <v>1</v>
      </c>
      <c r="X1895" s="8" t="n">
        <v>1</v>
      </c>
      <c r="Y1895" s="8" t="n">
        <v>1</v>
      </c>
      <c r="Z1895" s="8" t="n">
        <v>0</v>
      </c>
      <c r="AA1895" s="8" t="n">
        <v>1</v>
      </c>
      <c r="AB1895" s="8" t="n">
        <v>1</v>
      </c>
      <c r="AD1895" s="8" t="n">
        <v>1</v>
      </c>
      <c r="AE1895" s="8" t="n">
        <v>1</v>
      </c>
      <c r="AF1895" s="8" t="n">
        <v>1</v>
      </c>
      <c r="AG1895" s="8" t="n">
        <v>0</v>
      </c>
      <c r="AH1895" s="8" t="n">
        <v>1</v>
      </c>
      <c r="AI1895" s="8" t="n">
        <v>1</v>
      </c>
      <c r="AK1895" s="3" t="inlineStr">
        <is>
          <t>Spacecraft</t>
        </is>
      </c>
      <c r="AL1895" s="3" t="inlineStr">
        <is>
          <t>Payload</t>
        </is>
      </c>
    </row>
    <row r="1896">
      <c r="A1896" s="3" t="inlineStr">
        <is>
          <t>Propulsion System</t>
        </is>
      </c>
      <c r="B1896" s="8" t="n">
        <v>0</v>
      </c>
      <c r="C1896" s="8" t="n">
        <v>0</v>
      </c>
      <c r="D1896" s="8" t="n">
        <v>0</v>
      </c>
      <c r="E1896" s="8" t="n">
        <v>1</v>
      </c>
      <c r="F1896" s="8" t="n">
        <v>1</v>
      </c>
      <c r="G1896" s="8" t="n">
        <v>0</v>
      </c>
      <c r="I1896" s="8" t="n">
        <v>0</v>
      </c>
      <c r="J1896" s="8" t="n">
        <v>0</v>
      </c>
      <c r="K1896" s="8" t="n">
        <v>0</v>
      </c>
      <c r="L1896" s="8" t="n">
        <v>1</v>
      </c>
      <c r="M1896" s="8" t="n">
        <v>1</v>
      </c>
      <c r="N1896" s="8" t="n">
        <v>0</v>
      </c>
      <c r="P1896" s="8" t="n">
        <v>0</v>
      </c>
      <c r="Q1896" s="8" t="n">
        <v>0</v>
      </c>
      <c r="R1896" s="8" t="n">
        <v>0</v>
      </c>
      <c r="S1896" s="8" t="n">
        <v>1</v>
      </c>
      <c r="T1896" s="8" t="n">
        <v>1</v>
      </c>
      <c r="U1896" s="8" t="n">
        <v>0</v>
      </c>
      <c r="W1896" s="8" t="n">
        <v>0</v>
      </c>
      <c r="X1896" s="8" t="n">
        <v>0</v>
      </c>
      <c r="Y1896" s="8" t="n">
        <v>0</v>
      </c>
      <c r="Z1896" s="8" t="n">
        <v>1</v>
      </c>
      <c r="AA1896" s="8" t="n">
        <v>1</v>
      </c>
      <c r="AB1896" s="8" t="n">
        <v>0</v>
      </c>
      <c r="AD1896" s="8" t="n">
        <v>0</v>
      </c>
      <c r="AE1896" s="8" t="n">
        <v>0</v>
      </c>
      <c r="AF1896" s="8" t="n">
        <v>0</v>
      </c>
      <c r="AG1896" s="8" t="n">
        <v>1</v>
      </c>
      <c r="AH1896" s="8" t="n">
        <v>1</v>
      </c>
      <c r="AI1896" s="8" t="n">
        <v>0</v>
      </c>
      <c r="AK1896" s="3" t="inlineStr">
        <is>
          <t>Guidance, Navigation, and Control (GNC) Subsystem</t>
        </is>
      </c>
      <c r="AL1896" s="3" t="inlineStr">
        <is>
          <t>Control System</t>
        </is>
      </c>
    </row>
    <row r="1897">
      <c r="A1897" s="3" t="inlineStr">
        <is>
          <t>Structural System</t>
        </is>
      </c>
      <c r="B1897" s="8" t="n">
        <v>1</v>
      </c>
      <c r="C1897" s="8" t="n">
        <v>1</v>
      </c>
      <c r="D1897" s="8" t="n">
        <v>1</v>
      </c>
      <c r="E1897" s="8" t="n">
        <v>1</v>
      </c>
      <c r="F1897" s="8" t="n">
        <v>1</v>
      </c>
      <c r="G1897" s="8" t="n">
        <v>1</v>
      </c>
      <c r="I1897" s="8" t="n">
        <v>1</v>
      </c>
      <c r="J1897" s="8" t="n">
        <v>1</v>
      </c>
      <c r="K1897" s="8" t="n">
        <v>1</v>
      </c>
      <c r="L1897" s="8" t="n">
        <v>1</v>
      </c>
      <c r="M1897" s="8" t="n">
        <v>1</v>
      </c>
      <c r="N1897" s="8" t="n">
        <v>1</v>
      </c>
      <c r="P1897" s="8" t="n">
        <v>1</v>
      </c>
      <c r="Q1897" s="8" t="n">
        <v>1</v>
      </c>
      <c r="R1897" s="8" t="n">
        <v>1</v>
      </c>
      <c r="S1897" s="8" t="n">
        <v>1</v>
      </c>
      <c r="T1897" s="8" t="n">
        <v>1</v>
      </c>
      <c r="U1897" s="8" t="n">
        <v>1</v>
      </c>
      <c r="W1897" s="8" t="n">
        <v>1</v>
      </c>
      <c r="X1897" s="8" t="n">
        <v>1</v>
      </c>
      <c r="Y1897" s="8" t="n">
        <v>1</v>
      </c>
      <c r="Z1897" s="8" t="n">
        <v>1</v>
      </c>
      <c r="AA1897" s="8" t="n">
        <v>1</v>
      </c>
      <c r="AB1897" s="8" t="n">
        <v>1</v>
      </c>
      <c r="AD1897" s="8" t="n">
        <v>1</v>
      </c>
      <c r="AE1897" s="8" t="n">
        <v>1</v>
      </c>
      <c r="AF1897" s="8" t="n">
        <v>1</v>
      </c>
      <c r="AG1897" s="8" t="n">
        <v>1</v>
      </c>
      <c r="AH1897" s="8" t="n">
        <v>1</v>
      </c>
      <c r="AI1897" s="8" t="n">
        <v>1</v>
      </c>
      <c r="AK1897" s="3" t="inlineStr">
        <is>
          <t>Reaction Wheel</t>
        </is>
      </c>
      <c r="AL1897" s="3" t="inlineStr">
        <is>
          <t>Structural System</t>
        </is>
      </c>
    </row>
    <row r="1898">
      <c r="A1898" s="3" t="inlineStr">
        <is>
          <t>Control System</t>
        </is>
      </c>
      <c r="B1898" s="8" t="n">
        <v>0</v>
      </c>
      <c r="C1898" s="8" t="n">
        <v>1</v>
      </c>
      <c r="D1898" s="8" t="n">
        <v>1</v>
      </c>
      <c r="E1898" s="8" t="n">
        <v>0</v>
      </c>
      <c r="F1898" s="8" t="n">
        <v>1</v>
      </c>
      <c r="G1898" s="8" t="n">
        <v>1</v>
      </c>
      <c r="I1898" s="8" t="n">
        <v>0</v>
      </c>
      <c r="J1898" s="8" t="n">
        <v>1</v>
      </c>
      <c r="K1898" s="8" t="n">
        <v>1</v>
      </c>
      <c r="L1898" s="8" t="n">
        <v>0</v>
      </c>
      <c r="M1898" s="8" t="n">
        <v>1</v>
      </c>
      <c r="N1898" s="8" t="n">
        <v>1</v>
      </c>
      <c r="P1898" s="8" t="n">
        <v>0</v>
      </c>
      <c r="Q1898" s="8" t="n">
        <v>1</v>
      </c>
      <c r="R1898" s="8" t="n">
        <v>1</v>
      </c>
      <c r="S1898" s="8" t="n">
        <v>0</v>
      </c>
      <c r="T1898" s="8" t="n">
        <v>1</v>
      </c>
      <c r="U1898" s="8" t="n">
        <v>1</v>
      </c>
      <c r="W1898" s="8" t="n">
        <v>0</v>
      </c>
      <c r="X1898" s="8" t="n">
        <v>1</v>
      </c>
      <c r="Y1898" s="8" t="n">
        <v>1</v>
      </c>
      <c r="Z1898" s="8" t="n">
        <v>0</v>
      </c>
      <c r="AA1898" s="8" t="n">
        <v>1</v>
      </c>
      <c r="AB1898" s="8" t="n">
        <v>1</v>
      </c>
      <c r="AD1898" s="8" t="n">
        <v>0</v>
      </c>
      <c r="AE1898" s="8" t="n">
        <v>1</v>
      </c>
      <c r="AF1898" s="8" t="n">
        <v>1</v>
      </c>
      <c r="AG1898" s="8" t="n">
        <v>0</v>
      </c>
      <c r="AH1898" s="8" t="n">
        <v>1</v>
      </c>
      <c r="AI1898" s="8" t="n">
        <v>1</v>
      </c>
    </row>
    <row r="1900">
      <c r="A1900" s="1" t="inlineStr">
        <is>
          <t>aligned k×k matrices (INDEX/MATCH through the mapping; GT order)</t>
        </is>
      </c>
      <c r="B1900" s="9" t="inlineStr">
        <is>
          <t>run 1 aligned</t>
        </is>
      </c>
      <c r="I1900" s="9" t="inlineStr">
        <is>
          <t>run 2 aligned</t>
        </is>
      </c>
      <c r="P1900" s="9" t="inlineStr">
        <is>
          <t>run 3 aligned</t>
        </is>
      </c>
      <c r="W1900" s="9" t="inlineStr">
        <is>
          <t>run 4 aligned</t>
        </is>
      </c>
      <c r="AD1900" s="9" t="inlineStr">
        <is>
          <t>run 5 aligned</t>
        </is>
      </c>
      <c r="AK1900" s="9" t="inlineStr">
        <is>
          <t>Step2 average of aligned runs (formula)</t>
        </is>
      </c>
      <c r="AQ1900" s="9" t="inlineStr">
        <is>
          <t>aligned ground truth (INDEX/MATCH)</t>
        </is>
      </c>
      <c r="AW1900" s="9" t="inlineStr">
        <is>
          <t>aligned GT eig (pasted) | sorted</t>
        </is>
      </c>
    </row>
    <row r="1901" ht="60" customHeight="1">
      <c r="B1901" s="15" t="inlineStr">
        <is>
          <t>Propulsion Subsystem</t>
        </is>
      </c>
      <c r="C1901" s="15" t="inlineStr">
        <is>
          <t>Power Subsystem</t>
        </is>
      </c>
      <c r="D1901" s="15" t="inlineStr">
        <is>
          <t>Spacecraft</t>
        </is>
      </c>
      <c r="E1901" s="15" t="inlineStr">
        <is>
          <t>Guidance, Navigation, and Control (GNC) Subsystem</t>
        </is>
      </c>
      <c r="F1901" s="15" t="inlineStr">
        <is>
          <t>Reaction Wheel</t>
        </is>
      </c>
      <c r="I1901" s="15" t="inlineStr">
        <is>
          <t>Propulsion Subsystem</t>
        </is>
      </c>
      <c r="J1901" s="15" t="inlineStr">
        <is>
          <t>Power Subsystem</t>
        </is>
      </c>
      <c r="K1901" s="15" t="inlineStr">
        <is>
          <t>Spacecraft</t>
        </is>
      </c>
      <c r="L1901" s="15" t="inlineStr">
        <is>
          <t>Guidance, Navigation, and Control (GNC) Subsystem</t>
        </is>
      </c>
      <c r="M1901" s="15" t="inlineStr">
        <is>
          <t>Reaction Wheel</t>
        </is>
      </c>
      <c r="P1901" s="15" t="inlineStr">
        <is>
          <t>Propulsion Subsystem</t>
        </is>
      </c>
      <c r="Q1901" s="15" t="inlineStr">
        <is>
          <t>Power Subsystem</t>
        </is>
      </c>
      <c r="R1901" s="15" t="inlineStr">
        <is>
          <t>Spacecraft</t>
        </is>
      </c>
      <c r="S1901" s="15" t="inlineStr">
        <is>
          <t>Guidance, Navigation, and Control (GNC) Subsystem</t>
        </is>
      </c>
      <c r="T1901" s="15" t="inlineStr">
        <is>
          <t>Reaction Wheel</t>
        </is>
      </c>
      <c r="W1901" s="15" t="inlineStr">
        <is>
          <t>Propulsion Subsystem</t>
        </is>
      </c>
      <c r="X1901" s="15" t="inlineStr">
        <is>
          <t>Power Subsystem</t>
        </is>
      </c>
      <c r="Y1901" s="15" t="inlineStr">
        <is>
          <t>Spacecraft</t>
        </is>
      </c>
      <c r="Z1901" s="15" t="inlineStr">
        <is>
          <t>Guidance, Navigation, and Control (GNC) Subsystem</t>
        </is>
      </c>
      <c r="AA1901" s="15" t="inlineStr">
        <is>
          <t>Reaction Wheel</t>
        </is>
      </c>
      <c r="AD1901" s="15" t="inlineStr">
        <is>
          <t>Propulsion Subsystem</t>
        </is>
      </c>
      <c r="AE1901" s="15" t="inlineStr">
        <is>
          <t>Power Subsystem</t>
        </is>
      </c>
      <c r="AF1901" s="15" t="inlineStr">
        <is>
          <t>Spacecraft</t>
        </is>
      </c>
      <c r="AG1901" s="15" t="inlineStr">
        <is>
          <t>Guidance, Navigation, and Control (GNC) Subsystem</t>
        </is>
      </c>
      <c r="AH1901" s="15" t="inlineStr">
        <is>
          <t>Reaction Wheel</t>
        </is>
      </c>
    </row>
    <row r="1902">
      <c r="A1902" s="3" t="inlineStr">
        <is>
          <t>Propulsion Subsystem</t>
        </is>
      </c>
      <c r="B1902" s="8">
        <f>INDEX($B$1893:$G$1898,MATCH($AL$1893,$B$1892:$G$1892,0),MATCH($AL$1893,$B$1892:$G$1892,0))</f>
        <v/>
      </c>
      <c r="C1902" s="8">
        <f>INDEX($B$1893:$G$1898,MATCH($AL$1893,$B$1892:$G$1892,0),MATCH($AL$1894,$B$1892:$G$1892,0))</f>
        <v/>
      </c>
      <c r="D1902" s="8">
        <f>INDEX($B$1893:$G$1898,MATCH($AL$1893,$B$1892:$G$1892,0),MATCH($AL$1895,$B$1892:$G$1892,0))</f>
        <v/>
      </c>
      <c r="E1902" s="8">
        <f>INDEX($B$1893:$G$1898,MATCH($AL$1893,$B$1892:$G$1892,0),MATCH($AL$1896,$B$1892:$G$1892,0))</f>
        <v/>
      </c>
      <c r="F1902" s="8">
        <f>INDEX($B$1893:$G$1898,MATCH($AL$1893,$B$1892:$G$1892,0),MATCH($AL$1897,$B$1892:$G$1892,0))</f>
        <v/>
      </c>
      <c r="I1902" s="8">
        <f>INDEX($I$1893:$N$1898,MATCH($AL$1893,$I$1892:$N$1892,0),MATCH($AL$1893,$I$1892:$N$1892,0))</f>
        <v/>
      </c>
      <c r="J1902" s="8">
        <f>INDEX($I$1893:$N$1898,MATCH($AL$1893,$I$1892:$N$1892,0),MATCH($AL$1894,$I$1892:$N$1892,0))</f>
        <v/>
      </c>
      <c r="K1902" s="8">
        <f>INDEX($I$1893:$N$1898,MATCH($AL$1893,$I$1892:$N$1892,0),MATCH($AL$1895,$I$1892:$N$1892,0))</f>
        <v/>
      </c>
      <c r="L1902" s="8">
        <f>INDEX($I$1893:$N$1898,MATCH($AL$1893,$I$1892:$N$1892,0),MATCH($AL$1896,$I$1892:$N$1892,0))</f>
        <v/>
      </c>
      <c r="M1902" s="8">
        <f>INDEX($I$1893:$N$1898,MATCH($AL$1893,$I$1892:$N$1892,0),MATCH($AL$1897,$I$1892:$N$1892,0))</f>
        <v/>
      </c>
      <c r="P1902" s="8">
        <f>INDEX($P$1893:$U$1898,MATCH($AL$1893,$P$1892:$U$1892,0),MATCH($AL$1893,$P$1892:$U$1892,0))</f>
        <v/>
      </c>
      <c r="Q1902" s="8">
        <f>INDEX($P$1893:$U$1898,MATCH($AL$1893,$P$1892:$U$1892,0),MATCH($AL$1894,$P$1892:$U$1892,0))</f>
        <v/>
      </c>
      <c r="R1902" s="8">
        <f>INDEX($P$1893:$U$1898,MATCH($AL$1893,$P$1892:$U$1892,0),MATCH($AL$1895,$P$1892:$U$1892,0))</f>
        <v/>
      </c>
      <c r="S1902" s="8">
        <f>INDEX($P$1893:$U$1898,MATCH($AL$1893,$P$1892:$U$1892,0),MATCH($AL$1896,$P$1892:$U$1892,0))</f>
        <v/>
      </c>
      <c r="T1902" s="8">
        <f>INDEX($P$1893:$U$1898,MATCH($AL$1893,$P$1892:$U$1892,0),MATCH($AL$1897,$P$1892:$U$1892,0))</f>
        <v/>
      </c>
      <c r="W1902" s="8">
        <f>INDEX($W$1893:$AB$1898,MATCH($AL$1893,$W$1892:$AB$1892,0),MATCH($AL$1893,$W$1892:$AB$1892,0))</f>
        <v/>
      </c>
      <c r="X1902" s="8">
        <f>INDEX($W$1893:$AB$1898,MATCH($AL$1893,$W$1892:$AB$1892,0),MATCH($AL$1894,$W$1892:$AB$1892,0))</f>
        <v/>
      </c>
      <c r="Y1902" s="8">
        <f>INDEX($W$1893:$AB$1898,MATCH($AL$1893,$W$1892:$AB$1892,0),MATCH($AL$1895,$W$1892:$AB$1892,0))</f>
        <v/>
      </c>
      <c r="Z1902" s="8">
        <f>INDEX($W$1893:$AB$1898,MATCH($AL$1893,$W$1892:$AB$1892,0),MATCH($AL$1896,$W$1892:$AB$1892,0))</f>
        <v/>
      </c>
      <c r="AA1902" s="8">
        <f>INDEX($W$1893:$AB$1898,MATCH($AL$1893,$W$1892:$AB$1892,0),MATCH($AL$1897,$W$1892:$AB$1892,0))</f>
        <v/>
      </c>
      <c r="AD1902" s="8">
        <f>INDEX($AD$1893:$AI$1898,MATCH($AL$1893,$AD$1892:$AI$1892,0),MATCH($AL$1893,$AD$1892:$AI$1892,0))</f>
        <v/>
      </c>
      <c r="AE1902" s="8">
        <f>INDEX($AD$1893:$AI$1898,MATCH($AL$1893,$AD$1892:$AI$1892,0),MATCH($AL$1894,$AD$1892:$AI$1892,0))</f>
        <v/>
      </c>
      <c r="AF1902" s="8">
        <f>INDEX($AD$1893:$AI$1898,MATCH($AL$1893,$AD$1892:$AI$1892,0),MATCH($AL$1895,$AD$1892:$AI$1892,0))</f>
        <v/>
      </c>
      <c r="AG1902" s="8">
        <f>INDEX($AD$1893:$AI$1898,MATCH($AL$1893,$AD$1892:$AI$1892,0),MATCH($AL$1896,$AD$1892:$AI$1892,0))</f>
        <v/>
      </c>
      <c r="AH1902" s="8">
        <f>INDEX($AD$1893:$AI$1898,MATCH($AL$1893,$AD$1892:$AI$1892,0),MATCH($AL$1897,$AD$1892:$AI$1892,0))</f>
        <v/>
      </c>
      <c r="AK1902" s="8">
        <f>IF(($B$1902&lt;&gt;2)+($I$1902&lt;&gt;2)+($P$1902&lt;&gt;2)+($W$1902&lt;&gt;2)+($AD$1902&lt;&gt;2)=0,2,IF((($B$1902&lt;&gt;2)*$B$1902+($I$1902&lt;&gt;2)*$I$1902+($P$1902&lt;&gt;2)*$P$1902+($W$1902&lt;&gt;2)*$W$1902+($AD$1902&lt;&gt;2)*$AD$1902)/(($B$1902&lt;&gt;2)+($I$1902&lt;&gt;2)+($P$1902&lt;&gt;2)+($W$1902&lt;&gt;2)+($AD$1902&lt;&gt;2))&gt;=0.5,1,0))</f>
        <v/>
      </c>
      <c r="AL1902" s="8">
        <f>IF(($C$1902&lt;&gt;2)+($J$1902&lt;&gt;2)+($Q$1902&lt;&gt;2)+($X$1902&lt;&gt;2)+($AE$1902&lt;&gt;2)=0,2,IF((($C$1902&lt;&gt;2)*$C$1902+($J$1902&lt;&gt;2)*$J$1902+($Q$1902&lt;&gt;2)*$Q$1902+($X$1902&lt;&gt;2)*$X$1902+($AE$1902&lt;&gt;2)*$AE$1902)/(($C$1902&lt;&gt;2)+($J$1902&lt;&gt;2)+($Q$1902&lt;&gt;2)+($X$1902&lt;&gt;2)+($AE$1902&lt;&gt;2))&gt;=0.5,1,0))</f>
        <v/>
      </c>
      <c r="AM1902" s="8">
        <f>IF(($D$1902&lt;&gt;2)+($K$1902&lt;&gt;2)+($R$1902&lt;&gt;2)+($Y$1902&lt;&gt;2)+($AF$1902&lt;&gt;2)=0,2,IF((($D$1902&lt;&gt;2)*$D$1902+($K$1902&lt;&gt;2)*$K$1902+($R$1902&lt;&gt;2)*$R$1902+($Y$1902&lt;&gt;2)*$Y$1902+($AF$1902&lt;&gt;2)*$AF$1902)/(($D$1902&lt;&gt;2)+($K$1902&lt;&gt;2)+($R$1902&lt;&gt;2)+($Y$1902&lt;&gt;2)+($AF$1902&lt;&gt;2))&gt;=0.5,1,0))</f>
        <v/>
      </c>
      <c r="AN1902" s="8">
        <f>IF(($E$1902&lt;&gt;2)+($L$1902&lt;&gt;2)+($S$1902&lt;&gt;2)+($Z$1902&lt;&gt;2)+($AG$1902&lt;&gt;2)=0,2,IF((($E$1902&lt;&gt;2)*$E$1902+($L$1902&lt;&gt;2)*$L$1902+($S$1902&lt;&gt;2)*$S$1902+($Z$1902&lt;&gt;2)*$Z$1902+($AG$1902&lt;&gt;2)*$AG$1902)/(($E$1902&lt;&gt;2)+($L$1902&lt;&gt;2)+($S$1902&lt;&gt;2)+($Z$1902&lt;&gt;2)+($AG$1902&lt;&gt;2))&gt;=0.5,1,0))</f>
        <v/>
      </c>
      <c r="AO1902" s="8">
        <f>IF(($F$1902&lt;&gt;2)+($M$1902&lt;&gt;2)+($T$1902&lt;&gt;2)+($AA$1902&lt;&gt;2)+($AH$1902&lt;&gt;2)=0,2,IF((($F$1902&lt;&gt;2)*$F$1902+($M$1902&lt;&gt;2)*$M$1902+($T$1902&lt;&gt;2)*$T$1902+($AA$1902&lt;&gt;2)*$AA$1902+($AH$1902&lt;&gt;2)*$AH$1902)/(($F$1902&lt;&gt;2)+($M$1902&lt;&gt;2)+($T$1902&lt;&gt;2)+($AA$1902&lt;&gt;2)+($AH$1902&lt;&gt;2))&gt;=0.5,1,0))</f>
        <v/>
      </c>
      <c r="AQ1902" s="16">
        <f>INDEX('Ground truth'!$B$3:$G$8,MATCH($AK$1893,'Ground truth'!$A$3:$A$8,0),MATCH($AK$1893,'Ground truth'!$B$2:$G$2,0))</f>
        <v/>
      </c>
      <c r="AR1902" s="16">
        <f>INDEX('Ground truth'!$B$3:$G$8,MATCH($AK$1893,'Ground truth'!$A$3:$A$8,0),MATCH($AK$1894,'Ground truth'!$B$2:$G$2,0))</f>
        <v/>
      </c>
      <c r="AS1902" s="16">
        <f>INDEX('Ground truth'!$B$3:$G$8,MATCH($AK$1893,'Ground truth'!$A$3:$A$8,0),MATCH($AK$1895,'Ground truth'!$B$2:$G$2,0))</f>
        <v/>
      </c>
      <c r="AT1902" s="16">
        <f>INDEX('Ground truth'!$B$3:$G$8,MATCH($AK$1893,'Ground truth'!$A$3:$A$8,0),MATCH($AK$1896,'Ground truth'!$B$2:$G$2,0))</f>
        <v/>
      </c>
      <c r="AU1902" s="16">
        <f>INDEX('Ground truth'!$B$3:$G$8,MATCH($AK$1893,'Ground truth'!$A$3:$A$8,0),MATCH($AK$1897,'Ground truth'!$B$2:$G$2,0))</f>
        <v/>
      </c>
      <c r="AW1902" s="19" t="n">
        <v>-0.8136065026483303</v>
      </c>
      <c r="AX1902" s="19">
        <f>LARGE($AW$1902:$AW$1906,1)</f>
        <v/>
      </c>
    </row>
    <row r="1903">
      <c r="A1903" s="3" t="inlineStr">
        <is>
          <t>Power Subsystem</t>
        </is>
      </c>
      <c r="B1903" s="8">
        <f>INDEX($B$1893:$G$1898,MATCH($AL$1894,$B$1892:$G$1892,0),MATCH($AL$1893,$B$1892:$G$1892,0))</f>
        <v/>
      </c>
      <c r="C1903" s="8">
        <f>INDEX($B$1893:$G$1898,MATCH($AL$1894,$B$1892:$G$1892,0),MATCH($AL$1894,$B$1892:$G$1892,0))</f>
        <v/>
      </c>
      <c r="D1903" s="8">
        <f>INDEX($B$1893:$G$1898,MATCH($AL$1894,$B$1892:$G$1892,0),MATCH($AL$1895,$B$1892:$G$1892,0))</f>
        <v/>
      </c>
      <c r="E1903" s="8">
        <f>INDEX($B$1893:$G$1898,MATCH($AL$1894,$B$1892:$G$1892,0),MATCH($AL$1896,$B$1892:$G$1892,0))</f>
        <v/>
      </c>
      <c r="F1903" s="8">
        <f>INDEX($B$1893:$G$1898,MATCH($AL$1894,$B$1892:$G$1892,0),MATCH($AL$1897,$B$1892:$G$1892,0))</f>
        <v/>
      </c>
      <c r="I1903" s="8">
        <f>INDEX($I$1893:$N$1898,MATCH($AL$1894,$I$1892:$N$1892,0),MATCH($AL$1893,$I$1892:$N$1892,0))</f>
        <v/>
      </c>
      <c r="J1903" s="8">
        <f>INDEX($I$1893:$N$1898,MATCH($AL$1894,$I$1892:$N$1892,0),MATCH($AL$1894,$I$1892:$N$1892,0))</f>
        <v/>
      </c>
      <c r="K1903" s="8">
        <f>INDEX($I$1893:$N$1898,MATCH($AL$1894,$I$1892:$N$1892,0),MATCH($AL$1895,$I$1892:$N$1892,0))</f>
        <v/>
      </c>
      <c r="L1903" s="8">
        <f>INDEX($I$1893:$N$1898,MATCH($AL$1894,$I$1892:$N$1892,0),MATCH($AL$1896,$I$1892:$N$1892,0))</f>
        <v/>
      </c>
      <c r="M1903" s="8">
        <f>INDEX($I$1893:$N$1898,MATCH($AL$1894,$I$1892:$N$1892,0),MATCH($AL$1897,$I$1892:$N$1892,0))</f>
        <v/>
      </c>
      <c r="P1903" s="8">
        <f>INDEX($P$1893:$U$1898,MATCH($AL$1894,$P$1892:$U$1892,0),MATCH($AL$1893,$P$1892:$U$1892,0))</f>
        <v/>
      </c>
      <c r="Q1903" s="8">
        <f>INDEX($P$1893:$U$1898,MATCH($AL$1894,$P$1892:$U$1892,0),MATCH($AL$1894,$P$1892:$U$1892,0))</f>
        <v/>
      </c>
      <c r="R1903" s="8">
        <f>INDEX($P$1893:$U$1898,MATCH($AL$1894,$P$1892:$U$1892,0),MATCH($AL$1895,$P$1892:$U$1892,0))</f>
        <v/>
      </c>
      <c r="S1903" s="8">
        <f>INDEX($P$1893:$U$1898,MATCH($AL$1894,$P$1892:$U$1892,0),MATCH($AL$1896,$P$1892:$U$1892,0))</f>
        <v/>
      </c>
      <c r="T1903" s="8">
        <f>INDEX($P$1893:$U$1898,MATCH($AL$1894,$P$1892:$U$1892,0),MATCH($AL$1897,$P$1892:$U$1892,0))</f>
        <v/>
      </c>
      <c r="W1903" s="8">
        <f>INDEX($W$1893:$AB$1898,MATCH($AL$1894,$W$1892:$AB$1892,0),MATCH($AL$1893,$W$1892:$AB$1892,0))</f>
        <v/>
      </c>
      <c r="X1903" s="8">
        <f>INDEX($W$1893:$AB$1898,MATCH($AL$1894,$W$1892:$AB$1892,0),MATCH($AL$1894,$W$1892:$AB$1892,0))</f>
        <v/>
      </c>
      <c r="Y1903" s="8">
        <f>INDEX($W$1893:$AB$1898,MATCH($AL$1894,$W$1892:$AB$1892,0),MATCH($AL$1895,$W$1892:$AB$1892,0))</f>
        <v/>
      </c>
      <c r="Z1903" s="8">
        <f>INDEX($W$1893:$AB$1898,MATCH($AL$1894,$W$1892:$AB$1892,0),MATCH($AL$1896,$W$1892:$AB$1892,0))</f>
        <v/>
      </c>
      <c r="AA1903" s="8">
        <f>INDEX($W$1893:$AB$1898,MATCH($AL$1894,$W$1892:$AB$1892,0),MATCH($AL$1897,$W$1892:$AB$1892,0))</f>
        <v/>
      </c>
      <c r="AD1903" s="8">
        <f>INDEX($AD$1893:$AI$1898,MATCH($AL$1894,$AD$1892:$AI$1892,0),MATCH($AL$1893,$AD$1892:$AI$1892,0))</f>
        <v/>
      </c>
      <c r="AE1903" s="8">
        <f>INDEX($AD$1893:$AI$1898,MATCH($AL$1894,$AD$1892:$AI$1892,0),MATCH($AL$1894,$AD$1892:$AI$1892,0))</f>
        <v/>
      </c>
      <c r="AF1903" s="8">
        <f>INDEX($AD$1893:$AI$1898,MATCH($AL$1894,$AD$1892:$AI$1892,0),MATCH($AL$1895,$AD$1892:$AI$1892,0))</f>
        <v/>
      </c>
      <c r="AG1903" s="8">
        <f>INDEX($AD$1893:$AI$1898,MATCH($AL$1894,$AD$1892:$AI$1892,0),MATCH($AL$1896,$AD$1892:$AI$1892,0))</f>
        <v/>
      </c>
      <c r="AH1903" s="8">
        <f>INDEX($AD$1893:$AI$1898,MATCH($AL$1894,$AD$1892:$AI$1892,0),MATCH($AL$1897,$AD$1892:$AI$1892,0))</f>
        <v/>
      </c>
      <c r="AK1903" s="8">
        <f>IF(($B$1903&lt;&gt;2)+($I$1903&lt;&gt;2)+($P$1903&lt;&gt;2)+($W$1903&lt;&gt;2)+($AD$1903&lt;&gt;2)=0,2,IF((($B$1903&lt;&gt;2)*$B$1903+($I$1903&lt;&gt;2)*$I$1903+($P$1903&lt;&gt;2)*$P$1903+($W$1903&lt;&gt;2)*$W$1903+($AD$1903&lt;&gt;2)*$AD$1903)/(($B$1903&lt;&gt;2)+($I$1903&lt;&gt;2)+($P$1903&lt;&gt;2)+($W$1903&lt;&gt;2)+($AD$1903&lt;&gt;2))&gt;=0.5,1,0))</f>
        <v/>
      </c>
      <c r="AL1903" s="8">
        <f>IF(($C$1903&lt;&gt;2)+($J$1903&lt;&gt;2)+($Q$1903&lt;&gt;2)+($X$1903&lt;&gt;2)+($AE$1903&lt;&gt;2)=0,2,IF((($C$1903&lt;&gt;2)*$C$1903+($J$1903&lt;&gt;2)*$J$1903+($Q$1903&lt;&gt;2)*$Q$1903+($X$1903&lt;&gt;2)*$X$1903+($AE$1903&lt;&gt;2)*$AE$1903)/(($C$1903&lt;&gt;2)+($J$1903&lt;&gt;2)+($Q$1903&lt;&gt;2)+($X$1903&lt;&gt;2)+($AE$1903&lt;&gt;2))&gt;=0.5,1,0))</f>
        <v/>
      </c>
      <c r="AM1903" s="8">
        <f>IF(($D$1903&lt;&gt;2)+($K$1903&lt;&gt;2)+($R$1903&lt;&gt;2)+($Y$1903&lt;&gt;2)+($AF$1903&lt;&gt;2)=0,2,IF((($D$1903&lt;&gt;2)*$D$1903+($K$1903&lt;&gt;2)*$K$1903+($R$1903&lt;&gt;2)*$R$1903+($Y$1903&lt;&gt;2)*$Y$1903+($AF$1903&lt;&gt;2)*$AF$1903)/(($D$1903&lt;&gt;2)+($K$1903&lt;&gt;2)+($R$1903&lt;&gt;2)+($Y$1903&lt;&gt;2)+($AF$1903&lt;&gt;2))&gt;=0.5,1,0))</f>
        <v/>
      </c>
      <c r="AN1903" s="8">
        <f>IF(($E$1903&lt;&gt;2)+($L$1903&lt;&gt;2)+($S$1903&lt;&gt;2)+($Z$1903&lt;&gt;2)+($AG$1903&lt;&gt;2)=0,2,IF((($E$1903&lt;&gt;2)*$E$1903+($L$1903&lt;&gt;2)*$L$1903+($S$1903&lt;&gt;2)*$S$1903+($Z$1903&lt;&gt;2)*$Z$1903+($AG$1903&lt;&gt;2)*$AG$1903)/(($E$1903&lt;&gt;2)+($L$1903&lt;&gt;2)+($S$1903&lt;&gt;2)+($Z$1903&lt;&gt;2)+($AG$1903&lt;&gt;2))&gt;=0.5,1,0))</f>
        <v/>
      </c>
      <c r="AO1903" s="8">
        <f>IF(($F$1903&lt;&gt;2)+($M$1903&lt;&gt;2)+($T$1903&lt;&gt;2)+($AA$1903&lt;&gt;2)+($AH$1903&lt;&gt;2)=0,2,IF((($F$1903&lt;&gt;2)*$F$1903+($M$1903&lt;&gt;2)*$M$1903+($T$1903&lt;&gt;2)*$T$1903+($AA$1903&lt;&gt;2)*$AA$1903+($AH$1903&lt;&gt;2)*$AH$1903)/(($F$1903&lt;&gt;2)+($M$1903&lt;&gt;2)+($T$1903&lt;&gt;2)+($AA$1903&lt;&gt;2)+($AH$1903&lt;&gt;2))&gt;=0.5,1,0))</f>
        <v/>
      </c>
      <c r="AQ1903" s="16">
        <f>INDEX('Ground truth'!$B$3:$G$8,MATCH($AK$1894,'Ground truth'!$A$3:$A$8,0),MATCH($AK$1893,'Ground truth'!$B$2:$G$2,0))</f>
        <v/>
      </c>
      <c r="AR1903" s="16">
        <f>INDEX('Ground truth'!$B$3:$G$8,MATCH($AK$1894,'Ground truth'!$A$3:$A$8,0),MATCH($AK$1894,'Ground truth'!$B$2:$G$2,0))</f>
        <v/>
      </c>
      <c r="AS1903" s="16">
        <f>INDEX('Ground truth'!$B$3:$G$8,MATCH($AK$1894,'Ground truth'!$A$3:$A$8,0),MATCH($AK$1895,'Ground truth'!$B$2:$G$2,0))</f>
        <v/>
      </c>
      <c r="AT1903" s="16">
        <f>INDEX('Ground truth'!$B$3:$G$8,MATCH($AK$1894,'Ground truth'!$A$3:$A$8,0),MATCH($AK$1896,'Ground truth'!$B$2:$G$2,0))</f>
        <v/>
      </c>
      <c r="AU1903" s="16">
        <f>INDEX('Ground truth'!$B$3:$G$8,MATCH($AK$1894,'Ground truth'!$A$3:$A$8,0),MATCH($AK$1897,'Ground truth'!$B$2:$G$2,0))</f>
        <v/>
      </c>
      <c r="AW1903" s="19" t="n">
        <v>3.34292308277717</v>
      </c>
      <c r="AX1903" s="19">
        <f>LARGE($AW$1902:$AW$1906,2)</f>
        <v/>
      </c>
    </row>
    <row r="1904">
      <c r="A1904" s="3" t="inlineStr">
        <is>
          <t>Spacecraft</t>
        </is>
      </c>
      <c r="B1904" s="8">
        <f>INDEX($B$1893:$G$1898,MATCH($AL$1895,$B$1892:$G$1892,0),MATCH($AL$1893,$B$1892:$G$1892,0))</f>
        <v/>
      </c>
      <c r="C1904" s="8">
        <f>INDEX($B$1893:$G$1898,MATCH($AL$1895,$B$1892:$G$1892,0),MATCH($AL$1894,$B$1892:$G$1892,0))</f>
        <v/>
      </c>
      <c r="D1904" s="8">
        <f>INDEX($B$1893:$G$1898,MATCH($AL$1895,$B$1892:$G$1892,0),MATCH($AL$1895,$B$1892:$G$1892,0))</f>
        <v/>
      </c>
      <c r="E1904" s="8">
        <f>INDEX($B$1893:$G$1898,MATCH($AL$1895,$B$1892:$G$1892,0),MATCH($AL$1896,$B$1892:$G$1892,0))</f>
        <v/>
      </c>
      <c r="F1904" s="8">
        <f>INDEX($B$1893:$G$1898,MATCH($AL$1895,$B$1892:$G$1892,0),MATCH($AL$1897,$B$1892:$G$1892,0))</f>
        <v/>
      </c>
      <c r="I1904" s="8">
        <f>INDEX($I$1893:$N$1898,MATCH($AL$1895,$I$1892:$N$1892,0),MATCH($AL$1893,$I$1892:$N$1892,0))</f>
        <v/>
      </c>
      <c r="J1904" s="8">
        <f>INDEX($I$1893:$N$1898,MATCH($AL$1895,$I$1892:$N$1892,0),MATCH($AL$1894,$I$1892:$N$1892,0))</f>
        <v/>
      </c>
      <c r="K1904" s="8">
        <f>INDEX($I$1893:$N$1898,MATCH($AL$1895,$I$1892:$N$1892,0),MATCH($AL$1895,$I$1892:$N$1892,0))</f>
        <v/>
      </c>
      <c r="L1904" s="8">
        <f>INDEX($I$1893:$N$1898,MATCH($AL$1895,$I$1892:$N$1892,0),MATCH($AL$1896,$I$1892:$N$1892,0))</f>
        <v/>
      </c>
      <c r="M1904" s="8">
        <f>INDEX($I$1893:$N$1898,MATCH($AL$1895,$I$1892:$N$1892,0),MATCH($AL$1897,$I$1892:$N$1892,0))</f>
        <v/>
      </c>
      <c r="P1904" s="8">
        <f>INDEX($P$1893:$U$1898,MATCH($AL$1895,$P$1892:$U$1892,0),MATCH($AL$1893,$P$1892:$U$1892,0))</f>
        <v/>
      </c>
      <c r="Q1904" s="8">
        <f>INDEX($P$1893:$U$1898,MATCH($AL$1895,$P$1892:$U$1892,0),MATCH($AL$1894,$P$1892:$U$1892,0))</f>
        <v/>
      </c>
      <c r="R1904" s="8">
        <f>INDEX($P$1893:$U$1898,MATCH($AL$1895,$P$1892:$U$1892,0),MATCH($AL$1895,$P$1892:$U$1892,0))</f>
        <v/>
      </c>
      <c r="S1904" s="8">
        <f>INDEX($P$1893:$U$1898,MATCH($AL$1895,$P$1892:$U$1892,0),MATCH($AL$1896,$P$1892:$U$1892,0))</f>
        <v/>
      </c>
      <c r="T1904" s="8">
        <f>INDEX($P$1893:$U$1898,MATCH($AL$1895,$P$1892:$U$1892,0),MATCH($AL$1897,$P$1892:$U$1892,0))</f>
        <v/>
      </c>
      <c r="W1904" s="8">
        <f>INDEX($W$1893:$AB$1898,MATCH($AL$1895,$W$1892:$AB$1892,0),MATCH($AL$1893,$W$1892:$AB$1892,0))</f>
        <v/>
      </c>
      <c r="X1904" s="8">
        <f>INDEX($W$1893:$AB$1898,MATCH($AL$1895,$W$1892:$AB$1892,0),MATCH($AL$1894,$W$1892:$AB$1892,0))</f>
        <v/>
      </c>
      <c r="Y1904" s="8">
        <f>INDEX($W$1893:$AB$1898,MATCH($AL$1895,$W$1892:$AB$1892,0),MATCH($AL$1895,$W$1892:$AB$1892,0))</f>
        <v/>
      </c>
      <c r="Z1904" s="8">
        <f>INDEX($W$1893:$AB$1898,MATCH($AL$1895,$W$1892:$AB$1892,0),MATCH($AL$1896,$W$1892:$AB$1892,0))</f>
        <v/>
      </c>
      <c r="AA1904" s="8">
        <f>INDEX($W$1893:$AB$1898,MATCH($AL$1895,$W$1892:$AB$1892,0),MATCH($AL$1897,$W$1892:$AB$1892,0))</f>
        <v/>
      </c>
      <c r="AD1904" s="8">
        <f>INDEX($AD$1893:$AI$1898,MATCH($AL$1895,$AD$1892:$AI$1892,0),MATCH($AL$1893,$AD$1892:$AI$1892,0))</f>
        <v/>
      </c>
      <c r="AE1904" s="8">
        <f>INDEX($AD$1893:$AI$1898,MATCH($AL$1895,$AD$1892:$AI$1892,0),MATCH($AL$1894,$AD$1892:$AI$1892,0))</f>
        <v/>
      </c>
      <c r="AF1904" s="8">
        <f>INDEX($AD$1893:$AI$1898,MATCH($AL$1895,$AD$1892:$AI$1892,0),MATCH($AL$1895,$AD$1892:$AI$1892,0))</f>
        <v/>
      </c>
      <c r="AG1904" s="8">
        <f>INDEX($AD$1893:$AI$1898,MATCH($AL$1895,$AD$1892:$AI$1892,0),MATCH($AL$1896,$AD$1892:$AI$1892,0))</f>
        <v/>
      </c>
      <c r="AH1904" s="8">
        <f>INDEX($AD$1893:$AI$1898,MATCH($AL$1895,$AD$1892:$AI$1892,0),MATCH($AL$1897,$AD$1892:$AI$1892,0))</f>
        <v/>
      </c>
      <c r="AK1904" s="8">
        <f>IF(($B$1904&lt;&gt;2)+($I$1904&lt;&gt;2)+($P$1904&lt;&gt;2)+($W$1904&lt;&gt;2)+($AD$1904&lt;&gt;2)=0,2,IF((($B$1904&lt;&gt;2)*$B$1904+($I$1904&lt;&gt;2)*$I$1904+($P$1904&lt;&gt;2)*$P$1904+($W$1904&lt;&gt;2)*$W$1904+($AD$1904&lt;&gt;2)*$AD$1904)/(($B$1904&lt;&gt;2)+($I$1904&lt;&gt;2)+($P$1904&lt;&gt;2)+($W$1904&lt;&gt;2)+($AD$1904&lt;&gt;2))&gt;=0.5,1,0))</f>
        <v/>
      </c>
      <c r="AL1904" s="8">
        <f>IF(($C$1904&lt;&gt;2)+($J$1904&lt;&gt;2)+($Q$1904&lt;&gt;2)+($X$1904&lt;&gt;2)+($AE$1904&lt;&gt;2)=0,2,IF((($C$1904&lt;&gt;2)*$C$1904+($J$1904&lt;&gt;2)*$J$1904+($Q$1904&lt;&gt;2)*$Q$1904+($X$1904&lt;&gt;2)*$X$1904+($AE$1904&lt;&gt;2)*$AE$1904)/(($C$1904&lt;&gt;2)+($J$1904&lt;&gt;2)+($Q$1904&lt;&gt;2)+($X$1904&lt;&gt;2)+($AE$1904&lt;&gt;2))&gt;=0.5,1,0))</f>
        <v/>
      </c>
      <c r="AM1904" s="8">
        <f>IF(($D$1904&lt;&gt;2)+($K$1904&lt;&gt;2)+($R$1904&lt;&gt;2)+($Y$1904&lt;&gt;2)+($AF$1904&lt;&gt;2)=0,2,IF((($D$1904&lt;&gt;2)*$D$1904+($K$1904&lt;&gt;2)*$K$1904+($R$1904&lt;&gt;2)*$R$1904+($Y$1904&lt;&gt;2)*$Y$1904+($AF$1904&lt;&gt;2)*$AF$1904)/(($D$1904&lt;&gt;2)+($K$1904&lt;&gt;2)+($R$1904&lt;&gt;2)+($Y$1904&lt;&gt;2)+($AF$1904&lt;&gt;2))&gt;=0.5,1,0))</f>
        <v/>
      </c>
      <c r="AN1904" s="8">
        <f>IF(($E$1904&lt;&gt;2)+($L$1904&lt;&gt;2)+($S$1904&lt;&gt;2)+($Z$1904&lt;&gt;2)+($AG$1904&lt;&gt;2)=0,2,IF((($E$1904&lt;&gt;2)*$E$1904+($L$1904&lt;&gt;2)*$L$1904+($S$1904&lt;&gt;2)*$S$1904+($Z$1904&lt;&gt;2)*$Z$1904+($AG$1904&lt;&gt;2)*$AG$1904)/(($E$1904&lt;&gt;2)+($L$1904&lt;&gt;2)+($S$1904&lt;&gt;2)+($Z$1904&lt;&gt;2)+($AG$1904&lt;&gt;2))&gt;=0.5,1,0))</f>
        <v/>
      </c>
      <c r="AO1904" s="8">
        <f>IF(($F$1904&lt;&gt;2)+($M$1904&lt;&gt;2)+($T$1904&lt;&gt;2)+($AA$1904&lt;&gt;2)+($AH$1904&lt;&gt;2)=0,2,IF((($F$1904&lt;&gt;2)*$F$1904+($M$1904&lt;&gt;2)*$M$1904+($T$1904&lt;&gt;2)*$T$1904+($AA$1904&lt;&gt;2)*$AA$1904+($AH$1904&lt;&gt;2)*$AH$1904)/(($F$1904&lt;&gt;2)+($M$1904&lt;&gt;2)+($T$1904&lt;&gt;2)+($AA$1904&lt;&gt;2)+($AH$1904&lt;&gt;2))&gt;=0.5,1,0))</f>
        <v/>
      </c>
      <c r="AQ1904" s="16">
        <f>INDEX('Ground truth'!$B$3:$G$8,MATCH($AK$1895,'Ground truth'!$A$3:$A$8,0),MATCH($AK$1893,'Ground truth'!$B$2:$G$2,0))</f>
        <v/>
      </c>
      <c r="AR1904" s="16">
        <f>INDEX('Ground truth'!$B$3:$G$8,MATCH($AK$1895,'Ground truth'!$A$3:$A$8,0),MATCH($AK$1894,'Ground truth'!$B$2:$G$2,0))</f>
        <v/>
      </c>
      <c r="AS1904" s="16">
        <f>INDEX('Ground truth'!$B$3:$G$8,MATCH($AK$1895,'Ground truth'!$A$3:$A$8,0),MATCH($AK$1895,'Ground truth'!$B$2:$G$2,0))</f>
        <v/>
      </c>
      <c r="AT1904" s="16">
        <f>INDEX('Ground truth'!$B$3:$G$8,MATCH($AK$1895,'Ground truth'!$A$3:$A$8,0),MATCH($AK$1896,'Ground truth'!$B$2:$G$2,0))</f>
        <v/>
      </c>
      <c r="AU1904" s="16">
        <f>INDEX('Ground truth'!$B$3:$G$8,MATCH($AK$1895,'Ground truth'!$A$3:$A$8,0),MATCH($AK$1897,'Ground truth'!$B$2:$G$2,0))</f>
        <v/>
      </c>
      <c r="AW1904" s="19" t="n">
        <v>1.47068341987116</v>
      </c>
      <c r="AX1904" s="19">
        <f>LARGE($AW$1902:$AW$1906,3)</f>
        <v/>
      </c>
    </row>
    <row r="1905">
      <c r="A1905" s="3" t="inlineStr">
        <is>
          <t>Guidance, Navigation, and Control (GNC) Subsystem</t>
        </is>
      </c>
      <c r="B1905" s="8">
        <f>INDEX($B$1893:$G$1898,MATCH($AL$1896,$B$1892:$G$1892,0),MATCH($AL$1893,$B$1892:$G$1892,0))</f>
        <v/>
      </c>
      <c r="C1905" s="8">
        <f>INDEX($B$1893:$G$1898,MATCH($AL$1896,$B$1892:$G$1892,0),MATCH($AL$1894,$B$1892:$G$1892,0))</f>
        <v/>
      </c>
      <c r="D1905" s="8">
        <f>INDEX($B$1893:$G$1898,MATCH($AL$1896,$B$1892:$G$1892,0),MATCH($AL$1895,$B$1892:$G$1892,0))</f>
        <v/>
      </c>
      <c r="E1905" s="8">
        <f>INDEX($B$1893:$G$1898,MATCH($AL$1896,$B$1892:$G$1892,0),MATCH($AL$1896,$B$1892:$G$1892,0))</f>
        <v/>
      </c>
      <c r="F1905" s="8">
        <f>INDEX($B$1893:$G$1898,MATCH($AL$1896,$B$1892:$G$1892,0),MATCH($AL$1897,$B$1892:$G$1892,0))</f>
        <v/>
      </c>
      <c r="I1905" s="8">
        <f>INDEX($I$1893:$N$1898,MATCH($AL$1896,$I$1892:$N$1892,0),MATCH($AL$1893,$I$1892:$N$1892,0))</f>
        <v/>
      </c>
      <c r="J1905" s="8">
        <f>INDEX($I$1893:$N$1898,MATCH($AL$1896,$I$1892:$N$1892,0),MATCH($AL$1894,$I$1892:$N$1892,0))</f>
        <v/>
      </c>
      <c r="K1905" s="8">
        <f>INDEX($I$1893:$N$1898,MATCH($AL$1896,$I$1892:$N$1892,0),MATCH($AL$1895,$I$1892:$N$1892,0))</f>
        <v/>
      </c>
      <c r="L1905" s="8">
        <f>INDEX($I$1893:$N$1898,MATCH($AL$1896,$I$1892:$N$1892,0),MATCH($AL$1896,$I$1892:$N$1892,0))</f>
        <v/>
      </c>
      <c r="M1905" s="8">
        <f>INDEX($I$1893:$N$1898,MATCH($AL$1896,$I$1892:$N$1892,0),MATCH($AL$1897,$I$1892:$N$1892,0))</f>
        <v/>
      </c>
      <c r="P1905" s="8">
        <f>INDEX($P$1893:$U$1898,MATCH($AL$1896,$P$1892:$U$1892,0),MATCH($AL$1893,$P$1892:$U$1892,0))</f>
        <v/>
      </c>
      <c r="Q1905" s="8">
        <f>INDEX($P$1893:$U$1898,MATCH($AL$1896,$P$1892:$U$1892,0),MATCH($AL$1894,$P$1892:$U$1892,0))</f>
        <v/>
      </c>
      <c r="R1905" s="8">
        <f>INDEX($P$1893:$U$1898,MATCH($AL$1896,$P$1892:$U$1892,0),MATCH($AL$1895,$P$1892:$U$1892,0))</f>
        <v/>
      </c>
      <c r="S1905" s="8">
        <f>INDEX($P$1893:$U$1898,MATCH($AL$1896,$P$1892:$U$1892,0),MATCH($AL$1896,$P$1892:$U$1892,0))</f>
        <v/>
      </c>
      <c r="T1905" s="8">
        <f>INDEX($P$1893:$U$1898,MATCH($AL$1896,$P$1892:$U$1892,0),MATCH($AL$1897,$P$1892:$U$1892,0))</f>
        <v/>
      </c>
      <c r="W1905" s="8">
        <f>INDEX($W$1893:$AB$1898,MATCH($AL$1896,$W$1892:$AB$1892,0),MATCH($AL$1893,$W$1892:$AB$1892,0))</f>
        <v/>
      </c>
      <c r="X1905" s="8">
        <f>INDEX($W$1893:$AB$1898,MATCH($AL$1896,$W$1892:$AB$1892,0),MATCH($AL$1894,$W$1892:$AB$1892,0))</f>
        <v/>
      </c>
      <c r="Y1905" s="8">
        <f>INDEX($W$1893:$AB$1898,MATCH($AL$1896,$W$1892:$AB$1892,0),MATCH($AL$1895,$W$1892:$AB$1892,0))</f>
        <v/>
      </c>
      <c r="Z1905" s="8">
        <f>INDEX($W$1893:$AB$1898,MATCH($AL$1896,$W$1892:$AB$1892,0),MATCH($AL$1896,$W$1892:$AB$1892,0))</f>
        <v/>
      </c>
      <c r="AA1905" s="8">
        <f>INDEX($W$1893:$AB$1898,MATCH($AL$1896,$W$1892:$AB$1892,0),MATCH($AL$1897,$W$1892:$AB$1892,0))</f>
        <v/>
      </c>
      <c r="AD1905" s="8">
        <f>INDEX($AD$1893:$AI$1898,MATCH($AL$1896,$AD$1892:$AI$1892,0),MATCH($AL$1893,$AD$1892:$AI$1892,0))</f>
        <v/>
      </c>
      <c r="AE1905" s="8">
        <f>INDEX($AD$1893:$AI$1898,MATCH($AL$1896,$AD$1892:$AI$1892,0),MATCH($AL$1894,$AD$1892:$AI$1892,0))</f>
        <v/>
      </c>
      <c r="AF1905" s="8">
        <f>INDEX($AD$1893:$AI$1898,MATCH($AL$1896,$AD$1892:$AI$1892,0),MATCH($AL$1895,$AD$1892:$AI$1892,0))</f>
        <v/>
      </c>
      <c r="AG1905" s="8">
        <f>INDEX($AD$1893:$AI$1898,MATCH($AL$1896,$AD$1892:$AI$1892,0),MATCH($AL$1896,$AD$1892:$AI$1892,0))</f>
        <v/>
      </c>
      <c r="AH1905" s="8">
        <f>INDEX($AD$1893:$AI$1898,MATCH($AL$1896,$AD$1892:$AI$1892,0),MATCH($AL$1897,$AD$1892:$AI$1892,0))</f>
        <v/>
      </c>
      <c r="AK1905" s="8">
        <f>IF(($B$1905&lt;&gt;2)+($I$1905&lt;&gt;2)+($P$1905&lt;&gt;2)+($W$1905&lt;&gt;2)+($AD$1905&lt;&gt;2)=0,2,IF((($B$1905&lt;&gt;2)*$B$1905+($I$1905&lt;&gt;2)*$I$1905+($P$1905&lt;&gt;2)*$P$1905+($W$1905&lt;&gt;2)*$W$1905+($AD$1905&lt;&gt;2)*$AD$1905)/(($B$1905&lt;&gt;2)+($I$1905&lt;&gt;2)+($P$1905&lt;&gt;2)+($W$1905&lt;&gt;2)+($AD$1905&lt;&gt;2))&gt;=0.5,1,0))</f>
        <v/>
      </c>
      <c r="AL1905" s="8">
        <f>IF(($C$1905&lt;&gt;2)+($J$1905&lt;&gt;2)+($Q$1905&lt;&gt;2)+($X$1905&lt;&gt;2)+($AE$1905&lt;&gt;2)=0,2,IF((($C$1905&lt;&gt;2)*$C$1905+($J$1905&lt;&gt;2)*$J$1905+($Q$1905&lt;&gt;2)*$Q$1905+($X$1905&lt;&gt;2)*$X$1905+($AE$1905&lt;&gt;2)*$AE$1905)/(($C$1905&lt;&gt;2)+($J$1905&lt;&gt;2)+($Q$1905&lt;&gt;2)+($X$1905&lt;&gt;2)+($AE$1905&lt;&gt;2))&gt;=0.5,1,0))</f>
        <v/>
      </c>
      <c r="AM1905" s="8">
        <f>IF(($D$1905&lt;&gt;2)+($K$1905&lt;&gt;2)+($R$1905&lt;&gt;2)+($Y$1905&lt;&gt;2)+($AF$1905&lt;&gt;2)=0,2,IF((($D$1905&lt;&gt;2)*$D$1905+($K$1905&lt;&gt;2)*$K$1905+($R$1905&lt;&gt;2)*$R$1905+($Y$1905&lt;&gt;2)*$Y$1905+($AF$1905&lt;&gt;2)*$AF$1905)/(($D$1905&lt;&gt;2)+($K$1905&lt;&gt;2)+($R$1905&lt;&gt;2)+($Y$1905&lt;&gt;2)+($AF$1905&lt;&gt;2))&gt;=0.5,1,0))</f>
        <v/>
      </c>
      <c r="AN1905" s="8">
        <f>IF(($E$1905&lt;&gt;2)+($L$1905&lt;&gt;2)+($S$1905&lt;&gt;2)+($Z$1905&lt;&gt;2)+($AG$1905&lt;&gt;2)=0,2,IF((($E$1905&lt;&gt;2)*$E$1905+($L$1905&lt;&gt;2)*$L$1905+($S$1905&lt;&gt;2)*$S$1905+($Z$1905&lt;&gt;2)*$Z$1905+($AG$1905&lt;&gt;2)*$AG$1905)/(($E$1905&lt;&gt;2)+($L$1905&lt;&gt;2)+($S$1905&lt;&gt;2)+($Z$1905&lt;&gt;2)+($AG$1905&lt;&gt;2))&gt;=0.5,1,0))</f>
        <v/>
      </c>
      <c r="AO1905" s="8">
        <f>IF(($F$1905&lt;&gt;2)+($M$1905&lt;&gt;2)+($T$1905&lt;&gt;2)+($AA$1905&lt;&gt;2)+($AH$1905&lt;&gt;2)=0,2,IF((($F$1905&lt;&gt;2)*$F$1905+($M$1905&lt;&gt;2)*$M$1905+($T$1905&lt;&gt;2)*$T$1905+($AA$1905&lt;&gt;2)*$AA$1905+($AH$1905&lt;&gt;2)*$AH$1905)/(($F$1905&lt;&gt;2)+($M$1905&lt;&gt;2)+($T$1905&lt;&gt;2)+($AA$1905&lt;&gt;2)+($AH$1905&lt;&gt;2))&gt;=0.5,1,0))</f>
        <v/>
      </c>
      <c r="AQ1905" s="16">
        <f>INDEX('Ground truth'!$B$3:$G$8,MATCH($AK$1896,'Ground truth'!$A$3:$A$8,0),MATCH($AK$1893,'Ground truth'!$B$2:$G$2,0))</f>
        <v/>
      </c>
      <c r="AR1905" s="16">
        <f>INDEX('Ground truth'!$B$3:$G$8,MATCH($AK$1896,'Ground truth'!$A$3:$A$8,0),MATCH($AK$1894,'Ground truth'!$B$2:$G$2,0))</f>
        <v/>
      </c>
      <c r="AS1905" s="16">
        <f>INDEX('Ground truth'!$B$3:$G$8,MATCH($AK$1896,'Ground truth'!$A$3:$A$8,0),MATCH($AK$1895,'Ground truth'!$B$2:$G$2,0))</f>
        <v/>
      </c>
      <c r="AT1905" s="16">
        <f>INDEX('Ground truth'!$B$3:$G$8,MATCH($AK$1896,'Ground truth'!$A$3:$A$8,0),MATCH($AK$1896,'Ground truth'!$B$2:$G$2,0))</f>
        <v/>
      </c>
      <c r="AU1905" s="16">
        <f>INDEX('Ground truth'!$B$3:$G$8,MATCH($AK$1896,'Ground truth'!$A$3:$A$8,0),MATCH($AK$1897,'Ground truth'!$B$2:$G$2,0))</f>
        <v/>
      </c>
      <c r="AW1905" s="19" t="n">
        <v>0.9999999999999996</v>
      </c>
      <c r="AX1905" s="19">
        <f>LARGE($AW$1902:$AW$1906,4)</f>
        <v/>
      </c>
    </row>
    <row r="1906">
      <c r="A1906" s="3" t="inlineStr">
        <is>
          <t>Reaction Wheel</t>
        </is>
      </c>
      <c r="B1906" s="8">
        <f>INDEX($B$1893:$G$1898,MATCH($AL$1897,$B$1892:$G$1892,0),MATCH($AL$1893,$B$1892:$G$1892,0))</f>
        <v/>
      </c>
      <c r="C1906" s="8">
        <f>INDEX($B$1893:$G$1898,MATCH($AL$1897,$B$1892:$G$1892,0),MATCH($AL$1894,$B$1892:$G$1892,0))</f>
        <v/>
      </c>
      <c r="D1906" s="8">
        <f>INDEX($B$1893:$G$1898,MATCH($AL$1897,$B$1892:$G$1892,0),MATCH($AL$1895,$B$1892:$G$1892,0))</f>
        <v/>
      </c>
      <c r="E1906" s="8">
        <f>INDEX($B$1893:$G$1898,MATCH($AL$1897,$B$1892:$G$1892,0),MATCH($AL$1896,$B$1892:$G$1892,0))</f>
        <v/>
      </c>
      <c r="F1906" s="8">
        <f>INDEX($B$1893:$G$1898,MATCH($AL$1897,$B$1892:$G$1892,0),MATCH($AL$1897,$B$1892:$G$1892,0))</f>
        <v/>
      </c>
      <c r="I1906" s="8">
        <f>INDEX($I$1893:$N$1898,MATCH($AL$1897,$I$1892:$N$1892,0),MATCH($AL$1893,$I$1892:$N$1892,0))</f>
        <v/>
      </c>
      <c r="J1906" s="8">
        <f>INDEX($I$1893:$N$1898,MATCH($AL$1897,$I$1892:$N$1892,0),MATCH($AL$1894,$I$1892:$N$1892,0))</f>
        <v/>
      </c>
      <c r="K1906" s="8">
        <f>INDEX($I$1893:$N$1898,MATCH($AL$1897,$I$1892:$N$1892,0),MATCH($AL$1895,$I$1892:$N$1892,0))</f>
        <v/>
      </c>
      <c r="L1906" s="8">
        <f>INDEX($I$1893:$N$1898,MATCH($AL$1897,$I$1892:$N$1892,0),MATCH($AL$1896,$I$1892:$N$1892,0))</f>
        <v/>
      </c>
      <c r="M1906" s="8">
        <f>INDEX($I$1893:$N$1898,MATCH($AL$1897,$I$1892:$N$1892,0),MATCH($AL$1897,$I$1892:$N$1892,0))</f>
        <v/>
      </c>
      <c r="P1906" s="8">
        <f>INDEX($P$1893:$U$1898,MATCH($AL$1897,$P$1892:$U$1892,0),MATCH($AL$1893,$P$1892:$U$1892,0))</f>
        <v/>
      </c>
      <c r="Q1906" s="8">
        <f>INDEX($P$1893:$U$1898,MATCH($AL$1897,$P$1892:$U$1892,0),MATCH($AL$1894,$P$1892:$U$1892,0))</f>
        <v/>
      </c>
      <c r="R1906" s="8">
        <f>INDEX($P$1893:$U$1898,MATCH($AL$1897,$P$1892:$U$1892,0),MATCH($AL$1895,$P$1892:$U$1892,0))</f>
        <v/>
      </c>
      <c r="S1906" s="8">
        <f>INDEX($P$1893:$U$1898,MATCH($AL$1897,$P$1892:$U$1892,0),MATCH($AL$1896,$P$1892:$U$1892,0))</f>
        <v/>
      </c>
      <c r="T1906" s="8">
        <f>INDEX($P$1893:$U$1898,MATCH($AL$1897,$P$1892:$U$1892,0),MATCH($AL$1897,$P$1892:$U$1892,0))</f>
        <v/>
      </c>
      <c r="W1906" s="8">
        <f>INDEX($W$1893:$AB$1898,MATCH($AL$1897,$W$1892:$AB$1892,0),MATCH($AL$1893,$W$1892:$AB$1892,0))</f>
        <v/>
      </c>
      <c r="X1906" s="8">
        <f>INDEX($W$1893:$AB$1898,MATCH($AL$1897,$W$1892:$AB$1892,0),MATCH($AL$1894,$W$1892:$AB$1892,0))</f>
        <v/>
      </c>
      <c r="Y1906" s="8">
        <f>INDEX($W$1893:$AB$1898,MATCH($AL$1897,$W$1892:$AB$1892,0),MATCH($AL$1895,$W$1892:$AB$1892,0))</f>
        <v/>
      </c>
      <c r="Z1906" s="8">
        <f>INDEX($W$1893:$AB$1898,MATCH($AL$1897,$W$1892:$AB$1892,0),MATCH($AL$1896,$W$1892:$AB$1892,0))</f>
        <v/>
      </c>
      <c r="AA1906" s="8">
        <f>INDEX($W$1893:$AB$1898,MATCH($AL$1897,$W$1892:$AB$1892,0),MATCH($AL$1897,$W$1892:$AB$1892,0))</f>
        <v/>
      </c>
      <c r="AD1906" s="8">
        <f>INDEX($AD$1893:$AI$1898,MATCH($AL$1897,$AD$1892:$AI$1892,0),MATCH($AL$1893,$AD$1892:$AI$1892,0))</f>
        <v/>
      </c>
      <c r="AE1906" s="8">
        <f>INDEX($AD$1893:$AI$1898,MATCH($AL$1897,$AD$1892:$AI$1892,0),MATCH($AL$1894,$AD$1892:$AI$1892,0))</f>
        <v/>
      </c>
      <c r="AF1906" s="8">
        <f>INDEX($AD$1893:$AI$1898,MATCH($AL$1897,$AD$1892:$AI$1892,0),MATCH($AL$1895,$AD$1892:$AI$1892,0))</f>
        <v/>
      </c>
      <c r="AG1906" s="8">
        <f>INDEX($AD$1893:$AI$1898,MATCH($AL$1897,$AD$1892:$AI$1892,0),MATCH($AL$1896,$AD$1892:$AI$1892,0))</f>
        <v/>
      </c>
      <c r="AH1906" s="8">
        <f>INDEX($AD$1893:$AI$1898,MATCH($AL$1897,$AD$1892:$AI$1892,0),MATCH($AL$1897,$AD$1892:$AI$1892,0))</f>
        <v/>
      </c>
      <c r="AK1906" s="8">
        <f>IF(($B$1906&lt;&gt;2)+($I$1906&lt;&gt;2)+($P$1906&lt;&gt;2)+($W$1906&lt;&gt;2)+($AD$1906&lt;&gt;2)=0,2,IF((($B$1906&lt;&gt;2)*$B$1906+($I$1906&lt;&gt;2)*$I$1906+($P$1906&lt;&gt;2)*$P$1906+($W$1906&lt;&gt;2)*$W$1906+($AD$1906&lt;&gt;2)*$AD$1906)/(($B$1906&lt;&gt;2)+($I$1906&lt;&gt;2)+($P$1906&lt;&gt;2)+($W$1906&lt;&gt;2)+($AD$1906&lt;&gt;2))&gt;=0.5,1,0))</f>
        <v/>
      </c>
      <c r="AL1906" s="8">
        <f>IF(($C$1906&lt;&gt;2)+($J$1906&lt;&gt;2)+($Q$1906&lt;&gt;2)+($X$1906&lt;&gt;2)+($AE$1906&lt;&gt;2)=0,2,IF((($C$1906&lt;&gt;2)*$C$1906+($J$1906&lt;&gt;2)*$J$1906+($Q$1906&lt;&gt;2)*$Q$1906+($X$1906&lt;&gt;2)*$X$1906+($AE$1906&lt;&gt;2)*$AE$1906)/(($C$1906&lt;&gt;2)+($J$1906&lt;&gt;2)+($Q$1906&lt;&gt;2)+($X$1906&lt;&gt;2)+($AE$1906&lt;&gt;2))&gt;=0.5,1,0))</f>
        <v/>
      </c>
      <c r="AM1906" s="8">
        <f>IF(($D$1906&lt;&gt;2)+($K$1906&lt;&gt;2)+($R$1906&lt;&gt;2)+($Y$1906&lt;&gt;2)+($AF$1906&lt;&gt;2)=0,2,IF((($D$1906&lt;&gt;2)*$D$1906+($K$1906&lt;&gt;2)*$K$1906+($R$1906&lt;&gt;2)*$R$1906+($Y$1906&lt;&gt;2)*$Y$1906+($AF$1906&lt;&gt;2)*$AF$1906)/(($D$1906&lt;&gt;2)+($K$1906&lt;&gt;2)+($R$1906&lt;&gt;2)+($Y$1906&lt;&gt;2)+($AF$1906&lt;&gt;2))&gt;=0.5,1,0))</f>
        <v/>
      </c>
      <c r="AN1906" s="8">
        <f>IF(($E$1906&lt;&gt;2)+($L$1906&lt;&gt;2)+($S$1906&lt;&gt;2)+($Z$1906&lt;&gt;2)+($AG$1906&lt;&gt;2)=0,2,IF((($E$1906&lt;&gt;2)*$E$1906+($L$1906&lt;&gt;2)*$L$1906+($S$1906&lt;&gt;2)*$S$1906+($Z$1906&lt;&gt;2)*$Z$1906+($AG$1906&lt;&gt;2)*$AG$1906)/(($E$1906&lt;&gt;2)+($L$1906&lt;&gt;2)+($S$1906&lt;&gt;2)+($Z$1906&lt;&gt;2)+($AG$1906&lt;&gt;2))&gt;=0.5,1,0))</f>
        <v/>
      </c>
      <c r="AO1906" s="8">
        <f>IF(($F$1906&lt;&gt;2)+($M$1906&lt;&gt;2)+($T$1906&lt;&gt;2)+($AA$1906&lt;&gt;2)+($AH$1906&lt;&gt;2)=0,2,IF((($F$1906&lt;&gt;2)*$F$1906+($M$1906&lt;&gt;2)*$M$1906+($T$1906&lt;&gt;2)*$T$1906+($AA$1906&lt;&gt;2)*$AA$1906+($AH$1906&lt;&gt;2)*$AH$1906)/(($F$1906&lt;&gt;2)+($M$1906&lt;&gt;2)+($T$1906&lt;&gt;2)+($AA$1906&lt;&gt;2)+($AH$1906&lt;&gt;2))&gt;=0.5,1,0))</f>
        <v/>
      </c>
      <c r="AQ1906" s="16">
        <f>INDEX('Ground truth'!$B$3:$G$8,MATCH($AK$1897,'Ground truth'!$A$3:$A$8,0),MATCH($AK$1893,'Ground truth'!$B$2:$G$2,0))</f>
        <v/>
      </c>
      <c r="AR1906" s="16">
        <f>INDEX('Ground truth'!$B$3:$G$8,MATCH($AK$1897,'Ground truth'!$A$3:$A$8,0),MATCH($AK$1894,'Ground truth'!$B$2:$G$2,0))</f>
        <v/>
      </c>
      <c r="AS1906" s="16">
        <f>INDEX('Ground truth'!$B$3:$G$8,MATCH($AK$1897,'Ground truth'!$A$3:$A$8,0),MATCH($AK$1895,'Ground truth'!$B$2:$G$2,0))</f>
        <v/>
      </c>
      <c r="AT1906" s="16">
        <f>INDEX('Ground truth'!$B$3:$G$8,MATCH($AK$1897,'Ground truth'!$A$3:$A$8,0),MATCH($AK$1896,'Ground truth'!$B$2:$G$2,0))</f>
        <v/>
      </c>
      <c r="AU1906" s="16">
        <f>INDEX('Ground truth'!$B$3:$G$8,MATCH($AK$1897,'Ground truth'!$A$3:$A$8,0),MATCH($AK$1897,'Ground truth'!$B$2:$G$2,0))</f>
        <v/>
      </c>
      <c r="AW1906" s="19" t="n">
        <v>0</v>
      </c>
      <c r="AX1906" s="19">
        <f>LARGE($AW$1902:$AW$1906,5)</f>
        <v/>
      </c>
    </row>
    <row r="1908">
      <c r="A1908" s="17" t="inlineStr">
        <is>
          <t>metrics — confident-only (unsure excluded from denominators)</t>
        </is>
      </c>
      <c r="B1908" s="10" t="inlineStr">
        <is>
          <t>run 1</t>
        </is>
      </c>
      <c r="C1908" s="10" t="inlineStr">
        <is>
          <t>run 2</t>
        </is>
      </c>
      <c r="D1908" s="10" t="inlineStr">
        <is>
          <t>run 3</t>
        </is>
      </c>
      <c r="E1908" s="10" t="inlineStr">
        <is>
          <t>run 4</t>
        </is>
      </c>
      <c r="F1908" s="10" t="inlineStr">
        <is>
          <t>run 5</t>
        </is>
      </c>
      <c r="G1908" s="10" t="inlineStr">
        <is>
          <t>avg-matrix</t>
        </is>
      </c>
      <c r="H1908" s="10" t="inlineStr">
        <is>
          <t>mean</t>
        </is>
      </c>
      <c r="I1908" s="10" t="inlineStr">
        <is>
          <t>std (pop.)</t>
        </is>
      </c>
      <c r="J1908" s="17" t="inlineStr">
        <is>
          <t>notes</t>
        </is>
      </c>
    </row>
    <row r="1909">
      <c r="A1909" s="7" t="inlineStr">
        <is>
          <t>TP</t>
        </is>
      </c>
      <c r="B1909" s="7">
        <f>SUMPRODUCT(($B$1902:$F$1906=1)*($AQ$1902:$AU$1906=1))</f>
        <v/>
      </c>
      <c r="C1909" s="7">
        <f>SUMPRODUCT(($I$1902:$M$1906=1)*($AQ$1902:$AU$1906=1))</f>
        <v/>
      </c>
      <c r="D1909" s="7">
        <f>SUMPRODUCT(($P$1902:$T$1906=1)*($AQ$1902:$AU$1906=1))</f>
        <v/>
      </c>
      <c r="E1909" s="7">
        <f>SUMPRODUCT(($W$1902:$AA$1906=1)*($AQ$1902:$AU$1906=1))</f>
        <v/>
      </c>
      <c r="F1909" s="7">
        <f>SUMPRODUCT(($AD$1902:$AH$1906=1)*($AQ$1902:$AU$1906=1))</f>
        <v/>
      </c>
      <c r="G1909" s="7">
        <f>SUMPRODUCT(($AK$1902:$AO$1906=1)*($AQ$1902:$AU$1906=1))</f>
        <v/>
      </c>
      <c r="H1909" s="12">
        <f>AVERAGE($B$1909:$F$1909)</f>
        <v/>
      </c>
      <c r="I1909" s="12">
        <f>STDEV.P($B$1909:$F$1909)</f>
        <v/>
      </c>
    </row>
    <row r="1910">
      <c r="A1910" s="7" t="inlineStr">
        <is>
          <t>TN</t>
        </is>
      </c>
      <c r="B1910" s="7">
        <f>SUMPRODUCT(($B$1902:$F$1906=0)*($AQ$1902:$AU$1906=0))</f>
        <v/>
      </c>
      <c r="C1910" s="7">
        <f>SUMPRODUCT(($I$1902:$M$1906=0)*($AQ$1902:$AU$1906=0))</f>
        <v/>
      </c>
      <c r="D1910" s="7">
        <f>SUMPRODUCT(($P$1902:$T$1906=0)*($AQ$1902:$AU$1906=0))</f>
        <v/>
      </c>
      <c r="E1910" s="7">
        <f>SUMPRODUCT(($W$1902:$AA$1906=0)*($AQ$1902:$AU$1906=0))</f>
        <v/>
      </c>
      <c r="F1910" s="7">
        <f>SUMPRODUCT(($AD$1902:$AH$1906=0)*($AQ$1902:$AU$1906=0))</f>
        <v/>
      </c>
      <c r="G1910" s="7">
        <f>SUMPRODUCT(($AK$1902:$AO$1906=0)*($AQ$1902:$AU$1906=0))</f>
        <v/>
      </c>
      <c r="H1910" s="12">
        <f>AVERAGE($B$1910:$F$1910)</f>
        <v/>
      </c>
      <c r="I1910" s="12">
        <f>STDEV.P($B$1910:$F$1910)</f>
        <v/>
      </c>
    </row>
    <row r="1911">
      <c r="A1911" s="7" t="inlineStr">
        <is>
          <t>FP</t>
        </is>
      </c>
      <c r="B1911" s="7">
        <f>SUMPRODUCT(($B$1902:$F$1906=1)*($AQ$1902:$AU$1906=0))</f>
        <v/>
      </c>
      <c r="C1911" s="7">
        <f>SUMPRODUCT(($I$1902:$M$1906=1)*($AQ$1902:$AU$1906=0))</f>
        <v/>
      </c>
      <c r="D1911" s="7">
        <f>SUMPRODUCT(($P$1902:$T$1906=1)*($AQ$1902:$AU$1906=0))</f>
        <v/>
      </c>
      <c r="E1911" s="7">
        <f>SUMPRODUCT(($W$1902:$AA$1906=1)*($AQ$1902:$AU$1906=0))</f>
        <v/>
      </c>
      <c r="F1911" s="7">
        <f>SUMPRODUCT(($AD$1902:$AH$1906=1)*($AQ$1902:$AU$1906=0))</f>
        <v/>
      </c>
      <c r="G1911" s="7">
        <f>SUMPRODUCT(($AK$1902:$AO$1906=1)*($AQ$1902:$AU$1906=0))</f>
        <v/>
      </c>
      <c r="H1911" s="12">
        <f>AVERAGE($B$1911:$F$1911)</f>
        <v/>
      </c>
      <c r="I1911" s="12">
        <f>STDEV.P($B$1911:$F$1911)</f>
        <v/>
      </c>
    </row>
    <row r="1912">
      <c r="A1912" s="7" t="inlineStr">
        <is>
          <t>FN</t>
        </is>
      </c>
      <c r="B1912" s="7">
        <f>SUMPRODUCT(($B$1902:$F$1906=0)*($AQ$1902:$AU$1906=1))</f>
        <v/>
      </c>
      <c r="C1912" s="7">
        <f>SUMPRODUCT(($I$1902:$M$1906=0)*($AQ$1902:$AU$1906=1))</f>
        <v/>
      </c>
      <c r="D1912" s="7">
        <f>SUMPRODUCT(($P$1902:$T$1906=0)*($AQ$1902:$AU$1906=1))</f>
        <v/>
      </c>
      <c r="E1912" s="7">
        <f>SUMPRODUCT(($W$1902:$AA$1906=0)*($AQ$1902:$AU$1906=1))</f>
        <v/>
      </c>
      <c r="F1912" s="7">
        <f>SUMPRODUCT(($AD$1902:$AH$1906=0)*($AQ$1902:$AU$1906=1))</f>
        <v/>
      </c>
      <c r="G1912" s="7">
        <f>SUMPRODUCT(($AK$1902:$AO$1906=0)*($AQ$1902:$AU$1906=1))</f>
        <v/>
      </c>
      <c r="H1912" s="12">
        <f>AVERAGE($B$1912:$F$1912)</f>
        <v/>
      </c>
      <c r="I1912" s="12">
        <f>STDEV.P($B$1912:$F$1912)</f>
        <v/>
      </c>
    </row>
    <row r="1913">
      <c r="A1913" s="4" t="inlineStr">
        <is>
          <t>Precision</t>
        </is>
      </c>
      <c r="B1913" s="12">
        <f>IFERROR($B$1909/($B$1909+$B$1911),0)</f>
        <v/>
      </c>
      <c r="C1913" s="12">
        <f>IFERROR($C$1909/($C$1909+$C$1911),0)</f>
        <v/>
      </c>
      <c r="D1913" s="12">
        <f>IFERROR($D$1909/($D$1909+$D$1911),0)</f>
        <v/>
      </c>
      <c r="E1913" s="12">
        <f>IFERROR($E$1909/($E$1909+$E$1911),0)</f>
        <v/>
      </c>
      <c r="F1913" s="12">
        <f>IFERROR($F$1909/($F$1909+$F$1911),0)</f>
        <v/>
      </c>
      <c r="G1913" s="12">
        <f>IFERROR($G$1909/($G$1909+$G$1911),0)</f>
        <v/>
      </c>
      <c r="H1913" s="18">
        <f>AVERAGE($B$1913:$F$1913)</f>
        <v/>
      </c>
      <c r="I1913" s="18">
        <f>STDEV.P($B$1913:$F$1913)</f>
        <v/>
      </c>
    </row>
    <row r="1914">
      <c r="A1914" s="4" t="inlineStr">
        <is>
          <t>Recall</t>
        </is>
      </c>
      <c r="B1914" s="12">
        <f>IFERROR($B$1909/($B$1909+$B$1912),0)</f>
        <v/>
      </c>
      <c r="C1914" s="12">
        <f>IFERROR($C$1909/($C$1909+$C$1912),0)</f>
        <v/>
      </c>
      <c r="D1914" s="12">
        <f>IFERROR($D$1909/($D$1909+$D$1912),0)</f>
        <v/>
      </c>
      <c r="E1914" s="12">
        <f>IFERROR($E$1909/($E$1909+$E$1912),0)</f>
        <v/>
      </c>
      <c r="F1914" s="12">
        <f>IFERROR($F$1909/($F$1909+$F$1912),0)</f>
        <v/>
      </c>
      <c r="G1914" s="12">
        <f>IFERROR($G$1909/($G$1909+$G$1912),0)</f>
        <v/>
      </c>
      <c r="H1914" s="18">
        <f>AVERAGE($B$1914:$F$1914)</f>
        <v/>
      </c>
      <c r="I1914" s="18">
        <f>STDEV.P($B$1914:$F$1914)</f>
        <v/>
      </c>
    </row>
    <row r="1915">
      <c r="A1915" s="4" t="inlineStr">
        <is>
          <t>F1</t>
        </is>
      </c>
      <c r="B1915" s="12">
        <f>IFERROR(2*$B$1913*$B$1914/($B$1913+$B$1914),0)</f>
        <v/>
      </c>
      <c r="C1915" s="12">
        <f>IFERROR(2*$C$1913*$C$1914/($C$1913+$C$1914),0)</f>
        <v/>
      </c>
      <c r="D1915" s="12">
        <f>IFERROR(2*$D$1913*$D$1914/($D$1913+$D$1914),0)</f>
        <v/>
      </c>
      <c r="E1915" s="12">
        <f>IFERROR(2*$E$1913*$E$1914/($E$1913+$E$1914),0)</f>
        <v/>
      </c>
      <c r="F1915" s="12">
        <f>IFERROR(2*$F$1913*$F$1914/($F$1913+$F$1914),0)</f>
        <v/>
      </c>
      <c r="G1915" s="12">
        <f>IFERROR(2*$G$1913*$G$1914/($G$1913+$G$1914),0)</f>
        <v/>
      </c>
      <c r="H1915" s="18">
        <f>AVERAGE($B$1915:$F$1915)</f>
        <v/>
      </c>
      <c r="I1915" s="18">
        <f>STDEV.P($B$1915:$F$1915)</f>
        <v/>
      </c>
    </row>
    <row r="1916">
      <c r="A1916" s="4" t="inlineStr">
        <is>
          <t>Accuracy</t>
        </is>
      </c>
      <c r="B1916" s="12">
        <f>IFERROR(($B$1909+$B$1910)/($B$1909+$B$1910+$B$1911+$B$1912),0)</f>
        <v/>
      </c>
      <c r="C1916" s="12">
        <f>IFERROR(($C$1909+$C$1910)/($C$1909+$C$1910+$C$1911+$C$1912),0)</f>
        <v/>
      </c>
      <c r="D1916" s="12">
        <f>IFERROR(($D$1909+$D$1910)/($D$1909+$D$1910+$D$1911+$D$1912),0)</f>
        <v/>
      </c>
      <c r="E1916" s="12">
        <f>IFERROR(($E$1909+$E$1910)/($E$1909+$E$1910+$E$1911+$E$1912),0)</f>
        <v/>
      </c>
      <c r="F1916" s="12">
        <f>IFERROR(($F$1909+$F$1910)/($F$1909+$F$1910+$F$1911+$F$1912),0)</f>
        <v/>
      </c>
      <c r="G1916" s="12">
        <f>IFERROR(($G$1909+$G$1910)/($G$1909+$G$1910+$G$1911+$G$1912),0)</f>
        <v/>
      </c>
      <c r="H1916" s="18">
        <f>AVERAGE($B$1916:$F$1916)</f>
        <v/>
      </c>
      <c r="I1916" s="18">
        <f>STDEV.P($B$1916:$F$1916)</f>
        <v/>
      </c>
    </row>
    <row r="1917">
      <c r="A1917" s="4" t="inlineStr">
        <is>
          <t>Edit distance</t>
        </is>
      </c>
      <c r="B1917" s="12">
        <f>SUMPRODUCT(ABS($AQ$1902:$AU$1906-$B$1902:$F$1906))</f>
        <v/>
      </c>
      <c r="C1917" s="12">
        <f>SUMPRODUCT(ABS($AQ$1902:$AU$1906-$I$1902:$M$1906))</f>
        <v/>
      </c>
      <c r="D1917" s="12">
        <f>SUMPRODUCT(ABS($AQ$1902:$AU$1906-$P$1902:$T$1906))</f>
        <v/>
      </c>
      <c r="E1917" s="12">
        <f>SUMPRODUCT(ABS($AQ$1902:$AU$1906-$W$1902:$AA$1906))</f>
        <v/>
      </c>
      <c r="F1917" s="12">
        <f>SUMPRODUCT(ABS($AQ$1902:$AU$1906-$AD$1902:$AH$1906))</f>
        <v/>
      </c>
      <c r="G1917" s="12">
        <f>SUMPRODUCT(ABS($AQ$1902:$AU$1906-$AK$1902:$AO$1906))</f>
        <v/>
      </c>
      <c r="H1917" s="18">
        <f>AVERAGE($B$1917:$F$1917)</f>
        <v/>
      </c>
      <c r="I1917" s="18">
        <f>STDEV.P($B$1917:$F$1917)</f>
        <v/>
      </c>
    </row>
    <row r="1918">
      <c r="A1918" s="4" t="inlineStr">
        <is>
          <t>Spectral distance</t>
        </is>
      </c>
      <c r="B1918" s="12">
        <f>SQRT(SUMPRODUCT(($AX$1902:$AX$1906-$B$1927:$B$1931)^2))</f>
        <v/>
      </c>
      <c r="C1918" s="12">
        <f>SQRT(SUMPRODUCT(($AX$1902:$AX$1906-$C$1927:$C$1931)^2))</f>
        <v/>
      </c>
      <c r="D1918" s="12">
        <f>SQRT(SUMPRODUCT(($AX$1902:$AX$1906-$D$1927:$D$1931)^2))</f>
        <v/>
      </c>
      <c r="E1918" s="12">
        <f>SQRT(SUMPRODUCT(($AX$1902:$AX$1906-$E$1927:$E$1931)^2))</f>
        <v/>
      </c>
      <c r="F1918" s="12">
        <f>SQRT(SUMPRODUCT(($AX$1902:$AX$1906-$F$1927:$F$1931)^2))</f>
        <v/>
      </c>
      <c r="G1918" s="12">
        <f>SQRT(SUMPRODUCT(($AX$1902:$AX$1906-$G$1927:$G$1931)^2))</f>
        <v/>
      </c>
      <c r="H1918" s="18">
        <f>AVERAGE($B$1918:$F$1918)</f>
        <v/>
      </c>
      <c r="I1918" s="18">
        <f>STDEV.P($B$1918:$F$1918)</f>
        <v/>
      </c>
    </row>
    <row r="1919">
      <c r="A1919" s="4" t="inlineStr">
        <is>
          <t>Unsure cells</t>
        </is>
      </c>
      <c r="B1919" s="7">
        <f>COUNTIF($B$1902:$F$1906,2)</f>
        <v/>
      </c>
      <c r="C1919" s="7">
        <f>COUNTIF($I$1902:$M$1906,2)</f>
        <v/>
      </c>
      <c r="D1919" s="7">
        <f>COUNTIF($P$1902:$T$1906,2)</f>
        <v/>
      </c>
      <c r="E1919" s="7">
        <f>COUNTIF($W$1902:$AA$1906,2)</f>
        <v/>
      </c>
      <c r="F1919" s="7">
        <f>COUNTIF($AD$1902:$AH$1906,2)</f>
        <v/>
      </c>
      <c r="G1919" s="7">
        <f>COUNTIF($AK$1902:$AO$1906,2)</f>
        <v/>
      </c>
      <c r="H1919" s="12">
        <f>AVERAGE($B$1919:$F$1919)</f>
        <v/>
      </c>
      <c r="I1919" s="12">
        <f>STDEV.P($B$1919:$F$1919)</f>
        <v/>
      </c>
    </row>
    <row r="1920">
      <c r="A1920" s="3" t="inlineStr">
        <is>
          <t>eigenvalues (real part, numpy order; pasted)</t>
        </is>
      </c>
    </row>
    <row r="1921">
      <c r="A1921" s="3" t="inlineStr">
        <is>
          <t xml:space="preserve">  λ1</t>
        </is>
      </c>
      <c r="B1921" s="19" t="n">
        <v>3.685543932670796</v>
      </c>
      <c r="C1921" s="19" t="n">
        <v>3.685543932670796</v>
      </c>
      <c r="D1921" s="19" t="n">
        <v>3.685543932670796</v>
      </c>
      <c r="E1921" s="19" t="n">
        <v>3.685543932670796</v>
      </c>
      <c r="F1921" s="19" t="n">
        <v>3.685543932670796</v>
      </c>
      <c r="G1921" s="19" t="n">
        <v>3.685543932670796</v>
      </c>
    </row>
    <row r="1922">
      <c r="A1922" s="3" t="inlineStr">
        <is>
          <t xml:space="preserve">  λ2</t>
        </is>
      </c>
      <c r="B1922" s="19" t="n">
        <v>1.334903985373428</v>
      </c>
      <c r="C1922" s="19" t="n">
        <v>1.334903985373428</v>
      </c>
      <c r="D1922" s="19" t="n">
        <v>1.334903985373428</v>
      </c>
      <c r="E1922" s="19" t="n">
        <v>1.334903985373428</v>
      </c>
      <c r="F1922" s="19" t="n">
        <v>1.334903985373428</v>
      </c>
      <c r="G1922" s="19" t="n">
        <v>1.334903985373428</v>
      </c>
    </row>
    <row r="1923">
      <c r="A1923" s="3" t="inlineStr">
        <is>
          <t xml:space="preserve">  λ3</t>
        </is>
      </c>
      <c r="B1923" s="19" t="n">
        <v>-0.749117547746521</v>
      </c>
      <c r="C1923" s="19" t="n">
        <v>-0.749117547746521</v>
      </c>
      <c r="D1923" s="19" t="n">
        <v>-0.749117547746521</v>
      </c>
      <c r="E1923" s="19" t="n">
        <v>-0.749117547746521</v>
      </c>
      <c r="F1923" s="19" t="n">
        <v>-0.749117547746521</v>
      </c>
      <c r="G1923" s="19" t="n">
        <v>-0.749117547746521</v>
      </c>
    </row>
    <row r="1924">
      <c r="A1924" s="3" t="inlineStr">
        <is>
          <t xml:space="preserve">  λ4</t>
        </is>
      </c>
      <c r="B1924" s="19" t="n">
        <v>-0.2713303702976979</v>
      </c>
      <c r="C1924" s="19" t="n">
        <v>-0.2713303702976979</v>
      </c>
      <c r="D1924" s="19" t="n">
        <v>-0.2713303702976979</v>
      </c>
      <c r="E1924" s="19" t="n">
        <v>-0.2713303702976979</v>
      </c>
      <c r="F1924" s="19" t="n">
        <v>-0.2713303702976979</v>
      </c>
      <c r="G1924" s="19" t="n">
        <v>-0.2713303702976979</v>
      </c>
    </row>
    <row r="1925">
      <c r="A1925" s="3" t="inlineStr">
        <is>
          <t xml:space="preserve">  λ5</t>
        </is>
      </c>
      <c r="B1925" s="19" t="n">
        <v>0.9999999999999999</v>
      </c>
      <c r="C1925" s="19" t="n">
        <v>0.9999999999999999</v>
      </c>
      <c r="D1925" s="19" t="n">
        <v>0.9999999999999999</v>
      </c>
      <c r="E1925" s="19" t="n">
        <v>0.9999999999999999</v>
      </c>
      <c r="F1925" s="19" t="n">
        <v>0.9999999999999999</v>
      </c>
      <c r="G1925" s="19" t="n">
        <v>0.9999999999999999</v>
      </c>
    </row>
    <row r="1926">
      <c r="A1926" s="3" t="inlineStr">
        <is>
          <t>eigenvalues sorted desc (LARGE)</t>
        </is>
      </c>
    </row>
    <row r="1927">
      <c r="A1927" s="3" t="inlineStr">
        <is>
          <t xml:space="preserve">  λ(1)</t>
        </is>
      </c>
      <c r="B1927" s="19">
        <f>LARGE($B$1921:$B$1925,1)</f>
        <v/>
      </c>
      <c r="C1927" s="19">
        <f>LARGE($C$1921:$C$1925,1)</f>
        <v/>
      </c>
      <c r="D1927" s="19">
        <f>LARGE($D$1921:$D$1925,1)</f>
        <v/>
      </c>
      <c r="E1927" s="19">
        <f>LARGE($E$1921:$E$1925,1)</f>
        <v/>
      </c>
      <c r="F1927" s="19">
        <f>LARGE($F$1921:$F$1925,1)</f>
        <v/>
      </c>
      <c r="G1927" s="19">
        <f>LARGE($G$1921:$G$1925,1)</f>
        <v/>
      </c>
    </row>
    <row r="1928">
      <c r="A1928" s="3" t="inlineStr">
        <is>
          <t xml:space="preserve">  λ(2)</t>
        </is>
      </c>
      <c r="B1928" s="19">
        <f>LARGE($B$1921:$B$1925,2)</f>
        <v/>
      </c>
      <c r="C1928" s="19">
        <f>LARGE($C$1921:$C$1925,2)</f>
        <v/>
      </c>
      <c r="D1928" s="19">
        <f>LARGE($D$1921:$D$1925,2)</f>
        <v/>
      </c>
      <c r="E1928" s="19">
        <f>LARGE($E$1921:$E$1925,2)</f>
        <v/>
      </c>
      <c r="F1928" s="19">
        <f>LARGE($F$1921:$F$1925,2)</f>
        <v/>
      </c>
      <c r="G1928" s="19">
        <f>LARGE($G$1921:$G$1925,2)</f>
        <v/>
      </c>
    </row>
    <row r="1929">
      <c r="A1929" s="3" t="inlineStr">
        <is>
          <t xml:space="preserve">  λ(3)</t>
        </is>
      </c>
      <c r="B1929" s="19">
        <f>LARGE($B$1921:$B$1925,3)</f>
        <v/>
      </c>
      <c r="C1929" s="19">
        <f>LARGE($C$1921:$C$1925,3)</f>
        <v/>
      </c>
      <c r="D1929" s="19">
        <f>LARGE($D$1921:$D$1925,3)</f>
        <v/>
      </c>
      <c r="E1929" s="19">
        <f>LARGE($E$1921:$E$1925,3)</f>
        <v/>
      </c>
      <c r="F1929" s="19">
        <f>LARGE($F$1921:$F$1925,3)</f>
        <v/>
      </c>
      <c r="G1929" s="19">
        <f>LARGE($G$1921:$G$1925,3)</f>
        <v/>
      </c>
    </row>
    <row r="1930">
      <c r="A1930" s="3" t="inlineStr">
        <is>
          <t xml:space="preserve">  λ(4)</t>
        </is>
      </c>
      <c r="B1930" s="19">
        <f>LARGE($B$1921:$B$1925,4)</f>
        <v/>
      </c>
      <c r="C1930" s="19">
        <f>LARGE($C$1921:$C$1925,4)</f>
        <v/>
      </c>
      <c r="D1930" s="19">
        <f>LARGE($D$1921:$D$1925,4)</f>
        <v/>
      </c>
      <c r="E1930" s="19">
        <f>LARGE($E$1921:$E$1925,4)</f>
        <v/>
      </c>
      <c r="F1930" s="19">
        <f>LARGE($F$1921:$F$1925,4)</f>
        <v/>
      </c>
      <c r="G1930" s="19">
        <f>LARGE($G$1921:$G$1925,4)</f>
        <v/>
      </c>
    </row>
    <row r="1931">
      <c r="A1931" s="3" t="inlineStr">
        <is>
          <t xml:space="preserve">  λ(5)</t>
        </is>
      </c>
      <c r="B1931" s="19">
        <f>LARGE($B$1921:$B$1925,5)</f>
        <v/>
      </c>
      <c r="C1931" s="19">
        <f>LARGE($C$1921:$C$1925,5)</f>
        <v/>
      </c>
      <c r="D1931" s="19">
        <f>LARGE($D$1921:$D$1925,5)</f>
        <v/>
      </c>
      <c r="E1931" s="19">
        <f>LARGE($E$1921:$E$1925,5)</f>
        <v/>
      </c>
      <c r="F1931" s="19">
        <f>LARGE($F$1921:$F$1925,5)</f>
        <v/>
      </c>
      <c r="G1931" s="19">
        <f>LARGE($G$1921:$G$1925,5)</f>
        <v/>
      </c>
    </row>
    <row r="1932">
      <c r="A1932" s="3" t="inlineStr">
        <is>
          <t>check: Σeig − trace (→0)</t>
        </is>
      </c>
      <c r="B1932" s="3">
        <f>ROUND(SUM($B$1921:$B$1925)-($B$1902+$C$1903+$D$1904+$E$1905+$F$1906),6)</f>
        <v/>
      </c>
      <c r="C1932" s="3">
        <f>ROUND(SUM($C$1921:$C$1925)-($I$1902+$J$1903+$K$1904+$L$1905+$M$1906),6)</f>
        <v/>
      </c>
      <c r="D1932" s="3">
        <f>ROUND(SUM($D$1921:$D$1925)-($P$1902+$Q$1903+$R$1904+$S$1905+$T$1906),6)</f>
        <v/>
      </c>
      <c r="E1932" s="3">
        <f>ROUND(SUM($E$1921:$E$1925)-($W$1902+$X$1903+$Y$1904+$Z$1905+$AA$1906),6)</f>
        <v/>
      </c>
      <c r="F1932" s="3">
        <f>ROUND(SUM($F$1921:$F$1925)-($AD$1902+$AE$1903+$AF$1904+$AG$1905+$AH$1906),6)</f>
        <v/>
      </c>
      <c r="G1932" s="3">
        <f>ROUND(SUM($G$1921:$G$1925)-($AK$1902+$AL$1903+$AM$1904+$AN$1905+$AO$1906),6)</f>
        <v/>
      </c>
    </row>
    <row r="1933">
      <c r="A1933" s="3" t="inlineStr">
        <is>
          <t>check: Πeig − det (→0)</t>
        </is>
      </c>
      <c r="B1933" s="3">
        <f>ROUND(MDETERM($B$1902:$F$1906)-PRODUCT($B$1921:$B$1925),6)</f>
        <v/>
      </c>
      <c r="C1933" s="3">
        <f>ROUND(MDETERM($I$1902:$M$1906)-PRODUCT($C$1921:$C$1925),6)</f>
        <v/>
      </c>
      <c r="D1933" s="3">
        <f>ROUND(MDETERM($P$1902:$T$1906)-PRODUCT($D$1921:$D$1925),6)</f>
        <v/>
      </c>
      <c r="E1933" s="3">
        <f>ROUND(MDETERM($W$1902:$AA$1906)-PRODUCT($E$1921:$E$1925),6)</f>
        <v/>
      </c>
      <c r="F1933" s="3">
        <f>ROUND(MDETERM($AD$1902:$AH$1906)-PRODUCT($F$1921:$F$1925),6)</f>
        <v/>
      </c>
      <c r="G1933" s="3">
        <f>ROUND(MDETERM($AK$1902:$AO$1906)-PRODUCT($G$1921:$G$1925),6)</f>
        <v/>
      </c>
    </row>
    <row r="1934">
      <c r="A1934" s="3" t="inlineStr">
        <is>
          <t>complex eigenvalues?</t>
        </is>
      </c>
      <c r="B1934" s="3" t="inlineStr"/>
      <c r="C1934" s="3" t="inlineStr"/>
      <c r="D1934" s="3" t="inlineStr"/>
      <c r="E1934" s="3" t="inlineStr"/>
      <c r="F1934" s="3" t="inlineStr"/>
      <c r="G1934" s="3" t="inlineStr"/>
    </row>
    <row r="1935">
      <c r="A1935" s="3" t="inlineStr">
        <is>
          <t>check: det(M − λᵢI) per sorted λ (→0)</t>
        </is>
      </c>
    </row>
    <row r="1936">
      <c r="A1936" s="3" t="inlineStr">
        <is>
          <t xml:space="preserve">  det(M − λ(1)I)</t>
        </is>
      </c>
      <c r="B1936" s="3">
        <f t="array" ref="B1936">ROUND(MDETERM($B$1902:$F$1906-$B$1927*MUNIT(5)),6)</f>
        <v/>
      </c>
      <c r="C1936" s="3">
        <f t="array" ref="C1936">ROUND(MDETERM($I$1902:$M$1906-$C$1927*MUNIT(5)),6)</f>
        <v/>
      </c>
      <c r="D1936" s="3">
        <f t="array" ref="D1936">ROUND(MDETERM($P$1902:$T$1906-$D$1927*MUNIT(5)),6)</f>
        <v/>
      </c>
      <c r="E1936" s="3">
        <f t="array" ref="E1936">ROUND(MDETERM($W$1902:$AA$1906-$E$1927*MUNIT(5)),6)</f>
        <v/>
      </c>
      <c r="F1936" s="3">
        <f t="array" ref="F1936">ROUND(MDETERM($AD$1902:$AH$1906-$F$1927*MUNIT(5)),6)</f>
        <v/>
      </c>
      <c r="G1936" s="3">
        <f t="array" ref="G1936">ROUND(MDETERM($AK$1902:$AO$1906-$G$1927*MUNIT(5)),6)</f>
        <v/>
      </c>
    </row>
    <row r="1937">
      <c r="A1937" s="3" t="inlineStr">
        <is>
          <t xml:space="preserve">  det(M − λ(2)I)</t>
        </is>
      </c>
      <c r="B1937" s="3">
        <f t="array" ref="B1937">ROUND(MDETERM($B$1902:$F$1906-$B$1928*MUNIT(5)),6)</f>
        <v/>
      </c>
      <c r="C1937" s="3">
        <f t="array" ref="C1937">ROUND(MDETERM($I$1902:$M$1906-$C$1928*MUNIT(5)),6)</f>
        <v/>
      </c>
      <c r="D1937" s="3">
        <f t="array" ref="D1937">ROUND(MDETERM($P$1902:$T$1906-$D$1928*MUNIT(5)),6)</f>
        <v/>
      </c>
      <c r="E1937" s="3">
        <f t="array" ref="E1937">ROUND(MDETERM($W$1902:$AA$1906-$E$1928*MUNIT(5)),6)</f>
        <v/>
      </c>
      <c r="F1937" s="3">
        <f t="array" ref="F1937">ROUND(MDETERM($AD$1902:$AH$1906-$F$1928*MUNIT(5)),6)</f>
        <v/>
      </c>
      <c r="G1937" s="3">
        <f t="array" ref="G1937">ROUND(MDETERM($AK$1902:$AO$1906-$G$1928*MUNIT(5)),6)</f>
        <v/>
      </c>
    </row>
    <row r="1938">
      <c r="A1938" s="3" t="inlineStr">
        <is>
          <t xml:space="preserve">  det(M − λ(3)I)</t>
        </is>
      </c>
      <c r="B1938" s="3">
        <f t="array" ref="B1938">ROUND(MDETERM($B$1902:$F$1906-$B$1929*MUNIT(5)),6)</f>
        <v/>
      </c>
      <c r="C1938" s="3">
        <f t="array" ref="C1938">ROUND(MDETERM($I$1902:$M$1906-$C$1929*MUNIT(5)),6)</f>
        <v/>
      </c>
      <c r="D1938" s="3">
        <f t="array" ref="D1938">ROUND(MDETERM($P$1902:$T$1906-$D$1929*MUNIT(5)),6)</f>
        <v/>
      </c>
      <c r="E1938" s="3">
        <f t="array" ref="E1938">ROUND(MDETERM($W$1902:$AA$1906-$E$1929*MUNIT(5)),6)</f>
        <v/>
      </c>
      <c r="F1938" s="3">
        <f t="array" ref="F1938">ROUND(MDETERM($AD$1902:$AH$1906-$F$1929*MUNIT(5)),6)</f>
        <v/>
      </c>
      <c r="G1938" s="3">
        <f t="array" ref="G1938">ROUND(MDETERM($AK$1902:$AO$1906-$G$1929*MUNIT(5)),6)</f>
        <v/>
      </c>
    </row>
    <row r="1939">
      <c r="A1939" s="3" t="inlineStr">
        <is>
          <t xml:space="preserve">  det(M − λ(4)I)</t>
        </is>
      </c>
      <c r="B1939" s="3">
        <f t="array" ref="B1939">ROUND(MDETERM($B$1902:$F$1906-$B$1930*MUNIT(5)),6)</f>
        <v/>
      </c>
      <c r="C1939" s="3">
        <f t="array" ref="C1939">ROUND(MDETERM($I$1902:$M$1906-$C$1930*MUNIT(5)),6)</f>
        <v/>
      </c>
      <c r="D1939" s="3">
        <f t="array" ref="D1939">ROUND(MDETERM($P$1902:$T$1906-$D$1930*MUNIT(5)),6)</f>
        <v/>
      </c>
      <c r="E1939" s="3">
        <f t="array" ref="E1939">ROUND(MDETERM($W$1902:$AA$1906-$E$1930*MUNIT(5)),6)</f>
        <v/>
      </c>
      <c r="F1939" s="3">
        <f t="array" ref="F1939">ROUND(MDETERM($AD$1902:$AH$1906-$F$1930*MUNIT(5)),6)</f>
        <v/>
      </c>
      <c r="G1939" s="3">
        <f t="array" ref="G1939">ROUND(MDETERM($AK$1902:$AO$1906-$G$1930*MUNIT(5)),6)</f>
        <v/>
      </c>
    </row>
    <row r="1940">
      <c r="A1940" s="3" t="inlineStr">
        <is>
          <t xml:space="preserve">  det(M − λ(5)I)</t>
        </is>
      </c>
      <c r="B1940" s="3">
        <f t="array" ref="B1940">ROUND(MDETERM($B$1902:$F$1906-$B$1931*MUNIT(5)),6)</f>
        <v/>
      </c>
      <c r="C1940" s="3">
        <f t="array" ref="C1940">ROUND(MDETERM($I$1902:$M$1906-$C$1931*MUNIT(5)),6)</f>
        <v/>
      </c>
      <c r="D1940" s="3">
        <f t="array" ref="D1940">ROUND(MDETERM($P$1902:$T$1906-$D$1931*MUNIT(5)),6)</f>
        <v/>
      </c>
      <c r="E1940" s="3">
        <f t="array" ref="E1940">ROUND(MDETERM($W$1902:$AA$1906-$E$1931*MUNIT(5)),6)</f>
        <v/>
      </c>
      <c r="F1940" s="3">
        <f t="array" ref="F1940">ROUND(MDETERM($AD$1902:$AH$1906-$F$1931*MUNIT(5)),6)</f>
        <v/>
      </c>
      <c r="G1940" s="3">
        <f t="array" ref="G1940">ROUND(MDETERM($AK$1902:$AO$1906-$G$1931*MUNIT(5)),6)</f>
        <v/>
      </c>
    </row>
    <row r="1944" ht="16" customHeight="1">
      <c r="A1944" s="14" t="inlineStr">
        <is>
          <t>GraphRAG R1-R2 | deepseek-r1:14b</t>
        </is>
      </c>
      <c r="B1944" s="9" t="inlineStr">
        <is>
          <t>run 1 (raw, pasted)</t>
        </is>
      </c>
      <c r="I1944" s="9" t="inlineStr">
        <is>
          <t>run 2 (raw, pasted)</t>
        </is>
      </c>
      <c r="P1944" s="9" t="inlineStr">
        <is>
          <t>run 3 (raw, pasted)</t>
        </is>
      </c>
      <c r="W1944" s="9" t="inlineStr">
        <is>
          <t>run 4 (raw, pasted)</t>
        </is>
      </c>
      <c r="AD1944" s="9" t="inlineStr">
        <is>
          <t>run 5 (raw, pasted)</t>
        </is>
      </c>
      <c r="AK1944" s="9" t="inlineStr">
        <is>
          <t>archived component mapping</t>
        </is>
      </c>
    </row>
    <row r="1945" ht="60" customHeight="1">
      <c r="B1945" s="15" t="inlineStr">
        <is>
          <t>Structure</t>
        </is>
      </c>
      <c r="C1945" s="15" t="inlineStr">
        <is>
          <t>Power System</t>
        </is>
      </c>
      <c r="D1945" s="15" t="inlineStr">
        <is>
          <t>Communication System</t>
        </is>
      </c>
      <c r="E1945" s="15" t="inlineStr">
        <is>
          <t>Onboard Computer</t>
        </is>
      </c>
      <c r="F1945" s="15" t="inlineStr">
        <is>
          <t>Attitude Control System</t>
        </is>
      </c>
      <c r="G1945" s="15" t="inlineStr">
        <is>
          <t>Payload</t>
        </is>
      </c>
      <c r="I1945" s="15" t="inlineStr">
        <is>
          <t>Structure</t>
        </is>
      </c>
      <c r="J1945" s="15" t="inlineStr">
        <is>
          <t>Power System</t>
        </is>
      </c>
      <c r="K1945" s="15" t="inlineStr">
        <is>
          <t>Communication System</t>
        </is>
      </c>
      <c r="L1945" s="15" t="inlineStr">
        <is>
          <t>Onboard Computer</t>
        </is>
      </c>
      <c r="M1945" s="15" t="inlineStr">
        <is>
          <t>Attitude Control System</t>
        </is>
      </c>
      <c r="N1945" s="15" t="inlineStr">
        <is>
          <t>Payload</t>
        </is>
      </c>
      <c r="P1945" s="15" t="inlineStr">
        <is>
          <t>Structure</t>
        </is>
      </c>
      <c r="Q1945" s="15" t="inlineStr">
        <is>
          <t>Power System</t>
        </is>
      </c>
      <c r="R1945" s="15" t="inlineStr">
        <is>
          <t>Communication System</t>
        </is>
      </c>
      <c r="S1945" s="15" t="inlineStr">
        <is>
          <t>Onboard Computer</t>
        </is>
      </c>
      <c r="T1945" s="15" t="inlineStr">
        <is>
          <t>Attitude Control System</t>
        </is>
      </c>
      <c r="U1945" s="15" t="inlineStr">
        <is>
          <t>Payload</t>
        </is>
      </c>
      <c r="W1945" s="15" t="inlineStr">
        <is>
          <t>Structure</t>
        </is>
      </c>
      <c r="X1945" s="15" t="inlineStr">
        <is>
          <t>Power System</t>
        </is>
      </c>
      <c r="Y1945" s="15" t="inlineStr">
        <is>
          <t>Communication System</t>
        </is>
      </c>
      <c r="Z1945" s="15" t="inlineStr">
        <is>
          <t>Onboard Computer</t>
        </is>
      </c>
      <c r="AA1945" s="15" t="inlineStr">
        <is>
          <t>Attitude Control System</t>
        </is>
      </c>
      <c r="AB1945" s="15" t="inlineStr">
        <is>
          <t>Payload</t>
        </is>
      </c>
      <c r="AD1945" s="15" t="inlineStr">
        <is>
          <t>Structure</t>
        </is>
      </c>
      <c r="AE1945" s="15" t="inlineStr">
        <is>
          <t>Power System</t>
        </is>
      </c>
      <c r="AF1945" s="15" t="inlineStr">
        <is>
          <t>Communication System</t>
        </is>
      </c>
      <c r="AG1945" s="15" t="inlineStr">
        <is>
          <t>Onboard Computer</t>
        </is>
      </c>
      <c r="AH1945" s="15" t="inlineStr">
        <is>
          <t>Attitude Control System</t>
        </is>
      </c>
      <c r="AI1945" s="15" t="inlineStr">
        <is>
          <t>Payload</t>
        </is>
      </c>
      <c r="AK1945" s="3" t="inlineStr">
        <is>
          <t>Ground truth component</t>
        </is>
      </c>
      <c r="AL1945" s="3" t="inlineStr">
        <is>
          <t>Matched predicted component</t>
        </is>
      </c>
    </row>
    <row r="1946">
      <c r="A1946" s="3" t="inlineStr">
        <is>
          <t>Structure</t>
        </is>
      </c>
      <c r="B1946" s="8" t="n">
        <v>1</v>
      </c>
      <c r="C1946" s="8" t="n">
        <v>0</v>
      </c>
      <c r="D1946" s="8" t="n">
        <v>0</v>
      </c>
      <c r="E1946" s="8" t="n">
        <v>0</v>
      </c>
      <c r="F1946" s="8" t="n">
        <v>0</v>
      </c>
      <c r="G1946" s="8" t="n">
        <v>0</v>
      </c>
      <c r="I1946" s="8" t="n">
        <v>1</v>
      </c>
      <c r="J1946" s="8" t="n">
        <v>1</v>
      </c>
      <c r="K1946" s="8" t="n">
        <v>1</v>
      </c>
      <c r="L1946" s="8" t="n">
        <v>0</v>
      </c>
      <c r="M1946" s="8" t="n">
        <v>1</v>
      </c>
      <c r="N1946" s="8" t="n">
        <v>1</v>
      </c>
      <c r="P1946" s="8" t="n">
        <v>1</v>
      </c>
      <c r="Q1946" s="8" t="n">
        <v>1</v>
      </c>
      <c r="R1946" s="8" t="n">
        <v>1</v>
      </c>
      <c r="S1946" s="8" t="n">
        <v>1</v>
      </c>
      <c r="T1946" s="8" t="n">
        <v>1</v>
      </c>
      <c r="U1946" s="8" t="n">
        <v>1</v>
      </c>
      <c r="W1946" s="8" t="n">
        <v>1</v>
      </c>
      <c r="X1946" s="8" t="n">
        <v>1</v>
      </c>
      <c r="Y1946" s="8" t="n">
        <v>1</v>
      </c>
      <c r="Z1946" s="8" t="n">
        <v>1</v>
      </c>
      <c r="AA1946" s="8" t="n">
        <v>1</v>
      </c>
      <c r="AB1946" s="8" t="n">
        <v>1</v>
      </c>
      <c r="AD1946" s="8" t="n">
        <v>1</v>
      </c>
      <c r="AE1946" s="8" t="n">
        <v>1</v>
      </c>
      <c r="AF1946" s="8" t="n">
        <v>1</v>
      </c>
      <c r="AG1946" s="8" t="n">
        <v>1</v>
      </c>
      <c r="AH1946" s="8" t="n">
        <v>1</v>
      </c>
      <c r="AI1946" s="8" t="n">
        <v>1</v>
      </c>
      <c r="AK1946" s="3" t="inlineStr">
        <is>
          <t>Power Subsystem</t>
        </is>
      </c>
      <c r="AL1946" s="3" t="inlineStr">
        <is>
          <t>Power System</t>
        </is>
      </c>
    </row>
    <row r="1947">
      <c r="A1947" s="3" t="inlineStr">
        <is>
          <t>Power System</t>
        </is>
      </c>
      <c r="B1947" s="8" t="n">
        <v>0</v>
      </c>
      <c r="C1947" s="8" t="n">
        <v>1</v>
      </c>
      <c r="D1947" s="8" t="n">
        <v>1</v>
      </c>
      <c r="E1947" s="8" t="n">
        <v>1</v>
      </c>
      <c r="F1947" s="8" t="n">
        <v>1</v>
      </c>
      <c r="G1947" s="8" t="n">
        <v>1</v>
      </c>
      <c r="I1947" s="8" t="n">
        <v>1</v>
      </c>
      <c r="J1947" s="8" t="n">
        <v>1</v>
      </c>
      <c r="K1947" s="8" t="n">
        <v>1</v>
      </c>
      <c r="L1947" s="8" t="n">
        <v>1</v>
      </c>
      <c r="M1947" s="8" t="n">
        <v>1</v>
      </c>
      <c r="N1947" s="8" t="n">
        <v>1</v>
      </c>
      <c r="P1947" s="8" t="n">
        <v>1</v>
      </c>
      <c r="Q1947" s="8" t="n">
        <v>1</v>
      </c>
      <c r="R1947" s="8" t="n">
        <v>1</v>
      </c>
      <c r="S1947" s="8" t="n">
        <v>1</v>
      </c>
      <c r="T1947" s="8" t="n">
        <v>1</v>
      </c>
      <c r="U1947" s="8" t="n">
        <v>1</v>
      </c>
      <c r="W1947" s="8" t="n">
        <v>1</v>
      </c>
      <c r="X1947" s="8" t="n">
        <v>1</v>
      </c>
      <c r="Y1947" s="8" t="n">
        <v>1</v>
      </c>
      <c r="Z1947" s="8" t="n">
        <v>1</v>
      </c>
      <c r="AA1947" s="8" t="n">
        <v>1</v>
      </c>
      <c r="AB1947" s="8" t="n">
        <v>1</v>
      </c>
      <c r="AD1947" s="8" t="n">
        <v>1</v>
      </c>
      <c r="AE1947" s="8" t="n">
        <v>1</v>
      </c>
      <c r="AF1947" s="8" t="n">
        <v>1</v>
      </c>
      <c r="AG1947" s="8" t="n">
        <v>1</v>
      </c>
      <c r="AH1947" s="8" t="n">
        <v>1</v>
      </c>
      <c r="AI1947" s="8" t="n">
        <v>1</v>
      </c>
      <c r="AK1947" s="3" t="inlineStr">
        <is>
          <t>Spacecraft</t>
        </is>
      </c>
      <c r="AL1947" s="3" t="inlineStr">
        <is>
          <t>Structure</t>
        </is>
      </c>
    </row>
    <row r="1948">
      <c r="A1948" s="3" t="inlineStr">
        <is>
          <t>Communication System</t>
        </is>
      </c>
      <c r="B1948" s="8" t="n">
        <v>0</v>
      </c>
      <c r="C1948" s="8" t="n">
        <v>0</v>
      </c>
      <c r="D1948" s="8" t="n">
        <v>1</v>
      </c>
      <c r="E1948" s="8" t="n">
        <v>1</v>
      </c>
      <c r="F1948" s="8" t="n">
        <v>0</v>
      </c>
      <c r="G1948" s="8" t="n">
        <v>1</v>
      </c>
      <c r="I1948" s="8" t="n">
        <v>1</v>
      </c>
      <c r="J1948" s="8" t="n">
        <v>1</v>
      </c>
      <c r="K1948" s="8" t="n">
        <v>1</v>
      </c>
      <c r="L1948" s="8" t="n">
        <v>1</v>
      </c>
      <c r="M1948" s="8" t="n">
        <v>1</v>
      </c>
      <c r="N1948" s="20" t="n">
        <v>2</v>
      </c>
      <c r="P1948" s="8" t="n">
        <v>1</v>
      </c>
      <c r="Q1948" s="8" t="n">
        <v>1</v>
      </c>
      <c r="R1948" s="8" t="n">
        <v>1</v>
      </c>
      <c r="S1948" s="8" t="n">
        <v>1</v>
      </c>
      <c r="T1948" s="8" t="n">
        <v>0</v>
      </c>
      <c r="U1948" s="8" t="n">
        <v>1</v>
      </c>
      <c r="W1948" s="8" t="n">
        <v>1</v>
      </c>
      <c r="X1948" s="8" t="n">
        <v>1</v>
      </c>
      <c r="Y1948" s="8" t="n">
        <v>1</v>
      </c>
      <c r="Z1948" s="8" t="n">
        <v>1</v>
      </c>
      <c r="AA1948" s="8" t="n">
        <v>0</v>
      </c>
      <c r="AB1948" s="8" t="n">
        <v>1</v>
      </c>
      <c r="AD1948" s="8" t="n">
        <v>1</v>
      </c>
      <c r="AE1948" s="8" t="n">
        <v>1</v>
      </c>
      <c r="AF1948" s="8" t="n">
        <v>1</v>
      </c>
      <c r="AG1948" s="8" t="n">
        <v>1</v>
      </c>
      <c r="AH1948" s="8" t="n">
        <v>0</v>
      </c>
      <c r="AI1948" s="8" t="n">
        <v>1</v>
      </c>
      <c r="AK1948" s="3" t="inlineStr">
        <is>
          <t>Guidance, Navigation, and Control (GNC) Subsystem</t>
        </is>
      </c>
      <c r="AL1948" s="3" t="inlineStr">
        <is>
          <t>Attitude Control System</t>
        </is>
      </c>
    </row>
    <row r="1949">
      <c r="A1949" s="3" t="inlineStr">
        <is>
          <t>Onboard Computer</t>
        </is>
      </c>
      <c r="B1949" s="8" t="n">
        <v>0</v>
      </c>
      <c r="C1949" s="8" t="n">
        <v>1</v>
      </c>
      <c r="D1949" s="8" t="n">
        <v>1</v>
      </c>
      <c r="E1949" s="8" t="n">
        <v>1</v>
      </c>
      <c r="F1949" s="8" t="n">
        <v>1</v>
      </c>
      <c r="G1949" s="8" t="n">
        <v>1</v>
      </c>
      <c r="I1949" s="8" t="n">
        <v>0</v>
      </c>
      <c r="J1949" s="8" t="n">
        <v>1</v>
      </c>
      <c r="K1949" s="8" t="n">
        <v>1</v>
      </c>
      <c r="L1949" s="8" t="n">
        <v>1</v>
      </c>
      <c r="M1949" s="8" t="n">
        <v>1</v>
      </c>
      <c r="N1949" s="8" t="n">
        <v>1</v>
      </c>
      <c r="P1949" s="8" t="n">
        <v>1</v>
      </c>
      <c r="Q1949" s="8" t="n">
        <v>1</v>
      </c>
      <c r="R1949" s="8" t="n">
        <v>1</v>
      </c>
      <c r="S1949" s="8" t="n">
        <v>1</v>
      </c>
      <c r="T1949" s="8" t="n">
        <v>1</v>
      </c>
      <c r="U1949" s="8" t="n">
        <v>1</v>
      </c>
      <c r="W1949" s="8" t="n">
        <v>1</v>
      </c>
      <c r="X1949" s="8" t="n">
        <v>1</v>
      </c>
      <c r="Y1949" s="8" t="n">
        <v>1</v>
      </c>
      <c r="Z1949" s="8" t="n">
        <v>1</v>
      </c>
      <c r="AA1949" s="8" t="n">
        <v>1</v>
      </c>
      <c r="AB1949" s="8" t="n">
        <v>1</v>
      </c>
      <c r="AD1949" s="8" t="n">
        <v>1</v>
      </c>
      <c r="AE1949" s="8" t="n">
        <v>1</v>
      </c>
      <c r="AF1949" s="8" t="n">
        <v>1</v>
      </c>
      <c r="AG1949" s="8" t="n">
        <v>1</v>
      </c>
      <c r="AH1949" s="8" t="n">
        <v>1</v>
      </c>
      <c r="AI1949" s="8" t="n">
        <v>1</v>
      </c>
      <c r="AK1949" s="3" t="inlineStr">
        <is>
          <t>Propulsion Subsystem</t>
        </is>
      </c>
      <c r="AL1949" s="3" t="inlineStr">
        <is>
          <t>Payload</t>
        </is>
      </c>
    </row>
    <row r="1950">
      <c r="A1950" s="3" t="inlineStr">
        <is>
          <t>Attitude Control System</t>
        </is>
      </c>
      <c r="B1950" s="8" t="n">
        <v>0</v>
      </c>
      <c r="C1950" s="8" t="n">
        <v>1</v>
      </c>
      <c r="D1950" s="8" t="n">
        <v>0</v>
      </c>
      <c r="E1950" s="8" t="n">
        <v>1</v>
      </c>
      <c r="F1950" s="8" t="n">
        <v>1</v>
      </c>
      <c r="G1950" s="8" t="n">
        <v>0</v>
      </c>
      <c r="I1950" s="8" t="n">
        <v>1</v>
      </c>
      <c r="J1950" s="8" t="n">
        <v>1</v>
      </c>
      <c r="K1950" s="8" t="n">
        <v>1</v>
      </c>
      <c r="L1950" s="8" t="n">
        <v>1</v>
      </c>
      <c r="M1950" s="8" t="n">
        <v>1</v>
      </c>
      <c r="N1950" s="20" t="n">
        <v>2</v>
      </c>
      <c r="P1950" s="8" t="n">
        <v>1</v>
      </c>
      <c r="Q1950" s="8" t="n">
        <v>1</v>
      </c>
      <c r="R1950" s="8" t="n">
        <v>0</v>
      </c>
      <c r="S1950" s="8" t="n">
        <v>1</v>
      </c>
      <c r="T1950" s="8" t="n">
        <v>1</v>
      </c>
      <c r="U1950" s="8" t="n">
        <v>0</v>
      </c>
      <c r="W1950" s="8" t="n">
        <v>1</v>
      </c>
      <c r="X1950" s="8" t="n">
        <v>1</v>
      </c>
      <c r="Y1950" s="8" t="n">
        <v>0</v>
      </c>
      <c r="Z1950" s="8" t="n">
        <v>1</v>
      </c>
      <c r="AA1950" s="8" t="n">
        <v>1</v>
      </c>
      <c r="AB1950" s="8" t="n">
        <v>0</v>
      </c>
      <c r="AD1950" s="8" t="n">
        <v>1</v>
      </c>
      <c r="AE1950" s="8" t="n">
        <v>1</v>
      </c>
      <c r="AF1950" s="8" t="n">
        <v>0</v>
      </c>
      <c r="AG1950" s="8" t="n">
        <v>1</v>
      </c>
      <c r="AH1950" s="8" t="n">
        <v>1</v>
      </c>
      <c r="AI1950" s="8" t="n">
        <v>0</v>
      </c>
      <c r="AK1950" s="3" t="inlineStr">
        <is>
          <t>Reaction Wheel</t>
        </is>
      </c>
      <c r="AL1950" s="3" t="inlineStr">
        <is>
          <t>Communication System</t>
        </is>
      </c>
    </row>
    <row r="1951">
      <c r="A1951" s="3" t="inlineStr">
        <is>
          <t>Payload</t>
        </is>
      </c>
      <c r="B1951" s="8" t="n">
        <v>0</v>
      </c>
      <c r="C1951" s="8" t="n">
        <v>0</v>
      </c>
      <c r="D1951" s="8" t="n">
        <v>1</v>
      </c>
      <c r="E1951" s="8" t="n">
        <v>1</v>
      </c>
      <c r="F1951" s="8" t="n">
        <v>0</v>
      </c>
      <c r="G1951" s="8" t="n">
        <v>1</v>
      </c>
      <c r="I1951" s="8" t="n">
        <v>1</v>
      </c>
      <c r="J1951" s="8" t="n">
        <v>1</v>
      </c>
      <c r="K1951" s="8" t="n">
        <v>1</v>
      </c>
      <c r="L1951" s="8" t="n">
        <v>1</v>
      </c>
      <c r="M1951" s="20" t="n">
        <v>2</v>
      </c>
      <c r="N1951" s="8" t="n">
        <v>1</v>
      </c>
      <c r="P1951" s="8" t="n">
        <v>1</v>
      </c>
      <c r="Q1951" s="8" t="n">
        <v>1</v>
      </c>
      <c r="R1951" s="8" t="n">
        <v>1</v>
      </c>
      <c r="S1951" s="8" t="n">
        <v>1</v>
      </c>
      <c r="T1951" s="8" t="n">
        <v>0</v>
      </c>
      <c r="U1951" s="8" t="n">
        <v>1</v>
      </c>
      <c r="W1951" s="8" t="n">
        <v>1</v>
      </c>
      <c r="X1951" s="8" t="n">
        <v>1</v>
      </c>
      <c r="Y1951" s="8" t="n">
        <v>1</v>
      </c>
      <c r="Z1951" s="8" t="n">
        <v>1</v>
      </c>
      <c r="AA1951" s="8" t="n">
        <v>0</v>
      </c>
      <c r="AB1951" s="8" t="n">
        <v>1</v>
      </c>
      <c r="AD1951" s="8" t="n">
        <v>1</v>
      </c>
      <c r="AE1951" s="8" t="n">
        <v>1</v>
      </c>
      <c r="AF1951" s="8" t="n">
        <v>1</v>
      </c>
      <c r="AG1951" s="8" t="n">
        <v>1</v>
      </c>
      <c r="AH1951" s="8" t="n">
        <v>0</v>
      </c>
      <c r="AI1951" s="8" t="n">
        <v>1</v>
      </c>
      <c r="AK1951" s="3" t="inlineStr">
        <is>
          <t>GNC Software</t>
        </is>
      </c>
      <c r="AL1951" s="3" t="inlineStr">
        <is>
          <t>Onboard Computer</t>
        </is>
      </c>
    </row>
    <row r="1953">
      <c r="A1953" s="1" t="inlineStr">
        <is>
          <t>aligned k×k matrices (INDEX/MATCH through the mapping; GT order)</t>
        </is>
      </c>
      <c r="B1953" s="9" t="inlineStr">
        <is>
          <t>run 1 aligned</t>
        </is>
      </c>
      <c r="I1953" s="9" t="inlineStr">
        <is>
          <t>run 2 aligned</t>
        </is>
      </c>
      <c r="P1953" s="9" t="inlineStr">
        <is>
          <t>run 3 aligned</t>
        </is>
      </c>
      <c r="W1953" s="9" t="inlineStr">
        <is>
          <t>run 4 aligned</t>
        </is>
      </c>
      <c r="AD1953" s="9" t="inlineStr">
        <is>
          <t>run 5 aligned</t>
        </is>
      </c>
      <c r="AK1953" s="9" t="inlineStr">
        <is>
          <t>Step2 average of aligned runs (formula)</t>
        </is>
      </c>
      <c r="AR1953" s="9" t="inlineStr">
        <is>
          <t>aligned ground truth (INDEX/MATCH)</t>
        </is>
      </c>
      <c r="AY1953" s="9" t="inlineStr">
        <is>
          <t>aligned GT eig (pasted) | sorted</t>
        </is>
      </c>
    </row>
    <row r="1954" ht="60" customHeight="1">
      <c r="B1954" s="15" t="inlineStr">
        <is>
          <t>Power Subsystem</t>
        </is>
      </c>
      <c r="C1954" s="15" t="inlineStr">
        <is>
          <t>Spacecraft</t>
        </is>
      </c>
      <c r="D1954" s="15" t="inlineStr">
        <is>
          <t>Guidance, Navigation, and Control (GNC) Subsystem</t>
        </is>
      </c>
      <c r="E1954" s="15" t="inlineStr">
        <is>
          <t>Propulsion Subsystem</t>
        </is>
      </c>
      <c r="F1954" s="15" t="inlineStr">
        <is>
          <t>Reaction Wheel</t>
        </is>
      </c>
      <c r="G1954" s="15" t="inlineStr">
        <is>
          <t>GNC Software</t>
        </is>
      </c>
      <c r="I1954" s="15" t="inlineStr">
        <is>
          <t>Power Subsystem</t>
        </is>
      </c>
      <c r="J1954" s="15" t="inlineStr">
        <is>
          <t>Spacecraft</t>
        </is>
      </c>
      <c r="K1954" s="15" t="inlineStr">
        <is>
          <t>Guidance, Navigation, and Control (GNC) Subsystem</t>
        </is>
      </c>
      <c r="L1954" s="15" t="inlineStr">
        <is>
          <t>Propulsion Subsystem</t>
        </is>
      </c>
      <c r="M1954" s="15" t="inlineStr">
        <is>
          <t>Reaction Wheel</t>
        </is>
      </c>
      <c r="N1954" s="15" t="inlineStr">
        <is>
          <t>GNC Software</t>
        </is>
      </c>
      <c r="P1954" s="15" t="inlineStr">
        <is>
          <t>Power Subsystem</t>
        </is>
      </c>
      <c r="Q1954" s="15" t="inlineStr">
        <is>
          <t>Spacecraft</t>
        </is>
      </c>
      <c r="R1954" s="15" t="inlineStr">
        <is>
          <t>Guidance, Navigation, and Control (GNC) Subsystem</t>
        </is>
      </c>
      <c r="S1954" s="15" t="inlineStr">
        <is>
          <t>Propulsion Subsystem</t>
        </is>
      </c>
      <c r="T1954" s="15" t="inlineStr">
        <is>
          <t>Reaction Wheel</t>
        </is>
      </c>
      <c r="U1954" s="15" t="inlineStr">
        <is>
          <t>GNC Software</t>
        </is>
      </c>
      <c r="W1954" s="15" t="inlineStr">
        <is>
          <t>Power Subsystem</t>
        </is>
      </c>
      <c r="X1954" s="15" t="inlineStr">
        <is>
          <t>Spacecraft</t>
        </is>
      </c>
      <c r="Y1954" s="15" t="inlineStr">
        <is>
          <t>Guidance, Navigation, and Control (GNC) Subsystem</t>
        </is>
      </c>
      <c r="Z1954" s="15" t="inlineStr">
        <is>
          <t>Propulsion Subsystem</t>
        </is>
      </c>
      <c r="AA1954" s="15" t="inlineStr">
        <is>
          <t>Reaction Wheel</t>
        </is>
      </c>
      <c r="AB1954" s="15" t="inlineStr">
        <is>
          <t>GNC Software</t>
        </is>
      </c>
      <c r="AD1954" s="15" t="inlineStr">
        <is>
          <t>Power Subsystem</t>
        </is>
      </c>
      <c r="AE1954" s="15" t="inlineStr">
        <is>
          <t>Spacecraft</t>
        </is>
      </c>
      <c r="AF1954" s="15" t="inlineStr">
        <is>
          <t>Guidance, Navigation, and Control (GNC) Subsystem</t>
        </is>
      </c>
      <c r="AG1954" s="15" t="inlineStr">
        <is>
          <t>Propulsion Subsystem</t>
        </is>
      </c>
      <c r="AH1954" s="15" t="inlineStr">
        <is>
          <t>Reaction Wheel</t>
        </is>
      </c>
      <c r="AI1954" s="15" t="inlineStr">
        <is>
          <t>GNC Software</t>
        </is>
      </c>
    </row>
    <row r="1955">
      <c r="A1955" s="3" t="inlineStr">
        <is>
          <t>Power Subsystem</t>
        </is>
      </c>
      <c r="B1955" s="8">
        <f>INDEX($B$1946:$G$1951,MATCH($AL$1946,$B$1945:$G$1945,0),MATCH($AL$1946,$B$1945:$G$1945,0))</f>
        <v/>
      </c>
      <c r="C1955" s="8">
        <f>INDEX($B$1946:$G$1951,MATCH($AL$1946,$B$1945:$G$1945,0),MATCH($AL$1947,$B$1945:$G$1945,0))</f>
        <v/>
      </c>
      <c r="D1955" s="8">
        <f>INDEX($B$1946:$G$1951,MATCH($AL$1946,$B$1945:$G$1945,0),MATCH($AL$1948,$B$1945:$G$1945,0))</f>
        <v/>
      </c>
      <c r="E1955" s="8">
        <f>INDEX($B$1946:$G$1951,MATCH($AL$1946,$B$1945:$G$1945,0),MATCH($AL$1949,$B$1945:$G$1945,0))</f>
        <v/>
      </c>
      <c r="F1955" s="8">
        <f>INDEX($B$1946:$G$1951,MATCH($AL$1946,$B$1945:$G$1945,0),MATCH($AL$1950,$B$1945:$G$1945,0))</f>
        <v/>
      </c>
      <c r="G1955" s="8">
        <f>INDEX($B$1946:$G$1951,MATCH($AL$1946,$B$1945:$G$1945,0),MATCH($AL$1951,$B$1945:$G$1945,0))</f>
        <v/>
      </c>
      <c r="I1955" s="8">
        <f>INDEX($I$1946:$N$1951,MATCH($AL$1946,$I$1945:$N$1945,0),MATCH($AL$1946,$I$1945:$N$1945,0))</f>
        <v/>
      </c>
      <c r="J1955" s="8">
        <f>INDEX($I$1946:$N$1951,MATCH($AL$1946,$I$1945:$N$1945,0),MATCH($AL$1947,$I$1945:$N$1945,0))</f>
        <v/>
      </c>
      <c r="K1955" s="8">
        <f>INDEX($I$1946:$N$1951,MATCH($AL$1946,$I$1945:$N$1945,0),MATCH($AL$1948,$I$1945:$N$1945,0))</f>
        <v/>
      </c>
      <c r="L1955" s="8">
        <f>INDEX($I$1946:$N$1951,MATCH($AL$1946,$I$1945:$N$1945,0),MATCH($AL$1949,$I$1945:$N$1945,0))</f>
        <v/>
      </c>
      <c r="M1955" s="8">
        <f>INDEX($I$1946:$N$1951,MATCH($AL$1946,$I$1945:$N$1945,0),MATCH($AL$1950,$I$1945:$N$1945,0))</f>
        <v/>
      </c>
      <c r="N1955" s="8">
        <f>INDEX($I$1946:$N$1951,MATCH($AL$1946,$I$1945:$N$1945,0),MATCH($AL$1951,$I$1945:$N$1945,0))</f>
        <v/>
      </c>
      <c r="P1955" s="8">
        <f>INDEX($P$1946:$U$1951,MATCH($AL$1946,$P$1945:$U$1945,0),MATCH($AL$1946,$P$1945:$U$1945,0))</f>
        <v/>
      </c>
      <c r="Q1955" s="8">
        <f>INDEX($P$1946:$U$1951,MATCH($AL$1946,$P$1945:$U$1945,0),MATCH($AL$1947,$P$1945:$U$1945,0))</f>
        <v/>
      </c>
      <c r="R1955" s="8">
        <f>INDEX($P$1946:$U$1951,MATCH($AL$1946,$P$1945:$U$1945,0),MATCH($AL$1948,$P$1945:$U$1945,0))</f>
        <v/>
      </c>
      <c r="S1955" s="8">
        <f>INDEX($P$1946:$U$1951,MATCH($AL$1946,$P$1945:$U$1945,0),MATCH($AL$1949,$P$1945:$U$1945,0))</f>
        <v/>
      </c>
      <c r="T1955" s="8">
        <f>INDEX($P$1946:$U$1951,MATCH($AL$1946,$P$1945:$U$1945,0),MATCH($AL$1950,$P$1945:$U$1945,0))</f>
        <v/>
      </c>
      <c r="U1955" s="8">
        <f>INDEX($P$1946:$U$1951,MATCH($AL$1946,$P$1945:$U$1945,0),MATCH($AL$1951,$P$1945:$U$1945,0))</f>
        <v/>
      </c>
      <c r="W1955" s="8">
        <f>INDEX($W$1946:$AB$1951,MATCH($AL$1946,$W$1945:$AB$1945,0),MATCH($AL$1946,$W$1945:$AB$1945,0))</f>
        <v/>
      </c>
      <c r="X1955" s="8">
        <f>INDEX($W$1946:$AB$1951,MATCH($AL$1946,$W$1945:$AB$1945,0),MATCH($AL$1947,$W$1945:$AB$1945,0))</f>
        <v/>
      </c>
      <c r="Y1955" s="8">
        <f>INDEX($W$1946:$AB$1951,MATCH($AL$1946,$W$1945:$AB$1945,0),MATCH($AL$1948,$W$1945:$AB$1945,0))</f>
        <v/>
      </c>
      <c r="Z1955" s="8">
        <f>INDEX($W$1946:$AB$1951,MATCH($AL$1946,$W$1945:$AB$1945,0),MATCH($AL$1949,$W$1945:$AB$1945,0))</f>
        <v/>
      </c>
      <c r="AA1955" s="8">
        <f>INDEX($W$1946:$AB$1951,MATCH($AL$1946,$W$1945:$AB$1945,0),MATCH($AL$1950,$W$1945:$AB$1945,0))</f>
        <v/>
      </c>
      <c r="AB1955" s="8">
        <f>INDEX($W$1946:$AB$1951,MATCH($AL$1946,$W$1945:$AB$1945,0),MATCH($AL$1951,$W$1945:$AB$1945,0))</f>
        <v/>
      </c>
      <c r="AD1955" s="8">
        <f>INDEX($AD$1946:$AI$1951,MATCH($AL$1946,$AD$1945:$AI$1945,0),MATCH($AL$1946,$AD$1945:$AI$1945,0))</f>
        <v/>
      </c>
      <c r="AE1955" s="8">
        <f>INDEX($AD$1946:$AI$1951,MATCH($AL$1946,$AD$1945:$AI$1945,0),MATCH($AL$1947,$AD$1945:$AI$1945,0))</f>
        <v/>
      </c>
      <c r="AF1955" s="8">
        <f>INDEX($AD$1946:$AI$1951,MATCH($AL$1946,$AD$1945:$AI$1945,0),MATCH($AL$1948,$AD$1945:$AI$1945,0))</f>
        <v/>
      </c>
      <c r="AG1955" s="8">
        <f>INDEX($AD$1946:$AI$1951,MATCH($AL$1946,$AD$1945:$AI$1945,0),MATCH($AL$1949,$AD$1945:$AI$1945,0))</f>
        <v/>
      </c>
      <c r="AH1955" s="8">
        <f>INDEX($AD$1946:$AI$1951,MATCH($AL$1946,$AD$1945:$AI$1945,0),MATCH($AL$1950,$AD$1945:$AI$1945,0))</f>
        <v/>
      </c>
      <c r="AI1955" s="8">
        <f>INDEX($AD$1946:$AI$1951,MATCH($AL$1946,$AD$1945:$AI$1945,0),MATCH($AL$1951,$AD$1945:$AI$1945,0))</f>
        <v/>
      </c>
      <c r="AK1955" s="8">
        <f>IF(($B$1955&lt;&gt;2)+($I$1955&lt;&gt;2)+($P$1955&lt;&gt;2)+($W$1955&lt;&gt;2)+($AD$1955&lt;&gt;2)=0,2,IF((($B$1955&lt;&gt;2)*$B$1955+($I$1955&lt;&gt;2)*$I$1955+($P$1955&lt;&gt;2)*$P$1955+($W$1955&lt;&gt;2)*$W$1955+($AD$1955&lt;&gt;2)*$AD$1955)/(($B$1955&lt;&gt;2)+($I$1955&lt;&gt;2)+($P$1955&lt;&gt;2)+($W$1955&lt;&gt;2)+($AD$1955&lt;&gt;2))&gt;=0.5,1,0))</f>
        <v/>
      </c>
      <c r="AL1955" s="8">
        <f>IF(($C$1955&lt;&gt;2)+($J$1955&lt;&gt;2)+($Q$1955&lt;&gt;2)+($X$1955&lt;&gt;2)+($AE$1955&lt;&gt;2)=0,2,IF((($C$1955&lt;&gt;2)*$C$1955+($J$1955&lt;&gt;2)*$J$1955+($Q$1955&lt;&gt;2)*$Q$1955+($X$1955&lt;&gt;2)*$X$1955+($AE$1955&lt;&gt;2)*$AE$1955)/(($C$1955&lt;&gt;2)+($J$1955&lt;&gt;2)+($Q$1955&lt;&gt;2)+($X$1955&lt;&gt;2)+($AE$1955&lt;&gt;2))&gt;=0.5,1,0))</f>
        <v/>
      </c>
      <c r="AM1955" s="8">
        <f>IF(($D$1955&lt;&gt;2)+($K$1955&lt;&gt;2)+($R$1955&lt;&gt;2)+($Y$1955&lt;&gt;2)+($AF$1955&lt;&gt;2)=0,2,IF((($D$1955&lt;&gt;2)*$D$1955+($K$1955&lt;&gt;2)*$K$1955+($R$1955&lt;&gt;2)*$R$1955+($Y$1955&lt;&gt;2)*$Y$1955+($AF$1955&lt;&gt;2)*$AF$1955)/(($D$1955&lt;&gt;2)+($K$1955&lt;&gt;2)+($R$1955&lt;&gt;2)+($Y$1955&lt;&gt;2)+($AF$1955&lt;&gt;2))&gt;=0.5,1,0))</f>
        <v/>
      </c>
      <c r="AN1955" s="8">
        <f>IF(($E$1955&lt;&gt;2)+($L$1955&lt;&gt;2)+($S$1955&lt;&gt;2)+($Z$1955&lt;&gt;2)+($AG$1955&lt;&gt;2)=0,2,IF((($E$1955&lt;&gt;2)*$E$1955+($L$1955&lt;&gt;2)*$L$1955+($S$1955&lt;&gt;2)*$S$1955+($Z$1955&lt;&gt;2)*$Z$1955+($AG$1955&lt;&gt;2)*$AG$1955)/(($E$1955&lt;&gt;2)+($L$1955&lt;&gt;2)+($S$1955&lt;&gt;2)+($Z$1955&lt;&gt;2)+($AG$1955&lt;&gt;2))&gt;=0.5,1,0))</f>
        <v/>
      </c>
      <c r="AO1955" s="8">
        <f>IF(($F$1955&lt;&gt;2)+($M$1955&lt;&gt;2)+($T$1955&lt;&gt;2)+($AA$1955&lt;&gt;2)+($AH$1955&lt;&gt;2)=0,2,IF((($F$1955&lt;&gt;2)*$F$1955+($M$1955&lt;&gt;2)*$M$1955+($T$1955&lt;&gt;2)*$T$1955+($AA$1955&lt;&gt;2)*$AA$1955+($AH$1955&lt;&gt;2)*$AH$1955)/(($F$1955&lt;&gt;2)+($M$1955&lt;&gt;2)+($T$1955&lt;&gt;2)+($AA$1955&lt;&gt;2)+($AH$1955&lt;&gt;2))&gt;=0.5,1,0))</f>
        <v/>
      </c>
      <c r="AP1955" s="8">
        <f>IF(($G$1955&lt;&gt;2)+($N$1955&lt;&gt;2)+($U$1955&lt;&gt;2)+($AB$1955&lt;&gt;2)+($AI$1955&lt;&gt;2)=0,2,IF((($G$1955&lt;&gt;2)*$G$1955+($N$1955&lt;&gt;2)*$N$1955+($U$1955&lt;&gt;2)*$U$1955+($AB$1955&lt;&gt;2)*$AB$1955+($AI$1955&lt;&gt;2)*$AI$1955)/(($G$1955&lt;&gt;2)+($N$1955&lt;&gt;2)+($U$1955&lt;&gt;2)+($AB$1955&lt;&gt;2)+($AI$1955&lt;&gt;2))&gt;=0.5,1,0))</f>
        <v/>
      </c>
      <c r="AR1955" s="16">
        <f>INDEX('Ground truth'!$B$3:$G$8,MATCH($AK$1946,'Ground truth'!$A$3:$A$8,0),MATCH($AK$1946,'Ground truth'!$B$2:$G$2,0))</f>
        <v/>
      </c>
      <c r="AS1955" s="16">
        <f>INDEX('Ground truth'!$B$3:$G$8,MATCH($AK$1946,'Ground truth'!$A$3:$A$8,0),MATCH($AK$1947,'Ground truth'!$B$2:$G$2,0))</f>
        <v/>
      </c>
      <c r="AT1955" s="16">
        <f>INDEX('Ground truth'!$B$3:$G$8,MATCH($AK$1946,'Ground truth'!$A$3:$A$8,0),MATCH($AK$1948,'Ground truth'!$B$2:$G$2,0))</f>
        <v/>
      </c>
      <c r="AU1955" s="16">
        <f>INDEX('Ground truth'!$B$3:$G$8,MATCH($AK$1946,'Ground truth'!$A$3:$A$8,0),MATCH($AK$1949,'Ground truth'!$B$2:$G$2,0))</f>
        <v/>
      </c>
      <c r="AV1955" s="16">
        <f>INDEX('Ground truth'!$B$3:$G$8,MATCH($AK$1946,'Ground truth'!$A$3:$A$8,0),MATCH($AK$1950,'Ground truth'!$B$2:$G$2,0))</f>
        <v/>
      </c>
      <c r="AW1955" s="16">
        <f>INDEX('Ground truth'!$B$3:$G$8,MATCH($AK$1946,'Ground truth'!$A$3:$A$8,0),MATCH($AK$1951,'Ground truth'!$B$2:$G$2,0))</f>
        <v/>
      </c>
      <c r="AY1955" s="19" t="n">
        <v>3.813606502648335</v>
      </c>
      <c r="AZ1955" s="19">
        <f>LARGE($AY$1955:$AY$1960,1)</f>
        <v/>
      </c>
    </row>
    <row r="1956">
      <c r="A1956" s="3" t="inlineStr">
        <is>
          <t>Spacecraft</t>
        </is>
      </c>
      <c r="B1956" s="8">
        <f>INDEX($B$1946:$G$1951,MATCH($AL$1947,$B$1945:$G$1945,0),MATCH($AL$1946,$B$1945:$G$1945,0))</f>
        <v/>
      </c>
      <c r="C1956" s="8">
        <f>INDEX($B$1946:$G$1951,MATCH($AL$1947,$B$1945:$G$1945,0),MATCH($AL$1947,$B$1945:$G$1945,0))</f>
        <v/>
      </c>
      <c r="D1956" s="8">
        <f>INDEX($B$1946:$G$1951,MATCH($AL$1947,$B$1945:$G$1945,0),MATCH($AL$1948,$B$1945:$G$1945,0))</f>
        <v/>
      </c>
      <c r="E1956" s="8">
        <f>INDEX($B$1946:$G$1951,MATCH($AL$1947,$B$1945:$G$1945,0),MATCH($AL$1949,$B$1945:$G$1945,0))</f>
        <v/>
      </c>
      <c r="F1956" s="8">
        <f>INDEX($B$1946:$G$1951,MATCH($AL$1947,$B$1945:$G$1945,0),MATCH($AL$1950,$B$1945:$G$1945,0))</f>
        <v/>
      </c>
      <c r="G1956" s="8">
        <f>INDEX($B$1946:$G$1951,MATCH($AL$1947,$B$1945:$G$1945,0),MATCH($AL$1951,$B$1945:$G$1945,0))</f>
        <v/>
      </c>
      <c r="I1956" s="8">
        <f>INDEX($I$1946:$N$1951,MATCH($AL$1947,$I$1945:$N$1945,0),MATCH($AL$1946,$I$1945:$N$1945,0))</f>
        <v/>
      </c>
      <c r="J1956" s="8">
        <f>INDEX($I$1946:$N$1951,MATCH($AL$1947,$I$1945:$N$1945,0),MATCH($AL$1947,$I$1945:$N$1945,0))</f>
        <v/>
      </c>
      <c r="K1956" s="8">
        <f>INDEX($I$1946:$N$1951,MATCH($AL$1947,$I$1945:$N$1945,0),MATCH($AL$1948,$I$1945:$N$1945,0))</f>
        <v/>
      </c>
      <c r="L1956" s="8">
        <f>INDEX($I$1946:$N$1951,MATCH($AL$1947,$I$1945:$N$1945,0),MATCH($AL$1949,$I$1945:$N$1945,0))</f>
        <v/>
      </c>
      <c r="M1956" s="8">
        <f>INDEX($I$1946:$N$1951,MATCH($AL$1947,$I$1945:$N$1945,0),MATCH($AL$1950,$I$1945:$N$1945,0))</f>
        <v/>
      </c>
      <c r="N1956" s="8">
        <f>INDEX($I$1946:$N$1951,MATCH($AL$1947,$I$1945:$N$1945,0),MATCH($AL$1951,$I$1945:$N$1945,0))</f>
        <v/>
      </c>
      <c r="P1956" s="8">
        <f>INDEX($P$1946:$U$1951,MATCH($AL$1947,$P$1945:$U$1945,0),MATCH($AL$1946,$P$1945:$U$1945,0))</f>
        <v/>
      </c>
      <c r="Q1956" s="8">
        <f>INDEX($P$1946:$U$1951,MATCH($AL$1947,$P$1945:$U$1945,0),MATCH($AL$1947,$P$1945:$U$1945,0))</f>
        <v/>
      </c>
      <c r="R1956" s="8">
        <f>INDEX($P$1946:$U$1951,MATCH($AL$1947,$P$1945:$U$1945,0),MATCH($AL$1948,$P$1945:$U$1945,0))</f>
        <v/>
      </c>
      <c r="S1956" s="8">
        <f>INDEX($P$1946:$U$1951,MATCH($AL$1947,$P$1945:$U$1945,0),MATCH($AL$1949,$P$1945:$U$1945,0))</f>
        <v/>
      </c>
      <c r="T1956" s="8">
        <f>INDEX($P$1946:$U$1951,MATCH($AL$1947,$P$1945:$U$1945,0),MATCH($AL$1950,$P$1945:$U$1945,0))</f>
        <v/>
      </c>
      <c r="U1956" s="8">
        <f>INDEX($P$1946:$U$1951,MATCH($AL$1947,$P$1945:$U$1945,0),MATCH($AL$1951,$P$1945:$U$1945,0))</f>
        <v/>
      </c>
      <c r="W1956" s="8">
        <f>INDEX($W$1946:$AB$1951,MATCH($AL$1947,$W$1945:$AB$1945,0),MATCH($AL$1946,$W$1945:$AB$1945,0))</f>
        <v/>
      </c>
      <c r="X1956" s="8">
        <f>INDEX($W$1946:$AB$1951,MATCH($AL$1947,$W$1945:$AB$1945,0),MATCH($AL$1947,$W$1945:$AB$1945,0))</f>
        <v/>
      </c>
      <c r="Y1956" s="8">
        <f>INDEX($W$1946:$AB$1951,MATCH($AL$1947,$W$1945:$AB$1945,0),MATCH($AL$1948,$W$1945:$AB$1945,0))</f>
        <v/>
      </c>
      <c r="Z1956" s="8">
        <f>INDEX($W$1946:$AB$1951,MATCH($AL$1947,$W$1945:$AB$1945,0),MATCH($AL$1949,$W$1945:$AB$1945,0))</f>
        <v/>
      </c>
      <c r="AA1956" s="8">
        <f>INDEX($W$1946:$AB$1951,MATCH($AL$1947,$W$1945:$AB$1945,0),MATCH($AL$1950,$W$1945:$AB$1945,0))</f>
        <v/>
      </c>
      <c r="AB1956" s="8">
        <f>INDEX($W$1946:$AB$1951,MATCH($AL$1947,$W$1945:$AB$1945,0),MATCH($AL$1951,$W$1945:$AB$1945,0))</f>
        <v/>
      </c>
      <c r="AD1956" s="8">
        <f>INDEX($AD$1946:$AI$1951,MATCH($AL$1947,$AD$1945:$AI$1945,0),MATCH($AL$1946,$AD$1945:$AI$1945,0))</f>
        <v/>
      </c>
      <c r="AE1956" s="8">
        <f>INDEX($AD$1946:$AI$1951,MATCH($AL$1947,$AD$1945:$AI$1945,0),MATCH($AL$1947,$AD$1945:$AI$1945,0))</f>
        <v/>
      </c>
      <c r="AF1956" s="8">
        <f>INDEX($AD$1946:$AI$1951,MATCH($AL$1947,$AD$1945:$AI$1945,0),MATCH($AL$1948,$AD$1945:$AI$1945,0))</f>
        <v/>
      </c>
      <c r="AG1956" s="8">
        <f>INDEX($AD$1946:$AI$1951,MATCH($AL$1947,$AD$1945:$AI$1945,0),MATCH($AL$1949,$AD$1945:$AI$1945,0))</f>
        <v/>
      </c>
      <c r="AH1956" s="8">
        <f>INDEX($AD$1946:$AI$1951,MATCH($AL$1947,$AD$1945:$AI$1945,0),MATCH($AL$1950,$AD$1945:$AI$1945,0))</f>
        <v/>
      </c>
      <c r="AI1956" s="8">
        <f>INDEX($AD$1946:$AI$1951,MATCH($AL$1947,$AD$1945:$AI$1945,0),MATCH($AL$1951,$AD$1945:$AI$1945,0))</f>
        <v/>
      </c>
      <c r="AK1956" s="8">
        <f>IF(($B$1956&lt;&gt;2)+($I$1956&lt;&gt;2)+($P$1956&lt;&gt;2)+($W$1956&lt;&gt;2)+($AD$1956&lt;&gt;2)=0,2,IF((($B$1956&lt;&gt;2)*$B$1956+($I$1956&lt;&gt;2)*$I$1956+($P$1956&lt;&gt;2)*$P$1956+($W$1956&lt;&gt;2)*$W$1956+($AD$1956&lt;&gt;2)*$AD$1956)/(($B$1956&lt;&gt;2)+($I$1956&lt;&gt;2)+($P$1956&lt;&gt;2)+($W$1956&lt;&gt;2)+($AD$1956&lt;&gt;2))&gt;=0.5,1,0))</f>
        <v/>
      </c>
      <c r="AL1956" s="8">
        <f>IF(($C$1956&lt;&gt;2)+($J$1956&lt;&gt;2)+($Q$1956&lt;&gt;2)+($X$1956&lt;&gt;2)+($AE$1956&lt;&gt;2)=0,2,IF((($C$1956&lt;&gt;2)*$C$1956+($J$1956&lt;&gt;2)*$J$1956+($Q$1956&lt;&gt;2)*$Q$1956+($X$1956&lt;&gt;2)*$X$1956+($AE$1956&lt;&gt;2)*$AE$1956)/(($C$1956&lt;&gt;2)+($J$1956&lt;&gt;2)+($Q$1956&lt;&gt;2)+($X$1956&lt;&gt;2)+($AE$1956&lt;&gt;2))&gt;=0.5,1,0))</f>
        <v/>
      </c>
      <c r="AM1956" s="8">
        <f>IF(($D$1956&lt;&gt;2)+($K$1956&lt;&gt;2)+($R$1956&lt;&gt;2)+($Y$1956&lt;&gt;2)+($AF$1956&lt;&gt;2)=0,2,IF((($D$1956&lt;&gt;2)*$D$1956+($K$1956&lt;&gt;2)*$K$1956+($R$1956&lt;&gt;2)*$R$1956+($Y$1956&lt;&gt;2)*$Y$1956+($AF$1956&lt;&gt;2)*$AF$1956)/(($D$1956&lt;&gt;2)+($K$1956&lt;&gt;2)+($R$1956&lt;&gt;2)+($Y$1956&lt;&gt;2)+($AF$1956&lt;&gt;2))&gt;=0.5,1,0))</f>
        <v/>
      </c>
      <c r="AN1956" s="8">
        <f>IF(($E$1956&lt;&gt;2)+($L$1956&lt;&gt;2)+($S$1956&lt;&gt;2)+($Z$1956&lt;&gt;2)+($AG$1956&lt;&gt;2)=0,2,IF((($E$1956&lt;&gt;2)*$E$1956+($L$1956&lt;&gt;2)*$L$1956+($S$1956&lt;&gt;2)*$S$1956+($Z$1956&lt;&gt;2)*$Z$1956+($AG$1956&lt;&gt;2)*$AG$1956)/(($E$1956&lt;&gt;2)+($L$1956&lt;&gt;2)+($S$1956&lt;&gt;2)+($Z$1956&lt;&gt;2)+($AG$1956&lt;&gt;2))&gt;=0.5,1,0))</f>
        <v/>
      </c>
      <c r="AO1956" s="8">
        <f>IF(($F$1956&lt;&gt;2)+($M$1956&lt;&gt;2)+($T$1956&lt;&gt;2)+($AA$1956&lt;&gt;2)+($AH$1956&lt;&gt;2)=0,2,IF((($F$1956&lt;&gt;2)*$F$1956+($M$1956&lt;&gt;2)*$M$1956+($T$1956&lt;&gt;2)*$T$1956+($AA$1956&lt;&gt;2)*$AA$1956+($AH$1956&lt;&gt;2)*$AH$1956)/(($F$1956&lt;&gt;2)+($M$1956&lt;&gt;2)+($T$1956&lt;&gt;2)+($AA$1956&lt;&gt;2)+($AH$1956&lt;&gt;2))&gt;=0.5,1,0))</f>
        <v/>
      </c>
      <c r="AP1956" s="8">
        <f>IF(($G$1956&lt;&gt;2)+($N$1956&lt;&gt;2)+($U$1956&lt;&gt;2)+($AB$1956&lt;&gt;2)+($AI$1956&lt;&gt;2)=0,2,IF((($G$1956&lt;&gt;2)*$G$1956+($N$1956&lt;&gt;2)*$N$1956+($U$1956&lt;&gt;2)*$U$1956+($AB$1956&lt;&gt;2)*$AB$1956+($AI$1956&lt;&gt;2)*$AI$1956)/(($G$1956&lt;&gt;2)+($N$1956&lt;&gt;2)+($U$1956&lt;&gt;2)+($AB$1956&lt;&gt;2)+($AI$1956&lt;&gt;2))&gt;=0.5,1,0))</f>
        <v/>
      </c>
      <c r="AR1956" s="16">
        <f>INDEX('Ground truth'!$B$3:$G$8,MATCH($AK$1947,'Ground truth'!$A$3:$A$8,0),MATCH($AK$1946,'Ground truth'!$B$2:$G$2,0))</f>
        <v/>
      </c>
      <c r="AS1956" s="16">
        <f>INDEX('Ground truth'!$B$3:$G$8,MATCH($AK$1947,'Ground truth'!$A$3:$A$8,0),MATCH($AK$1947,'Ground truth'!$B$2:$G$2,0))</f>
        <v/>
      </c>
      <c r="AT1956" s="16">
        <f>INDEX('Ground truth'!$B$3:$G$8,MATCH($AK$1947,'Ground truth'!$A$3:$A$8,0),MATCH($AK$1948,'Ground truth'!$B$2:$G$2,0))</f>
        <v/>
      </c>
      <c r="AU1956" s="16">
        <f>INDEX('Ground truth'!$B$3:$G$8,MATCH($AK$1947,'Ground truth'!$A$3:$A$8,0),MATCH($AK$1949,'Ground truth'!$B$2:$G$2,0))</f>
        <v/>
      </c>
      <c r="AV1956" s="16">
        <f>INDEX('Ground truth'!$B$3:$G$8,MATCH($AK$1947,'Ground truth'!$A$3:$A$8,0),MATCH($AK$1950,'Ground truth'!$B$2:$G$2,0))</f>
        <v/>
      </c>
      <c r="AW1956" s="16">
        <f>INDEX('Ground truth'!$B$3:$G$8,MATCH($AK$1947,'Ground truth'!$A$3:$A$8,0),MATCH($AK$1951,'Ground truth'!$B$2:$G$2,0))</f>
        <v/>
      </c>
      <c r="AY1956" s="19" t="n">
        <v>1.52931658012884</v>
      </c>
      <c r="AZ1956" s="19">
        <f>LARGE($AY$1955:$AY$1960,2)</f>
        <v/>
      </c>
    </row>
    <row r="1957">
      <c r="A1957" s="3" t="inlineStr">
        <is>
          <t>Guidance, Navigation, and Control (GNC) Subsystem</t>
        </is>
      </c>
      <c r="B1957" s="8">
        <f>INDEX($B$1946:$G$1951,MATCH($AL$1948,$B$1945:$G$1945,0),MATCH($AL$1946,$B$1945:$G$1945,0))</f>
        <v/>
      </c>
      <c r="C1957" s="8">
        <f>INDEX($B$1946:$G$1951,MATCH($AL$1948,$B$1945:$G$1945,0),MATCH($AL$1947,$B$1945:$G$1945,0))</f>
        <v/>
      </c>
      <c r="D1957" s="8">
        <f>INDEX($B$1946:$G$1951,MATCH($AL$1948,$B$1945:$G$1945,0),MATCH($AL$1948,$B$1945:$G$1945,0))</f>
        <v/>
      </c>
      <c r="E1957" s="8">
        <f>INDEX($B$1946:$G$1951,MATCH($AL$1948,$B$1945:$G$1945,0),MATCH($AL$1949,$B$1945:$G$1945,0))</f>
        <v/>
      </c>
      <c r="F1957" s="8">
        <f>INDEX($B$1946:$G$1951,MATCH($AL$1948,$B$1945:$G$1945,0),MATCH($AL$1950,$B$1945:$G$1945,0))</f>
        <v/>
      </c>
      <c r="G1957" s="8">
        <f>INDEX($B$1946:$G$1951,MATCH($AL$1948,$B$1945:$G$1945,0),MATCH($AL$1951,$B$1945:$G$1945,0))</f>
        <v/>
      </c>
      <c r="I1957" s="8">
        <f>INDEX($I$1946:$N$1951,MATCH($AL$1948,$I$1945:$N$1945,0),MATCH($AL$1946,$I$1945:$N$1945,0))</f>
        <v/>
      </c>
      <c r="J1957" s="8">
        <f>INDEX($I$1946:$N$1951,MATCH($AL$1948,$I$1945:$N$1945,0),MATCH($AL$1947,$I$1945:$N$1945,0))</f>
        <v/>
      </c>
      <c r="K1957" s="8">
        <f>INDEX($I$1946:$N$1951,MATCH($AL$1948,$I$1945:$N$1945,0),MATCH($AL$1948,$I$1945:$N$1945,0))</f>
        <v/>
      </c>
      <c r="L1957" s="8">
        <f>INDEX($I$1946:$N$1951,MATCH($AL$1948,$I$1945:$N$1945,0),MATCH($AL$1949,$I$1945:$N$1945,0))</f>
        <v/>
      </c>
      <c r="M1957" s="8">
        <f>INDEX($I$1946:$N$1951,MATCH($AL$1948,$I$1945:$N$1945,0),MATCH($AL$1950,$I$1945:$N$1945,0))</f>
        <v/>
      </c>
      <c r="N1957" s="8">
        <f>INDEX($I$1946:$N$1951,MATCH($AL$1948,$I$1945:$N$1945,0),MATCH($AL$1951,$I$1945:$N$1945,0))</f>
        <v/>
      </c>
      <c r="P1957" s="8">
        <f>INDEX($P$1946:$U$1951,MATCH($AL$1948,$P$1945:$U$1945,0),MATCH($AL$1946,$P$1945:$U$1945,0))</f>
        <v/>
      </c>
      <c r="Q1957" s="8">
        <f>INDEX($P$1946:$U$1951,MATCH($AL$1948,$P$1945:$U$1945,0),MATCH($AL$1947,$P$1945:$U$1945,0))</f>
        <v/>
      </c>
      <c r="R1957" s="8">
        <f>INDEX($P$1946:$U$1951,MATCH($AL$1948,$P$1945:$U$1945,0),MATCH($AL$1948,$P$1945:$U$1945,0))</f>
        <v/>
      </c>
      <c r="S1957" s="8">
        <f>INDEX($P$1946:$U$1951,MATCH($AL$1948,$P$1945:$U$1945,0),MATCH($AL$1949,$P$1945:$U$1945,0))</f>
        <v/>
      </c>
      <c r="T1957" s="8">
        <f>INDEX($P$1946:$U$1951,MATCH($AL$1948,$P$1945:$U$1945,0),MATCH($AL$1950,$P$1945:$U$1945,0))</f>
        <v/>
      </c>
      <c r="U1957" s="8">
        <f>INDEX($P$1946:$U$1951,MATCH($AL$1948,$P$1945:$U$1945,0),MATCH($AL$1951,$P$1945:$U$1945,0))</f>
        <v/>
      </c>
      <c r="W1957" s="8">
        <f>INDEX($W$1946:$AB$1951,MATCH($AL$1948,$W$1945:$AB$1945,0),MATCH($AL$1946,$W$1945:$AB$1945,0))</f>
        <v/>
      </c>
      <c r="X1957" s="8">
        <f>INDEX($W$1946:$AB$1951,MATCH($AL$1948,$W$1945:$AB$1945,0),MATCH($AL$1947,$W$1945:$AB$1945,0))</f>
        <v/>
      </c>
      <c r="Y1957" s="8">
        <f>INDEX($W$1946:$AB$1951,MATCH($AL$1948,$W$1945:$AB$1945,0),MATCH($AL$1948,$W$1945:$AB$1945,0))</f>
        <v/>
      </c>
      <c r="Z1957" s="8">
        <f>INDEX($W$1946:$AB$1951,MATCH($AL$1948,$W$1945:$AB$1945,0),MATCH($AL$1949,$W$1945:$AB$1945,0))</f>
        <v/>
      </c>
      <c r="AA1957" s="8">
        <f>INDEX($W$1946:$AB$1951,MATCH($AL$1948,$W$1945:$AB$1945,0),MATCH($AL$1950,$W$1945:$AB$1945,0))</f>
        <v/>
      </c>
      <c r="AB1957" s="8">
        <f>INDEX($W$1946:$AB$1951,MATCH($AL$1948,$W$1945:$AB$1945,0),MATCH($AL$1951,$W$1945:$AB$1945,0))</f>
        <v/>
      </c>
      <c r="AD1957" s="8">
        <f>INDEX($AD$1946:$AI$1951,MATCH($AL$1948,$AD$1945:$AI$1945,0),MATCH($AL$1946,$AD$1945:$AI$1945,0))</f>
        <v/>
      </c>
      <c r="AE1957" s="8">
        <f>INDEX($AD$1946:$AI$1951,MATCH($AL$1948,$AD$1945:$AI$1945,0),MATCH($AL$1947,$AD$1945:$AI$1945,0))</f>
        <v/>
      </c>
      <c r="AF1957" s="8">
        <f>INDEX($AD$1946:$AI$1951,MATCH($AL$1948,$AD$1945:$AI$1945,0),MATCH($AL$1948,$AD$1945:$AI$1945,0))</f>
        <v/>
      </c>
      <c r="AG1957" s="8">
        <f>INDEX($AD$1946:$AI$1951,MATCH($AL$1948,$AD$1945:$AI$1945,0),MATCH($AL$1949,$AD$1945:$AI$1945,0))</f>
        <v/>
      </c>
      <c r="AH1957" s="8">
        <f>INDEX($AD$1946:$AI$1951,MATCH($AL$1948,$AD$1945:$AI$1945,0),MATCH($AL$1950,$AD$1945:$AI$1945,0))</f>
        <v/>
      </c>
      <c r="AI1957" s="8">
        <f>INDEX($AD$1946:$AI$1951,MATCH($AL$1948,$AD$1945:$AI$1945,0),MATCH($AL$1951,$AD$1945:$AI$1945,0))</f>
        <v/>
      </c>
      <c r="AK1957" s="8">
        <f>IF(($B$1957&lt;&gt;2)+($I$1957&lt;&gt;2)+($P$1957&lt;&gt;2)+($W$1957&lt;&gt;2)+($AD$1957&lt;&gt;2)=0,2,IF((($B$1957&lt;&gt;2)*$B$1957+($I$1957&lt;&gt;2)*$I$1957+($P$1957&lt;&gt;2)*$P$1957+($W$1957&lt;&gt;2)*$W$1957+($AD$1957&lt;&gt;2)*$AD$1957)/(($B$1957&lt;&gt;2)+($I$1957&lt;&gt;2)+($P$1957&lt;&gt;2)+($W$1957&lt;&gt;2)+($AD$1957&lt;&gt;2))&gt;=0.5,1,0))</f>
        <v/>
      </c>
      <c r="AL1957" s="8">
        <f>IF(($C$1957&lt;&gt;2)+($J$1957&lt;&gt;2)+($Q$1957&lt;&gt;2)+($X$1957&lt;&gt;2)+($AE$1957&lt;&gt;2)=0,2,IF((($C$1957&lt;&gt;2)*$C$1957+($J$1957&lt;&gt;2)*$J$1957+($Q$1957&lt;&gt;2)*$Q$1957+($X$1957&lt;&gt;2)*$X$1957+($AE$1957&lt;&gt;2)*$AE$1957)/(($C$1957&lt;&gt;2)+($J$1957&lt;&gt;2)+($Q$1957&lt;&gt;2)+($X$1957&lt;&gt;2)+($AE$1957&lt;&gt;2))&gt;=0.5,1,0))</f>
        <v/>
      </c>
      <c r="AM1957" s="8">
        <f>IF(($D$1957&lt;&gt;2)+($K$1957&lt;&gt;2)+($R$1957&lt;&gt;2)+($Y$1957&lt;&gt;2)+($AF$1957&lt;&gt;2)=0,2,IF((($D$1957&lt;&gt;2)*$D$1957+($K$1957&lt;&gt;2)*$K$1957+($R$1957&lt;&gt;2)*$R$1957+($Y$1957&lt;&gt;2)*$Y$1957+($AF$1957&lt;&gt;2)*$AF$1957)/(($D$1957&lt;&gt;2)+($K$1957&lt;&gt;2)+($R$1957&lt;&gt;2)+($Y$1957&lt;&gt;2)+($AF$1957&lt;&gt;2))&gt;=0.5,1,0))</f>
        <v/>
      </c>
      <c r="AN1957" s="8">
        <f>IF(($E$1957&lt;&gt;2)+($L$1957&lt;&gt;2)+($S$1957&lt;&gt;2)+($Z$1957&lt;&gt;2)+($AG$1957&lt;&gt;2)=0,2,IF((($E$1957&lt;&gt;2)*$E$1957+($L$1957&lt;&gt;2)*$L$1957+($S$1957&lt;&gt;2)*$S$1957+($Z$1957&lt;&gt;2)*$Z$1957+($AG$1957&lt;&gt;2)*$AG$1957)/(($E$1957&lt;&gt;2)+($L$1957&lt;&gt;2)+($S$1957&lt;&gt;2)+($Z$1957&lt;&gt;2)+($AG$1957&lt;&gt;2))&gt;=0.5,1,0))</f>
        <v/>
      </c>
      <c r="AO1957" s="8">
        <f>IF(($F$1957&lt;&gt;2)+($M$1957&lt;&gt;2)+($T$1957&lt;&gt;2)+($AA$1957&lt;&gt;2)+($AH$1957&lt;&gt;2)=0,2,IF((($F$1957&lt;&gt;2)*$F$1957+($M$1957&lt;&gt;2)*$M$1957+($T$1957&lt;&gt;2)*$T$1957+($AA$1957&lt;&gt;2)*$AA$1957+($AH$1957&lt;&gt;2)*$AH$1957)/(($F$1957&lt;&gt;2)+($M$1957&lt;&gt;2)+($T$1957&lt;&gt;2)+($AA$1957&lt;&gt;2)+($AH$1957&lt;&gt;2))&gt;=0.5,1,0))</f>
        <v/>
      </c>
      <c r="AP1957" s="8">
        <f>IF(($G$1957&lt;&gt;2)+($N$1957&lt;&gt;2)+($U$1957&lt;&gt;2)+($AB$1957&lt;&gt;2)+($AI$1957&lt;&gt;2)=0,2,IF((($G$1957&lt;&gt;2)*$G$1957+($N$1957&lt;&gt;2)*$N$1957+($U$1957&lt;&gt;2)*$U$1957+($AB$1957&lt;&gt;2)*$AB$1957+($AI$1957&lt;&gt;2)*$AI$1957)/(($G$1957&lt;&gt;2)+($N$1957&lt;&gt;2)+($U$1957&lt;&gt;2)+($AB$1957&lt;&gt;2)+($AI$1957&lt;&gt;2))&gt;=0.5,1,0))</f>
        <v/>
      </c>
      <c r="AR1957" s="16">
        <f>INDEX('Ground truth'!$B$3:$G$8,MATCH($AK$1948,'Ground truth'!$A$3:$A$8,0),MATCH($AK$1946,'Ground truth'!$B$2:$G$2,0))</f>
        <v/>
      </c>
      <c r="AS1957" s="16">
        <f>INDEX('Ground truth'!$B$3:$G$8,MATCH($AK$1948,'Ground truth'!$A$3:$A$8,0),MATCH($AK$1947,'Ground truth'!$B$2:$G$2,0))</f>
        <v/>
      </c>
      <c r="AT1957" s="16">
        <f>INDEX('Ground truth'!$B$3:$G$8,MATCH($AK$1948,'Ground truth'!$A$3:$A$8,0),MATCH($AK$1948,'Ground truth'!$B$2:$G$2,0))</f>
        <v/>
      </c>
      <c r="AU1957" s="16">
        <f>INDEX('Ground truth'!$B$3:$G$8,MATCH($AK$1948,'Ground truth'!$A$3:$A$8,0),MATCH($AK$1949,'Ground truth'!$B$2:$G$2,0))</f>
        <v/>
      </c>
      <c r="AV1957" s="16">
        <f>INDEX('Ground truth'!$B$3:$G$8,MATCH($AK$1948,'Ground truth'!$A$3:$A$8,0),MATCH($AK$1950,'Ground truth'!$B$2:$G$2,0))</f>
        <v/>
      </c>
      <c r="AW1957" s="16">
        <f>INDEX('Ground truth'!$B$3:$G$8,MATCH($AK$1948,'Ground truth'!$A$3:$A$8,0),MATCH($AK$1951,'Ground truth'!$B$2:$G$2,0))</f>
        <v/>
      </c>
      <c r="AY1957" s="19" t="n">
        <v>1</v>
      </c>
      <c r="AZ1957" s="19">
        <f>LARGE($AY$1955:$AY$1960,3)</f>
        <v/>
      </c>
    </row>
    <row r="1958">
      <c r="A1958" s="3" t="inlineStr">
        <is>
          <t>Propulsion Subsystem</t>
        </is>
      </c>
      <c r="B1958" s="8">
        <f>INDEX($B$1946:$G$1951,MATCH($AL$1949,$B$1945:$G$1945,0),MATCH($AL$1946,$B$1945:$G$1945,0))</f>
        <v/>
      </c>
      <c r="C1958" s="8">
        <f>INDEX($B$1946:$G$1951,MATCH($AL$1949,$B$1945:$G$1945,0),MATCH($AL$1947,$B$1945:$G$1945,0))</f>
        <v/>
      </c>
      <c r="D1958" s="8">
        <f>INDEX($B$1946:$G$1951,MATCH($AL$1949,$B$1945:$G$1945,0),MATCH($AL$1948,$B$1945:$G$1945,0))</f>
        <v/>
      </c>
      <c r="E1958" s="8">
        <f>INDEX($B$1946:$G$1951,MATCH($AL$1949,$B$1945:$G$1945,0),MATCH($AL$1949,$B$1945:$G$1945,0))</f>
        <v/>
      </c>
      <c r="F1958" s="8">
        <f>INDEX($B$1946:$G$1951,MATCH($AL$1949,$B$1945:$G$1945,0),MATCH($AL$1950,$B$1945:$G$1945,0))</f>
        <v/>
      </c>
      <c r="G1958" s="8">
        <f>INDEX($B$1946:$G$1951,MATCH($AL$1949,$B$1945:$G$1945,0),MATCH($AL$1951,$B$1945:$G$1945,0))</f>
        <v/>
      </c>
      <c r="I1958" s="8">
        <f>INDEX($I$1946:$N$1951,MATCH($AL$1949,$I$1945:$N$1945,0),MATCH($AL$1946,$I$1945:$N$1945,0))</f>
        <v/>
      </c>
      <c r="J1958" s="8">
        <f>INDEX($I$1946:$N$1951,MATCH($AL$1949,$I$1945:$N$1945,0),MATCH($AL$1947,$I$1945:$N$1945,0))</f>
        <v/>
      </c>
      <c r="K1958" s="8">
        <f>INDEX($I$1946:$N$1951,MATCH($AL$1949,$I$1945:$N$1945,0),MATCH($AL$1948,$I$1945:$N$1945,0))</f>
        <v/>
      </c>
      <c r="L1958" s="8">
        <f>INDEX($I$1946:$N$1951,MATCH($AL$1949,$I$1945:$N$1945,0),MATCH($AL$1949,$I$1945:$N$1945,0))</f>
        <v/>
      </c>
      <c r="M1958" s="8">
        <f>INDEX($I$1946:$N$1951,MATCH($AL$1949,$I$1945:$N$1945,0),MATCH($AL$1950,$I$1945:$N$1945,0))</f>
        <v/>
      </c>
      <c r="N1958" s="8">
        <f>INDEX($I$1946:$N$1951,MATCH($AL$1949,$I$1945:$N$1945,0),MATCH($AL$1951,$I$1945:$N$1945,0))</f>
        <v/>
      </c>
      <c r="P1958" s="8">
        <f>INDEX($P$1946:$U$1951,MATCH($AL$1949,$P$1945:$U$1945,0),MATCH($AL$1946,$P$1945:$U$1945,0))</f>
        <v/>
      </c>
      <c r="Q1958" s="8">
        <f>INDEX($P$1946:$U$1951,MATCH($AL$1949,$P$1945:$U$1945,0),MATCH($AL$1947,$P$1945:$U$1945,0))</f>
        <v/>
      </c>
      <c r="R1958" s="8">
        <f>INDEX($P$1946:$U$1951,MATCH($AL$1949,$P$1945:$U$1945,0),MATCH($AL$1948,$P$1945:$U$1945,0))</f>
        <v/>
      </c>
      <c r="S1958" s="8">
        <f>INDEX($P$1946:$U$1951,MATCH($AL$1949,$P$1945:$U$1945,0),MATCH($AL$1949,$P$1945:$U$1945,0))</f>
        <v/>
      </c>
      <c r="T1958" s="8">
        <f>INDEX($P$1946:$U$1951,MATCH($AL$1949,$P$1945:$U$1945,0),MATCH($AL$1950,$P$1945:$U$1945,0))</f>
        <v/>
      </c>
      <c r="U1958" s="8">
        <f>INDEX($P$1946:$U$1951,MATCH($AL$1949,$P$1945:$U$1945,0),MATCH($AL$1951,$P$1945:$U$1945,0))</f>
        <v/>
      </c>
      <c r="W1958" s="8">
        <f>INDEX($W$1946:$AB$1951,MATCH($AL$1949,$W$1945:$AB$1945,0),MATCH($AL$1946,$W$1945:$AB$1945,0))</f>
        <v/>
      </c>
      <c r="X1958" s="8">
        <f>INDEX($W$1946:$AB$1951,MATCH($AL$1949,$W$1945:$AB$1945,0),MATCH($AL$1947,$W$1945:$AB$1945,0))</f>
        <v/>
      </c>
      <c r="Y1958" s="8">
        <f>INDEX($W$1946:$AB$1951,MATCH($AL$1949,$W$1945:$AB$1945,0),MATCH($AL$1948,$W$1945:$AB$1945,0))</f>
        <v/>
      </c>
      <c r="Z1958" s="8">
        <f>INDEX($W$1946:$AB$1951,MATCH($AL$1949,$W$1945:$AB$1945,0),MATCH($AL$1949,$W$1945:$AB$1945,0))</f>
        <v/>
      </c>
      <c r="AA1958" s="8">
        <f>INDEX($W$1946:$AB$1951,MATCH($AL$1949,$W$1945:$AB$1945,0),MATCH($AL$1950,$W$1945:$AB$1945,0))</f>
        <v/>
      </c>
      <c r="AB1958" s="8">
        <f>INDEX($W$1946:$AB$1951,MATCH($AL$1949,$W$1945:$AB$1945,0),MATCH($AL$1951,$W$1945:$AB$1945,0))</f>
        <v/>
      </c>
      <c r="AD1958" s="8">
        <f>INDEX($AD$1946:$AI$1951,MATCH($AL$1949,$AD$1945:$AI$1945,0),MATCH($AL$1946,$AD$1945:$AI$1945,0))</f>
        <v/>
      </c>
      <c r="AE1958" s="8">
        <f>INDEX($AD$1946:$AI$1951,MATCH($AL$1949,$AD$1945:$AI$1945,0),MATCH($AL$1947,$AD$1945:$AI$1945,0))</f>
        <v/>
      </c>
      <c r="AF1958" s="8">
        <f>INDEX($AD$1946:$AI$1951,MATCH($AL$1949,$AD$1945:$AI$1945,0),MATCH($AL$1948,$AD$1945:$AI$1945,0))</f>
        <v/>
      </c>
      <c r="AG1958" s="8">
        <f>INDEX($AD$1946:$AI$1951,MATCH($AL$1949,$AD$1945:$AI$1945,0),MATCH($AL$1949,$AD$1945:$AI$1945,0))</f>
        <v/>
      </c>
      <c r="AH1958" s="8">
        <f>INDEX($AD$1946:$AI$1951,MATCH($AL$1949,$AD$1945:$AI$1945,0),MATCH($AL$1950,$AD$1945:$AI$1945,0))</f>
        <v/>
      </c>
      <c r="AI1958" s="8">
        <f>INDEX($AD$1946:$AI$1951,MATCH($AL$1949,$AD$1945:$AI$1945,0),MATCH($AL$1951,$AD$1945:$AI$1945,0))</f>
        <v/>
      </c>
      <c r="AK1958" s="8">
        <f>IF(($B$1958&lt;&gt;2)+($I$1958&lt;&gt;2)+($P$1958&lt;&gt;2)+($W$1958&lt;&gt;2)+($AD$1958&lt;&gt;2)=0,2,IF((($B$1958&lt;&gt;2)*$B$1958+($I$1958&lt;&gt;2)*$I$1958+($P$1958&lt;&gt;2)*$P$1958+($W$1958&lt;&gt;2)*$W$1958+($AD$1958&lt;&gt;2)*$AD$1958)/(($B$1958&lt;&gt;2)+($I$1958&lt;&gt;2)+($P$1958&lt;&gt;2)+($W$1958&lt;&gt;2)+($AD$1958&lt;&gt;2))&gt;=0.5,1,0))</f>
        <v/>
      </c>
      <c r="AL1958" s="8">
        <f>IF(($C$1958&lt;&gt;2)+($J$1958&lt;&gt;2)+($Q$1958&lt;&gt;2)+($X$1958&lt;&gt;2)+($AE$1958&lt;&gt;2)=0,2,IF((($C$1958&lt;&gt;2)*$C$1958+($J$1958&lt;&gt;2)*$J$1958+($Q$1958&lt;&gt;2)*$Q$1958+($X$1958&lt;&gt;2)*$X$1958+($AE$1958&lt;&gt;2)*$AE$1958)/(($C$1958&lt;&gt;2)+($J$1958&lt;&gt;2)+($Q$1958&lt;&gt;2)+($X$1958&lt;&gt;2)+($AE$1958&lt;&gt;2))&gt;=0.5,1,0))</f>
        <v/>
      </c>
      <c r="AM1958" s="8">
        <f>IF(($D$1958&lt;&gt;2)+($K$1958&lt;&gt;2)+($R$1958&lt;&gt;2)+($Y$1958&lt;&gt;2)+($AF$1958&lt;&gt;2)=0,2,IF((($D$1958&lt;&gt;2)*$D$1958+($K$1958&lt;&gt;2)*$K$1958+($R$1958&lt;&gt;2)*$R$1958+($Y$1958&lt;&gt;2)*$Y$1958+($AF$1958&lt;&gt;2)*$AF$1958)/(($D$1958&lt;&gt;2)+($K$1958&lt;&gt;2)+($R$1958&lt;&gt;2)+($Y$1958&lt;&gt;2)+($AF$1958&lt;&gt;2))&gt;=0.5,1,0))</f>
        <v/>
      </c>
      <c r="AN1958" s="8">
        <f>IF(($E$1958&lt;&gt;2)+($L$1958&lt;&gt;2)+($S$1958&lt;&gt;2)+($Z$1958&lt;&gt;2)+($AG$1958&lt;&gt;2)=0,2,IF((($E$1958&lt;&gt;2)*$E$1958+($L$1958&lt;&gt;2)*$L$1958+($S$1958&lt;&gt;2)*$S$1958+($Z$1958&lt;&gt;2)*$Z$1958+($AG$1958&lt;&gt;2)*$AG$1958)/(($E$1958&lt;&gt;2)+($L$1958&lt;&gt;2)+($S$1958&lt;&gt;2)+($Z$1958&lt;&gt;2)+($AG$1958&lt;&gt;2))&gt;=0.5,1,0))</f>
        <v/>
      </c>
      <c r="AO1958" s="8">
        <f>IF(($F$1958&lt;&gt;2)+($M$1958&lt;&gt;2)+($T$1958&lt;&gt;2)+($AA$1958&lt;&gt;2)+($AH$1958&lt;&gt;2)=0,2,IF((($F$1958&lt;&gt;2)*$F$1958+($M$1958&lt;&gt;2)*$M$1958+($T$1958&lt;&gt;2)*$T$1958+($AA$1958&lt;&gt;2)*$AA$1958+($AH$1958&lt;&gt;2)*$AH$1958)/(($F$1958&lt;&gt;2)+($M$1958&lt;&gt;2)+($T$1958&lt;&gt;2)+($AA$1958&lt;&gt;2)+($AH$1958&lt;&gt;2))&gt;=0.5,1,0))</f>
        <v/>
      </c>
      <c r="AP1958" s="8">
        <f>IF(($G$1958&lt;&gt;2)+($N$1958&lt;&gt;2)+($U$1958&lt;&gt;2)+($AB$1958&lt;&gt;2)+($AI$1958&lt;&gt;2)=0,2,IF((($G$1958&lt;&gt;2)*$G$1958+($N$1958&lt;&gt;2)*$N$1958+($U$1958&lt;&gt;2)*$U$1958+($AB$1958&lt;&gt;2)*$AB$1958+($AI$1958&lt;&gt;2)*$AI$1958)/(($G$1958&lt;&gt;2)+($N$1958&lt;&gt;2)+($U$1958&lt;&gt;2)+($AB$1958&lt;&gt;2)+($AI$1958&lt;&gt;2))&gt;=0.5,1,0))</f>
        <v/>
      </c>
      <c r="AR1958" s="16">
        <f>INDEX('Ground truth'!$B$3:$G$8,MATCH($AK$1949,'Ground truth'!$A$3:$A$8,0),MATCH($AK$1946,'Ground truth'!$B$2:$G$2,0))</f>
        <v/>
      </c>
      <c r="AS1958" s="16">
        <f>INDEX('Ground truth'!$B$3:$G$8,MATCH($AK$1949,'Ground truth'!$A$3:$A$8,0),MATCH($AK$1947,'Ground truth'!$B$2:$G$2,0))</f>
        <v/>
      </c>
      <c r="AT1958" s="16">
        <f>INDEX('Ground truth'!$B$3:$G$8,MATCH($AK$1949,'Ground truth'!$A$3:$A$8,0),MATCH($AK$1948,'Ground truth'!$B$2:$G$2,0))</f>
        <v/>
      </c>
      <c r="AU1958" s="16">
        <f>INDEX('Ground truth'!$B$3:$G$8,MATCH($AK$1949,'Ground truth'!$A$3:$A$8,0),MATCH($AK$1949,'Ground truth'!$B$2:$G$2,0))</f>
        <v/>
      </c>
      <c r="AV1958" s="16">
        <f>INDEX('Ground truth'!$B$3:$G$8,MATCH($AK$1949,'Ground truth'!$A$3:$A$8,0),MATCH($AK$1950,'Ground truth'!$B$2:$G$2,0))</f>
        <v/>
      </c>
      <c r="AW1958" s="16">
        <f>INDEX('Ground truth'!$B$3:$G$8,MATCH($AK$1949,'Ground truth'!$A$3:$A$8,0),MATCH($AK$1951,'Ground truth'!$B$2:$G$2,0))</f>
        <v/>
      </c>
      <c r="AY1958" s="19" t="n">
        <v>-1</v>
      </c>
      <c r="AZ1958" s="19">
        <f>LARGE($AY$1955:$AY$1960,4)</f>
        <v/>
      </c>
    </row>
    <row r="1959">
      <c r="A1959" s="3" t="inlineStr">
        <is>
          <t>Reaction Wheel</t>
        </is>
      </c>
      <c r="B1959" s="8">
        <f>INDEX($B$1946:$G$1951,MATCH($AL$1950,$B$1945:$G$1945,0),MATCH($AL$1946,$B$1945:$G$1945,0))</f>
        <v/>
      </c>
      <c r="C1959" s="8">
        <f>INDEX($B$1946:$G$1951,MATCH($AL$1950,$B$1945:$G$1945,0),MATCH($AL$1947,$B$1945:$G$1945,0))</f>
        <v/>
      </c>
      <c r="D1959" s="8">
        <f>INDEX($B$1946:$G$1951,MATCH($AL$1950,$B$1945:$G$1945,0),MATCH($AL$1948,$B$1945:$G$1945,0))</f>
        <v/>
      </c>
      <c r="E1959" s="8">
        <f>INDEX($B$1946:$G$1951,MATCH($AL$1950,$B$1945:$G$1945,0),MATCH($AL$1949,$B$1945:$G$1945,0))</f>
        <v/>
      </c>
      <c r="F1959" s="8">
        <f>INDEX($B$1946:$G$1951,MATCH($AL$1950,$B$1945:$G$1945,0),MATCH($AL$1950,$B$1945:$G$1945,0))</f>
        <v/>
      </c>
      <c r="G1959" s="8">
        <f>INDEX($B$1946:$G$1951,MATCH($AL$1950,$B$1945:$G$1945,0),MATCH($AL$1951,$B$1945:$G$1945,0))</f>
        <v/>
      </c>
      <c r="I1959" s="8">
        <f>INDEX($I$1946:$N$1951,MATCH($AL$1950,$I$1945:$N$1945,0),MATCH($AL$1946,$I$1945:$N$1945,0))</f>
        <v/>
      </c>
      <c r="J1959" s="8">
        <f>INDEX($I$1946:$N$1951,MATCH($AL$1950,$I$1945:$N$1945,0),MATCH($AL$1947,$I$1945:$N$1945,0))</f>
        <v/>
      </c>
      <c r="K1959" s="8">
        <f>INDEX($I$1946:$N$1951,MATCH($AL$1950,$I$1945:$N$1945,0),MATCH($AL$1948,$I$1945:$N$1945,0))</f>
        <v/>
      </c>
      <c r="L1959" s="8">
        <f>INDEX($I$1946:$N$1951,MATCH($AL$1950,$I$1945:$N$1945,0),MATCH($AL$1949,$I$1945:$N$1945,0))</f>
        <v/>
      </c>
      <c r="M1959" s="8">
        <f>INDEX($I$1946:$N$1951,MATCH($AL$1950,$I$1945:$N$1945,0),MATCH($AL$1950,$I$1945:$N$1945,0))</f>
        <v/>
      </c>
      <c r="N1959" s="8">
        <f>INDEX($I$1946:$N$1951,MATCH($AL$1950,$I$1945:$N$1945,0),MATCH($AL$1951,$I$1945:$N$1945,0))</f>
        <v/>
      </c>
      <c r="P1959" s="8">
        <f>INDEX($P$1946:$U$1951,MATCH($AL$1950,$P$1945:$U$1945,0),MATCH($AL$1946,$P$1945:$U$1945,0))</f>
        <v/>
      </c>
      <c r="Q1959" s="8">
        <f>INDEX($P$1946:$U$1951,MATCH($AL$1950,$P$1945:$U$1945,0),MATCH($AL$1947,$P$1945:$U$1945,0))</f>
        <v/>
      </c>
      <c r="R1959" s="8">
        <f>INDEX($P$1946:$U$1951,MATCH($AL$1950,$P$1945:$U$1945,0),MATCH($AL$1948,$P$1945:$U$1945,0))</f>
        <v/>
      </c>
      <c r="S1959" s="8">
        <f>INDEX($P$1946:$U$1951,MATCH($AL$1950,$P$1945:$U$1945,0),MATCH($AL$1949,$P$1945:$U$1945,0))</f>
        <v/>
      </c>
      <c r="T1959" s="8">
        <f>INDEX($P$1946:$U$1951,MATCH($AL$1950,$P$1945:$U$1945,0),MATCH($AL$1950,$P$1945:$U$1945,0))</f>
        <v/>
      </c>
      <c r="U1959" s="8">
        <f>INDEX($P$1946:$U$1951,MATCH($AL$1950,$P$1945:$U$1945,0),MATCH($AL$1951,$P$1945:$U$1945,0))</f>
        <v/>
      </c>
      <c r="W1959" s="8">
        <f>INDEX($W$1946:$AB$1951,MATCH($AL$1950,$W$1945:$AB$1945,0),MATCH($AL$1946,$W$1945:$AB$1945,0))</f>
        <v/>
      </c>
      <c r="X1959" s="8">
        <f>INDEX($W$1946:$AB$1951,MATCH($AL$1950,$W$1945:$AB$1945,0),MATCH($AL$1947,$W$1945:$AB$1945,0))</f>
        <v/>
      </c>
      <c r="Y1959" s="8">
        <f>INDEX($W$1946:$AB$1951,MATCH($AL$1950,$W$1945:$AB$1945,0),MATCH($AL$1948,$W$1945:$AB$1945,0))</f>
        <v/>
      </c>
      <c r="Z1959" s="8">
        <f>INDEX($W$1946:$AB$1951,MATCH($AL$1950,$W$1945:$AB$1945,0),MATCH($AL$1949,$W$1945:$AB$1945,0))</f>
        <v/>
      </c>
      <c r="AA1959" s="8">
        <f>INDEX($W$1946:$AB$1951,MATCH($AL$1950,$W$1945:$AB$1945,0),MATCH($AL$1950,$W$1945:$AB$1945,0))</f>
        <v/>
      </c>
      <c r="AB1959" s="8">
        <f>INDEX($W$1946:$AB$1951,MATCH($AL$1950,$W$1945:$AB$1945,0),MATCH($AL$1951,$W$1945:$AB$1945,0))</f>
        <v/>
      </c>
      <c r="AD1959" s="8">
        <f>INDEX($AD$1946:$AI$1951,MATCH($AL$1950,$AD$1945:$AI$1945,0),MATCH($AL$1946,$AD$1945:$AI$1945,0))</f>
        <v/>
      </c>
      <c r="AE1959" s="8">
        <f>INDEX($AD$1946:$AI$1951,MATCH($AL$1950,$AD$1945:$AI$1945,0),MATCH($AL$1947,$AD$1945:$AI$1945,0))</f>
        <v/>
      </c>
      <c r="AF1959" s="8">
        <f>INDEX($AD$1946:$AI$1951,MATCH($AL$1950,$AD$1945:$AI$1945,0),MATCH($AL$1948,$AD$1945:$AI$1945,0))</f>
        <v/>
      </c>
      <c r="AG1959" s="8">
        <f>INDEX($AD$1946:$AI$1951,MATCH($AL$1950,$AD$1945:$AI$1945,0),MATCH($AL$1949,$AD$1945:$AI$1945,0))</f>
        <v/>
      </c>
      <c r="AH1959" s="8">
        <f>INDEX($AD$1946:$AI$1951,MATCH($AL$1950,$AD$1945:$AI$1945,0),MATCH($AL$1950,$AD$1945:$AI$1945,0))</f>
        <v/>
      </c>
      <c r="AI1959" s="8">
        <f>INDEX($AD$1946:$AI$1951,MATCH($AL$1950,$AD$1945:$AI$1945,0),MATCH($AL$1951,$AD$1945:$AI$1945,0))</f>
        <v/>
      </c>
      <c r="AK1959" s="8">
        <f>IF(($B$1959&lt;&gt;2)+($I$1959&lt;&gt;2)+($P$1959&lt;&gt;2)+($W$1959&lt;&gt;2)+($AD$1959&lt;&gt;2)=0,2,IF((($B$1959&lt;&gt;2)*$B$1959+($I$1959&lt;&gt;2)*$I$1959+($P$1959&lt;&gt;2)*$P$1959+($W$1959&lt;&gt;2)*$W$1959+($AD$1959&lt;&gt;2)*$AD$1959)/(($B$1959&lt;&gt;2)+($I$1959&lt;&gt;2)+($P$1959&lt;&gt;2)+($W$1959&lt;&gt;2)+($AD$1959&lt;&gt;2))&gt;=0.5,1,0))</f>
        <v/>
      </c>
      <c r="AL1959" s="8">
        <f>IF(($C$1959&lt;&gt;2)+($J$1959&lt;&gt;2)+($Q$1959&lt;&gt;2)+($X$1959&lt;&gt;2)+($AE$1959&lt;&gt;2)=0,2,IF((($C$1959&lt;&gt;2)*$C$1959+($J$1959&lt;&gt;2)*$J$1959+($Q$1959&lt;&gt;2)*$Q$1959+($X$1959&lt;&gt;2)*$X$1959+($AE$1959&lt;&gt;2)*$AE$1959)/(($C$1959&lt;&gt;2)+($J$1959&lt;&gt;2)+($Q$1959&lt;&gt;2)+($X$1959&lt;&gt;2)+($AE$1959&lt;&gt;2))&gt;=0.5,1,0))</f>
        <v/>
      </c>
      <c r="AM1959" s="8">
        <f>IF(($D$1959&lt;&gt;2)+($K$1959&lt;&gt;2)+($R$1959&lt;&gt;2)+($Y$1959&lt;&gt;2)+($AF$1959&lt;&gt;2)=0,2,IF((($D$1959&lt;&gt;2)*$D$1959+($K$1959&lt;&gt;2)*$K$1959+($R$1959&lt;&gt;2)*$R$1959+($Y$1959&lt;&gt;2)*$Y$1959+($AF$1959&lt;&gt;2)*$AF$1959)/(($D$1959&lt;&gt;2)+($K$1959&lt;&gt;2)+($R$1959&lt;&gt;2)+($Y$1959&lt;&gt;2)+($AF$1959&lt;&gt;2))&gt;=0.5,1,0))</f>
        <v/>
      </c>
      <c r="AN1959" s="8">
        <f>IF(($E$1959&lt;&gt;2)+($L$1959&lt;&gt;2)+($S$1959&lt;&gt;2)+($Z$1959&lt;&gt;2)+($AG$1959&lt;&gt;2)=0,2,IF((($E$1959&lt;&gt;2)*$E$1959+($L$1959&lt;&gt;2)*$L$1959+($S$1959&lt;&gt;2)*$S$1959+($Z$1959&lt;&gt;2)*$Z$1959+($AG$1959&lt;&gt;2)*$AG$1959)/(($E$1959&lt;&gt;2)+($L$1959&lt;&gt;2)+($S$1959&lt;&gt;2)+($Z$1959&lt;&gt;2)+($AG$1959&lt;&gt;2))&gt;=0.5,1,0))</f>
        <v/>
      </c>
      <c r="AO1959" s="8">
        <f>IF(($F$1959&lt;&gt;2)+($M$1959&lt;&gt;2)+($T$1959&lt;&gt;2)+($AA$1959&lt;&gt;2)+($AH$1959&lt;&gt;2)=0,2,IF((($F$1959&lt;&gt;2)*$F$1959+($M$1959&lt;&gt;2)*$M$1959+($T$1959&lt;&gt;2)*$T$1959+($AA$1959&lt;&gt;2)*$AA$1959+($AH$1959&lt;&gt;2)*$AH$1959)/(($F$1959&lt;&gt;2)+($M$1959&lt;&gt;2)+($T$1959&lt;&gt;2)+($AA$1959&lt;&gt;2)+($AH$1959&lt;&gt;2))&gt;=0.5,1,0))</f>
        <v/>
      </c>
      <c r="AP1959" s="8">
        <f>IF(($G$1959&lt;&gt;2)+($N$1959&lt;&gt;2)+($U$1959&lt;&gt;2)+($AB$1959&lt;&gt;2)+($AI$1959&lt;&gt;2)=0,2,IF((($G$1959&lt;&gt;2)*$G$1959+($N$1959&lt;&gt;2)*$N$1959+($U$1959&lt;&gt;2)*$U$1959+($AB$1959&lt;&gt;2)*$AB$1959+($AI$1959&lt;&gt;2)*$AI$1959)/(($G$1959&lt;&gt;2)+($N$1959&lt;&gt;2)+($U$1959&lt;&gt;2)+($AB$1959&lt;&gt;2)+($AI$1959&lt;&gt;2))&gt;=0.5,1,0))</f>
        <v/>
      </c>
      <c r="AR1959" s="16">
        <f>INDEX('Ground truth'!$B$3:$G$8,MATCH($AK$1950,'Ground truth'!$A$3:$A$8,0),MATCH($AK$1946,'Ground truth'!$B$2:$G$2,0))</f>
        <v/>
      </c>
      <c r="AS1959" s="16">
        <f>INDEX('Ground truth'!$B$3:$G$8,MATCH($AK$1950,'Ground truth'!$A$3:$A$8,0),MATCH($AK$1947,'Ground truth'!$B$2:$G$2,0))</f>
        <v/>
      </c>
      <c r="AT1959" s="16">
        <f>INDEX('Ground truth'!$B$3:$G$8,MATCH($AK$1950,'Ground truth'!$A$3:$A$8,0),MATCH($AK$1948,'Ground truth'!$B$2:$G$2,0))</f>
        <v/>
      </c>
      <c r="AU1959" s="16">
        <f>INDEX('Ground truth'!$B$3:$G$8,MATCH($AK$1950,'Ground truth'!$A$3:$A$8,0),MATCH($AK$1949,'Ground truth'!$B$2:$G$2,0))</f>
        <v/>
      </c>
      <c r="AV1959" s="16">
        <f>INDEX('Ground truth'!$B$3:$G$8,MATCH($AK$1950,'Ground truth'!$A$3:$A$8,0),MATCH($AK$1950,'Ground truth'!$B$2:$G$2,0))</f>
        <v/>
      </c>
      <c r="AW1959" s="16">
        <f>INDEX('Ground truth'!$B$3:$G$8,MATCH($AK$1950,'Ground truth'!$A$3:$A$8,0),MATCH($AK$1951,'Ground truth'!$B$2:$G$2,0))</f>
        <v/>
      </c>
      <c r="AY1959" s="19" t="n">
        <v>-0.3429230827771702</v>
      </c>
      <c r="AZ1959" s="19">
        <f>LARGE($AY$1955:$AY$1960,5)</f>
        <v/>
      </c>
    </row>
    <row r="1960">
      <c r="A1960" s="3" t="inlineStr">
        <is>
          <t>GNC Software</t>
        </is>
      </c>
      <c r="B1960" s="8">
        <f>INDEX($B$1946:$G$1951,MATCH($AL$1951,$B$1945:$G$1945,0),MATCH($AL$1946,$B$1945:$G$1945,0))</f>
        <v/>
      </c>
      <c r="C1960" s="8">
        <f>INDEX($B$1946:$G$1951,MATCH($AL$1951,$B$1945:$G$1945,0),MATCH($AL$1947,$B$1945:$G$1945,0))</f>
        <v/>
      </c>
      <c r="D1960" s="8">
        <f>INDEX($B$1946:$G$1951,MATCH($AL$1951,$B$1945:$G$1945,0),MATCH($AL$1948,$B$1945:$G$1945,0))</f>
        <v/>
      </c>
      <c r="E1960" s="8">
        <f>INDEX($B$1946:$G$1951,MATCH($AL$1951,$B$1945:$G$1945,0),MATCH($AL$1949,$B$1945:$G$1945,0))</f>
        <v/>
      </c>
      <c r="F1960" s="8">
        <f>INDEX($B$1946:$G$1951,MATCH($AL$1951,$B$1945:$G$1945,0),MATCH($AL$1950,$B$1945:$G$1945,0))</f>
        <v/>
      </c>
      <c r="G1960" s="8">
        <f>INDEX($B$1946:$G$1951,MATCH($AL$1951,$B$1945:$G$1945,0),MATCH($AL$1951,$B$1945:$G$1945,0))</f>
        <v/>
      </c>
      <c r="I1960" s="8">
        <f>INDEX($I$1946:$N$1951,MATCH($AL$1951,$I$1945:$N$1945,0),MATCH($AL$1946,$I$1945:$N$1945,0))</f>
        <v/>
      </c>
      <c r="J1960" s="8">
        <f>INDEX($I$1946:$N$1951,MATCH($AL$1951,$I$1945:$N$1945,0),MATCH($AL$1947,$I$1945:$N$1945,0))</f>
        <v/>
      </c>
      <c r="K1960" s="8">
        <f>INDEX($I$1946:$N$1951,MATCH($AL$1951,$I$1945:$N$1945,0),MATCH($AL$1948,$I$1945:$N$1945,0))</f>
        <v/>
      </c>
      <c r="L1960" s="8">
        <f>INDEX($I$1946:$N$1951,MATCH($AL$1951,$I$1945:$N$1945,0),MATCH($AL$1949,$I$1945:$N$1945,0))</f>
        <v/>
      </c>
      <c r="M1960" s="8">
        <f>INDEX($I$1946:$N$1951,MATCH($AL$1951,$I$1945:$N$1945,0),MATCH($AL$1950,$I$1945:$N$1945,0))</f>
        <v/>
      </c>
      <c r="N1960" s="8">
        <f>INDEX($I$1946:$N$1951,MATCH($AL$1951,$I$1945:$N$1945,0),MATCH($AL$1951,$I$1945:$N$1945,0))</f>
        <v/>
      </c>
      <c r="P1960" s="8">
        <f>INDEX($P$1946:$U$1951,MATCH($AL$1951,$P$1945:$U$1945,0),MATCH($AL$1946,$P$1945:$U$1945,0))</f>
        <v/>
      </c>
      <c r="Q1960" s="8">
        <f>INDEX($P$1946:$U$1951,MATCH($AL$1951,$P$1945:$U$1945,0),MATCH($AL$1947,$P$1945:$U$1945,0))</f>
        <v/>
      </c>
      <c r="R1960" s="8">
        <f>INDEX($P$1946:$U$1951,MATCH($AL$1951,$P$1945:$U$1945,0),MATCH($AL$1948,$P$1945:$U$1945,0))</f>
        <v/>
      </c>
      <c r="S1960" s="8">
        <f>INDEX($P$1946:$U$1951,MATCH($AL$1951,$P$1945:$U$1945,0),MATCH($AL$1949,$P$1945:$U$1945,0))</f>
        <v/>
      </c>
      <c r="T1960" s="8">
        <f>INDEX($P$1946:$U$1951,MATCH($AL$1951,$P$1945:$U$1945,0),MATCH($AL$1950,$P$1945:$U$1945,0))</f>
        <v/>
      </c>
      <c r="U1960" s="8">
        <f>INDEX($P$1946:$U$1951,MATCH($AL$1951,$P$1945:$U$1945,0),MATCH($AL$1951,$P$1945:$U$1945,0))</f>
        <v/>
      </c>
      <c r="W1960" s="8">
        <f>INDEX($W$1946:$AB$1951,MATCH($AL$1951,$W$1945:$AB$1945,0),MATCH($AL$1946,$W$1945:$AB$1945,0))</f>
        <v/>
      </c>
      <c r="X1960" s="8">
        <f>INDEX($W$1946:$AB$1951,MATCH($AL$1951,$W$1945:$AB$1945,0),MATCH($AL$1947,$W$1945:$AB$1945,0))</f>
        <v/>
      </c>
      <c r="Y1960" s="8">
        <f>INDEX($W$1946:$AB$1951,MATCH($AL$1951,$W$1945:$AB$1945,0),MATCH($AL$1948,$W$1945:$AB$1945,0))</f>
        <v/>
      </c>
      <c r="Z1960" s="8">
        <f>INDEX($W$1946:$AB$1951,MATCH($AL$1951,$W$1945:$AB$1945,0),MATCH($AL$1949,$W$1945:$AB$1945,0))</f>
        <v/>
      </c>
      <c r="AA1960" s="8">
        <f>INDEX($W$1946:$AB$1951,MATCH($AL$1951,$W$1945:$AB$1945,0),MATCH($AL$1950,$W$1945:$AB$1945,0))</f>
        <v/>
      </c>
      <c r="AB1960" s="8">
        <f>INDEX($W$1946:$AB$1951,MATCH($AL$1951,$W$1945:$AB$1945,0),MATCH($AL$1951,$W$1945:$AB$1945,0))</f>
        <v/>
      </c>
      <c r="AD1960" s="8">
        <f>INDEX($AD$1946:$AI$1951,MATCH($AL$1951,$AD$1945:$AI$1945,0),MATCH($AL$1946,$AD$1945:$AI$1945,0))</f>
        <v/>
      </c>
      <c r="AE1960" s="8">
        <f>INDEX($AD$1946:$AI$1951,MATCH($AL$1951,$AD$1945:$AI$1945,0),MATCH($AL$1947,$AD$1945:$AI$1945,0))</f>
        <v/>
      </c>
      <c r="AF1960" s="8">
        <f>INDEX($AD$1946:$AI$1951,MATCH($AL$1951,$AD$1945:$AI$1945,0),MATCH($AL$1948,$AD$1945:$AI$1945,0))</f>
        <v/>
      </c>
      <c r="AG1960" s="8">
        <f>INDEX($AD$1946:$AI$1951,MATCH($AL$1951,$AD$1945:$AI$1945,0),MATCH($AL$1949,$AD$1945:$AI$1945,0))</f>
        <v/>
      </c>
      <c r="AH1960" s="8">
        <f>INDEX($AD$1946:$AI$1951,MATCH($AL$1951,$AD$1945:$AI$1945,0),MATCH($AL$1950,$AD$1945:$AI$1945,0))</f>
        <v/>
      </c>
      <c r="AI1960" s="8">
        <f>INDEX($AD$1946:$AI$1951,MATCH($AL$1951,$AD$1945:$AI$1945,0),MATCH($AL$1951,$AD$1945:$AI$1945,0))</f>
        <v/>
      </c>
      <c r="AK1960" s="8">
        <f>IF(($B$1960&lt;&gt;2)+($I$1960&lt;&gt;2)+($P$1960&lt;&gt;2)+($W$1960&lt;&gt;2)+($AD$1960&lt;&gt;2)=0,2,IF((($B$1960&lt;&gt;2)*$B$1960+($I$1960&lt;&gt;2)*$I$1960+($P$1960&lt;&gt;2)*$P$1960+($W$1960&lt;&gt;2)*$W$1960+($AD$1960&lt;&gt;2)*$AD$1960)/(($B$1960&lt;&gt;2)+($I$1960&lt;&gt;2)+($P$1960&lt;&gt;2)+($W$1960&lt;&gt;2)+($AD$1960&lt;&gt;2))&gt;=0.5,1,0))</f>
        <v/>
      </c>
      <c r="AL1960" s="8">
        <f>IF(($C$1960&lt;&gt;2)+($J$1960&lt;&gt;2)+($Q$1960&lt;&gt;2)+($X$1960&lt;&gt;2)+($AE$1960&lt;&gt;2)=0,2,IF((($C$1960&lt;&gt;2)*$C$1960+($J$1960&lt;&gt;2)*$J$1960+($Q$1960&lt;&gt;2)*$Q$1960+($X$1960&lt;&gt;2)*$X$1960+($AE$1960&lt;&gt;2)*$AE$1960)/(($C$1960&lt;&gt;2)+($J$1960&lt;&gt;2)+($Q$1960&lt;&gt;2)+($X$1960&lt;&gt;2)+($AE$1960&lt;&gt;2))&gt;=0.5,1,0))</f>
        <v/>
      </c>
      <c r="AM1960" s="8">
        <f>IF(($D$1960&lt;&gt;2)+($K$1960&lt;&gt;2)+($R$1960&lt;&gt;2)+($Y$1960&lt;&gt;2)+($AF$1960&lt;&gt;2)=0,2,IF((($D$1960&lt;&gt;2)*$D$1960+($K$1960&lt;&gt;2)*$K$1960+($R$1960&lt;&gt;2)*$R$1960+($Y$1960&lt;&gt;2)*$Y$1960+($AF$1960&lt;&gt;2)*$AF$1960)/(($D$1960&lt;&gt;2)+($K$1960&lt;&gt;2)+($R$1960&lt;&gt;2)+($Y$1960&lt;&gt;2)+($AF$1960&lt;&gt;2))&gt;=0.5,1,0))</f>
        <v/>
      </c>
      <c r="AN1960" s="8">
        <f>IF(($E$1960&lt;&gt;2)+($L$1960&lt;&gt;2)+($S$1960&lt;&gt;2)+($Z$1960&lt;&gt;2)+($AG$1960&lt;&gt;2)=0,2,IF((($E$1960&lt;&gt;2)*$E$1960+($L$1960&lt;&gt;2)*$L$1960+($S$1960&lt;&gt;2)*$S$1960+($Z$1960&lt;&gt;2)*$Z$1960+($AG$1960&lt;&gt;2)*$AG$1960)/(($E$1960&lt;&gt;2)+($L$1960&lt;&gt;2)+($S$1960&lt;&gt;2)+($Z$1960&lt;&gt;2)+($AG$1960&lt;&gt;2))&gt;=0.5,1,0))</f>
        <v/>
      </c>
      <c r="AO1960" s="8">
        <f>IF(($F$1960&lt;&gt;2)+($M$1960&lt;&gt;2)+($T$1960&lt;&gt;2)+($AA$1960&lt;&gt;2)+($AH$1960&lt;&gt;2)=0,2,IF((($F$1960&lt;&gt;2)*$F$1960+($M$1960&lt;&gt;2)*$M$1960+($T$1960&lt;&gt;2)*$T$1960+($AA$1960&lt;&gt;2)*$AA$1960+($AH$1960&lt;&gt;2)*$AH$1960)/(($F$1960&lt;&gt;2)+($M$1960&lt;&gt;2)+($T$1960&lt;&gt;2)+($AA$1960&lt;&gt;2)+($AH$1960&lt;&gt;2))&gt;=0.5,1,0))</f>
        <v/>
      </c>
      <c r="AP1960" s="8">
        <f>IF(($G$1960&lt;&gt;2)+($N$1960&lt;&gt;2)+($U$1960&lt;&gt;2)+($AB$1960&lt;&gt;2)+($AI$1960&lt;&gt;2)=0,2,IF((($G$1960&lt;&gt;2)*$G$1960+($N$1960&lt;&gt;2)*$N$1960+($U$1960&lt;&gt;2)*$U$1960+($AB$1960&lt;&gt;2)*$AB$1960+($AI$1960&lt;&gt;2)*$AI$1960)/(($G$1960&lt;&gt;2)+($N$1960&lt;&gt;2)+($U$1960&lt;&gt;2)+($AB$1960&lt;&gt;2)+($AI$1960&lt;&gt;2))&gt;=0.5,1,0))</f>
        <v/>
      </c>
      <c r="AR1960" s="16">
        <f>INDEX('Ground truth'!$B$3:$G$8,MATCH($AK$1951,'Ground truth'!$A$3:$A$8,0),MATCH($AK$1946,'Ground truth'!$B$2:$G$2,0))</f>
        <v/>
      </c>
      <c r="AS1960" s="16">
        <f>INDEX('Ground truth'!$B$3:$G$8,MATCH($AK$1951,'Ground truth'!$A$3:$A$8,0),MATCH($AK$1947,'Ground truth'!$B$2:$G$2,0))</f>
        <v/>
      </c>
      <c r="AT1960" s="16">
        <f>INDEX('Ground truth'!$B$3:$G$8,MATCH($AK$1951,'Ground truth'!$A$3:$A$8,0),MATCH($AK$1948,'Ground truth'!$B$2:$G$2,0))</f>
        <v/>
      </c>
      <c r="AU1960" s="16">
        <f>INDEX('Ground truth'!$B$3:$G$8,MATCH($AK$1951,'Ground truth'!$A$3:$A$8,0),MATCH($AK$1949,'Ground truth'!$B$2:$G$2,0))</f>
        <v/>
      </c>
      <c r="AV1960" s="16">
        <f>INDEX('Ground truth'!$B$3:$G$8,MATCH($AK$1951,'Ground truth'!$A$3:$A$8,0),MATCH($AK$1950,'Ground truth'!$B$2:$G$2,0))</f>
        <v/>
      </c>
      <c r="AW1960" s="16">
        <f>INDEX('Ground truth'!$B$3:$G$8,MATCH($AK$1951,'Ground truth'!$A$3:$A$8,0),MATCH($AK$1951,'Ground truth'!$B$2:$G$2,0))</f>
        <v/>
      </c>
      <c r="AY1960" s="19" t="n">
        <v>1</v>
      </c>
      <c r="AZ1960" s="19">
        <f>LARGE($AY$1955:$AY$1960,6)</f>
        <v/>
      </c>
    </row>
    <row r="1962">
      <c r="A1962" s="17" t="inlineStr">
        <is>
          <t>metrics — confident-only (unsure excluded from denominators)</t>
        </is>
      </c>
      <c r="B1962" s="10" t="inlineStr">
        <is>
          <t>run 1</t>
        </is>
      </c>
      <c r="C1962" s="10" t="inlineStr">
        <is>
          <t>run 2</t>
        </is>
      </c>
      <c r="D1962" s="10" t="inlineStr">
        <is>
          <t>run 3</t>
        </is>
      </c>
      <c r="E1962" s="10" t="inlineStr">
        <is>
          <t>run 4</t>
        </is>
      </c>
      <c r="F1962" s="10" t="inlineStr">
        <is>
          <t>run 5</t>
        </is>
      </c>
      <c r="G1962" s="10" t="inlineStr">
        <is>
          <t>avg-matrix</t>
        </is>
      </c>
      <c r="H1962" s="10" t="inlineStr">
        <is>
          <t>mean</t>
        </is>
      </c>
      <c r="I1962" s="10" t="inlineStr">
        <is>
          <t>std (pop.)</t>
        </is>
      </c>
      <c r="J1962" s="17" t="inlineStr">
        <is>
          <t>notes</t>
        </is>
      </c>
    </row>
    <row r="1963">
      <c r="A1963" s="7" t="inlineStr">
        <is>
          <t>TP</t>
        </is>
      </c>
      <c r="B1963" s="7">
        <f>SUMPRODUCT(($B$1955:$G$1960=1)*($AR$1955:$AW$1960=1))</f>
        <v/>
      </c>
      <c r="C1963" s="7">
        <f>SUMPRODUCT(($I$1955:$N$1960=1)*($AR$1955:$AW$1960=1))</f>
        <v/>
      </c>
      <c r="D1963" s="7">
        <f>SUMPRODUCT(($P$1955:$U$1960=1)*($AR$1955:$AW$1960=1))</f>
        <v/>
      </c>
      <c r="E1963" s="7">
        <f>SUMPRODUCT(($W$1955:$AB$1960=1)*($AR$1955:$AW$1960=1))</f>
        <v/>
      </c>
      <c r="F1963" s="7">
        <f>SUMPRODUCT(($AD$1955:$AI$1960=1)*($AR$1955:$AW$1960=1))</f>
        <v/>
      </c>
      <c r="G1963" s="7">
        <f>SUMPRODUCT(($AK$1955:$AP$1960=1)*($AR$1955:$AW$1960=1))</f>
        <v/>
      </c>
      <c r="H1963" s="12">
        <f>AVERAGE($B$1963:$F$1963)</f>
        <v/>
      </c>
      <c r="I1963" s="12">
        <f>STDEV.P($B$1963:$F$1963)</f>
        <v/>
      </c>
    </row>
    <row r="1964">
      <c r="A1964" s="7" t="inlineStr">
        <is>
          <t>TN</t>
        </is>
      </c>
      <c r="B1964" s="7">
        <f>SUMPRODUCT(($B$1955:$G$1960=0)*($AR$1955:$AW$1960=0))</f>
        <v/>
      </c>
      <c r="C1964" s="7">
        <f>SUMPRODUCT(($I$1955:$N$1960=0)*($AR$1955:$AW$1960=0))</f>
        <v/>
      </c>
      <c r="D1964" s="7">
        <f>SUMPRODUCT(($P$1955:$U$1960=0)*($AR$1955:$AW$1960=0))</f>
        <v/>
      </c>
      <c r="E1964" s="7">
        <f>SUMPRODUCT(($W$1955:$AB$1960=0)*($AR$1955:$AW$1960=0))</f>
        <v/>
      </c>
      <c r="F1964" s="7">
        <f>SUMPRODUCT(($AD$1955:$AI$1960=0)*($AR$1955:$AW$1960=0))</f>
        <v/>
      </c>
      <c r="G1964" s="7">
        <f>SUMPRODUCT(($AK$1955:$AP$1960=0)*($AR$1955:$AW$1960=0))</f>
        <v/>
      </c>
      <c r="H1964" s="12">
        <f>AVERAGE($B$1964:$F$1964)</f>
        <v/>
      </c>
      <c r="I1964" s="12">
        <f>STDEV.P($B$1964:$F$1964)</f>
        <v/>
      </c>
    </row>
    <row r="1965">
      <c r="A1965" s="7" t="inlineStr">
        <is>
          <t>FP</t>
        </is>
      </c>
      <c r="B1965" s="7">
        <f>SUMPRODUCT(($B$1955:$G$1960=1)*($AR$1955:$AW$1960=0))</f>
        <v/>
      </c>
      <c r="C1965" s="7">
        <f>SUMPRODUCT(($I$1955:$N$1960=1)*($AR$1955:$AW$1960=0))</f>
        <v/>
      </c>
      <c r="D1965" s="7">
        <f>SUMPRODUCT(($P$1955:$U$1960=1)*($AR$1955:$AW$1960=0))</f>
        <v/>
      </c>
      <c r="E1965" s="7">
        <f>SUMPRODUCT(($W$1955:$AB$1960=1)*($AR$1955:$AW$1960=0))</f>
        <v/>
      </c>
      <c r="F1965" s="7">
        <f>SUMPRODUCT(($AD$1955:$AI$1960=1)*($AR$1955:$AW$1960=0))</f>
        <v/>
      </c>
      <c r="G1965" s="7">
        <f>SUMPRODUCT(($AK$1955:$AP$1960=1)*($AR$1955:$AW$1960=0))</f>
        <v/>
      </c>
      <c r="H1965" s="12">
        <f>AVERAGE($B$1965:$F$1965)</f>
        <v/>
      </c>
      <c r="I1965" s="12">
        <f>STDEV.P($B$1965:$F$1965)</f>
        <v/>
      </c>
    </row>
    <row r="1966">
      <c r="A1966" s="7" t="inlineStr">
        <is>
          <t>FN</t>
        </is>
      </c>
      <c r="B1966" s="7">
        <f>SUMPRODUCT(($B$1955:$G$1960=0)*($AR$1955:$AW$1960=1))</f>
        <v/>
      </c>
      <c r="C1966" s="7">
        <f>SUMPRODUCT(($I$1955:$N$1960=0)*($AR$1955:$AW$1960=1))</f>
        <v/>
      </c>
      <c r="D1966" s="7">
        <f>SUMPRODUCT(($P$1955:$U$1960=0)*($AR$1955:$AW$1960=1))</f>
        <v/>
      </c>
      <c r="E1966" s="7">
        <f>SUMPRODUCT(($W$1955:$AB$1960=0)*($AR$1955:$AW$1960=1))</f>
        <v/>
      </c>
      <c r="F1966" s="7">
        <f>SUMPRODUCT(($AD$1955:$AI$1960=0)*($AR$1955:$AW$1960=1))</f>
        <v/>
      </c>
      <c r="G1966" s="7">
        <f>SUMPRODUCT(($AK$1955:$AP$1960=0)*($AR$1955:$AW$1960=1))</f>
        <v/>
      </c>
      <c r="H1966" s="12">
        <f>AVERAGE($B$1966:$F$1966)</f>
        <v/>
      </c>
      <c r="I1966" s="12">
        <f>STDEV.P($B$1966:$F$1966)</f>
        <v/>
      </c>
    </row>
    <row r="1967">
      <c r="A1967" s="4" t="inlineStr">
        <is>
          <t>Precision</t>
        </is>
      </c>
      <c r="B1967" s="12">
        <f>IFERROR($B$1963/($B$1963+$B$1965),0)</f>
        <v/>
      </c>
      <c r="C1967" s="12">
        <f>IFERROR($C$1963/($C$1963+$C$1965),0)</f>
        <v/>
      </c>
      <c r="D1967" s="12">
        <f>IFERROR($D$1963/($D$1963+$D$1965),0)</f>
        <v/>
      </c>
      <c r="E1967" s="12">
        <f>IFERROR($E$1963/($E$1963+$E$1965),0)</f>
        <v/>
      </c>
      <c r="F1967" s="12">
        <f>IFERROR($F$1963/($F$1963+$F$1965),0)</f>
        <v/>
      </c>
      <c r="G1967" s="12">
        <f>IFERROR($G$1963/($G$1963+$G$1965),0)</f>
        <v/>
      </c>
      <c r="H1967" s="18">
        <f>AVERAGE($B$1967:$F$1967)</f>
        <v/>
      </c>
      <c r="I1967" s="18">
        <f>STDEV.P($B$1967:$F$1967)</f>
        <v/>
      </c>
    </row>
    <row r="1968">
      <c r="A1968" s="4" t="inlineStr">
        <is>
          <t>Recall</t>
        </is>
      </c>
      <c r="B1968" s="12">
        <f>IFERROR($B$1963/($B$1963+$B$1966),0)</f>
        <v/>
      </c>
      <c r="C1968" s="12">
        <f>IFERROR($C$1963/($C$1963+$C$1966),0)</f>
        <v/>
      </c>
      <c r="D1968" s="12">
        <f>IFERROR($D$1963/($D$1963+$D$1966),0)</f>
        <v/>
      </c>
      <c r="E1968" s="12">
        <f>IFERROR($E$1963/($E$1963+$E$1966),0)</f>
        <v/>
      </c>
      <c r="F1968" s="12">
        <f>IFERROR($F$1963/($F$1963+$F$1966),0)</f>
        <v/>
      </c>
      <c r="G1968" s="12">
        <f>IFERROR($G$1963/($G$1963+$G$1966),0)</f>
        <v/>
      </c>
      <c r="H1968" s="18">
        <f>AVERAGE($B$1968:$F$1968)</f>
        <v/>
      </c>
      <c r="I1968" s="18">
        <f>STDEV.P($B$1968:$F$1968)</f>
        <v/>
      </c>
    </row>
    <row r="1969">
      <c r="A1969" s="4" t="inlineStr">
        <is>
          <t>F1</t>
        </is>
      </c>
      <c r="B1969" s="12">
        <f>IFERROR(2*$B$1967*$B$1968/($B$1967+$B$1968),0)</f>
        <v/>
      </c>
      <c r="C1969" s="12">
        <f>IFERROR(2*$C$1967*$C$1968/($C$1967+$C$1968),0)</f>
        <v/>
      </c>
      <c r="D1969" s="12">
        <f>IFERROR(2*$D$1967*$D$1968/($D$1967+$D$1968),0)</f>
        <v/>
      </c>
      <c r="E1969" s="12">
        <f>IFERROR(2*$E$1967*$E$1968/($E$1967+$E$1968),0)</f>
        <v/>
      </c>
      <c r="F1969" s="12">
        <f>IFERROR(2*$F$1967*$F$1968/($F$1967+$F$1968),0)</f>
        <v/>
      </c>
      <c r="G1969" s="12">
        <f>IFERROR(2*$G$1967*$G$1968/($G$1967+$G$1968),0)</f>
        <v/>
      </c>
      <c r="H1969" s="18">
        <f>AVERAGE($B$1969:$F$1969)</f>
        <v/>
      </c>
      <c r="I1969" s="18">
        <f>STDEV.P($B$1969:$F$1969)</f>
        <v/>
      </c>
    </row>
    <row r="1970">
      <c r="A1970" s="4" t="inlineStr">
        <is>
          <t>Accuracy</t>
        </is>
      </c>
      <c r="B1970" s="12">
        <f>IFERROR(($B$1963+$B$1964)/($B$1963+$B$1964+$B$1965+$B$1966),0)</f>
        <v/>
      </c>
      <c r="C1970" s="12">
        <f>IFERROR(($C$1963+$C$1964)/($C$1963+$C$1964+$C$1965+$C$1966),0)</f>
        <v/>
      </c>
      <c r="D1970" s="12">
        <f>IFERROR(($D$1963+$D$1964)/($D$1963+$D$1964+$D$1965+$D$1966),0)</f>
        <v/>
      </c>
      <c r="E1970" s="12">
        <f>IFERROR(($E$1963+$E$1964)/($E$1963+$E$1964+$E$1965+$E$1966),0)</f>
        <v/>
      </c>
      <c r="F1970" s="12">
        <f>IFERROR(($F$1963+$F$1964)/($F$1963+$F$1964+$F$1965+$F$1966),0)</f>
        <v/>
      </c>
      <c r="G1970" s="12">
        <f>IFERROR(($G$1963+$G$1964)/($G$1963+$G$1964+$G$1965+$G$1966),0)</f>
        <v/>
      </c>
      <c r="H1970" s="18">
        <f>AVERAGE($B$1970:$F$1970)</f>
        <v/>
      </c>
      <c r="I1970" s="18">
        <f>STDEV.P($B$1970:$F$1970)</f>
        <v/>
      </c>
    </row>
    <row r="1971">
      <c r="A1971" s="4" t="inlineStr">
        <is>
          <t>Edit distance</t>
        </is>
      </c>
      <c r="B1971" s="12">
        <f>SUMPRODUCT(ABS($AR$1955:$AW$1960-$B$1955:$G$1960))</f>
        <v/>
      </c>
      <c r="C1971" s="12">
        <f>SUMPRODUCT(ABS($AR$1955:$AW$1960-$I$1955:$N$1960))</f>
        <v/>
      </c>
      <c r="D1971" s="12">
        <f>SUMPRODUCT(ABS($AR$1955:$AW$1960-$P$1955:$U$1960))</f>
        <v/>
      </c>
      <c r="E1971" s="12">
        <f>SUMPRODUCT(ABS($AR$1955:$AW$1960-$W$1955:$AB$1960))</f>
        <v/>
      </c>
      <c r="F1971" s="12">
        <f>SUMPRODUCT(ABS($AR$1955:$AW$1960-$AD$1955:$AI$1960))</f>
        <v/>
      </c>
      <c r="G1971" s="12">
        <f>SUMPRODUCT(ABS($AR$1955:$AW$1960-$AK$1955:$AP$1960))</f>
        <v/>
      </c>
      <c r="H1971" s="18">
        <f>AVERAGE($B$1971:$F$1971)</f>
        <v/>
      </c>
      <c r="I1971" s="18">
        <f>STDEV.P($B$1971:$F$1971)</f>
        <v/>
      </c>
    </row>
    <row r="1972">
      <c r="A1972" s="4" t="inlineStr">
        <is>
          <t>Spectral distance</t>
        </is>
      </c>
      <c r="B1972" s="12">
        <f>SQRT(SUMPRODUCT(($AZ$1955:$AZ$1960-$B$1982:$B$1987)^2))</f>
        <v/>
      </c>
      <c r="C1972" s="12">
        <f>SQRT(SUMPRODUCT(($AZ$1955:$AZ$1960-$C$1982:$C$1987)^2))</f>
        <v/>
      </c>
      <c r="D1972" s="12">
        <f>SQRT(SUMPRODUCT(($AZ$1955:$AZ$1960-$D$1982:$D$1987)^2))</f>
        <v/>
      </c>
      <c r="E1972" s="12">
        <f>SQRT(SUMPRODUCT(($AZ$1955:$AZ$1960-$E$1982:$E$1987)^2))</f>
        <v/>
      </c>
      <c r="F1972" s="12">
        <f>SQRT(SUMPRODUCT(($AZ$1955:$AZ$1960-$F$1982:$F$1987)^2))</f>
        <v/>
      </c>
      <c r="G1972" s="12">
        <f>SQRT(SUMPRODUCT(($AZ$1955:$AZ$1960-$G$1982:$G$1987)^2))</f>
        <v/>
      </c>
      <c r="H1972" s="18">
        <f>AVERAGE($B$1972:$F$1972)</f>
        <v/>
      </c>
      <c r="I1972" s="18">
        <f>STDEV.P($B$1972:$F$1972)</f>
        <v/>
      </c>
    </row>
    <row r="1973">
      <c r="A1973" s="4" t="inlineStr">
        <is>
          <t>Unsure cells</t>
        </is>
      </c>
      <c r="B1973" s="7">
        <f>COUNTIF($B$1955:$G$1960,2)</f>
        <v/>
      </c>
      <c r="C1973" s="7">
        <f>COUNTIF($I$1955:$N$1960,2)</f>
        <v/>
      </c>
      <c r="D1973" s="7">
        <f>COUNTIF($P$1955:$U$1960,2)</f>
        <v/>
      </c>
      <c r="E1973" s="7">
        <f>COUNTIF($W$1955:$AB$1960,2)</f>
        <v/>
      </c>
      <c r="F1973" s="7">
        <f>COUNTIF($AD$1955:$AI$1960,2)</f>
        <v/>
      </c>
      <c r="G1973" s="7">
        <f>COUNTIF($AK$1955:$AP$1960,2)</f>
        <v/>
      </c>
      <c r="H1973" s="12">
        <f>AVERAGE($B$1973:$F$1973)</f>
        <v/>
      </c>
      <c r="I1973" s="12">
        <f>STDEV.P($B$1973:$F$1973)</f>
        <v/>
      </c>
    </row>
    <row r="1974">
      <c r="A1974" s="3" t="inlineStr">
        <is>
          <t>eigenvalues (real part, numpy order; pasted)</t>
        </is>
      </c>
    </row>
    <row r="1975">
      <c r="A1975" s="3" t="inlineStr">
        <is>
          <t xml:space="preserve">  λ1</t>
        </is>
      </c>
      <c r="B1975" s="19" t="n">
        <v>3.813606502648333</v>
      </c>
      <c r="C1975" s="19" t="n">
        <v>6.292579941397381</v>
      </c>
      <c r="D1975" s="19" t="n">
        <v>5.427878872370741</v>
      </c>
      <c r="E1975" s="19" t="n">
        <v>5.427878872370741</v>
      </c>
      <c r="F1975" s="19" t="n">
        <v>5.427878872370741</v>
      </c>
      <c r="G1975" s="19" t="n">
        <v>5.427878872370741</v>
      </c>
    </row>
    <row r="1976">
      <c r="A1976" s="3" t="inlineStr">
        <is>
          <t xml:space="preserve">  λ2</t>
        </is>
      </c>
      <c r="B1976" s="19" t="n">
        <v>1.52931658012884</v>
      </c>
      <c r="C1976" s="19" t="n">
        <v>0.2783487993572588</v>
      </c>
      <c r="D1976" s="19" t="n">
        <v>1.375663623311852</v>
      </c>
      <c r="E1976" s="19" t="n">
        <v>1.375663623311852</v>
      </c>
      <c r="F1976" s="19" t="n">
        <v>1.375663623311852</v>
      </c>
      <c r="G1976" s="19" t="n">
        <v>1.375663623311852</v>
      </c>
    </row>
    <row r="1977">
      <c r="A1977" s="3" t="inlineStr">
        <is>
          <t xml:space="preserve">  λ3</t>
        </is>
      </c>
      <c r="B1977" s="19" t="n">
        <v>-0.34292308277717</v>
      </c>
      <c r="C1977" s="19" t="n">
        <v>-0.570928740754642</v>
      </c>
      <c r="D1977" s="19" t="n">
        <v>-0.8035424956825954</v>
      </c>
      <c r="E1977" s="19" t="n">
        <v>-0.8035424956825954</v>
      </c>
      <c r="F1977" s="19" t="n">
        <v>-0.8035424956825954</v>
      </c>
      <c r="G1977" s="19" t="n">
        <v>-0.8035424956825954</v>
      </c>
    </row>
    <row r="1978">
      <c r="A1978" s="3" t="inlineStr">
        <is>
          <t xml:space="preserve">  λ4</t>
        </is>
      </c>
      <c r="B1978" s="19" t="n">
        <v>-4.668981950576437e-16</v>
      </c>
      <c r="C1978" s="19" t="n">
        <v>0.9999999999999994</v>
      </c>
      <c r="D1978" s="19" t="n">
        <v>-7.989621838785518e-18</v>
      </c>
      <c r="E1978" s="19" t="n">
        <v>-7.989621838785518e-18</v>
      </c>
      <c r="F1978" s="19" t="n">
        <v>-7.989621838785518e-18</v>
      </c>
      <c r="G1978" s="19" t="n">
        <v>-7.989621838785518e-18</v>
      </c>
    </row>
    <row r="1979">
      <c r="A1979" s="3" t="inlineStr">
        <is>
          <t xml:space="preserve">  λ5</t>
        </is>
      </c>
      <c r="B1979" s="19" t="n">
        <v>4.930380657631324e-32</v>
      </c>
      <c r="C1979" s="19" t="n">
        <v>-0.9999999999999997</v>
      </c>
      <c r="D1979" s="19" t="n">
        <v>-3.546267669607155e-16</v>
      </c>
      <c r="E1979" s="19" t="n">
        <v>-3.546267669607155e-16</v>
      </c>
      <c r="F1979" s="19" t="n">
        <v>-3.546267669607155e-16</v>
      </c>
      <c r="G1979" s="19" t="n">
        <v>-3.546267669607155e-16</v>
      </c>
    </row>
    <row r="1980">
      <c r="A1980" s="3" t="inlineStr">
        <is>
          <t xml:space="preserve">  λ6</t>
        </is>
      </c>
      <c r="B1980" s="19" t="n">
        <v>1</v>
      </c>
      <c r="C1980" s="19" t="n">
        <v>1.175832967533577e-16</v>
      </c>
      <c r="D1980" s="19" t="n">
        <v>9.610723804771435e-19</v>
      </c>
      <c r="E1980" s="19" t="n">
        <v>9.610723804771435e-19</v>
      </c>
      <c r="F1980" s="19" t="n">
        <v>9.610723804771435e-19</v>
      </c>
      <c r="G1980" s="19" t="n">
        <v>9.610723804771435e-19</v>
      </c>
    </row>
    <row r="1981">
      <c r="A1981" s="3" t="inlineStr">
        <is>
          <t>eigenvalues sorted desc (LARGE)</t>
        </is>
      </c>
    </row>
    <row r="1982">
      <c r="A1982" s="3" t="inlineStr">
        <is>
          <t xml:space="preserve">  λ(1)</t>
        </is>
      </c>
      <c r="B1982" s="19">
        <f>LARGE($B$1975:$B$1980,1)</f>
        <v/>
      </c>
      <c r="C1982" s="19">
        <f>LARGE($C$1975:$C$1980,1)</f>
        <v/>
      </c>
      <c r="D1982" s="19">
        <f>LARGE($D$1975:$D$1980,1)</f>
        <v/>
      </c>
      <c r="E1982" s="19">
        <f>LARGE($E$1975:$E$1980,1)</f>
        <v/>
      </c>
      <c r="F1982" s="19">
        <f>LARGE($F$1975:$F$1980,1)</f>
        <v/>
      </c>
      <c r="G1982" s="19">
        <f>LARGE($G$1975:$G$1980,1)</f>
        <v/>
      </c>
    </row>
    <row r="1983">
      <c r="A1983" s="3" t="inlineStr">
        <is>
          <t xml:space="preserve">  λ(2)</t>
        </is>
      </c>
      <c r="B1983" s="19">
        <f>LARGE($B$1975:$B$1980,2)</f>
        <v/>
      </c>
      <c r="C1983" s="19">
        <f>LARGE($C$1975:$C$1980,2)</f>
        <v/>
      </c>
      <c r="D1983" s="19">
        <f>LARGE($D$1975:$D$1980,2)</f>
        <v/>
      </c>
      <c r="E1983" s="19">
        <f>LARGE($E$1975:$E$1980,2)</f>
        <v/>
      </c>
      <c r="F1983" s="19">
        <f>LARGE($F$1975:$F$1980,2)</f>
        <v/>
      </c>
      <c r="G1983" s="19">
        <f>LARGE($G$1975:$G$1980,2)</f>
        <v/>
      </c>
    </row>
    <row r="1984">
      <c r="A1984" s="3" t="inlineStr">
        <is>
          <t xml:space="preserve">  λ(3)</t>
        </is>
      </c>
      <c r="B1984" s="19">
        <f>LARGE($B$1975:$B$1980,3)</f>
        <v/>
      </c>
      <c r="C1984" s="19">
        <f>LARGE($C$1975:$C$1980,3)</f>
        <v/>
      </c>
      <c r="D1984" s="19">
        <f>LARGE($D$1975:$D$1980,3)</f>
        <v/>
      </c>
      <c r="E1984" s="19">
        <f>LARGE($E$1975:$E$1980,3)</f>
        <v/>
      </c>
      <c r="F1984" s="19">
        <f>LARGE($F$1975:$F$1980,3)</f>
        <v/>
      </c>
      <c r="G1984" s="19">
        <f>LARGE($G$1975:$G$1980,3)</f>
        <v/>
      </c>
    </row>
    <row r="1985">
      <c r="A1985" s="3" t="inlineStr">
        <is>
          <t xml:space="preserve">  λ(4)</t>
        </is>
      </c>
      <c r="B1985" s="19">
        <f>LARGE($B$1975:$B$1980,4)</f>
        <v/>
      </c>
      <c r="C1985" s="19">
        <f>LARGE($C$1975:$C$1980,4)</f>
        <v/>
      </c>
      <c r="D1985" s="19">
        <f>LARGE($D$1975:$D$1980,4)</f>
        <v/>
      </c>
      <c r="E1985" s="19">
        <f>LARGE($E$1975:$E$1980,4)</f>
        <v/>
      </c>
      <c r="F1985" s="19">
        <f>LARGE($F$1975:$F$1980,4)</f>
        <v/>
      </c>
      <c r="G1985" s="19">
        <f>LARGE($G$1975:$G$1980,4)</f>
        <v/>
      </c>
    </row>
    <row r="1986">
      <c r="A1986" s="3" t="inlineStr">
        <is>
          <t xml:space="preserve">  λ(5)</t>
        </is>
      </c>
      <c r="B1986" s="19">
        <f>LARGE($B$1975:$B$1980,5)</f>
        <v/>
      </c>
      <c r="C1986" s="19">
        <f>LARGE($C$1975:$C$1980,5)</f>
        <v/>
      </c>
      <c r="D1986" s="19">
        <f>LARGE($D$1975:$D$1980,5)</f>
        <v/>
      </c>
      <c r="E1986" s="19">
        <f>LARGE($E$1975:$E$1980,5)</f>
        <v/>
      </c>
      <c r="F1986" s="19">
        <f>LARGE($F$1975:$F$1980,5)</f>
        <v/>
      </c>
      <c r="G1986" s="19">
        <f>LARGE($G$1975:$G$1980,5)</f>
        <v/>
      </c>
    </row>
    <row r="1987">
      <c r="A1987" s="3" t="inlineStr">
        <is>
          <t xml:space="preserve">  λ(6)</t>
        </is>
      </c>
      <c r="B1987" s="19">
        <f>LARGE($B$1975:$B$1980,6)</f>
        <v/>
      </c>
      <c r="C1987" s="19">
        <f>LARGE($C$1975:$C$1980,6)</f>
        <v/>
      </c>
      <c r="D1987" s="19">
        <f>LARGE($D$1975:$D$1980,6)</f>
        <v/>
      </c>
      <c r="E1987" s="19">
        <f>LARGE($E$1975:$E$1980,6)</f>
        <v/>
      </c>
      <c r="F1987" s="19">
        <f>LARGE($F$1975:$F$1980,6)</f>
        <v/>
      </c>
      <c r="G1987" s="19">
        <f>LARGE($G$1975:$G$1980,6)</f>
        <v/>
      </c>
    </row>
    <row r="1988">
      <c r="A1988" s="3" t="inlineStr">
        <is>
          <t>check: Σeig − trace (→0)</t>
        </is>
      </c>
      <c r="B1988" s="3">
        <f>ROUND(SUM($B$1975:$B$1980)-($B$1955+$C$1956+$D$1957+$E$1958+$F$1959+$G$1960),6)</f>
        <v/>
      </c>
      <c r="C1988" s="3">
        <f>ROUND(SUM($C$1975:$C$1980)-($I$1955+$J$1956+$K$1957+$L$1958+$M$1959+$N$1960),6)</f>
        <v/>
      </c>
      <c r="D1988" s="3">
        <f>ROUND(SUM($D$1975:$D$1980)-($P$1955+$Q$1956+$R$1957+$S$1958+$T$1959+$U$1960),6)</f>
        <v/>
      </c>
      <c r="E1988" s="3">
        <f>ROUND(SUM($E$1975:$E$1980)-($W$1955+$X$1956+$Y$1957+$Z$1958+$AA$1959+$AB$1960),6)</f>
        <v/>
      </c>
      <c r="F1988" s="3">
        <f>ROUND(SUM($F$1975:$F$1980)-($AD$1955+$AE$1956+$AF$1957+$AG$1958+$AH$1959+$AI$1960),6)</f>
        <v/>
      </c>
      <c r="G1988" s="3">
        <f>ROUND(SUM($G$1975:$G$1980)-($AK$1955+$AL$1956+$AM$1957+$AN$1958+$AO$1959+$AP$1960),6)</f>
        <v/>
      </c>
    </row>
    <row r="1989">
      <c r="A1989" s="3" t="inlineStr">
        <is>
          <t>check: Πeig − det (→0)</t>
        </is>
      </c>
      <c r="B1989" s="3">
        <f>ROUND(MDETERM($B$1955:$G$1960)-PRODUCT($B$1975:$B$1980),6)</f>
        <v/>
      </c>
      <c r="C1989" s="3">
        <f>ROUND(MDETERM($I$1955:$N$1960)-PRODUCT($C$1975:$C$1980),6)</f>
        <v/>
      </c>
      <c r="D1989" s="3">
        <f>ROUND(MDETERM($P$1955:$U$1960)-PRODUCT($D$1975:$D$1980),6)</f>
        <v/>
      </c>
      <c r="E1989" s="3">
        <f>ROUND(MDETERM($W$1955:$AB$1960)-PRODUCT($E$1975:$E$1980),6)</f>
        <v/>
      </c>
      <c r="F1989" s="3">
        <f>ROUND(MDETERM($AD$1955:$AI$1960)-PRODUCT($F$1975:$F$1980),6)</f>
        <v/>
      </c>
      <c r="G1989" s="3">
        <f>ROUND(MDETERM($AK$1955:$AP$1960)-PRODUCT($G$1975:$G$1980),6)</f>
        <v/>
      </c>
    </row>
    <row r="1990">
      <c r="A1990" s="3" t="inlineStr">
        <is>
          <t>complex eigenvalues?</t>
        </is>
      </c>
      <c r="B1990" s="3" t="inlineStr"/>
      <c r="C1990" s="3" t="inlineStr"/>
      <c r="D1990" s="3" t="inlineStr"/>
      <c r="E1990" s="3" t="inlineStr"/>
      <c r="F1990" s="3" t="inlineStr"/>
      <c r="G1990" s="3" t="inlineStr"/>
    </row>
    <row r="1991">
      <c r="A1991" s="3" t="inlineStr">
        <is>
          <t>check: det(M − λᵢI) per sorted λ (→0)</t>
        </is>
      </c>
    </row>
    <row r="1992">
      <c r="A1992" s="3" t="inlineStr">
        <is>
          <t xml:space="preserve">  det(M − λ(1)I)</t>
        </is>
      </c>
      <c r="B1992" s="3">
        <f t="array" ref="B1992">ROUND(MDETERM($B$1955:$G$1960-$B$1982*MUNIT(6)),6)</f>
        <v/>
      </c>
      <c r="C1992" s="3">
        <f t="array" ref="C1992">ROUND(MDETERM($I$1955:$N$1960-$C$1982*MUNIT(6)),6)</f>
        <v/>
      </c>
      <c r="D1992" s="3">
        <f t="array" ref="D1992">ROUND(MDETERM($P$1955:$U$1960-$D$1982*MUNIT(6)),6)</f>
        <v/>
      </c>
      <c r="E1992" s="3">
        <f t="array" ref="E1992">ROUND(MDETERM($W$1955:$AB$1960-$E$1982*MUNIT(6)),6)</f>
        <v/>
      </c>
      <c r="F1992" s="3">
        <f t="array" ref="F1992">ROUND(MDETERM($AD$1955:$AI$1960-$F$1982*MUNIT(6)),6)</f>
        <v/>
      </c>
      <c r="G1992" s="3">
        <f t="array" ref="G1992">ROUND(MDETERM($AK$1955:$AP$1960-$G$1982*MUNIT(6)),6)</f>
        <v/>
      </c>
    </row>
    <row r="1993">
      <c r="A1993" s="3" t="inlineStr">
        <is>
          <t xml:space="preserve">  det(M − λ(2)I)</t>
        </is>
      </c>
      <c r="B1993" s="3">
        <f t="array" ref="B1993">ROUND(MDETERM($B$1955:$G$1960-$B$1983*MUNIT(6)),6)</f>
        <v/>
      </c>
      <c r="C1993" s="3">
        <f t="array" ref="C1993">ROUND(MDETERM($I$1955:$N$1960-$C$1983*MUNIT(6)),6)</f>
        <v/>
      </c>
      <c r="D1993" s="3">
        <f t="array" ref="D1993">ROUND(MDETERM($P$1955:$U$1960-$D$1983*MUNIT(6)),6)</f>
        <v/>
      </c>
      <c r="E1993" s="3">
        <f t="array" ref="E1993">ROUND(MDETERM($W$1955:$AB$1960-$E$1983*MUNIT(6)),6)</f>
        <v/>
      </c>
      <c r="F1993" s="3">
        <f t="array" ref="F1993">ROUND(MDETERM($AD$1955:$AI$1960-$F$1983*MUNIT(6)),6)</f>
        <v/>
      </c>
      <c r="G1993" s="3">
        <f t="array" ref="G1993">ROUND(MDETERM($AK$1955:$AP$1960-$G$1983*MUNIT(6)),6)</f>
        <v/>
      </c>
    </row>
    <row r="1994">
      <c r="A1994" s="3" t="inlineStr">
        <is>
          <t xml:space="preserve">  det(M − λ(3)I)</t>
        </is>
      </c>
      <c r="B1994" s="3">
        <f t="array" ref="B1994">ROUND(MDETERM($B$1955:$G$1960-$B$1984*MUNIT(6)),6)</f>
        <v/>
      </c>
      <c r="C1994" s="3">
        <f t="array" ref="C1994">ROUND(MDETERM($I$1955:$N$1960-$C$1984*MUNIT(6)),6)</f>
        <v/>
      </c>
      <c r="D1994" s="3">
        <f t="array" ref="D1994">ROUND(MDETERM($P$1955:$U$1960-$D$1984*MUNIT(6)),6)</f>
        <v/>
      </c>
      <c r="E1994" s="3">
        <f t="array" ref="E1994">ROUND(MDETERM($W$1955:$AB$1960-$E$1984*MUNIT(6)),6)</f>
        <v/>
      </c>
      <c r="F1994" s="3">
        <f t="array" ref="F1994">ROUND(MDETERM($AD$1955:$AI$1960-$F$1984*MUNIT(6)),6)</f>
        <v/>
      </c>
      <c r="G1994" s="3">
        <f t="array" ref="G1994">ROUND(MDETERM($AK$1955:$AP$1960-$G$1984*MUNIT(6)),6)</f>
        <v/>
      </c>
    </row>
    <row r="1995">
      <c r="A1995" s="3" t="inlineStr">
        <is>
          <t xml:space="preserve">  det(M − λ(4)I)</t>
        </is>
      </c>
      <c r="B1995" s="3">
        <f t="array" ref="B1995">ROUND(MDETERM($B$1955:$G$1960-$B$1985*MUNIT(6)),6)</f>
        <v/>
      </c>
      <c r="C1995" s="3">
        <f t="array" ref="C1995">ROUND(MDETERM($I$1955:$N$1960-$C$1985*MUNIT(6)),6)</f>
        <v/>
      </c>
      <c r="D1995" s="3">
        <f t="array" ref="D1995">ROUND(MDETERM($P$1955:$U$1960-$D$1985*MUNIT(6)),6)</f>
        <v/>
      </c>
      <c r="E1995" s="3">
        <f t="array" ref="E1995">ROUND(MDETERM($W$1955:$AB$1960-$E$1985*MUNIT(6)),6)</f>
        <v/>
      </c>
      <c r="F1995" s="3">
        <f t="array" ref="F1995">ROUND(MDETERM($AD$1955:$AI$1960-$F$1985*MUNIT(6)),6)</f>
        <v/>
      </c>
      <c r="G1995" s="3">
        <f t="array" ref="G1995">ROUND(MDETERM($AK$1955:$AP$1960-$G$1985*MUNIT(6)),6)</f>
        <v/>
      </c>
    </row>
    <row r="1996">
      <c r="A1996" s="3" t="inlineStr">
        <is>
          <t xml:space="preserve">  det(M − λ(5)I)</t>
        </is>
      </c>
      <c r="B1996" s="3">
        <f t="array" ref="B1996">ROUND(MDETERM($B$1955:$G$1960-$B$1986*MUNIT(6)),6)</f>
        <v/>
      </c>
      <c r="C1996" s="3">
        <f t="array" ref="C1996">ROUND(MDETERM($I$1955:$N$1960-$C$1986*MUNIT(6)),6)</f>
        <v/>
      </c>
      <c r="D1996" s="3">
        <f t="array" ref="D1996">ROUND(MDETERM($P$1955:$U$1960-$D$1986*MUNIT(6)),6)</f>
        <v/>
      </c>
      <c r="E1996" s="3">
        <f t="array" ref="E1996">ROUND(MDETERM($W$1955:$AB$1960-$E$1986*MUNIT(6)),6)</f>
        <v/>
      </c>
      <c r="F1996" s="3">
        <f t="array" ref="F1996">ROUND(MDETERM($AD$1955:$AI$1960-$F$1986*MUNIT(6)),6)</f>
        <v/>
      </c>
      <c r="G1996" s="3">
        <f t="array" ref="G1996">ROUND(MDETERM($AK$1955:$AP$1960-$G$1986*MUNIT(6)),6)</f>
        <v/>
      </c>
    </row>
    <row r="1997">
      <c r="A1997" s="3" t="inlineStr">
        <is>
          <t xml:space="preserve">  det(M − λ(6)I)</t>
        </is>
      </c>
      <c r="B1997" s="3">
        <f t="array" ref="B1997">ROUND(MDETERM($B$1955:$G$1960-$B$1987*MUNIT(6)),6)</f>
        <v/>
      </c>
      <c r="C1997" s="3">
        <f t="array" ref="C1997">ROUND(MDETERM($I$1955:$N$1960-$C$1987*MUNIT(6)),6)</f>
        <v/>
      </c>
      <c r="D1997" s="3">
        <f t="array" ref="D1997">ROUND(MDETERM($P$1955:$U$1960-$D$1987*MUNIT(6)),6)</f>
        <v/>
      </c>
      <c r="E1997" s="3">
        <f t="array" ref="E1997">ROUND(MDETERM($W$1955:$AB$1960-$E$1987*MUNIT(6)),6)</f>
        <v/>
      </c>
      <c r="F1997" s="3">
        <f t="array" ref="F1997">ROUND(MDETERM($AD$1955:$AI$1960-$F$1987*MUNIT(6)),6)</f>
        <v/>
      </c>
      <c r="G1997" s="3">
        <f t="array" ref="G1997">ROUND(MDETERM($AK$1955:$AP$1960-$G$1987*MUNIT(6)),6)</f>
        <v/>
      </c>
    </row>
    <row r="2001" ht="16" customHeight="1">
      <c r="A2001" s="14" t="inlineStr">
        <is>
          <t>GraphRAG R2-R3 | gpt4-turbo-preview</t>
        </is>
      </c>
      <c r="B2001" s="9" t="inlineStr">
        <is>
          <t>run 1 (raw, pasted)</t>
        </is>
      </c>
      <c r="I2001" s="9" t="inlineStr">
        <is>
          <t>run 2 (raw, pasted)</t>
        </is>
      </c>
      <c r="P2001" s="9" t="inlineStr">
        <is>
          <t>run 3 (raw, pasted)</t>
        </is>
      </c>
      <c r="W2001" s="9" t="inlineStr">
        <is>
          <t>run 4 (raw, pasted)</t>
        </is>
      </c>
      <c r="AD2001" s="9" t="inlineStr">
        <is>
          <t>run 5 (raw, pasted)</t>
        </is>
      </c>
      <c r="AK2001" s="9" t="inlineStr">
        <is>
          <t>archived component mapping</t>
        </is>
      </c>
    </row>
    <row r="2002" ht="60" customHeight="1">
      <c r="B2002" s="15" t="inlineStr">
        <is>
          <t>CUBESAT STRUCTURAL SYSTEM</t>
        </is>
      </c>
      <c r="C2002" s="15" t="inlineStr">
        <is>
          <t>ELECTRIC POWER SYSTEM</t>
        </is>
      </c>
      <c r="D2002" s="15" t="inlineStr">
        <is>
          <t>CUBESAT PROPULSION SYSTEM</t>
        </is>
      </c>
      <c r="E2002" s="15" t="inlineStr">
        <is>
          <t>THERMAL CONTROL SYSTEM</t>
        </is>
      </c>
      <c r="F2002" s="15" t="inlineStr">
        <is>
          <t>ATTITUDE DETERMINATION AND CONTROL SYSTEMS (ADCS)</t>
        </is>
      </c>
      <c r="G2002" s="15" t="inlineStr">
        <is>
          <t>COMMUNICATION SYSTEM</t>
        </is>
      </c>
      <c r="I2002" s="15" t="inlineStr">
        <is>
          <t>CUBESAT STRUCTURAL SYSTEM</t>
        </is>
      </c>
      <c r="J2002" s="15" t="inlineStr">
        <is>
          <t>ELECTRIC POWER SYSTEM</t>
        </is>
      </c>
      <c r="K2002" s="15" t="inlineStr">
        <is>
          <t>CUBESAT PROPULSION SYSTEM</t>
        </is>
      </c>
      <c r="L2002" s="15" t="inlineStr">
        <is>
          <t>THERMAL CONTROL SYSTEM</t>
        </is>
      </c>
      <c r="M2002" s="15" t="inlineStr">
        <is>
          <t>ATTITUDE DETERMINATION AND CONTROL SYSTEMS (ADCS)</t>
        </is>
      </c>
      <c r="N2002" s="15" t="inlineStr">
        <is>
          <t>COMMUNICATION SYSTEM</t>
        </is>
      </c>
      <c r="P2002" s="15" t="inlineStr">
        <is>
          <t>CUBESAT STRUCTURAL SYSTEM</t>
        </is>
      </c>
      <c r="Q2002" s="15" t="inlineStr">
        <is>
          <t>ELECTRIC POWER SYSTEM</t>
        </is>
      </c>
      <c r="R2002" s="15" t="inlineStr">
        <is>
          <t>CUBESAT PROPULSION SYSTEM</t>
        </is>
      </c>
      <c r="S2002" s="15" t="inlineStr">
        <is>
          <t>THERMAL CONTROL SYSTEM</t>
        </is>
      </c>
      <c r="T2002" s="15" t="inlineStr">
        <is>
          <t>ATTITUDE DETERMINATION AND CONTROL SYSTEMS (ADCS)</t>
        </is>
      </c>
      <c r="U2002" s="15" t="inlineStr">
        <is>
          <t>COMMUNICATION SYSTEM</t>
        </is>
      </c>
      <c r="W2002" s="15" t="inlineStr">
        <is>
          <t>CUBESAT STRUCTURAL SYSTEM</t>
        </is>
      </c>
      <c r="X2002" s="15" t="inlineStr">
        <is>
          <t>ELECTRIC POWER SYSTEM</t>
        </is>
      </c>
      <c r="Y2002" s="15" t="inlineStr">
        <is>
          <t>CUBESAT PROPULSION SYSTEM</t>
        </is>
      </c>
      <c r="Z2002" s="15" t="inlineStr">
        <is>
          <t>THERMAL CONTROL SYSTEM</t>
        </is>
      </c>
      <c r="AA2002" s="15" t="inlineStr">
        <is>
          <t>ATTITUDE DETERMINATION AND CONTROL SYSTEMS (ADCS)</t>
        </is>
      </c>
      <c r="AB2002" s="15" t="inlineStr">
        <is>
          <t>COMMUNICATION SYSTEM</t>
        </is>
      </c>
      <c r="AD2002" s="15" t="inlineStr">
        <is>
          <t>CUBESAT STRUCTURAL SYSTEM</t>
        </is>
      </c>
      <c r="AE2002" s="15" t="inlineStr">
        <is>
          <t>ELECTRIC POWER SYSTEM</t>
        </is>
      </c>
      <c r="AF2002" s="15" t="inlineStr">
        <is>
          <t>CUBESAT PROPULSION SYSTEM</t>
        </is>
      </c>
      <c r="AG2002" s="15" t="inlineStr">
        <is>
          <t>THERMAL CONTROL SYSTEM</t>
        </is>
      </c>
      <c r="AH2002" s="15" t="inlineStr">
        <is>
          <t>ATTITUDE DETERMINATION AND CONTROL SYSTEMS (ADCS)</t>
        </is>
      </c>
      <c r="AI2002" s="15" t="inlineStr">
        <is>
          <t>COMMUNICATION SYSTEM</t>
        </is>
      </c>
      <c r="AK2002" s="3" t="inlineStr">
        <is>
          <t>Ground truth component</t>
        </is>
      </c>
      <c r="AL2002" s="3" t="inlineStr">
        <is>
          <t>Matched predicted component</t>
        </is>
      </c>
    </row>
    <row r="2003">
      <c r="A2003" s="3" t="inlineStr">
        <is>
          <t>CUBESAT STRUCTURAL SYSTEM</t>
        </is>
      </c>
      <c r="B2003" s="8" t="n">
        <v>1</v>
      </c>
      <c r="C2003" s="8" t="n">
        <v>1</v>
      </c>
      <c r="D2003" s="8" t="n">
        <v>1</v>
      </c>
      <c r="E2003" s="8" t="n">
        <v>1</v>
      </c>
      <c r="F2003" s="8" t="n">
        <v>1</v>
      </c>
      <c r="G2003" s="8" t="n">
        <v>1</v>
      </c>
      <c r="I2003" s="8" t="n">
        <v>1</v>
      </c>
      <c r="J2003" s="8" t="n">
        <v>1</v>
      </c>
      <c r="K2003" s="8" t="n">
        <v>1</v>
      </c>
      <c r="L2003" s="8" t="n">
        <v>1</v>
      </c>
      <c r="M2003" s="8" t="n">
        <v>1</v>
      </c>
      <c r="N2003" s="8" t="n">
        <v>1</v>
      </c>
      <c r="P2003" s="8" t="n">
        <v>1</v>
      </c>
      <c r="Q2003" s="8" t="n">
        <v>1</v>
      </c>
      <c r="R2003" s="8" t="n">
        <v>1</v>
      </c>
      <c r="S2003" s="8" t="n">
        <v>1</v>
      </c>
      <c r="T2003" s="8" t="n">
        <v>1</v>
      </c>
      <c r="U2003" s="8" t="n">
        <v>1</v>
      </c>
      <c r="W2003" s="8" t="n">
        <v>1</v>
      </c>
      <c r="X2003" s="8" t="n">
        <v>1</v>
      </c>
      <c r="Y2003" s="8" t="n">
        <v>1</v>
      </c>
      <c r="Z2003" s="8" t="n">
        <v>1</v>
      </c>
      <c r="AA2003" s="8" t="n">
        <v>1</v>
      </c>
      <c r="AB2003" s="8" t="n">
        <v>1</v>
      </c>
      <c r="AD2003" s="8" t="n">
        <v>1</v>
      </c>
      <c r="AE2003" s="8" t="n">
        <v>1</v>
      </c>
      <c r="AF2003" s="8" t="n">
        <v>1</v>
      </c>
      <c r="AG2003" s="8" t="n">
        <v>1</v>
      </c>
      <c r="AH2003" s="8" t="n">
        <v>1</v>
      </c>
      <c r="AI2003" s="8" t="n">
        <v>1</v>
      </c>
      <c r="AK2003" s="3" t="inlineStr">
        <is>
          <t>Spacecraft</t>
        </is>
      </c>
      <c r="AL2003" s="3" t="inlineStr">
        <is>
          <t>CUBESAT STRUCTURAL SYSTEM</t>
        </is>
      </c>
    </row>
    <row r="2004">
      <c r="A2004" s="3" t="inlineStr">
        <is>
          <t>ELECTRIC POWER SYSTEM</t>
        </is>
      </c>
      <c r="B2004" s="8" t="n">
        <v>1</v>
      </c>
      <c r="C2004" s="8" t="n">
        <v>1</v>
      </c>
      <c r="D2004" s="8" t="n">
        <v>0</v>
      </c>
      <c r="E2004" s="8" t="n">
        <v>1</v>
      </c>
      <c r="F2004" s="8" t="n">
        <v>1</v>
      </c>
      <c r="G2004" s="8" t="n">
        <v>1</v>
      </c>
      <c r="I2004" s="8" t="n">
        <v>0</v>
      </c>
      <c r="J2004" s="8" t="n">
        <v>1</v>
      </c>
      <c r="K2004" s="8" t="n">
        <v>0</v>
      </c>
      <c r="L2004" s="8" t="n">
        <v>1</v>
      </c>
      <c r="M2004" s="8" t="n">
        <v>1</v>
      </c>
      <c r="N2004" s="8" t="n">
        <v>1</v>
      </c>
      <c r="P2004" s="8" t="n">
        <v>1</v>
      </c>
      <c r="Q2004" s="8" t="n">
        <v>1</v>
      </c>
      <c r="R2004" s="8" t="n">
        <v>1</v>
      </c>
      <c r="S2004" s="8" t="n">
        <v>1</v>
      </c>
      <c r="T2004" s="8" t="n">
        <v>1</v>
      </c>
      <c r="U2004" s="8" t="n">
        <v>1</v>
      </c>
      <c r="W2004" s="8" t="n">
        <v>1</v>
      </c>
      <c r="X2004" s="8" t="n">
        <v>1</v>
      </c>
      <c r="Y2004" s="8" t="n">
        <v>1</v>
      </c>
      <c r="Z2004" s="8" t="n">
        <v>1</v>
      </c>
      <c r="AA2004" s="8" t="n">
        <v>1</v>
      </c>
      <c r="AB2004" s="8" t="n">
        <v>1</v>
      </c>
      <c r="AD2004" s="8" t="n">
        <v>1</v>
      </c>
      <c r="AE2004" s="8" t="n">
        <v>1</v>
      </c>
      <c r="AF2004" s="8" t="n">
        <v>1</v>
      </c>
      <c r="AG2004" s="8" t="n">
        <v>1</v>
      </c>
      <c r="AH2004" s="8" t="n">
        <v>1</v>
      </c>
      <c r="AI2004" s="8" t="n">
        <v>1</v>
      </c>
      <c r="AK2004" s="3" t="inlineStr">
        <is>
          <t>Guidance, Navigation, and Control (GNC) Subsystem</t>
        </is>
      </c>
      <c r="AL2004" s="3" t="inlineStr">
        <is>
          <t>ATTITUDE DETERMINATION AND CONTROL SYSTEMS (ADCS)</t>
        </is>
      </c>
    </row>
    <row r="2005">
      <c r="A2005" s="3" t="inlineStr">
        <is>
          <t>CUBESAT PROPULSION SYSTEM</t>
        </is>
      </c>
      <c r="B2005" s="8" t="n">
        <v>1</v>
      </c>
      <c r="C2005" s="8" t="n">
        <v>0</v>
      </c>
      <c r="D2005" s="8" t="n">
        <v>1</v>
      </c>
      <c r="E2005" s="8" t="n">
        <v>1</v>
      </c>
      <c r="F2005" s="8" t="n">
        <v>1</v>
      </c>
      <c r="G2005" s="8" t="n">
        <v>0</v>
      </c>
      <c r="I2005" s="8" t="n">
        <v>0</v>
      </c>
      <c r="J2005" s="8" t="n">
        <v>0</v>
      </c>
      <c r="K2005" s="8" t="n">
        <v>1</v>
      </c>
      <c r="L2005" s="8" t="n">
        <v>1</v>
      </c>
      <c r="M2005" s="8" t="n">
        <v>1</v>
      </c>
      <c r="N2005" s="8" t="n">
        <v>0</v>
      </c>
      <c r="P2005" s="8" t="n">
        <v>1</v>
      </c>
      <c r="Q2005" s="8" t="n">
        <v>1</v>
      </c>
      <c r="R2005" s="8" t="n">
        <v>1</v>
      </c>
      <c r="S2005" s="8" t="n">
        <v>1</v>
      </c>
      <c r="T2005" s="8" t="n">
        <v>1</v>
      </c>
      <c r="U2005" s="8" t="n">
        <v>1</v>
      </c>
      <c r="W2005" s="8" t="n">
        <v>1</v>
      </c>
      <c r="X2005" s="8" t="n">
        <v>1</v>
      </c>
      <c r="Y2005" s="8" t="n">
        <v>1</v>
      </c>
      <c r="Z2005" s="8" t="n">
        <v>1</v>
      </c>
      <c r="AA2005" s="8" t="n">
        <v>1</v>
      </c>
      <c r="AB2005" s="8" t="n">
        <v>1</v>
      </c>
      <c r="AD2005" s="8" t="n">
        <v>1</v>
      </c>
      <c r="AE2005" s="8" t="n">
        <v>1</v>
      </c>
      <c r="AF2005" s="8" t="n">
        <v>1</v>
      </c>
      <c r="AG2005" s="8" t="n">
        <v>1</v>
      </c>
      <c r="AH2005" s="8" t="n">
        <v>1</v>
      </c>
      <c r="AI2005" s="8" t="n">
        <v>1</v>
      </c>
      <c r="AK2005" s="3" t="inlineStr">
        <is>
          <t>Propulsion Subsystem</t>
        </is>
      </c>
      <c r="AL2005" s="3" t="inlineStr">
        <is>
          <t>CUBESAT PROPULSION SYSTEM</t>
        </is>
      </c>
    </row>
    <row r="2006">
      <c r="A2006" s="3" t="inlineStr">
        <is>
          <t>THERMAL CONTROL SYSTEM</t>
        </is>
      </c>
      <c r="B2006" s="8" t="n">
        <v>1</v>
      </c>
      <c r="C2006" s="8" t="n">
        <v>1</v>
      </c>
      <c r="D2006" s="8" t="n">
        <v>1</v>
      </c>
      <c r="E2006" s="8" t="n">
        <v>1</v>
      </c>
      <c r="F2006" s="8" t="n">
        <v>1</v>
      </c>
      <c r="G2006" s="8" t="n">
        <v>0</v>
      </c>
      <c r="I2006" s="8" t="n">
        <v>0</v>
      </c>
      <c r="J2006" s="8" t="n">
        <v>1</v>
      </c>
      <c r="K2006" s="8" t="n">
        <v>1</v>
      </c>
      <c r="L2006" s="8" t="n">
        <v>1</v>
      </c>
      <c r="M2006" s="8" t="n">
        <v>0</v>
      </c>
      <c r="N2006" s="8" t="n">
        <v>0</v>
      </c>
      <c r="P2006" s="8" t="n">
        <v>1</v>
      </c>
      <c r="Q2006" s="8" t="n">
        <v>1</v>
      </c>
      <c r="R2006" s="8" t="n">
        <v>1</v>
      </c>
      <c r="S2006" s="8" t="n">
        <v>1</v>
      </c>
      <c r="T2006" s="8" t="n">
        <v>1</v>
      </c>
      <c r="U2006" s="8" t="n">
        <v>1</v>
      </c>
      <c r="W2006" s="8" t="n">
        <v>1</v>
      </c>
      <c r="X2006" s="8" t="n">
        <v>1</v>
      </c>
      <c r="Y2006" s="8" t="n">
        <v>1</v>
      </c>
      <c r="Z2006" s="8" t="n">
        <v>1</v>
      </c>
      <c r="AA2006" s="8" t="n">
        <v>1</v>
      </c>
      <c r="AB2006" s="8" t="n">
        <v>1</v>
      </c>
      <c r="AD2006" s="8" t="n">
        <v>1</v>
      </c>
      <c r="AE2006" s="8" t="n">
        <v>1</v>
      </c>
      <c r="AF2006" s="8" t="n">
        <v>1</v>
      </c>
      <c r="AG2006" s="8" t="n">
        <v>1</v>
      </c>
      <c r="AH2006" s="8" t="n">
        <v>1</v>
      </c>
      <c r="AI2006" s="8" t="n">
        <v>1</v>
      </c>
      <c r="AK2006" s="3" t="inlineStr">
        <is>
          <t>Power Subsystem</t>
        </is>
      </c>
      <c r="AL2006" s="3" t="inlineStr">
        <is>
          <t>ELECTRIC POWER SYSTEM</t>
        </is>
      </c>
    </row>
    <row r="2007">
      <c r="A2007" s="3" t="inlineStr">
        <is>
          <t>ATTITUDE DETERMINATION AND CONTROL SYSTEMS (ADCS)</t>
        </is>
      </c>
      <c r="B2007" s="8" t="n">
        <v>1</v>
      </c>
      <c r="C2007" s="8" t="n">
        <v>1</v>
      </c>
      <c r="D2007" s="8" t="n">
        <v>1</v>
      </c>
      <c r="E2007" s="8" t="n">
        <v>1</v>
      </c>
      <c r="F2007" s="8" t="n">
        <v>1</v>
      </c>
      <c r="G2007" s="8" t="n">
        <v>1</v>
      </c>
      <c r="I2007" s="8" t="n">
        <v>0</v>
      </c>
      <c r="J2007" s="8" t="n">
        <v>1</v>
      </c>
      <c r="K2007" s="8" t="n">
        <v>0</v>
      </c>
      <c r="L2007" s="8" t="n">
        <v>0</v>
      </c>
      <c r="M2007" s="8" t="n">
        <v>1</v>
      </c>
      <c r="N2007" s="8" t="n">
        <v>1</v>
      </c>
      <c r="P2007" s="8" t="n">
        <v>1</v>
      </c>
      <c r="Q2007" s="8" t="n">
        <v>1</v>
      </c>
      <c r="R2007" s="8" t="n">
        <v>1</v>
      </c>
      <c r="S2007" s="8" t="n">
        <v>1</v>
      </c>
      <c r="T2007" s="8" t="n">
        <v>1</v>
      </c>
      <c r="U2007" s="8" t="n">
        <v>1</v>
      </c>
      <c r="W2007" s="8" t="n">
        <v>1</v>
      </c>
      <c r="X2007" s="8" t="n">
        <v>1</v>
      </c>
      <c r="Y2007" s="8" t="n">
        <v>1</v>
      </c>
      <c r="Z2007" s="8" t="n">
        <v>1</v>
      </c>
      <c r="AA2007" s="8" t="n">
        <v>1</v>
      </c>
      <c r="AB2007" s="8" t="n">
        <v>1</v>
      </c>
      <c r="AD2007" s="8" t="n">
        <v>1</v>
      </c>
      <c r="AE2007" s="8" t="n">
        <v>1</v>
      </c>
      <c r="AF2007" s="8" t="n">
        <v>1</v>
      </c>
      <c r="AG2007" s="8" t="n">
        <v>1</v>
      </c>
      <c r="AH2007" s="8" t="n">
        <v>1</v>
      </c>
      <c r="AI2007" s="8" t="n">
        <v>1</v>
      </c>
    </row>
    <row r="2008">
      <c r="A2008" s="3" t="inlineStr">
        <is>
          <t>COMMUNICATION SYSTEM</t>
        </is>
      </c>
      <c r="B2008" s="8" t="n">
        <v>1</v>
      </c>
      <c r="C2008" s="8" t="n">
        <v>1</v>
      </c>
      <c r="D2008" s="8" t="n">
        <v>0</v>
      </c>
      <c r="E2008" s="8" t="n">
        <v>0</v>
      </c>
      <c r="F2008" s="8" t="n">
        <v>1</v>
      </c>
      <c r="G2008" s="8" t="n">
        <v>1</v>
      </c>
      <c r="I2008" s="8" t="n">
        <v>0</v>
      </c>
      <c r="J2008" s="8" t="n">
        <v>1</v>
      </c>
      <c r="K2008" s="8" t="n">
        <v>0</v>
      </c>
      <c r="L2008" s="8" t="n">
        <v>0</v>
      </c>
      <c r="M2008" s="8" t="n">
        <v>1</v>
      </c>
      <c r="N2008" s="8" t="n">
        <v>1</v>
      </c>
      <c r="P2008" s="8" t="n">
        <v>1</v>
      </c>
      <c r="Q2008" s="8" t="n">
        <v>1</v>
      </c>
      <c r="R2008" s="8" t="n">
        <v>1</v>
      </c>
      <c r="S2008" s="8" t="n">
        <v>1</v>
      </c>
      <c r="T2008" s="8" t="n">
        <v>1</v>
      </c>
      <c r="U2008" s="8" t="n">
        <v>1</v>
      </c>
      <c r="W2008" s="8" t="n">
        <v>1</v>
      </c>
      <c r="X2008" s="8" t="n">
        <v>1</v>
      </c>
      <c r="Y2008" s="8" t="n">
        <v>1</v>
      </c>
      <c r="Z2008" s="8" t="n">
        <v>1</v>
      </c>
      <c r="AA2008" s="8" t="n">
        <v>1</v>
      </c>
      <c r="AB2008" s="8" t="n">
        <v>1</v>
      </c>
      <c r="AD2008" s="8" t="n">
        <v>1</v>
      </c>
      <c r="AE2008" s="8" t="n">
        <v>1</v>
      </c>
      <c r="AF2008" s="8" t="n">
        <v>1</v>
      </c>
      <c r="AG2008" s="8" t="n">
        <v>1</v>
      </c>
      <c r="AH2008" s="8" t="n">
        <v>1</v>
      </c>
      <c r="AI2008" s="8" t="n">
        <v>1</v>
      </c>
    </row>
    <row r="2010">
      <c r="A2010" s="1" t="inlineStr">
        <is>
          <t>aligned k×k matrices (INDEX/MATCH through the mapping; GT order)</t>
        </is>
      </c>
      <c r="B2010" s="9" t="inlineStr">
        <is>
          <t>run 1 aligned</t>
        </is>
      </c>
      <c r="I2010" s="9" t="inlineStr">
        <is>
          <t>run 2 aligned</t>
        </is>
      </c>
      <c r="P2010" s="9" t="inlineStr">
        <is>
          <t>run 3 aligned</t>
        </is>
      </c>
      <c r="W2010" s="9" t="inlineStr">
        <is>
          <t>run 4 aligned</t>
        </is>
      </c>
      <c r="AD2010" s="9" t="inlineStr">
        <is>
          <t>run 5 aligned</t>
        </is>
      </c>
      <c r="AK2010" s="9" t="inlineStr">
        <is>
          <t>Step2 average of aligned runs (formula)</t>
        </is>
      </c>
      <c r="AP2010" s="9" t="inlineStr">
        <is>
          <t>aligned ground truth (INDEX/MATCH)</t>
        </is>
      </c>
      <c r="AU2010" s="9" t="inlineStr">
        <is>
          <t>aligned GT eig (pasted) | sorted</t>
        </is>
      </c>
    </row>
    <row r="2011" ht="60" customHeight="1">
      <c r="B2011" s="15" t="inlineStr">
        <is>
          <t>Spacecraft</t>
        </is>
      </c>
      <c r="C2011" s="15" t="inlineStr">
        <is>
          <t>Guidance, Navigation, and Control (GNC) Subsystem</t>
        </is>
      </c>
      <c r="D2011" s="15" t="inlineStr">
        <is>
          <t>Propulsion Subsystem</t>
        </is>
      </c>
      <c r="E2011" s="15" t="inlineStr">
        <is>
          <t>Power Subsystem</t>
        </is>
      </c>
      <c r="I2011" s="15" t="inlineStr">
        <is>
          <t>Spacecraft</t>
        </is>
      </c>
      <c r="J2011" s="15" t="inlineStr">
        <is>
          <t>Guidance, Navigation, and Control (GNC) Subsystem</t>
        </is>
      </c>
      <c r="K2011" s="15" t="inlineStr">
        <is>
          <t>Propulsion Subsystem</t>
        </is>
      </c>
      <c r="L2011" s="15" t="inlineStr">
        <is>
          <t>Power Subsystem</t>
        </is>
      </c>
      <c r="P2011" s="15" t="inlineStr">
        <is>
          <t>Spacecraft</t>
        </is>
      </c>
      <c r="Q2011" s="15" t="inlineStr">
        <is>
          <t>Guidance, Navigation, and Control (GNC) Subsystem</t>
        </is>
      </c>
      <c r="R2011" s="15" t="inlineStr">
        <is>
          <t>Propulsion Subsystem</t>
        </is>
      </c>
      <c r="S2011" s="15" t="inlineStr">
        <is>
          <t>Power Subsystem</t>
        </is>
      </c>
      <c r="W2011" s="15" t="inlineStr">
        <is>
          <t>Spacecraft</t>
        </is>
      </c>
      <c r="X2011" s="15" t="inlineStr">
        <is>
          <t>Guidance, Navigation, and Control (GNC) Subsystem</t>
        </is>
      </c>
      <c r="Y2011" s="15" t="inlineStr">
        <is>
          <t>Propulsion Subsystem</t>
        </is>
      </c>
      <c r="Z2011" s="15" t="inlineStr">
        <is>
          <t>Power Subsystem</t>
        </is>
      </c>
      <c r="AD2011" s="15" t="inlineStr">
        <is>
          <t>Spacecraft</t>
        </is>
      </c>
      <c r="AE2011" s="15" t="inlineStr">
        <is>
          <t>Guidance, Navigation, and Control (GNC) Subsystem</t>
        </is>
      </c>
      <c r="AF2011" s="15" t="inlineStr">
        <is>
          <t>Propulsion Subsystem</t>
        </is>
      </c>
      <c r="AG2011" s="15" t="inlineStr">
        <is>
          <t>Power Subsystem</t>
        </is>
      </c>
    </row>
    <row r="2012">
      <c r="A2012" s="3" t="inlineStr">
        <is>
          <t>Spacecraft</t>
        </is>
      </c>
      <c r="B2012" s="8">
        <f>INDEX($B$2003:$G$2008,MATCH($AL$2003,$B$2002:$G$2002,0),MATCH($AL$2003,$B$2002:$G$2002,0))</f>
        <v/>
      </c>
      <c r="C2012" s="8">
        <f>INDEX($B$2003:$G$2008,MATCH($AL$2003,$B$2002:$G$2002,0),MATCH($AL$2004,$B$2002:$G$2002,0))</f>
        <v/>
      </c>
      <c r="D2012" s="8">
        <f>INDEX($B$2003:$G$2008,MATCH($AL$2003,$B$2002:$G$2002,0),MATCH($AL$2005,$B$2002:$G$2002,0))</f>
        <v/>
      </c>
      <c r="E2012" s="8">
        <f>INDEX($B$2003:$G$2008,MATCH($AL$2003,$B$2002:$G$2002,0),MATCH($AL$2006,$B$2002:$G$2002,0))</f>
        <v/>
      </c>
      <c r="I2012" s="8">
        <f>INDEX($I$2003:$N$2008,MATCH($AL$2003,$I$2002:$N$2002,0),MATCH($AL$2003,$I$2002:$N$2002,0))</f>
        <v/>
      </c>
      <c r="J2012" s="8">
        <f>INDEX($I$2003:$N$2008,MATCH($AL$2003,$I$2002:$N$2002,0),MATCH($AL$2004,$I$2002:$N$2002,0))</f>
        <v/>
      </c>
      <c r="K2012" s="8">
        <f>INDEX($I$2003:$N$2008,MATCH($AL$2003,$I$2002:$N$2002,0),MATCH($AL$2005,$I$2002:$N$2002,0))</f>
        <v/>
      </c>
      <c r="L2012" s="8">
        <f>INDEX($I$2003:$N$2008,MATCH($AL$2003,$I$2002:$N$2002,0),MATCH($AL$2006,$I$2002:$N$2002,0))</f>
        <v/>
      </c>
      <c r="P2012" s="8">
        <f>INDEX($P$2003:$U$2008,MATCH($AL$2003,$P$2002:$U$2002,0),MATCH($AL$2003,$P$2002:$U$2002,0))</f>
        <v/>
      </c>
      <c r="Q2012" s="8">
        <f>INDEX($P$2003:$U$2008,MATCH($AL$2003,$P$2002:$U$2002,0),MATCH($AL$2004,$P$2002:$U$2002,0))</f>
        <v/>
      </c>
      <c r="R2012" s="8">
        <f>INDEX($P$2003:$U$2008,MATCH($AL$2003,$P$2002:$U$2002,0),MATCH($AL$2005,$P$2002:$U$2002,0))</f>
        <v/>
      </c>
      <c r="S2012" s="8">
        <f>INDEX($P$2003:$U$2008,MATCH($AL$2003,$P$2002:$U$2002,0),MATCH($AL$2006,$P$2002:$U$2002,0))</f>
        <v/>
      </c>
      <c r="W2012" s="8">
        <f>INDEX($W$2003:$AB$2008,MATCH($AL$2003,$W$2002:$AB$2002,0),MATCH($AL$2003,$W$2002:$AB$2002,0))</f>
        <v/>
      </c>
      <c r="X2012" s="8">
        <f>INDEX($W$2003:$AB$2008,MATCH($AL$2003,$W$2002:$AB$2002,0),MATCH($AL$2004,$W$2002:$AB$2002,0))</f>
        <v/>
      </c>
      <c r="Y2012" s="8">
        <f>INDEX($W$2003:$AB$2008,MATCH($AL$2003,$W$2002:$AB$2002,0),MATCH($AL$2005,$W$2002:$AB$2002,0))</f>
        <v/>
      </c>
      <c r="Z2012" s="8">
        <f>INDEX($W$2003:$AB$2008,MATCH($AL$2003,$W$2002:$AB$2002,0),MATCH($AL$2006,$W$2002:$AB$2002,0))</f>
        <v/>
      </c>
      <c r="AD2012" s="8">
        <f>INDEX($AD$2003:$AI$2008,MATCH($AL$2003,$AD$2002:$AI$2002,0),MATCH($AL$2003,$AD$2002:$AI$2002,0))</f>
        <v/>
      </c>
      <c r="AE2012" s="8">
        <f>INDEX($AD$2003:$AI$2008,MATCH($AL$2003,$AD$2002:$AI$2002,0),MATCH($AL$2004,$AD$2002:$AI$2002,0))</f>
        <v/>
      </c>
      <c r="AF2012" s="8">
        <f>INDEX($AD$2003:$AI$2008,MATCH($AL$2003,$AD$2002:$AI$2002,0),MATCH($AL$2005,$AD$2002:$AI$2002,0))</f>
        <v/>
      </c>
      <c r="AG2012" s="8">
        <f>INDEX($AD$2003:$AI$2008,MATCH($AL$2003,$AD$2002:$AI$2002,0),MATCH($AL$2006,$AD$2002:$AI$2002,0))</f>
        <v/>
      </c>
      <c r="AK2012" s="8">
        <f>IF(($B$2012&lt;&gt;2)+($I$2012&lt;&gt;2)+($P$2012&lt;&gt;2)+($W$2012&lt;&gt;2)+($AD$2012&lt;&gt;2)=0,2,IF((($B$2012&lt;&gt;2)*$B$2012+($I$2012&lt;&gt;2)*$I$2012+($P$2012&lt;&gt;2)*$P$2012+($W$2012&lt;&gt;2)*$W$2012+($AD$2012&lt;&gt;2)*$AD$2012)/(($B$2012&lt;&gt;2)+($I$2012&lt;&gt;2)+($P$2012&lt;&gt;2)+($W$2012&lt;&gt;2)+($AD$2012&lt;&gt;2))&gt;=0.5,1,0))</f>
        <v/>
      </c>
      <c r="AL2012" s="8">
        <f>IF(($C$2012&lt;&gt;2)+($J$2012&lt;&gt;2)+($Q$2012&lt;&gt;2)+($X$2012&lt;&gt;2)+($AE$2012&lt;&gt;2)=0,2,IF((($C$2012&lt;&gt;2)*$C$2012+($J$2012&lt;&gt;2)*$J$2012+($Q$2012&lt;&gt;2)*$Q$2012+($X$2012&lt;&gt;2)*$X$2012+($AE$2012&lt;&gt;2)*$AE$2012)/(($C$2012&lt;&gt;2)+($J$2012&lt;&gt;2)+($Q$2012&lt;&gt;2)+($X$2012&lt;&gt;2)+($AE$2012&lt;&gt;2))&gt;=0.5,1,0))</f>
        <v/>
      </c>
      <c r="AM2012" s="8">
        <f>IF(($D$2012&lt;&gt;2)+($K$2012&lt;&gt;2)+($R$2012&lt;&gt;2)+($Y$2012&lt;&gt;2)+($AF$2012&lt;&gt;2)=0,2,IF((($D$2012&lt;&gt;2)*$D$2012+($K$2012&lt;&gt;2)*$K$2012+($R$2012&lt;&gt;2)*$R$2012+($Y$2012&lt;&gt;2)*$Y$2012+($AF$2012&lt;&gt;2)*$AF$2012)/(($D$2012&lt;&gt;2)+($K$2012&lt;&gt;2)+($R$2012&lt;&gt;2)+($Y$2012&lt;&gt;2)+($AF$2012&lt;&gt;2))&gt;=0.5,1,0))</f>
        <v/>
      </c>
      <c r="AN2012" s="8">
        <f>IF(($E$2012&lt;&gt;2)+($L$2012&lt;&gt;2)+($S$2012&lt;&gt;2)+($Z$2012&lt;&gt;2)+($AG$2012&lt;&gt;2)=0,2,IF((($E$2012&lt;&gt;2)*$E$2012+($L$2012&lt;&gt;2)*$L$2012+($S$2012&lt;&gt;2)*$S$2012+($Z$2012&lt;&gt;2)*$Z$2012+($AG$2012&lt;&gt;2)*$AG$2012)/(($E$2012&lt;&gt;2)+($L$2012&lt;&gt;2)+($S$2012&lt;&gt;2)+($Z$2012&lt;&gt;2)+($AG$2012&lt;&gt;2))&gt;=0.5,1,0))</f>
        <v/>
      </c>
      <c r="AP2012" s="16">
        <f>INDEX('Ground truth'!$B$3:$G$8,MATCH($AK$2003,'Ground truth'!$A$3:$A$8,0),MATCH($AK$2003,'Ground truth'!$B$2:$G$2,0))</f>
        <v/>
      </c>
      <c r="AQ2012" s="16">
        <f>INDEX('Ground truth'!$B$3:$G$8,MATCH($AK$2003,'Ground truth'!$A$3:$A$8,0),MATCH($AK$2004,'Ground truth'!$B$2:$G$2,0))</f>
        <v/>
      </c>
      <c r="AR2012" s="16">
        <f>INDEX('Ground truth'!$B$3:$G$8,MATCH($AK$2003,'Ground truth'!$A$3:$A$8,0),MATCH($AK$2005,'Ground truth'!$B$2:$G$2,0))</f>
        <v/>
      </c>
      <c r="AS2012" s="16">
        <f>INDEX('Ground truth'!$B$3:$G$8,MATCH($AK$2003,'Ground truth'!$A$3:$A$8,0),MATCH($AK$2006,'Ground truth'!$B$2:$G$2,0))</f>
        <v/>
      </c>
      <c r="AU2012" s="19" t="n">
        <v>2.732050807568877</v>
      </c>
      <c r="AV2012" s="19">
        <f>LARGE($AU$2012:$AU$2015,1)</f>
        <v/>
      </c>
    </row>
    <row r="2013">
      <c r="A2013" s="3" t="inlineStr">
        <is>
          <t>Guidance, Navigation, and Control (GNC) Subsystem</t>
        </is>
      </c>
      <c r="B2013" s="8">
        <f>INDEX($B$2003:$G$2008,MATCH($AL$2004,$B$2002:$G$2002,0),MATCH($AL$2003,$B$2002:$G$2002,0))</f>
        <v/>
      </c>
      <c r="C2013" s="8">
        <f>INDEX($B$2003:$G$2008,MATCH($AL$2004,$B$2002:$G$2002,0),MATCH($AL$2004,$B$2002:$G$2002,0))</f>
        <v/>
      </c>
      <c r="D2013" s="8">
        <f>INDEX($B$2003:$G$2008,MATCH($AL$2004,$B$2002:$G$2002,0),MATCH($AL$2005,$B$2002:$G$2002,0))</f>
        <v/>
      </c>
      <c r="E2013" s="8">
        <f>INDEX($B$2003:$G$2008,MATCH($AL$2004,$B$2002:$G$2002,0),MATCH($AL$2006,$B$2002:$G$2002,0))</f>
        <v/>
      </c>
      <c r="I2013" s="8">
        <f>INDEX($I$2003:$N$2008,MATCH($AL$2004,$I$2002:$N$2002,0),MATCH($AL$2003,$I$2002:$N$2002,0))</f>
        <v/>
      </c>
      <c r="J2013" s="8">
        <f>INDEX($I$2003:$N$2008,MATCH($AL$2004,$I$2002:$N$2002,0),MATCH($AL$2004,$I$2002:$N$2002,0))</f>
        <v/>
      </c>
      <c r="K2013" s="8">
        <f>INDEX($I$2003:$N$2008,MATCH($AL$2004,$I$2002:$N$2002,0),MATCH($AL$2005,$I$2002:$N$2002,0))</f>
        <v/>
      </c>
      <c r="L2013" s="8">
        <f>INDEX($I$2003:$N$2008,MATCH($AL$2004,$I$2002:$N$2002,0),MATCH($AL$2006,$I$2002:$N$2002,0))</f>
        <v/>
      </c>
      <c r="P2013" s="8">
        <f>INDEX($P$2003:$U$2008,MATCH($AL$2004,$P$2002:$U$2002,0),MATCH($AL$2003,$P$2002:$U$2002,0))</f>
        <v/>
      </c>
      <c r="Q2013" s="8">
        <f>INDEX($P$2003:$U$2008,MATCH($AL$2004,$P$2002:$U$2002,0),MATCH($AL$2004,$P$2002:$U$2002,0))</f>
        <v/>
      </c>
      <c r="R2013" s="8">
        <f>INDEX($P$2003:$U$2008,MATCH($AL$2004,$P$2002:$U$2002,0),MATCH($AL$2005,$P$2002:$U$2002,0))</f>
        <v/>
      </c>
      <c r="S2013" s="8">
        <f>INDEX($P$2003:$U$2008,MATCH($AL$2004,$P$2002:$U$2002,0),MATCH($AL$2006,$P$2002:$U$2002,0))</f>
        <v/>
      </c>
      <c r="W2013" s="8">
        <f>INDEX($W$2003:$AB$2008,MATCH($AL$2004,$W$2002:$AB$2002,0),MATCH($AL$2003,$W$2002:$AB$2002,0))</f>
        <v/>
      </c>
      <c r="X2013" s="8">
        <f>INDEX($W$2003:$AB$2008,MATCH($AL$2004,$W$2002:$AB$2002,0),MATCH($AL$2004,$W$2002:$AB$2002,0))</f>
        <v/>
      </c>
      <c r="Y2013" s="8">
        <f>INDEX($W$2003:$AB$2008,MATCH($AL$2004,$W$2002:$AB$2002,0),MATCH($AL$2005,$W$2002:$AB$2002,0))</f>
        <v/>
      </c>
      <c r="Z2013" s="8">
        <f>INDEX($W$2003:$AB$2008,MATCH($AL$2004,$W$2002:$AB$2002,0),MATCH($AL$2006,$W$2002:$AB$2002,0))</f>
        <v/>
      </c>
      <c r="AD2013" s="8">
        <f>INDEX($AD$2003:$AI$2008,MATCH($AL$2004,$AD$2002:$AI$2002,0),MATCH($AL$2003,$AD$2002:$AI$2002,0))</f>
        <v/>
      </c>
      <c r="AE2013" s="8">
        <f>INDEX($AD$2003:$AI$2008,MATCH($AL$2004,$AD$2002:$AI$2002,0),MATCH($AL$2004,$AD$2002:$AI$2002,0))</f>
        <v/>
      </c>
      <c r="AF2013" s="8">
        <f>INDEX($AD$2003:$AI$2008,MATCH($AL$2004,$AD$2002:$AI$2002,0),MATCH($AL$2005,$AD$2002:$AI$2002,0))</f>
        <v/>
      </c>
      <c r="AG2013" s="8">
        <f>INDEX($AD$2003:$AI$2008,MATCH($AL$2004,$AD$2002:$AI$2002,0),MATCH($AL$2006,$AD$2002:$AI$2002,0))</f>
        <v/>
      </c>
      <c r="AK2013" s="8">
        <f>IF(($B$2013&lt;&gt;2)+($I$2013&lt;&gt;2)+($P$2013&lt;&gt;2)+($W$2013&lt;&gt;2)+($AD$2013&lt;&gt;2)=0,2,IF((($B$2013&lt;&gt;2)*$B$2013+($I$2013&lt;&gt;2)*$I$2013+($P$2013&lt;&gt;2)*$P$2013+($W$2013&lt;&gt;2)*$W$2013+($AD$2013&lt;&gt;2)*$AD$2013)/(($B$2013&lt;&gt;2)+($I$2013&lt;&gt;2)+($P$2013&lt;&gt;2)+($W$2013&lt;&gt;2)+($AD$2013&lt;&gt;2))&gt;=0.5,1,0))</f>
        <v/>
      </c>
      <c r="AL2013" s="8">
        <f>IF(($C$2013&lt;&gt;2)+($J$2013&lt;&gt;2)+($Q$2013&lt;&gt;2)+($X$2013&lt;&gt;2)+($AE$2013&lt;&gt;2)=0,2,IF((($C$2013&lt;&gt;2)*$C$2013+($J$2013&lt;&gt;2)*$J$2013+($Q$2013&lt;&gt;2)*$Q$2013+($X$2013&lt;&gt;2)*$X$2013+($AE$2013&lt;&gt;2)*$AE$2013)/(($C$2013&lt;&gt;2)+($J$2013&lt;&gt;2)+($Q$2013&lt;&gt;2)+($X$2013&lt;&gt;2)+($AE$2013&lt;&gt;2))&gt;=0.5,1,0))</f>
        <v/>
      </c>
      <c r="AM2013" s="8">
        <f>IF(($D$2013&lt;&gt;2)+($K$2013&lt;&gt;2)+($R$2013&lt;&gt;2)+($Y$2013&lt;&gt;2)+($AF$2013&lt;&gt;2)=0,2,IF((($D$2013&lt;&gt;2)*$D$2013+($K$2013&lt;&gt;2)*$K$2013+($R$2013&lt;&gt;2)*$R$2013+($Y$2013&lt;&gt;2)*$Y$2013+($AF$2013&lt;&gt;2)*$AF$2013)/(($D$2013&lt;&gt;2)+($K$2013&lt;&gt;2)+($R$2013&lt;&gt;2)+($Y$2013&lt;&gt;2)+($AF$2013&lt;&gt;2))&gt;=0.5,1,0))</f>
        <v/>
      </c>
      <c r="AN2013" s="8">
        <f>IF(($E$2013&lt;&gt;2)+($L$2013&lt;&gt;2)+($S$2013&lt;&gt;2)+($Z$2013&lt;&gt;2)+($AG$2013&lt;&gt;2)=0,2,IF((($E$2013&lt;&gt;2)*$E$2013+($L$2013&lt;&gt;2)*$L$2013+($S$2013&lt;&gt;2)*$S$2013+($Z$2013&lt;&gt;2)*$Z$2013+($AG$2013&lt;&gt;2)*$AG$2013)/(($E$2013&lt;&gt;2)+($L$2013&lt;&gt;2)+($S$2013&lt;&gt;2)+($Z$2013&lt;&gt;2)+($AG$2013&lt;&gt;2))&gt;=0.5,1,0))</f>
        <v/>
      </c>
      <c r="AP2013" s="16">
        <f>INDEX('Ground truth'!$B$3:$G$8,MATCH($AK$2004,'Ground truth'!$A$3:$A$8,0),MATCH($AK$2003,'Ground truth'!$B$2:$G$2,0))</f>
        <v/>
      </c>
      <c r="AQ2013" s="16">
        <f>INDEX('Ground truth'!$B$3:$G$8,MATCH($AK$2004,'Ground truth'!$A$3:$A$8,0),MATCH($AK$2004,'Ground truth'!$B$2:$G$2,0))</f>
        <v/>
      </c>
      <c r="AR2013" s="16">
        <f>INDEX('Ground truth'!$B$3:$G$8,MATCH($AK$2004,'Ground truth'!$A$3:$A$8,0),MATCH($AK$2005,'Ground truth'!$B$2:$G$2,0))</f>
        <v/>
      </c>
      <c r="AS2013" s="16">
        <f>INDEX('Ground truth'!$B$3:$G$8,MATCH($AK$2004,'Ground truth'!$A$3:$A$8,0),MATCH($AK$2006,'Ground truth'!$B$2:$G$2,0))</f>
        <v/>
      </c>
      <c r="AU2013" s="19" t="n">
        <v>-0.7320508075688776</v>
      </c>
      <c r="AV2013" s="19">
        <f>LARGE($AU$2012:$AU$2015,2)</f>
        <v/>
      </c>
    </row>
    <row r="2014">
      <c r="A2014" s="3" t="inlineStr">
        <is>
          <t>Propulsion Subsystem</t>
        </is>
      </c>
      <c r="B2014" s="8">
        <f>INDEX($B$2003:$G$2008,MATCH($AL$2005,$B$2002:$G$2002,0),MATCH($AL$2003,$B$2002:$G$2002,0))</f>
        <v/>
      </c>
      <c r="C2014" s="8">
        <f>INDEX($B$2003:$G$2008,MATCH($AL$2005,$B$2002:$G$2002,0),MATCH($AL$2004,$B$2002:$G$2002,0))</f>
        <v/>
      </c>
      <c r="D2014" s="8">
        <f>INDEX($B$2003:$G$2008,MATCH($AL$2005,$B$2002:$G$2002,0),MATCH($AL$2005,$B$2002:$G$2002,0))</f>
        <v/>
      </c>
      <c r="E2014" s="8">
        <f>INDEX($B$2003:$G$2008,MATCH($AL$2005,$B$2002:$G$2002,0),MATCH($AL$2006,$B$2002:$G$2002,0))</f>
        <v/>
      </c>
      <c r="I2014" s="8">
        <f>INDEX($I$2003:$N$2008,MATCH($AL$2005,$I$2002:$N$2002,0),MATCH($AL$2003,$I$2002:$N$2002,0))</f>
        <v/>
      </c>
      <c r="J2014" s="8">
        <f>INDEX($I$2003:$N$2008,MATCH($AL$2005,$I$2002:$N$2002,0),MATCH($AL$2004,$I$2002:$N$2002,0))</f>
        <v/>
      </c>
      <c r="K2014" s="8">
        <f>INDEX($I$2003:$N$2008,MATCH($AL$2005,$I$2002:$N$2002,0),MATCH($AL$2005,$I$2002:$N$2002,0))</f>
        <v/>
      </c>
      <c r="L2014" s="8">
        <f>INDEX($I$2003:$N$2008,MATCH($AL$2005,$I$2002:$N$2002,0),MATCH($AL$2006,$I$2002:$N$2002,0))</f>
        <v/>
      </c>
      <c r="P2014" s="8">
        <f>INDEX($P$2003:$U$2008,MATCH($AL$2005,$P$2002:$U$2002,0),MATCH($AL$2003,$P$2002:$U$2002,0))</f>
        <v/>
      </c>
      <c r="Q2014" s="8">
        <f>INDEX($P$2003:$U$2008,MATCH($AL$2005,$P$2002:$U$2002,0),MATCH($AL$2004,$P$2002:$U$2002,0))</f>
        <v/>
      </c>
      <c r="R2014" s="8">
        <f>INDEX($P$2003:$U$2008,MATCH($AL$2005,$P$2002:$U$2002,0),MATCH($AL$2005,$P$2002:$U$2002,0))</f>
        <v/>
      </c>
      <c r="S2014" s="8">
        <f>INDEX($P$2003:$U$2008,MATCH($AL$2005,$P$2002:$U$2002,0),MATCH($AL$2006,$P$2002:$U$2002,0))</f>
        <v/>
      </c>
      <c r="W2014" s="8">
        <f>INDEX($W$2003:$AB$2008,MATCH($AL$2005,$W$2002:$AB$2002,0),MATCH($AL$2003,$W$2002:$AB$2002,0))</f>
        <v/>
      </c>
      <c r="X2014" s="8">
        <f>INDEX($W$2003:$AB$2008,MATCH($AL$2005,$W$2002:$AB$2002,0),MATCH($AL$2004,$W$2002:$AB$2002,0))</f>
        <v/>
      </c>
      <c r="Y2014" s="8">
        <f>INDEX($W$2003:$AB$2008,MATCH($AL$2005,$W$2002:$AB$2002,0),MATCH($AL$2005,$W$2002:$AB$2002,0))</f>
        <v/>
      </c>
      <c r="Z2014" s="8">
        <f>INDEX($W$2003:$AB$2008,MATCH($AL$2005,$W$2002:$AB$2002,0),MATCH($AL$2006,$W$2002:$AB$2002,0))</f>
        <v/>
      </c>
      <c r="AD2014" s="8">
        <f>INDEX($AD$2003:$AI$2008,MATCH($AL$2005,$AD$2002:$AI$2002,0),MATCH($AL$2003,$AD$2002:$AI$2002,0))</f>
        <v/>
      </c>
      <c r="AE2014" s="8">
        <f>INDEX($AD$2003:$AI$2008,MATCH($AL$2005,$AD$2002:$AI$2002,0),MATCH($AL$2004,$AD$2002:$AI$2002,0))</f>
        <v/>
      </c>
      <c r="AF2014" s="8">
        <f>INDEX($AD$2003:$AI$2008,MATCH($AL$2005,$AD$2002:$AI$2002,0),MATCH($AL$2005,$AD$2002:$AI$2002,0))</f>
        <v/>
      </c>
      <c r="AG2014" s="8">
        <f>INDEX($AD$2003:$AI$2008,MATCH($AL$2005,$AD$2002:$AI$2002,0),MATCH($AL$2006,$AD$2002:$AI$2002,0))</f>
        <v/>
      </c>
      <c r="AK2014" s="8">
        <f>IF(($B$2014&lt;&gt;2)+($I$2014&lt;&gt;2)+($P$2014&lt;&gt;2)+($W$2014&lt;&gt;2)+($AD$2014&lt;&gt;2)=0,2,IF((($B$2014&lt;&gt;2)*$B$2014+($I$2014&lt;&gt;2)*$I$2014+($P$2014&lt;&gt;2)*$P$2014+($W$2014&lt;&gt;2)*$W$2014+($AD$2014&lt;&gt;2)*$AD$2014)/(($B$2014&lt;&gt;2)+($I$2014&lt;&gt;2)+($P$2014&lt;&gt;2)+($W$2014&lt;&gt;2)+($AD$2014&lt;&gt;2))&gt;=0.5,1,0))</f>
        <v/>
      </c>
      <c r="AL2014" s="8">
        <f>IF(($C$2014&lt;&gt;2)+($J$2014&lt;&gt;2)+($Q$2014&lt;&gt;2)+($X$2014&lt;&gt;2)+($AE$2014&lt;&gt;2)=0,2,IF((($C$2014&lt;&gt;2)*$C$2014+($J$2014&lt;&gt;2)*$J$2014+($Q$2014&lt;&gt;2)*$Q$2014+($X$2014&lt;&gt;2)*$X$2014+($AE$2014&lt;&gt;2)*$AE$2014)/(($C$2014&lt;&gt;2)+($J$2014&lt;&gt;2)+($Q$2014&lt;&gt;2)+($X$2014&lt;&gt;2)+($AE$2014&lt;&gt;2))&gt;=0.5,1,0))</f>
        <v/>
      </c>
      <c r="AM2014" s="8">
        <f>IF(($D$2014&lt;&gt;2)+($K$2014&lt;&gt;2)+($R$2014&lt;&gt;2)+($Y$2014&lt;&gt;2)+($AF$2014&lt;&gt;2)=0,2,IF((($D$2014&lt;&gt;2)*$D$2014+($K$2014&lt;&gt;2)*$K$2014+($R$2014&lt;&gt;2)*$R$2014+($Y$2014&lt;&gt;2)*$Y$2014+($AF$2014&lt;&gt;2)*$AF$2014)/(($D$2014&lt;&gt;2)+($K$2014&lt;&gt;2)+($R$2014&lt;&gt;2)+($Y$2014&lt;&gt;2)+($AF$2014&lt;&gt;2))&gt;=0.5,1,0))</f>
        <v/>
      </c>
      <c r="AN2014" s="8">
        <f>IF(($E$2014&lt;&gt;2)+($L$2014&lt;&gt;2)+($S$2014&lt;&gt;2)+($Z$2014&lt;&gt;2)+($AG$2014&lt;&gt;2)=0,2,IF((($E$2014&lt;&gt;2)*$E$2014+($L$2014&lt;&gt;2)*$L$2014+($S$2014&lt;&gt;2)*$S$2014+($Z$2014&lt;&gt;2)*$Z$2014+($AG$2014&lt;&gt;2)*$AG$2014)/(($E$2014&lt;&gt;2)+($L$2014&lt;&gt;2)+($S$2014&lt;&gt;2)+($Z$2014&lt;&gt;2)+($AG$2014&lt;&gt;2))&gt;=0.5,1,0))</f>
        <v/>
      </c>
      <c r="AP2014" s="16">
        <f>INDEX('Ground truth'!$B$3:$G$8,MATCH($AK$2005,'Ground truth'!$A$3:$A$8,0),MATCH($AK$2003,'Ground truth'!$B$2:$G$2,0))</f>
        <v/>
      </c>
      <c r="AQ2014" s="16">
        <f>INDEX('Ground truth'!$B$3:$G$8,MATCH($AK$2005,'Ground truth'!$A$3:$A$8,0),MATCH($AK$2004,'Ground truth'!$B$2:$G$2,0))</f>
        <v/>
      </c>
      <c r="AR2014" s="16">
        <f>INDEX('Ground truth'!$B$3:$G$8,MATCH($AK$2005,'Ground truth'!$A$3:$A$8,0),MATCH($AK$2005,'Ground truth'!$B$2:$G$2,0))</f>
        <v/>
      </c>
      <c r="AS2014" s="16">
        <f>INDEX('Ground truth'!$B$3:$G$8,MATCH($AK$2005,'Ground truth'!$A$3:$A$8,0),MATCH($AK$2006,'Ground truth'!$B$2:$G$2,0))</f>
        <v/>
      </c>
      <c r="AU2014" s="19" t="n">
        <v>1</v>
      </c>
      <c r="AV2014" s="19">
        <f>LARGE($AU$2012:$AU$2015,3)</f>
        <v/>
      </c>
    </row>
    <row r="2015">
      <c r="A2015" s="3" t="inlineStr">
        <is>
          <t>Power Subsystem</t>
        </is>
      </c>
      <c r="B2015" s="8">
        <f>INDEX($B$2003:$G$2008,MATCH($AL$2006,$B$2002:$G$2002,0),MATCH($AL$2003,$B$2002:$G$2002,0))</f>
        <v/>
      </c>
      <c r="C2015" s="8">
        <f>INDEX($B$2003:$G$2008,MATCH($AL$2006,$B$2002:$G$2002,0),MATCH($AL$2004,$B$2002:$G$2002,0))</f>
        <v/>
      </c>
      <c r="D2015" s="8">
        <f>INDEX($B$2003:$G$2008,MATCH($AL$2006,$B$2002:$G$2002,0),MATCH($AL$2005,$B$2002:$G$2002,0))</f>
        <v/>
      </c>
      <c r="E2015" s="8">
        <f>INDEX($B$2003:$G$2008,MATCH($AL$2006,$B$2002:$G$2002,0),MATCH($AL$2006,$B$2002:$G$2002,0))</f>
        <v/>
      </c>
      <c r="I2015" s="8">
        <f>INDEX($I$2003:$N$2008,MATCH($AL$2006,$I$2002:$N$2002,0),MATCH($AL$2003,$I$2002:$N$2002,0))</f>
        <v/>
      </c>
      <c r="J2015" s="8">
        <f>INDEX($I$2003:$N$2008,MATCH($AL$2006,$I$2002:$N$2002,0),MATCH($AL$2004,$I$2002:$N$2002,0))</f>
        <v/>
      </c>
      <c r="K2015" s="8">
        <f>INDEX($I$2003:$N$2008,MATCH($AL$2006,$I$2002:$N$2002,0),MATCH($AL$2005,$I$2002:$N$2002,0))</f>
        <v/>
      </c>
      <c r="L2015" s="8">
        <f>INDEX($I$2003:$N$2008,MATCH($AL$2006,$I$2002:$N$2002,0),MATCH($AL$2006,$I$2002:$N$2002,0))</f>
        <v/>
      </c>
      <c r="P2015" s="8">
        <f>INDEX($P$2003:$U$2008,MATCH($AL$2006,$P$2002:$U$2002,0),MATCH($AL$2003,$P$2002:$U$2002,0))</f>
        <v/>
      </c>
      <c r="Q2015" s="8">
        <f>INDEX($P$2003:$U$2008,MATCH($AL$2006,$P$2002:$U$2002,0),MATCH($AL$2004,$P$2002:$U$2002,0))</f>
        <v/>
      </c>
      <c r="R2015" s="8">
        <f>INDEX($P$2003:$U$2008,MATCH($AL$2006,$P$2002:$U$2002,0),MATCH($AL$2005,$P$2002:$U$2002,0))</f>
        <v/>
      </c>
      <c r="S2015" s="8">
        <f>INDEX($P$2003:$U$2008,MATCH($AL$2006,$P$2002:$U$2002,0),MATCH($AL$2006,$P$2002:$U$2002,0))</f>
        <v/>
      </c>
      <c r="W2015" s="8">
        <f>INDEX($W$2003:$AB$2008,MATCH($AL$2006,$W$2002:$AB$2002,0),MATCH($AL$2003,$W$2002:$AB$2002,0))</f>
        <v/>
      </c>
      <c r="X2015" s="8">
        <f>INDEX($W$2003:$AB$2008,MATCH($AL$2006,$W$2002:$AB$2002,0),MATCH($AL$2004,$W$2002:$AB$2002,0))</f>
        <v/>
      </c>
      <c r="Y2015" s="8">
        <f>INDEX($W$2003:$AB$2008,MATCH($AL$2006,$W$2002:$AB$2002,0),MATCH($AL$2005,$W$2002:$AB$2002,0))</f>
        <v/>
      </c>
      <c r="Z2015" s="8">
        <f>INDEX($W$2003:$AB$2008,MATCH($AL$2006,$W$2002:$AB$2002,0),MATCH($AL$2006,$W$2002:$AB$2002,0))</f>
        <v/>
      </c>
      <c r="AD2015" s="8">
        <f>INDEX($AD$2003:$AI$2008,MATCH($AL$2006,$AD$2002:$AI$2002,0),MATCH($AL$2003,$AD$2002:$AI$2002,0))</f>
        <v/>
      </c>
      <c r="AE2015" s="8">
        <f>INDEX($AD$2003:$AI$2008,MATCH($AL$2006,$AD$2002:$AI$2002,0),MATCH($AL$2004,$AD$2002:$AI$2002,0))</f>
        <v/>
      </c>
      <c r="AF2015" s="8">
        <f>INDEX($AD$2003:$AI$2008,MATCH($AL$2006,$AD$2002:$AI$2002,0),MATCH($AL$2005,$AD$2002:$AI$2002,0))</f>
        <v/>
      </c>
      <c r="AG2015" s="8">
        <f>INDEX($AD$2003:$AI$2008,MATCH($AL$2006,$AD$2002:$AI$2002,0),MATCH($AL$2006,$AD$2002:$AI$2002,0))</f>
        <v/>
      </c>
      <c r="AK2015" s="8">
        <f>IF(($B$2015&lt;&gt;2)+($I$2015&lt;&gt;2)+($P$2015&lt;&gt;2)+($W$2015&lt;&gt;2)+($AD$2015&lt;&gt;2)=0,2,IF((($B$2015&lt;&gt;2)*$B$2015+($I$2015&lt;&gt;2)*$I$2015+($P$2015&lt;&gt;2)*$P$2015+($W$2015&lt;&gt;2)*$W$2015+($AD$2015&lt;&gt;2)*$AD$2015)/(($B$2015&lt;&gt;2)+($I$2015&lt;&gt;2)+($P$2015&lt;&gt;2)+($W$2015&lt;&gt;2)+($AD$2015&lt;&gt;2))&gt;=0.5,1,0))</f>
        <v/>
      </c>
      <c r="AL2015" s="8">
        <f>IF(($C$2015&lt;&gt;2)+($J$2015&lt;&gt;2)+($Q$2015&lt;&gt;2)+($X$2015&lt;&gt;2)+($AE$2015&lt;&gt;2)=0,2,IF((($C$2015&lt;&gt;2)*$C$2015+($J$2015&lt;&gt;2)*$J$2015+($Q$2015&lt;&gt;2)*$Q$2015+($X$2015&lt;&gt;2)*$X$2015+($AE$2015&lt;&gt;2)*$AE$2015)/(($C$2015&lt;&gt;2)+($J$2015&lt;&gt;2)+($Q$2015&lt;&gt;2)+($X$2015&lt;&gt;2)+($AE$2015&lt;&gt;2))&gt;=0.5,1,0))</f>
        <v/>
      </c>
      <c r="AM2015" s="8">
        <f>IF(($D$2015&lt;&gt;2)+($K$2015&lt;&gt;2)+($R$2015&lt;&gt;2)+($Y$2015&lt;&gt;2)+($AF$2015&lt;&gt;2)=0,2,IF((($D$2015&lt;&gt;2)*$D$2015+($K$2015&lt;&gt;2)*$K$2015+($R$2015&lt;&gt;2)*$R$2015+($Y$2015&lt;&gt;2)*$Y$2015+($AF$2015&lt;&gt;2)*$AF$2015)/(($D$2015&lt;&gt;2)+($K$2015&lt;&gt;2)+($R$2015&lt;&gt;2)+($Y$2015&lt;&gt;2)+($AF$2015&lt;&gt;2))&gt;=0.5,1,0))</f>
        <v/>
      </c>
      <c r="AN2015" s="8">
        <f>IF(($E$2015&lt;&gt;2)+($L$2015&lt;&gt;2)+($S$2015&lt;&gt;2)+($Z$2015&lt;&gt;2)+($AG$2015&lt;&gt;2)=0,2,IF((($E$2015&lt;&gt;2)*$E$2015+($L$2015&lt;&gt;2)*$L$2015+($S$2015&lt;&gt;2)*$S$2015+($Z$2015&lt;&gt;2)*$Z$2015+($AG$2015&lt;&gt;2)*$AG$2015)/(($E$2015&lt;&gt;2)+($L$2015&lt;&gt;2)+($S$2015&lt;&gt;2)+($Z$2015&lt;&gt;2)+($AG$2015&lt;&gt;2))&gt;=0.5,1,0))</f>
        <v/>
      </c>
      <c r="AP2015" s="16">
        <f>INDEX('Ground truth'!$B$3:$G$8,MATCH($AK$2006,'Ground truth'!$A$3:$A$8,0),MATCH($AK$2003,'Ground truth'!$B$2:$G$2,0))</f>
        <v/>
      </c>
      <c r="AQ2015" s="16">
        <f>INDEX('Ground truth'!$B$3:$G$8,MATCH($AK$2006,'Ground truth'!$A$3:$A$8,0),MATCH($AK$2004,'Ground truth'!$B$2:$G$2,0))</f>
        <v/>
      </c>
      <c r="AR2015" s="16">
        <f>INDEX('Ground truth'!$B$3:$G$8,MATCH($AK$2006,'Ground truth'!$A$3:$A$8,0),MATCH($AK$2005,'Ground truth'!$B$2:$G$2,0))</f>
        <v/>
      </c>
      <c r="AS2015" s="16">
        <f>INDEX('Ground truth'!$B$3:$G$8,MATCH($AK$2006,'Ground truth'!$A$3:$A$8,0),MATCH($AK$2006,'Ground truth'!$B$2:$G$2,0))</f>
        <v/>
      </c>
      <c r="AU2015" s="19" t="n">
        <v>1</v>
      </c>
      <c r="AV2015" s="19">
        <f>LARGE($AU$2012:$AU$2015,4)</f>
        <v/>
      </c>
    </row>
    <row r="2017">
      <c r="A2017" s="17" t="inlineStr">
        <is>
          <t>metrics — confident-only (unsure excluded from denominators)</t>
        </is>
      </c>
      <c r="B2017" s="10" t="inlineStr">
        <is>
          <t>run 1</t>
        </is>
      </c>
      <c r="C2017" s="10" t="inlineStr">
        <is>
          <t>run 2</t>
        </is>
      </c>
      <c r="D2017" s="10" t="inlineStr">
        <is>
          <t>run 3</t>
        </is>
      </c>
      <c r="E2017" s="10" t="inlineStr">
        <is>
          <t>run 4</t>
        </is>
      </c>
      <c r="F2017" s="10" t="inlineStr">
        <is>
          <t>run 5</t>
        </is>
      </c>
      <c r="G2017" s="10" t="inlineStr">
        <is>
          <t>avg-matrix</t>
        </is>
      </c>
      <c r="H2017" s="10" t="inlineStr">
        <is>
          <t>mean</t>
        </is>
      </c>
      <c r="I2017" s="10" t="inlineStr">
        <is>
          <t>std (pop.)</t>
        </is>
      </c>
      <c r="J2017" s="17" t="inlineStr">
        <is>
          <t>notes</t>
        </is>
      </c>
    </row>
    <row r="2018">
      <c r="A2018" s="7" t="inlineStr">
        <is>
          <t>TP</t>
        </is>
      </c>
      <c r="B2018" s="7">
        <f>SUMPRODUCT(($B$2012:$E$2015=1)*($AP$2012:$AS$2015=1))</f>
        <v/>
      </c>
      <c r="C2018" s="7">
        <f>SUMPRODUCT(($I$2012:$L$2015=1)*($AP$2012:$AS$2015=1))</f>
        <v/>
      </c>
      <c r="D2018" s="7">
        <f>SUMPRODUCT(($P$2012:$S$2015=1)*($AP$2012:$AS$2015=1))</f>
        <v/>
      </c>
      <c r="E2018" s="7">
        <f>SUMPRODUCT(($W$2012:$Z$2015=1)*($AP$2012:$AS$2015=1))</f>
        <v/>
      </c>
      <c r="F2018" s="7">
        <f>SUMPRODUCT(($AD$2012:$AG$2015=1)*($AP$2012:$AS$2015=1))</f>
        <v/>
      </c>
      <c r="G2018" s="7">
        <f>SUMPRODUCT(($AK$2012:$AN$2015=1)*($AP$2012:$AS$2015=1))</f>
        <v/>
      </c>
      <c r="H2018" s="12">
        <f>AVERAGE($B$2018:$F$2018)</f>
        <v/>
      </c>
      <c r="I2018" s="12">
        <f>STDEV.P($B$2018:$F$2018)</f>
        <v/>
      </c>
    </row>
    <row r="2019">
      <c r="A2019" s="7" t="inlineStr">
        <is>
          <t>TN</t>
        </is>
      </c>
      <c r="B2019" s="7">
        <f>SUMPRODUCT(($B$2012:$E$2015=0)*($AP$2012:$AS$2015=0))</f>
        <v/>
      </c>
      <c r="C2019" s="7">
        <f>SUMPRODUCT(($I$2012:$L$2015=0)*($AP$2012:$AS$2015=0))</f>
        <v/>
      </c>
      <c r="D2019" s="7">
        <f>SUMPRODUCT(($P$2012:$S$2015=0)*($AP$2012:$AS$2015=0))</f>
        <v/>
      </c>
      <c r="E2019" s="7">
        <f>SUMPRODUCT(($W$2012:$Z$2015=0)*($AP$2012:$AS$2015=0))</f>
        <v/>
      </c>
      <c r="F2019" s="7">
        <f>SUMPRODUCT(($AD$2012:$AG$2015=0)*($AP$2012:$AS$2015=0))</f>
        <v/>
      </c>
      <c r="G2019" s="7">
        <f>SUMPRODUCT(($AK$2012:$AN$2015=0)*($AP$2012:$AS$2015=0))</f>
        <v/>
      </c>
      <c r="H2019" s="12">
        <f>AVERAGE($B$2019:$F$2019)</f>
        <v/>
      </c>
      <c r="I2019" s="12">
        <f>STDEV.P($B$2019:$F$2019)</f>
        <v/>
      </c>
    </row>
    <row r="2020">
      <c r="A2020" s="7" t="inlineStr">
        <is>
          <t>FP</t>
        </is>
      </c>
      <c r="B2020" s="7">
        <f>SUMPRODUCT(($B$2012:$E$2015=1)*($AP$2012:$AS$2015=0))</f>
        <v/>
      </c>
      <c r="C2020" s="7">
        <f>SUMPRODUCT(($I$2012:$L$2015=1)*($AP$2012:$AS$2015=0))</f>
        <v/>
      </c>
      <c r="D2020" s="7">
        <f>SUMPRODUCT(($P$2012:$S$2015=1)*($AP$2012:$AS$2015=0))</f>
        <v/>
      </c>
      <c r="E2020" s="7">
        <f>SUMPRODUCT(($W$2012:$Z$2015=1)*($AP$2012:$AS$2015=0))</f>
        <v/>
      </c>
      <c r="F2020" s="7">
        <f>SUMPRODUCT(($AD$2012:$AG$2015=1)*($AP$2012:$AS$2015=0))</f>
        <v/>
      </c>
      <c r="G2020" s="7">
        <f>SUMPRODUCT(($AK$2012:$AN$2015=1)*($AP$2012:$AS$2015=0))</f>
        <v/>
      </c>
      <c r="H2020" s="12">
        <f>AVERAGE($B$2020:$F$2020)</f>
        <v/>
      </c>
      <c r="I2020" s="12">
        <f>STDEV.P($B$2020:$F$2020)</f>
        <v/>
      </c>
    </row>
    <row r="2021">
      <c r="A2021" s="7" t="inlineStr">
        <is>
          <t>FN</t>
        </is>
      </c>
      <c r="B2021" s="7">
        <f>SUMPRODUCT(($B$2012:$E$2015=0)*($AP$2012:$AS$2015=1))</f>
        <v/>
      </c>
      <c r="C2021" s="7">
        <f>SUMPRODUCT(($I$2012:$L$2015=0)*($AP$2012:$AS$2015=1))</f>
        <v/>
      </c>
      <c r="D2021" s="7">
        <f>SUMPRODUCT(($P$2012:$S$2015=0)*($AP$2012:$AS$2015=1))</f>
        <v/>
      </c>
      <c r="E2021" s="7">
        <f>SUMPRODUCT(($W$2012:$Z$2015=0)*($AP$2012:$AS$2015=1))</f>
        <v/>
      </c>
      <c r="F2021" s="7">
        <f>SUMPRODUCT(($AD$2012:$AG$2015=0)*($AP$2012:$AS$2015=1))</f>
        <v/>
      </c>
      <c r="G2021" s="7">
        <f>SUMPRODUCT(($AK$2012:$AN$2015=0)*($AP$2012:$AS$2015=1))</f>
        <v/>
      </c>
      <c r="H2021" s="12">
        <f>AVERAGE($B$2021:$F$2021)</f>
        <v/>
      </c>
      <c r="I2021" s="12">
        <f>STDEV.P($B$2021:$F$2021)</f>
        <v/>
      </c>
    </row>
    <row r="2022">
      <c r="A2022" s="4" t="inlineStr">
        <is>
          <t>Precision</t>
        </is>
      </c>
      <c r="B2022" s="12">
        <f>IFERROR($B$2018/($B$2018+$B$2020),0)</f>
        <v/>
      </c>
      <c r="C2022" s="12">
        <f>IFERROR($C$2018/($C$2018+$C$2020),0)</f>
        <v/>
      </c>
      <c r="D2022" s="12">
        <f>IFERROR($D$2018/($D$2018+$D$2020),0)</f>
        <v/>
      </c>
      <c r="E2022" s="12">
        <f>IFERROR($E$2018/($E$2018+$E$2020),0)</f>
        <v/>
      </c>
      <c r="F2022" s="12">
        <f>IFERROR($F$2018/($F$2018+$F$2020),0)</f>
        <v/>
      </c>
      <c r="G2022" s="12">
        <f>IFERROR($G$2018/($G$2018+$G$2020),0)</f>
        <v/>
      </c>
      <c r="H2022" s="18">
        <f>AVERAGE($B$2022:$F$2022)</f>
        <v/>
      </c>
      <c r="I2022" s="18">
        <f>STDEV.P($B$2022:$F$2022)</f>
        <v/>
      </c>
    </row>
    <row r="2023">
      <c r="A2023" s="4" t="inlineStr">
        <is>
          <t>Recall</t>
        </is>
      </c>
      <c r="B2023" s="12">
        <f>IFERROR($B$2018/($B$2018+$B$2021),0)</f>
        <v/>
      </c>
      <c r="C2023" s="12">
        <f>IFERROR($C$2018/($C$2018+$C$2021),0)</f>
        <v/>
      </c>
      <c r="D2023" s="12">
        <f>IFERROR($D$2018/($D$2018+$D$2021),0)</f>
        <v/>
      </c>
      <c r="E2023" s="12">
        <f>IFERROR($E$2018/($E$2018+$E$2021),0)</f>
        <v/>
      </c>
      <c r="F2023" s="12">
        <f>IFERROR($F$2018/($F$2018+$F$2021),0)</f>
        <v/>
      </c>
      <c r="G2023" s="12">
        <f>IFERROR($G$2018/($G$2018+$G$2021),0)</f>
        <v/>
      </c>
      <c r="H2023" s="18">
        <f>AVERAGE($B$2023:$F$2023)</f>
        <v/>
      </c>
      <c r="I2023" s="18">
        <f>STDEV.P($B$2023:$F$2023)</f>
        <v/>
      </c>
    </row>
    <row r="2024">
      <c r="A2024" s="4" t="inlineStr">
        <is>
          <t>F1</t>
        </is>
      </c>
      <c r="B2024" s="12">
        <f>IFERROR(2*$B$2022*$B$2023/($B$2022+$B$2023),0)</f>
        <v/>
      </c>
      <c r="C2024" s="12">
        <f>IFERROR(2*$C$2022*$C$2023/($C$2022+$C$2023),0)</f>
        <v/>
      </c>
      <c r="D2024" s="12">
        <f>IFERROR(2*$D$2022*$D$2023/($D$2022+$D$2023),0)</f>
        <v/>
      </c>
      <c r="E2024" s="12">
        <f>IFERROR(2*$E$2022*$E$2023/($E$2022+$E$2023),0)</f>
        <v/>
      </c>
      <c r="F2024" s="12">
        <f>IFERROR(2*$F$2022*$F$2023/($F$2022+$F$2023),0)</f>
        <v/>
      </c>
      <c r="G2024" s="12">
        <f>IFERROR(2*$G$2022*$G$2023/($G$2022+$G$2023),0)</f>
        <v/>
      </c>
      <c r="H2024" s="18">
        <f>AVERAGE($B$2024:$F$2024)</f>
        <v/>
      </c>
      <c r="I2024" s="18">
        <f>STDEV.P($B$2024:$F$2024)</f>
        <v/>
      </c>
    </row>
    <row r="2025">
      <c r="A2025" s="4" t="inlineStr">
        <is>
          <t>Accuracy</t>
        </is>
      </c>
      <c r="B2025" s="12">
        <f>IFERROR(($B$2018+$B$2019)/($B$2018+$B$2019+$B$2020+$B$2021),0)</f>
        <v/>
      </c>
      <c r="C2025" s="12">
        <f>IFERROR(($C$2018+$C$2019)/($C$2018+$C$2019+$C$2020+$C$2021),0)</f>
        <v/>
      </c>
      <c r="D2025" s="12">
        <f>IFERROR(($D$2018+$D$2019)/($D$2018+$D$2019+$D$2020+$D$2021),0)</f>
        <v/>
      </c>
      <c r="E2025" s="12">
        <f>IFERROR(($E$2018+$E$2019)/($E$2018+$E$2019+$E$2020+$E$2021),0)</f>
        <v/>
      </c>
      <c r="F2025" s="12">
        <f>IFERROR(($F$2018+$F$2019)/($F$2018+$F$2019+$F$2020+$F$2021),0)</f>
        <v/>
      </c>
      <c r="G2025" s="12">
        <f>IFERROR(($G$2018+$G$2019)/($G$2018+$G$2019+$G$2020+$G$2021),0)</f>
        <v/>
      </c>
      <c r="H2025" s="18">
        <f>AVERAGE($B$2025:$F$2025)</f>
        <v/>
      </c>
      <c r="I2025" s="18">
        <f>STDEV.P($B$2025:$F$2025)</f>
        <v/>
      </c>
    </row>
    <row r="2026">
      <c r="A2026" s="4" t="inlineStr">
        <is>
          <t>Edit distance</t>
        </is>
      </c>
      <c r="B2026" s="12">
        <f>SUMPRODUCT(ABS($AP$2012:$AS$2015-$B$2012:$E$2015))</f>
        <v/>
      </c>
      <c r="C2026" s="12">
        <f>SUMPRODUCT(ABS($AP$2012:$AS$2015-$I$2012:$L$2015))</f>
        <v/>
      </c>
      <c r="D2026" s="12">
        <f>SUMPRODUCT(ABS($AP$2012:$AS$2015-$P$2012:$S$2015))</f>
        <v/>
      </c>
      <c r="E2026" s="12">
        <f>SUMPRODUCT(ABS($AP$2012:$AS$2015-$W$2012:$Z$2015))</f>
        <v/>
      </c>
      <c r="F2026" s="12">
        <f>SUMPRODUCT(ABS($AP$2012:$AS$2015-$AD$2012:$AG$2015))</f>
        <v/>
      </c>
      <c r="G2026" s="12">
        <f>SUMPRODUCT(ABS($AP$2012:$AS$2015-$AK$2012:$AN$2015))</f>
        <v/>
      </c>
      <c r="H2026" s="18">
        <f>AVERAGE($B$2026:$F$2026)</f>
        <v/>
      </c>
      <c r="I2026" s="18">
        <f>STDEV.P($B$2026:$F$2026)</f>
        <v/>
      </c>
    </row>
    <row r="2027">
      <c r="A2027" s="4" t="inlineStr">
        <is>
          <t>Spectral distance</t>
        </is>
      </c>
      <c r="B2027" s="12">
        <f>SQRT(SUMPRODUCT(($AV$2012:$AV$2015-$B$2035:$B$2038)^2))</f>
        <v/>
      </c>
      <c r="C2027" s="12">
        <f>SQRT(SUMPRODUCT(($AV$2012:$AV$2015-$C$2035:$C$2038)^2))</f>
        <v/>
      </c>
      <c r="D2027" s="12">
        <f>SQRT(SUMPRODUCT(($AV$2012:$AV$2015-$D$2035:$D$2038)^2))</f>
        <v/>
      </c>
      <c r="E2027" s="12">
        <f>SQRT(SUMPRODUCT(($AV$2012:$AV$2015-$E$2035:$E$2038)^2))</f>
        <v/>
      </c>
      <c r="F2027" s="12">
        <f>SQRT(SUMPRODUCT(($AV$2012:$AV$2015-$F$2035:$F$2038)^2))</f>
        <v/>
      </c>
      <c r="G2027" s="12">
        <f>SQRT(SUMPRODUCT(($AV$2012:$AV$2015-$G$2035:$G$2038)^2))</f>
        <v/>
      </c>
      <c r="H2027" s="18">
        <f>AVERAGE($B$2027:$F$2027)</f>
        <v/>
      </c>
      <c r="I2027" s="18">
        <f>STDEV.P($B$2027:$F$2027)</f>
        <v/>
      </c>
    </row>
    <row r="2028">
      <c r="A2028" s="4" t="inlineStr">
        <is>
          <t>Unsure cells</t>
        </is>
      </c>
      <c r="B2028" s="7">
        <f>COUNTIF($B$2012:$E$2015,2)</f>
        <v/>
      </c>
      <c r="C2028" s="7">
        <f>COUNTIF($I$2012:$L$2015,2)</f>
        <v/>
      </c>
      <c r="D2028" s="7">
        <f>COUNTIF($P$2012:$S$2015,2)</f>
        <v/>
      </c>
      <c r="E2028" s="7">
        <f>COUNTIF($W$2012:$Z$2015,2)</f>
        <v/>
      </c>
      <c r="F2028" s="7">
        <f>COUNTIF($AD$2012:$AG$2015,2)</f>
        <v/>
      </c>
      <c r="G2028" s="7">
        <f>COUNTIF($AK$2012:$AN$2015,2)</f>
        <v/>
      </c>
      <c r="H2028" s="12">
        <f>AVERAGE($B$2028:$F$2028)</f>
        <v/>
      </c>
      <c r="I2028" s="12">
        <f>STDEV.P($B$2028:$F$2028)</f>
        <v/>
      </c>
    </row>
    <row r="2029">
      <c r="A2029" s="3" t="inlineStr">
        <is>
          <t>eigenvalues (real part, numpy order; pasted)</t>
        </is>
      </c>
    </row>
    <row r="2030">
      <c r="A2030" s="3" t="inlineStr">
        <is>
          <t xml:space="preserve">  λ1</t>
        </is>
      </c>
      <c r="B2030" s="19" t="n">
        <v>3.561552812808831</v>
      </c>
      <c r="C2030" s="19" t="n">
        <v>1</v>
      </c>
      <c r="D2030" s="19" t="n">
        <v>0</v>
      </c>
      <c r="E2030" s="19" t="n">
        <v>0</v>
      </c>
      <c r="F2030" s="19" t="n">
        <v>0</v>
      </c>
      <c r="G2030" s="19" t="n">
        <v>0</v>
      </c>
    </row>
    <row r="2031">
      <c r="A2031" s="3" t="inlineStr">
        <is>
          <t xml:space="preserve">  λ2</t>
        </is>
      </c>
      <c r="B2031" s="19" t="n">
        <v>3.36055889815271e-17</v>
      </c>
      <c r="C2031" s="19" t="n">
        <v>1</v>
      </c>
      <c r="D2031" s="19" t="n">
        <v>4</v>
      </c>
      <c r="E2031" s="19" t="n">
        <v>4</v>
      </c>
      <c r="F2031" s="19" t="n">
        <v>4</v>
      </c>
      <c r="G2031" s="19" t="n">
        <v>4</v>
      </c>
    </row>
    <row r="2032">
      <c r="A2032" s="3" t="inlineStr">
        <is>
          <t xml:space="preserve">  λ3</t>
        </is>
      </c>
      <c r="B2032" s="19" t="n">
        <v>-0.5615528128088301</v>
      </c>
      <c r="C2032" s="19" t="n">
        <v>2</v>
      </c>
      <c r="D2032" s="19" t="n">
        <v>0</v>
      </c>
      <c r="E2032" s="19" t="n">
        <v>0</v>
      </c>
      <c r="F2032" s="19" t="n">
        <v>0</v>
      </c>
      <c r="G2032" s="19" t="n">
        <v>0</v>
      </c>
    </row>
    <row r="2033">
      <c r="A2033" s="3" t="inlineStr">
        <is>
          <t xml:space="preserve">  λ4</t>
        </is>
      </c>
      <c r="B2033" s="19" t="n">
        <v>0.9999999999999999</v>
      </c>
      <c r="C2033" s="19" t="n">
        <v>0</v>
      </c>
      <c r="D2033" s="19" t="n">
        <v>0</v>
      </c>
      <c r="E2033" s="19" t="n">
        <v>0</v>
      </c>
      <c r="F2033" s="19" t="n">
        <v>0</v>
      </c>
      <c r="G2033" s="19" t="n">
        <v>0</v>
      </c>
    </row>
    <row r="2034">
      <c r="A2034" s="3" t="inlineStr">
        <is>
          <t>eigenvalues sorted desc (LARGE)</t>
        </is>
      </c>
    </row>
    <row r="2035">
      <c r="A2035" s="3" t="inlineStr">
        <is>
          <t xml:space="preserve">  λ(1)</t>
        </is>
      </c>
      <c r="B2035" s="19">
        <f>LARGE($B$2030:$B$2033,1)</f>
        <v/>
      </c>
      <c r="C2035" s="19">
        <f>LARGE($C$2030:$C$2033,1)</f>
        <v/>
      </c>
      <c r="D2035" s="19">
        <f>LARGE($D$2030:$D$2033,1)</f>
        <v/>
      </c>
      <c r="E2035" s="19">
        <f>LARGE($E$2030:$E$2033,1)</f>
        <v/>
      </c>
      <c r="F2035" s="19">
        <f>LARGE($F$2030:$F$2033,1)</f>
        <v/>
      </c>
      <c r="G2035" s="19">
        <f>LARGE($G$2030:$G$2033,1)</f>
        <v/>
      </c>
    </row>
    <row r="2036">
      <c r="A2036" s="3" t="inlineStr">
        <is>
          <t xml:space="preserve">  λ(2)</t>
        </is>
      </c>
      <c r="B2036" s="19">
        <f>LARGE($B$2030:$B$2033,2)</f>
        <v/>
      </c>
      <c r="C2036" s="19">
        <f>LARGE($C$2030:$C$2033,2)</f>
        <v/>
      </c>
      <c r="D2036" s="19">
        <f>LARGE($D$2030:$D$2033,2)</f>
        <v/>
      </c>
      <c r="E2036" s="19">
        <f>LARGE($E$2030:$E$2033,2)</f>
        <v/>
      </c>
      <c r="F2036" s="19">
        <f>LARGE($F$2030:$F$2033,2)</f>
        <v/>
      </c>
      <c r="G2036" s="19">
        <f>LARGE($G$2030:$G$2033,2)</f>
        <v/>
      </c>
    </row>
    <row r="2037">
      <c r="A2037" s="3" t="inlineStr">
        <is>
          <t xml:space="preserve">  λ(3)</t>
        </is>
      </c>
      <c r="B2037" s="19">
        <f>LARGE($B$2030:$B$2033,3)</f>
        <v/>
      </c>
      <c r="C2037" s="19">
        <f>LARGE($C$2030:$C$2033,3)</f>
        <v/>
      </c>
      <c r="D2037" s="19">
        <f>LARGE($D$2030:$D$2033,3)</f>
        <v/>
      </c>
      <c r="E2037" s="19">
        <f>LARGE($E$2030:$E$2033,3)</f>
        <v/>
      </c>
      <c r="F2037" s="19">
        <f>LARGE($F$2030:$F$2033,3)</f>
        <v/>
      </c>
      <c r="G2037" s="19">
        <f>LARGE($G$2030:$G$2033,3)</f>
        <v/>
      </c>
    </row>
    <row r="2038">
      <c r="A2038" s="3" t="inlineStr">
        <is>
          <t xml:space="preserve">  λ(4)</t>
        </is>
      </c>
      <c r="B2038" s="19">
        <f>LARGE($B$2030:$B$2033,4)</f>
        <v/>
      </c>
      <c r="C2038" s="19">
        <f>LARGE($C$2030:$C$2033,4)</f>
        <v/>
      </c>
      <c r="D2038" s="19">
        <f>LARGE($D$2030:$D$2033,4)</f>
        <v/>
      </c>
      <c r="E2038" s="19">
        <f>LARGE($E$2030:$E$2033,4)</f>
        <v/>
      </c>
      <c r="F2038" s="19">
        <f>LARGE($F$2030:$F$2033,4)</f>
        <v/>
      </c>
      <c r="G2038" s="19">
        <f>LARGE($G$2030:$G$2033,4)</f>
        <v/>
      </c>
    </row>
    <row r="2039">
      <c r="A2039" s="3" t="inlineStr">
        <is>
          <t>check: Σeig − trace (→0)</t>
        </is>
      </c>
      <c r="B2039" s="3">
        <f>ROUND(SUM($B$2030:$B$2033)-($B$2012+$C$2013+$D$2014+$E$2015),6)</f>
        <v/>
      </c>
      <c r="C2039" s="3">
        <f>ROUND(SUM($C$2030:$C$2033)-($I$2012+$J$2013+$K$2014+$L$2015),6)</f>
        <v/>
      </c>
      <c r="D2039" s="3">
        <f>ROUND(SUM($D$2030:$D$2033)-($P$2012+$Q$2013+$R$2014+$S$2015),6)</f>
        <v/>
      </c>
      <c r="E2039" s="3">
        <f>ROUND(SUM($E$2030:$E$2033)-($W$2012+$X$2013+$Y$2014+$Z$2015),6)</f>
        <v/>
      </c>
      <c r="F2039" s="3">
        <f>ROUND(SUM($F$2030:$F$2033)-($AD$2012+$AE$2013+$AF$2014+$AG$2015),6)</f>
        <v/>
      </c>
      <c r="G2039" s="3">
        <f>ROUND(SUM($G$2030:$G$2033)-($AK$2012+$AL$2013+$AM$2014+$AN$2015),6)</f>
        <v/>
      </c>
    </row>
    <row r="2040">
      <c r="A2040" s="3" t="inlineStr">
        <is>
          <t>check: Πeig − det (→0)</t>
        </is>
      </c>
      <c r="B2040" s="3">
        <f>ROUND(MDETERM($B$2012:$E$2015)-PRODUCT($B$2030:$B$2033),6)</f>
        <v/>
      </c>
      <c r="C2040" s="3">
        <f>ROUND(MDETERM($I$2012:$L$2015)-PRODUCT($C$2030:$C$2033),6)</f>
        <v/>
      </c>
      <c r="D2040" s="3">
        <f>ROUND(MDETERM($P$2012:$S$2015)-PRODUCT($D$2030:$D$2033),6)</f>
        <v/>
      </c>
      <c r="E2040" s="3">
        <f>ROUND(MDETERM($W$2012:$Z$2015)-PRODUCT($E$2030:$E$2033),6)</f>
        <v/>
      </c>
      <c r="F2040" s="3">
        <f>ROUND(MDETERM($AD$2012:$AG$2015)-PRODUCT($F$2030:$F$2033),6)</f>
        <v/>
      </c>
      <c r="G2040" s="3">
        <f>ROUND(MDETERM($AK$2012:$AN$2015)-PRODUCT($G$2030:$G$2033),6)</f>
        <v/>
      </c>
    </row>
    <row r="2041">
      <c r="A2041" s="3" t="inlineStr">
        <is>
          <t>complex eigenvalues?</t>
        </is>
      </c>
      <c r="B2041" s="3" t="inlineStr"/>
      <c r="C2041" s="3" t="inlineStr"/>
      <c r="D2041" s="3" t="inlineStr"/>
      <c r="E2041" s="3" t="inlineStr"/>
      <c r="F2041" s="3" t="inlineStr"/>
      <c r="G2041" s="3" t="inlineStr"/>
    </row>
    <row r="2042">
      <c r="A2042" s="3" t="inlineStr">
        <is>
          <t>check: det(M − λᵢI) per sorted λ (→0)</t>
        </is>
      </c>
    </row>
    <row r="2043">
      <c r="A2043" s="3" t="inlineStr">
        <is>
          <t xml:space="preserve">  det(M − λ(1)I)</t>
        </is>
      </c>
      <c r="B2043" s="3">
        <f t="array" ref="B2043">ROUND(MDETERM($B$2012:$E$2015-$B$2035*MUNIT(4)),6)</f>
        <v/>
      </c>
      <c r="C2043" s="3">
        <f t="array" ref="C2043">ROUND(MDETERM($I$2012:$L$2015-$C$2035*MUNIT(4)),6)</f>
        <v/>
      </c>
      <c r="D2043" s="3">
        <f t="array" ref="D2043">ROUND(MDETERM($P$2012:$S$2015-$D$2035*MUNIT(4)),6)</f>
        <v/>
      </c>
      <c r="E2043" s="3">
        <f t="array" ref="E2043">ROUND(MDETERM($W$2012:$Z$2015-$E$2035*MUNIT(4)),6)</f>
        <v/>
      </c>
      <c r="F2043" s="3">
        <f t="array" ref="F2043">ROUND(MDETERM($AD$2012:$AG$2015-$F$2035*MUNIT(4)),6)</f>
        <v/>
      </c>
      <c r="G2043" s="3">
        <f t="array" ref="G2043">ROUND(MDETERM($AK$2012:$AN$2015-$G$2035*MUNIT(4)),6)</f>
        <v/>
      </c>
    </row>
    <row r="2044">
      <c r="A2044" s="3" t="inlineStr">
        <is>
          <t xml:space="preserve">  det(M − λ(2)I)</t>
        </is>
      </c>
      <c r="B2044" s="3">
        <f t="array" ref="B2044">ROUND(MDETERM($B$2012:$E$2015-$B$2036*MUNIT(4)),6)</f>
        <v/>
      </c>
      <c r="C2044" s="3">
        <f t="array" ref="C2044">ROUND(MDETERM($I$2012:$L$2015-$C$2036*MUNIT(4)),6)</f>
        <v/>
      </c>
      <c r="D2044" s="3">
        <f t="array" ref="D2044">ROUND(MDETERM($P$2012:$S$2015-$D$2036*MUNIT(4)),6)</f>
        <v/>
      </c>
      <c r="E2044" s="3">
        <f t="array" ref="E2044">ROUND(MDETERM($W$2012:$Z$2015-$E$2036*MUNIT(4)),6)</f>
        <v/>
      </c>
      <c r="F2044" s="3">
        <f t="array" ref="F2044">ROUND(MDETERM($AD$2012:$AG$2015-$F$2036*MUNIT(4)),6)</f>
        <v/>
      </c>
      <c r="G2044" s="3">
        <f t="array" ref="G2044">ROUND(MDETERM($AK$2012:$AN$2015-$G$2036*MUNIT(4)),6)</f>
        <v/>
      </c>
    </row>
    <row r="2045">
      <c r="A2045" s="3" t="inlineStr">
        <is>
          <t xml:space="preserve">  det(M − λ(3)I)</t>
        </is>
      </c>
      <c r="B2045" s="3">
        <f t="array" ref="B2045">ROUND(MDETERM($B$2012:$E$2015-$B$2037*MUNIT(4)),6)</f>
        <v/>
      </c>
      <c r="C2045" s="3">
        <f t="array" ref="C2045">ROUND(MDETERM($I$2012:$L$2015-$C$2037*MUNIT(4)),6)</f>
        <v/>
      </c>
      <c r="D2045" s="3">
        <f t="array" ref="D2045">ROUND(MDETERM($P$2012:$S$2015-$D$2037*MUNIT(4)),6)</f>
        <v/>
      </c>
      <c r="E2045" s="3">
        <f t="array" ref="E2045">ROUND(MDETERM($W$2012:$Z$2015-$E$2037*MUNIT(4)),6)</f>
        <v/>
      </c>
      <c r="F2045" s="3">
        <f t="array" ref="F2045">ROUND(MDETERM($AD$2012:$AG$2015-$F$2037*MUNIT(4)),6)</f>
        <v/>
      </c>
      <c r="G2045" s="3">
        <f t="array" ref="G2045">ROUND(MDETERM($AK$2012:$AN$2015-$G$2037*MUNIT(4)),6)</f>
        <v/>
      </c>
    </row>
    <row r="2046">
      <c r="A2046" s="3" t="inlineStr">
        <is>
          <t xml:space="preserve">  det(M − λ(4)I)</t>
        </is>
      </c>
      <c r="B2046" s="3">
        <f t="array" ref="B2046">ROUND(MDETERM($B$2012:$E$2015-$B$2038*MUNIT(4)),6)</f>
        <v/>
      </c>
      <c r="C2046" s="3">
        <f t="array" ref="C2046">ROUND(MDETERM($I$2012:$L$2015-$C$2038*MUNIT(4)),6)</f>
        <v/>
      </c>
      <c r="D2046" s="3">
        <f t="array" ref="D2046">ROUND(MDETERM($P$2012:$S$2015-$D$2038*MUNIT(4)),6)</f>
        <v/>
      </c>
      <c r="E2046" s="3">
        <f t="array" ref="E2046">ROUND(MDETERM($W$2012:$Z$2015-$E$2038*MUNIT(4)),6)</f>
        <v/>
      </c>
      <c r="F2046" s="3">
        <f t="array" ref="F2046">ROUND(MDETERM($AD$2012:$AG$2015-$F$2038*MUNIT(4)),6)</f>
        <v/>
      </c>
      <c r="G2046" s="3">
        <f t="array" ref="G2046">ROUND(MDETERM($AK$2012:$AN$2015-$G$2038*MUNIT(4)),6)</f>
        <v/>
      </c>
    </row>
    <row r="2050" ht="16" customHeight="1">
      <c r="A2050" s="14" t="inlineStr">
        <is>
          <t>GraphRAG R2-R3 | mixtral:8x22b</t>
        </is>
      </c>
      <c r="B2050" s="9" t="inlineStr">
        <is>
          <t>run 1 (raw, pasted)</t>
        </is>
      </c>
      <c r="I2050" s="9" t="inlineStr">
        <is>
          <t>run 2 (raw, pasted)</t>
        </is>
      </c>
      <c r="P2050" s="9" t="inlineStr">
        <is>
          <t>run 3 (raw, pasted)</t>
        </is>
      </c>
      <c r="W2050" s="9" t="inlineStr">
        <is>
          <t>run 4 (raw, pasted)</t>
        </is>
      </c>
      <c r="AD2050" s="9" t="inlineStr">
        <is>
          <t>run 5 (raw, pasted)</t>
        </is>
      </c>
      <c r="AK2050" s="9" t="inlineStr">
        <is>
          <t>archived component mapping</t>
        </is>
      </c>
    </row>
    <row r="2051" ht="60" customHeight="1">
      <c r="B2051" s="15" t="inlineStr">
        <is>
          <t>Payload</t>
        </is>
      </c>
      <c r="C2051" s="15" t="inlineStr">
        <is>
          <t>Communication System</t>
        </is>
      </c>
      <c r="D2051" s="15" t="inlineStr">
        <is>
          <t>Power System</t>
        </is>
      </c>
      <c r="E2051" s="15" t="inlineStr">
        <is>
          <t>Attitude Determination and Control System</t>
        </is>
      </c>
      <c r="F2051" s="15" t="inlineStr">
        <is>
          <t>On-Board Computer</t>
        </is>
      </c>
      <c r="G2051" s="15" t="inlineStr">
        <is>
          <t>Structure</t>
        </is>
      </c>
      <c r="I2051" s="15" t="inlineStr">
        <is>
          <t>Payload</t>
        </is>
      </c>
      <c r="J2051" s="15" t="inlineStr">
        <is>
          <t>Communication System</t>
        </is>
      </c>
      <c r="K2051" s="15" t="inlineStr">
        <is>
          <t>Power System</t>
        </is>
      </c>
      <c r="L2051" s="15" t="inlineStr">
        <is>
          <t>Attitude Determination and Control System</t>
        </is>
      </c>
      <c r="M2051" s="15" t="inlineStr">
        <is>
          <t>On-Board Computer</t>
        </is>
      </c>
      <c r="N2051" s="15" t="inlineStr">
        <is>
          <t>Structure</t>
        </is>
      </c>
      <c r="P2051" s="15" t="inlineStr">
        <is>
          <t>Payload</t>
        </is>
      </c>
      <c r="Q2051" s="15" t="inlineStr">
        <is>
          <t>Communication System</t>
        </is>
      </c>
      <c r="R2051" s="15" t="inlineStr">
        <is>
          <t>Power System</t>
        </is>
      </c>
      <c r="S2051" s="15" t="inlineStr">
        <is>
          <t>Attitude Determination and Control System</t>
        </is>
      </c>
      <c r="T2051" s="15" t="inlineStr">
        <is>
          <t>On-Board Computer</t>
        </is>
      </c>
      <c r="U2051" s="15" t="inlineStr">
        <is>
          <t>Structure</t>
        </is>
      </c>
      <c r="W2051" s="15" t="inlineStr">
        <is>
          <t>Payload</t>
        </is>
      </c>
      <c r="X2051" s="15" t="inlineStr">
        <is>
          <t>Communication System</t>
        </is>
      </c>
      <c r="Y2051" s="15" t="inlineStr">
        <is>
          <t>Power System</t>
        </is>
      </c>
      <c r="Z2051" s="15" t="inlineStr">
        <is>
          <t>Attitude Determination and Control System</t>
        </is>
      </c>
      <c r="AA2051" s="15" t="inlineStr">
        <is>
          <t>On-Board Computer</t>
        </is>
      </c>
      <c r="AB2051" s="15" t="inlineStr">
        <is>
          <t>Structure</t>
        </is>
      </c>
      <c r="AD2051" s="15" t="inlineStr">
        <is>
          <t>Payload</t>
        </is>
      </c>
      <c r="AE2051" s="15" t="inlineStr">
        <is>
          <t>Communication System</t>
        </is>
      </c>
      <c r="AF2051" s="15" t="inlineStr">
        <is>
          <t>Power System</t>
        </is>
      </c>
      <c r="AG2051" s="15" t="inlineStr">
        <is>
          <t>Attitude Determination and Control System</t>
        </is>
      </c>
      <c r="AH2051" s="15" t="inlineStr">
        <is>
          <t>On-Board Computer</t>
        </is>
      </c>
      <c r="AI2051" s="15" t="inlineStr">
        <is>
          <t>Structure</t>
        </is>
      </c>
      <c r="AK2051" s="3" t="inlineStr">
        <is>
          <t>Ground truth component</t>
        </is>
      </c>
      <c r="AL2051" s="3" t="inlineStr">
        <is>
          <t>Matched predicted component</t>
        </is>
      </c>
    </row>
    <row r="2052">
      <c r="A2052" s="3" t="inlineStr">
        <is>
          <t>Payload</t>
        </is>
      </c>
      <c r="B2052" s="8" t="n">
        <v>1</v>
      </c>
      <c r="C2052" s="8" t="n">
        <v>1</v>
      </c>
      <c r="D2052" s="8" t="n">
        <v>1</v>
      </c>
      <c r="E2052" s="8" t="n">
        <v>1</v>
      </c>
      <c r="F2052" s="8" t="n">
        <v>1</v>
      </c>
      <c r="G2052" s="8" t="n">
        <v>1</v>
      </c>
      <c r="I2052" s="8" t="n">
        <v>1</v>
      </c>
      <c r="J2052" s="8" t="n">
        <v>1</v>
      </c>
      <c r="K2052" s="8" t="n">
        <v>1</v>
      </c>
      <c r="L2052" s="8" t="n">
        <v>1</v>
      </c>
      <c r="M2052" s="8" t="n">
        <v>1</v>
      </c>
      <c r="N2052" s="8" t="n">
        <v>1</v>
      </c>
      <c r="P2052" s="8" t="n">
        <v>1</v>
      </c>
      <c r="Q2052" s="8" t="n">
        <v>1</v>
      </c>
      <c r="R2052" s="8" t="n">
        <v>1</v>
      </c>
      <c r="S2052" s="8" t="n">
        <v>1</v>
      </c>
      <c r="T2052" s="8" t="n">
        <v>1</v>
      </c>
      <c r="U2052" s="8" t="n">
        <v>1</v>
      </c>
      <c r="W2052" s="8" t="n">
        <v>1</v>
      </c>
      <c r="X2052" s="8" t="n">
        <v>1</v>
      </c>
      <c r="Y2052" s="8" t="n">
        <v>1</v>
      </c>
      <c r="Z2052" s="8" t="n">
        <v>1</v>
      </c>
      <c r="AA2052" s="8" t="n">
        <v>1</v>
      </c>
      <c r="AB2052" s="8" t="n">
        <v>1</v>
      </c>
      <c r="AD2052" s="8" t="n">
        <v>1</v>
      </c>
      <c r="AE2052" s="8" t="n">
        <v>1</v>
      </c>
      <c r="AF2052" s="8" t="n">
        <v>1</v>
      </c>
      <c r="AG2052" s="8" t="n">
        <v>1</v>
      </c>
      <c r="AH2052" s="8" t="n">
        <v>1</v>
      </c>
      <c r="AI2052" s="8" t="n">
        <v>1</v>
      </c>
      <c r="AK2052" s="3" t="inlineStr">
        <is>
          <t>Power Subsystem</t>
        </is>
      </c>
      <c r="AL2052" s="3" t="inlineStr">
        <is>
          <t>Power System</t>
        </is>
      </c>
    </row>
    <row r="2053">
      <c r="A2053" s="3" t="inlineStr">
        <is>
          <t>Communication System</t>
        </is>
      </c>
      <c r="B2053" s="8" t="n">
        <v>1</v>
      </c>
      <c r="C2053" s="8" t="n">
        <v>1</v>
      </c>
      <c r="D2053" s="8" t="n">
        <v>1</v>
      </c>
      <c r="E2053" s="8" t="n">
        <v>1</v>
      </c>
      <c r="F2053" s="8" t="n">
        <v>1</v>
      </c>
      <c r="G2053" s="8" t="n">
        <v>0</v>
      </c>
      <c r="I2053" s="8" t="n">
        <v>1</v>
      </c>
      <c r="J2053" s="8" t="n">
        <v>1</v>
      </c>
      <c r="K2053" s="8" t="n">
        <v>1</v>
      </c>
      <c r="L2053" s="8" t="n">
        <v>1</v>
      </c>
      <c r="M2053" s="8" t="n">
        <v>1</v>
      </c>
      <c r="N2053" s="8" t="n">
        <v>0</v>
      </c>
      <c r="P2053" s="8" t="n">
        <v>1</v>
      </c>
      <c r="Q2053" s="8" t="n">
        <v>1</v>
      </c>
      <c r="R2053" s="8" t="n">
        <v>1</v>
      </c>
      <c r="S2053" s="8" t="n">
        <v>1</v>
      </c>
      <c r="T2053" s="8" t="n">
        <v>1</v>
      </c>
      <c r="U2053" s="8" t="n">
        <v>0</v>
      </c>
      <c r="W2053" s="8" t="n">
        <v>1</v>
      </c>
      <c r="X2053" s="8" t="n">
        <v>1</v>
      </c>
      <c r="Y2053" s="8" t="n">
        <v>1</v>
      </c>
      <c r="Z2053" s="8" t="n">
        <v>1</v>
      </c>
      <c r="AA2053" s="8" t="n">
        <v>1</v>
      </c>
      <c r="AB2053" s="8" t="n">
        <v>0</v>
      </c>
      <c r="AD2053" s="8" t="n">
        <v>1</v>
      </c>
      <c r="AE2053" s="8" t="n">
        <v>1</v>
      </c>
      <c r="AF2053" s="8" t="n">
        <v>1</v>
      </c>
      <c r="AG2053" s="8" t="n">
        <v>1</v>
      </c>
      <c r="AH2053" s="8" t="n">
        <v>1</v>
      </c>
      <c r="AI2053" s="8" t="n">
        <v>0</v>
      </c>
      <c r="AK2053" s="3" t="inlineStr">
        <is>
          <t>Spacecraft</t>
        </is>
      </c>
      <c r="AL2053" s="3" t="inlineStr">
        <is>
          <t>Payload</t>
        </is>
      </c>
    </row>
    <row r="2054">
      <c r="A2054" s="3" t="inlineStr">
        <is>
          <t>Power System</t>
        </is>
      </c>
      <c r="B2054" s="8" t="n">
        <v>1</v>
      </c>
      <c r="C2054" s="8" t="n">
        <v>1</v>
      </c>
      <c r="D2054" s="8" t="n">
        <v>1</v>
      </c>
      <c r="E2054" s="8" t="n">
        <v>1</v>
      </c>
      <c r="F2054" s="8" t="n">
        <v>1</v>
      </c>
      <c r="G2054" s="8" t="n">
        <v>0</v>
      </c>
      <c r="I2054" s="8" t="n">
        <v>1</v>
      </c>
      <c r="J2054" s="8" t="n">
        <v>1</v>
      </c>
      <c r="K2054" s="8" t="n">
        <v>1</v>
      </c>
      <c r="L2054" s="8" t="n">
        <v>1</v>
      </c>
      <c r="M2054" s="8" t="n">
        <v>1</v>
      </c>
      <c r="N2054" s="8" t="n">
        <v>0</v>
      </c>
      <c r="P2054" s="8" t="n">
        <v>1</v>
      </c>
      <c r="Q2054" s="8" t="n">
        <v>1</v>
      </c>
      <c r="R2054" s="8" t="n">
        <v>1</v>
      </c>
      <c r="S2054" s="8" t="n">
        <v>1</v>
      </c>
      <c r="T2054" s="8" t="n">
        <v>1</v>
      </c>
      <c r="U2054" s="8" t="n">
        <v>0</v>
      </c>
      <c r="W2054" s="8" t="n">
        <v>1</v>
      </c>
      <c r="X2054" s="8" t="n">
        <v>1</v>
      </c>
      <c r="Y2054" s="8" t="n">
        <v>1</v>
      </c>
      <c r="Z2054" s="8" t="n">
        <v>1</v>
      </c>
      <c r="AA2054" s="8" t="n">
        <v>1</v>
      </c>
      <c r="AB2054" s="8" t="n">
        <v>0</v>
      </c>
      <c r="AD2054" s="8" t="n">
        <v>1</v>
      </c>
      <c r="AE2054" s="8" t="n">
        <v>1</v>
      </c>
      <c r="AF2054" s="8" t="n">
        <v>1</v>
      </c>
      <c r="AG2054" s="8" t="n">
        <v>1</v>
      </c>
      <c r="AH2054" s="8" t="n">
        <v>1</v>
      </c>
      <c r="AI2054" s="8" t="n">
        <v>0</v>
      </c>
      <c r="AK2054" s="3" t="inlineStr">
        <is>
          <t>Guidance, Navigation, and Control (GNC) Subsystem</t>
        </is>
      </c>
      <c r="AL2054" s="3" t="inlineStr">
        <is>
          <t>Attitude Determination and Control System</t>
        </is>
      </c>
    </row>
    <row r="2055">
      <c r="A2055" s="3" t="inlineStr">
        <is>
          <t>Attitude Determination and Control System</t>
        </is>
      </c>
      <c r="B2055" s="8" t="n">
        <v>1</v>
      </c>
      <c r="C2055" s="8" t="n">
        <v>1</v>
      </c>
      <c r="D2055" s="8" t="n">
        <v>1</v>
      </c>
      <c r="E2055" s="8" t="n">
        <v>1</v>
      </c>
      <c r="F2055" s="8" t="n">
        <v>1</v>
      </c>
      <c r="G2055" s="8" t="n">
        <v>1</v>
      </c>
      <c r="I2055" s="8" t="n">
        <v>1</v>
      </c>
      <c r="J2055" s="8" t="n">
        <v>1</v>
      </c>
      <c r="K2055" s="8" t="n">
        <v>1</v>
      </c>
      <c r="L2055" s="8" t="n">
        <v>1</v>
      </c>
      <c r="M2055" s="8" t="n">
        <v>1</v>
      </c>
      <c r="N2055" s="8" t="n">
        <v>1</v>
      </c>
      <c r="P2055" s="8" t="n">
        <v>1</v>
      </c>
      <c r="Q2055" s="8" t="n">
        <v>1</v>
      </c>
      <c r="R2055" s="8" t="n">
        <v>1</v>
      </c>
      <c r="S2055" s="8" t="n">
        <v>1</v>
      </c>
      <c r="T2055" s="8" t="n">
        <v>1</v>
      </c>
      <c r="U2055" s="8" t="n">
        <v>1</v>
      </c>
      <c r="W2055" s="8" t="n">
        <v>1</v>
      </c>
      <c r="X2055" s="8" t="n">
        <v>1</v>
      </c>
      <c r="Y2055" s="8" t="n">
        <v>1</v>
      </c>
      <c r="Z2055" s="8" t="n">
        <v>1</v>
      </c>
      <c r="AA2055" s="8" t="n">
        <v>1</v>
      </c>
      <c r="AB2055" s="8" t="n">
        <v>1</v>
      </c>
      <c r="AD2055" s="8" t="n">
        <v>1</v>
      </c>
      <c r="AE2055" s="8" t="n">
        <v>1</v>
      </c>
      <c r="AF2055" s="8" t="n">
        <v>1</v>
      </c>
      <c r="AG2055" s="8" t="n">
        <v>1</v>
      </c>
      <c r="AH2055" s="8" t="n">
        <v>1</v>
      </c>
      <c r="AI2055" s="8" t="n">
        <v>1</v>
      </c>
      <c r="AK2055" s="3" t="inlineStr">
        <is>
          <t>Propulsion Subsystem</t>
        </is>
      </c>
      <c r="AL2055" s="3" t="inlineStr">
        <is>
          <t>Communication System</t>
        </is>
      </c>
    </row>
    <row r="2056">
      <c r="A2056" s="3" t="inlineStr">
        <is>
          <t>On-Board Computer</t>
        </is>
      </c>
      <c r="B2056" s="8" t="n">
        <v>1</v>
      </c>
      <c r="C2056" s="8" t="n">
        <v>1</v>
      </c>
      <c r="D2056" s="8" t="n">
        <v>1</v>
      </c>
      <c r="E2056" s="8" t="n">
        <v>1</v>
      </c>
      <c r="F2056" s="8" t="n">
        <v>1</v>
      </c>
      <c r="G2056" s="8" t="n">
        <v>1</v>
      </c>
      <c r="I2056" s="8" t="n">
        <v>1</v>
      </c>
      <c r="J2056" s="8" t="n">
        <v>1</v>
      </c>
      <c r="K2056" s="8" t="n">
        <v>1</v>
      </c>
      <c r="L2056" s="8" t="n">
        <v>1</v>
      </c>
      <c r="M2056" s="8" t="n">
        <v>1</v>
      </c>
      <c r="N2056" s="8" t="n">
        <v>1</v>
      </c>
      <c r="P2056" s="8" t="n">
        <v>1</v>
      </c>
      <c r="Q2056" s="8" t="n">
        <v>1</v>
      </c>
      <c r="R2056" s="8" t="n">
        <v>1</v>
      </c>
      <c r="S2056" s="8" t="n">
        <v>1</v>
      </c>
      <c r="T2056" s="8" t="n">
        <v>1</v>
      </c>
      <c r="U2056" s="8" t="n">
        <v>1</v>
      </c>
      <c r="W2056" s="8" t="n">
        <v>1</v>
      </c>
      <c r="X2056" s="8" t="n">
        <v>1</v>
      </c>
      <c r="Y2056" s="8" t="n">
        <v>1</v>
      </c>
      <c r="Z2056" s="8" t="n">
        <v>1</v>
      </c>
      <c r="AA2056" s="8" t="n">
        <v>1</v>
      </c>
      <c r="AB2056" s="8" t="n">
        <v>1</v>
      </c>
      <c r="AD2056" s="8" t="n">
        <v>1</v>
      </c>
      <c r="AE2056" s="8" t="n">
        <v>1</v>
      </c>
      <c r="AF2056" s="8" t="n">
        <v>1</v>
      </c>
      <c r="AG2056" s="8" t="n">
        <v>1</v>
      </c>
      <c r="AH2056" s="8" t="n">
        <v>1</v>
      </c>
      <c r="AI2056" s="8" t="n">
        <v>1</v>
      </c>
    </row>
    <row r="2057">
      <c r="A2057" s="3" t="inlineStr">
        <is>
          <t>Structure</t>
        </is>
      </c>
      <c r="B2057" s="8" t="n">
        <v>1</v>
      </c>
      <c r="C2057" s="8" t="n">
        <v>0</v>
      </c>
      <c r="D2057" s="8" t="n">
        <v>0</v>
      </c>
      <c r="E2057" s="8" t="n">
        <v>1</v>
      </c>
      <c r="F2057" s="8" t="n">
        <v>1</v>
      </c>
      <c r="G2057" s="8" t="n">
        <v>1</v>
      </c>
      <c r="I2057" s="8" t="n">
        <v>1</v>
      </c>
      <c r="J2057" s="8" t="n">
        <v>0</v>
      </c>
      <c r="K2057" s="8" t="n">
        <v>0</v>
      </c>
      <c r="L2057" s="8" t="n">
        <v>1</v>
      </c>
      <c r="M2057" s="8" t="n">
        <v>1</v>
      </c>
      <c r="N2057" s="8" t="n">
        <v>1</v>
      </c>
      <c r="P2057" s="8" t="n">
        <v>1</v>
      </c>
      <c r="Q2057" s="8" t="n">
        <v>0</v>
      </c>
      <c r="R2057" s="8" t="n">
        <v>0</v>
      </c>
      <c r="S2057" s="8" t="n">
        <v>1</v>
      </c>
      <c r="T2057" s="8" t="n">
        <v>1</v>
      </c>
      <c r="U2057" s="8" t="n">
        <v>1</v>
      </c>
      <c r="W2057" s="8" t="n">
        <v>1</v>
      </c>
      <c r="X2057" s="8" t="n">
        <v>0</v>
      </c>
      <c r="Y2057" s="8" t="n">
        <v>0</v>
      </c>
      <c r="Z2057" s="8" t="n">
        <v>1</v>
      </c>
      <c r="AA2057" s="8" t="n">
        <v>1</v>
      </c>
      <c r="AB2057" s="8" t="n">
        <v>1</v>
      </c>
      <c r="AD2057" s="8" t="n">
        <v>1</v>
      </c>
      <c r="AE2057" s="8" t="n">
        <v>0</v>
      </c>
      <c r="AF2057" s="8" t="n">
        <v>0</v>
      </c>
      <c r="AG2057" s="8" t="n">
        <v>1</v>
      </c>
      <c r="AH2057" s="8" t="n">
        <v>1</v>
      </c>
      <c r="AI2057" s="8" t="n">
        <v>1</v>
      </c>
    </row>
    <row r="2059">
      <c r="A2059" s="1" t="inlineStr">
        <is>
          <t>aligned k×k matrices (INDEX/MATCH through the mapping; GT order)</t>
        </is>
      </c>
      <c r="B2059" s="9" t="inlineStr">
        <is>
          <t>run 1 aligned</t>
        </is>
      </c>
      <c r="I2059" s="9" t="inlineStr">
        <is>
          <t>run 2 aligned</t>
        </is>
      </c>
      <c r="P2059" s="9" t="inlineStr">
        <is>
          <t>run 3 aligned</t>
        </is>
      </c>
      <c r="W2059" s="9" t="inlineStr">
        <is>
          <t>run 4 aligned</t>
        </is>
      </c>
      <c r="AD2059" s="9" t="inlineStr">
        <is>
          <t>run 5 aligned</t>
        </is>
      </c>
      <c r="AK2059" s="9" t="inlineStr">
        <is>
          <t>Step2 average of aligned runs (formula)</t>
        </is>
      </c>
      <c r="AP2059" s="9" t="inlineStr">
        <is>
          <t>aligned ground truth (INDEX/MATCH)</t>
        </is>
      </c>
      <c r="AU2059" s="9" t="inlineStr">
        <is>
          <t>aligned GT eig (pasted) | sorted</t>
        </is>
      </c>
    </row>
    <row r="2060" ht="60" customHeight="1">
      <c r="B2060" s="15" t="inlineStr">
        <is>
          <t>Power Subsystem</t>
        </is>
      </c>
      <c r="C2060" s="15" t="inlineStr">
        <is>
          <t>Spacecraft</t>
        </is>
      </c>
      <c r="D2060" s="15" t="inlineStr">
        <is>
          <t>Guidance, Navigation, and Control (GNC) Subsystem</t>
        </is>
      </c>
      <c r="E2060" s="15" t="inlineStr">
        <is>
          <t>Propulsion Subsystem</t>
        </is>
      </c>
      <c r="I2060" s="15" t="inlineStr">
        <is>
          <t>Power Subsystem</t>
        </is>
      </c>
      <c r="J2060" s="15" t="inlineStr">
        <is>
          <t>Spacecraft</t>
        </is>
      </c>
      <c r="K2060" s="15" t="inlineStr">
        <is>
          <t>Guidance, Navigation, and Control (GNC) Subsystem</t>
        </is>
      </c>
      <c r="L2060" s="15" t="inlineStr">
        <is>
          <t>Propulsion Subsystem</t>
        </is>
      </c>
      <c r="P2060" s="15" t="inlineStr">
        <is>
          <t>Power Subsystem</t>
        </is>
      </c>
      <c r="Q2060" s="15" t="inlineStr">
        <is>
          <t>Spacecraft</t>
        </is>
      </c>
      <c r="R2060" s="15" t="inlineStr">
        <is>
          <t>Guidance, Navigation, and Control (GNC) Subsystem</t>
        </is>
      </c>
      <c r="S2060" s="15" t="inlineStr">
        <is>
          <t>Propulsion Subsystem</t>
        </is>
      </c>
      <c r="W2060" s="15" t="inlineStr">
        <is>
          <t>Power Subsystem</t>
        </is>
      </c>
      <c r="X2060" s="15" t="inlineStr">
        <is>
          <t>Spacecraft</t>
        </is>
      </c>
      <c r="Y2060" s="15" t="inlineStr">
        <is>
          <t>Guidance, Navigation, and Control (GNC) Subsystem</t>
        </is>
      </c>
      <c r="Z2060" s="15" t="inlineStr">
        <is>
          <t>Propulsion Subsystem</t>
        </is>
      </c>
      <c r="AD2060" s="15" t="inlineStr">
        <is>
          <t>Power Subsystem</t>
        </is>
      </c>
      <c r="AE2060" s="15" t="inlineStr">
        <is>
          <t>Spacecraft</t>
        </is>
      </c>
      <c r="AF2060" s="15" t="inlineStr">
        <is>
          <t>Guidance, Navigation, and Control (GNC) Subsystem</t>
        </is>
      </c>
      <c r="AG2060" s="15" t="inlineStr">
        <is>
          <t>Propulsion Subsystem</t>
        </is>
      </c>
    </row>
    <row r="2061">
      <c r="A2061" s="3" t="inlineStr">
        <is>
          <t>Power Subsystem</t>
        </is>
      </c>
      <c r="B2061" s="8">
        <f>INDEX($B$2052:$G$2057,MATCH($AL$2052,$B$2051:$G$2051,0),MATCH($AL$2052,$B$2051:$G$2051,0))</f>
        <v/>
      </c>
      <c r="C2061" s="8">
        <f>INDEX($B$2052:$G$2057,MATCH($AL$2052,$B$2051:$G$2051,0),MATCH($AL$2053,$B$2051:$G$2051,0))</f>
        <v/>
      </c>
      <c r="D2061" s="8">
        <f>INDEX($B$2052:$G$2057,MATCH($AL$2052,$B$2051:$G$2051,0),MATCH($AL$2054,$B$2051:$G$2051,0))</f>
        <v/>
      </c>
      <c r="E2061" s="8">
        <f>INDEX($B$2052:$G$2057,MATCH($AL$2052,$B$2051:$G$2051,0),MATCH($AL$2055,$B$2051:$G$2051,0))</f>
        <v/>
      </c>
      <c r="I2061" s="8">
        <f>INDEX($I$2052:$N$2057,MATCH($AL$2052,$I$2051:$N$2051,0),MATCH($AL$2052,$I$2051:$N$2051,0))</f>
        <v/>
      </c>
      <c r="J2061" s="8">
        <f>INDEX($I$2052:$N$2057,MATCH($AL$2052,$I$2051:$N$2051,0),MATCH($AL$2053,$I$2051:$N$2051,0))</f>
        <v/>
      </c>
      <c r="K2061" s="8">
        <f>INDEX($I$2052:$N$2057,MATCH($AL$2052,$I$2051:$N$2051,0),MATCH($AL$2054,$I$2051:$N$2051,0))</f>
        <v/>
      </c>
      <c r="L2061" s="8">
        <f>INDEX($I$2052:$N$2057,MATCH($AL$2052,$I$2051:$N$2051,0),MATCH($AL$2055,$I$2051:$N$2051,0))</f>
        <v/>
      </c>
      <c r="P2061" s="8">
        <f>INDEX($P$2052:$U$2057,MATCH($AL$2052,$P$2051:$U$2051,0),MATCH($AL$2052,$P$2051:$U$2051,0))</f>
        <v/>
      </c>
      <c r="Q2061" s="8">
        <f>INDEX($P$2052:$U$2057,MATCH($AL$2052,$P$2051:$U$2051,0),MATCH($AL$2053,$P$2051:$U$2051,0))</f>
        <v/>
      </c>
      <c r="R2061" s="8">
        <f>INDEX($P$2052:$U$2057,MATCH($AL$2052,$P$2051:$U$2051,0),MATCH($AL$2054,$P$2051:$U$2051,0))</f>
        <v/>
      </c>
      <c r="S2061" s="8">
        <f>INDEX($P$2052:$U$2057,MATCH($AL$2052,$P$2051:$U$2051,0),MATCH($AL$2055,$P$2051:$U$2051,0))</f>
        <v/>
      </c>
      <c r="W2061" s="8">
        <f>INDEX($W$2052:$AB$2057,MATCH($AL$2052,$W$2051:$AB$2051,0),MATCH($AL$2052,$W$2051:$AB$2051,0))</f>
        <v/>
      </c>
      <c r="X2061" s="8">
        <f>INDEX($W$2052:$AB$2057,MATCH($AL$2052,$W$2051:$AB$2051,0),MATCH($AL$2053,$W$2051:$AB$2051,0))</f>
        <v/>
      </c>
      <c r="Y2061" s="8">
        <f>INDEX($W$2052:$AB$2057,MATCH($AL$2052,$W$2051:$AB$2051,0),MATCH($AL$2054,$W$2051:$AB$2051,0))</f>
        <v/>
      </c>
      <c r="Z2061" s="8">
        <f>INDEX($W$2052:$AB$2057,MATCH($AL$2052,$W$2051:$AB$2051,0),MATCH($AL$2055,$W$2051:$AB$2051,0))</f>
        <v/>
      </c>
      <c r="AD2061" s="8">
        <f>INDEX($AD$2052:$AI$2057,MATCH($AL$2052,$AD$2051:$AI$2051,0),MATCH($AL$2052,$AD$2051:$AI$2051,0))</f>
        <v/>
      </c>
      <c r="AE2061" s="8">
        <f>INDEX($AD$2052:$AI$2057,MATCH($AL$2052,$AD$2051:$AI$2051,0),MATCH($AL$2053,$AD$2051:$AI$2051,0))</f>
        <v/>
      </c>
      <c r="AF2061" s="8">
        <f>INDEX($AD$2052:$AI$2057,MATCH($AL$2052,$AD$2051:$AI$2051,0),MATCH($AL$2054,$AD$2051:$AI$2051,0))</f>
        <v/>
      </c>
      <c r="AG2061" s="8">
        <f>INDEX($AD$2052:$AI$2057,MATCH($AL$2052,$AD$2051:$AI$2051,0),MATCH($AL$2055,$AD$2051:$AI$2051,0))</f>
        <v/>
      </c>
      <c r="AK2061" s="8">
        <f>IF(($B$2061&lt;&gt;2)+($I$2061&lt;&gt;2)+($P$2061&lt;&gt;2)+($W$2061&lt;&gt;2)+($AD$2061&lt;&gt;2)=0,2,IF((($B$2061&lt;&gt;2)*$B$2061+($I$2061&lt;&gt;2)*$I$2061+($P$2061&lt;&gt;2)*$P$2061+($W$2061&lt;&gt;2)*$W$2061+($AD$2061&lt;&gt;2)*$AD$2061)/(($B$2061&lt;&gt;2)+($I$2061&lt;&gt;2)+($P$2061&lt;&gt;2)+($W$2061&lt;&gt;2)+($AD$2061&lt;&gt;2))&gt;=0.5,1,0))</f>
        <v/>
      </c>
      <c r="AL2061" s="8">
        <f>IF(($C$2061&lt;&gt;2)+($J$2061&lt;&gt;2)+($Q$2061&lt;&gt;2)+($X$2061&lt;&gt;2)+($AE$2061&lt;&gt;2)=0,2,IF((($C$2061&lt;&gt;2)*$C$2061+($J$2061&lt;&gt;2)*$J$2061+($Q$2061&lt;&gt;2)*$Q$2061+($X$2061&lt;&gt;2)*$X$2061+($AE$2061&lt;&gt;2)*$AE$2061)/(($C$2061&lt;&gt;2)+($J$2061&lt;&gt;2)+($Q$2061&lt;&gt;2)+($X$2061&lt;&gt;2)+($AE$2061&lt;&gt;2))&gt;=0.5,1,0))</f>
        <v/>
      </c>
      <c r="AM2061" s="8">
        <f>IF(($D$2061&lt;&gt;2)+($K$2061&lt;&gt;2)+($R$2061&lt;&gt;2)+($Y$2061&lt;&gt;2)+($AF$2061&lt;&gt;2)=0,2,IF((($D$2061&lt;&gt;2)*$D$2061+($K$2061&lt;&gt;2)*$K$2061+($R$2061&lt;&gt;2)*$R$2061+($Y$2061&lt;&gt;2)*$Y$2061+($AF$2061&lt;&gt;2)*$AF$2061)/(($D$2061&lt;&gt;2)+($K$2061&lt;&gt;2)+($R$2061&lt;&gt;2)+($Y$2061&lt;&gt;2)+($AF$2061&lt;&gt;2))&gt;=0.5,1,0))</f>
        <v/>
      </c>
      <c r="AN2061" s="8">
        <f>IF(($E$2061&lt;&gt;2)+($L$2061&lt;&gt;2)+($S$2061&lt;&gt;2)+($Z$2061&lt;&gt;2)+($AG$2061&lt;&gt;2)=0,2,IF((($E$2061&lt;&gt;2)*$E$2061+($L$2061&lt;&gt;2)*$L$2061+($S$2061&lt;&gt;2)*$S$2061+($Z$2061&lt;&gt;2)*$Z$2061+($AG$2061&lt;&gt;2)*$AG$2061)/(($E$2061&lt;&gt;2)+($L$2061&lt;&gt;2)+($S$2061&lt;&gt;2)+($Z$2061&lt;&gt;2)+($AG$2061&lt;&gt;2))&gt;=0.5,1,0))</f>
        <v/>
      </c>
      <c r="AP2061" s="16">
        <f>INDEX('Ground truth'!$B$3:$G$8,MATCH($AK$2052,'Ground truth'!$A$3:$A$8,0),MATCH($AK$2052,'Ground truth'!$B$2:$G$2,0))</f>
        <v/>
      </c>
      <c r="AQ2061" s="16">
        <f>INDEX('Ground truth'!$B$3:$G$8,MATCH($AK$2052,'Ground truth'!$A$3:$A$8,0),MATCH($AK$2053,'Ground truth'!$B$2:$G$2,0))</f>
        <v/>
      </c>
      <c r="AR2061" s="16">
        <f>INDEX('Ground truth'!$B$3:$G$8,MATCH($AK$2052,'Ground truth'!$A$3:$A$8,0),MATCH($AK$2054,'Ground truth'!$B$2:$G$2,0))</f>
        <v/>
      </c>
      <c r="AS2061" s="16">
        <f>INDEX('Ground truth'!$B$3:$G$8,MATCH($AK$2052,'Ground truth'!$A$3:$A$8,0),MATCH($AK$2055,'Ground truth'!$B$2:$G$2,0))</f>
        <v/>
      </c>
      <c r="AU2061" s="19" t="n">
        <v>-0.7320508075688775</v>
      </c>
      <c r="AV2061" s="19">
        <f>LARGE($AU$2061:$AU$2064,1)</f>
        <v/>
      </c>
    </row>
    <row r="2062">
      <c r="A2062" s="3" t="inlineStr">
        <is>
          <t>Spacecraft</t>
        </is>
      </c>
      <c r="B2062" s="8">
        <f>INDEX($B$2052:$G$2057,MATCH($AL$2053,$B$2051:$G$2051,0),MATCH($AL$2052,$B$2051:$G$2051,0))</f>
        <v/>
      </c>
      <c r="C2062" s="8">
        <f>INDEX($B$2052:$G$2057,MATCH($AL$2053,$B$2051:$G$2051,0),MATCH($AL$2053,$B$2051:$G$2051,0))</f>
        <v/>
      </c>
      <c r="D2062" s="8">
        <f>INDEX($B$2052:$G$2057,MATCH($AL$2053,$B$2051:$G$2051,0),MATCH($AL$2054,$B$2051:$G$2051,0))</f>
        <v/>
      </c>
      <c r="E2062" s="8">
        <f>INDEX($B$2052:$G$2057,MATCH($AL$2053,$B$2051:$G$2051,0),MATCH($AL$2055,$B$2051:$G$2051,0))</f>
        <v/>
      </c>
      <c r="I2062" s="8">
        <f>INDEX($I$2052:$N$2057,MATCH($AL$2053,$I$2051:$N$2051,0),MATCH($AL$2052,$I$2051:$N$2051,0))</f>
        <v/>
      </c>
      <c r="J2062" s="8">
        <f>INDEX($I$2052:$N$2057,MATCH($AL$2053,$I$2051:$N$2051,0),MATCH($AL$2053,$I$2051:$N$2051,0))</f>
        <v/>
      </c>
      <c r="K2062" s="8">
        <f>INDEX($I$2052:$N$2057,MATCH($AL$2053,$I$2051:$N$2051,0),MATCH($AL$2054,$I$2051:$N$2051,0))</f>
        <v/>
      </c>
      <c r="L2062" s="8">
        <f>INDEX($I$2052:$N$2057,MATCH($AL$2053,$I$2051:$N$2051,0),MATCH($AL$2055,$I$2051:$N$2051,0))</f>
        <v/>
      </c>
      <c r="P2062" s="8">
        <f>INDEX($P$2052:$U$2057,MATCH($AL$2053,$P$2051:$U$2051,0),MATCH($AL$2052,$P$2051:$U$2051,0))</f>
        <v/>
      </c>
      <c r="Q2062" s="8">
        <f>INDEX($P$2052:$U$2057,MATCH($AL$2053,$P$2051:$U$2051,0),MATCH($AL$2053,$P$2051:$U$2051,0))</f>
        <v/>
      </c>
      <c r="R2062" s="8">
        <f>INDEX($P$2052:$U$2057,MATCH($AL$2053,$P$2051:$U$2051,0),MATCH($AL$2054,$P$2051:$U$2051,0))</f>
        <v/>
      </c>
      <c r="S2062" s="8">
        <f>INDEX($P$2052:$U$2057,MATCH($AL$2053,$P$2051:$U$2051,0),MATCH($AL$2055,$P$2051:$U$2051,0))</f>
        <v/>
      </c>
      <c r="W2062" s="8">
        <f>INDEX($W$2052:$AB$2057,MATCH($AL$2053,$W$2051:$AB$2051,0),MATCH($AL$2052,$W$2051:$AB$2051,0))</f>
        <v/>
      </c>
      <c r="X2062" s="8">
        <f>INDEX($W$2052:$AB$2057,MATCH($AL$2053,$W$2051:$AB$2051,0),MATCH($AL$2053,$W$2051:$AB$2051,0))</f>
        <v/>
      </c>
      <c r="Y2062" s="8">
        <f>INDEX($W$2052:$AB$2057,MATCH($AL$2053,$W$2051:$AB$2051,0),MATCH($AL$2054,$W$2051:$AB$2051,0))</f>
        <v/>
      </c>
      <c r="Z2062" s="8">
        <f>INDEX($W$2052:$AB$2057,MATCH($AL$2053,$W$2051:$AB$2051,0),MATCH($AL$2055,$W$2051:$AB$2051,0))</f>
        <v/>
      </c>
      <c r="AD2062" s="8">
        <f>INDEX($AD$2052:$AI$2057,MATCH($AL$2053,$AD$2051:$AI$2051,0),MATCH($AL$2052,$AD$2051:$AI$2051,0))</f>
        <v/>
      </c>
      <c r="AE2062" s="8">
        <f>INDEX($AD$2052:$AI$2057,MATCH($AL$2053,$AD$2051:$AI$2051,0),MATCH($AL$2053,$AD$2051:$AI$2051,0))</f>
        <v/>
      </c>
      <c r="AF2062" s="8">
        <f>INDEX($AD$2052:$AI$2057,MATCH($AL$2053,$AD$2051:$AI$2051,0),MATCH($AL$2054,$AD$2051:$AI$2051,0))</f>
        <v/>
      </c>
      <c r="AG2062" s="8">
        <f>INDEX($AD$2052:$AI$2057,MATCH($AL$2053,$AD$2051:$AI$2051,0),MATCH($AL$2055,$AD$2051:$AI$2051,0))</f>
        <v/>
      </c>
      <c r="AK2062" s="8">
        <f>IF(($B$2062&lt;&gt;2)+($I$2062&lt;&gt;2)+($P$2062&lt;&gt;2)+($W$2062&lt;&gt;2)+($AD$2062&lt;&gt;2)=0,2,IF((($B$2062&lt;&gt;2)*$B$2062+($I$2062&lt;&gt;2)*$I$2062+($P$2062&lt;&gt;2)*$P$2062+($W$2062&lt;&gt;2)*$W$2062+($AD$2062&lt;&gt;2)*$AD$2062)/(($B$2062&lt;&gt;2)+($I$2062&lt;&gt;2)+($P$2062&lt;&gt;2)+($W$2062&lt;&gt;2)+($AD$2062&lt;&gt;2))&gt;=0.5,1,0))</f>
        <v/>
      </c>
      <c r="AL2062" s="8">
        <f>IF(($C$2062&lt;&gt;2)+($J$2062&lt;&gt;2)+($Q$2062&lt;&gt;2)+($X$2062&lt;&gt;2)+($AE$2062&lt;&gt;2)=0,2,IF((($C$2062&lt;&gt;2)*$C$2062+($J$2062&lt;&gt;2)*$J$2062+($Q$2062&lt;&gt;2)*$Q$2062+($X$2062&lt;&gt;2)*$X$2062+($AE$2062&lt;&gt;2)*$AE$2062)/(($C$2062&lt;&gt;2)+($J$2062&lt;&gt;2)+($Q$2062&lt;&gt;2)+($X$2062&lt;&gt;2)+($AE$2062&lt;&gt;2))&gt;=0.5,1,0))</f>
        <v/>
      </c>
      <c r="AM2062" s="8">
        <f>IF(($D$2062&lt;&gt;2)+($K$2062&lt;&gt;2)+($R$2062&lt;&gt;2)+($Y$2062&lt;&gt;2)+($AF$2062&lt;&gt;2)=0,2,IF((($D$2062&lt;&gt;2)*$D$2062+($K$2062&lt;&gt;2)*$K$2062+($R$2062&lt;&gt;2)*$R$2062+($Y$2062&lt;&gt;2)*$Y$2062+($AF$2062&lt;&gt;2)*$AF$2062)/(($D$2062&lt;&gt;2)+($K$2062&lt;&gt;2)+($R$2062&lt;&gt;2)+($Y$2062&lt;&gt;2)+($AF$2062&lt;&gt;2))&gt;=0.5,1,0))</f>
        <v/>
      </c>
      <c r="AN2062" s="8">
        <f>IF(($E$2062&lt;&gt;2)+($L$2062&lt;&gt;2)+($S$2062&lt;&gt;2)+($Z$2062&lt;&gt;2)+($AG$2062&lt;&gt;2)=0,2,IF((($E$2062&lt;&gt;2)*$E$2062+($L$2062&lt;&gt;2)*$L$2062+($S$2062&lt;&gt;2)*$S$2062+($Z$2062&lt;&gt;2)*$Z$2062+($AG$2062&lt;&gt;2)*$AG$2062)/(($E$2062&lt;&gt;2)+($L$2062&lt;&gt;2)+($S$2062&lt;&gt;2)+($Z$2062&lt;&gt;2)+($AG$2062&lt;&gt;2))&gt;=0.5,1,0))</f>
        <v/>
      </c>
      <c r="AP2062" s="16">
        <f>INDEX('Ground truth'!$B$3:$G$8,MATCH($AK$2053,'Ground truth'!$A$3:$A$8,0),MATCH($AK$2052,'Ground truth'!$B$2:$G$2,0))</f>
        <v/>
      </c>
      <c r="AQ2062" s="16">
        <f>INDEX('Ground truth'!$B$3:$G$8,MATCH($AK$2053,'Ground truth'!$A$3:$A$8,0),MATCH($AK$2053,'Ground truth'!$B$2:$G$2,0))</f>
        <v/>
      </c>
      <c r="AR2062" s="16">
        <f>INDEX('Ground truth'!$B$3:$G$8,MATCH($AK$2053,'Ground truth'!$A$3:$A$8,0),MATCH($AK$2054,'Ground truth'!$B$2:$G$2,0))</f>
        <v/>
      </c>
      <c r="AS2062" s="16">
        <f>INDEX('Ground truth'!$B$3:$G$8,MATCH($AK$2053,'Ground truth'!$A$3:$A$8,0),MATCH($AK$2055,'Ground truth'!$B$2:$G$2,0))</f>
        <v/>
      </c>
      <c r="AU2062" s="19" t="n">
        <v>1</v>
      </c>
      <c r="AV2062" s="19">
        <f>LARGE($AU$2061:$AU$2064,2)</f>
        <v/>
      </c>
    </row>
    <row r="2063">
      <c r="A2063" s="3" t="inlineStr">
        <is>
          <t>Guidance, Navigation, and Control (GNC) Subsystem</t>
        </is>
      </c>
      <c r="B2063" s="8">
        <f>INDEX($B$2052:$G$2057,MATCH($AL$2054,$B$2051:$G$2051,0),MATCH($AL$2052,$B$2051:$G$2051,0))</f>
        <v/>
      </c>
      <c r="C2063" s="8">
        <f>INDEX($B$2052:$G$2057,MATCH($AL$2054,$B$2051:$G$2051,0),MATCH($AL$2053,$B$2051:$G$2051,0))</f>
        <v/>
      </c>
      <c r="D2063" s="8">
        <f>INDEX($B$2052:$G$2057,MATCH($AL$2054,$B$2051:$G$2051,0),MATCH($AL$2054,$B$2051:$G$2051,0))</f>
        <v/>
      </c>
      <c r="E2063" s="8">
        <f>INDEX($B$2052:$G$2057,MATCH($AL$2054,$B$2051:$G$2051,0),MATCH($AL$2055,$B$2051:$G$2051,0))</f>
        <v/>
      </c>
      <c r="I2063" s="8">
        <f>INDEX($I$2052:$N$2057,MATCH($AL$2054,$I$2051:$N$2051,0),MATCH($AL$2052,$I$2051:$N$2051,0))</f>
        <v/>
      </c>
      <c r="J2063" s="8">
        <f>INDEX($I$2052:$N$2057,MATCH($AL$2054,$I$2051:$N$2051,0),MATCH($AL$2053,$I$2051:$N$2051,0))</f>
        <v/>
      </c>
      <c r="K2063" s="8">
        <f>INDEX($I$2052:$N$2057,MATCH($AL$2054,$I$2051:$N$2051,0),MATCH($AL$2054,$I$2051:$N$2051,0))</f>
        <v/>
      </c>
      <c r="L2063" s="8">
        <f>INDEX($I$2052:$N$2057,MATCH($AL$2054,$I$2051:$N$2051,0),MATCH($AL$2055,$I$2051:$N$2051,0))</f>
        <v/>
      </c>
      <c r="P2063" s="8">
        <f>INDEX($P$2052:$U$2057,MATCH($AL$2054,$P$2051:$U$2051,0),MATCH($AL$2052,$P$2051:$U$2051,0))</f>
        <v/>
      </c>
      <c r="Q2063" s="8">
        <f>INDEX($P$2052:$U$2057,MATCH($AL$2054,$P$2051:$U$2051,0),MATCH($AL$2053,$P$2051:$U$2051,0))</f>
        <v/>
      </c>
      <c r="R2063" s="8">
        <f>INDEX($P$2052:$U$2057,MATCH($AL$2054,$P$2051:$U$2051,0),MATCH($AL$2054,$P$2051:$U$2051,0))</f>
        <v/>
      </c>
      <c r="S2063" s="8">
        <f>INDEX($P$2052:$U$2057,MATCH($AL$2054,$P$2051:$U$2051,0),MATCH($AL$2055,$P$2051:$U$2051,0))</f>
        <v/>
      </c>
      <c r="W2063" s="8">
        <f>INDEX($W$2052:$AB$2057,MATCH($AL$2054,$W$2051:$AB$2051,0),MATCH($AL$2052,$W$2051:$AB$2051,0))</f>
        <v/>
      </c>
      <c r="X2063" s="8">
        <f>INDEX($W$2052:$AB$2057,MATCH($AL$2054,$W$2051:$AB$2051,0),MATCH($AL$2053,$W$2051:$AB$2051,0))</f>
        <v/>
      </c>
      <c r="Y2063" s="8">
        <f>INDEX($W$2052:$AB$2057,MATCH($AL$2054,$W$2051:$AB$2051,0),MATCH($AL$2054,$W$2051:$AB$2051,0))</f>
        <v/>
      </c>
      <c r="Z2063" s="8">
        <f>INDEX($W$2052:$AB$2057,MATCH($AL$2054,$W$2051:$AB$2051,0),MATCH($AL$2055,$W$2051:$AB$2051,0))</f>
        <v/>
      </c>
      <c r="AD2063" s="8">
        <f>INDEX($AD$2052:$AI$2057,MATCH($AL$2054,$AD$2051:$AI$2051,0),MATCH($AL$2052,$AD$2051:$AI$2051,0))</f>
        <v/>
      </c>
      <c r="AE2063" s="8">
        <f>INDEX($AD$2052:$AI$2057,MATCH($AL$2054,$AD$2051:$AI$2051,0),MATCH($AL$2053,$AD$2051:$AI$2051,0))</f>
        <v/>
      </c>
      <c r="AF2063" s="8">
        <f>INDEX($AD$2052:$AI$2057,MATCH($AL$2054,$AD$2051:$AI$2051,0),MATCH($AL$2054,$AD$2051:$AI$2051,0))</f>
        <v/>
      </c>
      <c r="AG2063" s="8">
        <f>INDEX($AD$2052:$AI$2057,MATCH($AL$2054,$AD$2051:$AI$2051,0),MATCH($AL$2055,$AD$2051:$AI$2051,0))</f>
        <v/>
      </c>
      <c r="AK2063" s="8">
        <f>IF(($B$2063&lt;&gt;2)+($I$2063&lt;&gt;2)+($P$2063&lt;&gt;2)+($W$2063&lt;&gt;2)+($AD$2063&lt;&gt;2)=0,2,IF((($B$2063&lt;&gt;2)*$B$2063+($I$2063&lt;&gt;2)*$I$2063+($P$2063&lt;&gt;2)*$P$2063+($W$2063&lt;&gt;2)*$W$2063+($AD$2063&lt;&gt;2)*$AD$2063)/(($B$2063&lt;&gt;2)+($I$2063&lt;&gt;2)+($P$2063&lt;&gt;2)+($W$2063&lt;&gt;2)+($AD$2063&lt;&gt;2))&gt;=0.5,1,0))</f>
        <v/>
      </c>
      <c r="AL2063" s="8">
        <f>IF(($C$2063&lt;&gt;2)+($J$2063&lt;&gt;2)+($Q$2063&lt;&gt;2)+($X$2063&lt;&gt;2)+($AE$2063&lt;&gt;2)=0,2,IF((($C$2063&lt;&gt;2)*$C$2063+($J$2063&lt;&gt;2)*$J$2063+($Q$2063&lt;&gt;2)*$Q$2063+($X$2063&lt;&gt;2)*$X$2063+($AE$2063&lt;&gt;2)*$AE$2063)/(($C$2063&lt;&gt;2)+($J$2063&lt;&gt;2)+($Q$2063&lt;&gt;2)+($X$2063&lt;&gt;2)+($AE$2063&lt;&gt;2))&gt;=0.5,1,0))</f>
        <v/>
      </c>
      <c r="AM2063" s="8">
        <f>IF(($D$2063&lt;&gt;2)+($K$2063&lt;&gt;2)+($R$2063&lt;&gt;2)+($Y$2063&lt;&gt;2)+($AF$2063&lt;&gt;2)=0,2,IF((($D$2063&lt;&gt;2)*$D$2063+($K$2063&lt;&gt;2)*$K$2063+($R$2063&lt;&gt;2)*$R$2063+($Y$2063&lt;&gt;2)*$Y$2063+($AF$2063&lt;&gt;2)*$AF$2063)/(($D$2063&lt;&gt;2)+($K$2063&lt;&gt;2)+($R$2063&lt;&gt;2)+($Y$2063&lt;&gt;2)+($AF$2063&lt;&gt;2))&gt;=0.5,1,0))</f>
        <v/>
      </c>
      <c r="AN2063" s="8">
        <f>IF(($E$2063&lt;&gt;2)+($L$2063&lt;&gt;2)+($S$2063&lt;&gt;2)+($Z$2063&lt;&gt;2)+($AG$2063&lt;&gt;2)=0,2,IF((($E$2063&lt;&gt;2)*$E$2063+($L$2063&lt;&gt;2)*$L$2063+($S$2063&lt;&gt;2)*$S$2063+($Z$2063&lt;&gt;2)*$Z$2063+($AG$2063&lt;&gt;2)*$AG$2063)/(($E$2063&lt;&gt;2)+($L$2063&lt;&gt;2)+($S$2063&lt;&gt;2)+($Z$2063&lt;&gt;2)+($AG$2063&lt;&gt;2))&gt;=0.5,1,0))</f>
        <v/>
      </c>
      <c r="AP2063" s="16">
        <f>INDEX('Ground truth'!$B$3:$G$8,MATCH($AK$2054,'Ground truth'!$A$3:$A$8,0),MATCH($AK$2052,'Ground truth'!$B$2:$G$2,0))</f>
        <v/>
      </c>
      <c r="AQ2063" s="16">
        <f>INDEX('Ground truth'!$B$3:$G$8,MATCH($AK$2054,'Ground truth'!$A$3:$A$8,0),MATCH($AK$2053,'Ground truth'!$B$2:$G$2,0))</f>
        <v/>
      </c>
      <c r="AR2063" s="16">
        <f>INDEX('Ground truth'!$B$3:$G$8,MATCH($AK$2054,'Ground truth'!$A$3:$A$8,0),MATCH($AK$2054,'Ground truth'!$B$2:$G$2,0))</f>
        <v/>
      </c>
      <c r="AS2063" s="16">
        <f>INDEX('Ground truth'!$B$3:$G$8,MATCH($AK$2054,'Ground truth'!$A$3:$A$8,0),MATCH($AK$2055,'Ground truth'!$B$2:$G$2,0))</f>
        <v/>
      </c>
      <c r="AU2063" s="19" t="n">
        <v>2.732050807568877</v>
      </c>
      <c r="AV2063" s="19">
        <f>LARGE($AU$2061:$AU$2064,3)</f>
        <v/>
      </c>
    </row>
    <row r="2064">
      <c r="A2064" s="3" t="inlineStr">
        <is>
          <t>Propulsion Subsystem</t>
        </is>
      </c>
      <c r="B2064" s="8">
        <f>INDEX($B$2052:$G$2057,MATCH($AL$2055,$B$2051:$G$2051,0),MATCH($AL$2052,$B$2051:$G$2051,0))</f>
        <v/>
      </c>
      <c r="C2064" s="8">
        <f>INDEX($B$2052:$G$2057,MATCH($AL$2055,$B$2051:$G$2051,0),MATCH($AL$2053,$B$2051:$G$2051,0))</f>
        <v/>
      </c>
      <c r="D2064" s="8">
        <f>INDEX($B$2052:$G$2057,MATCH($AL$2055,$B$2051:$G$2051,0),MATCH($AL$2054,$B$2051:$G$2051,0))</f>
        <v/>
      </c>
      <c r="E2064" s="8">
        <f>INDEX($B$2052:$G$2057,MATCH($AL$2055,$B$2051:$G$2051,0),MATCH($AL$2055,$B$2051:$G$2051,0))</f>
        <v/>
      </c>
      <c r="I2064" s="8">
        <f>INDEX($I$2052:$N$2057,MATCH($AL$2055,$I$2051:$N$2051,0),MATCH($AL$2052,$I$2051:$N$2051,0))</f>
        <v/>
      </c>
      <c r="J2064" s="8">
        <f>INDEX($I$2052:$N$2057,MATCH($AL$2055,$I$2051:$N$2051,0),MATCH($AL$2053,$I$2051:$N$2051,0))</f>
        <v/>
      </c>
      <c r="K2064" s="8">
        <f>INDEX($I$2052:$N$2057,MATCH($AL$2055,$I$2051:$N$2051,0),MATCH($AL$2054,$I$2051:$N$2051,0))</f>
        <v/>
      </c>
      <c r="L2064" s="8">
        <f>INDEX($I$2052:$N$2057,MATCH($AL$2055,$I$2051:$N$2051,0),MATCH($AL$2055,$I$2051:$N$2051,0))</f>
        <v/>
      </c>
      <c r="P2064" s="8">
        <f>INDEX($P$2052:$U$2057,MATCH($AL$2055,$P$2051:$U$2051,0),MATCH($AL$2052,$P$2051:$U$2051,0))</f>
        <v/>
      </c>
      <c r="Q2064" s="8">
        <f>INDEX($P$2052:$U$2057,MATCH($AL$2055,$P$2051:$U$2051,0),MATCH($AL$2053,$P$2051:$U$2051,0))</f>
        <v/>
      </c>
      <c r="R2064" s="8">
        <f>INDEX($P$2052:$U$2057,MATCH($AL$2055,$P$2051:$U$2051,0),MATCH($AL$2054,$P$2051:$U$2051,0))</f>
        <v/>
      </c>
      <c r="S2064" s="8">
        <f>INDEX($P$2052:$U$2057,MATCH($AL$2055,$P$2051:$U$2051,0),MATCH($AL$2055,$P$2051:$U$2051,0))</f>
        <v/>
      </c>
      <c r="W2064" s="8">
        <f>INDEX($W$2052:$AB$2057,MATCH($AL$2055,$W$2051:$AB$2051,0),MATCH($AL$2052,$W$2051:$AB$2051,0))</f>
        <v/>
      </c>
      <c r="X2064" s="8">
        <f>INDEX($W$2052:$AB$2057,MATCH($AL$2055,$W$2051:$AB$2051,0),MATCH($AL$2053,$W$2051:$AB$2051,0))</f>
        <v/>
      </c>
      <c r="Y2064" s="8">
        <f>INDEX($W$2052:$AB$2057,MATCH($AL$2055,$W$2051:$AB$2051,0),MATCH($AL$2054,$W$2051:$AB$2051,0))</f>
        <v/>
      </c>
      <c r="Z2064" s="8">
        <f>INDEX($W$2052:$AB$2057,MATCH($AL$2055,$W$2051:$AB$2051,0),MATCH($AL$2055,$W$2051:$AB$2051,0))</f>
        <v/>
      </c>
      <c r="AD2064" s="8">
        <f>INDEX($AD$2052:$AI$2057,MATCH($AL$2055,$AD$2051:$AI$2051,0),MATCH($AL$2052,$AD$2051:$AI$2051,0))</f>
        <v/>
      </c>
      <c r="AE2064" s="8">
        <f>INDEX($AD$2052:$AI$2057,MATCH($AL$2055,$AD$2051:$AI$2051,0),MATCH($AL$2053,$AD$2051:$AI$2051,0))</f>
        <v/>
      </c>
      <c r="AF2064" s="8">
        <f>INDEX($AD$2052:$AI$2057,MATCH($AL$2055,$AD$2051:$AI$2051,0),MATCH($AL$2054,$AD$2051:$AI$2051,0))</f>
        <v/>
      </c>
      <c r="AG2064" s="8">
        <f>INDEX($AD$2052:$AI$2057,MATCH($AL$2055,$AD$2051:$AI$2051,0),MATCH($AL$2055,$AD$2051:$AI$2051,0))</f>
        <v/>
      </c>
      <c r="AK2064" s="8">
        <f>IF(($B$2064&lt;&gt;2)+($I$2064&lt;&gt;2)+($P$2064&lt;&gt;2)+($W$2064&lt;&gt;2)+($AD$2064&lt;&gt;2)=0,2,IF((($B$2064&lt;&gt;2)*$B$2064+($I$2064&lt;&gt;2)*$I$2064+($P$2064&lt;&gt;2)*$P$2064+($W$2064&lt;&gt;2)*$W$2064+($AD$2064&lt;&gt;2)*$AD$2064)/(($B$2064&lt;&gt;2)+($I$2064&lt;&gt;2)+($P$2064&lt;&gt;2)+($W$2064&lt;&gt;2)+($AD$2064&lt;&gt;2))&gt;=0.5,1,0))</f>
        <v/>
      </c>
      <c r="AL2064" s="8">
        <f>IF(($C$2064&lt;&gt;2)+($J$2064&lt;&gt;2)+($Q$2064&lt;&gt;2)+($X$2064&lt;&gt;2)+($AE$2064&lt;&gt;2)=0,2,IF((($C$2064&lt;&gt;2)*$C$2064+($J$2064&lt;&gt;2)*$J$2064+($Q$2064&lt;&gt;2)*$Q$2064+($X$2064&lt;&gt;2)*$X$2064+($AE$2064&lt;&gt;2)*$AE$2064)/(($C$2064&lt;&gt;2)+($J$2064&lt;&gt;2)+($Q$2064&lt;&gt;2)+($X$2064&lt;&gt;2)+($AE$2064&lt;&gt;2))&gt;=0.5,1,0))</f>
        <v/>
      </c>
      <c r="AM2064" s="8">
        <f>IF(($D$2064&lt;&gt;2)+($K$2064&lt;&gt;2)+($R$2064&lt;&gt;2)+($Y$2064&lt;&gt;2)+($AF$2064&lt;&gt;2)=0,2,IF((($D$2064&lt;&gt;2)*$D$2064+($K$2064&lt;&gt;2)*$K$2064+($R$2064&lt;&gt;2)*$R$2064+($Y$2064&lt;&gt;2)*$Y$2064+($AF$2064&lt;&gt;2)*$AF$2064)/(($D$2064&lt;&gt;2)+($K$2064&lt;&gt;2)+($R$2064&lt;&gt;2)+($Y$2064&lt;&gt;2)+($AF$2064&lt;&gt;2))&gt;=0.5,1,0))</f>
        <v/>
      </c>
      <c r="AN2064" s="8">
        <f>IF(($E$2064&lt;&gt;2)+($L$2064&lt;&gt;2)+($S$2064&lt;&gt;2)+($Z$2064&lt;&gt;2)+($AG$2064&lt;&gt;2)=0,2,IF((($E$2064&lt;&gt;2)*$E$2064+($L$2064&lt;&gt;2)*$L$2064+($S$2064&lt;&gt;2)*$S$2064+($Z$2064&lt;&gt;2)*$Z$2064+($AG$2064&lt;&gt;2)*$AG$2064)/(($E$2064&lt;&gt;2)+($L$2064&lt;&gt;2)+($S$2064&lt;&gt;2)+($Z$2064&lt;&gt;2)+($AG$2064&lt;&gt;2))&gt;=0.5,1,0))</f>
        <v/>
      </c>
      <c r="AP2064" s="16">
        <f>INDEX('Ground truth'!$B$3:$G$8,MATCH($AK$2055,'Ground truth'!$A$3:$A$8,0),MATCH($AK$2052,'Ground truth'!$B$2:$G$2,0))</f>
        <v/>
      </c>
      <c r="AQ2064" s="16">
        <f>INDEX('Ground truth'!$B$3:$G$8,MATCH($AK$2055,'Ground truth'!$A$3:$A$8,0),MATCH($AK$2053,'Ground truth'!$B$2:$G$2,0))</f>
        <v/>
      </c>
      <c r="AR2064" s="16">
        <f>INDEX('Ground truth'!$B$3:$G$8,MATCH($AK$2055,'Ground truth'!$A$3:$A$8,0),MATCH($AK$2054,'Ground truth'!$B$2:$G$2,0))</f>
        <v/>
      </c>
      <c r="AS2064" s="16">
        <f>INDEX('Ground truth'!$B$3:$G$8,MATCH($AK$2055,'Ground truth'!$A$3:$A$8,0),MATCH($AK$2055,'Ground truth'!$B$2:$G$2,0))</f>
        <v/>
      </c>
      <c r="AU2064" s="19" t="n">
        <v>0.9999999999999998</v>
      </c>
      <c r="AV2064" s="19">
        <f>LARGE($AU$2061:$AU$2064,4)</f>
        <v/>
      </c>
    </row>
    <row r="2066">
      <c r="A2066" s="17" t="inlineStr">
        <is>
          <t>metrics — confident-only (unsure excluded from denominators)</t>
        </is>
      </c>
      <c r="B2066" s="10" t="inlineStr">
        <is>
          <t>run 1</t>
        </is>
      </c>
      <c r="C2066" s="10" t="inlineStr">
        <is>
          <t>run 2</t>
        </is>
      </c>
      <c r="D2066" s="10" t="inlineStr">
        <is>
          <t>run 3</t>
        </is>
      </c>
      <c r="E2066" s="10" t="inlineStr">
        <is>
          <t>run 4</t>
        </is>
      </c>
      <c r="F2066" s="10" t="inlineStr">
        <is>
          <t>run 5</t>
        </is>
      </c>
      <c r="G2066" s="10" t="inlineStr">
        <is>
          <t>avg-matrix</t>
        </is>
      </c>
      <c r="H2066" s="10" t="inlineStr">
        <is>
          <t>mean</t>
        </is>
      </c>
      <c r="I2066" s="10" t="inlineStr">
        <is>
          <t>std (pop.)</t>
        </is>
      </c>
      <c r="J2066" s="17" t="inlineStr">
        <is>
          <t>notes</t>
        </is>
      </c>
    </row>
    <row r="2067">
      <c r="A2067" s="7" t="inlineStr">
        <is>
          <t>TP</t>
        </is>
      </c>
      <c r="B2067" s="7">
        <f>SUMPRODUCT(($B$2061:$E$2064=1)*($AP$2061:$AS$2064=1))</f>
        <v/>
      </c>
      <c r="C2067" s="7">
        <f>SUMPRODUCT(($I$2061:$L$2064=1)*($AP$2061:$AS$2064=1))</f>
        <v/>
      </c>
      <c r="D2067" s="7">
        <f>SUMPRODUCT(($P$2061:$S$2064=1)*($AP$2061:$AS$2064=1))</f>
        <v/>
      </c>
      <c r="E2067" s="7">
        <f>SUMPRODUCT(($W$2061:$Z$2064=1)*($AP$2061:$AS$2064=1))</f>
        <v/>
      </c>
      <c r="F2067" s="7">
        <f>SUMPRODUCT(($AD$2061:$AG$2064=1)*($AP$2061:$AS$2064=1))</f>
        <v/>
      </c>
      <c r="G2067" s="7">
        <f>SUMPRODUCT(($AK$2061:$AN$2064=1)*($AP$2061:$AS$2064=1))</f>
        <v/>
      </c>
      <c r="H2067" s="12">
        <f>AVERAGE($B$2067:$F$2067)</f>
        <v/>
      </c>
      <c r="I2067" s="12">
        <f>STDEV.P($B$2067:$F$2067)</f>
        <v/>
      </c>
    </row>
    <row r="2068">
      <c r="A2068" s="7" t="inlineStr">
        <is>
          <t>TN</t>
        </is>
      </c>
      <c r="B2068" s="7">
        <f>SUMPRODUCT(($B$2061:$E$2064=0)*($AP$2061:$AS$2064=0))</f>
        <v/>
      </c>
      <c r="C2068" s="7">
        <f>SUMPRODUCT(($I$2061:$L$2064=0)*($AP$2061:$AS$2064=0))</f>
        <v/>
      </c>
      <c r="D2068" s="7">
        <f>SUMPRODUCT(($P$2061:$S$2064=0)*($AP$2061:$AS$2064=0))</f>
        <v/>
      </c>
      <c r="E2068" s="7">
        <f>SUMPRODUCT(($W$2061:$Z$2064=0)*($AP$2061:$AS$2064=0))</f>
        <v/>
      </c>
      <c r="F2068" s="7">
        <f>SUMPRODUCT(($AD$2061:$AG$2064=0)*($AP$2061:$AS$2064=0))</f>
        <v/>
      </c>
      <c r="G2068" s="7">
        <f>SUMPRODUCT(($AK$2061:$AN$2064=0)*($AP$2061:$AS$2064=0))</f>
        <v/>
      </c>
      <c r="H2068" s="12">
        <f>AVERAGE($B$2068:$F$2068)</f>
        <v/>
      </c>
      <c r="I2068" s="12">
        <f>STDEV.P($B$2068:$F$2068)</f>
        <v/>
      </c>
    </row>
    <row r="2069">
      <c r="A2069" s="7" t="inlineStr">
        <is>
          <t>FP</t>
        </is>
      </c>
      <c r="B2069" s="7">
        <f>SUMPRODUCT(($B$2061:$E$2064=1)*($AP$2061:$AS$2064=0))</f>
        <v/>
      </c>
      <c r="C2069" s="7">
        <f>SUMPRODUCT(($I$2061:$L$2064=1)*($AP$2061:$AS$2064=0))</f>
        <v/>
      </c>
      <c r="D2069" s="7">
        <f>SUMPRODUCT(($P$2061:$S$2064=1)*($AP$2061:$AS$2064=0))</f>
        <v/>
      </c>
      <c r="E2069" s="7">
        <f>SUMPRODUCT(($W$2061:$Z$2064=1)*($AP$2061:$AS$2064=0))</f>
        <v/>
      </c>
      <c r="F2069" s="7">
        <f>SUMPRODUCT(($AD$2061:$AG$2064=1)*($AP$2061:$AS$2064=0))</f>
        <v/>
      </c>
      <c r="G2069" s="7">
        <f>SUMPRODUCT(($AK$2061:$AN$2064=1)*($AP$2061:$AS$2064=0))</f>
        <v/>
      </c>
      <c r="H2069" s="12">
        <f>AVERAGE($B$2069:$F$2069)</f>
        <v/>
      </c>
      <c r="I2069" s="12">
        <f>STDEV.P($B$2069:$F$2069)</f>
        <v/>
      </c>
    </row>
    <row r="2070">
      <c r="A2070" s="7" t="inlineStr">
        <is>
          <t>FN</t>
        </is>
      </c>
      <c r="B2070" s="7">
        <f>SUMPRODUCT(($B$2061:$E$2064=0)*($AP$2061:$AS$2064=1))</f>
        <v/>
      </c>
      <c r="C2070" s="7">
        <f>SUMPRODUCT(($I$2061:$L$2064=0)*($AP$2061:$AS$2064=1))</f>
        <v/>
      </c>
      <c r="D2070" s="7">
        <f>SUMPRODUCT(($P$2061:$S$2064=0)*($AP$2061:$AS$2064=1))</f>
        <v/>
      </c>
      <c r="E2070" s="7">
        <f>SUMPRODUCT(($W$2061:$Z$2064=0)*($AP$2061:$AS$2064=1))</f>
        <v/>
      </c>
      <c r="F2070" s="7">
        <f>SUMPRODUCT(($AD$2061:$AG$2064=0)*($AP$2061:$AS$2064=1))</f>
        <v/>
      </c>
      <c r="G2070" s="7">
        <f>SUMPRODUCT(($AK$2061:$AN$2064=0)*($AP$2061:$AS$2064=1))</f>
        <v/>
      </c>
      <c r="H2070" s="12">
        <f>AVERAGE($B$2070:$F$2070)</f>
        <v/>
      </c>
      <c r="I2070" s="12">
        <f>STDEV.P($B$2070:$F$2070)</f>
        <v/>
      </c>
    </row>
    <row r="2071">
      <c r="A2071" s="4" t="inlineStr">
        <is>
          <t>Precision</t>
        </is>
      </c>
      <c r="B2071" s="12">
        <f>IFERROR($B$2067/($B$2067+$B$2069),0)</f>
        <v/>
      </c>
      <c r="C2071" s="12">
        <f>IFERROR($C$2067/($C$2067+$C$2069),0)</f>
        <v/>
      </c>
      <c r="D2071" s="12">
        <f>IFERROR($D$2067/($D$2067+$D$2069),0)</f>
        <v/>
      </c>
      <c r="E2071" s="12">
        <f>IFERROR($E$2067/($E$2067+$E$2069),0)</f>
        <v/>
      </c>
      <c r="F2071" s="12">
        <f>IFERROR($F$2067/($F$2067+$F$2069),0)</f>
        <v/>
      </c>
      <c r="G2071" s="12">
        <f>IFERROR($G$2067/($G$2067+$G$2069),0)</f>
        <v/>
      </c>
      <c r="H2071" s="18">
        <f>AVERAGE($B$2071:$F$2071)</f>
        <v/>
      </c>
      <c r="I2071" s="18">
        <f>STDEV.P($B$2071:$F$2071)</f>
        <v/>
      </c>
    </row>
    <row r="2072">
      <c r="A2072" s="4" t="inlineStr">
        <is>
          <t>Recall</t>
        </is>
      </c>
      <c r="B2072" s="12">
        <f>IFERROR($B$2067/($B$2067+$B$2070),0)</f>
        <v/>
      </c>
      <c r="C2072" s="12">
        <f>IFERROR($C$2067/($C$2067+$C$2070),0)</f>
        <v/>
      </c>
      <c r="D2072" s="12">
        <f>IFERROR($D$2067/($D$2067+$D$2070),0)</f>
        <v/>
      </c>
      <c r="E2072" s="12">
        <f>IFERROR($E$2067/($E$2067+$E$2070),0)</f>
        <v/>
      </c>
      <c r="F2072" s="12">
        <f>IFERROR($F$2067/($F$2067+$F$2070),0)</f>
        <v/>
      </c>
      <c r="G2072" s="12">
        <f>IFERROR($G$2067/($G$2067+$G$2070),0)</f>
        <v/>
      </c>
      <c r="H2072" s="18">
        <f>AVERAGE($B$2072:$F$2072)</f>
        <v/>
      </c>
      <c r="I2072" s="18">
        <f>STDEV.P($B$2072:$F$2072)</f>
        <v/>
      </c>
    </row>
    <row r="2073">
      <c r="A2073" s="4" t="inlineStr">
        <is>
          <t>F1</t>
        </is>
      </c>
      <c r="B2073" s="12">
        <f>IFERROR(2*$B$2071*$B$2072/($B$2071+$B$2072),0)</f>
        <v/>
      </c>
      <c r="C2073" s="12">
        <f>IFERROR(2*$C$2071*$C$2072/($C$2071+$C$2072),0)</f>
        <v/>
      </c>
      <c r="D2073" s="12">
        <f>IFERROR(2*$D$2071*$D$2072/($D$2071+$D$2072),0)</f>
        <v/>
      </c>
      <c r="E2073" s="12">
        <f>IFERROR(2*$E$2071*$E$2072/($E$2071+$E$2072),0)</f>
        <v/>
      </c>
      <c r="F2073" s="12">
        <f>IFERROR(2*$F$2071*$F$2072/($F$2071+$F$2072),0)</f>
        <v/>
      </c>
      <c r="G2073" s="12">
        <f>IFERROR(2*$G$2071*$G$2072/($G$2071+$G$2072),0)</f>
        <v/>
      </c>
      <c r="H2073" s="18">
        <f>AVERAGE($B$2073:$F$2073)</f>
        <v/>
      </c>
      <c r="I2073" s="18">
        <f>STDEV.P($B$2073:$F$2073)</f>
        <v/>
      </c>
    </row>
    <row r="2074">
      <c r="A2074" s="4" t="inlineStr">
        <is>
          <t>Accuracy</t>
        </is>
      </c>
      <c r="B2074" s="12">
        <f>IFERROR(($B$2067+$B$2068)/($B$2067+$B$2068+$B$2069+$B$2070),0)</f>
        <v/>
      </c>
      <c r="C2074" s="12">
        <f>IFERROR(($C$2067+$C$2068)/($C$2067+$C$2068+$C$2069+$C$2070),0)</f>
        <v/>
      </c>
      <c r="D2074" s="12">
        <f>IFERROR(($D$2067+$D$2068)/($D$2067+$D$2068+$D$2069+$D$2070),0)</f>
        <v/>
      </c>
      <c r="E2074" s="12">
        <f>IFERROR(($E$2067+$E$2068)/($E$2067+$E$2068+$E$2069+$E$2070),0)</f>
        <v/>
      </c>
      <c r="F2074" s="12">
        <f>IFERROR(($F$2067+$F$2068)/($F$2067+$F$2068+$F$2069+$F$2070),0)</f>
        <v/>
      </c>
      <c r="G2074" s="12">
        <f>IFERROR(($G$2067+$G$2068)/($G$2067+$G$2068+$G$2069+$G$2070),0)</f>
        <v/>
      </c>
      <c r="H2074" s="18">
        <f>AVERAGE($B$2074:$F$2074)</f>
        <v/>
      </c>
      <c r="I2074" s="18">
        <f>STDEV.P($B$2074:$F$2074)</f>
        <v/>
      </c>
    </row>
    <row r="2075">
      <c r="A2075" s="4" t="inlineStr">
        <is>
          <t>Edit distance</t>
        </is>
      </c>
      <c r="B2075" s="12">
        <f>SUMPRODUCT(ABS($AP$2061:$AS$2064-$B$2061:$E$2064))</f>
        <v/>
      </c>
      <c r="C2075" s="12">
        <f>SUMPRODUCT(ABS($AP$2061:$AS$2064-$I$2061:$L$2064))</f>
        <v/>
      </c>
      <c r="D2075" s="12">
        <f>SUMPRODUCT(ABS($AP$2061:$AS$2064-$P$2061:$S$2064))</f>
        <v/>
      </c>
      <c r="E2075" s="12">
        <f>SUMPRODUCT(ABS($AP$2061:$AS$2064-$W$2061:$Z$2064))</f>
        <v/>
      </c>
      <c r="F2075" s="12">
        <f>SUMPRODUCT(ABS($AP$2061:$AS$2064-$AD$2061:$AG$2064))</f>
        <v/>
      </c>
      <c r="G2075" s="12">
        <f>SUMPRODUCT(ABS($AP$2061:$AS$2064-$AK$2061:$AN$2064))</f>
        <v/>
      </c>
      <c r="H2075" s="18">
        <f>AVERAGE($B$2075:$F$2075)</f>
        <v/>
      </c>
      <c r="I2075" s="18">
        <f>STDEV.P($B$2075:$F$2075)</f>
        <v/>
      </c>
    </row>
    <row r="2076">
      <c r="A2076" s="4" t="inlineStr">
        <is>
          <t>Spectral distance</t>
        </is>
      </c>
      <c r="B2076" s="12">
        <f>SQRT(SUMPRODUCT(($AV$2061:$AV$2064-$B$2084:$B$2087)^2))</f>
        <v/>
      </c>
      <c r="C2076" s="12">
        <f>SQRT(SUMPRODUCT(($AV$2061:$AV$2064-$C$2084:$C$2087)^2))</f>
        <v/>
      </c>
      <c r="D2076" s="12">
        <f>SQRT(SUMPRODUCT(($AV$2061:$AV$2064-$D$2084:$D$2087)^2))</f>
        <v/>
      </c>
      <c r="E2076" s="12">
        <f>SQRT(SUMPRODUCT(($AV$2061:$AV$2064-$E$2084:$E$2087)^2))</f>
        <v/>
      </c>
      <c r="F2076" s="12">
        <f>SQRT(SUMPRODUCT(($AV$2061:$AV$2064-$F$2084:$F$2087)^2))</f>
        <v/>
      </c>
      <c r="G2076" s="12">
        <f>SQRT(SUMPRODUCT(($AV$2061:$AV$2064-$G$2084:$G$2087)^2))</f>
        <v/>
      </c>
      <c r="H2076" s="18">
        <f>AVERAGE($B$2076:$F$2076)</f>
        <v/>
      </c>
      <c r="I2076" s="18">
        <f>STDEV.P($B$2076:$F$2076)</f>
        <v/>
      </c>
    </row>
    <row r="2077">
      <c r="A2077" s="4" t="inlineStr">
        <is>
          <t>Unsure cells</t>
        </is>
      </c>
      <c r="B2077" s="7">
        <f>COUNTIF($B$2061:$E$2064,2)</f>
        <v/>
      </c>
      <c r="C2077" s="7">
        <f>COUNTIF($I$2061:$L$2064,2)</f>
        <v/>
      </c>
      <c r="D2077" s="7">
        <f>COUNTIF($P$2061:$S$2064,2)</f>
        <v/>
      </c>
      <c r="E2077" s="7">
        <f>COUNTIF($W$2061:$Z$2064,2)</f>
        <v/>
      </c>
      <c r="F2077" s="7">
        <f>COUNTIF($AD$2061:$AG$2064,2)</f>
        <v/>
      </c>
      <c r="G2077" s="7">
        <f>COUNTIF($AK$2061:$AN$2064,2)</f>
        <v/>
      </c>
      <c r="H2077" s="12">
        <f>AVERAGE($B$2077:$F$2077)</f>
        <v/>
      </c>
      <c r="I2077" s="12">
        <f>STDEV.P($B$2077:$F$2077)</f>
        <v/>
      </c>
    </row>
    <row r="2078">
      <c r="A2078" s="3" t="inlineStr">
        <is>
          <t>eigenvalues (real part, numpy order; pasted)</t>
        </is>
      </c>
    </row>
    <row r="2079">
      <c r="A2079" s="3" t="inlineStr">
        <is>
          <t xml:space="preserve">  λ1</t>
        </is>
      </c>
      <c r="B2079" s="19" t="n">
        <v>0</v>
      </c>
      <c r="C2079" s="19" t="n">
        <v>0</v>
      </c>
      <c r="D2079" s="19" t="n">
        <v>0</v>
      </c>
      <c r="E2079" s="19" t="n">
        <v>0</v>
      </c>
      <c r="F2079" s="19" t="n">
        <v>0</v>
      </c>
      <c r="G2079" s="19" t="n">
        <v>0</v>
      </c>
    </row>
    <row r="2080">
      <c r="A2080" s="3" t="inlineStr">
        <is>
          <t xml:space="preserve">  λ2</t>
        </is>
      </c>
      <c r="B2080" s="19" t="n">
        <v>4</v>
      </c>
      <c r="C2080" s="19" t="n">
        <v>4</v>
      </c>
      <c r="D2080" s="19" t="n">
        <v>4</v>
      </c>
      <c r="E2080" s="19" t="n">
        <v>4</v>
      </c>
      <c r="F2080" s="19" t="n">
        <v>4</v>
      </c>
      <c r="G2080" s="19" t="n">
        <v>4</v>
      </c>
    </row>
    <row r="2081">
      <c r="A2081" s="3" t="inlineStr">
        <is>
          <t xml:space="preserve">  λ3</t>
        </is>
      </c>
      <c r="B2081" s="19" t="n">
        <v>0</v>
      </c>
      <c r="C2081" s="19" t="n">
        <v>0</v>
      </c>
      <c r="D2081" s="19" t="n">
        <v>0</v>
      </c>
      <c r="E2081" s="19" t="n">
        <v>0</v>
      </c>
      <c r="F2081" s="19" t="n">
        <v>0</v>
      </c>
      <c r="G2081" s="19" t="n">
        <v>0</v>
      </c>
    </row>
    <row r="2082">
      <c r="A2082" s="3" t="inlineStr">
        <is>
          <t xml:space="preserve">  λ4</t>
        </is>
      </c>
      <c r="B2082" s="19" t="n">
        <v>0</v>
      </c>
      <c r="C2082" s="19" t="n">
        <v>0</v>
      </c>
      <c r="D2082" s="19" t="n">
        <v>0</v>
      </c>
      <c r="E2082" s="19" t="n">
        <v>0</v>
      </c>
      <c r="F2082" s="19" t="n">
        <v>0</v>
      </c>
      <c r="G2082" s="19" t="n">
        <v>0</v>
      </c>
    </row>
    <row r="2083">
      <c r="A2083" s="3" t="inlineStr">
        <is>
          <t>eigenvalues sorted desc (LARGE)</t>
        </is>
      </c>
    </row>
    <row r="2084">
      <c r="A2084" s="3" t="inlineStr">
        <is>
          <t xml:space="preserve">  λ(1)</t>
        </is>
      </c>
      <c r="B2084" s="19">
        <f>LARGE($B$2079:$B$2082,1)</f>
        <v/>
      </c>
      <c r="C2084" s="19">
        <f>LARGE($C$2079:$C$2082,1)</f>
        <v/>
      </c>
      <c r="D2084" s="19">
        <f>LARGE($D$2079:$D$2082,1)</f>
        <v/>
      </c>
      <c r="E2084" s="19">
        <f>LARGE($E$2079:$E$2082,1)</f>
        <v/>
      </c>
      <c r="F2084" s="19">
        <f>LARGE($F$2079:$F$2082,1)</f>
        <v/>
      </c>
      <c r="G2084" s="19">
        <f>LARGE($G$2079:$G$2082,1)</f>
        <v/>
      </c>
    </row>
    <row r="2085">
      <c r="A2085" s="3" t="inlineStr">
        <is>
          <t xml:space="preserve">  λ(2)</t>
        </is>
      </c>
      <c r="B2085" s="19">
        <f>LARGE($B$2079:$B$2082,2)</f>
        <v/>
      </c>
      <c r="C2085" s="19">
        <f>LARGE($C$2079:$C$2082,2)</f>
        <v/>
      </c>
      <c r="D2085" s="19">
        <f>LARGE($D$2079:$D$2082,2)</f>
        <v/>
      </c>
      <c r="E2085" s="19">
        <f>LARGE($E$2079:$E$2082,2)</f>
        <v/>
      </c>
      <c r="F2085" s="19">
        <f>LARGE($F$2079:$F$2082,2)</f>
        <v/>
      </c>
      <c r="G2085" s="19">
        <f>LARGE($G$2079:$G$2082,2)</f>
        <v/>
      </c>
    </row>
    <row r="2086">
      <c r="A2086" s="3" t="inlineStr">
        <is>
          <t xml:space="preserve">  λ(3)</t>
        </is>
      </c>
      <c r="B2086" s="19">
        <f>LARGE($B$2079:$B$2082,3)</f>
        <v/>
      </c>
      <c r="C2086" s="19">
        <f>LARGE($C$2079:$C$2082,3)</f>
        <v/>
      </c>
      <c r="D2086" s="19">
        <f>LARGE($D$2079:$D$2082,3)</f>
        <v/>
      </c>
      <c r="E2086" s="19">
        <f>LARGE($E$2079:$E$2082,3)</f>
        <v/>
      </c>
      <c r="F2086" s="19">
        <f>LARGE($F$2079:$F$2082,3)</f>
        <v/>
      </c>
      <c r="G2086" s="19">
        <f>LARGE($G$2079:$G$2082,3)</f>
        <v/>
      </c>
    </row>
    <row r="2087">
      <c r="A2087" s="3" t="inlineStr">
        <is>
          <t xml:space="preserve">  λ(4)</t>
        </is>
      </c>
      <c r="B2087" s="19">
        <f>LARGE($B$2079:$B$2082,4)</f>
        <v/>
      </c>
      <c r="C2087" s="19">
        <f>LARGE($C$2079:$C$2082,4)</f>
        <v/>
      </c>
      <c r="D2087" s="19">
        <f>LARGE($D$2079:$D$2082,4)</f>
        <v/>
      </c>
      <c r="E2087" s="19">
        <f>LARGE($E$2079:$E$2082,4)</f>
        <v/>
      </c>
      <c r="F2087" s="19">
        <f>LARGE($F$2079:$F$2082,4)</f>
        <v/>
      </c>
      <c r="G2087" s="19">
        <f>LARGE($G$2079:$G$2082,4)</f>
        <v/>
      </c>
    </row>
    <row r="2088">
      <c r="A2088" s="3" t="inlineStr">
        <is>
          <t>check: Σeig − trace (→0)</t>
        </is>
      </c>
      <c r="B2088" s="3">
        <f>ROUND(SUM($B$2079:$B$2082)-($B$2061+$C$2062+$D$2063+$E$2064),6)</f>
        <v/>
      </c>
      <c r="C2088" s="3">
        <f>ROUND(SUM($C$2079:$C$2082)-($I$2061+$J$2062+$K$2063+$L$2064),6)</f>
        <v/>
      </c>
      <c r="D2088" s="3">
        <f>ROUND(SUM($D$2079:$D$2082)-($P$2061+$Q$2062+$R$2063+$S$2064),6)</f>
        <v/>
      </c>
      <c r="E2088" s="3">
        <f>ROUND(SUM($E$2079:$E$2082)-($W$2061+$X$2062+$Y$2063+$Z$2064),6)</f>
        <v/>
      </c>
      <c r="F2088" s="3">
        <f>ROUND(SUM($F$2079:$F$2082)-($AD$2061+$AE$2062+$AF$2063+$AG$2064),6)</f>
        <v/>
      </c>
      <c r="G2088" s="3">
        <f>ROUND(SUM($G$2079:$G$2082)-($AK$2061+$AL$2062+$AM$2063+$AN$2064),6)</f>
        <v/>
      </c>
    </row>
    <row r="2089">
      <c r="A2089" s="3" t="inlineStr">
        <is>
          <t>check: Πeig − det (→0)</t>
        </is>
      </c>
      <c r="B2089" s="3">
        <f>ROUND(MDETERM($B$2061:$E$2064)-PRODUCT($B$2079:$B$2082),6)</f>
        <v/>
      </c>
      <c r="C2089" s="3">
        <f>ROUND(MDETERM($I$2061:$L$2064)-PRODUCT($C$2079:$C$2082),6)</f>
        <v/>
      </c>
      <c r="D2089" s="3">
        <f>ROUND(MDETERM($P$2061:$S$2064)-PRODUCT($D$2079:$D$2082),6)</f>
        <v/>
      </c>
      <c r="E2089" s="3">
        <f>ROUND(MDETERM($W$2061:$Z$2064)-PRODUCT($E$2079:$E$2082),6)</f>
        <v/>
      </c>
      <c r="F2089" s="3">
        <f>ROUND(MDETERM($AD$2061:$AG$2064)-PRODUCT($F$2079:$F$2082),6)</f>
        <v/>
      </c>
      <c r="G2089" s="3">
        <f>ROUND(MDETERM($AK$2061:$AN$2064)-PRODUCT($G$2079:$G$2082),6)</f>
        <v/>
      </c>
    </row>
    <row r="2090">
      <c r="A2090" s="3" t="inlineStr">
        <is>
          <t>complex eigenvalues?</t>
        </is>
      </c>
      <c r="B2090" s="3" t="inlineStr"/>
      <c r="C2090" s="3" t="inlineStr"/>
      <c r="D2090" s="3" t="inlineStr"/>
      <c r="E2090" s="3" t="inlineStr"/>
      <c r="F2090" s="3" t="inlineStr"/>
      <c r="G2090" s="3" t="inlineStr"/>
    </row>
    <row r="2091">
      <c r="A2091" s="3" t="inlineStr">
        <is>
          <t>check: det(M − λᵢI) per sorted λ (→0)</t>
        </is>
      </c>
    </row>
    <row r="2092">
      <c r="A2092" s="3" t="inlineStr">
        <is>
          <t xml:space="preserve">  det(M − λ(1)I)</t>
        </is>
      </c>
      <c r="B2092" s="3">
        <f t="array" ref="B2092">ROUND(MDETERM($B$2061:$E$2064-$B$2084*MUNIT(4)),6)</f>
        <v/>
      </c>
      <c r="C2092" s="3">
        <f t="array" ref="C2092">ROUND(MDETERM($I$2061:$L$2064-$C$2084*MUNIT(4)),6)</f>
        <v/>
      </c>
      <c r="D2092" s="3">
        <f t="array" ref="D2092">ROUND(MDETERM($P$2061:$S$2064-$D$2084*MUNIT(4)),6)</f>
        <v/>
      </c>
      <c r="E2092" s="3">
        <f t="array" ref="E2092">ROUND(MDETERM($W$2061:$Z$2064-$E$2084*MUNIT(4)),6)</f>
        <v/>
      </c>
      <c r="F2092" s="3">
        <f t="array" ref="F2092">ROUND(MDETERM($AD$2061:$AG$2064-$F$2084*MUNIT(4)),6)</f>
        <v/>
      </c>
      <c r="G2092" s="3">
        <f t="array" ref="G2092">ROUND(MDETERM($AK$2061:$AN$2064-$G$2084*MUNIT(4)),6)</f>
        <v/>
      </c>
    </row>
    <row r="2093">
      <c r="A2093" s="3" t="inlineStr">
        <is>
          <t xml:space="preserve">  det(M − λ(2)I)</t>
        </is>
      </c>
      <c r="B2093" s="3">
        <f t="array" ref="B2093">ROUND(MDETERM($B$2061:$E$2064-$B$2085*MUNIT(4)),6)</f>
        <v/>
      </c>
      <c r="C2093" s="3">
        <f t="array" ref="C2093">ROUND(MDETERM($I$2061:$L$2064-$C$2085*MUNIT(4)),6)</f>
        <v/>
      </c>
      <c r="D2093" s="3">
        <f t="array" ref="D2093">ROUND(MDETERM($P$2061:$S$2064-$D$2085*MUNIT(4)),6)</f>
        <v/>
      </c>
      <c r="E2093" s="3">
        <f t="array" ref="E2093">ROUND(MDETERM($W$2061:$Z$2064-$E$2085*MUNIT(4)),6)</f>
        <v/>
      </c>
      <c r="F2093" s="3">
        <f t="array" ref="F2093">ROUND(MDETERM($AD$2061:$AG$2064-$F$2085*MUNIT(4)),6)</f>
        <v/>
      </c>
      <c r="G2093" s="3">
        <f t="array" ref="G2093">ROUND(MDETERM($AK$2061:$AN$2064-$G$2085*MUNIT(4)),6)</f>
        <v/>
      </c>
    </row>
    <row r="2094">
      <c r="A2094" s="3" t="inlineStr">
        <is>
          <t xml:space="preserve">  det(M − λ(3)I)</t>
        </is>
      </c>
      <c r="B2094" s="3">
        <f t="array" ref="B2094">ROUND(MDETERM($B$2061:$E$2064-$B$2086*MUNIT(4)),6)</f>
        <v/>
      </c>
      <c r="C2094" s="3">
        <f t="array" ref="C2094">ROUND(MDETERM($I$2061:$L$2064-$C$2086*MUNIT(4)),6)</f>
        <v/>
      </c>
      <c r="D2094" s="3">
        <f t="array" ref="D2094">ROUND(MDETERM($P$2061:$S$2064-$D$2086*MUNIT(4)),6)</f>
        <v/>
      </c>
      <c r="E2094" s="3">
        <f t="array" ref="E2094">ROUND(MDETERM($W$2061:$Z$2064-$E$2086*MUNIT(4)),6)</f>
        <v/>
      </c>
      <c r="F2094" s="3">
        <f t="array" ref="F2094">ROUND(MDETERM($AD$2061:$AG$2064-$F$2086*MUNIT(4)),6)</f>
        <v/>
      </c>
      <c r="G2094" s="3">
        <f t="array" ref="G2094">ROUND(MDETERM($AK$2061:$AN$2064-$G$2086*MUNIT(4)),6)</f>
        <v/>
      </c>
    </row>
    <row r="2095">
      <c r="A2095" s="3" t="inlineStr">
        <is>
          <t xml:space="preserve">  det(M − λ(4)I)</t>
        </is>
      </c>
      <c r="B2095" s="3">
        <f t="array" ref="B2095">ROUND(MDETERM($B$2061:$E$2064-$B$2087*MUNIT(4)),6)</f>
        <v/>
      </c>
      <c r="C2095" s="3">
        <f t="array" ref="C2095">ROUND(MDETERM($I$2061:$L$2064-$C$2087*MUNIT(4)),6)</f>
        <v/>
      </c>
      <c r="D2095" s="3">
        <f t="array" ref="D2095">ROUND(MDETERM($P$2061:$S$2064-$D$2087*MUNIT(4)),6)</f>
        <v/>
      </c>
      <c r="E2095" s="3">
        <f t="array" ref="E2095">ROUND(MDETERM($W$2061:$Z$2064-$E$2087*MUNIT(4)),6)</f>
        <v/>
      </c>
      <c r="F2095" s="3">
        <f t="array" ref="F2095">ROUND(MDETERM($AD$2061:$AG$2064-$F$2087*MUNIT(4)),6)</f>
        <v/>
      </c>
      <c r="G2095" s="3">
        <f t="array" ref="G2095">ROUND(MDETERM($AK$2061:$AN$2064-$G$2087*MUNIT(4)),6)</f>
        <v/>
      </c>
    </row>
    <row r="2099" ht="16" customHeight="1">
      <c r="A2099" s="14" t="inlineStr">
        <is>
          <t>GraphRAG R2-R3 | llama3.3:70b</t>
        </is>
      </c>
      <c r="B2099" s="9" t="inlineStr">
        <is>
          <t>run 1 (raw, pasted)</t>
        </is>
      </c>
      <c r="I2099" s="9" t="inlineStr">
        <is>
          <t>run 2 (raw, pasted)</t>
        </is>
      </c>
      <c r="P2099" s="9" t="inlineStr">
        <is>
          <t>run 3 (raw, pasted)</t>
        </is>
      </c>
      <c r="W2099" s="9" t="inlineStr">
        <is>
          <t>run 4 (raw, pasted)</t>
        </is>
      </c>
      <c r="AD2099" s="9" t="inlineStr">
        <is>
          <t>run 5 (raw, pasted)</t>
        </is>
      </c>
      <c r="AK2099" s="9" t="inlineStr">
        <is>
          <t>archived component mapping</t>
        </is>
      </c>
    </row>
    <row r="2100" ht="60" customHeight="1">
      <c r="B2100" s="15" t="inlineStr">
        <is>
          <t>Payload</t>
        </is>
      </c>
      <c r="C2100" s="15" t="inlineStr">
        <is>
          <t>Power System</t>
        </is>
      </c>
      <c r="D2100" s="15" t="inlineStr">
        <is>
          <t>Communication System</t>
        </is>
      </c>
      <c r="E2100" s="15" t="inlineStr">
        <is>
          <t>Propulsion System</t>
        </is>
      </c>
      <c r="F2100" s="15" t="inlineStr">
        <is>
          <t>Structural System</t>
        </is>
      </c>
      <c r="G2100" s="15" t="inlineStr">
        <is>
          <t>Control System</t>
        </is>
      </c>
      <c r="I2100" s="15" t="inlineStr">
        <is>
          <t>Payload</t>
        </is>
      </c>
      <c r="J2100" s="15" t="inlineStr">
        <is>
          <t>Power System</t>
        </is>
      </c>
      <c r="K2100" s="15" t="inlineStr">
        <is>
          <t>Communication System</t>
        </is>
      </c>
      <c r="L2100" s="15" t="inlineStr">
        <is>
          <t>Propulsion System</t>
        </is>
      </c>
      <c r="M2100" s="15" t="inlineStr">
        <is>
          <t>Structural System</t>
        </is>
      </c>
      <c r="N2100" s="15" t="inlineStr">
        <is>
          <t>Control System</t>
        </is>
      </c>
      <c r="P2100" s="15" t="inlineStr">
        <is>
          <t>Payload</t>
        </is>
      </c>
      <c r="Q2100" s="15" t="inlineStr">
        <is>
          <t>Power System</t>
        </is>
      </c>
      <c r="R2100" s="15" t="inlineStr">
        <is>
          <t>Communication System</t>
        </is>
      </c>
      <c r="S2100" s="15" t="inlineStr">
        <is>
          <t>Propulsion System</t>
        </is>
      </c>
      <c r="T2100" s="15" t="inlineStr">
        <is>
          <t>Structural System</t>
        </is>
      </c>
      <c r="U2100" s="15" t="inlineStr">
        <is>
          <t>Control System</t>
        </is>
      </c>
      <c r="W2100" s="15" t="inlineStr">
        <is>
          <t>Payload</t>
        </is>
      </c>
      <c r="X2100" s="15" t="inlineStr">
        <is>
          <t>Power System</t>
        </is>
      </c>
      <c r="Y2100" s="15" t="inlineStr">
        <is>
          <t>Communication System</t>
        </is>
      </c>
      <c r="Z2100" s="15" t="inlineStr">
        <is>
          <t>Propulsion System</t>
        </is>
      </c>
      <c r="AA2100" s="15" t="inlineStr">
        <is>
          <t>Structural System</t>
        </is>
      </c>
      <c r="AB2100" s="15" t="inlineStr">
        <is>
          <t>Control System</t>
        </is>
      </c>
      <c r="AD2100" s="15" t="inlineStr">
        <is>
          <t>Payload</t>
        </is>
      </c>
      <c r="AE2100" s="15" t="inlineStr">
        <is>
          <t>Power System</t>
        </is>
      </c>
      <c r="AF2100" s="15" t="inlineStr">
        <is>
          <t>Communication System</t>
        </is>
      </c>
      <c r="AG2100" s="15" t="inlineStr">
        <is>
          <t>Propulsion System</t>
        </is>
      </c>
      <c r="AH2100" s="15" t="inlineStr">
        <is>
          <t>Structural System</t>
        </is>
      </c>
      <c r="AI2100" s="15" t="inlineStr">
        <is>
          <t>Control System</t>
        </is>
      </c>
      <c r="AK2100" s="3" t="inlineStr">
        <is>
          <t>Ground truth component</t>
        </is>
      </c>
      <c r="AL2100" s="3" t="inlineStr">
        <is>
          <t>Matched predicted component</t>
        </is>
      </c>
    </row>
    <row r="2101">
      <c r="A2101" s="3" t="inlineStr">
        <is>
          <t>Payload</t>
        </is>
      </c>
      <c r="B2101" s="8" t="n">
        <v>1</v>
      </c>
      <c r="C2101" s="8" t="n">
        <v>1</v>
      </c>
      <c r="D2101" s="8" t="n">
        <v>1</v>
      </c>
      <c r="E2101" s="8" t="n">
        <v>0</v>
      </c>
      <c r="F2101" s="8" t="n">
        <v>1</v>
      </c>
      <c r="G2101" s="8" t="n">
        <v>0</v>
      </c>
      <c r="I2101" s="8" t="n">
        <v>1</v>
      </c>
      <c r="J2101" s="8" t="n">
        <v>1</v>
      </c>
      <c r="K2101" s="8" t="n">
        <v>1</v>
      </c>
      <c r="L2101" s="8" t="n">
        <v>0</v>
      </c>
      <c r="M2101" s="8" t="n">
        <v>1</v>
      </c>
      <c r="N2101" s="8" t="n">
        <v>0</v>
      </c>
      <c r="P2101" s="8" t="n">
        <v>1</v>
      </c>
      <c r="Q2101" s="8" t="n">
        <v>1</v>
      </c>
      <c r="R2101" s="8" t="n">
        <v>1</v>
      </c>
      <c r="S2101" s="8" t="n">
        <v>0</v>
      </c>
      <c r="T2101" s="8" t="n">
        <v>1</v>
      </c>
      <c r="U2101" s="8" t="n">
        <v>0</v>
      </c>
      <c r="W2101" s="8" t="n">
        <v>1</v>
      </c>
      <c r="X2101" s="8" t="n">
        <v>1</v>
      </c>
      <c r="Y2101" s="8" t="n">
        <v>1</v>
      </c>
      <c r="Z2101" s="8" t="n">
        <v>0</v>
      </c>
      <c r="AA2101" s="8" t="n">
        <v>1</v>
      </c>
      <c r="AB2101" s="8" t="n">
        <v>0</v>
      </c>
      <c r="AD2101" s="8" t="n">
        <v>1</v>
      </c>
      <c r="AE2101" s="8" t="n">
        <v>1</v>
      </c>
      <c r="AF2101" s="8" t="n">
        <v>1</v>
      </c>
      <c r="AG2101" s="8" t="n">
        <v>0</v>
      </c>
      <c r="AH2101" s="8" t="n">
        <v>1</v>
      </c>
      <c r="AI2101" s="8" t="n">
        <v>0</v>
      </c>
      <c r="AK2101" s="3" t="inlineStr">
        <is>
          <t>Propulsion Subsystem</t>
        </is>
      </c>
      <c r="AL2101" s="3" t="inlineStr">
        <is>
          <t>Propulsion System</t>
        </is>
      </c>
    </row>
    <row r="2102">
      <c r="A2102" s="3" t="inlineStr">
        <is>
          <t>Power System</t>
        </is>
      </c>
      <c r="B2102" s="8" t="n">
        <v>1</v>
      </c>
      <c r="C2102" s="8" t="n">
        <v>1</v>
      </c>
      <c r="D2102" s="8" t="n">
        <v>1</v>
      </c>
      <c r="E2102" s="8" t="n">
        <v>0</v>
      </c>
      <c r="F2102" s="8" t="n">
        <v>1</v>
      </c>
      <c r="G2102" s="8" t="n">
        <v>1</v>
      </c>
      <c r="I2102" s="8" t="n">
        <v>1</v>
      </c>
      <c r="J2102" s="8" t="n">
        <v>1</v>
      </c>
      <c r="K2102" s="8" t="n">
        <v>1</v>
      </c>
      <c r="L2102" s="8" t="n">
        <v>0</v>
      </c>
      <c r="M2102" s="8" t="n">
        <v>1</v>
      </c>
      <c r="N2102" s="8" t="n">
        <v>1</v>
      </c>
      <c r="P2102" s="8" t="n">
        <v>1</v>
      </c>
      <c r="Q2102" s="8" t="n">
        <v>1</v>
      </c>
      <c r="R2102" s="8" t="n">
        <v>1</v>
      </c>
      <c r="S2102" s="8" t="n">
        <v>0</v>
      </c>
      <c r="T2102" s="8" t="n">
        <v>1</v>
      </c>
      <c r="U2102" s="8" t="n">
        <v>1</v>
      </c>
      <c r="W2102" s="8" t="n">
        <v>1</v>
      </c>
      <c r="X2102" s="8" t="n">
        <v>1</v>
      </c>
      <c r="Y2102" s="8" t="n">
        <v>1</v>
      </c>
      <c r="Z2102" s="8" t="n">
        <v>0</v>
      </c>
      <c r="AA2102" s="8" t="n">
        <v>1</v>
      </c>
      <c r="AB2102" s="8" t="n">
        <v>1</v>
      </c>
      <c r="AD2102" s="8" t="n">
        <v>1</v>
      </c>
      <c r="AE2102" s="8" t="n">
        <v>1</v>
      </c>
      <c r="AF2102" s="8" t="n">
        <v>1</v>
      </c>
      <c r="AG2102" s="8" t="n">
        <v>0</v>
      </c>
      <c r="AH2102" s="8" t="n">
        <v>1</v>
      </c>
      <c r="AI2102" s="8" t="n">
        <v>1</v>
      </c>
      <c r="AK2102" s="3" t="inlineStr">
        <is>
          <t>Power Subsystem</t>
        </is>
      </c>
      <c r="AL2102" s="3" t="inlineStr">
        <is>
          <t>Power System</t>
        </is>
      </c>
    </row>
    <row r="2103">
      <c r="A2103" s="3" t="inlineStr">
        <is>
          <t>Communication System</t>
        </is>
      </c>
      <c r="B2103" s="8" t="n">
        <v>1</v>
      </c>
      <c r="C2103" s="8" t="n">
        <v>1</v>
      </c>
      <c r="D2103" s="8" t="n">
        <v>1</v>
      </c>
      <c r="E2103" s="8" t="n">
        <v>0</v>
      </c>
      <c r="F2103" s="8" t="n">
        <v>1</v>
      </c>
      <c r="G2103" s="8" t="n">
        <v>1</v>
      </c>
      <c r="I2103" s="8" t="n">
        <v>1</v>
      </c>
      <c r="J2103" s="8" t="n">
        <v>1</v>
      </c>
      <c r="K2103" s="8" t="n">
        <v>1</v>
      </c>
      <c r="L2103" s="8" t="n">
        <v>0</v>
      </c>
      <c r="M2103" s="8" t="n">
        <v>1</v>
      </c>
      <c r="N2103" s="8" t="n">
        <v>1</v>
      </c>
      <c r="P2103" s="8" t="n">
        <v>1</v>
      </c>
      <c r="Q2103" s="8" t="n">
        <v>1</v>
      </c>
      <c r="R2103" s="8" t="n">
        <v>1</v>
      </c>
      <c r="S2103" s="8" t="n">
        <v>0</v>
      </c>
      <c r="T2103" s="8" t="n">
        <v>1</v>
      </c>
      <c r="U2103" s="8" t="n">
        <v>1</v>
      </c>
      <c r="W2103" s="8" t="n">
        <v>1</v>
      </c>
      <c r="X2103" s="8" t="n">
        <v>1</v>
      </c>
      <c r="Y2103" s="8" t="n">
        <v>1</v>
      </c>
      <c r="Z2103" s="8" t="n">
        <v>0</v>
      </c>
      <c r="AA2103" s="8" t="n">
        <v>1</v>
      </c>
      <c r="AB2103" s="8" t="n">
        <v>1</v>
      </c>
      <c r="AD2103" s="8" t="n">
        <v>1</v>
      </c>
      <c r="AE2103" s="8" t="n">
        <v>1</v>
      </c>
      <c r="AF2103" s="8" t="n">
        <v>1</v>
      </c>
      <c r="AG2103" s="8" t="n">
        <v>0</v>
      </c>
      <c r="AH2103" s="8" t="n">
        <v>1</v>
      </c>
      <c r="AI2103" s="8" t="n">
        <v>1</v>
      </c>
      <c r="AK2103" s="3" t="inlineStr">
        <is>
          <t>Spacecraft</t>
        </is>
      </c>
      <c r="AL2103" s="3" t="inlineStr">
        <is>
          <t>Payload</t>
        </is>
      </c>
    </row>
    <row r="2104">
      <c r="A2104" s="3" t="inlineStr">
        <is>
          <t>Propulsion System</t>
        </is>
      </c>
      <c r="B2104" s="8" t="n">
        <v>0</v>
      </c>
      <c r="C2104" s="8" t="n">
        <v>0</v>
      </c>
      <c r="D2104" s="8" t="n">
        <v>0</v>
      </c>
      <c r="E2104" s="8" t="n">
        <v>1</v>
      </c>
      <c r="F2104" s="8" t="n">
        <v>1</v>
      </c>
      <c r="G2104" s="8" t="n">
        <v>0</v>
      </c>
      <c r="I2104" s="8" t="n">
        <v>0</v>
      </c>
      <c r="J2104" s="8" t="n">
        <v>0</v>
      </c>
      <c r="K2104" s="8" t="n">
        <v>0</v>
      </c>
      <c r="L2104" s="8" t="n">
        <v>1</v>
      </c>
      <c r="M2104" s="8" t="n">
        <v>1</v>
      </c>
      <c r="N2104" s="8" t="n">
        <v>0</v>
      </c>
      <c r="P2104" s="8" t="n">
        <v>0</v>
      </c>
      <c r="Q2104" s="8" t="n">
        <v>0</v>
      </c>
      <c r="R2104" s="8" t="n">
        <v>0</v>
      </c>
      <c r="S2104" s="8" t="n">
        <v>1</v>
      </c>
      <c r="T2104" s="8" t="n">
        <v>1</v>
      </c>
      <c r="U2104" s="8" t="n">
        <v>0</v>
      </c>
      <c r="W2104" s="8" t="n">
        <v>0</v>
      </c>
      <c r="X2104" s="8" t="n">
        <v>0</v>
      </c>
      <c r="Y2104" s="8" t="n">
        <v>0</v>
      </c>
      <c r="Z2104" s="8" t="n">
        <v>1</v>
      </c>
      <c r="AA2104" s="8" t="n">
        <v>1</v>
      </c>
      <c r="AB2104" s="8" t="n">
        <v>0</v>
      </c>
      <c r="AD2104" s="8" t="n">
        <v>0</v>
      </c>
      <c r="AE2104" s="8" t="n">
        <v>0</v>
      </c>
      <c r="AF2104" s="8" t="n">
        <v>0</v>
      </c>
      <c r="AG2104" s="8" t="n">
        <v>1</v>
      </c>
      <c r="AH2104" s="8" t="n">
        <v>1</v>
      </c>
      <c r="AI2104" s="8" t="n">
        <v>0</v>
      </c>
      <c r="AK2104" s="3" t="inlineStr">
        <is>
          <t>Guidance, Navigation, and Control (GNC) Subsystem</t>
        </is>
      </c>
      <c r="AL2104" s="3" t="inlineStr">
        <is>
          <t>Control System</t>
        </is>
      </c>
    </row>
    <row r="2105">
      <c r="A2105" s="3" t="inlineStr">
        <is>
          <t>Structural System</t>
        </is>
      </c>
      <c r="B2105" s="8" t="n">
        <v>1</v>
      </c>
      <c r="C2105" s="8" t="n">
        <v>1</v>
      </c>
      <c r="D2105" s="8" t="n">
        <v>1</v>
      </c>
      <c r="E2105" s="8" t="n">
        <v>1</v>
      </c>
      <c r="F2105" s="8" t="n">
        <v>1</v>
      </c>
      <c r="G2105" s="8" t="n">
        <v>1</v>
      </c>
      <c r="I2105" s="8" t="n">
        <v>1</v>
      </c>
      <c r="J2105" s="8" t="n">
        <v>1</v>
      </c>
      <c r="K2105" s="8" t="n">
        <v>1</v>
      </c>
      <c r="L2105" s="8" t="n">
        <v>1</v>
      </c>
      <c r="M2105" s="8" t="n">
        <v>1</v>
      </c>
      <c r="N2105" s="8" t="n">
        <v>1</v>
      </c>
      <c r="P2105" s="8" t="n">
        <v>1</v>
      </c>
      <c r="Q2105" s="8" t="n">
        <v>1</v>
      </c>
      <c r="R2105" s="8" t="n">
        <v>1</v>
      </c>
      <c r="S2105" s="8" t="n">
        <v>1</v>
      </c>
      <c r="T2105" s="8" t="n">
        <v>1</v>
      </c>
      <c r="U2105" s="8" t="n">
        <v>1</v>
      </c>
      <c r="W2105" s="8" t="n">
        <v>1</v>
      </c>
      <c r="X2105" s="8" t="n">
        <v>1</v>
      </c>
      <c r="Y2105" s="8" t="n">
        <v>1</v>
      </c>
      <c r="Z2105" s="8" t="n">
        <v>1</v>
      </c>
      <c r="AA2105" s="8" t="n">
        <v>1</v>
      </c>
      <c r="AB2105" s="8" t="n">
        <v>1</v>
      </c>
      <c r="AD2105" s="8" t="n">
        <v>1</v>
      </c>
      <c r="AE2105" s="8" t="n">
        <v>1</v>
      </c>
      <c r="AF2105" s="8" t="n">
        <v>1</v>
      </c>
      <c r="AG2105" s="8" t="n">
        <v>1</v>
      </c>
      <c r="AH2105" s="8" t="n">
        <v>1</v>
      </c>
      <c r="AI2105" s="8" t="n">
        <v>1</v>
      </c>
      <c r="AK2105" s="3" t="inlineStr">
        <is>
          <t>Reaction Wheel</t>
        </is>
      </c>
      <c r="AL2105" s="3" t="inlineStr">
        <is>
          <t>Structural System</t>
        </is>
      </c>
    </row>
    <row r="2106">
      <c r="A2106" s="3" t="inlineStr">
        <is>
          <t>Control System</t>
        </is>
      </c>
      <c r="B2106" s="8" t="n">
        <v>0</v>
      </c>
      <c r="C2106" s="8" t="n">
        <v>1</v>
      </c>
      <c r="D2106" s="8" t="n">
        <v>1</v>
      </c>
      <c r="E2106" s="8" t="n">
        <v>0</v>
      </c>
      <c r="F2106" s="8" t="n">
        <v>1</v>
      </c>
      <c r="G2106" s="8" t="n">
        <v>1</v>
      </c>
      <c r="I2106" s="8" t="n">
        <v>0</v>
      </c>
      <c r="J2106" s="8" t="n">
        <v>1</v>
      </c>
      <c r="K2106" s="8" t="n">
        <v>1</v>
      </c>
      <c r="L2106" s="8" t="n">
        <v>0</v>
      </c>
      <c r="M2106" s="8" t="n">
        <v>1</v>
      </c>
      <c r="N2106" s="8" t="n">
        <v>1</v>
      </c>
      <c r="P2106" s="8" t="n">
        <v>0</v>
      </c>
      <c r="Q2106" s="8" t="n">
        <v>1</v>
      </c>
      <c r="R2106" s="8" t="n">
        <v>1</v>
      </c>
      <c r="S2106" s="8" t="n">
        <v>0</v>
      </c>
      <c r="T2106" s="8" t="n">
        <v>1</v>
      </c>
      <c r="U2106" s="8" t="n">
        <v>1</v>
      </c>
      <c r="W2106" s="8" t="n">
        <v>0</v>
      </c>
      <c r="X2106" s="8" t="n">
        <v>1</v>
      </c>
      <c r="Y2106" s="8" t="n">
        <v>1</v>
      </c>
      <c r="Z2106" s="8" t="n">
        <v>0</v>
      </c>
      <c r="AA2106" s="8" t="n">
        <v>1</v>
      </c>
      <c r="AB2106" s="8" t="n">
        <v>1</v>
      </c>
      <c r="AD2106" s="8" t="n">
        <v>0</v>
      </c>
      <c r="AE2106" s="8" t="n">
        <v>1</v>
      </c>
      <c r="AF2106" s="8" t="n">
        <v>1</v>
      </c>
      <c r="AG2106" s="8" t="n">
        <v>0</v>
      </c>
      <c r="AH2106" s="8" t="n">
        <v>1</v>
      </c>
      <c r="AI2106" s="8" t="n">
        <v>1</v>
      </c>
    </row>
    <row r="2108">
      <c r="A2108" s="1" t="inlineStr">
        <is>
          <t>aligned k×k matrices (INDEX/MATCH through the mapping; GT order)</t>
        </is>
      </c>
      <c r="B2108" s="9" t="inlineStr">
        <is>
          <t>run 1 aligned</t>
        </is>
      </c>
      <c r="I2108" s="9" t="inlineStr">
        <is>
          <t>run 2 aligned</t>
        </is>
      </c>
      <c r="P2108" s="9" t="inlineStr">
        <is>
          <t>run 3 aligned</t>
        </is>
      </c>
      <c r="W2108" s="9" t="inlineStr">
        <is>
          <t>run 4 aligned</t>
        </is>
      </c>
      <c r="AD2108" s="9" t="inlineStr">
        <is>
          <t>run 5 aligned</t>
        </is>
      </c>
      <c r="AK2108" s="9" t="inlineStr">
        <is>
          <t>Step2 average of aligned runs (formula)</t>
        </is>
      </c>
      <c r="AQ2108" s="9" t="inlineStr">
        <is>
          <t>aligned ground truth (INDEX/MATCH)</t>
        </is>
      </c>
      <c r="AW2108" s="9" t="inlineStr">
        <is>
          <t>aligned GT eig (pasted) | sorted</t>
        </is>
      </c>
    </row>
    <row r="2109" ht="60" customHeight="1">
      <c r="B2109" s="15" t="inlineStr">
        <is>
          <t>Propulsion Subsystem</t>
        </is>
      </c>
      <c r="C2109" s="15" t="inlineStr">
        <is>
          <t>Power Subsystem</t>
        </is>
      </c>
      <c r="D2109" s="15" t="inlineStr">
        <is>
          <t>Spacecraft</t>
        </is>
      </c>
      <c r="E2109" s="15" t="inlineStr">
        <is>
          <t>Guidance, Navigation, and Control (GNC) Subsystem</t>
        </is>
      </c>
      <c r="F2109" s="15" t="inlineStr">
        <is>
          <t>Reaction Wheel</t>
        </is>
      </c>
      <c r="I2109" s="15" t="inlineStr">
        <is>
          <t>Propulsion Subsystem</t>
        </is>
      </c>
      <c r="J2109" s="15" t="inlineStr">
        <is>
          <t>Power Subsystem</t>
        </is>
      </c>
      <c r="K2109" s="15" t="inlineStr">
        <is>
          <t>Spacecraft</t>
        </is>
      </c>
      <c r="L2109" s="15" t="inlineStr">
        <is>
          <t>Guidance, Navigation, and Control (GNC) Subsystem</t>
        </is>
      </c>
      <c r="M2109" s="15" t="inlineStr">
        <is>
          <t>Reaction Wheel</t>
        </is>
      </c>
      <c r="P2109" s="15" t="inlineStr">
        <is>
          <t>Propulsion Subsystem</t>
        </is>
      </c>
      <c r="Q2109" s="15" t="inlineStr">
        <is>
          <t>Power Subsystem</t>
        </is>
      </c>
      <c r="R2109" s="15" t="inlineStr">
        <is>
          <t>Spacecraft</t>
        </is>
      </c>
      <c r="S2109" s="15" t="inlineStr">
        <is>
          <t>Guidance, Navigation, and Control (GNC) Subsystem</t>
        </is>
      </c>
      <c r="T2109" s="15" t="inlineStr">
        <is>
          <t>Reaction Wheel</t>
        </is>
      </c>
      <c r="W2109" s="15" t="inlineStr">
        <is>
          <t>Propulsion Subsystem</t>
        </is>
      </c>
      <c r="X2109" s="15" t="inlineStr">
        <is>
          <t>Power Subsystem</t>
        </is>
      </c>
      <c r="Y2109" s="15" t="inlineStr">
        <is>
          <t>Spacecraft</t>
        </is>
      </c>
      <c r="Z2109" s="15" t="inlineStr">
        <is>
          <t>Guidance, Navigation, and Control (GNC) Subsystem</t>
        </is>
      </c>
      <c r="AA2109" s="15" t="inlineStr">
        <is>
          <t>Reaction Wheel</t>
        </is>
      </c>
      <c r="AD2109" s="15" t="inlineStr">
        <is>
          <t>Propulsion Subsystem</t>
        </is>
      </c>
      <c r="AE2109" s="15" t="inlineStr">
        <is>
          <t>Power Subsystem</t>
        </is>
      </c>
      <c r="AF2109" s="15" t="inlineStr">
        <is>
          <t>Spacecraft</t>
        </is>
      </c>
      <c r="AG2109" s="15" t="inlineStr">
        <is>
          <t>Guidance, Navigation, and Control (GNC) Subsystem</t>
        </is>
      </c>
      <c r="AH2109" s="15" t="inlineStr">
        <is>
          <t>Reaction Wheel</t>
        </is>
      </c>
    </row>
    <row r="2110">
      <c r="A2110" s="3" t="inlineStr">
        <is>
          <t>Propulsion Subsystem</t>
        </is>
      </c>
      <c r="B2110" s="8">
        <f>INDEX($B$2101:$G$2106,MATCH($AL$2101,$B$2100:$G$2100,0),MATCH($AL$2101,$B$2100:$G$2100,0))</f>
        <v/>
      </c>
      <c r="C2110" s="8">
        <f>INDEX($B$2101:$G$2106,MATCH($AL$2101,$B$2100:$G$2100,0),MATCH($AL$2102,$B$2100:$G$2100,0))</f>
        <v/>
      </c>
      <c r="D2110" s="8">
        <f>INDEX($B$2101:$G$2106,MATCH($AL$2101,$B$2100:$G$2100,0),MATCH($AL$2103,$B$2100:$G$2100,0))</f>
        <v/>
      </c>
      <c r="E2110" s="8">
        <f>INDEX($B$2101:$G$2106,MATCH($AL$2101,$B$2100:$G$2100,0),MATCH($AL$2104,$B$2100:$G$2100,0))</f>
        <v/>
      </c>
      <c r="F2110" s="8">
        <f>INDEX($B$2101:$G$2106,MATCH($AL$2101,$B$2100:$G$2100,0),MATCH($AL$2105,$B$2100:$G$2100,0))</f>
        <v/>
      </c>
      <c r="I2110" s="8">
        <f>INDEX($I$2101:$N$2106,MATCH($AL$2101,$I$2100:$N$2100,0),MATCH($AL$2101,$I$2100:$N$2100,0))</f>
        <v/>
      </c>
      <c r="J2110" s="8">
        <f>INDEX($I$2101:$N$2106,MATCH($AL$2101,$I$2100:$N$2100,0),MATCH($AL$2102,$I$2100:$N$2100,0))</f>
        <v/>
      </c>
      <c r="K2110" s="8">
        <f>INDEX($I$2101:$N$2106,MATCH($AL$2101,$I$2100:$N$2100,0),MATCH($AL$2103,$I$2100:$N$2100,0))</f>
        <v/>
      </c>
      <c r="L2110" s="8">
        <f>INDEX($I$2101:$N$2106,MATCH($AL$2101,$I$2100:$N$2100,0),MATCH($AL$2104,$I$2100:$N$2100,0))</f>
        <v/>
      </c>
      <c r="M2110" s="8">
        <f>INDEX($I$2101:$N$2106,MATCH($AL$2101,$I$2100:$N$2100,0),MATCH($AL$2105,$I$2100:$N$2100,0))</f>
        <v/>
      </c>
      <c r="P2110" s="8">
        <f>INDEX($P$2101:$U$2106,MATCH($AL$2101,$P$2100:$U$2100,0),MATCH($AL$2101,$P$2100:$U$2100,0))</f>
        <v/>
      </c>
      <c r="Q2110" s="8">
        <f>INDEX($P$2101:$U$2106,MATCH($AL$2101,$P$2100:$U$2100,0),MATCH($AL$2102,$P$2100:$U$2100,0))</f>
        <v/>
      </c>
      <c r="R2110" s="8">
        <f>INDEX($P$2101:$U$2106,MATCH($AL$2101,$P$2100:$U$2100,0),MATCH($AL$2103,$P$2100:$U$2100,0))</f>
        <v/>
      </c>
      <c r="S2110" s="8">
        <f>INDEX($P$2101:$U$2106,MATCH($AL$2101,$P$2100:$U$2100,0),MATCH($AL$2104,$P$2100:$U$2100,0))</f>
        <v/>
      </c>
      <c r="T2110" s="8">
        <f>INDEX($P$2101:$U$2106,MATCH($AL$2101,$P$2100:$U$2100,0),MATCH($AL$2105,$P$2100:$U$2100,0))</f>
        <v/>
      </c>
      <c r="W2110" s="8">
        <f>INDEX($W$2101:$AB$2106,MATCH($AL$2101,$W$2100:$AB$2100,0),MATCH($AL$2101,$W$2100:$AB$2100,0))</f>
        <v/>
      </c>
      <c r="X2110" s="8">
        <f>INDEX($W$2101:$AB$2106,MATCH($AL$2101,$W$2100:$AB$2100,0),MATCH($AL$2102,$W$2100:$AB$2100,0))</f>
        <v/>
      </c>
      <c r="Y2110" s="8">
        <f>INDEX($W$2101:$AB$2106,MATCH($AL$2101,$W$2100:$AB$2100,0),MATCH($AL$2103,$W$2100:$AB$2100,0))</f>
        <v/>
      </c>
      <c r="Z2110" s="8">
        <f>INDEX($W$2101:$AB$2106,MATCH($AL$2101,$W$2100:$AB$2100,0),MATCH($AL$2104,$W$2100:$AB$2100,0))</f>
        <v/>
      </c>
      <c r="AA2110" s="8">
        <f>INDEX($W$2101:$AB$2106,MATCH($AL$2101,$W$2100:$AB$2100,0),MATCH($AL$2105,$W$2100:$AB$2100,0))</f>
        <v/>
      </c>
      <c r="AD2110" s="8">
        <f>INDEX($AD$2101:$AI$2106,MATCH($AL$2101,$AD$2100:$AI$2100,0),MATCH($AL$2101,$AD$2100:$AI$2100,0))</f>
        <v/>
      </c>
      <c r="AE2110" s="8">
        <f>INDEX($AD$2101:$AI$2106,MATCH($AL$2101,$AD$2100:$AI$2100,0),MATCH($AL$2102,$AD$2100:$AI$2100,0))</f>
        <v/>
      </c>
      <c r="AF2110" s="8">
        <f>INDEX($AD$2101:$AI$2106,MATCH($AL$2101,$AD$2100:$AI$2100,0),MATCH($AL$2103,$AD$2100:$AI$2100,0))</f>
        <v/>
      </c>
      <c r="AG2110" s="8">
        <f>INDEX($AD$2101:$AI$2106,MATCH($AL$2101,$AD$2100:$AI$2100,0),MATCH($AL$2104,$AD$2100:$AI$2100,0))</f>
        <v/>
      </c>
      <c r="AH2110" s="8">
        <f>INDEX($AD$2101:$AI$2106,MATCH($AL$2101,$AD$2100:$AI$2100,0),MATCH($AL$2105,$AD$2100:$AI$2100,0))</f>
        <v/>
      </c>
      <c r="AK2110" s="8">
        <f>IF(($B$2110&lt;&gt;2)+($I$2110&lt;&gt;2)+($P$2110&lt;&gt;2)+($W$2110&lt;&gt;2)+($AD$2110&lt;&gt;2)=0,2,IF((($B$2110&lt;&gt;2)*$B$2110+($I$2110&lt;&gt;2)*$I$2110+($P$2110&lt;&gt;2)*$P$2110+($W$2110&lt;&gt;2)*$W$2110+($AD$2110&lt;&gt;2)*$AD$2110)/(($B$2110&lt;&gt;2)+($I$2110&lt;&gt;2)+($P$2110&lt;&gt;2)+($W$2110&lt;&gt;2)+($AD$2110&lt;&gt;2))&gt;=0.5,1,0))</f>
        <v/>
      </c>
      <c r="AL2110" s="8">
        <f>IF(($C$2110&lt;&gt;2)+($J$2110&lt;&gt;2)+($Q$2110&lt;&gt;2)+($X$2110&lt;&gt;2)+($AE$2110&lt;&gt;2)=0,2,IF((($C$2110&lt;&gt;2)*$C$2110+($J$2110&lt;&gt;2)*$J$2110+($Q$2110&lt;&gt;2)*$Q$2110+($X$2110&lt;&gt;2)*$X$2110+($AE$2110&lt;&gt;2)*$AE$2110)/(($C$2110&lt;&gt;2)+($J$2110&lt;&gt;2)+($Q$2110&lt;&gt;2)+($X$2110&lt;&gt;2)+($AE$2110&lt;&gt;2))&gt;=0.5,1,0))</f>
        <v/>
      </c>
      <c r="AM2110" s="8">
        <f>IF(($D$2110&lt;&gt;2)+($K$2110&lt;&gt;2)+($R$2110&lt;&gt;2)+($Y$2110&lt;&gt;2)+($AF$2110&lt;&gt;2)=0,2,IF((($D$2110&lt;&gt;2)*$D$2110+($K$2110&lt;&gt;2)*$K$2110+($R$2110&lt;&gt;2)*$R$2110+($Y$2110&lt;&gt;2)*$Y$2110+($AF$2110&lt;&gt;2)*$AF$2110)/(($D$2110&lt;&gt;2)+($K$2110&lt;&gt;2)+($R$2110&lt;&gt;2)+($Y$2110&lt;&gt;2)+($AF$2110&lt;&gt;2))&gt;=0.5,1,0))</f>
        <v/>
      </c>
      <c r="AN2110" s="8">
        <f>IF(($E$2110&lt;&gt;2)+($L$2110&lt;&gt;2)+($S$2110&lt;&gt;2)+($Z$2110&lt;&gt;2)+($AG$2110&lt;&gt;2)=0,2,IF((($E$2110&lt;&gt;2)*$E$2110+($L$2110&lt;&gt;2)*$L$2110+($S$2110&lt;&gt;2)*$S$2110+($Z$2110&lt;&gt;2)*$Z$2110+($AG$2110&lt;&gt;2)*$AG$2110)/(($E$2110&lt;&gt;2)+($L$2110&lt;&gt;2)+($S$2110&lt;&gt;2)+($Z$2110&lt;&gt;2)+($AG$2110&lt;&gt;2))&gt;=0.5,1,0))</f>
        <v/>
      </c>
      <c r="AO2110" s="8">
        <f>IF(($F$2110&lt;&gt;2)+($M$2110&lt;&gt;2)+($T$2110&lt;&gt;2)+($AA$2110&lt;&gt;2)+($AH$2110&lt;&gt;2)=0,2,IF((($F$2110&lt;&gt;2)*$F$2110+($M$2110&lt;&gt;2)*$M$2110+($T$2110&lt;&gt;2)*$T$2110+($AA$2110&lt;&gt;2)*$AA$2110+($AH$2110&lt;&gt;2)*$AH$2110)/(($F$2110&lt;&gt;2)+($M$2110&lt;&gt;2)+($T$2110&lt;&gt;2)+($AA$2110&lt;&gt;2)+($AH$2110&lt;&gt;2))&gt;=0.5,1,0))</f>
        <v/>
      </c>
      <c r="AQ2110" s="16">
        <f>INDEX('Ground truth'!$B$3:$G$8,MATCH($AK$2101,'Ground truth'!$A$3:$A$8,0),MATCH($AK$2101,'Ground truth'!$B$2:$G$2,0))</f>
        <v/>
      </c>
      <c r="AR2110" s="16">
        <f>INDEX('Ground truth'!$B$3:$G$8,MATCH($AK$2101,'Ground truth'!$A$3:$A$8,0),MATCH($AK$2102,'Ground truth'!$B$2:$G$2,0))</f>
        <v/>
      </c>
      <c r="AS2110" s="16">
        <f>INDEX('Ground truth'!$B$3:$G$8,MATCH($AK$2101,'Ground truth'!$A$3:$A$8,0),MATCH($AK$2103,'Ground truth'!$B$2:$G$2,0))</f>
        <v/>
      </c>
      <c r="AT2110" s="16">
        <f>INDEX('Ground truth'!$B$3:$G$8,MATCH($AK$2101,'Ground truth'!$A$3:$A$8,0),MATCH($AK$2104,'Ground truth'!$B$2:$G$2,0))</f>
        <v/>
      </c>
      <c r="AU2110" s="16">
        <f>INDEX('Ground truth'!$B$3:$G$8,MATCH($AK$2101,'Ground truth'!$A$3:$A$8,0),MATCH($AK$2105,'Ground truth'!$B$2:$G$2,0))</f>
        <v/>
      </c>
      <c r="AW2110" s="19" t="n">
        <v>-0.8136065026483303</v>
      </c>
      <c r="AX2110" s="19">
        <f>LARGE($AW$2110:$AW$2114,1)</f>
        <v/>
      </c>
    </row>
    <row r="2111">
      <c r="A2111" s="3" t="inlineStr">
        <is>
          <t>Power Subsystem</t>
        </is>
      </c>
      <c r="B2111" s="8">
        <f>INDEX($B$2101:$G$2106,MATCH($AL$2102,$B$2100:$G$2100,0),MATCH($AL$2101,$B$2100:$G$2100,0))</f>
        <v/>
      </c>
      <c r="C2111" s="8">
        <f>INDEX($B$2101:$G$2106,MATCH($AL$2102,$B$2100:$G$2100,0),MATCH($AL$2102,$B$2100:$G$2100,0))</f>
        <v/>
      </c>
      <c r="D2111" s="8">
        <f>INDEX($B$2101:$G$2106,MATCH($AL$2102,$B$2100:$G$2100,0),MATCH($AL$2103,$B$2100:$G$2100,0))</f>
        <v/>
      </c>
      <c r="E2111" s="8">
        <f>INDEX($B$2101:$G$2106,MATCH($AL$2102,$B$2100:$G$2100,0),MATCH($AL$2104,$B$2100:$G$2100,0))</f>
        <v/>
      </c>
      <c r="F2111" s="8">
        <f>INDEX($B$2101:$G$2106,MATCH($AL$2102,$B$2100:$G$2100,0),MATCH($AL$2105,$B$2100:$G$2100,0))</f>
        <v/>
      </c>
      <c r="I2111" s="8">
        <f>INDEX($I$2101:$N$2106,MATCH($AL$2102,$I$2100:$N$2100,0),MATCH($AL$2101,$I$2100:$N$2100,0))</f>
        <v/>
      </c>
      <c r="J2111" s="8">
        <f>INDEX($I$2101:$N$2106,MATCH($AL$2102,$I$2100:$N$2100,0),MATCH($AL$2102,$I$2100:$N$2100,0))</f>
        <v/>
      </c>
      <c r="K2111" s="8">
        <f>INDEX($I$2101:$N$2106,MATCH($AL$2102,$I$2100:$N$2100,0),MATCH($AL$2103,$I$2100:$N$2100,0))</f>
        <v/>
      </c>
      <c r="L2111" s="8">
        <f>INDEX($I$2101:$N$2106,MATCH($AL$2102,$I$2100:$N$2100,0),MATCH($AL$2104,$I$2100:$N$2100,0))</f>
        <v/>
      </c>
      <c r="M2111" s="8">
        <f>INDEX($I$2101:$N$2106,MATCH($AL$2102,$I$2100:$N$2100,0),MATCH($AL$2105,$I$2100:$N$2100,0))</f>
        <v/>
      </c>
      <c r="P2111" s="8">
        <f>INDEX($P$2101:$U$2106,MATCH($AL$2102,$P$2100:$U$2100,0),MATCH($AL$2101,$P$2100:$U$2100,0))</f>
        <v/>
      </c>
      <c r="Q2111" s="8">
        <f>INDEX($P$2101:$U$2106,MATCH($AL$2102,$P$2100:$U$2100,0),MATCH($AL$2102,$P$2100:$U$2100,0))</f>
        <v/>
      </c>
      <c r="R2111" s="8">
        <f>INDEX($P$2101:$U$2106,MATCH($AL$2102,$P$2100:$U$2100,0),MATCH($AL$2103,$P$2100:$U$2100,0))</f>
        <v/>
      </c>
      <c r="S2111" s="8">
        <f>INDEX($P$2101:$U$2106,MATCH($AL$2102,$P$2100:$U$2100,0),MATCH($AL$2104,$P$2100:$U$2100,0))</f>
        <v/>
      </c>
      <c r="T2111" s="8">
        <f>INDEX($P$2101:$U$2106,MATCH($AL$2102,$P$2100:$U$2100,0),MATCH($AL$2105,$P$2100:$U$2100,0))</f>
        <v/>
      </c>
      <c r="W2111" s="8">
        <f>INDEX($W$2101:$AB$2106,MATCH($AL$2102,$W$2100:$AB$2100,0),MATCH($AL$2101,$W$2100:$AB$2100,0))</f>
        <v/>
      </c>
      <c r="X2111" s="8">
        <f>INDEX($W$2101:$AB$2106,MATCH($AL$2102,$W$2100:$AB$2100,0),MATCH($AL$2102,$W$2100:$AB$2100,0))</f>
        <v/>
      </c>
      <c r="Y2111" s="8">
        <f>INDEX($W$2101:$AB$2106,MATCH($AL$2102,$W$2100:$AB$2100,0),MATCH($AL$2103,$W$2100:$AB$2100,0))</f>
        <v/>
      </c>
      <c r="Z2111" s="8">
        <f>INDEX($W$2101:$AB$2106,MATCH($AL$2102,$W$2100:$AB$2100,0),MATCH($AL$2104,$W$2100:$AB$2100,0))</f>
        <v/>
      </c>
      <c r="AA2111" s="8">
        <f>INDEX($W$2101:$AB$2106,MATCH($AL$2102,$W$2100:$AB$2100,0),MATCH($AL$2105,$W$2100:$AB$2100,0))</f>
        <v/>
      </c>
      <c r="AD2111" s="8">
        <f>INDEX($AD$2101:$AI$2106,MATCH($AL$2102,$AD$2100:$AI$2100,0),MATCH($AL$2101,$AD$2100:$AI$2100,0))</f>
        <v/>
      </c>
      <c r="AE2111" s="8">
        <f>INDEX($AD$2101:$AI$2106,MATCH($AL$2102,$AD$2100:$AI$2100,0),MATCH($AL$2102,$AD$2100:$AI$2100,0))</f>
        <v/>
      </c>
      <c r="AF2111" s="8">
        <f>INDEX($AD$2101:$AI$2106,MATCH($AL$2102,$AD$2100:$AI$2100,0),MATCH($AL$2103,$AD$2100:$AI$2100,0))</f>
        <v/>
      </c>
      <c r="AG2111" s="8">
        <f>INDEX($AD$2101:$AI$2106,MATCH($AL$2102,$AD$2100:$AI$2100,0),MATCH($AL$2104,$AD$2100:$AI$2100,0))</f>
        <v/>
      </c>
      <c r="AH2111" s="8">
        <f>INDEX($AD$2101:$AI$2106,MATCH($AL$2102,$AD$2100:$AI$2100,0),MATCH($AL$2105,$AD$2100:$AI$2100,0))</f>
        <v/>
      </c>
      <c r="AK2111" s="8">
        <f>IF(($B$2111&lt;&gt;2)+($I$2111&lt;&gt;2)+($P$2111&lt;&gt;2)+($W$2111&lt;&gt;2)+($AD$2111&lt;&gt;2)=0,2,IF((($B$2111&lt;&gt;2)*$B$2111+($I$2111&lt;&gt;2)*$I$2111+($P$2111&lt;&gt;2)*$P$2111+($W$2111&lt;&gt;2)*$W$2111+($AD$2111&lt;&gt;2)*$AD$2111)/(($B$2111&lt;&gt;2)+($I$2111&lt;&gt;2)+($P$2111&lt;&gt;2)+($W$2111&lt;&gt;2)+($AD$2111&lt;&gt;2))&gt;=0.5,1,0))</f>
        <v/>
      </c>
      <c r="AL2111" s="8">
        <f>IF(($C$2111&lt;&gt;2)+($J$2111&lt;&gt;2)+($Q$2111&lt;&gt;2)+($X$2111&lt;&gt;2)+($AE$2111&lt;&gt;2)=0,2,IF((($C$2111&lt;&gt;2)*$C$2111+($J$2111&lt;&gt;2)*$J$2111+($Q$2111&lt;&gt;2)*$Q$2111+($X$2111&lt;&gt;2)*$X$2111+($AE$2111&lt;&gt;2)*$AE$2111)/(($C$2111&lt;&gt;2)+($J$2111&lt;&gt;2)+($Q$2111&lt;&gt;2)+($X$2111&lt;&gt;2)+($AE$2111&lt;&gt;2))&gt;=0.5,1,0))</f>
        <v/>
      </c>
      <c r="AM2111" s="8">
        <f>IF(($D$2111&lt;&gt;2)+($K$2111&lt;&gt;2)+($R$2111&lt;&gt;2)+($Y$2111&lt;&gt;2)+($AF$2111&lt;&gt;2)=0,2,IF((($D$2111&lt;&gt;2)*$D$2111+($K$2111&lt;&gt;2)*$K$2111+($R$2111&lt;&gt;2)*$R$2111+($Y$2111&lt;&gt;2)*$Y$2111+($AF$2111&lt;&gt;2)*$AF$2111)/(($D$2111&lt;&gt;2)+($K$2111&lt;&gt;2)+($R$2111&lt;&gt;2)+($Y$2111&lt;&gt;2)+($AF$2111&lt;&gt;2))&gt;=0.5,1,0))</f>
        <v/>
      </c>
      <c r="AN2111" s="8">
        <f>IF(($E$2111&lt;&gt;2)+($L$2111&lt;&gt;2)+($S$2111&lt;&gt;2)+($Z$2111&lt;&gt;2)+($AG$2111&lt;&gt;2)=0,2,IF((($E$2111&lt;&gt;2)*$E$2111+($L$2111&lt;&gt;2)*$L$2111+($S$2111&lt;&gt;2)*$S$2111+($Z$2111&lt;&gt;2)*$Z$2111+($AG$2111&lt;&gt;2)*$AG$2111)/(($E$2111&lt;&gt;2)+($L$2111&lt;&gt;2)+($S$2111&lt;&gt;2)+($Z$2111&lt;&gt;2)+($AG$2111&lt;&gt;2))&gt;=0.5,1,0))</f>
        <v/>
      </c>
      <c r="AO2111" s="8">
        <f>IF(($F$2111&lt;&gt;2)+($M$2111&lt;&gt;2)+($T$2111&lt;&gt;2)+($AA$2111&lt;&gt;2)+($AH$2111&lt;&gt;2)=0,2,IF((($F$2111&lt;&gt;2)*$F$2111+($M$2111&lt;&gt;2)*$M$2111+($T$2111&lt;&gt;2)*$T$2111+($AA$2111&lt;&gt;2)*$AA$2111+($AH$2111&lt;&gt;2)*$AH$2111)/(($F$2111&lt;&gt;2)+($M$2111&lt;&gt;2)+($T$2111&lt;&gt;2)+($AA$2111&lt;&gt;2)+($AH$2111&lt;&gt;2))&gt;=0.5,1,0))</f>
        <v/>
      </c>
      <c r="AQ2111" s="16">
        <f>INDEX('Ground truth'!$B$3:$G$8,MATCH($AK$2102,'Ground truth'!$A$3:$A$8,0),MATCH($AK$2101,'Ground truth'!$B$2:$G$2,0))</f>
        <v/>
      </c>
      <c r="AR2111" s="16">
        <f>INDEX('Ground truth'!$B$3:$G$8,MATCH($AK$2102,'Ground truth'!$A$3:$A$8,0),MATCH($AK$2102,'Ground truth'!$B$2:$G$2,0))</f>
        <v/>
      </c>
      <c r="AS2111" s="16">
        <f>INDEX('Ground truth'!$B$3:$G$8,MATCH($AK$2102,'Ground truth'!$A$3:$A$8,0),MATCH($AK$2103,'Ground truth'!$B$2:$G$2,0))</f>
        <v/>
      </c>
      <c r="AT2111" s="16">
        <f>INDEX('Ground truth'!$B$3:$G$8,MATCH($AK$2102,'Ground truth'!$A$3:$A$8,0),MATCH($AK$2104,'Ground truth'!$B$2:$G$2,0))</f>
        <v/>
      </c>
      <c r="AU2111" s="16">
        <f>INDEX('Ground truth'!$B$3:$G$8,MATCH($AK$2102,'Ground truth'!$A$3:$A$8,0),MATCH($AK$2105,'Ground truth'!$B$2:$G$2,0))</f>
        <v/>
      </c>
      <c r="AW2111" s="19" t="n">
        <v>3.34292308277717</v>
      </c>
      <c r="AX2111" s="19">
        <f>LARGE($AW$2110:$AW$2114,2)</f>
        <v/>
      </c>
    </row>
    <row r="2112">
      <c r="A2112" s="3" t="inlineStr">
        <is>
          <t>Spacecraft</t>
        </is>
      </c>
      <c r="B2112" s="8">
        <f>INDEX($B$2101:$G$2106,MATCH($AL$2103,$B$2100:$G$2100,0),MATCH($AL$2101,$B$2100:$G$2100,0))</f>
        <v/>
      </c>
      <c r="C2112" s="8">
        <f>INDEX($B$2101:$G$2106,MATCH($AL$2103,$B$2100:$G$2100,0),MATCH($AL$2102,$B$2100:$G$2100,0))</f>
        <v/>
      </c>
      <c r="D2112" s="8">
        <f>INDEX($B$2101:$G$2106,MATCH($AL$2103,$B$2100:$G$2100,0),MATCH($AL$2103,$B$2100:$G$2100,0))</f>
        <v/>
      </c>
      <c r="E2112" s="8">
        <f>INDEX($B$2101:$G$2106,MATCH($AL$2103,$B$2100:$G$2100,0),MATCH($AL$2104,$B$2100:$G$2100,0))</f>
        <v/>
      </c>
      <c r="F2112" s="8">
        <f>INDEX($B$2101:$G$2106,MATCH($AL$2103,$B$2100:$G$2100,0),MATCH($AL$2105,$B$2100:$G$2100,0))</f>
        <v/>
      </c>
      <c r="I2112" s="8">
        <f>INDEX($I$2101:$N$2106,MATCH($AL$2103,$I$2100:$N$2100,0),MATCH($AL$2101,$I$2100:$N$2100,0))</f>
        <v/>
      </c>
      <c r="J2112" s="8">
        <f>INDEX($I$2101:$N$2106,MATCH($AL$2103,$I$2100:$N$2100,0),MATCH($AL$2102,$I$2100:$N$2100,0))</f>
        <v/>
      </c>
      <c r="K2112" s="8">
        <f>INDEX($I$2101:$N$2106,MATCH($AL$2103,$I$2100:$N$2100,0),MATCH($AL$2103,$I$2100:$N$2100,0))</f>
        <v/>
      </c>
      <c r="L2112" s="8">
        <f>INDEX($I$2101:$N$2106,MATCH($AL$2103,$I$2100:$N$2100,0),MATCH($AL$2104,$I$2100:$N$2100,0))</f>
        <v/>
      </c>
      <c r="M2112" s="8">
        <f>INDEX($I$2101:$N$2106,MATCH($AL$2103,$I$2100:$N$2100,0),MATCH($AL$2105,$I$2100:$N$2100,0))</f>
        <v/>
      </c>
      <c r="P2112" s="8">
        <f>INDEX($P$2101:$U$2106,MATCH($AL$2103,$P$2100:$U$2100,0),MATCH($AL$2101,$P$2100:$U$2100,0))</f>
        <v/>
      </c>
      <c r="Q2112" s="8">
        <f>INDEX($P$2101:$U$2106,MATCH($AL$2103,$P$2100:$U$2100,0),MATCH($AL$2102,$P$2100:$U$2100,0))</f>
        <v/>
      </c>
      <c r="R2112" s="8">
        <f>INDEX($P$2101:$U$2106,MATCH($AL$2103,$P$2100:$U$2100,0),MATCH($AL$2103,$P$2100:$U$2100,0))</f>
        <v/>
      </c>
      <c r="S2112" s="8">
        <f>INDEX($P$2101:$U$2106,MATCH($AL$2103,$P$2100:$U$2100,0),MATCH($AL$2104,$P$2100:$U$2100,0))</f>
        <v/>
      </c>
      <c r="T2112" s="8">
        <f>INDEX($P$2101:$U$2106,MATCH($AL$2103,$P$2100:$U$2100,0),MATCH($AL$2105,$P$2100:$U$2100,0))</f>
        <v/>
      </c>
      <c r="W2112" s="8">
        <f>INDEX($W$2101:$AB$2106,MATCH($AL$2103,$W$2100:$AB$2100,0),MATCH($AL$2101,$W$2100:$AB$2100,0))</f>
        <v/>
      </c>
      <c r="X2112" s="8">
        <f>INDEX($W$2101:$AB$2106,MATCH($AL$2103,$W$2100:$AB$2100,0),MATCH($AL$2102,$W$2100:$AB$2100,0))</f>
        <v/>
      </c>
      <c r="Y2112" s="8">
        <f>INDEX($W$2101:$AB$2106,MATCH($AL$2103,$W$2100:$AB$2100,0),MATCH($AL$2103,$W$2100:$AB$2100,0))</f>
        <v/>
      </c>
      <c r="Z2112" s="8">
        <f>INDEX($W$2101:$AB$2106,MATCH($AL$2103,$W$2100:$AB$2100,0),MATCH($AL$2104,$W$2100:$AB$2100,0))</f>
        <v/>
      </c>
      <c r="AA2112" s="8">
        <f>INDEX($W$2101:$AB$2106,MATCH($AL$2103,$W$2100:$AB$2100,0),MATCH($AL$2105,$W$2100:$AB$2100,0))</f>
        <v/>
      </c>
      <c r="AD2112" s="8">
        <f>INDEX($AD$2101:$AI$2106,MATCH($AL$2103,$AD$2100:$AI$2100,0),MATCH($AL$2101,$AD$2100:$AI$2100,0))</f>
        <v/>
      </c>
      <c r="AE2112" s="8">
        <f>INDEX($AD$2101:$AI$2106,MATCH($AL$2103,$AD$2100:$AI$2100,0),MATCH($AL$2102,$AD$2100:$AI$2100,0))</f>
        <v/>
      </c>
      <c r="AF2112" s="8">
        <f>INDEX($AD$2101:$AI$2106,MATCH($AL$2103,$AD$2100:$AI$2100,0),MATCH($AL$2103,$AD$2100:$AI$2100,0))</f>
        <v/>
      </c>
      <c r="AG2112" s="8">
        <f>INDEX($AD$2101:$AI$2106,MATCH($AL$2103,$AD$2100:$AI$2100,0),MATCH($AL$2104,$AD$2100:$AI$2100,0))</f>
        <v/>
      </c>
      <c r="AH2112" s="8">
        <f>INDEX($AD$2101:$AI$2106,MATCH($AL$2103,$AD$2100:$AI$2100,0),MATCH($AL$2105,$AD$2100:$AI$2100,0))</f>
        <v/>
      </c>
      <c r="AK2112" s="8">
        <f>IF(($B$2112&lt;&gt;2)+($I$2112&lt;&gt;2)+($P$2112&lt;&gt;2)+($W$2112&lt;&gt;2)+($AD$2112&lt;&gt;2)=0,2,IF((($B$2112&lt;&gt;2)*$B$2112+($I$2112&lt;&gt;2)*$I$2112+($P$2112&lt;&gt;2)*$P$2112+($W$2112&lt;&gt;2)*$W$2112+($AD$2112&lt;&gt;2)*$AD$2112)/(($B$2112&lt;&gt;2)+($I$2112&lt;&gt;2)+($P$2112&lt;&gt;2)+($W$2112&lt;&gt;2)+($AD$2112&lt;&gt;2))&gt;=0.5,1,0))</f>
        <v/>
      </c>
      <c r="AL2112" s="8">
        <f>IF(($C$2112&lt;&gt;2)+($J$2112&lt;&gt;2)+($Q$2112&lt;&gt;2)+($X$2112&lt;&gt;2)+($AE$2112&lt;&gt;2)=0,2,IF((($C$2112&lt;&gt;2)*$C$2112+($J$2112&lt;&gt;2)*$J$2112+($Q$2112&lt;&gt;2)*$Q$2112+($X$2112&lt;&gt;2)*$X$2112+($AE$2112&lt;&gt;2)*$AE$2112)/(($C$2112&lt;&gt;2)+($J$2112&lt;&gt;2)+($Q$2112&lt;&gt;2)+($X$2112&lt;&gt;2)+($AE$2112&lt;&gt;2))&gt;=0.5,1,0))</f>
        <v/>
      </c>
      <c r="AM2112" s="8">
        <f>IF(($D$2112&lt;&gt;2)+($K$2112&lt;&gt;2)+($R$2112&lt;&gt;2)+($Y$2112&lt;&gt;2)+($AF$2112&lt;&gt;2)=0,2,IF((($D$2112&lt;&gt;2)*$D$2112+($K$2112&lt;&gt;2)*$K$2112+($R$2112&lt;&gt;2)*$R$2112+($Y$2112&lt;&gt;2)*$Y$2112+($AF$2112&lt;&gt;2)*$AF$2112)/(($D$2112&lt;&gt;2)+($K$2112&lt;&gt;2)+($R$2112&lt;&gt;2)+($Y$2112&lt;&gt;2)+($AF$2112&lt;&gt;2))&gt;=0.5,1,0))</f>
        <v/>
      </c>
      <c r="AN2112" s="8">
        <f>IF(($E$2112&lt;&gt;2)+($L$2112&lt;&gt;2)+($S$2112&lt;&gt;2)+($Z$2112&lt;&gt;2)+($AG$2112&lt;&gt;2)=0,2,IF((($E$2112&lt;&gt;2)*$E$2112+($L$2112&lt;&gt;2)*$L$2112+($S$2112&lt;&gt;2)*$S$2112+($Z$2112&lt;&gt;2)*$Z$2112+($AG$2112&lt;&gt;2)*$AG$2112)/(($E$2112&lt;&gt;2)+($L$2112&lt;&gt;2)+($S$2112&lt;&gt;2)+($Z$2112&lt;&gt;2)+($AG$2112&lt;&gt;2))&gt;=0.5,1,0))</f>
        <v/>
      </c>
      <c r="AO2112" s="8">
        <f>IF(($F$2112&lt;&gt;2)+($M$2112&lt;&gt;2)+($T$2112&lt;&gt;2)+($AA$2112&lt;&gt;2)+($AH$2112&lt;&gt;2)=0,2,IF((($F$2112&lt;&gt;2)*$F$2112+($M$2112&lt;&gt;2)*$M$2112+($T$2112&lt;&gt;2)*$T$2112+($AA$2112&lt;&gt;2)*$AA$2112+($AH$2112&lt;&gt;2)*$AH$2112)/(($F$2112&lt;&gt;2)+($M$2112&lt;&gt;2)+($T$2112&lt;&gt;2)+($AA$2112&lt;&gt;2)+($AH$2112&lt;&gt;2))&gt;=0.5,1,0))</f>
        <v/>
      </c>
      <c r="AQ2112" s="16">
        <f>INDEX('Ground truth'!$B$3:$G$8,MATCH($AK$2103,'Ground truth'!$A$3:$A$8,0),MATCH($AK$2101,'Ground truth'!$B$2:$G$2,0))</f>
        <v/>
      </c>
      <c r="AR2112" s="16">
        <f>INDEX('Ground truth'!$B$3:$G$8,MATCH($AK$2103,'Ground truth'!$A$3:$A$8,0),MATCH($AK$2102,'Ground truth'!$B$2:$G$2,0))</f>
        <v/>
      </c>
      <c r="AS2112" s="16">
        <f>INDEX('Ground truth'!$B$3:$G$8,MATCH($AK$2103,'Ground truth'!$A$3:$A$8,0),MATCH($AK$2103,'Ground truth'!$B$2:$G$2,0))</f>
        <v/>
      </c>
      <c r="AT2112" s="16">
        <f>INDEX('Ground truth'!$B$3:$G$8,MATCH($AK$2103,'Ground truth'!$A$3:$A$8,0),MATCH($AK$2104,'Ground truth'!$B$2:$G$2,0))</f>
        <v/>
      </c>
      <c r="AU2112" s="16">
        <f>INDEX('Ground truth'!$B$3:$G$8,MATCH($AK$2103,'Ground truth'!$A$3:$A$8,0),MATCH($AK$2105,'Ground truth'!$B$2:$G$2,0))</f>
        <v/>
      </c>
      <c r="AW2112" s="19" t="n">
        <v>1.47068341987116</v>
      </c>
      <c r="AX2112" s="19">
        <f>LARGE($AW$2110:$AW$2114,3)</f>
        <v/>
      </c>
    </row>
    <row r="2113">
      <c r="A2113" s="3" t="inlineStr">
        <is>
          <t>Guidance, Navigation, and Control (GNC) Subsystem</t>
        </is>
      </c>
      <c r="B2113" s="8">
        <f>INDEX($B$2101:$G$2106,MATCH($AL$2104,$B$2100:$G$2100,0),MATCH($AL$2101,$B$2100:$G$2100,0))</f>
        <v/>
      </c>
      <c r="C2113" s="8">
        <f>INDEX($B$2101:$G$2106,MATCH($AL$2104,$B$2100:$G$2100,0),MATCH($AL$2102,$B$2100:$G$2100,0))</f>
        <v/>
      </c>
      <c r="D2113" s="8">
        <f>INDEX($B$2101:$G$2106,MATCH($AL$2104,$B$2100:$G$2100,0),MATCH($AL$2103,$B$2100:$G$2100,0))</f>
        <v/>
      </c>
      <c r="E2113" s="8">
        <f>INDEX($B$2101:$G$2106,MATCH($AL$2104,$B$2100:$G$2100,0),MATCH($AL$2104,$B$2100:$G$2100,0))</f>
        <v/>
      </c>
      <c r="F2113" s="8">
        <f>INDEX($B$2101:$G$2106,MATCH($AL$2104,$B$2100:$G$2100,0),MATCH($AL$2105,$B$2100:$G$2100,0))</f>
        <v/>
      </c>
      <c r="I2113" s="8">
        <f>INDEX($I$2101:$N$2106,MATCH($AL$2104,$I$2100:$N$2100,0),MATCH($AL$2101,$I$2100:$N$2100,0))</f>
        <v/>
      </c>
      <c r="J2113" s="8">
        <f>INDEX($I$2101:$N$2106,MATCH($AL$2104,$I$2100:$N$2100,0),MATCH($AL$2102,$I$2100:$N$2100,0))</f>
        <v/>
      </c>
      <c r="K2113" s="8">
        <f>INDEX($I$2101:$N$2106,MATCH($AL$2104,$I$2100:$N$2100,0),MATCH($AL$2103,$I$2100:$N$2100,0))</f>
        <v/>
      </c>
      <c r="L2113" s="8">
        <f>INDEX($I$2101:$N$2106,MATCH($AL$2104,$I$2100:$N$2100,0),MATCH($AL$2104,$I$2100:$N$2100,0))</f>
        <v/>
      </c>
      <c r="M2113" s="8">
        <f>INDEX($I$2101:$N$2106,MATCH($AL$2104,$I$2100:$N$2100,0),MATCH($AL$2105,$I$2100:$N$2100,0))</f>
        <v/>
      </c>
      <c r="P2113" s="8">
        <f>INDEX($P$2101:$U$2106,MATCH($AL$2104,$P$2100:$U$2100,0),MATCH($AL$2101,$P$2100:$U$2100,0))</f>
        <v/>
      </c>
      <c r="Q2113" s="8">
        <f>INDEX($P$2101:$U$2106,MATCH($AL$2104,$P$2100:$U$2100,0),MATCH($AL$2102,$P$2100:$U$2100,0))</f>
        <v/>
      </c>
      <c r="R2113" s="8">
        <f>INDEX($P$2101:$U$2106,MATCH($AL$2104,$P$2100:$U$2100,0),MATCH($AL$2103,$P$2100:$U$2100,0))</f>
        <v/>
      </c>
      <c r="S2113" s="8">
        <f>INDEX($P$2101:$U$2106,MATCH($AL$2104,$P$2100:$U$2100,0),MATCH($AL$2104,$P$2100:$U$2100,0))</f>
        <v/>
      </c>
      <c r="T2113" s="8">
        <f>INDEX($P$2101:$U$2106,MATCH($AL$2104,$P$2100:$U$2100,0),MATCH($AL$2105,$P$2100:$U$2100,0))</f>
        <v/>
      </c>
      <c r="W2113" s="8">
        <f>INDEX($W$2101:$AB$2106,MATCH($AL$2104,$W$2100:$AB$2100,0),MATCH($AL$2101,$W$2100:$AB$2100,0))</f>
        <v/>
      </c>
      <c r="X2113" s="8">
        <f>INDEX($W$2101:$AB$2106,MATCH($AL$2104,$W$2100:$AB$2100,0),MATCH($AL$2102,$W$2100:$AB$2100,0))</f>
        <v/>
      </c>
      <c r="Y2113" s="8">
        <f>INDEX($W$2101:$AB$2106,MATCH($AL$2104,$W$2100:$AB$2100,0),MATCH($AL$2103,$W$2100:$AB$2100,0))</f>
        <v/>
      </c>
      <c r="Z2113" s="8">
        <f>INDEX($W$2101:$AB$2106,MATCH($AL$2104,$W$2100:$AB$2100,0),MATCH($AL$2104,$W$2100:$AB$2100,0))</f>
        <v/>
      </c>
      <c r="AA2113" s="8">
        <f>INDEX($W$2101:$AB$2106,MATCH($AL$2104,$W$2100:$AB$2100,0),MATCH($AL$2105,$W$2100:$AB$2100,0))</f>
        <v/>
      </c>
      <c r="AD2113" s="8">
        <f>INDEX($AD$2101:$AI$2106,MATCH($AL$2104,$AD$2100:$AI$2100,0),MATCH($AL$2101,$AD$2100:$AI$2100,0))</f>
        <v/>
      </c>
      <c r="AE2113" s="8">
        <f>INDEX($AD$2101:$AI$2106,MATCH($AL$2104,$AD$2100:$AI$2100,0),MATCH($AL$2102,$AD$2100:$AI$2100,0))</f>
        <v/>
      </c>
      <c r="AF2113" s="8">
        <f>INDEX($AD$2101:$AI$2106,MATCH($AL$2104,$AD$2100:$AI$2100,0),MATCH($AL$2103,$AD$2100:$AI$2100,0))</f>
        <v/>
      </c>
      <c r="AG2113" s="8">
        <f>INDEX($AD$2101:$AI$2106,MATCH($AL$2104,$AD$2100:$AI$2100,0),MATCH($AL$2104,$AD$2100:$AI$2100,0))</f>
        <v/>
      </c>
      <c r="AH2113" s="8">
        <f>INDEX($AD$2101:$AI$2106,MATCH($AL$2104,$AD$2100:$AI$2100,0),MATCH($AL$2105,$AD$2100:$AI$2100,0))</f>
        <v/>
      </c>
      <c r="AK2113" s="8">
        <f>IF(($B$2113&lt;&gt;2)+($I$2113&lt;&gt;2)+($P$2113&lt;&gt;2)+($W$2113&lt;&gt;2)+($AD$2113&lt;&gt;2)=0,2,IF((($B$2113&lt;&gt;2)*$B$2113+($I$2113&lt;&gt;2)*$I$2113+($P$2113&lt;&gt;2)*$P$2113+($W$2113&lt;&gt;2)*$W$2113+($AD$2113&lt;&gt;2)*$AD$2113)/(($B$2113&lt;&gt;2)+($I$2113&lt;&gt;2)+($P$2113&lt;&gt;2)+($W$2113&lt;&gt;2)+($AD$2113&lt;&gt;2))&gt;=0.5,1,0))</f>
        <v/>
      </c>
      <c r="AL2113" s="8">
        <f>IF(($C$2113&lt;&gt;2)+($J$2113&lt;&gt;2)+($Q$2113&lt;&gt;2)+($X$2113&lt;&gt;2)+($AE$2113&lt;&gt;2)=0,2,IF((($C$2113&lt;&gt;2)*$C$2113+($J$2113&lt;&gt;2)*$J$2113+($Q$2113&lt;&gt;2)*$Q$2113+($X$2113&lt;&gt;2)*$X$2113+($AE$2113&lt;&gt;2)*$AE$2113)/(($C$2113&lt;&gt;2)+($J$2113&lt;&gt;2)+($Q$2113&lt;&gt;2)+($X$2113&lt;&gt;2)+($AE$2113&lt;&gt;2))&gt;=0.5,1,0))</f>
        <v/>
      </c>
      <c r="AM2113" s="8">
        <f>IF(($D$2113&lt;&gt;2)+($K$2113&lt;&gt;2)+($R$2113&lt;&gt;2)+($Y$2113&lt;&gt;2)+($AF$2113&lt;&gt;2)=0,2,IF((($D$2113&lt;&gt;2)*$D$2113+($K$2113&lt;&gt;2)*$K$2113+($R$2113&lt;&gt;2)*$R$2113+($Y$2113&lt;&gt;2)*$Y$2113+($AF$2113&lt;&gt;2)*$AF$2113)/(($D$2113&lt;&gt;2)+($K$2113&lt;&gt;2)+($R$2113&lt;&gt;2)+($Y$2113&lt;&gt;2)+($AF$2113&lt;&gt;2))&gt;=0.5,1,0))</f>
        <v/>
      </c>
      <c r="AN2113" s="8">
        <f>IF(($E$2113&lt;&gt;2)+($L$2113&lt;&gt;2)+($S$2113&lt;&gt;2)+($Z$2113&lt;&gt;2)+($AG$2113&lt;&gt;2)=0,2,IF((($E$2113&lt;&gt;2)*$E$2113+($L$2113&lt;&gt;2)*$L$2113+($S$2113&lt;&gt;2)*$S$2113+($Z$2113&lt;&gt;2)*$Z$2113+($AG$2113&lt;&gt;2)*$AG$2113)/(($E$2113&lt;&gt;2)+($L$2113&lt;&gt;2)+($S$2113&lt;&gt;2)+($Z$2113&lt;&gt;2)+($AG$2113&lt;&gt;2))&gt;=0.5,1,0))</f>
        <v/>
      </c>
      <c r="AO2113" s="8">
        <f>IF(($F$2113&lt;&gt;2)+($M$2113&lt;&gt;2)+($T$2113&lt;&gt;2)+($AA$2113&lt;&gt;2)+($AH$2113&lt;&gt;2)=0,2,IF((($F$2113&lt;&gt;2)*$F$2113+($M$2113&lt;&gt;2)*$M$2113+($T$2113&lt;&gt;2)*$T$2113+($AA$2113&lt;&gt;2)*$AA$2113+($AH$2113&lt;&gt;2)*$AH$2113)/(($F$2113&lt;&gt;2)+($M$2113&lt;&gt;2)+($T$2113&lt;&gt;2)+($AA$2113&lt;&gt;2)+($AH$2113&lt;&gt;2))&gt;=0.5,1,0))</f>
        <v/>
      </c>
      <c r="AQ2113" s="16">
        <f>INDEX('Ground truth'!$B$3:$G$8,MATCH($AK$2104,'Ground truth'!$A$3:$A$8,0),MATCH($AK$2101,'Ground truth'!$B$2:$G$2,0))</f>
        <v/>
      </c>
      <c r="AR2113" s="16">
        <f>INDEX('Ground truth'!$B$3:$G$8,MATCH($AK$2104,'Ground truth'!$A$3:$A$8,0),MATCH($AK$2102,'Ground truth'!$B$2:$G$2,0))</f>
        <v/>
      </c>
      <c r="AS2113" s="16">
        <f>INDEX('Ground truth'!$B$3:$G$8,MATCH($AK$2104,'Ground truth'!$A$3:$A$8,0),MATCH($AK$2103,'Ground truth'!$B$2:$G$2,0))</f>
        <v/>
      </c>
      <c r="AT2113" s="16">
        <f>INDEX('Ground truth'!$B$3:$G$8,MATCH($AK$2104,'Ground truth'!$A$3:$A$8,0),MATCH($AK$2104,'Ground truth'!$B$2:$G$2,0))</f>
        <v/>
      </c>
      <c r="AU2113" s="16">
        <f>INDEX('Ground truth'!$B$3:$G$8,MATCH($AK$2104,'Ground truth'!$A$3:$A$8,0),MATCH($AK$2105,'Ground truth'!$B$2:$G$2,0))</f>
        <v/>
      </c>
      <c r="AW2113" s="19" t="n">
        <v>0.9999999999999996</v>
      </c>
      <c r="AX2113" s="19">
        <f>LARGE($AW$2110:$AW$2114,4)</f>
        <v/>
      </c>
    </row>
    <row r="2114">
      <c r="A2114" s="3" t="inlineStr">
        <is>
          <t>Reaction Wheel</t>
        </is>
      </c>
      <c r="B2114" s="8">
        <f>INDEX($B$2101:$G$2106,MATCH($AL$2105,$B$2100:$G$2100,0),MATCH($AL$2101,$B$2100:$G$2100,0))</f>
        <v/>
      </c>
      <c r="C2114" s="8">
        <f>INDEX($B$2101:$G$2106,MATCH($AL$2105,$B$2100:$G$2100,0),MATCH($AL$2102,$B$2100:$G$2100,0))</f>
        <v/>
      </c>
      <c r="D2114" s="8">
        <f>INDEX($B$2101:$G$2106,MATCH($AL$2105,$B$2100:$G$2100,0),MATCH($AL$2103,$B$2100:$G$2100,0))</f>
        <v/>
      </c>
      <c r="E2114" s="8">
        <f>INDEX($B$2101:$G$2106,MATCH($AL$2105,$B$2100:$G$2100,0),MATCH($AL$2104,$B$2100:$G$2100,0))</f>
        <v/>
      </c>
      <c r="F2114" s="8">
        <f>INDEX($B$2101:$G$2106,MATCH($AL$2105,$B$2100:$G$2100,0),MATCH($AL$2105,$B$2100:$G$2100,0))</f>
        <v/>
      </c>
      <c r="I2114" s="8">
        <f>INDEX($I$2101:$N$2106,MATCH($AL$2105,$I$2100:$N$2100,0),MATCH($AL$2101,$I$2100:$N$2100,0))</f>
        <v/>
      </c>
      <c r="J2114" s="8">
        <f>INDEX($I$2101:$N$2106,MATCH($AL$2105,$I$2100:$N$2100,0),MATCH($AL$2102,$I$2100:$N$2100,0))</f>
        <v/>
      </c>
      <c r="K2114" s="8">
        <f>INDEX($I$2101:$N$2106,MATCH($AL$2105,$I$2100:$N$2100,0),MATCH($AL$2103,$I$2100:$N$2100,0))</f>
        <v/>
      </c>
      <c r="L2114" s="8">
        <f>INDEX($I$2101:$N$2106,MATCH($AL$2105,$I$2100:$N$2100,0),MATCH($AL$2104,$I$2100:$N$2100,0))</f>
        <v/>
      </c>
      <c r="M2114" s="8">
        <f>INDEX($I$2101:$N$2106,MATCH($AL$2105,$I$2100:$N$2100,0),MATCH($AL$2105,$I$2100:$N$2100,0))</f>
        <v/>
      </c>
      <c r="P2114" s="8">
        <f>INDEX($P$2101:$U$2106,MATCH($AL$2105,$P$2100:$U$2100,0),MATCH($AL$2101,$P$2100:$U$2100,0))</f>
        <v/>
      </c>
      <c r="Q2114" s="8">
        <f>INDEX($P$2101:$U$2106,MATCH($AL$2105,$P$2100:$U$2100,0),MATCH($AL$2102,$P$2100:$U$2100,0))</f>
        <v/>
      </c>
      <c r="R2114" s="8">
        <f>INDEX($P$2101:$U$2106,MATCH($AL$2105,$P$2100:$U$2100,0),MATCH($AL$2103,$P$2100:$U$2100,0))</f>
        <v/>
      </c>
      <c r="S2114" s="8">
        <f>INDEX($P$2101:$U$2106,MATCH($AL$2105,$P$2100:$U$2100,0),MATCH($AL$2104,$P$2100:$U$2100,0))</f>
        <v/>
      </c>
      <c r="T2114" s="8">
        <f>INDEX($P$2101:$U$2106,MATCH($AL$2105,$P$2100:$U$2100,0),MATCH($AL$2105,$P$2100:$U$2100,0))</f>
        <v/>
      </c>
      <c r="W2114" s="8">
        <f>INDEX($W$2101:$AB$2106,MATCH($AL$2105,$W$2100:$AB$2100,0),MATCH($AL$2101,$W$2100:$AB$2100,0))</f>
        <v/>
      </c>
      <c r="X2114" s="8">
        <f>INDEX($W$2101:$AB$2106,MATCH($AL$2105,$W$2100:$AB$2100,0),MATCH($AL$2102,$W$2100:$AB$2100,0))</f>
        <v/>
      </c>
      <c r="Y2114" s="8">
        <f>INDEX($W$2101:$AB$2106,MATCH($AL$2105,$W$2100:$AB$2100,0),MATCH($AL$2103,$W$2100:$AB$2100,0))</f>
        <v/>
      </c>
      <c r="Z2114" s="8">
        <f>INDEX($W$2101:$AB$2106,MATCH($AL$2105,$W$2100:$AB$2100,0),MATCH($AL$2104,$W$2100:$AB$2100,0))</f>
        <v/>
      </c>
      <c r="AA2114" s="8">
        <f>INDEX($W$2101:$AB$2106,MATCH($AL$2105,$W$2100:$AB$2100,0),MATCH($AL$2105,$W$2100:$AB$2100,0))</f>
        <v/>
      </c>
      <c r="AD2114" s="8">
        <f>INDEX($AD$2101:$AI$2106,MATCH($AL$2105,$AD$2100:$AI$2100,0),MATCH($AL$2101,$AD$2100:$AI$2100,0))</f>
        <v/>
      </c>
      <c r="AE2114" s="8">
        <f>INDEX($AD$2101:$AI$2106,MATCH($AL$2105,$AD$2100:$AI$2100,0),MATCH($AL$2102,$AD$2100:$AI$2100,0))</f>
        <v/>
      </c>
      <c r="AF2114" s="8">
        <f>INDEX($AD$2101:$AI$2106,MATCH($AL$2105,$AD$2100:$AI$2100,0),MATCH($AL$2103,$AD$2100:$AI$2100,0))</f>
        <v/>
      </c>
      <c r="AG2114" s="8">
        <f>INDEX($AD$2101:$AI$2106,MATCH($AL$2105,$AD$2100:$AI$2100,0),MATCH($AL$2104,$AD$2100:$AI$2100,0))</f>
        <v/>
      </c>
      <c r="AH2114" s="8">
        <f>INDEX($AD$2101:$AI$2106,MATCH($AL$2105,$AD$2100:$AI$2100,0),MATCH($AL$2105,$AD$2100:$AI$2100,0))</f>
        <v/>
      </c>
      <c r="AK2114" s="8">
        <f>IF(($B$2114&lt;&gt;2)+($I$2114&lt;&gt;2)+($P$2114&lt;&gt;2)+($W$2114&lt;&gt;2)+($AD$2114&lt;&gt;2)=0,2,IF((($B$2114&lt;&gt;2)*$B$2114+($I$2114&lt;&gt;2)*$I$2114+($P$2114&lt;&gt;2)*$P$2114+($W$2114&lt;&gt;2)*$W$2114+($AD$2114&lt;&gt;2)*$AD$2114)/(($B$2114&lt;&gt;2)+($I$2114&lt;&gt;2)+($P$2114&lt;&gt;2)+($W$2114&lt;&gt;2)+($AD$2114&lt;&gt;2))&gt;=0.5,1,0))</f>
        <v/>
      </c>
      <c r="AL2114" s="8">
        <f>IF(($C$2114&lt;&gt;2)+($J$2114&lt;&gt;2)+($Q$2114&lt;&gt;2)+($X$2114&lt;&gt;2)+($AE$2114&lt;&gt;2)=0,2,IF((($C$2114&lt;&gt;2)*$C$2114+($J$2114&lt;&gt;2)*$J$2114+($Q$2114&lt;&gt;2)*$Q$2114+($X$2114&lt;&gt;2)*$X$2114+($AE$2114&lt;&gt;2)*$AE$2114)/(($C$2114&lt;&gt;2)+($J$2114&lt;&gt;2)+($Q$2114&lt;&gt;2)+($X$2114&lt;&gt;2)+($AE$2114&lt;&gt;2))&gt;=0.5,1,0))</f>
        <v/>
      </c>
      <c r="AM2114" s="8">
        <f>IF(($D$2114&lt;&gt;2)+($K$2114&lt;&gt;2)+($R$2114&lt;&gt;2)+($Y$2114&lt;&gt;2)+($AF$2114&lt;&gt;2)=0,2,IF((($D$2114&lt;&gt;2)*$D$2114+($K$2114&lt;&gt;2)*$K$2114+($R$2114&lt;&gt;2)*$R$2114+($Y$2114&lt;&gt;2)*$Y$2114+($AF$2114&lt;&gt;2)*$AF$2114)/(($D$2114&lt;&gt;2)+($K$2114&lt;&gt;2)+($R$2114&lt;&gt;2)+($Y$2114&lt;&gt;2)+($AF$2114&lt;&gt;2))&gt;=0.5,1,0))</f>
        <v/>
      </c>
      <c r="AN2114" s="8">
        <f>IF(($E$2114&lt;&gt;2)+($L$2114&lt;&gt;2)+($S$2114&lt;&gt;2)+($Z$2114&lt;&gt;2)+($AG$2114&lt;&gt;2)=0,2,IF((($E$2114&lt;&gt;2)*$E$2114+($L$2114&lt;&gt;2)*$L$2114+($S$2114&lt;&gt;2)*$S$2114+($Z$2114&lt;&gt;2)*$Z$2114+($AG$2114&lt;&gt;2)*$AG$2114)/(($E$2114&lt;&gt;2)+($L$2114&lt;&gt;2)+($S$2114&lt;&gt;2)+($Z$2114&lt;&gt;2)+($AG$2114&lt;&gt;2))&gt;=0.5,1,0))</f>
        <v/>
      </c>
      <c r="AO2114" s="8">
        <f>IF(($F$2114&lt;&gt;2)+($M$2114&lt;&gt;2)+($T$2114&lt;&gt;2)+($AA$2114&lt;&gt;2)+($AH$2114&lt;&gt;2)=0,2,IF((($F$2114&lt;&gt;2)*$F$2114+($M$2114&lt;&gt;2)*$M$2114+($T$2114&lt;&gt;2)*$T$2114+($AA$2114&lt;&gt;2)*$AA$2114+($AH$2114&lt;&gt;2)*$AH$2114)/(($F$2114&lt;&gt;2)+($M$2114&lt;&gt;2)+($T$2114&lt;&gt;2)+($AA$2114&lt;&gt;2)+($AH$2114&lt;&gt;2))&gt;=0.5,1,0))</f>
        <v/>
      </c>
      <c r="AQ2114" s="16">
        <f>INDEX('Ground truth'!$B$3:$G$8,MATCH($AK$2105,'Ground truth'!$A$3:$A$8,0),MATCH($AK$2101,'Ground truth'!$B$2:$G$2,0))</f>
        <v/>
      </c>
      <c r="AR2114" s="16">
        <f>INDEX('Ground truth'!$B$3:$G$8,MATCH($AK$2105,'Ground truth'!$A$3:$A$8,0),MATCH($AK$2102,'Ground truth'!$B$2:$G$2,0))</f>
        <v/>
      </c>
      <c r="AS2114" s="16">
        <f>INDEX('Ground truth'!$B$3:$G$8,MATCH($AK$2105,'Ground truth'!$A$3:$A$8,0),MATCH($AK$2103,'Ground truth'!$B$2:$G$2,0))</f>
        <v/>
      </c>
      <c r="AT2114" s="16">
        <f>INDEX('Ground truth'!$B$3:$G$8,MATCH($AK$2105,'Ground truth'!$A$3:$A$8,0),MATCH($AK$2104,'Ground truth'!$B$2:$G$2,0))</f>
        <v/>
      </c>
      <c r="AU2114" s="16">
        <f>INDEX('Ground truth'!$B$3:$G$8,MATCH($AK$2105,'Ground truth'!$A$3:$A$8,0),MATCH($AK$2105,'Ground truth'!$B$2:$G$2,0))</f>
        <v/>
      </c>
      <c r="AW2114" s="19" t="n">
        <v>0</v>
      </c>
      <c r="AX2114" s="19">
        <f>LARGE($AW$2110:$AW$2114,5)</f>
        <v/>
      </c>
    </row>
    <row r="2116">
      <c r="A2116" s="17" t="inlineStr">
        <is>
          <t>metrics — confident-only (unsure excluded from denominators)</t>
        </is>
      </c>
      <c r="B2116" s="10" t="inlineStr">
        <is>
          <t>run 1</t>
        </is>
      </c>
      <c r="C2116" s="10" t="inlineStr">
        <is>
          <t>run 2</t>
        </is>
      </c>
      <c r="D2116" s="10" t="inlineStr">
        <is>
          <t>run 3</t>
        </is>
      </c>
      <c r="E2116" s="10" t="inlineStr">
        <is>
          <t>run 4</t>
        </is>
      </c>
      <c r="F2116" s="10" t="inlineStr">
        <is>
          <t>run 5</t>
        </is>
      </c>
      <c r="G2116" s="10" t="inlineStr">
        <is>
          <t>avg-matrix</t>
        </is>
      </c>
      <c r="H2116" s="10" t="inlineStr">
        <is>
          <t>mean</t>
        </is>
      </c>
      <c r="I2116" s="10" t="inlineStr">
        <is>
          <t>std (pop.)</t>
        </is>
      </c>
      <c r="J2116" s="17" t="inlineStr">
        <is>
          <t>notes</t>
        </is>
      </c>
    </row>
    <row r="2117">
      <c r="A2117" s="7" t="inlineStr">
        <is>
          <t>TP</t>
        </is>
      </c>
      <c r="B2117" s="7">
        <f>SUMPRODUCT(($B$2110:$F$2114=1)*($AQ$2110:$AU$2114=1))</f>
        <v/>
      </c>
      <c r="C2117" s="7">
        <f>SUMPRODUCT(($I$2110:$M$2114=1)*($AQ$2110:$AU$2114=1))</f>
        <v/>
      </c>
      <c r="D2117" s="7">
        <f>SUMPRODUCT(($P$2110:$T$2114=1)*($AQ$2110:$AU$2114=1))</f>
        <v/>
      </c>
      <c r="E2117" s="7">
        <f>SUMPRODUCT(($W$2110:$AA$2114=1)*($AQ$2110:$AU$2114=1))</f>
        <v/>
      </c>
      <c r="F2117" s="7">
        <f>SUMPRODUCT(($AD$2110:$AH$2114=1)*($AQ$2110:$AU$2114=1))</f>
        <v/>
      </c>
      <c r="G2117" s="7">
        <f>SUMPRODUCT(($AK$2110:$AO$2114=1)*($AQ$2110:$AU$2114=1))</f>
        <v/>
      </c>
      <c r="H2117" s="12">
        <f>AVERAGE($B$2117:$F$2117)</f>
        <v/>
      </c>
      <c r="I2117" s="12">
        <f>STDEV.P($B$2117:$F$2117)</f>
        <v/>
      </c>
    </row>
    <row r="2118">
      <c r="A2118" s="7" t="inlineStr">
        <is>
          <t>TN</t>
        </is>
      </c>
      <c r="B2118" s="7">
        <f>SUMPRODUCT(($B$2110:$F$2114=0)*($AQ$2110:$AU$2114=0))</f>
        <v/>
      </c>
      <c r="C2118" s="7">
        <f>SUMPRODUCT(($I$2110:$M$2114=0)*($AQ$2110:$AU$2114=0))</f>
        <v/>
      </c>
      <c r="D2118" s="7">
        <f>SUMPRODUCT(($P$2110:$T$2114=0)*($AQ$2110:$AU$2114=0))</f>
        <v/>
      </c>
      <c r="E2118" s="7">
        <f>SUMPRODUCT(($W$2110:$AA$2114=0)*($AQ$2110:$AU$2114=0))</f>
        <v/>
      </c>
      <c r="F2118" s="7">
        <f>SUMPRODUCT(($AD$2110:$AH$2114=0)*($AQ$2110:$AU$2114=0))</f>
        <v/>
      </c>
      <c r="G2118" s="7">
        <f>SUMPRODUCT(($AK$2110:$AO$2114=0)*($AQ$2110:$AU$2114=0))</f>
        <v/>
      </c>
      <c r="H2118" s="12">
        <f>AVERAGE($B$2118:$F$2118)</f>
        <v/>
      </c>
      <c r="I2118" s="12">
        <f>STDEV.P($B$2118:$F$2118)</f>
        <v/>
      </c>
    </row>
    <row r="2119">
      <c r="A2119" s="7" t="inlineStr">
        <is>
          <t>FP</t>
        </is>
      </c>
      <c r="B2119" s="7">
        <f>SUMPRODUCT(($B$2110:$F$2114=1)*($AQ$2110:$AU$2114=0))</f>
        <v/>
      </c>
      <c r="C2119" s="7">
        <f>SUMPRODUCT(($I$2110:$M$2114=1)*($AQ$2110:$AU$2114=0))</f>
        <v/>
      </c>
      <c r="D2119" s="7">
        <f>SUMPRODUCT(($P$2110:$T$2114=1)*($AQ$2110:$AU$2114=0))</f>
        <v/>
      </c>
      <c r="E2119" s="7">
        <f>SUMPRODUCT(($W$2110:$AA$2114=1)*($AQ$2110:$AU$2114=0))</f>
        <v/>
      </c>
      <c r="F2119" s="7">
        <f>SUMPRODUCT(($AD$2110:$AH$2114=1)*($AQ$2110:$AU$2114=0))</f>
        <v/>
      </c>
      <c r="G2119" s="7">
        <f>SUMPRODUCT(($AK$2110:$AO$2114=1)*($AQ$2110:$AU$2114=0))</f>
        <v/>
      </c>
      <c r="H2119" s="12">
        <f>AVERAGE($B$2119:$F$2119)</f>
        <v/>
      </c>
      <c r="I2119" s="12">
        <f>STDEV.P($B$2119:$F$2119)</f>
        <v/>
      </c>
    </row>
    <row r="2120">
      <c r="A2120" s="7" t="inlineStr">
        <is>
          <t>FN</t>
        </is>
      </c>
      <c r="B2120" s="7">
        <f>SUMPRODUCT(($B$2110:$F$2114=0)*($AQ$2110:$AU$2114=1))</f>
        <v/>
      </c>
      <c r="C2120" s="7">
        <f>SUMPRODUCT(($I$2110:$M$2114=0)*($AQ$2110:$AU$2114=1))</f>
        <v/>
      </c>
      <c r="D2120" s="7">
        <f>SUMPRODUCT(($P$2110:$T$2114=0)*($AQ$2110:$AU$2114=1))</f>
        <v/>
      </c>
      <c r="E2120" s="7">
        <f>SUMPRODUCT(($W$2110:$AA$2114=0)*($AQ$2110:$AU$2114=1))</f>
        <v/>
      </c>
      <c r="F2120" s="7">
        <f>SUMPRODUCT(($AD$2110:$AH$2114=0)*($AQ$2110:$AU$2114=1))</f>
        <v/>
      </c>
      <c r="G2120" s="7">
        <f>SUMPRODUCT(($AK$2110:$AO$2114=0)*($AQ$2110:$AU$2114=1))</f>
        <v/>
      </c>
      <c r="H2120" s="12">
        <f>AVERAGE($B$2120:$F$2120)</f>
        <v/>
      </c>
      <c r="I2120" s="12">
        <f>STDEV.P($B$2120:$F$2120)</f>
        <v/>
      </c>
    </row>
    <row r="2121">
      <c r="A2121" s="4" t="inlineStr">
        <is>
          <t>Precision</t>
        </is>
      </c>
      <c r="B2121" s="12">
        <f>IFERROR($B$2117/($B$2117+$B$2119),0)</f>
        <v/>
      </c>
      <c r="C2121" s="12">
        <f>IFERROR($C$2117/($C$2117+$C$2119),0)</f>
        <v/>
      </c>
      <c r="D2121" s="12">
        <f>IFERROR($D$2117/($D$2117+$D$2119),0)</f>
        <v/>
      </c>
      <c r="E2121" s="12">
        <f>IFERROR($E$2117/($E$2117+$E$2119),0)</f>
        <v/>
      </c>
      <c r="F2121" s="12">
        <f>IFERROR($F$2117/($F$2117+$F$2119),0)</f>
        <v/>
      </c>
      <c r="G2121" s="12">
        <f>IFERROR($G$2117/($G$2117+$G$2119),0)</f>
        <v/>
      </c>
      <c r="H2121" s="18">
        <f>AVERAGE($B$2121:$F$2121)</f>
        <v/>
      </c>
      <c r="I2121" s="18">
        <f>STDEV.P($B$2121:$F$2121)</f>
        <v/>
      </c>
    </row>
    <row r="2122">
      <c r="A2122" s="4" t="inlineStr">
        <is>
          <t>Recall</t>
        </is>
      </c>
      <c r="B2122" s="12">
        <f>IFERROR($B$2117/($B$2117+$B$2120),0)</f>
        <v/>
      </c>
      <c r="C2122" s="12">
        <f>IFERROR($C$2117/($C$2117+$C$2120),0)</f>
        <v/>
      </c>
      <c r="D2122" s="12">
        <f>IFERROR($D$2117/($D$2117+$D$2120),0)</f>
        <v/>
      </c>
      <c r="E2122" s="12">
        <f>IFERROR($E$2117/($E$2117+$E$2120),0)</f>
        <v/>
      </c>
      <c r="F2122" s="12">
        <f>IFERROR($F$2117/($F$2117+$F$2120),0)</f>
        <v/>
      </c>
      <c r="G2122" s="12">
        <f>IFERROR($G$2117/($G$2117+$G$2120),0)</f>
        <v/>
      </c>
      <c r="H2122" s="18">
        <f>AVERAGE($B$2122:$F$2122)</f>
        <v/>
      </c>
      <c r="I2122" s="18">
        <f>STDEV.P($B$2122:$F$2122)</f>
        <v/>
      </c>
    </row>
    <row r="2123">
      <c r="A2123" s="4" t="inlineStr">
        <is>
          <t>F1</t>
        </is>
      </c>
      <c r="B2123" s="12">
        <f>IFERROR(2*$B$2121*$B$2122/($B$2121+$B$2122),0)</f>
        <v/>
      </c>
      <c r="C2123" s="12">
        <f>IFERROR(2*$C$2121*$C$2122/($C$2121+$C$2122),0)</f>
        <v/>
      </c>
      <c r="D2123" s="12">
        <f>IFERROR(2*$D$2121*$D$2122/($D$2121+$D$2122),0)</f>
        <v/>
      </c>
      <c r="E2123" s="12">
        <f>IFERROR(2*$E$2121*$E$2122/($E$2121+$E$2122),0)</f>
        <v/>
      </c>
      <c r="F2123" s="12">
        <f>IFERROR(2*$F$2121*$F$2122/($F$2121+$F$2122),0)</f>
        <v/>
      </c>
      <c r="G2123" s="12">
        <f>IFERROR(2*$G$2121*$G$2122/($G$2121+$G$2122),0)</f>
        <v/>
      </c>
      <c r="H2123" s="18">
        <f>AVERAGE($B$2123:$F$2123)</f>
        <v/>
      </c>
      <c r="I2123" s="18">
        <f>STDEV.P($B$2123:$F$2123)</f>
        <v/>
      </c>
    </row>
    <row r="2124">
      <c r="A2124" s="4" t="inlineStr">
        <is>
          <t>Accuracy</t>
        </is>
      </c>
      <c r="B2124" s="12">
        <f>IFERROR(($B$2117+$B$2118)/($B$2117+$B$2118+$B$2119+$B$2120),0)</f>
        <v/>
      </c>
      <c r="C2124" s="12">
        <f>IFERROR(($C$2117+$C$2118)/($C$2117+$C$2118+$C$2119+$C$2120),0)</f>
        <v/>
      </c>
      <c r="D2124" s="12">
        <f>IFERROR(($D$2117+$D$2118)/($D$2117+$D$2118+$D$2119+$D$2120),0)</f>
        <v/>
      </c>
      <c r="E2124" s="12">
        <f>IFERROR(($E$2117+$E$2118)/($E$2117+$E$2118+$E$2119+$E$2120),0)</f>
        <v/>
      </c>
      <c r="F2124" s="12">
        <f>IFERROR(($F$2117+$F$2118)/($F$2117+$F$2118+$F$2119+$F$2120),0)</f>
        <v/>
      </c>
      <c r="G2124" s="12">
        <f>IFERROR(($G$2117+$G$2118)/($G$2117+$G$2118+$G$2119+$G$2120),0)</f>
        <v/>
      </c>
      <c r="H2124" s="18">
        <f>AVERAGE($B$2124:$F$2124)</f>
        <v/>
      </c>
      <c r="I2124" s="18">
        <f>STDEV.P($B$2124:$F$2124)</f>
        <v/>
      </c>
    </row>
    <row r="2125">
      <c r="A2125" s="4" t="inlineStr">
        <is>
          <t>Edit distance</t>
        </is>
      </c>
      <c r="B2125" s="12">
        <f>SUMPRODUCT(ABS($AQ$2110:$AU$2114-$B$2110:$F$2114))</f>
        <v/>
      </c>
      <c r="C2125" s="12">
        <f>SUMPRODUCT(ABS($AQ$2110:$AU$2114-$I$2110:$M$2114))</f>
        <v/>
      </c>
      <c r="D2125" s="12">
        <f>SUMPRODUCT(ABS($AQ$2110:$AU$2114-$P$2110:$T$2114))</f>
        <v/>
      </c>
      <c r="E2125" s="12">
        <f>SUMPRODUCT(ABS($AQ$2110:$AU$2114-$W$2110:$AA$2114))</f>
        <v/>
      </c>
      <c r="F2125" s="12">
        <f>SUMPRODUCT(ABS($AQ$2110:$AU$2114-$AD$2110:$AH$2114))</f>
        <v/>
      </c>
      <c r="G2125" s="12">
        <f>SUMPRODUCT(ABS($AQ$2110:$AU$2114-$AK$2110:$AO$2114))</f>
        <v/>
      </c>
      <c r="H2125" s="18">
        <f>AVERAGE($B$2125:$F$2125)</f>
        <v/>
      </c>
      <c r="I2125" s="18">
        <f>STDEV.P($B$2125:$F$2125)</f>
        <v/>
      </c>
    </row>
    <row r="2126">
      <c r="A2126" s="4" t="inlineStr">
        <is>
          <t>Spectral distance</t>
        </is>
      </c>
      <c r="B2126" s="12">
        <f>SQRT(SUMPRODUCT(($AX$2110:$AX$2114-$B$2135:$B$2139)^2))</f>
        <v/>
      </c>
      <c r="C2126" s="12">
        <f>SQRT(SUMPRODUCT(($AX$2110:$AX$2114-$C$2135:$C$2139)^2))</f>
        <v/>
      </c>
      <c r="D2126" s="12">
        <f>SQRT(SUMPRODUCT(($AX$2110:$AX$2114-$D$2135:$D$2139)^2))</f>
        <v/>
      </c>
      <c r="E2126" s="12">
        <f>SQRT(SUMPRODUCT(($AX$2110:$AX$2114-$E$2135:$E$2139)^2))</f>
        <v/>
      </c>
      <c r="F2126" s="12">
        <f>SQRT(SUMPRODUCT(($AX$2110:$AX$2114-$F$2135:$F$2139)^2))</f>
        <v/>
      </c>
      <c r="G2126" s="12">
        <f>SQRT(SUMPRODUCT(($AX$2110:$AX$2114-$G$2135:$G$2139)^2))</f>
        <v/>
      </c>
      <c r="H2126" s="18">
        <f>AVERAGE($B$2126:$F$2126)</f>
        <v/>
      </c>
      <c r="I2126" s="18">
        <f>STDEV.P($B$2126:$F$2126)</f>
        <v/>
      </c>
    </row>
    <row r="2127">
      <c r="A2127" s="4" t="inlineStr">
        <is>
          <t>Unsure cells</t>
        </is>
      </c>
      <c r="B2127" s="7">
        <f>COUNTIF($B$2110:$F$2114,2)</f>
        <v/>
      </c>
      <c r="C2127" s="7">
        <f>COUNTIF($I$2110:$M$2114,2)</f>
        <v/>
      </c>
      <c r="D2127" s="7">
        <f>COUNTIF($P$2110:$T$2114,2)</f>
        <v/>
      </c>
      <c r="E2127" s="7">
        <f>COUNTIF($W$2110:$AA$2114,2)</f>
        <v/>
      </c>
      <c r="F2127" s="7">
        <f>COUNTIF($AD$2110:$AH$2114,2)</f>
        <v/>
      </c>
      <c r="G2127" s="7">
        <f>COUNTIF($AK$2110:$AO$2114,2)</f>
        <v/>
      </c>
      <c r="H2127" s="12">
        <f>AVERAGE($B$2127:$F$2127)</f>
        <v/>
      </c>
      <c r="I2127" s="12">
        <f>STDEV.P($B$2127:$F$2127)</f>
        <v/>
      </c>
    </row>
    <row r="2128">
      <c r="A2128" s="3" t="inlineStr">
        <is>
          <t>eigenvalues (real part, numpy order; pasted)</t>
        </is>
      </c>
    </row>
    <row r="2129">
      <c r="A2129" s="3" t="inlineStr">
        <is>
          <t xml:space="preserve">  λ1</t>
        </is>
      </c>
      <c r="B2129" s="19" t="n">
        <v>3.685543932670796</v>
      </c>
      <c r="C2129" s="19" t="n">
        <v>3.685543932670796</v>
      </c>
      <c r="D2129" s="19" t="n">
        <v>3.685543932670796</v>
      </c>
      <c r="E2129" s="19" t="n">
        <v>3.685543932670796</v>
      </c>
      <c r="F2129" s="19" t="n">
        <v>3.685543932670796</v>
      </c>
      <c r="G2129" s="19" t="n">
        <v>3.685543932670796</v>
      </c>
    </row>
    <row r="2130">
      <c r="A2130" s="3" t="inlineStr">
        <is>
          <t xml:space="preserve">  λ2</t>
        </is>
      </c>
      <c r="B2130" s="19" t="n">
        <v>1.334903985373428</v>
      </c>
      <c r="C2130" s="19" t="n">
        <v>1.334903985373428</v>
      </c>
      <c r="D2130" s="19" t="n">
        <v>1.334903985373428</v>
      </c>
      <c r="E2130" s="19" t="n">
        <v>1.334903985373428</v>
      </c>
      <c r="F2130" s="19" t="n">
        <v>1.334903985373428</v>
      </c>
      <c r="G2130" s="19" t="n">
        <v>1.334903985373428</v>
      </c>
    </row>
    <row r="2131">
      <c r="A2131" s="3" t="inlineStr">
        <is>
          <t xml:space="preserve">  λ3</t>
        </is>
      </c>
      <c r="B2131" s="19" t="n">
        <v>-0.749117547746521</v>
      </c>
      <c r="C2131" s="19" t="n">
        <v>-0.749117547746521</v>
      </c>
      <c r="D2131" s="19" t="n">
        <v>-0.749117547746521</v>
      </c>
      <c r="E2131" s="19" t="n">
        <v>-0.749117547746521</v>
      </c>
      <c r="F2131" s="19" t="n">
        <v>-0.749117547746521</v>
      </c>
      <c r="G2131" s="19" t="n">
        <v>-0.749117547746521</v>
      </c>
    </row>
    <row r="2132">
      <c r="A2132" s="3" t="inlineStr">
        <is>
          <t xml:space="preserve">  λ4</t>
        </is>
      </c>
      <c r="B2132" s="19" t="n">
        <v>-0.2713303702976979</v>
      </c>
      <c r="C2132" s="19" t="n">
        <v>-0.2713303702976979</v>
      </c>
      <c r="D2132" s="19" t="n">
        <v>-0.2713303702976979</v>
      </c>
      <c r="E2132" s="19" t="n">
        <v>-0.2713303702976979</v>
      </c>
      <c r="F2132" s="19" t="n">
        <v>-0.2713303702976979</v>
      </c>
      <c r="G2132" s="19" t="n">
        <v>-0.2713303702976979</v>
      </c>
    </row>
    <row r="2133">
      <c r="A2133" s="3" t="inlineStr">
        <is>
          <t xml:space="preserve">  λ5</t>
        </is>
      </c>
      <c r="B2133" s="19" t="n">
        <v>0.9999999999999999</v>
      </c>
      <c r="C2133" s="19" t="n">
        <v>0.9999999999999999</v>
      </c>
      <c r="D2133" s="19" t="n">
        <v>0.9999999999999999</v>
      </c>
      <c r="E2133" s="19" t="n">
        <v>0.9999999999999999</v>
      </c>
      <c r="F2133" s="19" t="n">
        <v>0.9999999999999999</v>
      </c>
      <c r="G2133" s="19" t="n">
        <v>0.9999999999999999</v>
      </c>
    </row>
    <row r="2134">
      <c r="A2134" s="3" t="inlineStr">
        <is>
          <t>eigenvalues sorted desc (LARGE)</t>
        </is>
      </c>
    </row>
    <row r="2135">
      <c r="A2135" s="3" t="inlineStr">
        <is>
          <t xml:space="preserve">  λ(1)</t>
        </is>
      </c>
      <c r="B2135" s="19">
        <f>LARGE($B$2129:$B$2133,1)</f>
        <v/>
      </c>
      <c r="C2135" s="19">
        <f>LARGE($C$2129:$C$2133,1)</f>
        <v/>
      </c>
      <c r="D2135" s="19">
        <f>LARGE($D$2129:$D$2133,1)</f>
        <v/>
      </c>
      <c r="E2135" s="19">
        <f>LARGE($E$2129:$E$2133,1)</f>
        <v/>
      </c>
      <c r="F2135" s="19">
        <f>LARGE($F$2129:$F$2133,1)</f>
        <v/>
      </c>
      <c r="G2135" s="19">
        <f>LARGE($G$2129:$G$2133,1)</f>
        <v/>
      </c>
    </row>
    <row r="2136">
      <c r="A2136" s="3" t="inlineStr">
        <is>
          <t xml:space="preserve">  λ(2)</t>
        </is>
      </c>
      <c r="B2136" s="19">
        <f>LARGE($B$2129:$B$2133,2)</f>
        <v/>
      </c>
      <c r="C2136" s="19">
        <f>LARGE($C$2129:$C$2133,2)</f>
        <v/>
      </c>
      <c r="D2136" s="19">
        <f>LARGE($D$2129:$D$2133,2)</f>
        <v/>
      </c>
      <c r="E2136" s="19">
        <f>LARGE($E$2129:$E$2133,2)</f>
        <v/>
      </c>
      <c r="F2136" s="19">
        <f>LARGE($F$2129:$F$2133,2)</f>
        <v/>
      </c>
      <c r="G2136" s="19">
        <f>LARGE($G$2129:$G$2133,2)</f>
        <v/>
      </c>
    </row>
    <row r="2137">
      <c r="A2137" s="3" t="inlineStr">
        <is>
          <t xml:space="preserve">  λ(3)</t>
        </is>
      </c>
      <c r="B2137" s="19">
        <f>LARGE($B$2129:$B$2133,3)</f>
        <v/>
      </c>
      <c r="C2137" s="19">
        <f>LARGE($C$2129:$C$2133,3)</f>
        <v/>
      </c>
      <c r="D2137" s="19">
        <f>LARGE($D$2129:$D$2133,3)</f>
        <v/>
      </c>
      <c r="E2137" s="19">
        <f>LARGE($E$2129:$E$2133,3)</f>
        <v/>
      </c>
      <c r="F2137" s="19">
        <f>LARGE($F$2129:$F$2133,3)</f>
        <v/>
      </c>
      <c r="G2137" s="19">
        <f>LARGE($G$2129:$G$2133,3)</f>
        <v/>
      </c>
    </row>
    <row r="2138">
      <c r="A2138" s="3" t="inlineStr">
        <is>
          <t xml:space="preserve">  λ(4)</t>
        </is>
      </c>
      <c r="B2138" s="19">
        <f>LARGE($B$2129:$B$2133,4)</f>
        <v/>
      </c>
      <c r="C2138" s="19">
        <f>LARGE($C$2129:$C$2133,4)</f>
        <v/>
      </c>
      <c r="D2138" s="19">
        <f>LARGE($D$2129:$D$2133,4)</f>
        <v/>
      </c>
      <c r="E2138" s="19">
        <f>LARGE($E$2129:$E$2133,4)</f>
        <v/>
      </c>
      <c r="F2138" s="19">
        <f>LARGE($F$2129:$F$2133,4)</f>
        <v/>
      </c>
      <c r="G2138" s="19">
        <f>LARGE($G$2129:$G$2133,4)</f>
        <v/>
      </c>
    </row>
    <row r="2139">
      <c r="A2139" s="3" t="inlineStr">
        <is>
          <t xml:space="preserve">  λ(5)</t>
        </is>
      </c>
      <c r="B2139" s="19">
        <f>LARGE($B$2129:$B$2133,5)</f>
        <v/>
      </c>
      <c r="C2139" s="19">
        <f>LARGE($C$2129:$C$2133,5)</f>
        <v/>
      </c>
      <c r="D2139" s="19">
        <f>LARGE($D$2129:$D$2133,5)</f>
        <v/>
      </c>
      <c r="E2139" s="19">
        <f>LARGE($E$2129:$E$2133,5)</f>
        <v/>
      </c>
      <c r="F2139" s="19">
        <f>LARGE($F$2129:$F$2133,5)</f>
        <v/>
      </c>
      <c r="G2139" s="19">
        <f>LARGE($G$2129:$G$2133,5)</f>
        <v/>
      </c>
    </row>
    <row r="2140">
      <c r="A2140" s="3" t="inlineStr">
        <is>
          <t>check: Σeig − trace (→0)</t>
        </is>
      </c>
      <c r="B2140" s="3">
        <f>ROUND(SUM($B$2129:$B$2133)-($B$2110+$C$2111+$D$2112+$E$2113+$F$2114),6)</f>
        <v/>
      </c>
      <c r="C2140" s="3">
        <f>ROUND(SUM($C$2129:$C$2133)-($I$2110+$J$2111+$K$2112+$L$2113+$M$2114),6)</f>
        <v/>
      </c>
      <c r="D2140" s="3">
        <f>ROUND(SUM($D$2129:$D$2133)-($P$2110+$Q$2111+$R$2112+$S$2113+$T$2114),6)</f>
        <v/>
      </c>
      <c r="E2140" s="3">
        <f>ROUND(SUM($E$2129:$E$2133)-($W$2110+$X$2111+$Y$2112+$Z$2113+$AA$2114),6)</f>
        <v/>
      </c>
      <c r="F2140" s="3">
        <f>ROUND(SUM($F$2129:$F$2133)-($AD$2110+$AE$2111+$AF$2112+$AG$2113+$AH$2114),6)</f>
        <v/>
      </c>
      <c r="G2140" s="3">
        <f>ROUND(SUM($G$2129:$G$2133)-($AK$2110+$AL$2111+$AM$2112+$AN$2113+$AO$2114),6)</f>
        <v/>
      </c>
    </row>
    <row r="2141">
      <c r="A2141" s="3" t="inlineStr">
        <is>
          <t>check: Πeig − det (→0)</t>
        </is>
      </c>
      <c r="B2141" s="3">
        <f>ROUND(MDETERM($B$2110:$F$2114)-PRODUCT($B$2129:$B$2133),6)</f>
        <v/>
      </c>
      <c r="C2141" s="3">
        <f>ROUND(MDETERM($I$2110:$M$2114)-PRODUCT($C$2129:$C$2133),6)</f>
        <v/>
      </c>
      <c r="D2141" s="3">
        <f>ROUND(MDETERM($P$2110:$T$2114)-PRODUCT($D$2129:$D$2133),6)</f>
        <v/>
      </c>
      <c r="E2141" s="3">
        <f>ROUND(MDETERM($W$2110:$AA$2114)-PRODUCT($E$2129:$E$2133),6)</f>
        <v/>
      </c>
      <c r="F2141" s="3">
        <f>ROUND(MDETERM($AD$2110:$AH$2114)-PRODUCT($F$2129:$F$2133),6)</f>
        <v/>
      </c>
      <c r="G2141" s="3">
        <f>ROUND(MDETERM($AK$2110:$AO$2114)-PRODUCT($G$2129:$G$2133),6)</f>
        <v/>
      </c>
    </row>
    <row r="2142">
      <c r="A2142" s="3" t="inlineStr">
        <is>
          <t>complex eigenvalues?</t>
        </is>
      </c>
      <c r="B2142" s="3" t="inlineStr"/>
      <c r="C2142" s="3" t="inlineStr"/>
      <c r="D2142" s="3" t="inlineStr"/>
      <c r="E2142" s="3" t="inlineStr"/>
      <c r="F2142" s="3" t="inlineStr"/>
      <c r="G2142" s="3" t="inlineStr"/>
    </row>
    <row r="2143">
      <c r="A2143" s="3" t="inlineStr">
        <is>
          <t>check: det(M − λᵢI) per sorted λ (→0)</t>
        </is>
      </c>
    </row>
    <row r="2144">
      <c r="A2144" s="3" t="inlineStr">
        <is>
          <t xml:space="preserve">  det(M − λ(1)I)</t>
        </is>
      </c>
      <c r="B2144" s="3">
        <f t="array" ref="B2144">ROUND(MDETERM($B$2110:$F$2114-$B$2135*MUNIT(5)),6)</f>
        <v/>
      </c>
      <c r="C2144" s="3">
        <f t="array" ref="C2144">ROUND(MDETERM($I$2110:$M$2114-$C$2135*MUNIT(5)),6)</f>
        <v/>
      </c>
      <c r="D2144" s="3">
        <f t="array" ref="D2144">ROUND(MDETERM($P$2110:$T$2114-$D$2135*MUNIT(5)),6)</f>
        <v/>
      </c>
      <c r="E2144" s="3">
        <f t="array" ref="E2144">ROUND(MDETERM($W$2110:$AA$2114-$E$2135*MUNIT(5)),6)</f>
        <v/>
      </c>
      <c r="F2144" s="3">
        <f t="array" ref="F2144">ROUND(MDETERM($AD$2110:$AH$2114-$F$2135*MUNIT(5)),6)</f>
        <v/>
      </c>
      <c r="G2144" s="3">
        <f t="array" ref="G2144">ROUND(MDETERM($AK$2110:$AO$2114-$G$2135*MUNIT(5)),6)</f>
        <v/>
      </c>
    </row>
    <row r="2145">
      <c r="A2145" s="3" t="inlineStr">
        <is>
          <t xml:space="preserve">  det(M − λ(2)I)</t>
        </is>
      </c>
      <c r="B2145" s="3">
        <f t="array" ref="B2145">ROUND(MDETERM($B$2110:$F$2114-$B$2136*MUNIT(5)),6)</f>
        <v/>
      </c>
      <c r="C2145" s="3">
        <f t="array" ref="C2145">ROUND(MDETERM($I$2110:$M$2114-$C$2136*MUNIT(5)),6)</f>
        <v/>
      </c>
      <c r="D2145" s="3">
        <f t="array" ref="D2145">ROUND(MDETERM($P$2110:$T$2114-$D$2136*MUNIT(5)),6)</f>
        <v/>
      </c>
      <c r="E2145" s="3">
        <f t="array" ref="E2145">ROUND(MDETERM($W$2110:$AA$2114-$E$2136*MUNIT(5)),6)</f>
        <v/>
      </c>
      <c r="F2145" s="3">
        <f t="array" ref="F2145">ROUND(MDETERM($AD$2110:$AH$2114-$F$2136*MUNIT(5)),6)</f>
        <v/>
      </c>
      <c r="G2145" s="3">
        <f t="array" ref="G2145">ROUND(MDETERM($AK$2110:$AO$2114-$G$2136*MUNIT(5)),6)</f>
        <v/>
      </c>
    </row>
    <row r="2146">
      <c r="A2146" s="3" t="inlineStr">
        <is>
          <t xml:space="preserve">  det(M − λ(3)I)</t>
        </is>
      </c>
      <c r="B2146" s="3">
        <f t="array" ref="B2146">ROUND(MDETERM($B$2110:$F$2114-$B$2137*MUNIT(5)),6)</f>
        <v/>
      </c>
      <c r="C2146" s="3">
        <f t="array" ref="C2146">ROUND(MDETERM($I$2110:$M$2114-$C$2137*MUNIT(5)),6)</f>
        <v/>
      </c>
      <c r="D2146" s="3">
        <f t="array" ref="D2146">ROUND(MDETERM($P$2110:$T$2114-$D$2137*MUNIT(5)),6)</f>
        <v/>
      </c>
      <c r="E2146" s="3">
        <f t="array" ref="E2146">ROUND(MDETERM($W$2110:$AA$2114-$E$2137*MUNIT(5)),6)</f>
        <v/>
      </c>
      <c r="F2146" s="3">
        <f t="array" ref="F2146">ROUND(MDETERM($AD$2110:$AH$2114-$F$2137*MUNIT(5)),6)</f>
        <v/>
      </c>
      <c r="G2146" s="3">
        <f t="array" ref="G2146">ROUND(MDETERM($AK$2110:$AO$2114-$G$2137*MUNIT(5)),6)</f>
        <v/>
      </c>
    </row>
    <row r="2147">
      <c r="A2147" s="3" t="inlineStr">
        <is>
          <t xml:space="preserve">  det(M − λ(4)I)</t>
        </is>
      </c>
      <c r="B2147" s="3">
        <f t="array" ref="B2147">ROUND(MDETERM($B$2110:$F$2114-$B$2138*MUNIT(5)),6)</f>
        <v/>
      </c>
      <c r="C2147" s="3">
        <f t="array" ref="C2147">ROUND(MDETERM($I$2110:$M$2114-$C$2138*MUNIT(5)),6)</f>
        <v/>
      </c>
      <c r="D2147" s="3">
        <f t="array" ref="D2147">ROUND(MDETERM($P$2110:$T$2114-$D$2138*MUNIT(5)),6)</f>
        <v/>
      </c>
      <c r="E2147" s="3">
        <f t="array" ref="E2147">ROUND(MDETERM($W$2110:$AA$2114-$E$2138*MUNIT(5)),6)</f>
        <v/>
      </c>
      <c r="F2147" s="3">
        <f t="array" ref="F2147">ROUND(MDETERM($AD$2110:$AH$2114-$F$2138*MUNIT(5)),6)</f>
        <v/>
      </c>
      <c r="G2147" s="3">
        <f t="array" ref="G2147">ROUND(MDETERM($AK$2110:$AO$2114-$G$2138*MUNIT(5)),6)</f>
        <v/>
      </c>
    </row>
    <row r="2148">
      <c r="A2148" s="3" t="inlineStr">
        <is>
          <t xml:space="preserve">  det(M − λ(5)I)</t>
        </is>
      </c>
      <c r="B2148" s="3">
        <f t="array" ref="B2148">ROUND(MDETERM($B$2110:$F$2114-$B$2139*MUNIT(5)),6)</f>
        <v/>
      </c>
      <c r="C2148" s="3">
        <f t="array" ref="C2148">ROUND(MDETERM($I$2110:$M$2114-$C$2139*MUNIT(5)),6)</f>
        <v/>
      </c>
      <c r="D2148" s="3">
        <f t="array" ref="D2148">ROUND(MDETERM($P$2110:$T$2114-$D$2139*MUNIT(5)),6)</f>
        <v/>
      </c>
      <c r="E2148" s="3">
        <f t="array" ref="E2148">ROUND(MDETERM($W$2110:$AA$2114-$E$2139*MUNIT(5)),6)</f>
        <v/>
      </c>
      <c r="F2148" s="3">
        <f t="array" ref="F2148">ROUND(MDETERM($AD$2110:$AH$2114-$F$2139*MUNIT(5)),6)</f>
        <v/>
      </c>
      <c r="G2148" s="3">
        <f t="array" ref="G2148">ROUND(MDETERM($AK$2110:$AO$2114-$G$2139*MUNIT(5)),6)</f>
        <v/>
      </c>
    </row>
    <row r="2152" ht="16" customHeight="1">
      <c r="A2152" s="14" t="inlineStr">
        <is>
          <t>GraphRAG R2-R3 | deepseek-r1:14b</t>
        </is>
      </c>
      <c r="B2152" s="9" t="inlineStr">
        <is>
          <t>run 1 (raw, pasted)</t>
        </is>
      </c>
      <c r="I2152" s="9" t="inlineStr">
        <is>
          <t>run 2 (raw, pasted)</t>
        </is>
      </c>
      <c r="P2152" s="9" t="inlineStr">
        <is>
          <t>run 3 (raw, pasted)</t>
        </is>
      </c>
      <c r="W2152" s="9" t="inlineStr">
        <is>
          <t>run 4 (raw, pasted)</t>
        </is>
      </c>
      <c r="AD2152" s="9" t="inlineStr">
        <is>
          <t>run 5 (raw, pasted)</t>
        </is>
      </c>
      <c r="AK2152" s="9" t="inlineStr">
        <is>
          <t>archived component mapping</t>
        </is>
      </c>
    </row>
    <row r="2153" ht="60" customHeight="1">
      <c r="B2153" s="15" t="inlineStr">
        <is>
          <t>Structure</t>
        </is>
      </c>
      <c r="C2153" s="15" t="inlineStr">
        <is>
          <t>Power System</t>
        </is>
      </c>
      <c r="D2153" s="15" t="inlineStr">
        <is>
          <t>Communication System</t>
        </is>
      </c>
      <c r="E2153" s="15" t="inlineStr">
        <is>
          <t>Onboard Computer</t>
        </is>
      </c>
      <c r="F2153" s="15" t="inlineStr">
        <is>
          <t>Attitude Control System</t>
        </is>
      </c>
      <c r="G2153" s="15" t="inlineStr">
        <is>
          <t>Payload</t>
        </is>
      </c>
      <c r="I2153" s="15" t="inlineStr">
        <is>
          <t>Structure</t>
        </is>
      </c>
      <c r="J2153" s="15" t="inlineStr">
        <is>
          <t>Power System</t>
        </is>
      </c>
      <c r="K2153" s="15" t="inlineStr">
        <is>
          <t>Communication System</t>
        </is>
      </c>
      <c r="L2153" s="15" t="inlineStr">
        <is>
          <t>Onboard Computer</t>
        </is>
      </c>
      <c r="M2153" s="15" t="inlineStr">
        <is>
          <t>Attitude Control System</t>
        </is>
      </c>
      <c r="N2153" s="15" t="inlineStr">
        <is>
          <t>Payload</t>
        </is>
      </c>
      <c r="P2153" s="15" t="inlineStr">
        <is>
          <t>Structure</t>
        </is>
      </c>
      <c r="Q2153" s="15" t="inlineStr">
        <is>
          <t>Power System</t>
        </is>
      </c>
      <c r="R2153" s="15" t="inlineStr">
        <is>
          <t>Communication System</t>
        </is>
      </c>
      <c r="S2153" s="15" t="inlineStr">
        <is>
          <t>Onboard Computer</t>
        </is>
      </c>
      <c r="T2153" s="15" t="inlineStr">
        <is>
          <t>Attitude Control System</t>
        </is>
      </c>
      <c r="U2153" s="15" t="inlineStr">
        <is>
          <t>Payload</t>
        </is>
      </c>
      <c r="W2153" s="15" t="inlineStr">
        <is>
          <t>Structure</t>
        </is>
      </c>
      <c r="X2153" s="15" t="inlineStr">
        <is>
          <t>Power System</t>
        </is>
      </c>
      <c r="Y2153" s="15" t="inlineStr">
        <is>
          <t>Communication System</t>
        </is>
      </c>
      <c r="Z2153" s="15" t="inlineStr">
        <is>
          <t>Onboard Computer</t>
        </is>
      </c>
      <c r="AA2153" s="15" t="inlineStr">
        <is>
          <t>Attitude Control System</t>
        </is>
      </c>
      <c r="AB2153" s="15" t="inlineStr">
        <is>
          <t>Payload</t>
        </is>
      </c>
      <c r="AD2153" s="15" t="inlineStr">
        <is>
          <t>Structure</t>
        </is>
      </c>
      <c r="AE2153" s="15" t="inlineStr">
        <is>
          <t>Power System</t>
        </is>
      </c>
      <c r="AF2153" s="15" t="inlineStr">
        <is>
          <t>Communication System</t>
        </is>
      </c>
      <c r="AG2153" s="15" t="inlineStr">
        <is>
          <t>Onboard Computer</t>
        </is>
      </c>
      <c r="AH2153" s="15" t="inlineStr">
        <is>
          <t>Attitude Control System</t>
        </is>
      </c>
      <c r="AI2153" s="15" t="inlineStr">
        <is>
          <t>Payload</t>
        </is>
      </c>
      <c r="AK2153" s="3" t="inlineStr">
        <is>
          <t>Ground truth component</t>
        </is>
      </c>
      <c r="AL2153" s="3" t="inlineStr">
        <is>
          <t>Matched predicted component</t>
        </is>
      </c>
    </row>
    <row r="2154">
      <c r="A2154" s="3" t="inlineStr">
        <is>
          <t>Structure</t>
        </is>
      </c>
      <c r="B2154" s="8" t="n">
        <v>1</v>
      </c>
      <c r="C2154" s="8" t="n">
        <v>0</v>
      </c>
      <c r="D2154" s="8" t="n">
        <v>0</v>
      </c>
      <c r="E2154" s="8" t="n">
        <v>0</v>
      </c>
      <c r="F2154" s="8" t="n">
        <v>0</v>
      </c>
      <c r="G2154" s="8" t="n">
        <v>0</v>
      </c>
      <c r="I2154" s="8" t="n">
        <v>1</v>
      </c>
      <c r="J2154" s="8" t="n">
        <v>1</v>
      </c>
      <c r="K2154" s="8" t="n">
        <v>1</v>
      </c>
      <c r="L2154" s="8" t="n">
        <v>0</v>
      </c>
      <c r="M2154" s="8" t="n">
        <v>1</v>
      </c>
      <c r="N2154" s="8" t="n">
        <v>1</v>
      </c>
      <c r="P2154" s="8" t="n">
        <v>1</v>
      </c>
      <c r="Q2154" s="8" t="n">
        <v>1</v>
      </c>
      <c r="R2154" s="8" t="n">
        <v>1</v>
      </c>
      <c r="S2154" s="8" t="n">
        <v>1</v>
      </c>
      <c r="T2154" s="8" t="n">
        <v>1</v>
      </c>
      <c r="U2154" s="8" t="n">
        <v>1</v>
      </c>
      <c r="W2154" s="8" t="n">
        <v>1</v>
      </c>
      <c r="X2154" s="8" t="n">
        <v>1</v>
      </c>
      <c r="Y2154" s="8" t="n">
        <v>1</v>
      </c>
      <c r="Z2154" s="8" t="n">
        <v>1</v>
      </c>
      <c r="AA2154" s="8" t="n">
        <v>1</v>
      </c>
      <c r="AB2154" s="8" t="n">
        <v>1</v>
      </c>
      <c r="AD2154" s="8" t="n">
        <v>1</v>
      </c>
      <c r="AE2154" s="8" t="n">
        <v>1</v>
      </c>
      <c r="AF2154" s="8" t="n">
        <v>1</v>
      </c>
      <c r="AG2154" s="8" t="n">
        <v>1</v>
      </c>
      <c r="AH2154" s="8" t="n">
        <v>1</v>
      </c>
      <c r="AI2154" s="8" t="n">
        <v>1</v>
      </c>
      <c r="AK2154" s="3" t="inlineStr">
        <is>
          <t>Power Subsystem</t>
        </is>
      </c>
      <c r="AL2154" s="3" t="inlineStr">
        <is>
          <t>Power System</t>
        </is>
      </c>
    </row>
    <row r="2155">
      <c r="A2155" s="3" t="inlineStr">
        <is>
          <t>Power System</t>
        </is>
      </c>
      <c r="B2155" s="8" t="n">
        <v>0</v>
      </c>
      <c r="C2155" s="8" t="n">
        <v>1</v>
      </c>
      <c r="D2155" s="8" t="n">
        <v>1</v>
      </c>
      <c r="E2155" s="8" t="n">
        <v>1</v>
      </c>
      <c r="F2155" s="8" t="n">
        <v>1</v>
      </c>
      <c r="G2155" s="8" t="n">
        <v>1</v>
      </c>
      <c r="I2155" s="8" t="n">
        <v>1</v>
      </c>
      <c r="J2155" s="8" t="n">
        <v>1</v>
      </c>
      <c r="K2155" s="8" t="n">
        <v>1</v>
      </c>
      <c r="L2155" s="8" t="n">
        <v>1</v>
      </c>
      <c r="M2155" s="8" t="n">
        <v>1</v>
      </c>
      <c r="N2155" s="8" t="n">
        <v>1</v>
      </c>
      <c r="P2155" s="8" t="n">
        <v>1</v>
      </c>
      <c r="Q2155" s="8" t="n">
        <v>1</v>
      </c>
      <c r="R2155" s="8" t="n">
        <v>1</v>
      </c>
      <c r="S2155" s="8" t="n">
        <v>1</v>
      </c>
      <c r="T2155" s="8" t="n">
        <v>1</v>
      </c>
      <c r="U2155" s="8" t="n">
        <v>1</v>
      </c>
      <c r="W2155" s="8" t="n">
        <v>1</v>
      </c>
      <c r="X2155" s="8" t="n">
        <v>1</v>
      </c>
      <c r="Y2155" s="8" t="n">
        <v>1</v>
      </c>
      <c r="Z2155" s="8" t="n">
        <v>1</v>
      </c>
      <c r="AA2155" s="8" t="n">
        <v>1</v>
      </c>
      <c r="AB2155" s="8" t="n">
        <v>1</v>
      </c>
      <c r="AD2155" s="8" t="n">
        <v>1</v>
      </c>
      <c r="AE2155" s="8" t="n">
        <v>1</v>
      </c>
      <c r="AF2155" s="8" t="n">
        <v>1</v>
      </c>
      <c r="AG2155" s="8" t="n">
        <v>1</v>
      </c>
      <c r="AH2155" s="8" t="n">
        <v>1</v>
      </c>
      <c r="AI2155" s="8" t="n">
        <v>1</v>
      </c>
      <c r="AK2155" s="3" t="inlineStr">
        <is>
          <t>Spacecraft</t>
        </is>
      </c>
      <c r="AL2155" s="3" t="inlineStr">
        <is>
          <t>Structure</t>
        </is>
      </c>
    </row>
    <row r="2156">
      <c r="A2156" s="3" t="inlineStr">
        <is>
          <t>Communication System</t>
        </is>
      </c>
      <c r="B2156" s="8" t="n">
        <v>0</v>
      </c>
      <c r="C2156" s="8" t="n">
        <v>0</v>
      </c>
      <c r="D2156" s="8" t="n">
        <v>1</v>
      </c>
      <c r="E2156" s="8" t="n">
        <v>1</v>
      </c>
      <c r="F2156" s="8" t="n">
        <v>0</v>
      </c>
      <c r="G2156" s="8" t="n">
        <v>1</v>
      </c>
      <c r="I2156" s="8" t="n">
        <v>1</v>
      </c>
      <c r="J2156" s="8" t="n">
        <v>1</v>
      </c>
      <c r="K2156" s="8" t="n">
        <v>1</v>
      </c>
      <c r="L2156" s="8" t="n">
        <v>1</v>
      </c>
      <c r="M2156" s="8" t="n">
        <v>1</v>
      </c>
      <c r="N2156" s="20" t="n">
        <v>2</v>
      </c>
      <c r="P2156" s="8" t="n">
        <v>1</v>
      </c>
      <c r="Q2156" s="8" t="n">
        <v>1</v>
      </c>
      <c r="R2156" s="8" t="n">
        <v>1</v>
      </c>
      <c r="S2156" s="8" t="n">
        <v>1</v>
      </c>
      <c r="T2156" s="8" t="n">
        <v>0</v>
      </c>
      <c r="U2156" s="8" t="n">
        <v>1</v>
      </c>
      <c r="W2156" s="8" t="n">
        <v>1</v>
      </c>
      <c r="X2156" s="8" t="n">
        <v>1</v>
      </c>
      <c r="Y2156" s="8" t="n">
        <v>1</v>
      </c>
      <c r="Z2156" s="8" t="n">
        <v>1</v>
      </c>
      <c r="AA2156" s="8" t="n">
        <v>0</v>
      </c>
      <c r="AB2156" s="8" t="n">
        <v>1</v>
      </c>
      <c r="AD2156" s="8" t="n">
        <v>1</v>
      </c>
      <c r="AE2156" s="8" t="n">
        <v>1</v>
      </c>
      <c r="AF2156" s="8" t="n">
        <v>1</v>
      </c>
      <c r="AG2156" s="8" t="n">
        <v>1</v>
      </c>
      <c r="AH2156" s="8" t="n">
        <v>0</v>
      </c>
      <c r="AI2156" s="8" t="n">
        <v>1</v>
      </c>
      <c r="AK2156" s="3" t="inlineStr">
        <is>
          <t>Guidance, Navigation, and Control (GNC) Subsystem</t>
        </is>
      </c>
      <c r="AL2156" s="3" t="inlineStr">
        <is>
          <t>Attitude Control System</t>
        </is>
      </c>
    </row>
    <row r="2157">
      <c r="A2157" s="3" t="inlineStr">
        <is>
          <t>Onboard Computer</t>
        </is>
      </c>
      <c r="B2157" s="8" t="n">
        <v>0</v>
      </c>
      <c r="C2157" s="8" t="n">
        <v>1</v>
      </c>
      <c r="D2157" s="8" t="n">
        <v>1</v>
      </c>
      <c r="E2157" s="8" t="n">
        <v>1</v>
      </c>
      <c r="F2157" s="8" t="n">
        <v>1</v>
      </c>
      <c r="G2157" s="8" t="n">
        <v>1</v>
      </c>
      <c r="I2157" s="8" t="n">
        <v>0</v>
      </c>
      <c r="J2157" s="8" t="n">
        <v>1</v>
      </c>
      <c r="K2157" s="8" t="n">
        <v>1</v>
      </c>
      <c r="L2157" s="8" t="n">
        <v>1</v>
      </c>
      <c r="M2157" s="8" t="n">
        <v>1</v>
      </c>
      <c r="N2157" s="8" t="n">
        <v>1</v>
      </c>
      <c r="P2157" s="8" t="n">
        <v>1</v>
      </c>
      <c r="Q2157" s="8" t="n">
        <v>1</v>
      </c>
      <c r="R2157" s="8" t="n">
        <v>1</v>
      </c>
      <c r="S2157" s="8" t="n">
        <v>1</v>
      </c>
      <c r="T2157" s="8" t="n">
        <v>1</v>
      </c>
      <c r="U2157" s="8" t="n">
        <v>1</v>
      </c>
      <c r="W2157" s="8" t="n">
        <v>1</v>
      </c>
      <c r="X2157" s="8" t="n">
        <v>1</v>
      </c>
      <c r="Y2157" s="8" t="n">
        <v>1</v>
      </c>
      <c r="Z2157" s="8" t="n">
        <v>1</v>
      </c>
      <c r="AA2157" s="8" t="n">
        <v>1</v>
      </c>
      <c r="AB2157" s="8" t="n">
        <v>1</v>
      </c>
      <c r="AD2157" s="8" t="n">
        <v>1</v>
      </c>
      <c r="AE2157" s="8" t="n">
        <v>1</v>
      </c>
      <c r="AF2157" s="8" t="n">
        <v>1</v>
      </c>
      <c r="AG2157" s="8" t="n">
        <v>1</v>
      </c>
      <c r="AH2157" s="8" t="n">
        <v>1</v>
      </c>
      <c r="AI2157" s="8" t="n">
        <v>1</v>
      </c>
      <c r="AK2157" s="3" t="inlineStr">
        <is>
          <t>Propulsion Subsystem</t>
        </is>
      </c>
      <c r="AL2157" s="3" t="inlineStr">
        <is>
          <t>Payload</t>
        </is>
      </c>
    </row>
    <row r="2158">
      <c r="A2158" s="3" t="inlineStr">
        <is>
          <t>Attitude Control System</t>
        </is>
      </c>
      <c r="B2158" s="8" t="n">
        <v>0</v>
      </c>
      <c r="C2158" s="8" t="n">
        <v>1</v>
      </c>
      <c r="D2158" s="8" t="n">
        <v>0</v>
      </c>
      <c r="E2158" s="8" t="n">
        <v>1</v>
      </c>
      <c r="F2158" s="8" t="n">
        <v>1</v>
      </c>
      <c r="G2158" s="8" t="n">
        <v>0</v>
      </c>
      <c r="I2158" s="8" t="n">
        <v>1</v>
      </c>
      <c r="J2158" s="8" t="n">
        <v>1</v>
      </c>
      <c r="K2158" s="8" t="n">
        <v>1</v>
      </c>
      <c r="L2158" s="8" t="n">
        <v>1</v>
      </c>
      <c r="M2158" s="8" t="n">
        <v>1</v>
      </c>
      <c r="N2158" s="20" t="n">
        <v>2</v>
      </c>
      <c r="P2158" s="8" t="n">
        <v>1</v>
      </c>
      <c r="Q2158" s="8" t="n">
        <v>1</v>
      </c>
      <c r="R2158" s="8" t="n">
        <v>0</v>
      </c>
      <c r="S2158" s="8" t="n">
        <v>1</v>
      </c>
      <c r="T2158" s="8" t="n">
        <v>1</v>
      </c>
      <c r="U2158" s="8" t="n">
        <v>0</v>
      </c>
      <c r="W2158" s="8" t="n">
        <v>1</v>
      </c>
      <c r="X2158" s="8" t="n">
        <v>1</v>
      </c>
      <c r="Y2158" s="8" t="n">
        <v>0</v>
      </c>
      <c r="Z2158" s="8" t="n">
        <v>1</v>
      </c>
      <c r="AA2158" s="8" t="n">
        <v>1</v>
      </c>
      <c r="AB2158" s="8" t="n">
        <v>0</v>
      </c>
      <c r="AD2158" s="8" t="n">
        <v>1</v>
      </c>
      <c r="AE2158" s="8" t="n">
        <v>1</v>
      </c>
      <c r="AF2158" s="8" t="n">
        <v>0</v>
      </c>
      <c r="AG2158" s="8" t="n">
        <v>1</v>
      </c>
      <c r="AH2158" s="8" t="n">
        <v>1</v>
      </c>
      <c r="AI2158" s="8" t="n">
        <v>0</v>
      </c>
      <c r="AK2158" s="3" t="inlineStr">
        <is>
          <t>Reaction Wheel</t>
        </is>
      </c>
      <c r="AL2158" s="3" t="inlineStr">
        <is>
          <t>Communication System</t>
        </is>
      </c>
    </row>
    <row r="2159">
      <c r="A2159" s="3" t="inlineStr">
        <is>
          <t>Payload</t>
        </is>
      </c>
      <c r="B2159" s="8" t="n">
        <v>0</v>
      </c>
      <c r="C2159" s="8" t="n">
        <v>0</v>
      </c>
      <c r="D2159" s="8" t="n">
        <v>1</v>
      </c>
      <c r="E2159" s="8" t="n">
        <v>1</v>
      </c>
      <c r="F2159" s="8" t="n">
        <v>0</v>
      </c>
      <c r="G2159" s="8" t="n">
        <v>1</v>
      </c>
      <c r="I2159" s="8" t="n">
        <v>1</v>
      </c>
      <c r="J2159" s="8" t="n">
        <v>1</v>
      </c>
      <c r="K2159" s="8" t="n">
        <v>1</v>
      </c>
      <c r="L2159" s="8" t="n">
        <v>1</v>
      </c>
      <c r="M2159" s="20" t="n">
        <v>2</v>
      </c>
      <c r="N2159" s="8" t="n">
        <v>1</v>
      </c>
      <c r="P2159" s="8" t="n">
        <v>1</v>
      </c>
      <c r="Q2159" s="8" t="n">
        <v>1</v>
      </c>
      <c r="R2159" s="8" t="n">
        <v>1</v>
      </c>
      <c r="S2159" s="8" t="n">
        <v>1</v>
      </c>
      <c r="T2159" s="8" t="n">
        <v>0</v>
      </c>
      <c r="U2159" s="8" t="n">
        <v>1</v>
      </c>
      <c r="W2159" s="8" t="n">
        <v>1</v>
      </c>
      <c r="X2159" s="8" t="n">
        <v>1</v>
      </c>
      <c r="Y2159" s="8" t="n">
        <v>1</v>
      </c>
      <c r="Z2159" s="8" t="n">
        <v>1</v>
      </c>
      <c r="AA2159" s="8" t="n">
        <v>0</v>
      </c>
      <c r="AB2159" s="8" t="n">
        <v>1</v>
      </c>
      <c r="AD2159" s="8" t="n">
        <v>1</v>
      </c>
      <c r="AE2159" s="8" t="n">
        <v>1</v>
      </c>
      <c r="AF2159" s="8" t="n">
        <v>1</v>
      </c>
      <c r="AG2159" s="8" t="n">
        <v>1</v>
      </c>
      <c r="AH2159" s="8" t="n">
        <v>0</v>
      </c>
      <c r="AI2159" s="8" t="n">
        <v>1</v>
      </c>
      <c r="AK2159" s="3" t="inlineStr">
        <is>
          <t>GNC Software</t>
        </is>
      </c>
      <c r="AL2159" s="3" t="inlineStr">
        <is>
          <t>Onboard Computer</t>
        </is>
      </c>
    </row>
    <row r="2161">
      <c r="A2161" s="1" t="inlineStr">
        <is>
          <t>aligned k×k matrices (INDEX/MATCH through the mapping; GT order)</t>
        </is>
      </c>
      <c r="B2161" s="9" t="inlineStr">
        <is>
          <t>run 1 aligned</t>
        </is>
      </c>
      <c r="I2161" s="9" t="inlineStr">
        <is>
          <t>run 2 aligned</t>
        </is>
      </c>
      <c r="P2161" s="9" t="inlineStr">
        <is>
          <t>run 3 aligned</t>
        </is>
      </c>
      <c r="W2161" s="9" t="inlineStr">
        <is>
          <t>run 4 aligned</t>
        </is>
      </c>
      <c r="AD2161" s="9" t="inlineStr">
        <is>
          <t>run 5 aligned</t>
        </is>
      </c>
      <c r="AK2161" s="9" t="inlineStr">
        <is>
          <t>Step2 average of aligned runs (formula)</t>
        </is>
      </c>
      <c r="AR2161" s="9" t="inlineStr">
        <is>
          <t>aligned ground truth (INDEX/MATCH)</t>
        </is>
      </c>
      <c r="AY2161" s="9" t="inlineStr">
        <is>
          <t>aligned GT eig (pasted) | sorted</t>
        </is>
      </c>
    </row>
    <row r="2162" ht="60" customHeight="1">
      <c r="B2162" s="15" t="inlineStr">
        <is>
          <t>Power Subsystem</t>
        </is>
      </c>
      <c r="C2162" s="15" t="inlineStr">
        <is>
          <t>Spacecraft</t>
        </is>
      </c>
      <c r="D2162" s="15" t="inlineStr">
        <is>
          <t>Guidance, Navigation, and Control (GNC) Subsystem</t>
        </is>
      </c>
      <c r="E2162" s="15" t="inlineStr">
        <is>
          <t>Propulsion Subsystem</t>
        </is>
      </c>
      <c r="F2162" s="15" t="inlineStr">
        <is>
          <t>Reaction Wheel</t>
        </is>
      </c>
      <c r="G2162" s="15" t="inlineStr">
        <is>
          <t>GNC Software</t>
        </is>
      </c>
      <c r="I2162" s="15" t="inlineStr">
        <is>
          <t>Power Subsystem</t>
        </is>
      </c>
      <c r="J2162" s="15" t="inlineStr">
        <is>
          <t>Spacecraft</t>
        </is>
      </c>
      <c r="K2162" s="15" t="inlineStr">
        <is>
          <t>Guidance, Navigation, and Control (GNC) Subsystem</t>
        </is>
      </c>
      <c r="L2162" s="15" t="inlineStr">
        <is>
          <t>Propulsion Subsystem</t>
        </is>
      </c>
      <c r="M2162" s="15" t="inlineStr">
        <is>
          <t>Reaction Wheel</t>
        </is>
      </c>
      <c r="N2162" s="15" t="inlineStr">
        <is>
          <t>GNC Software</t>
        </is>
      </c>
      <c r="P2162" s="15" t="inlineStr">
        <is>
          <t>Power Subsystem</t>
        </is>
      </c>
      <c r="Q2162" s="15" t="inlineStr">
        <is>
          <t>Spacecraft</t>
        </is>
      </c>
      <c r="R2162" s="15" t="inlineStr">
        <is>
          <t>Guidance, Navigation, and Control (GNC) Subsystem</t>
        </is>
      </c>
      <c r="S2162" s="15" t="inlineStr">
        <is>
          <t>Propulsion Subsystem</t>
        </is>
      </c>
      <c r="T2162" s="15" t="inlineStr">
        <is>
          <t>Reaction Wheel</t>
        </is>
      </c>
      <c r="U2162" s="15" t="inlineStr">
        <is>
          <t>GNC Software</t>
        </is>
      </c>
      <c r="W2162" s="15" t="inlineStr">
        <is>
          <t>Power Subsystem</t>
        </is>
      </c>
      <c r="X2162" s="15" t="inlineStr">
        <is>
          <t>Spacecraft</t>
        </is>
      </c>
      <c r="Y2162" s="15" t="inlineStr">
        <is>
          <t>Guidance, Navigation, and Control (GNC) Subsystem</t>
        </is>
      </c>
      <c r="Z2162" s="15" t="inlineStr">
        <is>
          <t>Propulsion Subsystem</t>
        </is>
      </c>
      <c r="AA2162" s="15" t="inlineStr">
        <is>
          <t>Reaction Wheel</t>
        </is>
      </c>
      <c r="AB2162" s="15" t="inlineStr">
        <is>
          <t>GNC Software</t>
        </is>
      </c>
      <c r="AD2162" s="15" t="inlineStr">
        <is>
          <t>Power Subsystem</t>
        </is>
      </c>
      <c r="AE2162" s="15" t="inlineStr">
        <is>
          <t>Spacecraft</t>
        </is>
      </c>
      <c r="AF2162" s="15" t="inlineStr">
        <is>
          <t>Guidance, Navigation, and Control (GNC) Subsystem</t>
        </is>
      </c>
      <c r="AG2162" s="15" t="inlineStr">
        <is>
          <t>Propulsion Subsystem</t>
        </is>
      </c>
      <c r="AH2162" s="15" t="inlineStr">
        <is>
          <t>Reaction Wheel</t>
        </is>
      </c>
      <c r="AI2162" s="15" t="inlineStr">
        <is>
          <t>GNC Software</t>
        </is>
      </c>
    </row>
    <row r="2163">
      <c r="A2163" s="3" t="inlineStr">
        <is>
          <t>Power Subsystem</t>
        </is>
      </c>
      <c r="B2163" s="8">
        <f>INDEX($B$2154:$G$2159,MATCH($AL$2154,$B$2153:$G$2153,0),MATCH($AL$2154,$B$2153:$G$2153,0))</f>
        <v/>
      </c>
      <c r="C2163" s="8">
        <f>INDEX($B$2154:$G$2159,MATCH($AL$2154,$B$2153:$G$2153,0),MATCH($AL$2155,$B$2153:$G$2153,0))</f>
        <v/>
      </c>
      <c r="D2163" s="8">
        <f>INDEX($B$2154:$G$2159,MATCH($AL$2154,$B$2153:$G$2153,0),MATCH($AL$2156,$B$2153:$G$2153,0))</f>
        <v/>
      </c>
      <c r="E2163" s="8">
        <f>INDEX($B$2154:$G$2159,MATCH($AL$2154,$B$2153:$G$2153,0),MATCH($AL$2157,$B$2153:$G$2153,0))</f>
        <v/>
      </c>
      <c r="F2163" s="8">
        <f>INDEX($B$2154:$G$2159,MATCH($AL$2154,$B$2153:$G$2153,0),MATCH($AL$2158,$B$2153:$G$2153,0))</f>
        <v/>
      </c>
      <c r="G2163" s="8">
        <f>INDEX($B$2154:$G$2159,MATCH($AL$2154,$B$2153:$G$2153,0),MATCH($AL$2159,$B$2153:$G$2153,0))</f>
        <v/>
      </c>
      <c r="I2163" s="8">
        <f>INDEX($I$2154:$N$2159,MATCH($AL$2154,$I$2153:$N$2153,0),MATCH($AL$2154,$I$2153:$N$2153,0))</f>
        <v/>
      </c>
      <c r="J2163" s="8">
        <f>INDEX($I$2154:$N$2159,MATCH($AL$2154,$I$2153:$N$2153,0),MATCH($AL$2155,$I$2153:$N$2153,0))</f>
        <v/>
      </c>
      <c r="K2163" s="8">
        <f>INDEX($I$2154:$N$2159,MATCH($AL$2154,$I$2153:$N$2153,0),MATCH($AL$2156,$I$2153:$N$2153,0))</f>
        <v/>
      </c>
      <c r="L2163" s="8">
        <f>INDEX($I$2154:$N$2159,MATCH($AL$2154,$I$2153:$N$2153,0),MATCH($AL$2157,$I$2153:$N$2153,0))</f>
        <v/>
      </c>
      <c r="M2163" s="8">
        <f>INDEX($I$2154:$N$2159,MATCH($AL$2154,$I$2153:$N$2153,0),MATCH($AL$2158,$I$2153:$N$2153,0))</f>
        <v/>
      </c>
      <c r="N2163" s="8">
        <f>INDEX($I$2154:$N$2159,MATCH($AL$2154,$I$2153:$N$2153,0),MATCH($AL$2159,$I$2153:$N$2153,0))</f>
        <v/>
      </c>
      <c r="P2163" s="8">
        <f>INDEX($P$2154:$U$2159,MATCH($AL$2154,$P$2153:$U$2153,0),MATCH($AL$2154,$P$2153:$U$2153,0))</f>
        <v/>
      </c>
      <c r="Q2163" s="8">
        <f>INDEX($P$2154:$U$2159,MATCH($AL$2154,$P$2153:$U$2153,0),MATCH($AL$2155,$P$2153:$U$2153,0))</f>
        <v/>
      </c>
      <c r="R2163" s="8">
        <f>INDEX($P$2154:$U$2159,MATCH($AL$2154,$P$2153:$U$2153,0),MATCH($AL$2156,$P$2153:$U$2153,0))</f>
        <v/>
      </c>
      <c r="S2163" s="8">
        <f>INDEX($P$2154:$U$2159,MATCH($AL$2154,$P$2153:$U$2153,0),MATCH($AL$2157,$P$2153:$U$2153,0))</f>
        <v/>
      </c>
      <c r="T2163" s="8">
        <f>INDEX($P$2154:$U$2159,MATCH($AL$2154,$P$2153:$U$2153,0),MATCH($AL$2158,$P$2153:$U$2153,0))</f>
        <v/>
      </c>
      <c r="U2163" s="8">
        <f>INDEX($P$2154:$U$2159,MATCH($AL$2154,$P$2153:$U$2153,0),MATCH($AL$2159,$P$2153:$U$2153,0))</f>
        <v/>
      </c>
      <c r="W2163" s="8">
        <f>INDEX($W$2154:$AB$2159,MATCH($AL$2154,$W$2153:$AB$2153,0),MATCH($AL$2154,$W$2153:$AB$2153,0))</f>
        <v/>
      </c>
      <c r="X2163" s="8">
        <f>INDEX($W$2154:$AB$2159,MATCH($AL$2154,$W$2153:$AB$2153,0),MATCH($AL$2155,$W$2153:$AB$2153,0))</f>
        <v/>
      </c>
      <c r="Y2163" s="8">
        <f>INDEX($W$2154:$AB$2159,MATCH($AL$2154,$W$2153:$AB$2153,0),MATCH($AL$2156,$W$2153:$AB$2153,0))</f>
        <v/>
      </c>
      <c r="Z2163" s="8">
        <f>INDEX($W$2154:$AB$2159,MATCH($AL$2154,$W$2153:$AB$2153,0),MATCH($AL$2157,$W$2153:$AB$2153,0))</f>
        <v/>
      </c>
      <c r="AA2163" s="8">
        <f>INDEX($W$2154:$AB$2159,MATCH($AL$2154,$W$2153:$AB$2153,0),MATCH($AL$2158,$W$2153:$AB$2153,0))</f>
        <v/>
      </c>
      <c r="AB2163" s="8">
        <f>INDEX($W$2154:$AB$2159,MATCH($AL$2154,$W$2153:$AB$2153,0),MATCH($AL$2159,$W$2153:$AB$2153,0))</f>
        <v/>
      </c>
      <c r="AD2163" s="8">
        <f>INDEX($AD$2154:$AI$2159,MATCH($AL$2154,$AD$2153:$AI$2153,0),MATCH($AL$2154,$AD$2153:$AI$2153,0))</f>
        <v/>
      </c>
      <c r="AE2163" s="8">
        <f>INDEX($AD$2154:$AI$2159,MATCH($AL$2154,$AD$2153:$AI$2153,0),MATCH($AL$2155,$AD$2153:$AI$2153,0))</f>
        <v/>
      </c>
      <c r="AF2163" s="8">
        <f>INDEX($AD$2154:$AI$2159,MATCH($AL$2154,$AD$2153:$AI$2153,0),MATCH($AL$2156,$AD$2153:$AI$2153,0))</f>
        <v/>
      </c>
      <c r="AG2163" s="8">
        <f>INDEX($AD$2154:$AI$2159,MATCH($AL$2154,$AD$2153:$AI$2153,0),MATCH($AL$2157,$AD$2153:$AI$2153,0))</f>
        <v/>
      </c>
      <c r="AH2163" s="8">
        <f>INDEX($AD$2154:$AI$2159,MATCH($AL$2154,$AD$2153:$AI$2153,0),MATCH($AL$2158,$AD$2153:$AI$2153,0))</f>
        <v/>
      </c>
      <c r="AI2163" s="8">
        <f>INDEX($AD$2154:$AI$2159,MATCH($AL$2154,$AD$2153:$AI$2153,0),MATCH($AL$2159,$AD$2153:$AI$2153,0))</f>
        <v/>
      </c>
      <c r="AK2163" s="8">
        <f>IF(($B$2163&lt;&gt;2)+($I$2163&lt;&gt;2)+($P$2163&lt;&gt;2)+($W$2163&lt;&gt;2)+($AD$2163&lt;&gt;2)=0,2,IF((($B$2163&lt;&gt;2)*$B$2163+($I$2163&lt;&gt;2)*$I$2163+($P$2163&lt;&gt;2)*$P$2163+($W$2163&lt;&gt;2)*$W$2163+($AD$2163&lt;&gt;2)*$AD$2163)/(($B$2163&lt;&gt;2)+($I$2163&lt;&gt;2)+($P$2163&lt;&gt;2)+($W$2163&lt;&gt;2)+($AD$2163&lt;&gt;2))&gt;=0.5,1,0))</f>
        <v/>
      </c>
      <c r="AL2163" s="8">
        <f>IF(($C$2163&lt;&gt;2)+($J$2163&lt;&gt;2)+($Q$2163&lt;&gt;2)+($X$2163&lt;&gt;2)+($AE$2163&lt;&gt;2)=0,2,IF((($C$2163&lt;&gt;2)*$C$2163+($J$2163&lt;&gt;2)*$J$2163+($Q$2163&lt;&gt;2)*$Q$2163+($X$2163&lt;&gt;2)*$X$2163+($AE$2163&lt;&gt;2)*$AE$2163)/(($C$2163&lt;&gt;2)+($J$2163&lt;&gt;2)+($Q$2163&lt;&gt;2)+($X$2163&lt;&gt;2)+($AE$2163&lt;&gt;2))&gt;=0.5,1,0))</f>
        <v/>
      </c>
      <c r="AM2163" s="8">
        <f>IF(($D$2163&lt;&gt;2)+($K$2163&lt;&gt;2)+($R$2163&lt;&gt;2)+($Y$2163&lt;&gt;2)+($AF$2163&lt;&gt;2)=0,2,IF((($D$2163&lt;&gt;2)*$D$2163+($K$2163&lt;&gt;2)*$K$2163+($R$2163&lt;&gt;2)*$R$2163+($Y$2163&lt;&gt;2)*$Y$2163+($AF$2163&lt;&gt;2)*$AF$2163)/(($D$2163&lt;&gt;2)+($K$2163&lt;&gt;2)+($R$2163&lt;&gt;2)+($Y$2163&lt;&gt;2)+($AF$2163&lt;&gt;2))&gt;=0.5,1,0))</f>
        <v/>
      </c>
      <c r="AN2163" s="8">
        <f>IF(($E$2163&lt;&gt;2)+($L$2163&lt;&gt;2)+($S$2163&lt;&gt;2)+($Z$2163&lt;&gt;2)+($AG$2163&lt;&gt;2)=0,2,IF((($E$2163&lt;&gt;2)*$E$2163+($L$2163&lt;&gt;2)*$L$2163+($S$2163&lt;&gt;2)*$S$2163+($Z$2163&lt;&gt;2)*$Z$2163+($AG$2163&lt;&gt;2)*$AG$2163)/(($E$2163&lt;&gt;2)+($L$2163&lt;&gt;2)+($S$2163&lt;&gt;2)+($Z$2163&lt;&gt;2)+($AG$2163&lt;&gt;2))&gt;=0.5,1,0))</f>
        <v/>
      </c>
      <c r="AO2163" s="8">
        <f>IF(($F$2163&lt;&gt;2)+($M$2163&lt;&gt;2)+($T$2163&lt;&gt;2)+($AA$2163&lt;&gt;2)+($AH$2163&lt;&gt;2)=0,2,IF((($F$2163&lt;&gt;2)*$F$2163+($M$2163&lt;&gt;2)*$M$2163+($T$2163&lt;&gt;2)*$T$2163+($AA$2163&lt;&gt;2)*$AA$2163+($AH$2163&lt;&gt;2)*$AH$2163)/(($F$2163&lt;&gt;2)+($M$2163&lt;&gt;2)+($T$2163&lt;&gt;2)+($AA$2163&lt;&gt;2)+($AH$2163&lt;&gt;2))&gt;=0.5,1,0))</f>
        <v/>
      </c>
      <c r="AP2163" s="8">
        <f>IF(($G$2163&lt;&gt;2)+($N$2163&lt;&gt;2)+($U$2163&lt;&gt;2)+($AB$2163&lt;&gt;2)+($AI$2163&lt;&gt;2)=0,2,IF((($G$2163&lt;&gt;2)*$G$2163+($N$2163&lt;&gt;2)*$N$2163+($U$2163&lt;&gt;2)*$U$2163+($AB$2163&lt;&gt;2)*$AB$2163+($AI$2163&lt;&gt;2)*$AI$2163)/(($G$2163&lt;&gt;2)+($N$2163&lt;&gt;2)+($U$2163&lt;&gt;2)+($AB$2163&lt;&gt;2)+($AI$2163&lt;&gt;2))&gt;=0.5,1,0))</f>
        <v/>
      </c>
      <c r="AR2163" s="16">
        <f>INDEX('Ground truth'!$B$3:$G$8,MATCH($AK$2154,'Ground truth'!$A$3:$A$8,0),MATCH($AK$2154,'Ground truth'!$B$2:$G$2,0))</f>
        <v/>
      </c>
      <c r="AS2163" s="16">
        <f>INDEX('Ground truth'!$B$3:$G$8,MATCH($AK$2154,'Ground truth'!$A$3:$A$8,0),MATCH($AK$2155,'Ground truth'!$B$2:$G$2,0))</f>
        <v/>
      </c>
      <c r="AT2163" s="16">
        <f>INDEX('Ground truth'!$B$3:$G$8,MATCH($AK$2154,'Ground truth'!$A$3:$A$8,0),MATCH($AK$2156,'Ground truth'!$B$2:$G$2,0))</f>
        <v/>
      </c>
      <c r="AU2163" s="16">
        <f>INDEX('Ground truth'!$B$3:$G$8,MATCH($AK$2154,'Ground truth'!$A$3:$A$8,0),MATCH($AK$2157,'Ground truth'!$B$2:$G$2,0))</f>
        <v/>
      </c>
      <c r="AV2163" s="16">
        <f>INDEX('Ground truth'!$B$3:$G$8,MATCH($AK$2154,'Ground truth'!$A$3:$A$8,0),MATCH($AK$2158,'Ground truth'!$B$2:$G$2,0))</f>
        <v/>
      </c>
      <c r="AW2163" s="16">
        <f>INDEX('Ground truth'!$B$3:$G$8,MATCH($AK$2154,'Ground truth'!$A$3:$A$8,0),MATCH($AK$2159,'Ground truth'!$B$2:$G$2,0))</f>
        <v/>
      </c>
      <c r="AY2163" s="19" t="n">
        <v>3.813606502648335</v>
      </c>
      <c r="AZ2163" s="19">
        <f>LARGE($AY$2163:$AY$2168,1)</f>
        <v/>
      </c>
    </row>
    <row r="2164">
      <c r="A2164" s="3" t="inlineStr">
        <is>
          <t>Spacecraft</t>
        </is>
      </c>
      <c r="B2164" s="8">
        <f>INDEX($B$2154:$G$2159,MATCH($AL$2155,$B$2153:$G$2153,0),MATCH($AL$2154,$B$2153:$G$2153,0))</f>
        <v/>
      </c>
      <c r="C2164" s="8">
        <f>INDEX($B$2154:$G$2159,MATCH($AL$2155,$B$2153:$G$2153,0),MATCH($AL$2155,$B$2153:$G$2153,0))</f>
        <v/>
      </c>
      <c r="D2164" s="8">
        <f>INDEX($B$2154:$G$2159,MATCH($AL$2155,$B$2153:$G$2153,0),MATCH($AL$2156,$B$2153:$G$2153,0))</f>
        <v/>
      </c>
      <c r="E2164" s="8">
        <f>INDEX($B$2154:$G$2159,MATCH($AL$2155,$B$2153:$G$2153,0),MATCH($AL$2157,$B$2153:$G$2153,0))</f>
        <v/>
      </c>
      <c r="F2164" s="8">
        <f>INDEX($B$2154:$G$2159,MATCH($AL$2155,$B$2153:$G$2153,0),MATCH($AL$2158,$B$2153:$G$2153,0))</f>
        <v/>
      </c>
      <c r="G2164" s="8">
        <f>INDEX($B$2154:$G$2159,MATCH($AL$2155,$B$2153:$G$2153,0),MATCH($AL$2159,$B$2153:$G$2153,0))</f>
        <v/>
      </c>
      <c r="I2164" s="8">
        <f>INDEX($I$2154:$N$2159,MATCH($AL$2155,$I$2153:$N$2153,0),MATCH($AL$2154,$I$2153:$N$2153,0))</f>
        <v/>
      </c>
      <c r="J2164" s="8">
        <f>INDEX($I$2154:$N$2159,MATCH($AL$2155,$I$2153:$N$2153,0),MATCH($AL$2155,$I$2153:$N$2153,0))</f>
        <v/>
      </c>
      <c r="K2164" s="8">
        <f>INDEX($I$2154:$N$2159,MATCH($AL$2155,$I$2153:$N$2153,0),MATCH($AL$2156,$I$2153:$N$2153,0))</f>
        <v/>
      </c>
      <c r="L2164" s="8">
        <f>INDEX($I$2154:$N$2159,MATCH($AL$2155,$I$2153:$N$2153,0),MATCH($AL$2157,$I$2153:$N$2153,0))</f>
        <v/>
      </c>
      <c r="M2164" s="8">
        <f>INDEX($I$2154:$N$2159,MATCH($AL$2155,$I$2153:$N$2153,0),MATCH($AL$2158,$I$2153:$N$2153,0))</f>
        <v/>
      </c>
      <c r="N2164" s="8">
        <f>INDEX($I$2154:$N$2159,MATCH($AL$2155,$I$2153:$N$2153,0),MATCH($AL$2159,$I$2153:$N$2153,0))</f>
        <v/>
      </c>
      <c r="P2164" s="8">
        <f>INDEX($P$2154:$U$2159,MATCH($AL$2155,$P$2153:$U$2153,0),MATCH($AL$2154,$P$2153:$U$2153,0))</f>
        <v/>
      </c>
      <c r="Q2164" s="8">
        <f>INDEX($P$2154:$U$2159,MATCH($AL$2155,$P$2153:$U$2153,0),MATCH($AL$2155,$P$2153:$U$2153,0))</f>
        <v/>
      </c>
      <c r="R2164" s="8">
        <f>INDEX($P$2154:$U$2159,MATCH($AL$2155,$P$2153:$U$2153,0),MATCH($AL$2156,$P$2153:$U$2153,0))</f>
        <v/>
      </c>
      <c r="S2164" s="8">
        <f>INDEX($P$2154:$U$2159,MATCH($AL$2155,$P$2153:$U$2153,0),MATCH($AL$2157,$P$2153:$U$2153,0))</f>
        <v/>
      </c>
      <c r="T2164" s="8">
        <f>INDEX($P$2154:$U$2159,MATCH($AL$2155,$P$2153:$U$2153,0),MATCH($AL$2158,$P$2153:$U$2153,0))</f>
        <v/>
      </c>
      <c r="U2164" s="8">
        <f>INDEX($P$2154:$U$2159,MATCH($AL$2155,$P$2153:$U$2153,0),MATCH($AL$2159,$P$2153:$U$2153,0))</f>
        <v/>
      </c>
      <c r="W2164" s="8">
        <f>INDEX($W$2154:$AB$2159,MATCH($AL$2155,$W$2153:$AB$2153,0),MATCH($AL$2154,$W$2153:$AB$2153,0))</f>
        <v/>
      </c>
      <c r="X2164" s="8">
        <f>INDEX($W$2154:$AB$2159,MATCH($AL$2155,$W$2153:$AB$2153,0),MATCH($AL$2155,$W$2153:$AB$2153,0))</f>
        <v/>
      </c>
      <c r="Y2164" s="8">
        <f>INDEX($W$2154:$AB$2159,MATCH($AL$2155,$W$2153:$AB$2153,0),MATCH($AL$2156,$W$2153:$AB$2153,0))</f>
        <v/>
      </c>
      <c r="Z2164" s="8">
        <f>INDEX($W$2154:$AB$2159,MATCH($AL$2155,$W$2153:$AB$2153,0),MATCH($AL$2157,$W$2153:$AB$2153,0))</f>
        <v/>
      </c>
      <c r="AA2164" s="8">
        <f>INDEX($W$2154:$AB$2159,MATCH($AL$2155,$W$2153:$AB$2153,0),MATCH($AL$2158,$W$2153:$AB$2153,0))</f>
        <v/>
      </c>
      <c r="AB2164" s="8">
        <f>INDEX($W$2154:$AB$2159,MATCH($AL$2155,$W$2153:$AB$2153,0),MATCH($AL$2159,$W$2153:$AB$2153,0))</f>
        <v/>
      </c>
      <c r="AD2164" s="8">
        <f>INDEX($AD$2154:$AI$2159,MATCH($AL$2155,$AD$2153:$AI$2153,0),MATCH($AL$2154,$AD$2153:$AI$2153,0))</f>
        <v/>
      </c>
      <c r="AE2164" s="8">
        <f>INDEX($AD$2154:$AI$2159,MATCH($AL$2155,$AD$2153:$AI$2153,0),MATCH($AL$2155,$AD$2153:$AI$2153,0))</f>
        <v/>
      </c>
      <c r="AF2164" s="8">
        <f>INDEX($AD$2154:$AI$2159,MATCH($AL$2155,$AD$2153:$AI$2153,0),MATCH($AL$2156,$AD$2153:$AI$2153,0))</f>
        <v/>
      </c>
      <c r="AG2164" s="8">
        <f>INDEX($AD$2154:$AI$2159,MATCH($AL$2155,$AD$2153:$AI$2153,0),MATCH($AL$2157,$AD$2153:$AI$2153,0))</f>
        <v/>
      </c>
      <c r="AH2164" s="8">
        <f>INDEX($AD$2154:$AI$2159,MATCH($AL$2155,$AD$2153:$AI$2153,0),MATCH($AL$2158,$AD$2153:$AI$2153,0))</f>
        <v/>
      </c>
      <c r="AI2164" s="8">
        <f>INDEX($AD$2154:$AI$2159,MATCH($AL$2155,$AD$2153:$AI$2153,0),MATCH($AL$2159,$AD$2153:$AI$2153,0))</f>
        <v/>
      </c>
      <c r="AK2164" s="8">
        <f>IF(($B$2164&lt;&gt;2)+($I$2164&lt;&gt;2)+($P$2164&lt;&gt;2)+($W$2164&lt;&gt;2)+($AD$2164&lt;&gt;2)=0,2,IF((($B$2164&lt;&gt;2)*$B$2164+($I$2164&lt;&gt;2)*$I$2164+($P$2164&lt;&gt;2)*$P$2164+($W$2164&lt;&gt;2)*$W$2164+($AD$2164&lt;&gt;2)*$AD$2164)/(($B$2164&lt;&gt;2)+($I$2164&lt;&gt;2)+($P$2164&lt;&gt;2)+($W$2164&lt;&gt;2)+($AD$2164&lt;&gt;2))&gt;=0.5,1,0))</f>
        <v/>
      </c>
      <c r="AL2164" s="8">
        <f>IF(($C$2164&lt;&gt;2)+($J$2164&lt;&gt;2)+($Q$2164&lt;&gt;2)+($X$2164&lt;&gt;2)+($AE$2164&lt;&gt;2)=0,2,IF((($C$2164&lt;&gt;2)*$C$2164+($J$2164&lt;&gt;2)*$J$2164+($Q$2164&lt;&gt;2)*$Q$2164+($X$2164&lt;&gt;2)*$X$2164+($AE$2164&lt;&gt;2)*$AE$2164)/(($C$2164&lt;&gt;2)+($J$2164&lt;&gt;2)+($Q$2164&lt;&gt;2)+($X$2164&lt;&gt;2)+($AE$2164&lt;&gt;2))&gt;=0.5,1,0))</f>
        <v/>
      </c>
      <c r="AM2164" s="8">
        <f>IF(($D$2164&lt;&gt;2)+($K$2164&lt;&gt;2)+($R$2164&lt;&gt;2)+($Y$2164&lt;&gt;2)+($AF$2164&lt;&gt;2)=0,2,IF((($D$2164&lt;&gt;2)*$D$2164+($K$2164&lt;&gt;2)*$K$2164+($R$2164&lt;&gt;2)*$R$2164+($Y$2164&lt;&gt;2)*$Y$2164+($AF$2164&lt;&gt;2)*$AF$2164)/(($D$2164&lt;&gt;2)+($K$2164&lt;&gt;2)+($R$2164&lt;&gt;2)+($Y$2164&lt;&gt;2)+($AF$2164&lt;&gt;2))&gt;=0.5,1,0))</f>
        <v/>
      </c>
      <c r="AN2164" s="8">
        <f>IF(($E$2164&lt;&gt;2)+($L$2164&lt;&gt;2)+($S$2164&lt;&gt;2)+($Z$2164&lt;&gt;2)+($AG$2164&lt;&gt;2)=0,2,IF((($E$2164&lt;&gt;2)*$E$2164+($L$2164&lt;&gt;2)*$L$2164+($S$2164&lt;&gt;2)*$S$2164+($Z$2164&lt;&gt;2)*$Z$2164+($AG$2164&lt;&gt;2)*$AG$2164)/(($E$2164&lt;&gt;2)+($L$2164&lt;&gt;2)+($S$2164&lt;&gt;2)+($Z$2164&lt;&gt;2)+($AG$2164&lt;&gt;2))&gt;=0.5,1,0))</f>
        <v/>
      </c>
      <c r="AO2164" s="8">
        <f>IF(($F$2164&lt;&gt;2)+($M$2164&lt;&gt;2)+($T$2164&lt;&gt;2)+($AA$2164&lt;&gt;2)+($AH$2164&lt;&gt;2)=0,2,IF((($F$2164&lt;&gt;2)*$F$2164+($M$2164&lt;&gt;2)*$M$2164+($T$2164&lt;&gt;2)*$T$2164+($AA$2164&lt;&gt;2)*$AA$2164+($AH$2164&lt;&gt;2)*$AH$2164)/(($F$2164&lt;&gt;2)+($M$2164&lt;&gt;2)+($T$2164&lt;&gt;2)+($AA$2164&lt;&gt;2)+($AH$2164&lt;&gt;2))&gt;=0.5,1,0))</f>
        <v/>
      </c>
      <c r="AP2164" s="8">
        <f>IF(($G$2164&lt;&gt;2)+($N$2164&lt;&gt;2)+($U$2164&lt;&gt;2)+($AB$2164&lt;&gt;2)+($AI$2164&lt;&gt;2)=0,2,IF((($G$2164&lt;&gt;2)*$G$2164+($N$2164&lt;&gt;2)*$N$2164+($U$2164&lt;&gt;2)*$U$2164+($AB$2164&lt;&gt;2)*$AB$2164+($AI$2164&lt;&gt;2)*$AI$2164)/(($G$2164&lt;&gt;2)+($N$2164&lt;&gt;2)+($U$2164&lt;&gt;2)+($AB$2164&lt;&gt;2)+($AI$2164&lt;&gt;2))&gt;=0.5,1,0))</f>
        <v/>
      </c>
      <c r="AR2164" s="16">
        <f>INDEX('Ground truth'!$B$3:$G$8,MATCH($AK$2155,'Ground truth'!$A$3:$A$8,0),MATCH($AK$2154,'Ground truth'!$B$2:$G$2,0))</f>
        <v/>
      </c>
      <c r="AS2164" s="16">
        <f>INDEX('Ground truth'!$B$3:$G$8,MATCH($AK$2155,'Ground truth'!$A$3:$A$8,0),MATCH($AK$2155,'Ground truth'!$B$2:$G$2,0))</f>
        <v/>
      </c>
      <c r="AT2164" s="16">
        <f>INDEX('Ground truth'!$B$3:$G$8,MATCH($AK$2155,'Ground truth'!$A$3:$A$8,0),MATCH($AK$2156,'Ground truth'!$B$2:$G$2,0))</f>
        <v/>
      </c>
      <c r="AU2164" s="16">
        <f>INDEX('Ground truth'!$B$3:$G$8,MATCH($AK$2155,'Ground truth'!$A$3:$A$8,0),MATCH($AK$2157,'Ground truth'!$B$2:$G$2,0))</f>
        <v/>
      </c>
      <c r="AV2164" s="16">
        <f>INDEX('Ground truth'!$B$3:$G$8,MATCH($AK$2155,'Ground truth'!$A$3:$A$8,0),MATCH($AK$2158,'Ground truth'!$B$2:$G$2,0))</f>
        <v/>
      </c>
      <c r="AW2164" s="16">
        <f>INDEX('Ground truth'!$B$3:$G$8,MATCH($AK$2155,'Ground truth'!$A$3:$A$8,0),MATCH($AK$2159,'Ground truth'!$B$2:$G$2,0))</f>
        <v/>
      </c>
      <c r="AY2164" s="19" t="n">
        <v>1.52931658012884</v>
      </c>
      <c r="AZ2164" s="19">
        <f>LARGE($AY$2163:$AY$2168,2)</f>
        <v/>
      </c>
    </row>
    <row r="2165">
      <c r="A2165" s="3" t="inlineStr">
        <is>
          <t>Guidance, Navigation, and Control (GNC) Subsystem</t>
        </is>
      </c>
      <c r="B2165" s="8">
        <f>INDEX($B$2154:$G$2159,MATCH($AL$2156,$B$2153:$G$2153,0),MATCH($AL$2154,$B$2153:$G$2153,0))</f>
        <v/>
      </c>
      <c r="C2165" s="8">
        <f>INDEX($B$2154:$G$2159,MATCH($AL$2156,$B$2153:$G$2153,0),MATCH($AL$2155,$B$2153:$G$2153,0))</f>
        <v/>
      </c>
      <c r="D2165" s="8">
        <f>INDEX($B$2154:$G$2159,MATCH($AL$2156,$B$2153:$G$2153,0),MATCH($AL$2156,$B$2153:$G$2153,0))</f>
        <v/>
      </c>
      <c r="E2165" s="8">
        <f>INDEX($B$2154:$G$2159,MATCH($AL$2156,$B$2153:$G$2153,0),MATCH($AL$2157,$B$2153:$G$2153,0))</f>
        <v/>
      </c>
      <c r="F2165" s="8">
        <f>INDEX($B$2154:$G$2159,MATCH($AL$2156,$B$2153:$G$2153,0),MATCH($AL$2158,$B$2153:$G$2153,0))</f>
        <v/>
      </c>
      <c r="G2165" s="8">
        <f>INDEX($B$2154:$G$2159,MATCH($AL$2156,$B$2153:$G$2153,0),MATCH($AL$2159,$B$2153:$G$2153,0))</f>
        <v/>
      </c>
      <c r="I2165" s="8">
        <f>INDEX($I$2154:$N$2159,MATCH($AL$2156,$I$2153:$N$2153,0),MATCH($AL$2154,$I$2153:$N$2153,0))</f>
        <v/>
      </c>
      <c r="J2165" s="8">
        <f>INDEX($I$2154:$N$2159,MATCH($AL$2156,$I$2153:$N$2153,0),MATCH($AL$2155,$I$2153:$N$2153,0))</f>
        <v/>
      </c>
      <c r="K2165" s="8">
        <f>INDEX($I$2154:$N$2159,MATCH($AL$2156,$I$2153:$N$2153,0),MATCH($AL$2156,$I$2153:$N$2153,0))</f>
        <v/>
      </c>
      <c r="L2165" s="8">
        <f>INDEX($I$2154:$N$2159,MATCH($AL$2156,$I$2153:$N$2153,0),MATCH($AL$2157,$I$2153:$N$2153,0))</f>
        <v/>
      </c>
      <c r="M2165" s="8">
        <f>INDEX($I$2154:$N$2159,MATCH($AL$2156,$I$2153:$N$2153,0),MATCH($AL$2158,$I$2153:$N$2153,0))</f>
        <v/>
      </c>
      <c r="N2165" s="8">
        <f>INDEX($I$2154:$N$2159,MATCH($AL$2156,$I$2153:$N$2153,0),MATCH($AL$2159,$I$2153:$N$2153,0))</f>
        <v/>
      </c>
      <c r="P2165" s="8">
        <f>INDEX($P$2154:$U$2159,MATCH($AL$2156,$P$2153:$U$2153,0),MATCH($AL$2154,$P$2153:$U$2153,0))</f>
        <v/>
      </c>
      <c r="Q2165" s="8">
        <f>INDEX($P$2154:$U$2159,MATCH($AL$2156,$P$2153:$U$2153,0),MATCH($AL$2155,$P$2153:$U$2153,0))</f>
        <v/>
      </c>
      <c r="R2165" s="8">
        <f>INDEX($P$2154:$U$2159,MATCH($AL$2156,$P$2153:$U$2153,0),MATCH($AL$2156,$P$2153:$U$2153,0))</f>
        <v/>
      </c>
      <c r="S2165" s="8">
        <f>INDEX($P$2154:$U$2159,MATCH($AL$2156,$P$2153:$U$2153,0),MATCH($AL$2157,$P$2153:$U$2153,0))</f>
        <v/>
      </c>
      <c r="T2165" s="8">
        <f>INDEX($P$2154:$U$2159,MATCH($AL$2156,$P$2153:$U$2153,0),MATCH($AL$2158,$P$2153:$U$2153,0))</f>
        <v/>
      </c>
      <c r="U2165" s="8">
        <f>INDEX($P$2154:$U$2159,MATCH($AL$2156,$P$2153:$U$2153,0),MATCH($AL$2159,$P$2153:$U$2153,0))</f>
        <v/>
      </c>
      <c r="W2165" s="8">
        <f>INDEX($W$2154:$AB$2159,MATCH($AL$2156,$W$2153:$AB$2153,0),MATCH($AL$2154,$W$2153:$AB$2153,0))</f>
        <v/>
      </c>
      <c r="X2165" s="8">
        <f>INDEX($W$2154:$AB$2159,MATCH($AL$2156,$W$2153:$AB$2153,0),MATCH($AL$2155,$W$2153:$AB$2153,0))</f>
        <v/>
      </c>
      <c r="Y2165" s="8">
        <f>INDEX($W$2154:$AB$2159,MATCH($AL$2156,$W$2153:$AB$2153,0),MATCH($AL$2156,$W$2153:$AB$2153,0))</f>
        <v/>
      </c>
      <c r="Z2165" s="8">
        <f>INDEX($W$2154:$AB$2159,MATCH($AL$2156,$W$2153:$AB$2153,0),MATCH($AL$2157,$W$2153:$AB$2153,0))</f>
        <v/>
      </c>
      <c r="AA2165" s="8">
        <f>INDEX($W$2154:$AB$2159,MATCH($AL$2156,$W$2153:$AB$2153,0),MATCH($AL$2158,$W$2153:$AB$2153,0))</f>
        <v/>
      </c>
      <c r="AB2165" s="8">
        <f>INDEX($W$2154:$AB$2159,MATCH($AL$2156,$W$2153:$AB$2153,0),MATCH($AL$2159,$W$2153:$AB$2153,0))</f>
        <v/>
      </c>
      <c r="AD2165" s="8">
        <f>INDEX($AD$2154:$AI$2159,MATCH($AL$2156,$AD$2153:$AI$2153,0),MATCH($AL$2154,$AD$2153:$AI$2153,0))</f>
        <v/>
      </c>
      <c r="AE2165" s="8">
        <f>INDEX($AD$2154:$AI$2159,MATCH($AL$2156,$AD$2153:$AI$2153,0),MATCH($AL$2155,$AD$2153:$AI$2153,0))</f>
        <v/>
      </c>
      <c r="AF2165" s="8">
        <f>INDEX($AD$2154:$AI$2159,MATCH($AL$2156,$AD$2153:$AI$2153,0),MATCH($AL$2156,$AD$2153:$AI$2153,0))</f>
        <v/>
      </c>
      <c r="AG2165" s="8">
        <f>INDEX($AD$2154:$AI$2159,MATCH($AL$2156,$AD$2153:$AI$2153,0),MATCH($AL$2157,$AD$2153:$AI$2153,0))</f>
        <v/>
      </c>
      <c r="AH2165" s="8">
        <f>INDEX($AD$2154:$AI$2159,MATCH($AL$2156,$AD$2153:$AI$2153,0),MATCH($AL$2158,$AD$2153:$AI$2153,0))</f>
        <v/>
      </c>
      <c r="AI2165" s="8">
        <f>INDEX($AD$2154:$AI$2159,MATCH($AL$2156,$AD$2153:$AI$2153,0),MATCH($AL$2159,$AD$2153:$AI$2153,0))</f>
        <v/>
      </c>
      <c r="AK2165" s="8">
        <f>IF(($B$2165&lt;&gt;2)+($I$2165&lt;&gt;2)+($P$2165&lt;&gt;2)+($W$2165&lt;&gt;2)+($AD$2165&lt;&gt;2)=0,2,IF((($B$2165&lt;&gt;2)*$B$2165+($I$2165&lt;&gt;2)*$I$2165+($P$2165&lt;&gt;2)*$P$2165+($W$2165&lt;&gt;2)*$W$2165+($AD$2165&lt;&gt;2)*$AD$2165)/(($B$2165&lt;&gt;2)+($I$2165&lt;&gt;2)+($P$2165&lt;&gt;2)+($W$2165&lt;&gt;2)+($AD$2165&lt;&gt;2))&gt;=0.5,1,0))</f>
        <v/>
      </c>
      <c r="AL2165" s="8">
        <f>IF(($C$2165&lt;&gt;2)+($J$2165&lt;&gt;2)+($Q$2165&lt;&gt;2)+($X$2165&lt;&gt;2)+($AE$2165&lt;&gt;2)=0,2,IF((($C$2165&lt;&gt;2)*$C$2165+($J$2165&lt;&gt;2)*$J$2165+($Q$2165&lt;&gt;2)*$Q$2165+($X$2165&lt;&gt;2)*$X$2165+($AE$2165&lt;&gt;2)*$AE$2165)/(($C$2165&lt;&gt;2)+($J$2165&lt;&gt;2)+($Q$2165&lt;&gt;2)+($X$2165&lt;&gt;2)+($AE$2165&lt;&gt;2))&gt;=0.5,1,0))</f>
        <v/>
      </c>
      <c r="AM2165" s="8">
        <f>IF(($D$2165&lt;&gt;2)+($K$2165&lt;&gt;2)+($R$2165&lt;&gt;2)+($Y$2165&lt;&gt;2)+($AF$2165&lt;&gt;2)=0,2,IF((($D$2165&lt;&gt;2)*$D$2165+($K$2165&lt;&gt;2)*$K$2165+($R$2165&lt;&gt;2)*$R$2165+($Y$2165&lt;&gt;2)*$Y$2165+($AF$2165&lt;&gt;2)*$AF$2165)/(($D$2165&lt;&gt;2)+($K$2165&lt;&gt;2)+($R$2165&lt;&gt;2)+($Y$2165&lt;&gt;2)+($AF$2165&lt;&gt;2))&gt;=0.5,1,0))</f>
        <v/>
      </c>
      <c r="AN2165" s="8">
        <f>IF(($E$2165&lt;&gt;2)+($L$2165&lt;&gt;2)+($S$2165&lt;&gt;2)+($Z$2165&lt;&gt;2)+($AG$2165&lt;&gt;2)=0,2,IF((($E$2165&lt;&gt;2)*$E$2165+($L$2165&lt;&gt;2)*$L$2165+($S$2165&lt;&gt;2)*$S$2165+($Z$2165&lt;&gt;2)*$Z$2165+($AG$2165&lt;&gt;2)*$AG$2165)/(($E$2165&lt;&gt;2)+($L$2165&lt;&gt;2)+($S$2165&lt;&gt;2)+($Z$2165&lt;&gt;2)+($AG$2165&lt;&gt;2))&gt;=0.5,1,0))</f>
        <v/>
      </c>
      <c r="AO2165" s="8">
        <f>IF(($F$2165&lt;&gt;2)+($M$2165&lt;&gt;2)+($T$2165&lt;&gt;2)+($AA$2165&lt;&gt;2)+($AH$2165&lt;&gt;2)=0,2,IF((($F$2165&lt;&gt;2)*$F$2165+($M$2165&lt;&gt;2)*$M$2165+($T$2165&lt;&gt;2)*$T$2165+($AA$2165&lt;&gt;2)*$AA$2165+($AH$2165&lt;&gt;2)*$AH$2165)/(($F$2165&lt;&gt;2)+($M$2165&lt;&gt;2)+($T$2165&lt;&gt;2)+($AA$2165&lt;&gt;2)+($AH$2165&lt;&gt;2))&gt;=0.5,1,0))</f>
        <v/>
      </c>
      <c r="AP2165" s="8">
        <f>IF(($G$2165&lt;&gt;2)+($N$2165&lt;&gt;2)+($U$2165&lt;&gt;2)+($AB$2165&lt;&gt;2)+($AI$2165&lt;&gt;2)=0,2,IF((($G$2165&lt;&gt;2)*$G$2165+($N$2165&lt;&gt;2)*$N$2165+($U$2165&lt;&gt;2)*$U$2165+($AB$2165&lt;&gt;2)*$AB$2165+($AI$2165&lt;&gt;2)*$AI$2165)/(($G$2165&lt;&gt;2)+($N$2165&lt;&gt;2)+($U$2165&lt;&gt;2)+($AB$2165&lt;&gt;2)+($AI$2165&lt;&gt;2))&gt;=0.5,1,0))</f>
        <v/>
      </c>
      <c r="AR2165" s="16">
        <f>INDEX('Ground truth'!$B$3:$G$8,MATCH($AK$2156,'Ground truth'!$A$3:$A$8,0),MATCH($AK$2154,'Ground truth'!$B$2:$G$2,0))</f>
        <v/>
      </c>
      <c r="AS2165" s="16">
        <f>INDEX('Ground truth'!$B$3:$G$8,MATCH($AK$2156,'Ground truth'!$A$3:$A$8,0),MATCH($AK$2155,'Ground truth'!$B$2:$G$2,0))</f>
        <v/>
      </c>
      <c r="AT2165" s="16">
        <f>INDEX('Ground truth'!$B$3:$G$8,MATCH($AK$2156,'Ground truth'!$A$3:$A$8,0),MATCH($AK$2156,'Ground truth'!$B$2:$G$2,0))</f>
        <v/>
      </c>
      <c r="AU2165" s="16">
        <f>INDEX('Ground truth'!$B$3:$G$8,MATCH($AK$2156,'Ground truth'!$A$3:$A$8,0),MATCH($AK$2157,'Ground truth'!$B$2:$G$2,0))</f>
        <v/>
      </c>
      <c r="AV2165" s="16">
        <f>INDEX('Ground truth'!$B$3:$G$8,MATCH($AK$2156,'Ground truth'!$A$3:$A$8,0),MATCH($AK$2158,'Ground truth'!$B$2:$G$2,0))</f>
        <v/>
      </c>
      <c r="AW2165" s="16">
        <f>INDEX('Ground truth'!$B$3:$G$8,MATCH($AK$2156,'Ground truth'!$A$3:$A$8,0),MATCH($AK$2159,'Ground truth'!$B$2:$G$2,0))</f>
        <v/>
      </c>
      <c r="AY2165" s="19" t="n">
        <v>1</v>
      </c>
      <c r="AZ2165" s="19">
        <f>LARGE($AY$2163:$AY$2168,3)</f>
        <v/>
      </c>
    </row>
    <row r="2166">
      <c r="A2166" s="3" t="inlineStr">
        <is>
          <t>Propulsion Subsystem</t>
        </is>
      </c>
      <c r="B2166" s="8">
        <f>INDEX($B$2154:$G$2159,MATCH($AL$2157,$B$2153:$G$2153,0),MATCH($AL$2154,$B$2153:$G$2153,0))</f>
        <v/>
      </c>
      <c r="C2166" s="8">
        <f>INDEX($B$2154:$G$2159,MATCH($AL$2157,$B$2153:$G$2153,0),MATCH($AL$2155,$B$2153:$G$2153,0))</f>
        <v/>
      </c>
      <c r="D2166" s="8">
        <f>INDEX($B$2154:$G$2159,MATCH($AL$2157,$B$2153:$G$2153,0),MATCH($AL$2156,$B$2153:$G$2153,0))</f>
        <v/>
      </c>
      <c r="E2166" s="8">
        <f>INDEX($B$2154:$G$2159,MATCH($AL$2157,$B$2153:$G$2153,0),MATCH($AL$2157,$B$2153:$G$2153,0))</f>
        <v/>
      </c>
      <c r="F2166" s="8">
        <f>INDEX($B$2154:$G$2159,MATCH($AL$2157,$B$2153:$G$2153,0),MATCH($AL$2158,$B$2153:$G$2153,0))</f>
        <v/>
      </c>
      <c r="G2166" s="8">
        <f>INDEX($B$2154:$G$2159,MATCH($AL$2157,$B$2153:$G$2153,0),MATCH($AL$2159,$B$2153:$G$2153,0))</f>
        <v/>
      </c>
      <c r="I2166" s="8">
        <f>INDEX($I$2154:$N$2159,MATCH($AL$2157,$I$2153:$N$2153,0),MATCH($AL$2154,$I$2153:$N$2153,0))</f>
        <v/>
      </c>
      <c r="J2166" s="8">
        <f>INDEX($I$2154:$N$2159,MATCH($AL$2157,$I$2153:$N$2153,0),MATCH($AL$2155,$I$2153:$N$2153,0))</f>
        <v/>
      </c>
      <c r="K2166" s="8">
        <f>INDEX($I$2154:$N$2159,MATCH($AL$2157,$I$2153:$N$2153,0),MATCH($AL$2156,$I$2153:$N$2153,0))</f>
        <v/>
      </c>
      <c r="L2166" s="8">
        <f>INDEX($I$2154:$N$2159,MATCH($AL$2157,$I$2153:$N$2153,0),MATCH($AL$2157,$I$2153:$N$2153,0))</f>
        <v/>
      </c>
      <c r="M2166" s="8">
        <f>INDEX($I$2154:$N$2159,MATCH($AL$2157,$I$2153:$N$2153,0),MATCH($AL$2158,$I$2153:$N$2153,0))</f>
        <v/>
      </c>
      <c r="N2166" s="8">
        <f>INDEX($I$2154:$N$2159,MATCH($AL$2157,$I$2153:$N$2153,0),MATCH($AL$2159,$I$2153:$N$2153,0))</f>
        <v/>
      </c>
      <c r="P2166" s="8">
        <f>INDEX($P$2154:$U$2159,MATCH($AL$2157,$P$2153:$U$2153,0),MATCH($AL$2154,$P$2153:$U$2153,0))</f>
        <v/>
      </c>
      <c r="Q2166" s="8">
        <f>INDEX($P$2154:$U$2159,MATCH($AL$2157,$P$2153:$U$2153,0),MATCH($AL$2155,$P$2153:$U$2153,0))</f>
        <v/>
      </c>
      <c r="R2166" s="8">
        <f>INDEX($P$2154:$U$2159,MATCH($AL$2157,$P$2153:$U$2153,0),MATCH($AL$2156,$P$2153:$U$2153,0))</f>
        <v/>
      </c>
      <c r="S2166" s="8">
        <f>INDEX($P$2154:$U$2159,MATCH($AL$2157,$P$2153:$U$2153,0),MATCH($AL$2157,$P$2153:$U$2153,0))</f>
        <v/>
      </c>
      <c r="T2166" s="8">
        <f>INDEX($P$2154:$U$2159,MATCH($AL$2157,$P$2153:$U$2153,0),MATCH($AL$2158,$P$2153:$U$2153,0))</f>
        <v/>
      </c>
      <c r="U2166" s="8">
        <f>INDEX($P$2154:$U$2159,MATCH($AL$2157,$P$2153:$U$2153,0),MATCH($AL$2159,$P$2153:$U$2153,0))</f>
        <v/>
      </c>
      <c r="W2166" s="8">
        <f>INDEX($W$2154:$AB$2159,MATCH($AL$2157,$W$2153:$AB$2153,0),MATCH($AL$2154,$W$2153:$AB$2153,0))</f>
        <v/>
      </c>
      <c r="X2166" s="8">
        <f>INDEX($W$2154:$AB$2159,MATCH($AL$2157,$W$2153:$AB$2153,0),MATCH($AL$2155,$W$2153:$AB$2153,0))</f>
        <v/>
      </c>
      <c r="Y2166" s="8">
        <f>INDEX($W$2154:$AB$2159,MATCH($AL$2157,$W$2153:$AB$2153,0),MATCH($AL$2156,$W$2153:$AB$2153,0))</f>
        <v/>
      </c>
      <c r="Z2166" s="8">
        <f>INDEX($W$2154:$AB$2159,MATCH($AL$2157,$W$2153:$AB$2153,0),MATCH($AL$2157,$W$2153:$AB$2153,0))</f>
        <v/>
      </c>
      <c r="AA2166" s="8">
        <f>INDEX($W$2154:$AB$2159,MATCH($AL$2157,$W$2153:$AB$2153,0),MATCH($AL$2158,$W$2153:$AB$2153,0))</f>
        <v/>
      </c>
      <c r="AB2166" s="8">
        <f>INDEX($W$2154:$AB$2159,MATCH($AL$2157,$W$2153:$AB$2153,0),MATCH($AL$2159,$W$2153:$AB$2153,0))</f>
        <v/>
      </c>
      <c r="AD2166" s="8">
        <f>INDEX($AD$2154:$AI$2159,MATCH($AL$2157,$AD$2153:$AI$2153,0),MATCH($AL$2154,$AD$2153:$AI$2153,0))</f>
        <v/>
      </c>
      <c r="AE2166" s="8">
        <f>INDEX($AD$2154:$AI$2159,MATCH($AL$2157,$AD$2153:$AI$2153,0),MATCH($AL$2155,$AD$2153:$AI$2153,0))</f>
        <v/>
      </c>
      <c r="AF2166" s="8">
        <f>INDEX($AD$2154:$AI$2159,MATCH($AL$2157,$AD$2153:$AI$2153,0),MATCH($AL$2156,$AD$2153:$AI$2153,0))</f>
        <v/>
      </c>
      <c r="AG2166" s="8">
        <f>INDEX($AD$2154:$AI$2159,MATCH($AL$2157,$AD$2153:$AI$2153,0),MATCH($AL$2157,$AD$2153:$AI$2153,0))</f>
        <v/>
      </c>
      <c r="AH2166" s="8">
        <f>INDEX($AD$2154:$AI$2159,MATCH($AL$2157,$AD$2153:$AI$2153,0),MATCH($AL$2158,$AD$2153:$AI$2153,0))</f>
        <v/>
      </c>
      <c r="AI2166" s="8">
        <f>INDEX($AD$2154:$AI$2159,MATCH($AL$2157,$AD$2153:$AI$2153,0),MATCH($AL$2159,$AD$2153:$AI$2153,0))</f>
        <v/>
      </c>
      <c r="AK2166" s="8">
        <f>IF(($B$2166&lt;&gt;2)+($I$2166&lt;&gt;2)+($P$2166&lt;&gt;2)+($W$2166&lt;&gt;2)+($AD$2166&lt;&gt;2)=0,2,IF((($B$2166&lt;&gt;2)*$B$2166+($I$2166&lt;&gt;2)*$I$2166+($P$2166&lt;&gt;2)*$P$2166+($W$2166&lt;&gt;2)*$W$2166+($AD$2166&lt;&gt;2)*$AD$2166)/(($B$2166&lt;&gt;2)+($I$2166&lt;&gt;2)+($P$2166&lt;&gt;2)+($W$2166&lt;&gt;2)+($AD$2166&lt;&gt;2))&gt;=0.5,1,0))</f>
        <v/>
      </c>
      <c r="AL2166" s="8">
        <f>IF(($C$2166&lt;&gt;2)+($J$2166&lt;&gt;2)+($Q$2166&lt;&gt;2)+($X$2166&lt;&gt;2)+($AE$2166&lt;&gt;2)=0,2,IF((($C$2166&lt;&gt;2)*$C$2166+($J$2166&lt;&gt;2)*$J$2166+($Q$2166&lt;&gt;2)*$Q$2166+($X$2166&lt;&gt;2)*$X$2166+($AE$2166&lt;&gt;2)*$AE$2166)/(($C$2166&lt;&gt;2)+($J$2166&lt;&gt;2)+($Q$2166&lt;&gt;2)+($X$2166&lt;&gt;2)+($AE$2166&lt;&gt;2))&gt;=0.5,1,0))</f>
        <v/>
      </c>
      <c r="AM2166" s="8">
        <f>IF(($D$2166&lt;&gt;2)+($K$2166&lt;&gt;2)+($R$2166&lt;&gt;2)+($Y$2166&lt;&gt;2)+($AF$2166&lt;&gt;2)=0,2,IF((($D$2166&lt;&gt;2)*$D$2166+($K$2166&lt;&gt;2)*$K$2166+($R$2166&lt;&gt;2)*$R$2166+($Y$2166&lt;&gt;2)*$Y$2166+($AF$2166&lt;&gt;2)*$AF$2166)/(($D$2166&lt;&gt;2)+($K$2166&lt;&gt;2)+($R$2166&lt;&gt;2)+($Y$2166&lt;&gt;2)+($AF$2166&lt;&gt;2))&gt;=0.5,1,0))</f>
        <v/>
      </c>
      <c r="AN2166" s="8">
        <f>IF(($E$2166&lt;&gt;2)+($L$2166&lt;&gt;2)+($S$2166&lt;&gt;2)+($Z$2166&lt;&gt;2)+($AG$2166&lt;&gt;2)=0,2,IF((($E$2166&lt;&gt;2)*$E$2166+($L$2166&lt;&gt;2)*$L$2166+($S$2166&lt;&gt;2)*$S$2166+($Z$2166&lt;&gt;2)*$Z$2166+($AG$2166&lt;&gt;2)*$AG$2166)/(($E$2166&lt;&gt;2)+($L$2166&lt;&gt;2)+($S$2166&lt;&gt;2)+($Z$2166&lt;&gt;2)+($AG$2166&lt;&gt;2))&gt;=0.5,1,0))</f>
        <v/>
      </c>
      <c r="AO2166" s="8">
        <f>IF(($F$2166&lt;&gt;2)+($M$2166&lt;&gt;2)+($T$2166&lt;&gt;2)+($AA$2166&lt;&gt;2)+($AH$2166&lt;&gt;2)=0,2,IF((($F$2166&lt;&gt;2)*$F$2166+($M$2166&lt;&gt;2)*$M$2166+($T$2166&lt;&gt;2)*$T$2166+($AA$2166&lt;&gt;2)*$AA$2166+($AH$2166&lt;&gt;2)*$AH$2166)/(($F$2166&lt;&gt;2)+($M$2166&lt;&gt;2)+($T$2166&lt;&gt;2)+($AA$2166&lt;&gt;2)+($AH$2166&lt;&gt;2))&gt;=0.5,1,0))</f>
        <v/>
      </c>
      <c r="AP2166" s="8">
        <f>IF(($G$2166&lt;&gt;2)+($N$2166&lt;&gt;2)+($U$2166&lt;&gt;2)+($AB$2166&lt;&gt;2)+($AI$2166&lt;&gt;2)=0,2,IF((($G$2166&lt;&gt;2)*$G$2166+($N$2166&lt;&gt;2)*$N$2166+($U$2166&lt;&gt;2)*$U$2166+($AB$2166&lt;&gt;2)*$AB$2166+($AI$2166&lt;&gt;2)*$AI$2166)/(($G$2166&lt;&gt;2)+($N$2166&lt;&gt;2)+($U$2166&lt;&gt;2)+($AB$2166&lt;&gt;2)+($AI$2166&lt;&gt;2))&gt;=0.5,1,0))</f>
        <v/>
      </c>
      <c r="AR2166" s="16">
        <f>INDEX('Ground truth'!$B$3:$G$8,MATCH($AK$2157,'Ground truth'!$A$3:$A$8,0),MATCH($AK$2154,'Ground truth'!$B$2:$G$2,0))</f>
        <v/>
      </c>
      <c r="AS2166" s="16">
        <f>INDEX('Ground truth'!$B$3:$G$8,MATCH($AK$2157,'Ground truth'!$A$3:$A$8,0),MATCH($AK$2155,'Ground truth'!$B$2:$G$2,0))</f>
        <v/>
      </c>
      <c r="AT2166" s="16">
        <f>INDEX('Ground truth'!$B$3:$G$8,MATCH($AK$2157,'Ground truth'!$A$3:$A$8,0),MATCH($AK$2156,'Ground truth'!$B$2:$G$2,0))</f>
        <v/>
      </c>
      <c r="AU2166" s="16">
        <f>INDEX('Ground truth'!$B$3:$G$8,MATCH($AK$2157,'Ground truth'!$A$3:$A$8,0),MATCH($AK$2157,'Ground truth'!$B$2:$G$2,0))</f>
        <v/>
      </c>
      <c r="AV2166" s="16">
        <f>INDEX('Ground truth'!$B$3:$G$8,MATCH($AK$2157,'Ground truth'!$A$3:$A$8,0),MATCH($AK$2158,'Ground truth'!$B$2:$G$2,0))</f>
        <v/>
      </c>
      <c r="AW2166" s="16">
        <f>INDEX('Ground truth'!$B$3:$G$8,MATCH($AK$2157,'Ground truth'!$A$3:$A$8,0),MATCH($AK$2159,'Ground truth'!$B$2:$G$2,0))</f>
        <v/>
      </c>
      <c r="AY2166" s="19" t="n">
        <v>-1</v>
      </c>
      <c r="AZ2166" s="19">
        <f>LARGE($AY$2163:$AY$2168,4)</f>
        <v/>
      </c>
    </row>
    <row r="2167">
      <c r="A2167" s="3" t="inlineStr">
        <is>
          <t>Reaction Wheel</t>
        </is>
      </c>
      <c r="B2167" s="8">
        <f>INDEX($B$2154:$G$2159,MATCH($AL$2158,$B$2153:$G$2153,0),MATCH($AL$2154,$B$2153:$G$2153,0))</f>
        <v/>
      </c>
      <c r="C2167" s="8">
        <f>INDEX($B$2154:$G$2159,MATCH($AL$2158,$B$2153:$G$2153,0),MATCH($AL$2155,$B$2153:$G$2153,0))</f>
        <v/>
      </c>
      <c r="D2167" s="8">
        <f>INDEX($B$2154:$G$2159,MATCH($AL$2158,$B$2153:$G$2153,0),MATCH($AL$2156,$B$2153:$G$2153,0))</f>
        <v/>
      </c>
      <c r="E2167" s="8">
        <f>INDEX($B$2154:$G$2159,MATCH($AL$2158,$B$2153:$G$2153,0),MATCH($AL$2157,$B$2153:$G$2153,0))</f>
        <v/>
      </c>
      <c r="F2167" s="8">
        <f>INDEX($B$2154:$G$2159,MATCH($AL$2158,$B$2153:$G$2153,0),MATCH($AL$2158,$B$2153:$G$2153,0))</f>
        <v/>
      </c>
      <c r="G2167" s="8">
        <f>INDEX($B$2154:$G$2159,MATCH($AL$2158,$B$2153:$G$2153,0),MATCH($AL$2159,$B$2153:$G$2153,0))</f>
        <v/>
      </c>
      <c r="I2167" s="8">
        <f>INDEX($I$2154:$N$2159,MATCH($AL$2158,$I$2153:$N$2153,0),MATCH($AL$2154,$I$2153:$N$2153,0))</f>
        <v/>
      </c>
      <c r="J2167" s="8">
        <f>INDEX($I$2154:$N$2159,MATCH($AL$2158,$I$2153:$N$2153,0),MATCH($AL$2155,$I$2153:$N$2153,0))</f>
        <v/>
      </c>
      <c r="K2167" s="8">
        <f>INDEX($I$2154:$N$2159,MATCH($AL$2158,$I$2153:$N$2153,0),MATCH($AL$2156,$I$2153:$N$2153,0))</f>
        <v/>
      </c>
      <c r="L2167" s="8">
        <f>INDEX($I$2154:$N$2159,MATCH($AL$2158,$I$2153:$N$2153,0),MATCH($AL$2157,$I$2153:$N$2153,0))</f>
        <v/>
      </c>
      <c r="M2167" s="8">
        <f>INDEX($I$2154:$N$2159,MATCH($AL$2158,$I$2153:$N$2153,0),MATCH($AL$2158,$I$2153:$N$2153,0))</f>
        <v/>
      </c>
      <c r="N2167" s="8">
        <f>INDEX($I$2154:$N$2159,MATCH($AL$2158,$I$2153:$N$2153,0),MATCH($AL$2159,$I$2153:$N$2153,0))</f>
        <v/>
      </c>
      <c r="P2167" s="8">
        <f>INDEX($P$2154:$U$2159,MATCH($AL$2158,$P$2153:$U$2153,0),MATCH($AL$2154,$P$2153:$U$2153,0))</f>
        <v/>
      </c>
      <c r="Q2167" s="8">
        <f>INDEX($P$2154:$U$2159,MATCH($AL$2158,$P$2153:$U$2153,0),MATCH($AL$2155,$P$2153:$U$2153,0))</f>
        <v/>
      </c>
      <c r="R2167" s="8">
        <f>INDEX($P$2154:$U$2159,MATCH($AL$2158,$P$2153:$U$2153,0),MATCH($AL$2156,$P$2153:$U$2153,0))</f>
        <v/>
      </c>
      <c r="S2167" s="8">
        <f>INDEX($P$2154:$U$2159,MATCH($AL$2158,$P$2153:$U$2153,0),MATCH($AL$2157,$P$2153:$U$2153,0))</f>
        <v/>
      </c>
      <c r="T2167" s="8">
        <f>INDEX($P$2154:$U$2159,MATCH($AL$2158,$P$2153:$U$2153,0),MATCH($AL$2158,$P$2153:$U$2153,0))</f>
        <v/>
      </c>
      <c r="U2167" s="8">
        <f>INDEX($P$2154:$U$2159,MATCH($AL$2158,$P$2153:$U$2153,0),MATCH($AL$2159,$P$2153:$U$2153,0))</f>
        <v/>
      </c>
      <c r="W2167" s="8">
        <f>INDEX($W$2154:$AB$2159,MATCH($AL$2158,$W$2153:$AB$2153,0),MATCH($AL$2154,$W$2153:$AB$2153,0))</f>
        <v/>
      </c>
      <c r="X2167" s="8">
        <f>INDEX($W$2154:$AB$2159,MATCH($AL$2158,$W$2153:$AB$2153,0),MATCH($AL$2155,$W$2153:$AB$2153,0))</f>
        <v/>
      </c>
      <c r="Y2167" s="8">
        <f>INDEX($W$2154:$AB$2159,MATCH($AL$2158,$W$2153:$AB$2153,0),MATCH($AL$2156,$W$2153:$AB$2153,0))</f>
        <v/>
      </c>
      <c r="Z2167" s="8">
        <f>INDEX($W$2154:$AB$2159,MATCH($AL$2158,$W$2153:$AB$2153,0),MATCH($AL$2157,$W$2153:$AB$2153,0))</f>
        <v/>
      </c>
      <c r="AA2167" s="8">
        <f>INDEX($W$2154:$AB$2159,MATCH($AL$2158,$W$2153:$AB$2153,0),MATCH($AL$2158,$W$2153:$AB$2153,0))</f>
        <v/>
      </c>
      <c r="AB2167" s="8">
        <f>INDEX($W$2154:$AB$2159,MATCH($AL$2158,$W$2153:$AB$2153,0),MATCH($AL$2159,$W$2153:$AB$2153,0))</f>
        <v/>
      </c>
      <c r="AD2167" s="8">
        <f>INDEX($AD$2154:$AI$2159,MATCH($AL$2158,$AD$2153:$AI$2153,0),MATCH($AL$2154,$AD$2153:$AI$2153,0))</f>
        <v/>
      </c>
      <c r="AE2167" s="8">
        <f>INDEX($AD$2154:$AI$2159,MATCH($AL$2158,$AD$2153:$AI$2153,0),MATCH($AL$2155,$AD$2153:$AI$2153,0))</f>
        <v/>
      </c>
      <c r="AF2167" s="8">
        <f>INDEX($AD$2154:$AI$2159,MATCH($AL$2158,$AD$2153:$AI$2153,0),MATCH($AL$2156,$AD$2153:$AI$2153,0))</f>
        <v/>
      </c>
      <c r="AG2167" s="8">
        <f>INDEX($AD$2154:$AI$2159,MATCH($AL$2158,$AD$2153:$AI$2153,0),MATCH($AL$2157,$AD$2153:$AI$2153,0))</f>
        <v/>
      </c>
      <c r="AH2167" s="8">
        <f>INDEX($AD$2154:$AI$2159,MATCH($AL$2158,$AD$2153:$AI$2153,0),MATCH($AL$2158,$AD$2153:$AI$2153,0))</f>
        <v/>
      </c>
      <c r="AI2167" s="8">
        <f>INDEX($AD$2154:$AI$2159,MATCH($AL$2158,$AD$2153:$AI$2153,0),MATCH($AL$2159,$AD$2153:$AI$2153,0))</f>
        <v/>
      </c>
      <c r="AK2167" s="8">
        <f>IF(($B$2167&lt;&gt;2)+($I$2167&lt;&gt;2)+($P$2167&lt;&gt;2)+($W$2167&lt;&gt;2)+($AD$2167&lt;&gt;2)=0,2,IF((($B$2167&lt;&gt;2)*$B$2167+($I$2167&lt;&gt;2)*$I$2167+($P$2167&lt;&gt;2)*$P$2167+($W$2167&lt;&gt;2)*$W$2167+($AD$2167&lt;&gt;2)*$AD$2167)/(($B$2167&lt;&gt;2)+($I$2167&lt;&gt;2)+($P$2167&lt;&gt;2)+($W$2167&lt;&gt;2)+($AD$2167&lt;&gt;2))&gt;=0.5,1,0))</f>
        <v/>
      </c>
      <c r="AL2167" s="8">
        <f>IF(($C$2167&lt;&gt;2)+($J$2167&lt;&gt;2)+($Q$2167&lt;&gt;2)+($X$2167&lt;&gt;2)+($AE$2167&lt;&gt;2)=0,2,IF((($C$2167&lt;&gt;2)*$C$2167+($J$2167&lt;&gt;2)*$J$2167+($Q$2167&lt;&gt;2)*$Q$2167+($X$2167&lt;&gt;2)*$X$2167+($AE$2167&lt;&gt;2)*$AE$2167)/(($C$2167&lt;&gt;2)+($J$2167&lt;&gt;2)+($Q$2167&lt;&gt;2)+($X$2167&lt;&gt;2)+($AE$2167&lt;&gt;2))&gt;=0.5,1,0))</f>
        <v/>
      </c>
      <c r="AM2167" s="8">
        <f>IF(($D$2167&lt;&gt;2)+($K$2167&lt;&gt;2)+($R$2167&lt;&gt;2)+($Y$2167&lt;&gt;2)+($AF$2167&lt;&gt;2)=0,2,IF((($D$2167&lt;&gt;2)*$D$2167+($K$2167&lt;&gt;2)*$K$2167+($R$2167&lt;&gt;2)*$R$2167+($Y$2167&lt;&gt;2)*$Y$2167+($AF$2167&lt;&gt;2)*$AF$2167)/(($D$2167&lt;&gt;2)+($K$2167&lt;&gt;2)+($R$2167&lt;&gt;2)+($Y$2167&lt;&gt;2)+($AF$2167&lt;&gt;2))&gt;=0.5,1,0))</f>
        <v/>
      </c>
      <c r="AN2167" s="8">
        <f>IF(($E$2167&lt;&gt;2)+($L$2167&lt;&gt;2)+($S$2167&lt;&gt;2)+($Z$2167&lt;&gt;2)+($AG$2167&lt;&gt;2)=0,2,IF((($E$2167&lt;&gt;2)*$E$2167+($L$2167&lt;&gt;2)*$L$2167+($S$2167&lt;&gt;2)*$S$2167+($Z$2167&lt;&gt;2)*$Z$2167+($AG$2167&lt;&gt;2)*$AG$2167)/(($E$2167&lt;&gt;2)+($L$2167&lt;&gt;2)+($S$2167&lt;&gt;2)+($Z$2167&lt;&gt;2)+($AG$2167&lt;&gt;2))&gt;=0.5,1,0))</f>
        <v/>
      </c>
      <c r="AO2167" s="8">
        <f>IF(($F$2167&lt;&gt;2)+($M$2167&lt;&gt;2)+($T$2167&lt;&gt;2)+($AA$2167&lt;&gt;2)+($AH$2167&lt;&gt;2)=0,2,IF((($F$2167&lt;&gt;2)*$F$2167+($M$2167&lt;&gt;2)*$M$2167+($T$2167&lt;&gt;2)*$T$2167+($AA$2167&lt;&gt;2)*$AA$2167+($AH$2167&lt;&gt;2)*$AH$2167)/(($F$2167&lt;&gt;2)+($M$2167&lt;&gt;2)+($T$2167&lt;&gt;2)+($AA$2167&lt;&gt;2)+($AH$2167&lt;&gt;2))&gt;=0.5,1,0))</f>
        <v/>
      </c>
      <c r="AP2167" s="8">
        <f>IF(($G$2167&lt;&gt;2)+($N$2167&lt;&gt;2)+($U$2167&lt;&gt;2)+($AB$2167&lt;&gt;2)+($AI$2167&lt;&gt;2)=0,2,IF((($G$2167&lt;&gt;2)*$G$2167+($N$2167&lt;&gt;2)*$N$2167+($U$2167&lt;&gt;2)*$U$2167+($AB$2167&lt;&gt;2)*$AB$2167+($AI$2167&lt;&gt;2)*$AI$2167)/(($G$2167&lt;&gt;2)+($N$2167&lt;&gt;2)+($U$2167&lt;&gt;2)+($AB$2167&lt;&gt;2)+($AI$2167&lt;&gt;2))&gt;=0.5,1,0))</f>
        <v/>
      </c>
      <c r="AR2167" s="16">
        <f>INDEX('Ground truth'!$B$3:$G$8,MATCH($AK$2158,'Ground truth'!$A$3:$A$8,0),MATCH($AK$2154,'Ground truth'!$B$2:$G$2,0))</f>
        <v/>
      </c>
      <c r="AS2167" s="16">
        <f>INDEX('Ground truth'!$B$3:$G$8,MATCH($AK$2158,'Ground truth'!$A$3:$A$8,0),MATCH($AK$2155,'Ground truth'!$B$2:$G$2,0))</f>
        <v/>
      </c>
      <c r="AT2167" s="16">
        <f>INDEX('Ground truth'!$B$3:$G$8,MATCH($AK$2158,'Ground truth'!$A$3:$A$8,0),MATCH($AK$2156,'Ground truth'!$B$2:$G$2,0))</f>
        <v/>
      </c>
      <c r="AU2167" s="16">
        <f>INDEX('Ground truth'!$B$3:$G$8,MATCH($AK$2158,'Ground truth'!$A$3:$A$8,0),MATCH($AK$2157,'Ground truth'!$B$2:$G$2,0))</f>
        <v/>
      </c>
      <c r="AV2167" s="16">
        <f>INDEX('Ground truth'!$B$3:$G$8,MATCH($AK$2158,'Ground truth'!$A$3:$A$8,0),MATCH($AK$2158,'Ground truth'!$B$2:$G$2,0))</f>
        <v/>
      </c>
      <c r="AW2167" s="16">
        <f>INDEX('Ground truth'!$B$3:$G$8,MATCH($AK$2158,'Ground truth'!$A$3:$A$8,0),MATCH($AK$2159,'Ground truth'!$B$2:$G$2,0))</f>
        <v/>
      </c>
      <c r="AY2167" s="19" t="n">
        <v>-0.3429230827771702</v>
      </c>
      <c r="AZ2167" s="19">
        <f>LARGE($AY$2163:$AY$2168,5)</f>
        <v/>
      </c>
    </row>
    <row r="2168">
      <c r="A2168" s="3" t="inlineStr">
        <is>
          <t>GNC Software</t>
        </is>
      </c>
      <c r="B2168" s="8">
        <f>INDEX($B$2154:$G$2159,MATCH($AL$2159,$B$2153:$G$2153,0),MATCH($AL$2154,$B$2153:$G$2153,0))</f>
        <v/>
      </c>
      <c r="C2168" s="8">
        <f>INDEX($B$2154:$G$2159,MATCH($AL$2159,$B$2153:$G$2153,0),MATCH($AL$2155,$B$2153:$G$2153,0))</f>
        <v/>
      </c>
      <c r="D2168" s="8">
        <f>INDEX($B$2154:$G$2159,MATCH($AL$2159,$B$2153:$G$2153,0),MATCH($AL$2156,$B$2153:$G$2153,0))</f>
        <v/>
      </c>
      <c r="E2168" s="8">
        <f>INDEX($B$2154:$G$2159,MATCH($AL$2159,$B$2153:$G$2153,0),MATCH($AL$2157,$B$2153:$G$2153,0))</f>
        <v/>
      </c>
      <c r="F2168" s="8">
        <f>INDEX($B$2154:$G$2159,MATCH($AL$2159,$B$2153:$G$2153,0),MATCH($AL$2158,$B$2153:$G$2153,0))</f>
        <v/>
      </c>
      <c r="G2168" s="8">
        <f>INDEX($B$2154:$G$2159,MATCH($AL$2159,$B$2153:$G$2153,0),MATCH($AL$2159,$B$2153:$G$2153,0))</f>
        <v/>
      </c>
      <c r="I2168" s="8">
        <f>INDEX($I$2154:$N$2159,MATCH($AL$2159,$I$2153:$N$2153,0),MATCH($AL$2154,$I$2153:$N$2153,0))</f>
        <v/>
      </c>
      <c r="J2168" s="8">
        <f>INDEX($I$2154:$N$2159,MATCH($AL$2159,$I$2153:$N$2153,0),MATCH($AL$2155,$I$2153:$N$2153,0))</f>
        <v/>
      </c>
      <c r="K2168" s="8">
        <f>INDEX($I$2154:$N$2159,MATCH($AL$2159,$I$2153:$N$2153,0),MATCH($AL$2156,$I$2153:$N$2153,0))</f>
        <v/>
      </c>
      <c r="L2168" s="8">
        <f>INDEX($I$2154:$N$2159,MATCH($AL$2159,$I$2153:$N$2153,0),MATCH($AL$2157,$I$2153:$N$2153,0))</f>
        <v/>
      </c>
      <c r="M2168" s="8">
        <f>INDEX($I$2154:$N$2159,MATCH($AL$2159,$I$2153:$N$2153,0),MATCH($AL$2158,$I$2153:$N$2153,0))</f>
        <v/>
      </c>
      <c r="N2168" s="8">
        <f>INDEX($I$2154:$N$2159,MATCH($AL$2159,$I$2153:$N$2153,0),MATCH($AL$2159,$I$2153:$N$2153,0))</f>
        <v/>
      </c>
      <c r="P2168" s="8">
        <f>INDEX($P$2154:$U$2159,MATCH($AL$2159,$P$2153:$U$2153,0),MATCH($AL$2154,$P$2153:$U$2153,0))</f>
        <v/>
      </c>
      <c r="Q2168" s="8">
        <f>INDEX($P$2154:$U$2159,MATCH($AL$2159,$P$2153:$U$2153,0),MATCH($AL$2155,$P$2153:$U$2153,0))</f>
        <v/>
      </c>
      <c r="R2168" s="8">
        <f>INDEX($P$2154:$U$2159,MATCH($AL$2159,$P$2153:$U$2153,0),MATCH($AL$2156,$P$2153:$U$2153,0))</f>
        <v/>
      </c>
      <c r="S2168" s="8">
        <f>INDEX($P$2154:$U$2159,MATCH($AL$2159,$P$2153:$U$2153,0),MATCH($AL$2157,$P$2153:$U$2153,0))</f>
        <v/>
      </c>
      <c r="T2168" s="8">
        <f>INDEX($P$2154:$U$2159,MATCH($AL$2159,$P$2153:$U$2153,0),MATCH($AL$2158,$P$2153:$U$2153,0))</f>
        <v/>
      </c>
      <c r="U2168" s="8">
        <f>INDEX($P$2154:$U$2159,MATCH($AL$2159,$P$2153:$U$2153,0),MATCH($AL$2159,$P$2153:$U$2153,0))</f>
        <v/>
      </c>
      <c r="W2168" s="8">
        <f>INDEX($W$2154:$AB$2159,MATCH($AL$2159,$W$2153:$AB$2153,0),MATCH($AL$2154,$W$2153:$AB$2153,0))</f>
        <v/>
      </c>
      <c r="X2168" s="8">
        <f>INDEX($W$2154:$AB$2159,MATCH($AL$2159,$W$2153:$AB$2153,0),MATCH($AL$2155,$W$2153:$AB$2153,0))</f>
        <v/>
      </c>
      <c r="Y2168" s="8">
        <f>INDEX($W$2154:$AB$2159,MATCH($AL$2159,$W$2153:$AB$2153,0),MATCH($AL$2156,$W$2153:$AB$2153,0))</f>
        <v/>
      </c>
      <c r="Z2168" s="8">
        <f>INDEX($W$2154:$AB$2159,MATCH($AL$2159,$W$2153:$AB$2153,0),MATCH($AL$2157,$W$2153:$AB$2153,0))</f>
        <v/>
      </c>
      <c r="AA2168" s="8">
        <f>INDEX($W$2154:$AB$2159,MATCH($AL$2159,$W$2153:$AB$2153,0),MATCH($AL$2158,$W$2153:$AB$2153,0))</f>
        <v/>
      </c>
      <c r="AB2168" s="8">
        <f>INDEX($W$2154:$AB$2159,MATCH($AL$2159,$W$2153:$AB$2153,0),MATCH($AL$2159,$W$2153:$AB$2153,0))</f>
        <v/>
      </c>
      <c r="AD2168" s="8">
        <f>INDEX($AD$2154:$AI$2159,MATCH($AL$2159,$AD$2153:$AI$2153,0),MATCH($AL$2154,$AD$2153:$AI$2153,0))</f>
        <v/>
      </c>
      <c r="AE2168" s="8">
        <f>INDEX($AD$2154:$AI$2159,MATCH($AL$2159,$AD$2153:$AI$2153,0),MATCH($AL$2155,$AD$2153:$AI$2153,0))</f>
        <v/>
      </c>
      <c r="AF2168" s="8">
        <f>INDEX($AD$2154:$AI$2159,MATCH($AL$2159,$AD$2153:$AI$2153,0),MATCH($AL$2156,$AD$2153:$AI$2153,0))</f>
        <v/>
      </c>
      <c r="AG2168" s="8">
        <f>INDEX($AD$2154:$AI$2159,MATCH($AL$2159,$AD$2153:$AI$2153,0),MATCH($AL$2157,$AD$2153:$AI$2153,0))</f>
        <v/>
      </c>
      <c r="AH2168" s="8">
        <f>INDEX($AD$2154:$AI$2159,MATCH($AL$2159,$AD$2153:$AI$2153,0),MATCH($AL$2158,$AD$2153:$AI$2153,0))</f>
        <v/>
      </c>
      <c r="AI2168" s="8">
        <f>INDEX($AD$2154:$AI$2159,MATCH($AL$2159,$AD$2153:$AI$2153,0),MATCH($AL$2159,$AD$2153:$AI$2153,0))</f>
        <v/>
      </c>
      <c r="AK2168" s="8">
        <f>IF(($B$2168&lt;&gt;2)+($I$2168&lt;&gt;2)+($P$2168&lt;&gt;2)+($W$2168&lt;&gt;2)+($AD$2168&lt;&gt;2)=0,2,IF((($B$2168&lt;&gt;2)*$B$2168+($I$2168&lt;&gt;2)*$I$2168+($P$2168&lt;&gt;2)*$P$2168+($W$2168&lt;&gt;2)*$W$2168+($AD$2168&lt;&gt;2)*$AD$2168)/(($B$2168&lt;&gt;2)+($I$2168&lt;&gt;2)+($P$2168&lt;&gt;2)+($W$2168&lt;&gt;2)+($AD$2168&lt;&gt;2))&gt;=0.5,1,0))</f>
        <v/>
      </c>
      <c r="AL2168" s="8">
        <f>IF(($C$2168&lt;&gt;2)+($J$2168&lt;&gt;2)+($Q$2168&lt;&gt;2)+($X$2168&lt;&gt;2)+($AE$2168&lt;&gt;2)=0,2,IF((($C$2168&lt;&gt;2)*$C$2168+($J$2168&lt;&gt;2)*$J$2168+($Q$2168&lt;&gt;2)*$Q$2168+($X$2168&lt;&gt;2)*$X$2168+($AE$2168&lt;&gt;2)*$AE$2168)/(($C$2168&lt;&gt;2)+($J$2168&lt;&gt;2)+($Q$2168&lt;&gt;2)+($X$2168&lt;&gt;2)+($AE$2168&lt;&gt;2))&gt;=0.5,1,0))</f>
        <v/>
      </c>
      <c r="AM2168" s="8">
        <f>IF(($D$2168&lt;&gt;2)+($K$2168&lt;&gt;2)+($R$2168&lt;&gt;2)+($Y$2168&lt;&gt;2)+($AF$2168&lt;&gt;2)=0,2,IF((($D$2168&lt;&gt;2)*$D$2168+($K$2168&lt;&gt;2)*$K$2168+($R$2168&lt;&gt;2)*$R$2168+($Y$2168&lt;&gt;2)*$Y$2168+($AF$2168&lt;&gt;2)*$AF$2168)/(($D$2168&lt;&gt;2)+($K$2168&lt;&gt;2)+($R$2168&lt;&gt;2)+($Y$2168&lt;&gt;2)+($AF$2168&lt;&gt;2))&gt;=0.5,1,0))</f>
        <v/>
      </c>
      <c r="AN2168" s="8">
        <f>IF(($E$2168&lt;&gt;2)+($L$2168&lt;&gt;2)+($S$2168&lt;&gt;2)+($Z$2168&lt;&gt;2)+($AG$2168&lt;&gt;2)=0,2,IF((($E$2168&lt;&gt;2)*$E$2168+($L$2168&lt;&gt;2)*$L$2168+($S$2168&lt;&gt;2)*$S$2168+($Z$2168&lt;&gt;2)*$Z$2168+($AG$2168&lt;&gt;2)*$AG$2168)/(($E$2168&lt;&gt;2)+($L$2168&lt;&gt;2)+($S$2168&lt;&gt;2)+($Z$2168&lt;&gt;2)+($AG$2168&lt;&gt;2))&gt;=0.5,1,0))</f>
        <v/>
      </c>
      <c r="AO2168" s="8">
        <f>IF(($F$2168&lt;&gt;2)+($M$2168&lt;&gt;2)+($T$2168&lt;&gt;2)+($AA$2168&lt;&gt;2)+($AH$2168&lt;&gt;2)=0,2,IF((($F$2168&lt;&gt;2)*$F$2168+($M$2168&lt;&gt;2)*$M$2168+($T$2168&lt;&gt;2)*$T$2168+($AA$2168&lt;&gt;2)*$AA$2168+($AH$2168&lt;&gt;2)*$AH$2168)/(($F$2168&lt;&gt;2)+($M$2168&lt;&gt;2)+($T$2168&lt;&gt;2)+($AA$2168&lt;&gt;2)+($AH$2168&lt;&gt;2))&gt;=0.5,1,0))</f>
        <v/>
      </c>
      <c r="AP2168" s="8">
        <f>IF(($G$2168&lt;&gt;2)+($N$2168&lt;&gt;2)+($U$2168&lt;&gt;2)+($AB$2168&lt;&gt;2)+($AI$2168&lt;&gt;2)=0,2,IF((($G$2168&lt;&gt;2)*$G$2168+($N$2168&lt;&gt;2)*$N$2168+($U$2168&lt;&gt;2)*$U$2168+($AB$2168&lt;&gt;2)*$AB$2168+($AI$2168&lt;&gt;2)*$AI$2168)/(($G$2168&lt;&gt;2)+($N$2168&lt;&gt;2)+($U$2168&lt;&gt;2)+($AB$2168&lt;&gt;2)+($AI$2168&lt;&gt;2))&gt;=0.5,1,0))</f>
        <v/>
      </c>
      <c r="AR2168" s="16">
        <f>INDEX('Ground truth'!$B$3:$G$8,MATCH($AK$2159,'Ground truth'!$A$3:$A$8,0),MATCH($AK$2154,'Ground truth'!$B$2:$G$2,0))</f>
        <v/>
      </c>
      <c r="AS2168" s="16">
        <f>INDEX('Ground truth'!$B$3:$G$8,MATCH($AK$2159,'Ground truth'!$A$3:$A$8,0),MATCH($AK$2155,'Ground truth'!$B$2:$G$2,0))</f>
        <v/>
      </c>
      <c r="AT2168" s="16">
        <f>INDEX('Ground truth'!$B$3:$G$8,MATCH($AK$2159,'Ground truth'!$A$3:$A$8,0),MATCH($AK$2156,'Ground truth'!$B$2:$G$2,0))</f>
        <v/>
      </c>
      <c r="AU2168" s="16">
        <f>INDEX('Ground truth'!$B$3:$G$8,MATCH($AK$2159,'Ground truth'!$A$3:$A$8,0),MATCH($AK$2157,'Ground truth'!$B$2:$G$2,0))</f>
        <v/>
      </c>
      <c r="AV2168" s="16">
        <f>INDEX('Ground truth'!$B$3:$G$8,MATCH($AK$2159,'Ground truth'!$A$3:$A$8,0),MATCH($AK$2158,'Ground truth'!$B$2:$G$2,0))</f>
        <v/>
      </c>
      <c r="AW2168" s="16">
        <f>INDEX('Ground truth'!$B$3:$G$8,MATCH($AK$2159,'Ground truth'!$A$3:$A$8,0),MATCH($AK$2159,'Ground truth'!$B$2:$G$2,0))</f>
        <v/>
      </c>
      <c r="AY2168" s="19" t="n">
        <v>1</v>
      </c>
      <c r="AZ2168" s="19">
        <f>LARGE($AY$2163:$AY$2168,6)</f>
        <v/>
      </c>
    </row>
    <row r="2170">
      <c r="A2170" s="17" t="inlineStr">
        <is>
          <t>metrics — confident-only (unsure excluded from denominators)</t>
        </is>
      </c>
      <c r="B2170" s="10" t="inlineStr">
        <is>
          <t>run 1</t>
        </is>
      </c>
      <c r="C2170" s="10" t="inlineStr">
        <is>
          <t>run 2</t>
        </is>
      </c>
      <c r="D2170" s="10" t="inlineStr">
        <is>
          <t>run 3</t>
        </is>
      </c>
      <c r="E2170" s="10" t="inlineStr">
        <is>
          <t>run 4</t>
        </is>
      </c>
      <c r="F2170" s="10" t="inlineStr">
        <is>
          <t>run 5</t>
        </is>
      </c>
      <c r="G2170" s="10" t="inlineStr">
        <is>
          <t>avg-matrix</t>
        </is>
      </c>
      <c r="H2170" s="10" t="inlineStr">
        <is>
          <t>mean</t>
        </is>
      </c>
      <c r="I2170" s="10" t="inlineStr">
        <is>
          <t>std (pop.)</t>
        </is>
      </c>
      <c r="J2170" s="17" t="inlineStr">
        <is>
          <t>notes</t>
        </is>
      </c>
    </row>
    <row r="2171">
      <c r="A2171" s="7" t="inlineStr">
        <is>
          <t>TP</t>
        </is>
      </c>
      <c r="B2171" s="7">
        <f>SUMPRODUCT(($B$2163:$G$2168=1)*($AR$2163:$AW$2168=1))</f>
        <v/>
      </c>
      <c r="C2171" s="7">
        <f>SUMPRODUCT(($I$2163:$N$2168=1)*($AR$2163:$AW$2168=1))</f>
        <v/>
      </c>
      <c r="D2171" s="7">
        <f>SUMPRODUCT(($P$2163:$U$2168=1)*($AR$2163:$AW$2168=1))</f>
        <v/>
      </c>
      <c r="E2171" s="7">
        <f>SUMPRODUCT(($W$2163:$AB$2168=1)*($AR$2163:$AW$2168=1))</f>
        <v/>
      </c>
      <c r="F2171" s="7">
        <f>SUMPRODUCT(($AD$2163:$AI$2168=1)*($AR$2163:$AW$2168=1))</f>
        <v/>
      </c>
      <c r="G2171" s="7">
        <f>SUMPRODUCT(($AK$2163:$AP$2168=1)*($AR$2163:$AW$2168=1))</f>
        <v/>
      </c>
      <c r="H2171" s="12">
        <f>AVERAGE($B$2171:$F$2171)</f>
        <v/>
      </c>
      <c r="I2171" s="12">
        <f>STDEV.P($B$2171:$F$2171)</f>
        <v/>
      </c>
    </row>
    <row r="2172">
      <c r="A2172" s="7" t="inlineStr">
        <is>
          <t>TN</t>
        </is>
      </c>
      <c r="B2172" s="7">
        <f>SUMPRODUCT(($B$2163:$G$2168=0)*($AR$2163:$AW$2168=0))</f>
        <v/>
      </c>
      <c r="C2172" s="7">
        <f>SUMPRODUCT(($I$2163:$N$2168=0)*($AR$2163:$AW$2168=0))</f>
        <v/>
      </c>
      <c r="D2172" s="7">
        <f>SUMPRODUCT(($P$2163:$U$2168=0)*($AR$2163:$AW$2168=0))</f>
        <v/>
      </c>
      <c r="E2172" s="7">
        <f>SUMPRODUCT(($W$2163:$AB$2168=0)*($AR$2163:$AW$2168=0))</f>
        <v/>
      </c>
      <c r="F2172" s="7">
        <f>SUMPRODUCT(($AD$2163:$AI$2168=0)*($AR$2163:$AW$2168=0))</f>
        <v/>
      </c>
      <c r="G2172" s="7">
        <f>SUMPRODUCT(($AK$2163:$AP$2168=0)*($AR$2163:$AW$2168=0))</f>
        <v/>
      </c>
      <c r="H2172" s="12">
        <f>AVERAGE($B$2172:$F$2172)</f>
        <v/>
      </c>
      <c r="I2172" s="12">
        <f>STDEV.P($B$2172:$F$2172)</f>
        <v/>
      </c>
    </row>
    <row r="2173">
      <c r="A2173" s="7" t="inlineStr">
        <is>
          <t>FP</t>
        </is>
      </c>
      <c r="B2173" s="7">
        <f>SUMPRODUCT(($B$2163:$G$2168=1)*($AR$2163:$AW$2168=0))</f>
        <v/>
      </c>
      <c r="C2173" s="7">
        <f>SUMPRODUCT(($I$2163:$N$2168=1)*($AR$2163:$AW$2168=0))</f>
        <v/>
      </c>
      <c r="D2173" s="7">
        <f>SUMPRODUCT(($P$2163:$U$2168=1)*($AR$2163:$AW$2168=0))</f>
        <v/>
      </c>
      <c r="E2173" s="7">
        <f>SUMPRODUCT(($W$2163:$AB$2168=1)*($AR$2163:$AW$2168=0))</f>
        <v/>
      </c>
      <c r="F2173" s="7">
        <f>SUMPRODUCT(($AD$2163:$AI$2168=1)*($AR$2163:$AW$2168=0))</f>
        <v/>
      </c>
      <c r="G2173" s="7">
        <f>SUMPRODUCT(($AK$2163:$AP$2168=1)*($AR$2163:$AW$2168=0))</f>
        <v/>
      </c>
      <c r="H2173" s="12">
        <f>AVERAGE($B$2173:$F$2173)</f>
        <v/>
      </c>
      <c r="I2173" s="12">
        <f>STDEV.P($B$2173:$F$2173)</f>
        <v/>
      </c>
    </row>
    <row r="2174">
      <c r="A2174" s="7" t="inlineStr">
        <is>
          <t>FN</t>
        </is>
      </c>
      <c r="B2174" s="7">
        <f>SUMPRODUCT(($B$2163:$G$2168=0)*($AR$2163:$AW$2168=1))</f>
        <v/>
      </c>
      <c r="C2174" s="7">
        <f>SUMPRODUCT(($I$2163:$N$2168=0)*($AR$2163:$AW$2168=1))</f>
        <v/>
      </c>
      <c r="D2174" s="7">
        <f>SUMPRODUCT(($P$2163:$U$2168=0)*($AR$2163:$AW$2168=1))</f>
        <v/>
      </c>
      <c r="E2174" s="7">
        <f>SUMPRODUCT(($W$2163:$AB$2168=0)*($AR$2163:$AW$2168=1))</f>
        <v/>
      </c>
      <c r="F2174" s="7">
        <f>SUMPRODUCT(($AD$2163:$AI$2168=0)*($AR$2163:$AW$2168=1))</f>
        <v/>
      </c>
      <c r="G2174" s="7">
        <f>SUMPRODUCT(($AK$2163:$AP$2168=0)*($AR$2163:$AW$2168=1))</f>
        <v/>
      </c>
      <c r="H2174" s="12">
        <f>AVERAGE($B$2174:$F$2174)</f>
        <v/>
      </c>
      <c r="I2174" s="12">
        <f>STDEV.P($B$2174:$F$2174)</f>
        <v/>
      </c>
    </row>
    <row r="2175">
      <c r="A2175" s="4" t="inlineStr">
        <is>
          <t>Precision</t>
        </is>
      </c>
      <c r="B2175" s="12">
        <f>IFERROR($B$2171/($B$2171+$B$2173),0)</f>
        <v/>
      </c>
      <c r="C2175" s="12">
        <f>IFERROR($C$2171/($C$2171+$C$2173),0)</f>
        <v/>
      </c>
      <c r="D2175" s="12">
        <f>IFERROR($D$2171/($D$2171+$D$2173),0)</f>
        <v/>
      </c>
      <c r="E2175" s="12">
        <f>IFERROR($E$2171/($E$2171+$E$2173),0)</f>
        <v/>
      </c>
      <c r="F2175" s="12">
        <f>IFERROR($F$2171/($F$2171+$F$2173),0)</f>
        <v/>
      </c>
      <c r="G2175" s="12">
        <f>IFERROR($G$2171/($G$2171+$G$2173),0)</f>
        <v/>
      </c>
      <c r="H2175" s="18">
        <f>AVERAGE($B$2175:$F$2175)</f>
        <v/>
      </c>
      <c r="I2175" s="18">
        <f>STDEV.P($B$2175:$F$2175)</f>
        <v/>
      </c>
    </row>
    <row r="2176">
      <c r="A2176" s="4" t="inlineStr">
        <is>
          <t>Recall</t>
        </is>
      </c>
      <c r="B2176" s="12">
        <f>IFERROR($B$2171/($B$2171+$B$2174),0)</f>
        <v/>
      </c>
      <c r="C2176" s="12">
        <f>IFERROR($C$2171/($C$2171+$C$2174),0)</f>
        <v/>
      </c>
      <c r="D2176" s="12">
        <f>IFERROR($D$2171/($D$2171+$D$2174),0)</f>
        <v/>
      </c>
      <c r="E2176" s="12">
        <f>IFERROR($E$2171/($E$2171+$E$2174),0)</f>
        <v/>
      </c>
      <c r="F2176" s="12">
        <f>IFERROR($F$2171/($F$2171+$F$2174),0)</f>
        <v/>
      </c>
      <c r="G2176" s="12">
        <f>IFERROR($G$2171/($G$2171+$G$2174),0)</f>
        <v/>
      </c>
      <c r="H2176" s="18">
        <f>AVERAGE($B$2176:$F$2176)</f>
        <v/>
      </c>
      <c r="I2176" s="18">
        <f>STDEV.P($B$2176:$F$2176)</f>
        <v/>
      </c>
    </row>
    <row r="2177">
      <c r="A2177" s="4" t="inlineStr">
        <is>
          <t>F1</t>
        </is>
      </c>
      <c r="B2177" s="12">
        <f>IFERROR(2*$B$2175*$B$2176/($B$2175+$B$2176),0)</f>
        <v/>
      </c>
      <c r="C2177" s="12">
        <f>IFERROR(2*$C$2175*$C$2176/($C$2175+$C$2176),0)</f>
        <v/>
      </c>
      <c r="D2177" s="12">
        <f>IFERROR(2*$D$2175*$D$2176/($D$2175+$D$2176),0)</f>
        <v/>
      </c>
      <c r="E2177" s="12">
        <f>IFERROR(2*$E$2175*$E$2176/($E$2175+$E$2176),0)</f>
        <v/>
      </c>
      <c r="F2177" s="12">
        <f>IFERROR(2*$F$2175*$F$2176/($F$2175+$F$2176),0)</f>
        <v/>
      </c>
      <c r="G2177" s="12">
        <f>IFERROR(2*$G$2175*$G$2176/($G$2175+$G$2176),0)</f>
        <v/>
      </c>
      <c r="H2177" s="18">
        <f>AVERAGE($B$2177:$F$2177)</f>
        <v/>
      </c>
      <c r="I2177" s="18">
        <f>STDEV.P($B$2177:$F$2177)</f>
        <v/>
      </c>
    </row>
    <row r="2178">
      <c r="A2178" s="4" t="inlineStr">
        <is>
          <t>Accuracy</t>
        </is>
      </c>
      <c r="B2178" s="12">
        <f>IFERROR(($B$2171+$B$2172)/($B$2171+$B$2172+$B$2173+$B$2174),0)</f>
        <v/>
      </c>
      <c r="C2178" s="12">
        <f>IFERROR(($C$2171+$C$2172)/($C$2171+$C$2172+$C$2173+$C$2174),0)</f>
        <v/>
      </c>
      <c r="D2178" s="12">
        <f>IFERROR(($D$2171+$D$2172)/($D$2171+$D$2172+$D$2173+$D$2174),0)</f>
        <v/>
      </c>
      <c r="E2178" s="12">
        <f>IFERROR(($E$2171+$E$2172)/($E$2171+$E$2172+$E$2173+$E$2174),0)</f>
        <v/>
      </c>
      <c r="F2178" s="12">
        <f>IFERROR(($F$2171+$F$2172)/($F$2171+$F$2172+$F$2173+$F$2174),0)</f>
        <v/>
      </c>
      <c r="G2178" s="12">
        <f>IFERROR(($G$2171+$G$2172)/($G$2171+$G$2172+$G$2173+$G$2174),0)</f>
        <v/>
      </c>
      <c r="H2178" s="18">
        <f>AVERAGE($B$2178:$F$2178)</f>
        <v/>
      </c>
      <c r="I2178" s="18">
        <f>STDEV.P($B$2178:$F$2178)</f>
        <v/>
      </c>
    </row>
    <row r="2179">
      <c r="A2179" s="4" t="inlineStr">
        <is>
          <t>Edit distance</t>
        </is>
      </c>
      <c r="B2179" s="12">
        <f>SUMPRODUCT(ABS($AR$2163:$AW$2168-$B$2163:$G$2168))</f>
        <v/>
      </c>
      <c r="C2179" s="12">
        <f>SUMPRODUCT(ABS($AR$2163:$AW$2168-$I$2163:$N$2168))</f>
        <v/>
      </c>
      <c r="D2179" s="12">
        <f>SUMPRODUCT(ABS($AR$2163:$AW$2168-$P$2163:$U$2168))</f>
        <v/>
      </c>
      <c r="E2179" s="12">
        <f>SUMPRODUCT(ABS($AR$2163:$AW$2168-$W$2163:$AB$2168))</f>
        <v/>
      </c>
      <c r="F2179" s="12">
        <f>SUMPRODUCT(ABS($AR$2163:$AW$2168-$AD$2163:$AI$2168))</f>
        <v/>
      </c>
      <c r="G2179" s="12">
        <f>SUMPRODUCT(ABS($AR$2163:$AW$2168-$AK$2163:$AP$2168))</f>
        <v/>
      </c>
      <c r="H2179" s="18">
        <f>AVERAGE($B$2179:$F$2179)</f>
        <v/>
      </c>
      <c r="I2179" s="18">
        <f>STDEV.P($B$2179:$F$2179)</f>
        <v/>
      </c>
    </row>
    <row r="2180">
      <c r="A2180" s="4" t="inlineStr">
        <is>
          <t>Spectral distance</t>
        </is>
      </c>
      <c r="B2180" s="12">
        <f>SQRT(SUMPRODUCT(($AZ$2163:$AZ$2168-$B$2190:$B$2195)^2))</f>
        <v/>
      </c>
      <c r="C2180" s="12">
        <f>SQRT(SUMPRODUCT(($AZ$2163:$AZ$2168-$C$2190:$C$2195)^2))</f>
        <v/>
      </c>
      <c r="D2180" s="12">
        <f>SQRT(SUMPRODUCT(($AZ$2163:$AZ$2168-$D$2190:$D$2195)^2))</f>
        <v/>
      </c>
      <c r="E2180" s="12">
        <f>SQRT(SUMPRODUCT(($AZ$2163:$AZ$2168-$E$2190:$E$2195)^2))</f>
        <v/>
      </c>
      <c r="F2180" s="12">
        <f>SQRT(SUMPRODUCT(($AZ$2163:$AZ$2168-$F$2190:$F$2195)^2))</f>
        <v/>
      </c>
      <c r="G2180" s="12">
        <f>SQRT(SUMPRODUCT(($AZ$2163:$AZ$2168-$G$2190:$G$2195)^2))</f>
        <v/>
      </c>
      <c r="H2180" s="18">
        <f>AVERAGE($B$2180:$F$2180)</f>
        <v/>
      </c>
      <c r="I2180" s="18">
        <f>STDEV.P($B$2180:$F$2180)</f>
        <v/>
      </c>
    </row>
    <row r="2181">
      <c r="A2181" s="4" t="inlineStr">
        <is>
          <t>Unsure cells</t>
        </is>
      </c>
      <c r="B2181" s="7">
        <f>COUNTIF($B$2163:$G$2168,2)</f>
        <v/>
      </c>
      <c r="C2181" s="7">
        <f>COUNTIF($I$2163:$N$2168,2)</f>
        <v/>
      </c>
      <c r="D2181" s="7">
        <f>COUNTIF($P$2163:$U$2168,2)</f>
        <v/>
      </c>
      <c r="E2181" s="7">
        <f>COUNTIF($W$2163:$AB$2168,2)</f>
        <v/>
      </c>
      <c r="F2181" s="7">
        <f>COUNTIF($AD$2163:$AI$2168,2)</f>
        <v/>
      </c>
      <c r="G2181" s="7">
        <f>COUNTIF($AK$2163:$AP$2168,2)</f>
        <v/>
      </c>
      <c r="H2181" s="12">
        <f>AVERAGE($B$2181:$F$2181)</f>
        <v/>
      </c>
      <c r="I2181" s="12">
        <f>STDEV.P($B$2181:$F$2181)</f>
        <v/>
      </c>
    </row>
    <row r="2182">
      <c r="A2182" s="3" t="inlineStr">
        <is>
          <t>eigenvalues (real part, numpy order; pasted)</t>
        </is>
      </c>
    </row>
    <row r="2183">
      <c r="A2183" s="3" t="inlineStr">
        <is>
          <t xml:space="preserve">  λ1</t>
        </is>
      </c>
      <c r="B2183" s="19" t="n">
        <v>3.813606502648333</v>
      </c>
      <c r="C2183" s="19" t="n">
        <v>6.292579941397381</v>
      </c>
      <c r="D2183" s="19" t="n">
        <v>5.427878872370741</v>
      </c>
      <c r="E2183" s="19" t="n">
        <v>5.427878872370741</v>
      </c>
      <c r="F2183" s="19" t="n">
        <v>5.427878872370741</v>
      </c>
      <c r="G2183" s="19" t="n">
        <v>5.427878872370741</v>
      </c>
    </row>
    <row r="2184">
      <c r="A2184" s="3" t="inlineStr">
        <is>
          <t xml:space="preserve">  λ2</t>
        </is>
      </c>
      <c r="B2184" s="19" t="n">
        <v>1.52931658012884</v>
      </c>
      <c r="C2184" s="19" t="n">
        <v>0.2783487993572588</v>
      </c>
      <c r="D2184" s="19" t="n">
        <v>1.375663623311852</v>
      </c>
      <c r="E2184" s="19" t="n">
        <v>1.375663623311852</v>
      </c>
      <c r="F2184" s="19" t="n">
        <v>1.375663623311852</v>
      </c>
      <c r="G2184" s="19" t="n">
        <v>1.375663623311852</v>
      </c>
    </row>
    <row r="2185">
      <c r="A2185" s="3" t="inlineStr">
        <is>
          <t xml:space="preserve">  λ3</t>
        </is>
      </c>
      <c r="B2185" s="19" t="n">
        <v>-0.34292308277717</v>
      </c>
      <c r="C2185" s="19" t="n">
        <v>-0.570928740754642</v>
      </c>
      <c r="D2185" s="19" t="n">
        <v>-0.8035424956825954</v>
      </c>
      <c r="E2185" s="19" t="n">
        <v>-0.8035424956825954</v>
      </c>
      <c r="F2185" s="19" t="n">
        <v>-0.8035424956825954</v>
      </c>
      <c r="G2185" s="19" t="n">
        <v>-0.8035424956825954</v>
      </c>
    </row>
    <row r="2186">
      <c r="A2186" s="3" t="inlineStr">
        <is>
          <t xml:space="preserve">  λ4</t>
        </is>
      </c>
      <c r="B2186" s="19" t="n">
        <v>-4.668981950576437e-16</v>
      </c>
      <c r="C2186" s="19" t="n">
        <v>0.9999999999999994</v>
      </c>
      <c r="D2186" s="19" t="n">
        <v>-7.989621838785518e-18</v>
      </c>
      <c r="E2186" s="19" t="n">
        <v>-7.989621838785518e-18</v>
      </c>
      <c r="F2186" s="19" t="n">
        <v>-7.989621838785518e-18</v>
      </c>
      <c r="G2186" s="19" t="n">
        <v>-7.989621838785518e-18</v>
      </c>
    </row>
    <row r="2187">
      <c r="A2187" s="3" t="inlineStr">
        <is>
          <t xml:space="preserve">  λ5</t>
        </is>
      </c>
      <c r="B2187" s="19" t="n">
        <v>4.930380657631324e-32</v>
      </c>
      <c r="C2187" s="19" t="n">
        <v>-0.9999999999999997</v>
      </c>
      <c r="D2187" s="19" t="n">
        <v>-3.546267669607155e-16</v>
      </c>
      <c r="E2187" s="19" t="n">
        <v>-3.546267669607155e-16</v>
      </c>
      <c r="F2187" s="19" t="n">
        <v>-3.546267669607155e-16</v>
      </c>
      <c r="G2187" s="19" t="n">
        <v>-3.546267669607155e-16</v>
      </c>
    </row>
    <row r="2188">
      <c r="A2188" s="3" t="inlineStr">
        <is>
          <t xml:space="preserve">  λ6</t>
        </is>
      </c>
      <c r="B2188" s="19" t="n">
        <v>1</v>
      </c>
      <c r="C2188" s="19" t="n">
        <v>1.175832967533577e-16</v>
      </c>
      <c r="D2188" s="19" t="n">
        <v>9.610723804771435e-19</v>
      </c>
      <c r="E2188" s="19" t="n">
        <v>9.610723804771435e-19</v>
      </c>
      <c r="F2188" s="19" t="n">
        <v>9.610723804771435e-19</v>
      </c>
      <c r="G2188" s="19" t="n">
        <v>9.610723804771435e-19</v>
      </c>
    </row>
    <row r="2189">
      <c r="A2189" s="3" t="inlineStr">
        <is>
          <t>eigenvalues sorted desc (LARGE)</t>
        </is>
      </c>
    </row>
    <row r="2190">
      <c r="A2190" s="3" t="inlineStr">
        <is>
          <t xml:space="preserve">  λ(1)</t>
        </is>
      </c>
      <c r="B2190" s="19">
        <f>LARGE($B$2183:$B$2188,1)</f>
        <v/>
      </c>
      <c r="C2190" s="19">
        <f>LARGE($C$2183:$C$2188,1)</f>
        <v/>
      </c>
      <c r="D2190" s="19">
        <f>LARGE($D$2183:$D$2188,1)</f>
        <v/>
      </c>
      <c r="E2190" s="19">
        <f>LARGE($E$2183:$E$2188,1)</f>
        <v/>
      </c>
      <c r="F2190" s="19">
        <f>LARGE($F$2183:$F$2188,1)</f>
        <v/>
      </c>
      <c r="G2190" s="19">
        <f>LARGE($G$2183:$G$2188,1)</f>
        <v/>
      </c>
    </row>
    <row r="2191">
      <c r="A2191" s="3" t="inlineStr">
        <is>
          <t xml:space="preserve">  λ(2)</t>
        </is>
      </c>
      <c r="B2191" s="19">
        <f>LARGE($B$2183:$B$2188,2)</f>
        <v/>
      </c>
      <c r="C2191" s="19">
        <f>LARGE($C$2183:$C$2188,2)</f>
        <v/>
      </c>
      <c r="D2191" s="19">
        <f>LARGE($D$2183:$D$2188,2)</f>
        <v/>
      </c>
      <c r="E2191" s="19">
        <f>LARGE($E$2183:$E$2188,2)</f>
        <v/>
      </c>
      <c r="F2191" s="19">
        <f>LARGE($F$2183:$F$2188,2)</f>
        <v/>
      </c>
      <c r="G2191" s="19">
        <f>LARGE($G$2183:$G$2188,2)</f>
        <v/>
      </c>
    </row>
    <row r="2192">
      <c r="A2192" s="3" t="inlineStr">
        <is>
          <t xml:space="preserve">  λ(3)</t>
        </is>
      </c>
      <c r="B2192" s="19">
        <f>LARGE($B$2183:$B$2188,3)</f>
        <v/>
      </c>
      <c r="C2192" s="19">
        <f>LARGE($C$2183:$C$2188,3)</f>
        <v/>
      </c>
      <c r="D2192" s="19">
        <f>LARGE($D$2183:$D$2188,3)</f>
        <v/>
      </c>
      <c r="E2192" s="19">
        <f>LARGE($E$2183:$E$2188,3)</f>
        <v/>
      </c>
      <c r="F2192" s="19">
        <f>LARGE($F$2183:$F$2188,3)</f>
        <v/>
      </c>
      <c r="G2192" s="19">
        <f>LARGE($G$2183:$G$2188,3)</f>
        <v/>
      </c>
    </row>
    <row r="2193">
      <c r="A2193" s="3" t="inlineStr">
        <is>
          <t xml:space="preserve">  λ(4)</t>
        </is>
      </c>
      <c r="B2193" s="19">
        <f>LARGE($B$2183:$B$2188,4)</f>
        <v/>
      </c>
      <c r="C2193" s="19">
        <f>LARGE($C$2183:$C$2188,4)</f>
        <v/>
      </c>
      <c r="D2193" s="19">
        <f>LARGE($D$2183:$D$2188,4)</f>
        <v/>
      </c>
      <c r="E2193" s="19">
        <f>LARGE($E$2183:$E$2188,4)</f>
        <v/>
      </c>
      <c r="F2193" s="19">
        <f>LARGE($F$2183:$F$2188,4)</f>
        <v/>
      </c>
      <c r="G2193" s="19">
        <f>LARGE($G$2183:$G$2188,4)</f>
        <v/>
      </c>
    </row>
    <row r="2194">
      <c r="A2194" s="3" t="inlineStr">
        <is>
          <t xml:space="preserve">  λ(5)</t>
        </is>
      </c>
      <c r="B2194" s="19">
        <f>LARGE($B$2183:$B$2188,5)</f>
        <v/>
      </c>
      <c r="C2194" s="19">
        <f>LARGE($C$2183:$C$2188,5)</f>
        <v/>
      </c>
      <c r="D2194" s="19">
        <f>LARGE($D$2183:$D$2188,5)</f>
        <v/>
      </c>
      <c r="E2194" s="19">
        <f>LARGE($E$2183:$E$2188,5)</f>
        <v/>
      </c>
      <c r="F2194" s="19">
        <f>LARGE($F$2183:$F$2188,5)</f>
        <v/>
      </c>
      <c r="G2194" s="19">
        <f>LARGE($G$2183:$G$2188,5)</f>
        <v/>
      </c>
    </row>
    <row r="2195">
      <c r="A2195" s="3" t="inlineStr">
        <is>
          <t xml:space="preserve">  λ(6)</t>
        </is>
      </c>
      <c r="B2195" s="19">
        <f>LARGE($B$2183:$B$2188,6)</f>
        <v/>
      </c>
      <c r="C2195" s="19">
        <f>LARGE($C$2183:$C$2188,6)</f>
        <v/>
      </c>
      <c r="D2195" s="19">
        <f>LARGE($D$2183:$D$2188,6)</f>
        <v/>
      </c>
      <c r="E2195" s="19">
        <f>LARGE($E$2183:$E$2188,6)</f>
        <v/>
      </c>
      <c r="F2195" s="19">
        <f>LARGE($F$2183:$F$2188,6)</f>
        <v/>
      </c>
      <c r="G2195" s="19">
        <f>LARGE($G$2183:$G$2188,6)</f>
        <v/>
      </c>
    </row>
    <row r="2196">
      <c r="A2196" s="3" t="inlineStr">
        <is>
          <t>check: Σeig − trace (→0)</t>
        </is>
      </c>
      <c r="B2196" s="3">
        <f>ROUND(SUM($B$2183:$B$2188)-($B$2163+$C$2164+$D$2165+$E$2166+$F$2167+$G$2168),6)</f>
        <v/>
      </c>
      <c r="C2196" s="3">
        <f>ROUND(SUM($C$2183:$C$2188)-($I$2163+$J$2164+$K$2165+$L$2166+$M$2167+$N$2168),6)</f>
        <v/>
      </c>
      <c r="D2196" s="3">
        <f>ROUND(SUM($D$2183:$D$2188)-($P$2163+$Q$2164+$R$2165+$S$2166+$T$2167+$U$2168),6)</f>
        <v/>
      </c>
      <c r="E2196" s="3">
        <f>ROUND(SUM($E$2183:$E$2188)-($W$2163+$X$2164+$Y$2165+$Z$2166+$AA$2167+$AB$2168),6)</f>
        <v/>
      </c>
      <c r="F2196" s="3">
        <f>ROUND(SUM($F$2183:$F$2188)-($AD$2163+$AE$2164+$AF$2165+$AG$2166+$AH$2167+$AI$2168),6)</f>
        <v/>
      </c>
      <c r="G2196" s="3">
        <f>ROUND(SUM($G$2183:$G$2188)-($AK$2163+$AL$2164+$AM$2165+$AN$2166+$AO$2167+$AP$2168),6)</f>
        <v/>
      </c>
    </row>
    <row r="2197">
      <c r="A2197" s="3" t="inlineStr">
        <is>
          <t>check: Πeig − det (→0)</t>
        </is>
      </c>
      <c r="B2197" s="3">
        <f>ROUND(MDETERM($B$2163:$G$2168)-PRODUCT($B$2183:$B$2188),6)</f>
        <v/>
      </c>
      <c r="C2197" s="3">
        <f>ROUND(MDETERM($I$2163:$N$2168)-PRODUCT($C$2183:$C$2188),6)</f>
        <v/>
      </c>
      <c r="D2197" s="3">
        <f>ROUND(MDETERM($P$2163:$U$2168)-PRODUCT($D$2183:$D$2188),6)</f>
        <v/>
      </c>
      <c r="E2197" s="3">
        <f>ROUND(MDETERM($W$2163:$AB$2168)-PRODUCT($E$2183:$E$2188),6)</f>
        <v/>
      </c>
      <c r="F2197" s="3">
        <f>ROUND(MDETERM($AD$2163:$AI$2168)-PRODUCT($F$2183:$F$2188),6)</f>
        <v/>
      </c>
      <c r="G2197" s="3">
        <f>ROUND(MDETERM($AK$2163:$AP$2168)-PRODUCT($G$2183:$G$2188),6)</f>
        <v/>
      </c>
    </row>
    <row r="2198">
      <c r="A2198" s="3" t="inlineStr">
        <is>
          <t>complex eigenvalues?</t>
        </is>
      </c>
      <c r="B2198" s="3" t="inlineStr"/>
      <c r="C2198" s="3" t="inlineStr"/>
      <c r="D2198" s="3" t="inlineStr"/>
      <c r="E2198" s="3" t="inlineStr"/>
      <c r="F2198" s="3" t="inlineStr"/>
      <c r="G2198" s="3" t="inlineStr"/>
    </row>
    <row r="2199">
      <c r="A2199" s="3" t="inlineStr">
        <is>
          <t>check: det(M − λᵢI) per sorted λ (→0)</t>
        </is>
      </c>
    </row>
    <row r="2200">
      <c r="A2200" s="3" t="inlineStr">
        <is>
          <t xml:space="preserve">  det(M − λ(1)I)</t>
        </is>
      </c>
      <c r="B2200" s="3">
        <f t="array" ref="B2200">ROUND(MDETERM($B$2163:$G$2168-$B$2190*MUNIT(6)),6)</f>
        <v/>
      </c>
      <c r="C2200" s="3">
        <f t="array" ref="C2200">ROUND(MDETERM($I$2163:$N$2168-$C$2190*MUNIT(6)),6)</f>
        <v/>
      </c>
      <c r="D2200" s="3">
        <f t="array" ref="D2200">ROUND(MDETERM($P$2163:$U$2168-$D$2190*MUNIT(6)),6)</f>
        <v/>
      </c>
      <c r="E2200" s="3">
        <f t="array" ref="E2200">ROUND(MDETERM($W$2163:$AB$2168-$E$2190*MUNIT(6)),6)</f>
        <v/>
      </c>
      <c r="F2200" s="3">
        <f t="array" ref="F2200">ROUND(MDETERM($AD$2163:$AI$2168-$F$2190*MUNIT(6)),6)</f>
        <v/>
      </c>
      <c r="G2200" s="3">
        <f t="array" ref="G2200">ROUND(MDETERM($AK$2163:$AP$2168-$G$2190*MUNIT(6)),6)</f>
        <v/>
      </c>
    </row>
    <row r="2201">
      <c r="A2201" s="3" t="inlineStr">
        <is>
          <t xml:space="preserve">  det(M − λ(2)I)</t>
        </is>
      </c>
      <c r="B2201" s="3">
        <f t="array" ref="B2201">ROUND(MDETERM($B$2163:$G$2168-$B$2191*MUNIT(6)),6)</f>
        <v/>
      </c>
      <c r="C2201" s="3">
        <f t="array" ref="C2201">ROUND(MDETERM($I$2163:$N$2168-$C$2191*MUNIT(6)),6)</f>
        <v/>
      </c>
      <c r="D2201" s="3">
        <f t="array" ref="D2201">ROUND(MDETERM($P$2163:$U$2168-$D$2191*MUNIT(6)),6)</f>
        <v/>
      </c>
      <c r="E2201" s="3">
        <f t="array" ref="E2201">ROUND(MDETERM($W$2163:$AB$2168-$E$2191*MUNIT(6)),6)</f>
        <v/>
      </c>
      <c r="F2201" s="3">
        <f t="array" ref="F2201">ROUND(MDETERM($AD$2163:$AI$2168-$F$2191*MUNIT(6)),6)</f>
        <v/>
      </c>
      <c r="G2201" s="3">
        <f t="array" ref="G2201">ROUND(MDETERM($AK$2163:$AP$2168-$G$2191*MUNIT(6)),6)</f>
        <v/>
      </c>
    </row>
    <row r="2202">
      <c r="A2202" s="3" t="inlineStr">
        <is>
          <t xml:space="preserve">  det(M − λ(3)I)</t>
        </is>
      </c>
      <c r="B2202" s="3">
        <f t="array" ref="B2202">ROUND(MDETERM($B$2163:$G$2168-$B$2192*MUNIT(6)),6)</f>
        <v/>
      </c>
      <c r="C2202" s="3">
        <f t="array" ref="C2202">ROUND(MDETERM($I$2163:$N$2168-$C$2192*MUNIT(6)),6)</f>
        <v/>
      </c>
      <c r="D2202" s="3">
        <f t="array" ref="D2202">ROUND(MDETERM($P$2163:$U$2168-$D$2192*MUNIT(6)),6)</f>
        <v/>
      </c>
      <c r="E2202" s="3">
        <f t="array" ref="E2202">ROUND(MDETERM($W$2163:$AB$2168-$E$2192*MUNIT(6)),6)</f>
        <v/>
      </c>
      <c r="F2202" s="3">
        <f t="array" ref="F2202">ROUND(MDETERM($AD$2163:$AI$2168-$F$2192*MUNIT(6)),6)</f>
        <v/>
      </c>
      <c r="G2202" s="3">
        <f t="array" ref="G2202">ROUND(MDETERM($AK$2163:$AP$2168-$G$2192*MUNIT(6)),6)</f>
        <v/>
      </c>
    </row>
    <row r="2203">
      <c r="A2203" s="3" t="inlineStr">
        <is>
          <t xml:space="preserve">  det(M − λ(4)I)</t>
        </is>
      </c>
      <c r="B2203" s="3">
        <f t="array" ref="B2203">ROUND(MDETERM($B$2163:$G$2168-$B$2193*MUNIT(6)),6)</f>
        <v/>
      </c>
      <c r="C2203" s="3">
        <f t="array" ref="C2203">ROUND(MDETERM($I$2163:$N$2168-$C$2193*MUNIT(6)),6)</f>
        <v/>
      </c>
      <c r="D2203" s="3">
        <f t="array" ref="D2203">ROUND(MDETERM($P$2163:$U$2168-$D$2193*MUNIT(6)),6)</f>
        <v/>
      </c>
      <c r="E2203" s="3">
        <f t="array" ref="E2203">ROUND(MDETERM($W$2163:$AB$2168-$E$2193*MUNIT(6)),6)</f>
        <v/>
      </c>
      <c r="F2203" s="3">
        <f t="array" ref="F2203">ROUND(MDETERM($AD$2163:$AI$2168-$F$2193*MUNIT(6)),6)</f>
        <v/>
      </c>
      <c r="G2203" s="3">
        <f t="array" ref="G2203">ROUND(MDETERM($AK$2163:$AP$2168-$G$2193*MUNIT(6)),6)</f>
        <v/>
      </c>
    </row>
    <row r="2204">
      <c r="A2204" s="3" t="inlineStr">
        <is>
          <t xml:space="preserve">  det(M − λ(5)I)</t>
        </is>
      </c>
      <c r="B2204" s="3">
        <f t="array" ref="B2204">ROUND(MDETERM($B$2163:$G$2168-$B$2194*MUNIT(6)),6)</f>
        <v/>
      </c>
      <c r="C2204" s="3">
        <f t="array" ref="C2204">ROUND(MDETERM($I$2163:$N$2168-$C$2194*MUNIT(6)),6)</f>
        <v/>
      </c>
      <c r="D2204" s="3">
        <f t="array" ref="D2204">ROUND(MDETERM($P$2163:$U$2168-$D$2194*MUNIT(6)),6)</f>
        <v/>
      </c>
      <c r="E2204" s="3">
        <f t="array" ref="E2204">ROUND(MDETERM($W$2163:$AB$2168-$E$2194*MUNIT(6)),6)</f>
        <v/>
      </c>
      <c r="F2204" s="3">
        <f t="array" ref="F2204">ROUND(MDETERM($AD$2163:$AI$2168-$F$2194*MUNIT(6)),6)</f>
        <v/>
      </c>
      <c r="G2204" s="3">
        <f t="array" ref="G2204">ROUND(MDETERM($AK$2163:$AP$2168-$G$2194*MUNIT(6)),6)</f>
        <v/>
      </c>
    </row>
    <row r="2205">
      <c r="A2205" s="3" t="inlineStr">
        <is>
          <t xml:space="preserve">  det(M − λ(6)I)</t>
        </is>
      </c>
      <c r="B2205" s="3">
        <f t="array" ref="B2205">ROUND(MDETERM($B$2163:$G$2168-$B$2195*MUNIT(6)),6)</f>
        <v/>
      </c>
      <c r="C2205" s="3">
        <f t="array" ref="C2205">ROUND(MDETERM($I$2163:$N$2168-$C$2195*MUNIT(6)),6)</f>
        <v/>
      </c>
      <c r="D2205" s="3">
        <f t="array" ref="D2205">ROUND(MDETERM($P$2163:$U$2168-$D$2195*MUNIT(6)),6)</f>
        <v/>
      </c>
      <c r="E2205" s="3">
        <f t="array" ref="E2205">ROUND(MDETERM($W$2163:$AB$2168-$E$2195*MUNIT(6)),6)</f>
        <v/>
      </c>
      <c r="F2205" s="3">
        <f t="array" ref="F2205">ROUND(MDETERM($AD$2163:$AI$2168-$F$2195*MUNIT(6)),6)</f>
        <v/>
      </c>
      <c r="G2205" s="3">
        <f t="array" ref="G2205">ROUND(MDETERM($AK$2163:$AP$2168-$G$2195*MUNIT(6)),6)</f>
        <v/>
      </c>
    </row>
  </sheetData>
  <conditionalFormatting sqref="G6:G55">
    <cfRule type="cellIs" priority="1" operator="equal" dxfId="0">
      <formula>"yes"</formula>
    </cfRule>
  </conditionalFormatting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D2148"/>
  <sheetViews>
    <sheetView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1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8" customWidth="1" min="36" max="36"/>
    <col width="8" customWidth="1" min="37" max="37"/>
    <col width="8" customWidth="1" min="38" max="38"/>
    <col width="8" customWidth="1" min="39" max="39"/>
    <col width="8" customWidth="1" min="40" max="40"/>
    <col width="8" customWidth="1" min="41" max="41"/>
    <col width="8" customWidth="1" min="42" max="42"/>
    <col width="8" customWidth="1" min="43" max="43"/>
    <col width="8" customWidth="1" min="44" max="44"/>
    <col width="8" customWidth="1" min="45" max="45"/>
    <col width="8" customWidth="1" min="46" max="46"/>
    <col width="8" customWidth="1" min="47" max="47"/>
    <col width="8" customWidth="1" min="48" max="48"/>
    <col width="8" customWidth="1" min="49" max="49"/>
    <col width="8" customWidth="1" min="50" max="50"/>
    <col width="8" customWidth="1" min="51" max="51"/>
    <col width="8" customWidth="1" min="52" max="52"/>
    <col width="8" customWidth="1" min="53" max="53"/>
    <col width="8" customWidth="1" min="54" max="54"/>
    <col width="8" customWidth="1" min="55" max="55"/>
    <col width="8" customWidth="1" min="56" max="56"/>
    <col width="8" customWidth="1" min="57" max="57"/>
    <col width="8" customWidth="1" min="58" max="58"/>
    <col width="8" customWidth="1" min="59" max="59"/>
  </cols>
  <sheetData>
    <row r="1">
      <c r="A1" s="1" t="inlineStr">
        <is>
          <t>PS-ii raw — metrics as spreadsheet formulas over the pasted run matrices (raw matrices)</t>
        </is>
      </c>
    </row>
    <row r="2">
      <c r="A2" t="inlineStr">
        <is>
          <t>Rows 6–55: summary (all formulas referencing the blocks below). Rows 59–68: gold/silver ranking. Blocks from row 72: pasted run matrices, then every metric as a formula.</t>
        </is>
      </c>
    </row>
    <row r="5" ht="45" customHeight="1">
      <c r="A5" s="10" t="inlineStr">
        <is>
          <t>Configuration</t>
        </is>
      </c>
      <c r="B5" s="10" t="inlineStr">
        <is>
          <t>Model</t>
        </is>
      </c>
      <c r="C5" s="10" t="inlineStr">
        <is>
          <t>n_runs</t>
        </is>
      </c>
      <c r="D5" s="10" t="inlineStr">
        <is>
          <t>unsure cells</t>
        </is>
      </c>
      <c r="E5" s="10" t="inlineStr">
        <is>
          <t>unsure %</t>
        </is>
      </c>
      <c r="F5" s="10" t="inlineStr">
        <is>
          <t>coverage</t>
        </is>
      </c>
      <c r="G5" s="10" t="inlineStr">
        <is>
          <t>Precision mean</t>
        </is>
      </c>
      <c r="H5" s="10" t="inlineStr">
        <is>
          <t>Precision std</t>
        </is>
      </c>
      <c r="I5" s="10" t="inlineStr">
        <is>
          <t>Precision avg-matrix</t>
        </is>
      </c>
      <c r="J5" s="10" t="inlineStr">
        <is>
          <t>Recall mean</t>
        </is>
      </c>
      <c r="K5" s="10" t="inlineStr">
        <is>
          <t>Recall std</t>
        </is>
      </c>
      <c r="L5" s="10" t="inlineStr">
        <is>
          <t>Recall avg-matrix</t>
        </is>
      </c>
      <c r="M5" s="10" t="inlineStr">
        <is>
          <t>F1 mean</t>
        </is>
      </c>
      <c r="N5" s="10" t="inlineStr">
        <is>
          <t>F1 std</t>
        </is>
      </c>
      <c r="O5" s="10" t="inlineStr">
        <is>
          <t>F1 avg-matrix</t>
        </is>
      </c>
      <c r="P5" s="10" t="inlineStr">
        <is>
          <t>Accuracy mean</t>
        </is>
      </c>
      <c r="Q5" s="10" t="inlineStr">
        <is>
          <t>Accuracy std</t>
        </is>
      </c>
      <c r="R5" s="10" t="inlineStr">
        <is>
          <t>Accuracy avg-matrix</t>
        </is>
      </c>
      <c r="S5" s="10" t="inlineStr">
        <is>
          <t>Edit distance mean</t>
        </is>
      </c>
      <c r="T5" s="10" t="inlineStr">
        <is>
          <t>Edit distance std</t>
        </is>
      </c>
      <c r="U5" s="10" t="inlineStr">
        <is>
          <t>Edit distance avg-matrix</t>
        </is>
      </c>
      <c r="V5" s="10" t="inlineStr">
        <is>
          <t>Spectral distance mean</t>
        </is>
      </c>
      <c r="W5" s="10" t="inlineStr">
        <is>
          <t>Spectral distance std</t>
        </is>
      </c>
      <c r="X5" s="10" t="inlineStr">
        <is>
          <t>Spectral distance avg-matrix</t>
        </is>
      </c>
      <c r="Y5" s="10" t="inlineStr">
        <is>
          <t>note</t>
        </is>
      </c>
      <c r="Z5" s="10" t="inlineStr">
        <is>
          <t>block row</t>
        </is>
      </c>
    </row>
    <row r="6">
      <c r="A6" s="4" t="inlineStr">
        <is>
          <t>LLM</t>
        </is>
      </c>
      <c r="B6" s="7" t="inlineStr">
        <is>
          <t>gpt4-turbo-preview</t>
        </is>
      </c>
      <c r="C6" s="7">
        <f>COUNT($B$83,$C$83,$D$83,$E$83,$F$83)</f>
        <v/>
      </c>
      <c r="D6" s="7">
        <f>SUM($B$93:$F$93)</f>
        <v/>
      </c>
      <c r="E6" s="11">
        <f>IFERROR(100*$D$6/($C$6*49),0)</f>
        <v/>
      </c>
      <c r="F6" s="12">
        <f>IFERROR(1-$D$6/($C$6*49),0)</f>
        <v/>
      </c>
      <c r="G6" s="12">
        <f>$H$87</f>
        <v/>
      </c>
      <c r="H6" s="12">
        <f>$I$87</f>
        <v/>
      </c>
      <c r="I6" s="12">
        <f>$G$87</f>
        <v/>
      </c>
      <c r="J6" s="12">
        <f>$H$88</f>
        <v/>
      </c>
      <c r="K6" s="12">
        <f>$I$88</f>
        <v/>
      </c>
      <c r="L6" s="12">
        <f>$G$88</f>
        <v/>
      </c>
      <c r="M6" s="12">
        <f>$H$89</f>
        <v/>
      </c>
      <c r="N6" s="12">
        <f>$I$89</f>
        <v/>
      </c>
      <c r="O6" s="12">
        <f>$G$89</f>
        <v/>
      </c>
      <c r="P6" s="12">
        <f>$H$90</f>
        <v/>
      </c>
      <c r="Q6" s="12">
        <f>$I$90</f>
        <v/>
      </c>
      <c r="R6" s="12">
        <f>$G$90</f>
        <v/>
      </c>
      <c r="S6" s="12">
        <f>$H$91</f>
        <v/>
      </c>
      <c r="T6" s="12">
        <f>$I$91</f>
        <v/>
      </c>
      <c r="U6" s="12">
        <f>$G$91</f>
        <v/>
      </c>
      <c r="V6" s="12">
        <f>$H$92</f>
        <v/>
      </c>
      <c r="W6" s="12">
        <f>$I$92</f>
        <v/>
      </c>
      <c r="X6" s="12">
        <f>$G$92</f>
        <v/>
      </c>
      <c r="Y6" s="7" t="inlineStr"/>
      <c r="Z6" s="7" t="n">
        <v>72</v>
      </c>
    </row>
    <row r="7">
      <c r="A7" s="4" t="inlineStr">
        <is>
          <t>LLM</t>
        </is>
      </c>
      <c r="B7" s="7" t="inlineStr">
        <is>
          <t>gpt4o</t>
        </is>
      </c>
      <c r="C7" s="7">
        <f>COUNT($B$135,$C$135,$D$135,$E$135,$F$135)</f>
        <v/>
      </c>
      <c r="D7" s="7">
        <f>SUM($B$145:$F$145)</f>
        <v/>
      </c>
      <c r="E7" s="11">
        <f>IFERROR(100*$D$7/($C$7*49),0)</f>
        <v/>
      </c>
      <c r="F7" s="12">
        <f>IFERROR(1-$D$7/($C$7*49),0)</f>
        <v/>
      </c>
      <c r="G7" s="12">
        <f>$H$139</f>
        <v/>
      </c>
      <c r="H7" s="12">
        <f>$I$139</f>
        <v/>
      </c>
      <c r="I7" s="12">
        <f>$G$139</f>
        <v/>
      </c>
      <c r="J7" s="12">
        <f>$H$140</f>
        <v/>
      </c>
      <c r="K7" s="12">
        <f>$I$140</f>
        <v/>
      </c>
      <c r="L7" s="12">
        <f>$G$140</f>
        <v/>
      </c>
      <c r="M7" s="12">
        <f>$H$141</f>
        <v/>
      </c>
      <c r="N7" s="12">
        <f>$I$141</f>
        <v/>
      </c>
      <c r="O7" s="12">
        <f>$G$141</f>
        <v/>
      </c>
      <c r="P7" s="12">
        <f>$H$142</f>
        <v/>
      </c>
      <c r="Q7" s="12">
        <f>$I$142</f>
        <v/>
      </c>
      <c r="R7" s="12">
        <f>$G$142</f>
        <v/>
      </c>
      <c r="S7" s="12">
        <f>$H$143</f>
        <v/>
      </c>
      <c r="T7" s="12">
        <f>$I$143</f>
        <v/>
      </c>
      <c r="U7" s="12">
        <f>$G$143</f>
        <v/>
      </c>
      <c r="V7" s="12">
        <f>$H$144</f>
        <v/>
      </c>
      <c r="W7" s="12">
        <f>$I$144</f>
        <v/>
      </c>
      <c r="X7" s="12">
        <f>$G$144</f>
        <v/>
      </c>
      <c r="Y7" s="7" t="inlineStr"/>
      <c r="Z7" s="7" t="n">
        <v>124</v>
      </c>
    </row>
    <row r="8">
      <c r="A8" s="4" t="inlineStr">
        <is>
          <t>LLM</t>
        </is>
      </c>
      <c r="B8" s="7" t="inlineStr">
        <is>
          <t>mixtral:8x22b</t>
        </is>
      </c>
      <c r="C8" s="7">
        <f>COUNT($B$187,$C$187,$D$187,$E$187,$F$187)</f>
        <v/>
      </c>
      <c r="D8" s="7">
        <f>SUM($B$197:$F$197)</f>
        <v/>
      </c>
      <c r="E8" s="11">
        <f>IFERROR(100*$D$8/($C$8*49),0)</f>
        <v/>
      </c>
      <c r="F8" s="12">
        <f>IFERROR(1-$D$8/($C$8*49),0)</f>
        <v/>
      </c>
      <c r="G8" s="12">
        <f>$H$191</f>
        <v/>
      </c>
      <c r="H8" s="12">
        <f>$I$191</f>
        <v/>
      </c>
      <c r="I8" s="12">
        <f>$G$191</f>
        <v/>
      </c>
      <c r="J8" s="12">
        <f>$H$192</f>
        <v/>
      </c>
      <c r="K8" s="12">
        <f>$I$192</f>
        <v/>
      </c>
      <c r="L8" s="12">
        <f>$G$192</f>
        <v/>
      </c>
      <c r="M8" s="12">
        <f>$H$193</f>
        <v/>
      </c>
      <c r="N8" s="12">
        <f>$I$193</f>
        <v/>
      </c>
      <c r="O8" s="12">
        <f>$G$193</f>
        <v/>
      </c>
      <c r="P8" s="12">
        <f>$H$194</f>
        <v/>
      </c>
      <c r="Q8" s="12">
        <f>$I$194</f>
        <v/>
      </c>
      <c r="R8" s="12">
        <f>$G$194</f>
        <v/>
      </c>
      <c r="S8" s="12">
        <f>$H$195</f>
        <v/>
      </c>
      <c r="T8" s="12">
        <f>$I$195</f>
        <v/>
      </c>
      <c r="U8" s="12">
        <f>$G$195</f>
        <v/>
      </c>
      <c r="V8" s="12">
        <f>$H$196</f>
        <v/>
      </c>
      <c r="W8" s="12">
        <f>$I$196</f>
        <v/>
      </c>
      <c r="X8" s="12">
        <f>$G$196</f>
        <v/>
      </c>
      <c r="Y8" s="7" t="inlineStr"/>
      <c r="Z8" s="7" t="n">
        <v>176</v>
      </c>
    </row>
    <row r="9">
      <c r="A9" s="4" t="inlineStr">
        <is>
          <t>LLM</t>
        </is>
      </c>
      <c r="B9" s="7" t="inlineStr">
        <is>
          <t>llama3.3:70b</t>
        </is>
      </c>
      <c r="C9" s="7">
        <f>COUNT($B$239,$C$239,$D$239,$E$239,$F$239)</f>
        <v/>
      </c>
      <c r="D9" s="7">
        <f>SUM($B$249:$F$249)</f>
        <v/>
      </c>
      <c r="E9" s="11">
        <f>IFERROR(100*$D$9/($C$9*49),0)</f>
        <v/>
      </c>
      <c r="F9" s="12">
        <f>IFERROR(1-$D$9/($C$9*49),0)</f>
        <v/>
      </c>
      <c r="G9" s="12">
        <f>$H$243</f>
        <v/>
      </c>
      <c r="H9" s="12">
        <f>$I$243</f>
        <v/>
      </c>
      <c r="I9" s="12">
        <f>$G$243</f>
        <v/>
      </c>
      <c r="J9" s="12">
        <f>$H$244</f>
        <v/>
      </c>
      <c r="K9" s="12">
        <f>$I$244</f>
        <v/>
      </c>
      <c r="L9" s="12">
        <f>$G$244</f>
        <v/>
      </c>
      <c r="M9" s="12">
        <f>$H$245</f>
        <v/>
      </c>
      <c r="N9" s="12">
        <f>$I$245</f>
        <v/>
      </c>
      <c r="O9" s="12">
        <f>$G$245</f>
        <v/>
      </c>
      <c r="P9" s="12">
        <f>$H$246</f>
        <v/>
      </c>
      <c r="Q9" s="12">
        <f>$I$246</f>
        <v/>
      </c>
      <c r="R9" s="12">
        <f>$G$246</f>
        <v/>
      </c>
      <c r="S9" s="12">
        <f>$H$247</f>
        <v/>
      </c>
      <c r="T9" s="12">
        <f>$I$247</f>
        <v/>
      </c>
      <c r="U9" s="12">
        <f>$G$247</f>
        <v/>
      </c>
      <c r="V9" s="12">
        <f>$H$248</f>
        <v/>
      </c>
      <c r="W9" s="12">
        <f>$I$248</f>
        <v/>
      </c>
      <c r="X9" s="12">
        <f>$G$248</f>
        <v/>
      </c>
      <c r="Y9" s="7" t="inlineStr"/>
      <c r="Z9" s="7" t="n">
        <v>228</v>
      </c>
    </row>
    <row r="10">
      <c r="A10" s="4" t="inlineStr">
        <is>
          <t>LLM</t>
        </is>
      </c>
      <c r="B10" s="7" t="inlineStr">
        <is>
          <t>deepseek-r1:14b</t>
        </is>
      </c>
      <c r="C10" s="7">
        <f>COUNT($B$291,$C$291,$D$291,$E$291,$F$291)</f>
        <v/>
      </c>
      <c r="D10" s="7">
        <f>SUM($B$301:$F$301)</f>
        <v/>
      </c>
      <c r="E10" s="11">
        <f>IFERROR(100*$D$10/($C$10*49),0)</f>
        <v/>
      </c>
      <c r="F10" s="12">
        <f>IFERROR(1-$D$10/($C$10*49),0)</f>
        <v/>
      </c>
      <c r="G10" s="12">
        <f>$H$295</f>
        <v/>
      </c>
      <c r="H10" s="12">
        <f>$I$295</f>
        <v/>
      </c>
      <c r="I10" s="12">
        <f>$G$295</f>
        <v/>
      </c>
      <c r="J10" s="12">
        <f>$H$296</f>
        <v/>
      </c>
      <c r="K10" s="12">
        <f>$I$296</f>
        <v/>
      </c>
      <c r="L10" s="12">
        <f>$G$296</f>
        <v/>
      </c>
      <c r="M10" s="12">
        <f>$H$297</f>
        <v/>
      </c>
      <c r="N10" s="12">
        <f>$I$297</f>
        <v/>
      </c>
      <c r="O10" s="12">
        <f>$G$297</f>
        <v/>
      </c>
      <c r="P10" s="12">
        <f>$H$298</f>
        <v/>
      </c>
      <c r="Q10" s="12">
        <f>$I$298</f>
        <v/>
      </c>
      <c r="R10" s="12">
        <f>$G$298</f>
        <v/>
      </c>
      <c r="S10" s="12">
        <f>$H$299</f>
        <v/>
      </c>
      <c r="T10" s="12">
        <f>$I$299</f>
        <v/>
      </c>
      <c r="U10" s="12">
        <f>$G$299</f>
        <v/>
      </c>
      <c r="V10" s="12">
        <f>$H$300</f>
        <v/>
      </c>
      <c r="W10" s="12">
        <f>$I$300</f>
        <v/>
      </c>
      <c r="X10" s="12">
        <f>$G$300</f>
        <v/>
      </c>
      <c r="Y10" s="7" t="inlineStr"/>
      <c r="Z10" s="7" t="n">
        <v>280</v>
      </c>
    </row>
    <row r="11">
      <c r="A11" s="4" t="inlineStr">
        <is>
          <t>RAG R1</t>
        </is>
      </c>
      <c r="B11" s="7" t="inlineStr">
        <is>
          <t>gpt4-turbo-preview</t>
        </is>
      </c>
      <c r="C11" s="7">
        <f>COUNT($B$343,$C$343,$D$343,$E$343,$F$343)</f>
        <v/>
      </c>
      <c r="D11" s="7">
        <f>SUM($B$353:$F$353)</f>
        <v/>
      </c>
      <c r="E11" s="11">
        <f>IFERROR(100*$D$11/($C$11*49),0)</f>
        <v/>
      </c>
      <c r="F11" s="12">
        <f>IFERROR(1-$D$11/($C$11*49),0)</f>
        <v/>
      </c>
      <c r="G11" s="12">
        <f>$H$347</f>
        <v/>
      </c>
      <c r="H11" s="12">
        <f>$I$347</f>
        <v/>
      </c>
      <c r="I11" s="12">
        <f>$G$347</f>
        <v/>
      </c>
      <c r="J11" s="12">
        <f>$H$348</f>
        <v/>
      </c>
      <c r="K11" s="12">
        <f>$I$348</f>
        <v/>
      </c>
      <c r="L11" s="12">
        <f>$G$348</f>
        <v/>
      </c>
      <c r="M11" s="12">
        <f>$H$349</f>
        <v/>
      </c>
      <c r="N11" s="12">
        <f>$I$349</f>
        <v/>
      </c>
      <c r="O11" s="12">
        <f>$G$349</f>
        <v/>
      </c>
      <c r="P11" s="12">
        <f>$H$350</f>
        <v/>
      </c>
      <c r="Q11" s="12">
        <f>$I$350</f>
        <v/>
      </c>
      <c r="R11" s="12">
        <f>$G$350</f>
        <v/>
      </c>
      <c r="S11" s="12">
        <f>$H$351</f>
        <v/>
      </c>
      <c r="T11" s="12">
        <f>$I$351</f>
        <v/>
      </c>
      <c r="U11" s="12">
        <f>$G$351</f>
        <v/>
      </c>
      <c r="V11" s="12">
        <f>$H$352</f>
        <v/>
      </c>
      <c r="W11" s="12">
        <f>$I$352</f>
        <v/>
      </c>
      <c r="X11" s="12">
        <f>$G$352</f>
        <v/>
      </c>
      <c r="Y11" s="7" t="inlineStr"/>
      <c r="Z11" s="7" t="n">
        <v>332</v>
      </c>
    </row>
    <row r="12">
      <c r="A12" s="4" t="inlineStr">
        <is>
          <t>RAG R1</t>
        </is>
      </c>
      <c r="B12" s="7" t="inlineStr">
        <is>
          <t>gpt4o</t>
        </is>
      </c>
      <c r="C12" s="13" t="n">
        <v>0</v>
      </c>
      <c r="G12" s="7" t="inlineStr">
        <is>
          <t>N/A</t>
        </is>
      </c>
      <c r="H12" s="7" t="inlineStr">
        <is>
          <t>N/A</t>
        </is>
      </c>
      <c r="I12" s="7" t="inlineStr">
        <is>
          <t>N/A</t>
        </is>
      </c>
      <c r="J12" s="7" t="inlineStr">
        <is>
          <t>N/A</t>
        </is>
      </c>
      <c r="K12" s="7" t="inlineStr">
        <is>
          <t>N/A</t>
        </is>
      </c>
      <c r="L12" s="7" t="inlineStr">
        <is>
          <t>N/A</t>
        </is>
      </c>
      <c r="M12" s="7" t="inlineStr">
        <is>
          <t>N/A</t>
        </is>
      </c>
      <c r="N12" s="7" t="inlineStr">
        <is>
          <t>N/A</t>
        </is>
      </c>
      <c r="O12" s="7" t="inlineStr">
        <is>
          <t>N/A</t>
        </is>
      </c>
      <c r="P12" s="7" t="inlineStr">
        <is>
          <t>N/A</t>
        </is>
      </c>
      <c r="Q12" s="7" t="inlineStr">
        <is>
          <t>N/A</t>
        </is>
      </c>
      <c r="R12" s="7" t="inlineStr">
        <is>
          <t>N/A</t>
        </is>
      </c>
      <c r="S12" s="7" t="inlineStr">
        <is>
          <t>N/A</t>
        </is>
      </c>
      <c r="T12" s="7" t="inlineStr">
        <is>
          <t>N/A</t>
        </is>
      </c>
      <c r="U12" s="7" t="inlineStr">
        <is>
          <t>N/A</t>
        </is>
      </c>
      <c r="V12" s="7" t="inlineStr">
        <is>
          <t>N/A</t>
        </is>
      </c>
      <c r="W12" s="7" t="inlineStr">
        <is>
          <t>N/A</t>
        </is>
      </c>
      <c r="X12" s="7" t="inlineStr">
        <is>
          <t>N/A</t>
        </is>
      </c>
      <c r="Y12" s="7" t="inlineStr">
        <is>
          <t>N/A</t>
        </is>
      </c>
    </row>
    <row r="13">
      <c r="A13" s="4" t="inlineStr">
        <is>
          <t>RAG R1</t>
        </is>
      </c>
      <c r="B13" s="7" t="inlineStr">
        <is>
          <t>mixtral:8x22b</t>
        </is>
      </c>
      <c r="C13" s="7">
        <f>COUNT($B$395,$C$395,$D$395,$E$395,$F$395)</f>
        <v/>
      </c>
      <c r="D13" s="7">
        <f>SUM($B$405:$F$405)</f>
        <v/>
      </c>
      <c r="E13" s="11">
        <f>IFERROR(100*$D$13/($C$13*49),0)</f>
        <v/>
      </c>
      <c r="F13" s="12">
        <f>IFERROR(1-$D$13/($C$13*49),0)</f>
        <v/>
      </c>
      <c r="G13" s="12">
        <f>$H$399</f>
        <v/>
      </c>
      <c r="H13" s="12">
        <f>$I$399</f>
        <v/>
      </c>
      <c r="I13" s="12">
        <f>$G$399</f>
        <v/>
      </c>
      <c r="J13" s="12">
        <f>$H$400</f>
        <v/>
      </c>
      <c r="K13" s="12">
        <f>$I$400</f>
        <v/>
      </c>
      <c r="L13" s="12">
        <f>$G$400</f>
        <v/>
      </c>
      <c r="M13" s="12">
        <f>$H$401</f>
        <v/>
      </c>
      <c r="N13" s="12">
        <f>$I$401</f>
        <v/>
      </c>
      <c r="O13" s="12">
        <f>$G$401</f>
        <v/>
      </c>
      <c r="P13" s="12">
        <f>$H$402</f>
        <v/>
      </c>
      <c r="Q13" s="12">
        <f>$I$402</f>
        <v/>
      </c>
      <c r="R13" s="12">
        <f>$G$402</f>
        <v/>
      </c>
      <c r="S13" s="12">
        <f>$H$403</f>
        <v/>
      </c>
      <c r="T13" s="12">
        <f>$I$403</f>
        <v/>
      </c>
      <c r="U13" s="12">
        <f>$G$403</f>
        <v/>
      </c>
      <c r="V13" s="12">
        <f>$H$404</f>
        <v/>
      </c>
      <c r="W13" s="12">
        <f>$I$404</f>
        <v/>
      </c>
      <c r="X13" s="12">
        <f>$G$404</f>
        <v/>
      </c>
      <c r="Y13" s="7" t="inlineStr"/>
      <c r="Z13" s="7" t="n">
        <v>384</v>
      </c>
    </row>
    <row r="14">
      <c r="A14" s="4" t="inlineStr">
        <is>
          <t>RAG R1</t>
        </is>
      </c>
      <c r="B14" s="7" t="inlineStr">
        <is>
          <t>llama3.3:70b</t>
        </is>
      </c>
      <c r="C14" s="7">
        <f>COUNT($B$447,$C$447,$D$447,$E$447,$F$447)</f>
        <v/>
      </c>
      <c r="D14" s="7">
        <f>SUM($B$457:$F$457)</f>
        <v/>
      </c>
      <c r="E14" s="11">
        <f>IFERROR(100*$D$14/($C$14*49),0)</f>
        <v/>
      </c>
      <c r="F14" s="12">
        <f>IFERROR(1-$D$14/($C$14*49),0)</f>
        <v/>
      </c>
      <c r="G14" s="12">
        <f>$H$451</f>
        <v/>
      </c>
      <c r="H14" s="12">
        <f>$I$451</f>
        <v/>
      </c>
      <c r="I14" s="12">
        <f>$G$451</f>
        <v/>
      </c>
      <c r="J14" s="12">
        <f>$H$452</f>
        <v/>
      </c>
      <c r="K14" s="12">
        <f>$I$452</f>
        <v/>
      </c>
      <c r="L14" s="12">
        <f>$G$452</f>
        <v/>
      </c>
      <c r="M14" s="12">
        <f>$H$453</f>
        <v/>
      </c>
      <c r="N14" s="12">
        <f>$I$453</f>
        <v/>
      </c>
      <c r="O14" s="12">
        <f>$G$453</f>
        <v/>
      </c>
      <c r="P14" s="12">
        <f>$H$454</f>
        <v/>
      </c>
      <c r="Q14" s="12">
        <f>$I$454</f>
        <v/>
      </c>
      <c r="R14" s="12">
        <f>$G$454</f>
        <v/>
      </c>
      <c r="S14" s="12">
        <f>$H$455</f>
        <v/>
      </c>
      <c r="T14" s="12">
        <f>$I$455</f>
        <v/>
      </c>
      <c r="U14" s="12">
        <f>$G$455</f>
        <v/>
      </c>
      <c r="V14" s="12">
        <f>$H$456</f>
        <v/>
      </c>
      <c r="W14" s="12">
        <f>$I$456</f>
        <v/>
      </c>
      <c r="X14" s="12">
        <f>$G$456</f>
        <v/>
      </c>
      <c r="Y14" s="7" t="inlineStr"/>
      <c r="Z14" s="7" t="n">
        <v>436</v>
      </c>
    </row>
    <row r="15">
      <c r="A15" s="4" t="inlineStr">
        <is>
          <t>RAG R1</t>
        </is>
      </c>
      <c r="B15" s="7" t="inlineStr">
        <is>
          <t>deepseek-r1:14b</t>
        </is>
      </c>
      <c r="C15" s="7">
        <f>COUNT($B$499,$C$499,$D$499,$E$499,$F$499)</f>
        <v/>
      </c>
      <c r="D15" s="7">
        <f>SUM($B$509:$F$509)</f>
        <v/>
      </c>
      <c r="E15" s="11">
        <f>IFERROR(100*$D$15/($C$15*49),0)</f>
        <v/>
      </c>
      <c r="F15" s="12">
        <f>IFERROR(1-$D$15/($C$15*49),0)</f>
        <v/>
      </c>
      <c r="G15" s="12">
        <f>$H$503</f>
        <v/>
      </c>
      <c r="H15" s="12">
        <f>$I$503</f>
        <v/>
      </c>
      <c r="I15" s="12">
        <f>$G$503</f>
        <v/>
      </c>
      <c r="J15" s="12">
        <f>$H$504</f>
        <v/>
      </c>
      <c r="K15" s="12">
        <f>$I$504</f>
        <v/>
      </c>
      <c r="L15" s="12">
        <f>$G$504</f>
        <v/>
      </c>
      <c r="M15" s="12">
        <f>$H$505</f>
        <v/>
      </c>
      <c r="N15" s="12">
        <f>$I$505</f>
        <v/>
      </c>
      <c r="O15" s="12">
        <f>$G$505</f>
        <v/>
      </c>
      <c r="P15" s="12">
        <f>$H$506</f>
        <v/>
      </c>
      <c r="Q15" s="12">
        <f>$I$506</f>
        <v/>
      </c>
      <c r="R15" s="12">
        <f>$G$506</f>
        <v/>
      </c>
      <c r="S15" s="12">
        <f>$H$507</f>
        <v/>
      </c>
      <c r="T15" s="12">
        <f>$I$507</f>
        <v/>
      </c>
      <c r="U15" s="12">
        <f>$G$507</f>
        <v/>
      </c>
      <c r="V15" s="12">
        <f>$H$508</f>
        <v/>
      </c>
      <c r="W15" s="12">
        <f>$I$508</f>
        <v/>
      </c>
      <c r="X15" s="12">
        <f>$G$508</f>
        <v/>
      </c>
      <c r="Y15" s="7" t="inlineStr"/>
      <c r="Z15" s="7" t="n">
        <v>488</v>
      </c>
    </row>
    <row r="16">
      <c r="A16" s="4" t="inlineStr">
        <is>
          <t>RAG R2</t>
        </is>
      </c>
      <c r="B16" s="7" t="inlineStr">
        <is>
          <t>gpt4-turbo-preview</t>
        </is>
      </c>
      <c r="C16" s="7">
        <f>COUNT($B$551,$C$551,$D$551,$E$551,$F$551)</f>
        <v/>
      </c>
      <c r="D16" s="7">
        <f>SUM($B$561:$F$561)</f>
        <v/>
      </c>
      <c r="E16" s="11">
        <f>IFERROR(100*$D$16/($C$16*49),0)</f>
        <v/>
      </c>
      <c r="F16" s="12">
        <f>IFERROR(1-$D$16/($C$16*49),0)</f>
        <v/>
      </c>
      <c r="G16" s="12">
        <f>$H$555</f>
        <v/>
      </c>
      <c r="H16" s="12">
        <f>$I$555</f>
        <v/>
      </c>
      <c r="I16" s="12">
        <f>$G$555</f>
        <v/>
      </c>
      <c r="J16" s="12">
        <f>$H$556</f>
        <v/>
      </c>
      <c r="K16" s="12">
        <f>$I$556</f>
        <v/>
      </c>
      <c r="L16" s="12">
        <f>$G$556</f>
        <v/>
      </c>
      <c r="M16" s="12">
        <f>$H$557</f>
        <v/>
      </c>
      <c r="N16" s="12">
        <f>$I$557</f>
        <v/>
      </c>
      <c r="O16" s="12">
        <f>$G$557</f>
        <v/>
      </c>
      <c r="P16" s="12">
        <f>$H$558</f>
        <v/>
      </c>
      <c r="Q16" s="12">
        <f>$I$558</f>
        <v/>
      </c>
      <c r="R16" s="12">
        <f>$G$558</f>
        <v/>
      </c>
      <c r="S16" s="12">
        <f>$H$559</f>
        <v/>
      </c>
      <c r="T16" s="12">
        <f>$I$559</f>
        <v/>
      </c>
      <c r="U16" s="12">
        <f>$G$559</f>
        <v/>
      </c>
      <c r="V16" s="12">
        <f>$H$560</f>
        <v/>
      </c>
      <c r="W16" s="12">
        <f>$I$560</f>
        <v/>
      </c>
      <c r="X16" s="12">
        <f>$G$560</f>
        <v/>
      </c>
      <c r="Y16" s="7" t="inlineStr"/>
      <c r="Z16" s="7" t="n">
        <v>540</v>
      </c>
    </row>
    <row r="17">
      <c r="A17" s="4" t="inlineStr">
        <is>
          <t>RAG R2</t>
        </is>
      </c>
      <c r="B17" s="7" t="inlineStr">
        <is>
          <t>gpt4o</t>
        </is>
      </c>
      <c r="C17" s="13" t="n">
        <v>0</v>
      </c>
      <c r="G17" s="7" t="inlineStr">
        <is>
          <t>N/A</t>
        </is>
      </c>
      <c r="H17" s="7" t="inlineStr">
        <is>
          <t>N/A</t>
        </is>
      </c>
      <c r="I17" s="7" t="inlineStr">
        <is>
          <t>N/A</t>
        </is>
      </c>
      <c r="J17" s="7" t="inlineStr">
        <is>
          <t>N/A</t>
        </is>
      </c>
      <c r="K17" s="7" t="inlineStr">
        <is>
          <t>N/A</t>
        </is>
      </c>
      <c r="L17" s="7" t="inlineStr">
        <is>
          <t>N/A</t>
        </is>
      </c>
      <c r="M17" s="7" t="inlineStr">
        <is>
          <t>N/A</t>
        </is>
      </c>
      <c r="N17" s="7" t="inlineStr">
        <is>
          <t>N/A</t>
        </is>
      </c>
      <c r="O17" s="7" t="inlineStr">
        <is>
          <t>N/A</t>
        </is>
      </c>
      <c r="P17" s="7" t="inlineStr">
        <is>
          <t>N/A</t>
        </is>
      </c>
      <c r="Q17" s="7" t="inlineStr">
        <is>
          <t>N/A</t>
        </is>
      </c>
      <c r="R17" s="7" t="inlineStr">
        <is>
          <t>N/A</t>
        </is>
      </c>
      <c r="S17" s="7" t="inlineStr">
        <is>
          <t>N/A</t>
        </is>
      </c>
      <c r="T17" s="7" t="inlineStr">
        <is>
          <t>N/A</t>
        </is>
      </c>
      <c r="U17" s="7" t="inlineStr">
        <is>
          <t>N/A</t>
        </is>
      </c>
      <c r="V17" s="7" t="inlineStr">
        <is>
          <t>N/A</t>
        </is>
      </c>
      <c r="W17" s="7" t="inlineStr">
        <is>
          <t>N/A</t>
        </is>
      </c>
      <c r="X17" s="7" t="inlineStr">
        <is>
          <t>N/A</t>
        </is>
      </c>
      <c r="Y17" s="7" t="inlineStr">
        <is>
          <t>N/A</t>
        </is>
      </c>
    </row>
    <row r="18">
      <c r="A18" s="4" t="inlineStr">
        <is>
          <t>RAG R2</t>
        </is>
      </c>
      <c r="B18" s="7" t="inlineStr">
        <is>
          <t>mixtral:8x22b</t>
        </is>
      </c>
      <c r="C18" s="7">
        <f>COUNT($B$603,$C$603,$D$603,$E$603,$F$603)</f>
        <v/>
      </c>
      <c r="D18" s="7">
        <f>SUM($B$613:$F$613)</f>
        <v/>
      </c>
      <c r="E18" s="11">
        <f>IFERROR(100*$D$18/($C$18*49),0)</f>
        <v/>
      </c>
      <c r="F18" s="12">
        <f>IFERROR(1-$D$18/($C$18*49),0)</f>
        <v/>
      </c>
      <c r="G18" s="12">
        <f>$H$607</f>
        <v/>
      </c>
      <c r="H18" s="12">
        <f>$I$607</f>
        <v/>
      </c>
      <c r="I18" s="12">
        <f>$G$607</f>
        <v/>
      </c>
      <c r="J18" s="12">
        <f>$H$608</f>
        <v/>
      </c>
      <c r="K18" s="12">
        <f>$I$608</f>
        <v/>
      </c>
      <c r="L18" s="12">
        <f>$G$608</f>
        <v/>
      </c>
      <c r="M18" s="12">
        <f>$H$609</f>
        <v/>
      </c>
      <c r="N18" s="12">
        <f>$I$609</f>
        <v/>
      </c>
      <c r="O18" s="12">
        <f>$G$609</f>
        <v/>
      </c>
      <c r="P18" s="12">
        <f>$H$610</f>
        <v/>
      </c>
      <c r="Q18" s="12">
        <f>$I$610</f>
        <v/>
      </c>
      <c r="R18" s="12">
        <f>$G$610</f>
        <v/>
      </c>
      <c r="S18" s="12">
        <f>$H$611</f>
        <v/>
      </c>
      <c r="T18" s="12">
        <f>$I$611</f>
        <v/>
      </c>
      <c r="U18" s="12">
        <f>$G$611</f>
        <v/>
      </c>
      <c r="V18" s="12">
        <f>$H$612</f>
        <v/>
      </c>
      <c r="W18" s="12">
        <f>$I$612</f>
        <v/>
      </c>
      <c r="X18" s="12">
        <f>$G$612</f>
        <v/>
      </c>
      <c r="Y18" s="7" t="inlineStr">
        <is>
          <t>1 run(s) returned no matrix</t>
        </is>
      </c>
      <c r="Z18" s="7" t="n">
        <v>592</v>
      </c>
    </row>
    <row r="19">
      <c r="A19" s="4" t="inlineStr">
        <is>
          <t>RAG R2</t>
        </is>
      </c>
      <c r="B19" s="7" t="inlineStr">
        <is>
          <t>llama3.3:70b</t>
        </is>
      </c>
      <c r="C19" s="7">
        <f>COUNT($B$655,$C$655,$D$655,$E$655,$F$655)</f>
        <v/>
      </c>
      <c r="D19" s="7">
        <f>SUM($B$665:$F$665)</f>
        <v/>
      </c>
      <c r="E19" s="11">
        <f>IFERROR(100*$D$19/($C$19*49),0)</f>
        <v/>
      </c>
      <c r="F19" s="12">
        <f>IFERROR(1-$D$19/($C$19*49),0)</f>
        <v/>
      </c>
      <c r="G19" s="12">
        <f>$H$659</f>
        <v/>
      </c>
      <c r="H19" s="12">
        <f>$I$659</f>
        <v/>
      </c>
      <c r="I19" s="12">
        <f>$G$659</f>
        <v/>
      </c>
      <c r="J19" s="12">
        <f>$H$660</f>
        <v/>
      </c>
      <c r="K19" s="12">
        <f>$I$660</f>
        <v/>
      </c>
      <c r="L19" s="12">
        <f>$G$660</f>
        <v/>
      </c>
      <c r="M19" s="12">
        <f>$H$661</f>
        <v/>
      </c>
      <c r="N19" s="12">
        <f>$I$661</f>
        <v/>
      </c>
      <c r="O19" s="12">
        <f>$G$661</f>
        <v/>
      </c>
      <c r="P19" s="12">
        <f>$H$662</f>
        <v/>
      </c>
      <c r="Q19" s="12">
        <f>$I$662</f>
        <v/>
      </c>
      <c r="R19" s="12">
        <f>$G$662</f>
        <v/>
      </c>
      <c r="S19" s="12">
        <f>$H$663</f>
        <v/>
      </c>
      <c r="T19" s="12">
        <f>$I$663</f>
        <v/>
      </c>
      <c r="U19" s="12">
        <f>$G$663</f>
        <v/>
      </c>
      <c r="V19" s="12">
        <f>$H$664</f>
        <v/>
      </c>
      <c r="W19" s="12">
        <f>$I$664</f>
        <v/>
      </c>
      <c r="X19" s="12">
        <f>$G$664</f>
        <v/>
      </c>
      <c r="Y19" s="7" t="inlineStr">
        <is>
          <t>1 run(s) returned no matrix</t>
        </is>
      </c>
      <c r="Z19" s="7" t="n">
        <v>644</v>
      </c>
    </row>
    <row r="20">
      <c r="A20" s="4" t="inlineStr">
        <is>
          <t>RAG R2</t>
        </is>
      </c>
      <c r="B20" s="7" t="inlineStr">
        <is>
          <t>deepseek-r1:14b</t>
        </is>
      </c>
      <c r="C20" s="7">
        <f>COUNT($B$707,$C$707,$D$707,$E$707,$F$707)</f>
        <v/>
      </c>
      <c r="D20" s="7">
        <f>SUM($B$717:$F$717)</f>
        <v/>
      </c>
      <c r="E20" s="11">
        <f>IFERROR(100*$D$20/($C$20*49),0)</f>
        <v/>
      </c>
      <c r="F20" s="12">
        <f>IFERROR(1-$D$20/($C$20*49),0)</f>
        <v/>
      </c>
      <c r="G20" s="12">
        <f>$H$711</f>
        <v/>
      </c>
      <c r="H20" s="12">
        <f>$I$711</f>
        <v/>
      </c>
      <c r="I20" s="12">
        <f>$G$711</f>
        <v/>
      </c>
      <c r="J20" s="12">
        <f>$H$712</f>
        <v/>
      </c>
      <c r="K20" s="12">
        <f>$I$712</f>
        <v/>
      </c>
      <c r="L20" s="12">
        <f>$G$712</f>
        <v/>
      </c>
      <c r="M20" s="12">
        <f>$H$713</f>
        <v/>
      </c>
      <c r="N20" s="12">
        <f>$I$713</f>
        <v/>
      </c>
      <c r="O20" s="12">
        <f>$G$713</f>
        <v/>
      </c>
      <c r="P20" s="12">
        <f>$H$714</f>
        <v/>
      </c>
      <c r="Q20" s="12">
        <f>$I$714</f>
        <v/>
      </c>
      <c r="R20" s="12">
        <f>$G$714</f>
        <v/>
      </c>
      <c r="S20" s="12">
        <f>$H$715</f>
        <v/>
      </c>
      <c r="T20" s="12">
        <f>$I$715</f>
        <v/>
      </c>
      <c r="U20" s="12">
        <f>$G$715</f>
        <v/>
      </c>
      <c r="V20" s="12">
        <f>$H$716</f>
        <v/>
      </c>
      <c r="W20" s="12">
        <f>$I$716</f>
        <v/>
      </c>
      <c r="X20" s="12">
        <f>$G$716</f>
        <v/>
      </c>
      <c r="Y20" s="7" t="inlineStr"/>
      <c r="Z20" s="7" t="n">
        <v>696</v>
      </c>
    </row>
    <row r="21">
      <c r="A21" s="4" t="inlineStr">
        <is>
          <t>RAG R3</t>
        </is>
      </c>
      <c r="B21" s="7" t="inlineStr">
        <is>
          <t>gpt4-turbo-preview</t>
        </is>
      </c>
      <c r="C21" s="7">
        <f>COUNT($B$759,$C$759,$D$759,$E$759,$F$759)</f>
        <v/>
      </c>
      <c r="D21" s="7">
        <f>SUM($B$769:$F$769)</f>
        <v/>
      </c>
      <c r="E21" s="11">
        <f>IFERROR(100*$D$21/($C$21*49),0)</f>
        <v/>
      </c>
      <c r="F21" s="12">
        <f>IFERROR(1-$D$21/($C$21*49),0)</f>
        <v/>
      </c>
      <c r="G21" s="12">
        <f>$H$763</f>
        <v/>
      </c>
      <c r="H21" s="12">
        <f>$I$763</f>
        <v/>
      </c>
      <c r="I21" s="12">
        <f>$G$763</f>
        <v/>
      </c>
      <c r="J21" s="12">
        <f>$H$764</f>
        <v/>
      </c>
      <c r="K21" s="12">
        <f>$I$764</f>
        <v/>
      </c>
      <c r="L21" s="12">
        <f>$G$764</f>
        <v/>
      </c>
      <c r="M21" s="12">
        <f>$H$765</f>
        <v/>
      </c>
      <c r="N21" s="12">
        <f>$I$765</f>
        <v/>
      </c>
      <c r="O21" s="12">
        <f>$G$765</f>
        <v/>
      </c>
      <c r="P21" s="12">
        <f>$H$766</f>
        <v/>
      </c>
      <c r="Q21" s="12">
        <f>$I$766</f>
        <v/>
      </c>
      <c r="R21" s="12">
        <f>$G$766</f>
        <v/>
      </c>
      <c r="S21" s="12">
        <f>$H$767</f>
        <v/>
      </c>
      <c r="T21" s="12">
        <f>$I$767</f>
        <v/>
      </c>
      <c r="U21" s="12">
        <f>$G$767</f>
        <v/>
      </c>
      <c r="V21" s="12">
        <f>$H$768</f>
        <v/>
      </c>
      <c r="W21" s="12">
        <f>$I$768</f>
        <v/>
      </c>
      <c r="X21" s="12">
        <f>$G$768</f>
        <v/>
      </c>
      <c r="Y21" s="7" t="inlineStr"/>
      <c r="Z21" s="7" t="n">
        <v>748</v>
      </c>
    </row>
    <row r="22">
      <c r="A22" s="4" t="inlineStr">
        <is>
          <t>RAG R3</t>
        </is>
      </c>
      <c r="B22" s="7" t="inlineStr">
        <is>
          <t>gpt4o</t>
        </is>
      </c>
      <c r="C22" s="13" t="n">
        <v>0</v>
      </c>
      <c r="G22" s="7" t="inlineStr">
        <is>
          <t>N/A</t>
        </is>
      </c>
      <c r="H22" s="7" t="inlineStr">
        <is>
          <t>N/A</t>
        </is>
      </c>
      <c r="I22" s="7" t="inlineStr">
        <is>
          <t>N/A</t>
        </is>
      </c>
      <c r="J22" s="7" t="inlineStr">
        <is>
          <t>N/A</t>
        </is>
      </c>
      <c r="K22" s="7" t="inlineStr">
        <is>
          <t>N/A</t>
        </is>
      </c>
      <c r="L22" s="7" t="inlineStr">
        <is>
          <t>N/A</t>
        </is>
      </c>
      <c r="M22" s="7" t="inlineStr">
        <is>
          <t>N/A</t>
        </is>
      </c>
      <c r="N22" s="7" t="inlineStr">
        <is>
          <t>N/A</t>
        </is>
      </c>
      <c r="O22" s="7" t="inlineStr">
        <is>
          <t>N/A</t>
        </is>
      </c>
      <c r="P22" s="7" t="inlineStr">
        <is>
          <t>N/A</t>
        </is>
      </c>
      <c r="Q22" s="7" t="inlineStr">
        <is>
          <t>N/A</t>
        </is>
      </c>
      <c r="R22" s="7" t="inlineStr">
        <is>
          <t>N/A</t>
        </is>
      </c>
      <c r="S22" s="7" t="inlineStr">
        <is>
          <t>N/A</t>
        </is>
      </c>
      <c r="T22" s="7" t="inlineStr">
        <is>
          <t>N/A</t>
        </is>
      </c>
      <c r="U22" s="7" t="inlineStr">
        <is>
          <t>N/A</t>
        </is>
      </c>
      <c r="V22" s="7" t="inlineStr">
        <is>
          <t>N/A</t>
        </is>
      </c>
      <c r="W22" s="7" t="inlineStr">
        <is>
          <t>N/A</t>
        </is>
      </c>
      <c r="X22" s="7" t="inlineStr">
        <is>
          <t>N/A</t>
        </is>
      </c>
      <c r="Y22" s="7" t="inlineStr">
        <is>
          <t>N/A</t>
        </is>
      </c>
    </row>
    <row r="23">
      <c r="A23" s="4" t="inlineStr">
        <is>
          <t>RAG R3</t>
        </is>
      </c>
      <c r="B23" s="7" t="inlineStr">
        <is>
          <t>mixtral:8x22b</t>
        </is>
      </c>
      <c r="C23" s="7">
        <f>COUNT($B$811,$C$811,$D$811,$E$811,$F$811)</f>
        <v/>
      </c>
      <c r="D23" s="7">
        <f>SUM($B$821:$F$821)</f>
        <v/>
      </c>
      <c r="E23" s="11">
        <f>IFERROR(100*$D$23/($C$23*49),0)</f>
        <v/>
      </c>
      <c r="F23" s="12">
        <f>IFERROR(1-$D$23/($C$23*49),0)</f>
        <v/>
      </c>
      <c r="G23" s="12">
        <f>$H$815</f>
        <v/>
      </c>
      <c r="H23" s="12">
        <f>$I$815</f>
        <v/>
      </c>
      <c r="I23" s="12">
        <f>$G$815</f>
        <v/>
      </c>
      <c r="J23" s="12">
        <f>$H$816</f>
        <v/>
      </c>
      <c r="K23" s="12">
        <f>$I$816</f>
        <v/>
      </c>
      <c r="L23" s="12">
        <f>$G$816</f>
        <v/>
      </c>
      <c r="M23" s="12">
        <f>$H$817</f>
        <v/>
      </c>
      <c r="N23" s="12">
        <f>$I$817</f>
        <v/>
      </c>
      <c r="O23" s="12">
        <f>$G$817</f>
        <v/>
      </c>
      <c r="P23" s="12">
        <f>$H$818</f>
        <v/>
      </c>
      <c r="Q23" s="12">
        <f>$I$818</f>
        <v/>
      </c>
      <c r="R23" s="12">
        <f>$G$818</f>
        <v/>
      </c>
      <c r="S23" s="12">
        <f>$H$819</f>
        <v/>
      </c>
      <c r="T23" s="12">
        <f>$I$819</f>
        <v/>
      </c>
      <c r="U23" s="12">
        <f>$G$819</f>
        <v/>
      </c>
      <c r="V23" s="12">
        <f>$H$820</f>
        <v/>
      </c>
      <c r="W23" s="12">
        <f>$I$820</f>
        <v/>
      </c>
      <c r="X23" s="12">
        <f>$G$820</f>
        <v/>
      </c>
      <c r="Y23" s="7" t="inlineStr"/>
      <c r="Z23" s="7" t="n">
        <v>800</v>
      </c>
    </row>
    <row r="24">
      <c r="A24" s="4" t="inlineStr">
        <is>
          <t>RAG R3</t>
        </is>
      </c>
      <c r="B24" s="7" t="inlineStr">
        <is>
          <t>llama3.3:70b</t>
        </is>
      </c>
      <c r="C24" s="13" t="n">
        <v>0</v>
      </c>
      <c r="G24" s="7" t="inlineStr">
        <is>
          <t>N/A</t>
        </is>
      </c>
      <c r="H24" s="7" t="inlineStr">
        <is>
          <t>N/A</t>
        </is>
      </c>
      <c r="I24" s="7" t="inlineStr">
        <is>
          <t>N/A</t>
        </is>
      </c>
      <c r="J24" s="7" t="inlineStr">
        <is>
          <t>N/A</t>
        </is>
      </c>
      <c r="K24" s="7" t="inlineStr">
        <is>
          <t>N/A</t>
        </is>
      </c>
      <c r="L24" s="7" t="inlineStr">
        <is>
          <t>N/A</t>
        </is>
      </c>
      <c r="M24" s="7" t="inlineStr">
        <is>
          <t>N/A</t>
        </is>
      </c>
      <c r="N24" s="7" t="inlineStr">
        <is>
          <t>N/A</t>
        </is>
      </c>
      <c r="O24" s="7" t="inlineStr">
        <is>
          <t>N/A</t>
        </is>
      </c>
      <c r="P24" s="7" t="inlineStr">
        <is>
          <t>N/A</t>
        </is>
      </c>
      <c r="Q24" s="7" t="inlineStr">
        <is>
          <t>N/A</t>
        </is>
      </c>
      <c r="R24" s="7" t="inlineStr">
        <is>
          <t>N/A</t>
        </is>
      </c>
      <c r="S24" s="7" t="inlineStr">
        <is>
          <t>N/A</t>
        </is>
      </c>
      <c r="T24" s="7" t="inlineStr">
        <is>
          <t>N/A</t>
        </is>
      </c>
      <c r="U24" s="7" t="inlineStr">
        <is>
          <t>N/A</t>
        </is>
      </c>
      <c r="V24" s="7" t="inlineStr">
        <is>
          <t>N/A</t>
        </is>
      </c>
      <c r="W24" s="7" t="inlineStr">
        <is>
          <t>N/A</t>
        </is>
      </c>
      <c r="X24" s="7" t="inlineStr">
        <is>
          <t>N/A</t>
        </is>
      </c>
      <c r="Y24" s="7" t="inlineStr">
        <is>
          <t>N/A</t>
        </is>
      </c>
    </row>
    <row r="25">
      <c r="A25" s="4" t="inlineStr">
        <is>
          <t>RAG R3</t>
        </is>
      </c>
      <c r="B25" s="7" t="inlineStr">
        <is>
          <t>deepseek-r1:14b</t>
        </is>
      </c>
      <c r="C25" s="7">
        <f>COUNT($B$863,$C$863,$D$863,$E$863,$F$863)</f>
        <v/>
      </c>
      <c r="D25" s="7">
        <f>SUM($B$873:$F$873)</f>
        <v/>
      </c>
      <c r="E25" s="11">
        <f>IFERROR(100*$D$25/($C$25*49),0)</f>
        <v/>
      </c>
      <c r="F25" s="12">
        <f>IFERROR(1-$D$25/($C$25*49),0)</f>
        <v/>
      </c>
      <c r="G25" s="12">
        <f>$H$867</f>
        <v/>
      </c>
      <c r="H25" s="12">
        <f>$I$867</f>
        <v/>
      </c>
      <c r="I25" s="12">
        <f>$G$867</f>
        <v/>
      </c>
      <c r="J25" s="12">
        <f>$H$868</f>
        <v/>
      </c>
      <c r="K25" s="12">
        <f>$I$868</f>
        <v/>
      </c>
      <c r="L25" s="12">
        <f>$G$868</f>
        <v/>
      </c>
      <c r="M25" s="12">
        <f>$H$869</f>
        <v/>
      </c>
      <c r="N25" s="12">
        <f>$I$869</f>
        <v/>
      </c>
      <c r="O25" s="12">
        <f>$G$869</f>
        <v/>
      </c>
      <c r="P25" s="12">
        <f>$H$870</f>
        <v/>
      </c>
      <c r="Q25" s="12">
        <f>$I$870</f>
        <v/>
      </c>
      <c r="R25" s="12">
        <f>$G$870</f>
        <v/>
      </c>
      <c r="S25" s="12">
        <f>$H$871</f>
        <v/>
      </c>
      <c r="T25" s="12">
        <f>$I$871</f>
        <v/>
      </c>
      <c r="U25" s="12">
        <f>$G$871</f>
        <v/>
      </c>
      <c r="V25" s="12">
        <f>$H$872</f>
        <v/>
      </c>
      <c r="W25" s="12">
        <f>$I$872</f>
        <v/>
      </c>
      <c r="X25" s="12">
        <f>$G$872</f>
        <v/>
      </c>
      <c r="Y25" s="7" t="inlineStr"/>
      <c r="Z25" s="7" t="n">
        <v>852</v>
      </c>
    </row>
    <row r="26">
      <c r="A26" s="4" t="inlineStr">
        <is>
          <t>RAG R1-R2</t>
        </is>
      </c>
      <c r="B26" s="7" t="inlineStr">
        <is>
          <t>gpt4-turbo-preview</t>
        </is>
      </c>
      <c r="C26" s="7">
        <f>COUNT($B$915,$C$915,$D$915,$E$915,$F$915)</f>
        <v/>
      </c>
      <c r="D26" s="7">
        <f>SUM($B$925:$F$925)</f>
        <v/>
      </c>
      <c r="E26" s="11">
        <f>IFERROR(100*$D$26/($C$26*49),0)</f>
        <v/>
      </c>
      <c r="F26" s="12">
        <f>IFERROR(1-$D$26/($C$26*49),0)</f>
        <v/>
      </c>
      <c r="G26" s="12">
        <f>$H$919</f>
        <v/>
      </c>
      <c r="H26" s="12">
        <f>$I$919</f>
        <v/>
      </c>
      <c r="I26" s="12">
        <f>$G$919</f>
        <v/>
      </c>
      <c r="J26" s="12">
        <f>$H$920</f>
        <v/>
      </c>
      <c r="K26" s="12">
        <f>$I$920</f>
        <v/>
      </c>
      <c r="L26" s="12">
        <f>$G$920</f>
        <v/>
      </c>
      <c r="M26" s="12">
        <f>$H$921</f>
        <v/>
      </c>
      <c r="N26" s="12">
        <f>$I$921</f>
        <v/>
      </c>
      <c r="O26" s="12">
        <f>$G$921</f>
        <v/>
      </c>
      <c r="P26" s="12">
        <f>$H$922</f>
        <v/>
      </c>
      <c r="Q26" s="12">
        <f>$I$922</f>
        <v/>
      </c>
      <c r="R26" s="12">
        <f>$G$922</f>
        <v/>
      </c>
      <c r="S26" s="12">
        <f>$H$923</f>
        <v/>
      </c>
      <c r="T26" s="12">
        <f>$I$923</f>
        <v/>
      </c>
      <c r="U26" s="12">
        <f>$G$923</f>
        <v/>
      </c>
      <c r="V26" s="12">
        <f>$H$924</f>
        <v/>
      </c>
      <c r="W26" s="12">
        <f>$I$924</f>
        <v/>
      </c>
      <c r="X26" s="12">
        <f>$G$924</f>
        <v/>
      </c>
      <c r="Y26" s="7" t="inlineStr">
        <is>
          <t>1 run(s) returned no matrix</t>
        </is>
      </c>
      <c r="Z26" s="7" t="n">
        <v>904</v>
      </c>
    </row>
    <row r="27">
      <c r="A27" s="4" t="inlineStr">
        <is>
          <t>RAG R1-R2</t>
        </is>
      </c>
      <c r="B27" s="7" t="inlineStr">
        <is>
          <t>gpt4o</t>
        </is>
      </c>
      <c r="C27" s="13" t="n">
        <v>0</v>
      </c>
      <c r="G27" s="7" t="inlineStr">
        <is>
          <t>N/A</t>
        </is>
      </c>
      <c r="H27" s="7" t="inlineStr">
        <is>
          <t>N/A</t>
        </is>
      </c>
      <c r="I27" s="7" t="inlineStr">
        <is>
          <t>N/A</t>
        </is>
      </c>
      <c r="J27" s="7" t="inlineStr">
        <is>
          <t>N/A</t>
        </is>
      </c>
      <c r="K27" s="7" t="inlineStr">
        <is>
          <t>N/A</t>
        </is>
      </c>
      <c r="L27" s="7" t="inlineStr">
        <is>
          <t>N/A</t>
        </is>
      </c>
      <c r="M27" s="7" t="inlineStr">
        <is>
          <t>N/A</t>
        </is>
      </c>
      <c r="N27" s="7" t="inlineStr">
        <is>
          <t>N/A</t>
        </is>
      </c>
      <c r="O27" s="7" t="inlineStr">
        <is>
          <t>N/A</t>
        </is>
      </c>
      <c r="P27" s="7" t="inlineStr">
        <is>
          <t>N/A</t>
        </is>
      </c>
      <c r="Q27" s="7" t="inlineStr">
        <is>
          <t>N/A</t>
        </is>
      </c>
      <c r="R27" s="7" t="inlineStr">
        <is>
          <t>N/A</t>
        </is>
      </c>
      <c r="S27" s="7" t="inlineStr">
        <is>
          <t>N/A</t>
        </is>
      </c>
      <c r="T27" s="7" t="inlineStr">
        <is>
          <t>N/A</t>
        </is>
      </c>
      <c r="U27" s="7" t="inlineStr">
        <is>
          <t>N/A</t>
        </is>
      </c>
      <c r="V27" s="7" t="inlineStr">
        <is>
          <t>N/A</t>
        </is>
      </c>
      <c r="W27" s="7" t="inlineStr">
        <is>
          <t>N/A</t>
        </is>
      </c>
      <c r="X27" s="7" t="inlineStr">
        <is>
          <t>N/A</t>
        </is>
      </c>
      <c r="Y27" s="7" t="inlineStr">
        <is>
          <t>N/A</t>
        </is>
      </c>
    </row>
    <row r="28">
      <c r="A28" s="4" t="inlineStr">
        <is>
          <t>RAG R1-R2</t>
        </is>
      </c>
      <c r="B28" s="7" t="inlineStr">
        <is>
          <t>mixtral:8x22b</t>
        </is>
      </c>
      <c r="C28" s="7">
        <f>COUNT($B$967,$C$967,$D$967,$E$967,$F$967)</f>
        <v/>
      </c>
      <c r="D28" s="7">
        <f>SUM($B$977:$F$977)</f>
        <v/>
      </c>
      <c r="E28" s="11">
        <f>IFERROR(100*$D$28/($C$28*49),0)</f>
        <v/>
      </c>
      <c r="F28" s="12">
        <f>IFERROR(1-$D$28/($C$28*49),0)</f>
        <v/>
      </c>
      <c r="G28" s="12">
        <f>$H$971</f>
        <v/>
      </c>
      <c r="H28" s="12">
        <f>$I$971</f>
        <v/>
      </c>
      <c r="I28" s="12">
        <f>$G$971</f>
        <v/>
      </c>
      <c r="J28" s="12">
        <f>$H$972</f>
        <v/>
      </c>
      <c r="K28" s="12">
        <f>$I$972</f>
        <v/>
      </c>
      <c r="L28" s="12">
        <f>$G$972</f>
        <v/>
      </c>
      <c r="M28" s="12">
        <f>$H$973</f>
        <v/>
      </c>
      <c r="N28" s="12">
        <f>$I$973</f>
        <v/>
      </c>
      <c r="O28" s="12">
        <f>$G$973</f>
        <v/>
      </c>
      <c r="P28" s="12">
        <f>$H$974</f>
        <v/>
      </c>
      <c r="Q28" s="12">
        <f>$I$974</f>
        <v/>
      </c>
      <c r="R28" s="12">
        <f>$G$974</f>
        <v/>
      </c>
      <c r="S28" s="12">
        <f>$H$975</f>
        <v/>
      </c>
      <c r="T28" s="12">
        <f>$I$975</f>
        <v/>
      </c>
      <c r="U28" s="12">
        <f>$G$975</f>
        <v/>
      </c>
      <c r="V28" s="12">
        <f>$H$976</f>
        <v/>
      </c>
      <c r="W28" s="12">
        <f>$I$976</f>
        <v/>
      </c>
      <c r="X28" s="12">
        <f>$G$976</f>
        <v/>
      </c>
      <c r="Y28" s="7" t="inlineStr"/>
      <c r="Z28" s="7" t="n">
        <v>956</v>
      </c>
    </row>
    <row r="29">
      <c r="A29" s="4" t="inlineStr">
        <is>
          <t>RAG R1-R2</t>
        </is>
      </c>
      <c r="B29" s="7" t="inlineStr">
        <is>
          <t>llama3.3:70b</t>
        </is>
      </c>
      <c r="C29" s="7">
        <f>COUNT($B$1019,$C$1019,$D$1019,$E$1019,$F$1019)</f>
        <v/>
      </c>
      <c r="D29" s="7">
        <f>SUM($B$1029:$F$1029)</f>
        <v/>
      </c>
      <c r="E29" s="11">
        <f>IFERROR(100*$D$29/($C$29*49),0)</f>
        <v/>
      </c>
      <c r="F29" s="12">
        <f>IFERROR(1-$D$29/($C$29*49),0)</f>
        <v/>
      </c>
      <c r="G29" s="12">
        <f>$H$1023</f>
        <v/>
      </c>
      <c r="H29" s="12">
        <f>$I$1023</f>
        <v/>
      </c>
      <c r="I29" s="12">
        <f>$G$1023</f>
        <v/>
      </c>
      <c r="J29" s="12">
        <f>$H$1024</f>
        <v/>
      </c>
      <c r="K29" s="12">
        <f>$I$1024</f>
        <v/>
      </c>
      <c r="L29" s="12">
        <f>$G$1024</f>
        <v/>
      </c>
      <c r="M29" s="12">
        <f>$H$1025</f>
        <v/>
      </c>
      <c r="N29" s="12">
        <f>$I$1025</f>
        <v/>
      </c>
      <c r="O29" s="12">
        <f>$G$1025</f>
        <v/>
      </c>
      <c r="P29" s="12">
        <f>$H$1026</f>
        <v/>
      </c>
      <c r="Q29" s="12">
        <f>$I$1026</f>
        <v/>
      </c>
      <c r="R29" s="12">
        <f>$G$1026</f>
        <v/>
      </c>
      <c r="S29" s="12">
        <f>$H$1027</f>
        <v/>
      </c>
      <c r="T29" s="12">
        <f>$I$1027</f>
        <v/>
      </c>
      <c r="U29" s="12">
        <f>$G$1027</f>
        <v/>
      </c>
      <c r="V29" s="12">
        <f>$H$1028</f>
        <v/>
      </c>
      <c r="W29" s="12">
        <f>$I$1028</f>
        <v/>
      </c>
      <c r="X29" s="12">
        <f>$G$1028</f>
        <v/>
      </c>
      <c r="Y29" s="7" t="inlineStr"/>
      <c r="Z29" s="7" t="n">
        <v>1008</v>
      </c>
    </row>
    <row r="30">
      <c r="A30" s="4" t="inlineStr">
        <is>
          <t>RAG R1-R2</t>
        </is>
      </c>
      <c r="B30" s="7" t="inlineStr">
        <is>
          <t>deepseek-r1:14b</t>
        </is>
      </c>
      <c r="C30" s="7">
        <f>COUNT($B$1071,$C$1071,$D$1071,$E$1071,$F$1071)</f>
        <v/>
      </c>
      <c r="D30" s="7">
        <f>SUM($B$1081:$F$1081)</f>
        <v/>
      </c>
      <c r="E30" s="11">
        <f>IFERROR(100*$D$30/($C$30*49),0)</f>
        <v/>
      </c>
      <c r="F30" s="12">
        <f>IFERROR(1-$D$30/($C$30*49),0)</f>
        <v/>
      </c>
      <c r="G30" s="12">
        <f>$H$1075</f>
        <v/>
      </c>
      <c r="H30" s="12">
        <f>$I$1075</f>
        <v/>
      </c>
      <c r="I30" s="12">
        <f>$G$1075</f>
        <v/>
      </c>
      <c r="J30" s="12">
        <f>$H$1076</f>
        <v/>
      </c>
      <c r="K30" s="12">
        <f>$I$1076</f>
        <v/>
      </c>
      <c r="L30" s="12">
        <f>$G$1076</f>
        <v/>
      </c>
      <c r="M30" s="12">
        <f>$H$1077</f>
        <v/>
      </c>
      <c r="N30" s="12">
        <f>$I$1077</f>
        <v/>
      </c>
      <c r="O30" s="12">
        <f>$G$1077</f>
        <v/>
      </c>
      <c r="P30" s="12">
        <f>$H$1078</f>
        <v/>
      </c>
      <c r="Q30" s="12">
        <f>$I$1078</f>
        <v/>
      </c>
      <c r="R30" s="12">
        <f>$G$1078</f>
        <v/>
      </c>
      <c r="S30" s="12">
        <f>$H$1079</f>
        <v/>
      </c>
      <c r="T30" s="12">
        <f>$I$1079</f>
        <v/>
      </c>
      <c r="U30" s="12">
        <f>$G$1079</f>
        <v/>
      </c>
      <c r="V30" s="12">
        <f>$H$1080</f>
        <v/>
      </c>
      <c r="W30" s="12">
        <f>$I$1080</f>
        <v/>
      </c>
      <c r="X30" s="12">
        <f>$G$1080</f>
        <v/>
      </c>
      <c r="Y30" s="7" t="inlineStr"/>
      <c r="Z30" s="7" t="n">
        <v>1060</v>
      </c>
    </row>
    <row r="31">
      <c r="A31" s="4" t="inlineStr">
        <is>
          <t>RAG R1-R3</t>
        </is>
      </c>
      <c r="B31" s="7" t="inlineStr">
        <is>
          <t>gpt4-turbo-preview</t>
        </is>
      </c>
      <c r="C31" s="7">
        <f>COUNT($B$1123,$C$1123,$D$1123,$E$1123,$F$1123)</f>
        <v/>
      </c>
      <c r="D31" s="7">
        <f>SUM($B$1133:$F$1133)</f>
        <v/>
      </c>
      <c r="E31" s="11">
        <f>IFERROR(100*$D$31/($C$31*49),0)</f>
        <v/>
      </c>
      <c r="F31" s="12">
        <f>IFERROR(1-$D$31/($C$31*49),0)</f>
        <v/>
      </c>
      <c r="G31" s="12">
        <f>$H$1127</f>
        <v/>
      </c>
      <c r="H31" s="12">
        <f>$I$1127</f>
        <v/>
      </c>
      <c r="I31" s="12">
        <f>$G$1127</f>
        <v/>
      </c>
      <c r="J31" s="12">
        <f>$H$1128</f>
        <v/>
      </c>
      <c r="K31" s="12">
        <f>$I$1128</f>
        <v/>
      </c>
      <c r="L31" s="12">
        <f>$G$1128</f>
        <v/>
      </c>
      <c r="M31" s="12">
        <f>$H$1129</f>
        <v/>
      </c>
      <c r="N31" s="12">
        <f>$I$1129</f>
        <v/>
      </c>
      <c r="O31" s="12">
        <f>$G$1129</f>
        <v/>
      </c>
      <c r="P31" s="12">
        <f>$H$1130</f>
        <v/>
      </c>
      <c r="Q31" s="12">
        <f>$I$1130</f>
        <v/>
      </c>
      <c r="R31" s="12">
        <f>$G$1130</f>
        <v/>
      </c>
      <c r="S31" s="12">
        <f>$H$1131</f>
        <v/>
      </c>
      <c r="T31" s="12">
        <f>$I$1131</f>
        <v/>
      </c>
      <c r="U31" s="12">
        <f>$G$1131</f>
        <v/>
      </c>
      <c r="V31" s="12">
        <f>$H$1132</f>
        <v/>
      </c>
      <c r="W31" s="12">
        <f>$I$1132</f>
        <v/>
      </c>
      <c r="X31" s="12">
        <f>$G$1132</f>
        <v/>
      </c>
      <c r="Y31" s="7" t="inlineStr"/>
      <c r="Z31" s="7" t="n">
        <v>1112</v>
      </c>
    </row>
    <row r="32">
      <c r="A32" s="4" t="inlineStr">
        <is>
          <t>RAG R1-R3</t>
        </is>
      </c>
      <c r="B32" s="7" t="inlineStr">
        <is>
          <t>gpt4o</t>
        </is>
      </c>
      <c r="C32" s="13" t="n">
        <v>0</v>
      </c>
      <c r="G32" s="7" t="inlineStr">
        <is>
          <t>N/A</t>
        </is>
      </c>
      <c r="H32" s="7" t="inlineStr">
        <is>
          <t>N/A</t>
        </is>
      </c>
      <c r="I32" s="7" t="inlineStr">
        <is>
          <t>N/A</t>
        </is>
      </c>
      <c r="J32" s="7" t="inlineStr">
        <is>
          <t>N/A</t>
        </is>
      </c>
      <c r="K32" s="7" t="inlineStr">
        <is>
          <t>N/A</t>
        </is>
      </c>
      <c r="L32" s="7" t="inlineStr">
        <is>
          <t>N/A</t>
        </is>
      </c>
      <c r="M32" s="7" t="inlineStr">
        <is>
          <t>N/A</t>
        </is>
      </c>
      <c r="N32" s="7" t="inlineStr">
        <is>
          <t>N/A</t>
        </is>
      </c>
      <c r="O32" s="7" t="inlineStr">
        <is>
          <t>N/A</t>
        </is>
      </c>
      <c r="P32" s="7" t="inlineStr">
        <is>
          <t>N/A</t>
        </is>
      </c>
      <c r="Q32" s="7" t="inlineStr">
        <is>
          <t>N/A</t>
        </is>
      </c>
      <c r="R32" s="7" t="inlineStr">
        <is>
          <t>N/A</t>
        </is>
      </c>
      <c r="S32" s="7" t="inlineStr">
        <is>
          <t>N/A</t>
        </is>
      </c>
      <c r="T32" s="7" t="inlineStr">
        <is>
          <t>N/A</t>
        </is>
      </c>
      <c r="U32" s="7" t="inlineStr">
        <is>
          <t>N/A</t>
        </is>
      </c>
      <c r="V32" s="7" t="inlineStr">
        <is>
          <t>N/A</t>
        </is>
      </c>
      <c r="W32" s="7" t="inlineStr">
        <is>
          <t>N/A</t>
        </is>
      </c>
      <c r="X32" s="7" t="inlineStr">
        <is>
          <t>N/A</t>
        </is>
      </c>
      <c r="Y32" s="7" t="inlineStr">
        <is>
          <t>N/A</t>
        </is>
      </c>
    </row>
    <row r="33">
      <c r="A33" s="4" t="inlineStr">
        <is>
          <t>RAG R1-R3</t>
        </is>
      </c>
      <c r="B33" s="7" t="inlineStr">
        <is>
          <t>mixtral:8x22b</t>
        </is>
      </c>
      <c r="C33" s="7">
        <f>COUNT($B$1175,$C$1175,$D$1175,$E$1175,$F$1175)</f>
        <v/>
      </c>
      <c r="D33" s="7">
        <f>SUM($B$1185:$F$1185)</f>
        <v/>
      </c>
      <c r="E33" s="11">
        <f>IFERROR(100*$D$33/($C$33*49),0)</f>
        <v/>
      </c>
      <c r="F33" s="12">
        <f>IFERROR(1-$D$33/($C$33*49),0)</f>
        <v/>
      </c>
      <c r="G33" s="12">
        <f>$H$1179</f>
        <v/>
      </c>
      <c r="H33" s="12">
        <f>$I$1179</f>
        <v/>
      </c>
      <c r="I33" s="12">
        <f>$G$1179</f>
        <v/>
      </c>
      <c r="J33" s="12">
        <f>$H$1180</f>
        <v/>
      </c>
      <c r="K33" s="12">
        <f>$I$1180</f>
        <v/>
      </c>
      <c r="L33" s="12">
        <f>$G$1180</f>
        <v/>
      </c>
      <c r="M33" s="12">
        <f>$H$1181</f>
        <v/>
      </c>
      <c r="N33" s="12">
        <f>$I$1181</f>
        <v/>
      </c>
      <c r="O33" s="12">
        <f>$G$1181</f>
        <v/>
      </c>
      <c r="P33" s="12">
        <f>$H$1182</f>
        <v/>
      </c>
      <c r="Q33" s="12">
        <f>$I$1182</f>
        <v/>
      </c>
      <c r="R33" s="12">
        <f>$G$1182</f>
        <v/>
      </c>
      <c r="S33" s="12">
        <f>$H$1183</f>
        <v/>
      </c>
      <c r="T33" s="12">
        <f>$I$1183</f>
        <v/>
      </c>
      <c r="U33" s="12">
        <f>$G$1183</f>
        <v/>
      </c>
      <c r="V33" s="12">
        <f>$H$1184</f>
        <v/>
      </c>
      <c r="W33" s="12">
        <f>$I$1184</f>
        <v/>
      </c>
      <c r="X33" s="12">
        <f>$G$1184</f>
        <v/>
      </c>
      <c r="Y33" s="7" t="inlineStr"/>
      <c r="Z33" s="7" t="n">
        <v>1164</v>
      </c>
    </row>
    <row r="34">
      <c r="A34" s="4" t="inlineStr">
        <is>
          <t>RAG R1-R3</t>
        </is>
      </c>
      <c r="B34" s="7" t="inlineStr">
        <is>
          <t>llama3.3:70b</t>
        </is>
      </c>
      <c r="C34" s="7">
        <f>COUNT($B$1227,$C$1227,$D$1227,$E$1227,$F$1227)</f>
        <v/>
      </c>
      <c r="D34" s="7">
        <f>SUM($B$1237:$F$1237)</f>
        <v/>
      </c>
      <c r="E34" s="11">
        <f>IFERROR(100*$D$34/($C$34*49),0)</f>
        <v/>
      </c>
      <c r="F34" s="12">
        <f>IFERROR(1-$D$34/($C$34*49),0)</f>
        <v/>
      </c>
      <c r="G34" s="12">
        <f>$H$1231</f>
        <v/>
      </c>
      <c r="H34" s="12">
        <f>$I$1231</f>
        <v/>
      </c>
      <c r="I34" s="12">
        <f>$G$1231</f>
        <v/>
      </c>
      <c r="J34" s="12">
        <f>$H$1232</f>
        <v/>
      </c>
      <c r="K34" s="12">
        <f>$I$1232</f>
        <v/>
      </c>
      <c r="L34" s="12">
        <f>$G$1232</f>
        <v/>
      </c>
      <c r="M34" s="12">
        <f>$H$1233</f>
        <v/>
      </c>
      <c r="N34" s="12">
        <f>$I$1233</f>
        <v/>
      </c>
      <c r="O34" s="12">
        <f>$G$1233</f>
        <v/>
      </c>
      <c r="P34" s="12">
        <f>$H$1234</f>
        <v/>
      </c>
      <c r="Q34" s="12">
        <f>$I$1234</f>
        <v/>
      </c>
      <c r="R34" s="12">
        <f>$G$1234</f>
        <v/>
      </c>
      <c r="S34" s="12">
        <f>$H$1235</f>
        <v/>
      </c>
      <c r="T34" s="12">
        <f>$I$1235</f>
        <v/>
      </c>
      <c r="U34" s="12">
        <f>$G$1235</f>
        <v/>
      </c>
      <c r="V34" s="12">
        <f>$H$1236</f>
        <v/>
      </c>
      <c r="W34" s="12">
        <f>$I$1236</f>
        <v/>
      </c>
      <c r="X34" s="12">
        <f>$G$1236</f>
        <v/>
      </c>
      <c r="Y34" s="7" t="inlineStr"/>
      <c r="Z34" s="7" t="n">
        <v>1216</v>
      </c>
    </row>
    <row r="35">
      <c r="A35" s="4" t="inlineStr">
        <is>
          <t>RAG R1-R3</t>
        </is>
      </c>
      <c r="B35" s="7" t="inlineStr">
        <is>
          <t>deepseek-r1:14b</t>
        </is>
      </c>
      <c r="C35" s="7">
        <f>COUNT($B$1279,$C$1279,$D$1279,$E$1279,$F$1279)</f>
        <v/>
      </c>
      <c r="D35" s="7">
        <f>SUM($B$1289:$F$1289)</f>
        <v/>
      </c>
      <c r="E35" s="11">
        <f>IFERROR(100*$D$35/($C$35*49),0)</f>
        <v/>
      </c>
      <c r="F35" s="12">
        <f>IFERROR(1-$D$35/($C$35*49),0)</f>
        <v/>
      </c>
      <c r="G35" s="12">
        <f>$H$1283</f>
        <v/>
      </c>
      <c r="H35" s="12">
        <f>$I$1283</f>
        <v/>
      </c>
      <c r="I35" s="12">
        <f>$G$1283</f>
        <v/>
      </c>
      <c r="J35" s="12">
        <f>$H$1284</f>
        <v/>
      </c>
      <c r="K35" s="12">
        <f>$I$1284</f>
        <v/>
      </c>
      <c r="L35" s="12">
        <f>$G$1284</f>
        <v/>
      </c>
      <c r="M35" s="12">
        <f>$H$1285</f>
        <v/>
      </c>
      <c r="N35" s="12">
        <f>$I$1285</f>
        <v/>
      </c>
      <c r="O35" s="12">
        <f>$G$1285</f>
        <v/>
      </c>
      <c r="P35" s="12">
        <f>$H$1286</f>
        <v/>
      </c>
      <c r="Q35" s="12">
        <f>$I$1286</f>
        <v/>
      </c>
      <c r="R35" s="12">
        <f>$G$1286</f>
        <v/>
      </c>
      <c r="S35" s="12">
        <f>$H$1287</f>
        <v/>
      </c>
      <c r="T35" s="12">
        <f>$I$1287</f>
        <v/>
      </c>
      <c r="U35" s="12">
        <f>$G$1287</f>
        <v/>
      </c>
      <c r="V35" s="12">
        <f>$H$1288</f>
        <v/>
      </c>
      <c r="W35" s="12">
        <f>$I$1288</f>
        <v/>
      </c>
      <c r="X35" s="12">
        <f>$G$1288</f>
        <v/>
      </c>
      <c r="Y35" s="7" t="inlineStr"/>
      <c r="Z35" s="7" t="n">
        <v>1268</v>
      </c>
    </row>
    <row r="36">
      <c r="A36" s="4" t="inlineStr">
        <is>
          <t>RAG R2-R3</t>
        </is>
      </c>
      <c r="B36" s="7" t="inlineStr">
        <is>
          <t>gpt4-turbo-preview</t>
        </is>
      </c>
      <c r="C36" s="7">
        <f>COUNT($B$1331,$C$1331,$D$1331,$E$1331,$F$1331)</f>
        <v/>
      </c>
      <c r="D36" s="7">
        <f>SUM($B$1341:$F$1341)</f>
        <v/>
      </c>
      <c r="E36" s="11">
        <f>IFERROR(100*$D$36/($C$36*49),0)</f>
        <v/>
      </c>
      <c r="F36" s="12">
        <f>IFERROR(1-$D$36/($C$36*49),0)</f>
        <v/>
      </c>
      <c r="G36" s="12">
        <f>$H$1335</f>
        <v/>
      </c>
      <c r="H36" s="12">
        <f>$I$1335</f>
        <v/>
      </c>
      <c r="I36" s="12">
        <f>$G$1335</f>
        <v/>
      </c>
      <c r="J36" s="12">
        <f>$H$1336</f>
        <v/>
      </c>
      <c r="K36" s="12">
        <f>$I$1336</f>
        <v/>
      </c>
      <c r="L36" s="12">
        <f>$G$1336</f>
        <v/>
      </c>
      <c r="M36" s="12">
        <f>$H$1337</f>
        <v/>
      </c>
      <c r="N36" s="12">
        <f>$I$1337</f>
        <v/>
      </c>
      <c r="O36" s="12">
        <f>$G$1337</f>
        <v/>
      </c>
      <c r="P36" s="12">
        <f>$H$1338</f>
        <v/>
      </c>
      <c r="Q36" s="12">
        <f>$I$1338</f>
        <v/>
      </c>
      <c r="R36" s="12">
        <f>$G$1338</f>
        <v/>
      </c>
      <c r="S36" s="12">
        <f>$H$1339</f>
        <v/>
      </c>
      <c r="T36" s="12">
        <f>$I$1339</f>
        <v/>
      </c>
      <c r="U36" s="12">
        <f>$G$1339</f>
        <v/>
      </c>
      <c r="V36" s="12">
        <f>$H$1340</f>
        <v/>
      </c>
      <c r="W36" s="12">
        <f>$I$1340</f>
        <v/>
      </c>
      <c r="X36" s="12">
        <f>$G$1340</f>
        <v/>
      </c>
      <c r="Y36" s="7" t="inlineStr"/>
      <c r="Z36" s="7" t="n">
        <v>1320</v>
      </c>
    </row>
    <row r="37">
      <c r="A37" s="4" t="inlineStr">
        <is>
          <t>RAG R2-R3</t>
        </is>
      </c>
      <c r="B37" s="7" t="inlineStr">
        <is>
          <t>gpt4o</t>
        </is>
      </c>
      <c r="C37" s="13" t="n">
        <v>0</v>
      </c>
      <c r="G37" s="7" t="inlineStr">
        <is>
          <t>N/A</t>
        </is>
      </c>
      <c r="H37" s="7" t="inlineStr">
        <is>
          <t>N/A</t>
        </is>
      </c>
      <c r="I37" s="7" t="inlineStr">
        <is>
          <t>N/A</t>
        </is>
      </c>
      <c r="J37" s="7" t="inlineStr">
        <is>
          <t>N/A</t>
        </is>
      </c>
      <c r="K37" s="7" t="inlineStr">
        <is>
          <t>N/A</t>
        </is>
      </c>
      <c r="L37" s="7" t="inlineStr">
        <is>
          <t>N/A</t>
        </is>
      </c>
      <c r="M37" s="7" t="inlineStr">
        <is>
          <t>N/A</t>
        </is>
      </c>
      <c r="N37" s="7" t="inlineStr">
        <is>
          <t>N/A</t>
        </is>
      </c>
      <c r="O37" s="7" t="inlineStr">
        <is>
          <t>N/A</t>
        </is>
      </c>
      <c r="P37" s="7" t="inlineStr">
        <is>
          <t>N/A</t>
        </is>
      </c>
      <c r="Q37" s="7" t="inlineStr">
        <is>
          <t>N/A</t>
        </is>
      </c>
      <c r="R37" s="7" t="inlineStr">
        <is>
          <t>N/A</t>
        </is>
      </c>
      <c r="S37" s="7" t="inlineStr">
        <is>
          <t>N/A</t>
        </is>
      </c>
      <c r="T37" s="7" t="inlineStr">
        <is>
          <t>N/A</t>
        </is>
      </c>
      <c r="U37" s="7" t="inlineStr">
        <is>
          <t>N/A</t>
        </is>
      </c>
      <c r="V37" s="7" t="inlineStr">
        <is>
          <t>N/A</t>
        </is>
      </c>
      <c r="W37" s="7" t="inlineStr">
        <is>
          <t>N/A</t>
        </is>
      </c>
      <c r="X37" s="7" t="inlineStr">
        <is>
          <t>N/A</t>
        </is>
      </c>
      <c r="Y37" s="7" t="inlineStr">
        <is>
          <t>N/A</t>
        </is>
      </c>
    </row>
    <row r="38">
      <c r="A38" s="4" t="inlineStr">
        <is>
          <t>RAG R2-R3</t>
        </is>
      </c>
      <c r="B38" s="7" t="inlineStr">
        <is>
          <t>mixtral:8x22b</t>
        </is>
      </c>
      <c r="C38" s="7">
        <f>COUNT($B$1383,$C$1383,$D$1383,$E$1383,$F$1383)</f>
        <v/>
      </c>
      <c r="D38" s="7">
        <f>SUM($B$1393:$F$1393)</f>
        <v/>
      </c>
      <c r="E38" s="11">
        <f>IFERROR(100*$D$38/($C$38*49),0)</f>
        <v/>
      </c>
      <c r="F38" s="12">
        <f>IFERROR(1-$D$38/($C$38*49),0)</f>
        <v/>
      </c>
      <c r="G38" s="12">
        <f>$H$1387</f>
        <v/>
      </c>
      <c r="H38" s="12">
        <f>$I$1387</f>
        <v/>
      </c>
      <c r="I38" s="12">
        <f>$G$1387</f>
        <v/>
      </c>
      <c r="J38" s="12">
        <f>$H$1388</f>
        <v/>
      </c>
      <c r="K38" s="12">
        <f>$I$1388</f>
        <v/>
      </c>
      <c r="L38" s="12">
        <f>$G$1388</f>
        <v/>
      </c>
      <c r="M38" s="12">
        <f>$H$1389</f>
        <v/>
      </c>
      <c r="N38" s="12">
        <f>$I$1389</f>
        <v/>
      </c>
      <c r="O38" s="12">
        <f>$G$1389</f>
        <v/>
      </c>
      <c r="P38" s="12">
        <f>$H$1390</f>
        <v/>
      </c>
      <c r="Q38" s="12">
        <f>$I$1390</f>
        <v/>
      </c>
      <c r="R38" s="12">
        <f>$G$1390</f>
        <v/>
      </c>
      <c r="S38" s="12">
        <f>$H$1391</f>
        <v/>
      </c>
      <c r="T38" s="12">
        <f>$I$1391</f>
        <v/>
      </c>
      <c r="U38" s="12">
        <f>$G$1391</f>
        <v/>
      </c>
      <c r="V38" s="12">
        <f>$H$1392</f>
        <v/>
      </c>
      <c r="W38" s="12">
        <f>$I$1392</f>
        <v/>
      </c>
      <c r="X38" s="12">
        <f>$G$1392</f>
        <v/>
      </c>
      <c r="Y38" s="7" t="inlineStr">
        <is>
          <t>1 run(s) returned no matrix</t>
        </is>
      </c>
      <c r="Z38" s="7" t="n">
        <v>1372</v>
      </c>
    </row>
    <row r="39">
      <c r="A39" s="4" t="inlineStr">
        <is>
          <t>RAG R2-R3</t>
        </is>
      </c>
      <c r="B39" s="7" t="inlineStr">
        <is>
          <t>llama3.3:70b</t>
        </is>
      </c>
      <c r="C39" s="7">
        <f>COUNT($B$1435,$C$1435,$D$1435,$E$1435,$F$1435)</f>
        <v/>
      </c>
      <c r="D39" s="7">
        <f>SUM($B$1445:$F$1445)</f>
        <v/>
      </c>
      <c r="E39" s="11">
        <f>IFERROR(100*$D$39/($C$39*49),0)</f>
        <v/>
      </c>
      <c r="F39" s="12">
        <f>IFERROR(1-$D$39/($C$39*49),0)</f>
        <v/>
      </c>
      <c r="G39" s="12">
        <f>$H$1439</f>
        <v/>
      </c>
      <c r="H39" s="12">
        <f>$I$1439</f>
        <v/>
      </c>
      <c r="I39" s="12">
        <f>$G$1439</f>
        <v/>
      </c>
      <c r="J39" s="12">
        <f>$H$1440</f>
        <v/>
      </c>
      <c r="K39" s="12">
        <f>$I$1440</f>
        <v/>
      </c>
      <c r="L39" s="12">
        <f>$G$1440</f>
        <v/>
      </c>
      <c r="M39" s="12">
        <f>$H$1441</f>
        <v/>
      </c>
      <c r="N39" s="12">
        <f>$I$1441</f>
        <v/>
      </c>
      <c r="O39" s="12">
        <f>$G$1441</f>
        <v/>
      </c>
      <c r="P39" s="12">
        <f>$H$1442</f>
        <v/>
      </c>
      <c r="Q39" s="12">
        <f>$I$1442</f>
        <v/>
      </c>
      <c r="R39" s="12">
        <f>$G$1442</f>
        <v/>
      </c>
      <c r="S39" s="12">
        <f>$H$1443</f>
        <v/>
      </c>
      <c r="T39" s="12">
        <f>$I$1443</f>
        <v/>
      </c>
      <c r="U39" s="12">
        <f>$G$1443</f>
        <v/>
      </c>
      <c r="V39" s="12">
        <f>$H$1444</f>
        <v/>
      </c>
      <c r="W39" s="12">
        <f>$I$1444</f>
        <v/>
      </c>
      <c r="X39" s="12">
        <f>$G$1444</f>
        <v/>
      </c>
      <c r="Y39" s="7" t="inlineStr">
        <is>
          <t>1 run(s) returned no matrix</t>
        </is>
      </c>
      <c r="Z39" s="7" t="n">
        <v>1424</v>
      </c>
    </row>
    <row r="40">
      <c r="A40" s="4" t="inlineStr">
        <is>
          <t>RAG R2-R3</t>
        </is>
      </c>
      <c r="B40" s="7" t="inlineStr">
        <is>
          <t>deepseek-r1:14b</t>
        </is>
      </c>
      <c r="C40" s="7">
        <f>COUNT($B$1487,$C$1487,$D$1487,$E$1487,$F$1487)</f>
        <v/>
      </c>
      <c r="D40" s="7">
        <f>SUM($B$1497:$F$1497)</f>
        <v/>
      </c>
      <c r="E40" s="11">
        <f>IFERROR(100*$D$40/($C$40*49),0)</f>
        <v/>
      </c>
      <c r="F40" s="12">
        <f>IFERROR(1-$D$40/($C$40*49),0)</f>
        <v/>
      </c>
      <c r="G40" s="12">
        <f>$H$1491</f>
        <v/>
      </c>
      <c r="H40" s="12">
        <f>$I$1491</f>
        <v/>
      </c>
      <c r="I40" s="12">
        <f>$G$1491</f>
        <v/>
      </c>
      <c r="J40" s="12">
        <f>$H$1492</f>
        <v/>
      </c>
      <c r="K40" s="12">
        <f>$I$1492</f>
        <v/>
      </c>
      <c r="L40" s="12">
        <f>$G$1492</f>
        <v/>
      </c>
      <c r="M40" s="12">
        <f>$H$1493</f>
        <v/>
      </c>
      <c r="N40" s="12">
        <f>$I$1493</f>
        <v/>
      </c>
      <c r="O40" s="12">
        <f>$G$1493</f>
        <v/>
      </c>
      <c r="P40" s="12">
        <f>$H$1494</f>
        <v/>
      </c>
      <c r="Q40" s="12">
        <f>$I$1494</f>
        <v/>
      </c>
      <c r="R40" s="12">
        <f>$G$1494</f>
        <v/>
      </c>
      <c r="S40" s="12">
        <f>$H$1495</f>
        <v/>
      </c>
      <c r="T40" s="12">
        <f>$I$1495</f>
        <v/>
      </c>
      <c r="U40" s="12">
        <f>$G$1495</f>
        <v/>
      </c>
      <c r="V40" s="12">
        <f>$H$1496</f>
        <v/>
      </c>
      <c r="W40" s="12">
        <f>$I$1496</f>
        <v/>
      </c>
      <c r="X40" s="12">
        <f>$G$1496</f>
        <v/>
      </c>
      <c r="Y40" s="7" t="inlineStr"/>
      <c r="Z40" s="7" t="n">
        <v>1476</v>
      </c>
    </row>
    <row r="41">
      <c r="A41" s="4" t="inlineStr">
        <is>
          <t>RAG R1-R2-R3</t>
        </is>
      </c>
      <c r="B41" s="7" t="inlineStr">
        <is>
          <t>gpt4-turbo-preview</t>
        </is>
      </c>
      <c r="C41" s="7">
        <f>COUNT($B$1539,$C$1539,$D$1539,$E$1539,$F$1539)</f>
        <v/>
      </c>
      <c r="D41" s="7">
        <f>SUM($B$1549:$F$1549)</f>
        <v/>
      </c>
      <c r="E41" s="11">
        <f>IFERROR(100*$D$41/($C$41*49),0)</f>
        <v/>
      </c>
      <c r="F41" s="12">
        <f>IFERROR(1-$D$41/($C$41*49),0)</f>
        <v/>
      </c>
      <c r="G41" s="12">
        <f>$H$1543</f>
        <v/>
      </c>
      <c r="H41" s="12">
        <f>$I$1543</f>
        <v/>
      </c>
      <c r="I41" s="12">
        <f>$G$1543</f>
        <v/>
      </c>
      <c r="J41" s="12">
        <f>$H$1544</f>
        <v/>
      </c>
      <c r="K41" s="12">
        <f>$I$1544</f>
        <v/>
      </c>
      <c r="L41" s="12">
        <f>$G$1544</f>
        <v/>
      </c>
      <c r="M41" s="12">
        <f>$H$1545</f>
        <v/>
      </c>
      <c r="N41" s="12">
        <f>$I$1545</f>
        <v/>
      </c>
      <c r="O41" s="12">
        <f>$G$1545</f>
        <v/>
      </c>
      <c r="P41" s="12">
        <f>$H$1546</f>
        <v/>
      </c>
      <c r="Q41" s="12">
        <f>$I$1546</f>
        <v/>
      </c>
      <c r="R41" s="12">
        <f>$G$1546</f>
        <v/>
      </c>
      <c r="S41" s="12">
        <f>$H$1547</f>
        <v/>
      </c>
      <c r="T41" s="12">
        <f>$I$1547</f>
        <v/>
      </c>
      <c r="U41" s="12">
        <f>$G$1547</f>
        <v/>
      </c>
      <c r="V41" s="12">
        <f>$H$1548</f>
        <v/>
      </c>
      <c r="W41" s="12">
        <f>$I$1548</f>
        <v/>
      </c>
      <c r="X41" s="12">
        <f>$G$1548</f>
        <v/>
      </c>
      <c r="Y41" s="7" t="inlineStr">
        <is>
          <t>1 run(s) returned no matrix</t>
        </is>
      </c>
      <c r="Z41" s="7" t="n">
        <v>1528</v>
      </c>
    </row>
    <row r="42">
      <c r="A42" s="4" t="inlineStr">
        <is>
          <t>RAG R1-R2-R3</t>
        </is>
      </c>
      <c r="B42" s="7" t="inlineStr">
        <is>
          <t>gpt4o</t>
        </is>
      </c>
      <c r="C42" s="13" t="n">
        <v>0</v>
      </c>
      <c r="G42" s="7" t="inlineStr">
        <is>
          <t>N/A</t>
        </is>
      </c>
      <c r="H42" s="7" t="inlineStr">
        <is>
          <t>N/A</t>
        </is>
      </c>
      <c r="I42" s="7" t="inlineStr">
        <is>
          <t>N/A</t>
        </is>
      </c>
      <c r="J42" s="7" t="inlineStr">
        <is>
          <t>N/A</t>
        </is>
      </c>
      <c r="K42" s="7" t="inlineStr">
        <is>
          <t>N/A</t>
        </is>
      </c>
      <c r="L42" s="7" t="inlineStr">
        <is>
          <t>N/A</t>
        </is>
      </c>
      <c r="M42" s="7" t="inlineStr">
        <is>
          <t>N/A</t>
        </is>
      </c>
      <c r="N42" s="7" t="inlineStr">
        <is>
          <t>N/A</t>
        </is>
      </c>
      <c r="O42" s="7" t="inlineStr">
        <is>
          <t>N/A</t>
        </is>
      </c>
      <c r="P42" s="7" t="inlineStr">
        <is>
          <t>N/A</t>
        </is>
      </c>
      <c r="Q42" s="7" t="inlineStr">
        <is>
          <t>N/A</t>
        </is>
      </c>
      <c r="R42" s="7" t="inlineStr">
        <is>
          <t>N/A</t>
        </is>
      </c>
      <c r="S42" s="7" t="inlineStr">
        <is>
          <t>N/A</t>
        </is>
      </c>
      <c r="T42" s="7" t="inlineStr">
        <is>
          <t>N/A</t>
        </is>
      </c>
      <c r="U42" s="7" t="inlineStr">
        <is>
          <t>N/A</t>
        </is>
      </c>
      <c r="V42" s="7" t="inlineStr">
        <is>
          <t>N/A</t>
        </is>
      </c>
      <c r="W42" s="7" t="inlineStr">
        <is>
          <t>N/A</t>
        </is>
      </c>
      <c r="X42" s="7" t="inlineStr">
        <is>
          <t>N/A</t>
        </is>
      </c>
      <c r="Y42" s="7" t="inlineStr">
        <is>
          <t>N/A</t>
        </is>
      </c>
    </row>
    <row r="43">
      <c r="A43" s="4" t="inlineStr">
        <is>
          <t>RAG R1-R2-R3</t>
        </is>
      </c>
      <c r="B43" s="7" t="inlineStr">
        <is>
          <t>mixtral:8x22b</t>
        </is>
      </c>
      <c r="C43" s="7">
        <f>COUNT($B$1591,$C$1591,$D$1591,$E$1591,$F$1591)</f>
        <v/>
      </c>
      <c r="D43" s="7">
        <f>SUM($B$1601:$F$1601)</f>
        <v/>
      </c>
      <c r="E43" s="11">
        <f>IFERROR(100*$D$43/($C$43*49),0)</f>
        <v/>
      </c>
      <c r="F43" s="12">
        <f>IFERROR(1-$D$43/($C$43*49),0)</f>
        <v/>
      </c>
      <c r="G43" s="12">
        <f>$H$1595</f>
        <v/>
      </c>
      <c r="H43" s="12">
        <f>$I$1595</f>
        <v/>
      </c>
      <c r="I43" s="12">
        <f>$G$1595</f>
        <v/>
      </c>
      <c r="J43" s="12">
        <f>$H$1596</f>
        <v/>
      </c>
      <c r="K43" s="12">
        <f>$I$1596</f>
        <v/>
      </c>
      <c r="L43" s="12">
        <f>$G$1596</f>
        <v/>
      </c>
      <c r="M43" s="12">
        <f>$H$1597</f>
        <v/>
      </c>
      <c r="N43" s="12">
        <f>$I$1597</f>
        <v/>
      </c>
      <c r="O43" s="12">
        <f>$G$1597</f>
        <v/>
      </c>
      <c r="P43" s="12">
        <f>$H$1598</f>
        <v/>
      </c>
      <c r="Q43" s="12">
        <f>$I$1598</f>
        <v/>
      </c>
      <c r="R43" s="12">
        <f>$G$1598</f>
        <v/>
      </c>
      <c r="S43" s="12">
        <f>$H$1599</f>
        <v/>
      </c>
      <c r="T43" s="12">
        <f>$I$1599</f>
        <v/>
      </c>
      <c r="U43" s="12">
        <f>$G$1599</f>
        <v/>
      </c>
      <c r="V43" s="12">
        <f>$H$1600</f>
        <v/>
      </c>
      <c r="W43" s="12">
        <f>$I$1600</f>
        <v/>
      </c>
      <c r="X43" s="12">
        <f>$G$1600</f>
        <v/>
      </c>
      <c r="Y43" s="7" t="inlineStr"/>
      <c r="Z43" s="7" t="n">
        <v>1580</v>
      </c>
    </row>
    <row r="44">
      <c r="A44" s="4" t="inlineStr">
        <is>
          <t>RAG R1-R2-R3</t>
        </is>
      </c>
      <c r="B44" s="7" t="inlineStr">
        <is>
          <t>llama3.3:70b</t>
        </is>
      </c>
      <c r="C44" s="7">
        <f>COUNT($B$1643,$C$1643,$D$1643,$E$1643,$F$1643)</f>
        <v/>
      </c>
      <c r="D44" s="7">
        <f>SUM($B$1653:$F$1653)</f>
        <v/>
      </c>
      <c r="E44" s="11">
        <f>IFERROR(100*$D$44/($C$44*49),0)</f>
        <v/>
      </c>
      <c r="F44" s="12">
        <f>IFERROR(1-$D$44/($C$44*49),0)</f>
        <v/>
      </c>
      <c r="G44" s="12">
        <f>$H$1647</f>
        <v/>
      </c>
      <c r="H44" s="12">
        <f>$I$1647</f>
        <v/>
      </c>
      <c r="I44" s="12">
        <f>$G$1647</f>
        <v/>
      </c>
      <c r="J44" s="12">
        <f>$H$1648</f>
        <v/>
      </c>
      <c r="K44" s="12">
        <f>$I$1648</f>
        <v/>
      </c>
      <c r="L44" s="12">
        <f>$G$1648</f>
        <v/>
      </c>
      <c r="M44" s="12">
        <f>$H$1649</f>
        <v/>
      </c>
      <c r="N44" s="12">
        <f>$I$1649</f>
        <v/>
      </c>
      <c r="O44" s="12">
        <f>$G$1649</f>
        <v/>
      </c>
      <c r="P44" s="12">
        <f>$H$1650</f>
        <v/>
      </c>
      <c r="Q44" s="12">
        <f>$I$1650</f>
        <v/>
      </c>
      <c r="R44" s="12">
        <f>$G$1650</f>
        <v/>
      </c>
      <c r="S44" s="12">
        <f>$H$1651</f>
        <v/>
      </c>
      <c r="T44" s="12">
        <f>$I$1651</f>
        <v/>
      </c>
      <c r="U44" s="12">
        <f>$G$1651</f>
        <v/>
      </c>
      <c r="V44" s="12">
        <f>$H$1652</f>
        <v/>
      </c>
      <c r="W44" s="12">
        <f>$I$1652</f>
        <v/>
      </c>
      <c r="X44" s="12">
        <f>$G$1652</f>
        <v/>
      </c>
      <c r="Y44" s="7" t="inlineStr"/>
      <c r="Z44" s="7" t="n">
        <v>1632</v>
      </c>
    </row>
    <row r="45">
      <c r="A45" s="4" t="inlineStr">
        <is>
          <t>RAG R1-R2-R3</t>
        </is>
      </c>
      <c r="B45" s="7" t="inlineStr">
        <is>
          <t>deepseek-r1:14b</t>
        </is>
      </c>
      <c r="C45" s="7">
        <f>COUNT($B$1695,$C$1695,$D$1695,$E$1695,$F$1695)</f>
        <v/>
      </c>
      <c r="D45" s="7">
        <f>SUM($B$1705:$F$1705)</f>
        <v/>
      </c>
      <c r="E45" s="11">
        <f>IFERROR(100*$D$45/($C$45*49),0)</f>
        <v/>
      </c>
      <c r="F45" s="12">
        <f>IFERROR(1-$D$45/($C$45*49),0)</f>
        <v/>
      </c>
      <c r="G45" s="12">
        <f>$H$1699</f>
        <v/>
      </c>
      <c r="H45" s="12">
        <f>$I$1699</f>
        <v/>
      </c>
      <c r="I45" s="12">
        <f>$G$1699</f>
        <v/>
      </c>
      <c r="J45" s="12">
        <f>$H$1700</f>
        <v/>
      </c>
      <c r="K45" s="12">
        <f>$I$1700</f>
        <v/>
      </c>
      <c r="L45" s="12">
        <f>$G$1700</f>
        <v/>
      </c>
      <c r="M45" s="12">
        <f>$H$1701</f>
        <v/>
      </c>
      <c r="N45" s="12">
        <f>$I$1701</f>
        <v/>
      </c>
      <c r="O45" s="12">
        <f>$G$1701</f>
        <v/>
      </c>
      <c r="P45" s="12">
        <f>$H$1702</f>
        <v/>
      </c>
      <c r="Q45" s="12">
        <f>$I$1702</f>
        <v/>
      </c>
      <c r="R45" s="12">
        <f>$G$1702</f>
        <v/>
      </c>
      <c r="S45" s="12">
        <f>$H$1703</f>
        <v/>
      </c>
      <c r="T45" s="12">
        <f>$I$1703</f>
        <v/>
      </c>
      <c r="U45" s="12">
        <f>$G$1703</f>
        <v/>
      </c>
      <c r="V45" s="12">
        <f>$H$1704</f>
        <v/>
      </c>
      <c r="W45" s="12">
        <f>$I$1704</f>
        <v/>
      </c>
      <c r="X45" s="12">
        <f>$G$1704</f>
        <v/>
      </c>
      <c r="Y45" s="7" t="inlineStr"/>
      <c r="Z45" s="7" t="n">
        <v>1684</v>
      </c>
    </row>
    <row r="46">
      <c r="A46" s="4" t="inlineStr">
        <is>
          <t>GraphRAG R1-R2</t>
        </is>
      </c>
      <c r="B46" s="7" t="inlineStr">
        <is>
          <t>gpt4-turbo-preview</t>
        </is>
      </c>
      <c r="C46" s="7">
        <f>COUNT($B$1747,$C$1747,$D$1747,$E$1747,$F$1747)</f>
        <v/>
      </c>
      <c r="D46" s="7">
        <f>SUM($B$1757:$F$1757)</f>
        <v/>
      </c>
      <c r="E46" s="11">
        <f>IFERROR(100*$D$46/($C$46*49),0)</f>
        <v/>
      </c>
      <c r="F46" s="12">
        <f>IFERROR(1-$D$46/($C$46*49),0)</f>
        <v/>
      </c>
      <c r="G46" s="12">
        <f>$H$1751</f>
        <v/>
      </c>
      <c r="H46" s="12">
        <f>$I$1751</f>
        <v/>
      </c>
      <c r="I46" s="12">
        <f>$G$1751</f>
        <v/>
      </c>
      <c r="J46" s="12">
        <f>$H$1752</f>
        <v/>
      </c>
      <c r="K46" s="12">
        <f>$I$1752</f>
        <v/>
      </c>
      <c r="L46" s="12">
        <f>$G$1752</f>
        <v/>
      </c>
      <c r="M46" s="12">
        <f>$H$1753</f>
        <v/>
      </c>
      <c r="N46" s="12">
        <f>$I$1753</f>
        <v/>
      </c>
      <c r="O46" s="12">
        <f>$G$1753</f>
        <v/>
      </c>
      <c r="P46" s="12">
        <f>$H$1754</f>
        <v/>
      </c>
      <c r="Q46" s="12">
        <f>$I$1754</f>
        <v/>
      </c>
      <c r="R46" s="12">
        <f>$G$1754</f>
        <v/>
      </c>
      <c r="S46" s="12">
        <f>$H$1755</f>
        <v/>
      </c>
      <c r="T46" s="12">
        <f>$I$1755</f>
        <v/>
      </c>
      <c r="U46" s="12">
        <f>$G$1755</f>
        <v/>
      </c>
      <c r="V46" s="12">
        <f>$H$1756</f>
        <v/>
      </c>
      <c r="W46" s="12">
        <f>$I$1756</f>
        <v/>
      </c>
      <c r="X46" s="12">
        <f>$G$1756</f>
        <v/>
      </c>
      <c r="Y46" s="7" t="inlineStr"/>
      <c r="Z46" s="7" t="n">
        <v>1736</v>
      </c>
    </row>
    <row r="47">
      <c r="A47" s="4" t="inlineStr">
        <is>
          <t>GraphRAG R1-R2</t>
        </is>
      </c>
      <c r="B47" s="7" t="inlineStr">
        <is>
          <t>gpt4o</t>
        </is>
      </c>
      <c r="C47" s="13" t="n">
        <v>0</v>
      </c>
      <c r="G47" s="7" t="inlineStr">
        <is>
          <t>N/A</t>
        </is>
      </c>
      <c r="H47" s="7" t="inlineStr">
        <is>
          <t>N/A</t>
        </is>
      </c>
      <c r="I47" s="7" t="inlineStr">
        <is>
          <t>N/A</t>
        </is>
      </c>
      <c r="J47" s="7" t="inlineStr">
        <is>
          <t>N/A</t>
        </is>
      </c>
      <c r="K47" s="7" t="inlineStr">
        <is>
          <t>N/A</t>
        </is>
      </c>
      <c r="L47" s="7" t="inlineStr">
        <is>
          <t>N/A</t>
        </is>
      </c>
      <c r="M47" s="7" t="inlineStr">
        <is>
          <t>N/A</t>
        </is>
      </c>
      <c r="N47" s="7" t="inlineStr">
        <is>
          <t>N/A</t>
        </is>
      </c>
      <c r="O47" s="7" t="inlineStr">
        <is>
          <t>N/A</t>
        </is>
      </c>
      <c r="P47" s="7" t="inlineStr">
        <is>
          <t>N/A</t>
        </is>
      </c>
      <c r="Q47" s="7" t="inlineStr">
        <is>
          <t>N/A</t>
        </is>
      </c>
      <c r="R47" s="7" t="inlineStr">
        <is>
          <t>N/A</t>
        </is>
      </c>
      <c r="S47" s="7" t="inlineStr">
        <is>
          <t>N/A</t>
        </is>
      </c>
      <c r="T47" s="7" t="inlineStr">
        <is>
          <t>N/A</t>
        </is>
      </c>
      <c r="U47" s="7" t="inlineStr">
        <is>
          <t>N/A</t>
        </is>
      </c>
      <c r="V47" s="7" t="inlineStr">
        <is>
          <t>N/A</t>
        </is>
      </c>
      <c r="W47" s="7" t="inlineStr">
        <is>
          <t>N/A</t>
        </is>
      </c>
      <c r="X47" s="7" t="inlineStr">
        <is>
          <t>N/A</t>
        </is>
      </c>
      <c r="Y47" s="7" t="inlineStr">
        <is>
          <t>N/A</t>
        </is>
      </c>
    </row>
    <row r="48">
      <c r="A48" s="4" t="inlineStr">
        <is>
          <t>GraphRAG R1-R2</t>
        </is>
      </c>
      <c r="B48" s="7" t="inlineStr">
        <is>
          <t>mixtral:8x22b</t>
        </is>
      </c>
      <c r="C48" s="7">
        <f>COUNT($B$1799,$C$1799,$D$1799,$E$1799,$F$1799)</f>
        <v/>
      </c>
      <c r="D48" s="7">
        <f>SUM($B$1809:$F$1809)</f>
        <v/>
      </c>
      <c r="E48" s="11">
        <f>IFERROR(100*$D$48/($C$48*49),0)</f>
        <v/>
      </c>
      <c r="F48" s="12">
        <f>IFERROR(1-$D$48/($C$48*49),0)</f>
        <v/>
      </c>
      <c r="G48" s="12">
        <f>$H$1803</f>
        <v/>
      </c>
      <c r="H48" s="12">
        <f>$I$1803</f>
        <v/>
      </c>
      <c r="I48" s="12">
        <f>$G$1803</f>
        <v/>
      </c>
      <c r="J48" s="12">
        <f>$H$1804</f>
        <v/>
      </c>
      <c r="K48" s="12">
        <f>$I$1804</f>
        <v/>
      </c>
      <c r="L48" s="12">
        <f>$G$1804</f>
        <v/>
      </c>
      <c r="M48" s="12">
        <f>$H$1805</f>
        <v/>
      </c>
      <c r="N48" s="12">
        <f>$I$1805</f>
        <v/>
      </c>
      <c r="O48" s="12">
        <f>$G$1805</f>
        <v/>
      </c>
      <c r="P48" s="12">
        <f>$H$1806</f>
        <v/>
      </c>
      <c r="Q48" s="12">
        <f>$I$1806</f>
        <v/>
      </c>
      <c r="R48" s="12">
        <f>$G$1806</f>
        <v/>
      </c>
      <c r="S48" s="12">
        <f>$H$1807</f>
        <v/>
      </c>
      <c r="T48" s="12">
        <f>$I$1807</f>
        <v/>
      </c>
      <c r="U48" s="12">
        <f>$G$1807</f>
        <v/>
      </c>
      <c r="V48" s="12">
        <f>$H$1808</f>
        <v/>
      </c>
      <c r="W48" s="12">
        <f>$I$1808</f>
        <v/>
      </c>
      <c r="X48" s="12">
        <f>$G$1808</f>
        <v/>
      </c>
      <c r="Y48" s="7" t="inlineStr"/>
      <c r="Z48" s="7" t="n">
        <v>1788</v>
      </c>
    </row>
    <row r="49">
      <c r="A49" s="4" t="inlineStr">
        <is>
          <t>GraphRAG R1-R2</t>
        </is>
      </c>
      <c r="B49" s="7" t="inlineStr">
        <is>
          <t>llama3.3:70b</t>
        </is>
      </c>
      <c r="C49" s="7">
        <f>COUNT($B$1851,$C$1851,$D$1851,$E$1851,$F$1851)</f>
        <v/>
      </c>
      <c r="D49" s="7">
        <f>SUM($B$1861:$F$1861)</f>
        <v/>
      </c>
      <c r="E49" s="11">
        <f>IFERROR(100*$D$49/($C$49*49),0)</f>
        <v/>
      </c>
      <c r="F49" s="12">
        <f>IFERROR(1-$D$49/($C$49*49),0)</f>
        <v/>
      </c>
      <c r="G49" s="12">
        <f>$H$1855</f>
        <v/>
      </c>
      <c r="H49" s="12">
        <f>$I$1855</f>
        <v/>
      </c>
      <c r="I49" s="12">
        <f>$G$1855</f>
        <v/>
      </c>
      <c r="J49" s="12">
        <f>$H$1856</f>
        <v/>
      </c>
      <c r="K49" s="12">
        <f>$I$1856</f>
        <v/>
      </c>
      <c r="L49" s="12">
        <f>$G$1856</f>
        <v/>
      </c>
      <c r="M49" s="12">
        <f>$H$1857</f>
        <v/>
      </c>
      <c r="N49" s="12">
        <f>$I$1857</f>
        <v/>
      </c>
      <c r="O49" s="12">
        <f>$G$1857</f>
        <v/>
      </c>
      <c r="P49" s="12">
        <f>$H$1858</f>
        <v/>
      </c>
      <c r="Q49" s="12">
        <f>$I$1858</f>
        <v/>
      </c>
      <c r="R49" s="12">
        <f>$G$1858</f>
        <v/>
      </c>
      <c r="S49" s="12">
        <f>$H$1859</f>
        <v/>
      </c>
      <c r="T49" s="12">
        <f>$I$1859</f>
        <v/>
      </c>
      <c r="U49" s="12">
        <f>$G$1859</f>
        <v/>
      </c>
      <c r="V49" s="12">
        <f>$H$1860</f>
        <v/>
      </c>
      <c r="W49" s="12">
        <f>$I$1860</f>
        <v/>
      </c>
      <c r="X49" s="12">
        <f>$G$1860</f>
        <v/>
      </c>
      <c r="Y49" s="7" t="inlineStr"/>
      <c r="Z49" s="7" t="n">
        <v>1840</v>
      </c>
    </row>
    <row r="50">
      <c r="A50" s="4" t="inlineStr">
        <is>
          <t>GraphRAG R1-R2</t>
        </is>
      </c>
      <c r="B50" s="7" t="inlineStr">
        <is>
          <t>deepseek-r1:14b</t>
        </is>
      </c>
      <c r="C50" s="7">
        <f>COUNT($B$1903,$C$1903,$D$1903,$E$1903,$F$1903)</f>
        <v/>
      </c>
      <c r="D50" s="7">
        <f>SUM($B$1913:$F$1913)</f>
        <v/>
      </c>
      <c r="E50" s="11">
        <f>IFERROR(100*$D$50/($C$50*49),0)</f>
        <v/>
      </c>
      <c r="F50" s="12">
        <f>IFERROR(1-$D$50/($C$50*49),0)</f>
        <v/>
      </c>
      <c r="G50" s="12">
        <f>$H$1907</f>
        <v/>
      </c>
      <c r="H50" s="12">
        <f>$I$1907</f>
        <v/>
      </c>
      <c r="I50" s="12">
        <f>$G$1907</f>
        <v/>
      </c>
      <c r="J50" s="12">
        <f>$H$1908</f>
        <v/>
      </c>
      <c r="K50" s="12">
        <f>$I$1908</f>
        <v/>
      </c>
      <c r="L50" s="12">
        <f>$G$1908</f>
        <v/>
      </c>
      <c r="M50" s="12">
        <f>$H$1909</f>
        <v/>
      </c>
      <c r="N50" s="12">
        <f>$I$1909</f>
        <v/>
      </c>
      <c r="O50" s="12">
        <f>$G$1909</f>
        <v/>
      </c>
      <c r="P50" s="12">
        <f>$H$1910</f>
        <v/>
      </c>
      <c r="Q50" s="12">
        <f>$I$1910</f>
        <v/>
      </c>
      <c r="R50" s="12">
        <f>$G$1910</f>
        <v/>
      </c>
      <c r="S50" s="12">
        <f>$H$1911</f>
        <v/>
      </c>
      <c r="T50" s="12">
        <f>$I$1911</f>
        <v/>
      </c>
      <c r="U50" s="12">
        <f>$G$1911</f>
        <v/>
      </c>
      <c r="V50" s="12">
        <f>$H$1912</f>
        <v/>
      </c>
      <c r="W50" s="12">
        <f>$I$1912</f>
        <v/>
      </c>
      <c r="X50" s="12">
        <f>$G$1912</f>
        <v/>
      </c>
      <c r="Y50" s="7" t="inlineStr"/>
      <c r="Z50" s="7" t="n">
        <v>1892</v>
      </c>
    </row>
    <row r="51">
      <c r="A51" s="4" t="inlineStr">
        <is>
          <t>GraphRAG R2-R3</t>
        </is>
      </c>
      <c r="B51" s="7" t="inlineStr">
        <is>
          <t>gpt4-turbo-preview</t>
        </is>
      </c>
      <c r="C51" s="7">
        <f>COUNT($B$1955,$C$1955,$D$1955,$E$1955,$F$1955)</f>
        <v/>
      </c>
      <c r="D51" s="7">
        <f>SUM($B$1965:$F$1965)</f>
        <v/>
      </c>
      <c r="E51" s="11">
        <f>IFERROR(100*$D$51/($C$51*49),0)</f>
        <v/>
      </c>
      <c r="F51" s="12">
        <f>IFERROR(1-$D$51/($C$51*49),0)</f>
        <v/>
      </c>
      <c r="G51" s="12">
        <f>$H$1959</f>
        <v/>
      </c>
      <c r="H51" s="12">
        <f>$I$1959</f>
        <v/>
      </c>
      <c r="I51" s="12">
        <f>$G$1959</f>
        <v/>
      </c>
      <c r="J51" s="12">
        <f>$H$1960</f>
        <v/>
      </c>
      <c r="K51" s="12">
        <f>$I$1960</f>
        <v/>
      </c>
      <c r="L51" s="12">
        <f>$G$1960</f>
        <v/>
      </c>
      <c r="M51" s="12">
        <f>$H$1961</f>
        <v/>
      </c>
      <c r="N51" s="12">
        <f>$I$1961</f>
        <v/>
      </c>
      <c r="O51" s="12">
        <f>$G$1961</f>
        <v/>
      </c>
      <c r="P51" s="12">
        <f>$H$1962</f>
        <v/>
      </c>
      <c r="Q51" s="12">
        <f>$I$1962</f>
        <v/>
      </c>
      <c r="R51" s="12">
        <f>$G$1962</f>
        <v/>
      </c>
      <c r="S51" s="12">
        <f>$H$1963</f>
        <v/>
      </c>
      <c r="T51" s="12">
        <f>$I$1963</f>
        <v/>
      </c>
      <c r="U51" s="12">
        <f>$G$1963</f>
        <v/>
      </c>
      <c r="V51" s="12">
        <f>$H$1964</f>
        <v/>
      </c>
      <c r="W51" s="12">
        <f>$I$1964</f>
        <v/>
      </c>
      <c r="X51" s="12">
        <f>$G$1964</f>
        <v/>
      </c>
      <c r="Y51" s="7" t="inlineStr"/>
      <c r="Z51" s="7" t="n">
        <v>1944</v>
      </c>
    </row>
    <row r="52">
      <c r="A52" s="4" t="inlineStr">
        <is>
          <t>GraphRAG R2-R3</t>
        </is>
      </c>
      <c r="B52" s="7" t="inlineStr">
        <is>
          <t>gpt4o</t>
        </is>
      </c>
      <c r="C52" s="13" t="n">
        <v>0</v>
      </c>
      <c r="G52" s="7" t="inlineStr">
        <is>
          <t>N/A</t>
        </is>
      </c>
      <c r="H52" s="7" t="inlineStr">
        <is>
          <t>N/A</t>
        </is>
      </c>
      <c r="I52" s="7" t="inlineStr">
        <is>
          <t>N/A</t>
        </is>
      </c>
      <c r="J52" s="7" t="inlineStr">
        <is>
          <t>N/A</t>
        </is>
      </c>
      <c r="K52" s="7" t="inlineStr">
        <is>
          <t>N/A</t>
        </is>
      </c>
      <c r="L52" s="7" t="inlineStr">
        <is>
          <t>N/A</t>
        </is>
      </c>
      <c r="M52" s="7" t="inlineStr">
        <is>
          <t>N/A</t>
        </is>
      </c>
      <c r="N52" s="7" t="inlineStr">
        <is>
          <t>N/A</t>
        </is>
      </c>
      <c r="O52" s="7" t="inlineStr">
        <is>
          <t>N/A</t>
        </is>
      </c>
      <c r="P52" s="7" t="inlineStr">
        <is>
          <t>N/A</t>
        </is>
      </c>
      <c r="Q52" s="7" t="inlineStr">
        <is>
          <t>N/A</t>
        </is>
      </c>
      <c r="R52" s="7" t="inlineStr">
        <is>
          <t>N/A</t>
        </is>
      </c>
      <c r="S52" s="7" t="inlineStr">
        <is>
          <t>N/A</t>
        </is>
      </c>
      <c r="T52" s="7" t="inlineStr">
        <is>
          <t>N/A</t>
        </is>
      </c>
      <c r="U52" s="7" t="inlineStr">
        <is>
          <t>N/A</t>
        </is>
      </c>
      <c r="V52" s="7" t="inlineStr">
        <is>
          <t>N/A</t>
        </is>
      </c>
      <c r="W52" s="7" t="inlineStr">
        <is>
          <t>N/A</t>
        </is>
      </c>
      <c r="X52" s="7" t="inlineStr">
        <is>
          <t>N/A</t>
        </is>
      </c>
      <c r="Y52" s="7" t="inlineStr">
        <is>
          <t>N/A</t>
        </is>
      </c>
    </row>
    <row r="53">
      <c r="A53" s="4" t="inlineStr">
        <is>
          <t>GraphRAG R2-R3</t>
        </is>
      </c>
      <c r="B53" s="7" t="inlineStr">
        <is>
          <t>mixtral:8x22b</t>
        </is>
      </c>
      <c r="C53" s="7">
        <f>COUNT($B$2007,$C$2007,$D$2007,$E$2007,$F$2007)</f>
        <v/>
      </c>
      <c r="D53" s="7">
        <f>SUM($B$2017:$F$2017)</f>
        <v/>
      </c>
      <c r="E53" s="11">
        <f>IFERROR(100*$D$53/($C$53*49),0)</f>
        <v/>
      </c>
      <c r="F53" s="12">
        <f>IFERROR(1-$D$53/($C$53*49),0)</f>
        <v/>
      </c>
      <c r="G53" s="12">
        <f>$H$2011</f>
        <v/>
      </c>
      <c r="H53" s="12">
        <f>$I$2011</f>
        <v/>
      </c>
      <c r="I53" s="12">
        <f>$G$2011</f>
        <v/>
      </c>
      <c r="J53" s="12">
        <f>$H$2012</f>
        <v/>
      </c>
      <c r="K53" s="12">
        <f>$I$2012</f>
        <v/>
      </c>
      <c r="L53" s="12">
        <f>$G$2012</f>
        <v/>
      </c>
      <c r="M53" s="12">
        <f>$H$2013</f>
        <v/>
      </c>
      <c r="N53" s="12">
        <f>$I$2013</f>
        <v/>
      </c>
      <c r="O53" s="12">
        <f>$G$2013</f>
        <v/>
      </c>
      <c r="P53" s="12">
        <f>$H$2014</f>
        <v/>
      </c>
      <c r="Q53" s="12">
        <f>$I$2014</f>
        <v/>
      </c>
      <c r="R53" s="12">
        <f>$G$2014</f>
        <v/>
      </c>
      <c r="S53" s="12">
        <f>$H$2015</f>
        <v/>
      </c>
      <c r="T53" s="12">
        <f>$I$2015</f>
        <v/>
      </c>
      <c r="U53" s="12">
        <f>$G$2015</f>
        <v/>
      </c>
      <c r="V53" s="12">
        <f>$H$2016</f>
        <v/>
      </c>
      <c r="W53" s="12">
        <f>$I$2016</f>
        <v/>
      </c>
      <c r="X53" s="12">
        <f>$G$2016</f>
        <v/>
      </c>
      <c r="Y53" s="7" t="inlineStr"/>
      <c r="Z53" s="7" t="n">
        <v>1996</v>
      </c>
    </row>
    <row r="54">
      <c r="A54" s="4" t="inlineStr">
        <is>
          <t>GraphRAG R2-R3</t>
        </is>
      </c>
      <c r="B54" s="7" t="inlineStr">
        <is>
          <t>llama3.3:70b</t>
        </is>
      </c>
      <c r="C54" s="7">
        <f>COUNT($B$2059,$C$2059,$D$2059,$E$2059,$F$2059)</f>
        <v/>
      </c>
      <c r="D54" s="7">
        <f>SUM($B$2069:$F$2069)</f>
        <v/>
      </c>
      <c r="E54" s="11">
        <f>IFERROR(100*$D$54/($C$54*49),0)</f>
        <v/>
      </c>
      <c r="F54" s="12">
        <f>IFERROR(1-$D$54/($C$54*49),0)</f>
        <v/>
      </c>
      <c r="G54" s="12">
        <f>$H$2063</f>
        <v/>
      </c>
      <c r="H54" s="12">
        <f>$I$2063</f>
        <v/>
      </c>
      <c r="I54" s="12">
        <f>$G$2063</f>
        <v/>
      </c>
      <c r="J54" s="12">
        <f>$H$2064</f>
        <v/>
      </c>
      <c r="K54" s="12">
        <f>$I$2064</f>
        <v/>
      </c>
      <c r="L54" s="12">
        <f>$G$2064</f>
        <v/>
      </c>
      <c r="M54" s="12">
        <f>$H$2065</f>
        <v/>
      </c>
      <c r="N54" s="12">
        <f>$I$2065</f>
        <v/>
      </c>
      <c r="O54" s="12">
        <f>$G$2065</f>
        <v/>
      </c>
      <c r="P54" s="12">
        <f>$H$2066</f>
        <v/>
      </c>
      <c r="Q54" s="12">
        <f>$I$2066</f>
        <v/>
      </c>
      <c r="R54" s="12">
        <f>$G$2066</f>
        <v/>
      </c>
      <c r="S54" s="12">
        <f>$H$2067</f>
        <v/>
      </c>
      <c r="T54" s="12">
        <f>$I$2067</f>
        <v/>
      </c>
      <c r="U54" s="12">
        <f>$G$2067</f>
        <v/>
      </c>
      <c r="V54" s="12">
        <f>$H$2068</f>
        <v/>
      </c>
      <c r="W54" s="12">
        <f>$I$2068</f>
        <v/>
      </c>
      <c r="X54" s="12">
        <f>$G$2068</f>
        <v/>
      </c>
      <c r="Y54" s="7" t="inlineStr"/>
      <c r="Z54" s="7" t="n">
        <v>2048</v>
      </c>
    </row>
    <row r="55">
      <c r="A55" s="4" t="inlineStr">
        <is>
          <t>GraphRAG R2-R3</t>
        </is>
      </c>
      <c r="B55" s="7" t="inlineStr">
        <is>
          <t>deepseek-r1:14b</t>
        </is>
      </c>
      <c r="C55" s="7">
        <f>COUNT($B$2111,$C$2111,$D$2111,$E$2111,$F$2111)</f>
        <v/>
      </c>
      <c r="D55" s="7">
        <f>SUM($B$2121:$F$2121)</f>
        <v/>
      </c>
      <c r="E55" s="11">
        <f>IFERROR(100*$D$55/($C$55*49),0)</f>
        <v/>
      </c>
      <c r="F55" s="12">
        <f>IFERROR(1-$D$55/($C$55*49),0)</f>
        <v/>
      </c>
      <c r="G55" s="12">
        <f>$H$2115</f>
        <v/>
      </c>
      <c r="H55" s="12">
        <f>$I$2115</f>
        <v/>
      </c>
      <c r="I55" s="12">
        <f>$G$2115</f>
        <v/>
      </c>
      <c r="J55" s="12">
        <f>$H$2116</f>
        <v/>
      </c>
      <c r="K55" s="12">
        <f>$I$2116</f>
        <v/>
      </c>
      <c r="L55" s="12">
        <f>$G$2116</f>
        <v/>
      </c>
      <c r="M55" s="12">
        <f>$H$2117</f>
        <v/>
      </c>
      <c r="N55" s="12">
        <f>$I$2117</f>
        <v/>
      </c>
      <c r="O55" s="12">
        <f>$G$2117</f>
        <v/>
      </c>
      <c r="P55" s="12">
        <f>$H$2118</f>
        <v/>
      </c>
      <c r="Q55" s="12">
        <f>$I$2118</f>
        <v/>
      </c>
      <c r="R55" s="12">
        <f>$G$2118</f>
        <v/>
      </c>
      <c r="S55" s="12">
        <f>$H$2119</f>
        <v/>
      </c>
      <c r="T55" s="12">
        <f>$I$2119</f>
        <v/>
      </c>
      <c r="U55" s="12">
        <f>$G$2119</f>
        <v/>
      </c>
      <c r="V55" s="12">
        <f>$H$2120</f>
        <v/>
      </c>
      <c r="W55" s="12">
        <f>$I$2120</f>
        <v/>
      </c>
      <c r="X55" s="12">
        <f>$G$2120</f>
        <v/>
      </c>
      <c r="Y55" s="7" t="inlineStr"/>
      <c r="Z55" s="7" t="n">
        <v>2100</v>
      </c>
    </row>
    <row r="58">
      <c r="A58" s="10" t="inlineStr">
        <is>
          <t>Configuration</t>
        </is>
      </c>
      <c r="B58" s="10" t="inlineStr">
        <is>
          <t>gold per-run</t>
        </is>
      </c>
      <c r="C58" s="10" t="inlineStr">
        <is>
          <t>silver per-run</t>
        </is>
      </c>
      <c r="D58" s="10" t="inlineStr">
        <is>
          <t>gold avg-matrix</t>
        </is>
      </c>
      <c r="E58" s="10" t="inlineStr">
        <is>
          <t>silver avg-matrix</t>
        </is>
      </c>
    </row>
    <row r="59">
      <c r="A59" s="4" t="inlineStr">
        <is>
          <t>LLM</t>
        </is>
      </c>
      <c r="B59" s="7">
        <f>IFERROR(INDEX($B$6:$B$10,MATCH(LARGE($P$6:$P$10,1),$P$6:$P$10,0)),"")</f>
        <v/>
      </c>
      <c r="C59" s="7">
        <f>IFERROR(INDEX($B$6:$B$10,MATCH(LARGE($P$6:$P$10,2),$P$6:$P$10,0)),"")</f>
        <v/>
      </c>
      <c r="D59" s="7">
        <f>IFERROR(INDEX($B$6:$B$10,MATCH(LARGE($R$6:$R$10,1),$R$6:$R$10,0)),"")</f>
        <v/>
      </c>
      <c r="E59" s="7">
        <f>IFERROR(INDEX($B$6:$B$10,MATCH(LARGE($R$6:$R$10,2),$R$6:$R$10,0)),"")</f>
        <v/>
      </c>
    </row>
    <row r="60">
      <c r="A60" s="4" t="inlineStr">
        <is>
          <t>RAG R1</t>
        </is>
      </c>
      <c r="B60" s="7">
        <f>IFERROR(INDEX($B$11:$B$15,MATCH(LARGE($P$11:$P$15,1),$P$11:$P$15,0)),"")</f>
        <v/>
      </c>
      <c r="C60" s="7">
        <f>IFERROR(INDEX($B$11:$B$15,MATCH(LARGE($P$11:$P$15,2),$P$11:$P$15,0)),"")</f>
        <v/>
      </c>
      <c r="D60" s="7">
        <f>IFERROR(INDEX($B$11:$B$15,MATCH(LARGE($R$11:$R$15,1),$R$11:$R$15,0)),"")</f>
        <v/>
      </c>
      <c r="E60" s="7">
        <f>IFERROR(INDEX($B$11:$B$15,MATCH(LARGE($R$11:$R$15,2),$R$11:$R$15,0)),"")</f>
        <v/>
      </c>
    </row>
    <row r="61">
      <c r="A61" s="4" t="inlineStr">
        <is>
          <t>RAG R2</t>
        </is>
      </c>
      <c r="B61" s="7">
        <f>IFERROR(INDEX($B$16:$B$20,MATCH(LARGE($P$16:$P$20,1),$P$16:$P$20,0)),"")</f>
        <v/>
      </c>
      <c r="C61" s="7">
        <f>IFERROR(INDEX($B$16:$B$20,MATCH(LARGE($P$16:$P$20,2),$P$16:$P$20,0)),"")</f>
        <v/>
      </c>
      <c r="D61" s="7">
        <f>IFERROR(INDEX($B$16:$B$20,MATCH(LARGE($R$16:$R$20,1),$R$16:$R$20,0)),"")</f>
        <v/>
      </c>
      <c r="E61" s="7">
        <f>IFERROR(INDEX($B$16:$B$20,MATCH(LARGE($R$16:$R$20,2),$R$16:$R$20,0)),"")</f>
        <v/>
      </c>
    </row>
    <row r="62">
      <c r="A62" s="4" t="inlineStr">
        <is>
          <t>RAG R3</t>
        </is>
      </c>
      <c r="B62" s="7">
        <f>IFERROR(INDEX($B$21:$B$25,MATCH(LARGE($P$21:$P$25,1),$P$21:$P$25,0)),"")</f>
        <v/>
      </c>
      <c r="C62" s="7">
        <f>IFERROR(INDEX($B$21:$B$25,MATCH(LARGE($P$21:$P$25,2),$P$21:$P$25,0)),"")</f>
        <v/>
      </c>
      <c r="D62" s="7">
        <f>IFERROR(INDEX($B$21:$B$25,MATCH(LARGE($R$21:$R$25,1),$R$21:$R$25,0)),"")</f>
        <v/>
      </c>
      <c r="E62" s="7">
        <f>IFERROR(INDEX($B$21:$B$25,MATCH(LARGE($R$21:$R$25,2),$R$21:$R$25,0)),"")</f>
        <v/>
      </c>
    </row>
    <row r="63">
      <c r="A63" s="4" t="inlineStr">
        <is>
          <t>RAG R1-R2</t>
        </is>
      </c>
      <c r="B63" s="7">
        <f>IFERROR(INDEX($B$26:$B$30,MATCH(LARGE($P$26:$P$30,1),$P$26:$P$30,0)),"")</f>
        <v/>
      </c>
      <c r="C63" s="7">
        <f>IFERROR(INDEX($B$26:$B$30,MATCH(LARGE($P$26:$P$30,2),$P$26:$P$30,0)),"")</f>
        <v/>
      </c>
      <c r="D63" s="7">
        <f>IFERROR(INDEX($B$26:$B$30,MATCH(LARGE($R$26:$R$30,1),$R$26:$R$30,0)),"")</f>
        <v/>
      </c>
      <c r="E63" s="7">
        <f>IFERROR(INDEX($B$26:$B$30,MATCH(LARGE($R$26:$R$30,2),$R$26:$R$30,0)),"")</f>
        <v/>
      </c>
    </row>
    <row r="64">
      <c r="A64" s="4" t="inlineStr">
        <is>
          <t>RAG R1-R3</t>
        </is>
      </c>
      <c r="B64" s="7">
        <f>IFERROR(INDEX($B$31:$B$35,MATCH(LARGE($P$31:$P$35,1),$P$31:$P$35,0)),"")</f>
        <v/>
      </c>
      <c r="C64" s="7">
        <f>IFERROR(INDEX($B$31:$B$35,MATCH(LARGE($P$31:$P$35,2),$P$31:$P$35,0)),"")</f>
        <v/>
      </c>
      <c r="D64" s="7">
        <f>IFERROR(INDEX($B$31:$B$35,MATCH(LARGE($R$31:$R$35,1),$R$31:$R$35,0)),"")</f>
        <v/>
      </c>
      <c r="E64" s="7">
        <f>IFERROR(INDEX($B$31:$B$35,MATCH(LARGE($R$31:$R$35,2),$R$31:$R$35,0)),"")</f>
        <v/>
      </c>
    </row>
    <row r="65">
      <c r="A65" s="4" t="inlineStr">
        <is>
          <t>RAG R2-R3</t>
        </is>
      </c>
      <c r="B65" s="7">
        <f>IFERROR(INDEX($B$36:$B$40,MATCH(LARGE($P$36:$P$40,1),$P$36:$P$40,0)),"")</f>
        <v/>
      </c>
      <c r="C65" s="7">
        <f>IFERROR(INDEX($B$36:$B$40,MATCH(LARGE($P$36:$P$40,2),$P$36:$P$40,0)),"")</f>
        <v/>
      </c>
      <c r="D65" s="7">
        <f>IFERROR(INDEX($B$36:$B$40,MATCH(LARGE($R$36:$R$40,1),$R$36:$R$40,0)),"")</f>
        <v/>
      </c>
      <c r="E65" s="7">
        <f>IFERROR(INDEX($B$36:$B$40,MATCH(LARGE($R$36:$R$40,2),$R$36:$R$40,0)),"")</f>
        <v/>
      </c>
    </row>
    <row r="66">
      <c r="A66" s="4" t="inlineStr">
        <is>
          <t>RAG R1-R2-R3</t>
        </is>
      </c>
      <c r="B66" s="7">
        <f>IFERROR(INDEX($B$41:$B$45,MATCH(LARGE($P$41:$P$45,1),$P$41:$P$45,0)),"")</f>
        <v/>
      </c>
      <c r="C66" s="7">
        <f>IFERROR(INDEX($B$41:$B$45,MATCH(LARGE($P$41:$P$45,2),$P$41:$P$45,0)),"")</f>
        <v/>
      </c>
      <c r="D66" s="7">
        <f>IFERROR(INDEX($B$41:$B$45,MATCH(LARGE($R$41:$R$45,1),$R$41:$R$45,0)),"")</f>
        <v/>
      </c>
      <c r="E66" s="7">
        <f>IFERROR(INDEX($B$41:$B$45,MATCH(LARGE($R$41:$R$45,2),$R$41:$R$45,0)),"")</f>
        <v/>
      </c>
    </row>
    <row r="67">
      <c r="A67" s="4" t="inlineStr">
        <is>
          <t>GraphRAG R1-R2</t>
        </is>
      </c>
      <c r="B67" s="7">
        <f>IFERROR(INDEX($B$46:$B$50,MATCH(LARGE($P$46:$P$50,1),$P$46:$P$50,0)),"")</f>
        <v/>
      </c>
      <c r="C67" s="7">
        <f>IFERROR(INDEX($B$46:$B$50,MATCH(LARGE($P$46:$P$50,2),$P$46:$P$50,0)),"")</f>
        <v/>
      </c>
      <c r="D67" s="7">
        <f>IFERROR(INDEX($B$46:$B$50,MATCH(LARGE($R$46:$R$50,1),$R$46:$R$50,0)),"")</f>
        <v/>
      </c>
      <c r="E67" s="7">
        <f>IFERROR(INDEX($B$46:$B$50,MATCH(LARGE($R$46:$R$50,2),$R$46:$R$50,0)),"")</f>
        <v/>
      </c>
    </row>
    <row r="68">
      <c r="A68" s="4" t="inlineStr">
        <is>
          <t>GraphRAG R2-R3</t>
        </is>
      </c>
      <c r="B68" s="7">
        <f>IFERROR(INDEX($B$51:$B$55,MATCH(LARGE($P$51:$P$55,1),$P$51:$P$55,0)),"")</f>
        <v/>
      </c>
      <c r="C68" s="7">
        <f>IFERROR(INDEX($B$51:$B$55,MATCH(LARGE($P$51:$P$55,2),$P$51:$P$55,0)),"")</f>
        <v/>
      </c>
      <c r="D68" s="7">
        <f>IFERROR(INDEX($B$51:$B$55,MATCH(LARGE($R$51:$R$55,1),$R$51:$R$55,0)),"")</f>
        <v/>
      </c>
      <c r="E68" s="7">
        <f>IFERROR(INDEX($B$51:$B$55,MATCH(LARGE($R$51:$R$55,2),$R$51:$R$55,0)),"")</f>
        <v/>
      </c>
    </row>
    <row r="70">
      <c r="A70" t="inlineStr">
        <is>
          <t>Ties: Excel's MATCH returns the first model in column order; a tie for gold or silver therefore shows one model only.</t>
        </is>
      </c>
    </row>
    <row r="72" ht="16" customHeight="1">
      <c r="A72" s="14" t="inlineStr">
        <is>
          <t>LLM | gpt4-turbo-preview</t>
        </is>
      </c>
      <c r="B72" s="9" t="inlineStr">
        <is>
          <t>run 1 (raw, pasted)</t>
        </is>
      </c>
      <c r="J72" s="9" t="inlineStr">
        <is>
          <t>run 2 (raw, pasted)</t>
        </is>
      </c>
      <c r="R72" s="9" t="inlineStr">
        <is>
          <t>run 3 (raw, pasted)</t>
        </is>
      </c>
      <c r="Z72" s="9" t="inlineStr">
        <is>
          <t>run 4 (raw, pasted)</t>
        </is>
      </c>
      <c r="AH72" s="9" t="inlineStr">
        <is>
          <t>run 5 (raw, pasted)</t>
        </is>
      </c>
      <c r="AP72" s="9" t="inlineStr">
        <is>
          <t>Step2 average matrix (formula)</t>
        </is>
      </c>
      <c r="AX72" s="9" t="inlineStr">
        <is>
          <t>ground truth (reference)</t>
        </is>
      </c>
    </row>
    <row r="73" ht="60" customHeight="1">
      <c r="B73" s="15" t="inlineStr">
        <is>
          <t>Motor</t>
        </is>
      </c>
      <c r="C73" s="15" t="inlineStr">
        <is>
          <t>Gear System</t>
        </is>
      </c>
      <c r="D73" s="15" t="inlineStr">
        <is>
          <t>Chuck</t>
        </is>
      </c>
      <c r="E73" s="15" t="inlineStr">
        <is>
          <t>Battery</t>
        </is>
      </c>
      <c r="F73" s="15" t="inlineStr">
        <is>
          <t>Switch</t>
        </is>
      </c>
      <c r="G73" s="15" t="inlineStr">
        <is>
          <t>Housing</t>
        </is>
      </c>
      <c r="H73" s="15" t="inlineStr">
        <is>
          <t>Control Circuitry</t>
        </is>
      </c>
      <c r="J73" s="15" t="inlineStr">
        <is>
          <t>Motor</t>
        </is>
      </c>
      <c r="K73" s="15" t="inlineStr">
        <is>
          <t>Gear System</t>
        </is>
      </c>
      <c r="L73" s="15" t="inlineStr">
        <is>
          <t>Chuck</t>
        </is>
      </c>
      <c r="M73" s="15" t="inlineStr">
        <is>
          <t>Battery</t>
        </is>
      </c>
      <c r="N73" s="15" t="inlineStr">
        <is>
          <t>Switch</t>
        </is>
      </c>
      <c r="O73" s="15" t="inlineStr">
        <is>
          <t>Housing</t>
        </is>
      </c>
      <c r="P73" s="15" t="inlineStr">
        <is>
          <t>Control Circuitry</t>
        </is>
      </c>
      <c r="R73" s="15" t="inlineStr">
        <is>
          <t>Motor</t>
        </is>
      </c>
      <c r="S73" s="15" t="inlineStr">
        <is>
          <t>Gear System</t>
        </is>
      </c>
      <c r="T73" s="15" t="inlineStr">
        <is>
          <t>Chuck</t>
        </is>
      </c>
      <c r="U73" s="15" t="inlineStr">
        <is>
          <t>Battery</t>
        </is>
      </c>
      <c r="V73" s="15" t="inlineStr">
        <is>
          <t>Switch</t>
        </is>
      </c>
      <c r="W73" s="15" t="inlineStr">
        <is>
          <t>Housing</t>
        </is>
      </c>
      <c r="X73" s="15" t="inlineStr">
        <is>
          <t>Control Circuitry</t>
        </is>
      </c>
      <c r="Z73" s="15" t="inlineStr">
        <is>
          <t>Motor</t>
        </is>
      </c>
      <c r="AA73" s="15" t="inlineStr">
        <is>
          <t>Gear System</t>
        </is>
      </c>
      <c r="AB73" s="15" t="inlineStr">
        <is>
          <t>Chuck</t>
        </is>
      </c>
      <c r="AC73" s="15" t="inlineStr">
        <is>
          <t>Battery</t>
        </is>
      </c>
      <c r="AD73" s="15" t="inlineStr">
        <is>
          <t>Switch</t>
        </is>
      </c>
      <c r="AE73" s="15" t="inlineStr">
        <is>
          <t>Housing</t>
        </is>
      </c>
      <c r="AF73" s="15" t="inlineStr">
        <is>
          <t>Control Circuitry</t>
        </is>
      </c>
      <c r="AH73" s="15" t="inlineStr">
        <is>
          <t>Motor</t>
        </is>
      </c>
      <c r="AI73" s="15" t="inlineStr">
        <is>
          <t>Gear System</t>
        </is>
      </c>
      <c r="AJ73" s="15" t="inlineStr">
        <is>
          <t>Chuck</t>
        </is>
      </c>
      <c r="AK73" s="15" t="inlineStr">
        <is>
          <t>Battery</t>
        </is>
      </c>
      <c r="AL73" s="15" t="inlineStr">
        <is>
          <t>Switch</t>
        </is>
      </c>
      <c r="AM73" s="15" t="inlineStr">
        <is>
          <t>Housing</t>
        </is>
      </c>
      <c r="AN73" s="15" t="inlineStr">
        <is>
          <t>Control Circuitry</t>
        </is>
      </c>
      <c r="AP73" s="15" t="inlineStr">
        <is>
          <t>Motor</t>
        </is>
      </c>
      <c r="AQ73" s="15" t="inlineStr">
        <is>
          <t>Gear System</t>
        </is>
      </c>
      <c r="AR73" s="15" t="inlineStr">
        <is>
          <t>Chuck</t>
        </is>
      </c>
      <c r="AS73" s="15" t="inlineStr">
        <is>
          <t>Battery</t>
        </is>
      </c>
      <c r="AT73" s="15" t="inlineStr">
        <is>
          <t>Switch</t>
        </is>
      </c>
      <c r="AU73" s="15" t="inlineStr">
        <is>
          <t>Housing</t>
        </is>
      </c>
      <c r="AV73" s="15" t="inlineStr">
        <is>
          <t>Control Circuitry</t>
        </is>
      </c>
    </row>
    <row r="74">
      <c r="A74" s="3" t="inlineStr">
        <is>
          <t>Motor</t>
        </is>
      </c>
      <c r="B74" s="8" t="n">
        <v>1</v>
      </c>
      <c r="C74" s="8" t="n">
        <v>1</v>
      </c>
      <c r="D74" s="8" t="n">
        <v>0</v>
      </c>
      <c r="E74" s="8" t="n">
        <v>1</v>
      </c>
      <c r="F74" s="8" t="n">
        <v>1</v>
      </c>
      <c r="G74" s="8" t="n">
        <v>1</v>
      </c>
      <c r="H74" s="8" t="n">
        <v>1</v>
      </c>
      <c r="J74" s="8" t="n">
        <v>1</v>
      </c>
      <c r="K74" s="8" t="n">
        <v>1</v>
      </c>
      <c r="L74" s="8" t="n">
        <v>0</v>
      </c>
      <c r="M74" s="8" t="n">
        <v>1</v>
      </c>
      <c r="N74" s="8" t="n">
        <v>1</v>
      </c>
      <c r="O74" s="8" t="n">
        <v>1</v>
      </c>
      <c r="P74" s="8" t="n">
        <v>1</v>
      </c>
      <c r="R74" s="8" t="n">
        <v>1</v>
      </c>
      <c r="S74" s="8" t="n">
        <v>1</v>
      </c>
      <c r="T74" s="8" t="n">
        <v>0</v>
      </c>
      <c r="U74" s="8" t="n">
        <v>1</v>
      </c>
      <c r="V74" s="8" t="n">
        <v>1</v>
      </c>
      <c r="W74" s="8" t="n">
        <v>1</v>
      </c>
      <c r="X74" s="8" t="n">
        <v>1</v>
      </c>
      <c r="Z74" s="8" t="n">
        <v>1</v>
      </c>
      <c r="AA74" s="8" t="n">
        <v>1</v>
      </c>
      <c r="AB74" s="8" t="n">
        <v>0</v>
      </c>
      <c r="AC74" s="8" t="n">
        <v>1</v>
      </c>
      <c r="AD74" s="8" t="n">
        <v>1</v>
      </c>
      <c r="AE74" s="8" t="n">
        <v>1</v>
      </c>
      <c r="AF74" s="8" t="n">
        <v>1</v>
      </c>
      <c r="AH74" s="8" t="n">
        <v>1</v>
      </c>
      <c r="AI74" s="8" t="n">
        <v>1</v>
      </c>
      <c r="AJ74" s="8" t="n">
        <v>0</v>
      </c>
      <c r="AK74" s="8" t="n">
        <v>1</v>
      </c>
      <c r="AL74" s="8" t="n">
        <v>1</v>
      </c>
      <c r="AM74" s="8" t="n">
        <v>1</v>
      </c>
      <c r="AN74" s="8" t="n">
        <v>1</v>
      </c>
      <c r="AP74" s="8">
        <f>IF(($B$74&lt;&gt;2)+($J$74&lt;&gt;2)+($R$74&lt;&gt;2)+($Z$74&lt;&gt;2)+($AH$74&lt;&gt;2)=0,2,IF((($B$74&lt;&gt;2)*$B$74+($J$74&lt;&gt;2)*$J$74+($R$74&lt;&gt;2)*$R$74+($Z$74&lt;&gt;2)*$Z$74+($AH$74&lt;&gt;2)*$AH$74)/(($B$74&lt;&gt;2)+($J$74&lt;&gt;2)+($R$74&lt;&gt;2)+($Z$74&lt;&gt;2)+($AH$74&lt;&gt;2))&gt;=0.5,1,0))</f>
        <v/>
      </c>
      <c r="AQ74" s="8">
        <f>IF(($C$74&lt;&gt;2)+($K$74&lt;&gt;2)+($S$74&lt;&gt;2)+($AA$74&lt;&gt;2)+($AI$74&lt;&gt;2)=0,2,IF((($C$74&lt;&gt;2)*$C$74+($K$74&lt;&gt;2)*$K$74+($S$74&lt;&gt;2)*$S$74+($AA$74&lt;&gt;2)*$AA$74+($AI$74&lt;&gt;2)*$AI$74)/(($C$74&lt;&gt;2)+($K$74&lt;&gt;2)+($S$74&lt;&gt;2)+($AA$74&lt;&gt;2)+($AI$74&lt;&gt;2))&gt;=0.5,1,0))</f>
        <v/>
      </c>
      <c r="AR74" s="8">
        <f>IF(($D$74&lt;&gt;2)+($L$74&lt;&gt;2)+($T$74&lt;&gt;2)+($AB$74&lt;&gt;2)+($AJ$74&lt;&gt;2)=0,2,IF((($D$74&lt;&gt;2)*$D$74+($L$74&lt;&gt;2)*$L$74+($T$74&lt;&gt;2)*$T$74+($AB$74&lt;&gt;2)*$AB$74+($AJ$74&lt;&gt;2)*$AJ$74)/(($D$74&lt;&gt;2)+($L$74&lt;&gt;2)+($T$74&lt;&gt;2)+($AB$74&lt;&gt;2)+($AJ$74&lt;&gt;2))&gt;=0.5,1,0))</f>
        <v/>
      </c>
      <c r="AS74" s="8">
        <f>IF(($E$74&lt;&gt;2)+($M$74&lt;&gt;2)+($U$74&lt;&gt;2)+($AC$74&lt;&gt;2)+($AK$74&lt;&gt;2)=0,2,IF((($E$74&lt;&gt;2)*$E$74+($M$74&lt;&gt;2)*$M$74+($U$74&lt;&gt;2)*$U$74+($AC$74&lt;&gt;2)*$AC$74+($AK$74&lt;&gt;2)*$AK$74)/(($E$74&lt;&gt;2)+($M$74&lt;&gt;2)+($U$74&lt;&gt;2)+($AC$74&lt;&gt;2)+($AK$74&lt;&gt;2))&gt;=0.5,1,0))</f>
        <v/>
      </c>
      <c r="AT74" s="8">
        <f>IF(($F$74&lt;&gt;2)+($N$74&lt;&gt;2)+($V$74&lt;&gt;2)+($AD$74&lt;&gt;2)+($AL$74&lt;&gt;2)=0,2,IF((($F$74&lt;&gt;2)*$F$74+($N$74&lt;&gt;2)*$N$74+($V$74&lt;&gt;2)*$V$74+($AD$74&lt;&gt;2)*$AD$74+($AL$74&lt;&gt;2)*$AL$74)/(($F$74&lt;&gt;2)+($N$74&lt;&gt;2)+($V$74&lt;&gt;2)+($AD$74&lt;&gt;2)+($AL$74&lt;&gt;2))&gt;=0.5,1,0))</f>
        <v/>
      </c>
      <c r="AU74" s="8">
        <f>IF(($G$74&lt;&gt;2)+($O$74&lt;&gt;2)+($W$74&lt;&gt;2)+($AE$74&lt;&gt;2)+($AM$74&lt;&gt;2)=0,2,IF((($G$74&lt;&gt;2)*$G$74+($O$74&lt;&gt;2)*$O$74+($W$74&lt;&gt;2)*$W$74+($AE$74&lt;&gt;2)*$AE$74+($AM$74&lt;&gt;2)*$AM$74)/(($G$74&lt;&gt;2)+($O$74&lt;&gt;2)+($W$74&lt;&gt;2)+($AE$74&lt;&gt;2)+($AM$74&lt;&gt;2))&gt;=0.5,1,0))</f>
        <v/>
      </c>
      <c r="AV74" s="8">
        <f>IF(($H$74&lt;&gt;2)+($P$74&lt;&gt;2)+($X$74&lt;&gt;2)+($AF$74&lt;&gt;2)+($AN$74&lt;&gt;2)=0,2,IF((($H$74&lt;&gt;2)*$H$74+($P$74&lt;&gt;2)*$P$74+($X$74&lt;&gt;2)*$X$74+($AF$74&lt;&gt;2)*$AF$74+($AN$74&lt;&gt;2)*$AN$74)/(($H$74&lt;&gt;2)+($P$74&lt;&gt;2)+($X$74&lt;&gt;2)+($AF$74&lt;&gt;2)+($AN$74&lt;&gt;2))&gt;=0.5,1,0))</f>
        <v/>
      </c>
      <c r="AX74" s="16">
        <f>'Ground truth'!$B$14</f>
        <v/>
      </c>
      <c r="AY74" s="16">
        <f>'Ground truth'!$C$14</f>
        <v/>
      </c>
      <c r="AZ74" s="16">
        <f>'Ground truth'!$D$14</f>
        <v/>
      </c>
      <c r="BA74" s="16">
        <f>'Ground truth'!$E$14</f>
        <v/>
      </c>
      <c r="BB74" s="16">
        <f>'Ground truth'!$F$14</f>
        <v/>
      </c>
      <c r="BC74" s="16">
        <f>'Ground truth'!$G$14</f>
        <v/>
      </c>
      <c r="BD74" s="16">
        <f>'Ground truth'!$H$14</f>
        <v/>
      </c>
    </row>
    <row r="75">
      <c r="A75" s="3" t="inlineStr">
        <is>
          <t>Gear System</t>
        </is>
      </c>
      <c r="B75" s="8" t="n">
        <v>1</v>
      </c>
      <c r="C75" s="8" t="n">
        <v>1</v>
      </c>
      <c r="D75" s="8" t="n">
        <v>0</v>
      </c>
      <c r="E75" s="8" t="n">
        <v>0</v>
      </c>
      <c r="F75" s="8" t="n">
        <v>0</v>
      </c>
      <c r="G75" s="8" t="n">
        <v>1</v>
      </c>
      <c r="H75" s="8" t="n">
        <v>1</v>
      </c>
      <c r="J75" s="8" t="n">
        <v>1</v>
      </c>
      <c r="K75" s="8" t="n">
        <v>1</v>
      </c>
      <c r="L75" s="8" t="n">
        <v>1</v>
      </c>
      <c r="M75" s="8" t="n">
        <v>0</v>
      </c>
      <c r="N75" s="8" t="n">
        <v>0</v>
      </c>
      <c r="O75" s="8" t="n">
        <v>1</v>
      </c>
      <c r="P75" s="8" t="n">
        <v>0</v>
      </c>
      <c r="R75" s="8" t="n">
        <v>1</v>
      </c>
      <c r="S75" s="8" t="n">
        <v>1</v>
      </c>
      <c r="T75" s="8" t="n">
        <v>1</v>
      </c>
      <c r="U75" s="8" t="n">
        <v>0</v>
      </c>
      <c r="V75" s="8" t="n">
        <v>0</v>
      </c>
      <c r="W75" s="8" t="n">
        <v>1</v>
      </c>
      <c r="X75" s="8" t="n">
        <v>0</v>
      </c>
      <c r="Z75" s="8" t="n">
        <v>1</v>
      </c>
      <c r="AA75" s="8" t="n">
        <v>1</v>
      </c>
      <c r="AB75" s="8" t="n">
        <v>1</v>
      </c>
      <c r="AC75" s="8" t="n">
        <v>0</v>
      </c>
      <c r="AD75" s="8" t="n">
        <v>0</v>
      </c>
      <c r="AE75" s="8" t="n">
        <v>1</v>
      </c>
      <c r="AF75" s="8" t="n">
        <v>1</v>
      </c>
      <c r="AH75" s="8" t="n">
        <v>1</v>
      </c>
      <c r="AI75" s="8" t="n">
        <v>1</v>
      </c>
      <c r="AJ75" s="8" t="n">
        <v>1</v>
      </c>
      <c r="AK75" s="8" t="n">
        <v>0</v>
      </c>
      <c r="AL75" s="8" t="n">
        <v>0</v>
      </c>
      <c r="AM75" s="8" t="n">
        <v>1</v>
      </c>
      <c r="AN75" s="8" t="n">
        <v>0</v>
      </c>
      <c r="AP75" s="8">
        <f>IF(($B$75&lt;&gt;2)+($J$75&lt;&gt;2)+($R$75&lt;&gt;2)+($Z$75&lt;&gt;2)+($AH$75&lt;&gt;2)=0,2,IF((($B$75&lt;&gt;2)*$B$75+($J$75&lt;&gt;2)*$J$75+($R$75&lt;&gt;2)*$R$75+($Z$75&lt;&gt;2)*$Z$75+($AH$75&lt;&gt;2)*$AH$75)/(($B$75&lt;&gt;2)+($J$75&lt;&gt;2)+($R$75&lt;&gt;2)+($Z$75&lt;&gt;2)+($AH$75&lt;&gt;2))&gt;=0.5,1,0))</f>
        <v/>
      </c>
      <c r="AQ75" s="8">
        <f>IF(($C$75&lt;&gt;2)+($K$75&lt;&gt;2)+($S$75&lt;&gt;2)+($AA$75&lt;&gt;2)+($AI$75&lt;&gt;2)=0,2,IF((($C$75&lt;&gt;2)*$C$75+($K$75&lt;&gt;2)*$K$75+($S$75&lt;&gt;2)*$S$75+($AA$75&lt;&gt;2)*$AA$75+($AI$75&lt;&gt;2)*$AI$75)/(($C$75&lt;&gt;2)+($K$75&lt;&gt;2)+($S$75&lt;&gt;2)+($AA$75&lt;&gt;2)+($AI$75&lt;&gt;2))&gt;=0.5,1,0))</f>
        <v/>
      </c>
      <c r="AR75" s="8">
        <f>IF(($D$75&lt;&gt;2)+($L$75&lt;&gt;2)+($T$75&lt;&gt;2)+($AB$75&lt;&gt;2)+($AJ$75&lt;&gt;2)=0,2,IF((($D$75&lt;&gt;2)*$D$75+($L$75&lt;&gt;2)*$L$75+($T$75&lt;&gt;2)*$T$75+($AB$75&lt;&gt;2)*$AB$75+($AJ$75&lt;&gt;2)*$AJ$75)/(($D$75&lt;&gt;2)+($L$75&lt;&gt;2)+($T$75&lt;&gt;2)+($AB$75&lt;&gt;2)+($AJ$75&lt;&gt;2))&gt;=0.5,1,0))</f>
        <v/>
      </c>
      <c r="AS75" s="8">
        <f>IF(($E$75&lt;&gt;2)+($M$75&lt;&gt;2)+($U$75&lt;&gt;2)+($AC$75&lt;&gt;2)+($AK$75&lt;&gt;2)=0,2,IF((($E$75&lt;&gt;2)*$E$75+($M$75&lt;&gt;2)*$M$75+($U$75&lt;&gt;2)*$U$75+($AC$75&lt;&gt;2)*$AC$75+($AK$75&lt;&gt;2)*$AK$75)/(($E$75&lt;&gt;2)+($M$75&lt;&gt;2)+($U$75&lt;&gt;2)+($AC$75&lt;&gt;2)+($AK$75&lt;&gt;2))&gt;=0.5,1,0))</f>
        <v/>
      </c>
      <c r="AT75" s="8">
        <f>IF(($F$75&lt;&gt;2)+($N$75&lt;&gt;2)+($V$75&lt;&gt;2)+($AD$75&lt;&gt;2)+($AL$75&lt;&gt;2)=0,2,IF((($F$75&lt;&gt;2)*$F$75+($N$75&lt;&gt;2)*$N$75+($V$75&lt;&gt;2)*$V$75+($AD$75&lt;&gt;2)*$AD$75+($AL$75&lt;&gt;2)*$AL$75)/(($F$75&lt;&gt;2)+($N$75&lt;&gt;2)+($V$75&lt;&gt;2)+($AD$75&lt;&gt;2)+($AL$75&lt;&gt;2))&gt;=0.5,1,0))</f>
        <v/>
      </c>
      <c r="AU75" s="8">
        <f>IF(($G$75&lt;&gt;2)+($O$75&lt;&gt;2)+($W$75&lt;&gt;2)+($AE$75&lt;&gt;2)+($AM$75&lt;&gt;2)=0,2,IF((($G$75&lt;&gt;2)*$G$75+($O$75&lt;&gt;2)*$O$75+($W$75&lt;&gt;2)*$W$75+($AE$75&lt;&gt;2)*$AE$75+($AM$75&lt;&gt;2)*$AM$75)/(($G$75&lt;&gt;2)+($O$75&lt;&gt;2)+($W$75&lt;&gt;2)+($AE$75&lt;&gt;2)+($AM$75&lt;&gt;2))&gt;=0.5,1,0))</f>
        <v/>
      </c>
      <c r="AV75" s="8">
        <f>IF(($H$75&lt;&gt;2)+($P$75&lt;&gt;2)+($X$75&lt;&gt;2)+($AF$75&lt;&gt;2)+($AN$75&lt;&gt;2)=0,2,IF((($H$75&lt;&gt;2)*$H$75+($P$75&lt;&gt;2)*$P$75+($X$75&lt;&gt;2)*$X$75+($AF$75&lt;&gt;2)*$AF$75+($AN$75&lt;&gt;2)*$AN$75)/(($H$75&lt;&gt;2)+($P$75&lt;&gt;2)+($X$75&lt;&gt;2)+($AF$75&lt;&gt;2)+($AN$75&lt;&gt;2))&gt;=0.5,1,0))</f>
        <v/>
      </c>
      <c r="AX75" s="16">
        <f>'Ground truth'!$B$15</f>
        <v/>
      </c>
      <c r="AY75" s="16">
        <f>'Ground truth'!$C$15</f>
        <v/>
      </c>
      <c r="AZ75" s="16">
        <f>'Ground truth'!$D$15</f>
        <v/>
      </c>
      <c r="BA75" s="16">
        <f>'Ground truth'!$E$15</f>
        <v/>
      </c>
      <c r="BB75" s="16">
        <f>'Ground truth'!$F$15</f>
        <v/>
      </c>
      <c r="BC75" s="16">
        <f>'Ground truth'!$G$15</f>
        <v/>
      </c>
      <c r="BD75" s="16">
        <f>'Ground truth'!$H$15</f>
        <v/>
      </c>
    </row>
    <row r="76">
      <c r="A76" s="3" t="inlineStr">
        <is>
          <t>Chuck</t>
        </is>
      </c>
      <c r="B76" s="8" t="n">
        <v>0</v>
      </c>
      <c r="C76" s="8" t="n">
        <v>0</v>
      </c>
      <c r="D76" s="8" t="n">
        <v>1</v>
      </c>
      <c r="E76" s="8" t="n">
        <v>0</v>
      </c>
      <c r="F76" s="8" t="n">
        <v>0</v>
      </c>
      <c r="G76" s="8" t="n">
        <v>1</v>
      </c>
      <c r="H76" s="8" t="n">
        <v>0</v>
      </c>
      <c r="J76" s="8" t="n">
        <v>0</v>
      </c>
      <c r="K76" s="8" t="n">
        <v>1</v>
      </c>
      <c r="L76" s="8" t="n">
        <v>1</v>
      </c>
      <c r="M76" s="8" t="n">
        <v>0</v>
      </c>
      <c r="N76" s="8" t="n">
        <v>0</v>
      </c>
      <c r="O76" s="8" t="n">
        <v>1</v>
      </c>
      <c r="P76" s="8" t="n">
        <v>0</v>
      </c>
      <c r="R76" s="8" t="n">
        <v>0</v>
      </c>
      <c r="S76" s="8" t="n">
        <v>1</v>
      </c>
      <c r="T76" s="8" t="n">
        <v>1</v>
      </c>
      <c r="U76" s="8" t="n">
        <v>0</v>
      </c>
      <c r="V76" s="8" t="n">
        <v>0</v>
      </c>
      <c r="W76" s="8" t="n">
        <v>1</v>
      </c>
      <c r="X76" s="8" t="n">
        <v>0</v>
      </c>
      <c r="Z76" s="8" t="n">
        <v>0</v>
      </c>
      <c r="AA76" s="8" t="n">
        <v>1</v>
      </c>
      <c r="AB76" s="8" t="n">
        <v>1</v>
      </c>
      <c r="AC76" s="8" t="n">
        <v>0</v>
      </c>
      <c r="AD76" s="8" t="n">
        <v>0</v>
      </c>
      <c r="AE76" s="8" t="n">
        <v>1</v>
      </c>
      <c r="AF76" s="8" t="n">
        <v>0</v>
      </c>
      <c r="AH76" s="8" t="n">
        <v>0</v>
      </c>
      <c r="AI76" s="8" t="n">
        <v>1</v>
      </c>
      <c r="AJ76" s="8" t="n">
        <v>1</v>
      </c>
      <c r="AK76" s="8" t="n">
        <v>0</v>
      </c>
      <c r="AL76" s="8" t="n">
        <v>0</v>
      </c>
      <c r="AM76" s="8" t="n">
        <v>1</v>
      </c>
      <c r="AN76" s="8" t="n">
        <v>0</v>
      </c>
      <c r="AP76" s="8">
        <f>IF(($B$76&lt;&gt;2)+($J$76&lt;&gt;2)+($R$76&lt;&gt;2)+($Z$76&lt;&gt;2)+($AH$76&lt;&gt;2)=0,2,IF((($B$76&lt;&gt;2)*$B$76+($J$76&lt;&gt;2)*$J$76+($R$76&lt;&gt;2)*$R$76+($Z$76&lt;&gt;2)*$Z$76+($AH$76&lt;&gt;2)*$AH$76)/(($B$76&lt;&gt;2)+($J$76&lt;&gt;2)+($R$76&lt;&gt;2)+($Z$76&lt;&gt;2)+($AH$76&lt;&gt;2))&gt;=0.5,1,0))</f>
        <v/>
      </c>
      <c r="AQ76" s="8">
        <f>IF(($C$76&lt;&gt;2)+($K$76&lt;&gt;2)+($S$76&lt;&gt;2)+($AA$76&lt;&gt;2)+($AI$76&lt;&gt;2)=0,2,IF((($C$76&lt;&gt;2)*$C$76+($K$76&lt;&gt;2)*$K$76+($S$76&lt;&gt;2)*$S$76+($AA$76&lt;&gt;2)*$AA$76+($AI$76&lt;&gt;2)*$AI$76)/(($C$76&lt;&gt;2)+($K$76&lt;&gt;2)+($S$76&lt;&gt;2)+($AA$76&lt;&gt;2)+($AI$76&lt;&gt;2))&gt;=0.5,1,0))</f>
        <v/>
      </c>
      <c r="AR76" s="8">
        <f>IF(($D$76&lt;&gt;2)+($L$76&lt;&gt;2)+($T$76&lt;&gt;2)+($AB$76&lt;&gt;2)+($AJ$76&lt;&gt;2)=0,2,IF((($D$76&lt;&gt;2)*$D$76+($L$76&lt;&gt;2)*$L$76+($T$76&lt;&gt;2)*$T$76+($AB$76&lt;&gt;2)*$AB$76+($AJ$76&lt;&gt;2)*$AJ$76)/(($D$76&lt;&gt;2)+($L$76&lt;&gt;2)+($T$76&lt;&gt;2)+($AB$76&lt;&gt;2)+($AJ$76&lt;&gt;2))&gt;=0.5,1,0))</f>
        <v/>
      </c>
      <c r="AS76" s="8">
        <f>IF(($E$76&lt;&gt;2)+($M$76&lt;&gt;2)+($U$76&lt;&gt;2)+($AC$76&lt;&gt;2)+($AK$76&lt;&gt;2)=0,2,IF((($E$76&lt;&gt;2)*$E$76+($M$76&lt;&gt;2)*$M$76+($U$76&lt;&gt;2)*$U$76+($AC$76&lt;&gt;2)*$AC$76+($AK$76&lt;&gt;2)*$AK$76)/(($E$76&lt;&gt;2)+($M$76&lt;&gt;2)+($U$76&lt;&gt;2)+($AC$76&lt;&gt;2)+($AK$76&lt;&gt;2))&gt;=0.5,1,0))</f>
        <v/>
      </c>
      <c r="AT76" s="8">
        <f>IF(($F$76&lt;&gt;2)+($N$76&lt;&gt;2)+($V$76&lt;&gt;2)+($AD$76&lt;&gt;2)+($AL$76&lt;&gt;2)=0,2,IF((($F$76&lt;&gt;2)*$F$76+($N$76&lt;&gt;2)*$N$76+($V$76&lt;&gt;2)*$V$76+($AD$76&lt;&gt;2)*$AD$76+($AL$76&lt;&gt;2)*$AL$76)/(($F$76&lt;&gt;2)+($N$76&lt;&gt;2)+($V$76&lt;&gt;2)+($AD$76&lt;&gt;2)+($AL$76&lt;&gt;2))&gt;=0.5,1,0))</f>
        <v/>
      </c>
      <c r="AU76" s="8">
        <f>IF(($G$76&lt;&gt;2)+($O$76&lt;&gt;2)+($W$76&lt;&gt;2)+($AE$76&lt;&gt;2)+($AM$76&lt;&gt;2)=0,2,IF((($G$76&lt;&gt;2)*$G$76+($O$76&lt;&gt;2)*$O$76+($W$76&lt;&gt;2)*$W$76+($AE$76&lt;&gt;2)*$AE$76+($AM$76&lt;&gt;2)*$AM$76)/(($G$76&lt;&gt;2)+($O$76&lt;&gt;2)+($W$76&lt;&gt;2)+($AE$76&lt;&gt;2)+($AM$76&lt;&gt;2))&gt;=0.5,1,0))</f>
        <v/>
      </c>
      <c r="AV76" s="8">
        <f>IF(($H$76&lt;&gt;2)+($P$76&lt;&gt;2)+($X$76&lt;&gt;2)+($AF$76&lt;&gt;2)+($AN$76&lt;&gt;2)=0,2,IF((($H$76&lt;&gt;2)*$H$76+($P$76&lt;&gt;2)*$P$76+($X$76&lt;&gt;2)*$X$76+($AF$76&lt;&gt;2)*$AF$76+($AN$76&lt;&gt;2)*$AN$76)/(($H$76&lt;&gt;2)+($P$76&lt;&gt;2)+($X$76&lt;&gt;2)+($AF$76&lt;&gt;2)+($AN$76&lt;&gt;2))&gt;=0.5,1,0))</f>
        <v/>
      </c>
      <c r="AX76" s="16">
        <f>'Ground truth'!$B$16</f>
        <v/>
      </c>
      <c r="AY76" s="16">
        <f>'Ground truth'!$C$16</f>
        <v/>
      </c>
      <c r="AZ76" s="16">
        <f>'Ground truth'!$D$16</f>
        <v/>
      </c>
      <c r="BA76" s="16">
        <f>'Ground truth'!$E$16</f>
        <v/>
      </c>
      <c r="BB76" s="16">
        <f>'Ground truth'!$F$16</f>
        <v/>
      </c>
      <c r="BC76" s="16">
        <f>'Ground truth'!$G$16</f>
        <v/>
      </c>
      <c r="BD76" s="16">
        <f>'Ground truth'!$H$16</f>
        <v/>
      </c>
    </row>
    <row r="77">
      <c r="A77" s="3" t="inlineStr">
        <is>
          <t>Battery</t>
        </is>
      </c>
      <c r="B77" s="8" t="n">
        <v>1</v>
      </c>
      <c r="C77" s="8" t="n">
        <v>0</v>
      </c>
      <c r="D77" s="8" t="n">
        <v>0</v>
      </c>
      <c r="E77" s="8" t="n">
        <v>1</v>
      </c>
      <c r="F77" s="8" t="n">
        <v>1</v>
      </c>
      <c r="G77" s="8" t="n">
        <v>1</v>
      </c>
      <c r="H77" s="8" t="n">
        <v>1</v>
      </c>
      <c r="J77" s="8" t="n">
        <v>1</v>
      </c>
      <c r="K77" s="8" t="n">
        <v>0</v>
      </c>
      <c r="L77" s="8" t="n">
        <v>0</v>
      </c>
      <c r="M77" s="8" t="n">
        <v>1</v>
      </c>
      <c r="N77" s="8" t="n">
        <v>1</v>
      </c>
      <c r="O77" s="8" t="n">
        <v>1</v>
      </c>
      <c r="P77" s="8" t="n">
        <v>1</v>
      </c>
      <c r="R77" s="8" t="n">
        <v>1</v>
      </c>
      <c r="S77" s="8" t="n">
        <v>0</v>
      </c>
      <c r="T77" s="8" t="n">
        <v>0</v>
      </c>
      <c r="U77" s="8" t="n">
        <v>1</v>
      </c>
      <c r="V77" s="8" t="n">
        <v>1</v>
      </c>
      <c r="W77" s="8" t="n">
        <v>1</v>
      </c>
      <c r="X77" s="8" t="n">
        <v>1</v>
      </c>
      <c r="Z77" s="8" t="n">
        <v>1</v>
      </c>
      <c r="AA77" s="8" t="n">
        <v>0</v>
      </c>
      <c r="AB77" s="8" t="n">
        <v>0</v>
      </c>
      <c r="AC77" s="8" t="n">
        <v>1</v>
      </c>
      <c r="AD77" s="8" t="n">
        <v>1</v>
      </c>
      <c r="AE77" s="8" t="n">
        <v>1</v>
      </c>
      <c r="AF77" s="8" t="n">
        <v>1</v>
      </c>
      <c r="AH77" s="8" t="n">
        <v>1</v>
      </c>
      <c r="AI77" s="8" t="n">
        <v>0</v>
      </c>
      <c r="AJ77" s="8" t="n">
        <v>0</v>
      </c>
      <c r="AK77" s="8" t="n">
        <v>1</v>
      </c>
      <c r="AL77" s="8" t="n">
        <v>1</v>
      </c>
      <c r="AM77" s="8" t="n">
        <v>1</v>
      </c>
      <c r="AN77" s="8" t="n">
        <v>1</v>
      </c>
      <c r="AP77" s="8">
        <f>IF(($B$77&lt;&gt;2)+($J$77&lt;&gt;2)+($R$77&lt;&gt;2)+($Z$77&lt;&gt;2)+($AH$77&lt;&gt;2)=0,2,IF((($B$77&lt;&gt;2)*$B$77+($J$77&lt;&gt;2)*$J$77+($R$77&lt;&gt;2)*$R$77+($Z$77&lt;&gt;2)*$Z$77+($AH$77&lt;&gt;2)*$AH$77)/(($B$77&lt;&gt;2)+($J$77&lt;&gt;2)+($R$77&lt;&gt;2)+($Z$77&lt;&gt;2)+($AH$77&lt;&gt;2))&gt;=0.5,1,0))</f>
        <v/>
      </c>
      <c r="AQ77" s="8">
        <f>IF(($C$77&lt;&gt;2)+($K$77&lt;&gt;2)+($S$77&lt;&gt;2)+($AA$77&lt;&gt;2)+($AI$77&lt;&gt;2)=0,2,IF((($C$77&lt;&gt;2)*$C$77+($K$77&lt;&gt;2)*$K$77+($S$77&lt;&gt;2)*$S$77+($AA$77&lt;&gt;2)*$AA$77+($AI$77&lt;&gt;2)*$AI$77)/(($C$77&lt;&gt;2)+($K$77&lt;&gt;2)+($S$77&lt;&gt;2)+($AA$77&lt;&gt;2)+($AI$77&lt;&gt;2))&gt;=0.5,1,0))</f>
        <v/>
      </c>
      <c r="AR77" s="8">
        <f>IF(($D$77&lt;&gt;2)+($L$77&lt;&gt;2)+($T$77&lt;&gt;2)+($AB$77&lt;&gt;2)+($AJ$77&lt;&gt;2)=0,2,IF((($D$77&lt;&gt;2)*$D$77+($L$77&lt;&gt;2)*$L$77+($T$77&lt;&gt;2)*$T$77+($AB$77&lt;&gt;2)*$AB$77+($AJ$77&lt;&gt;2)*$AJ$77)/(($D$77&lt;&gt;2)+($L$77&lt;&gt;2)+($T$77&lt;&gt;2)+($AB$77&lt;&gt;2)+($AJ$77&lt;&gt;2))&gt;=0.5,1,0))</f>
        <v/>
      </c>
      <c r="AS77" s="8">
        <f>IF(($E$77&lt;&gt;2)+($M$77&lt;&gt;2)+($U$77&lt;&gt;2)+($AC$77&lt;&gt;2)+($AK$77&lt;&gt;2)=0,2,IF((($E$77&lt;&gt;2)*$E$77+($M$77&lt;&gt;2)*$M$77+($U$77&lt;&gt;2)*$U$77+($AC$77&lt;&gt;2)*$AC$77+($AK$77&lt;&gt;2)*$AK$77)/(($E$77&lt;&gt;2)+($M$77&lt;&gt;2)+($U$77&lt;&gt;2)+($AC$77&lt;&gt;2)+($AK$77&lt;&gt;2))&gt;=0.5,1,0))</f>
        <v/>
      </c>
      <c r="AT77" s="8">
        <f>IF(($F$77&lt;&gt;2)+($N$77&lt;&gt;2)+($V$77&lt;&gt;2)+($AD$77&lt;&gt;2)+($AL$77&lt;&gt;2)=0,2,IF((($F$77&lt;&gt;2)*$F$77+($N$77&lt;&gt;2)*$N$77+($V$77&lt;&gt;2)*$V$77+($AD$77&lt;&gt;2)*$AD$77+($AL$77&lt;&gt;2)*$AL$77)/(($F$77&lt;&gt;2)+($N$77&lt;&gt;2)+($V$77&lt;&gt;2)+($AD$77&lt;&gt;2)+($AL$77&lt;&gt;2))&gt;=0.5,1,0))</f>
        <v/>
      </c>
      <c r="AU77" s="8">
        <f>IF(($G$77&lt;&gt;2)+($O$77&lt;&gt;2)+($W$77&lt;&gt;2)+($AE$77&lt;&gt;2)+($AM$77&lt;&gt;2)=0,2,IF((($G$77&lt;&gt;2)*$G$77+($O$77&lt;&gt;2)*$O$77+($W$77&lt;&gt;2)*$W$77+($AE$77&lt;&gt;2)*$AE$77+($AM$77&lt;&gt;2)*$AM$77)/(($G$77&lt;&gt;2)+($O$77&lt;&gt;2)+($W$77&lt;&gt;2)+($AE$77&lt;&gt;2)+($AM$77&lt;&gt;2))&gt;=0.5,1,0))</f>
        <v/>
      </c>
      <c r="AV77" s="8">
        <f>IF(($H$77&lt;&gt;2)+($P$77&lt;&gt;2)+($X$77&lt;&gt;2)+($AF$77&lt;&gt;2)+($AN$77&lt;&gt;2)=0,2,IF((($H$77&lt;&gt;2)*$H$77+($P$77&lt;&gt;2)*$P$77+($X$77&lt;&gt;2)*$X$77+($AF$77&lt;&gt;2)*$AF$77+($AN$77&lt;&gt;2)*$AN$77)/(($H$77&lt;&gt;2)+($P$77&lt;&gt;2)+($X$77&lt;&gt;2)+($AF$77&lt;&gt;2)+($AN$77&lt;&gt;2))&gt;=0.5,1,0))</f>
        <v/>
      </c>
      <c r="AX77" s="16">
        <f>'Ground truth'!$B$17</f>
        <v/>
      </c>
      <c r="AY77" s="16">
        <f>'Ground truth'!$C$17</f>
        <v/>
      </c>
      <c r="AZ77" s="16">
        <f>'Ground truth'!$D$17</f>
        <v/>
      </c>
      <c r="BA77" s="16">
        <f>'Ground truth'!$E$17</f>
        <v/>
      </c>
      <c r="BB77" s="16">
        <f>'Ground truth'!$F$17</f>
        <v/>
      </c>
      <c r="BC77" s="16">
        <f>'Ground truth'!$G$17</f>
        <v/>
      </c>
      <c r="BD77" s="16">
        <f>'Ground truth'!$H$17</f>
        <v/>
      </c>
    </row>
    <row r="78">
      <c r="A78" s="3" t="inlineStr">
        <is>
          <t>Switch</t>
        </is>
      </c>
      <c r="B78" s="8" t="n">
        <v>1</v>
      </c>
      <c r="C78" s="8" t="n">
        <v>0</v>
      </c>
      <c r="D78" s="8" t="n">
        <v>0</v>
      </c>
      <c r="E78" s="8" t="n">
        <v>1</v>
      </c>
      <c r="F78" s="8" t="n">
        <v>1</v>
      </c>
      <c r="G78" s="8" t="n">
        <v>1</v>
      </c>
      <c r="H78" s="8" t="n">
        <v>1</v>
      </c>
      <c r="J78" s="8" t="n">
        <v>1</v>
      </c>
      <c r="K78" s="8" t="n">
        <v>0</v>
      </c>
      <c r="L78" s="8" t="n">
        <v>0</v>
      </c>
      <c r="M78" s="8" t="n">
        <v>1</v>
      </c>
      <c r="N78" s="8" t="n">
        <v>1</v>
      </c>
      <c r="O78" s="8" t="n">
        <v>1</v>
      </c>
      <c r="P78" s="8" t="n">
        <v>1</v>
      </c>
      <c r="R78" s="8" t="n">
        <v>1</v>
      </c>
      <c r="S78" s="8" t="n">
        <v>0</v>
      </c>
      <c r="T78" s="8" t="n">
        <v>0</v>
      </c>
      <c r="U78" s="8" t="n">
        <v>1</v>
      </c>
      <c r="V78" s="8" t="n">
        <v>1</v>
      </c>
      <c r="W78" s="8" t="n">
        <v>1</v>
      </c>
      <c r="X78" s="8" t="n">
        <v>1</v>
      </c>
      <c r="Z78" s="8" t="n">
        <v>1</v>
      </c>
      <c r="AA78" s="8" t="n">
        <v>0</v>
      </c>
      <c r="AB78" s="8" t="n">
        <v>0</v>
      </c>
      <c r="AC78" s="8" t="n">
        <v>1</v>
      </c>
      <c r="AD78" s="8" t="n">
        <v>1</v>
      </c>
      <c r="AE78" s="8" t="n">
        <v>1</v>
      </c>
      <c r="AF78" s="8" t="n">
        <v>1</v>
      </c>
      <c r="AH78" s="8" t="n">
        <v>1</v>
      </c>
      <c r="AI78" s="8" t="n">
        <v>0</v>
      </c>
      <c r="AJ78" s="8" t="n">
        <v>0</v>
      </c>
      <c r="AK78" s="8" t="n">
        <v>1</v>
      </c>
      <c r="AL78" s="8" t="n">
        <v>1</v>
      </c>
      <c r="AM78" s="8" t="n">
        <v>1</v>
      </c>
      <c r="AN78" s="8" t="n">
        <v>1</v>
      </c>
      <c r="AP78" s="8">
        <f>IF(($B$78&lt;&gt;2)+($J$78&lt;&gt;2)+($R$78&lt;&gt;2)+($Z$78&lt;&gt;2)+($AH$78&lt;&gt;2)=0,2,IF((($B$78&lt;&gt;2)*$B$78+($J$78&lt;&gt;2)*$J$78+($R$78&lt;&gt;2)*$R$78+($Z$78&lt;&gt;2)*$Z$78+($AH$78&lt;&gt;2)*$AH$78)/(($B$78&lt;&gt;2)+($J$78&lt;&gt;2)+($R$78&lt;&gt;2)+($Z$78&lt;&gt;2)+($AH$78&lt;&gt;2))&gt;=0.5,1,0))</f>
        <v/>
      </c>
      <c r="AQ78" s="8">
        <f>IF(($C$78&lt;&gt;2)+($K$78&lt;&gt;2)+($S$78&lt;&gt;2)+($AA$78&lt;&gt;2)+($AI$78&lt;&gt;2)=0,2,IF((($C$78&lt;&gt;2)*$C$78+($K$78&lt;&gt;2)*$K$78+($S$78&lt;&gt;2)*$S$78+($AA$78&lt;&gt;2)*$AA$78+($AI$78&lt;&gt;2)*$AI$78)/(($C$78&lt;&gt;2)+($K$78&lt;&gt;2)+($S$78&lt;&gt;2)+($AA$78&lt;&gt;2)+($AI$78&lt;&gt;2))&gt;=0.5,1,0))</f>
        <v/>
      </c>
      <c r="AR78" s="8">
        <f>IF(($D$78&lt;&gt;2)+($L$78&lt;&gt;2)+($T$78&lt;&gt;2)+($AB$78&lt;&gt;2)+($AJ$78&lt;&gt;2)=0,2,IF((($D$78&lt;&gt;2)*$D$78+($L$78&lt;&gt;2)*$L$78+($T$78&lt;&gt;2)*$T$78+($AB$78&lt;&gt;2)*$AB$78+($AJ$78&lt;&gt;2)*$AJ$78)/(($D$78&lt;&gt;2)+($L$78&lt;&gt;2)+($T$78&lt;&gt;2)+($AB$78&lt;&gt;2)+($AJ$78&lt;&gt;2))&gt;=0.5,1,0))</f>
        <v/>
      </c>
      <c r="AS78" s="8">
        <f>IF(($E$78&lt;&gt;2)+($M$78&lt;&gt;2)+($U$78&lt;&gt;2)+($AC$78&lt;&gt;2)+($AK$78&lt;&gt;2)=0,2,IF((($E$78&lt;&gt;2)*$E$78+($M$78&lt;&gt;2)*$M$78+($U$78&lt;&gt;2)*$U$78+($AC$78&lt;&gt;2)*$AC$78+($AK$78&lt;&gt;2)*$AK$78)/(($E$78&lt;&gt;2)+($M$78&lt;&gt;2)+($U$78&lt;&gt;2)+($AC$78&lt;&gt;2)+($AK$78&lt;&gt;2))&gt;=0.5,1,0))</f>
        <v/>
      </c>
      <c r="AT78" s="8">
        <f>IF(($F$78&lt;&gt;2)+($N$78&lt;&gt;2)+($V$78&lt;&gt;2)+($AD$78&lt;&gt;2)+($AL$78&lt;&gt;2)=0,2,IF((($F$78&lt;&gt;2)*$F$78+($N$78&lt;&gt;2)*$N$78+($V$78&lt;&gt;2)*$V$78+($AD$78&lt;&gt;2)*$AD$78+($AL$78&lt;&gt;2)*$AL$78)/(($F$78&lt;&gt;2)+($N$78&lt;&gt;2)+($V$78&lt;&gt;2)+($AD$78&lt;&gt;2)+($AL$78&lt;&gt;2))&gt;=0.5,1,0))</f>
        <v/>
      </c>
      <c r="AU78" s="8">
        <f>IF(($G$78&lt;&gt;2)+($O$78&lt;&gt;2)+($W$78&lt;&gt;2)+($AE$78&lt;&gt;2)+($AM$78&lt;&gt;2)=0,2,IF((($G$78&lt;&gt;2)*$G$78+($O$78&lt;&gt;2)*$O$78+($W$78&lt;&gt;2)*$W$78+($AE$78&lt;&gt;2)*$AE$78+($AM$78&lt;&gt;2)*$AM$78)/(($G$78&lt;&gt;2)+($O$78&lt;&gt;2)+($W$78&lt;&gt;2)+($AE$78&lt;&gt;2)+($AM$78&lt;&gt;2))&gt;=0.5,1,0))</f>
        <v/>
      </c>
      <c r="AV78" s="8">
        <f>IF(($H$78&lt;&gt;2)+($P$78&lt;&gt;2)+($X$78&lt;&gt;2)+($AF$78&lt;&gt;2)+($AN$78&lt;&gt;2)=0,2,IF((($H$78&lt;&gt;2)*$H$78+($P$78&lt;&gt;2)*$P$78+($X$78&lt;&gt;2)*$X$78+($AF$78&lt;&gt;2)*$AF$78+($AN$78&lt;&gt;2)*$AN$78)/(($H$78&lt;&gt;2)+($P$78&lt;&gt;2)+($X$78&lt;&gt;2)+($AF$78&lt;&gt;2)+($AN$78&lt;&gt;2))&gt;=0.5,1,0))</f>
        <v/>
      </c>
      <c r="AX78" s="16">
        <f>'Ground truth'!$B$18</f>
        <v/>
      </c>
      <c r="AY78" s="16">
        <f>'Ground truth'!$C$18</f>
        <v/>
      </c>
      <c r="AZ78" s="16">
        <f>'Ground truth'!$D$18</f>
        <v/>
      </c>
      <c r="BA78" s="16">
        <f>'Ground truth'!$E$18</f>
        <v/>
      </c>
      <c r="BB78" s="16">
        <f>'Ground truth'!$F$18</f>
        <v/>
      </c>
      <c r="BC78" s="16">
        <f>'Ground truth'!$G$18</f>
        <v/>
      </c>
      <c r="BD78" s="16">
        <f>'Ground truth'!$H$18</f>
        <v/>
      </c>
    </row>
    <row r="79">
      <c r="A79" s="3" t="inlineStr">
        <is>
          <t>Housing</t>
        </is>
      </c>
      <c r="B79" s="8" t="n">
        <v>1</v>
      </c>
      <c r="C79" s="8" t="n">
        <v>1</v>
      </c>
      <c r="D79" s="8" t="n">
        <v>1</v>
      </c>
      <c r="E79" s="8" t="n">
        <v>1</v>
      </c>
      <c r="F79" s="8" t="n">
        <v>1</v>
      </c>
      <c r="G79" s="8" t="n">
        <v>1</v>
      </c>
      <c r="H79" s="8" t="n">
        <v>1</v>
      </c>
      <c r="J79" s="8" t="n">
        <v>1</v>
      </c>
      <c r="K79" s="8" t="n">
        <v>1</v>
      </c>
      <c r="L79" s="8" t="n">
        <v>1</v>
      </c>
      <c r="M79" s="8" t="n">
        <v>1</v>
      </c>
      <c r="N79" s="8" t="n">
        <v>1</v>
      </c>
      <c r="O79" s="8" t="n">
        <v>1</v>
      </c>
      <c r="P79" s="8" t="n">
        <v>1</v>
      </c>
      <c r="R79" s="8" t="n">
        <v>1</v>
      </c>
      <c r="S79" s="8" t="n">
        <v>1</v>
      </c>
      <c r="T79" s="8" t="n">
        <v>1</v>
      </c>
      <c r="U79" s="8" t="n">
        <v>1</v>
      </c>
      <c r="V79" s="8" t="n">
        <v>1</v>
      </c>
      <c r="W79" s="8" t="n">
        <v>1</v>
      </c>
      <c r="X79" s="8" t="n">
        <v>1</v>
      </c>
      <c r="Z79" s="8" t="n">
        <v>1</v>
      </c>
      <c r="AA79" s="8" t="n">
        <v>1</v>
      </c>
      <c r="AB79" s="8" t="n">
        <v>1</v>
      </c>
      <c r="AC79" s="8" t="n">
        <v>1</v>
      </c>
      <c r="AD79" s="8" t="n">
        <v>1</v>
      </c>
      <c r="AE79" s="8" t="n">
        <v>1</v>
      </c>
      <c r="AF79" s="8" t="n">
        <v>1</v>
      </c>
      <c r="AH79" s="8" t="n">
        <v>1</v>
      </c>
      <c r="AI79" s="8" t="n">
        <v>1</v>
      </c>
      <c r="AJ79" s="8" t="n">
        <v>1</v>
      </c>
      <c r="AK79" s="8" t="n">
        <v>1</v>
      </c>
      <c r="AL79" s="8" t="n">
        <v>1</v>
      </c>
      <c r="AM79" s="8" t="n">
        <v>1</v>
      </c>
      <c r="AN79" s="8" t="n">
        <v>1</v>
      </c>
      <c r="AP79" s="8">
        <f>IF(($B$79&lt;&gt;2)+($J$79&lt;&gt;2)+($R$79&lt;&gt;2)+($Z$79&lt;&gt;2)+($AH$79&lt;&gt;2)=0,2,IF((($B$79&lt;&gt;2)*$B$79+($J$79&lt;&gt;2)*$J$79+($R$79&lt;&gt;2)*$R$79+($Z$79&lt;&gt;2)*$Z$79+($AH$79&lt;&gt;2)*$AH$79)/(($B$79&lt;&gt;2)+($J$79&lt;&gt;2)+($R$79&lt;&gt;2)+($Z$79&lt;&gt;2)+($AH$79&lt;&gt;2))&gt;=0.5,1,0))</f>
        <v/>
      </c>
      <c r="AQ79" s="8">
        <f>IF(($C$79&lt;&gt;2)+($K$79&lt;&gt;2)+($S$79&lt;&gt;2)+($AA$79&lt;&gt;2)+($AI$79&lt;&gt;2)=0,2,IF((($C$79&lt;&gt;2)*$C$79+($K$79&lt;&gt;2)*$K$79+($S$79&lt;&gt;2)*$S$79+($AA$79&lt;&gt;2)*$AA$79+($AI$79&lt;&gt;2)*$AI$79)/(($C$79&lt;&gt;2)+($K$79&lt;&gt;2)+($S$79&lt;&gt;2)+($AA$79&lt;&gt;2)+($AI$79&lt;&gt;2))&gt;=0.5,1,0))</f>
        <v/>
      </c>
      <c r="AR79" s="8">
        <f>IF(($D$79&lt;&gt;2)+($L$79&lt;&gt;2)+($T$79&lt;&gt;2)+($AB$79&lt;&gt;2)+($AJ$79&lt;&gt;2)=0,2,IF((($D$79&lt;&gt;2)*$D$79+($L$79&lt;&gt;2)*$L$79+($T$79&lt;&gt;2)*$T$79+($AB$79&lt;&gt;2)*$AB$79+($AJ$79&lt;&gt;2)*$AJ$79)/(($D$79&lt;&gt;2)+($L$79&lt;&gt;2)+($T$79&lt;&gt;2)+($AB$79&lt;&gt;2)+($AJ$79&lt;&gt;2))&gt;=0.5,1,0))</f>
        <v/>
      </c>
      <c r="AS79" s="8">
        <f>IF(($E$79&lt;&gt;2)+($M$79&lt;&gt;2)+($U$79&lt;&gt;2)+($AC$79&lt;&gt;2)+($AK$79&lt;&gt;2)=0,2,IF((($E$79&lt;&gt;2)*$E$79+($M$79&lt;&gt;2)*$M$79+($U$79&lt;&gt;2)*$U$79+($AC$79&lt;&gt;2)*$AC$79+($AK$79&lt;&gt;2)*$AK$79)/(($E$79&lt;&gt;2)+($M$79&lt;&gt;2)+($U$79&lt;&gt;2)+($AC$79&lt;&gt;2)+($AK$79&lt;&gt;2))&gt;=0.5,1,0))</f>
        <v/>
      </c>
      <c r="AT79" s="8">
        <f>IF(($F$79&lt;&gt;2)+($N$79&lt;&gt;2)+($V$79&lt;&gt;2)+($AD$79&lt;&gt;2)+($AL$79&lt;&gt;2)=0,2,IF((($F$79&lt;&gt;2)*$F$79+($N$79&lt;&gt;2)*$N$79+($V$79&lt;&gt;2)*$V$79+($AD$79&lt;&gt;2)*$AD$79+($AL$79&lt;&gt;2)*$AL$79)/(($F$79&lt;&gt;2)+($N$79&lt;&gt;2)+($V$79&lt;&gt;2)+($AD$79&lt;&gt;2)+($AL$79&lt;&gt;2))&gt;=0.5,1,0))</f>
        <v/>
      </c>
      <c r="AU79" s="8">
        <f>IF(($G$79&lt;&gt;2)+($O$79&lt;&gt;2)+($W$79&lt;&gt;2)+($AE$79&lt;&gt;2)+($AM$79&lt;&gt;2)=0,2,IF((($G$79&lt;&gt;2)*$G$79+($O$79&lt;&gt;2)*$O$79+($W$79&lt;&gt;2)*$W$79+($AE$79&lt;&gt;2)*$AE$79+($AM$79&lt;&gt;2)*$AM$79)/(($G$79&lt;&gt;2)+($O$79&lt;&gt;2)+($W$79&lt;&gt;2)+($AE$79&lt;&gt;2)+($AM$79&lt;&gt;2))&gt;=0.5,1,0))</f>
        <v/>
      </c>
      <c r="AV79" s="8">
        <f>IF(($H$79&lt;&gt;2)+($P$79&lt;&gt;2)+($X$79&lt;&gt;2)+($AF$79&lt;&gt;2)+($AN$79&lt;&gt;2)=0,2,IF((($H$79&lt;&gt;2)*$H$79+($P$79&lt;&gt;2)*$P$79+($X$79&lt;&gt;2)*$X$79+($AF$79&lt;&gt;2)*$AF$79+($AN$79&lt;&gt;2)*$AN$79)/(($H$79&lt;&gt;2)+($P$79&lt;&gt;2)+($X$79&lt;&gt;2)+($AF$79&lt;&gt;2)+($AN$79&lt;&gt;2))&gt;=0.5,1,0))</f>
        <v/>
      </c>
      <c r="AX79" s="16">
        <f>'Ground truth'!$B$19</f>
        <v/>
      </c>
      <c r="AY79" s="16">
        <f>'Ground truth'!$C$19</f>
        <v/>
      </c>
      <c r="AZ79" s="16">
        <f>'Ground truth'!$D$19</f>
        <v/>
      </c>
      <c r="BA79" s="16">
        <f>'Ground truth'!$E$19</f>
        <v/>
      </c>
      <c r="BB79" s="16">
        <f>'Ground truth'!$F$19</f>
        <v/>
      </c>
      <c r="BC79" s="16">
        <f>'Ground truth'!$G$19</f>
        <v/>
      </c>
      <c r="BD79" s="16">
        <f>'Ground truth'!$H$19</f>
        <v/>
      </c>
    </row>
    <row r="80">
      <c r="A80" s="3" t="inlineStr">
        <is>
          <t>Control Circuitry</t>
        </is>
      </c>
      <c r="B80" s="8" t="n">
        <v>1</v>
      </c>
      <c r="C80" s="8" t="n">
        <v>1</v>
      </c>
      <c r="D80" s="8" t="n">
        <v>0</v>
      </c>
      <c r="E80" s="8" t="n">
        <v>1</v>
      </c>
      <c r="F80" s="8" t="n">
        <v>1</v>
      </c>
      <c r="G80" s="8" t="n">
        <v>1</v>
      </c>
      <c r="H80" s="8" t="n">
        <v>1</v>
      </c>
      <c r="J80" s="8" t="n">
        <v>1</v>
      </c>
      <c r="K80" s="8" t="n">
        <v>0</v>
      </c>
      <c r="L80" s="8" t="n">
        <v>0</v>
      </c>
      <c r="M80" s="8" t="n">
        <v>1</v>
      </c>
      <c r="N80" s="8" t="n">
        <v>1</v>
      </c>
      <c r="O80" s="8" t="n">
        <v>1</v>
      </c>
      <c r="P80" s="8" t="n">
        <v>1</v>
      </c>
      <c r="R80" s="8" t="n">
        <v>1</v>
      </c>
      <c r="S80" s="8" t="n">
        <v>0</v>
      </c>
      <c r="T80" s="8" t="n">
        <v>0</v>
      </c>
      <c r="U80" s="8" t="n">
        <v>1</v>
      </c>
      <c r="V80" s="8" t="n">
        <v>1</v>
      </c>
      <c r="W80" s="8" t="n">
        <v>1</v>
      </c>
      <c r="X80" s="8" t="n">
        <v>1</v>
      </c>
      <c r="Z80" s="8" t="n">
        <v>1</v>
      </c>
      <c r="AA80" s="8" t="n">
        <v>1</v>
      </c>
      <c r="AB80" s="8" t="n">
        <v>0</v>
      </c>
      <c r="AC80" s="8" t="n">
        <v>1</v>
      </c>
      <c r="AD80" s="8" t="n">
        <v>1</v>
      </c>
      <c r="AE80" s="8" t="n">
        <v>1</v>
      </c>
      <c r="AF80" s="8" t="n">
        <v>1</v>
      </c>
      <c r="AH80" s="8" t="n">
        <v>1</v>
      </c>
      <c r="AI80" s="8" t="n">
        <v>0</v>
      </c>
      <c r="AJ80" s="8" t="n">
        <v>0</v>
      </c>
      <c r="AK80" s="8" t="n">
        <v>1</v>
      </c>
      <c r="AL80" s="8" t="n">
        <v>1</v>
      </c>
      <c r="AM80" s="8" t="n">
        <v>1</v>
      </c>
      <c r="AN80" s="8" t="n">
        <v>1</v>
      </c>
      <c r="AP80" s="8">
        <f>IF(($B$80&lt;&gt;2)+($J$80&lt;&gt;2)+($R$80&lt;&gt;2)+($Z$80&lt;&gt;2)+($AH$80&lt;&gt;2)=0,2,IF((($B$80&lt;&gt;2)*$B$80+($J$80&lt;&gt;2)*$J$80+($R$80&lt;&gt;2)*$R$80+($Z$80&lt;&gt;2)*$Z$80+($AH$80&lt;&gt;2)*$AH$80)/(($B$80&lt;&gt;2)+($J$80&lt;&gt;2)+($R$80&lt;&gt;2)+($Z$80&lt;&gt;2)+($AH$80&lt;&gt;2))&gt;=0.5,1,0))</f>
        <v/>
      </c>
      <c r="AQ80" s="8">
        <f>IF(($C$80&lt;&gt;2)+($K$80&lt;&gt;2)+($S$80&lt;&gt;2)+($AA$80&lt;&gt;2)+($AI$80&lt;&gt;2)=0,2,IF((($C$80&lt;&gt;2)*$C$80+($K$80&lt;&gt;2)*$K$80+($S$80&lt;&gt;2)*$S$80+($AA$80&lt;&gt;2)*$AA$80+($AI$80&lt;&gt;2)*$AI$80)/(($C$80&lt;&gt;2)+($K$80&lt;&gt;2)+($S$80&lt;&gt;2)+($AA$80&lt;&gt;2)+($AI$80&lt;&gt;2))&gt;=0.5,1,0))</f>
        <v/>
      </c>
      <c r="AR80" s="8">
        <f>IF(($D$80&lt;&gt;2)+($L$80&lt;&gt;2)+($T$80&lt;&gt;2)+($AB$80&lt;&gt;2)+($AJ$80&lt;&gt;2)=0,2,IF((($D$80&lt;&gt;2)*$D$80+($L$80&lt;&gt;2)*$L$80+($T$80&lt;&gt;2)*$T$80+($AB$80&lt;&gt;2)*$AB$80+($AJ$80&lt;&gt;2)*$AJ$80)/(($D$80&lt;&gt;2)+($L$80&lt;&gt;2)+($T$80&lt;&gt;2)+($AB$80&lt;&gt;2)+($AJ$80&lt;&gt;2))&gt;=0.5,1,0))</f>
        <v/>
      </c>
      <c r="AS80" s="8">
        <f>IF(($E$80&lt;&gt;2)+($M$80&lt;&gt;2)+($U$80&lt;&gt;2)+($AC$80&lt;&gt;2)+($AK$80&lt;&gt;2)=0,2,IF((($E$80&lt;&gt;2)*$E$80+($M$80&lt;&gt;2)*$M$80+($U$80&lt;&gt;2)*$U$80+($AC$80&lt;&gt;2)*$AC$80+($AK$80&lt;&gt;2)*$AK$80)/(($E$80&lt;&gt;2)+($M$80&lt;&gt;2)+($U$80&lt;&gt;2)+($AC$80&lt;&gt;2)+($AK$80&lt;&gt;2))&gt;=0.5,1,0))</f>
        <v/>
      </c>
      <c r="AT80" s="8">
        <f>IF(($F$80&lt;&gt;2)+($N$80&lt;&gt;2)+($V$80&lt;&gt;2)+($AD$80&lt;&gt;2)+($AL$80&lt;&gt;2)=0,2,IF((($F$80&lt;&gt;2)*$F$80+($N$80&lt;&gt;2)*$N$80+($V$80&lt;&gt;2)*$V$80+($AD$80&lt;&gt;2)*$AD$80+($AL$80&lt;&gt;2)*$AL$80)/(($F$80&lt;&gt;2)+($N$80&lt;&gt;2)+($V$80&lt;&gt;2)+($AD$80&lt;&gt;2)+($AL$80&lt;&gt;2))&gt;=0.5,1,0))</f>
        <v/>
      </c>
      <c r="AU80" s="8">
        <f>IF(($G$80&lt;&gt;2)+($O$80&lt;&gt;2)+($W$80&lt;&gt;2)+($AE$80&lt;&gt;2)+($AM$80&lt;&gt;2)=0,2,IF((($G$80&lt;&gt;2)*$G$80+($O$80&lt;&gt;2)*$O$80+($W$80&lt;&gt;2)*$W$80+($AE$80&lt;&gt;2)*$AE$80+($AM$80&lt;&gt;2)*$AM$80)/(($G$80&lt;&gt;2)+($O$80&lt;&gt;2)+($W$80&lt;&gt;2)+($AE$80&lt;&gt;2)+($AM$80&lt;&gt;2))&gt;=0.5,1,0))</f>
        <v/>
      </c>
      <c r="AV80" s="8">
        <f>IF(($H$80&lt;&gt;2)+($P$80&lt;&gt;2)+($X$80&lt;&gt;2)+($AF$80&lt;&gt;2)+($AN$80&lt;&gt;2)=0,2,IF((($H$80&lt;&gt;2)*$H$80+($P$80&lt;&gt;2)*$P$80+($X$80&lt;&gt;2)*$X$80+($AF$80&lt;&gt;2)*$AF$80+($AN$80&lt;&gt;2)*$AN$80)/(($H$80&lt;&gt;2)+($P$80&lt;&gt;2)+($X$80&lt;&gt;2)+($AF$80&lt;&gt;2)+($AN$80&lt;&gt;2))&gt;=0.5,1,0))</f>
        <v/>
      </c>
      <c r="AX80" s="16">
        <f>'Ground truth'!$B$20</f>
        <v/>
      </c>
      <c r="AY80" s="16">
        <f>'Ground truth'!$C$20</f>
        <v/>
      </c>
      <c r="AZ80" s="16">
        <f>'Ground truth'!$D$20</f>
        <v/>
      </c>
      <c r="BA80" s="16">
        <f>'Ground truth'!$E$20</f>
        <v/>
      </c>
      <c r="BB80" s="16">
        <f>'Ground truth'!$F$20</f>
        <v/>
      </c>
      <c r="BC80" s="16">
        <f>'Ground truth'!$G$20</f>
        <v/>
      </c>
      <c r="BD80" s="16">
        <f>'Ground truth'!$H$20</f>
        <v/>
      </c>
    </row>
    <row r="82">
      <c r="A82" s="17" t="inlineStr">
        <is>
          <t>metrics — confident-only (unsure excluded from denominators)</t>
        </is>
      </c>
      <c r="B82" s="10" t="inlineStr">
        <is>
          <t>run 1</t>
        </is>
      </c>
      <c r="C82" s="10" t="inlineStr">
        <is>
          <t>run 2</t>
        </is>
      </c>
      <c r="D82" s="10" t="inlineStr">
        <is>
          <t>run 3</t>
        </is>
      </c>
      <c r="E82" s="10" t="inlineStr">
        <is>
          <t>run 4</t>
        </is>
      </c>
      <c r="F82" s="10" t="inlineStr">
        <is>
          <t>run 5</t>
        </is>
      </c>
      <c r="G82" s="10" t="inlineStr">
        <is>
          <t>avg-matrix</t>
        </is>
      </c>
      <c r="H82" s="10" t="inlineStr">
        <is>
          <t>mean</t>
        </is>
      </c>
      <c r="I82" s="10" t="inlineStr">
        <is>
          <t>std (pop.)</t>
        </is>
      </c>
      <c r="J82" s="17" t="inlineStr">
        <is>
          <t>notes</t>
        </is>
      </c>
    </row>
    <row r="83">
      <c r="A83" s="7" t="inlineStr">
        <is>
          <t>TP</t>
        </is>
      </c>
      <c r="B83" s="7">
        <f>SUMPRODUCT(($B$74:$H$80=1)*('Ground truth'!$B$14:$H$20=1))</f>
        <v/>
      </c>
      <c r="C83" s="7">
        <f>SUMPRODUCT(($J$74:$P$80=1)*('Ground truth'!$B$14:$H$20=1))</f>
        <v/>
      </c>
      <c r="D83" s="7">
        <f>SUMPRODUCT(($R$74:$X$80=1)*('Ground truth'!$B$14:$H$20=1))</f>
        <v/>
      </c>
      <c r="E83" s="7">
        <f>SUMPRODUCT(($Z$74:$AF$80=1)*('Ground truth'!$B$14:$H$20=1))</f>
        <v/>
      </c>
      <c r="F83" s="7">
        <f>SUMPRODUCT(($AH$74:$AN$80=1)*('Ground truth'!$B$14:$H$20=1))</f>
        <v/>
      </c>
      <c r="G83" s="7">
        <f>SUMPRODUCT(($AP$74:$AV$80=1)*('Ground truth'!$B$14:$H$20=1))</f>
        <v/>
      </c>
      <c r="H83" s="12">
        <f>AVERAGE($B$83:$F$83)</f>
        <v/>
      </c>
      <c r="I83" s="12">
        <f>STDEV.P($B$83:$F$83)</f>
        <v/>
      </c>
    </row>
    <row r="84">
      <c r="A84" s="7" t="inlineStr">
        <is>
          <t>TN</t>
        </is>
      </c>
      <c r="B84" s="7">
        <f>SUMPRODUCT(($B$74:$H$80=0)*('Ground truth'!$B$14:$H$20=0))</f>
        <v/>
      </c>
      <c r="C84" s="7">
        <f>SUMPRODUCT(($J$74:$P$80=0)*('Ground truth'!$B$14:$H$20=0))</f>
        <v/>
      </c>
      <c r="D84" s="7">
        <f>SUMPRODUCT(($R$74:$X$80=0)*('Ground truth'!$B$14:$H$20=0))</f>
        <v/>
      </c>
      <c r="E84" s="7">
        <f>SUMPRODUCT(($Z$74:$AF$80=0)*('Ground truth'!$B$14:$H$20=0))</f>
        <v/>
      </c>
      <c r="F84" s="7">
        <f>SUMPRODUCT(($AH$74:$AN$80=0)*('Ground truth'!$B$14:$H$20=0))</f>
        <v/>
      </c>
      <c r="G84" s="7">
        <f>SUMPRODUCT(($AP$74:$AV$80=0)*('Ground truth'!$B$14:$H$20=0))</f>
        <v/>
      </c>
      <c r="H84" s="12">
        <f>AVERAGE($B$84:$F$84)</f>
        <v/>
      </c>
      <c r="I84" s="12">
        <f>STDEV.P($B$84:$F$84)</f>
        <v/>
      </c>
    </row>
    <row r="85">
      <c r="A85" s="7" t="inlineStr">
        <is>
          <t>FP</t>
        </is>
      </c>
      <c r="B85" s="7">
        <f>SUMPRODUCT(($B$74:$H$80=1)*('Ground truth'!$B$14:$H$20=0))</f>
        <v/>
      </c>
      <c r="C85" s="7">
        <f>SUMPRODUCT(($J$74:$P$80=1)*('Ground truth'!$B$14:$H$20=0))</f>
        <v/>
      </c>
      <c r="D85" s="7">
        <f>SUMPRODUCT(($R$74:$X$80=1)*('Ground truth'!$B$14:$H$20=0))</f>
        <v/>
      </c>
      <c r="E85" s="7">
        <f>SUMPRODUCT(($Z$74:$AF$80=1)*('Ground truth'!$B$14:$H$20=0))</f>
        <v/>
      </c>
      <c r="F85" s="7">
        <f>SUMPRODUCT(($AH$74:$AN$80=1)*('Ground truth'!$B$14:$H$20=0))</f>
        <v/>
      </c>
      <c r="G85" s="7">
        <f>SUMPRODUCT(($AP$74:$AV$80=1)*('Ground truth'!$B$14:$H$20=0))</f>
        <v/>
      </c>
      <c r="H85" s="12">
        <f>AVERAGE($B$85:$F$85)</f>
        <v/>
      </c>
      <c r="I85" s="12">
        <f>STDEV.P($B$85:$F$85)</f>
        <v/>
      </c>
    </row>
    <row r="86">
      <c r="A86" s="7" t="inlineStr">
        <is>
          <t>FN</t>
        </is>
      </c>
      <c r="B86" s="7">
        <f>SUMPRODUCT(($B$74:$H$80=0)*('Ground truth'!$B$14:$H$20=1))</f>
        <v/>
      </c>
      <c r="C86" s="7">
        <f>SUMPRODUCT(($J$74:$P$80=0)*('Ground truth'!$B$14:$H$20=1))</f>
        <v/>
      </c>
      <c r="D86" s="7">
        <f>SUMPRODUCT(($R$74:$X$80=0)*('Ground truth'!$B$14:$H$20=1))</f>
        <v/>
      </c>
      <c r="E86" s="7">
        <f>SUMPRODUCT(($Z$74:$AF$80=0)*('Ground truth'!$B$14:$H$20=1))</f>
        <v/>
      </c>
      <c r="F86" s="7">
        <f>SUMPRODUCT(($AH$74:$AN$80=0)*('Ground truth'!$B$14:$H$20=1))</f>
        <v/>
      </c>
      <c r="G86" s="7">
        <f>SUMPRODUCT(($AP$74:$AV$80=0)*('Ground truth'!$B$14:$H$20=1))</f>
        <v/>
      </c>
      <c r="H86" s="12">
        <f>AVERAGE($B$86:$F$86)</f>
        <v/>
      </c>
      <c r="I86" s="12">
        <f>STDEV.P($B$86:$F$86)</f>
        <v/>
      </c>
    </row>
    <row r="87">
      <c r="A87" s="4" t="inlineStr">
        <is>
          <t>Precision</t>
        </is>
      </c>
      <c r="B87" s="12">
        <f>IFERROR($B$83/($B$83+$B$85),0)</f>
        <v/>
      </c>
      <c r="C87" s="12">
        <f>IFERROR($C$83/($C$83+$C$85),0)</f>
        <v/>
      </c>
      <c r="D87" s="12">
        <f>IFERROR($D$83/($D$83+$D$85),0)</f>
        <v/>
      </c>
      <c r="E87" s="12">
        <f>IFERROR($E$83/($E$83+$E$85),0)</f>
        <v/>
      </c>
      <c r="F87" s="12">
        <f>IFERROR($F$83/($F$83+$F$85),0)</f>
        <v/>
      </c>
      <c r="G87" s="12">
        <f>IFERROR($G$83/($G$83+$G$85),0)</f>
        <v/>
      </c>
      <c r="H87" s="18">
        <f>AVERAGE($B$87:$F$87)</f>
        <v/>
      </c>
      <c r="I87" s="18">
        <f>STDEV.P($B$87:$F$87)</f>
        <v/>
      </c>
    </row>
    <row r="88">
      <c r="A88" s="4" t="inlineStr">
        <is>
          <t>Recall</t>
        </is>
      </c>
      <c r="B88" s="12">
        <f>IFERROR($B$83/($B$83+$B$86),0)</f>
        <v/>
      </c>
      <c r="C88" s="12">
        <f>IFERROR($C$83/($C$83+$C$86),0)</f>
        <v/>
      </c>
      <c r="D88" s="12">
        <f>IFERROR($D$83/($D$83+$D$86),0)</f>
        <v/>
      </c>
      <c r="E88" s="12">
        <f>IFERROR($E$83/($E$83+$E$86),0)</f>
        <v/>
      </c>
      <c r="F88" s="12">
        <f>IFERROR($F$83/($F$83+$F$86),0)</f>
        <v/>
      </c>
      <c r="G88" s="12">
        <f>IFERROR($G$83/($G$83+$G$86),0)</f>
        <v/>
      </c>
      <c r="H88" s="18">
        <f>AVERAGE($B$88:$F$88)</f>
        <v/>
      </c>
      <c r="I88" s="18">
        <f>STDEV.P($B$88:$F$88)</f>
        <v/>
      </c>
    </row>
    <row r="89">
      <c r="A89" s="4" t="inlineStr">
        <is>
          <t>F1</t>
        </is>
      </c>
      <c r="B89" s="12">
        <f>IFERROR(2*$B$87*$B$88/($B$87+$B$88),0)</f>
        <v/>
      </c>
      <c r="C89" s="12">
        <f>IFERROR(2*$C$87*$C$88/($C$87+$C$88),0)</f>
        <v/>
      </c>
      <c r="D89" s="12">
        <f>IFERROR(2*$D$87*$D$88/($D$87+$D$88),0)</f>
        <v/>
      </c>
      <c r="E89" s="12">
        <f>IFERROR(2*$E$87*$E$88/($E$87+$E$88),0)</f>
        <v/>
      </c>
      <c r="F89" s="12">
        <f>IFERROR(2*$F$87*$F$88/($F$87+$F$88),0)</f>
        <v/>
      </c>
      <c r="G89" s="12">
        <f>IFERROR(2*$G$87*$G$88/($G$87+$G$88),0)</f>
        <v/>
      </c>
      <c r="H89" s="18">
        <f>AVERAGE($B$89:$F$89)</f>
        <v/>
      </c>
      <c r="I89" s="18">
        <f>STDEV.P($B$89:$F$89)</f>
        <v/>
      </c>
    </row>
    <row r="90">
      <c r="A90" s="4" t="inlineStr">
        <is>
          <t>Accuracy</t>
        </is>
      </c>
      <c r="B90" s="12">
        <f>IFERROR(($B$83+$B$84)/($B$83+$B$84+$B$85+$B$86),0)</f>
        <v/>
      </c>
      <c r="C90" s="12">
        <f>IFERROR(($C$83+$C$84)/($C$83+$C$84+$C$85+$C$86),0)</f>
        <v/>
      </c>
      <c r="D90" s="12">
        <f>IFERROR(($D$83+$D$84)/($D$83+$D$84+$D$85+$D$86),0)</f>
        <v/>
      </c>
      <c r="E90" s="12">
        <f>IFERROR(($E$83+$E$84)/($E$83+$E$84+$E$85+$E$86),0)</f>
        <v/>
      </c>
      <c r="F90" s="12">
        <f>IFERROR(($F$83+$F$84)/($F$83+$F$84+$F$85+$F$86),0)</f>
        <v/>
      </c>
      <c r="G90" s="12">
        <f>IFERROR(($G$83+$G$84)/($G$83+$G$84+$G$85+$G$86),0)</f>
        <v/>
      </c>
      <c r="H90" s="18">
        <f>AVERAGE($B$90:$F$90)</f>
        <v/>
      </c>
      <c r="I90" s="18">
        <f>STDEV.P($B$90:$F$90)</f>
        <v/>
      </c>
    </row>
    <row r="91">
      <c r="A91" s="4" t="inlineStr">
        <is>
          <t>Edit distance</t>
        </is>
      </c>
      <c r="B91" s="12">
        <f>SUMPRODUCT(ABS('Ground truth'!$B$14:$H$20-$B$74:$H$80))</f>
        <v/>
      </c>
      <c r="C91" s="12">
        <f>SUMPRODUCT(ABS('Ground truth'!$B$14:$H$20-$J$74:$P$80))</f>
        <v/>
      </c>
      <c r="D91" s="12">
        <f>SUMPRODUCT(ABS('Ground truth'!$B$14:$H$20-$R$74:$X$80))</f>
        <v/>
      </c>
      <c r="E91" s="12">
        <f>SUMPRODUCT(ABS('Ground truth'!$B$14:$H$20-$Z$74:$AF$80))</f>
        <v/>
      </c>
      <c r="F91" s="12">
        <f>SUMPRODUCT(ABS('Ground truth'!$B$14:$H$20-$AH$74:$AN$80))</f>
        <v/>
      </c>
      <c r="G91" s="12">
        <f>SUMPRODUCT(ABS('Ground truth'!$B$14:$H$20-$AP$74:$AV$80))</f>
        <v/>
      </c>
      <c r="H91" s="18">
        <f>AVERAGE($B$91:$F$91)</f>
        <v/>
      </c>
      <c r="I91" s="18">
        <f>STDEV.P($B$91:$F$91)</f>
        <v/>
      </c>
    </row>
    <row r="92">
      <c r="A92" s="4" t="inlineStr">
        <is>
          <t>Spectral distance</t>
        </is>
      </c>
      <c r="B92" s="12">
        <f>SQRT(SUMPRODUCT(('Ground truth'!$K$14:$K$20-$B$103:$B$109)^2))</f>
        <v/>
      </c>
      <c r="C92" s="12">
        <f>SQRT(SUMPRODUCT(('Ground truth'!$K$14:$K$20-$C$103:$C$109)^2))</f>
        <v/>
      </c>
      <c r="D92" s="12">
        <f>SQRT(SUMPRODUCT(('Ground truth'!$K$14:$K$20-$D$103:$D$109)^2))</f>
        <v/>
      </c>
      <c r="E92" s="12">
        <f>SQRT(SUMPRODUCT(('Ground truth'!$K$14:$K$20-$E$103:$E$109)^2))</f>
        <v/>
      </c>
      <c r="F92" s="12">
        <f>SQRT(SUMPRODUCT(('Ground truth'!$K$14:$K$20-$F$103:$F$109)^2))</f>
        <v/>
      </c>
      <c r="G92" s="12">
        <f>SQRT(SUMPRODUCT(('Ground truth'!$K$14:$K$20-$G$103:$G$109)^2))</f>
        <v/>
      </c>
      <c r="H92" s="18">
        <f>AVERAGE($B$92:$F$92)</f>
        <v/>
      </c>
      <c r="I92" s="18">
        <f>STDEV.P($B$92:$F$92)</f>
        <v/>
      </c>
    </row>
    <row r="93">
      <c r="A93" s="4" t="inlineStr">
        <is>
          <t>Unsure cells</t>
        </is>
      </c>
      <c r="B93" s="7">
        <f>COUNTIF($B$74:$H$80,2)</f>
        <v/>
      </c>
      <c r="C93" s="7">
        <f>COUNTIF($J$74:$P$80,2)</f>
        <v/>
      </c>
      <c r="D93" s="7">
        <f>COUNTIF($R$74:$X$80,2)</f>
        <v/>
      </c>
      <c r="E93" s="7">
        <f>COUNTIF($Z$74:$AF$80,2)</f>
        <v/>
      </c>
      <c r="F93" s="7">
        <f>COUNTIF($AH$74:$AN$80,2)</f>
        <v/>
      </c>
      <c r="G93" s="7">
        <f>COUNTIF($AP$74:$AV$80,2)</f>
        <v/>
      </c>
      <c r="H93" s="12">
        <f>AVERAGE($B$93:$F$93)</f>
        <v/>
      </c>
      <c r="I93" s="12">
        <f>STDEV.P($B$93:$F$93)</f>
        <v/>
      </c>
    </row>
    <row r="94">
      <c r="A94" s="3" t="inlineStr">
        <is>
          <t>eigenvalues (real part, numpy order; pasted)</t>
        </is>
      </c>
    </row>
    <row r="95">
      <c r="A95" s="3" t="inlineStr">
        <is>
          <t xml:space="preserve">  λ1</t>
        </is>
      </c>
      <c r="B95" s="19" t="n">
        <v>5.474147762454942</v>
      </c>
      <c r="C95" s="19" t="n">
        <v>5.318743858453534</v>
      </c>
      <c r="D95" s="19" t="n">
        <v>5.318743858453534</v>
      </c>
      <c r="E95" s="19" t="n">
        <v>5.560208805019892</v>
      </c>
      <c r="F95" s="19" t="n">
        <v>5.318743858453534</v>
      </c>
      <c r="G95" s="19" t="n">
        <v>5.318743858453534</v>
      </c>
    </row>
    <row r="96">
      <c r="A96" s="3" t="inlineStr">
        <is>
          <t xml:space="preserve">  λ2</t>
        </is>
      </c>
      <c r="B96" s="19" t="n">
        <v>-0.9119062156962769</v>
      </c>
      <c r="C96" s="19" t="n">
        <v>2.344059037635251</v>
      </c>
      <c r="D96" s="19" t="n">
        <v>2.344059037635251</v>
      </c>
      <c r="E96" s="19" t="n">
        <v>2.121244398227458</v>
      </c>
      <c r="F96" s="19" t="n">
        <v>2.344059037635251</v>
      </c>
      <c r="G96" s="19" t="n">
        <v>2.344059037635251</v>
      </c>
    </row>
    <row r="97">
      <c r="A97" s="3" t="inlineStr">
        <is>
          <t xml:space="preserve">  λ3</t>
        </is>
      </c>
      <c r="B97" s="19" t="n">
        <v>-0.3997419808164805</v>
      </c>
      <c r="C97" s="19" t="n">
        <v>0.6126021620652974</v>
      </c>
      <c r="D97" s="19" t="n">
        <v>0.6126021620652974</v>
      </c>
      <c r="E97" s="19" t="n">
        <v>0.7279206838335162</v>
      </c>
      <c r="F97" s="19" t="n">
        <v>0.6126021620652974</v>
      </c>
      <c r="G97" s="19" t="n">
        <v>0.6126021620652974</v>
      </c>
    </row>
    <row r="98">
      <c r="A98" s="3" t="inlineStr">
        <is>
          <t xml:space="preserve">  λ4</t>
        </is>
      </c>
      <c r="B98" s="19" t="n">
        <v>2.991354823372105e-16</v>
      </c>
      <c r="C98" s="19" t="n">
        <v>-0.7554746736905282</v>
      </c>
      <c r="D98" s="19" t="n">
        <v>-0.7554746736905282</v>
      </c>
      <c r="E98" s="19" t="n">
        <v>-1.482320434068271e-16</v>
      </c>
      <c r="F98" s="19" t="n">
        <v>-0.7554746736905282</v>
      </c>
      <c r="G98" s="19" t="n">
        <v>-0.7554746736905282</v>
      </c>
    </row>
    <row r="99">
      <c r="A99" s="3" t="inlineStr">
        <is>
          <t xml:space="preserve">  λ5</t>
        </is>
      </c>
      <c r="B99" s="19" t="n">
        <v>1.327549008928929</v>
      </c>
      <c r="C99" s="19" t="n">
        <v>-0.5199303844635551</v>
      </c>
      <c r="D99" s="19" t="n">
        <v>-0.5199303844635551</v>
      </c>
      <c r="E99" s="19" t="n">
        <v>-0.8798502228294338</v>
      </c>
      <c r="F99" s="19" t="n">
        <v>-0.5199303844635551</v>
      </c>
      <c r="G99" s="19" t="n">
        <v>-0.5199303844635551</v>
      </c>
    </row>
    <row r="100">
      <c r="A100" s="3" t="inlineStr">
        <is>
          <t xml:space="preserve">  λ6</t>
        </is>
      </c>
      <c r="B100" s="19" t="n">
        <v>1.509951425128882</v>
      </c>
      <c r="C100" s="19" t="n">
        <v>9.244463733058732e-33</v>
      </c>
      <c r="D100" s="19" t="n">
        <v>9.244463733058732e-33</v>
      </c>
      <c r="E100" s="19" t="n">
        <v>-0.5295236642514281</v>
      </c>
      <c r="F100" s="19" t="n">
        <v>9.244463733058732e-33</v>
      </c>
      <c r="G100" s="19" t="n">
        <v>9.244463733058732e-33</v>
      </c>
    </row>
    <row r="101">
      <c r="A101" s="3" t="inlineStr">
        <is>
          <t xml:space="preserve">  λ7</t>
        </is>
      </c>
      <c r="B101" s="19" t="n">
        <v>5.179958030989786e-17</v>
      </c>
      <c r="C101" s="19" t="n">
        <v>-3.493944649965127e-17</v>
      </c>
      <c r="D101" s="19" t="n">
        <v>-3.493944649965127e-17</v>
      </c>
      <c r="E101" s="19" t="n">
        <v>3.246916308983666e-17</v>
      </c>
      <c r="F101" s="19" t="n">
        <v>-3.493944649965127e-17</v>
      </c>
      <c r="G101" s="19" t="n">
        <v>-3.493944649965127e-17</v>
      </c>
    </row>
    <row r="102">
      <c r="A102" s="3" t="inlineStr">
        <is>
          <t>eigenvalues sorted desc (LARGE)</t>
        </is>
      </c>
    </row>
    <row r="103">
      <c r="A103" s="3" t="inlineStr">
        <is>
          <t xml:space="preserve">  λ(1)</t>
        </is>
      </c>
      <c r="B103" s="19">
        <f>LARGE($B$95:$B$101,1)</f>
        <v/>
      </c>
      <c r="C103" s="19">
        <f>LARGE($C$95:$C$101,1)</f>
        <v/>
      </c>
      <c r="D103" s="19">
        <f>LARGE($D$95:$D$101,1)</f>
        <v/>
      </c>
      <c r="E103" s="19">
        <f>LARGE($E$95:$E$101,1)</f>
        <v/>
      </c>
      <c r="F103" s="19">
        <f>LARGE($F$95:$F$101,1)</f>
        <v/>
      </c>
      <c r="G103" s="19">
        <f>LARGE($G$95:$G$101,1)</f>
        <v/>
      </c>
    </row>
    <row r="104">
      <c r="A104" s="3" t="inlineStr">
        <is>
          <t xml:space="preserve">  λ(2)</t>
        </is>
      </c>
      <c r="B104" s="19">
        <f>LARGE($B$95:$B$101,2)</f>
        <v/>
      </c>
      <c r="C104" s="19">
        <f>LARGE($C$95:$C$101,2)</f>
        <v/>
      </c>
      <c r="D104" s="19">
        <f>LARGE($D$95:$D$101,2)</f>
        <v/>
      </c>
      <c r="E104" s="19">
        <f>LARGE($E$95:$E$101,2)</f>
        <v/>
      </c>
      <c r="F104" s="19">
        <f>LARGE($F$95:$F$101,2)</f>
        <v/>
      </c>
      <c r="G104" s="19">
        <f>LARGE($G$95:$G$101,2)</f>
        <v/>
      </c>
    </row>
    <row r="105">
      <c r="A105" s="3" t="inlineStr">
        <is>
          <t xml:space="preserve">  λ(3)</t>
        </is>
      </c>
      <c r="B105" s="19">
        <f>LARGE($B$95:$B$101,3)</f>
        <v/>
      </c>
      <c r="C105" s="19">
        <f>LARGE($C$95:$C$101,3)</f>
        <v/>
      </c>
      <c r="D105" s="19">
        <f>LARGE($D$95:$D$101,3)</f>
        <v/>
      </c>
      <c r="E105" s="19">
        <f>LARGE($E$95:$E$101,3)</f>
        <v/>
      </c>
      <c r="F105" s="19">
        <f>LARGE($F$95:$F$101,3)</f>
        <v/>
      </c>
      <c r="G105" s="19">
        <f>LARGE($G$95:$G$101,3)</f>
        <v/>
      </c>
    </row>
    <row r="106">
      <c r="A106" s="3" t="inlineStr">
        <is>
          <t xml:space="preserve">  λ(4)</t>
        </is>
      </c>
      <c r="B106" s="19">
        <f>LARGE($B$95:$B$101,4)</f>
        <v/>
      </c>
      <c r="C106" s="19">
        <f>LARGE($C$95:$C$101,4)</f>
        <v/>
      </c>
      <c r="D106" s="19">
        <f>LARGE($D$95:$D$101,4)</f>
        <v/>
      </c>
      <c r="E106" s="19">
        <f>LARGE($E$95:$E$101,4)</f>
        <v/>
      </c>
      <c r="F106" s="19">
        <f>LARGE($F$95:$F$101,4)</f>
        <v/>
      </c>
      <c r="G106" s="19">
        <f>LARGE($G$95:$G$101,4)</f>
        <v/>
      </c>
    </row>
    <row r="107">
      <c r="A107" s="3" t="inlineStr">
        <is>
          <t xml:space="preserve">  λ(5)</t>
        </is>
      </c>
      <c r="B107" s="19">
        <f>LARGE($B$95:$B$101,5)</f>
        <v/>
      </c>
      <c r="C107" s="19">
        <f>LARGE($C$95:$C$101,5)</f>
        <v/>
      </c>
      <c r="D107" s="19">
        <f>LARGE($D$95:$D$101,5)</f>
        <v/>
      </c>
      <c r="E107" s="19">
        <f>LARGE($E$95:$E$101,5)</f>
        <v/>
      </c>
      <c r="F107" s="19">
        <f>LARGE($F$95:$F$101,5)</f>
        <v/>
      </c>
      <c r="G107" s="19">
        <f>LARGE($G$95:$G$101,5)</f>
        <v/>
      </c>
    </row>
    <row r="108">
      <c r="A108" s="3" t="inlineStr">
        <is>
          <t xml:space="preserve">  λ(6)</t>
        </is>
      </c>
      <c r="B108" s="19">
        <f>LARGE($B$95:$B$101,6)</f>
        <v/>
      </c>
      <c r="C108" s="19">
        <f>LARGE($C$95:$C$101,6)</f>
        <v/>
      </c>
      <c r="D108" s="19">
        <f>LARGE($D$95:$D$101,6)</f>
        <v/>
      </c>
      <c r="E108" s="19">
        <f>LARGE($E$95:$E$101,6)</f>
        <v/>
      </c>
      <c r="F108" s="19">
        <f>LARGE($F$95:$F$101,6)</f>
        <v/>
      </c>
      <c r="G108" s="19">
        <f>LARGE($G$95:$G$101,6)</f>
        <v/>
      </c>
    </row>
    <row r="109">
      <c r="A109" s="3" t="inlineStr">
        <is>
          <t xml:space="preserve">  λ(7)</t>
        </is>
      </c>
      <c r="B109" s="19">
        <f>LARGE($B$95:$B$101,7)</f>
        <v/>
      </c>
      <c r="C109" s="19">
        <f>LARGE($C$95:$C$101,7)</f>
        <v/>
      </c>
      <c r="D109" s="19">
        <f>LARGE($D$95:$D$101,7)</f>
        <v/>
      </c>
      <c r="E109" s="19">
        <f>LARGE($E$95:$E$101,7)</f>
        <v/>
      </c>
      <c r="F109" s="19">
        <f>LARGE($F$95:$F$101,7)</f>
        <v/>
      </c>
      <c r="G109" s="19">
        <f>LARGE($G$95:$G$101,7)</f>
        <v/>
      </c>
    </row>
    <row r="110">
      <c r="A110" s="3" t="inlineStr">
        <is>
          <t>check: Σeig − trace (→0)</t>
        </is>
      </c>
      <c r="B110" s="3">
        <f>ROUND(SUM($B$95:$B$101)-($B$74+$C$75+$D$76+$E$77+$F$78+$G$79+$H$80),6)</f>
        <v/>
      </c>
      <c r="C110" s="3">
        <f>ROUND(SUM($C$95:$C$101)-($J$74+$K$75+$L$76+$M$77+$N$78+$O$79+$P$80),6)</f>
        <v/>
      </c>
      <c r="D110" s="3">
        <f>ROUND(SUM($D$95:$D$101)-($R$74+$S$75+$T$76+$U$77+$V$78+$W$79+$X$80),6)</f>
        <v/>
      </c>
      <c r="E110" s="3">
        <f>ROUND(SUM($E$95:$E$101)-($Z$74+$AA$75+$AB$76+$AC$77+$AD$78+$AE$79+$AF$80),6)</f>
        <v/>
      </c>
      <c r="F110" s="3">
        <f>ROUND(SUM($F$95:$F$101)-($AH$74+$AI$75+$AJ$76+$AK$77+$AL$78+$AM$79+$AN$80),6)</f>
        <v/>
      </c>
      <c r="G110" s="3">
        <f>ROUND(SUM($G$95:$G$101)-($AP$74+$AQ$75+$AR$76+$AS$77+$AT$78+$AU$79+$AV$80),6)</f>
        <v/>
      </c>
    </row>
    <row r="111">
      <c r="A111" s="3" t="inlineStr">
        <is>
          <t>check: Πeig − det (→0)</t>
        </is>
      </c>
      <c r="B111" s="3">
        <f>ROUND(MDETERM($B$74:$H$80)-PRODUCT($B$95:$B$101),6)</f>
        <v/>
      </c>
      <c r="C111" s="3">
        <f>ROUND(MDETERM($J$74:$P$80)-PRODUCT($C$95:$C$101),6)</f>
        <v/>
      </c>
      <c r="D111" s="3">
        <f>ROUND(MDETERM($R$74:$X$80)-PRODUCT($D$95:$D$101),6)</f>
        <v/>
      </c>
      <c r="E111" s="3">
        <f>ROUND(MDETERM($Z$74:$AF$80)-PRODUCT($E$95:$E$101),6)</f>
        <v/>
      </c>
      <c r="F111" s="3">
        <f>ROUND(MDETERM($AH$74:$AN$80)-PRODUCT($F$95:$F$101),6)</f>
        <v/>
      </c>
      <c r="G111" s="3">
        <f>ROUND(MDETERM($AP$74:$AV$80)-PRODUCT($G$95:$G$101),6)</f>
        <v/>
      </c>
    </row>
    <row r="112">
      <c r="A112" s="3" t="inlineStr">
        <is>
          <t>complex eigenvalues?</t>
        </is>
      </c>
      <c r="B112" s="3" t="inlineStr"/>
      <c r="C112" s="3" t="inlineStr"/>
      <c r="D112" s="3" t="inlineStr"/>
      <c r="E112" s="3" t="inlineStr"/>
      <c r="F112" s="3" t="inlineStr"/>
      <c r="G112" s="3" t="inlineStr"/>
    </row>
    <row r="113">
      <c r="A113" s="3" t="inlineStr">
        <is>
          <t>check: det(M − λᵢI) per sorted λ (→0)</t>
        </is>
      </c>
    </row>
    <row r="114">
      <c r="A114" s="3" t="inlineStr">
        <is>
          <t xml:space="preserve">  det(M − λ(1)I)</t>
        </is>
      </c>
      <c r="B114" s="3">
        <f t="array" ref="B114">ROUND(MDETERM($B$74:$H$80-$B$103*MUNIT(7)),6)</f>
        <v/>
      </c>
      <c r="C114" s="3">
        <f t="array" ref="C114">ROUND(MDETERM($J$74:$P$80-$C$103*MUNIT(7)),6)</f>
        <v/>
      </c>
      <c r="D114" s="3">
        <f t="array" ref="D114">ROUND(MDETERM($R$74:$X$80-$D$103*MUNIT(7)),6)</f>
        <v/>
      </c>
      <c r="E114" s="3">
        <f t="array" ref="E114">ROUND(MDETERM($Z$74:$AF$80-$E$103*MUNIT(7)),6)</f>
        <v/>
      </c>
      <c r="F114" s="3">
        <f t="array" ref="F114">ROUND(MDETERM($AH$74:$AN$80-$F$103*MUNIT(7)),6)</f>
        <v/>
      </c>
      <c r="G114" s="3">
        <f t="array" ref="G114">ROUND(MDETERM($AP$74:$AV$80-$G$103*MUNIT(7)),6)</f>
        <v/>
      </c>
    </row>
    <row r="115">
      <c r="A115" s="3" t="inlineStr">
        <is>
          <t xml:space="preserve">  det(M − λ(2)I)</t>
        </is>
      </c>
      <c r="B115" s="3">
        <f t="array" ref="B115">ROUND(MDETERM($B$74:$H$80-$B$104*MUNIT(7)),6)</f>
        <v/>
      </c>
      <c r="C115" s="3">
        <f t="array" ref="C115">ROUND(MDETERM($J$74:$P$80-$C$104*MUNIT(7)),6)</f>
        <v/>
      </c>
      <c r="D115" s="3">
        <f t="array" ref="D115">ROUND(MDETERM($R$74:$X$80-$D$104*MUNIT(7)),6)</f>
        <v/>
      </c>
      <c r="E115" s="3">
        <f t="array" ref="E115">ROUND(MDETERM($Z$74:$AF$80-$E$104*MUNIT(7)),6)</f>
        <v/>
      </c>
      <c r="F115" s="3">
        <f t="array" ref="F115">ROUND(MDETERM($AH$74:$AN$80-$F$104*MUNIT(7)),6)</f>
        <v/>
      </c>
      <c r="G115" s="3">
        <f t="array" ref="G115">ROUND(MDETERM($AP$74:$AV$80-$G$104*MUNIT(7)),6)</f>
        <v/>
      </c>
    </row>
    <row r="116">
      <c r="A116" s="3" t="inlineStr">
        <is>
          <t xml:space="preserve">  det(M − λ(3)I)</t>
        </is>
      </c>
      <c r="B116" s="3">
        <f t="array" ref="B116">ROUND(MDETERM($B$74:$H$80-$B$105*MUNIT(7)),6)</f>
        <v/>
      </c>
      <c r="C116" s="3">
        <f t="array" ref="C116">ROUND(MDETERM($J$74:$P$80-$C$105*MUNIT(7)),6)</f>
        <v/>
      </c>
      <c r="D116" s="3">
        <f t="array" ref="D116">ROUND(MDETERM($R$74:$X$80-$D$105*MUNIT(7)),6)</f>
        <v/>
      </c>
      <c r="E116" s="3">
        <f t="array" ref="E116">ROUND(MDETERM($Z$74:$AF$80-$E$105*MUNIT(7)),6)</f>
        <v/>
      </c>
      <c r="F116" s="3">
        <f t="array" ref="F116">ROUND(MDETERM($AH$74:$AN$80-$F$105*MUNIT(7)),6)</f>
        <v/>
      </c>
      <c r="G116" s="3">
        <f t="array" ref="G116">ROUND(MDETERM($AP$74:$AV$80-$G$105*MUNIT(7)),6)</f>
        <v/>
      </c>
    </row>
    <row r="117">
      <c r="A117" s="3" t="inlineStr">
        <is>
          <t xml:space="preserve">  det(M − λ(4)I)</t>
        </is>
      </c>
      <c r="B117" s="3">
        <f t="array" ref="B117">ROUND(MDETERM($B$74:$H$80-$B$106*MUNIT(7)),6)</f>
        <v/>
      </c>
      <c r="C117" s="3">
        <f t="array" ref="C117">ROUND(MDETERM($J$74:$P$80-$C$106*MUNIT(7)),6)</f>
        <v/>
      </c>
      <c r="D117" s="3">
        <f t="array" ref="D117">ROUND(MDETERM($R$74:$X$80-$D$106*MUNIT(7)),6)</f>
        <v/>
      </c>
      <c r="E117" s="3">
        <f t="array" ref="E117">ROUND(MDETERM($Z$74:$AF$80-$E$106*MUNIT(7)),6)</f>
        <v/>
      </c>
      <c r="F117" s="3">
        <f t="array" ref="F117">ROUND(MDETERM($AH$74:$AN$80-$F$106*MUNIT(7)),6)</f>
        <v/>
      </c>
      <c r="G117" s="3">
        <f t="array" ref="G117">ROUND(MDETERM($AP$74:$AV$80-$G$106*MUNIT(7)),6)</f>
        <v/>
      </c>
    </row>
    <row r="118">
      <c r="A118" s="3" t="inlineStr">
        <is>
          <t xml:space="preserve">  det(M − λ(5)I)</t>
        </is>
      </c>
      <c r="B118" s="3">
        <f t="array" ref="B118">ROUND(MDETERM($B$74:$H$80-$B$107*MUNIT(7)),6)</f>
        <v/>
      </c>
      <c r="C118" s="3">
        <f t="array" ref="C118">ROUND(MDETERM($J$74:$P$80-$C$107*MUNIT(7)),6)</f>
        <v/>
      </c>
      <c r="D118" s="3">
        <f t="array" ref="D118">ROUND(MDETERM($R$74:$X$80-$D$107*MUNIT(7)),6)</f>
        <v/>
      </c>
      <c r="E118" s="3">
        <f t="array" ref="E118">ROUND(MDETERM($Z$74:$AF$80-$E$107*MUNIT(7)),6)</f>
        <v/>
      </c>
      <c r="F118" s="3">
        <f t="array" ref="F118">ROUND(MDETERM($AH$74:$AN$80-$F$107*MUNIT(7)),6)</f>
        <v/>
      </c>
      <c r="G118" s="3">
        <f t="array" ref="G118">ROUND(MDETERM($AP$74:$AV$80-$G$107*MUNIT(7)),6)</f>
        <v/>
      </c>
    </row>
    <row r="119">
      <c r="A119" s="3" t="inlineStr">
        <is>
          <t xml:space="preserve">  det(M − λ(6)I)</t>
        </is>
      </c>
      <c r="B119" s="3">
        <f t="array" ref="B119">ROUND(MDETERM($B$74:$H$80-$B$108*MUNIT(7)),6)</f>
        <v/>
      </c>
      <c r="C119" s="3">
        <f t="array" ref="C119">ROUND(MDETERM($J$74:$P$80-$C$108*MUNIT(7)),6)</f>
        <v/>
      </c>
      <c r="D119" s="3">
        <f t="array" ref="D119">ROUND(MDETERM($R$74:$X$80-$D$108*MUNIT(7)),6)</f>
        <v/>
      </c>
      <c r="E119" s="3">
        <f t="array" ref="E119">ROUND(MDETERM($Z$74:$AF$80-$E$108*MUNIT(7)),6)</f>
        <v/>
      </c>
      <c r="F119" s="3">
        <f t="array" ref="F119">ROUND(MDETERM($AH$74:$AN$80-$F$108*MUNIT(7)),6)</f>
        <v/>
      </c>
      <c r="G119" s="3">
        <f t="array" ref="G119">ROUND(MDETERM($AP$74:$AV$80-$G$108*MUNIT(7)),6)</f>
        <v/>
      </c>
    </row>
    <row r="120">
      <c r="A120" s="3" t="inlineStr">
        <is>
          <t xml:space="preserve">  det(M − λ(7)I)</t>
        </is>
      </c>
      <c r="B120" s="3">
        <f t="array" ref="B120">ROUND(MDETERM($B$74:$H$80-$B$109*MUNIT(7)),6)</f>
        <v/>
      </c>
      <c r="C120" s="3">
        <f t="array" ref="C120">ROUND(MDETERM($J$74:$P$80-$C$109*MUNIT(7)),6)</f>
        <v/>
      </c>
      <c r="D120" s="3">
        <f t="array" ref="D120">ROUND(MDETERM($R$74:$X$80-$D$109*MUNIT(7)),6)</f>
        <v/>
      </c>
      <c r="E120" s="3">
        <f t="array" ref="E120">ROUND(MDETERM($Z$74:$AF$80-$E$109*MUNIT(7)),6)</f>
        <v/>
      </c>
      <c r="F120" s="3">
        <f t="array" ref="F120">ROUND(MDETERM($AH$74:$AN$80-$F$109*MUNIT(7)),6)</f>
        <v/>
      </c>
      <c r="G120" s="3">
        <f t="array" ref="G120">ROUND(MDETERM($AP$74:$AV$80-$G$109*MUNIT(7)),6)</f>
        <v/>
      </c>
    </row>
    <row r="124" ht="16" customHeight="1">
      <c r="A124" s="14" t="inlineStr">
        <is>
          <t>LLM | gpt4o</t>
        </is>
      </c>
      <c r="B124" s="9" t="inlineStr">
        <is>
          <t>run 1 (raw, pasted)</t>
        </is>
      </c>
      <c r="J124" s="9" t="inlineStr">
        <is>
          <t>run 2 (raw, pasted)</t>
        </is>
      </c>
      <c r="R124" s="9" t="inlineStr">
        <is>
          <t>run 3 (raw, pasted)</t>
        </is>
      </c>
      <c r="Z124" s="9" t="inlineStr">
        <is>
          <t>run 4 (raw, pasted)</t>
        </is>
      </c>
      <c r="AH124" s="9" t="inlineStr">
        <is>
          <t>run 5 (raw, pasted)</t>
        </is>
      </c>
      <c r="AP124" s="9" t="inlineStr">
        <is>
          <t>Step2 average matrix (formula)</t>
        </is>
      </c>
      <c r="AX124" s="9" t="inlineStr">
        <is>
          <t>ground truth (reference)</t>
        </is>
      </c>
    </row>
    <row r="125" ht="60" customHeight="1">
      <c r="B125" s="15" t="inlineStr">
        <is>
          <t>Motor</t>
        </is>
      </c>
      <c r="C125" s="15" t="inlineStr">
        <is>
          <t>Gearbox</t>
        </is>
      </c>
      <c r="D125" s="15" t="inlineStr">
        <is>
          <t>Chuck</t>
        </is>
      </c>
      <c r="E125" s="15" t="inlineStr">
        <is>
          <t>Trigger Mechanism</t>
        </is>
      </c>
      <c r="F125" s="15" t="inlineStr">
        <is>
          <t>Battery Pack</t>
        </is>
      </c>
      <c r="G125" s="15" t="inlineStr">
        <is>
          <t>Housing</t>
        </is>
      </c>
      <c r="H125" s="15" t="inlineStr">
        <is>
          <t>Control Circuitry</t>
        </is>
      </c>
      <c r="J125" s="15" t="inlineStr">
        <is>
          <t>Motor</t>
        </is>
      </c>
      <c r="K125" s="15" t="inlineStr">
        <is>
          <t>Gearbox</t>
        </is>
      </c>
      <c r="L125" s="15" t="inlineStr">
        <is>
          <t>Chuck</t>
        </is>
      </c>
      <c r="M125" s="15" t="inlineStr">
        <is>
          <t>Trigger Mechanism</t>
        </is>
      </c>
      <c r="N125" s="15" t="inlineStr">
        <is>
          <t>Battery Pack</t>
        </is>
      </c>
      <c r="O125" s="15" t="inlineStr">
        <is>
          <t>Housing</t>
        </is>
      </c>
      <c r="P125" s="15" t="inlineStr">
        <is>
          <t>Control Circuitry</t>
        </is>
      </c>
      <c r="R125" s="15" t="inlineStr">
        <is>
          <t>Motor</t>
        </is>
      </c>
      <c r="S125" s="15" t="inlineStr">
        <is>
          <t>Gearbox</t>
        </is>
      </c>
      <c r="T125" s="15" t="inlineStr">
        <is>
          <t>Chuck</t>
        </is>
      </c>
      <c r="U125" s="15" t="inlineStr">
        <is>
          <t>Trigger Mechanism</t>
        </is>
      </c>
      <c r="V125" s="15" t="inlineStr">
        <is>
          <t>Battery Pack</t>
        </is>
      </c>
      <c r="W125" s="15" t="inlineStr">
        <is>
          <t>Housing</t>
        </is>
      </c>
      <c r="X125" s="15" t="inlineStr">
        <is>
          <t>Control Circuitry</t>
        </is>
      </c>
      <c r="Z125" s="15" t="inlineStr">
        <is>
          <t>Motor</t>
        </is>
      </c>
      <c r="AA125" s="15" t="inlineStr">
        <is>
          <t>Gearbox</t>
        </is>
      </c>
      <c r="AB125" s="15" t="inlineStr">
        <is>
          <t>Chuck</t>
        </is>
      </c>
      <c r="AC125" s="15" t="inlineStr">
        <is>
          <t>Trigger Mechanism</t>
        </is>
      </c>
      <c r="AD125" s="15" t="inlineStr">
        <is>
          <t>Battery Pack</t>
        </is>
      </c>
      <c r="AE125" s="15" t="inlineStr">
        <is>
          <t>Housing</t>
        </is>
      </c>
      <c r="AF125" s="15" t="inlineStr">
        <is>
          <t>Control Circuitry</t>
        </is>
      </c>
      <c r="AH125" s="15" t="inlineStr">
        <is>
          <t>Motor</t>
        </is>
      </c>
      <c r="AI125" s="15" t="inlineStr">
        <is>
          <t>Gearbox</t>
        </is>
      </c>
      <c r="AJ125" s="15" t="inlineStr">
        <is>
          <t>Chuck</t>
        </is>
      </c>
      <c r="AK125" s="15" t="inlineStr">
        <is>
          <t>Trigger Mechanism</t>
        </is>
      </c>
      <c r="AL125" s="15" t="inlineStr">
        <is>
          <t>Battery Pack</t>
        </is>
      </c>
      <c r="AM125" s="15" t="inlineStr">
        <is>
          <t>Housing</t>
        </is>
      </c>
      <c r="AN125" s="15" t="inlineStr">
        <is>
          <t>Control Circuitry</t>
        </is>
      </c>
      <c r="AP125" s="15" t="inlineStr">
        <is>
          <t>Motor</t>
        </is>
      </c>
      <c r="AQ125" s="15" t="inlineStr">
        <is>
          <t>Gearbox</t>
        </is>
      </c>
      <c r="AR125" s="15" t="inlineStr">
        <is>
          <t>Chuck</t>
        </is>
      </c>
      <c r="AS125" s="15" t="inlineStr">
        <is>
          <t>Trigger Mechanism</t>
        </is>
      </c>
      <c r="AT125" s="15" t="inlineStr">
        <is>
          <t>Battery Pack</t>
        </is>
      </c>
      <c r="AU125" s="15" t="inlineStr">
        <is>
          <t>Housing</t>
        </is>
      </c>
      <c r="AV125" s="15" t="inlineStr">
        <is>
          <t>Control Circuitry</t>
        </is>
      </c>
    </row>
    <row r="126">
      <c r="A126" s="3" t="inlineStr">
        <is>
          <t>Motor</t>
        </is>
      </c>
      <c r="B126" s="8" t="n">
        <v>1</v>
      </c>
      <c r="C126" s="8" t="n">
        <v>1</v>
      </c>
      <c r="D126" s="8" t="n">
        <v>0</v>
      </c>
      <c r="E126" s="8" t="n">
        <v>0</v>
      </c>
      <c r="F126" s="8" t="n">
        <v>0</v>
      </c>
      <c r="G126" s="8" t="n">
        <v>1</v>
      </c>
      <c r="H126" s="8" t="n">
        <v>1</v>
      </c>
      <c r="J126" s="8" t="n">
        <v>1</v>
      </c>
      <c r="K126" s="8" t="n">
        <v>1</v>
      </c>
      <c r="L126" s="8" t="n">
        <v>0</v>
      </c>
      <c r="M126" s="8" t="n">
        <v>0</v>
      </c>
      <c r="N126" s="8" t="n">
        <v>0</v>
      </c>
      <c r="O126" s="8" t="n">
        <v>1</v>
      </c>
      <c r="P126" s="8" t="n">
        <v>1</v>
      </c>
      <c r="R126" s="8" t="n">
        <v>1</v>
      </c>
      <c r="S126" s="8" t="n">
        <v>1</v>
      </c>
      <c r="T126" s="8" t="n">
        <v>0</v>
      </c>
      <c r="U126" s="8" t="n">
        <v>0</v>
      </c>
      <c r="V126" s="8" t="n">
        <v>0</v>
      </c>
      <c r="W126" s="8" t="n">
        <v>1</v>
      </c>
      <c r="X126" s="8" t="n">
        <v>1</v>
      </c>
      <c r="Z126" s="8" t="n">
        <v>1</v>
      </c>
      <c r="AA126" s="8" t="n">
        <v>1</v>
      </c>
      <c r="AB126" s="8" t="n">
        <v>0</v>
      </c>
      <c r="AC126" s="8" t="n">
        <v>0</v>
      </c>
      <c r="AD126" s="8" t="n">
        <v>0</v>
      </c>
      <c r="AE126" s="8" t="n">
        <v>1</v>
      </c>
      <c r="AF126" s="8" t="n">
        <v>1</v>
      </c>
      <c r="AH126" s="8" t="n">
        <v>1</v>
      </c>
      <c r="AI126" s="8" t="n">
        <v>1</v>
      </c>
      <c r="AJ126" s="8" t="n">
        <v>0</v>
      </c>
      <c r="AK126" s="8" t="n">
        <v>0</v>
      </c>
      <c r="AL126" s="8" t="n">
        <v>0</v>
      </c>
      <c r="AM126" s="8" t="n">
        <v>1</v>
      </c>
      <c r="AN126" s="8" t="n">
        <v>1</v>
      </c>
      <c r="AP126" s="8">
        <f>IF(($B$126&lt;&gt;2)+($J$126&lt;&gt;2)+($R$126&lt;&gt;2)+($Z$126&lt;&gt;2)+($AH$126&lt;&gt;2)=0,2,IF((($B$126&lt;&gt;2)*$B$126+($J$126&lt;&gt;2)*$J$126+($R$126&lt;&gt;2)*$R$126+($Z$126&lt;&gt;2)*$Z$126+($AH$126&lt;&gt;2)*$AH$126)/(($B$126&lt;&gt;2)+($J$126&lt;&gt;2)+($R$126&lt;&gt;2)+($Z$126&lt;&gt;2)+($AH$126&lt;&gt;2))&gt;=0.5,1,0))</f>
        <v/>
      </c>
      <c r="AQ126" s="8">
        <f>IF(($C$126&lt;&gt;2)+($K$126&lt;&gt;2)+($S$126&lt;&gt;2)+($AA$126&lt;&gt;2)+($AI$126&lt;&gt;2)=0,2,IF((($C$126&lt;&gt;2)*$C$126+($K$126&lt;&gt;2)*$K$126+($S$126&lt;&gt;2)*$S$126+($AA$126&lt;&gt;2)*$AA$126+($AI$126&lt;&gt;2)*$AI$126)/(($C$126&lt;&gt;2)+($K$126&lt;&gt;2)+($S$126&lt;&gt;2)+($AA$126&lt;&gt;2)+($AI$126&lt;&gt;2))&gt;=0.5,1,0))</f>
        <v/>
      </c>
      <c r="AR126" s="8">
        <f>IF(($D$126&lt;&gt;2)+($L$126&lt;&gt;2)+($T$126&lt;&gt;2)+($AB$126&lt;&gt;2)+($AJ$126&lt;&gt;2)=0,2,IF((($D$126&lt;&gt;2)*$D$126+($L$126&lt;&gt;2)*$L$126+($T$126&lt;&gt;2)*$T$126+($AB$126&lt;&gt;2)*$AB$126+($AJ$126&lt;&gt;2)*$AJ$126)/(($D$126&lt;&gt;2)+($L$126&lt;&gt;2)+($T$126&lt;&gt;2)+($AB$126&lt;&gt;2)+($AJ$126&lt;&gt;2))&gt;=0.5,1,0))</f>
        <v/>
      </c>
      <c r="AS126" s="8">
        <f>IF(($E$126&lt;&gt;2)+($M$126&lt;&gt;2)+($U$126&lt;&gt;2)+($AC$126&lt;&gt;2)+($AK$126&lt;&gt;2)=0,2,IF((($E$126&lt;&gt;2)*$E$126+($M$126&lt;&gt;2)*$M$126+($U$126&lt;&gt;2)*$U$126+($AC$126&lt;&gt;2)*$AC$126+($AK$126&lt;&gt;2)*$AK$126)/(($E$126&lt;&gt;2)+($M$126&lt;&gt;2)+($U$126&lt;&gt;2)+($AC$126&lt;&gt;2)+($AK$126&lt;&gt;2))&gt;=0.5,1,0))</f>
        <v/>
      </c>
      <c r="AT126" s="8">
        <f>IF(($F$126&lt;&gt;2)+($N$126&lt;&gt;2)+($V$126&lt;&gt;2)+($AD$126&lt;&gt;2)+($AL$126&lt;&gt;2)=0,2,IF((($F$126&lt;&gt;2)*$F$126+($N$126&lt;&gt;2)*$N$126+($V$126&lt;&gt;2)*$V$126+($AD$126&lt;&gt;2)*$AD$126+($AL$126&lt;&gt;2)*$AL$126)/(($F$126&lt;&gt;2)+($N$126&lt;&gt;2)+($V$126&lt;&gt;2)+($AD$126&lt;&gt;2)+($AL$126&lt;&gt;2))&gt;=0.5,1,0))</f>
        <v/>
      </c>
      <c r="AU126" s="8">
        <f>IF(($G$126&lt;&gt;2)+($O$126&lt;&gt;2)+($W$126&lt;&gt;2)+($AE$126&lt;&gt;2)+($AM$126&lt;&gt;2)=0,2,IF((($G$126&lt;&gt;2)*$G$126+($O$126&lt;&gt;2)*$O$126+($W$126&lt;&gt;2)*$W$126+($AE$126&lt;&gt;2)*$AE$126+($AM$126&lt;&gt;2)*$AM$126)/(($G$126&lt;&gt;2)+($O$126&lt;&gt;2)+($W$126&lt;&gt;2)+($AE$126&lt;&gt;2)+($AM$126&lt;&gt;2))&gt;=0.5,1,0))</f>
        <v/>
      </c>
      <c r="AV126" s="8">
        <f>IF(($H$126&lt;&gt;2)+($P$126&lt;&gt;2)+($X$126&lt;&gt;2)+($AF$126&lt;&gt;2)+($AN$126&lt;&gt;2)=0,2,IF((($H$126&lt;&gt;2)*$H$126+($P$126&lt;&gt;2)*$P$126+($X$126&lt;&gt;2)*$X$126+($AF$126&lt;&gt;2)*$AF$126+($AN$126&lt;&gt;2)*$AN$126)/(($H$126&lt;&gt;2)+($P$126&lt;&gt;2)+($X$126&lt;&gt;2)+($AF$126&lt;&gt;2)+($AN$126&lt;&gt;2))&gt;=0.5,1,0))</f>
        <v/>
      </c>
      <c r="AX126" s="16">
        <f>'Ground truth'!$B$14</f>
        <v/>
      </c>
      <c r="AY126" s="16">
        <f>'Ground truth'!$C$14</f>
        <v/>
      </c>
      <c r="AZ126" s="16">
        <f>'Ground truth'!$D$14</f>
        <v/>
      </c>
      <c r="BA126" s="16">
        <f>'Ground truth'!$E$14</f>
        <v/>
      </c>
      <c r="BB126" s="16">
        <f>'Ground truth'!$F$14</f>
        <v/>
      </c>
      <c r="BC126" s="16">
        <f>'Ground truth'!$G$14</f>
        <v/>
      </c>
      <c r="BD126" s="16">
        <f>'Ground truth'!$H$14</f>
        <v/>
      </c>
    </row>
    <row r="127">
      <c r="A127" s="3" t="inlineStr">
        <is>
          <t>Gearbox</t>
        </is>
      </c>
      <c r="B127" s="8" t="n">
        <v>1</v>
      </c>
      <c r="C127" s="8" t="n">
        <v>1</v>
      </c>
      <c r="D127" s="8" t="n">
        <v>1</v>
      </c>
      <c r="E127" s="8" t="n">
        <v>0</v>
      </c>
      <c r="F127" s="8" t="n">
        <v>0</v>
      </c>
      <c r="G127" s="8" t="n">
        <v>1</v>
      </c>
      <c r="H127" s="8" t="n">
        <v>1</v>
      </c>
      <c r="J127" s="8" t="n">
        <v>1</v>
      </c>
      <c r="K127" s="8" t="n">
        <v>1</v>
      </c>
      <c r="L127" s="8" t="n">
        <v>1</v>
      </c>
      <c r="M127" s="8" t="n">
        <v>0</v>
      </c>
      <c r="N127" s="8" t="n">
        <v>0</v>
      </c>
      <c r="O127" s="8" t="n">
        <v>1</v>
      </c>
      <c r="P127" s="8" t="n">
        <v>1</v>
      </c>
      <c r="R127" s="8" t="n">
        <v>1</v>
      </c>
      <c r="S127" s="8" t="n">
        <v>1</v>
      </c>
      <c r="T127" s="8" t="n">
        <v>1</v>
      </c>
      <c r="U127" s="8" t="n">
        <v>0</v>
      </c>
      <c r="V127" s="8" t="n">
        <v>0</v>
      </c>
      <c r="W127" s="8" t="n">
        <v>1</v>
      </c>
      <c r="X127" s="8" t="n">
        <v>1</v>
      </c>
      <c r="Z127" s="8" t="n">
        <v>1</v>
      </c>
      <c r="AA127" s="8" t="n">
        <v>1</v>
      </c>
      <c r="AB127" s="8" t="n">
        <v>1</v>
      </c>
      <c r="AC127" s="8" t="n">
        <v>0</v>
      </c>
      <c r="AD127" s="8" t="n">
        <v>0</v>
      </c>
      <c r="AE127" s="8" t="n">
        <v>1</v>
      </c>
      <c r="AF127" s="8" t="n">
        <v>1</v>
      </c>
      <c r="AH127" s="8" t="n">
        <v>1</v>
      </c>
      <c r="AI127" s="8" t="n">
        <v>1</v>
      </c>
      <c r="AJ127" s="8" t="n">
        <v>1</v>
      </c>
      <c r="AK127" s="8" t="n">
        <v>0</v>
      </c>
      <c r="AL127" s="8" t="n">
        <v>0</v>
      </c>
      <c r="AM127" s="8" t="n">
        <v>1</v>
      </c>
      <c r="AN127" s="8" t="n">
        <v>1</v>
      </c>
      <c r="AP127" s="8">
        <f>IF(($B$127&lt;&gt;2)+($J$127&lt;&gt;2)+($R$127&lt;&gt;2)+($Z$127&lt;&gt;2)+($AH$127&lt;&gt;2)=0,2,IF((($B$127&lt;&gt;2)*$B$127+($J$127&lt;&gt;2)*$J$127+($R$127&lt;&gt;2)*$R$127+($Z$127&lt;&gt;2)*$Z$127+($AH$127&lt;&gt;2)*$AH$127)/(($B$127&lt;&gt;2)+($J$127&lt;&gt;2)+($R$127&lt;&gt;2)+($Z$127&lt;&gt;2)+($AH$127&lt;&gt;2))&gt;=0.5,1,0))</f>
        <v/>
      </c>
      <c r="AQ127" s="8">
        <f>IF(($C$127&lt;&gt;2)+($K$127&lt;&gt;2)+($S$127&lt;&gt;2)+($AA$127&lt;&gt;2)+($AI$127&lt;&gt;2)=0,2,IF((($C$127&lt;&gt;2)*$C$127+($K$127&lt;&gt;2)*$K$127+($S$127&lt;&gt;2)*$S$127+($AA$127&lt;&gt;2)*$AA$127+($AI$127&lt;&gt;2)*$AI$127)/(($C$127&lt;&gt;2)+($K$127&lt;&gt;2)+($S$127&lt;&gt;2)+($AA$127&lt;&gt;2)+($AI$127&lt;&gt;2))&gt;=0.5,1,0))</f>
        <v/>
      </c>
      <c r="AR127" s="8">
        <f>IF(($D$127&lt;&gt;2)+($L$127&lt;&gt;2)+($T$127&lt;&gt;2)+($AB$127&lt;&gt;2)+($AJ$127&lt;&gt;2)=0,2,IF((($D$127&lt;&gt;2)*$D$127+($L$127&lt;&gt;2)*$L$127+($T$127&lt;&gt;2)*$T$127+($AB$127&lt;&gt;2)*$AB$127+($AJ$127&lt;&gt;2)*$AJ$127)/(($D$127&lt;&gt;2)+($L$127&lt;&gt;2)+($T$127&lt;&gt;2)+($AB$127&lt;&gt;2)+($AJ$127&lt;&gt;2))&gt;=0.5,1,0))</f>
        <v/>
      </c>
      <c r="AS127" s="8">
        <f>IF(($E$127&lt;&gt;2)+($M$127&lt;&gt;2)+($U$127&lt;&gt;2)+($AC$127&lt;&gt;2)+($AK$127&lt;&gt;2)=0,2,IF((($E$127&lt;&gt;2)*$E$127+($M$127&lt;&gt;2)*$M$127+($U$127&lt;&gt;2)*$U$127+($AC$127&lt;&gt;2)*$AC$127+($AK$127&lt;&gt;2)*$AK$127)/(($E$127&lt;&gt;2)+($M$127&lt;&gt;2)+($U$127&lt;&gt;2)+($AC$127&lt;&gt;2)+($AK$127&lt;&gt;2))&gt;=0.5,1,0))</f>
        <v/>
      </c>
      <c r="AT127" s="8">
        <f>IF(($F$127&lt;&gt;2)+($N$127&lt;&gt;2)+($V$127&lt;&gt;2)+($AD$127&lt;&gt;2)+($AL$127&lt;&gt;2)=0,2,IF((($F$127&lt;&gt;2)*$F$127+($N$127&lt;&gt;2)*$N$127+($V$127&lt;&gt;2)*$V$127+($AD$127&lt;&gt;2)*$AD$127+($AL$127&lt;&gt;2)*$AL$127)/(($F$127&lt;&gt;2)+($N$127&lt;&gt;2)+($V$127&lt;&gt;2)+($AD$127&lt;&gt;2)+($AL$127&lt;&gt;2))&gt;=0.5,1,0))</f>
        <v/>
      </c>
      <c r="AU127" s="8">
        <f>IF(($G$127&lt;&gt;2)+($O$127&lt;&gt;2)+($W$127&lt;&gt;2)+($AE$127&lt;&gt;2)+($AM$127&lt;&gt;2)=0,2,IF((($G$127&lt;&gt;2)*$G$127+($O$127&lt;&gt;2)*$O$127+($W$127&lt;&gt;2)*$W$127+($AE$127&lt;&gt;2)*$AE$127+($AM$127&lt;&gt;2)*$AM$127)/(($G$127&lt;&gt;2)+($O$127&lt;&gt;2)+($W$127&lt;&gt;2)+($AE$127&lt;&gt;2)+($AM$127&lt;&gt;2))&gt;=0.5,1,0))</f>
        <v/>
      </c>
      <c r="AV127" s="8">
        <f>IF(($H$127&lt;&gt;2)+($P$127&lt;&gt;2)+($X$127&lt;&gt;2)+($AF$127&lt;&gt;2)+($AN$127&lt;&gt;2)=0,2,IF((($H$127&lt;&gt;2)*$H$127+($P$127&lt;&gt;2)*$P$127+($X$127&lt;&gt;2)*$X$127+($AF$127&lt;&gt;2)*$AF$127+($AN$127&lt;&gt;2)*$AN$127)/(($H$127&lt;&gt;2)+($P$127&lt;&gt;2)+($X$127&lt;&gt;2)+($AF$127&lt;&gt;2)+($AN$127&lt;&gt;2))&gt;=0.5,1,0))</f>
        <v/>
      </c>
      <c r="AX127" s="16">
        <f>'Ground truth'!$B$15</f>
        <v/>
      </c>
      <c r="AY127" s="16">
        <f>'Ground truth'!$C$15</f>
        <v/>
      </c>
      <c r="AZ127" s="16">
        <f>'Ground truth'!$D$15</f>
        <v/>
      </c>
      <c r="BA127" s="16">
        <f>'Ground truth'!$E$15</f>
        <v/>
      </c>
      <c r="BB127" s="16">
        <f>'Ground truth'!$F$15</f>
        <v/>
      </c>
      <c r="BC127" s="16">
        <f>'Ground truth'!$G$15</f>
        <v/>
      </c>
      <c r="BD127" s="16">
        <f>'Ground truth'!$H$15</f>
        <v/>
      </c>
    </row>
    <row r="128">
      <c r="A128" s="3" t="inlineStr">
        <is>
          <t>Chuck</t>
        </is>
      </c>
      <c r="B128" s="8" t="n">
        <v>0</v>
      </c>
      <c r="C128" s="8" t="n">
        <v>1</v>
      </c>
      <c r="D128" s="8" t="n">
        <v>1</v>
      </c>
      <c r="E128" s="8" t="n">
        <v>0</v>
      </c>
      <c r="F128" s="8" t="n">
        <v>0</v>
      </c>
      <c r="G128" s="8" t="n">
        <v>1</v>
      </c>
      <c r="H128" s="8" t="n">
        <v>0</v>
      </c>
      <c r="J128" s="8" t="n">
        <v>0</v>
      </c>
      <c r="K128" s="8" t="n">
        <v>1</v>
      </c>
      <c r="L128" s="8" t="n">
        <v>1</v>
      </c>
      <c r="M128" s="8" t="n">
        <v>0</v>
      </c>
      <c r="N128" s="8" t="n">
        <v>0</v>
      </c>
      <c r="O128" s="8" t="n">
        <v>1</v>
      </c>
      <c r="P128" s="8" t="n">
        <v>0</v>
      </c>
      <c r="R128" s="8" t="n">
        <v>0</v>
      </c>
      <c r="S128" s="8" t="n">
        <v>1</v>
      </c>
      <c r="T128" s="8" t="n">
        <v>1</v>
      </c>
      <c r="U128" s="8" t="n">
        <v>0</v>
      </c>
      <c r="V128" s="8" t="n">
        <v>0</v>
      </c>
      <c r="W128" s="8" t="n">
        <v>1</v>
      </c>
      <c r="X128" s="8" t="n">
        <v>0</v>
      </c>
      <c r="Z128" s="8" t="n">
        <v>0</v>
      </c>
      <c r="AA128" s="8" t="n">
        <v>1</v>
      </c>
      <c r="AB128" s="8" t="n">
        <v>1</v>
      </c>
      <c r="AC128" s="8" t="n">
        <v>0</v>
      </c>
      <c r="AD128" s="8" t="n">
        <v>0</v>
      </c>
      <c r="AE128" s="8" t="n">
        <v>1</v>
      </c>
      <c r="AF128" s="8" t="n">
        <v>0</v>
      </c>
      <c r="AH128" s="8" t="n">
        <v>0</v>
      </c>
      <c r="AI128" s="8" t="n">
        <v>1</v>
      </c>
      <c r="AJ128" s="8" t="n">
        <v>1</v>
      </c>
      <c r="AK128" s="8" t="n">
        <v>0</v>
      </c>
      <c r="AL128" s="8" t="n">
        <v>0</v>
      </c>
      <c r="AM128" s="8" t="n">
        <v>1</v>
      </c>
      <c r="AN128" s="8" t="n">
        <v>0</v>
      </c>
      <c r="AP128" s="8">
        <f>IF(($B$128&lt;&gt;2)+($J$128&lt;&gt;2)+($R$128&lt;&gt;2)+($Z$128&lt;&gt;2)+($AH$128&lt;&gt;2)=0,2,IF((($B$128&lt;&gt;2)*$B$128+($J$128&lt;&gt;2)*$J$128+($R$128&lt;&gt;2)*$R$128+($Z$128&lt;&gt;2)*$Z$128+($AH$128&lt;&gt;2)*$AH$128)/(($B$128&lt;&gt;2)+($J$128&lt;&gt;2)+($R$128&lt;&gt;2)+($Z$128&lt;&gt;2)+($AH$128&lt;&gt;2))&gt;=0.5,1,0))</f>
        <v/>
      </c>
      <c r="AQ128" s="8">
        <f>IF(($C$128&lt;&gt;2)+($K$128&lt;&gt;2)+($S$128&lt;&gt;2)+($AA$128&lt;&gt;2)+($AI$128&lt;&gt;2)=0,2,IF((($C$128&lt;&gt;2)*$C$128+($K$128&lt;&gt;2)*$K$128+($S$128&lt;&gt;2)*$S$128+($AA$128&lt;&gt;2)*$AA$128+($AI$128&lt;&gt;2)*$AI$128)/(($C$128&lt;&gt;2)+($K$128&lt;&gt;2)+($S$128&lt;&gt;2)+($AA$128&lt;&gt;2)+($AI$128&lt;&gt;2))&gt;=0.5,1,0))</f>
        <v/>
      </c>
      <c r="AR128" s="8">
        <f>IF(($D$128&lt;&gt;2)+($L$128&lt;&gt;2)+($T$128&lt;&gt;2)+($AB$128&lt;&gt;2)+($AJ$128&lt;&gt;2)=0,2,IF((($D$128&lt;&gt;2)*$D$128+($L$128&lt;&gt;2)*$L$128+($T$128&lt;&gt;2)*$T$128+($AB$128&lt;&gt;2)*$AB$128+($AJ$128&lt;&gt;2)*$AJ$128)/(($D$128&lt;&gt;2)+($L$128&lt;&gt;2)+($T$128&lt;&gt;2)+($AB$128&lt;&gt;2)+($AJ$128&lt;&gt;2))&gt;=0.5,1,0))</f>
        <v/>
      </c>
      <c r="AS128" s="8">
        <f>IF(($E$128&lt;&gt;2)+($M$128&lt;&gt;2)+($U$128&lt;&gt;2)+($AC$128&lt;&gt;2)+($AK$128&lt;&gt;2)=0,2,IF((($E$128&lt;&gt;2)*$E$128+($M$128&lt;&gt;2)*$M$128+($U$128&lt;&gt;2)*$U$128+($AC$128&lt;&gt;2)*$AC$128+($AK$128&lt;&gt;2)*$AK$128)/(($E$128&lt;&gt;2)+($M$128&lt;&gt;2)+($U$128&lt;&gt;2)+($AC$128&lt;&gt;2)+($AK$128&lt;&gt;2))&gt;=0.5,1,0))</f>
        <v/>
      </c>
      <c r="AT128" s="8">
        <f>IF(($F$128&lt;&gt;2)+($N$128&lt;&gt;2)+($V$128&lt;&gt;2)+($AD$128&lt;&gt;2)+($AL$128&lt;&gt;2)=0,2,IF((($F$128&lt;&gt;2)*$F$128+($N$128&lt;&gt;2)*$N$128+($V$128&lt;&gt;2)*$V$128+($AD$128&lt;&gt;2)*$AD$128+($AL$128&lt;&gt;2)*$AL$128)/(($F$128&lt;&gt;2)+($N$128&lt;&gt;2)+($V$128&lt;&gt;2)+($AD$128&lt;&gt;2)+($AL$128&lt;&gt;2))&gt;=0.5,1,0))</f>
        <v/>
      </c>
      <c r="AU128" s="8">
        <f>IF(($G$128&lt;&gt;2)+($O$128&lt;&gt;2)+($W$128&lt;&gt;2)+($AE$128&lt;&gt;2)+($AM$128&lt;&gt;2)=0,2,IF((($G$128&lt;&gt;2)*$G$128+($O$128&lt;&gt;2)*$O$128+($W$128&lt;&gt;2)*$W$128+($AE$128&lt;&gt;2)*$AE$128+($AM$128&lt;&gt;2)*$AM$128)/(($G$128&lt;&gt;2)+($O$128&lt;&gt;2)+($W$128&lt;&gt;2)+($AE$128&lt;&gt;2)+($AM$128&lt;&gt;2))&gt;=0.5,1,0))</f>
        <v/>
      </c>
      <c r="AV128" s="8">
        <f>IF(($H$128&lt;&gt;2)+($P$128&lt;&gt;2)+($X$128&lt;&gt;2)+($AF$128&lt;&gt;2)+($AN$128&lt;&gt;2)=0,2,IF((($H$128&lt;&gt;2)*$H$128+($P$128&lt;&gt;2)*$P$128+($X$128&lt;&gt;2)*$X$128+($AF$128&lt;&gt;2)*$AF$128+($AN$128&lt;&gt;2)*$AN$128)/(($H$128&lt;&gt;2)+($P$128&lt;&gt;2)+($X$128&lt;&gt;2)+($AF$128&lt;&gt;2)+($AN$128&lt;&gt;2))&gt;=0.5,1,0))</f>
        <v/>
      </c>
      <c r="AX128" s="16">
        <f>'Ground truth'!$B$16</f>
        <v/>
      </c>
      <c r="AY128" s="16">
        <f>'Ground truth'!$C$16</f>
        <v/>
      </c>
      <c r="AZ128" s="16">
        <f>'Ground truth'!$D$16</f>
        <v/>
      </c>
      <c r="BA128" s="16">
        <f>'Ground truth'!$E$16</f>
        <v/>
      </c>
      <c r="BB128" s="16">
        <f>'Ground truth'!$F$16</f>
        <v/>
      </c>
      <c r="BC128" s="16">
        <f>'Ground truth'!$G$16</f>
        <v/>
      </c>
      <c r="BD128" s="16">
        <f>'Ground truth'!$H$16</f>
        <v/>
      </c>
    </row>
    <row r="129">
      <c r="A129" s="3" t="inlineStr">
        <is>
          <t>Trigger Mechanism</t>
        </is>
      </c>
      <c r="B129" s="8" t="n">
        <v>0</v>
      </c>
      <c r="C129" s="8" t="n">
        <v>0</v>
      </c>
      <c r="D129" s="8" t="n">
        <v>0</v>
      </c>
      <c r="E129" s="8" t="n">
        <v>1</v>
      </c>
      <c r="F129" s="8" t="n">
        <v>0</v>
      </c>
      <c r="G129" s="8" t="n">
        <v>1</v>
      </c>
      <c r="H129" s="8" t="n">
        <v>1</v>
      </c>
      <c r="J129" s="8" t="n">
        <v>0</v>
      </c>
      <c r="K129" s="8" t="n">
        <v>0</v>
      </c>
      <c r="L129" s="8" t="n">
        <v>0</v>
      </c>
      <c r="M129" s="8" t="n">
        <v>1</v>
      </c>
      <c r="N129" s="8" t="n">
        <v>0</v>
      </c>
      <c r="O129" s="8" t="n">
        <v>1</v>
      </c>
      <c r="P129" s="8" t="n">
        <v>1</v>
      </c>
      <c r="R129" s="8" t="n">
        <v>0</v>
      </c>
      <c r="S129" s="8" t="n">
        <v>0</v>
      </c>
      <c r="T129" s="8" t="n">
        <v>0</v>
      </c>
      <c r="U129" s="8" t="n">
        <v>1</v>
      </c>
      <c r="V129" s="8" t="n">
        <v>0</v>
      </c>
      <c r="W129" s="8" t="n">
        <v>1</v>
      </c>
      <c r="X129" s="8" t="n">
        <v>1</v>
      </c>
      <c r="Z129" s="8" t="n">
        <v>0</v>
      </c>
      <c r="AA129" s="8" t="n">
        <v>0</v>
      </c>
      <c r="AB129" s="8" t="n">
        <v>0</v>
      </c>
      <c r="AC129" s="8" t="n">
        <v>1</v>
      </c>
      <c r="AD129" s="8" t="n">
        <v>0</v>
      </c>
      <c r="AE129" s="8" t="n">
        <v>1</v>
      </c>
      <c r="AF129" s="8" t="n">
        <v>1</v>
      </c>
      <c r="AH129" s="8" t="n">
        <v>0</v>
      </c>
      <c r="AI129" s="8" t="n">
        <v>0</v>
      </c>
      <c r="AJ129" s="8" t="n">
        <v>0</v>
      </c>
      <c r="AK129" s="8" t="n">
        <v>1</v>
      </c>
      <c r="AL129" s="8" t="n">
        <v>0</v>
      </c>
      <c r="AM129" s="8" t="n">
        <v>1</v>
      </c>
      <c r="AN129" s="8" t="n">
        <v>1</v>
      </c>
      <c r="AP129" s="8">
        <f>IF(($B$129&lt;&gt;2)+($J$129&lt;&gt;2)+($R$129&lt;&gt;2)+($Z$129&lt;&gt;2)+($AH$129&lt;&gt;2)=0,2,IF((($B$129&lt;&gt;2)*$B$129+($J$129&lt;&gt;2)*$J$129+($R$129&lt;&gt;2)*$R$129+($Z$129&lt;&gt;2)*$Z$129+($AH$129&lt;&gt;2)*$AH$129)/(($B$129&lt;&gt;2)+($J$129&lt;&gt;2)+($R$129&lt;&gt;2)+($Z$129&lt;&gt;2)+($AH$129&lt;&gt;2))&gt;=0.5,1,0))</f>
        <v/>
      </c>
      <c r="AQ129" s="8">
        <f>IF(($C$129&lt;&gt;2)+($K$129&lt;&gt;2)+($S$129&lt;&gt;2)+($AA$129&lt;&gt;2)+($AI$129&lt;&gt;2)=0,2,IF((($C$129&lt;&gt;2)*$C$129+($K$129&lt;&gt;2)*$K$129+($S$129&lt;&gt;2)*$S$129+($AA$129&lt;&gt;2)*$AA$129+($AI$129&lt;&gt;2)*$AI$129)/(($C$129&lt;&gt;2)+($K$129&lt;&gt;2)+($S$129&lt;&gt;2)+($AA$129&lt;&gt;2)+($AI$129&lt;&gt;2))&gt;=0.5,1,0))</f>
        <v/>
      </c>
      <c r="AR129" s="8">
        <f>IF(($D$129&lt;&gt;2)+($L$129&lt;&gt;2)+($T$129&lt;&gt;2)+($AB$129&lt;&gt;2)+($AJ$129&lt;&gt;2)=0,2,IF((($D$129&lt;&gt;2)*$D$129+($L$129&lt;&gt;2)*$L$129+($T$129&lt;&gt;2)*$T$129+($AB$129&lt;&gt;2)*$AB$129+($AJ$129&lt;&gt;2)*$AJ$129)/(($D$129&lt;&gt;2)+($L$129&lt;&gt;2)+($T$129&lt;&gt;2)+($AB$129&lt;&gt;2)+($AJ$129&lt;&gt;2))&gt;=0.5,1,0))</f>
        <v/>
      </c>
      <c r="AS129" s="8">
        <f>IF(($E$129&lt;&gt;2)+($M$129&lt;&gt;2)+($U$129&lt;&gt;2)+($AC$129&lt;&gt;2)+($AK$129&lt;&gt;2)=0,2,IF((($E$129&lt;&gt;2)*$E$129+($M$129&lt;&gt;2)*$M$129+($U$129&lt;&gt;2)*$U$129+($AC$129&lt;&gt;2)*$AC$129+($AK$129&lt;&gt;2)*$AK$129)/(($E$129&lt;&gt;2)+($M$129&lt;&gt;2)+($U$129&lt;&gt;2)+($AC$129&lt;&gt;2)+($AK$129&lt;&gt;2))&gt;=0.5,1,0))</f>
        <v/>
      </c>
      <c r="AT129" s="8">
        <f>IF(($F$129&lt;&gt;2)+($N$129&lt;&gt;2)+($V$129&lt;&gt;2)+($AD$129&lt;&gt;2)+($AL$129&lt;&gt;2)=0,2,IF((($F$129&lt;&gt;2)*$F$129+($N$129&lt;&gt;2)*$N$129+($V$129&lt;&gt;2)*$V$129+($AD$129&lt;&gt;2)*$AD$129+($AL$129&lt;&gt;2)*$AL$129)/(($F$129&lt;&gt;2)+($N$129&lt;&gt;2)+($V$129&lt;&gt;2)+($AD$129&lt;&gt;2)+($AL$129&lt;&gt;2))&gt;=0.5,1,0))</f>
        <v/>
      </c>
      <c r="AU129" s="8">
        <f>IF(($G$129&lt;&gt;2)+($O$129&lt;&gt;2)+($W$129&lt;&gt;2)+($AE$129&lt;&gt;2)+($AM$129&lt;&gt;2)=0,2,IF((($G$129&lt;&gt;2)*$G$129+($O$129&lt;&gt;2)*$O$129+($W$129&lt;&gt;2)*$W$129+($AE$129&lt;&gt;2)*$AE$129+($AM$129&lt;&gt;2)*$AM$129)/(($G$129&lt;&gt;2)+($O$129&lt;&gt;2)+($W$129&lt;&gt;2)+($AE$129&lt;&gt;2)+($AM$129&lt;&gt;2))&gt;=0.5,1,0))</f>
        <v/>
      </c>
      <c r="AV129" s="8">
        <f>IF(($H$129&lt;&gt;2)+($P$129&lt;&gt;2)+($X$129&lt;&gt;2)+($AF$129&lt;&gt;2)+($AN$129&lt;&gt;2)=0,2,IF((($H$129&lt;&gt;2)*$H$129+($P$129&lt;&gt;2)*$P$129+($X$129&lt;&gt;2)*$X$129+($AF$129&lt;&gt;2)*$AF$129+($AN$129&lt;&gt;2)*$AN$129)/(($H$129&lt;&gt;2)+($P$129&lt;&gt;2)+($X$129&lt;&gt;2)+($AF$129&lt;&gt;2)+($AN$129&lt;&gt;2))&gt;=0.5,1,0))</f>
        <v/>
      </c>
      <c r="AX129" s="16">
        <f>'Ground truth'!$B$17</f>
        <v/>
      </c>
      <c r="AY129" s="16">
        <f>'Ground truth'!$C$17</f>
        <v/>
      </c>
      <c r="AZ129" s="16">
        <f>'Ground truth'!$D$17</f>
        <v/>
      </c>
      <c r="BA129" s="16">
        <f>'Ground truth'!$E$17</f>
        <v/>
      </c>
      <c r="BB129" s="16">
        <f>'Ground truth'!$F$17</f>
        <v/>
      </c>
      <c r="BC129" s="16">
        <f>'Ground truth'!$G$17</f>
        <v/>
      </c>
      <c r="BD129" s="16">
        <f>'Ground truth'!$H$17</f>
        <v/>
      </c>
    </row>
    <row r="130">
      <c r="A130" s="3" t="inlineStr">
        <is>
          <t>Battery Pack</t>
        </is>
      </c>
      <c r="B130" s="8" t="n">
        <v>0</v>
      </c>
      <c r="C130" s="8" t="n">
        <v>0</v>
      </c>
      <c r="D130" s="8" t="n">
        <v>0</v>
      </c>
      <c r="E130" s="8" t="n">
        <v>0</v>
      </c>
      <c r="F130" s="8" t="n">
        <v>1</v>
      </c>
      <c r="G130" s="8" t="n">
        <v>1</v>
      </c>
      <c r="H130" s="8" t="n">
        <v>1</v>
      </c>
      <c r="J130" s="8" t="n">
        <v>0</v>
      </c>
      <c r="K130" s="8" t="n">
        <v>0</v>
      </c>
      <c r="L130" s="8" t="n">
        <v>0</v>
      </c>
      <c r="M130" s="8" t="n">
        <v>0</v>
      </c>
      <c r="N130" s="8" t="n">
        <v>1</v>
      </c>
      <c r="O130" s="8" t="n">
        <v>1</v>
      </c>
      <c r="P130" s="8" t="n">
        <v>1</v>
      </c>
      <c r="R130" s="8" t="n">
        <v>0</v>
      </c>
      <c r="S130" s="8" t="n">
        <v>0</v>
      </c>
      <c r="T130" s="8" t="n">
        <v>0</v>
      </c>
      <c r="U130" s="8" t="n">
        <v>0</v>
      </c>
      <c r="V130" s="8" t="n">
        <v>1</v>
      </c>
      <c r="W130" s="8" t="n">
        <v>1</v>
      </c>
      <c r="X130" s="8" t="n">
        <v>1</v>
      </c>
      <c r="Z130" s="8" t="n">
        <v>0</v>
      </c>
      <c r="AA130" s="8" t="n">
        <v>0</v>
      </c>
      <c r="AB130" s="8" t="n">
        <v>0</v>
      </c>
      <c r="AC130" s="8" t="n">
        <v>0</v>
      </c>
      <c r="AD130" s="8" t="n">
        <v>1</v>
      </c>
      <c r="AE130" s="8" t="n">
        <v>1</v>
      </c>
      <c r="AF130" s="8" t="n">
        <v>1</v>
      </c>
      <c r="AH130" s="8" t="n">
        <v>0</v>
      </c>
      <c r="AI130" s="8" t="n">
        <v>0</v>
      </c>
      <c r="AJ130" s="8" t="n">
        <v>0</v>
      </c>
      <c r="AK130" s="8" t="n">
        <v>0</v>
      </c>
      <c r="AL130" s="8" t="n">
        <v>1</v>
      </c>
      <c r="AM130" s="8" t="n">
        <v>1</v>
      </c>
      <c r="AN130" s="8" t="n">
        <v>1</v>
      </c>
      <c r="AP130" s="8">
        <f>IF(($B$130&lt;&gt;2)+($J$130&lt;&gt;2)+($R$130&lt;&gt;2)+($Z$130&lt;&gt;2)+($AH$130&lt;&gt;2)=0,2,IF((($B$130&lt;&gt;2)*$B$130+($J$130&lt;&gt;2)*$J$130+($R$130&lt;&gt;2)*$R$130+($Z$130&lt;&gt;2)*$Z$130+($AH$130&lt;&gt;2)*$AH$130)/(($B$130&lt;&gt;2)+($J$130&lt;&gt;2)+($R$130&lt;&gt;2)+($Z$130&lt;&gt;2)+($AH$130&lt;&gt;2))&gt;=0.5,1,0))</f>
        <v/>
      </c>
      <c r="AQ130" s="8">
        <f>IF(($C$130&lt;&gt;2)+($K$130&lt;&gt;2)+($S$130&lt;&gt;2)+($AA$130&lt;&gt;2)+($AI$130&lt;&gt;2)=0,2,IF((($C$130&lt;&gt;2)*$C$130+($K$130&lt;&gt;2)*$K$130+($S$130&lt;&gt;2)*$S$130+($AA$130&lt;&gt;2)*$AA$130+($AI$130&lt;&gt;2)*$AI$130)/(($C$130&lt;&gt;2)+($K$130&lt;&gt;2)+($S$130&lt;&gt;2)+($AA$130&lt;&gt;2)+($AI$130&lt;&gt;2))&gt;=0.5,1,0))</f>
        <v/>
      </c>
      <c r="AR130" s="8">
        <f>IF(($D$130&lt;&gt;2)+($L$130&lt;&gt;2)+($T$130&lt;&gt;2)+($AB$130&lt;&gt;2)+($AJ$130&lt;&gt;2)=0,2,IF((($D$130&lt;&gt;2)*$D$130+($L$130&lt;&gt;2)*$L$130+($T$130&lt;&gt;2)*$T$130+($AB$130&lt;&gt;2)*$AB$130+($AJ$130&lt;&gt;2)*$AJ$130)/(($D$130&lt;&gt;2)+($L$130&lt;&gt;2)+($T$130&lt;&gt;2)+($AB$130&lt;&gt;2)+($AJ$130&lt;&gt;2))&gt;=0.5,1,0))</f>
        <v/>
      </c>
      <c r="AS130" s="8">
        <f>IF(($E$130&lt;&gt;2)+($M$130&lt;&gt;2)+($U$130&lt;&gt;2)+($AC$130&lt;&gt;2)+($AK$130&lt;&gt;2)=0,2,IF((($E$130&lt;&gt;2)*$E$130+($M$130&lt;&gt;2)*$M$130+($U$130&lt;&gt;2)*$U$130+($AC$130&lt;&gt;2)*$AC$130+($AK$130&lt;&gt;2)*$AK$130)/(($E$130&lt;&gt;2)+($M$130&lt;&gt;2)+($U$130&lt;&gt;2)+($AC$130&lt;&gt;2)+($AK$130&lt;&gt;2))&gt;=0.5,1,0))</f>
        <v/>
      </c>
      <c r="AT130" s="8">
        <f>IF(($F$130&lt;&gt;2)+($N$130&lt;&gt;2)+($V$130&lt;&gt;2)+($AD$130&lt;&gt;2)+($AL$130&lt;&gt;2)=0,2,IF((($F$130&lt;&gt;2)*$F$130+($N$130&lt;&gt;2)*$N$130+($V$130&lt;&gt;2)*$V$130+($AD$130&lt;&gt;2)*$AD$130+($AL$130&lt;&gt;2)*$AL$130)/(($F$130&lt;&gt;2)+($N$130&lt;&gt;2)+($V$130&lt;&gt;2)+($AD$130&lt;&gt;2)+($AL$130&lt;&gt;2))&gt;=0.5,1,0))</f>
        <v/>
      </c>
      <c r="AU130" s="8">
        <f>IF(($G$130&lt;&gt;2)+($O$130&lt;&gt;2)+($W$130&lt;&gt;2)+($AE$130&lt;&gt;2)+($AM$130&lt;&gt;2)=0,2,IF((($G$130&lt;&gt;2)*$G$130+($O$130&lt;&gt;2)*$O$130+($W$130&lt;&gt;2)*$W$130+($AE$130&lt;&gt;2)*$AE$130+($AM$130&lt;&gt;2)*$AM$130)/(($G$130&lt;&gt;2)+($O$130&lt;&gt;2)+($W$130&lt;&gt;2)+($AE$130&lt;&gt;2)+($AM$130&lt;&gt;2))&gt;=0.5,1,0))</f>
        <v/>
      </c>
      <c r="AV130" s="8">
        <f>IF(($H$130&lt;&gt;2)+($P$130&lt;&gt;2)+($X$130&lt;&gt;2)+($AF$130&lt;&gt;2)+($AN$130&lt;&gt;2)=0,2,IF((($H$130&lt;&gt;2)*$H$130+($P$130&lt;&gt;2)*$P$130+($X$130&lt;&gt;2)*$X$130+($AF$130&lt;&gt;2)*$AF$130+($AN$130&lt;&gt;2)*$AN$130)/(($H$130&lt;&gt;2)+($P$130&lt;&gt;2)+($X$130&lt;&gt;2)+($AF$130&lt;&gt;2)+($AN$130&lt;&gt;2))&gt;=0.5,1,0))</f>
        <v/>
      </c>
      <c r="AX130" s="16">
        <f>'Ground truth'!$B$18</f>
        <v/>
      </c>
      <c r="AY130" s="16">
        <f>'Ground truth'!$C$18</f>
        <v/>
      </c>
      <c r="AZ130" s="16">
        <f>'Ground truth'!$D$18</f>
        <v/>
      </c>
      <c r="BA130" s="16">
        <f>'Ground truth'!$E$18</f>
        <v/>
      </c>
      <c r="BB130" s="16">
        <f>'Ground truth'!$F$18</f>
        <v/>
      </c>
      <c r="BC130" s="16">
        <f>'Ground truth'!$G$18</f>
        <v/>
      </c>
      <c r="BD130" s="16">
        <f>'Ground truth'!$H$18</f>
        <v/>
      </c>
    </row>
    <row r="131">
      <c r="A131" s="3" t="inlineStr">
        <is>
          <t>Housing</t>
        </is>
      </c>
      <c r="B131" s="8" t="n">
        <v>1</v>
      </c>
      <c r="C131" s="8" t="n">
        <v>1</v>
      </c>
      <c r="D131" s="8" t="n">
        <v>1</v>
      </c>
      <c r="E131" s="8" t="n">
        <v>1</v>
      </c>
      <c r="F131" s="8" t="n">
        <v>1</v>
      </c>
      <c r="G131" s="8" t="n">
        <v>1</v>
      </c>
      <c r="H131" s="8" t="n">
        <v>1</v>
      </c>
      <c r="J131" s="8" t="n">
        <v>1</v>
      </c>
      <c r="K131" s="8" t="n">
        <v>1</v>
      </c>
      <c r="L131" s="8" t="n">
        <v>1</v>
      </c>
      <c r="M131" s="8" t="n">
        <v>1</v>
      </c>
      <c r="N131" s="8" t="n">
        <v>1</v>
      </c>
      <c r="O131" s="8" t="n">
        <v>1</v>
      </c>
      <c r="P131" s="8" t="n">
        <v>1</v>
      </c>
      <c r="R131" s="8" t="n">
        <v>1</v>
      </c>
      <c r="S131" s="8" t="n">
        <v>1</v>
      </c>
      <c r="T131" s="8" t="n">
        <v>1</v>
      </c>
      <c r="U131" s="8" t="n">
        <v>1</v>
      </c>
      <c r="V131" s="8" t="n">
        <v>1</v>
      </c>
      <c r="W131" s="8" t="n">
        <v>1</v>
      </c>
      <c r="X131" s="8" t="n">
        <v>1</v>
      </c>
      <c r="Z131" s="8" t="n">
        <v>1</v>
      </c>
      <c r="AA131" s="8" t="n">
        <v>1</v>
      </c>
      <c r="AB131" s="8" t="n">
        <v>1</v>
      </c>
      <c r="AC131" s="8" t="n">
        <v>1</v>
      </c>
      <c r="AD131" s="8" t="n">
        <v>1</v>
      </c>
      <c r="AE131" s="8" t="n">
        <v>1</v>
      </c>
      <c r="AF131" s="8" t="n">
        <v>1</v>
      </c>
      <c r="AH131" s="8" t="n">
        <v>1</v>
      </c>
      <c r="AI131" s="8" t="n">
        <v>1</v>
      </c>
      <c r="AJ131" s="8" t="n">
        <v>1</v>
      </c>
      <c r="AK131" s="8" t="n">
        <v>1</v>
      </c>
      <c r="AL131" s="8" t="n">
        <v>1</v>
      </c>
      <c r="AM131" s="8" t="n">
        <v>1</v>
      </c>
      <c r="AN131" s="8" t="n">
        <v>1</v>
      </c>
      <c r="AP131" s="8">
        <f>IF(($B$131&lt;&gt;2)+($J$131&lt;&gt;2)+($R$131&lt;&gt;2)+($Z$131&lt;&gt;2)+($AH$131&lt;&gt;2)=0,2,IF((($B$131&lt;&gt;2)*$B$131+($J$131&lt;&gt;2)*$J$131+($R$131&lt;&gt;2)*$R$131+($Z$131&lt;&gt;2)*$Z$131+($AH$131&lt;&gt;2)*$AH$131)/(($B$131&lt;&gt;2)+($J$131&lt;&gt;2)+($R$131&lt;&gt;2)+($Z$131&lt;&gt;2)+($AH$131&lt;&gt;2))&gt;=0.5,1,0))</f>
        <v/>
      </c>
      <c r="AQ131" s="8">
        <f>IF(($C$131&lt;&gt;2)+($K$131&lt;&gt;2)+($S$131&lt;&gt;2)+($AA$131&lt;&gt;2)+($AI$131&lt;&gt;2)=0,2,IF((($C$131&lt;&gt;2)*$C$131+($K$131&lt;&gt;2)*$K$131+($S$131&lt;&gt;2)*$S$131+($AA$131&lt;&gt;2)*$AA$131+($AI$131&lt;&gt;2)*$AI$131)/(($C$131&lt;&gt;2)+($K$131&lt;&gt;2)+($S$131&lt;&gt;2)+($AA$131&lt;&gt;2)+($AI$131&lt;&gt;2))&gt;=0.5,1,0))</f>
        <v/>
      </c>
      <c r="AR131" s="8">
        <f>IF(($D$131&lt;&gt;2)+($L$131&lt;&gt;2)+($T$131&lt;&gt;2)+($AB$131&lt;&gt;2)+($AJ$131&lt;&gt;2)=0,2,IF((($D$131&lt;&gt;2)*$D$131+($L$131&lt;&gt;2)*$L$131+($T$131&lt;&gt;2)*$T$131+($AB$131&lt;&gt;2)*$AB$131+($AJ$131&lt;&gt;2)*$AJ$131)/(($D$131&lt;&gt;2)+($L$131&lt;&gt;2)+($T$131&lt;&gt;2)+($AB$131&lt;&gt;2)+($AJ$131&lt;&gt;2))&gt;=0.5,1,0))</f>
        <v/>
      </c>
      <c r="AS131" s="8">
        <f>IF(($E$131&lt;&gt;2)+($M$131&lt;&gt;2)+($U$131&lt;&gt;2)+($AC$131&lt;&gt;2)+($AK$131&lt;&gt;2)=0,2,IF((($E$131&lt;&gt;2)*$E$131+($M$131&lt;&gt;2)*$M$131+($U$131&lt;&gt;2)*$U$131+($AC$131&lt;&gt;2)*$AC$131+($AK$131&lt;&gt;2)*$AK$131)/(($E$131&lt;&gt;2)+($M$131&lt;&gt;2)+($U$131&lt;&gt;2)+($AC$131&lt;&gt;2)+($AK$131&lt;&gt;2))&gt;=0.5,1,0))</f>
        <v/>
      </c>
      <c r="AT131" s="8">
        <f>IF(($F$131&lt;&gt;2)+($N$131&lt;&gt;2)+($V$131&lt;&gt;2)+($AD$131&lt;&gt;2)+($AL$131&lt;&gt;2)=0,2,IF((($F$131&lt;&gt;2)*$F$131+($N$131&lt;&gt;2)*$N$131+($V$131&lt;&gt;2)*$V$131+($AD$131&lt;&gt;2)*$AD$131+($AL$131&lt;&gt;2)*$AL$131)/(($F$131&lt;&gt;2)+($N$131&lt;&gt;2)+($V$131&lt;&gt;2)+($AD$131&lt;&gt;2)+($AL$131&lt;&gt;2))&gt;=0.5,1,0))</f>
        <v/>
      </c>
      <c r="AU131" s="8">
        <f>IF(($G$131&lt;&gt;2)+($O$131&lt;&gt;2)+($W$131&lt;&gt;2)+($AE$131&lt;&gt;2)+($AM$131&lt;&gt;2)=0,2,IF((($G$131&lt;&gt;2)*$G$131+($O$131&lt;&gt;2)*$O$131+($W$131&lt;&gt;2)*$W$131+($AE$131&lt;&gt;2)*$AE$131+($AM$131&lt;&gt;2)*$AM$131)/(($G$131&lt;&gt;2)+($O$131&lt;&gt;2)+($W$131&lt;&gt;2)+($AE$131&lt;&gt;2)+($AM$131&lt;&gt;2))&gt;=0.5,1,0))</f>
        <v/>
      </c>
      <c r="AV131" s="8">
        <f>IF(($H$131&lt;&gt;2)+($P$131&lt;&gt;2)+($X$131&lt;&gt;2)+($AF$131&lt;&gt;2)+($AN$131&lt;&gt;2)=0,2,IF((($H$131&lt;&gt;2)*$H$131+($P$131&lt;&gt;2)*$P$131+($X$131&lt;&gt;2)*$X$131+($AF$131&lt;&gt;2)*$AF$131+($AN$131&lt;&gt;2)*$AN$131)/(($H$131&lt;&gt;2)+($P$131&lt;&gt;2)+($X$131&lt;&gt;2)+($AF$131&lt;&gt;2)+($AN$131&lt;&gt;2))&gt;=0.5,1,0))</f>
        <v/>
      </c>
      <c r="AX131" s="16">
        <f>'Ground truth'!$B$19</f>
        <v/>
      </c>
      <c r="AY131" s="16">
        <f>'Ground truth'!$C$19</f>
        <v/>
      </c>
      <c r="AZ131" s="16">
        <f>'Ground truth'!$D$19</f>
        <v/>
      </c>
      <c r="BA131" s="16">
        <f>'Ground truth'!$E$19</f>
        <v/>
      </c>
      <c r="BB131" s="16">
        <f>'Ground truth'!$F$19</f>
        <v/>
      </c>
      <c r="BC131" s="16">
        <f>'Ground truth'!$G$19</f>
        <v/>
      </c>
      <c r="BD131" s="16">
        <f>'Ground truth'!$H$19</f>
        <v/>
      </c>
    </row>
    <row r="132">
      <c r="A132" s="3" t="inlineStr">
        <is>
          <t>Control Circuitry</t>
        </is>
      </c>
      <c r="B132" s="8" t="n">
        <v>1</v>
      </c>
      <c r="C132" s="8" t="n">
        <v>1</v>
      </c>
      <c r="D132" s="8" t="n">
        <v>0</v>
      </c>
      <c r="E132" s="8" t="n">
        <v>1</v>
      </c>
      <c r="F132" s="8" t="n">
        <v>1</v>
      </c>
      <c r="G132" s="8" t="n">
        <v>1</v>
      </c>
      <c r="H132" s="8" t="n">
        <v>1</v>
      </c>
      <c r="J132" s="8" t="n">
        <v>1</v>
      </c>
      <c r="K132" s="8" t="n">
        <v>1</v>
      </c>
      <c r="L132" s="8" t="n">
        <v>0</v>
      </c>
      <c r="M132" s="8" t="n">
        <v>1</v>
      </c>
      <c r="N132" s="8" t="n">
        <v>1</v>
      </c>
      <c r="O132" s="8" t="n">
        <v>1</v>
      </c>
      <c r="P132" s="8" t="n">
        <v>1</v>
      </c>
      <c r="R132" s="8" t="n">
        <v>1</v>
      </c>
      <c r="S132" s="8" t="n">
        <v>1</v>
      </c>
      <c r="T132" s="8" t="n">
        <v>0</v>
      </c>
      <c r="U132" s="8" t="n">
        <v>1</v>
      </c>
      <c r="V132" s="8" t="n">
        <v>1</v>
      </c>
      <c r="W132" s="8" t="n">
        <v>1</v>
      </c>
      <c r="X132" s="8" t="n">
        <v>1</v>
      </c>
      <c r="Z132" s="8" t="n">
        <v>1</v>
      </c>
      <c r="AA132" s="8" t="n">
        <v>1</v>
      </c>
      <c r="AB132" s="8" t="n">
        <v>0</v>
      </c>
      <c r="AC132" s="8" t="n">
        <v>1</v>
      </c>
      <c r="AD132" s="8" t="n">
        <v>1</v>
      </c>
      <c r="AE132" s="8" t="n">
        <v>1</v>
      </c>
      <c r="AF132" s="8" t="n">
        <v>1</v>
      </c>
      <c r="AH132" s="8" t="n">
        <v>1</v>
      </c>
      <c r="AI132" s="8" t="n">
        <v>1</v>
      </c>
      <c r="AJ132" s="8" t="n">
        <v>0</v>
      </c>
      <c r="AK132" s="8" t="n">
        <v>1</v>
      </c>
      <c r="AL132" s="8" t="n">
        <v>1</v>
      </c>
      <c r="AM132" s="8" t="n">
        <v>1</v>
      </c>
      <c r="AN132" s="8" t="n">
        <v>1</v>
      </c>
      <c r="AP132" s="8">
        <f>IF(($B$132&lt;&gt;2)+($J$132&lt;&gt;2)+($R$132&lt;&gt;2)+($Z$132&lt;&gt;2)+($AH$132&lt;&gt;2)=0,2,IF((($B$132&lt;&gt;2)*$B$132+($J$132&lt;&gt;2)*$J$132+($R$132&lt;&gt;2)*$R$132+($Z$132&lt;&gt;2)*$Z$132+($AH$132&lt;&gt;2)*$AH$132)/(($B$132&lt;&gt;2)+($J$132&lt;&gt;2)+($R$132&lt;&gt;2)+($Z$132&lt;&gt;2)+($AH$132&lt;&gt;2))&gt;=0.5,1,0))</f>
        <v/>
      </c>
      <c r="AQ132" s="8">
        <f>IF(($C$132&lt;&gt;2)+($K$132&lt;&gt;2)+($S$132&lt;&gt;2)+($AA$132&lt;&gt;2)+($AI$132&lt;&gt;2)=0,2,IF((($C$132&lt;&gt;2)*$C$132+($K$132&lt;&gt;2)*$K$132+($S$132&lt;&gt;2)*$S$132+($AA$132&lt;&gt;2)*$AA$132+($AI$132&lt;&gt;2)*$AI$132)/(($C$132&lt;&gt;2)+($K$132&lt;&gt;2)+($S$132&lt;&gt;2)+($AA$132&lt;&gt;2)+($AI$132&lt;&gt;2))&gt;=0.5,1,0))</f>
        <v/>
      </c>
      <c r="AR132" s="8">
        <f>IF(($D$132&lt;&gt;2)+($L$132&lt;&gt;2)+($T$132&lt;&gt;2)+($AB$132&lt;&gt;2)+($AJ$132&lt;&gt;2)=0,2,IF((($D$132&lt;&gt;2)*$D$132+($L$132&lt;&gt;2)*$L$132+($T$132&lt;&gt;2)*$T$132+($AB$132&lt;&gt;2)*$AB$132+($AJ$132&lt;&gt;2)*$AJ$132)/(($D$132&lt;&gt;2)+($L$132&lt;&gt;2)+($T$132&lt;&gt;2)+($AB$132&lt;&gt;2)+($AJ$132&lt;&gt;2))&gt;=0.5,1,0))</f>
        <v/>
      </c>
      <c r="AS132" s="8">
        <f>IF(($E$132&lt;&gt;2)+($M$132&lt;&gt;2)+($U$132&lt;&gt;2)+($AC$132&lt;&gt;2)+($AK$132&lt;&gt;2)=0,2,IF((($E$132&lt;&gt;2)*$E$132+($M$132&lt;&gt;2)*$M$132+($U$132&lt;&gt;2)*$U$132+($AC$132&lt;&gt;2)*$AC$132+($AK$132&lt;&gt;2)*$AK$132)/(($E$132&lt;&gt;2)+($M$132&lt;&gt;2)+($U$132&lt;&gt;2)+($AC$132&lt;&gt;2)+($AK$132&lt;&gt;2))&gt;=0.5,1,0))</f>
        <v/>
      </c>
      <c r="AT132" s="8">
        <f>IF(($F$132&lt;&gt;2)+($N$132&lt;&gt;2)+($V$132&lt;&gt;2)+($AD$132&lt;&gt;2)+($AL$132&lt;&gt;2)=0,2,IF((($F$132&lt;&gt;2)*$F$132+($N$132&lt;&gt;2)*$N$132+($V$132&lt;&gt;2)*$V$132+($AD$132&lt;&gt;2)*$AD$132+($AL$132&lt;&gt;2)*$AL$132)/(($F$132&lt;&gt;2)+($N$132&lt;&gt;2)+($V$132&lt;&gt;2)+($AD$132&lt;&gt;2)+($AL$132&lt;&gt;2))&gt;=0.5,1,0))</f>
        <v/>
      </c>
      <c r="AU132" s="8">
        <f>IF(($G$132&lt;&gt;2)+($O$132&lt;&gt;2)+($W$132&lt;&gt;2)+($AE$132&lt;&gt;2)+($AM$132&lt;&gt;2)=0,2,IF((($G$132&lt;&gt;2)*$G$132+($O$132&lt;&gt;2)*$O$132+($W$132&lt;&gt;2)*$W$132+($AE$132&lt;&gt;2)*$AE$132+($AM$132&lt;&gt;2)*$AM$132)/(($G$132&lt;&gt;2)+($O$132&lt;&gt;2)+($W$132&lt;&gt;2)+($AE$132&lt;&gt;2)+($AM$132&lt;&gt;2))&gt;=0.5,1,0))</f>
        <v/>
      </c>
      <c r="AV132" s="8">
        <f>IF(($H$132&lt;&gt;2)+($P$132&lt;&gt;2)+($X$132&lt;&gt;2)+($AF$132&lt;&gt;2)+($AN$132&lt;&gt;2)=0,2,IF((($H$132&lt;&gt;2)*$H$132+($P$132&lt;&gt;2)*$P$132+($X$132&lt;&gt;2)*$X$132+($AF$132&lt;&gt;2)*$AF$132+($AN$132&lt;&gt;2)*$AN$132)/(($H$132&lt;&gt;2)+($P$132&lt;&gt;2)+($X$132&lt;&gt;2)+($AF$132&lt;&gt;2)+($AN$132&lt;&gt;2))&gt;=0.5,1,0))</f>
        <v/>
      </c>
      <c r="AX132" s="16">
        <f>'Ground truth'!$B$20</f>
        <v/>
      </c>
      <c r="AY132" s="16">
        <f>'Ground truth'!$C$20</f>
        <v/>
      </c>
      <c r="AZ132" s="16">
        <f>'Ground truth'!$D$20</f>
        <v/>
      </c>
      <c r="BA132" s="16">
        <f>'Ground truth'!$E$20</f>
        <v/>
      </c>
      <c r="BB132" s="16">
        <f>'Ground truth'!$F$20</f>
        <v/>
      </c>
      <c r="BC132" s="16">
        <f>'Ground truth'!$G$20</f>
        <v/>
      </c>
      <c r="BD132" s="16">
        <f>'Ground truth'!$H$20</f>
        <v/>
      </c>
    </row>
    <row r="134">
      <c r="A134" s="17" t="inlineStr">
        <is>
          <t>metrics — confident-only (unsure excluded from denominators)</t>
        </is>
      </c>
      <c r="B134" s="10" t="inlineStr">
        <is>
          <t>run 1</t>
        </is>
      </c>
      <c r="C134" s="10" t="inlineStr">
        <is>
          <t>run 2</t>
        </is>
      </c>
      <c r="D134" s="10" t="inlineStr">
        <is>
          <t>run 3</t>
        </is>
      </c>
      <c r="E134" s="10" t="inlineStr">
        <is>
          <t>run 4</t>
        </is>
      </c>
      <c r="F134" s="10" t="inlineStr">
        <is>
          <t>run 5</t>
        </is>
      </c>
      <c r="G134" s="10" t="inlineStr">
        <is>
          <t>avg-matrix</t>
        </is>
      </c>
      <c r="H134" s="10" t="inlineStr">
        <is>
          <t>mean</t>
        </is>
      </c>
      <c r="I134" s="10" t="inlineStr">
        <is>
          <t>std (pop.)</t>
        </is>
      </c>
      <c r="J134" s="17" t="inlineStr">
        <is>
          <t>notes</t>
        </is>
      </c>
    </row>
    <row r="135">
      <c r="A135" s="7" t="inlineStr">
        <is>
          <t>TP</t>
        </is>
      </c>
      <c r="B135" s="7">
        <f>SUMPRODUCT(($B$126:$H$132=1)*('Ground truth'!$B$14:$H$20=1))</f>
        <v/>
      </c>
      <c r="C135" s="7">
        <f>SUMPRODUCT(($J$126:$P$132=1)*('Ground truth'!$B$14:$H$20=1))</f>
        <v/>
      </c>
      <c r="D135" s="7">
        <f>SUMPRODUCT(($R$126:$X$132=1)*('Ground truth'!$B$14:$H$20=1))</f>
        <v/>
      </c>
      <c r="E135" s="7">
        <f>SUMPRODUCT(($Z$126:$AF$132=1)*('Ground truth'!$B$14:$H$20=1))</f>
        <v/>
      </c>
      <c r="F135" s="7">
        <f>SUMPRODUCT(($AH$126:$AN$132=1)*('Ground truth'!$B$14:$H$20=1))</f>
        <v/>
      </c>
      <c r="G135" s="7">
        <f>SUMPRODUCT(($AP$126:$AV$132=1)*('Ground truth'!$B$14:$H$20=1))</f>
        <v/>
      </c>
      <c r="H135" s="12">
        <f>AVERAGE($B$135:$F$135)</f>
        <v/>
      </c>
      <c r="I135" s="12">
        <f>STDEV.P($B$135:$F$135)</f>
        <v/>
      </c>
    </row>
    <row r="136">
      <c r="A136" s="7" t="inlineStr">
        <is>
          <t>TN</t>
        </is>
      </c>
      <c r="B136" s="7">
        <f>SUMPRODUCT(($B$126:$H$132=0)*('Ground truth'!$B$14:$H$20=0))</f>
        <v/>
      </c>
      <c r="C136" s="7">
        <f>SUMPRODUCT(($J$126:$P$132=0)*('Ground truth'!$B$14:$H$20=0))</f>
        <v/>
      </c>
      <c r="D136" s="7">
        <f>SUMPRODUCT(($R$126:$X$132=0)*('Ground truth'!$B$14:$H$20=0))</f>
        <v/>
      </c>
      <c r="E136" s="7">
        <f>SUMPRODUCT(($Z$126:$AF$132=0)*('Ground truth'!$B$14:$H$20=0))</f>
        <v/>
      </c>
      <c r="F136" s="7">
        <f>SUMPRODUCT(($AH$126:$AN$132=0)*('Ground truth'!$B$14:$H$20=0))</f>
        <v/>
      </c>
      <c r="G136" s="7">
        <f>SUMPRODUCT(($AP$126:$AV$132=0)*('Ground truth'!$B$14:$H$20=0))</f>
        <v/>
      </c>
      <c r="H136" s="12">
        <f>AVERAGE($B$136:$F$136)</f>
        <v/>
      </c>
      <c r="I136" s="12">
        <f>STDEV.P($B$136:$F$136)</f>
        <v/>
      </c>
    </row>
    <row r="137">
      <c r="A137" s="7" t="inlineStr">
        <is>
          <t>FP</t>
        </is>
      </c>
      <c r="B137" s="7">
        <f>SUMPRODUCT(($B$126:$H$132=1)*('Ground truth'!$B$14:$H$20=0))</f>
        <v/>
      </c>
      <c r="C137" s="7">
        <f>SUMPRODUCT(($J$126:$P$132=1)*('Ground truth'!$B$14:$H$20=0))</f>
        <v/>
      </c>
      <c r="D137" s="7">
        <f>SUMPRODUCT(($R$126:$X$132=1)*('Ground truth'!$B$14:$H$20=0))</f>
        <v/>
      </c>
      <c r="E137" s="7">
        <f>SUMPRODUCT(($Z$126:$AF$132=1)*('Ground truth'!$B$14:$H$20=0))</f>
        <v/>
      </c>
      <c r="F137" s="7">
        <f>SUMPRODUCT(($AH$126:$AN$132=1)*('Ground truth'!$B$14:$H$20=0))</f>
        <v/>
      </c>
      <c r="G137" s="7">
        <f>SUMPRODUCT(($AP$126:$AV$132=1)*('Ground truth'!$B$14:$H$20=0))</f>
        <v/>
      </c>
      <c r="H137" s="12">
        <f>AVERAGE($B$137:$F$137)</f>
        <v/>
      </c>
      <c r="I137" s="12">
        <f>STDEV.P($B$137:$F$137)</f>
        <v/>
      </c>
    </row>
    <row r="138">
      <c r="A138" s="7" t="inlineStr">
        <is>
          <t>FN</t>
        </is>
      </c>
      <c r="B138" s="7">
        <f>SUMPRODUCT(($B$126:$H$132=0)*('Ground truth'!$B$14:$H$20=1))</f>
        <v/>
      </c>
      <c r="C138" s="7">
        <f>SUMPRODUCT(($J$126:$P$132=0)*('Ground truth'!$B$14:$H$20=1))</f>
        <v/>
      </c>
      <c r="D138" s="7">
        <f>SUMPRODUCT(($R$126:$X$132=0)*('Ground truth'!$B$14:$H$20=1))</f>
        <v/>
      </c>
      <c r="E138" s="7">
        <f>SUMPRODUCT(($Z$126:$AF$132=0)*('Ground truth'!$B$14:$H$20=1))</f>
        <v/>
      </c>
      <c r="F138" s="7">
        <f>SUMPRODUCT(($AH$126:$AN$132=0)*('Ground truth'!$B$14:$H$20=1))</f>
        <v/>
      </c>
      <c r="G138" s="7">
        <f>SUMPRODUCT(($AP$126:$AV$132=0)*('Ground truth'!$B$14:$H$20=1))</f>
        <v/>
      </c>
      <c r="H138" s="12">
        <f>AVERAGE($B$138:$F$138)</f>
        <v/>
      </c>
      <c r="I138" s="12">
        <f>STDEV.P($B$138:$F$138)</f>
        <v/>
      </c>
    </row>
    <row r="139">
      <c r="A139" s="4" t="inlineStr">
        <is>
          <t>Precision</t>
        </is>
      </c>
      <c r="B139" s="12">
        <f>IFERROR($B$135/($B$135+$B$137),0)</f>
        <v/>
      </c>
      <c r="C139" s="12">
        <f>IFERROR($C$135/($C$135+$C$137),0)</f>
        <v/>
      </c>
      <c r="D139" s="12">
        <f>IFERROR($D$135/($D$135+$D$137),0)</f>
        <v/>
      </c>
      <c r="E139" s="12">
        <f>IFERROR($E$135/($E$135+$E$137),0)</f>
        <v/>
      </c>
      <c r="F139" s="12">
        <f>IFERROR($F$135/($F$135+$F$137),0)</f>
        <v/>
      </c>
      <c r="G139" s="12">
        <f>IFERROR($G$135/($G$135+$G$137),0)</f>
        <v/>
      </c>
      <c r="H139" s="18">
        <f>AVERAGE($B$139:$F$139)</f>
        <v/>
      </c>
      <c r="I139" s="18">
        <f>STDEV.P($B$139:$F$139)</f>
        <v/>
      </c>
    </row>
    <row r="140">
      <c r="A140" s="4" t="inlineStr">
        <is>
          <t>Recall</t>
        </is>
      </c>
      <c r="B140" s="12">
        <f>IFERROR($B$135/($B$135+$B$138),0)</f>
        <v/>
      </c>
      <c r="C140" s="12">
        <f>IFERROR($C$135/($C$135+$C$138),0)</f>
        <v/>
      </c>
      <c r="D140" s="12">
        <f>IFERROR($D$135/($D$135+$D$138),0)</f>
        <v/>
      </c>
      <c r="E140" s="12">
        <f>IFERROR($E$135/($E$135+$E$138),0)</f>
        <v/>
      </c>
      <c r="F140" s="12">
        <f>IFERROR($F$135/($F$135+$F$138),0)</f>
        <v/>
      </c>
      <c r="G140" s="12">
        <f>IFERROR($G$135/($G$135+$G$138),0)</f>
        <v/>
      </c>
      <c r="H140" s="18">
        <f>AVERAGE($B$140:$F$140)</f>
        <v/>
      </c>
      <c r="I140" s="18">
        <f>STDEV.P($B$140:$F$140)</f>
        <v/>
      </c>
    </row>
    <row r="141">
      <c r="A141" s="4" t="inlineStr">
        <is>
          <t>F1</t>
        </is>
      </c>
      <c r="B141" s="12">
        <f>IFERROR(2*$B$139*$B$140/($B$139+$B$140),0)</f>
        <v/>
      </c>
      <c r="C141" s="12">
        <f>IFERROR(2*$C$139*$C$140/($C$139+$C$140),0)</f>
        <v/>
      </c>
      <c r="D141" s="12">
        <f>IFERROR(2*$D$139*$D$140/($D$139+$D$140),0)</f>
        <v/>
      </c>
      <c r="E141" s="12">
        <f>IFERROR(2*$E$139*$E$140/($E$139+$E$140),0)</f>
        <v/>
      </c>
      <c r="F141" s="12">
        <f>IFERROR(2*$F$139*$F$140/($F$139+$F$140),0)</f>
        <v/>
      </c>
      <c r="G141" s="12">
        <f>IFERROR(2*$G$139*$G$140/($G$139+$G$140),0)</f>
        <v/>
      </c>
      <c r="H141" s="18">
        <f>AVERAGE($B$141:$F$141)</f>
        <v/>
      </c>
      <c r="I141" s="18">
        <f>STDEV.P($B$141:$F$141)</f>
        <v/>
      </c>
    </row>
    <row r="142">
      <c r="A142" s="4" t="inlineStr">
        <is>
          <t>Accuracy</t>
        </is>
      </c>
      <c r="B142" s="12">
        <f>IFERROR(($B$135+$B$136)/($B$135+$B$136+$B$137+$B$138),0)</f>
        <v/>
      </c>
      <c r="C142" s="12">
        <f>IFERROR(($C$135+$C$136)/($C$135+$C$136+$C$137+$C$138),0)</f>
        <v/>
      </c>
      <c r="D142" s="12">
        <f>IFERROR(($D$135+$D$136)/($D$135+$D$136+$D$137+$D$138),0)</f>
        <v/>
      </c>
      <c r="E142" s="12">
        <f>IFERROR(($E$135+$E$136)/($E$135+$E$136+$E$137+$E$138),0)</f>
        <v/>
      </c>
      <c r="F142" s="12">
        <f>IFERROR(($F$135+$F$136)/($F$135+$F$136+$F$137+$F$138),0)</f>
        <v/>
      </c>
      <c r="G142" s="12">
        <f>IFERROR(($G$135+$G$136)/($G$135+$G$136+$G$137+$G$138),0)</f>
        <v/>
      </c>
      <c r="H142" s="18">
        <f>AVERAGE($B$142:$F$142)</f>
        <v/>
      </c>
      <c r="I142" s="18">
        <f>STDEV.P($B$142:$F$142)</f>
        <v/>
      </c>
    </row>
    <row r="143">
      <c r="A143" s="4" t="inlineStr">
        <is>
          <t>Edit distance</t>
        </is>
      </c>
      <c r="B143" s="12">
        <f>SUMPRODUCT(ABS('Ground truth'!$B$14:$H$20-$B$126:$H$132))</f>
        <v/>
      </c>
      <c r="C143" s="12">
        <f>SUMPRODUCT(ABS('Ground truth'!$B$14:$H$20-$J$126:$P$132))</f>
        <v/>
      </c>
      <c r="D143" s="12">
        <f>SUMPRODUCT(ABS('Ground truth'!$B$14:$H$20-$R$126:$X$132))</f>
        <v/>
      </c>
      <c r="E143" s="12">
        <f>SUMPRODUCT(ABS('Ground truth'!$B$14:$H$20-$Z$126:$AF$132))</f>
        <v/>
      </c>
      <c r="F143" s="12">
        <f>SUMPRODUCT(ABS('Ground truth'!$B$14:$H$20-$AH$126:$AN$132))</f>
        <v/>
      </c>
      <c r="G143" s="12">
        <f>SUMPRODUCT(ABS('Ground truth'!$B$14:$H$20-$AP$126:$AV$132))</f>
        <v/>
      </c>
      <c r="H143" s="18">
        <f>AVERAGE($B$143:$F$143)</f>
        <v/>
      </c>
      <c r="I143" s="18">
        <f>STDEV.P($B$143:$F$143)</f>
        <v/>
      </c>
    </row>
    <row r="144">
      <c r="A144" s="4" t="inlineStr">
        <is>
          <t>Spectral distance</t>
        </is>
      </c>
      <c r="B144" s="12">
        <f>SQRT(SUMPRODUCT(('Ground truth'!$K$14:$K$20-$B$155:$B$161)^2))</f>
        <v/>
      </c>
      <c r="C144" s="12">
        <f>SQRT(SUMPRODUCT(('Ground truth'!$K$14:$K$20-$C$155:$C$161)^2))</f>
        <v/>
      </c>
      <c r="D144" s="12">
        <f>SQRT(SUMPRODUCT(('Ground truth'!$K$14:$K$20-$D$155:$D$161)^2))</f>
        <v/>
      </c>
      <c r="E144" s="12">
        <f>SQRT(SUMPRODUCT(('Ground truth'!$K$14:$K$20-$E$155:$E$161)^2))</f>
        <v/>
      </c>
      <c r="F144" s="12">
        <f>SQRT(SUMPRODUCT(('Ground truth'!$K$14:$K$20-$F$155:$F$161)^2))</f>
        <v/>
      </c>
      <c r="G144" s="12">
        <f>SQRT(SUMPRODUCT(('Ground truth'!$K$14:$K$20-$G$155:$G$161)^2))</f>
        <v/>
      </c>
      <c r="H144" s="18">
        <f>AVERAGE($B$144:$F$144)</f>
        <v/>
      </c>
      <c r="I144" s="18">
        <f>STDEV.P($B$144:$F$144)</f>
        <v/>
      </c>
    </row>
    <row r="145">
      <c r="A145" s="4" t="inlineStr">
        <is>
          <t>Unsure cells</t>
        </is>
      </c>
      <c r="B145" s="7">
        <f>COUNTIF($B$126:$H$132,2)</f>
        <v/>
      </c>
      <c r="C145" s="7">
        <f>COUNTIF($J$126:$P$132,2)</f>
        <v/>
      </c>
      <c r="D145" s="7">
        <f>COUNTIF($R$126:$X$132,2)</f>
        <v/>
      </c>
      <c r="E145" s="7">
        <f>COUNTIF($Z$126:$AF$132,2)</f>
        <v/>
      </c>
      <c r="F145" s="7">
        <f>COUNTIF($AH$126:$AN$132,2)</f>
        <v/>
      </c>
      <c r="G145" s="7">
        <f>COUNTIF($AP$126:$AV$132,2)</f>
        <v/>
      </c>
      <c r="H145" s="12">
        <f>AVERAGE($B$145:$F$145)</f>
        <v/>
      </c>
      <c r="I145" s="12">
        <f>STDEV.P($B$145:$F$145)</f>
        <v/>
      </c>
    </row>
    <row r="146">
      <c r="A146" s="3" t="inlineStr">
        <is>
          <t>eigenvalues (real part, numpy order; pasted)</t>
        </is>
      </c>
    </row>
    <row r="147">
      <c r="A147" s="3" t="inlineStr">
        <is>
          <t xml:space="preserve">  λ1</t>
        </is>
      </c>
      <c r="B147" s="19" t="n">
        <v>4.854940853951652</v>
      </c>
      <c r="C147" s="19" t="n">
        <v>4.854940853951652</v>
      </c>
      <c r="D147" s="19" t="n">
        <v>4.854940853951652</v>
      </c>
      <c r="E147" s="19" t="n">
        <v>4.854940853951652</v>
      </c>
      <c r="F147" s="19" t="n">
        <v>4.854940853951652</v>
      </c>
      <c r="G147" s="19" t="n">
        <v>4.854940853951652</v>
      </c>
    </row>
    <row r="148">
      <c r="A148" s="3" t="inlineStr">
        <is>
          <t xml:space="preserve">  λ2</t>
        </is>
      </c>
      <c r="B148" s="19" t="n">
        <v>1.797551111891525</v>
      </c>
      <c r="C148" s="19" t="n">
        <v>1.797551111891525</v>
      </c>
      <c r="D148" s="19" t="n">
        <v>1.797551111891525</v>
      </c>
      <c r="E148" s="19" t="n">
        <v>1.797551111891525</v>
      </c>
      <c r="F148" s="19" t="n">
        <v>1.797551111891525</v>
      </c>
      <c r="G148" s="19" t="n">
        <v>1.797551111891525</v>
      </c>
    </row>
    <row r="149">
      <c r="A149" s="3" t="inlineStr">
        <is>
          <t xml:space="preserve">  λ3</t>
        </is>
      </c>
      <c r="B149" s="19" t="n">
        <v>1.180225091632913</v>
      </c>
      <c r="C149" s="19" t="n">
        <v>1.180225091632913</v>
      </c>
      <c r="D149" s="19" t="n">
        <v>1.180225091632913</v>
      </c>
      <c r="E149" s="19" t="n">
        <v>1.180225091632913</v>
      </c>
      <c r="F149" s="19" t="n">
        <v>1.180225091632913</v>
      </c>
      <c r="G149" s="19" t="n">
        <v>1.180225091632913</v>
      </c>
    </row>
    <row r="150">
      <c r="A150" s="3" t="inlineStr">
        <is>
          <t xml:space="preserve">  λ4</t>
        </is>
      </c>
      <c r="B150" s="19" t="n">
        <v>-4.66250412367914e-16</v>
      </c>
      <c r="C150" s="19" t="n">
        <v>-4.66250412367914e-16</v>
      </c>
      <c r="D150" s="19" t="n">
        <v>-4.66250412367914e-16</v>
      </c>
      <c r="E150" s="19" t="n">
        <v>-4.66250412367914e-16</v>
      </c>
      <c r="F150" s="19" t="n">
        <v>-4.66250412367914e-16</v>
      </c>
      <c r="G150" s="19" t="n">
        <v>-4.66250412367914e-16</v>
      </c>
    </row>
    <row r="151">
      <c r="A151" s="3" t="inlineStr">
        <is>
          <t xml:space="preserve">  λ5</t>
        </is>
      </c>
      <c r="B151" s="19" t="n">
        <v>-1.167358659681183</v>
      </c>
      <c r="C151" s="19" t="n">
        <v>-1.167358659681183</v>
      </c>
      <c r="D151" s="19" t="n">
        <v>-1.167358659681183</v>
      </c>
      <c r="E151" s="19" t="n">
        <v>-1.167358659681183</v>
      </c>
      <c r="F151" s="19" t="n">
        <v>-1.167358659681183</v>
      </c>
      <c r="G151" s="19" t="n">
        <v>-1.167358659681183</v>
      </c>
    </row>
    <row r="152">
      <c r="A152" s="3" t="inlineStr">
        <is>
          <t xml:space="preserve">  λ6</t>
        </is>
      </c>
      <c r="B152" s="19" t="n">
        <v>-0.6653583977949044</v>
      </c>
      <c r="C152" s="19" t="n">
        <v>-0.6653583977949044</v>
      </c>
      <c r="D152" s="19" t="n">
        <v>-0.6653583977949044</v>
      </c>
      <c r="E152" s="19" t="n">
        <v>-0.6653583977949044</v>
      </c>
      <c r="F152" s="19" t="n">
        <v>-0.6653583977949044</v>
      </c>
      <c r="G152" s="19" t="n">
        <v>-0.6653583977949044</v>
      </c>
    </row>
    <row r="153">
      <c r="A153" s="3" t="inlineStr">
        <is>
          <t xml:space="preserve">  λ7</t>
        </is>
      </c>
      <c r="B153" s="19" t="n">
        <v>1</v>
      </c>
      <c r="C153" s="19" t="n">
        <v>1</v>
      </c>
      <c r="D153" s="19" t="n">
        <v>1</v>
      </c>
      <c r="E153" s="19" t="n">
        <v>1</v>
      </c>
      <c r="F153" s="19" t="n">
        <v>1</v>
      </c>
      <c r="G153" s="19" t="n">
        <v>1</v>
      </c>
    </row>
    <row r="154">
      <c r="A154" s="3" t="inlineStr">
        <is>
          <t>eigenvalues sorted desc (LARGE)</t>
        </is>
      </c>
    </row>
    <row r="155">
      <c r="A155" s="3" t="inlineStr">
        <is>
          <t xml:space="preserve">  λ(1)</t>
        </is>
      </c>
      <c r="B155" s="19">
        <f>LARGE($B$147:$B$153,1)</f>
        <v/>
      </c>
      <c r="C155" s="19">
        <f>LARGE($C$147:$C$153,1)</f>
        <v/>
      </c>
      <c r="D155" s="19">
        <f>LARGE($D$147:$D$153,1)</f>
        <v/>
      </c>
      <c r="E155" s="19">
        <f>LARGE($E$147:$E$153,1)</f>
        <v/>
      </c>
      <c r="F155" s="19">
        <f>LARGE($F$147:$F$153,1)</f>
        <v/>
      </c>
      <c r="G155" s="19">
        <f>LARGE($G$147:$G$153,1)</f>
        <v/>
      </c>
    </row>
    <row r="156">
      <c r="A156" s="3" t="inlineStr">
        <is>
          <t xml:space="preserve">  λ(2)</t>
        </is>
      </c>
      <c r="B156" s="19">
        <f>LARGE($B$147:$B$153,2)</f>
        <v/>
      </c>
      <c r="C156" s="19">
        <f>LARGE($C$147:$C$153,2)</f>
        <v/>
      </c>
      <c r="D156" s="19">
        <f>LARGE($D$147:$D$153,2)</f>
        <v/>
      </c>
      <c r="E156" s="19">
        <f>LARGE($E$147:$E$153,2)</f>
        <v/>
      </c>
      <c r="F156" s="19">
        <f>LARGE($F$147:$F$153,2)</f>
        <v/>
      </c>
      <c r="G156" s="19">
        <f>LARGE($G$147:$G$153,2)</f>
        <v/>
      </c>
    </row>
    <row r="157">
      <c r="A157" s="3" t="inlineStr">
        <is>
          <t xml:space="preserve">  λ(3)</t>
        </is>
      </c>
      <c r="B157" s="19">
        <f>LARGE($B$147:$B$153,3)</f>
        <v/>
      </c>
      <c r="C157" s="19">
        <f>LARGE($C$147:$C$153,3)</f>
        <v/>
      </c>
      <c r="D157" s="19">
        <f>LARGE($D$147:$D$153,3)</f>
        <v/>
      </c>
      <c r="E157" s="19">
        <f>LARGE($E$147:$E$153,3)</f>
        <v/>
      </c>
      <c r="F157" s="19">
        <f>LARGE($F$147:$F$153,3)</f>
        <v/>
      </c>
      <c r="G157" s="19">
        <f>LARGE($G$147:$G$153,3)</f>
        <v/>
      </c>
    </row>
    <row r="158">
      <c r="A158" s="3" t="inlineStr">
        <is>
          <t xml:space="preserve">  λ(4)</t>
        </is>
      </c>
      <c r="B158" s="19">
        <f>LARGE($B$147:$B$153,4)</f>
        <v/>
      </c>
      <c r="C158" s="19">
        <f>LARGE($C$147:$C$153,4)</f>
        <v/>
      </c>
      <c r="D158" s="19">
        <f>LARGE($D$147:$D$153,4)</f>
        <v/>
      </c>
      <c r="E158" s="19">
        <f>LARGE($E$147:$E$153,4)</f>
        <v/>
      </c>
      <c r="F158" s="19">
        <f>LARGE($F$147:$F$153,4)</f>
        <v/>
      </c>
      <c r="G158" s="19">
        <f>LARGE($G$147:$G$153,4)</f>
        <v/>
      </c>
    </row>
    <row r="159">
      <c r="A159" s="3" t="inlineStr">
        <is>
          <t xml:space="preserve">  λ(5)</t>
        </is>
      </c>
      <c r="B159" s="19">
        <f>LARGE($B$147:$B$153,5)</f>
        <v/>
      </c>
      <c r="C159" s="19">
        <f>LARGE($C$147:$C$153,5)</f>
        <v/>
      </c>
      <c r="D159" s="19">
        <f>LARGE($D$147:$D$153,5)</f>
        <v/>
      </c>
      <c r="E159" s="19">
        <f>LARGE($E$147:$E$153,5)</f>
        <v/>
      </c>
      <c r="F159" s="19">
        <f>LARGE($F$147:$F$153,5)</f>
        <v/>
      </c>
      <c r="G159" s="19">
        <f>LARGE($G$147:$G$153,5)</f>
        <v/>
      </c>
    </row>
    <row r="160">
      <c r="A160" s="3" t="inlineStr">
        <is>
          <t xml:space="preserve">  λ(6)</t>
        </is>
      </c>
      <c r="B160" s="19">
        <f>LARGE($B$147:$B$153,6)</f>
        <v/>
      </c>
      <c r="C160" s="19">
        <f>LARGE($C$147:$C$153,6)</f>
        <v/>
      </c>
      <c r="D160" s="19">
        <f>LARGE($D$147:$D$153,6)</f>
        <v/>
      </c>
      <c r="E160" s="19">
        <f>LARGE($E$147:$E$153,6)</f>
        <v/>
      </c>
      <c r="F160" s="19">
        <f>LARGE($F$147:$F$153,6)</f>
        <v/>
      </c>
      <c r="G160" s="19">
        <f>LARGE($G$147:$G$153,6)</f>
        <v/>
      </c>
    </row>
    <row r="161">
      <c r="A161" s="3" t="inlineStr">
        <is>
          <t xml:space="preserve">  λ(7)</t>
        </is>
      </c>
      <c r="B161" s="19">
        <f>LARGE($B$147:$B$153,7)</f>
        <v/>
      </c>
      <c r="C161" s="19">
        <f>LARGE($C$147:$C$153,7)</f>
        <v/>
      </c>
      <c r="D161" s="19">
        <f>LARGE($D$147:$D$153,7)</f>
        <v/>
      </c>
      <c r="E161" s="19">
        <f>LARGE($E$147:$E$153,7)</f>
        <v/>
      </c>
      <c r="F161" s="19">
        <f>LARGE($F$147:$F$153,7)</f>
        <v/>
      </c>
      <c r="G161" s="19">
        <f>LARGE($G$147:$G$153,7)</f>
        <v/>
      </c>
    </row>
    <row r="162">
      <c r="A162" s="3" t="inlineStr">
        <is>
          <t>check: Σeig − trace (→0)</t>
        </is>
      </c>
      <c r="B162" s="3">
        <f>ROUND(SUM($B$147:$B$153)-($B$126+$C$127+$D$128+$E$129+$F$130+$G$131+$H$132),6)</f>
        <v/>
      </c>
      <c r="C162" s="3">
        <f>ROUND(SUM($C$147:$C$153)-($J$126+$K$127+$L$128+$M$129+$N$130+$O$131+$P$132),6)</f>
        <v/>
      </c>
      <c r="D162" s="3">
        <f>ROUND(SUM($D$147:$D$153)-($R$126+$S$127+$T$128+$U$129+$V$130+$W$131+$X$132),6)</f>
        <v/>
      </c>
      <c r="E162" s="3">
        <f>ROUND(SUM($E$147:$E$153)-($Z$126+$AA$127+$AB$128+$AC$129+$AD$130+$AE$131+$AF$132),6)</f>
        <v/>
      </c>
      <c r="F162" s="3">
        <f>ROUND(SUM($F$147:$F$153)-($AH$126+$AI$127+$AJ$128+$AK$129+$AL$130+$AM$131+$AN$132),6)</f>
        <v/>
      </c>
      <c r="G162" s="3">
        <f>ROUND(SUM($G$147:$G$153)-($AP$126+$AQ$127+$AR$128+$AS$129+$AT$130+$AU$131+$AV$132),6)</f>
        <v/>
      </c>
    </row>
    <row r="163">
      <c r="A163" s="3" t="inlineStr">
        <is>
          <t>check: Πeig − det (→0)</t>
        </is>
      </c>
      <c r="B163" s="3">
        <f>ROUND(MDETERM($B$126:$H$132)-PRODUCT($B$147:$B$153),6)</f>
        <v/>
      </c>
      <c r="C163" s="3">
        <f>ROUND(MDETERM($J$126:$P$132)-PRODUCT($C$147:$C$153),6)</f>
        <v/>
      </c>
      <c r="D163" s="3">
        <f>ROUND(MDETERM($R$126:$X$132)-PRODUCT($D$147:$D$153),6)</f>
        <v/>
      </c>
      <c r="E163" s="3">
        <f>ROUND(MDETERM($Z$126:$AF$132)-PRODUCT($E$147:$E$153),6)</f>
        <v/>
      </c>
      <c r="F163" s="3">
        <f>ROUND(MDETERM($AH$126:$AN$132)-PRODUCT($F$147:$F$153),6)</f>
        <v/>
      </c>
      <c r="G163" s="3">
        <f>ROUND(MDETERM($AP$126:$AV$132)-PRODUCT($G$147:$G$153),6)</f>
        <v/>
      </c>
    </row>
    <row r="164">
      <c r="A164" s="3" t="inlineStr">
        <is>
          <t>complex eigenvalues?</t>
        </is>
      </c>
      <c r="B164" s="3" t="inlineStr"/>
      <c r="C164" s="3" t="inlineStr"/>
      <c r="D164" s="3" t="inlineStr"/>
      <c r="E164" s="3" t="inlineStr"/>
      <c r="F164" s="3" t="inlineStr"/>
      <c r="G164" s="3" t="inlineStr"/>
    </row>
    <row r="165">
      <c r="A165" s="3" t="inlineStr">
        <is>
          <t>check: det(M − λᵢI) per sorted λ (→0)</t>
        </is>
      </c>
    </row>
    <row r="166">
      <c r="A166" s="3" t="inlineStr">
        <is>
          <t xml:space="preserve">  det(M − λ(1)I)</t>
        </is>
      </c>
      <c r="B166" s="3">
        <f t="array" ref="B166">ROUND(MDETERM($B$126:$H$132-$B$155*MUNIT(7)),6)</f>
        <v/>
      </c>
      <c r="C166" s="3">
        <f t="array" ref="C166">ROUND(MDETERM($J$126:$P$132-$C$155*MUNIT(7)),6)</f>
        <v/>
      </c>
      <c r="D166" s="3">
        <f t="array" ref="D166">ROUND(MDETERM($R$126:$X$132-$D$155*MUNIT(7)),6)</f>
        <v/>
      </c>
      <c r="E166" s="3">
        <f t="array" ref="E166">ROUND(MDETERM($Z$126:$AF$132-$E$155*MUNIT(7)),6)</f>
        <v/>
      </c>
      <c r="F166" s="3">
        <f t="array" ref="F166">ROUND(MDETERM($AH$126:$AN$132-$F$155*MUNIT(7)),6)</f>
        <v/>
      </c>
      <c r="G166" s="3">
        <f t="array" ref="G166">ROUND(MDETERM($AP$126:$AV$132-$G$155*MUNIT(7)),6)</f>
        <v/>
      </c>
    </row>
    <row r="167">
      <c r="A167" s="3" t="inlineStr">
        <is>
          <t xml:space="preserve">  det(M − λ(2)I)</t>
        </is>
      </c>
      <c r="B167" s="3">
        <f t="array" ref="B167">ROUND(MDETERM($B$126:$H$132-$B$156*MUNIT(7)),6)</f>
        <v/>
      </c>
      <c r="C167" s="3">
        <f t="array" ref="C167">ROUND(MDETERM($J$126:$P$132-$C$156*MUNIT(7)),6)</f>
        <v/>
      </c>
      <c r="D167" s="3">
        <f t="array" ref="D167">ROUND(MDETERM($R$126:$X$132-$D$156*MUNIT(7)),6)</f>
        <v/>
      </c>
      <c r="E167" s="3">
        <f t="array" ref="E167">ROUND(MDETERM($Z$126:$AF$132-$E$156*MUNIT(7)),6)</f>
        <v/>
      </c>
      <c r="F167" s="3">
        <f t="array" ref="F167">ROUND(MDETERM($AH$126:$AN$132-$F$156*MUNIT(7)),6)</f>
        <v/>
      </c>
      <c r="G167" s="3">
        <f t="array" ref="G167">ROUND(MDETERM($AP$126:$AV$132-$G$156*MUNIT(7)),6)</f>
        <v/>
      </c>
    </row>
    <row r="168">
      <c r="A168" s="3" t="inlineStr">
        <is>
          <t xml:space="preserve">  det(M − λ(3)I)</t>
        </is>
      </c>
      <c r="B168" s="3">
        <f t="array" ref="B168">ROUND(MDETERM($B$126:$H$132-$B$157*MUNIT(7)),6)</f>
        <v/>
      </c>
      <c r="C168" s="3">
        <f t="array" ref="C168">ROUND(MDETERM($J$126:$P$132-$C$157*MUNIT(7)),6)</f>
        <v/>
      </c>
      <c r="D168" s="3">
        <f t="array" ref="D168">ROUND(MDETERM($R$126:$X$132-$D$157*MUNIT(7)),6)</f>
        <v/>
      </c>
      <c r="E168" s="3">
        <f t="array" ref="E168">ROUND(MDETERM($Z$126:$AF$132-$E$157*MUNIT(7)),6)</f>
        <v/>
      </c>
      <c r="F168" s="3">
        <f t="array" ref="F168">ROUND(MDETERM($AH$126:$AN$132-$F$157*MUNIT(7)),6)</f>
        <v/>
      </c>
      <c r="G168" s="3">
        <f t="array" ref="G168">ROUND(MDETERM($AP$126:$AV$132-$G$157*MUNIT(7)),6)</f>
        <v/>
      </c>
    </row>
    <row r="169">
      <c r="A169" s="3" t="inlineStr">
        <is>
          <t xml:space="preserve">  det(M − λ(4)I)</t>
        </is>
      </c>
      <c r="B169" s="3">
        <f t="array" ref="B169">ROUND(MDETERM($B$126:$H$132-$B$158*MUNIT(7)),6)</f>
        <v/>
      </c>
      <c r="C169" s="3">
        <f t="array" ref="C169">ROUND(MDETERM($J$126:$P$132-$C$158*MUNIT(7)),6)</f>
        <v/>
      </c>
      <c r="D169" s="3">
        <f t="array" ref="D169">ROUND(MDETERM($R$126:$X$132-$D$158*MUNIT(7)),6)</f>
        <v/>
      </c>
      <c r="E169" s="3">
        <f t="array" ref="E169">ROUND(MDETERM($Z$126:$AF$132-$E$158*MUNIT(7)),6)</f>
        <v/>
      </c>
      <c r="F169" s="3">
        <f t="array" ref="F169">ROUND(MDETERM($AH$126:$AN$132-$F$158*MUNIT(7)),6)</f>
        <v/>
      </c>
      <c r="G169" s="3">
        <f t="array" ref="G169">ROUND(MDETERM($AP$126:$AV$132-$G$158*MUNIT(7)),6)</f>
        <v/>
      </c>
    </row>
    <row r="170">
      <c r="A170" s="3" t="inlineStr">
        <is>
          <t xml:space="preserve">  det(M − λ(5)I)</t>
        </is>
      </c>
      <c r="B170" s="3">
        <f t="array" ref="B170">ROUND(MDETERM($B$126:$H$132-$B$159*MUNIT(7)),6)</f>
        <v/>
      </c>
      <c r="C170" s="3">
        <f t="array" ref="C170">ROUND(MDETERM($J$126:$P$132-$C$159*MUNIT(7)),6)</f>
        <v/>
      </c>
      <c r="D170" s="3">
        <f t="array" ref="D170">ROUND(MDETERM($R$126:$X$132-$D$159*MUNIT(7)),6)</f>
        <v/>
      </c>
      <c r="E170" s="3">
        <f t="array" ref="E170">ROUND(MDETERM($Z$126:$AF$132-$E$159*MUNIT(7)),6)</f>
        <v/>
      </c>
      <c r="F170" s="3">
        <f t="array" ref="F170">ROUND(MDETERM($AH$126:$AN$132-$F$159*MUNIT(7)),6)</f>
        <v/>
      </c>
      <c r="G170" s="3">
        <f t="array" ref="G170">ROUND(MDETERM($AP$126:$AV$132-$G$159*MUNIT(7)),6)</f>
        <v/>
      </c>
    </row>
    <row r="171">
      <c r="A171" s="3" t="inlineStr">
        <is>
          <t xml:space="preserve">  det(M − λ(6)I)</t>
        </is>
      </c>
      <c r="B171" s="3">
        <f t="array" ref="B171">ROUND(MDETERM($B$126:$H$132-$B$160*MUNIT(7)),6)</f>
        <v/>
      </c>
      <c r="C171" s="3">
        <f t="array" ref="C171">ROUND(MDETERM($J$126:$P$132-$C$160*MUNIT(7)),6)</f>
        <v/>
      </c>
      <c r="D171" s="3">
        <f t="array" ref="D171">ROUND(MDETERM($R$126:$X$132-$D$160*MUNIT(7)),6)</f>
        <v/>
      </c>
      <c r="E171" s="3">
        <f t="array" ref="E171">ROUND(MDETERM($Z$126:$AF$132-$E$160*MUNIT(7)),6)</f>
        <v/>
      </c>
      <c r="F171" s="3">
        <f t="array" ref="F171">ROUND(MDETERM($AH$126:$AN$132-$F$160*MUNIT(7)),6)</f>
        <v/>
      </c>
      <c r="G171" s="3">
        <f t="array" ref="G171">ROUND(MDETERM($AP$126:$AV$132-$G$160*MUNIT(7)),6)</f>
        <v/>
      </c>
    </row>
    <row r="172">
      <c r="A172" s="3" t="inlineStr">
        <is>
          <t xml:space="preserve">  det(M − λ(7)I)</t>
        </is>
      </c>
      <c r="B172" s="3">
        <f t="array" ref="B172">ROUND(MDETERM($B$126:$H$132-$B$161*MUNIT(7)),6)</f>
        <v/>
      </c>
      <c r="C172" s="3">
        <f t="array" ref="C172">ROUND(MDETERM($J$126:$P$132-$C$161*MUNIT(7)),6)</f>
        <v/>
      </c>
      <c r="D172" s="3">
        <f t="array" ref="D172">ROUND(MDETERM($R$126:$X$132-$D$161*MUNIT(7)),6)</f>
        <v/>
      </c>
      <c r="E172" s="3">
        <f t="array" ref="E172">ROUND(MDETERM($Z$126:$AF$132-$E$161*MUNIT(7)),6)</f>
        <v/>
      </c>
      <c r="F172" s="3">
        <f t="array" ref="F172">ROUND(MDETERM($AH$126:$AN$132-$F$161*MUNIT(7)),6)</f>
        <v/>
      </c>
      <c r="G172" s="3">
        <f t="array" ref="G172">ROUND(MDETERM($AP$126:$AV$132-$G$161*MUNIT(7)),6)</f>
        <v/>
      </c>
    </row>
    <row r="176" ht="16" customHeight="1">
      <c r="A176" s="14" t="inlineStr">
        <is>
          <t>LLM | mixtral:8x22b</t>
        </is>
      </c>
      <c r="B176" s="9" t="inlineStr">
        <is>
          <t>run 1 (raw, pasted)</t>
        </is>
      </c>
      <c r="J176" s="9" t="inlineStr">
        <is>
          <t>run 2 (raw, pasted)</t>
        </is>
      </c>
      <c r="R176" s="9" t="inlineStr">
        <is>
          <t>run 3 (raw, pasted)</t>
        </is>
      </c>
      <c r="Z176" s="9" t="inlineStr">
        <is>
          <t>run 4 (raw, pasted)</t>
        </is>
      </c>
      <c r="AH176" s="9" t="inlineStr">
        <is>
          <t>run 5 (raw, pasted)</t>
        </is>
      </c>
      <c r="AP176" s="9" t="inlineStr">
        <is>
          <t>Step2 average matrix (formula)</t>
        </is>
      </c>
      <c r="AX176" s="9" t="inlineStr">
        <is>
          <t>ground truth (reference)</t>
        </is>
      </c>
    </row>
    <row r="177" ht="60" customHeight="1">
      <c r="B177" s="15" t="inlineStr">
        <is>
          <t>Motor</t>
        </is>
      </c>
      <c r="C177" s="15" t="inlineStr">
        <is>
          <t>Gearbox</t>
        </is>
      </c>
      <c r="D177" s="15" t="inlineStr">
        <is>
          <t>Chuck</t>
        </is>
      </c>
      <c r="E177" s="15" t="inlineStr">
        <is>
          <t>Clutch</t>
        </is>
      </c>
      <c r="F177" s="15" t="inlineStr">
        <is>
          <t>Trigger Switch</t>
        </is>
      </c>
      <c r="G177" s="15" t="inlineStr">
        <is>
          <t>Battery</t>
        </is>
      </c>
      <c r="H177" s="15" t="inlineStr">
        <is>
          <t>Housing</t>
        </is>
      </c>
      <c r="J177" s="15" t="inlineStr">
        <is>
          <t>Motor</t>
        </is>
      </c>
      <c r="K177" s="15" t="inlineStr">
        <is>
          <t>Gearbox</t>
        </is>
      </c>
      <c r="L177" s="15" t="inlineStr">
        <is>
          <t>Chuck</t>
        </is>
      </c>
      <c r="M177" s="15" t="inlineStr">
        <is>
          <t>Clutch</t>
        </is>
      </c>
      <c r="N177" s="15" t="inlineStr">
        <is>
          <t>Trigger Switch</t>
        </is>
      </c>
      <c r="O177" s="15" t="inlineStr">
        <is>
          <t>Battery</t>
        </is>
      </c>
      <c r="P177" s="15" t="inlineStr">
        <is>
          <t>Housing</t>
        </is>
      </c>
      <c r="R177" s="15" t="inlineStr">
        <is>
          <t>Motor</t>
        </is>
      </c>
      <c r="S177" s="15" t="inlineStr">
        <is>
          <t>Gearbox</t>
        </is>
      </c>
      <c r="T177" s="15" t="inlineStr">
        <is>
          <t>Chuck</t>
        </is>
      </c>
      <c r="U177" s="15" t="inlineStr">
        <is>
          <t>Clutch</t>
        </is>
      </c>
      <c r="V177" s="15" t="inlineStr">
        <is>
          <t>Trigger Switch</t>
        </is>
      </c>
      <c r="W177" s="15" t="inlineStr">
        <is>
          <t>Battery</t>
        </is>
      </c>
      <c r="X177" s="15" t="inlineStr">
        <is>
          <t>Housing</t>
        </is>
      </c>
      <c r="Z177" s="15" t="inlineStr">
        <is>
          <t>Motor</t>
        </is>
      </c>
      <c r="AA177" s="15" t="inlineStr">
        <is>
          <t>Gearbox</t>
        </is>
      </c>
      <c r="AB177" s="15" t="inlineStr">
        <is>
          <t>Chuck</t>
        </is>
      </c>
      <c r="AC177" s="15" t="inlineStr">
        <is>
          <t>Clutch</t>
        </is>
      </c>
      <c r="AD177" s="15" t="inlineStr">
        <is>
          <t>Trigger Switch</t>
        </is>
      </c>
      <c r="AE177" s="15" t="inlineStr">
        <is>
          <t>Battery</t>
        </is>
      </c>
      <c r="AF177" s="15" t="inlineStr">
        <is>
          <t>Housing</t>
        </is>
      </c>
      <c r="AH177" s="15" t="inlineStr">
        <is>
          <t>Motor</t>
        </is>
      </c>
      <c r="AI177" s="15" t="inlineStr">
        <is>
          <t>Gearbox</t>
        </is>
      </c>
      <c r="AJ177" s="15" t="inlineStr">
        <is>
          <t>Chuck</t>
        </is>
      </c>
      <c r="AK177" s="15" t="inlineStr">
        <is>
          <t>Clutch</t>
        </is>
      </c>
      <c r="AL177" s="15" t="inlineStr">
        <is>
          <t>Trigger Switch</t>
        </is>
      </c>
      <c r="AM177" s="15" t="inlineStr">
        <is>
          <t>Battery</t>
        </is>
      </c>
      <c r="AN177" s="15" t="inlineStr">
        <is>
          <t>Housing</t>
        </is>
      </c>
      <c r="AP177" s="15" t="inlineStr">
        <is>
          <t>Motor</t>
        </is>
      </c>
      <c r="AQ177" s="15" t="inlineStr">
        <is>
          <t>Gearbox</t>
        </is>
      </c>
      <c r="AR177" s="15" t="inlineStr">
        <is>
          <t>Chuck</t>
        </is>
      </c>
      <c r="AS177" s="15" t="inlineStr">
        <is>
          <t>Clutch</t>
        </is>
      </c>
      <c r="AT177" s="15" t="inlineStr">
        <is>
          <t>Trigger Switch</t>
        </is>
      </c>
      <c r="AU177" s="15" t="inlineStr">
        <is>
          <t>Battery</t>
        </is>
      </c>
      <c r="AV177" s="15" t="inlineStr">
        <is>
          <t>Housing</t>
        </is>
      </c>
    </row>
    <row r="178">
      <c r="A178" s="3" t="inlineStr">
        <is>
          <t>Motor</t>
        </is>
      </c>
      <c r="B178" s="8" t="n">
        <v>1</v>
      </c>
      <c r="C178" s="8" t="n">
        <v>1</v>
      </c>
      <c r="D178" s="8" t="n">
        <v>1</v>
      </c>
      <c r="E178" s="8" t="n">
        <v>0</v>
      </c>
      <c r="F178" s="8" t="n">
        <v>1</v>
      </c>
      <c r="G178" s="8" t="n">
        <v>1</v>
      </c>
      <c r="H178" s="8" t="n">
        <v>1</v>
      </c>
      <c r="J178" s="8" t="n">
        <v>1</v>
      </c>
      <c r="K178" s="8" t="n">
        <v>1</v>
      </c>
      <c r="L178" s="8" t="n">
        <v>1</v>
      </c>
      <c r="M178" s="8" t="n">
        <v>0</v>
      </c>
      <c r="N178" s="8" t="n">
        <v>1</v>
      </c>
      <c r="O178" s="8" t="n">
        <v>1</v>
      </c>
      <c r="P178" s="8" t="n">
        <v>1</v>
      </c>
      <c r="R178" s="8" t="n">
        <v>1</v>
      </c>
      <c r="S178" s="8" t="n">
        <v>1</v>
      </c>
      <c r="T178" s="8" t="n">
        <v>1</v>
      </c>
      <c r="U178" s="8" t="n">
        <v>0</v>
      </c>
      <c r="V178" s="8" t="n">
        <v>1</v>
      </c>
      <c r="W178" s="8" t="n">
        <v>1</v>
      </c>
      <c r="X178" s="8" t="n">
        <v>1</v>
      </c>
      <c r="Z178" s="8" t="n">
        <v>1</v>
      </c>
      <c r="AA178" s="8" t="n">
        <v>1</v>
      </c>
      <c r="AB178" s="8" t="n">
        <v>1</v>
      </c>
      <c r="AC178" s="8" t="n">
        <v>0</v>
      </c>
      <c r="AD178" s="8" t="n">
        <v>1</v>
      </c>
      <c r="AE178" s="8" t="n">
        <v>1</v>
      </c>
      <c r="AF178" s="8" t="n">
        <v>1</v>
      </c>
      <c r="AH178" s="8" t="n">
        <v>1</v>
      </c>
      <c r="AI178" s="8" t="n">
        <v>1</v>
      </c>
      <c r="AJ178" s="8" t="n">
        <v>1</v>
      </c>
      <c r="AK178" s="8" t="n">
        <v>0</v>
      </c>
      <c r="AL178" s="8" t="n">
        <v>1</v>
      </c>
      <c r="AM178" s="8" t="n">
        <v>1</v>
      </c>
      <c r="AN178" s="8" t="n">
        <v>1</v>
      </c>
      <c r="AP178" s="8">
        <f>IF(($B$178&lt;&gt;2)+($J$178&lt;&gt;2)+($R$178&lt;&gt;2)+($Z$178&lt;&gt;2)+($AH$178&lt;&gt;2)=0,2,IF((($B$178&lt;&gt;2)*$B$178+($J$178&lt;&gt;2)*$J$178+($R$178&lt;&gt;2)*$R$178+($Z$178&lt;&gt;2)*$Z$178+($AH$178&lt;&gt;2)*$AH$178)/(($B$178&lt;&gt;2)+($J$178&lt;&gt;2)+($R$178&lt;&gt;2)+($Z$178&lt;&gt;2)+($AH$178&lt;&gt;2))&gt;=0.5,1,0))</f>
        <v/>
      </c>
      <c r="AQ178" s="8">
        <f>IF(($C$178&lt;&gt;2)+($K$178&lt;&gt;2)+($S$178&lt;&gt;2)+($AA$178&lt;&gt;2)+($AI$178&lt;&gt;2)=0,2,IF((($C$178&lt;&gt;2)*$C$178+($K$178&lt;&gt;2)*$K$178+($S$178&lt;&gt;2)*$S$178+($AA$178&lt;&gt;2)*$AA$178+($AI$178&lt;&gt;2)*$AI$178)/(($C$178&lt;&gt;2)+($K$178&lt;&gt;2)+($S$178&lt;&gt;2)+($AA$178&lt;&gt;2)+($AI$178&lt;&gt;2))&gt;=0.5,1,0))</f>
        <v/>
      </c>
      <c r="AR178" s="8">
        <f>IF(($D$178&lt;&gt;2)+($L$178&lt;&gt;2)+($T$178&lt;&gt;2)+($AB$178&lt;&gt;2)+($AJ$178&lt;&gt;2)=0,2,IF((($D$178&lt;&gt;2)*$D$178+($L$178&lt;&gt;2)*$L$178+($T$178&lt;&gt;2)*$T$178+($AB$178&lt;&gt;2)*$AB$178+($AJ$178&lt;&gt;2)*$AJ$178)/(($D$178&lt;&gt;2)+($L$178&lt;&gt;2)+($T$178&lt;&gt;2)+($AB$178&lt;&gt;2)+($AJ$178&lt;&gt;2))&gt;=0.5,1,0))</f>
        <v/>
      </c>
      <c r="AS178" s="8">
        <f>IF(($E$178&lt;&gt;2)+($M$178&lt;&gt;2)+($U$178&lt;&gt;2)+($AC$178&lt;&gt;2)+($AK$178&lt;&gt;2)=0,2,IF((($E$178&lt;&gt;2)*$E$178+($M$178&lt;&gt;2)*$M$178+($U$178&lt;&gt;2)*$U$178+($AC$178&lt;&gt;2)*$AC$178+($AK$178&lt;&gt;2)*$AK$178)/(($E$178&lt;&gt;2)+($M$178&lt;&gt;2)+($U$178&lt;&gt;2)+($AC$178&lt;&gt;2)+($AK$178&lt;&gt;2))&gt;=0.5,1,0))</f>
        <v/>
      </c>
      <c r="AT178" s="8">
        <f>IF(($F$178&lt;&gt;2)+($N$178&lt;&gt;2)+($V$178&lt;&gt;2)+($AD$178&lt;&gt;2)+($AL$178&lt;&gt;2)=0,2,IF((($F$178&lt;&gt;2)*$F$178+($N$178&lt;&gt;2)*$N$178+($V$178&lt;&gt;2)*$V$178+($AD$178&lt;&gt;2)*$AD$178+($AL$178&lt;&gt;2)*$AL$178)/(($F$178&lt;&gt;2)+($N$178&lt;&gt;2)+($V$178&lt;&gt;2)+($AD$178&lt;&gt;2)+($AL$178&lt;&gt;2))&gt;=0.5,1,0))</f>
        <v/>
      </c>
      <c r="AU178" s="8">
        <f>IF(($G$178&lt;&gt;2)+($O$178&lt;&gt;2)+($W$178&lt;&gt;2)+($AE$178&lt;&gt;2)+($AM$178&lt;&gt;2)=0,2,IF((($G$178&lt;&gt;2)*$G$178+($O$178&lt;&gt;2)*$O$178+($W$178&lt;&gt;2)*$W$178+($AE$178&lt;&gt;2)*$AE$178+($AM$178&lt;&gt;2)*$AM$178)/(($G$178&lt;&gt;2)+($O$178&lt;&gt;2)+($W$178&lt;&gt;2)+($AE$178&lt;&gt;2)+($AM$178&lt;&gt;2))&gt;=0.5,1,0))</f>
        <v/>
      </c>
      <c r="AV178" s="8">
        <f>IF(($H$178&lt;&gt;2)+($P$178&lt;&gt;2)+($X$178&lt;&gt;2)+($AF$178&lt;&gt;2)+($AN$178&lt;&gt;2)=0,2,IF((($H$178&lt;&gt;2)*$H$178+($P$178&lt;&gt;2)*$P$178+($X$178&lt;&gt;2)*$X$178+($AF$178&lt;&gt;2)*$AF$178+($AN$178&lt;&gt;2)*$AN$178)/(($H$178&lt;&gt;2)+($P$178&lt;&gt;2)+($X$178&lt;&gt;2)+($AF$178&lt;&gt;2)+($AN$178&lt;&gt;2))&gt;=0.5,1,0))</f>
        <v/>
      </c>
      <c r="AX178" s="16">
        <f>'Ground truth'!$B$14</f>
        <v/>
      </c>
      <c r="AY178" s="16">
        <f>'Ground truth'!$C$14</f>
        <v/>
      </c>
      <c r="AZ178" s="16">
        <f>'Ground truth'!$D$14</f>
        <v/>
      </c>
      <c r="BA178" s="16">
        <f>'Ground truth'!$E$14</f>
        <v/>
      </c>
      <c r="BB178" s="16">
        <f>'Ground truth'!$F$14</f>
        <v/>
      </c>
      <c r="BC178" s="16">
        <f>'Ground truth'!$G$14</f>
        <v/>
      </c>
      <c r="BD178" s="16">
        <f>'Ground truth'!$H$14</f>
        <v/>
      </c>
    </row>
    <row r="179">
      <c r="A179" s="3" t="inlineStr">
        <is>
          <t>Gearbox</t>
        </is>
      </c>
      <c r="B179" s="8" t="n">
        <v>1</v>
      </c>
      <c r="C179" s="8" t="n">
        <v>1</v>
      </c>
      <c r="D179" s="8" t="n">
        <v>1</v>
      </c>
      <c r="E179" s="8" t="n">
        <v>1</v>
      </c>
      <c r="F179" s="8" t="n">
        <v>0</v>
      </c>
      <c r="G179" s="8" t="n">
        <v>0</v>
      </c>
      <c r="H179" s="8" t="n">
        <v>1</v>
      </c>
      <c r="J179" s="8" t="n">
        <v>1</v>
      </c>
      <c r="K179" s="8" t="n">
        <v>1</v>
      </c>
      <c r="L179" s="8" t="n">
        <v>1</v>
      </c>
      <c r="M179" s="8" t="n">
        <v>1</v>
      </c>
      <c r="N179" s="8" t="n">
        <v>0</v>
      </c>
      <c r="O179" s="8" t="n">
        <v>1</v>
      </c>
      <c r="P179" s="8" t="n">
        <v>1</v>
      </c>
      <c r="R179" s="8" t="n">
        <v>1</v>
      </c>
      <c r="S179" s="8" t="n">
        <v>1</v>
      </c>
      <c r="T179" s="8" t="n">
        <v>1</v>
      </c>
      <c r="U179" s="8" t="n">
        <v>1</v>
      </c>
      <c r="V179" s="8" t="n">
        <v>0</v>
      </c>
      <c r="W179" s="8" t="n">
        <v>1</v>
      </c>
      <c r="X179" s="8" t="n">
        <v>1</v>
      </c>
      <c r="Z179" s="8" t="n">
        <v>1</v>
      </c>
      <c r="AA179" s="8" t="n">
        <v>1</v>
      </c>
      <c r="AB179" s="8" t="n">
        <v>1</v>
      </c>
      <c r="AC179" s="8" t="n">
        <v>1</v>
      </c>
      <c r="AD179" s="8" t="n">
        <v>0</v>
      </c>
      <c r="AE179" s="8" t="n">
        <v>1</v>
      </c>
      <c r="AF179" s="8" t="n">
        <v>1</v>
      </c>
      <c r="AH179" s="8" t="n">
        <v>1</v>
      </c>
      <c r="AI179" s="8" t="n">
        <v>1</v>
      </c>
      <c r="AJ179" s="8" t="n">
        <v>1</v>
      </c>
      <c r="AK179" s="8" t="n">
        <v>1</v>
      </c>
      <c r="AL179" s="8" t="n">
        <v>0</v>
      </c>
      <c r="AM179" s="8" t="n">
        <v>1</v>
      </c>
      <c r="AN179" s="8" t="n">
        <v>1</v>
      </c>
      <c r="AP179" s="8">
        <f>IF(($B$179&lt;&gt;2)+($J$179&lt;&gt;2)+($R$179&lt;&gt;2)+($Z$179&lt;&gt;2)+($AH$179&lt;&gt;2)=0,2,IF((($B$179&lt;&gt;2)*$B$179+($J$179&lt;&gt;2)*$J$179+($R$179&lt;&gt;2)*$R$179+($Z$179&lt;&gt;2)*$Z$179+($AH$179&lt;&gt;2)*$AH$179)/(($B$179&lt;&gt;2)+($J$179&lt;&gt;2)+($R$179&lt;&gt;2)+($Z$179&lt;&gt;2)+($AH$179&lt;&gt;2))&gt;=0.5,1,0))</f>
        <v/>
      </c>
      <c r="AQ179" s="8">
        <f>IF(($C$179&lt;&gt;2)+($K$179&lt;&gt;2)+($S$179&lt;&gt;2)+($AA$179&lt;&gt;2)+($AI$179&lt;&gt;2)=0,2,IF((($C$179&lt;&gt;2)*$C$179+($K$179&lt;&gt;2)*$K$179+($S$179&lt;&gt;2)*$S$179+($AA$179&lt;&gt;2)*$AA$179+($AI$179&lt;&gt;2)*$AI$179)/(($C$179&lt;&gt;2)+($K$179&lt;&gt;2)+($S$179&lt;&gt;2)+($AA$179&lt;&gt;2)+($AI$179&lt;&gt;2))&gt;=0.5,1,0))</f>
        <v/>
      </c>
      <c r="AR179" s="8">
        <f>IF(($D$179&lt;&gt;2)+($L$179&lt;&gt;2)+($T$179&lt;&gt;2)+($AB$179&lt;&gt;2)+($AJ$179&lt;&gt;2)=0,2,IF((($D$179&lt;&gt;2)*$D$179+($L$179&lt;&gt;2)*$L$179+($T$179&lt;&gt;2)*$T$179+($AB$179&lt;&gt;2)*$AB$179+($AJ$179&lt;&gt;2)*$AJ$179)/(($D$179&lt;&gt;2)+($L$179&lt;&gt;2)+($T$179&lt;&gt;2)+($AB$179&lt;&gt;2)+($AJ$179&lt;&gt;2))&gt;=0.5,1,0))</f>
        <v/>
      </c>
      <c r="AS179" s="8">
        <f>IF(($E$179&lt;&gt;2)+($M$179&lt;&gt;2)+($U$179&lt;&gt;2)+($AC$179&lt;&gt;2)+($AK$179&lt;&gt;2)=0,2,IF((($E$179&lt;&gt;2)*$E$179+($M$179&lt;&gt;2)*$M$179+($U$179&lt;&gt;2)*$U$179+($AC$179&lt;&gt;2)*$AC$179+($AK$179&lt;&gt;2)*$AK$179)/(($E$179&lt;&gt;2)+($M$179&lt;&gt;2)+($U$179&lt;&gt;2)+($AC$179&lt;&gt;2)+($AK$179&lt;&gt;2))&gt;=0.5,1,0))</f>
        <v/>
      </c>
      <c r="AT179" s="8">
        <f>IF(($F$179&lt;&gt;2)+($N$179&lt;&gt;2)+($V$179&lt;&gt;2)+($AD$179&lt;&gt;2)+($AL$179&lt;&gt;2)=0,2,IF((($F$179&lt;&gt;2)*$F$179+($N$179&lt;&gt;2)*$N$179+($V$179&lt;&gt;2)*$V$179+($AD$179&lt;&gt;2)*$AD$179+($AL$179&lt;&gt;2)*$AL$179)/(($F$179&lt;&gt;2)+($N$179&lt;&gt;2)+($V$179&lt;&gt;2)+($AD$179&lt;&gt;2)+($AL$179&lt;&gt;2))&gt;=0.5,1,0))</f>
        <v/>
      </c>
      <c r="AU179" s="8">
        <f>IF(($G$179&lt;&gt;2)+($O$179&lt;&gt;2)+($W$179&lt;&gt;2)+($AE$179&lt;&gt;2)+($AM$179&lt;&gt;2)=0,2,IF((($G$179&lt;&gt;2)*$G$179+($O$179&lt;&gt;2)*$O$179+($W$179&lt;&gt;2)*$W$179+($AE$179&lt;&gt;2)*$AE$179+($AM$179&lt;&gt;2)*$AM$179)/(($G$179&lt;&gt;2)+($O$179&lt;&gt;2)+($W$179&lt;&gt;2)+($AE$179&lt;&gt;2)+($AM$179&lt;&gt;2))&gt;=0.5,1,0))</f>
        <v/>
      </c>
      <c r="AV179" s="8">
        <f>IF(($H$179&lt;&gt;2)+($P$179&lt;&gt;2)+($X$179&lt;&gt;2)+($AF$179&lt;&gt;2)+($AN$179&lt;&gt;2)=0,2,IF((($H$179&lt;&gt;2)*$H$179+($P$179&lt;&gt;2)*$P$179+($X$179&lt;&gt;2)*$X$179+($AF$179&lt;&gt;2)*$AF$179+($AN$179&lt;&gt;2)*$AN$179)/(($H$179&lt;&gt;2)+($P$179&lt;&gt;2)+($X$179&lt;&gt;2)+($AF$179&lt;&gt;2)+($AN$179&lt;&gt;2))&gt;=0.5,1,0))</f>
        <v/>
      </c>
      <c r="AX179" s="16">
        <f>'Ground truth'!$B$15</f>
        <v/>
      </c>
      <c r="AY179" s="16">
        <f>'Ground truth'!$C$15</f>
        <v/>
      </c>
      <c r="AZ179" s="16">
        <f>'Ground truth'!$D$15</f>
        <v/>
      </c>
      <c r="BA179" s="16">
        <f>'Ground truth'!$E$15</f>
        <v/>
      </c>
      <c r="BB179" s="16">
        <f>'Ground truth'!$F$15</f>
        <v/>
      </c>
      <c r="BC179" s="16">
        <f>'Ground truth'!$G$15</f>
        <v/>
      </c>
      <c r="BD179" s="16">
        <f>'Ground truth'!$H$15</f>
        <v/>
      </c>
    </row>
    <row r="180">
      <c r="A180" s="3" t="inlineStr">
        <is>
          <t>Chuck</t>
        </is>
      </c>
      <c r="B180" s="8" t="n">
        <v>1</v>
      </c>
      <c r="C180" s="8" t="n">
        <v>1</v>
      </c>
      <c r="D180" s="8" t="n">
        <v>1</v>
      </c>
      <c r="E180" s="8" t="n">
        <v>0</v>
      </c>
      <c r="F180" s="8" t="n">
        <v>0</v>
      </c>
      <c r="G180" s="8" t="n">
        <v>0</v>
      </c>
      <c r="H180" s="8" t="n">
        <v>1</v>
      </c>
      <c r="J180" s="8" t="n">
        <v>1</v>
      </c>
      <c r="K180" s="8" t="n">
        <v>1</v>
      </c>
      <c r="L180" s="8" t="n">
        <v>1</v>
      </c>
      <c r="M180" s="8" t="n">
        <v>0</v>
      </c>
      <c r="N180" s="8" t="n">
        <v>0</v>
      </c>
      <c r="O180" s="8" t="n">
        <v>0</v>
      </c>
      <c r="P180" s="8" t="n">
        <v>1</v>
      </c>
      <c r="R180" s="8" t="n">
        <v>1</v>
      </c>
      <c r="S180" s="8" t="n">
        <v>1</v>
      </c>
      <c r="T180" s="8" t="n">
        <v>1</v>
      </c>
      <c r="U180" s="8" t="n">
        <v>0</v>
      </c>
      <c r="V180" s="8" t="n">
        <v>0</v>
      </c>
      <c r="W180" s="8" t="n">
        <v>0</v>
      </c>
      <c r="X180" s="8" t="n">
        <v>1</v>
      </c>
      <c r="Z180" s="8" t="n">
        <v>1</v>
      </c>
      <c r="AA180" s="8" t="n">
        <v>1</v>
      </c>
      <c r="AB180" s="8" t="n">
        <v>1</v>
      </c>
      <c r="AC180" s="8" t="n">
        <v>0</v>
      </c>
      <c r="AD180" s="8" t="n">
        <v>0</v>
      </c>
      <c r="AE180" s="8" t="n">
        <v>0</v>
      </c>
      <c r="AF180" s="8" t="n">
        <v>1</v>
      </c>
      <c r="AH180" s="8" t="n">
        <v>1</v>
      </c>
      <c r="AI180" s="8" t="n">
        <v>1</v>
      </c>
      <c r="AJ180" s="8" t="n">
        <v>1</v>
      </c>
      <c r="AK180" s="8" t="n">
        <v>0</v>
      </c>
      <c r="AL180" s="8" t="n">
        <v>0</v>
      </c>
      <c r="AM180" s="8" t="n">
        <v>0</v>
      </c>
      <c r="AN180" s="8" t="n">
        <v>1</v>
      </c>
      <c r="AP180" s="8">
        <f>IF(($B$180&lt;&gt;2)+($J$180&lt;&gt;2)+($R$180&lt;&gt;2)+($Z$180&lt;&gt;2)+($AH$180&lt;&gt;2)=0,2,IF((($B$180&lt;&gt;2)*$B$180+($J$180&lt;&gt;2)*$J$180+($R$180&lt;&gt;2)*$R$180+($Z$180&lt;&gt;2)*$Z$180+($AH$180&lt;&gt;2)*$AH$180)/(($B$180&lt;&gt;2)+($J$180&lt;&gt;2)+($R$180&lt;&gt;2)+($Z$180&lt;&gt;2)+($AH$180&lt;&gt;2))&gt;=0.5,1,0))</f>
        <v/>
      </c>
      <c r="AQ180" s="8">
        <f>IF(($C$180&lt;&gt;2)+($K$180&lt;&gt;2)+($S$180&lt;&gt;2)+($AA$180&lt;&gt;2)+($AI$180&lt;&gt;2)=0,2,IF((($C$180&lt;&gt;2)*$C$180+($K$180&lt;&gt;2)*$K$180+($S$180&lt;&gt;2)*$S$180+($AA$180&lt;&gt;2)*$AA$180+($AI$180&lt;&gt;2)*$AI$180)/(($C$180&lt;&gt;2)+($K$180&lt;&gt;2)+($S$180&lt;&gt;2)+($AA$180&lt;&gt;2)+($AI$180&lt;&gt;2))&gt;=0.5,1,0))</f>
        <v/>
      </c>
      <c r="AR180" s="8">
        <f>IF(($D$180&lt;&gt;2)+($L$180&lt;&gt;2)+($T$180&lt;&gt;2)+($AB$180&lt;&gt;2)+($AJ$180&lt;&gt;2)=0,2,IF((($D$180&lt;&gt;2)*$D$180+($L$180&lt;&gt;2)*$L$180+($T$180&lt;&gt;2)*$T$180+($AB$180&lt;&gt;2)*$AB$180+($AJ$180&lt;&gt;2)*$AJ$180)/(($D$180&lt;&gt;2)+($L$180&lt;&gt;2)+($T$180&lt;&gt;2)+($AB$180&lt;&gt;2)+($AJ$180&lt;&gt;2))&gt;=0.5,1,0))</f>
        <v/>
      </c>
      <c r="AS180" s="8">
        <f>IF(($E$180&lt;&gt;2)+($M$180&lt;&gt;2)+($U$180&lt;&gt;2)+($AC$180&lt;&gt;2)+($AK$180&lt;&gt;2)=0,2,IF((($E$180&lt;&gt;2)*$E$180+($M$180&lt;&gt;2)*$M$180+($U$180&lt;&gt;2)*$U$180+($AC$180&lt;&gt;2)*$AC$180+($AK$180&lt;&gt;2)*$AK$180)/(($E$180&lt;&gt;2)+($M$180&lt;&gt;2)+($U$180&lt;&gt;2)+($AC$180&lt;&gt;2)+($AK$180&lt;&gt;2))&gt;=0.5,1,0))</f>
        <v/>
      </c>
      <c r="AT180" s="8">
        <f>IF(($F$180&lt;&gt;2)+($N$180&lt;&gt;2)+($V$180&lt;&gt;2)+($AD$180&lt;&gt;2)+($AL$180&lt;&gt;2)=0,2,IF((($F$180&lt;&gt;2)*$F$180+($N$180&lt;&gt;2)*$N$180+($V$180&lt;&gt;2)*$V$180+($AD$180&lt;&gt;2)*$AD$180+($AL$180&lt;&gt;2)*$AL$180)/(($F$180&lt;&gt;2)+($N$180&lt;&gt;2)+($V$180&lt;&gt;2)+($AD$180&lt;&gt;2)+($AL$180&lt;&gt;2))&gt;=0.5,1,0))</f>
        <v/>
      </c>
      <c r="AU180" s="8">
        <f>IF(($G$180&lt;&gt;2)+($O$180&lt;&gt;2)+($W$180&lt;&gt;2)+($AE$180&lt;&gt;2)+($AM$180&lt;&gt;2)=0,2,IF((($G$180&lt;&gt;2)*$G$180+($O$180&lt;&gt;2)*$O$180+($W$180&lt;&gt;2)*$W$180+($AE$180&lt;&gt;2)*$AE$180+($AM$180&lt;&gt;2)*$AM$180)/(($G$180&lt;&gt;2)+($O$180&lt;&gt;2)+($W$180&lt;&gt;2)+($AE$180&lt;&gt;2)+($AM$180&lt;&gt;2))&gt;=0.5,1,0))</f>
        <v/>
      </c>
      <c r="AV180" s="8">
        <f>IF(($H$180&lt;&gt;2)+($P$180&lt;&gt;2)+($X$180&lt;&gt;2)+($AF$180&lt;&gt;2)+($AN$180&lt;&gt;2)=0,2,IF((($H$180&lt;&gt;2)*$H$180+($P$180&lt;&gt;2)*$P$180+($X$180&lt;&gt;2)*$X$180+($AF$180&lt;&gt;2)*$AF$180+($AN$180&lt;&gt;2)*$AN$180)/(($H$180&lt;&gt;2)+($P$180&lt;&gt;2)+($X$180&lt;&gt;2)+($AF$180&lt;&gt;2)+($AN$180&lt;&gt;2))&gt;=0.5,1,0))</f>
        <v/>
      </c>
      <c r="AX180" s="16">
        <f>'Ground truth'!$B$16</f>
        <v/>
      </c>
      <c r="AY180" s="16">
        <f>'Ground truth'!$C$16</f>
        <v/>
      </c>
      <c r="AZ180" s="16">
        <f>'Ground truth'!$D$16</f>
        <v/>
      </c>
      <c r="BA180" s="16">
        <f>'Ground truth'!$E$16</f>
        <v/>
      </c>
      <c r="BB180" s="16">
        <f>'Ground truth'!$F$16</f>
        <v/>
      </c>
      <c r="BC180" s="16">
        <f>'Ground truth'!$G$16</f>
        <v/>
      </c>
      <c r="BD180" s="16">
        <f>'Ground truth'!$H$16</f>
        <v/>
      </c>
    </row>
    <row r="181">
      <c r="A181" s="3" t="inlineStr">
        <is>
          <t>Clutch</t>
        </is>
      </c>
      <c r="B181" s="8" t="n">
        <v>0</v>
      </c>
      <c r="C181" s="8" t="n">
        <v>1</v>
      </c>
      <c r="D181" s="8" t="n">
        <v>0</v>
      </c>
      <c r="E181" s="8" t="n">
        <v>1</v>
      </c>
      <c r="F181" s="8" t="n">
        <v>0</v>
      </c>
      <c r="G181" s="8" t="n">
        <v>0</v>
      </c>
      <c r="H181" s="8" t="n">
        <v>1</v>
      </c>
      <c r="J181" s="8" t="n">
        <v>0</v>
      </c>
      <c r="K181" s="8" t="n">
        <v>1</v>
      </c>
      <c r="L181" s="8" t="n">
        <v>0</v>
      </c>
      <c r="M181" s="8" t="n">
        <v>1</v>
      </c>
      <c r="N181" s="8" t="n">
        <v>0</v>
      </c>
      <c r="O181" s="8" t="n">
        <v>0</v>
      </c>
      <c r="P181" s="8" t="n">
        <v>1</v>
      </c>
      <c r="R181" s="8" t="n">
        <v>0</v>
      </c>
      <c r="S181" s="8" t="n">
        <v>1</v>
      </c>
      <c r="T181" s="8" t="n">
        <v>0</v>
      </c>
      <c r="U181" s="8" t="n">
        <v>1</v>
      </c>
      <c r="V181" s="8" t="n">
        <v>0</v>
      </c>
      <c r="W181" s="8" t="n">
        <v>0</v>
      </c>
      <c r="X181" s="8" t="n">
        <v>1</v>
      </c>
      <c r="Z181" s="8" t="n">
        <v>0</v>
      </c>
      <c r="AA181" s="8" t="n">
        <v>1</v>
      </c>
      <c r="AB181" s="8" t="n">
        <v>0</v>
      </c>
      <c r="AC181" s="8" t="n">
        <v>1</v>
      </c>
      <c r="AD181" s="8" t="n">
        <v>0</v>
      </c>
      <c r="AE181" s="8" t="n">
        <v>0</v>
      </c>
      <c r="AF181" s="8" t="n">
        <v>1</v>
      </c>
      <c r="AH181" s="8" t="n">
        <v>0</v>
      </c>
      <c r="AI181" s="8" t="n">
        <v>1</v>
      </c>
      <c r="AJ181" s="8" t="n">
        <v>0</v>
      </c>
      <c r="AK181" s="8" t="n">
        <v>1</v>
      </c>
      <c r="AL181" s="8" t="n">
        <v>0</v>
      </c>
      <c r="AM181" s="8" t="n">
        <v>0</v>
      </c>
      <c r="AN181" s="8" t="n">
        <v>1</v>
      </c>
      <c r="AP181" s="8">
        <f>IF(($B$181&lt;&gt;2)+($J$181&lt;&gt;2)+($R$181&lt;&gt;2)+($Z$181&lt;&gt;2)+($AH$181&lt;&gt;2)=0,2,IF((($B$181&lt;&gt;2)*$B$181+($J$181&lt;&gt;2)*$J$181+($R$181&lt;&gt;2)*$R$181+($Z$181&lt;&gt;2)*$Z$181+($AH$181&lt;&gt;2)*$AH$181)/(($B$181&lt;&gt;2)+($J$181&lt;&gt;2)+($R$181&lt;&gt;2)+($Z$181&lt;&gt;2)+($AH$181&lt;&gt;2))&gt;=0.5,1,0))</f>
        <v/>
      </c>
      <c r="AQ181" s="8">
        <f>IF(($C$181&lt;&gt;2)+($K$181&lt;&gt;2)+($S$181&lt;&gt;2)+($AA$181&lt;&gt;2)+($AI$181&lt;&gt;2)=0,2,IF((($C$181&lt;&gt;2)*$C$181+($K$181&lt;&gt;2)*$K$181+($S$181&lt;&gt;2)*$S$181+($AA$181&lt;&gt;2)*$AA$181+($AI$181&lt;&gt;2)*$AI$181)/(($C$181&lt;&gt;2)+($K$181&lt;&gt;2)+($S$181&lt;&gt;2)+($AA$181&lt;&gt;2)+($AI$181&lt;&gt;2))&gt;=0.5,1,0))</f>
        <v/>
      </c>
      <c r="AR181" s="8">
        <f>IF(($D$181&lt;&gt;2)+($L$181&lt;&gt;2)+($T$181&lt;&gt;2)+($AB$181&lt;&gt;2)+($AJ$181&lt;&gt;2)=0,2,IF((($D$181&lt;&gt;2)*$D$181+($L$181&lt;&gt;2)*$L$181+($T$181&lt;&gt;2)*$T$181+($AB$181&lt;&gt;2)*$AB$181+($AJ$181&lt;&gt;2)*$AJ$181)/(($D$181&lt;&gt;2)+($L$181&lt;&gt;2)+($T$181&lt;&gt;2)+($AB$181&lt;&gt;2)+($AJ$181&lt;&gt;2))&gt;=0.5,1,0))</f>
        <v/>
      </c>
      <c r="AS181" s="8">
        <f>IF(($E$181&lt;&gt;2)+($M$181&lt;&gt;2)+($U$181&lt;&gt;2)+($AC$181&lt;&gt;2)+($AK$181&lt;&gt;2)=0,2,IF((($E$181&lt;&gt;2)*$E$181+($M$181&lt;&gt;2)*$M$181+($U$181&lt;&gt;2)*$U$181+($AC$181&lt;&gt;2)*$AC$181+($AK$181&lt;&gt;2)*$AK$181)/(($E$181&lt;&gt;2)+($M$181&lt;&gt;2)+($U$181&lt;&gt;2)+($AC$181&lt;&gt;2)+($AK$181&lt;&gt;2))&gt;=0.5,1,0))</f>
        <v/>
      </c>
      <c r="AT181" s="8">
        <f>IF(($F$181&lt;&gt;2)+($N$181&lt;&gt;2)+($V$181&lt;&gt;2)+($AD$181&lt;&gt;2)+($AL$181&lt;&gt;2)=0,2,IF((($F$181&lt;&gt;2)*$F$181+($N$181&lt;&gt;2)*$N$181+($V$181&lt;&gt;2)*$V$181+($AD$181&lt;&gt;2)*$AD$181+($AL$181&lt;&gt;2)*$AL$181)/(($F$181&lt;&gt;2)+($N$181&lt;&gt;2)+($V$181&lt;&gt;2)+($AD$181&lt;&gt;2)+($AL$181&lt;&gt;2))&gt;=0.5,1,0))</f>
        <v/>
      </c>
      <c r="AU181" s="8">
        <f>IF(($G$181&lt;&gt;2)+($O$181&lt;&gt;2)+($W$181&lt;&gt;2)+($AE$181&lt;&gt;2)+($AM$181&lt;&gt;2)=0,2,IF((($G$181&lt;&gt;2)*$G$181+($O$181&lt;&gt;2)*$O$181+($W$181&lt;&gt;2)*$W$181+($AE$181&lt;&gt;2)*$AE$181+($AM$181&lt;&gt;2)*$AM$181)/(($G$181&lt;&gt;2)+($O$181&lt;&gt;2)+($W$181&lt;&gt;2)+($AE$181&lt;&gt;2)+($AM$181&lt;&gt;2))&gt;=0.5,1,0))</f>
        <v/>
      </c>
      <c r="AV181" s="8">
        <f>IF(($H$181&lt;&gt;2)+($P$181&lt;&gt;2)+($X$181&lt;&gt;2)+($AF$181&lt;&gt;2)+($AN$181&lt;&gt;2)=0,2,IF((($H$181&lt;&gt;2)*$H$181+($P$181&lt;&gt;2)*$P$181+($X$181&lt;&gt;2)*$X$181+($AF$181&lt;&gt;2)*$AF$181+($AN$181&lt;&gt;2)*$AN$181)/(($H$181&lt;&gt;2)+($P$181&lt;&gt;2)+($X$181&lt;&gt;2)+($AF$181&lt;&gt;2)+($AN$181&lt;&gt;2))&gt;=0.5,1,0))</f>
        <v/>
      </c>
      <c r="AX181" s="16">
        <f>'Ground truth'!$B$17</f>
        <v/>
      </c>
      <c r="AY181" s="16">
        <f>'Ground truth'!$C$17</f>
        <v/>
      </c>
      <c r="AZ181" s="16">
        <f>'Ground truth'!$D$17</f>
        <v/>
      </c>
      <c r="BA181" s="16">
        <f>'Ground truth'!$E$17</f>
        <v/>
      </c>
      <c r="BB181" s="16">
        <f>'Ground truth'!$F$17</f>
        <v/>
      </c>
      <c r="BC181" s="16">
        <f>'Ground truth'!$G$17</f>
        <v/>
      </c>
      <c r="BD181" s="16">
        <f>'Ground truth'!$H$17</f>
        <v/>
      </c>
    </row>
    <row r="182">
      <c r="A182" s="3" t="inlineStr">
        <is>
          <t>Trigger Switch</t>
        </is>
      </c>
      <c r="B182" s="8" t="n">
        <v>1</v>
      </c>
      <c r="C182" s="8" t="n">
        <v>0</v>
      </c>
      <c r="D182" s="8" t="n">
        <v>0</v>
      </c>
      <c r="E182" s="8" t="n">
        <v>0</v>
      </c>
      <c r="F182" s="8" t="n">
        <v>1</v>
      </c>
      <c r="G182" s="8" t="n">
        <v>0</v>
      </c>
      <c r="H182" s="8" t="n">
        <v>1</v>
      </c>
      <c r="J182" s="8" t="n">
        <v>1</v>
      </c>
      <c r="K182" s="8" t="n">
        <v>0</v>
      </c>
      <c r="L182" s="8" t="n">
        <v>0</v>
      </c>
      <c r="M182" s="8" t="n">
        <v>0</v>
      </c>
      <c r="N182" s="8" t="n">
        <v>1</v>
      </c>
      <c r="O182" s="8" t="n">
        <v>0</v>
      </c>
      <c r="P182" s="8" t="n">
        <v>1</v>
      </c>
      <c r="R182" s="8" t="n">
        <v>1</v>
      </c>
      <c r="S182" s="8" t="n">
        <v>0</v>
      </c>
      <c r="T182" s="8" t="n">
        <v>0</v>
      </c>
      <c r="U182" s="8" t="n">
        <v>0</v>
      </c>
      <c r="V182" s="8" t="n">
        <v>1</v>
      </c>
      <c r="W182" s="8" t="n">
        <v>0</v>
      </c>
      <c r="X182" s="8" t="n">
        <v>1</v>
      </c>
      <c r="Z182" s="8" t="n">
        <v>1</v>
      </c>
      <c r="AA182" s="8" t="n">
        <v>0</v>
      </c>
      <c r="AB182" s="8" t="n">
        <v>0</v>
      </c>
      <c r="AC182" s="8" t="n">
        <v>0</v>
      </c>
      <c r="AD182" s="8" t="n">
        <v>1</v>
      </c>
      <c r="AE182" s="8" t="n">
        <v>0</v>
      </c>
      <c r="AF182" s="8" t="n">
        <v>1</v>
      </c>
      <c r="AH182" s="8" t="n">
        <v>1</v>
      </c>
      <c r="AI182" s="8" t="n">
        <v>0</v>
      </c>
      <c r="AJ182" s="8" t="n">
        <v>0</v>
      </c>
      <c r="AK182" s="8" t="n">
        <v>0</v>
      </c>
      <c r="AL182" s="8" t="n">
        <v>1</v>
      </c>
      <c r="AM182" s="8" t="n">
        <v>0</v>
      </c>
      <c r="AN182" s="8" t="n">
        <v>1</v>
      </c>
      <c r="AP182" s="8">
        <f>IF(($B$182&lt;&gt;2)+($J$182&lt;&gt;2)+($R$182&lt;&gt;2)+($Z$182&lt;&gt;2)+($AH$182&lt;&gt;2)=0,2,IF((($B$182&lt;&gt;2)*$B$182+($J$182&lt;&gt;2)*$J$182+($R$182&lt;&gt;2)*$R$182+($Z$182&lt;&gt;2)*$Z$182+($AH$182&lt;&gt;2)*$AH$182)/(($B$182&lt;&gt;2)+($J$182&lt;&gt;2)+($R$182&lt;&gt;2)+($Z$182&lt;&gt;2)+($AH$182&lt;&gt;2))&gt;=0.5,1,0))</f>
        <v/>
      </c>
      <c r="AQ182" s="8">
        <f>IF(($C$182&lt;&gt;2)+($K$182&lt;&gt;2)+($S$182&lt;&gt;2)+($AA$182&lt;&gt;2)+($AI$182&lt;&gt;2)=0,2,IF((($C$182&lt;&gt;2)*$C$182+($K$182&lt;&gt;2)*$K$182+($S$182&lt;&gt;2)*$S$182+($AA$182&lt;&gt;2)*$AA$182+($AI$182&lt;&gt;2)*$AI$182)/(($C$182&lt;&gt;2)+($K$182&lt;&gt;2)+($S$182&lt;&gt;2)+($AA$182&lt;&gt;2)+($AI$182&lt;&gt;2))&gt;=0.5,1,0))</f>
        <v/>
      </c>
      <c r="AR182" s="8">
        <f>IF(($D$182&lt;&gt;2)+($L$182&lt;&gt;2)+($T$182&lt;&gt;2)+($AB$182&lt;&gt;2)+($AJ$182&lt;&gt;2)=0,2,IF((($D$182&lt;&gt;2)*$D$182+($L$182&lt;&gt;2)*$L$182+($T$182&lt;&gt;2)*$T$182+($AB$182&lt;&gt;2)*$AB$182+($AJ$182&lt;&gt;2)*$AJ$182)/(($D$182&lt;&gt;2)+($L$182&lt;&gt;2)+($T$182&lt;&gt;2)+($AB$182&lt;&gt;2)+($AJ$182&lt;&gt;2))&gt;=0.5,1,0))</f>
        <v/>
      </c>
      <c r="AS182" s="8">
        <f>IF(($E$182&lt;&gt;2)+($M$182&lt;&gt;2)+($U$182&lt;&gt;2)+($AC$182&lt;&gt;2)+($AK$182&lt;&gt;2)=0,2,IF((($E$182&lt;&gt;2)*$E$182+($M$182&lt;&gt;2)*$M$182+($U$182&lt;&gt;2)*$U$182+($AC$182&lt;&gt;2)*$AC$182+($AK$182&lt;&gt;2)*$AK$182)/(($E$182&lt;&gt;2)+($M$182&lt;&gt;2)+($U$182&lt;&gt;2)+($AC$182&lt;&gt;2)+($AK$182&lt;&gt;2))&gt;=0.5,1,0))</f>
        <v/>
      </c>
      <c r="AT182" s="8">
        <f>IF(($F$182&lt;&gt;2)+($N$182&lt;&gt;2)+($V$182&lt;&gt;2)+($AD$182&lt;&gt;2)+($AL$182&lt;&gt;2)=0,2,IF((($F$182&lt;&gt;2)*$F$182+($N$182&lt;&gt;2)*$N$182+($V$182&lt;&gt;2)*$V$182+($AD$182&lt;&gt;2)*$AD$182+($AL$182&lt;&gt;2)*$AL$182)/(($F$182&lt;&gt;2)+($N$182&lt;&gt;2)+($V$182&lt;&gt;2)+($AD$182&lt;&gt;2)+($AL$182&lt;&gt;2))&gt;=0.5,1,0))</f>
        <v/>
      </c>
      <c r="AU182" s="8">
        <f>IF(($G$182&lt;&gt;2)+($O$182&lt;&gt;2)+($W$182&lt;&gt;2)+($AE$182&lt;&gt;2)+($AM$182&lt;&gt;2)=0,2,IF((($G$182&lt;&gt;2)*$G$182+($O$182&lt;&gt;2)*$O$182+($W$182&lt;&gt;2)*$W$182+($AE$182&lt;&gt;2)*$AE$182+($AM$182&lt;&gt;2)*$AM$182)/(($G$182&lt;&gt;2)+($O$182&lt;&gt;2)+($W$182&lt;&gt;2)+($AE$182&lt;&gt;2)+($AM$182&lt;&gt;2))&gt;=0.5,1,0))</f>
        <v/>
      </c>
      <c r="AV182" s="8">
        <f>IF(($H$182&lt;&gt;2)+($P$182&lt;&gt;2)+($X$182&lt;&gt;2)+($AF$182&lt;&gt;2)+($AN$182&lt;&gt;2)=0,2,IF((($H$182&lt;&gt;2)*$H$182+($P$182&lt;&gt;2)*$P$182+($X$182&lt;&gt;2)*$X$182+($AF$182&lt;&gt;2)*$AF$182+($AN$182&lt;&gt;2)*$AN$182)/(($H$182&lt;&gt;2)+($P$182&lt;&gt;2)+($X$182&lt;&gt;2)+($AF$182&lt;&gt;2)+($AN$182&lt;&gt;2))&gt;=0.5,1,0))</f>
        <v/>
      </c>
      <c r="AX182" s="16">
        <f>'Ground truth'!$B$18</f>
        <v/>
      </c>
      <c r="AY182" s="16">
        <f>'Ground truth'!$C$18</f>
        <v/>
      </c>
      <c r="AZ182" s="16">
        <f>'Ground truth'!$D$18</f>
        <v/>
      </c>
      <c r="BA182" s="16">
        <f>'Ground truth'!$E$18</f>
        <v/>
      </c>
      <c r="BB182" s="16">
        <f>'Ground truth'!$F$18</f>
        <v/>
      </c>
      <c r="BC182" s="16">
        <f>'Ground truth'!$G$18</f>
        <v/>
      </c>
      <c r="BD182" s="16">
        <f>'Ground truth'!$H$18</f>
        <v/>
      </c>
    </row>
    <row r="183">
      <c r="A183" s="3" t="inlineStr">
        <is>
          <t>Battery</t>
        </is>
      </c>
      <c r="B183" s="8" t="n">
        <v>1</v>
      </c>
      <c r="C183" s="8" t="n">
        <v>0</v>
      </c>
      <c r="D183" s="8" t="n">
        <v>0</v>
      </c>
      <c r="E183" s="8" t="n">
        <v>0</v>
      </c>
      <c r="F183" s="8" t="n">
        <v>0</v>
      </c>
      <c r="G183" s="8" t="n">
        <v>1</v>
      </c>
      <c r="H183" s="8" t="n">
        <v>1</v>
      </c>
      <c r="J183" s="8" t="n">
        <v>1</v>
      </c>
      <c r="K183" s="8" t="n">
        <v>1</v>
      </c>
      <c r="L183" s="8" t="n">
        <v>0</v>
      </c>
      <c r="M183" s="8" t="n">
        <v>0</v>
      </c>
      <c r="N183" s="8" t="n">
        <v>0</v>
      </c>
      <c r="O183" s="8" t="n">
        <v>1</v>
      </c>
      <c r="P183" s="8" t="n">
        <v>1</v>
      </c>
      <c r="R183" s="8" t="n">
        <v>1</v>
      </c>
      <c r="S183" s="8" t="n">
        <v>1</v>
      </c>
      <c r="T183" s="8" t="n">
        <v>0</v>
      </c>
      <c r="U183" s="8" t="n">
        <v>0</v>
      </c>
      <c r="V183" s="8" t="n">
        <v>0</v>
      </c>
      <c r="W183" s="8" t="n">
        <v>1</v>
      </c>
      <c r="X183" s="8" t="n">
        <v>1</v>
      </c>
      <c r="Z183" s="8" t="n">
        <v>1</v>
      </c>
      <c r="AA183" s="8" t="n">
        <v>1</v>
      </c>
      <c r="AB183" s="8" t="n">
        <v>0</v>
      </c>
      <c r="AC183" s="8" t="n">
        <v>0</v>
      </c>
      <c r="AD183" s="8" t="n">
        <v>0</v>
      </c>
      <c r="AE183" s="8" t="n">
        <v>1</v>
      </c>
      <c r="AF183" s="8" t="n">
        <v>1</v>
      </c>
      <c r="AH183" s="8" t="n">
        <v>1</v>
      </c>
      <c r="AI183" s="8" t="n">
        <v>1</v>
      </c>
      <c r="AJ183" s="8" t="n">
        <v>0</v>
      </c>
      <c r="AK183" s="8" t="n">
        <v>0</v>
      </c>
      <c r="AL183" s="8" t="n">
        <v>0</v>
      </c>
      <c r="AM183" s="8" t="n">
        <v>1</v>
      </c>
      <c r="AN183" s="8" t="n">
        <v>1</v>
      </c>
      <c r="AP183" s="8">
        <f>IF(($B$183&lt;&gt;2)+($J$183&lt;&gt;2)+($R$183&lt;&gt;2)+($Z$183&lt;&gt;2)+($AH$183&lt;&gt;2)=0,2,IF((($B$183&lt;&gt;2)*$B$183+($J$183&lt;&gt;2)*$J$183+($R$183&lt;&gt;2)*$R$183+($Z$183&lt;&gt;2)*$Z$183+($AH$183&lt;&gt;2)*$AH$183)/(($B$183&lt;&gt;2)+($J$183&lt;&gt;2)+($R$183&lt;&gt;2)+($Z$183&lt;&gt;2)+($AH$183&lt;&gt;2))&gt;=0.5,1,0))</f>
        <v/>
      </c>
      <c r="AQ183" s="8">
        <f>IF(($C$183&lt;&gt;2)+($K$183&lt;&gt;2)+($S$183&lt;&gt;2)+($AA$183&lt;&gt;2)+($AI$183&lt;&gt;2)=0,2,IF((($C$183&lt;&gt;2)*$C$183+($K$183&lt;&gt;2)*$K$183+($S$183&lt;&gt;2)*$S$183+($AA$183&lt;&gt;2)*$AA$183+($AI$183&lt;&gt;2)*$AI$183)/(($C$183&lt;&gt;2)+($K$183&lt;&gt;2)+($S$183&lt;&gt;2)+($AA$183&lt;&gt;2)+($AI$183&lt;&gt;2))&gt;=0.5,1,0))</f>
        <v/>
      </c>
      <c r="AR183" s="8">
        <f>IF(($D$183&lt;&gt;2)+($L$183&lt;&gt;2)+($T$183&lt;&gt;2)+($AB$183&lt;&gt;2)+($AJ$183&lt;&gt;2)=0,2,IF((($D$183&lt;&gt;2)*$D$183+($L$183&lt;&gt;2)*$L$183+($T$183&lt;&gt;2)*$T$183+($AB$183&lt;&gt;2)*$AB$183+($AJ$183&lt;&gt;2)*$AJ$183)/(($D$183&lt;&gt;2)+($L$183&lt;&gt;2)+($T$183&lt;&gt;2)+($AB$183&lt;&gt;2)+($AJ$183&lt;&gt;2))&gt;=0.5,1,0))</f>
        <v/>
      </c>
      <c r="AS183" s="8">
        <f>IF(($E$183&lt;&gt;2)+($M$183&lt;&gt;2)+($U$183&lt;&gt;2)+($AC$183&lt;&gt;2)+($AK$183&lt;&gt;2)=0,2,IF((($E$183&lt;&gt;2)*$E$183+($M$183&lt;&gt;2)*$M$183+($U$183&lt;&gt;2)*$U$183+($AC$183&lt;&gt;2)*$AC$183+($AK$183&lt;&gt;2)*$AK$183)/(($E$183&lt;&gt;2)+($M$183&lt;&gt;2)+($U$183&lt;&gt;2)+($AC$183&lt;&gt;2)+($AK$183&lt;&gt;2))&gt;=0.5,1,0))</f>
        <v/>
      </c>
      <c r="AT183" s="8">
        <f>IF(($F$183&lt;&gt;2)+($N$183&lt;&gt;2)+($V$183&lt;&gt;2)+($AD$183&lt;&gt;2)+($AL$183&lt;&gt;2)=0,2,IF((($F$183&lt;&gt;2)*$F$183+($N$183&lt;&gt;2)*$N$183+($V$183&lt;&gt;2)*$V$183+($AD$183&lt;&gt;2)*$AD$183+($AL$183&lt;&gt;2)*$AL$183)/(($F$183&lt;&gt;2)+($N$183&lt;&gt;2)+($V$183&lt;&gt;2)+($AD$183&lt;&gt;2)+($AL$183&lt;&gt;2))&gt;=0.5,1,0))</f>
        <v/>
      </c>
      <c r="AU183" s="8">
        <f>IF(($G$183&lt;&gt;2)+($O$183&lt;&gt;2)+($W$183&lt;&gt;2)+($AE$183&lt;&gt;2)+($AM$183&lt;&gt;2)=0,2,IF((($G$183&lt;&gt;2)*$G$183+($O$183&lt;&gt;2)*$O$183+($W$183&lt;&gt;2)*$W$183+($AE$183&lt;&gt;2)*$AE$183+($AM$183&lt;&gt;2)*$AM$183)/(($G$183&lt;&gt;2)+($O$183&lt;&gt;2)+($W$183&lt;&gt;2)+($AE$183&lt;&gt;2)+($AM$183&lt;&gt;2))&gt;=0.5,1,0))</f>
        <v/>
      </c>
      <c r="AV183" s="8">
        <f>IF(($H$183&lt;&gt;2)+($P$183&lt;&gt;2)+($X$183&lt;&gt;2)+($AF$183&lt;&gt;2)+($AN$183&lt;&gt;2)=0,2,IF((($H$183&lt;&gt;2)*$H$183+($P$183&lt;&gt;2)*$P$183+($X$183&lt;&gt;2)*$X$183+($AF$183&lt;&gt;2)*$AF$183+($AN$183&lt;&gt;2)*$AN$183)/(($H$183&lt;&gt;2)+($P$183&lt;&gt;2)+($X$183&lt;&gt;2)+($AF$183&lt;&gt;2)+($AN$183&lt;&gt;2))&gt;=0.5,1,0))</f>
        <v/>
      </c>
      <c r="AX183" s="16">
        <f>'Ground truth'!$B$19</f>
        <v/>
      </c>
      <c r="AY183" s="16">
        <f>'Ground truth'!$C$19</f>
        <v/>
      </c>
      <c r="AZ183" s="16">
        <f>'Ground truth'!$D$19</f>
        <v/>
      </c>
      <c r="BA183" s="16">
        <f>'Ground truth'!$E$19</f>
        <v/>
      </c>
      <c r="BB183" s="16">
        <f>'Ground truth'!$F$19</f>
        <v/>
      </c>
      <c r="BC183" s="16">
        <f>'Ground truth'!$G$19</f>
        <v/>
      </c>
      <c r="BD183" s="16">
        <f>'Ground truth'!$H$19</f>
        <v/>
      </c>
    </row>
    <row r="184">
      <c r="A184" s="3" t="inlineStr">
        <is>
          <t>Housing</t>
        </is>
      </c>
      <c r="B184" s="8" t="n">
        <v>1</v>
      </c>
      <c r="C184" s="8" t="n">
        <v>1</v>
      </c>
      <c r="D184" s="8" t="n">
        <v>1</v>
      </c>
      <c r="E184" s="8" t="n">
        <v>1</v>
      </c>
      <c r="F184" s="8" t="n">
        <v>1</v>
      </c>
      <c r="G184" s="8" t="n">
        <v>1</v>
      </c>
      <c r="H184" s="8" t="n">
        <v>1</v>
      </c>
      <c r="J184" s="8" t="n">
        <v>1</v>
      </c>
      <c r="K184" s="8" t="n">
        <v>1</v>
      </c>
      <c r="L184" s="8" t="n">
        <v>1</v>
      </c>
      <c r="M184" s="8" t="n">
        <v>1</v>
      </c>
      <c r="N184" s="8" t="n">
        <v>1</v>
      </c>
      <c r="O184" s="8" t="n">
        <v>1</v>
      </c>
      <c r="P184" s="8" t="n">
        <v>1</v>
      </c>
      <c r="R184" s="8" t="n">
        <v>1</v>
      </c>
      <c r="S184" s="8" t="n">
        <v>1</v>
      </c>
      <c r="T184" s="8" t="n">
        <v>1</v>
      </c>
      <c r="U184" s="8" t="n">
        <v>1</v>
      </c>
      <c r="V184" s="8" t="n">
        <v>1</v>
      </c>
      <c r="W184" s="8" t="n">
        <v>1</v>
      </c>
      <c r="X184" s="8" t="n">
        <v>1</v>
      </c>
      <c r="Z184" s="8" t="n">
        <v>1</v>
      </c>
      <c r="AA184" s="8" t="n">
        <v>1</v>
      </c>
      <c r="AB184" s="8" t="n">
        <v>1</v>
      </c>
      <c r="AC184" s="8" t="n">
        <v>1</v>
      </c>
      <c r="AD184" s="8" t="n">
        <v>1</v>
      </c>
      <c r="AE184" s="8" t="n">
        <v>1</v>
      </c>
      <c r="AF184" s="8" t="n">
        <v>1</v>
      </c>
      <c r="AH184" s="8" t="n">
        <v>1</v>
      </c>
      <c r="AI184" s="8" t="n">
        <v>1</v>
      </c>
      <c r="AJ184" s="8" t="n">
        <v>1</v>
      </c>
      <c r="AK184" s="8" t="n">
        <v>1</v>
      </c>
      <c r="AL184" s="8" t="n">
        <v>1</v>
      </c>
      <c r="AM184" s="8" t="n">
        <v>1</v>
      </c>
      <c r="AN184" s="8" t="n">
        <v>1</v>
      </c>
      <c r="AP184" s="8">
        <f>IF(($B$184&lt;&gt;2)+($J$184&lt;&gt;2)+($R$184&lt;&gt;2)+($Z$184&lt;&gt;2)+($AH$184&lt;&gt;2)=0,2,IF((($B$184&lt;&gt;2)*$B$184+($J$184&lt;&gt;2)*$J$184+($R$184&lt;&gt;2)*$R$184+($Z$184&lt;&gt;2)*$Z$184+($AH$184&lt;&gt;2)*$AH$184)/(($B$184&lt;&gt;2)+($J$184&lt;&gt;2)+($R$184&lt;&gt;2)+($Z$184&lt;&gt;2)+($AH$184&lt;&gt;2))&gt;=0.5,1,0))</f>
        <v/>
      </c>
      <c r="AQ184" s="8">
        <f>IF(($C$184&lt;&gt;2)+($K$184&lt;&gt;2)+($S$184&lt;&gt;2)+($AA$184&lt;&gt;2)+($AI$184&lt;&gt;2)=0,2,IF((($C$184&lt;&gt;2)*$C$184+($K$184&lt;&gt;2)*$K$184+($S$184&lt;&gt;2)*$S$184+($AA$184&lt;&gt;2)*$AA$184+($AI$184&lt;&gt;2)*$AI$184)/(($C$184&lt;&gt;2)+($K$184&lt;&gt;2)+($S$184&lt;&gt;2)+($AA$184&lt;&gt;2)+($AI$184&lt;&gt;2))&gt;=0.5,1,0))</f>
        <v/>
      </c>
      <c r="AR184" s="8">
        <f>IF(($D$184&lt;&gt;2)+($L$184&lt;&gt;2)+($T$184&lt;&gt;2)+($AB$184&lt;&gt;2)+($AJ$184&lt;&gt;2)=0,2,IF((($D$184&lt;&gt;2)*$D$184+($L$184&lt;&gt;2)*$L$184+($T$184&lt;&gt;2)*$T$184+($AB$184&lt;&gt;2)*$AB$184+($AJ$184&lt;&gt;2)*$AJ$184)/(($D$184&lt;&gt;2)+($L$184&lt;&gt;2)+($T$184&lt;&gt;2)+($AB$184&lt;&gt;2)+($AJ$184&lt;&gt;2))&gt;=0.5,1,0))</f>
        <v/>
      </c>
      <c r="AS184" s="8">
        <f>IF(($E$184&lt;&gt;2)+($M$184&lt;&gt;2)+($U$184&lt;&gt;2)+($AC$184&lt;&gt;2)+($AK$184&lt;&gt;2)=0,2,IF((($E$184&lt;&gt;2)*$E$184+($M$184&lt;&gt;2)*$M$184+($U$184&lt;&gt;2)*$U$184+($AC$184&lt;&gt;2)*$AC$184+($AK$184&lt;&gt;2)*$AK$184)/(($E$184&lt;&gt;2)+($M$184&lt;&gt;2)+($U$184&lt;&gt;2)+($AC$184&lt;&gt;2)+($AK$184&lt;&gt;2))&gt;=0.5,1,0))</f>
        <v/>
      </c>
      <c r="AT184" s="8">
        <f>IF(($F$184&lt;&gt;2)+($N$184&lt;&gt;2)+($V$184&lt;&gt;2)+($AD$184&lt;&gt;2)+($AL$184&lt;&gt;2)=0,2,IF((($F$184&lt;&gt;2)*$F$184+($N$184&lt;&gt;2)*$N$184+($V$184&lt;&gt;2)*$V$184+($AD$184&lt;&gt;2)*$AD$184+($AL$184&lt;&gt;2)*$AL$184)/(($F$184&lt;&gt;2)+($N$184&lt;&gt;2)+($V$184&lt;&gt;2)+($AD$184&lt;&gt;2)+($AL$184&lt;&gt;2))&gt;=0.5,1,0))</f>
        <v/>
      </c>
      <c r="AU184" s="8">
        <f>IF(($G$184&lt;&gt;2)+($O$184&lt;&gt;2)+($W$184&lt;&gt;2)+($AE$184&lt;&gt;2)+($AM$184&lt;&gt;2)=0,2,IF((($G$184&lt;&gt;2)*$G$184+($O$184&lt;&gt;2)*$O$184+($W$184&lt;&gt;2)*$W$184+($AE$184&lt;&gt;2)*$AE$184+($AM$184&lt;&gt;2)*$AM$184)/(($G$184&lt;&gt;2)+($O$184&lt;&gt;2)+($W$184&lt;&gt;2)+($AE$184&lt;&gt;2)+($AM$184&lt;&gt;2))&gt;=0.5,1,0))</f>
        <v/>
      </c>
      <c r="AV184" s="8">
        <f>IF(($H$184&lt;&gt;2)+($P$184&lt;&gt;2)+($X$184&lt;&gt;2)+($AF$184&lt;&gt;2)+($AN$184&lt;&gt;2)=0,2,IF((($H$184&lt;&gt;2)*$H$184+($P$184&lt;&gt;2)*$P$184+($X$184&lt;&gt;2)*$X$184+($AF$184&lt;&gt;2)*$AF$184+($AN$184&lt;&gt;2)*$AN$184)/(($H$184&lt;&gt;2)+($P$184&lt;&gt;2)+($X$184&lt;&gt;2)+($AF$184&lt;&gt;2)+($AN$184&lt;&gt;2))&gt;=0.5,1,0))</f>
        <v/>
      </c>
      <c r="AX184" s="16">
        <f>'Ground truth'!$B$20</f>
        <v/>
      </c>
      <c r="AY184" s="16">
        <f>'Ground truth'!$C$20</f>
        <v/>
      </c>
      <c r="AZ184" s="16">
        <f>'Ground truth'!$D$20</f>
        <v/>
      </c>
      <c r="BA184" s="16">
        <f>'Ground truth'!$E$20</f>
        <v/>
      </c>
      <c r="BB184" s="16">
        <f>'Ground truth'!$F$20</f>
        <v/>
      </c>
      <c r="BC184" s="16">
        <f>'Ground truth'!$G$20</f>
        <v/>
      </c>
      <c r="BD184" s="16">
        <f>'Ground truth'!$H$20</f>
        <v/>
      </c>
    </row>
    <row r="186">
      <c r="A186" s="17" t="inlineStr">
        <is>
          <t>metrics — confident-only (unsure excluded from denominators)</t>
        </is>
      </c>
      <c r="B186" s="10" t="inlineStr">
        <is>
          <t>run 1</t>
        </is>
      </c>
      <c r="C186" s="10" t="inlineStr">
        <is>
          <t>run 2</t>
        </is>
      </c>
      <c r="D186" s="10" t="inlineStr">
        <is>
          <t>run 3</t>
        </is>
      </c>
      <c r="E186" s="10" t="inlineStr">
        <is>
          <t>run 4</t>
        </is>
      </c>
      <c r="F186" s="10" t="inlineStr">
        <is>
          <t>run 5</t>
        </is>
      </c>
      <c r="G186" s="10" t="inlineStr">
        <is>
          <t>avg-matrix</t>
        </is>
      </c>
      <c r="H186" s="10" t="inlineStr">
        <is>
          <t>mean</t>
        </is>
      </c>
      <c r="I186" s="10" t="inlineStr">
        <is>
          <t>std (pop.)</t>
        </is>
      </c>
      <c r="J186" s="17" t="inlineStr">
        <is>
          <t>notes</t>
        </is>
      </c>
    </row>
    <row r="187">
      <c r="A187" s="7" t="inlineStr">
        <is>
          <t>TP</t>
        </is>
      </c>
      <c r="B187" s="7">
        <f>SUMPRODUCT(($B$178:$H$184=1)*('Ground truth'!$B$14:$H$20=1))</f>
        <v/>
      </c>
      <c r="C187" s="7">
        <f>SUMPRODUCT(($J$178:$P$184=1)*('Ground truth'!$B$14:$H$20=1))</f>
        <v/>
      </c>
      <c r="D187" s="7">
        <f>SUMPRODUCT(($R$178:$X$184=1)*('Ground truth'!$B$14:$H$20=1))</f>
        <v/>
      </c>
      <c r="E187" s="7">
        <f>SUMPRODUCT(($Z$178:$AF$184=1)*('Ground truth'!$B$14:$H$20=1))</f>
        <v/>
      </c>
      <c r="F187" s="7">
        <f>SUMPRODUCT(($AH$178:$AN$184=1)*('Ground truth'!$B$14:$H$20=1))</f>
        <v/>
      </c>
      <c r="G187" s="7">
        <f>SUMPRODUCT(($AP$178:$AV$184=1)*('Ground truth'!$B$14:$H$20=1))</f>
        <v/>
      </c>
      <c r="H187" s="12">
        <f>AVERAGE($B$187:$F$187)</f>
        <v/>
      </c>
      <c r="I187" s="12">
        <f>STDEV.P($B$187:$F$187)</f>
        <v/>
      </c>
    </row>
    <row r="188">
      <c r="A188" s="7" t="inlineStr">
        <is>
          <t>TN</t>
        </is>
      </c>
      <c r="B188" s="7">
        <f>SUMPRODUCT(($B$178:$H$184=0)*('Ground truth'!$B$14:$H$20=0))</f>
        <v/>
      </c>
      <c r="C188" s="7">
        <f>SUMPRODUCT(($J$178:$P$184=0)*('Ground truth'!$B$14:$H$20=0))</f>
        <v/>
      </c>
      <c r="D188" s="7">
        <f>SUMPRODUCT(($R$178:$X$184=0)*('Ground truth'!$B$14:$H$20=0))</f>
        <v/>
      </c>
      <c r="E188" s="7">
        <f>SUMPRODUCT(($Z$178:$AF$184=0)*('Ground truth'!$B$14:$H$20=0))</f>
        <v/>
      </c>
      <c r="F188" s="7">
        <f>SUMPRODUCT(($AH$178:$AN$184=0)*('Ground truth'!$B$14:$H$20=0))</f>
        <v/>
      </c>
      <c r="G188" s="7">
        <f>SUMPRODUCT(($AP$178:$AV$184=0)*('Ground truth'!$B$14:$H$20=0))</f>
        <v/>
      </c>
      <c r="H188" s="12">
        <f>AVERAGE($B$188:$F$188)</f>
        <v/>
      </c>
      <c r="I188" s="12">
        <f>STDEV.P($B$188:$F$188)</f>
        <v/>
      </c>
    </row>
    <row r="189">
      <c r="A189" s="7" t="inlineStr">
        <is>
          <t>FP</t>
        </is>
      </c>
      <c r="B189" s="7">
        <f>SUMPRODUCT(($B$178:$H$184=1)*('Ground truth'!$B$14:$H$20=0))</f>
        <v/>
      </c>
      <c r="C189" s="7">
        <f>SUMPRODUCT(($J$178:$P$184=1)*('Ground truth'!$B$14:$H$20=0))</f>
        <v/>
      </c>
      <c r="D189" s="7">
        <f>SUMPRODUCT(($R$178:$X$184=1)*('Ground truth'!$B$14:$H$20=0))</f>
        <v/>
      </c>
      <c r="E189" s="7">
        <f>SUMPRODUCT(($Z$178:$AF$184=1)*('Ground truth'!$B$14:$H$20=0))</f>
        <v/>
      </c>
      <c r="F189" s="7">
        <f>SUMPRODUCT(($AH$178:$AN$184=1)*('Ground truth'!$B$14:$H$20=0))</f>
        <v/>
      </c>
      <c r="G189" s="7">
        <f>SUMPRODUCT(($AP$178:$AV$184=1)*('Ground truth'!$B$14:$H$20=0))</f>
        <v/>
      </c>
      <c r="H189" s="12">
        <f>AVERAGE($B$189:$F$189)</f>
        <v/>
      </c>
      <c r="I189" s="12">
        <f>STDEV.P($B$189:$F$189)</f>
        <v/>
      </c>
    </row>
    <row r="190">
      <c r="A190" s="7" t="inlineStr">
        <is>
          <t>FN</t>
        </is>
      </c>
      <c r="B190" s="7">
        <f>SUMPRODUCT(($B$178:$H$184=0)*('Ground truth'!$B$14:$H$20=1))</f>
        <v/>
      </c>
      <c r="C190" s="7">
        <f>SUMPRODUCT(($J$178:$P$184=0)*('Ground truth'!$B$14:$H$20=1))</f>
        <v/>
      </c>
      <c r="D190" s="7">
        <f>SUMPRODUCT(($R$178:$X$184=0)*('Ground truth'!$B$14:$H$20=1))</f>
        <v/>
      </c>
      <c r="E190" s="7">
        <f>SUMPRODUCT(($Z$178:$AF$184=0)*('Ground truth'!$B$14:$H$20=1))</f>
        <v/>
      </c>
      <c r="F190" s="7">
        <f>SUMPRODUCT(($AH$178:$AN$184=0)*('Ground truth'!$B$14:$H$20=1))</f>
        <v/>
      </c>
      <c r="G190" s="7">
        <f>SUMPRODUCT(($AP$178:$AV$184=0)*('Ground truth'!$B$14:$H$20=1))</f>
        <v/>
      </c>
      <c r="H190" s="12">
        <f>AVERAGE($B$190:$F$190)</f>
        <v/>
      </c>
      <c r="I190" s="12">
        <f>STDEV.P($B$190:$F$190)</f>
        <v/>
      </c>
    </row>
    <row r="191">
      <c r="A191" s="4" t="inlineStr">
        <is>
          <t>Precision</t>
        </is>
      </c>
      <c r="B191" s="12">
        <f>IFERROR($B$187/($B$187+$B$189),0)</f>
        <v/>
      </c>
      <c r="C191" s="12">
        <f>IFERROR($C$187/($C$187+$C$189),0)</f>
        <v/>
      </c>
      <c r="D191" s="12">
        <f>IFERROR($D$187/($D$187+$D$189),0)</f>
        <v/>
      </c>
      <c r="E191" s="12">
        <f>IFERROR($E$187/($E$187+$E$189),0)</f>
        <v/>
      </c>
      <c r="F191" s="12">
        <f>IFERROR($F$187/($F$187+$F$189),0)</f>
        <v/>
      </c>
      <c r="G191" s="12">
        <f>IFERROR($G$187/($G$187+$G$189),0)</f>
        <v/>
      </c>
      <c r="H191" s="18">
        <f>AVERAGE($B$191:$F$191)</f>
        <v/>
      </c>
      <c r="I191" s="18">
        <f>STDEV.P($B$191:$F$191)</f>
        <v/>
      </c>
    </row>
    <row r="192">
      <c r="A192" s="4" t="inlineStr">
        <is>
          <t>Recall</t>
        </is>
      </c>
      <c r="B192" s="12">
        <f>IFERROR($B$187/($B$187+$B$190),0)</f>
        <v/>
      </c>
      <c r="C192" s="12">
        <f>IFERROR($C$187/($C$187+$C$190),0)</f>
        <v/>
      </c>
      <c r="D192" s="12">
        <f>IFERROR($D$187/($D$187+$D$190),0)</f>
        <v/>
      </c>
      <c r="E192" s="12">
        <f>IFERROR($E$187/($E$187+$E$190),0)</f>
        <v/>
      </c>
      <c r="F192" s="12">
        <f>IFERROR($F$187/($F$187+$F$190),0)</f>
        <v/>
      </c>
      <c r="G192" s="12">
        <f>IFERROR($G$187/($G$187+$G$190),0)</f>
        <v/>
      </c>
      <c r="H192" s="18">
        <f>AVERAGE($B$192:$F$192)</f>
        <v/>
      </c>
      <c r="I192" s="18">
        <f>STDEV.P($B$192:$F$192)</f>
        <v/>
      </c>
    </row>
    <row r="193">
      <c r="A193" s="4" t="inlineStr">
        <is>
          <t>F1</t>
        </is>
      </c>
      <c r="B193" s="12">
        <f>IFERROR(2*$B$191*$B$192/($B$191+$B$192),0)</f>
        <v/>
      </c>
      <c r="C193" s="12">
        <f>IFERROR(2*$C$191*$C$192/($C$191+$C$192),0)</f>
        <v/>
      </c>
      <c r="D193" s="12">
        <f>IFERROR(2*$D$191*$D$192/($D$191+$D$192),0)</f>
        <v/>
      </c>
      <c r="E193" s="12">
        <f>IFERROR(2*$E$191*$E$192/($E$191+$E$192),0)</f>
        <v/>
      </c>
      <c r="F193" s="12">
        <f>IFERROR(2*$F$191*$F$192/($F$191+$F$192),0)</f>
        <v/>
      </c>
      <c r="G193" s="12">
        <f>IFERROR(2*$G$191*$G$192/($G$191+$G$192),0)</f>
        <v/>
      </c>
      <c r="H193" s="18">
        <f>AVERAGE($B$193:$F$193)</f>
        <v/>
      </c>
      <c r="I193" s="18">
        <f>STDEV.P($B$193:$F$193)</f>
        <v/>
      </c>
    </row>
    <row r="194">
      <c r="A194" s="4" t="inlineStr">
        <is>
          <t>Accuracy</t>
        </is>
      </c>
      <c r="B194" s="12">
        <f>IFERROR(($B$187+$B$188)/($B$187+$B$188+$B$189+$B$190),0)</f>
        <v/>
      </c>
      <c r="C194" s="12">
        <f>IFERROR(($C$187+$C$188)/($C$187+$C$188+$C$189+$C$190),0)</f>
        <v/>
      </c>
      <c r="D194" s="12">
        <f>IFERROR(($D$187+$D$188)/($D$187+$D$188+$D$189+$D$190),0)</f>
        <v/>
      </c>
      <c r="E194" s="12">
        <f>IFERROR(($E$187+$E$188)/($E$187+$E$188+$E$189+$E$190),0)</f>
        <v/>
      </c>
      <c r="F194" s="12">
        <f>IFERROR(($F$187+$F$188)/($F$187+$F$188+$F$189+$F$190),0)</f>
        <v/>
      </c>
      <c r="G194" s="12">
        <f>IFERROR(($G$187+$G$188)/($G$187+$G$188+$G$189+$G$190),0)</f>
        <v/>
      </c>
      <c r="H194" s="18">
        <f>AVERAGE($B$194:$F$194)</f>
        <v/>
      </c>
      <c r="I194" s="18">
        <f>STDEV.P($B$194:$F$194)</f>
        <v/>
      </c>
    </row>
    <row r="195">
      <c r="A195" s="4" t="inlineStr">
        <is>
          <t>Edit distance</t>
        </is>
      </c>
      <c r="B195" s="12">
        <f>SUMPRODUCT(ABS('Ground truth'!$B$14:$H$20-$B$178:$H$184))</f>
        <v/>
      </c>
      <c r="C195" s="12">
        <f>SUMPRODUCT(ABS('Ground truth'!$B$14:$H$20-$J$178:$P$184))</f>
        <v/>
      </c>
      <c r="D195" s="12">
        <f>SUMPRODUCT(ABS('Ground truth'!$B$14:$H$20-$R$178:$X$184))</f>
        <v/>
      </c>
      <c r="E195" s="12">
        <f>SUMPRODUCT(ABS('Ground truth'!$B$14:$H$20-$Z$178:$AF$184))</f>
        <v/>
      </c>
      <c r="F195" s="12">
        <f>SUMPRODUCT(ABS('Ground truth'!$B$14:$H$20-$AH$178:$AN$184))</f>
        <v/>
      </c>
      <c r="G195" s="12">
        <f>SUMPRODUCT(ABS('Ground truth'!$B$14:$H$20-$AP$178:$AV$184))</f>
        <v/>
      </c>
      <c r="H195" s="18">
        <f>AVERAGE($B$195:$F$195)</f>
        <v/>
      </c>
      <c r="I195" s="18">
        <f>STDEV.P($B$195:$F$195)</f>
        <v/>
      </c>
    </row>
    <row r="196">
      <c r="A196" s="4" t="inlineStr">
        <is>
          <t>Spectral distance</t>
        </is>
      </c>
      <c r="B196" s="12">
        <f>SQRT(SUMPRODUCT(('Ground truth'!$K$14:$K$20-$B$207:$B$213)^2))</f>
        <v/>
      </c>
      <c r="C196" s="12">
        <f>SQRT(SUMPRODUCT(('Ground truth'!$K$14:$K$20-$C$207:$C$213)^2))</f>
        <v/>
      </c>
      <c r="D196" s="12">
        <f>SQRT(SUMPRODUCT(('Ground truth'!$K$14:$K$20-$D$207:$D$213)^2))</f>
        <v/>
      </c>
      <c r="E196" s="12">
        <f>SQRT(SUMPRODUCT(('Ground truth'!$K$14:$K$20-$E$207:$E$213)^2))</f>
        <v/>
      </c>
      <c r="F196" s="12">
        <f>SQRT(SUMPRODUCT(('Ground truth'!$K$14:$K$20-$F$207:$F$213)^2))</f>
        <v/>
      </c>
      <c r="G196" s="12">
        <f>SQRT(SUMPRODUCT(('Ground truth'!$K$14:$K$20-$G$207:$G$213)^2))</f>
        <v/>
      </c>
      <c r="H196" s="18">
        <f>AVERAGE($B$196:$F$196)</f>
        <v/>
      </c>
      <c r="I196" s="18">
        <f>STDEV.P($B$196:$F$196)</f>
        <v/>
      </c>
    </row>
    <row r="197">
      <c r="A197" s="4" t="inlineStr">
        <is>
          <t>Unsure cells</t>
        </is>
      </c>
      <c r="B197" s="7">
        <f>COUNTIF($B$178:$H$184,2)</f>
        <v/>
      </c>
      <c r="C197" s="7">
        <f>COUNTIF($J$178:$P$184,2)</f>
        <v/>
      </c>
      <c r="D197" s="7">
        <f>COUNTIF($R$178:$X$184,2)</f>
        <v/>
      </c>
      <c r="E197" s="7">
        <f>COUNTIF($Z$178:$AF$184,2)</f>
        <v/>
      </c>
      <c r="F197" s="7">
        <f>COUNTIF($AH$178:$AN$184,2)</f>
        <v/>
      </c>
      <c r="G197" s="7">
        <f>COUNTIF($AP$178:$AV$184,2)</f>
        <v/>
      </c>
      <c r="H197" s="12">
        <f>AVERAGE($B$197:$F$197)</f>
        <v/>
      </c>
      <c r="I197" s="12">
        <f>STDEV.P($B$197:$F$197)</f>
        <v/>
      </c>
    </row>
    <row r="198">
      <c r="A198" s="3" t="inlineStr">
        <is>
          <t>eigenvalues (real part, numpy order; pasted)</t>
        </is>
      </c>
    </row>
    <row r="199">
      <c r="A199" s="3" t="inlineStr">
        <is>
          <t xml:space="preserve">  λ1</t>
        </is>
      </c>
      <c r="B199" s="19" t="n">
        <v>4.854940853951645</v>
      </c>
      <c r="C199" s="19" t="n">
        <v>5.116016345130826</v>
      </c>
      <c r="D199" s="19" t="n">
        <v>5.116016345130826</v>
      </c>
      <c r="E199" s="19" t="n">
        <v>5.116016345130826</v>
      </c>
      <c r="F199" s="19" t="n">
        <v>5.116016345130826</v>
      </c>
      <c r="G199" s="19" t="n">
        <v>5.116016345130826</v>
      </c>
    </row>
    <row r="200">
      <c r="A200" s="3" t="inlineStr">
        <is>
          <t xml:space="preserve">  λ2</t>
        </is>
      </c>
      <c r="B200" s="19" t="n">
        <v>-1.167358659681182</v>
      </c>
      <c r="C200" s="19" t="n">
        <v>-1.172990508203184</v>
      </c>
      <c r="D200" s="19" t="n">
        <v>-1.172990508203184</v>
      </c>
      <c r="E200" s="19" t="n">
        <v>-1.172990508203184</v>
      </c>
      <c r="F200" s="19" t="n">
        <v>-1.172990508203184</v>
      </c>
      <c r="G200" s="19" t="n">
        <v>-1.172990508203184</v>
      </c>
    </row>
    <row r="201">
      <c r="A201" s="3" t="inlineStr">
        <is>
          <t xml:space="preserve">  λ3</t>
        </is>
      </c>
      <c r="B201" s="19" t="n">
        <v>-0.6653583977949041</v>
      </c>
      <c r="C201" s="19" t="n">
        <v>-0.6180339887498956</v>
      </c>
      <c r="D201" s="19" t="n">
        <v>-0.6180339887498956</v>
      </c>
      <c r="E201" s="19" t="n">
        <v>-0.6180339887498956</v>
      </c>
      <c r="F201" s="19" t="n">
        <v>-0.6180339887498956</v>
      </c>
      <c r="G201" s="19" t="n">
        <v>-0.6180339887498956</v>
      </c>
    </row>
    <row r="202">
      <c r="A202" s="3" t="inlineStr">
        <is>
          <t xml:space="preserve">  λ4</t>
        </is>
      </c>
      <c r="B202" s="19" t="n">
        <v>8.767490262525585e-17</v>
      </c>
      <c r="C202" s="19" t="n">
        <v>-0.1392976267786165</v>
      </c>
      <c r="D202" s="19" t="n">
        <v>-0.1392976267786165</v>
      </c>
      <c r="E202" s="19" t="n">
        <v>-0.1392976267786165</v>
      </c>
      <c r="F202" s="19" t="n">
        <v>-0.1392976267786165</v>
      </c>
      <c r="G202" s="19" t="n">
        <v>-0.1392976267786165</v>
      </c>
    </row>
    <row r="203">
      <c r="A203" s="3" t="inlineStr">
        <is>
          <t xml:space="preserve">  λ5</t>
        </is>
      </c>
      <c r="B203" s="19" t="n">
        <v>1.797551111891525</v>
      </c>
      <c r="C203" s="19" t="n">
        <v>1.618033988749893</v>
      </c>
      <c r="D203" s="19" t="n">
        <v>1.618033988749893</v>
      </c>
      <c r="E203" s="19" t="n">
        <v>1.618033988749893</v>
      </c>
      <c r="F203" s="19" t="n">
        <v>1.618033988749893</v>
      </c>
      <c r="G203" s="19" t="n">
        <v>1.618033988749893</v>
      </c>
    </row>
    <row r="204">
      <c r="A204" s="3" t="inlineStr">
        <is>
          <t xml:space="preserve">  λ6</t>
        </is>
      </c>
      <c r="B204" s="19" t="n">
        <v>1.180225091632912</v>
      </c>
      <c r="C204" s="19" t="n">
        <v>1.196271789850967</v>
      </c>
      <c r="D204" s="19" t="n">
        <v>1.196271789850967</v>
      </c>
      <c r="E204" s="19" t="n">
        <v>1.196271789850967</v>
      </c>
      <c r="F204" s="19" t="n">
        <v>1.196271789850967</v>
      </c>
      <c r="G204" s="19" t="n">
        <v>1.196271789850967</v>
      </c>
    </row>
    <row r="205">
      <c r="A205" s="3" t="inlineStr">
        <is>
          <t xml:space="preserve">  λ7</t>
        </is>
      </c>
      <c r="B205" s="19" t="n">
        <v>0.9999999999999996</v>
      </c>
      <c r="C205" s="19" t="n">
        <v>0.9999999999999998</v>
      </c>
      <c r="D205" s="19" t="n">
        <v>0.9999999999999998</v>
      </c>
      <c r="E205" s="19" t="n">
        <v>0.9999999999999998</v>
      </c>
      <c r="F205" s="19" t="n">
        <v>0.9999999999999998</v>
      </c>
      <c r="G205" s="19" t="n">
        <v>0.9999999999999998</v>
      </c>
    </row>
    <row r="206">
      <c r="A206" s="3" t="inlineStr">
        <is>
          <t>eigenvalues sorted desc (LARGE)</t>
        </is>
      </c>
    </row>
    <row r="207">
      <c r="A207" s="3" t="inlineStr">
        <is>
          <t xml:space="preserve">  λ(1)</t>
        </is>
      </c>
      <c r="B207" s="19">
        <f>LARGE($B$199:$B$205,1)</f>
        <v/>
      </c>
      <c r="C207" s="19">
        <f>LARGE($C$199:$C$205,1)</f>
        <v/>
      </c>
      <c r="D207" s="19">
        <f>LARGE($D$199:$D$205,1)</f>
        <v/>
      </c>
      <c r="E207" s="19">
        <f>LARGE($E$199:$E$205,1)</f>
        <v/>
      </c>
      <c r="F207" s="19">
        <f>LARGE($F$199:$F$205,1)</f>
        <v/>
      </c>
      <c r="G207" s="19">
        <f>LARGE($G$199:$G$205,1)</f>
        <v/>
      </c>
    </row>
    <row r="208">
      <c r="A208" s="3" t="inlineStr">
        <is>
          <t xml:space="preserve">  λ(2)</t>
        </is>
      </c>
      <c r="B208" s="19">
        <f>LARGE($B$199:$B$205,2)</f>
        <v/>
      </c>
      <c r="C208" s="19">
        <f>LARGE($C$199:$C$205,2)</f>
        <v/>
      </c>
      <c r="D208" s="19">
        <f>LARGE($D$199:$D$205,2)</f>
        <v/>
      </c>
      <c r="E208" s="19">
        <f>LARGE($E$199:$E$205,2)</f>
        <v/>
      </c>
      <c r="F208" s="19">
        <f>LARGE($F$199:$F$205,2)</f>
        <v/>
      </c>
      <c r="G208" s="19">
        <f>LARGE($G$199:$G$205,2)</f>
        <v/>
      </c>
    </row>
    <row r="209">
      <c r="A209" s="3" t="inlineStr">
        <is>
          <t xml:space="preserve">  λ(3)</t>
        </is>
      </c>
      <c r="B209" s="19">
        <f>LARGE($B$199:$B$205,3)</f>
        <v/>
      </c>
      <c r="C209" s="19">
        <f>LARGE($C$199:$C$205,3)</f>
        <v/>
      </c>
      <c r="D209" s="19">
        <f>LARGE($D$199:$D$205,3)</f>
        <v/>
      </c>
      <c r="E209" s="19">
        <f>LARGE($E$199:$E$205,3)</f>
        <v/>
      </c>
      <c r="F209" s="19">
        <f>LARGE($F$199:$F$205,3)</f>
        <v/>
      </c>
      <c r="G209" s="19">
        <f>LARGE($G$199:$G$205,3)</f>
        <v/>
      </c>
    </row>
    <row r="210">
      <c r="A210" s="3" t="inlineStr">
        <is>
          <t xml:space="preserve">  λ(4)</t>
        </is>
      </c>
      <c r="B210" s="19">
        <f>LARGE($B$199:$B$205,4)</f>
        <v/>
      </c>
      <c r="C210" s="19">
        <f>LARGE($C$199:$C$205,4)</f>
        <v/>
      </c>
      <c r="D210" s="19">
        <f>LARGE($D$199:$D$205,4)</f>
        <v/>
      </c>
      <c r="E210" s="19">
        <f>LARGE($E$199:$E$205,4)</f>
        <v/>
      </c>
      <c r="F210" s="19">
        <f>LARGE($F$199:$F$205,4)</f>
        <v/>
      </c>
      <c r="G210" s="19">
        <f>LARGE($G$199:$G$205,4)</f>
        <v/>
      </c>
    </row>
    <row r="211">
      <c r="A211" s="3" t="inlineStr">
        <is>
          <t xml:space="preserve">  λ(5)</t>
        </is>
      </c>
      <c r="B211" s="19">
        <f>LARGE($B$199:$B$205,5)</f>
        <v/>
      </c>
      <c r="C211" s="19">
        <f>LARGE($C$199:$C$205,5)</f>
        <v/>
      </c>
      <c r="D211" s="19">
        <f>LARGE($D$199:$D$205,5)</f>
        <v/>
      </c>
      <c r="E211" s="19">
        <f>LARGE($E$199:$E$205,5)</f>
        <v/>
      </c>
      <c r="F211" s="19">
        <f>LARGE($F$199:$F$205,5)</f>
        <v/>
      </c>
      <c r="G211" s="19">
        <f>LARGE($G$199:$G$205,5)</f>
        <v/>
      </c>
    </row>
    <row r="212">
      <c r="A212" s="3" t="inlineStr">
        <is>
          <t xml:space="preserve">  λ(6)</t>
        </is>
      </c>
      <c r="B212" s="19">
        <f>LARGE($B$199:$B$205,6)</f>
        <v/>
      </c>
      <c r="C212" s="19">
        <f>LARGE($C$199:$C$205,6)</f>
        <v/>
      </c>
      <c r="D212" s="19">
        <f>LARGE($D$199:$D$205,6)</f>
        <v/>
      </c>
      <c r="E212" s="19">
        <f>LARGE($E$199:$E$205,6)</f>
        <v/>
      </c>
      <c r="F212" s="19">
        <f>LARGE($F$199:$F$205,6)</f>
        <v/>
      </c>
      <c r="G212" s="19">
        <f>LARGE($G$199:$G$205,6)</f>
        <v/>
      </c>
    </row>
    <row r="213">
      <c r="A213" s="3" t="inlineStr">
        <is>
          <t xml:space="preserve">  λ(7)</t>
        </is>
      </c>
      <c r="B213" s="19">
        <f>LARGE($B$199:$B$205,7)</f>
        <v/>
      </c>
      <c r="C213" s="19">
        <f>LARGE($C$199:$C$205,7)</f>
        <v/>
      </c>
      <c r="D213" s="19">
        <f>LARGE($D$199:$D$205,7)</f>
        <v/>
      </c>
      <c r="E213" s="19">
        <f>LARGE($E$199:$E$205,7)</f>
        <v/>
      </c>
      <c r="F213" s="19">
        <f>LARGE($F$199:$F$205,7)</f>
        <v/>
      </c>
      <c r="G213" s="19">
        <f>LARGE($G$199:$G$205,7)</f>
        <v/>
      </c>
    </row>
    <row r="214">
      <c r="A214" s="3" t="inlineStr">
        <is>
          <t>check: Σeig − trace (→0)</t>
        </is>
      </c>
      <c r="B214" s="3">
        <f>ROUND(SUM($B$199:$B$205)-($B$178+$C$179+$D$180+$E$181+$F$182+$G$183+$H$184),6)</f>
        <v/>
      </c>
      <c r="C214" s="3">
        <f>ROUND(SUM($C$199:$C$205)-($J$178+$K$179+$L$180+$M$181+$N$182+$O$183+$P$184),6)</f>
        <v/>
      </c>
      <c r="D214" s="3">
        <f>ROUND(SUM($D$199:$D$205)-($R$178+$S$179+$T$180+$U$181+$V$182+$W$183+$X$184),6)</f>
        <v/>
      </c>
      <c r="E214" s="3">
        <f>ROUND(SUM($E$199:$E$205)-($Z$178+$AA$179+$AB$180+$AC$181+$AD$182+$AE$183+$AF$184),6)</f>
        <v/>
      </c>
      <c r="F214" s="3">
        <f>ROUND(SUM($F$199:$F$205)-($AH$178+$AI$179+$AJ$180+$AK$181+$AL$182+$AM$183+$AN$184),6)</f>
        <v/>
      </c>
      <c r="G214" s="3">
        <f>ROUND(SUM($G$199:$G$205)-($AP$178+$AQ$179+$AR$180+$AS$181+$AT$182+$AU$183+$AV$184),6)</f>
        <v/>
      </c>
    </row>
    <row r="215">
      <c r="A215" s="3" t="inlineStr">
        <is>
          <t>check: Πeig − det (→0)</t>
        </is>
      </c>
      <c r="B215" s="3">
        <f>ROUND(MDETERM($B$178:$H$184)-PRODUCT($B$199:$B$205),6)</f>
        <v/>
      </c>
      <c r="C215" s="3">
        <f>ROUND(MDETERM($J$178:$P$184)-PRODUCT($C$199:$C$205),6)</f>
        <v/>
      </c>
      <c r="D215" s="3">
        <f>ROUND(MDETERM($R$178:$X$184)-PRODUCT($D$199:$D$205),6)</f>
        <v/>
      </c>
      <c r="E215" s="3">
        <f>ROUND(MDETERM($Z$178:$AF$184)-PRODUCT($E$199:$E$205),6)</f>
        <v/>
      </c>
      <c r="F215" s="3">
        <f>ROUND(MDETERM($AH$178:$AN$184)-PRODUCT($F$199:$F$205),6)</f>
        <v/>
      </c>
      <c r="G215" s="3">
        <f>ROUND(MDETERM($AP$178:$AV$184)-PRODUCT($G$199:$G$205),6)</f>
        <v/>
      </c>
    </row>
    <row r="216">
      <c r="A216" s="3" t="inlineStr">
        <is>
          <t>complex eigenvalues?</t>
        </is>
      </c>
      <c r="B216" s="3" t="inlineStr"/>
      <c r="C216" s="3" t="inlineStr"/>
      <c r="D216" s="3" t="inlineStr"/>
      <c r="E216" s="3" t="inlineStr"/>
      <c r="F216" s="3" t="inlineStr"/>
      <c r="G216" s="3" t="inlineStr"/>
    </row>
    <row r="217">
      <c r="A217" s="3" t="inlineStr">
        <is>
          <t>check: det(M − λᵢI) per sorted λ (→0)</t>
        </is>
      </c>
    </row>
    <row r="218">
      <c r="A218" s="3" t="inlineStr">
        <is>
          <t xml:space="preserve">  det(M − λ(1)I)</t>
        </is>
      </c>
      <c r="B218" s="3">
        <f t="array" ref="B218">ROUND(MDETERM($B$178:$H$184-$B$207*MUNIT(7)),6)</f>
        <v/>
      </c>
      <c r="C218" s="3">
        <f t="array" ref="C218">ROUND(MDETERM($J$178:$P$184-$C$207*MUNIT(7)),6)</f>
        <v/>
      </c>
      <c r="D218" s="3">
        <f t="array" ref="D218">ROUND(MDETERM($R$178:$X$184-$D$207*MUNIT(7)),6)</f>
        <v/>
      </c>
      <c r="E218" s="3">
        <f t="array" ref="E218">ROUND(MDETERM($Z$178:$AF$184-$E$207*MUNIT(7)),6)</f>
        <v/>
      </c>
      <c r="F218" s="3">
        <f t="array" ref="F218">ROUND(MDETERM($AH$178:$AN$184-$F$207*MUNIT(7)),6)</f>
        <v/>
      </c>
      <c r="G218" s="3">
        <f t="array" ref="G218">ROUND(MDETERM($AP$178:$AV$184-$G$207*MUNIT(7)),6)</f>
        <v/>
      </c>
    </row>
    <row r="219">
      <c r="A219" s="3" t="inlineStr">
        <is>
          <t xml:space="preserve">  det(M − λ(2)I)</t>
        </is>
      </c>
      <c r="B219" s="3">
        <f t="array" ref="B219">ROUND(MDETERM($B$178:$H$184-$B$208*MUNIT(7)),6)</f>
        <v/>
      </c>
      <c r="C219" s="3">
        <f t="array" ref="C219">ROUND(MDETERM($J$178:$P$184-$C$208*MUNIT(7)),6)</f>
        <v/>
      </c>
      <c r="D219" s="3">
        <f t="array" ref="D219">ROUND(MDETERM($R$178:$X$184-$D$208*MUNIT(7)),6)</f>
        <v/>
      </c>
      <c r="E219" s="3">
        <f t="array" ref="E219">ROUND(MDETERM($Z$178:$AF$184-$E$208*MUNIT(7)),6)</f>
        <v/>
      </c>
      <c r="F219" s="3">
        <f t="array" ref="F219">ROUND(MDETERM($AH$178:$AN$184-$F$208*MUNIT(7)),6)</f>
        <v/>
      </c>
      <c r="G219" s="3">
        <f t="array" ref="G219">ROUND(MDETERM($AP$178:$AV$184-$G$208*MUNIT(7)),6)</f>
        <v/>
      </c>
    </row>
    <row r="220">
      <c r="A220" s="3" t="inlineStr">
        <is>
          <t xml:space="preserve">  det(M − λ(3)I)</t>
        </is>
      </c>
      <c r="B220" s="3">
        <f t="array" ref="B220">ROUND(MDETERM($B$178:$H$184-$B$209*MUNIT(7)),6)</f>
        <v/>
      </c>
      <c r="C220" s="3">
        <f t="array" ref="C220">ROUND(MDETERM($J$178:$P$184-$C$209*MUNIT(7)),6)</f>
        <v/>
      </c>
      <c r="D220" s="3">
        <f t="array" ref="D220">ROUND(MDETERM($R$178:$X$184-$D$209*MUNIT(7)),6)</f>
        <v/>
      </c>
      <c r="E220" s="3">
        <f t="array" ref="E220">ROUND(MDETERM($Z$178:$AF$184-$E$209*MUNIT(7)),6)</f>
        <v/>
      </c>
      <c r="F220" s="3">
        <f t="array" ref="F220">ROUND(MDETERM($AH$178:$AN$184-$F$209*MUNIT(7)),6)</f>
        <v/>
      </c>
      <c r="G220" s="3">
        <f t="array" ref="G220">ROUND(MDETERM($AP$178:$AV$184-$G$209*MUNIT(7)),6)</f>
        <v/>
      </c>
    </row>
    <row r="221">
      <c r="A221" s="3" t="inlineStr">
        <is>
          <t xml:space="preserve">  det(M − λ(4)I)</t>
        </is>
      </c>
      <c r="B221" s="3">
        <f t="array" ref="B221">ROUND(MDETERM($B$178:$H$184-$B$210*MUNIT(7)),6)</f>
        <v/>
      </c>
      <c r="C221" s="3">
        <f t="array" ref="C221">ROUND(MDETERM($J$178:$P$184-$C$210*MUNIT(7)),6)</f>
        <v/>
      </c>
      <c r="D221" s="3">
        <f t="array" ref="D221">ROUND(MDETERM($R$178:$X$184-$D$210*MUNIT(7)),6)</f>
        <v/>
      </c>
      <c r="E221" s="3">
        <f t="array" ref="E221">ROUND(MDETERM($Z$178:$AF$184-$E$210*MUNIT(7)),6)</f>
        <v/>
      </c>
      <c r="F221" s="3">
        <f t="array" ref="F221">ROUND(MDETERM($AH$178:$AN$184-$F$210*MUNIT(7)),6)</f>
        <v/>
      </c>
      <c r="G221" s="3">
        <f t="array" ref="G221">ROUND(MDETERM($AP$178:$AV$184-$G$210*MUNIT(7)),6)</f>
        <v/>
      </c>
    </row>
    <row r="222">
      <c r="A222" s="3" t="inlineStr">
        <is>
          <t xml:space="preserve">  det(M − λ(5)I)</t>
        </is>
      </c>
      <c r="B222" s="3">
        <f t="array" ref="B222">ROUND(MDETERM($B$178:$H$184-$B$211*MUNIT(7)),6)</f>
        <v/>
      </c>
      <c r="C222" s="3">
        <f t="array" ref="C222">ROUND(MDETERM($J$178:$P$184-$C$211*MUNIT(7)),6)</f>
        <v/>
      </c>
      <c r="D222" s="3">
        <f t="array" ref="D222">ROUND(MDETERM($R$178:$X$184-$D$211*MUNIT(7)),6)</f>
        <v/>
      </c>
      <c r="E222" s="3">
        <f t="array" ref="E222">ROUND(MDETERM($Z$178:$AF$184-$E$211*MUNIT(7)),6)</f>
        <v/>
      </c>
      <c r="F222" s="3">
        <f t="array" ref="F222">ROUND(MDETERM($AH$178:$AN$184-$F$211*MUNIT(7)),6)</f>
        <v/>
      </c>
      <c r="G222" s="3">
        <f t="array" ref="G222">ROUND(MDETERM($AP$178:$AV$184-$G$211*MUNIT(7)),6)</f>
        <v/>
      </c>
    </row>
    <row r="223">
      <c r="A223" s="3" t="inlineStr">
        <is>
          <t xml:space="preserve">  det(M − λ(6)I)</t>
        </is>
      </c>
      <c r="B223" s="3">
        <f t="array" ref="B223">ROUND(MDETERM($B$178:$H$184-$B$212*MUNIT(7)),6)</f>
        <v/>
      </c>
      <c r="C223" s="3">
        <f t="array" ref="C223">ROUND(MDETERM($J$178:$P$184-$C$212*MUNIT(7)),6)</f>
        <v/>
      </c>
      <c r="D223" s="3">
        <f t="array" ref="D223">ROUND(MDETERM($R$178:$X$184-$D$212*MUNIT(7)),6)</f>
        <v/>
      </c>
      <c r="E223" s="3">
        <f t="array" ref="E223">ROUND(MDETERM($Z$178:$AF$184-$E$212*MUNIT(7)),6)</f>
        <v/>
      </c>
      <c r="F223" s="3">
        <f t="array" ref="F223">ROUND(MDETERM($AH$178:$AN$184-$F$212*MUNIT(7)),6)</f>
        <v/>
      </c>
      <c r="G223" s="3">
        <f t="array" ref="G223">ROUND(MDETERM($AP$178:$AV$184-$G$212*MUNIT(7)),6)</f>
        <v/>
      </c>
    </row>
    <row r="224">
      <c r="A224" s="3" t="inlineStr">
        <is>
          <t xml:space="preserve">  det(M − λ(7)I)</t>
        </is>
      </c>
      <c r="B224" s="3">
        <f t="array" ref="B224">ROUND(MDETERM($B$178:$H$184-$B$213*MUNIT(7)),6)</f>
        <v/>
      </c>
      <c r="C224" s="3">
        <f t="array" ref="C224">ROUND(MDETERM($J$178:$P$184-$C$213*MUNIT(7)),6)</f>
        <v/>
      </c>
      <c r="D224" s="3">
        <f t="array" ref="D224">ROUND(MDETERM($R$178:$X$184-$D$213*MUNIT(7)),6)</f>
        <v/>
      </c>
      <c r="E224" s="3">
        <f t="array" ref="E224">ROUND(MDETERM($Z$178:$AF$184-$E$213*MUNIT(7)),6)</f>
        <v/>
      </c>
      <c r="F224" s="3">
        <f t="array" ref="F224">ROUND(MDETERM($AH$178:$AN$184-$F$213*MUNIT(7)),6)</f>
        <v/>
      </c>
      <c r="G224" s="3">
        <f t="array" ref="G224">ROUND(MDETERM($AP$178:$AV$184-$G$213*MUNIT(7)),6)</f>
        <v/>
      </c>
    </row>
    <row r="228" ht="16" customHeight="1">
      <c r="A228" s="14" t="inlineStr">
        <is>
          <t>LLM | llama3.3:70b</t>
        </is>
      </c>
      <c r="B228" s="9" t="inlineStr">
        <is>
          <t>run 1 (raw, pasted)</t>
        </is>
      </c>
      <c r="J228" s="9" t="inlineStr">
        <is>
          <t>run 2 (raw, pasted)</t>
        </is>
      </c>
      <c r="R228" s="9" t="inlineStr">
        <is>
          <t>run 3 (raw, pasted)</t>
        </is>
      </c>
      <c r="Z228" s="9" t="inlineStr">
        <is>
          <t>run 4 (raw, pasted)</t>
        </is>
      </c>
      <c r="AH228" s="9" t="inlineStr">
        <is>
          <t>run 5 (raw, pasted)</t>
        </is>
      </c>
      <c r="AP228" s="9" t="inlineStr">
        <is>
          <t>Step2 average matrix (formula)</t>
        </is>
      </c>
      <c r="AX228" s="9" t="inlineStr">
        <is>
          <t>ground truth (reference)</t>
        </is>
      </c>
    </row>
    <row r="229" ht="60" customHeight="1">
      <c r="B229" s="15" t="inlineStr">
        <is>
          <t>Motor</t>
        </is>
      </c>
      <c r="C229" s="15" t="inlineStr">
        <is>
          <t>Battery</t>
        </is>
      </c>
      <c r="D229" s="15" t="inlineStr">
        <is>
          <t>Gearbox</t>
        </is>
      </c>
      <c r="E229" s="15" t="inlineStr">
        <is>
          <t>Chuck</t>
        </is>
      </c>
      <c r="F229" s="15" t="inlineStr">
        <is>
          <t>Handle</t>
        </is>
      </c>
      <c r="G229" s="15" t="inlineStr">
        <is>
          <t>Switch</t>
        </is>
      </c>
      <c r="H229" s="15" t="inlineStr">
        <is>
          <t>Circuit Board</t>
        </is>
      </c>
      <c r="J229" s="15" t="inlineStr">
        <is>
          <t>Motor</t>
        </is>
      </c>
      <c r="K229" s="15" t="inlineStr">
        <is>
          <t>Battery</t>
        </is>
      </c>
      <c r="L229" s="15" t="inlineStr">
        <is>
          <t>Gearbox</t>
        </is>
      </c>
      <c r="M229" s="15" t="inlineStr">
        <is>
          <t>Chuck</t>
        </is>
      </c>
      <c r="N229" s="15" t="inlineStr">
        <is>
          <t>Handle</t>
        </is>
      </c>
      <c r="O229" s="15" t="inlineStr">
        <is>
          <t>Switch</t>
        </is>
      </c>
      <c r="P229" s="15" t="inlineStr">
        <is>
          <t>Circuit Board</t>
        </is>
      </c>
      <c r="R229" s="15" t="inlineStr">
        <is>
          <t>Motor</t>
        </is>
      </c>
      <c r="S229" s="15" t="inlineStr">
        <is>
          <t>Battery</t>
        </is>
      </c>
      <c r="T229" s="15" t="inlineStr">
        <is>
          <t>Gearbox</t>
        </is>
      </c>
      <c r="U229" s="15" t="inlineStr">
        <is>
          <t>Chuck</t>
        </is>
      </c>
      <c r="V229" s="15" t="inlineStr">
        <is>
          <t>Handle</t>
        </is>
      </c>
      <c r="W229" s="15" t="inlineStr">
        <is>
          <t>Switch</t>
        </is>
      </c>
      <c r="X229" s="15" t="inlineStr">
        <is>
          <t>Circuit Board</t>
        </is>
      </c>
      <c r="Z229" s="15" t="inlineStr">
        <is>
          <t>Motor</t>
        </is>
      </c>
      <c r="AA229" s="15" t="inlineStr">
        <is>
          <t>Battery</t>
        </is>
      </c>
      <c r="AB229" s="15" t="inlineStr">
        <is>
          <t>Gearbox</t>
        </is>
      </c>
      <c r="AC229" s="15" t="inlineStr">
        <is>
          <t>Chuck</t>
        </is>
      </c>
      <c r="AD229" s="15" t="inlineStr">
        <is>
          <t>Handle</t>
        </is>
      </c>
      <c r="AE229" s="15" t="inlineStr">
        <is>
          <t>Switch</t>
        </is>
      </c>
      <c r="AF229" s="15" t="inlineStr">
        <is>
          <t>Circuit Board</t>
        </is>
      </c>
      <c r="AH229" s="15" t="inlineStr">
        <is>
          <t>Motor</t>
        </is>
      </c>
      <c r="AI229" s="15" t="inlineStr">
        <is>
          <t>Battery</t>
        </is>
      </c>
      <c r="AJ229" s="15" t="inlineStr">
        <is>
          <t>Gearbox</t>
        </is>
      </c>
      <c r="AK229" s="15" t="inlineStr">
        <is>
          <t>Chuck</t>
        </is>
      </c>
      <c r="AL229" s="15" t="inlineStr">
        <is>
          <t>Handle</t>
        </is>
      </c>
      <c r="AM229" s="15" t="inlineStr">
        <is>
          <t>Switch</t>
        </is>
      </c>
      <c r="AN229" s="15" t="inlineStr">
        <is>
          <t>Circuit Board</t>
        </is>
      </c>
      <c r="AP229" s="15" t="inlineStr">
        <is>
          <t>Motor</t>
        </is>
      </c>
      <c r="AQ229" s="15" t="inlineStr">
        <is>
          <t>Battery</t>
        </is>
      </c>
      <c r="AR229" s="15" t="inlineStr">
        <is>
          <t>Gearbox</t>
        </is>
      </c>
      <c r="AS229" s="15" t="inlineStr">
        <is>
          <t>Chuck</t>
        </is>
      </c>
      <c r="AT229" s="15" t="inlineStr">
        <is>
          <t>Handle</t>
        </is>
      </c>
      <c r="AU229" s="15" t="inlineStr">
        <is>
          <t>Switch</t>
        </is>
      </c>
      <c r="AV229" s="15" t="inlineStr">
        <is>
          <t>Circuit Board</t>
        </is>
      </c>
    </row>
    <row r="230">
      <c r="A230" s="3" t="inlineStr">
        <is>
          <t>Motor</t>
        </is>
      </c>
      <c r="B230" s="8" t="n">
        <v>1</v>
      </c>
      <c r="C230" s="8" t="n">
        <v>1</v>
      </c>
      <c r="D230" s="8" t="n">
        <v>1</v>
      </c>
      <c r="E230" s="8" t="n">
        <v>0</v>
      </c>
      <c r="F230" s="8" t="n">
        <v>1</v>
      </c>
      <c r="G230" s="8" t="n">
        <v>1</v>
      </c>
      <c r="H230" s="8" t="n">
        <v>1</v>
      </c>
      <c r="J230" s="8" t="n">
        <v>1</v>
      </c>
      <c r="K230" s="8" t="n">
        <v>1</v>
      </c>
      <c r="L230" s="8" t="n">
        <v>1</v>
      </c>
      <c r="M230" s="8" t="n">
        <v>0</v>
      </c>
      <c r="N230" s="8" t="n">
        <v>1</v>
      </c>
      <c r="O230" s="8" t="n">
        <v>1</v>
      </c>
      <c r="P230" s="8" t="n">
        <v>1</v>
      </c>
      <c r="R230" s="8" t="n">
        <v>1</v>
      </c>
      <c r="S230" s="8" t="n">
        <v>1</v>
      </c>
      <c r="T230" s="8" t="n">
        <v>1</v>
      </c>
      <c r="U230" s="8" t="n">
        <v>0</v>
      </c>
      <c r="V230" s="8" t="n">
        <v>1</v>
      </c>
      <c r="W230" s="8" t="n">
        <v>1</v>
      </c>
      <c r="X230" s="8" t="n">
        <v>1</v>
      </c>
      <c r="Z230" s="8" t="n">
        <v>1</v>
      </c>
      <c r="AA230" s="8" t="n">
        <v>1</v>
      </c>
      <c r="AB230" s="8" t="n">
        <v>1</v>
      </c>
      <c r="AC230" s="8" t="n">
        <v>0</v>
      </c>
      <c r="AD230" s="8" t="n">
        <v>1</v>
      </c>
      <c r="AE230" s="8" t="n">
        <v>1</v>
      </c>
      <c r="AF230" s="8" t="n">
        <v>1</v>
      </c>
      <c r="AH230" s="8" t="n">
        <v>1</v>
      </c>
      <c r="AI230" s="8" t="n">
        <v>1</v>
      </c>
      <c r="AJ230" s="8" t="n">
        <v>1</v>
      </c>
      <c r="AK230" s="8" t="n">
        <v>0</v>
      </c>
      <c r="AL230" s="8" t="n">
        <v>1</v>
      </c>
      <c r="AM230" s="8" t="n">
        <v>1</v>
      </c>
      <c r="AN230" s="8" t="n">
        <v>1</v>
      </c>
      <c r="AP230" s="8">
        <f>IF(($B$230&lt;&gt;2)+($J$230&lt;&gt;2)+($R$230&lt;&gt;2)+($Z$230&lt;&gt;2)+($AH$230&lt;&gt;2)=0,2,IF((($B$230&lt;&gt;2)*$B$230+($J$230&lt;&gt;2)*$J$230+($R$230&lt;&gt;2)*$R$230+($Z$230&lt;&gt;2)*$Z$230+($AH$230&lt;&gt;2)*$AH$230)/(($B$230&lt;&gt;2)+($J$230&lt;&gt;2)+($R$230&lt;&gt;2)+($Z$230&lt;&gt;2)+($AH$230&lt;&gt;2))&gt;=0.5,1,0))</f>
        <v/>
      </c>
      <c r="AQ230" s="8">
        <f>IF(($C$230&lt;&gt;2)+($K$230&lt;&gt;2)+($S$230&lt;&gt;2)+($AA$230&lt;&gt;2)+($AI$230&lt;&gt;2)=0,2,IF((($C$230&lt;&gt;2)*$C$230+($K$230&lt;&gt;2)*$K$230+($S$230&lt;&gt;2)*$S$230+($AA$230&lt;&gt;2)*$AA$230+($AI$230&lt;&gt;2)*$AI$230)/(($C$230&lt;&gt;2)+($K$230&lt;&gt;2)+($S$230&lt;&gt;2)+($AA$230&lt;&gt;2)+($AI$230&lt;&gt;2))&gt;=0.5,1,0))</f>
        <v/>
      </c>
      <c r="AR230" s="8">
        <f>IF(($D$230&lt;&gt;2)+($L$230&lt;&gt;2)+($T$230&lt;&gt;2)+($AB$230&lt;&gt;2)+($AJ$230&lt;&gt;2)=0,2,IF((($D$230&lt;&gt;2)*$D$230+($L$230&lt;&gt;2)*$L$230+($T$230&lt;&gt;2)*$T$230+($AB$230&lt;&gt;2)*$AB$230+($AJ$230&lt;&gt;2)*$AJ$230)/(($D$230&lt;&gt;2)+($L$230&lt;&gt;2)+($T$230&lt;&gt;2)+($AB$230&lt;&gt;2)+($AJ$230&lt;&gt;2))&gt;=0.5,1,0))</f>
        <v/>
      </c>
      <c r="AS230" s="8">
        <f>IF(($E$230&lt;&gt;2)+($M$230&lt;&gt;2)+($U$230&lt;&gt;2)+($AC$230&lt;&gt;2)+($AK$230&lt;&gt;2)=0,2,IF((($E$230&lt;&gt;2)*$E$230+($M$230&lt;&gt;2)*$M$230+($U$230&lt;&gt;2)*$U$230+($AC$230&lt;&gt;2)*$AC$230+($AK$230&lt;&gt;2)*$AK$230)/(($E$230&lt;&gt;2)+($M$230&lt;&gt;2)+($U$230&lt;&gt;2)+($AC$230&lt;&gt;2)+($AK$230&lt;&gt;2))&gt;=0.5,1,0))</f>
        <v/>
      </c>
      <c r="AT230" s="8">
        <f>IF(($F$230&lt;&gt;2)+($N$230&lt;&gt;2)+($V$230&lt;&gt;2)+($AD$230&lt;&gt;2)+($AL$230&lt;&gt;2)=0,2,IF((($F$230&lt;&gt;2)*$F$230+($N$230&lt;&gt;2)*$N$230+($V$230&lt;&gt;2)*$V$230+($AD$230&lt;&gt;2)*$AD$230+($AL$230&lt;&gt;2)*$AL$230)/(($F$230&lt;&gt;2)+($N$230&lt;&gt;2)+($V$230&lt;&gt;2)+($AD$230&lt;&gt;2)+($AL$230&lt;&gt;2))&gt;=0.5,1,0))</f>
        <v/>
      </c>
      <c r="AU230" s="8">
        <f>IF(($G$230&lt;&gt;2)+($O$230&lt;&gt;2)+($W$230&lt;&gt;2)+($AE$230&lt;&gt;2)+($AM$230&lt;&gt;2)=0,2,IF((($G$230&lt;&gt;2)*$G$230+($O$230&lt;&gt;2)*$O$230+($W$230&lt;&gt;2)*$W$230+($AE$230&lt;&gt;2)*$AE$230+($AM$230&lt;&gt;2)*$AM$230)/(($G$230&lt;&gt;2)+($O$230&lt;&gt;2)+($W$230&lt;&gt;2)+($AE$230&lt;&gt;2)+($AM$230&lt;&gt;2))&gt;=0.5,1,0))</f>
        <v/>
      </c>
      <c r="AV230" s="8">
        <f>IF(($H$230&lt;&gt;2)+($P$230&lt;&gt;2)+($X$230&lt;&gt;2)+($AF$230&lt;&gt;2)+($AN$230&lt;&gt;2)=0,2,IF((($H$230&lt;&gt;2)*$H$230+($P$230&lt;&gt;2)*$P$230+($X$230&lt;&gt;2)*$X$230+($AF$230&lt;&gt;2)*$AF$230+($AN$230&lt;&gt;2)*$AN$230)/(($H$230&lt;&gt;2)+($P$230&lt;&gt;2)+($X$230&lt;&gt;2)+($AF$230&lt;&gt;2)+($AN$230&lt;&gt;2))&gt;=0.5,1,0))</f>
        <v/>
      </c>
      <c r="AX230" s="16">
        <f>'Ground truth'!$B$14</f>
        <v/>
      </c>
      <c r="AY230" s="16">
        <f>'Ground truth'!$C$14</f>
        <v/>
      </c>
      <c r="AZ230" s="16">
        <f>'Ground truth'!$D$14</f>
        <v/>
      </c>
      <c r="BA230" s="16">
        <f>'Ground truth'!$E$14</f>
        <v/>
      </c>
      <c r="BB230" s="16">
        <f>'Ground truth'!$F$14</f>
        <v/>
      </c>
      <c r="BC230" s="16">
        <f>'Ground truth'!$G$14</f>
        <v/>
      </c>
      <c r="BD230" s="16">
        <f>'Ground truth'!$H$14</f>
        <v/>
      </c>
    </row>
    <row r="231">
      <c r="A231" s="3" t="inlineStr">
        <is>
          <t>Battery</t>
        </is>
      </c>
      <c r="B231" s="8" t="n">
        <v>1</v>
      </c>
      <c r="C231" s="8" t="n">
        <v>1</v>
      </c>
      <c r="D231" s="8" t="n">
        <v>0</v>
      </c>
      <c r="E231" s="8" t="n">
        <v>0</v>
      </c>
      <c r="F231" s="8" t="n">
        <v>0</v>
      </c>
      <c r="G231" s="8" t="n">
        <v>0</v>
      </c>
      <c r="H231" s="8" t="n">
        <v>1</v>
      </c>
      <c r="J231" s="8" t="n">
        <v>1</v>
      </c>
      <c r="K231" s="8" t="n">
        <v>1</v>
      </c>
      <c r="L231" s="8" t="n">
        <v>0</v>
      </c>
      <c r="M231" s="8" t="n">
        <v>0</v>
      </c>
      <c r="N231" s="8" t="n">
        <v>0</v>
      </c>
      <c r="O231" s="8" t="n">
        <v>0</v>
      </c>
      <c r="P231" s="8" t="n">
        <v>1</v>
      </c>
      <c r="R231" s="8" t="n">
        <v>1</v>
      </c>
      <c r="S231" s="8" t="n">
        <v>1</v>
      </c>
      <c r="T231" s="8" t="n">
        <v>0</v>
      </c>
      <c r="U231" s="8" t="n">
        <v>0</v>
      </c>
      <c r="V231" s="8" t="n">
        <v>0</v>
      </c>
      <c r="W231" s="8" t="n">
        <v>0</v>
      </c>
      <c r="X231" s="8" t="n">
        <v>1</v>
      </c>
      <c r="Z231" s="8" t="n">
        <v>1</v>
      </c>
      <c r="AA231" s="8" t="n">
        <v>1</v>
      </c>
      <c r="AB231" s="8" t="n">
        <v>0</v>
      </c>
      <c r="AC231" s="8" t="n">
        <v>0</v>
      </c>
      <c r="AD231" s="8" t="n">
        <v>0</v>
      </c>
      <c r="AE231" s="8" t="n">
        <v>0</v>
      </c>
      <c r="AF231" s="8" t="n">
        <v>1</v>
      </c>
      <c r="AH231" s="8" t="n">
        <v>1</v>
      </c>
      <c r="AI231" s="8" t="n">
        <v>1</v>
      </c>
      <c r="AJ231" s="8" t="n">
        <v>0</v>
      </c>
      <c r="AK231" s="8" t="n">
        <v>0</v>
      </c>
      <c r="AL231" s="8" t="n">
        <v>0</v>
      </c>
      <c r="AM231" s="8" t="n">
        <v>0</v>
      </c>
      <c r="AN231" s="8" t="n">
        <v>1</v>
      </c>
      <c r="AP231" s="8">
        <f>IF(($B$231&lt;&gt;2)+($J$231&lt;&gt;2)+($R$231&lt;&gt;2)+($Z$231&lt;&gt;2)+($AH$231&lt;&gt;2)=0,2,IF((($B$231&lt;&gt;2)*$B$231+($J$231&lt;&gt;2)*$J$231+($R$231&lt;&gt;2)*$R$231+($Z$231&lt;&gt;2)*$Z$231+($AH$231&lt;&gt;2)*$AH$231)/(($B$231&lt;&gt;2)+($J$231&lt;&gt;2)+($R$231&lt;&gt;2)+($Z$231&lt;&gt;2)+($AH$231&lt;&gt;2))&gt;=0.5,1,0))</f>
        <v/>
      </c>
      <c r="AQ231" s="8">
        <f>IF(($C$231&lt;&gt;2)+($K$231&lt;&gt;2)+($S$231&lt;&gt;2)+($AA$231&lt;&gt;2)+($AI$231&lt;&gt;2)=0,2,IF((($C$231&lt;&gt;2)*$C$231+($K$231&lt;&gt;2)*$K$231+($S$231&lt;&gt;2)*$S$231+($AA$231&lt;&gt;2)*$AA$231+($AI$231&lt;&gt;2)*$AI$231)/(($C$231&lt;&gt;2)+($K$231&lt;&gt;2)+($S$231&lt;&gt;2)+($AA$231&lt;&gt;2)+($AI$231&lt;&gt;2))&gt;=0.5,1,0))</f>
        <v/>
      </c>
      <c r="AR231" s="8">
        <f>IF(($D$231&lt;&gt;2)+($L$231&lt;&gt;2)+($T$231&lt;&gt;2)+($AB$231&lt;&gt;2)+($AJ$231&lt;&gt;2)=0,2,IF((($D$231&lt;&gt;2)*$D$231+($L$231&lt;&gt;2)*$L$231+($T$231&lt;&gt;2)*$T$231+($AB$231&lt;&gt;2)*$AB$231+($AJ$231&lt;&gt;2)*$AJ$231)/(($D$231&lt;&gt;2)+($L$231&lt;&gt;2)+($T$231&lt;&gt;2)+($AB$231&lt;&gt;2)+($AJ$231&lt;&gt;2))&gt;=0.5,1,0))</f>
        <v/>
      </c>
      <c r="AS231" s="8">
        <f>IF(($E$231&lt;&gt;2)+($M$231&lt;&gt;2)+($U$231&lt;&gt;2)+($AC$231&lt;&gt;2)+($AK$231&lt;&gt;2)=0,2,IF((($E$231&lt;&gt;2)*$E$231+($M$231&lt;&gt;2)*$M$231+($U$231&lt;&gt;2)*$U$231+($AC$231&lt;&gt;2)*$AC$231+($AK$231&lt;&gt;2)*$AK$231)/(($E$231&lt;&gt;2)+($M$231&lt;&gt;2)+($U$231&lt;&gt;2)+($AC$231&lt;&gt;2)+($AK$231&lt;&gt;2))&gt;=0.5,1,0))</f>
        <v/>
      </c>
      <c r="AT231" s="8">
        <f>IF(($F$231&lt;&gt;2)+($N$231&lt;&gt;2)+($V$231&lt;&gt;2)+($AD$231&lt;&gt;2)+($AL$231&lt;&gt;2)=0,2,IF((($F$231&lt;&gt;2)*$F$231+($N$231&lt;&gt;2)*$N$231+($V$231&lt;&gt;2)*$V$231+($AD$231&lt;&gt;2)*$AD$231+($AL$231&lt;&gt;2)*$AL$231)/(($F$231&lt;&gt;2)+($N$231&lt;&gt;2)+($V$231&lt;&gt;2)+($AD$231&lt;&gt;2)+($AL$231&lt;&gt;2))&gt;=0.5,1,0))</f>
        <v/>
      </c>
      <c r="AU231" s="8">
        <f>IF(($G$231&lt;&gt;2)+($O$231&lt;&gt;2)+($W$231&lt;&gt;2)+($AE$231&lt;&gt;2)+($AM$231&lt;&gt;2)=0,2,IF((($G$231&lt;&gt;2)*$G$231+($O$231&lt;&gt;2)*$O$231+($W$231&lt;&gt;2)*$W$231+($AE$231&lt;&gt;2)*$AE$231+($AM$231&lt;&gt;2)*$AM$231)/(($G$231&lt;&gt;2)+($O$231&lt;&gt;2)+($W$231&lt;&gt;2)+($AE$231&lt;&gt;2)+($AM$231&lt;&gt;2))&gt;=0.5,1,0))</f>
        <v/>
      </c>
      <c r="AV231" s="8">
        <f>IF(($H$231&lt;&gt;2)+($P$231&lt;&gt;2)+($X$231&lt;&gt;2)+($AF$231&lt;&gt;2)+($AN$231&lt;&gt;2)=0,2,IF((($H$231&lt;&gt;2)*$H$231+($P$231&lt;&gt;2)*$P$231+($X$231&lt;&gt;2)*$X$231+($AF$231&lt;&gt;2)*$AF$231+($AN$231&lt;&gt;2)*$AN$231)/(($H$231&lt;&gt;2)+($P$231&lt;&gt;2)+($X$231&lt;&gt;2)+($AF$231&lt;&gt;2)+($AN$231&lt;&gt;2))&gt;=0.5,1,0))</f>
        <v/>
      </c>
      <c r="AX231" s="16">
        <f>'Ground truth'!$B$15</f>
        <v/>
      </c>
      <c r="AY231" s="16">
        <f>'Ground truth'!$C$15</f>
        <v/>
      </c>
      <c r="AZ231" s="16">
        <f>'Ground truth'!$D$15</f>
        <v/>
      </c>
      <c r="BA231" s="16">
        <f>'Ground truth'!$E$15</f>
        <v/>
      </c>
      <c r="BB231" s="16">
        <f>'Ground truth'!$F$15</f>
        <v/>
      </c>
      <c r="BC231" s="16">
        <f>'Ground truth'!$G$15</f>
        <v/>
      </c>
      <c r="BD231" s="16">
        <f>'Ground truth'!$H$15</f>
        <v/>
      </c>
    </row>
    <row r="232">
      <c r="A232" s="3" t="inlineStr">
        <is>
          <t>Gearbox</t>
        </is>
      </c>
      <c r="B232" s="8" t="n">
        <v>1</v>
      </c>
      <c r="C232" s="8" t="n">
        <v>0</v>
      </c>
      <c r="D232" s="8" t="n">
        <v>1</v>
      </c>
      <c r="E232" s="8" t="n">
        <v>1</v>
      </c>
      <c r="F232" s="8" t="n">
        <v>0</v>
      </c>
      <c r="G232" s="8" t="n">
        <v>0</v>
      </c>
      <c r="H232" s="8" t="n">
        <v>0</v>
      </c>
      <c r="J232" s="8" t="n">
        <v>1</v>
      </c>
      <c r="K232" s="8" t="n">
        <v>0</v>
      </c>
      <c r="L232" s="8" t="n">
        <v>1</v>
      </c>
      <c r="M232" s="8" t="n">
        <v>1</v>
      </c>
      <c r="N232" s="8" t="n">
        <v>0</v>
      </c>
      <c r="O232" s="8" t="n">
        <v>0</v>
      </c>
      <c r="P232" s="8" t="n">
        <v>0</v>
      </c>
      <c r="R232" s="8" t="n">
        <v>1</v>
      </c>
      <c r="S232" s="8" t="n">
        <v>0</v>
      </c>
      <c r="T232" s="8" t="n">
        <v>1</v>
      </c>
      <c r="U232" s="8" t="n">
        <v>1</v>
      </c>
      <c r="V232" s="8" t="n">
        <v>0</v>
      </c>
      <c r="W232" s="8" t="n">
        <v>0</v>
      </c>
      <c r="X232" s="8" t="n">
        <v>0</v>
      </c>
      <c r="Z232" s="8" t="n">
        <v>1</v>
      </c>
      <c r="AA232" s="8" t="n">
        <v>0</v>
      </c>
      <c r="AB232" s="8" t="n">
        <v>1</v>
      </c>
      <c r="AC232" s="8" t="n">
        <v>1</v>
      </c>
      <c r="AD232" s="8" t="n">
        <v>0</v>
      </c>
      <c r="AE232" s="8" t="n">
        <v>0</v>
      </c>
      <c r="AF232" s="8" t="n">
        <v>0</v>
      </c>
      <c r="AH232" s="8" t="n">
        <v>1</v>
      </c>
      <c r="AI232" s="8" t="n">
        <v>0</v>
      </c>
      <c r="AJ232" s="8" t="n">
        <v>1</v>
      </c>
      <c r="AK232" s="8" t="n">
        <v>1</v>
      </c>
      <c r="AL232" s="8" t="n">
        <v>0</v>
      </c>
      <c r="AM232" s="8" t="n">
        <v>0</v>
      </c>
      <c r="AN232" s="8" t="n">
        <v>0</v>
      </c>
      <c r="AP232" s="8">
        <f>IF(($B$232&lt;&gt;2)+($J$232&lt;&gt;2)+($R$232&lt;&gt;2)+($Z$232&lt;&gt;2)+($AH$232&lt;&gt;2)=0,2,IF((($B$232&lt;&gt;2)*$B$232+($J$232&lt;&gt;2)*$J$232+($R$232&lt;&gt;2)*$R$232+($Z$232&lt;&gt;2)*$Z$232+($AH$232&lt;&gt;2)*$AH$232)/(($B$232&lt;&gt;2)+($J$232&lt;&gt;2)+($R$232&lt;&gt;2)+($Z$232&lt;&gt;2)+($AH$232&lt;&gt;2))&gt;=0.5,1,0))</f>
        <v/>
      </c>
      <c r="AQ232" s="8">
        <f>IF(($C$232&lt;&gt;2)+($K$232&lt;&gt;2)+($S$232&lt;&gt;2)+($AA$232&lt;&gt;2)+($AI$232&lt;&gt;2)=0,2,IF((($C$232&lt;&gt;2)*$C$232+($K$232&lt;&gt;2)*$K$232+($S$232&lt;&gt;2)*$S$232+($AA$232&lt;&gt;2)*$AA$232+($AI$232&lt;&gt;2)*$AI$232)/(($C$232&lt;&gt;2)+($K$232&lt;&gt;2)+($S$232&lt;&gt;2)+($AA$232&lt;&gt;2)+($AI$232&lt;&gt;2))&gt;=0.5,1,0))</f>
        <v/>
      </c>
      <c r="AR232" s="8">
        <f>IF(($D$232&lt;&gt;2)+($L$232&lt;&gt;2)+($T$232&lt;&gt;2)+($AB$232&lt;&gt;2)+($AJ$232&lt;&gt;2)=0,2,IF((($D$232&lt;&gt;2)*$D$232+($L$232&lt;&gt;2)*$L$232+($T$232&lt;&gt;2)*$T$232+($AB$232&lt;&gt;2)*$AB$232+($AJ$232&lt;&gt;2)*$AJ$232)/(($D$232&lt;&gt;2)+($L$232&lt;&gt;2)+($T$232&lt;&gt;2)+($AB$232&lt;&gt;2)+($AJ$232&lt;&gt;2))&gt;=0.5,1,0))</f>
        <v/>
      </c>
      <c r="AS232" s="8">
        <f>IF(($E$232&lt;&gt;2)+($M$232&lt;&gt;2)+($U$232&lt;&gt;2)+($AC$232&lt;&gt;2)+($AK$232&lt;&gt;2)=0,2,IF((($E$232&lt;&gt;2)*$E$232+($M$232&lt;&gt;2)*$M$232+($U$232&lt;&gt;2)*$U$232+($AC$232&lt;&gt;2)*$AC$232+($AK$232&lt;&gt;2)*$AK$232)/(($E$232&lt;&gt;2)+($M$232&lt;&gt;2)+($U$232&lt;&gt;2)+($AC$232&lt;&gt;2)+($AK$232&lt;&gt;2))&gt;=0.5,1,0))</f>
        <v/>
      </c>
      <c r="AT232" s="8">
        <f>IF(($F$232&lt;&gt;2)+($N$232&lt;&gt;2)+($V$232&lt;&gt;2)+($AD$232&lt;&gt;2)+($AL$232&lt;&gt;2)=0,2,IF((($F$232&lt;&gt;2)*$F$232+($N$232&lt;&gt;2)*$N$232+($V$232&lt;&gt;2)*$V$232+($AD$232&lt;&gt;2)*$AD$232+($AL$232&lt;&gt;2)*$AL$232)/(($F$232&lt;&gt;2)+($N$232&lt;&gt;2)+($V$232&lt;&gt;2)+($AD$232&lt;&gt;2)+($AL$232&lt;&gt;2))&gt;=0.5,1,0))</f>
        <v/>
      </c>
      <c r="AU232" s="8">
        <f>IF(($G$232&lt;&gt;2)+($O$232&lt;&gt;2)+($W$232&lt;&gt;2)+($AE$232&lt;&gt;2)+($AM$232&lt;&gt;2)=0,2,IF((($G$232&lt;&gt;2)*$G$232+($O$232&lt;&gt;2)*$O$232+($W$232&lt;&gt;2)*$W$232+($AE$232&lt;&gt;2)*$AE$232+($AM$232&lt;&gt;2)*$AM$232)/(($G$232&lt;&gt;2)+($O$232&lt;&gt;2)+($W$232&lt;&gt;2)+($AE$232&lt;&gt;2)+($AM$232&lt;&gt;2))&gt;=0.5,1,0))</f>
        <v/>
      </c>
      <c r="AV232" s="8">
        <f>IF(($H$232&lt;&gt;2)+($P$232&lt;&gt;2)+($X$232&lt;&gt;2)+($AF$232&lt;&gt;2)+($AN$232&lt;&gt;2)=0,2,IF((($H$232&lt;&gt;2)*$H$232+($P$232&lt;&gt;2)*$P$232+($X$232&lt;&gt;2)*$X$232+($AF$232&lt;&gt;2)*$AF$232+($AN$232&lt;&gt;2)*$AN$232)/(($H$232&lt;&gt;2)+($P$232&lt;&gt;2)+($X$232&lt;&gt;2)+($AF$232&lt;&gt;2)+($AN$232&lt;&gt;2))&gt;=0.5,1,0))</f>
        <v/>
      </c>
      <c r="AX232" s="16">
        <f>'Ground truth'!$B$16</f>
        <v/>
      </c>
      <c r="AY232" s="16">
        <f>'Ground truth'!$C$16</f>
        <v/>
      </c>
      <c r="AZ232" s="16">
        <f>'Ground truth'!$D$16</f>
        <v/>
      </c>
      <c r="BA232" s="16">
        <f>'Ground truth'!$E$16</f>
        <v/>
      </c>
      <c r="BB232" s="16">
        <f>'Ground truth'!$F$16</f>
        <v/>
      </c>
      <c r="BC232" s="16">
        <f>'Ground truth'!$G$16</f>
        <v/>
      </c>
      <c r="BD232" s="16">
        <f>'Ground truth'!$H$16</f>
        <v/>
      </c>
    </row>
    <row r="233">
      <c r="A233" s="3" t="inlineStr">
        <is>
          <t>Chuck</t>
        </is>
      </c>
      <c r="B233" s="8" t="n">
        <v>0</v>
      </c>
      <c r="C233" s="8" t="n">
        <v>0</v>
      </c>
      <c r="D233" s="8" t="n">
        <v>1</v>
      </c>
      <c r="E233" s="8" t="n">
        <v>1</v>
      </c>
      <c r="F233" s="8" t="n">
        <v>0</v>
      </c>
      <c r="G233" s="8" t="n">
        <v>0</v>
      </c>
      <c r="H233" s="8" t="n">
        <v>0</v>
      </c>
      <c r="J233" s="8" t="n">
        <v>0</v>
      </c>
      <c r="K233" s="8" t="n">
        <v>0</v>
      </c>
      <c r="L233" s="8" t="n">
        <v>1</v>
      </c>
      <c r="M233" s="8" t="n">
        <v>1</v>
      </c>
      <c r="N233" s="8" t="n">
        <v>0</v>
      </c>
      <c r="O233" s="8" t="n">
        <v>0</v>
      </c>
      <c r="P233" s="8" t="n">
        <v>0</v>
      </c>
      <c r="R233" s="8" t="n">
        <v>0</v>
      </c>
      <c r="S233" s="8" t="n">
        <v>0</v>
      </c>
      <c r="T233" s="8" t="n">
        <v>1</v>
      </c>
      <c r="U233" s="8" t="n">
        <v>1</v>
      </c>
      <c r="V233" s="8" t="n">
        <v>0</v>
      </c>
      <c r="W233" s="8" t="n">
        <v>0</v>
      </c>
      <c r="X233" s="8" t="n">
        <v>0</v>
      </c>
      <c r="Z233" s="8" t="n">
        <v>0</v>
      </c>
      <c r="AA233" s="8" t="n">
        <v>0</v>
      </c>
      <c r="AB233" s="8" t="n">
        <v>1</v>
      </c>
      <c r="AC233" s="8" t="n">
        <v>1</v>
      </c>
      <c r="AD233" s="8" t="n">
        <v>0</v>
      </c>
      <c r="AE233" s="8" t="n">
        <v>0</v>
      </c>
      <c r="AF233" s="8" t="n">
        <v>0</v>
      </c>
      <c r="AH233" s="8" t="n">
        <v>0</v>
      </c>
      <c r="AI233" s="8" t="n">
        <v>0</v>
      </c>
      <c r="AJ233" s="8" t="n">
        <v>1</v>
      </c>
      <c r="AK233" s="8" t="n">
        <v>1</v>
      </c>
      <c r="AL233" s="8" t="n">
        <v>0</v>
      </c>
      <c r="AM233" s="8" t="n">
        <v>0</v>
      </c>
      <c r="AN233" s="8" t="n">
        <v>0</v>
      </c>
      <c r="AP233" s="8">
        <f>IF(($B$233&lt;&gt;2)+($J$233&lt;&gt;2)+($R$233&lt;&gt;2)+($Z$233&lt;&gt;2)+($AH$233&lt;&gt;2)=0,2,IF((($B$233&lt;&gt;2)*$B$233+($J$233&lt;&gt;2)*$J$233+($R$233&lt;&gt;2)*$R$233+($Z$233&lt;&gt;2)*$Z$233+($AH$233&lt;&gt;2)*$AH$233)/(($B$233&lt;&gt;2)+($J$233&lt;&gt;2)+($R$233&lt;&gt;2)+($Z$233&lt;&gt;2)+($AH$233&lt;&gt;2))&gt;=0.5,1,0))</f>
        <v/>
      </c>
      <c r="AQ233" s="8">
        <f>IF(($C$233&lt;&gt;2)+($K$233&lt;&gt;2)+($S$233&lt;&gt;2)+($AA$233&lt;&gt;2)+($AI$233&lt;&gt;2)=0,2,IF((($C$233&lt;&gt;2)*$C$233+($K$233&lt;&gt;2)*$K$233+($S$233&lt;&gt;2)*$S$233+($AA$233&lt;&gt;2)*$AA$233+($AI$233&lt;&gt;2)*$AI$233)/(($C$233&lt;&gt;2)+($K$233&lt;&gt;2)+($S$233&lt;&gt;2)+($AA$233&lt;&gt;2)+($AI$233&lt;&gt;2))&gt;=0.5,1,0))</f>
        <v/>
      </c>
      <c r="AR233" s="8">
        <f>IF(($D$233&lt;&gt;2)+($L$233&lt;&gt;2)+($T$233&lt;&gt;2)+($AB$233&lt;&gt;2)+($AJ$233&lt;&gt;2)=0,2,IF((($D$233&lt;&gt;2)*$D$233+($L$233&lt;&gt;2)*$L$233+($T$233&lt;&gt;2)*$T$233+($AB$233&lt;&gt;2)*$AB$233+($AJ$233&lt;&gt;2)*$AJ$233)/(($D$233&lt;&gt;2)+($L$233&lt;&gt;2)+($T$233&lt;&gt;2)+($AB$233&lt;&gt;2)+($AJ$233&lt;&gt;2))&gt;=0.5,1,0))</f>
        <v/>
      </c>
      <c r="AS233" s="8">
        <f>IF(($E$233&lt;&gt;2)+($M$233&lt;&gt;2)+($U$233&lt;&gt;2)+($AC$233&lt;&gt;2)+($AK$233&lt;&gt;2)=0,2,IF((($E$233&lt;&gt;2)*$E$233+($M$233&lt;&gt;2)*$M$233+($U$233&lt;&gt;2)*$U$233+($AC$233&lt;&gt;2)*$AC$233+($AK$233&lt;&gt;2)*$AK$233)/(($E$233&lt;&gt;2)+($M$233&lt;&gt;2)+($U$233&lt;&gt;2)+($AC$233&lt;&gt;2)+($AK$233&lt;&gt;2))&gt;=0.5,1,0))</f>
        <v/>
      </c>
      <c r="AT233" s="8">
        <f>IF(($F$233&lt;&gt;2)+($N$233&lt;&gt;2)+($V$233&lt;&gt;2)+($AD$233&lt;&gt;2)+($AL$233&lt;&gt;2)=0,2,IF((($F$233&lt;&gt;2)*$F$233+($N$233&lt;&gt;2)*$N$233+($V$233&lt;&gt;2)*$V$233+($AD$233&lt;&gt;2)*$AD$233+($AL$233&lt;&gt;2)*$AL$233)/(($F$233&lt;&gt;2)+($N$233&lt;&gt;2)+($V$233&lt;&gt;2)+($AD$233&lt;&gt;2)+($AL$233&lt;&gt;2))&gt;=0.5,1,0))</f>
        <v/>
      </c>
      <c r="AU233" s="8">
        <f>IF(($G$233&lt;&gt;2)+($O$233&lt;&gt;2)+($W$233&lt;&gt;2)+($AE$233&lt;&gt;2)+($AM$233&lt;&gt;2)=0,2,IF((($G$233&lt;&gt;2)*$G$233+($O$233&lt;&gt;2)*$O$233+($W$233&lt;&gt;2)*$W$233+($AE$233&lt;&gt;2)*$AE$233+($AM$233&lt;&gt;2)*$AM$233)/(($G$233&lt;&gt;2)+($O$233&lt;&gt;2)+($W$233&lt;&gt;2)+($AE$233&lt;&gt;2)+($AM$233&lt;&gt;2))&gt;=0.5,1,0))</f>
        <v/>
      </c>
      <c r="AV233" s="8">
        <f>IF(($H$233&lt;&gt;2)+($P$233&lt;&gt;2)+($X$233&lt;&gt;2)+($AF$233&lt;&gt;2)+($AN$233&lt;&gt;2)=0,2,IF((($H$233&lt;&gt;2)*$H$233+($P$233&lt;&gt;2)*$P$233+($X$233&lt;&gt;2)*$X$233+($AF$233&lt;&gt;2)*$AF$233+($AN$233&lt;&gt;2)*$AN$233)/(($H$233&lt;&gt;2)+($P$233&lt;&gt;2)+($X$233&lt;&gt;2)+($AF$233&lt;&gt;2)+($AN$233&lt;&gt;2))&gt;=0.5,1,0))</f>
        <v/>
      </c>
      <c r="AX233" s="16">
        <f>'Ground truth'!$B$17</f>
        <v/>
      </c>
      <c r="AY233" s="16">
        <f>'Ground truth'!$C$17</f>
        <v/>
      </c>
      <c r="AZ233" s="16">
        <f>'Ground truth'!$D$17</f>
        <v/>
      </c>
      <c r="BA233" s="16">
        <f>'Ground truth'!$E$17</f>
        <v/>
      </c>
      <c r="BB233" s="16">
        <f>'Ground truth'!$F$17</f>
        <v/>
      </c>
      <c r="BC233" s="16">
        <f>'Ground truth'!$G$17</f>
        <v/>
      </c>
      <c r="BD233" s="16">
        <f>'Ground truth'!$H$17</f>
        <v/>
      </c>
    </row>
    <row r="234">
      <c r="A234" s="3" t="inlineStr">
        <is>
          <t>Handle</t>
        </is>
      </c>
      <c r="B234" s="8" t="n">
        <v>1</v>
      </c>
      <c r="C234" s="8" t="n">
        <v>0</v>
      </c>
      <c r="D234" s="8" t="n">
        <v>0</v>
      </c>
      <c r="E234" s="8" t="n">
        <v>0</v>
      </c>
      <c r="F234" s="8" t="n">
        <v>1</v>
      </c>
      <c r="G234" s="8" t="n">
        <v>1</v>
      </c>
      <c r="H234" s="8" t="n">
        <v>1</v>
      </c>
      <c r="J234" s="8" t="n">
        <v>1</v>
      </c>
      <c r="K234" s="8" t="n">
        <v>0</v>
      </c>
      <c r="L234" s="8" t="n">
        <v>0</v>
      </c>
      <c r="M234" s="8" t="n">
        <v>0</v>
      </c>
      <c r="N234" s="8" t="n">
        <v>1</v>
      </c>
      <c r="O234" s="8" t="n">
        <v>1</v>
      </c>
      <c r="P234" s="8" t="n">
        <v>1</v>
      </c>
      <c r="R234" s="8" t="n">
        <v>1</v>
      </c>
      <c r="S234" s="8" t="n">
        <v>0</v>
      </c>
      <c r="T234" s="8" t="n">
        <v>0</v>
      </c>
      <c r="U234" s="8" t="n">
        <v>0</v>
      </c>
      <c r="V234" s="8" t="n">
        <v>1</v>
      </c>
      <c r="W234" s="8" t="n">
        <v>1</v>
      </c>
      <c r="X234" s="8" t="n">
        <v>1</v>
      </c>
      <c r="Z234" s="8" t="n">
        <v>1</v>
      </c>
      <c r="AA234" s="8" t="n">
        <v>0</v>
      </c>
      <c r="AB234" s="8" t="n">
        <v>0</v>
      </c>
      <c r="AC234" s="8" t="n">
        <v>0</v>
      </c>
      <c r="AD234" s="8" t="n">
        <v>1</v>
      </c>
      <c r="AE234" s="8" t="n">
        <v>1</v>
      </c>
      <c r="AF234" s="8" t="n">
        <v>1</v>
      </c>
      <c r="AH234" s="8" t="n">
        <v>1</v>
      </c>
      <c r="AI234" s="8" t="n">
        <v>0</v>
      </c>
      <c r="AJ234" s="8" t="n">
        <v>0</v>
      </c>
      <c r="AK234" s="8" t="n">
        <v>0</v>
      </c>
      <c r="AL234" s="8" t="n">
        <v>1</v>
      </c>
      <c r="AM234" s="8" t="n">
        <v>1</v>
      </c>
      <c r="AN234" s="8" t="n">
        <v>1</v>
      </c>
      <c r="AP234" s="8">
        <f>IF(($B$234&lt;&gt;2)+($J$234&lt;&gt;2)+($R$234&lt;&gt;2)+($Z$234&lt;&gt;2)+($AH$234&lt;&gt;2)=0,2,IF((($B$234&lt;&gt;2)*$B$234+($J$234&lt;&gt;2)*$J$234+($R$234&lt;&gt;2)*$R$234+($Z$234&lt;&gt;2)*$Z$234+($AH$234&lt;&gt;2)*$AH$234)/(($B$234&lt;&gt;2)+($J$234&lt;&gt;2)+($R$234&lt;&gt;2)+($Z$234&lt;&gt;2)+($AH$234&lt;&gt;2))&gt;=0.5,1,0))</f>
        <v/>
      </c>
      <c r="AQ234" s="8">
        <f>IF(($C$234&lt;&gt;2)+($K$234&lt;&gt;2)+($S$234&lt;&gt;2)+($AA$234&lt;&gt;2)+($AI$234&lt;&gt;2)=0,2,IF((($C$234&lt;&gt;2)*$C$234+($K$234&lt;&gt;2)*$K$234+($S$234&lt;&gt;2)*$S$234+($AA$234&lt;&gt;2)*$AA$234+($AI$234&lt;&gt;2)*$AI$234)/(($C$234&lt;&gt;2)+($K$234&lt;&gt;2)+($S$234&lt;&gt;2)+($AA$234&lt;&gt;2)+($AI$234&lt;&gt;2))&gt;=0.5,1,0))</f>
        <v/>
      </c>
      <c r="AR234" s="8">
        <f>IF(($D$234&lt;&gt;2)+($L$234&lt;&gt;2)+($T$234&lt;&gt;2)+($AB$234&lt;&gt;2)+($AJ$234&lt;&gt;2)=0,2,IF((($D$234&lt;&gt;2)*$D$234+($L$234&lt;&gt;2)*$L$234+($T$234&lt;&gt;2)*$T$234+($AB$234&lt;&gt;2)*$AB$234+($AJ$234&lt;&gt;2)*$AJ$234)/(($D$234&lt;&gt;2)+($L$234&lt;&gt;2)+($T$234&lt;&gt;2)+($AB$234&lt;&gt;2)+($AJ$234&lt;&gt;2))&gt;=0.5,1,0))</f>
        <v/>
      </c>
      <c r="AS234" s="8">
        <f>IF(($E$234&lt;&gt;2)+($M$234&lt;&gt;2)+($U$234&lt;&gt;2)+($AC$234&lt;&gt;2)+($AK$234&lt;&gt;2)=0,2,IF((($E$234&lt;&gt;2)*$E$234+($M$234&lt;&gt;2)*$M$234+($U$234&lt;&gt;2)*$U$234+($AC$234&lt;&gt;2)*$AC$234+($AK$234&lt;&gt;2)*$AK$234)/(($E$234&lt;&gt;2)+($M$234&lt;&gt;2)+($U$234&lt;&gt;2)+($AC$234&lt;&gt;2)+($AK$234&lt;&gt;2))&gt;=0.5,1,0))</f>
        <v/>
      </c>
      <c r="AT234" s="8">
        <f>IF(($F$234&lt;&gt;2)+($N$234&lt;&gt;2)+($V$234&lt;&gt;2)+($AD$234&lt;&gt;2)+($AL$234&lt;&gt;2)=0,2,IF((($F$234&lt;&gt;2)*$F$234+($N$234&lt;&gt;2)*$N$234+($V$234&lt;&gt;2)*$V$234+($AD$234&lt;&gt;2)*$AD$234+($AL$234&lt;&gt;2)*$AL$234)/(($F$234&lt;&gt;2)+($N$234&lt;&gt;2)+($V$234&lt;&gt;2)+($AD$234&lt;&gt;2)+($AL$234&lt;&gt;2))&gt;=0.5,1,0))</f>
        <v/>
      </c>
      <c r="AU234" s="8">
        <f>IF(($G$234&lt;&gt;2)+($O$234&lt;&gt;2)+($W$234&lt;&gt;2)+($AE$234&lt;&gt;2)+($AM$234&lt;&gt;2)=0,2,IF((($G$234&lt;&gt;2)*$G$234+($O$234&lt;&gt;2)*$O$234+($W$234&lt;&gt;2)*$W$234+($AE$234&lt;&gt;2)*$AE$234+($AM$234&lt;&gt;2)*$AM$234)/(($G$234&lt;&gt;2)+($O$234&lt;&gt;2)+($W$234&lt;&gt;2)+($AE$234&lt;&gt;2)+($AM$234&lt;&gt;2))&gt;=0.5,1,0))</f>
        <v/>
      </c>
      <c r="AV234" s="8">
        <f>IF(($H$234&lt;&gt;2)+($P$234&lt;&gt;2)+($X$234&lt;&gt;2)+($AF$234&lt;&gt;2)+($AN$234&lt;&gt;2)=0,2,IF((($H$234&lt;&gt;2)*$H$234+($P$234&lt;&gt;2)*$P$234+($X$234&lt;&gt;2)*$X$234+($AF$234&lt;&gt;2)*$AF$234+($AN$234&lt;&gt;2)*$AN$234)/(($H$234&lt;&gt;2)+($P$234&lt;&gt;2)+($X$234&lt;&gt;2)+($AF$234&lt;&gt;2)+($AN$234&lt;&gt;2))&gt;=0.5,1,0))</f>
        <v/>
      </c>
      <c r="AX234" s="16">
        <f>'Ground truth'!$B$18</f>
        <v/>
      </c>
      <c r="AY234" s="16">
        <f>'Ground truth'!$C$18</f>
        <v/>
      </c>
      <c r="AZ234" s="16">
        <f>'Ground truth'!$D$18</f>
        <v/>
      </c>
      <c r="BA234" s="16">
        <f>'Ground truth'!$E$18</f>
        <v/>
      </c>
      <c r="BB234" s="16">
        <f>'Ground truth'!$F$18</f>
        <v/>
      </c>
      <c r="BC234" s="16">
        <f>'Ground truth'!$G$18</f>
        <v/>
      </c>
      <c r="BD234" s="16">
        <f>'Ground truth'!$H$18</f>
        <v/>
      </c>
    </row>
    <row r="235">
      <c r="A235" s="3" t="inlineStr">
        <is>
          <t>Switch</t>
        </is>
      </c>
      <c r="B235" s="8" t="n">
        <v>1</v>
      </c>
      <c r="C235" s="8" t="n">
        <v>0</v>
      </c>
      <c r="D235" s="8" t="n">
        <v>0</v>
      </c>
      <c r="E235" s="8" t="n">
        <v>0</v>
      </c>
      <c r="F235" s="8" t="n">
        <v>1</v>
      </c>
      <c r="G235" s="8" t="n">
        <v>1</v>
      </c>
      <c r="H235" s="8" t="n">
        <v>1</v>
      </c>
      <c r="J235" s="8" t="n">
        <v>1</v>
      </c>
      <c r="K235" s="8" t="n">
        <v>0</v>
      </c>
      <c r="L235" s="8" t="n">
        <v>0</v>
      </c>
      <c r="M235" s="8" t="n">
        <v>0</v>
      </c>
      <c r="N235" s="8" t="n">
        <v>1</v>
      </c>
      <c r="O235" s="8" t="n">
        <v>1</v>
      </c>
      <c r="P235" s="8" t="n">
        <v>1</v>
      </c>
      <c r="R235" s="8" t="n">
        <v>1</v>
      </c>
      <c r="S235" s="8" t="n">
        <v>0</v>
      </c>
      <c r="T235" s="8" t="n">
        <v>0</v>
      </c>
      <c r="U235" s="8" t="n">
        <v>0</v>
      </c>
      <c r="V235" s="8" t="n">
        <v>1</v>
      </c>
      <c r="W235" s="8" t="n">
        <v>1</v>
      </c>
      <c r="X235" s="8" t="n">
        <v>1</v>
      </c>
      <c r="Z235" s="8" t="n">
        <v>1</v>
      </c>
      <c r="AA235" s="8" t="n">
        <v>0</v>
      </c>
      <c r="AB235" s="8" t="n">
        <v>0</v>
      </c>
      <c r="AC235" s="8" t="n">
        <v>0</v>
      </c>
      <c r="AD235" s="8" t="n">
        <v>1</v>
      </c>
      <c r="AE235" s="8" t="n">
        <v>1</v>
      </c>
      <c r="AF235" s="8" t="n">
        <v>1</v>
      </c>
      <c r="AH235" s="8" t="n">
        <v>1</v>
      </c>
      <c r="AI235" s="8" t="n">
        <v>0</v>
      </c>
      <c r="AJ235" s="8" t="n">
        <v>0</v>
      </c>
      <c r="AK235" s="8" t="n">
        <v>0</v>
      </c>
      <c r="AL235" s="8" t="n">
        <v>1</v>
      </c>
      <c r="AM235" s="8" t="n">
        <v>1</v>
      </c>
      <c r="AN235" s="8" t="n">
        <v>1</v>
      </c>
      <c r="AP235" s="8">
        <f>IF(($B$235&lt;&gt;2)+($J$235&lt;&gt;2)+($R$235&lt;&gt;2)+($Z$235&lt;&gt;2)+($AH$235&lt;&gt;2)=0,2,IF((($B$235&lt;&gt;2)*$B$235+($J$235&lt;&gt;2)*$J$235+($R$235&lt;&gt;2)*$R$235+($Z$235&lt;&gt;2)*$Z$235+($AH$235&lt;&gt;2)*$AH$235)/(($B$235&lt;&gt;2)+($J$235&lt;&gt;2)+($R$235&lt;&gt;2)+($Z$235&lt;&gt;2)+($AH$235&lt;&gt;2))&gt;=0.5,1,0))</f>
        <v/>
      </c>
      <c r="AQ235" s="8">
        <f>IF(($C$235&lt;&gt;2)+($K$235&lt;&gt;2)+($S$235&lt;&gt;2)+($AA$235&lt;&gt;2)+($AI$235&lt;&gt;2)=0,2,IF((($C$235&lt;&gt;2)*$C$235+($K$235&lt;&gt;2)*$K$235+($S$235&lt;&gt;2)*$S$235+($AA$235&lt;&gt;2)*$AA$235+($AI$235&lt;&gt;2)*$AI$235)/(($C$235&lt;&gt;2)+($K$235&lt;&gt;2)+($S$235&lt;&gt;2)+($AA$235&lt;&gt;2)+($AI$235&lt;&gt;2))&gt;=0.5,1,0))</f>
        <v/>
      </c>
      <c r="AR235" s="8">
        <f>IF(($D$235&lt;&gt;2)+($L$235&lt;&gt;2)+($T$235&lt;&gt;2)+($AB$235&lt;&gt;2)+($AJ$235&lt;&gt;2)=0,2,IF((($D$235&lt;&gt;2)*$D$235+($L$235&lt;&gt;2)*$L$235+($T$235&lt;&gt;2)*$T$235+($AB$235&lt;&gt;2)*$AB$235+($AJ$235&lt;&gt;2)*$AJ$235)/(($D$235&lt;&gt;2)+($L$235&lt;&gt;2)+($T$235&lt;&gt;2)+($AB$235&lt;&gt;2)+($AJ$235&lt;&gt;2))&gt;=0.5,1,0))</f>
        <v/>
      </c>
      <c r="AS235" s="8">
        <f>IF(($E$235&lt;&gt;2)+($M$235&lt;&gt;2)+($U$235&lt;&gt;2)+($AC$235&lt;&gt;2)+($AK$235&lt;&gt;2)=0,2,IF((($E$235&lt;&gt;2)*$E$235+($M$235&lt;&gt;2)*$M$235+($U$235&lt;&gt;2)*$U$235+($AC$235&lt;&gt;2)*$AC$235+($AK$235&lt;&gt;2)*$AK$235)/(($E$235&lt;&gt;2)+($M$235&lt;&gt;2)+($U$235&lt;&gt;2)+($AC$235&lt;&gt;2)+($AK$235&lt;&gt;2))&gt;=0.5,1,0))</f>
        <v/>
      </c>
      <c r="AT235" s="8">
        <f>IF(($F$235&lt;&gt;2)+($N$235&lt;&gt;2)+($V$235&lt;&gt;2)+($AD$235&lt;&gt;2)+($AL$235&lt;&gt;2)=0,2,IF((($F$235&lt;&gt;2)*$F$235+($N$235&lt;&gt;2)*$N$235+($V$235&lt;&gt;2)*$V$235+($AD$235&lt;&gt;2)*$AD$235+($AL$235&lt;&gt;2)*$AL$235)/(($F$235&lt;&gt;2)+($N$235&lt;&gt;2)+($V$235&lt;&gt;2)+($AD$235&lt;&gt;2)+($AL$235&lt;&gt;2))&gt;=0.5,1,0))</f>
        <v/>
      </c>
      <c r="AU235" s="8">
        <f>IF(($G$235&lt;&gt;2)+($O$235&lt;&gt;2)+($W$235&lt;&gt;2)+($AE$235&lt;&gt;2)+($AM$235&lt;&gt;2)=0,2,IF((($G$235&lt;&gt;2)*$G$235+($O$235&lt;&gt;2)*$O$235+($W$235&lt;&gt;2)*$W$235+($AE$235&lt;&gt;2)*$AE$235+($AM$235&lt;&gt;2)*$AM$235)/(($G$235&lt;&gt;2)+($O$235&lt;&gt;2)+($W$235&lt;&gt;2)+($AE$235&lt;&gt;2)+($AM$235&lt;&gt;2))&gt;=0.5,1,0))</f>
        <v/>
      </c>
      <c r="AV235" s="8">
        <f>IF(($H$235&lt;&gt;2)+($P$235&lt;&gt;2)+($X$235&lt;&gt;2)+($AF$235&lt;&gt;2)+($AN$235&lt;&gt;2)=0,2,IF((($H$235&lt;&gt;2)*$H$235+($P$235&lt;&gt;2)*$P$235+($X$235&lt;&gt;2)*$X$235+($AF$235&lt;&gt;2)*$AF$235+($AN$235&lt;&gt;2)*$AN$235)/(($H$235&lt;&gt;2)+($P$235&lt;&gt;2)+($X$235&lt;&gt;2)+($AF$235&lt;&gt;2)+($AN$235&lt;&gt;2))&gt;=0.5,1,0))</f>
        <v/>
      </c>
      <c r="AX235" s="16">
        <f>'Ground truth'!$B$19</f>
        <v/>
      </c>
      <c r="AY235" s="16">
        <f>'Ground truth'!$C$19</f>
        <v/>
      </c>
      <c r="AZ235" s="16">
        <f>'Ground truth'!$D$19</f>
        <v/>
      </c>
      <c r="BA235" s="16">
        <f>'Ground truth'!$E$19</f>
        <v/>
      </c>
      <c r="BB235" s="16">
        <f>'Ground truth'!$F$19</f>
        <v/>
      </c>
      <c r="BC235" s="16">
        <f>'Ground truth'!$G$19</f>
        <v/>
      </c>
      <c r="BD235" s="16">
        <f>'Ground truth'!$H$19</f>
        <v/>
      </c>
    </row>
    <row r="236">
      <c r="A236" s="3" t="inlineStr">
        <is>
          <t>Circuit Board</t>
        </is>
      </c>
      <c r="B236" s="8" t="n">
        <v>1</v>
      </c>
      <c r="C236" s="8" t="n">
        <v>1</v>
      </c>
      <c r="D236" s="8" t="n">
        <v>0</v>
      </c>
      <c r="E236" s="8" t="n">
        <v>0</v>
      </c>
      <c r="F236" s="8" t="n">
        <v>1</v>
      </c>
      <c r="G236" s="8" t="n">
        <v>1</v>
      </c>
      <c r="H236" s="8" t="n">
        <v>1</v>
      </c>
      <c r="J236" s="8" t="n">
        <v>1</v>
      </c>
      <c r="K236" s="8" t="n">
        <v>1</v>
      </c>
      <c r="L236" s="8" t="n">
        <v>0</v>
      </c>
      <c r="M236" s="8" t="n">
        <v>0</v>
      </c>
      <c r="N236" s="8" t="n">
        <v>1</v>
      </c>
      <c r="O236" s="8" t="n">
        <v>1</v>
      </c>
      <c r="P236" s="8" t="n">
        <v>1</v>
      </c>
      <c r="R236" s="8" t="n">
        <v>1</v>
      </c>
      <c r="S236" s="8" t="n">
        <v>1</v>
      </c>
      <c r="T236" s="8" t="n">
        <v>0</v>
      </c>
      <c r="U236" s="8" t="n">
        <v>0</v>
      </c>
      <c r="V236" s="8" t="n">
        <v>1</v>
      </c>
      <c r="W236" s="8" t="n">
        <v>1</v>
      </c>
      <c r="X236" s="8" t="n">
        <v>1</v>
      </c>
      <c r="Z236" s="8" t="n">
        <v>1</v>
      </c>
      <c r="AA236" s="8" t="n">
        <v>1</v>
      </c>
      <c r="AB236" s="8" t="n">
        <v>0</v>
      </c>
      <c r="AC236" s="8" t="n">
        <v>0</v>
      </c>
      <c r="AD236" s="8" t="n">
        <v>1</v>
      </c>
      <c r="AE236" s="8" t="n">
        <v>1</v>
      </c>
      <c r="AF236" s="8" t="n">
        <v>1</v>
      </c>
      <c r="AH236" s="8" t="n">
        <v>1</v>
      </c>
      <c r="AI236" s="8" t="n">
        <v>1</v>
      </c>
      <c r="AJ236" s="8" t="n">
        <v>0</v>
      </c>
      <c r="AK236" s="8" t="n">
        <v>0</v>
      </c>
      <c r="AL236" s="8" t="n">
        <v>1</v>
      </c>
      <c r="AM236" s="8" t="n">
        <v>1</v>
      </c>
      <c r="AN236" s="8" t="n">
        <v>1</v>
      </c>
      <c r="AP236" s="8">
        <f>IF(($B$236&lt;&gt;2)+($J$236&lt;&gt;2)+($R$236&lt;&gt;2)+($Z$236&lt;&gt;2)+($AH$236&lt;&gt;2)=0,2,IF((($B$236&lt;&gt;2)*$B$236+($J$236&lt;&gt;2)*$J$236+($R$236&lt;&gt;2)*$R$236+($Z$236&lt;&gt;2)*$Z$236+($AH$236&lt;&gt;2)*$AH$236)/(($B$236&lt;&gt;2)+($J$236&lt;&gt;2)+($R$236&lt;&gt;2)+($Z$236&lt;&gt;2)+($AH$236&lt;&gt;2))&gt;=0.5,1,0))</f>
        <v/>
      </c>
      <c r="AQ236" s="8">
        <f>IF(($C$236&lt;&gt;2)+($K$236&lt;&gt;2)+($S$236&lt;&gt;2)+($AA$236&lt;&gt;2)+($AI$236&lt;&gt;2)=0,2,IF((($C$236&lt;&gt;2)*$C$236+($K$236&lt;&gt;2)*$K$236+($S$236&lt;&gt;2)*$S$236+($AA$236&lt;&gt;2)*$AA$236+($AI$236&lt;&gt;2)*$AI$236)/(($C$236&lt;&gt;2)+($K$236&lt;&gt;2)+($S$236&lt;&gt;2)+($AA$236&lt;&gt;2)+($AI$236&lt;&gt;2))&gt;=0.5,1,0))</f>
        <v/>
      </c>
      <c r="AR236" s="8">
        <f>IF(($D$236&lt;&gt;2)+($L$236&lt;&gt;2)+($T$236&lt;&gt;2)+($AB$236&lt;&gt;2)+($AJ$236&lt;&gt;2)=0,2,IF((($D$236&lt;&gt;2)*$D$236+($L$236&lt;&gt;2)*$L$236+($T$236&lt;&gt;2)*$T$236+($AB$236&lt;&gt;2)*$AB$236+($AJ$236&lt;&gt;2)*$AJ$236)/(($D$236&lt;&gt;2)+($L$236&lt;&gt;2)+($T$236&lt;&gt;2)+($AB$236&lt;&gt;2)+($AJ$236&lt;&gt;2))&gt;=0.5,1,0))</f>
        <v/>
      </c>
      <c r="AS236" s="8">
        <f>IF(($E$236&lt;&gt;2)+($M$236&lt;&gt;2)+($U$236&lt;&gt;2)+($AC$236&lt;&gt;2)+($AK$236&lt;&gt;2)=0,2,IF((($E$236&lt;&gt;2)*$E$236+($M$236&lt;&gt;2)*$M$236+($U$236&lt;&gt;2)*$U$236+($AC$236&lt;&gt;2)*$AC$236+($AK$236&lt;&gt;2)*$AK$236)/(($E$236&lt;&gt;2)+($M$236&lt;&gt;2)+($U$236&lt;&gt;2)+($AC$236&lt;&gt;2)+($AK$236&lt;&gt;2))&gt;=0.5,1,0))</f>
        <v/>
      </c>
      <c r="AT236" s="8">
        <f>IF(($F$236&lt;&gt;2)+($N$236&lt;&gt;2)+($V$236&lt;&gt;2)+($AD$236&lt;&gt;2)+($AL$236&lt;&gt;2)=0,2,IF((($F$236&lt;&gt;2)*$F$236+($N$236&lt;&gt;2)*$N$236+($V$236&lt;&gt;2)*$V$236+($AD$236&lt;&gt;2)*$AD$236+($AL$236&lt;&gt;2)*$AL$236)/(($F$236&lt;&gt;2)+($N$236&lt;&gt;2)+($V$236&lt;&gt;2)+($AD$236&lt;&gt;2)+($AL$236&lt;&gt;2))&gt;=0.5,1,0))</f>
        <v/>
      </c>
      <c r="AU236" s="8">
        <f>IF(($G$236&lt;&gt;2)+($O$236&lt;&gt;2)+($W$236&lt;&gt;2)+($AE$236&lt;&gt;2)+($AM$236&lt;&gt;2)=0,2,IF((($G$236&lt;&gt;2)*$G$236+($O$236&lt;&gt;2)*$O$236+($W$236&lt;&gt;2)*$W$236+($AE$236&lt;&gt;2)*$AE$236+($AM$236&lt;&gt;2)*$AM$236)/(($G$236&lt;&gt;2)+($O$236&lt;&gt;2)+($W$236&lt;&gt;2)+($AE$236&lt;&gt;2)+($AM$236&lt;&gt;2))&gt;=0.5,1,0))</f>
        <v/>
      </c>
      <c r="AV236" s="8">
        <f>IF(($H$236&lt;&gt;2)+($P$236&lt;&gt;2)+($X$236&lt;&gt;2)+($AF$236&lt;&gt;2)+($AN$236&lt;&gt;2)=0,2,IF((($H$236&lt;&gt;2)*$H$236+($P$236&lt;&gt;2)*$P$236+($X$236&lt;&gt;2)*$X$236+($AF$236&lt;&gt;2)*$AF$236+($AN$236&lt;&gt;2)*$AN$236)/(($H$236&lt;&gt;2)+($P$236&lt;&gt;2)+($X$236&lt;&gt;2)+($AF$236&lt;&gt;2)+($AN$236&lt;&gt;2))&gt;=0.5,1,0))</f>
        <v/>
      </c>
      <c r="AX236" s="16">
        <f>'Ground truth'!$B$20</f>
        <v/>
      </c>
      <c r="AY236" s="16">
        <f>'Ground truth'!$C$20</f>
        <v/>
      </c>
      <c r="AZ236" s="16">
        <f>'Ground truth'!$D$20</f>
        <v/>
      </c>
      <c r="BA236" s="16">
        <f>'Ground truth'!$E$20</f>
        <v/>
      </c>
      <c r="BB236" s="16">
        <f>'Ground truth'!$F$20</f>
        <v/>
      </c>
      <c r="BC236" s="16">
        <f>'Ground truth'!$G$20</f>
        <v/>
      </c>
      <c r="BD236" s="16">
        <f>'Ground truth'!$H$20</f>
        <v/>
      </c>
    </row>
    <row r="238">
      <c r="A238" s="17" t="inlineStr">
        <is>
          <t>metrics — confident-only (unsure excluded from denominators)</t>
        </is>
      </c>
      <c r="B238" s="10" t="inlineStr">
        <is>
          <t>run 1</t>
        </is>
      </c>
      <c r="C238" s="10" t="inlineStr">
        <is>
          <t>run 2</t>
        </is>
      </c>
      <c r="D238" s="10" t="inlineStr">
        <is>
          <t>run 3</t>
        </is>
      </c>
      <c r="E238" s="10" t="inlineStr">
        <is>
          <t>run 4</t>
        </is>
      </c>
      <c r="F238" s="10" t="inlineStr">
        <is>
          <t>run 5</t>
        </is>
      </c>
      <c r="G238" s="10" t="inlineStr">
        <is>
          <t>avg-matrix</t>
        </is>
      </c>
      <c r="H238" s="10" t="inlineStr">
        <is>
          <t>mean</t>
        </is>
      </c>
      <c r="I238" s="10" t="inlineStr">
        <is>
          <t>std (pop.)</t>
        </is>
      </c>
      <c r="J238" s="17" t="inlineStr">
        <is>
          <t>notes</t>
        </is>
      </c>
    </row>
    <row r="239">
      <c r="A239" s="7" t="inlineStr">
        <is>
          <t>TP</t>
        </is>
      </c>
      <c r="B239" s="7">
        <f>SUMPRODUCT(($B$230:$H$236=1)*('Ground truth'!$B$14:$H$20=1))</f>
        <v/>
      </c>
      <c r="C239" s="7">
        <f>SUMPRODUCT(($J$230:$P$236=1)*('Ground truth'!$B$14:$H$20=1))</f>
        <v/>
      </c>
      <c r="D239" s="7">
        <f>SUMPRODUCT(($R$230:$X$236=1)*('Ground truth'!$B$14:$H$20=1))</f>
        <v/>
      </c>
      <c r="E239" s="7">
        <f>SUMPRODUCT(($Z$230:$AF$236=1)*('Ground truth'!$B$14:$H$20=1))</f>
        <v/>
      </c>
      <c r="F239" s="7">
        <f>SUMPRODUCT(($AH$230:$AN$236=1)*('Ground truth'!$B$14:$H$20=1))</f>
        <v/>
      </c>
      <c r="G239" s="7">
        <f>SUMPRODUCT(($AP$230:$AV$236=1)*('Ground truth'!$B$14:$H$20=1))</f>
        <v/>
      </c>
      <c r="H239" s="12">
        <f>AVERAGE($B$239:$F$239)</f>
        <v/>
      </c>
      <c r="I239" s="12">
        <f>STDEV.P($B$239:$F$239)</f>
        <v/>
      </c>
    </row>
    <row r="240">
      <c r="A240" s="7" t="inlineStr">
        <is>
          <t>TN</t>
        </is>
      </c>
      <c r="B240" s="7">
        <f>SUMPRODUCT(($B$230:$H$236=0)*('Ground truth'!$B$14:$H$20=0))</f>
        <v/>
      </c>
      <c r="C240" s="7">
        <f>SUMPRODUCT(($J$230:$P$236=0)*('Ground truth'!$B$14:$H$20=0))</f>
        <v/>
      </c>
      <c r="D240" s="7">
        <f>SUMPRODUCT(($R$230:$X$236=0)*('Ground truth'!$B$14:$H$20=0))</f>
        <v/>
      </c>
      <c r="E240" s="7">
        <f>SUMPRODUCT(($Z$230:$AF$236=0)*('Ground truth'!$B$14:$H$20=0))</f>
        <v/>
      </c>
      <c r="F240" s="7">
        <f>SUMPRODUCT(($AH$230:$AN$236=0)*('Ground truth'!$B$14:$H$20=0))</f>
        <v/>
      </c>
      <c r="G240" s="7">
        <f>SUMPRODUCT(($AP$230:$AV$236=0)*('Ground truth'!$B$14:$H$20=0))</f>
        <v/>
      </c>
      <c r="H240" s="12">
        <f>AVERAGE($B$240:$F$240)</f>
        <v/>
      </c>
      <c r="I240" s="12">
        <f>STDEV.P($B$240:$F$240)</f>
        <v/>
      </c>
    </row>
    <row r="241">
      <c r="A241" s="7" t="inlineStr">
        <is>
          <t>FP</t>
        </is>
      </c>
      <c r="B241" s="7">
        <f>SUMPRODUCT(($B$230:$H$236=1)*('Ground truth'!$B$14:$H$20=0))</f>
        <v/>
      </c>
      <c r="C241" s="7">
        <f>SUMPRODUCT(($J$230:$P$236=1)*('Ground truth'!$B$14:$H$20=0))</f>
        <v/>
      </c>
      <c r="D241" s="7">
        <f>SUMPRODUCT(($R$230:$X$236=1)*('Ground truth'!$B$14:$H$20=0))</f>
        <v/>
      </c>
      <c r="E241" s="7">
        <f>SUMPRODUCT(($Z$230:$AF$236=1)*('Ground truth'!$B$14:$H$20=0))</f>
        <v/>
      </c>
      <c r="F241" s="7">
        <f>SUMPRODUCT(($AH$230:$AN$236=1)*('Ground truth'!$B$14:$H$20=0))</f>
        <v/>
      </c>
      <c r="G241" s="7">
        <f>SUMPRODUCT(($AP$230:$AV$236=1)*('Ground truth'!$B$14:$H$20=0))</f>
        <v/>
      </c>
      <c r="H241" s="12">
        <f>AVERAGE($B$241:$F$241)</f>
        <v/>
      </c>
      <c r="I241" s="12">
        <f>STDEV.P($B$241:$F$241)</f>
        <v/>
      </c>
    </row>
    <row r="242">
      <c r="A242" s="7" t="inlineStr">
        <is>
          <t>FN</t>
        </is>
      </c>
      <c r="B242" s="7">
        <f>SUMPRODUCT(($B$230:$H$236=0)*('Ground truth'!$B$14:$H$20=1))</f>
        <v/>
      </c>
      <c r="C242" s="7">
        <f>SUMPRODUCT(($J$230:$P$236=0)*('Ground truth'!$B$14:$H$20=1))</f>
        <v/>
      </c>
      <c r="D242" s="7">
        <f>SUMPRODUCT(($R$230:$X$236=0)*('Ground truth'!$B$14:$H$20=1))</f>
        <v/>
      </c>
      <c r="E242" s="7">
        <f>SUMPRODUCT(($Z$230:$AF$236=0)*('Ground truth'!$B$14:$H$20=1))</f>
        <v/>
      </c>
      <c r="F242" s="7">
        <f>SUMPRODUCT(($AH$230:$AN$236=0)*('Ground truth'!$B$14:$H$20=1))</f>
        <v/>
      </c>
      <c r="G242" s="7">
        <f>SUMPRODUCT(($AP$230:$AV$236=0)*('Ground truth'!$B$14:$H$20=1))</f>
        <v/>
      </c>
      <c r="H242" s="12">
        <f>AVERAGE($B$242:$F$242)</f>
        <v/>
      </c>
      <c r="I242" s="12">
        <f>STDEV.P($B$242:$F$242)</f>
        <v/>
      </c>
    </row>
    <row r="243">
      <c r="A243" s="4" t="inlineStr">
        <is>
          <t>Precision</t>
        </is>
      </c>
      <c r="B243" s="12">
        <f>IFERROR($B$239/($B$239+$B$241),0)</f>
        <v/>
      </c>
      <c r="C243" s="12">
        <f>IFERROR($C$239/($C$239+$C$241),0)</f>
        <v/>
      </c>
      <c r="D243" s="12">
        <f>IFERROR($D$239/($D$239+$D$241),0)</f>
        <v/>
      </c>
      <c r="E243" s="12">
        <f>IFERROR($E$239/($E$239+$E$241),0)</f>
        <v/>
      </c>
      <c r="F243" s="12">
        <f>IFERROR($F$239/($F$239+$F$241),0)</f>
        <v/>
      </c>
      <c r="G243" s="12">
        <f>IFERROR($G$239/($G$239+$G$241),0)</f>
        <v/>
      </c>
      <c r="H243" s="18">
        <f>AVERAGE($B$243:$F$243)</f>
        <v/>
      </c>
      <c r="I243" s="18">
        <f>STDEV.P($B$243:$F$243)</f>
        <v/>
      </c>
    </row>
    <row r="244">
      <c r="A244" s="4" t="inlineStr">
        <is>
          <t>Recall</t>
        </is>
      </c>
      <c r="B244" s="12">
        <f>IFERROR($B$239/($B$239+$B$242),0)</f>
        <v/>
      </c>
      <c r="C244" s="12">
        <f>IFERROR($C$239/($C$239+$C$242),0)</f>
        <v/>
      </c>
      <c r="D244" s="12">
        <f>IFERROR($D$239/($D$239+$D$242),0)</f>
        <v/>
      </c>
      <c r="E244" s="12">
        <f>IFERROR($E$239/($E$239+$E$242),0)</f>
        <v/>
      </c>
      <c r="F244" s="12">
        <f>IFERROR($F$239/($F$239+$F$242),0)</f>
        <v/>
      </c>
      <c r="G244" s="12">
        <f>IFERROR($G$239/($G$239+$G$242),0)</f>
        <v/>
      </c>
      <c r="H244" s="18">
        <f>AVERAGE($B$244:$F$244)</f>
        <v/>
      </c>
      <c r="I244" s="18">
        <f>STDEV.P($B$244:$F$244)</f>
        <v/>
      </c>
    </row>
    <row r="245">
      <c r="A245" s="4" t="inlineStr">
        <is>
          <t>F1</t>
        </is>
      </c>
      <c r="B245" s="12">
        <f>IFERROR(2*$B$243*$B$244/($B$243+$B$244),0)</f>
        <v/>
      </c>
      <c r="C245" s="12">
        <f>IFERROR(2*$C$243*$C$244/($C$243+$C$244),0)</f>
        <v/>
      </c>
      <c r="D245" s="12">
        <f>IFERROR(2*$D$243*$D$244/($D$243+$D$244),0)</f>
        <v/>
      </c>
      <c r="E245" s="12">
        <f>IFERROR(2*$E$243*$E$244/($E$243+$E$244),0)</f>
        <v/>
      </c>
      <c r="F245" s="12">
        <f>IFERROR(2*$F$243*$F$244/($F$243+$F$244),0)</f>
        <v/>
      </c>
      <c r="G245" s="12">
        <f>IFERROR(2*$G$243*$G$244/($G$243+$G$244),0)</f>
        <v/>
      </c>
      <c r="H245" s="18">
        <f>AVERAGE($B$245:$F$245)</f>
        <v/>
      </c>
      <c r="I245" s="18">
        <f>STDEV.P($B$245:$F$245)</f>
        <v/>
      </c>
    </row>
    <row r="246">
      <c r="A246" s="4" t="inlineStr">
        <is>
          <t>Accuracy</t>
        </is>
      </c>
      <c r="B246" s="12">
        <f>IFERROR(($B$239+$B$240)/($B$239+$B$240+$B$241+$B$242),0)</f>
        <v/>
      </c>
      <c r="C246" s="12">
        <f>IFERROR(($C$239+$C$240)/($C$239+$C$240+$C$241+$C$242),0)</f>
        <v/>
      </c>
      <c r="D246" s="12">
        <f>IFERROR(($D$239+$D$240)/($D$239+$D$240+$D$241+$D$242),0)</f>
        <v/>
      </c>
      <c r="E246" s="12">
        <f>IFERROR(($E$239+$E$240)/($E$239+$E$240+$E$241+$E$242),0)</f>
        <v/>
      </c>
      <c r="F246" s="12">
        <f>IFERROR(($F$239+$F$240)/($F$239+$F$240+$F$241+$F$242),0)</f>
        <v/>
      </c>
      <c r="G246" s="12">
        <f>IFERROR(($G$239+$G$240)/($G$239+$G$240+$G$241+$G$242),0)</f>
        <v/>
      </c>
      <c r="H246" s="18">
        <f>AVERAGE($B$246:$F$246)</f>
        <v/>
      </c>
      <c r="I246" s="18">
        <f>STDEV.P($B$246:$F$246)</f>
        <v/>
      </c>
    </row>
    <row r="247">
      <c r="A247" s="4" t="inlineStr">
        <is>
          <t>Edit distance</t>
        </is>
      </c>
      <c r="B247" s="12">
        <f>SUMPRODUCT(ABS('Ground truth'!$B$14:$H$20-$B$230:$H$236))</f>
        <v/>
      </c>
      <c r="C247" s="12">
        <f>SUMPRODUCT(ABS('Ground truth'!$B$14:$H$20-$J$230:$P$236))</f>
        <v/>
      </c>
      <c r="D247" s="12">
        <f>SUMPRODUCT(ABS('Ground truth'!$B$14:$H$20-$R$230:$X$236))</f>
        <v/>
      </c>
      <c r="E247" s="12">
        <f>SUMPRODUCT(ABS('Ground truth'!$B$14:$H$20-$Z$230:$AF$236))</f>
        <v/>
      </c>
      <c r="F247" s="12">
        <f>SUMPRODUCT(ABS('Ground truth'!$B$14:$H$20-$AH$230:$AN$236))</f>
        <v/>
      </c>
      <c r="G247" s="12">
        <f>SUMPRODUCT(ABS('Ground truth'!$B$14:$H$20-$AP$230:$AV$236))</f>
        <v/>
      </c>
      <c r="H247" s="18">
        <f>AVERAGE($B$247:$F$247)</f>
        <v/>
      </c>
      <c r="I247" s="18">
        <f>STDEV.P($B$247:$F$247)</f>
        <v/>
      </c>
    </row>
    <row r="248">
      <c r="A248" s="4" t="inlineStr">
        <is>
          <t>Spectral distance</t>
        </is>
      </c>
      <c r="B248" s="12">
        <f>SQRT(SUMPRODUCT(('Ground truth'!$K$14:$K$20-$B$259:$B$265)^2))</f>
        <v/>
      </c>
      <c r="C248" s="12">
        <f>SQRT(SUMPRODUCT(('Ground truth'!$K$14:$K$20-$C$259:$C$265)^2))</f>
        <v/>
      </c>
      <c r="D248" s="12">
        <f>SQRT(SUMPRODUCT(('Ground truth'!$K$14:$K$20-$D$259:$D$265)^2))</f>
        <v/>
      </c>
      <c r="E248" s="12">
        <f>SQRT(SUMPRODUCT(('Ground truth'!$K$14:$K$20-$E$259:$E$265)^2))</f>
        <v/>
      </c>
      <c r="F248" s="12">
        <f>SQRT(SUMPRODUCT(('Ground truth'!$K$14:$K$20-$F$259:$F$265)^2))</f>
        <v/>
      </c>
      <c r="G248" s="12">
        <f>SQRT(SUMPRODUCT(('Ground truth'!$K$14:$K$20-$G$259:$G$265)^2))</f>
        <v/>
      </c>
      <c r="H248" s="18">
        <f>AVERAGE($B$248:$F$248)</f>
        <v/>
      </c>
      <c r="I248" s="18">
        <f>STDEV.P($B$248:$F$248)</f>
        <v/>
      </c>
    </row>
    <row r="249">
      <c r="A249" s="4" t="inlineStr">
        <is>
          <t>Unsure cells</t>
        </is>
      </c>
      <c r="B249" s="7">
        <f>COUNTIF($B$230:$H$236,2)</f>
        <v/>
      </c>
      <c r="C249" s="7">
        <f>COUNTIF($J$230:$P$236,2)</f>
        <v/>
      </c>
      <c r="D249" s="7">
        <f>COUNTIF($R$230:$X$236,2)</f>
        <v/>
      </c>
      <c r="E249" s="7">
        <f>COUNTIF($Z$230:$AF$236,2)</f>
        <v/>
      </c>
      <c r="F249" s="7">
        <f>COUNTIF($AH$230:$AN$236,2)</f>
        <v/>
      </c>
      <c r="G249" s="7">
        <f>COUNTIF($AP$230:$AV$236,2)</f>
        <v/>
      </c>
      <c r="H249" s="12">
        <f>AVERAGE($B$249:$F$249)</f>
        <v/>
      </c>
      <c r="I249" s="12">
        <f>STDEV.P($B$249:$F$249)</f>
        <v/>
      </c>
    </row>
    <row r="250">
      <c r="A250" s="3" t="inlineStr">
        <is>
          <t>eigenvalues (real part, numpy order; pasted)</t>
        </is>
      </c>
    </row>
    <row r="251">
      <c r="A251" s="3" t="inlineStr">
        <is>
          <t xml:space="preserve">  λ1</t>
        </is>
      </c>
      <c r="B251" s="19" t="n">
        <v>4.411426354523872</v>
      </c>
      <c r="C251" s="19" t="n">
        <v>4.411426354523872</v>
      </c>
      <c r="D251" s="19" t="n">
        <v>4.411426354523872</v>
      </c>
      <c r="E251" s="19" t="n">
        <v>4.411426354523872</v>
      </c>
      <c r="F251" s="19" t="n">
        <v>4.411426354523872</v>
      </c>
      <c r="G251" s="19" t="n">
        <v>4.411426354523872</v>
      </c>
    </row>
    <row r="252">
      <c r="A252" s="3" t="inlineStr">
        <is>
          <t xml:space="preserve">  λ2</t>
        </is>
      </c>
      <c r="B252" s="19" t="n">
        <v>2.117244597731948</v>
      </c>
      <c r="C252" s="19" t="n">
        <v>2.117244597731948</v>
      </c>
      <c r="D252" s="19" t="n">
        <v>2.117244597731948</v>
      </c>
      <c r="E252" s="19" t="n">
        <v>2.117244597731948</v>
      </c>
      <c r="F252" s="19" t="n">
        <v>2.117244597731948</v>
      </c>
      <c r="G252" s="19" t="n">
        <v>2.117244597731948</v>
      </c>
    </row>
    <row r="253">
      <c r="A253" s="3" t="inlineStr">
        <is>
          <t xml:space="preserve">  λ3</t>
        </is>
      </c>
      <c r="B253" s="19" t="n">
        <v>-0.9437106217648853</v>
      </c>
      <c r="C253" s="19" t="n">
        <v>-0.9437106217648853</v>
      </c>
      <c r="D253" s="19" t="n">
        <v>-0.9437106217648853</v>
      </c>
      <c r="E253" s="19" t="n">
        <v>-0.9437106217648853</v>
      </c>
      <c r="F253" s="19" t="n">
        <v>-0.9437106217648853</v>
      </c>
      <c r="G253" s="19" t="n">
        <v>-0.9437106217648853</v>
      </c>
    </row>
    <row r="254">
      <c r="A254" s="3" t="inlineStr">
        <is>
          <t xml:space="preserve">  λ4</t>
        </is>
      </c>
      <c r="B254" s="19" t="n">
        <v>1.351342464564034</v>
      </c>
      <c r="C254" s="19" t="n">
        <v>1.351342464564034</v>
      </c>
      <c r="D254" s="19" t="n">
        <v>1.351342464564034</v>
      </c>
      <c r="E254" s="19" t="n">
        <v>1.351342464564034</v>
      </c>
      <c r="F254" s="19" t="n">
        <v>1.351342464564034</v>
      </c>
      <c r="G254" s="19" t="n">
        <v>1.351342464564034</v>
      </c>
    </row>
    <row r="255">
      <c r="A255" s="3" t="inlineStr">
        <is>
          <t xml:space="preserve">  λ5</t>
        </is>
      </c>
      <c r="B255" s="19" t="n">
        <v>0.4428522343678495</v>
      </c>
      <c r="C255" s="19" t="n">
        <v>0.4428522343678495</v>
      </c>
      <c r="D255" s="19" t="n">
        <v>0.4428522343678495</v>
      </c>
      <c r="E255" s="19" t="n">
        <v>0.4428522343678495</v>
      </c>
      <c r="F255" s="19" t="n">
        <v>0.4428522343678495</v>
      </c>
      <c r="G255" s="19" t="n">
        <v>0.4428522343678495</v>
      </c>
    </row>
    <row r="256">
      <c r="A256" s="3" t="inlineStr">
        <is>
          <t xml:space="preserve">  λ6</t>
        </is>
      </c>
      <c r="B256" s="19" t="n">
        <v>-0.3791550294228204</v>
      </c>
      <c r="C256" s="19" t="n">
        <v>-0.3791550294228204</v>
      </c>
      <c r="D256" s="19" t="n">
        <v>-0.3791550294228204</v>
      </c>
      <c r="E256" s="19" t="n">
        <v>-0.3791550294228204</v>
      </c>
      <c r="F256" s="19" t="n">
        <v>-0.3791550294228204</v>
      </c>
      <c r="G256" s="19" t="n">
        <v>-0.3791550294228204</v>
      </c>
    </row>
    <row r="257">
      <c r="A257" s="3" t="inlineStr">
        <is>
          <t xml:space="preserve">  λ7</t>
        </is>
      </c>
      <c r="B257" s="19" t="n">
        <v>7.737134773193601e-19</v>
      </c>
      <c r="C257" s="19" t="n">
        <v>7.737134773193601e-19</v>
      </c>
      <c r="D257" s="19" t="n">
        <v>7.737134773193601e-19</v>
      </c>
      <c r="E257" s="19" t="n">
        <v>7.737134773193601e-19</v>
      </c>
      <c r="F257" s="19" t="n">
        <v>7.737134773193601e-19</v>
      </c>
      <c r="G257" s="19" t="n">
        <v>7.737134773193601e-19</v>
      </c>
    </row>
    <row r="258">
      <c r="A258" s="3" t="inlineStr">
        <is>
          <t>eigenvalues sorted desc (LARGE)</t>
        </is>
      </c>
    </row>
    <row r="259">
      <c r="A259" s="3" t="inlineStr">
        <is>
          <t xml:space="preserve">  λ(1)</t>
        </is>
      </c>
      <c r="B259" s="19">
        <f>LARGE($B$251:$B$257,1)</f>
        <v/>
      </c>
      <c r="C259" s="19">
        <f>LARGE($C$251:$C$257,1)</f>
        <v/>
      </c>
      <c r="D259" s="19">
        <f>LARGE($D$251:$D$257,1)</f>
        <v/>
      </c>
      <c r="E259" s="19">
        <f>LARGE($E$251:$E$257,1)</f>
        <v/>
      </c>
      <c r="F259" s="19">
        <f>LARGE($F$251:$F$257,1)</f>
        <v/>
      </c>
      <c r="G259" s="19">
        <f>LARGE($G$251:$G$257,1)</f>
        <v/>
      </c>
    </row>
    <row r="260">
      <c r="A260" s="3" t="inlineStr">
        <is>
          <t xml:space="preserve">  λ(2)</t>
        </is>
      </c>
      <c r="B260" s="19">
        <f>LARGE($B$251:$B$257,2)</f>
        <v/>
      </c>
      <c r="C260" s="19">
        <f>LARGE($C$251:$C$257,2)</f>
        <v/>
      </c>
      <c r="D260" s="19">
        <f>LARGE($D$251:$D$257,2)</f>
        <v/>
      </c>
      <c r="E260" s="19">
        <f>LARGE($E$251:$E$257,2)</f>
        <v/>
      </c>
      <c r="F260" s="19">
        <f>LARGE($F$251:$F$257,2)</f>
        <v/>
      </c>
      <c r="G260" s="19">
        <f>LARGE($G$251:$G$257,2)</f>
        <v/>
      </c>
    </row>
    <row r="261">
      <c r="A261" s="3" t="inlineStr">
        <is>
          <t xml:space="preserve">  λ(3)</t>
        </is>
      </c>
      <c r="B261" s="19">
        <f>LARGE($B$251:$B$257,3)</f>
        <v/>
      </c>
      <c r="C261" s="19">
        <f>LARGE($C$251:$C$257,3)</f>
        <v/>
      </c>
      <c r="D261" s="19">
        <f>LARGE($D$251:$D$257,3)</f>
        <v/>
      </c>
      <c r="E261" s="19">
        <f>LARGE($E$251:$E$257,3)</f>
        <v/>
      </c>
      <c r="F261" s="19">
        <f>LARGE($F$251:$F$257,3)</f>
        <v/>
      </c>
      <c r="G261" s="19">
        <f>LARGE($G$251:$G$257,3)</f>
        <v/>
      </c>
    </row>
    <row r="262">
      <c r="A262" s="3" t="inlineStr">
        <is>
          <t xml:space="preserve">  λ(4)</t>
        </is>
      </c>
      <c r="B262" s="19">
        <f>LARGE($B$251:$B$257,4)</f>
        <v/>
      </c>
      <c r="C262" s="19">
        <f>LARGE($C$251:$C$257,4)</f>
        <v/>
      </c>
      <c r="D262" s="19">
        <f>LARGE($D$251:$D$257,4)</f>
        <v/>
      </c>
      <c r="E262" s="19">
        <f>LARGE($E$251:$E$257,4)</f>
        <v/>
      </c>
      <c r="F262" s="19">
        <f>LARGE($F$251:$F$257,4)</f>
        <v/>
      </c>
      <c r="G262" s="19">
        <f>LARGE($G$251:$G$257,4)</f>
        <v/>
      </c>
    </row>
    <row r="263">
      <c r="A263" s="3" t="inlineStr">
        <is>
          <t xml:space="preserve">  λ(5)</t>
        </is>
      </c>
      <c r="B263" s="19">
        <f>LARGE($B$251:$B$257,5)</f>
        <v/>
      </c>
      <c r="C263" s="19">
        <f>LARGE($C$251:$C$257,5)</f>
        <v/>
      </c>
      <c r="D263" s="19">
        <f>LARGE($D$251:$D$257,5)</f>
        <v/>
      </c>
      <c r="E263" s="19">
        <f>LARGE($E$251:$E$257,5)</f>
        <v/>
      </c>
      <c r="F263" s="19">
        <f>LARGE($F$251:$F$257,5)</f>
        <v/>
      </c>
      <c r="G263" s="19">
        <f>LARGE($G$251:$G$257,5)</f>
        <v/>
      </c>
    </row>
    <row r="264">
      <c r="A264" s="3" t="inlineStr">
        <is>
          <t xml:space="preserve">  λ(6)</t>
        </is>
      </c>
      <c r="B264" s="19">
        <f>LARGE($B$251:$B$257,6)</f>
        <v/>
      </c>
      <c r="C264" s="19">
        <f>LARGE($C$251:$C$257,6)</f>
        <v/>
      </c>
      <c r="D264" s="19">
        <f>LARGE($D$251:$D$257,6)</f>
        <v/>
      </c>
      <c r="E264" s="19">
        <f>LARGE($E$251:$E$257,6)</f>
        <v/>
      </c>
      <c r="F264" s="19">
        <f>LARGE($F$251:$F$257,6)</f>
        <v/>
      </c>
      <c r="G264" s="19">
        <f>LARGE($G$251:$G$257,6)</f>
        <v/>
      </c>
    </row>
    <row r="265">
      <c r="A265" s="3" t="inlineStr">
        <is>
          <t xml:space="preserve">  λ(7)</t>
        </is>
      </c>
      <c r="B265" s="19">
        <f>LARGE($B$251:$B$257,7)</f>
        <v/>
      </c>
      <c r="C265" s="19">
        <f>LARGE($C$251:$C$257,7)</f>
        <v/>
      </c>
      <c r="D265" s="19">
        <f>LARGE($D$251:$D$257,7)</f>
        <v/>
      </c>
      <c r="E265" s="19">
        <f>LARGE($E$251:$E$257,7)</f>
        <v/>
      </c>
      <c r="F265" s="19">
        <f>LARGE($F$251:$F$257,7)</f>
        <v/>
      </c>
      <c r="G265" s="19">
        <f>LARGE($G$251:$G$257,7)</f>
        <v/>
      </c>
    </row>
    <row r="266">
      <c r="A266" s="3" t="inlineStr">
        <is>
          <t>check: Σeig − trace (→0)</t>
        </is>
      </c>
      <c r="B266" s="3">
        <f>ROUND(SUM($B$251:$B$257)-($B$230+$C$231+$D$232+$E$233+$F$234+$G$235+$H$236),6)</f>
        <v/>
      </c>
      <c r="C266" s="3">
        <f>ROUND(SUM($C$251:$C$257)-($J$230+$K$231+$L$232+$M$233+$N$234+$O$235+$P$236),6)</f>
        <v/>
      </c>
      <c r="D266" s="3">
        <f>ROUND(SUM($D$251:$D$257)-($R$230+$S$231+$T$232+$U$233+$V$234+$W$235+$X$236),6)</f>
        <v/>
      </c>
      <c r="E266" s="3">
        <f>ROUND(SUM($E$251:$E$257)-($Z$230+$AA$231+$AB$232+$AC$233+$AD$234+$AE$235+$AF$236),6)</f>
        <v/>
      </c>
      <c r="F266" s="3">
        <f>ROUND(SUM($F$251:$F$257)-($AH$230+$AI$231+$AJ$232+$AK$233+$AL$234+$AM$235+$AN$236),6)</f>
        <v/>
      </c>
      <c r="G266" s="3">
        <f>ROUND(SUM($G$251:$G$257)-($AP$230+$AQ$231+$AR$232+$AS$233+$AT$234+$AU$235+$AV$236),6)</f>
        <v/>
      </c>
    </row>
    <row r="267">
      <c r="A267" s="3" t="inlineStr">
        <is>
          <t>check: Πeig − det (→0)</t>
        </is>
      </c>
      <c r="B267" s="3">
        <f>ROUND(MDETERM($B$230:$H$236)-PRODUCT($B$251:$B$257),6)</f>
        <v/>
      </c>
      <c r="C267" s="3">
        <f>ROUND(MDETERM($J$230:$P$236)-PRODUCT($C$251:$C$257),6)</f>
        <v/>
      </c>
      <c r="D267" s="3">
        <f>ROUND(MDETERM($R$230:$X$236)-PRODUCT($D$251:$D$257),6)</f>
        <v/>
      </c>
      <c r="E267" s="3">
        <f>ROUND(MDETERM($Z$230:$AF$236)-PRODUCT($E$251:$E$257),6)</f>
        <v/>
      </c>
      <c r="F267" s="3">
        <f>ROUND(MDETERM($AH$230:$AN$236)-PRODUCT($F$251:$F$257),6)</f>
        <v/>
      </c>
      <c r="G267" s="3">
        <f>ROUND(MDETERM($AP$230:$AV$236)-PRODUCT($G$251:$G$257),6)</f>
        <v/>
      </c>
    </row>
    <row r="268">
      <c r="A268" s="3" t="inlineStr">
        <is>
          <t>complex eigenvalues?</t>
        </is>
      </c>
      <c r="B268" s="3" t="inlineStr"/>
      <c r="C268" s="3" t="inlineStr"/>
      <c r="D268" s="3" t="inlineStr"/>
      <c r="E268" s="3" t="inlineStr"/>
      <c r="F268" s="3" t="inlineStr"/>
      <c r="G268" s="3" t="inlineStr"/>
    </row>
    <row r="269">
      <c r="A269" s="3" t="inlineStr">
        <is>
          <t>check: det(M − λᵢI) per sorted λ (→0)</t>
        </is>
      </c>
    </row>
    <row r="270">
      <c r="A270" s="3" t="inlineStr">
        <is>
          <t xml:space="preserve">  det(M − λ(1)I)</t>
        </is>
      </c>
      <c r="B270" s="3">
        <f t="array" ref="B270">ROUND(MDETERM($B$230:$H$236-$B$259*MUNIT(7)),6)</f>
        <v/>
      </c>
      <c r="C270" s="3">
        <f t="array" ref="C270">ROUND(MDETERM($J$230:$P$236-$C$259*MUNIT(7)),6)</f>
        <v/>
      </c>
      <c r="D270" s="3">
        <f t="array" ref="D270">ROUND(MDETERM($R$230:$X$236-$D$259*MUNIT(7)),6)</f>
        <v/>
      </c>
      <c r="E270" s="3">
        <f t="array" ref="E270">ROUND(MDETERM($Z$230:$AF$236-$E$259*MUNIT(7)),6)</f>
        <v/>
      </c>
      <c r="F270" s="3">
        <f t="array" ref="F270">ROUND(MDETERM($AH$230:$AN$236-$F$259*MUNIT(7)),6)</f>
        <v/>
      </c>
      <c r="G270" s="3">
        <f t="array" ref="G270">ROUND(MDETERM($AP$230:$AV$236-$G$259*MUNIT(7)),6)</f>
        <v/>
      </c>
    </row>
    <row r="271">
      <c r="A271" s="3" t="inlineStr">
        <is>
          <t xml:space="preserve">  det(M − λ(2)I)</t>
        </is>
      </c>
      <c r="B271" s="3">
        <f t="array" ref="B271">ROUND(MDETERM($B$230:$H$236-$B$260*MUNIT(7)),6)</f>
        <v/>
      </c>
      <c r="C271" s="3">
        <f t="array" ref="C271">ROUND(MDETERM($J$230:$P$236-$C$260*MUNIT(7)),6)</f>
        <v/>
      </c>
      <c r="D271" s="3">
        <f t="array" ref="D271">ROUND(MDETERM($R$230:$X$236-$D$260*MUNIT(7)),6)</f>
        <v/>
      </c>
      <c r="E271" s="3">
        <f t="array" ref="E271">ROUND(MDETERM($Z$230:$AF$236-$E$260*MUNIT(7)),6)</f>
        <v/>
      </c>
      <c r="F271" s="3">
        <f t="array" ref="F271">ROUND(MDETERM($AH$230:$AN$236-$F$260*MUNIT(7)),6)</f>
        <v/>
      </c>
      <c r="G271" s="3">
        <f t="array" ref="G271">ROUND(MDETERM($AP$230:$AV$236-$G$260*MUNIT(7)),6)</f>
        <v/>
      </c>
    </row>
    <row r="272">
      <c r="A272" s="3" t="inlineStr">
        <is>
          <t xml:space="preserve">  det(M − λ(3)I)</t>
        </is>
      </c>
      <c r="B272" s="3">
        <f t="array" ref="B272">ROUND(MDETERM($B$230:$H$236-$B$261*MUNIT(7)),6)</f>
        <v/>
      </c>
      <c r="C272" s="3">
        <f t="array" ref="C272">ROUND(MDETERM($J$230:$P$236-$C$261*MUNIT(7)),6)</f>
        <v/>
      </c>
      <c r="D272" s="3">
        <f t="array" ref="D272">ROUND(MDETERM($R$230:$X$236-$D$261*MUNIT(7)),6)</f>
        <v/>
      </c>
      <c r="E272" s="3">
        <f t="array" ref="E272">ROUND(MDETERM($Z$230:$AF$236-$E$261*MUNIT(7)),6)</f>
        <v/>
      </c>
      <c r="F272" s="3">
        <f t="array" ref="F272">ROUND(MDETERM($AH$230:$AN$236-$F$261*MUNIT(7)),6)</f>
        <v/>
      </c>
      <c r="G272" s="3">
        <f t="array" ref="G272">ROUND(MDETERM($AP$230:$AV$236-$G$261*MUNIT(7)),6)</f>
        <v/>
      </c>
    </row>
    <row r="273">
      <c r="A273" s="3" t="inlineStr">
        <is>
          <t xml:space="preserve">  det(M − λ(4)I)</t>
        </is>
      </c>
      <c r="B273" s="3">
        <f t="array" ref="B273">ROUND(MDETERM($B$230:$H$236-$B$262*MUNIT(7)),6)</f>
        <v/>
      </c>
      <c r="C273" s="3">
        <f t="array" ref="C273">ROUND(MDETERM($J$230:$P$236-$C$262*MUNIT(7)),6)</f>
        <v/>
      </c>
      <c r="D273" s="3">
        <f t="array" ref="D273">ROUND(MDETERM($R$230:$X$236-$D$262*MUNIT(7)),6)</f>
        <v/>
      </c>
      <c r="E273" s="3">
        <f t="array" ref="E273">ROUND(MDETERM($Z$230:$AF$236-$E$262*MUNIT(7)),6)</f>
        <v/>
      </c>
      <c r="F273" s="3">
        <f t="array" ref="F273">ROUND(MDETERM($AH$230:$AN$236-$F$262*MUNIT(7)),6)</f>
        <v/>
      </c>
      <c r="G273" s="3">
        <f t="array" ref="G273">ROUND(MDETERM($AP$230:$AV$236-$G$262*MUNIT(7)),6)</f>
        <v/>
      </c>
    </row>
    <row r="274">
      <c r="A274" s="3" t="inlineStr">
        <is>
          <t xml:space="preserve">  det(M − λ(5)I)</t>
        </is>
      </c>
      <c r="B274" s="3">
        <f t="array" ref="B274">ROUND(MDETERM($B$230:$H$236-$B$263*MUNIT(7)),6)</f>
        <v/>
      </c>
      <c r="C274" s="3">
        <f t="array" ref="C274">ROUND(MDETERM($J$230:$P$236-$C$263*MUNIT(7)),6)</f>
        <v/>
      </c>
      <c r="D274" s="3">
        <f t="array" ref="D274">ROUND(MDETERM($R$230:$X$236-$D$263*MUNIT(7)),6)</f>
        <v/>
      </c>
      <c r="E274" s="3">
        <f t="array" ref="E274">ROUND(MDETERM($Z$230:$AF$236-$E$263*MUNIT(7)),6)</f>
        <v/>
      </c>
      <c r="F274" s="3">
        <f t="array" ref="F274">ROUND(MDETERM($AH$230:$AN$236-$F$263*MUNIT(7)),6)</f>
        <v/>
      </c>
      <c r="G274" s="3">
        <f t="array" ref="G274">ROUND(MDETERM($AP$230:$AV$236-$G$263*MUNIT(7)),6)</f>
        <v/>
      </c>
    </row>
    <row r="275">
      <c r="A275" s="3" t="inlineStr">
        <is>
          <t xml:space="preserve">  det(M − λ(6)I)</t>
        </is>
      </c>
      <c r="B275" s="3">
        <f t="array" ref="B275">ROUND(MDETERM($B$230:$H$236-$B$264*MUNIT(7)),6)</f>
        <v/>
      </c>
      <c r="C275" s="3">
        <f t="array" ref="C275">ROUND(MDETERM($J$230:$P$236-$C$264*MUNIT(7)),6)</f>
        <v/>
      </c>
      <c r="D275" s="3">
        <f t="array" ref="D275">ROUND(MDETERM($R$230:$X$236-$D$264*MUNIT(7)),6)</f>
        <v/>
      </c>
      <c r="E275" s="3">
        <f t="array" ref="E275">ROUND(MDETERM($Z$230:$AF$236-$E$264*MUNIT(7)),6)</f>
        <v/>
      </c>
      <c r="F275" s="3">
        <f t="array" ref="F275">ROUND(MDETERM($AH$230:$AN$236-$F$264*MUNIT(7)),6)</f>
        <v/>
      </c>
      <c r="G275" s="3">
        <f t="array" ref="G275">ROUND(MDETERM($AP$230:$AV$236-$G$264*MUNIT(7)),6)</f>
        <v/>
      </c>
    </row>
    <row r="276">
      <c r="A276" s="3" t="inlineStr">
        <is>
          <t xml:space="preserve">  det(M − λ(7)I)</t>
        </is>
      </c>
      <c r="B276" s="3">
        <f t="array" ref="B276">ROUND(MDETERM($B$230:$H$236-$B$265*MUNIT(7)),6)</f>
        <v/>
      </c>
      <c r="C276" s="3">
        <f t="array" ref="C276">ROUND(MDETERM($J$230:$P$236-$C$265*MUNIT(7)),6)</f>
        <v/>
      </c>
      <c r="D276" s="3">
        <f t="array" ref="D276">ROUND(MDETERM($R$230:$X$236-$D$265*MUNIT(7)),6)</f>
        <v/>
      </c>
      <c r="E276" s="3">
        <f t="array" ref="E276">ROUND(MDETERM($Z$230:$AF$236-$E$265*MUNIT(7)),6)</f>
        <v/>
      </c>
      <c r="F276" s="3">
        <f t="array" ref="F276">ROUND(MDETERM($AH$230:$AN$236-$F$265*MUNIT(7)),6)</f>
        <v/>
      </c>
      <c r="G276" s="3">
        <f t="array" ref="G276">ROUND(MDETERM($AP$230:$AV$236-$G$265*MUNIT(7)),6)</f>
        <v/>
      </c>
    </row>
    <row r="280" ht="16" customHeight="1">
      <c r="A280" s="14" t="inlineStr">
        <is>
          <t>LLM | deepseek-r1:14b</t>
        </is>
      </c>
      <c r="B280" s="9" t="inlineStr">
        <is>
          <t>run 1 (raw, pasted)</t>
        </is>
      </c>
      <c r="J280" s="9" t="inlineStr">
        <is>
          <t>run 2 (raw, pasted)</t>
        </is>
      </c>
      <c r="R280" s="9" t="inlineStr">
        <is>
          <t>run 3 (raw, pasted)</t>
        </is>
      </c>
      <c r="Z280" s="9" t="inlineStr">
        <is>
          <t>run 4 (raw, pasted)</t>
        </is>
      </c>
      <c r="AH280" s="9" t="inlineStr">
        <is>
          <t>run 5 (raw, pasted)</t>
        </is>
      </c>
      <c r="AP280" s="9" t="inlineStr">
        <is>
          <t>Step2 average matrix (formula)</t>
        </is>
      </c>
      <c r="AX280" s="9" t="inlineStr">
        <is>
          <t>ground truth (reference)</t>
        </is>
      </c>
    </row>
    <row r="281" ht="60" customHeight="1">
      <c r="B281" s="15" t="inlineStr">
        <is>
          <t>Motor</t>
        </is>
      </c>
      <c r="C281" s="15" t="inlineStr">
        <is>
          <t>Transmission (Gears or Belts)</t>
        </is>
      </c>
      <c r="D281" s="15" t="inlineStr">
        <is>
          <t>Handle</t>
        </is>
      </c>
      <c r="E281" s="15" t="inlineStr">
        <is>
          <t>Trigger Mechanism</t>
        </is>
      </c>
      <c r="F281" s="15" t="inlineStr">
        <is>
          <t>Power Source (Battery or Cord)</t>
        </is>
      </c>
      <c r="G281" s="15" t="inlineStr">
        <is>
          <t>Bit Holder/Chuck</t>
        </is>
      </c>
      <c r="H281" s="15" t="inlineStr">
        <is>
          <t>Control System (Speed and Direction)</t>
        </is>
      </c>
      <c r="J281" s="15" t="inlineStr">
        <is>
          <t>Motor</t>
        </is>
      </c>
      <c r="K281" s="15" t="inlineStr">
        <is>
          <t>Transmission (Gears or Belts)</t>
        </is>
      </c>
      <c r="L281" s="15" t="inlineStr">
        <is>
          <t>Handle</t>
        </is>
      </c>
      <c r="M281" s="15" t="inlineStr">
        <is>
          <t>Trigger Mechanism</t>
        </is>
      </c>
      <c r="N281" s="15" t="inlineStr">
        <is>
          <t>Power Source (Battery or Cord)</t>
        </is>
      </c>
      <c r="O281" s="15" t="inlineStr">
        <is>
          <t>Bit Holder/Chuck</t>
        </is>
      </c>
      <c r="P281" s="15" t="inlineStr">
        <is>
          <t>Control System (Speed and Direction)</t>
        </is>
      </c>
      <c r="R281" s="15" t="inlineStr">
        <is>
          <t>Motor</t>
        </is>
      </c>
      <c r="S281" s="15" t="inlineStr">
        <is>
          <t>Transmission (Gears or Belts)</t>
        </is>
      </c>
      <c r="T281" s="15" t="inlineStr">
        <is>
          <t>Handle</t>
        </is>
      </c>
      <c r="U281" s="15" t="inlineStr">
        <is>
          <t>Trigger Mechanism</t>
        </is>
      </c>
      <c r="V281" s="15" t="inlineStr">
        <is>
          <t>Power Source (Battery or Cord)</t>
        </is>
      </c>
      <c r="W281" s="15" t="inlineStr">
        <is>
          <t>Bit Holder/Chuck</t>
        </is>
      </c>
      <c r="X281" s="15" t="inlineStr">
        <is>
          <t>Control System (Speed and Direction)</t>
        </is>
      </c>
      <c r="Z281" s="15" t="inlineStr">
        <is>
          <t>Motor</t>
        </is>
      </c>
      <c r="AA281" s="15" t="inlineStr">
        <is>
          <t>Transmission (Gears or Belts)</t>
        </is>
      </c>
      <c r="AB281" s="15" t="inlineStr">
        <is>
          <t>Handle</t>
        </is>
      </c>
      <c r="AC281" s="15" t="inlineStr">
        <is>
          <t>Trigger Mechanism</t>
        </is>
      </c>
      <c r="AD281" s="15" t="inlineStr">
        <is>
          <t>Power Source (Battery or Cord)</t>
        </is>
      </c>
      <c r="AE281" s="15" t="inlineStr">
        <is>
          <t>Bit Holder/Chuck</t>
        </is>
      </c>
      <c r="AF281" s="15" t="inlineStr">
        <is>
          <t>Control System (Speed and Direction)</t>
        </is>
      </c>
      <c r="AH281" s="15" t="inlineStr">
        <is>
          <t>Motor</t>
        </is>
      </c>
      <c r="AI281" s="15" t="inlineStr">
        <is>
          <t>Transmission (Gears or Belts)</t>
        </is>
      </c>
      <c r="AJ281" s="15" t="inlineStr">
        <is>
          <t>Handle</t>
        </is>
      </c>
      <c r="AK281" s="15" t="inlineStr">
        <is>
          <t>Trigger Mechanism</t>
        </is>
      </c>
      <c r="AL281" s="15" t="inlineStr">
        <is>
          <t>Power Source (Battery or Cord)</t>
        </is>
      </c>
      <c r="AM281" s="15" t="inlineStr">
        <is>
          <t>Bit Holder/Chuck</t>
        </is>
      </c>
      <c r="AN281" s="15" t="inlineStr">
        <is>
          <t>Control System (Speed and Direction)</t>
        </is>
      </c>
      <c r="AP281" s="15" t="inlineStr">
        <is>
          <t>Motor</t>
        </is>
      </c>
      <c r="AQ281" s="15" t="inlineStr">
        <is>
          <t>Transmission (Gears or Belts)</t>
        </is>
      </c>
      <c r="AR281" s="15" t="inlineStr">
        <is>
          <t>Handle</t>
        </is>
      </c>
      <c r="AS281" s="15" t="inlineStr">
        <is>
          <t>Trigger Mechanism</t>
        </is>
      </c>
      <c r="AT281" s="15" t="inlineStr">
        <is>
          <t>Power Source (Battery or Cord)</t>
        </is>
      </c>
      <c r="AU281" s="15" t="inlineStr">
        <is>
          <t>Bit Holder/Chuck</t>
        </is>
      </c>
      <c r="AV281" s="15" t="inlineStr">
        <is>
          <t>Control System (Speed and Direction)</t>
        </is>
      </c>
    </row>
    <row r="282">
      <c r="A282" s="3" t="inlineStr">
        <is>
          <t>Motor</t>
        </is>
      </c>
      <c r="B282" s="8" t="n">
        <v>1</v>
      </c>
      <c r="C282" s="8" t="n">
        <v>1</v>
      </c>
      <c r="D282" s="8" t="n">
        <v>0</v>
      </c>
      <c r="E282" s="8" t="n">
        <v>0</v>
      </c>
      <c r="F282" s="8" t="n">
        <v>1</v>
      </c>
      <c r="G282" s="8" t="n">
        <v>0</v>
      </c>
      <c r="H282" s="8" t="n">
        <v>1</v>
      </c>
      <c r="J282" s="8" t="n">
        <v>1</v>
      </c>
      <c r="K282" s="8" t="n">
        <v>1</v>
      </c>
      <c r="L282" s="8" t="n">
        <v>0</v>
      </c>
      <c r="M282" s="8" t="n">
        <v>0</v>
      </c>
      <c r="N282" s="8" t="n">
        <v>1</v>
      </c>
      <c r="O282" s="8" t="n">
        <v>0</v>
      </c>
      <c r="P282" s="8" t="n">
        <v>1</v>
      </c>
      <c r="R282" s="8" t="n">
        <v>1</v>
      </c>
      <c r="S282" s="8" t="n">
        <v>1</v>
      </c>
      <c r="T282" s="8" t="n">
        <v>0</v>
      </c>
      <c r="U282" s="8" t="n">
        <v>0</v>
      </c>
      <c r="V282" s="8" t="n">
        <v>1</v>
      </c>
      <c r="W282" s="8" t="n">
        <v>0</v>
      </c>
      <c r="X282" s="8" t="n">
        <v>1</v>
      </c>
      <c r="Z282" s="8" t="n">
        <v>1</v>
      </c>
      <c r="AA282" s="8" t="n">
        <v>1</v>
      </c>
      <c r="AB282" s="8" t="n">
        <v>0</v>
      </c>
      <c r="AC282" s="8" t="n">
        <v>0</v>
      </c>
      <c r="AD282" s="8" t="n">
        <v>1</v>
      </c>
      <c r="AE282" s="8" t="n">
        <v>0</v>
      </c>
      <c r="AF282" s="8" t="n">
        <v>1</v>
      </c>
      <c r="AH282" s="8" t="n">
        <v>1</v>
      </c>
      <c r="AI282" s="8" t="n">
        <v>1</v>
      </c>
      <c r="AJ282" s="8" t="n">
        <v>0</v>
      </c>
      <c r="AK282" s="8" t="n">
        <v>0</v>
      </c>
      <c r="AL282" s="8" t="n">
        <v>1</v>
      </c>
      <c r="AM282" s="8" t="n">
        <v>0</v>
      </c>
      <c r="AN282" s="8" t="n">
        <v>1</v>
      </c>
      <c r="AP282" s="8">
        <f>IF(($B$282&lt;&gt;2)+($J$282&lt;&gt;2)+($R$282&lt;&gt;2)+($Z$282&lt;&gt;2)+($AH$282&lt;&gt;2)=0,2,IF((($B$282&lt;&gt;2)*$B$282+($J$282&lt;&gt;2)*$J$282+($R$282&lt;&gt;2)*$R$282+($Z$282&lt;&gt;2)*$Z$282+($AH$282&lt;&gt;2)*$AH$282)/(($B$282&lt;&gt;2)+($J$282&lt;&gt;2)+($R$282&lt;&gt;2)+($Z$282&lt;&gt;2)+($AH$282&lt;&gt;2))&gt;=0.5,1,0))</f>
        <v/>
      </c>
      <c r="AQ282" s="8">
        <f>IF(($C$282&lt;&gt;2)+($K$282&lt;&gt;2)+($S$282&lt;&gt;2)+($AA$282&lt;&gt;2)+($AI$282&lt;&gt;2)=0,2,IF((($C$282&lt;&gt;2)*$C$282+($K$282&lt;&gt;2)*$K$282+($S$282&lt;&gt;2)*$S$282+($AA$282&lt;&gt;2)*$AA$282+($AI$282&lt;&gt;2)*$AI$282)/(($C$282&lt;&gt;2)+($K$282&lt;&gt;2)+($S$282&lt;&gt;2)+($AA$282&lt;&gt;2)+($AI$282&lt;&gt;2))&gt;=0.5,1,0))</f>
        <v/>
      </c>
      <c r="AR282" s="8">
        <f>IF(($D$282&lt;&gt;2)+($L$282&lt;&gt;2)+($T$282&lt;&gt;2)+($AB$282&lt;&gt;2)+($AJ$282&lt;&gt;2)=0,2,IF((($D$282&lt;&gt;2)*$D$282+($L$282&lt;&gt;2)*$L$282+($T$282&lt;&gt;2)*$T$282+($AB$282&lt;&gt;2)*$AB$282+($AJ$282&lt;&gt;2)*$AJ$282)/(($D$282&lt;&gt;2)+($L$282&lt;&gt;2)+($T$282&lt;&gt;2)+($AB$282&lt;&gt;2)+($AJ$282&lt;&gt;2))&gt;=0.5,1,0))</f>
        <v/>
      </c>
      <c r="AS282" s="8">
        <f>IF(($E$282&lt;&gt;2)+($M$282&lt;&gt;2)+($U$282&lt;&gt;2)+($AC$282&lt;&gt;2)+($AK$282&lt;&gt;2)=0,2,IF((($E$282&lt;&gt;2)*$E$282+($M$282&lt;&gt;2)*$M$282+($U$282&lt;&gt;2)*$U$282+($AC$282&lt;&gt;2)*$AC$282+($AK$282&lt;&gt;2)*$AK$282)/(($E$282&lt;&gt;2)+($M$282&lt;&gt;2)+($U$282&lt;&gt;2)+($AC$282&lt;&gt;2)+($AK$282&lt;&gt;2))&gt;=0.5,1,0))</f>
        <v/>
      </c>
      <c r="AT282" s="8">
        <f>IF(($F$282&lt;&gt;2)+($N$282&lt;&gt;2)+($V$282&lt;&gt;2)+($AD$282&lt;&gt;2)+($AL$282&lt;&gt;2)=0,2,IF((($F$282&lt;&gt;2)*$F$282+($N$282&lt;&gt;2)*$N$282+($V$282&lt;&gt;2)*$V$282+($AD$282&lt;&gt;2)*$AD$282+($AL$282&lt;&gt;2)*$AL$282)/(($F$282&lt;&gt;2)+($N$282&lt;&gt;2)+($V$282&lt;&gt;2)+($AD$282&lt;&gt;2)+($AL$282&lt;&gt;2))&gt;=0.5,1,0))</f>
        <v/>
      </c>
      <c r="AU282" s="8">
        <f>IF(($G$282&lt;&gt;2)+($O$282&lt;&gt;2)+($W$282&lt;&gt;2)+($AE$282&lt;&gt;2)+($AM$282&lt;&gt;2)=0,2,IF((($G$282&lt;&gt;2)*$G$282+($O$282&lt;&gt;2)*$O$282+($W$282&lt;&gt;2)*$W$282+($AE$282&lt;&gt;2)*$AE$282+($AM$282&lt;&gt;2)*$AM$282)/(($G$282&lt;&gt;2)+($O$282&lt;&gt;2)+($W$282&lt;&gt;2)+($AE$282&lt;&gt;2)+($AM$282&lt;&gt;2))&gt;=0.5,1,0))</f>
        <v/>
      </c>
      <c r="AV282" s="8">
        <f>IF(($H$282&lt;&gt;2)+($P$282&lt;&gt;2)+($X$282&lt;&gt;2)+($AF$282&lt;&gt;2)+($AN$282&lt;&gt;2)=0,2,IF((($H$282&lt;&gt;2)*$H$282+($P$282&lt;&gt;2)*$P$282+($X$282&lt;&gt;2)*$X$282+($AF$282&lt;&gt;2)*$AF$282+($AN$282&lt;&gt;2)*$AN$282)/(($H$282&lt;&gt;2)+($P$282&lt;&gt;2)+($X$282&lt;&gt;2)+($AF$282&lt;&gt;2)+($AN$282&lt;&gt;2))&gt;=0.5,1,0))</f>
        <v/>
      </c>
      <c r="AX282" s="16">
        <f>'Ground truth'!$B$14</f>
        <v/>
      </c>
      <c r="AY282" s="16">
        <f>'Ground truth'!$C$14</f>
        <v/>
      </c>
      <c r="AZ282" s="16">
        <f>'Ground truth'!$D$14</f>
        <v/>
      </c>
      <c r="BA282" s="16">
        <f>'Ground truth'!$E$14</f>
        <v/>
      </c>
      <c r="BB282" s="16">
        <f>'Ground truth'!$F$14</f>
        <v/>
      </c>
      <c r="BC282" s="16">
        <f>'Ground truth'!$G$14</f>
        <v/>
      </c>
      <c r="BD282" s="16">
        <f>'Ground truth'!$H$14</f>
        <v/>
      </c>
    </row>
    <row r="283">
      <c r="A283" s="3" t="inlineStr">
        <is>
          <t>Transmission (Gears or Belts)</t>
        </is>
      </c>
      <c r="B283" s="8" t="n">
        <v>1</v>
      </c>
      <c r="C283" s="8" t="n">
        <v>1</v>
      </c>
      <c r="D283" s="8" t="n">
        <v>0</v>
      </c>
      <c r="E283" s="8" t="n">
        <v>0</v>
      </c>
      <c r="F283" s="8" t="n">
        <v>0</v>
      </c>
      <c r="G283" s="8" t="n">
        <v>1</v>
      </c>
      <c r="H283" s="8" t="n">
        <v>0</v>
      </c>
      <c r="J283" s="8" t="n">
        <v>1</v>
      </c>
      <c r="K283" s="8" t="n">
        <v>1</v>
      </c>
      <c r="L283" s="8" t="n">
        <v>0</v>
      </c>
      <c r="M283" s="8" t="n">
        <v>0</v>
      </c>
      <c r="N283" s="8" t="n">
        <v>0</v>
      </c>
      <c r="O283" s="8" t="n">
        <v>0</v>
      </c>
      <c r="P283" s="8" t="n">
        <v>1</v>
      </c>
      <c r="R283" s="8" t="n">
        <v>1</v>
      </c>
      <c r="S283" s="8" t="n">
        <v>1</v>
      </c>
      <c r="T283" s="8" t="n">
        <v>0</v>
      </c>
      <c r="U283" s="8" t="n">
        <v>0</v>
      </c>
      <c r="V283" s="8" t="n">
        <v>0</v>
      </c>
      <c r="W283" s="8" t="n">
        <v>0</v>
      </c>
      <c r="X283" s="8" t="n">
        <v>1</v>
      </c>
      <c r="Z283" s="8" t="n">
        <v>1</v>
      </c>
      <c r="AA283" s="8" t="n">
        <v>1</v>
      </c>
      <c r="AB283" s="8" t="n">
        <v>0</v>
      </c>
      <c r="AC283" s="8" t="n">
        <v>0</v>
      </c>
      <c r="AD283" s="8" t="n">
        <v>0</v>
      </c>
      <c r="AE283" s="8" t="n">
        <v>0</v>
      </c>
      <c r="AF283" s="8" t="n">
        <v>1</v>
      </c>
      <c r="AH283" s="8" t="n">
        <v>1</v>
      </c>
      <c r="AI283" s="8" t="n">
        <v>1</v>
      </c>
      <c r="AJ283" s="8" t="n">
        <v>0</v>
      </c>
      <c r="AK283" s="8" t="n">
        <v>0</v>
      </c>
      <c r="AL283" s="8" t="n">
        <v>0</v>
      </c>
      <c r="AM283" s="8" t="n">
        <v>0</v>
      </c>
      <c r="AN283" s="8" t="n">
        <v>1</v>
      </c>
      <c r="AP283" s="8">
        <f>IF(($B$283&lt;&gt;2)+($J$283&lt;&gt;2)+($R$283&lt;&gt;2)+($Z$283&lt;&gt;2)+($AH$283&lt;&gt;2)=0,2,IF((($B$283&lt;&gt;2)*$B$283+($J$283&lt;&gt;2)*$J$283+($R$283&lt;&gt;2)*$R$283+($Z$283&lt;&gt;2)*$Z$283+($AH$283&lt;&gt;2)*$AH$283)/(($B$283&lt;&gt;2)+($J$283&lt;&gt;2)+($R$283&lt;&gt;2)+($Z$283&lt;&gt;2)+($AH$283&lt;&gt;2))&gt;=0.5,1,0))</f>
        <v/>
      </c>
      <c r="AQ283" s="8">
        <f>IF(($C$283&lt;&gt;2)+($K$283&lt;&gt;2)+($S$283&lt;&gt;2)+($AA$283&lt;&gt;2)+($AI$283&lt;&gt;2)=0,2,IF((($C$283&lt;&gt;2)*$C$283+($K$283&lt;&gt;2)*$K$283+($S$283&lt;&gt;2)*$S$283+($AA$283&lt;&gt;2)*$AA$283+($AI$283&lt;&gt;2)*$AI$283)/(($C$283&lt;&gt;2)+($K$283&lt;&gt;2)+($S$283&lt;&gt;2)+($AA$283&lt;&gt;2)+($AI$283&lt;&gt;2))&gt;=0.5,1,0))</f>
        <v/>
      </c>
      <c r="AR283" s="8">
        <f>IF(($D$283&lt;&gt;2)+($L$283&lt;&gt;2)+($T$283&lt;&gt;2)+($AB$283&lt;&gt;2)+($AJ$283&lt;&gt;2)=0,2,IF((($D$283&lt;&gt;2)*$D$283+($L$283&lt;&gt;2)*$L$283+($T$283&lt;&gt;2)*$T$283+($AB$283&lt;&gt;2)*$AB$283+($AJ$283&lt;&gt;2)*$AJ$283)/(($D$283&lt;&gt;2)+($L$283&lt;&gt;2)+($T$283&lt;&gt;2)+($AB$283&lt;&gt;2)+($AJ$283&lt;&gt;2))&gt;=0.5,1,0))</f>
        <v/>
      </c>
      <c r="AS283" s="8">
        <f>IF(($E$283&lt;&gt;2)+($M$283&lt;&gt;2)+($U$283&lt;&gt;2)+($AC$283&lt;&gt;2)+($AK$283&lt;&gt;2)=0,2,IF((($E$283&lt;&gt;2)*$E$283+($M$283&lt;&gt;2)*$M$283+($U$283&lt;&gt;2)*$U$283+($AC$283&lt;&gt;2)*$AC$283+($AK$283&lt;&gt;2)*$AK$283)/(($E$283&lt;&gt;2)+($M$283&lt;&gt;2)+($U$283&lt;&gt;2)+($AC$283&lt;&gt;2)+($AK$283&lt;&gt;2))&gt;=0.5,1,0))</f>
        <v/>
      </c>
      <c r="AT283" s="8">
        <f>IF(($F$283&lt;&gt;2)+($N$283&lt;&gt;2)+($V$283&lt;&gt;2)+($AD$283&lt;&gt;2)+($AL$283&lt;&gt;2)=0,2,IF((($F$283&lt;&gt;2)*$F$283+($N$283&lt;&gt;2)*$N$283+($V$283&lt;&gt;2)*$V$283+($AD$283&lt;&gt;2)*$AD$283+($AL$283&lt;&gt;2)*$AL$283)/(($F$283&lt;&gt;2)+($N$283&lt;&gt;2)+($V$283&lt;&gt;2)+($AD$283&lt;&gt;2)+($AL$283&lt;&gt;2))&gt;=0.5,1,0))</f>
        <v/>
      </c>
      <c r="AU283" s="8">
        <f>IF(($G$283&lt;&gt;2)+($O$283&lt;&gt;2)+($W$283&lt;&gt;2)+($AE$283&lt;&gt;2)+($AM$283&lt;&gt;2)=0,2,IF((($G$283&lt;&gt;2)*$G$283+($O$283&lt;&gt;2)*$O$283+($W$283&lt;&gt;2)*$W$283+($AE$283&lt;&gt;2)*$AE$283+($AM$283&lt;&gt;2)*$AM$283)/(($G$283&lt;&gt;2)+($O$283&lt;&gt;2)+($W$283&lt;&gt;2)+($AE$283&lt;&gt;2)+($AM$283&lt;&gt;2))&gt;=0.5,1,0))</f>
        <v/>
      </c>
      <c r="AV283" s="8">
        <f>IF(($H$283&lt;&gt;2)+($P$283&lt;&gt;2)+($X$283&lt;&gt;2)+($AF$283&lt;&gt;2)+($AN$283&lt;&gt;2)=0,2,IF((($H$283&lt;&gt;2)*$H$283+($P$283&lt;&gt;2)*$P$283+($X$283&lt;&gt;2)*$X$283+($AF$283&lt;&gt;2)*$AF$283+($AN$283&lt;&gt;2)*$AN$283)/(($H$283&lt;&gt;2)+($P$283&lt;&gt;2)+($X$283&lt;&gt;2)+($AF$283&lt;&gt;2)+($AN$283&lt;&gt;2))&gt;=0.5,1,0))</f>
        <v/>
      </c>
      <c r="AX283" s="16">
        <f>'Ground truth'!$B$15</f>
        <v/>
      </c>
      <c r="AY283" s="16">
        <f>'Ground truth'!$C$15</f>
        <v/>
      </c>
      <c r="AZ283" s="16">
        <f>'Ground truth'!$D$15</f>
        <v/>
      </c>
      <c r="BA283" s="16">
        <f>'Ground truth'!$E$15</f>
        <v/>
      </c>
      <c r="BB283" s="16">
        <f>'Ground truth'!$F$15</f>
        <v/>
      </c>
      <c r="BC283" s="16">
        <f>'Ground truth'!$G$15</f>
        <v/>
      </c>
      <c r="BD283" s="16">
        <f>'Ground truth'!$H$15</f>
        <v/>
      </c>
    </row>
    <row r="284">
      <c r="A284" s="3" t="inlineStr">
        <is>
          <t>Handle</t>
        </is>
      </c>
      <c r="B284" s="8" t="n">
        <v>0</v>
      </c>
      <c r="C284" s="8" t="n">
        <v>0</v>
      </c>
      <c r="D284" s="8" t="n">
        <v>1</v>
      </c>
      <c r="E284" s="8" t="n">
        <v>1</v>
      </c>
      <c r="F284" s="8" t="n">
        <v>1</v>
      </c>
      <c r="G284" s="8" t="n">
        <v>0</v>
      </c>
      <c r="H284" s="8" t="n">
        <v>0</v>
      </c>
      <c r="J284" s="8" t="n">
        <v>0</v>
      </c>
      <c r="K284" s="8" t="n">
        <v>0</v>
      </c>
      <c r="L284" s="8" t="n">
        <v>1</v>
      </c>
      <c r="M284" s="8" t="n">
        <v>1</v>
      </c>
      <c r="N284" s="8" t="n">
        <v>0</v>
      </c>
      <c r="O284" s="8" t="n">
        <v>0</v>
      </c>
      <c r="P284" s="8" t="n">
        <v>1</v>
      </c>
      <c r="R284" s="8" t="n">
        <v>0</v>
      </c>
      <c r="S284" s="8" t="n">
        <v>0</v>
      </c>
      <c r="T284" s="8" t="n">
        <v>1</v>
      </c>
      <c r="U284" s="8" t="n">
        <v>1</v>
      </c>
      <c r="V284" s="8" t="n">
        <v>0</v>
      </c>
      <c r="W284" s="8" t="n">
        <v>0</v>
      </c>
      <c r="X284" s="8" t="n">
        <v>1</v>
      </c>
      <c r="Z284" s="8" t="n">
        <v>0</v>
      </c>
      <c r="AA284" s="8" t="n">
        <v>0</v>
      </c>
      <c r="AB284" s="8" t="n">
        <v>1</v>
      </c>
      <c r="AC284" s="8" t="n">
        <v>1</v>
      </c>
      <c r="AD284" s="8" t="n">
        <v>0</v>
      </c>
      <c r="AE284" s="8" t="n">
        <v>0</v>
      </c>
      <c r="AF284" s="8" t="n">
        <v>1</v>
      </c>
      <c r="AH284" s="8" t="n">
        <v>0</v>
      </c>
      <c r="AI284" s="8" t="n">
        <v>0</v>
      </c>
      <c r="AJ284" s="8" t="n">
        <v>1</v>
      </c>
      <c r="AK284" s="8" t="n">
        <v>1</v>
      </c>
      <c r="AL284" s="8" t="n">
        <v>0</v>
      </c>
      <c r="AM284" s="8" t="n">
        <v>0</v>
      </c>
      <c r="AN284" s="8" t="n">
        <v>1</v>
      </c>
      <c r="AP284" s="8">
        <f>IF(($B$284&lt;&gt;2)+($J$284&lt;&gt;2)+($R$284&lt;&gt;2)+($Z$284&lt;&gt;2)+($AH$284&lt;&gt;2)=0,2,IF((($B$284&lt;&gt;2)*$B$284+($J$284&lt;&gt;2)*$J$284+($R$284&lt;&gt;2)*$R$284+($Z$284&lt;&gt;2)*$Z$284+($AH$284&lt;&gt;2)*$AH$284)/(($B$284&lt;&gt;2)+($J$284&lt;&gt;2)+($R$284&lt;&gt;2)+($Z$284&lt;&gt;2)+($AH$284&lt;&gt;2))&gt;=0.5,1,0))</f>
        <v/>
      </c>
      <c r="AQ284" s="8">
        <f>IF(($C$284&lt;&gt;2)+($K$284&lt;&gt;2)+($S$284&lt;&gt;2)+($AA$284&lt;&gt;2)+($AI$284&lt;&gt;2)=0,2,IF((($C$284&lt;&gt;2)*$C$284+($K$284&lt;&gt;2)*$K$284+($S$284&lt;&gt;2)*$S$284+($AA$284&lt;&gt;2)*$AA$284+($AI$284&lt;&gt;2)*$AI$284)/(($C$284&lt;&gt;2)+($K$284&lt;&gt;2)+($S$284&lt;&gt;2)+($AA$284&lt;&gt;2)+($AI$284&lt;&gt;2))&gt;=0.5,1,0))</f>
        <v/>
      </c>
      <c r="AR284" s="8">
        <f>IF(($D$284&lt;&gt;2)+($L$284&lt;&gt;2)+($T$284&lt;&gt;2)+($AB$284&lt;&gt;2)+($AJ$284&lt;&gt;2)=0,2,IF((($D$284&lt;&gt;2)*$D$284+($L$284&lt;&gt;2)*$L$284+($T$284&lt;&gt;2)*$T$284+($AB$284&lt;&gt;2)*$AB$284+($AJ$284&lt;&gt;2)*$AJ$284)/(($D$284&lt;&gt;2)+($L$284&lt;&gt;2)+($T$284&lt;&gt;2)+($AB$284&lt;&gt;2)+($AJ$284&lt;&gt;2))&gt;=0.5,1,0))</f>
        <v/>
      </c>
      <c r="AS284" s="8">
        <f>IF(($E$284&lt;&gt;2)+($M$284&lt;&gt;2)+($U$284&lt;&gt;2)+($AC$284&lt;&gt;2)+($AK$284&lt;&gt;2)=0,2,IF((($E$284&lt;&gt;2)*$E$284+($M$284&lt;&gt;2)*$M$284+($U$284&lt;&gt;2)*$U$284+($AC$284&lt;&gt;2)*$AC$284+($AK$284&lt;&gt;2)*$AK$284)/(($E$284&lt;&gt;2)+($M$284&lt;&gt;2)+($U$284&lt;&gt;2)+($AC$284&lt;&gt;2)+($AK$284&lt;&gt;2))&gt;=0.5,1,0))</f>
        <v/>
      </c>
      <c r="AT284" s="8">
        <f>IF(($F$284&lt;&gt;2)+($N$284&lt;&gt;2)+($V$284&lt;&gt;2)+($AD$284&lt;&gt;2)+($AL$284&lt;&gt;2)=0,2,IF((($F$284&lt;&gt;2)*$F$284+($N$284&lt;&gt;2)*$N$284+($V$284&lt;&gt;2)*$V$284+($AD$284&lt;&gt;2)*$AD$284+($AL$284&lt;&gt;2)*$AL$284)/(($F$284&lt;&gt;2)+($N$284&lt;&gt;2)+($V$284&lt;&gt;2)+($AD$284&lt;&gt;2)+($AL$284&lt;&gt;2))&gt;=0.5,1,0))</f>
        <v/>
      </c>
      <c r="AU284" s="8">
        <f>IF(($G$284&lt;&gt;2)+($O$284&lt;&gt;2)+($W$284&lt;&gt;2)+($AE$284&lt;&gt;2)+($AM$284&lt;&gt;2)=0,2,IF((($G$284&lt;&gt;2)*$G$284+($O$284&lt;&gt;2)*$O$284+($W$284&lt;&gt;2)*$W$284+($AE$284&lt;&gt;2)*$AE$284+($AM$284&lt;&gt;2)*$AM$284)/(($G$284&lt;&gt;2)+($O$284&lt;&gt;2)+($W$284&lt;&gt;2)+($AE$284&lt;&gt;2)+($AM$284&lt;&gt;2))&gt;=0.5,1,0))</f>
        <v/>
      </c>
      <c r="AV284" s="8">
        <f>IF(($H$284&lt;&gt;2)+($P$284&lt;&gt;2)+($X$284&lt;&gt;2)+($AF$284&lt;&gt;2)+($AN$284&lt;&gt;2)=0,2,IF((($H$284&lt;&gt;2)*$H$284+($P$284&lt;&gt;2)*$P$284+($X$284&lt;&gt;2)*$X$284+($AF$284&lt;&gt;2)*$AF$284+($AN$284&lt;&gt;2)*$AN$284)/(($H$284&lt;&gt;2)+($P$284&lt;&gt;2)+($X$284&lt;&gt;2)+($AF$284&lt;&gt;2)+($AN$284&lt;&gt;2))&gt;=0.5,1,0))</f>
        <v/>
      </c>
      <c r="AX284" s="16">
        <f>'Ground truth'!$B$16</f>
        <v/>
      </c>
      <c r="AY284" s="16">
        <f>'Ground truth'!$C$16</f>
        <v/>
      </c>
      <c r="AZ284" s="16">
        <f>'Ground truth'!$D$16</f>
        <v/>
      </c>
      <c r="BA284" s="16">
        <f>'Ground truth'!$E$16</f>
        <v/>
      </c>
      <c r="BB284" s="16">
        <f>'Ground truth'!$F$16</f>
        <v/>
      </c>
      <c r="BC284" s="16">
        <f>'Ground truth'!$G$16</f>
        <v/>
      </c>
      <c r="BD284" s="16">
        <f>'Ground truth'!$H$16</f>
        <v/>
      </c>
    </row>
    <row r="285">
      <c r="A285" s="3" t="inlineStr">
        <is>
          <t>Trigger Mechanism</t>
        </is>
      </c>
      <c r="B285" s="8" t="n">
        <v>0</v>
      </c>
      <c r="C285" s="8" t="n">
        <v>0</v>
      </c>
      <c r="D285" s="8" t="n">
        <v>0</v>
      </c>
      <c r="E285" s="8" t="n">
        <v>1</v>
      </c>
      <c r="F285" s="8" t="n">
        <v>0</v>
      </c>
      <c r="G285" s="8" t="n">
        <v>0</v>
      </c>
      <c r="H285" s="8" t="n">
        <v>1</v>
      </c>
      <c r="J285" s="8" t="n">
        <v>0</v>
      </c>
      <c r="K285" s="8" t="n">
        <v>0</v>
      </c>
      <c r="L285" s="8" t="n">
        <v>1</v>
      </c>
      <c r="M285" s="8" t="n">
        <v>1</v>
      </c>
      <c r="N285" s="8" t="n">
        <v>0</v>
      </c>
      <c r="O285" s="8" t="n">
        <v>0</v>
      </c>
      <c r="P285" s="8" t="n">
        <v>0</v>
      </c>
      <c r="R285" s="8" t="n">
        <v>0</v>
      </c>
      <c r="S285" s="8" t="n">
        <v>0</v>
      </c>
      <c r="T285" s="8" t="n">
        <v>1</v>
      </c>
      <c r="U285" s="8" t="n">
        <v>1</v>
      </c>
      <c r="V285" s="8" t="n">
        <v>0</v>
      </c>
      <c r="W285" s="8" t="n">
        <v>0</v>
      </c>
      <c r="X285" s="8" t="n">
        <v>0</v>
      </c>
      <c r="Z285" s="8" t="n">
        <v>0</v>
      </c>
      <c r="AA285" s="8" t="n">
        <v>0</v>
      </c>
      <c r="AB285" s="8" t="n">
        <v>1</v>
      </c>
      <c r="AC285" s="8" t="n">
        <v>1</v>
      </c>
      <c r="AD285" s="8" t="n">
        <v>0</v>
      </c>
      <c r="AE285" s="8" t="n">
        <v>0</v>
      </c>
      <c r="AF285" s="8" t="n">
        <v>0</v>
      </c>
      <c r="AH285" s="8" t="n">
        <v>0</v>
      </c>
      <c r="AI285" s="8" t="n">
        <v>0</v>
      </c>
      <c r="AJ285" s="8" t="n">
        <v>1</v>
      </c>
      <c r="AK285" s="8" t="n">
        <v>1</v>
      </c>
      <c r="AL285" s="8" t="n">
        <v>0</v>
      </c>
      <c r="AM285" s="8" t="n">
        <v>0</v>
      </c>
      <c r="AN285" s="8" t="n">
        <v>0</v>
      </c>
      <c r="AP285" s="8">
        <f>IF(($B$285&lt;&gt;2)+($J$285&lt;&gt;2)+($R$285&lt;&gt;2)+($Z$285&lt;&gt;2)+($AH$285&lt;&gt;2)=0,2,IF((($B$285&lt;&gt;2)*$B$285+($J$285&lt;&gt;2)*$J$285+($R$285&lt;&gt;2)*$R$285+($Z$285&lt;&gt;2)*$Z$285+($AH$285&lt;&gt;2)*$AH$285)/(($B$285&lt;&gt;2)+($J$285&lt;&gt;2)+($R$285&lt;&gt;2)+($Z$285&lt;&gt;2)+($AH$285&lt;&gt;2))&gt;=0.5,1,0))</f>
        <v/>
      </c>
      <c r="AQ285" s="8">
        <f>IF(($C$285&lt;&gt;2)+($K$285&lt;&gt;2)+($S$285&lt;&gt;2)+($AA$285&lt;&gt;2)+($AI$285&lt;&gt;2)=0,2,IF((($C$285&lt;&gt;2)*$C$285+($K$285&lt;&gt;2)*$K$285+($S$285&lt;&gt;2)*$S$285+($AA$285&lt;&gt;2)*$AA$285+($AI$285&lt;&gt;2)*$AI$285)/(($C$285&lt;&gt;2)+($K$285&lt;&gt;2)+($S$285&lt;&gt;2)+($AA$285&lt;&gt;2)+($AI$285&lt;&gt;2))&gt;=0.5,1,0))</f>
        <v/>
      </c>
      <c r="AR285" s="8">
        <f>IF(($D$285&lt;&gt;2)+($L$285&lt;&gt;2)+($T$285&lt;&gt;2)+($AB$285&lt;&gt;2)+($AJ$285&lt;&gt;2)=0,2,IF((($D$285&lt;&gt;2)*$D$285+($L$285&lt;&gt;2)*$L$285+($T$285&lt;&gt;2)*$T$285+($AB$285&lt;&gt;2)*$AB$285+($AJ$285&lt;&gt;2)*$AJ$285)/(($D$285&lt;&gt;2)+($L$285&lt;&gt;2)+($T$285&lt;&gt;2)+($AB$285&lt;&gt;2)+($AJ$285&lt;&gt;2))&gt;=0.5,1,0))</f>
        <v/>
      </c>
      <c r="AS285" s="8">
        <f>IF(($E$285&lt;&gt;2)+($M$285&lt;&gt;2)+($U$285&lt;&gt;2)+($AC$285&lt;&gt;2)+($AK$285&lt;&gt;2)=0,2,IF((($E$285&lt;&gt;2)*$E$285+($M$285&lt;&gt;2)*$M$285+($U$285&lt;&gt;2)*$U$285+($AC$285&lt;&gt;2)*$AC$285+($AK$285&lt;&gt;2)*$AK$285)/(($E$285&lt;&gt;2)+($M$285&lt;&gt;2)+($U$285&lt;&gt;2)+($AC$285&lt;&gt;2)+($AK$285&lt;&gt;2))&gt;=0.5,1,0))</f>
        <v/>
      </c>
      <c r="AT285" s="8">
        <f>IF(($F$285&lt;&gt;2)+($N$285&lt;&gt;2)+($V$285&lt;&gt;2)+($AD$285&lt;&gt;2)+($AL$285&lt;&gt;2)=0,2,IF((($F$285&lt;&gt;2)*$F$285+($N$285&lt;&gt;2)*$N$285+($V$285&lt;&gt;2)*$V$285+($AD$285&lt;&gt;2)*$AD$285+($AL$285&lt;&gt;2)*$AL$285)/(($F$285&lt;&gt;2)+($N$285&lt;&gt;2)+($V$285&lt;&gt;2)+($AD$285&lt;&gt;2)+($AL$285&lt;&gt;2))&gt;=0.5,1,0))</f>
        <v/>
      </c>
      <c r="AU285" s="8">
        <f>IF(($G$285&lt;&gt;2)+($O$285&lt;&gt;2)+($W$285&lt;&gt;2)+($AE$285&lt;&gt;2)+($AM$285&lt;&gt;2)=0,2,IF((($G$285&lt;&gt;2)*$G$285+($O$285&lt;&gt;2)*$O$285+($W$285&lt;&gt;2)*$W$285+($AE$285&lt;&gt;2)*$AE$285+($AM$285&lt;&gt;2)*$AM$285)/(($G$285&lt;&gt;2)+($O$285&lt;&gt;2)+($W$285&lt;&gt;2)+($AE$285&lt;&gt;2)+($AM$285&lt;&gt;2))&gt;=0.5,1,0))</f>
        <v/>
      </c>
      <c r="AV285" s="8">
        <f>IF(($H$285&lt;&gt;2)+($P$285&lt;&gt;2)+($X$285&lt;&gt;2)+($AF$285&lt;&gt;2)+($AN$285&lt;&gt;2)=0,2,IF((($H$285&lt;&gt;2)*$H$285+($P$285&lt;&gt;2)*$P$285+($X$285&lt;&gt;2)*$X$285+($AF$285&lt;&gt;2)*$AF$285+($AN$285&lt;&gt;2)*$AN$285)/(($H$285&lt;&gt;2)+($P$285&lt;&gt;2)+($X$285&lt;&gt;2)+($AF$285&lt;&gt;2)+($AN$285&lt;&gt;2))&gt;=0.5,1,0))</f>
        <v/>
      </c>
      <c r="AX285" s="16">
        <f>'Ground truth'!$B$17</f>
        <v/>
      </c>
      <c r="AY285" s="16">
        <f>'Ground truth'!$C$17</f>
        <v/>
      </c>
      <c r="AZ285" s="16">
        <f>'Ground truth'!$D$17</f>
        <v/>
      </c>
      <c r="BA285" s="16">
        <f>'Ground truth'!$E$17</f>
        <v/>
      </c>
      <c r="BB285" s="16">
        <f>'Ground truth'!$F$17</f>
        <v/>
      </c>
      <c r="BC285" s="16">
        <f>'Ground truth'!$G$17</f>
        <v/>
      </c>
      <c r="BD285" s="16">
        <f>'Ground truth'!$H$17</f>
        <v/>
      </c>
    </row>
    <row r="286">
      <c r="A286" s="3" t="inlineStr">
        <is>
          <t>Power Source (Battery or Cord)</t>
        </is>
      </c>
      <c r="B286" s="8" t="n">
        <v>1</v>
      </c>
      <c r="C286" s="8" t="n">
        <v>0</v>
      </c>
      <c r="D286" s="8" t="n">
        <v>1</v>
      </c>
      <c r="E286" s="8" t="n">
        <v>0</v>
      </c>
      <c r="F286" s="8" t="n">
        <v>1</v>
      </c>
      <c r="G286" s="8" t="n">
        <v>0</v>
      </c>
      <c r="H286" s="8" t="n">
        <v>0</v>
      </c>
      <c r="J286" s="8" t="n">
        <v>1</v>
      </c>
      <c r="K286" s="8" t="n">
        <v>0</v>
      </c>
      <c r="L286" s="8" t="n">
        <v>0</v>
      </c>
      <c r="M286" s="8" t="n">
        <v>0</v>
      </c>
      <c r="N286" s="8" t="n">
        <v>1</v>
      </c>
      <c r="O286" s="8" t="n">
        <v>1</v>
      </c>
      <c r="P286" s="8" t="n">
        <v>0</v>
      </c>
      <c r="R286" s="8" t="n">
        <v>1</v>
      </c>
      <c r="S286" s="8" t="n">
        <v>0</v>
      </c>
      <c r="T286" s="8" t="n">
        <v>0</v>
      </c>
      <c r="U286" s="8" t="n">
        <v>0</v>
      </c>
      <c r="V286" s="8" t="n">
        <v>1</v>
      </c>
      <c r="W286" s="8" t="n">
        <v>1</v>
      </c>
      <c r="X286" s="8" t="n">
        <v>0</v>
      </c>
      <c r="Z286" s="8" t="n">
        <v>1</v>
      </c>
      <c r="AA286" s="8" t="n">
        <v>0</v>
      </c>
      <c r="AB286" s="8" t="n">
        <v>0</v>
      </c>
      <c r="AC286" s="8" t="n">
        <v>0</v>
      </c>
      <c r="AD286" s="8" t="n">
        <v>1</v>
      </c>
      <c r="AE286" s="8" t="n">
        <v>1</v>
      </c>
      <c r="AF286" s="8" t="n">
        <v>0</v>
      </c>
      <c r="AH286" s="8" t="n">
        <v>1</v>
      </c>
      <c r="AI286" s="8" t="n">
        <v>0</v>
      </c>
      <c r="AJ286" s="8" t="n">
        <v>0</v>
      </c>
      <c r="AK286" s="8" t="n">
        <v>0</v>
      </c>
      <c r="AL286" s="8" t="n">
        <v>1</v>
      </c>
      <c r="AM286" s="8" t="n">
        <v>1</v>
      </c>
      <c r="AN286" s="8" t="n">
        <v>0</v>
      </c>
      <c r="AP286" s="8">
        <f>IF(($B$286&lt;&gt;2)+($J$286&lt;&gt;2)+($R$286&lt;&gt;2)+($Z$286&lt;&gt;2)+($AH$286&lt;&gt;2)=0,2,IF((($B$286&lt;&gt;2)*$B$286+($J$286&lt;&gt;2)*$J$286+($R$286&lt;&gt;2)*$R$286+($Z$286&lt;&gt;2)*$Z$286+($AH$286&lt;&gt;2)*$AH$286)/(($B$286&lt;&gt;2)+($J$286&lt;&gt;2)+($R$286&lt;&gt;2)+($Z$286&lt;&gt;2)+($AH$286&lt;&gt;2))&gt;=0.5,1,0))</f>
        <v/>
      </c>
      <c r="AQ286" s="8">
        <f>IF(($C$286&lt;&gt;2)+($K$286&lt;&gt;2)+($S$286&lt;&gt;2)+($AA$286&lt;&gt;2)+($AI$286&lt;&gt;2)=0,2,IF((($C$286&lt;&gt;2)*$C$286+($K$286&lt;&gt;2)*$K$286+($S$286&lt;&gt;2)*$S$286+($AA$286&lt;&gt;2)*$AA$286+($AI$286&lt;&gt;2)*$AI$286)/(($C$286&lt;&gt;2)+($K$286&lt;&gt;2)+($S$286&lt;&gt;2)+($AA$286&lt;&gt;2)+($AI$286&lt;&gt;2))&gt;=0.5,1,0))</f>
        <v/>
      </c>
      <c r="AR286" s="8">
        <f>IF(($D$286&lt;&gt;2)+($L$286&lt;&gt;2)+($T$286&lt;&gt;2)+($AB$286&lt;&gt;2)+($AJ$286&lt;&gt;2)=0,2,IF((($D$286&lt;&gt;2)*$D$286+($L$286&lt;&gt;2)*$L$286+($T$286&lt;&gt;2)*$T$286+($AB$286&lt;&gt;2)*$AB$286+($AJ$286&lt;&gt;2)*$AJ$286)/(($D$286&lt;&gt;2)+($L$286&lt;&gt;2)+($T$286&lt;&gt;2)+($AB$286&lt;&gt;2)+($AJ$286&lt;&gt;2))&gt;=0.5,1,0))</f>
        <v/>
      </c>
      <c r="AS286" s="8">
        <f>IF(($E$286&lt;&gt;2)+($M$286&lt;&gt;2)+($U$286&lt;&gt;2)+($AC$286&lt;&gt;2)+($AK$286&lt;&gt;2)=0,2,IF((($E$286&lt;&gt;2)*$E$286+($M$286&lt;&gt;2)*$M$286+($U$286&lt;&gt;2)*$U$286+($AC$286&lt;&gt;2)*$AC$286+($AK$286&lt;&gt;2)*$AK$286)/(($E$286&lt;&gt;2)+($M$286&lt;&gt;2)+($U$286&lt;&gt;2)+($AC$286&lt;&gt;2)+($AK$286&lt;&gt;2))&gt;=0.5,1,0))</f>
        <v/>
      </c>
      <c r="AT286" s="8">
        <f>IF(($F$286&lt;&gt;2)+($N$286&lt;&gt;2)+($V$286&lt;&gt;2)+($AD$286&lt;&gt;2)+($AL$286&lt;&gt;2)=0,2,IF((($F$286&lt;&gt;2)*$F$286+($N$286&lt;&gt;2)*$N$286+($V$286&lt;&gt;2)*$V$286+($AD$286&lt;&gt;2)*$AD$286+($AL$286&lt;&gt;2)*$AL$286)/(($F$286&lt;&gt;2)+($N$286&lt;&gt;2)+($V$286&lt;&gt;2)+($AD$286&lt;&gt;2)+($AL$286&lt;&gt;2))&gt;=0.5,1,0))</f>
        <v/>
      </c>
      <c r="AU286" s="8">
        <f>IF(($G$286&lt;&gt;2)+($O$286&lt;&gt;2)+($W$286&lt;&gt;2)+($AE$286&lt;&gt;2)+($AM$286&lt;&gt;2)=0,2,IF((($G$286&lt;&gt;2)*$G$286+($O$286&lt;&gt;2)*$O$286+($W$286&lt;&gt;2)*$W$286+($AE$286&lt;&gt;2)*$AE$286+($AM$286&lt;&gt;2)*$AM$286)/(($G$286&lt;&gt;2)+($O$286&lt;&gt;2)+($W$286&lt;&gt;2)+($AE$286&lt;&gt;2)+($AM$286&lt;&gt;2))&gt;=0.5,1,0))</f>
        <v/>
      </c>
      <c r="AV286" s="8">
        <f>IF(($H$286&lt;&gt;2)+($P$286&lt;&gt;2)+($X$286&lt;&gt;2)+($AF$286&lt;&gt;2)+($AN$286&lt;&gt;2)=0,2,IF((($H$286&lt;&gt;2)*$H$286+($P$286&lt;&gt;2)*$P$286+($X$286&lt;&gt;2)*$X$286+($AF$286&lt;&gt;2)*$AF$286+($AN$286&lt;&gt;2)*$AN$286)/(($H$286&lt;&gt;2)+($P$286&lt;&gt;2)+($X$286&lt;&gt;2)+($AF$286&lt;&gt;2)+($AN$286&lt;&gt;2))&gt;=0.5,1,0))</f>
        <v/>
      </c>
      <c r="AX286" s="16">
        <f>'Ground truth'!$B$18</f>
        <v/>
      </c>
      <c r="AY286" s="16">
        <f>'Ground truth'!$C$18</f>
        <v/>
      </c>
      <c r="AZ286" s="16">
        <f>'Ground truth'!$D$18</f>
        <v/>
      </c>
      <c r="BA286" s="16">
        <f>'Ground truth'!$E$18</f>
        <v/>
      </c>
      <c r="BB286" s="16">
        <f>'Ground truth'!$F$18</f>
        <v/>
      </c>
      <c r="BC286" s="16">
        <f>'Ground truth'!$G$18</f>
        <v/>
      </c>
      <c r="BD286" s="16">
        <f>'Ground truth'!$H$18</f>
        <v/>
      </c>
    </row>
    <row r="287">
      <c r="A287" s="3" t="inlineStr">
        <is>
          <t>Bit Holder/Chuck</t>
        </is>
      </c>
      <c r="B287" s="8" t="n">
        <v>0</v>
      </c>
      <c r="C287" s="8" t="n">
        <v>1</v>
      </c>
      <c r="D287" s="8" t="n">
        <v>0</v>
      </c>
      <c r="E287" s="8" t="n">
        <v>0</v>
      </c>
      <c r="F287" s="8" t="n">
        <v>0</v>
      </c>
      <c r="G287" s="8" t="n">
        <v>1</v>
      </c>
      <c r="H287" s="8" t="n">
        <v>0</v>
      </c>
      <c r="J287" s="8" t="n">
        <v>0</v>
      </c>
      <c r="K287" s="8" t="n">
        <v>0</v>
      </c>
      <c r="L287" s="8" t="n">
        <v>0</v>
      </c>
      <c r="M287" s="8" t="n">
        <v>0</v>
      </c>
      <c r="N287" s="8" t="n">
        <v>1</v>
      </c>
      <c r="O287" s="8" t="n">
        <v>1</v>
      </c>
      <c r="P287" s="8" t="n">
        <v>0</v>
      </c>
      <c r="R287" s="8" t="n">
        <v>0</v>
      </c>
      <c r="S287" s="8" t="n">
        <v>0</v>
      </c>
      <c r="T287" s="8" t="n">
        <v>0</v>
      </c>
      <c r="U287" s="8" t="n">
        <v>0</v>
      </c>
      <c r="V287" s="8" t="n">
        <v>1</v>
      </c>
      <c r="W287" s="8" t="n">
        <v>1</v>
      </c>
      <c r="X287" s="8" t="n">
        <v>0</v>
      </c>
      <c r="Z287" s="8" t="n">
        <v>0</v>
      </c>
      <c r="AA287" s="8" t="n">
        <v>0</v>
      </c>
      <c r="AB287" s="8" t="n">
        <v>0</v>
      </c>
      <c r="AC287" s="8" t="n">
        <v>0</v>
      </c>
      <c r="AD287" s="8" t="n">
        <v>1</v>
      </c>
      <c r="AE287" s="8" t="n">
        <v>1</v>
      </c>
      <c r="AF287" s="8" t="n">
        <v>0</v>
      </c>
      <c r="AH287" s="8" t="n">
        <v>0</v>
      </c>
      <c r="AI287" s="8" t="n">
        <v>0</v>
      </c>
      <c r="AJ287" s="8" t="n">
        <v>0</v>
      </c>
      <c r="AK287" s="8" t="n">
        <v>0</v>
      </c>
      <c r="AL287" s="8" t="n">
        <v>1</v>
      </c>
      <c r="AM287" s="8" t="n">
        <v>1</v>
      </c>
      <c r="AN287" s="8" t="n">
        <v>0</v>
      </c>
      <c r="AP287" s="8">
        <f>IF(($B$287&lt;&gt;2)+($J$287&lt;&gt;2)+($R$287&lt;&gt;2)+($Z$287&lt;&gt;2)+($AH$287&lt;&gt;2)=0,2,IF((($B$287&lt;&gt;2)*$B$287+($J$287&lt;&gt;2)*$J$287+($R$287&lt;&gt;2)*$R$287+($Z$287&lt;&gt;2)*$Z$287+($AH$287&lt;&gt;2)*$AH$287)/(($B$287&lt;&gt;2)+($J$287&lt;&gt;2)+($R$287&lt;&gt;2)+($Z$287&lt;&gt;2)+($AH$287&lt;&gt;2))&gt;=0.5,1,0))</f>
        <v/>
      </c>
      <c r="AQ287" s="8">
        <f>IF(($C$287&lt;&gt;2)+($K$287&lt;&gt;2)+($S$287&lt;&gt;2)+($AA$287&lt;&gt;2)+($AI$287&lt;&gt;2)=0,2,IF((($C$287&lt;&gt;2)*$C$287+($K$287&lt;&gt;2)*$K$287+($S$287&lt;&gt;2)*$S$287+($AA$287&lt;&gt;2)*$AA$287+($AI$287&lt;&gt;2)*$AI$287)/(($C$287&lt;&gt;2)+($K$287&lt;&gt;2)+($S$287&lt;&gt;2)+($AA$287&lt;&gt;2)+($AI$287&lt;&gt;2))&gt;=0.5,1,0))</f>
        <v/>
      </c>
      <c r="AR287" s="8">
        <f>IF(($D$287&lt;&gt;2)+($L$287&lt;&gt;2)+($T$287&lt;&gt;2)+($AB$287&lt;&gt;2)+($AJ$287&lt;&gt;2)=0,2,IF((($D$287&lt;&gt;2)*$D$287+($L$287&lt;&gt;2)*$L$287+($T$287&lt;&gt;2)*$T$287+($AB$287&lt;&gt;2)*$AB$287+($AJ$287&lt;&gt;2)*$AJ$287)/(($D$287&lt;&gt;2)+($L$287&lt;&gt;2)+($T$287&lt;&gt;2)+($AB$287&lt;&gt;2)+($AJ$287&lt;&gt;2))&gt;=0.5,1,0))</f>
        <v/>
      </c>
      <c r="AS287" s="8">
        <f>IF(($E$287&lt;&gt;2)+($M$287&lt;&gt;2)+($U$287&lt;&gt;2)+($AC$287&lt;&gt;2)+($AK$287&lt;&gt;2)=0,2,IF((($E$287&lt;&gt;2)*$E$287+($M$287&lt;&gt;2)*$M$287+($U$287&lt;&gt;2)*$U$287+($AC$287&lt;&gt;2)*$AC$287+($AK$287&lt;&gt;2)*$AK$287)/(($E$287&lt;&gt;2)+($M$287&lt;&gt;2)+($U$287&lt;&gt;2)+($AC$287&lt;&gt;2)+($AK$287&lt;&gt;2))&gt;=0.5,1,0))</f>
        <v/>
      </c>
      <c r="AT287" s="8">
        <f>IF(($F$287&lt;&gt;2)+($N$287&lt;&gt;2)+($V$287&lt;&gt;2)+($AD$287&lt;&gt;2)+($AL$287&lt;&gt;2)=0,2,IF((($F$287&lt;&gt;2)*$F$287+($N$287&lt;&gt;2)*$N$287+($V$287&lt;&gt;2)*$V$287+($AD$287&lt;&gt;2)*$AD$287+($AL$287&lt;&gt;2)*$AL$287)/(($F$287&lt;&gt;2)+($N$287&lt;&gt;2)+($V$287&lt;&gt;2)+($AD$287&lt;&gt;2)+($AL$287&lt;&gt;2))&gt;=0.5,1,0))</f>
        <v/>
      </c>
      <c r="AU287" s="8">
        <f>IF(($G$287&lt;&gt;2)+($O$287&lt;&gt;2)+($W$287&lt;&gt;2)+($AE$287&lt;&gt;2)+($AM$287&lt;&gt;2)=0,2,IF((($G$287&lt;&gt;2)*$G$287+($O$287&lt;&gt;2)*$O$287+($W$287&lt;&gt;2)*$W$287+($AE$287&lt;&gt;2)*$AE$287+($AM$287&lt;&gt;2)*$AM$287)/(($G$287&lt;&gt;2)+($O$287&lt;&gt;2)+($W$287&lt;&gt;2)+($AE$287&lt;&gt;2)+($AM$287&lt;&gt;2))&gt;=0.5,1,0))</f>
        <v/>
      </c>
      <c r="AV287" s="8">
        <f>IF(($H$287&lt;&gt;2)+($P$287&lt;&gt;2)+($X$287&lt;&gt;2)+($AF$287&lt;&gt;2)+($AN$287&lt;&gt;2)=0,2,IF((($H$287&lt;&gt;2)*$H$287+($P$287&lt;&gt;2)*$P$287+($X$287&lt;&gt;2)*$X$287+($AF$287&lt;&gt;2)*$AF$287+($AN$287&lt;&gt;2)*$AN$287)/(($H$287&lt;&gt;2)+($P$287&lt;&gt;2)+($X$287&lt;&gt;2)+($AF$287&lt;&gt;2)+($AN$287&lt;&gt;2))&gt;=0.5,1,0))</f>
        <v/>
      </c>
      <c r="AX287" s="16">
        <f>'Ground truth'!$B$19</f>
        <v/>
      </c>
      <c r="AY287" s="16">
        <f>'Ground truth'!$C$19</f>
        <v/>
      </c>
      <c r="AZ287" s="16">
        <f>'Ground truth'!$D$19</f>
        <v/>
      </c>
      <c r="BA287" s="16">
        <f>'Ground truth'!$E$19</f>
        <v/>
      </c>
      <c r="BB287" s="16">
        <f>'Ground truth'!$F$19</f>
        <v/>
      </c>
      <c r="BC287" s="16">
        <f>'Ground truth'!$G$19</f>
        <v/>
      </c>
      <c r="BD287" s="16">
        <f>'Ground truth'!$H$19</f>
        <v/>
      </c>
    </row>
    <row r="288">
      <c r="A288" s="3" t="inlineStr">
        <is>
          <t>Control System (Speed and Direction)</t>
        </is>
      </c>
      <c r="B288" s="8" t="n">
        <v>1</v>
      </c>
      <c r="C288" s="8" t="n">
        <v>0</v>
      </c>
      <c r="D288" s="8" t="n">
        <v>0</v>
      </c>
      <c r="E288" s="8" t="n">
        <v>1</v>
      </c>
      <c r="F288" s="8" t="n">
        <v>0</v>
      </c>
      <c r="G288" s="8" t="n">
        <v>0</v>
      </c>
      <c r="H288" s="8" t="n">
        <v>1</v>
      </c>
      <c r="J288" s="8" t="n">
        <v>1</v>
      </c>
      <c r="K288" s="8" t="n">
        <v>1</v>
      </c>
      <c r="L288" s="8" t="n">
        <v>1</v>
      </c>
      <c r="M288" s="8" t="n">
        <v>0</v>
      </c>
      <c r="N288" s="8" t="n">
        <v>0</v>
      </c>
      <c r="O288" s="8" t="n">
        <v>0</v>
      </c>
      <c r="P288" s="8" t="n">
        <v>1</v>
      </c>
      <c r="R288" s="8" t="n">
        <v>1</v>
      </c>
      <c r="S288" s="8" t="n">
        <v>1</v>
      </c>
      <c r="T288" s="8" t="n">
        <v>1</v>
      </c>
      <c r="U288" s="8" t="n">
        <v>0</v>
      </c>
      <c r="V288" s="8" t="n">
        <v>0</v>
      </c>
      <c r="W288" s="8" t="n">
        <v>0</v>
      </c>
      <c r="X288" s="8" t="n">
        <v>1</v>
      </c>
      <c r="Z288" s="8" t="n">
        <v>1</v>
      </c>
      <c r="AA288" s="8" t="n">
        <v>1</v>
      </c>
      <c r="AB288" s="8" t="n">
        <v>1</v>
      </c>
      <c r="AC288" s="8" t="n">
        <v>0</v>
      </c>
      <c r="AD288" s="8" t="n">
        <v>0</v>
      </c>
      <c r="AE288" s="8" t="n">
        <v>0</v>
      </c>
      <c r="AF288" s="8" t="n">
        <v>1</v>
      </c>
      <c r="AH288" s="8" t="n">
        <v>1</v>
      </c>
      <c r="AI288" s="8" t="n">
        <v>1</v>
      </c>
      <c r="AJ288" s="8" t="n">
        <v>1</v>
      </c>
      <c r="AK288" s="8" t="n">
        <v>0</v>
      </c>
      <c r="AL288" s="8" t="n">
        <v>0</v>
      </c>
      <c r="AM288" s="8" t="n">
        <v>0</v>
      </c>
      <c r="AN288" s="8" t="n">
        <v>1</v>
      </c>
      <c r="AP288" s="8">
        <f>IF(($B$288&lt;&gt;2)+($J$288&lt;&gt;2)+($R$288&lt;&gt;2)+($Z$288&lt;&gt;2)+($AH$288&lt;&gt;2)=0,2,IF((($B$288&lt;&gt;2)*$B$288+($J$288&lt;&gt;2)*$J$288+($R$288&lt;&gt;2)*$R$288+($Z$288&lt;&gt;2)*$Z$288+($AH$288&lt;&gt;2)*$AH$288)/(($B$288&lt;&gt;2)+($J$288&lt;&gt;2)+($R$288&lt;&gt;2)+($Z$288&lt;&gt;2)+($AH$288&lt;&gt;2))&gt;=0.5,1,0))</f>
        <v/>
      </c>
      <c r="AQ288" s="8">
        <f>IF(($C$288&lt;&gt;2)+($K$288&lt;&gt;2)+($S$288&lt;&gt;2)+($AA$288&lt;&gt;2)+($AI$288&lt;&gt;2)=0,2,IF((($C$288&lt;&gt;2)*$C$288+($K$288&lt;&gt;2)*$K$288+($S$288&lt;&gt;2)*$S$288+($AA$288&lt;&gt;2)*$AA$288+($AI$288&lt;&gt;2)*$AI$288)/(($C$288&lt;&gt;2)+($K$288&lt;&gt;2)+($S$288&lt;&gt;2)+($AA$288&lt;&gt;2)+($AI$288&lt;&gt;2))&gt;=0.5,1,0))</f>
        <v/>
      </c>
      <c r="AR288" s="8">
        <f>IF(($D$288&lt;&gt;2)+($L$288&lt;&gt;2)+($T$288&lt;&gt;2)+($AB$288&lt;&gt;2)+($AJ$288&lt;&gt;2)=0,2,IF((($D$288&lt;&gt;2)*$D$288+($L$288&lt;&gt;2)*$L$288+($T$288&lt;&gt;2)*$T$288+($AB$288&lt;&gt;2)*$AB$288+($AJ$288&lt;&gt;2)*$AJ$288)/(($D$288&lt;&gt;2)+($L$288&lt;&gt;2)+($T$288&lt;&gt;2)+($AB$288&lt;&gt;2)+($AJ$288&lt;&gt;2))&gt;=0.5,1,0))</f>
        <v/>
      </c>
      <c r="AS288" s="8">
        <f>IF(($E$288&lt;&gt;2)+($M$288&lt;&gt;2)+($U$288&lt;&gt;2)+($AC$288&lt;&gt;2)+($AK$288&lt;&gt;2)=0,2,IF((($E$288&lt;&gt;2)*$E$288+($M$288&lt;&gt;2)*$M$288+($U$288&lt;&gt;2)*$U$288+($AC$288&lt;&gt;2)*$AC$288+($AK$288&lt;&gt;2)*$AK$288)/(($E$288&lt;&gt;2)+($M$288&lt;&gt;2)+($U$288&lt;&gt;2)+($AC$288&lt;&gt;2)+($AK$288&lt;&gt;2))&gt;=0.5,1,0))</f>
        <v/>
      </c>
      <c r="AT288" s="8">
        <f>IF(($F$288&lt;&gt;2)+($N$288&lt;&gt;2)+($V$288&lt;&gt;2)+($AD$288&lt;&gt;2)+($AL$288&lt;&gt;2)=0,2,IF((($F$288&lt;&gt;2)*$F$288+($N$288&lt;&gt;2)*$N$288+($V$288&lt;&gt;2)*$V$288+($AD$288&lt;&gt;2)*$AD$288+($AL$288&lt;&gt;2)*$AL$288)/(($F$288&lt;&gt;2)+($N$288&lt;&gt;2)+($V$288&lt;&gt;2)+($AD$288&lt;&gt;2)+($AL$288&lt;&gt;2))&gt;=0.5,1,0))</f>
        <v/>
      </c>
      <c r="AU288" s="8">
        <f>IF(($G$288&lt;&gt;2)+($O$288&lt;&gt;2)+($W$288&lt;&gt;2)+($AE$288&lt;&gt;2)+($AM$288&lt;&gt;2)=0,2,IF((($G$288&lt;&gt;2)*$G$288+($O$288&lt;&gt;2)*$O$288+($W$288&lt;&gt;2)*$W$288+($AE$288&lt;&gt;2)*$AE$288+($AM$288&lt;&gt;2)*$AM$288)/(($G$288&lt;&gt;2)+($O$288&lt;&gt;2)+($W$288&lt;&gt;2)+($AE$288&lt;&gt;2)+($AM$288&lt;&gt;2))&gt;=0.5,1,0))</f>
        <v/>
      </c>
      <c r="AV288" s="8">
        <f>IF(($H$288&lt;&gt;2)+($P$288&lt;&gt;2)+($X$288&lt;&gt;2)+($AF$288&lt;&gt;2)+($AN$288&lt;&gt;2)=0,2,IF((($H$288&lt;&gt;2)*$H$288+($P$288&lt;&gt;2)*$P$288+($X$288&lt;&gt;2)*$X$288+($AF$288&lt;&gt;2)*$AF$288+($AN$288&lt;&gt;2)*$AN$288)/(($H$288&lt;&gt;2)+($P$288&lt;&gt;2)+($X$288&lt;&gt;2)+($AF$288&lt;&gt;2)+($AN$288&lt;&gt;2))&gt;=0.5,1,0))</f>
        <v/>
      </c>
      <c r="AX288" s="16">
        <f>'Ground truth'!$B$20</f>
        <v/>
      </c>
      <c r="AY288" s="16">
        <f>'Ground truth'!$C$20</f>
        <v/>
      </c>
      <c r="AZ288" s="16">
        <f>'Ground truth'!$D$20</f>
        <v/>
      </c>
      <c r="BA288" s="16">
        <f>'Ground truth'!$E$20</f>
        <v/>
      </c>
      <c r="BB288" s="16">
        <f>'Ground truth'!$F$20</f>
        <v/>
      </c>
      <c r="BC288" s="16">
        <f>'Ground truth'!$G$20</f>
        <v/>
      </c>
      <c r="BD288" s="16">
        <f>'Ground truth'!$H$20</f>
        <v/>
      </c>
    </row>
    <row r="290">
      <c r="A290" s="17" t="inlineStr">
        <is>
          <t>metrics — confident-only (unsure excluded from denominators)</t>
        </is>
      </c>
      <c r="B290" s="10" t="inlineStr">
        <is>
          <t>run 1</t>
        </is>
      </c>
      <c r="C290" s="10" t="inlineStr">
        <is>
          <t>run 2</t>
        </is>
      </c>
      <c r="D290" s="10" t="inlineStr">
        <is>
          <t>run 3</t>
        </is>
      </c>
      <c r="E290" s="10" t="inlineStr">
        <is>
          <t>run 4</t>
        </is>
      </c>
      <c r="F290" s="10" t="inlineStr">
        <is>
          <t>run 5</t>
        </is>
      </c>
      <c r="G290" s="10" t="inlineStr">
        <is>
          <t>avg-matrix</t>
        </is>
      </c>
      <c r="H290" s="10" t="inlineStr">
        <is>
          <t>mean</t>
        </is>
      </c>
      <c r="I290" s="10" t="inlineStr">
        <is>
          <t>std (pop.)</t>
        </is>
      </c>
      <c r="J290" s="17" t="inlineStr">
        <is>
          <t>notes</t>
        </is>
      </c>
    </row>
    <row r="291">
      <c r="A291" s="7" t="inlineStr">
        <is>
          <t>TP</t>
        </is>
      </c>
      <c r="B291" s="7">
        <f>SUMPRODUCT(($B$282:$H$288=1)*('Ground truth'!$B$14:$H$20=1))</f>
        <v/>
      </c>
      <c r="C291" s="7">
        <f>SUMPRODUCT(($J$282:$P$288=1)*('Ground truth'!$B$14:$H$20=1))</f>
        <v/>
      </c>
      <c r="D291" s="7">
        <f>SUMPRODUCT(($R$282:$X$288=1)*('Ground truth'!$B$14:$H$20=1))</f>
        <v/>
      </c>
      <c r="E291" s="7">
        <f>SUMPRODUCT(($Z$282:$AF$288=1)*('Ground truth'!$B$14:$H$20=1))</f>
        <v/>
      </c>
      <c r="F291" s="7">
        <f>SUMPRODUCT(($AH$282:$AN$288=1)*('Ground truth'!$B$14:$H$20=1))</f>
        <v/>
      </c>
      <c r="G291" s="7">
        <f>SUMPRODUCT(($AP$282:$AV$288=1)*('Ground truth'!$B$14:$H$20=1))</f>
        <v/>
      </c>
      <c r="H291" s="12">
        <f>AVERAGE($B$291:$F$291)</f>
        <v/>
      </c>
      <c r="I291" s="12">
        <f>STDEV.P($B$291:$F$291)</f>
        <v/>
      </c>
    </row>
    <row r="292">
      <c r="A292" s="7" t="inlineStr">
        <is>
          <t>TN</t>
        </is>
      </c>
      <c r="B292" s="7">
        <f>SUMPRODUCT(($B$282:$H$288=0)*('Ground truth'!$B$14:$H$20=0))</f>
        <v/>
      </c>
      <c r="C292" s="7">
        <f>SUMPRODUCT(($J$282:$P$288=0)*('Ground truth'!$B$14:$H$20=0))</f>
        <v/>
      </c>
      <c r="D292" s="7">
        <f>SUMPRODUCT(($R$282:$X$288=0)*('Ground truth'!$B$14:$H$20=0))</f>
        <v/>
      </c>
      <c r="E292" s="7">
        <f>SUMPRODUCT(($Z$282:$AF$288=0)*('Ground truth'!$B$14:$H$20=0))</f>
        <v/>
      </c>
      <c r="F292" s="7">
        <f>SUMPRODUCT(($AH$282:$AN$288=0)*('Ground truth'!$B$14:$H$20=0))</f>
        <v/>
      </c>
      <c r="G292" s="7">
        <f>SUMPRODUCT(($AP$282:$AV$288=0)*('Ground truth'!$B$14:$H$20=0))</f>
        <v/>
      </c>
      <c r="H292" s="12">
        <f>AVERAGE($B$292:$F$292)</f>
        <v/>
      </c>
      <c r="I292" s="12">
        <f>STDEV.P($B$292:$F$292)</f>
        <v/>
      </c>
    </row>
    <row r="293">
      <c r="A293" s="7" t="inlineStr">
        <is>
          <t>FP</t>
        </is>
      </c>
      <c r="B293" s="7">
        <f>SUMPRODUCT(($B$282:$H$288=1)*('Ground truth'!$B$14:$H$20=0))</f>
        <v/>
      </c>
      <c r="C293" s="7">
        <f>SUMPRODUCT(($J$282:$P$288=1)*('Ground truth'!$B$14:$H$20=0))</f>
        <v/>
      </c>
      <c r="D293" s="7">
        <f>SUMPRODUCT(($R$282:$X$288=1)*('Ground truth'!$B$14:$H$20=0))</f>
        <v/>
      </c>
      <c r="E293" s="7">
        <f>SUMPRODUCT(($Z$282:$AF$288=1)*('Ground truth'!$B$14:$H$20=0))</f>
        <v/>
      </c>
      <c r="F293" s="7">
        <f>SUMPRODUCT(($AH$282:$AN$288=1)*('Ground truth'!$B$14:$H$20=0))</f>
        <v/>
      </c>
      <c r="G293" s="7">
        <f>SUMPRODUCT(($AP$282:$AV$288=1)*('Ground truth'!$B$14:$H$20=0))</f>
        <v/>
      </c>
      <c r="H293" s="12">
        <f>AVERAGE($B$293:$F$293)</f>
        <v/>
      </c>
      <c r="I293" s="12">
        <f>STDEV.P($B$293:$F$293)</f>
        <v/>
      </c>
    </row>
    <row r="294">
      <c r="A294" s="7" t="inlineStr">
        <is>
          <t>FN</t>
        </is>
      </c>
      <c r="B294" s="7">
        <f>SUMPRODUCT(($B$282:$H$288=0)*('Ground truth'!$B$14:$H$20=1))</f>
        <v/>
      </c>
      <c r="C294" s="7">
        <f>SUMPRODUCT(($J$282:$P$288=0)*('Ground truth'!$B$14:$H$20=1))</f>
        <v/>
      </c>
      <c r="D294" s="7">
        <f>SUMPRODUCT(($R$282:$X$288=0)*('Ground truth'!$B$14:$H$20=1))</f>
        <v/>
      </c>
      <c r="E294" s="7">
        <f>SUMPRODUCT(($Z$282:$AF$288=0)*('Ground truth'!$B$14:$H$20=1))</f>
        <v/>
      </c>
      <c r="F294" s="7">
        <f>SUMPRODUCT(($AH$282:$AN$288=0)*('Ground truth'!$B$14:$H$20=1))</f>
        <v/>
      </c>
      <c r="G294" s="7">
        <f>SUMPRODUCT(($AP$282:$AV$288=0)*('Ground truth'!$B$14:$H$20=1))</f>
        <v/>
      </c>
      <c r="H294" s="12">
        <f>AVERAGE($B$294:$F$294)</f>
        <v/>
      </c>
      <c r="I294" s="12">
        <f>STDEV.P($B$294:$F$294)</f>
        <v/>
      </c>
    </row>
    <row r="295">
      <c r="A295" s="4" t="inlineStr">
        <is>
          <t>Precision</t>
        </is>
      </c>
      <c r="B295" s="12">
        <f>IFERROR($B$291/($B$291+$B$293),0)</f>
        <v/>
      </c>
      <c r="C295" s="12">
        <f>IFERROR($C$291/($C$291+$C$293),0)</f>
        <v/>
      </c>
      <c r="D295" s="12">
        <f>IFERROR($D$291/($D$291+$D$293),0)</f>
        <v/>
      </c>
      <c r="E295" s="12">
        <f>IFERROR($E$291/($E$291+$E$293),0)</f>
        <v/>
      </c>
      <c r="F295" s="12">
        <f>IFERROR($F$291/($F$291+$F$293),0)</f>
        <v/>
      </c>
      <c r="G295" s="12">
        <f>IFERROR($G$291/($G$291+$G$293),0)</f>
        <v/>
      </c>
      <c r="H295" s="18">
        <f>AVERAGE($B$295:$F$295)</f>
        <v/>
      </c>
      <c r="I295" s="18">
        <f>STDEV.P($B$295:$F$295)</f>
        <v/>
      </c>
    </row>
    <row r="296">
      <c r="A296" s="4" t="inlineStr">
        <is>
          <t>Recall</t>
        </is>
      </c>
      <c r="B296" s="12">
        <f>IFERROR($B$291/($B$291+$B$294),0)</f>
        <v/>
      </c>
      <c r="C296" s="12">
        <f>IFERROR($C$291/($C$291+$C$294),0)</f>
        <v/>
      </c>
      <c r="D296" s="12">
        <f>IFERROR($D$291/($D$291+$D$294),0)</f>
        <v/>
      </c>
      <c r="E296" s="12">
        <f>IFERROR($E$291/($E$291+$E$294),0)</f>
        <v/>
      </c>
      <c r="F296" s="12">
        <f>IFERROR($F$291/($F$291+$F$294),0)</f>
        <v/>
      </c>
      <c r="G296" s="12">
        <f>IFERROR($G$291/($G$291+$G$294),0)</f>
        <v/>
      </c>
      <c r="H296" s="18">
        <f>AVERAGE($B$296:$F$296)</f>
        <v/>
      </c>
      <c r="I296" s="18">
        <f>STDEV.P($B$296:$F$296)</f>
        <v/>
      </c>
    </row>
    <row r="297">
      <c r="A297" s="4" t="inlineStr">
        <is>
          <t>F1</t>
        </is>
      </c>
      <c r="B297" s="12">
        <f>IFERROR(2*$B$295*$B$296/($B$295+$B$296),0)</f>
        <v/>
      </c>
      <c r="C297" s="12">
        <f>IFERROR(2*$C$295*$C$296/($C$295+$C$296),0)</f>
        <v/>
      </c>
      <c r="D297" s="12">
        <f>IFERROR(2*$D$295*$D$296/($D$295+$D$296),0)</f>
        <v/>
      </c>
      <c r="E297" s="12">
        <f>IFERROR(2*$E$295*$E$296/($E$295+$E$296),0)</f>
        <v/>
      </c>
      <c r="F297" s="12">
        <f>IFERROR(2*$F$295*$F$296/($F$295+$F$296),0)</f>
        <v/>
      </c>
      <c r="G297" s="12">
        <f>IFERROR(2*$G$295*$G$296/($G$295+$G$296),0)</f>
        <v/>
      </c>
      <c r="H297" s="18">
        <f>AVERAGE($B$297:$F$297)</f>
        <v/>
      </c>
      <c r="I297" s="18">
        <f>STDEV.P($B$297:$F$297)</f>
        <v/>
      </c>
    </row>
    <row r="298">
      <c r="A298" s="4" t="inlineStr">
        <is>
          <t>Accuracy</t>
        </is>
      </c>
      <c r="B298" s="12">
        <f>IFERROR(($B$291+$B$292)/($B$291+$B$292+$B$293+$B$294),0)</f>
        <v/>
      </c>
      <c r="C298" s="12">
        <f>IFERROR(($C$291+$C$292)/($C$291+$C$292+$C$293+$C$294),0)</f>
        <v/>
      </c>
      <c r="D298" s="12">
        <f>IFERROR(($D$291+$D$292)/($D$291+$D$292+$D$293+$D$294),0)</f>
        <v/>
      </c>
      <c r="E298" s="12">
        <f>IFERROR(($E$291+$E$292)/($E$291+$E$292+$E$293+$E$294),0)</f>
        <v/>
      </c>
      <c r="F298" s="12">
        <f>IFERROR(($F$291+$F$292)/($F$291+$F$292+$F$293+$F$294),0)</f>
        <v/>
      </c>
      <c r="G298" s="12">
        <f>IFERROR(($G$291+$G$292)/($G$291+$G$292+$G$293+$G$294),0)</f>
        <v/>
      </c>
      <c r="H298" s="18">
        <f>AVERAGE($B$298:$F$298)</f>
        <v/>
      </c>
      <c r="I298" s="18">
        <f>STDEV.P($B$298:$F$298)</f>
        <v/>
      </c>
    </row>
    <row r="299">
      <c r="A299" s="4" t="inlineStr">
        <is>
          <t>Edit distance</t>
        </is>
      </c>
      <c r="B299" s="12">
        <f>SUMPRODUCT(ABS('Ground truth'!$B$14:$H$20-$B$282:$H$288))</f>
        <v/>
      </c>
      <c r="C299" s="12">
        <f>SUMPRODUCT(ABS('Ground truth'!$B$14:$H$20-$J$282:$P$288))</f>
        <v/>
      </c>
      <c r="D299" s="12">
        <f>SUMPRODUCT(ABS('Ground truth'!$B$14:$H$20-$R$282:$X$288))</f>
        <v/>
      </c>
      <c r="E299" s="12">
        <f>SUMPRODUCT(ABS('Ground truth'!$B$14:$H$20-$Z$282:$AF$288))</f>
        <v/>
      </c>
      <c r="F299" s="12">
        <f>SUMPRODUCT(ABS('Ground truth'!$B$14:$H$20-$AH$282:$AN$288))</f>
        <v/>
      </c>
      <c r="G299" s="12">
        <f>SUMPRODUCT(ABS('Ground truth'!$B$14:$H$20-$AP$282:$AV$288))</f>
        <v/>
      </c>
      <c r="H299" s="18">
        <f>AVERAGE($B$299:$F$299)</f>
        <v/>
      </c>
      <c r="I299" s="18">
        <f>STDEV.P($B$299:$F$299)</f>
        <v/>
      </c>
    </row>
    <row r="300">
      <c r="A300" s="4" t="inlineStr">
        <is>
          <t>Spectral distance</t>
        </is>
      </c>
      <c r="B300" s="12">
        <f>SQRT(SUMPRODUCT(('Ground truth'!$K$14:$K$20-$B$311:$B$317)^2))</f>
        <v/>
      </c>
      <c r="C300" s="12">
        <f>SQRT(SUMPRODUCT(('Ground truth'!$K$14:$K$20-$C$311:$C$317)^2))</f>
        <v/>
      </c>
      <c r="D300" s="12">
        <f>SQRT(SUMPRODUCT(('Ground truth'!$K$14:$K$20-$D$311:$D$317)^2))</f>
        <v/>
      </c>
      <c r="E300" s="12">
        <f>SQRT(SUMPRODUCT(('Ground truth'!$K$14:$K$20-$E$311:$E$317)^2))</f>
        <v/>
      </c>
      <c r="F300" s="12">
        <f>SQRT(SUMPRODUCT(('Ground truth'!$K$14:$K$20-$F$311:$F$317)^2))</f>
        <v/>
      </c>
      <c r="G300" s="12">
        <f>SQRT(SUMPRODUCT(('Ground truth'!$K$14:$K$20-$G$311:$G$317)^2))</f>
        <v/>
      </c>
      <c r="H300" s="18">
        <f>AVERAGE($B$300:$F$300)</f>
        <v/>
      </c>
      <c r="I300" s="18">
        <f>STDEV.P($B$300:$F$300)</f>
        <v/>
      </c>
    </row>
    <row r="301">
      <c r="A301" s="4" t="inlineStr">
        <is>
          <t>Unsure cells</t>
        </is>
      </c>
      <c r="B301" s="7">
        <f>COUNTIF($B$282:$H$288,2)</f>
        <v/>
      </c>
      <c r="C301" s="7">
        <f>COUNTIF($J$282:$P$288,2)</f>
        <v/>
      </c>
      <c r="D301" s="7">
        <f>COUNTIF($R$282:$X$288,2)</f>
        <v/>
      </c>
      <c r="E301" s="7">
        <f>COUNTIF($Z$282:$AF$288,2)</f>
        <v/>
      </c>
      <c r="F301" s="7">
        <f>COUNTIF($AH$282:$AN$288,2)</f>
        <v/>
      </c>
      <c r="G301" s="7">
        <f>COUNTIF($AP$282:$AV$288,2)</f>
        <v/>
      </c>
      <c r="H301" s="12">
        <f>AVERAGE($B$301:$F$301)</f>
        <v/>
      </c>
      <c r="I301" s="12">
        <f>STDEV.P($B$301:$F$301)</f>
        <v/>
      </c>
    </row>
    <row r="302">
      <c r="A302" s="3" t="inlineStr">
        <is>
          <t>eigenvalues (real part, numpy order; pasted)</t>
        </is>
      </c>
    </row>
    <row r="303">
      <c r="A303" s="3" t="inlineStr">
        <is>
          <t xml:space="preserve">  λ1</t>
        </is>
      </c>
      <c r="B303" s="19" t="n">
        <v>-0.9540796146233768</v>
      </c>
      <c r="C303" s="19" t="n">
        <v>3.362339832857445</v>
      </c>
      <c r="D303" s="19" t="n">
        <v>3.362339832857445</v>
      </c>
      <c r="E303" s="19" t="n">
        <v>3.362339832857445</v>
      </c>
      <c r="F303" s="19" t="n">
        <v>3.362339832857445</v>
      </c>
      <c r="G303" s="19" t="n">
        <v>3.362339832857445</v>
      </c>
    </row>
    <row r="304">
      <c r="A304" s="3" t="inlineStr">
        <is>
          <t xml:space="preserve">  λ2</t>
        </is>
      </c>
      <c r="B304" s="19" t="n">
        <v>3.038495291036738</v>
      </c>
      <c r="C304" s="19" t="n">
        <v>2.246979603717469</v>
      </c>
      <c r="D304" s="19" t="n">
        <v>2.246979603717469</v>
      </c>
      <c r="E304" s="19" t="n">
        <v>2.246979603717469</v>
      </c>
      <c r="F304" s="19" t="n">
        <v>2.246979603717469</v>
      </c>
      <c r="G304" s="19" t="n">
        <v>2.246979603717469</v>
      </c>
    </row>
    <row r="305">
      <c r="A305" s="3" t="inlineStr">
        <is>
          <t xml:space="preserve">  λ3</t>
        </is>
      </c>
      <c r="B305" s="19" t="n">
        <v>-0.1509841732749712</v>
      </c>
      <c r="C305" s="19" t="n">
        <v>1.825784551885355</v>
      </c>
      <c r="D305" s="19" t="n">
        <v>1.825784551885355</v>
      </c>
      <c r="E305" s="19" t="n">
        <v>1.825784551885355</v>
      </c>
      <c r="F305" s="19" t="n">
        <v>1.825784551885355</v>
      </c>
      <c r="G305" s="19" t="n">
        <v>1.825784551885355</v>
      </c>
    </row>
    <row r="306">
      <c r="A306" s="3" t="inlineStr">
        <is>
          <t xml:space="preserve">  λ4</t>
        </is>
      </c>
      <c r="B306" s="19" t="n">
        <v>1.275834193317093</v>
      </c>
      <c r="C306" s="19" t="n">
        <v>-0.8019377358048388</v>
      </c>
      <c r="D306" s="19" t="n">
        <v>-0.8019377358048388</v>
      </c>
      <c r="E306" s="19" t="n">
        <v>-0.8019377358048388</v>
      </c>
      <c r="F306" s="19" t="n">
        <v>-0.8019377358048388</v>
      </c>
      <c r="G306" s="19" t="n">
        <v>-0.8019377358048388</v>
      </c>
    </row>
    <row r="307">
      <c r="A307" s="3" t="inlineStr">
        <is>
          <t xml:space="preserve">  λ5</t>
        </is>
      </c>
      <c r="B307" s="19" t="n">
        <v>1.79073430354452</v>
      </c>
      <c r="C307" s="19" t="n">
        <v>-0.508481199180671</v>
      </c>
      <c r="D307" s="19" t="n">
        <v>-0.508481199180671</v>
      </c>
      <c r="E307" s="19" t="n">
        <v>-0.508481199180671</v>
      </c>
      <c r="F307" s="19" t="n">
        <v>-0.508481199180671</v>
      </c>
      <c r="G307" s="19" t="n">
        <v>-0.508481199180671</v>
      </c>
    </row>
    <row r="308">
      <c r="A308" s="3" t="inlineStr">
        <is>
          <t xml:space="preserve">  λ6</t>
        </is>
      </c>
      <c r="B308" s="19" t="n">
        <v>2</v>
      </c>
      <c r="C308" s="19" t="n">
        <v>0.554958132087371</v>
      </c>
      <c r="D308" s="19" t="n">
        <v>0.554958132087371</v>
      </c>
      <c r="E308" s="19" t="n">
        <v>0.554958132087371</v>
      </c>
      <c r="F308" s="19" t="n">
        <v>0.554958132087371</v>
      </c>
      <c r="G308" s="19" t="n">
        <v>0.554958132087371</v>
      </c>
    </row>
    <row r="309">
      <c r="A309" s="3" t="inlineStr">
        <is>
          <t xml:space="preserve">  λ7</t>
        </is>
      </c>
      <c r="B309" s="19" t="n">
        <v>0</v>
      </c>
      <c r="C309" s="19" t="n">
        <v>0.3203568144378776</v>
      </c>
      <c r="D309" s="19" t="n">
        <v>0.3203568144378776</v>
      </c>
      <c r="E309" s="19" t="n">
        <v>0.3203568144378776</v>
      </c>
      <c r="F309" s="19" t="n">
        <v>0.3203568144378776</v>
      </c>
      <c r="G309" s="19" t="n">
        <v>0.3203568144378776</v>
      </c>
    </row>
    <row r="310">
      <c r="A310" s="3" t="inlineStr">
        <is>
          <t>eigenvalues sorted desc (LARGE)</t>
        </is>
      </c>
    </row>
    <row r="311">
      <c r="A311" s="3" t="inlineStr">
        <is>
          <t xml:space="preserve">  λ(1)</t>
        </is>
      </c>
      <c r="B311" s="19">
        <f>LARGE($B$303:$B$309,1)</f>
        <v/>
      </c>
      <c r="C311" s="19">
        <f>LARGE($C$303:$C$309,1)</f>
        <v/>
      </c>
      <c r="D311" s="19">
        <f>LARGE($D$303:$D$309,1)</f>
        <v/>
      </c>
      <c r="E311" s="19">
        <f>LARGE($E$303:$E$309,1)</f>
        <v/>
      </c>
      <c r="F311" s="19">
        <f>LARGE($F$303:$F$309,1)</f>
        <v/>
      </c>
      <c r="G311" s="19">
        <f>LARGE($G$303:$G$309,1)</f>
        <v/>
      </c>
    </row>
    <row r="312">
      <c r="A312" s="3" t="inlineStr">
        <is>
          <t xml:space="preserve">  λ(2)</t>
        </is>
      </c>
      <c r="B312" s="19">
        <f>LARGE($B$303:$B$309,2)</f>
        <v/>
      </c>
      <c r="C312" s="19">
        <f>LARGE($C$303:$C$309,2)</f>
        <v/>
      </c>
      <c r="D312" s="19">
        <f>LARGE($D$303:$D$309,2)</f>
        <v/>
      </c>
      <c r="E312" s="19">
        <f>LARGE($E$303:$E$309,2)</f>
        <v/>
      </c>
      <c r="F312" s="19">
        <f>LARGE($F$303:$F$309,2)</f>
        <v/>
      </c>
      <c r="G312" s="19">
        <f>LARGE($G$303:$G$309,2)</f>
        <v/>
      </c>
    </row>
    <row r="313">
      <c r="A313" s="3" t="inlineStr">
        <is>
          <t xml:space="preserve">  λ(3)</t>
        </is>
      </c>
      <c r="B313" s="19">
        <f>LARGE($B$303:$B$309,3)</f>
        <v/>
      </c>
      <c r="C313" s="19">
        <f>LARGE($C$303:$C$309,3)</f>
        <v/>
      </c>
      <c r="D313" s="19">
        <f>LARGE($D$303:$D$309,3)</f>
        <v/>
      </c>
      <c r="E313" s="19">
        <f>LARGE($E$303:$E$309,3)</f>
        <v/>
      </c>
      <c r="F313" s="19">
        <f>LARGE($F$303:$F$309,3)</f>
        <v/>
      </c>
      <c r="G313" s="19">
        <f>LARGE($G$303:$G$309,3)</f>
        <v/>
      </c>
    </row>
    <row r="314">
      <c r="A314" s="3" t="inlineStr">
        <is>
          <t xml:space="preserve">  λ(4)</t>
        </is>
      </c>
      <c r="B314" s="19">
        <f>LARGE($B$303:$B$309,4)</f>
        <v/>
      </c>
      <c r="C314" s="19">
        <f>LARGE($C$303:$C$309,4)</f>
        <v/>
      </c>
      <c r="D314" s="19">
        <f>LARGE($D$303:$D$309,4)</f>
        <v/>
      </c>
      <c r="E314" s="19">
        <f>LARGE($E$303:$E$309,4)</f>
        <v/>
      </c>
      <c r="F314" s="19">
        <f>LARGE($F$303:$F$309,4)</f>
        <v/>
      </c>
      <c r="G314" s="19">
        <f>LARGE($G$303:$G$309,4)</f>
        <v/>
      </c>
    </row>
    <row r="315">
      <c r="A315" s="3" t="inlineStr">
        <is>
          <t xml:space="preserve">  λ(5)</t>
        </is>
      </c>
      <c r="B315" s="19">
        <f>LARGE($B$303:$B$309,5)</f>
        <v/>
      </c>
      <c r="C315" s="19">
        <f>LARGE($C$303:$C$309,5)</f>
        <v/>
      </c>
      <c r="D315" s="19">
        <f>LARGE($D$303:$D$309,5)</f>
        <v/>
      </c>
      <c r="E315" s="19">
        <f>LARGE($E$303:$E$309,5)</f>
        <v/>
      </c>
      <c r="F315" s="19">
        <f>LARGE($F$303:$F$309,5)</f>
        <v/>
      </c>
      <c r="G315" s="19">
        <f>LARGE($G$303:$G$309,5)</f>
        <v/>
      </c>
    </row>
    <row r="316">
      <c r="A316" s="3" t="inlineStr">
        <is>
          <t xml:space="preserve">  λ(6)</t>
        </is>
      </c>
      <c r="B316" s="19">
        <f>LARGE($B$303:$B$309,6)</f>
        <v/>
      </c>
      <c r="C316" s="19">
        <f>LARGE($C$303:$C$309,6)</f>
        <v/>
      </c>
      <c r="D316" s="19">
        <f>LARGE($D$303:$D$309,6)</f>
        <v/>
      </c>
      <c r="E316" s="19">
        <f>LARGE($E$303:$E$309,6)</f>
        <v/>
      </c>
      <c r="F316" s="19">
        <f>LARGE($F$303:$F$309,6)</f>
        <v/>
      </c>
      <c r="G316" s="19">
        <f>LARGE($G$303:$G$309,6)</f>
        <v/>
      </c>
    </row>
    <row r="317">
      <c r="A317" s="3" t="inlineStr">
        <is>
          <t xml:space="preserve">  λ(7)</t>
        </is>
      </c>
      <c r="B317" s="19">
        <f>LARGE($B$303:$B$309,7)</f>
        <v/>
      </c>
      <c r="C317" s="19">
        <f>LARGE($C$303:$C$309,7)</f>
        <v/>
      </c>
      <c r="D317" s="19">
        <f>LARGE($D$303:$D$309,7)</f>
        <v/>
      </c>
      <c r="E317" s="19">
        <f>LARGE($E$303:$E$309,7)</f>
        <v/>
      </c>
      <c r="F317" s="19">
        <f>LARGE($F$303:$F$309,7)</f>
        <v/>
      </c>
      <c r="G317" s="19">
        <f>LARGE($G$303:$G$309,7)</f>
        <v/>
      </c>
    </row>
    <row r="318">
      <c r="A318" s="3" t="inlineStr">
        <is>
          <t>check: Σeig − trace (→0)</t>
        </is>
      </c>
      <c r="B318" s="3">
        <f>ROUND(SUM($B$303:$B$309)-($B$282+$C$283+$D$284+$E$285+$F$286+$G$287+$H$288),6)</f>
        <v/>
      </c>
      <c r="C318" s="3">
        <f>ROUND(SUM($C$303:$C$309)-($J$282+$K$283+$L$284+$M$285+$N$286+$O$287+$P$288),6)</f>
        <v/>
      </c>
      <c r="D318" s="3">
        <f>ROUND(SUM($D$303:$D$309)-($R$282+$S$283+$T$284+$U$285+$V$286+$W$287+$X$288),6)</f>
        <v/>
      </c>
      <c r="E318" s="3">
        <f>ROUND(SUM($E$303:$E$309)-($Z$282+$AA$283+$AB$284+$AC$285+$AD$286+$AE$287+$AF$288),6)</f>
        <v/>
      </c>
      <c r="F318" s="3">
        <f>ROUND(SUM($F$303:$F$309)-($AH$282+$AI$283+$AJ$284+$AK$285+$AL$286+$AM$287+$AN$288),6)</f>
        <v/>
      </c>
      <c r="G318" s="3">
        <f>ROUND(SUM($G$303:$G$309)-($AP$282+$AQ$283+$AR$284+$AS$285+$AT$286+$AU$287+$AV$288),6)</f>
        <v/>
      </c>
    </row>
    <row r="319">
      <c r="A319" s="3" t="inlineStr">
        <is>
          <t>check: Πeig − det (→0)</t>
        </is>
      </c>
      <c r="B319" s="3">
        <f>ROUND(MDETERM($B$282:$H$288)-PRODUCT($B$303:$B$309),6)</f>
        <v/>
      </c>
      <c r="C319" s="3">
        <f>ROUND(MDETERM($J$282:$P$288)-PRODUCT($C$303:$C$309),6)</f>
        <v/>
      </c>
      <c r="D319" s="3">
        <f>ROUND(MDETERM($R$282:$X$288)-PRODUCT($D$303:$D$309),6)</f>
        <v/>
      </c>
      <c r="E319" s="3">
        <f>ROUND(MDETERM($Z$282:$AF$288)-PRODUCT($E$303:$E$309),6)</f>
        <v/>
      </c>
      <c r="F319" s="3">
        <f>ROUND(MDETERM($AH$282:$AN$288)-PRODUCT($F$303:$F$309),6)</f>
        <v/>
      </c>
      <c r="G319" s="3">
        <f>ROUND(MDETERM($AP$282:$AV$288)-PRODUCT($G$303:$G$309),6)</f>
        <v/>
      </c>
    </row>
    <row r="320">
      <c r="A320" s="3" t="inlineStr">
        <is>
          <t>complex eigenvalues?</t>
        </is>
      </c>
      <c r="B320" s="3" t="inlineStr"/>
      <c r="C320" s="3" t="inlineStr"/>
      <c r="D320" s="3" t="inlineStr"/>
      <c r="E320" s="3" t="inlineStr"/>
      <c r="F320" s="3" t="inlineStr"/>
      <c r="G320" s="3" t="inlineStr"/>
    </row>
    <row r="321">
      <c r="A321" s="3" t="inlineStr">
        <is>
          <t>check: det(M − λᵢI) per sorted λ (→0)</t>
        </is>
      </c>
    </row>
    <row r="322">
      <c r="A322" s="3" t="inlineStr">
        <is>
          <t xml:space="preserve">  det(M − λ(1)I)</t>
        </is>
      </c>
      <c r="B322" s="3">
        <f t="array" ref="B322">ROUND(MDETERM($B$282:$H$288-$B$311*MUNIT(7)),6)</f>
        <v/>
      </c>
      <c r="C322" s="3">
        <f t="array" ref="C322">ROUND(MDETERM($J$282:$P$288-$C$311*MUNIT(7)),6)</f>
        <v/>
      </c>
      <c r="D322" s="3">
        <f t="array" ref="D322">ROUND(MDETERM($R$282:$X$288-$D$311*MUNIT(7)),6)</f>
        <v/>
      </c>
      <c r="E322" s="3">
        <f t="array" ref="E322">ROUND(MDETERM($Z$282:$AF$288-$E$311*MUNIT(7)),6)</f>
        <v/>
      </c>
      <c r="F322" s="3">
        <f t="array" ref="F322">ROUND(MDETERM($AH$282:$AN$288-$F$311*MUNIT(7)),6)</f>
        <v/>
      </c>
      <c r="G322" s="3">
        <f t="array" ref="G322">ROUND(MDETERM($AP$282:$AV$288-$G$311*MUNIT(7)),6)</f>
        <v/>
      </c>
    </row>
    <row r="323">
      <c r="A323" s="3" t="inlineStr">
        <is>
          <t xml:space="preserve">  det(M − λ(2)I)</t>
        </is>
      </c>
      <c r="B323" s="3">
        <f t="array" ref="B323">ROUND(MDETERM($B$282:$H$288-$B$312*MUNIT(7)),6)</f>
        <v/>
      </c>
      <c r="C323" s="3">
        <f t="array" ref="C323">ROUND(MDETERM($J$282:$P$288-$C$312*MUNIT(7)),6)</f>
        <v/>
      </c>
      <c r="D323" s="3">
        <f t="array" ref="D323">ROUND(MDETERM($R$282:$X$288-$D$312*MUNIT(7)),6)</f>
        <v/>
      </c>
      <c r="E323" s="3">
        <f t="array" ref="E323">ROUND(MDETERM($Z$282:$AF$288-$E$312*MUNIT(7)),6)</f>
        <v/>
      </c>
      <c r="F323" s="3">
        <f t="array" ref="F323">ROUND(MDETERM($AH$282:$AN$288-$F$312*MUNIT(7)),6)</f>
        <v/>
      </c>
      <c r="G323" s="3">
        <f t="array" ref="G323">ROUND(MDETERM($AP$282:$AV$288-$G$312*MUNIT(7)),6)</f>
        <v/>
      </c>
    </row>
    <row r="324">
      <c r="A324" s="3" t="inlineStr">
        <is>
          <t xml:space="preserve">  det(M − λ(3)I)</t>
        </is>
      </c>
      <c r="B324" s="3">
        <f t="array" ref="B324">ROUND(MDETERM($B$282:$H$288-$B$313*MUNIT(7)),6)</f>
        <v/>
      </c>
      <c r="C324" s="3">
        <f t="array" ref="C324">ROUND(MDETERM($J$282:$P$288-$C$313*MUNIT(7)),6)</f>
        <v/>
      </c>
      <c r="D324" s="3">
        <f t="array" ref="D324">ROUND(MDETERM($R$282:$X$288-$D$313*MUNIT(7)),6)</f>
        <v/>
      </c>
      <c r="E324" s="3">
        <f t="array" ref="E324">ROUND(MDETERM($Z$282:$AF$288-$E$313*MUNIT(7)),6)</f>
        <v/>
      </c>
      <c r="F324" s="3">
        <f t="array" ref="F324">ROUND(MDETERM($AH$282:$AN$288-$F$313*MUNIT(7)),6)</f>
        <v/>
      </c>
      <c r="G324" s="3">
        <f t="array" ref="G324">ROUND(MDETERM($AP$282:$AV$288-$G$313*MUNIT(7)),6)</f>
        <v/>
      </c>
    </row>
    <row r="325">
      <c r="A325" s="3" t="inlineStr">
        <is>
          <t xml:space="preserve">  det(M − λ(4)I)</t>
        </is>
      </c>
      <c r="B325" s="3">
        <f t="array" ref="B325">ROUND(MDETERM($B$282:$H$288-$B$314*MUNIT(7)),6)</f>
        <v/>
      </c>
      <c r="C325" s="3">
        <f t="array" ref="C325">ROUND(MDETERM($J$282:$P$288-$C$314*MUNIT(7)),6)</f>
        <v/>
      </c>
      <c r="D325" s="3">
        <f t="array" ref="D325">ROUND(MDETERM($R$282:$X$288-$D$314*MUNIT(7)),6)</f>
        <v/>
      </c>
      <c r="E325" s="3">
        <f t="array" ref="E325">ROUND(MDETERM($Z$282:$AF$288-$E$314*MUNIT(7)),6)</f>
        <v/>
      </c>
      <c r="F325" s="3">
        <f t="array" ref="F325">ROUND(MDETERM($AH$282:$AN$288-$F$314*MUNIT(7)),6)</f>
        <v/>
      </c>
      <c r="G325" s="3">
        <f t="array" ref="G325">ROUND(MDETERM($AP$282:$AV$288-$G$314*MUNIT(7)),6)</f>
        <v/>
      </c>
    </row>
    <row r="326">
      <c r="A326" s="3" t="inlineStr">
        <is>
          <t xml:space="preserve">  det(M − λ(5)I)</t>
        </is>
      </c>
      <c r="B326" s="3">
        <f t="array" ref="B326">ROUND(MDETERM($B$282:$H$288-$B$315*MUNIT(7)),6)</f>
        <v/>
      </c>
      <c r="C326" s="3">
        <f t="array" ref="C326">ROUND(MDETERM($J$282:$P$288-$C$315*MUNIT(7)),6)</f>
        <v/>
      </c>
      <c r="D326" s="3">
        <f t="array" ref="D326">ROUND(MDETERM($R$282:$X$288-$D$315*MUNIT(7)),6)</f>
        <v/>
      </c>
      <c r="E326" s="3">
        <f t="array" ref="E326">ROUND(MDETERM($Z$282:$AF$288-$E$315*MUNIT(7)),6)</f>
        <v/>
      </c>
      <c r="F326" s="3">
        <f t="array" ref="F326">ROUND(MDETERM($AH$282:$AN$288-$F$315*MUNIT(7)),6)</f>
        <v/>
      </c>
      <c r="G326" s="3">
        <f t="array" ref="G326">ROUND(MDETERM($AP$282:$AV$288-$G$315*MUNIT(7)),6)</f>
        <v/>
      </c>
    </row>
    <row r="327">
      <c r="A327" s="3" t="inlineStr">
        <is>
          <t xml:space="preserve">  det(M − λ(6)I)</t>
        </is>
      </c>
      <c r="B327" s="3">
        <f t="array" ref="B327">ROUND(MDETERM($B$282:$H$288-$B$316*MUNIT(7)),6)</f>
        <v/>
      </c>
      <c r="C327" s="3">
        <f t="array" ref="C327">ROUND(MDETERM($J$282:$P$288-$C$316*MUNIT(7)),6)</f>
        <v/>
      </c>
      <c r="D327" s="3">
        <f t="array" ref="D327">ROUND(MDETERM($R$282:$X$288-$D$316*MUNIT(7)),6)</f>
        <v/>
      </c>
      <c r="E327" s="3">
        <f t="array" ref="E327">ROUND(MDETERM($Z$282:$AF$288-$E$316*MUNIT(7)),6)</f>
        <v/>
      </c>
      <c r="F327" s="3">
        <f t="array" ref="F327">ROUND(MDETERM($AH$282:$AN$288-$F$316*MUNIT(7)),6)</f>
        <v/>
      </c>
      <c r="G327" s="3">
        <f t="array" ref="G327">ROUND(MDETERM($AP$282:$AV$288-$G$316*MUNIT(7)),6)</f>
        <v/>
      </c>
    </row>
    <row r="328">
      <c r="A328" s="3" t="inlineStr">
        <is>
          <t xml:space="preserve">  det(M − λ(7)I)</t>
        </is>
      </c>
      <c r="B328" s="3">
        <f t="array" ref="B328">ROUND(MDETERM($B$282:$H$288-$B$317*MUNIT(7)),6)</f>
        <v/>
      </c>
      <c r="C328" s="3">
        <f t="array" ref="C328">ROUND(MDETERM($J$282:$P$288-$C$317*MUNIT(7)),6)</f>
        <v/>
      </c>
      <c r="D328" s="3">
        <f t="array" ref="D328">ROUND(MDETERM($R$282:$X$288-$D$317*MUNIT(7)),6)</f>
        <v/>
      </c>
      <c r="E328" s="3">
        <f t="array" ref="E328">ROUND(MDETERM($Z$282:$AF$288-$E$317*MUNIT(7)),6)</f>
        <v/>
      </c>
      <c r="F328" s="3">
        <f t="array" ref="F328">ROUND(MDETERM($AH$282:$AN$288-$F$317*MUNIT(7)),6)</f>
        <v/>
      </c>
      <c r="G328" s="3">
        <f t="array" ref="G328">ROUND(MDETERM($AP$282:$AV$288-$G$317*MUNIT(7)),6)</f>
        <v/>
      </c>
    </row>
    <row r="332" ht="16" customHeight="1">
      <c r="A332" s="14" t="inlineStr">
        <is>
          <t>RAG R1 | gpt4-turbo-preview</t>
        </is>
      </c>
      <c r="B332" s="9" t="inlineStr">
        <is>
          <t>run 1 (raw, pasted)</t>
        </is>
      </c>
      <c r="J332" s="9" t="inlineStr">
        <is>
          <t>run 2 (raw, pasted)</t>
        </is>
      </c>
      <c r="R332" s="9" t="inlineStr">
        <is>
          <t>run 3 (raw, pasted)</t>
        </is>
      </c>
      <c r="Z332" s="9" t="inlineStr">
        <is>
          <t>run 4 (raw, pasted)</t>
        </is>
      </c>
      <c r="AH332" s="9" t="inlineStr">
        <is>
          <t>run 5 (raw, pasted)</t>
        </is>
      </c>
      <c r="AP332" s="9" t="inlineStr">
        <is>
          <t>Step2 average matrix (formula)</t>
        </is>
      </c>
      <c r="AX332" s="9" t="inlineStr">
        <is>
          <t>ground truth (reference)</t>
        </is>
      </c>
    </row>
    <row r="333" ht="60" customHeight="1">
      <c r="B333" s="15" t="inlineStr">
        <is>
          <t>Clip</t>
        </is>
      </c>
      <c r="C333" s="15" t="inlineStr">
        <is>
          <t>Ring Gear</t>
        </is>
      </c>
      <c r="D333" s="15" t="inlineStr">
        <is>
          <t>Housing</t>
        </is>
      </c>
      <c r="E333" s="15" t="inlineStr">
        <is>
          <t>Motor</t>
        </is>
      </c>
      <c r="F333" s="15" t="inlineStr">
        <is>
          <t>Battery</t>
        </is>
      </c>
      <c r="G333" s="15" t="inlineStr">
        <is>
          <t>Switch</t>
        </is>
      </c>
      <c r="H333" s="15" t="inlineStr">
        <is>
          <t>Gearbox</t>
        </is>
      </c>
      <c r="J333" s="15" t="inlineStr">
        <is>
          <t>Clip</t>
        </is>
      </c>
      <c r="K333" s="15" t="inlineStr">
        <is>
          <t>Ring Gear</t>
        </is>
      </c>
      <c r="L333" s="15" t="inlineStr">
        <is>
          <t>Housing</t>
        </is>
      </c>
      <c r="M333" s="15" t="inlineStr">
        <is>
          <t>Motor</t>
        </is>
      </c>
      <c r="N333" s="15" t="inlineStr">
        <is>
          <t>Battery</t>
        </is>
      </c>
      <c r="O333" s="15" t="inlineStr">
        <is>
          <t>Switch</t>
        </is>
      </c>
      <c r="P333" s="15" t="inlineStr">
        <is>
          <t>Gearbox</t>
        </is>
      </c>
      <c r="R333" s="15" t="inlineStr">
        <is>
          <t>Clip</t>
        </is>
      </c>
      <c r="S333" s="15" t="inlineStr">
        <is>
          <t>Ring Gear</t>
        </is>
      </c>
      <c r="T333" s="15" t="inlineStr">
        <is>
          <t>Housing</t>
        </is>
      </c>
      <c r="U333" s="15" t="inlineStr">
        <is>
          <t>Motor</t>
        </is>
      </c>
      <c r="V333" s="15" t="inlineStr">
        <is>
          <t>Battery</t>
        </is>
      </c>
      <c r="W333" s="15" t="inlineStr">
        <is>
          <t>Switch</t>
        </is>
      </c>
      <c r="X333" s="15" t="inlineStr">
        <is>
          <t>Gearbox</t>
        </is>
      </c>
      <c r="Z333" s="15" t="inlineStr">
        <is>
          <t>Clip</t>
        </is>
      </c>
      <c r="AA333" s="15" t="inlineStr">
        <is>
          <t>Ring Gear</t>
        </is>
      </c>
      <c r="AB333" s="15" t="inlineStr">
        <is>
          <t>Housing</t>
        </is>
      </c>
      <c r="AC333" s="15" t="inlineStr">
        <is>
          <t>Motor</t>
        </is>
      </c>
      <c r="AD333" s="15" t="inlineStr">
        <is>
          <t>Battery</t>
        </is>
      </c>
      <c r="AE333" s="15" t="inlineStr">
        <is>
          <t>Switch</t>
        </is>
      </c>
      <c r="AF333" s="15" t="inlineStr">
        <is>
          <t>Gearbox</t>
        </is>
      </c>
      <c r="AH333" s="15" t="inlineStr">
        <is>
          <t>Clip</t>
        </is>
      </c>
      <c r="AI333" s="15" t="inlineStr">
        <is>
          <t>Ring Gear</t>
        </is>
      </c>
      <c r="AJ333" s="15" t="inlineStr">
        <is>
          <t>Housing</t>
        </is>
      </c>
      <c r="AK333" s="15" t="inlineStr">
        <is>
          <t>Motor</t>
        </is>
      </c>
      <c r="AL333" s="15" t="inlineStr">
        <is>
          <t>Battery</t>
        </is>
      </c>
      <c r="AM333" s="15" t="inlineStr">
        <is>
          <t>Switch</t>
        </is>
      </c>
      <c r="AN333" s="15" t="inlineStr">
        <is>
          <t>Gearbox</t>
        </is>
      </c>
      <c r="AP333" s="15" t="inlineStr">
        <is>
          <t>Clip</t>
        </is>
      </c>
      <c r="AQ333" s="15" t="inlineStr">
        <is>
          <t>Ring Gear</t>
        </is>
      </c>
      <c r="AR333" s="15" t="inlineStr">
        <is>
          <t>Housing</t>
        </is>
      </c>
      <c r="AS333" s="15" t="inlineStr">
        <is>
          <t>Motor</t>
        </is>
      </c>
      <c r="AT333" s="15" t="inlineStr">
        <is>
          <t>Battery</t>
        </is>
      </c>
      <c r="AU333" s="15" t="inlineStr">
        <is>
          <t>Switch</t>
        </is>
      </c>
      <c r="AV333" s="15" t="inlineStr">
        <is>
          <t>Gearbox</t>
        </is>
      </c>
    </row>
    <row r="334">
      <c r="A334" s="3" t="inlineStr">
        <is>
          <t>Clip</t>
        </is>
      </c>
      <c r="B334" s="8" t="n">
        <v>1</v>
      </c>
      <c r="C334" s="8" t="n">
        <v>1</v>
      </c>
      <c r="D334" s="8" t="n">
        <v>1</v>
      </c>
      <c r="E334" s="8" t="n">
        <v>1</v>
      </c>
      <c r="F334" s="8" t="n">
        <v>0</v>
      </c>
      <c r="G334" s="8" t="n">
        <v>0</v>
      </c>
      <c r="H334" s="8" t="n">
        <v>1</v>
      </c>
      <c r="J334" s="8" t="n">
        <v>1</v>
      </c>
      <c r="K334" s="8" t="n">
        <v>1</v>
      </c>
      <c r="L334" s="8" t="n">
        <v>1</v>
      </c>
      <c r="M334" s="8" t="n">
        <v>1</v>
      </c>
      <c r="N334" s="8" t="n">
        <v>0</v>
      </c>
      <c r="O334" s="8" t="n">
        <v>0</v>
      </c>
      <c r="P334" s="8" t="n">
        <v>1</v>
      </c>
      <c r="R334" s="8" t="n">
        <v>1</v>
      </c>
      <c r="S334" s="8" t="n">
        <v>1</v>
      </c>
      <c r="T334" s="8" t="n">
        <v>1</v>
      </c>
      <c r="U334" s="8" t="n">
        <v>1</v>
      </c>
      <c r="V334" s="8" t="n">
        <v>0</v>
      </c>
      <c r="W334" s="8" t="n">
        <v>0</v>
      </c>
      <c r="X334" s="8" t="n">
        <v>1</v>
      </c>
      <c r="Z334" s="8" t="n">
        <v>1</v>
      </c>
      <c r="AA334" s="8" t="n">
        <v>1</v>
      </c>
      <c r="AB334" s="8" t="n">
        <v>1</v>
      </c>
      <c r="AC334" s="8" t="n">
        <v>1</v>
      </c>
      <c r="AD334" s="8" t="n">
        <v>0</v>
      </c>
      <c r="AE334" s="8" t="n">
        <v>0</v>
      </c>
      <c r="AF334" s="8" t="n">
        <v>1</v>
      </c>
      <c r="AH334" s="8" t="n">
        <v>1</v>
      </c>
      <c r="AI334" s="8" t="n">
        <v>1</v>
      </c>
      <c r="AJ334" s="8" t="n">
        <v>1</v>
      </c>
      <c r="AK334" s="8" t="n">
        <v>1</v>
      </c>
      <c r="AL334" s="8" t="n">
        <v>0</v>
      </c>
      <c r="AM334" s="8" t="n">
        <v>0</v>
      </c>
      <c r="AN334" s="8" t="n">
        <v>1</v>
      </c>
      <c r="AP334" s="8">
        <f>IF(($B$334&lt;&gt;2)+($J$334&lt;&gt;2)+($R$334&lt;&gt;2)+($Z$334&lt;&gt;2)+($AH$334&lt;&gt;2)=0,2,IF((($B$334&lt;&gt;2)*$B$334+($J$334&lt;&gt;2)*$J$334+($R$334&lt;&gt;2)*$R$334+($Z$334&lt;&gt;2)*$Z$334+($AH$334&lt;&gt;2)*$AH$334)/(($B$334&lt;&gt;2)+($J$334&lt;&gt;2)+($R$334&lt;&gt;2)+($Z$334&lt;&gt;2)+($AH$334&lt;&gt;2))&gt;=0.5,1,0))</f>
        <v/>
      </c>
      <c r="AQ334" s="8">
        <f>IF(($C$334&lt;&gt;2)+($K$334&lt;&gt;2)+($S$334&lt;&gt;2)+($AA$334&lt;&gt;2)+($AI$334&lt;&gt;2)=0,2,IF((($C$334&lt;&gt;2)*$C$334+($K$334&lt;&gt;2)*$K$334+($S$334&lt;&gt;2)*$S$334+($AA$334&lt;&gt;2)*$AA$334+($AI$334&lt;&gt;2)*$AI$334)/(($C$334&lt;&gt;2)+($K$334&lt;&gt;2)+($S$334&lt;&gt;2)+($AA$334&lt;&gt;2)+($AI$334&lt;&gt;2))&gt;=0.5,1,0))</f>
        <v/>
      </c>
      <c r="AR334" s="8">
        <f>IF(($D$334&lt;&gt;2)+($L$334&lt;&gt;2)+($T$334&lt;&gt;2)+($AB$334&lt;&gt;2)+($AJ$334&lt;&gt;2)=0,2,IF((($D$334&lt;&gt;2)*$D$334+($L$334&lt;&gt;2)*$L$334+($T$334&lt;&gt;2)*$T$334+($AB$334&lt;&gt;2)*$AB$334+($AJ$334&lt;&gt;2)*$AJ$334)/(($D$334&lt;&gt;2)+($L$334&lt;&gt;2)+($T$334&lt;&gt;2)+($AB$334&lt;&gt;2)+($AJ$334&lt;&gt;2))&gt;=0.5,1,0))</f>
        <v/>
      </c>
      <c r="AS334" s="8">
        <f>IF(($E$334&lt;&gt;2)+($M$334&lt;&gt;2)+($U$334&lt;&gt;2)+($AC$334&lt;&gt;2)+($AK$334&lt;&gt;2)=0,2,IF((($E$334&lt;&gt;2)*$E$334+($M$334&lt;&gt;2)*$M$334+($U$334&lt;&gt;2)*$U$334+($AC$334&lt;&gt;2)*$AC$334+($AK$334&lt;&gt;2)*$AK$334)/(($E$334&lt;&gt;2)+($M$334&lt;&gt;2)+($U$334&lt;&gt;2)+($AC$334&lt;&gt;2)+($AK$334&lt;&gt;2))&gt;=0.5,1,0))</f>
        <v/>
      </c>
      <c r="AT334" s="8">
        <f>IF(($F$334&lt;&gt;2)+($N$334&lt;&gt;2)+($V$334&lt;&gt;2)+($AD$334&lt;&gt;2)+($AL$334&lt;&gt;2)=0,2,IF((($F$334&lt;&gt;2)*$F$334+($N$334&lt;&gt;2)*$N$334+($V$334&lt;&gt;2)*$V$334+($AD$334&lt;&gt;2)*$AD$334+($AL$334&lt;&gt;2)*$AL$334)/(($F$334&lt;&gt;2)+($N$334&lt;&gt;2)+($V$334&lt;&gt;2)+($AD$334&lt;&gt;2)+($AL$334&lt;&gt;2))&gt;=0.5,1,0))</f>
        <v/>
      </c>
      <c r="AU334" s="8">
        <f>IF(($G$334&lt;&gt;2)+($O$334&lt;&gt;2)+($W$334&lt;&gt;2)+($AE$334&lt;&gt;2)+($AM$334&lt;&gt;2)=0,2,IF((($G$334&lt;&gt;2)*$G$334+($O$334&lt;&gt;2)*$O$334+($W$334&lt;&gt;2)*$W$334+($AE$334&lt;&gt;2)*$AE$334+($AM$334&lt;&gt;2)*$AM$334)/(($G$334&lt;&gt;2)+($O$334&lt;&gt;2)+($W$334&lt;&gt;2)+($AE$334&lt;&gt;2)+($AM$334&lt;&gt;2))&gt;=0.5,1,0))</f>
        <v/>
      </c>
      <c r="AV334" s="8">
        <f>IF(($H$334&lt;&gt;2)+($P$334&lt;&gt;2)+($X$334&lt;&gt;2)+($AF$334&lt;&gt;2)+($AN$334&lt;&gt;2)=0,2,IF((($H$334&lt;&gt;2)*$H$334+($P$334&lt;&gt;2)*$P$334+($X$334&lt;&gt;2)*$X$334+($AF$334&lt;&gt;2)*$AF$334+($AN$334&lt;&gt;2)*$AN$334)/(($H$334&lt;&gt;2)+($P$334&lt;&gt;2)+($X$334&lt;&gt;2)+($AF$334&lt;&gt;2)+($AN$334&lt;&gt;2))&gt;=0.5,1,0))</f>
        <v/>
      </c>
      <c r="AX334" s="16">
        <f>'Ground truth'!$B$14</f>
        <v/>
      </c>
      <c r="AY334" s="16">
        <f>'Ground truth'!$C$14</f>
        <v/>
      </c>
      <c r="AZ334" s="16">
        <f>'Ground truth'!$D$14</f>
        <v/>
      </c>
      <c r="BA334" s="16">
        <f>'Ground truth'!$E$14</f>
        <v/>
      </c>
      <c r="BB334" s="16">
        <f>'Ground truth'!$F$14</f>
        <v/>
      </c>
      <c r="BC334" s="16">
        <f>'Ground truth'!$G$14</f>
        <v/>
      </c>
      <c r="BD334" s="16">
        <f>'Ground truth'!$H$14</f>
        <v/>
      </c>
    </row>
    <row r="335">
      <c r="A335" s="3" t="inlineStr">
        <is>
          <t>Ring Gear</t>
        </is>
      </c>
      <c r="B335" s="8" t="n">
        <v>1</v>
      </c>
      <c r="C335" s="8" t="n">
        <v>1</v>
      </c>
      <c r="D335" s="8" t="n">
        <v>1</v>
      </c>
      <c r="E335" s="8" t="n">
        <v>0</v>
      </c>
      <c r="F335" s="8" t="n">
        <v>0</v>
      </c>
      <c r="G335" s="8" t="n">
        <v>0</v>
      </c>
      <c r="H335" s="8" t="n">
        <v>1</v>
      </c>
      <c r="J335" s="8" t="n">
        <v>1</v>
      </c>
      <c r="K335" s="8" t="n">
        <v>1</v>
      </c>
      <c r="L335" s="8" t="n">
        <v>1</v>
      </c>
      <c r="M335" s="8" t="n">
        <v>0</v>
      </c>
      <c r="N335" s="8" t="n">
        <v>0</v>
      </c>
      <c r="O335" s="8" t="n">
        <v>0</v>
      </c>
      <c r="P335" s="8" t="n">
        <v>1</v>
      </c>
      <c r="R335" s="8" t="n">
        <v>1</v>
      </c>
      <c r="S335" s="8" t="n">
        <v>1</v>
      </c>
      <c r="T335" s="8" t="n">
        <v>1</v>
      </c>
      <c r="U335" s="8" t="n">
        <v>0</v>
      </c>
      <c r="V335" s="8" t="n">
        <v>0</v>
      </c>
      <c r="W335" s="8" t="n">
        <v>0</v>
      </c>
      <c r="X335" s="8" t="n">
        <v>1</v>
      </c>
      <c r="Z335" s="8" t="n">
        <v>1</v>
      </c>
      <c r="AA335" s="8" t="n">
        <v>1</v>
      </c>
      <c r="AB335" s="8" t="n">
        <v>1</v>
      </c>
      <c r="AC335" s="8" t="n">
        <v>0</v>
      </c>
      <c r="AD335" s="8" t="n">
        <v>0</v>
      </c>
      <c r="AE335" s="8" t="n">
        <v>0</v>
      </c>
      <c r="AF335" s="8" t="n">
        <v>1</v>
      </c>
      <c r="AH335" s="8" t="n">
        <v>1</v>
      </c>
      <c r="AI335" s="8" t="n">
        <v>1</v>
      </c>
      <c r="AJ335" s="8" t="n">
        <v>1</v>
      </c>
      <c r="AK335" s="8" t="n">
        <v>0</v>
      </c>
      <c r="AL335" s="8" t="n">
        <v>0</v>
      </c>
      <c r="AM335" s="8" t="n">
        <v>0</v>
      </c>
      <c r="AN335" s="8" t="n">
        <v>1</v>
      </c>
      <c r="AP335" s="8">
        <f>IF(($B$335&lt;&gt;2)+($J$335&lt;&gt;2)+($R$335&lt;&gt;2)+($Z$335&lt;&gt;2)+($AH$335&lt;&gt;2)=0,2,IF((($B$335&lt;&gt;2)*$B$335+($J$335&lt;&gt;2)*$J$335+($R$335&lt;&gt;2)*$R$335+($Z$335&lt;&gt;2)*$Z$335+($AH$335&lt;&gt;2)*$AH$335)/(($B$335&lt;&gt;2)+($J$335&lt;&gt;2)+($R$335&lt;&gt;2)+($Z$335&lt;&gt;2)+($AH$335&lt;&gt;2))&gt;=0.5,1,0))</f>
        <v/>
      </c>
      <c r="AQ335" s="8">
        <f>IF(($C$335&lt;&gt;2)+($K$335&lt;&gt;2)+($S$335&lt;&gt;2)+($AA$335&lt;&gt;2)+($AI$335&lt;&gt;2)=0,2,IF((($C$335&lt;&gt;2)*$C$335+($K$335&lt;&gt;2)*$K$335+($S$335&lt;&gt;2)*$S$335+($AA$335&lt;&gt;2)*$AA$335+($AI$335&lt;&gt;2)*$AI$335)/(($C$335&lt;&gt;2)+($K$335&lt;&gt;2)+($S$335&lt;&gt;2)+($AA$335&lt;&gt;2)+($AI$335&lt;&gt;2))&gt;=0.5,1,0))</f>
        <v/>
      </c>
      <c r="AR335" s="8">
        <f>IF(($D$335&lt;&gt;2)+($L$335&lt;&gt;2)+($T$335&lt;&gt;2)+($AB$335&lt;&gt;2)+($AJ$335&lt;&gt;2)=0,2,IF((($D$335&lt;&gt;2)*$D$335+($L$335&lt;&gt;2)*$L$335+($T$335&lt;&gt;2)*$T$335+($AB$335&lt;&gt;2)*$AB$335+($AJ$335&lt;&gt;2)*$AJ$335)/(($D$335&lt;&gt;2)+($L$335&lt;&gt;2)+($T$335&lt;&gt;2)+($AB$335&lt;&gt;2)+($AJ$335&lt;&gt;2))&gt;=0.5,1,0))</f>
        <v/>
      </c>
      <c r="AS335" s="8">
        <f>IF(($E$335&lt;&gt;2)+($M$335&lt;&gt;2)+($U$335&lt;&gt;2)+($AC$335&lt;&gt;2)+($AK$335&lt;&gt;2)=0,2,IF((($E$335&lt;&gt;2)*$E$335+($M$335&lt;&gt;2)*$M$335+($U$335&lt;&gt;2)*$U$335+($AC$335&lt;&gt;2)*$AC$335+($AK$335&lt;&gt;2)*$AK$335)/(($E$335&lt;&gt;2)+($M$335&lt;&gt;2)+($U$335&lt;&gt;2)+($AC$335&lt;&gt;2)+($AK$335&lt;&gt;2))&gt;=0.5,1,0))</f>
        <v/>
      </c>
      <c r="AT335" s="8">
        <f>IF(($F$335&lt;&gt;2)+($N$335&lt;&gt;2)+($V$335&lt;&gt;2)+($AD$335&lt;&gt;2)+($AL$335&lt;&gt;2)=0,2,IF((($F$335&lt;&gt;2)*$F$335+($N$335&lt;&gt;2)*$N$335+($V$335&lt;&gt;2)*$V$335+($AD$335&lt;&gt;2)*$AD$335+($AL$335&lt;&gt;2)*$AL$335)/(($F$335&lt;&gt;2)+($N$335&lt;&gt;2)+($V$335&lt;&gt;2)+($AD$335&lt;&gt;2)+($AL$335&lt;&gt;2))&gt;=0.5,1,0))</f>
        <v/>
      </c>
      <c r="AU335" s="8">
        <f>IF(($G$335&lt;&gt;2)+($O$335&lt;&gt;2)+($W$335&lt;&gt;2)+($AE$335&lt;&gt;2)+($AM$335&lt;&gt;2)=0,2,IF((($G$335&lt;&gt;2)*$G$335+($O$335&lt;&gt;2)*$O$335+($W$335&lt;&gt;2)*$W$335+($AE$335&lt;&gt;2)*$AE$335+($AM$335&lt;&gt;2)*$AM$335)/(($G$335&lt;&gt;2)+($O$335&lt;&gt;2)+($W$335&lt;&gt;2)+($AE$335&lt;&gt;2)+($AM$335&lt;&gt;2))&gt;=0.5,1,0))</f>
        <v/>
      </c>
      <c r="AV335" s="8">
        <f>IF(($H$335&lt;&gt;2)+($P$335&lt;&gt;2)+($X$335&lt;&gt;2)+($AF$335&lt;&gt;2)+($AN$335&lt;&gt;2)=0,2,IF((($H$335&lt;&gt;2)*$H$335+($P$335&lt;&gt;2)*$P$335+($X$335&lt;&gt;2)*$X$335+($AF$335&lt;&gt;2)*$AF$335+($AN$335&lt;&gt;2)*$AN$335)/(($H$335&lt;&gt;2)+($P$335&lt;&gt;2)+($X$335&lt;&gt;2)+($AF$335&lt;&gt;2)+($AN$335&lt;&gt;2))&gt;=0.5,1,0))</f>
        <v/>
      </c>
      <c r="AX335" s="16">
        <f>'Ground truth'!$B$15</f>
        <v/>
      </c>
      <c r="AY335" s="16">
        <f>'Ground truth'!$C$15</f>
        <v/>
      </c>
      <c r="AZ335" s="16">
        <f>'Ground truth'!$D$15</f>
        <v/>
      </c>
      <c r="BA335" s="16">
        <f>'Ground truth'!$E$15</f>
        <v/>
      </c>
      <c r="BB335" s="16">
        <f>'Ground truth'!$F$15</f>
        <v/>
      </c>
      <c r="BC335" s="16">
        <f>'Ground truth'!$G$15</f>
        <v/>
      </c>
      <c r="BD335" s="16">
        <f>'Ground truth'!$H$15</f>
        <v/>
      </c>
    </row>
    <row r="336">
      <c r="A336" s="3" t="inlineStr">
        <is>
          <t>Housing</t>
        </is>
      </c>
      <c r="B336" s="8" t="n">
        <v>1</v>
      </c>
      <c r="C336" s="8" t="n">
        <v>1</v>
      </c>
      <c r="D336" s="8" t="n">
        <v>1</v>
      </c>
      <c r="E336" s="8" t="n">
        <v>0</v>
      </c>
      <c r="F336" s="8" t="n">
        <v>0</v>
      </c>
      <c r="G336" s="8" t="n">
        <v>0</v>
      </c>
      <c r="H336" s="8" t="n">
        <v>0</v>
      </c>
      <c r="J336" s="8" t="n">
        <v>1</v>
      </c>
      <c r="K336" s="8" t="n">
        <v>1</v>
      </c>
      <c r="L336" s="8" t="n">
        <v>1</v>
      </c>
      <c r="M336" s="8" t="n">
        <v>1</v>
      </c>
      <c r="N336" s="8" t="n">
        <v>0</v>
      </c>
      <c r="O336" s="8" t="n">
        <v>1</v>
      </c>
      <c r="P336" s="8" t="n">
        <v>1</v>
      </c>
      <c r="R336" s="8" t="n">
        <v>1</v>
      </c>
      <c r="S336" s="8" t="n">
        <v>1</v>
      </c>
      <c r="T336" s="8" t="n">
        <v>1</v>
      </c>
      <c r="U336" s="8" t="n">
        <v>1</v>
      </c>
      <c r="V336" s="8" t="n">
        <v>0</v>
      </c>
      <c r="W336" s="8" t="n">
        <v>0</v>
      </c>
      <c r="X336" s="8" t="n">
        <v>1</v>
      </c>
      <c r="Z336" s="8" t="n">
        <v>1</v>
      </c>
      <c r="AA336" s="8" t="n">
        <v>1</v>
      </c>
      <c r="AB336" s="8" t="n">
        <v>1</v>
      </c>
      <c r="AC336" s="8" t="n">
        <v>0</v>
      </c>
      <c r="AD336" s="8" t="n">
        <v>0</v>
      </c>
      <c r="AE336" s="8" t="n">
        <v>0</v>
      </c>
      <c r="AF336" s="8" t="n">
        <v>1</v>
      </c>
      <c r="AH336" s="8" t="n">
        <v>1</v>
      </c>
      <c r="AI336" s="8" t="n">
        <v>1</v>
      </c>
      <c r="AJ336" s="8" t="n">
        <v>1</v>
      </c>
      <c r="AK336" s="8" t="n">
        <v>0</v>
      </c>
      <c r="AL336" s="8" t="n">
        <v>0</v>
      </c>
      <c r="AM336" s="8" t="n">
        <v>0</v>
      </c>
      <c r="AN336" s="8" t="n">
        <v>0</v>
      </c>
      <c r="AP336" s="8">
        <f>IF(($B$336&lt;&gt;2)+($J$336&lt;&gt;2)+($R$336&lt;&gt;2)+($Z$336&lt;&gt;2)+($AH$336&lt;&gt;2)=0,2,IF((($B$336&lt;&gt;2)*$B$336+($J$336&lt;&gt;2)*$J$336+($R$336&lt;&gt;2)*$R$336+($Z$336&lt;&gt;2)*$Z$336+($AH$336&lt;&gt;2)*$AH$336)/(($B$336&lt;&gt;2)+($J$336&lt;&gt;2)+($R$336&lt;&gt;2)+($Z$336&lt;&gt;2)+($AH$336&lt;&gt;2))&gt;=0.5,1,0))</f>
        <v/>
      </c>
      <c r="AQ336" s="8">
        <f>IF(($C$336&lt;&gt;2)+($K$336&lt;&gt;2)+($S$336&lt;&gt;2)+($AA$336&lt;&gt;2)+($AI$336&lt;&gt;2)=0,2,IF((($C$336&lt;&gt;2)*$C$336+($K$336&lt;&gt;2)*$K$336+($S$336&lt;&gt;2)*$S$336+($AA$336&lt;&gt;2)*$AA$336+($AI$336&lt;&gt;2)*$AI$336)/(($C$336&lt;&gt;2)+($K$336&lt;&gt;2)+($S$336&lt;&gt;2)+($AA$336&lt;&gt;2)+($AI$336&lt;&gt;2))&gt;=0.5,1,0))</f>
        <v/>
      </c>
      <c r="AR336" s="8">
        <f>IF(($D$336&lt;&gt;2)+($L$336&lt;&gt;2)+($T$336&lt;&gt;2)+($AB$336&lt;&gt;2)+($AJ$336&lt;&gt;2)=0,2,IF((($D$336&lt;&gt;2)*$D$336+($L$336&lt;&gt;2)*$L$336+($T$336&lt;&gt;2)*$T$336+($AB$336&lt;&gt;2)*$AB$336+($AJ$336&lt;&gt;2)*$AJ$336)/(($D$336&lt;&gt;2)+($L$336&lt;&gt;2)+($T$336&lt;&gt;2)+($AB$336&lt;&gt;2)+($AJ$336&lt;&gt;2))&gt;=0.5,1,0))</f>
        <v/>
      </c>
      <c r="AS336" s="8">
        <f>IF(($E$336&lt;&gt;2)+($M$336&lt;&gt;2)+($U$336&lt;&gt;2)+($AC$336&lt;&gt;2)+($AK$336&lt;&gt;2)=0,2,IF((($E$336&lt;&gt;2)*$E$336+($M$336&lt;&gt;2)*$M$336+($U$336&lt;&gt;2)*$U$336+($AC$336&lt;&gt;2)*$AC$336+($AK$336&lt;&gt;2)*$AK$336)/(($E$336&lt;&gt;2)+($M$336&lt;&gt;2)+($U$336&lt;&gt;2)+($AC$336&lt;&gt;2)+($AK$336&lt;&gt;2))&gt;=0.5,1,0))</f>
        <v/>
      </c>
      <c r="AT336" s="8">
        <f>IF(($F$336&lt;&gt;2)+($N$336&lt;&gt;2)+($V$336&lt;&gt;2)+($AD$336&lt;&gt;2)+($AL$336&lt;&gt;2)=0,2,IF((($F$336&lt;&gt;2)*$F$336+($N$336&lt;&gt;2)*$N$336+($V$336&lt;&gt;2)*$V$336+($AD$336&lt;&gt;2)*$AD$336+($AL$336&lt;&gt;2)*$AL$336)/(($F$336&lt;&gt;2)+($N$336&lt;&gt;2)+($V$336&lt;&gt;2)+($AD$336&lt;&gt;2)+($AL$336&lt;&gt;2))&gt;=0.5,1,0))</f>
        <v/>
      </c>
      <c r="AU336" s="8">
        <f>IF(($G$336&lt;&gt;2)+($O$336&lt;&gt;2)+($W$336&lt;&gt;2)+($AE$336&lt;&gt;2)+($AM$336&lt;&gt;2)=0,2,IF((($G$336&lt;&gt;2)*$G$336+($O$336&lt;&gt;2)*$O$336+($W$336&lt;&gt;2)*$W$336+($AE$336&lt;&gt;2)*$AE$336+($AM$336&lt;&gt;2)*$AM$336)/(($G$336&lt;&gt;2)+($O$336&lt;&gt;2)+($W$336&lt;&gt;2)+($AE$336&lt;&gt;2)+($AM$336&lt;&gt;2))&gt;=0.5,1,0))</f>
        <v/>
      </c>
      <c r="AV336" s="8">
        <f>IF(($H$336&lt;&gt;2)+($P$336&lt;&gt;2)+($X$336&lt;&gt;2)+($AF$336&lt;&gt;2)+($AN$336&lt;&gt;2)=0,2,IF((($H$336&lt;&gt;2)*$H$336+($P$336&lt;&gt;2)*$P$336+($X$336&lt;&gt;2)*$X$336+($AF$336&lt;&gt;2)*$AF$336+($AN$336&lt;&gt;2)*$AN$336)/(($H$336&lt;&gt;2)+($P$336&lt;&gt;2)+($X$336&lt;&gt;2)+($AF$336&lt;&gt;2)+($AN$336&lt;&gt;2))&gt;=0.5,1,0))</f>
        <v/>
      </c>
      <c r="AX336" s="16">
        <f>'Ground truth'!$B$16</f>
        <v/>
      </c>
      <c r="AY336" s="16">
        <f>'Ground truth'!$C$16</f>
        <v/>
      </c>
      <c r="AZ336" s="16">
        <f>'Ground truth'!$D$16</f>
        <v/>
      </c>
      <c r="BA336" s="16">
        <f>'Ground truth'!$E$16</f>
        <v/>
      </c>
      <c r="BB336" s="16">
        <f>'Ground truth'!$F$16</f>
        <v/>
      </c>
      <c r="BC336" s="16">
        <f>'Ground truth'!$G$16</f>
        <v/>
      </c>
      <c r="BD336" s="16">
        <f>'Ground truth'!$H$16</f>
        <v/>
      </c>
    </row>
    <row r="337">
      <c r="A337" s="3" t="inlineStr">
        <is>
          <t>Motor</t>
        </is>
      </c>
      <c r="B337" s="8" t="n">
        <v>1</v>
      </c>
      <c r="C337" s="8" t="n">
        <v>0</v>
      </c>
      <c r="D337" s="8" t="n">
        <v>0</v>
      </c>
      <c r="E337" s="8" t="n">
        <v>1</v>
      </c>
      <c r="F337" s="8" t="n">
        <v>1</v>
      </c>
      <c r="G337" s="8" t="n">
        <v>1</v>
      </c>
      <c r="H337" s="8" t="n">
        <v>1</v>
      </c>
      <c r="J337" s="8" t="n">
        <v>1</v>
      </c>
      <c r="K337" s="8" t="n">
        <v>0</v>
      </c>
      <c r="L337" s="8" t="n">
        <v>1</v>
      </c>
      <c r="M337" s="8" t="n">
        <v>1</v>
      </c>
      <c r="N337" s="8" t="n">
        <v>1</v>
      </c>
      <c r="O337" s="8" t="n">
        <v>1</v>
      </c>
      <c r="P337" s="8" t="n">
        <v>1</v>
      </c>
      <c r="R337" s="8" t="n">
        <v>1</v>
      </c>
      <c r="S337" s="8" t="n">
        <v>0</v>
      </c>
      <c r="T337" s="8" t="n">
        <v>1</v>
      </c>
      <c r="U337" s="8" t="n">
        <v>1</v>
      </c>
      <c r="V337" s="8" t="n">
        <v>1</v>
      </c>
      <c r="W337" s="8" t="n">
        <v>1</v>
      </c>
      <c r="X337" s="8" t="n">
        <v>0</v>
      </c>
      <c r="Z337" s="8" t="n">
        <v>1</v>
      </c>
      <c r="AA337" s="8" t="n">
        <v>0</v>
      </c>
      <c r="AB337" s="8" t="n">
        <v>0</v>
      </c>
      <c r="AC337" s="8" t="n">
        <v>1</v>
      </c>
      <c r="AD337" s="8" t="n">
        <v>1</v>
      </c>
      <c r="AE337" s="8" t="n">
        <v>1</v>
      </c>
      <c r="AF337" s="8" t="n">
        <v>0</v>
      </c>
      <c r="AH337" s="8" t="n">
        <v>1</v>
      </c>
      <c r="AI337" s="8" t="n">
        <v>0</v>
      </c>
      <c r="AJ337" s="8" t="n">
        <v>0</v>
      </c>
      <c r="AK337" s="8" t="n">
        <v>1</v>
      </c>
      <c r="AL337" s="8" t="n">
        <v>1</v>
      </c>
      <c r="AM337" s="8" t="n">
        <v>1</v>
      </c>
      <c r="AN337" s="8" t="n">
        <v>1</v>
      </c>
      <c r="AP337" s="8">
        <f>IF(($B$337&lt;&gt;2)+($J$337&lt;&gt;2)+($R$337&lt;&gt;2)+($Z$337&lt;&gt;2)+($AH$337&lt;&gt;2)=0,2,IF((($B$337&lt;&gt;2)*$B$337+($J$337&lt;&gt;2)*$J$337+($R$337&lt;&gt;2)*$R$337+($Z$337&lt;&gt;2)*$Z$337+($AH$337&lt;&gt;2)*$AH$337)/(($B$337&lt;&gt;2)+($J$337&lt;&gt;2)+($R$337&lt;&gt;2)+($Z$337&lt;&gt;2)+($AH$337&lt;&gt;2))&gt;=0.5,1,0))</f>
        <v/>
      </c>
      <c r="AQ337" s="8">
        <f>IF(($C$337&lt;&gt;2)+($K$337&lt;&gt;2)+($S$337&lt;&gt;2)+($AA$337&lt;&gt;2)+($AI$337&lt;&gt;2)=0,2,IF((($C$337&lt;&gt;2)*$C$337+($K$337&lt;&gt;2)*$K$337+($S$337&lt;&gt;2)*$S$337+($AA$337&lt;&gt;2)*$AA$337+($AI$337&lt;&gt;2)*$AI$337)/(($C$337&lt;&gt;2)+($K$337&lt;&gt;2)+($S$337&lt;&gt;2)+($AA$337&lt;&gt;2)+($AI$337&lt;&gt;2))&gt;=0.5,1,0))</f>
        <v/>
      </c>
      <c r="AR337" s="8">
        <f>IF(($D$337&lt;&gt;2)+($L$337&lt;&gt;2)+($T$337&lt;&gt;2)+($AB$337&lt;&gt;2)+($AJ$337&lt;&gt;2)=0,2,IF((($D$337&lt;&gt;2)*$D$337+($L$337&lt;&gt;2)*$L$337+($T$337&lt;&gt;2)*$T$337+($AB$337&lt;&gt;2)*$AB$337+($AJ$337&lt;&gt;2)*$AJ$337)/(($D$337&lt;&gt;2)+($L$337&lt;&gt;2)+($T$337&lt;&gt;2)+($AB$337&lt;&gt;2)+($AJ$337&lt;&gt;2))&gt;=0.5,1,0))</f>
        <v/>
      </c>
      <c r="AS337" s="8">
        <f>IF(($E$337&lt;&gt;2)+($M$337&lt;&gt;2)+($U$337&lt;&gt;2)+($AC$337&lt;&gt;2)+($AK$337&lt;&gt;2)=0,2,IF((($E$337&lt;&gt;2)*$E$337+($M$337&lt;&gt;2)*$M$337+($U$337&lt;&gt;2)*$U$337+($AC$337&lt;&gt;2)*$AC$337+($AK$337&lt;&gt;2)*$AK$337)/(($E$337&lt;&gt;2)+($M$337&lt;&gt;2)+($U$337&lt;&gt;2)+($AC$337&lt;&gt;2)+($AK$337&lt;&gt;2))&gt;=0.5,1,0))</f>
        <v/>
      </c>
      <c r="AT337" s="8">
        <f>IF(($F$337&lt;&gt;2)+($N$337&lt;&gt;2)+($V$337&lt;&gt;2)+($AD$337&lt;&gt;2)+($AL$337&lt;&gt;2)=0,2,IF((($F$337&lt;&gt;2)*$F$337+($N$337&lt;&gt;2)*$N$337+($V$337&lt;&gt;2)*$V$337+($AD$337&lt;&gt;2)*$AD$337+($AL$337&lt;&gt;2)*$AL$337)/(($F$337&lt;&gt;2)+($N$337&lt;&gt;2)+($V$337&lt;&gt;2)+($AD$337&lt;&gt;2)+($AL$337&lt;&gt;2))&gt;=0.5,1,0))</f>
        <v/>
      </c>
      <c r="AU337" s="8">
        <f>IF(($G$337&lt;&gt;2)+($O$337&lt;&gt;2)+($W$337&lt;&gt;2)+($AE$337&lt;&gt;2)+($AM$337&lt;&gt;2)=0,2,IF((($G$337&lt;&gt;2)*$G$337+($O$337&lt;&gt;2)*$O$337+($W$337&lt;&gt;2)*$W$337+($AE$337&lt;&gt;2)*$AE$337+($AM$337&lt;&gt;2)*$AM$337)/(($G$337&lt;&gt;2)+($O$337&lt;&gt;2)+($W$337&lt;&gt;2)+($AE$337&lt;&gt;2)+($AM$337&lt;&gt;2))&gt;=0.5,1,0))</f>
        <v/>
      </c>
      <c r="AV337" s="8">
        <f>IF(($H$337&lt;&gt;2)+($P$337&lt;&gt;2)+($X$337&lt;&gt;2)+($AF$337&lt;&gt;2)+($AN$337&lt;&gt;2)=0,2,IF((($H$337&lt;&gt;2)*$H$337+($P$337&lt;&gt;2)*$P$337+($X$337&lt;&gt;2)*$X$337+($AF$337&lt;&gt;2)*$AF$337+($AN$337&lt;&gt;2)*$AN$337)/(($H$337&lt;&gt;2)+($P$337&lt;&gt;2)+($X$337&lt;&gt;2)+($AF$337&lt;&gt;2)+($AN$337&lt;&gt;2))&gt;=0.5,1,0))</f>
        <v/>
      </c>
      <c r="AX337" s="16">
        <f>'Ground truth'!$B$17</f>
        <v/>
      </c>
      <c r="AY337" s="16">
        <f>'Ground truth'!$C$17</f>
        <v/>
      </c>
      <c r="AZ337" s="16">
        <f>'Ground truth'!$D$17</f>
        <v/>
      </c>
      <c r="BA337" s="16">
        <f>'Ground truth'!$E$17</f>
        <v/>
      </c>
      <c r="BB337" s="16">
        <f>'Ground truth'!$F$17</f>
        <v/>
      </c>
      <c r="BC337" s="16">
        <f>'Ground truth'!$G$17</f>
        <v/>
      </c>
      <c r="BD337" s="16">
        <f>'Ground truth'!$H$17</f>
        <v/>
      </c>
    </row>
    <row r="338">
      <c r="A338" s="3" t="inlineStr">
        <is>
          <t>Battery</t>
        </is>
      </c>
      <c r="B338" s="8" t="n">
        <v>0</v>
      </c>
      <c r="C338" s="8" t="n">
        <v>0</v>
      </c>
      <c r="D338" s="8" t="n">
        <v>0</v>
      </c>
      <c r="E338" s="8" t="n">
        <v>1</v>
      </c>
      <c r="F338" s="8" t="n">
        <v>1</v>
      </c>
      <c r="G338" s="8" t="n">
        <v>1</v>
      </c>
      <c r="H338" s="8" t="n">
        <v>0</v>
      </c>
      <c r="J338" s="8" t="n">
        <v>0</v>
      </c>
      <c r="K338" s="8" t="n">
        <v>0</v>
      </c>
      <c r="L338" s="8" t="n">
        <v>0</v>
      </c>
      <c r="M338" s="8" t="n">
        <v>1</v>
      </c>
      <c r="N338" s="8" t="n">
        <v>1</v>
      </c>
      <c r="O338" s="8" t="n">
        <v>1</v>
      </c>
      <c r="P338" s="8" t="n">
        <v>0</v>
      </c>
      <c r="R338" s="8" t="n">
        <v>0</v>
      </c>
      <c r="S338" s="8" t="n">
        <v>0</v>
      </c>
      <c r="T338" s="8" t="n">
        <v>0</v>
      </c>
      <c r="U338" s="8" t="n">
        <v>1</v>
      </c>
      <c r="V338" s="8" t="n">
        <v>1</v>
      </c>
      <c r="W338" s="8" t="n">
        <v>1</v>
      </c>
      <c r="X338" s="8" t="n">
        <v>0</v>
      </c>
      <c r="Z338" s="8" t="n">
        <v>0</v>
      </c>
      <c r="AA338" s="8" t="n">
        <v>0</v>
      </c>
      <c r="AB338" s="8" t="n">
        <v>0</v>
      </c>
      <c r="AC338" s="8" t="n">
        <v>1</v>
      </c>
      <c r="AD338" s="8" t="n">
        <v>1</v>
      </c>
      <c r="AE338" s="8" t="n">
        <v>1</v>
      </c>
      <c r="AF338" s="8" t="n">
        <v>0</v>
      </c>
      <c r="AH338" s="8" t="n">
        <v>0</v>
      </c>
      <c r="AI338" s="8" t="n">
        <v>0</v>
      </c>
      <c r="AJ338" s="8" t="n">
        <v>0</v>
      </c>
      <c r="AK338" s="8" t="n">
        <v>1</v>
      </c>
      <c r="AL338" s="8" t="n">
        <v>1</v>
      </c>
      <c r="AM338" s="8" t="n">
        <v>1</v>
      </c>
      <c r="AN338" s="8" t="n">
        <v>0</v>
      </c>
      <c r="AP338" s="8">
        <f>IF(($B$338&lt;&gt;2)+($J$338&lt;&gt;2)+($R$338&lt;&gt;2)+($Z$338&lt;&gt;2)+($AH$338&lt;&gt;2)=0,2,IF((($B$338&lt;&gt;2)*$B$338+($J$338&lt;&gt;2)*$J$338+($R$338&lt;&gt;2)*$R$338+($Z$338&lt;&gt;2)*$Z$338+($AH$338&lt;&gt;2)*$AH$338)/(($B$338&lt;&gt;2)+($J$338&lt;&gt;2)+($R$338&lt;&gt;2)+($Z$338&lt;&gt;2)+($AH$338&lt;&gt;2))&gt;=0.5,1,0))</f>
        <v/>
      </c>
      <c r="AQ338" s="8">
        <f>IF(($C$338&lt;&gt;2)+($K$338&lt;&gt;2)+($S$338&lt;&gt;2)+($AA$338&lt;&gt;2)+($AI$338&lt;&gt;2)=0,2,IF((($C$338&lt;&gt;2)*$C$338+($K$338&lt;&gt;2)*$K$338+($S$338&lt;&gt;2)*$S$338+($AA$338&lt;&gt;2)*$AA$338+($AI$338&lt;&gt;2)*$AI$338)/(($C$338&lt;&gt;2)+($K$338&lt;&gt;2)+($S$338&lt;&gt;2)+($AA$338&lt;&gt;2)+($AI$338&lt;&gt;2))&gt;=0.5,1,0))</f>
        <v/>
      </c>
      <c r="AR338" s="8">
        <f>IF(($D$338&lt;&gt;2)+($L$338&lt;&gt;2)+($T$338&lt;&gt;2)+($AB$338&lt;&gt;2)+($AJ$338&lt;&gt;2)=0,2,IF((($D$338&lt;&gt;2)*$D$338+($L$338&lt;&gt;2)*$L$338+($T$338&lt;&gt;2)*$T$338+($AB$338&lt;&gt;2)*$AB$338+($AJ$338&lt;&gt;2)*$AJ$338)/(($D$338&lt;&gt;2)+($L$338&lt;&gt;2)+($T$338&lt;&gt;2)+($AB$338&lt;&gt;2)+($AJ$338&lt;&gt;2))&gt;=0.5,1,0))</f>
        <v/>
      </c>
      <c r="AS338" s="8">
        <f>IF(($E$338&lt;&gt;2)+($M$338&lt;&gt;2)+($U$338&lt;&gt;2)+($AC$338&lt;&gt;2)+($AK$338&lt;&gt;2)=0,2,IF((($E$338&lt;&gt;2)*$E$338+($M$338&lt;&gt;2)*$M$338+($U$338&lt;&gt;2)*$U$338+($AC$338&lt;&gt;2)*$AC$338+($AK$338&lt;&gt;2)*$AK$338)/(($E$338&lt;&gt;2)+($M$338&lt;&gt;2)+($U$338&lt;&gt;2)+($AC$338&lt;&gt;2)+($AK$338&lt;&gt;2))&gt;=0.5,1,0))</f>
        <v/>
      </c>
      <c r="AT338" s="8">
        <f>IF(($F$338&lt;&gt;2)+($N$338&lt;&gt;2)+($V$338&lt;&gt;2)+($AD$338&lt;&gt;2)+($AL$338&lt;&gt;2)=0,2,IF((($F$338&lt;&gt;2)*$F$338+($N$338&lt;&gt;2)*$N$338+($V$338&lt;&gt;2)*$V$338+($AD$338&lt;&gt;2)*$AD$338+($AL$338&lt;&gt;2)*$AL$338)/(($F$338&lt;&gt;2)+($N$338&lt;&gt;2)+($V$338&lt;&gt;2)+($AD$338&lt;&gt;2)+($AL$338&lt;&gt;2))&gt;=0.5,1,0))</f>
        <v/>
      </c>
      <c r="AU338" s="8">
        <f>IF(($G$338&lt;&gt;2)+($O$338&lt;&gt;2)+($W$338&lt;&gt;2)+($AE$338&lt;&gt;2)+($AM$338&lt;&gt;2)=0,2,IF((($G$338&lt;&gt;2)*$G$338+($O$338&lt;&gt;2)*$O$338+($W$338&lt;&gt;2)*$W$338+($AE$338&lt;&gt;2)*$AE$338+($AM$338&lt;&gt;2)*$AM$338)/(($G$338&lt;&gt;2)+($O$338&lt;&gt;2)+($W$338&lt;&gt;2)+($AE$338&lt;&gt;2)+($AM$338&lt;&gt;2))&gt;=0.5,1,0))</f>
        <v/>
      </c>
      <c r="AV338" s="8">
        <f>IF(($H$338&lt;&gt;2)+($P$338&lt;&gt;2)+($X$338&lt;&gt;2)+($AF$338&lt;&gt;2)+($AN$338&lt;&gt;2)=0,2,IF((($H$338&lt;&gt;2)*$H$338+($P$338&lt;&gt;2)*$P$338+($X$338&lt;&gt;2)*$X$338+($AF$338&lt;&gt;2)*$AF$338+($AN$338&lt;&gt;2)*$AN$338)/(($H$338&lt;&gt;2)+($P$338&lt;&gt;2)+($X$338&lt;&gt;2)+($AF$338&lt;&gt;2)+($AN$338&lt;&gt;2))&gt;=0.5,1,0))</f>
        <v/>
      </c>
      <c r="AX338" s="16">
        <f>'Ground truth'!$B$18</f>
        <v/>
      </c>
      <c r="AY338" s="16">
        <f>'Ground truth'!$C$18</f>
        <v/>
      </c>
      <c r="AZ338" s="16">
        <f>'Ground truth'!$D$18</f>
        <v/>
      </c>
      <c r="BA338" s="16">
        <f>'Ground truth'!$E$18</f>
        <v/>
      </c>
      <c r="BB338" s="16">
        <f>'Ground truth'!$F$18</f>
        <v/>
      </c>
      <c r="BC338" s="16">
        <f>'Ground truth'!$G$18</f>
        <v/>
      </c>
      <c r="BD338" s="16">
        <f>'Ground truth'!$H$18</f>
        <v/>
      </c>
    </row>
    <row r="339">
      <c r="A339" s="3" t="inlineStr">
        <is>
          <t>Switch</t>
        </is>
      </c>
      <c r="B339" s="8" t="n">
        <v>0</v>
      </c>
      <c r="C339" s="8" t="n">
        <v>0</v>
      </c>
      <c r="D339" s="8" t="n">
        <v>0</v>
      </c>
      <c r="E339" s="8" t="n">
        <v>1</v>
      </c>
      <c r="F339" s="8" t="n">
        <v>1</v>
      </c>
      <c r="G339" s="8" t="n">
        <v>1</v>
      </c>
      <c r="H339" s="8" t="n">
        <v>0</v>
      </c>
      <c r="J339" s="8" t="n">
        <v>0</v>
      </c>
      <c r="K339" s="8" t="n">
        <v>0</v>
      </c>
      <c r="L339" s="8" t="n">
        <v>1</v>
      </c>
      <c r="M339" s="8" t="n">
        <v>1</v>
      </c>
      <c r="N339" s="8" t="n">
        <v>1</v>
      </c>
      <c r="O339" s="8" t="n">
        <v>1</v>
      </c>
      <c r="P339" s="8" t="n">
        <v>0</v>
      </c>
      <c r="R339" s="8" t="n">
        <v>0</v>
      </c>
      <c r="S339" s="8" t="n">
        <v>0</v>
      </c>
      <c r="T339" s="8" t="n">
        <v>0</v>
      </c>
      <c r="U339" s="8" t="n">
        <v>1</v>
      </c>
      <c r="V339" s="8" t="n">
        <v>1</v>
      </c>
      <c r="W339" s="8" t="n">
        <v>1</v>
      </c>
      <c r="X339" s="8" t="n">
        <v>0</v>
      </c>
      <c r="Z339" s="8" t="n">
        <v>0</v>
      </c>
      <c r="AA339" s="8" t="n">
        <v>0</v>
      </c>
      <c r="AB339" s="8" t="n">
        <v>0</v>
      </c>
      <c r="AC339" s="8" t="n">
        <v>1</v>
      </c>
      <c r="AD339" s="8" t="n">
        <v>1</v>
      </c>
      <c r="AE339" s="8" t="n">
        <v>1</v>
      </c>
      <c r="AF339" s="8" t="n">
        <v>0</v>
      </c>
      <c r="AH339" s="8" t="n">
        <v>0</v>
      </c>
      <c r="AI339" s="8" t="n">
        <v>0</v>
      </c>
      <c r="AJ339" s="8" t="n">
        <v>0</v>
      </c>
      <c r="AK339" s="8" t="n">
        <v>1</v>
      </c>
      <c r="AL339" s="8" t="n">
        <v>1</v>
      </c>
      <c r="AM339" s="8" t="n">
        <v>1</v>
      </c>
      <c r="AN339" s="8" t="n">
        <v>0</v>
      </c>
      <c r="AP339" s="8">
        <f>IF(($B$339&lt;&gt;2)+($J$339&lt;&gt;2)+($R$339&lt;&gt;2)+($Z$339&lt;&gt;2)+($AH$339&lt;&gt;2)=0,2,IF((($B$339&lt;&gt;2)*$B$339+($J$339&lt;&gt;2)*$J$339+($R$339&lt;&gt;2)*$R$339+($Z$339&lt;&gt;2)*$Z$339+($AH$339&lt;&gt;2)*$AH$339)/(($B$339&lt;&gt;2)+($J$339&lt;&gt;2)+($R$339&lt;&gt;2)+($Z$339&lt;&gt;2)+($AH$339&lt;&gt;2))&gt;=0.5,1,0))</f>
        <v/>
      </c>
      <c r="AQ339" s="8">
        <f>IF(($C$339&lt;&gt;2)+($K$339&lt;&gt;2)+($S$339&lt;&gt;2)+($AA$339&lt;&gt;2)+($AI$339&lt;&gt;2)=0,2,IF((($C$339&lt;&gt;2)*$C$339+($K$339&lt;&gt;2)*$K$339+($S$339&lt;&gt;2)*$S$339+($AA$339&lt;&gt;2)*$AA$339+($AI$339&lt;&gt;2)*$AI$339)/(($C$339&lt;&gt;2)+($K$339&lt;&gt;2)+($S$339&lt;&gt;2)+($AA$339&lt;&gt;2)+($AI$339&lt;&gt;2))&gt;=0.5,1,0))</f>
        <v/>
      </c>
      <c r="AR339" s="8">
        <f>IF(($D$339&lt;&gt;2)+($L$339&lt;&gt;2)+($T$339&lt;&gt;2)+($AB$339&lt;&gt;2)+($AJ$339&lt;&gt;2)=0,2,IF((($D$339&lt;&gt;2)*$D$339+($L$339&lt;&gt;2)*$L$339+($T$339&lt;&gt;2)*$T$339+($AB$339&lt;&gt;2)*$AB$339+($AJ$339&lt;&gt;2)*$AJ$339)/(($D$339&lt;&gt;2)+($L$339&lt;&gt;2)+($T$339&lt;&gt;2)+($AB$339&lt;&gt;2)+($AJ$339&lt;&gt;2))&gt;=0.5,1,0))</f>
        <v/>
      </c>
      <c r="AS339" s="8">
        <f>IF(($E$339&lt;&gt;2)+($M$339&lt;&gt;2)+($U$339&lt;&gt;2)+($AC$339&lt;&gt;2)+($AK$339&lt;&gt;2)=0,2,IF((($E$339&lt;&gt;2)*$E$339+($M$339&lt;&gt;2)*$M$339+($U$339&lt;&gt;2)*$U$339+($AC$339&lt;&gt;2)*$AC$339+($AK$339&lt;&gt;2)*$AK$339)/(($E$339&lt;&gt;2)+($M$339&lt;&gt;2)+($U$339&lt;&gt;2)+($AC$339&lt;&gt;2)+($AK$339&lt;&gt;2))&gt;=0.5,1,0))</f>
        <v/>
      </c>
      <c r="AT339" s="8">
        <f>IF(($F$339&lt;&gt;2)+($N$339&lt;&gt;2)+($V$339&lt;&gt;2)+($AD$339&lt;&gt;2)+($AL$339&lt;&gt;2)=0,2,IF((($F$339&lt;&gt;2)*$F$339+($N$339&lt;&gt;2)*$N$339+($V$339&lt;&gt;2)*$V$339+($AD$339&lt;&gt;2)*$AD$339+($AL$339&lt;&gt;2)*$AL$339)/(($F$339&lt;&gt;2)+($N$339&lt;&gt;2)+($V$339&lt;&gt;2)+($AD$339&lt;&gt;2)+($AL$339&lt;&gt;2))&gt;=0.5,1,0))</f>
        <v/>
      </c>
      <c r="AU339" s="8">
        <f>IF(($G$339&lt;&gt;2)+($O$339&lt;&gt;2)+($W$339&lt;&gt;2)+($AE$339&lt;&gt;2)+($AM$339&lt;&gt;2)=0,2,IF((($G$339&lt;&gt;2)*$G$339+($O$339&lt;&gt;2)*$O$339+($W$339&lt;&gt;2)*$W$339+($AE$339&lt;&gt;2)*$AE$339+($AM$339&lt;&gt;2)*$AM$339)/(($G$339&lt;&gt;2)+($O$339&lt;&gt;2)+($W$339&lt;&gt;2)+($AE$339&lt;&gt;2)+($AM$339&lt;&gt;2))&gt;=0.5,1,0))</f>
        <v/>
      </c>
      <c r="AV339" s="8">
        <f>IF(($H$339&lt;&gt;2)+($P$339&lt;&gt;2)+($X$339&lt;&gt;2)+($AF$339&lt;&gt;2)+($AN$339&lt;&gt;2)=0,2,IF((($H$339&lt;&gt;2)*$H$339+($P$339&lt;&gt;2)*$P$339+($X$339&lt;&gt;2)*$X$339+($AF$339&lt;&gt;2)*$AF$339+($AN$339&lt;&gt;2)*$AN$339)/(($H$339&lt;&gt;2)+($P$339&lt;&gt;2)+($X$339&lt;&gt;2)+($AF$339&lt;&gt;2)+($AN$339&lt;&gt;2))&gt;=0.5,1,0))</f>
        <v/>
      </c>
      <c r="AX339" s="16">
        <f>'Ground truth'!$B$19</f>
        <v/>
      </c>
      <c r="AY339" s="16">
        <f>'Ground truth'!$C$19</f>
        <v/>
      </c>
      <c r="AZ339" s="16">
        <f>'Ground truth'!$D$19</f>
        <v/>
      </c>
      <c r="BA339" s="16">
        <f>'Ground truth'!$E$19</f>
        <v/>
      </c>
      <c r="BB339" s="16">
        <f>'Ground truth'!$F$19</f>
        <v/>
      </c>
      <c r="BC339" s="16">
        <f>'Ground truth'!$G$19</f>
        <v/>
      </c>
      <c r="BD339" s="16">
        <f>'Ground truth'!$H$19</f>
        <v/>
      </c>
    </row>
    <row r="340">
      <c r="A340" s="3" t="inlineStr">
        <is>
          <t>Gearbox</t>
        </is>
      </c>
      <c r="B340" s="8" t="n">
        <v>1</v>
      </c>
      <c r="C340" s="8" t="n">
        <v>1</v>
      </c>
      <c r="D340" s="8" t="n">
        <v>0</v>
      </c>
      <c r="E340" s="8" t="n">
        <v>1</v>
      </c>
      <c r="F340" s="8" t="n">
        <v>0</v>
      </c>
      <c r="G340" s="8" t="n">
        <v>0</v>
      </c>
      <c r="H340" s="8" t="n">
        <v>1</v>
      </c>
      <c r="J340" s="8" t="n">
        <v>1</v>
      </c>
      <c r="K340" s="8" t="n">
        <v>1</v>
      </c>
      <c r="L340" s="8" t="n">
        <v>1</v>
      </c>
      <c r="M340" s="8" t="n">
        <v>1</v>
      </c>
      <c r="N340" s="8" t="n">
        <v>0</v>
      </c>
      <c r="O340" s="8" t="n">
        <v>0</v>
      </c>
      <c r="P340" s="8" t="n">
        <v>1</v>
      </c>
      <c r="R340" s="8" t="n">
        <v>1</v>
      </c>
      <c r="S340" s="8" t="n">
        <v>1</v>
      </c>
      <c r="T340" s="8" t="n">
        <v>1</v>
      </c>
      <c r="U340" s="8" t="n">
        <v>0</v>
      </c>
      <c r="V340" s="8" t="n">
        <v>0</v>
      </c>
      <c r="W340" s="8" t="n">
        <v>0</v>
      </c>
      <c r="X340" s="8" t="n">
        <v>1</v>
      </c>
      <c r="Z340" s="8" t="n">
        <v>1</v>
      </c>
      <c r="AA340" s="8" t="n">
        <v>1</v>
      </c>
      <c r="AB340" s="8" t="n">
        <v>1</v>
      </c>
      <c r="AC340" s="8" t="n">
        <v>0</v>
      </c>
      <c r="AD340" s="8" t="n">
        <v>0</v>
      </c>
      <c r="AE340" s="8" t="n">
        <v>0</v>
      </c>
      <c r="AF340" s="8" t="n">
        <v>1</v>
      </c>
      <c r="AH340" s="8" t="n">
        <v>1</v>
      </c>
      <c r="AI340" s="8" t="n">
        <v>1</v>
      </c>
      <c r="AJ340" s="8" t="n">
        <v>0</v>
      </c>
      <c r="AK340" s="8" t="n">
        <v>1</v>
      </c>
      <c r="AL340" s="8" t="n">
        <v>0</v>
      </c>
      <c r="AM340" s="8" t="n">
        <v>0</v>
      </c>
      <c r="AN340" s="8" t="n">
        <v>1</v>
      </c>
      <c r="AP340" s="8">
        <f>IF(($B$340&lt;&gt;2)+($J$340&lt;&gt;2)+($R$340&lt;&gt;2)+($Z$340&lt;&gt;2)+($AH$340&lt;&gt;2)=0,2,IF((($B$340&lt;&gt;2)*$B$340+($J$340&lt;&gt;2)*$J$340+($R$340&lt;&gt;2)*$R$340+($Z$340&lt;&gt;2)*$Z$340+($AH$340&lt;&gt;2)*$AH$340)/(($B$340&lt;&gt;2)+($J$340&lt;&gt;2)+($R$340&lt;&gt;2)+($Z$340&lt;&gt;2)+($AH$340&lt;&gt;2))&gt;=0.5,1,0))</f>
        <v/>
      </c>
      <c r="AQ340" s="8">
        <f>IF(($C$340&lt;&gt;2)+($K$340&lt;&gt;2)+($S$340&lt;&gt;2)+($AA$340&lt;&gt;2)+($AI$340&lt;&gt;2)=0,2,IF((($C$340&lt;&gt;2)*$C$340+($K$340&lt;&gt;2)*$K$340+($S$340&lt;&gt;2)*$S$340+($AA$340&lt;&gt;2)*$AA$340+($AI$340&lt;&gt;2)*$AI$340)/(($C$340&lt;&gt;2)+($K$340&lt;&gt;2)+($S$340&lt;&gt;2)+($AA$340&lt;&gt;2)+($AI$340&lt;&gt;2))&gt;=0.5,1,0))</f>
        <v/>
      </c>
      <c r="AR340" s="8">
        <f>IF(($D$340&lt;&gt;2)+($L$340&lt;&gt;2)+($T$340&lt;&gt;2)+($AB$340&lt;&gt;2)+($AJ$340&lt;&gt;2)=0,2,IF((($D$340&lt;&gt;2)*$D$340+($L$340&lt;&gt;2)*$L$340+($T$340&lt;&gt;2)*$T$340+($AB$340&lt;&gt;2)*$AB$340+($AJ$340&lt;&gt;2)*$AJ$340)/(($D$340&lt;&gt;2)+($L$340&lt;&gt;2)+($T$340&lt;&gt;2)+($AB$340&lt;&gt;2)+($AJ$340&lt;&gt;2))&gt;=0.5,1,0))</f>
        <v/>
      </c>
      <c r="AS340" s="8">
        <f>IF(($E$340&lt;&gt;2)+($M$340&lt;&gt;2)+($U$340&lt;&gt;2)+($AC$340&lt;&gt;2)+($AK$340&lt;&gt;2)=0,2,IF((($E$340&lt;&gt;2)*$E$340+($M$340&lt;&gt;2)*$M$340+($U$340&lt;&gt;2)*$U$340+($AC$340&lt;&gt;2)*$AC$340+($AK$340&lt;&gt;2)*$AK$340)/(($E$340&lt;&gt;2)+($M$340&lt;&gt;2)+($U$340&lt;&gt;2)+($AC$340&lt;&gt;2)+($AK$340&lt;&gt;2))&gt;=0.5,1,0))</f>
        <v/>
      </c>
      <c r="AT340" s="8">
        <f>IF(($F$340&lt;&gt;2)+($N$340&lt;&gt;2)+($V$340&lt;&gt;2)+($AD$340&lt;&gt;2)+($AL$340&lt;&gt;2)=0,2,IF((($F$340&lt;&gt;2)*$F$340+($N$340&lt;&gt;2)*$N$340+($V$340&lt;&gt;2)*$V$340+($AD$340&lt;&gt;2)*$AD$340+($AL$340&lt;&gt;2)*$AL$340)/(($F$340&lt;&gt;2)+($N$340&lt;&gt;2)+($V$340&lt;&gt;2)+($AD$340&lt;&gt;2)+($AL$340&lt;&gt;2))&gt;=0.5,1,0))</f>
        <v/>
      </c>
      <c r="AU340" s="8">
        <f>IF(($G$340&lt;&gt;2)+($O$340&lt;&gt;2)+($W$340&lt;&gt;2)+($AE$340&lt;&gt;2)+($AM$340&lt;&gt;2)=0,2,IF((($G$340&lt;&gt;2)*$G$340+($O$340&lt;&gt;2)*$O$340+($W$340&lt;&gt;2)*$W$340+($AE$340&lt;&gt;2)*$AE$340+($AM$340&lt;&gt;2)*$AM$340)/(($G$340&lt;&gt;2)+($O$340&lt;&gt;2)+($W$340&lt;&gt;2)+($AE$340&lt;&gt;2)+($AM$340&lt;&gt;2))&gt;=0.5,1,0))</f>
        <v/>
      </c>
      <c r="AV340" s="8">
        <f>IF(($H$340&lt;&gt;2)+($P$340&lt;&gt;2)+($X$340&lt;&gt;2)+($AF$340&lt;&gt;2)+($AN$340&lt;&gt;2)=0,2,IF((($H$340&lt;&gt;2)*$H$340+($P$340&lt;&gt;2)*$P$340+($X$340&lt;&gt;2)*$X$340+($AF$340&lt;&gt;2)*$AF$340+($AN$340&lt;&gt;2)*$AN$340)/(($H$340&lt;&gt;2)+($P$340&lt;&gt;2)+($X$340&lt;&gt;2)+($AF$340&lt;&gt;2)+($AN$340&lt;&gt;2))&gt;=0.5,1,0))</f>
        <v/>
      </c>
      <c r="AX340" s="16">
        <f>'Ground truth'!$B$20</f>
        <v/>
      </c>
      <c r="AY340" s="16">
        <f>'Ground truth'!$C$20</f>
        <v/>
      </c>
      <c r="AZ340" s="16">
        <f>'Ground truth'!$D$20</f>
        <v/>
      </c>
      <c r="BA340" s="16">
        <f>'Ground truth'!$E$20</f>
        <v/>
      </c>
      <c r="BB340" s="16">
        <f>'Ground truth'!$F$20</f>
        <v/>
      </c>
      <c r="BC340" s="16">
        <f>'Ground truth'!$G$20</f>
        <v/>
      </c>
      <c r="BD340" s="16">
        <f>'Ground truth'!$H$20</f>
        <v/>
      </c>
    </row>
    <row r="342">
      <c r="A342" s="17" t="inlineStr">
        <is>
          <t>metrics — confident-only (unsure excluded from denominators)</t>
        </is>
      </c>
      <c r="B342" s="10" t="inlineStr">
        <is>
          <t>run 1</t>
        </is>
      </c>
      <c r="C342" s="10" t="inlineStr">
        <is>
          <t>run 2</t>
        </is>
      </c>
      <c r="D342" s="10" t="inlineStr">
        <is>
          <t>run 3</t>
        </is>
      </c>
      <c r="E342" s="10" t="inlineStr">
        <is>
          <t>run 4</t>
        </is>
      </c>
      <c r="F342" s="10" t="inlineStr">
        <is>
          <t>run 5</t>
        </is>
      </c>
      <c r="G342" s="10" t="inlineStr">
        <is>
          <t>avg-matrix</t>
        </is>
      </c>
      <c r="H342" s="10" t="inlineStr">
        <is>
          <t>mean</t>
        </is>
      </c>
      <c r="I342" s="10" t="inlineStr">
        <is>
          <t>std (pop.)</t>
        </is>
      </c>
      <c r="J342" s="17" t="inlineStr">
        <is>
          <t>notes</t>
        </is>
      </c>
    </row>
    <row r="343">
      <c r="A343" s="7" t="inlineStr">
        <is>
          <t>TP</t>
        </is>
      </c>
      <c r="B343" s="7">
        <f>SUMPRODUCT(($B$334:$H$340=1)*('Ground truth'!$B$14:$H$20=1))</f>
        <v/>
      </c>
      <c r="C343" s="7">
        <f>SUMPRODUCT(($J$334:$P$340=1)*('Ground truth'!$B$14:$H$20=1))</f>
        <v/>
      </c>
      <c r="D343" s="7">
        <f>SUMPRODUCT(($R$334:$X$340=1)*('Ground truth'!$B$14:$H$20=1))</f>
        <v/>
      </c>
      <c r="E343" s="7">
        <f>SUMPRODUCT(($Z$334:$AF$340=1)*('Ground truth'!$B$14:$H$20=1))</f>
        <v/>
      </c>
      <c r="F343" s="7">
        <f>SUMPRODUCT(($AH$334:$AN$340=1)*('Ground truth'!$B$14:$H$20=1))</f>
        <v/>
      </c>
      <c r="G343" s="7">
        <f>SUMPRODUCT(($AP$334:$AV$340=1)*('Ground truth'!$B$14:$H$20=1))</f>
        <v/>
      </c>
      <c r="H343" s="12">
        <f>AVERAGE($B$343:$F$343)</f>
        <v/>
      </c>
      <c r="I343" s="12">
        <f>STDEV.P($B$343:$F$343)</f>
        <v/>
      </c>
    </row>
    <row r="344">
      <c r="A344" s="7" t="inlineStr">
        <is>
          <t>TN</t>
        </is>
      </c>
      <c r="B344" s="7">
        <f>SUMPRODUCT(($B$334:$H$340=0)*('Ground truth'!$B$14:$H$20=0))</f>
        <v/>
      </c>
      <c r="C344" s="7">
        <f>SUMPRODUCT(($J$334:$P$340=0)*('Ground truth'!$B$14:$H$20=0))</f>
        <v/>
      </c>
      <c r="D344" s="7">
        <f>SUMPRODUCT(($R$334:$X$340=0)*('Ground truth'!$B$14:$H$20=0))</f>
        <v/>
      </c>
      <c r="E344" s="7">
        <f>SUMPRODUCT(($Z$334:$AF$340=0)*('Ground truth'!$B$14:$H$20=0))</f>
        <v/>
      </c>
      <c r="F344" s="7">
        <f>SUMPRODUCT(($AH$334:$AN$340=0)*('Ground truth'!$B$14:$H$20=0))</f>
        <v/>
      </c>
      <c r="G344" s="7">
        <f>SUMPRODUCT(($AP$334:$AV$340=0)*('Ground truth'!$B$14:$H$20=0))</f>
        <v/>
      </c>
      <c r="H344" s="12">
        <f>AVERAGE($B$344:$F$344)</f>
        <v/>
      </c>
      <c r="I344" s="12">
        <f>STDEV.P($B$344:$F$344)</f>
        <v/>
      </c>
    </row>
    <row r="345">
      <c r="A345" s="7" t="inlineStr">
        <is>
          <t>FP</t>
        </is>
      </c>
      <c r="B345" s="7">
        <f>SUMPRODUCT(($B$334:$H$340=1)*('Ground truth'!$B$14:$H$20=0))</f>
        <v/>
      </c>
      <c r="C345" s="7">
        <f>SUMPRODUCT(($J$334:$P$340=1)*('Ground truth'!$B$14:$H$20=0))</f>
        <v/>
      </c>
      <c r="D345" s="7">
        <f>SUMPRODUCT(($R$334:$X$340=1)*('Ground truth'!$B$14:$H$20=0))</f>
        <v/>
      </c>
      <c r="E345" s="7">
        <f>SUMPRODUCT(($Z$334:$AF$340=1)*('Ground truth'!$B$14:$H$20=0))</f>
        <v/>
      </c>
      <c r="F345" s="7">
        <f>SUMPRODUCT(($AH$334:$AN$340=1)*('Ground truth'!$B$14:$H$20=0))</f>
        <v/>
      </c>
      <c r="G345" s="7">
        <f>SUMPRODUCT(($AP$334:$AV$340=1)*('Ground truth'!$B$14:$H$20=0))</f>
        <v/>
      </c>
      <c r="H345" s="12">
        <f>AVERAGE($B$345:$F$345)</f>
        <v/>
      </c>
      <c r="I345" s="12">
        <f>STDEV.P($B$345:$F$345)</f>
        <v/>
      </c>
    </row>
    <row r="346">
      <c r="A346" s="7" t="inlineStr">
        <is>
          <t>FN</t>
        </is>
      </c>
      <c r="B346" s="7">
        <f>SUMPRODUCT(($B$334:$H$340=0)*('Ground truth'!$B$14:$H$20=1))</f>
        <v/>
      </c>
      <c r="C346" s="7">
        <f>SUMPRODUCT(($J$334:$P$340=0)*('Ground truth'!$B$14:$H$20=1))</f>
        <v/>
      </c>
      <c r="D346" s="7">
        <f>SUMPRODUCT(($R$334:$X$340=0)*('Ground truth'!$B$14:$H$20=1))</f>
        <v/>
      </c>
      <c r="E346" s="7">
        <f>SUMPRODUCT(($Z$334:$AF$340=0)*('Ground truth'!$B$14:$H$20=1))</f>
        <v/>
      </c>
      <c r="F346" s="7">
        <f>SUMPRODUCT(($AH$334:$AN$340=0)*('Ground truth'!$B$14:$H$20=1))</f>
        <v/>
      </c>
      <c r="G346" s="7">
        <f>SUMPRODUCT(($AP$334:$AV$340=0)*('Ground truth'!$B$14:$H$20=1))</f>
        <v/>
      </c>
      <c r="H346" s="12">
        <f>AVERAGE($B$346:$F$346)</f>
        <v/>
      </c>
      <c r="I346" s="12">
        <f>STDEV.P($B$346:$F$346)</f>
        <v/>
      </c>
    </row>
    <row r="347">
      <c r="A347" s="4" t="inlineStr">
        <is>
          <t>Precision</t>
        </is>
      </c>
      <c r="B347" s="12">
        <f>IFERROR($B$343/($B$343+$B$345),0)</f>
        <v/>
      </c>
      <c r="C347" s="12">
        <f>IFERROR($C$343/($C$343+$C$345),0)</f>
        <v/>
      </c>
      <c r="D347" s="12">
        <f>IFERROR($D$343/($D$343+$D$345),0)</f>
        <v/>
      </c>
      <c r="E347" s="12">
        <f>IFERROR($E$343/($E$343+$E$345),0)</f>
        <v/>
      </c>
      <c r="F347" s="12">
        <f>IFERROR($F$343/($F$343+$F$345),0)</f>
        <v/>
      </c>
      <c r="G347" s="12">
        <f>IFERROR($G$343/($G$343+$G$345),0)</f>
        <v/>
      </c>
      <c r="H347" s="18">
        <f>AVERAGE($B$347:$F$347)</f>
        <v/>
      </c>
      <c r="I347" s="18">
        <f>STDEV.P($B$347:$F$347)</f>
        <v/>
      </c>
    </row>
    <row r="348">
      <c r="A348" s="4" t="inlineStr">
        <is>
          <t>Recall</t>
        </is>
      </c>
      <c r="B348" s="12">
        <f>IFERROR($B$343/($B$343+$B$346),0)</f>
        <v/>
      </c>
      <c r="C348" s="12">
        <f>IFERROR($C$343/($C$343+$C$346),0)</f>
        <v/>
      </c>
      <c r="D348" s="12">
        <f>IFERROR($D$343/($D$343+$D$346),0)</f>
        <v/>
      </c>
      <c r="E348" s="12">
        <f>IFERROR($E$343/($E$343+$E$346),0)</f>
        <v/>
      </c>
      <c r="F348" s="12">
        <f>IFERROR($F$343/($F$343+$F$346),0)</f>
        <v/>
      </c>
      <c r="G348" s="12">
        <f>IFERROR($G$343/($G$343+$G$346),0)</f>
        <v/>
      </c>
      <c r="H348" s="18">
        <f>AVERAGE($B$348:$F$348)</f>
        <v/>
      </c>
      <c r="I348" s="18">
        <f>STDEV.P($B$348:$F$348)</f>
        <v/>
      </c>
    </row>
    <row r="349">
      <c r="A349" s="4" t="inlineStr">
        <is>
          <t>F1</t>
        </is>
      </c>
      <c r="B349" s="12">
        <f>IFERROR(2*$B$347*$B$348/($B$347+$B$348),0)</f>
        <v/>
      </c>
      <c r="C349" s="12">
        <f>IFERROR(2*$C$347*$C$348/($C$347+$C$348),0)</f>
        <v/>
      </c>
      <c r="D349" s="12">
        <f>IFERROR(2*$D$347*$D$348/($D$347+$D$348),0)</f>
        <v/>
      </c>
      <c r="E349" s="12">
        <f>IFERROR(2*$E$347*$E$348/($E$347+$E$348),0)</f>
        <v/>
      </c>
      <c r="F349" s="12">
        <f>IFERROR(2*$F$347*$F$348/($F$347+$F$348),0)</f>
        <v/>
      </c>
      <c r="G349" s="12">
        <f>IFERROR(2*$G$347*$G$348/($G$347+$G$348),0)</f>
        <v/>
      </c>
      <c r="H349" s="18">
        <f>AVERAGE($B$349:$F$349)</f>
        <v/>
      </c>
      <c r="I349" s="18">
        <f>STDEV.P($B$349:$F$349)</f>
        <v/>
      </c>
    </row>
    <row r="350">
      <c r="A350" s="4" t="inlineStr">
        <is>
          <t>Accuracy</t>
        </is>
      </c>
      <c r="B350" s="12">
        <f>IFERROR(($B$343+$B$344)/($B$343+$B$344+$B$345+$B$346),0)</f>
        <v/>
      </c>
      <c r="C350" s="12">
        <f>IFERROR(($C$343+$C$344)/($C$343+$C$344+$C$345+$C$346),0)</f>
        <v/>
      </c>
      <c r="D350" s="12">
        <f>IFERROR(($D$343+$D$344)/($D$343+$D$344+$D$345+$D$346),0)</f>
        <v/>
      </c>
      <c r="E350" s="12">
        <f>IFERROR(($E$343+$E$344)/($E$343+$E$344+$E$345+$E$346),0)</f>
        <v/>
      </c>
      <c r="F350" s="12">
        <f>IFERROR(($F$343+$F$344)/($F$343+$F$344+$F$345+$F$346),0)</f>
        <v/>
      </c>
      <c r="G350" s="12">
        <f>IFERROR(($G$343+$G$344)/($G$343+$G$344+$G$345+$G$346),0)</f>
        <v/>
      </c>
      <c r="H350" s="18">
        <f>AVERAGE($B$350:$F$350)</f>
        <v/>
      </c>
      <c r="I350" s="18">
        <f>STDEV.P($B$350:$F$350)</f>
        <v/>
      </c>
    </row>
    <row r="351">
      <c r="A351" s="4" t="inlineStr">
        <is>
          <t>Edit distance</t>
        </is>
      </c>
      <c r="B351" s="12">
        <f>SUMPRODUCT(ABS('Ground truth'!$B$14:$H$20-$B$334:$H$340))</f>
        <v/>
      </c>
      <c r="C351" s="12">
        <f>SUMPRODUCT(ABS('Ground truth'!$B$14:$H$20-$J$334:$P$340))</f>
        <v/>
      </c>
      <c r="D351" s="12">
        <f>SUMPRODUCT(ABS('Ground truth'!$B$14:$H$20-$R$334:$X$340))</f>
        <v/>
      </c>
      <c r="E351" s="12">
        <f>SUMPRODUCT(ABS('Ground truth'!$B$14:$H$20-$Z$334:$AF$340))</f>
        <v/>
      </c>
      <c r="F351" s="12">
        <f>SUMPRODUCT(ABS('Ground truth'!$B$14:$H$20-$AH$334:$AN$340))</f>
        <v/>
      </c>
      <c r="G351" s="12">
        <f>SUMPRODUCT(ABS('Ground truth'!$B$14:$H$20-$AP$334:$AV$340))</f>
        <v/>
      </c>
      <c r="H351" s="18">
        <f>AVERAGE($B$351:$F$351)</f>
        <v/>
      </c>
      <c r="I351" s="18">
        <f>STDEV.P($B$351:$F$351)</f>
        <v/>
      </c>
    </row>
    <row r="352">
      <c r="A352" s="4" t="inlineStr">
        <is>
          <t>Spectral distance</t>
        </is>
      </c>
      <c r="B352" s="12">
        <f>SQRT(SUMPRODUCT(('Ground truth'!$K$14:$K$20-$B$363:$B$369)^2))</f>
        <v/>
      </c>
      <c r="C352" s="12">
        <f>SQRT(SUMPRODUCT(('Ground truth'!$K$14:$K$20-$C$363:$C$369)^2))</f>
        <v/>
      </c>
      <c r="D352" s="12">
        <f>SQRT(SUMPRODUCT(('Ground truth'!$K$14:$K$20-$D$363:$D$369)^2))</f>
        <v/>
      </c>
      <c r="E352" s="12">
        <f>SQRT(SUMPRODUCT(('Ground truth'!$K$14:$K$20-$E$363:$E$369)^2))</f>
        <v/>
      </c>
      <c r="F352" s="12">
        <f>SQRT(SUMPRODUCT(('Ground truth'!$K$14:$K$20-$F$363:$F$369)^2))</f>
        <v/>
      </c>
      <c r="G352" s="12">
        <f>SQRT(SUMPRODUCT(('Ground truth'!$K$14:$K$20-$G$363:$G$369)^2))</f>
        <v/>
      </c>
      <c r="H352" s="18">
        <f>AVERAGE($B$352:$F$352)</f>
        <v/>
      </c>
      <c r="I352" s="18">
        <f>STDEV.P($B$352:$F$352)</f>
        <v/>
      </c>
    </row>
    <row r="353">
      <c r="A353" s="4" t="inlineStr">
        <is>
          <t>Unsure cells</t>
        </is>
      </c>
      <c r="B353" s="7">
        <f>COUNTIF($B$334:$H$340,2)</f>
        <v/>
      </c>
      <c r="C353" s="7">
        <f>COUNTIF($J$334:$P$340,2)</f>
        <v/>
      </c>
      <c r="D353" s="7">
        <f>COUNTIF($R$334:$X$340,2)</f>
        <v/>
      </c>
      <c r="E353" s="7">
        <f>COUNTIF($Z$334:$AF$340,2)</f>
        <v/>
      </c>
      <c r="F353" s="7">
        <f>COUNTIF($AH$334:$AN$340,2)</f>
        <v/>
      </c>
      <c r="G353" s="7">
        <f>COUNTIF($AP$334:$AV$340,2)</f>
        <v/>
      </c>
      <c r="H353" s="12">
        <f>AVERAGE($B$353:$F$353)</f>
        <v/>
      </c>
      <c r="I353" s="12">
        <f>STDEV.P($B$353:$F$353)</f>
        <v/>
      </c>
    </row>
    <row r="354">
      <c r="A354" s="3" t="inlineStr">
        <is>
          <t>eigenvalues (real part, numpy order; pasted)</t>
        </is>
      </c>
    </row>
    <row r="355">
      <c r="A355" s="3" t="inlineStr">
        <is>
          <t xml:space="preserve">  λ1</t>
        </is>
      </c>
      <c r="B355" s="19" t="n">
        <v>4.093627615110501</v>
      </c>
      <c r="C355" s="19" t="n">
        <v>4.980637477176755</v>
      </c>
      <c r="D355" s="19" t="n">
        <v>4.421939227893994</v>
      </c>
      <c r="E355" s="19" t="n">
        <v>4.124885419764572</v>
      </c>
      <c r="F355" s="19" t="n">
        <v>4.093627615110501</v>
      </c>
      <c r="G355" s="19" t="n">
        <v>4.421939227893994</v>
      </c>
    </row>
    <row r="356">
      <c r="A356" s="3" t="inlineStr">
        <is>
          <t xml:space="preserve">  λ2</t>
        </is>
      </c>
      <c r="B356" s="19" t="n">
        <v>2.778192301951308</v>
      </c>
      <c r="C356" s="19" t="n">
        <v>2.524638518093636</v>
      </c>
      <c r="D356" s="19" t="n">
        <v>2.8466182435661</v>
      </c>
      <c r="E356" s="19" t="n">
        <v>-0.7615571818318901</v>
      </c>
      <c r="F356" s="19" t="n">
        <v>2.778192301951308</v>
      </c>
      <c r="G356" s="19" t="n">
        <v>2.846618243566105</v>
      </c>
    </row>
    <row r="357">
      <c r="A357" s="3" t="inlineStr">
        <is>
          <t xml:space="preserve">  λ3</t>
        </is>
      </c>
      <c r="B357" s="19" t="n">
        <v>-0.8436805855752488</v>
      </c>
      <c r="C357" s="19" t="n">
        <v>-0.8657613472466635</v>
      </c>
      <c r="D357" s="19" t="n">
        <v>-0.9427205958753644</v>
      </c>
      <c r="E357" s="19" t="n">
        <v>0.6366717620673165</v>
      </c>
      <c r="F357" s="19" t="n">
        <v>-0.8436805855752488</v>
      </c>
      <c r="G357" s="19" t="n">
        <v>-0.9427205958753649</v>
      </c>
    </row>
    <row r="358">
      <c r="A358" s="3" t="inlineStr">
        <is>
          <t xml:space="preserve">  λ4</t>
        </is>
      </c>
      <c r="B358" s="19" t="n">
        <v>-0.5412184743276716</v>
      </c>
      <c r="C358" s="19" t="n">
        <v>-0.6953551415374123</v>
      </c>
      <c r="D358" s="19" t="n">
        <v>-8.564665446744084e-17</v>
      </c>
      <c r="E358" s="19" t="n">
        <v>3</v>
      </c>
      <c r="F358" s="19" t="n">
        <v>-0.5412184743276716</v>
      </c>
      <c r="G358" s="19" t="n">
        <v>6.719883951785602e-17</v>
      </c>
    </row>
    <row r="359">
      <c r="A359" s="3" t="inlineStr">
        <is>
          <t xml:space="preserve">  λ5</t>
        </is>
      </c>
      <c r="B359" s="19" t="n">
        <v>0.3238492268884271</v>
      </c>
      <c r="C359" s="19" t="n">
        <v>-9.517045051419335e-17</v>
      </c>
      <c r="D359" s="19" t="n">
        <v>0.6741631244152756</v>
      </c>
      <c r="E359" s="19" t="n">
        <v>6.938893903907228e-17</v>
      </c>
      <c r="F359" s="19" t="n">
        <v>0.3238492268884271</v>
      </c>
      <c r="G359" s="19" t="n">
        <v>0.674163124415276</v>
      </c>
    </row>
    <row r="360">
      <c r="A360" s="3" t="inlineStr">
        <is>
          <t xml:space="preserve">  λ6</t>
        </is>
      </c>
      <c r="B360" s="19" t="n">
        <v>1.18922991595269</v>
      </c>
      <c r="C360" s="19" t="n">
        <v>0.6483146336273488</v>
      </c>
      <c r="D360" s="19" t="n">
        <v>-1.355854680848614e-31</v>
      </c>
      <c r="E360" s="19" t="n">
        <v>-2.411363603211176e-18</v>
      </c>
      <c r="F360" s="19" t="n">
        <v>1.18922991595269</v>
      </c>
      <c r="G360" s="19" t="n">
        <v>1.364649134435085e-16</v>
      </c>
    </row>
    <row r="361">
      <c r="A361" s="3" t="inlineStr">
        <is>
          <t xml:space="preserve">  λ7</t>
        </is>
      </c>
      <c r="B361" s="19" t="n">
        <v>-6.727200133434887e-17</v>
      </c>
      <c r="C361" s="19" t="n">
        <v>0.4075258598863373</v>
      </c>
      <c r="D361" s="19" t="n">
        <v>3.700743415417274e-18</v>
      </c>
      <c r="E361" s="19" t="n">
        <v>1.155557966632342e-33</v>
      </c>
      <c r="F361" s="19" t="n">
        <v>-6.727200133434887e-17</v>
      </c>
      <c r="G361" s="19" t="n">
        <v>-1.232595164407831e-32</v>
      </c>
    </row>
    <row r="362">
      <c r="A362" s="3" t="inlineStr">
        <is>
          <t>eigenvalues sorted desc (LARGE)</t>
        </is>
      </c>
    </row>
    <row r="363">
      <c r="A363" s="3" t="inlineStr">
        <is>
          <t xml:space="preserve">  λ(1)</t>
        </is>
      </c>
      <c r="B363" s="19">
        <f>LARGE($B$355:$B$361,1)</f>
        <v/>
      </c>
      <c r="C363" s="19">
        <f>LARGE($C$355:$C$361,1)</f>
        <v/>
      </c>
      <c r="D363" s="19">
        <f>LARGE($D$355:$D$361,1)</f>
        <v/>
      </c>
      <c r="E363" s="19">
        <f>LARGE($E$355:$E$361,1)</f>
        <v/>
      </c>
      <c r="F363" s="19">
        <f>LARGE($F$355:$F$361,1)</f>
        <v/>
      </c>
      <c r="G363" s="19">
        <f>LARGE($G$355:$G$361,1)</f>
        <v/>
      </c>
    </row>
    <row r="364">
      <c r="A364" s="3" t="inlineStr">
        <is>
          <t xml:space="preserve">  λ(2)</t>
        </is>
      </c>
      <c r="B364" s="19">
        <f>LARGE($B$355:$B$361,2)</f>
        <v/>
      </c>
      <c r="C364" s="19">
        <f>LARGE($C$355:$C$361,2)</f>
        <v/>
      </c>
      <c r="D364" s="19">
        <f>LARGE($D$355:$D$361,2)</f>
        <v/>
      </c>
      <c r="E364" s="19">
        <f>LARGE($E$355:$E$361,2)</f>
        <v/>
      </c>
      <c r="F364" s="19">
        <f>LARGE($F$355:$F$361,2)</f>
        <v/>
      </c>
      <c r="G364" s="19">
        <f>LARGE($G$355:$G$361,2)</f>
        <v/>
      </c>
    </row>
    <row r="365">
      <c r="A365" s="3" t="inlineStr">
        <is>
          <t xml:space="preserve">  λ(3)</t>
        </is>
      </c>
      <c r="B365" s="19">
        <f>LARGE($B$355:$B$361,3)</f>
        <v/>
      </c>
      <c r="C365" s="19">
        <f>LARGE($C$355:$C$361,3)</f>
        <v/>
      </c>
      <c r="D365" s="19">
        <f>LARGE($D$355:$D$361,3)</f>
        <v/>
      </c>
      <c r="E365" s="19">
        <f>LARGE($E$355:$E$361,3)</f>
        <v/>
      </c>
      <c r="F365" s="19">
        <f>LARGE($F$355:$F$361,3)</f>
        <v/>
      </c>
      <c r="G365" s="19">
        <f>LARGE($G$355:$G$361,3)</f>
        <v/>
      </c>
    </row>
    <row r="366">
      <c r="A366" s="3" t="inlineStr">
        <is>
          <t xml:space="preserve">  λ(4)</t>
        </is>
      </c>
      <c r="B366" s="19">
        <f>LARGE($B$355:$B$361,4)</f>
        <v/>
      </c>
      <c r="C366" s="19">
        <f>LARGE($C$355:$C$361,4)</f>
        <v/>
      </c>
      <c r="D366" s="19">
        <f>LARGE($D$355:$D$361,4)</f>
        <v/>
      </c>
      <c r="E366" s="19">
        <f>LARGE($E$355:$E$361,4)</f>
        <v/>
      </c>
      <c r="F366" s="19">
        <f>LARGE($F$355:$F$361,4)</f>
        <v/>
      </c>
      <c r="G366" s="19">
        <f>LARGE($G$355:$G$361,4)</f>
        <v/>
      </c>
    </row>
    <row r="367">
      <c r="A367" s="3" t="inlineStr">
        <is>
          <t xml:space="preserve">  λ(5)</t>
        </is>
      </c>
      <c r="B367" s="19">
        <f>LARGE($B$355:$B$361,5)</f>
        <v/>
      </c>
      <c r="C367" s="19">
        <f>LARGE($C$355:$C$361,5)</f>
        <v/>
      </c>
      <c r="D367" s="19">
        <f>LARGE($D$355:$D$361,5)</f>
        <v/>
      </c>
      <c r="E367" s="19">
        <f>LARGE($E$355:$E$361,5)</f>
        <v/>
      </c>
      <c r="F367" s="19">
        <f>LARGE($F$355:$F$361,5)</f>
        <v/>
      </c>
      <c r="G367" s="19">
        <f>LARGE($G$355:$G$361,5)</f>
        <v/>
      </c>
    </row>
    <row r="368">
      <c r="A368" s="3" t="inlineStr">
        <is>
          <t xml:space="preserve">  λ(6)</t>
        </is>
      </c>
      <c r="B368" s="19">
        <f>LARGE($B$355:$B$361,6)</f>
        <v/>
      </c>
      <c r="C368" s="19">
        <f>LARGE($C$355:$C$361,6)</f>
        <v/>
      </c>
      <c r="D368" s="19">
        <f>LARGE($D$355:$D$361,6)</f>
        <v/>
      </c>
      <c r="E368" s="19">
        <f>LARGE($E$355:$E$361,6)</f>
        <v/>
      </c>
      <c r="F368" s="19">
        <f>LARGE($F$355:$F$361,6)</f>
        <v/>
      </c>
      <c r="G368" s="19">
        <f>LARGE($G$355:$G$361,6)</f>
        <v/>
      </c>
    </row>
    <row r="369">
      <c r="A369" s="3" t="inlineStr">
        <is>
          <t xml:space="preserve">  λ(7)</t>
        </is>
      </c>
      <c r="B369" s="19">
        <f>LARGE($B$355:$B$361,7)</f>
        <v/>
      </c>
      <c r="C369" s="19">
        <f>LARGE($C$355:$C$361,7)</f>
        <v/>
      </c>
      <c r="D369" s="19">
        <f>LARGE($D$355:$D$361,7)</f>
        <v/>
      </c>
      <c r="E369" s="19">
        <f>LARGE($E$355:$E$361,7)</f>
        <v/>
      </c>
      <c r="F369" s="19">
        <f>LARGE($F$355:$F$361,7)</f>
        <v/>
      </c>
      <c r="G369" s="19">
        <f>LARGE($G$355:$G$361,7)</f>
        <v/>
      </c>
    </row>
    <row r="370">
      <c r="A370" s="3" t="inlineStr">
        <is>
          <t>check: Σeig − trace (→0)</t>
        </is>
      </c>
      <c r="B370" s="3">
        <f>ROUND(SUM($B$355:$B$361)-($B$334+$C$335+$D$336+$E$337+$F$338+$G$339+$H$340),6)</f>
        <v/>
      </c>
      <c r="C370" s="3">
        <f>ROUND(SUM($C$355:$C$361)-($J$334+$K$335+$L$336+$M$337+$N$338+$O$339+$P$340),6)</f>
        <v/>
      </c>
      <c r="D370" s="3">
        <f>ROUND(SUM($D$355:$D$361)-($R$334+$S$335+$T$336+$U$337+$V$338+$W$339+$X$340),6)</f>
        <v/>
      </c>
      <c r="E370" s="3">
        <f>ROUND(SUM($E$355:$E$361)-($Z$334+$AA$335+$AB$336+$AC$337+$AD$338+$AE$339+$AF$340),6)</f>
        <v/>
      </c>
      <c r="F370" s="3">
        <f>ROUND(SUM($F$355:$F$361)-($AH$334+$AI$335+$AJ$336+$AK$337+$AL$338+$AM$339+$AN$340),6)</f>
        <v/>
      </c>
      <c r="G370" s="3">
        <f>ROUND(SUM($G$355:$G$361)-($AP$334+$AQ$335+$AR$336+$AS$337+$AT$338+$AU$339+$AV$340),6)</f>
        <v/>
      </c>
    </row>
    <row r="371">
      <c r="A371" s="3" t="inlineStr">
        <is>
          <t>check: Πeig − det (→0)</t>
        </is>
      </c>
      <c r="B371" s="3">
        <f>ROUND(MDETERM($B$334:$H$340)-PRODUCT($B$355:$B$361),6)</f>
        <v/>
      </c>
      <c r="C371" s="3">
        <f>ROUND(MDETERM($J$334:$P$340)-PRODUCT($C$355:$C$361),6)</f>
        <v/>
      </c>
      <c r="D371" s="3">
        <f>ROUND(MDETERM($R$334:$X$340)-PRODUCT($D$355:$D$361),6)</f>
        <v/>
      </c>
      <c r="E371" s="3">
        <f>ROUND(MDETERM($Z$334:$AF$340)-PRODUCT($E$355:$E$361),6)</f>
        <v/>
      </c>
      <c r="F371" s="3">
        <f>ROUND(MDETERM($AH$334:$AN$340)-PRODUCT($F$355:$F$361),6)</f>
        <v/>
      </c>
      <c r="G371" s="3">
        <f>ROUND(MDETERM($AP$334:$AV$340)-PRODUCT($G$355:$G$361),6)</f>
        <v/>
      </c>
    </row>
    <row r="372">
      <c r="A372" s="3" t="inlineStr">
        <is>
          <t>complex eigenvalues?</t>
        </is>
      </c>
      <c r="B372" s="3" t="inlineStr"/>
      <c r="C372" s="3" t="inlineStr"/>
      <c r="D372" s="3" t="inlineStr"/>
      <c r="E372" s="3" t="inlineStr"/>
      <c r="F372" s="3" t="inlineStr"/>
      <c r="G372" s="3" t="inlineStr"/>
    </row>
    <row r="373">
      <c r="A373" s="3" t="inlineStr">
        <is>
          <t>check: det(M − λᵢI) per sorted λ (→0)</t>
        </is>
      </c>
    </row>
    <row r="374">
      <c r="A374" s="3" t="inlineStr">
        <is>
          <t xml:space="preserve">  det(M − λ(1)I)</t>
        </is>
      </c>
      <c r="B374" s="3">
        <f t="array" ref="B374">ROUND(MDETERM($B$334:$H$340-$B$363*MUNIT(7)),6)</f>
        <v/>
      </c>
      <c r="C374" s="3">
        <f t="array" ref="C374">ROUND(MDETERM($J$334:$P$340-$C$363*MUNIT(7)),6)</f>
        <v/>
      </c>
      <c r="D374" s="3">
        <f t="array" ref="D374">ROUND(MDETERM($R$334:$X$340-$D$363*MUNIT(7)),6)</f>
        <v/>
      </c>
      <c r="E374" s="3">
        <f t="array" ref="E374">ROUND(MDETERM($Z$334:$AF$340-$E$363*MUNIT(7)),6)</f>
        <v/>
      </c>
      <c r="F374" s="3">
        <f t="array" ref="F374">ROUND(MDETERM($AH$334:$AN$340-$F$363*MUNIT(7)),6)</f>
        <v/>
      </c>
      <c r="G374" s="3">
        <f t="array" ref="G374">ROUND(MDETERM($AP$334:$AV$340-$G$363*MUNIT(7)),6)</f>
        <v/>
      </c>
    </row>
    <row r="375">
      <c r="A375" s="3" t="inlineStr">
        <is>
          <t xml:space="preserve">  det(M − λ(2)I)</t>
        </is>
      </c>
      <c r="B375" s="3">
        <f t="array" ref="B375">ROUND(MDETERM($B$334:$H$340-$B$364*MUNIT(7)),6)</f>
        <v/>
      </c>
      <c r="C375" s="3">
        <f t="array" ref="C375">ROUND(MDETERM($J$334:$P$340-$C$364*MUNIT(7)),6)</f>
        <v/>
      </c>
      <c r="D375" s="3">
        <f t="array" ref="D375">ROUND(MDETERM($R$334:$X$340-$D$364*MUNIT(7)),6)</f>
        <v/>
      </c>
      <c r="E375" s="3">
        <f t="array" ref="E375">ROUND(MDETERM($Z$334:$AF$340-$E$364*MUNIT(7)),6)</f>
        <v/>
      </c>
      <c r="F375" s="3">
        <f t="array" ref="F375">ROUND(MDETERM($AH$334:$AN$340-$F$364*MUNIT(7)),6)</f>
        <v/>
      </c>
      <c r="G375" s="3">
        <f t="array" ref="G375">ROUND(MDETERM($AP$334:$AV$340-$G$364*MUNIT(7)),6)</f>
        <v/>
      </c>
    </row>
    <row r="376">
      <c r="A376" s="3" t="inlineStr">
        <is>
          <t xml:space="preserve">  det(M − λ(3)I)</t>
        </is>
      </c>
      <c r="B376" s="3">
        <f t="array" ref="B376">ROUND(MDETERM($B$334:$H$340-$B$365*MUNIT(7)),6)</f>
        <v/>
      </c>
      <c r="C376" s="3">
        <f t="array" ref="C376">ROUND(MDETERM($J$334:$P$340-$C$365*MUNIT(7)),6)</f>
        <v/>
      </c>
      <c r="D376" s="3">
        <f t="array" ref="D376">ROUND(MDETERM($R$334:$X$340-$D$365*MUNIT(7)),6)</f>
        <v/>
      </c>
      <c r="E376" s="3">
        <f t="array" ref="E376">ROUND(MDETERM($Z$334:$AF$340-$E$365*MUNIT(7)),6)</f>
        <v/>
      </c>
      <c r="F376" s="3">
        <f t="array" ref="F376">ROUND(MDETERM($AH$334:$AN$340-$F$365*MUNIT(7)),6)</f>
        <v/>
      </c>
      <c r="G376" s="3">
        <f t="array" ref="G376">ROUND(MDETERM($AP$334:$AV$340-$G$365*MUNIT(7)),6)</f>
        <v/>
      </c>
    </row>
    <row r="377">
      <c r="A377" s="3" t="inlineStr">
        <is>
          <t xml:space="preserve">  det(M − λ(4)I)</t>
        </is>
      </c>
      <c r="B377" s="3">
        <f t="array" ref="B377">ROUND(MDETERM($B$334:$H$340-$B$366*MUNIT(7)),6)</f>
        <v/>
      </c>
      <c r="C377" s="3">
        <f t="array" ref="C377">ROUND(MDETERM($J$334:$P$340-$C$366*MUNIT(7)),6)</f>
        <v/>
      </c>
      <c r="D377" s="3">
        <f t="array" ref="D377">ROUND(MDETERM($R$334:$X$340-$D$366*MUNIT(7)),6)</f>
        <v/>
      </c>
      <c r="E377" s="3">
        <f t="array" ref="E377">ROUND(MDETERM($Z$334:$AF$340-$E$366*MUNIT(7)),6)</f>
        <v/>
      </c>
      <c r="F377" s="3">
        <f t="array" ref="F377">ROUND(MDETERM($AH$334:$AN$340-$F$366*MUNIT(7)),6)</f>
        <v/>
      </c>
      <c r="G377" s="3">
        <f t="array" ref="G377">ROUND(MDETERM($AP$334:$AV$340-$G$366*MUNIT(7)),6)</f>
        <v/>
      </c>
    </row>
    <row r="378">
      <c r="A378" s="3" t="inlineStr">
        <is>
          <t xml:space="preserve">  det(M − λ(5)I)</t>
        </is>
      </c>
      <c r="B378" s="3">
        <f t="array" ref="B378">ROUND(MDETERM($B$334:$H$340-$B$367*MUNIT(7)),6)</f>
        <v/>
      </c>
      <c r="C378" s="3">
        <f t="array" ref="C378">ROUND(MDETERM($J$334:$P$340-$C$367*MUNIT(7)),6)</f>
        <v/>
      </c>
      <c r="D378" s="3">
        <f t="array" ref="D378">ROUND(MDETERM($R$334:$X$340-$D$367*MUNIT(7)),6)</f>
        <v/>
      </c>
      <c r="E378" s="3">
        <f t="array" ref="E378">ROUND(MDETERM($Z$334:$AF$340-$E$367*MUNIT(7)),6)</f>
        <v/>
      </c>
      <c r="F378" s="3">
        <f t="array" ref="F378">ROUND(MDETERM($AH$334:$AN$340-$F$367*MUNIT(7)),6)</f>
        <v/>
      </c>
      <c r="G378" s="3">
        <f t="array" ref="G378">ROUND(MDETERM($AP$334:$AV$340-$G$367*MUNIT(7)),6)</f>
        <v/>
      </c>
    </row>
    <row r="379">
      <c r="A379" s="3" t="inlineStr">
        <is>
          <t xml:space="preserve">  det(M − λ(6)I)</t>
        </is>
      </c>
      <c r="B379" s="3">
        <f t="array" ref="B379">ROUND(MDETERM($B$334:$H$340-$B$368*MUNIT(7)),6)</f>
        <v/>
      </c>
      <c r="C379" s="3">
        <f t="array" ref="C379">ROUND(MDETERM($J$334:$P$340-$C$368*MUNIT(7)),6)</f>
        <v/>
      </c>
      <c r="D379" s="3">
        <f t="array" ref="D379">ROUND(MDETERM($R$334:$X$340-$D$368*MUNIT(7)),6)</f>
        <v/>
      </c>
      <c r="E379" s="3">
        <f t="array" ref="E379">ROUND(MDETERM($Z$334:$AF$340-$E$368*MUNIT(7)),6)</f>
        <v/>
      </c>
      <c r="F379" s="3">
        <f t="array" ref="F379">ROUND(MDETERM($AH$334:$AN$340-$F$368*MUNIT(7)),6)</f>
        <v/>
      </c>
      <c r="G379" s="3">
        <f t="array" ref="G379">ROUND(MDETERM($AP$334:$AV$340-$G$368*MUNIT(7)),6)</f>
        <v/>
      </c>
    </row>
    <row r="380">
      <c r="A380" s="3" t="inlineStr">
        <is>
          <t xml:space="preserve">  det(M − λ(7)I)</t>
        </is>
      </c>
      <c r="B380" s="3">
        <f t="array" ref="B380">ROUND(MDETERM($B$334:$H$340-$B$369*MUNIT(7)),6)</f>
        <v/>
      </c>
      <c r="C380" s="3">
        <f t="array" ref="C380">ROUND(MDETERM($J$334:$P$340-$C$369*MUNIT(7)),6)</f>
        <v/>
      </c>
      <c r="D380" s="3">
        <f t="array" ref="D380">ROUND(MDETERM($R$334:$X$340-$D$369*MUNIT(7)),6)</f>
        <v/>
      </c>
      <c r="E380" s="3">
        <f t="array" ref="E380">ROUND(MDETERM($Z$334:$AF$340-$E$369*MUNIT(7)),6)</f>
        <v/>
      </c>
      <c r="F380" s="3">
        <f t="array" ref="F380">ROUND(MDETERM($AH$334:$AN$340-$F$369*MUNIT(7)),6)</f>
        <v/>
      </c>
      <c r="G380" s="3">
        <f t="array" ref="G380">ROUND(MDETERM($AP$334:$AV$340-$G$369*MUNIT(7)),6)</f>
        <v/>
      </c>
    </row>
    <row r="384" ht="16" customHeight="1">
      <c r="A384" s="14" t="inlineStr">
        <is>
          <t>RAG R1 | mixtral:8x22b</t>
        </is>
      </c>
      <c r="B384" s="9" t="inlineStr">
        <is>
          <t>run 1 (raw, pasted)</t>
        </is>
      </c>
      <c r="J384" s="9" t="inlineStr">
        <is>
          <t>run 2 (raw, pasted)</t>
        </is>
      </c>
      <c r="R384" s="9" t="inlineStr">
        <is>
          <t>run 3 (raw, pasted)</t>
        </is>
      </c>
      <c r="Z384" s="9" t="inlineStr">
        <is>
          <t>run 4 (raw, pasted)</t>
        </is>
      </c>
      <c r="AH384" s="9" t="inlineStr">
        <is>
          <t>run 5 (raw, pasted)</t>
        </is>
      </c>
      <c r="AP384" s="9" t="inlineStr">
        <is>
          <t>Step2 average matrix (formula)</t>
        </is>
      </c>
      <c r="AX384" s="9" t="inlineStr">
        <is>
          <t>ground truth (reference)</t>
        </is>
      </c>
    </row>
    <row r="385" ht="60" customHeight="1">
      <c r="B385" s="15" t="inlineStr">
        <is>
          <t>Housing</t>
        </is>
      </c>
      <c r="C385" s="15" t="inlineStr">
        <is>
          <t>Motor</t>
        </is>
      </c>
      <c r="D385" s="15" t="inlineStr">
        <is>
          <t>Gear</t>
        </is>
      </c>
      <c r="E385" s="15" t="inlineStr">
        <is>
          <t>Bit Holder</t>
        </is>
      </c>
      <c r="F385" s="15" t="inlineStr">
        <is>
          <t>Trigger</t>
        </is>
      </c>
      <c r="G385" s="15" t="inlineStr">
        <is>
          <t>Battery</t>
        </is>
      </c>
      <c r="H385" s="15" t="inlineStr">
        <is>
          <t>Chuck</t>
        </is>
      </c>
      <c r="J385" s="15" t="inlineStr">
        <is>
          <t>Housing</t>
        </is>
      </c>
      <c r="K385" s="15" t="inlineStr">
        <is>
          <t>Motor</t>
        </is>
      </c>
      <c r="L385" s="15" t="inlineStr">
        <is>
          <t>Gear</t>
        </is>
      </c>
      <c r="M385" s="15" t="inlineStr">
        <is>
          <t>Bit Holder</t>
        </is>
      </c>
      <c r="N385" s="15" t="inlineStr">
        <is>
          <t>Trigger</t>
        </is>
      </c>
      <c r="O385" s="15" t="inlineStr">
        <is>
          <t>Battery</t>
        </is>
      </c>
      <c r="P385" s="15" t="inlineStr">
        <is>
          <t>Chuck</t>
        </is>
      </c>
      <c r="R385" s="15" t="inlineStr">
        <is>
          <t>Housing</t>
        </is>
      </c>
      <c r="S385" s="15" t="inlineStr">
        <is>
          <t>Motor</t>
        </is>
      </c>
      <c r="T385" s="15" t="inlineStr">
        <is>
          <t>Gear</t>
        </is>
      </c>
      <c r="U385" s="15" t="inlineStr">
        <is>
          <t>Bit Holder</t>
        </is>
      </c>
      <c r="V385" s="15" t="inlineStr">
        <is>
          <t>Trigger</t>
        </is>
      </c>
      <c r="W385" s="15" t="inlineStr">
        <is>
          <t>Battery</t>
        </is>
      </c>
      <c r="X385" s="15" t="inlineStr">
        <is>
          <t>Chuck</t>
        </is>
      </c>
      <c r="Z385" s="15" t="inlineStr">
        <is>
          <t>Housing</t>
        </is>
      </c>
      <c r="AA385" s="15" t="inlineStr">
        <is>
          <t>Motor</t>
        </is>
      </c>
      <c r="AB385" s="15" t="inlineStr">
        <is>
          <t>Gear</t>
        </is>
      </c>
      <c r="AC385" s="15" t="inlineStr">
        <is>
          <t>Bit Holder</t>
        </is>
      </c>
      <c r="AD385" s="15" t="inlineStr">
        <is>
          <t>Trigger</t>
        </is>
      </c>
      <c r="AE385" s="15" t="inlineStr">
        <is>
          <t>Battery</t>
        </is>
      </c>
      <c r="AF385" s="15" t="inlineStr">
        <is>
          <t>Chuck</t>
        </is>
      </c>
      <c r="AH385" s="15" t="inlineStr">
        <is>
          <t>Housing</t>
        </is>
      </c>
      <c r="AI385" s="15" t="inlineStr">
        <is>
          <t>Motor</t>
        </is>
      </c>
      <c r="AJ385" s="15" t="inlineStr">
        <is>
          <t>Gear</t>
        </is>
      </c>
      <c r="AK385" s="15" t="inlineStr">
        <is>
          <t>Bit Holder</t>
        </is>
      </c>
      <c r="AL385" s="15" t="inlineStr">
        <is>
          <t>Trigger</t>
        </is>
      </c>
      <c r="AM385" s="15" t="inlineStr">
        <is>
          <t>Battery</t>
        </is>
      </c>
      <c r="AN385" s="15" t="inlineStr">
        <is>
          <t>Chuck</t>
        </is>
      </c>
      <c r="AP385" s="15" t="inlineStr">
        <is>
          <t>Housing</t>
        </is>
      </c>
      <c r="AQ385" s="15" t="inlineStr">
        <is>
          <t>Motor</t>
        </is>
      </c>
      <c r="AR385" s="15" t="inlineStr">
        <is>
          <t>Gear</t>
        </is>
      </c>
      <c r="AS385" s="15" t="inlineStr">
        <is>
          <t>Bit Holder</t>
        </is>
      </c>
      <c r="AT385" s="15" t="inlineStr">
        <is>
          <t>Trigger</t>
        </is>
      </c>
      <c r="AU385" s="15" t="inlineStr">
        <is>
          <t>Battery</t>
        </is>
      </c>
      <c r="AV385" s="15" t="inlineStr">
        <is>
          <t>Chuck</t>
        </is>
      </c>
    </row>
    <row r="386">
      <c r="A386" s="3" t="inlineStr">
        <is>
          <t>Housing</t>
        </is>
      </c>
      <c r="B386" s="8" t="n">
        <v>1</v>
      </c>
      <c r="C386" s="8" t="n">
        <v>1</v>
      </c>
      <c r="D386" s="8" t="n">
        <v>0</v>
      </c>
      <c r="E386" s="8" t="n">
        <v>1</v>
      </c>
      <c r="F386" s="8" t="n">
        <v>1</v>
      </c>
      <c r="G386" s="8" t="n">
        <v>1</v>
      </c>
      <c r="H386" s="8" t="n">
        <v>1</v>
      </c>
      <c r="J386" s="8" t="n">
        <v>1</v>
      </c>
      <c r="K386" s="8" t="n">
        <v>1</v>
      </c>
      <c r="L386" s="8" t="n">
        <v>1</v>
      </c>
      <c r="M386" s="8" t="n">
        <v>1</v>
      </c>
      <c r="N386" s="8" t="n">
        <v>1</v>
      </c>
      <c r="O386" s="8" t="n">
        <v>1</v>
      </c>
      <c r="P386" s="8" t="n">
        <v>1</v>
      </c>
      <c r="R386" s="8" t="n">
        <v>1</v>
      </c>
      <c r="S386" s="8" t="n">
        <v>1</v>
      </c>
      <c r="T386" s="8" t="n">
        <v>1</v>
      </c>
      <c r="U386" s="8" t="n">
        <v>1</v>
      </c>
      <c r="V386" s="8" t="n">
        <v>1</v>
      </c>
      <c r="W386" s="8" t="n">
        <v>1</v>
      </c>
      <c r="X386" s="8" t="n">
        <v>1</v>
      </c>
      <c r="Z386" s="8" t="n">
        <v>1</v>
      </c>
      <c r="AA386" s="8" t="n">
        <v>1</v>
      </c>
      <c r="AB386" s="8" t="n">
        <v>1</v>
      </c>
      <c r="AC386" s="8" t="n">
        <v>1</v>
      </c>
      <c r="AD386" s="8" t="n">
        <v>1</v>
      </c>
      <c r="AE386" s="8" t="n">
        <v>1</v>
      </c>
      <c r="AF386" s="8" t="n">
        <v>1</v>
      </c>
      <c r="AH386" s="8" t="n">
        <v>1</v>
      </c>
      <c r="AI386" s="8" t="n">
        <v>1</v>
      </c>
      <c r="AJ386" s="8" t="n">
        <v>1</v>
      </c>
      <c r="AK386" s="8" t="n">
        <v>1</v>
      </c>
      <c r="AL386" s="8" t="n">
        <v>1</v>
      </c>
      <c r="AM386" s="8" t="n">
        <v>1</v>
      </c>
      <c r="AN386" s="8" t="n">
        <v>1</v>
      </c>
      <c r="AP386" s="8">
        <f>IF(($B$386&lt;&gt;2)+($J$386&lt;&gt;2)+($R$386&lt;&gt;2)+($Z$386&lt;&gt;2)+($AH$386&lt;&gt;2)=0,2,IF((($B$386&lt;&gt;2)*$B$386+($J$386&lt;&gt;2)*$J$386+($R$386&lt;&gt;2)*$R$386+($Z$386&lt;&gt;2)*$Z$386+($AH$386&lt;&gt;2)*$AH$386)/(($B$386&lt;&gt;2)+($J$386&lt;&gt;2)+($R$386&lt;&gt;2)+($Z$386&lt;&gt;2)+($AH$386&lt;&gt;2))&gt;=0.5,1,0))</f>
        <v/>
      </c>
      <c r="AQ386" s="8">
        <f>IF(($C$386&lt;&gt;2)+($K$386&lt;&gt;2)+($S$386&lt;&gt;2)+($AA$386&lt;&gt;2)+($AI$386&lt;&gt;2)=0,2,IF((($C$386&lt;&gt;2)*$C$386+($K$386&lt;&gt;2)*$K$386+($S$386&lt;&gt;2)*$S$386+($AA$386&lt;&gt;2)*$AA$386+($AI$386&lt;&gt;2)*$AI$386)/(($C$386&lt;&gt;2)+($K$386&lt;&gt;2)+($S$386&lt;&gt;2)+($AA$386&lt;&gt;2)+($AI$386&lt;&gt;2))&gt;=0.5,1,0))</f>
        <v/>
      </c>
      <c r="AR386" s="8">
        <f>IF(($D$386&lt;&gt;2)+($L$386&lt;&gt;2)+($T$386&lt;&gt;2)+($AB$386&lt;&gt;2)+($AJ$386&lt;&gt;2)=0,2,IF((($D$386&lt;&gt;2)*$D$386+($L$386&lt;&gt;2)*$L$386+($T$386&lt;&gt;2)*$T$386+($AB$386&lt;&gt;2)*$AB$386+($AJ$386&lt;&gt;2)*$AJ$386)/(($D$386&lt;&gt;2)+($L$386&lt;&gt;2)+($T$386&lt;&gt;2)+($AB$386&lt;&gt;2)+($AJ$386&lt;&gt;2))&gt;=0.5,1,0))</f>
        <v/>
      </c>
      <c r="AS386" s="8">
        <f>IF(($E$386&lt;&gt;2)+($M$386&lt;&gt;2)+($U$386&lt;&gt;2)+($AC$386&lt;&gt;2)+($AK$386&lt;&gt;2)=0,2,IF((($E$386&lt;&gt;2)*$E$386+($M$386&lt;&gt;2)*$M$386+($U$386&lt;&gt;2)*$U$386+($AC$386&lt;&gt;2)*$AC$386+($AK$386&lt;&gt;2)*$AK$386)/(($E$386&lt;&gt;2)+($M$386&lt;&gt;2)+($U$386&lt;&gt;2)+($AC$386&lt;&gt;2)+($AK$386&lt;&gt;2))&gt;=0.5,1,0))</f>
        <v/>
      </c>
      <c r="AT386" s="8">
        <f>IF(($F$386&lt;&gt;2)+($N$386&lt;&gt;2)+($V$386&lt;&gt;2)+($AD$386&lt;&gt;2)+($AL$386&lt;&gt;2)=0,2,IF((($F$386&lt;&gt;2)*$F$386+($N$386&lt;&gt;2)*$N$386+($V$386&lt;&gt;2)*$V$386+($AD$386&lt;&gt;2)*$AD$386+($AL$386&lt;&gt;2)*$AL$386)/(($F$386&lt;&gt;2)+($N$386&lt;&gt;2)+($V$386&lt;&gt;2)+($AD$386&lt;&gt;2)+($AL$386&lt;&gt;2))&gt;=0.5,1,0))</f>
        <v/>
      </c>
      <c r="AU386" s="8">
        <f>IF(($G$386&lt;&gt;2)+($O$386&lt;&gt;2)+($W$386&lt;&gt;2)+($AE$386&lt;&gt;2)+($AM$386&lt;&gt;2)=0,2,IF((($G$386&lt;&gt;2)*$G$386+($O$386&lt;&gt;2)*$O$386+($W$386&lt;&gt;2)*$W$386+($AE$386&lt;&gt;2)*$AE$386+($AM$386&lt;&gt;2)*$AM$386)/(($G$386&lt;&gt;2)+($O$386&lt;&gt;2)+($W$386&lt;&gt;2)+($AE$386&lt;&gt;2)+($AM$386&lt;&gt;2))&gt;=0.5,1,0))</f>
        <v/>
      </c>
      <c r="AV386" s="8">
        <f>IF(($H$386&lt;&gt;2)+($P$386&lt;&gt;2)+($X$386&lt;&gt;2)+($AF$386&lt;&gt;2)+($AN$386&lt;&gt;2)=0,2,IF((($H$386&lt;&gt;2)*$H$386+($P$386&lt;&gt;2)*$P$386+($X$386&lt;&gt;2)*$X$386+($AF$386&lt;&gt;2)*$AF$386+($AN$386&lt;&gt;2)*$AN$386)/(($H$386&lt;&gt;2)+($P$386&lt;&gt;2)+($X$386&lt;&gt;2)+($AF$386&lt;&gt;2)+($AN$386&lt;&gt;2))&gt;=0.5,1,0))</f>
        <v/>
      </c>
      <c r="AX386" s="16">
        <f>'Ground truth'!$B$14</f>
        <v/>
      </c>
      <c r="AY386" s="16">
        <f>'Ground truth'!$C$14</f>
        <v/>
      </c>
      <c r="AZ386" s="16">
        <f>'Ground truth'!$D$14</f>
        <v/>
      </c>
      <c r="BA386" s="16">
        <f>'Ground truth'!$E$14</f>
        <v/>
      </c>
      <c r="BB386" s="16">
        <f>'Ground truth'!$F$14</f>
        <v/>
      </c>
      <c r="BC386" s="16">
        <f>'Ground truth'!$G$14</f>
        <v/>
      </c>
      <c r="BD386" s="16">
        <f>'Ground truth'!$H$14</f>
        <v/>
      </c>
    </row>
    <row r="387">
      <c r="A387" s="3" t="inlineStr">
        <is>
          <t>Motor</t>
        </is>
      </c>
      <c r="B387" s="8" t="n">
        <v>1</v>
      </c>
      <c r="C387" s="8" t="n">
        <v>1</v>
      </c>
      <c r="D387" s="8" t="n">
        <v>1</v>
      </c>
      <c r="E387" s="8" t="n">
        <v>0</v>
      </c>
      <c r="F387" s="8" t="n">
        <v>0</v>
      </c>
      <c r="G387" s="8" t="n">
        <v>1</v>
      </c>
      <c r="H387" s="8" t="n">
        <v>0</v>
      </c>
      <c r="J387" s="8" t="n">
        <v>1</v>
      </c>
      <c r="K387" s="8" t="n">
        <v>1</v>
      </c>
      <c r="L387" s="8" t="n">
        <v>1</v>
      </c>
      <c r="M387" s="8" t="n">
        <v>0</v>
      </c>
      <c r="N387" s="8" t="n">
        <v>1</v>
      </c>
      <c r="O387" s="8" t="n">
        <v>1</v>
      </c>
      <c r="P387" s="8" t="n">
        <v>0</v>
      </c>
      <c r="R387" s="8" t="n">
        <v>1</v>
      </c>
      <c r="S387" s="8" t="n">
        <v>1</v>
      </c>
      <c r="T387" s="8" t="n">
        <v>1</v>
      </c>
      <c r="U387" s="8" t="n">
        <v>0</v>
      </c>
      <c r="V387" s="8" t="n">
        <v>1</v>
      </c>
      <c r="W387" s="8" t="n">
        <v>1</v>
      </c>
      <c r="X387" s="8" t="n">
        <v>0</v>
      </c>
      <c r="Z387" s="8" t="n">
        <v>1</v>
      </c>
      <c r="AA387" s="8" t="n">
        <v>1</v>
      </c>
      <c r="AB387" s="8" t="n">
        <v>1</v>
      </c>
      <c r="AC387" s="8" t="n">
        <v>0</v>
      </c>
      <c r="AD387" s="8" t="n">
        <v>1</v>
      </c>
      <c r="AE387" s="8" t="n">
        <v>1</v>
      </c>
      <c r="AF387" s="8" t="n">
        <v>0</v>
      </c>
      <c r="AH387" s="8" t="n">
        <v>1</v>
      </c>
      <c r="AI387" s="8" t="n">
        <v>1</v>
      </c>
      <c r="AJ387" s="8" t="n">
        <v>1</v>
      </c>
      <c r="AK387" s="8" t="n">
        <v>0</v>
      </c>
      <c r="AL387" s="8" t="n">
        <v>1</v>
      </c>
      <c r="AM387" s="8" t="n">
        <v>1</v>
      </c>
      <c r="AN387" s="8" t="n">
        <v>0</v>
      </c>
      <c r="AP387" s="8">
        <f>IF(($B$387&lt;&gt;2)+($J$387&lt;&gt;2)+($R$387&lt;&gt;2)+($Z$387&lt;&gt;2)+($AH$387&lt;&gt;2)=0,2,IF((($B$387&lt;&gt;2)*$B$387+($J$387&lt;&gt;2)*$J$387+($R$387&lt;&gt;2)*$R$387+($Z$387&lt;&gt;2)*$Z$387+($AH$387&lt;&gt;2)*$AH$387)/(($B$387&lt;&gt;2)+($J$387&lt;&gt;2)+($R$387&lt;&gt;2)+($Z$387&lt;&gt;2)+($AH$387&lt;&gt;2))&gt;=0.5,1,0))</f>
        <v/>
      </c>
      <c r="AQ387" s="8">
        <f>IF(($C$387&lt;&gt;2)+($K$387&lt;&gt;2)+($S$387&lt;&gt;2)+($AA$387&lt;&gt;2)+($AI$387&lt;&gt;2)=0,2,IF((($C$387&lt;&gt;2)*$C$387+($K$387&lt;&gt;2)*$K$387+($S$387&lt;&gt;2)*$S$387+($AA$387&lt;&gt;2)*$AA$387+($AI$387&lt;&gt;2)*$AI$387)/(($C$387&lt;&gt;2)+($K$387&lt;&gt;2)+($S$387&lt;&gt;2)+($AA$387&lt;&gt;2)+($AI$387&lt;&gt;2))&gt;=0.5,1,0))</f>
        <v/>
      </c>
      <c r="AR387" s="8">
        <f>IF(($D$387&lt;&gt;2)+($L$387&lt;&gt;2)+($T$387&lt;&gt;2)+($AB$387&lt;&gt;2)+($AJ$387&lt;&gt;2)=0,2,IF((($D$387&lt;&gt;2)*$D$387+($L$387&lt;&gt;2)*$L$387+($T$387&lt;&gt;2)*$T$387+($AB$387&lt;&gt;2)*$AB$387+($AJ$387&lt;&gt;2)*$AJ$387)/(($D$387&lt;&gt;2)+($L$387&lt;&gt;2)+($T$387&lt;&gt;2)+($AB$387&lt;&gt;2)+($AJ$387&lt;&gt;2))&gt;=0.5,1,0))</f>
        <v/>
      </c>
      <c r="AS387" s="8">
        <f>IF(($E$387&lt;&gt;2)+($M$387&lt;&gt;2)+($U$387&lt;&gt;2)+($AC$387&lt;&gt;2)+($AK$387&lt;&gt;2)=0,2,IF((($E$387&lt;&gt;2)*$E$387+($M$387&lt;&gt;2)*$M$387+($U$387&lt;&gt;2)*$U$387+($AC$387&lt;&gt;2)*$AC$387+($AK$387&lt;&gt;2)*$AK$387)/(($E$387&lt;&gt;2)+($M$387&lt;&gt;2)+($U$387&lt;&gt;2)+($AC$387&lt;&gt;2)+($AK$387&lt;&gt;2))&gt;=0.5,1,0))</f>
        <v/>
      </c>
      <c r="AT387" s="8">
        <f>IF(($F$387&lt;&gt;2)+($N$387&lt;&gt;2)+($V$387&lt;&gt;2)+($AD$387&lt;&gt;2)+($AL$387&lt;&gt;2)=0,2,IF((($F$387&lt;&gt;2)*$F$387+($N$387&lt;&gt;2)*$N$387+($V$387&lt;&gt;2)*$V$387+($AD$387&lt;&gt;2)*$AD$387+($AL$387&lt;&gt;2)*$AL$387)/(($F$387&lt;&gt;2)+($N$387&lt;&gt;2)+($V$387&lt;&gt;2)+($AD$387&lt;&gt;2)+($AL$387&lt;&gt;2))&gt;=0.5,1,0))</f>
        <v/>
      </c>
      <c r="AU387" s="8">
        <f>IF(($G$387&lt;&gt;2)+($O$387&lt;&gt;2)+($W$387&lt;&gt;2)+($AE$387&lt;&gt;2)+($AM$387&lt;&gt;2)=0,2,IF((($G$387&lt;&gt;2)*$G$387+($O$387&lt;&gt;2)*$O$387+($W$387&lt;&gt;2)*$W$387+($AE$387&lt;&gt;2)*$AE$387+($AM$387&lt;&gt;2)*$AM$387)/(($G$387&lt;&gt;2)+($O$387&lt;&gt;2)+($W$387&lt;&gt;2)+($AE$387&lt;&gt;2)+($AM$387&lt;&gt;2))&gt;=0.5,1,0))</f>
        <v/>
      </c>
      <c r="AV387" s="8">
        <f>IF(($H$387&lt;&gt;2)+($P$387&lt;&gt;2)+($X$387&lt;&gt;2)+($AF$387&lt;&gt;2)+($AN$387&lt;&gt;2)=0,2,IF((($H$387&lt;&gt;2)*$H$387+($P$387&lt;&gt;2)*$P$387+($X$387&lt;&gt;2)*$X$387+($AF$387&lt;&gt;2)*$AF$387+($AN$387&lt;&gt;2)*$AN$387)/(($H$387&lt;&gt;2)+($P$387&lt;&gt;2)+($X$387&lt;&gt;2)+($AF$387&lt;&gt;2)+($AN$387&lt;&gt;2))&gt;=0.5,1,0))</f>
        <v/>
      </c>
      <c r="AX387" s="16">
        <f>'Ground truth'!$B$15</f>
        <v/>
      </c>
      <c r="AY387" s="16">
        <f>'Ground truth'!$C$15</f>
        <v/>
      </c>
      <c r="AZ387" s="16">
        <f>'Ground truth'!$D$15</f>
        <v/>
      </c>
      <c r="BA387" s="16">
        <f>'Ground truth'!$E$15</f>
        <v/>
      </c>
      <c r="BB387" s="16">
        <f>'Ground truth'!$F$15</f>
        <v/>
      </c>
      <c r="BC387" s="16">
        <f>'Ground truth'!$G$15</f>
        <v/>
      </c>
      <c r="BD387" s="16">
        <f>'Ground truth'!$H$15</f>
        <v/>
      </c>
    </row>
    <row r="388">
      <c r="A388" s="3" t="inlineStr">
        <is>
          <t>Gear</t>
        </is>
      </c>
      <c r="B388" s="8" t="n">
        <v>0</v>
      </c>
      <c r="C388" s="8" t="n">
        <v>1</v>
      </c>
      <c r="D388" s="8" t="n">
        <v>1</v>
      </c>
      <c r="E388" s="8" t="n">
        <v>0</v>
      </c>
      <c r="F388" s="8" t="n">
        <v>0</v>
      </c>
      <c r="G388" s="8" t="n">
        <v>0</v>
      </c>
      <c r="H388" s="8" t="n">
        <v>0</v>
      </c>
      <c r="J388" s="8" t="n">
        <v>1</v>
      </c>
      <c r="K388" s="8" t="n">
        <v>1</v>
      </c>
      <c r="L388" s="8" t="n">
        <v>1</v>
      </c>
      <c r="M388" s="8" t="n">
        <v>1</v>
      </c>
      <c r="N388" s="8" t="n">
        <v>0</v>
      </c>
      <c r="O388" s="8" t="n">
        <v>0</v>
      </c>
      <c r="P388" s="8" t="n">
        <v>0</v>
      </c>
      <c r="R388" s="8" t="n">
        <v>1</v>
      </c>
      <c r="S388" s="8" t="n">
        <v>1</v>
      </c>
      <c r="T388" s="8" t="n">
        <v>1</v>
      </c>
      <c r="U388" s="8" t="n">
        <v>1</v>
      </c>
      <c r="V388" s="8" t="n">
        <v>0</v>
      </c>
      <c r="W388" s="8" t="n">
        <v>0</v>
      </c>
      <c r="X388" s="8" t="n">
        <v>0</v>
      </c>
      <c r="Z388" s="8" t="n">
        <v>1</v>
      </c>
      <c r="AA388" s="8" t="n">
        <v>1</v>
      </c>
      <c r="AB388" s="8" t="n">
        <v>1</v>
      </c>
      <c r="AC388" s="8" t="n">
        <v>1</v>
      </c>
      <c r="AD388" s="8" t="n">
        <v>0</v>
      </c>
      <c r="AE388" s="8" t="n">
        <v>0</v>
      </c>
      <c r="AF388" s="8" t="n">
        <v>0</v>
      </c>
      <c r="AH388" s="8" t="n">
        <v>1</v>
      </c>
      <c r="AI388" s="8" t="n">
        <v>1</v>
      </c>
      <c r="AJ388" s="8" t="n">
        <v>1</v>
      </c>
      <c r="AK388" s="8" t="n">
        <v>1</v>
      </c>
      <c r="AL388" s="8" t="n">
        <v>0</v>
      </c>
      <c r="AM388" s="8" t="n">
        <v>0</v>
      </c>
      <c r="AN388" s="8" t="n">
        <v>0</v>
      </c>
      <c r="AP388" s="8">
        <f>IF(($B$388&lt;&gt;2)+($J$388&lt;&gt;2)+($R$388&lt;&gt;2)+($Z$388&lt;&gt;2)+($AH$388&lt;&gt;2)=0,2,IF((($B$388&lt;&gt;2)*$B$388+($J$388&lt;&gt;2)*$J$388+($R$388&lt;&gt;2)*$R$388+($Z$388&lt;&gt;2)*$Z$388+($AH$388&lt;&gt;2)*$AH$388)/(($B$388&lt;&gt;2)+($J$388&lt;&gt;2)+($R$388&lt;&gt;2)+($Z$388&lt;&gt;2)+($AH$388&lt;&gt;2))&gt;=0.5,1,0))</f>
        <v/>
      </c>
      <c r="AQ388" s="8">
        <f>IF(($C$388&lt;&gt;2)+($K$388&lt;&gt;2)+($S$388&lt;&gt;2)+($AA$388&lt;&gt;2)+($AI$388&lt;&gt;2)=0,2,IF((($C$388&lt;&gt;2)*$C$388+($K$388&lt;&gt;2)*$K$388+($S$388&lt;&gt;2)*$S$388+($AA$388&lt;&gt;2)*$AA$388+($AI$388&lt;&gt;2)*$AI$388)/(($C$388&lt;&gt;2)+($K$388&lt;&gt;2)+($S$388&lt;&gt;2)+($AA$388&lt;&gt;2)+($AI$388&lt;&gt;2))&gt;=0.5,1,0))</f>
        <v/>
      </c>
      <c r="AR388" s="8">
        <f>IF(($D$388&lt;&gt;2)+($L$388&lt;&gt;2)+($T$388&lt;&gt;2)+($AB$388&lt;&gt;2)+($AJ$388&lt;&gt;2)=0,2,IF((($D$388&lt;&gt;2)*$D$388+($L$388&lt;&gt;2)*$L$388+($T$388&lt;&gt;2)*$T$388+($AB$388&lt;&gt;2)*$AB$388+($AJ$388&lt;&gt;2)*$AJ$388)/(($D$388&lt;&gt;2)+($L$388&lt;&gt;2)+($T$388&lt;&gt;2)+($AB$388&lt;&gt;2)+($AJ$388&lt;&gt;2))&gt;=0.5,1,0))</f>
        <v/>
      </c>
      <c r="AS388" s="8">
        <f>IF(($E$388&lt;&gt;2)+($M$388&lt;&gt;2)+($U$388&lt;&gt;2)+($AC$388&lt;&gt;2)+($AK$388&lt;&gt;2)=0,2,IF((($E$388&lt;&gt;2)*$E$388+($M$388&lt;&gt;2)*$M$388+($U$388&lt;&gt;2)*$U$388+($AC$388&lt;&gt;2)*$AC$388+($AK$388&lt;&gt;2)*$AK$388)/(($E$388&lt;&gt;2)+($M$388&lt;&gt;2)+($U$388&lt;&gt;2)+($AC$388&lt;&gt;2)+($AK$388&lt;&gt;2))&gt;=0.5,1,0))</f>
        <v/>
      </c>
      <c r="AT388" s="8">
        <f>IF(($F$388&lt;&gt;2)+($N$388&lt;&gt;2)+($V$388&lt;&gt;2)+($AD$388&lt;&gt;2)+($AL$388&lt;&gt;2)=0,2,IF((($F$388&lt;&gt;2)*$F$388+($N$388&lt;&gt;2)*$N$388+($V$388&lt;&gt;2)*$V$388+($AD$388&lt;&gt;2)*$AD$388+($AL$388&lt;&gt;2)*$AL$388)/(($F$388&lt;&gt;2)+($N$388&lt;&gt;2)+($V$388&lt;&gt;2)+($AD$388&lt;&gt;2)+($AL$388&lt;&gt;2))&gt;=0.5,1,0))</f>
        <v/>
      </c>
      <c r="AU388" s="8">
        <f>IF(($G$388&lt;&gt;2)+($O$388&lt;&gt;2)+($W$388&lt;&gt;2)+($AE$388&lt;&gt;2)+($AM$388&lt;&gt;2)=0,2,IF((($G$388&lt;&gt;2)*$G$388+($O$388&lt;&gt;2)*$O$388+($W$388&lt;&gt;2)*$W$388+($AE$388&lt;&gt;2)*$AE$388+($AM$388&lt;&gt;2)*$AM$388)/(($G$388&lt;&gt;2)+($O$388&lt;&gt;2)+($W$388&lt;&gt;2)+($AE$388&lt;&gt;2)+($AM$388&lt;&gt;2))&gt;=0.5,1,0))</f>
        <v/>
      </c>
      <c r="AV388" s="8">
        <f>IF(($H$388&lt;&gt;2)+($P$388&lt;&gt;2)+($X$388&lt;&gt;2)+($AF$388&lt;&gt;2)+($AN$388&lt;&gt;2)=0,2,IF((($H$388&lt;&gt;2)*$H$388+($P$388&lt;&gt;2)*$P$388+($X$388&lt;&gt;2)*$X$388+($AF$388&lt;&gt;2)*$AF$388+($AN$388&lt;&gt;2)*$AN$388)/(($H$388&lt;&gt;2)+($P$388&lt;&gt;2)+($X$388&lt;&gt;2)+($AF$388&lt;&gt;2)+($AN$388&lt;&gt;2))&gt;=0.5,1,0))</f>
        <v/>
      </c>
      <c r="AX388" s="16">
        <f>'Ground truth'!$B$16</f>
        <v/>
      </c>
      <c r="AY388" s="16">
        <f>'Ground truth'!$C$16</f>
        <v/>
      </c>
      <c r="AZ388" s="16">
        <f>'Ground truth'!$D$16</f>
        <v/>
      </c>
      <c r="BA388" s="16">
        <f>'Ground truth'!$E$16</f>
        <v/>
      </c>
      <c r="BB388" s="16">
        <f>'Ground truth'!$F$16</f>
        <v/>
      </c>
      <c r="BC388" s="16">
        <f>'Ground truth'!$G$16</f>
        <v/>
      </c>
      <c r="BD388" s="16">
        <f>'Ground truth'!$H$16</f>
        <v/>
      </c>
    </row>
    <row r="389">
      <c r="A389" s="3" t="inlineStr">
        <is>
          <t>Bit Holder</t>
        </is>
      </c>
      <c r="B389" s="8" t="n">
        <v>1</v>
      </c>
      <c r="C389" s="8" t="n">
        <v>0</v>
      </c>
      <c r="D389" s="8" t="n">
        <v>1</v>
      </c>
      <c r="E389" s="8" t="n">
        <v>1</v>
      </c>
      <c r="F389" s="8" t="n">
        <v>0</v>
      </c>
      <c r="G389" s="8" t="n">
        <v>0</v>
      </c>
      <c r="H389" s="8" t="n">
        <v>1</v>
      </c>
      <c r="J389" s="8" t="n">
        <v>1</v>
      </c>
      <c r="K389" s="8" t="n">
        <v>0</v>
      </c>
      <c r="L389" s="8" t="n">
        <v>1</v>
      </c>
      <c r="M389" s="8" t="n">
        <v>1</v>
      </c>
      <c r="N389" s="8" t="n">
        <v>0</v>
      </c>
      <c r="O389" s="8" t="n">
        <v>0</v>
      </c>
      <c r="P389" s="8" t="n">
        <v>1</v>
      </c>
      <c r="R389" s="8" t="n">
        <v>1</v>
      </c>
      <c r="S389" s="8" t="n">
        <v>0</v>
      </c>
      <c r="T389" s="8" t="n">
        <v>1</v>
      </c>
      <c r="U389" s="8" t="n">
        <v>1</v>
      </c>
      <c r="V389" s="8" t="n">
        <v>0</v>
      </c>
      <c r="W389" s="8" t="n">
        <v>0</v>
      </c>
      <c r="X389" s="8" t="n">
        <v>1</v>
      </c>
      <c r="Z389" s="8" t="n">
        <v>1</v>
      </c>
      <c r="AA389" s="8" t="n">
        <v>0</v>
      </c>
      <c r="AB389" s="8" t="n">
        <v>1</v>
      </c>
      <c r="AC389" s="8" t="n">
        <v>1</v>
      </c>
      <c r="AD389" s="8" t="n">
        <v>0</v>
      </c>
      <c r="AE389" s="8" t="n">
        <v>0</v>
      </c>
      <c r="AF389" s="8" t="n">
        <v>1</v>
      </c>
      <c r="AH389" s="8" t="n">
        <v>1</v>
      </c>
      <c r="AI389" s="8" t="n">
        <v>0</v>
      </c>
      <c r="AJ389" s="8" t="n">
        <v>1</v>
      </c>
      <c r="AK389" s="8" t="n">
        <v>1</v>
      </c>
      <c r="AL389" s="8" t="n">
        <v>0</v>
      </c>
      <c r="AM389" s="8" t="n">
        <v>0</v>
      </c>
      <c r="AN389" s="8" t="n">
        <v>1</v>
      </c>
      <c r="AP389" s="8">
        <f>IF(($B$389&lt;&gt;2)+($J$389&lt;&gt;2)+($R$389&lt;&gt;2)+($Z$389&lt;&gt;2)+($AH$389&lt;&gt;2)=0,2,IF((($B$389&lt;&gt;2)*$B$389+($J$389&lt;&gt;2)*$J$389+($R$389&lt;&gt;2)*$R$389+($Z$389&lt;&gt;2)*$Z$389+($AH$389&lt;&gt;2)*$AH$389)/(($B$389&lt;&gt;2)+($J$389&lt;&gt;2)+($R$389&lt;&gt;2)+($Z$389&lt;&gt;2)+($AH$389&lt;&gt;2))&gt;=0.5,1,0))</f>
        <v/>
      </c>
      <c r="AQ389" s="8">
        <f>IF(($C$389&lt;&gt;2)+($K$389&lt;&gt;2)+($S$389&lt;&gt;2)+($AA$389&lt;&gt;2)+($AI$389&lt;&gt;2)=0,2,IF((($C$389&lt;&gt;2)*$C$389+($K$389&lt;&gt;2)*$K$389+($S$389&lt;&gt;2)*$S$389+($AA$389&lt;&gt;2)*$AA$389+($AI$389&lt;&gt;2)*$AI$389)/(($C$389&lt;&gt;2)+($K$389&lt;&gt;2)+($S$389&lt;&gt;2)+($AA$389&lt;&gt;2)+($AI$389&lt;&gt;2))&gt;=0.5,1,0))</f>
        <v/>
      </c>
      <c r="AR389" s="8">
        <f>IF(($D$389&lt;&gt;2)+($L$389&lt;&gt;2)+($T$389&lt;&gt;2)+($AB$389&lt;&gt;2)+($AJ$389&lt;&gt;2)=0,2,IF((($D$389&lt;&gt;2)*$D$389+($L$389&lt;&gt;2)*$L$389+($T$389&lt;&gt;2)*$T$389+($AB$389&lt;&gt;2)*$AB$389+($AJ$389&lt;&gt;2)*$AJ$389)/(($D$389&lt;&gt;2)+($L$389&lt;&gt;2)+($T$389&lt;&gt;2)+($AB$389&lt;&gt;2)+($AJ$389&lt;&gt;2))&gt;=0.5,1,0))</f>
        <v/>
      </c>
      <c r="AS389" s="8">
        <f>IF(($E$389&lt;&gt;2)+($M$389&lt;&gt;2)+($U$389&lt;&gt;2)+($AC$389&lt;&gt;2)+($AK$389&lt;&gt;2)=0,2,IF((($E$389&lt;&gt;2)*$E$389+($M$389&lt;&gt;2)*$M$389+($U$389&lt;&gt;2)*$U$389+($AC$389&lt;&gt;2)*$AC$389+($AK$389&lt;&gt;2)*$AK$389)/(($E$389&lt;&gt;2)+($M$389&lt;&gt;2)+($U$389&lt;&gt;2)+($AC$389&lt;&gt;2)+($AK$389&lt;&gt;2))&gt;=0.5,1,0))</f>
        <v/>
      </c>
      <c r="AT389" s="8">
        <f>IF(($F$389&lt;&gt;2)+($N$389&lt;&gt;2)+($V$389&lt;&gt;2)+($AD$389&lt;&gt;2)+($AL$389&lt;&gt;2)=0,2,IF((($F$389&lt;&gt;2)*$F$389+($N$389&lt;&gt;2)*$N$389+($V$389&lt;&gt;2)*$V$389+($AD$389&lt;&gt;2)*$AD$389+($AL$389&lt;&gt;2)*$AL$389)/(($F$389&lt;&gt;2)+($N$389&lt;&gt;2)+($V$389&lt;&gt;2)+($AD$389&lt;&gt;2)+($AL$389&lt;&gt;2))&gt;=0.5,1,0))</f>
        <v/>
      </c>
      <c r="AU389" s="8">
        <f>IF(($G$389&lt;&gt;2)+($O$389&lt;&gt;2)+($W$389&lt;&gt;2)+($AE$389&lt;&gt;2)+($AM$389&lt;&gt;2)=0,2,IF((($G$389&lt;&gt;2)*$G$389+($O$389&lt;&gt;2)*$O$389+($W$389&lt;&gt;2)*$W$389+($AE$389&lt;&gt;2)*$AE$389+($AM$389&lt;&gt;2)*$AM$389)/(($G$389&lt;&gt;2)+($O$389&lt;&gt;2)+($W$389&lt;&gt;2)+($AE$389&lt;&gt;2)+($AM$389&lt;&gt;2))&gt;=0.5,1,0))</f>
        <v/>
      </c>
      <c r="AV389" s="8">
        <f>IF(($H$389&lt;&gt;2)+($P$389&lt;&gt;2)+($X$389&lt;&gt;2)+($AF$389&lt;&gt;2)+($AN$389&lt;&gt;2)=0,2,IF((($H$389&lt;&gt;2)*$H$389+($P$389&lt;&gt;2)*$P$389+($X$389&lt;&gt;2)*$X$389+($AF$389&lt;&gt;2)*$AF$389+($AN$389&lt;&gt;2)*$AN$389)/(($H$389&lt;&gt;2)+($P$389&lt;&gt;2)+($X$389&lt;&gt;2)+($AF$389&lt;&gt;2)+($AN$389&lt;&gt;2))&gt;=0.5,1,0))</f>
        <v/>
      </c>
      <c r="AX389" s="16">
        <f>'Ground truth'!$B$17</f>
        <v/>
      </c>
      <c r="AY389" s="16">
        <f>'Ground truth'!$C$17</f>
        <v/>
      </c>
      <c r="AZ389" s="16">
        <f>'Ground truth'!$D$17</f>
        <v/>
      </c>
      <c r="BA389" s="16">
        <f>'Ground truth'!$E$17</f>
        <v/>
      </c>
      <c r="BB389" s="16">
        <f>'Ground truth'!$F$17</f>
        <v/>
      </c>
      <c r="BC389" s="16">
        <f>'Ground truth'!$G$17</f>
        <v/>
      </c>
      <c r="BD389" s="16">
        <f>'Ground truth'!$H$17</f>
        <v/>
      </c>
    </row>
    <row r="390">
      <c r="A390" s="3" t="inlineStr">
        <is>
          <t>Trigger</t>
        </is>
      </c>
      <c r="B390" s="8" t="n">
        <v>1</v>
      </c>
      <c r="C390" s="8" t="n">
        <v>0</v>
      </c>
      <c r="D390" s="8" t="n">
        <v>0</v>
      </c>
      <c r="E390" s="8" t="n">
        <v>0</v>
      </c>
      <c r="F390" s="8" t="n">
        <v>1</v>
      </c>
      <c r="G390" s="8" t="n">
        <v>0</v>
      </c>
      <c r="H390" s="8" t="n">
        <v>0</v>
      </c>
      <c r="J390" s="8" t="n">
        <v>1</v>
      </c>
      <c r="K390" s="8" t="n">
        <v>1</v>
      </c>
      <c r="L390" s="8" t="n">
        <v>0</v>
      </c>
      <c r="M390" s="8" t="n">
        <v>0</v>
      </c>
      <c r="N390" s="8" t="n">
        <v>1</v>
      </c>
      <c r="O390" s="8" t="n">
        <v>0</v>
      </c>
      <c r="P390" s="8" t="n">
        <v>0</v>
      </c>
      <c r="R390" s="8" t="n">
        <v>1</v>
      </c>
      <c r="S390" s="8" t="n">
        <v>1</v>
      </c>
      <c r="T390" s="8" t="n">
        <v>0</v>
      </c>
      <c r="U390" s="8" t="n">
        <v>0</v>
      </c>
      <c r="V390" s="8" t="n">
        <v>1</v>
      </c>
      <c r="W390" s="8" t="n">
        <v>0</v>
      </c>
      <c r="X390" s="8" t="n">
        <v>0</v>
      </c>
      <c r="Z390" s="8" t="n">
        <v>1</v>
      </c>
      <c r="AA390" s="8" t="n">
        <v>1</v>
      </c>
      <c r="AB390" s="8" t="n">
        <v>0</v>
      </c>
      <c r="AC390" s="8" t="n">
        <v>0</v>
      </c>
      <c r="AD390" s="8" t="n">
        <v>1</v>
      </c>
      <c r="AE390" s="8" t="n">
        <v>0</v>
      </c>
      <c r="AF390" s="8" t="n">
        <v>0</v>
      </c>
      <c r="AH390" s="8" t="n">
        <v>1</v>
      </c>
      <c r="AI390" s="8" t="n">
        <v>1</v>
      </c>
      <c r="AJ390" s="8" t="n">
        <v>0</v>
      </c>
      <c r="AK390" s="8" t="n">
        <v>0</v>
      </c>
      <c r="AL390" s="8" t="n">
        <v>1</v>
      </c>
      <c r="AM390" s="8" t="n">
        <v>0</v>
      </c>
      <c r="AN390" s="8" t="n">
        <v>0</v>
      </c>
      <c r="AP390" s="8">
        <f>IF(($B$390&lt;&gt;2)+($J$390&lt;&gt;2)+($R$390&lt;&gt;2)+($Z$390&lt;&gt;2)+($AH$390&lt;&gt;2)=0,2,IF((($B$390&lt;&gt;2)*$B$390+($J$390&lt;&gt;2)*$J$390+($R$390&lt;&gt;2)*$R$390+($Z$390&lt;&gt;2)*$Z$390+($AH$390&lt;&gt;2)*$AH$390)/(($B$390&lt;&gt;2)+($J$390&lt;&gt;2)+($R$390&lt;&gt;2)+($Z$390&lt;&gt;2)+($AH$390&lt;&gt;2))&gt;=0.5,1,0))</f>
        <v/>
      </c>
      <c r="AQ390" s="8">
        <f>IF(($C$390&lt;&gt;2)+($K$390&lt;&gt;2)+($S$390&lt;&gt;2)+($AA$390&lt;&gt;2)+($AI$390&lt;&gt;2)=0,2,IF((($C$390&lt;&gt;2)*$C$390+($K$390&lt;&gt;2)*$K$390+($S$390&lt;&gt;2)*$S$390+($AA$390&lt;&gt;2)*$AA$390+($AI$390&lt;&gt;2)*$AI$390)/(($C$390&lt;&gt;2)+($K$390&lt;&gt;2)+($S$390&lt;&gt;2)+($AA$390&lt;&gt;2)+($AI$390&lt;&gt;2))&gt;=0.5,1,0))</f>
        <v/>
      </c>
      <c r="AR390" s="8">
        <f>IF(($D$390&lt;&gt;2)+($L$390&lt;&gt;2)+($T$390&lt;&gt;2)+($AB$390&lt;&gt;2)+($AJ$390&lt;&gt;2)=0,2,IF((($D$390&lt;&gt;2)*$D$390+($L$390&lt;&gt;2)*$L$390+($T$390&lt;&gt;2)*$T$390+($AB$390&lt;&gt;2)*$AB$390+($AJ$390&lt;&gt;2)*$AJ$390)/(($D$390&lt;&gt;2)+($L$390&lt;&gt;2)+($T$390&lt;&gt;2)+($AB$390&lt;&gt;2)+($AJ$390&lt;&gt;2))&gt;=0.5,1,0))</f>
        <v/>
      </c>
      <c r="AS390" s="8">
        <f>IF(($E$390&lt;&gt;2)+($M$390&lt;&gt;2)+($U$390&lt;&gt;2)+($AC$390&lt;&gt;2)+($AK$390&lt;&gt;2)=0,2,IF((($E$390&lt;&gt;2)*$E$390+($M$390&lt;&gt;2)*$M$390+($U$390&lt;&gt;2)*$U$390+($AC$390&lt;&gt;2)*$AC$390+($AK$390&lt;&gt;2)*$AK$390)/(($E$390&lt;&gt;2)+($M$390&lt;&gt;2)+($U$390&lt;&gt;2)+($AC$390&lt;&gt;2)+($AK$390&lt;&gt;2))&gt;=0.5,1,0))</f>
        <v/>
      </c>
      <c r="AT390" s="8">
        <f>IF(($F$390&lt;&gt;2)+($N$390&lt;&gt;2)+($V$390&lt;&gt;2)+($AD$390&lt;&gt;2)+($AL$390&lt;&gt;2)=0,2,IF((($F$390&lt;&gt;2)*$F$390+($N$390&lt;&gt;2)*$N$390+($V$390&lt;&gt;2)*$V$390+($AD$390&lt;&gt;2)*$AD$390+($AL$390&lt;&gt;2)*$AL$390)/(($F$390&lt;&gt;2)+($N$390&lt;&gt;2)+($V$390&lt;&gt;2)+($AD$390&lt;&gt;2)+($AL$390&lt;&gt;2))&gt;=0.5,1,0))</f>
        <v/>
      </c>
      <c r="AU390" s="8">
        <f>IF(($G$390&lt;&gt;2)+($O$390&lt;&gt;2)+($W$390&lt;&gt;2)+($AE$390&lt;&gt;2)+($AM$390&lt;&gt;2)=0,2,IF((($G$390&lt;&gt;2)*$G$390+($O$390&lt;&gt;2)*$O$390+($W$390&lt;&gt;2)*$W$390+($AE$390&lt;&gt;2)*$AE$390+($AM$390&lt;&gt;2)*$AM$390)/(($G$390&lt;&gt;2)+($O$390&lt;&gt;2)+($W$390&lt;&gt;2)+($AE$390&lt;&gt;2)+($AM$390&lt;&gt;2))&gt;=0.5,1,0))</f>
        <v/>
      </c>
      <c r="AV390" s="8">
        <f>IF(($H$390&lt;&gt;2)+($P$390&lt;&gt;2)+($X$390&lt;&gt;2)+($AF$390&lt;&gt;2)+($AN$390&lt;&gt;2)=0,2,IF((($H$390&lt;&gt;2)*$H$390+($P$390&lt;&gt;2)*$P$390+($X$390&lt;&gt;2)*$X$390+($AF$390&lt;&gt;2)*$AF$390+($AN$390&lt;&gt;2)*$AN$390)/(($H$390&lt;&gt;2)+($P$390&lt;&gt;2)+($X$390&lt;&gt;2)+($AF$390&lt;&gt;2)+($AN$390&lt;&gt;2))&gt;=0.5,1,0))</f>
        <v/>
      </c>
      <c r="AX390" s="16">
        <f>'Ground truth'!$B$18</f>
        <v/>
      </c>
      <c r="AY390" s="16">
        <f>'Ground truth'!$C$18</f>
        <v/>
      </c>
      <c r="AZ390" s="16">
        <f>'Ground truth'!$D$18</f>
        <v/>
      </c>
      <c r="BA390" s="16">
        <f>'Ground truth'!$E$18</f>
        <v/>
      </c>
      <c r="BB390" s="16">
        <f>'Ground truth'!$F$18</f>
        <v/>
      </c>
      <c r="BC390" s="16">
        <f>'Ground truth'!$G$18</f>
        <v/>
      </c>
      <c r="BD390" s="16">
        <f>'Ground truth'!$H$18</f>
        <v/>
      </c>
    </row>
    <row r="391">
      <c r="A391" s="3" t="inlineStr">
        <is>
          <t>Battery</t>
        </is>
      </c>
      <c r="B391" s="8" t="n">
        <v>1</v>
      </c>
      <c r="C391" s="8" t="n">
        <v>1</v>
      </c>
      <c r="D391" s="8" t="n">
        <v>0</v>
      </c>
      <c r="E391" s="8" t="n">
        <v>0</v>
      </c>
      <c r="F391" s="8" t="n">
        <v>0</v>
      </c>
      <c r="G391" s="8" t="n">
        <v>1</v>
      </c>
      <c r="H391" s="8" t="n">
        <v>0</v>
      </c>
      <c r="J391" s="8" t="n">
        <v>1</v>
      </c>
      <c r="K391" s="8" t="n">
        <v>1</v>
      </c>
      <c r="L391" s="8" t="n">
        <v>0</v>
      </c>
      <c r="M391" s="8" t="n">
        <v>0</v>
      </c>
      <c r="N391" s="8" t="n">
        <v>0</v>
      </c>
      <c r="O391" s="8" t="n">
        <v>1</v>
      </c>
      <c r="P391" s="8" t="n">
        <v>0</v>
      </c>
      <c r="R391" s="8" t="n">
        <v>1</v>
      </c>
      <c r="S391" s="8" t="n">
        <v>1</v>
      </c>
      <c r="T391" s="8" t="n">
        <v>0</v>
      </c>
      <c r="U391" s="8" t="n">
        <v>0</v>
      </c>
      <c r="V391" s="8" t="n">
        <v>0</v>
      </c>
      <c r="W391" s="8" t="n">
        <v>1</v>
      </c>
      <c r="X391" s="8" t="n">
        <v>0</v>
      </c>
      <c r="Z391" s="8" t="n">
        <v>1</v>
      </c>
      <c r="AA391" s="8" t="n">
        <v>1</v>
      </c>
      <c r="AB391" s="8" t="n">
        <v>0</v>
      </c>
      <c r="AC391" s="8" t="n">
        <v>0</v>
      </c>
      <c r="AD391" s="8" t="n">
        <v>0</v>
      </c>
      <c r="AE391" s="8" t="n">
        <v>1</v>
      </c>
      <c r="AF391" s="8" t="n">
        <v>0</v>
      </c>
      <c r="AH391" s="8" t="n">
        <v>1</v>
      </c>
      <c r="AI391" s="8" t="n">
        <v>1</v>
      </c>
      <c r="AJ391" s="8" t="n">
        <v>0</v>
      </c>
      <c r="AK391" s="8" t="n">
        <v>0</v>
      </c>
      <c r="AL391" s="8" t="n">
        <v>0</v>
      </c>
      <c r="AM391" s="8" t="n">
        <v>1</v>
      </c>
      <c r="AN391" s="8" t="n">
        <v>0</v>
      </c>
      <c r="AP391" s="8">
        <f>IF(($B$391&lt;&gt;2)+($J$391&lt;&gt;2)+($R$391&lt;&gt;2)+($Z$391&lt;&gt;2)+($AH$391&lt;&gt;2)=0,2,IF((($B$391&lt;&gt;2)*$B$391+($J$391&lt;&gt;2)*$J$391+($R$391&lt;&gt;2)*$R$391+($Z$391&lt;&gt;2)*$Z$391+($AH$391&lt;&gt;2)*$AH$391)/(($B$391&lt;&gt;2)+($J$391&lt;&gt;2)+($R$391&lt;&gt;2)+($Z$391&lt;&gt;2)+($AH$391&lt;&gt;2))&gt;=0.5,1,0))</f>
        <v/>
      </c>
      <c r="AQ391" s="8">
        <f>IF(($C$391&lt;&gt;2)+($K$391&lt;&gt;2)+($S$391&lt;&gt;2)+($AA$391&lt;&gt;2)+($AI$391&lt;&gt;2)=0,2,IF((($C$391&lt;&gt;2)*$C$391+($K$391&lt;&gt;2)*$K$391+($S$391&lt;&gt;2)*$S$391+($AA$391&lt;&gt;2)*$AA$391+($AI$391&lt;&gt;2)*$AI$391)/(($C$391&lt;&gt;2)+($K$391&lt;&gt;2)+($S$391&lt;&gt;2)+($AA$391&lt;&gt;2)+($AI$391&lt;&gt;2))&gt;=0.5,1,0))</f>
        <v/>
      </c>
      <c r="AR391" s="8">
        <f>IF(($D$391&lt;&gt;2)+($L$391&lt;&gt;2)+($T$391&lt;&gt;2)+($AB$391&lt;&gt;2)+($AJ$391&lt;&gt;2)=0,2,IF((($D$391&lt;&gt;2)*$D$391+($L$391&lt;&gt;2)*$L$391+($T$391&lt;&gt;2)*$T$391+($AB$391&lt;&gt;2)*$AB$391+($AJ$391&lt;&gt;2)*$AJ$391)/(($D$391&lt;&gt;2)+($L$391&lt;&gt;2)+($T$391&lt;&gt;2)+($AB$391&lt;&gt;2)+($AJ$391&lt;&gt;2))&gt;=0.5,1,0))</f>
        <v/>
      </c>
      <c r="AS391" s="8">
        <f>IF(($E$391&lt;&gt;2)+($M$391&lt;&gt;2)+($U$391&lt;&gt;2)+($AC$391&lt;&gt;2)+($AK$391&lt;&gt;2)=0,2,IF((($E$391&lt;&gt;2)*$E$391+($M$391&lt;&gt;2)*$M$391+($U$391&lt;&gt;2)*$U$391+($AC$391&lt;&gt;2)*$AC$391+($AK$391&lt;&gt;2)*$AK$391)/(($E$391&lt;&gt;2)+($M$391&lt;&gt;2)+($U$391&lt;&gt;2)+($AC$391&lt;&gt;2)+($AK$391&lt;&gt;2))&gt;=0.5,1,0))</f>
        <v/>
      </c>
      <c r="AT391" s="8">
        <f>IF(($F$391&lt;&gt;2)+($N$391&lt;&gt;2)+($V$391&lt;&gt;2)+($AD$391&lt;&gt;2)+($AL$391&lt;&gt;2)=0,2,IF((($F$391&lt;&gt;2)*$F$391+($N$391&lt;&gt;2)*$N$391+($V$391&lt;&gt;2)*$V$391+($AD$391&lt;&gt;2)*$AD$391+($AL$391&lt;&gt;2)*$AL$391)/(($F$391&lt;&gt;2)+($N$391&lt;&gt;2)+($V$391&lt;&gt;2)+($AD$391&lt;&gt;2)+($AL$391&lt;&gt;2))&gt;=0.5,1,0))</f>
        <v/>
      </c>
      <c r="AU391" s="8">
        <f>IF(($G$391&lt;&gt;2)+($O$391&lt;&gt;2)+($W$391&lt;&gt;2)+($AE$391&lt;&gt;2)+($AM$391&lt;&gt;2)=0,2,IF((($G$391&lt;&gt;2)*$G$391+($O$391&lt;&gt;2)*$O$391+($W$391&lt;&gt;2)*$W$391+($AE$391&lt;&gt;2)*$AE$391+($AM$391&lt;&gt;2)*$AM$391)/(($G$391&lt;&gt;2)+($O$391&lt;&gt;2)+($W$391&lt;&gt;2)+($AE$391&lt;&gt;2)+($AM$391&lt;&gt;2))&gt;=0.5,1,0))</f>
        <v/>
      </c>
      <c r="AV391" s="8">
        <f>IF(($H$391&lt;&gt;2)+($P$391&lt;&gt;2)+($X$391&lt;&gt;2)+($AF$391&lt;&gt;2)+($AN$391&lt;&gt;2)=0,2,IF((($H$391&lt;&gt;2)*$H$391+($P$391&lt;&gt;2)*$P$391+($X$391&lt;&gt;2)*$X$391+($AF$391&lt;&gt;2)*$AF$391+($AN$391&lt;&gt;2)*$AN$391)/(($H$391&lt;&gt;2)+($P$391&lt;&gt;2)+($X$391&lt;&gt;2)+($AF$391&lt;&gt;2)+($AN$391&lt;&gt;2))&gt;=0.5,1,0))</f>
        <v/>
      </c>
      <c r="AX391" s="16">
        <f>'Ground truth'!$B$19</f>
        <v/>
      </c>
      <c r="AY391" s="16">
        <f>'Ground truth'!$C$19</f>
        <v/>
      </c>
      <c r="AZ391" s="16">
        <f>'Ground truth'!$D$19</f>
        <v/>
      </c>
      <c r="BA391" s="16">
        <f>'Ground truth'!$E$19</f>
        <v/>
      </c>
      <c r="BB391" s="16">
        <f>'Ground truth'!$F$19</f>
        <v/>
      </c>
      <c r="BC391" s="16">
        <f>'Ground truth'!$G$19</f>
        <v/>
      </c>
      <c r="BD391" s="16">
        <f>'Ground truth'!$H$19</f>
        <v/>
      </c>
    </row>
    <row r="392">
      <c r="A392" s="3" t="inlineStr">
        <is>
          <t>Chuck</t>
        </is>
      </c>
      <c r="B392" s="8" t="n">
        <v>1</v>
      </c>
      <c r="C392" s="8" t="n">
        <v>0</v>
      </c>
      <c r="D392" s="8" t="n">
        <v>0</v>
      </c>
      <c r="E392" s="8" t="n">
        <v>1</v>
      </c>
      <c r="F392" s="8" t="n">
        <v>0</v>
      </c>
      <c r="G392" s="8" t="n">
        <v>0</v>
      </c>
      <c r="H392" s="8" t="n">
        <v>1</v>
      </c>
      <c r="J392" s="8" t="n">
        <v>1</v>
      </c>
      <c r="K392" s="8" t="n">
        <v>0</v>
      </c>
      <c r="L392" s="8" t="n">
        <v>0</v>
      </c>
      <c r="M392" s="8" t="n">
        <v>1</v>
      </c>
      <c r="N392" s="8" t="n">
        <v>0</v>
      </c>
      <c r="O392" s="8" t="n">
        <v>0</v>
      </c>
      <c r="P392" s="8" t="n">
        <v>1</v>
      </c>
      <c r="R392" s="8" t="n">
        <v>1</v>
      </c>
      <c r="S392" s="8" t="n">
        <v>0</v>
      </c>
      <c r="T392" s="8" t="n">
        <v>0</v>
      </c>
      <c r="U392" s="8" t="n">
        <v>1</v>
      </c>
      <c r="V392" s="8" t="n">
        <v>0</v>
      </c>
      <c r="W392" s="8" t="n">
        <v>0</v>
      </c>
      <c r="X392" s="8" t="n">
        <v>1</v>
      </c>
      <c r="Z392" s="8" t="n">
        <v>1</v>
      </c>
      <c r="AA392" s="8" t="n">
        <v>0</v>
      </c>
      <c r="AB392" s="8" t="n">
        <v>0</v>
      </c>
      <c r="AC392" s="8" t="n">
        <v>1</v>
      </c>
      <c r="AD392" s="8" t="n">
        <v>0</v>
      </c>
      <c r="AE392" s="8" t="n">
        <v>0</v>
      </c>
      <c r="AF392" s="8" t="n">
        <v>1</v>
      </c>
      <c r="AH392" s="8" t="n">
        <v>1</v>
      </c>
      <c r="AI392" s="8" t="n">
        <v>0</v>
      </c>
      <c r="AJ392" s="8" t="n">
        <v>0</v>
      </c>
      <c r="AK392" s="8" t="n">
        <v>1</v>
      </c>
      <c r="AL392" s="8" t="n">
        <v>0</v>
      </c>
      <c r="AM392" s="8" t="n">
        <v>0</v>
      </c>
      <c r="AN392" s="8" t="n">
        <v>1</v>
      </c>
      <c r="AP392" s="8">
        <f>IF(($B$392&lt;&gt;2)+($J$392&lt;&gt;2)+($R$392&lt;&gt;2)+($Z$392&lt;&gt;2)+($AH$392&lt;&gt;2)=0,2,IF((($B$392&lt;&gt;2)*$B$392+($J$392&lt;&gt;2)*$J$392+($R$392&lt;&gt;2)*$R$392+($Z$392&lt;&gt;2)*$Z$392+($AH$392&lt;&gt;2)*$AH$392)/(($B$392&lt;&gt;2)+($J$392&lt;&gt;2)+($R$392&lt;&gt;2)+($Z$392&lt;&gt;2)+($AH$392&lt;&gt;2))&gt;=0.5,1,0))</f>
        <v/>
      </c>
      <c r="AQ392" s="8">
        <f>IF(($C$392&lt;&gt;2)+($K$392&lt;&gt;2)+($S$392&lt;&gt;2)+($AA$392&lt;&gt;2)+($AI$392&lt;&gt;2)=0,2,IF((($C$392&lt;&gt;2)*$C$392+($K$392&lt;&gt;2)*$K$392+($S$392&lt;&gt;2)*$S$392+($AA$392&lt;&gt;2)*$AA$392+($AI$392&lt;&gt;2)*$AI$392)/(($C$392&lt;&gt;2)+($K$392&lt;&gt;2)+($S$392&lt;&gt;2)+($AA$392&lt;&gt;2)+($AI$392&lt;&gt;2))&gt;=0.5,1,0))</f>
        <v/>
      </c>
      <c r="AR392" s="8">
        <f>IF(($D$392&lt;&gt;2)+($L$392&lt;&gt;2)+($T$392&lt;&gt;2)+($AB$392&lt;&gt;2)+($AJ$392&lt;&gt;2)=0,2,IF((($D$392&lt;&gt;2)*$D$392+($L$392&lt;&gt;2)*$L$392+($T$392&lt;&gt;2)*$T$392+($AB$392&lt;&gt;2)*$AB$392+($AJ$392&lt;&gt;2)*$AJ$392)/(($D$392&lt;&gt;2)+($L$392&lt;&gt;2)+($T$392&lt;&gt;2)+($AB$392&lt;&gt;2)+($AJ$392&lt;&gt;2))&gt;=0.5,1,0))</f>
        <v/>
      </c>
      <c r="AS392" s="8">
        <f>IF(($E$392&lt;&gt;2)+($M$392&lt;&gt;2)+($U$392&lt;&gt;2)+($AC$392&lt;&gt;2)+($AK$392&lt;&gt;2)=0,2,IF((($E$392&lt;&gt;2)*$E$392+($M$392&lt;&gt;2)*$M$392+($U$392&lt;&gt;2)*$U$392+($AC$392&lt;&gt;2)*$AC$392+($AK$392&lt;&gt;2)*$AK$392)/(($E$392&lt;&gt;2)+($M$392&lt;&gt;2)+($U$392&lt;&gt;2)+($AC$392&lt;&gt;2)+($AK$392&lt;&gt;2))&gt;=0.5,1,0))</f>
        <v/>
      </c>
      <c r="AT392" s="8">
        <f>IF(($F$392&lt;&gt;2)+($N$392&lt;&gt;2)+($V$392&lt;&gt;2)+($AD$392&lt;&gt;2)+($AL$392&lt;&gt;2)=0,2,IF((($F$392&lt;&gt;2)*$F$392+($N$392&lt;&gt;2)*$N$392+($V$392&lt;&gt;2)*$V$392+($AD$392&lt;&gt;2)*$AD$392+($AL$392&lt;&gt;2)*$AL$392)/(($F$392&lt;&gt;2)+($N$392&lt;&gt;2)+($V$392&lt;&gt;2)+($AD$392&lt;&gt;2)+($AL$392&lt;&gt;2))&gt;=0.5,1,0))</f>
        <v/>
      </c>
      <c r="AU392" s="8">
        <f>IF(($G$392&lt;&gt;2)+($O$392&lt;&gt;2)+($W$392&lt;&gt;2)+($AE$392&lt;&gt;2)+($AM$392&lt;&gt;2)=0,2,IF((($G$392&lt;&gt;2)*$G$392+($O$392&lt;&gt;2)*$O$392+($W$392&lt;&gt;2)*$W$392+($AE$392&lt;&gt;2)*$AE$392+($AM$392&lt;&gt;2)*$AM$392)/(($G$392&lt;&gt;2)+($O$392&lt;&gt;2)+($W$392&lt;&gt;2)+($AE$392&lt;&gt;2)+($AM$392&lt;&gt;2))&gt;=0.5,1,0))</f>
        <v/>
      </c>
      <c r="AV392" s="8">
        <f>IF(($H$392&lt;&gt;2)+($P$392&lt;&gt;2)+($X$392&lt;&gt;2)+($AF$392&lt;&gt;2)+($AN$392&lt;&gt;2)=0,2,IF((($H$392&lt;&gt;2)*$H$392+($P$392&lt;&gt;2)*$P$392+($X$392&lt;&gt;2)*$X$392+($AF$392&lt;&gt;2)*$AF$392+($AN$392&lt;&gt;2)*$AN$392)/(($H$392&lt;&gt;2)+($P$392&lt;&gt;2)+($X$392&lt;&gt;2)+($AF$392&lt;&gt;2)+($AN$392&lt;&gt;2))&gt;=0.5,1,0))</f>
        <v/>
      </c>
      <c r="AX392" s="16">
        <f>'Ground truth'!$B$20</f>
        <v/>
      </c>
      <c r="AY392" s="16">
        <f>'Ground truth'!$C$20</f>
        <v/>
      </c>
      <c r="AZ392" s="16">
        <f>'Ground truth'!$D$20</f>
        <v/>
      </c>
      <c r="BA392" s="16">
        <f>'Ground truth'!$E$20</f>
        <v/>
      </c>
      <c r="BB392" s="16">
        <f>'Ground truth'!$F$20</f>
        <v/>
      </c>
      <c r="BC392" s="16">
        <f>'Ground truth'!$G$20</f>
        <v/>
      </c>
      <c r="BD392" s="16">
        <f>'Ground truth'!$H$20</f>
        <v/>
      </c>
    </row>
    <row r="394">
      <c r="A394" s="17" t="inlineStr">
        <is>
          <t>metrics — confident-only (unsure excluded from denominators)</t>
        </is>
      </c>
      <c r="B394" s="10" t="inlineStr">
        <is>
          <t>run 1</t>
        </is>
      </c>
      <c r="C394" s="10" t="inlineStr">
        <is>
          <t>run 2</t>
        </is>
      </c>
      <c r="D394" s="10" t="inlineStr">
        <is>
          <t>run 3</t>
        </is>
      </c>
      <c r="E394" s="10" t="inlineStr">
        <is>
          <t>run 4</t>
        </is>
      </c>
      <c r="F394" s="10" t="inlineStr">
        <is>
          <t>run 5</t>
        </is>
      </c>
      <c r="G394" s="10" t="inlineStr">
        <is>
          <t>avg-matrix</t>
        </is>
      </c>
      <c r="H394" s="10" t="inlineStr">
        <is>
          <t>mean</t>
        </is>
      </c>
      <c r="I394" s="10" t="inlineStr">
        <is>
          <t>std (pop.)</t>
        </is>
      </c>
      <c r="J394" s="17" t="inlineStr">
        <is>
          <t>notes</t>
        </is>
      </c>
    </row>
    <row r="395">
      <c r="A395" s="7" t="inlineStr">
        <is>
          <t>TP</t>
        </is>
      </c>
      <c r="B395" s="7">
        <f>SUMPRODUCT(($B$386:$H$392=1)*('Ground truth'!$B$14:$H$20=1))</f>
        <v/>
      </c>
      <c r="C395" s="7">
        <f>SUMPRODUCT(($J$386:$P$392=1)*('Ground truth'!$B$14:$H$20=1))</f>
        <v/>
      </c>
      <c r="D395" s="7">
        <f>SUMPRODUCT(($R$386:$X$392=1)*('Ground truth'!$B$14:$H$20=1))</f>
        <v/>
      </c>
      <c r="E395" s="7">
        <f>SUMPRODUCT(($Z$386:$AF$392=1)*('Ground truth'!$B$14:$H$20=1))</f>
        <v/>
      </c>
      <c r="F395" s="7">
        <f>SUMPRODUCT(($AH$386:$AN$392=1)*('Ground truth'!$B$14:$H$20=1))</f>
        <v/>
      </c>
      <c r="G395" s="7">
        <f>SUMPRODUCT(($AP$386:$AV$392=1)*('Ground truth'!$B$14:$H$20=1))</f>
        <v/>
      </c>
      <c r="H395" s="12">
        <f>AVERAGE($B$395:$F$395)</f>
        <v/>
      </c>
      <c r="I395" s="12">
        <f>STDEV.P($B$395:$F$395)</f>
        <v/>
      </c>
    </row>
    <row r="396">
      <c r="A396" s="7" t="inlineStr">
        <is>
          <t>TN</t>
        </is>
      </c>
      <c r="B396" s="7">
        <f>SUMPRODUCT(($B$386:$H$392=0)*('Ground truth'!$B$14:$H$20=0))</f>
        <v/>
      </c>
      <c r="C396" s="7">
        <f>SUMPRODUCT(($J$386:$P$392=0)*('Ground truth'!$B$14:$H$20=0))</f>
        <v/>
      </c>
      <c r="D396" s="7">
        <f>SUMPRODUCT(($R$386:$X$392=0)*('Ground truth'!$B$14:$H$20=0))</f>
        <v/>
      </c>
      <c r="E396" s="7">
        <f>SUMPRODUCT(($Z$386:$AF$392=0)*('Ground truth'!$B$14:$H$20=0))</f>
        <v/>
      </c>
      <c r="F396" s="7">
        <f>SUMPRODUCT(($AH$386:$AN$392=0)*('Ground truth'!$B$14:$H$20=0))</f>
        <v/>
      </c>
      <c r="G396" s="7">
        <f>SUMPRODUCT(($AP$386:$AV$392=0)*('Ground truth'!$B$14:$H$20=0))</f>
        <v/>
      </c>
      <c r="H396" s="12">
        <f>AVERAGE($B$396:$F$396)</f>
        <v/>
      </c>
      <c r="I396" s="12">
        <f>STDEV.P($B$396:$F$396)</f>
        <v/>
      </c>
    </row>
    <row r="397">
      <c r="A397" s="7" t="inlineStr">
        <is>
          <t>FP</t>
        </is>
      </c>
      <c r="B397" s="7">
        <f>SUMPRODUCT(($B$386:$H$392=1)*('Ground truth'!$B$14:$H$20=0))</f>
        <v/>
      </c>
      <c r="C397" s="7">
        <f>SUMPRODUCT(($J$386:$P$392=1)*('Ground truth'!$B$14:$H$20=0))</f>
        <v/>
      </c>
      <c r="D397" s="7">
        <f>SUMPRODUCT(($R$386:$X$392=1)*('Ground truth'!$B$14:$H$20=0))</f>
        <v/>
      </c>
      <c r="E397" s="7">
        <f>SUMPRODUCT(($Z$386:$AF$392=1)*('Ground truth'!$B$14:$H$20=0))</f>
        <v/>
      </c>
      <c r="F397" s="7">
        <f>SUMPRODUCT(($AH$386:$AN$392=1)*('Ground truth'!$B$14:$H$20=0))</f>
        <v/>
      </c>
      <c r="G397" s="7">
        <f>SUMPRODUCT(($AP$386:$AV$392=1)*('Ground truth'!$B$14:$H$20=0))</f>
        <v/>
      </c>
      <c r="H397" s="12">
        <f>AVERAGE($B$397:$F$397)</f>
        <v/>
      </c>
      <c r="I397" s="12">
        <f>STDEV.P($B$397:$F$397)</f>
        <v/>
      </c>
    </row>
    <row r="398">
      <c r="A398" s="7" t="inlineStr">
        <is>
          <t>FN</t>
        </is>
      </c>
      <c r="B398" s="7">
        <f>SUMPRODUCT(($B$386:$H$392=0)*('Ground truth'!$B$14:$H$20=1))</f>
        <v/>
      </c>
      <c r="C398" s="7">
        <f>SUMPRODUCT(($J$386:$P$392=0)*('Ground truth'!$B$14:$H$20=1))</f>
        <v/>
      </c>
      <c r="D398" s="7">
        <f>SUMPRODUCT(($R$386:$X$392=0)*('Ground truth'!$B$14:$H$20=1))</f>
        <v/>
      </c>
      <c r="E398" s="7">
        <f>SUMPRODUCT(($Z$386:$AF$392=0)*('Ground truth'!$B$14:$H$20=1))</f>
        <v/>
      </c>
      <c r="F398" s="7">
        <f>SUMPRODUCT(($AH$386:$AN$392=0)*('Ground truth'!$B$14:$H$20=1))</f>
        <v/>
      </c>
      <c r="G398" s="7">
        <f>SUMPRODUCT(($AP$386:$AV$392=0)*('Ground truth'!$B$14:$H$20=1))</f>
        <v/>
      </c>
      <c r="H398" s="12">
        <f>AVERAGE($B$398:$F$398)</f>
        <v/>
      </c>
      <c r="I398" s="12">
        <f>STDEV.P($B$398:$F$398)</f>
        <v/>
      </c>
    </row>
    <row r="399">
      <c r="A399" s="4" t="inlineStr">
        <is>
          <t>Precision</t>
        </is>
      </c>
      <c r="B399" s="12">
        <f>IFERROR($B$395/($B$395+$B$397),0)</f>
        <v/>
      </c>
      <c r="C399" s="12">
        <f>IFERROR($C$395/($C$395+$C$397),0)</f>
        <v/>
      </c>
      <c r="D399" s="12">
        <f>IFERROR($D$395/($D$395+$D$397),0)</f>
        <v/>
      </c>
      <c r="E399" s="12">
        <f>IFERROR($E$395/($E$395+$E$397),0)</f>
        <v/>
      </c>
      <c r="F399" s="12">
        <f>IFERROR($F$395/($F$395+$F$397),0)</f>
        <v/>
      </c>
      <c r="G399" s="12">
        <f>IFERROR($G$395/($G$395+$G$397),0)</f>
        <v/>
      </c>
      <c r="H399" s="18">
        <f>AVERAGE($B$399:$F$399)</f>
        <v/>
      </c>
      <c r="I399" s="18">
        <f>STDEV.P($B$399:$F$399)</f>
        <v/>
      </c>
    </row>
    <row r="400">
      <c r="A400" s="4" t="inlineStr">
        <is>
          <t>Recall</t>
        </is>
      </c>
      <c r="B400" s="12">
        <f>IFERROR($B$395/($B$395+$B$398),0)</f>
        <v/>
      </c>
      <c r="C400" s="12">
        <f>IFERROR($C$395/($C$395+$C$398),0)</f>
        <v/>
      </c>
      <c r="D400" s="12">
        <f>IFERROR($D$395/($D$395+$D$398),0)</f>
        <v/>
      </c>
      <c r="E400" s="12">
        <f>IFERROR($E$395/($E$395+$E$398),0)</f>
        <v/>
      </c>
      <c r="F400" s="12">
        <f>IFERROR($F$395/($F$395+$F$398),0)</f>
        <v/>
      </c>
      <c r="G400" s="12">
        <f>IFERROR($G$395/($G$395+$G$398),0)</f>
        <v/>
      </c>
      <c r="H400" s="18">
        <f>AVERAGE($B$400:$F$400)</f>
        <v/>
      </c>
      <c r="I400" s="18">
        <f>STDEV.P($B$400:$F$400)</f>
        <v/>
      </c>
    </row>
    <row r="401">
      <c r="A401" s="4" t="inlineStr">
        <is>
          <t>F1</t>
        </is>
      </c>
      <c r="B401" s="12">
        <f>IFERROR(2*$B$399*$B$400/($B$399+$B$400),0)</f>
        <v/>
      </c>
      <c r="C401" s="12">
        <f>IFERROR(2*$C$399*$C$400/($C$399+$C$400),0)</f>
        <v/>
      </c>
      <c r="D401" s="12">
        <f>IFERROR(2*$D$399*$D$400/($D$399+$D$400),0)</f>
        <v/>
      </c>
      <c r="E401" s="12">
        <f>IFERROR(2*$E$399*$E$400/($E$399+$E$400),0)</f>
        <v/>
      </c>
      <c r="F401" s="12">
        <f>IFERROR(2*$F$399*$F$400/($F$399+$F$400),0)</f>
        <v/>
      </c>
      <c r="G401" s="12">
        <f>IFERROR(2*$G$399*$G$400/($G$399+$G$400),0)</f>
        <v/>
      </c>
      <c r="H401" s="18">
        <f>AVERAGE($B$401:$F$401)</f>
        <v/>
      </c>
      <c r="I401" s="18">
        <f>STDEV.P($B$401:$F$401)</f>
        <v/>
      </c>
    </row>
    <row r="402">
      <c r="A402" s="4" t="inlineStr">
        <is>
          <t>Accuracy</t>
        </is>
      </c>
      <c r="B402" s="12">
        <f>IFERROR(($B$395+$B$396)/($B$395+$B$396+$B$397+$B$398),0)</f>
        <v/>
      </c>
      <c r="C402" s="12">
        <f>IFERROR(($C$395+$C$396)/($C$395+$C$396+$C$397+$C$398),0)</f>
        <v/>
      </c>
      <c r="D402" s="12">
        <f>IFERROR(($D$395+$D$396)/($D$395+$D$396+$D$397+$D$398),0)</f>
        <v/>
      </c>
      <c r="E402" s="12">
        <f>IFERROR(($E$395+$E$396)/($E$395+$E$396+$E$397+$E$398),0)</f>
        <v/>
      </c>
      <c r="F402" s="12">
        <f>IFERROR(($F$395+$F$396)/($F$395+$F$396+$F$397+$F$398),0)</f>
        <v/>
      </c>
      <c r="G402" s="12">
        <f>IFERROR(($G$395+$G$396)/($G$395+$G$396+$G$397+$G$398),0)</f>
        <v/>
      </c>
      <c r="H402" s="18">
        <f>AVERAGE($B$402:$F$402)</f>
        <v/>
      </c>
      <c r="I402" s="18">
        <f>STDEV.P($B$402:$F$402)</f>
        <v/>
      </c>
    </row>
    <row r="403">
      <c r="A403" s="4" t="inlineStr">
        <is>
          <t>Edit distance</t>
        </is>
      </c>
      <c r="B403" s="12">
        <f>SUMPRODUCT(ABS('Ground truth'!$B$14:$H$20-$B$386:$H$392))</f>
        <v/>
      </c>
      <c r="C403" s="12">
        <f>SUMPRODUCT(ABS('Ground truth'!$B$14:$H$20-$J$386:$P$392))</f>
        <v/>
      </c>
      <c r="D403" s="12">
        <f>SUMPRODUCT(ABS('Ground truth'!$B$14:$H$20-$R$386:$X$392))</f>
        <v/>
      </c>
      <c r="E403" s="12">
        <f>SUMPRODUCT(ABS('Ground truth'!$B$14:$H$20-$Z$386:$AF$392))</f>
        <v/>
      </c>
      <c r="F403" s="12">
        <f>SUMPRODUCT(ABS('Ground truth'!$B$14:$H$20-$AH$386:$AN$392))</f>
        <v/>
      </c>
      <c r="G403" s="12">
        <f>SUMPRODUCT(ABS('Ground truth'!$B$14:$H$20-$AP$386:$AV$392))</f>
        <v/>
      </c>
      <c r="H403" s="18">
        <f>AVERAGE($B$403:$F$403)</f>
        <v/>
      </c>
      <c r="I403" s="18">
        <f>STDEV.P($B$403:$F$403)</f>
        <v/>
      </c>
    </row>
    <row r="404">
      <c r="A404" s="4" t="inlineStr">
        <is>
          <t>Spectral distance</t>
        </is>
      </c>
      <c r="B404" s="12">
        <f>SQRT(SUMPRODUCT(('Ground truth'!$K$14:$K$20-$B$415:$B$421)^2))</f>
        <v/>
      </c>
      <c r="C404" s="12">
        <f>SQRT(SUMPRODUCT(('Ground truth'!$K$14:$K$20-$C$415:$C$421)^2))</f>
        <v/>
      </c>
      <c r="D404" s="12">
        <f>SQRT(SUMPRODUCT(('Ground truth'!$K$14:$K$20-$D$415:$D$421)^2))</f>
        <v/>
      </c>
      <c r="E404" s="12">
        <f>SQRT(SUMPRODUCT(('Ground truth'!$K$14:$K$20-$E$415:$E$421)^2))</f>
        <v/>
      </c>
      <c r="F404" s="12">
        <f>SQRT(SUMPRODUCT(('Ground truth'!$K$14:$K$20-$F$415:$F$421)^2))</f>
        <v/>
      </c>
      <c r="G404" s="12">
        <f>SQRT(SUMPRODUCT(('Ground truth'!$K$14:$K$20-$G$415:$G$421)^2))</f>
        <v/>
      </c>
      <c r="H404" s="18">
        <f>AVERAGE($B$404:$F$404)</f>
        <v/>
      </c>
      <c r="I404" s="18">
        <f>STDEV.P($B$404:$F$404)</f>
        <v/>
      </c>
    </row>
    <row r="405">
      <c r="A405" s="4" t="inlineStr">
        <is>
          <t>Unsure cells</t>
        </is>
      </c>
      <c r="B405" s="7">
        <f>COUNTIF($B$386:$H$392,2)</f>
        <v/>
      </c>
      <c r="C405" s="7">
        <f>COUNTIF($J$386:$P$392,2)</f>
        <v/>
      </c>
      <c r="D405" s="7">
        <f>COUNTIF($R$386:$X$392,2)</f>
        <v/>
      </c>
      <c r="E405" s="7">
        <f>COUNTIF($Z$386:$AF$392,2)</f>
        <v/>
      </c>
      <c r="F405" s="7">
        <f>COUNTIF($AH$386:$AN$392,2)</f>
        <v/>
      </c>
      <c r="G405" s="7">
        <f>COUNTIF($AP$386:$AV$392,2)</f>
        <v/>
      </c>
      <c r="H405" s="12">
        <f>AVERAGE($B$405:$F$405)</f>
        <v/>
      </c>
      <c r="I405" s="12">
        <f>STDEV.P($B$405:$F$405)</f>
        <v/>
      </c>
    </row>
    <row r="406">
      <c r="A406" s="3" t="inlineStr">
        <is>
          <t>eigenvalues (real part, numpy order; pasted)</t>
        </is>
      </c>
    </row>
    <row r="407">
      <c r="A407" s="3" t="inlineStr">
        <is>
          <t xml:space="preserve">  λ1</t>
        </is>
      </c>
      <c r="B407" s="19" t="n">
        <v>3.813606502648328</v>
      </c>
      <c r="C407" s="19" t="n">
        <v>4.510117665327716</v>
      </c>
      <c r="D407" s="19" t="n">
        <v>4.510117665327716</v>
      </c>
      <c r="E407" s="19" t="n">
        <v>4.510117665327716</v>
      </c>
      <c r="F407" s="19" t="n">
        <v>4.510117665327716</v>
      </c>
      <c r="G407" s="19" t="n">
        <v>4.510117665327716</v>
      </c>
    </row>
    <row r="408">
      <c r="A408" s="3" t="inlineStr">
        <is>
          <t xml:space="preserve">  λ2</t>
        </is>
      </c>
      <c r="B408" s="19" t="n">
        <v>1.529316580128842</v>
      </c>
      <c r="C408" s="19" t="n">
        <v>2.186769993101381</v>
      </c>
      <c r="D408" s="19" t="n">
        <v>2.186769993101381</v>
      </c>
      <c r="E408" s="19" t="n">
        <v>2.186769993101381</v>
      </c>
      <c r="F408" s="19" t="n">
        <v>2.186769993101381</v>
      </c>
      <c r="G408" s="19" t="n">
        <v>2.186769993101381</v>
      </c>
    </row>
    <row r="409">
      <c r="A409" s="3" t="inlineStr">
        <is>
          <t xml:space="preserve">  λ3</t>
        </is>
      </c>
      <c r="B409" s="19" t="n">
        <v>-0.9999999999999994</v>
      </c>
      <c r="C409" s="19" t="n">
        <v>1.127197597493721</v>
      </c>
      <c r="D409" s="19" t="n">
        <v>1.127197597493721</v>
      </c>
      <c r="E409" s="19" t="n">
        <v>1.127197597493721</v>
      </c>
      <c r="F409" s="19" t="n">
        <v>1.127197597493721</v>
      </c>
      <c r="G409" s="19" t="n">
        <v>1.127197597493721</v>
      </c>
    </row>
    <row r="410">
      <c r="A410" s="3" t="inlineStr">
        <is>
          <t xml:space="preserve">  λ4</t>
        </is>
      </c>
      <c r="B410" s="19" t="n">
        <v>-0.3429230827771703</v>
      </c>
      <c r="C410" s="19" t="n">
        <v>-1.136684423507488</v>
      </c>
      <c r="D410" s="19" t="n">
        <v>-1.136684423507488</v>
      </c>
      <c r="E410" s="19" t="n">
        <v>-1.136684423507488</v>
      </c>
      <c r="F410" s="19" t="n">
        <v>-1.136684423507488</v>
      </c>
      <c r="G410" s="19" t="n">
        <v>-1.136684423507488</v>
      </c>
    </row>
    <row r="411">
      <c r="A411" s="3" t="inlineStr">
        <is>
          <t xml:space="preserve">  λ5</t>
        </is>
      </c>
      <c r="B411" s="19" t="n">
        <v>2.000000000000001</v>
      </c>
      <c r="C411" s="19" t="n">
        <v>-0.5411716641496471</v>
      </c>
      <c r="D411" s="19" t="n">
        <v>-0.5411716641496471</v>
      </c>
      <c r="E411" s="19" t="n">
        <v>-0.5411716641496471</v>
      </c>
      <c r="F411" s="19" t="n">
        <v>-0.5411716641496471</v>
      </c>
      <c r="G411" s="19" t="n">
        <v>-0.5411716641496471</v>
      </c>
    </row>
    <row r="412">
      <c r="A412" s="3" t="inlineStr">
        <is>
          <t xml:space="preserve">  λ6</t>
        </is>
      </c>
      <c r="B412" s="19" t="n">
        <v>-3.619871803138399e-17</v>
      </c>
      <c r="C412" s="19" t="n">
        <v>-0.1462291682656735</v>
      </c>
      <c r="D412" s="19" t="n">
        <v>-0.1462291682656735</v>
      </c>
      <c r="E412" s="19" t="n">
        <v>-0.1462291682656735</v>
      </c>
      <c r="F412" s="19" t="n">
        <v>-0.1462291682656735</v>
      </c>
      <c r="G412" s="19" t="n">
        <v>-0.1462291682656735</v>
      </c>
    </row>
    <row r="413">
      <c r="A413" s="3" t="inlineStr">
        <is>
          <t xml:space="preserve">  λ7</t>
        </is>
      </c>
      <c r="B413" s="19" t="n">
        <v>1</v>
      </c>
      <c r="C413" s="19" t="n">
        <v>1</v>
      </c>
      <c r="D413" s="19" t="n">
        <v>1</v>
      </c>
      <c r="E413" s="19" t="n">
        <v>1</v>
      </c>
      <c r="F413" s="19" t="n">
        <v>1</v>
      </c>
      <c r="G413" s="19" t="n">
        <v>1</v>
      </c>
    </row>
    <row r="414">
      <c r="A414" s="3" t="inlineStr">
        <is>
          <t>eigenvalues sorted desc (LARGE)</t>
        </is>
      </c>
    </row>
    <row r="415">
      <c r="A415" s="3" t="inlineStr">
        <is>
          <t xml:space="preserve">  λ(1)</t>
        </is>
      </c>
      <c r="B415" s="19">
        <f>LARGE($B$407:$B$413,1)</f>
        <v/>
      </c>
      <c r="C415" s="19">
        <f>LARGE($C$407:$C$413,1)</f>
        <v/>
      </c>
      <c r="D415" s="19">
        <f>LARGE($D$407:$D$413,1)</f>
        <v/>
      </c>
      <c r="E415" s="19">
        <f>LARGE($E$407:$E$413,1)</f>
        <v/>
      </c>
      <c r="F415" s="19">
        <f>LARGE($F$407:$F$413,1)</f>
        <v/>
      </c>
      <c r="G415" s="19">
        <f>LARGE($G$407:$G$413,1)</f>
        <v/>
      </c>
    </row>
    <row r="416">
      <c r="A416" s="3" t="inlineStr">
        <is>
          <t xml:space="preserve">  λ(2)</t>
        </is>
      </c>
      <c r="B416" s="19">
        <f>LARGE($B$407:$B$413,2)</f>
        <v/>
      </c>
      <c r="C416" s="19">
        <f>LARGE($C$407:$C$413,2)</f>
        <v/>
      </c>
      <c r="D416" s="19">
        <f>LARGE($D$407:$D$413,2)</f>
        <v/>
      </c>
      <c r="E416" s="19">
        <f>LARGE($E$407:$E$413,2)</f>
        <v/>
      </c>
      <c r="F416" s="19">
        <f>LARGE($F$407:$F$413,2)</f>
        <v/>
      </c>
      <c r="G416" s="19">
        <f>LARGE($G$407:$G$413,2)</f>
        <v/>
      </c>
    </row>
    <row r="417">
      <c r="A417" s="3" t="inlineStr">
        <is>
          <t xml:space="preserve">  λ(3)</t>
        </is>
      </c>
      <c r="B417" s="19">
        <f>LARGE($B$407:$B$413,3)</f>
        <v/>
      </c>
      <c r="C417" s="19">
        <f>LARGE($C$407:$C$413,3)</f>
        <v/>
      </c>
      <c r="D417" s="19">
        <f>LARGE($D$407:$D$413,3)</f>
        <v/>
      </c>
      <c r="E417" s="19">
        <f>LARGE($E$407:$E$413,3)</f>
        <v/>
      </c>
      <c r="F417" s="19">
        <f>LARGE($F$407:$F$413,3)</f>
        <v/>
      </c>
      <c r="G417" s="19">
        <f>LARGE($G$407:$G$413,3)</f>
        <v/>
      </c>
    </row>
    <row r="418">
      <c r="A418" s="3" t="inlineStr">
        <is>
          <t xml:space="preserve">  λ(4)</t>
        </is>
      </c>
      <c r="B418" s="19">
        <f>LARGE($B$407:$B$413,4)</f>
        <v/>
      </c>
      <c r="C418" s="19">
        <f>LARGE($C$407:$C$413,4)</f>
        <v/>
      </c>
      <c r="D418" s="19">
        <f>LARGE($D$407:$D$413,4)</f>
        <v/>
      </c>
      <c r="E418" s="19">
        <f>LARGE($E$407:$E$413,4)</f>
        <v/>
      </c>
      <c r="F418" s="19">
        <f>LARGE($F$407:$F$413,4)</f>
        <v/>
      </c>
      <c r="G418" s="19">
        <f>LARGE($G$407:$G$413,4)</f>
        <v/>
      </c>
    </row>
    <row r="419">
      <c r="A419" s="3" t="inlineStr">
        <is>
          <t xml:space="preserve">  λ(5)</t>
        </is>
      </c>
      <c r="B419" s="19">
        <f>LARGE($B$407:$B$413,5)</f>
        <v/>
      </c>
      <c r="C419" s="19">
        <f>LARGE($C$407:$C$413,5)</f>
        <v/>
      </c>
      <c r="D419" s="19">
        <f>LARGE($D$407:$D$413,5)</f>
        <v/>
      </c>
      <c r="E419" s="19">
        <f>LARGE($E$407:$E$413,5)</f>
        <v/>
      </c>
      <c r="F419" s="19">
        <f>LARGE($F$407:$F$413,5)</f>
        <v/>
      </c>
      <c r="G419" s="19">
        <f>LARGE($G$407:$G$413,5)</f>
        <v/>
      </c>
    </row>
    <row r="420">
      <c r="A420" s="3" t="inlineStr">
        <is>
          <t xml:space="preserve">  λ(6)</t>
        </is>
      </c>
      <c r="B420" s="19">
        <f>LARGE($B$407:$B$413,6)</f>
        <v/>
      </c>
      <c r="C420" s="19">
        <f>LARGE($C$407:$C$413,6)</f>
        <v/>
      </c>
      <c r="D420" s="19">
        <f>LARGE($D$407:$D$413,6)</f>
        <v/>
      </c>
      <c r="E420" s="19">
        <f>LARGE($E$407:$E$413,6)</f>
        <v/>
      </c>
      <c r="F420" s="19">
        <f>LARGE($F$407:$F$413,6)</f>
        <v/>
      </c>
      <c r="G420" s="19">
        <f>LARGE($G$407:$G$413,6)</f>
        <v/>
      </c>
    </row>
    <row r="421">
      <c r="A421" s="3" t="inlineStr">
        <is>
          <t xml:space="preserve">  λ(7)</t>
        </is>
      </c>
      <c r="B421" s="19">
        <f>LARGE($B$407:$B$413,7)</f>
        <v/>
      </c>
      <c r="C421" s="19">
        <f>LARGE($C$407:$C$413,7)</f>
        <v/>
      </c>
      <c r="D421" s="19">
        <f>LARGE($D$407:$D$413,7)</f>
        <v/>
      </c>
      <c r="E421" s="19">
        <f>LARGE($E$407:$E$413,7)</f>
        <v/>
      </c>
      <c r="F421" s="19">
        <f>LARGE($F$407:$F$413,7)</f>
        <v/>
      </c>
      <c r="G421" s="19">
        <f>LARGE($G$407:$G$413,7)</f>
        <v/>
      </c>
    </row>
    <row r="422">
      <c r="A422" s="3" t="inlineStr">
        <is>
          <t>check: Σeig − trace (→0)</t>
        </is>
      </c>
      <c r="B422" s="3">
        <f>ROUND(SUM($B$407:$B$413)-($B$386+$C$387+$D$388+$E$389+$F$390+$G$391+$H$392),6)</f>
        <v/>
      </c>
      <c r="C422" s="3">
        <f>ROUND(SUM($C$407:$C$413)-($J$386+$K$387+$L$388+$M$389+$N$390+$O$391+$P$392),6)</f>
        <v/>
      </c>
      <c r="D422" s="3">
        <f>ROUND(SUM($D$407:$D$413)-($R$386+$S$387+$T$388+$U$389+$V$390+$W$391+$X$392),6)</f>
        <v/>
      </c>
      <c r="E422" s="3">
        <f>ROUND(SUM($E$407:$E$413)-($Z$386+$AA$387+$AB$388+$AC$389+$AD$390+$AE$391+$AF$392),6)</f>
        <v/>
      </c>
      <c r="F422" s="3">
        <f>ROUND(SUM($F$407:$F$413)-($AH$386+$AI$387+$AJ$388+$AK$389+$AL$390+$AM$391+$AN$392),6)</f>
        <v/>
      </c>
      <c r="G422" s="3">
        <f>ROUND(SUM($G$407:$G$413)-($AP$386+$AQ$387+$AR$388+$AS$389+$AT$390+$AU$391+$AV$392),6)</f>
        <v/>
      </c>
    </row>
    <row r="423">
      <c r="A423" s="3" t="inlineStr">
        <is>
          <t>check: Πeig − det (→0)</t>
        </is>
      </c>
      <c r="B423" s="3">
        <f>ROUND(MDETERM($B$386:$H$392)-PRODUCT($B$407:$B$413),6)</f>
        <v/>
      </c>
      <c r="C423" s="3">
        <f>ROUND(MDETERM($J$386:$P$392)-PRODUCT($C$407:$C$413),6)</f>
        <v/>
      </c>
      <c r="D423" s="3">
        <f>ROUND(MDETERM($R$386:$X$392)-PRODUCT($D$407:$D$413),6)</f>
        <v/>
      </c>
      <c r="E423" s="3">
        <f>ROUND(MDETERM($Z$386:$AF$392)-PRODUCT($E$407:$E$413),6)</f>
        <v/>
      </c>
      <c r="F423" s="3">
        <f>ROUND(MDETERM($AH$386:$AN$392)-PRODUCT($F$407:$F$413),6)</f>
        <v/>
      </c>
      <c r="G423" s="3">
        <f>ROUND(MDETERM($AP$386:$AV$392)-PRODUCT($G$407:$G$413),6)</f>
        <v/>
      </c>
    </row>
    <row r="424">
      <c r="A424" s="3" t="inlineStr">
        <is>
          <t>complex eigenvalues?</t>
        </is>
      </c>
      <c r="B424" s="3" t="inlineStr"/>
      <c r="C424" s="3" t="inlineStr"/>
      <c r="D424" s="3" t="inlineStr"/>
      <c r="E424" s="3" t="inlineStr"/>
      <c r="F424" s="3" t="inlineStr"/>
      <c r="G424" s="3" t="inlineStr"/>
    </row>
    <row r="425">
      <c r="A425" s="3" t="inlineStr">
        <is>
          <t>check: det(M − λᵢI) per sorted λ (→0)</t>
        </is>
      </c>
    </row>
    <row r="426">
      <c r="A426" s="3" t="inlineStr">
        <is>
          <t xml:space="preserve">  det(M − λ(1)I)</t>
        </is>
      </c>
      <c r="B426" s="3">
        <f t="array" ref="B426">ROUND(MDETERM($B$386:$H$392-$B$415*MUNIT(7)),6)</f>
        <v/>
      </c>
      <c r="C426" s="3">
        <f t="array" ref="C426">ROUND(MDETERM($J$386:$P$392-$C$415*MUNIT(7)),6)</f>
        <v/>
      </c>
      <c r="D426" s="3">
        <f t="array" ref="D426">ROUND(MDETERM($R$386:$X$392-$D$415*MUNIT(7)),6)</f>
        <v/>
      </c>
      <c r="E426" s="3">
        <f t="array" ref="E426">ROUND(MDETERM($Z$386:$AF$392-$E$415*MUNIT(7)),6)</f>
        <v/>
      </c>
      <c r="F426" s="3">
        <f t="array" ref="F426">ROUND(MDETERM($AH$386:$AN$392-$F$415*MUNIT(7)),6)</f>
        <v/>
      </c>
      <c r="G426" s="3">
        <f t="array" ref="G426">ROUND(MDETERM($AP$386:$AV$392-$G$415*MUNIT(7)),6)</f>
        <v/>
      </c>
    </row>
    <row r="427">
      <c r="A427" s="3" t="inlineStr">
        <is>
          <t xml:space="preserve">  det(M − λ(2)I)</t>
        </is>
      </c>
      <c r="B427" s="3">
        <f t="array" ref="B427">ROUND(MDETERM($B$386:$H$392-$B$416*MUNIT(7)),6)</f>
        <v/>
      </c>
      <c r="C427" s="3">
        <f t="array" ref="C427">ROUND(MDETERM($J$386:$P$392-$C$416*MUNIT(7)),6)</f>
        <v/>
      </c>
      <c r="D427" s="3">
        <f t="array" ref="D427">ROUND(MDETERM($R$386:$X$392-$D$416*MUNIT(7)),6)</f>
        <v/>
      </c>
      <c r="E427" s="3">
        <f t="array" ref="E427">ROUND(MDETERM($Z$386:$AF$392-$E$416*MUNIT(7)),6)</f>
        <v/>
      </c>
      <c r="F427" s="3">
        <f t="array" ref="F427">ROUND(MDETERM($AH$386:$AN$392-$F$416*MUNIT(7)),6)</f>
        <v/>
      </c>
      <c r="G427" s="3">
        <f t="array" ref="G427">ROUND(MDETERM($AP$386:$AV$392-$G$416*MUNIT(7)),6)</f>
        <v/>
      </c>
    </row>
    <row r="428">
      <c r="A428" s="3" t="inlineStr">
        <is>
          <t xml:space="preserve">  det(M − λ(3)I)</t>
        </is>
      </c>
      <c r="B428" s="3">
        <f t="array" ref="B428">ROUND(MDETERM($B$386:$H$392-$B$417*MUNIT(7)),6)</f>
        <v/>
      </c>
      <c r="C428" s="3">
        <f t="array" ref="C428">ROUND(MDETERM($J$386:$P$392-$C$417*MUNIT(7)),6)</f>
        <v/>
      </c>
      <c r="D428" s="3">
        <f t="array" ref="D428">ROUND(MDETERM($R$386:$X$392-$D$417*MUNIT(7)),6)</f>
        <v/>
      </c>
      <c r="E428" s="3">
        <f t="array" ref="E428">ROUND(MDETERM($Z$386:$AF$392-$E$417*MUNIT(7)),6)</f>
        <v/>
      </c>
      <c r="F428" s="3">
        <f t="array" ref="F428">ROUND(MDETERM($AH$386:$AN$392-$F$417*MUNIT(7)),6)</f>
        <v/>
      </c>
      <c r="G428" s="3">
        <f t="array" ref="G428">ROUND(MDETERM($AP$386:$AV$392-$G$417*MUNIT(7)),6)</f>
        <v/>
      </c>
    </row>
    <row r="429">
      <c r="A429" s="3" t="inlineStr">
        <is>
          <t xml:space="preserve">  det(M − λ(4)I)</t>
        </is>
      </c>
      <c r="B429" s="3">
        <f t="array" ref="B429">ROUND(MDETERM($B$386:$H$392-$B$418*MUNIT(7)),6)</f>
        <v/>
      </c>
      <c r="C429" s="3">
        <f t="array" ref="C429">ROUND(MDETERM($J$386:$P$392-$C$418*MUNIT(7)),6)</f>
        <v/>
      </c>
      <c r="D429" s="3">
        <f t="array" ref="D429">ROUND(MDETERM($R$386:$X$392-$D$418*MUNIT(7)),6)</f>
        <v/>
      </c>
      <c r="E429" s="3">
        <f t="array" ref="E429">ROUND(MDETERM($Z$386:$AF$392-$E$418*MUNIT(7)),6)</f>
        <v/>
      </c>
      <c r="F429" s="3">
        <f t="array" ref="F429">ROUND(MDETERM($AH$386:$AN$392-$F$418*MUNIT(7)),6)</f>
        <v/>
      </c>
      <c r="G429" s="3">
        <f t="array" ref="G429">ROUND(MDETERM($AP$386:$AV$392-$G$418*MUNIT(7)),6)</f>
        <v/>
      </c>
    </row>
    <row r="430">
      <c r="A430" s="3" t="inlineStr">
        <is>
          <t xml:space="preserve">  det(M − λ(5)I)</t>
        </is>
      </c>
      <c r="B430" s="3">
        <f t="array" ref="B430">ROUND(MDETERM($B$386:$H$392-$B$419*MUNIT(7)),6)</f>
        <v/>
      </c>
      <c r="C430" s="3">
        <f t="array" ref="C430">ROUND(MDETERM($J$386:$P$392-$C$419*MUNIT(7)),6)</f>
        <v/>
      </c>
      <c r="D430" s="3">
        <f t="array" ref="D430">ROUND(MDETERM($R$386:$X$392-$D$419*MUNIT(7)),6)</f>
        <v/>
      </c>
      <c r="E430" s="3">
        <f t="array" ref="E430">ROUND(MDETERM($Z$386:$AF$392-$E$419*MUNIT(7)),6)</f>
        <v/>
      </c>
      <c r="F430" s="3">
        <f t="array" ref="F430">ROUND(MDETERM($AH$386:$AN$392-$F$419*MUNIT(7)),6)</f>
        <v/>
      </c>
      <c r="G430" s="3">
        <f t="array" ref="G430">ROUND(MDETERM($AP$386:$AV$392-$G$419*MUNIT(7)),6)</f>
        <v/>
      </c>
    </row>
    <row r="431">
      <c r="A431" s="3" t="inlineStr">
        <is>
          <t xml:space="preserve">  det(M − λ(6)I)</t>
        </is>
      </c>
      <c r="B431" s="3">
        <f t="array" ref="B431">ROUND(MDETERM($B$386:$H$392-$B$420*MUNIT(7)),6)</f>
        <v/>
      </c>
      <c r="C431" s="3">
        <f t="array" ref="C431">ROUND(MDETERM($J$386:$P$392-$C$420*MUNIT(7)),6)</f>
        <v/>
      </c>
      <c r="D431" s="3">
        <f t="array" ref="D431">ROUND(MDETERM($R$386:$X$392-$D$420*MUNIT(7)),6)</f>
        <v/>
      </c>
      <c r="E431" s="3">
        <f t="array" ref="E431">ROUND(MDETERM($Z$386:$AF$392-$E$420*MUNIT(7)),6)</f>
        <v/>
      </c>
      <c r="F431" s="3">
        <f t="array" ref="F431">ROUND(MDETERM($AH$386:$AN$392-$F$420*MUNIT(7)),6)</f>
        <v/>
      </c>
      <c r="G431" s="3">
        <f t="array" ref="G431">ROUND(MDETERM($AP$386:$AV$392-$G$420*MUNIT(7)),6)</f>
        <v/>
      </c>
    </row>
    <row r="432">
      <c r="A432" s="3" t="inlineStr">
        <is>
          <t xml:space="preserve">  det(M − λ(7)I)</t>
        </is>
      </c>
      <c r="B432" s="3">
        <f t="array" ref="B432">ROUND(MDETERM($B$386:$H$392-$B$421*MUNIT(7)),6)</f>
        <v/>
      </c>
      <c r="C432" s="3">
        <f t="array" ref="C432">ROUND(MDETERM($J$386:$P$392-$C$421*MUNIT(7)),6)</f>
        <v/>
      </c>
      <c r="D432" s="3">
        <f t="array" ref="D432">ROUND(MDETERM($R$386:$X$392-$D$421*MUNIT(7)),6)</f>
        <v/>
      </c>
      <c r="E432" s="3">
        <f t="array" ref="E432">ROUND(MDETERM($Z$386:$AF$392-$E$421*MUNIT(7)),6)</f>
        <v/>
      </c>
      <c r="F432" s="3">
        <f t="array" ref="F432">ROUND(MDETERM($AH$386:$AN$392-$F$421*MUNIT(7)),6)</f>
        <v/>
      </c>
      <c r="G432" s="3">
        <f t="array" ref="G432">ROUND(MDETERM($AP$386:$AV$392-$G$421*MUNIT(7)),6)</f>
        <v/>
      </c>
    </row>
    <row r="436" ht="16" customHeight="1">
      <c r="A436" s="14" t="inlineStr">
        <is>
          <t>RAG R1 | llama3.3:70b</t>
        </is>
      </c>
      <c r="B436" s="9" t="inlineStr">
        <is>
          <t>run 1 (raw, pasted)</t>
        </is>
      </c>
      <c r="J436" s="9" t="inlineStr">
        <is>
          <t>run 2 (raw, pasted)</t>
        </is>
      </c>
      <c r="R436" s="9" t="inlineStr">
        <is>
          <t>run 3 (raw, pasted)</t>
        </is>
      </c>
      <c r="Z436" s="9" t="inlineStr">
        <is>
          <t>run 4 (raw, pasted)</t>
        </is>
      </c>
      <c r="AH436" s="9" t="inlineStr">
        <is>
          <t>run 5 (raw, pasted)</t>
        </is>
      </c>
      <c r="AP436" s="9" t="inlineStr">
        <is>
          <t>Step2 average matrix (formula)</t>
        </is>
      </c>
      <c r="AX436" s="9" t="inlineStr">
        <is>
          <t>ground truth (reference)</t>
        </is>
      </c>
    </row>
    <row r="437" ht="60" customHeight="1">
      <c r="B437" s="15" t="inlineStr">
        <is>
          <t>Motor</t>
        </is>
      </c>
      <c r="C437" s="15" t="inlineStr">
        <is>
          <t>Housing</t>
        </is>
      </c>
      <c r="D437" s="15" t="inlineStr">
        <is>
          <t>Ring Gear</t>
        </is>
      </c>
      <c r="E437" s="15" t="inlineStr">
        <is>
          <t>Clip</t>
        </is>
      </c>
      <c r="F437" s="15" t="inlineStr">
        <is>
          <t>Battery</t>
        </is>
      </c>
      <c r="G437" s="15" t="inlineStr">
        <is>
          <t>Switch</t>
        </is>
      </c>
      <c r="H437" s="15" t="inlineStr">
        <is>
          <t>Screwdriver Bit</t>
        </is>
      </c>
      <c r="J437" s="15" t="inlineStr">
        <is>
          <t>Motor</t>
        </is>
      </c>
      <c r="K437" s="15" t="inlineStr">
        <is>
          <t>Housing</t>
        </is>
      </c>
      <c r="L437" s="15" t="inlineStr">
        <is>
          <t>Ring Gear</t>
        </is>
      </c>
      <c r="M437" s="15" t="inlineStr">
        <is>
          <t>Clip</t>
        </is>
      </c>
      <c r="N437" s="15" t="inlineStr">
        <is>
          <t>Battery</t>
        </is>
      </c>
      <c r="O437" s="15" t="inlineStr">
        <is>
          <t>Switch</t>
        </is>
      </c>
      <c r="P437" s="15" t="inlineStr">
        <is>
          <t>Screwdriver Bit</t>
        </is>
      </c>
      <c r="R437" s="15" t="inlineStr">
        <is>
          <t>Motor</t>
        </is>
      </c>
      <c r="S437" s="15" t="inlineStr">
        <is>
          <t>Housing</t>
        </is>
      </c>
      <c r="T437" s="15" t="inlineStr">
        <is>
          <t>Ring Gear</t>
        </is>
      </c>
      <c r="U437" s="15" t="inlineStr">
        <is>
          <t>Clip</t>
        </is>
      </c>
      <c r="V437" s="15" t="inlineStr">
        <is>
          <t>Battery</t>
        </is>
      </c>
      <c r="W437" s="15" t="inlineStr">
        <is>
          <t>Switch</t>
        </is>
      </c>
      <c r="X437" s="15" t="inlineStr">
        <is>
          <t>Screwdriver Bit</t>
        </is>
      </c>
      <c r="Z437" s="15" t="inlineStr">
        <is>
          <t>Motor</t>
        </is>
      </c>
      <c r="AA437" s="15" t="inlineStr">
        <is>
          <t>Housing</t>
        </is>
      </c>
      <c r="AB437" s="15" t="inlineStr">
        <is>
          <t>Ring Gear</t>
        </is>
      </c>
      <c r="AC437" s="15" t="inlineStr">
        <is>
          <t>Clip</t>
        </is>
      </c>
      <c r="AD437" s="15" t="inlineStr">
        <is>
          <t>Battery</t>
        </is>
      </c>
      <c r="AE437" s="15" t="inlineStr">
        <is>
          <t>Switch</t>
        </is>
      </c>
      <c r="AF437" s="15" t="inlineStr">
        <is>
          <t>Screwdriver Bit</t>
        </is>
      </c>
      <c r="AH437" s="15" t="inlineStr">
        <is>
          <t>Motor</t>
        </is>
      </c>
      <c r="AI437" s="15" t="inlineStr">
        <is>
          <t>Housing</t>
        </is>
      </c>
      <c r="AJ437" s="15" t="inlineStr">
        <is>
          <t>Ring Gear</t>
        </is>
      </c>
      <c r="AK437" s="15" t="inlineStr">
        <is>
          <t>Clip</t>
        </is>
      </c>
      <c r="AL437" s="15" t="inlineStr">
        <is>
          <t>Battery</t>
        </is>
      </c>
      <c r="AM437" s="15" t="inlineStr">
        <is>
          <t>Switch</t>
        </is>
      </c>
      <c r="AN437" s="15" t="inlineStr">
        <is>
          <t>Screwdriver Bit</t>
        </is>
      </c>
      <c r="AP437" s="15" t="inlineStr">
        <is>
          <t>Motor</t>
        </is>
      </c>
      <c r="AQ437" s="15" t="inlineStr">
        <is>
          <t>Housing</t>
        </is>
      </c>
      <c r="AR437" s="15" t="inlineStr">
        <is>
          <t>Ring Gear</t>
        </is>
      </c>
      <c r="AS437" s="15" t="inlineStr">
        <is>
          <t>Clip</t>
        </is>
      </c>
      <c r="AT437" s="15" t="inlineStr">
        <is>
          <t>Battery</t>
        </is>
      </c>
      <c r="AU437" s="15" t="inlineStr">
        <is>
          <t>Switch</t>
        </is>
      </c>
      <c r="AV437" s="15" t="inlineStr">
        <is>
          <t>Screwdriver Bit</t>
        </is>
      </c>
    </row>
    <row r="438">
      <c r="A438" s="3" t="inlineStr">
        <is>
          <t>Motor</t>
        </is>
      </c>
      <c r="B438" s="8" t="n">
        <v>1</v>
      </c>
      <c r="C438" s="8" t="n">
        <v>1</v>
      </c>
      <c r="D438" s="8" t="n">
        <v>1</v>
      </c>
      <c r="E438" s="8" t="n">
        <v>1</v>
      </c>
      <c r="F438" s="8" t="n">
        <v>1</v>
      </c>
      <c r="G438" s="8" t="n">
        <v>1</v>
      </c>
      <c r="H438" s="8" t="n">
        <v>1</v>
      </c>
      <c r="J438" s="8" t="n">
        <v>1</v>
      </c>
      <c r="K438" s="8" t="n">
        <v>1</v>
      </c>
      <c r="L438" s="8" t="n">
        <v>1</v>
      </c>
      <c r="M438" s="8" t="n">
        <v>1</v>
      </c>
      <c r="N438" s="8" t="n">
        <v>1</v>
      </c>
      <c r="O438" s="8" t="n">
        <v>1</v>
      </c>
      <c r="P438" s="8" t="n">
        <v>1</v>
      </c>
      <c r="R438" s="8" t="n">
        <v>1</v>
      </c>
      <c r="S438" s="8" t="n">
        <v>1</v>
      </c>
      <c r="T438" s="8" t="n">
        <v>1</v>
      </c>
      <c r="U438" s="8" t="n">
        <v>1</v>
      </c>
      <c r="V438" s="8" t="n">
        <v>1</v>
      </c>
      <c r="W438" s="8" t="n">
        <v>1</v>
      </c>
      <c r="X438" s="8" t="n">
        <v>1</v>
      </c>
      <c r="Z438" s="8" t="n">
        <v>1</v>
      </c>
      <c r="AA438" s="8" t="n">
        <v>1</v>
      </c>
      <c r="AB438" s="8" t="n">
        <v>1</v>
      </c>
      <c r="AC438" s="8" t="n">
        <v>1</v>
      </c>
      <c r="AD438" s="8" t="n">
        <v>1</v>
      </c>
      <c r="AE438" s="8" t="n">
        <v>1</v>
      </c>
      <c r="AF438" s="8" t="n">
        <v>1</v>
      </c>
      <c r="AH438" s="8" t="n">
        <v>1</v>
      </c>
      <c r="AI438" s="8" t="n">
        <v>1</v>
      </c>
      <c r="AJ438" s="8" t="n">
        <v>1</v>
      </c>
      <c r="AK438" s="8" t="n">
        <v>1</v>
      </c>
      <c r="AL438" s="8" t="n">
        <v>1</v>
      </c>
      <c r="AM438" s="8" t="n">
        <v>1</v>
      </c>
      <c r="AN438" s="8" t="n">
        <v>1</v>
      </c>
      <c r="AP438" s="8">
        <f>IF(($B$438&lt;&gt;2)+($J$438&lt;&gt;2)+($R$438&lt;&gt;2)+($Z$438&lt;&gt;2)+($AH$438&lt;&gt;2)=0,2,IF((($B$438&lt;&gt;2)*$B$438+($J$438&lt;&gt;2)*$J$438+($R$438&lt;&gt;2)*$R$438+($Z$438&lt;&gt;2)*$Z$438+($AH$438&lt;&gt;2)*$AH$438)/(($B$438&lt;&gt;2)+($J$438&lt;&gt;2)+($R$438&lt;&gt;2)+($Z$438&lt;&gt;2)+($AH$438&lt;&gt;2))&gt;=0.5,1,0))</f>
        <v/>
      </c>
      <c r="AQ438" s="8">
        <f>IF(($C$438&lt;&gt;2)+($K$438&lt;&gt;2)+($S$438&lt;&gt;2)+($AA$438&lt;&gt;2)+($AI$438&lt;&gt;2)=0,2,IF((($C$438&lt;&gt;2)*$C$438+($K$438&lt;&gt;2)*$K$438+($S$438&lt;&gt;2)*$S$438+($AA$438&lt;&gt;2)*$AA$438+($AI$438&lt;&gt;2)*$AI$438)/(($C$438&lt;&gt;2)+($K$438&lt;&gt;2)+($S$438&lt;&gt;2)+($AA$438&lt;&gt;2)+($AI$438&lt;&gt;2))&gt;=0.5,1,0))</f>
        <v/>
      </c>
      <c r="AR438" s="8">
        <f>IF(($D$438&lt;&gt;2)+($L$438&lt;&gt;2)+($T$438&lt;&gt;2)+($AB$438&lt;&gt;2)+($AJ$438&lt;&gt;2)=0,2,IF((($D$438&lt;&gt;2)*$D$438+($L$438&lt;&gt;2)*$L$438+($T$438&lt;&gt;2)*$T$438+($AB$438&lt;&gt;2)*$AB$438+($AJ$438&lt;&gt;2)*$AJ$438)/(($D$438&lt;&gt;2)+($L$438&lt;&gt;2)+($T$438&lt;&gt;2)+($AB$438&lt;&gt;2)+($AJ$438&lt;&gt;2))&gt;=0.5,1,0))</f>
        <v/>
      </c>
      <c r="AS438" s="8">
        <f>IF(($E$438&lt;&gt;2)+($M$438&lt;&gt;2)+($U$438&lt;&gt;2)+($AC$438&lt;&gt;2)+($AK$438&lt;&gt;2)=0,2,IF((($E$438&lt;&gt;2)*$E$438+($M$438&lt;&gt;2)*$M$438+($U$438&lt;&gt;2)*$U$438+($AC$438&lt;&gt;2)*$AC$438+($AK$438&lt;&gt;2)*$AK$438)/(($E$438&lt;&gt;2)+($M$438&lt;&gt;2)+($U$438&lt;&gt;2)+($AC$438&lt;&gt;2)+($AK$438&lt;&gt;2))&gt;=0.5,1,0))</f>
        <v/>
      </c>
      <c r="AT438" s="8">
        <f>IF(($F$438&lt;&gt;2)+($N$438&lt;&gt;2)+($V$438&lt;&gt;2)+($AD$438&lt;&gt;2)+($AL$438&lt;&gt;2)=0,2,IF((($F$438&lt;&gt;2)*$F$438+($N$438&lt;&gt;2)*$N$438+($V$438&lt;&gt;2)*$V$438+($AD$438&lt;&gt;2)*$AD$438+($AL$438&lt;&gt;2)*$AL$438)/(($F$438&lt;&gt;2)+($N$438&lt;&gt;2)+($V$438&lt;&gt;2)+($AD$438&lt;&gt;2)+($AL$438&lt;&gt;2))&gt;=0.5,1,0))</f>
        <v/>
      </c>
      <c r="AU438" s="8">
        <f>IF(($G$438&lt;&gt;2)+($O$438&lt;&gt;2)+($W$438&lt;&gt;2)+($AE$438&lt;&gt;2)+($AM$438&lt;&gt;2)=0,2,IF((($G$438&lt;&gt;2)*$G$438+($O$438&lt;&gt;2)*$O$438+($W$438&lt;&gt;2)*$W$438+($AE$438&lt;&gt;2)*$AE$438+($AM$438&lt;&gt;2)*$AM$438)/(($G$438&lt;&gt;2)+($O$438&lt;&gt;2)+($W$438&lt;&gt;2)+($AE$438&lt;&gt;2)+($AM$438&lt;&gt;2))&gt;=0.5,1,0))</f>
        <v/>
      </c>
      <c r="AV438" s="8">
        <f>IF(($H$438&lt;&gt;2)+($P$438&lt;&gt;2)+($X$438&lt;&gt;2)+($AF$438&lt;&gt;2)+($AN$438&lt;&gt;2)=0,2,IF((($H$438&lt;&gt;2)*$H$438+($P$438&lt;&gt;2)*$P$438+($X$438&lt;&gt;2)*$X$438+($AF$438&lt;&gt;2)*$AF$438+($AN$438&lt;&gt;2)*$AN$438)/(($H$438&lt;&gt;2)+($P$438&lt;&gt;2)+($X$438&lt;&gt;2)+($AF$438&lt;&gt;2)+($AN$438&lt;&gt;2))&gt;=0.5,1,0))</f>
        <v/>
      </c>
      <c r="AX438" s="16">
        <f>'Ground truth'!$B$14</f>
        <v/>
      </c>
      <c r="AY438" s="16">
        <f>'Ground truth'!$C$14</f>
        <v/>
      </c>
      <c r="AZ438" s="16">
        <f>'Ground truth'!$D$14</f>
        <v/>
      </c>
      <c r="BA438" s="16">
        <f>'Ground truth'!$E$14</f>
        <v/>
      </c>
      <c r="BB438" s="16">
        <f>'Ground truth'!$F$14</f>
        <v/>
      </c>
      <c r="BC438" s="16">
        <f>'Ground truth'!$G$14</f>
        <v/>
      </c>
      <c r="BD438" s="16">
        <f>'Ground truth'!$H$14</f>
        <v/>
      </c>
    </row>
    <row r="439">
      <c r="A439" s="3" t="inlineStr">
        <is>
          <t>Housing</t>
        </is>
      </c>
      <c r="B439" s="8" t="n">
        <v>1</v>
      </c>
      <c r="C439" s="8" t="n">
        <v>1</v>
      </c>
      <c r="D439" s="8" t="n">
        <v>1</v>
      </c>
      <c r="E439" s="8" t="n">
        <v>1</v>
      </c>
      <c r="F439" s="8" t="n">
        <v>0</v>
      </c>
      <c r="G439" s="8" t="n">
        <v>1</v>
      </c>
      <c r="H439" s="8" t="n">
        <v>1</v>
      </c>
      <c r="J439" s="8" t="n">
        <v>1</v>
      </c>
      <c r="K439" s="8" t="n">
        <v>1</v>
      </c>
      <c r="L439" s="8" t="n">
        <v>1</v>
      </c>
      <c r="M439" s="8" t="n">
        <v>1</v>
      </c>
      <c r="N439" s="8" t="n">
        <v>0</v>
      </c>
      <c r="O439" s="8" t="n">
        <v>1</v>
      </c>
      <c r="P439" s="8" t="n">
        <v>0</v>
      </c>
      <c r="R439" s="8" t="n">
        <v>1</v>
      </c>
      <c r="S439" s="8" t="n">
        <v>1</v>
      </c>
      <c r="T439" s="8" t="n">
        <v>1</v>
      </c>
      <c r="U439" s="8" t="n">
        <v>1</v>
      </c>
      <c r="V439" s="8" t="n">
        <v>0</v>
      </c>
      <c r="W439" s="8" t="n">
        <v>1</v>
      </c>
      <c r="X439" s="8" t="n">
        <v>0</v>
      </c>
      <c r="Z439" s="8" t="n">
        <v>1</v>
      </c>
      <c r="AA439" s="8" t="n">
        <v>1</v>
      </c>
      <c r="AB439" s="8" t="n">
        <v>1</v>
      </c>
      <c r="AC439" s="8" t="n">
        <v>1</v>
      </c>
      <c r="AD439" s="8" t="n">
        <v>0</v>
      </c>
      <c r="AE439" s="8" t="n">
        <v>1</v>
      </c>
      <c r="AF439" s="8" t="n">
        <v>0</v>
      </c>
      <c r="AH439" s="8" t="n">
        <v>1</v>
      </c>
      <c r="AI439" s="8" t="n">
        <v>1</v>
      </c>
      <c r="AJ439" s="8" t="n">
        <v>1</v>
      </c>
      <c r="AK439" s="8" t="n">
        <v>1</v>
      </c>
      <c r="AL439" s="8" t="n">
        <v>0</v>
      </c>
      <c r="AM439" s="8" t="n">
        <v>1</v>
      </c>
      <c r="AN439" s="8" t="n">
        <v>0</v>
      </c>
      <c r="AP439" s="8">
        <f>IF(($B$439&lt;&gt;2)+($J$439&lt;&gt;2)+($R$439&lt;&gt;2)+($Z$439&lt;&gt;2)+($AH$439&lt;&gt;2)=0,2,IF((($B$439&lt;&gt;2)*$B$439+($J$439&lt;&gt;2)*$J$439+($R$439&lt;&gt;2)*$R$439+($Z$439&lt;&gt;2)*$Z$439+($AH$439&lt;&gt;2)*$AH$439)/(($B$439&lt;&gt;2)+($J$439&lt;&gt;2)+($R$439&lt;&gt;2)+($Z$439&lt;&gt;2)+($AH$439&lt;&gt;2))&gt;=0.5,1,0))</f>
        <v/>
      </c>
      <c r="AQ439" s="8">
        <f>IF(($C$439&lt;&gt;2)+($K$439&lt;&gt;2)+($S$439&lt;&gt;2)+($AA$439&lt;&gt;2)+($AI$439&lt;&gt;2)=0,2,IF((($C$439&lt;&gt;2)*$C$439+($K$439&lt;&gt;2)*$K$439+($S$439&lt;&gt;2)*$S$439+($AA$439&lt;&gt;2)*$AA$439+($AI$439&lt;&gt;2)*$AI$439)/(($C$439&lt;&gt;2)+($K$439&lt;&gt;2)+($S$439&lt;&gt;2)+($AA$439&lt;&gt;2)+($AI$439&lt;&gt;2))&gt;=0.5,1,0))</f>
        <v/>
      </c>
      <c r="AR439" s="8">
        <f>IF(($D$439&lt;&gt;2)+($L$439&lt;&gt;2)+($T$439&lt;&gt;2)+($AB$439&lt;&gt;2)+($AJ$439&lt;&gt;2)=0,2,IF((($D$439&lt;&gt;2)*$D$439+($L$439&lt;&gt;2)*$L$439+($T$439&lt;&gt;2)*$T$439+($AB$439&lt;&gt;2)*$AB$439+($AJ$439&lt;&gt;2)*$AJ$439)/(($D$439&lt;&gt;2)+($L$439&lt;&gt;2)+($T$439&lt;&gt;2)+($AB$439&lt;&gt;2)+($AJ$439&lt;&gt;2))&gt;=0.5,1,0))</f>
        <v/>
      </c>
      <c r="AS439" s="8">
        <f>IF(($E$439&lt;&gt;2)+($M$439&lt;&gt;2)+($U$439&lt;&gt;2)+($AC$439&lt;&gt;2)+($AK$439&lt;&gt;2)=0,2,IF((($E$439&lt;&gt;2)*$E$439+($M$439&lt;&gt;2)*$M$439+($U$439&lt;&gt;2)*$U$439+($AC$439&lt;&gt;2)*$AC$439+($AK$439&lt;&gt;2)*$AK$439)/(($E$439&lt;&gt;2)+($M$439&lt;&gt;2)+($U$439&lt;&gt;2)+($AC$439&lt;&gt;2)+($AK$439&lt;&gt;2))&gt;=0.5,1,0))</f>
        <v/>
      </c>
      <c r="AT439" s="8">
        <f>IF(($F$439&lt;&gt;2)+($N$439&lt;&gt;2)+($V$439&lt;&gt;2)+($AD$439&lt;&gt;2)+($AL$439&lt;&gt;2)=0,2,IF((($F$439&lt;&gt;2)*$F$439+($N$439&lt;&gt;2)*$N$439+($V$439&lt;&gt;2)*$V$439+($AD$439&lt;&gt;2)*$AD$439+($AL$439&lt;&gt;2)*$AL$439)/(($F$439&lt;&gt;2)+($N$439&lt;&gt;2)+($V$439&lt;&gt;2)+($AD$439&lt;&gt;2)+($AL$439&lt;&gt;2))&gt;=0.5,1,0))</f>
        <v/>
      </c>
      <c r="AU439" s="8">
        <f>IF(($G$439&lt;&gt;2)+($O$439&lt;&gt;2)+($W$439&lt;&gt;2)+($AE$439&lt;&gt;2)+($AM$439&lt;&gt;2)=0,2,IF((($G$439&lt;&gt;2)*$G$439+($O$439&lt;&gt;2)*$O$439+($W$439&lt;&gt;2)*$W$439+($AE$439&lt;&gt;2)*$AE$439+($AM$439&lt;&gt;2)*$AM$439)/(($G$439&lt;&gt;2)+($O$439&lt;&gt;2)+($W$439&lt;&gt;2)+($AE$439&lt;&gt;2)+($AM$439&lt;&gt;2))&gt;=0.5,1,0))</f>
        <v/>
      </c>
      <c r="AV439" s="8">
        <f>IF(($H$439&lt;&gt;2)+($P$439&lt;&gt;2)+($X$439&lt;&gt;2)+($AF$439&lt;&gt;2)+($AN$439&lt;&gt;2)=0,2,IF((($H$439&lt;&gt;2)*$H$439+($P$439&lt;&gt;2)*$P$439+($X$439&lt;&gt;2)*$X$439+($AF$439&lt;&gt;2)*$AF$439+($AN$439&lt;&gt;2)*$AN$439)/(($H$439&lt;&gt;2)+($P$439&lt;&gt;2)+($X$439&lt;&gt;2)+($AF$439&lt;&gt;2)+($AN$439&lt;&gt;2))&gt;=0.5,1,0))</f>
        <v/>
      </c>
      <c r="AX439" s="16">
        <f>'Ground truth'!$B$15</f>
        <v/>
      </c>
      <c r="AY439" s="16">
        <f>'Ground truth'!$C$15</f>
        <v/>
      </c>
      <c r="AZ439" s="16">
        <f>'Ground truth'!$D$15</f>
        <v/>
      </c>
      <c r="BA439" s="16">
        <f>'Ground truth'!$E$15</f>
        <v/>
      </c>
      <c r="BB439" s="16">
        <f>'Ground truth'!$F$15</f>
        <v/>
      </c>
      <c r="BC439" s="16">
        <f>'Ground truth'!$G$15</f>
        <v/>
      </c>
      <c r="BD439" s="16">
        <f>'Ground truth'!$H$15</f>
        <v/>
      </c>
    </row>
    <row r="440">
      <c r="A440" s="3" t="inlineStr">
        <is>
          <t>Ring Gear</t>
        </is>
      </c>
      <c r="B440" s="8" t="n">
        <v>1</v>
      </c>
      <c r="C440" s="8" t="n">
        <v>1</v>
      </c>
      <c r="D440" s="8" t="n">
        <v>1</v>
      </c>
      <c r="E440" s="8" t="n">
        <v>1</v>
      </c>
      <c r="F440" s="8" t="n">
        <v>0</v>
      </c>
      <c r="G440" s="8" t="n">
        <v>0</v>
      </c>
      <c r="H440" s="8" t="n">
        <v>0</v>
      </c>
      <c r="J440" s="8" t="n">
        <v>1</v>
      </c>
      <c r="K440" s="8" t="n">
        <v>1</v>
      </c>
      <c r="L440" s="8" t="n">
        <v>1</v>
      </c>
      <c r="M440" s="8" t="n">
        <v>1</v>
      </c>
      <c r="N440" s="8" t="n">
        <v>0</v>
      </c>
      <c r="O440" s="8" t="n">
        <v>0</v>
      </c>
      <c r="P440" s="8" t="n">
        <v>0</v>
      </c>
      <c r="R440" s="8" t="n">
        <v>1</v>
      </c>
      <c r="S440" s="8" t="n">
        <v>1</v>
      </c>
      <c r="T440" s="8" t="n">
        <v>1</v>
      </c>
      <c r="U440" s="8" t="n">
        <v>1</v>
      </c>
      <c r="V440" s="8" t="n">
        <v>0</v>
      </c>
      <c r="W440" s="8" t="n">
        <v>0</v>
      </c>
      <c r="X440" s="8" t="n">
        <v>0</v>
      </c>
      <c r="Z440" s="8" t="n">
        <v>1</v>
      </c>
      <c r="AA440" s="8" t="n">
        <v>1</v>
      </c>
      <c r="AB440" s="8" t="n">
        <v>1</v>
      </c>
      <c r="AC440" s="8" t="n">
        <v>1</v>
      </c>
      <c r="AD440" s="8" t="n">
        <v>0</v>
      </c>
      <c r="AE440" s="8" t="n">
        <v>0</v>
      </c>
      <c r="AF440" s="8" t="n">
        <v>0</v>
      </c>
      <c r="AH440" s="8" t="n">
        <v>1</v>
      </c>
      <c r="AI440" s="8" t="n">
        <v>1</v>
      </c>
      <c r="AJ440" s="8" t="n">
        <v>1</v>
      </c>
      <c r="AK440" s="8" t="n">
        <v>1</v>
      </c>
      <c r="AL440" s="8" t="n">
        <v>0</v>
      </c>
      <c r="AM440" s="8" t="n">
        <v>0</v>
      </c>
      <c r="AN440" s="8" t="n">
        <v>0</v>
      </c>
      <c r="AP440" s="8">
        <f>IF(($B$440&lt;&gt;2)+($J$440&lt;&gt;2)+($R$440&lt;&gt;2)+($Z$440&lt;&gt;2)+($AH$440&lt;&gt;2)=0,2,IF((($B$440&lt;&gt;2)*$B$440+($J$440&lt;&gt;2)*$J$440+($R$440&lt;&gt;2)*$R$440+($Z$440&lt;&gt;2)*$Z$440+($AH$440&lt;&gt;2)*$AH$440)/(($B$440&lt;&gt;2)+($J$440&lt;&gt;2)+($R$440&lt;&gt;2)+($Z$440&lt;&gt;2)+($AH$440&lt;&gt;2))&gt;=0.5,1,0))</f>
        <v/>
      </c>
      <c r="AQ440" s="8">
        <f>IF(($C$440&lt;&gt;2)+($K$440&lt;&gt;2)+($S$440&lt;&gt;2)+($AA$440&lt;&gt;2)+($AI$440&lt;&gt;2)=0,2,IF((($C$440&lt;&gt;2)*$C$440+($K$440&lt;&gt;2)*$K$440+($S$440&lt;&gt;2)*$S$440+($AA$440&lt;&gt;2)*$AA$440+($AI$440&lt;&gt;2)*$AI$440)/(($C$440&lt;&gt;2)+($K$440&lt;&gt;2)+($S$440&lt;&gt;2)+($AA$440&lt;&gt;2)+($AI$440&lt;&gt;2))&gt;=0.5,1,0))</f>
        <v/>
      </c>
      <c r="AR440" s="8">
        <f>IF(($D$440&lt;&gt;2)+($L$440&lt;&gt;2)+($T$440&lt;&gt;2)+($AB$440&lt;&gt;2)+($AJ$440&lt;&gt;2)=0,2,IF((($D$440&lt;&gt;2)*$D$440+($L$440&lt;&gt;2)*$L$440+($T$440&lt;&gt;2)*$T$440+($AB$440&lt;&gt;2)*$AB$440+($AJ$440&lt;&gt;2)*$AJ$440)/(($D$440&lt;&gt;2)+($L$440&lt;&gt;2)+($T$440&lt;&gt;2)+($AB$440&lt;&gt;2)+($AJ$440&lt;&gt;2))&gt;=0.5,1,0))</f>
        <v/>
      </c>
      <c r="AS440" s="8">
        <f>IF(($E$440&lt;&gt;2)+($M$440&lt;&gt;2)+($U$440&lt;&gt;2)+($AC$440&lt;&gt;2)+($AK$440&lt;&gt;2)=0,2,IF((($E$440&lt;&gt;2)*$E$440+($M$440&lt;&gt;2)*$M$440+($U$440&lt;&gt;2)*$U$440+($AC$440&lt;&gt;2)*$AC$440+($AK$440&lt;&gt;2)*$AK$440)/(($E$440&lt;&gt;2)+($M$440&lt;&gt;2)+($U$440&lt;&gt;2)+($AC$440&lt;&gt;2)+($AK$440&lt;&gt;2))&gt;=0.5,1,0))</f>
        <v/>
      </c>
      <c r="AT440" s="8">
        <f>IF(($F$440&lt;&gt;2)+($N$440&lt;&gt;2)+($V$440&lt;&gt;2)+($AD$440&lt;&gt;2)+($AL$440&lt;&gt;2)=0,2,IF((($F$440&lt;&gt;2)*$F$440+($N$440&lt;&gt;2)*$N$440+($V$440&lt;&gt;2)*$V$440+($AD$440&lt;&gt;2)*$AD$440+($AL$440&lt;&gt;2)*$AL$440)/(($F$440&lt;&gt;2)+($N$440&lt;&gt;2)+($V$440&lt;&gt;2)+($AD$440&lt;&gt;2)+($AL$440&lt;&gt;2))&gt;=0.5,1,0))</f>
        <v/>
      </c>
      <c r="AU440" s="8">
        <f>IF(($G$440&lt;&gt;2)+($O$440&lt;&gt;2)+($W$440&lt;&gt;2)+($AE$440&lt;&gt;2)+($AM$440&lt;&gt;2)=0,2,IF((($G$440&lt;&gt;2)*$G$440+($O$440&lt;&gt;2)*$O$440+($W$440&lt;&gt;2)*$W$440+($AE$440&lt;&gt;2)*$AE$440+($AM$440&lt;&gt;2)*$AM$440)/(($G$440&lt;&gt;2)+($O$440&lt;&gt;2)+($W$440&lt;&gt;2)+($AE$440&lt;&gt;2)+($AM$440&lt;&gt;2))&gt;=0.5,1,0))</f>
        <v/>
      </c>
      <c r="AV440" s="8">
        <f>IF(($H$440&lt;&gt;2)+($P$440&lt;&gt;2)+($X$440&lt;&gt;2)+($AF$440&lt;&gt;2)+($AN$440&lt;&gt;2)=0,2,IF((($H$440&lt;&gt;2)*$H$440+($P$440&lt;&gt;2)*$P$440+($X$440&lt;&gt;2)*$X$440+($AF$440&lt;&gt;2)*$AF$440+($AN$440&lt;&gt;2)*$AN$440)/(($H$440&lt;&gt;2)+($P$440&lt;&gt;2)+($X$440&lt;&gt;2)+($AF$440&lt;&gt;2)+($AN$440&lt;&gt;2))&gt;=0.5,1,0))</f>
        <v/>
      </c>
      <c r="AX440" s="16">
        <f>'Ground truth'!$B$16</f>
        <v/>
      </c>
      <c r="AY440" s="16">
        <f>'Ground truth'!$C$16</f>
        <v/>
      </c>
      <c r="AZ440" s="16">
        <f>'Ground truth'!$D$16</f>
        <v/>
      </c>
      <c r="BA440" s="16">
        <f>'Ground truth'!$E$16</f>
        <v/>
      </c>
      <c r="BB440" s="16">
        <f>'Ground truth'!$F$16</f>
        <v/>
      </c>
      <c r="BC440" s="16">
        <f>'Ground truth'!$G$16</f>
        <v/>
      </c>
      <c r="BD440" s="16">
        <f>'Ground truth'!$H$16</f>
        <v/>
      </c>
    </row>
    <row r="441">
      <c r="A441" s="3" t="inlineStr">
        <is>
          <t>Clip</t>
        </is>
      </c>
      <c r="B441" s="8" t="n">
        <v>1</v>
      </c>
      <c r="C441" s="8" t="n">
        <v>1</v>
      </c>
      <c r="D441" s="8" t="n">
        <v>1</v>
      </c>
      <c r="E441" s="8" t="n">
        <v>1</v>
      </c>
      <c r="F441" s="8" t="n">
        <v>0</v>
      </c>
      <c r="G441" s="8" t="n">
        <v>0</v>
      </c>
      <c r="H441" s="8" t="n">
        <v>0</v>
      </c>
      <c r="J441" s="8" t="n">
        <v>1</v>
      </c>
      <c r="K441" s="8" t="n">
        <v>1</v>
      </c>
      <c r="L441" s="8" t="n">
        <v>1</v>
      </c>
      <c r="M441" s="8" t="n">
        <v>1</v>
      </c>
      <c r="N441" s="8" t="n">
        <v>0</v>
      </c>
      <c r="O441" s="8" t="n">
        <v>0</v>
      </c>
      <c r="P441" s="8" t="n">
        <v>0</v>
      </c>
      <c r="R441" s="8" t="n">
        <v>1</v>
      </c>
      <c r="S441" s="8" t="n">
        <v>1</v>
      </c>
      <c r="T441" s="8" t="n">
        <v>1</v>
      </c>
      <c r="U441" s="8" t="n">
        <v>1</v>
      </c>
      <c r="V441" s="8" t="n">
        <v>0</v>
      </c>
      <c r="W441" s="8" t="n">
        <v>0</v>
      </c>
      <c r="X441" s="8" t="n">
        <v>0</v>
      </c>
      <c r="Z441" s="8" t="n">
        <v>1</v>
      </c>
      <c r="AA441" s="8" t="n">
        <v>1</v>
      </c>
      <c r="AB441" s="8" t="n">
        <v>1</v>
      </c>
      <c r="AC441" s="8" t="n">
        <v>1</v>
      </c>
      <c r="AD441" s="8" t="n">
        <v>0</v>
      </c>
      <c r="AE441" s="8" t="n">
        <v>0</v>
      </c>
      <c r="AF441" s="8" t="n">
        <v>0</v>
      </c>
      <c r="AH441" s="8" t="n">
        <v>1</v>
      </c>
      <c r="AI441" s="8" t="n">
        <v>1</v>
      </c>
      <c r="AJ441" s="8" t="n">
        <v>1</v>
      </c>
      <c r="AK441" s="8" t="n">
        <v>1</v>
      </c>
      <c r="AL441" s="8" t="n">
        <v>0</v>
      </c>
      <c r="AM441" s="8" t="n">
        <v>0</v>
      </c>
      <c r="AN441" s="8" t="n">
        <v>0</v>
      </c>
      <c r="AP441" s="8">
        <f>IF(($B$441&lt;&gt;2)+($J$441&lt;&gt;2)+($R$441&lt;&gt;2)+($Z$441&lt;&gt;2)+($AH$441&lt;&gt;2)=0,2,IF((($B$441&lt;&gt;2)*$B$441+($J$441&lt;&gt;2)*$J$441+($R$441&lt;&gt;2)*$R$441+($Z$441&lt;&gt;2)*$Z$441+($AH$441&lt;&gt;2)*$AH$441)/(($B$441&lt;&gt;2)+($J$441&lt;&gt;2)+($R$441&lt;&gt;2)+($Z$441&lt;&gt;2)+($AH$441&lt;&gt;2))&gt;=0.5,1,0))</f>
        <v/>
      </c>
      <c r="AQ441" s="8">
        <f>IF(($C$441&lt;&gt;2)+($K$441&lt;&gt;2)+($S$441&lt;&gt;2)+($AA$441&lt;&gt;2)+($AI$441&lt;&gt;2)=0,2,IF((($C$441&lt;&gt;2)*$C$441+($K$441&lt;&gt;2)*$K$441+($S$441&lt;&gt;2)*$S$441+($AA$441&lt;&gt;2)*$AA$441+($AI$441&lt;&gt;2)*$AI$441)/(($C$441&lt;&gt;2)+($K$441&lt;&gt;2)+($S$441&lt;&gt;2)+($AA$441&lt;&gt;2)+($AI$441&lt;&gt;2))&gt;=0.5,1,0))</f>
        <v/>
      </c>
      <c r="AR441" s="8">
        <f>IF(($D$441&lt;&gt;2)+($L$441&lt;&gt;2)+($T$441&lt;&gt;2)+($AB$441&lt;&gt;2)+($AJ$441&lt;&gt;2)=0,2,IF((($D$441&lt;&gt;2)*$D$441+($L$441&lt;&gt;2)*$L$441+($T$441&lt;&gt;2)*$T$441+($AB$441&lt;&gt;2)*$AB$441+($AJ$441&lt;&gt;2)*$AJ$441)/(($D$441&lt;&gt;2)+($L$441&lt;&gt;2)+($T$441&lt;&gt;2)+($AB$441&lt;&gt;2)+($AJ$441&lt;&gt;2))&gt;=0.5,1,0))</f>
        <v/>
      </c>
      <c r="AS441" s="8">
        <f>IF(($E$441&lt;&gt;2)+($M$441&lt;&gt;2)+($U$441&lt;&gt;2)+($AC$441&lt;&gt;2)+($AK$441&lt;&gt;2)=0,2,IF((($E$441&lt;&gt;2)*$E$441+($M$441&lt;&gt;2)*$M$441+($U$441&lt;&gt;2)*$U$441+($AC$441&lt;&gt;2)*$AC$441+($AK$441&lt;&gt;2)*$AK$441)/(($E$441&lt;&gt;2)+($M$441&lt;&gt;2)+($U$441&lt;&gt;2)+($AC$441&lt;&gt;2)+($AK$441&lt;&gt;2))&gt;=0.5,1,0))</f>
        <v/>
      </c>
      <c r="AT441" s="8">
        <f>IF(($F$441&lt;&gt;2)+($N$441&lt;&gt;2)+($V$441&lt;&gt;2)+($AD$441&lt;&gt;2)+($AL$441&lt;&gt;2)=0,2,IF((($F$441&lt;&gt;2)*$F$441+($N$441&lt;&gt;2)*$N$441+($V$441&lt;&gt;2)*$V$441+($AD$441&lt;&gt;2)*$AD$441+($AL$441&lt;&gt;2)*$AL$441)/(($F$441&lt;&gt;2)+($N$441&lt;&gt;2)+($V$441&lt;&gt;2)+($AD$441&lt;&gt;2)+($AL$441&lt;&gt;2))&gt;=0.5,1,0))</f>
        <v/>
      </c>
      <c r="AU441" s="8">
        <f>IF(($G$441&lt;&gt;2)+($O$441&lt;&gt;2)+($W$441&lt;&gt;2)+($AE$441&lt;&gt;2)+($AM$441&lt;&gt;2)=0,2,IF((($G$441&lt;&gt;2)*$G$441+($O$441&lt;&gt;2)*$O$441+($W$441&lt;&gt;2)*$W$441+($AE$441&lt;&gt;2)*$AE$441+($AM$441&lt;&gt;2)*$AM$441)/(($G$441&lt;&gt;2)+($O$441&lt;&gt;2)+($W$441&lt;&gt;2)+($AE$441&lt;&gt;2)+($AM$441&lt;&gt;2))&gt;=0.5,1,0))</f>
        <v/>
      </c>
      <c r="AV441" s="8">
        <f>IF(($H$441&lt;&gt;2)+($P$441&lt;&gt;2)+($X$441&lt;&gt;2)+($AF$441&lt;&gt;2)+($AN$441&lt;&gt;2)=0,2,IF((($H$441&lt;&gt;2)*$H$441+($P$441&lt;&gt;2)*$P$441+($X$441&lt;&gt;2)*$X$441+($AF$441&lt;&gt;2)*$AF$441+($AN$441&lt;&gt;2)*$AN$441)/(($H$441&lt;&gt;2)+($P$441&lt;&gt;2)+($X$441&lt;&gt;2)+($AF$441&lt;&gt;2)+($AN$441&lt;&gt;2))&gt;=0.5,1,0))</f>
        <v/>
      </c>
      <c r="AX441" s="16">
        <f>'Ground truth'!$B$17</f>
        <v/>
      </c>
      <c r="AY441" s="16">
        <f>'Ground truth'!$C$17</f>
        <v/>
      </c>
      <c r="AZ441" s="16">
        <f>'Ground truth'!$D$17</f>
        <v/>
      </c>
      <c r="BA441" s="16">
        <f>'Ground truth'!$E$17</f>
        <v/>
      </c>
      <c r="BB441" s="16">
        <f>'Ground truth'!$F$17</f>
        <v/>
      </c>
      <c r="BC441" s="16">
        <f>'Ground truth'!$G$17</f>
        <v/>
      </c>
      <c r="BD441" s="16">
        <f>'Ground truth'!$H$17</f>
        <v/>
      </c>
    </row>
    <row r="442">
      <c r="A442" s="3" t="inlineStr">
        <is>
          <t>Battery</t>
        </is>
      </c>
      <c r="B442" s="8" t="n">
        <v>1</v>
      </c>
      <c r="C442" s="8" t="n">
        <v>0</v>
      </c>
      <c r="D442" s="8" t="n">
        <v>0</v>
      </c>
      <c r="E442" s="8" t="n">
        <v>0</v>
      </c>
      <c r="F442" s="8" t="n">
        <v>1</v>
      </c>
      <c r="G442" s="8" t="n">
        <v>1</v>
      </c>
      <c r="H442" s="8" t="n">
        <v>0</v>
      </c>
      <c r="J442" s="8" t="n">
        <v>1</v>
      </c>
      <c r="K442" s="8" t="n">
        <v>0</v>
      </c>
      <c r="L442" s="8" t="n">
        <v>0</v>
      </c>
      <c r="M442" s="8" t="n">
        <v>0</v>
      </c>
      <c r="N442" s="8" t="n">
        <v>1</v>
      </c>
      <c r="O442" s="8" t="n">
        <v>1</v>
      </c>
      <c r="P442" s="8" t="n">
        <v>0</v>
      </c>
      <c r="R442" s="8" t="n">
        <v>1</v>
      </c>
      <c r="S442" s="8" t="n">
        <v>0</v>
      </c>
      <c r="T442" s="8" t="n">
        <v>0</v>
      </c>
      <c r="U442" s="8" t="n">
        <v>0</v>
      </c>
      <c r="V442" s="8" t="n">
        <v>1</v>
      </c>
      <c r="W442" s="8" t="n">
        <v>1</v>
      </c>
      <c r="X442" s="8" t="n">
        <v>0</v>
      </c>
      <c r="Z442" s="8" t="n">
        <v>1</v>
      </c>
      <c r="AA442" s="8" t="n">
        <v>0</v>
      </c>
      <c r="AB442" s="8" t="n">
        <v>0</v>
      </c>
      <c r="AC442" s="8" t="n">
        <v>0</v>
      </c>
      <c r="AD442" s="8" t="n">
        <v>1</v>
      </c>
      <c r="AE442" s="8" t="n">
        <v>1</v>
      </c>
      <c r="AF442" s="8" t="n">
        <v>0</v>
      </c>
      <c r="AH442" s="8" t="n">
        <v>1</v>
      </c>
      <c r="AI442" s="8" t="n">
        <v>0</v>
      </c>
      <c r="AJ442" s="8" t="n">
        <v>0</v>
      </c>
      <c r="AK442" s="8" t="n">
        <v>0</v>
      </c>
      <c r="AL442" s="8" t="n">
        <v>1</v>
      </c>
      <c r="AM442" s="8" t="n">
        <v>1</v>
      </c>
      <c r="AN442" s="8" t="n">
        <v>0</v>
      </c>
      <c r="AP442" s="8">
        <f>IF(($B$442&lt;&gt;2)+($J$442&lt;&gt;2)+($R$442&lt;&gt;2)+($Z$442&lt;&gt;2)+($AH$442&lt;&gt;2)=0,2,IF((($B$442&lt;&gt;2)*$B$442+($J$442&lt;&gt;2)*$J$442+($R$442&lt;&gt;2)*$R$442+($Z$442&lt;&gt;2)*$Z$442+($AH$442&lt;&gt;2)*$AH$442)/(($B$442&lt;&gt;2)+($J$442&lt;&gt;2)+($R$442&lt;&gt;2)+($Z$442&lt;&gt;2)+($AH$442&lt;&gt;2))&gt;=0.5,1,0))</f>
        <v/>
      </c>
      <c r="AQ442" s="8">
        <f>IF(($C$442&lt;&gt;2)+($K$442&lt;&gt;2)+($S$442&lt;&gt;2)+($AA$442&lt;&gt;2)+($AI$442&lt;&gt;2)=0,2,IF((($C$442&lt;&gt;2)*$C$442+($K$442&lt;&gt;2)*$K$442+($S$442&lt;&gt;2)*$S$442+($AA$442&lt;&gt;2)*$AA$442+($AI$442&lt;&gt;2)*$AI$442)/(($C$442&lt;&gt;2)+($K$442&lt;&gt;2)+($S$442&lt;&gt;2)+($AA$442&lt;&gt;2)+($AI$442&lt;&gt;2))&gt;=0.5,1,0))</f>
        <v/>
      </c>
      <c r="AR442" s="8">
        <f>IF(($D$442&lt;&gt;2)+($L$442&lt;&gt;2)+($T$442&lt;&gt;2)+($AB$442&lt;&gt;2)+($AJ$442&lt;&gt;2)=0,2,IF((($D$442&lt;&gt;2)*$D$442+($L$442&lt;&gt;2)*$L$442+($T$442&lt;&gt;2)*$T$442+($AB$442&lt;&gt;2)*$AB$442+($AJ$442&lt;&gt;2)*$AJ$442)/(($D$442&lt;&gt;2)+($L$442&lt;&gt;2)+($T$442&lt;&gt;2)+($AB$442&lt;&gt;2)+($AJ$442&lt;&gt;2))&gt;=0.5,1,0))</f>
        <v/>
      </c>
      <c r="AS442" s="8">
        <f>IF(($E$442&lt;&gt;2)+($M$442&lt;&gt;2)+($U$442&lt;&gt;2)+($AC$442&lt;&gt;2)+($AK$442&lt;&gt;2)=0,2,IF((($E$442&lt;&gt;2)*$E$442+($M$442&lt;&gt;2)*$M$442+($U$442&lt;&gt;2)*$U$442+($AC$442&lt;&gt;2)*$AC$442+($AK$442&lt;&gt;2)*$AK$442)/(($E$442&lt;&gt;2)+($M$442&lt;&gt;2)+($U$442&lt;&gt;2)+($AC$442&lt;&gt;2)+($AK$442&lt;&gt;2))&gt;=0.5,1,0))</f>
        <v/>
      </c>
      <c r="AT442" s="8">
        <f>IF(($F$442&lt;&gt;2)+($N$442&lt;&gt;2)+($V$442&lt;&gt;2)+($AD$442&lt;&gt;2)+($AL$442&lt;&gt;2)=0,2,IF((($F$442&lt;&gt;2)*$F$442+($N$442&lt;&gt;2)*$N$442+($V$442&lt;&gt;2)*$V$442+($AD$442&lt;&gt;2)*$AD$442+($AL$442&lt;&gt;2)*$AL$442)/(($F$442&lt;&gt;2)+($N$442&lt;&gt;2)+($V$442&lt;&gt;2)+($AD$442&lt;&gt;2)+($AL$442&lt;&gt;2))&gt;=0.5,1,0))</f>
        <v/>
      </c>
      <c r="AU442" s="8">
        <f>IF(($G$442&lt;&gt;2)+($O$442&lt;&gt;2)+($W$442&lt;&gt;2)+($AE$442&lt;&gt;2)+($AM$442&lt;&gt;2)=0,2,IF((($G$442&lt;&gt;2)*$G$442+($O$442&lt;&gt;2)*$O$442+($W$442&lt;&gt;2)*$W$442+($AE$442&lt;&gt;2)*$AE$442+($AM$442&lt;&gt;2)*$AM$442)/(($G$442&lt;&gt;2)+($O$442&lt;&gt;2)+($W$442&lt;&gt;2)+($AE$442&lt;&gt;2)+($AM$442&lt;&gt;2))&gt;=0.5,1,0))</f>
        <v/>
      </c>
      <c r="AV442" s="8">
        <f>IF(($H$442&lt;&gt;2)+($P$442&lt;&gt;2)+($X$442&lt;&gt;2)+($AF$442&lt;&gt;2)+($AN$442&lt;&gt;2)=0,2,IF((($H$442&lt;&gt;2)*$H$442+($P$442&lt;&gt;2)*$P$442+($X$442&lt;&gt;2)*$X$442+($AF$442&lt;&gt;2)*$AF$442+($AN$442&lt;&gt;2)*$AN$442)/(($H$442&lt;&gt;2)+($P$442&lt;&gt;2)+($X$442&lt;&gt;2)+($AF$442&lt;&gt;2)+($AN$442&lt;&gt;2))&gt;=0.5,1,0))</f>
        <v/>
      </c>
      <c r="AX442" s="16">
        <f>'Ground truth'!$B$18</f>
        <v/>
      </c>
      <c r="AY442" s="16">
        <f>'Ground truth'!$C$18</f>
        <v/>
      </c>
      <c r="AZ442" s="16">
        <f>'Ground truth'!$D$18</f>
        <v/>
      </c>
      <c r="BA442" s="16">
        <f>'Ground truth'!$E$18</f>
        <v/>
      </c>
      <c r="BB442" s="16">
        <f>'Ground truth'!$F$18</f>
        <v/>
      </c>
      <c r="BC442" s="16">
        <f>'Ground truth'!$G$18</f>
        <v/>
      </c>
      <c r="BD442" s="16">
        <f>'Ground truth'!$H$18</f>
        <v/>
      </c>
    </row>
    <row r="443">
      <c r="A443" s="3" t="inlineStr">
        <is>
          <t>Switch</t>
        </is>
      </c>
      <c r="B443" s="8" t="n">
        <v>1</v>
      </c>
      <c r="C443" s="8" t="n">
        <v>1</v>
      </c>
      <c r="D443" s="8" t="n">
        <v>0</v>
      </c>
      <c r="E443" s="8" t="n">
        <v>0</v>
      </c>
      <c r="F443" s="8" t="n">
        <v>1</v>
      </c>
      <c r="G443" s="8" t="n">
        <v>1</v>
      </c>
      <c r="H443" s="8" t="n">
        <v>1</v>
      </c>
      <c r="J443" s="8" t="n">
        <v>1</v>
      </c>
      <c r="K443" s="8" t="n">
        <v>1</v>
      </c>
      <c r="L443" s="8" t="n">
        <v>0</v>
      </c>
      <c r="M443" s="8" t="n">
        <v>0</v>
      </c>
      <c r="N443" s="8" t="n">
        <v>1</v>
      </c>
      <c r="O443" s="8" t="n">
        <v>1</v>
      </c>
      <c r="P443" s="8" t="n">
        <v>1</v>
      </c>
      <c r="R443" s="8" t="n">
        <v>1</v>
      </c>
      <c r="S443" s="8" t="n">
        <v>1</v>
      </c>
      <c r="T443" s="8" t="n">
        <v>0</v>
      </c>
      <c r="U443" s="8" t="n">
        <v>0</v>
      </c>
      <c r="V443" s="8" t="n">
        <v>1</v>
      </c>
      <c r="W443" s="8" t="n">
        <v>1</v>
      </c>
      <c r="X443" s="8" t="n">
        <v>1</v>
      </c>
      <c r="Z443" s="8" t="n">
        <v>1</v>
      </c>
      <c r="AA443" s="8" t="n">
        <v>1</v>
      </c>
      <c r="AB443" s="8" t="n">
        <v>0</v>
      </c>
      <c r="AC443" s="8" t="n">
        <v>0</v>
      </c>
      <c r="AD443" s="8" t="n">
        <v>1</v>
      </c>
      <c r="AE443" s="8" t="n">
        <v>1</v>
      </c>
      <c r="AF443" s="8" t="n">
        <v>1</v>
      </c>
      <c r="AH443" s="8" t="n">
        <v>1</v>
      </c>
      <c r="AI443" s="8" t="n">
        <v>1</v>
      </c>
      <c r="AJ443" s="8" t="n">
        <v>0</v>
      </c>
      <c r="AK443" s="8" t="n">
        <v>0</v>
      </c>
      <c r="AL443" s="8" t="n">
        <v>1</v>
      </c>
      <c r="AM443" s="8" t="n">
        <v>1</v>
      </c>
      <c r="AN443" s="8" t="n">
        <v>1</v>
      </c>
      <c r="AP443" s="8">
        <f>IF(($B$443&lt;&gt;2)+($J$443&lt;&gt;2)+($R$443&lt;&gt;2)+($Z$443&lt;&gt;2)+($AH$443&lt;&gt;2)=0,2,IF((($B$443&lt;&gt;2)*$B$443+($J$443&lt;&gt;2)*$J$443+($R$443&lt;&gt;2)*$R$443+($Z$443&lt;&gt;2)*$Z$443+($AH$443&lt;&gt;2)*$AH$443)/(($B$443&lt;&gt;2)+($J$443&lt;&gt;2)+($R$443&lt;&gt;2)+($Z$443&lt;&gt;2)+($AH$443&lt;&gt;2))&gt;=0.5,1,0))</f>
        <v/>
      </c>
      <c r="AQ443" s="8">
        <f>IF(($C$443&lt;&gt;2)+($K$443&lt;&gt;2)+($S$443&lt;&gt;2)+($AA$443&lt;&gt;2)+($AI$443&lt;&gt;2)=0,2,IF((($C$443&lt;&gt;2)*$C$443+($K$443&lt;&gt;2)*$K$443+($S$443&lt;&gt;2)*$S$443+($AA$443&lt;&gt;2)*$AA$443+($AI$443&lt;&gt;2)*$AI$443)/(($C$443&lt;&gt;2)+($K$443&lt;&gt;2)+($S$443&lt;&gt;2)+($AA$443&lt;&gt;2)+($AI$443&lt;&gt;2))&gt;=0.5,1,0))</f>
        <v/>
      </c>
      <c r="AR443" s="8">
        <f>IF(($D$443&lt;&gt;2)+($L$443&lt;&gt;2)+($T$443&lt;&gt;2)+($AB$443&lt;&gt;2)+($AJ$443&lt;&gt;2)=0,2,IF((($D$443&lt;&gt;2)*$D$443+($L$443&lt;&gt;2)*$L$443+($T$443&lt;&gt;2)*$T$443+($AB$443&lt;&gt;2)*$AB$443+($AJ$443&lt;&gt;2)*$AJ$443)/(($D$443&lt;&gt;2)+($L$443&lt;&gt;2)+($T$443&lt;&gt;2)+($AB$443&lt;&gt;2)+($AJ$443&lt;&gt;2))&gt;=0.5,1,0))</f>
        <v/>
      </c>
      <c r="AS443" s="8">
        <f>IF(($E$443&lt;&gt;2)+($M$443&lt;&gt;2)+($U$443&lt;&gt;2)+($AC$443&lt;&gt;2)+($AK$443&lt;&gt;2)=0,2,IF((($E$443&lt;&gt;2)*$E$443+($M$443&lt;&gt;2)*$M$443+($U$443&lt;&gt;2)*$U$443+($AC$443&lt;&gt;2)*$AC$443+($AK$443&lt;&gt;2)*$AK$443)/(($E$443&lt;&gt;2)+($M$443&lt;&gt;2)+($U$443&lt;&gt;2)+($AC$443&lt;&gt;2)+($AK$443&lt;&gt;2))&gt;=0.5,1,0))</f>
        <v/>
      </c>
      <c r="AT443" s="8">
        <f>IF(($F$443&lt;&gt;2)+($N$443&lt;&gt;2)+($V$443&lt;&gt;2)+($AD$443&lt;&gt;2)+($AL$443&lt;&gt;2)=0,2,IF((($F$443&lt;&gt;2)*$F$443+($N$443&lt;&gt;2)*$N$443+($V$443&lt;&gt;2)*$V$443+($AD$443&lt;&gt;2)*$AD$443+($AL$443&lt;&gt;2)*$AL$443)/(($F$443&lt;&gt;2)+($N$443&lt;&gt;2)+($V$443&lt;&gt;2)+($AD$443&lt;&gt;2)+($AL$443&lt;&gt;2))&gt;=0.5,1,0))</f>
        <v/>
      </c>
      <c r="AU443" s="8">
        <f>IF(($G$443&lt;&gt;2)+($O$443&lt;&gt;2)+($W$443&lt;&gt;2)+($AE$443&lt;&gt;2)+($AM$443&lt;&gt;2)=0,2,IF((($G$443&lt;&gt;2)*$G$443+($O$443&lt;&gt;2)*$O$443+($W$443&lt;&gt;2)*$W$443+($AE$443&lt;&gt;2)*$AE$443+($AM$443&lt;&gt;2)*$AM$443)/(($G$443&lt;&gt;2)+($O$443&lt;&gt;2)+($W$443&lt;&gt;2)+($AE$443&lt;&gt;2)+($AM$443&lt;&gt;2))&gt;=0.5,1,0))</f>
        <v/>
      </c>
      <c r="AV443" s="8">
        <f>IF(($H$443&lt;&gt;2)+($P$443&lt;&gt;2)+($X$443&lt;&gt;2)+($AF$443&lt;&gt;2)+($AN$443&lt;&gt;2)=0,2,IF((($H$443&lt;&gt;2)*$H$443+($P$443&lt;&gt;2)*$P$443+($X$443&lt;&gt;2)*$X$443+($AF$443&lt;&gt;2)*$AF$443+($AN$443&lt;&gt;2)*$AN$443)/(($H$443&lt;&gt;2)+($P$443&lt;&gt;2)+($X$443&lt;&gt;2)+($AF$443&lt;&gt;2)+($AN$443&lt;&gt;2))&gt;=0.5,1,0))</f>
        <v/>
      </c>
      <c r="AX443" s="16">
        <f>'Ground truth'!$B$19</f>
        <v/>
      </c>
      <c r="AY443" s="16">
        <f>'Ground truth'!$C$19</f>
        <v/>
      </c>
      <c r="AZ443" s="16">
        <f>'Ground truth'!$D$19</f>
        <v/>
      </c>
      <c r="BA443" s="16">
        <f>'Ground truth'!$E$19</f>
        <v/>
      </c>
      <c r="BB443" s="16">
        <f>'Ground truth'!$F$19</f>
        <v/>
      </c>
      <c r="BC443" s="16">
        <f>'Ground truth'!$G$19</f>
        <v/>
      </c>
      <c r="BD443" s="16">
        <f>'Ground truth'!$H$19</f>
        <v/>
      </c>
    </row>
    <row r="444">
      <c r="A444" s="3" t="inlineStr">
        <is>
          <t>Screwdriver Bit</t>
        </is>
      </c>
      <c r="B444" s="8" t="n">
        <v>1</v>
      </c>
      <c r="C444" s="8" t="n">
        <v>1</v>
      </c>
      <c r="D444" s="8" t="n">
        <v>0</v>
      </c>
      <c r="E444" s="8" t="n">
        <v>0</v>
      </c>
      <c r="F444" s="8" t="n">
        <v>0</v>
      </c>
      <c r="G444" s="8" t="n">
        <v>1</v>
      </c>
      <c r="H444" s="8" t="n">
        <v>1</v>
      </c>
      <c r="J444" s="8" t="n">
        <v>1</v>
      </c>
      <c r="K444" s="8" t="n">
        <v>0</v>
      </c>
      <c r="L444" s="8" t="n">
        <v>0</v>
      </c>
      <c r="M444" s="8" t="n">
        <v>0</v>
      </c>
      <c r="N444" s="8" t="n">
        <v>0</v>
      </c>
      <c r="O444" s="8" t="n">
        <v>1</v>
      </c>
      <c r="P444" s="8" t="n">
        <v>1</v>
      </c>
      <c r="R444" s="8" t="n">
        <v>1</v>
      </c>
      <c r="S444" s="8" t="n">
        <v>0</v>
      </c>
      <c r="T444" s="8" t="n">
        <v>0</v>
      </c>
      <c r="U444" s="8" t="n">
        <v>0</v>
      </c>
      <c r="V444" s="8" t="n">
        <v>0</v>
      </c>
      <c r="W444" s="8" t="n">
        <v>1</v>
      </c>
      <c r="X444" s="8" t="n">
        <v>1</v>
      </c>
      <c r="Z444" s="8" t="n">
        <v>1</v>
      </c>
      <c r="AA444" s="8" t="n">
        <v>0</v>
      </c>
      <c r="AB444" s="8" t="n">
        <v>0</v>
      </c>
      <c r="AC444" s="8" t="n">
        <v>0</v>
      </c>
      <c r="AD444" s="8" t="n">
        <v>0</v>
      </c>
      <c r="AE444" s="8" t="n">
        <v>1</v>
      </c>
      <c r="AF444" s="8" t="n">
        <v>1</v>
      </c>
      <c r="AH444" s="8" t="n">
        <v>1</v>
      </c>
      <c r="AI444" s="8" t="n">
        <v>0</v>
      </c>
      <c r="AJ444" s="8" t="n">
        <v>0</v>
      </c>
      <c r="AK444" s="8" t="n">
        <v>0</v>
      </c>
      <c r="AL444" s="8" t="n">
        <v>0</v>
      </c>
      <c r="AM444" s="8" t="n">
        <v>1</v>
      </c>
      <c r="AN444" s="8" t="n">
        <v>1</v>
      </c>
      <c r="AP444" s="8">
        <f>IF(($B$444&lt;&gt;2)+($J$444&lt;&gt;2)+($R$444&lt;&gt;2)+($Z$444&lt;&gt;2)+($AH$444&lt;&gt;2)=0,2,IF((($B$444&lt;&gt;2)*$B$444+($J$444&lt;&gt;2)*$J$444+($R$444&lt;&gt;2)*$R$444+($Z$444&lt;&gt;2)*$Z$444+($AH$444&lt;&gt;2)*$AH$444)/(($B$444&lt;&gt;2)+($J$444&lt;&gt;2)+($R$444&lt;&gt;2)+($Z$444&lt;&gt;2)+($AH$444&lt;&gt;2))&gt;=0.5,1,0))</f>
        <v/>
      </c>
      <c r="AQ444" s="8">
        <f>IF(($C$444&lt;&gt;2)+($K$444&lt;&gt;2)+($S$444&lt;&gt;2)+($AA$444&lt;&gt;2)+($AI$444&lt;&gt;2)=0,2,IF((($C$444&lt;&gt;2)*$C$444+($K$444&lt;&gt;2)*$K$444+($S$444&lt;&gt;2)*$S$444+($AA$444&lt;&gt;2)*$AA$444+($AI$444&lt;&gt;2)*$AI$444)/(($C$444&lt;&gt;2)+($K$444&lt;&gt;2)+($S$444&lt;&gt;2)+($AA$444&lt;&gt;2)+($AI$444&lt;&gt;2))&gt;=0.5,1,0))</f>
        <v/>
      </c>
      <c r="AR444" s="8">
        <f>IF(($D$444&lt;&gt;2)+($L$444&lt;&gt;2)+($T$444&lt;&gt;2)+($AB$444&lt;&gt;2)+($AJ$444&lt;&gt;2)=0,2,IF((($D$444&lt;&gt;2)*$D$444+($L$444&lt;&gt;2)*$L$444+($T$444&lt;&gt;2)*$T$444+($AB$444&lt;&gt;2)*$AB$444+($AJ$444&lt;&gt;2)*$AJ$444)/(($D$444&lt;&gt;2)+($L$444&lt;&gt;2)+($T$444&lt;&gt;2)+($AB$444&lt;&gt;2)+($AJ$444&lt;&gt;2))&gt;=0.5,1,0))</f>
        <v/>
      </c>
      <c r="AS444" s="8">
        <f>IF(($E$444&lt;&gt;2)+($M$444&lt;&gt;2)+($U$444&lt;&gt;2)+($AC$444&lt;&gt;2)+($AK$444&lt;&gt;2)=0,2,IF((($E$444&lt;&gt;2)*$E$444+($M$444&lt;&gt;2)*$M$444+($U$444&lt;&gt;2)*$U$444+($AC$444&lt;&gt;2)*$AC$444+($AK$444&lt;&gt;2)*$AK$444)/(($E$444&lt;&gt;2)+($M$444&lt;&gt;2)+($U$444&lt;&gt;2)+($AC$444&lt;&gt;2)+($AK$444&lt;&gt;2))&gt;=0.5,1,0))</f>
        <v/>
      </c>
      <c r="AT444" s="8">
        <f>IF(($F$444&lt;&gt;2)+($N$444&lt;&gt;2)+($V$444&lt;&gt;2)+($AD$444&lt;&gt;2)+($AL$444&lt;&gt;2)=0,2,IF((($F$444&lt;&gt;2)*$F$444+($N$444&lt;&gt;2)*$N$444+($V$444&lt;&gt;2)*$V$444+($AD$444&lt;&gt;2)*$AD$444+($AL$444&lt;&gt;2)*$AL$444)/(($F$444&lt;&gt;2)+($N$444&lt;&gt;2)+($V$444&lt;&gt;2)+($AD$444&lt;&gt;2)+($AL$444&lt;&gt;2))&gt;=0.5,1,0))</f>
        <v/>
      </c>
      <c r="AU444" s="8">
        <f>IF(($G$444&lt;&gt;2)+($O$444&lt;&gt;2)+($W$444&lt;&gt;2)+($AE$444&lt;&gt;2)+($AM$444&lt;&gt;2)=0,2,IF((($G$444&lt;&gt;2)*$G$444+($O$444&lt;&gt;2)*$O$444+($W$444&lt;&gt;2)*$W$444+($AE$444&lt;&gt;2)*$AE$444+($AM$444&lt;&gt;2)*$AM$444)/(($G$444&lt;&gt;2)+($O$444&lt;&gt;2)+($W$444&lt;&gt;2)+($AE$444&lt;&gt;2)+($AM$444&lt;&gt;2))&gt;=0.5,1,0))</f>
        <v/>
      </c>
      <c r="AV444" s="8">
        <f>IF(($H$444&lt;&gt;2)+($P$444&lt;&gt;2)+($X$444&lt;&gt;2)+($AF$444&lt;&gt;2)+($AN$444&lt;&gt;2)=0,2,IF((($H$444&lt;&gt;2)*$H$444+($P$444&lt;&gt;2)*$P$444+($X$444&lt;&gt;2)*$X$444+($AF$444&lt;&gt;2)*$AF$444+($AN$444&lt;&gt;2)*$AN$444)/(($H$444&lt;&gt;2)+($P$444&lt;&gt;2)+($X$444&lt;&gt;2)+($AF$444&lt;&gt;2)+($AN$444&lt;&gt;2))&gt;=0.5,1,0))</f>
        <v/>
      </c>
      <c r="AX444" s="16">
        <f>'Ground truth'!$B$20</f>
        <v/>
      </c>
      <c r="AY444" s="16">
        <f>'Ground truth'!$C$20</f>
        <v/>
      </c>
      <c r="AZ444" s="16">
        <f>'Ground truth'!$D$20</f>
        <v/>
      </c>
      <c r="BA444" s="16">
        <f>'Ground truth'!$E$20</f>
        <v/>
      </c>
      <c r="BB444" s="16">
        <f>'Ground truth'!$F$20</f>
        <v/>
      </c>
      <c r="BC444" s="16">
        <f>'Ground truth'!$G$20</f>
        <v/>
      </c>
      <c r="BD444" s="16">
        <f>'Ground truth'!$H$20</f>
        <v/>
      </c>
    </row>
    <row r="446">
      <c r="A446" s="17" t="inlineStr">
        <is>
          <t>metrics — confident-only (unsure excluded from denominators)</t>
        </is>
      </c>
      <c r="B446" s="10" t="inlineStr">
        <is>
          <t>run 1</t>
        </is>
      </c>
      <c r="C446" s="10" t="inlineStr">
        <is>
          <t>run 2</t>
        </is>
      </c>
      <c r="D446" s="10" t="inlineStr">
        <is>
          <t>run 3</t>
        </is>
      </c>
      <c r="E446" s="10" t="inlineStr">
        <is>
          <t>run 4</t>
        </is>
      </c>
      <c r="F446" s="10" t="inlineStr">
        <is>
          <t>run 5</t>
        </is>
      </c>
      <c r="G446" s="10" t="inlineStr">
        <is>
          <t>avg-matrix</t>
        </is>
      </c>
      <c r="H446" s="10" t="inlineStr">
        <is>
          <t>mean</t>
        </is>
      </c>
      <c r="I446" s="10" t="inlineStr">
        <is>
          <t>std (pop.)</t>
        </is>
      </c>
      <c r="J446" s="17" t="inlineStr">
        <is>
          <t>notes</t>
        </is>
      </c>
    </row>
    <row r="447">
      <c r="A447" s="7" t="inlineStr">
        <is>
          <t>TP</t>
        </is>
      </c>
      <c r="B447" s="7">
        <f>SUMPRODUCT(($B$438:$H$444=1)*('Ground truth'!$B$14:$H$20=1))</f>
        <v/>
      </c>
      <c r="C447" s="7">
        <f>SUMPRODUCT(($J$438:$P$444=1)*('Ground truth'!$B$14:$H$20=1))</f>
        <v/>
      </c>
      <c r="D447" s="7">
        <f>SUMPRODUCT(($R$438:$X$444=1)*('Ground truth'!$B$14:$H$20=1))</f>
        <v/>
      </c>
      <c r="E447" s="7">
        <f>SUMPRODUCT(($Z$438:$AF$444=1)*('Ground truth'!$B$14:$H$20=1))</f>
        <v/>
      </c>
      <c r="F447" s="7">
        <f>SUMPRODUCT(($AH$438:$AN$444=1)*('Ground truth'!$B$14:$H$20=1))</f>
        <v/>
      </c>
      <c r="G447" s="7">
        <f>SUMPRODUCT(($AP$438:$AV$444=1)*('Ground truth'!$B$14:$H$20=1))</f>
        <v/>
      </c>
      <c r="H447" s="12">
        <f>AVERAGE($B$447:$F$447)</f>
        <v/>
      </c>
      <c r="I447" s="12">
        <f>STDEV.P($B$447:$F$447)</f>
        <v/>
      </c>
    </row>
    <row r="448">
      <c r="A448" s="7" t="inlineStr">
        <is>
          <t>TN</t>
        </is>
      </c>
      <c r="B448" s="7">
        <f>SUMPRODUCT(($B$438:$H$444=0)*('Ground truth'!$B$14:$H$20=0))</f>
        <v/>
      </c>
      <c r="C448" s="7">
        <f>SUMPRODUCT(($J$438:$P$444=0)*('Ground truth'!$B$14:$H$20=0))</f>
        <v/>
      </c>
      <c r="D448" s="7">
        <f>SUMPRODUCT(($R$438:$X$444=0)*('Ground truth'!$B$14:$H$20=0))</f>
        <v/>
      </c>
      <c r="E448" s="7">
        <f>SUMPRODUCT(($Z$438:$AF$444=0)*('Ground truth'!$B$14:$H$20=0))</f>
        <v/>
      </c>
      <c r="F448" s="7">
        <f>SUMPRODUCT(($AH$438:$AN$444=0)*('Ground truth'!$B$14:$H$20=0))</f>
        <v/>
      </c>
      <c r="G448" s="7">
        <f>SUMPRODUCT(($AP$438:$AV$444=0)*('Ground truth'!$B$14:$H$20=0))</f>
        <v/>
      </c>
      <c r="H448" s="12">
        <f>AVERAGE($B$448:$F$448)</f>
        <v/>
      </c>
      <c r="I448" s="12">
        <f>STDEV.P($B$448:$F$448)</f>
        <v/>
      </c>
    </row>
    <row r="449">
      <c r="A449" s="7" t="inlineStr">
        <is>
          <t>FP</t>
        </is>
      </c>
      <c r="B449" s="7">
        <f>SUMPRODUCT(($B$438:$H$444=1)*('Ground truth'!$B$14:$H$20=0))</f>
        <v/>
      </c>
      <c r="C449" s="7">
        <f>SUMPRODUCT(($J$438:$P$444=1)*('Ground truth'!$B$14:$H$20=0))</f>
        <v/>
      </c>
      <c r="D449" s="7">
        <f>SUMPRODUCT(($R$438:$X$444=1)*('Ground truth'!$B$14:$H$20=0))</f>
        <v/>
      </c>
      <c r="E449" s="7">
        <f>SUMPRODUCT(($Z$438:$AF$444=1)*('Ground truth'!$B$14:$H$20=0))</f>
        <v/>
      </c>
      <c r="F449" s="7">
        <f>SUMPRODUCT(($AH$438:$AN$444=1)*('Ground truth'!$B$14:$H$20=0))</f>
        <v/>
      </c>
      <c r="G449" s="7">
        <f>SUMPRODUCT(($AP$438:$AV$444=1)*('Ground truth'!$B$14:$H$20=0))</f>
        <v/>
      </c>
      <c r="H449" s="12">
        <f>AVERAGE($B$449:$F$449)</f>
        <v/>
      </c>
      <c r="I449" s="12">
        <f>STDEV.P($B$449:$F$449)</f>
        <v/>
      </c>
    </row>
    <row r="450">
      <c r="A450" s="7" t="inlineStr">
        <is>
          <t>FN</t>
        </is>
      </c>
      <c r="B450" s="7">
        <f>SUMPRODUCT(($B$438:$H$444=0)*('Ground truth'!$B$14:$H$20=1))</f>
        <v/>
      </c>
      <c r="C450" s="7">
        <f>SUMPRODUCT(($J$438:$P$444=0)*('Ground truth'!$B$14:$H$20=1))</f>
        <v/>
      </c>
      <c r="D450" s="7">
        <f>SUMPRODUCT(($R$438:$X$444=0)*('Ground truth'!$B$14:$H$20=1))</f>
        <v/>
      </c>
      <c r="E450" s="7">
        <f>SUMPRODUCT(($Z$438:$AF$444=0)*('Ground truth'!$B$14:$H$20=1))</f>
        <v/>
      </c>
      <c r="F450" s="7">
        <f>SUMPRODUCT(($AH$438:$AN$444=0)*('Ground truth'!$B$14:$H$20=1))</f>
        <v/>
      </c>
      <c r="G450" s="7">
        <f>SUMPRODUCT(($AP$438:$AV$444=0)*('Ground truth'!$B$14:$H$20=1))</f>
        <v/>
      </c>
      <c r="H450" s="12">
        <f>AVERAGE($B$450:$F$450)</f>
        <v/>
      </c>
      <c r="I450" s="12">
        <f>STDEV.P($B$450:$F$450)</f>
        <v/>
      </c>
    </row>
    <row r="451">
      <c r="A451" s="4" t="inlineStr">
        <is>
          <t>Precision</t>
        </is>
      </c>
      <c r="B451" s="12">
        <f>IFERROR($B$447/($B$447+$B$449),0)</f>
        <v/>
      </c>
      <c r="C451" s="12">
        <f>IFERROR($C$447/($C$447+$C$449),0)</f>
        <v/>
      </c>
      <c r="D451" s="12">
        <f>IFERROR($D$447/($D$447+$D$449),0)</f>
        <v/>
      </c>
      <c r="E451" s="12">
        <f>IFERROR($E$447/($E$447+$E$449),0)</f>
        <v/>
      </c>
      <c r="F451" s="12">
        <f>IFERROR($F$447/($F$447+$F$449),0)</f>
        <v/>
      </c>
      <c r="G451" s="12">
        <f>IFERROR($G$447/($G$447+$G$449),0)</f>
        <v/>
      </c>
      <c r="H451" s="18">
        <f>AVERAGE($B$451:$F$451)</f>
        <v/>
      </c>
      <c r="I451" s="18">
        <f>STDEV.P($B$451:$F$451)</f>
        <v/>
      </c>
    </row>
    <row r="452">
      <c r="A452" s="4" t="inlineStr">
        <is>
          <t>Recall</t>
        </is>
      </c>
      <c r="B452" s="12">
        <f>IFERROR($B$447/($B$447+$B$450),0)</f>
        <v/>
      </c>
      <c r="C452" s="12">
        <f>IFERROR($C$447/($C$447+$C$450),0)</f>
        <v/>
      </c>
      <c r="D452" s="12">
        <f>IFERROR($D$447/($D$447+$D$450),0)</f>
        <v/>
      </c>
      <c r="E452" s="12">
        <f>IFERROR($E$447/($E$447+$E$450),0)</f>
        <v/>
      </c>
      <c r="F452" s="12">
        <f>IFERROR($F$447/($F$447+$F$450),0)</f>
        <v/>
      </c>
      <c r="G452" s="12">
        <f>IFERROR($G$447/($G$447+$G$450),0)</f>
        <v/>
      </c>
      <c r="H452" s="18">
        <f>AVERAGE($B$452:$F$452)</f>
        <v/>
      </c>
      <c r="I452" s="18">
        <f>STDEV.P($B$452:$F$452)</f>
        <v/>
      </c>
    </row>
    <row r="453">
      <c r="A453" s="4" t="inlineStr">
        <is>
          <t>F1</t>
        </is>
      </c>
      <c r="B453" s="12">
        <f>IFERROR(2*$B$451*$B$452/($B$451+$B$452),0)</f>
        <v/>
      </c>
      <c r="C453" s="12">
        <f>IFERROR(2*$C$451*$C$452/($C$451+$C$452),0)</f>
        <v/>
      </c>
      <c r="D453" s="12">
        <f>IFERROR(2*$D$451*$D$452/($D$451+$D$452),0)</f>
        <v/>
      </c>
      <c r="E453" s="12">
        <f>IFERROR(2*$E$451*$E$452/($E$451+$E$452),0)</f>
        <v/>
      </c>
      <c r="F453" s="12">
        <f>IFERROR(2*$F$451*$F$452/($F$451+$F$452),0)</f>
        <v/>
      </c>
      <c r="G453" s="12">
        <f>IFERROR(2*$G$451*$G$452/($G$451+$G$452),0)</f>
        <v/>
      </c>
      <c r="H453" s="18">
        <f>AVERAGE($B$453:$F$453)</f>
        <v/>
      </c>
      <c r="I453" s="18">
        <f>STDEV.P($B$453:$F$453)</f>
        <v/>
      </c>
    </row>
    <row r="454">
      <c r="A454" s="4" t="inlineStr">
        <is>
          <t>Accuracy</t>
        </is>
      </c>
      <c r="B454" s="12">
        <f>IFERROR(($B$447+$B$448)/($B$447+$B$448+$B$449+$B$450),0)</f>
        <v/>
      </c>
      <c r="C454" s="12">
        <f>IFERROR(($C$447+$C$448)/($C$447+$C$448+$C$449+$C$450),0)</f>
        <v/>
      </c>
      <c r="D454" s="12">
        <f>IFERROR(($D$447+$D$448)/($D$447+$D$448+$D$449+$D$450),0)</f>
        <v/>
      </c>
      <c r="E454" s="12">
        <f>IFERROR(($E$447+$E$448)/($E$447+$E$448+$E$449+$E$450),0)</f>
        <v/>
      </c>
      <c r="F454" s="12">
        <f>IFERROR(($F$447+$F$448)/($F$447+$F$448+$F$449+$F$450),0)</f>
        <v/>
      </c>
      <c r="G454" s="12">
        <f>IFERROR(($G$447+$G$448)/($G$447+$G$448+$G$449+$G$450),0)</f>
        <v/>
      </c>
      <c r="H454" s="18">
        <f>AVERAGE($B$454:$F$454)</f>
        <v/>
      </c>
      <c r="I454" s="18">
        <f>STDEV.P($B$454:$F$454)</f>
        <v/>
      </c>
    </row>
    <row r="455">
      <c r="A455" s="4" t="inlineStr">
        <is>
          <t>Edit distance</t>
        </is>
      </c>
      <c r="B455" s="12">
        <f>SUMPRODUCT(ABS('Ground truth'!$B$14:$H$20-$B$438:$H$444))</f>
        <v/>
      </c>
      <c r="C455" s="12">
        <f>SUMPRODUCT(ABS('Ground truth'!$B$14:$H$20-$J$438:$P$444))</f>
        <v/>
      </c>
      <c r="D455" s="12">
        <f>SUMPRODUCT(ABS('Ground truth'!$B$14:$H$20-$R$438:$X$444))</f>
        <v/>
      </c>
      <c r="E455" s="12">
        <f>SUMPRODUCT(ABS('Ground truth'!$B$14:$H$20-$Z$438:$AF$444))</f>
        <v/>
      </c>
      <c r="F455" s="12">
        <f>SUMPRODUCT(ABS('Ground truth'!$B$14:$H$20-$AH$438:$AN$444))</f>
        <v/>
      </c>
      <c r="G455" s="12">
        <f>SUMPRODUCT(ABS('Ground truth'!$B$14:$H$20-$AP$438:$AV$444))</f>
        <v/>
      </c>
      <c r="H455" s="18">
        <f>AVERAGE($B$455:$F$455)</f>
        <v/>
      </c>
      <c r="I455" s="18">
        <f>STDEV.P($B$455:$F$455)</f>
        <v/>
      </c>
    </row>
    <row r="456">
      <c r="A456" s="4" t="inlineStr">
        <is>
          <t>Spectral distance</t>
        </is>
      </c>
      <c r="B456" s="12">
        <f>SQRT(SUMPRODUCT(('Ground truth'!$K$14:$K$20-$B$467:$B$473)^2))</f>
        <v/>
      </c>
      <c r="C456" s="12">
        <f>SQRT(SUMPRODUCT(('Ground truth'!$K$14:$K$20-$C$467:$C$473)^2))</f>
        <v/>
      </c>
      <c r="D456" s="12">
        <f>SQRT(SUMPRODUCT(('Ground truth'!$K$14:$K$20-$D$467:$D$473)^2))</f>
        <v/>
      </c>
      <c r="E456" s="12">
        <f>SQRT(SUMPRODUCT(('Ground truth'!$K$14:$K$20-$E$467:$E$473)^2))</f>
        <v/>
      </c>
      <c r="F456" s="12">
        <f>SQRT(SUMPRODUCT(('Ground truth'!$K$14:$K$20-$F$467:$F$473)^2))</f>
        <v/>
      </c>
      <c r="G456" s="12">
        <f>SQRT(SUMPRODUCT(('Ground truth'!$K$14:$K$20-$G$467:$G$473)^2))</f>
        <v/>
      </c>
      <c r="H456" s="18">
        <f>AVERAGE($B$456:$F$456)</f>
        <v/>
      </c>
      <c r="I456" s="18">
        <f>STDEV.P($B$456:$F$456)</f>
        <v/>
      </c>
    </row>
    <row r="457">
      <c r="A457" s="4" t="inlineStr">
        <is>
          <t>Unsure cells</t>
        </is>
      </c>
      <c r="B457" s="7">
        <f>COUNTIF($B$438:$H$444,2)</f>
        <v/>
      </c>
      <c r="C457" s="7">
        <f>COUNTIF($J$438:$P$444,2)</f>
        <v/>
      </c>
      <c r="D457" s="7">
        <f>COUNTIF($R$438:$X$444,2)</f>
        <v/>
      </c>
      <c r="E457" s="7">
        <f>COUNTIF($Z$438:$AF$444,2)</f>
        <v/>
      </c>
      <c r="F457" s="7">
        <f>COUNTIF($AH$438:$AN$444,2)</f>
        <v/>
      </c>
      <c r="G457" s="7">
        <f>COUNTIF($AP$438:$AV$444,2)</f>
        <v/>
      </c>
      <c r="H457" s="12">
        <f>AVERAGE($B$457:$F$457)</f>
        <v/>
      </c>
      <c r="I457" s="12">
        <f>STDEV.P($B$457:$F$457)</f>
        <v/>
      </c>
    </row>
    <row r="458">
      <c r="A458" s="3" t="inlineStr">
        <is>
          <t>eigenvalues (real part, numpy order; pasted)</t>
        </is>
      </c>
    </row>
    <row r="459">
      <c r="A459" s="3" t="inlineStr">
        <is>
          <t xml:space="preserve">  λ1</t>
        </is>
      </c>
      <c r="B459" s="19" t="n">
        <v>5.023336394168589</v>
      </c>
      <c r="C459" s="19" t="n">
        <v>4.759422879414413</v>
      </c>
      <c r="D459" s="19" t="n">
        <v>4.759422879414413</v>
      </c>
      <c r="E459" s="19" t="n">
        <v>4.759422879414413</v>
      </c>
      <c r="F459" s="19" t="n">
        <v>4.759422879414413</v>
      </c>
      <c r="G459" s="19" t="n">
        <v>4.759422879414413</v>
      </c>
    </row>
    <row r="460">
      <c r="A460" s="3" t="inlineStr">
        <is>
          <t xml:space="preserve">  λ2</t>
        </is>
      </c>
      <c r="B460" s="19" t="n">
        <v>2.235400498575034</v>
      </c>
      <c r="C460" s="19" t="n">
        <v>2.371066209278312</v>
      </c>
      <c r="D460" s="19" t="n">
        <v>2.371066209278312</v>
      </c>
      <c r="E460" s="19" t="n">
        <v>2.371066209278312</v>
      </c>
      <c r="F460" s="19" t="n">
        <v>2.371066209278312</v>
      </c>
      <c r="G460" s="19" t="n">
        <v>2.371066209278312</v>
      </c>
    </row>
    <row r="461">
      <c r="A461" s="3" t="inlineStr">
        <is>
          <t xml:space="preserve">  λ3</t>
        </is>
      </c>
      <c r="B461" s="19" t="n">
        <v>1.260891569673778</v>
      </c>
      <c r="C461" s="19" t="n">
        <v>-0.9999999999999992</v>
      </c>
      <c r="D461" s="19" t="n">
        <v>-0.9999999999999992</v>
      </c>
      <c r="E461" s="19" t="n">
        <v>-0.9999999999999992</v>
      </c>
      <c r="F461" s="19" t="n">
        <v>-0.9999999999999992</v>
      </c>
      <c r="G461" s="19" t="n">
        <v>-0.9999999999999992</v>
      </c>
    </row>
    <row r="462">
      <c r="A462" s="3" t="inlineStr">
        <is>
          <t xml:space="preserve">  λ4</t>
        </is>
      </c>
      <c r="B462" s="19" t="n">
        <v>-0.8707042659793465</v>
      </c>
      <c r="C462" s="19" t="n">
        <v>-0.6641707438865285</v>
      </c>
      <c r="D462" s="19" t="n">
        <v>-0.6641707438865285</v>
      </c>
      <c r="E462" s="19" t="n">
        <v>-0.6641707438865285</v>
      </c>
      <c r="F462" s="19" t="n">
        <v>-0.6641707438865285</v>
      </c>
      <c r="G462" s="19" t="n">
        <v>-0.6641707438865285</v>
      </c>
    </row>
    <row r="463">
      <c r="A463" s="3" t="inlineStr">
        <is>
          <t xml:space="preserve">  λ5</t>
        </is>
      </c>
      <c r="B463" s="19" t="n">
        <v>-0.6489241964380552</v>
      </c>
      <c r="C463" s="19" t="n">
        <v>0.5336816551938008</v>
      </c>
      <c r="D463" s="19" t="n">
        <v>0.5336816551938008</v>
      </c>
      <c r="E463" s="19" t="n">
        <v>0.5336816551938008</v>
      </c>
      <c r="F463" s="19" t="n">
        <v>0.5336816551938008</v>
      </c>
      <c r="G463" s="19" t="n">
        <v>0.5336816551938008</v>
      </c>
    </row>
    <row r="464">
      <c r="A464" s="3" t="inlineStr">
        <is>
          <t xml:space="preserve">  λ6</t>
        </is>
      </c>
      <c r="B464" s="19" t="n">
        <v>3.74892287862688e-16</v>
      </c>
      <c r="C464" s="19" t="n">
        <v>-9.613592753646883e-17</v>
      </c>
      <c r="D464" s="19" t="n">
        <v>-9.613592753646883e-17</v>
      </c>
      <c r="E464" s="19" t="n">
        <v>-9.613592753646883e-17</v>
      </c>
      <c r="F464" s="19" t="n">
        <v>-9.613592753646883e-17</v>
      </c>
      <c r="G464" s="19" t="n">
        <v>-9.613592753646883e-17</v>
      </c>
    </row>
    <row r="465">
      <c r="A465" s="3" t="inlineStr">
        <is>
          <t xml:space="preserve">  λ7</t>
        </is>
      </c>
      <c r="B465" s="19" t="n">
        <v>-1.398055687664782e-16</v>
      </c>
      <c r="C465" s="19" t="n">
        <v>1</v>
      </c>
      <c r="D465" s="19" t="n">
        <v>1</v>
      </c>
      <c r="E465" s="19" t="n">
        <v>1</v>
      </c>
      <c r="F465" s="19" t="n">
        <v>1</v>
      </c>
      <c r="G465" s="19" t="n">
        <v>1</v>
      </c>
    </row>
    <row r="466">
      <c r="A466" s="3" t="inlineStr">
        <is>
          <t>eigenvalues sorted desc (LARGE)</t>
        </is>
      </c>
    </row>
    <row r="467">
      <c r="A467" s="3" t="inlineStr">
        <is>
          <t xml:space="preserve">  λ(1)</t>
        </is>
      </c>
      <c r="B467" s="19">
        <f>LARGE($B$459:$B$465,1)</f>
        <v/>
      </c>
      <c r="C467" s="19">
        <f>LARGE($C$459:$C$465,1)</f>
        <v/>
      </c>
      <c r="D467" s="19">
        <f>LARGE($D$459:$D$465,1)</f>
        <v/>
      </c>
      <c r="E467" s="19">
        <f>LARGE($E$459:$E$465,1)</f>
        <v/>
      </c>
      <c r="F467" s="19">
        <f>LARGE($F$459:$F$465,1)</f>
        <v/>
      </c>
      <c r="G467" s="19">
        <f>LARGE($G$459:$G$465,1)</f>
        <v/>
      </c>
    </row>
    <row r="468">
      <c r="A468" s="3" t="inlineStr">
        <is>
          <t xml:space="preserve">  λ(2)</t>
        </is>
      </c>
      <c r="B468" s="19">
        <f>LARGE($B$459:$B$465,2)</f>
        <v/>
      </c>
      <c r="C468" s="19">
        <f>LARGE($C$459:$C$465,2)</f>
        <v/>
      </c>
      <c r="D468" s="19">
        <f>LARGE($D$459:$D$465,2)</f>
        <v/>
      </c>
      <c r="E468" s="19">
        <f>LARGE($E$459:$E$465,2)</f>
        <v/>
      </c>
      <c r="F468" s="19">
        <f>LARGE($F$459:$F$465,2)</f>
        <v/>
      </c>
      <c r="G468" s="19">
        <f>LARGE($G$459:$G$465,2)</f>
        <v/>
      </c>
    </row>
    <row r="469">
      <c r="A469" s="3" t="inlineStr">
        <is>
          <t xml:space="preserve">  λ(3)</t>
        </is>
      </c>
      <c r="B469" s="19">
        <f>LARGE($B$459:$B$465,3)</f>
        <v/>
      </c>
      <c r="C469" s="19">
        <f>LARGE($C$459:$C$465,3)</f>
        <v/>
      </c>
      <c r="D469" s="19">
        <f>LARGE($D$459:$D$465,3)</f>
        <v/>
      </c>
      <c r="E469" s="19">
        <f>LARGE($E$459:$E$465,3)</f>
        <v/>
      </c>
      <c r="F469" s="19">
        <f>LARGE($F$459:$F$465,3)</f>
        <v/>
      </c>
      <c r="G469" s="19">
        <f>LARGE($G$459:$G$465,3)</f>
        <v/>
      </c>
    </row>
    <row r="470">
      <c r="A470" s="3" t="inlineStr">
        <is>
          <t xml:space="preserve">  λ(4)</t>
        </is>
      </c>
      <c r="B470" s="19">
        <f>LARGE($B$459:$B$465,4)</f>
        <v/>
      </c>
      <c r="C470" s="19">
        <f>LARGE($C$459:$C$465,4)</f>
        <v/>
      </c>
      <c r="D470" s="19">
        <f>LARGE($D$459:$D$465,4)</f>
        <v/>
      </c>
      <c r="E470" s="19">
        <f>LARGE($E$459:$E$465,4)</f>
        <v/>
      </c>
      <c r="F470" s="19">
        <f>LARGE($F$459:$F$465,4)</f>
        <v/>
      </c>
      <c r="G470" s="19">
        <f>LARGE($G$459:$G$465,4)</f>
        <v/>
      </c>
    </row>
    <row r="471">
      <c r="A471" s="3" t="inlineStr">
        <is>
          <t xml:space="preserve">  λ(5)</t>
        </is>
      </c>
      <c r="B471" s="19">
        <f>LARGE($B$459:$B$465,5)</f>
        <v/>
      </c>
      <c r="C471" s="19">
        <f>LARGE($C$459:$C$465,5)</f>
        <v/>
      </c>
      <c r="D471" s="19">
        <f>LARGE($D$459:$D$465,5)</f>
        <v/>
      </c>
      <c r="E471" s="19">
        <f>LARGE($E$459:$E$465,5)</f>
        <v/>
      </c>
      <c r="F471" s="19">
        <f>LARGE($F$459:$F$465,5)</f>
        <v/>
      </c>
      <c r="G471" s="19">
        <f>LARGE($G$459:$G$465,5)</f>
        <v/>
      </c>
    </row>
    <row r="472">
      <c r="A472" s="3" t="inlineStr">
        <is>
          <t xml:space="preserve">  λ(6)</t>
        </is>
      </c>
      <c r="B472" s="19">
        <f>LARGE($B$459:$B$465,6)</f>
        <v/>
      </c>
      <c r="C472" s="19">
        <f>LARGE($C$459:$C$465,6)</f>
        <v/>
      </c>
      <c r="D472" s="19">
        <f>LARGE($D$459:$D$465,6)</f>
        <v/>
      </c>
      <c r="E472" s="19">
        <f>LARGE($E$459:$E$465,6)</f>
        <v/>
      </c>
      <c r="F472" s="19">
        <f>LARGE($F$459:$F$465,6)</f>
        <v/>
      </c>
      <c r="G472" s="19">
        <f>LARGE($G$459:$G$465,6)</f>
        <v/>
      </c>
    </row>
    <row r="473">
      <c r="A473" s="3" t="inlineStr">
        <is>
          <t xml:space="preserve">  λ(7)</t>
        </is>
      </c>
      <c r="B473" s="19">
        <f>LARGE($B$459:$B$465,7)</f>
        <v/>
      </c>
      <c r="C473" s="19">
        <f>LARGE($C$459:$C$465,7)</f>
        <v/>
      </c>
      <c r="D473" s="19">
        <f>LARGE($D$459:$D$465,7)</f>
        <v/>
      </c>
      <c r="E473" s="19">
        <f>LARGE($E$459:$E$465,7)</f>
        <v/>
      </c>
      <c r="F473" s="19">
        <f>LARGE($F$459:$F$465,7)</f>
        <v/>
      </c>
      <c r="G473" s="19">
        <f>LARGE($G$459:$G$465,7)</f>
        <v/>
      </c>
    </row>
    <row r="474">
      <c r="A474" s="3" t="inlineStr">
        <is>
          <t>check: Σeig − trace (→0)</t>
        </is>
      </c>
      <c r="B474" s="3">
        <f>ROUND(SUM($B$459:$B$465)-($B$438+$C$439+$D$440+$E$441+$F$442+$G$443+$H$444),6)</f>
        <v/>
      </c>
      <c r="C474" s="3">
        <f>ROUND(SUM($C$459:$C$465)-($J$438+$K$439+$L$440+$M$441+$N$442+$O$443+$P$444),6)</f>
        <v/>
      </c>
      <c r="D474" s="3">
        <f>ROUND(SUM($D$459:$D$465)-($R$438+$S$439+$T$440+$U$441+$V$442+$W$443+$X$444),6)</f>
        <v/>
      </c>
      <c r="E474" s="3">
        <f>ROUND(SUM($E$459:$E$465)-($Z$438+$AA$439+$AB$440+$AC$441+$AD$442+$AE$443+$AF$444),6)</f>
        <v/>
      </c>
      <c r="F474" s="3">
        <f>ROUND(SUM($F$459:$F$465)-($AH$438+$AI$439+$AJ$440+$AK$441+$AL$442+$AM$443+$AN$444),6)</f>
        <v/>
      </c>
      <c r="G474" s="3">
        <f>ROUND(SUM($G$459:$G$465)-($AP$438+$AQ$439+$AR$440+$AS$441+$AT$442+$AU$443+$AV$444),6)</f>
        <v/>
      </c>
    </row>
    <row r="475">
      <c r="A475" s="3" t="inlineStr">
        <is>
          <t>check: Πeig − det (→0)</t>
        </is>
      </c>
      <c r="B475" s="3">
        <f>ROUND(MDETERM($B$438:$H$444)-PRODUCT($B$459:$B$465),6)</f>
        <v/>
      </c>
      <c r="C475" s="3">
        <f>ROUND(MDETERM($J$438:$P$444)-PRODUCT($C$459:$C$465),6)</f>
        <v/>
      </c>
      <c r="D475" s="3">
        <f>ROUND(MDETERM($R$438:$X$444)-PRODUCT($D$459:$D$465),6)</f>
        <v/>
      </c>
      <c r="E475" s="3">
        <f>ROUND(MDETERM($Z$438:$AF$444)-PRODUCT($E$459:$E$465),6)</f>
        <v/>
      </c>
      <c r="F475" s="3">
        <f>ROUND(MDETERM($AH$438:$AN$444)-PRODUCT($F$459:$F$465),6)</f>
        <v/>
      </c>
      <c r="G475" s="3">
        <f>ROUND(MDETERM($AP$438:$AV$444)-PRODUCT($G$459:$G$465),6)</f>
        <v/>
      </c>
    </row>
    <row r="476">
      <c r="A476" s="3" t="inlineStr">
        <is>
          <t>complex eigenvalues?</t>
        </is>
      </c>
      <c r="B476" s="3" t="inlineStr"/>
      <c r="C476" s="3" t="inlineStr"/>
      <c r="D476" s="3" t="inlineStr"/>
      <c r="E476" s="3" t="inlineStr"/>
      <c r="F476" s="3" t="inlineStr"/>
      <c r="G476" s="3" t="inlineStr"/>
    </row>
    <row r="477">
      <c r="A477" s="3" t="inlineStr">
        <is>
          <t>check: det(M − λᵢI) per sorted λ (→0)</t>
        </is>
      </c>
    </row>
    <row r="478">
      <c r="A478" s="3" t="inlineStr">
        <is>
          <t xml:space="preserve">  det(M − λ(1)I)</t>
        </is>
      </c>
      <c r="B478" s="3">
        <f t="array" ref="B478">ROUND(MDETERM($B$438:$H$444-$B$467*MUNIT(7)),6)</f>
        <v/>
      </c>
      <c r="C478" s="3">
        <f t="array" ref="C478">ROUND(MDETERM($J$438:$P$444-$C$467*MUNIT(7)),6)</f>
        <v/>
      </c>
      <c r="D478" s="3">
        <f t="array" ref="D478">ROUND(MDETERM($R$438:$X$444-$D$467*MUNIT(7)),6)</f>
        <v/>
      </c>
      <c r="E478" s="3">
        <f t="array" ref="E478">ROUND(MDETERM($Z$438:$AF$444-$E$467*MUNIT(7)),6)</f>
        <v/>
      </c>
      <c r="F478" s="3">
        <f t="array" ref="F478">ROUND(MDETERM($AH$438:$AN$444-$F$467*MUNIT(7)),6)</f>
        <v/>
      </c>
      <c r="G478" s="3">
        <f t="array" ref="G478">ROUND(MDETERM($AP$438:$AV$444-$G$467*MUNIT(7)),6)</f>
        <v/>
      </c>
    </row>
    <row r="479">
      <c r="A479" s="3" t="inlineStr">
        <is>
          <t xml:space="preserve">  det(M − λ(2)I)</t>
        </is>
      </c>
      <c r="B479" s="3">
        <f t="array" ref="B479">ROUND(MDETERM($B$438:$H$444-$B$468*MUNIT(7)),6)</f>
        <v/>
      </c>
      <c r="C479" s="3">
        <f t="array" ref="C479">ROUND(MDETERM($J$438:$P$444-$C$468*MUNIT(7)),6)</f>
        <v/>
      </c>
      <c r="D479" s="3">
        <f t="array" ref="D479">ROUND(MDETERM($R$438:$X$444-$D$468*MUNIT(7)),6)</f>
        <v/>
      </c>
      <c r="E479" s="3">
        <f t="array" ref="E479">ROUND(MDETERM($Z$438:$AF$444-$E$468*MUNIT(7)),6)</f>
        <v/>
      </c>
      <c r="F479" s="3">
        <f t="array" ref="F479">ROUND(MDETERM($AH$438:$AN$444-$F$468*MUNIT(7)),6)</f>
        <v/>
      </c>
      <c r="G479" s="3">
        <f t="array" ref="G479">ROUND(MDETERM($AP$438:$AV$444-$G$468*MUNIT(7)),6)</f>
        <v/>
      </c>
    </row>
    <row r="480">
      <c r="A480" s="3" t="inlineStr">
        <is>
          <t xml:space="preserve">  det(M − λ(3)I)</t>
        </is>
      </c>
      <c r="B480" s="3">
        <f t="array" ref="B480">ROUND(MDETERM($B$438:$H$444-$B$469*MUNIT(7)),6)</f>
        <v/>
      </c>
      <c r="C480" s="3">
        <f t="array" ref="C480">ROUND(MDETERM($J$438:$P$444-$C$469*MUNIT(7)),6)</f>
        <v/>
      </c>
      <c r="D480" s="3">
        <f t="array" ref="D480">ROUND(MDETERM($R$438:$X$444-$D$469*MUNIT(7)),6)</f>
        <v/>
      </c>
      <c r="E480" s="3">
        <f t="array" ref="E480">ROUND(MDETERM($Z$438:$AF$444-$E$469*MUNIT(7)),6)</f>
        <v/>
      </c>
      <c r="F480" s="3">
        <f t="array" ref="F480">ROUND(MDETERM($AH$438:$AN$444-$F$469*MUNIT(7)),6)</f>
        <v/>
      </c>
      <c r="G480" s="3">
        <f t="array" ref="G480">ROUND(MDETERM($AP$438:$AV$444-$G$469*MUNIT(7)),6)</f>
        <v/>
      </c>
    </row>
    <row r="481">
      <c r="A481" s="3" t="inlineStr">
        <is>
          <t xml:space="preserve">  det(M − λ(4)I)</t>
        </is>
      </c>
      <c r="B481" s="3">
        <f t="array" ref="B481">ROUND(MDETERM($B$438:$H$444-$B$470*MUNIT(7)),6)</f>
        <v/>
      </c>
      <c r="C481" s="3">
        <f t="array" ref="C481">ROUND(MDETERM($J$438:$P$444-$C$470*MUNIT(7)),6)</f>
        <v/>
      </c>
      <c r="D481" s="3">
        <f t="array" ref="D481">ROUND(MDETERM($R$438:$X$444-$D$470*MUNIT(7)),6)</f>
        <v/>
      </c>
      <c r="E481" s="3">
        <f t="array" ref="E481">ROUND(MDETERM($Z$438:$AF$444-$E$470*MUNIT(7)),6)</f>
        <v/>
      </c>
      <c r="F481" s="3">
        <f t="array" ref="F481">ROUND(MDETERM($AH$438:$AN$444-$F$470*MUNIT(7)),6)</f>
        <v/>
      </c>
      <c r="G481" s="3">
        <f t="array" ref="G481">ROUND(MDETERM($AP$438:$AV$444-$G$470*MUNIT(7)),6)</f>
        <v/>
      </c>
    </row>
    <row r="482">
      <c r="A482" s="3" t="inlineStr">
        <is>
          <t xml:space="preserve">  det(M − λ(5)I)</t>
        </is>
      </c>
      <c r="B482" s="3">
        <f t="array" ref="B482">ROUND(MDETERM($B$438:$H$444-$B$471*MUNIT(7)),6)</f>
        <v/>
      </c>
      <c r="C482" s="3">
        <f t="array" ref="C482">ROUND(MDETERM($J$438:$P$444-$C$471*MUNIT(7)),6)</f>
        <v/>
      </c>
      <c r="D482" s="3">
        <f t="array" ref="D482">ROUND(MDETERM($R$438:$X$444-$D$471*MUNIT(7)),6)</f>
        <v/>
      </c>
      <c r="E482" s="3">
        <f t="array" ref="E482">ROUND(MDETERM($Z$438:$AF$444-$E$471*MUNIT(7)),6)</f>
        <v/>
      </c>
      <c r="F482" s="3">
        <f t="array" ref="F482">ROUND(MDETERM($AH$438:$AN$444-$F$471*MUNIT(7)),6)</f>
        <v/>
      </c>
      <c r="G482" s="3">
        <f t="array" ref="G482">ROUND(MDETERM($AP$438:$AV$444-$G$471*MUNIT(7)),6)</f>
        <v/>
      </c>
    </row>
    <row r="483">
      <c r="A483" s="3" t="inlineStr">
        <is>
          <t xml:space="preserve">  det(M − λ(6)I)</t>
        </is>
      </c>
      <c r="B483" s="3">
        <f t="array" ref="B483">ROUND(MDETERM($B$438:$H$444-$B$472*MUNIT(7)),6)</f>
        <v/>
      </c>
      <c r="C483" s="3">
        <f t="array" ref="C483">ROUND(MDETERM($J$438:$P$444-$C$472*MUNIT(7)),6)</f>
        <v/>
      </c>
      <c r="D483" s="3">
        <f t="array" ref="D483">ROUND(MDETERM($R$438:$X$444-$D$472*MUNIT(7)),6)</f>
        <v/>
      </c>
      <c r="E483" s="3">
        <f t="array" ref="E483">ROUND(MDETERM($Z$438:$AF$444-$E$472*MUNIT(7)),6)</f>
        <v/>
      </c>
      <c r="F483" s="3">
        <f t="array" ref="F483">ROUND(MDETERM($AH$438:$AN$444-$F$472*MUNIT(7)),6)</f>
        <v/>
      </c>
      <c r="G483" s="3">
        <f t="array" ref="G483">ROUND(MDETERM($AP$438:$AV$444-$G$472*MUNIT(7)),6)</f>
        <v/>
      </c>
    </row>
    <row r="484">
      <c r="A484" s="3" t="inlineStr">
        <is>
          <t xml:space="preserve">  det(M − λ(7)I)</t>
        </is>
      </c>
      <c r="B484" s="3">
        <f t="array" ref="B484">ROUND(MDETERM($B$438:$H$444-$B$473*MUNIT(7)),6)</f>
        <v/>
      </c>
      <c r="C484" s="3">
        <f t="array" ref="C484">ROUND(MDETERM($J$438:$P$444-$C$473*MUNIT(7)),6)</f>
        <v/>
      </c>
      <c r="D484" s="3">
        <f t="array" ref="D484">ROUND(MDETERM($R$438:$X$444-$D$473*MUNIT(7)),6)</f>
        <v/>
      </c>
      <c r="E484" s="3">
        <f t="array" ref="E484">ROUND(MDETERM($Z$438:$AF$444-$E$473*MUNIT(7)),6)</f>
        <v/>
      </c>
      <c r="F484" s="3">
        <f t="array" ref="F484">ROUND(MDETERM($AH$438:$AN$444-$F$473*MUNIT(7)),6)</f>
        <v/>
      </c>
      <c r="G484" s="3">
        <f t="array" ref="G484">ROUND(MDETERM($AP$438:$AV$444-$G$473*MUNIT(7)),6)</f>
        <v/>
      </c>
    </row>
    <row r="488" ht="16" customHeight="1">
      <c r="A488" s="14" t="inlineStr">
        <is>
          <t>RAG R1 | deepseek-r1:14b</t>
        </is>
      </c>
      <c r="B488" s="9" t="inlineStr">
        <is>
          <t>run 1 (raw, pasted)</t>
        </is>
      </c>
      <c r="J488" s="9" t="inlineStr">
        <is>
          <t>run 2 (raw, pasted)</t>
        </is>
      </c>
      <c r="R488" s="9" t="inlineStr">
        <is>
          <t>run 3 (raw, pasted)</t>
        </is>
      </c>
      <c r="Z488" s="9" t="inlineStr">
        <is>
          <t>run 4 (raw, pasted)</t>
        </is>
      </c>
      <c r="AH488" s="9" t="inlineStr">
        <is>
          <t>run 5 (raw, pasted)</t>
        </is>
      </c>
      <c r="AP488" s="9" t="inlineStr">
        <is>
          <t>Step2 average matrix (formula)</t>
        </is>
      </c>
      <c r="AX488" s="9" t="inlineStr">
        <is>
          <t>ground truth (reference)</t>
        </is>
      </c>
    </row>
    <row r="489" ht="60" customHeight="1">
      <c r="B489" s="15" t="inlineStr">
        <is>
          <t>Housing</t>
        </is>
      </c>
      <c r="C489" s="15" t="inlineStr">
        <is>
          <t>Motor</t>
        </is>
      </c>
      <c r="D489" s="15" t="inlineStr">
        <is>
          <t>Gearbox</t>
        </is>
      </c>
      <c r="E489" s="15" t="inlineStr">
        <is>
          <t>Chuck/Bit Holder</t>
        </is>
      </c>
      <c r="F489" s="15" t="inlineStr">
        <is>
          <t>Trigger Switch</t>
        </is>
      </c>
      <c r="G489" s="15" t="inlineStr">
        <is>
          <t>Battery</t>
        </is>
      </c>
      <c r="H489" s="15" t="inlineStr">
        <is>
          <t>Wires and Circuitry</t>
        </is>
      </c>
      <c r="J489" s="15" t="inlineStr">
        <is>
          <t>Housing</t>
        </is>
      </c>
      <c r="K489" s="15" t="inlineStr">
        <is>
          <t>Motor</t>
        </is>
      </c>
      <c r="L489" s="15" t="inlineStr">
        <is>
          <t>Gearbox</t>
        </is>
      </c>
      <c r="M489" s="15" t="inlineStr">
        <is>
          <t>Chuck/Bit Holder</t>
        </is>
      </c>
      <c r="N489" s="15" t="inlineStr">
        <is>
          <t>Trigger Switch</t>
        </is>
      </c>
      <c r="O489" s="15" t="inlineStr">
        <is>
          <t>Battery</t>
        </is>
      </c>
      <c r="P489" s="15" t="inlineStr">
        <is>
          <t>Wires and Circuitry</t>
        </is>
      </c>
      <c r="R489" s="15" t="inlineStr">
        <is>
          <t>Housing</t>
        </is>
      </c>
      <c r="S489" s="15" t="inlineStr">
        <is>
          <t>Motor</t>
        </is>
      </c>
      <c r="T489" s="15" t="inlineStr">
        <is>
          <t>Gearbox</t>
        </is>
      </c>
      <c r="U489" s="15" t="inlineStr">
        <is>
          <t>Chuck/Bit Holder</t>
        </is>
      </c>
      <c r="V489" s="15" t="inlineStr">
        <is>
          <t>Trigger Switch</t>
        </is>
      </c>
      <c r="W489" s="15" t="inlineStr">
        <is>
          <t>Battery</t>
        </is>
      </c>
      <c r="X489" s="15" t="inlineStr">
        <is>
          <t>Wires and Circuitry</t>
        </is>
      </c>
      <c r="Z489" s="15" t="inlineStr">
        <is>
          <t>Housing</t>
        </is>
      </c>
      <c r="AA489" s="15" t="inlineStr">
        <is>
          <t>Motor</t>
        </is>
      </c>
      <c r="AB489" s="15" t="inlineStr">
        <is>
          <t>Gearbox</t>
        </is>
      </c>
      <c r="AC489" s="15" t="inlineStr">
        <is>
          <t>Chuck/Bit Holder</t>
        </is>
      </c>
      <c r="AD489" s="15" t="inlineStr">
        <is>
          <t>Trigger Switch</t>
        </is>
      </c>
      <c r="AE489" s="15" t="inlineStr">
        <is>
          <t>Battery</t>
        </is>
      </c>
      <c r="AF489" s="15" t="inlineStr">
        <is>
          <t>Wires and Circuitry</t>
        </is>
      </c>
      <c r="AH489" s="15" t="inlineStr">
        <is>
          <t>Housing</t>
        </is>
      </c>
      <c r="AI489" s="15" t="inlineStr">
        <is>
          <t>Motor</t>
        </is>
      </c>
      <c r="AJ489" s="15" t="inlineStr">
        <is>
          <t>Gearbox</t>
        </is>
      </c>
      <c r="AK489" s="15" t="inlineStr">
        <is>
          <t>Chuck/Bit Holder</t>
        </is>
      </c>
      <c r="AL489" s="15" t="inlineStr">
        <is>
          <t>Trigger Switch</t>
        </is>
      </c>
      <c r="AM489" s="15" t="inlineStr">
        <is>
          <t>Battery</t>
        </is>
      </c>
      <c r="AN489" s="15" t="inlineStr">
        <is>
          <t>Wires and Circuitry</t>
        </is>
      </c>
      <c r="AP489" s="15" t="inlineStr">
        <is>
          <t>Housing</t>
        </is>
      </c>
      <c r="AQ489" s="15" t="inlineStr">
        <is>
          <t>Motor</t>
        </is>
      </c>
      <c r="AR489" s="15" t="inlineStr">
        <is>
          <t>Gearbox</t>
        </is>
      </c>
      <c r="AS489" s="15" t="inlineStr">
        <is>
          <t>Chuck/Bit Holder</t>
        </is>
      </c>
      <c r="AT489" s="15" t="inlineStr">
        <is>
          <t>Trigger Switch</t>
        </is>
      </c>
      <c r="AU489" s="15" t="inlineStr">
        <is>
          <t>Battery</t>
        </is>
      </c>
      <c r="AV489" s="15" t="inlineStr">
        <is>
          <t>Wires and Circuitry</t>
        </is>
      </c>
    </row>
    <row r="490">
      <c r="A490" s="3" t="inlineStr">
        <is>
          <t>Housing</t>
        </is>
      </c>
      <c r="B490" s="8" t="n">
        <v>0</v>
      </c>
      <c r="C490" s="8" t="n">
        <v>1</v>
      </c>
      <c r="D490" s="8" t="n">
        <v>1</v>
      </c>
      <c r="E490" s="8" t="n">
        <v>1</v>
      </c>
      <c r="F490" s="8" t="n">
        <v>1</v>
      </c>
      <c r="G490" s="8" t="n">
        <v>1</v>
      </c>
      <c r="H490" s="8" t="n">
        <v>1</v>
      </c>
      <c r="J490" s="8" t="n">
        <v>1</v>
      </c>
      <c r="K490" s="8" t="n">
        <v>1</v>
      </c>
      <c r="L490" s="8" t="n">
        <v>1</v>
      </c>
      <c r="M490" s="8" t="n">
        <v>1</v>
      </c>
      <c r="N490" s="8" t="n">
        <v>1</v>
      </c>
      <c r="O490" s="8" t="n">
        <v>1</v>
      </c>
      <c r="P490" s="8" t="n">
        <v>1</v>
      </c>
      <c r="R490" s="8" t="n">
        <v>1</v>
      </c>
      <c r="S490" s="8" t="n">
        <v>1</v>
      </c>
      <c r="T490" s="8" t="n">
        <v>1</v>
      </c>
      <c r="U490" s="8" t="n">
        <v>1</v>
      </c>
      <c r="V490" s="8" t="n">
        <v>1</v>
      </c>
      <c r="W490" s="8" t="n">
        <v>1</v>
      </c>
      <c r="X490" s="8" t="n">
        <v>0</v>
      </c>
      <c r="Z490" s="8" t="n">
        <v>1</v>
      </c>
      <c r="AA490" s="8" t="n">
        <v>1</v>
      </c>
      <c r="AB490" s="8" t="n">
        <v>1</v>
      </c>
      <c r="AC490" s="8" t="n">
        <v>1</v>
      </c>
      <c r="AD490" s="8" t="n">
        <v>1</v>
      </c>
      <c r="AE490" s="8" t="n">
        <v>1</v>
      </c>
      <c r="AF490" s="8" t="n">
        <v>1</v>
      </c>
      <c r="AH490" s="8" t="n">
        <v>1</v>
      </c>
      <c r="AI490" s="8" t="n">
        <v>1</v>
      </c>
      <c r="AJ490" s="8" t="n">
        <v>1</v>
      </c>
      <c r="AK490" s="8" t="n">
        <v>1</v>
      </c>
      <c r="AL490" s="8" t="n">
        <v>1</v>
      </c>
      <c r="AM490" s="8" t="n">
        <v>1</v>
      </c>
      <c r="AN490" s="8" t="n">
        <v>1</v>
      </c>
      <c r="AP490" s="8">
        <f>IF(($B$490&lt;&gt;2)+($J$490&lt;&gt;2)+($R$490&lt;&gt;2)+($Z$490&lt;&gt;2)+($AH$490&lt;&gt;2)=0,2,IF((($B$490&lt;&gt;2)*$B$490+($J$490&lt;&gt;2)*$J$490+($R$490&lt;&gt;2)*$R$490+($Z$490&lt;&gt;2)*$Z$490+($AH$490&lt;&gt;2)*$AH$490)/(($B$490&lt;&gt;2)+($J$490&lt;&gt;2)+($R$490&lt;&gt;2)+($Z$490&lt;&gt;2)+($AH$490&lt;&gt;2))&gt;=0.5,1,0))</f>
        <v/>
      </c>
      <c r="AQ490" s="8">
        <f>IF(($C$490&lt;&gt;2)+($K$490&lt;&gt;2)+($S$490&lt;&gt;2)+($AA$490&lt;&gt;2)+($AI$490&lt;&gt;2)=0,2,IF((($C$490&lt;&gt;2)*$C$490+($K$490&lt;&gt;2)*$K$490+($S$490&lt;&gt;2)*$S$490+($AA$490&lt;&gt;2)*$AA$490+($AI$490&lt;&gt;2)*$AI$490)/(($C$490&lt;&gt;2)+($K$490&lt;&gt;2)+($S$490&lt;&gt;2)+($AA$490&lt;&gt;2)+($AI$490&lt;&gt;2))&gt;=0.5,1,0))</f>
        <v/>
      </c>
      <c r="AR490" s="8">
        <f>IF(($D$490&lt;&gt;2)+($L$490&lt;&gt;2)+($T$490&lt;&gt;2)+($AB$490&lt;&gt;2)+($AJ$490&lt;&gt;2)=0,2,IF((($D$490&lt;&gt;2)*$D$490+($L$490&lt;&gt;2)*$L$490+($T$490&lt;&gt;2)*$T$490+($AB$490&lt;&gt;2)*$AB$490+($AJ$490&lt;&gt;2)*$AJ$490)/(($D$490&lt;&gt;2)+($L$490&lt;&gt;2)+($T$490&lt;&gt;2)+($AB$490&lt;&gt;2)+($AJ$490&lt;&gt;2))&gt;=0.5,1,0))</f>
        <v/>
      </c>
      <c r="AS490" s="8">
        <f>IF(($E$490&lt;&gt;2)+($M$490&lt;&gt;2)+($U$490&lt;&gt;2)+($AC$490&lt;&gt;2)+($AK$490&lt;&gt;2)=0,2,IF((($E$490&lt;&gt;2)*$E$490+($M$490&lt;&gt;2)*$M$490+($U$490&lt;&gt;2)*$U$490+($AC$490&lt;&gt;2)*$AC$490+($AK$490&lt;&gt;2)*$AK$490)/(($E$490&lt;&gt;2)+($M$490&lt;&gt;2)+($U$490&lt;&gt;2)+($AC$490&lt;&gt;2)+($AK$490&lt;&gt;2))&gt;=0.5,1,0))</f>
        <v/>
      </c>
      <c r="AT490" s="8">
        <f>IF(($F$490&lt;&gt;2)+($N$490&lt;&gt;2)+($V$490&lt;&gt;2)+($AD$490&lt;&gt;2)+($AL$490&lt;&gt;2)=0,2,IF((($F$490&lt;&gt;2)*$F$490+($N$490&lt;&gt;2)*$N$490+($V$490&lt;&gt;2)*$V$490+($AD$490&lt;&gt;2)*$AD$490+($AL$490&lt;&gt;2)*$AL$490)/(($F$490&lt;&gt;2)+($N$490&lt;&gt;2)+($V$490&lt;&gt;2)+($AD$490&lt;&gt;2)+($AL$490&lt;&gt;2))&gt;=0.5,1,0))</f>
        <v/>
      </c>
      <c r="AU490" s="8">
        <f>IF(($G$490&lt;&gt;2)+($O$490&lt;&gt;2)+($W$490&lt;&gt;2)+($AE$490&lt;&gt;2)+($AM$490&lt;&gt;2)=0,2,IF((($G$490&lt;&gt;2)*$G$490+($O$490&lt;&gt;2)*$O$490+($W$490&lt;&gt;2)*$W$490+($AE$490&lt;&gt;2)*$AE$490+($AM$490&lt;&gt;2)*$AM$490)/(($G$490&lt;&gt;2)+($O$490&lt;&gt;2)+($W$490&lt;&gt;2)+($AE$490&lt;&gt;2)+($AM$490&lt;&gt;2))&gt;=0.5,1,0))</f>
        <v/>
      </c>
      <c r="AV490" s="8">
        <f>IF(($H$490&lt;&gt;2)+($P$490&lt;&gt;2)+($X$490&lt;&gt;2)+($AF$490&lt;&gt;2)+($AN$490&lt;&gt;2)=0,2,IF((($H$490&lt;&gt;2)*$H$490+($P$490&lt;&gt;2)*$P$490+($X$490&lt;&gt;2)*$X$490+($AF$490&lt;&gt;2)*$AF$490+($AN$490&lt;&gt;2)*$AN$490)/(($H$490&lt;&gt;2)+($P$490&lt;&gt;2)+($X$490&lt;&gt;2)+($AF$490&lt;&gt;2)+($AN$490&lt;&gt;2))&gt;=0.5,1,0))</f>
        <v/>
      </c>
      <c r="AX490" s="16">
        <f>'Ground truth'!$B$14</f>
        <v/>
      </c>
      <c r="AY490" s="16">
        <f>'Ground truth'!$C$14</f>
        <v/>
      </c>
      <c r="AZ490" s="16">
        <f>'Ground truth'!$D$14</f>
        <v/>
      </c>
      <c r="BA490" s="16">
        <f>'Ground truth'!$E$14</f>
        <v/>
      </c>
      <c r="BB490" s="16">
        <f>'Ground truth'!$F$14</f>
        <v/>
      </c>
      <c r="BC490" s="16">
        <f>'Ground truth'!$G$14</f>
        <v/>
      </c>
      <c r="BD490" s="16">
        <f>'Ground truth'!$H$14</f>
        <v/>
      </c>
    </row>
    <row r="491">
      <c r="A491" s="3" t="inlineStr">
        <is>
          <t>Motor</t>
        </is>
      </c>
      <c r="B491" s="8" t="n">
        <v>0</v>
      </c>
      <c r="C491" s="8" t="n">
        <v>0</v>
      </c>
      <c r="D491" s="8" t="n">
        <v>1</v>
      </c>
      <c r="E491" s="8" t="n">
        <v>0</v>
      </c>
      <c r="F491" s="8" t="n">
        <v>1</v>
      </c>
      <c r="G491" s="8" t="n">
        <v>1</v>
      </c>
      <c r="H491" s="8" t="n">
        <v>1</v>
      </c>
      <c r="J491" s="8" t="n">
        <v>1</v>
      </c>
      <c r="K491" s="8" t="n">
        <v>1</v>
      </c>
      <c r="L491" s="8" t="n">
        <v>1</v>
      </c>
      <c r="M491" s="8" t="n">
        <v>0</v>
      </c>
      <c r="N491" s="8" t="n">
        <v>1</v>
      </c>
      <c r="O491" s="8" t="n">
        <v>1</v>
      </c>
      <c r="P491" s="8" t="n">
        <v>1</v>
      </c>
      <c r="R491" s="8" t="n">
        <v>0</v>
      </c>
      <c r="S491" s="8" t="n">
        <v>1</v>
      </c>
      <c r="T491" s="8" t="n">
        <v>1</v>
      </c>
      <c r="U491" s="8" t="n">
        <v>0</v>
      </c>
      <c r="V491" s="8" t="n">
        <v>1</v>
      </c>
      <c r="W491" s="8" t="n">
        <v>1</v>
      </c>
      <c r="X491" s="8" t="n">
        <v>1</v>
      </c>
      <c r="Z491" s="8" t="n">
        <v>0</v>
      </c>
      <c r="AA491" s="8" t="n">
        <v>1</v>
      </c>
      <c r="AB491" s="8" t="n">
        <v>1</v>
      </c>
      <c r="AC491" s="8" t="n">
        <v>0</v>
      </c>
      <c r="AD491" s="8" t="n">
        <v>1</v>
      </c>
      <c r="AE491" s="8" t="n">
        <v>1</v>
      </c>
      <c r="AF491" s="8" t="n">
        <v>1</v>
      </c>
      <c r="AH491" s="8" t="n">
        <v>0</v>
      </c>
      <c r="AI491" s="8" t="n">
        <v>1</v>
      </c>
      <c r="AJ491" s="8" t="n">
        <v>1</v>
      </c>
      <c r="AK491" s="8" t="n">
        <v>0</v>
      </c>
      <c r="AL491" s="8" t="n">
        <v>1</v>
      </c>
      <c r="AM491" s="8" t="n">
        <v>1</v>
      </c>
      <c r="AN491" s="8" t="n">
        <v>1</v>
      </c>
      <c r="AP491" s="8">
        <f>IF(($B$491&lt;&gt;2)+($J$491&lt;&gt;2)+($R$491&lt;&gt;2)+($Z$491&lt;&gt;2)+($AH$491&lt;&gt;2)=0,2,IF((($B$491&lt;&gt;2)*$B$491+($J$491&lt;&gt;2)*$J$491+($R$491&lt;&gt;2)*$R$491+($Z$491&lt;&gt;2)*$Z$491+($AH$491&lt;&gt;2)*$AH$491)/(($B$491&lt;&gt;2)+($J$491&lt;&gt;2)+($R$491&lt;&gt;2)+($Z$491&lt;&gt;2)+($AH$491&lt;&gt;2))&gt;=0.5,1,0))</f>
        <v/>
      </c>
      <c r="AQ491" s="8">
        <f>IF(($C$491&lt;&gt;2)+($K$491&lt;&gt;2)+($S$491&lt;&gt;2)+($AA$491&lt;&gt;2)+($AI$491&lt;&gt;2)=0,2,IF((($C$491&lt;&gt;2)*$C$491+($K$491&lt;&gt;2)*$K$491+($S$491&lt;&gt;2)*$S$491+($AA$491&lt;&gt;2)*$AA$491+($AI$491&lt;&gt;2)*$AI$491)/(($C$491&lt;&gt;2)+($K$491&lt;&gt;2)+($S$491&lt;&gt;2)+($AA$491&lt;&gt;2)+($AI$491&lt;&gt;2))&gt;=0.5,1,0))</f>
        <v/>
      </c>
      <c r="AR491" s="8">
        <f>IF(($D$491&lt;&gt;2)+($L$491&lt;&gt;2)+($T$491&lt;&gt;2)+($AB$491&lt;&gt;2)+($AJ$491&lt;&gt;2)=0,2,IF((($D$491&lt;&gt;2)*$D$491+($L$491&lt;&gt;2)*$L$491+($T$491&lt;&gt;2)*$T$491+($AB$491&lt;&gt;2)*$AB$491+($AJ$491&lt;&gt;2)*$AJ$491)/(($D$491&lt;&gt;2)+($L$491&lt;&gt;2)+($T$491&lt;&gt;2)+($AB$491&lt;&gt;2)+($AJ$491&lt;&gt;2))&gt;=0.5,1,0))</f>
        <v/>
      </c>
      <c r="AS491" s="8">
        <f>IF(($E$491&lt;&gt;2)+($M$491&lt;&gt;2)+($U$491&lt;&gt;2)+($AC$491&lt;&gt;2)+($AK$491&lt;&gt;2)=0,2,IF((($E$491&lt;&gt;2)*$E$491+($M$491&lt;&gt;2)*$M$491+($U$491&lt;&gt;2)*$U$491+($AC$491&lt;&gt;2)*$AC$491+($AK$491&lt;&gt;2)*$AK$491)/(($E$491&lt;&gt;2)+($M$491&lt;&gt;2)+($U$491&lt;&gt;2)+($AC$491&lt;&gt;2)+($AK$491&lt;&gt;2))&gt;=0.5,1,0))</f>
        <v/>
      </c>
      <c r="AT491" s="8">
        <f>IF(($F$491&lt;&gt;2)+($N$491&lt;&gt;2)+($V$491&lt;&gt;2)+($AD$491&lt;&gt;2)+($AL$491&lt;&gt;2)=0,2,IF((($F$491&lt;&gt;2)*$F$491+($N$491&lt;&gt;2)*$N$491+($V$491&lt;&gt;2)*$V$491+($AD$491&lt;&gt;2)*$AD$491+($AL$491&lt;&gt;2)*$AL$491)/(($F$491&lt;&gt;2)+($N$491&lt;&gt;2)+($V$491&lt;&gt;2)+($AD$491&lt;&gt;2)+($AL$491&lt;&gt;2))&gt;=0.5,1,0))</f>
        <v/>
      </c>
      <c r="AU491" s="8">
        <f>IF(($G$491&lt;&gt;2)+($O$491&lt;&gt;2)+($W$491&lt;&gt;2)+($AE$491&lt;&gt;2)+($AM$491&lt;&gt;2)=0,2,IF((($G$491&lt;&gt;2)*$G$491+($O$491&lt;&gt;2)*$O$491+($W$491&lt;&gt;2)*$W$491+($AE$491&lt;&gt;2)*$AE$491+($AM$491&lt;&gt;2)*$AM$491)/(($G$491&lt;&gt;2)+($O$491&lt;&gt;2)+($W$491&lt;&gt;2)+($AE$491&lt;&gt;2)+($AM$491&lt;&gt;2))&gt;=0.5,1,0))</f>
        <v/>
      </c>
      <c r="AV491" s="8">
        <f>IF(($H$491&lt;&gt;2)+($P$491&lt;&gt;2)+($X$491&lt;&gt;2)+($AF$491&lt;&gt;2)+($AN$491&lt;&gt;2)=0,2,IF((($H$491&lt;&gt;2)*$H$491+($P$491&lt;&gt;2)*$P$491+($X$491&lt;&gt;2)*$X$491+($AF$491&lt;&gt;2)*$AF$491+($AN$491&lt;&gt;2)*$AN$491)/(($H$491&lt;&gt;2)+($P$491&lt;&gt;2)+($X$491&lt;&gt;2)+($AF$491&lt;&gt;2)+($AN$491&lt;&gt;2))&gt;=0.5,1,0))</f>
        <v/>
      </c>
      <c r="AX491" s="16">
        <f>'Ground truth'!$B$15</f>
        <v/>
      </c>
      <c r="AY491" s="16">
        <f>'Ground truth'!$C$15</f>
        <v/>
      </c>
      <c r="AZ491" s="16">
        <f>'Ground truth'!$D$15</f>
        <v/>
      </c>
      <c r="BA491" s="16">
        <f>'Ground truth'!$E$15</f>
        <v/>
      </c>
      <c r="BB491" s="16">
        <f>'Ground truth'!$F$15</f>
        <v/>
      </c>
      <c r="BC491" s="16">
        <f>'Ground truth'!$G$15</f>
        <v/>
      </c>
      <c r="BD491" s="16">
        <f>'Ground truth'!$H$15</f>
        <v/>
      </c>
    </row>
    <row r="492">
      <c r="A492" s="3" t="inlineStr">
        <is>
          <t>Gearbox</t>
        </is>
      </c>
      <c r="B492" s="8" t="n">
        <v>0</v>
      </c>
      <c r="C492" s="8" t="n">
        <v>1</v>
      </c>
      <c r="D492" s="8" t="n">
        <v>0</v>
      </c>
      <c r="E492" s="8" t="n">
        <v>1</v>
      </c>
      <c r="F492" s="8" t="n">
        <v>0</v>
      </c>
      <c r="G492" s="8" t="n">
        <v>0</v>
      </c>
      <c r="H492" s="8" t="n">
        <v>1</v>
      </c>
      <c r="J492" s="8" t="n">
        <v>1</v>
      </c>
      <c r="K492" s="8" t="n">
        <v>1</v>
      </c>
      <c r="L492" s="8" t="n">
        <v>1</v>
      </c>
      <c r="M492" s="8" t="n">
        <v>1</v>
      </c>
      <c r="N492" s="8" t="n">
        <v>0</v>
      </c>
      <c r="O492" s="8" t="n">
        <v>0</v>
      </c>
      <c r="P492" s="8" t="n">
        <v>1</v>
      </c>
      <c r="R492" s="8" t="n">
        <v>0</v>
      </c>
      <c r="S492" s="8" t="n">
        <v>1</v>
      </c>
      <c r="T492" s="8" t="n">
        <v>1</v>
      </c>
      <c r="U492" s="8" t="n">
        <v>1</v>
      </c>
      <c r="V492" s="8" t="n">
        <v>0</v>
      </c>
      <c r="W492" s="8" t="n">
        <v>0</v>
      </c>
      <c r="X492" s="8" t="n">
        <v>1</v>
      </c>
      <c r="Z492" s="8" t="n">
        <v>0</v>
      </c>
      <c r="AA492" s="8" t="n">
        <v>1</v>
      </c>
      <c r="AB492" s="8" t="n">
        <v>1</v>
      </c>
      <c r="AC492" s="8" t="n">
        <v>1</v>
      </c>
      <c r="AD492" s="8" t="n">
        <v>0</v>
      </c>
      <c r="AE492" s="8" t="n">
        <v>0</v>
      </c>
      <c r="AF492" s="8" t="n">
        <v>1</v>
      </c>
      <c r="AH492" s="8" t="n">
        <v>0</v>
      </c>
      <c r="AI492" s="8" t="n">
        <v>1</v>
      </c>
      <c r="AJ492" s="8" t="n">
        <v>1</v>
      </c>
      <c r="AK492" s="8" t="n">
        <v>1</v>
      </c>
      <c r="AL492" s="8" t="n">
        <v>0</v>
      </c>
      <c r="AM492" s="8" t="n">
        <v>0</v>
      </c>
      <c r="AN492" s="8" t="n">
        <v>0</v>
      </c>
      <c r="AP492" s="8">
        <f>IF(($B$492&lt;&gt;2)+($J$492&lt;&gt;2)+($R$492&lt;&gt;2)+($Z$492&lt;&gt;2)+($AH$492&lt;&gt;2)=0,2,IF((($B$492&lt;&gt;2)*$B$492+($J$492&lt;&gt;2)*$J$492+($R$492&lt;&gt;2)*$R$492+($Z$492&lt;&gt;2)*$Z$492+($AH$492&lt;&gt;2)*$AH$492)/(($B$492&lt;&gt;2)+($J$492&lt;&gt;2)+($R$492&lt;&gt;2)+($Z$492&lt;&gt;2)+($AH$492&lt;&gt;2))&gt;=0.5,1,0))</f>
        <v/>
      </c>
      <c r="AQ492" s="8">
        <f>IF(($C$492&lt;&gt;2)+($K$492&lt;&gt;2)+($S$492&lt;&gt;2)+($AA$492&lt;&gt;2)+($AI$492&lt;&gt;2)=0,2,IF((($C$492&lt;&gt;2)*$C$492+($K$492&lt;&gt;2)*$K$492+($S$492&lt;&gt;2)*$S$492+($AA$492&lt;&gt;2)*$AA$492+($AI$492&lt;&gt;2)*$AI$492)/(($C$492&lt;&gt;2)+($K$492&lt;&gt;2)+($S$492&lt;&gt;2)+($AA$492&lt;&gt;2)+($AI$492&lt;&gt;2))&gt;=0.5,1,0))</f>
        <v/>
      </c>
      <c r="AR492" s="8">
        <f>IF(($D$492&lt;&gt;2)+($L$492&lt;&gt;2)+($T$492&lt;&gt;2)+($AB$492&lt;&gt;2)+($AJ$492&lt;&gt;2)=0,2,IF((($D$492&lt;&gt;2)*$D$492+($L$492&lt;&gt;2)*$L$492+($T$492&lt;&gt;2)*$T$492+($AB$492&lt;&gt;2)*$AB$492+($AJ$492&lt;&gt;2)*$AJ$492)/(($D$492&lt;&gt;2)+($L$492&lt;&gt;2)+($T$492&lt;&gt;2)+($AB$492&lt;&gt;2)+($AJ$492&lt;&gt;2))&gt;=0.5,1,0))</f>
        <v/>
      </c>
      <c r="AS492" s="8">
        <f>IF(($E$492&lt;&gt;2)+($M$492&lt;&gt;2)+($U$492&lt;&gt;2)+($AC$492&lt;&gt;2)+($AK$492&lt;&gt;2)=0,2,IF((($E$492&lt;&gt;2)*$E$492+($M$492&lt;&gt;2)*$M$492+($U$492&lt;&gt;2)*$U$492+($AC$492&lt;&gt;2)*$AC$492+($AK$492&lt;&gt;2)*$AK$492)/(($E$492&lt;&gt;2)+($M$492&lt;&gt;2)+($U$492&lt;&gt;2)+($AC$492&lt;&gt;2)+($AK$492&lt;&gt;2))&gt;=0.5,1,0))</f>
        <v/>
      </c>
      <c r="AT492" s="8">
        <f>IF(($F$492&lt;&gt;2)+($N$492&lt;&gt;2)+($V$492&lt;&gt;2)+($AD$492&lt;&gt;2)+($AL$492&lt;&gt;2)=0,2,IF((($F$492&lt;&gt;2)*$F$492+($N$492&lt;&gt;2)*$N$492+($V$492&lt;&gt;2)*$V$492+($AD$492&lt;&gt;2)*$AD$492+($AL$492&lt;&gt;2)*$AL$492)/(($F$492&lt;&gt;2)+($N$492&lt;&gt;2)+($V$492&lt;&gt;2)+($AD$492&lt;&gt;2)+($AL$492&lt;&gt;2))&gt;=0.5,1,0))</f>
        <v/>
      </c>
      <c r="AU492" s="8">
        <f>IF(($G$492&lt;&gt;2)+($O$492&lt;&gt;2)+($W$492&lt;&gt;2)+($AE$492&lt;&gt;2)+($AM$492&lt;&gt;2)=0,2,IF((($G$492&lt;&gt;2)*$G$492+($O$492&lt;&gt;2)*$O$492+($W$492&lt;&gt;2)*$W$492+($AE$492&lt;&gt;2)*$AE$492+($AM$492&lt;&gt;2)*$AM$492)/(($G$492&lt;&gt;2)+($O$492&lt;&gt;2)+($W$492&lt;&gt;2)+($AE$492&lt;&gt;2)+($AM$492&lt;&gt;2))&gt;=0.5,1,0))</f>
        <v/>
      </c>
      <c r="AV492" s="8">
        <f>IF(($H$492&lt;&gt;2)+($P$492&lt;&gt;2)+($X$492&lt;&gt;2)+($AF$492&lt;&gt;2)+($AN$492&lt;&gt;2)=0,2,IF((($H$492&lt;&gt;2)*$H$492+($P$492&lt;&gt;2)*$P$492+($X$492&lt;&gt;2)*$X$492+($AF$492&lt;&gt;2)*$AF$492+($AN$492&lt;&gt;2)*$AN$492)/(($H$492&lt;&gt;2)+($P$492&lt;&gt;2)+($X$492&lt;&gt;2)+($AF$492&lt;&gt;2)+($AN$492&lt;&gt;2))&gt;=0.5,1,0))</f>
        <v/>
      </c>
      <c r="AX492" s="16">
        <f>'Ground truth'!$B$16</f>
        <v/>
      </c>
      <c r="AY492" s="16">
        <f>'Ground truth'!$C$16</f>
        <v/>
      </c>
      <c r="AZ492" s="16">
        <f>'Ground truth'!$D$16</f>
        <v/>
      </c>
      <c r="BA492" s="16">
        <f>'Ground truth'!$E$16</f>
        <v/>
      </c>
      <c r="BB492" s="16">
        <f>'Ground truth'!$F$16</f>
        <v/>
      </c>
      <c r="BC492" s="16">
        <f>'Ground truth'!$G$16</f>
        <v/>
      </c>
      <c r="BD492" s="16">
        <f>'Ground truth'!$H$16</f>
        <v/>
      </c>
    </row>
    <row r="493">
      <c r="A493" s="3" t="inlineStr">
        <is>
          <t>Chuck/Bit Holder</t>
        </is>
      </c>
      <c r="B493" s="8" t="n">
        <v>0</v>
      </c>
      <c r="C493" s="8" t="n">
        <v>0</v>
      </c>
      <c r="D493" s="8" t="n">
        <v>1</v>
      </c>
      <c r="E493" s="8" t="n">
        <v>0</v>
      </c>
      <c r="F493" s="8" t="n">
        <v>0</v>
      </c>
      <c r="G493" s="8" t="n">
        <v>0</v>
      </c>
      <c r="H493" s="8" t="n">
        <v>0</v>
      </c>
      <c r="J493" s="8" t="n">
        <v>1</v>
      </c>
      <c r="K493" s="8" t="n">
        <v>0</v>
      </c>
      <c r="L493" s="8" t="n">
        <v>1</v>
      </c>
      <c r="M493" s="8" t="n">
        <v>1</v>
      </c>
      <c r="N493" s="8" t="n">
        <v>0</v>
      </c>
      <c r="O493" s="8" t="n">
        <v>0</v>
      </c>
      <c r="P493" s="8" t="n">
        <v>0</v>
      </c>
      <c r="R493" s="8" t="n">
        <v>1</v>
      </c>
      <c r="S493" s="8" t="n">
        <v>0</v>
      </c>
      <c r="T493" s="8" t="n">
        <v>1</v>
      </c>
      <c r="U493" s="8" t="n">
        <v>1</v>
      </c>
      <c r="V493" s="8" t="n">
        <v>0</v>
      </c>
      <c r="W493" s="8" t="n">
        <v>0</v>
      </c>
      <c r="X493" s="8" t="n">
        <v>0</v>
      </c>
      <c r="Z493" s="8" t="n">
        <v>1</v>
      </c>
      <c r="AA493" s="8" t="n">
        <v>0</v>
      </c>
      <c r="AB493" s="8" t="n">
        <v>1</v>
      </c>
      <c r="AC493" s="8" t="n">
        <v>1</v>
      </c>
      <c r="AD493" s="8" t="n">
        <v>0</v>
      </c>
      <c r="AE493" s="8" t="n">
        <v>0</v>
      </c>
      <c r="AF493" s="8" t="n">
        <v>0</v>
      </c>
      <c r="AH493" s="8" t="n">
        <v>0</v>
      </c>
      <c r="AI493" s="8" t="n">
        <v>0</v>
      </c>
      <c r="AJ493" s="8" t="n">
        <v>1</v>
      </c>
      <c r="AK493" s="8" t="n">
        <v>1</v>
      </c>
      <c r="AL493" s="8" t="n">
        <v>0</v>
      </c>
      <c r="AM493" s="8" t="n">
        <v>0</v>
      </c>
      <c r="AN493" s="8" t="n">
        <v>0</v>
      </c>
      <c r="AP493" s="8">
        <f>IF(($B$493&lt;&gt;2)+($J$493&lt;&gt;2)+($R$493&lt;&gt;2)+($Z$493&lt;&gt;2)+($AH$493&lt;&gt;2)=0,2,IF((($B$493&lt;&gt;2)*$B$493+($J$493&lt;&gt;2)*$J$493+($R$493&lt;&gt;2)*$R$493+($Z$493&lt;&gt;2)*$Z$493+($AH$493&lt;&gt;2)*$AH$493)/(($B$493&lt;&gt;2)+($J$493&lt;&gt;2)+($R$493&lt;&gt;2)+($Z$493&lt;&gt;2)+($AH$493&lt;&gt;2))&gt;=0.5,1,0))</f>
        <v/>
      </c>
      <c r="AQ493" s="8">
        <f>IF(($C$493&lt;&gt;2)+($K$493&lt;&gt;2)+($S$493&lt;&gt;2)+($AA$493&lt;&gt;2)+($AI$493&lt;&gt;2)=0,2,IF((($C$493&lt;&gt;2)*$C$493+($K$493&lt;&gt;2)*$K$493+($S$493&lt;&gt;2)*$S$493+($AA$493&lt;&gt;2)*$AA$493+($AI$493&lt;&gt;2)*$AI$493)/(($C$493&lt;&gt;2)+($K$493&lt;&gt;2)+($S$493&lt;&gt;2)+($AA$493&lt;&gt;2)+($AI$493&lt;&gt;2))&gt;=0.5,1,0))</f>
        <v/>
      </c>
      <c r="AR493" s="8">
        <f>IF(($D$493&lt;&gt;2)+($L$493&lt;&gt;2)+($T$493&lt;&gt;2)+($AB$493&lt;&gt;2)+($AJ$493&lt;&gt;2)=0,2,IF((($D$493&lt;&gt;2)*$D$493+($L$493&lt;&gt;2)*$L$493+($T$493&lt;&gt;2)*$T$493+($AB$493&lt;&gt;2)*$AB$493+($AJ$493&lt;&gt;2)*$AJ$493)/(($D$493&lt;&gt;2)+($L$493&lt;&gt;2)+($T$493&lt;&gt;2)+($AB$493&lt;&gt;2)+($AJ$493&lt;&gt;2))&gt;=0.5,1,0))</f>
        <v/>
      </c>
      <c r="AS493" s="8">
        <f>IF(($E$493&lt;&gt;2)+($M$493&lt;&gt;2)+($U$493&lt;&gt;2)+($AC$493&lt;&gt;2)+($AK$493&lt;&gt;2)=0,2,IF((($E$493&lt;&gt;2)*$E$493+($M$493&lt;&gt;2)*$M$493+($U$493&lt;&gt;2)*$U$493+($AC$493&lt;&gt;2)*$AC$493+($AK$493&lt;&gt;2)*$AK$493)/(($E$493&lt;&gt;2)+($M$493&lt;&gt;2)+($U$493&lt;&gt;2)+($AC$493&lt;&gt;2)+($AK$493&lt;&gt;2))&gt;=0.5,1,0))</f>
        <v/>
      </c>
      <c r="AT493" s="8">
        <f>IF(($F$493&lt;&gt;2)+($N$493&lt;&gt;2)+($V$493&lt;&gt;2)+($AD$493&lt;&gt;2)+($AL$493&lt;&gt;2)=0,2,IF((($F$493&lt;&gt;2)*$F$493+($N$493&lt;&gt;2)*$N$493+($V$493&lt;&gt;2)*$V$493+($AD$493&lt;&gt;2)*$AD$493+($AL$493&lt;&gt;2)*$AL$493)/(($F$493&lt;&gt;2)+($N$493&lt;&gt;2)+($V$493&lt;&gt;2)+($AD$493&lt;&gt;2)+($AL$493&lt;&gt;2))&gt;=0.5,1,0))</f>
        <v/>
      </c>
      <c r="AU493" s="8">
        <f>IF(($G$493&lt;&gt;2)+($O$493&lt;&gt;2)+($W$493&lt;&gt;2)+($AE$493&lt;&gt;2)+($AM$493&lt;&gt;2)=0,2,IF((($G$493&lt;&gt;2)*$G$493+($O$493&lt;&gt;2)*$O$493+($W$493&lt;&gt;2)*$W$493+($AE$493&lt;&gt;2)*$AE$493+($AM$493&lt;&gt;2)*$AM$493)/(($G$493&lt;&gt;2)+($O$493&lt;&gt;2)+($W$493&lt;&gt;2)+($AE$493&lt;&gt;2)+($AM$493&lt;&gt;2))&gt;=0.5,1,0))</f>
        <v/>
      </c>
      <c r="AV493" s="8">
        <f>IF(($H$493&lt;&gt;2)+($P$493&lt;&gt;2)+($X$493&lt;&gt;2)+($AF$493&lt;&gt;2)+($AN$493&lt;&gt;2)=0,2,IF((($H$493&lt;&gt;2)*$H$493+($P$493&lt;&gt;2)*$P$493+($X$493&lt;&gt;2)*$X$493+($AF$493&lt;&gt;2)*$AF$493+($AN$493&lt;&gt;2)*$AN$493)/(($H$493&lt;&gt;2)+($P$493&lt;&gt;2)+($X$493&lt;&gt;2)+($AF$493&lt;&gt;2)+($AN$493&lt;&gt;2))&gt;=0.5,1,0))</f>
        <v/>
      </c>
      <c r="AX493" s="16">
        <f>'Ground truth'!$B$17</f>
        <v/>
      </c>
      <c r="AY493" s="16">
        <f>'Ground truth'!$C$17</f>
        <v/>
      </c>
      <c r="AZ493" s="16">
        <f>'Ground truth'!$D$17</f>
        <v/>
      </c>
      <c r="BA493" s="16">
        <f>'Ground truth'!$E$17</f>
        <v/>
      </c>
      <c r="BB493" s="16">
        <f>'Ground truth'!$F$17</f>
        <v/>
      </c>
      <c r="BC493" s="16">
        <f>'Ground truth'!$G$17</f>
        <v/>
      </c>
      <c r="BD493" s="16">
        <f>'Ground truth'!$H$17</f>
        <v/>
      </c>
    </row>
    <row r="494">
      <c r="A494" s="3" t="inlineStr">
        <is>
          <t>Trigger Switch</t>
        </is>
      </c>
      <c r="B494" s="8" t="n">
        <v>0</v>
      </c>
      <c r="C494" s="8" t="n">
        <v>1</v>
      </c>
      <c r="D494" s="8" t="n">
        <v>0</v>
      </c>
      <c r="E494" s="8" t="n">
        <v>0</v>
      </c>
      <c r="F494" s="8" t="n">
        <v>0</v>
      </c>
      <c r="G494" s="8" t="n">
        <v>1</v>
      </c>
      <c r="H494" s="8" t="n">
        <v>1</v>
      </c>
      <c r="J494" s="8" t="n">
        <v>1</v>
      </c>
      <c r="K494" s="8" t="n">
        <v>1</v>
      </c>
      <c r="L494" s="8" t="n">
        <v>0</v>
      </c>
      <c r="M494" s="8" t="n">
        <v>0</v>
      </c>
      <c r="N494" s="8" t="n">
        <v>1</v>
      </c>
      <c r="O494" s="8" t="n">
        <v>1</v>
      </c>
      <c r="P494" s="8" t="n">
        <v>1</v>
      </c>
      <c r="R494" s="8" t="n">
        <v>0</v>
      </c>
      <c r="S494" s="8" t="n">
        <v>1</v>
      </c>
      <c r="T494" s="8" t="n">
        <v>0</v>
      </c>
      <c r="U494" s="8" t="n">
        <v>0</v>
      </c>
      <c r="V494" s="8" t="n">
        <v>1</v>
      </c>
      <c r="W494" s="8" t="n">
        <v>1</v>
      </c>
      <c r="X494" s="8" t="n">
        <v>1</v>
      </c>
      <c r="Z494" s="8" t="n">
        <v>1</v>
      </c>
      <c r="AA494" s="8" t="n">
        <v>1</v>
      </c>
      <c r="AB494" s="8" t="n">
        <v>0</v>
      </c>
      <c r="AC494" s="8" t="n">
        <v>0</v>
      </c>
      <c r="AD494" s="8" t="n">
        <v>1</v>
      </c>
      <c r="AE494" s="8" t="n">
        <v>0</v>
      </c>
      <c r="AF494" s="8" t="n">
        <v>1</v>
      </c>
      <c r="AH494" s="8" t="n">
        <v>0</v>
      </c>
      <c r="AI494" s="8" t="n">
        <v>0</v>
      </c>
      <c r="AJ494" s="8" t="n">
        <v>0</v>
      </c>
      <c r="AK494" s="8" t="n">
        <v>0</v>
      </c>
      <c r="AL494" s="8" t="n">
        <v>1</v>
      </c>
      <c r="AM494" s="8" t="n">
        <v>1</v>
      </c>
      <c r="AN494" s="8" t="n">
        <v>1</v>
      </c>
      <c r="AP494" s="8">
        <f>IF(($B$494&lt;&gt;2)+($J$494&lt;&gt;2)+($R$494&lt;&gt;2)+($Z$494&lt;&gt;2)+($AH$494&lt;&gt;2)=0,2,IF((($B$494&lt;&gt;2)*$B$494+($J$494&lt;&gt;2)*$J$494+($R$494&lt;&gt;2)*$R$494+($Z$494&lt;&gt;2)*$Z$494+($AH$494&lt;&gt;2)*$AH$494)/(($B$494&lt;&gt;2)+($J$494&lt;&gt;2)+($R$494&lt;&gt;2)+($Z$494&lt;&gt;2)+($AH$494&lt;&gt;2))&gt;=0.5,1,0))</f>
        <v/>
      </c>
      <c r="AQ494" s="8">
        <f>IF(($C$494&lt;&gt;2)+($K$494&lt;&gt;2)+($S$494&lt;&gt;2)+($AA$494&lt;&gt;2)+($AI$494&lt;&gt;2)=0,2,IF((($C$494&lt;&gt;2)*$C$494+($K$494&lt;&gt;2)*$K$494+($S$494&lt;&gt;2)*$S$494+($AA$494&lt;&gt;2)*$AA$494+($AI$494&lt;&gt;2)*$AI$494)/(($C$494&lt;&gt;2)+($K$494&lt;&gt;2)+($S$494&lt;&gt;2)+($AA$494&lt;&gt;2)+($AI$494&lt;&gt;2))&gt;=0.5,1,0))</f>
        <v/>
      </c>
      <c r="AR494" s="8">
        <f>IF(($D$494&lt;&gt;2)+($L$494&lt;&gt;2)+($T$494&lt;&gt;2)+($AB$494&lt;&gt;2)+($AJ$494&lt;&gt;2)=0,2,IF((($D$494&lt;&gt;2)*$D$494+($L$494&lt;&gt;2)*$L$494+($T$494&lt;&gt;2)*$T$494+($AB$494&lt;&gt;2)*$AB$494+($AJ$494&lt;&gt;2)*$AJ$494)/(($D$494&lt;&gt;2)+($L$494&lt;&gt;2)+($T$494&lt;&gt;2)+($AB$494&lt;&gt;2)+($AJ$494&lt;&gt;2))&gt;=0.5,1,0))</f>
        <v/>
      </c>
      <c r="AS494" s="8">
        <f>IF(($E$494&lt;&gt;2)+($M$494&lt;&gt;2)+($U$494&lt;&gt;2)+($AC$494&lt;&gt;2)+($AK$494&lt;&gt;2)=0,2,IF((($E$494&lt;&gt;2)*$E$494+($M$494&lt;&gt;2)*$M$494+($U$494&lt;&gt;2)*$U$494+($AC$494&lt;&gt;2)*$AC$494+($AK$494&lt;&gt;2)*$AK$494)/(($E$494&lt;&gt;2)+($M$494&lt;&gt;2)+($U$494&lt;&gt;2)+($AC$494&lt;&gt;2)+($AK$494&lt;&gt;2))&gt;=0.5,1,0))</f>
        <v/>
      </c>
      <c r="AT494" s="8">
        <f>IF(($F$494&lt;&gt;2)+($N$494&lt;&gt;2)+($V$494&lt;&gt;2)+($AD$494&lt;&gt;2)+($AL$494&lt;&gt;2)=0,2,IF((($F$494&lt;&gt;2)*$F$494+($N$494&lt;&gt;2)*$N$494+($V$494&lt;&gt;2)*$V$494+($AD$494&lt;&gt;2)*$AD$494+($AL$494&lt;&gt;2)*$AL$494)/(($F$494&lt;&gt;2)+($N$494&lt;&gt;2)+($V$494&lt;&gt;2)+($AD$494&lt;&gt;2)+($AL$494&lt;&gt;2))&gt;=0.5,1,0))</f>
        <v/>
      </c>
      <c r="AU494" s="8">
        <f>IF(($G$494&lt;&gt;2)+($O$494&lt;&gt;2)+($W$494&lt;&gt;2)+($AE$494&lt;&gt;2)+($AM$494&lt;&gt;2)=0,2,IF((($G$494&lt;&gt;2)*$G$494+($O$494&lt;&gt;2)*$O$494+($W$494&lt;&gt;2)*$W$494+($AE$494&lt;&gt;2)*$AE$494+($AM$494&lt;&gt;2)*$AM$494)/(($G$494&lt;&gt;2)+($O$494&lt;&gt;2)+($W$494&lt;&gt;2)+($AE$494&lt;&gt;2)+($AM$494&lt;&gt;2))&gt;=0.5,1,0))</f>
        <v/>
      </c>
      <c r="AV494" s="8">
        <f>IF(($H$494&lt;&gt;2)+($P$494&lt;&gt;2)+($X$494&lt;&gt;2)+($AF$494&lt;&gt;2)+($AN$494&lt;&gt;2)=0,2,IF((($H$494&lt;&gt;2)*$H$494+($P$494&lt;&gt;2)*$P$494+($X$494&lt;&gt;2)*$X$494+($AF$494&lt;&gt;2)*$AF$494+($AN$494&lt;&gt;2)*$AN$494)/(($H$494&lt;&gt;2)+($P$494&lt;&gt;2)+($X$494&lt;&gt;2)+($AF$494&lt;&gt;2)+($AN$494&lt;&gt;2))&gt;=0.5,1,0))</f>
        <v/>
      </c>
      <c r="AX494" s="16">
        <f>'Ground truth'!$B$18</f>
        <v/>
      </c>
      <c r="AY494" s="16">
        <f>'Ground truth'!$C$18</f>
        <v/>
      </c>
      <c r="AZ494" s="16">
        <f>'Ground truth'!$D$18</f>
        <v/>
      </c>
      <c r="BA494" s="16">
        <f>'Ground truth'!$E$18</f>
        <v/>
      </c>
      <c r="BB494" s="16">
        <f>'Ground truth'!$F$18</f>
        <v/>
      </c>
      <c r="BC494" s="16">
        <f>'Ground truth'!$G$18</f>
        <v/>
      </c>
      <c r="BD494" s="16">
        <f>'Ground truth'!$H$18</f>
        <v/>
      </c>
    </row>
    <row r="495">
      <c r="A495" s="3" t="inlineStr">
        <is>
          <t>Battery</t>
        </is>
      </c>
      <c r="B495" s="8" t="n">
        <v>0</v>
      </c>
      <c r="C495" s="8" t="n">
        <v>1</v>
      </c>
      <c r="D495" s="8" t="n">
        <v>0</v>
      </c>
      <c r="E495" s="8" t="n">
        <v>0</v>
      </c>
      <c r="F495" s="8" t="n">
        <v>1</v>
      </c>
      <c r="G495" s="8" t="n">
        <v>0</v>
      </c>
      <c r="H495" s="8" t="n">
        <v>1</v>
      </c>
      <c r="J495" s="8" t="n">
        <v>1</v>
      </c>
      <c r="K495" s="8" t="n">
        <v>1</v>
      </c>
      <c r="L495" s="8" t="n">
        <v>0</v>
      </c>
      <c r="M495" s="8" t="n">
        <v>0</v>
      </c>
      <c r="N495" s="8" t="n">
        <v>1</v>
      </c>
      <c r="O495" s="8" t="n">
        <v>1</v>
      </c>
      <c r="P495" s="8" t="n">
        <v>1</v>
      </c>
      <c r="R495" s="8" t="n">
        <v>1</v>
      </c>
      <c r="S495" s="8" t="n">
        <v>1</v>
      </c>
      <c r="T495" s="8" t="n">
        <v>0</v>
      </c>
      <c r="U495" s="8" t="n">
        <v>0</v>
      </c>
      <c r="V495" s="8" t="n">
        <v>0</v>
      </c>
      <c r="W495" s="8" t="n">
        <v>1</v>
      </c>
      <c r="X495" s="8" t="n">
        <v>1</v>
      </c>
      <c r="Z495" s="8" t="n">
        <v>1</v>
      </c>
      <c r="AA495" s="8" t="n">
        <v>1</v>
      </c>
      <c r="AB495" s="8" t="n">
        <v>0</v>
      </c>
      <c r="AC495" s="8" t="n">
        <v>0</v>
      </c>
      <c r="AD495" s="8" t="n">
        <v>0</v>
      </c>
      <c r="AE495" s="8" t="n">
        <v>1</v>
      </c>
      <c r="AF495" s="8" t="n">
        <v>1</v>
      </c>
      <c r="AH495" s="8" t="n">
        <v>0</v>
      </c>
      <c r="AI495" s="8" t="n">
        <v>0</v>
      </c>
      <c r="AJ495" s="8" t="n">
        <v>0</v>
      </c>
      <c r="AK495" s="8" t="n">
        <v>0</v>
      </c>
      <c r="AL495" s="8" t="n">
        <v>1</v>
      </c>
      <c r="AM495" s="8" t="n">
        <v>1</v>
      </c>
      <c r="AN495" s="8" t="n">
        <v>1</v>
      </c>
      <c r="AP495" s="8">
        <f>IF(($B$495&lt;&gt;2)+($J$495&lt;&gt;2)+($R$495&lt;&gt;2)+($Z$495&lt;&gt;2)+($AH$495&lt;&gt;2)=0,2,IF((($B$495&lt;&gt;2)*$B$495+($J$495&lt;&gt;2)*$J$495+($R$495&lt;&gt;2)*$R$495+($Z$495&lt;&gt;2)*$Z$495+($AH$495&lt;&gt;2)*$AH$495)/(($B$495&lt;&gt;2)+($J$495&lt;&gt;2)+($R$495&lt;&gt;2)+($Z$495&lt;&gt;2)+($AH$495&lt;&gt;2))&gt;=0.5,1,0))</f>
        <v/>
      </c>
      <c r="AQ495" s="8">
        <f>IF(($C$495&lt;&gt;2)+($K$495&lt;&gt;2)+($S$495&lt;&gt;2)+($AA$495&lt;&gt;2)+($AI$495&lt;&gt;2)=0,2,IF((($C$495&lt;&gt;2)*$C$495+($K$495&lt;&gt;2)*$K$495+($S$495&lt;&gt;2)*$S$495+($AA$495&lt;&gt;2)*$AA$495+($AI$495&lt;&gt;2)*$AI$495)/(($C$495&lt;&gt;2)+($K$495&lt;&gt;2)+($S$495&lt;&gt;2)+($AA$495&lt;&gt;2)+($AI$495&lt;&gt;2))&gt;=0.5,1,0))</f>
        <v/>
      </c>
      <c r="AR495" s="8">
        <f>IF(($D$495&lt;&gt;2)+($L$495&lt;&gt;2)+($T$495&lt;&gt;2)+($AB$495&lt;&gt;2)+($AJ$495&lt;&gt;2)=0,2,IF((($D$495&lt;&gt;2)*$D$495+($L$495&lt;&gt;2)*$L$495+($T$495&lt;&gt;2)*$T$495+($AB$495&lt;&gt;2)*$AB$495+($AJ$495&lt;&gt;2)*$AJ$495)/(($D$495&lt;&gt;2)+($L$495&lt;&gt;2)+($T$495&lt;&gt;2)+($AB$495&lt;&gt;2)+($AJ$495&lt;&gt;2))&gt;=0.5,1,0))</f>
        <v/>
      </c>
      <c r="AS495" s="8">
        <f>IF(($E$495&lt;&gt;2)+($M$495&lt;&gt;2)+($U$495&lt;&gt;2)+($AC$495&lt;&gt;2)+($AK$495&lt;&gt;2)=0,2,IF((($E$495&lt;&gt;2)*$E$495+($M$495&lt;&gt;2)*$M$495+($U$495&lt;&gt;2)*$U$495+($AC$495&lt;&gt;2)*$AC$495+($AK$495&lt;&gt;2)*$AK$495)/(($E$495&lt;&gt;2)+($M$495&lt;&gt;2)+($U$495&lt;&gt;2)+($AC$495&lt;&gt;2)+($AK$495&lt;&gt;2))&gt;=0.5,1,0))</f>
        <v/>
      </c>
      <c r="AT495" s="8">
        <f>IF(($F$495&lt;&gt;2)+($N$495&lt;&gt;2)+($V$495&lt;&gt;2)+($AD$495&lt;&gt;2)+($AL$495&lt;&gt;2)=0,2,IF((($F$495&lt;&gt;2)*$F$495+($N$495&lt;&gt;2)*$N$495+($V$495&lt;&gt;2)*$V$495+($AD$495&lt;&gt;2)*$AD$495+($AL$495&lt;&gt;2)*$AL$495)/(($F$495&lt;&gt;2)+($N$495&lt;&gt;2)+($V$495&lt;&gt;2)+($AD$495&lt;&gt;2)+($AL$495&lt;&gt;2))&gt;=0.5,1,0))</f>
        <v/>
      </c>
      <c r="AU495" s="8">
        <f>IF(($G$495&lt;&gt;2)+($O$495&lt;&gt;2)+($W$495&lt;&gt;2)+($AE$495&lt;&gt;2)+($AM$495&lt;&gt;2)=0,2,IF((($G$495&lt;&gt;2)*$G$495+($O$495&lt;&gt;2)*$O$495+($W$495&lt;&gt;2)*$W$495+($AE$495&lt;&gt;2)*$AE$495+($AM$495&lt;&gt;2)*$AM$495)/(($G$495&lt;&gt;2)+($O$495&lt;&gt;2)+($W$495&lt;&gt;2)+($AE$495&lt;&gt;2)+($AM$495&lt;&gt;2))&gt;=0.5,1,0))</f>
        <v/>
      </c>
      <c r="AV495" s="8">
        <f>IF(($H$495&lt;&gt;2)+($P$495&lt;&gt;2)+($X$495&lt;&gt;2)+($AF$495&lt;&gt;2)+($AN$495&lt;&gt;2)=0,2,IF((($H$495&lt;&gt;2)*$H$495+($P$495&lt;&gt;2)*$P$495+($X$495&lt;&gt;2)*$X$495+($AF$495&lt;&gt;2)*$AF$495+($AN$495&lt;&gt;2)*$AN$495)/(($H$495&lt;&gt;2)+($P$495&lt;&gt;2)+($X$495&lt;&gt;2)+($AF$495&lt;&gt;2)+($AN$495&lt;&gt;2))&gt;=0.5,1,0))</f>
        <v/>
      </c>
      <c r="AX495" s="16">
        <f>'Ground truth'!$B$19</f>
        <v/>
      </c>
      <c r="AY495" s="16">
        <f>'Ground truth'!$C$19</f>
        <v/>
      </c>
      <c r="AZ495" s="16">
        <f>'Ground truth'!$D$19</f>
        <v/>
      </c>
      <c r="BA495" s="16">
        <f>'Ground truth'!$E$19</f>
        <v/>
      </c>
      <c r="BB495" s="16">
        <f>'Ground truth'!$F$19</f>
        <v/>
      </c>
      <c r="BC495" s="16">
        <f>'Ground truth'!$G$19</f>
        <v/>
      </c>
      <c r="BD495" s="16">
        <f>'Ground truth'!$H$19</f>
        <v/>
      </c>
    </row>
    <row r="496">
      <c r="A496" s="3" t="inlineStr">
        <is>
          <t>Wires and Circuitry</t>
        </is>
      </c>
      <c r="B496" s="8" t="n">
        <v>0</v>
      </c>
      <c r="C496" s="8" t="n">
        <v>1</v>
      </c>
      <c r="D496" s="8" t="n">
        <v>1</v>
      </c>
      <c r="E496" s="8" t="n">
        <v>0</v>
      </c>
      <c r="F496" s="8" t="n">
        <v>1</v>
      </c>
      <c r="G496" s="8" t="n">
        <v>1</v>
      </c>
      <c r="H496" s="8" t="n">
        <v>0</v>
      </c>
      <c r="J496" s="8" t="n">
        <v>1</v>
      </c>
      <c r="K496" s="8" t="n">
        <v>1</v>
      </c>
      <c r="L496" s="8" t="n">
        <v>1</v>
      </c>
      <c r="M496" s="8" t="n">
        <v>1</v>
      </c>
      <c r="N496" s="8" t="n">
        <v>1</v>
      </c>
      <c r="O496" s="8" t="n">
        <v>1</v>
      </c>
      <c r="P496" s="8" t="n">
        <v>1</v>
      </c>
      <c r="R496" s="8" t="n">
        <v>0</v>
      </c>
      <c r="S496" s="8" t="n">
        <v>1</v>
      </c>
      <c r="T496" s="8" t="n">
        <v>1</v>
      </c>
      <c r="U496" s="8" t="n">
        <v>1</v>
      </c>
      <c r="V496" s="8" t="n">
        <v>1</v>
      </c>
      <c r="W496" s="8" t="n">
        <v>1</v>
      </c>
      <c r="X496" s="8" t="n">
        <v>1</v>
      </c>
      <c r="Z496" s="8" t="n">
        <v>1</v>
      </c>
      <c r="AA496" s="8" t="n">
        <v>1</v>
      </c>
      <c r="AB496" s="8" t="n">
        <v>1</v>
      </c>
      <c r="AC496" s="8" t="n">
        <v>0</v>
      </c>
      <c r="AD496" s="8" t="n">
        <v>1</v>
      </c>
      <c r="AE496" s="8" t="n">
        <v>1</v>
      </c>
      <c r="AF496" s="8" t="n">
        <v>1</v>
      </c>
      <c r="AH496" s="8" t="n">
        <v>0</v>
      </c>
      <c r="AI496" s="8" t="n">
        <v>0</v>
      </c>
      <c r="AJ496" s="8" t="n">
        <v>0</v>
      </c>
      <c r="AK496" s="8" t="n">
        <v>0</v>
      </c>
      <c r="AL496" s="8" t="n">
        <v>1</v>
      </c>
      <c r="AM496" s="8" t="n">
        <v>1</v>
      </c>
      <c r="AN496" s="8" t="n">
        <v>1</v>
      </c>
      <c r="AP496" s="8">
        <f>IF(($B$496&lt;&gt;2)+($J$496&lt;&gt;2)+($R$496&lt;&gt;2)+($Z$496&lt;&gt;2)+($AH$496&lt;&gt;2)=0,2,IF((($B$496&lt;&gt;2)*$B$496+($J$496&lt;&gt;2)*$J$496+($R$496&lt;&gt;2)*$R$496+($Z$496&lt;&gt;2)*$Z$496+($AH$496&lt;&gt;2)*$AH$496)/(($B$496&lt;&gt;2)+($J$496&lt;&gt;2)+($R$496&lt;&gt;2)+($Z$496&lt;&gt;2)+($AH$496&lt;&gt;2))&gt;=0.5,1,0))</f>
        <v/>
      </c>
      <c r="AQ496" s="8">
        <f>IF(($C$496&lt;&gt;2)+($K$496&lt;&gt;2)+($S$496&lt;&gt;2)+($AA$496&lt;&gt;2)+($AI$496&lt;&gt;2)=0,2,IF((($C$496&lt;&gt;2)*$C$496+($K$496&lt;&gt;2)*$K$496+($S$496&lt;&gt;2)*$S$496+($AA$496&lt;&gt;2)*$AA$496+($AI$496&lt;&gt;2)*$AI$496)/(($C$496&lt;&gt;2)+($K$496&lt;&gt;2)+($S$496&lt;&gt;2)+($AA$496&lt;&gt;2)+($AI$496&lt;&gt;2))&gt;=0.5,1,0))</f>
        <v/>
      </c>
      <c r="AR496" s="8">
        <f>IF(($D$496&lt;&gt;2)+($L$496&lt;&gt;2)+($T$496&lt;&gt;2)+($AB$496&lt;&gt;2)+($AJ$496&lt;&gt;2)=0,2,IF((($D$496&lt;&gt;2)*$D$496+($L$496&lt;&gt;2)*$L$496+($T$496&lt;&gt;2)*$T$496+($AB$496&lt;&gt;2)*$AB$496+($AJ$496&lt;&gt;2)*$AJ$496)/(($D$496&lt;&gt;2)+($L$496&lt;&gt;2)+($T$496&lt;&gt;2)+($AB$496&lt;&gt;2)+($AJ$496&lt;&gt;2))&gt;=0.5,1,0))</f>
        <v/>
      </c>
      <c r="AS496" s="8">
        <f>IF(($E$496&lt;&gt;2)+($M$496&lt;&gt;2)+($U$496&lt;&gt;2)+($AC$496&lt;&gt;2)+($AK$496&lt;&gt;2)=0,2,IF((($E$496&lt;&gt;2)*$E$496+($M$496&lt;&gt;2)*$M$496+($U$496&lt;&gt;2)*$U$496+($AC$496&lt;&gt;2)*$AC$496+($AK$496&lt;&gt;2)*$AK$496)/(($E$496&lt;&gt;2)+($M$496&lt;&gt;2)+($U$496&lt;&gt;2)+($AC$496&lt;&gt;2)+($AK$496&lt;&gt;2))&gt;=0.5,1,0))</f>
        <v/>
      </c>
      <c r="AT496" s="8">
        <f>IF(($F$496&lt;&gt;2)+($N$496&lt;&gt;2)+($V$496&lt;&gt;2)+($AD$496&lt;&gt;2)+($AL$496&lt;&gt;2)=0,2,IF((($F$496&lt;&gt;2)*$F$496+($N$496&lt;&gt;2)*$N$496+($V$496&lt;&gt;2)*$V$496+($AD$496&lt;&gt;2)*$AD$496+($AL$496&lt;&gt;2)*$AL$496)/(($F$496&lt;&gt;2)+($N$496&lt;&gt;2)+($V$496&lt;&gt;2)+($AD$496&lt;&gt;2)+($AL$496&lt;&gt;2))&gt;=0.5,1,0))</f>
        <v/>
      </c>
      <c r="AU496" s="8">
        <f>IF(($G$496&lt;&gt;2)+($O$496&lt;&gt;2)+($W$496&lt;&gt;2)+($AE$496&lt;&gt;2)+($AM$496&lt;&gt;2)=0,2,IF((($G$496&lt;&gt;2)*$G$496+($O$496&lt;&gt;2)*$O$496+($W$496&lt;&gt;2)*$W$496+($AE$496&lt;&gt;2)*$AE$496+($AM$496&lt;&gt;2)*$AM$496)/(($G$496&lt;&gt;2)+($O$496&lt;&gt;2)+($W$496&lt;&gt;2)+($AE$496&lt;&gt;2)+($AM$496&lt;&gt;2))&gt;=0.5,1,0))</f>
        <v/>
      </c>
      <c r="AV496" s="8">
        <f>IF(($H$496&lt;&gt;2)+($P$496&lt;&gt;2)+($X$496&lt;&gt;2)+($AF$496&lt;&gt;2)+($AN$496&lt;&gt;2)=0,2,IF((($H$496&lt;&gt;2)*$H$496+($P$496&lt;&gt;2)*$P$496+($X$496&lt;&gt;2)*$X$496+($AF$496&lt;&gt;2)*$AF$496+($AN$496&lt;&gt;2)*$AN$496)/(($H$496&lt;&gt;2)+($P$496&lt;&gt;2)+($X$496&lt;&gt;2)+($AF$496&lt;&gt;2)+($AN$496&lt;&gt;2))&gt;=0.5,1,0))</f>
        <v/>
      </c>
      <c r="AX496" s="16">
        <f>'Ground truth'!$B$20</f>
        <v/>
      </c>
      <c r="AY496" s="16">
        <f>'Ground truth'!$C$20</f>
        <v/>
      </c>
      <c r="AZ496" s="16">
        <f>'Ground truth'!$D$20</f>
        <v/>
      </c>
      <c r="BA496" s="16">
        <f>'Ground truth'!$E$20</f>
        <v/>
      </c>
      <c r="BB496" s="16">
        <f>'Ground truth'!$F$20</f>
        <v/>
      </c>
      <c r="BC496" s="16">
        <f>'Ground truth'!$G$20</f>
        <v/>
      </c>
      <c r="BD496" s="16">
        <f>'Ground truth'!$H$20</f>
        <v/>
      </c>
    </row>
    <row r="498">
      <c r="A498" s="17" t="inlineStr">
        <is>
          <t>metrics — confident-only (unsure excluded from denominators)</t>
        </is>
      </c>
      <c r="B498" s="10" t="inlineStr">
        <is>
          <t>run 1</t>
        </is>
      </c>
      <c r="C498" s="10" t="inlineStr">
        <is>
          <t>run 2</t>
        </is>
      </c>
      <c r="D498" s="10" t="inlineStr">
        <is>
          <t>run 3</t>
        </is>
      </c>
      <c r="E498" s="10" t="inlineStr">
        <is>
          <t>run 4</t>
        </is>
      </c>
      <c r="F498" s="10" t="inlineStr">
        <is>
          <t>run 5</t>
        </is>
      </c>
      <c r="G498" s="10" t="inlineStr">
        <is>
          <t>avg-matrix</t>
        </is>
      </c>
      <c r="H498" s="10" t="inlineStr">
        <is>
          <t>mean</t>
        </is>
      </c>
      <c r="I498" s="10" t="inlineStr">
        <is>
          <t>std (pop.)</t>
        </is>
      </c>
      <c r="J498" s="17" t="inlineStr">
        <is>
          <t>notes</t>
        </is>
      </c>
    </row>
    <row r="499">
      <c r="A499" s="7" t="inlineStr">
        <is>
          <t>TP</t>
        </is>
      </c>
      <c r="B499" s="7">
        <f>SUMPRODUCT(($B$490:$H$496=1)*('Ground truth'!$B$14:$H$20=1))</f>
        <v/>
      </c>
      <c r="C499" s="7">
        <f>SUMPRODUCT(($J$490:$P$496=1)*('Ground truth'!$B$14:$H$20=1))</f>
        <v/>
      </c>
      <c r="D499" s="7">
        <f>SUMPRODUCT(($R$490:$X$496=1)*('Ground truth'!$B$14:$H$20=1))</f>
        <v/>
      </c>
      <c r="E499" s="7">
        <f>SUMPRODUCT(($Z$490:$AF$496=1)*('Ground truth'!$B$14:$H$20=1))</f>
        <v/>
      </c>
      <c r="F499" s="7">
        <f>SUMPRODUCT(($AH$490:$AN$496=1)*('Ground truth'!$B$14:$H$20=1))</f>
        <v/>
      </c>
      <c r="G499" s="7">
        <f>SUMPRODUCT(($AP$490:$AV$496=1)*('Ground truth'!$B$14:$H$20=1))</f>
        <v/>
      </c>
      <c r="H499" s="12">
        <f>AVERAGE($B$499:$F$499)</f>
        <v/>
      </c>
      <c r="I499" s="12">
        <f>STDEV.P($B$499:$F$499)</f>
        <v/>
      </c>
    </row>
    <row r="500">
      <c r="A500" s="7" t="inlineStr">
        <is>
          <t>TN</t>
        </is>
      </c>
      <c r="B500" s="7">
        <f>SUMPRODUCT(($B$490:$H$496=0)*('Ground truth'!$B$14:$H$20=0))</f>
        <v/>
      </c>
      <c r="C500" s="7">
        <f>SUMPRODUCT(($J$490:$P$496=0)*('Ground truth'!$B$14:$H$20=0))</f>
        <v/>
      </c>
      <c r="D500" s="7">
        <f>SUMPRODUCT(($R$490:$X$496=0)*('Ground truth'!$B$14:$H$20=0))</f>
        <v/>
      </c>
      <c r="E500" s="7">
        <f>SUMPRODUCT(($Z$490:$AF$496=0)*('Ground truth'!$B$14:$H$20=0))</f>
        <v/>
      </c>
      <c r="F500" s="7">
        <f>SUMPRODUCT(($AH$490:$AN$496=0)*('Ground truth'!$B$14:$H$20=0))</f>
        <v/>
      </c>
      <c r="G500" s="7">
        <f>SUMPRODUCT(($AP$490:$AV$496=0)*('Ground truth'!$B$14:$H$20=0))</f>
        <v/>
      </c>
      <c r="H500" s="12">
        <f>AVERAGE($B$500:$F$500)</f>
        <v/>
      </c>
      <c r="I500" s="12">
        <f>STDEV.P($B$500:$F$500)</f>
        <v/>
      </c>
    </row>
    <row r="501">
      <c r="A501" s="7" t="inlineStr">
        <is>
          <t>FP</t>
        </is>
      </c>
      <c r="B501" s="7">
        <f>SUMPRODUCT(($B$490:$H$496=1)*('Ground truth'!$B$14:$H$20=0))</f>
        <v/>
      </c>
      <c r="C501" s="7">
        <f>SUMPRODUCT(($J$490:$P$496=1)*('Ground truth'!$B$14:$H$20=0))</f>
        <v/>
      </c>
      <c r="D501" s="7">
        <f>SUMPRODUCT(($R$490:$X$496=1)*('Ground truth'!$B$14:$H$20=0))</f>
        <v/>
      </c>
      <c r="E501" s="7">
        <f>SUMPRODUCT(($Z$490:$AF$496=1)*('Ground truth'!$B$14:$H$20=0))</f>
        <v/>
      </c>
      <c r="F501" s="7">
        <f>SUMPRODUCT(($AH$490:$AN$496=1)*('Ground truth'!$B$14:$H$20=0))</f>
        <v/>
      </c>
      <c r="G501" s="7">
        <f>SUMPRODUCT(($AP$490:$AV$496=1)*('Ground truth'!$B$14:$H$20=0))</f>
        <v/>
      </c>
      <c r="H501" s="12">
        <f>AVERAGE($B$501:$F$501)</f>
        <v/>
      </c>
      <c r="I501" s="12">
        <f>STDEV.P($B$501:$F$501)</f>
        <v/>
      </c>
    </row>
    <row r="502">
      <c r="A502" s="7" t="inlineStr">
        <is>
          <t>FN</t>
        </is>
      </c>
      <c r="B502" s="7">
        <f>SUMPRODUCT(($B$490:$H$496=0)*('Ground truth'!$B$14:$H$20=1))</f>
        <v/>
      </c>
      <c r="C502" s="7">
        <f>SUMPRODUCT(($J$490:$P$496=0)*('Ground truth'!$B$14:$H$20=1))</f>
        <v/>
      </c>
      <c r="D502" s="7">
        <f>SUMPRODUCT(($R$490:$X$496=0)*('Ground truth'!$B$14:$H$20=1))</f>
        <v/>
      </c>
      <c r="E502" s="7">
        <f>SUMPRODUCT(($Z$490:$AF$496=0)*('Ground truth'!$B$14:$H$20=1))</f>
        <v/>
      </c>
      <c r="F502" s="7">
        <f>SUMPRODUCT(($AH$490:$AN$496=0)*('Ground truth'!$B$14:$H$20=1))</f>
        <v/>
      </c>
      <c r="G502" s="7">
        <f>SUMPRODUCT(($AP$490:$AV$496=0)*('Ground truth'!$B$14:$H$20=1))</f>
        <v/>
      </c>
      <c r="H502" s="12">
        <f>AVERAGE($B$502:$F$502)</f>
        <v/>
      </c>
      <c r="I502" s="12">
        <f>STDEV.P($B$502:$F$502)</f>
        <v/>
      </c>
    </row>
    <row r="503">
      <c r="A503" s="4" t="inlineStr">
        <is>
          <t>Precision</t>
        </is>
      </c>
      <c r="B503" s="12">
        <f>IFERROR($B$499/($B$499+$B$501),0)</f>
        <v/>
      </c>
      <c r="C503" s="12">
        <f>IFERROR($C$499/($C$499+$C$501),0)</f>
        <v/>
      </c>
      <c r="D503" s="12">
        <f>IFERROR($D$499/($D$499+$D$501),0)</f>
        <v/>
      </c>
      <c r="E503" s="12">
        <f>IFERROR($E$499/($E$499+$E$501),0)</f>
        <v/>
      </c>
      <c r="F503" s="12">
        <f>IFERROR($F$499/($F$499+$F$501),0)</f>
        <v/>
      </c>
      <c r="G503" s="12">
        <f>IFERROR($G$499/($G$499+$G$501),0)</f>
        <v/>
      </c>
      <c r="H503" s="18">
        <f>AVERAGE($B$503:$F$503)</f>
        <v/>
      </c>
      <c r="I503" s="18">
        <f>STDEV.P($B$503:$F$503)</f>
        <v/>
      </c>
    </row>
    <row r="504">
      <c r="A504" s="4" t="inlineStr">
        <is>
          <t>Recall</t>
        </is>
      </c>
      <c r="B504" s="12">
        <f>IFERROR($B$499/($B$499+$B$502),0)</f>
        <v/>
      </c>
      <c r="C504" s="12">
        <f>IFERROR($C$499/($C$499+$C$502),0)</f>
        <v/>
      </c>
      <c r="D504" s="12">
        <f>IFERROR($D$499/($D$499+$D$502),0)</f>
        <v/>
      </c>
      <c r="E504" s="12">
        <f>IFERROR($E$499/($E$499+$E$502),0)</f>
        <v/>
      </c>
      <c r="F504" s="12">
        <f>IFERROR($F$499/($F$499+$F$502),0)</f>
        <v/>
      </c>
      <c r="G504" s="12">
        <f>IFERROR($G$499/($G$499+$G$502),0)</f>
        <v/>
      </c>
      <c r="H504" s="18">
        <f>AVERAGE($B$504:$F$504)</f>
        <v/>
      </c>
      <c r="I504" s="18">
        <f>STDEV.P($B$504:$F$504)</f>
        <v/>
      </c>
    </row>
    <row r="505">
      <c r="A505" s="4" t="inlineStr">
        <is>
          <t>F1</t>
        </is>
      </c>
      <c r="B505" s="12">
        <f>IFERROR(2*$B$503*$B$504/($B$503+$B$504),0)</f>
        <v/>
      </c>
      <c r="C505" s="12">
        <f>IFERROR(2*$C$503*$C$504/($C$503+$C$504),0)</f>
        <v/>
      </c>
      <c r="D505" s="12">
        <f>IFERROR(2*$D$503*$D$504/($D$503+$D$504),0)</f>
        <v/>
      </c>
      <c r="E505" s="12">
        <f>IFERROR(2*$E$503*$E$504/($E$503+$E$504),0)</f>
        <v/>
      </c>
      <c r="F505" s="12">
        <f>IFERROR(2*$F$503*$F$504/($F$503+$F$504),0)</f>
        <v/>
      </c>
      <c r="G505" s="12">
        <f>IFERROR(2*$G$503*$G$504/($G$503+$G$504),0)</f>
        <v/>
      </c>
      <c r="H505" s="18">
        <f>AVERAGE($B$505:$F$505)</f>
        <v/>
      </c>
      <c r="I505" s="18">
        <f>STDEV.P($B$505:$F$505)</f>
        <v/>
      </c>
    </row>
    <row r="506">
      <c r="A506" s="4" t="inlineStr">
        <is>
          <t>Accuracy</t>
        </is>
      </c>
      <c r="B506" s="12">
        <f>IFERROR(($B$499+$B$500)/($B$499+$B$500+$B$501+$B$502),0)</f>
        <v/>
      </c>
      <c r="C506" s="12">
        <f>IFERROR(($C$499+$C$500)/($C$499+$C$500+$C$501+$C$502),0)</f>
        <v/>
      </c>
      <c r="D506" s="12">
        <f>IFERROR(($D$499+$D$500)/($D$499+$D$500+$D$501+$D$502),0)</f>
        <v/>
      </c>
      <c r="E506" s="12">
        <f>IFERROR(($E$499+$E$500)/($E$499+$E$500+$E$501+$E$502),0)</f>
        <v/>
      </c>
      <c r="F506" s="12">
        <f>IFERROR(($F$499+$F$500)/($F$499+$F$500+$F$501+$F$502),0)</f>
        <v/>
      </c>
      <c r="G506" s="12">
        <f>IFERROR(($G$499+$G$500)/($G$499+$G$500+$G$501+$G$502),0)</f>
        <v/>
      </c>
      <c r="H506" s="18">
        <f>AVERAGE($B$506:$F$506)</f>
        <v/>
      </c>
      <c r="I506" s="18">
        <f>STDEV.P($B$506:$F$506)</f>
        <v/>
      </c>
    </row>
    <row r="507">
      <c r="A507" s="4" t="inlineStr">
        <is>
          <t>Edit distance</t>
        </is>
      </c>
      <c r="B507" s="12">
        <f>SUMPRODUCT(ABS('Ground truth'!$B$14:$H$20-$B$490:$H$496))</f>
        <v/>
      </c>
      <c r="C507" s="12">
        <f>SUMPRODUCT(ABS('Ground truth'!$B$14:$H$20-$J$490:$P$496))</f>
        <v/>
      </c>
      <c r="D507" s="12">
        <f>SUMPRODUCT(ABS('Ground truth'!$B$14:$H$20-$R$490:$X$496))</f>
        <v/>
      </c>
      <c r="E507" s="12">
        <f>SUMPRODUCT(ABS('Ground truth'!$B$14:$H$20-$Z$490:$AF$496))</f>
        <v/>
      </c>
      <c r="F507" s="12">
        <f>SUMPRODUCT(ABS('Ground truth'!$B$14:$H$20-$AH$490:$AN$496))</f>
        <v/>
      </c>
      <c r="G507" s="12">
        <f>SUMPRODUCT(ABS('Ground truth'!$B$14:$H$20-$AP$490:$AV$496))</f>
        <v/>
      </c>
      <c r="H507" s="18">
        <f>AVERAGE($B$507:$F$507)</f>
        <v/>
      </c>
      <c r="I507" s="18">
        <f>STDEV.P($B$507:$F$507)</f>
        <v/>
      </c>
    </row>
    <row r="508">
      <c r="A508" s="4" t="inlineStr">
        <is>
          <t>Spectral distance</t>
        </is>
      </c>
      <c r="B508" s="12">
        <f>SQRT(SUMPRODUCT(('Ground truth'!$K$14:$K$20-$B$519:$B$525)^2))</f>
        <v/>
      </c>
      <c r="C508" s="12">
        <f>SQRT(SUMPRODUCT(('Ground truth'!$K$14:$K$20-$C$519:$C$525)^2))</f>
        <v/>
      </c>
      <c r="D508" s="12">
        <f>SQRT(SUMPRODUCT(('Ground truth'!$K$14:$K$20-$D$519:$D$525)^2))</f>
        <v/>
      </c>
      <c r="E508" s="12">
        <f>SQRT(SUMPRODUCT(('Ground truth'!$K$14:$K$20-$E$519:$E$525)^2))</f>
        <v/>
      </c>
      <c r="F508" s="12">
        <f>SQRT(SUMPRODUCT(('Ground truth'!$K$14:$K$20-$F$519:$F$525)^2))</f>
        <v/>
      </c>
      <c r="G508" s="12">
        <f>SQRT(SUMPRODUCT(('Ground truth'!$K$14:$K$20-$G$519:$G$525)^2))</f>
        <v/>
      </c>
      <c r="H508" s="18">
        <f>AVERAGE($B$508:$F$508)</f>
        <v/>
      </c>
      <c r="I508" s="18">
        <f>STDEV.P($B$508:$F$508)</f>
        <v/>
      </c>
    </row>
    <row r="509">
      <c r="A509" s="4" t="inlineStr">
        <is>
          <t>Unsure cells</t>
        </is>
      </c>
      <c r="B509" s="7">
        <f>COUNTIF($B$490:$H$496,2)</f>
        <v/>
      </c>
      <c r="C509" s="7">
        <f>COUNTIF($J$490:$P$496,2)</f>
        <v/>
      </c>
      <c r="D509" s="7">
        <f>COUNTIF($R$490:$X$496,2)</f>
        <v/>
      </c>
      <c r="E509" s="7">
        <f>COUNTIF($Z$490:$AF$496,2)</f>
        <v/>
      </c>
      <c r="F509" s="7">
        <f>COUNTIF($AH$490:$AN$496,2)</f>
        <v/>
      </c>
      <c r="G509" s="7">
        <f>COUNTIF($AP$490:$AV$496,2)</f>
        <v/>
      </c>
      <c r="H509" s="12">
        <f>AVERAGE($B$509:$F$509)</f>
        <v/>
      </c>
      <c r="I509" s="12">
        <f>STDEV.P($B$509:$F$509)</f>
        <v/>
      </c>
    </row>
    <row r="510">
      <c r="A510" s="3" t="inlineStr">
        <is>
          <t>eigenvalues (real part, numpy order; pasted)</t>
        </is>
      </c>
    </row>
    <row r="511">
      <c r="A511" s="3" t="inlineStr">
        <is>
          <t xml:space="preserve">  λ1</t>
        </is>
      </c>
      <c r="B511" s="19" t="n">
        <v>0</v>
      </c>
      <c r="C511" s="19" t="n">
        <v>5.632818544778268</v>
      </c>
      <c r="D511" s="19" t="n">
        <v>4.584753965104211</v>
      </c>
      <c r="E511" s="19" t="n">
        <v>4.898869001453837</v>
      </c>
      <c r="F511" s="19" t="n">
        <v>1</v>
      </c>
      <c r="G511" s="19" t="n">
        <v>4.702295495047681</v>
      </c>
    </row>
    <row r="512">
      <c r="A512" s="3" t="inlineStr">
        <is>
          <t xml:space="preserve">  λ2</t>
        </is>
      </c>
      <c r="B512" s="19" t="n">
        <v>3.353855785430827</v>
      </c>
      <c r="C512" s="19" t="n">
        <v>2.055033949852359</v>
      </c>
      <c r="D512" s="19" t="n">
        <v>1.833731063124613</v>
      </c>
      <c r="E512" s="19" t="n">
        <v>-1.144269866173428</v>
      </c>
      <c r="F512" s="19" t="n">
        <v>-0.4142135623730949</v>
      </c>
      <c r="G512" s="19" t="n">
        <v>2.149194016274669</v>
      </c>
    </row>
    <row r="513">
      <c r="A513" s="3" t="inlineStr">
        <is>
          <t xml:space="preserve">  λ3</t>
        </is>
      </c>
      <c r="B513" s="19" t="n">
        <v>-1.877403745700037</v>
      </c>
      <c r="C513" s="19" t="n">
        <v>0.5164962980457654</v>
      </c>
      <c r="D513" s="19" t="n">
        <v>-0.8727749386913336</v>
      </c>
      <c r="E513" s="19" t="n">
        <v>-0.5848212699379207</v>
      </c>
      <c r="F513" s="19" t="n">
        <v>1</v>
      </c>
      <c r="G513" s="19" t="n">
        <v>1.211168877908523</v>
      </c>
    </row>
    <row r="514">
      <c r="A514" s="3" t="inlineStr">
        <is>
          <t xml:space="preserve">  λ4</t>
        </is>
      </c>
      <c r="B514" s="19" t="n">
        <v>-0.4764520397307905</v>
      </c>
      <c r="C514" s="19" t="n">
        <v>-0.7697964018307265</v>
      </c>
      <c r="D514" s="19" t="n">
        <v>-0.5600177338593798</v>
      </c>
      <c r="E514" s="19" t="n">
        <v>1.276856797597119e-16</v>
      </c>
      <c r="F514" s="19" t="n">
        <v>2.414213562373094</v>
      </c>
      <c r="G514" s="19" t="n">
        <v>-0.876170230998856</v>
      </c>
    </row>
    <row r="515">
      <c r="A515" s="3" t="inlineStr">
        <is>
          <t xml:space="preserve">  λ5</t>
        </is>
      </c>
      <c r="B515" s="19" t="n">
        <v>-0.9999999999999989</v>
      </c>
      <c r="C515" s="19" t="n">
        <v>-0.4345523908456696</v>
      </c>
      <c r="D515" s="19" t="n">
        <v>0.9999999999999986</v>
      </c>
      <c r="E515" s="19" t="n">
        <v>1</v>
      </c>
      <c r="F515" s="19" t="n">
        <v>-2.220446049250313e-16</v>
      </c>
      <c r="G515" s="19" t="n">
        <v>-0.1864881582320038</v>
      </c>
    </row>
    <row r="516">
      <c r="A516" s="3" t="inlineStr">
        <is>
          <t xml:space="preserve">  λ6</t>
        </is>
      </c>
      <c r="B516" s="19" t="n">
        <v>0.9999999999999999</v>
      </c>
      <c r="C516" s="19" t="n">
        <v>-7.571798638479537e-18</v>
      </c>
      <c r="D516" s="19" t="n">
        <v>0.6248303131936276</v>
      </c>
      <c r="E516" s="19" t="n">
        <v>1.830222134657509</v>
      </c>
      <c r="F516" s="19" t="n">
        <v>3</v>
      </c>
      <c r="G516" s="19" t="n">
        <v>-4.67103897989302e-17</v>
      </c>
    </row>
    <row r="517">
      <c r="A517" s="3" t="inlineStr">
        <is>
          <t xml:space="preserve">  λ7</t>
        </is>
      </c>
      <c r="B517" s="19" t="n">
        <v>-1</v>
      </c>
      <c r="C517" s="19" t="n">
        <v>-3.155347337638148e-16</v>
      </c>
      <c r="D517" s="19" t="n">
        <v>0.3894773311282647</v>
      </c>
      <c r="E517" s="19" t="n">
        <v>1</v>
      </c>
      <c r="F517" s="19" t="n">
        <v>0</v>
      </c>
      <c r="G517" s="19" t="n">
        <v>1.797301924082518e-16</v>
      </c>
    </row>
    <row r="518">
      <c r="A518" s="3" t="inlineStr">
        <is>
          <t>eigenvalues sorted desc (LARGE)</t>
        </is>
      </c>
    </row>
    <row r="519">
      <c r="A519" s="3" t="inlineStr">
        <is>
          <t xml:space="preserve">  λ(1)</t>
        </is>
      </c>
      <c r="B519" s="19">
        <f>LARGE($B$511:$B$517,1)</f>
        <v/>
      </c>
      <c r="C519" s="19">
        <f>LARGE($C$511:$C$517,1)</f>
        <v/>
      </c>
      <c r="D519" s="19">
        <f>LARGE($D$511:$D$517,1)</f>
        <v/>
      </c>
      <c r="E519" s="19">
        <f>LARGE($E$511:$E$517,1)</f>
        <v/>
      </c>
      <c r="F519" s="19">
        <f>LARGE($F$511:$F$517,1)</f>
        <v/>
      </c>
      <c r="G519" s="19">
        <f>LARGE($G$511:$G$517,1)</f>
        <v/>
      </c>
    </row>
    <row r="520">
      <c r="A520" s="3" t="inlineStr">
        <is>
          <t xml:space="preserve">  λ(2)</t>
        </is>
      </c>
      <c r="B520" s="19">
        <f>LARGE($B$511:$B$517,2)</f>
        <v/>
      </c>
      <c r="C520" s="19">
        <f>LARGE($C$511:$C$517,2)</f>
        <v/>
      </c>
      <c r="D520" s="19">
        <f>LARGE($D$511:$D$517,2)</f>
        <v/>
      </c>
      <c r="E520" s="19">
        <f>LARGE($E$511:$E$517,2)</f>
        <v/>
      </c>
      <c r="F520" s="19">
        <f>LARGE($F$511:$F$517,2)</f>
        <v/>
      </c>
      <c r="G520" s="19">
        <f>LARGE($G$511:$G$517,2)</f>
        <v/>
      </c>
    </row>
    <row r="521">
      <c r="A521" s="3" t="inlineStr">
        <is>
          <t xml:space="preserve">  λ(3)</t>
        </is>
      </c>
      <c r="B521" s="19">
        <f>LARGE($B$511:$B$517,3)</f>
        <v/>
      </c>
      <c r="C521" s="19">
        <f>LARGE($C$511:$C$517,3)</f>
        <v/>
      </c>
      <c r="D521" s="19">
        <f>LARGE($D$511:$D$517,3)</f>
        <v/>
      </c>
      <c r="E521" s="19">
        <f>LARGE($E$511:$E$517,3)</f>
        <v/>
      </c>
      <c r="F521" s="19">
        <f>LARGE($F$511:$F$517,3)</f>
        <v/>
      </c>
      <c r="G521" s="19">
        <f>LARGE($G$511:$G$517,3)</f>
        <v/>
      </c>
    </row>
    <row r="522">
      <c r="A522" s="3" t="inlineStr">
        <is>
          <t xml:space="preserve">  λ(4)</t>
        </is>
      </c>
      <c r="B522" s="19">
        <f>LARGE($B$511:$B$517,4)</f>
        <v/>
      </c>
      <c r="C522" s="19">
        <f>LARGE($C$511:$C$517,4)</f>
        <v/>
      </c>
      <c r="D522" s="19">
        <f>LARGE($D$511:$D$517,4)</f>
        <v/>
      </c>
      <c r="E522" s="19">
        <f>LARGE($E$511:$E$517,4)</f>
        <v/>
      </c>
      <c r="F522" s="19">
        <f>LARGE($F$511:$F$517,4)</f>
        <v/>
      </c>
      <c r="G522" s="19">
        <f>LARGE($G$511:$G$517,4)</f>
        <v/>
      </c>
    </row>
    <row r="523">
      <c r="A523" s="3" t="inlineStr">
        <is>
          <t xml:space="preserve">  λ(5)</t>
        </is>
      </c>
      <c r="B523" s="19">
        <f>LARGE($B$511:$B$517,5)</f>
        <v/>
      </c>
      <c r="C523" s="19">
        <f>LARGE($C$511:$C$517,5)</f>
        <v/>
      </c>
      <c r="D523" s="19">
        <f>LARGE($D$511:$D$517,5)</f>
        <v/>
      </c>
      <c r="E523" s="19">
        <f>LARGE($E$511:$E$517,5)</f>
        <v/>
      </c>
      <c r="F523" s="19">
        <f>LARGE($F$511:$F$517,5)</f>
        <v/>
      </c>
      <c r="G523" s="19">
        <f>LARGE($G$511:$G$517,5)</f>
        <v/>
      </c>
    </row>
    <row r="524">
      <c r="A524" s="3" t="inlineStr">
        <is>
          <t xml:space="preserve">  λ(6)</t>
        </is>
      </c>
      <c r="B524" s="19">
        <f>LARGE($B$511:$B$517,6)</f>
        <v/>
      </c>
      <c r="C524" s="19">
        <f>LARGE($C$511:$C$517,6)</f>
        <v/>
      </c>
      <c r="D524" s="19">
        <f>LARGE($D$511:$D$517,6)</f>
        <v/>
      </c>
      <c r="E524" s="19">
        <f>LARGE($E$511:$E$517,6)</f>
        <v/>
      </c>
      <c r="F524" s="19">
        <f>LARGE($F$511:$F$517,6)</f>
        <v/>
      </c>
      <c r="G524" s="19">
        <f>LARGE($G$511:$G$517,6)</f>
        <v/>
      </c>
    </row>
    <row r="525">
      <c r="A525" s="3" t="inlineStr">
        <is>
          <t xml:space="preserve">  λ(7)</t>
        </is>
      </c>
      <c r="B525" s="19">
        <f>LARGE($B$511:$B$517,7)</f>
        <v/>
      </c>
      <c r="C525" s="19">
        <f>LARGE($C$511:$C$517,7)</f>
        <v/>
      </c>
      <c r="D525" s="19">
        <f>LARGE($D$511:$D$517,7)</f>
        <v/>
      </c>
      <c r="E525" s="19">
        <f>LARGE($E$511:$E$517,7)</f>
        <v/>
      </c>
      <c r="F525" s="19">
        <f>LARGE($F$511:$F$517,7)</f>
        <v/>
      </c>
      <c r="G525" s="19">
        <f>LARGE($G$511:$G$517,7)</f>
        <v/>
      </c>
    </row>
    <row r="526">
      <c r="A526" s="3" t="inlineStr">
        <is>
          <t>check: Σeig − trace (→0)</t>
        </is>
      </c>
      <c r="B526" s="3">
        <f>ROUND(SUM($B$511:$B$517)-($B$490+$C$491+$D$492+$E$493+$F$494+$G$495+$H$496),6)</f>
        <v/>
      </c>
      <c r="C526" s="3">
        <f>ROUND(SUM($C$511:$C$517)-($J$490+$K$491+$L$492+$M$493+$N$494+$O$495+$P$496),6)</f>
        <v/>
      </c>
      <c r="D526" s="3">
        <f>ROUND(SUM($D$511:$D$517)-($R$490+$S$491+$T$492+$U$493+$V$494+$W$495+$X$496),6)</f>
        <v/>
      </c>
      <c r="E526" s="3">
        <f>ROUND(SUM($E$511:$E$517)-($Z$490+$AA$491+$AB$492+$AC$493+$AD$494+$AE$495+$AF$496),6)</f>
        <v/>
      </c>
      <c r="F526" s="3">
        <f>ROUND(SUM($F$511:$F$517)-($AH$490+$AI$491+$AJ$492+$AK$493+$AL$494+$AM$495+$AN$496),6)</f>
        <v/>
      </c>
      <c r="G526" s="3">
        <f>ROUND(SUM($G$511:$G$517)-($AP$490+$AQ$491+$AR$492+$AS$493+$AT$494+$AU$495+$AV$496),6)</f>
        <v/>
      </c>
    </row>
    <row r="527">
      <c r="A527" s="3" t="inlineStr">
        <is>
          <t>check: Πeig − det (→0)</t>
        </is>
      </c>
      <c r="B527" s="3">
        <f>ROUND(MDETERM($B$490:$H$496)-PRODUCT($B$511:$B$517),6)</f>
        <v/>
      </c>
      <c r="C527" s="3">
        <f>ROUND(MDETERM($J$490:$P$496)-PRODUCT($C$511:$C$517),6)</f>
        <v/>
      </c>
      <c r="D527" s="3">
        <f>ROUND(MDETERM($R$490:$X$496)-PRODUCT($D$511:$D$517),6)</f>
        <v/>
      </c>
      <c r="E527" s="3">
        <f>ROUND(MDETERM($Z$490:$AF$496)-PRODUCT($E$511:$E$517),6)</f>
        <v/>
      </c>
      <c r="F527" s="3">
        <f>ROUND(MDETERM($AH$490:$AN$496)-PRODUCT($F$511:$F$517),6)</f>
        <v/>
      </c>
      <c r="G527" s="3">
        <f>ROUND(MDETERM($AP$490:$AV$496)-PRODUCT($G$511:$G$517),6)</f>
        <v/>
      </c>
    </row>
    <row r="528">
      <c r="A528" s="3" t="inlineStr">
        <is>
          <t>complex eigenvalues?</t>
        </is>
      </c>
      <c r="B528" s="3" t="inlineStr"/>
      <c r="C528" s="3" t="inlineStr"/>
      <c r="D528" s="3" t="inlineStr"/>
      <c r="E528" s="3" t="inlineStr"/>
      <c r="F528" s="3" t="inlineStr"/>
      <c r="G528" s="3" t="inlineStr"/>
    </row>
    <row r="529">
      <c r="A529" s="3" t="inlineStr">
        <is>
          <t>check: det(M − λᵢI) per sorted λ (→0)</t>
        </is>
      </c>
    </row>
    <row r="530">
      <c r="A530" s="3" t="inlineStr">
        <is>
          <t xml:space="preserve">  det(M − λ(1)I)</t>
        </is>
      </c>
      <c r="B530" s="3">
        <f t="array" ref="B530">ROUND(MDETERM($B$490:$H$496-$B$519*MUNIT(7)),6)</f>
        <v/>
      </c>
      <c r="C530" s="3">
        <f t="array" ref="C530">ROUND(MDETERM($J$490:$P$496-$C$519*MUNIT(7)),6)</f>
        <v/>
      </c>
      <c r="D530" s="3">
        <f t="array" ref="D530">ROUND(MDETERM($R$490:$X$496-$D$519*MUNIT(7)),6)</f>
        <v/>
      </c>
      <c r="E530" s="3">
        <f t="array" ref="E530">ROUND(MDETERM($Z$490:$AF$496-$E$519*MUNIT(7)),6)</f>
        <v/>
      </c>
      <c r="F530" s="3">
        <f t="array" ref="F530">ROUND(MDETERM($AH$490:$AN$496-$F$519*MUNIT(7)),6)</f>
        <v/>
      </c>
      <c r="G530" s="3">
        <f t="array" ref="G530">ROUND(MDETERM($AP$490:$AV$496-$G$519*MUNIT(7)),6)</f>
        <v/>
      </c>
    </row>
    <row r="531">
      <c r="A531" s="3" t="inlineStr">
        <is>
          <t xml:space="preserve">  det(M − λ(2)I)</t>
        </is>
      </c>
      <c r="B531" s="3">
        <f t="array" ref="B531">ROUND(MDETERM($B$490:$H$496-$B$520*MUNIT(7)),6)</f>
        <v/>
      </c>
      <c r="C531" s="3">
        <f t="array" ref="C531">ROUND(MDETERM($J$490:$P$496-$C$520*MUNIT(7)),6)</f>
        <v/>
      </c>
      <c r="D531" s="3">
        <f t="array" ref="D531">ROUND(MDETERM($R$490:$X$496-$D$520*MUNIT(7)),6)</f>
        <v/>
      </c>
      <c r="E531" s="3">
        <f t="array" ref="E531">ROUND(MDETERM($Z$490:$AF$496-$E$520*MUNIT(7)),6)</f>
        <v/>
      </c>
      <c r="F531" s="3">
        <f t="array" ref="F531">ROUND(MDETERM($AH$490:$AN$496-$F$520*MUNIT(7)),6)</f>
        <v/>
      </c>
      <c r="G531" s="3">
        <f t="array" ref="G531">ROUND(MDETERM($AP$490:$AV$496-$G$520*MUNIT(7)),6)</f>
        <v/>
      </c>
    </row>
    <row r="532">
      <c r="A532" s="3" t="inlineStr">
        <is>
          <t xml:space="preserve">  det(M − λ(3)I)</t>
        </is>
      </c>
      <c r="B532" s="3">
        <f t="array" ref="B532">ROUND(MDETERM($B$490:$H$496-$B$521*MUNIT(7)),6)</f>
        <v/>
      </c>
      <c r="C532" s="3">
        <f t="array" ref="C532">ROUND(MDETERM($J$490:$P$496-$C$521*MUNIT(7)),6)</f>
        <v/>
      </c>
      <c r="D532" s="3">
        <f t="array" ref="D532">ROUND(MDETERM($R$490:$X$496-$D$521*MUNIT(7)),6)</f>
        <v/>
      </c>
      <c r="E532" s="3">
        <f t="array" ref="E532">ROUND(MDETERM($Z$490:$AF$496-$E$521*MUNIT(7)),6)</f>
        <v/>
      </c>
      <c r="F532" s="3">
        <f t="array" ref="F532">ROUND(MDETERM($AH$490:$AN$496-$F$521*MUNIT(7)),6)</f>
        <v/>
      </c>
      <c r="G532" s="3">
        <f t="array" ref="G532">ROUND(MDETERM($AP$490:$AV$496-$G$521*MUNIT(7)),6)</f>
        <v/>
      </c>
    </row>
    <row r="533">
      <c r="A533" s="3" t="inlineStr">
        <is>
          <t xml:space="preserve">  det(M − λ(4)I)</t>
        </is>
      </c>
      <c r="B533" s="3">
        <f t="array" ref="B533">ROUND(MDETERM($B$490:$H$496-$B$522*MUNIT(7)),6)</f>
        <v/>
      </c>
      <c r="C533" s="3">
        <f t="array" ref="C533">ROUND(MDETERM($J$490:$P$496-$C$522*MUNIT(7)),6)</f>
        <v/>
      </c>
      <c r="D533" s="3">
        <f t="array" ref="D533">ROUND(MDETERM($R$490:$X$496-$D$522*MUNIT(7)),6)</f>
        <v/>
      </c>
      <c r="E533" s="3">
        <f t="array" ref="E533">ROUND(MDETERM($Z$490:$AF$496-$E$522*MUNIT(7)),6)</f>
        <v/>
      </c>
      <c r="F533" s="3">
        <f t="array" ref="F533">ROUND(MDETERM($AH$490:$AN$496-$F$522*MUNIT(7)),6)</f>
        <v/>
      </c>
      <c r="G533" s="3">
        <f t="array" ref="G533">ROUND(MDETERM($AP$490:$AV$496-$G$522*MUNIT(7)),6)</f>
        <v/>
      </c>
    </row>
    <row r="534">
      <c r="A534" s="3" t="inlineStr">
        <is>
          <t xml:space="preserve">  det(M − λ(5)I)</t>
        </is>
      </c>
      <c r="B534" s="3">
        <f t="array" ref="B534">ROUND(MDETERM($B$490:$H$496-$B$523*MUNIT(7)),6)</f>
        <v/>
      </c>
      <c r="C534" s="3">
        <f t="array" ref="C534">ROUND(MDETERM($J$490:$P$496-$C$523*MUNIT(7)),6)</f>
        <v/>
      </c>
      <c r="D534" s="3">
        <f t="array" ref="D534">ROUND(MDETERM($R$490:$X$496-$D$523*MUNIT(7)),6)</f>
        <v/>
      </c>
      <c r="E534" s="3">
        <f t="array" ref="E534">ROUND(MDETERM($Z$490:$AF$496-$E$523*MUNIT(7)),6)</f>
        <v/>
      </c>
      <c r="F534" s="3">
        <f t="array" ref="F534">ROUND(MDETERM($AH$490:$AN$496-$F$523*MUNIT(7)),6)</f>
        <v/>
      </c>
      <c r="G534" s="3">
        <f t="array" ref="G534">ROUND(MDETERM($AP$490:$AV$496-$G$523*MUNIT(7)),6)</f>
        <v/>
      </c>
    </row>
    <row r="535">
      <c r="A535" s="3" t="inlineStr">
        <is>
          <t xml:space="preserve">  det(M − λ(6)I)</t>
        </is>
      </c>
      <c r="B535" s="3">
        <f t="array" ref="B535">ROUND(MDETERM($B$490:$H$496-$B$524*MUNIT(7)),6)</f>
        <v/>
      </c>
      <c r="C535" s="3">
        <f t="array" ref="C535">ROUND(MDETERM($J$490:$P$496-$C$524*MUNIT(7)),6)</f>
        <v/>
      </c>
      <c r="D535" s="3">
        <f t="array" ref="D535">ROUND(MDETERM($R$490:$X$496-$D$524*MUNIT(7)),6)</f>
        <v/>
      </c>
      <c r="E535" s="3">
        <f t="array" ref="E535">ROUND(MDETERM($Z$490:$AF$496-$E$524*MUNIT(7)),6)</f>
        <v/>
      </c>
      <c r="F535" s="3">
        <f t="array" ref="F535">ROUND(MDETERM($AH$490:$AN$496-$F$524*MUNIT(7)),6)</f>
        <v/>
      </c>
      <c r="G535" s="3">
        <f t="array" ref="G535">ROUND(MDETERM($AP$490:$AV$496-$G$524*MUNIT(7)),6)</f>
        <v/>
      </c>
    </row>
    <row r="536">
      <c r="A536" s="3" t="inlineStr">
        <is>
          <t xml:space="preserve">  det(M − λ(7)I)</t>
        </is>
      </c>
      <c r="B536" s="3">
        <f t="array" ref="B536">ROUND(MDETERM($B$490:$H$496-$B$525*MUNIT(7)),6)</f>
        <v/>
      </c>
      <c r="C536" s="3">
        <f t="array" ref="C536">ROUND(MDETERM($J$490:$P$496-$C$525*MUNIT(7)),6)</f>
        <v/>
      </c>
      <c r="D536" s="3">
        <f t="array" ref="D536">ROUND(MDETERM($R$490:$X$496-$D$525*MUNIT(7)),6)</f>
        <v/>
      </c>
      <c r="E536" s="3">
        <f t="array" ref="E536">ROUND(MDETERM($Z$490:$AF$496-$E$525*MUNIT(7)),6)</f>
        <v/>
      </c>
      <c r="F536" s="3">
        <f t="array" ref="F536">ROUND(MDETERM($AH$490:$AN$496-$F$525*MUNIT(7)),6)</f>
        <v/>
      </c>
      <c r="G536" s="3">
        <f t="array" ref="G536">ROUND(MDETERM($AP$490:$AV$496-$G$525*MUNIT(7)),6)</f>
        <v/>
      </c>
    </row>
    <row r="540" ht="16" customHeight="1">
      <c r="A540" s="14" t="inlineStr">
        <is>
          <t>RAG R2 | gpt4-turbo-preview</t>
        </is>
      </c>
      <c r="B540" s="9" t="inlineStr">
        <is>
          <t>run 1 (raw, pasted)</t>
        </is>
      </c>
      <c r="J540" s="9" t="inlineStr">
        <is>
          <t>run 2 (raw, pasted)</t>
        </is>
      </c>
      <c r="R540" s="9" t="inlineStr">
        <is>
          <t>run 3 (raw, pasted)</t>
        </is>
      </c>
      <c r="Z540" s="9" t="inlineStr">
        <is>
          <t>run 4 (raw, pasted)</t>
        </is>
      </c>
      <c r="AH540" s="9" t="inlineStr">
        <is>
          <t>run 5 (raw, pasted)</t>
        </is>
      </c>
      <c r="AP540" s="9" t="inlineStr">
        <is>
          <t>Step2 average matrix (formula)</t>
        </is>
      </c>
      <c r="AX540" s="9" t="inlineStr">
        <is>
          <t>ground truth (reference)</t>
        </is>
      </c>
    </row>
    <row r="541" ht="60" customHeight="1">
      <c r="B541" s="15" t="inlineStr">
        <is>
          <t>motor</t>
        </is>
      </c>
      <c r="C541" s="15" t="inlineStr">
        <is>
          <t>gear system</t>
        </is>
      </c>
      <c r="D541" s="15" t="inlineStr">
        <is>
          <t>chuck</t>
        </is>
      </c>
      <c r="E541" s="15" t="inlineStr">
        <is>
          <t>battery</t>
        </is>
      </c>
      <c r="F541" s="15" t="inlineStr">
        <is>
          <t>switch</t>
        </is>
      </c>
      <c r="G541" s="15" t="inlineStr">
        <is>
          <t>housing</t>
        </is>
      </c>
      <c r="H541" s="15" t="inlineStr">
        <is>
          <t>control circuitry</t>
        </is>
      </c>
      <c r="J541" s="15" t="inlineStr">
        <is>
          <t>motor</t>
        </is>
      </c>
      <c r="K541" s="15" t="inlineStr">
        <is>
          <t>gear system</t>
        </is>
      </c>
      <c r="L541" s="15" t="inlineStr">
        <is>
          <t>chuck</t>
        </is>
      </c>
      <c r="M541" s="15" t="inlineStr">
        <is>
          <t>battery</t>
        </is>
      </c>
      <c r="N541" s="15" t="inlineStr">
        <is>
          <t>switch</t>
        </is>
      </c>
      <c r="O541" s="15" t="inlineStr">
        <is>
          <t>housing</t>
        </is>
      </c>
      <c r="P541" s="15" t="inlineStr">
        <is>
          <t>control circuitry</t>
        </is>
      </c>
      <c r="R541" s="15" t="inlineStr">
        <is>
          <t>motor</t>
        </is>
      </c>
      <c r="S541" s="15" t="inlineStr">
        <is>
          <t>gear system</t>
        </is>
      </c>
      <c r="T541" s="15" t="inlineStr">
        <is>
          <t>chuck</t>
        </is>
      </c>
      <c r="U541" s="15" t="inlineStr">
        <is>
          <t>battery</t>
        </is>
      </c>
      <c r="V541" s="15" t="inlineStr">
        <is>
          <t>switch</t>
        </is>
      </c>
      <c r="W541" s="15" t="inlineStr">
        <is>
          <t>housing</t>
        </is>
      </c>
      <c r="X541" s="15" t="inlineStr">
        <is>
          <t>control circuitry</t>
        </is>
      </c>
      <c r="Z541" s="15" t="inlineStr">
        <is>
          <t>motor</t>
        </is>
      </c>
      <c r="AA541" s="15" t="inlineStr">
        <is>
          <t>gear system</t>
        </is>
      </c>
      <c r="AB541" s="15" t="inlineStr">
        <is>
          <t>chuck</t>
        </is>
      </c>
      <c r="AC541" s="15" t="inlineStr">
        <is>
          <t>battery</t>
        </is>
      </c>
      <c r="AD541" s="15" t="inlineStr">
        <is>
          <t>switch</t>
        </is>
      </c>
      <c r="AE541" s="15" t="inlineStr">
        <is>
          <t>housing</t>
        </is>
      </c>
      <c r="AF541" s="15" t="inlineStr">
        <is>
          <t>control circuitry</t>
        </is>
      </c>
      <c r="AH541" s="15" t="inlineStr">
        <is>
          <t>motor</t>
        </is>
      </c>
      <c r="AI541" s="15" t="inlineStr">
        <is>
          <t>gear system</t>
        </is>
      </c>
      <c r="AJ541" s="15" t="inlineStr">
        <is>
          <t>chuck</t>
        </is>
      </c>
      <c r="AK541" s="15" t="inlineStr">
        <is>
          <t>battery</t>
        </is>
      </c>
      <c r="AL541" s="15" t="inlineStr">
        <is>
          <t>switch</t>
        </is>
      </c>
      <c r="AM541" s="15" t="inlineStr">
        <is>
          <t>housing</t>
        </is>
      </c>
      <c r="AN541" s="15" t="inlineStr">
        <is>
          <t>control circuitry</t>
        </is>
      </c>
      <c r="AP541" s="15" t="inlineStr">
        <is>
          <t>motor</t>
        </is>
      </c>
      <c r="AQ541" s="15" t="inlineStr">
        <is>
          <t>gear system</t>
        </is>
      </c>
      <c r="AR541" s="15" t="inlineStr">
        <is>
          <t>chuck</t>
        </is>
      </c>
      <c r="AS541" s="15" t="inlineStr">
        <is>
          <t>battery</t>
        </is>
      </c>
      <c r="AT541" s="15" t="inlineStr">
        <is>
          <t>switch</t>
        </is>
      </c>
      <c r="AU541" s="15" t="inlineStr">
        <is>
          <t>housing</t>
        </is>
      </c>
      <c r="AV541" s="15" t="inlineStr">
        <is>
          <t>control circuitry</t>
        </is>
      </c>
    </row>
    <row r="542">
      <c r="A542" s="3" t="inlineStr">
        <is>
          <t>motor</t>
        </is>
      </c>
      <c r="B542" s="8" t="n">
        <v>1</v>
      </c>
      <c r="C542" s="8" t="n">
        <v>1</v>
      </c>
      <c r="D542" s="8" t="n">
        <v>0</v>
      </c>
      <c r="E542" s="8" t="n">
        <v>1</v>
      </c>
      <c r="F542" s="8" t="n">
        <v>1</v>
      </c>
      <c r="G542" s="8" t="n">
        <v>1</v>
      </c>
      <c r="H542" s="8" t="n">
        <v>1</v>
      </c>
      <c r="J542" s="8" t="n">
        <v>1</v>
      </c>
      <c r="K542" s="8" t="n">
        <v>1</v>
      </c>
      <c r="L542" s="8" t="n">
        <v>0</v>
      </c>
      <c r="M542" s="8" t="n">
        <v>1</v>
      </c>
      <c r="N542" s="8" t="n">
        <v>1</v>
      </c>
      <c r="O542" s="8" t="n">
        <v>1</v>
      </c>
      <c r="P542" s="8" t="n">
        <v>1</v>
      </c>
      <c r="R542" s="8" t="n">
        <v>1</v>
      </c>
      <c r="S542" s="8" t="n">
        <v>1</v>
      </c>
      <c r="T542" s="8" t="n">
        <v>0</v>
      </c>
      <c r="U542" s="8" t="n">
        <v>1</v>
      </c>
      <c r="V542" s="8" t="n">
        <v>1</v>
      </c>
      <c r="W542" s="8" t="n">
        <v>1</v>
      </c>
      <c r="X542" s="8" t="n">
        <v>1</v>
      </c>
      <c r="Z542" s="8" t="n">
        <v>1</v>
      </c>
      <c r="AA542" s="8" t="n">
        <v>1</v>
      </c>
      <c r="AB542" s="8" t="n">
        <v>0</v>
      </c>
      <c r="AC542" s="8" t="n">
        <v>1</v>
      </c>
      <c r="AD542" s="8" t="n">
        <v>1</v>
      </c>
      <c r="AE542" s="8" t="n">
        <v>1</v>
      </c>
      <c r="AF542" s="8" t="n">
        <v>1</v>
      </c>
      <c r="AH542" s="8" t="n">
        <v>1</v>
      </c>
      <c r="AI542" s="8" t="n">
        <v>1</v>
      </c>
      <c r="AJ542" s="8" t="n">
        <v>0</v>
      </c>
      <c r="AK542" s="8" t="n">
        <v>1</v>
      </c>
      <c r="AL542" s="8" t="n">
        <v>1</v>
      </c>
      <c r="AM542" s="8" t="n">
        <v>1</v>
      </c>
      <c r="AN542" s="8" t="n">
        <v>1</v>
      </c>
      <c r="AP542" s="8">
        <f>IF(($B$542&lt;&gt;2)+($J$542&lt;&gt;2)+($R$542&lt;&gt;2)+($Z$542&lt;&gt;2)+($AH$542&lt;&gt;2)=0,2,IF((($B$542&lt;&gt;2)*$B$542+($J$542&lt;&gt;2)*$J$542+($R$542&lt;&gt;2)*$R$542+($Z$542&lt;&gt;2)*$Z$542+($AH$542&lt;&gt;2)*$AH$542)/(($B$542&lt;&gt;2)+($J$542&lt;&gt;2)+($R$542&lt;&gt;2)+($Z$542&lt;&gt;2)+($AH$542&lt;&gt;2))&gt;=0.5,1,0))</f>
        <v/>
      </c>
      <c r="AQ542" s="8">
        <f>IF(($C$542&lt;&gt;2)+($K$542&lt;&gt;2)+($S$542&lt;&gt;2)+($AA$542&lt;&gt;2)+($AI$542&lt;&gt;2)=0,2,IF((($C$542&lt;&gt;2)*$C$542+($K$542&lt;&gt;2)*$K$542+($S$542&lt;&gt;2)*$S$542+($AA$542&lt;&gt;2)*$AA$542+($AI$542&lt;&gt;2)*$AI$542)/(($C$542&lt;&gt;2)+($K$542&lt;&gt;2)+($S$542&lt;&gt;2)+($AA$542&lt;&gt;2)+($AI$542&lt;&gt;2))&gt;=0.5,1,0))</f>
        <v/>
      </c>
      <c r="AR542" s="8">
        <f>IF(($D$542&lt;&gt;2)+($L$542&lt;&gt;2)+($T$542&lt;&gt;2)+($AB$542&lt;&gt;2)+($AJ$542&lt;&gt;2)=0,2,IF((($D$542&lt;&gt;2)*$D$542+($L$542&lt;&gt;2)*$L$542+($T$542&lt;&gt;2)*$T$542+($AB$542&lt;&gt;2)*$AB$542+($AJ$542&lt;&gt;2)*$AJ$542)/(($D$542&lt;&gt;2)+($L$542&lt;&gt;2)+($T$542&lt;&gt;2)+($AB$542&lt;&gt;2)+($AJ$542&lt;&gt;2))&gt;=0.5,1,0))</f>
        <v/>
      </c>
      <c r="AS542" s="8">
        <f>IF(($E$542&lt;&gt;2)+($M$542&lt;&gt;2)+($U$542&lt;&gt;2)+($AC$542&lt;&gt;2)+($AK$542&lt;&gt;2)=0,2,IF((($E$542&lt;&gt;2)*$E$542+($M$542&lt;&gt;2)*$M$542+($U$542&lt;&gt;2)*$U$542+($AC$542&lt;&gt;2)*$AC$542+($AK$542&lt;&gt;2)*$AK$542)/(($E$542&lt;&gt;2)+($M$542&lt;&gt;2)+($U$542&lt;&gt;2)+($AC$542&lt;&gt;2)+($AK$542&lt;&gt;2))&gt;=0.5,1,0))</f>
        <v/>
      </c>
      <c r="AT542" s="8">
        <f>IF(($F$542&lt;&gt;2)+($N$542&lt;&gt;2)+($V$542&lt;&gt;2)+($AD$542&lt;&gt;2)+($AL$542&lt;&gt;2)=0,2,IF((($F$542&lt;&gt;2)*$F$542+($N$542&lt;&gt;2)*$N$542+($V$542&lt;&gt;2)*$V$542+($AD$542&lt;&gt;2)*$AD$542+($AL$542&lt;&gt;2)*$AL$542)/(($F$542&lt;&gt;2)+($N$542&lt;&gt;2)+($V$542&lt;&gt;2)+($AD$542&lt;&gt;2)+($AL$542&lt;&gt;2))&gt;=0.5,1,0))</f>
        <v/>
      </c>
      <c r="AU542" s="8">
        <f>IF(($G$542&lt;&gt;2)+($O$542&lt;&gt;2)+($W$542&lt;&gt;2)+($AE$542&lt;&gt;2)+($AM$542&lt;&gt;2)=0,2,IF((($G$542&lt;&gt;2)*$G$542+($O$542&lt;&gt;2)*$O$542+($W$542&lt;&gt;2)*$W$542+($AE$542&lt;&gt;2)*$AE$542+($AM$542&lt;&gt;2)*$AM$542)/(($G$542&lt;&gt;2)+($O$542&lt;&gt;2)+($W$542&lt;&gt;2)+($AE$542&lt;&gt;2)+($AM$542&lt;&gt;2))&gt;=0.5,1,0))</f>
        <v/>
      </c>
      <c r="AV542" s="8">
        <f>IF(($H$542&lt;&gt;2)+($P$542&lt;&gt;2)+($X$542&lt;&gt;2)+($AF$542&lt;&gt;2)+($AN$542&lt;&gt;2)=0,2,IF((($H$542&lt;&gt;2)*$H$542+($P$542&lt;&gt;2)*$P$542+($X$542&lt;&gt;2)*$X$542+($AF$542&lt;&gt;2)*$AF$542+($AN$542&lt;&gt;2)*$AN$542)/(($H$542&lt;&gt;2)+($P$542&lt;&gt;2)+($X$542&lt;&gt;2)+($AF$542&lt;&gt;2)+($AN$542&lt;&gt;2))&gt;=0.5,1,0))</f>
        <v/>
      </c>
      <c r="AX542" s="16">
        <f>'Ground truth'!$B$14</f>
        <v/>
      </c>
      <c r="AY542" s="16">
        <f>'Ground truth'!$C$14</f>
        <v/>
      </c>
      <c r="AZ542" s="16">
        <f>'Ground truth'!$D$14</f>
        <v/>
      </c>
      <c r="BA542" s="16">
        <f>'Ground truth'!$E$14</f>
        <v/>
      </c>
      <c r="BB542" s="16">
        <f>'Ground truth'!$F$14</f>
        <v/>
      </c>
      <c r="BC542" s="16">
        <f>'Ground truth'!$G$14</f>
        <v/>
      </c>
      <c r="BD542" s="16">
        <f>'Ground truth'!$H$14</f>
        <v/>
      </c>
    </row>
    <row r="543">
      <c r="A543" s="3" t="inlineStr">
        <is>
          <t>gear system</t>
        </is>
      </c>
      <c r="B543" s="8" t="n">
        <v>1</v>
      </c>
      <c r="C543" s="8" t="n">
        <v>1</v>
      </c>
      <c r="D543" s="8" t="n">
        <v>1</v>
      </c>
      <c r="E543" s="8" t="n">
        <v>0</v>
      </c>
      <c r="F543" s="8" t="n">
        <v>0</v>
      </c>
      <c r="G543" s="8" t="n">
        <v>1</v>
      </c>
      <c r="H543" s="8" t="n">
        <v>0</v>
      </c>
      <c r="J543" s="8" t="n">
        <v>1</v>
      </c>
      <c r="K543" s="8" t="n">
        <v>1</v>
      </c>
      <c r="L543" s="8" t="n">
        <v>1</v>
      </c>
      <c r="M543" s="8" t="n">
        <v>0</v>
      </c>
      <c r="N543" s="8" t="n">
        <v>0</v>
      </c>
      <c r="O543" s="8" t="n">
        <v>1</v>
      </c>
      <c r="P543" s="8" t="n">
        <v>0</v>
      </c>
      <c r="R543" s="8" t="n">
        <v>1</v>
      </c>
      <c r="S543" s="8" t="n">
        <v>1</v>
      </c>
      <c r="T543" s="8" t="n">
        <v>1</v>
      </c>
      <c r="U543" s="8" t="n">
        <v>0</v>
      </c>
      <c r="V543" s="8" t="n">
        <v>0</v>
      </c>
      <c r="W543" s="8" t="n">
        <v>1</v>
      </c>
      <c r="X543" s="8" t="n">
        <v>0</v>
      </c>
      <c r="Z543" s="8" t="n">
        <v>1</v>
      </c>
      <c r="AA543" s="8" t="n">
        <v>1</v>
      </c>
      <c r="AB543" s="8" t="n">
        <v>1</v>
      </c>
      <c r="AC543" s="8" t="n">
        <v>0</v>
      </c>
      <c r="AD543" s="8" t="n">
        <v>0</v>
      </c>
      <c r="AE543" s="8" t="n">
        <v>1</v>
      </c>
      <c r="AF543" s="8" t="n">
        <v>0</v>
      </c>
      <c r="AH543" s="8" t="n">
        <v>1</v>
      </c>
      <c r="AI543" s="8" t="n">
        <v>1</v>
      </c>
      <c r="AJ543" s="8" t="n">
        <v>1</v>
      </c>
      <c r="AK543" s="8" t="n">
        <v>0</v>
      </c>
      <c r="AL543" s="8" t="n">
        <v>0</v>
      </c>
      <c r="AM543" s="8" t="n">
        <v>1</v>
      </c>
      <c r="AN543" s="8" t="n">
        <v>0</v>
      </c>
      <c r="AP543" s="8">
        <f>IF(($B$543&lt;&gt;2)+($J$543&lt;&gt;2)+($R$543&lt;&gt;2)+($Z$543&lt;&gt;2)+($AH$543&lt;&gt;2)=0,2,IF((($B$543&lt;&gt;2)*$B$543+($J$543&lt;&gt;2)*$J$543+($R$543&lt;&gt;2)*$R$543+($Z$543&lt;&gt;2)*$Z$543+($AH$543&lt;&gt;2)*$AH$543)/(($B$543&lt;&gt;2)+($J$543&lt;&gt;2)+($R$543&lt;&gt;2)+($Z$543&lt;&gt;2)+($AH$543&lt;&gt;2))&gt;=0.5,1,0))</f>
        <v/>
      </c>
      <c r="AQ543" s="8">
        <f>IF(($C$543&lt;&gt;2)+($K$543&lt;&gt;2)+($S$543&lt;&gt;2)+($AA$543&lt;&gt;2)+($AI$543&lt;&gt;2)=0,2,IF((($C$543&lt;&gt;2)*$C$543+($K$543&lt;&gt;2)*$K$543+($S$543&lt;&gt;2)*$S$543+($AA$543&lt;&gt;2)*$AA$543+($AI$543&lt;&gt;2)*$AI$543)/(($C$543&lt;&gt;2)+($K$543&lt;&gt;2)+($S$543&lt;&gt;2)+($AA$543&lt;&gt;2)+($AI$543&lt;&gt;2))&gt;=0.5,1,0))</f>
        <v/>
      </c>
      <c r="AR543" s="8">
        <f>IF(($D$543&lt;&gt;2)+($L$543&lt;&gt;2)+($T$543&lt;&gt;2)+($AB$543&lt;&gt;2)+($AJ$543&lt;&gt;2)=0,2,IF((($D$543&lt;&gt;2)*$D$543+($L$543&lt;&gt;2)*$L$543+($T$543&lt;&gt;2)*$T$543+($AB$543&lt;&gt;2)*$AB$543+($AJ$543&lt;&gt;2)*$AJ$543)/(($D$543&lt;&gt;2)+($L$543&lt;&gt;2)+($T$543&lt;&gt;2)+($AB$543&lt;&gt;2)+($AJ$543&lt;&gt;2))&gt;=0.5,1,0))</f>
        <v/>
      </c>
      <c r="AS543" s="8">
        <f>IF(($E$543&lt;&gt;2)+($M$543&lt;&gt;2)+($U$543&lt;&gt;2)+($AC$543&lt;&gt;2)+($AK$543&lt;&gt;2)=0,2,IF((($E$543&lt;&gt;2)*$E$543+($M$543&lt;&gt;2)*$M$543+($U$543&lt;&gt;2)*$U$543+($AC$543&lt;&gt;2)*$AC$543+($AK$543&lt;&gt;2)*$AK$543)/(($E$543&lt;&gt;2)+($M$543&lt;&gt;2)+($U$543&lt;&gt;2)+($AC$543&lt;&gt;2)+($AK$543&lt;&gt;2))&gt;=0.5,1,0))</f>
        <v/>
      </c>
      <c r="AT543" s="8">
        <f>IF(($F$543&lt;&gt;2)+($N$543&lt;&gt;2)+($V$543&lt;&gt;2)+($AD$543&lt;&gt;2)+($AL$543&lt;&gt;2)=0,2,IF((($F$543&lt;&gt;2)*$F$543+($N$543&lt;&gt;2)*$N$543+($V$543&lt;&gt;2)*$V$543+($AD$543&lt;&gt;2)*$AD$543+($AL$543&lt;&gt;2)*$AL$543)/(($F$543&lt;&gt;2)+($N$543&lt;&gt;2)+($V$543&lt;&gt;2)+($AD$543&lt;&gt;2)+($AL$543&lt;&gt;2))&gt;=0.5,1,0))</f>
        <v/>
      </c>
      <c r="AU543" s="8">
        <f>IF(($G$543&lt;&gt;2)+($O$543&lt;&gt;2)+($W$543&lt;&gt;2)+($AE$543&lt;&gt;2)+($AM$543&lt;&gt;2)=0,2,IF((($G$543&lt;&gt;2)*$G$543+($O$543&lt;&gt;2)*$O$543+($W$543&lt;&gt;2)*$W$543+($AE$543&lt;&gt;2)*$AE$543+($AM$543&lt;&gt;2)*$AM$543)/(($G$543&lt;&gt;2)+($O$543&lt;&gt;2)+($W$543&lt;&gt;2)+($AE$543&lt;&gt;2)+($AM$543&lt;&gt;2))&gt;=0.5,1,0))</f>
        <v/>
      </c>
      <c r="AV543" s="8">
        <f>IF(($H$543&lt;&gt;2)+($P$543&lt;&gt;2)+($X$543&lt;&gt;2)+($AF$543&lt;&gt;2)+($AN$543&lt;&gt;2)=0,2,IF((($H$543&lt;&gt;2)*$H$543+($P$543&lt;&gt;2)*$P$543+($X$543&lt;&gt;2)*$X$543+($AF$543&lt;&gt;2)*$AF$543+($AN$543&lt;&gt;2)*$AN$543)/(($H$543&lt;&gt;2)+($P$543&lt;&gt;2)+($X$543&lt;&gt;2)+($AF$543&lt;&gt;2)+($AN$543&lt;&gt;2))&gt;=0.5,1,0))</f>
        <v/>
      </c>
      <c r="AX543" s="16">
        <f>'Ground truth'!$B$15</f>
        <v/>
      </c>
      <c r="AY543" s="16">
        <f>'Ground truth'!$C$15</f>
        <v/>
      </c>
      <c r="AZ543" s="16">
        <f>'Ground truth'!$D$15</f>
        <v/>
      </c>
      <c r="BA543" s="16">
        <f>'Ground truth'!$E$15</f>
        <v/>
      </c>
      <c r="BB543" s="16">
        <f>'Ground truth'!$F$15</f>
        <v/>
      </c>
      <c r="BC543" s="16">
        <f>'Ground truth'!$G$15</f>
        <v/>
      </c>
      <c r="BD543" s="16">
        <f>'Ground truth'!$H$15</f>
        <v/>
      </c>
    </row>
    <row r="544">
      <c r="A544" s="3" t="inlineStr">
        <is>
          <t>chuck</t>
        </is>
      </c>
      <c r="B544" s="8" t="n">
        <v>0</v>
      </c>
      <c r="C544" s="8" t="n">
        <v>1</v>
      </c>
      <c r="D544" s="8" t="n">
        <v>1</v>
      </c>
      <c r="E544" s="8" t="n">
        <v>0</v>
      </c>
      <c r="F544" s="8" t="n">
        <v>0</v>
      </c>
      <c r="G544" s="8" t="n">
        <v>1</v>
      </c>
      <c r="H544" s="8" t="n">
        <v>0</v>
      </c>
      <c r="J544" s="8" t="n">
        <v>0</v>
      </c>
      <c r="K544" s="8" t="n">
        <v>1</v>
      </c>
      <c r="L544" s="8" t="n">
        <v>1</v>
      </c>
      <c r="M544" s="8" t="n">
        <v>0</v>
      </c>
      <c r="N544" s="8" t="n">
        <v>0</v>
      </c>
      <c r="O544" s="8" t="n">
        <v>1</v>
      </c>
      <c r="P544" s="8" t="n">
        <v>0</v>
      </c>
      <c r="R544" s="8" t="n">
        <v>0</v>
      </c>
      <c r="S544" s="8" t="n">
        <v>1</v>
      </c>
      <c r="T544" s="8" t="n">
        <v>1</v>
      </c>
      <c r="U544" s="8" t="n">
        <v>0</v>
      </c>
      <c r="V544" s="8" t="n">
        <v>0</v>
      </c>
      <c r="W544" s="8" t="n">
        <v>1</v>
      </c>
      <c r="X544" s="8" t="n">
        <v>0</v>
      </c>
      <c r="Z544" s="8" t="n">
        <v>0</v>
      </c>
      <c r="AA544" s="8" t="n">
        <v>1</v>
      </c>
      <c r="AB544" s="8" t="n">
        <v>1</v>
      </c>
      <c r="AC544" s="8" t="n">
        <v>0</v>
      </c>
      <c r="AD544" s="8" t="n">
        <v>0</v>
      </c>
      <c r="AE544" s="8" t="n">
        <v>1</v>
      </c>
      <c r="AF544" s="8" t="n">
        <v>0</v>
      </c>
      <c r="AH544" s="8" t="n">
        <v>0</v>
      </c>
      <c r="AI544" s="8" t="n">
        <v>1</v>
      </c>
      <c r="AJ544" s="8" t="n">
        <v>1</v>
      </c>
      <c r="AK544" s="8" t="n">
        <v>0</v>
      </c>
      <c r="AL544" s="8" t="n">
        <v>0</v>
      </c>
      <c r="AM544" s="8" t="n">
        <v>1</v>
      </c>
      <c r="AN544" s="8" t="n">
        <v>0</v>
      </c>
      <c r="AP544" s="8">
        <f>IF(($B$544&lt;&gt;2)+($J$544&lt;&gt;2)+($R$544&lt;&gt;2)+($Z$544&lt;&gt;2)+($AH$544&lt;&gt;2)=0,2,IF((($B$544&lt;&gt;2)*$B$544+($J$544&lt;&gt;2)*$J$544+($R$544&lt;&gt;2)*$R$544+($Z$544&lt;&gt;2)*$Z$544+($AH$544&lt;&gt;2)*$AH$544)/(($B$544&lt;&gt;2)+($J$544&lt;&gt;2)+($R$544&lt;&gt;2)+($Z$544&lt;&gt;2)+($AH$544&lt;&gt;2))&gt;=0.5,1,0))</f>
        <v/>
      </c>
      <c r="AQ544" s="8">
        <f>IF(($C$544&lt;&gt;2)+($K$544&lt;&gt;2)+($S$544&lt;&gt;2)+($AA$544&lt;&gt;2)+($AI$544&lt;&gt;2)=0,2,IF((($C$544&lt;&gt;2)*$C$544+($K$544&lt;&gt;2)*$K$544+($S$544&lt;&gt;2)*$S$544+($AA$544&lt;&gt;2)*$AA$544+($AI$544&lt;&gt;2)*$AI$544)/(($C$544&lt;&gt;2)+($K$544&lt;&gt;2)+($S$544&lt;&gt;2)+($AA$544&lt;&gt;2)+($AI$544&lt;&gt;2))&gt;=0.5,1,0))</f>
        <v/>
      </c>
      <c r="AR544" s="8">
        <f>IF(($D$544&lt;&gt;2)+($L$544&lt;&gt;2)+($T$544&lt;&gt;2)+($AB$544&lt;&gt;2)+($AJ$544&lt;&gt;2)=0,2,IF((($D$544&lt;&gt;2)*$D$544+($L$544&lt;&gt;2)*$L$544+($T$544&lt;&gt;2)*$T$544+($AB$544&lt;&gt;2)*$AB$544+($AJ$544&lt;&gt;2)*$AJ$544)/(($D$544&lt;&gt;2)+($L$544&lt;&gt;2)+($T$544&lt;&gt;2)+($AB$544&lt;&gt;2)+($AJ$544&lt;&gt;2))&gt;=0.5,1,0))</f>
        <v/>
      </c>
      <c r="AS544" s="8">
        <f>IF(($E$544&lt;&gt;2)+($M$544&lt;&gt;2)+($U$544&lt;&gt;2)+($AC$544&lt;&gt;2)+($AK$544&lt;&gt;2)=0,2,IF((($E$544&lt;&gt;2)*$E$544+($M$544&lt;&gt;2)*$M$544+($U$544&lt;&gt;2)*$U$544+($AC$544&lt;&gt;2)*$AC$544+($AK$544&lt;&gt;2)*$AK$544)/(($E$544&lt;&gt;2)+($M$544&lt;&gt;2)+($U$544&lt;&gt;2)+($AC$544&lt;&gt;2)+($AK$544&lt;&gt;2))&gt;=0.5,1,0))</f>
        <v/>
      </c>
      <c r="AT544" s="8">
        <f>IF(($F$544&lt;&gt;2)+($N$544&lt;&gt;2)+($V$544&lt;&gt;2)+($AD$544&lt;&gt;2)+($AL$544&lt;&gt;2)=0,2,IF((($F$544&lt;&gt;2)*$F$544+($N$544&lt;&gt;2)*$N$544+($V$544&lt;&gt;2)*$V$544+($AD$544&lt;&gt;2)*$AD$544+($AL$544&lt;&gt;2)*$AL$544)/(($F$544&lt;&gt;2)+($N$544&lt;&gt;2)+($V$544&lt;&gt;2)+($AD$544&lt;&gt;2)+($AL$544&lt;&gt;2))&gt;=0.5,1,0))</f>
        <v/>
      </c>
      <c r="AU544" s="8">
        <f>IF(($G$544&lt;&gt;2)+($O$544&lt;&gt;2)+($W$544&lt;&gt;2)+($AE$544&lt;&gt;2)+($AM$544&lt;&gt;2)=0,2,IF((($G$544&lt;&gt;2)*$G$544+($O$544&lt;&gt;2)*$O$544+($W$544&lt;&gt;2)*$W$544+($AE$544&lt;&gt;2)*$AE$544+($AM$544&lt;&gt;2)*$AM$544)/(($G$544&lt;&gt;2)+($O$544&lt;&gt;2)+($W$544&lt;&gt;2)+($AE$544&lt;&gt;2)+($AM$544&lt;&gt;2))&gt;=0.5,1,0))</f>
        <v/>
      </c>
      <c r="AV544" s="8">
        <f>IF(($H$544&lt;&gt;2)+($P$544&lt;&gt;2)+($X$544&lt;&gt;2)+($AF$544&lt;&gt;2)+($AN$544&lt;&gt;2)=0,2,IF((($H$544&lt;&gt;2)*$H$544+($P$544&lt;&gt;2)*$P$544+($X$544&lt;&gt;2)*$X$544+($AF$544&lt;&gt;2)*$AF$544+($AN$544&lt;&gt;2)*$AN$544)/(($H$544&lt;&gt;2)+($P$544&lt;&gt;2)+($X$544&lt;&gt;2)+($AF$544&lt;&gt;2)+($AN$544&lt;&gt;2))&gt;=0.5,1,0))</f>
        <v/>
      </c>
      <c r="AX544" s="16">
        <f>'Ground truth'!$B$16</f>
        <v/>
      </c>
      <c r="AY544" s="16">
        <f>'Ground truth'!$C$16</f>
        <v/>
      </c>
      <c r="AZ544" s="16">
        <f>'Ground truth'!$D$16</f>
        <v/>
      </c>
      <c r="BA544" s="16">
        <f>'Ground truth'!$E$16</f>
        <v/>
      </c>
      <c r="BB544" s="16">
        <f>'Ground truth'!$F$16</f>
        <v/>
      </c>
      <c r="BC544" s="16">
        <f>'Ground truth'!$G$16</f>
        <v/>
      </c>
      <c r="BD544" s="16">
        <f>'Ground truth'!$H$16</f>
        <v/>
      </c>
    </row>
    <row r="545">
      <c r="A545" s="3" t="inlineStr">
        <is>
          <t>battery</t>
        </is>
      </c>
      <c r="B545" s="8" t="n">
        <v>1</v>
      </c>
      <c r="C545" s="8" t="n">
        <v>0</v>
      </c>
      <c r="D545" s="8" t="n">
        <v>0</v>
      </c>
      <c r="E545" s="8" t="n">
        <v>1</v>
      </c>
      <c r="F545" s="8" t="n">
        <v>1</v>
      </c>
      <c r="G545" s="8" t="n">
        <v>1</v>
      </c>
      <c r="H545" s="8" t="n">
        <v>1</v>
      </c>
      <c r="J545" s="8" t="n">
        <v>1</v>
      </c>
      <c r="K545" s="8" t="n">
        <v>0</v>
      </c>
      <c r="L545" s="8" t="n">
        <v>0</v>
      </c>
      <c r="M545" s="8" t="n">
        <v>1</v>
      </c>
      <c r="N545" s="8" t="n">
        <v>1</v>
      </c>
      <c r="O545" s="8" t="n">
        <v>1</v>
      </c>
      <c r="P545" s="8" t="n">
        <v>1</v>
      </c>
      <c r="R545" s="8" t="n">
        <v>1</v>
      </c>
      <c r="S545" s="8" t="n">
        <v>0</v>
      </c>
      <c r="T545" s="8" t="n">
        <v>0</v>
      </c>
      <c r="U545" s="8" t="n">
        <v>1</v>
      </c>
      <c r="V545" s="8" t="n">
        <v>1</v>
      </c>
      <c r="W545" s="8" t="n">
        <v>1</v>
      </c>
      <c r="X545" s="8" t="n">
        <v>1</v>
      </c>
      <c r="Z545" s="8" t="n">
        <v>1</v>
      </c>
      <c r="AA545" s="8" t="n">
        <v>0</v>
      </c>
      <c r="AB545" s="8" t="n">
        <v>0</v>
      </c>
      <c r="AC545" s="8" t="n">
        <v>1</v>
      </c>
      <c r="AD545" s="8" t="n">
        <v>1</v>
      </c>
      <c r="AE545" s="8" t="n">
        <v>1</v>
      </c>
      <c r="AF545" s="8" t="n">
        <v>1</v>
      </c>
      <c r="AH545" s="8" t="n">
        <v>1</v>
      </c>
      <c r="AI545" s="8" t="n">
        <v>0</v>
      </c>
      <c r="AJ545" s="8" t="n">
        <v>0</v>
      </c>
      <c r="AK545" s="8" t="n">
        <v>1</v>
      </c>
      <c r="AL545" s="8" t="n">
        <v>1</v>
      </c>
      <c r="AM545" s="8" t="n">
        <v>1</v>
      </c>
      <c r="AN545" s="8" t="n">
        <v>1</v>
      </c>
      <c r="AP545" s="8">
        <f>IF(($B$545&lt;&gt;2)+($J$545&lt;&gt;2)+($R$545&lt;&gt;2)+($Z$545&lt;&gt;2)+($AH$545&lt;&gt;2)=0,2,IF((($B$545&lt;&gt;2)*$B$545+($J$545&lt;&gt;2)*$J$545+($R$545&lt;&gt;2)*$R$545+($Z$545&lt;&gt;2)*$Z$545+($AH$545&lt;&gt;2)*$AH$545)/(($B$545&lt;&gt;2)+($J$545&lt;&gt;2)+($R$545&lt;&gt;2)+($Z$545&lt;&gt;2)+($AH$545&lt;&gt;2))&gt;=0.5,1,0))</f>
        <v/>
      </c>
      <c r="AQ545" s="8">
        <f>IF(($C$545&lt;&gt;2)+($K$545&lt;&gt;2)+($S$545&lt;&gt;2)+($AA$545&lt;&gt;2)+($AI$545&lt;&gt;2)=0,2,IF((($C$545&lt;&gt;2)*$C$545+($K$545&lt;&gt;2)*$K$545+($S$545&lt;&gt;2)*$S$545+($AA$545&lt;&gt;2)*$AA$545+($AI$545&lt;&gt;2)*$AI$545)/(($C$545&lt;&gt;2)+($K$545&lt;&gt;2)+($S$545&lt;&gt;2)+($AA$545&lt;&gt;2)+($AI$545&lt;&gt;2))&gt;=0.5,1,0))</f>
        <v/>
      </c>
      <c r="AR545" s="8">
        <f>IF(($D$545&lt;&gt;2)+($L$545&lt;&gt;2)+($T$545&lt;&gt;2)+($AB$545&lt;&gt;2)+($AJ$545&lt;&gt;2)=0,2,IF((($D$545&lt;&gt;2)*$D$545+($L$545&lt;&gt;2)*$L$545+($T$545&lt;&gt;2)*$T$545+($AB$545&lt;&gt;2)*$AB$545+($AJ$545&lt;&gt;2)*$AJ$545)/(($D$545&lt;&gt;2)+($L$545&lt;&gt;2)+($T$545&lt;&gt;2)+($AB$545&lt;&gt;2)+($AJ$545&lt;&gt;2))&gt;=0.5,1,0))</f>
        <v/>
      </c>
      <c r="AS545" s="8">
        <f>IF(($E$545&lt;&gt;2)+($M$545&lt;&gt;2)+($U$545&lt;&gt;2)+($AC$545&lt;&gt;2)+($AK$545&lt;&gt;2)=0,2,IF((($E$545&lt;&gt;2)*$E$545+($M$545&lt;&gt;2)*$M$545+($U$545&lt;&gt;2)*$U$545+($AC$545&lt;&gt;2)*$AC$545+($AK$545&lt;&gt;2)*$AK$545)/(($E$545&lt;&gt;2)+($M$545&lt;&gt;2)+($U$545&lt;&gt;2)+($AC$545&lt;&gt;2)+($AK$545&lt;&gt;2))&gt;=0.5,1,0))</f>
        <v/>
      </c>
      <c r="AT545" s="8">
        <f>IF(($F$545&lt;&gt;2)+($N$545&lt;&gt;2)+($V$545&lt;&gt;2)+($AD$545&lt;&gt;2)+($AL$545&lt;&gt;2)=0,2,IF((($F$545&lt;&gt;2)*$F$545+($N$545&lt;&gt;2)*$N$545+($V$545&lt;&gt;2)*$V$545+($AD$545&lt;&gt;2)*$AD$545+($AL$545&lt;&gt;2)*$AL$545)/(($F$545&lt;&gt;2)+($N$545&lt;&gt;2)+($V$545&lt;&gt;2)+($AD$545&lt;&gt;2)+($AL$545&lt;&gt;2))&gt;=0.5,1,0))</f>
        <v/>
      </c>
      <c r="AU545" s="8">
        <f>IF(($G$545&lt;&gt;2)+($O$545&lt;&gt;2)+($W$545&lt;&gt;2)+($AE$545&lt;&gt;2)+($AM$545&lt;&gt;2)=0,2,IF((($G$545&lt;&gt;2)*$G$545+($O$545&lt;&gt;2)*$O$545+($W$545&lt;&gt;2)*$W$545+($AE$545&lt;&gt;2)*$AE$545+($AM$545&lt;&gt;2)*$AM$545)/(($G$545&lt;&gt;2)+($O$545&lt;&gt;2)+($W$545&lt;&gt;2)+($AE$545&lt;&gt;2)+($AM$545&lt;&gt;2))&gt;=0.5,1,0))</f>
        <v/>
      </c>
      <c r="AV545" s="8">
        <f>IF(($H$545&lt;&gt;2)+($P$545&lt;&gt;2)+($X$545&lt;&gt;2)+($AF$545&lt;&gt;2)+($AN$545&lt;&gt;2)=0,2,IF((($H$545&lt;&gt;2)*$H$545+($P$545&lt;&gt;2)*$P$545+($X$545&lt;&gt;2)*$X$545+($AF$545&lt;&gt;2)*$AF$545+($AN$545&lt;&gt;2)*$AN$545)/(($H$545&lt;&gt;2)+($P$545&lt;&gt;2)+($X$545&lt;&gt;2)+($AF$545&lt;&gt;2)+($AN$545&lt;&gt;2))&gt;=0.5,1,0))</f>
        <v/>
      </c>
      <c r="AX545" s="16">
        <f>'Ground truth'!$B$17</f>
        <v/>
      </c>
      <c r="AY545" s="16">
        <f>'Ground truth'!$C$17</f>
        <v/>
      </c>
      <c r="AZ545" s="16">
        <f>'Ground truth'!$D$17</f>
        <v/>
      </c>
      <c r="BA545" s="16">
        <f>'Ground truth'!$E$17</f>
        <v/>
      </c>
      <c r="BB545" s="16">
        <f>'Ground truth'!$F$17</f>
        <v/>
      </c>
      <c r="BC545" s="16">
        <f>'Ground truth'!$G$17</f>
        <v/>
      </c>
      <c r="BD545" s="16">
        <f>'Ground truth'!$H$17</f>
        <v/>
      </c>
    </row>
    <row r="546">
      <c r="A546" s="3" t="inlineStr">
        <is>
          <t>switch</t>
        </is>
      </c>
      <c r="B546" s="8" t="n">
        <v>1</v>
      </c>
      <c r="C546" s="8" t="n">
        <v>0</v>
      </c>
      <c r="D546" s="8" t="n">
        <v>0</v>
      </c>
      <c r="E546" s="8" t="n">
        <v>1</v>
      </c>
      <c r="F546" s="8" t="n">
        <v>1</v>
      </c>
      <c r="G546" s="8" t="n">
        <v>1</v>
      </c>
      <c r="H546" s="8" t="n">
        <v>1</v>
      </c>
      <c r="J546" s="8" t="n">
        <v>1</v>
      </c>
      <c r="K546" s="8" t="n">
        <v>0</v>
      </c>
      <c r="L546" s="8" t="n">
        <v>0</v>
      </c>
      <c r="M546" s="8" t="n">
        <v>1</v>
      </c>
      <c r="N546" s="8" t="n">
        <v>1</v>
      </c>
      <c r="O546" s="8" t="n">
        <v>1</v>
      </c>
      <c r="P546" s="8" t="n">
        <v>1</v>
      </c>
      <c r="R546" s="8" t="n">
        <v>1</v>
      </c>
      <c r="S546" s="8" t="n">
        <v>0</v>
      </c>
      <c r="T546" s="8" t="n">
        <v>0</v>
      </c>
      <c r="U546" s="8" t="n">
        <v>1</v>
      </c>
      <c r="V546" s="8" t="n">
        <v>1</v>
      </c>
      <c r="W546" s="8" t="n">
        <v>1</v>
      </c>
      <c r="X546" s="8" t="n">
        <v>1</v>
      </c>
      <c r="Z546" s="8" t="n">
        <v>1</v>
      </c>
      <c r="AA546" s="8" t="n">
        <v>0</v>
      </c>
      <c r="AB546" s="8" t="n">
        <v>0</v>
      </c>
      <c r="AC546" s="8" t="n">
        <v>1</v>
      </c>
      <c r="AD546" s="8" t="n">
        <v>1</v>
      </c>
      <c r="AE546" s="8" t="n">
        <v>1</v>
      </c>
      <c r="AF546" s="8" t="n">
        <v>1</v>
      </c>
      <c r="AH546" s="8" t="n">
        <v>1</v>
      </c>
      <c r="AI546" s="8" t="n">
        <v>0</v>
      </c>
      <c r="AJ546" s="8" t="n">
        <v>0</v>
      </c>
      <c r="AK546" s="8" t="n">
        <v>1</v>
      </c>
      <c r="AL546" s="8" t="n">
        <v>1</v>
      </c>
      <c r="AM546" s="8" t="n">
        <v>1</v>
      </c>
      <c r="AN546" s="8" t="n">
        <v>1</v>
      </c>
      <c r="AP546" s="8">
        <f>IF(($B$546&lt;&gt;2)+($J$546&lt;&gt;2)+($R$546&lt;&gt;2)+($Z$546&lt;&gt;2)+($AH$546&lt;&gt;2)=0,2,IF((($B$546&lt;&gt;2)*$B$546+($J$546&lt;&gt;2)*$J$546+($R$546&lt;&gt;2)*$R$546+($Z$546&lt;&gt;2)*$Z$546+($AH$546&lt;&gt;2)*$AH$546)/(($B$546&lt;&gt;2)+($J$546&lt;&gt;2)+($R$546&lt;&gt;2)+($Z$546&lt;&gt;2)+($AH$546&lt;&gt;2))&gt;=0.5,1,0))</f>
        <v/>
      </c>
      <c r="AQ546" s="8">
        <f>IF(($C$546&lt;&gt;2)+($K$546&lt;&gt;2)+($S$546&lt;&gt;2)+($AA$546&lt;&gt;2)+($AI$546&lt;&gt;2)=0,2,IF((($C$546&lt;&gt;2)*$C$546+($K$546&lt;&gt;2)*$K$546+($S$546&lt;&gt;2)*$S$546+($AA$546&lt;&gt;2)*$AA$546+($AI$546&lt;&gt;2)*$AI$546)/(($C$546&lt;&gt;2)+($K$546&lt;&gt;2)+($S$546&lt;&gt;2)+($AA$546&lt;&gt;2)+($AI$546&lt;&gt;2))&gt;=0.5,1,0))</f>
        <v/>
      </c>
      <c r="AR546" s="8">
        <f>IF(($D$546&lt;&gt;2)+($L$546&lt;&gt;2)+($T$546&lt;&gt;2)+($AB$546&lt;&gt;2)+($AJ$546&lt;&gt;2)=0,2,IF((($D$546&lt;&gt;2)*$D$546+($L$546&lt;&gt;2)*$L$546+($T$546&lt;&gt;2)*$T$546+($AB$546&lt;&gt;2)*$AB$546+($AJ$546&lt;&gt;2)*$AJ$546)/(($D$546&lt;&gt;2)+($L$546&lt;&gt;2)+($T$546&lt;&gt;2)+($AB$546&lt;&gt;2)+($AJ$546&lt;&gt;2))&gt;=0.5,1,0))</f>
        <v/>
      </c>
      <c r="AS546" s="8">
        <f>IF(($E$546&lt;&gt;2)+($M$546&lt;&gt;2)+($U$546&lt;&gt;2)+($AC$546&lt;&gt;2)+($AK$546&lt;&gt;2)=0,2,IF((($E$546&lt;&gt;2)*$E$546+($M$546&lt;&gt;2)*$M$546+($U$546&lt;&gt;2)*$U$546+($AC$546&lt;&gt;2)*$AC$546+($AK$546&lt;&gt;2)*$AK$546)/(($E$546&lt;&gt;2)+($M$546&lt;&gt;2)+($U$546&lt;&gt;2)+($AC$546&lt;&gt;2)+($AK$546&lt;&gt;2))&gt;=0.5,1,0))</f>
        <v/>
      </c>
      <c r="AT546" s="8">
        <f>IF(($F$546&lt;&gt;2)+($N$546&lt;&gt;2)+($V$546&lt;&gt;2)+($AD$546&lt;&gt;2)+($AL$546&lt;&gt;2)=0,2,IF((($F$546&lt;&gt;2)*$F$546+($N$546&lt;&gt;2)*$N$546+($V$546&lt;&gt;2)*$V$546+($AD$546&lt;&gt;2)*$AD$546+($AL$546&lt;&gt;2)*$AL$546)/(($F$546&lt;&gt;2)+($N$546&lt;&gt;2)+($V$546&lt;&gt;2)+($AD$546&lt;&gt;2)+($AL$546&lt;&gt;2))&gt;=0.5,1,0))</f>
        <v/>
      </c>
      <c r="AU546" s="8">
        <f>IF(($G$546&lt;&gt;2)+($O$546&lt;&gt;2)+($W$546&lt;&gt;2)+($AE$546&lt;&gt;2)+($AM$546&lt;&gt;2)=0,2,IF((($G$546&lt;&gt;2)*$G$546+($O$546&lt;&gt;2)*$O$546+($W$546&lt;&gt;2)*$W$546+($AE$546&lt;&gt;2)*$AE$546+($AM$546&lt;&gt;2)*$AM$546)/(($G$546&lt;&gt;2)+($O$546&lt;&gt;2)+($W$546&lt;&gt;2)+($AE$546&lt;&gt;2)+($AM$546&lt;&gt;2))&gt;=0.5,1,0))</f>
        <v/>
      </c>
      <c r="AV546" s="8">
        <f>IF(($H$546&lt;&gt;2)+($P$546&lt;&gt;2)+($X$546&lt;&gt;2)+($AF$546&lt;&gt;2)+($AN$546&lt;&gt;2)=0,2,IF((($H$546&lt;&gt;2)*$H$546+($P$546&lt;&gt;2)*$P$546+($X$546&lt;&gt;2)*$X$546+($AF$546&lt;&gt;2)*$AF$546+($AN$546&lt;&gt;2)*$AN$546)/(($H$546&lt;&gt;2)+($P$546&lt;&gt;2)+($X$546&lt;&gt;2)+($AF$546&lt;&gt;2)+($AN$546&lt;&gt;2))&gt;=0.5,1,0))</f>
        <v/>
      </c>
      <c r="AX546" s="16">
        <f>'Ground truth'!$B$18</f>
        <v/>
      </c>
      <c r="AY546" s="16">
        <f>'Ground truth'!$C$18</f>
        <v/>
      </c>
      <c r="AZ546" s="16">
        <f>'Ground truth'!$D$18</f>
        <v/>
      </c>
      <c r="BA546" s="16">
        <f>'Ground truth'!$E$18</f>
        <v/>
      </c>
      <c r="BB546" s="16">
        <f>'Ground truth'!$F$18</f>
        <v/>
      </c>
      <c r="BC546" s="16">
        <f>'Ground truth'!$G$18</f>
        <v/>
      </c>
      <c r="BD546" s="16">
        <f>'Ground truth'!$H$18</f>
        <v/>
      </c>
    </row>
    <row r="547">
      <c r="A547" s="3" t="inlineStr">
        <is>
          <t>housing</t>
        </is>
      </c>
      <c r="B547" s="8" t="n">
        <v>1</v>
      </c>
      <c r="C547" s="8" t="n">
        <v>1</v>
      </c>
      <c r="D547" s="8" t="n">
        <v>1</v>
      </c>
      <c r="E547" s="8" t="n">
        <v>1</v>
      </c>
      <c r="F547" s="8" t="n">
        <v>1</v>
      </c>
      <c r="G547" s="8" t="n">
        <v>1</v>
      </c>
      <c r="H547" s="8" t="n">
        <v>1</v>
      </c>
      <c r="J547" s="8" t="n">
        <v>1</v>
      </c>
      <c r="K547" s="8" t="n">
        <v>1</v>
      </c>
      <c r="L547" s="8" t="n">
        <v>1</v>
      </c>
      <c r="M547" s="8" t="n">
        <v>1</v>
      </c>
      <c r="N547" s="8" t="n">
        <v>1</v>
      </c>
      <c r="O547" s="8" t="n">
        <v>1</v>
      </c>
      <c r="P547" s="8" t="n">
        <v>1</v>
      </c>
      <c r="R547" s="8" t="n">
        <v>1</v>
      </c>
      <c r="S547" s="8" t="n">
        <v>1</v>
      </c>
      <c r="T547" s="8" t="n">
        <v>1</v>
      </c>
      <c r="U547" s="8" t="n">
        <v>1</v>
      </c>
      <c r="V547" s="8" t="n">
        <v>1</v>
      </c>
      <c r="W547" s="8" t="n">
        <v>1</v>
      </c>
      <c r="X547" s="8" t="n">
        <v>1</v>
      </c>
      <c r="Z547" s="8" t="n">
        <v>1</v>
      </c>
      <c r="AA547" s="8" t="n">
        <v>1</v>
      </c>
      <c r="AB547" s="8" t="n">
        <v>1</v>
      </c>
      <c r="AC547" s="8" t="n">
        <v>1</v>
      </c>
      <c r="AD547" s="8" t="n">
        <v>1</v>
      </c>
      <c r="AE547" s="8" t="n">
        <v>1</v>
      </c>
      <c r="AF547" s="8" t="n">
        <v>1</v>
      </c>
      <c r="AH547" s="8" t="n">
        <v>1</v>
      </c>
      <c r="AI547" s="8" t="n">
        <v>1</v>
      </c>
      <c r="AJ547" s="8" t="n">
        <v>1</v>
      </c>
      <c r="AK547" s="8" t="n">
        <v>1</v>
      </c>
      <c r="AL547" s="8" t="n">
        <v>1</v>
      </c>
      <c r="AM547" s="8" t="n">
        <v>1</v>
      </c>
      <c r="AN547" s="8" t="n">
        <v>1</v>
      </c>
      <c r="AP547" s="8">
        <f>IF(($B$547&lt;&gt;2)+($J$547&lt;&gt;2)+($R$547&lt;&gt;2)+($Z$547&lt;&gt;2)+($AH$547&lt;&gt;2)=0,2,IF((($B$547&lt;&gt;2)*$B$547+($J$547&lt;&gt;2)*$J$547+($R$547&lt;&gt;2)*$R$547+($Z$547&lt;&gt;2)*$Z$547+($AH$547&lt;&gt;2)*$AH$547)/(($B$547&lt;&gt;2)+($J$547&lt;&gt;2)+($R$547&lt;&gt;2)+($Z$547&lt;&gt;2)+($AH$547&lt;&gt;2))&gt;=0.5,1,0))</f>
        <v/>
      </c>
      <c r="AQ547" s="8">
        <f>IF(($C$547&lt;&gt;2)+($K$547&lt;&gt;2)+($S$547&lt;&gt;2)+($AA$547&lt;&gt;2)+($AI$547&lt;&gt;2)=0,2,IF((($C$547&lt;&gt;2)*$C$547+($K$547&lt;&gt;2)*$K$547+($S$547&lt;&gt;2)*$S$547+($AA$547&lt;&gt;2)*$AA$547+($AI$547&lt;&gt;2)*$AI$547)/(($C$547&lt;&gt;2)+($K$547&lt;&gt;2)+($S$547&lt;&gt;2)+($AA$547&lt;&gt;2)+($AI$547&lt;&gt;2))&gt;=0.5,1,0))</f>
        <v/>
      </c>
      <c r="AR547" s="8">
        <f>IF(($D$547&lt;&gt;2)+($L$547&lt;&gt;2)+($T$547&lt;&gt;2)+($AB$547&lt;&gt;2)+($AJ$547&lt;&gt;2)=0,2,IF((($D$547&lt;&gt;2)*$D$547+($L$547&lt;&gt;2)*$L$547+($T$547&lt;&gt;2)*$T$547+($AB$547&lt;&gt;2)*$AB$547+($AJ$547&lt;&gt;2)*$AJ$547)/(($D$547&lt;&gt;2)+($L$547&lt;&gt;2)+($T$547&lt;&gt;2)+($AB$547&lt;&gt;2)+($AJ$547&lt;&gt;2))&gt;=0.5,1,0))</f>
        <v/>
      </c>
      <c r="AS547" s="8">
        <f>IF(($E$547&lt;&gt;2)+($M$547&lt;&gt;2)+($U$547&lt;&gt;2)+($AC$547&lt;&gt;2)+($AK$547&lt;&gt;2)=0,2,IF((($E$547&lt;&gt;2)*$E$547+($M$547&lt;&gt;2)*$M$547+($U$547&lt;&gt;2)*$U$547+($AC$547&lt;&gt;2)*$AC$547+($AK$547&lt;&gt;2)*$AK$547)/(($E$547&lt;&gt;2)+($M$547&lt;&gt;2)+($U$547&lt;&gt;2)+($AC$547&lt;&gt;2)+($AK$547&lt;&gt;2))&gt;=0.5,1,0))</f>
        <v/>
      </c>
      <c r="AT547" s="8">
        <f>IF(($F$547&lt;&gt;2)+($N$547&lt;&gt;2)+($V$547&lt;&gt;2)+($AD$547&lt;&gt;2)+($AL$547&lt;&gt;2)=0,2,IF((($F$547&lt;&gt;2)*$F$547+($N$547&lt;&gt;2)*$N$547+($V$547&lt;&gt;2)*$V$547+($AD$547&lt;&gt;2)*$AD$547+($AL$547&lt;&gt;2)*$AL$547)/(($F$547&lt;&gt;2)+($N$547&lt;&gt;2)+($V$547&lt;&gt;2)+($AD$547&lt;&gt;2)+($AL$547&lt;&gt;2))&gt;=0.5,1,0))</f>
        <v/>
      </c>
      <c r="AU547" s="8">
        <f>IF(($G$547&lt;&gt;2)+($O$547&lt;&gt;2)+($W$547&lt;&gt;2)+($AE$547&lt;&gt;2)+($AM$547&lt;&gt;2)=0,2,IF((($G$547&lt;&gt;2)*$G$547+($O$547&lt;&gt;2)*$O$547+($W$547&lt;&gt;2)*$W$547+($AE$547&lt;&gt;2)*$AE$547+($AM$547&lt;&gt;2)*$AM$547)/(($G$547&lt;&gt;2)+($O$547&lt;&gt;2)+($W$547&lt;&gt;2)+($AE$547&lt;&gt;2)+($AM$547&lt;&gt;2))&gt;=0.5,1,0))</f>
        <v/>
      </c>
      <c r="AV547" s="8">
        <f>IF(($H$547&lt;&gt;2)+($P$547&lt;&gt;2)+($X$547&lt;&gt;2)+($AF$547&lt;&gt;2)+($AN$547&lt;&gt;2)=0,2,IF((($H$547&lt;&gt;2)*$H$547+($P$547&lt;&gt;2)*$P$547+($X$547&lt;&gt;2)*$X$547+($AF$547&lt;&gt;2)*$AF$547+($AN$547&lt;&gt;2)*$AN$547)/(($H$547&lt;&gt;2)+($P$547&lt;&gt;2)+($X$547&lt;&gt;2)+($AF$547&lt;&gt;2)+($AN$547&lt;&gt;2))&gt;=0.5,1,0))</f>
        <v/>
      </c>
      <c r="AX547" s="16">
        <f>'Ground truth'!$B$19</f>
        <v/>
      </c>
      <c r="AY547" s="16">
        <f>'Ground truth'!$C$19</f>
        <v/>
      </c>
      <c r="AZ547" s="16">
        <f>'Ground truth'!$D$19</f>
        <v/>
      </c>
      <c r="BA547" s="16">
        <f>'Ground truth'!$E$19</f>
        <v/>
      </c>
      <c r="BB547" s="16">
        <f>'Ground truth'!$F$19</f>
        <v/>
      </c>
      <c r="BC547" s="16">
        <f>'Ground truth'!$G$19</f>
        <v/>
      </c>
      <c r="BD547" s="16">
        <f>'Ground truth'!$H$19</f>
        <v/>
      </c>
    </row>
    <row r="548">
      <c r="A548" s="3" t="inlineStr">
        <is>
          <t>control circuitry</t>
        </is>
      </c>
      <c r="B548" s="8" t="n">
        <v>1</v>
      </c>
      <c r="C548" s="8" t="n">
        <v>0</v>
      </c>
      <c r="D548" s="8" t="n">
        <v>0</v>
      </c>
      <c r="E548" s="8" t="n">
        <v>1</v>
      </c>
      <c r="F548" s="8" t="n">
        <v>1</v>
      </c>
      <c r="G548" s="8" t="n">
        <v>1</v>
      </c>
      <c r="H548" s="8" t="n">
        <v>1</v>
      </c>
      <c r="J548" s="8" t="n">
        <v>1</v>
      </c>
      <c r="K548" s="8" t="n">
        <v>0</v>
      </c>
      <c r="L548" s="8" t="n">
        <v>0</v>
      </c>
      <c r="M548" s="8" t="n">
        <v>1</v>
      </c>
      <c r="N548" s="8" t="n">
        <v>1</v>
      </c>
      <c r="O548" s="8" t="n">
        <v>1</v>
      </c>
      <c r="P548" s="8" t="n">
        <v>1</v>
      </c>
      <c r="R548" s="8" t="n">
        <v>1</v>
      </c>
      <c r="S548" s="8" t="n">
        <v>0</v>
      </c>
      <c r="T548" s="8" t="n">
        <v>0</v>
      </c>
      <c r="U548" s="8" t="n">
        <v>1</v>
      </c>
      <c r="V548" s="8" t="n">
        <v>1</v>
      </c>
      <c r="W548" s="8" t="n">
        <v>1</v>
      </c>
      <c r="X548" s="8" t="n">
        <v>1</v>
      </c>
      <c r="Z548" s="8" t="n">
        <v>1</v>
      </c>
      <c r="AA548" s="8" t="n">
        <v>0</v>
      </c>
      <c r="AB548" s="8" t="n">
        <v>0</v>
      </c>
      <c r="AC548" s="8" t="n">
        <v>1</v>
      </c>
      <c r="AD548" s="8" t="n">
        <v>1</v>
      </c>
      <c r="AE548" s="8" t="n">
        <v>1</v>
      </c>
      <c r="AF548" s="8" t="n">
        <v>1</v>
      </c>
      <c r="AH548" s="8" t="n">
        <v>1</v>
      </c>
      <c r="AI548" s="8" t="n">
        <v>0</v>
      </c>
      <c r="AJ548" s="8" t="n">
        <v>0</v>
      </c>
      <c r="AK548" s="8" t="n">
        <v>1</v>
      </c>
      <c r="AL548" s="8" t="n">
        <v>1</v>
      </c>
      <c r="AM548" s="8" t="n">
        <v>1</v>
      </c>
      <c r="AN548" s="8" t="n">
        <v>1</v>
      </c>
      <c r="AP548" s="8">
        <f>IF(($B$548&lt;&gt;2)+($J$548&lt;&gt;2)+($R$548&lt;&gt;2)+($Z$548&lt;&gt;2)+($AH$548&lt;&gt;2)=0,2,IF((($B$548&lt;&gt;2)*$B$548+($J$548&lt;&gt;2)*$J$548+($R$548&lt;&gt;2)*$R$548+($Z$548&lt;&gt;2)*$Z$548+($AH$548&lt;&gt;2)*$AH$548)/(($B$548&lt;&gt;2)+($J$548&lt;&gt;2)+($R$548&lt;&gt;2)+($Z$548&lt;&gt;2)+($AH$548&lt;&gt;2))&gt;=0.5,1,0))</f>
        <v/>
      </c>
      <c r="AQ548" s="8">
        <f>IF(($C$548&lt;&gt;2)+($K$548&lt;&gt;2)+($S$548&lt;&gt;2)+($AA$548&lt;&gt;2)+($AI$548&lt;&gt;2)=0,2,IF((($C$548&lt;&gt;2)*$C$548+($K$548&lt;&gt;2)*$K$548+($S$548&lt;&gt;2)*$S$548+($AA$548&lt;&gt;2)*$AA$548+($AI$548&lt;&gt;2)*$AI$548)/(($C$548&lt;&gt;2)+($K$548&lt;&gt;2)+($S$548&lt;&gt;2)+($AA$548&lt;&gt;2)+($AI$548&lt;&gt;2))&gt;=0.5,1,0))</f>
        <v/>
      </c>
      <c r="AR548" s="8">
        <f>IF(($D$548&lt;&gt;2)+($L$548&lt;&gt;2)+($T$548&lt;&gt;2)+($AB$548&lt;&gt;2)+($AJ$548&lt;&gt;2)=0,2,IF((($D$548&lt;&gt;2)*$D$548+($L$548&lt;&gt;2)*$L$548+($T$548&lt;&gt;2)*$T$548+($AB$548&lt;&gt;2)*$AB$548+($AJ$548&lt;&gt;2)*$AJ$548)/(($D$548&lt;&gt;2)+($L$548&lt;&gt;2)+($T$548&lt;&gt;2)+($AB$548&lt;&gt;2)+($AJ$548&lt;&gt;2))&gt;=0.5,1,0))</f>
        <v/>
      </c>
      <c r="AS548" s="8">
        <f>IF(($E$548&lt;&gt;2)+($M$548&lt;&gt;2)+($U$548&lt;&gt;2)+($AC$548&lt;&gt;2)+($AK$548&lt;&gt;2)=0,2,IF((($E$548&lt;&gt;2)*$E$548+($M$548&lt;&gt;2)*$M$548+($U$548&lt;&gt;2)*$U$548+($AC$548&lt;&gt;2)*$AC$548+($AK$548&lt;&gt;2)*$AK$548)/(($E$548&lt;&gt;2)+($M$548&lt;&gt;2)+($U$548&lt;&gt;2)+($AC$548&lt;&gt;2)+($AK$548&lt;&gt;2))&gt;=0.5,1,0))</f>
        <v/>
      </c>
      <c r="AT548" s="8">
        <f>IF(($F$548&lt;&gt;2)+($N$548&lt;&gt;2)+($V$548&lt;&gt;2)+($AD$548&lt;&gt;2)+($AL$548&lt;&gt;2)=0,2,IF((($F$548&lt;&gt;2)*$F$548+($N$548&lt;&gt;2)*$N$548+($V$548&lt;&gt;2)*$V$548+($AD$548&lt;&gt;2)*$AD$548+($AL$548&lt;&gt;2)*$AL$548)/(($F$548&lt;&gt;2)+($N$548&lt;&gt;2)+($V$548&lt;&gt;2)+($AD$548&lt;&gt;2)+($AL$548&lt;&gt;2))&gt;=0.5,1,0))</f>
        <v/>
      </c>
      <c r="AU548" s="8">
        <f>IF(($G$548&lt;&gt;2)+($O$548&lt;&gt;2)+($W$548&lt;&gt;2)+($AE$548&lt;&gt;2)+($AM$548&lt;&gt;2)=0,2,IF((($G$548&lt;&gt;2)*$G$548+($O$548&lt;&gt;2)*$O$548+($W$548&lt;&gt;2)*$W$548+($AE$548&lt;&gt;2)*$AE$548+($AM$548&lt;&gt;2)*$AM$548)/(($G$548&lt;&gt;2)+($O$548&lt;&gt;2)+($W$548&lt;&gt;2)+($AE$548&lt;&gt;2)+($AM$548&lt;&gt;2))&gt;=0.5,1,0))</f>
        <v/>
      </c>
      <c r="AV548" s="8">
        <f>IF(($H$548&lt;&gt;2)+($P$548&lt;&gt;2)+($X$548&lt;&gt;2)+($AF$548&lt;&gt;2)+($AN$548&lt;&gt;2)=0,2,IF((($H$548&lt;&gt;2)*$H$548+($P$548&lt;&gt;2)*$P$548+($X$548&lt;&gt;2)*$X$548+($AF$548&lt;&gt;2)*$AF$548+($AN$548&lt;&gt;2)*$AN$548)/(($H$548&lt;&gt;2)+($P$548&lt;&gt;2)+($X$548&lt;&gt;2)+($AF$548&lt;&gt;2)+($AN$548&lt;&gt;2))&gt;=0.5,1,0))</f>
        <v/>
      </c>
      <c r="AX548" s="16">
        <f>'Ground truth'!$B$20</f>
        <v/>
      </c>
      <c r="AY548" s="16">
        <f>'Ground truth'!$C$20</f>
        <v/>
      </c>
      <c r="AZ548" s="16">
        <f>'Ground truth'!$D$20</f>
        <v/>
      </c>
      <c r="BA548" s="16">
        <f>'Ground truth'!$E$20</f>
        <v/>
      </c>
      <c r="BB548" s="16">
        <f>'Ground truth'!$F$20</f>
        <v/>
      </c>
      <c r="BC548" s="16">
        <f>'Ground truth'!$G$20</f>
        <v/>
      </c>
      <c r="BD548" s="16">
        <f>'Ground truth'!$H$20</f>
        <v/>
      </c>
    </row>
    <row r="550">
      <c r="A550" s="17" t="inlineStr">
        <is>
          <t>metrics — confident-only (unsure excluded from denominators)</t>
        </is>
      </c>
      <c r="B550" s="10" t="inlineStr">
        <is>
          <t>run 1</t>
        </is>
      </c>
      <c r="C550" s="10" t="inlineStr">
        <is>
          <t>run 2</t>
        </is>
      </c>
      <c r="D550" s="10" t="inlineStr">
        <is>
          <t>run 3</t>
        </is>
      </c>
      <c r="E550" s="10" t="inlineStr">
        <is>
          <t>run 4</t>
        </is>
      </c>
      <c r="F550" s="10" t="inlineStr">
        <is>
          <t>run 5</t>
        </is>
      </c>
      <c r="G550" s="10" t="inlineStr">
        <is>
          <t>avg-matrix</t>
        </is>
      </c>
      <c r="H550" s="10" t="inlineStr">
        <is>
          <t>mean</t>
        </is>
      </c>
      <c r="I550" s="10" t="inlineStr">
        <is>
          <t>std (pop.)</t>
        </is>
      </c>
      <c r="J550" s="17" t="inlineStr">
        <is>
          <t>notes</t>
        </is>
      </c>
    </row>
    <row r="551">
      <c r="A551" s="7" t="inlineStr">
        <is>
          <t>TP</t>
        </is>
      </c>
      <c r="B551" s="7">
        <f>SUMPRODUCT(($B$542:$H$548=1)*('Ground truth'!$B$14:$H$20=1))</f>
        <v/>
      </c>
      <c r="C551" s="7">
        <f>SUMPRODUCT(($J$542:$P$548=1)*('Ground truth'!$B$14:$H$20=1))</f>
        <v/>
      </c>
      <c r="D551" s="7">
        <f>SUMPRODUCT(($R$542:$X$548=1)*('Ground truth'!$B$14:$H$20=1))</f>
        <v/>
      </c>
      <c r="E551" s="7">
        <f>SUMPRODUCT(($Z$542:$AF$548=1)*('Ground truth'!$B$14:$H$20=1))</f>
        <v/>
      </c>
      <c r="F551" s="7">
        <f>SUMPRODUCT(($AH$542:$AN$548=1)*('Ground truth'!$B$14:$H$20=1))</f>
        <v/>
      </c>
      <c r="G551" s="7">
        <f>SUMPRODUCT(($AP$542:$AV$548=1)*('Ground truth'!$B$14:$H$20=1))</f>
        <v/>
      </c>
      <c r="H551" s="12">
        <f>AVERAGE($B$551:$F$551)</f>
        <v/>
      </c>
      <c r="I551" s="12">
        <f>STDEV.P($B$551:$F$551)</f>
        <v/>
      </c>
    </row>
    <row r="552">
      <c r="A552" s="7" t="inlineStr">
        <is>
          <t>TN</t>
        </is>
      </c>
      <c r="B552" s="7">
        <f>SUMPRODUCT(($B$542:$H$548=0)*('Ground truth'!$B$14:$H$20=0))</f>
        <v/>
      </c>
      <c r="C552" s="7">
        <f>SUMPRODUCT(($J$542:$P$548=0)*('Ground truth'!$B$14:$H$20=0))</f>
        <v/>
      </c>
      <c r="D552" s="7">
        <f>SUMPRODUCT(($R$542:$X$548=0)*('Ground truth'!$B$14:$H$20=0))</f>
        <v/>
      </c>
      <c r="E552" s="7">
        <f>SUMPRODUCT(($Z$542:$AF$548=0)*('Ground truth'!$B$14:$H$20=0))</f>
        <v/>
      </c>
      <c r="F552" s="7">
        <f>SUMPRODUCT(($AH$542:$AN$548=0)*('Ground truth'!$B$14:$H$20=0))</f>
        <v/>
      </c>
      <c r="G552" s="7">
        <f>SUMPRODUCT(($AP$542:$AV$548=0)*('Ground truth'!$B$14:$H$20=0))</f>
        <v/>
      </c>
      <c r="H552" s="12">
        <f>AVERAGE($B$552:$F$552)</f>
        <v/>
      </c>
      <c r="I552" s="12">
        <f>STDEV.P($B$552:$F$552)</f>
        <v/>
      </c>
    </row>
    <row r="553">
      <c r="A553" s="7" t="inlineStr">
        <is>
          <t>FP</t>
        </is>
      </c>
      <c r="B553" s="7">
        <f>SUMPRODUCT(($B$542:$H$548=1)*('Ground truth'!$B$14:$H$20=0))</f>
        <v/>
      </c>
      <c r="C553" s="7">
        <f>SUMPRODUCT(($J$542:$P$548=1)*('Ground truth'!$B$14:$H$20=0))</f>
        <v/>
      </c>
      <c r="D553" s="7">
        <f>SUMPRODUCT(($R$542:$X$548=1)*('Ground truth'!$B$14:$H$20=0))</f>
        <v/>
      </c>
      <c r="E553" s="7">
        <f>SUMPRODUCT(($Z$542:$AF$548=1)*('Ground truth'!$B$14:$H$20=0))</f>
        <v/>
      </c>
      <c r="F553" s="7">
        <f>SUMPRODUCT(($AH$542:$AN$548=1)*('Ground truth'!$B$14:$H$20=0))</f>
        <v/>
      </c>
      <c r="G553" s="7">
        <f>SUMPRODUCT(($AP$542:$AV$548=1)*('Ground truth'!$B$14:$H$20=0))</f>
        <v/>
      </c>
      <c r="H553" s="12">
        <f>AVERAGE($B$553:$F$553)</f>
        <v/>
      </c>
      <c r="I553" s="12">
        <f>STDEV.P($B$553:$F$553)</f>
        <v/>
      </c>
    </row>
    <row r="554">
      <c r="A554" s="7" t="inlineStr">
        <is>
          <t>FN</t>
        </is>
      </c>
      <c r="B554" s="7">
        <f>SUMPRODUCT(($B$542:$H$548=0)*('Ground truth'!$B$14:$H$20=1))</f>
        <v/>
      </c>
      <c r="C554" s="7">
        <f>SUMPRODUCT(($J$542:$P$548=0)*('Ground truth'!$B$14:$H$20=1))</f>
        <v/>
      </c>
      <c r="D554" s="7">
        <f>SUMPRODUCT(($R$542:$X$548=0)*('Ground truth'!$B$14:$H$20=1))</f>
        <v/>
      </c>
      <c r="E554" s="7">
        <f>SUMPRODUCT(($Z$542:$AF$548=0)*('Ground truth'!$B$14:$H$20=1))</f>
        <v/>
      </c>
      <c r="F554" s="7">
        <f>SUMPRODUCT(($AH$542:$AN$548=0)*('Ground truth'!$B$14:$H$20=1))</f>
        <v/>
      </c>
      <c r="G554" s="7">
        <f>SUMPRODUCT(($AP$542:$AV$548=0)*('Ground truth'!$B$14:$H$20=1))</f>
        <v/>
      </c>
      <c r="H554" s="12">
        <f>AVERAGE($B$554:$F$554)</f>
        <v/>
      </c>
      <c r="I554" s="12">
        <f>STDEV.P($B$554:$F$554)</f>
        <v/>
      </c>
    </row>
    <row r="555">
      <c r="A555" s="4" t="inlineStr">
        <is>
          <t>Precision</t>
        </is>
      </c>
      <c r="B555" s="12">
        <f>IFERROR($B$551/($B$551+$B$553),0)</f>
        <v/>
      </c>
      <c r="C555" s="12">
        <f>IFERROR($C$551/($C$551+$C$553),0)</f>
        <v/>
      </c>
      <c r="D555" s="12">
        <f>IFERROR($D$551/($D$551+$D$553),0)</f>
        <v/>
      </c>
      <c r="E555" s="12">
        <f>IFERROR($E$551/($E$551+$E$553),0)</f>
        <v/>
      </c>
      <c r="F555" s="12">
        <f>IFERROR($F$551/($F$551+$F$553),0)</f>
        <v/>
      </c>
      <c r="G555" s="12">
        <f>IFERROR($G$551/($G$551+$G$553),0)</f>
        <v/>
      </c>
      <c r="H555" s="18">
        <f>AVERAGE($B$555:$F$555)</f>
        <v/>
      </c>
      <c r="I555" s="18">
        <f>STDEV.P($B$555:$F$555)</f>
        <v/>
      </c>
    </row>
    <row r="556">
      <c r="A556" s="4" t="inlineStr">
        <is>
          <t>Recall</t>
        </is>
      </c>
      <c r="B556" s="12">
        <f>IFERROR($B$551/($B$551+$B$554),0)</f>
        <v/>
      </c>
      <c r="C556" s="12">
        <f>IFERROR($C$551/($C$551+$C$554),0)</f>
        <v/>
      </c>
      <c r="D556" s="12">
        <f>IFERROR($D$551/($D$551+$D$554),0)</f>
        <v/>
      </c>
      <c r="E556" s="12">
        <f>IFERROR($E$551/($E$551+$E$554),0)</f>
        <v/>
      </c>
      <c r="F556" s="12">
        <f>IFERROR($F$551/($F$551+$F$554),0)</f>
        <v/>
      </c>
      <c r="G556" s="12">
        <f>IFERROR($G$551/($G$551+$G$554),0)</f>
        <v/>
      </c>
      <c r="H556" s="18">
        <f>AVERAGE($B$556:$F$556)</f>
        <v/>
      </c>
      <c r="I556" s="18">
        <f>STDEV.P($B$556:$F$556)</f>
        <v/>
      </c>
    </row>
    <row r="557">
      <c r="A557" s="4" t="inlineStr">
        <is>
          <t>F1</t>
        </is>
      </c>
      <c r="B557" s="12">
        <f>IFERROR(2*$B$555*$B$556/($B$555+$B$556),0)</f>
        <v/>
      </c>
      <c r="C557" s="12">
        <f>IFERROR(2*$C$555*$C$556/($C$555+$C$556),0)</f>
        <v/>
      </c>
      <c r="D557" s="12">
        <f>IFERROR(2*$D$555*$D$556/($D$555+$D$556),0)</f>
        <v/>
      </c>
      <c r="E557" s="12">
        <f>IFERROR(2*$E$555*$E$556/($E$555+$E$556),0)</f>
        <v/>
      </c>
      <c r="F557" s="12">
        <f>IFERROR(2*$F$555*$F$556/($F$555+$F$556),0)</f>
        <v/>
      </c>
      <c r="G557" s="12">
        <f>IFERROR(2*$G$555*$G$556/($G$555+$G$556),0)</f>
        <v/>
      </c>
      <c r="H557" s="18">
        <f>AVERAGE($B$557:$F$557)</f>
        <v/>
      </c>
      <c r="I557" s="18">
        <f>STDEV.P($B$557:$F$557)</f>
        <v/>
      </c>
    </row>
    <row r="558">
      <c r="A558" s="4" t="inlineStr">
        <is>
          <t>Accuracy</t>
        </is>
      </c>
      <c r="B558" s="12">
        <f>IFERROR(($B$551+$B$552)/($B$551+$B$552+$B$553+$B$554),0)</f>
        <v/>
      </c>
      <c r="C558" s="12">
        <f>IFERROR(($C$551+$C$552)/($C$551+$C$552+$C$553+$C$554),0)</f>
        <v/>
      </c>
      <c r="D558" s="12">
        <f>IFERROR(($D$551+$D$552)/($D$551+$D$552+$D$553+$D$554),0)</f>
        <v/>
      </c>
      <c r="E558" s="12">
        <f>IFERROR(($E$551+$E$552)/($E$551+$E$552+$E$553+$E$554),0)</f>
        <v/>
      </c>
      <c r="F558" s="12">
        <f>IFERROR(($F$551+$F$552)/($F$551+$F$552+$F$553+$F$554),0)</f>
        <v/>
      </c>
      <c r="G558" s="12">
        <f>IFERROR(($G$551+$G$552)/($G$551+$G$552+$G$553+$G$554),0)</f>
        <v/>
      </c>
      <c r="H558" s="18">
        <f>AVERAGE($B$558:$F$558)</f>
        <v/>
      </c>
      <c r="I558" s="18">
        <f>STDEV.P($B$558:$F$558)</f>
        <v/>
      </c>
    </row>
    <row r="559">
      <c r="A559" s="4" t="inlineStr">
        <is>
          <t>Edit distance</t>
        </is>
      </c>
      <c r="B559" s="12">
        <f>SUMPRODUCT(ABS('Ground truth'!$B$14:$H$20-$B$542:$H$548))</f>
        <v/>
      </c>
      <c r="C559" s="12">
        <f>SUMPRODUCT(ABS('Ground truth'!$B$14:$H$20-$J$542:$P$548))</f>
        <v/>
      </c>
      <c r="D559" s="12">
        <f>SUMPRODUCT(ABS('Ground truth'!$B$14:$H$20-$R$542:$X$548))</f>
        <v/>
      </c>
      <c r="E559" s="12">
        <f>SUMPRODUCT(ABS('Ground truth'!$B$14:$H$20-$Z$542:$AF$548))</f>
        <v/>
      </c>
      <c r="F559" s="12">
        <f>SUMPRODUCT(ABS('Ground truth'!$B$14:$H$20-$AH$542:$AN$548))</f>
        <v/>
      </c>
      <c r="G559" s="12">
        <f>SUMPRODUCT(ABS('Ground truth'!$B$14:$H$20-$AP$542:$AV$548))</f>
        <v/>
      </c>
      <c r="H559" s="18">
        <f>AVERAGE($B$559:$F$559)</f>
        <v/>
      </c>
      <c r="I559" s="18">
        <f>STDEV.P($B$559:$F$559)</f>
        <v/>
      </c>
    </row>
    <row r="560">
      <c r="A560" s="4" t="inlineStr">
        <is>
          <t>Spectral distance</t>
        </is>
      </c>
      <c r="B560" s="12">
        <f>SQRT(SUMPRODUCT(('Ground truth'!$K$14:$K$20-$B$571:$B$577)^2))</f>
        <v/>
      </c>
      <c r="C560" s="12">
        <f>SQRT(SUMPRODUCT(('Ground truth'!$K$14:$K$20-$C$571:$C$577)^2))</f>
        <v/>
      </c>
      <c r="D560" s="12">
        <f>SQRT(SUMPRODUCT(('Ground truth'!$K$14:$K$20-$D$571:$D$577)^2))</f>
        <v/>
      </c>
      <c r="E560" s="12">
        <f>SQRT(SUMPRODUCT(('Ground truth'!$K$14:$K$20-$E$571:$E$577)^2))</f>
        <v/>
      </c>
      <c r="F560" s="12">
        <f>SQRT(SUMPRODUCT(('Ground truth'!$K$14:$K$20-$F$571:$F$577)^2))</f>
        <v/>
      </c>
      <c r="G560" s="12">
        <f>SQRT(SUMPRODUCT(('Ground truth'!$K$14:$K$20-$G$571:$G$577)^2))</f>
        <v/>
      </c>
      <c r="H560" s="18">
        <f>AVERAGE($B$560:$F$560)</f>
        <v/>
      </c>
      <c r="I560" s="18">
        <f>STDEV.P($B$560:$F$560)</f>
        <v/>
      </c>
    </row>
    <row r="561">
      <c r="A561" s="4" t="inlineStr">
        <is>
          <t>Unsure cells</t>
        </is>
      </c>
      <c r="B561" s="7">
        <f>COUNTIF($B$542:$H$548,2)</f>
        <v/>
      </c>
      <c r="C561" s="7">
        <f>COUNTIF($J$542:$P$548,2)</f>
        <v/>
      </c>
      <c r="D561" s="7">
        <f>COUNTIF($R$542:$X$548,2)</f>
        <v/>
      </c>
      <c r="E561" s="7">
        <f>COUNTIF($Z$542:$AF$548,2)</f>
        <v/>
      </c>
      <c r="F561" s="7">
        <f>COUNTIF($AH$542:$AN$548,2)</f>
        <v/>
      </c>
      <c r="G561" s="7">
        <f>COUNTIF($AP$542:$AV$548,2)</f>
        <v/>
      </c>
      <c r="H561" s="12">
        <f>AVERAGE($B$561:$F$561)</f>
        <v/>
      </c>
      <c r="I561" s="12">
        <f>STDEV.P($B$561:$F$561)</f>
        <v/>
      </c>
    </row>
    <row r="562">
      <c r="A562" s="3" t="inlineStr">
        <is>
          <t>eigenvalues (real part, numpy order; pasted)</t>
        </is>
      </c>
    </row>
    <row r="563">
      <c r="A563" s="3" t="inlineStr">
        <is>
          <t xml:space="preserve">  λ1</t>
        </is>
      </c>
      <c r="B563" s="19" t="n">
        <v>5.318743858453534</v>
      </c>
      <c r="C563" s="19" t="n">
        <v>5.318743858453534</v>
      </c>
      <c r="D563" s="19" t="n">
        <v>5.318743858453534</v>
      </c>
      <c r="E563" s="19" t="n">
        <v>5.318743858453534</v>
      </c>
      <c r="F563" s="19" t="n">
        <v>5.318743858453534</v>
      </c>
      <c r="G563" s="19" t="n">
        <v>5.318743858453534</v>
      </c>
    </row>
    <row r="564">
      <c r="A564" s="3" t="inlineStr">
        <is>
          <t xml:space="preserve">  λ2</t>
        </is>
      </c>
      <c r="B564" s="19" t="n">
        <v>2.344059037635251</v>
      </c>
      <c r="C564" s="19" t="n">
        <v>2.344059037635251</v>
      </c>
      <c r="D564" s="19" t="n">
        <v>2.344059037635251</v>
      </c>
      <c r="E564" s="19" t="n">
        <v>2.344059037635251</v>
      </c>
      <c r="F564" s="19" t="n">
        <v>2.344059037635251</v>
      </c>
      <c r="G564" s="19" t="n">
        <v>2.344059037635251</v>
      </c>
    </row>
    <row r="565">
      <c r="A565" s="3" t="inlineStr">
        <is>
          <t xml:space="preserve">  λ3</t>
        </is>
      </c>
      <c r="B565" s="19" t="n">
        <v>0.6126021620652974</v>
      </c>
      <c r="C565" s="19" t="n">
        <v>0.6126021620652974</v>
      </c>
      <c r="D565" s="19" t="n">
        <v>0.6126021620652974</v>
      </c>
      <c r="E565" s="19" t="n">
        <v>0.6126021620652974</v>
      </c>
      <c r="F565" s="19" t="n">
        <v>0.6126021620652974</v>
      </c>
      <c r="G565" s="19" t="n">
        <v>0.6126021620652974</v>
      </c>
    </row>
    <row r="566">
      <c r="A566" s="3" t="inlineStr">
        <is>
          <t xml:space="preserve">  λ4</t>
        </is>
      </c>
      <c r="B566" s="19" t="n">
        <v>-0.7554746736905282</v>
      </c>
      <c r="C566" s="19" t="n">
        <v>-0.7554746736905282</v>
      </c>
      <c r="D566" s="19" t="n">
        <v>-0.7554746736905282</v>
      </c>
      <c r="E566" s="19" t="n">
        <v>-0.7554746736905282</v>
      </c>
      <c r="F566" s="19" t="n">
        <v>-0.7554746736905282</v>
      </c>
      <c r="G566" s="19" t="n">
        <v>-0.7554746736905282</v>
      </c>
    </row>
    <row r="567">
      <c r="A567" s="3" t="inlineStr">
        <is>
          <t xml:space="preserve">  λ5</t>
        </is>
      </c>
      <c r="B567" s="19" t="n">
        <v>-0.5199303844635551</v>
      </c>
      <c r="C567" s="19" t="n">
        <v>-0.5199303844635551</v>
      </c>
      <c r="D567" s="19" t="n">
        <v>-0.5199303844635551</v>
      </c>
      <c r="E567" s="19" t="n">
        <v>-0.5199303844635551</v>
      </c>
      <c r="F567" s="19" t="n">
        <v>-0.5199303844635551</v>
      </c>
      <c r="G567" s="19" t="n">
        <v>-0.5199303844635551</v>
      </c>
    </row>
    <row r="568">
      <c r="A568" s="3" t="inlineStr">
        <is>
          <t xml:space="preserve">  λ6</t>
        </is>
      </c>
      <c r="B568" s="19" t="n">
        <v>9.244463733058732e-33</v>
      </c>
      <c r="C568" s="19" t="n">
        <v>9.244463733058732e-33</v>
      </c>
      <c r="D568" s="19" t="n">
        <v>9.244463733058732e-33</v>
      </c>
      <c r="E568" s="19" t="n">
        <v>9.244463733058732e-33</v>
      </c>
      <c r="F568" s="19" t="n">
        <v>9.244463733058732e-33</v>
      </c>
      <c r="G568" s="19" t="n">
        <v>9.244463733058732e-33</v>
      </c>
    </row>
    <row r="569">
      <c r="A569" s="3" t="inlineStr">
        <is>
          <t xml:space="preserve">  λ7</t>
        </is>
      </c>
      <c r="B569" s="19" t="n">
        <v>-3.493944649965127e-17</v>
      </c>
      <c r="C569" s="19" t="n">
        <v>-3.493944649965127e-17</v>
      </c>
      <c r="D569" s="19" t="n">
        <v>-3.493944649965127e-17</v>
      </c>
      <c r="E569" s="19" t="n">
        <v>-3.493944649965127e-17</v>
      </c>
      <c r="F569" s="19" t="n">
        <v>-3.493944649965127e-17</v>
      </c>
      <c r="G569" s="19" t="n">
        <v>-3.493944649965127e-17</v>
      </c>
    </row>
    <row r="570">
      <c r="A570" s="3" t="inlineStr">
        <is>
          <t>eigenvalues sorted desc (LARGE)</t>
        </is>
      </c>
    </row>
    <row r="571">
      <c r="A571" s="3" t="inlineStr">
        <is>
          <t xml:space="preserve">  λ(1)</t>
        </is>
      </c>
      <c r="B571" s="19">
        <f>LARGE($B$563:$B$569,1)</f>
        <v/>
      </c>
      <c r="C571" s="19">
        <f>LARGE($C$563:$C$569,1)</f>
        <v/>
      </c>
      <c r="D571" s="19">
        <f>LARGE($D$563:$D$569,1)</f>
        <v/>
      </c>
      <c r="E571" s="19">
        <f>LARGE($E$563:$E$569,1)</f>
        <v/>
      </c>
      <c r="F571" s="19">
        <f>LARGE($F$563:$F$569,1)</f>
        <v/>
      </c>
      <c r="G571" s="19">
        <f>LARGE($G$563:$G$569,1)</f>
        <v/>
      </c>
    </row>
    <row r="572">
      <c r="A572" s="3" t="inlineStr">
        <is>
          <t xml:space="preserve">  λ(2)</t>
        </is>
      </c>
      <c r="B572" s="19">
        <f>LARGE($B$563:$B$569,2)</f>
        <v/>
      </c>
      <c r="C572" s="19">
        <f>LARGE($C$563:$C$569,2)</f>
        <v/>
      </c>
      <c r="D572" s="19">
        <f>LARGE($D$563:$D$569,2)</f>
        <v/>
      </c>
      <c r="E572" s="19">
        <f>LARGE($E$563:$E$569,2)</f>
        <v/>
      </c>
      <c r="F572" s="19">
        <f>LARGE($F$563:$F$569,2)</f>
        <v/>
      </c>
      <c r="G572" s="19">
        <f>LARGE($G$563:$G$569,2)</f>
        <v/>
      </c>
    </row>
    <row r="573">
      <c r="A573" s="3" t="inlineStr">
        <is>
          <t xml:space="preserve">  λ(3)</t>
        </is>
      </c>
      <c r="B573" s="19">
        <f>LARGE($B$563:$B$569,3)</f>
        <v/>
      </c>
      <c r="C573" s="19">
        <f>LARGE($C$563:$C$569,3)</f>
        <v/>
      </c>
      <c r="D573" s="19">
        <f>LARGE($D$563:$D$569,3)</f>
        <v/>
      </c>
      <c r="E573" s="19">
        <f>LARGE($E$563:$E$569,3)</f>
        <v/>
      </c>
      <c r="F573" s="19">
        <f>LARGE($F$563:$F$569,3)</f>
        <v/>
      </c>
      <c r="G573" s="19">
        <f>LARGE($G$563:$G$569,3)</f>
        <v/>
      </c>
    </row>
    <row r="574">
      <c r="A574" s="3" t="inlineStr">
        <is>
          <t xml:space="preserve">  λ(4)</t>
        </is>
      </c>
      <c r="B574" s="19">
        <f>LARGE($B$563:$B$569,4)</f>
        <v/>
      </c>
      <c r="C574" s="19">
        <f>LARGE($C$563:$C$569,4)</f>
        <v/>
      </c>
      <c r="D574" s="19">
        <f>LARGE($D$563:$D$569,4)</f>
        <v/>
      </c>
      <c r="E574" s="19">
        <f>LARGE($E$563:$E$569,4)</f>
        <v/>
      </c>
      <c r="F574" s="19">
        <f>LARGE($F$563:$F$569,4)</f>
        <v/>
      </c>
      <c r="G574" s="19">
        <f>LARGE($G$563:$G$569,4)</f>
        <v/>
      </c>
    </row>
    <row r="575">
      <c r="A575" s="3" t="inlineStr">
        <is>
          <t xml:space="preserve">  λ(5)</t>
        </is>
      </c>
      <c r="B575" s="19">
        <f>LARGE($B$563:$B$569,5)</f>
        <v/>
      </c>
      <c r="C575" s="19">
        <f>LARGE($C$563:$C$569,5)</f>
        <v/>
      </c>
      <c r="D575" s="19">
        <f>LARGE($D$563:$D$569,5)</f>
        <v/>
      </c>
      <c r="E575" s="19">
        <f>LARGE($E$563:$E$569,5)</f>
        <v/>
      </c>
      <c r="F575" s="19">
        <f>LARGE($F$563:$F$569,5)</f>
        <v/>
      </c>
      <c r="G575" s="19">
        <f>LARGE($G$563:$G$569,5)</f>
        <v/>
      </c>
    </row>
    <row r="576">
      <c r="A576" s="3" t="inlineStr">
        <is>
          <t xml:space="preserve">  λ(6)</t>
        </is>
      </c>
      <c r="B576" s="19">
        <f>LARGE($B$563:$B$569,6)</f>
        <v/>
      </c>
      <c r="C576" s="19">
        <f>LARGE($C$563:$C$569,6)</f>
        <v/>
      </c>
      <c r="D576" s="19">
        <f>LARGE($D$563:$D$569,6)</f>
        <v/>
      </c>
      <c r="E576" s="19">
        <f>LARGE($E$563:$E$569,6)</f>
        <v/>
      </c>
      <c r="F576" s="19">
        <f>LARGE($F$563:$F$569,6)</f>
        <v/>
      </c>
      <c r="G576" s="19">
        <f>LARGE($G$563:$G$569,6)</f>
        <v/>
      </c>
    </row>
    <row r="577">
      <c r="A577" s="3" t="inlineStr">
        <is>
          <t xml:space="preserve">  λ(7)</t>
        </is>
      </c>
      <c r="B577" s="19">
        <f>LARGE($B$563:$B$569,7)</f>
        <v/>
      </c>
      <c r="C577" s="19">
        <f>LARGE($C$563:$C$569,7)</f>
        <v/>
      </c>
      <c r="D577" s="19">
        <f>LARGE($D$563:$D$569,7)</f>
        <v/>
      </c>
      <c r="E577" s="19">
        <f>LARGE($E$563:$E$569,7)</f>
        <v/>
      </c>
      <c r="F577" s="19">
        <f>LARGE($F$563:$F$569,7)</f>
        <v/>
      </c>
      <c r="G577" s="19">
        <f>LARGE($G$563:$G$569,7)</f>
        <v/>
      </c>
    </row>
    <row r="578">
      <c r="A578" s="3" t="inlineStr">
        <is>
          <t>check: Σeig − trace (→0)</t>
        </is>
      </c>
      <c r="B578" s="3">
        <f>ROUND(SUM($B$563:$B$569)-($B$542+$C$543+$D$544+$E$545+$F$546+$G$547+$H$548),6)</f>
        <v/>
      </c>
      <c r="C578" s="3">
        <f>ROUND(SUM($C$563:$C$569)-($J$542+$K$543+$L$544+$M$545+$N$546+$O$547+$P$548),6)</f>
        <v/>
      </c>
      <c r="D578" s="3">
        <f>ROUND(SUM($D$563:$D$569)-($R$542+$S$543+$T$544+$U$545+$V$546+$W$547+$X$548),6)</f>
        <v/>
      </c>
      <c r="E578" s="3">
        <f>ROUND(SUM($E$563:$E$569)-($Z$542+$AA$543+$AB$544+$AC$545+$AD$546+$AE$547+$AF$548),6)</f>
        <v/>
      </c>
      <c r="F578" s="3">
        <f>ROUND(SUM($F$563:$F$569)-($AH$542+$AI$543+$AJ$544+$AK$545+$AL$546+$AM$547+$AN$548),6)</f>
        <v/>
      </c>
      <c r="G578" s="3">
        <f>ROUND(SUM($G$563:$G$569)-($AP$542+$AQ$543+$AR$544+$AS$545+$AT$546+$AU$547+$AV$548),6)</f>
        <v/>
      </c>
    </row>
    <row r="579">
      <c r="A579" s="3" t="inlineStr">
        <is>
          <t>check: Πeig − det (→0)</t>
        </is>
      </c>
      <c r="B579" s="3">
        <f>ROUND(MDETERM($B$542:$H$548)-PRODUCT($B$563:$B$569),6)</f>
        <v/>
      </c>
      <c r="C579" s="3">
        <f>ROUND(MDETERM($J$542:$P$548)-PRODUCT($C$563:$C$569),6)</f>
        <v/>
      </c>
      <c r="D579" s="3">
        <f>ROUND(MDETERM($R$542:$X$548)-PRODUCT($D$563:$D$569),6)</f>
        <v/>
      </c>
      <c r="E579" s="3">
        <f>ROUND(MDETERM($Z$542:$AF$548)-PRODUCT($E$563:$E$569),6)</f>
        <v/>
      </c>
      <c r="F579" s="3">
        <f>ROUND(MDETERM($AH$542:$AN$548)-PRODUCT($F$563:$F$569),6)</f>
        <v/>
      </c>
      <c r="G579" s="3">
        <f>ROUND(MDETERM($AP$542:$AV$548)-PRODUCT($G$563:$G$569),6)</f>
        <v/>
      </c>
    </row>
    <row r="580">
      <c r="A580" s="3" t="inlineStr">
        <is>
          <t>complex eigenvalues?</t>
        </is>
      </c>
      <c r="B580" s="3" t="inlineStr"/>
      <c r="C580" s="3" t="inlineStr"/>
      <c r="D580" s="3" t="inlineStr"/>
      <c r="E580" s="3" t="inlineStr"/>
      <c r="F580" s="3" t="inlineStr"/>
      <c r="G580" s="3" t="inlineStr"/>
    </row>
    <row r="581">
      <c r="A581" s="3" t="inlineStr">
        <is>
          <t>check: det(M − λᵢI) per sorted λ (→0)</t>
        </is>
      </c>
    </row>
    <row r="582">
      <c r="A582" s="3" t="inlineStr">
        <is>
          <t xml:space="preserve">  det(M − λ(1)I)</t>
        </is>
      </c>
      <c r="B582" s="3">
        <f t="array" ref="B582">ROUND(MDETERM($B$542:$H$548-$B$571*MUNIT(7)),6)</f>
        <v/>
      </c>
      <c r="C582" s="3">
        <f t="array" ref="C582">ROUND(MDETERM($J$542:$P$548-$C$571*MUNIT(7)),6)</f>
        <v/>
      </c>
      <c r="D582" s="3">
        <f t="array" ref="D582">ROUND(MDETERM($R$542:$X$548-$D$571*MUNIT(7)),6)</f>
        <v/>
      </c>
      <c r="E582" s="3">
        <f t="array" ref="E582">ROUND(MDETERM($Z$542:$AF$548-$E$571*MUNIT(7)),6)</f>
        <v/>
      </c>
      <c r="F582" s="3">
        <f t="array" ref="F582">ROUND(MDETERM($AH$542:$AN$548-$F$571*MUNIT(7)),6)</f>
        <v/>
      </c>
      <c r="G582" s="3">
        <f t="array" ref="G582">ROUND(MDETERM($AP$542:$AV$548-$G$571*MUNIT(7)),6)</f>
        <v/>
      </c>
    </row>
    <row r="583">
      <c r="A583" s="3" t="inlineStr">
        <is>
          <t xml:space="preserve">  det(M − λ(2)I)</t>
        </is>
      </c>
      <c r="B583" s="3">
        <f t="array" ref="B583">ROUND(MDETERM($B$542:$H$548-$B$572*MUNIT(7)),6)</f>
        <v/>
      </c>
      <c r="C583" s="3">
        <f t="array" ref="C583">ROUND(MDETERM($J$542:$P$548-$C$572*MUNIT(7)),6)</f>
        <v/>
      </c>
      <c r="D583" s="3">
        <f t="array" ref="D583">ROUND(MDETERM($R$542:$X$548-$D$572*MUNIT(7)),6)</f>
        <v/>
      </c>
      <c r="E583" s="3">
        <f t="array" ref="E583">ROUND(MDETERM($Z$542:$AF$548-$E$572*MUNIT(7)),6)</f>
        <v/>
      </c>
      <c r="F583" s="3">
        <f t="array" ref="F583">ROUND(MDETERM($AH$542:$AN$548-$F$572*MUNIT(7)),6)</f>
        <v/>
      </c>
      <c r="G583" s="3">
        <f t="array" ref="G583">ROUND(MDETERM($AP$542:$AV$548-$G$572*MUNIT(7)),6)</f>
        <v/>
      </c>
    </row>
    <row r="584">
      <c r="A584" s="3" t="inlineStr">
        <is>
          <t xml:space="preserve">  det(M − λ(3)I)</t>
        </is>
      </c>
      <c r="B584" s="3">
        <f t="array" ref="B584">ROUND(MDETERM($B$542:$H$548-$B$573*MUNIT(7)),6)</f>
        <v/>
      </c>
      <c r="C584" s="3">
        <f t="array" ref="C584">ROUND(MDETERM($J$542:$P$548-$C$573*MUNIT(7)),6)</f>
        <v/>
      </c>
      <c r="D584" s="3">
        <f t="array" ref="D584">ROUND(MDETERM($R$542:$X$548-$D$573*MUNIT(7)),6)</f>
        <v/>
      </c>
      <c r="E584" s="3">
        <f t="array" ref="E584">ROUND(MDETERM($Z$542:$AF$548-$E$573*MUNIT(7)),6)</f>
        <v/>
      </c>
      <c r="F584" s="3">
        <f t="array" ref="F584">ROUND(MDETERM($AH$542:$AN$548-$F$573*MUNIT(7)),6)</f>
        <v/>
      </c>
      <c r="G584" s="3">
        <f t="array" ref="G584">ROUND(MDETERM($AP$542:$AV$548-$G$573*MUNIT(7)),6)</f>
        <v/>
      </c>
    </row>
    <row r="585">
      <c r="A585" s="3" t="inlineStr">
        <is>
          <t xml:space="preserve">  det(M − λ(4)I)</t>
        </is>
      </c>
      <c r="B585" s="3">
        <f t="array" ref="B585">ROUND(MDETERM($B$542:$H$548-$B$574*MUNIT(7)),6)</f>
        <v/>
      </c>
      <c r="C585" s="3">
        <f t="array" ref="C585">ROUND(MDETERM($J$542:$P$548-$C$574*MUNIT(7)),6)</f>
        <v/>
      </c>
      <c r="D585" s="3">
        <f t="array" ref="D585">ROUND(MDETERM($R$542:$X$548-$D$574*MUNIT(7)),6)</f>
        <v/>
      </c>
      <c r="E585" s="3">
        <f t="array" ref="E585">ROUND(MDETERM($Z$542:$AF$548-$E$574*MUNIT(7)),6)</f>
        <v/>
      </c>
      <c r="F585" s="3">
        <f t="array" ref="F585">ROUND(MDETERM($AH$542:$AN$548-$F$574*MUNIT(7)),6)</f>
        <v/>
      </c>
      <c r="G585" s="3">
        <f t="array" ref="G585">ROUND(MDETERM($AP$542:$AV$548-$G$574*MUNIT(7)),6)</f>
        <v/>
      </c>
    </row>
    <row r="586">
      <c r="A586" s="3" t="inlineStr">
        <is>
          <t xml:space="preserve">  det(M − λ(5)I)</t>
        </is>
      </c>
      <c r="B586" s="3">
        <f t="array" ref="B586">ROUND(MDETERM($B$542:$H$548-$B$575*MUNIT(7)),6)</f>
        <v/>
      </c>
      <c r="C586" s="3">
        <f t="array" ref="C586">ROUND(MDETERM($J$542:$P$548-$C$575*MUNIT(7)),6)</f>
        <v/>
      </c>
      <c r="D586" s="3">
        <f t="array" ref="D586">ROUND(MDETERM($R$542:$X$548-$D$575*MUNIT(7)),6)</f>
        <v/>
      </c>
      <c r="E586" s="3">
        <f t="array" ref="E586">ROUND(MDETERM($Z$542:$AF$548-$E$575*MUNIT(7)),6)</f>
        <v/>
      </c>
      <c r="F586" s="3">
        <f t="array" ref="F586">ROUND(MDETERM($AH$542:$AN$548-$F$575*MUNIT(7)),6)</f>
        <v/>
      </c>
      <c r="G586" s="3">
        <f t="array" ref="G586">ROUND(MDETERM($AP$542:$AV$548-$G$575*MUNIT(7)),6)</f>
        <v/>
      </c>
    </row>
    <row r="587">
      <c r="A587" s="3" t="inlineStr">
        <is>
          <t xml:space="preserve">  det(M − λ(6)I)</t>
        </is>
      </c>
      <c r="B587" s="3">
        <f t="array" ref="B587">ROUND(MDETERM($B$542:$H$548-$B$576*MUNIT(7)),6)</f>
        <v/>
      </c>
      <c r="C587" s="3">
        <f t="array" ref="C587">ROUND(MDETERM($J$542:$P$548-$C$576*MUNIT(7)),6)</f>
        <v/>
      </c>
      <c r="D587" s="3">
        <f t="array" ref="D587">ROUND(MDETERM($R$542:$X$548-$D$576*MUNIT(7)),6)</f>
        <v/>
      </c>
      <c r="E587" s="3">
        <f t="array" ref="E587">ROUND(MDETERM($Z$542:$AF$548-$E$576*MUNIT(7)),6)</f>
        <v/>
      </c>
      <c r="F587" s="3">
        <f t="array" ref="F587">ROUND(MDETERM($AH$542:$AN$548-$F$576*MUNIT(7)),6)</f>
        <v/>
      </c>
      <c r="G587" s="3">
        <f t="array" ref="G587">ROUND(MDETERM($AP$542:$AV$548-$G$576*MUNIT(7)),6)</f>
        <v/>
      </c>
    </row>
    <row r="588">
      <c r="A588" s="3" t="inlineStr">
        <is>
          <t xml:space="preserve">  det(M − λ(7)I)</t>
        </is>
      </c>
      <c r="B588" s="3">
        <f t="array" ref="B588">ROUND(MDETERM($B$542:$H$548-$B$577*MUNIT(7)),6)</f>
        <v/>
      </c>
      <c r="C588" s="3">
        <f t="array" ref="C588">ROUND(MDETERM($J$542:$P$548-$C$577*MUNIT(7)),6)</f>
        <v/>
      </c>
      <c r="D588" s="3">
        <f t="array" ref="D588">ROUND(MDETERM($R$542:$X$548-$D$577*MUNIT(7)),6)</f>
        <v/>
      </c>
      <c r="E588" s="3">
        <f t="array" ref="E588">ROUND(MDETERM($Z$542:$AF$548-$E$577*MUNIT(7)),6)</f>
        <v/>
      </c>
      <c r="F588" s="3">
        <f t="array" ref="F588">ROUND(MDETERM($AH$542:$AN$548-$F$577*MUNIT(7)),6)</f>
        <v/>
      </c>
      <c r="G588" s="3">
        <f t="array" ref="G588">ROUND(MDETERM($AP$542:$AV$548-$G$577*MUNIT(7)),6)</f>
        <v/>
      </c>
    </row>
    <row r="592" ht="16" customHeight="1">
      <c r="A592" s="14" t="inlineStr">
        <is>
          <t>RAG R2 | mixtral:8x22b</t>
        </is>
      </c>
      <c r="B592" s="9" t="inlineStr">
        <is>
          <t>run 1 (raw, pasted)</t>
        </is>
      </c>
      <c r="J592" s="9" t="inlineStr">
        <is>
          <t>run 2 (raw, pasted)</t>
        </is>
      </c>
      <c r="R592" s="9" t="inlineStr">
        <is>
          <t>run 3 (raw, pasted)</t>
        </is>
      </c>
      <c r="Z592" s="9" t="inlineStr">
        <is>
          <t>run 4 (raw, pasted)</t>
        </is>
      </c>
      <c r="AH592" s="9" t="inlineStr">
        <is>
          <t>run 5: returned no matrix</t>
        </is>
      </c>
      <c r="AP592" s="9" t="inlineStr">
        <is>
          <t>Step2 average matrix (formula)</t>
        </is>
      </c>
      <c r="AX592" s="9" t="inlineStr">
        <is>
          <t>ground truth (reference)</t>
        </is>
      </c>
    </row>
    <row r="593" ht="60" customHeight="1">
      <c r="B593" s="15" t="inlineStr">
        <is>
          <t>Housing</t>
        </is>
      </c>
      <c r="C593" s="15" t="inlineStr">
        <is>
          <t>Motor</t>
        </is>
      </c>
      <c r="D593" s="15" t="inlineStr">
        <is>
          <t>Gear</t>
        </is>
      </c>
      <c r="E593" s="15" t="inlineStr">
        <is>
          <t>Bit Holder</t>
        </is>
      </c>
      <c r="F593" s="15" t="inlineStr">
        <is>
          <t>Trigger</t>
        </is>
      </c>
      <c r="G593" s="15" t="inlineStr">
        <is>
          <t>Battery</t>
        </is>
      </c>
      <c r="H593" s="15" t="inlineStr">
        <is>
          <t>Chuck</t>
        </is>
      </c>
      <c r="J593" s="15" t="inlineStr">
        <is>
          <t>Housing</t>
        </is>
      </c>
      <c r="K593" s="15" t="inlineStr">
        <is>
          <t>Motor</t>
        </is>
      </c>
      <c r="L593" s="15" t="inlineStr">
        <is>
          <t>Gear</t>
        </is>
      </c>
      <c r="M593" s="15" t="inlineStr">
        <is>
          <t>Bit Holder</t>
        </is>
      </c>
      <c r="N593" s="15" t="inlineStr">
        <is>
          <t>Trigger</t>
        </is>
      </c>
      <c r="O593" s="15" t="inlineStr">
        <is>
          <t>Battery</t>
        </is>
      </c>
      <c r="P593" s="15" t="inlineStr">
        <is>
          <t>Chuck</t>
        </is>
      </c>
      <c r="R593" s="15" t="inlineStr">
        <is>
          <t>Housing</t>
        </is>
      </c>
      <c r="S593" s="15" t="inlineStr">
        <is>
          <t>Motor</t>
        </is>
      </c>
      <c r="T593" s="15" t="inlineStr">
        <is>
          <t>Gear</t>
        </is>
      </c>
      <c r="U593" s="15" t="inlineStr">
        <is>
          <t>Bit Holder</t>
        </is>
      </c>
      <c r="V593" s="15" t="inlineStr">
        <is>
          <t>Trigger</t>
        </is>
      </c>
      <c r="W593" s="15" t="inlineStr">
        <is>
          <t>Battery</t>
        </is>
      </c>
      <c r="X593" s="15" t="inlineStr">
        <is>
          <t>Chuck</t>
        </is>
      </c>
      <c r="Z593" s="15" t="inlineStr">
        <is>
          <t>Housing</t>
        </is>
      </c>
      <c r="AA593" s="15" t="inlineStr">
        <is>
          <t>Motor</t>
        </is>
      </c>
      <c r="AB593" s="15" t="inlineStr">
        <is>
          <t>Gear</t>
        </is>
      </c>
      <c r="AC593" s="15" t="inlineStr">
        <is>
          <t>Bit Holder</t>
        </is>
      </c>
      <c r="AD593" s="15" t="inlineStr">
        <is>
          <t>Trigger</t>
        </is>
      </c>
      <c r="AE593" s="15" t="inlineStr">
        <is>
          <t>Battery</t>
        </is>
      </c>
      <c r="AF593" s="15" t="inlineStr">
        <is>
          <t>Chuck</t>
        </is>
      </c>
      <c r="AP593" s="15" t="inlineStr">
        <is>
          <t>Housing</t>
        </is>
      </c>
      <c r="AQ593" s="15" t="inlineStr">
        <is>
          <t>Motor</t>
        </is>
      </c>
      <c r="AR593" s="15" t="inlineStr">
        <is>
          <t>Gear</t>
        </is>
      </c>
      <c r="AS593" s="15" t="inlineStr">
        <is>
          <t>Bit Holder</t>
        </is>
      </c>
      <c r="AT593" s="15" t="inlineStr">
        <is>
          <t>Trigger</t>
        </is>
      </c>
      <c r="AU593" s="15" t="inlineStr">
        <is>
          <t>Battery</t>
        </is>
      </c>
      <c r="AV593" s="15" t="inlineStr">
        <is>
          <t>Chuck</t>
        </is>
      </c>
    </row>
    <row r="594">
      <c r="A594" s="3" t="inlineStr">
        <is>
          <t>Housing</t>
        </is>
      </c>
      <c r="B594" s="8" t="n">
        <v>1</v>
      </c>
      <c r="C594" s="8" t="n">
        <v>1</v>
      </c>
      <c r="D594" s="8" t="n">
        <v>1</v>
      </c>
      <c r="E594" s="8" t="n">
        <v>1</v>
      </c>
      <c r="F594" s="8" t="n">
        <v>1</v>
      </c>
      <c r="G594" s="8" t="n">
        <v>1</v>
      </c>
      <c r="H594" s="8" t="n">
        <v>1</v>
      </c>
      <c r="J594" s="8" t="n">
        <v>1</v>
      </c>
      <c r="K594" s="8" t="n">
        <v>1</v>
      </c>
      <c r="L594" s="8" t="n">
        <v>1</v>
      </c>
      <c r="M594" s="8" t="n">
        <v>1</v>
      </c>
      <c r="N594" s="8" t="n">
        <v>1</v>
      </c>
      <c r="O594" s="8" t="n">
        <v>1</v>
      </c>
      <c r="P594" s="8" t="n">
        <v>1</v>
      </c>
      <c r="R594" s="8" t="n">
        <v>1</v>
      </c>
      <c r="S594" s="8" t="n">
        <v>1</v>
      </c>
      <c r="T594" s="8" t="n">
        <v>1</v>
      </c>
      <c r="U594" s="8" t="n">
        <v>1</v>
      </c>
      <c r="V594" s="8" t="n">
        <v>1</v>
      </c>
      <c r="W594" s="8" t="n">
        <v>1</v>
      </c>
      <c r="X594" s="8" t="n">
        <v>1</v>
      </c>
      <c r="Z594" s="8" t="n">
        <v>1</v>
      </c>
      <c r="AA594" s="8" t="n">
        <v>1</v>
      </c>
      <c r="AB594" s="8" t="n">
        <v>1</v>
      </c>
      <c r="AC594" s="8" t="n">
        <v>1</v>
      </c>
      <c r="AD594" s="8" t="n">
        <v>1</v>
      </c>
      <c r="AE594" s="8" t="n">
        <v>1</v>
      </c>
      <c r="AF594" s="8" t="n">
        <v>1</v>
      </c>
      <c r="AP594" s="8">
        <f>IF(($B$594&lt;&gt;2)+($J$594&lt;&gt;2)+($R$594&lt;&gt;2)+($Z$594&lt;&gt;2)=0,2,IF((($B$594&lt;&gt;2)*$B$594+($J$594&lt;&gt;2)*$J$594+($R$594&lt;&gt;2)*$R$594+($Z$594&lt;&gt;2)*$Z$594)/(($B$594&lt;&gt;2)+($J$594&lt;&gt;2)+($R$594&lt;&gt;2)+($Z$594&lt;&gt;2))&gt;=0.5,1,0))</f>
        <v/>
      </c>
      <c r="AQ594" s="8">
        <f>IF(($C$594&lt;&gt;2)+($K$594&lt;&gt;2)+($S$594&lt;&gt;2)+($AA$594&lt;&gt;2)=0,2,IF((($C$594&lt;&gt;2)*$C$594+($K$594&lt;&gt;2)*$K$594+($S$594&lt;&gt;2)*$S$594+($AA$594&lt;&gt;2)*$AA$594)/(($C$594&lt;&gt;2)+($K$594&lt;&gt;2)+($S$594&lt;&gt;2)+($AA$594&lt;&gt;2))&gt;=0.5,1,0))</f>
        <v/>
      </c>
      <c r="AR594" s="8">
        <f>IF(($D$594&lt;&gt;2)+($L$594&lt;&gt;2)+($T$594&lt;&gt;2)+($AB$594&lt;&gt;2)=0,2,IF((($D$594&lt;&gt;2)*$D$594+($L$594&lt;&gt;2)*$L$594+($T$594&lt;&gt;2)*$T$594+($AB$594&lt;&gt;2)*$AB$594)/(($D$594&lt;&gt;2)+($L$594&lt;&gt;2)+($T$594&lt;&gt;2)+($AB$594&lt;&gt;2))&gt;=0.5,1,0))</f>
        <v/>
      </c>
      <c r="AS594" s="8">
        <f>IF(($E$594&lt;&gt;2)+($M$594&lt;&gt;2)+($U$594&lt;&gt;2)+($AC$594&lt;&gt;2)=0,2,IF((($E$594&lt;&gt;2)*$E$594+($M$594&lt;&gt;2)*$M$594+($U$594&lt;&gt;2)*$U$594+($AC$594&lt;&gt;2)*$AC$594)/(($E$594&lt;&gt;2)+($M$594&lt;&gt;2)+($U$594&lt;&gt;2)+($AC$594&lt;&gt;2))&gt;=0.5,1,0))</f>
        <v/>
      </c>
      <c r="AT594" s="8">
        <f>IF(($F$594&lt;&gt;2)+($N$594&lt;&gt;2)+($V$594&lt;&gt;2)+($AD$594&lt;&gt;2)=0,2,IF((($F$594&lt;&gt;2)*$F$594+($N$594&lt;&gt;2)*$N$594+($V$594&lt;&gt;2)*$V$594+($AD$594&lt;&gt;2)*$AD$594)/(($F$594&lt;&gt;2)+($N$594&lt;&gt;2)+($V$594&lt;&gt;2)+($AD$594&lt;&gt;2))&gt;=0.5,1,0))</f>
        <v/>
      </c>
      <c r="AU594" s="8">
        <f>IF(($G$594&lt;&gt;2)+($O$594&lt;&gt;2)+($W$594&lt;&gt;2)+($AE$594&lt;&gt;2)=0,2,IF((($G$594&lt;&gt;2)*$G$594+($O$594&lt;&gt;2)*$O$594+($W$594&lt;&gt;2)*$W$594+($AE$594&lt;&gt;2)*$AE$594)/(($G$594&lt;&gt;2)+($O$594&lt;&gt;2)+($W$594&lt;&gt;2)+($AE$594&lt;&gt;2))&gt;=0.5,1,0))</f>
        <v/>
      </c>
      <c r="AV594" s="8">
        <f>IF(($H$594&lt;&gt;2)+($P$594&lt;&gt;2)+($X$594&lt;&gt;2)+($AF$594&lt;&gt;2)=0,2,IF((($H$594&lt;&gt;2)*$H$594+($P$594&lt;&gt;2)*$P$594+($X$594&lt;&gt;2)*$X$594+($AF$594&lt;&gt;2)*$AF$594)/(($H$594&lt;&gt;2)+($P$594&lt;&gt;2)+($X$594&lt;&gt;2)+($AF$594&lt;&gt;2))&gt;=0.5,1,0))</f>
        <v/>
      </c>
      <c r="AX594" s="16">
        <f>'Ground truth'!$B$14</f>
        <v/>
      </c>
      <c r="AY594" s="16">
        <f>'Ground truth'!$C$14</f>
        <v/>
      </c>
      <c r="AZ594" s="16">
        <f>'Ground truth'!$D$14</f>
        <v/>
      </c>
      <c r="BA594" s="16">
        <f>'Ground truth'!$E$14</f>
        <v/>
      </c>
      <c r="BB594" s="16">
        <f>'Ground truth'!$F$14</f>
        <v/>
      </c>
      <c r="BC594" s="16">
        <f>'Ground truth'!$G$14</f>
        <v/>
      </c>
      <c r="BD594" s="16">
        <f>'Ground truth'!$H$14</f>
        <v/>
      </c>
    </row>
    <row r="595">
      <c r="A595" s="3" t="inlineStr">
        <is>
          <t>Motor</t>
        </is>
      </c>
      <c r="B595" s="8" t="n">
        <v>1</v>
      </c>
      <c r="C595" s="8" t="n">
        <v>1</v>
      </c>
      <c r="D595" s="8" t="n">
        <v>1</v>
      </c>
      <c r="E595" s="8" t="n">
        <v>0</v>
      </c>
      <c r="F595" s="8" t="n">
        <v>1</v>
      </c>
      <c r="G595" s="8" t="n">
        <v>1</v>
      </c>
      <c r="H595" s="8" t="n">
        <v>0</v>
      </c>
      <c r="J595" s="8" t="n">
        <v>1</v>
      </c>
      <c r="K595" s="8" t="n">
        <v>1</v>
      </c>
      <c r="L595" s="8" t="n">
        <v>1</v>
      </c>
      <c r="M595" s="8" t="n">
        <v>1</v>
      </c>
      <c r="N595" s="8" t="n">
        <v>1</v>
      </c>
      <c r="O595" s="8" t="n">
        <v>1</v>
      </c>
      <c r="P595" s="8" t="n">
        <v>0</v>
      </c>
      <c r="R595" s="8" t="n">
        <v>1</v>
      </c>
      <c r="S595" s="8" t="n">
        <v>1</v>
      </c>
      <c r="T595" s="8" t="n">
        <v>1</v>
      </c>
      <c r="U595" s="8" t="n">
        <v>1</v>
      </c>
      <c r="V595" s="8" t="n">
        <v>1</v>
      </c>
      <c r="W595" s="8" t="n">
        <v>1</v>
      </c>
      <c r="X595" s="8" t="n">
        <v>0</v>
      </c>
      <c r="Z595" s="8" t="n">
        <v>1</v>
      </c>
      <c r="AA595" s="8" t="n">
        <v>1</v>
      </c>
      <c r="AB595" s="8" t="n">
        <v>1</v>
      </c>
      <c r="AC595" s="8" t="n">
        <v>1</v>
      </c>
      <c r="AD595" s="8" t="n">
        <v>1</v>
      </c>
      <c r="AE595" s="8" t="n">
        <v>1</v>
      </c>
      <c r="AF595" s="8" t="n">
        <v>0</v>
      </c>
      <c r="AP595" s="8">
        <f>IF(($B$595&lt;&gt;2)+($J$595&lt;&gt;2)+($R$595&lt;&gt;2)+($Z$595&lt;&gt;2)=0,2,IF((($B$595&lt;&gt;2)*$B$595+($J$595&lt;&gt;2)*$J$595+($R$595&lt;&gt;2)*$R$595+($Z$595&lt;&gt;2)*$Z$595)/(($B$595&lt;&gt;2)+($J$595&lt;&gt;2)+($R$595&lt;&gt;2)+($Z$595&lt;&gt;2))&gt;=0.5,1,0))</f>
        <v/>
      </c>
      <c r="AQ595" s="8">
        <f>IF(($C$595&lt;&gt;2)+($K$595&lt;&gt;2)+($S$595&lt;&gt;2)+($AA$595&lt;&gt;2)=0,2,IF((($C$595&lt;&gt;2)*$C$595+($K$595&lt;&gt;2)*$K$595+($S$595&lt;&gt;2)*$S$595+($AA$595&lt;&gt;2)*$AA$595)/(($C$595&lt;&gt;2)+($K$595&lt;&gt;2)+($S$595&lt;&gt;2)+($AA$595&lt;&gt;2))&gt;=0.5,1,0))</f>
        <v/>
      </c>
      <c r="AR595" s="8">
        <f>IF(($D$595&lt;&gt;2)+($L$595&lt;&gt;2)+($T$595&lt;&gt;2)+($AB$595&lt;&gt;2)=0,2,IF((($D$595&lt;&gt;2)*$D$595+($L$595&lt;&gt;2)*$L$595+($T$595&lt;&gt;2)*$T$595+($AB$595&lt;&gt;2)*$AB$595)/(($D$595&lt;&gt;2)+($L$595&lt;&gt;2)+($T$595&lt;&gt;2)+($AB$595&lt;&gt;2))&gt;=0.5,1,0))</f>
        <v/>
      </c>
      <c r="AS595" s="8">
        <f>IF(($E$595&lt;&gt;2)+($M$595&lt;&gt;2)+($U$595&lt;&gt;2)+($AC$595&lt;&gt;2)=0,2,IF((($E$595&lt;&gt;2)*$E$595+($M$595&lt;&gt;2)*$M$595+($U$595&lt;&gt;2)*$U$595+($AC$595&lt;&gt;2)*$AC$595)/(($E$595&lt;&gt;2)+($M$595&lt;&gt;2)+($U$595&lt;&gt;2)+($AC$595&lt;&gt;2))&gt;=0.5,1,0))</f>
        <v/>
      </c>
      <c r="AT595" s="8">
        <f>IF(($F$595&lt;&gt;2)+($N$595&lt;&gt;2)+($V$595&lt;&gt;2)+($AD$595&lt;&gt;2)=0,2,IF((($F$595&lt;&gt;2)*$F$595+($N$595&lt;&gt;2)*$N$595+($V$595&lt;&gt;2)*$V$595+($AD$595&lt;&gt;2)*$AD$595)/(($F$595&lt;&gt;2)+($N$595&lt;&gt;2)+($V$595&lt;&gt;2)+($AD$595&lt;&gt;2))&gt;=0.5,1,0))</f>
        <v/>
      </c>
      <c r="AU595" s="8">
        <f>IF(($G$595&lt;&gt;2)+($O$595&lt;&gt;2)+($W$595&lt;&gt;2)+($AE$595&lt;&gt;2)=0,2,IF((($G$595&lt;&gt;2)*$G$595+($O$595&lt;&gt;2)*$O$595+($W$595&lt;&gt;2)*$W$595+($AE$595&lt;&gt;2)*$AE$595)/(($G$595&lt;&gt;2)+($O$595&lt;&gt;2)+($W$595&lt;&gt;2)+($AE$595&lt;&gt;2))&gt;=0.5,1,0))</f>
        <v/>
      </c>
      <c r="AV595" s="8">
        <f>IF(($H$595&lt;&gt;2)+($P$595&lt;&gt;2)+($X$595&lt;&gt;2)+($AF$595&lt;&gt;2)=0,2,IF((($H$595&lt;&gt;2)*$H$595+($P$595&lt;&gt;2)*$P$595+($X$595&lt;&gt;2)*$X$595+($AF$595&lt;&gt;2)*$AF$595)/(($H$595&lt;&gt;2)+($P$595&lt;&gt;2)+($X$595&lt;&gt;2)+($AF$595&lt;&gt;2))&gt;=0.5,1,0))</f>
        <v/>
      </c>
      <c r="AX595" s="16">
        <f>'Ground truth'!$B$15</f>
        <v/>
      </c>
      <c r="AY595" s="16">
        <f>'Ground truth'!$C$15</f>
        <v/>
      </c>
      <c r="AZ595" s="16">
        <f>'Ground truth'!$D$15</f>
        <v/>
      </c>
      <c r="BA595" s="16">
        <f>'Ground truth'!$E$15</f>
        <v/>
      </c>
      <c r="BB595" s="16">
        <f>'Ground truth'!$F$15</f>
        <v/>
      </c>
      <c r="BC595" s="16">
        <f>'Ground truth'!$G$15</f>
        <v/>
      </c>
      <c r="BD595" s="16">
        <f>'Ground truth'!$H$15</f>
        <v/>
      </c>
    </row>
    <row r="596">
      <c r="A596" s="3" t="inlineStr">
        <is>
          <t>Gear</t>
        </is>
      </c>
      <c r="B596" s="8" t="n">
        <v>1</v>
      </c>
      <c r="C596" s="8" t="n">
        <v>1</v>
      </c>
      <c r="D596" s="8" t="n">
        <v>1</v>
      </c>
      <c r="E596" s="8" t="n">
        <v>1</v>
      </c>
      <c r="F596" s="8" t="n">
        <v>0</v>
      </c>
      <c r="G596" s="8" t="n">
        <v>0</v>
      </c>
      <c r="H596" s="8" t="n">
        <v>0</v>
      </c>
      <c r="J596" s="8" t="n">
        <v>1</v>
      </c>
      <c r="K596" s="8" t="n">
        <v>1</v>
      </c>
      <c r="L596" s="8" t="n">
        <v>1</v>
      </c>
      <c r="M596" s="8" t="n">
        <v>1</v>
      </c>
      <c r="N596" s="8" t="n">
        <v>0</v>
      </c>
      <c r="O596" s="8" t="n">
        <v>0</v>
      </c>
      <c r="P596" s="8" t="n">
        <v>1</v>
      </c>
      <c r="R596" s="8" t="n">
        <v>1</v>
      </c>
      <c r="S596" s="8" t="n">
        <v>1</v>
      </c>
      <c r="T596" s="8" t="n">
        <v>1</v>
      </c>
      <c r="U596" s="8" t="n">
        <v>1</v>
      </c>
      <c r="V596" s="8" t="n">
        <v>0</v>
      </c>
      <c r="W596" s="8" t="n">
        <v>0</v>
      </c>
      <c r="X596" s="8" t="n">
        <v>1</v>
      </c>
      <c r="Z596" s="8" t="n">
        <v>1</v>
      </c>
      <c r="AA596" s="8" t="n">
        <v>1</v>
      </c>
      <c r="AB596" s="8" t="n">
        <v>1</v>
      </c>
      <c r="AC596" s="8" t="n">
        <v>1</v>
      </c>
      <c r="AD596" s="8" t="n">
        <v>0</v>
      </c>
      <c r="AE596" s="8" t="n">
        <v>0</v>
      </c>
      <c r="AF596" s="8" t="n">
        <v>1</v>
      </c>
      <c r="AP596" s="8">
        <f>IF(($B$596&lt;&gt;2)+($J$596&lt;&gt;2)+($R$596&lt;&gt;2)+($Z$596&lt;&gt;2)=0,2,IF((($B$596&lt;&gt;2)*$B$596+($J$596&lt;&gt;2)*$J$596+($R$596&lt;&gt;2)*$R$596+($Z$596&lt;&gt;2)*$Z$596)/(($B$596&lt;&gt;2)+($J$596&lt;&gt;2)+($R$596&lt;&gt;2)+($Z$596&lt;&gt;2))&gt;=0.5,1,0))</f>
        <v/>
      </c>
      <c r="AQ596" s="8">
        <f>IF(($C$596&lt;&gt;2)+($K$596&lt;&gt;2)+($S$596&lt;&gt;2)+($AA$596&lt;&gt;2)=0,2,IF((($C$596&lt;&gt;2)*$C$596+($K$596&lt;&gt;2)*$K$596+($S$596&lt;&gt;2)*$S$596+($AA$596&lt;&gt;2)*$AA$596)/(($C$596&lt;&gt;2)+($K$596&lt;&gt;2)+($S$596&lt;&gt;2)+($AA$596&lt;&gt;2))&gt;=0.5,1,0))</f>
        <v/>
      </c>
      <c r="AR596" s="8">
        <f>IF(($D$596&lt;&gt;2)+($L$596&lt;&gt;2)+($T$596&lt;&gt;2)+($AB$596&lt;&gt;2)=0,2,IF((($D$596&lt;&gt;2)*$D$596+($L$596&lt;&gt;2)*$L$596+($T$596&lt;&gt;2)*$T$596+($AB$596&lt;&gt;2)*$AB$596)/(($D$596&lt;&gt;2)+($L$596&lt;&gt;2)+($T$596&lt;&gt;2)+($AB$596&lt;&gt;2))&gt;=0.5,1,0))</f>
        <v/>
      </c>
      <c r="AS596" s="8">
        <f>IF(($E$596&lt;&gt;2)+($M$596&lt;&gt;2)+($U$596&lt;&gt;2)+($AC$596&lt;&gt;2)=0,2,IF((($E$596&lt;&gt;2)*$E$596+($M$596&lt;&gt;2)*$M$596+($U$596&lt;&gt;2)*$U$596+($AC$596&lt;&gt;2)*$AC$596)/(($E$596&lt;&gt;2)+($M$596&lt;&gt;2)+($U$596&lt;&gt;2)+($AC$596&lt;&gt;2))&gt;=0.5,1,0))</f>
        <v/>
      </c>
      <c r="AT596" s="8">
        <f>IF(($F$596&lt;&gt;2)+($N$596&lt;&gt;2)+($V$596&lt;&gt;2)+($AD$596&lt;&gt;2)=0,2,IF((($F$596&lt;&gt;2)*$F$596+($N$596&lt;&gt;2)*$N$596+($V$596&lt;&gt;2)*$V$596+($AD$596&lt;&gt;2)*$AD$596)/(($F$596&lt;&gt;2)+($N$596&lt;&gt;2)+($V$596&lt;&gt;2)+($AD$596&lt;&gt;2))&gt;=0.5,1,0))</f>
        <v/>
      </c>
      <c r="AU596" s="8">
        <f>IF(($G$596&lt;&gt;2)+($O$596&lt;&gt;2)+($W$596&lt;&gt;2)+($AE$596&lt;&gt;2)=0,2,IF((($G$596&lt;&gt;2)*$G$596+($O$596&lt;&gt;2)*$O$596+($W$596&lt;&gt;2)*$W$596+($AE$596&lt;&gt;2)*$AE$596)/(($G$596&lt;&gt;2)+($O$596&lt;&gt;2)+($W$596&lt;&gt;2)+($AE$596&lt;&gt;2))&gt;=0.5,1,0))</f>
        <v/>
      </c>
      <c r="AV596" s="8">
        <f>IF(($H$596&lt;&gt;2)+($P$596&lt;&gt;2)+($X$596&lt;&gt;2)+($AF$596&lt;&gt;2)=0,2,IF((($H$596&lt;&gt;2)*$H$596+($P$596&lt;&gt;2)*$P$596+($X$596&lt;&gt;2)*$X$596+($AF$596&lt;&gt;2)*$AF$596)/(($H$596&lt;&gt;2)+($P$596&lt;&gt;2)+($X$596&lt;&gt;2)+($AF$596&lt;&gt;2))&gt;=0.5,1,0))</f>
        <v/>
      </c>
      <c r="AX596" s="16">
        <f>'Ground truth'!$B$16</f>
        <v/>
      </c>
      <c r="AY596" s="16">
        <f>'Ground truth'!$C$16</f>
        <v/>
      </c>
      <c r="AZ596" s="16">
        <f>'Ground truth'!$D$16</f>
        <v/>
      </c>
      <c r="BA596" s="16">
        <f>'Ground truth'!$E$16</f>
        <v/>
      </c>
      <c r="BB596" s="16">
        <f>'Ground truth'!$F$16</f>
        <v/>
      </c>
      <c r="BC596" s="16">
        <f>'Ground truth'!$G$16</f>
        <v/>
      </c>
      <c r="BD596" s="16">
        <f>'Ground truth'!$H$16</f>
        <v/>
      </c>
    </row>
    <row r="597">
      <c r="A597" s="3" t="inlineStr">
        <is>
          <t>Bit Holder</t>
        </is>
      </c>
      <c r="B597" s="8" t="n">
        <v>1</v>
      </c>
      <c r="C597" s="8" t="n">
        <v>0</v>
      </c>
      <c r="D597" s="8" t="n">
        <v>1</v>
      </c>
      <c r="E597" s="8" t="n">
        <v>1</v>
      </c>
      <c r="F597" s="8" t="n">
        <v>0</v>
      </c>
      <c r="G597" s="8" t="n">
        <v>0</v>
      </c>
      <c r="H597" s="8" t="n">
        <v>1</v>
      </c>
      <c r="J597" s="8" t="n">
        <v>1</v>
      </c>
      <c r="K597" s="8" t="n">
        <v>1</v>
      </c>
      <c r="L597" s="8" t="n">
        <v>1</v>
      </c>
      <c r="M597" s="8" t="n">
        <v>1</v>
      </c>
      <c r="N597" s="8" t="n">
        <v>0</v>
      </c>
      <c r="O597" s="8" t="n">
        <v>0</v>
      </c>
      <c r="P597" s="8" t="n">
        <v>1</v>
      </c>
      <c r="R597" s="8" t="n">
        <v>1</v>
      </c>
      <c r="S597" s="8" t="n">
        <v>1</v>
      </c>
      <c r="T597" s="8" t="n">
        <v>1</v>
      </c>
      <c r="U597" s="8" t="n">
        <v>1</v>
      </c>
      <c r="V597" s="8" t="n">
        <v>0</v>
      </c>
      <c r="W597" s="8" t="n">
        <v>0</v>
      </c>
      <c r="X597" s="8" t="n">
        <v>1</v>
      </c>
      <c r="Z597" s="8" t="n">
        <v>1</v>
      </c>
      <c r="AA597" s="8" t="n">
        <v>1</v>
      </c>
      <c r="AB597" s="8" t="n">
        <v>1</v>
      </c>
      <c r="AC597" s="8" t="n">
        <v>1</v>
      </c>
      <c r="AD597" s="8" t="n">
        <v>0</v>
      </c>
      <c r="AE597" s="8" t="n">
        <v>0</v>
      </c>
      <c r="AF597" s="8" t="n">
        <v>1</v>
      </c>
      <c r="AP597" s="8">
        <f>IF(($B$597&lt;&gt;2)+($J$597&lt;&gt;2)+($R$597&lt;&gt;2)+($Z$597&lt;&gt;2)=0,2,IF((($B$597&lt;&gt;2)*$B$597+($J$597&lt;&gt;2)*$J$597+($R$597&lt;&gt;2)*$R$597+($Z$597&lt;&gt;2)*$Z$597)/(($B$597&lt;&gt;2)+($J$597&lt;&gt;2)+($R$597&lt;&gt;2)+($Z$597&lt;&gt;2))&gt;=0.5,1,0))</f>
        <v/>
      </c>
      <c r="AQ597" s="8">
        <f>IF(($C$597&lt;&gt;2)+($K$597&lt;&gt;2)+($S$597&lt;&gt;2)+($AA$597&lt;&gt;2)=0,2,IF((($C$597&lt;&gt;2)*$C$597+($K$597&lt;&gt;2)*$K$597+($S$597&lt;&gt;2)*$S$597+($AA$597&lt;&gt;2)*$AA$597)/(($C$597&lt;&gt;2)+($K$597&lt;&gt;2)+($S$597&lt;&gt;2)+($AA$597&lt;&gt;2))&gt;=0.5,1,0))</f>
        <v/>
      </c>
      <c r="AR597" s="8">
        <f>IF(($D$597&lt;&gt;2)+($L$597&lt;&gt;2)+($T$597&lt;&gt;2)+($AB$597&lt;&gt;2)=0,2,IF((($D$597&lt;&gt;2)*$D$597+($L$597&lt;&gt;2)*$L$597+($T$597&lt;&gt;2)*$T$597+($AB$597&lt;&gt;2)*$AB$597)/(($D$597&lt;&gt;2)+($L$597&lt;&gt;2)+($T$597&lt;&gt;2)+($AB$597&lt;&gt;2))&gt;=0.5,1,0))</f>
        <v/>
      </c>
      <c r="AS597" s="8">
        <f>IF(($E$597&lt;&gt;2)+($M$597&lt;&gt;2)+($U$597&lt;&gt;2)+($AC$597&lt;&gt;2)=0,2,IF((($E$597&lt;&gt;2)*$E$597+($M$597&lt;&gt;2)*$M$597+($U$597&lt;&gt;2)*$U$597+($AC$597&lt;&gt;2)*$AC$597)/(($E$597&lt;&gt;2)+($M$597&lt;&gt;2)+($U$597&lt;&gt;2)+($AC$597&lt;&gt;2))&gt;=0.5,1,0))</f>
        <v/>
      </c>
      <c r="AT597" s="8">
        <f>IF(($F$597&lt;&gt;2)+($N$597&lt;&gt;2)+($V$597&lt;&gt;2)+($AD$597&lt;&gt;2)=0,2,IF((($F$597&lt;&gt;2)*$F$597+($N$597&lt;&gt;2)*$N$597+($V$597&lt;&gt;2)*$V$597+($AD$597&lt;&gt;2)*$AD$597)/(($F$597&lt;&gt;2)+($N$597&lt;&gt;2)+($V$597&lt;&gt;2)+($AD$597&lt;&gt;2))&gt;=0.5,1,0))</f>
        <v/>
      </c>
      <c r="AU597" s="8">
        <f>IF(($G$597&lt;&gt;2)+($O$597&lt;&gt;2)+($W$597&lt;&gt;2)+($AE$597&lt;&gt;2)=0,2,IF((($G$597&lt;&gt;2)*$G$597+($O$597&lt;&gt;2)*$O$597+($W$597&lt;&gt;2)*$W$597+($AE$597&lt;&gt;2)*$AE$597)/(($G$597&lt;&gt;2)+($O$597&lt;&gt;2)+($W$597&lt;&gt;2)+($AE$597&lt;&gt;2))&gt;=0.5,1,0))</f>
        <v/>
      </c>
      <c r="AV597" s="8">
        <f>IF(($H$597&lt;&gt;2)+($P$597&lt;&gt;2)+($X$597&lt;&gt;2)+($AF$597&lt;&gt;2)=0,2,IF((($H$597&lt;&gt;2)*$H$597+($P$597&lt;&gt;2)*$P$597+($X$597&lt;&gt;2)*$X$597+($AF$597&lt;&gt;2)*$AF$597)/(($H$597&lt;&gt;2)+($P$597&lt;&gt;2)+($X$597&lt;&gt;2)+($AF$597&lt;&gt;2))&gt;=0.5,1,0))</f>
        <v/>
      </c>
      <c r="AX597" s="16">
        <f>'Ground truth'!$B$17</f>
        <v/>
      </c>
      <c r="AY597" s="16">
        <f>'Ground truth'!$C$17</f>
        <v/>
      </c>
      <c r="AZ597" s="16">
        <f>'Ground truth'!$D$17</f>
        <v/>
      </c>
      <c r="BA597" s="16">
        <f>'Ground truth'!$E$17</f>
        <v/>
      </c>
      <c r="BB597" s="16">
        <f>'Ground truth'!$F$17</f>
        <v/>
      </c>
      <c r="BC597" s="16">
        <f>'Ground truth'!$G$17</f>
        <v/>
      </c>
      <c r="BD597" s="16">
        <f>'Ground truth'!$H$17</f>
        <v/>
      </c>
    </row>
    <row r="598">
      <c r="A598" s="3" t="inlineStr">
        <is>
          <t>Trigger</t>
        </is>
      </c>
      <c r="B598" s="8" t="n">
        <v>1</v>
      </c>
      <c r="C598" s="8" t="n">
        <v>1</v>
      </c>
      <c r="D598" s="8" t="n">
        <v>0</v>
      </c>
      <c r="E598" s="8" t="n">
        <v>0</v>
      </c>
      <c r="F598" s="8" t="n">
        <v>1</v>
      </c>
      <c r="G598" s="8" t="n">
        <v>0</v>
      </c>
      <c r="H598" s="8" t="n">
        <v>0</v>
      </c>
      <c r="J598" s="8" t="n">
        <v>1</v>
      </c>
      <c r="K598" s="8" t="n">
        <v>1</v>
      </c>
      <c r="L598" s="8" t="n">
        <v>0</v>
      </c>
      <c r="M598" s="8" t="n">
        <v>0</v>
      </c>
      <c r="N598" s="8" t="n">
        <v>1</v>
      </c>
      <c r="O598" s="8" t="n">
        <v>0</v>
      </c>
      <c r="P598" s="8" t="n">
        <v>0</v>
      </c>
      <c r="R598" s="8" t="n">
        <v>1</v>
      </c>
      <c r="S598" s="8" t="n">
        <v>1</v>
      </c>
      <c r="T598" s="8" t="n">
        <v>0</v>
      </c>
      <c r="U598" s="8" t="n">
        <v>0</v>
      </c>
      <c r="V598" s="8" t="n">
        <v>1</v>
      </c>
      <c r="W598" s="8" t="n">
        <v>0</v>
      </c>
      <c r="X598" s="8" t="n">
        <v>0</v>
      </c>
      <c r="Z598" s="8" t="n">
        <v>1</v>
      </c>
      <c r="AA598" s="8" t="n">
        <v>1</v>
      </c>
      <c r="AB598" s="8" t="n">
        <v>0</v>
      </c>
      <c r="AC598" s="8" t="n">
        <v>0</v>
      </c>
      <c r="AD598" s="8" t="n">
        <v>1</v>
      </c>
      <c r="AE598" s="8" t="n">
        <v>0</v>
      </c>
      <c r="AF598" s="8" t="n">
        <v>0</v>
      </c>
      <c r="AP598" s="8">
        <f>IF(($B$598&lt;&gt;2)+($J$598&lt;&gt;2)+($R$598&lt;&gt;2)+($Z$598&lt;&gt;2)=0,2,IF((($B$598&lt;&gt;2)*$B$598+($J$598&lt;&gt;2)*$J$598+($R$598&lt;&gt;2)*$R$598+($Z$598&lt;&gt;2)*$Z$598)/(($B$598&lt;&gt;2)+($J$598&lt;&gt;2)+($R$598&lt;&gt;2)+($Z$598&lt;&gt;2))&gt;=0.5,1,0))</f>
        <v/>
      </c>
      <c r="AQ598" s="8">
        <f>IF(($C$598&lt;&gt;2)+($K$598&lt;&gt;2)+($S$598&lt;&gt;2)+($AA$598&lt;&gt;2)=0,2,IF((($C$598&lt;&gt;2)*$C$598+($K$598&lt;&gt;2)*$K$598+($S$598&lt;&gt;2)*$S$598+($AA$598&lt;&gt;2)*$AA$598)/(($C$598&lt;&gt;2)+($K$598&lt;&gt;2)+($S$598&lt;&gt;2)+($AA$598&lt;&gt;2))&gt;=0.5,1,0))</f>
        <v/>
      </c>
      <c r="AR598" s="8">
        <f>IF(($D$598&lt;&gt;2)+($L$598&lt;&gt;2)+($T$598&lt;&gt;2)+($AB$598&lt;&gt;2)=0,2,IF((($D$598&lt;&gt;2)*$D$598+($L$598&lt;&gt;2)*$L$598+($T$598&lt;&gt;2)*$T$598+($AB$598&lt;&gt;2)*$AB$598)/(($D$598&lt;&gt;2)+($L$598&lt;&gt;2)+($T$598&lt;&gt;2)+($AB$598&lt;&gt;2))&gt;=0.5,1,0))</f>
        <v/>
      </c>
      <c r="AS598" s="8">
        <f>IF(($E$598&lt;&gt;2)+($M$598&lt;&gt;2)+($U$598&lt;&gt;2)+($AC$598&lt;&gt;2)=0,2,IF((($E$598&lt;&gt;2)*$E$598+($M$598&lt;&gt;2)*$M$598+($U$598&lt;&gt;2)*$U$598+($AC$598&lt;&gt;2)*$AC$598)/(($E$598&lt;&gt;2)+($M$598&lt;&gt;2)+($U$598&lt;&gt;2)+($AC$598&lt;&gt;2))&gt;=0.5,1,0))</f>
        <v/>
      </c>
      <c r="AT598" s="8">
        <f>IF(($F$598&lt;&gt;2)+($N$598&lt;&gt;2)+($V$598&lt;&gt;2)+($AD$598&lt;&gt;2)=0,2,IF((($F$598&lt;&gt;2)*$F$598+($N$598&lt;&gt;2)*$N$598+($V$598&lt;&gt;2)*$V$598+($AD$598&lt;&gt;2)*$AD$598)/(($F$598&lt;&gt;2)+($N$598&lt;&gt;2)+($V$598&lt;&gt;2)+($AD$598&lt;&gt;2))&gt;=0.5,1,0))</f>
        <v/>
      </c>
      <c r="AU598" s="8">
        <f>IF(($G$598&lt;&gt;2)+($O$598&lt;&gt;2)+($W$598&lt;&gt;2)+($AE$598&lt;&gt;2)=0,2,IF((($G$598&lt;&gt;2)*$G$598+($O$598&lt;&gt;2)*$O$598+($W$598&lt;&gt;2)*$W$598+($AE$598&lt;&gt;2)*$AE$598)/(($G$598&lt;&gt;2)+($O$598&lt;&gt;2)+($W$598&lt;&gt;2)+($AE$598&lt;&gt;2))&gt;=0.5,1,0))</f>
        <v/>
      </c>
      <c r="AV598" s="8">
        <f>IF(($H$598&lt;&gt;2)+($P$598&lt;&gt;2)+($X$598&lt;&gt;2)+($AF$598&lt;&gt;2)=0,2,IF((($H$598&lt;&gt;2)*$H$598+($P$598&lt;&gt;2)*$P$598+($X$598&lt;&gt;2)*$X$598+($AF$598&lt;&gt;2)*$AF$598)/(($H$598&lt;&gt;2)+($P$598&lt;&gt;2)+($X$598&lt;&gt;2)+($AF$598&lt;&gt;2))&gt;=0.5,1,0))</f>
        <v/>
      </c>
      <c r="AX598" s="16">
        <f>'Ground truth'!$B$18</f>
        <v/>
      </c>
      <c r="AY598" s="16">
        <f>'Ground truth'!$C$18</f>
        <v/>
      </c>
      <c r="AZ598" s="16">
        <f>'Ground truth'!$D$18</f>
        <v/>
      </c>
      <c r="BA598" s="16">
        <f>'Ground truth'!$E$18</f>
        <v/>
      </c>
      <c r="BB598" s="16">
        <f>'Ground truth'!$F$18</f>
        <v/>
      </c>
      <c r="BC598" s="16">
        <f>'Ground truth'!$G$18</f>
        <v/>
      </c>
      <c r="BD598" s="16">
        <f>'Ground truth'!$H$18</f>
        <v/>
      </c>
    </row>
    <row r="599">
      <c r="A599" s="3" t="inlineStr">
        <is>
          <t>Battery</t>
        </is>
      </c>
      <c r="B599" s="8" t="n">
        <v>1</v>
      </c>
      <c r="C599" s="8" t="n">
        <v>1</v>
      </c>
      <c r="D599" s="8" t="n">
        <v>0</v>
      </c>
      <c r="E599" s="8" t="n">
        <v>0</v>
      </c>
      <c r="F599" s="8" t="n">
        <v>0</v>
      </c>
      <c r="G599" s="8" t="n">
        <v>1</v>
      </c>
      <c r="H599" s="8" t="n">
        <v>0</v>
      </c>
      <c r="J599" s="8" t="n">
        <v>1</v>
      </c>
      <c r="K599" s="8" t="n">
        <v>1</v>
      </c>
      <c r="L599" s="8" t="n">
        <v>0</v>
      </c>
      <c r="M599" s="8" t="n">
        <v>0</v>
      </c>
      <c r="N599" s="8" t="n">
        <v>0</v>
      </c>
      <c r="O599" s="8" t="n">
        <v>1</v>
      </c>
      <c r="P599" s="8" t="n">
        <v>0</v>
      </c>
      <c r="R599" s="8" t="n">
        <v>1</v>
      </c>
      <c r="S599" s="8" t="n">
        <v>1</v>
      </c>
      <c r="T599" s="8" t="n">
        <v>0</v>
      </c>
      <c r="U599" s="8" t="n">
        <v>0</v>
      </c>
      <c r="V599" s="8" t="n">
        <v>0</v>
      </c>
      <c r="W599" s="8" t="n">
        <v>1</v>
      </c>
      <c r="X599" s="8" t="n">
        <v>0</v>
      </c>
      <c r="Z599" s="8" t="n">
        <v>1</v>
      </c>
      <c r="AA599" s="8" t="n">
        <v>1</v>
      </c>
      <c r="AB599" s="8" t="n">
        <v>0</v>
      </c>
      <c r="AC599" s="8" t="n">
        <v>0</v>
      </c>
      <c r="AD599" s="8" t="n">
        <v>0</v>
      </c>
      <c r="AE599" s="8" t="n">
        <v>1</v>
      </c>
      <c r="AF599" s="8" t="n">
        <v>0</v>
      </c>
      <c r="AP599" s="8">
        <f>IF(($B$599&lt;&gt;2)+($J$599&lt;&gt;2)+($R$599&lt;&gt;2)+($Z$599&lt;&gt;2)=0,2,IF((($B$599&lt;&gt;2)*$B$599+($J$599&lt;&gt;2)*$J$599+($R$599&lt;&gt;2)*$R$599+($Z$599&lt;&gt;2)*$Z$599)/(($B$599&lt;&gt;2)+($J$599&lt;&gt;2)+($R$599&lt;&gt;2)+($Z$599&lt;&gt;2))&gt;=0.5,1,0))</f>
        <v/>
      </c>
      <c r="AQ599" s="8">
        <f>IF(($C$599&lt;&gt;2)+($K$599&lt;&gt;2)+($S$599&lt;&gt;2)+($AA$599&lt;&gt;2)=0,2,IF((($C$599&lt;&gt;2)*$C$599+($K$599&lt;&gt;2)*$K$599+($S$599&lt;&gt;2)*$S$599+($AA$599&lt;&gt;2)*$AA$599)/(($C$599&lt;&gt;2)+($K$599&lt;&gt;2)+($S$599&lt;&gt;2)+($AA$599&lt;&gt;2))&gt;=0.5,1,0))</f>
        <v/>
      </c>
      <c r="AR599" s="8">
        <f>IF(($D$599&lt;&gt;2)+($L$599&lt;&gt;2)+($T$599&lt;&gt;2)+($AB$599&lt;&gt;2)=0,2,IF((($D$599&lt;&gt;2)*$D$599+($L$599&lt;&gt;2)*$L$599+($T$599&lt;&gt;2)*$T$599+($AB$599&lt;&gt;2)*$AB$599)/(($D$599&lt;&gt;2)+($L$599&lt;&gt;2)+($T$599&lt;&gt;2)+($AB$599&lt;&gt;2))&gt;=0.5,1,0))</f>
        <v/>
      </c>
      <c r="AS599" s="8">
        <f>IF(($E$599&lt;&gt;2)+($M$599&lt;&gt;2)+($U$599&lt;&gt;2)+($AC$599&lt;&gt;2)=0,2,IF((($E$599&lt;&gt;2)*$E$599+($M$599&lt;&gt;2)*$M$599+($U$599&lt;&gt;2)*$U$599+($AC$599&lt;&gt;2)*$AC$599)/(($E$599&lt;&gt;2)+($M$599&lt;&gt;2)+($U$599&lt;&gt;2)+($AC$599&lt;&gt;2))&gt;=0.5,1,0))</f>
        <v/>
      </c>
      <c r="AT599" s="8">
        <f>IF(($F$599&lt;&gt;2)+($N$599&lt;&gt;2)+($V$599&lt;&gt;2)+($AD$599&lt;&gt;2)=0,2,IF((($F$599&lt;&gt;2)*$F$599+($N$599&lt;&gt;2)*$N$599+($V$599&lt;&gt;2)*$V$599+($AD$599&lt;&gt;2)*$AD$599)/(($F$599&lt;&gt;2)+($N$599&lt;&gt;2)+($V$599&lt;&gt;2)+($AD$599&lt;&gt;2))&gt;=0.5,1,0))</f>
        <v/>
      </c>
      <c r="AU599" s="8">
        <f>IF(($G$599&lt;&gt;2)+($O$599&lt;&gt;2)+($W$599&lt;&gt;2)+($AE$599&lt;&gt;2)=0,2,IF((($G$599&lt;&gt;2)*$G$599+($O$599&lt;&gt;2)*$O$599+($W$599&lt;&gt;2)*$W$599+($AE$599&lt;&gt;2)*$AE$599)/(($G$599&lt;&gt;2)+($O$599&lt;&gt;2)+($W$599&lt;&gt;2)+($AE$599&lt;&gt;2))&gt;=0.5,1,0))</f>
        <v/>
      </c>
      <c r="AV599" s="8">
        <f>IF(($H$599&lt;&gt;2)+($P$599&lt;&gt;2)+($X$599&lt;&gt;2)+($AF$599&lt;&gt;2)=0,2,IF((($H$599&lt;&gt;2)*$H$599+($P$599&lt;&gt;2)*$P$599+($X$599&lt;&gt;2)*$X$599+($AF$599&lt;&gt;2)*$AF$599)/(($H$599&lt;&gt;2)+($P$599&lt;&gt;2)+($X$599&lt;&gt;2)+($AF$599&lt;&gt;2))&gt;=0.5,1,0))</f>
        <v/>
      </c>
      <c r="AX599" s="16">
        <f>'Ground truth'!$B$19</f>
        <v/>
      </c>
      <c r="AY599" s="16">
        <f>'Ground truth'!$C$19</f>
        <v/>
      </c>
      <c r="AZ599" s="16">
        <f>'Ground truth'!$D$19</f>
        <v/>
      </c>
      <c r="BA599" s="16">
        <f>'Ground truth'!$E$19</f>
        <v/>
      </c>
      <c r="BB599" s="16">
        <f>'Ground truth'!$F$19</f>
        <v/>
      </c>
      <c r="BC599" s="16">
        <f>'Ground truth'!$G$19</f>
        <v/>
      </c>
      <c r="BD599" s="16">
        <f>'Ground truth'!$H$19</f>
        <v/>
      </c>
    </row>
    <row r="600">
      <c r="A600" s="3" t="inlineStr">
        <is>
          <t>Chuck</t>
        </is>
      </c>
      <c r="B600" s="8" t="n">
        <v>1</v>
      </c>
      <c r="C600" s="8" t="n">
        <v>0</v>
      </c>
      <c r="D600" s="8" t="n">
        <v>0</v>
      </c>
      <c r="E600" s="8" t="n">
        <v>1</v>
      </c>
      <c r="F600" s="8" t="n">
        <v>0</v>
      </c>
      <c r="G600" s="8" t="n">
        <v>0</v>
      </c>
      <c r="H600" s="8" t="n">
        <v>1</v>
      </c>
      <c r="J600" s="8" t="n">
        <v>1</v>
      </c>
      <c r="K600" s="8" t="n">
        <v>0</v>
      </c>
      <c r="L600" s="8" t="n">
        <v>1</v>
      </c>
      <c r="M600" s="8" t="n">
        <v>1</v>
      </c>
      <c r="N600" s="8" t="n">
        <v>0</v>
      </c>
      <c r="O600" s="8" t="n">
        <v>0</v>
      </c>
      <c r="P600" s="8" t="n">
        <v>1</v>
      </c>
      <c r="R600" s="8" t="n">
        <v>1</v>
      </c>
      <c r="S600" s="8" t="n">
        <v>0</v>
      </c>
      <c r="T600" s="8" t="n">
        <v>1</v>
      </c>
      <c r="U600" s="8" t="n">
        <v>1</v>
      </c>
      <c r="V600" s="8" t="n">
        <v>0</v>
      </c>
      <c r="W600" s="8" t="n">
        <v>0</v>
      </c>
      <c r="X600" s="8" t="n">
        <v>1</v>
      </c>
      <c r="Z600" s="8" t="n">
        <v>1</v>
      </c>
      <c r="AA600" s="8" t="n">
        <v>0</v>
      </c>
      <c r="AB600" s="8" t="n">
        <v>1</v>
      </c>
      <c r="AC600" s="8" t="n">
        <v>1</v>
      </c>
      <c r="AD600" s="8" t="n">
        <v>0</v>
      </c>
      <c r="AE600" s="8" t="n">
        <v>0</v>
      </c>
      <c r="AF600" s="8" t="n">
        <v>1</v>
      </c>
      <c r="AP600" s="8">
        <f>IF(($B$600&lt;&gt;2)+($J$600&lt;&gt;2)+($R$600&lt;&gt;2)+($Z$600&lt;&gt;2)=0,2,IF((($B$600&lt;&gt;2)*$B$600+($J$600&lt;&gt;2)*$J$600+($R$600&lt;&gt;2)*$R$600+($Z$600&lt;&gt;2)*$Z$600)/(($B$600&lt;&gt;2)+($J$600&lt;&gt;2)+($R$600&lt;&gt;2)+($Z$600&lt;&gt;2))&gt;=0.5,1,0))</f>
        <v/>
      </c>
      <c r="AQ600" s="8">
        <f>IF(($C$600&lt;&gt;2)+($K$600&lt;&gt;2)+($S$600&lt;&gt;2)+($AA$600&lt;&gt;2)=0,2,IF((($C$600&lt;&gt;2)*$C$600+($K$600&lt;&gt;2)*$K$600+($S$600&lt;&gt;2)*$S$600+($AA$600&lt;&gt;2)*$AA$600)/(($C$600&lt;&gt;2)+($K$600&lt;&gt;2)+($S$600&lt;&gt;2)+($AA$600&lt;&gt;2))&gt;=0.5,1,0))</f>
        <v/>
      </c>
      <c r="AR600" s="8">
        <f>IF(($D$600&lt;&gt;2)+($L$600&lt;&gt;2)+($T$600&lt;&gt;2)+($AB$600&lt;&gt;2)=0,2,IF((($D$600&lt;&gt;2)*$D$600+($L$600&lt;&gt;2)*$L$600+($T$600&lt;&gt;2)*$T$600+($AB$600&lt;&gt;2)*$AB$600)/(($D$600&lt;&gt;2)+($L$600&lt;&gt;2)+($T$600&lt;&gt;2)+($AB$600&lt;&gt;2))&gt;=0.5,1,0))</f>
        <v/>
      </c>
      <c r="AS600" s="8">
        <f>IF(($E$600&lt;&gt;2)+($M$600&lt;&gt;2)+($U$600&lt;&gt;2)+($AC$600&lt;&gt;2)=0,2,IF((($E$600&lt;&gt;2)*$E$600+($M$600&lt;&gt;2)*$M$600+($U$600&lt;&gt;2)*$U$600+($AC$600&lt;&gt;2)*$AC$600)/(($E$600&lt;&gt;2)+($M$600&lt;&gt;2)+($U$600&lt;&gt;2)+($AC$600&lt;&gt;2))&gt;=0.5,1,0))</f>
        <v/>
      </c>
      <c r="AT600" s="8">
        <f>IF(($F$600&lt;&gt;2)+($N$600&lt;&gt;2)+($V$600&lt;&gt;2)+($AD$600&lt;&gt;2)=0,2,IF((($F$600&lt;&gt;2)*$F$600+($N$600&lt;&gt;2)*$N$600+($V$600&lt;&gt;2)*$V$600+($AD$600&lt;&gt;2)*$AD$600)/(($F$600&lt;&gt;2)+($N$600&lt;&gt;2)+($V$600&lt;&gt;2)+($AD$600&lt;&gt;2))&gt;=0.5,1,0))</f>
        <v/>
      </c>
      <c r="AU600" s="8">
        <f>IF(($G$600&lt;&gt;2)+($O$600&lt;&gt;2)+($W$600&lt;&gt;2)+($AE$600&lt;&gt;2)=0,2,IF((($G$600&lt;&gt;2)*$G$600+($O$600&lt;&gt;2)*$O$600+($W$600&lt;&gt;2)*$W$600+($AE$600&lt;&gt;2)*$AE$600)/(($G$600&lt;&gt;2)+($O$600&lt;&gt;2)+($W$600&lt;&gt;2)+($AE$600&lt;&gt;2))&gt;=0.5,1,0))</f>
        <v/>
      </c>
      <c r="AV600" s="8">
        <f>IF(($H$600&lt;&gt;2)+($P$600&lt;&gt;2)+($X$600&lt;&gt;2)+($AF$600&lt;&gt;2)=0,2,IF((($H$600&lt;&gt;2)*$H$600+($P$600&lt;&gt;2)*$P$600+($X$600&lt;&gt;2)*$X$600+($AF$600&lt;&gt;2)*$AF$600)/(($H$600&lt;&gt;2)+($P$600&lt;&gt;2)+($X$600&lt;&gt;2)+($AF$600&lt;&gt;2))&gt;=0.5,1,0))</f>
        <v/>
      </c>
      <c r="AX600" s="16">
        <f>'Ground truth'!$B$20</f>
        <v/>
      </c>
      <c r="AY600" s="16">
        <f>'Ground truth'!$C$20</f>
        <v/>
      </c>
      <c r="AZ600" s="16">
        <f>'Ground truth'!$D$20</f>
        <v/>
      </c>
      <c r="BA600" s="16">
        <f>'Ground truth'!$E$20</f>
        <v/>
      </c>
      <c r="BB600" s="16">
        <f>'Ground truth'!$F$20</f>
        <v/>
      </c>
      <c r="BC600" s="16">
        <f>'Ground truth'!$G$20</f>
        <v/>
      </c>
      <c r="BD600" s="16">
        <f>'Ground truth'!$H$20</f>
        <v/>
      </c>
    </row>
    <row r="602">
      <c r="A602" s="17" t="inlineStr">
        <is>
          <t>metrics — confident-only (unsure excluded from denominators)</t>
        </is>
      </c>
      <c r="B602" s="10" t="inlineStr">
        <is>
          <t>run 1</t>
        </is>
      </c>
      <c r="C602" s="10" t="inlineStr">
        <is>
          <t>run 2</t>
        </is>
      </c>
      <c r="D602" s="10" t="inlineStr">
        <is>
          <t>run 3</t>
        </is>
      </c>
      <c r="E602" s="10" t="inlineStr">
        <is>
          <t>run 4</t>
        </is>
      </c>
      <c r="F602" s="10" t="inlineStr">
        <is>
          <t>run 5</t>
        </is>
      </c>
      <c r="G602" s="10" t="inlineStr">
        <is>
          <t>avg-matrix</t>
        </is>
      </c>
      <c r="H602" s="10" t="inlineStr">
        <is>
          <t>mean</t>
        </is>
      </c>
      <c r="I602" s="10" t="inlineStr">
        <is>
          <t>std (pop.)</t>
        </is>
      </c>
      <c r="J602" s="17" t="inlineStr">
        <is>
          <t>notes</t>
        </is>
      </c>
    </row>
    <row r="603">
      <c r="A603" s="7" t="inlineStr">
        <is>
          <t>TP</t>
        </is>
      </c>
      <c r="B603" s="7">
        <f>SUMPRODUCT(($B$594:$H$600=1)*('Ground truth'!$B$14:$H$20=1))</f>
        <v/>
      </c>
      <c r="C603" s="7">
        <f>SUMPRODUCT(($J$594:$P$600=1)*('Ground truth'!$B$14:$H$20=1))</f>
        <v/>
      </c>
      <c r="D603" s="7">
        <f>SUMPRODUCT(($R$594:$X$600=1)*('Ground truth'!$B$14:$H$20=1))</f>
        <v/>
      </c>
      <c r="E603" s="7">
        <f>SUMPRODUCT(($Z$594:$AF$600=1)*('Ground truth'!$B$14:$H$20=1))</f>
        <v/>
      </c>
      <c r="G603" s="7">
        <f>SUMPRODUCT(($AP$594:$AV$600=1)*('Ground truth'!$B$14:$H$20=1))</f>
        <v/>
      </c>
      <c r="H603" s="12">
        <f>AVERAGE($B$603:$F$603)</f>
        <v/>
      </c>
      <c r="I603" s="12">
        <f>STDEV.P($B$603:$F$603)</f>
        <v/>
      </c>
    </row>
    <row r="604">
      <c r="A604" s="7" t="inlineStr">
        <is>
          <t>TN</t>
        </is>
      </c>
      <c r="B604" s="7">
        <f>SUMPRODUCT(($B$594:$H$600=0)*('Ground truth'!$B$14:$H$20=0))</f>
        <v/>
      </c>
      <c r="C604" s="7">
        <f>SUMPRODUCT(($J$594:$P$600=0)*('Ground truth'!$B$14:$H$20=0))</f>
        <v/>
      </c>
      <c r="D604" s="7">
        <f>SUMPRODUCT(($R$594:$X$600=0)*('Ground truth'!$B$14:$H$20=0))</f>
        <v/>
      </c>
      <c r="E604" s="7">
        <f>SUMPRODUCT(($Z$594:$AF$600=0)*('Ground truth'!$B$14:$H$20=0))</f>
        <v/>
      </c>
      <c r="G604" s="7">
        <f>SUMPRODUCT(($AP$594:$AV$600=0)*('Ground truth'!$B$14:$H$20=0))</f>
        <v/>
      </c>
      <c r="H604" s="12">
        <f>AVERAGE($B$604:$F$604)</f>
        <v/>
      </c>
      <c r="I604" s="12">
        <f>STDEV.P($B$604:$F$604)</f>
        <v/>
      </c>
    </row>
    <row r="605">
      <c r="A605" s="7" t="inlineStr">
        <is>
          <t>FP</t>
        </is>
      </c>
      <c r="B605" s="7">
        <f>SUMPRODUCT(($B$594:$H$600=1)*('Ground truth'!$B$14:$H$20=0))</f>
        <v/>
      </c>
      <c r="C605" s="7">
        <f>SUMPRODUCT(($J$594:$P$600=1)*('Ground truth'!$B$14:$H$20=0))</f>
        <v/>
      </c>
      <c r="D605" s="7">
        <f>SUMPRODUCT(($R$594:$X$600=1)*('Ground truth'!$B$14:$H$20=0))</f>
        <v/>
      </c>
      <c r="E605" s="7">
        <f>SUMPRODUCT(($Z$594:$AF$600=1)*('Ground truth'!$B$14:$H$20=0))</f>
        <v/>
      </c>
      <c r="G605" s="7">
        <f>SUMPRODUCT(($AP$594:$AV$600=1)*('Ground truth'!$B$14:$H$20=0))</f>
        <v/>
      </c>
      <c r="H605" s="12">
        <f>AVERAGE($B$605:$F$605)</f>
        <v/>
      </c>
      <c r="I605" s="12">
        <f>STDEV.P($B$605:$F$605)</f>
        <v/>
      </c>
    </row>
    <row r="606">
      <c r="A606" s="7" t="inlineStr">
        <is>
          <t>FN</t>
        </is>
      </c>
      <c r="B606" s="7">
        <f>SUMPRODUCT(($B$594:$H$600=0)*('Ground truth'!$B$14:$H$20=1))</f>
        <v/>
      </c>
      <c r="C606" s="7">
        <f>SUMPRODUCT(($J$594:$P$600=0)*('Ground truth'!$B$14:$H$20=1))</f>
        <v/>
      </c>
      <c r="D606" s="7">
        <f>SUMPRODUCT(($R$594:$X$600=0)*('Ground truth'!$B$14:$H$20=1))</f>
        <v/>
      </c>
      <c r="E606" s="7">
        <f>SUMPRODUCT(($Z$594:$AF$600=0)*('Ground truth'!$B$14:$H$20=1))</f>
        <v/>
      </c>
      <c r="G606" s="7">
        <f>SUMPRODUCT(($AP$594:$AV$600=0)*('Ground truth'!$B$14:$H$20=1))</f>
        <v/>
      </c>
      <c r="H606" s="12">
        <f>AVERAGE($B$606:$F$606)</f>
        <v/>
      </c>
      <c r="I606" s="12">
        <f>STDEV.P($B$606:$F$606)</f>
        <v/>
      </c>
    </row>
    <row r="607">
      <c r="A607" s="4" t="inlineStr">
        <is>
          <t>Precision</t>
        </is>
      </c>
      <c r="B607" s="12">
        <f>IFERROR($B$603/($B$603+$B$605),0)</f>
        <v/>
      </c>
      <c r="C607" s="12">
        <f>IFERROR($C$603/($C$603+$C$605),0)</f>
        <v/>
      </c>
      <c r="D607" s="12">
        <f>IFERROR($D$603/($D$603+$D$605),0)</f>
        <v/>
      </c>
      <c r="E607" s="12">
        <f>IFERROR($E$603/($E$603+$E$605),0)</f>
        <v/>
      </c>
      <c r="G607" s="12">
        <f>IFERROR($G$603/($G$603+$G$605),0)</f>
        <v/>
      </c>
      <c r="H607" s="18">
        <f>AVERAGE($B$607:$F$607)</f>
        <v/>
      </c>
      <c r="I607" s="18">
        <f>STDEV.P($B$607:$F$607)</f>
        <v/>
      </c>
    </row>
    <row r="608">
      <c r="A608" s="4" t="inlineStr">
        <is>
          <t>Recall</t>
        </is>
      </c>
      <c r="B608" s="12">
        <f>IFERROR($B$603/($B$603+$B$606),0)</f>
        <v/>
      </c>
      <c r="C608" s="12">
        <f>IFERROR($C$603/($C$603+$C$606),0)</f>
        <v/>
      </c>
      <c r="D608" s="12">
        <f>IFERROR($D$603/($D$603+$D$606),0)</f>
        <v/>
      </c>
      <c r="E608" s="12">
        <f>IFERROR($E$603/($E$603+$E$606),0)</f>
        <v/>
      </c>
      <c r="G608" s="12">
        <f>IFERROR($G$603/($G$603+$G$606),0)</f>
        <v/>
      </c>
      <c r="H608" s="18">
        <f>AVERAGE($B$608:$F$608)</f>
        <v/>
      </c>
      <c r="I608" s="18">
        <f>STDEV.P($B$608:$F$608)</f>
        <v/>
      </c>
    </row>
    <row r="609">
      <c r="A609" s="4" t="inlineStr">
        <is>
          <t>F1</t>
        </is>
      </c>
      <c r="B609" s="12">
        <f>IFERROR(2*$B$607*$B$608/($B$607+$B$608),0)</f>
        <v/>
      </c>
      <c r="C609" s="12">
        <f>IFERROR(2*$C$607*$C$608/($C$607+$C$608),0)</f>
        <v/>
      </c>
      <c r="D609" s="12">
        <f>IFERROR(2*$D$607*$D$608/($D$607+$D$608),0)</f>
        <v/>
      </c>
      <c r="E609" s="12">
        <f>IFERROR(2*$E$607*$E$608/($E$607+$E$608),0)</f>
        <v/>
      </c>
      <c r="G609" s="12">
        <f>IFERROR(2*$G$607*$G$608/($G$607+$G$608),0)</f>
        <v/>
      </c>
      <c r="H609" s="18">
        <f>AVERAGE($B$609:$F$609)</f>
        <v/>
      </c>
      <c r="I609" s="18">
        <f>STDEV.P($B$609:$F$609)</f>
        <v/>
      </c>
    </row>
    <row r="610">
      <c r="A610" s="4" t="inlineStr">
        <is>
          <t>Accuracy</t>
        </is>
      </c>
      <c r="B610" s="12">
        <f>IFERROR(($B$603+$B$604)/($B$603+$B$604+$B$605+$B$606),0)</f>
        <v/>
      </c>
      <c r="C610" s="12">
        <f>IFERROR(($C$603+$C$604)/($C$603+$C$604+$C$605+$C$606),0)</f>
        <v/>
      </c>
      <c r="D610" s="12">
        <f>IFERROR(($D$603+$D$604)/($D$603+$D$604+$D$605+$D$606),0)</f>
        <v/>
      </c>
      <c r="E610" s="12">
        <f>IFERROR(($E$603+$E$604)/($E$603+$E$604+$E$605+$E$606),0)</f>
        <v/>
      </c>
      <c r="G610" s="12">
        <f>IFERROR(($G$603+$G$604)/($G$603+$G$604+$G$605+$G$606),0)</f>
        <v/>
      </c>
      <c r="H610" s="18">
        <f>AVERAGE($B$610:$F$610)</f>
        <v/>
      </c>
      <c r="I610" s="18">
        <f>STDEV.P($B$610:$F$610)</f>
        <v/>
      </c>
    </row>
    <row r="611">
      <c r="A611" s="4" t="inlineStr">
        <is>
          <t>Edit distance</t>
        </is>
      </c>
      <c r="B611" s="12">
        <f>SUMPRODUCT(ABS('Ground truth'!$B$14:$H$20-$B$594:$H$600))</f>
        <v/>
      </c>
      <c r="C611" s="12">
        <f>SUMPRODUCT(ABS('Ground truth'!$B$14:$H$20-$J$594:$P$600))</f>
        <v/>
      </c>
      <c r="D611" s="12">
        <f>SUMPRODUCT(ABS('Ground truth'!$B$14:$H$20-$R$594:$X$600))</f>
        <v/>
      </c>
      <c r="E611" s="12">
        <f>SUMPRODUCT(ABS('Ground truth'!$B$14:$H$20-$Z$594:$AF$600))</f>
        <v/>
      </c>
      <c r="G611" s="12">
        <f>SUMPRODUCT(ABS('Ground truth'!$B$14:$H$20-$AP$594:$AV$600))</f>
        <v/>
      </c>
      <c r="H611" s="18">
        <f>AVERAGE($B$611:$F$611)</f>
        <v/>
      </c>
      <c r="I611" s="18">
        <f>STDEV.P($B$611:$F$611)</f>
        <v/>
      </c>
    </row>
    <row r="612">
      <c r="A612" s="4" t="inlineStr">
        <is>
          <t>Spectral distance</t>
        </is>
      </c>
      <c r="B612" s="12">
        <f>SQRT(SUMPRODUCT(('Ground truth'!$K$14:$K$20-$B$623:$B$629)^2))</f>
        <v/>
      </c>
      <c r="C612" s="12">
        <f>SQRT(SUMPRODUCT(('Ground truth'!$K$14:$K$20-$C$623:$C$629)^2))</f>
        <v/>
      </c>
      <c r="D612" s="12">
        <f>SQRT(SUMPRODUCT(('Ground truth'!$K$14:$K$20-$D$623:$D$629)^2))</f>
        <v/>
      </c>
      <c r="E612" s="12">
        <f>SQRT(SUMPRODUCT(('Ground truth'!$K$14:$K$20-$E$623:$E$629)^2))</f>
        <v/>
      </c>
      <c r="G612" s="12">
        <f>SQRT(SUMPRODUCT(('Ground truth'!$K$14:$K$20-$G$623:$G$629)^2))</f>
        <v/>
      </c>
      <c r="H612" s="18">
        <f>AVERAGE($B$612:$F$612)</f>
        <v/>
      </c>
      <c r="I612" s="18">
        <f>STDEV.P($B$612:$F$612)</f>
        <v/>
      </c>
    </row>
    <row r="613">
      <c r="A613" s="4" t="inlineStr">
        <is>
          <t>Unsure cells</t>
        </is>
      </c>
      <c r="B613" s="7">
        <f>COUNTIF($B$594:$H$600,2)</f>
        <v/>
      </c>
      <c r="C613" s="7">
        <f>COUNTIF($J$594:$P$600,2)</f>
        <v/>
      </c>
      <c r="D613" s="7">
        <f>COUNTIF($R$594:$X$600,2)</f>
        <v/>
      </c>
      <c r="E613" s="7">
        <f>COUNTIF($Z$594:$AF$600,2)</f>
        <v/>
      </c>
      <c r="G613" s="7">
        <f>COUNTIF($AP$594:$AV$600,2)</f>
        <v/>
      </c>
      <c r="H613" s="12">
        <f>AVERAGE($B$613:$F$613)</f>
        <v/>
      </c>
      <c r="I613" s="12">
        <f>STDEV.P($B$613:$F$613)</f>
        <v/>
      </c>
    </row>
    <row r="614">
      <c r="A614" s="3" t="inlineStr">
        <is>
          <t>eigenvalues (real part, numpy order; pasted)</t>
        </is>
      </c>
    </row>
    <row r="615">
      <c r="A615" s="3" t="inlineStr">
        <is>
          <t xml:space="preserve">  λ1</t>
        </is>
      </c>
      <c r="B615" s="19" t="n">
        <v>4.510117665327716</v>
      </c>
      <c r="C615" s="19" t="n">
        <v>5.076423340782252</v>
      </c>
      <c r="D615" s="19" t="n">
        <v>5.076423340782252</v>
      </c>
      <c r="E615" s="19" t="n">
        <v>5.076423340782252</v>
      </c>
      <c r="G615" s="19" t="n">
        <v>5.076423340782252</v>
      </c>
    </row>
    <row r="616">
      <c r="A616" s="3" t="inlineStr">
        <is>
          <t xml:space="preserve">  λ2</t>
        </is>
      </c>
      <c r="B616" s="19" t="n">
        <v>2.186769993101381</v>
      </c>
      <c r="C616" s="19" t="n">
        <v>-1.155804002705601</v>
      </c>
      <c r="D616" s="19" t="n">
        <v>-1.155804002705601</v>
      </c>
      <c r="E616" s="19" t="n">
        <v>-1.155804002705601</v>
      </c>
      <c r="G616" s="19" t="n">
        <v>-1.155804002705601</v>
      </c>
    </row>
    <row r="617">
      <c r="A617" s="3" t="inlineStr">
        <is>
          <t xml:space="preserve">  λ3</t>
        </is>
      </c>
      <c r="B617" s="19" t="n">
        <v>1.127197597493721</v>
      </c>
      <c r="C617" s="19" t="n">
        <v>-0.5645607650674002</v>
      </c>
      <c r="D617" s="19" t="n">
        <v>-0.5645607650674002</v>
      </c>
      <c r="E617" s="19" t="n">
        <v>-0.5645607650674002</v>
      </c>
      <c r="G617" s="19" t="n">
        <v>-0.5645607650674002</v>
      </c>
    </row>
    <row r="618">
      <c r="A618" s="3" t="inlineStr">
        <is>
          <t xml:space="preserve">  λ4</t>
        </is>
      </c>
      <c r="B618" s="19" t="n">
        <v>-1.136684423507488</v>
      </c>
      <c r="C618" s="19" t="n">
        <v>0.5870893692096448</v>
      </c>
      <c r="D618" s="19" t="n">
        <v>0.5870893692096448</v>
      </c>
      <c r="E618" s="19" t="n">
        <v>0.5870893692096448</v>
      </c>
      <c r="G618" s="19" t="n">
        <v>0.5870893692096448</v>
      </c>
    </row>
    <row r="619">
      <c r="A619" s="3" t="inlineStr">
        <is>
          <t xml:space="preserve">  λ5</t>
        </is>
      </c>
      <c r="B619" s="19" t="n">
        <v>-0.5411716641496471</v>
      </c>
      <c r="C619" s="19" t="n">
        <v>2.056852057781103</v>
      </c>
      <c r="D619" s="19" t="n">
        <v>2.056852057781103</v>
      </c>
      <c r="E619" s="19" t="n">
        <v>2.056852057781103</v>
      </c>
      <c r="G619" s="19" t="n">
        <v>2.056852057781103</v>
      </c>
    </row>
    <row r="620">
      <c r="A620" s="3" t="inlineStr">
        <is>
          <t xml:space="preserve">  λ6</t>
        </is>
      </c>
      <c r="B620" s="19" t="n">
        <v>-0.1462291682656735</v>
      </c>
      <c r="C620" s="19" t="n">
        <v>1</v>
      </c>
      <c r="D620" s="19" t="n">
        <v>1</v>
      </c>
      <c r="E620" s="19" t="n">
        <v>1</v>
      </c>
      <c r="G620" s="19" t="n">
        <v>1</v>
      </c>
    </row>
    <row r="621">
      <c r="A621" s="3" t="inlineStr">
        <is>
          <t xml:space="preserve">  λ7</t>
        </is>
      </c>
      <c r="B621" s="19" t="n">
        <v>1</v>
      </c>
      <c r="C621" s="19" t="n">
        <v>-1.110223024625157e-16</v>
      </c>
      <c r="D621" s="19" t="n">
        <v>-1.110223024625157e-16</v>
      </c>
      <c r="E621" s="19" t="n">
        <v>-1.110223024625157e-16</v>
      </c>
      <c r="G621" s="19" t="n">
        <v>-1.110223024625157e-16</v>
      </c>
    </row>
    <row r="622">
      <c r="A622" s="3" t="inlineStr">
        <is>
          <t>eigenvalues sorted desc (LARGE)</t>
        </is>
      </c>
    </row>
    <row r="623">
      <c r="A623" s="3" t="inlineStr">
        <is>
          <t xml:space="preserve">  λ(1)</t>
        </is>
      </c>
      <c r="B623" s="19">
        <f>LARGE($B$615:$B$621,1)</f>
        <v/>
      </c>
      <c r="C623" s="19">
        <f>LARGE($C$615:$C$621,1)</f>
        <v/>
      </c>
      <c r="D623" s="19">
        <f>LARGE($D$615:$D$621,1)</f>
        <v/>
      </c>
      <c r="E623" s="19">
        <f>LARGE($E$615:$E$621,1)</f>
        <v/>
      </c>
      <c r="G623" s="19">
        <f>LARGE($G$615:$G$621,1)</f>
        <v/>
      </c>
    </row>
    <row r="624">
      <c r="A624" s="3" t="inlineStr">
        <is>
          <t xml:space="preserve">  λ(2)</t>
        </is>
      </c>
      <c r="B624" s="19">
        <f>LARGE($B$615:$B$621,2)</f>
        <v/>
      </c>
      <c r="C624" s="19">
        <f>LARGE($C$615:$C$621,2)</f>
        <v/>
      </c>
      <c r="D624" s="19">
        <f>LARGE($D$615:$D$621,2)</f>
        <v/>
      </c>
      <c r="E624" s="19">
        <f>LARGE($E$615:$E$621,2)</f>
        <v/>
      </c>
      <c r="G624" s="19">
        <f>LARGE($G$615:$G$621,2)</f>
        <v/>
      </c>
    </row>
    <row r="625">
      <c r="A625" s="3" t="inlineStr">
        <is>
          <t xml:space="preserve">  λ(3)</t>
        </is>
      </c>
      <c r="B625" s="19">
        <f>LARGE($B$615:$B$621,3)</f>
        <v/>
      </c>
      <c r="C625" s="19">
        <f>LARGE($C$615:$C$621,3)</f>
        <v/>
      </c>
      <c r="D625" s="19">
        <f>LARGE($D$615:$D$621,3)</f>
        <v/>
      </c>
      <c r="E625" s="19">
        <f>LARGE($E$615:$E$621,3)</f>
        <v/>
      </c>
      <c r="G625" s="19">
        <f>LARGE($G$615:$G$621,3)</f>
        <v/>
      </c>
    </row>
    <row r="626">
      <c r="A626" s="3" t="inlineStr">
        <is>
          <t xml:space="preserve">  λ(4)</t>
        </is>
      </c>
      <c r="B626" s="19">
        <f>LARGE($B$615:$B$621,4)</f>
        <v/>
      </c>
      <c r="C626" s="19">
        <f>LARGE($C$615:$C$621,4)</f>
        <v/>
      </c>
      <c r="D626" s="19">
        <f>LARGE($D$615:$D$621,4)</f>
        <v/>
      </c>
      <c r="E626" s="19">
        <f>LARGE($E$615:$E$621,4)</f>
        <v/>
      </c>
      <c r="G626" s="19">
        <f>LARGE($G$615:$G$621,4)</f>
        <v/>
      </c>
    </row>
    <row r="627">
      <c r="A627" s="3" t="inlineStr">
        <is>
          <t xml:space="preserve">  λ(5)</t>
        </is>
      </c>
      <c r="B627" s="19">
        <f>LARGE($B$615:$B$621,5)</f>
        <v/>
      </c>
      <c r="C627" s="19">
        <f>LARGE($C$615:$C$621,5)</f>
        <v/>
      </c>
      <c r="D627" s="19">
        <f>LARGE($D$615:$D$621,5)</f>
        <v/>
      </c>
      <c r="E627" s="19">
        <f>LARGE($E$615:$E$621,5)</f>
        <v/>
      </c>
      <c r="G627" s="19">
        <f>LARGE($G$615:$G$621,5)</f>
        <v/>
      </c>
    </row>
    <row r="628">
      <c r="A628" s="3" t="inlineStr">
        <is>
          <t xml:space="preserve">  λ(6)</t>
        </is>
      </c>
      <c r="B628" s="19">
        <f>LARGE($B$615:$B$621,6)</f>
        <v/>
      </c>
      <c r="C628" s="19">
        <f>LARGE($C$615:$C$621,6)</f>
        <v/>
      </c>
      <c r="D628" s="19">
        <f>LARGE($D$615:$D$621,6)</f>
        <v/>
      </c>
      <c r="E628" s="19">
        <f>LARGE($E$615:$E$621,6)</f>
        <v/>
      </c>
      <c r="G628" s="19">
        <f>LARGE($G$615:$G$621,6)</f>
        <v/>
      </c>
    </row>
    <row r="629">
      <c r="A629" s="3" t="inlineStr">
        <is>
          <t xml:space="preserve">  λ(7)</t>
        </is>
      </c>
      <c r="B629" s="19">
        <f>LARGE($B$615:$B$621,7)</f>
        <v/>
      </c>
      <c r="C629" s="19">
        <f>LARGE($C$615:$C$621,7)</f>
        <v/>
      </c>
      <c r="D629" s="19">
        <f>LARGE($D$615:$D$621,7)</f>
        <v/>
      </c>
      <c r="E629" s="19">
        <f>LARGE($E$615:$E$621,7)</f>
        <v/>
      </c>
      <c r="G629" s="19">
        <f>LARGE($G$615:$G$621,7)</f>
        <v/>
      </c>
    </row>
    <row r="630">
      <c r="A630" s="3" t="inlineStr">
        <is>
          <t>check: Σeig − trace (→0)</t>
        </is>
      </c>
      <c r="B630" s="3">
        <f>ROUND(SUM($B$615:$B$621)-($B$594+$C$595+$D$596+$E$597+$F$598+$G$599+$H$600),6)</f>
        <v/>
      </c>
      <c r="C630" s="3">
        <f>ROUND(SUM($C$615:$C$621)-($J$594+$K$595+$L$596+$M$597+$N$598+$O$599+$P$600),6)</f>
        <v/>
      </c>
      <c r="D630" s="3">
        <f>ROUND(SUM($D$615:$D$621)-($R$594+$S$595+$T$596+$U$597+$V$598+$W$599+$X$600),6)</f>
        <v/>
      </c>
      <c r="E630" s="3">
        <f>ROUND(SUM($E$615:$E$621)-($Z$594+$AA$595+$AB$596+$AC$597+$AD$598+$AE$599+$AF$600),6)</f>
        <v/>
      </c>
      <c r="G630" s="3">
        <f>ROUND(SUM($G$615:$G$621)-($AP$594+$AQ$595+$AR$596+$AS$597+$AT$598+$AU$599+$AV$600),6)</f>
        <v/>
      </c>
    </row>
    <row r="631">
      <c r="A631" s="3" t="inlineStr">
        <is>
          <t>check: Πeig − det (→0)</t>
        </is>
      </c>
      <c r="B631" s="3">
        <f>ROUND(MDETERM($B$594:$H$600)-PRODUCT($B$615:$B$621),6)</f>
        <v/>
      </c>
      <c r="C631" s="3">
        <f>ROUND(MDETERM($J$594:$P$600)-PRODUCT($C$615:$C$621),6)</f>
        <v/>
      </c>
      <c r="D631" s="3">
        <f>ROUND(MDETERM($R$594:$X$600)-PRODUCT($D$615:$D$621),6)</f>
        <v/>
      </c>
      <c r="E631" s="3">
        <f>ROUND(MDETERM($Z$594:$AF$600)-PRODUCT($E$615:$E$621),6)</f>
        <v/>
      </c>
      <c r="G631" s="3">
        <f>ROUND(MDETERM($AP$594:$AV$600)-PRODUCT($G$615:$G$621),6)</f>
        <v/>
      </c>
    </row>
    <row r="632">
      <c r="A632" s="3" t="inlineStr">
        <is>
          <t>complex eigenvalues?</t>
        </is>
      </c>
      <c r="B632" s="3" t="inlineStr"/>
      <c r="C632" s="3" t="inlineStr"/>
      <c r="D632" s="3" t="inlineStr"/>
      <c r="E632" s="3" t="inlineStr"/>
      <c r="G632" s="3" t="inlineStr"/>
    </row>
    <row r="633">
      <c r="A633" s="3" t="inlineStr">
        <is>
          <t>check: det(M − λᵢI) per sorted λ (→0)</t>
        </is>
      </c>
    </row>
    <row r="634">
      <c r="A634" s="3" t="inlineStr">
        <is>
          <t xml:space="preserve">  det(M − λ(1)I)</t>
        </is>
      </c>
      <c r="B634" s="3">
        <f t="array" ref="B634">ROUND(MDETERM($B$594:$H$600-$B$623*MUNIT(7)),6)</f>
        <v/>
      </c>
      <c r="C634" s="3">
        <f t="array" ref="C634">ROUND(MDETERM($J$594:$P$600-$C$623*MUNIT(7)),6)</f>
        <v/>
      </c>
      <c r="D634" s="3">
        <f t="array" ref="D634">ROUND(MDETERM($R$594:$X$600-$D$623*MUNIT(7)),6)</f>
        <v/>
      </c>
      <c r="E634" s="3">
        <f t="array" ref="E634">ROUND(MDETERM($Z$594:$AF$600-$E$623*MUNIT(7)),6)</f>
        <v/>
      </c>
      <c r="G634" s="3">
        <f t="array" ref="G634">ROUND(MDETERM($AP$594:$AV$600-$G$623*MUNIT(7)),6)</f>
        <v/>
      </c>
    </row>
    <row r="635">
      <c r="A635" s="3" t="inlineStr">
        <is>
          <t xml:space="preserve">  det(M − λ(2)I)</t>
        </is>
      </c>
      <c r="B635" s="3">
        <f t="array" ref="B635">ROUND(MDETERM($B$594:$H$600-$B$624*MUNIT(7)),6)</f>
        <v/>
      </c>
      <c r="C635" s="3">
        <f t="array" ref="C635">ROUND(MDETERM($J$594:$P$600-$C$624*MUNIT(7)),6)</f>
        <v/>
      </c>
      <c r="D635" s="3">
        <f t="array" ref="D635">ROUND(MDETERM($R$594:$X$600-$D$624*MUNIT(7)),6)</f>
        <v/>
      </c>
      <c r="E635" s="3">
        <f t="array" ref="E635">ROUND(MDETERM($Z$594:$AF$600-$E$624*MUNIT(7)),6)</f>
        <v/>
      </c>
      <c r="G635" s="3">
        <f t="array" ref="G635">ROUND(MDETERM($AP$594:$AV$600-$G$624*MUNIT(7)),6)</f>
        <v/>
      </c>
    </row>
    <row r="636">
      <c r="A636" s="3" t="inlineStr">
        <is>
          <t xml:space="preserve">  det(M − λ(3)I)</t>
        </is>
      </c>
      <c r="B636" s="3">
        <f t="array" ref="B636">ROUND(MDETERM($B$594:$H$600-$B$625*MUNIT(7)),6)</f>
        <v/>
      </c>
      <c r="C636" s="3">
        <f t="array" ref="C636">ROUND(MDETERM($J$594:$P$600-$C$625*MUNIT(7)),6)</f>
        <v/>
      </c>
      <c r="D636" s="3">
        <f t="array" ref="D636">ROUND(MDETERM($R$594:$X$600-$D$625*MUNIT(7)),6)</f>
        <v/>
      </c>
      <c r="E636" s="3">
        <f t="array" ref="E636">ROUND(MDETERM($Z$594:$AF$600-$E$625*MUNIT(7)),6)</f>
        <v/>
      </c>
      <c r="G636" s="3">
        <f t="array" ref="G636">ROUND(MDETERM($AP$594:$AV$600-$G$625*MUNIT(7)),6)</f>
        <v/>
      </c>
    </row>
    <row r="637">
      <c r="A637" s="3" t="inlineStr">
        <is>
          <t xml:space="preserve">  det(M − λ(4)I)</t>
        </is>
      </c>
      <c r="B637" s="3">
        <f t="array" ref="B637">ROUND(MDETERM($B$594:$H$600-$B$626*MUNIT(7)),6)</f>
        <v/>
      </c>
      <c r="C637" s="3">
        <f t="array" ref="C637">ROUND(MDETERM($J$594:$P$600-$C$626*MUNIT(7)),6)</f>
        <v/>
      </c>
      <c r="D637" s="3">
        <f t="array" ref="D637">ROUND(MDETERM($R$594:$X$600-$D$626*MUNIT(7)),6)</f>
        <v/>
      </c>
      <c r="E637" s="3">
        <f t="array" ref="E637">ROUND(MDETERM($Z$594:$AF$600-$E$626*MUNIT(7)),6)</f>
        <v/>
      </c>
      <c r="G637" s="3">
        <f t="array" ref="G637">ROUND(MDETERM($AP$594:$AV$600-$G$626*MUNIT(7)),6)</f>
        <v/>
      </c>
    </row>
    <row r="638">
      <c r="A638" s="3" t="inlineStr">
        <is>
          <t xml:space="preserve">  det(M − λ(5)I)</t>
        </is>
      </c>
      <c r="B638" s="3">
        <f t="array" ref="B638">ROUND(MDETERM($B$594:$H$600-$B$627*MUNIT(7)),6)</f>
        <v/>
      </c>
      <c r="C638" s="3">
        <f t="array" ref="C638">ROUND(MDETERM($J$594:$P$600-$C$627*MUNIT(7)),6)</f>
        <v/>
      </c>
      <c r="D638" s="3">
        <f t="array" ref="D638">ROUND(MDETERM($R$594:$X$600-$D$627*MUNIT(7)),6)</f>
        <v/>
      </c>
      <c r="E638" s="3">
        <f t="array" ref="E638">ROUND(MDETERM($Z$594:$AF$600-$E$627*MUNIT(7)),6)</f>
        <v/>
      </c>
      <c r="G638" s="3">
        <f t="array" ref="G638">ROUND(MDETERM($AP$594:$AV$600-$G$627*MUNIT(7)),6)</f>
        <v/>
      </c>
    </row>
    <row r="639">
      <c r="A639" s="3" t="inlineStr">
        <is>
          <t xml:space="preserve">  det(M − λ(6)I)</t>
        </is>
      </c>
      <c r="B639" s="3">
        <f t="array" ref="B639">ROUND(MDETERM($B$594:$H$600-$B$628*MUNIT(7)),6)</f>
        <v/>
      </c>
      <c r="C639" s="3">
        <f t="array" ref="C639">ROUND(MDETERM($J$594:$P$600-$C$628*MUNIT(7)),6)</f>
        <v/>
      </c>
      <c r="D639" s="3">
        <f t="array" ref="D639">ROUND(MDETERM($R$594:$X$600-$D$628*MUNIT(7)),6)</f>
        <v/>
      </c>
      <c r="E639" s="3">
        <f t="array" ref="E639">ROUND(MDETERM($Z$594:$AF$600-$E$628*MUNIT(7)),6)</f>
        <v/>
      </c>
      <c r="G639" s="3">
        <f t="array" ref="G639">ROUND(MDETERM($AP$594:$AV$600-$G$628*MUNIT(7)),6)</f>
        <v/>
      </c>
    </row>
    <row r="640">
      <c r="A640" s="3" t="inlineStr">
        <is>
          <t xml:space="preserve">  det(M − λ(7)I)</t>
        </is>
      </c>
      <c r="B640" s="3">
        <f t="array" ref="B640">ROUND(MDETERM($B$594:$H$600-$B$629*MUNIT(7)),6)</f>
        <v/>
      </c>
      <c r="C640" s="3">
        <f t="array" ref="C640">ROUND(MDETERM($J$594:$P$600-$C$629*MUNIT(7)),6)</f>
        <v/>
      </c>
      <c r="D640" s="3">
        <f t="array" ref="D640">ROUND(MDETERM($R$594:$X$600-$D$629*MUNIT(7)),6)</f>
        <v/>
      </c>
      <c r="E640" s="3">
        <f t="array" ref="E640">ROUND(MDETERM($Z$594:$AF$600-$E$629*MUNIT(7)),6)</f>
        <v/>
      </c>
      <c r="G640" s="3">
        <f t="array" ref="G640">ROUND(MDETERM($AP$594:$AV$600-$G$629*MUNIT(7)),6)</f>
        <v/>
      </c>
    </row>
    <row r="644" ht="16" customHeight="1">
      <c r="A644" s="14" t="inlineStr">
        <is>
          <t>RAG R2 | llama3.3:70b</t>
        </is>
      </c>
      <c r="B644" s="9" t="inlineStr">
        <is>
          <t>run 1 (raw, pasted)</t>
        </is>
      </c>
      <c r="J644" s="9" t="inlineStr">
        <is>
          <t>run 2 (raw, pasted)</t>
        </is>
      </c>
      <c r="R644" s="9" t="inlineStr">
        <is>
          <t>run 3 (raw, pasted)</t>
        </is>
      </c>
      <c r="Z644" s="9" t="inlineStr">
        <is>
          <t>run 4 (raw, pasted)</t>
        </is>
      </c>
      <c r="AH644" s="9" t="inlineStr">
        <is>
          <t>run 5: returned no matrix</t>
        </is>
      </c>
      <c r="AP644" s="9" t="inlineStr">
        <is>
          <t>Step2 average matrix (formula)</t>
        </is>
      </c>
      <c r="AX644" s="9" t="inlineStr">
        <is>
          <t>ground truth (reference)</t>
        </is>
      </c>
    </row>
    <row r="645" ht="60" customHeight="1">
      <c r="B645" s="15" t="inlineStr">
        <is>
          <t>Motor</t>
        </is>
      </c>
      <c r="C645" s="15" t="inlineStr">
        <is>
          <t>Housing</t>
        </is>
      </c>
      <c r="D645" s="15" t="inlineStr">
        <is>
          <t>Ring Gear</t>
        </is>
      </c>
      <c r="E645" s="15" t="inlineStr">
        <is>
          <t>Clip</t>
        </is>
      </c>
      <c r="F645" s="15" t="inlineStr">
        <is>
          <t>Battery</t>
        </is>
      </c>
      <c r="G645" s="15" t="inlineStr">
        <is>
          <t>Switch</t>
        </is>
      </c>
      <c r="H645" s="15" t="inlineStr">
        <is>
          <t>Screwdriver Bit</t>
        </is>
      </c>
      <c r="J645" s="15" t="inlineStr">
        <is>
          <t>Motor</t>
        </is>
      </c>
      <c r="K645" s="15" t="inlineStr">
        <is>
          <t>Housing</t>
        </is>
      </c>
      <c r="L645" s="15" t="inlineStr">
        <is>
          <t>Ring Gear</t>
        </is>
      </c>
      <c r="M645" s="15" t="inlineStr">
        <is>
          <t>Clip</t>
        </is>
      </c>
      <c r="N645" s="15" t="inlineStr">
        <is>
          <t>Battery</t>
        </is>
      </c>
      <c r="O645" s="15" t="inlineStr">
        <is>
          <t>Switch</t>
        </is>
      </c>
      <c r="P645" s="15" t="inlineStr">
        <is>
          <t>Screwdriver Bit</t>
        </is>
      </c>
      <c r="R645" s="15" t="inlineStr">
        <is>
          <t>Motor</t>
        </is>
      </c>
      <c r="S645" s="15" t="inlineStr">
        <is>
          <t>Housing</t>
        </is>
      </c>
      <c r="T645" s="15" t="inlineStr">
        <is>
          <t>Ring Gear</t>
        </is>
      </c>
      <c r="U645" s="15" t="inlineStr">
        <is>
          <t>Clip</t>
        </is>
      </c>
      <c r="V645" s="15" t="inlineStr">
        <is>
          <t>Battery</t>
        </is>
      </c>
      <c r="W645" s="15" t="inlineStr">
        <is>
          <t>Switch</t>
        </is>
      </c>
      <c r="X645" s="15" t="inlineStr">
        <is>
          <t>Screwdriver Bit</t>
        </is>
      </c>
      <c r="Z645" s="15" t="inlineStr">
        <is>
          <t>Motor</t>
        </is>
      </c>
      <c r="AA645" s="15" t="inlineStr">
        <is>
          <t>Housing</t>
        </is>
      </c>
      <c r="AB645" s="15" t="inlineStr">
        <is>
          <t>Ring Gear</t>
        </is>
      </c>
      <c r="AC645" s="15" t="inlineStr">
        <is>
          <t>Clip</t>
        </is>
      </c>
      <c r="AD645" s="15" t="inlineStr">
        <is>
          <t>Battery</t>
        </is>
      </c>
      <c r="AE645" s="15" t="inlineStr">
        <is>
          <t>Switch</t>
        </is>
      </c>
      <c r="AF645" s="15" t="inlineStr">
        <is>
          <t>Screwdriver Bit</t>
        </is>
      </c>
      <c r="AP645" s="15" t="inlineStr">
        <is>
          <t>Motor</t>
        </is>
      </c>
      <c r="AQ645" s="15" t="inlineStr">
        <is>
          <t>Housing</t>
        </is>
      </c>
      <c r="AR645" s="15" t="inlineStr">
        <is>
          <t>Ring Gear</t>
        </is>
      </c>
      <c r="AS645" s="15" t="inlineStr">
        <is>
          <t>Clip</t>
        </is>
      </c>
      <c r="AT645" s="15" t="inlineStr">
        <is>
          <t>Battery</t>
        </is>
      </c>
      <c r="AU645" s="15" t="inlineStr">
        <is>
          <t>Switch</t>
        </is>
      </c>
      <c r="AV645" s="15" t="inlineStr">
        <is>
          <t>Screwdriver Bit</t>
        </is>
      </c>
    </row>
    <row r="646">
      <c r="A646" s="3" t="inlineStr">
        <is>
          <t>Motor</t>
        </is>
      </c>
      <c r="B646" s="8" t="n">
        <v>1</v>
      </c>
      <c r="C646" s="8" t="n">
        <v>1</v>
      </c>
      <c r="D646" s="8" t="n">
        <v>0</v>
      </c>
      <c r="E646" s="8" t="n">
        <v>0</v>
      </c>
      <c r="F646" s="8" t="n">
        <v>1</v>
      </c>
      <c r="G646" s="8" t="n">
        <v>1</v>
      </c>
      <c r="H646" s="8" t="n">
        <v>1</v>
      </c>
      <c r="J646" s="8" t="n">
        <v>1</v>
      </c>
      <c r="K646" s="8" t="n">
        <v>1</v>
      </c>
      <c r="L646" s="8" t="n">
        <v>0</v>
      </c>
      <c r="M646" s="8" t="n">
        <v>0</v>
      </c>
      <c r="N646" s="8" t="n">
        <v>1</v>
      </c>
      <c r="O646" s="8" t="n">
        <v>1</v>
      </c>
      <c r="P646" s="8" t="n">
        <v>1</v>
      </c>
      <c r="R646" s="8" t="n">
        <v>1</v>
      </c>
      <c r="S646" s="8" t="n">
        <v>1</v>
      </c>
      <c r="T646" s="8" t="n">
        <v>0</v>
      </c>
      <c r="U646" s="8" t="n">
        <v>0</v>
      </c>
      <c r="V646" s="8" t="n">
        <v>1</v>
      </c>
      <c r="W646" s="8" t="n">
        <v>1</v>
      </c>
      <c r="X646" s="8" t="n">
        <v>1</v>
      </c>
      <c r="Z646" s="8" t="n">
        <v>1</v>
      </c>
      <c r="AA646" s="8" t="n">
        <v>1</v>
      </c>
      <c r="AB646" s="8" t="n">
        <v>0</v>
      </c>
      <c r="AC646" s="8" t="n">
        <v>0</v>
      </c>
      <c r="AD646" s="8" t="n">
        <v>1</v>
      </c>
      <c r="AE646" s="8" t="n">
        <v>1</v>
      </c>
      <c r="AF646" s="8" t="n">
        <v>1</v>
      </c>
      <c r="AP646" s="8">
        <f>IF(($B$646&lt;&gt;2)+($J$646&lt;&gt;2)+($R$646&lt;&gt;2)+($Z$646&lt;&gt;2)=0,2,IF((($B$646&lt;&gt;2)*$B$646+($J$646&lt;&gt;2)*$J$646+($R$646&lt;&gt;2)*$R$646+($Z$646&lt;&gt;2)*$Z$646)/(($B$646&lt;&gt;2)+($J$646&lt;&gt;2)+($R$646&lt;&gt;2)+($Z$646&lt;&gt;2))&gt;=0.5,1,0))</f>
        <v/>
      </c>
      <c r="AQ646" s="8">
        <f>IF(($C$646&lt;&gt;2)+($K$646&lt;&gt;2)+($S$646&lt;&gt;2)+($AA$646&lt;&gt;2)=0,2,IF((($C$646&lt;&gt;2)*$C$646+($K$646&lt;&gt;2)*$K$646+($S$646&lt;&gt;2)*$S$646+($AA$646&lt;&gt;2)*$AA$646)/(($C$646&lt;&gt;2)+($K$646&lt;&gt;2)+($S$646&lt;&gt;2)+($AA$646&lt;&gt;2))&gt;=0.5,1,0))</f>
        <v/>
      </c>
      <c r="AR646" s="8">
        <f>IF(($D$646&lt;&gt;2)+($L$646&lt;&gt;2)+($T$646&lt;&gt;2)+($AB$646&lt;&gt;2)=0,2,IF((($D$646&lt;&gt;2)*$D$646+($L$646&lt;&gt;2)*$L$646+($T$646&lt;&gt;2)*$T$646+($AB$646&lt;&gt;2)*$AB$646)/(($D$646&lt;&gt;2)+($L$646&lt;&gt;2)+($T$646&lt;&gt;2)+($AB$646&lt;&gt;2))&gt;=0.5,1,0))</f>
        <v/>
      </c>
      <c r="AS646" s="8">
        <f>IF(($E$646&lt;&gt;2)+($M$646&lt;&gt;2)+($U$646&lt;&gt;2)+($AC$646&lt;&gt;2)=0,2,IF((($E$646&lt;&gt;2)*$E$646+($M$646&lt;&gt;2)*$M$646+($U$646&lt;&gt;2)*$U$646+($AC$646&lt;&gt;2)*$AC$646)/(($E$646&lt;&gt;2)+($M$646&lt;&gt;2)+($U$646&lt;&gt;2)+($AC$646&lt;&gt;2))&gt;=0.5,1,0))</f>
        <v/>
      </c>
      <c r="AT646" s="8">
        <f>IF(($F$646&lt;&gt;2)+($N$646&lt;&gt;2)+($V$646&lt;&gt;2)+($AD$646&lt;&gt;2)=0,2,IF((($F$646&lt;&gt;2)*$F$646+($N$646&lt;&gt;2)*$N$646+($V$646&lt;&gt;2)*$V$646+($AD$646&lt;&gt;2)*$AD$646)/(($F$646&lt;&gt;2)+($N$646&lt;&gt;2)+($V$646&lt;&gt;2)+($AD$646&lt;&gt;2))&gt;=0.5,1,0))</f>
        <v/>
      </c>
      <c r="AU646" s="8">
        <f>IF(($G$646&lt;&gt;2)+($O$646&lt;&gt;2)+($W$646&lt;&gt;2)+($AE$646&lt;&gt;2)=0,2,IF((($G$646&lt;&gt;2)*$G$646+($O$646&lt;&gt;2)*$O$646+($W$646&lt;&gt;2)*$W$646+($AE$646&lt;&gt;2)*$AE$646)/(($G$646&lt;&gt;2)+($O$646&lt;&gt;2)+($W$646&lt;&gt;2)+($AE$646&lt;&gt;2))&gt;=0.5,1,0))</f>
        <v/>
      </c>
      <c r="AV646" s="8">
        <f>IF(($H$646&lt;&gt;2)+($P$646&lt;&gt;2)+($X$646&lt;&gt;2)+($AF$646&lt;&gt;2)=0,2,IF((($H$646&lt;&gt;2)*$H$646+($P$646&lt;&gt;2)*$P$646+($X$646&lt;&gt;2)*$X$646+($AF$646&lt;&gt;2)*$AF$646)/(($H$646&lt;&gt;2)+($P$646&lt;&gt;2)+($X$646&lt;&gt;2)+($AF$646&lt;&gt;2))&gt;=0.5,1,0))</f>
        <v/>
      </c>
      <c r="AX646" s="16">
        <f>'Ground truth'!$B$14</f>
        <v/>
      </c>
      <c r="AY646" s="16">
        <f>'Ground truth'!$C$14</f>
        <v/>
      </c>
      <c r="AZ646" s="16">
        <f>'Ground truth'!$D$14</f>
        <v/>
      </c>
      <c r="BA646" s="16">
        <f>'Ground truth'!$E$14</f>
        <v/>
      </c>
      <c r="BB646" s="16">
        <f>'Ground truth'!$F$14</f>
        <v/>
      </c>
      <c r="BC646" s="16">
        <f>'Ground truth'!$G$14</f>
        <v/>
      </c>
      <c r="BD646" s="16">
        <f>'Ground truth'!$H$14</f>
        <v/>
      </c>
    </row>
    <row r="647">
      <c r="A647" s="3" t="inlineStr">
        <is>
          <t>Housing</t>
        </is>
      </c>
      <c r="B647" s="8" t="n">
        <v>1</v>
      </c>
      <c r="C647" s="8" t="n">
        <v>1</v>
      </c>
      <c r="D647" s="8" t="n">
        <v>1</v>
      </c>
      <c r="E647" s="8" t="n">
        <v>0</v>
      </c>
      <c r="F647" s="8" t="n">
        <v>0</v>
      </c>
      <c r="G647" s="8" t="n">
        <v>1</v>
      </c>
      <c r="H647" s="8" t="n">
        <v>0</v>
      </c>
      <c r="J647" s="8" t="n">
        <v>1</v>
      </c>
      <c r="K647" s="8" t="n">
        <v>1</v>
      </c>
      <c r="L647" s="8" t="n">
        <v>1</v>
      </c>
      <c r="M647" s="8" t="n">
        <v>0</v>
      </c>
      <c r="N647" s="8" t="n">
        <v>0</v>
      </c>
      <c r="O647" s="8" t="n">
        <v>1</v>
      </c>
      <c r="P647" s="8" t="n">
        <v>0</v>
      </c>
      <c r="R647" s="8" t="n">
        <v>1</v>
      </c>
      <c r="S647" s="8" t="n">
        <v>1</v>
      </c>
      <c r="T647" s="8" t="n">
        <v>1</v>
      </c>
      <c r="U647" s="8" t="n">
        <v>0</v>
      </c>
      <c r="V647" s="8" t="n">
        <v>0</v>
      </c>
      <c r="W647" s="8" t="n">
        <v>1</v>
      </c>
      <c r="X647" s="8" t="n">
        <v>0</v>
      </c>
      <c r="Z647" s="8" t="n">
        <v>1</v>
      </c>
      <c r="AA647" s="8" t="n">
        <v>1</v>
      </c>
      <c r="AB647" s="8" t="n">
        <v>1</v>
      </c>
      <c r="AC647" s="8" t="n">
        <v>0</v>
      </c>
      <c r="AD647" s="8" t="n">
        <v>0</v>
      </c>
      <c r="AE647" s="8" t="n">
        <v>1</v>
      </c>
      <c r="AF647" s="8" t="n">
        <v>0</v>
      </c>
      <c r="AP647" s="8">
        <f>IF(($B$647&lt;&gt;2)+($J$647&lt;&gt;2)+($R$647&lt;&gt;2)+($Z$647&lt;&gt;2)=0,2,IF((($B$647&lt;&gt;2)*$B$647+($J$647&lt;&gt;2)*$J$647+($R$647&lt;&gt;2)*$R$647+($Z$647&lt;&gt;2)*$Z$647)/(($B$647&lt;&gt;2)+($J$647&lt;&gt;2)+($R$647&lt;&gt;2)+($Z$647&lt;&gt;2))&gt;=0.5,1,0))</f>
        <v/>
      </c>
      <c r="AQ647" s="8">
        <f>IF(($C$647&lt;&gt;2)+($K$647&lt;&gt;2)+($S$647&lt;&gt;2)+($AA$647&lt;&gt;2)=0,2,IF((($C$647&lt;&gt;2)*$C$647+($K$647&lt;&gt;2)*$K$647+($S$647&lt;&gt;2)*$S$647+($AA$647&lt;&gt;2)*$AA$647)/(($C$647&lt;&gt;2)+($K$647&lt;&gt;2)+($S$647&lt;&gt;2)+($AA$647&lt;&gt;2))&gt;=0.5,1,0))</f>
        <v/>
      </c>
      <c r="AR647" s="8">
        <f>IF(($D$647&lt;&gt;2)+($L$647&lt;&gt;2)+($T$647&lt;&gt;2)+($AB$647&lt;&gt;2)=0,2,IF((($D$647&lt;&gt;2)*$D$647+($L$647&lt;&gt;2)*$L$647+($T$647&lt;&gt;2)*$T$647+($AB$647&lt;&gt;2)*$AB$647)/(($D$647&lt;&gt;2)+($L$647&lt;&gt;2)+($T$647&lt;&gt;2)+($AB$647&lt;&gt;2))&gt;=0.5,1,0))</f>
        <v/>
      </c>
      <c r="AS647" s="8">
        <f>IF(($E$647&lt;&gt;2)+($M$647&lt;&gt;2)+($U$647&lt;&gt;2)+($AC$647&lt;&gt;2)=0,2,IF((($E$647&lt;&gt;2)*$E$647+($M$647&lt;&gt;2)*$M$647+($U$647&lt;&gt;2)*$U$647+($AC$647&lt;&gt;2)*$AC$647)/(($E$647&lt;&gt;2)+($M$647&lt;&gt;2)+($U$647&lt;&gt;2)+($AC$647&lt;&gt;2))&gt;=0.5,1,0))</f>
        <v/>
      </c>
      <c r="AT647" s="8">
        <f>IF(($F$647&lt;&gt;2)+($N$647&lt;&gt;2)+($V$647&lt;&gt;2)+($AD$647&lt;&gt;2)=0,2,IF((($F$647&lt;&gt;2)*$F$647+($N$647&lt;&gt;2)*$N$647+($V$647&lt;&gt;2)*$V$647+($AD$647&lt;&gt;2)*$AD$647)/(($F$647&lt;&gt;2)+($N$647&lt;&gt;2)+($V$647&lt;&gt;2)+($AD$647&lt;&gt;2))&gt;=0.5,1,0))</f>
        <v/>
      </c>
      <c r="AU647" s="8">
        <f>IF(($G$647&lt;&gt;2)+($O$647&lt;&gt;2)+($W$647&lt;&gt;2)+($AE$647&lt;&gt;2)=0,2,IF((($G$647&lt;&gt;2)*$G$647+($O$647&lt;&gt;2)*$O$647+($W$647&lt;&gt;2)*$W$647+($AE$647&lt;&gt;2)*$AE$647)/(($G$647&lt;&gt;2)+($O$647&lt;&gt;2)+($W$647&lt;&gt;2)+($AE$647&lt;&gt;2))&gt;=0.5,1,0))</f>
        <v/>
      </c>
      <c r="AV647" s="8">
        <f>IF(($H$647&lt;&gt;2)+($P$647&lt;&gt;2)+($X$647&lt;&gt;2)+($AF$647&lt;&gt;2)=0,2,IF((($H$647&lt;&gt;2)*$H$647+($P$647&lt;&gt;2)*$P$647+($X$647&lt;&gt;2)*$X$647+($AF$647&lt;&gt;2)*$AF$647)/(($H$647&lt;&gt;2)+($P$647&lt;&gt;2)+($X$647&lt;&gt;2)+($AF$647&lt;&gt;2))&gt;=0.5,1,0))</f>
        <v/>
      </c>
      <c r="AX647" s="16">
        <f>'Ground truth'!$B$15</f>
        <v/>
      </c>
      <c r="AY647" s="16">
        <f>'Ground truth'!$C$15</f>
        <v/>
      </c>
      <c r="AZ647" s="16">
        <f>'Ground truth'!$D$15</f>
        <v/>
      </c>
      <c r="BA647" s="16">
        <f>'Ground truth'!$E$15</f>
        <v/>
      </c>
      <c r="BB647" s="16">
        <f>'Ground truth'!$F$15</f>
        <v/>
      </c>
      <c r="BC647" s="16">
        <f>'Ground truth'!$G$15</f>
        <v/>
      </c>
      <c r="BD647" s="16">
        <f>'Ground truth'!$H$15</f>
        <v/>
      </c>
    </row>
    <row r="648">
      <c r="A648" s="3" t="inlineStr">
        <is>
          <t>Ring Gear</t>
        </is>
      </c>
      <c r="B648" s="8" t="n">
        <v>0</v>
      </c>
      <c r="C648" s="8" t="n">
        <v>1</v>
      </c>
      <c r="D648" s="8" t="n">
        <v>1</v>
      </c>
      <c r="E648" s="8" t="n">
        <v>0</v>
      </c>
      <c r="F648" s="8" t="n">
        <v>0</v>
      </c>
      <c r="G648" s="8" t="n">
        <v>0</v>
      </c>
      <c r="H648" s="8" t="n">
        <v>0</v>
      </c>
      <c r="J648" s="8" t="n">
        <v>0</v>
      </c>
      <c r="K648" s="8" t="n">
        <v>1</v>
      </c>
      <c r="L648" s="8" t="n">
        <v>1</v>
      </c>
      <c r="M648" s="8" t="n">
        <v>0</v>
      </c>
      <c r="N648" s="8" t="n">
        <v>0</v>
      </c>
      <c r="O648" s="8" t="n">
        <v>0</v>
      </c>
      <c r="P648" s="8" t="n">
        <v>0</v>
      </c>
      <c r="R648" s="8" t="n">
        <v>0</v>
      </c>
      <c r="S648" s="8" t="n">
        <v>1</v>
      </c>
      <c r="T648" s="8" t="n">
        <v>1</v>
      </c>
      <c r="U648" s="8" t="n">
        <v>0</v>
      </c>
      <c r="V648" s="8" t="n">
        <v>0</v>
      </c>
      <c r="W648" s="8" t="n">
        <v>0</v>
      </c>
      <c r="X648" s="8" t="n">
        <v>0</v>
      </c>
      <c r="Z648" s="8" t="n">
        <v>0</v>
      </c>
      <c r="AA648" s="8" t="n">
        <v>1</v>
      </c>
      <c r="AB648" s="8" t="n">
        <v>1</v>
      </c>
      <c r="AC648" s="8" t="n">
        <v>0</v>
      </c>
      <c r="AD648" s="8" t="n">
        <v>0</v>
      </c>
      <c r="AE648" s="8" t="n">
        <v>0</v>
      </c>
      <c r="AF648" s="8" t="n">
        <v>0</v>
      </c>
      <c r="AP648" s="8">
        <f>IF(($B$648&lt;&gt;2)+($J$648&lt;&gt;2)+($R$648&lt;&gt;2)+($Z$648&lt;&gt;2)=0,2,IF((($B$648&lt;&gt;2)*$B$648+($J$648&lt;&gt;2)*$J$648+($R$648&lt;&gt;2)*$R$648+($Z$648&lt;&gt;2)*$Z$648)/(($B$648&lt;&gt;2)+($J$648&lt;&gt;2)+($R$648&lt;&gt;2)+($Z$648&lt;&gt;2))&gt;=0.5,1,0))</f>
        <v/>
      </c>
      <c r="AQ648" s="8">
        <f>IF(($C$648&lt;&gt;2)+($K$648&lt;&gt;2)+($S$648&lt;&gt;2)+($AA$648&lt;&gt;2)=0,2,IF((($C$648&lt;&gt;2)*$C$648+($K$648&lt;&gt;2)*$K$648+($S$648&lt;&gt;2)*$S$648+($AA$648&lt;&gt;2)*$AA$648)/(($C$648&lt;&gt;2)+($K$648&lt;&gt;2)+($S$648&lt;&gt;2)+($AA$648&lt;&gt;2))&gt;=0.5,1,0))</f>
        <v/>
      </c>
      <c r="AR648" s="8">
        <f>IF(($D$648&lt;&gt;2)+($L$648&lt;&gt;2)+($T$648&lt;&gt;2)+($AB$648&lt;&gt;2)=0,2,IF((($D$648&lt;&gt;2)*$D$648+($L$648&lt;&gt;2)*$L$648+($T$648&lt;&gt;2)*$T$648+($AB$648&lt;&gt;2)*$AB$648)/(($D$648&lt;&gt;2)+($L$648&lt;&gt;2)+($T$648&lt;&gt;2)+($AB$648&lt;&gt;2))&gt;=0.5,1,0))</f>
        <v/>
      </c>
      <c r="AS648" s="8">
        <f>IF(($E$648&lt;&gt;2)+($M$648&lt;&gt;2)+($U$648&lt;&gt;2)+($AC$648&lt;&gt;2)=0,2,IF((($E$648&lt;&gt;2)*$E$648+($M$648&lt;&gt;2)*$M$648+($U$648&lt;&gt;2)*$U$648+($AC$648&lt;&gt;2)*$AC$648)/(($E$648&lt;&gt;2)+($M$648&lt;&gt;2)+($U$648&lt;&gt;2)+($AC$648&lt;&gt;2))&gt;=0.5,1,0))</f>
        <v/>
      </c>
      <c r="AT648" s="8">
        <f>IF(($F$648&lt;&gt;2)+($N$648&lt;&gt;2)+($V$648&lt;&gt;2)+($AD$648&lt;&gt;2)=0,2,IF((($F$648&lt;&gt;2)*$F$648+($N$648&lt;&gt;2)*$N$648+($V$648&lt;&gt;2)*$V$648+($AD$648&lt;&gt;2)*$AD$648)/(($F$648&lt;&gt;2)+($N$648&lt;&gt;2)+($V$648&lt;&gt;2)+($AD$648&lt;&gt;2))&gt;=0.5,1,0))</f>
        <v/>
      </c>
      <c r="AU648" s="8">
        <f>IF(($G$648&lt;&gt;2)+($O$648&lt;&gt;2)+($W$648&lt;&gt;2)+($AE$648&lt;&gt;2)=0,2,IF((($G$648&lt;&gt;2)*$G$648+($O$648&lt;&gt;2)*$O$648+($W$648&lt;&gt;2)*$W$648+($AE$648&lt;&gt;2)*$AE$648)/(($G$648&lt;&gt;2)+($O$648&lt;&gt;2)+($W$648&lt;&gt;2)+($AE$648&lt;&gt;2))&gt;=0.5,1,0))</f>
        <v/>
      </c>
      <c r="AV648" s="8">
        <f>IF(($H$648&lt;&gt;2)+($P$648&lt;&gt;2)+($X$648&lt;&gt;2)+($AF$648&lt;&gt;2)=0,2,IF((($H$648&lt;&gt;2)*$H$648+($P$648&lt;&gt;2)*$P$648+($X$648&lt;&gt;2)*$X$648+($AF$648&lt;&gt;2)*$AF$648)/(($H$648&lt;&gt;2)+($P$648&lt;&gt;2)+($X$648&lt;&gt;2)+($AF$648&lt;&gt;2))&gt;=0.5,1,0))</f>
        <v/>
      </c>
      <c r="AX648" s="16">
        <f>'Ground truth'!$B$16</f>
        <v/>
      </c>
      <c r="AY648" s="16">
        <f>'Ground truth'!$C$16</f>
        <v/>
      </c>
      <c r="AZ648" s="16">
        <f>'Ground truth'!$D$16</f>
        <v/>
      </c>
      <c r="BA648" s="16">
        <f>'Ground truth'!$E$16</f>
        <v/>
      </c>
      <c r="BB648" s="16">
        <f>'Ground truth'!$F$16</f>
        <v/>
      </c>
      <c r="BC648" s="16">
        <f>'Ground truth'!$G$16</f>
        <v/>
      </c>
      <c r="BD648" s="16">
        <f>'Ground truth'!$H$16</f>
        <v/>
      </c>
    </row>
    <row r="649">
      <c r="A649" s="3" t="inlineStr">
        <is>
          <t>Clip</t>
        </is>
      </c>
      <c r="B649" s="8" t="n">
        <v>0</v>
      </c>
      <c r="C649" s="8" t="n">
        <v>0</v>
      </c>
      <c r="D649" s="8" t="n">
        <v>0</v>
      </c>
      <c r="E649" s="8" t="n">
        <v>1</v>
      </c>
      <c r="F649" s="8" t="n">
        <v>0</v>
      </c>
      <c r="G649" s="8" t="n">
        <v>0</v>
      </c>
      <c r="H649" s="8" t="n">
        <v>0</v>
      </c>
      <c r="J649" s="8" t="n">
        <v>0</v>
      </c>
      <c r="K649" s="8" t="n">
        <v>0</v>
      </c>
      <c r="L649" s="8" t="n">
        <v>0</v>
      </c>
      <c r="M649" s="8" t="n">
        <v>1</v>
      </c>
      <c r="N649" s="8" t="n">
        <v>0</v>
      </c>
      <c r="O649" s="8" t="n">
        <v>0</v>
      </c>
      <c r="P649" s="8" t="n">
        <v>0</v>
      </c>
      <c r="R649" s="8" t="n">
        <v>0</v>
      </c>
      <c r="S649" s="8" t="n">
        <v>0</v>
      </c>
      <c r="T649" s="8" t="n">
        <v>0</v>
      </c>
      <c r="U649" s="8" t="n">
        <v>1</v>
      </c>
      <c r="V649" s="8" t="n">
        <v>0</v>
      </c>
      <c r="W649" s="8" t="n">
        <v>0</v>
      </c>
      <c r="X649" s="8" t="n">
        <v>0</v>
      </c>
      <c r="Z649" s="8" t="n">
        <v>0</v>
      </c>
      <c r="AA649" s="8" t="n">
        <v>0</v>
      </c>
      <c r="AB649" s="8" t="n">
        <v>0</v>
      </c>
      <c r="AC649" s="8" t="n">
        <v>1</v>
      </c>
      <c r="AD649" s="8" t="n">
        <v>0</v>
      </c>
      <c r="AE649" s="8" t="n">
        <v>0</v>
      </c>
      <c r="AF649" s="8" t="n">
        <v>0</v>
      </c>
      <c r="AP649" s="8">
        <f>IF(($B$649&lt;&gt;2)+($J$649&lt;&gt;2)+($R$649&lt;&gt;2)+($Z$649&lt;&gt;2)=0,2,IF((($B$649&lt;&gt;2)*$B$649+($J$649&lt;&gt;2)*$J$649+($R$649&lt;&gt;2)*$R$649+($Z$649&lt;&gt;2)*$Z$649)/(($B$649&lt;&gt;2)+($J$649&lt;&gt;2)+($R$649&lt;&gt;2)+($Z$649&lt;&gt;2))&gt;=0.5,1,0))</f>
        <v/>
      </c>
      <c r="AQ649" s="8">
        <f>IF(($C$649&lt;&gt;2)+($K$649&lt;&gt;2)+($S$649&lt;&gt;2)+($AA$649&lt;&gt;2)=0,2,IF((($C$649&lt;&gt;2)*$C$649+($K$649&lt;&gt;2)*$K$649+($S$649&lt;&gt;2)*$S$649+($AA$649&lt;&gt;2)*$AA$649)/(($C$649&lt;&gt;2)+($K$649&lt;&gt;2)+($S$649&lt;&gt;2)+($AA$649&lt;&gt;2))&gt;=0.5,1,0))</f>
        <v/>
      </c>
      <c r="AR649" s="8">
        <f>IF(($D$649&lt;&gt;2)+($L$649&lt;&gt;2)+($T$649&lt;&gt;2)+($AB$649&lt;&gt;2)=0,2,IF((($D$649&lt;&gt;2)*$D$649+($L$649&lt;&gt;2)*$L$649+($T$649&lt;&gt;2)*$T$649+($AB$649&lt;&gt;2)*$AB$649)/(($D$649&lt;&gt;2)+($L$649&lt;&gt;2)+($T$649&lt;&gt;2)+($AB$649&lt;&gt;2))&gt;=0.5,1,0))</f>
        <v/>
      </c>
      <c r="AS649" s="8">
        <f>IF(($E$649&lt;&gt;2)+($M$649&lt;&gt;2)+($U$649&lt;&gt;2)+($AC$649&lt;&gt;2)=0,2,IF((($E$649&lt;&gt;2)*$E$649+($M$649&lt;&gt;2)*$M$649+($U$649&lt;&gt;2)*$U$649+($AC$649&lt;&gt;2)*$AC$649)/(($E$649&lt;&gt;2)+($M$649&lt;&gt;2)+($U$649&lt;&gt;2)+($AC$649&lt;&gt;2))&gt;=0.5,1,0))</f>
        <v/>
      </c>
      <c r="AT649" s="8">
        <f>IF(($F$649&lt;&gt;2)+($N$649&lt;&gt;2)+($V$649&lt;&gt;2)+($AD$649&lt;&gt;2)=0,2,IF((($F$649&lt;&gt;2)*$F$649+($N$649&lt;&gt;2)*$N$649+($V$649&lt;&gt;2)*$V$649+($AD$649&lt;&gt;2)*$AD$649)/(($F$649&lt;&gt;2)+($N$649&lt;&gt;2)+($V$649&lt;&gt;2)+($AD$649&lt;&gt;2))&gt;=0.5,1,0))</f>
        <v/>
      </c>
      <c r="AU649" s="8">
        <f>IF(($G$649&lt;&gt;2)+($O$649&lt;&gt;2)+($W$649&lt;&gt;2)+($AE$649&lt;&gt;2)=0,2,IF((($G$649&lt;&gt;2)*$G$649+($O$649&lt;&gt;2)*$O$649+($W$649&lt;&gt;2)*$W$649+($AE$649&lt;&gt;2)*$AE$649)/(($G$649&lt;&gt;2)+($O$649&lt;&gt;2)+($W$649&lt;&gt;2)+($AE$649&lt;&gt;2))&gt;=0.5,1,0))</f>
        <v/>
      </c>
      <c r="AV649" s="8">
        <f>IF(($H$649&lt;&gt;2)+($P$649&lt;&gt;2)+($X$649&lt;&gt;2)+($AF$649&lt;&gt;2)=0,2,IF((($H$649&lt;&gt;2)*$H$649+($P$649&lt;&gt;2)*$P$649+($X$649&lt;&gt;2)*$X$649+($AF$649&lt;&gt;2)*$AF$649)/(($H$649&lt;&gt;2)+($P$649&lt;&gt;2)+($X$649&lt;&gt;2)+($AF$649&lt;&gt;2))&gt;=0.5,1,0))</f>
        <v/>
      </c>
      <c r="AX649" s="16">
        <f>'Ground truth'!$B$17</f>
        <v/>
      </c>
      <c r="AY649" s="16">
        <f>'Ground truth'!$C$17</f>
        <v/>
      </c>
      <c r="AZ649" s="16">
        <f>'Ground truth'!$D$17</f>
        <v/>
      </c>
      <c r="BA649" s="16">
        <f>'Ground truth'!$E$17</f>
        <v/>
      </c>
      <c r="BB649" s="16">
        <f>'Ground truth'!$F$17</f>
        <v/>
      </c>
      <c r="BC649" s="16">
        <f>'Ground truth'!$G$17</f>
        <v/>
      </c>
      <c r="BD649" s="16">
        <f>'Ground truth'!$H$17</f>
        <v/>
      </c>
    </row>
    <row r="650">
      <c r="A650" s="3" t="inlineStr">
        <is>
          <t>Battery</t>
        </is>
      </c>
      <c r="B650" s="8" t="n">
        <v>1</v>
      </c>
      <c r="C650" s="8" t="n">
        <v>0</v>
      </c>
      <c r="D650" s="8" t="n">
        <v>0</v>
      </c>
      <c r="E650" s="8" t="n">
        <v>0</v>
      </c>
      <c r="F650" s="8" t="n">
        <v>1</v>
      </c>
      <c r="G650" s="8" t="n">
        <v>1</v>
      </c>
      <c r="H650" s="8" t="n">
        <v>0</v>
      </c>
      <c r="J650" s="8" t="n">
        <v>1</v>
      </c>
      <c r="K650" s="8" t="n">
        <v>0</v>
      </c>
      <c r="L650" s="8" t="n">
        <v>0</v>
      </c>
      <c r="M650" s="8" t="n">
        <v>0</v>
      </c>
      <c r="N650" s="8" t="n">
        <v>1</v>
      </c>
      <c r="O650" s="8" t="n">
        <v>1</v>
      </c>
      <c r="P650" s="8" t="n">
        <v>0</v>
      </c>
      <c r="R650" s="8" t="n">
        <v>1</v>
      </c>
      <c r="S650" s="8" t="n">
        <v>0</v>
      </c>
      <c r="T650" s="8" t="n">
        <v>0</v>
      </c>
      <c r="U650" s="8" t="n">
        <v>0</v>
      </c>
      <c r="V650" s="8" t="n">
        <v>1</v>
      </c>
      <c r="W650" s="8" t="n">
        <v>1</v>
      </c>
      <c r="X650" s="8" t="n">
        <v>0</v>
      </c>
      <c r="Z650" s="8" t="n">
        <v>1</v>
      </c>
      <c r="AA650" s="8" t="n">
        <v>0</v>
      </c>
      <c r="AB650" s="8" t="n">
        <v>0</v>
      </c>
      <c r="AC650" s="8" t="n">
        <v>0</v>
      </c>
      <c r="AD650" s="8" t="n">
        <v>1</v>
      </c>
      <c r="AE650" s="8" t="n">
        <v>1</v>
      </c>
      <c r="AF650" s="8" t="n">
        <v>0</v>
      </c>
      <c r="AP650" s="8">
        <f>IF(($B$650&lt;&gt;2)+($J$650&lt;&gt;2)+($R$650&lt;&gt;2)+($Z$650&lt;&gt;2)=0,2,IF((($B$650&lt;&gt;2)*$B$650+($J$650&lt;&gt;2)*$J$650+($R$650&lt;&gt;2)*$R$650+($Z$650&lt;&gt;2)*$Z$650)/(($B$650&lt;&gt;2)+($J$650&lt;&gt;2)+($R$650&lt;&gt;2)+($Z$650&lt;&gt;2))&gt;=0.5,1,0))</f>
        <v/>
      </c>
      <c r="AQ650" s="8">
        <f>IF(($C$650&lt;&gt;2)+($K$650&lt;&gt;2)+($S$650&lt;&gt;2)+($AA$650&lt;&gt;2)=0,2,IF((($C$650&lt;&gt;2)*$C$650+($K$650&lt;&gt;2)*$K$650+($S$650&lt;&gt;2)*$S$650+($AA$650&lt;&gt;2)*$AA$650)/(($C$650&lt;&gt;2)+($K$650&lt;&gt;2)+($S$650&lt;&gt;2)+($AA$650&lt;&gt;2))&gt;=0.5,1,0))</f>
        <v/>
      </c>
      <c r="AR650" s="8">
        <f>IF(($D$650&lt;&gt;2)+($L$650&lt;&gt;2)+($T$650&lt;&gt;2)+($AB$650&lt;&gt;2)=0,2,IF((($D$650&lt;&gt;2)*$D$650+($L$650&lt;&gt;2)*$L$650+($T$650&lt;&gt;2)*$T$650+($AB$650&lt;&gt;2)*$AB$650)/(($D$650&lt;&gt;2)+($L$650&lt;&gt;2)+($T$650&lt;&gt;2)+($AB$650&lt;&gt;2))&gt;=0.5,1,0))</f>
        <v/>
      </c>
      <c r="AS650" s="8">
        <f>IF(($E$650&lt;&gt;2)+($M$650&lt;&gt;2)+($U$650&lt;&gt;2)+($AC$650&lt;&gt;2)=0,2,IF((($E$650&lt;&gt;2)*$E$650+($M$650&lt;&gt;2)*$M$650+($U$650&lt;&gt;2)*$U$650+($AC$650&lt;&gt;2)*$AC$650)/(($E$650&lt;&gt;2)+($M$650&lt;&gt;2)+($U$650&lt;&gt;2)+($AC$650&lt;&gt;2))&gt;=0.5,1,0))</f>
        <v/>
      </c>
      <c r="AT650" s="8">
        <f>IF(($F$650&lt;&gt;2)+($N$650&lt;&gt;2)+($V$650&lt;&gt;2)+($AD$650&lt;&gt;2)=0,2,IF((($F$650&lt;&gt;2)*$F$650+($N$650&lt;&gt;2)*$N$650+($V$650&lt;&gt;2)*$V$650+($AD$650&lt;&gt;2)*$AD$650)/(($F$650&lt;&gt;2)+($N$650&lt;&gt;2)+($V$650&lt;&gt;2)+($AD$650&lt;&gt;2))&gt;=0.5,1,0))</f>
        <v/>
      </c>
      <c r="AU650" s="8">
        <f>IF(($G$650&lt;&gt;2)+($O$650&lt;&gt;2)+($W$650&lt;&gt;2)+($AE$650&lt;&gt;2)=0,2,IF((($G$650&lt;&gt;2)*$G$650+($O$650&lt;&gt;2)*$O$650+($W$650&lt;&gt;2)*$W$650+($AE$650&lt;&gt;2)*$AE$650)/(($G$650&lt;&gt;2)+($O$650&lt;&gt;2)+($W$650&lt;&gt;2)+($AE$650&lt;&gt;2))&gt;=0.5,1,0))</f>
        <v/>
      </c>
      <c r="AV650" s="8">
        <f>IF(($H$650&lt;&gt;2)+($P$650&lt;&gt;2)+($X$650&lt;&gt;2)+($AF$650&lt;&gt;2)=0,2,IF((($H$650&lt;&gt;2)*$H$650+($P$650&lt;&gt;2)*$P$650+($X$650&lt;&gt;2)*$X$650+($AF$650&lt;&gt;2)*$AF$650)/(($H$650&lt;&gt;2)+($P$650&lt;&gt;2)+($X$650&lt;&gt;2)+($AF$650&lt;&gt;2))&gt;=0.5,1,0))</f>
        <v/>
      </c>
      <c r="AX650" s="16">
        <f>'Ground truth'!$B$18</f>
        <v/>
      </c>
      <c r="AY650" s="16">
        <f>'Ground truth'!$C$18</f>
        <v/>
      </c>
      <c r="AZ650" s="16">
        <f>'Ground truth'!$D$18</f>
        <v/>
      </c>
      <c r="BA650" s="16">
        <f>'Ground truth'!$E$18</f>
        <v/>
      </c>
      <c r="BB650" s="16">
        <f>'Ground truth'!$F$18</f>
        <v/>
      </c>
      <c r="BC650" s="16">
        <f>'Ground truth'!$G$18</f>
        <v/>
      </c>
      <c r="BD650" s="16">
        <f>'Ground truth'!$H$18</f>
        <v/>
      </c>
    </row>
    <row r="651">
      <c r="A651" s="3" t="inlineStr">
        <is>
          <t>Switch</t>
        </is>
      </c>
      <c r="B651" s="8" t="n">
        <v>1</v>
      </c>
      <c r="C651" s="8" t="n">
        <v>1</v>
      </c>
      <c r="D651" s="8" t="n">
        <v>0</v>
      </c>
      <c r="E651" s="8" t="n">
        <v>0</v>
      </c>
      <c r="F651" s="8" t="n">
        <v>1</v>
      </c>
      <c r="G651" s="8" t="n">
        <v>1</v>
      </c>
      <c r="H651" s="8" t="n">
        <v>1</v>
      </c>
      <c r="J651" s="8" t="n">
        <v>1</v>
      </c>
      <c r="K651" s="8" t="n">
        <v>1</v>
      </c>
      <c r="L651" s="8" t="n">
        <v>0</v>
      </c>
      <c r="M651" s="8" t="n">
        <v>0</v>
      </c>
      <c r="N651" s="8" t="n">
        <v>1</v>
      </c>
      <c r="O651" s="8" t="n">
        <v>1</v>
      </c>
      <c r="P651" s="8" t="n">
        <v>1</v>
      </c>
      <c r="R651" s="8" t="n">
        <v>1</v>
      </c>
      <c r="S651" s="8" t="n">
        <v>1</v>
      </c>
      <c r="T651" s="8" t="n">
        <v>0</v>
      </c>
      <c r="U651" s="8" t="n">
        <v>0</v>
      </c>
      <c r="V651" s="8" t="n">
        <v>1</v>
      </c>
      <c r="W651" s="8" t="n">
        <v>1</v>
      </c>
      <c r="X651" s="8" t="n">
        <v>1</v>
      </c>
      <c r="Z651" s="8" t="n">
        <v>1</v>
      </c>
      <c r="AA651" s="8" t="n">
        <v>1</v>
      </c>
      <c r="AB651" s="8" t="n">
        <v>0</v>
      </c>
      <c r="AC651" s="8" t="n">
        <v>0</v>
      </c>
      <c r="AD651" s="8" t="n">
        <v>1</v>
      </c>
      <c r="AE651" s="8" t="n">
        <v>1</v>
      </c>
      <c r="AF651" s="8" t="n">
        <v>1</v>
      </c>
      <c r="AP651" s="8">
        <f>IF(($B$651&lt;&gt;2)+($J$651&lt;&gt;2)+($R$651&lt;&gt;2)+($Z$651&lt;&gt;2)=0,2,IF((($B$651&lt;&gt;2)*$B$651+($J$651&lt;&gt;2)*$J$651+($R$651&lt;&gt;2)*$R$651+($Z$651&lt;&gt;2)*$Z$651)/(($B$651&lt;&gt;2)+($J$651&lt;&gt;2)+($R$651&lt;&gt;2)+($Z$651&lt;&gt;2))&gt;=0.5,1,0))</f>
        <v/>
      </c>
      <c r="AQ651" s="8">
        <f>IF(($C$651&lt;&gt;2)+($K$651&lt;&gt;2)+($S$651&lt;&gt;2)+($AA$651&lt;&gt;2)=0,2,IF((($C$651&lt;&gt;2)*$C$651+($K$651&lt;&gt;2)*$K$651+($S$651&lt;&gt;2)*$S$651+($AA$651&lt;&gt;2)*$AA$651)/(($C$651&lt;&gt;2)+($K$651&lt;&gt;2)+($S$651&lt;&gt;2)+($AA$651&lt;&gt;2))&gt;=0.5,1,0))</f>
        <v/>
      </c>
      <c r="AR651" s="8">
        <f>IF(($D$651&lt;&gt;2)+($L$651&lt;&gt;2)+($T$651&lt;&gt;2)+($AB$651&lt;&gt;2)=0,2,IF((($D$651&lt;&gt;2)*$D$651+($L$651&lt;&gt;2)*$L$651+($T$651&lt;&gt;2)*$T$651+($AB$651&lt;&gt;2)*$AB$651)/(($D$651&lt;&gt;2)+($L$651&lt;&gt;2)+($T$651&lt;&gt;2)+($AB$651&lt;&gt;2))&gt;=0.5,1,0))</f>
        <v/>
      </c>
      <c r="AS651" s="8">
        <f>IF(($E$651&lt;&gt;2)+($M$651&lt;&gt;2)+($U$651&lt;&gt;2)+($AC$651&lt;&gt;2)=0,2,IF((($E$651&lt;&gt;2)*$E$651+($M$651&lt;&gt;2)*$M$651+($U$651&lt;&gt;2)*$U$651+($AC$651&lt;&gt;2)*$AC$651)/(($E$651&lt;&gt;2)+($M$651&lt;&gt;2)+($U$651&lt;&gt;2)+($AC$651&lt;&gt;2))&gt;=0.5,1,0))</f>
        <v/>
      </c>
      <c r="AT651" s="8">
        <f>IF(($F$651&lt;&gt;2)+($N$651&lt;&gt;2)+($V$651&lt;&gt;2)+($AD$651&lt;&gt;2)=0,2,IF((($F$651&lt;&gt;2)*$F$651+($N$651&lt;&gt;2)*$N$651+($V$651&lt;&gt;2)*$V$651+($AD$651&lt;&gt;2)*$AD$651)/(($F$651&lt;&gt;2)+($N$651&lt;&gt;2)+($V$651&lt;&gt;2)+($AD$651&lt;&gt;2))&gt;=0.5,1,0))</f>
        <v/>
      </c>
      <c r="AU651" s="8">
        <f>IF(($G$651&lt;&gt;2)+($O$651&lt;&gt;2)+($W$651&lt;&gt;2)+($AE$651&lt;&gt;2)=0,2,IF((($G$651&lt;&gt;2)*$G$651+($O$651&lt;&gt;2)*$O$651+($W$651&lt;&gt;2)*$W$651+($AE$651&lt;&gt;2)*$AE$651)/(($G$651&lt;&gt;2)+($O$651&lt;&gt;2)+($W$651&lt;&gt;2)+($AE$651&lt;&gt;2))&gt;=0.5,1,0))</f>
        <v/>
      </c>
      <c r="AV651" s="8">
        <f>IF(($H$651&lt;&gt;2)+($P$651&lt;&gt;2)+($X$651&lt;&gt;2)+($AF$651&lt;&gt;2)=0,2,IF((($H$651&lt;&gt;2)*$H$651+($P$651&lt;&gt;2)*$P$651+($X$651&lt;&gt;2)*$X$651+($AF$651&lt;&gt;2)*$AF$651)/(($H$651&lt;&gt;2)+($P$651&lt;&gt;2)+($X$651&lt;&gt;2)+($AF$651&lt;&gt;2))&gt;=0.5,1,0))</f>
        <v/>
      </c>
      <c r="AX651" s="16">
        <f>'Ground truth'!$B$19</f>
        <v/>
      </c>
      <c r="AY651" s="16">
        <f>'Ground truth'!$C$19</f>
        <v/>
      </c>
      <c r="AZ651" s="16">
        <f>'Ground truth'!$D$19</f>
        <v/>
      </c>
      <c r="BA651" s="16">
        <f>'Ground truth'!$E$19</f>
        <v/>
      </c>
      <c r="BB651" s="16">
        <f>'Ground truth'!$F$19</f>
        <v/>
      </c>
      <c r="BC651" s="16">
        <f>'Ground truth'!$G$19</f>
        <v/>
      </c>
      <c r="BD651" s="16">
        <f>'Ground truth'!$H$19</f>
        <v/>
      </c>
    </row>
    <row r="652">
      <c r="A652" s="3" t="inlineStr">
        <is>
          <t>Screwdriver Bit</t>
        </is>
      </c>
      <c r="B652" s="8" t="n">
        <v>1</v>
      </c>
      <c r="C652" s="8" t="n">
        <v>0</v>
      </c>
      <c r="D652" s="8" t="n">
        <v>0</v>
      </c>
      <c r="E652" s="8" t="n">
        <v>0</v>
      </c>
      <c r="F652" s="8" t="n">
        <v>0</v>
      </c>
      <c r="G652" s="8" t="n">
        <v>1</v>
      </c>
      <c r="H652" s="8" t="n">
        <v>1</v>
      </c>
      <c r="J652" s="8" t="n">
        <v>1</v>
      </c>
      <c r="K652" s="8" t="n">
        <v>0</v>
      </c>
      <c r="L652" s="8" t="n">
        <v>0</v>
      </c>
      <c r="M652" s="8" t="n">
        <v>0</v>
      </c>
      <c r="N652" s="8" t="n">
        <v>0</v>
      </c>
      <c r="O652" s="8" t="n">
        <v>1</v>
      </c>
      <c r="P652" s="8" t="n">
        <v>1</v>
      </c>
      <c r="R652" s="8" t="n">
        <v>1</v>
      </c>
      <c r="S652" s="8" t="n">
        <v>0</v>
      </c>
      <c r="T652" s="8" t="n">
        <v>0</v>
      </c>
      <c r="U652" s="8" t="n">
        <v>0</v>
      </c>
      <c r="V652" s="8" t="n">
        <v>0</v>
      </c>
      <c r="W652" s="8" t="n">
        <v>1</v>
      </c>
      <c r="X652" s="8" t="n">
        <v>1</v>
      </c>
      <c r="Z652" s="8" t="n">
        <v>1</v>
      </c>
      <c r="AA652" s="8" t="n">
        <v>0</v>
      </c>
      <c r="AB652" s="8" t="n">
        <v>0</v>
      </c>
      <c r="AC652" s="8" t="n">
        <v>0</v>
      </c>
      <c r="AD652" s="8" t="n">
        <v>0</v>
      </c>
      <c r="AE652" s="8" t="n">
        <v>1</v>
      </c>
      <c r="AF652" s="8" t="n">
        <v>1</v>
      </c>
      <c r="AP652" s="8">
        <f>IF(($B$652&lt;&gt;2)+($J$652&lt;&gt;2)+($R$652&lt;&gt;2)+($Z$652&lt;&gt;2)=0,2,IF((($B$652&lt;&gt;2)*$B$652+($J$652&lt;&gt;2)*$J$652+($R$652&lt;&gt;2)*$R$652+($Z$652&lt;&gt;2)*$Z$652)/(($B$652&lt;&gt;2)+($J$652&lt;&gt;2)+($R$652&lt;&gt;2)+($Z$652&lt;&gt;2))&gt;=0.5,1,0))</f>
        <v/>
      </c>
      <c r="AQ652" s="8">
        <f>IF(($C$652&lt;&gt;2)+($K$652&lt;&gt;2)+($S$652&lt;&gt;2)+($AA$652&lt;&gt;2)=0,2,IF((($C$652&lt;&gt;2)*$C$652+($K$652&lt;&gt;2)*$K$652+($S$652&lt;&gt;2)*$S$652+($AA$652&lt;&gt;2)*$AA$652)/(($C$652&lt;&gt;2)+($K$652&lt;&gt;2)+($S$652&lt;&gt;2)+($AA$652&lt;&gt;2))&gt;=0.5,1,0))</f>
        <v/>
      </c>
      <c r="AR652" s="8">
        <f>IF(($D$652&lt;&gt;2)+($L$652&lt;&gt;2)+($T$652&lt;&gt;2)+($AB$652&lt;&gt;2)=0,2,IF((($D$652&lt;&gt;2)*$D$652+($L$652&lt;&gt;2)*$L$652+($T$652&lt;&gt;2)*$T$652+($AB$652&lt;&gt;2)*$AB$652)/(($D$652&lt;&gt;2)+($L$652&lt;&gt;2)+($T$652&lt;&gt;2)+($AB$652&lt;&gt;2))&gt;=0.5,1,0))</f>
        <v/>
      </c>
      <c r="AS652" s="8">
        <f>IF(($E$652&lt;&gt;2)+($M$652&lt;&gt;2)+($U$652&lt;&gt;2)+($AC$652&lt;&gt;2)=0,2,IF((($E$652&lt;&gt;2)*$E$652+($M$652&lt;&gt;2)*$M$652+($U$652&lt;&gt;2)*$U$652+($AC$652&lt;&gt;2)*$AC$652)/(($E$652&lt;&gt;2)+($M$652&lt;&gt;2)+($U$652&lt;&gt;2)+($AC$652&lt;&gt;2))&gt;=0.5,1,0))</f>
        <v/>
      </c>
      <c r="AT652" s="8">
        <f>IF(($F$652&lt;&gt;2)+($N$652&lt;&gt;2)+($V$652&lt;&gt;2)+($AD$652&lt;&gt;2)=0,2,IF((($F$652&lt;&gt;2)*$F$652+($N$652&lt;&gt;2)*$N$652+($V$652&lt;&gt;2)*$V$652+($AD$652&lt;&gt;2)*$AD$652)/(($F$652&lt;&gt;2)+($N$652&lt;&gt;2)+($V$652&lt;&gt;2)+($AD$652&lt;&gt;2))&gt;=0.5,1,0))</f>
        <v/>
      </c>
      <c r="AU652" s="8">
        <f>IF(($G$652&lt;&gt;2)+($O$652&lt;&gt;2)+($W$652&lt;&gt;2)+($AE$652&lt;&gt;2)=0,2,IF((($G$652&lt;&gt;2)*$G$652+($O$652&lt;&gt;2)*$O$652+($W$652&lt;&gt;2)*$W$652+($AE$652&lt;&gt;2)*$AE$652)/(($G$652&lt;&gt;2)+($O$652&lt;&gt;2)+($W$652&lt;&gt;2)+($AE$652&lt;&gt;2))&gt;=0.5,1,0))</f>
        <v/>
      </c>
      <c r="AV652" s="8">
        <f>IF(($H$652&lt;&gt;2)+($P$652&lt;&gt;2)+($X$652&lt;&gt;2)+($AF$652&lt;&gt;2)=0,2,IF((($H$652&lt;&gt;2)*$H$652+($P$652&lt;&gt;2)*$P$652+($X$652&lt;&gt;2)*$X$652+($AF$652&lt;&gt;2)*$AF$652)/(($H$652&lt;&gt;2)+($P$652&lt;&gt;2)+($X$652&lt;&gt;2)+($AF$652&lt;&gt;2))&gt;=0.5,1,0))</f>
        <v/>
      </c>
      <c r="AX652" s="16">
        <f>'Ground truth'!$B$20</f>
        <v/>
      </c>
      <c r="AY652" s="16">
        <f>'Ground truth'!$C$20</f>
        <v/>
      </c>
      <c r="AZ652" s="16">
        <f>'Ground truth'!$D$20</f>
        <v/>
      </c>
      <c r="BA652" s="16">
        <f>'Ground truth'!$E$20</f>
        <v/>
      </c>
      <c r="BB652" s="16">
        <f>'Ground truth'!$F$20</f>
        <v/>
      </c>
      <c r="BC652" s="16">
        <f>'Ground truth'!$G$20</f>
        <v/>
      </c>
      <c r="BD652" s="16">
        <f>'Ground truth'!$H$20</f>
        <v/>
      </c>
    </row>
    <row r="654">
      <c r="A654" s="17" t="inlineStr">
        <is>
          <t>metrics — confident-only (unsure excluded from denominators)</t>
        </is>
      </c>
      <c r="B654" s="10" t="inlineStr">
        <is>
          <t>run 1</t>
        </is>
      </c>
      <c r="C654" s="10" t="inlineStr">
        <is>
          <t>run 2</t>
        </is>
      </c>
      <c r="D654" s="10" t="inlineStr">
        <is>
          <t>run 3</t>
        </is>
      </c>
      <c r="E654" s="10" t="inlineStr">
        <is>
          <t>run 4</t>
        </is>
      </c>
      <c r="F654" s="10" t="inlineStr">
        <is>
          <t>run 5</t>
        </is>
      </c>
      <c r="G654" s="10" t="inlineStr">
        <is>
          <t>avg-matrix</t>
        </is>
      </c>
      <c r="H654" s="10" t="inlineStr">
        <is>
          <t>mean</t>
        </is>
      </c>
      <c r="I654" s="10" t="inlineStr">
        <is>
          <t>std (pop.)</t>
        </is>
      </c>
      <c r="J654" s="17" t="inlineStr">
        <is>
          <t>notes</t>
        </is>
      </c>
    </row>
    <row r="655">
      <c r="A655" s="7" t="inlineStr">
        <is>
          <t>TP</t>
        </is>
      </c>
      <c r="B655" s="7">
        <f>SUMPRODUCT(($B$646:$H$652=1)*('Ground truth'!$B$14:$H$20=1))</f>
        <v/>
      </c>
      <c r="C655" s="7">
        <f>SUMPRODUCT(($J$646:$P$652=1)*('Ground truth'!$B$14:$H$20=1))</f>
        <v/>
      </c>
      <c r="D655" s="7">
        <f>SUMPRODUCT(($R$646:$X$652=1)*('Ground truth'!$B$14:$H$20=1))</f>
        <v/>
      </c>
      <c r="E655" s="7">
        <f>SUMPRODUCT(($Z$646:$AF$652=1)*('Ground truth'!$B$14:$H$20=1))</f>
        <v/>
      </c>
      <c r="G655" s="7">
        <f>SUMPRODUCT(($AP$646:$AV$652=1)*('Ground truth'!$B$14:$H$20=1))</f>
        <v/>
      </c>
      <c r="H655" s="12">
        <f>AVERAGE($B$655:$F$655)</f>
        <v/>
      </c>
      <c r="I655" s="12">
        <f>STDEV.P($B$655:$F$655)</f>
        <v/>
      </c>
    </row>
    <row r="656">
      <c r="A656" s="7" t="inlineStr">
        <is>
          <t>TN</t>
        </is>
      </c>
      <c r="B656" s="7">
        <f>SUMPRODUCT(($B$646:$H$652=0)*('Ground truth'!$B$14:$H$20=0))</f>
        <v/>
      </c>
      <c r="C656" s="7">
        <f>SUMPRODUCT(($J$646:$P$652=0)*('Ground truth'!$B$14:$H$20=0))</f>
        <v/>
      </c>
      <c r="D656" s="7">
        <f>SUMPRODUCT(($R$646:$X$652=0)*('Ground truth'!$B$14:$H$20=0))</f>
        <v/>
      </c>
      <c r="E656" s="7">
        <f>SUMPRODUCT(($Z$646:$AF$652=0)*('Ground truth'!$B$14:$H$20=0))</f>
        <v/>
      </c>
      <c r="G656" s="7">
        <f>SUMPRODUCT(($AP$646:$AV$652=0)*('Ground truth'!$B$14:$H$20=0))</f>
        <v/>
      </c>
      <c r="H656" s="12">
        <f>AVERAGE($B$656:$F$656)</f>
        <v/>
      </c>
      <c r="I656" s="12">
        <f>STDEV.P($B$656:$F$656)</f>
        <v/>
      </c>
    </row>
    <row r="657">
      <c r="A657" s="7" t="inlineStr">
        <is>
          <t>FP</t>
        </is>
      </c>
      <c r="B657" s="7">
        <f>SUMPRODUCT(($B$646:$H$652=1)*('Ground truth'!$B$14:$H$20=0))</f>
        <v/>
      </c>
      <c r="C657" s="7">
        <f>SUMPRODUCT(($J$646:$P$652=1)*('Ground truth'!$B$14:$H$20=0))</f>
        <v/>
      </c>
      <c r="D657" s="7">
        <f>SUMPRODUCT(($R$646:$X$652=1)*('Ground truth'!$B$14:$H$20=0))</f>
        <v/>
      </c>
      <c r="E657" s="7">
        <f>SUMPRODUCT(($Z$646:$AF$652=1)*('Ground truth'!$B$14:$H$20=0))</f>
        <v/>
      </c>
      <c r="G657" s="7">
        <f>SUMPRODUCT(($AP$646:$AV$652=1)*('Ground truth'!$B$14:$H$20=0))</f>
        <v/>
      </c>
      <c r="H657" s="12">
        <f>AVERAGE($B$657:$F$657)</f>
        <v/>
      </c>
      <c r="I657" s="12">
        <f>STDEV.P($B$657:$F$657)</f>
        <v/>
      </c>
    </row>
    <row r="658">
      <c r="A658" s="7" t="inlineStr">
        <is>
          <t>FN</t>
        </is>
      </c>
      <c r="B658" s="7">
        <f>SUMPRODUCT(($B$646:$H$652=0)*('Ground truth'!$B$14:$H$20=1))</f>
        <v/>
      </c>
      <c r="C658" s="7">
        <f>SUMPRODUCT(($J$646:$P$652=0)*('Ground truth'!$B$14:$H$20=1))</f>
        <v/>
      </c>
      <c r="D658" s="7">
        <f>SUMPRODUCT(($R$646:$X$652=0)*('Ground truth'!$B$14:$H$20=1))</f>
        <v/>
      </c>
      <c r="E658" s="7">
        <f>SUMPRODUCT(($Z$646:$AF$652=0)*('Ground truth'!$B$14:$H$20=1))</f>
        <v/>
      </c>
      <c r="G658" s="7">
        <f>SUMPRODUCT(($AP$646:$AV$652=0)*('Ground truth'!$B$14:$H$20=1))</f>
        <v/>
      </c>
      <c r="H658" s="12">
        <f>AVERAGE($B$658:$F$658)</f>
        <v/>
      </c>
      <c r="I658" s="12">
        <f>STDEV.P($B$658:$F$658)</f>
        <v/>
      </c>
    </row>
    <row r="659">
      <c r="A659" s="4" t="inlineStr">
        <is>
          <t>Precision</t>
        </is>
      </c>
      <c r="B659" s="12">
        <f>IFERROR($B$655/($B$655+$B$657),0)</f>
        <v/>
      </c>
      <c r="C659" s="12">
        <f>IFERROR($C$655/($C$655+$C$657),0)</f>
        <v/>
      </c>
      <c r="D659" s="12">
        <f>IFERROR($D$655/($D$655+$D$657),0)</f>
        <v/>
      </c>
      <c r="E659" s="12">
        <f>IFERROR($E$655/($E$655+$E$657),0)</f>
        <v/>
      </c>
      <c r="G659" s="12">
        <f>IFERROR($G$655/($G$655+$G$657),0)</f>
        <v/>
      </c>
      <c r="H659" s="18">
        <f>AVERAGE($B$659:$F$659)</f>
        <v/>
      </c>
      <c r="I659" s="18">
        <f>STDEV.P($B$659:$F$659)</f>
        <v/>
      </c>
    </row>
    <row r="660">
      <c r="A660" s="4" t="inlineStr">
        <is>
          <t>Recall</t>
        </is>
      </c>
      <c r="B660" s="12">
        <f>IFERROR($B$655/($B$655+$B$658),0)</f>
        <v/>
      </c>
      <c r="C660" s="12">
        <f>IFERROR($C$655/($C$655+$C$658),0)</f>
        <v/>
      </c>
      <c r="D660" s="12">
        <f>IFERROR($D$655/($D$655+$D$658),0)</f>
        <v/>
      </c>
      <c r="E660" s="12">
        <f>IFERROR($E$655/($E$655+$E$658),0)</f>
        <v/>
      </c>
      <c r="G660" s="12">
        <f>IFERROR($G$655/($G$655+$G$658),0)</f>
        <v/>
      </c>
      <c r="H660" s="18">
        <f>AVERAGE($B$660:$F$660)</f>
        <v/>
      </c>
      <c r="I660" s="18">
        <f>STDEV.P($B$660:$F$660)</f>
        <v/>
      </c>
    </row>
    <row r="661">
      <c r="A661" s="4" t="inlineStr">
        <is>
          <t>F1</t>
        </is>
      </c>
      <c r="B661" s="12">
        <f>IFERROR(2*$B$659*$B$660/($B$659+$B$660),0)</f>
        <v/>
      </c>
      <c r="C661" s="12">
        <f>IFERROR(2*$C$659*$C$660/($C$659+$C$660),0)</f>
        <v/>
      </c>
      <c r="D661" s="12">
        <f>IFERROR(2*$D$659*$D$660/($D$659+$D$660),0)</f>
        <v/>
      </c>
      <c r="E661" s="12">
        <f>IFERROR(2*$E$659*$E$660/($E$659+$E$660),0)</f>
        <v/>
      </c>
      <c r="G661" s="12">
        <f>IFERROR(2*$G$659*$G$660/($G$659+$G$660),0)</f>
        <v/>
      </c>
      <c r="H661" s="18">
        <f>AVERAGE($B$661:$F$661)</f>
        <v/>
      </c>
      <c r="I661" s="18">
        <f>STDEV.P($B$661:$F$661)</f>
        <v/>
      </c>
    </row>
    <row r="662">
      <c r="A662" s="4" t="inlineStr">
        <is>
          <t>Accuracy</t>
        </is>
      </c>
      <c r="B662" s="12">
        <f>IFERROR(($B$655+$B$656)/($B$655+$B$656+$B$657+$B$658),0)</f>
        <v/>
      </c>
      <c r="C662" s="12">
        <f>IFERROR(($C$655+$C$656)/($C$655+$C$656+$C$657+$C$658),0)</f>
        <v/>
      </c>
      <c r="D662" s="12">
        <f>IFERROR(($D$655+$D$656)/($D$655+$D$656+$D$657+$D$658),0)</f>
        <v/>
      </c>
      <c r="E662" s="12">
        <f>IFERROR(($E$655+$E$656)/($E$655+$E$656+$E$657+$E$658),0)</f>
        <v/>
      </c>
      <c r="G662" s="12">
        <f>IFERROR(($G$655+$G$656)/($G$655+$G$656+$G$657+$G$658),0)</f>
        <v/>
      </c>
      <c r="H662" s="18">
        <f>AVERAGE($B$662:$F$662)</f>
        <v/>
      </c>
      <c r="I662" s="18">
        <f>STDEV.P($B$662:$F$662)</f>
        <v/>
      </c>
    </row>
    <row r="663">
      <c r="A663" s="4" t="inlineStr">
        <is>
          <t>Edit distance</t>
        </is>
      </c>
      <c r="B663" s="12">
        <f>SUMPRODUCT(ABS('Ground truth'!$B$14:$H$20-$B$646:$H$652))</f>
        <v/>
      </c>
      <c r="C663" s="12">
        <f>SUMPRODUCT(ABS('Ground truth'!$B$14:$H$20-$J$646:$P$652))</f>
        <v/>
      </c>
      <c r="D663" s="12">
        <f>SUMPRODUCT(ABS('Ground truth'!$B$14:$H$20-$R$646:$X$652))</f>
        <v/>
      </c>
      <c r="E663" s="12">
        <f>SUMPRODUCT(ABS('Ground truth'!$B$14:$H$20-$Z$646:$AF$652))</f>
        <v/>
      </c>
      <c r="G663" s="12">
        <f>SUMPRODUCT(ABS('Ground truth'!$B$14:$H$20-$AP$646:$AV$652))</f>
        <v/>
      </c>
      <c r="H663" s="18">
        <f>AVERAGE($B$663:$F$663)</f>
        <v/>
      </c>
      <c r="I663" s="18">
        <f>STDEV.P($B$663:$F$663)</f>
        <v/>
      </c>
    </row>
    <row r="664">
      <c r="A664" s="4" t="inlineStr">
        <is>
          <t>Spectral distance</t>
        </is>
      </c>
      <c r="B664" s="12">
        <f>SQRT(SUMPRODUCT(('Ground truth'!$K$14:$K$20-$B$675:$B$681)^2))</f>
        <v/>
      </c>
      <c r="C664" s="12">
        <f>SQRT(SUMPRODUCT(('Ground truth'!$K$14:$K$20-$C$675:$C$681)^2))</f>
        <v/>
      </c>
      <c r="D664" s="12">
        <f>SQRT(SUMPRODUCT(('Ground truth'!$K$14:$K$20-$D$675:$D$681)^2))</f>
        <v/>
      </c>
      <c r="E664" s="12">
        <f>SQRT(SUMPRODUCT(('Ground truth'!$K$14:$K$20-$E$675:$E$681)^2))</f>
        <v/>
      </c>
      <c r="G664" s="12">
        <f>SQRT(SUMPRODUCT(('Ground truth'!$K$14:$K$20-$G$675:$G$681)^2))</f>
        <v/>
      </c>
      <c r="H664" s="18">
        <f>AVERAGE($B$664:$F$664)</f>
        <v/>
      </c>
      <c r="I664" s="18">
        <f>STDEV.P($B$664:$F$664)</f>
        <v/>
      </c>
    </row>
    <row r="665">
      <c r="A665" s="4" t="inlineStr">
        <is>
          <t>Unsure cells</t>
        </is>
      </c>
      <c r="B665" s="7">
        <f>COUNTIF($B$646:$H$652,2)</f>
        <v/>
      </c>
      <c r="C665" s="7">
        <f>COUNTIF($J$646:$P$652,2)</f>
        <v/>
      </c>
      <c r="D665" s="7">
        <f>COUNTIF($R$646:$X$652,2)</f>
        <v/>
      </c>
      <c r="E665" s="7">
        <f>COUNTIF($Z$646:$AF$652,2)</f>
        <v/>
      </c>
      <c r="G665" s="7">
        <f>COUNTIF($AP$646:$AV$652,2)</f>
        <v/>
      </c>
      <c r="H665" s="12">
        <f>AVERAGE($B$665:$F$665)</f>
        <v/>
      </c>
      <c r="I665" s="12">
        <f>STDEV.P($B$665:$F$665)</f>
        <v/>
      </c>
    </row>
    <row r="666">
      <c r="A666" s="3" t="inlineStr">
        <is>
          <t>eigenvalues (real part, numpy order; pasted)</t>
        </is>
      </c>
    </row>
    <row r="667">
      <c r="A667" s="3" t="inlineStr">
        <is>
          <t xml:space="preserve">  λ1</t>
        </is>
      </c>
      <c r="B667" s="19" t="n">
        <v>4.047799301982682</v>
      </c>
      <c r="C667" s="19" t="n">
        <v>4.047799301982682</v>
      </c>
      <c r="D667" s="19" t="n">
        <v>4.047799301982682</v>
      </c>
      <c r="E667" s="19" t="n">
        <v>4.047799301982682</v>
      </c>
      <c r="G667" s="19" t="n">
        <v>4.047799301982682</v>
      </c>
    </row>
    <row r="668">
      <c r="A668" s="3" t="inlineStr">
        <is>
          <t xml:space="preserve">  λ2</t>
        </is>
      </c>
      <c r="B668" s="19" t="n">
        <v>-1.112910634551271</v>
      </c>
      <c r="C668" s="19" t="n">
        <v>-1.112910634551271</v>
      </c>
      <c r="D668" s="19" t="n">
        <v>-1.112910634551271</v>
      </c>
      <c r="E668" s="19" t="n">
        <v>-1.112910634551271</v>
      </c>
      <c r="G668" s="19" t="n">
        <v>-1.112910634551271</v>
      </c>
    </row>
    <row r="669">
      <c r="A669" s="3" t="inlineStr">
        <is>
          <t xml:space="preserve">  λ3</t>
        </is>
      </c>
      <c r="B669" s="19" t="n">
        <v>1.821354855691699</v>
      </c>
      <c r="C669" s="19" t="n">
        <v>1.821354855691699</v>
      </c>
      <c r="D669" s="19" t="n">
        <v>1.821354855691699</v>
      </c>
      <c r="E669" s="19" t="n">
        <v>1.821354855691699</v>
      </c>
      <c r="G669" s="19" t="n">
        <v>1.821354855691699</v>
      </c>
    </row>
    <row r="670">
      <c r="A670" s="3" t="inlineStr">
        <is>
          <t xml:space="preserve">  λ4</t>
        </is>
      </c>
      <c r="B670" s="19" t="n">
        <v>-6.475872691715013e-17</v>
      </c>
      <c r="C670" s="19" t="n">
        <v>-6.475872691715013e-17</v>
      </c>
      <c r="D670" s="19" t="n">
        <v>-6.475872691715013e-17</v>
      </c>
      <c r="E670" s="19" t="n">
        <v>-6.475872691715013e-17</v>
      </c>
      <c r="G670" s="19" t="n">
        <v>-6.475872691715013e-17</v>
      </c>
    </row>
    <row r="671">
      <c r="A671" s="3" t="inlineStr">
        <is>
          <t xml:space="preserve">  λ5</t>
        </is>
      </c>
      <c r="B671" s="19" t="n">
        <v>0.2437564768768846</v>
      </c>
      <c r="C671" s="19" t="n">
        <v>0.2437564768768846</v>
      </c>
      <c r="D671" s="19" t="n">
        <v>0.2437564768768846</v>
      </c>
      <c r="E671" s="19" t="n">
        <v>0.2437564768768846</v>
      </c>
      <c r="G671" s="19" t="n">
        <v>0.2437564768768846</v>
      </c>
    </row>
    <row r="672">
      <c r="A672" s="3" t="inlineStr">
        <is>
          <t xml:space="preserve">  λ6</t>
        </is>
      </c>
      <c r="B672" s="19" t="n">
        <v>0.9999999999999998</v>
      </c>
      <c r="C672" s="19" t="n">
        <v>0.9999999999999998</v>
      </c>
      <c r="D672" s="19" t="n">
        <v>0.9999999999999998</v>
      </c>
      <c r="E672" s="19" t="n">
        <v>0.9999999999999998</v>
      </c>
      <c r="G672" s="19" t="n">
        <v>0.9999999999999998</v>
      </c>
    </row>
    <row r="673">
      <c r="A673" s="3" t="inlineStr">
        <is>
          <t xml:space="preserve">  λ7</t>
        </is>
      </c>
      <c r="B673" s="19" t="n">
        <v>1</v>
      </c>
      <c r="C673" s="19" t="n">
        <v>1</v>
      </c>
      <c r="D673" s="19" t="n">
        <v>1</v>
      </c>
      <c r="E673" s="19" t="n">
        <v>1</v>
      </c>
      <c r="G673" s="19" t="n">
        <v>1</v>
      </c>
    </row>
    <row r="674">
      <c r="A674" s="3" t="inlineStr">
        <is>
          <t>eigenvalues sorted desc (LARGE)</t>
        </is>
      </c>
    </row>
    <row r="675">
      <c r="A675" s="3" t="inlineStr">
        <is>
          <t xml:space="preserve">  λ(1)</t>
        </is>
      </c>
      <c r="B675" s="19">
        <f>LARGE($B$667:$B$673,1)</f>
        <v/>
      </c>
      <c r="C675" s="19">
        <f>LARGE($C$667:$C$673,1)</f>
        <v/>
      </c>
      <c r="D675" s="19">
        <f>LARGE($D$667:$D$673,1)</f>
        <v/>
      </c>
      <c r="E675" s="19">
        <f>LARGE($E$667:$E$673,1)</f>
        <v/>
      </c>
      <c r="G675" s="19">
        <f>LARGE($G$667:$G$673,1)</f>
        <v/>
      </c>
    </row>
    <row r="676">
      <c r="A676" s="3" t="inlineStr">
        <is>
          <t xml:space="preserve">  λ(2)</t>
        </is>
      </c>
      <c r="B676" s="19">
        <f>LARGE($B$667:$B$673,2)</f>
        <v/>
      </c>
      <c r="C676" s="19">
        <f>LARGE($C$667:$C$673,2)</f>
        <v/>
      </c>
      <c r="D676" s="19">
        <f>LARGE($D$667:$D$673,2)</f>
        <v/>
      </c>
      <c r="E676" s="19">
        <f>LARGE($E$667:$E$673,2)</f>
        <v/>
      </c>
      <c r="G676" s="19">
        <f>LARGE($G$667:$G$673,2)</f>
        <v/>
      </c>
    </row>
    <row r="677">
      <c r="A677" s="3" t="inlineStr">
        <is>
          <t xml:space="preserve">  λ(3)</t>
        </is>
      </c>
      <c r="B677" s="19">
        <f>LARGE($B$667:$B$673,3)</f>
        <v/>
      </c>
      <c r="C677" s="19">
        <f>LARGE($C$667:$C$673,3)</f>
        <v/>
      </c>
      <c r="D677" s="19">
        <f>LARGE($D$667:$D$673,3)</f>
        <v/>
      </c>
      <c r="E677" s="19">
        <f>LARGE($E$667:$E$673,3)</f>
        <v/>
      </c>
      <c r="G677" s="19">
        <f>LARGE($G$667:$G$673,3)</f>
        <v/>
      </c>
    </row>
    <row r="678">
      <c r="A678" s="3" t="inlineStr">
        <is>
          <t xml:space="preserve">  λ(4)</t>
        </is>
      </c>
      <c r="B678" s="19">
        <f>LARGE($B$667:$B$673,4)</f>
        <v/>
      </c>
      <c r="C678" s="19">
        <f>LARGE($C$667:$C$673,4)</f>
        <v/>
      </c>
      <c r="D678" s="19">
        <f>LARGE($D$667:$D$673,4)</f>
        <v/>
      </c>
      <c r="E678" s="19">
        <f>LARGE($E$667:$E$673,4)</f>
        <v/>
      </c>
      <c r="G678" s="19">
        <f>LARGE($G$667:$G$673,4)</f>
        <v/>
      </c>
    </row>
    <row r="679">
      <c r="A679" s="3" t="inlineStr">
        <is>
          <t xml:space="preserve">  λ(5)</t>
        </is>
      </c>
      <c r="B679" s="19">
        <f>LARGE($B$667:$B$673,5)</f>
        <v/>
      </c>
      <c r="C679" s="19">
        <f>LARGE($C$667:$C$673,5)</f>
        <v/>
      </c>
      <c r="D679" s="19">
        <f>LARGE($D$667:$D$673,5)</f>
        <v/>
      </c>
      <c r="E679" s="19">
        <f>LARGE($E$667:$E$673,5)</f>
        <v/>
      </c>
      <c r="G679" s="19">
        <f>LARGE($G$667:$G$673,5)</f>
        <v/>
      </c>
    </row>
    <row r="680">
      <c r="A680" s="3" t="inlineStr">
        <is>
          <t xml:space="preserve">  λ(6)</t>
        </is>
      </c>
      <c r="B680" s="19">
        <f>LARGE($B$667:$B$673,6)</f>
        <v/>
      </c>
      <c r="C680" s="19">
        <f>LARGE($C$667:$C$673,6)</f>
        <v/>
      </c>
      <c r="D680" s="19">
        <f>LARGE($D$667:$D$673,6)</f>
        <v/>
      </c>
      <c r="E680" s="19">
        <f>LARGE($E$667:$E$673,6)</f>
        <v/>
      </c>
      <c r="G680" s="19">
        <f>LARGE($G$667:$G$673,6)</f>
        <v/>
      </c>
    </row>
    <row r="681">
      <c r="A681" s="3" t="inlineStr">
        <is>
          <t xml:space="preserve">  λ(7)</t>
        </is>
      </c>
      <c r="B681" s="19">
        <f>LARGE($B$667:$B$673,7)</f>
        <v/>
      </c>
      <c r="C681" s="19">
        <f>LARGE($C$667:$C$673,7)</f>
        <v/>
      </c>
      <c r="D681" s="19">
        <f>LARGE($D$667:$D$673,7)</f>
        <v/>
      </c>
      <c r="E681" s="19">
        <f>LARGE($E$667:$E$673,7)</f>
        <v/>
      </c>
      <c r="G681" s="19">
        <f>LARGE($G$667:$G$673,7)</f>
        <v/>
      </c>
    </row>
    <row r="682">
      <c r="A682" s="3" t="inlineStr">
        <is>
          <t>check: Σeig − trace (→0)</t>
        </is>
      </c>
      <c r="B682" s="3">
        <f>ROUND(SUM($B$667:$B$673)-($B$646+$C$647+$D$648+$E$649+$F$650+$G$651+$H$652),6)</f>
        <v/>
      </c>
      <c r="C682" s="3">
        <f>ROUND(SUM($C$667:$C$673)-($J$646+$K$647+$L$648+$M$649+$N$650+$O$651+$P$652),6)</f>
        <v/>
      </c>
      <c r="D682" s="3">
        <f>ROUND(SUM($D$667:$D$673)-($R$646+$S$647+$T$648+$U$649+$V$650+$W$651+$X$652),6)</f>
        <v/>
      </c>
      <c r="E682" s="3">
        <f>ROUND(SUM($E$667:$E$673)-($Z$646+$AA$647+$AB$648+$AC$649+$AD$650+$AE$651+$AF$652),6)</f>
        <v/>
      </c>
      <c r="G682" s="3">
        <f>ROUND(SUM($G$667:$G$673)-($AP$646+$AQ$647+$AR$648+$AS$649+$AT$650+$AU$651+$AV$652),6)</f>
        <v/>
      </c>
    </row>
    <row r="683">
      <c r="A683" s="3" t="inlineStr">
        <is>
          <t>check: Πeig − det (→0)</t>
        </is>
      </c>
      <c r="B683" s="3">
        <f>ROUND(MDETERM($B$646:$H$652)-PRODUCT($B$667:$B$673),6)</f>
        <v/>
      </c>
      <c r="C683" s="3">
        <f>ROUND(MDETERM($J$646:$P$652)-PRODUCT($C$667:$C$673),6)</f>
        <v/>
      </c>
      <c r="D683" s="3">
        <f>ROUND(MDETERM($R$646:$X$652)-PRODUCT($D$667:$D$673),6)</f>
        <v/>
      </c>
      <c r="E683" s="3">
        <f>ROUND(MDETERM($Z$646:$AF$652)-PRODUCT($E$667:$E$673),6)</f>
        <v/>
      </c>
      <c r="G683" s="3">
        <f>ROUND(MDETERM($AP$646:$AV$652)-PRODUCT($G$667:$G$673),6)</f>
        <v/>
      </c>
    </row>
    <row r="684">
      <c r="A684" s="3" t="inlineStr">
        <is>
          <t>complex eigenvalues?</t>
        </is>
      </c>
      <c r="B684" s="3" t="inlineStr"/>
      <c r="C684" s="3" t="inlineStr"/>
      <c r="D684" s="3" t="inlineStr"/>
      <c r="E684" s="3" t="inlineStr"/>
      <c r="G684" s="3" t="inlineStr"/>
    </row>
    <row r="685">
      <c r="A685" s="3" t="inlineStr">
        <is>
          <t>check: det(M − λᵢI) per sorted λ (→0)</t>
        </is>
      </c>
    </row>
    <row r="686">
      <c r="A686" s="3" t="inlineStr">
        <is>
          <t xml:space="preserve">  det(M − λ(1)I)</t>
        </is>
      </c>
      <c r="B686" s="3">
        <f t="array" ref="B686">ROUND(MDETERM($B$646:$H$652-$B$675*MUNIT(7)),6)</f>
        <v/>
      </c>
      <c r="C686" s="3">
        <f t="array" ref="C686">ROUND(MDETERM($J$646:$P$652-$C$675*MUNIT(7)),6)</f>
        <v/>
      </c>
      <c r="D686" s="3">
        <f t="array" ref="D686">ROUND(MDETERM($R$646:$X$652-$D$675*MUNIT(7)),6)</f>
        <v/>
      </c>
      <c r="E686" s="3">
        <f t="array" ref="E686">ROUND(MDETERM($Z$646:$AF$652-$E$675*MUNIT(7)),6)</f>
        <v/>
      </c>
      <c r="G686" s="3">
        <f t="array" ref="G686">ROUND(MDETERM($AP$646:$AV$652-$G$675*MUNIT(7)),6)</f>
        <v/>
      </c>
    </row>
    <row r="687">
      <c r="A687" s="3" t="inlineStr">
        <is>
          <t xml:space="preserve">  det(M − λ(2)I)</t>
        </is>
      </c>
      <c r="B687" s="3">
        <f t="array" ref="B687">ROUND(MDETERM($B$646:$H$652-$B$676*MUNIT(7)),6)</f>
        <v/>
      </c>
      <c r="C687" s="3">
        <f t="array" ref="C687">ROUND(MDETERM($J$646:$P$652-$C$676*MUNIT(7)),6)</f>
        <v/>
      </c>
      <c r="D687" s="3">
        <f t="array" ref="D687">ROUND(MDETERM($R$646:$X$652-$D$676*MUNIT(7)),6)</f>
        <v/>
      </c>
      <c r="E687" s="3">
        <f t="array" ref="E687">ROUND(MDETERM($Z$646:$AF$652-$E$676*MUNIT(7)),6)</f>
        <v/>
      </c>
      <c r="G687" s="3">
        <f t="array" ref="G687">ROUND(MDETERM($AP$646:$AV$652-$G$676*MUNIT(7)),6)</f>
        <v/>
      </c>
    </row>
    <row r="688">
      <c r="A688" s="3" t="inlineStr">
        <is>
          <t xml:space="preserve">  det(M − λ(3)I)</t>
        </is>
      </c>
      <c r="B688" s="3">
        <f t="array" ref="B688">ROUND(MDETERM($B$646:$H$652-$B$677*MUNIT(7)),6)</f>
        <v/>
      </c>
      <c r="C688" s="3">
        <f t="array" ref="C688">ROUND(MDETERM($J$646:$P$652-$C$677*MUNIT(7)),6)</f>
        <v/>
      </c>
      <c r="D688" s="3">
        <f t="array" ref="D688">ROUND(MDETERM($R$646:$X$652-$D$677*MUNIT(7)),6)</f>
        <v/>
      </c>
      <c r="E688" s="3">
        <f t="array" ref="E688">ROUND(MDETERM($Z$646:$AF$652-$E$677*MUNIT(7)),6)</f>
        <v/>
      </c>
      <c r="G688" s="3">
        <f t="array" ref="G688">ROUND(MDETERM($AP$646:$AV$652-$G$677*MUNIT(7)),6)</f>
        <v/>
      </c>
    </row>
    <row r="689">
      <c r="A689" s="3" t="inlineStr">
        <is>
          <t xml:space="preserve">  det(M − λ(4)I)</t>
        </is>
      </c>
      <c r="B689" s="3">
        <f t="array" ref="B689">ROUND(MDETERM($B$646:$H$652-$B$678*MUNIT(7)),6)</f>
        <v/>
      </c>
      <c r="C689" s="3">
        <f t="array" ref="C689">ROUND(MDETERM($J$646:$P$652-$C$678*MUNIT(7)),6)</f>
        <v/>
      </c>
      <c r="D689" s="3">
        <f t="array" ref="D689">ROUND(MDETERM($R$646:$X$652-$D$678*MUNIT(7)),6)</f>
        <v/>
      </c>
      <c r="E689" s="3">
        <f t="array" ref="E689">ROUND(MDETERM($Z$646:$AF$652-$E$678*MUNIT(7)),6)</f>
        <v/>
      </c>
      <c r="G689" s="3">
        <f t="array" ref="G689">ROUND(MDETERM($AP$646:$AV$652-$G$678*MUNIT(7)),6)</f>
        <v/>
      </c>
    </row>
    <row r="690">
      <c r="A690" s="3" t="inlineStr">
        <is>
          <t xml:space="preserve">  det(M − λ(5)I)</t>
        </is>
      </c>
      <c r="B690" s="3">
        <f t="array" ref="B690">ROUND(MDETERM($B$646:$H$652-$B$679*MUNIT(7)),6)</f>
        <v/>
      </c>
      <c r="C690" s="3">
        <f t="array" ref="C690">ROUND(MDETERM($J$646:$P$652-$C$679*MUNIT(7)),6)</f>
        <v/>
      </c>
      <c r="D690" s="3">
        <f t="array" ref="D690">ROUND(MDETERM($R$646:$X$652-$D$679*MUNIT(7)),6)</f>
        <v/>
      </c>
      <c r="E690" s="3">
        <f t="array" ref="E690">ROUND(MDETERM($Z$646:$AF$652-$E$679*MUNIT(7)),6)</f>
        <v/>
      </c>
      <c r="G690" s="3">
        <f t="array" ref="G690">ROUND(MDETERM($AP$646:$AV$652-$G$679*MUNIT(7)),6)</f>
        <v/>
      </c>
    </row>
    <row r="691">
      <c r="A691" s="3" t="inlineStr">
        <is>
          <t xml:space="preserve">  det(M − λ(6)I)</t>
        </is>
      </c>
      <c r="B691" s="3">
        <f t="array" ref="B691">ROUND(MDETERM($B$646:$H$652-$B$680*MUNIT(7)),6)</f>
        <v/>
      </c>
      <c r="C691" s="3">
        <f t="array" ref="C691">ROUND(MDETERM($J$646:$P$652-$C$680*MUNIT(7)),6)</f>
        <v/>
      </c>
      <c r="D691" s="3">
        <f t="array" ref="D691">ROUND(MDETERM($R$646:$X$652-$D$680*MUNIT(7)),6)</f>
        <v/>
      </c>
      <c r="E691" s="3">
        <f t="array" ref="E691">ROUND(MDETERM($Z$646:$AF$652-$E$680*MUNIT(7)),6)</f>
        <v/>
      </c>
      <c r="G691" s="3">
        <f t="array" ref="G691">ROUND(MDETERM($AP$646:$AV$652-$G$680*MUNIT(7)),6)</f>
        <v/>
      </c>
    </row>
    <row r="692">
      <c r="A692" s="3" t="inlineStr">
        <is>
          <t xml:space="preserve">  det(M − λ(7)I)</t>
        </is>
      </c>
      <c r="B692" s="3">
        <f t="array" ref="B692">ROUND(MDETERM($B$646:$H$652-$B$681*MUNIT(7)),6)</f>
        <v/>
      </c>
      <c r="C692" s="3">
        <f t="array" ref="C692">ROUND(MDETERM($J$646:$P$652-$C$681*MUNIT(7)),6)</f>
        <v/>
      </c>
      <c r="D692" s="3">
        <f t="array" ref="D692">ROUND(MDETERM($R$646:$X$652-$D$681*MUNIT(7)),6)</f>
        <v/>
      </c>
      <c r="E692" s="3">
        <f t="array" ref="E692">ROUND(MDETERM($Z$646:$AF$652-$E$681*MUNIT(7)),6)</f>
        <v/>
      </c>
      <c r="G692" s="3">
        <f t="array" ref="G692">ROUND(MDETERM($AP$646:$AV$652-$G$681*MUNIT(7)),6)</f>
        <v/>
      </c>
    </row>
    <row r="696" ht="16" customHeight="1">
      <c r="A696" s="14" t="inlineStr">
        <is>
          <t>RAG R2 | deepseek-r1:14b</t>
        </is>
      </c>
      <c r="B696" s="9" t="inlineStr">
        <is>
          <t>run 1 (raw, pasted)</t>
        </is>
      </c>
      <c r="J696" s="9" t="inlineStr">
        <is>
          <t>run 2 (raw, pasted)</t>
        </is>
      </c>
      <c r="R696" s="9" t="inlineStr">
        <is>
          <t>run 3 (raw, pasted)</t>
        </is>
      </c>
      <c r="Z696" s="9" t="inlineStr">
        <is>
          <t>run 4 (raw, pasted)</t>
        </is>
      </c>
      <c r="AH696" s="9" t="inlineStr">
        <is>
          <t>run 5 (raw, pasted)</t>
        </is>
      </c>
      <c r="AP696" s="9" t="inlineStr">
        <is>
          <t>Step2 average matrix (formula)</t>
        </is>
      </c>
      <c r="AX696" s="9" t="inlineStr">
        <is>
          <t>ground truth (reference)</t>
        </is>
      </c>
    </row>
    <row r="697" ht="60" customHeight="1">
      <c r="B697" s="15" t="inlineStr">
        <is>
          <t>Motor</t>
        </is>
      </c>
      <c r="C697" s="15" t="inlineStr">
        <is>
          <t>Battery Pack</t>
        </is>
      </c>
      <c r="D697" s="15" t="inlineStr">
        <is>
          <t>Gear System</t>
        </is>
      </c>
      <c r="E697" s="15" t="inlineStr">
        <is>
          <t>Chuck/Bit Holder</t>
        </is>
      </c>
      <c r="F697" s="15" t="inlineStr">
        <is>
          <t>Trigger Switch</t>
        </is>
      </c>
      <c r="G697" s="15" t="inlineStr">
        <is>
          <t>Housing</t>
        </is>
      </c>
      <c r="H697" s="15" t="inlineStr">
        <is>
          <t>Control Circuitry</t>
        </is>
      </c>
      <c r="J697" s="15" t="inlineStr">
        <is>
          <t>Motor</t>
        </is>
      </c>
      <c r="K697" s="15" t="inlineStr">
        <is>
          <t>Battery Pack</t>
        </is>
      </c>
      <c r="L697" s="15" t="inlineStr">
        <is>
          <t>Gear System</t>
        </is>
      </c>
      <c r="M697" s="15" t="inlineStr">
        <is>
          <t>Chuck/Bit Holder</t>
        </is>
      </c>
      <c r="N697" s="15" t="inlineStr">
        <is>
          <t>Trigger Switch</t>
        </is>
      </c>
      <c r="O697" s="15" t="inlineStr">
        <is>
          <t>Housing</t>
        </is>
      </c>
      <c r="P697" s="15" t="inlineStr">
        <is>
          <t>Control Circuitry</t>
        </is>
      </c>
      <c r="R697" s="15" t="inlineStr">
        <is>
          <t>Motor</t>
        </is>
      </c>
      <c r="S697" s="15" t="inlineStr">
        <is>
          <t>Battery Pack</t>
        </is>
      </c>
      <c r="T697" s="15" t="inlineStr">
        <is>
          <t>Gear System</t>
        </is>
      </c>
      <c r="U697" s="15" t="inlineStr">
        <is>
          <t>Chuck/Bit Holder</t>
        </is>
      </c>
      <c r="V697" s="15" t="inlineStr">
        <is>
          <t>Trigger Switch</t>
        </is>
      </c>
      <c r="W697" s="15" t="inlineStr">
        <is>
          <t>Housing</t>
        </is>
      </c>
      <c r="X697" s="15" t="inlineStr">
        <is>
          <t>Control Circuitry</t>
        </is>
      </c>
      <c r="Z697" s="15" t="inlineStr">
        <is>
          <t>Motor</t>
        </is>
      </c>
      <c r="AA697" s="15" t="inlineStr">
        <is>
          <t>Battery Pack</t>
        </is>
      </c>
      <c r="AB697" s="15" t="inlineStr">
        <is>
          <t>Gear System</t>
        </is>
      </c>
      <c r="AC697" s="15" t="inlineStr">
        <is>
          <t>Chuck/Bit Holder</t>
        </is>
      </c>
      <c r="AD697" s="15" t="inlineStr">
        <is>
          <t>Trigger Switch</t>
        </is>
      </c>
      <c r="AE697" s="15" t="inlineStr">
        <is>
          <t>Housing</t>
        </is>
      </c>
      <c r="AF697" s="15" t="inlineStr">
        <is>
          <t>Control Circuitry</t>
        </is>
      </c>
      <c r="AH697" s="15" t="inlineStr">
        <is>
          <t>Motor</t>
        </is>
      </c>
      <c r="AI697" s="15" t="inlineStr">
        <is>
          <t>Battery Pack</t>
        </is>
      </c>
      <c r="AJ697" s="15" t="inlineStr">
        <is>
          <t>Gear System</t>
        </is>
      </c>
      <c r="AK697" s="15" t="inlineStr">
        <is>
          <t>Chuck/Bit Holder</t>
        </is>
      </c>
      <c r="AL697" s="15" t="inlineStr">
        <is>
          <t>Trigger Switch</t>
        </is>
      </c>
      <c r="AM697" s="15" t="inlineStr">
        <is>
          <t>Housing</t>
        </is>
      </c>
      <c r="AN697" s="15" t="inlineStr">
        <is>
          <t>Control Circuitry</t>
        </is>
      </c>
      <c r="AP697" s="15" t="inlineStr">
        <is>
          <t>Motor</t>
        </is>
      </c>
      <c r="AQ697" s="15" t="inlineStr">
        <is>
          <t>Battery Pack</t>
        </is>
      </c>
      <c r="AR697" s="15" t="inlineStr">
        <is>
          <t>Gear System</t>
        </is>
      </c>
      <c r="AS697" s="15" t="inlineStr">
        <is>
          <t>Chuck/Bit Holder</t>
        </is>
      </c>
      <c r="AT697" s="15" t="inlineStr">
        <is>
          <t>Trigger Switch</t>
        </is>
      </c>
      <c r="AU697" s="15" t="inlineStr">
        <is>
          <t>Housing</t>
        </is>
      </c>
      <c r="AV697" s="15" t="inlineStr">
        <is>
          <t>Control Circuitry</t>
        </is>
      </c>
    </row>
    <row r="698">
      <c r="A698" s="3" t="inlineStr">
        <is>
          <t>Motor</t>
        </is>
      </c>
      <c r="B698" s="8" t="n">
        <v>1</v>
      </c>
      <c r="C698" s="8" t="n">
        <v>1</v>
      </c>
      <c r="D698" s="8" t="n">
        <v>1</v>
      </c>
      <c r="E698" s="8" t="n">
        <v>0</v>
      </c>
      <c r="F698" s="8" t="n">
        <v>1</v>
      </c>
      <c r="G698" s="8" t="n">
        <v>0</v>
      </c>
      <c r="H698" s="8" t="n">
        <v>1</v>
      </c>
      <c r="J698" s="20" t="n">
        <v>2</v>
      </c>
      <c r="K698" s="20" t="n">
        <v>2</v>
      </c>
      <c r="L698" s="20" t="n">
        <v>2</v>
      </c>
      <c r="M698" s="20" t="n">
        <v>2</v>
      </c>
      <c r="N698" s="20" t="n">
        <v>2</v>
      </c>
      <c r="O698" s="20" t="n">
        <v>2</v>
      </c>
      <c r="P698" s="20" t="n">
        <v>2</v>
      </c>
      <c r="R698" s="8" t="n">
        <v>1</v>
      </c>
      <c r="S698" s="8" t="n">
        <v>1</v>
      </c>
      <c r="T698" s="8" t="n">
        <v>1</v>
      </c>
      <c r="U698" s="8" t="n">
        <v>0</v>
      </c>
      <c r="V698" s="8" t="n">
        <v>1</v>
      </c>
      <c r="W698" s="8" t="n">
        <v>0</v>
      </c>
      <c r="X698" s="8" t="n">
        <v>1</v>
      </c>
      <c r="Z698" s="20" t="n">
        <v>2</v>
      </c>
      <c r="AA698" s="20" t="n">
        <v>2</v>
      </c>
      <c r="AB698" s="20" t="n">
        <v>2</v>
      </c>
      <c r="AC698" s="20" t="n">
        <v>2</v>
      </c>
      <c r="AD698" s="20" t="n">
        <v>2</v>
      </c>
      <c r="AE698" s="20" t="n">
        <v>2</v>
      </c>
      <c r="AF698" s="20" t="n">
        <v>2</v>
      </c>
      <c r="AH698" s="8" t="n">
        <v>1</v>
      </c>
      <c r="AI698" s="8" t="n">
        <v>1</v>
      </c>
      <c r="AJ698" s="8" t="n">
        <v>1</v>
      </c>
      <c r="AK698" s="8" t="n">
        <v>0</v>
      </c>
      <c r="AL698" s="8" t="n">
        <v>0</v>
      </c>
      <c r="AM698" s="8" t="n">
        <v>1</v>
      </c>
      <c r="AN698" s="8" t="n">
        <v>1</v>
      </c>
      <c r="AP698" s="8">
        <f>IF(($B$698&lt;&gt;2)+($J$698&lt;&gt;2)+($R$698&lt;&gt;2)+($Z$698&lt;&gt;2)+($AH$698&lt;&gt;2)=0,2,IF((($B$698&lt;&gt;2)*$B$698+($J$698&lt;&gt;2)*$J$698+($R$698&lt;&gt;2)*$R$698+($Z$698&lt;&gt;2)*$Z$698+($AH$698&lt;&gt;2)*$AH$698)/(($B$698&lt;&gt;2)+($J$698&lt;&gt;2)+($R$698&lt;&gt;2)+($Z$698&lt;&gt;2)+($AH$698&lt;&gt;2))&gt;=0.5,1,0))</f>
        <v/>
      </c>
      <c r="AQ698" s="8">
        <f>IF(($C$698&lt;&gt;2)+($K$698&lt;&gt;2)+($S$698&lt;&gt;2)+($AA$698&lt;&gt;2)+($AI$698&lt;&gt;2)=0,2,IF((($C$698&lt;&gt;2)*$C$698+($K$698&lt;&gt;2)*$K$698+($S$698&lt;&gt;2)*$S$698+($AA$698&lt;&gt;2)*$AA$698+($AI$698&lt;&gt;2)*$AI$698)/(($C$698&lt;&gt;2)+($K$698&lt;&gt;2)+($S$698&lt;&gt;2)+($AA$698&lt;&gt;2)+($AI$698&lt;&gt;2))&gt;=0.5,1,0))</f>
        <v/>
      </c>
      <c r="AR698" s="8">
        <f>IF(($D$698&lt;&gt;2)+($L$698&lt;&gt;2)+($T$698&lt;&gt;2)+($AB$698&lt;&gt;2)+($AJ$698&lt;&gt;2)=0,2,IF((($D$698&lt;&gt;2)*$D$698+($L$698&lt;&gt;2)*$L$698+($T$698&lt;&gt;2)*$T$698+($AB$698&lt;&gt;2)*$AB$698+($AJ$698&lt;&gt;2)*$AJ$698)/(($D$698&lt;&gt;2)+($L$698&lt;&gt;2)+($T$698&lt;&gt;2)+($AB$698&lt;&gt;2)+($AJ$698&lt;&gt;2))&gt;=0.5,1,0))</f>
        <v/>
      </c>
      <c r="AS698" s="8">
        <f>IF(($E$698&lt;&gt;2)+($M$698&lt;&gt;2)+($U$698&lt;&gt;2)+($AC$698&lt;&gt;2)+($AK$698&lt;&gt;2)=0,2,IF((($E$698&lt;&gt;2)*$E$698+($M$698&lt;&gt;2)*$M$698+($U$698&lt;&gt;2)*$U$698+($AC$698&lt;&gt;2)*$AC$698+($AK$698&lt;&gt;2)*$AK$698)/(($E$698&lt;&gt;2)+($M$698&lt;&gt;2)+($U$698&lt;&gt;2)+($AC$698&lt;&gt;2)+($AK$698&lt;&gt;2))&gt;=0.5,1,0))</f>
        <v/>
      </c>
      <c r="AT698" s="8">
        <f>IF(($F$698&lt;&gt;2)+($N$698&lt;&gt;2)+($V$698&lt;&gt;2)+($AD$698&lt;&gt;2)+($AL$698&lt;&gt;2)=0,2,IF((($F$698&lt;&gt;2)*$F$698+($N$698&lt;&gt;2)*$N$698+($V$698&lt;&gt;2)*$V$698+($AD$698&lt;&gt;2)*$AD$698+($AL$698&lt;&gt;2)*$AL$698)/(($F$698&lt;&gt;2)+($N$698&lt;&gt;2)+($V$698&lt;&gt;2)+($AD$698&lt;&gt;2)+($AL$698&lt;&gt;2))&gt;=0.5,1,0))</f>
        <v/>
      </c>
      <c r="AU698" s="8">
        <f>IF(($G$698&lt;&gt;2)+($O$698&lt;&gt;2)+($W$698&lt;&gt;2)+($AE$698&lt;&gt;2)+($AM$698&lt;&gt;2)=0,2,IF((($G$698&lt;&gt;2)*$G$698+($O$698&lt;&gt;2)*$O$698+($W$698&lt;&gt;2)*$W$698+($AE$698&lt;&gt;2)*$AE$698+($AM$698&lt;&gt;2)*$AM$698)/(($G$698&lt;&gt;2)+($O$698&lt;&gt;2)+($W$698&lt;&gt;2)+($AE$698&lt;&gt;2)+($AM$698&lt;&gt;2))&gt;=0.5,1,0))</f>
        <v/>
      </c>
      <c r="AV698" s="8">
        <f>IF(($H$698&lt;&gt;2)+($P$698&lt;&gt;2)+($X$698&lt;&gt;2)+($AF$698&lt;&gt;2)+($AN$698&lt;&gt;2)=0,2,IF((($H$698&lt;&gt;2)*$H$698+($P$698&lt;&gt;2)*$P$698+($X$698&lt;&gt;2)*$X$698+($AF$698&lt;&gt;2)*$AF$698+($AN$698&lt;&gt;2)*$AN$698)/(($H$698&lt;&gt;2)+($P$698&lt;&gt;2)+($X$698&lt;&gt;2)+($AF$698&lt;&gt;2)+($AN$698&lt;&gt;2))&gt;=0.5,1,0))</f>
        <v/>
      </c>
      <c r="AX698" s="16">
        <f>'Ground truth'!$B$14</f>
        <v/>
      </c>
      <c r="AY698" s="16">
        <f>'Ground truth'!$C$14</f>
        <v/>
      </c>
      <c r="AZ698" s="16">
        <f>'Ground truth'!$D$14</f>
        <v/>
      </c>
      <c r="BA698" s="16">
        <f>'Ground truth'!$E$14</f>
        <v/>
      </c>
      <c r="BB698" s="16">
        <f>'Ground truth'!$F$14</f>
        <v/>
      </c>
      <c r="BC698" s="16">
        <f>'Ground truth'!$G$14</f>
        <v/>
      </c>
      <c r="BD698" s="16">
        <f>'Ground truth'!$H$14</f>
        <v/>
      </c>
    </row>
    <row r="699">
      <c r="A699" s="3" t="inlineStr">
        <is>
          <t>Battery Pack</t>
        </is>
      </c>
      <c r="B699" s="8" t="n">
        <v>1</v>
      </c>
      <c r="C699" s="8" t="n">
        <v>1</v>
      </c>
      <c r="D699" s="8" t="n">
        <v>0</v>
      </c>
      <c r="E699" s="8" t="n">
        <v>0</v>
      </c>
      <c r="F699" s="8" t="n">
        <v>0</v>
      </c>
      <c r="G699" s="8" t="n">
        <v>1</v>
      </c>
      <c r="H699" s="8" t="n">
        <v>1</v>
      </c>
      <c r="J699" s="20" t="n">
        <v>2</v>
      </c>
      <c r="K699" s="20" t="n">
        <v>2</v>
      </c>
      <c r="L699" s="20" t="n">
        <v>2</v>
      </c>
      <c r="M699" s="20" t="n">
        <v>2</v>
      </c>
      <c r="N699" s="20" t="n">
        <v>2</v>
      </c>
      <c r="O699" s="20" t="n">
        <v>2</v>
      </c>
      <c r="P699" s="20" t="n">
        <v>2</v>
      </c>
      <c r="R699" s="8" t="n">
        <v>1</v>
      </c>
      <c r="S699" s="8" t="n">
        <v>1</v>
      </c>
      <c r="T699" s="8" t="n">
        <v>0</v>
      </c>
      <c r="U699" s="8" t="n">
        <v>0</v>
      </c>
      <c r="V699" s="8" t="n">
        <v>0</v>
      </c>
      <c r="W699" s="8" t="n">
        <v>1</v>
      </c>
      <c r="X699" s="8" t="n">
        <v>1</v>
      </c>
      <c r="Z699" s="20" t="n">
        <v>2</v>
      </c>
      <c r="AA699" s="20" t="n">
        <v>2</v>
      </c>
      <c r="AB699" s="20" t="n">
        <v>2</v>
      </c>
      <c r="AC699" s="20" t="n">
        <v>2</v>
      </c>
      <c r="AD699" s="20" t="n">
        <v>2</v>
      </c>
      <c r="AE699" s="20" t="n">
        <v>2</v>
      </c>
      <c r="AF699" s="20" t="n">
        <v>2</v>
      </c>
      <c r="AH699" s="8" t="n">
        <v>1</v>
      </c>
      <c r="AI699" s="8" t="n">
        <v>1</v>
      </c>
      <c r="AJ699" s="8" t="n">
        <v>0</v>
      </c>
      <c r="AK699" s="8" t="n">
        <v>0</v>
      </c>
      <c r="AL699" s="8" t="n">
        <v>0</v>
      </c>
      <c r="AM699" s="8" t="n">
        <v>1</v>
      </c>
      <c r="AN699" s="8" t="n">
        <v>1</v>
      </c>
      <c r="AP699" s="8">
        <f>IF(($B$699&lt;&gt;2)+($J$699&lt;&gt;2)+($R$699&lt;&gt;2)+($Z$699&lt;&gt;2)+($AH$699&lt;&gt;2)=0,2,IF((($B$699&lt;&gt;2)*$B$699+($J$699&lt;&gt;2)*$J$699+($R$699&lt;&gt;2)*$R$699+($Z$699&lt;&gt;2)*$Z$699+($AH$699&lt;&gt;2)*$AH$699)/(($B$699&lt;&gt;2)+($J$699&lt;&gt;2)+($R$699&lt;&gt;2)+($Z$699&lt;&gt;2)+($AH$699&lt;&gt;2))&gt;=0.5,1,0))</f>
        <v/>
      </c>
      <c r="AQ699" s="8">
        <f>IF(($C$699&lt;&gt;2)+($K$699&lt;&gt;2)+($S$699&lt;&gt;2)+($AA$699&lt;&gt;2)+($AI$699&lt;&gt;2)=0,2,IF((($C$699&lt;&gt;2)*$C$699+($K$699&lt;&gt;2)*$K$699+($S$699&lt;&gt;2)*$S$699+($AA$699&lt;&gt;2)*$AA$699+($AI$699&lt;&gt;2)*$AI$699)/(($C$699&lt;&gt;2)+($K$699&lt;&gt;2)+($S$699&lt;&gt;2)+($AA$699&lt;&gt;2)+($AI$699&lt;&gt;2))&gt;=0.5,1,0))</f>
        <v/>
      </c>
      <c r="AR699" s="8">
        <f>IF(($D$699&lt;&gt;2)+($L$699&lt;&gt;2)+($T$699&lt;&gt;2)+($AB$699&lt;&gt;2)+($AJ$699&lt;&gt;2)=0,2,IF((($D$699&lt;&gt;2)*$D$699+($L$699&lt;&gt;2)*$L$699+($T$699&lt;&gt;2)*$T$699+($AB$699&lt;&gt;2)*$AB$699+($AJ$699&lt;&gt;2)*$AJ$699)/(($D$699&lt;&gt;2)+($L$699&lt;&gt;2)+($T$699&lt;&gt;2)+($AB$699&lt;&gt;2)+($AJ$699&lt;&gt;2))&gt;=0.5,1,0))</f>
        <v/>
      </c>
      <c r="AS699" s="8">
        <f>IF(($E$699&lt;&gt;2)+($M$699&lt;&gt;2)+($U$699&lt;&gt;2)+($AC$699&lt;&gt;2)+($AK$699&lt;&gt;2)=0,2,IF((($E$699&lt;&gt;2)*$E$699+($M$699&lt;&gt;2)*$M$699+($U$699&lt;&gt;2)*$U$699+($AC$699&lt;&gt;2)*$AC$699+($AK$699&lt;&gt;2)*$AK$699)/(($E$699&lt;&gt;2)+($M$699&lt;&gt;2)+($U$699&lt;&gt;2)+($AC$699&lt;&gt;2)+($AK$699&lt;&gt;2))&gt;=0.5,1,0))</f>
        <v/>
      </c>
      <c r="AT699" s="8">
        <f>IF(($F$699&lt;&gt;2)+($N$699&lt;&gt;2)+($V$699&lt;&gt;2)+($AD$699&lt;&gt;2)+($AL$699&lt;&gt;2)=0,2,IF((($F$699&lt;&gt;2)*$F$699+($N$699&lt;&gt;2)*$N$699+($V$699&lt;&gt;2)*$V$699+($AD$699&lt;&gt;2)*$AD$699+($AL$699&lt;&gt;2)*$AL$699)/(($F$699&lt;&gt;2)+($N$699&lt;&gt;2)+($V$699&lt;&gt;2)+($AD$699&lt;&gt;2)+($AL$699&lt;&gt;2))&gt;=0.5,1,0))</f>
        <v/>
      </c>
      <c r="AU699" s="8">
        <f>IF(($G$699&lt;&gt;2)+($O$699&lt;&gt;2)+($W$699&lt;&gt;2)+($AE$699&lt;&gt;2)+($AM$699&lt;&gt;2)=0,2,IF((($G$699&lt;&gt;2)*$G$699+($O$699&lt;&gt;2)*$O$699+($W$699&lt;&gt;2)*$W$699+($AE$699&lt;&gt;2)*$AE$699+($AM$699&lt;&gt;2)*$AM$699)/(($G$699&lt;&gt;2)+($O$699&lt;&gt;2)+($W$699&lt;&gt;2)+($AE$699&lt;&gt;2)+($AM$699&lt;&gt;2))&gt;=0.5,1,0))</f>
        <v/>
      </c>
      <c r="AV699" s="8">
        <f>IF(($H$699&lt;&gt;2)+($P$699&lt;&gt;2)+($X$699&lt;&gt;2)+($AF$699&lt;&gt;2)+($AN$699&lt;&gt;2)=0,2,IF((($H$699&lt;&gt;2)*$H$699+($P$699&lt;&gt;2)*$P$699+($X$699&lt;&gt;2)*$X$699+($AF$699&lt;&gt;2)*$AF$699+($AN$699&lt;&gt;2)*$AN$699)/(($H$699&lt;&gt;2)+($P$699&lt;&gt;2)+($X$699&lt;&gt;2)+($AF$699&lt;&gt;2)+($AN$699&lt;&gt;2))&gt;=0.5,1,0))</f>
        <v/>
      </c>
      <c r="AX699" s="16">
        <f>'Ground truth'!$B$15</f>
        <v/>
      </c>
      <c r="AY699" s="16">
        <f>'Ground truth'!$C$15</f>
        <v/>
      </c>
      <c r="AZ699" s="16">
        <f>'Ground truth'!$D$15</f>
        <v/>
      </c>
      <c r="BA699" s="16">
        <f>'Ground truth'!$E$15</f>
        <v/>
      </c>
      <c r="BB699" s="16">
        <f>'Ground truth'!$F$15</f>
        <v/>
      </c>
      <c r="BC699" s="16">
        <f>'Ground truth'!$G$15</f>
        <v/>
      </c>
      <c r="BD699" s="16">
        <f>'Ground truth'!$H$15</f>
        <v/>
      </c>
    </row>
    <row r="700">
      <c r="A700" s="3" t="inlineStr">
        <is>
          <t>Gear System</t>
        </is>
      </c>
      <c r="B700" s="8" t="n">
        <v>1</v>
      </c>
      <c r="C700" s="8" t="n">
        <v>0</v>
      </c>
      <c r="D700" s="8" t="n">
        <v>1</v>
      </c>
      <c r="E700" s="8" t="n">
        <v>1</v>
      </c>
      <c r="F700" s="8" t="n">
        <v>0</v>
      </c>
      <c r="G700" s="8" t="n">
        <v>0</v>
      </c>
      <c r="H700" s="8" t="n">
        <v>1</v>
      </c>
      <c r="J700" s="20" t="n">
        <v>2</v>
      </c>
      <c r="K700" s="20" t="n">
        <v>2</v>
      </c>
      <c r="L700" s="20" t="n">
        <v>2</v>
      </c>
      <c r="M700" s="20" t="n">
        <v>2</v>
      </c>
      <c r="N700" s="20" t="n">
        <v>2</v>
      </c>
      <c r="O700" s="20" t="n">
        <v>2</v>
      </c>
      <c r="P700" s="20" t="n">
        <v>2</v>
      </c>
      <c r="R700" s="8" t="n">
        <v>1</v>
      </c>
      <c r="S700" s="8" t="n">
        <v>0</v>
      </c>
      <c r="T700" s="8" t="n">
        <v>1</v>
      </c>
      <c r="U700" s="8" t="n">
        <v>1</v>
      </c>
      <c r="V700" s="8" t="n">
        <v>0</v>
      </c>
      <c r="W700" s="8" t="n">
        <v>0</v>
      </c>
      <c r="X700" s="8" t="n">
        <v>0</v>
      </c>
      <c r="Z700" s="20" t="n">
        <v>2</v>
      </c>
      <c r="AA700" s="20" t="n">
        <v>2</v>
      </c>
      <c r="AB700" s="20" t="n">
        <v>2</v>
      </c>
      <c r="AC700" s="20" t="n">
        <v>2</v>
      </c>
      <c r="AD700" s="20" t="n">
        <v>2</v>
      </c>
      <c r="AE700" s="20" t="n">
        <v>2</v>
      </c>
      <c r="AF700" s="20" t="n">
        <v>2</v>
      </c>
      <c r="AH700" s="8" t="n">
        <v>1</v>
      </c>
      <c r="AI700" s="8" t="n">
        <v>0</v>
      </c>
      <c r="AJ700" s="8" t="n">
        <v>1</v>
      </c>
      <c r="AK700" s="8" t="n">
        <v>1</v>
      </c>
      <c r="AL700" s="8" t="n">
        <v>0</v>
      </c>
      <c r="AM700" s="8" t="n">
        <v>1</v>
      </c>
      <c r="AN700" s="8" t="n">
        <v>1</v>
      </c>
      <c r="AP700" s="8">
        <f>IF(($B$700&lt;&gt;2)+($J$700&lt;&gt;2)+($R$700&lt;&gt;2)+($Z$700&lt;&gt;2)+($AH$700&lt;&gt;2)=0,2,IF((($B$700&lt;&gt;2)*$B$700+($J$700&lt;&gt;2)*$J$700+($R$700&lt;&gt;2)*$R$700+($Z$700&lt;&gt;2)*$Z$700+($AH$700&lt;&gt;2)*$AH$700)/(($B$700&lt;&gt;2)+($J$700&lt;&gt;2)+($R$700&lt;&gt;2)+($Z$700&lt;&gt;2)+($AH$700&lt;&gt;2))&gt;=0.5,1,0))</f>
        <v/>
      </c>
      <c r="AQ700" s="8">
        <f>IF(($C$700&lt;&gt;2)+($K$700&lt;&gt;2)+($S$700&lt;&gt;2)+($AA$700&lt;&gt;2)+($AI$700&lt;&gt;2)=0,2,IF((($C$700&lt;&gt;2)*$C$700+($K$700&lt;&gt;2)*$K$700+($S$700&lt;&gt;2)*$S$700+($AA$700&lt;&gt;2)*$AA$700+($AI$700&lt;&gt;2)*$AI$700)/(($C$700&lt;&gt;2)+($K$700&lt;&gt;2)+($S$700&lt;&gt;2)+($AA$700&lt;&gt;2)+($AI$700&lt;&gt;2))&gt;=0.5,1,0))</f>
        <v/>
      </c>
      <c r="AR700" s="8">
        <f>IF(($D$700&lt;&gt;2)+($L$700&lt;&gt;2)+($T$700&lt;&gt;2)+($AB$700&lt;&gt;2)+($AJ$700&lt;&gt;2)=0,2,IF((($D$700&lt;&gt;2)*$D$700+($L$700&lt;&gt;2)*$L$700+($T$700&lt;&gt;2)*$T$700+($AB$700&lt;&gt;2)*$AB$700+($AJ$700&lt;&gt;2)*$AJ$700)/(($D$700&lt;&gt;2)+($L$700&lt;&gt;2)+($T$700&lt;&gt;2)+($AB$700&lt;&gt;2)+($AJ$700&lt;&gt;2))&gt;=0.5,1,0))</f>
        <v/>
      </c>
      <c r="AS700" s="8">
        <f>IF(($E$700&lt;&gt;2)+($M$700&lt;&gt;2)+($U$700&lt;&gt;2)+($AC$700&lt;&gt;2)+($AK$700&lt;&gt;2)=0,2,IF((($E$700&lt;&gt;2)*$E$700+($M$700&lt;&gt;2)*$M$700+($U$700&lt;&gt;2)*$U$700+($AC$700&lt;&gt;2)*$AC$700+($AK$700&lt;&gt;2)*$AK$700)/(($E$700&lt;&gt;2)+($M$700&lt;&gt;2)+($U$700&lt;&gt;2)+($AC$700&lt;&gt;2)+($AK$700&lt;&gt;2))&gt;=0.5,1,0))</f>
        <v/>
      </c>
      <c r="AT700" s="8">
        <f>IF(($F$700&lt;&gt;2)+($N$700&lt;&gt;2)+($V$700&lt;&gt;2)+($AD$700&lt;&gt;2)+($AL$700&lt;&gt;2)=0,2,IF((($F$700&lt;&gt;2)*$F$700+($N$700&lt;&gt;2)*$N$700+($V$700&lt;&gt;2)*$V$700+($AD$700&lt;&gt;2)*$AD$700+($AL$700&lt;&gt;2)*$AL$700)/(($F$700&lt;&gt;2)+($N$700&lt;&gt;2)+($V$700&lt;&gt;2)+($AD$700&lt;&gt;2)+($AL$700&lt;&gt;2))&gt;=0.5,1,0))</f>
        <v/>
      </c>
      <c r="AU700" s="8">
        <f>IF(($G$700&lt;&gt;2)+($O$700&lt;&gt;2)+($W$700&lt;&gt;2)+($AE$700&lt;&gt;2)+($AM$700&lt;&gt;2)=0,2,IF((($G$700&lt;&gt;2)*$G$700+($O$700&lt;&gt;2)*$O$700+($W$700&lt;&gt;2)*$W$700+($AE$700&lt;&gt;2)*$AE$700+($AM$700&lt;&gt;2)*$AM$700)/(($G$700&lt;&gt;2)+($O$700&lt;&gt;2)+($W$700&lt;&gt;2)+($AE$700&lt;&gt;2)+($AM$700&lt;&gt;2))&gt;=0.5,1,0))</f>
        <v/>
      </c>
      <c r="AV700" s="8">
        <f>IF(($H$700&lt;&gt;2)+($P$700&lt;&gt;2)+($X$700&lt;&gt;2)+($AF$700&lt;&gt;2)+($AN$700&lt;&gt;2)=0,2,IF((($H$700&lt;&gt;2)*$H$700+($P$700&lt;&gt;2)*$P$700+($X$700&lt;&gt;2)*$X$700+($AF$700&lt;&gt;2)*$AF$700+($AN$700&lt;&gt;2)*$AN$700)/(($H$700&lt;&gt;2)+($P$700&lt;&gt;2)+($X$700&lt;&gt;2)+($AF$700&lt;&gt;2)+($AN$700&lt;&gt;2))&gt;=0.5,1,0))</f>
        <v/>
      </c>
      <c r="AX700" s="16">
        <f>'Ground truth'!$B$16</f>
        <v/>
      </c>
      <c r="AY700" s="16">
        <f>'Ground truth'!$C$16</f>
        <v/>
      </c>
      <c r="AZ700" s="16">
        <f>'Ground truth'!$D$16</f>
        <v/>
      </c>
      <c r="BA700" s="16">
        <f>'Ground truth'!$E$16</f>
        <v/>
      </c>
      <c r="BB700" s="16">
        <f>'Ground truth'!$F$16</f>
        <v/>
      </c>
      <c r="BC700" s="16">
        <f>'Ground truth'!$G$16</f>
        <v/>
      </c>
      <c r="BD700" s="16">
        <f>'Ground truth'!$H$16</f>
        <v/>
      </c>
    </row>
    <row r="701">
      <c r="A701" s="3" t="inlineStr">
        <is>
          <t>Chuck/Bit Holder</t>
        </is>
      </c>
      <c r="B701" s="8" t="n">
        <v>0</v>
      </c>
      <c r="C701" s="8" t="n">
        <v>0</v>
      </c>
      <c r="D701" s="8" t="n">
        <v>1</v>
      </c>
      <c r="E701" s="8" t="n">
        <v>1</v>
      </c>
      <c r="F701" s="8" t="n">
        <v>0</v>
      </c>
      <c r="G701" s="8" t="n">
        <v>1</v>
      </c>
      <c r="H701" s="8" t="n">
        <v>0</v>
      </c>
      <c r="J701" s="20" t="n">
        <v>2</v>
      </c>
      <c r="K701" s="20" t="n">
        <v>2</v>
      </c>
      <c r="L701" s="20" t="n">
        <v>2</v>
      </c>
      <c r="M701" s="20" t="n">
        <v>2</v>
      </c>
      <c r="N701" s="20" t="n">
        <v>2</v>
      </c>
      <c r="O701" s="20" t="n">
        <v>2</v>
      </c>
      <c r="P701" s="20" t="n">
        <v>2</v>
      </c>
      <c r="R701" s="8" t="n">
        <v>0</v>
      </c>
      <c r="S701" s="8" t="n">
        <v>0</v>
      </c>
      <c r="T701" s="8" t="n">
        <v>1</v>
      </c>
      <c r="U701" s="8" t="n">
        <v>1</v>
      </c>
      <c r="V701" s="8" t="n">
        <v>0</v>
      </c>
      <c r="W701" s="8" t="n">
        <v>1</v>
      </c>
      <c r="X701" s="8" t="n">
        <v>0</v>
      </c>
      <c r="Z701" s="20" t="n">
        <v>2</v>
      </c>
      <c r="AA701" s="20" t="n">
        <v>2</v>
      </c>
      <c r="AB701" s="20" t="n">
        <v>2</v>
      </c>
      <c r="AC701" s="20" t="n">
        <v>2</v>
      </c>
      <c r="AD701" s="20" t="n">
        <v>2</v>
      </c>
      <c r="AE701" s="20" t="n">
        <v>2</v>
      </c>
      <c r="AF701" s="20" t="n">
        <v>2</v>
      </c>
      <c r="AH701" s="8" t="n">
        <v>0</v>
      </c>
      <c r="AI701" s="8" t="n">
        <v>0</v>
      </c>
      <c r="AJ701" s="8" t="n">
        <v>1</v>
      </c>
      <c r="AK701" s="8" t="n">
        <v>1</v>
      </c>
      <c r="AL701" s="8" t="n">
        <v>0</v>
      </c>
      <c r="AM701" s="8" t="n">
        <v>1</v>
      </c>
      <c r="AN701" s="8" t="n">
        <v>0</v>
      </c>
      <c r="AP701" s="8">
        <f>IF(($B$701&lt;&gt;2)+($J$701&lt;&gt;2)+($R$701&lt;&gt;2)+($Z$701&lt;&gt;2)+($AH$701&lt;&gt;2)=0,2,IF((($B$701&lt;&gt;2)*$B$701+($J$701&lt;&gt;2)*$J$701+($R$701&lt;&gt;2)*$R$701+($Z$701&lt;&gt;2)*$Z$701+($AH$701&lt;&gt;2)*$AH$701)/(($B$701&lt;&gt;2)+($J$701&lt;&gt;2)+($R$701&lt;&gt;2)+($Z$701&lt;&gt;2)+($AH$701&lt;&gt;2))&gt;=0.5,1,0))</f>
        <v/>
      </c>
      <c r="AQ701" s="8">
        <f>IF(($C$701&lt;&gt;2)+($K$701&lt;&gt;2)+($S$701&lt;&gt;2)+($AA$701&lt;&gt;2)+($AI$701&lt;&gt;2)=0,2,IF((($C$701&lt;&gt;2)*$C$701+($K$701&lt;&gt;2)*$K$701+($S$701&lt;&gt;2)*$S$701+($AA$701&lt;&gt;2)*$AA$701+($AI$701&lt;&gt;2)*$AI$701)/(($C$701&lt;&gt;2)+($K$701&lt;&gt;2)+($S$701&lt;&gt;2)+($AA$701&lt;&gt;2)+($AI$701&lt;&gt;2))&gt;=0.5,1,0))</f>
        <v/>
      </c>
      <c r="AR701" s="8">
        <f>IF(($D$701&lt;&gt;2)+($L$701&lt;&gt;2)+($T$701&lt;&gt;2)+($AB$701&lt;&gt;2)+($AJ$701&lt;&gt;2)=0,2,IF((($D$701&lt;&gt;2)*$D$701+($L$701&lt;&gt;2)*$L$701+($T$701&lt;&gt;2)*$T$701+($AB$701&lt;&gt;2)*$AB$701+($AJ$701&lt;&gt;2)*$AJ$701)/(($D$701&lt;&gt;2)+($L$701&lt;&gt;2)+($T$701&lt;&gt;2)+($AB$701&lt;&gt;2)+($AJ$701&lt;&gt;2))&gt;=0.5,1,0))</f>
        <v/>
      </c>
      <c r="AS701" s="8">
        <f>IF(($E$701&lt;&gt;2)+($M$701&lt;&gt;2)+($U$701&lt;&gt;2)+($AC$701&lt;&gt;2)+($AK$701&lt;&gt;2)=0,2,IF((($E$701&lt;&gt;2)*$E$701+($M$701&lt;&gt;2)*$M$701+($U$701&lt;&gt;2)*$U$701+($AC$701&lt;&gt;2)*$AC$701+($AK$701&lt;&gt;2)*$AK$701)/(($E$701&lt;&gt;2)+($M$701&lt;&gt;2)+($U$701&lt;&gt;2)+($AC$701&lt;&gt;2)+($AK$701&lt;&gt;2))&gt;=0.5,1,0))</f>
        <v/>
      </c>
      <c r="AT701" s="8">
        <f>IF(($F$701&lt;&gt;2)+($N$701&lt;&gt;2)+($V$701&lt;&gt;2)+($AD$701&lt;&gt;2)+($AL$701&lt;&gt;2)=0,2,IF((($F$701&lt;&gt;2)*$F$701+($N$701&lt;&gt;2)*$N$701+($V$701&lt;&gt;2)*$V$701+($AD$701&lt;&gt;2)*$AD$701+($AL$701&lt;&gt;2)*$AL$701)/(($F$701&lt;&gt;2)+($N$701&lt;&gt;2)+($V$701&lt;&gt;2)+($AD$701&lt;&gt;2)+($AL$701&lt;&gt;2))&gt;=0.5,1,0))</f>
        <v/>
      </c>
      <c r="AU701" s="8">
        <f>IF(($G$701&lt;&gt;2)+($O$701&lt;&gt;2)+($W$701&lt;&gt;2)+($AE$701&lt;&gt;2)+($AM$701&lt;&gt;2)=0,2,IF((($G$701&lt;&gt;2)*$G$701+($O$701&lt;&gt;2)*$O$701+($W$701&lt;&gt;2)*$W$701+($AE$701&lt;&gt;2)*$AE$701+($AM$701&lt;&gt;2)*$AM$701)/(($G$701&lt;&gt;2)+($O$701&lt;&gt;2)+($W$701&lt;&gt;2)+($AE$701&lt;&gt;2)+($AM$701&lt;&gt;2))&gt;=0.5,1,0))</f>
        <v/>
      </c>
      <c r="AV701" s="8">
        <f>IF(($H$701&lt;&gt;2)+($P$701&lt;&gt;2)+($X$701&lt;&gt;2)+($AF$701&lt;&gt;2)+($AN$701&lt;&gt;2)=0,2,IF((($H$701&lt;&gt;2)*$H$701+($P$701&lt;&gt;2)*$P$701+($X$701&lt;&gt;2)*$X$701+($AF$701&lt;&gt;2)*$AF$701+($AN$701&lt;&gt;2)*$AN$701)/(($H$701&lt;&gt;2)+($P$701&lt;&gt;2)+($X$701&lt;&gt;2)+($AF$701&lt;&gt;2)+($AN$701&lt;&gt;2))&gt;=0.5,1,0))</f>
        <v/>
      </c>
      <c r="AX701" s="16">
        <f>'Ground truth'!$B$17</f>
        <v/>
      </c>
      <c r="AY701" s="16">
        <f>'Ground truth'!$C$17</f>
        <v/>
      </c>
      <c r="AZ701" s="16">
        <f>'Ground truth'!$D$17</f>
        <v/>
      </c>
      <c r="BA701" s="16">
        <f>'Ground truth'!$E$17</f>
        <v/>
      </c>
      <c r="BB701" s="16">
        <f>'Ground truth'!$F$17</f>
        <v/>
      </c>
      <c r="BC701" s="16">
        <f>'Ground truth'!$G$17</f>
        <v/>
      </c>
      <c r="BD701" s="16">
        <f>'Ground truth'!$H$17</f>
        <v/>
      </c>
    </row>
    <row r="702">
      <c r="A702" s="3" t="inlineStr">
        <is>
          <t>Trigger Switch</t>
        </is>
      </c>
      <c r="B702" s="8" t="n">
        <v>0</v>
      </c>
      <c r="C702" s="8" t="n">
        <v>0</v>
      </c>
      <c r="D702" s="8" t="n">
        <v>0</v>
      </c>
      <c r="E702" s="8" t="n">
        <v>0</v>
      </c>
      <c r="F702" s="8" t="n">
        <v>1</v>
      </c>
      <c r="G702" s="8" t="n">
        <v>1</v>
      </c>
      <c r="H702" s="8" t="n">
        <v>1</v>
      </c>
      <c r="J702" s="20" t="n">
        <v>2</v>
      </c>
      <c r="K702" s="20" t="n">
        <v>2</v>
      </c>
      <c r="L702" s="20" t="n">
        <v>2</v>
      </c>
      <c r="M702" s="20" t="n">
        <v>2</v>
      </c>
      <c r="N702" s="20" t="n">
        <v>2</v>
      </c>
      <c r="O702" s="20" t="n">
        <v>2</v>
      </c>
      <c r="P702" s="20" t="n">
        <v>2</v>
      </c>
      <c r="R702" s="8" t="n">
        <v>0</v>
      </c>
      <c r="S702" s="8" t="n">
        <v>0</v>
      </c>
      <c r="T702" s="8" t="n">
        <v>0</v>
      </c>
      <c r="U702" s="8" t="n">
        <v>0</v>
      </c>
      <c r="V702" s="8" t="n">
        <v>1</v>
      </c>
      <c r="W702" s="8" t="n">
        <v>0</v>
      </c>
      <c r="X702" s="8" t="n">
        <v>1</v>
      </c>
      <c r="Z702" s="20" t="n">
        <v>2</v>
      </c>
      <c r="AA702" s="20" t="n">
        <v>2</v>
      </c>
      <c r="AB702" s="20" t="n">
        <v>2</v>
      </c>
      <c r="AC702" s="20" t="n">
        <v>2</v>
      </c>
      <c r="AD702" s="20" t="n">
        <v>2</v>
      </c>
      <c r="AE702" s="20" t="n">
        <v>2</v>
      </c>
      <c r="AF702" s="20" t="n">
        <v>2</v>
      </c>
      <c r="AH702" s="8" t="n">
        <v>0</v>
      </c>
      <c r="AI702" s="8" t="n">
        <v>0</v>
      </c>
      <c r="AJ702" s="8" t="n">
        <v>0</v>
      </c>
      <c r="AK702" s="8" t="n">
        <v>0</v>
      </c>
      <c r="AL702" s="8" t="n">
        <v>1</v>
      </c>
      <c r="AM702" s="8" t="n">
        <v>1</v>
      </c>
      <c r="AN702" s="8" t="n">
        <v>1</v>
      </c>
      <c r="AP702" s="8">
        <f>IF(($B$702&lt;&gt;2)+($J$702&lt;&gt;2)+($R$702&lt;&gt;2)+($Z$702&lt;&gt;2)+($AH$702&lt;&gt;2)=0,2,IF((($B$702&lt;&gt;2)*$B$702+($J$702&lt;&gt;2)*$J$702+($R$702&lt;&gt;2)*$R$702+($Z$702&lt;&gt;2)*$Z$702+($AH$702&lt;&gt;2)*$AH$702)/(($B$702&lt;&gt;2)+($J$702&lt;&gt;2)+($R$702&lt;&gt;2)+($Z$702&lt;&gt;2)+($AH$702&lt;&gt;2))&gt;=0.5,1,0))</f>
        <v/>
      </c>
      <c r="AQ702" s="8">
        <f>IF(($C$702&lt;&gt;2)+($K$702&lt;&gt;2)+($S$702&lt;&gt;2)+($AA$702&lt;&gt;2)+($AI$702&lt;&gt;2)=0,2,IF((($C$702&lt;&gt;2)*$C$702+($K$702&lt;&gt;2)*$K$702+($S$702&lt;&gt;2)*$S$702+($AA$702&lt;&gt;2)*$AA$702+($AI$702&lt;&gt;2)*$AI$702)/(($C$702&lt;&gt;2)+($K$702&lt;&gt;2)+($S$702&lt;&gt;2)+($AA$702&lt;&gt;2)+($AI$702&lt;&gt;2))&gt;=0.5,1,0))</f>
        <v/>
      </c>
      <c r="AR702" s="8">
        <f>IF(($D$702&lt;&gt;2)+($L$702&lt;&gt;2)+($T$702&lt;&gt;2)+($AB$702&lt;&gt;2)+($AJ$702&lt;&gt;2)=0,2,IF((($D$702&lt;&gt;2)*$D$702+($L$702&lt;&gt;2)*$L$702+($T$702&lt;&gt;2)*$T$702+($AB$702&lt;&gt;2)*$AB$702+($AJ$702&lt;&gt;2)*$AJ$702)/(($D$702&lt;&gt;2)+($L$702&lt;&gt;2)+($T$702&lt;&gt;2)+($AB$702&lt;&gt;2)+($AJ$702&lt;&gt;2))&gt;=0.5,1,0))</f>
        <v/>
      </c>
      <c r="AS702" s="8">
        <f>IF(($E$702&lt;&gt;2)+($M$702&lt;&gt;2)+($U$702&lt;&gt;2)+($AC$702&lt;&gt;2)+($AK$702&lt;&gt;2)=0,2,IF((($E$702&lt;&gt;2)*$E$702+($M$702&lt;&gt;2)*$M$702+($U$702&lt;&gt;2)*$U$702+($AC$702&lt;&gt;2)*$AC$702+($AK$702&lt;&gt;2)*$AK$702)/(($E$702&lt;&gt;2)+($M$702&lt;&gt;2)+($U$702&lt;&gt;2)+($AC$702&lt;&gt;2)+($AK$702&lt;&gt;2))&gt;=0.5,1,0))</f>
        <v/>
      </c>
      <c r="AT702" s="8">
        <f>IF(($F$702&lt;&gt;2)+($N$702&lt;&gt;2)+($V$702&lt;&gt;2)+($AD$702&lt;&gt;2)+($AL$702&lt;&gt;2)=0,2,IF((($F$702&lt;&gt;2)*$F$702+($N$702&lt;&gt;2)*$N$702+($V$702&lt;&gt;2)*$V$702+($AD$702&lt;&gt;2)*$AD$702+($AL$702&lt;&gt;2)*$AL$702)/(($F$702&lt;&gt;2)+($N$702&lt;&gt;2)+($V$702&lt;&gt;2)+($AD$702&lt;&gt;2)+($AL$702&lt;&gt;2))&gt;=0.5,1,0))</f>
        <v/>
      </c>
      <c r="AU702" s="8">
        <f>IF(($G$702&lt;&gt;2)+($O$702&lt;&gt;2)+($W$702&lt;&gt;2)+($AE$702&lt;&gt;2)+($AM$702&lt;&gt;2)=0,2,IF((($G$702&lt;&gt;2)*$G$702+($O$702&lt;&gt;2)*$O$702+($W$702&lt;&gt;2)*$W$702+($AE$702&lt;&gt;2)*$AE$702+($AM$702&lt;&gt;2)*$AM$702)/(($G$702&lt;&gt;2)+($O$702&lt;&gt;2)+($W$702&lt;&gt;2)+($AE$702&lt;&gt;2)+($AM$702&lt;&gt;2))&gt;=0.5,1,0))</f>
        <v/>
      </c>
      <c r="AV702" s="8">
        <f>IF(($H$702&lt;&gt;2)+($P$702&lt;&gt;2)+($X$702&lt;&gt;2)+($AF$702&lt;&gt;2)+($AN$702&lt;&gt;2)=0,2,IF((($H$702&lt;&gt;2)*$H$702+($P$702&lt;&gt;2)*$P$702+($X$702&lt;&gt;2)*$X$702+($AF$702&lt;&gt;2)*$AF$702+($AN$702&lt;&gt;2)*$AN$702)/(($H$702&lt;&gt;2)+($P$702&lt;&gt;2)+($X$702&lt;&gt;2)+($AF$702&lt;&gt;2)+($AN$702&lt;&gt;2))&gt;=0.5,1,0))</f>
        <v/>
      </c>
      <c r="AX702" s="16">
        <f>'Ground truth'!$B$18</f>
        <v/>
      </c>
      <c r="AY702" s="16">
        <f>'Ground truth'!$C$18</f>
        <v/>
      </c>
      <c r="AZ702" s="16">
        <f>'Ground truth'!$D$18</f>
        <v/>
      </c>
      <c r="BA702" s="16">
        <f>'Ground truth'!$E$18</f>
        <v/>
      </c>
      <c r="BB702" s="16">
        <f>'Ground truth'!$F$18</f>
        <v/>
      </c>
      <c r="BC702" s="16">
        <f>'Ground truth'!$G$18</f>
        <v/>
      </c>
      <c r="BD702" s="16">
        <f>'Ground truth'!$H$18</f>
        <v/>
      </c>
    </row>
    <row r="703">
      <c r="A703" s="3" t="inlineStr">
        <is>
          <t>Housing</t>
        </is>
      </c>
      <c r="B703" s="8" t="n">
        <v>1</v>
      </c>
      <c r="C703" s="8" t="n">
        <v>1</v>
      </c>
      <c r="D703" s="8" t="n">
        <v>1</v>
      </c>
      <c r="E703" s="8" t="n">
        <v>1</v>
      </c>
      <c r="F703" s="8" t="n">
        <v>1</v>
      </c>
      <c r="G703" s="8" t="n">
        <v>1</v>
      </c>
      <c r="H703" s="8" t="n">
        <v>1</v>
      </c>
      <c r="J703" s="20" t="n">
        <v>2</v>
      </c>
      <c r="K703" s="20" t="n">
        <v>2</v>
      </c>
      <c r="L703" s="20" t="n">
        <v>2</v>
      </c>
      <c r="M703" s="20" t="n">
        <v>2</v>
      </c>
      <c r="N703" s="20" t="n">
        <v>2</v>
      </c>
      <c r="O703" s="20" t="n">
        <v>2</v>
      </c>
      <c r="P703" s="20" t="n">
        <v>2</v>
      </c>
      <c r="R703" s="8" t="n">
        <v>1</v>
      </c>
      <c r="S703" s="8" t="n">
        <v>1</v>
      </c>
      <c r="T703" s="8" t="n">
        <v>1</v>
      </c>
      <c r="U703" s="8" t="n">
        <v>1</v>
      </c>
      <c r="V703" s="8" t="n">
        <v>1</v>
      </c>
      <c r="W703" s="8" t="n">
        <v>0</v>
      </c>
      <c r="X703" s="8" t="n">
        <v>1</v>
      </c>
      <c r="Z703" s="20" t="n">
        <v>2</v>
      </c>
      <c r="AA703" s="20" t="n">
        <v>2</v>
      </c>
      <c r="AB703" s="20" t="n">
        <v>2</v>
      </c>
      <c r="AC703" s="20" t="n">
        <v>2</v>
      </c>
      <c r="AD703" s="20" t="n">
        <v>2</v>
      </c>
      <c r="AE703" s="20" t="n">
        <v>2</v>
      </c>
      <c r="AF703" s="20" t="n">
        <v>2</v>
      </c>
      <c r="AH703" s="8" t="n">
        <v>1</v>
      </c>
      <c r="AI703" s="8" t="n">
        <v>1</v>
      </c>
      <c r="AJ703" s="8" t="n">
        <v>1</v>
      </c>
      <c r="AK703" s="8" t="n">
        <v>1</v>
      </c>
      <c r="AL703" s="8" t="n">
        <v>1</v>
      </c>
      <c r="AM703" s="8" t="n">
        <v>1</v>
      </c>
      <c r="AN703" s="8" t="n">
        <v>1</v>
      </c>
      <c r="AP703" s="8">
        <f>IF(($B$703&lt;&gt;2)+($J$703&lt;&gt;2)+($R$703&lt;&gt;2)+($Z$703&lt;&gt;2)+($AH$703&lt;&gt;2)=0,2,IF((($B$703&lt;&gt;2)*$B$703+($J$703&lt;&gt;2)*$J$703+($R$703&lt;&gt;2)*$R$703+($Z$703&lt;&gt;2)*$Z$703+($AH$703&lt;&gt;2)*$AH$703)/(($B$703&lt;&gt;2)+($J$703&lt;&gt;2)+($R$703&lt;&gt;2)+($Z$703&lt;&gt;2)+($AH$703&lt;&gt;2))&gt;=0.5,1,0))</f>
        <v/>
      </c>
      <c r="AQ703" s="8">
        <f>IF(($C$703&lt;&gt;2)+($K$703&lt;&gt;2)+($S$703&lt;&gt;2)+($AA$703&lt;&gt;2)+($AI$703&lt;&gt;2)=0,2,IF((($C$703&lt;&gt;2)*$C$703+($K$703&lt;&gt;2)*$K$703+($S$703&lt;&gt;2)*$S$703+($AA$703&lt;&gt;2)*$AA$703+($AI$703&lt;&gt;2)*$AI$703)/(($C$703&lt;&gt;2)+($K$703&lt;&gt;2)+($S$703&lt;&gt;2)+($AA$703&lt;&gt;2)+($AI$703&lt;&gt;2))&gt;=0.5,1,0))</f>
        <v/>
      </c>
      <c r="AR703" s="8">
        <f>IF(($D$703&lt;&gt;2)+($L$703&lt;&gt;2)+($T$703&lt;&gt;2)+($AB$703&lt;&gt;2)+($AJ$703&lt;&gt;2)=0,2,IF((($D$703&lt;&gt;2)*$D$703+($L$703&lt;&gt;2)*$L$703+($T$703&lt;&gt;2)*$T$703+($AB$703&lt;&gt;2)*$AB$703+($AJ$703&lt;&gt;2)*$AJ$703)/(($D$703&lt;&gt;2)+($L$703&lt;&gt;2)+($T$703&lt;&gt;2)+($AB$703&lt;&gt;2)+($AJ$703&lt;&gt;2))&gt;=0.5,1,0))</f>
        <v/>
      </c>
      <c r="AS703" s="8">
        <f>IF(($E$703&lt;&gt;2)+($M$703&lt;&gt;2)+($U$703&lt;&gt;2)+($AC$703&lt;&gt;2)+($AK$703&lt;&gt;2)=0,2,IF((($E$703&lt;&gt;2)*$E$703+($M$703&lt;&gt;2)*$M$703+($U$703&lt;&gt;2)*$U$703+($AC$703&lt;&gt;2)*$AC$703+($AK$703&lt;&gt;2)*$AK$703)/(($E$703&lt;&gt;2)+($M$703&lt;&gt;2)+($U$703&lt;&gt;2)+($AC$703&lt;&gt;2)+($AK$703&lt;&gt;2))&gt;=0.5,1,0))</f>
        <v/>
      </c>
      <c r="AT703" s="8">
        <f>IF(($F$703&lt;&gt;2)+($N$703&lt;&gt;2)+($V$703&lt;&gt;2)+($AD$703&lt;&gt;2)+($AL$703&lt;&gt;2)=0,2,IF((($F$703&lt;&gt;2)*$F$703+($N$703&lt;&gt;2)*$N$703+($V$703&lt;&gt;2)*$V$703+($AD$703&lt;&gt;2)*$AD$703+($AL$703&lt;&gt;2)*$AL$703)/(($F$703&lt;&gt;2)+($N$703&lt;&gt;2)+($V$703&lt;&gt;2)+($AD$703&lt;&gt;2)+($AL$703&lt;&gt;2))&gt;=0.5,1,0))</f>
        <v/>
      </c>
      <c r="AU703" s="8">
        <f>IF(($G$703&lt;&gt;2)+($O$703&lt;&gt;2)+($W$703&lt;&gt;2)+($AE$703&lt;&gt;2)+($AM$703&lt;&gt;2)=0,2,IF((($G$703&lt;&gt;2)*$G$703+($O$703&lt;&gt;2)*$O$703+($W$703&lt;&gt;2)*$W$703+($AE$703&lt;&gt;2)*$AE$703+($AM$703&lt;&gt;2)*$AM$703)/(($G$703&lt;&gt;2)+($O$703&lt;&gt;2)+($W$703&lt;&gt;2)+($AE$703&lt;&gt;2)+($AM$703&lt;&gt;2))&gt;=0.5,1,0))</f>
        <v/>
      </c>
      <c r="AV703" s="8">
        <f>IF(($H$703&lt;&gt;2)+($P$703&lt;&gt;2)+($X$703&lt;&gt;2)+($AF$703&lt;&gt;2)+($AN$703&lt;&gt;2)=0,2,IF((($H$703&lt;&gt;2)*$H$703+($P$703&lt;&gt;2)*$P$703+($X$703&lt;&gt;2)*$X$703+($AF$703&lt;&gt;2)*$AF$703+($AN$703&lt;&gt;2)*$AN$703)/(($H$703&lt;&gt;2)+($P$703&lt;&gt;2)+($X$703&lt;&gt;2)+($AF$703&lt;&gt;2)+($AN$703&lt;&gt;2))&gt;=0.5,1,0))</f>
        <v/>
      </c>
      <c r="AX703" s="16">
        <f>'Ground truth'!$B$19</f>
        <v/>
      </c>
      <c r="AY703" s="16">
        <f>'Ground truth'!$C$19</f>
        <v/>
      </c>
      <c r="AZ703" s="16">
        <f>'Ground truth'!$D$19</f>
        <v/>
      </c>
      <c r="BA703" s="16">
        <f>'Ground truth'!$E$19</f>
        <v/>
      </c>
      <c r="BB703" s="16">
        <f>'Ground truth'!$F$19</f>
        <v/>
      </c>
      <c r="BC703" s="16">
        <f>'Ground truth'!$G$19</f>
        <v/>
      </c>
      <c r="BD703" s="16">
        <f>'Ground truth'!$H$19</f>
        <v/>
      </c>
    </row>
    <row r="704">
      <c r="A704" s="3" t="inlineStr">
        <is>
          <t>Control Circuitry</t>
        </is>
      </c>
      <c r="B704" s="8" t="n">
        <v>1</v>
      </c>
      <c r="C704" s="8" t="n">
        <v>1</v>
      </c>
      <c r="D704" s="8" t="n">
        <v>1</v>
      </c>
      <c r="E704" s="8" t="n">
        <v>0</v>
      </c>
      <c r="F704" s="8" t="n">
        <v>1</v>
      </c>
      <c r="G704" s="8" t="n">
        <v>1</v>
      </c>
      <c r="H704" s="8" t="n">
        <v>1</v>
      </c>
      <c r="J704" s="20" t="n">
        <v>2</v>
      </c>
      <c r="K704" s="20" t="n">
        <v>2</v>
      </c>
      <c r="L704" s="20" t="n">
        <v>2</v>
      </c>
      <c r="M704" s="20" t="n">
        <v>2</v>
      </c>
      <c r="N704" s="20" t="n">
        <v>2</v>
      </c>
      <c r="O704" s="20" t="n">
        <v>2</v>
      </c>
      <c r="P704" s="20" t="n">
        <v>2</v>
      </c>
      <c r="R704" s="8" t="n">
        <v>1</v>
      </c>
      <c r="S704" s="8" t="n">
        <v>1</v>
      </c>
      <c r="T704" s="8" t="n">
        <v>0</v>
      </c>
      <c r="U704" s="8" t="n">
        <v>0</v>
      </c>
      <c r="V704" s="8" t="n">
        <v>1</v>
      </c>
      <c r="W704" s="8" t="n">
        <v>0</v>
      </c>
      <c r="X704" s="8" t="n">
        <v>1</v>
      </c>
      <c r="Z704" s="20" t="n">
        <v>2</v>
      </c>
      <c r="AA704" s="20" t="n">
        <v>2</v>
      </c>
      <c r="AB704" s="20" t="n">
        <v>2</v>
      </c>
      <c r="AC704" s="20" t="n">
        <v>2</v>
      </c>
      <c r="AD704" s="20" t="n">
        <v>2</v>
      </c>
      <c r="AE704" s="20" t="n">
        <v>2</v>
      </c>
      <c r="AF704" s="20" t="n">
        <v>2</v>
      </c>
      <c r="AH704" s="8" t="n">
        <v>1</v>
      </c>
      <c r="AI704" s="8" t="n">
        <v>1</v>
      </c>
      <c r="AJ704" s="8" t="n">
        <v>1</v>
      </c>
      <c r="AK704" s="8" t="n">
        <v>0</v>
      </c>
      <c r="AL704" s="8" t="n">
        <v>1</v>
      </c>
      <c r="AM704" s="8" t="n">
        <v>1</v>
      </c>
      <c r="AN704" s="8" t="n">
        <v>1</v>
      </c>
      <c r="AP704" s="8">
        <f>IF(($B$704&lt;&gt;2)+($J$704&lt;&gt;2)+($R$704&lt;&gt;2)+($Z$704&lt;&gt;2)+($AH$704&lt;&gt;2)=0,2,IF((($B$704&lt;&gt;2)*$B$704+($J$704&lt;&gt;2)*$J$704+($R$704&lt;&gt;2)*$R$704+($Z$704&lt;&gt;2)*$Z$704+($AH$704&lt;&gt;2)*$AH$704)/(($B$704&lt;&gt;2)+($J$704&lt;&gt;2)+($R$704&lt;&gt;2)+($Z$704&lt;&gt;2)+($AH$704&lt;&gt;2))&gt;=0.5,1,0))</f>
        <v/>
      </c>
      <c r="AQ704" s="8">
        <f>IF(($C$704&lt;&gt;2)+($K$704&lt;&gt;2)+($S$704&lt;&gt;2)+($AA$704&lt;&gt;2)+($AI$704&lt;&gt;2)=0,2,IF((($C$704&lt;&gt;2)*$C$704+($K$704&lt;&gt;2)*$K$704+($S$704&lt;&gt;2)*$S$704+($AA$704&lt;&gt;2)*$AA$704+($AI$704&lt;&gt;2)*$AI$704)/(($C$704&lt;&gt;2)+($K$704&lt;&gt;2)+($S$704&lt;&gt;2)+($AA$704&lt;&gt;2)+($AI$704&lt;&gt;2))&gt;=0.5,1,0))</f>
        <v/>
      </c>
      <c r="AR704" s="8">
        <f>IF(($D$704&lt;&gt;2)+($L$704&lt;&gt;2)+($T$704&lt;&gt;2)+($AB$704&lt;&gt;2)+($AJ$704&lt;&gt;2)=0,2,IF((($D$704&lt;&gt;2)*$D$704+($L$704&lt;&gt;2)*$L$704+($T$704&lt;&gt;2)*$T$704+($AB$704&lt;&gt;2)*$AB$704+($AJ$704&lt;&gt;2)*$AJ$704)/(($D$704&lt;&gt;2)+($L$704&lt;&gt;2)+($T$704&lt;&gt;2)+($AB$704&lt;&gt;2)+($AJ$704&lt;&gt;2))&gt;=0.5,1,0))</f>
        <v/>
      </c>
      <c r="AS704" s="8">
        <f>IF(($E$704&lt;&gt;2)+($M$704&lt;&gt;2)+($U$704&lt;&gt;2)+($AC$704&lt;&gt;2)+($AK$704&lt;&gt;2)=0,2,IF((($E$704&lt;&gt;2)*$E$704+($M$704&lt;&gt;2)*$M$704+($U$704&lt;&gt;2)*$U$704+($AC$704&lt;&gt;2)*$AC$704+($AK$704&lt;&gt;2)*$AK$704)/(($E$704&lt;&gt;2)+($M$704&lt;&gt;2)+($U$704&lt;&gt;2)+($AC$704&lt;&gt;2)+($AK$704&lt;&gt;2))&gt;=0.5,1,0))</f>
        <v/>
      </c>
      <c r="AT704" s="8">
        <f>IF(($F$704&lt;&gt;2)+($N$704&lt;&gt;2)+($V$704&lt;&gt;2)+($AD$704&lt;&gt;2)+($AL$704&lt;&gt;2)=0,2,IF((($F$704&lt;&gt;2)*$F$704+($N$704&lt;&gt;2)*$N$704+($V$704&lt;&gt;2)*$V$704+($AD$704&lt;&gt;2)*$AD$704+($AL$704&lt;&gt;2)*$AL$704)/(($F$704&lt;&gt;2)+($N$704&lt;&gt;2)+($V$704&lt;&gt;2)+($AD$704&lt;&gt;2)+($AL$704&lt;&gt;2))&gt;=0.5,1,0))</f>
        <v/>
      </c>
      <c r="AU704" s="8">
        <f>IF(($G$704&lt;&gt;2)+($O$704&lt;&gt;2)+($W$704&lt;&gt;2)+($AE$704&lt;&gt;2)+($AM$704&lt;&gt;2)=0,2,IF((($G$704&lt;&gt;2)*$G$704+($O$704&lt;&gt;2)*$O$704+($W$704&lt;&gt;2)*$W$704+($AE$704&lt;&gt;2)*$AE$704+($AM$704&lt;&gt;2)*$AM$704)/(($G$704&lt;&gt;2)+($O$704&lt;&gt;2)+($W$704&lt;&gt;2)+($AE$704&lt;&gt;2)+($AM$704&lt;&gt;2))&gt;=0.5,1,0))</f>
        <v/>
      </c>
      <c r="AV704" s="8">
        <f>IF(($H$704&lt;&gt;2)+($P$704&lt;&gt;2)+($X$704&lt;&gt;2)+($AF$704&lt;&gt;2)+($AN$704&lt;&gt;2)=0,2,IF((($H$704&lt;&gt;2)*$H$704+($P$704&lt;&gt;2)*$P$704+($X$704&lt;&gt;2)*$X$704+($AF$704&lt;&gt;2)*$AF$704+($AN$704&lt;&gt;2)*$AN$704)/(($H$704&lt;&gt;2)+($P$704&lt;&gt;2)+($X$704&lt;&gt;2)+($AF$704&lt;&gt;2)+($AN$704&lt;&gt;2))&gt;=0.5,1,0))</f>
        <v/>
      </c>
      <c r="AX704" s="16">
        <f>'Ground truth'!$B$20</f>
        <v/>
      </c>
      <c r="AY704" s="16">
        <f>'Ground truth'!$C$20</f>
        <v/>
      </c>
      <c r="AZ704" s="16">
        <f>'Ground truth'!$D$20</f>
        <v/>
      </c>
      <c r="BA704" s="16">
        <f>'Ground truth'!$E$20</f>
        <v/>
      </c>
      <c r="BB704" s="16">
        <f>'Ground truth'!$F$20</f>
        <v/>
      </c>
      <c r="BC704" s="16">
        <f>'Ground truth'!$G$20</f>
        <v/>
      </c>
      <c r="BD704" s="16">
        <f>'Ground truth'!$H$20</f>
        <v/>
      </c>
    </row>
    <row r="706">
      <c r="A706" s="17" t="inlineStr">
        <is>
          <t>metrics — confident-only (unsure excluded from denominators)</t>
        </is>
      </c>
      <c r="B706" s="10" t="inlineStr">
        <is>
          <t>run 1</t>
        </is>
      </c>
      <c r="C706" s="10" t="inlineStr">
        <is>
          <t>run 2</t>
        </is>
      </c>
      <c r="D706" s="10" t="inlineStr">
        <is>
          <t>run 3</t>
        </is>
      </c>
      <c r="E706" s="10" t="inlineStr">
        <is>
          <t>run 4</t>
        </is>
      </c>
      <c r="F706" s="10" t="inlineStr">
        <is>
          <t>run 5</t>
        </is>
      </c>
      <c r="G706" s="10" t="inlineStr">
        <is>
          <t>avg-matrix</t>
        </is>
      </c>
      <c r="H706" s="10" t="inlineStr">
        <is>
          <t>mean</t>
        </is>
      </c>
      <c r="I706" s="10" t="inlineStr">
        <is>
          <t>std (pop.)</t>
        </is>
      </c>
      <c r="J706" s="17" t="inlineStr">
        <is>
          <t>notes</t>
        </is>
      </c>
    </row>
    <row r="707">
      <c r="A707" s="7" t="inlineStr">
        <is>
          <t>TP</t>
        </is>
      </c>
      <c r="B707" s="7">
        <f>SUMPRODUCT(($B$698:$H$704=1)*('Ground truth'!$B$14:$H$20=1))</f>
        <v/>
      </c>
      <c r="C707" s="7">
        <f>SUMPRODUCT(($J$698:$P$704=1)*('Ground truth'!$B$14:$H$20=1))</f>
        <v/>
      </c>
      <c r="D707" s="7">
        <f>SUMPRODUCT(($R$698:$X$704=1)*('Ground truth'!$B$14:$H$20=1))</f>
        <v/>
      </c>
      <c r="E707" s="7">
        <f>SUMPRODUCT(($Z$698:$AF$704=1)*('Ground truth'!$B$14:$H$20=1))</f>
        <v/>
      </c>
      <c r="F707" s="7">
        <f>SUMPRODUCT(($AH$698:$AN$704=1)*('Ground truth'!$B$14:$H$20=1))</f>
        <v/>
      </c>
      <c r="G707" s="7">
        <f>SUMPRODUCT(($AP$698:$AV$704=1)*('Ground truth'!$B$14:$H$20=1))</f>
        <v/>
      </c>
      <c r="H707" s="12">
        <f>AVERAGE($B$707:$F$707)</f>
        <v/>
      </c>
      <c r="I707" s="12">
        <f>STDEV.P($B$707:$F$707)</f>
        <v/>
      </c>
    </row>
    <row r="708">
      <c r="A708" s="7" t="inlineStr">
        <is>
          <t>TN</t>
        </is>
      </c>
      <c r="B708" s="7">
        <f>SUMPRODUCT(($B$698:$H$704=0)*('Ground truth'!$B$14:$H$20=0))</f>
        <v/>
      </c>
      <c r="C708" s="7">
        <f>SUMPRODUCT(($J$698:$P$704=0)*('Ground truth'!$B$14:$H$20=0))</f>
        <v/>
      </c>
      <c r="D708" s="7">
        <f>SUMPRODUCT(($R$698:$X$704=0)*('Ground truth'!$B$14:$H$20=0))</f>
        <v/>
      </c>
      <c r="E708" s="7">
        <f>SUMPRODUCT(($Z$698:$AF$704=0)*('Ground truth'!$B$14:$H$20=0))</f>
        <v/>
      </c>
      <c r="F708" s="7">
        <f>SUMPRODUCT(($AH$698:$AN$704=0)*('Ground truth'!$B$14:$H$20=0))</f>
        <v/>
      </c>
      <c r="G708" s="7">
        <f>SUMPRODUCT(($AP$698:$AV$704=0)*('Ground truth'!$B$14:$H$20=0))</f>
        <v/>
      </c>
      <c r="H708" s="12">
        <f>AVERAGE($B$708:$F$708)</f>
        <v/>
      </c>
      <c r="I708" s="12">
        <f>STDEV.P($B$708:$F$708)</f>
        <v/>
      </c>
    </row>
    <row r="709">
      <c r="A709" s="7" t="inlineStr">
        <is>
          <t>FP</t>
        </is>
      </c>
      <c r="B709" s="7">
        <f>SUMPRODUCT(($B$698:$H$704=1)*('Ground truth'!$B$14:$H$20=0))</f>
        <v/>
      </c>
      <c r="C709" s="7">
        <f>SUMPRODUCT(($J$698:$P$704=1)*('Ground truth'!$B$14:$H$20=0))</f>
        <v/>
      </c>
      <c r="D709" s="7">
        <f>SUMPRODUCT(($R$698:$X$704=1)*('Ground truth'!$B$14:$H$20=0))</f>
        <v/>
      </c>
      <c r="E709" s="7">
        <f>SUMPRODUCT(($Z$698:$AF$704=1)*('Ground truth'!$B$14:$H$20=0))</f>
        <v/>
      </c>
      <c r="F709" s="7">
        <f>SUMPRODUCT(($AH$698:$AN$704=1)*('Ground truth'!$B$14:$H$20=0))</f>
        <v/>
      </c>
      <c r="G709" s="7">
        <f>SUMPRODUCT(($AP$698:$AV$704=1)*('Ground truth'!$B$14:$H$20=0))</f>
        <v/>
      </c>
      <c r="H709" s="12">
        <f>AVERAGE($B$709:$F$709)</f>
        <v/>
      </c>
      <c r="I709" s="12">
        <f>STDEV.P($B$709:$F$709)</f>
        <v/>
      </c>
    </row>
    <row r="710">
      <c r="A710" s="7" t="inlineStr">
        <is>
          <t>FN</t>
        </is>
      </c>
      <c r="B710" s="7">
        <f>SUMPRODUCT(($B$698:$H$704=0)*('Ground truth'!$B$14:$H$20=1))</f>
        <v/>
      </c>
      <c r="C710" s="7">
        <f>SUMPRODUCT(($J$698:$P$704=0)*('Ground truth'!$B$14:$H$20=1))</f>
        <v/>
      </c>
      <c r="D710" s="7">
        <f>SUMPRODUCT(($R$698:$X$704=0)*('Ground truth'!$B$14:$H$20=1))</f>
        <v/>
      </c>
      <c r="E710" s="7">
        <f>SUMPRODUCT(($Z$698:$AF$704=0)*('Ground truth'!$B$14:$H$20=1))</f>
        <v/>
      </c>
      <c r="F710" s="7">
        <f>SUMPRODUCT(($AH$698:$AN$704=0)*('Ground truth'!$B$14:$H$20=1))</f>
        <v/>
      </c>
      <c r="G710" s="7">
        <f>SUMPRODUCT(($AP$698:$AV$704=0)*('Ground truth'!$B$14:$H$20=1))</f>
        <v/>
      </c>
      <c r="H710" s="12">
        <f>AVERAGE($B$710:$F$710)</f>
        <v/>
      </c>
      <c r="I710" s="12">
        <f>STDEV.P($B$710:$F$710)</f>
        <v/>
      </c>
    </row>
    <row r="711">
      <c r="A711" s="4" t="inlineStr">
        <is>
          <t>Precision</t>
        </is>
      </c>
      <c r="B711" s="12">
        <f>IFERROR($B$707/($B$707+$B$709),0)</f>
        <v/>
      </c>
      <c r="C711" s="12">
        <f>IFERROR($C$707/($C$707+$C$709),0)</f>
        <v/>
      </c>
      <c r="D711" s="12">
        <f>IFERROR($D$707/($D$707+$D$709),0)</f>
        <v/>
      </c>
      <c r="E711" s="12">
        <f>IFERROR($E$707/($E$707+$E$709),0)</f>
        <v/>
      </c>
      <c r="F711" s="12">
        <f>IFERROR($F$707/($F$707+$F$709),0)</f>
        <v/>
      </c>
      <c r="G711" s="12">
        <f>IFERROR($G$707/($G$707+$G$709),0)</f>
        <v/>
      </c>
      <c r="H711" s="18">
        <f>AVERAGE($B$711:$F$711)</f>
        <v/>
      </c>
      <c r="I711" s="18">
        <f>STDEV.P($B$711:$F$711)</f>
        <v/>
      </c>
    </row>
    <row r="712">
      <c r="A712" s="4" t="inlineStr">
        <is>
          <t>Recall</t>
        </is>
      </c>
      <c r="B712" s="12">
        <f>IFERROR($B$707/($B$707+$B$710),0)</f>
        <v/>
      </c>
      <c r="C712" s="12">
        <f>IFERROR($C$707/($C$707+$C$710),0)</f>
        <v/>
      </c>
      <c r="D712" s="12">
        <f>IFERROR($D$707/($D$707+$D$710),0)</f>
        <v/>
      </c>
      <c r="E712" s="12">
        <f>IFERROR($E$707/($E$707+$E$710),0)</f>
        <v/>
      </c>
      <c r="F712" s="12">
        <f>IFERROR($F$707/($F$707+$F$710),0)</f>
        <v/>
      </c>
      <c r="G712" s="12">
        <f>IFERROR($G$707/($G$707+$G$710),0)</f>
        <v/>
      </c>
      <c r="H712" s="18">
        <f>AVERAGE($B$712:$F$712)</f>
        <v/>
      </c>
      <c r="I712" s="18">
        <f>STDEV.P($B$712:$F$712)</f>
        <v/>
      </c>
    </row>
    <row r="713">
      <c r="A713" s="4" t="inlineStr">
        <is>
          <t>F1</t>
        </is>
      </c>
      <c r="B713" s="12">
        <f>IFERROR(2*$B$711*$B$712/($B$711+$B$712),0)</f>
        <v/>
      </c>
      <c r="C713" s="12">
        <f>IFERROR(2*$C$711*$C$712/($C$711+$C$712),0)</f>
        <v/>
      </c>
      <c r="D713" s="12">
        <f>IFERROR(2*$D$711*$D$712/($D$711+$D$712),0)</f>
        <v/>
      </c>
      <c r="E713" s="12">
        <f>IFERROR(2*$E$711*$E$712/($E$711+$E$712),0)</f>
        <v/>
      </c>
      <c r="F713" s="12">
        <f>IFERROR(2*$F$711*$F$712/($F$711+$F$712),0)</f>
        <v/>
      </c>
      <c r="G713" s="12">
        <f>IFERROR(2*$G$711*$G$712/($G$711+$G$712),0)</f>
        <v/>
      </c>
      <c r="H713" s="18">
        <f>AVERAGE($B$713:$F$713)</f>
        <v/>
      </c>
      <c r="I713" s="18">
        <f>STDEV.P($B$713:$F$713)</f>
        <v/>
      </c>
    </row>
    <row r="714">
      <c r="A714" s="4" t="inlineStr">
        <is>
          <t>Accuracy</t>
        </is>
      </c>
      <c r="B714" s="12">
        <f>IFERROR(($B$707+$B$708)/($B$707+$B$708+$B$709+$B$710),0)</f>
        <v/>
      </c>
      <c r="C714" s="12">
        <f>IFERROR(($C$707+$C$708)/($C$707+$C$708+$C$709+$C$710),0)</f>
        <v/>
      </c>
      <c r="D714" s="12">
        <f>IFERROR(($D$707+$D$708)/($D$707+$D$708+$D$709+$D$710),0)</f>
        <v/>
      </c>
      <c r="E714" s="12">
        <f>IFERROR(($E$707+$E$708)/($E$707+$E$708+$E$709+$E$710),0)</f>
        <v/>
      </c>
      <c r="F714" s="12">
        <f>IFERROR(($F$707+$F$708)/($F$707+$F$708+$F$709+$F$710),0)</f>
        <v/>
      </c>
      <c r="G714" s="12">
        <f>IFERROR(($G$707+$G$708)/($G$707+$G$708+$G$709+$G$710),0)</f>
        <v/>
      </c>
      <c r="H714" s="18">
        <f>AVERAGE($B$714:$F$714)</f>
        <v/>
      </c>
      <c r="I714" s="18">
        <f>STDEV.P($B$714:$F$714)</f>
        <v/>
      </c>
    </row>
    <row r="715">
      <c r="A715" s="4" t="inlineStr">
        <is>
          <t>Edit distance</t>
        </is>
      </c>
      <c r="B715" s="12">
        <f>SUMPRODUCT(ABS('Ground truth'!$B$14:$H$20-$B$698:$H$704))</f>
        <v/>
      </c>
      <c r="C715" s="12">
        <f>SUMPRODUCT(ABS('Ground truth'!$B$14:$H$20-$J$698:$P$704))</f>
        <v/>
      </c>
      <c r="D715" s="12">
        <f>SUMPRODUCT(ABS('Ground truth'!$B$14:$H$20-$R$698:$X$704))</f>
        <v/>
      </c>
      <c r="E715" s="12">
        <f>SUMPRODUCT(ABS('Ground truth'!$B$14:$H$20-$Z$698:$AF$704))</f>
        <v/>
      </c>
      <c r="F715" s="12">
        <f>SUMPRODUCT(ABS('Ground truth'!$B$14:$H$20-$AH$698:$AN$704))</f>
        <v/>
      </c>
      <c r="G715" s="12">
        <f>SUMPRODUCT(ABS('Ground truth'!$B$14:$H$20-$AP$698:$AV$704))</f>
        <v/>
      </c>
      <c r="H715" s="18">
        <f>AVERAGE($B$715:$F$715)</f>
        <v/>
      </c>
      <c r="I715" s="18">
        <f>STDEV.P($B$715:$F$715)</f>
        <v/>
      </c>
    </row>
    <row r="716">
      <c r="A716" s="4" t="inlineStr">
        <is>
          <t>Spectral distance</t>
        </is>
      </c>
      <c r="B716" s="12">
        <f>SQRT(SUMPRODUCT(('Ground truth'!$K$14:$K$20-$B$727:$B$733)^2))</f>
        <v/>
      </c>
      <c r="C716" s="12">
        <f>SQRT(SUMPRODUCT(('Ground truth'!$K$14:$K$20-$C$727:$C$733)^2))</f>
        <v/>
      </c>
      <c r="D716" s="12">
        <f>SQRT(SUMPRODUCT(('Ground truth'!$K$14:$K$20-$D$727:$D$733)^2))</f>
        <v/>
      </c>
      <c r="E716" s="12">
        <f>SQRT(SUMPRODUCT(('Ground truth'!$K$14:$K$20-$E$727:$E$733)^2))</f>
        <v/>
      </c>
      <c r="F716" s="12">
        <f>SQRT(SUMPRODUCT(('Ground truth'!$K$14:$K$20-$F$727:$F$733)^2))</f>
        <v/>
      </c>
      <c r="G716" s="12">
        <f>SQRT(SUMPRODUCT(('Ground truth'!$K$14:$K$20-$G$727:$G$733)^2))</f>
        <v/>
      </c>
      <c r="H716" s="18">
        <f>AVERAGE($B$716:$F$716)</f>
        <v/>
      </c>
      <c r="I716" s="18">
        <f>STDEV.P($B$716:$F$716)</f>
        <v/>
      </c>
    </row>
    <row r="717">
      <c r="A717" s="4" t="inlineStr">
        <is>
          <t>Unsure cells</t>
        </is>
      </c>
      <c r="B717" s="7">
        <f>COUNTIF($B$698:$H$704,2)</f>
        <v/>
      </c>
      <c r="C717" s="7">
        <f>COUNTIF($J$698:$P$704,2)</f>
        <v/>
      </c>
      <c r="D717" s="7">
        <f>COUNTIF($R$698:$X$704,2)</f>
        <v/>
      </c>
      <c r="E717" s="7">
        <f>COUNTIF($Z$698:$AF$704,2)</f>
        <v/>
      </c>
      <c r="F717" s="7">
        <f>COUNTIF($AH$698:$AN$704,2)</f>
        <v/>
      </c>
      <c r="G717" s="7">
        <f>COUNTIF($AP$698:$AV$704,2)</f>
        <v/>
      </c>
      <c r="H717" s="12">
        <f>AVERAGE($B$717:$F$717)</f>
        <v/>
      </c>
      <c r="I717" s="12">
        <f>STDEV.P($B$717:$F$717)</f>
        <v/>
      </c>
    </row>
    <row r="718">
      <c r="A718" s="3" t="inlineStr">
        <is>
          <t>eigenvalues (real part, numpy order; pasted)</t>
        </is>
      </c>
    </row>
    <row r="719">
      <c r="A719" s="3" t="inlineStr">
        <is>
          <t xml:space="preserve">  λ1</t>
        </is>
      </c>
      <c r="B719" s="19" t="n">
        <v>4.768272542771056</v>
      </c>
      <c r="C719" s="19" t="n">
        <v>0</v>
      </c>
      <c r="D719" s="19" t="n">
        <v>3.803097748537606</v>
      </c>
      <c r="E719" s="19" t="n">
        <v>0</v>
      </c>
      <c r="F719" s="19" t="n">
        <v>5.086171280199766</v>
      </c>
      <c r="G719" s="19" t="n">
        <v>4.768272542771056</v>
      </c>
    </row>
    <row r="720">
      <c r="A720" s="3" t="inlineStr">
        <is>
          <t xml:space="preserve">  λ2</t>
        </is>
      </c>
      <c r="B720" s="19" t="n">
        <v>-0.9335351238535917</v>
      </c>
      <c r="C720" s="19" t="n">
        <v>14.00000000000001</v>
      </c>
      <c r="D720" s="19" t="n">
        <v>2.184322267191707</v>
      </c>
      <c r="E720" s="19" t="n">
        <v>14.00000000000001</v>
      </c>
      <c r="F720" s="19" t="n">
        <v>1.80509958902171</v>
      </c>
      <c r="G720" s="19" t="n">
        <v>-0.9335351238535917</v>
      </c>
    </row>
    <row r="721">
      <c r="A721" s="3" t="inlineStr">
        <is>
          <t xml:space="preserve">  λ3</t>
        </is>
      </c>
      <c r="B721" s="19" t="n">
        <v>-0.3314924711287919</v>
      </c>
      <c r="C721" s="19" t="n">
        <v>4.930380657631324e-32</v>
      </c>
      <c r="D721" s="19" t="n">
        <v>1.000000000000001</v>
      </c>
      <c r="E721" s="19" t="n">
        <v>4.930380657631324e-32</v>
      </c>
      <c r="F721" s="19" t="n">
        <v>1.391512040902946</v>
      </c>
      <c r="G721" s="19" t="n">
        <v>-0.3314924711287919</v>
      </c>
    </row>
    <row r="722">
      <c r="A722" s="3" t="inlineStr">
        <is>
          <t xml:space="preserve">  λ4</t>
        </is>
      </c>
      <c r="B722" s="19" t="n">
        <v>-0.3314924711287919</v>
      </c>
      <c r="C722" s="19" t="n">
        <v>-5.438959822042075e-16</v>
      </c>
      <c r="D722" s="19" t="n">
        <v>0.7657518609939042</v>
      </c>
      <c r="E722" s="19" t="n">
        <v>-5.438959822042075e-16</v>
      </c>
      <c r="F722" s="19" t="n">
        <v>0.6168837526419627</v>
      </c>
      <c r="G722" s="19" t="n">
        <v>-0.3314924711287919</v>
      </c>
    </row>
    <row r="723">
      <c r="A723" s="3" t="inlineStr">
        <is>
          <t xml:space="preserve">  λ5</t>
        </is>
      </c>
      <c r="B723" s="19" t="n">
        <v>0.9999999999999986</v>
      </c>
      <c r="C723" s="19" t="n">
        <v>0</v>
      </c>
      <c r="D723" s="19" t="n">
        <v>-0.8782147396255457</v>
      </c>
      <c r="E723" s="19" t="n">
        <v>0</v>
      </c>
      <c r="F723" s="19" t="n">
        <v>-0.1751282114030523</v>
      </c>
      <c r="G723" s="19" t="n">
        <v>0.9999999999999986</v>
      </c>
    </row>
    <row r="724">
      <c r="A724" s="3" t="inlineStr">
        <is>
          <t xml:space="preserve">  λ6</t>
        </is>
      </c>
      <c r="B724" s="19" t="n">
        <v>1.106826538068403</v>
      </c>
      <c r="C724" s="19" t="n">
        <v>0</v>
      </c>
      <c r="D724" s="19" t="n">
        <v>-0.548770326393782</v>
      </c>
      <c r="E724" s="19" t="n">
        <v>0</v>
      </c>
      <c r="F724" s="19" t="n">
        <v>-0.7245384513633322</v>
      </c>
      <c r="G724" s="19" t="n">
        <v>1.106826538068403</v>
      </c>
    </row>
    <row r="725">
      <c r="A725" s="3" t="inlineStr">
        <is>
          <t xml:space="preserve">  λ7</t>
        </is>
      </c>
      <c r="B725" s="19" t="n">
        <v>1.721420985271723</v>
      </c>
      <c r="C725" s="19" t="n">
        <v>0</v>
      </c>
      <c r="D725" s="19" t="n">
        <v>-0.3261868107038863</v>
      </c>
      <c r="E725" s="19" t="n">
        <v>0</v>
      </c>
      <c r="F725" s="19" t="n">
        <v>-1</v>
      </c>
      <c r="G725" s="19" t="n">
        <v>1.721420985271723</v>
      </c>
    </row>
    <row r="726">
      <c r="A726" s="3" t="inlineStr">
        <is>
          <t>eigenvalues sorted desc (LARGE)</t>
        </is>
      </c>
    </row>
    <row r="727">
      <c r="A727" s="3" t="inlineStr">
        <is>
          <t xml:space="preserve">  λ(1)</t>
        </is>
      </c>
      <c r="B727" s="19">
        <f>LARGE($B$719:$B$725,1)</f>
        <v/>
      </c>
      <c r="C727" s="19">
        <f>LARGE($C$719:$C$725,1)</f>
        <v/>
      </c>
      <c r="D727" s="19">
        <f>LARGE($D$719:$D$725,1)</f>
        <v/>
      </c>
      <c r="E727" s="19">
        <f>LARGE($E$719:$E$725,1)</f>
        <v/>
      </c>
      <c r="F727" s="19">
        <f>LARGE($F$719:$F$725,1)</f>
        <v/>
      </c>
      <c r="G727" s="19">
        <f>LARGE($G$719:$G$725,1)</f>
        <v/>
      </c>
    </row>
    <row r="728">
      <c r="A728" s="3" t="inlineStr">
        <is>
          <t xml:space="preserve">  λ(2)</t>
        </is>
      </c>
      <c r="B728" s="19">
        <f>LARGE($B$719:$B$725,2)</f>
        <v/>
      </c>
      <c r="C728" s="19">
        <f>LARGE($C$719:$C$725,2)</f>
        <v/>
      </c>
      <c r="D728" s="19">
        <f>LARGE($D$719:$D$725,2)</f>
        <v/>
      </c>
      <c r="E728" s="19">
        <f>LARGE($E$719:$E$725,2)</f>
        <v/>
      </c>
      <c r="F728" s="19">
        <f>LARGE($F$719:$F$725,2)</f>
        <v/>
      </c>
      <c r="G728" s="19">
        <f>LARGE($G$719:$G$725,2)</f>
        <v/>
      </c>
    </row>
    <row r="729">
      <c r="A729" s="3" t="inlineStr">
        <is>
          <t xml:space="preserve">  λ(3)</t>
        </is>
      </c>
      <c r="B729" s="19">
        <f>LARGE($B$719:$B$725,3)</f>
        <v/>
      </c>
      <c r="C729" s="19">
        <f>LARGE($C$719:$C$725,3)</f>
        <v/>
      </c>
      <c r="D729" s="19">
        <f>LARGE($D$719:$D$725,3)</f>
        <v/>
      </c>
      <c r="E729" s="19">
        <f>LARGE($E$719:$E$725,3)</f>
        <v/>
      </c>
      <c r="F729" s="19">
        <f>LARGE($F$719:$F$725,3)</f>
        <v/>
      </c>
      <c r="G729" s="19">
        <f>LARGE($G$719:$G$725,3)</f>
        <v/>
      </c>
    </row>
    <row r="730">
      <c r="A730" s="3" t="inlineStr">
        <is>
          <t xml:space="preserve">  λ(4)</t>
        </is>
      </c>
      <c r="B730" s="19">
        <f>LARGE($B$719:$B$725,4)</f>
        <v/>
      </c>
      <c r="C730" s="19">
        <f>LARGE($C$719:$C$725,4)</f>
        <v/>
      </c>
      <c r="D730" s="19">
        <f>LARGE($D$719:$D$725,4)</f>
        <v/>
      </c>
      <c r="E730" s="19">
        <f>LARGE($E$719:$E$725,4)</f>
        <v/>
      </c>
      <c r="F730" s="19">
        <f>LARGE($F$719:$F$725,4)</f>
        <v/>
      </c>
      <c r="G730" s="19">
        <f>LARGE($G$719:$G$725,4)</f>
        <v/>
      </c>
    </row>
    <row r="731">
      <c r="A731" s="3" t="inlineStr">
        <is>
          <t xml:space="preserve">  λ(5)</t>
        </is>
      </c>
      <c r="B731" s="19">
        <f>LARGE($B$719:$B$725,5)</f>
        <v/>
      </c>
      <c r="C731" s="19">
        <f>LARGE($C$719:$C$725,5)</f>
        <v/>
      </c>
      <c r="D731" s="19">
        <f>LARGE($D$719:$D$725,5)</f>
        <v/>
      </c>
      <c r="E731" s="19">
        <f>LARGE($E$719:$E$725,5)</f>
        <v/>
      </c>
      <c r="F731" s="19">
        <f>LARGE($F$719:$F$725,5)</f>
        <v/>
      </c>
      <c r="G731" s="19">
        <f>LARGE($G$719:$G$725,5)</f>
        <v/>
      </c>
    </row>
    <row r="732">
      <c r="A732" s="3" t="inlineStr">
        <is>
          <t xml:space="preserve">  λ(6)</t>
        </is>
      </c>
      <c r="B732" s="19">
        <f>LARGE($B$719:$B$725,6)</f>
        <v/>
      </c>
      <c r="C732" s="19">
        <f>LARGE($C$719:$C$725,6)</f>
        <v/>
      </c>
      <c r="D732" s="19">
        <f>LARGE($D$719:$D$725,6)</f>
        <v/>
      </c>
      <c r="E732" s="19">
        <f>LARGE($E$719:$E$725,6)</f>
        <v/>
      </c>
      <c r="F732" s="19">
        <f>LARGE($F$719:$F$725,6)</f>
        <v/>
      </c>
      <c r="G732" s="19">
        <f>LARGE($G$719:$G$725,6)</f>
        <v/>
      </c>
    </row>
    <row r="733">
      <c r="A733" s="3" t="inlineStr">
        <is>
          <t xml:space="preserve">  λ(7)</t>
        </is>
      </c>
      <c r="B733" s="19">
        <f>LARGE($B$719:$B$725,7)</f>
        <v/>
      </c>
      <c r="C733" s="19">
        <f>LARGE($C$719:$C$725,7)</f>
        <v/>
      </c>
      <c r="D733" s="19">
        <f>LARGE($D$719:$D$725,7)</f>
        <v/>
      </c>
      <c r="E733" s="19">
        <f>LARGE($E$719:$E$725,7)</f>
        <v/>
      </c>
      <c r="F733" s="19">
        <f>LARGE($F$719:$F$725,7)</f>
        <v/>
      </c>
      <c r="G733" s="19">
        <f>LARGE($G$719:$G$725,7)</f>
        <v/>
      </c>
    </row>
    <row r="734">
      <c r="A734" s="3" t="inlineStr">
        <is>
          <t>check: Σeig − trace (→0)</t>
        </is>
      </c>
      <c r="B734" s="3">
        <f>ROUND(SUM($B$719:$B$725)-($B$698+$C$699+$D$700+$E$701+$F$702+$G$703+$H$704),6)</f>
        <v/>
      </c>
      <c r="C734" s="3">
        <f>ROUND(SUM($C$719:$C$725)-($J$698+$K$699+$L$700+$M$701+$N$702+$O$703+$P$704),6)</f>
        <v/>
      </c>
      <c r="D734" s="3">
        <f>ROUND(SUM($D$719:$D$725)-($R$698+$S$699+$T$700+$U$701+$V$702+$W$703+$X$704),6)</f>
        <v/>
      </c>
      <c r="E734" s="3">
        <f>ROUND(SUM($E$719:$E$725)-($Z$698+$AA$699+$AB$700+$AC$701+$AD$702+$AE$703+$AF$704),6)</f>
        <v/>
      </c>
      <c r="F734" s="3">
        <f>ROUND(SUM($F$719:$F$725)-($AH$698+$AI$699+$AJ$700+$AK$701+$AL$702+$AM$703+$AN$704),6)</f>
        <v/>
      </c>
      <c r="G734" s="3">
        <f>ROUND(SUM($G$719:$G$725)-($AP$698+$AQ$699+$AR$700+$AS$701+$AT$702+$AU$703+$AV$704),6)</f>
        <v/>
      </c>
    </row>
    <row r="735">
      <c r="A735" s="3" t="inlineStr">
        <is>
          <t>check: Πeig − det (→0)</t>
        </is>
      </c>
      <c r="B735" s="3" t="inlineStr">
        <is>
          <t>complex pair; real parts used</t>
        </is>
      </c>
      <c r="C735" s="3">
        <f>ROUND(MDETERM($J$698:$P$704)-PRODUCT($C$719:$C$725),6)</f>
        <v/>
      </c>
      <c r="D735" s="3">
        <f>ROUND(MDETERM($R$698:$X$704)-PRODUCT($D$719:$D$725),6)</f>
        <v/>
      </c>
      <c r="E735" s="3">
        <f>ROUND(MDETERM($Z$698:$AF$704)-PRODUCT($E$719:$E$725),6)</f>
        <v/>
      </c>
      <c r="F735" s="3">
        <f>ROUND(MDETERM($AH$698:$AN$704)-PRODUCT($F$719:$F$725),6)</f>
        <v/>
      </c>
      <c r="G735" s="3" t="inlineStr">
        <is>
          <t>complex pair; real parts used</t>
        </is>
      </c>
    </row>
    <row r="736">
      <c r="A736" s="3" t="inlineStr">
        <is>
          <t>complex eigenvalues?</t>
        </is>
      </c>
      <c r="B736" s="21" t="inlineStr">
        <is>
          <t>yes</t>
        </is>
      </c>
      <c r="C736" s="3" t="inlineStr"/>
      <c r="D736" s="3" t="inlineStr"/>
      <c r="E736" s="3" t="inlineStr"/>
      <c r="F736" s="3" t="inlineStr"/>
      <c r="G736" s="21" t="inlineStr">
        <is>
          <t>yes</t>
        </is>
      </c>
    </row>
    <row r="737">
      <c r="A737" s="3" t="inlineStr">
        <is>
          <t>check: det(M − λᵢI) per sorted λ (→0)</t>
        </is>
      </c>
    </row>
    <row r="738">
      <c r="A738" s="3" t="inlineStr">
        <is>
          <t xml:space="preserve">  det(M − λ(1)I)</t>
        </is>
      </c>
      <c r="B738" s="3" t="inlineStr">
        <is>
          <t>n/a (complex)</t>
        </is>
      </c>
      <c r="C738" s="3">
        <f t="array" ref="C738">ROUND(MDETERM($J$698:$P$704-$C$727*MUNIT(7)),6)</f>
        <v/>
      </c>
      <c r="D738" s="3">
        <f t="array" ref="D738">ROUND(MDETERM($R$698:$X$704-$D$727*MUNIT(7)),6)</f>
        <v/>
      </c>
      <c r="E738" s="3">
        <f t="array" ref="E738">ROUND(MDETERM($Z$698:$AF$704-$E$727*MUNIT(7)),6)</f>
        <v/>
      </c>
      <c r="F738" s="3">
        <f t="array" ref="F738">ROUND(MDETERM($AH$698:$AN$704-$F$727*MUNIT(7)),6)</f>
        <v/>
      </c>
      <c r="G738" s="3" t="inlineStr">
        <is>
          <t>n/a (complex)</t>
        </is>
      </c>
    </row>
    <row r="739">
      <c r="A739" s="3" t="inlineStr">
        <is>
          <t xml:space="preserve">  det(M − λ(2)I)</t>
        </is>
      </c>
      <c r="B739" s="3" t="inlineStr">
        <is>
          <t>n/a (complex)</t>
        </is>
      </c>
      <c r="C739" s="3">
        <f t="array" ref="C739">ROUND(MDETERM($J$698:$P$704-$C$728*MUNIT(7)),6)</f>
        <v/>
      </c>
      <c r="D739" s="3">
        <f t="array" ref="D739">ROUND(MDETERM($R$698:$X$704-$D$728*MUNIT(7)),6)</f>
        <v/>
      </c>
      <c r="E739" s="3">
        <f t="array" ref="E739">ROUND(MDETERM($Z$698:$AF$704-$E$728*MUNIT(7)),6)</f>
        <v/>
      </c>
      <c r="F739" s="3">
        <f t="array" ref="F739">ROUND(MDETERM($AH$698:$AN$704-$F$728*MUNIT(7)),6)</f>
        <v/>
      </c>
      <c r="G739" s="3" t="inlineStr">
        <is>
          <t>n/a (complex)</t>
        </is>
      </c>
    </row>
    <row r="740">
      <c r="A740" s="3" t="inlineStr">
        <is>
          <t xml:space="preserve">  det(M − λ(3)I)</t>
        </is>
      </c>
      <c r="B740" s="3" t="inlineStr">
        <is>
          <t>n/a (complex)</t>
        </is>
      </c>
      <c r="C740" s="3">
        <f t="array" ref="C740">ROUND(MDETERM($J$698:$P$704-$C$729*MUNIT(7)),6)</f>
        <v/>
      </c>
      <c r="D740" s="3">
        <f t="array" ref="D740">ROUND(MDETERM($R$698:$X$704-$D$729*MUNIT(7)),6)</f>
        <v/>
      </c>
      <c r="E740" s="3">
        <f t="array" ref="E740">ROUND(MDETERM($Z$698:$AF$704-$E$729*MUNIT(7)),6)</f>
        <v/>
      </c>
      <c r="F740" s="3">
        <f t="array" ref="F740">ROUND(MDETERM($AH$698:$AN$704-$F$729*MUNIT(7)),6)</f>
        <v/>
      </c>
      <c r="G740" s="3" t="inlineStr">
        <is>
          <t>n/a (complex)</t>
        </is>
      </c>
    </row>
    <row r="741">
      <c r="A741" s="3" t="inlineStr">
        <is>
          <t xml:space="preserve">  det(M − λ(4)I)</t>
        </is>
      </c>
      <c r="B741" s="3" t="inlineStr">
        <is>
          <t>n/a (complex)</t>
        </is>
      </c>
      <c r="C741" s="3">
        <f t="array" ref="C741">ROUND(MDETERM($J$698:$P$704-$C$730*MUNIT(7)),6)</f>
        <v/>
      </c>
      <c r="D741" s="3">
        <f t="array" ref="D741">ROUND(MDETERM($R$698:$X$704-$D$730*MUNIT(7)),6)</f>
        <v/>
      </c>
      <c r="E741" s="3">
        <f t="array" ref="E741">ROUND(MDETERM($Z$698:$AF$704-$E$730*MUNIT(7)),6)</f>
        <v/>
      </c>
      <c r="F741" s="3">
        <f t="array" ref="F741">ROUND(MDETERM($AH$698:$AN$704-$F$730*MUNIT(7)),6)</f>
        <v/>
      </c>
      <c r="G741" s="3" t="inlineStr">
        <is>
          <t>n/a (complex)</t>
        </is>
      </c>
    </row>
    <row r="742">
      <c r="A742" s="3" t="inlineStr">
        <is>
          <t xml:space="preserve">  det(M − λ(5)I)</t>
        </is>
      </c>
      <c r="B742" s="3" t="inlineStr">
        <is>
          <t>n/a (complex)</t>
        </is>
      </c>
      <c r="C742" s="3">
        <f t="array" ref="C742">ROUND(MDETERM($J$698:$P$704-$C$731*MUNIT(7)),6)</f>
        <v/>
      </c>
      <c r="D742" s="3">
        <f t="array" ref="D742">ROUND(MDETERM($R$698:$X$704-$D$731*MUNIT(7)),6)</f>
        <v/>
      </c>
      <c r="E742" s="3">
        <f t="array" ref="E742">ROUND(MDETERM($Z$698:$AF$704-$E$731*MUNIT(7)),6)</f>
        <v/>
      </c>
      <c r="F742" s="3">
        <f t="array" ref="F742">ROUND(MDETERM($AH$698:$AN$704-$F$731*MUNIT(7)),6)</f>
        <v/>
      </c>
      <c r="G742" s="3" t="inlineStr">
        <is>
          <t>n/a (complex)</t>
        </is>
      </c>
    </row>
    <row r="743">
      <c r="A743" s="3" t="inlineStr">
        <is>
          <t xml:space="preserve">  det(M − λ(6)I)</t>
        </is>
      </c>
      <c r="B743" s="3" t="inlineStr">
        <is>
          <t>n/a (complex)</t>
        </is>
      </c>
      <c r="C743" s="3">
        <f t="array" ref="C743">ROUND(MDETERM($J$698:$P$704-$C$732*MUNIT(7)),6)</f>
        <v/>
      </c>
      <c r="D743" s="3">
        <f t="array" ref="D743">ROUND(MDETERM($R$698:$X$704-$D$732*MUNIT(7)),6)</f>
        <v/>
      </c>
      <c r="E743" s="3">
        <f t="array" ref="E743">ROUND(MDETERM($Z$698:$AF$704-$E$732*MUNIT(7)),6)</f>
        <v/>
      </c>
      <c r="F743" s="3">
        <f t="array" ref="F743">ROUND(MDETERM($AH$698:$AN$704-$F$732*MUNIT(7)),6)</f>
        <v/>
      </c>
      <c r="G743" s="3" t="inlineStr">
        <is>
          <t>n/a (complex)</t>
        </is>
      </c>
    </row>
    <row r="744">
      <c r="A744" s="3" t="inlineStr">
        <is>
          <t xml:space="preserve">  det(M − λ(7)I)</t>
        </is>
      </c>
      <c r="B744" s="3" t="inlineStr">
        <is>
          <t>n/a (complex)</t>
        </is>
      </c>
      <c r="C744" s="3">
        <f t="array" ref="C744">ROUND(MDETERM($J$698:$P$704-$C$733*MUNIT(7)),6)</f>
        <v/>
      </c>
      <c r="D744" s="3">
        <f t="array" ref="D744">ROUND(MDETERM($R$698:$X$704-$D$733*MUNIT(7)),6)</f>
        <v/>
      </c>
      <c r="E744" s="3">
        <f t="array" ref="E744">ROUND(MDETERM($Z$698:$AF$704-$E$733*MUNIT(7)),6)</f>
        <v/>
      </c>
      <c r="F744" s="3">
        <f t="array" ref="F744">ROUND(MDETERM($AH$698:$AN$704-$F$733*MUNIT(7)),6)</f>
        <v/>
      </c>
      <c r="G744" s="3" t="inlineStr">
        <is>
          <t>n/a (complex)</t>
        </is>
      </c>
    </row>
    <row r="748" ht="16" customHeight="1">
      <c r="A748" s="14" t="inlineStr">
        <is>
          <t>RAG R3 | gpt4-turbo-preview</t>
        </is>
      </c>
      <c r="B748" s="9" t="inlineStr">
        <is>
          <t>run 1 (raw, pasted)</t>
        </is>
      </c>
      <c r="J748" s="9" t="inlineStr">
        <is>
          <t>run 2 (raw, pasted)</t>
        </is>
      </c>
      <c r="R748" s="9" t="inlineStr">
        <is>
          <t>run 3 (raw, pasted)</t>
        </is>
      </c>
      <c r="Z748" s="9" t="inlineStr">
        <is>
          <t>run 4 (raw, pasted)</t>
        </is>
      </c>
      <c r="AH748" s="9" t="inlineStr">
        <is>
          <t>run 5 (raw, pasted)</t>
        </is>
      </c>
      <c r="AP748" s="9" t="inlineStr">
        <is>
          <t>Step2 average matrix (formula)</t>
        </is>
      </c>
      <c r="AX748" s="9" t="inlineStr">
        <is>
          <t>ground truth (reference)</t>
        </is>
      </c>
    </row>
    <row r="749" ht="60" customHeight="1">
      <c r="B749" s="15" t="inlineStr">
        <is>
          <t>motor</t>
        </is>
      </c>
      <c r="C749" s="15" t="inlineStr">
        <is>
          <t>gear system</t>
        </is>
      </c>
      <c r="D749" s="15" t="inlineStr">
        <is>
          <t>chuck</t>
        </is>
      </c>
      <c r="E749" s="15" t="inlineStr">
        <is>
          <t>battery</t>
        </is>
      </c>
      <c r="F749" s="15" t="inlineStr">
        <is>
          <t>switch</t>
        </is>
      </c>
      <c r="G749" s="15" t="inlineStr">
        <is>
          <t>housing</t>
        </is>
      </c>
      <c r="H749" s="15" t="inlineStr">
        <is>
          <t>LED light</t>
        </is>
      </c>
      <c r="J749" s="15" t="inlineStr">
        <is>
          <t>motor</t>
        </is>
      </c>
      <c r="K749" s="15" t="inlineStr">
        <is>
          <t>gear system</t>
        </is>
      </c>
      <c r="L749" s="15" t="inlineStr">
        <is>
          <t>chuck</t>
        </is>
      </c>
      <c r="M749" s="15" t="inlineStr">
        <is>
          <t>battery</t>
        </is>
      </c>
      <c r="N749" s="15" t="inlineStr">
        <is>
          <t>switch</t>
        </is>
      </c>
      <c r="O749" s="15" t="inlineStr">
        <is>
          <t>housing</t>
        </is>
      </c>
      <c r="P749" s="15" t="inlineStr">
        <is>
          <t>LED light</t>
        </is>
      </c>
      <c r="R749" s="15" t="inlineStr">
        <is>
          <t>motor</t>
        </is>
      </c>
      <c r="S749" s="15" t="inlineStr">
        <is>
          <t>gear system</t>
        </is>
      </c>
      <c r="T749" s="15" t="inlineStr">
        <is>
          <t>chuck</t>
        </is>
      </c>
      <c r="U749" s="15" t="inlineStr">
        <is>
          <t>battery</t>
        </is>
      </c>
      <c r="V749" s="15" t="inlineStr">
        <is>
          <t>switch</t>
        </is>
      </c>
      <c r="W749" s="15" t="inlineStr">
        <is>
          <t>housing</t>
        </is>
      </c>
      <c r="X749" s="15" t="inlineStr">
        <is>
          <t>LED light</t>
        </is>
      </c>
      <c r="Z749" s="15" t="inlineStr">
        <is>
          <t>motor</t>
        </is>
      </c>
      <c r="AA749" s="15" t="inlineStr">
        <is>
          <t>gear system</t>
        </is>
      </c>
      <c r="AB749" s="15" t="inlineStr">
        <is>
          <t>chuck</t>
        </is>
      </c>
      <c r="AC749" s="15" t="inlineStr">
        <is>
          <t>battery</t>
        </is>
      </c>
      <c r="AD749" s="15" t="inlineStr">
        <is>
          <t>switch</t>
        </is>
      </c>
      <c r="AE749" s="15" t="inlineStr">
        <is>
          <t>housing</t>
        </is>
      </c>
      <c r="AF749" s="15" t="inlineStr">
        <is>
          <t>LED light</t>
        </is>
      </c>
      <c r="AH749" s="15" t="inlineStr">
        <is>
          <t>motor</t>
        </is>
      </c>
      <c r="AI749" s="15" t="inlineStr">
        <is>
          <t>gear system</t>
        </is>
      </c>
      <c r="AJ749" s="15" t="inlineStr">
        <is>
          <t>chuck</t>
        </is>
      </c>
      <c r="AK749" s="15" t="inlineStr">
        <is>
          <t>battery</t>
        </is>
      </c>
      <c r="AL749" s="15" t="inlineStr">
        <is>
          <t>switch</t>
        </is>
      </c>
      <c r="AM749" s="15" t="inlineStr">
        <is>
          <t>housing</t>
        </is>
      </c>
      <c r="AN749" s="15" t="inlineStr">
        <is>
          <t>LED light</t>
        </is>
      </c>
      <c r="AP749" s="15" t="inlineStr">
        <is>
          <t>motor</t>
        </is>
      </c>
      <c r="AQ749" s="15" t="inlineStr">
        <is>
          <t>gear system</t>
        </is>
      </c>
      <c r="AR749" s="15" t="inlineStr">
        <is>
          <t>chuck</t>
        </is>
      </c>
      <c r="AS749" s="15" t="inlineStr">
        <is>
          <t>battery</t>
        </is>
      </c>
      <c r="AT749" s="15" t="inlineStr">
        <is>
          <t>switch</t>
        </is>
      </c>
      <c r="AU749" s="15" t="inlineStr">
        <is>
          <t>housing</t>
        </is>
      </c>
      <c r="AV749" s="15" t="inlineStr">
        <is>
          <t>LED light</t>
        </is>
      </c>
    </row>
    <row r="750">
      <c r="A750" s="3" t="inlineStr">
        <is>
          <t>motor</t>
        </is>
      </c>
      <c r="B750" s="8" t="n">
        <v>1</v>
      </c>
      <c r="C750" s="8" t="n">
        <v>1</v>
      </c>
      <c r="D750" s="8" t="n">
        <v>1</v>
      </c>
      <c r="E750" s="8" t="n">
        <v>1</v>
      </c>
      <c r="F750" s="8" t="n">
        <v>1</v>
      </c>
      <c r="G750" s="8" t="n">
        <v>1</v>
      </c>
      <c r="H750" s="8" t="n">
        <v>0</v>
      </c>
      <c r="J750" s="8" t="n">
        <v>1</v>
      </c>
      <c r="K750" s="8" t="n">
        <v>1</v>
      </c>
      <c r="L750" s="8" t="n">
        <v>1</v>
      </c>
      <c r="M750" s="8" t="n">
        <v>1</v>
      </c>
      <c r="N750" s="8" t="n">
        <v>1</v>
      </c>
      <c r="O750" s="8" t="n">
        <v>1</v>
      </c>
      <c r="P750" s="8" t="n">
        <v>0</v>
      </c>
      <c r="R750" s="8" t="n">
        <v>1</v>
      </c>
      <c r="S750" s="8" t="n">
        <v>1</v>
      </c>
      <c r="T750" s="8" t="n">
        <v>1</v>
      </c>
      <c r="U750" s="8" t="n">
        <v>1</v>
      </c>
      <c r="V750" s="8" t="n">
        <v>1</v>
      </c>
      <c r="W750" s="8" t="n">
        <v>1</v>
      </c>
      <c r="X750" s="8" t="n">
        <v>0</v>
      </c>
      <c r="Z750" s="8" t="n">
        <v>1</v>
      </c>
      <c r="AA750" s="8" t="n">
        <v>1</v>
      </c>
      <c r="AB750" s="8" t="n">
        <v>1</v>
      </c>
      <c r="AC750" s="8" t="n">
        <v>1</v>
      </c>
      <c r="AD750" s="8" t="n">
        <v>1</v>
      </c>
      <c r="AE750" s="8" t="n">
        <v>1</v>
      </c>
      <c r="AF750" s="8" t="n">
        <v>0</v>
      </c>
      <c r="AH750" s="8" t="n">
        <v>1</v>
      </c>
      <c r="AI750" s="8" t="n">
        <v>1</v>
      </c>
      <c r="AJ750" s="8" t="n">
        <v>1</v>
      </c>
      <c r="AK750" s="8" t="n">
        <v>1</v>
      </c>
      <c r="AL750" s="8" t="n">
        <v>1</v>
      </c>
      <c r="AM750" s="8" t="n">
        <v>1</v>
      </c>
      <c r="AN750" s="8" t="n">
        <v>0</v>
      </c>
      <c r="AP750" s="8">
        <f>IF(($B$750&lt;&gt;2)+($J$750&lt;&gt;2)+($R$750&lt;&gt;2)+($Z$750&lt;&gt;2)+($AH$750&lt;&gt;2)=0,2,IF((($B$750&lt;&gt;2)*$B$750+($J$750&lt;&gt;2)*$J$750+($R$750&lt;&gt;2)*$R$750+($Z$750&lt;&gt;2)*$Z$750+($AH$750&lt;&gt;2)*$AH$750)/(($B$750&lt;&gt;2)+($J$750&lt;&gt;2)+($R$750&lt;&gt;2)+($Z$750&lt;&gt;2)+($AH$750&lt;&gt;2))&gt;=0.5,1,0))</f>
        <v/>
      </c>
      <c r="AQ750" s="8">
        <f>IF(($C$750&lt;&gt;2)+($K$750&lt;&gt;2)+($S$750&lt;&gt;2)+($AA$750&lt;&gt;2)+($AI$750&lt;&gt;2)=0,2,IF((($C$750&lt;&gt;2)*$C$750+($K$750&lt;&gt;2)*$K$750+($S$750&lt;&gt;2)*$S$750+($AA$750&lt;&gt;2)*$AA$750+($AI$750&lt;&gt;2)*$AI$750)/(($C$750&lt;&gt;2)+($K$750&lt;&gt;2)+($S$750&lt;&gt;2)+($AA$750&lt;&gt;2)+($AI$750&lt;&gt;2))&gt;=0.5,1,0))</f>
        <v/>
      </c>
      <c r="AR750" s="8">
        <f>IF(($D$750&lt;&gt;2)+($L$750&lt;&gt;2)+($T$750&lt;&gt;2)+($AB$750&lt;&gt;2)+($AJ$750&lt;&gt;2)=0,2,IF((($D$750&lt;&gt;2)*$D$750+($L$750&lt;&gt;2)*$L$750+($T$750&lt;&gt;2)*$T$750+($AB$750&lt;&gt;2)*$AB$750+($AJ$750&lt;&gt;2)*$AJ$750)/(($D$750&lt;&gt;2)+($L$750&lt;&gt;2)+($T$750&lt;&gt;2)+($AB$750&lt;&gt;2)+($AJ$750&lt;&gt;2))&gt;=0.5,1,0))</f>
        <v/>
      </c>
      <c r="AS750" s="8">
        <f>IF(($E$750&lt;&gt;2)+($M$750&lt;&gt;2)+($U$750&lt;&gt;2)+($AC$750&lt;&gt;2)+($AK$750&lt;&gt;2)=0,2,IF((($E$750&lt;&gt;2)*$E$750+($M$750&lt;&gt;2)*$M$750+($U$750&lt;&gt;2)*$U$750+($AC$750&lt;&gt;2)*$AC$750+($AK$750&lt;&gt;2)*$AK$750)/(($E$750&lt;&gt;2)+($M$750&lt;&gt;2)+($U$750&lt;&gt;2)+($AC$750&lt;&gt;2)+($AK$750&lt;&gt;2))&gt;=0.5,1,0))</f>
        <v/>
      </c>
      <c r="AT750" s="8">
        <f>IF(($F$750&lt;&gt;2)+($N$750&lt;&gt;2)+($V$750&lt;&gt;2)+($AD$750&lt;&gt;2)+($AL$750&lt;&gt;2)=0,2,IF((($F$750&lt;&gt;2)*$F$750+($N$750&lt;&gt;2)*$N$750+($V$750&lt;&gt;2)*$V$750+($AD$750&lt;&gt;2)*$AD$750+($AL$750&lt;&gt;2)*$AL$750)/(($F$750&lt;&gt;2)+($N$750&lt;&gt;2)+($V$750&lt;&gt;2)+($AD$750&lt;&gt;2)+($AL$750&lt;&gt;2))&gt;=0.5,1,0))</f>
        <v/>
      </c>
      <c r="AU750" s="8">
        <f>IF(($G$750&lt;&gt;2)+($O$750&lt;&gt;2)+($W$750&lt;&gt;2)+($AE$750&lt;&gt;2)+($AM$750&lt;&gt;2)=0,2,IF((($G$750&lt;&gt;2)*$G$750+($O$750&lt;&gt;2)*$O$750+($W$750&lt;&gt;2)*$W$750+($AE$750&lt;&gt;2)*$AE$750+($AM$750&lt;&gt;2)*$AM$750)/(($G$750&lt;&gt;2)+($O$750&lt;&gt;2)+($W$750&lt;&gt;2)+($AE$750&lt;&gt;2)+($AM$750&lt;&gt;2))&gt;=0.5,1,0))</f>
        <v/>
      </c>
      <c r="AV750" s="8">
        <f>IF(($H$750&lt;&gt;2)+($P$750&lt;&gt;2)+($X$750&lt;&gt;2)+($AF$750&lt;&gt;2)+($AN$750&lt;&gt;2)=0,2,IF((($H$750&lt;&gt;2)*$H$750+($P$750&lt;&gt;2)*$P$750+($X$750&lt;&gt;2)*$X$750+($AF$750&lt;&gt;2)*$AF$750+($AN$750&lt;&gt;2)*$AN$750)/(($H$750&lt;&gt;2)+($P$750&lt;&gt;2)+($X$750&lt;&gt;2)+($AF$750&lt;&gt;2)+($AN$750&lt;&gt;2))&gt;=0.5,1,0))</f>
        <v/>
      </c>
      <c r="AX750" s="16">
        <f>'Ground truth'!$B$14</f>
        <v/>
      </c>
      <c r="AY750" s="16">
        <f>'Ground truth'!$C$14</f>
        <v/>
      </c>
      <c r="AZ750" s="16">
        <f>'Ground truth'!$D$14</f>
        <v/>
      </c>
      <c r="BA750" s="16">
        <f>'Ground truth'!$E$14</f>
        <v/>
      </c>
      <c r="BB750" s="16">
        <f>'Ground truth'!$F$14</f>
        <v/>
      </c>
      <c r="BC750" s="16">
        <f>'Ground truth'!$G$14</f>
        <v/>
      </c>
      <c r="BD750" s="16">
        <f>'Ground truth'!$H$14</f>
        <v/>
      </c>
    </row>
    <row r="751">
      <c r="A751" s="3" t="inlineStr">
        <is>
          <t>gear system</t>
        </is>
      </c>
      <c r="B751" s="8" t="n">
        <v>1</v>
      </c>
      <c r="C751" s="8" t="n">
        <v>1</v>
      </c>
      <c r="D751" s="8" t="n">
        <v>1</v>
      </c>
      <c r="E751" s="8" t="n">
        <v>0</v>
      </c>
      <c r="F751" s="8" t="n">
        <v>1</v>
      </c>
      <c r="G751" s="8" t="n">
        <v>1</v>
      </c>
      <c r="H751" s="8" t="n">
        <v>0</v>
      </c>
      <c r="J751" s="8" t="n">
        <v>1</v>
      </c>
      <c r="K751" s="8" t="n">
        <v>1</v>
      </c>
      <c r="L751" s="8" t="n">
        <v>0</v>
      </c>
      <c r="M751" s="8" t="n">
        <v>0</v>
      </c>
      <c r="N751" s="8" t="n">
        <v>0</v>
      </c>
      <c r="O751" s="8" t="n">
        <v>1</v>
      </c>
      <c r="P751" s="8" t="n">
        <v>0</v>
      </c>
      <c r="R751" s="8" t="n">
        <v>1</v>
      </c>
      <c r="S751" s="8" t="n">
        <v>1</v>
      </c>
      <c r="T751" s="8" t="n">
        <v>1</v>
      </c>
      <c r="U751" s="8" t="n">
        <v>0</v>
      </c>
      <c r="V751" s="8" t="n">
        <v>1</v>
      </c>
      <c r="W751" s="8" t="n">
        <v>1</v>
      </c>
      <c r="X751" s="8" t="n">
        <v>0</v>
      </c>
      <c r="Z751" s="8" t="n">
        <v>1</v>
      </c>
      <c r="AA751" s="8" t="n">
        <v>1</v>
      </c>
      <c r="AB751" s="8" t="n">
        <v>1</v>
      </c>
      <c r="AC751" s="8" t="n">
        <v>0</v>
      </c>
      <c r="AD751" s="8" t="n">
        <v>1</v>
      </c>
      <c r="AE751" s="8" t="n">
        <v>1</v>
      </c>
      <c r="AF751" s="8" t="n">
        <v>0</v>
      </c>
      <c r="AH751" s="8" t="n">
        <v>1</v>
      </c>
      <c r="AI751" s="8" t="n">
        <v>1</v>
      </c>
      <c r="AJ751" s="8" t="n">
        <v>1</v>
      </c>
      <c r="AK751" s="8" t="n">
        <v>0</v>
      </c>
      <c r="AL751" s="8" t="n">
        <v>0</v>
      </c>
      <c r="AM751" s="8" t="n">
        <v>1</v>
      </c>
      <c r="AN751" s="8" t="n">
        <v>0</v>
      </c>
      <c r="AP751" s="8">
        <f>IF(($B$751&lt;&gt;2)+($J$751&lt;&gt;2)+($R$751&lt;&gt;2)+($Z$751&lt;&gt;2)+($AH$751&lt;&gt;2)=0,2,IF((($B$751&lt;&gt;2)*$B$751+($J$751&lt;&gt;2)*$J$751+($R$751&lt;&gt;2)*$R$751+($Z$751&lt;&gt;2)*$Z$751+($AH$751&lt;&gt;2)*$AH$751)/(($B$751&lt;&gt;2)+($J$751&lt;&gt;2)+($R$751&lt;&gt;2)+($Z$751&lt;&gt;2)+($AH$751&lt;&gt;2))&gt;=0.5,1,0))</f>
        <v/>
      </c>
      <c r="AQ751" s="8">
        <f>IF(($C$751&lt;&gt;2)+($K$751&lt;&gt;2)+($S$751&lt;&gt;2)+($AA$751&lt;&gt;2)+($AI$751&lt;&gt;2)=0,2,IF((($C$751&lt;&gt;2)*$C$751+($K$751&lt;&gt;2)*$K$751+($S$751&lt;&gt;2)*$S$751+($AA$751&lt;&gt;2)*$AA$751+($AI$751&lt;&gt;2)*$AI$751)/(($C$751&lt;&gt;2)+($K$751&lt;&gt;2)+($S$751&lt;&gt;2)+($AA$751&lt;&gt;2)+($AI$751&lt;&gt;2))&gt;=0.5,1,0))</f>
        <v/>
      </c>
      <c r="AR751" s="8">
        <f>IF(($D$751&lt;&gt;2)+($L$751&lt;&gt;2)+($T$751&lt;&gt;2)+($AB$751&lt;&gt;2)+($AJ$751&lt;&gt;2)=0,2,IF((($D$751&lt;&gt;2)*$D$751+($L$751&lt;&gt;2)*$L$751+($T$751&lt;&gt;2)*$T$751+($AB$751&lt;&gt;2)*$AB$751+($AJ$751&lt;&gt;2)*$AJ$751)/(($D$751&lt;&gt;2)+($L$751&lt;&gt;2)+($T$751&lt;&gt;2)+($AB$751&lt;&gt;2)+($AJ$751&lt;&gt;2))&gt;=0.5,1,0))</f>
        <v/>
      </c>
      <c r="AS751" s="8">
        <f>IF(($E$751&lt;&gt;2)+($M$751&lt;&gt;2)+($U$751&lt;&gt;2)+($AC$751&lt;&gt;2)+($AK$751&lt;&gt;2)=0,2,IF((($E$751&lt;&gt;2)*$E$751+($M$751&lt;&gt;2)*$M$751+($U$751&lt;&gt;2)*$U$751+($AC$751&lt;&gt;2)*$AC$751+($AK$751&lt;&gt;2)*$AK$751)/(($E$751&lt;&gt;2)+($M$751&lt;&gt;2)+($U$751&lt;&gt;2)+($AC$751&lt;&gt;2)+($AK$751&lt;&gt;2))&gt;=0.5,1,0))</f>
        <v/>
      </c>
      <c r="AT751" s="8">
        <f>IF(($F$751&lt;&gt;2)+($N$751&lt;&gt;2)+($V$751&lt;&gt;2)+($AD$751&lt;&gt;2)+($AL$751&lt;&gt;2)=0,2,IF((($F$751&lt;&gt;2)*$F$751+($N$751&lt;&gt;2)*$N$751+($V$751&lt;&gt;2)*$V$751+($AD$751&lt;&gt;2)*$AD$751+($AL$751&lt;&gt;2)*$AL$751)/(($F$751&lt;&gt;2)+($N$751&lt;&gt;2)+($V$751&lt;&gt;2)+($AD$751&lt;&gt;2)+($AL$751&lt;&gt;2))&gt;=0.5,1,0))</f>
        <v/>
      </c>
      <c r="AU751" s="8">
        <f>IF(($G$751&lt;&gt;2)+($O$751&lt;&gt;2)+($W$751&lt;&gt;2)+($AE$751&lt;&gt;2)+($AM$751&lt;&gt;2)=0,2,IF((($G$751&lt;&gt;2)*$G$751+($O$751&lt;&gt;2)*$O$751+($W$751&lt;&gt;2)*$W$751+($AE$751&lt;&gt;2)*$AE$751+($AM$751&lt;&gt;2)*$AM$751)/(($G$751&lt;&gt;2)+($O$751&lt;&gt;2)+($W$751&lt;&gt;2)+($AE$751&lt;&gt;2)+($AM$751&lt;&gt;2))&gt;=0.5,1,0))</f>
        <v/>
      </c>
      <c r="AV751" s="8">
        <f>IF(($H$751&lt;&gt;2)+($P$751&lt;&gt;2)+($X$751&lt;&gt;2)+($AF$751&lt;&gt;2)+($AN$751&lt;&gt;2)=0,2,IF((($H$751&lt;&gt;2)*$H$751+($P$751&lt;&gt;2)*$P$751+($X$751&lt;&gt;2)*$X$751+($AF$751&lt;&gt;2)*$AF$751+($AN$751&lt;&gt;2)*$AN$751)/(($H$751&lt;&gt;2)+($P$751&lt;&gt;2)+($X$751&lt;&gt;2)+($AF$751&lt;&gt;2)+($AN$751&lt;&gt;2))&gt;=0.5,1,0))</f>
        <v/>
      </c>
      <c r="AX751" s="16">
        <f>'Ground truth'!$B$15</f>
        <v/>
      </c>
      <c r="AY751" s="16">
        <f>'Ground truth'!$C$15</f>
        <v/>
      </c>
      <c r="AZ751" s="16">
        <f>'Ground truth'!$D$15</f>
        <v/>
      </c>
      <c r="BA751" s="16">
        <f>'Ground truth'!$E$15</f>
        <v/>
      </c>
      <c r="BB751" s="16">
        <f>'Ground truth'!$F$15</f>
        <v/>
      </c>
      <c r="BC751" s="16">
        <f>'Ground truth'!$G$15</f>
        <v/>
      </c>
      <c r="BD751" s="16">
        <f>'Ground truth'!$H$15</f>
        <v/>
      </c>
    </row>
    <row r="752">
      <c r="A752" s="3" t="inlineStr">
        <is>
          <t>chuck</t>
        </is>
      </c>
      <c r="B752" s="8" t="n">
        <v>1</v>
      </c>
      <c r="C752" s="8" t="n">
        <v>1</v>
      </c>
      <c r="D752" s="8" t="n">
        <v>1</v>
      </c>
      <c r="E752" s="8" t="n">
        <v>0</v>
      </c>
      <c r="F752" s="8" t="n">
        <v>0</v>
      </c>
      <c r="G752" s="8" t="n">
        <v>1</v>
      </c>
      <c r="H752" s="8" t="n">
        <v>0</v>
      </c>
      <c r="J752" s="8" t="n">
        <v>1</v>
      </c>
      <c r="K752" s="8" t="n">
        <v>0</v>
      </c>
      <c r="L752" s="8" t="n">
        <v>1</v>
      </c>
      <c r="M752" s="8" t="n">
        <v>0</v>
      </c>
      <c r="N752" s="8" t="n">
        <v>0</v>
      </c>
      <c r="O752" s="8" t="n">
        <v>1</v>
      </c>
      <c r="P752" s="8" t="n">
        <v>0</v>
      </c>
      <c r="R752" s="8" t="n">
        <v>1</v>
      </c>
      <c r="S752" s="8" t="n">
        <v>1</v>
      </c>
      <c r="T752" s="8" t="n">
        <v>1</v>
      </c>
      <c r="U752" s="8" t="n">
        <v>0</v>
      </c>
      <c r="V752" s="8" t="n">
        <v>0</v>
      </c>
      <c r="W752" s="8" t="n">
        <v>1</v>
      </c>
      <c r="X752" s="8" t="n">
        <v>0</v>
      </c>
      <c r="Z752" s="8" t="n">
        <v>1</v>
      </c>
      <c r="AA752" s="8" t="n">
        <v>1</v>
      </c>
      <c r="AB752" s="8" t="n">
        <v>1</v>
      </c>
      <c r="AC752" s="8" t="n">
        <v>0</v>
      </c>
      <c r="AD752" s="8" t="n">
        <v>0</v>
      </c>
      <c r="AE752" s="8" t="n">
        <v>1</v>
      </c>
      <c r="AF752" s="8" t="n">
        <v>0</v>
      </c>
      <c r="AH752" s="8" t="n">
        <v>1</v>
      </c>
      <c r="AI752" s="8" t="n">
        <v>1</v>
      </c>
      <c r="AJ752" s="8" t="n">
        <v>1</v>
      </c>
      <c r="AK752" s="8" t="n">
        <v>0</v>
      </c>
      <c r="AL752" s="8" t="n">
        <v>0</v>
      </c>
      <c r="AM752" s="8" t="n">
        <v>1</v>
      </c>
      <c r="AN752" s="8" t="n">
        <v>0</v>
      </c>
      <c r="AP752" s="8">
        <f>IF(($B$752&lt;&gt;2)+($J$752&lt;&gt;2)+($R$752&lt;&gt;2)+($Z$752&lt;&gt;2)+($AH$752&lt;&gt;2)=0,2,IF((($B$752&lt;&gt;2)*$B$752+($J$752&lt;&gt;2)*$J$752+($R$752&lt;&gt;2)*$R$752+($Z$752&lt;&gt;2)*$Z$752+($AH$752&lt;&gt;2)*$AH$752)/(($B$752&lt;&gt;2)+($J$752&lt;&gt;2)+($R$752&lt;&gt;2)+($Z$752&lt;&gt;2)+($AH$752&lt;&gt;2))&gt;=0.5,1,0))</f>
        <v/>
      </c>
      <c r="AQ752" s="8">
        <f>IF(($C$752&lt;&gt;2)+($K$752&lt;&gt;2)+($S$752&lt;&gt;2)+($AA$752&lt;&gt;2)+($AI$752&lt;&gt;2)=0,2,IF((($C$752&lt;&gt;2)*$C$752+($K$752&lt;&gt;2)*$K$752+($S$752&lt;&gt;2)*$S$752+($AA$752&lt;&gt;2)*$AA$752+($AI$752&lt;&gt;2)*$AI$752)/(($C$752&lt;&gt;2)+($K$752&lt;&gt;2)+($S$752&lt;&gt;2)+($AA$752&lt;&gt;2)+($AI$752&lt;&gt;2))&gt;=0.5,1,0))</f>
        <v/>
      </c>
      <c r="AR752" s="8">
        <f>IF(($D$752&lt;&gt;2)+($L$752&lt;&gt;2)+($T$752&lt;&gt;2)+($AB$752&lt;&gt;2)+($AJ$752&lt;&gt;2)=0,2,IF((($D$752&lt;&gt;2)*$D$752+($L$752&lt;&gt;2)*$L$752+($T$752&lt;&gt;2)*$T$752+($AB$752&lt;&gt;2)*$AB$752+($AJ$752&lt;&gt;2)*$AJ$752)/(($D$752&lt;&gt;2)+($L$752&lt;&gt;2)+($T$752&lt;&gt;2)+($AB$752&lt;&gt;2)+($AJ$752&lt;&gt;2))&gt;=0.5,1,0))</f>
        <v/>
      </c>
      <c r="AS752" s="8">
        <f>IF(($E$752&lt;&gt;2)+($M$752&lt;&gt;2)+($U$752&lt;&gt;2)+($AC$752&lt;&gt;2)+($AK$752&lt;&gt;2)=0,2,IF((($E$752&lt;&gt;2)*$E$752+($M$752&lt;&gt;2)*$M$752+($U$752&lt;&gt;2)*$U$752+($AC$752&lt;&gt;2)*$AC$752+($AK$752&lt;&gt;2)*$AK$752)/(($E$752&lt;&gt;2)+($M$752&lt;&gt;2)+($U$752&lt;&gt;2)+($AC$752&lt;&gt;2)+($AK$752&lt;&gt;2))&gt;=0.5,1,0))</f>
        <v/>
      </c>
      <c r="AT752" s="8">
        <f>IF(($F$752&lt;&gt;2)+($N$752&lt;&gt;2)+($V$752&lt;&gt;2)+($AD$752&lt;&gt;2)+($AL$752&lt;&gt;2)=0,2,IF((($F$752&lt;&gt;2)*$F$752+($N$752&lt;&gt;2)*$N$752+($V$752&lt;&gt;2)*$V$752+($AD$752&lt;&gt;2)*$AD$752+($AL$752&lt;&gt;2)*$AL$752)/(($F$752&lt;&gt;2)+($N$752&lt;&gt;2)+($V$752&lt;&gt;2)+($AD$752&lt;&gt;2)+($AL$752&lt;&gt;2))&gt;=0.5,1,0))</f>
        <v/>
      </c>
      <c r="AU752" s="8">
        <f>IF(($G$752&lt;&gt;2)+($O$752&lt;&gt;2)+($W$752&lt;&gt;2)+($AE$752&lt;&gt;2)+($AM$752&lt;&gt;2)=0,2,IF((($G$752&lt;&gt;2)*$G$752+($O$752&lt;&gt;2)*$O$752+($W$752&lt;&gt;2)*$W$752+($AE$752&lt;&gt;2)*$AE$752+($AM$752&lt;&gt;2)*$AM$752)/(($G$752&lt;&gt;2)+($O$752&lt;&gt;2)+($W$752&lt;&gt;2)+($AE$752&lt;&gt;2)+($AM$752&lt;&gt;2))&gt;=0.5,1,0))</f>
        <v/>
      </c>
      <c r="AV752" s="8">
        <f>IF(($H$752&lt;&gt;2)+($P$752&lt;&gt;2)+($X$752&lt;&gt;2)+($AF$752&lt;&gt;2)+($AN$752&lt;&gt;2)=0,2,IF((($H$752&lt;&gt;2)*$H$752+($P$752&lt;&gt;2)*$P$752+($X$752&lt;&gt;2)*$X$752+($AF$752&lt;&gt;2)*$AF$752+($AN$752&lt;&gt;2)*$AN$752)/(($H$752&lt;&gt;2)+($P$752&lt;&gt;2)+($X$752&lt;&gt;2)+($AF$752&lt;&gt;2)+($AN$752&lt;&gt;2))&gt;=0.5,1,0))</f>
        <v/>
      </c>
      <c r="AX752" s="16">
        <f>'Ground truth'!$B$16</f>
        <v/>
      </c>
      <c r="AY752" s="16">
        <f>'Ground truth'!$C$16</f>
        <v/>
      </c>
      <c r="AZ752" s="16">
        <f>'Ground truth'!$D$16</f>
        <v/>
      </c>
      <c r="BA752" s="16">
        <f>'Ground truth'!$E$16</f>
        <v/>
      </c>
      <c r="BB752" s="16">
        <f>'Ground truth'!$F$16</f>
        <v/>
      </c>
      <c r="BC752" s="16">
        <f>'Ground truth'!$G$16</f>
        <v/>
      </c>
      <c r="BD752" s="16">
        <f>'Ground truth'!$H$16</f>
        <v/>
      </c>
    </row>
    <row r="753">
      <c r="A753" s="3" t="inlineStr">
        <is>
          <t>battery</t>
        </is>
      </c>
      <c r="B753" s="8" t="n">
        <v>1</v>
      </c>
      <c r="C753" s="8" t="n">
        <v>0</v>
      </c>
      <c r="D753" s="8" t="n">
        <v>0</v>
      </c>
      <c r="E753" s="8" t="n">
        <v>1</v>
      </c>
      <c r="F753" s="8" t="n">
        <v>1</v>
      </c>
      <c r="G753" s="8" t="n">
        <v>1</v>
      </c>
      <c r="H753" s="8" t="n">
        <v>0</v>
      </c>
      <c r="J753" s="8" t="n">
        <v>1</v>
      </c>
      <c r="K753" s="8" t="n">
        <v>0</v>
      </c>
      <c r="L753" s="8" t="n">
        <v>0</v>
      </c>
      <c r="M753" s="8" t="n">
        <v>1</v>
      </c>
      <c r="N753" s="8" t="n">
        <v>1</v>
      </c>
      <c r="O753" s="8" t="n">
        <v>1</v>
      </c>
      <c r="P753" s="8" t="n">
        <v>0</v>
      </c>
      <c r="R753" s="8" t="n">
        <v>1</v>
      </c>
      <c r="S753" s="8" t="n">
        <v>0</v>
      </c>
      <c r="T753" s="8" t="n">
        <v>0</v>
      </c>
      <c r="U753" s="8" t="n">
        <v>1</v>
      </c>
      <c r="V753" s="8" t="n">
        <v>1</v>
      </c>
      <c r="W753" s="8" t="n">
        <v>1</v>
      </c>
      <c r="X753" s="8" t="n">
        <v>0</v>
      </c>
      <c r="Z753" s="8" t="n">
        <v>1</v>
      </c>
      <c r="AA753" s="8" t="n">
        <v>0</v>
      </c>
      <c r="AB753" s="8" t="n">
        <v>0</v>
      </c>
      <c r="AC753" s="8" t="n">
        <v>1</v>
      </c>
      <c r="AD753" s="8" t="n">
        <v>1</v>
      </c>
      <c r="AE753" s="8" t="n">
        <v>1</v>
      </c>
      <c r="AF753" s="8" t="n">
        <v>0</v>
      </c>
      <c r="AH753" s="8" t="n">
        <v>1</v>
      </c>
      <c r="AI753" s="8" t="n">
        <v>0</v>
      </c>
      <c r="AJ753" s="8" t="n">
        <v>0</v>
      </c>
      <c r="AK753" s="8" t="n">
        <v>1</v>
      </c>
      <c r="AL753" s="8" t="n">
        <v>1</v>
      </c>
      <c r="AM753" s="8" t="n">
        <v>1</v>
      </c>
      <c r="AN753" s="8" t="n">
        <v>0</v>
      </c>
      <c r="AP753" s="8">
        <f>IF(($B$753&lt;&gt;2)+($J$753&lt;&gt;2)+($R$753&lt;&gt;2)+($Z$753&lt;&gt;2)+($AH$753&lt;&gt;2)=0,2,IF((($B$753&lt;&gt;2)*$B$753+($J$753&lt;&gt;2)*$J$753+($R$753&lt;&gt;2)*$R$753+($Z$753&lt;&gt;2)*$Z$753+($AH$753&lt;&gt;2)*$AH$753)/(($B$753&lt;&gt;2)+($J$753&lt;&gt;2)+($R$753&lt;&gt;2)+($Z$753&lt;&gt;2)+($AH$753&lt;&gt;2))&gt;=0.5,1,0))</f>
        <v/>
      </c>
      <c r="AQ753" s="8">
        <f>IF(($C$753&lt;&gt;2)+($K$753&lt;&gt;2)+($S$753&lt;&gt;2)+($AA$753&lt;&gt;2)+($AI$753&lt;&gt;2)=0,2,IF((($C$753&lt;&gt;2)*$C$753+($K$753&lt;&gt;2)*$K$753+($S$753&lt;&gt;2)*$S$753+($AA$753&lt;&gt;2)*$AA$753+($AI$753&lt;&gt;2)*$AI$753)/(($C$753&lt;&gt;2)+($K$753&lt;&gt;2)+($S$753&lt;&gt;2)+($AA$753&lt;&gt;2)+($AI$753&lt;&gt;2))&gt;=0.5,1,0))</f>
        <v/>
      </c>
      <c r="AR753" s="8">
        <f>IF(($D$753&lt;&gt;2)+($L$753&lt;&gt;2)+($T$753&lt;&gt;2)+($AB$753&lt;&gt;2)+($AJ$753&lt;&gt;2)=0,2,IF((($D$753&lt;&gt;2)*$D$753+($L$753&lt;&gt;2)*$L$753+($T$753&lt;&gt;2)*$T$753+($AB$753&lt;&gt;2)*$AB$753+($AJ$753&lt;&gt;2)*$AJ$753)/(($D$753&lt;&gt;2)+($L$753&lt;&gt;2)+($T$753&lt;&gt;2)+($AB$753&lt;&gt;2)+($AJ$753&lt;&gt;2))&gt;=0.5,1,0))</f>
        <v/>
      </c>
      <c r="AS753" s="8">
        <f>IF(($E$753&lt;&gt;2)+($M$753&lt;&gt;2)+($U$753&lt;&gt;2)+($AC$753&lt;&gt;2)+($AK$753&lt;&gt;2)=0,2,IF((($E$753&lt;&gt;2)*$E$753+($M$753&lt;&gt;2)*$M$753+($U$753&lt;&gt;2)*$U$753+($AC$753&lt;&gt;2)*$AC$753+($AK$753&lt;&gt;2)*$AK$753)/(($E$753&lt;&gt;2)+($M$753&lt;&gt;2)+($U$753&lt;&gt;2)+($AC$753&lt;&gt;2)+($AK$753&lt;&gt;2))&gt;=0.5,1,0))</f>
        <v/>
      </c>
      <c r="AT753" s="8">
        <f>IF(($F$753&lt;&gt;2)+($N$753&lt;&gt;2)+($V$753&lt;&gt;2)+($AD$753&lt;&gt;2)+($AL$753&lt;&gt;2)=0,2,IF((($F$753&lt;&gt;2)*$F$753+($N$753&lt;&gt;2)*$N$753+($V$753&lt;&gt;2)*$V$753+($AD$753&lt;&gt;2)*$AD$753+($AL$753&lt;&gt;2)*$AL$753)/(($F$753&lt;&gt;2)+($N$753&lt;&gt;2)+($V$753&lt;&gt;2)+($AD$753&lt;&gt;2)+($AL$753&lt;&gt;2))&gt;=0.5,1,0))</f>
        <v/>
      </c>
      <c r="AU753" s="8">
        <f>IF(($G$753&lt;&gt;2)+($O$753&lt;&gt;2)+($W$753&lt;&gt;2)+($AE$753&lt;&gt;2)+($AM$753&lt;&gt;2)=0,2,IF((($G$753&lt;&gt;2)*$G$753+($O$753&lt;&gt;2)*$O$753+($W$753&lt;&gt;2)*$W$753+($AE$753&lt;&gt;2)*$AE$753+($AM$753&lt;&gt;2)*$AM$753)/(($G$753&lt;&gt;2)+($O$753&lt;&gt;2)+($W$753&lt;&gt;2)+($AE$753&lt;&gt;2)+($AM$753&lt;&gt;2))&gt;=0.5,1,0))</f>
        <v/>
      </c>
      <c r="AV753" s="8">
        <f>IF(($H$753&lt;&gt;2)+($P$753&lt;&gt;2)+($X$753&lt;&gt;2)+($AF$753&lt;&gt;2)+($AN$753&lt;&gt;2)=0,2,IF((($H$753&lt;&gt;2)*$H$753+($P$753&lt;&gt;2)*$P$753+($X$753&lt;&gt;2)*$X$753+($AF$753&lt;&gt;2)*$AF$753+($AN$753&lt;&gt;2)*$AN$753)/(($H$753&lt;&gt;2)+($P$753&lt;&gt;2)+($X$753&lt;&gt;2)+($AF$753&lt;&gt;2)+($AN$753&lt;&gt;2))&gt;=0.5,1,0))</f>
        <v/>
      </c>
      <c r="AX753" s="16">
        <f>'Ground truth'!$B$17</f>
        <v/>
      </c>
      <c r="AY753" s="16">
        <f>'Ground truth'!$C$17</f>
        <v/>
      </c>
      <c r="AZ753" s="16">
        <f>'Ground truth'!$D$17</f>
        <v/>
      </c>
      <c r="BA753" s="16">
        <f>'Ground truth'!$E$17</f>
        <v/>
      </c>
      <c r="BB753" s="16">
        <f>'Ground truth'!$F$17</f>
        <v/>
      </c>
      <c r="BC753" s="16">
        <f>'Ground truth'!$G$17</f>
        <v/>
      </c>
      <c r="BD753" s="16">
        <f>'Ground truth'!$H$17</f>
        <v/>
      </c>
    </row>
    <row r="754">
      <c r="A754" s="3" t="inlineStr">
        <is>
          <t>switch</t>
        </is>
      </c>
      <c r="B754" s="8" t="n">
        <v>1</v>
      </c>
      <c r="C754" s="8" t="n">
        <v>1</v>
      </c>
      <c r="D754" s="8" t="n">
        <v>0</v>
      </c>
      <c r="E754" s="8" t="n">
        <v>1</v>
      </c>
      <c r="F754" s="8" t="n">
        <v>1</v>
      </c>
      <c r="G754" s="8" t="n">
        <v>1</v>
      </c>
      <c r="H754" s="8" t="n">
        <v>0</v>
      </c>
      <c r="J754" s="8" t="n">
        <v>1</v>
      </c>
      <c r="K754" s="8" t="n">
        <v>0</v>
      </c>
      <c r="L754" s="8" t="n">
        <v>0</v>
      </c>
      <c r="M754" s="8" t="n">
        <v>1</v>
      </c>
      <c r="N754" s="8" t="n">
        <v>1</v>
      </c>
      <c r="O754" s="8" t="n">
        <v>1</v>
      </c>
      <c r="P754" s="8" t="n">
        <v>0</v>
      </c>
      <c r="R754" s="8" t="n">
        <v>1</v>
      </c>
      <c r="S754" s="8" t="n">
        <v>1</v>
      </c>
      <c r="T754" s="8" t="n">
        <v>0</v>
      </c>
      <c r="U754" s="8" t="n">
        <v>1</v>
      </c>
      <c r="V754" s="8" t="n">
        <v>1</v>
      </c>
      <c r="W754" s="8" t="n">
        <v>1</v>
      </c>
      <c r="X754" s="8" t="n">
        <v>1</v>
      </c>
      <c r="Z754" s="8" t="n">
        <v>1</v>
      </c>
      <c r="AA754" s="8" t="n">
        <v>1</v>
      </c>
      <c r="AB754" s="8" t="n">
        <v>0</v>
      </c>
      <c r="AC754" s="8" t="n">
        <v>1</v>
      </c>
      <c r="AD754" s="8" t="n">
        <v>1</v>
      </c>
      <c r="AE754" s="8" t="n">
        <v>1</v>
      </c>
      <c r="AF754" s="8" t="n">
        <v>0</v>
      </c>
      <c r="AH754" s="8" t="n">
        <v>1</v>
      </c>
      <c r="AI754" s="8" t="n">
        <v>0</v>
      </c>
      <c r="AJ754" s="8" t="n">
        <v>0</v>
      </c>
      <c r="AK754" s="8" t="n">
        <v>1</v>
      </c>
      <c r="AL754" s="8" t="n">
        <v>1</v>
      </c>
      <c r="AM754" s="8" t="n">
        <v>1</v>
      </c>
      <c r="AN754" s="8" t="n">
        <v>0</v>
      </c>
      <c r="AP754" s="8">
        <f>IF(($B$754&lt;&gt;2)+($J$754&lt;&gt;2)+($R$754&lt;&gt;2)+($Z$754&lt;&gt;2)+($AH$754&lt;&gt;2)=0,2,IF((($B$754&lt;&gt;2)*$B$754+($J$754&lt;&gt;2)*$J$754+($R$754&lt;&gt;2)*$R$754+($Z$754&lt;&gt;2)*$Z$754+($AH$754&lt;&gt;2)*$AH$754)/(($B$754&lt;&gt;2)+($J$754&lt;&gt;2)+($R$754&lt;&gt;2)+($Z$754&lt;&gt;2)+($AH$754&lt;&gt;2))&gt;=0.5,1,0))</f>
        <v/>
      </c>
      <c r="AQ754" s="8">
        <f>IF(($C$754&lt;&gt;2)+($K$754&lt;&gt;2)+($S$754&lt;&gt;2)+($AA$754&lt;&gt;2)+($AI$754&lt;&gt;2)=0,2,IF((($C$754&lt;&gt;2)*$C$754+($K$754&lt;&gt;2)*$K$754+($S$754&lt;&gt;2)*$S$754+($AA$754&lt;&gt;2)*$AA$754+($AI$754&lt;&gt;2)*$AI$754)/(($C$754&lt;&gt;2)+($K$754&lt;&gt;2)+($S$754&lt;&gt;2)+($AA$754&lt;&gt;2)+($AI$754&lt;&gt;2))&gt;=0.5,1,0))</f>
        <v/>
      </c>
      <c r="AR754" s="8">
        <f>IF(($D$754&lt;&gt;2)+($L$754&lt;&gt;2)+($T$754&lt;&gt;2)+($AB$754&lt;&gt;2)+($AJ$754&lt;&gt;2)=0,2,IF((($D$754&lt;&gt;2)*$D$754+($L$754&lt;&gt;2)*$L$754+($T$754&lt;&gt;2)*$T$754+($AB$754&lt;&gt;2)*$AB$754+($AJ$754&lt;&gt;2)*$AJ$754)/(($D$754&lt;&gt;2)+($L$754&lt;&gt;2)+($T$754&lt;&gt;2)+($AB$754&lt;&gt;2)+($AJ$754&lt;&gt;2))&gt;=0.5,1,0))</f>
        <v/>
      </c>
      <c r="AS754" s="8">
        <f>IF(($E$754&lt;&gt;2)+($M$754&lt;&gt;2)+($U$754&lt;&gt;2)+($AC$754&lt;&gt;2)+($AK$754&lt;&gt;2)=0,2,IF((($E$754&lt;&gt;2)*$E$754+($M$754&lt;&gt;2)*$M$754+($U$754&lt;&gt;2)*$U$754+($AC$754&lt;&gt;2)*$AC$754+($AK$754&lt;&gt;2)*$AK$754)/(($E$754&lt;&gt;2)+($M$754&lt;&gt;2)+($U$754&lt;&gt;2)+($AC$754&lt;&gt;2)+($AK$754&lt;&gt;2))&gt;=0.5,1,0))</f>
        <v/>
      </c>
      <c r="AT754" s="8">
        <f>IF(($F$754&lt;&gt;2)+($N$754&lt;&gt;2)+($V$754&lt;&gt;2)+($AD$754&lt;&gt;2)+($AL$754&lt;&gt;2)=0,2,IF((($F$754&lt;&gt;2)*$F$754+($N$754&lt;&gt;2)*$N$754+($V$754&lt;&gt;2)*$V$754+($AD$754&lt;&gt;2)*$AD$754+($AL$754&lt;&gt;2)*$AL$754)/(($F$754&lt;&gt;2)+($N$754&lt;&gt;2)+($V$754&lt;&gt;2)+($AD$754&lt;&gt;2)+($AL$754&lt;&gt;2))&gt;=0.5,1,0))</f>
        <v/>
      </c>
      <c r="AU754" s="8">
        <f>IF(($G$754&lt;&gt;2)+($O$754&lt;&gt;2)+($W$754&lt;&gt;2)+($AE$754&lt;&gt;2)+($AM$754&lt;&gt;2)=0,2,IF((($G$754&lt;&gt;2)*$G$754+($O$754&lt;&gt;2)*$O$754+($W$754&lt;&gt;2)*$W$754+($AE$754&lt;&gt;2)*$AE$754+($AM$754&lt;&gt;2)*$AM$754)/(($G$754&lt;&gt;2)+($O$754&lt;&gt;2)+($W$754&lt;&gt;2)+($AE$754&lt;&gt;2)+($AM$754&lt;&gt;2))&gt;=0.5,1,0))</f>
        <v/>
      </c>
      <c r="AV754" s="8">
        <f>IF(($H$754&lt;&gt;2)+($P$754&lt;&gt;2)+($X$754&lt;&gt;2)+($AF$754&lt;&gt;2)+($AN$754&lt;&gt;2)=0,2,IF((($H$754&lt;&gt;2)*$H$754+($P$754&lt;&gt;2)*$P$754+($X$754&lt;&gt;2)*$X$754+($AF$754&lt;&gt;2)*$AF$754+($AN$754&lt;&gt;2)*$AN$754)/(($H$754&lt;&gt;2)+($P$754&lt;&gt;2)+($X$754&lt;&gt;2)+($AF$754&lt;&gt;2)+($AN$754&lt;&gt;2))&gt;=0.5,1,0))</f>
        <v/>
      </c>
      <c r="AX754" s="16">
        <f>'Ground truth'!$B$18</f>
        <v/>
      </c>
      <c r="AY754" s="16">
        <f>'Ground truth'!$C$18</f>
        <v/>
      </c>
      <c r="AZ754" s="16">
        <f>'Ground truth'!$D$18</f>
        <v/>
      </c>
      <c r="BA754" s="16">
        <f>'Ground truth'!$E$18</f>
        <v/>
      </c>
      <c r="BB754" s="16">
        <f>'Ground truth'!$F$18</f>
        <v/>
      </c>
      <c r="BC754" s="16">
        <f>'Ground truth'!$G$18</f>
        <v/>
      </c>
      <c r="BD754" s="16">
        <f>'Ground truth'!$H$18</f>
        <v/>
      </c>
    </row>
    <row r="755">
      <c r="A755" s="3" t="inlineStr">
        <is>
          <t>housing</t>
        </is>
      </c>
      <c r="B755" s="8" t="n">
        <v>1</v>
      </c>
      <c r="C755" s="8" t="n">
        <v>1</v>
      </c>
      <c r="D755" s="8" t="n">
        <v>1</v>
      </c>
      <c r="E755" s="8" t="n">
        <v>1</v>
      </c>
      <c r="F755" s="8" t="n">
        <v>1</v>
      </c>
      <c r="G755" s="8" t="n">
        <v>1</v>
      </c>
      <c r="H755" s="8" t="n">
        <v>1</v>
      </c>
      <c r="J755" s="8" t="n">
        <v>1</v>
      </c>
      <c r="K755" s="8" t="n">
        <v>1</v>
      </c>
      <c r="L755" s="8" t="n">
        <v>1</v>
      </c>
      <c r="M755" s="8" t="n">
        <v>1</v>
      </c>
      <c r="N755" s="8" t="n">
        <v>1</v>
      </c>
      <c r="O755" s="8" t="n">
        <v>1</v>
      </c>
      <c r="P755" s="8" t="n">
        <v>1</v>
      </c>
      <c r="R755" s="8" t="n">
        <v>1</v>
      </c>
      <c r="S755" s="8" t="n">
        <v>1</v>
      </c>
      <c r="T755" s="8" t="n">
        <v>1</v>
      </c>
      <c r="U755" s="8" t="n">
        <v>1</v>
      </c>
      <c r="V755" s="8" t="n">
        <v>1</v>
      </c>
      <c r="W755" s="8" t="n">
        <v>1</v>
      </c>
      <c r="X755" s="8" t="n">
        <v>1</v>
      </c>
      <c r="Z755" s="8" t="n">
        <v>1</v>
      </c>
      <c r="AA755" s="8" t="n">
        <v>1</v>
      </c>
      <c r="AB755" s="8" t="n">
        <v>1</v>
      </c>
      <c r="AC755" s="8" t="n">
        <v>1</v>
      </c>
      <c r="AD755" s="8" t="n">
        <v>1</v>
      </c>
      <c r="AE755" s="8" t="n">
        <v>1</v>
      </c>
      <c r="AF755" s="8" t="n">
        <v>1</v>
      </c>
      <c r="AH755" s="8" t="n">
        <v>1</v>
      </c>
      <c r="AI755" s="8" t="n">
        <v>1</v>
      </c>
      <c r="AJ755" s="8" t="n">
        <v>1</v>
      </c>
      <c r="AK755" s="8" t="n">
        <v>1</v>
      </c>
      <c r="AL755" s="8" t="n">
        <v>1</v>
      </c>
      <c r="AM755" s="8" t="n">
        <v>1</v>
      </c>
      <c r="AN755" s="8" t="n">
        <v>1</v>
      </c>
      <c r="AP755" s="8">
        <f>IF(($B$755&lt;&gt;2)+($J$755&lt;&gt;2)+($R$755&lt;&gt;2)+($Z$755&lt;&gt;2)+($AH$755&lt;&gt;2)=0,2,IF((($B$755&lt;&gt;2)*$B$755+($J$755&lt;&gt;2)*$J$755+($R$755&lt;&gt;2)*$R$755+($Z$755&lt;&gt;2)*$Z$755+($AH$755&lt;&gt;2)*$AH$755)/(($B$755&lt;&gt;2)+($J$755&lt;&gt;2)+($R$755&lt;&gt;2)+($Z$755&lt;&gt;2)+($AH$755&lt;&gt;2))&gt;=0.5,1,0))</f>
        <v/>
      </c>
      <c r="AQ755" s="8">
        <f>IF(($C$755&lt;&gt;2)+($K$755&lt;&gt;2)+($S$755&lt;&gt;2)+($AA$755&lt;&gt;2)+($AI$755&lt;&gt;2)=0,2,IF((($C$755&lt;&gt;2)*$C$755+($K$755&lt;&gt;2)*$K$755+($S$755&lt;&gt;2)*$S$755+($AA$755&lt;&gt;2)*$AA$755+($AI$755&lt;&gt;2)*$AI$755)/(($C$755&lt;&gt;2)+($K$755&lt;&gt;2)+($S$755&lt;&gt;2)+($AA$755&lt;&gt;2)+($AI$755&lt;&gt;2))&gt;=0.5,1,0))</f>
        <v/>
      </c>
      <c r="AR755" s="8">
        <f>IF(($D$755&lt;&gt;2)+($L$755&lt;&gt;2)+($T$755&lt;&gt;2)+($AB$755&lt;&gt;2)+($AJ$755&lt;&gt;2)=0,2,IF((($D$755&lt;&gt;2)*$D$755+($L$755&lt;&gt;2)*$L$755+($T$755&lt;&gt;2)*$T$755+($AB$755&lt;&gt;2)*$AB$755+($AJ$755&lt;&gt;2)*$AJ$755)/(($D$755&lt;&gt;2)+($L$755&lt;&gt;2)+($T$755&lt;&gt;2)+($AB$755&lt;&gt;2)+($AJ$755&lt;&gt;2))&gt;=0.5,1,0))</f>
        <v/>
      </c>
      <c r="AS755" s="8">
        <f>IF(($E$755&lt;&gt;2)+($M$755&lt;&gt;2)+($U$755&lt;&gt;2)+($AC$755&lt;&gt;2)+($AK$755&lt;&gt;2)=0,2,IF((($E$755&lt;&gt;2)*$E$755+($M$755&lt;&gt;2)*$M$755+($U$755&lt;&gt;2)*$U$755+($AC$755&lt;&gt;2)*$AC$755+($AK$755&lt;&gt;2)*$AK$755)/(($E$755&lt;&gt;2)+($M$755&lt;&gt;2)+($U$755&lt;&gt;2)+($AC$755&lt;&gt;2)+($AK$755&lt;&gt;2))&gt;=0.5,1,0))</f>
        <v/>
      </c>
      <c r="AT755" s="8">
        <f>IF(($F$755&lt;&gt;2)+($N$755&lt;&gt;2)+($V$755&lt;&gt;2)+($AD$755&lt;&gt;2)+($AL$755&lt;&gt;2)=0,2,IF((($F$755&lt;&gt;2)*$F$755+($N$755&lt;&gt;2)*$N$755+($V$755&lt;&gt;2)*$V$755+($AD$755&lt;&gt;2)*$AD$755+($AL$755&lt;&gt;2)*$AL$755)/(($F$755&lt;&gt;2)+($N$755&lt;&gt;2)+($V$755&lt;&gt;2)+($AD$755&lt;&gt;2)+($AL$755&lt;&gt;2))&gt;=0.5,1,0))</f>
        <v/>
      </c>
      <c r="AU755" s="8">
        <f>IF(($G$755&lt;&gt;2)+($O$755&lt;&gt;2)+($W$755&lt;&gt;2)+($AE$755&lt;&gt;2)+($AM$755&lt;&gt;2)=0,2,IF((($G$755&lt;&gt;2)*$G$755+($O$755&lt;&gt;2)*$O$755+($W$755&lt;&gt;2)*$W$755+($AE$755&lt;&gt;2)*$AE$755+($AM$755&lt;&gt;2)*$AM$755)/(($G$755&lt;&gt;2)+($O$755&lt;&gt;2)+($W$755&lt;&gt;2)+($AE$755&lt;&gt;2)+($AM$755&lt;&gt;2))&gt;=0.5,1,0))</f>
        <v/>
      </c>
      <c r="AV755" s="8">
        <f>IF(($H$755&lt;&gt;2)+($P$755&lt;&gt;2)+($X$755&lt;&gt;2)+($AF$755&lt;&gt;2)+($AN$755&lt;&gt;2)=0,2,IF((($H$755&lt;&gt;2)*$H$755+($P$755&lt;&gt;2)*$P$755+($X$755&lt;&gt;2)*$X$755+($AF$755&lt;&gt;2)*$AF$755+($AN$755&lt;&gt;2)*$AN$755)/(($H$755&lt;&gt;2)+($P$755&lt;&gt;2)+($X$755&lt;&gt;2)+($AF$755&lt;&gt;2)+($AN$755&lt;&gt;2))&gt;=0.5,1,0))</f>
        <v/>
      </c>
      <c r="AX755" s="16">
        <f>'Ground truth'!$B$19</f>
        <v/>
      </c>
      <c r="AY755" s="16">
        <f>'Ground truth'!$C$19</f>
        <v/>
      </c>
      <c r="AZ755" s="16">
        <f>'Ground truth'!$D$19</f>
        <v/>
      </c>
      <c r="BA755" s="16">
        <f>'Ground truth'!$E$19</f>
        <v/>
      </c>
      <c r="BB755" s="16">
        <f>'Ground truth'!$F$19</f>
        <v/>
      </c>
      <c r="BC755" s="16">
        <f>'Ground truth'!$G$19</f>
        <v/>
      </c>
      <c r="BD755" s="16">
        <f>'Ground truth'!$H$19</f>
        <v/>
      </c>
    </row>
    <row r="756">
      <c r="A756" s="3" t="inlineStr">
        <is>
          <t>LED light</t>
        </is>
      </c>
      <c r="B756" s="8" t="n">
        <v>0</v>
      </c>
      <c r="C756" s="8" t="n">
        <v>0</v>
      </c>
      <c r="D756" s="8" t="n">
        <v>0</v>
      </c>
      <c r="E756" s="8" t="n">
        <v>0</v>
      </c>
      <c r="F756" s="8" t="n">
        <v>0</v>
      </c>
      <c r="G756" s="8" t="n">
        <v>1</v>
      </c>
      <c r="H756" s="8" t="n">
        <v>1</v>
      </c>
      <c r="J756" s="8" t="n">
        <v>0</v>
      </c>
      <c r="K756" s="8" t="n">
        <v>0</v>
      </c>
      <c r="L756" s="8" t="n">
        <v>0</v>
      </c>
      <c r="M756" s="8" t="n">
        <v>0</v>
      </c>
      <c r="N756" s="8" t="n">
        <v>0</v>
      </c>
      <c r="O756" s="8" t="n">
        <v>1</v>
      </c>
      <c r="P756" s="8" t="n">
        <v>1</v>
      </c>
      <c r="R756" s="8" t="n">
        <v>0</v>
      </c>
      <c r="S756" s="8" t="n">
        <v>0</v>
      </c>
      <c r="T756" s="8" t="n">
        <v>0</v>
      </c>
      <c r="U756" s="8" t="n">
        <v>0</v>
      </c>
      <c r="V756" s="8" t="n">
        <v>1</v>
      </c>
      <c r="W756" s="8" t="n">
        <v>1</v>
      </c>
      <c r="X756" s="8" t="n">
        <v>1</v>
      </c>
      <c r="Z756" s="8" t="n">
        <v>0</v>
      </c>
      <c r="AA756" s="8" t="n">
        <v>0</v>
      </c>
      <c r="AB756" s="8" t="n">
        <v>0</v>
      </c>
      <c r="AC756" s="8" t="n">
        <v>0</v>
      </c>
      <c r="AD756" s="8" t="n">
        <v>0</v>
      </c>
      <c r="AE756" s="8" t="n">
        <v>1</v>
      </c>
      <c r="AF756" s="8" t="n">
        <v>1</v>
      </c>
      <c r="AH756" s="8" t="n">
        <v>0</v>
      </c>
      <c r="AI756" s="8" t="n">
        <v>0</v>
      </c>
      <c r="AJ756" s="8" t="n">
        <v>0</v>
      </c>
      <c r="AK756" s="8" t="n">
        <v>0</v>
      </c>
      <c r="AL756" s="8" t="n">
        <v>0</v>
      </c>
      <c r="AM756" s="8" t="n">
        <v>1</v>
      </c>
      <c r="AN756" s="8" t="n">
        <v>1</v>
      </c>
      <c r="AP756" s="8">
        <f>IF(($B$756&lt;&gt;2)+($J$756&lt;&gt;2)+($R$756&lt;&gt;2)+($Z$756&lt;&gt;2)+($AH$756&lt;&gt;2)=0,2,IF((($B$756&lt;&gt;2)*$B$756+($J$756&lt;&gt;2)*$J$756+($R$756&lt;&gt;2)*$R$756+($Z$756&lt;&gt;2)*$Z$756+($AH$756&lt;&gt;2)*$AH$756)/(($B$756&lt;&gt;2)+($J$756&lt;&gt;2)+($R$756&lt;&gt;2)+($Z$756&lt;&gt;2)+($AH$756&lt;&gt;2))&gt;=0.5,1,0))</f>
        <v/>
      </c>
      <c r="AQ756" s="8">
        <f>IF(($C$756&lt;&gt;2)+($K$756&lt;&gt;2)+($S$756&lt;&gt;2)+($AA$756&lt;&gt;2)+($AI$756&lt;&gt;2)=0,2,IF((($C$756&lt;&gt;2)*$C$756+($K$756&lt;&gt;2)*$K$756+($S$756&lt;&gt;2)*$S$756+($AA$756&lt;&gt;2)*$AA$756+($AI$756&lt;&gt;2)*$AI$756)/(($C$756&lt;&gt;2)+($K$756&lt;&gt;2)+($S$756&lt;&gt;2)+($AA$756&lt;&gt;2)+($AI$756&lt;&gt;2))&gt;=0.5,1,0))</f>
        <v/>
      </c>
      <c r="AR756" s="8">
        <f>IF(($D$756&lt;&gt;2)+($L$756&lt;&gt;2)+($T$756&lt;&gt;2)+($AB$756&lt;&gt;2)+($AJ$756&lt;&gt;2)=0,2,IF((($D$756&lt;&gt;2)*$D$756+($L$756&lt;&gt;2)*$L$756+($T$756&lt;&gt;2)*$T$756+($AB$756&lt;&gt;2)*$AB$756+($AJ$756&lt;&gt;2)*$AJ$756)/(($D$756&lt;&gt;2)+($L$756&lt;&gt;2)+($T$756&lt;&gt;2)+($AB$756&lt;&gt;2)+($AJ$756&lt;&gt;2))&gt;=0.5,1,0))</f>
        <v/>
      </c>
      <c r="AS756" s="8">
        <f>IF(($E$756&lt;&gt;2)+($M$756&lt;&gt;2)+($U$756&lt;&gt;2)+($AC$756&lt;&gt;2)+($AK$756&lt;&gt;2)=0,2,IF((($E$756&lt;&gt;2)*$E$756+($M$756&lt;&gt;2)*$M$756+($U$756&lt;&gt;2)*$U$756+($AC$756&lt;&gt;2)*$AC$756+($AK$756&lt;&gt;2)*$AK$756)/(($E$756&lt;&gt;2)+($M$756&lt;&gt;2)+($U$756&lt;&gt;2)+($AC$756&lt;&gt;2)+($AK$756&lt;&gt;2))&gt;=0.5,1,0))</f>
        <v/>
      </c>
      <c r="AT756" s="8">
        <f>IF(($F$756&lt;&gt;2)+($N$756&lt;&gt;2)+($V$756&lt;&gt;2)+($AD$756&lt;&gt;2)+($AL$756&lt;&gt;2)=0,2,IF((($F$756&lt;&gt;2)*$F$756+($N$756&lt;&gt;2)*$N$756+($V$756&lt;&gt;2)*$V$756+($AD$756&lt;&gt;2)*$AD$756+($AL$756&lt;&gt;2)*$AL$756)/(($F$756&lt;&gt;2)+($N$756&lt;&gt;2)+($V$756&lt;&gt;2)+($AD$756&lt;&gt;2)+($AL$756&lt;&gt;2))&gt;=0.5,1,0))</f>
        <v/>
      </c>
      <c r="AU756" s="8">
        <f>IF(($G$756&lt;&gt;2)+($O$756&lt;&gt;2)+($W$756&lt;&gt;2)+($AE$756&lt;&gt;2)+($AM$756&lt;&gt;2)=0,2,IF((($G$756&lt;&gt;2)*$G$756+($O$756&lt;&gt;2)*$O$756+($W$756&lt;&gt;2)*$W$756+($AE$756&lt;&gt;2)*$AE$756+($AM$756&lt;&gt;2)*$AM$756)/(($G$756&lt;&gt;2)+($O$756&lt;&gt;2)+($W$756&lt;&gt;2)+($AE$756&lt;&gt;2)+($AM$756&lt;&gt;2))&gt;=0.5,1,0))</f>
        <v/>
      </c>
      <c r="AV756" s="8">
        <f>IF(($H$756&lt;&gt;2)+($P$756&lt;&gt;2)+($X$756&lt;&gt;2)+($AF$756&lt;&gt;2)+($AN$756&lt;&gt;2)=0,2,IF((($H$756&lt;&gt;2)*$H$756+($P$756&lt;&gt;2)*$P$756+($X$756&lt;&gt;2)*$X$756+($AF$756&lt;&gt;2)*$AF$756+($AN$756&lt;&gt;2)*$AN$756)/(($H$756&lt;&gt;2)+($P$756&lt;&gt;2)+($X$756&lt;&gt;2)+($AF$756&lt;&gt;2)+($AN$756&lt;&gt;2))&gt;=0.5,1,0))</f>
        <v/>
      </c>
      <c r="AX756" s="16">
        <f>'Ground truth'!$B$20</f>
        <v/>
      </c>
      <c r="AY756" s="16">
        <f>'Ground truth'!$C$20</f>
        <v/>
      </c>
      <c r="AZ756" s="16">
        <f>'Ground truth'!$D$20</f>
        <v/>
      </c>
      <c r="BA756" s="16">
        <f>'Ground truth'!$E$20</f>
        <v/>
      </c>
      <c r="BB756" s="16">
        <f>'Ground truth'!$F$20</f>
        <v/>
      </c>
      <c r="BC756" s="16">
        <f>'Ground truth'!$G$20</f>
        <v/>
      </c>
      <c r="BD756" s="16">
        <f>'Ground truth'!$H$20</f>
        <v/>
      </c>
    </row>
    <row r="758">
      <c r="A758" s="17" t="inlineStr">
        <is>
          <t>metrics — confident-only (unsure excluded from denominators)</t>
        </is>
      </c>
      <c r="B758" s="10" t="inlineStr">
        <is>
          <t>run 1</t>
        </is>
      </c>
      <c r="C758" s="10" t="inlineStr">
        <is>
          <t>run 2</t>
        </is>
      </c>
      <c r="D758" s="10" t="inlineStr">
        <is>
          <t>run 3</t>
        </is>
      </c>
      <c r="E758" s="10" t="inlineStr">
        <is>
          <t>run 4</t>
        </is>
      </c>
      <c r="F758" s="10" t="inlineStr">
        <is>
          <t>run 5</t>
        </is>
      </c>
      <c r="G758" s="10" t="inlineStr">
        <is>
          <t>avg-matrix</t>
        </is>
      </c>
      <c r="H758" s="10" t="inlineStr">
        <is>
          <t>mean</t>
        </is>
      </c>
      <c r="I758" s="10" t="inlineStr">
        <is>
          <t>std (pop.)</t>
        </is>
      </c>
      <c r="J758" s="17" t="inlineStr">
        <is>
          <t>notes</t>
        </is>
      </c>
    </row>
    <row r="759">
      <c r="A759" s="7" t="inlineStr">
        <is>
          <t>TP</t>
        </is>
      </c>
      <c r="B759" s="7">
        <f>SUMPRODUCT(($B$750:$H$756=1)*('Ground truth'!$B$14:$H$20=1))</f>
        <v/>
      </c>
      <c r="C759" s="7">
        <f>SUMPRODUCT(($J$750:$P$756=1)*('Ground truth'!$B$14:$H$20=1))</f>
        <v/>
      </c>
      <c r="D759" s="7">
        <f>SUMPRODUCT(($R$750:$X$756=1)*('Ground truth'!$B$14:$H$20=1))</f>
        <v/>
      </c>
      <c r="E759" s="7">
        <f>SUMPRODUCT(($Z$750:$AF$756=1)*('Ground truth'!$B$14:$H$20=1))</f>
        <v/>
      </c>
      <c r="F759" s="7">
        <f>SUMPRODUCT(($AH$750:$AN$756=1)*('Ground truth'!$B$14:$H$20=1))</f>
        <v/>
      </c>
      <c r="G759" s="7">
        <f>SUMPRODUCT(($AP$750:$AV$756=1)*('Ground truth'!$B$14:$H$20=1))</f>
        <v/>
      </c>
      <c r="H759" s="12">
        <f>AVERAGE($B$759:$F$759)</f>
        <v/>
      </c>
      <c r="I759" s="12">
        <f>STDEV.P($B$759:$F$759)</f>
        <v/>
      </c>
    </row>
    <row r="760">
      <c r="A760" s="7" t="inlineStr">
        <is>
          <t>TN</t>
        </is>
      </c>
      <c r="B760" s="7">
        <f>SUMPRODUCT(($B$750:$H$756=0)*('Ground truth'!$B$14:$H$20=0))</f>
        <v/>
      </c>
      <c r="C760" s="7">
        <f>SUMPRODUCT(($J$750:$P$756=0)*('Ground truth'!$B$14:$H$20=0))</f>
        <v/>
      </c>
      <c r="D760" s="7">
        <f>SUMPRODUCT(($R$750:$X$756=0)*('Ground truth'!$B$14:$H$20=0))</f>
        <v/>
      </c>
      <c r="E760" s="7">
        <f>SUMPRODUCT(($Z$750:$AF$756=0)*('Ground truth'!$B$14:$H$20=0))</f>
        <v/>
      </c>
      <c r="F760" s="7">
        <f>SUMPRODUCT(($AH$750:$AN$756=0)*('Ground truth'!$B$14:$H$20=0))</f>
        <v/>
      </c>
      <c r="G760" s="7">
        <f>SUMPRODUCT(($AP$750:$AV$756=0)*('Ground truth'!$B$14:$H$20=0))</f>
        <v/>
      </c>
      <c r="H760" s="12">
        <f>AVERAGE($B$760:$F$760)</f>
        <v/>
      </c>
      <c r="I760" s="12">
        <f>STDEV.P($B$760:$F$760)</f>
        <v/>
      </c>
    </row>
    <row r="761">
      <c r="A761" s="7" t="inlineStr">
        <is>
          <t>FP</t>
        </is>
      </c>
      <c r="B761" s="7">
        <f>SUMPRODUCT(($B$750:$H$756=1)*('Ground truth'!$B$14:$H$20=0))</f>
        <v/>
      </c>
      <c r="C761" s="7">
        <f>SUMPRODUCT(($J$750:$P$756=1)*('Ground truth'!$B$14:$H$20=0))</f>
        <v/>
      </c>
      <c r="D761" s="7">
        <f>SUMPRODUCT(($R$750:$X$756=1)*('Ground truth'!$B$14:$H$20=0))</f>
        <v/>
      </c>
      <c r="E761" s="7">
        <f>SUMPRODUCT(($Z$750:$AF$756=1)*('Ground truth'!$B$14:$H$20=0))</f>
        <v/>
      </c>
      <c r="F761" s="7">
        <f>SUMPRODUCT(($AH$750:$AN$756=1)*('Ground truth'!$B$14:$H$20=0))</f>
        <v/>
      </c>
      <c r="G761" s="7">
        <f>SUMPRODUCT(($AP$750:$AV$756=1)*('Ground truth'!$B$14:$H$20=0))</f>
        <v/>
      </c>
      <c r="H761" s="12">
        <f>AVERAGE($B$761:$F$761)</f>
        <v/>
      </c>
      <c r="I761" s="12">
        <f>STDEV.P($B$761:$F$761)</f>
        <v/>
      </c>
    </row>
    <row r="762">
      <c r="A762" s="7" t="inlineStr">
        <is>
          <t>FN</t>
        </is>
      </c>
      <c r="B762" s="7">
        <f>SUMPRODUCT(($B$750:$H$756=0)*('Ground truth'!$B$14:$H$20=1))</f>
        <v/>
      </c>
      <c r="C762" s="7">
        <f>SUMPRODUCT(($J$750:$P$756=0)*('Ground truth'!$B$14:$H$20=1))</f>
        <v/>
      </c>
      <c r="D762" s="7">
        <f>SUMPRODUCT(($R$750:$X$756=0)*('Ground truth'!$B$14:$H$20=1))</f>
        <v/>
      </c>
      <c r="E762" s="7">
        <f>SUMPRODUCT(($Z$750:$AF$756=0)*('Ground truth'!$B$14:$H$20=1))</f>
        <v/>
      </c>
      <c r="F762" s="7">
        <f>SUMPRODUCT(($AH$750:$AN$756=0)*('Ground truth'!$B$14:$H$20=1))</f>
        <v/>
      </c>
      <c r="G762" s="7">
        <f>SUMPRODUCT(($AP$750:$AV$756=0)*('Ground truth'!$B$14:$H$20=1))</f>
        <v/>
      </c>
      <c r="H762" s="12">
        <f>AVERAGE($B$762:$F$762)</f>
        <v/>
      </c>
      <c r="I762" s="12">
        <f>STDEV.P($B$762:$F$762)</f>
        <v/>
      </c>
    </row>
    <row r="763">
      <c r="A763" s="4" t="inlineStr">
        <is>
          <t>Precision</t>
        </is>
      </c>
      <c r="B763" s="12">
        <f>IFERROR($B$759/($B$759+$B$761),0)</f>
        <v/>
      </c>
      <c r="C763" s="12">
        <f>IFERROR($C$759/($C$759+$C$761),0)</f>
        <v/>
      </c>
      <c r="D763" s="12">
        <f>IFERROR($D$759/($D$759+$D$761),0)</f>
        <v/>
      </c>
      <c r="E763" s="12">
        <f>IFERROR($E$759/($E$759+$E$761),0)</f>
        <v/>
      </c>
      <c r="F763" s="12">
        <f>IFERROR($F$759/($F$759+$F$761),0)</f>
        <v/>
      </c>
      <c r="G763" s="12">
        <f>IFERROR($G$759/($G$759+$G$761),0)</f>
        <v/>
      </c>
      <c r="H763" s="18">
        <f>AVERAGE($B$763:$F$763)</f>
        <v/>
      </c>
      <c r="I763" s="18">
        <f>STDEV.P($B$763:$F$763)</f>
        <v/>
      </c>
    </row>
    <row r="764">
      <c r="A764" s="4" t="inlineStr">
        <is>
          <t>Recall</t>
        </is>
      </c>
      <c r="B764" s="12">
        <f>IFERROR($B$759/($B$759+$B$762),0)</f>
        <v/>
      </c>
      <c r="C764" s="12">
        <f>IFERROR($C$759/($C$759+$C$762),0)</f>
        <v/>
      </c>
      <c r="D764" s="12">
        <f>IFERROR($D$759/($D$759+$D$762),0)</f>
        <v/>
      </c>
      <c r="E764" s="12">
        <f>IFERROR($E$759/($E$759+$E$762),0)</f>
        <v/>
      </c>
      <c r="F764" s="12">
        <f>IFERROR($F$759/($F$759+$F$762),0)</f>
        <v/>
      </c>
      <c r="G764" s="12">
        <f>IFERROR($G$759/($G$759+$G$762),0)</f>
        <v/>
      </c>
      <c r="H764" s="18">
        <f>AVERAGE($B$764:$F$764)</f>
        <v/>
      </c>
      <c r="I764" s="18">
        <f>STDEV.P($B$764:$F$764)</f>
        <v/>
      </c>
    </row>
    <row r="765">
      <c r="A765" s="4" t="inlineStr">
        <is>
          <t>F1</t>
        </is>
      </c>
      <c r="B765" s="12">
        <f>IFERROR(2*$B$763*$B$764/($B$763+$B$764),0)</f>
        <v/>
      </c>
      <c r="C765" s="12">
        <f>IFERROR(2*$C$763*$C$764/($C$763+$C$764),0)</f>
        <v/>
      </c>
      <c r="D765" s="12">
        <f>IFERROR(2*$D$763*$D$764/($D$763+$D$764),0)</f>
        <v/>
      </c>
      <c r="E765" s="12">
        <f>IFERROR(2*$E$763*$E$764/($E$763+$E$764),0)</f>
        <v/>
      </c>
      <c r="F765" s="12">
        <f>IFERROR(2*$F$763*$F$764/($F$763+$F$764),0)</f>
        <v/>
      </c>
      <c r="G765" s="12">
        <f>IFERROR(2*$G$763*$G$764/($G$763+$G$764),0)</f>
        <v/>
      </c>
      <c r="H765" s="18">
        <f>AVERAGE($B$765:$F$765)</f>
        <v/>
      </c>
      <c r="I765" s="18">
        <f>STDEV.P($B$765:$F$765)</f>
        <v/>
      </c>
    </row>
    <row r="766">
      <c r="A766" s="4" t="inlineStr">
        <is>
          <t>Accuracy</t>
        </is>
      </c>
      <c r="B766" s="12">
        <f>IFERROR(($B$759+$B$760)/($B$759+$B$760+$B$761+$B$762),0)</f>
        <v/>
      </c>
      <c r="C766" s="12">
        <f>IFERROR(($C$759+$C$760)/($C$759+$C$760+$C$761+$C$762),0)</f>
        <v/>
      </c>
      <c r="D766" s="12">
        <f>IFERROR(($D$759+$D$760)/($D$759+$D$760+$D$761+$D$762),0)</f>
        <v/>
      </c>
      <c r="E766" s="12">
        <f>IFERROR(($E$759+$E$760)/($E$759+$E$760+$E$761+$E$762),0)</f>
        <v/>
      </c>
      <c r="F766" s="12">
        <f>IFERROR(($F$759+$F$760)/($F$759+$F$760+$F$761+$F$762),0)</f>
        <v/>
      </c>
      <c r="G766" s="12">
        <f>IFERROR(($G$759+$G$760)/($G$759+$G$760+$G$761+$G$762),0)</f>
        <v/>
      </c>
      <c r="H766" s="18">
        <f>AVERAGE($B$766:$F$766)</f>
        <v/>
      </c>
      <c r="I766" s="18">
        <f>STDEV.P($B$766:$F$766)</f>
        <v/>
      </c>
    </row>
    <row r="767">
      <c r="A767" s="4" t="inlineStr">
        <is>
          <t>Edit distance</t>
        </is>
      </c>
      <c r="B767" s="12">
        <f>SUMPRODUCT(ABS('Ground truth'!$B$14:$H$20-$B$750:$H$756))</f>
        <v/>
      </c>
      <c r="C767" s="12">
        <f>SUMPRODUCT(ABS('Ground truth'!$B$14:$H$20-$J$750:$P$756))</f>
        <v/>
      </c>
      <c r="D767" s="12">
        <f>SUMPRODUCT(ABS('Ground truth'!$B$14:$H$20-$R$750:$X$756))</f>
        <v/>
      </c>
      <c r="E767" s="12">
        <f>SUMPRODUCT(ABS('Ground truth'!$B$14:$H$20-$Z$750:$AF$756))</f>
        <v/>
      </c>
      <c r="F767" s="12">
        <f>SUMPRODUCT(ABS('Ground truth'!$B$14:$H$20-$AH$750:$AN$756))</f>
        <v/>
      </c>
      <c r="G767" s="12">
        <f>SUMPRODUCT(ABS('Ground truth'!$B$14:$H$20-$AP$750:$AV$756))</f>
        <v/>
      </c>
      <c r="H767" s="18">
        <f>AVERAGE($B$767:$F$767)</f>
        <v/>
      </c>
      <c r="I767" s="18">
        <f>STDEV.P($B$767:$F$767)</f>
        <v/>
      </c>
    </row>
    <row r="768">
      <c r="A768" s="4" t="inlineStr">
        <is>
          <t>Spectral distance</t>
        </is>
      </c>
      <c r="B768" s="12">
        <f>SQRT(SUMPRODUCT(('Ground truth'!$K$14:$K$20-$B$779:$B$785)^2))</f>
        <v/>
      </c>
      <c r="C768" s="12">
        <f>SQRT(SUMPRODUCT(('Ground truth'!$K$14:$K$20-$C$779:$C$785)^2))</f>
        <v/>
      </c>
      <c r="D768" s="12">
        <f>SQRT(SUMPRODUCT(('Ground truth'!$K$14:$K$20-$D$779:$D$785)^2))</f>
        <v/>
      </c>
      <c r="E768" s="12">
        <f>SQRT(SUMPRODUCT(('Ground truth'!$K$14:$K$20-$E$779:$E$785)^2))</f>
        <v/>
      </c>
      <c r="F768" s="12">
        <f>SQRT(SUMPRODUCT(('Ground truth'!$K$14:$K$20-$F$779:$F$785)^2))</f>
        <v/>
      </c>
      <c r="G768" s="12">
        <f>SQRT(SUMPRODUCT(('Ground truth'!$K$14:$K$20-$G$779:$G$785)^2))</f>
        <v/>
      </c>
      <c r="H768" s="18">
        <f>AVERAGE($B$768:$F$768)</f>
        <v/>
      </c>
      <c r="I768" s="18">
        <f>STDEV.P($B$768:$F$768)</f>
        <v/>
      </c>
    </row>
    <row r="769">
      <c r="A769" s="4" t="inlineStr">
        <is>
          <t>Unsure cells</t>
        </is>
      </c>
      <c r="B769" s="7">
        <f>COUNTIF($B$750:$H$756,2)</f>
        <v/>
      </c>
      <c r="C769" s="7">
        <f>COUNTIF($J$750:$P$756,2)</f>
        <v/>
      </c>
      <c r="D769" s="7">
        <f>COUNTIF($R$750:$X$756,2)</f>
        <v/>
      </c>
      <c r="E769" s="7">
        <f>COUNTIF($Z$750:$AF$756,2)</f>
        <v/>
      </c>
      <c r="F769" s="7">
        <f>COUNTIF($AH$750:$AN$756,2)</f>
        <v/>
      </c>
      <c r="G769" s="7">
        <f>COUNTIF($AP$750:$AV$756,2)</f>
        <v/>
      </c>
      <c r="H769" s="12">
        <f>AVERAGE($B$769:$F$769)</f>
        <v/>
      </c>
      <c r="I769" s="12">
        <f>STDEV.P($B$769:$F$769)</f>
        <v/>
      </c>
    </row>
    <row r="770">
      <c r="A770" s="3" t="inlineStr">
        <is>
          <t>eigenvalues (real part, numpy order; pasted)</t>
        </is>
      </c>
    </row>
    <row r="771">
      <c r="A771" s="3" t="inlineStr">
        <is>
          <t xml:space="preserve">  λ1</t>
        </is>
      </c>
      <c r="B771" s="19" t="n">
        <v>5.174663794668241</v>
      </c>
      <c r="C771" s="19" t="n">
        <v>4.700903168335395</v>
      </c>
      <c r="D771" s="19" t="n">
        <v>5.310209794952122</v>
      </c>
      <c r="E771" s="19" t="n">
        <v>5.174663794668241</v>
      </c>
      <c r="F771" s="19" t="n">
        <v>4.895106515927536</v>
      </c>
      <c r="G771" s="19" t="n">
        <v>5.174663794668241</v>
      </c>
    </row>
    <row r="772">
      <c r="A772" s="3" t="inlineStr">
        <is>
          <t xml:space="preserve">  λ2</t>
        </is>
      </c>
      <c r="B772" s="19" t="n">
        <v>1.438947632641102</v>
      </c>
      <c r="C772" s="19" t="n">
        <v>-1.262242612135867</v>
      </c>
      <c r="D772" s="19" t="n">
        <v>1.866384711594573</v>
      </c>
      <c r="E772" s="19" t="n">
        <v>1.438947632641102</v>
      </c>
      <c r="F772" s="19" t="n">
        <v>1.397295069297089</v>
      </c>
      <c r="G772" s="19" t="n">
        <v>1.438947632641102</v>
      </c>
    </row>
    <row r="773">
      <c r="A773" s="3" t="inlineStr">
        <is>
          <t xml:space="preserve">  λ3</t>
        </is>
      </c>
      <c r="B773" s="19" t="n">
        <v>0.5463263892037049</v>
      </c>
      <c r="C773" s="19" t="n">
        <v>-0.3260492103888684</v>
      </c>
      <c r="D773" s="19" t="n">
        <v>1.251739770261808</v>
      </c>
      <c r="E773" s="19" t="n">
        <v>0.5463263892037049</v>
      </c>
      <c r="F773" s="19" t="n">
        <v>-1</v>
      </c>
      <c r="G773" s="19" t="n">
        <v>0.5463263892037049</v>
      </c>
    </row>
    <row r="774">
      <c r="A774" s="3" t="inlineStr">
        <is>
          <t xml:space="preserve">  λ4</t>
        </is>
      </c>
      <c r="B774" s="19" t="n">
        <v>-0.2790669889893816</v>
      </c>
      <c r="C774" s="19" t="n">
        <v>1.314391809182572</v>
      </c>
      <c r="D774" s="19" t="n">
        <v>-0.6723854304839092</v>
      </c>
      <c r="E774" s="19" t="n">
        <v>-0.2790669889893816</v>
      </c>
      <c r="F774" s="19" t="n">
        <v>-0.2924015852246211</v>
      </c>
      <c r="G774" s="19" t="n">
        <v>-0.2790669889893816</v>
      </c>
    </row>
    <row r="775">
      <c r="A775" s="3" t="inlineStr">
        <is>
          <t xml:space="preserve">  λ5</t>
        </is>
      </c>
      <c r="B775" s="19" t="n">
        <v>-0.8808708275236715</v>
      </c>
      <c r="C775" s="19" t="n">
        <v>1.572996845006768</v>
      </c>
      <c r="D775" s="19" t="n">
        <v>-0.2450881245773249</v>
      </c>
      <c r="E775" s="19" t="n">
        <v>-0.8808708275236715</v>
      </c>
      <c r="F775" s="19" t="n">
        <v>2</v>
      </c>
      <c r="G775" s="19" t="n">
        <v>-0.8808708275236715</v>
      </c>
    </row>
    <row r="776">
      <c r="A776" s="3" t="inlineStr">
        <is>
          <t xml:space="preserve">  λ6</t>
        </is>
      </c>
      <c r="B776" s="19" t="n">
        <v>1.618033988749895</v>
      </c>
      <c r="C776" s="19" t="n">
        <v>-5.316958263169245e-17</v>
      </c>
      <c r="D776" s="19" t="n">
        <v>0.4891392782527274</v>
      </c>
      <c r="E776" s="19" t="n">
        <v>1.618033988749895</v>
      </c>
      <c r="F776" s="19" t="n">
        <v>2.685598742203247e-16</v>
      </c>
      <c r="G776" s="19" t="n">
        <v>1.618033988749895</v>
      </c>
    </row>
    <row r="777">
      <c r="A777" s="3" t="inlineStr">
        <is>
          <t xml:space="preserve">  λ7</t>
        </is>
      </c>
      <c r="B777" s="19" t="n">
        <v>-0.6180339887498941</v>
      </c>
      <c r="C777" s="19" t="n">
        <v>1</v>
      </c>
      <c r="D777" s="19" t="n">
        <v>-1</v>
      </c>
      <c r="E777" s="19" t="n">
        <v>-0.6180339887498941</v>
      </c>
      <c r="F777" s="19" t="n">
        <v>-3.405049079710449e-18</v>
      </c>
      <c r="G777" s="19" t="n">
        <v>-0.6180339887498941</v>
      </c>
    </row>
    <row r="778">
      <c r="A778" s="3" t="inlineStr">
        <is>
          <t>eigenvalues sorted desc (LARGE)</t>
        </is>
      </c>
    </row>
    <row r="779">
      <c r="A779" s="3" t="inlineStr">
        <is>
          <t xml:space="preserve">  λ(1)</t>
        </is>
      </c>
      <c r="B779" s="19">
        <f>LARGE($B$771:$B$777,1)</f>
        <v/>
      </c>
      <c r="C779" s="19">
        <f>LARGE($C$771:$C$777,1)</f>
        <v/>
      </c>
      <c r="D779" s="19">
        <f>LARGE($D$771:$D$777,1)</f>
        <v/>
      </c>
      <c r="E779" s="19">
        <f>LARGE($E$771:$E$777,1)</f>
        <v/>
      </c>
      <c r="F779" s="19">
        <f>LARGE($F$771:$F$777,1)</f>
        <v/>
      </c>
      <c r="G779" s="19">
        <f>LARGE($G$771:$G$777,1)</f>
        <v/>
      </c>
    </row>
    <row r="780">
      <c r="A780" s="3" t="inlineStr">
        <is>
          <t xml:space="preserve">  λ(2)</t>
        </is>
      </c>
      <c r="B780" s="19">
        <f>LARGE($B$771:$B$777,2)</f>
        <v/>
      </c>
      <c r="C780" s="19">
        <f>LARGE($C$771:$C$777,2)</f>
        <v/>
      </c>
      <c r="D780" s="19">
        <f>LARGE($D$771:$D$777,2)</f>
        <v/>
      </c>
      <c r="E780" s="19">
        <f>LARGE($E$771:$E$777,2)</f>
        <v/>
      </c>
      <c r="F780" s="19">
        <f>LARGE($F$771:$F$777,2)</f>
        <v/>
      </c>
      <c r="G780" s="19">
        <f>LARGE($G$771:$G$777,2)</f>
        <v/>
      </c>
    </row>
    <row r="781">
      <c r="A781" s="3" t="inlineStr">
        <is>
          <t xml:space="preserve">  λ(3)</t>
        </is>
      </c>
      <c r="B781" s="19">
        <f>LARGE($B$771:$B$777,3)</f>
        <v/>
      </c>
      <c r="C781" s="19">
        <f>LARGE($C$771:$C$777,3)</f>
        <v/>
      </c>
      <c r="D781" s="19">
        <f>LARGE($D$771:$D$777,3)</f>
        <v/>
      </c>
      <c r="E781" s="19">
        <f>LARGE($E$771:$E$777,3)</f>
        <v/>
      </c>
      <c r="F781" s="19">
        <f>LARGE($F$771:$F$777,3)</f>
        <v/>
      </c>
      <c r="G781" s="19">
        <f>LARGE($G$771:$G$777,3)</f>
        <v/>
      </c>
    </row>
    <row r="782">
      <c r="A782" s="3" t="inlineStr">
        <is>
          <t xml:space="preserve">  λ(4)</t>
        </is>
      </c>
      <c r="B782" s="19">
        <f>LARGE($B$771:$B$777,4)</f>
        <v/>
      </c>
      <c r="C782" s="19">
        <f>LARGE($C$771:$C$777,4)</f>
        <v/>
      </c>
      <c r="D782" s="19">
        <f>LARGE($D$771:$D$777,4)</f>
        <v/>
      </c>
      <c r="E782" s="19">
        <f>LARGE($E$771:$E$777,4)</f>
        <v/>
      </c>
      <c r="F782" s="19">
        <f>LARGE($F$771:$F$777,4)</f>
        <v/>
      </c>
      <c r="G782" s="19">
        <f>LARGE($G$771:$G$777,4)</f>
        <v/>
      </c>
    </row>
    <row r="783">
      <c r="A783" s="3" t="inlineStr">
        <is>
          <t xml:space="preserve">  λ(5)</t>
        </is>
      </c>
      <c r="B783" s="19">
        <f>LARGE($B$771:$B$777,5)</f>
        <v/>
      </c>
      <c r="C783" s="19">
        <f>LARGE($C$771:$C$777,5)</f>
        <v/>
      </c>
      <c r="D783" s="19">
        <f>LARGE($D$771:$D$777,5)</f>
        <v/>
      </c>
      <c r="E783" s="19">
        <f>LARGE($E$771:$E$777,5)</f>
        <v/>
      </c>
      <c r="F783" s="19">
        <f>LARGE($F$771:$F$777,5)</f>
        <v/>
      </c>
      <c r="G783" s="19">
        <f>LARGE($G$771:$G$777,5)</f>
        <v/>
      </c>
    </row>
    <row r="784">
      <c r="A784" s="3" t="inlineStr">
        <is>
          <t xml:space="preserve">  λ(6)</t>
        </is>
      </c>
      <c r="B784" s="19">
        <f>LARGE($B$771:$B$777,6)</f>
        <v/>
      </c>
      <c r="C784" s="19">
        <f>LARGE($C$771:$C$777,6)</f>
        <v/>
      </c>
      <c r="D784" s="19">
        <f>LARGE($D$771:$D$777,6)</f>
        <v/>
      </c>
      <c r="E784" s="19">
        <f>LARGE($E$771:$E$777,6)</f>
        <v/>
      </c>
      <c r="F784" s="19">
        <f>LARGE($F$771:$F$777,6)</f>
        <v/>
      </c>
      <c r="G784" s="19">
        <f>LARGE($G$771:$G$777,6)</f>
        <v/>
      </c>
    </row>
    <row r="785">
      <c r="A785" s="3" t="inlineStr">
        <is>
          <t xml:space="preserve">  λ(7)</t>
        </is>
      </c>
      <c r="B785" s="19">
        <f>LARGE($B$771:$B$777,7)</f>
        <v/>
      </c>
      <c r="C785" s="19">
        <f>LARGE($C$771:$C$777,7)</f>
        <v/>
      </c>
      <c r="D785" s="19">
        <f>LARGE($D$771:$D$777,7)</f>
        <v/>
      </c>
      <c r="E785" s="19">
        <f>LARGE($E$771:$E$777,7)</f>
        <v/>
      </c>
      <c r="F785" s="19">
        <f>LARGE($F$771:$F$777,7)</f>
        <v/>
      </c>
      <c r="G785" s="19">
        <f>LARGE($G$771:$G$777,7)</f>
        <v/>
      </c>
    </row>
    <row r="786">
      <c r="A786" s="3" t="inlineStr">
        <is>
          <t>check: Σeig − trace (→0)</t>
        </is>
      </c>
      <c r="B786" s="3">
        <f>ROUND(SUM($B$771:$B$777)-($B$750+$C$751+$D$752+$E$753+$F$754+$G$755+$H$756),6)</f>
        <v/>
      </c>
      <c r="C786" s="3">
        <f>ROUND(SUM($C$771:$C$777)-($J$750+$K$751+$L$752+$M$753+$N$754+$O$755+$P$756),6)</f>
        <v/>
      </c>
      <c r="D786" s="3">
        <f>ROUND(SUM($D$771:$D$777)-($R$750+$S$751+$T$752+$U$753+$V$754+$W$755+$X$756),6)</f>
        <v/>
      </c>
      <c r="E786" s="3">
        <f>ROUND(SUM($E$771:$E$777)-($Z$750+$AA$751+$AB$752+$AC$753+$AD$754+$AE$755+$AF$756),6)</f>
        <v/>
      </c>
      <c r="F786" s="3">
        <f>ROUND(SUM($F$771:$F$777)-($AH$750+$AI$751+$AJ$752+$AK$753+$AL$754+$AM$755+$AN$756),6)</f>
        <v/>
      </c>
      <c r="G786" s="3">
        <f>ROUND(SUM($G$771:$G$777)-($AP$750+$AQ$751+$AR$752+$AS$753+$AT$754+$AU$755+$AV$756),6)</f>
        <v/>
      </c>
    </row>
    <row r="787">
      <c r="A787" s="3" t="inlineStr">
        <is>
          <t>check: Πeig − det (→0)</t>
        </is>
      </c>
      <c r="B787" s="3">
        <f>ROUND(MDETERM($B$750:$H$756)-PRODUCT($B$771:$B$777),6)</f>
        <v/>
      </c>
      <c r="C787" s="3">
        <f>ROUND(MDETERM($J$750:$P$756)-PRODUCT($C$771:$C$777),6)</f>
        <v/>
      </c>
      <c r="D787" s="3">
        <f>ROUND(MDETERM($R$750:$X$756)-PRODUCT($D$771:$D$777),6)</f>
        <v/>
      </c>
      <c r="E787" s="3">
        <f>ROUND(MDETERM($Z$750:$AF$756)-PRODUCT($E$771:$E$777),6)</f>
        <v/>
      </c>
      <c r="F787" s="3">
        <f>ROUND(MDETERM($AH$750:$AN$756)-PRODUCT($F$771:$F$777),6)</f>
        <v/>
      </c>
      <c r="G787" s="3">
        <f>ROUND(MDETERM($AP$750:$AV$756)-PRODUCT($G$771:$G$777),6)</f>
        <v/>
      </c>
    </row>
    <row r="788">
      <c r="A788" s="3" t="inlineStr">
        <is>
          <t>complex eigenvalues?</t>
        </is>
      </c>
      <c r="B788" s="3" t="inlineStr"/>
      <c r="C788" s="3" t="inlineStr"/>
      <c r="D788" s="3" t="inlineStr"/>
      <c r="E788" s="3" t="inlineStr"/>
      <c r="F788" s="3" t="inlineStr"/>
      <c r="G788" s="3" t="inlineStr"/>
    </row>
    <row r="789">
      <c r="A789" s="3" t="inlineStr">
        <is>
          <t>check: det(M − λᵢI) per sorted λ (→0)</t>
        </is>
      </c>
    </row>
    <row r="790">
      <c r="A790" s="3" t="inlineStr">
        <is>
          <t xml:space="preserve">  det(M − λ(1)I)</t>
        </is>
      </c>
      <c r="B790" s="3">
        <f t="array" ref="B790">ROUND(MDETERM($B$750:$H$756-$B$779*MUNIT(7)),6)</f>
        <v/>
      </c>
      <c r="C790" s="3">
        <f t="array" ref="C790">ROUND(MDETERM($J$750:$P$756-$C$779*MUNIT(7)),6)</f>
        <v/>
      </c>
      <c r="D790" s="3">
        <f t="array" ref="D790">ROUND(MDETERM($R$750:$X$756-$D$779*MUNIT(7)),6)</f>
        <v/>
      </c>
      <c r="E790" s="3">
        <f t="array" ref="E790">ROUND(MDETERM($Z$750:$AF$756-$E$779*MUNIT(7)),6)</f>
        <v/>
      </c>
      <c r="F790" s="3">
        <f t="array" ref="F790">ROUND(MDETERM($AH$750:$AN$756-$F$779*MUNIT(7)),6)</f>
        <v/>
      </c>
      <c r="G790" s="3">
        <f t="array" ref="G790">ROUND(MDETERM($AP$750:$AV$756-$G$779*MUNIT(7)),6)</f>
        <v/>
      </c>
    </row>
    <row r="791">
      <c r="A791" s="3" t="inlineStr">
        <is>
          <t xml:space="preserve">  det(M − λ(2)I)</t>
        </is>
      </c>
      <c r="B791" s="3">
        <f t="array" ref="B791">ROUND(MDETERM($B$750:$H$756-$B$780*MUNIT(7)),6)</f>
        <v/>
      </c>
      <c r="C791" s="3">
        <f t="array" ref="C791">ROUND(MDETERM($J$750:$P$756-$C$780*MUNIT(7)),6)</f>
        <v/>
      </c>
      <c r="D791" s="3">
        <f t="array" ref="D791">ROUND(MDETERM($R$750:$X$756-$D$780*MUNIT(7)),6)</f>
        <v/>
      </c>
      <c r="E791" s="3">
        <f t="array" ref="E791">ROUND(MDETERM($Z$750:$AF$756-$E$780*MUNIT(7)),6)</f>
        <v/>
      </c>
      <c r="F791" s="3">
        <f t="array" ref="F791">ROUND(MDETERM($AH$750:$AN$756-$F$780*MUNIT(7)),6)</f>
        <v/>
      </c>
      <c r="G791" s="3">
        <f t="array" ref="G791">ROUND(MDETERM($AP$750:$AV$756-$G$780*MUNIT(7)),6)</f>
        <v/>
      </c>
    </row>
    <row r="792">
      <c r="A792" s="3" t="inlineStr">
        <is>
          <t xml:space="preserve">  det(M − λ(3)I)</t>
        </is>
      </c>
      <c r="B792" s="3">
        <f t="array" ref="B792">ROUND(MDETERM($B$750:$H$756-$B$781*MUNIT(7)),6)</f>
        <v/>
      </c>
      <c r="C792" s="3">
        <f t="array" ref="C792">ROUND(MDETERM($J$750:$P$756-$C$781*MUNIT(7)),6)</f>
        <v/>
      </c>
      <c r="D792" s="3">
        <f t="array" ref="D792">ROUND(MDETERM($R$750:$X$756-$D$781*MUNIT(7)),6)</f>
        <v/>
      </c>
      <c r="E792" s="3">
        <f t="array" ref="E792">ROUND(MDETERM($Z$750:$AF$756-$E$781*MUNIT(7)),6)</f>
        <v/>
      </c>
      <c r="F792" s="3">
        <f t="array" ref="F792">ROUND(MDETERM($AH$750:$AN$756-$F$781*MUNIT(7)),6)</f>
        <v/>
      </c>
      <c r="G792" s="3">
        <f t="array" ref="G792">ROUND(MDETERM($AP$750:$AV$756-$G$781*MUNIT(7)),6)</f>
        <v/>
      </c>
    </row>
    <row r="793">
      <c r="A793" s="3" t="inlineStr">
        <is>
          <t xml:space="preserve">  det(M − λ(4)I)</t>
        </is>
      </c>
      <c r="B793" s="3">
        <f t="array" ref="B793">ROUND(MDETERM($B$750:$H$756-$B$782*MUNIT(7)),6)</f>
        <v/>
      </c>
      <c r="C793" s="3">
        <f t="array" ref="C793">ROUND(MDETERM($J$750:$P$756-$C$782*MUNIT(7)),6)</f>
        <v/>
      </c>
      <c r="D793" s="3">
        <f t="array" ref="D793">ROUND(MDETERM($R$750:$X$756-$D$782*MUNIT(7)),6)</f>
        <v/>
      </c>
      <c r="E793" s="3">
        <f t="array" ref="E793">ROUND(MDETERM($Z$750:$AF$756-$E$782*MUNIT(7)),6)</f>
        <v/>
      </c>
      <c r="F793" s="3">
        <f t="array" ref="F793">ROUND(MDETERM($AH$750:$AN$756-$F$782*MUNIT(7)),6)</f>
        <v/>
      </c>
      <c r="G793" s="3">
        <f t="array" ref="G793">ROUND(MDETERM($AP$750:$AV$756-$G$782*MUNIT(7)),6)</f>
        <v/>
      </c>
    </row>
    <row r="794">
      <c r="A794" s="3" t="inlineStr">
        <is>
          <t xml:space="preserve">  det(M − λ(5)I)</t>
        </is>
      </c>
      <c r="B794" s="3">
        <f t="array" ref="B794">ROUND(MDETERM($B$750:$H$756-$B$783*MUNIT(7)),6)</f>
        <v/>
      </c>
      <c r="C794" s="3">
        <f t="array" ref="C794">ROUND(MDETERM($J$750:$P$756-$C$783*MUNIT(7)),6)</f>
        <v/>
      </c>
      <c r="D794" s="3">
        <f t="array" ref="D794">ROUND(MDETERM($R$750:$X$756-$D$783*MUNIT(7)),6)</f>
        <v/>
      </c>
      <c r="E794" s="3">
        <f t="array" ref="E794">ROUND(MDETERM($Z$750:$AF$756-$E$783*MUNIT(7)),6)</f>
        <v/>
      </c>
      <c r="F794" s="3">
        <f t="array" ref="F794">ROUND(MDETERM($AH$750:$AN$756-$F$783*MUNIT(7)),6)</f>
        <v/>
      </c>
      <c r="G794" s="3">
        <f t="array" ref="G794">ROUND(MDETERM($AP$750:$AV$756-$G$783*MUNIT(7)),6)</f>
        <v/>
      </c>
    </row>
    <row r="795">
      <c r="A795" s="3" t="inlineStr">
        <is>
          <t xml:space="preserve">  det(M − λ(6)I)</t>
        </is>
      </c>
      <c r="B795" s="3">
        <f t="array" ref="B795">ROUND(MDETERM($B$750:$H$756-$B$784*MUNIT(7)),6)</f>
        <v/>
      </c>
      <c r="C795" s="3">
        <f t="array" ref="C795">ROUND(MDETERM($J$750:$P$756-$C$784*MUNIT(7)),6)</f>
        <v/>
      </c>
      <c r="D795" s="3">
        <f t="array" ref="D795">ROUND(MDETERM($R$750:$X$756-$D$784*MUNIT(7)),6)</f>
        <v/>
      </c>
      <c r="E795" s="3">
        <f t="array" ref="E795">ROUND(MDETERM($Z$750:$AF$756-$E$784*MUNIT(7)),6)</f>
        <v/>
      </c>
      <c r="F795" s="3">
        <f t="array" ref="F795">ROUND(MDETERM($AH$750:$AN$756-$F$784*MUNIT(7)),6)</f>
        <v/>
      </c>
      <c r="G795" s="3">
        <f t="array" ref="G795">ROUND(MDETERM($AP$750:$AV$756-$G$784*MUNIT(7)),6)</f>
        <v/>
      </c>
    </row>
    <row r="796">
      <c r="A796" s="3" t="inlineStr">
        <is>
          <t xml:space="preserve">  det(M − λ(7)I)</t>
        </is>
      </c>
      <c r="B796" s="3">
        <f t="array" ref="B796">ROUND(MDETERM($B$750:$H$756-$B$785*MUNIT(7)),6)</f>
        <v/>
      </c>
      <c r="C796" s="3">
        <f t="array" ref="C796">ROUND(MDETERM($J$750:$P$756-$C$785*MUNIT(7)),6)</f>
        <v/>
      </c>
      <c r="D796" s="3">
        <f t="array" ref="D796">ROUND(MDETERM($R$750:$X$756-$D$785*MUNIT(7)),6)</f>
        <v/>
      </c>
      <c r="E796" s="3">
        <f t="array" ref="E796">ROUND(MDETERM($Z$750:$AF$756-$E$785*MUNIT(7)),6)</f>
        <v/>
      </c>
      <c r="F796" s="3">
        <f t="array" ref="F796">ROUND(MDETERM($AH$750:$AN$756-$F$785*MUNIT(7)),6)</f>
        <v/>
      </c>
      <c r="G796" s="3">
        <f t="array" ref="G796">ROUND(MDETERM($AP$750:$AV$756-$G$785*MUNIT(7)),6)</f>
        <v/>
      </c>
    </row>
    <row r="800" ht="16" customHeight="1">
      <c r="A800" s="14" t="inlineStr">
        <is>
          <t>RAG R3 | mixtral:8x22b</t>
        </is>
      </c>
      <c r="B800" s="9" t="inlineStr">
        <is>
          <t>run 1 (raw, pasted)</t>
        </is>
      </c>
      <c r="J800" s="9" t="inlineStr">
        <is>
          <t>run 2 (raw, pasted)</t>
        </is>
      </c>
      <c r="R800" s="9" t="inlineStr">
        <is>
          <t>run 3 (raw, pasted)</t>
        </is>
      </c>
      <c r="Z800" s="9" t="inlineStr">
        <is>
          <t>run 4 (raw, pasted)</t>
        </is>
      </c>
      <c r="AH800" s="9" t="inlineStr">
        <is>
          <t>run 5 (raw, pasted)</t>
        </is>
      </c>
      <c r="AP800" s="9" t="inlineStr">
        <is>
          <t>Step2 average matrix (formula)</t>
        </is>
      </c>
      <c r="AX800" s="9" t="inlineStr">
        <is>
          <t>ground truth (reference)</t>
        </is>
      </c>
    </row>
    <row r="801" ht="60" customHeight="1">
      <c r="B801" s="15" t="inlineStr">
        <is>
          <t>Motor</t>
        </is>
      </c>
      <c r="C801" s="15" t="inlineStr">
        <is>
          <t>Gearbox</t>
        </is>
      </c>
      <c r="D801" s="15" t="inlineStr">
        <is>
          <t>Clutch</t>
        </is>
      </c>
      <c r="E801" s="15" t="inlineStr">
        <is>
          <t>Chuck</t>
        </is>
      </c>
      <c r="F801" s="15" t="inlineStr">
        <is>
          <t>Trigger</t>
        </is>
      </c>
      <c r="G801" s="15" t="inlineStr">
        <is>
          <t>Battery or Power Cord</t>
        </is>
      </c>
      <c r="H801" s="15" t="inlineStr">
        <is>
          <t>Handle</t>
        </is>
      </c>
      <c r="J801" s="15" t="inlineStr">
        <is>
          <t>Motor</t>
        </is>
      </c>
      <c r="K801" s="15" t="inlineStr">
        <is>
          <t>Gearbox</t>
        </is>
      </c>
      <c r="L801" s="15" t="inlineStr">
        <is>
          <t>Clutch</t>
        </is>
      </c>
      <c r="M801" s="15" t="inlineStr">
        <is>
          <t>Chuck</t>
        </is>
      </c>
      <c r="N801" s="15" t="inlineStr">
        <is>
          <t>Trigger</t>
        </is>
      </c>
      <c r="O801" s="15" t="inlineStr">
        <is>
          <t>Battery or Power Cord</t>
        </is>
      </c>
      <c r="P801" s="15" t="inlineStr">
        <is>
          <t>Handle</t>
        </is>
      </c>
      <c r="R801" s="15" t="inlineStr">
        <is>
          <t>Motor</t>
        </is>
      </c>
      <c r="S801" s="15" t="inlineStr">
        <is>
          <t>Gearbox</t>
        </is>
      </c>
      <c r="T801" s="15" t="inlineStr">
        <is>
          <t>Clutch</t>
        </is>
      </c>
      <c r="U801" s="15" t="inlineStr">
        <is>
          <t>Chuck</t>
        </is>
      </c>
      <c r="V801" s="15" t="inlineStr">
        <is>
          <t>Trigger</t>
        </is>
      </c>
      <c r="W801" s="15" t="inlineStr">
        <is>
          <t>Battery or Power Cord</t>
        </is>
      </c>
      <c r="X801" s="15" t="inlineStr">
        <is>
          <t>Handle</t>
        </is>
      </c>
      <c r="Z801" s="15" t="inlineStr">
        <is>
          <t>Motor</t>
        </is>
      </c>
      <c r="AA801" s="15" t="inlineStr">
        <is>
          <t>Gearbox</t>
        </is>
      </c>
      <c r="AB801" s="15" t="inlineStr">
        <is>
          <t>Clutch</t>
        </is>
      </c>
      <c r="AC801" s="15" t="inlineStr">
        <is>
          <t>Chuck</t>
        </is>
      </c>
      <c r="AD801" s="15" t="inlineStr">
        <is>
          <t>Trigger</t>
        </is>
      </c>
      <c r="AE801" s="15" t="inlineStr">
        <is>
          <t>Battery or Power Cord</t>
        </is>
      </c>
      <c r="AF801" s="15" t="inlineStr">
        <is>
          <t>Handle</t>
        </is>
      </c>
      <c r="AH801" s="15" t="inlineStr">
        <is>
          <t>Motor</t>
        </is>
      </c>
      <c r="AI801" s="15" t="inlineStr">
        <is>
          <t>Gearbox</t>
        </is>
      </c>
      <c r="AJ801" s="15" t="inlineStr">
        <is>
          <t>Clutch</t>
        </is>
      </c>
      <c r="AK801" s="15" t="inlineStr">
        <is>
          <t>Chuck</t>
        </is>
      </c>
      <c r="AL801" s="15" t="inlineStr">
        <is>
          <t>Trigger</t>
        </is>
      </c>
      <c r="AM801" s="15" t="inlineStr">
        <is>
          <t>Battery or Power Cord</t>
        </is>
      </c>
      <c r="AN801" s="15" t="inlineStr">
        <is>
          <t>Handle</t>
        </is>
      </c>
      <c r="AP801" s="15" t="inlineStr">
        <is>
          <t>Motor</t>
        </is>
      </c>
      <c r="AQ801" s="15" t="inlineStr">
        <is>
          <t>Gearbox</t>
        </is>
      </c>
      <c r="AR801" s="15" t="inlineStr">
        <is>
          <t>Clutch</t>
        </is>
      </c>
      <c r="AS801" s="15" t="inlineStr">
        <is>
          <t>Chuck</t>
        </is>
      </c>
      <c r="AT801" s="15" t="inlineStr">
        <is>
          <t>Trigger</t>
        </is>
      </c>
      <c r="AU801" s="15" t="inlineStr">
        <is>
          <t>Battery or Power Cord</t>
        </is>
      </c>
      <c r="AV801" s="15" t="inlineStr">
        <is>
          <t>Handle</t>
        </is>
      </c>
    </row>
    <row r="802">
      <c r="A802" s="3" t="inlineStr">
        <is>
          <t>Motor</t>
        </is>
      </c>
      <c r="B802" s="8" t="n">
        <v>1</v>
      </c>
      <c r="C802" s="8" t="n">
        <v>1</v>
      </c>
      <c r="D802" s="8" t="n">
        <v>0</v>
      </c>
      <c r="E802" s="8" t="n">
        <v>1</v>
      </c>
      <c r="F802" s="8" t="n">
        <v>1</v>
      </c>
      <c r="G802" s="8" t="n">
        <v>1</v>
      </c>
      <c r="H802" s="8" t="n">
        <v>1</v>
      </c>
      <c r="J802" s="8" t="n">
        <v>1</v>
      </c>
      <c r="K802" s="8" t="n">
        <v>1</v>
      </c>
      <c r="L802" s="8" t="n">
        <v>0</v>
      </c>
      <c r="M802" s="8" t="n">
        <v>1</v>
      </c>
      <c r="N802" s="8" t="n">
        <v>1</v>
      </c>
      <c r="O802" s="8" t="n">
        <v>1</v>
      </c>
      <c r="P802" s="8" t="n">
        <v>1</v>
      </c>
      <c r="R802" s="8" t="n">
        <v>1</v>
      </c>
      <c r="S802" s="8" t="n">
        <v>1</v>
      </c>
      <c r="T802" s="8" t="n">
        <v>0</v>
      </c>
      <c r="U802" s="8" t="n">
        <v>1</v>
      </c>
      <c r="V802" s="8" t="n">
        <v>1</v>
      </c>
      <c r="W802" s="8" t="n">
        <v>1</v>
      </c>
      <c r="X802" s="8" t="n">
        <v>1</v>
      </c>
      <c r="Z802" s="8" t="n">
        <v>1</v>
      </c>
      <c r="AA802" s="8" t="n">
        <v>1</v>
      </c>
      <c r="AB802" s="8" t="n">
        <v>0</v>
      </c>
      <c r="AC802" s="8" t="n">
        <v>1</v>
      </c>
      <c r="AD802" s="8" t="n">
        <v>1</v>
      </c>
      <c r="AE802" s="8" t="n">
        <v>1</v>
      </c>
      <c r="AF802" s="8" t="n">
        <v>1</v>
      </c>
      <c r="AH802" s="8" t="n">
        <v>1</v>
      </c>
      <c r="AI802" s="8" t="n">
        <v>1</v>
      </c>
      <c r="AJ802" s="8" t="n">
        <v>0</v>
      </c>
      <c r="AK802" s="8" t="n">
        <v>1</v>
      </c>
      <c r="AL802" s="8" t="n">
        <v>1</v>
      </c>
      <c r="AM802" s="8" t="n">
        <v>1</v>
      </c>
      <c r="AN802" s="8" t="n">
        <v>1</v>
      </c>
      <c r="AP802" s="8">
        <f>IF(($B$802&lt;&gt;2)+($J$802&lt;&gt;2)+($R$802&lt;&gt;2)+($Z$802&lt;&gt;2)+($AH$802&lt;&gt;2)=0,2,IF((($B$802&lt;&gt;2)*$B$802+($J$802&lt;&gt;2)*$J$802+($R$802&lt;&gt;2)*$R$802+($Z$802&lt;&gt;2)*$Z$802+($AH$802&lt;&gt;2)*$AH$802)/(($B$802&lt;&gt;2)+($J$802&lt;&gt;2)+($R$802&lt;&gt;2)+($Z$802&lt;&gt;2)+($AH$802&lt;&gt;2))&gt;=0.5,1,0))</f>
        <v/>
      </c>
      <c r="AQ802" s="8">
        <f>IF(($C$802&lt;&gt;2)+($K$802&lt;&gt;2)+($S$802&lt;&gt;2)+($AA$802&lt;&gt;2)+($AI$802&lt;&gt;2)=0,2,IF((($C$802&lt;&gt;2)*$C$802+($K$802&lt;&gt;2)*$K$802+($S$802&lt;&gt;2)*$S$802+($AA$802&lt;&gt;2)*$AA$802+($AI$802&lt;&gt;2)*$AI$802)/(($C$802&lt;&gt;2)+($K$802&lt;&gt;2)+($S$802&lt;&gt;2)+($AA$802&lt;&gt;2)+($AI$802&lt;&gt;2))&gt;=0.5,1,0))</f>
        <v/>
      </c>
      <c r="AR802" s="8">
        <f>IF(($D$802&lt;&gt;2)+($L$802&lt;&gt;2)+($T$802&lt;&gt;2)+($AB$802&lt;&gt;2)+($AJ$802&lt;&gt;2)=0,2,IF((($D$802&lt;&gt;2)*$D$802+($L$802&lt;&gt;2)*$L$802+($T$802&lt;&gt;2)*$T$802+($AB$802&lt;&gt;2)*$AB$802+($AJ$802&lt;&gt;2)*$AJ$802)/(($D$802&lt;&gt;2)+($L$802&lt;&gt;2)+($T$802&lt;&gt;2)+($AB$802&lt;&gt;2)+($AJ$802&lt;&gt;2))&gt;=0.5,1,0))</f>
        <v/>
      </c>
      <c r="AS802" s="8">
        <f>IF(($E$802&lt;&gt;2)+($M$802&lt;&gt;2)+($U$802&lt;&gt;2)+($AC$802&lt;&gt;2)+($AK$802&lt;&gt;2)=0,2,IF((($E$802&lt;&gt;2)*$E$802+($M$802&lt;&gt;2)*$M$802+($U$802&lt;&gt;2)*$U$802+($AC$802&lt;&gt;2)*$AC$802+($AK$802&lt;&gt;2)*$AK$802)/(($E$802&lt;&gt;2)+($M$802&lt;&gt;2)+($U$802&lt;&gt;2)+($AC$802&lt;&gt;2)+($AK$802&lt;&gt;2))&gt;=0.5,1,0))</f>
        <v/>
      </c>
      <c r="AT802" s="8">
        <f>IF(($F$802&lt;&gt;2)+($N$802&lt;&gt;2)+($V$802&lt;&gt;2)+($AD$802&lt;&gt;2)+($AL$802&lt;&gt;2)=0,2,IF((($F$802&lt;&gt;2)*$F$802+($N$802&lt;&gt;2)*$N$802+($V$802&lt;&gt;2)*$V$802+($AD$802&lt;&gt;2)*$AD$802+($AL$802&lt;&gt;2)*$AL$802)/(($F$802&lt;&gt;2)+($N$802&lt;&gt;2)+($V$802&lt;&gt;2)+($AD$802&lt;&gt;2)+($AL$802&lt;&gt;2))&gt;=0.5,1,0))</f>
        <v/>
      </c>
      <c r="AU802" s="8">
        <f>IF(($G$802&lt;&gt;2)+($O$802&lt;&gt;2)+($W$802&lt;&gt;2)+($AE$802&lt;&gt;2)+($AM$802&lt;&gt;2)=0,2,IF((($G$802&lt;&gt;2)*$G$802+($O$802&lt;&gt;2)*$O$802+($W$802&lt;&gt;2)*$W$802+($AE$802&lt;&gt;2)*$AE$802+($AM$802&lt;&gt;2)*$AM$802)/(($G$802&lt;&gt;2)+($O$802&lt;&gt;2)+($W$802&lt;&gt;2)+($AE$802&lt;&gt;2)+($AM$802&lt;&gt;2))&gt;=0.5,1,0))</f>
        <v/>
      </c>
      <c r="AV802" s="8">
        <f>IF(($H$802&lt;&gt;2)+($P$802&lt;&gt;2)+($X$802&lt;&gt;2)+($AF$802&lt;&gt;2)+($AN$802&lt;&gt;2)=0,2,IF((($H$802&lt;&gt;2)*$H$802+($P$802&lt;&gt;2)*$P$802+($X$802&lt;&gt;2)*$X$802+($AF$802&lt;&gt;2)*$AF$802+($AN$802&lt;&gt;2)*$AN$802)/(($H$802&lt;&gt;2)+($P$802&lt;&gt;2)+($X$802&lt;&gt;2)+($AF$802&lt;&gt;2)+($AN$802&lt;&gt;2))&gt;=0.5,1,0))</f>
        <v/>
      </c>
      <c r="AX802" s="16">
        <f>'Ground truth'!$B$14</f>
        <v/>
      </c>
      <c r="AY802" s="16">
        <f>'Ground truth'!$C$14</f>
        <v/>
      </c>
      <c r="AZ802" s="16">
        <f>'Ground truth'!$D$14</f>
        <v/>
      </c>
      <c r="BA802" s="16">
        <f>'Ground truth'!$E$14</f>
        <v/>
      </c>
      <c r="BB802" s="16">
        <f>'Ground truth'!$F$14</f>
        <v/>
      </c>
      <c r="BC802" s="16">
        <f>'Ground truth'!$G$14</f>
        <v/>
      </c>
      <c r="BD802" s="16">
        <f>'Ground truth'!$H$14</f>
        <v/>
      </c>
    </row>
    <row r="803">
      <c r="A803" s="3" t="inlineStr">
        <is>
          <t>Gearbox</t>
        </is>
      </c>
      <c r="B803" s="8" t="n">
        <v>1</v>
      </c>
      <c r="C803" s="8" t="n">
        <v>1</v>
      </c>
      <c r="D803" s="8" t="n">
        <v>1</v>
      </c>
      <c r="E803" s="8" t="n">
        <v>0</v>
      </c>
      <c r="F803" s="8" t="n">
        <v>0</v>
      </c>
      <c r="G803" s="8" t="n">
        <v>0</v>
      </c>
      <c r="H803" s="8" t="n">
        <v>0</v>
      </c>
      <c r="J803" s="8" t="n">
        <v>1</v>
      </c>
      <c r="K803" s="8" t="n">
        <v>1</v>
      </c>
      <c r="L803" s="8" t="n">
        <v>1</v>
      </c>
      <c r="M803" s="8" t="n">
        <v>0</v>
      </c>
      <c r="N803" s="8" t="n">
        <v>0</v>
      </c>
      <c r="O803" s="8" t="n">
        <v>0</v>
      </c>
      <c r="P803" s="8" t="n">
        <v>0</v>
      </c>
      <c r="R803" s="8" t="n">
        <v>1</v>
      </c>
      <c r="S803" s="8" t="n">
        <v>1</v>
      </c>
      <c r="T803" s="8" t="n">
        <v>1</v>
      </c>
      <c r="U803" s="8" t="n">
        <v>0</v>
      </c>
      <c r="V803" s="8" t="n">
        <v>0</v>
      </c>
      <c r="W803" s="8" t="n">
        <v>0</v>
      </c>
      <c r="X803" s="8" t="n">
        <v>0</v>
      </c>
      <c r="Z803" s="8" t="n">
        <v>1</v>
      </c>
      <c r="AA803" s="8" t="n">
        <v>1</v>
      </c>
      <c r="AB803" s="8" t="n">
        <v>1</v>
      </c>
      <c r="AC803" s="8" t="n">
        <v>0</v>
      </c>
      <c r="AD803" s="8" t="n">
        <v>0</v>
      </c>
      <c r="AE803" s="8" t="n">
        <v>0</v>
      </c>
      <c r="AF803" s="8" t="n">
        <v>0</v>
      </c>
      <c r="AH803" s="8" t="n">
        <v>1</v>
      </c>
      <c r="AI803" s="8" t="n">
        <v>1</v>
      </c>
      <c r="AJ803" s="8" t="n">
        <v>1</v>
      </c>
      <c r="AK803" s="8" t="n">
        <v>0</v>
      </c>
      <c r="AL803" s="8" t="n">
        <v>0</v>
      </c>
      <c r="AM803" s="8" t="n">
        <v>0</v>
      </c>
      <c r="AN803" s="8" t="n">
        <v>0</v>
      </c>
      <c r="AP803" s="8">
        <f>IF(($B$803&lt;&gt;2)+($J$803&lt;&gt;2)+($R$803&lt;&gt;2)+($Z$803&lt;&gt;2)+($AH$803&lt;&gt;2)=0,2,IF((($B$803&lt;&gt;2)*$B$803+($J$803&lt;&gt;2)*$J$803+($R$803&lt;&gt;2)*$R$803+($Z$803&lt;&gt;2)*$Z$803+($AH$803&lt;&gt;2)*$AH$803)/(($B$803&lt;&gt;2)+($J$803&lt;&gt;2)+($R$803&lt;&gt;2)+($Z$803&lt;&gt;2)+($AH$803&lt;&gt;2))&gt;=0.5,1,0))</f>
        <v/>
      </c>
      <c r="AQ803" s="8">
        <f>IF(($C$803&lt;&gt;2)+($K$803&lt;&gt;2)+($S$803&lt;&gt;2)+($AA$803&lt;&gt;2)+($AI$803&lt;&gt;2)=0,2,IF((($C$803&lt;&gt;2)*$C$803+($K$803&lt;&gt;2)*$K$803+($S$803&lt;&gt;2)*$S$803+($AA$803&lt;&gt;2)*$AA$803+($AI$803&lt;&gt;2)*$AI$803)/(($C$803&lt;&gt;2)+($K$803&lt;&gt;2)+($S$803&lt;&gt;2)+($AA$803&lt;&gt;2)+($AI$803&lt;&gt;2))&gt;=0.5,1,0))</f>
        <v/>
      </c>
      <c r="AR803" s="8">
        <f>IF(($D$803&lt;&gt;2)+($L$803&lt;&gt;2)+($T$803&lt;&gt;2)+($AB$803&lt;&gt;2)+($AJ$803&lt;&gt;2)=0,2,IF((($D$803&lt;&gt;2)*$D$803+($L$803&lt;&gt;2)*$L$803+($T$803&lt;&gt;2)*$T$803+($AB$803&lt;&gt;2)*$AB$803+($AJ$803&lt;&gt;2)*$AJ$803)/(($D$803&lt;&gt;2)+($L$803&lt;&gt;2)+($T$803&lt;&gt;2)+($AB$803&lt;&gt;2)+($AJ$803&lt;&gt;2))&gt;=0.5,1,0))</f>
        <v/>
      </c>
      <c r="AS803" s="8">
        <f>IF(($E$803&lt;&gt;2)+($M$803&lt;&gt;2)+($U$803&lt;&gt;2)+($AC$803&lt;&gt;2)+($AK$803&lt;&gt;2)=0,2,IF((($E$803&lt;&gt;2)*$E$803+($M$803&lt;&gt;2)*$M$803+($U$803&lt;&gt;2)*$U$803+($AC$803&lt;&gt;2)*$AC$803+($AK$803&lt;&gt;2)*$AK$803)/(($E$803&lt;&gt;2)+($M$803&lt;&gt;2)+($U$803&lt;&gt;2)+($AC$803&lt;&gt;2)+($AK$803&lt;&gt;2))&gt;=0.5,1,0))</f>
        <v/>
      </c>
      <c r="AT803" s="8">
        <f>IF(($F$803&lt;&gt;2)+($N$803&lt;&gt;2)+($V$803&lt;&gt;2)+($AD$803&lt;&gt;2)+($AL$803&lt;&gt;2)=0,2,IF((($F$803&lt;&gt;2)*$F$803+($N$803&lt;&gt;2)*$N$803+($V$803&lt;&gt;2)*$V$803+($AD$803&lt;&gt;2)*$AD$803+($AL$803&lt;&gt;2)*$AL$803)/(($F$803&lt;&gt;2)+($N$803&lt;&gt;2)+($V$803&lt;&gt;2)+($AD$803&lt;&gt;2)+($AL$803&lt;&gt;2))&gt;=0.5,1,0))</f>
        <v/>
      </c>
      <c r="AU803" s="8">
        <f>IF(($G$803&lt;&gt;2)+($O$803&lt;&gt;2)+($W$803&lt;&gt;2)+($AE$803&lt;&gt;2)+($AM$803&lt;&gt;2)=0,2,IF((($G$803&lt;&gt;2)*$G$803+($O$803&lt;&gt;2)*$O$803+($W$803&lt;&gt;2)*$W$803+($AE$803&lt;&gt;2)*$AE$803+($AM$803&lt;&gt;2)*$AM$803)/(($G$803&lt;&gt;2)+($O$803&lt;&gt;2)+($W$803&lt;&gt;2)+($AE$803&lt;&gt;2)+($AM$803&lt;&gt;2))&gt;=0.5,1,0))</f>
        <v/>
      </c>
      <c r="AV803" s="8">
        <f>IF(($H$803&lt;&gt;2)+($P$803&lt;&gt;2)+($X$803&lt;&gt;2)+($AF$803&lt;&gt;2)+($AN$803&lt;&gt;2)=0,2,IF((($H$803&lt;&gt;2)*$H$803+($P$803&lt;&gt;2)*$P$803+($X$803&lt;&gt;2)*$X$803+($AF$803&lt;&gt;2)*$AF$803+($AN$803&lt;&gt;2)*$AN$803)/(($H$803&lt;&gt;2)+($P$803&lt;&gt;2)+($X$803&lt;&gt;2)+($AF$803&lt;&gt;2)+($AN$803&lt;&gt;2))&gt;=0.5,1,0))</f>
        <v/>
      </c>
      <c r="AX803" s="16">
        <f>'Ground truth'!$B$15</f>
        <v/>
      </c>
      <c r="AY803" s="16">
        <f>'Ground truth'!$C$15</f>
        <v/>
      </c>
      <c r="AZ803" s="16">
        <f>'Ground truth'!$D$15</f>
        <v/>
      </c>
      <c r="BA803" s="16">
        <f>'Ground truth'!$E$15</f>
        <v/>
      </c>
      <c r="BB803" s="16">
        <f>'Ground truth'!$F$15</f>
        <v/>
      </c>
      <c r="BC803" s="16">
        <f>'Ground truth'!$G$15</f>
        <v/>
      </c>
      <c r="BD803" s="16">
        <f>'Ground truth'!$H$15</f>
        <v/>
      </c>
    </row>
    <row r="804">
      <c r="A804" s="3" t="inlineStr">
        <is>
          <t>Clutch</t>
        </is>
      </c>
      <c r="B804" s="8" t="n">
        <v>0</v>
      </c>
      <c r="C804" s="8" t="n">
        <v>1</v>
      </c>
      <c r="D804" s="8" t="n">
        <v>1</v>
      </c>
      <c r="E804" s="8" t="n">
        <v>1</v>
      </c>
      <c r="F804" s="8" t="n">
        <v>0</v>
      </c>
      <c r="G804" s="8" t="n">
        <v>0</v>
      </c>
      <c r="H804" s="8" t="n">
        <v>0</v>
      </c>
      <c r="J804" s="8" t="n">
        <v>0</v>
      </c>
      <c r="K804" s="8" t="n">
        <v>1</v>
      </c>
      <c r="L804" s="8" t="n">
        <v>1</v>
      </c>
      <c r="M804" s="8" t="n">
        <v>0</v>
      </c>
      <c r="N804" s="8" t="n">
        <v>0</v>
      </c>
      <c r="O804" s="8" t="n">
        <v>0</v>
      </c>
      <c r="P804" s="8" t="n">
        <v>0</v>
      </c>
      <c r="R804" s="8" t="n">
        <v>0</v>
      </c>
      <c r="S804" s="8" t="n">
        <v>1</v>
      </c>
      <c r="T804" s="8" t="n">
        <v>1</v>
      </c>
      <c r="U804" s="8" t="n">
        <v>0</v>
      </c>
      <c r="V804" s="8" t="n">
        <v>0</v>
      </c>
      <c r="W804" s="8" t="n">
        <v>0</v>
      </c>
      <c r="X804" s="8" t="n">
        <v>0</v>
      </c>
      <c r="Z804" s="8" t="n">
        <v>0</v>
      </c>
      <c r="AA804" s="8" t="n">
        <v>1</v>
      </c>
      <c r="AB804" s="8" t="n">
        <v>1</v>
      </c>
      <c r="AC804" s="8" t="n">
        <v>0</v>
      </c>
      <c r="AD804" s="8" t="n">
        <v>0</v>
      </c>
      <c r="AE804" s="8" t="n">
        <v>0</v>
      </c>
      <c r="AF804" s="8" t="n">
        <v>0</v>
      </c>
      <c r="AH804" s="8" t="n">
        <v>0</v>
      </c>
      <c r="AI804" s="8" t="n">
        <v>1</v>
      </c>
      <c r="AJ804" s="8" t="n">
        <v>1</v>
      </c>
      <c r="AK804" s="8" t="n">
        <v>0</v>
      </c>
      <c r="AL804" s="8" t="n">
        <v>0</v>
      </c>
      <c r="AM804" s="8" t="n">
        <v>0</v>
      </c>
      <c r="AN804" s="8" t="n">
        <v>0</v>
      </c>
      <c r="AP804" s="8">
        <f>IF(($B$804&lt;&gt;2)+($J$804&lt;&gt;2)+($R$804&lt;&gt;2)+($Z$804&lt;&gt;2)+($AH$804&lt;&gt;2)=0,2,IF((($B$804&lt;&gt;2)*$B$804+($J$804&lt;&gt;2)*$J$804+($R$804&lt;&gt;2)*$R$804+($Z$804&lt;&gt;2)*$Z$804+($AH$804&lt;&gt;2)*$AH$804)/(($B$804&lt;&gt;2)+($J$804&lt;&gt;2)+($R$804&lt;&gt;2)+($Z$804&lt;&gt;2)+($AH$804&lt;&gt;2))&gt;=0.5,1,0))</f>
        <v/>
      </c>
      <c r="AQ804" s="8">
        <f>IF(($C$804&lt;&gt;2)+($K$804&lt;&gt;2)+($S$804&lt;&gt;2)+($AA$804&lt;&gt;2)+($AI$804&lt;&gt;2)=0,2,IF((($C$804&lt;&gt;2)*$C$804+($K$804&lt;&gt;2)*$K$804+($S$804&lt;&gt;2)*$S$804+($AA$804&lt;&gt;2)*$AA$804+($AI$804&lt;&gt;2)*$AI$804)/(($C$804&lt;&gt;2)+($K$804&lt;&gt;2)+($S$804&lt;&gt;2)+($AA$804&lt;&gt;2)+($AI$804&lt;&gt;2))&gt;=0.5,1,0))</f>
        <v/>
      </c>
      <c r="AR804" s="8">
        <f>IF(($D$804&lt;&gt;2)+($L$804&lt;&gt;2)+($T$804&lt;&gt;2)+($AB$804&lt;&gt;2)+($AJ$804&lt;&gt;2)=0,2,IF((($D$804&lt;&gt;2)*$D$804+($L$804&lt;&gt;2)*$L$804+($T$804&lt;&gt;2)*$T$804+($AB$804&lt;&gt;2)*$AB$804+($AJ$804&lt;&gt;2)*$AJ$804)/(($D$804&lt;&gt;2)+($L$804&lt;&gt;2)+($T$804&lt;&gt;2)+($AB$804&lt;&gt;2)+($AJ$804&lt;&gt;2))&gt;=0.5,1,0))</f>
        <v/>
      </c>
      <c r="AS804" s="8">
        <f>IF(($E$804&lt;&gt;2)+($M$804&lt;&gt;2)+($U$804&lt;&gt;2)+($AC$804&lt;&gt;2)+($AK$804&lt;&gt;2)=0,2,IF((($E$804&lt;&gt;2)*$E$804+($M$804&lt;&gt;2)*$M$804+($U$804&lt;&gt;2)*$U$804+($AC$804&lt;&gt;2)*$AC$804+($AK$804&lt;&gt;2)*$AK$804)/(($E$804&lt;&gt;2)+($M$804&lt;&gt;2)+($U$804&lt;&gt;2)+($AC$804&lt;&gt;2)+($AK$804&lt;&gt;2))&gt;=0.5,1,0))</f>
        <v/>
      </c>
      <c r="AT804" s="8">
        <f>IF(($F$804&lt;&gt;2)+($N$804&lt;&gt;2)+($V$804&lt;&gt;2)+($AD$804&lt;&gt;2)+($AL$804&lt;&gt;2)=0,2,IF((($F$804&lt;&gt;2)*$F$804+($N$804&lt;&gt;2)*$N$804+($V$804&lt;&gt;2)*$V$804+($AD$804&lt;&gt;2)*$AD$804+($AL$804&lt;&gt;2)*$AL$804)/(($F$804&lt;&gt;2)+($N$804&lt;&gt;2)+($V$804&lt;&gt;2)+($AD$804&lt;&gt;2)+($AL$804&lt;&gt;2))&gt;=0.5,1,0))</f>
        <v/>
      </c>
      <c r="AU804" s="8">
        <f>IF(($G$804&lt;&gt;2)+($O$804&lt;&gt;2)+($W$804&lt;&gt;2)+($AE$804&lt;&gt;2)+($AM$804&lt;&gt;2)=0,2,IF((($G$804&lt;&gt;2)*$G$804+($O$804&lt;&gt;2)*$O$804+($W$804&lt;&gt;2)*$W$804+($AE$804&lt;&gt;2)*$AE$804+($AM$804&lt;&gt;2)*$AM$804)/(($G$804&lt;&gt;2)+($O$804&lt;&gt;2)+($W$804&lt;&gt;2)+($AE$804&lt;&gt;2)+($AM$804&lt;&gt;2))&gt;=0.5,1,0))</f>
        <v/>
      </c>
      <c r="AV804" s="8">
        <f>IF(($H$804&lt;&gt;2)+($P$804&lt;&gt;2)+($X$804&lt;&gt;2)+($AF$804&lt;&gt;2)+($AN$804&lt;&gt;2)=0,2,IF((($H$804&lt;&gt;2)*$H$804+($P$804&lt;&gt;2)*$P$804+($X$804&lt;&gt;2)*$X$804+($AF$804&lt;&gt;2)*$AF$804+($AN$804&lt;&gt;2)*$AN$804)/(($H$804&lt;&gt;2)+($P$804&lt;&gt;2)+($X$804&lt;&gt;2)+($AF$804&lt;&gt;2)+($AN$804&lt;&gt;2))&gt;=0.5,1,0))</f>
        <v/>
      </c>
      <c r="AX804" s="16">
        <f>'Ground truth'!$B$16</f>
        <v/>
      </c>
      <c r="AY804" s="16">
        <f>'Ground truth'!$C$16</f>
        <v/>
      </c>
      <c r="AZ804" s="16">
        <f>'Ground truth'!$D$16</f>
        <v/>
      </c>
      <c r="BA804" s="16">
        <f>'Ground truth'!$E$16</f>
        <v/>
      </c>
      <c r="BB804" s="16">
        <f>'Ground truth'!$F$16</f>
        <v/>
      </c>
      <c r="BC804" s="16">
        <f>'Ground truth'!$G$16</f>
        <v/>
      </c>
      <c r="BD804" s="16">
        <f>'Ground truth'!$H$16</f>
        <v/>
      </c>
    </row>
    <row r="805">
      <c r="A805" s="3" t="inlineStr">
        <is>
          <t>Chuck</t>
        </is>
      </c>
      <c r="B805" s="8" t="n">
        <v>1</v>
      </c>
      <c r="C805" s="8" t="n">
        <v>0</v>
      </c>
      <c r="D805" s="8" t="n">
        <v>1</v>
      </c>
      <c r="E805" s="8" t="n">
        <v>1</v>
      </c>
      <c r="F805" s="8" t="n">
        <v>0</v>
      </c>
      <c r="G805" s="8" t="n">
        <v>0</v>
      </c>
      <c r="H805" s="8" t="n">
        <v>0</v>
      </c>
      <c r="J805" s="8" t="n">
        <v>1</v>
      </c>
      <c r="K805" s="8" t="n">
        <v>0</v>
      </c>
      <c r="L805" s="8" t="n">
        <v>0</v>
      </c>
      <c r="M805" s="8" t="n">
        <v>1</v>
      </c>
      <c r="N805" s="8" t="n">
        <v>0</v>
      </c>
      <c r="O805" s="8" t="n">
        <v>0</v>
      </c>
      <c r="P805" s="8" t="n">
        <v>0</v>
      </c>
      <c r="R805" s="8" t="n">
        <v>1</v>
      </c>
      <c r="S805" s="8" t="n">
        <v>0</v>
      </c>
      <c r="T805" s="8" t="n">
        <v>0</v>
      </c>
      <c r="U805" s="8" t="n">
        <v>1</v>
      </c>
      <c r="V805" s="8" t="n">
        <v>0</v>
      </c>
      <c r="W805" s="8" t="n">
        <v>0</v>
      </c>
      <c r="X805" s="8" t="n">
        <v>0</v>
      </c>
      <c r="Z805" s="8" t="n">
        <v>1</v>
      </c>
      <c r="AA805" s="8" t="n">
        <v>0</v>
      </c>
      <c r="AB805" s="8" t="n">
        <v>0</v>
      </c>
      <c r="AC805" s="8" t="n">
        <v>1</v>
      </c>
      <c r="AD805" s="8" t="n">
        <v>0</v>
      </c>
      <c r="AE805" s="8" t="n">
        <v>0</v>
      </c>
      <c r="AF805" s="8" t="n">
        <v>0</v>
      </c>
      <c r="AH805" s="8" t="n">
        <v>1</v>
      </c>
      <c r="AI805" s="8" t="n">
        <v>0</v>
      </c>
      <c r="AJ805" s="8" t="n">
        <v>0</v>
      </c>
      <c r="AK805" s="8" t="n">
        <v>1</v>
      </c>
      <c r="AL805" s="8" t="n">
        <v>0</v>
      </c>
      <c r="AM805" s="8" t="n">
        <v>0</v>
      </c>
      <c r="AN805" s="8" t="n">
        <v>0</v>
      </c>
      <c r="AP805" s="8">
        <f>IF(($B$805&lt;&gt;2)+($J$805&lt;&gt;2)+($R$805&lt;&gt;2)+($Z$805&lt;&gt;2)+($AH$805&lt;&gt;2)=0,2,IF((($B$805&lt;&gt;2)*$B$805+($J$805&lt;&gt;2)*$J$805+($R$805&lt;&gt;2)*$R$805+($Z$805&lt;&gt;2)*$Z$805+($AH$805&lt;&gt;2)*$AH$805)/(($B$805&lt;&gt;2)+($J$805&lt;&gt;2)+($R$805&lt;&gt;2)+($Z$805&lt;&gt;2)+($AH$805&lt;&gt;2))&gt;=0.5,1,0))</f>
        <v/>
      </c>
      <c r="AQ805" s="8">
        <f>IF(($C$805&lt;&gt;2)+($K$805&lt;&gt;2)+($S$805&lt;&gt;2)+($AA$805&lt;&gt;2)+($AI$805&lt;&gt;2)=0,2,IF((($C$805&lt;&gt;2)*$C$805+($K$805&lt;&gt;2)*$K$805+($S$805&lt;&gt;2)*$S$805+($AA$805&lt;&gt;2)*$AA$805+($AI$805&lt;&gt;2)*$AI$805)/(($C$805&lt;&gt;2)+($K$805&lt;&gt;2)+($S$805&lt;&gt;2)+($AA$805&lt;&gt;2)+($AI$805&lt;&gt;2))&gt;=0.5,1,0))</f>
        <v/>
      </c>
      <c r="AR805" s="8">
        <f>IF(($D$805&lt;&gt;2)+($L$805&lt;&gt;2)+($T$805&lt;&gt;2)+($AB$805&lt;&gt;2)+($AJ$805&lt;&gt;2)=0,2,IF((($D$805&lt;&gt;2)*$D$805+($L$805&lt;&gt;2)*$L$805+($T$805&lt;&gt;2)*$T$805+($AB$805&lt;&gt;2)*$AB$805+($AJ$805&lt;&gt;2)*$AJ$805)/(($D$805&lt;&gt;2)+($L$805&lt;&gt;2)+($T$805&lt;&gt;2)+($AB$805&lt;&gt;2)+($AJ$805&lt;&gt;2))&gt;=0.5,1,0))</f>
        <v/>
      </c>
      <c r="AS805" s="8">
        <f>IF(($E$805&lt;&gt;2)+($M$805&lt;&gt;2)+($U$805&lt;&gt;2)+($AC$805&lt;&gt;2)+($AK$805&lt;&gt;2)=0,2,IF((($E$805&lt;&gt;2)*$E$805+($M$805&lt;&gt;2)*$M$805+($U$805&lt;&gt;2)*$U$805+($AC$805&lt;&gt;2)*$AC$805+($AK$805&lt;&gt;2)*$AK$805)/(($E$805&lt;&gt;2)+($M$805&lt;&gt;2)+($U$805&lt;&gt;2)+($AC$805&lt;&gt;2)+($AK$805&lt;&gt;2))&gt;=0.5,1,0))</f>
        <v/>
      </c>
      <c r="AT805" s="8">
        <f>IF(($F$805&lt;&gt;2)+($N$805&lt;&gt;2)+($V$805&lt;&gt;2)+($AD$805&lt;&gt;2)+($AL$805&lt;&gt;2)=0,2,IF((($F$805&lt;&gt;2)*$F$805+($N$805&lt;&gt;2)*$N$805+($V$805&lt;&gt;2)*$V$805+($AD$805&lt;&gt;2)*$AD$805+($AL$805&lt;&gt;2)*$AL$805)/(($F$805&lt;&gt;2)+($N$805&lt;&gt;2)+($V$805&lt;&gt;2)+($AD$805&lt;&gt;2)+($AL$805&lt;&gt;2))&gt;=0.5,1,0))</f>
        <v/>
      </c>
      <c r="AU805" s="8">
        <f>IF(($G$805&lt;&gt;2)+($O$805&lt;&gt;2)+($W$805&lt;&gt;2)+($AE$805&lt;&gt;2)+($AM$805&lt;&gt;2)=0,2,IF((($G$805&lt;&gt;2)*$G$805+($O$805&lt;&gt;2)*$O$805+($W$805&lt;&gt;2)*$W$805+($AE$805&lt;&gt;2)*$AE$805+($AM$805&lt;&gt;2)*$AM$805)/(($G$805&lt;&gt;2)+($O$805&lt;&gt;2)+($W$805&lt;&gt;2)+($AE$805&lt;&gt;2)+($AM$805&lt;&gt;2))&gt;=0.5,1,0))</f>
        <v/>
      </c>
      <c r="AV805" s="8">
        <f>IF(($H$805&lt;&gt;2)+($P$805&lt;&gt;2)+($X$805&lt;&gt;2)+($AF$805&lt;&gt;2)+($AN$805&lt;&gt;2)=0,2,IF((($H$805&lt;&gt;2)*$H$805+($P$805&lt;&gt;2)*$P$805+($X$805&lt;&gt;2)*$X$805+($AF$805&lt;&gt;2)*$AF$805+($AN$805&lt;&gt;2)*$AN$805)/(($H$805&lt;&gt;2)+($P$805&lt;&gt;2)+($X$805&lt;&gt;2)+($AF$805&lt;&gt;2)+($AN$805&lt;&gt;2))&gt;=0.5,1,0))</f>
        <v/>
      </c>
      <c r="AX805" s="16">
        <f>'Ground truth'!$B$17</f>
        <v/>
      </c>
      <c r="AY805" s="16">
        <f>'Ground truth'!$C$17</f>
        <v/>
      </c>
      <c r="AZ805" s="16">
        <f>'Ground truth'!$D$17</f>
        <v/>
      </c>
      <c r="BA805" s="16">
        <f>'Ground truth'!$E$17</f>
        <v/>
      </c>
      <c r="BB805" s="16">
        <f>'Ground truth'!$F$17</f>
        <v/>
      </c>
      <c r="BC805" s="16">
        <f>'Ground truth'!$G$17</f>
        <v/>
      </c>
      <c r="BD805" s="16">
        <f>'Ground truth'!$H$17</f>
        <v/>
      </c>
    </row>
    <row r="806">
      <c r="A806" s="3" t="inlineStr">
        <is>
          <t>Trigger</t>
        </is>
      </c>
      <c r="B806" s="8" t="n">
        <v>1</v>
      </c>
      <c r="C806" s="8" t="n">
        <v>0</v>
      </c>
      <c r="D806" s="8" t="n">
        <v>0</v>
      </c>
      <c r="E806" s="8" t="n">
        <v>0</v>
      </c>
      <c r="F806" s="8" t="n">
        <v>1</v>
      </c>
      <c r="G806" s="8" t="n">
        <v>0</v>
      </c>
      <c r="H806" s="8" t="n">
        <v>1</v>
      </c>
      <c r="J806" s="8" t="n">
        <v>1</v>
      </c>
      <c r="K806" s="8" t="n">
        <v>0</v>
      </c>
      <c r="L806" s="8" t="n">
        <v>0</v>
      </c>
      <c r="M806" s="8" t="n">
        <v>0</v>
      </c>
      <c r="N806" s="8" t="n">
        <v>1</v>
      </c>
      <c r="O806" s="8" t="n">
        <v>0</v>
      </c>
      <c r="P806" s="8" t="n">
        <v>1</v>
      </c>
      <c r="R806" s="8" t="n">
        <v>1</v>
      </c>
      <c r="S806" s="8" t="n">
        <v>0</v>
      </c>
      <c r="T806" s="8" t="n">
        <v>0</v>
      </c>
      <c r="U806" s="8" t="n">
        <v>0</v>
      </c>
      <c r="V806" s="8" t="n">
        <v>1</v>
      </c>
      <c r="W806" s="8" t="n">
        <v>0</v>
      </c>
      <c r="X806" s="8" t="n">
        <v>1</v>
      </c>
      <c r="Z806" s="8" t="n">
        <v>1</v>
      </c>
      <c r="AA806" s="8" t="n">
        <v>0</v>
      </c>
      <c r="AB806" s="8" t="n">
        <v>0</v>
      </c>
      <c r="AC806" s="8" t="n">
        <v>0</v>
      </c>
      <c r="AD806" s="8" t="n">
        <v>1</v>
      </c>
      <c r="AE806" s="8" t="n">
        <v>0</v>
      </c>
      <c r="AF806" s="8" t="n">
        <v>1</v>
      </c>
      <c r="AH806" s="8" t="n">
        <v>1</v>
      </c>
      <c r="AI806" s="8" t="n">
        <v>0</v>
      </c>
      <c r="AJ806" s="8" t="n">
        <v>0</v>
      </c>
      <c r="AK806" s="8" t="n">
        <v>0</v>
      </c>
      <c r="AL806" s="8" t="n">
        <v>1</v>
      </c>
      <c r="AM806" s="8" t="n">
        <v>0</v>
      </c>
      <c r="AN806" s="8" t="n">
        <v>1</v>
      </c>
      <c r="AP806" s="8">
        <f>IF(($B$806&lt;&gt;2)+($J$806&lt;&gt;2)+($R$806&lt;&gt;2)+($Z$806&lt;&gt;2)+($AH$806&lt;&gt;2)=0,2,IF((($B$806&lt;&gt;2)*$B$806+($J$806&lt;&gt;2)*$J$806+($R$806&lt;&gt;2)*$R$806+($Z$806&lt;&gt;2)*$Z$806+($AH$806&lt;&gt;2)*$AH$806)/(($B$806&lt;&gt;2)+($J$806&lt;&gt;2)+($R$806&lt;&gt;2)+($Z$806&lt;&gt;2)+($AH$806&lt;&gt;2))&gt;=0.5,1,0))</f>
        <v/>
      </c>
      <c r="AQ806" s="8">
        <f>IF(($C$806&lt;&gt;2)+($K$806&lt;&gt;2)+($S$806&lt;&gt;2)+($AA$806&lt;&gt;2)+($AI$806&lt;&gt;2)=0,2,IF((($C$806&lt;&gt;2)*$C$806+($K$806&lt;&gt;2)*$K$806+($S$806&lt;&gt;2)*$S$806+($AA$806&lt;&gt;2)*$AA$806+($AI$806&lt;&gt;2)*$AI$806)/(($C$806&lt;&gt;2)+($K$806&lt;&gt;2)+($S$806&lt;&gt;2)+($AA$806&lt;&gt;2)+($AI$806&lt;&gt;2))&gt;=0.5,1,0))</f>
        <v/>
      </c>
      <c r="AR806" s="8">
        <f>IF(($D$806&lt;&gt;2)+($L$806&lt;&gt;2)+($T$806&lt;&gt;2)+($AB$806&lt;&gt;2)+($AJ$806&lt;&gt;2)=0,2,IF((($D$806&lt;&gt;2)*$D$806+($L$806&lt;&gt;2)*$L$806+($T$806&lt;&gt;2)*$T$806+($AB$806&lt;&gt;2)*$AB$806+($AJ$806&lt;&gt;2)*$AJ$806)/(($D$806&lt;&gt;2)+($L$806&lt;&gt;2)+($T$806&lt;&gt;2)+($AB$806&lt;&gt;2)+($AJ$806&lt;&gt;2))&gt;=0.5,1,0))</f>
        <v/>
      </c>
      <c r="AS806" s="8">
        <f>IF(($E$806&lt;&gt;2)+($M$806&lt;&gt;2)+($U$806&lt;&gt;2)+($AC$806&lt;&gt;2)+($AK$806&lt;&gt;2)=0,2,IF((($E$806&lt;&gt;2)*$E$806+($M$806&lt;&gt;2)*$M$806+($U$806&lt;&gt;2)*$U$806+($AC$806&lt;&gt;2)*$AC$806+($AK$806&lt;&gt;2)*$AK$806)/(($E$806&lt;&gt;2)+($M$806&lt;&gt;2)+($U$806&lt;&gt;2)+($AC$806&lt;&gt;2)+($AK$806&lt;&gt;2))&gt;=0.5,1,0))</f>
        <v/>
      </c>
      <c r="AT806" s="8">
        <f>IF(($F$806&lt;&gt;2)+($N$806&lt;&gt;2)+($V$806&lt;&gt;2)+($AD$806&lt;&gt;2)+($AL$806&lt;&gt;2)=0,2,IF((($F$806&lt;&gt;2)*$F$806+($N$806&lt;&gt;2)*$N$806+($V$806&lt;&gt;2)*$V$806+($AD$806&lt;&gt;2)*$AD$806+($AL$806&lt;&gt;2)*$AL$806)/(($F$806&lt;&gt;2)+($N$806&lt;&gt;2)+($V$806&lt;&gt;2)+($AD$806&lt;&gt;2)+($AL$806&lt;&gt;2))&gt;=0.5,1,0))</f>
        <v/>
      </c>
      <c r="AU806" s="8">
        <f>IF(($G$806&lt;&gt;2)+($O$806&lt;&gt;2)+($W$806&lt;&gt;2)+($AE$806&lt;&gt;2)+($AM$806&lt;&gt;2)=0,2,IF((($G$806&lt;&gt;2)*$G$806+($O$806&lt;&gt;2)*$O$806+($W$806&lt;&gt;2)*$W$806+($AE$806&lt;&gt;2)*$AE$806+($AM$806&lt;&gt;2)*$AM$806)/(($G$806&lt;&gt;2)+($O$806&lt;&gt;2)+($W$806&lt;&gt;2)+($AE$806&lt;&gt;2)+($AM$806&lt;&gt;2))&gt;=0.5,1,0))</f>
        <v/>
      </c>
      <c r="AV806" s="8">
        <f>IF(($H$806&lt;&gt;2)+($P$806&lt;&gt;2)+($X$806&lt;&gt;2)+($AF$806&lt;&gt;2)+($AN$806&lt;&gt;2)=0,2,IF((($H$806&lt;&gt;2)*$H$806+($P$806&lt;&gt;2)*$P$806+($X$806&lt;&gt;2)*$X$806+($AF$806&lt;&gt;2)*$AF$806+($AN$806&lt;&gt;2)*$AN$806)/(($H$806&lt;&gt;2)+($P$806&lt;&gt;2)+($X$806&lt;&gt;2)+($AF$806&lt;&gt;2)+($AN$806&lt;&gt;2))&gt;=0.5,1,0))</f>
        <v/>
      </c>
      <c r="AX806" s="16">
        <f>'Ground truth'!$B$18</f>
        <v/>
      </c>
      <c r="AY806" s="16">
        <f>'Ground truth'!$C$18</f>
        <v/>
      </c>
      <c r="AZ806" s="16">
        <f>'Ground truth'!$D$18</f>
        <v/>
      </c>
      <c r="BA806" s="16">
        <f>'Ground truth'!$E$18</f>
        <v/>
      </c>
      <c r="BB806" s="16">
        <f>'Ground truth'!$F$18</f>
        <v/>
      </c>
      <c r="BC806" s="16">
        <f>'Ground truth'!$G$18</f>
        <v/>
      </c>
      <c r="BD806" s="16">
        <f>'Ground truth'!$H$18</f>
        <v/>
      </c>
    </row>
    <row r="807">
      <c r="A807" s="3" t="inlineStr">
        <is>
          <t>Battery or Power Cord</t>
        </is>
      </c>
      <c r="B807" s="8" t="n">
        <v>1</v>
      </c>
      <c r="C807" s="8" t="n">
        <v>0</v>
      </c>
      <c r="D807" s="8" t="n">
        <v>0</v>
      </c>
      <c r="E807" s="8" t="n">
        <v>0</v>
      </c>
      <c r="F807" s="8" t="n">
        <v>0</v>
      </c>
      <c r="G807" s="8" t="n">
        <v>1</v>
      </c>
      <c r="H807" s="8" t="n">
        <v>0</v>
      </c>
      <c r="J807" s="8" t="n">
        <v>1</v>
      </c>
      <c r="K807" s="8" t="n">
        <v>0</v>
      </c>
      <c r="L807" s="8" t="n">
        <v>0</v>
      </c>
      <c r="M807" s="8" t="n">
        <v>0</v>
      </c>
      <c r="N807" s="8" t="n">
        <v>0</v>
      </c>
      <c r="O807" s="8" t="n">
        <v>1</v>
      </c>
      <c r="P807" s="8" t="n">
        <v>0</v>
      </c>
      <c r="R807" s="8" t="n">
        <v>1</v>
      </c>
      <c r="S807" s="8" t="n">
        <v>0</v>
      </c>
      <c r="T807" s="8" t="n">
        <v>0</v>
      </c>
      <c r="U807" s="8" t="n">
        <v>0</v>
      </c>
      <c r="V807" s="8" t="n">
        <v>0</v>
      </c>
      <c r="W807" s="8" t="n">
        <v>1</v>
      </c>
      <c r="X807" s="8" t="n">
        <v>0</v>
      </c>
      <c r="Z807" s="8" t="n">
        <v>1</v>
      </c>
      <c r="AA807" s="8" t="n">
        <v>0</v>
      </c>
      <c r="AB807" s="8" t="n">
        <v>0</v>
      </c>
      <c r="AC807" s="8" t="n">
        <v>0</v>
      </c>
      <c r="AD807" s="8" t="n">
        <v>0</v>
      </c>
      <c r="AE807" s="8" t="n">
        <v>1</v>
      </c>
      <c r="AF807" s="8" t="n">
        <v>0</v>
      </c>
      <c r="AH807" s="8" t="n">
        <v>1</v>
      </c>
      <c r="AI807" s="8" t="n">
        <v>0</v>
      </c>
      <c r="AJ807" s="8" t="n">
        <v>0</v>
      </c>
      <c r="AK807" s="8" t="n">
        <v>0</v>
      </c>
      <c r="AL807" s="8" t="n">
        <v>0</v>
      </c>
      <c r="AM807" s="8" t="n">
        <v>1</v>
      </c>
      <c r="AN807" s="8" t="n">
        <v>0</v>
      </c>
      <c r="AP807" s="8">
        <f>IF(($B$807&lt;&gt;2)+($J$807&lt;&gt;2)+($R$807&lt;&gt;2)+($Z$807&lt;&gt;2)+($AH$807&lt;&gt;2)=0,2,IF((($B$807&lt;&gt;2)*$B$807+($J$807&lt;&gt;2)*$J$807+($R$807&lt;&gt;2)*$R$807+($Z$807&lt;&gt;2)*$Z$807+($AH$807&lt;&gt;2)*$AH$807)/(($B$807&lt;&gt;2)+($J$807&lt;&gt;2)+($R$807&lt;&gt;2)+($Z$807&lt;&gt;2)+($AH$807&lt;&gt;2))&gt;=0.5,1,0))</f>
        <v/>
      </c>
      <c r="AQ807" s="8">
        <f>IF(($C$807&lt;&gt;2)+($K$807&lt;&gt;2)+($S$807&lt;&gt;2)+($AA$807&lt;&gt;2)+($AI$807&lt;&gt;2)=0,2,IF((($C$807&lt;&gt;2)*$C$807+($K$807&lt;&gt;2)*$K$807+($S$807&lt;&gt;2)*$S$807+($AA$807&lt;&gt;2)*$AA$807+($AI$807&lt;&gt;2)*$AI$807)/(($C$807&lt;&gt;2)+($K$807&lt;&gt;2)+($S$807&lt;&gt;2)+($AA$807&lt;&gt;2)+($AI$807&lt;&gt;2))&gt;=0.5,1,0))</f>
        <v/>
      </c>
      <c r="AR807" s="8">
        <f>IF(($D$807&lt;&gt;2)+($L$807&lt;&gt;2)+($T$807&lt;&gt;2)+($AB$807&lt;&gt;2)+($AJ$807&lt;&gt;2)=0,2,IF((($D$807&lt;&gt;2)*$D$807+($L$807&lt;&gt;2)*$L$807+($T$807&lt;&gt;2)*$T$807+($AB$807&lt;&gt;2)*$AB$807+($AJ$807&lt;&gt;2)*$AJ$807)/(($D$807&lt;&gt;2)+($L$807&lt;&gt;2)+($T$807&lt;&gt;2)+($AB$807&lt;&gt;2)+($AJ$807&lt;&gt;2))&gt;=0.5,1,0))</f>
        <v/>
      </c>
      <c r="AS807" s="8">
        <f>IF(($E$807&lt;&gt;2)+($M$807&lt;&gt;2)+($U$807&lt;&gt;2)+($AC$807&lt;&gt;2)+($AK$807&lt;&gt;2)=0,2,IF((($E$807&lt;&gt;2)*$E$807+($M$807&lt;&gt;2)*$M$807+($U$807&lt;&gt;2)*$U$807+($AC$807&lt;&gt;2)*$AC$807+($AK$807&lt;&gt;2)*$AK$807)/(($E$807&lt;&gt;2)+($M$807&lt;&gt;2)+($U$807&lt;&gt;2)+($AC$807&lt;&gt;2)+($AK$807&lt;&gt;2))&gt;=0.5,1,0))</f>
        <v/>
      </c>
      <c r="AT807" s="8">
        <f>IF(($F$807&lt;&gt;2)+($N$807&lt;&gt;2)+($V$807&lt;&gt;2)+($AD$807&lt;&gt;2)+($AL$807&lt;&gt;2)=0,2,IF((($F$807&lt;&gt;2)*$F$807+($N$807&lt;&gt;2)*$N$807+($V$807&lt;&gt;2)*$V$807+($AD$807&lt;&gt;2)*$AD$807+($AL$807&lt;&gt;2)*$AL$807)/(($F$807&lt;&gt;2)+($N$807&lt;&gt;2)+($V$807&lt;&gt;2)+($AD$807&lt;&gt;2)+($AL$807&lt;&gt;2))&gt;=0.5,1,0))</f>
        <v/>
      </c>
      <c r="AU807" s="8">
        <f>IF(($G$807&lt;&gt;2)+($O$807&lt;&gt;2)+($W$807&lt;&gt;2)+($AE$807&lt;&gt;2)+($AM$807&lt;&gt;2)=0,2,IF((($G$807&lt;&gt;2)*$G$807+($O$807&lt;&gt;2)*$O$807+($W$807&lt;&gt;2)*$W$807+($AE$807&lt;&gt;2)*$AE$807+($AM$807&lt;&gt;2)*$AM$807)/(($G$807&lt;&gt;2)+($O$807&lt;&gt;2)+($W$807&lt;&gt;2)+($AE$807&lt;&gt;2)+($AM$807&lt;&gt;2))&gt;=0.5,1,0))</f>
        <v/>
      </c>
      <c r="AV807" s="8">
        <f>IF(($H$807&lt;&gt;2)+($P$807&lt;&gt;2)+($X$807&lt;&gt;2)+($AF$807&lt;&gt;2)+($AN$807&lt;&gt;2)=0,2,IF((($H$807&lt;&gt;2)*$H$807+($P$807&lt;&gt;2)*$P$807+($X$807&lt;&gt;2)*$X$807+($AF$807&lt;&gt;2)*$AF$807+($AN$807&lt;&gt;2)*$AN$807)/(($H$807&lt;&gt;2)+($P$807&lt;&gt;2)+($X$807&lt;&gt;2)+($AF$807&lt;&gt;2)+($AN$807&lt;&gt;2))&gt;=0.5,1,0))</f>
        <v/>
      </c>
      <c r="AX807" s="16">
        <f>'Ground truth'!$B$19</f>
        <v/>
      </c>
      <c r="AY807" s="16">
        <f>'Ground truth'!$C$19</f>
        <v/>
      </c>
      <c r="AZ807" s="16">
        <f>'Ground truth'!$D$19</f>
        <v/>
      </c>
      <c r="BA807" s="16">
        <f>'Ground truth'!$E$19</f>
        <v/>
      </c>
      <c r="BB807" s="16">
        <f>'Ground truth'!$F$19</f>
        <v/>
      </c>
      <c r="BC807" s="16">
        <f>'Ground truth'!$G$19</f>
        <v/>
      </c>
      <c r="BD807" s="16">
        <f>'Ground truth'!$H$19</f>
        <v/>
      </c>
    </row>
    <row r="808">
      <c r="A808" s="3" t="inlineStr">
        <is>
          <t>Handle</t>
        </is>
      </c>
      <c r="B808" s="8" t="n">
        <v>1</v>
      </c>
      <c r="C808" s="8" t="n">
        <v>0</v>
      </c>
      <c r="D808" s="8" t="n">
        <v>0</v>
      </c>
      <c r="E808" s="8" t="n">
        <v>0</v>
      </c>
      <c r="F808" s="8" t="n">
        <v>1</v>
      </c>
      <c r="G808" s="8" t="n">
        <v>0</v>
      </c>
      <c r="H808" s="8" t="n">
        <v>1</v>
      </c>
      <c r="J808" s="8" t="n">
        <v>1</v>
      </c>
      <c r="K808" s="8" t="n">
        <v>0</v>
      </c>
      <c r="L808" s="8" t="n">
        <v>0</v>
      </c>
      <c r="M808" s="8" t="n">
        <v>0</v>
      </c>
      <c r="N808" s="8" t="n">
        <v>1</v>
      </c>
      <c r="O808" s="8" t="n">
        <v>0</v>
      </c>
      <c r="P808" s="8" t="n">
        <v>1</v>
      </c>
      <c r="R808" s="8" t="n">
        <v>1</v>
      </c>
      <c r="S808" s="8" t="n">
        <v>0</v>
      </c>
      <c r="T808" s="8" t="n">
        <v>0</v>
      </c>
      <c r="U808" s="8" t="n">
        <v>0</v>
      </c>
      <c r="V808" s="8" t="n">
        <v>1</v>
      </c>
      <c r="W808" s="8" t="n">
        <v>0</v>
      </c>
      <c r="X808" s="8" t="n">
        <v>1</v>
      </c>
      <c r="Z808" s="8" t="n">
        <v>1</v>
      </c>
      <c r="AA808" s="8" t="n">
        <v>0</v>
      </c>
      <c r="AB808" s="8" t="n">
        <v>0</v>
      </c>
      <c r="AC808" s="8" t="n">
        <v>0</v>
      </c>
      <c r="AD808" s="8" t="n">
        <v>1</v>
      </c>
      <c r="AE808" s="8" t="n">
        <v>0</v>
      </c>
      <c r="AF808" s="8" t="n">
        <v>1</v>
      </c>
      <c r="AH808" s="8" t="n">
        <v>1</v>
      </c>
      <c r="AI808" s="8" t="n">
        <v>0</v>
      </c>
      <c r="AJ808" s="8" t="n">
        <v>0</v>
      </c>
      <c r="AK808" s="8" t="n">
        <v>0</v>
      </c>
      <c r="AL808" s="8" t="n">
        <v>1</v>
      </c>
      <c r="AM808" s="8" t="n">
        <v>0</v>
      </c>
      <c r="AN808" s="8" t="n">
        <v>1</v>
      </c>
      <c r="AP808" s="8">
        <f>IF(($B$808&lt;&gt;2)+($J$808&lt;&gt;2)+($R$808&lt;&gt;2)+($Z$808&lt;&gt;2)+($AH$808&lt;&gt;2)=0,2,IF((($B$808&lt;&gt;2)*$B$808+($J$808&lt;&gt;2)*$J$808+($R$808&lt;&gt;2)*$R$808+($Z$808&lt;&gt;2)*$Z$808+($AH$808&lt;&gt;2)*$AH$808)/(($B$808&lt;&gt;2)+($J$808&lt;&gt;2)+($R$808&lt;&gt;2)+($Z$808&lt;&gt;2)+($AH$808&lt;&gt;2))&gt;=0.5,1,0))</f>
        <v/>
      </c>
      <c r="AQ808" s="8">
        <f>IF(($C$808&lt;&gt;2)+($K$808&lt;&gt;2)+($S$808&lt;&gt;2)+($AA$808&lt;&gt;2)+($AI$808&lt;&gt;2)=0,2,IF((($C$808&lt;&gt;2)*$C$808+($K$808&lt;&gt;2)*$K$808+($S$808&lt;&gt;2)*$S$808+($AA$808&lt;&gt;2)*$AA$808+($AI$808&lt;&gt;2)*$AI$808)/(($C$808&lt;&gt;2)+($K$808&lt;&gt;2)+($S$808&lt;&gt;2)+($AA$808&lt;&gt;2)+($AI$808&lt;&gt;2))&gt;=0.5,1,0))</f>
        <v/>
      </c>
      <c r="AR808" s="8">
        <f>IF(($D$808&lt;&gt;2)+($L$808&lt;&gt;2)+($T$808&lt;&gt;2)+($AB$808&lt;&gt;2)+($AJ$808&lt;&gt;2)=0,2,IF((($D$808&lt;&gt;2)*$D$808+($L$808&lt;&gt;2)*$L$808+($T$808&lt;&gt;2)*$T$808+($AB$808&lt;&gt;2)*$AB$808+($AJ$808&lt;&gt;2)*$AJ$808)/(($D$808&lt;&gt;2)+($L$808&lt;&gt;2)+($T$808&lt;&gt;2)+($AB$808&lt;&gt;2)+($AJ$808&lt;&gt;2))&gt;=0.5,1,0))</f>
        <v/>
      </c>
      <c r="AS808" s="8">
        <f>IF(($E$808&lt;&gt;2)+($M$808&lt;&gt;2)+($U$808&lt;&gt;2)+($AC$808&lt;&gt;2)+($AK$808&lt;&gt;2)=0,2,IF((($E$808&lt;&gt;2)*$E$808+($M$808&lt;&gt;2)*$M$808+($U$808&lt;&gt;2)*$U$808+($AC$808&lt;&gt;2)*$AC$808+($AK$808&lt;&gt;2)*$AK$808)/(($E$808&lt;&gt;2)+($M$808&lt;&gt;2)+($U$808&lt;&gt;2)+($AC$808&lt;&gt;2)+($AK$808&lt;&gt;2))&gt;=0.5,1,0))</f>
        <v/>
      </c>
      <c r="AT808" s="8">
        <f>IF(($F$808&lt;&gt;2)+($N$808&lt;&gt;2)+($V$808&lt;&gt;2)+($AD$808&lt;&gt;2)+($AL$808&lt;&gt;2)=0,2,IF((($F$808&lt;&gt;2)*$F$808+($N$808&lt;&gt;2)*$N$808+($V$808&lt;&gt;2)*$V$808+($AD$808&lt;&gt;2)*$AD$808+($AL$808&lt;&gt;2)*$AL$808)/(($F$808&lt;&gt;2)+($N$808&lt;&gt;2)+($V$808&lt;&gt;2)+($AD$808&lt;&gt;2)+($AL$808&lt;&gt;2))&gt;=0.5,1,0))</f>
        <v/>
      </c>
      <c r="AU808" s="8">
        <f>IF(($G$808&lt;&gt;2)+($O$808&lt;&gt;2)+($W$808&lt;&gt;2)+($AE$808&lt;&gt;2)+($AM$808&lt;&gt;2)=0,2,IF((($G$808&lt;&gt;2)*$G$808+($O$808&lt;&gt;2)*$O$808+($W$808&lt;&gt;2)*$W$808+($AE$808&lt;&gt;2)*$AE$808+($AM$808&lt;&gt;2)*$AM$808)/(($G$808&lt;&gt;2)+($O$808&lt;&gt;2)+($W$808&lt;&gt;2)+($AE$808&lt;&gt;2)+($AM$808&lt;&gt;2))&gt;=0.5,1,0))</f>
        <v/>
      </c>
      <c r="AV808" s="8">
        <f>IF(($H$808&lt;&gt;2)+($P$808&lt;&gt;2)+($X$808&lt;&gt;2)+($AF$808&lt;&gt;2)+($AN$808&lt;&gt;2)=0,2,IF((($H$808&lt;&gt;2)*$H$808+($P$808&lt;&gt;2)*$P$808+($X$808&lt;&gt;2)*$X$808+($AF$808&lt;&gt;2)*$AF$808+($AN$808&lt;&gt;2)*$AN$808)/(($H$808&lt;&gt;2)+($P$808&lt;&gt;2)+($X$808&lt;&gt;2)+($AF$808&lt;&gt;2)+($AN$808&lt;&gt;2))&gt;=0.5,1,0))</f>
        <v/>
      </c>
      <c r="AX808" s="16">
        <f>'Ground truth'!$B$20</f>
        <v/>
      </c>
      <c r="AY808" s="16">
        <f>'Ground truth'!$C$20</f>
        <v/>
      </c>
      <c r="AZ808" s="16">
        <f>'Ground truth'!$D$20</f>
        <v/>
      </c>
      <c r="BA808" s="16">
        <f>'Ground truth'!$E$20</f>
        <v/>
      </c>
      <c r="BB808" s="16">
        <f>'Ground truth'!$F$20</f>
        <v/>
      </c>
      <c r="BC808" s="16">
        <f>'Ground truth'!$G$20</f>
        <v/>
      </c>
      <c r="BD808" s="16">
        <f>'Ground truth'!$H$20</f>
        <v/>
      </c>
    </row>
    <row r="810">
      <c r="A810" s="17" t="inlineStr">
        <is>
          <t>metrics — confident-only (unsure excluded from denominators)</t>
        </is>
      </c>
      <c r="B810" s="10" t="inlineStr">
        <is>
          <t>run 1</t>
        </is>
      </c>
      <c r="C810" s="10" t="inlineStr">
        <is>
          <t>run 2</t>
        </is>
      </c>
      <c r="D810" s="10" t="inlineStr">
        <is>
          <t>run 3</t>
        </is>
      </c>
      <c r="E810" s="10" t="inlineStr">
        <is>
          <t>run 4</t>
        </is>
      </c>
      <c r="F810" s="10" t="inlineStr">
        <is>
          <t>run 5</t>
        </is>
      </c>
      <c r="G810" s="10" t="inlineStr">
        <is>
          <t>avg-matrix</t>
        </is>
      </c>
      <c r="H810" s="10" t="inlineStr">
        <is>
          <t>mean</t>
        </is>
      </c>
      <c r="I810" s="10" t="inlineStr">
        <is>
          <t>std (pop.)</t>
        </is>
      </c>
      <c r="J810" s="17" t="inlineStr">
        <is>
          <t>notes</t>
        </is>
      </c>
    </row>
    <row r="811">
      <c r="A811" s="7" t="inlineStr">
        <is>
          <t>TP</t>
        </is>
      </c>
      <c r="B811" s="7">
        <f>SUMPRODUCT(($B$802:$H$808=1)*('Ground truth'!$B$14:$H$20=1))</f>
        <v/>
      </c>
      <c r="C811" s="7">
        <f>SUMPRODUCT(($J$802:$P$808=1)*('Ground truth'!$B$14:$H$20=1))</f>
        <v/>
      </c>
      <c r="D811" s="7">
        <f>SUMPRODUCT(($R$802:$X$808=1)*('Ground truth'!$B$14:$H$20=1))</f>
        <v/>
      </c>
      <c r="E811" s="7">
        <f>SUMPRODUCT(($Z$802:$AF$808=1)*('Ground truth'!$B$14:$H$20=1))</f>
        <v/>
      </c>
      <c r="F811" s="7">
        <f>SUMPRODUCT(($AH$802:$AN$808=1)*('Ground truth'!$B$14:$H$20=1))</f>
        <v/>
      </c>
      <c r="G811" s="7">
        <f>SUMPRODUCT(($AP$802:$AV$808=1)*('Ground truth'!$B$14:$H$20=1))</f>
        <v/>
      </c>
      <c r="H811" s="12">
        <f>AVERAGE($B$811:$F$811)</f>
        <v/>
      </c>
      <c r="I811" s="12">
        <f>STDEV.P($B$811:$F$811)</f>
        <v/>
      </c>
    </row>
    <row r="812">
      <c r="A812" s="7" t="inlineStr">
        <is>
          <t>TN</t>
        </is>
      </c>
      <c r="B812" s="7">
        <f>SUMPRODUCT(($B$802:$H$808=0)*('Ground truth'!$B$14:$H$20=0))</f>
        <v/>
      </c>
      <c r="C812" s="7">
        <f>SUMPRODUCT(($J$802:$P$808=0)*('Ground truth'!$B$14:$H$20=0))</f>
        <v/>
      </c>
      <c r="D812" s="7">
        <f>SUMPRODUCT(($R$802:$X$808=0)*('Ground truth'!$B$14:$H$20=0))</f>
        <v/>
      </c>
      <c r="E812" s="7">
        <f>SUMPRODUCT(($Z$802:$AF$808=0)*('Ground truth'!$B$14:$H$20=0))</f>
        <v/>
      </c>
      <c r="F812" s="7">
        <f>SUMPRODUCT(($AH$802:$AN$808=0)*('Ground truth'!$B$14:$H$20=0))</f>
        <v/>
      </c>
      <c r="G812" s="7">
        <f>SUMPRODUCT(($AP$802:$AV$808=0)*('Ground truth'!$B$14:$H$20=0))</f>
        <v/>
      </c>
      <c r="H812" s="12">
        <f>AVERAGE($B$812:$F$812)</f>
        <v/>
      </c>
      <c r="I812" s="12">
        <f>STDEV.P($B$812:$F$812)</f>
        <v/>
      </c>
    </row>
    <row r="813">
      <c r="A813" s="7" t="inlineStr">
        <is>
          <t>FP</t>
        </is>
      </c>
      <c r="B813" s="7">
        <f>SUMPRODUCT(($B$802:$H$808=1)*('Ground truth'!$B$14:$H$20=0))</f>
        <v/>
      </c>
      <c r="C813" s="7">
        <f>SUMPRODUCT(($J$802:$P$808=1)*('Ground truth'!$B$14:$H$20=0))</f>
        <v/>
      </c>
      <c r="D813" s="7">
        <f>SUMPRODUCT(($R$802:$X$808=1)*('Ground truth'!$B$14:$H$20=0))</f>
        <v/>
      </c>
      <c r="E813" s="7">
        <f>SUMPRODUCT(($Z$802:$AF$808=1)*('Ground truth'!$B$14:$H$20=0))</f>
        <v/>
      </c>
      <c r="F813" s="7">
        <f>SUMPRODUCT(($AH$802:$AN$808=1)*('Ground truth'!$B$14:$H$20=0))</f>
        <v/>
      </c>
      <c r="G813" s="7">
        <f>SUMPRODUCT(($AP$802:$AV$808=1)*('Ground truth'!$B$14:$H$20=0))</f>
        <v/>
      </c>
      <c r="H813" s="12">
        <f>AVERAGE($B$813:$F$813)</f>
        <v/>
      </c>
      <c r="I813" s="12">
        <f>STDEV.P($B$813:$F$813)</f>
        <v/>
      </c>
    </row>
    <row r="814">
      <c r="A814" s="7" t="inlineStr">
        <is>
          <t>FN</t>
        </is>
      </c>
      <c r="B814" s="7">
        <f>SUMPRODUCT(($B$802:$H$808=0)*('Ground truth'!$B$14:$H$20=1))</f>
        <v/>
      </c>
      <c r="C814" s="7">
        <f>SUMPRODUCT(($J$802:$P$808=0)*('Ground truth'!$B$14:$H$20=1))</f>
        <v/>
      </c>
      <c r="D814" s="7">
        <f>SUMPRODUCT(($R$802:$X$808=0)*('Ground truth'!$B$14:$H$20=1))</f>
        <v/>
      </c>
      <c r="E814" s="7">
        <f>SUMPRODUCT(($Z$802:$AF$808=0)*('Ground truth'!$B$14:$H$20=1))</f>
        <v/>
      </c>
      <c r="F814" s="7">
        <f>SUMPRODUCT(($AH$802:$AN$808=0)*('Ground truth'!$B$14:$H$20=1))</f>
        <v/>
      </c>
      <c r="G814" s="7">
        <f>SUMPRODUCT(($AP$802:$AV$808=0)*('Ground truth'!$B$14:$H$20=1))</f>
        <v/>
      </c>
      <c r="H814" s="12">
        <f>AVERAGE($B$814:$F$814)</f>
        <v/>
      </c>
      <c r="I814" s="12">
        <f>STDEV.P($B$814:$F$814)</f>
        <v/>
      </c>
    </row>
    <row r="815">
      <c r="A815" s="4" t="inlineStr">
        <is>
          <t>Precision</t>
        </is>
      </c>
      <c r="B815" s="12">
        <f>IFERROR($B$811/($B$811+$B$813),0)</f>
        <v/>
      </c>
      <c r="C815" s="12">
        <f>IFERROR($C$811/($C$811+$C$813),0)</f>
        <v/>
      </c>
      <c r="D815" s="12">
        <f>IFERROR($D$811/($D$811+$D$813),0)</f>
        <v/>
      </c>
      <c r="E815" s="12">
        <f>IFERROR($E$811/($E$811+$E$813),0)</f>
        <v/>
      </c>
      <c r="F815" s="12">
        <f>IFERROR($F$811/($F$811+$F$813),0)</f>
        <v/>
      </c>
      <c r="G815" s="12">
        <f>IFERROR($G$811/($G$811+$G$813),0)</f>
        <v/>
      </c>
      <c r="H815" s="18">
        <f>AVERAGE($B$815:$F$815)</f>
        <v/>
      </c>
      <c r="I815" s="18">
        <f>STDEV.P($B$815:$F$815)</f>
        <v/>
      </c>
    </row>
    <row r="816">
      <c r="A816" s="4" t="inlineStr">
        <is>
          <t>Recall</t>
        </is>
      </c>
      <c r="B816" s="12">
        <f>IFERROR($B$811/($B$811+$B$814),0)</f>
        <v/>
      </c>
      <c r="C816" s="12">
        <f>IFERROR($C$811/($C$811+$C$814),0)</f>
        <v/>
      </c>
      <c r="D816" s="12">
        <f>IFERROR($D$811/($D$811+$D$814),0)</f>
        <v/>
      </c>
      <c r="E816" s="12">
        <f>IFERROR($E$811/($E$811+$E$814),0)</f>
        <v/>
      </c>
      <c r="F816" s="12">
        <f>IFERROR($F$811/($F$811+$F$814),0)</f>
        <v/>
      </c>
      <c r="G816" s="12">
        <f>IFERROR($G$811/($G$811+$G$814),0)</f>
        <v/>
      </c>
      <c r="H816" s="18">
        <f>AVERAGE($B$816:$F$816)</f>
        <v/>
      </c>
      <c r="I816" s="18">
        <f>STDEV.P($B$816:$F$816)</f>
        <v/>
      </c>
    </row>
    <row r="817">
      <c r="A817" s="4" t="inlineStr">
        <is>
          <t>F1</t>
        </is>
      </c>
      <c r="B817" s="12">
        <f>IFERROR(2*$B$815*$B$816/($B$815+$B$816),0)</f>
        <v/>
      </c>
      <c r="C817" s="12">
        <f>IFERROR(2*$C$815*$C$816/($C$815+$C$816),0)</f>
        <v/>
      </c>
      <c r="D817" s="12">
        <f>IFERROR(2*$D$815*$D$816/($D$815+$D$816),0)</f>
        <v/>
      </c>
      <c r="E817" s="12">
        <f>IFERROR(2*$E$815*$E$816/($E$815+$E$816),0)</f>
        <v/>
      </c>
      <c r="F817" s="12">
        <f>IFERROR(2*$F$815*$F$816/($F$815+$F$816),0)</f>
        <v/>
      </c>
      <c r="G817" s="12">
        <f>IFERROR(2*$G$815*$G$816/($G$815+$G$816),0)</f>
        <v/>
      </c>
      <c r="H817" s="18">
        <f>AVERAGE($B$817:$F$817)</f>
        <v/>
      </c>
      <c r="I817" s="18">
        <f>STDEV.P($B$817:$F$817)</f>
        <v/>
      </c>
    </row>
    <row r="818">
      <c r="A818" s="4" t="inlineStr">
        <is>
          <t>Accuracy</t>
        </is>
      </c>
      <c r="B818" s="12">
        <f>IFERROR(($B$811+$B$812)/($B$811+$B$812+$B$813+$B$814),0)</f>
        <v/>
      </c>
      <c r="C818" s="12">
        <f>IFERROR(($C$811+$C$812)/($C$811+$C$812+$C$813+$C$814),0)</f>
        <v/>
      </c>
      <c r="D818" s="12">
        <f>IFERROR(($D$811+$D$812)/($D$811+$D$812+$D$813+$D$814),0)</f>
        <v/>
      </c>
      <c r="E818" s="12">
        <f>IFERROR(($E$811+$E$812)/($E$811+$E$812+$E$813+$E$814),0)</f>
        <v/>
      </c>
      <c r="F818" s="12">
        <f>IFERROR(($F$811+$F$812)/($F$811+$F$812+$F$813+$F$814),0)</f>
        <v/>
      </c>
      <c r="G818" s="12">
        <f>IFERROR(($G$811+$G$812)/($G$811+$G$812+$G$813+$G$814),0)</f>
        <v/>
      </c>
      <c r="H818" s="18">
        <f>AVERAGE($B$818:$F$818)</f>
        <v/>
      </c>
      <c r="I818" s="18">
        <f>STDEV.P($B$818:$F$818)</f>
        <v/>
      </c>
    </row>
    <row r="819">
      <c r="A819" s="4" t="inlineStr">
        <is>
          <t>Edit distance</t>
        </is>
      </c>
      <c r="B819" s="12">
        <f>SUMPRODUCT(ABS('Ground truth'!$B$14:$H$20-$B$802:$H$808))</f>
        <v/>
      </c>
      <c r="C819" s="12">
        <f>SUMPRODUCT(ABS('Ground truth'!$B$14:$H$20-$J$802:$P$808))</f>
        <v/>
      </c>
      <c r="D819" s="12">
        <f>SUMPRODUCT(ABS('Ground truth'!$B$14:$H$20-$R$802:$X$808))</f>
        <v/>
      </c>
      <c r="E819" s="12">
        <f>SUMPRODUCT(ABS('Ground truth'!$B$14:$H$20-$Z$802:$AF$808))</f>
        <v/>
      </c>
      <c r="F819" s="12">
        <f>SUMPRODUCT(ABS('Ground truth'!$B$14:$H$20-$AH$802:$AN$808))</f>
        <v/>
      </c>
      <c r="G819" s="12">
        <f>SUMPRODUCT(ABS('Ground truth'!$B$14:$H$20-$AP$802:$AV$808))</f>
        <v/>
      </c>
      <c r="H819" s="18">
        <f>AVERAGE($B$819:$F$819)</f>
        <v/>
      </c>
      <c r="I819" s="18">
        <f>STDEV.P($B$819:$F$819)</f>
        <v/>
      </c>
    </row>
    <row r="820">
      <c r="A820" s="4" t="inlineStr">
        <is>
          <t>Spectral distance</t>
        </is>
      </c>
      <c r="B820" s="12">
        <f>SQRT(SUMPRODUCT(('Ground truth'!$K$14:$K$20-$B$831:$B$837)^2))</f>
        <v/>
      </c>
      <c r="C820" s="12">
        <f>SQRT(SUMPRODUCT(('Ground truth'!$K$14:$K$20-$C$831:$C$837)^2))</f>
        <v/>
      </c>
      <c r="D820" s="12">
        <f>SQRT(SUMPRODUCT(('Ground truth'!$K$14:$K$20-$D$831:$D$837)^2))</f>
        <v/>
      </c>
      <c r="E820" s="12">
        <f>SQRT(SUMPRODUCT(('Ground truth'!$K$14:$K$20-$E$831:$E$837)^2))</f>
        <v/>
      </c>
      <c r="F820" s="12">
        <f>SQRT(SUMPRODUCT(('Ground truth'!$K$14:$K$20-$F$831:$F$837)^2))</f>
        <v/>
      </c>
      <c r="G820" s="12">
        <f>SQRT(SUMPRODUCT(('Ground truth'!$K$14:$K$20-$G$831:$G$837)^2))</f>
        <v/>
      </c>
      <c r="H820" s="18">
        <f>AVERAGE($B$820:$F$820)</f>
        <v/>
      </c>
      <c r="I820" s="18">
        <f>STDEV.P($B$820:$F$820)</f>
        <v/>
      </c>
    </row>
    <row r="821">
      <c r="A821" s="4" t="inlineStr">
        <is>
          <t>Unsure cells</t>
        </is>
      </c>
      <c r="B821" s="7">
        <f>COUNTIF($B$802:$H$808,2)</f>
        <v/>
      </c>
      <c r="C821" s="7">
        <f>COUNTIF($J$802:$P$808,2)</f>
        <v/>
      </c>
      <c r="D821" s="7">
        <f>COUNTIF($R$802:$X$808,2)</f>
        <v/>
      </c>
      <c r="E821" s="7">
        <f>COUNTIF($Z$802:$AF$808,2)</f>
        <v/>
      </c>
      <c r="F821" s="7">
        <f>COUNTIF($AH$802:$AN$808,2)</f>
        <v/>
      </c>
      <c r="G821" s="7">
        <f>COUNTIF($AP$802:$AV$808,2)</f>
        <v/>
      </c>
      <c r="H821" s="12">
        <f>AVERAGE($B$821:$F$821)</f>
        <v/>
      </c>
      <c r="I821" s="12">
        <f>STDEV.P($B$821:$F$821)</f>
        <v/>
      </c>
    </row>
    <row r="822">
      <c r="A822" s="3" t="inlineStr">
        <is>
          <t>eigenvalues (real part, numpy order; pasted)</t>
        </is>
      </c>
    </row>
    <row r="823">
      <c r="A823" s="3" t="inlineStr">
        <is>
          <t xml:space="preserve">  λ1</t>
        </is>
      </c>
      <c r="B823" s="19" t="n">
        <v>-1.352658092517635</v>
      </c>
      <c r="C823" s="19" t="n">
        <v>3.545008897645061</v>
      </c>
      <c r="D823" s="19" t="n">
        <v>3.545008897645061</v>
      </c>
      <c r="E823" s="19" t="n">
        <v>3.545008897645061</v>
      </c>
      <c r="F823" s="19" t="n">
        <v>3.545008897645061</v>
      </c>
      <c r="G823" s="19" t="n">
        <v>3.545008897645061</v>
      </c>
    </row>
    <row r="824">
      <c r="A824" s="3" t="inlineStr">
        <is>
          <t xml:space="preserve">  λ2</t>
        </is>
      </c>
      <c r="B824" s="19" t="n">
        <v>3.64796918397978</v>
      </c>
      <c r="C824" s="19" t="n">
        <v>-1.154206507360065</v>
      </c>
      <c r="D824" s="19" t="n">
        <v>-1.154206507360065</v>
      </c>
      <c r="E824" s="19" t="n">
        <v>-1.154206507360065</v>
      </c>
      <c r="F824" s="19" t="n">
        <v>-1.154206507360065</v>
      </c>
      <c r="G824" s="19" t="n">
        <v>-1.154206507360065</v>
      </c>
    </row>
    <row r="825">
      <c r="A825" s="3" t="inlineStr">
        <is>
          <t xml:space="preserve">  λ3</t>
        </is>
      </c>
      <c r="B825" s="19" t="n">
        <v>0.1379000593164087</v>
      </c>
      <c r="C825" s="19" t="n">
        <v>1.439406169507899</v>
      </c>
      <c r="D825" s="19" t="n">
        <v>1.439406169507899</v>
      </c>
      <c r="E825" s="19" t="n">
        <v>1.439406169507899</v>
      </c>
      <c r="F825" s="19" t="n">
        <v>1.439406169507899</v>
      </c>
      <c r="G825" s="19" t="n">
        <v>1.439406169507899</v>
      </c>
    </row>
    <row r="826">
      <c r="A826" s="3" t="inlineStr">
        <is>
          <t xml:space="preserve">  λ4</t>
        </is>
      </c>
      <c r="B826" s="19" t="n">
        <v>1.292156629008751</v>
      </c>
      <c r="C826" s="19" t="n">
        <v>0.1697914402071001</v>
      </c>
      <c r="D826" s="19" t="n">
        <v>0.1697914402071001</v>
      </c>
      <c r="E826" s="19" t="n">
        <v>0.1697914402071001</v>
      </c>
      <c r="F826" s="19" t="n">
        <v>0.1697914402071001</v>
      </c>
      <c r="G826" s="19" t="n">
        <v>0.1697914402071001</v>
      </c>
    </row>
    <row r="827">
      <c r="A827" s="3" t="inlineStr">
        <is>
          <t xml:space="preserve">  λ5</t>
        </is>
      </c>
      <c r="B827" s="19" t="n">
        <v>2.274632220212696</v>
      </c>
      <c r="C827" s="19" t="n">
        <v>2.000000000000001</v>
      </c>
      <c r="D827" s="19" t="n">
        <v>2.000000000000001</v>
      </c>
      <c r="E827" s="19" t="n">
        <v>2.000000000000001</v>
      </c>
      <c r="F827" s="19" t="n">
        <v>2.000000000000001</v>
      </c>
      <c r="G827" s="19" t="n">
        <v>2.000000000000001</v>
      </c>
    </row>
    <row r="828">
      <c r="A828" s="3" t="inlineStr">
        <is>
          <t xml:space="preserve">  λ6</t>
        </is>
      </c>
      <c r="B828" s="19" t="n">
        <v>0</v>
      </c>
      <c r="C828" s="19" t="n">
        <v>1</v>
      </c>
      <c r="D828" s="19" t="n">
        <v>1</v>
      </c>
      <c r="E828" s="19" t="n">
        <v>1</v>
      </c>
      <c r="F828" s="19" t="n">
        <v>1</v>
      </c>
      <c r="G828" s="19" t="n">
        <v>1</v>
      </c>
    </row>
    <row r="829">
      <c r="A829" s="3" t="inlineStr">
        <is>
          <t xml:space="preserve">  λ7</t>
        </is>
      </c>
      <c r="B829" s="19" t="n">
        <v>0.9999999999999996</v>
      </c>
      <c r="C829" s="19" t="n">
        <v>6.828321188571019e-17</v>
      </c>
      <c r="D829" s="19" t="n">
        <v>6.828321188571019e-17</v>
      </c>
      <c r="E829" s="19" t="n">
        <v>6.828321188571019e-17</v>
      </c>
      <c r="F829" s="19" t="n">
        <v>6.828321188571019e-17</v>
      </c>
      <c r="G829" s="19" t="n">
        <v>6.828321188571019e-17</v>
      </c>
    </row>
    <row r="830">
      <c r="A830" s="3" t="inlineStr">
        <is>
          <t>eigenvalues sorted desc (LARGE)</t>
        </is>
      </c>
    </row>
    <row r="831">
      <c r="A831" s="3" t="inlineStr">
        <is>
          <t xml:space="preserve">  λ(1)</t>
        </is>
      </c>
      <c r="B831" s="19">
        <f>LARGE($B$823:$B$829,1)</f>
        <v/>
      </c>
      <c r="C831" s="19">
        <f>LARGE($C$823:$C$829,1)</f>
        <v/>
      </c>
      <c r="D831" s="19">
        <f>LARGE($D$823:$D$829,1)</f>
        <v/>
      </c>
      <c r="E831" s="19">
        <f>LARGE($E$823:$E$829,1)</f>
        <v/>
      </c>
      <c r="F831" s="19">
        <f>LARGE($F$823:$F$829,1)</f>
        <v/>
      </c>
      <c r="G831" s="19">
        <f>LARGE($G$823:$G$829,1)</f>
        <v/>
      </c>
    </row>
    <row r="832">
      <c r="A832" s="3" t="inlineStr">
        <is>
          <t xml:space="preserve">  λ(2)</t>
        </is>
      </c>
      <c r="B832" s="19">
        <f>LARGE($B$823:$B$829,2)</f>
        <v/>
      </c>
      <c r="C832" s="19">
        <f>LARGE($C$823:$C$829,2)</f>
        <v/>
      </c>
      <c r="D832" s="19">
        <f>LARGE($D$823:$D$829,2)</f>
        <v/>
      </c>
      <c r="E832" s="19">
        <f>LARGE($E$823:$E$829,2)</f>
        <v/>
      </c>
      <c r="F832" s="19">
        <f>LARGE($F$823:$F$829,2)</f>
        <v/>
      </c>
      <c r="G832" s="19">
        <f>LARGE($G$823:$G$829,2)</f>
        <v/>
      </c>
    </row>
    <row r="833">
      <c r="A833" s="3" t="inlineStr">
        <is>
          <t xml:space="preserve">  λ(3)</t>
        </is>
      </c>
      <c r="B833" s="19">
        <f>LARGE($B$823:$B$829,3)</f>
        <v/>
      </c>
      <c r="C833" s="19">
        <f>LARGE($C$823:$C$829,3)</f>
        <v/>
      </c>
      <c r="D833" s="19">
        <f>LARGE($D$823:$D$829,3)</f>
        <v/>
      </c>
      <c r="E833" s="19">
        <f>LARGE($E$823:$E$829,3)</f>
        <v/>
      </c>
      <c r="F833" s="19">
        <f>LARGE($F$823:$F$829,3)</f>
        <v/>
      </c>
      <c r="G833" s="19">
        <f>LARGE($G$823:$G$829,3)</f>
        <v/>
      </c>
    </row>
    <row r="834">
      <c r="A834" s="3" t="inlineStr">
        <is>
          <t xml:space="preserve">  λ(4)</t>
        </is>
      </c>
      <c r="B834" s="19">
        <f>LARGE($B$823:$B$829,4)</f>
        <v/>
      </c>
      <c r="C834" s="19">
        <f>LARGE($C$823:$C$829,4)</f>
        <v/>
      </c>
      <c r="D834" s="19">
        <f>LARGE($D$823:$D$829,4)</f>
        <v/>
      </c>
      <c r="E834" s="19">
        <f>LARGE($E$823:$E$829,4)</f>
        <v/>
      </c>
      <c r="F834" s="19">
        <f>LARGE($F$823:$F$829,4)</f>
        <v/>
      </c>
      <c r="G834" s="19">
        <f>LARGE($G$823:$G$829,4)</f>
        <v/>
      </c>
    </row>
    <row r="835">
      <c r="A835" s="3" t="inlineStr">
        <is>
          <t xml:space="preserve">  λ(5)</t>
        </is>
      </c>
      <c r="B835" s="19">
        <f>LARGE($B$823:$B$829,5)</f>
        <v/>
      </c>
      <c r="C835" s="19">
        <f>LARGE($C$823:$C$829,5)</f>
        <v/>
      </c>
      <c r="D835" s="19">
        <f>LARGE($D$823:$D$829,5)</f>
        <v/>
      </c>
      <c r="E835" s="19">
        <f>LARGE($E$823:$E$829,5)</f>
        <v/>
      </c>
      <c r="F835" s="19">
        <f>LARGE($F$823:$F$829,5)</f>
        <v/>
      </c>
      <c r="G835" s="19">
        <f>LARGE($G$823:$G$829,5)</f>
        <v/>
      </c>
    </row>
    <row r="836">
      <c r="A836" s="3" t="inlineStr">
        <is>
          <t xml:space="preserve">  λ(6)</t>
        </is>
      </c>
      <c r="B836" s="19">
        <f>LARGE($B$823:$B$829,6)</f>
        <v/>
      </c>
      <c r="C836" s="19">
        <f>LARGE($C$823:$C$829,6)</f>
        <v/>
      </c>
      <c r="D836" s="19">
        <f>LARGE($D$823:$D$829,6)</f>
        <v/>
      </c>
      <c r="E836" s="19">
        <f>LARGE($E$823:$E$829,6)</f>
        <v/>
      </c>
      <c r="F836" s="19">
        <f>LARGE($F$823:$F$829,6)</f>
        <v/>
      </c>
      <c r="G836" s="19">
        <f>LARGE($G$823:$G$829,6)</f>
        <v/>
      </c>
    </row>
    <row r="837">
      <c r="A837" s="3" t="inlineStr">
        <is>
          <t xml:space="preserve">  λ(7)</t>
        </is>
      </c>
      <c r="B837" s="19">
        <f>LARGE($B$823:$B$829,7)</f>
        <v/>
      </c>
      <c r="C837" s="19">
        <f>LARGE($C$823:$C$829,7)</f>
        <v/>
      </c>
      <c r="D837" s="19">
        <f>LARGE($D$823:$D$829,7)</f>
        <v/>
      </c>
      <c r="E837" s="19">
        <f>LARGE($E$823:$E$829,7)</f>
        <v/>
      </c>
      <c r="F837" s="19">
        <f>LARGE($F$823:$F$829,7)</f>
        <v/>
      </c>
      <c r="G837" s="19">
        <f>LARGE($G$823:$G$829,7)</f>
        <v/>
      </c>
    </row>
    <row r="838">
      <c r="A838" s="3" t="inlineStr">
        <is>
          <t>check: Σeig − trace (→0)</t>
        </is>
      </c>
      <c r="B838" s="3">
        <f>ROUND(SUM($B$823:$B$829)-($B$802+$C$803+$D$804+$E$805+$F$806+$G$807+$H$808),6)</f>
        <v/>
      </c>
      <c r="C838" s="3">
        <f>ROUND(SUM($C$823:$C$829)-($J$802+$K$803+$L$804+$M$805+$N$806+$O$807+$P$808),6)</f>
        <v/>
      </c>
      <c r="D838" s="3">
        <f>ROUND(SUM($D$823:$D$829)-($R$802+$S$803+$T$804+$U$805+$V$806+$W$807+$X$808),6)</f>
        <v/>
      </c>
      <c r="E838" s="3">
        <f>ROUND(SUM($E$823:$E$829)-($Z$802+$AA$803+$AB$804+$AC$805+$AD$806+$AE$807+$AF$808),6)</f>
        <v/>
      </c>
      <c r="F838" s="3">
        <f>ROUND(SUM($F$823:$F$829)-($AH$802+$AI$803+$AJ$804+$AK$805+$AL$806+$AM$807+$AN$808),6)</f>
        <v/>
      </c>
      <c r="G838" s="3">
        <f>ROUND(SUM($G$823:$G$829)-($AP$802+$AQ$803+$AR$804+$AS$805+$AT$806+$AU$807+$AV$808),6)</f>
        <v/>
      </c>
    </row>
    <row r="839">
      <c r="A839" s="3" t="inlineStr">
        <is>
          <t>check: Πeig − det (→0)</t>
        </is>
      </c>
      <c r="B839" s="3">
        <f>ROUND(MDETERM($B$802:$H$808)-PRODUCT($B$823:$B$829),6)</f>
        <v/>
      </c>
      <c r="C839" s="3">
        <f>ROUND(MDETERM($J$802:$P$808)-PRODUCT($C$823:$C$829),6)</f>
        <v/>
      </c>
      <c r="D839" s="3">
        <f>ROUND(MDETERM($R$802:$X$808)-PRODUCT($D$823:$D$829),6)</f>
        <v/>
      </c>
      <c r="E839" s="3">
        <f>ROUND(MDETERM($Z$802:$AF$808)-PRODUCT($E$823:$E$829),6)</f>
        <v/>
      </c>
      <c r="F839" s="3">
        <f>ROUND(MDETERM($AH$802:$AN$808)-PRODUCT($F$823:$F$829),6)</f>
        <v/>
      </c>
      <c r="G839" s="3">
        <f>ROUND(MDETERM($AP$802:$AV$808)-PRODUCT($G$823:$G$829),6)</f>
        <v/>
      </c>
    </row>
    <row r="840">
      <c r="A840" s="3" t="inlineStr">
        <is>
          <t>complex eigenvalues?</t>
        </is>
      </c>
      <c r="B840" s="3" t="inlineStr"/>
      <c r="C840" s="3" t="inlineStr"/>
      <c r="D840" s="3" t="inlineStr"/>
      <c r="E840" s="3" t="inlineStr"/>
      <c r="F840" s="3" t="inlineStr"/>
      <c r="G840" s="3" t="inlineStr"/>
    </row>
    <row r="841">
      <c r="A841" s="3" t="inlineStr">
        <is>
          <t>check: det(M − λᵢI) per sorted λ (→0)</t>
        </is>
      </c>
    </row>
    <row r="842">
      <c r="A842" s="3" t="inlineStr">
        <is>
          <t xml:space="preserve">  det(M − λ(1)I)</t>
        </is>
      </c>
      <c r="B842" s="3">
        <f t="array" ref="B842">ROUND(MDETERM($B$802:$H$808-$B$831*MUNIT(7)),6)</f>
        <v/>
      </c>
      <c r="C842" s="3">
        <f t="array" ref="C842">ROUND(MDETERM($J$802:$P$808-$C$831*MUNIT(7)),6)</f>
        <v/>
      </c>
      <c r="D842" s="3">
        <f t="array" ref="D842">ROUND(MDETERM($R$802:$X$808-$D$831*MUNIT(7)),6)</f>
        <v/>
      </c>
      <c r="E842" s="3">
        <f t="array" ref="E842">ROUND(MDETERM($Z$802:$AF$808-$E$831*MUNIT(7)),6)</f>
        <v/>
      </c>
      <c r="F842" s="3">
        <f t="array" ref="F842">ROUND(MDETERM($AH$802:$AN$808-$F$831*MUNIT(7)),6)</f>
        <v/>
      </c>
      <c r="G842" s="3">
        <f t="array" ref="G842">ROUND(MDETERM($AP$802:$AV$808-$G$831*MUNIT(7)),6)</f>
        <v/>
      </c>
    </row>
    <row r="843">
      <c r="A843" s="3" t="inlineStr">
        <is>
          <t xml:space="preserve">  det(M − λ(2)I)</t>
        </is>
      </c>
      <c r="B843" s="3">
        <f t="array" ref="B843">ROUND(MDETERM($B$802:$H$808-$B$832*MUNIT(7)),6)</f>
        <v/>
      </c>
      <c r="C843" s="3">
        <f t="array" ref="C843">ROUND(MDETERM($J$802:$P$808-$C$832*MUNIT(7)),6)</f>
        <v/>
      </c>
      <c r="D843" s="3">
        <f t="array" ref="D843">ROUND(MDETERM($R$802:$X$808-$D$832*MUNIT(7)),6)</f>
        <v/>
      </c>
      <c r="E843" s="3">
        <f t="array" ref="E843">ROUND(MDETERM($Z$802:$AF$808-$E$832*MUNIT(7)),6)</f>
        <v/>
      </c>
      <c r="F843" s="3">
        <f t="array" ref="F843">ROUND(MDETERM($AH$802:$AN$808-$F$832*MUNIT(7)),6)</f>
        <v/>
      </c>
      <c r="G843" s="3">
        <f t="array" ref="G843">ROUND(MDETERM($AP$802:$AV$808-$G$832*MUNIT(7)),6)</f>
        <v/>
      </c>
    </row>
    <row r="844">
      <c r="A844" s="3" t="inlineStr">
        <is>
          <t xml:space="preserve">  det(M − λ(3)I)</t>
        </is>
      </c>
      <c r="B844" s="3">
        <f t="array" ref="B844">ROUND(MDETERM($B$802:$H$808-$B$833*MUNIT(7)),6)</f>
        <v/>
      </c>
      <c r="C844" s="3">
        <f t="array" ref="C844">ROUND(MDETERM($J$802:$P$808-$C$833*MUNIT(7)),6)</f>
        <v/>
      </c>
      <c r="D844" s="3">
        <f t="array" ref="D844">ROUND(MDETERM($R$802:$X$808-$D$833*MUNIT(7)),6)</f>
        <v/>
      </c>
      <c r="E844" s="3">
        <f t="array" ref="E844">ROUND(MDETERM($Z$802:$AF$808-$E$833*MUNIT(7)),6)</f>
        <v/>
      </c>
      <c r="F844" s="3">
        <f t="array" ref="F844">ROUND(MDETERM($AH$802:$AN$808-$F$833*MUNIT(7)),6)</f>
        <v/>
      </c>
      <c r="G844" s="3">
        <f t="array" ref="G844">ROUND(MDETERM($AP$802:$AV$808-$G$833*MUNIT(7)),6)</f>
        <v/>
      </c>
    </row>
    <row r="845">
      <c r="A845" s="3" t="inlineStr">
        <is>
          <t xml:space="preserve">  det(M − λ(4)I)</t>
        </is>
      </c>
      <c r="B845" s="3">
        <f t="array" ref="B845">ROUND(MDETERM($B$802:$H$808-$B$834*MUNIT(7)),6)</f>
        <v/>
      </c>
      <c r="C845" s="3">
        <f t="array" ref="C845">ROUND(MDETERM($J$802:$P$808-$C$834*MUNIT(7)),6)</f>
        <v/>
      </c>
      <c r="D845" s="3">
        <f t="array" ref="D845">ROUND(MDETERM($R$802:$X$808-$D$834*MUNIT(7)),6)</f>
        <v/>
      </c>
      <c r="E845" s="3">
        <f t="array" ref="E845">ROUND(MDETERM($Z$802:$AF$808-$E$834*MUNIT(7)),6)</f>
        <v/>
      </c>
      <c r="F845" s="3">
        <f t="array" ref="F845">ROUND(MDETERM($AH$802:$AN$808-$F$834*MUNIT(7)),6)</f>
        <v/>
      </c>
      <c r="G845" s="3">
        <f t="array" ref="G845">ROUND(MDETERM($AP$802:$AV$808-$G$834*MUNIT(7)),6)</f>
        <v/>
      </c>
    </row>
    <row r="846">
      <c r="A846" s="3" t="inlineStr">
        <is>
          <t xml:space="preserve">  det(M − λ(5)I)</t>
        </is>
      </c>
      <c r="B846" s="3">
        <f t="array" ref="B846">ROUND(MDETERM($B$802:$H$808-$B$835*MUNIT(7)),6)</f>
        <v/>
      </c>
      <c r="C846" s="3">
        <f t="array" ref="C846">ROUND(MDETERM($J$802:$P$808-$C$835*MUNIT(7)),6)</f>
        <v/>
      </c>
      <c r="D846" s="3">
        <f t="array" ref="D846">ROUND(MDETERM($R$802:$X$808-$D$835*MUNIT(7)),6)</f>
        <v/>
      </c>
      <c r="E846" s="3">
        <f t="array" ref="E846">ROUND(MDETERM($Z$802:$AF$808-$E$835*MUNIT(7)),6)</f>
        <v/>
      </c>
      <c r="F846" s="3">
        <f t="array" ref="F846">ROUND(MDETERM($AH$802:$AN$808-$F$835*MUNIT(7)),6)</f>
        <v/>
      </c>
      <c r="G846" s="3">
        <f t="array" ref="G846">ROUND(MDETERM($AP$802:$AV$808-$G$835*MUNIT(7)),6)</f>
        <v/>
      </c>
    </row>
    <row r="847">
      <c r="A847" s="3" t="inlineStr">
        <is>
          <t xml:space="preserve">  det(M − λ(6)I)</t>
        </is>
      </c>
      <c r="B847" s="3">
        <f t="array" ref="B847">ROUND(MDETERM($B$802:$H$808-$B$836*MUNIT(7)),6)</f>
        <v/>
      </c>
      <c r="C847" s="3">
        <f t="array" ref="C847">ROUND(MDETERM($J$802:$P$808-$C$836*MUNIT(7)),6)</f>
        <v/>
      </c>
      <c r="D847" s="3">
        <f t="array" ref="D847">ROUND(MDETERM($R$802:$X$808-$D$836*MUNIT(7)),6)</f>
        <v/>
      </c>
      <c r="E847" s="3">
        <f t="array" ref="E847">ROUND(MDETERM($Z$802:$AF$808-$E$836*MUNIT(7)),6)</f>
        <v/>
      </c>
      <c r="F847" s="3">
        <f t="array" ref="F847">ROUND(MDETERM($AH$802:$AN$808-$F$836*MUNIT(7)),6)</f>
        <v/>
      </c>
      <c r="G847" s="3">
        <f t="array" ref="G847">ROUND(MDETERM($AP$802:$AV$808-$G$836*MUNIT(7)),6)</f>
        <v/>
      </c>
    </row>
    <row r="848">
      <c r="A848" s="3" t="inlineStr">
        <is>
          <t xml:space="preserve">  det(M − λ(7)I)</t>
        </is>
      </c>
      <c r="B848" s="3">
        <f t="array" ref="B848">ROUND(MDETERM($B$802:$H$808-$B$837*MUNIT(7)),6)</f>
        <v/>
      </c>
      <c r="C848" s="3">
        <f t="array" ref="C848">ROUND(MDETERM($J$802:$P$808-$C$837*MUNIT(7)),6)</f>
        <v/>
      </c>
      <c r="D848" s="3">
        <f t="array" ref="D848">ROUND(MDETERM($R$802:$X$808-$D$837*MUNIT(7)),6)</f>
        <v/>
      </c>
      <c r="E848" s="3">
        <f t="array" ref="E848">ROUND(MDETERM($Z$802:$AF$808-$E$837*MUNIT(7)),6)</f>
        <v/>
      </c>
      <c r="F848" s="3">
        <f t="array" ref="F848">ROUND(MDETERM($AH$802:$AN$808-$F$837*MUNIT(7)),6)</f>
        <v/>
      </c>
      <c r="G848" s="3">
        <f t="array" ref="G848">ROUND(MDETERM($AP$802:$AV$808-$G$837*MUNIT(7)),6)</f>
        <v/>
      </c>
    </row>
    <row r="852" ht="16" customHeight="1">
      <c r="A852" s="14" t="inlineStr">
        <is>
          <t>RAG R3 | deepseek-r1:14b</t>
        </is>
      </c>
      <c r="B852" s="9" t="inlineStr">
        <is>
          <t>run 1 (raw, pasted)</t>
        </is>
      </c>
      <c r="J852" s="9" t="inlineStr">
        <is>
          <t>run 2 (raw, pasted)</t>
        </is>
      </c>
      <c r="R852" s="9" t="inlineStr">
        <is>
          <t>run 3 (raw, pasted)</t>
        </is>
      </c>
      <c r="Z852" s="9" t="inlineStr">
        <is>
          <t>run 4 (raw, pasted)</t>
        </is>
      </c>
      <c r="AH852" s="9" t="inlineStr">
        <is>
          <t>run 5 (raw, pasted)</t>
        </is>
      </c>
      <c r="AP852" s="9" t="inlineStr">
        <is>
          <t>Step2 average matrix (formula)</t>
        </is>
      </c>
      <c r="AX852" s="9" t="inlineStr">
        <is>
          <t>ground truth (reference)</t>
        </is>
      </c>
    </row>
    <row r="853" ht="60" customHeight="1">
      <c r="B853" s="15" t="inlineStr">
        <is>
          <t>Motor</t>
        </is>
      </c>
      <c r="C853" s="15" t="inlineStr">
        <is>
          <t>Housing</t>
        </is>
      </c>
      <c r="D853" s="15" t="inlineStr">
        <is>
          <t>Trigger</t>
        </is>
      </c>
      <c r="E853" s="15" t="inlineStr">
        <is>
          <t>Driver Bit</t>
        </is>
      </c>
      <c r="F853" s="15" t="inlineStr">
        <is>
          <t>Chuck/Collet</t>
        </is>
      </c>
      <c r="G853" s="15" t="inlineStr">
        <is>
          <t>Speed Adjustment Mechanism</t>
        </is>
      </c>
      <c r="H853" s="15" t="inlineStr">
        <is>
          <t>Insulated Handle</t>
        </is>
      </c>
      <c r="J853" s="15" t="inlineStr">
        <is>
          <t>Motor</t>
        </is>
      </c>
      <c r="K853" s="15" t="inlineStr">
        <is>
          <t>Housing</t>
        </is>
      </c>
      <c r="L853" s="15" t="inlineStr">
        <is>
          <t>Trigger</t>
        </is>
      </c>
      <c r="M853" s="15" t="inlineStr">
        <is>
          <t>Driver Bit</t>
        </is>
      </c>
      <c r="N853" s="15" t="inlineStr">
        <is>
          <t>Chuck/Collet</t>
        </is>
      </c>
      <c r="O853" s="15" t="inlineStr">
        <is>
          <t>Speed Adjustment Mechanism</t>
        </is>
      </c>
      <c r="P853" s="15" t="inlineStr">
        <is>
          <t>Insulated Handle</t>
        </is>
      </c>
      <c r="R853" s="15" t="inlineStr">
        <is>
          <t>Motor</t>
        </is>
      </c>
      <c r="S853" s="15" t="inlineStr">
        <is>
          <t>Housing</t>
        </is>
      </c>
      <c r="T853" s="15" t="inlineStr">
        <is>
          <t>Trigger</t>
        </is>
      </c>
      <c r="U853" s="15" t="inlineStr">
        <is>
          <t>Driver Bit</t>
        </is>
      </c>
      <c r="V853" s="15" t="inlineStr">
        <is>
          <t>Chuck/Collet</t>
        </is>
      </c>
      <c r="W853" s="15" t="inlineStr">
        <is>
          <t>Speed Adjustment Mechanism</t>
        </is>
      </c>
      <c r="X853" s="15" t="inlineStr">
        <is>
          <t>Insulated Handle</t>
        </is>
      </c>
      <c r="Z853" s="15" t="inlineStr">
        <is>
          <t>Motor</t>
        </is>
      </c>
      <c r="AA853" s="15" t="inlineStr">
        <is>
          <t>Housing</t>
        </is>
      </c>
      <c r="AB853" s="15" t="inlineStr">
        <is>
          <t>Trigger</t>
        </is>
      </c>
      <c r="AC853" s="15" t="inlineStr">
        <is>
          <t>Driver Bit</t>
        </is>
      </c>
      <c r="AD853" s="15" t="inlineStr">
        <is>
          <t>Chuck/Collet</t>
        </is>
      </c>
      <c r="AE853" s="15" t="inlineStr">
        <is>
          <t>Speed Adjustment Mechanism</t>
        </is>
      </c>
      <c r="AF853" s="15" t="inlineStr">
        <is>
          <t>Insulated Handle</t>
        </is>
      </c>
      <c r="AH853" s="15" t="inlineStr">
        <is>
          <t>Motor</t>
        </is>
      </c>
      <c r="AI853" s="15" t="inlineStr">
        <is>
          <t>Housing</t>
        </is>
      </c>
      <c r="AJ853" s="15" t="inlineStr">
        <is>
          <t>Trigger</t>
        </is>
      </c>
      <c r="AK853" s="15" t="inlineStr">
        <is>
          <t>Driver Bit</t>
        </is>
      </c>
      <c r="AL853" s="15" t="inlineStr">
        <is>
          <t>Chuck/Collet</t>
        </is>
      </c>
      <c r="AM853" s="15" t="inlineStr">
        <is>
          <t>Speed Adjustment Mechanism</t>
        </is>
      </c>
      <c r="AN853" s="15" t="inlineStr">
        <is>
          <t>Insulated Handle</t>
        </is>
      </c>
      <c r="AP853" s="15" t="inlineStr">
        <is>
          <t>Motor</t>
        </is>
      </c>
      <c r="AQ853" s="15" t="inlineStr">
        <is>
          <t>Housing</t>
        </is>
      </c>
      <c r="AR853" s="15" t="inlineStr">
        <is>
          <t>Trigger</t>
        </is>
      </c>
      <c r="AS853" s="15" t="inlineStr">
        <is>
          <t>Driver Bit</t>
        </is>
      </c>
      <c r="AT853" s="15" t="inlineStr">
        <is>
          <t>Chuck/Collet</t>
        </is>
      </c>
      <c r="AU853" s="15" t="inlineStr">
        <is>
          <t>Speed Adjustment Mechanism</t>
        </is>
      </c>
      <c r="AV853" s="15" t="inlineStr">
        <is>
          <t>Insulated Handle</t>
        </is>
      </c>
    </row>
    <row r="854">
      <c r="A854" s="3" t="inlineStr">
        <is>
          <t>Motor</t>
        </is>
      </c>
      <c r="B854" s="8" t="n">
        <v>1</v>
      </c>
      <c r="C854" s="8" t="n">
        <v>1</v>
      </c>
      <c r="D854" s="8" t="n">
        <v>1</v>
      </c>
      <c r="E854" s="8" t="n">
        <v>0</v>
      </c>
      <c r="F854" s="8" t="n">
        <v>1</v>
      </c>
      <c r="G854" s="8" t="n">
        <v>1</v>
      </c>
      <c r="H854" s="8" t="n">
        <v>0</v>
      </c>
      <c r="J854" s="8" t="n">
        <v>1</v>
      </c>
      <c r="K854" s="8" t="n">
        <v>1</v>
      </c>
      <c r="L854" s="8" t="n">
        <v>1</v>
      </c>
      <c r="M854" s="8" t="n">
        <v>0</v>
      </c>
      <c r="N854" s="8" t="n">
        <v>1</v>
      </c>
      <c r="O854" s="8" t="n">
        <v>1</v>
      </c>
      <c r="P854" s="8" t="n">
        <v>0</v>
      </c>
      <c r="R854" s="8" t="n">
        <v>1</v>
      </c>
      <c r="S854" s="8" t="n">
        <v>1</v>
      </c>
      <c r="T854" s="8" t="n">
        <v>1</v>
      </c>
      <c r="U854" s="8" t="n">
        <v>0</v>
      </c>
      <c r="V854" s="8" t="n">
        <v>1</v>
      </c>
      <c r="W854" s="8" t="n">
        <v>1</v>
      </c>
      <c r="X854" s="8" t="n">
        <v>0</v>
      </c>
      <c r="Z854" s="8" t="n">
        <v>1</v>
      </c>
      <c r="AA854" s="8" t="n">
        <v>1</v>
      </c>
      <c r="AB854" s="8" t="n">
        <v>1</v>
      </c>
      <c r="AC854" s="8" t="n">
        <v>0</v>
      </c>
      <c r="AD854" s="8" t="n">
        <v>1</v>
      </c>
      <c r="AE854" s="8" t="n">
        <v>1</v>
      </c>
      <c r="AF854" s="8" t="n">
        <v>0</v>
      </c>
      <c r="AH854" s="8" t="n">
        <v>1</v>
      </c>
      <c r="AI854" s="8" t="n">
        <v>1</v>
      </c>
      <c r="AJ854" s="8" t="n">
        <v>1</v>
      </c>
      <c r="AK854" s="8" t="n">
        <v>0</v>
      </c>
      <c r="AL854" s="8" t="n">
        <v>1</v>
      </c>
      <c r="AM854" s="8" t="n">
        <v>1</v>
      </c>
      <c r="AN854" s="8" t="n">
        <v>0</v>
      </c>
      <c r="AP854" s="8">
        <f>IF(($B$854&lt;&gt;2)+($J$854&lt;&gt;2)+($R$854&lt;&gt;2)+($Z$854&lt;&gt;2)+($AH$854&lt;&gt;2)=0,2,IF((($B$854&lt;&gt;2)*$B$854+($J$854&lt;&gt;2)*$J$854+($R$854&lt;&gt;2)*$R$854+($Z$854&lt;&gt;2)*$Z$854+($AH$854&lt;&gt;2)*$AH$854)/(($B$854&lt;&gt;2)+($J$854&lt;&gt;2)+($R$854&lt;&gt;2)+($Z$854&lt;&gt;2)+($AH$854&lt;&gt;2))&gt;=0.5,1,0))</f>
        <v/>
      </c>
      <c r="AQ854" s="8">
        <f>IF(($C$854&lt;&gt;2)+($K$854&lt;&gt;2)+($S$854&lt;&gt;2)+($AA$854&lt;&gt;2)+($AI$854&lt;&gt;2)=0,2,IF((($C$854&lt;&gt;2)*$C$854+($K$854&lt;&gt;2)*$K$854+($S$854&lt;&gt;2)*$S$854+($AA$854&lt;&gt;2)*$AA$854+($AI$854&lt;&gt;2)*$AI$854)/(($C$854&lt;&gt;2)+($K$854&lt;&gt;2)+($S$854&lt;&gt;2)+($AA$854&lt;&gt;2)+($AI$854&lt;&gt;2))&gt;=0.5,1,0))</f>
        <v/>
      </c>
      <c r="AR854" s="8">
        <f>IF(($D$854&lt;&gt;2)+($L$854&lt;&gt;2)+($T$854&lt;&gt;2)+($AB$854&lt;&gt;2)+($AJ$854&lt;&gt;2)=0,2,IF((($D$854&lt;&gt;2)*$D$854+($L$854&lt;&gt;2)*$L$854+($T$854&lt;&gt;2)*$T$854+($AB$854&lt;&gt;2)*$AB$854+($AJ$854&lt;&gt;2)*$AJ$854)/(($D$854&lt;&gt;2)+($L$854&lt;&gt;2)+($T$854&lt;&gt;2)+($AB$854&lt;&gt;2)+($AJ$854&lt;&gt;2))&gt;=0.5,1,0))</f>
        <v/>
      </c>
      <c r="AS854" s="8">
        <f>IF(($E$854&lt;&gt;2)+($M$854&lt;&gt;2)+($U$854&lt;&gt;2)+($AC$854&lt;&gt;2)+($AK$854&lt;&gt;2)=0,2,IF((($E$854&lt;&gt;2)*$E$854+($M$854&lt;&gt;2)*$M$854+($U$854&lt;&gt;2)*$U$854+($AC$854&lt;&gt;2)*$AC$854+($AK$854&lt;&gt;2)*$AK$854)/(($E$854&lt;&gt;2)+($M$854&lt;&gt;2)+($U$854&lt;&gt;2)+($AC$854&lt;&gt;2)+($AK$854&lt;&gt;2))&gt;=0.5,1,0))</f>
        <v/>
      </c>
      <c r="AT854" s="8">
        <f>IF(($F$854&lt;&gt;2)+($N$854&lt;&gt;2)+($V$854&lt;&gt;2)+($AD$854&lt;&gt;2)+($AL$854&lt;&gt;2)=0,2,IF((($F$854&lt;&gt;2)*$F$854+($N$854&lt;&gt;2)*$N$854+($V$854&lt;&gt;2)*$V$854+($AD$854&lt;&gt;2)*$AD$854+($AL$854&lt;&gt;2)*$AL$854)/(($F$854&lt;&gt;2)+($N$854&lt;&gt;2)+($V$854&lt;&gt;2)+($AD$854&lt;&gt;2)+($AL$854&lt;&gt;2))&gt;=0.5,1,0))</f>
        <v/>
      </c>
      <c r="AU854" s="8">
        <f>IF(($G$854&lt;&gt;2)+($O$854&lt;&gt;2)+($W$854&lt;&gt;2)+($AE$854&lt;&gt;2)+($AM$854&lt;&gt;2)=0,2,IF((($G$854&lt;&gt;2)*$G$854+($O$854&lt;&gt;2)*$O$854+($W$854&lt;&gt;2)*$W$854+($AE$854&lt;&gt;2)*$AE$854+($AM$854&lt;&gt;2)*$AM$854)/(($G$854&lt;&gt;2)+($O$854&lt;&gt;2)+($W$854&lt;&gt;2)+($AE$854&lt;&gt;2)+($AM$854&lt;&gt;2))&gt;=0.5,1,0))</f>
        <v/>
      </c>
      <c r="AV854" s="8">
        <f>IF(($H$854&lt;&gt;2)+($P$854&lt;&gt;2)+($X$854&lt;&gt;2)+($AF$854&lt;&gt;2)+($AN$854&lt;&gt;2)=0,2,IF((($H$854&lt;&gt;2)*$H$854+($P$854&lt;&gt;2)*$P$854+($X$854&lt;&gt;2)*$X$854+($AF$854&lt;&gt;2)*$AF$854+($AN$854&lt;&gt;2)*$AN$854)/(($H$854&lt;&gt;2)+($P$854&lt;&gt;2)+($X$854&lt;&gt;2)+($AF$854&lt;&gt;2)+($AN$854&lt;&gt;2))&gt;=0.5,1,0))</f>
        <v/>
      </c>
      <c r="AX854" s="16">
        <f>'Ground truth'!$B$14</f>
        <v/>
      </c>
      <c r="AY854" s="16">
        <f>'Ground truth'!$C$14</f>
        <v/>
      </c>
      <c r="AZ854" s="16">
        <f>'Ground truth'!$D$14</f>
        <v/>
      </c>
      <c r="BA854" s="16">
        <f>'Ground truth'!$E$14</f>
        <v/>
      </c>
      <c r="BB854" s="16">
        <f>'Ground truth'!$F$14</f>
        <v/>
      </c>
      <c r="BC854" s="16">
        <f>'Ground truth'!$G$14</f>
        <v/>
      </c>
      <c r="BD854" s="16">
        <f>'Ground truth'!$H$14</f>
        <v/>
      </c>
    </row>
    <row r="855">
      <c r="A855" s="3" t="inlineStr">
        <is>
          <t>Housing</t>
        </is>
      </c>
      <c r="B855" s="8" t="n">
        <v>1</v>
      </c>
      <c r="C855" s="8" t="n">
        <v>1</v>
      </c>
      <c r="D855" s="8" t="n">
        <v>1</v>
      </c>
      <c r="E855" s="8" t="n">
        <v>0</v>
      </c>
      <c r="F855" s="8" t="n">
        <v>1</v>
      </c>
      <c r="G855" s="8" t="n">
        <v>1</v>
      </c>
      <c r="H855" s="8" t="n">
        <v>1</v>
      </c>
      <c r="J855" s="8" t="n">
        <v>1</v>
      </c>
      <c r="K855" s="8" t="n">
        <v>1</v>
      </c>
      <c r="L855" s="8" t="n">
        <v>1</v>
      </c>
      <c r="M855" s="8" t="n">
        <v>0</v>
      </c>
      <c r="N855" s="8" t="n">
        <v>1</v>
      </c>
      <c r="O855" s="8" t="n">
        <v>1</v>
      </c>
      <c r="P855" s="8" t="n">
        <v>1</v>
      </c>
      <c r="R855" s="8" t="n">
        <v>1</v>
      </c>
      <c r="S855" s="8" t="n">
        <v>1</v>
      </c>
      <c r="T855" s="8" t="n">
        <v>1</v>
      </c>
      <c r="U855" s="8" t="n">
        <v>0</v>
      </c>
      <c r="V855" s="8" t="n">
        <v>1</v>
      </c>
      <c r="W855" s="8" t="n">
        <v>1</v>
      </c>
      <c r="X855" s="8" t="n">
        <v>1</v>
      </c>
      <c r="Z855" s="8" t="n">
        <v>1</v>
      </c>
      <c r="AA855" s="8" t="n">
        <v>1</v>
      </c>
      <c r="AB855" s="8" t="n">
        <v>1</v>
      </c>
      <c r="AC855" s="8" t="n">
        <v>0</v>
      </c>
      <c r="AD855" s="8" t="n">
        <v>1</v>
      </c>
      <c r="AE855" s="8" t="n">
        <v>1</v>
      </c>
      <c r="AF855" s="8" t="n">
        <v>1</v>
      </c>
      <c r="AH855" s="8" t="n">
        <v>1</v>
      </c>
      <c r="AI855" s="8" t="n">
        <v>1</v>
      </c>
      <c r="AJ855" s="8" t="n">
        <v>1</v>
      </c>
      <c r="AK855" s="8" t="n">
        <v>0</v>
      </c>
      <c r="AL855" s="8" t="n">
        <v>1</v>
      </c>
      <c r="AM855" s="8" t="n">
        <v>1</v>
      </c>
      <c r="AN855" s="8" t="n">
        <v>1</v>
      </c>
      <c r="AP855" s="8">
        <f>IF(($B$855&lt;&gt;2)+($J$855&lt;&gt;2)+($R$855&lt;&gt;2)+($Z$855&lt;&gt;2)+($AH$855&lt;&gt;2)=0,2,IF((($B$855&lt;&gt;2)*$B$855+($J$855&lt;&gt;2)*$J$855+($R$855&lt;&gt;2)*$R$855+($Z$855&lt;&gt;2)*$Z$855+($AH$855&lt;&gt;2)*$AH$855)/(($B$855&lt;&gt;2)+($J$855&lt;&gt;2)+($R$855&lt;&gt;2)+($Z$855&lt;&gt;2)+($AH$855&lt;&gt;2))&gt;=0.5,1,0))</f>
        <v/>
      </c>
      <c r="AQ855" s="8">
        <f>IF(($C$855&lt;&gt;2)+($K$855&lt;&gt;2)+($S$855&lt;&gt;2)+($AA$855&lt;&gt;2)+($AI$855&lt;&gt;2)=0,2,IF((($C$855&lt;&gt;2)*$C$855+($K$855&lt;&gt;2)*$K$855+($S$855&lt;&gt;2)*$S$855+($AA$855&lt;&gt;2)*$AA$855+($AI$855&lt;&gt;2)*$AI$855)/(($C$855&lt;&gt;2)+($K$855&lt;&gt;2)+($S$855&lt;&gt;2)+($AA$855&lt;&gt;2)+($AI$855&lt;&gt;2))&gt;=0.5,1,0))</f>
        <v/>
      </c>
      <c r="AR855" s="8">
        <f>IF(($D$855&lt;&gt;2)+($L$855&lt;&gt;2)+($T$855&lt;&gt;2)+($AB$855&lt;&gt;2)+($AJ$855&lt;&gt;2)=0,2,IF((($D$855&lt;&gt;2)*$D$855+($L$855&lt;&gt;2)*$L$855+($T$855&lt;&gt;2)*$T$855+($AB$855&lt;&gt;2)*$AB$855+($AJ$855&lt;&gt;2)*$AJ$855)/(($D$855&lt;&gt;2)+($L$855&lt;&gt;2)+($T$855&lt;&gt;2)+($AB$855&lt;&gt;2)+($AJ$855&lt;&gt;2))&gt;=0.5,1,0))</f>
        <v/>
      </c>
      <c r="AS855" s="8">
        <f>IF(($E$855&lt;&gt;2)+($M$855&lt;&gt;2)+($U$855&lt;&gt;2)+($AC$855&lt;&gt;2)+($AK$855&lt;&gt;2)=0,2,IF((($E$855&lt;&gt;2)*$E$855+($M$855&lt;&gt;2)*$M$855+($U$855&lt;&gt;2)*$U$855+($AC$855&lt;&gt;2)*$AC$855+($AK$855&lt;&gt;2)*$AK$855)/(($E$855&lt;&gt;2)+($M$855&lt;&gt;2)+($U$855&lt;&gt;2)+($AC$855&lt;&gt;2)+($AK$855&lt;&gt;2))&gt;=0.5,1,0))</f>
        <v/>
      </c>
      <c r="AT855" s="8">
        <f>IF(($F$855&lt;&gt;2)+($N$855&lt;&gt;2)+($V$855&lt;&gt;2)+($AD$855&lt;&gt;2)+($AL$855&lt;&gt;2)=0,2,IF((($F$855&lt;&gt;2)*$F$855+($N$855&lt;&gt;2)*$N$855+($V$855&lt;&gt;2)*$V$855+($AD$855&lt;&gt;2)*$AD$855+($AL$855&lt;&gt;2)*$AL$855)/(($F$855&lt;&gt;2)+($N$855&lt;&gt;2)+($V$855&lt;&gt;2)+($AD$855&lt;&gt;2)+($AL$855&lt;&gt;2))&gt;=0.5,1,0))</f>
        <v/>
      </c>
      <c r="AU855" s="8">
        <f>IF(($G$855&lt;&gt;2)+($O$855&lt;&gt;2)+($W$855&lt;&gt;2)+($AE$855&lt;&gt;2)+($AM$855&lt;&gt;2)=0,2,IF((($G$855&lt;&gt;2)*$G$855+($O$855&lt;&gt;2)*$O$855+($W$855&lt;&gt;2)*$W$855+($AE$855&lt;&gt;2)*$AE$855+($AM$855&lt;&gt;2)*$AM$855)/(($G$855&lt;&gt;2)+($O$855&lt;&gt;2)+($W$855&lt;&gt;2)+($AE$855&lt;&gt;2)+($AM$855&lt;&gt;2))&gt;=0.5,1,0))</f>
        <v/>
      </c>
      <c r="AV855" s="8">
        <f>IF(($H$855&lt;&gt;2)+($P$855&lt;&gt;2)+($X$855&lt;&gt;2)+($AF$855&lt;&gt;2)+($AN$855&lt;&gt;2)=0,2,IF((($H$855&lt;&gt;2)*$H$855+($P$855&lt;&gt;2)*$P$855+($X$855&lt;&gt;2)*$X$855+($AF$855&lt;&gt;2)*$AF$855+($AN$855&lt;&gt;2)*$AN$855)/(($H$855&lt;&gt;2)+($P$855&lt;&gt;2)+($X$855&lt;&gt;2)+($AF$855&lt;&gt;2)+($AN$855&lt;&gt;2))&gt;=0.5,1,0))</f>
        <v/>
      </c>
      <c r="AX855" s="16">
        <f>'Ground truth'!$B$15</f>
        <v/>
      </c>
      <c r="AY855" s="16">
        <f>'Ground truth'!$C$15</f>
        <v/>
      </c>
      <c r="AZ855" s="16">
        <f>'Ground truth'!$D$15</f>
        <v/>
      </c>
      <c r="BA855" s="16">
        <f>'Ground truth'!$E$15</f>
        <v/>
      </c>
      <c r="BB855" s="16">
        <f>'Ground truth'!$F$15</f>
        <v/>
      </c>
      <c r="BC855" s="16">
        <f>'Ground truth'!$G$15</f>
        <v/>
      </c>
      <c r="BD855" s="16">
        <f>'Ground truth'!$H$15</f>
        <v/>
      </c>
    </row>
    <row r="856">
      <c r="A856" s="3" t="inlineStr">
        <is>
          <t>Trigger</t>
        </is>
      </c>
      <c r="B856" s="8" t="n">
        <v>1</v>
      </c>
      <c r="C856" s="8" t="n">
        <v>1</v>
      </c>
      <c r="D856" s="8" t="n">
        <v>1</v>
      </c>
      <c r="E856" s="8" t="n">
        <v>0</v>
      </c>
      <c r="F856" s="8" t="n">
        <v>0</v>
      </c>
      <c r="G856" s="8" t="n">
        <v>0</v>
      </c>
      <c r="H856" s="8" t="n">
        <v>0</v>
      </c>
      <c r="J856" s="8" t="n">
        <v>1</v>
      </c>
      <c r="K856" s="8" t="n">
        <v>1</v>
      </c>
      <c r="L856" s="8" t="n">
        <v>1</v>
      </c>
      <c r="M856" s="8" t="n">
        <v>0</v>
      </c>
      <c r="N856" s="8" t="n">
        <v>0</v>
      </c>
      <c r="O856" s="8" t="n">
        <v>0</v>
      </c>
      <c r="P856" s="8" t="n">
        <v>0</v>
      </c>
      <c r="R856" s="8" t="n">
        <v>1</v>
      </c>
      <c r="S856" s="8" t="n">
        <v>1</v>
      </c>
      <c r="T856" s="8" t="n">
        <v>1</v>
      </c>
      <c r="U856" s="8" t="n">
        <v>0</v>
      </c>
      <c r="V856" s="8" t="n">
        <v>0</v>
      </c>
      <c r="W856" s="8" t="n">
        <v>0</v>
      </c>
      <c r="X856" s="8" t="n">
        <v>0</v>
      </c>
      <c r="Z856" s="8" t="n">
        <v>1</v>
      </c>
      <c r="AA856" s="8" t="n">
        <v>1</v>
      </c>
      <c r="AB856" s="8" t="n">
        <v>1</v>
      </c>
      <c r="AC856" s="8" t="n">
        <v>0</v>
      </c>
      <c r="AD856" s="8" t="n">
        <v>0</v>
      </c>
      <c r="AE856" s="8" t="n">
        <v>0</v>
      </c>
      <c r="AF856" s="8" t="n">
        <v>0</v>
      </c>
      <c r="AH856" s="8" t="n">
        <v>1</v>
      </c>
      <c r="AI856" s="8" t="n">
        <v>1</v>
      </c>
      <c r="AJ856" s="8" t="n">
        <v>1</v>
      </c>
      <c r="AK856" s="8" t="n">
        <v>0</v>
      </c>
      <c r="AL856" s="8" t="n">
        <v>0</v>
      </c>
      <c r="AM856" s="8" t="n">
        <v>0</v>
      </c>
      <c r="AN856" s="8" t="n">
        <v>0</v>
      </c>
      <c r="AP856" s="8">
        <f>IF(($B$856&lt;&gt;2)+($J$856&lt;&gt;2)+($R$856&lt;&gt;2)+($Z$856&lt;&gt;2)+($AH$856&lt;&gt;2)=0,2,IF((($B$856&lt;&gt;2)*$B$856+($J$856&lt;&gt;2)*$J$856+($R$856&lt;&gt;2)*$R$856+($Z$856&lt;&gt;2)*$Z$856+($AH$856&lt;&gt;2)*$AH$856)/(($B$856&lt;&gt;2)+($J$856&lt;&gt;2)+($R$856&lt;&gt;2)+($Z$856&lt;&gt;2)+($AH$856&lt;&gt;2))&gt;=0.5,1,0))</f>
        <v/>
      </c>
      <c r="AQ856" s="8">
        <f>IF(($C$856&lt;&gt;2)+($K$856&lt;&gt;2)+($S$856&lt;&gt;2)+($AA$856&lt;&gt;2)+($AI$856&lt;&gt;2)=0,2,IF((($C$856&lt;&gt;2)*$C$856+($K$856&lt;&gt;2)*$K$856+($S$856&lt;&gt;2)*$S$856+($AA$856&lt;&gt;2)*$AA$856+($AI$856&lt;&gt;2)*$AI$856)/(($C$856&lt;&gt;2)+($K$856&lt;&gt;2)+($S$856&lt;&gt;2)+($AA$856&lt;&gt;2)+($AI$856&lt;&gt;2))&gt;=0.5,1,0))</f>
        <v/>
      </c>
      <c r="AR856" s="8">
        <f>IF(($D$856&lt;&gt;2)+($L$856&lt;&gt;2)+($T$856&lt;&gt;2)+($AB$856&lt;&gt;2)+($AJ$856&lt;&gt;2)=0,2,IF((($D$856&lt;&gt;2)*$D$856+($L$856&lt;&gt;2)*$L$856+($T$856&lt;&gt;2)*$T$856+($AB$856&lt;&gt;2)*$AB$856+($AJ$856&lt;&gt;2)*$AJ$856)/(($D$856&lt;&gt;2)+($L$856&lt;&gt;2)+($T$856&lt;&gt;2)+($AB$856&lt;&gt;2)+($AJ$856&lt;&gt;2))&gt;=0.5,1,0))</f>
        <v/>
      </c>
      <c r="AS856" s="8">
        <f>IF(($E$856&lt;&gt;2)+($M$856&lt;&gt;2)+($U$856&lt;&gt;2)+($AC$856&lt;&gt;2)+($AK$856&lt;&gt;2)=0,2,IF((($E$856&lt;&gt;2)*$E$856+($M$856&lt;&gt;2)*$M$856+($U$856&lt;&gt;2)*$U$856+($AC$856&lt;&gt;2)*$AC$856+($AK$856&lt;&gt;2)*$AK$856)/(($E$856&lt;&gt;2)+($M$856&lt;&gt;2)+($U$856&lt;&gt;2)+($AC$856&lt;&gt;2)+($AK$856&lt;&gt;2))&gt;=0.5,1,0))</f>
        <v/>
      </c>
      <c r="AT856" s="8">
        <f>IF(($F$856&lt;&gt;2)+($N$856&lt;&gt;2)+($V$856&lt;&gt;2)+($AD$856&lt;&gt;2)+($AL$856&lt;&gt;2)=0,2,IF((($F$856&lt;&gt;2)*$F$856+($N$856&lt;&gt;2)*$N$856+($V$856&lt;&gt;2)*$V$856+($AD$856&lt;&gt;2)*$AD$856+($AL$856&lt;&gt;2)*$AL$856)/(($F$856&lt;&gt;2)+($N$856&lt;&gt;2)+($V$856&lt;&gt;2)+($AD$856&lt;&gt;2)+($AL$856&lt;&gt;2))&gt;=0.5,1,0))</f>
        <v/>
      </c>
      <c r="AU856" s="8">
        <f>IF(($G$856&lt;&gt;2)+($O$856&lt;&gt;2)+($W$856&lt;&gt;2)+($AE$856&lt;&gt;2)+($AM$856&lt;&gt;2)=0,2,IF((($G$856&lt;&gt;2)*$G$856+($O$856&lt;&gt;2)*$O$856+($W$856&lt;&gt;2)*$W$856+($AE$856&lt;&gt;2)*$AE$856+($AM$856&lt;&gt;2)*$AM$856)/(($G$856&lt;&gt;2)+($O$856&lt;&gt;2)+($W$856&lt;&gt;2)+($AE$856&lt;&gt;2)+($AM$856&lt;&gt;2))&gt;=0.5,1,0))</f>
        <v/>
      </c>
      <c r="AV856" s="8">
        <f>IF(($H$856&lt;&gt;2)+($P$856&lt;&gt;2)+($X$856&lt;&gt;2)+($AF$856&lt;&gt;2)+($AN$856&lt;&gt;2)=0,2,IF((($H$856&lt;&gt;2)*$H$856+($P$856&lt;&gt;2)*$P$856+($X$856&lt;&gt;2)*$X$856+($AF$856&lt;&gt;2)*$AF$856+($AN$856&lt;&gt;2)*$AN$856)/(($H$856&lt;&gt;2)+($P$856&lt;&gt;2)+($X$856&lt;&gt;2)+($AF$856&lt;&gt;2)+($AN$856&lt;&gt;2))&gt;=0.5,1,0))</f>
        <v/>
      </c>
      <c r="AX856" s="16">
        <f>'Ground truth'!$B$16</f>
        <v/>
      </c>
      <c r="AY856" s="16">
        <f>'Ground truth'!$C$16</f>
        <v/>
      </c>
      <c r="AZ856" s="16">
        <f>'Ground truth'!$D$16</f>
        <v/>
      </c>
      <c r="BA856" s="16">
        <f>'Ground truth'!$E$16</f>
        <v/>
      </c>
      <c r="BB856" s="16">
        <f>'Ground truth'!$F$16</f>
        <v/>
      </c>
      <c r="BC856" s="16">
        <f>'Ground truth'!$G$16</f>
        <v/>
      </c>
      <c r="BD856" s="16">
        <f>'Ground truth'!$H$16</f>
        <v/>
      </c>
    </row>
    <row r="857">
      <c r="A857" s="3" t="inlineStr">
        <is>
          <t>Driver Bit</t>
        </is>
      </c>
      <c r="B857" s="8" t="n">
        <v>0</v>
      </c>
      <c r="C857" s="8" t="n">
        <v>1</v>
      </c>
      <c r="D857" s="8" t="n">
        <v>0</v>
      </c>
      <c r="E857" s="8" t="n">
        <v>1</v>
      </c>
      <c r="F857" s="8" t="n">
        <v>0</v>
      </c>
      <c r="G857" s="8" t="n">
        <v>0</v>
      </c>
      <c r="H857" s="8" t="n">
        <v>0</v>
      </c>
      <c r="J857" s="8" t="n">
        <v>0</v>
      </c>
      <c r="K857" s="8" t="n">
        <v>0</v>
      </c>
      <c r="L857" s="8" t="n">
        <v>0</v>
      </c>
      <c r="M857" s="8" t="n">
        <v>1</v>
      </c>
      <c r="N857" s="8" t="n">
        <v>0</v>
      </c>
      <c r="O857" s="8" t="n">
        <v>0</v>
      </c>
      <c r="P857" s="8" t="n">
        <v>0</v>
      </c>
      <c r="R857" s="8" t="n">
        <v>0</v>
      </c>
      <c r="S857" s="8" t="n">
        <v>0</v>
      </c>
      <c r="T857" s="8" t="n">
        <v>0</v>
      </c>
      <c r="U857" s="8" t="n">
        <v>1</v>
      </c>
      <c r="V857" s="8" t="n">
        <v>0</v>
      </c>
      <c r="W857" s="8" t="n">
        <v>0</v>
      </c>
      <c r="X857" s="8" t="n">
        <v>0</v>
      </c>
      <c r="Z857" s="8" t="n">
        <v>0</v>
      </c>
      <c r="AA857" s="8" t="n">
        <v>0</v>
      </c>
      <c r="AB857" s="8" t="n">
        <v>0</v>
      </c>
      <c r="AC857" s="8" t="n">
        <v>1</v>
      </c>
      <c r="AD857" s="8" t="n">
        <v>0</v>
      </c>
      <c r="AE857" s="8" t="n">
        <v>0</v>
      </c>
      <c r="AF857" s="8" t="n">
        <v>0</v>
      </c>
      <c r="AH857" s="8" t="n">
        <v>0</v>
      </c>
      <c r="AI857" s="8" t="n">
        <v>0</v>
      </c>
      <c r="AJ857" s="8" t="n">
        <v>0</v>
      </c>
      <c r="AK857" s="8" t="n">
        <v>1</v>
      </c>
      <c r="AL857" s="8" t="n">
        <v>0</v>
      </c>
      <c r="AM857" s="8" t="n">
        <v>0</v>
      </c>
      <c r="AN857" s="8" t="n">
        <v>0</v>
      </c>
      <c r="AP857" s="8">
        <f>IF(($B$857&lt;&gt;2)+($J$857&lt;&gt;2)+($R$857&lt;&gt;2)+($Z$857&lt;&gt;2)+($AH$857&lt;&gt;2)=0,2,IF((($B$857&lt;&gt;2)*$B$857+($J$857&lt;&gt;2)*$J$857+($R$857&lt;&gt;2)*$R$857+($Z$857&lt;&gt;2)*$Z$857+($AH$857&lt;&gt;2)*$AH$857)/(($B$857&lt;&gt;2)+($J$857&lt;&gt;2)+($R$857&lt;&gt;2)+($Z$857&lt;&gt;2)+($AH$857&lt;&gt;2))&gt;=0.5,1,0))</f>
        <v/>
      </c>
      <c r="AQ857" s="8">
        <f>IF(($C$857&lt;&gt;2)+($K$857&lt;&gt;2)+($S$857&lt;&gt;2)+($AA$857&lt;&gt;2)+($AI$857&lt;&gt;2)=0,2,IF((($C$857&lt;&gt;2)*$C$857+($K$857&lt;&gt;2)*$K$857+($S$857&lt;&gt;2)*$S$857+($AA$857&lt;&gt;2)*$AA$857+($AI$857&lt;&gt;2)*$AI$857)/(($C$857&lt;&gt;2)+($K$857&lt;&gt;2)+($S$857&lt;&gt;2)+($AA$857&lt;&gt;2)+($AI$857&lt;&gt;2))&gt;=0.5,1,0))</f>
        <v/>
      </c>
      <c r="AR857" s="8">
        <f>IF(($D$857&lt;&gt;2)+($L$857&lt;&gt;2)+($T$857&lt;&gt;2)+($AB$857&lt;&gt;2)+($AJ$857&lt;&gt;2)=0,2,IF((($D$857&lt;&gt;2)*$D$857+($L$857&lt;&gt;2)*$L$857+($T$857&lt;&gt;2)*$T$857+($AB$857&lt;&gt;2)*$AB$857+($AJ$857&lt;&gt;2)*$AJ$857)/(($D$857&lt;&gt;2)+($L$857&lt;&gt;2)+($T$857&lt;&gt;2)+($AB$857&lt;&gt;2)+($AJ$857&lt;&gt;2))&gt;=0.5,1,0))</f>
        <v/>
      </c>
      <c r="AS857" s="8">
        <f>IF(($E$857&lt;&gt;2)+($M$857&lt;&gt;2)+($U$857&lt;&gt;2)+($AC$857&lt;&gt;2)+($AK$857&lt;&gt;2)=0,2,IF((($E$857&lt;&gt;2)*$E$857+($M$857&lt;&gt;2)*$M$857+($U$857&lt;&gt;2)*$U$857+($AC$857&lt;&gt;2)*$AC$857+($AK$857&lt;&gt;2)*$AK$857)/(($E$857&lt;&gt;2)+($M$857&lt;&gt;2)+($U$857&lt;&gt;2)+($AC$857&lt;&gt;2)+($AK$857&lt;&gt;2))&gt;=0.5,1,0))</f>
        <v/>
      </c>
      <c r="AT857" s="8">
        <f>IF(($F$857&lt;&gt;2)+($N$857&lt;&gt;2)+($V$857&lt;&gt;2)+($AD$857&lt;&gt;2)+($AL$857&lt;&gt;2)=0,2,IF((($F$857&lt;&gt;2)*$F$857+($N$857&lt;&gt;2)*$N$857+($V$857&lt;&gt;2)*$V$857+($AD$857&lt;&gt;2)*$AD$857+($AL$857&lt;&gt;2)*$AL$857)/(($F$857&lt;&gt;2)+($N$857&lt;&gt;2)+($V$857&lt;&gt;2)+($AD$857&lt;&gt;2)+($AL$857&lt;&gt;2))&gt;=0.5,1,0))</f>
        <v/>
      </c>
      <c r="AU857" s="8">
        <f>IF(($G$857&lt;&gt;2)+($O$857&lt;&gt;2)+($W$857&lt;&gt;2)+($AE$857&lt;&gt;2)+($AM$857&lt;&gt;2)=0,2,IF((($G$857&lt;&gt;2)*$G$857+($O$857&lt;&gt;2)*$O$857+($W$857&lt;&gt;2)*$W$857+($AE$857&lt;&gt;2)*$AE$857+($AM$857&lt;&gt;2)*$AM$857)/(($G$857&lt;&gt;2)+($O$857&lt;&gt;2)+($W$857&lt;&gt;2)+($AE$857&lt;&gt;2)+($AM$857&lt;&gt;2))&gt;=0.5,1,0))</f>
        <v/>
      </c>
      <c r="AV857" s="8">
        <f>IF(($H$857&lt;&gt;2)+($P$857&lt;&gt;2)+($X$857&lt;&gt;2)+($AF$857&lt;&gt;2)+($AN$857&lt;&gt;2)=0,2,IF((($H$857&lt;&gt;2)*$H$857+($P$857&lt;&gt;2)*$P$857+($X$857&lt;&gt;2)*$X$857+($AF$857&lt;&gt;2)*$AF$857+($AN$857&lt;&gt;2)*$AN$857)/(($H$857&lt;&gt;2)+($P$857&lt;&gt;2)+($X$857&lt;&gt;2)+($AF$857&lt;&gt;2)+($AN$857&lt;&gt;2))&gt;=0.5,1,0))</f>
        <v/>
      </c>
      <c r="AX857" s="16">
        <f>'Ground truth'!$B$17</f>
        <v/>
      </c>
      <c r="AY857" s="16">
        <f>'Ground truth'!$C$17</f>
        <v/>
      </c>
      <c r="AZ857" s="16">
        <f>'Ground truth'!$D$17</f>
        <v/>
      </c>
      <c r="BA857" s="16">
        <f>'Ground truth'!$E$17</f>
        <v/>
      </c>
      <c r="BB857" s="16">
        <f>'Ground truth'!$F$17</f>
        <v/>
      </c>
      <c r="BC857" s="16">
        <f>'Ground truth'!$G$17</f>
        <v/>
      </c>
      <c r="BD857" s="16">
        <f>'Ground truth'!$H$17</f>
        <v/>
      </c>
    </row>
    <row r="858">
      <c r="A858" s="3" t="inlineStr">
        <is>
          <t>Chuck/Collet</t>
        </is>
      </c>
      <c r="B858" s="8" t="n">
        <v>1</v>
      </c>
      <c r="C858" s="8" t="n">
        <v>1</v>
      </c>
      <c r="D858" s="8" t="n">
        <v>0</v>
      </c>
      <c r="E858" s="8" t="n">
        <v>1</v>
      </c>
      <c r="F858" s="8" t="n">
        <v>1</v>
      </c>
      <c r="G858" s="8" t="n">
        <v>0</v>
      </c>
      <c r="H858" s="8" t="n">
        <v>0</v>
      </c>
      <c r="J858" s="8" t="n">
        <v>1</v>
      </c>
      <c r="K858" s="8" t="n">
        <v>1</v>
      </c>
      <c r="L858" s="8" t="n">
        <v>0</v>
      </c>
      <c r="M858" s="8" t="n">
        <v>1</v>
      </c>
      <c r="N858" s="8" t="n">
        <v>1</v>
      </c>
      <c r="O858" s="8" t="n">
        <v>0</v>
      </c>
      <c r="P858" s="8" t="n">
        <v>0</v>
      </c>
      <c r="R858" s="8" t="n">
        <v>1</v>
      </c>
      <c r="S858" s="8" t="n">
        <v>1</v>
      </c>
      <c r="T858" s="8" t="n">
        <v>0</v>
      </c>
      <c r="U858" s="8" t="n">
        <v>1</v>
      </c>
      <c r="V858" s="8" t="n">
        <v>1</v>
      </c>
      <c r="W858" s="8" t="n">
        <v>0</v>
      </c>
      <c r="X858" s="8" t="n">
        <v>0</v>
      </c>
      <c r="Z858" s="8" t="n">
        <v>1</v>
      </c>
      <c r="AA858" s="8" t="n">
        <v>1</v>
      </c>
      <c r="AB858" s="8" t="n">
        <v>0</v>
      </c>
      <c r="AC858" s="8" t="n">
        <v>1</v>
      </c>
      <c r="AD858" s="8" t="n">
        <v>1</v>
      </c>
      <c r="AE858" s="8" t="n">
        <v>0</v>
      </c>
      <c r="AF858" s="8" t="n">
        <v>0</v>
      </c>
      <c r="AH858" s="8" t="n">
        <v>1</v>
      </c>
      <c r="AI858" s="8" t="n">
        <v>1</v>
      </c>
      <c r="AJ858" s="8" t="n">
        <v>0</v>
      </c>
      <c r="AK858" s="8" t="n">
        <v>1</v>
      </c>
      <c r="AL858" s="8" t="n">
        <v>1</v>
      </c>
      <c r="AM858" s="8" t="n">
        <v>0</v>
      </c>
      <c r="AN858" s="8" t="n">
        <v>0</v>
      </c>
      <c r="AP858" s="8">
        <f>IF(($B$858&lt;&gt;2)+($J$858&lt;&gt;2)+($R$858&lt;&gt;2)+($Z$858&lt;&gt;2)+($AH$858&lt;&gt;2)=0,2,IF((($B$858&lt;&gt;2)*$B$858+($J$858&lt;&gt;2)*$J$858+($R$858&lt;&gt;2)*$R$858+($Z$858&lt;&gt;2)*$Z$858+($AH$858&lt;&gt;2)*$AH$858)/(($B$858&lt;&gt;2)+($J$858&lt;&gt;2)+($R$858&lt;&gt;2)+($Z$858&lt;&gt;2)+($AH$858&lt;&gt;2))&gt;=0.5,1,0))</f>
        <v/>
      </c>
      <c r="AQ858" s="8">
        <f>IF(($C$858&lt;&gt;2)+($K$858&lt;&gt;2)+($S$858&lt;&gt;2)+($AA$858&lt;&gt;2)+($AI$858&lt;&gt;2)=0,2,IF((($C$858&lt;&gt;2)*$C$858+($K$858&lt;&gt;2)*$K$858+($S$858&lt;&gt;2)*$S$858+($AA$858&lt;&gt;2)*$AA$858+($AI$858&lt;&gt;2)*$AI$858)/(($C$858&lt;&gt;2)+($K$858&lt;&gt;2)+($S$858&lt;&gt;2)+($AA$858&lt;&gt;2)+($AI$858&lt;&gt;2))&gt;=0.5,1,0))</f>
        <v/>
      </c>
      <c r="AR858" s="8">
        <f>IF(($D$858&lt;&gt;2)+($L$858&lt;&gt;2)+($T$858&lt;&gt;2)+($AB$858&lt;&gt;2)+($AJ$858&lt;&gt;2)=0,2,IF((($D$858&lt;&gt;2)*$D$858+($L$858&lt;&gt;2)*$L$858+($T$858&lt;&gt;2)*$T$858+($AB$858&lt;&gt;2)*$AB$858+($AJ$858&lt;&gt;2)*$AJ$858)/(($D$858&lt;&gt;2)+($L$858&lt;&gt;2)+($T$858&lt;&gt;2)+($AB$858&lt;&gt;2)+($AJ$858&lt;&gt;2))&gt;=0.5,1,0))</f>
        <v/>
      </c>
      <c r="AS858" s="8">
        <f>IF(($E$858&lt;&gt;2)+($M$858&lt;&gt;2)+($U$858&lt;&gt;2)+($AC$858&lt;&gt;2)+($AK$858&lt;&gt;2)=0,2,IF((($E$858&lt;&gt;2)*$E$858+($M$858&lt;&gt;2)*$M$858+($U$858&lt;&gt;2)*$U$858+($AC$858&lt;&gt;2)*$AC$858+($AK$858&lt;&gt;2)*$AK$858)/(($E$858&lt;&gt;2)+($M$858&lt;&gt;2)+($U$858&lt;&gt;2)+($AC$858&lt;&gt;2)+($AK$858&lt;&gt;2))&gt;=0.5,1,0))</f>
        <v/>
      </c>
      <c r="AT858" s="8">
        <f>IF(($F$858&lt;&gt;2)+($N$858&lt;&gt;2)+($V$858&lt;&gt;2)+($AD$858&lt;&gt;2)+($AL$858&lt;&gt;2)=0,2,IF((($F$858&lt;&gt;2)*$F$858+($N$858&lt;&gt;2)*$N$858+($V$858&lt;&gt;2)*$V$858+($AD$858&lt;&gt;2)*$AD$858+($AL$858&lt;&gt;2)*$AL$858)/(($F$858&lt;&gt;2)+($N$858&lt;&gt;2)+($V$858&lt;&gt;2)+($AD$858&lt;&gt;2)+($AL$858&lt;&gt;2))&gt;=0.5,1,0))</f>
        <v/>
      </c>
      <c r="AU858" s="8">
        <f>IF(($G$858&lt;&gt;2)+($O$858&lt;&gt;2)+($W$858&lt;&gt;2)+($AE$858&lt;&gt;2)+($AM$858&lt;&gt;2)=0,2,IF((($G$858&lt;&gt;2)*$G$858+($O$858&lt;&gt;2)*$O$858+($W$858&lt;&gt;2)*$W$858+($AE$858&lt;&gt;2)*$AE$858+($AM$858&lt;&gt;2)*$AM$858)/(($G$858&lt;&gt;2)+($O$858&lt;&gt;2)+($W$858&lt;&gt;2)+($AE$858&lt;&gt;2)+($AM$858&lt;&gt;2))&gt;=0.5,1,0))</f>
        <v/>
      </c>
      <c r="AV858" s="8">
        <f>IF(($H$858&lt;&gt;2)+($P$858&lt;&gt;2)+($X$858&lt;&gt;2)+($AF$858&lt;&gt;2)+($AN$858&lt;&gt;2)=0,2,IF((($H$858&lt;&gt;2)*$H$858+($P$858&lt;&gt;2)*$P$858+($X$858&lt;&gt;2)*$X$858+($AF$858&lt;&gt;2)*$AF$858+($AN$858&lt;&gt;2)*$AN$858)/(($H$858&lt;&gt;2)+($P$858&lt;&gt;2)+($X$858&lt;&gt;2)+($AF$858&lt;&gt;2)+($AN$858&lt;&gt;2))&gt;=0.5,1,0))</f>
        <v/>
      </c>
      <c r="AX858" s="16">
        <f>'Ground truth'!$B$18</f>
        <v/>
      </c>
      <c r="AY858" s="16">
        <f>'Ground truth'!$C$18</f>
        <v/>
      </c>
      <c r="AZ858" s="16">
        <f>'Ground truth'!$D$18</f>
        <v/>
      </c>
      <c r="BA858" s="16">
        <f>'Ground truth'!$E$18</f>
        <v/>
      </c>
      <c r="BB858" s="16">
        <f>'Ground truth'!$F$18</f>
        <v/>
      </c>
      <c r="BC858" s="16">
        <f>'Ground truth'!$G$18</f>
        <v/>
      </c>
      <c r="BD858" s="16">
        <f>'Ground truth'!$H$18</f>
        <v/>
      </c>
    </row>
    <row r="859">
      <c r="A859" s="3" t="inlineStr">
        <is>
          <t>Speed Adjustment Mechanism</t>
        </is>
      </c>
      <c r="B859" s="8" t="n">
        <v>1</v>
      </c>
      <c r="C859" s="8" t="n">
        <v>1</v>
      </c>
      <c r="D859" s="8" t="n">
        <v>0</v>
      </c>
      <c r="E859" s="8" t="n">
        <v>0</v>
      </c>
      <c r="F859" s="8" t="n">
        <v>0</v>
      </c>
      <c r="G859" s="8" t="n">
        <v>1</v>
      </c>
      <c r="H859" s="8" t="n">
        <v>0</v>
      </c>
      <c r="J859" s="8" t="n">
        <v>1</v>
      </c>
      <c r="K859" s="8" t="n">
        <v>1</v>
      </c>
      <c r="L859" s="8" t="n">
        <v>0</v>
      </c>
      <c r="M859" s="8" t="n">
        <v>0</v>
      </c>
      <c r="N859" s="8" t="n">
        <v>0</v>
      </c>
      <c r="O859" s="8" t="n">
        <v>1</v>
      </c>
      <c r="P859" s="8" t="n">
        <v>0</v>
      </c>
      <c r="R859" s="8" t="n">
        <v>1</v>
      </c>
      <c r="S859" s="8" t="n">
        <v>1</v>
      </c>
      <c r="T859" s="8" t="n">
        <v>0</v>
      </c>
      <c r="U859" s="8" t="n">
        <v>0</v>
      </c>
      <c r="V859" s="8" t="n">
        <v>0</v>
      </c>
      <c r="W859" s="8" t="n">
        <v>1</v>
      </c>
      <c r="X859" s="8" t="n">
        <v>0</v>
      </c>
      <c r="Z859" s="8" t="n">
        <v>1</v>
      </c>
      <c r="AA859" s="8" t="n">
        <v>1</v>
      </c>
      <c r="AB859" s="8" t="n">
        <v>0</v>
      </c>
      <c r="AC859" s="8" t="n">
        <v>0</v>
      </c>
      <c r="AD859" s="8" t="n">
        <v>0</v>
      </c>
      <c r="AE859" s="8" t="n">
        <v>1</v>
      </c>
      <c r="AF859" s="8" t="n">
        <v>0</v>
      </c>
      <c r="AH859" s="8" t="n">
        <v>1</v>
      </c>
      <c r="AI859" s="8" t="n">
        <v>1</v>
      </c>
      <c r="AJ859" s="8" t="n">
        <v>0</v>
      </c>
      <c r="AK859" s="8" t="n">
        <v>0</v>
      </c>
      <c r="AL859" s="8" t="n">
        <v>0</v>
      </c>
      <c r="AM859" s="8" t="n">
        <v>1</v>
      </c>
      <c r="AN859" s="8" t="n">
        <v>0</v>
      </c>
      <c r="AP859" s="8">
        <f>IF(($B$859&lt;&gt;2)+($J$859&lt;&gt;2)+($R$859&lt;&gt;2)+($Z$859&lt;&gt;2)+($AH$859&lt;&gt;2)=0,2,IF((($B$859&lt;&gt;2)*$B$859+($J$859&lt;&gt;2)*$J$859+($R$859&lt;&gt;2)*$R$859+($Z$859&lt;&gt;2)*$Z$859+($AH$859&lt;&gt;2)*$AH$859)/(($B$859&lt;&gt;2)+($J$859&lt;&gt;2)+($R$859&lt;&gt;2)+($Z$859&lt;&gt;2)+($AH$859&lt;&gt;2))&gt;=0.5,1,0))</f>
        <v/>
      </c>
      <c r="AQ859" s="8">
        <f>IF(($C$859&lt;&gt;2)+($K$859&lt;&gt;2)+($S$859&lt;&gt;2)+($AA$859&lt;&gt;2)+($AI$859&lt;&gt;2)=0,2,IF((($C$859&lt;&gt;2)*$C$859+($K$859&lt;&gt;2)*$K$859+($S$859&lt;&gt;2)*$S$859+($AA$859&lt;&gt;2)*$AA$859+($AI$859&lt;&gt;2)*$AI$859)/(($C$859&lt;&gt;2)+($K$859&lt;&gt;2)+($S$859&lt;&gt;2)+($AA$859&lt;&gt;2)+($AI$859&lt;&gt;2))&gt;=0.5,1,0))</f>
        <v/>
      </c>
      <c r="AR859" s="8">
        <f>IF(($D$859&lt;&gt;2)+($L$859&lt;&gt;2)+($T$859&lt;&gt;2)+($AB$859&lt;&gt;2)+($AJ$859&lt;&gt;2)=0,2,IF((($D$859&lt;&gt;2)*$D$859+($L$859&lt;&gt;2)*$L$859+($T$859&lt;&gt;2)*$T$859+($AB$859&lt;&gt;2)*$AB$859+($AJ$859&lt;&gt;2)*$AJ$859)/(($D$859&lt;&gt;2)+($L$859&lt;&gt;2)+($T$859&lt;&gt;2)+($AB$859&lt;&gt;2)+($AJ$859&lt;&gt;2))&gt;=0.5,1,0))</f>
        <v/>
      </c>
      <c r="AS859" s="8">
        <f>IF(($E$859&lt;&gt;2)+($M$859&lt;&gt;2)+($U$859&lt;&gt;2)+($AC$859&lt;&gt;2)+($AK$859&lt;&gt;2)=0,2,IF((($E$859&lt;&gt;2)*$E$859+($M$859&lt;&gt;2)*$M$859+($U$859&lt;&gt;2)*$U$859+($AC$859&lt;&gt;2)*$AC$859+($AK$859&lt;&gt;2)*$AK$859)/(($E$859&lt;&gt;2)+($M$859&lt;&gt;2)+($U$859&lt;&gt;2)+($AC$859&lt;&gt;2)+($AK$859&lt;&gt;2))&gt;=0.5,1,0))</f>
        <v/>
      </c>
      <c r="AT859" s="8">
        <f>IF(($F$859&lt;&gt;2)+($N$859&lt;&gt;2)+($V$859&lt;&gt;2)+($AD$859&lt;&gt;2)+($AL$859&lt;&gt;2)=0,2,IF((($F$859&lt;&gt;2)*$F$859+($N$859&lt;&gt;2)*$N$859+($V$859&lt;&gt;2)*$V$859+($AD$859&lt;&gt;2)*$AD$859+($AL$859&lt;&gt;2)*$AL$859)/(($F$859&lt;&gt;2)+($N$859&lt;&gt;2)+($V$859&lt;&gt;2)+($AD$859&lt;&gt;2)+($AL$859&lt;&gt;2))&gt;=0.5,1,0))</f>
        <v/>
      </c>
      <c r="AU859" s="8">
        <f>IF(($G$859&lt;&gt;2)+($O$859&lt;&gt;2)+($W$859&lt;&gt;2)+($AE$859&lt;&gt;2)+($AM$859&lt;&gt;2)=0,2,IF((($G$859&lt;&gt;2)*$G$859+($O$859&lt;&gt;2)*$O$859+($W$859&lt;&gt;2)*$W$859+($AE$859&lt;&gt;2)*$AE$859+($AM$859&lt;&gt;2)*$AM$859)/(($G$859&lt;&gt;2)+($O$859&lt;&gt;2)+($W$859&lt;&gt;2)+($AE$859&lt;&gt;2)+($AM$859&lt;&gt;2))&gt;=0.5,1,0))</f>
        <v/>
      </c>
      <c r="AV859" s="8">
        <f>IF(($H$859&lt;&gt;2)+($P$859&lt;&gt;2)+($X$859&lt;&gt;2)+($AF$859&lt;&gt;2)+($AN$859&lt;&gt;2)=0,2,IF((($H$859&lt;&gt;2)*$H$859+($P$859&lt;&gt;2)*$P$859+($X$859&lt;&gt;2)*$X$859+($AF$859&lt;&gt;2)*$AF$859+($AN$859&lt;&gt;2)*$AN$859)/(($H$859&lt;&gt;2)+($P$859&lt;&gt;2)+($X$859&lt;&gt;2)+($AF$859&lt;&gt;2)+($AN$859&lt;&gt;2))&gt;=0.5,1,0))</f>
        <v/>
      </c>
      <c r="AX859" s="16">
        <f>'Ground truth'!$B$19</f>
        <v/>
      </c>
      <c r="AY859" s="16">
        <f>'Ground truth'!$C$19</f>
        <v/>
      </c>
      <c r="AZ859" s="16">
        <f>'Ground truth'!$D$19</f>
        <v/>
      </c>
      <c r="BA859" s="16">
        <f>'Ground truth'!$E$19</f>
        <v/>
      </c>
      <c r="BB859" s="16">
        <f>'Ground truth'!$F$19</f>
        <v/>
      </c>
      <c r="BC859" s="16">
        <f>'Ground truth'!$G$19</f>
        <v/>
      </c>
      <c r="BD859" s="16">
        <f>'Ground truth'!$H$19</f>
        <v/>
      </c>
    </row>
    <row r="860">
      <c r="A860" s="3" t="inlineStr">
        <is>
          <t>Insulated Handle</t>
        </is>
      </c>
      <c r="B860" s="8" t="n">
        <v>0</v>
      </c>
      <c r="C860" s="8" t="n">
        <v>1</v>
      </c>
      <c r="D860" s="8" t="n">
        <v>0</v>
      </c>
      <c r="E860" s="8" t="n">
        <v>0</v>
      </c>
      <c r="F860" s="8" t="n">
        <v>0</v>
      </c>
      <c r="G860" s="8" t="n">
        <v>0</v>
      </c>
      <c r="H860" s="8" t="n">
        <v>1</v>
      </c>
      <c r="J860" s="8" t="n">
        <v>0</v>
      </c>
      <c r="K860" s="8" t="n">
        <v>1</v>
      </c>
      <c r="L860" s="8" t="n">
        <v>0</v>
      </c>
      <c r="M860" s="8" t="n">
        <v>0</v>
      </c>
      <c r="N860" s="8" t="n">
        <v>0</v>
      </c>
      <c r="O860" s="8" t="n">
        <v>0</v>
      </c>
      <c r="P860" s="8" t="n">
        <v>1</v>
      </c>
      <c r="R860" s="8" t="n">
        <v>0</v>
      </c>
      <c r="S860" s="8" t="n">
        <v>1</v>
      </c>
      <c r="T860" s="8" t="n">
        <v>0</v>
      </c>
      <c r="U860" s="8" t="n">
        <v>0</v>
      </c>
      <c r="V860" s="8" t="n">
        <v>0</v>
      </c>
      <c r="W860" s="8" t="n">
        <v>0</v>
      </c>
      <c r="X860" s="8" t="n">
        <v>1</v>
      </c>
      <c r="Z860" s="8" t="n">
        <v>0</v>
      </c>
      <c r="AA860" s="8" t="n">
        <v>1</v>
      </c>
      <c r="AB860" s="8" t="n">
        <v>0</v>
      </c>
      <c r="AC860" s="8" t="n">
        <v>0</v>
      </c>
      <c r="AD860" s="8" t="n">
        <v>0</v>
      </c>
      <c r="AE860" s="8" t="n">
        <v>0</v>
      </c>
      <c r="AF860" s="8" t="n">
        <v>1</v>
      </c>
      <c r="AH860" s="8" t="n">
        <v>0</v>
      </c>
      <c r="AI860" s="8" t="n">
        <v>1</v>
      </c>
      <c r="AJ860" s="8" t="n">
        <v>0</v>
      </c>
      <c r="AK860" s="8" t="n">
        <v>0</v>
      </c>
      <c r="AL860" s="8" t="n">
        <v>0</v>
      </c>
      <c r="AM860" s="8" t="n">
        <v>0</v>
      </c>
      <c r="AN860" s="8" t="n">
        <v>1</v>
      </c>
      <c r="AP860" s="8">
        <f>IF(($B$860&lt;&gt;2)+($J$860&lt;&gt;2)+($R$860&lt;&gt;2)+($Z$860&lt;&gt;2)+($AH$860&lt;&gt;2)=0,2,IF((($B$860&lt;&gt;2)*$B$860+($J$860&lt;&gt;2)*$J$860+($R$860&lt;&gt;2)*$R$860+($Z$860&lt;&gt;2)*$Z$860+($AH$860&lt;&gt;2)*$AH$860)/(($B$860&lt;&gt;2)+($J$860&lt;&gt;2)+($R$860&lt;&gt;2)+($Z$860&lt;&gt;2)+($AH$860&lt;&gt;2))&gt;=0.5,1,0))</f>
        <v/>
      </c>
      <c r="AQ860" s="8">
        <f>IF(($C$860&lt;&gt;2)+($K$860&lt;&gt;2)+($S$860&lt;&gt;2)+($AA$860&lt;&gt;2)+($AI$860&lt;&gt;2)=0,2,IF((($C$860&lt;&gt;2)*$C$860+($K$860&lt;&gt;2)*$K$860+($S$860&lt;&gt;2)*$S$860+($AA$860&lt;&gt;2)*$AA$860+($AI$860&lt;&gt;2)*$AI$860)/(($C$860&lt;&gt;2)+($K$860&lt;&gt;2)+($S$860&lt;&gt;2)+($AA$860&lt;&gt;2)+($AI$860&lt;&gt;2))&gt;=0.5,1,0))</f>
        <v/>
      </c>
      <c r="AR860" s="8">
        <f>IF(($D$860&lt;&gt;2)+($L$860&lt;&gt;2)+($T$860&lt;&gt;2)+($AB$860&lt;&gt;2)+($AJ$860&lt;&gt;2)=0,2,IF((($D$860&lt;&gt;2)*$D$860+($L$860&lt;&gt;2)*$L$860+($T$860&lt;&gt;2)*$T$860+($AB$860&lt;&gt;2)*$AB$860+($AJ$860&lt;&gt;2)*$AJ$860)/(($D$860&lt;&gt;2)+($L$860&lt;&gt;2)+($T$860&lt;&gt;2)+($AB$860&lt;&gt;2)+($AJ$860&lt;&gt;2))&gt;=0.5,1,0))</f>
        <v/>
      </c>
      <c r="AS860" s="8">
        <f>IF(($E$860&lt;&gt;2)+($M$860&lt;&gt;2)+($U$860&lt;&gt;2)+($AC$860&lt;&gt;2)+($AK$860&lt;&gt;2)=0,2,IF((($E$860&lt;&gt;2)*$E$860+($M$860&lt;&gt;2)*$M$860+($U$860&lt;&gt;2)*$U$860+($AC$860&lt;&gt;2)*$AC$860+($AK$860&lt;&gt;2)*$AK$860)/(($E$860&lt;&gt;2)+($M$860&lt;&gt;2)+($U$860&lt;&gt;2)+($AC$860&lt;&gt;2)+($AK$860&lt;&gt;2))&gt;=0.5,1,0))</f>
        <v/>
      </c>
      <c r="AT860" s="8">
        <f>IF(($F$860&lt;&gt;2)+($N$860&lt;&gt;2)+($V$860&lt;&gt;2)+($AD$860&lt;&gt;2)+($AL$860&lt;&gt;2)=0,2,IF((($F$860&lt;&gt;2)*$F$860+($N$860&lt;&gt;2)*$N$860+($V$860&lt;&gt;2)*$V$860+($AD$860&lt;&gt;2)*$AD$860+($AL$860&lt;&gt;2)*$AL$860)/(($F$860&lt;&gt;2)+($N$860&lt;&gt;2)+($V$860&lt;&gt;2)+($AD$860&lt;&gt;2)+($AL$860&lt;&gt;2))&gt;=0.5,1,0))</f>
        <v/>
      </c>
      <c r="AU860" s="8">
        <f>IF(($G$860&lt;&gt;2)+($O$860&lt;&gt;2)+($W$860&lt;&gt;2)+($AE$860&lt;&gt;2)+($AM$860&lt;&gt;2)=0,2,IF((($G$860&lt;&gt;2)*$G$860+($O$860&lt;&gt;2)*$O$860+($W$860&lt;&gt;2)*$W$860+($AE$860&lt;&gt;2)*$AE$860+($AM$860&lt;&gt;2)*$AM$860)/(($G$860&lt;&gt;2)+($O$860&lt;&gt;2)+($W$860&lt;&gt;2)+($AE$860&lt;&gt;2)+($AM$860&lt;&gt;2))&gt;=0.5,1,0))</f>
        <v/>
      </c>
      <c r="AV860" s="8">
        <f>IF(($H$860&lt;&gt;2)+($P$860&lt;&gt;2)+($X$860&lt;&gt;2)+($AF$860&lt;&gt;2)+($AN$860&lt;&gt;2)=0,2,IF((($H$860&lt;&gt;2)*$H$860+($P$860&lt;&gt;2)*$P$860+($X$860&lt;&gt;2)*$X$860+($AF$860&lt;&gt;2)*$AF$860+($AN$860&lt;&gt;2)*$AN$860)/(($H$860&lt;&gt;2)+($P$860&lt;&gt;2)+($X$860&lt;&gt;2)+($AF$860&lt;&gt;2)+($AN$860&lt;&gt;2))&gt;=0.5,1,0))</f>
        <v/>
      </c>
      <c r="AX860" s="16">
        <f>'Ground truth'!$B$20</f>
        <v/>
      </c>
      <c r="AY860" s="16">
        <f>'Ground truth'!$C$20</f>
        <v/>
      </c>
      <c r="AZ860" s="16">
        <f>'Ground truth'!$D$20</f>
        <v/>
      </c>
      <c r="BA860" s="16">
        <f>'Ground truth'!$E$20</f>
        <v/>
      </c>
      <c r="BB860" s="16">
        <f>'Ground truth'!$F$20</f>
        <v/>
      </c>
      <c r="BC860" s="16">
        <f>'Ground truth'!$G$20</f>
        <v/>
      </c>
      <c r="BD860" s="16">
        <f>'Ground truth'!$H$20</f>
        <v/>
      </c>
    </row>
    <row r="862">
      <c r="A862" s="17" t="inlineStr">
        <is>
          <t>metrics — confident-only (unsure excluded from denominators)</t>
        </is>
      </c>
      <c r="B862" s="10" t="inlineStr">
        <is>
          <t>run 1</t>
        </is>
      </c>
      <c r="C862" s="10" t="inlineStr">
        <is>
          <t>run 2</t>
        </is>
      </c>
      <c r="D862" s="10" t="inlineStr">
        <is>
          <t>run 3</t>
        </is>
      </c>
      <c r="E862" s="10" t="inlineStr">
        <is>
          <t>run 4</t>
        </is>
      </c>
      <c r="F862" s="10" t="inlineStr">
        <is>
          <t>run 5</t>
        </is>
      </c>
      <c r="G862" s="10" t="inlineStr">
        <is>
          <t>avg-matrix</t>
        </is>
      </c>
      <c r="H862" s="10" t="inlineStr">
        <is>
          <t>mean</t>
        </is>
      </c>
      <c r="I862" s="10" t="inlineStr">
        <is>
          <t>std (pop.)</t>
        </is>
      </c>
      <c r="J862" s="17" t="inlineStr">
        <is>
          <t>notes</t>
        </is>
      </c>
    </row>
    <row r="863">
      <c r="A863" s="7" t="inlineStr">
        <is>
          <t>TP</t>
        </is>
      </c>
      <c r="B863" s="7">
        <f>SUMPRODUCT(($B$854:$H$860=1)*('Ground truth'!$B$14:$H$20=1))</f>
        <v/>
      </c>
      <c r="C863" s="7">
        <f>SUMPRODUCT(($J$854:$P$860=1)*('Ground truth'!$B$14:$H$20=1))</f>
        <v/>
      </c>
      <c r="D863" s="7">
        <f>SUMPRODUCT(($R$854:$X$860=1)*('Ground truth'!$B$14:$H$20=1))</f>
        <v/>
      </c>
      <c r="E863" s="7">
        <f>SUMPRODUCT(($Z$854:$AF$860=1)*('Ground truth'!$B$14:$H$20=1))</f>
        <v/>
      </c>
      <c r="F863" s="7">
        <f>SUMPRODUCT(($AH$854:$AN$860=1)*('Ground truth'!$B$14:$H$20=1))</f>
        <v/>
      </c>
      <c r="G863" s="7">
        <f>SUMPRODUCT(($AP$854:$AV$860=1)*('Ground truth'!$B$14:$H$20=1))</f>
        <v/>
      </c>
      <c r="H863" s="12">
        <f>AVERAGE($B$863:$F$863)</f>
        <v/>
      </c>
      <c r="I863" s="12">
        <f>STDEV.P($B$863:$F$863)</f>
        <v/>
      </c>
    </row>
    <row r="864">
      <c r="A864" s="7" t="inlineStr">
        <is>
          <t>TN</t>
        </is>
      </c>
      <c r="B864" s="7">
        <f>SUMPRODUCT(($B$854:$H$860=0)*('Ground truth'!$B$14:$H$20=0))</f>
        <v/>
      </c>
      <c r="C864" s="7">
        <f>SUMPRODUCT(($J$854:$P$860=0)*('Ground truth'!$B$14:$H$20=0))</f>
        <v/>
      </c>
      <c r="D864" s="7">
        <f>SUMPRODUCT(($R$854:$X$860=0)*('Ground truth'!$B$14:$H$20=0))</f>
        <v/>
      </c>
      <c r="E864" s="7">
        <f>SUMPRODUCT(($Z$854:$AF$860=0)*('Ground truth'!$B$14:$H$20=0))</f>
        <v/>
      </c>
      <c r="F864" s="7">
        <f>SUMPRODUCT(($AH$854:$AN$860=0)*('Ground truth'!$B$14:$H$20=0))</f>
        <v/>
      </c>
      <c r="G864" s="7">
        <f>SUMPRODUCT(($AP$854:$AV$860=0)*('Ground truth'!$B$14:$H$20=0))</f>
        <v/>
      </c>
      <c r="H864" s="12">
        <f>AVERAGE($B$864:$F$864)</f>
        <v/>
      </c>
      <c r="I864" s="12">
        <f>STDEV.P($B$864:$F$864)</f>
        <v/>
      </c>
    </row>
    <row r="865">
      <c r="A865" s="7" t="inlineStr">
        <is>
          <t>FP</t>
        </is>
      </c>
      <c r="B865" s="7">
        <f>SUMPRODUCT(($B$854:$H$860=1)*('Ground truth'!$B$14:$H$20=0))</f>
        <v/>
      </c>
      <c r="C865" s="7">
        <f>SUMPRODUCT(($J$854:$P$860=1)*('Ground truth'!$B$14:$H$20=0))</f>
        <v/>
      </c>
      <c r="D865" s="7">
        <f>SUMPRODUCT(($R$854:$X$860=1)*('Ground truth'!$B$14:$H$20=0))</f>
        <v/>
      </c>
      <c r="E865" s="7">
        <f>SUMPRODUCT(($Z$854:$AF$860=1)*('Ground truth'!$B$14:$H$20=0))</f>
        <v/>
      </c>
      <c r="F865" s="7">
        <f>SUMPRODUCT(($AH$854:$AN$860=1)*('Ground truth'!$B$14:$H$20=0))</f>
        <v/>
      </c>
      <c r="G865" s="7">
        <f>SUMPRODUCT(($AP$854:$AV$860=1)*('Ground truth'!$B$14:$H$20=0))</f>
        <v/>
      </c>
      <c r="H865" s="12">
        <f>AVERAGE($B$865:$F$865)</f>
        <v/>
      </c>
      <c r="I865" s="12">
        <f>STDEV.P($B$865:$F$865)</f>
        <v/>
      </c>
    </row>
    <row r="866">
      <c r="A866" s="7" t="inlineStr">
        <is>
          <t>FN</t>
        </is>
      </c>
      <c r="B866" s="7">
        <f>SUMPRODUCT(($B$854:$H$860=0)*('Ground truth'!$B$14:$H$20=1))</f>
        <v/>
      </c>
      <c r="C866" s="7">
        <f>SUMPRODUCT(($J$854:$P$860=0)*('Ground truth'!$B$14:$H$20=1))</f>
        <v/>
      </c>
      <c r="D866" s="7">
        <f>SUMPRODUCT(($R$854:$X$860=0)*('Ground truth'!$B$14:$H$20=1))</f>
        <v/>
      </c>
      <c r="E866" s="7">
        <f>SUMPRODUCT(($Z$854:$AF$860=0)*('Ground truth'!$B$14:$H$20=1))</f>
        <v/>
      </c>
      <c r="F866" s="7">
        <f>SUMPRODUCT(($AH$854:$AN$860=0)*('Ground truth'!$B$14:$H$20=1))</f>
        <v/>
      </c>
      <c r="G866" s="7">
        <f>SUMPRODUCT(($AP$854:$AV$860=0)*('Ground truth'!$B$14:$H$20=1))</f>
        <v/>
      </c>
      <c r="H866" s="12">
        <f>AVERAGE($B$866:$F$866)</f>
        <v/>
      </c>
      <c r="I866" s="12">
        <f>STDEV.P($B$866:$F$866)</f>
        <v/>
      </c>
    </row>
    <row r="867">
      <c r="A867" s="4" t="inlineStr">
        <is>
          <t>Precision</t>
        </is>
      </c>
      <c r="B867" s="12">
        <f>IFERROR($B$863/($B$863+$B$865),0)</f>
        <v/>
      </c>
      <c r="C867" s="12">
        <f>IFERROR($C$863/($C$863+$C$865),0)</f>
        <v/>
      </c>
      <c r="D867" s="12">
        <f>IFERROR($D$863/($D$863+$D$865),0)</f>
        <v/>
      </c>
      <c r="E867" s="12">
        <f>IFERROR($E$863/($E$863+$E$865),0)</f>
        <v/>
      </c>
      <c r="F867" s="12">
        <f>IFERROR($F$863/($F$863+$F$865),0)</f>
        <v/>
      </c>
      <c r="G867" s="12">
        <f>IFERROR($G$863/($G$863+$G$865),0)</f>
        <v/>
      </c>
      <c r="H867" s="18">
        <f>AVERAGE($B$867:$F$867)</f>
        <v/>
      </c>
      <c r="I867" s="18">
        <f>STDEV.P($B$867:$F$867)</f>
        <v/>
      </c>
    </row>
    <row r="868">
      <c r="A868" s="4" t="inlineStr">
        <is>
          <t>Recall</t>
        </is>
      </c>
      <c r="B868" s="12">
        <f>IFERROR($B$863/($B$863+$B$866),0)</f>
        <v/>
      </c>
      <c r="C868" s="12">
        <f>IFERROR($C$863/($C$863+$C$866),0)</f>
        <v/>
      </c>
      <c r="D868" s="12">
        <f>IFERROR($D$863/($D$863+$D$866),0)</f>
        <v/>
      </c>
      <c r="E868" s="12">
        <f>IFERROR($E$863/($E$863+$E$866),0)</f>
        <v/>
      </c>
      <c r="F868" s="12">
        <f>IFERROR($F$863/($F$863+$F$866),0)</f>
        <v/>
      </c>
      <c r="G868" s="12">
        <f>IFERROR($G$863/($G$863+$G$866),0)</f>
        <v/>
      </c>
      <c r="H868" s="18">
        <f>AVERAGE($B$868:$F$868)</f>
        <v/>
      </c>
      <c r="I868" s="18">
        <f>STDEV.P($B$868:$F$868)</f>
        <v/>
      </c>
    </row>
    <row r="869">
      <c r="A869" s="4" t="inlineStr">
        <is>
          <t>F1</t>
        </is>
      </c>
      <c r="B869" s="12">
        <f>IFERROR(2*$B$867*$B$868/($B$867+$B$868),0)</f>
        <v/>
      </c>
      <c r="C869" s="12">
        <f>IFERROR(2*$C$867*$C$868/($C$867+$C$868),0)</f>
        <v/>
      </c>
      <c r="D869" s="12">
        <f>IFERROR(2*$D$867*$D$868/($D$867+$D$868),0)</f>
        <v/>
      </c>
      <c r="E869" s="12">
        <f>IFERROR(2*$E$867*$E$868/($E$867+$E$868),0)</f>
        <v/>
      </c>
      <c r="F869" s="12">
        <f>IFERROR(2*$F$867*$F$868/($F$867+$F$868),0)</f>
        <v/>
      </c>
      <c r="G869" s="12">
        <f>IFERROR(2*$G$867*$G$868/($G$867+$G$868),0)</f>
        <v/>
      </c>
      <c r="H869" s="18">
        <f>AVERAGE($B$869:$F$869)</f>
        <v/>
      </c>
      <c r="I869" s="18">
        <f>STDEV.P($B$869:$F$869)</f>
        <v/>
      </c>
    </row>
    <row r="870">
      <c r="A870" s="4" t="inlineStr">
        <is>
          <t>Accuracy</t>
        </is>
      </c>
      <c r="B870" s="12">
        <f>IFERROR(($B$863+$B$864)/($B$863+$B$864+$B$865+$B$866),0)</f>
        <v/>
      </c>
      <c r="C870" s="12">
        <f>IFERROR(($C$863+$C$864)/($C$863+$C$864+$C$865+$C$866),0)</f>
        <v/>
      </c>
      <c r="D870" s="12">
        <f>IFERROR(($D$863+$D$864)/($D$863+$D$864+$D$865+$D$866),0)</f>
        <v/>
      </c>
      <c r="E870" s="12">
        <f>IFERROR(($E$863+$E$864)/($E$863+$E$864+$E$865+$E$866),0)</f>
        <v/>
      </c>
      <c r="F870" s="12">
        <f>IFERROR(($F$863+$F$864)/($F$863+$F$864+$F$865+$F$866),0)</f>
        <v/>
      </c>
      <c r="G870" s="12">
        <f>IFERROR(($G$863+$G$864)/($G$863+$G$864+$G$865+$G$866),0)</f>
        <v/>
      </c>
      <c r="H870" s="18">
        <f>AVERAGE($B$870:$F$870)</f>
        <v/>
      </c>
      <c r="I870" s="18">
        <f>STDEV.P($B$870:$F$870)</f>
        <v/>
      </c>
    </row>
    <row r="871">
      <c r="A871" s="4" t="inlineStr">
        <is>
          <t>Edit distance</t>
        </is>
      </c>
      <c r="B871" s="12">
        <f>SUMPRODUCT(ABS('Ground truth'!$B$14:$H$20-$B$854:$H$860))</f>
        <v/>
      </c>
      <c r="C871" s="12">
        <f>SUMPRODUCT(ABS('Ground truth'!$B$14:$H$20-$J$854:$P$860))</f>
        <v/>
      </c>
      <c r="D871" s="12">
        <f>SUMPRODUCT(ABS('Ground truth'!$B$14:$H$20-$R$854:$X$860))</f>
        <v/>
      </c>
      <c r="E871" s="12">
        <f>SUMPRODUCT(ABS('Ground truth'!$B$14:$H$20-$Z$854:$AF$860))</f>
        <v/>
      </c>
      <c r="F871" s="12">
        <f>SUMPRODUCT(ABS('Ground truth'!$B$14:$H$20-$AH$854:$AN$860))</f>
        <v/>
      </c>
      <c r="G871" s="12">
        <f>SUMPRODUCT(ABS('Ground truth'!$B$14:$H$20-$AP$854:$AV$860))</f>
        <v/>
      </c>
      <c r="H871" s="18">
        <f>AVERAGE($B$871:$F$871)</f>
        <v/>
      </c>
      <c r="I871" s="18">
        <f>STDEV.P($B$871:$F$871)</f>
        <v/>
      </c>
    </row>
    <row r="872">
      <c r="A872" s="4" t="inlineStr">
        <is>
          <t>Spectral distance</t>
        </is>
      </c>
      <c r="B872" s="12">
        <f>SQRT(SUMPRODUCT(('Ground truth'!$K$14:$K$20-$B$883:$B$889)^2))</f>
        <v/>
      </c>
      <c r="C872" s="12">
        <f>SQRT(SUMPRODUCT(('Ground truth'!$K$14:$K$20-$C$883:$C$889)^2))</f>
        <v/>
      </c>
      <c r="D872" s="12">
        <f>SQRT(SUMPRODUCT(('Ground truth'!$K$14:$K$20-$D$883:$D$889)^2))</f>
        <v/>
      </c>
      <c r="E872" s="12">
        <f>SQRT(SUMPRODUCT(('Ground truth'!$K$14:$K$20-$E$883:$E$889)^2))</f>
        <v/>
      </c>
      <c r="F872" s="12">
        <f>SQRT(SUMPRODUCT(('Ground truth'!$K$14:$K$20-$F$883:$F$889)^2))</f>
        <v/>
      </c>
      <c r="G872" s="12">
        <f>SQRT(SUMPRODUCT(('Ground truth'!$K$14:$K$20-$G$883:$G$889)^2))</f>
        <v/>
      </c>
      <c r="H872" s="18">
        <f>AVERAGE($B$872:$F$872)</f>
        <v/>
      </c>
      <c r="I872" s="18">
        <f>STDEV.P($B$872:$F$872)</f>
        <v/>
      </c>
    </row>
    <row r="873">
      <c r="A873" s="4" t="inlineStr">
        <is>
          <t>Unsure cells</t>
        </is>
      </c>
      <c r="B873" s="7">
        <f>COUNTIF($B$854:$H$860,2)</f>
        <v/>
      </c>
      <c r="C873" s="7">
        <f>COUNTIF($J$854:$P$860,2)</f>
        <v/>
      </c>
      <c r="D873" s="7">
        <f>COUNTIF($R$854:$X$860,2)</f>
        <v/>
      </c>
      <c r="E873" s="7">
        <f>COUNTIF($Z$854:$AF$860,2)</f>
        <v/>
      </c>
      <c r="F873" s="7">
        <f>COUNTIF($AH$854:$AN$860,2)</f>
        <v/>
      </c>
      <c r="G873" s="7">
        <f>COUNTIF($AP$854:$AV$860,2)</f>
        <v/>
      </c>
      <c r="H873" s="12">
        <f>AVERAGE($B$873:$F$873)</f>
        <v/>
      </c>
      <c r="I873" s="12">
        <f>STDEV.P($B$873:$F$873)</f>
        <v/>
      </c>
    </row>
    <row r="874">
      <c r="A874" s="3" t="inlineStr">
        <is>
          <t>eigenvalues (real part, numpy order; pasted)</t>
        </is>
      </c>
    </row>
    <row r="875">
      <c r="A875" s="3" t="inlineStr">
        <is>
          <t xml:space="preserve">  λ1</t>
        </is>
      </c>
      <c r="B875" s="19" t="n">
        <v>4.164247938460205</v>
      </c>
      <c r="C875" s="19" t="n">
        <v>4.102008990459398</v>
      </c>
      <c r="D875" s="19" t="n">
        <v>4.102008990459398</v>
      </c>
      <c r="E875" s="19" t="n">
        <v>4.102008990459398</v>
      </c>
      <c r="F875" s="19" t="n">
        <v>4.102008990459398</v>
      </c>
      <c r="G875" s="19" t="n">
        <v>4.102008990459398</v>
      </c>
    </row>
    <row r="876">
      <c r="A876" s="3" t="inlineStr">
        <is>
          <t xml:space="preserve">  λ2</t>
        </is>
      </c>
      <c r="B876" s="19" t="n">
        <v>-1</v>
      </c>
      <c r="C876" s="19" t="n">
        <v>1.344292279038833</v>
      </c>
      <c r="D876" s="19" t="n">
        <v>1.344292279038833</v>
      </c>
      <c r="E876" s="19" t="n">
        <v>1.344292279038833</v>
      </c>
      <c r="F876" s="19" t="n">
        <v>1.344292279038833</v>
      </c>
      <c r="G876" s="19" t="n">
        <v>1.344292279038833</v>
      </c>
    </row>
    <row r="877">
      <c r="A877" s="3" t="inlineStr">
        <is>
          <t xml:space="preserve">  λ3</t>
        </is>
      </c>
      <c r="B877" s="19" t="n">
        <v>-0.391382380630901</v>
      </c>
      <c r="C877" s="19" t="n">
        <v>-0.322833991558526</v>
      </c>
      <c r="D877" s="19" t="n">
        <v>-0.322833991558526</v>
      </c>
      <c r="E877" s="19" t="n">
        <v>-0.322833991558526</v>
      </c>
      <c r="F877" s="19" t="n">
        <v>-0.322833991558526</v>
      </c>
      <c r="G877" s="19" t="n">
        <v>-0.322833991558526</v>
      </c>
    </row>
    <row r="878">
      <c r="A878" s="3" t="inlineStr">
        <is>
          <t xml:space="preserve">  λ4</t>
        </is>
      </c>
      <c r="B878" s="19" t="n">
        <v>1.22713444217069</v>
      </c>
      <c r="C878" s="19" t="n">
        <v>-1.123467277939704</v>
      </c>
      <c r="D878" s="19" t="n">
        <v>-1.123467277939704</v>
      </c>
      <c r="E878" s="19" t="n">
        <v>-1.123467277939704</v>
      </c>
      <c r="F878" s="19" t="n">
        <v>-1.123467277939704</v>
      </c>
      <c r="G878" s="19" t="n">
        <v>-1.123467277939704</v>
      </c>
    </row>
    <row r="879">
      <c r="A879" s="3" t="inlineStr">
        <is>
          <t xml:space="preserve">  λ5</t>
        </is>
      </c>
      <c r="B879" s="19" t="n">
        <v>0.9999999999999999</v>
      </c>
      <c r="C879" s="19" t="n">
        <v>0.9999999999999998</v>
      </c>
      <c r="D879" s="19" t="n">
        <v>0.9999999999999998</v>
      </c>
      <c r="E879" s="19" t="n">
        <v>0.9999999999999998</v>
      </c>
      <c r="F879" s="19" t="n">
        <v>0.9999999999999998</v>
      </c>
      <c r="G879" s="19" t="n">
        <v>0.9999999999999998</v>
      </c>
    </row>
    <row r="880">
      <c r="A880" s="3" t="inlineStr">
        <is>
          <t xml:space="preserve">  λ6</t>
        </is>
      </c>
      <c r="B880" s="19" t="n">
        <v>0.9999999999999999</v>
      </c>
      <c r="C880" s="19" t="n">
        <v>0.9999999999999998</v>
      </c>
      <c r="D880" s="19" t="n">
        <v>0.9999999999999998</v>
      </c>
      <c r="E880" s="19" t="n">
        <v>0.9999999999999998</v>
      </c>
      <c r="F880" s="19" t="n">
        <v>0.9999999999999998</v>
      </c>
      <c r="G880" s="19" t="n">
        <v>0.9999999999999998</v>
      </c>
    </row>
    <row r="881">
      <c r="A881" s="3" t="inlineStr">
        <is>
          <t xml:space="preserve">  λ7</t>
        </is>
      </c>
      <c r="B881" s="19" t="n">
        <v>1</v>
      </c>
      <c r="C881" s="19" t="n">
        <v>1</v>
      </c>
      <c r="D881" s="19" t="n">
        <v>1</v>
      </c>
      <c r="E881" s="19" t="n">
        <v>1</v>
      </c>
      <c r="F881" s="19" t="n">
        <v>1</v>
      </c>
      <c r="G881" s="19" t="n">
        <v>1</v>
      </c>
    </row>
    <row r="882">
      <c r="A882" s="3" t="inlineStr">
        <is>
          <t>eigenvalues sorted desc (LARGE)</t>
        </is>
      </c>
    </row>
    <row r="883">
      <c r="A883" s="3" t="inlineStr">
        <is>
          <t xml:space="preserve">  λ(1)</t>
        </is>
      </c>
      <c r="B883" s="19">
        <f>LARGE($B$875:$B$881,1)</f>
        <v/>
      </c>
      <c r="C883" s="19">
        <f>LARGE($C$875:$C$881,1)</f>
        <v/>
      </c>
      <c r="D883" s="19">
        <f>LARGE($D$875:$D$881,1)</f>
        <v/>
      </c>
      <c r="E883" s="19">
        <f>LARGE($E$875:$E$881,1)</f>
        <v/>
      </c>
      <c r="F883" s="19">
        <f>LARGE($F$875:$F$881,1)</f>
        <v/>
      </c>
      <c r="G883" s="19">
        <f>LARGE($G$875:$G$881,1)</f>
        <v/>
      </c>
    </row>
    <row r="884">
      <c r="A884" s="3" t="inlineStr">
        <is>
          <t xml:space="preserve">  λ(2)</t>
        </is>
      </c>
      <c r="B884" s="19">
        <f>LARGE($B$875:$B$881,2)</f>
        <v/>
      </c>
      <c r="C884" s="19">
        <f>LARGE($C$875:$C$881,2)</f>
        <v/>
      </c>
      <c r="D884" s="19">
        <f>LARGE($D$875:$D$881,2)</f>
        <v/>
      </c>
      <c r="E884" s="19">
        <f>LARGE($E$875:$E$881,2)</f>
        <v/>
      </c>
      <c r="F884" s="19">
        <f>LARGE($F$875:$F$881,2)</f>
        <v/>
      </c>
      <c r="G884" s="19">
        <f>LARGE($G$875:$G$881,2)</f>
        <v/>
      </c>
    </row>
    <row r="885">
      <c r="A885" s="3" t="inlineStr">
        <is>
          <t xml:space="preserve">  λ(3)</t>
        </is>
      </c>
      <c r="B885" s="19">
        <f>LARGE($B$875:$B$881,3)</f>
        <v/>
      </c>
      <c r="C885" s="19">
        <f>LARGE($C$875:$C$881,3)</f>
        <v/>
      </c>
      <c r="D885" s="19">
        <f>LARGE($D$875:$D$881,3)</f>
        <v/>
      </c>
      <c r="E885" s="19">
        <f>LARGE($E$875:$E$881,3)</f>
        <v/>
      </c>
      <c r="F885" s="19">
        <f>LARGE($F$875:$F$881,3)</f>
        <v/>
      </c>
      <c r="G885" s="19">
        <f>LARGE($G$875:$G$881,3)</f>
        <v/>
      </c>
    </row>
    <row r="886">
      <c r="A886" s="3" t="inlineStr">
        <is>
          <t xml:space="preserve">  λ(4)</t>
        </is>
      </c>
      <c r="B886" s="19">
        <f>LARGE($B$875:$B$881,4)</f>
        <v/>
      </c>
      <c r="C886" s="19">
        <f>LARGE($C$875:$C$881,4)</f>
        <v/>
      </c>
      <c r="D886" s="19">
        <f>LARGE($D$875:$D$881,4)</f>
        <v/>
      </c>
      <c r="E886" s="19">
        <f>LARGE($E$875:$E$881,4)</f>
        <v/>
      </c>
      <c r="F886" s="19">
        <f>LARGE($F$875:$F$881,4)</f>
        <v/>
      </c>
      <c r="G886" s="19">
        <f>LARGE($G$875:$G$881,4)</f>
        <v/>
      </c>
    </row>
    <row r="887">
      <c r="A887" s="3" t="inlineStr">
        <is>
          <t xml:space="preserve">  λ(5)</t>
        </is>
      </c>
      <c r="B887" s="19">
        <f>LARGE($B$875:$B$881,5)</f>
        <v/>
      </c>
      <c r="C887" s="19">
        <f>LARGE($C$875:$C$881,5)</f>
        <v/>
      </c>
      <c r="D887" s="19">
        <f>LARGE($D$875:$D$881,5)</f>
        <v/>
      </c>
      <c r="E887" s="19">
        <f>LARGE($E$875:$E$881,5)</f>
        <v/>
      </c>
      <c r="F887" s="19">
        <f>LARGE($F$875:$F$881,5)</f>
        <v/>
      </c>
      <c r="G887" s="19">
        <f>LARGE($G$875:$G$881,5)</f>
        <v/>
      </c>
    </row>
    <row r="888">
      <c r="A888" s="3" t="inlineStr">
        <is>
          <t xml:space="preserve">  λ(6)</t>
        </is>
      </c>
      <c r="B888" s="19">
        <f>LARGE($B$875:$B$881,6)</f>
        <v/>
      </c>
      <c r="C888" s="19">
        <f>LARGE($C$875:$C$881,6)</f>
        <v/>
      </c>
      <c r="D888" s="19">
        <f>LARGE($D$875:$D$881,6)</f>
        <v/>
      </c>
      <c r="E888" s="19">
        <f>LARGE($E$875:$E$881,6)</f>
        <v/>
      </c>
      <c r="F888" s="19">
        <f>LARGE($F$875:$F$881,6)</f>
        <v/>
      </c>
      <c r="G888" s="19">
        <f>LARGE($G$875:$G$881,6)</f>
        <v/>
      </c>
    </row>
    <row r="889">
      <c r="A889" s="3" t="inlineStr">
        <is>
          <t xml:space="preserve">  λ(7)</t>
        </is>
      </c>
      <c r="B889" s="19">
        <f>LARGE($B$875:$B$881,7)</f>
        <v/>
      </c>
      <c r="C889" s="19">
        <f>LARGE($C$875:$C$881,7)</f>
        <v/>
      </c>
      <c r="D889" s="19">
        <f>LARGE($D$875:$D$881,7)</f>
        <v/>
      </c>
      <c r="E889" s="19">
        <f>LARGE($E$875:$E$881,7)</f>
        <v/>
      </c>
      <c r="F889" s="19">
        <f>LARGE($F$875:$F$881,7)</f>
        <v/>
      </c>
      <c r="G889" s="19">
        <f>LARGE($G$875:$G$881,7)</f>
        <v/>
      </c>
    </row>
    <row r="890">
      <c r="A890" s="3" t="inlineStr">
        <is>
          <t>check: Σeig − trace (→0)</t>
        </is>
      </c>
      <c r="B890" s="3">
        <f>ROUND(SUM($B$875:$B$881)-($B$854+$C$855+$D$856+$E$857+$F$858+$G$859+$H$860),6)</f>
        <v/>
      </c>
      <c r="C890" s="3">
        <f>ROUND(SUM($C$875:$C$881)-($J$854+$K$855+$L$856+$M$857+$N$858+$O$859+$P$860),6)</f>
        <v/>
      </c>
      <c r="D890" s="3">
        <f>ROUND(SUM($D$875:$D$881)-($R$854+$S$855+$T$856+$U$857+$V$858+$W$859+$X$860),6)</f>
        <v/>
      </c>
      <c r="E890" s="3">
        <f>ROUND(SUM($E$875:$E$881)-($Z$854+$AA$855+$AB$856+$AC$857+$AD$858+$AE$859+$AF$860),6)</f>
        <v/>
      </c>
      <c r="F890" s="3">
        <f>ROUND(SUM($F$875:$F$881)-($AH$854+$AI$855+$AJ$856+$AK$857+$AL$858+$AM$859+$AN$860),6)</f>
        <v/>
      </c>
      <c r="G890" s="3">
        <f>ROUND(SUM($G$875:$G$881)-($AP$854+$AQ$855+$AR$856+$AS$857+$AT$858+$AU$859+$AV$860),6)</f>
        <v/>
      </c>
    </row>
    <row r="891">
      <c r="A891" s="3" t="inlineStr">
        <is>
          <t>check: Πeig − det (→0)</t>
        </is>
      </c>
      <c r="B891" s="3" t="inlineStr">
        <is>
          <t>complex pair; real parts used</t>
        </is>
      </c>
      <c r="C891" s="3">
        <f>ROUND(MDETERM($J$854:$P$860)-PRODUCT($C$875:$C$881),6)</f>
        <v/>
      </c>
      <c r="D891" s="3">
        <f>ROUND(MDETERM($R$854:$X$860)-PRODUCT($D$875:$D$881),6)</f>
        <v/>
      </c>
      <c r="E891" s="3">
        <f>ROUND(MDETERM($Z$854:$AF$860)-PRODUCT($E$875:$E$881),6)</f>
        <v/>
      </c>
      <c r="F891" s="3">
        <f>ROUND(MDETERM($AH$854:$AN$860)-PRODUCT($F$875:$F$881),6)</f>
        <v/>
      </c>
      <c r="G891" s="3">
        <f>ROUND(MDETERM($AP$854:$AV$860)-PRODUCT($G$875:$G$881),6)</f>
        <v/>
      </c>
    </row>
    <row r="892">
      <c r="A892" s="3" t="inlineStr">
        <is>
          <t>complex eigenvalues?</t>
        </is>
      </c>
      <c r="B892" s="21" t="inlineStr">
        <is>
          <t>yes</t>
        </is>
      </c>
      <c r="C892" s="3" t="inlineStr"/>
      <c r="D892" s="3" t="inlineStr"/>
      <c r="E892" s="3" t="inlineStr"/>
      <c r="F892" s="3" t="inlineStr"/>
      <c r="G892" s="3" t="inlineStr"/>
    </row>
    <row r="893">
      <c r="A893" s="3" t="inlineStr">
        <is>
          <t>check: det(M − λᵢI) per sorted λ (→0)</t>
        </is>
      </c>
    </row>
    <row r="894">
      <c r="A894" s="3" t="inlineStr">
        <is>
          <t xml:space="preserve">  det(M − λ(1)I)</t>
        </is>
      </c>
      <c r="B894" s="3" t="inlineStr">
        <is>
          <t>n/a (complex)</t>
        </is>
      </c>
      <c r="C894" s="3">
        <f t="array" ref="C894">ROUND(MDETERM($J$854:$P$860-$C$883*MUNIT(7)),6)</f>
        <v/>
      </c>
      <c r="D894" s="3">
        <f t="array" ref="D894">ROUND(MDETERM($R$854:$X$860-$D$883*MUNIT(7)),6)</f>
        <v/>
      </c>
      <c r="E894" s="3">
        <f t="array" ref="E894">ROUND(MDETERM($Z$854:$AF$860-$E$883*MUNIT(7)),6)</f>
        <v/>
      </c>
      <c r="F894" s="3">
        <f t="array" ref="F894">ROUND(MDETERM($AH$854:$AN$860-$F$883*MUNIT(7)),6)</f>
        <v/>
      </c>
      <c r="G894" s="3">
        <f t="array" ref="G894">ROUND(MDETERM($AP$854:$AV$860-$G$883*MUNIT(7)),6)</f>
        <v/>
      </c>
    </row>
    <row r="895">
      <c r="A895" s="3" t="inlineStr">
        <is>
          <t xml:space="preserve">  det(M − λ(2)I)</t>
        </is>
      </c>
      <c r="B895" s="3" t="inlineStr">
        <is>
          <t>n/a (complex)</t>
        </is>
      </c>
      <c r="C895" s="3">
        <f t="array" ref="C895">ROUND(MDETERM($J$854:$P$860-$C$884*MUNIT(7)),6)</f>
        <v/>
      </c>
      <c r="D895" s="3">
        <f t="array" ref="D895">ROUND(MDETERM($R$854:$X$860-$D$884*MUNIT(7)),6)</f>
        <v/>
      </c>
      <c r="E895" s="3">
        <f t="array" ref="E895">ROUND(MDETERM($Z$854:$AF$860-$E$884*MUNIT(7)),6)</f>
        <v/>
      </c>
      <c r="F895" s="3">
        <f t="array" ref="F895">ROUND(MDETERM($AH$854:$AN$860-$F$884*MUNIT(7)),6)</f>
        <v/>
      </c>
      <c r="G895" s="3">
        <f t="array" ref="G895">ROUND(MDETERM($AP$854:$AV$860-$G$884*MUNIT(7)),6)</f>
        <v/>
      </c>
    </row>
    <row r="896">
      <c r="A896" s="3" t="inlineStr">
        <is>
          <t xml:space="preserve">  det(M − λ(3)I)</t>
        </is>
      </c>
      <c r="B896" s="3" t="inlineStr">
        <is>
          <t>n/a (complex)</t>
        </is>
      </c>
      <c r="C896" s="3">
        <f t="array" ref="C896">ROUND(MDETERM($J$854:$P$860-$C$885*MUNIT(7)),6)</f>
        <v/>
      </c>
      <c r="D896" s="3">
        <f t="array" ref="D896">ROUND(MDETERM($R$854:$X$860-$D$885*MUNIT(7)),6)</f>
        <v/>
      </c>
      <c r="E896" s="3">
        <f t="array" ref="E896">ROUND(MDETERM($Z$854:$AF$860-$E$885*MUNIT(7)),6)</f>
        <v/>
      </c>
      <c r="F896" s="3">
        <f t="array" ref="F896">ROUND(MDETERM($AH$854:$AN$860-$F$885*MUNIT(7)),6)</f>
        <v/>
      </c>
      <c r="G896" s="3">
        <f t="array" ref="G896">ROUND(MDETERM($AP$854:$AV$860-$G$885*MUNIT(7)),6)</f>
        <v/>
      </c>
    </row>
    <row r="897">
      <c r="A897" s="3" t="inlineStr">
        <is>
          <t xml:space="preserve">  det(M − λ(4)I)</t>
        </is>
      </c>
      <c r="B897" s="3" t="inlineStr">
        <is>
          <t>n/a (complex)</t>
        </is>
      </c>
      <c r="C897" s="3">
        <f t="array" ref="C897">ROUND(MDETERM($J$854:$P$860-$C$886*MUNIT(7)),6)</f>
        <v/>
      </c>
      <c r="D897" s="3">
        <f t="array" ref="D897">ROUND(MDETERM($R$854:$X$860-$D$886*MUNIT(7)),6)</f>
        <v/>
      </c>
      <c r="E897" s="3">
        <f t="array" ref="E897">ROUND(MDETERM($Z$854:$AF$860-$E$886*MUNIT(7)),6)</f>
        <v/>
      </c>
      <c r="F897" s="3">
        <f t="array" ref="F897">ROUND(MDETERM($AH$854:$AN$860-$F$886*MUNIT(7)),6)</f>
        <v/>
      </c>
      <c r="G897" s="3">
        <f t="array" ref="G897">ROUND(MDETERM($AP$854:$AV$860-$G$886*MUNIT(7)),6)</f>
        <v/>
      </c>
    </row>
    <row r="898">
      <c r="A898" s="3" t="inlineStr">
        <is>
          <t xml:space="preserve">  det(M − λ(5)I)</t>
        </is>
      </c>
      <c r="B898" s="3" t="inlineStr">
        <is>
          <t>n/a (complex)</t>
        </is>
      </c>
      <c r="C898" s="3">
        <f t="array" ref="C898">ROUND(MDETERM($J$854:$P$860-$C$887*MUNIT(7)),6)</f>
        <v/>
      </c>
      <c r="D898" s="3">
        <f t="array" ref="D898">ROUND(MDETERM($R$854:$X$860-$D$887*MUNIT(7)),6)</f>
        <v/>
      </c>
      <c r="E898" s="3">
        <f t="array" ref="E898">ROUND(MDETERM($Z$854:$AF$860-$E$887*MUNIT(7)),6)</f>
        <v/>
      </c>
      <c r="F898" s="3">
        <f t="array" ref="F898">ROUND(MDETERM($AH$854:$AN$860-$F$887*MUNIT(7)),6)</f>
        <v/>
      </c>
      <c r="G898" s="3">
        <f t="array" ref="G898">ROUND(MDETERM($AP$854:$AV$860-$G$887*MUNIT(7)),6)</f>
        <v/>
      </c>
    </row>
    <row r="899">
      <c r="A899" s="3" t="inlineStr">
        <is>
          <t xml:space="preserve">  det(M − λ(6)I)</t>
        </is>
      </c>
      <c r="B899" s="3" t="inlineStr">
        <is>
          <t>n/a (complex)</t>
        </is>
      </c>
      <c r="C899" s="3">
        <f t="array" ref="C899">ROUND(MDETERM($J$854:$P$860-$C$888*MUNIT(7)),6)</f>
        <v/>
      </c>
      <c r="D899" s="3">
        <f t="array" ref="D899">ROUND(MDETERM($R$854:$X$860-$D$888*MUNIT(7)),6)</f>
        <v/>
      </c>
      <c r="E899" s="3">
        <f t="array" ref="E899">ROUND(MDETERM($Z$854:$AF$860-$E$888*MUNIT(7)),6)</f>
        <v/>
      </c>
      <c r="F899" s="3">
        <f t="array" ref="F899">ROUND(MDETERM($AH$854:$AN$860-$F$888*MUNIT(7)),6)</f>
        <v/>
      </c>
      <c r="G899" s="3">
        <f t="array" ref="G899">ROUND(MDETERM($AP$854:$AV$860-$G$888*MUNIT(7)),6)</f>
        <v/>
      </c>
    </row>
    <row r="900">
      <c r="A900" s="3" t="inlineStr">
        <is>
          <t xml:space="preserve">  det(M − λ(7)I)</t>
        </is>
      </c>
      <c r="B900" s="3" t="inlineStr">
        <is>
          <t>n/a (complex)</t>
        </is>
      </c>
      <c r="C900" s="3">
        <f t="array" ref="C900">ROUND(MDETERM($J$854:$P$860-$C$889*MUNIT(7)),6)</f>
        <v/>
      </c>
      <c r="D900" s="3">
        <f t="array" ref="D900">ROUND(MDETERM($R$854:$X$860-$D$889*MUNIT(7)),6)</f>
        <v/>
      </c>
      <c r="E900" s="3">
        <f t="array" ref="E900">ROUND(MDETERM($Z$854:$AF$860-$E$889*MUNIT(7)),6)</f>
        <v/>
      </c>
      <c r="F900" s="3">
        <f t="array" ref="F900">ROUND(MDETERM($AH$854:$AN$860-$F$889*MUNIT(7)),6)</f>
        <v/>
      </c>
      <c r="G900" s="3">
        <f t="array" ref="G900">ROUND(MDETERM($AP$854:$AV$860-$G$889*MUNIT(7)),6)</f>
        <v/>
      </c>
    </row>
    <row r="904" ht="16" customHeight="1">
      <c r="A904" s="14" t="inlineStr">
        <is>
          <t>RAG R1-R2 | gpt4-turbo-preview</t>
        </is>
      </c>
      <c r="B904" s="9" t="inlineStr">
        <is>
          <t>run 1 (raw, pasted)</t>
        </is>
      </c>
      <c r="J904" s="9" t="inlineStr">
        <is>
          <t>run 2 (raw, pasted)</t>
        </is>
      </c>
      <c r="R904" s="9" t="inlineStr">
        <is>
          <t>run 3 (raw, pasted)</t>
        </is>
      </c>
      <c r="Z904" s="9" t="inlineStr">
        <is>
          <t>run 4 (raw, pasted)</t>
        </is>
      </c>
      <c r="AH904" s="9" t="inlineStr">
        <is>
          <t>run 5: returned no matrix</t>
        </is>
      </c>
      <c r="AP904" s="9" t="inlineStr">
        <is>
          <t>Step2 average matrix (formula)</t>
        </is>
      </c>
      <c r="AX904" s="9" t="inlineStr">
        <is>
          <t>ground truth (reference)</t>
        </is>
      </c>
    </row>
    <row r="905" ht="60" customHeight="1">
      <c r="B905" s="15" t="inlineStr">
        <is>
          <t>motor</t>
        </is>
      </c>
      <c r="C905" s="15" t="inlineStr">
        <is>
          <t>gear system</t>
        </is>
      </c>
      <c r="D905" s="15" t="inlineStr">
        <is>
          <t>chuck</t>
        </is>
      </c>
      <c r="E905" s="15" t="inlineStr">
        <is>
          <t>battery</t>
        </is>
      </c>
      <c r="F905" s="15" t="inlineStr">
        <is>
          <t>switch</t>
        </is>
      </c>
      <c r="G905" s="15" t="inlineStr">
        <is>
          <t>housing</t>
        </is>
      </c>
      <c r="H905" s="15" t="inlineStr">
        <is>
          <t>LED light</t>
        </is>
      </c>
      <c r="J905" s="15" t="inlineStr">
        <is>
          <t>motor</t>
        </is>
      </c>
      <c r="K905" s="15" t="inlineStr">
        <is>
          <t>gear system</t>
        </is>
      </c>
      <c r="L905" s="15" t="inlineStr">
        <is>
          <t>chuck</t>
        </is>
      </c>
      <c r="M905" s="15" t="inlineStr">
        <is>
          <t>battery</t>
        </is>
      </c>
      <c r="N905" s="15" t="inlineStr">
        <is>
          <t>switch</t>
        </is>
      </c>
      <c r="O905" s="15" t="inlineStr">
        <is>
          <t>housing</t>
        </is>
      </c>
      <c r="P905" s="15" t="inlineStr">
        <is>
          <t>LED light</t>
        </is>
      </c>
      <c r="R905" s="15" t="inlineStr">
        <is>
          <t>motor</t>
        </is>
      </c>
      <c r="S905" s="15" t="inlineStr">
        <is>
          <t>gear system</t>
        </is>
      </c>
      <c r="T905" s="15" t="inlineStr">
        <is>
          <t>chuck</t>
        </is>
      </c>
      <c r="U905" s="15" t="inlineStr">
        <is>
          <t>battery</t>
        </is>
      </c>
      <c r="V905" s="15" t="inlineStr">
        <is>
          <t>switch</t>
        </is>
      </c>
      <c r="W905" s="15" t="inlineStr">
        <is>
          <t>housing</t>
        </is>
      </c>
      <c r="X905" s="15" t="inlineStr">
        <is>
          <t>LED light</t>
        </is>
      </c>
      <c r="Z905" s="15" t="inlineStr">
        <is>
          <t>motor</t>
        </is>
      </c>
      <c r="AA905" s="15" t="inlineStr">
        <is>
          <t>gear system</t>
        </is>
      </c>
      <c r="AB905" s="15" t="inlineStr">
        <is>
          <t>chuck</t>
        </is>
      </c>
      <c r="AC905" s="15" t="inlineStr">
        <is>
          <t>battery</t>
        </is>
      </c>
      <c r="AD905" s="15" t="inlineStr">
        <is>
          <t>switch</t>
        </is>
      </c>
      <c r="AE905" s="15" t="inlineStr">
        <is>
          <t>housing</t>
        </is>
      </c>
      <c r="AF905" s="15" t="inlineStr">
        <is>
          <t>LED light</t>
        </is>
      </c>
      <c r="AP905" s="15" t="inlineStr">
        <is>
          <t>motor</t>
        </is>
      </c>
      <c r="AQ905" s="15" t="inlineStr">
        <is>
          <t>gear system</t>
        </is>
      </c>
      <c r="AR905" s="15" t="inlineStr">
        <is>
          <t>chuck</t>
        </is>
      </c>
      <c r="AS905" s="15" t="inlineStr">
        <is>
          <t>battery</t>
        </is>
      </c>
      <c r="AT905" s="15" t="inlineStr">
        <is>
          <t>switch</t>
        </is>
      </c>
      <c r="AU905" s="15" t="inlineStr">
        <is>
          <t>housing</t>
        </is>
      </c>
      <c r="AV905" s="15" t="inlineStr">
        <is>
          <t>LED light</t>
        </is>
      </c>
    </row>
    <row r="906">
      <c r="A906" s="3" t="inlineStr">
        <is>
          <t>motor</t>
        </is>
      </c>
      <c r="B906" s="8" t="n">
        <v>1</v>
      </c>
      <c r="C906" s="8" t="n">
        <v>1</v>
      </c>
      <c r="D906" s="8" t="n">
        <v>0</v>
      </c>
      <c r="E906" s="8" t="n">
        <v>1</v>
      </c>
      <c r="F906" s="8" t="n">
        <v>1</v>
      </c>
      <c r="G906" s="8" t="n">
        <v>1</v>
      </c>
      <c r="H906" s="8" t="n">
        <v>1</v>
      </c>
      <c r="J906" s="8" t="n">
        <v>1</v>
      </c>
      <c r="K906" s="8" t="n">
        <v>1</v>
      </c>
      <c r="L906" s="8" t="n">
        <v>0</v>
      </c>
      <c r="M906" s="8" t="n">
        <v>1</v>
      </c>
      <c r="N906" s="8" t="n">
        <v>1</v>
      </c>
      <c r="O906" s="8" t="n">
        <v>1</v>
      </c>
      <c r="P906" s="8" t="n">
        <v>1</v>
      </c>
      <c r="R906" s="8" t="n">
        <v>1</v>
      </c>
      <c r="S906" s="8" t="n">
        <v>1</v>
      </c>
      <c r="T906" s="8" t="n">
        <v>0</v>
      </c>
      <c r="U906" s="8" t="n">
        <v>1</v>
      </c>
      <c r="V906" s="8" t="n">
        <v>1</v>
      </c>
      <c r="W906" s="8" t="n">
        <v>1</v>
      </c>
      <c r="X906" s="8" t="n">
        <v>1</v>
      </c>
      <c r="Z906" s="8" t="n">
        <v>1</v>
      </c>
      <c r="AA906" s="8" t="n">
        <v>1</v>
      </c>
      <c r="AB906" s="8" t="n">
        <v>0</v>
      </c>
      <c r="AC906" s="8" t="n">
        <v>1</v>
      </c>
      <c r="AD906" s="8" t="n">
        <v>1</v>
      </c>
      <c r="AE906" s="8" t="n">
        <v>1</v>
      </c>
      <c r="AF906" s="8" t="n">
        <v>1</v>
      </c>
      <c r="AP906" s="8">
        <f>IF(($B$906&lt;&gt;2)+($J$906&lt;&gt;2)+($R$906&lt;&gt;2)+($Z$906&lt;&gt;2)=0,2,IF((($B$906&lt;&gt;2)*$B$906+($J$906&lt;&gt;2)*$J$906+($R$906&lt;&gt;2)*$R$906+($Z$906&lt;&gt;2)*$Z$906)/(($B$906&lt;&gt;2)+($J$906&lt;&gt;2)+($R$906&lt;&gt;2)+($Z$906&lt;&gt;2))&gt;=0.5,1,0))</f>
        <v/>
      </c>
      <c r="AQ906" s="8">
        <f>IF(($C$906&lt;&gt;2)+($K$906&lt;&gt;2)+($S$906&lt;&gt;2)+($AA$906&lt;&gt;2)=0,2,IF((($C$906&lt;&gt;2)*$C$906+($K$906&lt;&gt;2)*$K$906+($S$906&lt;&gt;2)*$S$906+($AA$906&lt;&gt;2)*$AA$906)/(($C$906&lt;&gt;2)+($K$906&lt;&gt;2)+($S$906&lt;&gt;2)+($AA$906&lt;&gt;2))&gt;=0.5,1,0))</f>
        <v/>
      </c>
      <c r="AR906" s="8">
        <f>IF(($D$906&lt;&gt;2)+($L$906&lt;&gt;2)+($T$906&lt;&gt;2)+($AB$906&lt;&gt;2)=0,2,IF((($D$906&lt;&gt;2)*$D$906+($L$906&lt;&gt;2)*$L$906+($T$906&lt;&gt;2)*$T$906+($AB$906&lt;&gt;2)*$AB$906)/(($D$906&lt;&gt;2)+($L$906&lt;&gt;2)+($T$906&lt;&gt;2)+($AB$906&lt;&gt;2))&gt;=0.5,1,0))</f>
        <v/>
      </c>
      <c r="AS906" s="8">
        <f>IF(($E$906&lt;&gt;2)+($M$906&lt;&gt;2)+($U$906&lt;&gt;2)+($AC$906&lt;&gt;2)=0,2,IF((($E$906&lt;&gt;2)*$E$906+($M$906&lt;&gt;2)*$M$906+($U$906&lt;&gt;2)*$U$906+($AC$906&lt;&gt;2)*$AC$906)/(($E$906&lt;&gt;2)+($M$906&lt;&gt;2)+($U$906&lt;&gt;2)+($AC$906&lt;&gt;2))&gt;=0.5,1,0))</f>
        <v/>
      </c>
      <c r="AT906" s="8">
        <f>IF(($F$906&lt;&gt;2)+($N$906&lt;&gt;2)+($V$906&lt;&gt;2)+($AD$906&lt;&gt;2)=0,2,IF((($F$906&lt;&gt;2)*$F$906+($N$906&lt;&gt;2)*$N$906+($V$906&lt;&gt;2)*$V$906+($AD$906&lt;&gt;2)*$AD$906)/(($F$906&lt;&gt;2)+($N$906&lt;&gt;2)+($V$906&lt;&gt;2)+($AD$906&lt;&gt;2))&gt;=0.5,1,0))</f>
        <v/>
      </c>
      <c r="AU906" s="8">
        <f>IF(($G$906&lt;&gt;2)+($O$906&lt;&gt;2)+($W$906&lt;&gt;2)+($AE$906&lt;&gt;2)=0,2,IF((($G$906&lt;&gt;2)*$G$906+($O$906&lt;&gt;2)*$O$906+($W$906&lt;&gt;2)*$W$906+($AE$906&lt;&gt;2)*$AE$906)/(($G$906&lt;&gt;2)+($O$906&lt;&gt;2)+($W$906&lt;&gt;2)+($AE$906&lt;&gt;2))&gt;=0.5,1,0))</f>
        <v/>
      </c>
      <c r="AV906" s="8">
        <f>IF(($H$906&lt;&gt;2)+($P$906&lt;&gt;2)+($X$906&lt;&gt;2)+($AF$906&lt;&gt;2)=0,2,IF((($H$906&lt;&gt;2)*$H$906+($P$906&lt;&gt;2)*$P$906+($X$906&lt;&gt;2)*$X$906+($AF$906&lt;&gt;2)*$AF$906)/(($H$906&lt;&gt;2)+($P$906&lt;&gt;2)+($X$906&lt;&gt;2)+($AF$906&lt;&gt;2))&gt;=0.5,1,0))</f>
        <v/>
      </c>
      <c r="AX906" s="16">
        <f>'Ground truth'!$B$14</f>
        <v/>
      </c>
      <c r="AY906" s="16">
        <f>'Ground truth'!$C$14</f>
        <v/>
      </c>
      <c r="AZ906" s="16">
        <f>'Ground truth'!$D$14</f>
        <v/>
      </c>
      <c r="BA906" s="16">
        <f>'Ground truth'!$E$14</f>
        <v/>
      </c>
      <c r="BB906" s="16">
        <f>'Ground truth'!$F$14</f>
        <v/>
      </c>
      <c r="BC906" s="16">
        <f>'Ground truth'!$G$14</f>
        <v/>
      </c>
      <c r="BD906" s="16">
        <f>'Ground truth'!$H$14</f>
        <v/>
      </c>
    </row>
    <row r="907">
      <c r="A907" s="3" t="inlineStr">
        <is>
          <t>gear system</t>
        </is>
      </c>
      <c r="B907" s="8" t="n">
        <v>1</v>
      </c>
      <c r="C907" s="8" t="n">
        <v>1</v>
      </c>
      <c r="D907" s="8" t="n">
        <v>1</v>
      </c>
      <c r="E907" s="8" t="n">
        <v>0</v>
      </c>
      <c r="F907" s="8" t="n">
        <v>0</v>
      </c>
      <c r="G907" s="8" t="n">
        <v>1</v>
      </c>
      <c r="H907" s="8" t="n">
        <v>0</v>
      </c>
      <c r="J907" s="8" t="n">
        <v>1</v>
      </c>
      <c r="K907" s="8" t="n">
        <v>1</v>
      </c>
      <c r="L907" s="8" t="n">
        <v>1</v>
      </c>
      <c r="M907" s="8" t="n">
        <v>0</v>
      </c>
      <c r="N907" s="8" t="n">
        <v>0</v>
      </c>
      <c r="O907" s="8" t="n">
        <v>1</v>
      </c>
      <c r="P907" s="8" t="n">
        <v>0</v>
      </c>
      <c r="R907" s="8" t="n">
        <v>1</v>
      </c>
      <c r="S907" s="8" t="n">
        <v>1</v>
      </c>
      <c r="T907" s="8" t="n">
        <v>1</v>
      </c>
      <c r="U907" s="8" t="n">
        <v>0</v>
      </c>
      <c r="V907" s="8" t="n">
        <v>0</v>
      </c>
      <c r="W907" s="8" t="n">
        <v>1</v>
      </c>
      <c r="X907" s="8" t="n">
        <v>0</v>
      </c>
      <c r="Z907" s="8" t="n">
        <v>1</v>
      </c>
      <c r="AA907" s="8" t="n">
        <v>1</v>
      </c>
      <c r="AB907" s="8" t="n">
        <v>1</v>
      </c>
      <c r="AC907" s="8" t="n">
        <v>0</v>
      </c>
      <c r="AD907" s="8" t="n">
        <v>0</v>
      </c>
      <c r="AE907" s="8" t="n">
        <v>1</v>
      </c>
      <c r="AF907" s="8" t="n">
        <v>0</v>
      </c>
      <c r="AP907" s="8">
        <f>IF(($B$907&lt;&gt;2)+($J$907&lt;&gt;2)+($R$907&lt;&gt;2)+($Z$907&lt;&gt;2)=0,2,IF((($B$907&lt;&gt;2)*$B$907+($J$907&lt;&gt;2)*$J$907+($R$907&lt;&gt;2)*$R$907+($Z$907&lt;&gt;2)*$Z$907)/(($B$907&lt;&gt;2)+($J$907&lt;&gt;2)+($R$907&lt;&gt;2)+($Z$907&lt;&gt;2))&gt;=0.5,1,0))</f>
        <v/>
      </c>
      <c r="AQ907" s="8">
        <f>IF(($C$907&lt;&gt;2)+($K$907&lt;&gt;2)+($S$907&lt;&gt;2)+($AA$907&lt;&gt;2)=0,2,IF((($C$907&lt;&gt;2)*$C$907+($K$907&lt;&gt;2)*$K$907+($S$907&lt;&gt;2)*$S$907+($AA$907&lt;&gt;2)*$AA$907)/(($C$907&lt;&gt;2)+($K$907&lt;&gt;2)+($S$907&lt;&gt;2)+($AA$907&lt;&gt;2))&gt;=0.5,1,0))</f>
        <v/>
      </c>
      <c r="AR907" s="8">
        <f>IF(($D$907&lt;&gt;2)+($L$907&lt;&gt;2)+($T$907&lt;&gt;2)+($AB$907&lt;&gt;2)=0,2,IF((($D$907&lt;&gt;2)*$D$907+($L$907&lt;&gt;2)*$L$907+($T$907&lt;&gt;2)*$T$907+($AB$907&lt;&gt;2)*$AB$907)/(($D$907&lt;&gt;2)+($L$907&lt;&gt;2)+($T$907&lt;&gt;2)+($AB$907&lt;&gt;2))&gt;=0.5,1,0))</f>
        <v/>
      </c>
      <c r="AS907" s="8">
        <f>IF(($E$907&lt;&gt;2)+($M$907&lt;&gt;2)+($U$907&lt;&gt;2)+($AC$907&lt;&gt;2)=0,2,IF((($E$907&lt;&gt;2)*$E$907+($M$907&lt;&gt;2)*$M$907+($U$907&lt;&gt;2)*$U$907+($AC$907&lt;&gt;2)*$AC$907)/(($E$907&lt;&gt;2)+($M$907&lt;&gt;2)+($U$907&lt;&gt;2)+($AC$907&lt;&gt;2))&gt;=0.5,1,0))</f>
        <v/>
      </c>
      <c r="AT907" s="8">
        <f>IF(($F$907&lt;&gt;2)+($N$907&lt;&gt;2)+($V$907&lt;&gt;2)+($AD$907&lt;&gt;2)=0,2,IF((($F$907&lt;&gt;2)*$F$907+($N$907&lt;&gt;2)*$N$907+($V$907&lt;&gt;2)*$V$907+($AD$907&lt;&gt;2)*$AD$907)/(($F$907&lt;&gt;2)+($N$907&lt;&gt;2)+($V$907&lt;&gt;2)+($AD$907&lt;&gt;2))&gt;=0.5,1,0))</f>
        <v/>
      </c>
      <c r="AU907" s="8">
        <f>IF(($G$907&lt;&gt;2)+($O$907&lt;&gt;2)+($W$907&lt;&gt;2)+($AE$907&lt;&gt;2)=0,2,IF((($G$907&lt;&gt;2)*$G$907+($O$907&lt;&gt;2)*$O$907+($W$907&lt;&gt;2)*$W$907+($AE$907&lt;&gt;2)*$AE$907)/(($G$907&lt;&gt;2)+($O$907&lt;&gt;2)+($W$907&lt;&gt;2)+($AE$907&lt;&gt;2))&gt;=0.5,1,0))</f>
        <v/>
      </c>
      <c r="AV907" s="8">
        <f>IF(($H$907&lt;&gt;2)+($P$907&lt;&gt;2)+($X$907&lt;&gt;2)+($AF$907&lt;&gt;2)=0,2,IF((($H$907&lt;&gt;2)*$H$907+($P$907&lt;&gt;2)*$P$907+($X$907&lt;&gt;2)*$X$907+($AF$907&lt;&gt;2)*$AF$907)/(($H$907&lt;&gt;2)+($P$907&lt;&gt;2)+($X$907&lt;&gt;2)+($AF$907&lt;&gt;2))&gt;=0.5,1,0))</f>
        <v/>
      </c>
      <c r="AX907" s="16">
        <f>'Ground truth'!$B$15</f>
        <v/>
      </c>
      <c r="AY907" s="16">
        <f>'Ground truth'!$C$15</f>
        <v/>
      </c>
      <c r="AZ907" s="16">
        <f>'Ground truth'!$D$15</f>
        <v/>
      </c>
      <c r="BA907" s="16">
        <f>'Ground truth'!$E$15</f>
        <v/>
      </c>
      <c r="BB907" s="16">
        <f>'Ground truth'!$F$15</f>
        <v/>
      </c>
      <c r="BC907" s="16">
        <f>'Ground truth'!$G$15</f>
        <v/>
      </c>
      <c r="BD907" s="16">
        <f>'Ground truth'!$H$15</f>
        <v/>
      </c>
    </row>
    <row r="908">
      <c r="A908" s="3" t="inlineStr">
        <is>
          <t>chuck</t>
        </is>
      </c>
      <c r="B908" s="8" t="n">
        <v>0</v>
      </c>
      <c r="C908" s="8" t="n">
        <v>1</v>
      </c>
      <c r="D908" s="8" t="n">
        <v>1</v>
      </c>
      <c r="E908" s="8" t="n">
        <v>0</v>
      </c>
      <c r="F908" s="8" t="n">
        <v>0</v>
      </c>
      <c r="G908" s="8" t="n">
        <v>1</v>
      </c>
      <c r="H908" s="8" t="n">
        <v>0</v>
      </c>
      <c r="J908" s="8" t="n">
        <v>0</v>
      </c>
      <c r="K908" s="8" t="n">
        <v>1</v>
      </c>
      <c r="L908" s="8" t="n">
        <v>1</v>
      </c>
      <c r="M908" s="8" t="n">
        <v>0</v>
      </c>
      <c r="N908" s="8" t="n">
        <v>0</v>
      </c>
      <c r="O908" s="8" t="n">
        <v>1</v>
      </c>
      <c r="P908" s="8" t="n">
        <v>0</v>
      </c>
      <c r="R908" s="8" t="n">
        <v>0</v>
      </c>
      <c r="S908" s="8" t="n">
        <v>1</v>
      </c>
      <c r="T908" s="8" t="n">
        <v>1</v>
      </c>
      <c r="U908" s="8" t="n">
        <v>0</v>
      </c>
      <c r="V908" s="8" t="n">
        <v>0</v>
      </c>
      <c r="W908" s="8" t="n">
        <v>1</v>
      </c>
      <c r="X908" s="8" t="n">
        <v>0</v>
      </c>
      <c r="Z908" s="8" t="n">
        <v>0</v>
      </c>
      <c r="AA908" s="8" t="n">
        <v>1</v>
      </c>
      <c r="AB908" s="8" t="n">
        <v>1</v>
      </c>
      <c r="AC908" s="8" t="n">
        <v>0</v>
      </c>
      <c r="AD908" s="8" t="n">
        <v>0</v>
      </c>
      <c r="AE908" s="8" t="n">
        <v>1</v>
      </c>
      <c r="AF908" s="8" t="n">
        <v>0</v>
      </c>
      <c r="AP908" s="8">
        <f>IF(($B$908&lt;&gt;2)+($J$908&lt;&gt;2)+($R$908&lt;&gt;2)+($Z$908&lt;&gt;2)=0,2,IF((($B$908&lt;&gt;2)*$B$908+($J$908&lt;&gt;2)*$J$908+($R$908&lt;&gt;2)*$R$908+($Z$908&lt;&gt;2)*$Z$908)/(($B$908&lt;&gt;2)+($J$908&lt;&gt;2)+($R$908&lt;&gt;2)+($Z$908&lt;&gt;2))&gt;=0.5,1,0))</f>
        <v/>
      </c>
      <c r="AQ908" s="8">
        <f>IF(($C$908&lt;&gt;2)+($K$908&lt;&gt;2)+($S$908&lt;&gt;2)+($AA$908&lt;&gt;2)=0,2,IF((($C$908&lt;&gt;2)*$C$908+($K$908&lt;&gt;2)*$K$908+($S$908&lt;&gt;2)*$S$908+($AA$908&lt;&gt;2)*$AA$908)/(($C$908&lt;&gt;2)+($K$908&lt;&gt;2)+($S$908&lt;&gt;2)+($AA$908&lt;&gt;2))&gt;=0.5,1,0))</f>
        <v/>
      </c>
      <c r="AR908" s="8">
        <f>IF(($D$908&lt;&gt;2)+($L$908&lt;&gt;2)+($T$908&lt;&gt;2)+($AB$908&lt;&gt;2)=0,2,IF((($D$908&lt;&gt;2)*$D$908+($L$908&lt;&gt;2)*$L$908+($T$908&lt;&gt;2)*$T$908+($AB$908&lt;&gt;2)*$AB$908)/(($D$908&lt;&gt;2)+($L$908&lt;&gt;2)+($T$908&lt;&gt;2)+($AB$908&lt;&gt;2))&gt;=0.5,1,0))</f>
        <v/>
      </c>
      <c r="AS908" s="8">
        <f>IF(($E$908&lt;&gt;2)+($M$908&lt;&gt;2)+($U$908&lt;&gt;2)+($AC$908&lt;&gt;2)=0,2,IF((($E$908&lt;&gt;2)*$E$908+($M$908&lt;&gt;2)*$M$908+($U$908&lt;&gt;2)*$U$908+($AC$908&lt;&gt;2)*$AC$908)/(($E$908&lt;&gt;2)+($M$908&lt;&gt;2)+($U$908&lt;&gt;2)+($AC$908&lt;&gt;2))&gt;=0.5,1,0))</f>
        <v/>
      </c>
      <c r="AT908" s="8">
        <f>IF(($F$908&lt;&gt;2)+($N$908&lt;&gt;2)+($V$908&lt;&gt;2)+($AD$908&lt;&gt;2)=0,2,IF((($F$908&lt;&gt;2)*$F$908+($N$908&lt;&gt;2)*$N$908+($V$908&lt;&gt;2)*$V$908+($AD$908&lt;&gt;2)*$AD$908)/(($F$908&lt;&gt;2)+($N$908&lt;&gt;2)+($V$908&lt;&gt;2)+($AD$908&lt;&gt;2))&gt;=0.5,1,0))</f>
        <v/>
      </c>
      <c r="AU908" s="8">
        <f>IF(($G$908&lt;&gt;2)+($O$908&lt;&gt;2)+($W$908&lt;&gt;2)+($AE$908&lt;&gt;2)=0,2,IF((($G$908&lt;&gt;2)*$G$908+($O$908&lt;&gt;2)*$O$908+($W$908&lt;&gt;2)*$W$908+($AE$908&lt;&gt;2)*$AE$908)/(($G$908&lt;&gt;2)+($O$908&lt;&gt;2)+($W$908&lt;&gt;2)+($AE$908&lt;&gt;2))&gt;=0.5,1,0))</f>
        <v/>
      </c>
      <c r="AV908" s="8">
        <f>IF(($H$908&lt;&gt;2)+($P$908&lt;&gt;2)+($X$908&lt;&gt;2)+($AF$908&lt;&gt;2)=0,2,IF((($H$908&lt;&gt;2)*$H$908+($P$908&lt;&gt;2)*$P$908+($X$908&lt;&gt;2)*$X$908+($AF$908&lt;&gt;2)*$AF$908)/(($H$908&lt;&gt;2)+($P$908&lt;&gt;2)+($X$908&lt;&gt;2)+($AF$908&lt;&gt;2))&gt;=0.5,1,0))</f>
        <v/>
      </c>
      <c r="AX908" s="16">
        <f>'Ground truth'!$B$16</f>
        <v/>
      </c>
      <c r="AY908" s="16">
        <f>'Ground truth'!$C$16</f>
        <v/>
      </c>
      <c r="AZ908" s="16">
        <f>'Ground truth'!$D$16</f>
        <v/>
      </c>
      <c r="BA908" s="16">
        <f>'Ground truth'!$E$16</f>
        <v/>
      </c>
      <c r="BB908" s="16">
        <f>'Ground truth'!$F$16</f>
        <v/>
      </c>
      <c r="BC908" s="16">
        <f>'Ground truth'!$G$16</f>
        <v/>
      </c>
      <c r="BD908" s="16">
        <f>'Ground truth'!$H$16</f>
        <v/>
      </c>
    </row>
    <row r="909">
      <c r="A909" s="3" t="inlineStr">
        <is>
          <t>battery</t>
        </is>
      </c>
      <c r="B909" s="8" t="n">
        <v>1</v>
      </c>
      <c r="C909" s="8" t="n">
        <v>0</v>
      </c>
      <c r="D909" s="8" t="n">
        <v>0</v>
      </c>
      <c r="E909" s="8" t="n">
        <v>1</v>
      </c>
      <c r="F909" s="8" t="n">
        <v>1</v>
      </c>
      <c r="G909" s="8" t="n">
        <v>1</v>
      </c>
      <c r="H909" s="8" t="n">
        <v>0</v>
      </c>
      <c r="J909" s="8" t="n">
        <v>1</v>
      </c>
      <c r="K909" s="8" t="n">
        <v>0</v>
      </c>
      <c r="L909" s="8" t="n">
        <v>0</v>
      </c>
      <c r="M909" s="8" t="n">
        <v>1</v>
      </c>
      <c r="N909" s="8" t="n">
        <v>1</v>
      </c>
      <c r="O909" s="8" t="n">
        <v>1</v>
      </c>
      <c r="P909" s="8" t="n">
        <v>0</v>
      </c>
      <c r="R909" s="8" t="n">
        <v>1</v>
      </c>
      <c r="S909" s="8" t="n">
        <v>0</v>
      </c>
      <c r="T909" s="8" t="n">
        <v>0</v>
      </c>
      <c r="U909" s="8" t="n">
        <v>1</v>
      </c>
      <c r="V909" s="8" t="n">
        <v>1</v>
      </c>
      <c r="W909" s="8" t="n">
        <v>1</v>
      </c>
      <c r="X909" s="8" t="n">
        <v>0</v>
      </c>
      <c r="Z909" s="8" t="n">
        <v>1</v>
      </c>
      <c r="AA909" s="8" t="n">
        <v>0</v>
      </c>
      <c r="AB909" s="8" t="n">
        <v>0</v>
      </c>
      <c r="AC909" s="8" t="n">
        <v>1</v>
      </c>
      <c r="AD909" s="8" t="n">
        <v>1</v>
      </c>
      <c r="AE909" s="8" t="n">
        <v>1</v>
      </c>
      <c r="AF909" s="8" t="n">
        <v>0</v>
      </c>
      <c r="AP909" s="8">
        <f>IF(($B$909&lt;&gt;2)+($J$909&lt;&gt;2)+($R$909&lt;&gt;2)+($Z$909&lt;&gt;2)=0,2,IF((($B$909&lt;&gt;2)*$B$909+($J$909&lt;&gt;2)*$J$909+($R$909&lt;&gt;2)*$R$909+($Z$909&lt;&gt;2)*$Z$909)/(($B$909&lt;&gt;2)+($J$909&lt;&gt;2)+($R$909&lt;&gt;2)+($Z$909&lt;&gt;2))&gt;=0.5,1,0))</f>
        <v/>
      </c>
      <c r="AQ909" s="8">
        <f>IF(($C$909&lt;&gt;2)+($K$909&lt;&gt;2)+($S$909&lt;&gt;2)+($AA$909&lt;&gt;2)=0,2,IF((($C$909&lt;&gt;2)*$C$909+($K$909&lt;&gt;2)*$K$909+($S$909&lt;&gt;2)*$S$909+($AA$909&lt;&gt;2)*$AA$909)/(($C$909&lt;&gt;2)+($K$909&lt;&gt;2)+($S$909&lt;&gt;2)+($AA$909&lt;&gt;2))&gt;=0.5,1,0))</f>
        <v/>
      </c>
      <c r="AR909" s="8">
        <f>IF(($D$909&lt;&gt;2)+($L$909&lt;&gt;2)+($T$909&lt;&gt;2)+($AB$909&lt;&gt;2)=0,2,IF((($D$909&lt;&gt;2)*$D$909+($L$909&lt;&gt;2)*$L$909+($T$909&lt;&gt;2)*$T$909+($AB$909&lt;&gt;2)*$AB$909)/(($D$909&lt;&gt;2)+($L$909&lt;&gt;2)+($T$909&lt;&gt;2)+($AB$909&lt;&gt;2))&gt;=0.5,1,0))</f>
        <v/>
      </c>
      <c r="AS909" s="8">
        <f>IF(($E$909&lt;&gt;2)+($M$909&lt;&gt;2)+($U$909&lt;&gt;2)+($AC$909&lt;&gt;2)=0,2,IF((($E$909&lt;&gt;2)*$E$909+($M$909&lt;&gt;2)*$M$909+($U$909&lt;&gt;2)*$U$909+($AC$909&lt;&gt;2)*$AC$909)/(($E$909&lt;&gt;2)+($M$909&lt;&gt;2)+($U$909&lt;&gt;2)+($AC$909&lt;&gt;2))&gt;=0.5,1,0))</f>
        <v/>
      </c>
      <c r="AT909" s="8">
        <f>IF(($F$909&lt;&gt;2)+($N$909&lt;&gt;2)+($V$909&lt;&gt;2)+($AD$909&lt;&gt;2)=0,2,IF((($F$909&lt;&gt;2)*$F$909+($N$909&lt;&gt;2)*$N$909+($V$909&lt;&gt;2)*$V$909+($AD$909&lt;&gt;2)*$AD$909)/(($F$909&lt;&gt;2)+($N$909&lt;&gt;2)+($V$909&lt;&gt;2)+($AD$909&lt;&gt;2))&gt;=0.5,1,0))</f>
        <v/>
      </c>
      <c r="AU909" s="8">
        <f>IF(($G$909&lt;&gt;2)+($O$909&lt;&gt;2)+($W$909&lt;&gt;2)+($AE$909&lt;&gt;2)=0,2,IF((($G$909&lt;&gt;2)*$G$909+($O$909&lt;&gt;2)*$O$909+($W$909&lt;&gt;2)*$W$909+($AE$909&lt;&gt;2)*$AE$909)/(($G$909&lt;&gt;2)+($O$909&lt;&gt;2)+($W$909&lt;&gt;2)+($AE$909&lt;&gt;2))&gt;=0.5,1,0))</f>
        <v/>
      </c>
      <c r="AV909" s="8">
        <f>IF(($H$909&lt;&gt;2)+($P$909&lt;&gt;2)+($X$909&lt;&gt;2)+($AF$909&lt;&gt;2)=0,2,IF((($H$909&lt;&gt;2)*$H$909+($P$909&lt;&gt;2)*$P$909+($X$909&lt;&gt;2)*$X$909+($AF$909&lt;&gt;2)*$AF$909)/(($H$909&lt;&gt;2)+($P$909&lt;&gt;2)+($X$909&lt;&gt;2)+($AF$909&lt;&gt;2))&gt;=0.5,1,0))</f>
        <v/>
      </c>
      <c r="AX909" s="16">
        <f>'Ground truth'!$B$17</f>
        <v/>
      </c>
      <c r="AY909" s="16">
        <f>'Ground truth'!$C$17</f>
        <v/>
      </c>
      <c r="AZ909" s="16">
        <f>'Ground truth'!$D$17</f>
        <v/>
      </c>
      <c r="BA909" s="16">
        <f>'Ground truth'!$E$17</f>
        <v/>
      </c>
      <c r="BB909" s="16">
        <f>'Ground truth'!$F$17</f>
        <v/>
      </c>
      <c r="BC909" s="16">
        <f>'Ground truth'!$G$17</f>
        <v/>
      </c>
      <c r="BD909" s="16">
        <f>'Ground truth'!$H$17</f>
        <v/>
      </c>
    </row>
    <row r="910">
      <c r="A910" s="3" t="inlineStr">
        <is>
          <t>switch</t>
        </is>
      </c>
      <c r="B910" s="8" t="n">
        <v>1</v>
      </c>
      <c r="C910" s="8" t="n">
        <v>0</v>
      </c>
      <c r="D910" s="8" t="n">
        <v>0</v>
      </c>
      <c r="E910" s="8" t="n">
        <v>1</v>
      </c>
      <c r="F910" s="8" t="n">
        <v>1</v>
      </c>
      <c r="G910" s="8" t="n">
        <v>1</v>
      </c>
      <c r="H910" s="8" t="n">
        <v>1</v>
      </c>
      <c r="J910" s="8" t="n">
        <v>1</v>
      </c>
      <c r="K910" s="8" t="n">
        <v>0</v>
      </c>
      <c r="L910" s="8" t="n">
        <v>0</v>
      </c>
      <c r="M910" s="8" t="n">
        <v>1</v>
      </c>
      <c r="N910" s="8" t="n">
        <v>1</v>
      </c>
      <c r="O910" s="8" t="n">
        <v>1</v>
      </c>
      <c r="P910" s="8" t="n">
        <v>0</v>
      </c>
      <c r="R910" s="8" t="n">
        <v>1</v>
      </c>
      <c r="S910" s="8" t="n">
        <v>0</v>
      </c>
      <c r="T910" s="8" t="n">
        <v>0</v>
      </c>
      <c r="U910" s="8" t="n">
        <v>1</v>
      </c>
      <c r="V910" s="8" t="n">
        <v>1</v>
      </c>
      <c r="W910" s="8" t="n">
        <v>1</v>
      </c>
      <c r="X910" s="8" t="n">
        <v>1</v>
      </c>
      <c r="Z910" s="8" t="n">
        <v>1</v>
      </c>
      <c r="AA910" s="8" t="n">
        <v>0</v>
      </c>
      <c r="AB910" s="8" t="n">
        <v>0</v>
      </c>
      <c r="AC910" s="8" t="n">
        <v>1</v>
      </c>
      <c r="AD910" s="8" t="n">
        <v>1</v>
      </c>
      <c r="AE910" s="8" t="n">
        <v>1</v>
      </c>
      <c r="AF910" s="8" t="n">
        <v>0</v>
      </c>
      <c r="AP910" s="8">
        <f>IF(($B$910&lt;&gt;2)+($J$910&lt;&gt;2)+($R$910&lt;&gt;2)+($Z$910&lt;&gt;2)=0,2,IF((($B$910&lt;&gt;2)*$B$910+($J$910&lt;&gt;2)*$J$910+($R$910&lt;&gt;2)*$R$910+($Z$910&lt;&gt;2)*$Z$910)/(($B$910&lt;&gt;2)+($J$910&lt;&gt;2)+($R$910&lt;&gt;2)+($Z$910&lt;&gt;2))&gt;=0.5,1,0))</f>
        <v/>
      </c>
      <c r="AQ910" s="8">
        <f>IF(($C$910&lt;&gt;2)+($K$910&lt;&gt;2)+($S$910&lt;&gt;2)+($AA$910&lt;&gt;2)=0,2,IF((($C$910&lt;&gt;2)*$C$910+($K$910&lt;&gt;2)*$K$910+($S$910&lt;&gt;2)*$S$910+($AA$910&lt;&gt;2)*$AA$910)/(($C$910&lt;&gt;2)+($K$910&lt;&gt;2)+($S$910&lt;&gt;2)+($AA$910&lt;&gt;2))&gt;=0.5,1,0))</f>
        <v/>
      </c>
      <c r="AR910" s="8">
        <f>IF(($D$910&lt;&gt;2)+($L$910&lt;&gt;2)+($T$910&lt;&gt;2)+($AB$910&lt;&gt;2)=0,2,IF((($D$910&lt;&gt;2)*$D$910+($L$910&lt;&gt;2)*$L$910+($T$910&lt;&gt;2)*$T$910+($AB$910&lt;&gt;2)*$AB$910)/(($D$910&lt;&gt;2)+($L$910&lt;&gt;2)+($T$910&lt;&gt;2)+($AB$910&lt;&gt;2))&gt;=0.5,1,0))</f>
        <v/>
      </c>
      <c r="AS910" s="8">
        <f>IF(($E$910&lt;&gt;2)+($M$910&lt;&gt;2)+($U$910&lt;&gt;2)+($AC$910&lt;&gt;2)=0,2,IF((($E$910&lt;&gt;2)*$E$910+($M$910&lt;&gt;2)*$M$910+($U$910&lt;&gt;2)*$U$910+($AC$910&lt;&gt;2)*$AC$910)/(($E$910&lt;&gt;2)+($M$910&lt;&gt;2)+($U$910&lt;&gt;2)+($AC$910&lt;&gt;2))&gt;=0.5,1,0))</f>
        <v/>
      </c>
      <c r="AT910" s="8">
        <f>IF(($F$910&lt;&gt;2)+($N$910&lt;&gt;2)+($V$910&lt;&gt;2)+($AD$910&lt;&gt;2)=0,2,IF((($F$910&lt;&gt;2)*$F$910+($N$910&lt;&gt;2)*$N$910+($V$910&lt;&gt;2)*$V$910+($AD$910&lt;&gt;2)*$AD$910)/(($F$910&lt;&gt;2)+($N$910&lt;&gt;2)+($V$910&lt;&gt;2)+($AD$910&lt;&gt;2))&gt;=0.5,1,0))</f>
        <v/>
      </c>
      <c r="AU910" s="8">
        <f>IF(($G$910&lt;&gt;2)+($O$910&lt;&gt;2)+($W$910&lt;&gt;2)+($AE$910&lt;&gt;2)=0,2,IF((($G$910&lt;&gt;2)*$G$910+($O$910&lt;&gt;2)*$O$910+($W$910&lt;&gt;2)*$W$910+($AE$910&lt;&gt;2)*$AE$910)/(($G$910&lt;&gt;2)+($O$910&lt;&gt;2)+($W$910&lt;&gt;2)+($AE$910&lt;&gt;2))&gt;=0.5,1,0))</f>
        <v/>
      </c>
      <c r="AV910" s="8">
        <f>IF(($H$910&lt;&gt;2)+($P$910&lt;&gt;2)+($X$910&lt;&gt;2)+($AF$910&lt;&gt;2)=0,2,IF((($H$910&lt;&gt;2)*$H$910+($P$910&lt;&gt;2)*$P$910+($X$910&lt;&gt;2)*$X$910+($AF$910&lt;&gt;2)*$AF$910)/(($H$910&lt;&gt;2)+($P$910&lt;&gt;2)+($X$910&lt;&gt;2)+($AF$910&lt;&gt;2))&gt;=0.5,1,0))</f>
        <v/>
      </c>
      <c r="AX910" s="16">
        <f>'Ground truth'!$B$18</f>
        <v/>
      </c>
      <c r="AY910" s="16">
        <f>'Ground truth'!$C$18</f>
        <v/>
      </c>
      <c r="AZ910" s="16">
        <f>'Ground truth'!$D$18</f>
        <v/>
      </c>
      <c r="BA910" s="16">
        <f>'Ground truth'!$E$18</f>
        <v/>
      </c>
      <c r="BB910" s="16">
        <f>'Ground truth'!$F$18</f>
        <v/>
      </c>
      <c r="BC910" s="16">
        <f>'Ground truth'!$G$18</f>
        <v/>
      </c>
      <c r="BD910" s="16">
        <f>'Ground truth'!$H$18</f>
        <v/>
      </c>
    </row>
    <row r="911">
      <c r="A911" s="3" t="inlineStr">
        <is>
          <t>housing</t>
        </is>
      </c>
      <c r="B911" s="8" t="n">
        <v>1</v>
      </c>
      <c r="C911" s="8" t="n">
        <v>1</v>
      </c>
      <c r="D911" s="8" t="n">
        <v>1</v>
      </c>
      <c r="E911" s="8" t="n">
        <v>1</v>
      </c>
      <c r="F911" s="8" t="n">
        <v>1</v>
      </c>
      <c r="G911" s="8" t="n">
        <v>1</v>
      </c>
      <c r="H911" s="8" t="n">
        <v>1</v>
      </c>
      <c r="J911" s="8" t="n">
        <v>1</v>
      </c>
      <c r="K911" s="8" t="n">
        <v>1</v>
      </c>
      <c r="L911" s="8" t="n">
        <v>1</v>
      </c>
      <c r="M911" s="8" t="n">
        <v>1</v>
      </c>
      <c r="N911" s="8" t="n">
        <v>1</v>
      </c>
      <c r="O911" s="8" t="n">
        <v>1</v>
      </c>
      <c r="P911" s="8" t="n">
        <v>1</v>
      </c>
      <c r="R911" s="8" t="n">
        <v>1</v>
      </c>
      <c r="S911" s="8" t="n">
        <v>1</v>
      </c>
      <c r="T911" s="8" t="n">
        <v>1</v>
      </c>
      <c r="U911" s="8" t="n">
        <v>1</v>
      </c>
      <c r="V911" s="8" t="n">
        <v>1</v>
      </c>
      <c r="W911" s="8" t="n">
        <v>1</v>
      </c>
      <c r="X911" s="8" t="n">
        <v>1</v>
      </c>
      <c r="Z911" s="8" t="n">
        <v>1</v>
      </c>
      <c r="AA911" s="8" t="n">
        <v>1</v>
      </c>
      <c r="AB911" s="8" t="n">
        <v>1</v>
      </c>
      <c r="AC911" s="8" t="n">
        <v>1</v>
      </c>
      <c r="AD911" s="8" t="n">
        <v>1</v>
      </c>
      <c r="AE911" s="8" t="n">
        <v>1</v>
      </c>
      <c r="AF911" s="8" t="n">
        <v>1</v>
      </c>
      <c r="AP911" s="8">
        <f>IF(($B$911&lt;&gt;2)+($J$911&lt;&gt;2)+($R$911&lt;&gt;2)+($Z$911&lt;&gt;2)=0,2,IF((($B$911&lt;&gt;2)*$B$911+($J$911&lt;&gt;2)*$J$911+($R$911&lt;&gt;2)*$R$911+($Z$911&lt;&gt;2)*$Z$911)/(($B$911&lt;&gt;2)+($J$911&lt;&gt;2)+($R$911&lt;&gt;2)+($Z$911&lt;&gt;2))&gt;=0.5,1,0))</f>
        <v/>
      </c>
      <c r="AQ911" s="8">
        <f>IF(($C$911&lt;&gt;2)+($K$911&lt;&gt;2)+($S$911&lt;&gt;2)+($AA$911&lt;&gt;2)=0,2,IF((($C$911&lt;&gt;2)*$C$911+($K$911&lt;&gt;2)*$K$911+($S$911&lt;&gt;2)*$S$911+($AA$911&lt;&gt;2)*$AA$911)/(($C$911&lt;&gt;2)+($K$911&lt;&gt;2)+($S$911&lt;&gt;2)+($AA$911&lt;&gt;2))&gt;=0.5,1,0))</f>
        <v/>
      </c>
      <c r="AR911" s="8">
        <f>IF(($D$911&lt;&gt;2)+($L$911&lt;&gt;2)+($T$911&lt;&gt;2)+($AB$911&lt;&gt;2)=0,2,IF((($D$911&lt;&gt;2)*$D$911+($L$911&lt;&gt;2)*$L$911+($T$911&lt;&gt;2)*$T$911+($AB$911&lt;&gt;2)*$AB$911)/(($D$911&lt;&gt;2)+($L$911&lt;&gt;2)+($T$911&lt;&gt;2)+($AB$911&lt;&gt;2))&gt;=0.5,1,0))</f>
        <v/>
      </c>
      <c r="AS911" s="8">
        <f>IF(($E$911&lt;&gt;2)+($M$911&lt;&gt;2)+($U$911&lt;&gt;2)+($AC$911&lt;&gt;2)=0,2,IF((($E$911&lt;&gt;2)*$E$911+($M$911&lt;&gt;2)*$M$911+($U$911&lt;&gt;2)*$U$911+($AC$911&lt;&gt;2)*$AC$911)/(($E$911&lt;&gt;2)+($M$911&lt;&gt;2)+($U$911&lt;&gt;2)+($AC$911&lt;&gt;2))&gt;=0.5,1,0))</f>
        <v/>
      </c>
      <c r="AT911" s="8">
        <f>IF(($F$911&lt;&gt;2)+($N$911&lt;&gt;2)+($V$911&lt;&gt;2)+($AD$911&lt;&gt;2)=0,2,IF((($F$911&lt;&gt;2)*$F$911+($N$911&lt;&gt;2)*$N$911+($V$911&lt;&gt;2)*$V$911+($AD$911&lt;&gt;2)*$AD$911)/(($F$911&lt;&gt;2)+($N$911&lt;&gt;2)+($V$911&lt;&gt;2)+($AD$911&lt;&gt;2))&gt;=0.5,1,0))</f>
        <v/>
      </c>
      <c r="AU911" s="8">
        <f>IF(($G$911&lt;&gt;2)+($O$911&lt;&gt;2)+($W$911&lt;&gt;2)+($AE$911&lt;&gt;2)=0,2,IF((($G$911&lt;&gt;2)*$G$911+($O$911&lt;&gt;2)*$O$911+($W$911&lt;&gt;2)*$W$911+($AE$911&lt;&gt;2)*$AE$911)/(($G$911&lt;&gt;2)+($O$911&lt;&gt;2)+($W$911&lt;&gt;2)+($AE$911&lt;&gt;2))&gt;=0.5,1,0))</f>
        <v/>
      </c>
      <c r="AV911" s="8">
        <f>IF(($H$911&lt;&gt;2)+($P$911&lt;&gt;2)+($X$911&lt;&gt;2)+($AF$911&lt;&gt;2)=0,2,IF((($H$911&lt;&gt;2)*$H$911+($P$911&lt;&gt;2)*$P$911+($X$911&lt;&gt;2)*$X$911+($AF$911&lt;&gt;2)*$AF$911)/(($H$911&lt;&gt;2)+($P$911&lt;&gt;2)+($X$911&lt;&gt;2)+($AF$911&lt;&gt;2))&gt;=0.5,1,0))</f>
        <v/>
      </c>
      <c r="AX911" s="16">
        <f>'Ground truth'!$B$19</f>
        <v/>
      </c>
      <c r="AY911" s="16">
        <f>'Ground truth'!$C$19</f>
        <v/>
      </c>
      <c r="AZ911" s="16">
        <f>'Ground truth'!$D$19</f>
        <v/>
      </c>
      <c r="BA911" s="16">
        <f>'Ground truth'!$E$19</f>
        <v/>
      </c>
      <c r="BB911" s="16">
        <f>'Ground truth'!$F$19</f>
        <v/>
      </c>
      <c r="BC911" s="16">
        <f>'Ground truth'!$G$19</f>
        <v/>
      </c>
      <c r="BD911" s="16">
        <f>'Ground truth'!$H$19</f>
        <v/>
      </c>
    </row>
    <row r="912">
      <c r="A912" s="3" t="inlineStr">
        <is>
          <t>LED light</t>
        </is>
      </c>
      <c r="B912" s="8" t="n">
        <v>1</v>
      </c>
      <c r="C912" s="8" t="n">
        <v>0</v>
      </c>
      <c r="D912" s="8" t="n">
        <v>0</v>
      </c>
      <c r="E912" s="8" t="n">
        <v>0</v>
      </c>
      <c r="F912" s="8" t="n">
        <v>1</v>
      </c>
      <c r="G912" s="8" t="n">
        <v>1</v>
      </c>
      <c r="H912" s="8" t="n">
        <v>1</v>
      </c>
      <c r="J912" s="8" t="n">
        <v>1</v>
      </c>
      <c r="K912" s="8" t="n">
        <v>0</v>
      </c>
      <c r="L912" s="8" t="n">
        <v>0</v>
      </c>
      <c r="M912" s="8" t="n">
        <v>0</v>
      </c>
      <c r="N912" s="8" t="n">
        <v>0</v>
      </c>
      <c r="O912" s="8" t="n">
        <v>1</v>
      </c>
      <c r="P912" s="8" t="n">
        <v>1</v>
      </c>
      <c r="R912" s="8" t="n">
        <v>1</v>
      </c>
      <c r="S912" s="8" t="n">
        <v>0</v>
      </c>
      <c r="T912" s="8" t="n">
        <v>0</v>
      </c>
      <c r="U912" s="8" t="n">
        <v>0</v>
      </c>
      <c r="V912" s="8" t="n">
        <v>1</v>
      </c>
      <c r="W912" s="8" t="n">
        <v>1</v>
      </c>
      <c r="X912" s="8" t="n">
        <v>1</v>
      </c>
      <c r="Z912" s="8" t="n">
        <v>1</v>
      </c>
      <c r="AA912" s="8" t="n">
        <v>0</v>
      </c>
      <c r="AB912" s="8" t="n">
        <v>0</v>
      </c>
      <c r="AC912" s="8" t="n">
        <v>0</v>
      </c>
      <c r="AD912" s="8" t="n">
        <v>0</v>
      </c>
      <c r="AE912" s="8" t="n">
        <v>1</v>
      </c>
      <c r="AF912" s="8" t="n">
        <v>1</v>
      </c>
      <c r="AP912" s="8">
        <f>IF(($B$912&lt;&gt;2)+($J$912&lt;&gt;2)+($R$912&lt;&gt;2)+($Z$912&lt;&gt;2)=0,2,IF((($B$912&lt;&gt;2)*$B$912+($J$912&lt;&gt;2)*$J$912+($R$912&lt;&gt;2)*$R$912+($Z$912&lt;&gt;2)*$Z$912)/(($B$912&lt;&gt;2)+($J$912&lt;&gt;2)+($R$912&lt;&gt;2)+($Z$912&lt;&gt;2))&gt;=0.5,1,0))</f>
        <v/>
      </c>
      <c r="AQ912" s="8">
        <f>IF(($C$912&lt;&gt;2)+($K$912&lt;&gt;2)+($S$912&lt;&gt;2)+($AA$912&lt;&gt;2)=0,2,IF((($C$912&lt;&gt;2)*$C$912+($K$912&lt;&gt;2)*$K$912+($S$912&lt;&gt;2)*$S$912+($AA$912&lt;&gt;2)*$AA$912)/(($C$912&lt;&gt;2)+($K$912&lt;&gt;2)+($S$912&lt;&gt;2)+($AA$912&lt;&gt;2))&gt;=0.5,1,0))</f>
        <v/>
      </c>
      <c r="AR912" s="8">
        <f>IF(($D$912&lt;&gt;2)+($L$912&lt;&gt;2)+($T$912&lt;&gt;2)+($AB$912&lt;&gt;2)=0,2,IF((($D$912&lt;&gt;2)*$D$912+($L$912&lt;&gt;2)*$L$912+($T$912&lt;&gt;2)*$T$912+($AB$912&lt;&gt;2)*$AB$912)/(($D$912&lt;&gt;2)+($L$912&lt;&gt;2)+($T$912&lt;&gt;2)+($AB$912&lt;&gt;2))&gt;=0.5,1,0))</f>
        <v/>
      </c>
      <c r="AS912" s="8">
        <f>IF(($E$912&lt;&gt;2)+($M$912&lt;&gt;2)+($U$912&lt;&gt;2)+($AC$912&lt;&gt;2)=0,2,IF((($E$912&lt;&gt;2)*$E$912+($M$912&lt;&gt;2)*$M$912+($U$912&lt;&gt;2)*$U$912+($AC$912&lt;&gt;2)*$AC$912)/(($E$912&lt;&gt;2)+($M$912&lt;&gt;2)+($U$912&lt;&gt;2)+($AC$912&lt;&gt;2))&gt;=0.5,1,0))</f>
        <v/>
      </c>
      <c r="AT912" s="8">
        <f>IF(($F$912&lt;&gt;2)+($N$912&lt;&gt;2)+($V$912&lt;&gt;2)+($AD$912&lt;&gt;2)=0,2,IF((($F$912&lt;&gt;2)*$F$912+($N$912&lt;&gt;2)*$N$912+($V$912&lt;&gt;2)*$V$912+($AD$912&lt;&gt;2)*$AD$912)/(($F$912&lt;&gt;2)+($N$912&lt;&gt;2)+($V$912&lt;&gt;2)+($AD$912&lt;&gt;2))&gt;=0.5,1,0))</f>
        <v/>
      </c>
      <c r="AU912" s="8">
        <f>IF(($G$912&lt;&gt;2)+($O$912&lt;&gt;2)+($W$912&lt;&gt;2)+($AE$912&lt;&gt;2)=0,2,IF((($G$912&lt;&gt;2)*$G$912+($O$912&lt;&gt;2)*$O$912+($W$912&lt;&gt;2)*$W$912+($AE$912&lt;&gt;2)*$AE$912)/(($G$912&lt;&gt;2)+($O$912&lt;&gt;2)+($W$912&lt;&gt;2)+($AE$912&lt;&gt;2))&gt;=0.5,1,0))</f>
        <v/>
      </c>
      <c r="AV912" s="8">
        <f>IF(($H$912&lt;&gt;2)+($P$912&lt;&gt;2)+($X$912&lt;&gt;2)+($AF$912&lt;&gt;2)=0,2,IF((($H$912&lt;&gt;2)*$H$912+($P$912&lt;&gt;2)*$P$912+($X$912&lt;&gt;2)*$X$912+($AF$912&lt;&gt;2)*$AF$912)/(($H$912&lt;&gt;2)+($P$912&lt;&gt;2)+($X$912&lt;&gt;2)+($AF$912&lt;&gt;2))&gt;=0.5,1,0))</f>
        <v/>
      </c>
      <c r="AX912" s="16">
        <f>'Ground truth'!$B$20</f>
        <v/>
      </c>
      <c r="AY912" s="16">
        <f>'Ground truth'!$C$20</f>
        <v/>
      </c>
      <c r="AZ912" s="16">
        <f>'Ground truth'!$D$20</f>
        <v/>
      </c>
      <c r="BA912" s="16">
        <f>'Ground truth'!$E$20</f>
        <v/>
      </c>
      <c r="BB912" s="16">
        <f>'Ground truth'!$F$20</f>
        <v/>
      </c>
      <c r="BC912" s="16">
        <f>'Ground truth'!$G$20</f>
        <v/>
      </c>
      <c r="BD912" s="16">
        <f>'Ground truth'!$H$20</f>
        <v/>
      </c>
    </row>
    <row r="914">
      <c r="A914" s="17" t="inlineStr">
        <is>
          <t>metrics — confident-only (unsure excluded from denominators)</t>
        </is>
      </c>
      <c r="B914" s="10" t="inlineStr">
        <is>
          <t>run 1</t>
        </is>
      </c>
      <c r="C914" s="10" t="inlineStr">
        <is>
          <t>run 2</t>
        </is>
      </c>
      <c r="D914" s="10" t="inlineStr">
        <is>
          <t>run 3</t>
        </is>
      </c>
      <c r="E914" s="10" t="inlineStr">
        <is>
          <t>run 4</t>
        </is>
      </c>
      <c r="F914" s="10" t="inlineStr">
        <is>
          <t>run 5</t>
        </is>
      </c>
      <c r="G914" s="10" t="inlineStr">
        <is>
          <t>avg-matrix</t>
        </is>
      </c>
      <c r="H914" s="10" t="inlineStr">
        <is>
          <t>mean</t>
        </is>
      </c>
      <c r="I914" s="10" t="inlineStr">
        <is>
          <t>std (pop.)</t>
        </is>
      </c>
      <c r="J914" s="17" t="inlineStr">
        <is>
          <t>notes</t>
        </is>
      </c>
    </row>
    <row r="915">
      <c r="A915" s="7" t="inlineStr">
        <is>
          <t>TP</t>
        </is>
      </c>
      <c r="B915" s="7">
        <f>SUMPRODUCT(($B$906:$H$912=1)*('Ground truth'!$B$14:$H$20=1))</f>
        <v/>
      </c>
      <c r="C915" s="7">
        <f>SUMPRODUCT(($J$906:$P$912=1)*('Ground truth'!$B$14:$H$20=1))</f>
        <v/>
      </c>
      <c r="D915" s="7">
        <f>SUMPRODUCT(($R$906:$X$912=1)*('Ground truth'!$B$14:$H$20=1))</f>
        <v/>
      </c>
      <c r="E915" s="7">
        <f>SUMPRODUCT(($Z$906:$AF$912=1)*('Ground truth'!$B$14:$H$20=1))</f>
        <v/>
      </c>
      <c r="G915" s="7">
        <f>SUMPRODUCT(($AP$906:$AV$912=1)*('Ground truth'!$B$14:$H$20=1))</f>
        <v/>
      </c>
      <c r="H915" s="12">
        <f>AVERAGE($B$915:$F$915)</f>
        <v/>
      </c>
      <c r="I915" s="12">
        <f>STDEV.P($B$915:$F$915)</f>
        <v/>
      </c>
    </row>
    <row r="916">
      <c r="A916" s="7" t="inlineStr">
        <is>
          <t>TN</t>
        </is>
      </c>
      <c r="B916" s="7">
        <f>SUMPRODUCT(($B$906:$H$912=0)*('Ground truth'!$B$14:$H$20=0))</f>
        <v/>
      </c>
      <c r="C916" s="7">
        <f>SUMPRODUCT(($J$906:$P$912=0)*('Ground truth'!$B$14:$H$20=0))</f>
        <v/>
      </c>
      <c r="D916" s="7">
        <f>SUMPRODUCT(($R$906:$X$912=0)*('Ground truth'!$B$14:$H$20=0))</f>
        <v/>
      </c>
      <c r="E916" s="7">
        <f>SUMPRODUCT(($Z$906:$AF$912=0)*('Ground truth'!$B$14:$H$20=0))</f>
        <v/>
      </c>
      <c r="G916" s="7">
        <f>SUMPRODUCT(($AP$906:$AV$912=0)*('Ground truth'!$B$14:$H$20=0))</f>
        <v/>
      </c>
      <c r="H916" s="12">
        <f>AVERAGE($B$916:$F$916)</f>
        <v/>
      </c>
      <c r="I916" s="12">
        <f>STDEV.P($B$916:$F$916)</f>
        <v/>
      </c>
    </row>
    <row r="917">
      <c r="A917" s="7" t="inlineStr">
        <is>
          <t>FP</t>
        </is>
      </c>
      <c r="B917" s="7">
        <f>SUMPRODUCT(($B$906:$H$912=1)*('Ground truth'!$B$14:$H$20=0))</f>
        <v/>
      </c>
      <c r="C917" s="7">
        <f>SUMPRODUCT(($J$906:$P$912=1)*('Ground truth'!$B$14:$H$20=0))</f>
        <v/>
      </c>
      <c r="D917" s="7">
        <f>SUMPRODUCT(($R$906:$X$912=1)*('Ground truth'!$B$14:$H$20=0))</f>
        <v/>
      </c>
      <c r="E917" s="7">
        <f>SUMPRODUCT(($Z$906:$AF$912=1)*('Ground truth'!$B$14:$H$20=0))</f>
        <v/>
      </c>
      <c r="G917" s="7">
        <f>SUMPRODUCT(($AP$906:$AV$912=1)*('Ground truth'!$B$14:$H$20=0))</f>
        <v/>
      </c>
      <c r="H917" s="12">
        <f>AVERAGE($B$917:$F$917)</f>
        <v/>
      </c>
      <c r="I917" s="12">
        <f>STDEV.P($B$917:$F$917)</f>
        <v/>
      </c>
    </row>
    <row r="918">
      <c r="A918" s="7" t="inlineStr">
        <is>
          <t>FN</t>
        </is>
      </c>
      <c r="B918" s="7">
        <f>SUMPRODUCT(($B$906:$H$912=0)*('Ground truth'!$B$14:$H$20=1))</f>
        <v/>
      </c>
      <c r="C918" s="7">
        <f>SUMPRODUCT(($J$906:$P$912=0)*('Ground truth'!$B$14:$H$20=1))</f>
        <v/>
      </c>
      <c r="D918" s="7">
        <f>SUMPRODUCT(($R$906:$X$912=0)*('Ground truth'!$B$14:$H$20=1))</f>
        <v/>
      </c>
      <c r="E918" s="7">
        <f>SUMPRODUCT(($Z$906:$AF$912=0)*('Ground truth'!$B$14:$H$20=1))</f>
        <v/>
      </c>
      <c r="G918" s="7">
        <f>SUMPRODUCT(($AP$906:$AV$912=0)*('Ground truth'!$B$14:$H$20=1))</f>
        <v/>
      </c>
      <c r="H918" s="12">
        <f>AVERAGE($B$918:$F$918)</f>
        <v/>
      </c>
      <c r="I918" s="12">
        <f>STDEV.P($B$918:$F$918)</f>
        <v/>
      </c>
    </row>
    <row r="919">
      <c r="A919" s="4" t="inlineStr">
        <is>
          <t>Precision</t>
        </is>
      </c>
      <c r="B919" s="12">
        <f>IFERROR($B$915/($B$915+$B$917),0)</f>
        <v/>
      </c>
      <c r="C919" s="12">
        <f>IFERROR($C$915/($C$915+$C$917),0)</f>
        <v/>
      </c>
      <c r="D919" s="12">
        <f>IFERROR($D$915/($D$915+$D$917),0)</f>
        <v/>
      </c>
      <c r="E919" s="12">
        <f>IFERROR($E$915/($E$915+$E$917),0)</f>
        <v/>
      </c>
      <c r="G919" s="12">
        <f>IFERROR($G$915/($G$915+$G$917),0)</f>
        <v/>
      </c>
      <c r="H919" s="18">
        <f>AVERAGE($B$919:$F$919)</f>
        <v/>
      </c>
      <c r="I919" s="18">
        <f>STDEV.P($B$919:$F$919)</f>
        <v/>
      </c>
    </row>
    <row r="920">
      <c r="A920" s="4" t="inlineStr">
        <is>
          <t>Recall</t>
        </is>
      </c>
      <c r="B920" s="12">
        <f>IFERROR($B$915/($B$915+$B$918),0)</f>
        <v/>
      </c>
      <c r="C920" s="12">
        <f>IFERROR($C$915/($C$915+$C$918),0)</f>
        <v/>
      </c>
      <c r="D920" s="12">
        <f>IFERROR($D$915/($D$915+$D$918),0)</f>
        <v/>
      </c>
      <c r="E920" s="12">
        <f>IFERROR($E$915/($E$915+$E$918),0)</f>
        <v/>
      </c>
      <c r="G920" s="12">
        <f>IFERROR($G$915/($G$915+$G$918),0)</f>
        <v/>
      </c>
      <c r="H920" s="18">
        <f>AVERAGE($B$920:$F$920)</f>
        <v/>
      </c>
      <c r="I920" s="18">
        <f>STDEV.P($B$920:$F$920)</f>
        <v/>
      </c>
    </row>
    <row r="921">
      <c r="A921" s="4" t="inlineStr">
        <is>
          <t>F1</t>
        </is>
      </c>
      <c r="B921" s="12">
        <f>IFERROR(2*$B$919*$B$920/($B$919+$B$920),0)</f>
        <v/>
      </c>
      <c r="C921" s="12">
        <f>IFERROR(2*$C$919*$C$920/($C$919+$C$920),0)</f>
        <v/>
      </c>
      <c r="D921" s="12">
        <f>IFERROR(2*$D$919*$D$920/($D$919+$D$920),0)</f>
        <v/>
      </c>
      <c r="E921" s="12">
        <f>IFERROR(2*$E$919*$E$920/($E$919+$E$920),0)</f>
        <v/>
      </c>
      <c r="G921" s="12">
        <f>IFERROR(2*$G$919*$G$920/($G$919+$G$920),0)</f>
        <v/>
      </c>
      <c r="H921" s="18">
        <f>AVERAGE($B$921:$F$921)</f>
        <v/>
      </c>
      <c r="I921" s="18">
        <f>STDEV.P($B$921:$F$921)</f>
        <v/>
      </c>
    </row>
    <row r="922">
      <c r="A922" s="4" t="inlineStr">
        <is>
          <t>Accuracy</t>
        </is>
      </c>
      <c r="B922" s="12">
        <f>IFERROR(($B$915+$B$916)/($B$915+$B$916+$B$917+$B$918),0)</f>
        <v/>
      </c>
      <c r="C922" s="12">
        <f>IFERROR(($C$915+$C$916)/($C$915+$C$916+$C$917+$C$918),0)</f>
        <v/>
      </c>
      <c r="D922" s="12">
        <f>IFERROR(($D$915+$D$916)/($D$915+$D$916+$D$917+$D$918),0)</f>
        <v/>
      </c>
      <c r="E922" s="12">
        <f>IFERROR(($E$915+$E$916)/($E$915+$E$916+$E$917+$E$918),0)</f>
        <v/>
      </c>
      <c r="G922" s="12">
        <f>IFERROR(($G$915+$G$916)/($G$915+$G$916+$G$917+$G$918),0)</f>
        <v/>
      </c>
      <c r="H922" s="18">
        <f>AVERAGE($B$922:$F$922)</f>
        <v/>
      </c>
      <c r="I922" s="18">
        <f>STDEV.P($B$922:$F$922)</f>
        <v/>
      </c>
    </row>
    <row r="923">
      <c r="A923" s="4" t="inlineStr">
        <is>
          <t>Edit distance</t>
        </is>
      </c>
      <c r="B923" s="12">
        <f>SUMPRODUCT(ABS('Ground truth'!$B$14:$H$20-$B$906:$H$912))</f>
        <v/>
      </c>
      <c r="C923" s="12">
        <f>SUMPRODUCT(ABS('Ground truth'!$B$14:$H$20-$J$906:$P$912))</f>
        <v/>
      </c>
      <c r="D923" s="12">
        <f>SUMPRODUCT(ABS('Ground truth'!$B$14:$H$20-$R$906:$X$912))</f>
        <v/>
      </c>
      <c r="E923" s="12">
        <f>SUMPRODUCT(ABS('Ground truth'!$B$14:$H$20-$Z$906:$AF$912))</f>
        <v/>
      </c>
      <c r="G923" s="12">
        <f>SUMPRODUCT(ABS('Ground truth'!$B$14:$H$20-$AP$906:$AV$912))</f>
        <v/>
      </c>
      <c r="H923" s="18">
        <f>AVERAGE($B$923:$F$923)</f>
        <v/>
      </c>
      <c r="I923" s="18">
        <f>STDEV.P($B$923:$F$923)</f>
        <v/>
      </c>
    </row>
    <row r="924">
      <c r="A924" s="4" t="inlineStr">
        <is>
          <t>Spectral distance</t>
        </is>
      </c>
      <c r="B924" s="12">
        <f>SQRT(SUMPRODUCT(('Ground truth'!$K$14:$K$20-$B$935:$B$941)^2))</f>
        <v/>
      </c>
      <c r="C924" s="12">
        <f>SQRT(SUMPRODUCT(('Ground truth'!$K$14:$K$20-$C$935:$C$941)^2))</f>
        <v/>
      </c>
      <c r="D924" s="12">
        <f>SQRT(SUMPRODUCT(('Ground truth'!$K$14:$K$20-$D$935:$D$941)^2))</f>
        <v/>
      </c>
      <c r="E924" s="12">
        <f>SQRT(SUMPRODUCT(('Ground truth'!$K$14:$K$20-$E$935:$E$941)^2))</f>
        <v/>
      </c>
      <c r="G924" s="12">
        <f>SQRT(SUMPRODUCT(('Ground truth'!$K$14:$K$20-$G$935:$G$941)^2))</f>
        <v/>
      </c>
      <c r="H924" s="18">
        <f>AVERAGE($B$924:$F$924)</f>
        <v/>
      </c>
      <c r="I924" s="18">
        <f>STDEV.P($B$924:$F$924)</f>
        <v/>
      </c>
    </row>
    <row r="925">
      <c r="A925" s="4" t="inlineStr">
        <is>
          <t>Unsure cells</t>
        </is>
      </c>
      <c r="B925" s="7">
        <f>COUNTIF($B$906:$H$912,2)</f>
        <v/>
      </c>
      <c r="C925" s="7">
        <f>COUNTIF($J$906:$P$912,2)</f>
        <v/>
      </c>
      <c r="D925" s="7">
        <f>COUNTIF($R$906:$X$912,2)</f>
        <v/>
      </c>
      <c r="E925" s="7">
        <f>COUNTIF($Z$906:$AF$912,2)</f>
        <v/>
      </c>
      <c r="G925" s="7">
        <f>COUNTIF($AP$906:$AV$912,2)</f>
        <v/>
      </c>
      <c r="H925" s="12">
        <f>AVERAGE($B$925:$F$925)</f>
        <v/>
      </c>
      <c r="I925" s="12">
        <f>STDEV.P($B$925:$F$925)</f>
        <v/>
      </c>
    </row>
    <row r="926">
      <c r="A926" s="3" t="inlineStr">
        <is>
          <t>eigenvalues (real part, numpy order; pasted)</t>
        </is>
      </c>
    </row>
    <row r="927">
      <c r="A927" s="3" t="inlineStr">
        <is>
          <t xml:space="preserve">  λ1</t>
        </is>
      </c>
      <c r="B927" s="19" t="n">
        <v>5.044168279878007</v>
      </c>
      <c r="C927" s="19" t="n">
        <v>4.810514106800692</v>
      </c>
      <c r="D927" s="19" t="n">
        <v>5.044168279878007</v>
      </c>
      <c r="E927" s="19" t="n">
        <v>4.810514106800692</v>
      </c>
      <c r="G927" s="19" t="n">
        <v>5.044168279878007</v>
      </c>
    </row>
    <row r="928">
      <c r="A928" s="3" t="inlineStr">
        <is>
          <t xml:space="preserve">  λ2</t>
        </is>
      </c>
      <c r="B928" s="19" t="n">
        <v>2.199652670778601</v>
      </c>
      <c r="C928" s="19" t="n">
        <v>-1.142117045631406</v>
      </c>
      <c r="D928" s="19" t="n">
        <v>2.199652670778601</v>
      </c>
      <c r="E928" s="19" t="n">
        <v>-1.142117045631406</v>
      </c>
      <c r="G928" s="19" t="n">
        <v>2.199652670778601</v>
      </c>
    </row>
    <row r="929">
      <c r="A929" s="3" t="inlineStr">
        <is>
          <t xml:space="preserve">  λ3</t>
        </is>
      </c>
      <c r="B929" s="19" t="n">
        <v>0.5840614743035876</v>
      </c>
      <c r="C929" s="19" t="n">
        <v>-0.54262321248015</v>
      </c>
      <c r="D929" s="19" t="n">
        <v>0.5840614743035876</v>
      </c>
      <c r="E929" s="19" t="n">
        <v>-0.54262321248015</v>
      </c>
      <c r="G929" s="19" t="n">
        <v>0.5840614743035876</v>
      </c>
    </row>
    <row r="930">
      <c r="A930" s="3" t="inlineStr">
        <is>
          <t xml:space="preserve">  λ4</t>
        </is>
      </c>
      <c r="B930" s="19" t="n">
        <v>-1.000000000000001</v>
      </c>
      <c r="C930" s="19" t="n">
        <v>0.4983124007166332</v>
      </c>
      <c r="D930" s="19" t="n">
        <v>-1.000000000000001</v>
      </c>
      <c r="E930" s="19" t="n">
        <v>0.4983124007166332</v>
      </c>
      <c r="G930" s="19" t="n">
        <v>-1.000000000000001</v>
      </c>
    </row>
    <row r="931">
      <c r="A931" s="3" t="inlineStr">
        <is>
          <t xml:space="preserve">  λ5</t>
        </is>
      </c>
      <c r="B931" s="19" t="n">
        <v>-0.5444633019218569</v>
      </c>
      <c r="C931" s="19" t="n">
        <v>2.083791851767003</v>
      </c>
      <c r="D931" s="19" t="n">
        <v>-0.5444633019218569</v>
      </c>
      <c r="E931" s="19" t="n">
        <v>2.083791851767003</v>
      </c>
      <c r="G931" s="19" t="n">
        <v>-0.5444633019218569</v>
      </c>
    </row>
    <row r="932">
      <c r="A932" s="3" t="inlineStr">
        <is>
          <t xml:space="preserve">  λ6</t>
        </is>
      </c>
      <c r="B932" s="19" t="n">
        <v>-0.2834191230383339</v>
      </c>
      <c r="C932" s="19" t="n">
        <v>1.292121898827221</v>
      </c>
      <c r="D932" s="19" t="n">
        <v>-0.2834191230383339</v>
      </c>
      <c r="E932" s="19" t="n">
        <v>1.292121898827221</v>
      </c>
      <c r="G932" s="19" t="n">
        <v>-0.2834191230383339</v>
      </c>
    </row>
    <row r="933">
      <c r="A933" s="3" t="inlineStr">
        <is>
          <t xml:space="preserve">  λ7</t>
        </is>
      </c>
      <c r="B933" s="19" t="n">
        <v>0.9999999999999999</v>
      </c>
      <c r="C933" s="19" t="n">
        <v>-2.081103074147726e-17</v>
      </c>
      <c r="D933" s="19" t="n">
        <v>0.9999999999999999</v>
      </c>
      <c r="E933" s="19" t="n">
        <v>-2.081103074147726e-17</v>
      </c>
      <c r="G933" s="19" t="n">
        <v>0.9999999999999999</v>
      </c>
    </row>
    <row r="934">
      <c r="A934" s="3" t="inlineStr">
        <is>
          <t>eigenvalues sorted desc (LARGE)</t>
        </is>
      </c>
    </row>
    <row r="935">
      <c r="A935" s="3" t="inlineStr">
        <is>
          <t xml:space="preserve">  λ(1)</t>
        </is>
      </c>
      <c r="B935" s="19">
        <f>LARGE($B$927:$B$933,1)</f>
        <v/>
      </c>
      <c r="C935" s="19">
        <f>LARGE($C$927:$C$933,1)</f>
        <v/>
      </c>
      <c r="D935" s="19">
        <f>LARGE($D$927:$D$933,1)</f>
        <v/>
      </c>
      <c r="E935" s="19">
        <f>LARGE($E$927:$E$933,1)</f>
        <v/>
      </c>
      <c r="G935" s="19">
        <f>LARGE($G$927:$G$933,1)</f>
        <v/>
      </c>
    </row>
    <row r="936">
      <c r="A936" s="3" t="inlineStr">
        <is>
          <t xml:space="preserve">  λ(2)</t>
        </is>
      </c>
      <c r="B936" s="19">
        <f>LARGE($B$927:$B$933,2)</f>
        <v/>
      </c>
      <c r="C936" s="19">
        <f>LARGE($C$927:$C$933,2)</f>
        <v/>
      </c>
      <c r="D936" s="19">
        <f>LARGE($D$927:$D$933,2)</f>
        <v/>
      </c>
      <c r="E936" s="19">
        <f>LARGE($E$927:$E$933,2)</f>
        <v/>
      </c>
      <c r="G936" s="19">
        <f>LARGE($G$927:$G$933,2)</f>
        <v/>
      </c>
    </row>
    <row r="937">
      <c r="A937" s="3" t="inlineStr">
        <is>
          <t xml:space="preserve">  λ(3)</t>
        </is>
      </c>
      <c r="B937" s="19">
        <f>LARGE($B$927:$B$933,3)</f>
        <v/>
      </c>
      <c r="C937" s="19">
        <f>LARGE($C$927:$C$933,3)</f>
        <v/>
      </c>
      <c r="D937" s="19">
        <f>LARGE($D$927:$D$933,3)</f>
        <v/>
      </c>
      <c r="E937" s="19">
        <f>LARGE($E$927:$E$933,3)</f>
        <v/>
      </c>
      <c r="G937" s="19">
        <f>LARGE($G$927:$G$933,3)</f>
        <v/>
      </c>
    </row>
    <row r="938">
      <c r="A938" s="3" t="inlineStr">
        <is>
          <t xml:space="preserve">  λ(4)</t>
        </is>
      </c>
      <c r="B938" s="19">
        <f>LARGE($B$927:$B$933,4)</f>
        <v/>
      </c>
      <c r="C938" s="19">
        <f>LARGE($C$927:$C$933,4)</f>
        <v/>
      </c>
      <c r="D938" s="19">
        <f>LARGE($D$927:$D$933,4)</f>
        <v/>
      </c>
      <c r="E938" s="19">
        <f>LARGE($E$927:$E$933,4)</f>
        <v/>
      </c>
      <c r="G938" s="19">
        <f>LARGE($G$927:$G$933,4)</f>
        <v/>
      </c>
    </row>
    <row r="939">
      <c r="A939" s="3" t="inlineStr">
        <is>
          <t xml:space="preserve">  λ(5)</t>
        </is>
      </c>
      <c r="B939" s="19">
        <f>LARGE($B$927:$B$933,5)</f>
        <v/>
      </c>
      <c r="C939" s="19">
        <f>LARGE($C$927:$C$933,5)</f>
        <v/>
      </c>
      <c r="D939" s="19">
        <f>LARGE($D$927:$D$933,5)</f>
        <v/>
      </c>
      <c r="E939" s="19">
        <f>LARGE($E$927:$E$933,5)</f>
        <v/>
      </c>
      <c r="G939" s="19">
        <f>LARGE($G$927:$G$933,5)</f>
        <v/>
      </c>
    </row>
    <row r="940">
      <c r="A940" s="3" t="inlineStr">
        <is>
          <t xml:space="preserve">  λ(6)</t>
        </is>
      </c>
      <c r="B940" s="19">
        <f>LARGE($B$927:$B$933,6)</f>
        <v/>
      </c>
      <c r="C940" s="19">
        <f>LARGE($C$927:$C$933,6)</f>
        <v/>
      </c>
      <c r="D940" s="19">
        <f>LARGE($D$927:$D$933,6)</f>
        <v/>
      </c>
      <c r="E940" s="19">
        <f>LARGE($E$927:$E$933,6)</f>
        <v/>
      </c>
      <c r="G940" s="19">
        <f>LARGE($G$927:$G$933,6)</f>
        <v/>
      </c>
    </row>
    <row r="941">
      <c r="A941" s="3" t="inlineStr">
        <is>
          <t xml:space="preserve">  λ(7)</t>
        </is>
      </c>
      <c r="B941" s="19">
        <f>LARGE($B$927:$B$933,7)</f>
        <v/>
      </c>
      <c r="C941" s="19">
        <f>LARGE($C$927:$C$933,7)</f>
        <v/>
      </c>
      <c r="D941" s="19">
        <f>LARGE($D$927:$D$933,7)</f>
        <v/>
      </c>
      <c r="E941" s="19">
        <f>LARGE($E$927:$E$933,7)</f>
        <v/>
      </c>
      <c r="G941" s="19">
        <f>LARGE($G$927:$G$933,7)</f>
        <v/>
      </c>
    </row>
    <row r="942">
      <c r="A942" s="3" t="inlineStr">
        <is>
          <t>check: Σeig − trace (→0)</t>
        </is>
      </c>
      <c r="B942" s="3">
        <f>ROUND(SUM($B$927:$B$933)-($B$906+$C$907+$D$908+$E$909+$F$910+$G$911+$H$912),6)</f>
        <v/>
      </c>
      <c r="C942" s="3">
        <f>ROUND(SUM($C$927:$C$933)-($J$906+$K$907+$L$908+$M$909+$N$910+$O$911+$P$912),6)</f>
        <v/>
      </c>
      <c r="D942" s="3">
        <f>ROUND(SUM($D$927:$D$933)-($R$906+$S$907+$T$908+$U$909+$V$910+$W$911+$X$912),6)</f>
        <v/>
      </c>
      <c r="E942" s="3">
        <f>ROUND(SUM($E$927:$E$933)-($Z$906+$AA$907+$AB$908+$AC$909+$AD$910+$AE$911+$AF$912),6)</f>
        <v/>
      </c>
      <c r="G942" s="3">
        <f>ROUND(SUM($G$927:$G$933)-($AP$906+$AQ$907+$AR$908+$AS$909+$AT$910+$AU$911+$AV$912),6)</f>
        <v/>
      </c>
    </row>
    <row r="943">
      <c r="A943" s="3" t="inlineStr">
        <is>
          <t>check: Πeig − det (→0)</t>
        </is>
      </c>
      <c r="B943" s="3">
        <f>ROUND(MDETERM($B$906:$H$912)-PRODUCT($B$927:$B$933),6)</f>
        <v/>
      </c>
      <c r="C943" s="3">
        <f>ROUND(MDETERM($J$906:$P$912)-PRODUCT($C$927:$C$933),6)</f>
        <v/>
      </c>
      <c r="D943" s="3">
        <f>ROUND(MDETERM($R$906:$X$912)-PRODUCT($D$927:$D$933),6)</f>
        <v/>
      </c>
      <c r="E943" s="3">
        <f>ROUND(MDETERM($Z$906:$AF$912)-PRODUCT($E$927:$E$933),6)</f>
        <v/>
      </c>
      <c r="G943" s="3">
        <f>ROUND(MDETERM($AP$906:$AV$912)-PRODUCT($G$927:$G$933),6)</f>
        <v/>
      </c>
    </row>
    <row r="944">
      <c r="A944" s="3" t="inlineStr">
        <is>
          <t>complex eigenvalues?</t>
        </is>
      </c>
      <c r="B944" s="3" t="inlineStr"/>
      <c r="C944" s="3" t="inlineStr"/>
      <c r="D944" s="3" t="inlineStr"/>
      <c r="E944" s="3" t="inlineStr"/>
      <c r="G944" s="3" t="inlineStr"/>
    </row>
    <row r="945">
      <c r="A945" s="3" t="inlineStr">
        <is>
          <t>check: det(M − λᵢI) per sorted λ (→0)</t>
        </is>
      </c>
    </row>
    <row r="946">
      <c r="A946" s="3" t="inlineStr">
        <is>
          <t xml:space="preserve">  det(M − λ(1)I)</t>
        </is>
      </c>
      <c r="B946" s="3">
        <f t="array" ref="B946">ROUND(MDETERM($B$906:$H$912-$B$935*MUNIT(7)),6)</f>
        <v/>
      </c>
      <c r="C946" s="3">
        <f t="array" ref="C946">ROUND(MDETERM($J$906:$P$912-$C$935*MUNIT(7)),6)</f>
        <v/>
      </c>
      <c r="D946" s="3">
        <f t="array" ref="D946">ROUND(MDETERM($R$906:$X$912-$D$935*MUNIT(7)),6)</f>
        <v/>
      </c>
      <c r="E946" s="3">
        <f t="array" ref="E946">ROUND(MDETERM($Z$906:$AF$912-$E$935*MUNIT(7)),6)</f>
        <v/>
      </c>
      <c r="G946" s="3">
        <f t="array" ref="G946">ROUND(MDETERM($AP$906:$AV$912-$G$935*MUNIT(7)),6)</f>
        <v/>
      </c>
    </row>
    <row r="947">
      <c r="A947" s="3" t="inlineStr">
        <is>
          <t xml:space="preserve">  det(M − λ(2)I)</t>
        </is>
      </c>
      <c r="B947" s="3">
        <f t="array" ref="B947">ROUND(MDETERM($B$906:$H$912-$B$936*MUNIT(7)),6)</f>
        <v/>
      </c>
      <c r="C947" s="3">
        <f t="array" ref="C947">ROUND(MDETERM($J$906:$P$912-$C$936*MUNIT(7)),6)</f>
        <v/>
      </c>
      <c r="D947" s="3">
        <f t="array" ref="D947">ROUND(MDETERM($R$906:$X$912-$D$936*MUNIT(7)),6)</f>
        <v/>
      </c>
      <c r="E947" s="3">
        <f t="array" ref="E947">ROUND(MDETERM($Z$906:$AF$912-$E$936*MUNIT(7)),6)</f>
        <v/>
      </c>
      <c r="G947" s="3">
        <f t="array" ref="G947">ROUND(MDETERM($AP$906:$AV$912-$G$936*MUNIT(7)),6)</f>
        <v/>
      </c>
    </row>
    <row r="948">
      <c r="A948" s="3" t="inlineStr">
        <is>
          <t xml:space="preserve">  det(M − λ(3)I)</t>
        </is>
      </c>
      <c r="B948" s="3">
        <f t="array" ref="B948">ROUND(MDETERM($B$906:$H$912-$B$937*MUNIT(7)),6)</f>
        <v/>
      </c>
      <c r="C948" s="3">
        <f t="array" ref="C948">ROUND(MDETERM($J$906:$P$912-$C$937*MUNIT(7)),6)</f>
        <v/>
      </c>
      <c r="D948" s="3">
        <f t="array" ref="D948">ROUND(MDETERM($R$906:$X$912-$D$937*MUNIT(7)),6)</f>
        <v/>
      </c>
      <c r="E948" s="3">
        <f t="array" ref="E948">ROUND(MDETERM($Z$906:$AF$912-$E$937*MUNIT(7)),6)</f>
        <v/>
      </c>
      <c r="G948" s="3">
        <f t="array" ref="G948">ROUND(MDETERM($AP$906:$AV$912-$G$937*MUNIT(7)),6)</f>
        <v/>
      </c>
    </row>
    <row r="949">
      <c r="A949" s="3" t="inlineStr">
        <is>
          <t xml:space="preserve">  det(M − λ(4)I)</t>
        </is>
      </c>
      <c r="B949" s="3">
        <f t="array" ref="B949">ROUND(MDETERM($B$906:$H$912-$B$938*MUNIT(7)),6)</f>
        <v/>
      </c>
      <c r="C949" s="3">
        <f t="array" ref="C949">ROUND(MDETERM($J$906:$P$912-$C$938*MUNIT(7)),6)</f>
        <v/>
      </c>
      <c r="D949" s="3">
        <f t="array" ref="D949">ROUND(MDETERM($R$906:$X$912-$D$938*MUNIT(7)),6)</f>
        <v/>
      </c>
      <c r="E949" s="3">
        <f t="array" ref="E949">ROUND(MDETERM($Z$906:$AF$912-$E$938*MUNIT(7)),6)</f>
        <v/>
      </c>
      <c r="G949" s="3">
        <f t="array" ref="G949">ROUND(MDETERM($AP$906:$AV$912-$G$938*MUNIT(7)),6)</f>
        <v/>
      </c>
    </row>
    <row r="950">
      <c r="A950" s="3" t="inlineStr">
        <is>
          <t xml:space="preserve">  det(M − λ(5)I)</t>
        </is>
      </c>
      <c r="B950" s="3">
        <f t="array" ref="B950">ROUND(MDETERM($B$906:$H$912-$B$939*MUNIT(7)),6)</f>
        <v/>
      </c>
      <c r="C950" s="3">
        <f t="array" ref="C950">ROUND(MDETERM($J$906:$P$912-$C$939*MUNIT(7)),6)</f>
        <v/>
      </c>
      <c r="D950" s="3">
        <f t="array" ref="D950">ROUND(MDETERM($R$906:$X$912-$D$939*MUNIT(7)),6)</f>
        <v/>
      </c>
      <c r="E950" s="3">
        <f t="array" ref="E950">ROUND(MDETERM($Z$906:$AF$912-$E$939*MUNIT(7)),6)</f>
        <v/>
      </c>
      <c r="G950" s="3">
        <f t="array" ref="G950">ROUND(MDETERM($AP$906:$AV$912-$G$939*MUNIT(7)),6)</f>
        <v/>
      </c>
    </row>
    <row r="951">
      <c r="A951" s="3" t="inlineStr">
        <is>
          <t xml:space="preserve">  det(M − λ(6)I)</t>
        </is>
      </c>
      <c r="B951" s="3">
        <f t="array" ref="B951">ROUND(MDETERM($B$906:$H$912-$B$940*MUNIT(7)),6)</f>
        <v/>
      </c>
      <c r="C951" s="3">
        <f t="array" ref="C951">ROUND(MDETERM($J$906:$P$912-$C$940*MUNIT(7)),6)</f>
        <v/>
      </c>
      <c r="D951" s="3">
        <f t="array" ref="D951">ROUND(MDETERM($R$906:$X$912-$D$940*MUNIT(7)),6)</f>
        <v/>
      </c>
      <c r="E951" s="3">
        <f t="array" ref="E951">ROUND(MDETERM($Z$906:$AF$912-$E$940*MUNIT(7)),6)</f>
        <v/>
      </c>
      <c r="G951" s="3">
        <f t="array" ref="G951">ROUND(MDETERM($AP$906:$AV$912-$G$940*MUNIT(7)),6)</f>
        <v/>
      </c>
    </row>
    <row r="952">
      <c r="A952" s="3" t="inlineStr">
        <is>
          <t xml:space="preserve">  det(M − λ(7)I)</t>
        </is>
      </c>
      <c r="B952" s="3">
        <f t="array" ref="B952">ROUND(MDETERM($B$906:$H$912-$B$941*MUNIT(7)),6)</f>
        <v/>
      </c>
      <c r="C952" s="3">
        <f t="array" ref="C952">ROUND(MDETERM($J$906:$P$912-$C$941*MUNIT(7)),6)</f>
        <v/>
      </c>
      <c r="D952" s="3">
        <f t="array" ref="D952">ROUND(MDETERM($R$906:$X$912-$D$941*MUNIT(7)),6)</f>
        <v/>
      </c>
      <c r="E952" s="3">
        <f t="array" ref="E952">ROUND(MDETERM($Z$906:$AF$912-$E$941*MUNIT(7)),6)</f>
        <v/>
      </c>
      <c r="G952" s="3">
        <f t="array" ref="G952">ROUND(MDETERM($AP$906:$AV$912-$G$941*MUNIT(7)),6)</f>
        <v/>
      </c>
    </row>
    <row r="956" ht="16" customHeight="1">
      <c r="A956" s="14" t="inlineStr">
        <is>
          <t>RAG R1-R2 | mixtral:8x22b</t>
        </is>
      </c>
      <c r="B956" s="9" t="inlineStr">
        <is>
          <t>run 1 (raw, pasted)</t>
        </is>
      </c>
      <c r="J956" s="9" t="inlineStr">
        <is>
          <t>run 2 (raw, pasted)</t>
        </is>
      </c>
      <c r="R956" s="9" t="inlineStr">
        <is>
          <t>run 3 (raw, pasted)</t>
        </is>
      </c>
      <c r="Z956" s="9" t="inlineStr">
        <is>
          <t>run 4 (raw, pasted)</t>
        </is>
      </c>
      <c r="AH956" s="9" t="inlineStr">
        <is>
          <t>run 5 (raw, pasted)</t>
        </is>
      </c>
      <c r="AP956" s="9" t="inlineStr">
        <is>
          <t>Step2 average matrix (formula)</t>
        </is>
      </c>
      <c r="AX956" s="9" t="inlineStr">
        <is>
          <t>ground truth (reference)</t>
        </is>
      </c>
    </row>
    <row r="957" ht="60" customHeight="1">
      <c r="B957" s="15" t="inlineStr">
        <is>
          <t>Motor</t>
        </is>
      </c>
      <c r="C957" s="15" t="inlineStr">
        <is>
          <t>Gearbox</t>
        </is>
      </c>
      <c r="D957" s="15" t="inlineStr">
        <is>
          <t>Chuck</t>
        </is>
      </c>
      <c r="E957" s="15" t="inlineStr">
        <is>
          <t>Handle</t>
        </is>
      </c>
      <c r="F957" s="15" t="inlineStr">
        <is>
          <t>Battery</t>
        </is>
      </c>
      <c r="G957" s="15" t="inlineStr">
        <is>
          <t>Trigger</t>
        </is>
      </c>
      <c r="H957" s="15" t="inlineStr">
        <is>
          <t>LED</t>
        </is>
      </c>
      <c r="J957" s="15" t="inlineStr">
        <is>
          <t>Motor</t>
        </is>
      </c>
      <c r="K957" s="15" t="inlineStr">
        <is>
          <t>Gearbox</t>
        </is>
      </c>
      <c r="L957" s="15" t="inlineStr">
        <is>
          <t>Chuck</t>
        </is>
      </c>
      <c r="M957" s="15" t="inlineStr">
        <is>
          <t>Handle</t>
        </is>
      </c>
      <c r="N957" s="15" t="inlineStr">
        <is>
          <t>Battery</t>
        </is>
      </c>
      <c r="O957" s="15" t="inlineStr">
        <is>
          <t>Trigger</t>
        </is>
      </c>
      <c r="P957" s="15" t="inlineStr">
        <is>
          <t>LED</t>
        </is>
      </c>
      <c r="R957" s="15" t="inlineStr">
        <is>
          <t>Motor</t>
        </is>
      </c>
      <c r="S957" s="15" t="inlineStr">
        <is>
          <t>Gearbox</t>
        </is>
      </c>
      <c r="T957" s="15" t="inlineStr">
        <is>
          <t>Chuck</t>
        </is>
      </c>
      <c r="U957" s="15" t="inlineStr">
        <is>
          <t>Handle</t>
        </is>
      </c>
      <c r="V957" s="15" t="inlineStr">
        <is>
          <t>Battery</t>
        </is>
      </c>
      <c r="W957" s="15" t="inlineStr">
        <is>
          <t>Trigger</t>
        </is>
      </c>
      <c r="X957" s="15" t="inlineStr">
        <is>
          <t>LED</t>
        </is>
      </c>
      <c r="Z957" s="15" t="inlineStr">
        <is>
          <t>Motor</t>
        </is>
      </c>
      <c r="AA957" s="15" t="inlineStr">
        <is>
          <t>Gearbox</t>
        </is>
      </c>
      <c r="AB957" s="15" t="inlineStr">
        <is>
          <t>Chuck</t>
        </is>
      </c>
      <c r="AC957" s="15" t="inlineStr">
        <is>
          <t>Handle</t>
        </is>
      </c>
      <c r="AD957" s="15" t="inlineStr">
        <is>
          <t>Battery</t>
        </is>
      </c>
      <c r="AE957" s="15" t="inlineStr">
        <is>
          <t>Trigger</t>
        </is>
      </c>
      <c r="AF957" s="15" t="inlineStr">
        <is>
          <t>LED</t>
        </is>
      </c>
      <c r="AH957" s="15" t="inlineStr">
        <is>
          <t>Motor</t>
        </is>
      </c>
      <c r="AI957" s="15" t="inlineStr">
        <is>
          <t>Gearbox</t>
        </is>
      </c>
      <c r="AJ957" s="15" t="inlineStr">
        <is>
          <t>Chuck</t>
        </is>
      </c>
      <c r="AK957" s="15" t="inlineStr">
        <is>
          <t>Handle</t>
        </is>
      </c>
      <c r="AL957" s="15" t="inlineStr">
        <is>
          <t>Battery</t>
        </is>
      </c>
      <c r="AM957" s="15" t="inlineStr">
        <is>
          <t>Trigger</t>
        </is>
      </c>
      <c r="AN957" s="15" t="inlineStr">
        <is>
          <t>LED</t>
        </is>
      </c>
      <c r="AP957" s="15" t="inlineStr">
        <is>
          <t>Motor</t>
        </is>
      </c>
      <c r="AQ957" s="15" t="inlineStr">
        <is>
          <t>Gearbox</t>
        </is>
      </c>
      <c r="AR957" s="15" t="inlineStr">
        <is>
          <t>Chuck</t>
        </is>
      </c>
      <c r="AS957" s="15" t="inlineStr">
        <is>
          <t>Handle</t>
        </is>
      </c>
      <c r="AT957" s="15" t="inlineStr">
        <is>
          <t>Battery</t>
        </is>
      </c>
      <c r="AU957" s="15" t="inlineStr">
        <is>
          <t>Trigger</t>
        </is>
      </c>
      <c r="AV957" s="15" t="inlineStr">
        <is>
          <t>LED</t>
        </is>
      </c>
    </row>
    <row r="958">
      <c r="A958" s="3" t="inlineStr">
        <is>
          <t>Motor</t>
        </is>
      </c>
      <c r="B958" s="8" t="n">
        <v>1</v>
      </c>
      <c r="C958" s="8" t="n">
        <v>1</v>
      </c>
      <c r="D958" s="8" t="n">
        <v>0</v>
      </c>
      <c r="E958" s="8" t="n">
        <v>0</v>
      </c>
      <c r="F958" s="8" t="n">
        <v>1</v>
      </c>
      <c r="G958" s="8" t="n">
        <v>1</v>
      </c>
      <c r="H958" s="8" t="n">
        <v>0</v>
      </c>
      <c r="J958" s="8" t="n">
        <v>1</v>
      </c>
      <c r="K958" s="8" t="n">
        <v>1</v>
      </c>
      <c r="L958" s="8" t="n">
        <v>0</v>
      </c>
      <c r="M958" s="8" t="n">
        <v>0</v>
      </c>
      <c r="N958" s="8" t="n">
        <v>1</v>
      </c>
      <c r="O958" s="8" t="n">
        <v>1</v>
      </c>
      <c r="P958" s="8" t="n">
        <v>0</v>
      </c>
      <c r="R958" s="8" t="n">
        <v>1</v>
      </c>
      <c r="S958" s="8" t="n">
        <v>1</v>
      </c>
      <c r="T958" s="8" t="n">
        <v>0</v>
      </c>
      <c r="U958" s="8" t="n">
        <v>0</v>
      </c>
      <c r="V958" s="8" t="n">
        <v>1</v>
      </c>
      <c r="W958" s="8" t="n">
        <v>1</v>
      </c>
      <c r="X958" s="8" t="n">
        <v>0</v>
      </c>
      <c r="Z958" s="8" t="n">
        <v>1</v>
      </c>
      <c r="AA958" s="8" t="n">
        <v>1</v>
      </c>
      <c r="AB958" s="8" t="n">
        <v>0</v>
      </c>
      <c r="AC958" s="8" t="n">
        <v>0</v>
      </c>
      <c r="AD958" s="8" t="n">
        <v>1</v>
      </c>
      <c r="AE958" s="8" t="n">
        <v>1</v>
      </c>
      <c r="AF958" s="8" t="n">
        <v>0</v>
      </c>
      <c r="AH958" s="8" t="n">
        <v>1</v>
      </c>
      <c r="AI958" s="8" t="n">
        <v>1</v>
      </c>
      <c r="AJ958" s="8" t="n">
        <v>0</v>
      </c>
      <c r="AK958" s="8" t="n">
        <v>0</v>
      </c>
      <c r="AL958" s="8" t="n">
        <v>1</v>
      </c>
      <c r="AM958" s="8" t="n">
        <v>1</v>
      </c>
      <c r="AN958" s="8" t="n">
        <v>0</v>
      </c>
      <c r="AP958" s="8">
        <f>IF(($B$958&lt;&gt;2)+($J$958&lt;&gt;2)+($R$958&lt;&gt;2)+($Z$958&lt;&gt;2)+($AH$958&lt;&gt;2)=0,2,IF((($B$958&lt;&gt;2)*$B$958+($J$958&lt;&gt;2)*$J$958+($R$958&lt;&gt;2)*$R$958+($Z$958&lt;&gt;2)*$Z$958+($AH$958&lt;&gt;2)*$AH$958)/(($B$958&lt;&gt;2)+($J$958&lt;&gt;2)+($R$958&lt;&gt;2)+($Z$958&lt;&gt;2)+($AH$958&lt;&gt;2))&gt;=0.5,1,0))</f>
        <v/>
      </c>
      <c r="AQ958" s="8">
        <f>IF(($C$958&lt;&gt;2)+($K$958&lt;&gt;2)+($S$958&lt;&gt;2)+($AA$958&lt;&gt;2)+($AI$958&lt;&gt;2)=0,2,IF((($C$958&lt;&gt;2)*$C$958+($K$958&lt;&gt;2)*$K$958+($S$958&lt;&gt;2)*$S$958+($AA$958&lt;&gt;2)*$AA$958+($AI$958&lt;&gt;2)*$AI$958)/(($C$958&lt;&gt;2)+($K$958&lt;&gt;2)+($S$958&lt;&gt;2)+($AA$958&lt;&gt;2)+($AI$958&lt;&gt;2))&gt;=0.5,1,0))</f>
        <v/>
      </c>
      <c r="AR958" s="8">
        <f>IF(($D$958&lt;&gt;2)+($L$958&lt;&gt;2)+($T$958&lt;&gt;2)+($AB$958&lt;&gt;2)+($AJ$958&lt;&gt;2)=0,2,IF((($D$958&lt;&gt;2)*$D$958+($L$958&lt;&gt;2)*$L$958+($T$958&lt;&gt;2)*$T$958+($AB$958&lt;&gt;2)*$AB$958+($AJ$958&lt;&gt;2)*$AJ$958)/(($D$958&lt;&gt;2)+($L$958&lt;&gt;2)+($T$958&lt;&gt;2)+($AB$958&lt;&gt;2)+($AJ$958&lt;&gt;2))&gt;=0.5,1,0))</f>
        <v/>
      </c>
      <c r="AS958" s="8">
        <f>IF(($E$958&lt;&gt;2)+($M$958&lt;&gt;2)+($U$958&lt;&gt;2)+($AC$958&lt;&gt;2)+($AK$958&lt;&gt;2)=0,2,IF((($E$958&lt;&gt;2)*$E$958+($M$958&lt;&gt;2)*$M$958+($U$958&lt;&gt;2)*$U$958+($AC$958&lt;&gt;2)*$AC$958+($AK$958&lt;&gt;2)*$AK$958)/(($E$958&lt;&gt;2)+($M$958&lt;&gt;2)+($U$958&lt;&gt;2)+($AC$958&lt;&gt;2)+($AK$958&lt;&gt;2))&gt;=0.5,1,0))</f>
        <v/>
      </c>
      <c r="AT958" s="8">
        <f>IF(($F$958&lt;&gt;2)+($N$958&lt;&gt;2)+($V$958&lt;&gt;2)+($AD$958&lt;&gt;2)+($AL$958&lt;&gt;2)=0,2,IF((($F$958&lt;&gt;2)*$F$958+($N$958&lt;&gt;2)*$N$958+($V$958&lt;&gt;2)*$V$958+($AD$958&lt;&gt;2)*$AD$958+($AL$958&lt;&gt;2)*$AL$958)/(($F$958&lt;&gt;2)+($N$958&lt;&gt;2)+($V$958&lt;&gt;2)+($AD$958&lt;&gt;2)+($AL$958&lt;&gt;2))&gt;=0.5,1,0))</f>
        <v/>
      </c>
      <c r="AU958" s="8">
        <f>IF(($G$958&lt;&gt;2)+($O$958&lt;&gt;2)+($W$958&lt;&gt;2)+($AE$958&lt;&gt;2)+($AM$958&lt;&gt;2)=0,2,IF((($G$958&lt;&gt;2)*$G$958+($O$958&lt;&gt;2)*$O$958+($W$958&lt;&gt;2)*$W$958+($AE$958&lt;&gt;2)*$AE$958+($AM$958&lt;&gt;2)*$AM$958)/(($G$958&lt;&gt;2)+($O$958&lt;&gt;2)+($W$958&lt;&gt;2)+($AE$958&lt;&gt;2)+($AM$958&lt;&gt;2))&gt;=0.5,1,0))</f>
        <v/>
      </c>
      <c r="AV958" s="8">
        <f>IF(($H$958&lt;&gt;2)+($P$958&lt;&gt;2)+($X$958&lt;&gt;2)+($AF$958&lt;&gt;2)+($AN$958&lt;&gt;2)=0,2,IF((($H$958&lt;&gt;2)*$H$958+($P$958&lt;&gt;2)*$P$958+($X$958&lt;&gt;2)*$X$958+($AF$958&lt;&gt;2)*$AF$958+($AN$958&lt;&gt;2)*$AN$958)/(($H$958&lt;&gt;2)+($P$958&lt;&gt;2)+($X$958&lt;&gt;2)+($AF$958&lt;&gt;2)+($AN$958&lt;&gt;2))&gt;=0.5,1,0))</f>
        <v/>
      </c>
      <c r="AX958" s="16">
        <f>'Ground truth'!$B$14</f>
        <v/>
      </c>
      <c r="AY958" s="16">
        <f>'Ground truth'!$C$14</f>
        <v/>
      </c>
      <c r="AZ958" s="16">
        <f>'Ground truth'!$D$14</f>
        <v/>
      </c>
      <c r="BA958" s="16">
        <f>'Ground truth'!$E$14</f>
        <v/>
      </c>
      <c r="BB958" s="16">
        <f>'Ground truth'!$F$14</f>
        <v/>
      </c>
      <c r="BC958" s="16">
        <f>'Ground truth'!$G$14</f>
        <v/>
      </c>
      <c r="BD958" s="16">
        <f>'Ground truth'!$H$14</f>
        <v/>
      </c>
    </row>
    <row r="959">
      <c r="A959" s="3" t="inlineStr">
        <is>
          <t>Gearbox</t>
        </is>
      </c>
      <c r="B959" s="8" t="n">
        <v>0</v>
      </c>
      <c r="C959" s="8" t="n">
        <v>1</v>
      </c>
      <c r="D959" s="8" t="n">
        <v>1</v>
      </c>
      <c r="E959" s="8" t="n">
        <v>0</v>
      </c>
      <c r="F959" s="8" t="n">
        <v>0</v>
      </c>
      <c r="G959" s="8" t="n">
        <v>0</v>
      </c>
      <c r="H959" s="8" t="n">
        <v>0</v>
      </c>
      <c r="J959" s="8" t="n">
        <v>1</v>
      </c>
      <c r="K959" s="8" t="n">
        <v>1</v>
      </c>
      <c r="L959" s="8" t="n">
        <v>1</v>
      </c>
      <c r="M959" s="8" t="n">
        <v>0</v>
      </c>
      <c r="N959" s="8" t="n">
        <v>0</v>
      </c>
      <c r="O959" s="8" t="n">
        <v>0</v>
      </c>
      <c r="P959" s="8" t="n">
        <v>0</v>
      </c>
      <c r="R959" s="8" t="n">
        <v>1</v>
      </c>
      <c r="S959" s="8" t="n">
        <v>1</v>
      </c>
      <c r="T959" s="8" t="n">
        <v>1</v>
      </c>
      <c r="U959" s="8" t="n">
        <v>0</v>
      </c>
      <c r="V959" s="8" t="n">
        <v>0</v>
      </c>
      <c r="W959" s="8" t="n">
        <v>0</v>
      </c>
      <c r="X959" s="8" t="n">
        <v>0</v>
      </c>
      <c r="Z959" s="8" t="n">
        <v>1</v>
      </c>
      <c r="AA959" s="8" t="n">
        <v>1</v>
      </c>
      <c r="AB959" s="8" t="n">
        <v>1</v>
      </c>
      <c r="AC959" s="8" t="n">
        <v>0</v>
      </c>
      <c r="AD959" s="8" t="n">
        <v>0</v>
      </c>
      <c r="AE959" s="8" t="n">
        <v>0</v>
      </c>
      <c r="AF959" s="8" t="n">
        <v>0</v>
      </c>
      <c r="AH959" s="8" t="n">
        <v>1</v>
      </c>
      <c r="AI959" s="8" t="n">
        <v>1</v>
      </c>
      <c r="AJ959" s="8" t="n">
        <v>1</v>
      </c>
      <c r="AK959" s="8" t="n">
        <v>0</v>
      </c>
      <c r="AL959" s="8" t="n">
        <v>0</v>
      </c>
      <c r="AM959" s="8" t="n">
        <v>0</v>
      </c>
      <c r="AN959" s="8" t="n">
        <v>0</v>
      </c>
      <c r="AP959" s="8">
        <f>IF(($B$959&lt;&gt;2)+($J$959&lt;&gt;2)+($R$959&lt;&gt;2)+($Z$959&lt;&gt;2)+($AH$959&lt;&gt;2)=0,2,IF((($B$959&lt;&gt;2)*$B$959+($J$959&lt;&gt;2)*$J$959+($R$959&lt;&gt;2)*$R$959+($Z$959&lt;&gt;2)*$Z$959+($AH$959&lt;&gt;2)*$AH$959)/(($B$959&lt;&gt;2)+($J$959&lt;&gt;2)+($R$959&lt;&gt;2)+($Z$959&lt;&gt;2)+($AH$959&lt;&gt;2))&gt;=0.5,1,0))</f>
        <v/>
      </c>
      <c r="AQ959" s="8">
        <f>IF(($C$959&lt;&gt;2)+($K$959&lt;&gt;2)+($S$959&lt;&gt;2)+($AA$959&lt;&gt;2)+($AI$959&lt;&gt;2)=0,2,IF((($C$959&lt;&gt;2)*$C$959+($K$959&lt;&gt;2)*$K$959+($S$959&lt;&gt;2)*$S$959+($AA$959&lt;&gt;2)*$AA$959+($AI$959&lt;&gt;2)*$AI$959)/(($C$959&lt;&gt;2)+($K$959&lt;&gt;2)+($S$959&lt;&gt;2)+($AA$959&lt;&gt;2)+($AI$959&lt;&gt;2))&gt;=0.5,1,0))</f>
        <v/>
      </c>
      <c r="AR959" s="8">
        <f>IF(($D$959&lt;&gt;2)+($L$959&lt;&gt;2)+($T$959&lt;&gt;2)+($AB$959&lt;&gt;2)+($AJ$959&lt;&gt;2)=0,2,IF((($D$959&lt;&gt;2)*$D$959+($L$959&lt;&gt;2)*$L$959+($T$959&lt;&gt;2)*$T$959+($AB$959&lt;&gt;2)*$AB$959+($AJ$959&lt;&gt;2)*$AJ$959)/(($D$959&lt;&gt;2)+($L$959&lt;&gt;2)+($T$959&lt;&gt;2)+($AB$959&lt;&gt;2)+($AJ$959&lt;&gt;2))&gt;=0.5,1,0))</f>
        <v/>
      </c>
      <c r="AS959" s="8">
        <f>IF(($E$959&lt;&gt;2)+($M$959&lt;&gt;2)+($U$959&lt;&gt;2)+($AC$959&lt;&gt;2)+($AK$959&lt;&gt;2)=0,2,IF((($E$959&lt;&gt;2)*$E$959+($M$959&lt;&gt;2)*$M$959+($U$959&lt;&gt;2)*$U$959+($AC$959&lt;&gt;2)*$AC$959+($AK$959&lt;&gt;2)*$AK$959)/(($E$959&lt;&gt;2)+($M$959&lt;&gt;2)+($U$959&lt;&gt;2)+($AC$959&lt;&gt;2)+($AK$959&lt;&gt;2))&gt;=0.5,1,0))</f>
        <v/>
      </c>
      <c r="AT959" s="8">
        <f>IF(($F$959&lt;&gt;2)+($N$959&lt;&gt;2)+($V$959&lt;&gt;2)+($AD$959&lt;&gt;2)+($AL$959&lt;&gt;2)=0,2,IF((($F$959&lt;&gt;2)*$F$959+($N$959&lt;&gt;2)*$N$959+($V$959&lt;&gt;2)*$V$959+($AD$959&lt;&gt;2)*$AD$959+($AL$959&lt;&gt;2)*$AL$959)/(($F$959&lt;&gt;2)+($N$959&lt;&gt;2)+($V$959&lt;&gt;2)+($AD$959&lt;&gt;2)+($AL$959&lt;&gt;2))&gt;=0.5,1,0))</f>
        <v/>
      </c>
      <c r="AU959" s="8">
        <f>IF(($G$959&lt;&gt;2)+($O$959&lt;&gt;2)+($W$959&lt;&gt;2)+($AE$959&lt;&gt;2)+($AM$959&lt;&gt;2)=0,2,IF((($G$959&lt;&gt;2)*$G$959+($O$959&lt;&gt;2)*$O$959+($W$959&lt;&gt;2)*$W$959+($AE$959&lt;&gt;2)*$AE$959+($AM$959&lt;&gt;2)*$AM$959)/(($G$959&lt;&gt;2)+($O$959&lt;&gt;2)+($W$959&lt;&gt;2)+($AE$959&lt;&gt;2)+($AM$959&lt;&gt;2))&gt;=0.5,1,0))</f>
        <v/>
      </c>
      <c r="AV959" s="8">
        <f>IF(($H$959&lt;&gt;2)+($P$959&lt;&gt;2)+($X$959&lt;&gt;2)+($AF$959&lt;&gt;2)+($AN$959&lt;&gt;2)=0,2,IF((($H$959&lt;&gt;2)*$H$959+($P$959&lt;&gt;2)*$P$959+($X$959&lt;&gt;2)*$X$959+($AF$959&lt;&gt;2)*$AF$959+($AN$959&lt;&gt;2)*$AN$959)/(($H$959&lt;&gt;2)+($P$959&lt;&gt;2)+($X$959&lt;&gt;2)+($AF$959&lt;&gt;2)+($AN$959&lt;&gt;2))&gt;=0.5,1,0))</f>
        <v/>
      </c>
      <c r="AX959" s="16">
        <f>'Ground truth'!$B$15</f>
        <v/>
      </c>
      <c r="AY959" s="16">
        <f>'Ground truth'!$C$15</f>
        <v/>
      </c>
      <c r="AZ959" s="16">
        <f>'Ground truth'!$D$15</f>
        <v/>
      </c>
      <c r="BA959" s="16">
        <f>'Ground truth'!$E$15</f>
        <v/>
      </c>
      <c r="BB959" s="16">
        <f>'Ground truth'!$F$15</f>
        <v/>
      </c>
      <c r="BC959" s="16">
        <f>'Ground truth'!$G$15</f>
        <v/>
      </c>
      <c r="BD959" s="16">
        <f>'Ground truth'!$H$15</f>
        <v/>
      </c>
    </row>
    <row r="960">
      <c r="A960" s="3" t="inlineStr">
        <is>
          <t>Chuck</t>
        </is>
      </c>
      <c r="B960" s="8" t="n">
        <v>0</v>
      </c>
      <c r="C960" s="8" t="n">
        <v>0</v>
      </c>
      <c r="D960" s="8" t="n">
        <v>1</v>
      </c>
      <c r="E960" s="8" t="n">
        <v>0</v>
      </c>
      <c r="F960" s="8" t="n">
        <v>0</v>
      </c>
      <c r="G960" s="8" t="n">
        <v>0</v>
      </c>
      <c r="H960" s="8" t="n">
        <v>0</v>
      </c>
      <c r="J960" s="8" t="n">
        <v>0</v>
      </c>
      <c r="K960" s="8" t="n">
        <v>1</v>
      </c>
      <c r="L960" s="8" t="n">
        <v>1</v>
      </c>
      <c r="M960" s="8" t="n">
        <v>1</v>
      </c>
      <c r="N960" s="8" t="n">
        <v>0</v>
      </c>
      <c r="O960" s="8" t="n">
        <v>0</v>
      </c>
      <c r="P960" s="8" t="n">
        <v>0</v>
      </c>
      <c r="R960" s="8" t="n">
        <v>0</v>
      </c>
      <c r="S960" s="8" t="n">
        <v>1</v>
      </c>
      <c r="T960" s="8" t="n">
        <v>1</v>
      </c>
      <c r="U960" s="8" t="n">
        <v>1</v>
      </c>
      <c r="V960" s="8" t="n">
        <v>0</v>
      </c>
      <c r="W960" s="8" t="n">
        <v>0</v>
      </c>
      <c r="X960" s="8" t="n">
        <v>0</v>
      </c>
      <c r="Z960" s="8" t="n">
        <v>0</v>
      </c>
      <c r="AA960" s="8" t="n">
        <v>1</v>
      </c>
      <c r="AB960" s="8" t="n">
        <v>1</v>
      </c>
      <c r="AC960" s="8" t="n">
        <v>1</v>
      </c>
      <c r="AD960" s="8" t="n">
        <v>0</v>
      </c>
      <c r="AE960" s="8" t="n">
        <v>0</v>
      </c>
      <c r="AF960" s="8" t="n">
        <v>0</v>
      </c>
      <c r="AH960" s="8" t="n">
        <v>0</v>
      </c>
      <c r="AI960" s="8" t="n">
        <v>1</v>
      </c>
      <c r="AJ960" s="8" t="n">
        <v>1</v>
      </c>
      <c r="AK960" s="8" t="n">
        <v>1</v>
      </c>
      <c r="AL960" s="8" t="n">
        <v>0</v>
      </c>
      <c r="AM960" s="8" t="n">
        <v>0</v>
      </c>
      <c r="AN960" s="8" t="n">
        <v>0</v>
      </c>
      <c r="AP960" s="8">
        <f>IF(($B$960&lt;&gt;2)+($J$960&lt;&gt;2)+($R$960&lt;&gt;2)+($Z$960&lt;&gt;2)+($AH$960&lt;&gt;2)=0,2,IF((($B$960&lt;&gt;2)*$B$960+($J$960&lt;&gt;2)*$J$960+($R$960&lt;&gt;2)*$R$960+($Z$960&lt;&gt;2)*$Z$960+($AH$960&lt;&gt;2)*$AH$960)/(($B$960&lt;&gt;2)+($J$960&lt;&gt;2)+($R$960&lt;&gt;2)+($Z$960&lt;&gt;2)+($AH$960&lt;&gt;2))&gt;=0.5,1,0))</f>
        <v/>
      </c>
      <c r="AQ960" s="8">
        <f>IF(($C$960&lt;&gt;2)+($K$960&lt;&gt;2)+($S$960&lt;&gt;2)+($AA$960&lt;&gt;2)+($AI$960&lt;&gt;2)=0,2,IF((($C$960&lt;&gt;2)*$C$960+($K$960&lt;&gt;2)*$K$960+($S$960&lt;&gt;2)*$S$960+($AA$960&lt;&gt;2)*$AA$960+($AI$960&lt;&gt;2)*$AI$960)/(($C$960&lt;&gt;2)+($K$960&lt;&gt;2)+($S$960&lt;&gt;2)+($AA$960&lt;&gt;2)+($AI$960&lt;&gt;2))&gt;=0.5,1,0))</f>
        <v/>
      </c>
      <c r="AR960" s="8">
        <f>IF(($D$960&lt;&gt;2)+($L$960&lt;&gt;2)+($T$960&lt;&gt;2)+($AB$960&lt;&gt;2)+($AJ$960&lt;&gt;2)=0,2,IF((($D$960&lt;&gt;2)*$D$960+($L$960&lt;&gt;2)*$L$960+($T$960&lt;&gt;2)*$T$960+($AB$960&lt;&gt;2)*$AB$960+($AJ$960&lt;&gt;2)*$AJ$960)/(($D$960&lt;&gt;2)+($L$960&lt;&gt;2)+($T$960&lt;&gt;2)+($AB$960&lt;&gt;2)+($AJ$960&lt;&gt;2))&gt;=0.5,1,0))</f>
        <v/>
      </c>
      <c r="AS960" s="8">
        <f>IF(($E$960&lt;&gt;2)+($M$960&lt;&gt;2)+($U$960&lt;&gt;2)+($AC$960&lt;&gt;2)+($AK$960&lt;&gt;2)=0,2,IF((($E$960&lt;&gt;2)*$E$960+($M$960&lt;&gt;2)*$M$960+($U$960&lt;&gt;2)*$U$960+($AC$960&lt;&gt;2)*$AC$960+($AK$960&lt;&gt;2)*$AK$960)/(($E$960&lt;&gt;2)+($M$960&lt;&gt;2)+($U$960&lt;&gt;2)+($AC$960&lt;&gt;2)+($AK$960&lt;&gt;2))&gt;=0.5,1,0))</f>
        <v/>
      </c>
      <c r="AT960" s="8">
        <f>IF(($F$960&lt;&gt;2)+($N$960&lt;&gt;2)+($V$960&lt;&gt;2)+($AD$960&lt;&gt;2)+($AL$960&lt;&gt;2)=0,2,IF((($F$960&lt;&gt;2)*$F$960+($N$960&lt;&gt;2)*$N$960+($V$960&lt;&gt;2)*$V$960+($AD$960&lt;&gt;2)*$AD$960+($AL$960&lt;&gt;2)*$AL$960)/(($F$960&lt;&gt;2)+($N$960&lt;&gt;2)+($V$960&lt;&gt;2)+($AD$960&lt;&gt;2)+($AL$960&lt;&gt;2))&gt;=0.5,1,0))</f>
        <v/>
      </c>
      <c r="AU960" s="8">
        <f>IF(($G$960&lt;&gt;2)+($O$960&lt;&gt;2)+($W$960&lt;&gt;2)+($AE$960&lt;&gt;2)+($AM$960&lt;&gt;2)=0,2,IF((($G$960&lt;&gt;2)*$G$960+($O$960&lt;&gt;2)*$O$960+($W$960&lt;&gt;2)*$W$960+($AE$960&lt;&gt;2)*$AE$960+($AM$960&lt;&gt;2)*$AM$960)/(($G$960&lt;&gt;2)+($O$960&lt;&gt;2)+($W$960&lt;&gt;2)+($AE$960&lt;&gt;2)+($AM$960&lt;&gt;2))&gt;=0.5,1,0))</f>
        <v/>
      </c>
      <c r="AV960" s="8">
        <f>IF(($H$960&lt;&gt;2)+($P$960&lt;&gt;2)+($X$960&lt;&gt;2)+($AF$960&lt;&gt;2)+($AN$960&lt;&gt;2)=0,2,IF((($H$960&lt;&gt;2)*$H$960+($P$960&lt;&gt;2)*$P$960+($X$960&lt;&gt;2)*$X$960+($AF$960&lt;&gt;2)*$AF$960+($AN$960&lt;&gt;2)*$AN$960)/(($H$960&lt;&gt;2)+($P$960&lt;&gt;2)+($X$960&lt;&gt;2)+($AF$960&lt;&gt;2)+($AN$960&lt;&gt;2))&gt;=0.5,1,0))</f>
        <v/>
      </c>
      <c r="AX960" s="16">
        <f>'Ground truth'!$B$16</f>
        <v/>
      </c>
      <c r="AY960" s="16">
        <f>'Ground truth'!$C$16</f>
        <v/>
      </c>
      <c r="AZ960" s="16">
        <f>'Ground truth'!$D$16</f>
        <v/>
      </c>
      <c r="BA960" s="16">
        <f>'Ground truth'!$E$16</f>
        <v/>
      </c>
      <c r="BB960" s="16">
        <f>'Ground truth'!$F$16</f>
        <v/>
      </c>
      <c r="BC960" s="16">
        <f>'Ground truth'!$G$16</f>
        <v/>
      </c>
      <c r="BD960" s="16">
        <f>'Ground truth'!$H$16</f>
        <v/>
      </c>
    </row>
    <row r="961">
      <c r="A961" s="3" t="inlineStr">
        <is>
          <t>Handle</t>
        </is>
      </c>
      <c r="B961" s="8" t="n">
        <v>0</v>
      </c>
      <c r="C961" s="8" t="n">
        <v>0</v>
      </c>
      <c r="D961" s="8" t="n">
        <v>0</v>
      </c>
      <c r="E961" s="8" t="n">
        <v>1</v>
      </c>
      <c r="F961" s="8" t="n">
        <v>0</v>
      </c>
      <c r="G961" s="8" t="n">
        <v>0</v>
      </c>
      <c r="H961" s="8" t="n">
        <v>1</v>
      </c>
      <c r="J961" s="8" t="n">
        <v>0</v>
      </c>
      <c r="K961" s="8" t="n">
        <v>0</v>
      </c>
      <c r="L961" s="8" t="n">
        <v>1</v>
      </c>
      <c r="M961" s="8" t="n">
        <v>1</v>
      </c>
      <c r="N961" s="8" t="n">
        <v>0</v>
      </c>
      <c r="O961" s="8" t="n">
        <v>0</v>
      </c>
      <c r="P961" s="8" t="n">
        <v>0</v>
      </c>
      <c r="R961" s="8" t="n">
        <v>0</v>
      </c>
      <c r="S961" s="8" t="n">
        <v>0</v>
      </c>
      <c r="T961" s="8" t="n">
        <v>1</v>
      </c>
      <c r="U961" s="8" t="n">
        <v>1</v>
      </c>
      <c r="V961" s="8" t="n">
        <v>0</v>
      </c>
      <c r="W961" s="8" t="n">
        <v>0</v>
      </c>
      <c r="X961" s="8" t="n">
        <v>0</v>
      </c>
      <c r="Z961" s="8" t="n">
        <v>0</v>
      </c>
      <c r="AA961" s="8" t="n">
        <v>0</v>
      </c>
      <c r="AB961" s="8" t="n">
        <v>1</v>
      </c>
      <c r="AC961" s="8" t="n">
        <v>1</v>
      </c>
      <c r="AD961" s="8" t="n">
        <v>0</v>
      </c>
      <c r="AE961" s="8" t="n">
        <v>0</v>
      </c>
      <c r="AF961" s="8" t="n">
        <v>0</v>
      </c>
      <c r="AH961" s="8" t="n">
        <v>0</v>
      </c>
      <c r="AI961" s="8" t="n">
        <v>0</v>
      </c>
      <c r="AJ961" s="8" t="n">
        <v>1</v>
      </c>
      <c r="AK961" s="8" t="n">
        <v>1</v>
      </c>
      <c r="AL961" s="8" t="n">
        <v>0</v>
      </c>
      <c r="AM961" s="8" t="n">
        <v>0</v>
      </c>
      <c r="AN961" s="8" t="n">
        <v>0</v>
      </c>
      <c r="AP961" s="8">
        <f>IF(($B$961&lt;&gt;2)+($J$961&lt;&gt;2)+($R$961&lt;&gt;2)+($Z$961&lt;&gt;2)+($AH$961&lt;&gt;2)=0,2,IF((($B$961&lt;&gt;2)*$B$961+($J$961&lt;&gt;2)*$J$961+($R$961&lt;&gt;2)*$R$961+($Z$961&lt;&gt;2)*$Z$961+($AH$961&lt;&gt;2)*$AH$961)/(($B$961&lt;&gt;2)+($J$961&lt;&gt;2)+($R$961&lt;&gt;2)+($Z$961&lt;&gt;2)+($AH$961&lt;&gt;2))&gt;=0.5,1,0))</f>
        <v/>
      </c>
      <c r="AQ961" s="8">
        <f>IF(($C$961&lt;&gt;2)+($K$961&lt;&gt;2)+($S$961&lt;&gt;2)+($AA$961&lt;&gt;2)+($AI$961&lt;&gt;2)=0,2,IF((($C$961&lt;&gt;2)*$C$961+($K$961&lt;&gt;2)*$K$961+($S$961&lt;&gt;2)*$S$961+($AA$961&lt;&gt;2)*$AA$961+($AI$961&lt;&gt;2)*$AI$961)/(($C$961&lt;&gt;2)+($K$961&lt;&gt;2)+($S$961&lt;&gt;2)+($AA$961&lt;&gt;2)+($AI$961&lt;&gt;2))&gt;=0.5,1,0))</f>
        <v/>
      </c>
      <c r="AR961" s="8">
        <f>IF(($D$961&lt;&gt;2)+($L$961&lt;&gt;2)+($T$961&lt;&gt;2)+($AB$961&lt;&gt;2)+($AJ$961&lt;&gt;2)=0,2,IF((($D$961&lt;&gt;2)*$D$961+($L$961&lt;&gt;2)*$L$961+($T$961&lt;&gt;2)*$T$961+($AB$961&lt;&gt;2)*$AB$961+($AJ$961&lt;&gt;2)*$AJ$961)/(($D$961&lt;&gt;2)+($L$961&lt;&gt;2)+($T$961&lt;&gt;2)+($AB$961&lt;&gt;2)+($AJ$961&lt;&gt;2))&gt;=0.5,1,0))</f>
        <v/>
      </c>
      <c r="AS961" s="8">
        <f>IF(($E$961&lt;&gt;2)+($M$961&lt;&gt;2)+($U$961&lt;&gt;2)+($AC$961&lt;&gt;2)+($AK$961&lt;&gt;2)=0,2,IF((($E$961&lt;&gt;2)*$E$961+($M$961&lt;&gt;2)*$M$961+($U$961&lt;&gt;2)*$U$961+($AC$961&lt;&gt;2)*$AC$961+($AK$961&lt;&gt;2)*$AK$961)/(($E$961&lt;&gt;2)+($M$961&lt;&gt;2)+($U$961&lt;&gt;2)+($AC$961&lt;&gt;2)+($AK$961&lt;&gt;2))&gt;=0.5,1,0))</f>
        <v/>
      </c>
      <c r="AT961" s="8">
        <f>IF(($F$961&lt;&gt;2)+($N$961&lt;&gt;2)+($V$961&lt;&gt;2)+($AD$961&lt;&gt;2)+($AL$961&lt;&gt;2)=0,2,IF((($F$961&lt;&gt;2)*$F$961+($N$961&lt;&gt;2)*$N$961+($V$961&lt;&gt;2)*$V$961+($AD$961&lt;&gt;2)*$AD$961+($AL$961&lt;&gt;2)*$AL$961)/(($F$961&lt;&gt;2)+($N$961&lt;&gt;2)+($V$961&lt;&gt;2)+($AD$961&lt;&gt;2)+($AL$961&lt;&gt;2))&gt;=0.5,1,0))</f>
        <v/>
      </c>
      <c r="AU961" s="8">
        <f>IF(($G$961&lt;&gt;2)+($O$961&lt;&gt;2)+($W$961&lt;&gt;2)+($AE$961&lt;&gt;2)+($AM$961&lt;&gt;2)=0,2,IF((($G$961&lt;&gt;2)*$G$961+($O$961&lt;&gt;2)*$O$961+($W$961&lt;&gt;2)*$W$961+($AE$961&lt;&gt;2)*$AE$961+($AM$961&lt;&gt;2)*$AM$961)/(($G$961&lt;&gt;2)+($O$961&lt;&gt;2)+($W$961&lt;&gt;2)+($AE$961&lt;&gt;2)+($AM$961&lt;&gt;2))&gt;=0.5,1,0))</f>
        <v/>
      </c>
      <c r="AV961" s="8">
        <f>IF(($H$961&lt;&gt;2)+($P$961&lt;&gt;2)+($X$961&lt;&gt;2)+($AF$961&lt;&gt;2)+($AN$961&lt;&gt;2)=0,2,IF((($H$961&lt;&gt;2)*$H$961+($P$961&lt;&gt;2)*$P$961+($X$961&lt;&gt;2)*$X$961+($AF$961&lt;&gt;2)*$AF$961+($AN$961&lt;&gt;2)*$AN$961)/(($H$961&lt;&gt;2)+($P$961&lt;&gt;2)+($X$961&lt;&gt;2)+($AF$961&lt;&gt;2)+($AN$961&lt;&gt;2))&gt;=0.5,1,0))</f>
        <v/>
      </c>
      <c r="AX961" s="16">
        <f>'Ground truth'!$B$17</f>
        <v/>
      </c>
      <c r="AY961" s="16">
        <f>'Ground truth'!$C$17</f>
        <v/>
      </c>
      <c r="AZ961" s="16">
        <f>'Ground truth'!$D$17</f>
        <v/>
      </c>
      <c r="BA961" s="16">
        <f>'Ground truth'!$E$17</f>
        <v/>
      </c>
      <c r="BB961" s="16">
        <f>'Ground truth'!$F$17</f>
        <v/>
      </c>
      <c r="BC961" s="16">
        <f>'Ground truth'!$G$17</f>
        <v/>
      </c>
      <c r="BD961" s="16">
        <f>'Ground truth'!$H$17</f>
        <v/>
      </c>
    </row>
    <row r="962">
      <c r="A962" s="3" t="inlineStr">
        <is>
          <t>Battery</t>
        </is>
      </c>
      <c r="B962" s="8" t="n">
        <v>0</v>
      </c>
      <c r="C962" s="8" t="n">
        <v>0</v>
      </c>
      <c r="D962" s="8" t="n">
        <v>0</v>
      </c>
      <c r="E962" s="8" t="n">
        <v>0</v>
      </c>
      <c r="F962" s="8" t="n">
        <v>1</v>
      </c>
      <c r="G962" s="8" t="n">
        <v>0</v>
      </c>
      <c r="H962" s="8" t="n">
        <v>0</v>
      </c>
      <c r="J962" s="8" t="n">
        <v>1</v>
      </c>
      <c r="K962" s="8" t="n">
        <v>0</v>
      </c>
      <c r="L962" s="8" t="n">
        <v>0</v>
      </c>
      <c r="M962" s="8" t="n">
        <v>0</v>
      </c>
      <c r="N962" s="8" t="n">
        <v>1</v>
      </c>
      <c r="O962" s="8" t="n">
        <v>1</v>
      </c>
      <c r="P962" s="8" t="n">
        <v>0</v>
      </c>
      <c r="R962" s="8" t="n">
        <v>1</v>
      </c>
      <c r="S962" s="8" t="n">
        <v>0</v>
      </c>
      <c r="T962" s="8" t="n">
        <v>0</v>
      </c>
      <c r="U962" s="8" t="n">
        <v>0</v>
      </c>
      <c r="V962" s="8" t="n">
        <v>1</v>
      </c>
      <c r="W962" s="8" t="n">
        <v>1</v>
      </c>
      <c r="X962" s="8" t="n">
        <v>0</v>
      </c>
      <c r="Z962" s="8" t="n">
        <v>1</v>
      </c>
      <c r="AA962" s="8" t="n">
        <v>0</v>
      </c>
      <c r="AB962" s="8" t="n">
        <v>0</v>
      </c>
      <c r="AC962" s="8" t="n">
        <v>0</v>
      </c>
      <c r="AD962" s="8" t="n">
        <v>1</v>
      </c>
      <c r="AE962" s="8" t="n">
        <v>1</v>
      </c>
      <c r="AF962" s="8" t="n">
        <v>0</v>
      </c>
      <c r="AH962" s="8" t="n">
        <v>1</v>
      </c>
      <c r="AI962" s="8" t="n">
        <v>0</v>
      </c>
      <c r="AJ962" s="8" t="n">
        <v>0</v>
      </c>
      <c r="AK962" s="8" t="n">
        <v>0</v>
      </c>
      <c r="AL962" s="8" t="n">
        <v>1</v>
      </c>
      <c r="AM962" s="8" t="n">
        <v>1</v>
      </c>
      <c r="AN962" s="8" t="n">
        <v>0</v>
      </c>
      <c r="AP962" s="8">
        <f>IF(($B$962&lt;&gt;2)+($J$962&lt;&gt;2)+($R$962&lt;&gt;2)+($Z$962&lt;&gt;2)+($AH$962&lt;&gt;2)=0,2,IF((($B$962&lt;&gt;2)*$B$962+($J$962&lt;&gt;2)*$J$962+($R$962&lt;&gt;2)*$R$962+($Z$962&lt;&gt;2)*$Z$962+($AH$962&lt;&gt;2)*$AH$962)/(($B$962&lt;&gt;2)+($J$962&lt;&gt;2)+($R$962&lt;&gt;2)+($Z$962&lt;&gt;2)+($AH$962&lt;&gt;2))&gt;=0.5,1,0))</f>
        <v/>
      </c>
      <c r="AQ962" s="8">
        <f>IF(($C$962&lt;&gt;2)+($K$962&lt;&gt;2)+($S$962&lt;&gt;2)+($AA$962&lt;&gt;2)+($AI$962&lt;&gt;2)=0,2,IF((($C$962&lt;&gt;2)*$C$962+($K$962&lt;&gt;2)*$K$962+($S$962&lt;&gt;2)*$S$962+($AA$962&lt;&gt;2)*$AA$962+($AI$962&lt;&gt;2)*$AI$962)/(($C$962&lt;&gt;2)+($K$962&lt;&gt;2)+($S$962&lt;&gt;2)+($AA$962&lt;&gt;2)+($AI$962&lt;&gt;2))&gt;=0.5,1,0))</f>
        <v/>
      </c>
      <c r="AR962" s="8">
        <f>IF(($D$962&lt;&gt;2)+($L$962&lt;&gt;2)+($T$962&lt;&gt;2)+($AB$962&lt;&gt;2)+($AJ$962&lt;&gt;2)=0,2,IF((($D$962&lt;&gt;2)*$D$962+($L$962&lt;&gt;2)*$L$962+($T$962&lt;&gt;2)*$T$962+($AB$962&lt;&gt;2)*$AB$962+($AJ$962&lt;&gt;2)*$AJ$962)/(($D$962&lt;&gt;2)+($L$962&lt;&gt;2)+($T$962&lt;&gt;2)+($AB$962&lt;&gt;2)+($AJ$962&lt;&gt;2))&gt;=0.5,1,0))</f>
        <v/>
      </c>
      <c r="AS962" s="8">
        <f>IF(($E$962&lt;&gt;2)+($M$962&lt;&gt;2)+($U$962&lt;&gt;2)+($AC$962&lt;&gt;2)+($AK$962&lt;&gt;2)=0,2,IF((($E$962&lt;&gt;2)*$E$962+($M$962&lt;&gt;2)*$M$962+($U$962&lt;&gt;2)*$U$962+($AC$962&lt;&gt;2)*$AC$962+($AK$962&lt;&gt;2)*$AK$962)/(($E$962&lt;&gt;2)+($M$962&lt;&gt;2)+($U$962&lt;&gt;2)+($AC$962&lt;&gt;2)+($AK$962&lt;&gt;2))&gt;=0.5,1,0))</f>
        <v/>
      </c>
      <c r="AT962" s="8">
        <f>IF(($F$962&lt;&gt;2)+($N$962&lt;&gt;2)+($V$962&lt;&gt;2)+($AD$962&lt;&gt;2)+($AL$962&lt;&gt;2)=0,2,IF((($F$962&lt;&gt;2)*$F$962+($N$962&lt;&gt;2)*$N$962+($V$962&lt;&gt;2)*$V$962+($AD$962&lt;&gt;2)*$AD$962+($AL$962&lt;&gt;2)*$AL$962)/(($F$962&lt;&gt;2)+($N$962&lt;&gt;2)+($V$962&lt;&gt;2)+($AD$962&lt;&gt;2)+($AL$962&lt;&gt;2))&gt;=0.5,1,0))</f>
        <v/>
      </c>
      <c r="AU962" s="8">
        <f>IF(($G$962&lt;&gt;2)+($O$962&lt;&gt;2)+($W$962&lt;&gt;2)+($AE$962&lt;&gt;2)+($AM$962&lt;&gt;2)=0,2,IF((($G$962&lt;&gt;2)*$G$962+($O$962&lt;&gt;2)*$O$962+($W$962&lt;&gt;2)*$W$962+($AE$962&lt;&gt;2)*$AE$962+($AM$962&lt;&gt;2)*$AM$962)/(($G$962&lt;&gt;2)+($O$962&lt;&gt;2)+($W$962&lt;&gt;2)+($AE$962&lt;&gt;2)+($AM$962&lt;&gt;2))&gt;=0.5,1,0))</f>
        <v/>
      </c>
      <c r="AV962" s="8">
        <f>IF(($H$962&lt;&gt;2)+($P$962&lt;&gt;2)+($X$962&lt;&gt;2)+($AF$962&lt;&gt;2)+($AN$962&lt;&gt;2)=0,2,IF((($H$962&lt;&gt;2)*$H$962+($P$962&lt;&gt;2)*$P$962+($X$962&lt;&gt;2)*$X$962+($AF$962&lt;&gt;2)*$AF$962+($AN$962&lt;&gt;2)*$AN$962)/(($H$962&lt;&gt;2)+($P$962&lt;&gt;2)+($X$962&lt;&gt;2)+($AF$962&lt;&gt;2)+($AN$962&lt;&gt;2))&gt;=0.5,1,0))</f>
        <v/>
      </c>
      <c r="AX962" s="16">
        <f>'Ground truth'!$B$18</f>
        <v/>
      </c>
      <c r="AY962" s="16">
        <f>'Ground truth'!$C$18</f>
        <v/>
      </c>
      <c r="AZ962" s="16">
        <f>'Ground truth'!$D$18</f>
        <v/>
      </c>
      <c r="BA962" s="16">
        <f>'Ground truth'!$E$18</f>
        <v/>
      </c>
      <c r="BB962" s="16">
        <f>'Ground truth'!$F$18</f>
        <v/>
      </c>
      <c r="BC962" s="16">
        <f>'Ground truth'!$G$18</f>
        <v/>
      </c>
      <c r="BD962" s="16">
        <f>'Ground truth'!$H$18</f>
        <v/>
      </c>
    </row>
    <row r="963">
      <c r="A963" s="3" t="inlineStr">
        <is>
          <t>Trigger</t>
        </is>
      </c>
      <c r="B963" s="8" t="n">
        <v>0</v>
      </c>
      <c r="C963" s="8" t="n">
        <v>0</v>
      </c>
      <c r="D963" s="8" t="n">
        <v>0</v>
      </c>
      <c r="E963" s="8" t="n">
        <v>0</v>
      </c>
      <c r="F963" s="8" t="n">
        <v>0</v>
      </c>
      <c r="G963" s="8" t="n">
        <v>1</v>
      </c>
      <c r="H963" s="8" t="n">
        <v>0</v>
      </c>
      <c r="J963" s="8" t="n">
        <v>1</v>
      </c>
      <c r="K963" s="8" t="n">
        <v>0</v>
      </c>
      <c r="L963" s="8" t="n">
        <v>0</v>
      </c>
      <c r="M963" s="8" t="n">
        <v>0</v>
      </c>
      <c r="N963" s="8" t="n">
        <v>1</v>
      </c>
      <c r="O963" s="8" t="n">
        <v>1</v>
      </c>
      <c r="P963" s="8" t="n">
        <v>1</v>
      </c>
      <c r="R963" s="8" t="n">
        <v>1</v>
      </c>
      <c r="S963" s="8" t="n">
        <v>0</v>
      </c>
      <c r="T963" s="8" t="n">
        <v>0</v>
      </c>
      <c r="U963" s="8" t="n">
        <v>0</v>
      </c>
      <c r="V963" s="8" t="n">
        <v>1</v>
      </c>
      <c r="W963" s="8" t="n">
        <v>1</v>
      </c>
      <c r="X963" s="8" t="n">
        <v>1</v>
      </c>
      <c r="Z963" s="8" t="n">
        <v>1</v>
      </c>
      <c r="AA963" s="8" t="n">
        <v>0</v>
      </c>
      <c r="AB963" s="8" t="n">
        <v>0</v>
      </c>
      <c r="AC963" s="8" t="n">
        <v>0</v>
      </c>
      <c r="AD963" s="8" t="n">
        <v>1</v>
      </c>
      <c r="AE963" s="8" t="n">
        <v>1</v>
      </c>
      <c r="AF963" s="8" t="n">
        <v>1</v>
      </c>
      <c r="AH963" s="8" t="n">
        <v>1</v>
      </c>
      <c r="AI963" s="8" t="n">
        <v>0</v>
      </c>
      <c r="AJ963" s="8" t="n">
        <v>0</v>
      </c>
      <c r="AK963" s="8" t="n">
        <v>0</v>
      </c>
      <c r="AL963" s="8" t="n">
        <v>1</v>
      </c>
      <c r="AM963" s="8" t="n">
        <v>1</v>
      </c>
      <c r="AN963" s="8" t="n">
        <v>1</v>
      </c>
      <c r="AP963" s="8">
        <f>IF(($B$963&lt;&gt;2)+($J$963&lt;&gt;2)+($R$963&lt;&gt;2)+($Z$963&lt;&gt;2)+($AH$963&lt;&gt;2)=0,2,IF((($B$963&lt;&gt;2)*$B$963+($J$963&lt;&gt;2)*$J$963+($R$963&lt;&gt;2)*$R$963+($Z$963&lt;&gt;2)*$Z$963+($AH$963&lt;&gt;2)*$AH$963)/(($B$963&lt;&gt;2)+($J$963&lt;&gt;2)+($R$963&lt;&gt;2)+($Z$963&lt;&gt;2)+($AH$963&lt;&gt;2))&gt;=0.5,1,0))</f>
        <v/>
      </c>
      <c r="AQ963" s="8">
        <f>IF(($C$963&lt;&gt;2)+($K$963&lt;&gt;2)+($S$963&lt;&gt;2)+($AA$963&lt;&gt;2)+($AI$963&lt;&gt;2)=0,2,IF((($C$963&lt;&gt;2)*$C$963+($K$963&lt;&gt;2)*$K$963+($S$963&lt;&gt;2)*$S$963+($AA$963&lt;&gt;2)*$AA$963+($AI$963&lt;&gt;2)*$AI$963)/(($C$963&lt;&gt;2)+($K$963&lt;&gt;2)+($S$963&lt;&gt;2)+($AA$963&lt;&gt;2)+($AI$963&lt;&gt;2))&gt;=0.5,1,0))</f>
        <v/>
      </c>
      <c r="AR963" s="8">
        <f>IF(($D$963&lt;&gt;2)+($L$963&lt;&gt;2)+($T$963&lt;&gt;2)+($AB$963&lt;&gt;2)+($AJ$963&lt;&gt;2)=0,2,IF((($D$963&lt;&gt;2)*$D$963+($L$963&lt;&gt;2)*$L$963+($T$963&lt;&gt;2)*$T$963+($AB$963&lt;&gt;2)*$AB$963+($AJ$963&lt;&gt;2)*$AJ$963)/(($D$963&lt;&gt;2)+($L$963&lt;&gt;2)+($T$963&lt;&gt;2)+($AB$963&lt;&gt;2)+($AJ$963&lt;&gt;2))&gt;=0.5,1,0))</f>
        <v/>
      </c>
      <c r="AS963" s="8">
        <f>IF(($E$963&lt;&gt;2)+($M$963&lt;&gt;2)+($U$963&lt;&gt;2)+($AC$963&lt;&gt;2)+($AK$963&lt;&gt;2)=0,2,IF((($E$963&lt;&gt;2)*$E$963+($M$963&lt;&gt;2)*$M$963+($U$963&lt;&gt;2)*$U$963+($AC$963&lt;&gt;2)*$AC$963+($AK$963&lt;&gt;2)*$AK$963)/(($E$963&lt;&gt;2)+($M$963&lt;&gt;2)+($U$963&lt;&gt;2)+($AC$963&lt;&gt;2)+($AK$963&lt;&gt;2))&gt;=0.5,1,0))</f>
        <v/>
      </c>
      <c r="AT963" s="8">
        <f>IF(($F$963&lt;&gt;2)+($N$963&lt;&gt;2)+($V$963&lt;&gt;2)+($AD$963&lt;&gt;2)+($AL$963&lt;&gt;2)=0,2,IF((($F$963&lt;&gt;2)*$F$963+($N$963&lt;&gt;2)*$N$963+($V$963&lt;&gt;2)*$V$963+($AD$963&lt;&gt;2)*$AD$963+($AL$963&lt;&gt;2)*$AL$963)/(($F$963&lt;&gt;2)+($N$963&lt;&gt;2)+($V$963&lt;&gt;2)+($AD$963&lt;&gt;2)+($AL$963&lt;&gt;2))&gt;=0.5,1,0))</f>
        <v/>
      </c>
      <c r="AU963" s="8">
        <f>IF(($G$963&lt;&gt;2)+($O$963&lt;&gt;2)+($W$963&lt;&gt;2)+($AE$963&lt;&gt;2)+($AM$963&lt;&gt;2)=0,2,IF((($G$963&lt;&gt;2)*$G$963+($O$963&lt;&gt;2)*$O$963+($W$963&lt;&gt;2)*$W$963+($AE$963&lt;&gt;2)*$AE$963+($AM$963&lt;&gt;2)*$AM$963)/(($G$963&lt;&gt;2)+($O$963&lt;&gt;2)+($W$963&lt;&gt;2)+($AE$963&lt;&gt;2)+($AM$963&lt;&gt;2))&gt;=0.5,1,0))</f>
        <v/>
      </c>
      <c r="AV963" s="8">
        <f>IF(($H$963&lt;&gt;2)+($P$963&lt;&gt;2)+($X$963&lt;&gt;2)+($AF$963&lt;&gt;2)+($AN$963&lt;&gt;2)=0,2,IF((($H$963&lt;&gt;2)*$H$963+($P$963&lt;&gt;2)*$P$963+($X$963&lt;&gt;2)*$X$963+($AF$963&lt;&gt;2)*$AF$963+($AN$963&lt;&gt;2)*$AN$963)/(($H$963&lt;&gt;2)+($P$963&lt;&gt;2)+($X$963&lt;&gt;2)+($AF$963&lt;&gt;2)+($AN$963&lt;&gt;2))&gt;=0.5,1,0))</f>
        <v/>
      </c>
      <c r="AX963" s="16">
        <f>'Ground truth'!$B$19</f>
        <v/>
      </c>
      <c r="AY963" s="16">
        <f>'Ground truth'!$C$19</f>
        <v/>
      </c>
      <c r="AZ963" s="16">
        <f>'Ground truth'!$D$19</f>
        <v/>
      </c>
      <c r="BA963" s="16">
        <f>'Ground truth'!$E$19</f>
        <v/>
      </c>
      <c r="BB963" s="16">
        <f>'Ground truth'!$F$19</f>
        <v/>
      </c>
      <c r="BC963" s="16">
        <f>'Ground truth'!$G$19</f>
        <v/>
      </c>
      <c r="BD963" s="16">
        <f>'Ground truth'!$H$19</f>
        <v/>
      </c>
    </row>
    <row r="964">
      <c r="A964" s="3" t="inlineStr">
        <is>
          <t>LED</t>
        </is>
      </c>
      <c r="B964" s="8" t="n">
        <v>0</v>
      </c>
      <c r="C964" s="8" t="n">
        <v>0</v>
      </c>
      <c r="D964" s="8" t="n">
        <v>0</v>
      </c>
      <c r="E964" s="8" t="n">
        <v>0</v>
      </c>
      <c r="F964" s="8" t="n">
        <v>0</v>
      </c>
      <c r="G964" s="8" t="n">
        <v>0</v>
      </c>
      <c r="H964" s="8" t="n">
        <v>1</v>
      </c>
      <c r="J964" s="8" t="n">
        <v>0</v>
      </c>
      <c r="K964" s="8" t="n">
        <v>0</v>
      </c>
      <c r="L964" s="8" t="n">
        <v>0</v>
      </c>
      <c r="M964" s="8" t="n">
        <v>0</v>
      </c>
      <c r="N964" s="8" t="n">
        <v>0</v>
      </c>
      <c r="O964" s="8" t="n">
        <v>1</v>
      </c>
      <c r="P964" s="8" t="n">
        <v>1</v>
      </c>
      <c r="R964" s="8" t="n">
        <v>0</v>
      </c>
      <c r="S964" s="8" t="n">
        <v>0</v>
      </c>
      <c r="T964" s="8" t="n">
        <v>0</v>
      </c>
      <c r="U964" s="8" t="n">
        <v>0</v>
      </c>
      <c r="V964" s="8" t="n">
        <v>0</v>
      </c>
      <c r="W964" s="8" t="n">
        <v>1</v>
      </c>
      <c r="X964" s="8" t="n">
        <v>1</v>
      </c>
      <c r="Z964" s="8" t="n">
        <v>0</v>
      </c>
      <c r="AA964" s="8" t="n">
        <v>0</v>
      </c>
      <c r="AB964" s="8" t="n">
        <v>0</v>
      </c>
      <c r="AC964" s="8" t="n">
        <v>0</v>
      </c>
      <c r="AD964" s="8" t="n">
        <v>0</v>
      </c>
      <c r="AE964" s="8" t="n">
        <v>1</v>
      </c>
      <c r="AF964" s="8" t="n">
        <v>1</v>
      </c>
      <c r="AH964" s="8" t="n">
        <v>0</v>
      </c>
      <c r="AI964" s="8" t="n">
        <v>0</v>
      </c>
      <c r="AJ964" s="8" t="n">
        <v>0</v>
      </c>
      <c r="AK964" s="8" t="n">
        <v>0</v>
      </c>
      <c r="AL964" s="8" t="n">
        <v>0</v>
      </c>
      <c r="AM964" s="8" t="n">
        <v>1</v>
      </c>
      <c r="AN964" s="8" t="n">
        <v>1</v>
      </c>
      <c r="AP964" s="8">
        <f>IF(($B$964&lt;&gt;2)+($J$964&lt;&gt;2)+($R$964&lt;&gt;2)+($Z$964&lt;&gt;2)+($AH$964&lt;&gt;2)=0,2,IF((($B$964&lt;&gt;2)*$B$964+($J$964&lt;&gt;2)*$J$964+($R$964&lt;&gt;2)*$R$964+($Z$964&lt;&gt;2)*$Z$964+($AH$964&lt;&gt;2)*$AH$964)/(($B$964&lt;&gt;2)+($J$964&lt;&gt;2)+($R$964&lt;&gt;2)+($Z$964&lt;&gt;2)+($AH$964&lt;&gt;2))&gt;=0.5,1,0))</f>
        <v/>
      </c>
      <c r="AQ964" s="8">
        <f>IF(($C$964&lt;&gt;2)+($K$964&lt;&gt;2)+($S$964&lt;&gt;2)+($AA$964&lt;&gt;2)+($AI$964&lt;&gt;2)=0,2,IF((($C$964&lt;&gt;2)*$C$964+($K$964&lt;&gt;2)*$K$964+($S$964&lt;&gt;2)*$S$964+($AA$964&lt;&gt;2)*$AA$964+($AI$964&lt;&gt;2)*$AI$964)/(($C$964&lt;&gt;2)+($K$964&lt;&gt;2)+($S$964&lt;&gt;2)+($AA$964&lt;&gt;2)+($AI$964&lt;&gt;2))&gt;=0.5,1,0))</f>
        <v/>
      </c>
      <c r="AR964" s="8">
        <f>IF(($D$964&lt;&gt;2)+($L$964&lt;&gt;2)+($T$964&lt;&gt;2)+($AB$964&lt;&gt;2)+($AJ$964&lt;&gt;2)=0,2,IF((($D$964&lt;&gt;2)*$D$964+($L$964&lt;&gt;2)*$L$964+($T$964&lt;&gt;2)*$T$964+($AB$964&lt;&gt;2)*$AB$964+($AJ$964&lt;&gt;2)*$AJ$964)/(($D$964&lt;&gt;2)+($L$964&lt;&gt;2)+($T$964&lt;&gt;2)+($AB$964&lt;&gt;2)+($AJ$964&lt;&gt;2))&gt;=0.5,1,0))</f>
        <v/>
      </c>
      <c r="AS964" s="8">
        <f>IF(($E$964&lt;&gt;2)+($M$964&lt;&gt;2)+($U$964&lt;&gt;2)+($AC$964&lt;&gt;2)+($AK$964&lt;&gt;2)=0,2,IF((($E$964&lt;&gt;2)*$E$964+($M$964&lt;&gt;2)*$M$964+($U$964&lt;&gt;2)*$U$964+($AC$964&lt;&gt;2)*$AC$964+($AK$964&lt;&gt;2)*$AK$964)/(($E$964&lt;&gt;2)+($M$964&lt;&gt;2)+($U$964&lt;&gt;2)+($AC$964&lt;&gt;2)+($AK$964&lt;&gt;2))&gt;=0.5,1,0))</f>
        <v/>
      </c>
      <c r="AT964" s="8">
        <f>IF(($F$964&lt;&gt;2)+($N$964&lt;&gt;2)+($V$964&lt;&gt;2)+($AD$964&lt;&gt;2)+($AL$964&lt;&gt;2)=0,2,IF((($F$964&lt;&gt;2)*$F$964+($N$964&lt;&gt;2)*$N$964+($V$964&lt;&gt;2)*$V$964+($AD$964&lt;&gt;2)*$AD$964+($AL$964&lt;&gt;2)*$AL$964)/(($F$964&lt;&gt;2)+($N$964&lt;&gt;2)+($V$964&lt;&gt;2)+($AD$964&lt;&gt;2)+($AL$964&lt;&gt;2))&gt;=0.5,1,0))</f>
        <v/>
      </c>
      <c r="AU964" s="8">
        <f>IF(($G$964&lt;&gt;2)+($O$964&lt;&gt;2)+($W$964&lt;&gt;2)+($AE$964&lt;&gt;2)+($AM$964&lt;&gt;2)=0,2,IF((($G$964&lt;&gt;2)*$G$964+($O$964&lt;&gt;2)*$O$964+($W$964&lt;&gt;2)*$W$964+($AE$964&lt;&gt;2)*$AE$964+($AM$964&lt;&gt;2)*$AM$964)/(($G$964&lt;&gt;2)+($O$964&lt;&gt;2)+($W$964&lt;&gt;2)+($AE$964&lt;&gt;2)+($AM$964&lt;&gt;2))&gt;=0.5,1,0))</f>
        <v/>
      </c>
      <c r="AV964" s="8">
        <f>IF(($H$964&lt;&gt;2)+($P$964&lt;&gt;2)+($X$964&lt;&gt;2)+($AF$964&lt;&gt;2)+($AN$964&lt;&gt;2)=0,2,IF((($H$964&lt;&gt;2)*$H$964+($P$964&lt;&gt;2)*$P$964+($X$964&lt;&gt;2)*$X$964+($AF$964&lt;&gt;2)*$AF$964+($AN$964&lt;&gt;2)*$AN$964)/(($H$964&lt;&gt;2)+($P$964&lt;&gt;2)+($X$964&lt;&gt;2)+($AF$964&lt;&gt;2)+($AN$964&lt;&gt;2))&gt;=0.5,1,0))</f>
        <v/>
      </c>
      <c r="AX964" s="16">
        <f>'Ground truth'!$B$20</f>
        <v/>
      </c>
      <c r="AY964" s="16">
        <f>'Ground truth'!$C$20</f>
        <v/>
      </c>
      <c r="AZ964" s="16">
        <f>'Ground truth'!$D$20</f>
        <v/>
      </c>
      <c r="BA964" s="16">
        <f>'Ground truth'!$E$20</f>
        <v/>
      </c>
      <c r="BB964" s="16">
        <f>'Ground truth'!$F$20</f>
        <v/>
      </c>
      <c r="BC964" s="16">
        <f>'Ground truth'!$G$20</f>
        <v/>
      </c>
      <c r="BD964" s="16">
        <f>'Ground truth'!$H$20</f>
        <v/>
      </c>
    </row>
    <row r="966">
      <c r="A966" s="17" t="inlineStr">
        <is>
          <t>metrics — confident-only (unsure excluded from denominators)</t>
        </is>
      </c>
      <c r="B966" s="10" t="inlineStr">
        <is>
          <t>run 1</t>
        </is>
      </c>
      <c r="C966" s="10" t="inlineStr">
        <is>
          <t>run 2</t>
        </is>
      </c>
      <c r="D966" s="10" t="inlineStr">
        <is>
          <t>run 3</t>
        </is>
      </c>
      <c r="E966" s="10" t="inlineStr">
        <is>
          <t>run 4</t>
        </is>
      </c>
      <c r="F966" s="10" t="inlineStr">
        <is>
          <t>run 5</t>
        </is>
      </c>
      <c r="G966" s="10" t="inlineStr">
        <is>
          <t>avg-matrix</t>
        </is>
      </c>
      <c r="H966" s="10" t="inlineStr">
        <is>
          <t>mean</t>
        </is>
      </c>
      <c r="I966" s="10" t="inlineStr">
        <is>
          <t>std (pop.)</t>
        </is>
      </c>
      <c r="J966" s="17" t="inlineStr">
        <is>
          <t>notes</t>
        </is>
      </c>
    </row>
    <row r="967">
      <c r="A967" s="7" t="inlineStr">
        <is>
          <t>TP</t>
        </is>
      </c>
      <c r="B967" s="7">
        <f>SUMPRODUCT(($B$958:$H$964=1)*('Ground truth'!$B$14:$H$20=1))</f>
        <v/>
      </c>
      <c r="C967" s="7">
        <f>SUMPRODUCT(($J$958:$P$964=1)*('Ground truth'!$B$14:$H$20=1))</f>
        <v/>
      </c>
      <c r="D967" s="7">
        <f>SUMPRODUCT(($R$958:$X$964=1)*('Ground truth'!$B$14:$H$20=1))</f>
        <v/>
      </c>
      <c r="E967" s="7">
        <f>SUMPRODUCT(($Z$958:$AF$964=1)*('Ground truth'!$B$14:$H$20=1))</f>
        <v/>
      </c>
      <c r="F967" s="7">
        <f>SUMPRODUCT(($AH$958:$AN$964=1)*('Ground truth'!$B$14:$H$20=1))</f>
        <v/>
      </c>
      <c r="G967" s="7">
        <f>SUMPRODUCT(($AP$958:$AV$964=1)*('Ground truth'!$B$14:$H$20=1))</f>
        <v/>
      </c>
      <c r="H967" s="12">
        <f>AVERAGE($B$967:$F$967)</f>
        <v/>
      </c>
      <c r="I967" s="12">
        <f>STDEV.P($B$967:$F$967)</f>
        <v/>
      </c>
    </row>
    <row r="968">
      <c r="A968" s="7" t="inlineStr">
        <is>
          <t>TN</t>
        </is>
      </c>
      <c r="B968" s="7">
        <f>SUMPRODUCT(($B$958:$H$964=0)*('Ground truth'!$B$14:$H$20=0))</f>
        <v/>
      </c>
      <c r="C968" s="7">
        <f>SUMPRODUCT(($J$958:$P$964=0)*('Ground truth'!$B$14:$H$20=0))</f>
        <v/>
      </c>
      <c r="D968" s="7">
        <f>SUMPRODUCT(($R$958:$X$964=0)*('Ground truth'!$B$14:$H$20=0))</f>
        <v/>
      </c>
      <c r="E968" s="7">
        <f>SUMPRODUCT(($Z$958:$AF$964=0)*('Ground truth'!$B$14:$H$20=0))</f>
        <v/>
      </c>
      <c r="F968" s="7">
        <f>SUMPRODUCT(($AH$958:$AN$964=0)*('Ground truth'!$B$14:$H$20=0))</f>
        <v/>
      </c>
      <c r="G968" s="7">
        <f>SUMPRODUCT(($AP$958:$AV$964=0)*('Ground truth'!$B$14:$H$20=0))</f>
        <v/>
      </c>
      <c r="H968" s="12">
        <f>AVERAGE($B$968:$F$968)</f>
        <v/>
      </c>
      <c r="I968" s="12">
        <f>STDEV.P($B$968:$F$968)</f>
        <v/>
      </c>
    </row>
    <row r="969">
      <c r="A969" s="7" t="inlineStr">
        <is>
          <t>FP</t>
        </is>
      </c>
      <c r="B969" s="7">
        <f>SUMPRODUCT(($B$958:$H$964=1)*('Ground truth'!$B$14:$H$20=0))</f>
        <v/>
      </c>
      <c r="C969" s="7">
        <f>SUMPRODUCT(($J$958:$P$964=1)*('Ground truth'!$B$14:$H$20=0))</f>
        <v/>
      </c>
      <c r="D969" s="7">
        <f>SUMPRODUCT(($R$958:$X$964=1)*('Ground truth'!$B$14:$H$20=0))</f>
        <v/>
      </c>
      <c r="E969" s="7">
        <f>SUMPRODUCT(($Z$958:$AF$964=1)*('Ground truth'!$B$14:$H$20=0))</f>
        <v/>
      </c>
      <c r="F969" s="7">
        <f>SUMPRODUCT(($AH$958:$AN$964=1)*('Ground truth'!$B$14:$H$20=0))</f>
        <v/>
      </c>
      <c r="G969" s="7">
        <f>SUMPRODUCT(($AP$958:$AV$964=1)*('Ground truth'!$B$14:$H$20=0))</f>
        <v/>
      </c>
      <c r="H969" s="12">
        <f>AVERAGE($B$969:$F$969)</f>
        <v/>
      </c>
      <c r="I969" s="12">
        <f>STDEV.P($B$969:$F$969)</f>
        <v/>
      </c>
    </row>
    <row r="970">
      <c r="A970" s="7" t="inlineStr">
        <is>
          <t>FN</t>
        </is>
      </c>
      <c r="B970" s="7">
        <f>SUMPRODUCT(($B$958:$H$964=0)*('Ground truth'!$B$14:$H$20=1))</f>
        <v/>
      </c>
      <c r="C970" s="7">
        <f>SUMPRODUCT(($J$958:$P$964=0)*('Ground truth'!$B$14:$H$20=1))</f>
        <v/>
      </c>
      <c r="D970" s="7">
        <f>SUMPRODUCT(($R$958:$X$964=0)*('Ground truth'!$B$14:$H$20=1))</f>
        <v/>
      </c>
      <c r="E970" s="7">
        <f>SUMPRODUCT(($Z$958:$AF$964=0)*('Ground truth'!$B$14:$H$20=1))</f>
        <v/>
      </c>
      <c r="F970" s="7">
        <f>SUMPRODUCT(($AH$958:$AN$964=0)*('Ground truth'!$B$14:$H$20=1))</f>
        <v/>
      </c>
      <c r="G970" s="7">
        <f>SUMPRODUCT(($AP$958:$AV$964=0)*('Ground truth'!$B$14:$H$20=1))</f>
        <v/>
      </c>
      <c r="H970" s="12">
        <f>AVERAGE($B$970:$F$970)</f>
        <v/>
      </c>
      <c r="I970" s="12">
        <f>STDEV.P($B$970:$F$970)</f>
        <v/>
      </c>
    </row>
    <row r="971">
      <c r="A971" s="4" t="inlineStr">
        <is>
          <t>Precision</t>
        </is>
      </c>
      <c r="B971" s="12">
        <f>IFERROR($B$967/($B$967+$B$969),0)</f>
        <v/>
      </c>
      <c r="C971" s="12">
        <f>IFERROR($C$967/($C$967+$C$969),0)</f>
        <v/>
      </c>
      <c r="D971" s="12">
        <f>IFERROR($D$967/($D$967+$D$969),0)</f>
        <v/>
      </c>
      <c r="E971" s="12">
        <f>IFERROR($E$967/($E$967+$E$969),0)</f>
        <v/>
      </c>
      <c r="F971" s="12">
        <f>IFERROR($F$967/($F$967+$F$969),0)</f>
        <v/>
      </c>
      <c r="G971" s="12">
        <f>IFERROR($G$967/($G$967+$G$969),0)</f>
        <v/>
      </c>
      <c r="H971" s="18">
        <f>AVERAGE($B$971:$F$971)</f>
        <v/>
      </c>
      <c r="I971" s="18">
        <f>STDEV.P($B$971:$F$971)</f>
        <v/>
      </c>
    </row>
    <row r="972">
      <c r="A972" s="4" t="inlineStr">
        <is>
          <t>Recall</t>
        </is>
      </c>
      <c r="B972" s="12">
        <f>IFERROR($B$967/($B$967+$B$970),0)</f>
        <v/>
      </c>
      <c r="C972" s="12">
        <f>IFERROR($C$967/($C$967+$C$970),0)</f>
        <v/>
      </c>
      <c r="D972" s="12">
        <f>IFERROR($D$967/($D$967+$D$970),0)</f>
        <v/>
      </c>
      <c r="E972" s="12">
        <f>IFERROR($E$967/($E$967+$E$970),0)</f>
        <v/>
      </c>
      <c r="F972" s="12">
        <f>IFERROR($F$967/($F$967+$F$970),0)</f>
        <v/>
      </c>
      <c r="G972" s="12">
        <f>IFERROR($G$967/($G$967+$G$970),0)</f>
        <v/>
      </c>
      <c r="H972" s="18">
        <f>AVERAGE($B$972:$F$972)</f>
        <v/>
      </c>
      <c r="I972" s="18">
        <f>STDEV.P($B$972:$F$972)</f>
        <v/>
      </c>
    </row>
    <row r="973">
      <c r="A973" s="4" t="inlineStr">
        <is>
          <t>F1</t>
        </is>
      </c>
      <c r="B973" s="12">
        <f>IFERROR(2*$B$971*$B$972/($B$971+$B$972),0)</f>
        <v/>
      </c>
      <c r="C973" s="12">
        <f>IFERROR(2*$C$971*$C$972/($C$971+$C$972),0)</f>
        <v/>
      </c>
      <c r="D973" s="12">
        <f>IFERROR(2*$D$971*$D$972/($D$971+$D$972),0)</f>
        <v/>
      </c>
      <c r="E973" s="12">
        <f>IFERROR(2*$E$971*$E$972/($E$971+$E$972),0)</f>
        <v/>
      </c>
      <c r="F973" s="12">
        <f>IFERROR(2*$F$971*$F$972/($F$971+$F$972),0)</f>
        <v/>
      </c>
      <c r="G973" s="12">
        <f>IFERROR(2*$G$971*$G$972/($G$971+$G$972),0)</f>
        <v/>
      </c>
      <c r="H973" s="18">
        <f>AVERAGE($B$973:$F$973)</f>
        <v/>
      </c>
      <c r="I973" s="18">
        <f>STDEV.P($B$973:$F$973)</f>
        <v/>
      </c>
    </row>
    <row r="974">
      <c r="A974" s="4" t="inlineStr">
        <is>
          <t>Accuracy</t>
        </is>
      </c>
      <c r="B974" s="12">
        <f>IFERROR(($B$967+$B$968)/($B$967+$B$968+$B$969+$B$970),0)</f>
        <v/>
      </c>
      <c r="C974" s="12">
        <f>IFERROR(($C$967+$C$968)/($C$967+$C$968+$C$969+$C$970),0)</f>
        <v/>
      </c>
      <c r="D974" s="12">
        <f>IFERROR(($D$967+$D$968)/($D$967+$D$968+$D$969+$D$970),0)</f>
        <v/>
      </c>
      <c r="E974" s="12">
        <f>IFERROR(($E$967+$E$968)/($E$967+$E$968+$E$969+$E$970),0)</f>
        <v/>
      </c>
      <c r="F974" s="12">
        <f>IFERROR(($F$967+$F$968)/($F$967+$F$968+$F$969+$F$970),0)</f>
        <v/>
      </c>
      <c r="G974" s="12">
        <f>IFERROR(($G$967+$G$968)/($G$967+$G$968+$G$969+$G$970),0)</f>
        <v/>
      </c>
      <c r="H974" s="18">
        <f>AVERAGE($B$974:$F$974)</f>
        <v/>
      </c>
      <c r="I974" s="18">
        <f>STDEV.P($B$974:$F$974)</f>
        <v/>
      </c>
    </row>
    <row r="975">
      <c r="A975" s="4" t="inlineStr">
        <is>
          <t>Edit distance</t>
        </is>
      </c>
      <c r="B975" s="12">
        <f>SUMPRODUCT(ABS('Ground truth'!$B$14:$H$20-$B$958:$H$964))</f>
        <v/>
      </c>
      <c r="C975" s="12">
        <f>SUMPRODUCT(ABS('Ground truth'!$B$14:$H$20-$J$958:$P$964))</f>
        <v/>
      </c>
      <c r="D975" s="12">
        <f>SUMPRODUCT(ABS('Ground truth'!$B$14:$H$20-$R$958:$X$964))</f>
        <v/>
      </c>
      <c r="E975" s="12">
        <f>SUMPRODUCT(ABS('Ground truth'!$B$14:$H$20-$Z$958:$AF$964))</f>
        <v/>
      </c>
      <c r="F975" s="12">
        <f>SUMPRODUCT(ABS('Ground truth'!$B$14:$H$20-$AH$958:$AN$964))</f>
        <v/>
      </c>
      <c r="G975" s="12">
        <f>SUMPRODUCT(ABS('Ground truth'!$B$14:$H$20-$AP$958:$AV$964))</f>
        <v/>
      </c>
      <c r="H975" s="18">
        <f>AVERAGE($B$975:$F$975)</f>
        <v/>
      </c>
      <c r="I975" s="18">
        <f>STDEV.P($B$975:$F$975)</f>
        <v/>
      </c>
    </row>
    <row r="976">
      <c r="A976" s="4" t="inlineStr">
        <is>
          <t>Spectral distance</t>
        </is>
      </c>
      <c r="B976" s="12">
        <f>SQRT(SUMPRODUCT(('Ground truth'!$K$14:$K$20-$B$987:$B$993)^2))</f>
        <v/>
      </c>
      <c r="C976" s="12">
        <f>SQRT(SUMPRODUCT(('Ground truth'!$K$14:$K$20-$C$987:$C$993)^2))</f>
        <v/>
      </c>
      <c r="D976" s="12">
        <f>SQRT(SUMPRODUCT(('Ground truth'!$K$14:$K$20-$D$987:$D$993)^2))</f>
        <v/>
      </c>
      <c r="E976" s="12">
        <f>SQRT(SUMPRODUCT(('Ground truth'!$K$14:$K$20-$E$987:$E$993)^2))</f>
        <v/>
      </c>
      <c r="F976" s="12">
        <f>SQRT(SUMPRODUCT(('Ground truth'!$K$14:$K$20-$F$987:$F$993)^2))</f>
        <v/>
      </c>
      <c r="G976" s="12">
        <f>SQRT(SUMPRODUCT(('Ground truth'!$K$14:$K$20-$G$987:$G$993)^2))</f>
        <v/>
      </c>
      <c r="H976" s="18">
        <f>AVERAGE($B$976:$F$976)</f>
        <v/>
      </c>
      <c r="I976" s="18">
        <f>STDEV.P($B$976:$F$976)</f>
        <v/>
      </c>
    </row>
    <row r="977">
      <c r="A977" s="4" t="inlineStr">
        <is>
          <t>Unsure cells</t>
        </is>
      </c>
      <c r="B977" s="7">
        <f>COUNTIF($B$958:$H$964,2)</f>
        <v/>
      </c>
      <c r="C977" s="7">
        <f>COUNTIF($J$958:$P$964,2)</f>
        <v/>
      </c>
      <c r="D977" s="7">
        <f>COUNTIF($R$958:$X$964,2)</f>
        <v/>
      </c>
      <c r="E977" s="7">
        <f>COUNTIF($Z$958:$AF$964,2)</f>
        <v/>
      </c>
      <c r="F977" s="7">
        <f>COUNTIF($AH$958:$AN$964,2)</f>
        <v/>
      </c>
      <c r="G977" s="7">
        <f>COUNTIF($AP$958:$AV$964,2)</f>
        <v/>
      </c>
      <c r="H977" s="12">
        <f>AVERAGE($B$977:$F$977)</f>
        <v/>
      </c>
      <c r="I977" s="12">
        <f>STDEV.P($B$977:$F$977)</f>
        <v/>
      </c>
    </row>
    <row r="978">
      <c r="A978" s="3" t="inlineStr">
        <is>
          <t>eigenvalues (real part, numpy order; pasted)</t>
        </is>
      </c>
    </row>
    <row r="979">
      <c r="A979" s="3" t="inlineStr">
        <is>
          <t xml:space="preserve">  λ1</t>
        </is>
      </c>
      <c r="B979" s="19" t="n">
        <v>1</v>
      </c>
      <c r="C979" s="19" t="n">
        <v>3.342923082777169</v>
      </c>
      <c r="D979" s="19" t="n">
        <v>3.342923082777169</v>
      </c>
      <c r="E979" s="19" t="n">
        <v>3.342923082777169</v>
      </c>
      <c r="F979" s="19" t="n">
        <v>3.342923082777169</v>
      </c>
      <c r="G979" s="19" t="n">
        <v>3.342923082777169</v>
      </c>
    </row>
    <row r="980">
      <c r="A980" s="3" t="inlineStr">
        <is>
          <t xml:space="preserve">  λ2</t>
        </is>
      </c>
      <c r="B980" s="19" t="n">
        <v>1</v>
      </c>
      <c r="C980" s="19" t="n">
        <v>1.470683419871161</v>
      </c>
      <c r="D980" s="19" t="n">
        <v>1.470683419871161</v>
      </c>
      <c r="E980" s="19" t="n">
        <v>1.470683419871161</v>
      </c>
      <c r="F980" s="19" t="n">
        <v>1.470683419871161</v>
      </c>
      <c r="G980" s="19" t="n">
        <v>1.470683419871161</v>
      </c>
    </row>
    <row r="981">
      <c r="A981" s="3" t="inlineStr">
        <is>
          <t xml:space="preserve">  λ3</t>
        </is>
      </c>
      <c r="B981" s="19" t="n">
        <v>1</v>
      </c>
      <c r="C981" s="19" t="n">
        <v>-0.8136065026483312</v>
      </c>
      <c r="D981" s="19" t="n">
        <v>-0.8136065026483312</v>
      </c>
      <c r="E981" s="19" t="n">
        <v>-0.8136065026483312</v>
      </c>
      <c r="F981" s="19" t="n">
        <v>-0.8136065026483312</v>
      </c>
      <c r="G981" s="19" t="n">
        <v>-0.8136065026483312</v>
      </c>
    </row>
    <row r="982">
      <c r="A982" s="3" t="inlineStr">
        <is>
          <t xml:space="preserve">  λ4</t>
        </is>
      </c>
      <c r="B982" s="19" t="n">
        <v>1</v>
      </c>
      <c r="C982" s="19" t="n">
        <v>2.400834300556037e-17</v>
      </c>
      <c r="D982" s="19" t="n">
        <v>2.400834300556037e-17</v>
      </c>
      <c r="E982" s="19" t="n">
        <v>2.400834300556037e-17</v>
      </c>
      <c r="F982" s="19" t="n">
        <v>2.400834300556037e-17</v>
      </c>
      <c r="G982" s="19" t="n">
        <v>2.400834300556037e-17</v>
      </c>
    </row>
    <row r="983">
      <c r="A983" s="3" t="inlineStr">
        <is>
          <t xml:space="preserve">  λ5</t>
        </is>
      </c>
      <c r="B983" s="19" t="n">
        <v>1</v>
      </c>
      <c r="C983" s="19" t="n">
        <v>-0.4142135623730951</v>
      </c>
      <c r="D983" s="19" t="n">
        <v>-0.4142135623730951</v>
      </c>
      <c r="E983" s="19" t="n">
        <v>-0.4142135623730951</v>
      </c>
      <c r="F983" s="19" t="n">
        <v>-0.4142135623730951</v>
      </c>
      <c r="G983" s="19" t="n">
        <v>-0.4142135623730951</v>
      </c>
    </row>
    <row r="984">
      <c r="A984" s="3" t="inlineStr">
        <is>
          <t xml:space="preserve">  λ6</t>
        </is>
      </c>
      <c r="B984" s="19" t="n">
        <v>1</v>
      </c>
      <c r="C984" s="19" t="n">
        <v>2.414213562373097</v>
      </c>
      <c r="D984" s="19" t="n">
        <v>2.414213562373097</v>
      </c>
      <c r="E984" s="19" t="n">
        <v>2.414213562373097</v>
      </c>
      <c r="F984" s="19" t="n">
        <v>2.414213562373097</v>
      </c>
      <c r="G984" s="19" t="n">
        <v>2.414213562373097</v>
      </c>
    </row>
    <row r="985">
      <c r="A985" s="3" t="inlineStr">
        <is>
          <t xml:space="preserve">  λ7</t>
        </is>
      </c>
      <c r="B985" s="19" t="n">
        <v>1</v>
      </c>
      <c r="C985" s="19" t="n">
        <v>0.9999999999999997</v>
      </c>
      <c r="D985" s="19" t="n">
        <v>0.9999999999999997</v>
      </c>
      <c r="E985" s="19" t="n">
        <v>0.9999999999999997</v>
      </c>
      <c r="F985" s="19" t="n">
        <v>0.9999999999999997</v>
      </c>
      <c r="G985" s="19" t="n">
        <v>0.9999999999999997</v>
      </c>
    </row>
    <row r="986">
      <c r="A986" s="3" t="inlineStr">
        <is>
          <t>eigenvalues sorted desc (LARGE)</t>
        </is>
      </c>
    </row>
    <row r="987">
      <c r="A987" s="3" t="inlineStr">
        <is>
          <t xml:space="preserve">  λ(1)</t>
        </is>
      </c>
      <c r="B987" s="19">
        <f>LARGE($B$979:$B$985,1)</f>
        <v/>
      </c>
      <c r="C987" s="19">
        <f>LARGE($C$979:$C$985,1)</f>
        <v/>
      </c>
      <c r="D987" s="19">
        <f>LARGE($D$979:$D$985,1)</f>
        <v/>
      </c>
      <c r="E987" s="19">
        <f>LARGE($E$979:$E$985,1)</f>
        <v/>
      </c>
      <c r="F987" s="19">
        <f>LARGE($F$979:$F$985,1)</f>
        <v/>
      </c>
      <c r="G987" s="19">
        <f>LARGE($G$979:$G$985,1)</f>
        <v/>
      </c>
    </row>
    <row r="988">
      <c r="A988" s="3" t="inlineStr">
        <is>
          <t xml:space="preserve">  λ(2)</t>
        </is>
      </c>
      <c r="B988" s="19">
        <f>LARGE($B$979:$B$985,2)</f>
        <v/>
      </c>
      <c r="C988" s="19">
        <f>LARGE($C$979:$C$985,2)</f>
        <v/>
      </c>
      <c r="D988" s="19">
        <f>LARGE($D$979:$D$985,2)</f>
        <v/>
      </c>
      <c r="E988" s="19">
        <f>LARGE($E$979:$E$985,2)</f>
        <v/>
      </c>
      <c r="F988" s="19">
        <f>LARGE($F$979:$F$985,2)</f>
        <v/>
      </c>
      <c r="G988" s="19">
        <f>LARGE($G$979:$G$985,2)</f>
        <v/>
      </c>
    </row>
    <row r="989">
      <c r="A989" s="3" t="inlineStr">
        <is>
          <t xml:space="preserve">  λ(3)</t>
        </is>
      </c>
      <c r="B989" s="19">
        <f>LARGE($B$979:$B$985,3)</f>
        <v/>
      </c>
      <c r="C989" s="19">
        <f>LARGE($C$979:$C$985,3)</f>
        <v/>
      </c>
      <c r="D989" s="19">
        <f>LARGE($D$979:$D$985,3)</f>
        <v/>
      </c>
      <c r="E989" s="19">
        <f>LARGE($E$979:$E$985,3)</f>
        <v/>
      </c>
      <c r="F989" s="19">
        <f>LARGE($F$979:$F$985,3)</f>
        <v/>
      </c>
      <c r="G989" s="19">
        <f>LARGE($G$979:$G$985,3)</f>
        <v/>
      </c>
    </row>
    <row r="990">
      <c r="A990" s="3" t="inlineStr">
        <is>
          <t xml:space="preserve">  λ(4)</t>
        </is>
      </c>
      <c r="B990" s="19">
        <f>LARGE($B$979:$B$985,4)</f>
        <v/>
      </c>
      <c r="C990" s="19">
        <f>LARGE($C$979:$C$985,4)</f>
        <v/>
      </c>
      <c r="D990" s="19">
        <f>LARGE($D$979:$D$985,4)</f>
        <v/>
      </c>
      <c r="E990" s="19">
        <f>LARGE($E$979:$E$985,4)</f>
        <v/>
      </c>
      <c r="F990" s="19">
        <f>LARGE($F$979:$F$985,4)</f>
        <v/>
      </c>
      <c r="G990" s="19">
        <f>LARGE($G$979:$G$985,4)</f>
        <v/>
      </c>
    </row>
    <row r="991">
      <c r="A991" s="3" t="inlineStr">
        <is>
          <t xml:space="preserve">  λ(5)</t>
        </is>
      </c>
      <c r="B991" s="19">
        <f>LARGE($B$979:$B$985,5)</f>
        <v/>
      </c>
      <c r="C991" s="19">
        <f>LARGE($C$979:$C$985,5)</f>
        <v/>
      </c>
      <c r="D991" s="19">
        <f>LARGE($D$979:$D$985,5)</f>
        <v/>
      </c>
      <c r="E991" s="19">
        <f>LARGE($E$979:$E$985,5)</f>
        <v/>
      </c>
      <c r="F991" s="19">
        <f>LARGE($F$979:$F$985,5)</f>
        <v/>
      </c>
      <c r="G991" s="19">
        <f>LARGE($G$979:$G$985,5)</f>
        <v/>
      </c>
    </row>
    <row r="992">
      <c r="A992" s="3" t="inlineStr">
        <is>
          <t xml:space="preserve">  λ(6)</t>
        </is>
      </c>
      <c r="B992" s="19">
        <f>LARGE($B$979:$B$985,6)</f>
        <v/>
      </c>
      <c r="C992" s="19">
        <f>LARGE($C$979:$C$985,6)</f>
        <v/>
      </c>
      <c r="D992" s="19">
        <f>LARGE($D$979:$D$985,6)</f>
        <v/>
      </c>
      <c r="E992" s="19">
        <f>LARGE($E$979:$E$985,6)</f>
        <v/>
      </c>
      <c r="F992" s="19">
        <f>LARGE($F$979:$F$985,6)</f>
        <v/>
      </c>
      <c r="G992" s="19">
        <f>LARGE($G$979:$G$985,6)</f>
        <v/>
      </c>
    </row>
    <row r="993">
      <c r="A993" s="3" t="inlineStr">
        <is>
          <t xml:space="preserve">  λ(7)</t>
        </is>
      </c>
      <c r="B993" s="19">
        <f>LARGE($B$979:$B$985,7)</f>
        <v/>
      </c>
      <c r="C993" s="19">
        <f>LARGE($C$979:$C$985,7)</f>
        <v/>
      </c>
      <c r="D993" s="19">
        <f>LARGE($D$979:$D$985,7)</f>
        <v/>
      </c>
      <c r="E993" s="19">
        <f>LARGE($E$979:$E$985,7)</f>
        <v/>
      </c>
      <c r="F993" s="19">
        <f>LARGE($F$979:$F$985,7)</f>
        <v/>
      </c>
      <c r="G993" s="19">
        <f>LARGE($G$979:$G$985,7)</f>
        <v/>
      </c>
    </row>
    <row r="994">
      <c r="A994" s="3" t="inlineStr">
        <is>
          <t>check: Σeig − trace (→0)</t>
        </is>
      </c>
      <c r="B994" s="3">
        <f>ROUND(SUM($B$979:$B$985)-($B$958+$C$959+$D$960+$E$961+$F$962+$G$963+$H$964),6)</f>
        <v/>
      </c>
      <c r="C994" s="3">
        <f>ROUND(SUM($C$979:$C$985)-($J$958+$K$959+$L$960+$M$961+$N$962+$O$963+$P$964),6)</f>
        <v/>
      </c>
      <c r="D994" s="3">
        <f>ROUND(SUM($D$979:$D$985)-($R$958+$S$959+$T$960+$U$961+$V$962+$W$963+$X$964),6)</f>
        <v/>
      </c>
      <c r="E994" s="3">
        <f>ROUND(SUM($E$979:$E$985)-($Z$958+$AA$959+$AB$960+$AC$961+$AD$962+$AE$963+$AF$964),6)</f>
        <v/>
      </c>
      <c r="F994" s="3">
        <f>ROUND(SUM($F$979:$F$985)-($AH$958+$AI$959+$AJ$960+$AK$961+$AL$962+$AM$963+$AN$964),6)</f>
        <v/>
      </c>
      <c r="G994" s="3">
        <f>ROUND(SUM($G$979:$G$985)-($AP$958+$AQ$959+$AR$960+$AS$961+$AT$962+$AU$963+$AV$964),6)</f>
        <v/>
      </c>
    </row>
    <row r="995">
      <c r="A995" s="3" t="inlineStr">
        <is>
          <t>check: Πeig − det (→0)</t>
        </is>
      </c>
      <c r="B995" s="3">
        <f>ROUND(MDETERM($B$958:$H$964)-PRODUCT($B$979:$B$985),6)</f>
        <v/>
      </c>
      <c r="C995" s="3">
        <f>ROUND(MDETERM($J$958:$P$964)-PRODUCT($C$979:$C$985),6)</f>
        <v/>
      </c>
      <c r="D995" s="3">
        <f>ROUND(MDETERM($R$958:$X$964)-PRODUCT($D$979:$D$985),6)</f>
        <v/>
      </c>
      <c r="E995" s="3">
        <f>ROUND(MDETERM($Z$958:$AF$964)-PRODUCT($E$979:$E$985),6)</f>
        <v/>
      </c>
      <c r="F995" s="3">
        <f>ROUND(MDETERM($AH$958:$AN$964)-PRODUCT($F$979:$F$985),6)</f>
        <v/>
      </c>
      <c r="G995" s="3">
        <f>ROUND(MDETERM($AP$958:$AV$964)-PRODUCT($G$979:$G$985),6)</f>
        <v/>
      </c>
    </row>
    <row r="996">
      <c r="A996" s="3" t="inlineStr">
        <is>
          <t>complex eigenvalues?</t>
        </is>
      </c>
      <c r="B996" s="3" t="inlineStr"/>
      <c r="C996" s="3" t="inlineStr"/>
      <c r="D996" s="3" t="inlineStr"/>
      <c r="E996" s="3" t="inlineStr"/>
      <c r="F996" s="3" t="inlineStr"/>
      <c r="G996" s="3" t="inlineStr"/>
    </row>
    <row r="997">
      <c r="A997" s="3" t="inlineStr">
        <is>
          <t>check: det(M − λᵢI) per sorted λ (→0)</t>
        </is>
      </c>
    </row>
    <row r="998">
      <c r="A998" s="3" t="inlineStr">
        <is>
          <t xml:space="preserve">  det(M − λ(1)I)</t>
        </is>
      </c>
      <c r="B998" s="3">
        <f t="array" ref="B998">ROUND(MDETERM($B$958:$H$964-$B$987*MUNIT(7)),6)</f>
        <v/>
      </c>
      <c r="C998" s="3">
        <f t="array" ref="C998">ROUND(MDETERM($J$958:$P$964-$C$987*MUNIT(7)),6)</f>
        <v/>
      </c>
      <c r="D998" s="3">
        <f t="array" ref="D998">ROUND(MDETERM($R$958:$X$964-$D$987*MUNIT(7)),6)</f>
        <v/>
      </c>
      <c r="E998" s="3">
        <f t="array" ref="E998">ROUND(MDETERM($Z$958:$AF$964-$E$987*MUNIT(7)),6)</f>
        <v/>
      </c>
      <c r="F998" s="3">
        <f t="array" ref="F998">ROUND(MDETERM($AH$958:$AN$964-$F$987*MUNIT(7)),6)</f>
        <v/>
      </c>
      <c r="G998" s="3">
        <f t="array" ref="G998">ROUND(MDETERM($AP$958:$AV$964-$G$987*MUNIT(7)),6)</f>
        <v/>
      </c>
    </row>
    <row r="999">
      <c r="A999" s="3" t="inlineStr">
        <is>
          <t xml:space="preserve">  det(M − λ(2)I)</t>
        </is>
      </c>
      <c r="B999" s="3">
        <f t="array" ref="B999">ROUND(MDETERM($B$958:$H$964-$B$988*MUNIT(7)),6)</f>
        <v/>
      </c>
      <c r="C999" s="3">
        <f t="array" ref="C999">ROUND(MDETERM($J$958:$P$964-$C$988*MUNIT(7)),6)</f>
        <v/>
      </c>
      <c r="D999" s="3">
        <f t="array" ref="D999">ROUND(MDETERM($R$958:$X$964-$D$988*MUNIT(7)),6)</f>
        <v/>
      </c>
      <c r="E999" s="3">
        <f t="array" ref="E999">ROUND(MDETERM($Z$958:$AF$964-$E$988*MUNIT(7)),6)</f>
        <v/>
      </c>
      <c r="F999" s="3">
        <f t="array" ref="F999">ROUND(MDETERM($AH$958:$AN$964-$F$988*MUNIT(7)),6)</f>
        <v/>
      </c>
      <c r="G999" s="3">
        <f t="array" ref="G999">ROUND(MDETERM($AP$958:$AV$964-$G$988*MUNIT(7)),6)</f>
        <v/>
      </c>
    </row>
    <row r="1000">
      <c r="A1000" s="3" t="inlineStr">
        <is>
          <t xml:space="preserve">  det(M − λ(3)I)</t>
        </is>
      </c>
      <c r="B1000" s="3">
        <f t="array" ref="B1000">ROUND(MDETERM($B$958:$H$964-$B$989*MUNIT(7)),6)</f>
        <v/>
      </c>
      <c r="C1000" s="3">
        <f t="array" ref="C1000">ROUND(MDETERM($J$958:$P$964-$C$989*MUNIT(7)),6)</f>
        <v/>
      </c>
      <c r="D1000" s="3">
        <f t="array" ref="D1000">ROUND(MDETERM($R$958:$X$964-$D$989*MUNIT(7)),6)</f>
        <v/>
      </c>
      <c r="E1000" s="3">
        <f t="array" ref="E1000">ROUND(MDETERM($Z$958:$AF$964-$E$989*MUNIT(7)),6)</f>
        <v/>
      </c>
      <c r="F1000" s="3">
        <f t="array" ref="F1000">ROUND(MDETERM($AH$958:$AN$964-$F$989*MUNIT(7)),6)</f>
        <v/>
      </c>
      <c r="G1000" s="3">
        <f t="array" ref="G1000">ROUND(MDETERM($AP$958:$AV$964-$G$989*MUNIT(7)),6)</f>
        <v/>
      </c>
    </row>
    <row r="1001">
      <c r="A1001" s="3" t="inlineStr">
        <is>
          <t xml:space="preserve">  det(M − λ(4)I)</t>
        </is>
      </c>
      <c r="B1001" s="3">
        <f t="array" ref="B1001">ROUND(MDETERM($B$958:$H$964-$B$990*MUNIT(7)),6)</f>
        <v/>
      </c>
      <c r="C1001" s="3">
        <f t="array" ref="C1001">ROUND(MDETERM($J$958:$P$964-$C$990*MUNIT(7)),6)</f>
        <v/>
      </c>
      <c r="D1001" s="3">
        <f t="array" ref="D1001">ROUND(MDETERM($R$958:$X$964-$D$990*MUNIT(7)),6)</f>
        <v/>
      </c>
      <c r="E1001" s="3">
        <f t="array" ref="E1001">ROUND(MDETERM($Z$958:$AF$964-$E$990*MUNIT(7)),6)</f>
        <v/>
      </c>
      <c r="F1001" s="3">
        <f t="array" ref="F1001">ROUND(MDETERM($AH$958:$AN$964-$F$990*MUNIT(7)),6)</f>
        <v/>
      </c>
      <c r="G1001" s="3">
        <f t="array" ref="G1001">ROUND(MDETERM($AP$958:$AV$964-$G$990*MUNIT(7)),6)</f>
        <v/>
      </c>
    </row>
    <row r="1002">
      <c r="A1002" s="3" t="inlineStr">
        <is>
          <t xml:space="preserve">  det(M − λ(5)I)</t>
        </is>
      </c>
      <c r="B1002" s="3">
        <f t="array" ref="B1002">ROUND(MDETERM($B$958:$H$964-$B$991*MUNIT(7)),6)</f>
        <v/>
      </c>
      <c r="C1002" s="3">
        <f t="array" ref="C1002">ROUND(MDETERM($J$958:$P$964-$C$991*MUNIT(7)),6)</f>
        <v/>
      </c>
      <c r="D1002" s="3">
        <f t="array" ref="D1002">ROUND(MDETERM($R$958:$X$964-$D$991*MUNIT(7)),6)</f>
        <v/>
      </c>
      <c r="E1002" s="3">
        <f t="array" ref="E1002">ROUND(MDETERM($Z$958:$AF$964-$E$991*MUNIT(7)),6)</f>
        <v/>
      </c>
      <c r="F1002" s="3">
        <f t="array" ref="F1002">ROUND(MDETERM($AH$958:$AN$964-$F$991*MUNIT(7)),6)</f>
        <v/>
      </c>
      <c r="G1002" s="3">
        <f t="array" ref="G1002">ROUND(MDETERM($AP$958:$AV$964-$G$991*MUNIT(7)),6)</f>
        <v/>
      </c>
    </row>
    <row r="1003">
      <c r="A1003" s="3" t="inlineStr">
        <is>
          <t xml:space="preserve">  det(M − λ(6)I)</t>
        </is>
      </c>
      <c r="B1003" s="3">
        <f t="array" ref="B1003">ROUND(MDETERM($B$958:$H$964-$B$992*MUNIT(7)),6)</f>
        <v/>
      </c>
      <c r="C1003" s="3">
        <f t="array" ref="C1003">ROUND(MDETERM($J$958:$P$964-$C$992*MUNIT(7)),6)</f>
        <v/>
      </c>
      <c r="D1003" s="3">
        <f t="array" ref="D1003">ROUND(MDETERM($R$958:$X$964-$D$992*MUNIT(7)),6)</f>
        <v/>
      </c>
      <c r="E1003" s="3">
        <f t="array" ref="E1003">ROUND(MDETERM($Z$958:$AF$964-$E$992*MUNIT(7)),6)</f>
        <v/>
      </c>
      <c r="F1003" s="3">
        <f t="array" ref="F1003">ROUND(MDETERM($AH$958:$AN$964-$F$992*MUNIT(7)),6)</f>
        <v/>
      </c>
      <c r="G1003" s="3">
        <f t="array" ref="G1003">ROUND(MDETERM($AP$958:$AV$964-$G$992*MUNIT(7)),6)</f>
        <v/>
      </c>
    </row>
    <row r="1004">
      <c r="A1004" s="3" t="inlineStr">
        <is>
          <t xml:space="preserve">  det(M − λ(7)I)</t>
        </is>
      </c>
      <c r="B1004" s="3">
        <f t="array" ref="B1004">ROUND(MDETERM($B$958:$H$964-$B$993*MUNIT(7)),6)</f>
        <v/>
      </c>
      <c r="C1004" s="3">
        <f t="array" ref="C1004">ROUND(MDETERM($J$958:$P$964-$C$993*MUNIT(7)),6)</f>
        <v/>
      </c>
      <c r="D1004" s="3">
        <f t="array" ref="D1004">ROUND(MDETERM($R$958:$X$964-$D$993*MUNIT(7)),6)</f>
        <v/>
      </c>
      <c r="E1004" s="3">
        <f t="array" ref="E1004">ROUND(MDETERM($Z$958:$AF$964-$E$993*MUNIT(7)),6)</f>
        <v/>
      </c>
      <c r="F1004" s="3">
        <f t="array" ref="F1004">ROUND(MDETERM($AH$958:$AN$964-$F$993*MUNIT(7)),6)</f>
        <v/>
      </c>
      <c r="G1004" s="3">
        <f t="array" ref="G1004">ROUND(MDETERM($AP$958:$AV$964-$G$993*MUNIT(7)),6)</f>
        <v/>
      </c>
    </row>
    <row r="1008" ht="16" customHeight="1">
      <c r="A1008" s="14" t="inlineStr">
        <is>
          <t>RAG R1-R2 | llama3.3:70b</t>
        </is>
      </c>
      <c r="B1008" s="9" t="inlineStr">
        <is>
          <t>run 1 (raw, pasted)</t>
        </is>
      </c>
      <c r="J1008" s="9" t="inlineStr">
        <is>
          <t>run 2 (raw, pasted)</t>
        </is>
      </c>
      <c r="R1008" s="9" t="inlineStr">
        <is>
          <t>run 3 (raw, pasted)</t>
        </is>
      </c>
      <c r="Z1008" s="9" t="inlineStr">
        <is>
          <t>run 4 (raw, pasted)</t>
        </is>
      </c>
      <c r="AH1008" s="9" t="inlineStr">
        <is>
          <t>run 5 (raw, pasted)</t>
        </is>
      </c>
      <c r="AP1008" s="9" t="inlineStr">
        <is>
          <t>Step2 average matrix (formula)</t>
        </is>
      </c>
      <c r="AX1008" s="9" t="inlineStr">
        <is>
          <t>ground truth (reference)</t>
        </is>
      </c>
    </row>
    <row r="1009" ht="60" customHeight="1">
      <c r="B1009" s="15" t="inlineStr">
        <is>
          <t>Motor</t>
        </is>
      </c>
      <c r="C1009" s="15" t="inlineStr">
        <is>
          <t>Housing</t>
        </is>
      </c>
      <c r="D1009" s="15" t="inlineStr">
        <is>
          <t>Ring Gear</t>
        </is>
      </c>
      <c r="E1009" s="15" t="inlineStr">
        <is>
          <t>Clip</t>
        </is>
      </c>
      <c r="F1009" s="15" t="inlineStr">
        <is>
          <t>Battery</t>
        </is>
      </c>
      <c r="G1009" s="15" t="inlineStr">
        <is>
          <t>Switch</t>
        </is>
      </c>
      <c r="H1009" s="15" t="inlineStr">
        <is>
          <t>Screwdriver Bit</t>
        </is>
      </c>
      <c r="J1009" s="15" t="inlineStr">
        <is>
          <t>Motor</t>
        </is>
      </c>
      <c r="K1009" s="15" t="inlineStr">
        <is>
          <t>Housing</t>
        </is>
      </c>
      <c r="L1009" s="15" t="inlineStr">
        <is>
          <t>Ring Gear</t>
        </is>
      </c>
      <c r="M1009" s="15" t="inlineStr">
        <is>
          <t>Clip</t>
        </is>
      </c>
      <c r="N1009" s="15" t="inlineStr">
        <is>
          <t>Battery</t>
        </is>
      </c>
      <c r="O1009" s="15" t="inlineStr">
        <is>
          <t>Switch</t>
        </is>
      </c>
      <c r="P1009" s="15" t="inlineStr">
        <is>
          <t>Screwdriver Bit</t>
        </is>
      </c>
      <c r="R1009" s="15" t="inlineStr">
        <is>
          <t>Motor</t>
        </is>
      </c>
      <c r="S1009" s="15" t="inlineStr">
        <is>
          <t>Housing</t>
        </is>
      </c>
      <c r="T1009" s="15" t="inlineStr">
        <is>
          <t>Ring Gear</t>
        </is>
      </c>
      <c r="U1009" s="15" t="inlineStr">
        <is>
          <t>Clip</t>
        </is>
      </c>
      <c r="V1009" s="15" t="inlineStr">
        <is>
          <t>Battery</t>
        </is>
      </c>
      <c r="W1009" s="15" t="inlineStr">
        <is>
          <t>Switch</t>
        </is>
      </c>
      <c r="X1009" s="15" t="inlineStr">
        <is>
          <t>Screwdriver Bit</t>
        </is>
      </c>
      <c r="Z1009" s="15" t="inlineStr">
        <is>
          <t>Motor</t>
        </is>
      </c>
      <c r="AA1009" s="15" t="inlineStr">
        <is>
          <t>Housing</t>
        </is>
      </c>
      <c r="AB1009" s="15" t="inlineStr">
        <is>
          <t>Ring Gear</t>
        </is>
      </c>
      <c r="AC1009" s="15" t="inlineStr">
        <is>
          <t>Clip</t>
        </is>
      </c>
      <c r="AD1009" s="15" t="inlineStr">
        <is>
          <t>Battery</t>
        </is>
      </c>
      <c r="AE1009" s="15" t="inlineStr">
        <is>
          <t>Switch</t>
        </is>
      </c>
      <c r="AF1009" s="15" t="inlineStr">
        <is>
          <t>Screwdriver Bit</t>
        </is>
      </c>
      <c r="AH1009" s="15" t="inlineStr">
        <is>
          <t>Motor</t>
        </is>
      </c>
      <c r="AI1009" s="15" t="inlineStr">
        <is>
          <t>Housing</t>
        </is>
      </c>
      <c r="AJ1009" s="15" t="inlineStr">
        <is>
          <t>Ring Gear</t>
        </is>
      </c>
      <c r="AK1009" s="15" t="inlineStr">
        <is>
          <t>Clip</t>
        </is>
      </c>
      <c r="AL1009" s="15" t="inlineStr">
        <is>
          <t>Battery</t>
        </is>
      </c>
      <c r="AM1009" s="15" t="inlineStr">
        <is>
          <t>Switch</t>
        </is>
      </c>
      <c r="AN1009" s="15" t="inlineStr">
        <is>
          <t>Screwdriver Bit</t>
        </is>
      </c>
      <c r="AP1009" s="15" t="inlineStr">
        <is>
          <t>Motor</t>
        </is>
      </c>
      <c r="AQ1009" s="15" t="inlineStr">
        <is>
          <t>Housing</t>
        </is>
      </c>
      <c r="AR1009" s="15" t="inlineStr">
        <is>
          <t>Ring Gear</t>
        </is>
      </c>
      <c r="AS1009" s="15" t="inlineStr">
        <is>
          <t>Clip</t>
        </is>
      </c>
      <c r="AT1009" s="15" t="inlineStr">
        <is>
          <t>Battery</t>
        </is>
      </c>
      <c r="AU1009" s="15" t="inlineStr">
        <is>
          <t>Switch</t>
        </is>
      </c>
      <c r="AV1009" s="15" t="inlineStr">
        <is>
          <t>Screwdriver Bit</t>
        </is>
      </c>
    </row>
    <row r="1010">
      <c r="A1010" s="3" t="inlineStr">
        <is>
          <t>Motor</t>
        </is>
      </c>
      <c r="B1010" s="8" t="n">
        <v>1</v>
      </c>
      <c r="C1010" s="8" t="n">
        <v>1</v>
      </c>
      <c r="D1010" s="8" t="n">
        <v>1</v>
      </c>
      <c r="E1010" s="8" t="n">
        <v>1</v>
      </c>
      <c r="F1010" s="8" t="n">
        <v>1</v>
      </c>
      <c r="G1010" s="8" t="n">
        <v>1</v>
      </c>
      <c r="H1010" s="8" t="n">
        <v>1</v>
      </c>
      <c r="J1010" s="8" t="n">
        <v>1</v>
      </c>
      <c r="K1010" s="8" t="n">
        <v>1</v>
      </c>
      <c r="L1010" s="8" t="n">
        <v>1</v>
      </c>
      <c r="M1010" s="8" t="n">
        <v>1</v>
      </c>
      <c r="N1010" s="8" t="n">
        <v>1</v>
      </c>
      <c r="O1010" s="8" t="n">
        <v>1</v>
      </c>
      <c r="P1010" s="8" t="n">
        <v>1</v>
      </c>
      <c r="R1010" s="8" t="n">
        <v>1</v>
      </c>
      <c r="S1010" s="8" t="n">
        <v>1</v>
      </c>
      <c r="T1010" s="8" t="n">
        <v>1</v>
      </c>
      <c r="U1010" s="8" t="n">
        <v>1</v>
      </c>
      <c r="V1010" s="8" t="n">
        <v>1</v>
      </c>
      <c r="W1010" s="8" t="n">
        <v>1</v>
      </c>
      <c r="X1010" s="8" t="n">
        <v>1</v>
      </c>
      <c r="Z1010" s="8" t="n">
        <v>1</v>
      </c>
      <c r="AA1010" s="8" t="n">
        <v>1</v>
      </c>
      <c r="AB1010" s="8" t="n">
        <v>1</v>
      </c>
      <c r="AC1010" s="8" t="n">
        <v>1</v>
      </c>
      <c r="AD1010" s="8" t="n">
        <v>1</v>
      </c>
      <c r="AE1010" s="8" t="n">
        <v>1</v>
      </c>
      <c r="AF1010" s="8" t="n">
        <v>1</v>
      </c>
      <c r="AH1010" s="8" t="n">
        <v>1</v>
      </c>
      <c r="AI1010" s="8" t="n">
        <v>1</v>
      </c>
      <c r="AJ1010" s="8" t="n">
        <v>1</v>
      </c>
      <c r="AK1010" s="8" t="n">
        <v>1</v>
      </c>
      <c r="AL1010" s="8" t="n">
        <v>1</v>
      </c>
      <c r="AM1010" s="8" t="n">
        <v>1</v>
      </c>
      <c r="AN1010" s="8" t="n">
        <v>1</v>
      </c>
      <c r="AP1010" s="8">
        <f>IF(($B$1010&lt;&gt;2)+($J$1010&lt;&gt;2)+($R$1010&lt;&gt;2)+($Z$1010&lt;&gt;2)+($AH$1010&lt;&gt;2)=0,2,IF((($B$1010&lt;&gt;2)*$B$1010+($J$1010&lt;&gt;2)*$J$1010+($R$1010&lt;&gt;2)*$R$1010+($Z$1010&lt;&gt;2)*$Z$1010+($AH$1010&lt;&gt;2)*$AH$1010)/(($B$1010&lt;&gt;2)+($J$1010&lt;&gt;2)+($R$1010&lt;&gt;2)+($Z$1010&lt;&gt;2)+($AH$1010&lt;&gt;2))&gt;=0.5,1,0))</f>
        <v/>
      </c>
      <c r="AQ1010" s="8">
        <f>IF(($C$1010&lt;&gt;2)+($K$1010&lt;&gt;2)+($S$1010&lt;&gt;2)+($AA$1010&lt;&gt;2)+($AI$1010&lt;&gt;2)=0,2,IF((($C$1010&lt;&gt;2)*$C$1010+($K$1010&lt;&gt;2)*$K$1010+($S$1010&lt;&gt;2)*$S$1010+($AA$1010&lt;&gt;2)*$AA$1010+($AI$1010&lt;&gt;2)*$AI$1010)/(($C$1010&lt;&gt;2)+($K$1010&lt;&gt;2)+($S$1010&lt;&gt;2)+($AA$1010&lt;&gt;2)+($AI$1010&lt;&gt;2))&gt;=0.5,1,0))</f>
        <v/>
      </c>
      <c r="AR1010" s="8">
        <f>IF(($D$1010&lt;&gt;2)+($L$1010&lt;&gt;2)+($T$1010&lt;&gt;2)+($AB$1010&lt;&gt;2)+($AJ$1010&lt;&gt;2)=0,2,IF((($D$1010&lt;&gt;2)*$D$1010+($L$1010&lt;&gt;2)*$L$1010+($T$1010&lt;&gt;2)*$T$1010+($AB$1010&lt;&gt;2)*$AB$1010+($AJ$1010&lt;&gt;2)*$AJ$1010)/(($D$1010&lt;&gt;2)+($L$1010&lt;&gt;2)+($T$1010&lt;&gt;2)+($AB$1010&lt;&gt;2)+($AJ$1010&lt;&gt;2))&gt;=0.5,1,0))</f>
        <v/>
      </c>
      <c r="AS1010" s="8">
        <f>IF(($E$1010&lt;&gt;2)+($M$1010&lt;&gt;2)+($U$1010&lt;&gt;2)+($AC$1010&lt;&gt;2)+($AK$1010&lt;&gt;2)=0,2,IF((($E$1010&lt;&gt;2)*$E$1010+($M$1010&lt;&gt;2)*$M$1010+($U$1010&lt;&gt;2)*$U$1010+($AC$1010&lt;&gt;2)*$AC$1010+($AK$1010&lt;&gt;2)*$AK$1010)/(($E$1010&lt;&gt;2)+($M$1010&lt;&gt;2)+($U$1010&lt;&gt;2)+($AC$1010&lt;&gt;2)+($AK$1010&lt;&gt;2))&gt;=0.5,1,0))</f>
        <v/>
      </c>
      <c r="AT1010" s="8">
        <f>IF(($F$1010&lt;&gt;2)+($N$1010&lt;&gt;2)+($V$1010&lt;&gt;2)+($AD$1010&lt;&gt;2)+($AL$1010&lt;&gt;2)=0,2,IF((($F$1010&lt;&gt;2)*$F$1010+($N$1010&lt;&gt;2)*$N$1010+($V$1010&lt;&gt;2)*$V$1010+($AD$1010&lt;&gt;2)*$AD$1010+($AL$1010&lt;&gt;2)*$AL$1010)/(($F$1010&lt;&gt;2)+($N$1010&lt;&gt;2)+($V$1010&lt;&gt;2)+($AD$1010&lt;&gt;2)+($AL$1010&lt;&gt;2))&gt;=0.5,1,0))</f>
        <v/>
      </c>
      <c r="AU1010" s="8">
        <f>IF(($G$1010&lt;&gt;2)+($O$1010&lt;&gt;2)+($W$1010&lt;&gt;2)+($AE$1010&lt;&gt;2)+($AM$1010&lt;&gt;2)=0,2,IF((($G$1010&lt;&gt;2)*$G$1010+($O$1010&lt;&gt;2)*$O$1010+($W$1010&lt;&gt;2)*$W$1010+($AE$1010&lt;&gt;2)*$AE$1010+($AM$1010&lt;&gt;2)*$AM$1010)/(($G$1010&lt;&gt;2)+($O$1010&lt;&gt;2)+($W$1010&lt;&gt;2)+($AE$1010&lt;&gt;2)+($AM$1010&lt;&gt;2))&gt;=0.5,1,0))</f>
        <v/>
      </c>
      <c r="AV1010" s="8">
        <f>IF(($H$1010&lt;&gt;2)+($P$1010&lt;&gt;2)+($X$1010&lt;&gt;2)+($AF$1010&lt;&gt;2)+($AN$1010&lt;&gt;2)=0,2,IF((($H$1010&lt;&gt;2)*$H$1010+($P$1010&lt;&gt;2)*$P$1010+($X$1010&lt;&gt;2)*$X$1010+($AF$1010&lt;&gt;2)*$AF$1010+($AN$1010&lt;&gt;2)*$AN$1010)/(($H$1010&lt;&gt;2)+($P$1010&lt;&gt;2)+($X$1010&lt;&gt;2)+($AF$1010&lt;&gt;2)+($AN$1010&lt;&gt;2))&gt;=0.5,1,0))</f>
        <v/>
      </c>
      <c r="AX1010" s="16">
        <f>'Ground truth'!$B$14</f>
        <v/>
      </c>
      <c r="AY1010" s="16">
        <f>'Ground truth'!$C$14</f>
        <v/>
      </c>
      <c r="AZ1010" s="16">
        <f>'Ground truth'!$D$14</f>
        <v/>
      </c>
      <c r="BA1010" s="16">
        <f>'Ground truth'!$E$14</f>
        <v/>
      </c>
      <c r="BB1010" s="16">
        <f>'Ground truth'!$F$14</f>
        <v/>
      </c>
      <c r="BC1010" s="16">
        <f>'Ground truth'!$G$14</f>
        <v/>
      </c>
      <c r="BD1010" s="16">
        <f>'Ground truth'!$H$14</f>
        <v/>
      </c>
    </row>
    <row r="1011">
      <c r="A1011" s="3" t="inlineStr">
        <is>
          <t>Housing</t>
        </is>
      </c>
      <c r="B1011" s="8" t="n">
        <v>1</v>
      </c>
      <c r="C1011" s="8" t="n">
        <v>1</v>
      </c>
      <c r="D1011" s="8" t="n">
        <v>1</v>
      </c>
      <c r="E1011" s="8" t="n">
        <v>1</v>
      </c>
      <c r="F1011" s="8" t="n">
        <v>0</v>
      </c>
      <c r="G1011" s="8" t="n">
        <v>1</v>
      </c>
      <c r="H1011" s="8" t="n">
        <v>0</v>
      </c>
      <c r="J1011" s="8" t="n">
        <v>1</v>
      </c>
      <c r="K1011" s="8" t="n">
        <v>1</v>
      </c>
      <c r="L1011" s="8" t="n">
        <v>1</v>
      </c>
      <c r="M1011" s="8" t="n">
        <v>1</v>
      </c>
      <c r="N1011" s="8" t="n">
        <v>0</v>
      </c>
      <c r="O1011" s="8" t="n">
        <v>1</v>
      </c>
      <c r="P1011" s="8" t="n">
        <v>0</v>
      </c>
      <c r="R1011" s="8" t="n">
        <v>1</v>
      </c>
      <c r="S1011" s="8" t="n">
        <v>1</v>
      </c>
      <c r="T1011" s="8" t="n">
        <v>1</v>
      </c>
      <c r="U1011" s="8" t="n">
        <v>1</v>
      </c>
      <c r="V1011" s="8" t="n">
        <v>0</v>
      </c>
      <c r="W1011" s="8" t="n">
        <v>1</v>
      </c>
      <c r="X1011" s="8" t="n">
        <v>0</v>
      </c>
      <c r="Z1011" s="8" t="n">
        <v>1</v>
      </c>
      <c r="AA1011" s="8" t="n">
        <v>1</v>
      </c>
      <c r="AB1011" s="8" t="n">
        <v>1</v>
      </c>
      <c r="AC1011" s="8" t="n">
        <v>1</v>
      </c>
      <c r="AD1011" s="8" t="n">
        <v>0</v>
      </c>
      <c r="AE1011" s="8" t="n">
        <v>1</v>
      </c>
      <c r="AF1011" s="8" t="n">
        <v>0</v>
      </c>
      <c r="AH1011" s="8" t="n">
        <v>1</v>
      </c>
      <c r="AI1011" s="8" t="n">
        <v>1</v>
      </c>
      <c r="AJ1011" s="8" t="n">
        <v>1</v>
      </c>
      <c r="AK1011" s="8" t="n">
        <v>1</v>
      </c>
      <c r="AL1011" s="8" t="n">
        <v>0</v>
      </c>
      <c r="AM1011" s="8" t="n">
        <v>1</v>
      </c>
      <c r="AN1011" s="8" t="n">
        <v>0</v>
      </c>
      <c r="AP1011" s="8">
        <f>IF(($B$1011&lt;&gt;2)+($J$1011&lt;&gt;2)+($R$1011&lt;&gt;2)+($Z$1011&lt;&gt;2)+($AH$1011&lt;&gt;2)=0,2,IF((($B$1011&lt;&gt;2)*$B$1011+($J$1011&lt;&gt;2)*$J$1011+($R$1011&lt;&gt;2)*$R$1011+($Z$1011&lt;&gt;2)*$Z$1011+($AH$1011&lt;&gt;2)*$AH$1011)/(($B$1011&lt;&gt;2)+($J$1011&lt;&gt;2)+($R$1011&lt;&gt;2)+($Z$1011&lt;&gt;2)+($AH$1011&lt;&gt;2))&gt;=0.5,1,0))</f>
        <v/>
      </c>
      <c r="AQ1011" s="8">
        <f>IF(($C$1011&lt;&gt;2)+($K$1011&lt;&gt;2)+($S$1011&lt;&gt;2)+($AA$1011&lt;&gt;2)+($AI$1011&lt;&gt;2)=0,2,IF((($C$1011&lt;&gt;2)*$C$1011+($K$1011&lt;&gt;2)*$K$1011+($S$1011&lt;&gt;2)*$S$1011+($AA$1011&lt;&gt;2)*$AA$1011+($AI$1011&lt;&gt;2)*$AI$1011)/(($C$1011&lt;&gt;2)+($K$1011&lt;&gt;2)+($S$1011&lt;&gt;2)+($AA$1011&lt;&gt;2)+($AI$1011&lt;&gt;2))&gt;=0.5,1,0))</f>
        <v/>
      </c>
      <c r="AR1011" s="8">
        <f>IF(($D$1011&lt;&gt;2)+($L$1011&lt;&gt;2)+($T$1011&lt;&gt;2)+($AB$1011&lt;&gt;2)+($AJ$1011&lt;&gt;2)=0,2,IF((($D$1011&lt;&gt;2)*$D$1011+($L$1011&lt;&gt;2)*$L$1011+($T$1011&lt;&gt;2)*$T$1011+($AB$1011&lt;&gt;2)*$AB$1011+($AJ$1011&lt;&gt;2)*$AJ$1011)/(($D$1011&lt;&gt;2)+($L$1011&lt;&gt;2)+($T$1011&lt;&gt;2)+($AB$1011&lt;&gt;2)+($AJ$1011&lt;&gt;2))&gt;=0.5,1,0))</f>
        <v/>
      </c>
      <c r="AS1011" s="8">
        <f>IF(($E$1011&lt;&gt;2)+($M$1011&lt;&gt;2)+($U$1011&lt;&gt;2)+($AC$1011&lt;&gt;2)+($AK$1011&lt;&gt;2)=0,2,IF((($E$1011&lt;&gt;2)*$E$1011+($M$1011&lt;&gt;2)*$M$1011+($U$1011&lt;&gt;2)*$U$1011+($AC$1011&lt;&gt;2)*$AC$1011+($AK$1011&lt;&gt;2)*$AK$1011)/(($E$1011&lt;&gt;2)+($M$1011&lt;&gt;2)+($U$1011&lt;&gt;2)+($AC$1011&lt;&gt;2)+($AK$1011&lt;&gt;2))&gt;=0.5,1,0))</f>
        <v/>
      </c>
      <c r="AT1011" s="8">
        <f>IF(($F$1011&lt;&gt;2)+($N$1011&lt;&gt;2)+($V$1011&lt;&gt;2)+($AD$1011&lt;&gt;2)+($AL$1011&lt;&gt;2)=0,2,IF((($F$1011&lt;&gt;2)*$F$1011+($N$1011&lt;&gt;2)*$N$1011+($V$1011&lt;&gt;2)*$V$1011+($AD$1011&lt;&gt;2)*$AD$1011+($AL$1011&lt;&gt;2)*$AL$1011)/(($F$1011&lt;&gt;2)+($N$1011&lt;&gt;2)+($V$1011&lt;&gt;2)+($AD$1011&lt;&gt;2)+($AL$1011&lt;&gt;2))&gt;=0.5,1,0))</f>
        <v/>
      </c>
      <c r="AU1011" s="8">
        <f>IF(($G$1011&lt;&gt;2)+($O$1011&lt;&gt;2)+($W$1011&lt;&gt;2)+($AE$1011&lt;&gt;2)+($AM$1011&lt;&gt;2)=0,2,IF((($G$1011&lt;&gt;2)*$G$1011+($O$1011&lt;&gt;2)*$O$1011+($W$1011&lt;&gt;2)*$W$1011+($AE$1011&lt;&gt;2)*$AE$1011+($AM$1011&lt;&gt;2)*$AM$1011)/(($G$1011&lt;&gt;2)+($O$1011&lt;&gt;2)+($W$1011&lt;&gt;2)+($AE$1011&lt;&gt;2)+($AM$1011&lt;&gt;2))&gt;=0.5,1,0))</f>
        <v/>
      </c>
      <c r="AV1011" s="8">
        <f>IF(($H$1011&lt;&gt;2)+($P$1011&lt;&gt;2)+($X$1011&lt;&gt;2)+($AF$1011&lt;&gt;2)+($AN$1011&lt;&gt;2)=0,2,IF((($H$1011&lt;&gt;2)*$H$1011+($P$1011&lt;&gt;2)*$P$1011+($X$1011&lt;&gt;2)*$X$1011+($AF$1011&lt;&gt;2)*$AF$1011+($AN$1011&lt;&gt;2)*$AN$1011)/(($H$1011&lt;&gt;2)+($P$1011&lt;&gt;2)+($X$1011&lt;&gt;2)+($AF$1011&lt;&gt;2)+($AN$1011&lt;&gt;2))&gt;=0.5,1,0))</f>
        <v/>
      </c>
      <c r="AX1011" s="16">
        <f>'Ground truth'!$B$15</f>
        <v/>
      </c>
      <c r="AY1011" s="16">
        <f>'Ground truth'!$C$15</f>
        <v/>
      </c>
      <c r="AZ1011" s="16">
        <f>'Ground truth'!$D$15</f>
        <v/>
      </c>
      <c r="BA1011" s="16">
        <f>'Ground truth'!$E$15</f>
        <v/>
      </c>
      <c r="BB1011" s="16">
        <f>'Ground truth'!$F$15</f>
        <v/>
      </c>
      <c r="BC1011" s="16">
        <f>'Ground truth'!$G$15</f>
        <v/>
      </c>
      <c r="BD1011" s="16">
        <f>'Ground truth'!$H$15</f>
        <v/>
      </c>
    </row>
    <row r="1012">
      <c r="A1012" s="3" t="inlineStr">
        <is>
          <t>Ring Gear</t>
        </is>
      </c>
      <c r="B1012" s="8" t="n">
        <v>1</v>
      </c>
      <c r="C1012" s="8" t="n">
        <v>1</v>
      </c>
      <c r="D1012" s="8" t="n">
        <v>1</v>
      </c>
      <c r="E1012" s="8" t="n">
        <v>1</v>
      </c>
      <c r="F1012" s="8" t="n">
        <v>0</v>
      </c>
      <c r="G1012" s="8" t="n">
        <v>0</v>
      </c>
      <c r="H1012" s="8" t="n">
        <v>0</v>
      </c>
      <c r="J1012" s="8" t="n">
        <v>1</v>
      </c>
      <c r="K1012" s="8" t="n">
        <v>1</v>
      </c>
      <c r="L1012" s="8" t="n">
        <v>1</v>
      </c>
      <c r="M1012" s="8" t="n">
        <v>1</v>
      </c>
      <c r="N1012" s="8" t="n">
        <v>0</v>
      </c>
      <c r="O1012" s="8" t="n">
        <v>0</v>
      </c>
      <c r="P1012" s="8" t="n">
        <v>0</v>
      </c>
      <c r="R1012" s="8" t="n">
        <v>1</v>
      </c>
      <c r="S1012" s="8" t="n">
        <v>1</v>
      </c>
      <c r="T1012" s="8" t="n">
        <v>1</v>
      </c>
      <c r="U1012" s="8" t="n">
        <v>1</v>
      </c>
      <c r="V1012" s="8" t="n">
        <v>0</v>
      </c>
      <c r="W1012" s="8" t="n">
        <v>0</v>
      </c>
      <c r="X1012" s="8" t="n">
        <v>0</v>
      </c>
      <c r="Z1012" s="8" t="n">
        <v>1</v>
      </c>
      <c r="AA1012" s="8" t="n">
        <v>1</v>
      </c>
      <c r="AB1012" s="8" t="n">
        <v>1</v>
      </c>
      <c r="AC1012" s="8" t="n">
        <v>1</v>
      </c>
      <c r="AD1012" s="8" t="n">
        <v>0</v>
      </c>
      <c r="AE1012" s="8" t="n">
        <v>0</v>
      </c>
      <c r="AF1012" s="8" t="n">
        <v>0</v>
      </c>
      <c r="AH1012" s="8" t="n">
        <v>1</v>
      </c>
      <c r="AI1012" s="8" t="n">
        <v>1</v>
      </c>
      <c r="AJ1012" s="8" t="n">
        <v>1</v>
      </c>
      <c r="AK1012" s="8" t="n">
        <v>1</v>
      </c>
      <c r="AL1012" s="8" t="n">
        <v>0</v>
      </c>
      <c r="AM1012" s="8" t="n">
        <v>0</v>
      </c>
      <c r="AN1012" s="8" t="n">
        <v>0</v>
      </c>
      <c r="AP1012" s="8">
        <f>IF(($B$1012&lt;&gt;2)+($J$1012&lt;&gt;2)+($R$1012&lt;&gt;2)+($Z$1012&lt;&gt;2)+($AH$1012&lt;&gt;2)=0,2,IF((($B$1012&lt;&gt;2)*$B$1012+($J$1012&lt;&gt;2)*$J$1012+($R$1012&lt;&gt;2)*$R$1012+($Z$1012&lt;&gt;2)*$Z$1012+($AH$1012&lt;&gt;2)*$AH$1012)/(($B$1012&lt;&gt;2)+($J$1012&lt;&gt;2)+($R$1012&lt;&gt;2)+($Z$1012&lt;&gt;2)+($AH$1012&lt;&gt;2))&gt;=0.5,1,0))</f>
        <v/>
      </c>
      <c r="AQ1012" s="8">
        <f>IF(($C$1012&lt;&gt;2)+($K$1012&lt;&gt;2)+($S$1012&lt;&gt;2)+($AA$1012&lt;&gt;2)+($AI$1012&lt;&gt;2)=0,2,IF((($C$1012&lt;&gt;2)*$C$1012+($K$1012&lt;&gt;2)*$K$1012+($S$1012&lt;&gt;2)*$S$1012+($AA$1012&lt;&gt;2)*$AA$1012+($AI$1012&lt;&gt;2)*$AI$1012)/(($C$1012&lt;&gt;2)+($K$1012&lt;&gt;2)+($S$1012&lt;&gt;2)+($AA$1012&lt;&gt;2)+($AI$1012&lt;&gt;2))&gt;=0.5,1,0))</f>
        <v/>
      </c>
      <c r="AR1012" s="8">
        <f>IF(($D$1012&lt;&gt;2)+($L$1012&lt;&gt;2)+($T$1012&lt;&gt;2)+($AB$1012&lt;&gt;2)+($AJ$1012&lt;&gt;2)=0,2,IF((($D$1012&lt;&gt;2)*$D$1012+($L$1012&lt;&gt;2)*$L$1012+($T$1012&lt;&gt;2)*$T$1012+($AB$1012&lt;&gt;2)*$AB$1012+($AJ$1012&lt;&gt;2)*$AJ$1012)/(($D$1012&lt;&gt;2)+($L$1012&lt;&gt;2)+($T$1012&lt;&gt;2)+($AB$1012&lt;&gt;2)+($AJ$1012&lt;&gt;2))&gt;=0.5,1,0))</f>
        <v/>
      </c>
      <c r="AS1012" s="8">
        <f>IF(($E$1012&lt;&gt;2)+($M$1012&lt;&gt;2)+($U$1012&lt;&gt;2)+($AC$1012&lt;&gt;2)+($AK$1012&lt;&gt;2)=0,2,IF((($E$1012&lt;&gt;2)*$E$1012+($M$1012&lt;&gt;2)*$M$1012+($U$1012&lt;&gt;2)*$U$1012+($AC$1012&lt;&gt;2)*$AC$1012+($AK$1012&lt;&gt;2)*$AK$1012)/(($E$1012&lt;&gt;2)+($M$1012&lt;&gt;2)+($U$1012&lt;&gt;2)+($AC$1012&lt;&gt;2)+($AK$1012&lt;&gt;2))&gt;=0.5,1,0))</f>
        <v/>
      </c>
      <c r="AT1012" s="8">
        <f>IF(($F$1012&lt;&gt;2)+($N$1012&lt;&gt;2)+($V$1012&lt;&gt;2)+($AD$1012&lt;&gt;2)+($AL$1012&lt;&gt;2)=0,2,IF((($F$1012&lt;&gt;2)*$F$1012+($N$1012&lt;&gt;2)*$N$1012+($V$1012&lt;&gt;2)*$V$1012+($AD$1012&lt;&gt;2)*$AD$1012+($AL$1012&lt;&gt;2)*$AL$1012)/(($F$1012&lt;&gt;2)+($N$1012&lt;&gt;2)+($V$1012&lt;&gt;2)+($AD$1012&lt;&gt;2)+($AL$1012&lt;&gt;2))&gt;=0.5,1,0))</f>
        <v/>
      </c>
      <c r="AU1012" s="8">
        <f>IF(($G$1012&lt;&gt;2)+($O$1012&lt;&gt;2)+($W$1012&lt;&gt;2)+($AE$1012&lt;&gt;2)+($AM$1012&lt;&gt;2)=0,2,IF((($G$1012&lt;&gt;2)*$G$1012+($O$1012&lt;&gt;2)*$O$1012+($W$1012&lt;&gt;2)*$W$1012+($AE$1012&lt;&gt;2)*$AE$1012+($AM$1012&lt;&gt;2)*$AM$1012)/(($G$1012&lt;&gt;2)+($O$1012&lt;&gt;2)+($W$1012&lt;&gt;2)+($AE$1012&lt;&gt;2)+($AM$1012&lt;&gt;2))&gt;=0.5,1,0))</f>
        <v/>
      </c>
      <c r="AV1012" s="8">
        <f>IF(($H$1012&lt;&gt;2)+($P$1012&lt;&gt;2)+($X$1012&lt;&gt;2)+($AF$1012&lt;&gt;2)+($AN$1012&lt;&gt;2)=0,2,IF((($H$1012&lt;&gt;2)*$H$1012+($P$1012&lt;&gt;2)*$P$1012+($X$1012&lt;&gt;2)*$X$1012+($AF$1012&lt;&gt;2)*$AF$1012+($AN$1012&lt;&gt;2)*$AN$1012)/(($H$1012&lt;&gt;2)+($P$1012&lt;&gt;2)+($X$1012&lt;&gt;2)+($AF$1012&lt;&gt;2)+($AN$1012&lt;&gt;2))&gt;=0.5,1,0))</f>
        <v/>
      </c>
      <c r="AX1012" s="16">
        <f>'Ground truth'!$B$16</f>
        <v/>
      </c>
      <c r="AY1012" s="16">
        <f>'Ground truth'!$C$16</f>
        <v/>
      </c>
      <c r="AZ1012" s="16">
        <f>'Ground truth'!$D$16</f>
        <v/>
      </c>
      <c r="BA1012" s="16">
        <f>'Ground truth'!$E$16</f>
        <v/>
      </c>
      <c r="BB1012" s="16">
        <f>'Ground truth'!$F$16</f>
        <v/>
      </c>
      <c r="BC1012" s="16">
        <f>'Ground truth'!$G$16</f>
        <v/>
      </c>
      <c r="BD1012" s="16">
        <f>'Ground truth'!$H$16</f>
        <v/>
      </c>
    </row>
    <row r="1013">
      <c r="A1013" s="3" t="inlineStr">
        <is>
          <t>Clip</t>
        </is>
      </c>
      <c r="B1013" s="8" t="n">
        <v>1</v>
      </c>
      <c r="C1013" s="8" t="n">
        <v>1</v>
      </c>
      <c r="D1013" s="8" t="n">
        <v>1</v>
      </c>
      <c r="E1013" s="8" t="n">
        <v>1</v>
      </c>
      <c r="F1013" s="8" t="n">
        <v>0</v>
      </c>
      <c r="G1013" s="8" t="n">
        <v>0</v>
      </c>
      <c r="H1013" s="8" t="n">
        <v>0</v>
      </c>
      <c r="J1013" s="8" t="n">
        <v>1</v>
      </c>
      <c r="K1013" s="8" t="n">
        <v>1</v>
      </c>
      <c r="L1013" s="8" t="n">
        <v>1</v>
      </c>
      <c r="M1013" s="8" t="n">
        <v>1</v>
      </c>
      <c r="N1013" s="8" t="n">
        <v>0</v>
      </c>
      <c r="O1013" s="8" t="n">
        <v>0</v>
      </c>
      <c r="P1013" s="8" t="n">
        <v>0</v>
      </c>
      <c r="R1013" s="8" t="n">
        <v>1</v>
      </c>
      <c r="S1013" s="8" t="n">
        <v>1</v>
      </c>
      <c r="T1013" s="8" t="n">
        <v>1</v>
      </c>
      <c r="U1013" s="8" t="n">
        <v>1</v>
      </c>
      <c r="V1013" s="8" t="n">
        <v>0</v>
      </c>
      <c r="W1013" s="8" t="n">
        <v>0</v>
      </c>
      <c r="X1013" s="8" t="n">
        <v>0</v>
      </c>
      <c r="Z1013" s="8" t="n">
        <v>1</v>
      </c>
      <c r="AA1013" s="8" t="n">
        <v>1</v>
      </c>
      <c r="AB1013" s="8" t="n">
        <v>1</v>
      </c>
      <c r="AC1013" s="8" t="n">
        <v>1</v>
      </c>
      <c r="AD1013" s="8" t="n">
        <v>0</v>
      </c>
      <c r="AE1013" s="8" t="n">
        <v>0</v>
      </c>
      <c r="AF1013" s="8" t="n">
        <v>0</v>
      </c>
      <c r="AH1013" s="8" t="n">
        <v>1</v>
      </c>
      <c r="AI1013" s="8" t="n">
        <v>1</v>
      </c>
      <c r="AJ1013" s="8" t="n">
        <v>1</v>
      </c>
      <c r="AK1013" s="8" t="n">
        <v>1</v>
      </c>
      <c r="AL1013" s="8" t="n">
        <v>0</v>
      </c>
      <c r="AM1013" s="8" t="n">
        <v>0</v>
      </c>
      <c r="AN1013" s="8" t="n">
        <v>0</v>
      </c>
      <c r="AP1013" s="8">
        <f>IF(($B$1013&lt;&gt;2)+($J$1013&lt;&gt;2)+($R$1013&lt;&gt;2)+($Z$1013&lt;&gt;2)+($AH$1013&lt;&gt;2)=0,2,IF((($B$1013&lt;&gt;2)*$B$1013+($J$1013&lt;&gt;2)*$J$1013+($R$1013&lt;&gt;2)*$R$1013+($Z$1013&lt;&gt;2)*$Z$1013+($AH$1013&lt;&gt;2)*$AH$1013)/(($B$1013&lt;&gt;2)+($J$1013&lt;&gt;2)+($R$1013&lt;&gt;2)+($Z$1013&lt;&gt;2)+($AH$1013&lt;&gt;2))&gt;=0.5,1,0))</f>
        <v/>
      </c>
      <c r="AQ1013" s="8">
        <f>IF(($C$1013&lt;&gt;2)+($K$1013&lt;&gt;2)+($S$1013&lt;&gt;2)+($AA$1013&lt;&gt;2)+($AI$1013&lt;&gt;2)=0,2,IF((($C$1013&lt;&gt;2)*$C$1013+($K$1013&lt;&gt;2)*$K$1013+($S$1013&lt;&gt;2)*$S$1013+($AA$1013&lt;&gt;2)*$AA$1013+($AI$1013&lt;&gt;2)*$AI$1013)/(($C$1013&lt;&gt;2)+($K$1013&lt;&gt;2)+($S$1013&lt;&gt;2)+($AA$1013&lt;&gt;2)+($AI$1013&lt;&gt;2))&gt;=0.5,1,0))</f>
        <v/>
      </c>
      <c r="AR1013" s="8">
        <f>IF(($D$1013&lt;&gt;2)+($L$1013&lt;&gt;2)+($T$1013&lt;&gt;2)+($AB$1013&lt;&gt;2)+($AJ$1013&lt;&gt;2)=0,2,IF((($D$1013&lt;&gt;2)*$D$1013+($L$1013&lt;&gt;2)*$L$1013+($T$1013&lt;&gt;2)*$T$1013+($AB$1013&lt;&gt;2)*$AB$1013+($AJ$1013&lt;&gt;2)*$AJ$1013)/(($D$1013&lt;&gt;2)+($L$1013&lt;&gt;2)+($T$1013&lt;&gt;2)+($AB$1013&lt;&gt;2)+($AJ$1013&lt;&gt;2))&gt;=0.5,1,0))</f>
        <v/>
      </c>
      <c r="AS1013" s="8">
        <f>IF(($E$1013&lt;&gt;2)+($M$1013&lt;&gt;2)+($U$1013&lt;&gt;2)+($AC$1013&lt;&gt;2)+($AK$1013&lt;&gt;2)=0,2,IF((($E$1013&lt;&gt;2)*$E$1013+($M$1013&lt;&gt;2)*$M$1013+($U$1013&lt;&gt;2)*$U$1013+($AC$1013&lt;&gt;2)*$AC$1013+($AK$1013&lt;&gt;2)*$AK$1013)/(($E$1013&lt;&gt;2)+($M$1013&lt;&gt;2)+($U$1013&lt;&gt;2)+($AC$1013&lt;&gt;2)+($AK$1013&lt;&gt;2))&gt;=0.5,1,0))</f>
        <v/>
      </c>
      <c r="AT1013" s="8">
        <f>IF(($F$1013&lt;&gt;2)+($N$1013&lt;&gt;2)+($V$1013&lt;&gt;2)+($AD$1013&lt;&gt;2)+($AL$1013&lt;&gt;2)=0,2,IF((($F$1013&lt;&gt;2)*$F$1013+($N$1013&lt;&gt;2)*$N$1013+($V$1013&lt;&gt;2)*$V$1013+($AD$1013&lt;&gt;2)*$AD$1013+($AL$1013&lt;&gt;2)*$AL$1013)/(($F$1013&lt;&gt;2)+($N$1013&lt;&gt;2)+($V$1013&lt;&gt;2)+($AD$1013&lt;&gt;2)+($AL$1013&lt;&gt;2))&gt;=0.5,1,0))</f>
        <v/>
      </c>
      <c r="AU1013" s="8">
        <f>IF(($G$1013&lt;&gt;2)+($O$1013&lt;&gt;2)+($W$1013&lt;&gt;2)+($AE$1013&lt;&gt;2)+($AM$1013&lt;&gt;2)=0,2,IF((($G$1013&lt;&gt;2)*$G$1013+($O$1013&lt;&gt;2)*$O$1013+($W$1013&lt;&gt;2)*$W$1013+($AE$1013&lt;&gt;2)*$AE$1013+($AM$1013&lt;&gt;2)*$AM$1013)/(($G$1013&lt;&gt;2)+($O$1013&lt;&gt;2)+($W$1013&lt;&gt;2)+($AE$1013&lt;&gt;2)+($AM$1013&lt;&gt;2))&gt;=0.5,1,0))</f>
        <v/>
      </c>
      <c r="AV1013" s="8">
        <f>IF(($H$1013&lt;&gt;2)+($P$1013&lt;&gt;2)+($X$1013&lt;&gt;2)+($AF$1013&lt;&gt;2)+($AN$1013&lt;&gt;2)=0,2,IF((($H$1013&lt;&gt;2)*$H$1013+($P$1013&lt;&gt;2)*$P$1013+($X$1013&lt;&gt;2)*$X$1013+($AF$1013&lt;&gt;2)*$AF$1013+($AN$1013&lt;&gt;2)*$AN$1013)/(($H$1013&lt;&gt;2)+($P$1013&lt;&gt;2)+($X$1013&lt;&gt;2)+($AF$1013&lt;&gt;2)+($AN$1013&lt;&gt;2))&gt;=0.5,1,0))</f>
        <v/>
      </c>
      <c r="AX1013" s="16">
        <f>'Ground truth'!$B$17</f>
        <v/>
      </c>
      <c r="AY1013" s="16">
        <f>'Ground truth'!$C$17</f>
        <v/>
      </c>
      <c r="AZ1013" s="16">
        <f>'Ground truth'!$D$17</f>
        <v/>
      </c>
      <c r="BA1013" s="16">
        <f>'Ground truth'!$E$17</f>
        <v/>
      </c>
      <c r="BB1013" s="16">
        <f>'Ground truth'!$F$17</f>
        <v/>
      </c>
      <c r="BC1013" s="16">
        <f>'Ground truth'!$G$17</f>
        <v/>
      </c>
      <c r="BD1013" s="16">
        <f>'Ground truth'!$H$17</f>
        <v/>
      </c>
    </row>
    <row r="1014">
      <c r="A1014" s="3" t="inlineStr">
        <is>
          <t>Battery</t>
        </is>
      </c>
      <c r="B1014" s="8" t="n">
        <v>1</v>
      </c>
      <c r="C1014" s="8" t="n">
        <v>0</v>
      </c>
      <c r="D1014" s="8" t="n">
        <v>0</v>
      </c>
      <c r="E1014" s="8" t="n">
        <v>0</v>
      </c>
      <c r="F1014" s="8" t="n">
        <v>1</v>
      </c>
      <c r="G1014" s="8" t="n">
        <v>1</v>
      </c>
      <c r="H1014" s="8" t="n">
        <v>0</v>
      </c>
      <c r="J1014" s="8" t="n">
        <v>1</v>
      </c>
      <c r="K1014" s="8" t="n">
        <v>0</v>
      </c>
      <c r="L1014" s="8" t="n">
        <v>0</v>
      </c>
      <c r="M1014" s="8" t="n">
        <v>0</v>
      </c>
      <c r="N1014" s="8" t="n">
        <v>1</v>
      </c>
      <c r="O1014" s="8" t="n">
        <v>1</v>
      </c>
      <c r="P1014" s="8" t="n">
        <v>0</v>
      </c>
      <c r="R1014" s="8" t="n">
        <v>1</v>
      </c>
      <c r="S1014" s="8" t="n">
        <v>0</v>
      </c>
      <c r="T1014" s="8" t="n">
        <v>0</v>
      </c>
      <c r="U1014" s="8" t="n">
        <v>0</v>
      </c>
      <c r="V1014" s="8" t="n">
        <v>1</v>
      </c>
      <c r="W1014" s="8" t="n">
        <v>1</v>
      </c>
      <c r="X1014" s="8" t="n">
        <v>0</v>
      </c>
      <c r="Z1014" s="8" t="n">
        <v>1</v>
      </c>
      <c r="AA1014" s="8" t="n">
        <v>0</v>
      </c>
      <c r="AB1014" s="8" t="n">
        <v>0</v>
      </c>
      <c r="AC1014" s="8" t="n">
        <v>0</v>
      </c>
      <c r="AD1014" s="8" t="n">
        <v>1</v>
      </c>
      <c r="AE1014" s="8" t="n">
        <v>1</v>
      </c>
      <c r="AF1014" s="8" t="n">
        <v>0</v>
      </c>
      <c r="AH1014" s="8" t="n">
        <v>1</v>
      </c>
      <c r="AI1014" s="8" t="n">
        <v>0</v>
      </c>
      <c r="AJ1014" s="8" t="n">
        <v>0</v>
      </c>
      <c r="AK1014" s="8" t="n">
        <v>0</v>
      </c>
      <c r="AL1014" s="8" t="n">
        <v>1</v>
      </c>
      <c r="AM1014" s="8" t="n">
        <v>1</v>
      </c>
      <c r="AN1014" s="8" t="n">
        <v>0</v>
      </c>
      <c r="AP1014" s="8">
        <f>IF(($B$1014&lt;&gt;2)+($J$1014&lt;&gt;2)+($R$1014&lt;&gt;2)+($Z$1014&lt;&gt;2)+($AH$1014&lt;&gt;2)=0,2,IF((($B$1014&lt;&gt;2)*$B$1014+($J$1014&lt;&gt;2)*$J$1014+($R$1014&lt;&gt;2)*$R$1014+($Z$1014&lt;&gt;2)*$Z$1014+($AH$1014&lt;&gt;2)*$AH$1014)/(($B$1014&lt;&gt;2)+($J$1014&lt;&gt;2)+($R$1014&lt;&gt;2)+($Z$1014&lt;&gt;2)+($AH$1014&lt;&gt;2))&gt;=0.5,1,0))</f>
        <v/>
      </c>
      <c r="AQ1014" s="8">
        <f>IF(($C$1014&lt;&gt;2)+($K$1014&lt;&gt;2)+($S$1014&lt;&gt;2)+($AA$1014&lt;&gt;2)+($AI$1014&lt;&gt;2)=0,2,IF((($C$1014&lt;&gt;2)*$C$1014+($K$1014&lt;&gt;2)*$K$1014+($S$1014&lt;&gt;2)*$S$1014+($AA$1014&lt;&gt;2)*$AA$1014+($AI$1014&lt;&gt;2)*$AI$1014)/(($C$1014&lt;&gt;2)+($K$1014&lt;&gt;2)+($S$1014&lt;&gt;2)+($AA$1014&lt;&gt;2)+($AI$1014&lt;&gt;2))&gt;=0.5,1,0))</f>
        <v/>
      </c>
      <c r="AR1014" s="8">
        <f>IF(($D$1014&lt;&gt;2)+($L$1014&lt;&gt;2)+($T$1014&lt;&gt;2)+($AB$1014&lt;&gt;2)+($AJ$1014&lt;&gt;2)=0,2,IF((($D$1014&lt;&gt;2)*$D$1014+($L$1014&lt;&gt;2)*$L$1014+($T$1014&lt;&gt;2)*$T$1014+($AB$1014&lt;&gt;2)*$AB$1014+($AJ$1014&lt;&gt;2)*$AJ$1014)/(($D$1014&lt;&gt;2)+($L$1014&lt;&gt;2)+($T$1014&lt;&gt;2)+($AB$1014&lt;&gt;2)+($AJ$1014&lt;&gt;2))&gt;=0.5,1,0))</f>
        <v/>
      </c>
      <c r="AS1014" s="8">
        <f>IF(($E$1014&lt;&gt;2)+($M$1014&lt;&gt;2)+($U$1014&lt;&gt;2)+($AC$1014&lt;&gt;2)+($AK$1014&lt;&gt;2)=0,2,IF((($E$1014&lt;&gt;2)*$E$1014+($M$1014&lt;&gt;2)*$M$1014+($U$1014&lt;&gt;2)*$U$1014+($AC$1014&lt;&gt;2)*$AC$1014+($AK$1014&lt;&gt;2)*$AK$1014)/(($E$1014&lt;&gt;2)+($M$1014&lt;&gt;2)+($U$1014&lt;&gt;2)+($AC$1014&lt;&gt;2)+($AK$1014&lt;&gt;2))&gt;=0.5,1,0))</f>
        <v/>
      </c>
      <c r="AT1014" s="8">
        <f>IF(($F$1014&lt;&gt;2)+($N$1014&lt;&gt;2)+($V$1014&lt;&gt;2)+($AD$1014&lt;&gt;2)+($AL$1014&lt;&gt;2)=0,2,IF((($F$1014&lt;&gt;2)*$F$1014+($N$1014&lt;&gt;2)*$N$1014+($V$1014&lt;&gt;2)*$V$1014+($AD$1014&lt;&gt;2)*$AD$1014+($AL$1014&lt;&gt;2)*$AL$1014)/(($F$1014&lt;&gt;2)+($N$1014&lt;&gt;2)+($V$1014&lt;&gt;2)+($AD$1014&lt;&gt;2)+($AL$1014&lt;&gt;2))&gt;=0.5,1,0))</f>
        <v/>
      </c>
      <c r="AU1014" s="8">
        <f>IF(($G$1014&lt;&gt;2)+($O$1014&lt;&gt;2)+($W$1014&lt;&gt;2)+($AE$1014&lt;&gt;2)+($AM$1014&lt;&gt;2)=0,2,IF((($G$1014&lt;&gt;2)*$G$1014+($O$1014&lt;&gt;2)*$O$1014+($W$1014&lt;&gt;2)*$W$1014+($AE$1014&lt;&gt;2)*$AE$1014+($AM$1014&lt;&gt;2)*$AM$1014)/(($G$1014&lt;&gt;2)+($O$1014&lt;&gt;2)+($W$1014&lt;&gt;2)+($AE$1014&lt;&gt;2)+($AM$1014&lt;&gt;2))&gt;=0.5,1,0))</f>
        <v/>
      </c>
      <c r="AV1014" s="8">
        <f>IF(($H$1014&lt;&gt;2)+($P$1014&lt;&gt;2)+($X$1014&lt;&gt;2)+($AF$1014&lt;&gt;2)+($AN$1014&lt;&gt;2)=0,2,IF((($H$1014&lt;&gt;2)*$H$1014+($P$1014&lt;&gt;2)*$P$1014+($X$1014&lt;&gt;2)*$X$1014+($AF$1014&lt;&gt;2)*$AF$1014+($AN$1014&lt;&gt;2)*$AN$1014)/(($H$1014&lt;&gt;2)+($P$1014&lt;&gt;2)+($X$1014&lt;&gt;2)+($AF$1014&lt;&gt;2)+($AN$1014&lt;&gt;2))&gt;=0.5,1,0))</f>
        <v/>
      </c>
      <c r="AX1014" s="16">
        <f>'Ground truth'!$B$18</f>
        <v/>
      </c>
      <c r="AY1014" s="16">
        <f>'Ground truth'!$C$18</f>
        <v/>
      </c>
      <c r="AZ1014" s="16">
        <f>'Ground truth'!$D$18</f>
        <v/>
      </c>
      <c r="BA1014" s="16">
        <f>'Ground truth'!$E$18</f>
        <v/>
      </c>
      <c r="BB1014" s="16">
        <f>'Ground truth'!$F$18</f>
        <v/>
      </c>
      <c r="BC1014" s="16">
        <f>'Ground truth'!$G$18</f>
        <v/>
      </c>
      <c r="BD1014" s="16">
        <f>'Ground truth'!$H$18</f>
        <v/>
      </c>
    </row>
    <row r="1015">
      <c r="A1015" s="3" t="inlineStr">
        <is>
          <t>Switch</t>
        </is>
      </c>
      <c r="B1015" s="8" t="n">
        <v>1</v>
      </c>
      <c r="C1015" s="8" t="n">
        <v>1</v>
      </c>
      <c r="D1015" s="8" t="n">
        <v>0</v>
      </c>
      <c r="E1015" s="8" t="n">
        <v>0</v>
      </c>
      <c r="F1015" s="8" t="n">
        <v>1</v>
      </c>
      <c r="G1015" s="8" t="n">
        <v>1</v>
      </c>
      <c r="H1015" s="8" t="n">
        <v>1</v>
      </c>
      <c r="J1015" s="8" t="n">
        <v>1</v>
      </c>
      <c r="K1015" s="8" t="n">
        <v>1</v>
      </c>
      <c r="L1015" s="8" t="n">
        <v>0</v>
      </c>
      <c r="M1015" s="8" t="n">
        <v>0</v>
      </c>
      <c r="N1015" s="8" t="n">
        <v>1</v>
      </c>
      <c r="O1015" s="8" t="n">
        <v>1</v>
      </c>
      <c r="P1015" s="8" t="n">
        <v>1</v>
      </c>
      <c r="R1015" s="8" t="n">
        <v>1</v>
      </c>
      <c r="S1015" s="8" t="n">
        <v>1</v>
      </c>
      <c r="T1015" s="8" t="n">
        <v>0</v>
      </c>
      <c r="U1015" s="8" t="n">
        <v>0</v>
      </c>
      <c r="V1015" s="8" t="n">
        <v>1</v>
      </c>
      <c r="W1015" s="8" t="n">
        <v>1</v>
      </c>
      <c r="X1015" s="8" t="n">
        <v>1</v>
      </c>
      <c r="Z1015" s="8" t="n">
        <v>1</v>
      </c>
      <c r="AA1015" s="8" t="n">
        <v>1</v>
      </c>
      <c r="AB1015" s="8" t="n">
        <v>0</v>
      </c>
      <c r="AC1015" s="8" t="n">
        <v>0</v>
      </c>
      <c r="AD1015" s="8" t="n">
        <v>1</v>
      </c>
      <c r="AE1015" s="8" t="n">
        <v>1</v>
      </c>
      <c r="AF1015" s="8" t="n">
        <v>1</v>
      </c>
      <c r="AH1015" s="8" t="n">
        <v>1</v>
      </c>
      <c r="AI1015" s="8" t="n">
        <v>1</v>
      </c>
      <c r="AJ1015" s="8" t="n">
        <v>0</v>
      </c>
      <c r="AK1015" s="8" t="n">
        <v>0</v>
      </c>
      <c r="AL1015" s="8" t="n">
        <v>1</v>
      </c>
      <c r="AM1015" s="8" t="n">
        <v>1</v>
      </c>
      <c r="AN1015" s="8" t="n">
        <v>1</v>
      </c>
      <c r="AP1015" s="8">
        <f>IF(($B$1015&lt;&gt;2)+($J$1015&lt;&gt;2)+($R$1015&lt;&gt;2)+($Z$1015&lt;&gt;2)+($AH$1015&lt;&gt;2)=0,2,IF((($B$1015&lt;&gt;2)*$B$1015+($J$1015&lt;&gt;2)*$J$1015+($R$1015&lt;&gt;2)*$R$1015+($Z$1015&lt;&gt;2)*$Z$1015+($AH$1015&lt;&gt;2)*$AH$1015)/(($B$1015&lt;&gt;2)+($J$1015&lt;&gt;2)+($R$1015&lt;&gt;2)+($Z$1015&lt;&gt;2)+($AH$1015&lt;&gt;2))&gt;=0.5,1,0))</f>
        <v/>
      </c>
      <c r="AQ1015" s="8">
        <f>IF(($C$1015&lt;&gt;2)+($K$1015&lt;&gt;2)+($S$1015&lt;&gt;2)+($AA$1015&lt;&gt;2)+($AI$1015&lt;&gt;2)=0,2,IF((($C$1015&lt;&gt;2)*$C$1015+($K$1015&lt;&gt;2)*$K$1015+($S$1015&lt;&gt;2)*$S$1015+($AA$1015&lt;&gt;2)*$AA$1015+($AI$1015&lt;&gt;2)*$AI$1015)/(($C$1015&lt;&gt;2)+($K$1015&lt;&gt;2)+($S$1015&lt;&gt;2)+($AA$1015&lt;&gt;2)+($AI$1015&lt;&gt;2))&gt;=0.5,1,0))</f>
        <v/>
      </c>
      <c r="AR1015" s="8">
        <f>IF(($D$1015&lt;&gt;2)+($L$1015&lt;&gt;2)+($T$1015&lt;&gt;2)+($AB$1015&lt;&gt;2)+($AJ$1015&lt;&gt;2)=0,2,IF((($D$1015&lt;&gt;2)*$D$1015+($L$1015&lt;&gt;2)*$L$1015+($T$1015&lt;&gt;2)*$T$1015+($AB$1015&lt;&gt;2)*$AB$1015+($AJ$1015&lt;&gt;2)*$AJ$1015)/(($D$1015&lt;&gt;2)+($L$1015&lt;&gt;2)+($T$1015&lt;&gt;2)+($AB$1015&lt;&gt;2)+($AJ$1015&lt;&gt;2))&gt;=0.5,1,0))</f>
        <v/>
      </c>
      <c r="AS1015" s="8">
        <f>IF(($E$1015&lt;&gt;2)+($M$1015&lt;&gt;2)+($U$1015&lt;&gt;2)+($AC$1015&lt;&gt;2)+($AK$1015&lt;&gt;2)=0,2,IF((($E$1015&lt;&gt;2)*$E$1015+($M$1015&lt;&gt;2)*$M$1015+($U$1015&lt;&gt;2)*$U$1015+($AC$1015&lt;&gt;2)*$AC$1015+($AK$1015&lt;&gt;2)*$AK$1015)/(($E$1015&lt;&gt;2)+($M$1015&lt;&gt;2)+($U$1015&lt;&gt;2)+($AC$1015&lt;&gt;2)+($AK$1015&lt;&gt;2))&gt;=0.5,1,0))</f>
        <v/>
      </c>
      <c r="AT1015" s="8">
        <f>IF(($F$1015&lt;&gt;2)+($N$1015&lt;&gt;2)+($V$1015&lt;&gt;2)+($AD$1015&lt;&gt;2)+($AL$1015&lt;&gt;2)=0,2,IF((($F$1015&lt;&gt;2)*$F$1015+($N$1015&lt;&gt;2)*$N$1015+($V$1015&lt;&gt;2)*$V$1015+($AD$1015&lt;&gt;2)*$AD$1015+($AL$1015&lt;&gt;2)*$AL$1015)/(($F$1015&lt;&gt;2)+($N$1015&lt;&gt;2)+($V$1015&lt;&gt;2)+($AD$1015&lt;&gt;2)+($AL$1015&lt;&gt;2))&gt;=0.5,1,0))</f>
        <v/>
      </c>
      <c r="AU1015" s="8">
        <f>IF(($G$1015&lt;&gt;2)+($O$1015&lt;&gt;2)+($W$1015&lt;&gt;2)+($AE$1015&lt;&gt;2)+($AM$1015&lt;&gt;2)=0,2,IF((($G$1015&lt;&gt;2)*$G$1015+($O$1015&lt;&gt;2)*$O$1015+($W$1015&lt;&gt;2)*$W$1015+($AE$1015&lt;&gt;2)*$AE$1015+($AM$1015&lt;&gt;2)*$AM$1015)/(($G$1015&lt;&gt;2)+($O$1015&lt;&gt;2)+($W$1015&lt;&gt;2)+($AE$1015&lt;&gt;2)+($AM$1015&lt;&gt;2))&gt;=0.5,1,0))</f>
        <v/>
      </c>
      <c r="AV1015" s="8">
        <f>IF(($H$1015&lt;&gt;2)+($P$1015&lt;&gt;2)+($X$1015&lt;&gt;2)+($AF$1015&lt;&gt;2)+($AN$1015&lt;&gt;2)=0,2,IF((($H$1015&lt;&gt;2)*$H$1015+($P$1015&lt;&gt;2)*$P$1015+($X$1015&lt;&gt;2)*$X$1015+($AF$1015&lt;&gt;2)*$AF$1015+($AN$1015&lt;&gt;2)*$AN$1015)/(($H$1015&lt;&gt;2)+($P$1015&lt;&gt;2)+($X$1015&lt;&gt;2)+($AF$1015&lt;&gt;2)+($AN$1015&lt;&gt;2))&gt;=0.5,1,0))</f>
        <v/>
      </c>
      <c r="AX1015" s="16">
        <f>'Ground truth'!$B$19</f>
        <v/>
      </c>
      <c r="AY1015" s="16">
        <f>'Ground truth'!$C$19</f>
        <v/>
      </c>
      <c r="AZ1015" s="16">
        <f>'Ground truth'!$D$19</f>
        <v/>
      </c>
      <c r="BA1015" s="16">
        <f>'Ground truth'!$E$19</f>
        <v/>
      </c>
      <c r="BB1015" s="16">
        <f>'Ground truth'!$F$19</f>
        <v/>
      </c>
      <c r="BC1015" s="16">
        <f>'Ground truth'!$G$19</f>
        <v/>
      </c>
      <c r="BD1015" s="16">
        <f>'Ground truth'!$H$19</f>
        <v/>
      </c>
    </row>
    <row r="1016">
      <c r="A1016" s="3" t="inlineStr">
        <is>
          <t>Screwdriver Bit</t>
        </is>
      </c>
      <c r="B1016" s="8" t="n">
        <v>1</v>
      </c>
      <c r="C1016" s="8" t="n">
        <v>0</v>
      </c>
      <c r="D1016" s="8" t="n">
        <v>0</v>
      </c>
      <c r="E1016" s="8" t="n">
        <v>0</v>
      </c>
      <c r="F1016" s="8" t="n">
        <v>0</v>
      </c>
      <c r="G1016" s="8" t="n">
        <v>1</v>
      </c>
      <c r="H1016" s="8" t="n">
        <v>1</v>
      </c>
      <c r="J1016" s="8" t="n">
        <v>1</v>
      </c>
      <c r="K1016" s="8" t="n">
        <v>0</v>
      </c>
      <c r="L1016" s="8" t="n">
        <v>0</v>
      </c>
      <c r="M1016" s="8" t="n">
        <v>0</v>
      </c>
      <c r="N1016" s="8" t="n">
        <v>0</v>
      </c>
      <c r="O1016" s="8" t="n">
        <v>1</v>
      </c>
      <c r="P1016" s="8" t="n">
        <v>1</v>
      </c>
      <c r="R1016" s="8" t="n">
        <v>1</v>
      </c>
      <c r="S1016" s="8" t="n">
        <v>0</v>
      </c>
      <c r="T1016" s="8" t="n">
        <v>0</v>
      </c>
      <c r="U1016" s="8" t="n">
        <v>0</v>
      </c>
      <c r="V1016" s="8" t="n">
        <v>0</v>
      </c>
      <c r="W1016" s="8" t="n">
        <v>1</v>
      </c>
      <c r="X1016" s="8" t="n">
        <v>1</v>
      </c>
      <c r="Z1016" s="8" t="n">
        <v>1</v>
      </c>
      <c r="AA1016" s="8" t="n">
        <v>0</v>
      </c>
      <c r="AB1016" s="8" t="n">
        <v>0</v>
      </c>
      <c r="AC1016" s="8" t="n">
        <v>0</v>
      </c>
      <c r="AD1016" s="8" t="n">
        <v>0</v>
      </c>
      <c r="AE1016" s="8" t="n">
        <v>1</v>
      </c>
      <c r="AF1016" s="8" t="n">
        <v>1</v>
      </c>
      <c r="AH1016" s="8" t="n">
        <v>1</v>
      </c>
      <c r="AI1016" s="8" t="n">
        <v>0</v>
      </c>
      <c r="AJ1016" s="8" t="n">
        <v>0</v>
      </c>
      <c r="AK1016" s="8" t="n">
        <v>0</v>
      </c>
      <c r="AL1016" s="8" t="n">
        <v>0</v>
      </c>
      <c r="AM1016" s="8" t="n">
        <v>1</v>
      </c>
      <c r="AN1016" s="8" t="n">
        <v>1</v>
      </c>
      <c r="AP1016" s="8">
        <f>IF(($B$1016&lt;&gt;2)+($J$1016&lt;&gt;2)+($R$1016&lt;&gt;2)+($Z$1016&lt;&gt;2)+($AH$1016&lt;&gt;2)=0,2,IF((($B$1016&lt;&gt;2)*$B$1016+($J$1016&lt;&gt;2)*$J$1016+($R$1016&lt;&gt;2)*$R$1016+($Z$1016&lt;&gt;2)*$Z$1016+($AH$1016&lt;&gt;2)*$AH$1016)/(($B$1016&lt;&gt;2)+($J$1016&lt;&gt;2)+($R$1016&lt;&gt;2)+($Z$1016&lt;&gt;2)+($AH$1016&lt;&gt;2))&gt;=0.5,1,0))</f>
        <v/>
      </c>
      <c r="AQ1016" s="8">
        <f>IF(($C$1016&lt;&gt;2)+($K$1016&lt;&gt;2)+($S$1016&lt;&gt;2)+($AA$1016&lt;&gt;2)+($AI$1016&lt;&gt;2)=0,2,IF((($C$1016&lt;&gt;2)*$C$1016+($K$1016&lt;&gt;2)*$K$1016+($S$1016&lt;&gt;2)*$S$1016+($AA$1016&lt;&gt;2)*$AA$1016+($AI$1016&lt;&gt;2)*$AI$1016)/(($C$1016&lt;&gt;2)+($K$1016&lt;&gt;2)+($S$1016&lt;&gt;2)+($AA$1016&lt;&gt;2)+($AI$1016&lt;&gt;2))&gt;=0.5,1,0))</f>
        <v/>
      </c>
      <c r="AR1016" s="8">
        <f>IF(($D$1016&lt;&gt;2)+($L$1016&lt;&gt;2)+($T$1016&lt;&gt;2)+($AB$1016&lt;&gt;2)+($AJ$1016&lt;&gt;2)=0,2,IF((($D$1016&lt;&gt;2)*$D$1016+($L$1016&lt;&gt;2)*$L$1016+($T$1016&lt;&gt;2)*$T$1016+($AB$1016&lt;&gt;2)*$AB$1016+($AJ$1016&lt;&gt;2)*$AJ$1016)/(($D$1016&lt;&gt;2)+($L$1016&lt;&gt;2)+($T$1016&lt;&gt;2)+($AB$1016&lt;&gt;2)+($AJ$1016&lt;&gt;2))&gt;=0.5,1,0))</f>
        <v/>
      </c>
      <c r="AS1016" s="8">
        <f>IF(($E$1016&lt;&gt;2)+($M$1016&lt;&gt;2)+($U$1016&lt;&gt;2)+($AC$1016&lt;&gt;2)+($AK$1016&lt;&gt;2)=0,2,IF((($E$1016&lt;&gt;2)*$E$1016+($M$1016&lt;&gt;2)*$M$1016+($U$1016&lt;&gt;2)*$U$1016+($AC$1016&lt;&gt;2)*$AC$1016+($AK$1016&lt;&gt;2)*$AK$1016)/(($E$1016&lt;&gt;2)+($M$1016&lt;&gt;2)+($U$1016&lt;&gt;2)+($AC$1016&lt;&gt;2)+($AK$1016&lt;&gt;2))&gt;=0.5,1,0))</f>
        <v/>
      </c>
      <c r="AT1016" s="8">
        <f>IF(($F$1016&lt;&gt;2)+($N$1016&lt;&gt;2)+($V$1016&lt;&gt;2)+($AD$1016&lt;&gt;2)+($AL$1016&lt;&gt;2)=0,2,IF((($F$1016&lt;&gt;2)*$F$1016+($N$1016&lt;&gt;2)*$N$1016+($V$1016&lt;&gt;2)*$V$1016+($AD$1016&lt;&gt;2)*$AD$1016+($AL$1016&lt;&gt;2)*$AL$1016)/(($F$1016&lt;&gt;2)+($N$1016&lt;&gt;2)+($V$1016&lt;&gt;2)+($AD$1016&lt;&gt;2)+($AL$1016&lt;&gt;2))&gt;=0.5,1,0))</f>
        <v/>
      </c>
      <c r="AU1016" s="8">
        <f>IF(($G$1016&lt;&gt;2)+($O$1016&lt;&gt;2)+($W$1016&lt;&gt;2)+($AE$1016&lt;&gt;2)+($AM$1016&lt;&gt;2)=0,2,IF((($G$1016&lt;&gt;2)*$G$1016+($O$1016&lt;&gt;2)*$O$1016+($W$1016&lt;&gt;2)*$W$1016+($AE$1016&lt;&gt;2)*$AE$1016+($AM$1016&lt;&gt;2)*$AM$1016)/(($G$1016&lt;&gt;2)+($O$1016&lt;&gt;2)+($W$1016&lt;&gt;2)+($AE$1016&lt;&gt;2)+($AM$1016&lt;&gt;2))&gt;=0.5,1,0))</f>
        <v/>
      </c>
      <c r="AV1016" s="8">
        <f>IF(($H$1016&lt;&gt;2)+($P$1016&lt;&gt;2)+($X$1016&lt;&gt;2)+($AF$1016&lt;&gt;2)+($AN$1016&lt;&gt;2)=0,2,IF((($H$1016&lt;&gt;2)*$H$1016+($P$1016&lt;&gt;2)*$P$1016+($X$1016&lt;&gt;2)*$X$1016+($AF$1016&lt;&gt;2)*$AF$1016+($AN$1016&lt;&gt;2)*$AN$1016)/(($H$1016&lt;&gt;2)+($P$1016&lt;&gt;2)+($X$1016&lt;&gt;2)+($AF$1016&lt;&gt;2)+($AN$1016&lt;&gt;2))&gt;=0.5,1,0))</f>
        <v/>
      </c>
      <c r="AX1016" s="16">
        <f>'Ground truth'!$B$20</f>
        <v/>
      </c>
      <c r="AY1016" s="16">
        <f>'Ground truth'!$C$20</f>
        <v/>
      </c>
      <c r="AZ1016" s="16">
        <f>'Ground truth'!$D$20</f>
        <v/>
      </c>
      <c r="BA1016" s="16">
        <f>'Ground truth'!$E$20</f>
        <v/>
      </c>
      <c r="BB1016" s="16">
        <f>'Ground truth'!$F$20</f>
        <v/>
      </c>
      <c r="BC1016" s="16">
        <f>'Ground truth'!$G$20</f>
        <v/>
      </c>
      <c r="BD1016" s="16">
        <f>'Ground truth'!$H$20</f>
        <v/>
      </c>
    </row>
    <row r="1018">
      <c r="A1018" s="17" t="inlineStr">
        <is>
          <t>metrics — confident-only (unsure excluded from denominators)</t>
        </is>
      </c>
      <c r="B1018" s="10" t="inlineStr">
        <is>
          <t>run 1</t>
        </is>
      </c>
      <c r="C1018" s="10" t="inlineStr">
        <is>
          <t>run 2</t>
        </is>
      </c>
      <c r="D1018" s="10" t="inlineStr">
        <is>
          <t>run 3</t>
        </is>
      </c>
      <c r="E1018" s="10" t="inlineStr">
        <is>
          <t>run 4</t>
        </is>
      </c>
      <c r="F1018" s="10" t="inlineStr">
        <is>
          <t>run 5</t>
        </is>
      </c>
      <c r="G1018" s="10" t="inlineStr">
        <is>
          <t>avg-matrix</t>
        </is>
      </c>
      <c r="H1018" s="10" t="inlineStr">
        <is>
          <t>mean</t>
        </is>
      </c>
      <c r="I1018" s="10" t="inlineStr">
        <is>
          <t>std (pop.)</t>
        </is>
      </c>
      <c r="J1018" s="17" t="inlineStr">
        <is>
          <t>notes</t>
        </is>
      </c>
    </row>
    <row r="1019">
      <c r="A1019" s="7" t="inlineStr">
        <is>
          <t>TP</t>
        </is>
      </c>
      <c r="B1019" s="7">
        <f>SUMPRODUCT(($B$1010:$H$1016=1)*('Ground truth'!$B$14:$H$20=1))</f>
        <v/>
      </c>
      <c r="C1019" s="7">
        <f>SUMPRODUCT(($J$1010:$P$1016=1)*('Ground truth'!$B$14:$H$20=1))</f>
        <v/>
      </c>
      <c r="D1019" s="7">
        <f>SUMPRODUCT(($R$1010:$X$1016=1)*('Ground truth'!$B$14:$H$20=1))</f>
        <v/>
      </c>
      <c r="E1019" s="7">
        <f>SUMPRODUCT(($Z$1010:$AF$1016=1)*('Ground truth'!$B$14:$H$20=1))</f>
        <v/>
      </c>
      <c r="F1019" s="7">
        <f>SUMPRODUCT(($AH$1010:$AN$1016=1)*('Ground truth'!$B$14:$H$20=1))</f>
        <v/>
      </c>
      <c r="G1019" s="7">
        <f>SUMPRODUCT(($AP$1010:$AV$1016=1)*('Ground truth'!$B$14:$H$20=1))</f>
        <v/>
      </c>
      <c r="H1019" s="12">
        <f>AVERAGE($B$1019:$F$1019)</f>
        <v/>
      </c>
      <c r="I1019" s="12">
        <f>STDEV.P($B$1019:$F$1019)</f>
        <v/>
      </c>
    </row>
    <row r="1020">
      <c r="A1020" s="7" t="inlineStr">
        <is>
          <t>TN</t>
        </is>
      </c>
      <c r="B1020" s="7">
        <f>SUMPRODUCT(($B$1010:$H$1016=0)*('Ground truth'!$B$14:$H$20=0))</f>
        <v/>
      </c>
      <c r="C1020" s="7">
        <f>SUMPRODUCT(($J$1010:$P$1016=0)*('Ground truth'!$B$14:$H$20=0))</f>
        <v/>
      </c>
      <c r="D1020" s="7">
        <f>SUMPRODUCT(($R$1010:$X$1016=0)*('Ground truth'!$B$14:$H$20=0))</f>
        <v/>
      </c>
      <c r="E1020" s="7">
        <f>SUMPRODUCT(($Z$1010:$AF$1016=0)*('Ground truth'!$B$14:$H$20=0))</f>
        <v/>
      </c>
      <c r="F1020" s="7">
        <f>SUMPRODUCT(($AH$1010:$AN$1016=0)*('Ground truth'!$B$14:$H$20=0))</f>
        <v/>
      </c>
      <c r="G1020" s="7">
        <f>SUMPRODUCT(($AP$1010:$AV$1016=0)*('Ground truth'!$B$14:$H$20=0))</f>
        <v/>
      </c>
      <c r="H1020" s="12">
        <f>AVERAGE($B$1020:$F$1020)</f>
        <v/>
      </c>
      <c r="I1020" s="12">
        <f>STDEV.P($B$1020:$F$1020)</f>
        <v/>
      </c>
    </row>
    <row r="1021">
      <c r="A1021" s="7" t="inlineStr">
        <is>
          <t>FP</t>
        </is>
      </c>
      <c r="B1021" s="7">
        <f>SUMPRODUCT(($B$1010:$H$1016=1)*('Ground truth'!$B$14:$H$20=0))</f>
        <v/>
      </c>
      <c r="C1021" s="7">
        <f>SUMPRODUCT(($J$1010:$P$1016=1)*('Ground truth'!$B$14:$H$20=0))</f>
        <v/>
      </c>
      <c r="D1021" s="7">
        <f>SUMPRODUCT(($R$1010:$X$1016=1)*('Ground truth'!$B$14:$H$20=0))</f>
        <v/>
      </c>
      <c r="E1021" s="7">
        <f>SUMPRODUCT(($Z$1010:$AF$1016=1)*('Ground truth'!$B$14:$H$20=0))</f>
        <v/>
      </c>
      <c r="F1021" s="7">
        <f>SUMPRODUCT(($AH$1010:$AN$1016=1)*('Ground truth'!$B$14:$H$20=0))</f>
        <v/>
      </c>
      <c r="G1021" s="7">
        <f>SUMPRODUCT(($AP$1010:$AV$1016=1)*('Ground truth'!$B$14:$H$20=0))</f>
        <v/>
      </c>
      <c r="H1021" s="12">
        <f>AVERAGE($B$1021:$F$1021)</f>
        <v/>
      </c>
      <c r="I1021" s="12">
        <f>STDEV.P($B$1021:$F$1021)</f>
        <v/>
      </c>
    </row>
    <row r="1022">
      <c r="A1022" s="7" t="inlineStr">
        <is>
          <t>FN</t>
        </is>
      </c>
      <c r="B1022" s="7">
        <f>SUMPRODUCT(($B$1010:$H$1016=0)*('Ground truth'!$B$14:$H$20=1))</f>
        <v/>
      </c>
      <c r="C1022" s="7">
        <f>SUMPRODUCT(($J$1010:$P$1016=0)*('Ground truth'!$B$14:$H$20=1))</f>
        <v/>
      </c>
      <c r="D1022" s="7">
        <f>SUMPRODUCT(($R$1010:$X$1016=0)*('Ground truth'!$B$14:$H$20=1))</f>
        <v/>
      </c>
      <c r="E1022" s="7">
        <f>SUMPRODUCT(($Z$1010:$AF$1016=0)*('Ground truth'!$B$14:$H$20=1))</f>
        <v/>
      </c>
      <c r="F1022" s="7">
        <f>SUMPRODUCT(($AH$1010:$AN$1016=0)*('Ground truth'!$B$14:$H$20=1))</f>
        <v/>
      </c>
      <c r="G1022" s="7">
        <f>SUMPRODUCT(($AP$1010:$AV$1016=0)*('Ground truth'!$B$14:$H$20=1))</f>
        <v/>
      </c>
      <c r="H1022" s="12">
        <f>AVERAGE($B$1022:$F$1022)</f>
        <v/>
      </c>
      <c r="I1022" s="12">
        <f>STDEV.P($B$1022:$F$1022)</f>
        <v/>
      </c>
    </row>
    <row r="1023">
      <c r="A1023" s="4" t="inlineStr">
        <is>
          <t>Precision</t>
        </is>
      </c>
      <c r="B1023" s="12">
        <f>IFERROR($B$1019/($B$1019+$B$1021),0)</f>
        <v/>
      </c>
      <c r="C1023" s="12">
        <f>IFERROR($C$1019/($C$1019+$C$1021),0)</f>
        <v/>
      </c>
      <c r="D1023" s="12">
        <f>IFERROR($D$1019/($D$1019+$D$1021),0)</f>
        <v/>
      </c>
      <c r="E1023" s="12">
        <f>IFERROR($E$1019/($E$1019+$E$1021),0)</f>
        <v/>
      </c>
      <c r="F1023" s="12">
        <f>IFERROR($F$1019/($F$1019+$F$1021),0)</f>
        <v/>
      </c>
      <c r="G1023" s="12">
        <f>IFERROR($G$1019/($G$1019+$G$1021),0)</f>
        <v/>
      </c>
      <c r="H1023" s="18">
        <f>AVERAGE($B$1023:$F$1023)</f>
        <v/>
      </c>
      <c r="I1023" s="18">
        <f>STDEV.P($B$1023:$F$1023)</f>
        <v/>
      </c>
    </row>
    <row r="1024">
      <c r="A1024" s="4" t="inlineStr">
        <is>
          <t>Recall</t>
        </is>
      </c>
      <c r="B1024" s="12">
        <f>IFERROR($B$1019/($B$1019+$B$1022),0)</f>
        <v/>
      </c>
      <c r="C1024" s="12">
        <f>IFERROR($C$1019/($C$1019+$C$1022),0)</f>
        <v/>
      </c>
      <c r="D1024" s="12">
        <f>IFERROR($D$1019/($D$1019+$D$1022),0)</f>
        <v/>
      </c>
      <c r="E1024" s="12">
        <f>IFERROR($E$1019/($E$1019+$E$1022),0)</f>
        <v/>
      </c>
      <c r="F1024" s="12">
        <f>IFERROR($F$1019/($F$1019+$F$1022),0)</f>
        <v/>
      </c>
      <c r="G1024" s="12">
        <f>IFERROR($G$1019/($G$1019+$G$1022),0)</f>
        <v/>
      </c>
      <c r="H1024" s="18">
        <f>AVERAGE($B$1024:$F$1024)</f>
        <v/>
      </c>
      <c r="I1024" s="18">
        <f>STDEV.P($B$1024:$F$1024)</f>
        <v/>
      </c>
    </row>
    <row r="1025">
      <c r="A1025" s="4" t="inlineStr">
        <is>
          <t>F1</t>
        </is>
      </c>
      <c r="B1025" s="12">
        <f>IFERROR(2*$B$1023*$B$1024/($B$1023+$B$1024),0)</f>
        <v/>
      </c>
      <c r="C1025" s="12">
        <f>IFERROR(2*$C$1023*$C$1024/($C$1023+$C$1024),0)</f>
        <v/>
      </c>
      <c r="D1025" s="12">
        <f>IFERROR(2*$D$1023*$D$1024/($D$1023+$D$1024),0)</f>
        <v/>
      </c>
      <c r="E1025" s="12">
        <f>IFERROR(2*$E$1023*$E$1024/($E$1023+$E$1024),0)</f>
        <v/>
      </c>
      <c r="F1025" s="12">
        <f>IFERROR(2*$F$1023*$F$1024/($F$1023+$F$1024),0)</f>
        <v/>
      </c>
      <c r="G1025" s="12">
        <f>IFERROR(2*$G$1023*$G$1024/($G$1023+$G$1024),0)</f>
        <v/>
      </c>
      <c r="H1025" s="18">
        <f>AVERAGE($B$1025:$F$1025)</f>
        <v/>
      </c>
      <c r="I1025" s="18">
        <f>STDEV.P($B$1025:$F$1025)</f>
        <v/>
      </c>
    </row>
    <row r="1026">
      <c r="A1026" s="4" t="inlineStr">
        <is>
          <t>Accuracy</t>
        </is>
      </c>
      <c r="B1026" s="12">
        <f>IFERROR(($B$1019+$B$1020)/($B$1019+$B$1020+$B$1021+$B$1022),0)</f>
        <v/>
      </c>
      <c r="C1026" s="12">
        <f>IFERROR(($C$1019+$C$1020)/($C$1019+$C$1020+$C$1021+$C$1022),0)</f>
        <v/>
      </c>
      <c r="D1026" s="12">
        <f>IFERROR(($D$1019+$D$1020)/($D$1019+$D$1020+$D$1021+$D$1022),0)</f>
        <v/>
      </c>
      <c r="E1026" s="12">
        <f>IFERROR(($E$1019+$E$1020)/($E$1019+$E$1020+$E$1021+$E$1022),0)</f>
        <v/>
      </c>
      <c r="F1026" s="12">
        <f>IFERROR(($F$1019+$F$1020)/($F$1019+$F$1020+$F$1021+$F$1022),0)</f>
        <v/>
      </c>
      <c r="G1026" s="12">
        <f>IFERROR(($G$1019+$G$1020)/($G$1019+$G$1020+$G$1021+$G$1022),0)</f>
        <v/>
      </c>
      <c r="H1026" s="18">
        <f>AVERAGE($B$1026:$F$1026)</f>
        <v/>
      </c>
      <c r="I1026" s="18">
        <f>STDEV.P($B$1026:$F$1026)</f>
        <v/>
      </c>
    </row>
    <row r="1027">
      <c r="A1027" s="4" t="inlineStr">
        <is>
          <t>Edit distance</t>
        </is>
      </c>
      <c r="B1027" s="12">
        <f>SUMPRODUCT(ABS('Ground truth'!$B$14:$H$20-$B$1010:$H$1016))</f>
        <v/>
      </c>
      <c r="C1027" s="12">
        <f>SUMPRODUCT(ABS('Ground truth'!$B$14:$H$20-$J$1010:$P$1016))</f>
        <v/>
      </c>
      <c r="D1027" s="12">
        <f>SUMPRODUCT(ABS('Ground truth'!$B$14:$H$20-$R$1010:$X$1016))</f>
        <v/>
      </c>
      <c r="E1027" s="12">
        <f>SUMPRODUCT(ABS('Ground truth'!$B$14:$H$20-$Z$1010:$AF$1016))</f>
        <v/>
      </c>
      <c r="F1027" s="12">
        <f>SUMPRODUCT(ABS('Ground truth'!$B$14:$H$20-$AH$1010:$AN$1016))</f>
        <v/>
      </c>
      <c r="G1027" s="12">
        <f>SUMPRODUCT(ABS('Ground truth'!$B$14:$H$20-$AP$1010:$AV$1016))</f>
        <v/>
      </c>
      <c r="H1027" s="18">
        <f>AVERAGE($B$1027:$F$1027)</f>
        <v/>
      </c>
      <c r="I1027" s="18">
        <f>STDEV.P($B$1027:$F$1027)</f>
        <v/>
      </c>
    </row>
    <row r="1028">
      <c r="A1028" s="4" t="inlineStr">
        <is>
          <t>Spectral distance</t>
        </is>
      </c>
      <c r="B1028" s="12">
        <f>SQRT(SUMPRODUCT(('Ground truth'!$K$14:$K$20-$B$1039:$B$1045)^2))</f>
        <v/>
      </c>
      <c r="C1028" s="12">
        <f>SQRT(SUMPRODUCT(('Ground truth'!$K$14:$K$20-$C$1039:$C$1045)^2))</f>
        <v/>
      </c>
      <c r="D1028" s="12">
        <f>SQRT(SUMPRODUCT(('Ground truth'!$K$14:$K$20-$D$1039:$D$1045)^2))</f>
        <v/>
      </c>
      <c r="E1028" s="12">
        <f>SQRT(SUMPRODUCT(('Ground truth'!$K$14:$K$20-$E$1039:$E$1045)^2))</f>
        <v/>
      </c>
      <c r="F1028" s="12">
        <f>SQRT(SUMPRODUCT(('Ground truth'!$K$14:$K$20-$F$1039:$F$1045)^2))</f>
        <v/>
      </c>
      <c r="G1028" s="12">
        <f>SQRT(SUMPRODUCT(('Ground truth'!$K$14:$K$20-$G$1039:$G$1045)^2))</f>
        <v/>
      </c>
      <c r="H1028" s="18">
        <f>AVERAGE($B$1028:$F$1028)</f>
        <v/>
      </c>
      <c r="I1028" s="18">
        <f>STDEV.P($B$1028:$F$1028)</f>
        <v/>
      </c>
    </row>
    <row r="1029">
      <c r="A1029" s="4" t="inlineStr">
        <is>
          <t>Unsure cells</t>
        </is>
      </c>
      <c r="B1029" s="7">
        <f>COUNTIF($B$1010:$H$1016,2)</f>
        <v/>
      </c>
      <c r="C1029" s="7">
        <f>COUNTIF($J$1010:$P$1016,2)</f>
        <v/>
      </c>
      <c r="D1029" s="7">
        <f>COUNTIF($R$1010:$X$1016,2)</f>
        <v/>
      </c>
      <c r="E1029" s="7">
        <f>COUNTIF($Z$1010:$AF$1016,2)</f>
        <v/>
      </c>
      <c r="F1029" s="7">
        <f>COUNTIF($AH$1010:$AN$1016,2)</f>
        <v/>
      </c>
      <c r="G1029" s="7">
        <f>COUNTIF($AP$1010:$AV$1016,2)</f>
        <v/>
      </c>
      <c r="H1029" s="12">
        <f>AVERAGE($B$1029:$F$1029)</f>
        <v/>
      </c>
      <c r="I1029" s="12">
        <f>STDEV.P($B$1029:$F$1029)</f>
        <v/>
      </c>
    </row>
    <row r="1030">
      <c r="A1030" s="3" t="inlineStr">
        <is>
          <t>eigenvalues (real part, numpy order; pasted)</t>
        </is>
      </c>
    </row>
    <row r="1031">
      <c r="A1031" s="3" t="inlineStr">
        <is>
          <t xml:space="preserve">  λ1</t>
        </is>
      </c>
      <c r="B1031" s="19" t="n">
        <v>4.759422879414413</v>
      </c>
      <c r="C1031" s="19" t="n">
        <v>4.759422879414413</v>
      </c>
      <c r="D1031" s="19" t="n">
        <v>4.759422879414413</v>
      </c>
      <c r="E1031" s="19" t="n">
        <v>4.759422879414413</v>
      </c>
      <c r="F1031" s="19" t="n">
        <v>4.759422879414413</v>
      </c>
      <c r="G1031" s="19" t="n">
        <v>4.759422879414413</v>
      </c>
    </row>
    <row r="1032">
      <c r="A1032" s="3" t="inlineStr">
        <is>
          <t xml:space="preserve">  λ2</t>
        </is>
      </c>
      <c r="B1032" s="19" t="n">
        <v>2.371066209278312</v>
      </c>
      <c r="C1032" s="19" t="n">
        <v>2.371066209278312</v>
      </c>
      <c r="D1032" s="19" t="n">
        <v>2.371066209278312</v>
      </c>
      <c r="E1032" s="19" t="n">
        <v>2.371066209278312</v>
      </c>
      <c r="F1032" s="19" t="n">
        <v>2.371066209278312</v>
      </c>
      <c r="G1032" s="19" t="n">
        <v>2.371066209278312</v>
      </c>
    </row>
    <row r="1033">
      <c r="A1033" s="3" t="inlineStr">
        <is>
          <t xml:space="preserve">  λ3</t>
        </is>
      </c>
      <c r="B1033" s="19" t="n">
        <v>-0.9999999999999992</v>
      </c>
      <c r="C1033" s="19" t="n">
        <v>-0.9999999999999992</v>
      </c>
      <c r="D1033" s="19" t="n">
        <v>-0.9999999999999992</v>
      </c>
      <c r="E1033" s="19" t="n">
        <v>-0.9999999999999992</v>
      </c>
      <c r="F1033" s="19" t="n">
        <v>-0.9999999999999992</v>
      </c>
      <c r="G1033" s="19" t="n">
        <v>-0.9999999999999992</v>
      </c>
    </row>
    <row r="1034">
      <c r="A1034" s="3" t="inlineStr">
        <is>
          <t xml:space="preserve">  λ4</t>
        </is>
      </c>
      <c r="B1034" s="19" t="n">
        <v>-0.6641707438865285</v>
      </c>
      <c r="C1034" s="19" t="n">
        <v>-0.6641707438865285</v>
      </c>
      <c r="D1034" s="19" t="n">
        <v>-0.6641707438865285</v>
      </c>
      <c r="E1034" s="19" t="n">
        <v>-0.6641707438865285</v>
      </c>
      <c r="F1034" s="19" t="n">
        <v>-0.6641707438865285</v>
      </c>
      <c r="G1034" s="19" t="n">
        <v>-0.6641707438865285</v>
      </c>
    </row>
    <row r="1035">
      <c r="A1035" s="3" t="inlineStr">
        <is>
          <t xml:space="preserve">  λ5</t>
        </is>
      </c>
      <c r="B1035" s="19" t="n">
        <v>0.5336816551938008</v>
      </c>
      <c r="C1035" s="19" t="n">
        <v>0.5336816551938008</v>
      </c>
      <c r="D1035" s="19" t="n">
        <v>0.5336816551938008</v>
      </c>
      <c r="E1035" s="19" t="n">
        <v>0.5336816551938008</v>
      </c>
      <c r="F1035" s="19" t="n">
        <v>0.5336816551938008</v>
      </c>
      <c r="G1035" s="19" t="n">
        <v>0.5336816551938008</v>
      </c>
    </row>
    <row r="1036">
      <c r="A1036" s="3" t="inlineStr">
        <is>
          <t xml:space="preserve">  λ6</t>
        </is>
      </c>
      <c r="B1036" s="19" t="n">
        <v>-9.613592753646883e-17</v>
      </c>
      <c r="C1036" s="19" t="n">
        <v>-9.613592753646883e-17</v>
      </c>
      <c r="D1036" s="19" t="n">
        <v>-9.613592753646883e-17</v>
      </c>
      <c r="E1036" s="19" t="n">
        <v>-9.613592753646883e-17</v>
      </c>
      <c r="F1036" s="19" t="n">
        <v>-9.613592753646883e-17</v>
      </c>
      <c r="G1036" s="19" t="n">
        <v>-9.613592753646883e-17</v>
      </c>
    </row>
    <row r="1037">
      <c r="A1037" s="3" t="inlineStr">
        <is>
          <t xml:space="preserve">  λ7</t>
        </is>
      </c>
      <c r="B1037" s="19" t="n">
        <v>1</v>
      </c>
      <c r="C1037" s="19" t="n">
        <v>1</v>
      </c>
      <c r="D1037" s="19" t="n">
        <v>1</v>
      </c>
      <c r="E1037" s="19" t="n">
        <v>1</v>
      </c>
      <c r="F1037" s="19" t="n">
        <v>1</v>
      </c>
      <c r="G1037" s="19" t="n">
        <v>1</v>
      </c>
    </row>
    <row r="1038">
      <c r="A1038" s="3" t="inlineStr">
        <is>
          <t>eigenvalues sorted desc (LARGE)</t>
        </is>
      </c>
    </row>
    <row r="1039">
      <c r="A1039" s="3" t="inlineStr">
        <is>
          <t xml:space="preserve">  λ(1)</t>
        </is>
      </c>
      <c r="B1039" s="19">
        <f>LARGE($B$1031:$B$1037,1)</f>
        <v/>
      </c>
      <c r="C1039" s="19">
        <f>LARGE($C$1031:$C$1037,1)</f>
        <v/>
      </c>
      <c r="D1039" s="19">
        <f>LARGE($D$1031:$D$1037,1)</f>
        <v/>
      </c>
      <c r="E1039" s="19">
        <f>LARGE($E$1031:$E$1037,1)</f>
        <v/>
      </c>
      <c r="F1039" s="19">
        <f>LARGE($F$1031:$F$1037,1)</f>
        <v/>
      </c>
      <c r="G1039" s="19">
        <f>LARGE($G$1031:$G$1037,1)</f>
        <v/>
      </c>
    </row>
    <row r="1040">
      <c r="A1040" s="3" t="inlineStr">
        <is>
          <t xml:space="preserve">  λ(2)</t>
        </is>
      </c>
      <c r="B1040" s="19">
        <f>LARGE($B$1031:$B$1037,2)</f>
        <v/>
      </c>
      <c r="C1040" s="19">
        <f>LARGE($C$1031:$C$1037,2)</f>
        <v/>
      </c>
      <c r="D1040" s="19">
        <f>LARGE($D$1031:$D$1037,2)</f>
        <v/>
      </c>
      <c r="E1040" s="19">
        <f>LARGE($E$1031:$E$1037,2)</f>
        <v/>
      </c>
      <c r="F1040" s="19">
        <f>LARGE($F$1031:$F$1037,2)</f>
        <v/>
      </c>
      <c r="G1040" s="19">
        <f>LARGE($G$1031:$G$1037,2)</f>
        <v/>
      </c>
    </row>
    <row r="1041">
      <c r="A1041" s="3" t="inlineStr">
        <is>
          <t xml:space="preserve">  λ(3)</t>
        </is>
      </c>
      <c r="B1041" s="19">
        <f>LARGE($B$1031:$B$1037,3)</f>
        <v/>
      </c>
      <c r="C1041" s="19">
        <f>LARGE($C$1031:$C$1037,3)</f>
        <v/>
      </c>
      <c r="D1041" s="19">
        <f>LARGE($D$1031:$D$1037,3)</f>
        <v/>
      </c>
      <c r="E1041" s="19">
        <f>LARGE($E$1031:$E$1037,3)</f>
        <v/>
      </c>
      <c r="F1041" s="19">
        <f>LARGE($F$1031:$F$1037,3)</f>
        <v/>
      </c>
      <c r="G1041" s="19">
        <f>LARGE($G$1031:$G$1037,3)</f>
        <v/>
      </c>
    </row>
    <row r="1042">
      <c r="A1042" s="3" t="inlineStr">
        <is>
          <t xml:space="preserve">  λ(4)</t>
        </is>
      </c>
      <c r="B1042" s="19">
        <f>LARGE($B$1031:$B$1037,4)</f>
        <v/>
      </c>
      <c r="C1042" s="19">
        <f>LARGE($C$1031:$C$1037,4)</f>
        <v/>
      </c>
      <c r="D1042" s="19">
        <f>LARGE($D$1031:$D$1037,4)</f>
        <v/>
      </c>
      <c r="E1042" s="19">
        <f>LARGE($E$1031:$E$1037,4)</f>
        <v/>
      </c>
      <c r="F1042" s="19">
        <f>LARGE($F$1031:$F$1037,4)</f>
        <v/>
      </c>
      <c r="G1042" s="19">
        <f>LARGE($G$1031:$G$1037,4)</f>
        <v/>
      </c>
    </row>
    <row r="1043">
      <c r="A1043" s="3" t="inlineStr">
        <is>
          <t xml:space="preserve">  λ(5)</t>
        </is>
      </c>
      <c r="B1043" s="19">
        <f>LARGE($B$1031:$B$1037,5)</f>
        <v/>
      </c>
      <c r="C1043" s="19">
        <f>LARGE($C$1031:$C$1037,5)</f>
        <v/>
      </c>
      <c r="D1043" s="19">
        <f>LARGE($D$1031:$D$1037,5)</f>
        <v/>
      </c>
      <c r="E1043" s="19">
        <f>LARGE($E$1031:$E$1037,5)</f>
        <v/>
      </c>
      <c r="F1043" s="19">
        <f>LARGE($F$1031:$F$1037,5)</f>
        <v/>
      </c>
      <c r="G1043" s="19">
        <f>LARGE($G$1031:$G$1037,5)</f>
        <v/>
      </c>
    </row>
    <row r="1044">
      <c r="A1044" s="3" t="inlineStr">
        <is>
          <t xml:space="preserve">  λ(6)</t>
        </is>
      </c>
      <c r="B1044" s="19">
        <f>LARGE($B$1031:$B$1037,6)</f>
        <v/>
      </c>
      <c r="C1044" s="19">
        <f>LARGE($C$1031:$C$1037,6)</f>
        <v/>
      </c>
      <c r="D1044" s="19">
        <f>LARGE($D$1031:$D$1037,6)</f>
        <v/>
      </c>
      <c r="E1044" s="19">
        <f>LARGE($E$1031:$E$1037,6)</f>
        <v/>
      </c>
      <c r="F1044" s="19">
        <f>LARGE($F$1031:$F$1037,6)</f>
        <v/>
      </c>
      <c r="G1044" s="19">
        <f>LARGE($G$1031:$G$1037,6)</f>
        <v/>
      </c>
    </row>
    <row r="1045">
      <c r="A1045" s="3" t="inlineStr">
        <is>
          <t xml:space="preserve">  λ(7)</t>
        </is>
      </c>
      <c r="B1045" s="19">
        <f>LARGE($B$1031:$B$1037,7)</f>
        <v/>
      </c>
      <c r="C1045" s="19">
        <f>LARGE($C$1031:$C$1037,7)</f>
        <v/>
      </c>
      <c r="D1045" s="19">
        <f>LARGE($D$1031:$D$1037,7)</f>
        <v/>
      </c>
      <c r="E1045" s="19">
        <f>LARGE($E$1031:$E$1037,7)</f>
        <v/>
      </c>
      <c r="F1045" s="19">
        <f>LARGE($F$1031:$F$1037,7)</f>
        <v/>
      </c>
      <c r="G1045" s="19">
        <f>LARGE($G$1031:$G$1037,7)</f>
        <v/>
      </c>
    </row>
    <row r="1046">
      <c r="A1046" s="3" t="inlineStr">
        <is>
          <t>check: Σeig − trace (→0)</t>
        </is>
      </c>
      <c r="B1046" s="3">
        <f>ROUND(SUM($B$1031:$B$1037)-($B$1010+$C$1011+$D$1012+$E$1013+$F$1014+$G$1015+$H$1016),6)</f>
        <v/>
      </c>
      <c r="C1046" s="3">
        <f>ROUND(SUM($C$1031:$C$1037)-($J$1010+$K$1011+$L$1012+$M$1013+$N$1014+$O$1015+$P$1016),6)</f>
        <v/>
      </c>
      <c r="D1046" s="3">
        <f>ROUND(SUM($D$1031:$D$1037)-($R$1010+$S$1011+$T$1012+$U$1013+$V$1014+$W$1015+$X$1016),6)</f>
        <v/>
      </c>
      <c r="E1046" s="3">
        <f>ROUND(SUM($E$1031:$E$1037)-($Z$1010+$AA$1011+$AB$1012+$AC$1013+$AD$1014+$AE$1015+$AF$1016),6)</f>
        <v/>
      </c>
      <c r="F1046" s="3">
        <f>ROUND(SUM($F$1031:$F$1037)-($AH$1010+$AI$1011+$AJ$1012+$AK$1013+$AL$1014+$AM$1015+$AN$1016),6)</f>
        <v/>
      </c>
      <c r="G1046" s="3">
        <f>ROUND(SUM($G$1031:$G$1037)-($AP$1010+$AQ$1011+$AR$1012+$AS$1013+$AT$1014+$AU$1015+$AV$1016),6)</f>
        <v/>
      </c>
    </row>
    <row r="1047">
      <c r="A1047" s="3" t="inlineStr">
        <is>
          <t>check: Πeig − det (→0)</t>
        </is>
      </c>
      <c r="B1047" s="3">
        <f>ROUND(MDETERM($B$1010:$H$1016)-PRODUCT($B$1031:$B$1037),6)</f>
        <v/>
      </c>
      <c r="C1047" s="3">
        <f>ROUND(MDETERM($J$1010:$P$1016)-PRODUCT($C$1031:$C$1037),6)</f>
        <v/>
      </c>
      <c r="D1047" s="3">
        <f>ROUND(MDETERM($R$1010:$X$1016)-PRODUCT($D$1031:$D$1037),6)</f>
        <v/>
      </c>
      <c r="E1047" s="3">
        <f>ROUND(MDETERM($Z$1010:$AF$1016)-PRODUCT($E$1031:$E$1037),6)</f>
        <v/>
      </c>
      <c r="F1047" s="3">
        <f>ROUND(MDETERM($AH$1010:$AN$1016)-PRODUCT($F$1031:$F$1037),6)</f>
        <v/>
      </c>
      <c r="G1047" s="3">
        <f>ROUND(MDETERM($AP$1010:$AV$1016)-PRODUCT($G$1031:$G$1037),6)</f>
        <v/>
      </c>
    </row>
    <row r="1048">
      <c r="A1048" s="3" t="inlineStr">
        <is>
          <t>complex eigenvalues?</t>
        </is>
      </c>
      <c r="B1048" s="3" t="inlineStr"/>
      <c r="C1048" s="3" t="inlineStr"/>
      <c r="D1048" s="3" t="inlineStr"/>
      <c r="E1048" s="3" t="inlineStr"/>
      <c r="F1048" s="3" t="inlineStr"/>
      <c r="G1048" s="3" t="inlineStr"/>
    </row>
    <row r="1049">
      <c r="A1049" s="3" t="inlineStr">
        <is>
          <t>check: det(M − λᵢI) per sorted λ (→0)</t>
        </is>
      </c>
    </row>
    <row r="1050">
      <c r="A1050" s="3" t="inlineStr">
        <is>
          <t xml:space="preserve">  det(M − λ(1)I)</t>
        </is>
      </c>
      <c r="B1050" s="3">
        <f t="array" ref="B1050">ROUND(MDETERM($B$1010:$H$1016-$B$1039*MUNIT(7)),6)</f>
        <v/>
      </c>
      <c r="C1050" s="3">
        <f t="array" ref="C1050">ROUND(MDETERM($J$1010:$P$1016-$C$1039*MUNIT(7)),6)</f>
        <v/>
      </c>
      <c r="D1050" s="3">
        <f t="array" ref="D1050">ROUND(MDETERM($R$1010:$X$1016-$D$1039*MUNIT(7)),6)</f>
        <v/>
      </c>
      <c r="E1050" s="3">
        <f t="array" ref="E1050">ROUND(MDETERM($Z$1010:$AF$1016-$E$1039*MUNIT(7)),6)</f>
        <v/>
      </c>
      <c r="F1050" s="3">
        <f t="array" ref="F1050">ROUND(MDETERM($AH$1010:$AN$1016-$F$1039*MUNIT(7)),6)</f>
        <v/>
      </c>
      <c r="G1050" s="3">
        <f t="array" ref="G1050">ROUND(MDETERM($AP$1010:$AV$1016-$G$1039*MUNIT(7)),6)</f>
        <v/>
      </c>
    </row>
    <row r="1051">
      <c r="A1051" s="3" t="inlineStr">
        <is>
          <t xml:space="preserve">  det(M − λ(2)I)</t>
        </is>
      </c>
      <c r="B1051" s="3">
        <f t="array" ref="B1051">ROUND(MDETERM($B$1010:$H$1016-$B$1040*MUNIT(7)),6)</f>
        <v/>
      </c>
      <c r="C1051" s="3">
        <f t="array" ref="C1051">ROUND(MDETERM($J$1010:$P$1016-$C$1040*MUNIT(7)),6)</f>
        <v/>
      </c>
      <c r="D1051" s="3">
        <f t="array" ref="D1051">ROUND(MDETERM($R$1010:$X$1016-$D$1040*MUNIT(7)),6)</f>
        <v/>
      </c>
      <c r="E1051" s="3">
        <f t="array" ref="E1051">ROUND(MDETERM($Z$1010:$AF$1016-$E$1040*MUNIT(7)),6)</f>
        <v/>
      </c>
      <c r="F1051" s="3">
        <f t="array" ref="F1051">ROUND(MDETERM($AH$1010:$AN$1016-$F$1040*MUNIT(7)),6)</f>
        <v/>
      </c>
      <c r="G1051" s="3">
        <f t="array" ref="G1051">ROUND(MDETERM($AP$1010:$AV$1016-$G$1040*MUNIT(7)),6)</f>
        <v/>
      </c>
    </row>
    <row r="1052">
      <c r="A1052" s="3" t="inlineStr">
        <is>
          <t xml:space="preserve">  det(M − λ(3)I)</t>
        </is>
      </c>
      <c r="B1052" s="3">
        <f t="array" ref="B1052">ROUND(MDETERM($B$1010:$H$1016-$B$1041*MUNIT(7)),6)</f>
        <v/>
      </c>
      <c r="C1052" s="3">
        <f t="array" ref="C1052">ROUND(MDETERM($J$1010:$P$1016-$C$1041*MUNIT(7)),6)</f>
        <v/>
      </c>
      <c r="D1052" s="3">
        <f t="array" ref="D1052">ROUND(MDETERM($R$1010:$X$1016-$D$1041*MUNIT(7)),6)</f>
        <v/>
      </c>
      <c r="E1052" s="3">
        <f t="array" ref="E1052">ROUND(MDETERM($Z$1010:$AF$1016-$E$1041*MUNIT(7)),6)</f>
        <v/>
      </c>
      <c r="F1052" s="3">
        <f t="array" ref="F1052">ROUND(MDETERM($AH$1010:$AN$1016-$F$1041*MUNIT(7)),6)</f>
        <v/>
      </c>
      <c r="G1052" s="3">
        <f t="array" ref="G1052">ROUND(MDETERM($AP$1010:$AV$1016-$G$1041*MUNIT(7)),6)</f>
        <v/>
      </c>
    </row>
    <row r="1053">
      <c r="A1053" s="3" t="inlineStr">
        <is>
          <t xml:space="preserve">  det(M − λ(4)I)</t>
        </is>
      </c>
      <c r="B1053" s="3">
        <f t="array" ref="B1053">ROUND(MDETERM($B$1010:$H$1016-$B$1042*MUNIT(7)),6)</f>
        <v/>
      </c>
      <c r="C1053" s="3">
        <f t="array" ref="C1053">ROUND(MDETERM($J$1010:$P$1016-$C$1042*MUNIT(7)),6)</f>
        <v/>
      </c>
      <c r="D1053" s="3">
        <f t="array" ref="D1053">ROUND(MDETERM($R$1010:$X$1016-$D$1042*MUNIT(7)),6)</f>
        <v/>
      </c>
      <c r="E1053" s="3">
        <f t="array" ref="E1053">ROUND(MDETERM($Z$1010:$AF$1016-$E$1042*MUNIT(7)),6)</f>
        <v/>
      </c>
      <c r="F1053" s="3">
        <f t="array" ref="F1053">ROUND(MDETERM($AH$1010:$AN$1016-$F$1042*MUNIT(7)),6)</f>
        <v/>
      </c>
      <c r="G1053" s="3">
        <f t="array" ref="G1053">ROUND(MDETERM($AP$1010:$AV$1016-$G$1042*MUNIT(7)),6)</f>
        <v/>
      </c>
    </row>
    <row r="1054">
      <c r="A1054" s="3" t="inlineStr">
        <is>
          <t xml:space="preserve">  det(M − λ(5)I)</t>
        </is>
      </c>
      <c r="B1054" s="3">
        <f t="array" ref="B1054">ROUND(MDETERM($B$1010:$H$1016-$B$1043*MUNIT(7)),6)</f>
        <v/>
      </c>
      <c r="C1054" s="3">
        <f t="array" ref="C1054">ROUND(MDETERM($J$1010:$P$1016-$C$1043*MUNIT(7)),6)</f>
        <v/>
      </c>
      <c r="D1054" s="3">
        <f t="array" ref="D1054">ROUND(MDETERM($R$1010:$X$1016-$D$1043*MUNIT(7)),6)</f>
        <v/>
      </c>
      <c r="E1054" s="3">
        <f t="array" ref="E1054">ROUND(MDETERM($Z$1010:$AF$1016-$E$1043*MUNIT(7)),6)</f>
        <v/>
      </c>
      <c r="F1054" s="3">
        <f t="array" ref="F1054">ROUND(MDETERM($AH$1010:$AN$1016-$F$1043*MUNIT(7)),6)</f>
        <v/>
      </c>
      <c r="G1054" s="3">
        <f t="array" ref="G1054">ROUND(MDETERM($AP$1010:$AV$1016-$G$1043*MUNIT(7)),6)</f>
        <v/>
      </c>
    </row>
    <row r="1055">
      <c r="A1055" s="3" t="inlineStr">
        <is>
          <t xml:space="preserve">  det(M − λ(6)I)</t>
        </is>
      </c>
      <c r="B1055" s="3">
        <f t="array" ref="B1055">ROUND(MDETERM($B$1010:$H$1016-$B$1044*MUNIT(7)),6)</f>
        <v/>
      </c>
      <c r="C1055" s="3">
        <f t="array" ref="C1055">ROUND(MDETERM($J$1010:$P$1016-$C$1044*MUNIT(7)),6)</f>
        <v/>
      </c>
      <c r="D1055" s="3">
        <f t="array" ref="D1055">ROUND(MDETERM($R$1010:$X$1016-$D$1044*MUNIT(7)),6)</f>
        <v/>
      </c>
      <c r="E1055" s="3">
        <f t="array" ref="E1055">ROUND(MDETERM($Z$1010:$AF$1016-$E$1044*MUNIT(7)),6)</f>
        <v/>
      </c>
      <c r="F1055" s="3">
        <f t="array" ref="F1055">ROUND(MDETERM($AH$1010:$AN$1016-$F$1044*MUNIT(7)),6)</f>
        <v/>
      </c>
      <c r="G1055" s="3">
        <f t="array" ref="G1055">ROUND(MDETERM($AP$1010:$AV$1016-$G$1044*MUNIT(7)),6)</f>
        <v/>
      </c>
    </row>
    <row r="1056">
      <c r="A1056" s="3" t="inlineStr">
        <is>
          <t xml:space="preserve">  det(M − λ(7)I)</t>
        </is>
      </c>
      <c r="B1056" s="3">
        <f t="array" ref="B1056">ROUND(MDETERM($B$1010:$H$1016-$B$1045*MUNIT(7)),6)</f>
        <v/>
      </c>
      <c r="C1056" s="3">
        <f t="array" ref="C1056">ROUND(MDETERM($J$1010:$P$1016-$C$1045*MUNIT(7)),6)</f>
        <v/>
      </c>
      <c r="D1056" s="3">
        <f t="array" ref="D1056">ROUND(MDETERM($R$1010:$X$1016-$D$1045*MUNIT(7)),6)</f>
        <v/>
      </c>
      <c r="E1056" s="3">
        <f t="array" ref="E1056">ROUND(MDETERM($Z$1010:$AF$1016-$E$1045*MUNIT(7)),6)</f>
        <v/>
      </c>
      <c r="F1056" s="3">
        <f t="array" ref="F1056">ROUND(MDETERM($AH$1010:$AN$1016-$F$1045*MUNIT(7)),6)</f>
        <v/>
      </c>
      <c r="G1056" s="3">
        <f t="array" ref="G1056">ROUND(MDETERM($AP$1010:$AV$1016-$G$1045*MUNIT(7)),6)</f>
        <v/>
      </c>
    </row>
    <row r="1060" ht="16" customHeight="1">
      <c r="A1060" s="14" t="inlineStr">
        <is>
          <t>RAG R1-R2 | deepseek-r1:14b</t>
        </is>
      </c>
      <c r="B1060" s="9" t="inlineStr">
        <is>
          <t>run 1 (raw, pasted)</t>
        </is>
      </c>
      <c r="J1060" s="9" t="inlineStr">
        <is>
          <t>run 2 (raw, pasted)</t>
        </is>
      </c>
      <c r="R1060" s="9" t="inlineStr">
        <is>
          <t>run 3 (raw, pasted)</t>
        </is>
      </c>
      <c r="Z1060" s="9" t="inlineStr">
        <is>
          <t>run 4 (raw, pasted)</t>
        </is>
      </c>
      <c r="AH1060" s="9" t="inlineStr">
        <is>
          <t>run 5 (raw, pasted)</t>
        </is>
      </c>
      <c r="AP1060" s="9" t="inlineStr">
        <is>
          <t>Step2 average matrix (formula)</t>
        </is>
      </c>
      <c r="AX1060" s="9" t="inlineStr">
        <is>
          <t>ground truth (reference)</t>
        </is>
      </c>
    </row>
    <row r="1061" ht="60" customHeight="1">
      <c r="B1061" s="15" t="inlineStr">
        <is>
          <t>Housing</t>
        </is>
      </c>
      <c r="C1061" s="15" t="inlineStr">
        <is>
          <t>Motor</t>
        </is>
      </c>
      <c r="D1061" s="15" t="inlineStr">
        <is>
          <t>Gearbox</t>
        </is>
      </c>
      <c r="E1061" s="15" t="inlineStr">
        <is>
          <t>Carbon Brushes</t>
        </is>
      </c>
      <c r="F1061" s="15" t="inlineStr">
        <is>
          <t>Battery</t>
        </is>
      </c>
      <c r="G1061" s="15" t="inlineStr">
        <is>
          <t>Trigger Switch</t>
        </is>
      </c>
      <c r="H1061" s="15" t="inlineStr">
        <is>
          <t>Bit Holder/Chuck</t>
        </is>
      </c>
      <c r="J1061" s="15" t="inlineStr">
        <is>
          <t>Housing</t>
        </is>
      </c>
      <c r="K1061" s="15" t="inlineStr">
        <is>
          <t>Motor</t>
        </is>
      </c>
      <c r="L1061" s="15" t="inlineStr">
        <is>
          <t>Gearbox</t>
        </is>
      </c>
      <c r="M1061" s="15" t="inlineStr">
        <is>
          <t>Carbon Brushes</t>
        </is>
      </c>
      <c r="N1061" s="15" t="inlineStr">
        <is>
          <t>Battery</t>
        </is>
      </c>
      <c r="O1061" s="15" t="inlineStr">
        <is>
          <t>Trigger Switch</t>
        </is>
      </c>
      <c r="P1061" s="15" t="inlineStr">
        <is>
          <t>Bit Holder/Chuck</t>
        </is>
      </c>
      <c r="R1061" s="15" t="inlineStr">
        <is>
          <t>Housing</t>
        </is>
      </c>
      <c r="S1061" s="15" t="inlineStr">
        <is>
          <t>Motor</t>
        </is>
      </c>
      <c r="T1061" s="15" t="inlineStr">
        <is>
          <t>Gearbox</t>
        </is>
      </c>
      <c r="U1061" s="15" t="inlineStr">
        <is>
          <t>Carbon Brushes</t>
        </is>
      </c>
      <c r="V1061" s="15" t="inlineStr">
        <is>
          <t>Battery</t>
        </is>
      </c>
      <c r="W1061" s="15" t="inlineStr">
        <is>
          <t>Trigger Switch</t>
        </is>
      </c>
      <c r="X1061" s="15" t="inlineStr">
        <is>
          <t>Bit Holder/Chuck</t>
        </is>
      </c>
      <c r="Z1061" s="15" t="inlineStr">
        <is>
          <t>Housing</t>
        </is>
      </c>
      <c r="AA1061" s="15" t="inlineStr">
        <is>
          <t>Motor</t>
        </is>
      </c>
      <c r="AB1061" s="15" t="inlineStr">
        <is>
          <t>Gearbox</t>
        </is>
      </c>
      <c r="AC1061" s="15" t="inlineStr">
        <is>
          <t>Carbon Brushes</t>
        </is>
      </c>
      <c r="AD1061" s="15" t="inlineStr">
        <is>
          <t>Battery</t>
        </is>
      </c>
      <c r="AE1061" s="15" t="inlineStr">
        <is>
          <t>Trigger Switch</t>
        </is>
      </c>
      <c r="AF1061" s="15" t="inlineStr">
        <is>
          <t>Bit Holder/Chuck</t>
        </is>
      </c>
      <c r="AH1061" s="15" t="inlineStr">
        <is>
          <t>Housing</t>
        </is>
      </c>
      <c r="AI1061" s="15" t="inlineStr">
        <is>
          <t>Motor</t>
        </is>
      </c>
      <c r="AJ1061" s="15" t="inlineStr">
        <is>
          <t>Gearbox</t>
        </is>
      </c>
      <c r="AK1061" s="15" t="inlineStr">
        <is>
          <t>Carbon Brushes</t>
        </is>
      </c>
      <c r="AL1061" s="15" t="inlineStr">
        <is>
          <t>Battery</t>
        </is>
      </c>
      <c r="AM1061" s="15" t="inlineStr">
        <is>
          <t>Trigger Switch</t>
        </is>
      </c>
      <c r="AN1061" s="15" t="inlineStr">
        <is>
          <t>Bit Holder/Chuck</t>
        </is>
      </c>
      <c r="AP1061" s="15" t="inlineStr">
        <is>
          <t>Housing</t>
        </is>
      </c>
      <c r="AQ1061" s="15" t="inlineStr">
        <is>
          <t>Motor</t>
        </is>
      </c>
      <c r="AR1061" s="15" t="inlineStr">
        <is>
          <t>Gearbox</t>
        </is>
      </c>
      <c r="AS1061" s="15" t="inlineStr">
        <is>
          <t>Carbon Brushes</t>
        </is>
      </c>
      <c r="AT1061" s="15" t="inlineStr">
        <is>
          <t>Battery</t>
        </is>
      </c>
      <c r="AU1061" s="15" t="inlineStr">
        <is>
          <t>Trigger Switch</t>
        </is>
      </c>
      <c r="AV1061" s="15" t="inlineStr">
        <is>
          <t>Bit Holder/Chuck</t>
        </is>
      </c>
    </row>
    <row r="1062">
      <c r="A1062" s="3" t="inlineStr">
        <is>
          <t>Housing</t>
        </is>
      </c>
      <c r="B1062" s="8" t="n">
        <v>1</v>
      </c>
      <c r="C1062" s="8" t="n">
        <v>0</v>
      </c>
      <c r="D1062" s="8" t="n">
        <v>0</v>
      </c>
      <c r="E1062" s="8" t="n">
        <v>0</v>
      </c>
      <c r="F1062" s="8" t="n">
        <v>0</v>
      </c>
      <c r="G1062" s="8" t="n">
        <v>1</v>
      </c>
      <c r="H1062" s="8" t="n">
        <v>1</v>
      </c>
      <c r="J1062" s="8" t="n">
        <v>1</v>
      </c>
      <c r="K1062" s="8" t="n">
        <v>1</v>
      </c>
      <c r="L1062" s="8" t="n">
        <v>1</v>
      </c>
      <c r="M1062" s="8" t="n">
        <v>1</v>
      </c>
      <c r="N1062" s="8" t="n">
        <v>1</v>
      </c>
      <c r="O1062" s="8" t="n">
        <v>1</v>
      </c>
      <c r="P1062" s="8" t="n">
        <v>1</v>
      </c>
      <c r="R1062" s="8" t="n">
        <v>1</v>
      </c>
      <c r="S1062" s="8" t="n">
        <v>1</v>
      </c>
      <c r="T1062" s="8" t="n">
        <v>1</v>
      </c>
      <c r="U1062" s="8" t="n">
        <v>0</v>
      </c>
      <c r="V1062" s="8" t="n">
        <v>1</v>
      </c>
      <c r="W1062" s="8" t="n">
        <v>1</v>
      </c>
      <c r="X1062" s="8" t="n">
        <v>1</v>
      </c>
      <c r="Z1062" s="8" t="n">
        <v>1</v>
      </c>
      <c r="AA1062" s="8" t="n">
        <v>1</v>
      </c>
      <c r="AB1062" s="8" t="n">
        <v>1</v>
      </c>
      <c r="AC1062" s="8" t="n">
        <v>1</v>
      </c>
      <c r="AD1062" s="8" t="n">
        <v>1</v>
      </c>
      <c r="AE1062" s="8" t="n">
        <v>1</v>
      </c>
      <c r="AF1062" s="8" t="n">
        <v>1</v>
      </c>
      <c r="AH1062" s="8" t="n">
        <v>1</v>
      </c>
      <c r="AI1062" s="8" t="n">
        <v>1</v>
      </c>
      <c r="AJ1062" s="8" t="n">
        <v>1</v>
      </c>
      <c r="AK1062" s="8" t="n">
        <v>1</v>
      </c>
      <c r="AL1062" s="8" t="n">
        <v>1</v>
      </c>
      <c r="AM1062" s="8" t="n">
        <v>1</v>
      </c>
      <c r="AN1062" s="8" t="n">
        <v>1</v>
      </c>
      <c r="AP1062" s="8">
        <f>IF(($B$1062&lt;&gt;2)+($J$1062&lt;&gt;2)+($R$1062&lt;&gt;2)+($Z$1062&lt;&gt;2)+($AH$1062&lt;&gt;2)=0,2,IF((($B$1062&lt;&gt;2)*$B$1062+($J$1062&lt;&gt;2)*$J$1062+($R$1062&lt;&gt;2)*$R$1062+($Z$1062&lt;&gt;2)*$Z$1062+($AH$1062&lt;&gt;2)*$AH$1062)/(($B$1062&lt;&gt;2)+($J$1062&lt;&gt;2)+($R$1062&lt;&gt;2)+($Z$1062&lt;&gt;2)+($AH$1062&lt;&gt;2))&gt;=0.5,1,0))</f>
        <v/>
      </c>
      <c r="AQ1062" s="8">
        <f>IF(($C$1062&lt;&gt;2)+($K$1062&lt;&gt;2)+($S$1062&lt;&gt;2)+($AA$1062&lt;&gt;2)+($AI$1062&lt;&gt;2)=0,2,IF((($C$1062&lt;&gt;2)*$C$1062+($K$1062&lt;&gt;2)*$K$1062+($S$1062&lt;&gt;2)*$S$1062+($AA$1062&lt;&gt;2)*$AA$1062+($AI$1062&lt;&gt;2)*$AI$1062)/(($C$1062&lt;&gt;2)+($K$1062&lt;&gt;2)+($S$1062&lt;&gt;2)+($AA$1062&lt;&gt;2)+($AI$1062&lt;&gt;2))&gt;=0.5,1,0))</f>
        <v/>
      </c>
      <c r="AR1062" s="8">
        <f>IF(($D$1062&lt;&gt;2)+($L$1062&lt;&gt;2)+($T$1062&lt;&gt;2)+($AB$1062&lt;&gt;2)+($AJ$1062&lt;&gt;2)=0,2,IF((($D$1062&lt;&gt;2)*$D$1062+($L$1062&lt;&gt;2)*$L$1062+($T$1062&lt;&gt;2)*$T$1062+($AB$1062&lt;&gt;2)*$AB$1062+($AJ$1062&lt;&gt;2)*$AJ$1062)/(($D$1062&lt;&gt;2)+($L$1062&lt;&gt;2)+($T$1062&lt;&gt;2)+($AB$1062&lt;&gt;2)+($AJ$1062&lt;&gt;2))&gt;=0.5,1,0))</f>
        <v/>
      </c>
      <c r="AS1062" s="8">
        <f>IF(($E$1062&lt;&gt;2)+($M$1062&lt;&gt;2)+($U$1062&lt;&gt;2)+($AC$1062&lt;&gt;2)+($AK$1062&lt;&gt;2)=0,2,IF((($E$1062&lt;&gt;2)*$E$1062+($M$1062&lt;&gt;2)*$M$1062+($U$1062&lt;&gt;2)*$U$1062+($AC$1062&lt;&gt;2)*$AC$1062+($AK$1062&lt;&gt;2)*$AK$1062)/(($E$1062&lt;&gt;2)+($M$1062&lt;&gt;2)+($U$1062&lt;&gt;2)+($AC$1062&lt;&gt;2)+($AK$1062&lt;&gt;2))&gt;=0.5,1,0))</f>
        <v/>
      </c>
      <c r="AT1062" s="8">
        <f>IF(($F$1062&lt;&gt;2)+($N$1062&lt;&gt;2)+($V$1062&lt;&gt;2)+($AD$1062&lt;&gt;2)+($AL$1062&lt;&gt;2)=0,2,IF((($F$1062&lt;&gt;2)*$F$1062+($N$1062&lt;&gt;2)*$N$1062+($V$1062&lt;&gt;2)*$V$1062+($AD$1062&lt;&gt;2)*$AD$1062+($AL$1062&lt;&gt;2)*$AL$1062)/(($F$1062&lt;&gt;2)+($N$1062&lt;&gt;2)+($V$1062&lt;&gt;2)+($AD$1062&lt;&gt;2)+($AL$1062&lt;&gt;2))&gt;=0.5,1,0))</f>
        <v/>
      </c>
      <c r="AU1062" s="8">
        <f>IF(($G$1062&lt;&gt;2)+($O$1062&lt;&gt;2)+($W$1062&lt;&gt;2)+($AE$1062&lt;&gt;2)+($AM$1062&lt;&gt;2)=0,2,IF((($G$1062&lt;&gt;2)*$G$1062+($O$1062&lt;&gt;2)*$O$1062+($W$1062&lt;&gt;2)*$W$1062+($AE$1062&lt;&gt;2)*$AE$1062+($AM$1062&lt;&gt;2)*$AM$1062)/(($G$1062&lt;&gt;2)+($O$1062&lt;&gt;2)+($W$1062&lt;&gt;2)+($AE$1062&lt;&gt;2)+($AM$1062&lt;&gt;2))&gt;=0.5,1,0))</f>
        <v/>
      </c>
      <c r="AV1062" s="8">
        <f>IF(($H$1062&lt;&gt;2)+($P$1062&lt;&gt;2)+($X$1062&lt;&gt;2)+($AF$1062&lt;&gt;2)+($AN$1062&lt;&gt;2)=0,2,IF((($H$1062&lt;&gt;2)*$H$1062+($P$1062&lt;&gt;2)*$P$1062+($X$1062&lt;&gt;2)*$X$1062+($AF$1062&lt;&gt;2)*$AF$1062+($AN$1062&lt;&gt;2)*$AN$1062)/(($H$1062&lt;&gt;2)+($P$1062&lt;&gt;2)+($X$1062&lt;&gt;2)+($AF$1062&lt;&gt;2)+($AN$1062&lt;&gt;2))&gt;=0.5,1,0))</f>
        <v/>
      </c>
      <c r="AX1062" s="16">
        <f>'Ground truth'!$B$14</f>
        <v/>
      </c>
      <c r="AY1062" s="16">
        <f>'Ground truth'!$C$14</f>
        <v/>
      </c>
      <c r="AZ1062" s="16">
        <f>'Ground truth'!$D$14</f>
        <v/>
      </c>
      <c r="BA1062" s="16">
        <f>'Ground truth'!$E$14</f>
        <v/>
      </c>
      <c r="BB1062" s="16">
        <f>'Ground truth'!$F$14</f>
        <v/>
      </c>
      <c r="BC1062" s="16">
        <f>'Ground truth'!$G$14</f>
        <v/>
      </c>
      <c r="BD1062" s="16">
        <f>'Ground truth'!$H$14</f>
        <v/>
      </c>
    </row>
    <row r="1063">
      <c r="A1063" s="3" t="inlineStr">
        <is>
          <t>Motor</t>
        </is>
      </c>
      <c r="B1063" s="8" t="n">
        <v>0</v>
      </c>
      <c r="C1063" s="8" t="n">
        <v>1</v>
      </c>
      <c r="D1063" s="8" t="n">
        <v>1</v>
      </c>
      <c r="E1063" s="8" t="n">
        <v>1</v>
      </c>
      <c r="F1063" s="8" t="n">
        <v>1</v>
      </c>
      <c r="G1063" s="8" t="n">
        <v>0</v>
      </c>
      <c r="H1063" s="8" t="n">
        <v>0</v>
      </c>
      <c r="J1063" s="8" t="n">
        <v>1</v>
      </c>
      <c r="K1063" s="8" t="n">
        <v>1</v>
      </c>
      <c r="L1063" s="8" t="n">
        <v>1</v>
      </c>
      <c r="M1063" s="8" t="n">
        <v>1</v>
      </c>
      <c r="N1063" s="8" t="n">
        <v>1</v>
      </c>
      <c r="O1063" s="8" t="n">
        <v>1</v>
      </c>
      <c r="P1063" s="8" t="n">
        <v>0</v>
      </c>
      <c r="R1063" s="8" t="n">
        <v>1</v>
      </c>
      <c r="S1063" s="8" t="n">
        <v>1</v>
      </c>
      <c r="T1063" s="8" t="n">
        <v>1</v>
      </c>
      <c r="U1063" s="8" t="n">
        <v>0</v>
      </c>
      <c r="V1063" s="8" t="n">
        <v>1</v>
      </c>
      <c r="W1063" s="8" t="n">
        <v>1</v>
      </c>
      <c r="X1063" s="8" t="n">
        <v>0</v>
      </c>
      <c r="Z1063" s="8" t="n">
        <v>1</v>
      </c>
      <c r="AA1063" s="8" t="n">
        <v>1</v>
      </c>
      <c r="AB1063" s="8" t="n">
        <v>1</v>
      </c>
      <c r="AC1063" s="8" t="n">
        <v>1</v>
      </c>
      <c r="AD1063" s="8" t="n">
        <v>1</v>
      </c>
      <c r="AE1063" s="8" t="n">
        <v>0</v>
      </c>
      <c r="AF1063" s="8" t="n">
        <v>0</v>
      </c>
      <c r="AH1063" s="8" t="n">
        <v>1</v>
      </c>
      <c r="AI1063" s="8" t="n">
        <v>0</v>
      </c>
      <c r="AJ1063" s="8" t="n">
        <v>1</v>
      </c>
      <c r="AK1063" s="8" t="n">
        <v>1</v>
      </c>
      <c r="AL1063" s="8" t="n">
        <v>0</v>
      </c>
      <c r="AM1063" s="8" t="n">
        <v>0</v>
      </c>
      <c r="AN1063" s="8" t="n">
        <v>0</v>
      </c>
      <c r="AP1063" s="8">
        <f>IF(($B$1063&lt;&gt;2)+($J$1063&lt;&gt;2)+($R$1063&lt;&gt;2)+($Z$1063&lt;&gt;2)+($AH$1063&lt;&gt;2)=0,2,IF((($B$1063&lt;&gt;2)*$B$1063+($J$1063&lt;&gt;2)*$J$1063+($R$1063&lt;&gt;2)*$R$1063+($Z$1063&lt;&gt;2)*$Z$1063+($AH$1063&lt;&gt;2)*$AH$1063)/(($B$1063&lt;&gt;2)+($J$1063&lt;&gt;2)+($R$1063&lt;&gt;2)+($Z$1063&lt;&gt;2)+($AH$1063&lt;&gt;2))&gt;=0.5,1,0))</f>
        <v/>
      </c>
      <c r="AQ1063" s="8">
        <f>IF(($C$1063&lt;&gt;2)+($K$1063&lt;&gt;2)+($S$1063&lt;&gt;2)+($AA$1063&lt;&gt;2)+($AI$1063&lt;&gt;2)=0,2,IF((($C$1063&lt;&gt;2)*$C$1063+($K$1063&lt;&gt;2)*$K$1063+($S$1063&lt;&gt;2)*$S$1063+($AA$1063&lt;&gt;2)*$AA$1063+($AI$1063&lt;&gt;2)*$AI$1063)/(($C$1063&lt;&gt;2)+($K$1063&lt;&gt;2)+($S$1063&lt;&gt;2)+($AA$1063&lt;&gt;2)+($AI$1063&lt;&gt;2))&gt;=0.5,1,0))</f>
        <v/>
      </c>
      <c r="AR1063" s="8">
        <f>IF(($D$1063&lt;&gt;2)+($L$1063&lt;&gt;2)+($T$1063&lt;&gt;2)+($AB$1063&lt;&gt;2)+($AJ$1063&lt;&gt;2)=0,2,IF((($D$1063&lt;&gt;2)*$D$1063+($L$1063&lt;&gt;2)*$L$1063+($T$1063&lt;&gt;2)*$T$1063+($AB$1063&lt;&gt;2)*$AB$1063+($AJ$1063&lt;&gt;2)*$AJ$1063)/(($D$1063&lt;&gt;2)+($L$1063&lt;&gt;2)+($T$1063&lt;&gt;2)+($AB$1063&lt;&gt;2)+($AJ$1063&lt;&gt;2))&gt;=0.5,1,0))</f>
        <v/>
      </c>
      <c r="AS1063" s="8">
        <f>IF(($E$1063&lt;&gt;2)+($M$1063&lt;&gt;2)+($U$1063&lt;&gt;2)+($AC$1063&lt;&gt;2)+($AK$1063&lt;&gt;2)=0,2,IF((($E$1063&lt;&gt;2)*$E$1063+($M$1063&lt;&gt;2)*$M$1063+($U$1063&lt;&gt;2)*$U$1063+($AC$1063&lt;&gt;2)*$AC$1063+($AK$1063&lt;&gt;2)*$AK$1063)/(($E$1063&lt;&gt;2)+($M$1063&lt;&gt;2)+($U$1063&lt;&gt;2)+($AC$1063&lt;&gt;2)+($AK$1063&lt;&gt;2))&gt;=0.5,1,0))</f>
        <v/>
      </c>
      <c r="AT1063" s="8">
        <f>IF(($F$1063&lt;&gt;2)+($N$1063&lt;&gt;2)+($V$1063&lt;&gt;2)+($AD$1063&lt;&gt;2)+($AL$1063&lt;&gt;2)=0,2,IF((($F$1063&lt;&gt;2)*$F$1063+($N$1063&lt;&gt;2)*$N$1063+($V$1063&lt;&gt;2)*$V$1063+($AD$1063&lt;&gt;2)*$AD$1063+($AL$1063&lt;&gt;2)*$AL$1063)/(($F$1063&lt;&gt;2)+($N$1063&lt;&gt;2)+($V$1063&lt;&gt;2)+($AD$1063&lt;&gt;2)+($AL$1063&lt;&gt;2))&gt;=0.5,1,0))</f>
        <v/>
      </c>
      <c r="AU1063" s="8">
        <f>IF(($G$1063&lt;&gt;2)+($O$1063&lt;&gt;2)+($W$1063&lt;&gt;2)+($AE$1063&lt;&gt;2)+($AM$1063&lt;&gt;2)=0,2,IF((($G$1063&lt;&gt;2)*$G$1063+($O$1063&lt;&gt;2)*$O$1063+($W$1063&lt;&gt;2)*$W$1063+($AE$1063&lt;&gt;2)*$AE$1063+($AM$1063&lt;&gt;2)*$AM$1063)/(($G$1063&lt;&gt;2)+($O$1063&lt;&gt;2)+($W$1063&lt;&gt;2)+($AE$1063&lt;&gt;2)+($AM$1063&lt;&gt;2))&gt;=0.5,1,0))</f>
        <v/>
      </c>
      <c r="AV1063" s="8">
        <f>IF(($H$1063&lt;&gt;2)+($P$1063&lt;&gt;2)+($X$1063&lt;&gt;2)+($AF$1063&lt;&gt;2)+($AN$1063&lt;&gt;2)=0,2,IF((($H$1063&lt;&gt;2)*$H$1063+($P$1063&lt;&gt;2)*$P$1063+($X$1063&lt;&gt;2)*$X$1063+($AF$1063&lt;&gt;2)*$AF$1063+($AN$1063&lt;&gt;2)*$AN$1063)/(($H$1063&lt;&gt;2)+($P$1063&lt;&gt;2)+($X$1063&lt;&gt;2)+($AF$1063&lt;&gt;2)+($AN$1063&lt;&gt;2))&gt;=0.5,1,0))</f>
        <v/>
      </c>
      <c r="AX1063" s="16">
        <f>'Ground truth'!$B$15</f>
        <v/>
      </c>
      <c r="AY1063" s="16">
        <f>'Ground truth'!$C$15</f>
        <v/>
      </c>
      <c r="AZ1063" s="16">
        <f>'Ground truth'!$D$15</f>
        <v/>
      </c>
      <c r="BA1063" s="16">
        <f>'Ground truth'!$E$15</f>
        <v/>
      </c>
      <c r="BB1063" s="16">
        <f>'Ground truth'!$F$15</f>
        <v/>
      </c>
      <c r="BC1063" s="16">
        <f>'Ground truth'!$G$15</f>
        <v/>
      </c>
      <c r="BD1063" s="16">
        <f>'Ground truth'!$H$15</f>
        <v/>
      </c>
    </row>
    <row r="1064">
      <c r="A1064" s="3" t="inlineStr">
        <is>
          <t>Gearbox</t>
        </is>
      </c>
      <c r="B1064" s="8" t="n">
        <v>0</v>
      </c>
      <c r="C1064" s="8" t="n">
        <v>1</v>
      </c>
      <c r="D1064" s="8" t="n">
        <v>1</v>
      </c>
      <c r="E1064" s="8" t="n">
        <v>0</v>
      </c>
      <c r="F1064" s="8" t="n">
        <v>0</v>
      </c>
      <c r="G1064" s="8" t="n">
        <v>0</v>
      </c>
      <c r="H1064" s="8" t="n">
        <v>1</v>
      </c>
      <c r="J1064" s="8" t="n">
        <v>0</v>
      </c>
      <c r="K1064" s="8" t="n">
        <v>1</v>
      </c>
      <c r="L1064" s="8" t="n">
        <v>1</v>
      </c>
      <c r="M1064" s="8" t="n">
        <v>0</v>
      </c>
      <c r="N1064" s="8" t="n">
        <v>0</v>
      </c>
      <c r="O1064" s="8" t="n">
        <v>0</v>
      </c>
      <c r="P1064" s="8" t="n">
        <v>1</v>
      </c>
      <c r="R1064" s="8" t="n">
        <v>1</v>
      </c>
      <c r="S1064" s="8" t="n">
        <v>1</v>
      </c>
      <c r="T1064" s="8" t="n">
        <v>1</v>
      </c>
      <c r="U1064" s="8" t="n">
        <v>0</v>
      </c>
      <c r="V1064" s="8" t="n">
        <v>0</v>
      </c>
      <c r="W1064" s="8" t="n">
        <v>0</v>
      </c>
      <c r="X1064" s="8" t="n">
        <v>1</v>
      </c>
      <c r="Z1064" s="8" t="n">
        <v>1</v>
      </c>
      <c r="AA1064" s="8" t="n">
        <v>1</v>
      </c>
      <c r="AB1064" s="8" t="n">
        <v>1</v>
      </c>
      <c r="AC1064" s="8" t="n">
        <v>0</v>
      </c>
      <c r="AD1064" s="8" t="n">
        <v>0</v>
      </c>
      <c r="AE1064" s="8" t="n">
        <v>0</v>
      </c>
      <c r="AF1064" s="8" t="n">
        <v>1</v>
      </c>
      <c r="AH1064" s="8" t="n">
        <v>1</v>
      </c>
      <c r="AI1064" s="8" t="n">
        <v>1</v>
      </c>
      <c r="AJ1064" s="8" t="n">
        <v>0</v>
      </c>
      <c r="AK1064" s="8" t="n">
        <v>0</v>
      </c>
      <c r="AL1064" s="8" t="n">
        <v>0</v>
      </c>
      <c r="AM1064" s="8" t="n">
        <v>0</v>
      </c>
      <c r="AN1064" s="8" t="n">
        <v>1</v>
      </c>
      <c r="AP1064" s="8">
        <f>IF(($B$1064&lt;&gt;2)+($J$1064&lt;&gt;2)+($R$1064&lt;&gt;2)+($Z$1064&lt;&gt;2)+($AH$1064&lt;&gt;2)=0,2,IF((($B$1064&lt;&gt;2)*$B$1064+($J$1064&lt;&gt;2)*$J$1064+($R$1064&lt;&gt;2)*$R$1064+($Z$1064&lt;&gt;2)*$Z$1064+($AH$1064&lt;&gt;2)*$AH$1064)/(($B$1064&lt;&gt;2)+($J$1064&lt;&gt;2)+($R$1064&lt;&gt;2)+($Z$1064&lt;&gt;2)+($AH$1064&lt;&gt;2))&gt;=0.5,1,0))</f>
        <v/>
      </c>
      <c r="AQ1064" s="8">
        <f>IF(($C$1064&lt;&gt;2)+($K$1064&lt;&gt;2)+($S$1064&lt;&gt;2)+($AA$1064&lt;&gt;2)+($AI$1064&lt;&gt;2)=0,2,IF((($C$1064&lt;&gt;2)*$C$1064+($K$1064&lt;&gt;2)*$K$1064+($S$1064&lt;&gt;2)*$S$1064+($AA$1064&lt;&gt;2)*$AA$1064+($AI$1064&lt;&gt;2)*$AI$1064)/(($C$1064&lt;&gt;2)+($K$1064&lt;&gt;2)+($S$1064&lt;&gt;2)+($AA$1064&lt;&gt;2)+($AI$1064&lt;&gt;2))&gt;=0.5,1,0))</f>
        <v/>
      </c>
      <c r="AR1064" s="8">
        <f>IF(($D$1064&lt;&gt;2)+($L$1064&lt;&gt;2)+($T$1064&lt;&gt;2)+($AB$1064&lt;&gt;2)+($AJ$1064&lt;&gt;2)=0,2,IF((($D$1064&lt;&gt;2)*$D$1064+($L$1064&lt;&gt;2)*$L$1064+($T$1064&lt;&gt;2)*$T$1064+($AB$1064&lt;&gt;2)*$AB$1064+($AJ$1064&lt;&gt;2)*$AJ$1064)/(($D$1064&lt;&gt;2)+($L$1064&lt;&gt;2)+($T$1064&lt;&gt;2)+($AB$1064&lt;&gt;2)+($AJ$1064&lt;&gt;2))&gt;=0.5,1,0))</f>
        <v/>
      </c>
      <c r="AS1064" s="8">
        <f>IF(($E$1064&lt;&gt;2)+($M$1064&lt;&gt;2)+($U$1064&lt;&gt;2)+($AC$1064&lt;&gt;2)+($AK$1064&lt;&gt;2)=0,2,IF((($E$1064&lt;&gt;2)*$E$1064+($M$1064&lt;&gt;2)*$M$1064+($U$1064&lt;&gt;2)*$U$1064+($AC$1064&lt;&gt;2)*$AC$1064+($AK$1064&lt;&gt;2)*$AK$1064)/(($E$1064&lt;&gt;2)+($M$1064&lt;&gt;2)+($U$1064&lt;&gt;2)+($AC$1064&lt;&gt;2)+($AK$1064&lt;&gt;2))&gt;=0.5,1,0))</f>
        <v/>
      </c>
      <c r="AT1064" s="8">
        <f>IF(($F$1064&lt;&gt;2)+($N$1064&lt;&gt;2)+($V$1064&lt;&gt;2)+($AD$1064&lt;&gt;2)+($AL$1064&lt;&gt;2)=0,2,IF((($F$1064&lt;&gt;2)*$F$1064+($N$1064&lt;&gt;2)*$N$1064+($V$1064&lt;&gt;2)*$V$1064+($AD$1064&lt;&gt;2)*$AD$1064+($AL$1064&lt;&gt;2)*$AL$1064)/(($F$1064&lt;&gt;2)+($N$1064&lt;&gt;2)+($V$1064&lt;&gt;2)+($AD$1064&lt;&gt;2)+($AL$1064&lt;&gt;2))&gt;=0.5,1,0))</f>
        <v/>
      </c>
      <c r="AU1064" s="8">
        <f>IF(($G$1064&lt;&gt;2)+($O$1064&lt;&gt;2)+($W$1064&lt;&gt;2)+($AE$1064&lt;&gt;2)+($AM$1064&lt;&gt;2)=0,2,IF((($G$1064&lt;&gt;2)*$G$1064+($O$1064&lt;&gt;2)*$O$1064+($W$1064&lt;&gt;2)*$W$1064+($AE$1064&lt;&gt;2)*$AE$1064+($AM$1064&lt;&gt;2)*$AM$1064)/(($G$1064&lt;&gt;2)+($O$1064&lt;&gt;2)+($W$1064&lt;&gt;2)+($AE$1064&lt;&gt;2)+($AM$1064&lt;&gt;2))&gt;=0.5,1,0))</f>
        <v/>
      </c>
      <c r="AV1064" s="8">
        <f>IF(($H$1064&lt;&gt;2)+($P$1064&lt;&gt;2)+($X$1064&lt;&gt;2)+($AF$1064&lt;&gt;2)+($AN$1064&lt;&gt;2)=0,2,IF((($H$1064&lt;&gt;2)*$H$1064+($P$1064&lt;&gt;2)*$P$1064+($X$1064&lt;&gt;2)*$X$1064+($AF$1064&lt;&gt;2)*$AF$1064+($AN$1064&lt;&gt;2)*$AN$1064)/(($H$1064&lt;&gt;2)+($P$1064&lt;&gt;2)+($X$1064&lt;&gt;2)+($AF$1064&lt;&gt;2)+($AN$1064&lt;&gt;2))&gt;=0.5,1,0))</f>
        <v/>
      </c>
      <c r="AX1064" s="16">
        <f>'Ground truth'!$B$16</f>
        <v/>
      </c>
      <c r="AY1064" s="16">
        <f>'Ground truth'!$C$16</f>
        <v/>
      </c>
      <c r="AZ1064" s="16">
        <f>'Ground truth'!$D$16</f>
        <v/>
      </c>
      <c r="BA1064" s="16">
        <f>'Ground truth'!$E$16</f>
        <v/>
      </c>
      <c r="BB1064" s="16">
        <f>'Ground truth'!$F$16</f>
        <v/>
      </c>
      <c r="BC1064" s="16">
        <f>'Ground truth'!$G$16</f>
        <v/>
      </c>
      <c r="BD1064" s="16">
        <f>'Ground truth'!$H$16</f>
        <v/>
      </c>
    </row>
    <row r="1065">
      <c r="A1065" s="3" t="inlineStr">
        <is>
          <t>Carbon Brushes</t>
        </is>
      </c>
      <c r="B1065" s="8" t="n">
        <v>0</v>
      </c>
      <c r="C1065" s="8" t="n">
        <v>1</v>
      </c>
      <c r="D1065" s="8" t="n">
        <v>0</v>
      </c>
      <c r="E1065" s="8" t="n">
        <v>1</v>
      </c>
      <c r="F1065" s="8" t="n">
        <v>1</v>
      </c>
      <c r="G1065" s="8" t="n">
        <v>0</v>
      </c>
      <c r="H1065" s="8" t="n">
        <v>0</v>
      </c>
      <c r="J1065" s="8" t="n">
        <v>0</v>
      </c>
      <c r="K1065" s="8" t="n">
        <v>1</v>
      </c>
      <c r="L1065" s="8" t="n">
        <v>0</v>
      </c>
      <c r="M1065" s="8" t="n">
        <v>1</v>
      </c>
      <c r="N1065" s="8" t="n">
        <v>1</v>
      </c>
      <c r="O1065" s="8" t="n">
        <v>0</v>
      </c>
      <c r="P1065" s="8" t="n">
        <v>0</v>
      </c>
      <c r="R1065" s="8" t="n">
        <v>1</v>
      </c>
      <c r="S1065" s="8" t="n">
        <v>1</v>
      </c>
      <c r="T1065" s="8" t="n">
        <v>0</v>
      </c>
      <c r="U1065" s="8" t="n">
        <v>1</v>
      </c>
      <c r="V1065" s="8" t="n">
        <v>0</v>
      </c>
      <c r="W1065" s="8" t="n">
        <v>0</v>
      </c>
      <c r="X1065" s="8" t="n">
        <v>0</v>
      </c>
      <c r="Z1065" s="8" t="n">
        <v>1</v>
      </c>
      <c r="AA1065" s="8" t="n">
        <v>1</v>
      </c>
      <c r="AB1065" s="8" t="n">
        <v>0</v>
      </c>
      <c r="AC1065" s="8" t="n">
        <v>1</v>
      </c>
      <c r="AD1065" s="8" t="n">
        <v>1</v>
      </c>
      <c r="AE1065" s="8" t="n">
        <v>0</v>
      </c>
      <c r="AF1065" s="8" t="n">
        <v>0</v>
      </c>
      <c r="AH1065" s="8" t="n">
        <v>0</v>
      </c>
      <c r="AI1065" s="8" t="n">
        <v>1</v>
      </c>
      <c r="AJ1065" s="8" t="n">
        <v>0</v>
      </c>
      <c r="AK1065" s="8" t="n">
        <v>0</v>
      </c>
      <c r="AL1065" s="8" t="n">
        <v>1</v>
      </c>
      <c r="AM1065" s="8" t="n">
        <v>0</v>
      </c>
      <c r="AN1065" s="8" t="n">
        <v>0</v>
      </c>
      <c r="AP1065" s="8">
        <f>IF(($B$1065&lt;&gt;2)+($J$1065&lt;&gt;2)+($R$1065&lt;&gt;2)+($Z$1065&lt;&gt;2)+($AH$1065&lt;&gt;2)=0,2,IF((($B$1065&lt;&gt;2)*$B$1065+($J$1065&lt;&gt;2)*$J$1065+($R$1065&lt;&gt;2)*$R$1065+($Z$1065&lt;&gt;2)*$Z$1065+($AH$1065&lt;&gt;2)*$AH$1065)/(($B$1065&lt;&gt;2)+($J$1065&lt;&gt;2)+($R$1065&lt;&gt;2)+($Z$1065&lt;&gt;2)+($AH$1065&lt;&gt;2))&gt;=0.5,1,0))</f>
        <v/>
      </c>
      <c r="AQ1065" s="8">
        <f>IF(($C$1065&lt;&gt;2)+($K$1065&lt;&gt;2)+($S$1065&lt;&gt;2)+($AA$1065&lt;&gt;2)+($AI$1065&lt;&gt;2)=0,2,IF((($C$1065&lt;&gt;2)*$C$1065+($K$1065&lt;&gt;2)*$K$1065+($S$1065&lt;&gt;2)*$S$1065+($AA$1065&lt;&gt;2)*$AA$1065+($AI$1065&lt;&gt;2)*$AI$1065)/(($C$1065&lt;&gt;2)+($K$1065&lt;&gt;2)+($S$1065&lt;&gt;2)+($AA$1065&lt;&gt;2)+($AI$1065&lt;&gt;2))&gt;=0.5,1,0))</f>
        <v/>
      </c>
      <c r="AR1065" s="8">
        <f>IF(($D$1065&lt;&gt;2)+($L$1065&lt;&gt;2)+($T$1065&lt;&gt;2)+($AB$1065&lt;&gt;2)+($AJ$1065&lt;&gt;2)=0,2,IF((($D$1065&lt;&gt;2)*$D$1065+($L$1065&lt;&gt;2)*$L$1065+($T$1065&lt;&gt;2)*$T$1065+($AB$1065&lt;&gt;2)*$AB$1065+($AJ$1065&lt;&gt;2)*$AJ$1065)/(($D$1065&lt;&gt;2)+($L$1065&lt;&gt;2)+($T$1065&lt;&gt;2)+($AB$1065&lt;&gt;2)+($AJ$1065&lt;&gt;2))&gt;=0.5,1,0))</f>
        <v/>
      </c>
      <c r="AS1065" s="8">
        <f>IF(($E$1065&lt;&gt;2)+($M$1065&lt;&gt;2)+($U$1065&lt;&gt;2)+($AC$1065&lt;&gt;2)+($AK$1065&lt;&gt;2)=0,2,IF((($E$1065&lt;&gt;2)*$E$1065+($M$1065&lt;&gt;2)*$M$1065+($U$1065&lt;&gt;2)*$U$1065+($AC$1065&lt;&gt;2)*$AC$1065+($AK$1065&lt;&gt;2)*$AK$1065)/(($E$1065&lt;&gt;2)+($M$1065&lt;&gt;2)+($U$1065&lt;&gt;2)+($AC$1065&lt;&gt;2)+($AK$1065&lt;&gt;2))&gt;=0.5,1,0))</f>
        <v/>
      </c>
      <c r="AT1065" s="8">
        <f>IF(($F$1065&lt;&gt;2)+($N$1065&lt;&gt;2)+($V$1065&lt;&gt;2)+($AD$1065&lt;&gt;2)+($AL$1065&lt;&gt;2)=0,2,IF((($F$1065&lt;&gt;2)*$F$1065+($N$1065&lt;&gt;2)*$N$1065+($V$1065&lt;&gt;2)*$V$1065+($AD$1065&lt;&gt;2)*$AD$1065+($AL$1065&lt;&gt;2)*$AL$1065)/(($F$1065&lt;&gt;2)+($N$1065&lt;&gt;2)+($V$1065&lt;&gt;2)+($AD$1065&lt;&gt;2)+($AL$1065&lt;&gt;2))&gt;=0.5,1,0))</f>
        <v/>
      </c>
      <c r="AU1065" s="8">
        <f>IF(($G$1065&lt;&gt;2)+($O$1065&lt;&gt;2)+($W$1065&lt;&gt;2)+($AE$1065&lt;&gt;2)+($AM$1065&lt;&gt;2)=0,2,IF((($G$1065&lt;&gt;2)*$G$1065+($O$1065&lt;&gt;2)*$O$1065+($W$1065&lt;&gt;2)*$W$1065+($AE$1065&lt;&gt;2)*$AE$1065+($AM$1065&lt;&gt;2)*$AM$1065)/(($G$1065&lt;&gt;2)+($O$1065&lt;&gt;2)+($W$1065&lt;&gt;2)+($AE$1065&lt;&gt;2)+($AM$1065&lt;&gt;2))&gt;=0.5,1,0))</f>
        <v/>
      </c>
      <c r="AV1065" s="8">
        <f>IF(($H$1065&lt;&gt;2)+($P$1065&lt;&gt;2)+($X$1065&lt;&gt;2)+($AF$1065&lt;&gt;2)+($AN$1065&lt;&gt;2)=0,2,IF((($H$1065&lt;&gt;2)*$H$1065+($P$1065&lt;&gt;2)*$P$1065+($X$1065&lt;&gt;2)*$X$1065+($AF$1065&lt;&gt;2)*$AF$1065+($AN$1065&lt;&gt;2)*$AN$1065)/(($H$1065&lt;&gt;2)+($P$1065&lt;&gt;2)+($X$1065&lt;&gt;2)+($AF$1065&lt;&gt;2)+($AN$1065&lt;&gt;2))&gt;=0.5,1,0))</f>
        <v/>
      </c>
      <c r="AX1065" s="16">
        <f>'Ground truth'!$B$17</f>
        <v/>
      </c>
      <c r="AY1065" s="16">
        <f>'Ground truth'!$C$17</f>
        <v/>
      </c>
      <c r="AZ1065" s="16">
        <f>'Ground truth'!$D$17</f>
        <v/>
      </c>
      <c r="BA1065" s="16">
        <f>'Ground truth'!$E$17</f>
        <v/>
      </c>
      <c r="BB1065" s="16">
        <f>'Ground truth'!$F$17</f>
        <v/>
      </c>
      <c r="BC1065" s="16">
        <f>'Ground truth'!$G$17</f>
        <v/>
      </c>
      <c r="BD1065" s="16">
        <f>'Ground truth'!$H$17</f>
        <v/>
      </c>
    </row>
    <row r="1066">
      <c r="A1066" s="3" t="inlineStr">
        <is>
          <t>Battery</t>
        </is>
      </c>
      <c r="B1066" s="8" t="n">
        <v>0</v>
      </c>
      <c r="C1066" s="8" t="n">
        <v>0</v>
      </c>
      <c r="D1066" s="8" t="n">
        <v>0</v>
      </c>
      <c r="E1066" s="8" t="n">
        <v>1</v>
      </c>
      <c r="F1066" s="8" t="n">
        <v>1</v>
      </c>
      <c r="G1066" s="8" t="n">
        <v>1</v>
      </c>
      <c r="H1066" s="8" t="n">
        <v>0</v>
      </c>
      <c r="J1066" s="8" t="n">
        <v>1</v>
      </c>
      <c r="K1066" s="8" t="n">
        <v>0</v>
      </c>
      <c r="L1066" s="8" t="n">
        <v>0</v>
      </c>
      <c r="M1066" s="8" t="n">
        <v>1</v>
      </c>
      <c r="N1066" s="8" t="n">
        <v>1</v>
      </c>
      <c r="O1066" s="8" t="n">
        <v>1</v>
      </c>
      <c r="P1066" s="8" t="n">
        <v>0</v>
      </c>
      <c r="R1066" s="8" t="n">
        <v>1</v>
      </c>
      <c r="S1066" s="8" t="n">
        <v>1</v>
      </c>
      <c r="T1066" s="8" t="n">
        <v>0</v>
      </c>
      <c r="U1066" s="8" t="n">
        <v>0</v>
      </c>
      <c r="V1066" s="8" t="n">
        <v>1</v>
      </c>
      <c r="W1066" s="8" t="n">
        <v>1</v>
      </c>
      <c r="X1066" s="8" t="n">
        <v>0</v>
      </c>
      <c r="Z1066" s="8" t="n">
        <v>1</v>
      </c>
      <c r="AA1066" s="8" t="n">
        <v>0</v>
      </c>
      <c r="AB1066" s="8" t="n">
        <v>0</v>
      </c>
      <c r="AC1066" s="8" t="n">
        <v>1</v>
      </c>
      <c r="AD1066" s="8" t="n">
        <v>1</v>
      </c>
      <c r="AE1066" s="8" t="n">
        <v>0</v>
      </c>
      <c r="AF1066" s="8" t="n">
        <v>0</v>
      </c>
      <c r="AH1066" s="8" t="n">
        <v>0</v>
      </c>
      <c r="AI1066" s="8" t="n">
        <v>0</v>
      </c>
      <c r="AJ1066" s="8" t="n">
        <v>0</v>
      </c>
      <c r="AK1066" s="8" t="n">
        <v>1</v>
      </c>
      <c r="AL1066" s="8" t="n">
        <v>1</v>
      </c>
      <c r="AM1066" s="8" t="n">
        <v>1</v>
      </c>
      <c r="AN1066" s="8" t="n">
        <v>0</v>
      </c>
      <c r="AP1066" s="8">
        <f>IF(($B$1066&lt;&gt;2)+($J$1066&lt;&gt;2)+($R$1066&lt;&gt;2)+($Z$1066&lt;&gt;2)+($AH$1066&lt;&gt;2)=0,2,IF((($B$1066&lt;&gt;2)*$B$1066+($J$1066&lt;&gt;2)*$J$1066+($R$1066&lt;&gt;2)*$R$1066+($Z$1066&lt;&gt;2)*$Z$1066+($AH$1066&lt;&gt;2)*$AH$1066)/(($B$1066&lt;&gt;2)+($J$1066&lt;&gt;2)+($R$1066&lt;&gt;2)+($Z$1066&lt;&gt;2)+($AH$1066&lt;&gt;2))&gt;=0.5,1,0))</f>
        <v/>
      </c>
      <c r="AQ1066" s="8">
        <f>IF(($C$1066&lt;&gt;2)+($K$1066&lt;&gt;2)+($S$1066&lt;&gt;2)+($AA$1066&lt;&gt;2)+($AI$1066&lt;&gt;2)=0,2,IF((($C$1066&lt;&gt;2)*$C$1066+($K$1066&lt;&gt;2)*$K$1066+($S$1066&lt;&gt;2)*$S$1066+($AA$1066&lt;&gt;2)*$AA$1066+($AI$1066&lt;&gt;2)*$AI$1066)/(($C$1066&lt;&gt;2)+($K$1066&lt;&gt;2)+($S$1066&lt;&gt;2)+($AA$1066&lt;&gt;2)+($AI$1066&lt;&gt;2))&gt;=0.5,1,0))</f>
        <v/>
      </c>
      <c r="AR1066" s="8">
        <f>IF(($D$1066&lt;&gt;2)+($L$1066&lt;&gt;2)+($T$1066&lt;&gt;2)+($AB$1066&lt;&gt;2)+($AJ$1066&lt;&gt;2)=0,2,IF((($D$1066&lt;&gt;2)*$D$1066+($L$1066&lt;&gt;2)*$L$1066+($T$1066&lt;&gt;2)*$T$1066+($AB$1066&lt;&gt;2)*$AB$1066+($AJ$1066&lt;&gt;2)*$AJ$1066)/(($D$1066&lt;&gt;2)+($L$1066&lt;&gt;2)+($T$1066&lt;&gt;2)+($AB$1066&lt;&gt;2)+($AJ$1066&lt;&gt;2))&gt;=0.5,1,0))</f>
        <v/>
      </c>
      <c r="AS1066" s="8">
        <f>IF(($E$1066&lt;&gt;2)+($M$1066&lt;&gt;2)+($U$1066&lt;&gt;2)+($AC$1066&lt;&gt;2)+($AK$1066&lt;&gt;2)=0,2,IF((($E$1066&lt;&gt;2)*$E$1066+($M$1066&lt;&gt;2)*$M$1066+($U$1066&lt;&gt;2)*$U$1066+($AC$1066&lt;&gt;2)*$AC$1066+($AK$1066&lt;&gt;2)*$AK$1066)/(($E$1066&lt;&gt;2)+($M$1066&lt;&gt;2)+($U$1066&lt;&gt;2)+($AC$1066&lt;&gt;2)+($AK$1066&lt;&gt;2))&gt;=0.5,1,0))</f>
        <v/>
      </c>
      <c r="AT1066" s="8">
        <f>IF(($F$1066&lt;&gt;2)+($N$1066&lt;&gt;2)+($V$1066&lt;&gt;2)+($AD$1066&lt;&gt;2)+($AL$1066&lt;&gt;2)=0,2,IF((($F$1066&lt;&gt;2)*$F$1066+($N$1066&lt;&gt;2)*$N$1066+($V$1066&lt;&gt;2)*$V$1066+($AD$1066&lt;&gt;2)*$AD$1066+($AL$1066&lt;&gt;2)*$AL$1066)/(($F$1066&lt;&gt;2)+($N$1066&lt;&gt;2)+($V$1066&lt;&gt;2)+($AD$1066&lt;&gt;2)+($AL$1066&lt;&gt;2))&gt;=0.5,1,0))</f>
        <v/>
      </c>
      <c r="AU1066" s="8">
        <f>IF(($G$1066&lt;&gt;2)+($O$1066&lt;&gt;2)+($W$1066&lt;&gt;2)+($AE$1066&lt;&gt;2)+($AM$1066&lt;&gt;2)=0,2,IF((($G$1066&lt;&gt;2)*$G$1066+($O$1066&lt;&gt;2)*$O$1066+($W$1066&lt;&gt;2)*$W$1066+($AE$1066&lt;&gt;2)*$AE$1066+($AM$1066&lt;&gt;2)*$AM$1066)/(($G$1066&lt;&gt;2)+($O$1066&lt;&gt;2)+($W$1066&lt;&gt;2)+($AE$1066&lt;&gt;2)+($AM$1066&lt;&gt;2))&gt;=0.5,1,0))</f>
        <v/>
      </c>
      <c r="AV1066" s="8">
        <f>IF(($H$1066&lt;&gt;2)+($P$1066&lt;&gt;2)+($X$1066&lt;&gt;2)+($AF$1066&lt;&gt;2)+($AN$1066&lt;&gt;2)=0,2,IF((($H$1066&lt;&gt;2)*$H$1066+($P$1066&lt;&gt;2)*$P$1066+($X$1066&lt;&gt;2)*$X$1066+($AF$1066&lt;&gt;2)*$AF$1066+($AN$1066&lt;&gt;2)*$AN$1066)/(($H$1066&lt;&gt;2)+($P$1066&lt;&gt;2)+($X$1066&lt;&gt;2)+($AF$1066&lt;&gt;2)+($AN$1066&lt;&gt;2))&gt;=0.5,1,0))</f>
        <v/>
      </c>
      <c r="AX1066" s="16">
        <f>'Ground truth'!$B$18</f>
        <v/>
      </c>
      <c r="AY1066" s="16">
        <f>'Ground truth'!$C$18</f>
        <v/>
      </c>
      <c r="AZ1066" s="16">
        <f>'Ground truth'!$D$18</f>
        <v/>
      </c>
      <c r="BA1066" s="16">
        <f>'Ground truth'!$E$18</f>
        <v/>
      </c>
      <c r="BB1066" s="16">
        <f>'Ground truth'!$F$18</f>
        <v/>
      </c>
      <c r="BC1066" s="16">
        <f>'Ground truth'!$G$18</f>
        <v/>
      </c>
      <c r="BD1066" s="16">
        <f>'Ground truth'!$H$18</f>
        <v/>
      </c>
    </row>
    <row r="1067">
      <c r="A1067" s="3" t="inlineStr">
        <is>
          <t>Trigger Switch</t>
        </is>
      </c>
      <c r="B1067" s="8" t="n">
        <v>0</v>
      </c>
      <c r="C1067" s="8" t="n">
        <v>1</v>
      </c>
      <c r="D1067" s="8" t="n">
        <v>0</v>
      </c>
      <c r="E1067" s="8" t="n">
        <v>0</v>
      </c>
      <c r="F1067" s="8" t="n">
        <v>1</v>
      </c>
      <c r="G1067" s="8" t="n">
        <v>1</v>
      </c>
      <c r="H1067" s="8" t="n">
        <v>0</v>
      </c>
      <c r="J1067" s="8" t="n">
        <v>0</v>
      </c>
      <c r="K1067" s="8" t="n">
        <v>1</v>
      </c>
      <c r="L1067" s="8" t="n">
        <v>0</v>
      </c>
      <c r="M1067" s="8" t="n">
        <v>0</v>
      </c>
      <c r="N1067" s="8" t="n">
        <v>1</v>
      </c>
      <c r="O1067" s="8" t="n">
        <v>1</v>
      </c>
      <c r="P1067" s="8" t="n">
        <v>0</v>
      </c>
      <c r="R1067" s="8" t="n">
        <v>1</v>
      </c>
      <c r="S1067" s="8" t="n">
        <v>1</v>
      </c>
      <c r="T1067" s="8" t="n">
        <v>0</v>
      </c>
      <c r="U1067" s="8" t="n">
        <v>0</v>
      </c>
      <c r="V1067" s="8" t="n">
        <v>1</v>
      </c>
      <c r="W1067" s="8" t="n">
        <v>1</v>
      </c>
      <c r="X1067" s="8" t="n">
        <v>0</v>
      </c>
      <c r="Z1067" s="8" t="n">
        <v>1</v>
      </c>
      <c r="AA1067" s="8" t="n">
        <v>1</v>
      </c>
      <c r="AB1067" s="8" t="n">
        <v>0</v>
      </c>
      <c r="AC1067" s="8" t="n">
        <v>0</v>
      </c>
      <c r="AD1067" s="8" t="n">
        <v>0</v>
      </c>
      <c r="AE1067" s="8" t="n">
        <v>1</v>
      </c>
      <c r="AF1067" s="8" t="n">
        <v>0</v>
      </c>
      <c r="AH1067" s="8" t="n">
        <v>0</v>
      </c>
      <c r="AI1067" s="8" t="n">
        <v>1</v>
      </c>
      <c r="AJ1067" s="8" t="n">
        <v>0</v>
      </c>
      <c r="AK1067" s="8" t="n">
        <v>0</v>
      </c>
      <c r="AL1067" s="8" t="n">
        <v>1</v>
      </c>
      <c r="AM1067" s="8" t="n">
        <v>1</v>
      </c>
      <c r="AN1067" s="8" t="n">
        <v>0</v>
      </c>
      <c r="AP1067" s="8">
        <f>IF(($B$1067&lt;&gt;2)+($J$1067&lt;&gt;2)+($R$1067&lt;&gt;2)+($Z$1067&lt;&gt;2)+($AH$1067&lt;&gt;2)=0,2,IF((($B$1067&lt;&gt;2)*$B$1067+($J$1067&lt;&gt;2)*$J$1067+($R$1067&lt;&gt;2)*$R$1067+($Z$1067&lt;&gt;2)*$Z$1067+($AH$1067&lt;&gt;2)*$AH$1067)/(($B$1067&lt;&gt;2)+($J$1067&lt;&gt;2)+($R$1067&lt;&gt;2)+($Z$1067&lt;&gt;2)+($AH$1067&lt;&gt;2))&gt;=0.5,1,0))</f>
        <v/>
      </c>
      <c r="AQ1067" s="8">
        <f>IF(($C$1067&lt;&gt;2)+($K$1067&lt;&gt;2)+($S$1067&lt;&gt;2)+($AA$1067&lt;&gt;2)+($AI$1067&lt;&gt;2)=0,2,IF((($C$1067&lt;&gt;2)*$C$1067+($K$1067&lt;&gt;2)*$K$1067+($S$1067&lt;&gt;2)*$S$1067+($AA$1067&lt;&gt;2)*$AA$1067+($AI$1067&lt;&gt;2)*$AI$1067)/(($C$1067&lt;&gt;2)+($K$1067&lt;&gt;2)+($S$1067&lt;&gt;2)+($AA$1067&lt;&gt;2)+($AI$1067&lt;&gt;2))&gt;=0.5,1,0))</f>
        <v/>
      </c>
      <c r="AR1067" s="8">
        <f>IF(($D$1067&lt;&gt;2)+($L$1067&lt;&gt;2)+($T$1067&lt;&gt;2)+($AB$1067&lt;&gt;2)+($AJ$1067&lt;&gt;2)=0,2,IF((($D$1067&lt;&gt;2)*$D$1067+($L$1067&lt;&gt;2)*$L$1067+($T$1067&lt;&gt;2)*$T$1067+($AB$1067&lt;&gt;2)*$AB$1067+($AJ$1067&lt;&gt;2)*$AJ$1067)/(($D$1067&lt;&gt;2)+($L$1067&lt;&gt;2)+($T$1067&lt;&gt;2)+($AB$1067&lt;&gt;2)+($AJ$1067&lt;&gt;2))&gt;=0.5,1,0))</f>
        <v/>
      </c>
      <c r="AS1067" s="8">
        <f>IF(($E$1067&lt;&gt;2)+($M$1067&lt;&gt;2)+($U$1067&lt;&gt;2)+($AC$1067&lt;&gt;2)+($AK$1067&lt;&gt;2)=0,2,IF((($E$1067&lt;&gt;2)*$E$1067+($M$1067&lt;&gt;2)*$M$1067+($U$1067&lt;&gt;2)*$U$1067+($AC$1067&lt;&gt;2)*$AC$1067+($AK$1067&lt;&gt;2)*$AK$1067)/(($E$1067&lt;&gt;2)+($M$1067&lt;&gt;2)+($U$1067&lt;&gt;2)+($AC$1067&lt;&gt;2)+($AK$1067&lt;&gt;2))&gt;=0.5,1,0))</f>
        <v/>
      </c>
      <c r="AT1067" s="8">
        <f>IF(($F$1067&lt;&gt;2)+($N$1067&lt;&gt;2)+($V$1067&lt;&gt;2)+($AD$1067&lt;&gt;2)+($AL$1067&lt;&gt;2)=0,2,IF((($F$1067&lt;&gt;2)*$F$1067+($N$1067&lt;&gt;2)*$N$1067+($V$1067&lt;&gt;2)*$V$1067+($AD$1067&lt;&gt;2)*$AD$1067+($AL$1067&lt;&gt;2)*$AL$1067)/(($F$1067&lt;&gt;2)+($N$1067&lt;&gt;2)+($V$1067&lt;&gt;2)+($AD$1067&lt;&gt;2)+($AL$1067&lt;&gt;2))&gt;=0.5,1,0))</f>
        <v/>
      </c>
      <c r="AU1067" s="8">
        <f>IF(($G$1067&lt;&gt;2)+($O$1067&lt;&gt;2)+($W$1067&lt;&gt;2)+($AE$1067&lt;&gt;2)+($AM$1067&lt;&gt;2)=0,2,IF((($G$1067&lt;&gt;2)*$G$1067+($O$1067&lt;&gt;2)*$O$1067+($W$1067&lt;&gt;2)*$W$1067+($AE$1067&lt;&gt;2)*$AE$1067+($AM$1067&lt;&gt;2)*$AM$1067)/(($G$1067&lt;&gt;2)+($O$1067&lt;&gt;2)+($W$1067&lt;&gt;2)+($AE$1067&lt;&gt;2)+($AM$1067&lt;&gt;2))&gt;=0.5,1,0))</f>
        <v/>
      </c>
      <c r="AV1067" s="8">
        <f>IF(($H$1067&lt;&gt;2)+($P$1067&lt;&gt;2)+($X$1067&lt;&gt;2)+($AF$1067&lt;&gt;2)+($AN$1067&lt;&gt;2)=0,2,IF((($H$1067&lt;&gt;2)*$H$1067+($P$1067&lt;&gt;2)*$P$1067+($X$1067&lt;&gt;2)*$X$1067+($AF$1067&lt;&gt;2)*$AF$1067+($AN$1067&lt;&gt;2)*$AN$1067)/(($H$1067&lt;&gt;2)+($P$1067&lt;&gt;2)+($X$1067&lt;&gt;2)+($AF$1067&lt;&gt;2)+($AN$1067&lt;&gt;2))&gt;=0.5,1,0))</f>
        <v/>
      </c>
      <c r="AX1067" s="16">
        <f>'Ground truth'!$B$19</f>
        <v/>
      </c>
      <c r="AY1067" s="16">
        <f>'Ground truth'!$C$19</f>
        <v/>
      </c>
      <c r="AZ1067" s="16">
        <f>'Ground truth'!$D$19</f>
        <v/>
      </c>
      <c r="BA1067" s="16">
        <f>'Ground truth'!$E$19</f>
        <v/>
      </c>
      <c r="BB1067" s="16">
        <f>'Ground truth'!$F$19</f>
        <v/>
      </c>
      <c r="BC1067" s="16">
        <f>'Ground truth'!$G$19</f>
        <v/>
      </c>
      <c r="BD1067" s="16">
        <f>'Ground truth'!$H$19</f>
        <v/>
      </c>
    </row>
    <row r="1068">
      <c r="A1068" s="3" t="inlineStr">
        <is>
          <t>Bit Holder/Chuck</t>
        </is>
      </c>
      <c r="B1068" s="8" t="n">
        <v>1</v>
      </c>
      <c r="C1068" s="8" t="n">
        <v>0</v>
      </c>
      <c r="D1068" s="8" t="n">
        <v>1</v>
      </c>
      <c r="E1068" s="8" t="n">
        <v>0</v>
      </c>
      <c r="F1068" s="8" t="n">
        <v>0</v>
      </c>
      <c r="G1068" s="8" t="n">
        <v>0</v>
      </c>
      <c r="H1068" s="8" t="n">
        <v>1</v>
      </c>
      <c r="J1068" s="8" t="n">
        <v>0</v>
      </c>
      <c r="K1068" s="8" t="n">
        <v>0</v>
      </c>
      <c r="L1068" s="8" t="n">
        <v>1</v>
      </c>
      <c r="M1068" s="8" t="n">
        <v>0</v>
      </c>
      <c r="N1068" s="8" t="n">
        <v>0</v>
      </c>
      <c r="O1068" s="8" t="n">
        <v>0</v>
      </c>
      <c r="P1068" s="8" t="n">
        <v>1</v>
      </c>
      <c r="R1068" s="8" t="n">
        <v>1</v>
      </c>
      <c r="S1068" s="8" t="n">
        <v>0</v>
      </c>
      <c r="T1068" s="8" t="n">
        <v>1</v>
      </c>
      <c r="U1068" s="8" t="n">
        <v>0</v>
      </c>
      <c r="V1068" s="8" t="n">
        <v>0</v>
      </c>
      <c r="W1068" s="8" t="n">
        <v>0</v>
      </c>
      <c r="X1068" s="8" t="n">
        <v>1</v>
      </c>
      <c r="Z1068" s="8" t="n">
        <v>1</v>
      </c>
      <c r="AA1068" s="8" t="n">
        <v>0</v>
      </c>
      <c r="AB1068" s="8" t="n">
        <v>1</v>
      </c>
      <c r="AC1068" s="8" t="n">
        <v>0</v>
      </c>
      <c r="AD1068" s="8" t="n">
        <v>0</v>
      </c>
      <c r="AE1068" s="8" t="n">
        <v>0</v>
      </c>
      <c r="AF1068" s="8" t="n">
        <v>1</v>
      </c>
      <c r="AH1068" s="8" t="n">
        <v>1</v>
      </c>
      <c r="AI1068" s="8" t="n">
        <v>0</v>
      </c>
      <c r="AJ1068" s="8" t="n">
        <v>1</v>
      </c>
      <c r="AK1068" s="8" t="n">
        <v>0</v>
      </c>
      <c r="AL1068" s="8" t="n">
        <v>0</v>
      </c>
      <c r="AM1068" s="8" t="n">
        <v>0</v>
      </c>
      <c r="AN1068" s="8" t="n">
        <v>1</v>
      </c>
      <c r="AP1068" s="8">
        <f>IF(($B$1068&lt;&gt;2)+($J$1068&lt;&gt;2)+($R$1068&lt;&gt;2)+($Z$1068&lt;&gt;2)+($AH$1068&lt;&gt;2)=0,2,IF((($B$1068&lt;&gt;2)*$B$1068+($J$1068&lt;&gt;2)*$J$1068+($R$1068&lt;&gt;2)*$R$1068+($Z$1068&lt;&gt;2)*$Z$1068+($AH$1068&lt;&gt;2)*$AH$1068)/(($B$1068&lt;&gt;2)+($J$1068&lt;&gt;2)+($R$1068&lt;&gt;2)+($Z$1068&lt;&gt;2)+($AH$1068&lt;&gt;2))&gt;=0.5,1,0))</f>
        <v/>
      </c>
      <c r="AQ1068" s="8">
        <f>IF(($C$1068&lt;&gt;2)+($K$1068&lt;&gt;2)+($S$1068&lt;&gt;2)+($AA$1068&lt;&gt;2)+($AI$1068&lt;&gt;2)=0,2,IF((($C$1068&lt;&gt;2)*$C$1068+($K$1068&lt;&gt;2)*$K$1068+($S$1068&lt;&gt;2)*$S$1068+($AA$1068&lt;&gt;2)*$AA$1068+($AI$1068&lt;&gt;2)*$AI$1068)/(($C$1068&lt;&gt;2)+($K$1068&lt;&gt;2)+($S$1068&lt;&gt;2)+($AA$1068&lt;&gt;2)+($AI$1068&lt;&gt;2))&gt;=0.5,1,0))</f>
        <v/>
      </c>
      <c r="AR1068" s="8">
        <f>IF(($D$1068&lt;&gt;2)+($L$1068&lt;&gt;2)+($T$1068&lt;&gt;2)+($AB$1068&lt;&gt;2)+($AJ$1068&lt;&gt;2)=0,2,IF((($D$1068&lt;&gt;2)*$D$1068+($L$1068&lt;&gt;2)*$L$1068+($T$1068&lt;&gt;2)*$T$1068+($AB$1068&lt;&gt;2)*$AB$1068+($AJ$1068&lt;&gt;2)*$AJ$1068)/(($D$1068&lt;&gt;2)+($L$1068&lt;&gt;2)+($T$1068&lt;&gt;2)+($AB$1068&lt;&gt;2)+($AJ$1068&lt;&gt;2))&gt;=0.5,1,0))</f>
        <v/>
      </c>
      <c r="AS1068" s="8">
        <f>IF(($E$1068&lt;&gt;2)+($M$1068&lt;&gt;2)+($U$1068&lt;&gt;2)+($AC$1068&lt;&gt;2)+($AK$1068&lt;&gt;2)=0,2,IF((($E$1068&lt;&gt;2)*$E$1068+($M$1068&lt;&gt;2)*$M$1068+($U$1068&lt;&gt;2)*$U$1068+($AC$1068&lt;&gt;2)*$AC$1068+($AK$1068&lt;&gt;2)*$AK$1068)/(($E$1068&lt;&gt;2)+($M$1068&lt;&gt;2)+($U$1068&lt;&gt;2)+($AC$1068&lt;&gt;2)+($AK$1068&lt;&gt;2))&gt;=0.5,1,0))</f>
        <v/>
      </c>
      <c r="AT1068" s="8">
        <f>IF(($F$1068&lt;&gt;2)+($N$1068&lt;&gt;2)+($V$1068&lt;&gt;2)+($AD$1068&lt;&gt;2)+($AL$1068&lt;&gt;2)=0,2,IF((($F$1068&lt;&gt;2)*$F$1068+($N$1068&lt;&gt;2)*$N$1068+($V$1068&lt;&gt;2)*$V$1068+($AD$1068&lt;&gt;2)*$AD$1068+($AL$1068&lt;&gt;2)*$AL$1068)/(($F$1068&lt;&gt;2)+($N$1068&lt;&gt;2)+($V$1068&lt;&gt;2)+($AD$1068&lt;&gt;2)+($AL$1068&lt;&gt;2))&gt;=0.5,1,0))</f>
        <v/>
      </c>
      <c r="AU1068" s="8">
        <f>IF(($G$1068&lt;&gt;2)+($O$1068&lt;&gt;2)+($W$1068&lt;&gt;2)+($AE$1068&lt;&gt;2)+($AM$1068&lt;&gt;2)=0,2,IF((($G$1068&lt;&gt;2)*$G$1068+($O$1068&lt;&gt;2)*$O$1068+($W$1068&lt;&gt;2)*$W$1068+($AE$1068&lt;&gt;2)*$AE$1068+($AM$1068&lt;&gt;2)*$AM$1068)/(($G$1068&lt;&gt;2)+($O$1068&lt;&gt;2)+($W$1068&lt;&gt;2)+($AE$1068&lt;&gt;2)+($AM$1068&lt;&gt;2))&gt;=0.5,1,0))</f>
        <v/>
      </c>
      <c r="AV1068" s="8">
        <f>IF(($H$1068&lt;&gt;2)+($P$1068&lt;&gt;2)+($X$1068&lt;&gt;2)+($AF$1068&lt;&gt;2)+($AN$1068&lt;&gt;2)=0,2,IF((($H$1068&lt;&gt;2)*$H$1068+($P$1068&lt;&gt;2)*$P$1068+($X$1068&lt;&gt;2)*$X$1068+($AF$1068&lt;&gt;2)*$AF$1068+($AN$1068&lt;&gt;2)*$AN$1068)/(($H$1068&lt;&gt;2)+($P$1068&lt;&gt;2)+($X$1068&lt;&gt;2)+($AF$1068&lt;&gt;2)+($AN$1068&lt;&gt;2))&gt;=0.5,1,0))</f>
        <v/>
      </c>
      <c r="AX1068" s="16">
        <f>'Ground truth'!$B$20</f>
        <v/>
      </c>
      <c r="AY1068" s="16">
        <f>'Ground truth'!$C$20</f>
        <v/>
      </c>
      <c r="AZ1068" s="16">
        <f>'Ground truth'!$D$20</f>
        <v/>
      </c>
      <c r="BA1068" s="16">
        <f>'Ground truth'!$E$20</f>
        <v/>
      </c>
      <c r="BB1068" s="16">
        <f>'Ground truth'!$F$20</f>
        <v/>
      </c>
      <c r="BC1068" s="16">
        <f>'Ground truth'!$G$20</f>
        <v/>
      </c>
      <c r="BD1068" s="16">
        <f>'Ground truth'!$H$20</f>
        <v/>
      </c>
    </row>
    <row r="1070">
      <c r="A1070" s="17" t="inlineStr">
        <is>
          <t>metrics — confident-only (unsure excluded from denominators)</t>
        </is>
      </c>
      <c r="B1070" s="10" t="inlineStr">
        <is>
          <t>run 1</t>
        </is>
      </c>
      <c r="C1070" s="10" t="inlineStr">
        <is>
          <t>run 2</t>
        </is>
      </c>
      <c r="D1070" s="10" t="inlineStr">
        <is>
          <t>run 3</t>
        </is>
      </c>
      <c r="E1070" s="10" t="inlineStr">
        <is>
          <t>run 4</t>
        </is>
      </c>
      <c r="F1070" s="10" t="inlineStr">
        <is>
          <t>run 5</t>
        </is>
      </c>
      <c r="G1070" s="10" t="inlineStr">
        <is>
          <t>avg-matrix</t>
        </is>
      </c>
      <c r="H1070" s="10" t="inlineStr">
        <is>
          <t>mean</t>
        </is>
      </c>
      <c r="I1070" s="10" t="inlineStr">
        <is>
          <t>std (pop.)</t>
        </is>
      </c>
      <c r="J1070" s="17" t="inlineStr">
        <is>
          <t>notes</t>
        </is>
      </c>
    </row>
    <row r="1071">
      <c r="A1071" s="7" t="inlineStr">
        <is>
          <t>TP</t>
        </is>
      </c>
      <c r="B1071" s="7">
        <f>SUMPRODUCT(($B$1062:$H$1068=1)*('Ground truth'!$B$14:$H$20=1))</f>
        <v/>
      </c>
      <c r="C1071" s="7">
        <f>SUMPRODUCT(($J$1062:$P$1068=1)*('Ground truth'!$B$14:$H$20=1))</f>
        <v/>
      </c>
      <c r="D1071" s="7">
        <f>SUMPRODUCT(($R$1062:$X$1068=1)*('Ground truth'!$B$14:$H$20=1))</f>
        <v/>
      </c>
      <c r="E1071" s="7">
        <f>SUMPRODUCT(($Z$1062:$AF$1068=1)*('Ground truth'!$B$14:$H$20=1))</f>
        <v/>
      </c>
      <c r="F1071" s="7">
        <f>SUMPRODUCT(($AH$1062:$AN$1068=1)*('Ground truth'!$B$14:$H$20=1))</f>
        <v/>
      </c>
      <c r="G1071" s="7">
        <f>SUMPRODUCT(($AP$1062:$AV$1068=1)*('Ground truth'!$B$14:$H$20=1))</f>
        <v/>
      </c>
      <c r="H1071" s="12">
        <f>AVERAGE($B$1071:$F$1071)</f>
        <v/>
      </c>
      <c r="I1071" s="12">
        <f>STDEV.P($B$1071:$F$1071)</f>
        <v/>
      </c>
    </row>
    <row r="1072">
      <c r="A1072" s="7" t="inlineStr">
        <is>
          <t>TN</t>
        </is>
      </c>
      <c r="B1072" s="7">
        <f>SUMPRODUCT(($B$1062:$H$1068=0)*('Ground truth'!$B$14:$H$20=0))</f>
        <v/>
      </c>
      <c r="C1072" s="7">
        <f>SUMPRODUCT(($J$1062:$P$1068=0)*('Ground truth'!$B$14:$H$20=0))</f>
        <v/>
      </c>
      <c r="D1072" s="7">
        <f>SUMPRODUCT(($R$1062:$X$1068=0)*('Ground truth'!$B$14:$H$20=0))</f>
        <v/>
      </c>
      <c r="E1072" s="7">
        <f>SUMPRODUCT(($Z$1062:$AF$1068=0)*('Ground truth'!$B$14:$H$20=0))</f>
        <v/>
      </c>
      <c r="F1072" s="7">
        <f>SUMPRODUCT(($AH$1062:$AN$1068=0)*('Ground truth'!$B$14:$H$20=0))</f>
        <v/>
      </c>
      <c r="G1072" s="7">
        <f>SUMPRODUCT(($AP$1062:$AV$1068=0)*('Ground truth'!$B$14:$H$20=0))</f>
        <v/>
      </c>
      <c r="H1072" s="12">
        <f>AVERAGE($B$1072:$F$1072)</f>
        <v/>
      </c>
      <c r="I1072" s="12">
        <f>STDEV.P($B$1072:$F$1072)</f>
        <v/>
      </c>
    </row>
    <row r="1073">
      <c r="A1073" s="7" t="inlineStr">
        <is>
          <t>FP</t>
        </is>
      </c>
      <c r="B1073" s="7">
        <f>SUMPRODUCT(($B$1062:$H$1068=1)*('Ground truth'!$B$14:$H$20=0))</f>
        <v/>
      </c>
      <c r="C1073" s="7">
        <f>SUMPRODUCT(($J$1062:$P$1068=1)*('Ground truth'!$B$14:$H$20=0))</f>
        <v/>
      </c>
      <c r="D1073" s="7">
        <f>SUMPRODUCT(($R$1062:$X$1068=1)*('Ground truth'!$B$14:$H$20=0))</f>
        <v/>
      </c>
      <c r="E1073" s="7">
        <f>SUMPRODUCT(($Z$1062:$AF$1068=1)*('Ground truth'!$B$14:$H$20=0))</f>
        <v/>
      </c>
      <c r="F1073" s="7">
        <f>SUMPRODUCT(($AH$1062:$AN$1068=1)*('Ground truth'!$B$14:$H$20=0))</f>
        <v/>
      </c>
      <c r="G1073" s="7">
        <f>SUMPRODUCT(($AP$1062:$AV$1068=1)*('Ground truth'!$B$14:$H$20=0))</f>
        <v/>
      </c>
      <c r="H1073" s="12">
        <f>AVERAGE($B$1073:$F$1073)</f>
        <v/>
      </c>
      <c r="I1073" s="12">
        <f>STDEV.P($B$1073:$F$1073)</f>
        <v/>
      </c>
    </row>
    <row r="1074">
      <c r="A1074" s="7" t="inlineStr">
        <is>
          <t>FN</t>
        </is>
      </c>
      <c r="B1074" s="7">
        <f>SUMPRODUCT(($B$1062:$H$1068=0)*('Ground truth'!$B$14:$H$20=1))</f>
        <v/>
      </c>
      <c r="C1074" s="7">
        <f>SUMPRODUCT(($J$1062:$P$1068=0)*('Ground truth'!$B$14:$H$20=1))</f>
        <v/>
      </c>
      <c r="D1074" s="7">
        <f>SUMPRODUCT(($R$1062:$X$1068=0)*('Ground truth'!$B$14:$H$20=1))</f>
        <v/>
      </c>
      <c r="E1074" s="7">
        <f>SUMPRODUCT(($Z$1062:$AF$1068=0)*('Ground truth'!$B$14:$H$20=1))</f>
        <v/>
      </c>
      <c r="F1074" s="7">
        <f>SUMPRODUCT(($AH$1062:$AN$1068=0)*('Ground truth'!$B$14:$H$20=1))</f>
        <v/>
      </c>
      <c r="G1074" s="7">
        <f>SUMPRODUCT(($AP$1062:$AV$1068=0)*('Ground truth'!$B$14:$H$20=1))</f>
        <v/>
      </c>
      <c r="H1074" s="12">
        <f>AVERAGE($B$1074:$F$1074)</f>
        <v/>
      </c>
      <c r="I1074" s="12">
        <f>STDEV.P($B$1074:$F$1074)</f>
        <v/>
      </c>
    </row>
    <row r="1075">
      <c r="A1075" s="4" t="inlineStr">
        <is>
          <t>Precision</t>
        </is>
      </c>
      <c r="B1075" s="12">
        <f>IFERROR($B$1071/($B$1071+$B$1073),0)</f>
        <v/>
      </c>
      <c r="C1075" s="12">
        <f>IFERROR($C$1071/($C$1071+$C$1073),0)</f>
        <v/>
      </c>
      <c r="D1075" s="12">
        <f>IFERROR($D$1071/($D$1071+$D$1073),0)</f>
        <v/>
      </c>
      <c r="E1075" s="12">
        <f>IFERROR($E$1071/($E$1071+$E$1073),0)</f>
        <v/>
      </c>
      <c r="F1075" s="12">
        <f>IFERROR($F$1071/($F$1071+$F$1073),0)</f>
        <v/>
      </c>
      <c r="G1075" s="12">
        <f>IFERROR($G$1071/($G$1071+$G$1073),0)</f>
        <v/>
      </c>
      <c r="H1075" s="18">
        <f>AVERAGE($B$1075:$F$1075)</f>
        <v/>
      </c>
      <c r="I1075" s="18">
        <f>STDEV.P($B$1075:$F$1075)</f>
        <v/>
      </c>
    </row>
    <row r="1076">
      <c r="A1076" s="4" t="inlineStr">
        <is>
          <t>Recall</t>
        </is>
      </c>
      <c r="B1076" s="12">
        <f>IFERROR($B$1071/($B$1071+$B$1074),0)</f>
        <v/>
      </c>
      <c r="C1076" s="12">
        <f>IFERROR($C$1071/($C$1071+$C$1074),0)</f>
        <v/>
      </c>
      <c r="D1076" s="12">
        <f>IFERROR($D$1071/($D$1071+$D$1074),0)</f>
        <v/>
      </c>
      <c r="E1076" s="12">
        <f>IFERROR($E$1071/($E$1071+$E$1074),0)</f>
        <v/>
      </c>
      <c r="F1076" s="12">
        <f>IFERROR($F$1071/($F$1071+$F$1074),0)</f>
        <v/>
      </c>
      <c r="G1076" s="12">
        <f>IFERROR($G$1071/($G$1071+$G$1074),0)</f>
        <v/>
      </c>
      <c r="H1076" s="18">
        <f>AVERAGE($B$1076:$F$1076)</f>
        <v/>
      </c>
      <c r="I1076" s="18">
        <f>STDEV.P($B$1076:$F$1076)</f>
        <v/>
      </c>
    </row>
    <row r="1077">
      <c r="A1077" s="4" t="inlineStr">
        <is>
          <t>F1</t>
        </is>
      </c>
      <c r="B1077" s="12">
        <f>IFERROR(2*$B$1075*$B$1076/($B$1075+$B$1076),0)</f>
        <v/>
      </c>
      <c r="C1077" s="12">
        <f>IFERROR(2*$C$1075*$C$1076/($C$1075+$C$1076),0)</f>
        <v/>
      </c>
      <c r="D1077" s="12">
        <f>IFERROR(2*$D$1075*$D$1076/($D$1075+$D$1076),0)</f>
        <v/>
      </c>
      <c r="E1077" s="12">
        <f>IFERROR(2*$E$1075*$E$1076/($E$1075+$E$1076),0)</f>
        <v/>
      </c>
      <c r="F1077" s="12">
        <f>IFERROR(2*$F$1075*$F$1076/($F$1075+$F$1076),0)</f>
        <v/>
      </c>
      <c r="G1077" s="12">
        <f>IFERROR(2*$G$1075*$G$1076/($G$1075+$G$1076),0)</f>
        <v/>
      </c>
      <c r="H1077" s="18">
        <f>AVERAGE($B$1077:$F$1077)</f>
        <v/>
      </c>
      <c r="I1077" s="18">
        <f>STDEV.P($B$1077:$F$1077)</f>
        <v/>
      </c>
    </row>
    <row r="1078">
      <c r="A1078" s="4" t="inlineStr">
        <is>
          <t>Accuracy</t>
        </is>
      </c>
      <c r="B1078" s="12">
        <f>IFERROR(($B$1071+$B$1072)/($B$1071+$B$1072+$B$1073+$B$1074),0)</f>
        <v/>
      </c>
      <c r="C1078" s="12">
        <f>IFERROR(($C$1071+$C$1072)/($C$1071+$C$1072+$C$1073+$C$1074),0)</f>
        <v/>
      </c>
      <c r="D1078" s="12">
        <f>IFERROR(($D$1071+$D$1072)/($D$1071+$D$1072+$D$1073+$D$1074),0)</f>
        <v/>
      </c>
      <c r="E1078" s="12">
        <f>IFERROR(($E$1071+$E$1072)/($E$1071+$E$1072+$E$1073+$E$1074),0)</f>
        <v/>
      </c>
      <c r="F1078" s="12">
        <f>IFERROR(($F$1071+$F$1072)/($F$1071+$F$1072+$F$1073+$F$1074),0)</f>
        <v/>
      </c>
      <c r="G1078" s="12">
        <f>IFERROR(($G$1071+$G$1072)/($G$1071+$G$1072+$G$1073+$G$1074),0)</f>
        <v/>
      </c>
      <c r="H1078" s="18">
        <f>AVERAGE($B$1078:$F$1078)</f>
        <v/>
      </c>
      <c r="I1078" s="18">
        <f>STDEV.P($B$1078:$F$1078)</f>
        <v/>
      </c>
    </row>
    <row r="1079">
      <c r="A1079" s="4" t="inlineStr">
        <is>
          <t>Edit distance</t>
        </is>
      </c>
      <c r="B1079" s="12">
        <f>SUMPRODUCT(ABS('Ground truth'!$B$14:$H$20-$B$1062:$H$1068))</f>
        <v/>
      </c>
      <c r="C1079" s="12">
        <f>SUMPRODUCT(ABS('Ground truth'!$B$14:$H$20-$J$1062:$P$1068))</f>
        <v/>
      </c>
      <c r="D1079" s="12">
        <f>SUMPRODUCT(ABS('Ground truth'!$B$14:$H$20-$R$1062:$X$1068))</f>
        <v/>
      </c>
      <c r="E1079" s="12">
        <f>SUMPRODUCT(ABS('Ground truth'!$B$14:$H$20-$Z$1062:$AF$1068))</f>
        <v/>
      </c>
      <c r="F1079" s="12">
        <f>SUMPRODUCT(ABS('Ground truth'!$B$14:$H$20-$AH$1062:$AN$1068))</f>
        <v/>
      </c>
      <c r="G1079" s="12">
        <f>SUMPRODUCT(ABS('Ground truth'!$B$14:$H$20-$AP$1062:$AV$1068))</f>
        <v/>
      </c>
      <c r="H1079" s="18">
        <f>AVERAGE($B$1079:$F$1079)</f>
        <v/>
      </c>
      <c r="I1079" s="18">
        <f>STDEV.P($B$1079:$F$1079)</f>
        <v/>
      </c>
    </row>
    <row r="1080">
      <c r="A1080" s="4" t="inlineStr">
        <is>
          <t>Spectral distance</t>
        </is>
      </c>
      <c r="B1080" s="12">
        <f>SQRT(SUMPRODUCT(('Ground truth'!$K$14:$K$20-$B$1091:$B$1097)^2))</f>
        <v/>
      </c>
      <c r="C1080" s="12">
        <f>SQRT(SUMPRODUCT(('Ground truth'!$K$14:$K$20-$C$1091:$C$1097)^2))</f>
        <v/>
      </c>
      <c r="D1080" s="12">
        <f>SQRT(SUMPRODUCT(('Ground truth'!$K$14:$K$20-$D$1091:$D$1097)^2))</f>
        <v/>
      </c>
      <c r="E1080" s="12">
        <f>SQRT(SUMPRODUCT(('Ground truth'!$K$14:$K$20-$E$1091:$E$1097)^2))</f>
        <v/>
      </c>
      <c r="F1080" s="12">
        <f>SQRT(SUMPRODUCT(('Ground truth'!$K$14:$K$20-$F$1091:$F$1097)^2))</f>
        <v/>
      </c>
      <c r="G1080" s="12">
        <f>SQRT(SUMPRODUCT(('Ground truth'!$K$14:$K$20-$G$1091:$G$1097)^2))</f>
        <v/>
      </c>
      <c r="H1080" s="18">
        <f>AVERAGE($B$1080:$F$1080)</f>
        <v/>
      </c>
      <c r="I1080" s="18">
        <f>STDEV.P($B$1080:$F$1080)</f>
        <v/>
      </c>
    </row>
    <row r="1081">
      <c r="A1081" s="4" t="inlineStr">
        <is>
          <t>Unsure cells</t>
        </is>
      </c>
      <c r="B1081" s="7">
        <f>COUNTIF($B$1062:$H$1068,2)</f>
        <v/>
      </c>
      <c r="C1081" s="7">
        <f>COUNTIF($J$1062:$P$1068,2)</f>
        <v/>
      </c>
      <c r="D1081" s="7">
        <f>COUNTIF($R$1062:$X$1068,2)</f>
        <v/>
      </c>
      <c r="E1081" s="7">
        <f>COUNTIF($Z$1062:$AF$1068,2)</f>
        <v/>
      </c>
      <c r="F1081" s="7">
        <f>COUNTIF($AH$1062:$AN$1068,2)</f>
        <v/>
      </c>
      <c r="G1081" s="7">
        <f>COUNTIF($AP$1062:$AV$1068,2)</f>
        <v/>
      </c>
      <c r="H1081" s="12">
        <f>AVERAGE($B$1081:$F$1081)</f>
        <v/>
      </c>
      <c r="I1081" s="12">
        <f>STDEV.P($B$1081:$F$1081)</f>
        <v/>
      </c>
    </row>
    <row r="1082">
      <c r="A1082" s="3" t="inlineStr">
        <is>
          <t>eigenvalues (real part, numpy order; pasted)</t>
        </is>
      </c>
    </row>
    <row r="1083">
      <c r="A1083" s="3" t="inlineStr">
        <is>
          <t xml:space="preserve">  λ1</t>
        </is>
      </c>
      <c r="B1083" s="19" t="n">
        <v>3.20455323737488</v>
      </c>
      <c r="C1083" s="19" t="n">
        <v>4.124885419764578</v>
      </c>
      <c r="D1083" s="19" t="n">
        <v>1</v>
      </c>
      <c r="E1083" s="19" t="n">
        <v>4.509908326307226</v>
      </c>
      <c r="F1083" s="19" t="n">
        <v>3.493249636706199</v>
      </c>
      <c r="G1083" s="19" t="n">
        <v>4.328803461528697</v>
      </c>
    </row>
    <row r="1084">
      <c r="A1084" s="3" t="inlineStr">
        <is>
          <t xml:space="preserve">  λ2</t>
        </is>
      </c>
      <c r="B1084" s="19" t="n">
        <v>-0.5613217308205203</v>
      </c>
      <c r="C1084" s="19" t="n">
        <v>1.999999999999999</v>
      </c>
      <c r="D1084" s="19" t="n">
        <v>4.534418480423116</v>
      </c>
      <c r="E1084" s="19" t="n">
        <v>0.9454381841473349</v>
      </c>
      <c r="F1084" s="19" t="n">
        <v>1.985549985035722</v>
      </c>
      <c r="G1084" s="19" t="n">
        <v>2.236368978339179</v>
      </c>
    </row>
    <row r="1085">
      <c r="A1085" s="3" t="inlineStr">
        <is>
          <t xml:space="preserve">  λ3</t>
        </is>
      </c>
      <c r="B1085" s="19" t="n">
        <v>-0.5613217308205203</v>
      </c>
      <c r="C1085" s="19" t="n">
        <v>-0.7615571818318908</v>
      </c>
      <c r="D1085" s="19" t="n">
        <v>2.082748288924858</v>
      </c>
      <c r="E1085" s="19" t="n">
        <v>0.9454381841473349</v>
      </c>
      <c r="F1085" s="19" t="n">
        <v>-1.64179565100647</v>
      </c>
      <c r="G1085" s="19" t="n">
        <v>-0.3880646645015974</v>
      </c>
    </row>
    <row r="1086">
      <c r="A1086" s="3" t="inlineStr">
        <is>
          <t xml:space="preserve">  λ4</t>
        </is>
      </c>
      <c r="B1086" s="19" t="n">
        <v>2.32773211833199</v>
      </c>
      <c r="C1086" s="19" t="n">
        <v>1.972408470947471e-08</v>
      </c>
      <c r="D1086" s="19" t="n">
        <v>0.5928546006786005</v>
      </c>
      <c r="E1086" s="19" t="n">
        <v>-0.9077811045130609</v>
      </c>
      <c r="F1086" s="19" t="n">
        <v>-0.6400778432899552</v>
      </c>
      <c r="G1086" s="19" t="n">
        <v>-0.3880646645015974</v>
      </c>
    </row>
    <row r="1087">
      <c r="A1087" s="3" t="inlineStr">
        <is>
          <t xml:space="preserve">  λ5</t>
        </is>
      </c>
      <c r="B1087" s="19" t="n">
        <v>0.2375265703419376</v>
      </c>
      <c r="C1087" s="19" t="n">
        <v>-1.972408447796789e-08</v>
      </c>
      <c r="D1087" s="19" t="n">
        <v>-0.6989685848184999</v>
      </c>
      <c r="E1087" s="19" t="n">
        <v>-0.4930035900888322</v>
      </c>
      <c r="F1087" s="19" t="n">
        <v>-0.365729324095936</v>
      </c>
      <c r="G1087" s="19" t="n">
        <v>-0.3945843814402294</v>
      </c>
    </row>
    <row r="1088">
      <c r="A1088" s="3" t="inlineStr">
        <is>
          <t xml:space="preserve">  λ6</t>
        </is>
      </c>
      <c r="B1088" s="19" t="n">
        <v>1.352831535592236</v>
      </c>
      <c r="C1088" s="19" t="n">
        <v>0.636671762067316</v>
      </c>
      <c r="D1088" s="19" t="n">
        <v>-0.5110527852080752</v>
      </c>
      <c r="E1088" s="19" t="n">
        <v>2.000000000000002</v>
      </c>
      <c r="F1088" s="19" t="n">
        <v>0.5844015983252188</v>
      </c>
      <c r="G1088" s="19" t="n">
        <v>0.6055412705755512</v>
      </c>
    </row>
    <row r="1089">
      <c r="A1089" s="3" t="inlineStr">
        <is>
          <t xml:space="preserve">  λ7</t>
        </is>
      </c>
      <c r="B1089" s="19" t="n">
        <v>1</v>
      </c>
      <c r="C1089" s="19" t="n">
        <v>1</v>
      </c>
      <c r="D1089" s="19" t="n">
        <v>-5.408677817870108e-18</v>
      </c>
      <c r="E1089" s="19" t="n">
        <v>5.239542641880291e-17</v>
      </c>
      <c r="F1089" s="19" t="n">
        <v>0.5844015983252188</v>
      </c>
      <c r="G1089" s="19" t="n">
        <v>1</v>
      </c>
    </row>
    <row r="1090">
      <c r="A1090" s="3" t="inlineStr">
        <is>
          <t>eigenvalues sorted desc (LARGE)</t>
        </is>
      </c>
    </row>
    <row r="1091">
      <c r="A1091" s="3" t="inlineStr">
        <is>
          <t xml:space="preserve">  λ(1)</t>
        </is>
      </c>
      <c r="B1091" s="19">
        <f>LARGE($B$1083:$B$1089,1)</f>
        <v/>
      </c>
      <c r="C1091" s="19">
        <f>LARGE($C$1083:$C$1089,1)</f>
        <v/>
      </c>
      <c r="D1091" s="19">
        <f>LARGE($D$1083:$D$1089,1)</f>
        <v/>
      </c>
      <c r="E1091" s="19">
        <f>LARGE($E$1083:$E$1089,1)</f>
        <v/>
      </c>
      <c r="F1091" s="19">
        <f>LARGE($F$1083:$F$1089,1)</f>
        <v/>
      </c>
      <c r="G1091" s="19">
        <f>LARGE($G$1083:$G$1089,1)</f>
        <v/>
      </c>
    </row>
    <row r="1092">
      <c r="A1092" s="3" t="inlineStr">
        <is>
          <t xml:space="preserve">  λ(2)</t>
        </is>
      </c>
      <c r="B1092" s="19">
        <f>LARGE($B$1083:$B$1089,2)</f>
        <v/>
      </c>
      <c r="C1092" s="19">
        <f>LARGE($C$1083:$C$1089,2)</f>
        <v/>
      </c>
      <c r="D1092" s="19">
        <f>LARGE($D$1083:$D$1089,2)</f>
        <v/>
      </c>
      <c r="E1092" s="19">
        <f>LARGE($E$1083:$E$1089,2)</f>
        <v/>
      </c>
      <c r="F1092" s="19">
        <f>LARGE($F$1083:$F$1089,2)</f>
        <v/>
      </c>
      <c r="G1092" s="19">
        <f>LARGE($G$1083:$G$1089,2)</f>
        <v/>
      </c>
    </row>
    <row r="1093">
      <c r="A1093" s="3" t="inlineStr">
        <is>
          <t xml:space="preserve">  λ(3)</t>
        </is>
      </c>
      <c r="B1093" s="19">
        <f>LARGE($B$1083:$B$1089,3)</f>
        <v/>
      </c>
      <c r="C1093" s="19">
        <f>LARGE($C$1083:$C$1089,3)</f>
        <v/>
      </c>
      <c r="D1093" s="19">
        <f>LARGE($D$1083:$D$1089,3)</f>
        <v/>
      </c>
      <c r="E1093" s="19">
        <f>LARGE($E$1083:$E$1089,3)</f>
        <v/>
      </c>
      <c r="F1093" s="19">
        <f>LARGE($F$1083:$F$1089,3)</f>
        <v/>
      </c>
      <c r="G1093" s="19">
        <f>LARGE($G$1083:$G$1089,3)</f>
        <v/>
      </c>
    </row>
    <row r="1094">
      <c r="A1094" s="3" t="inlineStr">
        <is>
          <t xml:space="preserve">  λ(4)</t>
        </is>
      </c>
      <c r="B1094" s="19">
        <f>LARGE($B$1083:$B$1089,4)</f>
        <v/>
      </c>
      <c r="C1094" s="19">
        <f>LARGE($C$1083:$C$1089,4)</f>
        <v/>
      </c>
      <c r="D1094" s="19">
        <f>LARGE($D$1083:$D$1089,4)</f>
        <v/>
      </c>
      <c r="E1094" s="19">
        <f>LARGE($E$1083:$E$1089,4)</f>
        <v/>
      </c>
      <c r="F1094" s="19">
        <f>LARGE($F$1083:$F$1089,4)</f>
        <v/>
      </c>
      <c r="G1094" s="19">
        <f>LARGE($G$1083:$G$1089,4)</f>
        <v/>
      </c>
    </row>
    <row r="1095">
      <c r="A1095" s="3" t="inlineStr">
        <is>
          <t xml:space="preserve">  λ(5)</t>
        </is>
      </c>
      <c r="B1095" s="19">
        <f>LARGE($B$1083:$B$1089,5)</f>
        <v/>
      </c>
      <c r="C1095" s="19">
        <f>LARGE($C$1083:$C$1089,5)</f>
        <v/>
      </c>
      <c r="D1095" s="19">
        <f>LARGE($D$1083:$D$1089,5)</f>
        <v/>
      </c>
      <c r="E1095" s="19">
        <f>LARGE($E$1083:$E$1089,5)</f>
        <v/>
      </c>
      <c r="F1095" s="19">
        <f>LARGE($F$1083:$F$1089,5)</f>
        <v/>
      </c>
      <c r="G1095" s="19">
        <f>LARGE($G$1083:$G$1089,5)</f>
        <v/>
      </c>
    </row>
    <row r="1096">
      <c r="A1096" s="3" t="inlineStr">
        <is>
          <t xml:space="preserve">  λ(6)</t>
        </is>
      </c>
      <c r="B1096" s="19">
        <f>LARGE($B$1083:$B$1089,6)</f>
        <v/>
      </c>
      <c r="C1096" s="19">
        <f>LARGE($C$1083:$C$1089,6)</f>
        <v/>
      </c>
      <c r="D1096" s="19">
        <f>LARGE($D$1083:$D$1089,6)</f>
        <v/>
      </c>
      <c r="E1096" s="19">
        <f>LARGE($E$1083:$E$1089,6)</f>
        <v/>
      </c>
      <c r="F1096" s="19">
        <f>LARGE($F$1083:$F$1089,6)</f>
        <v/>
      </c>
      <c r="G1096" s="19">
        <f>LARGE($G$1083:$G$1089,6)</f>
        <v/>
      </c>
    </row>
    <row r="1097">
      <c r="A1097" s="3" t="inlineStr">
        <is>
          <t xml:space="preserve">  λ(7)</t>
        </is>
      </c>
      <c r="B1097" s="19">
        <f>LARGE($B$1083:$B$1089,7)</f>
        <v/>
      </c>
      <c r="C1097" s="19">
        <f>LARGE($C$1083:$C$1089,7)</f>
        <v/>
      </c>
      <c r="D1097" s="19">
        <f>LARGE($D$1083:$D$1089,7)</f>
        <v/>
      </c>
      <c r="E1097" s="19">
        <f>LARGE($E$1083:$E$1089,7)</f>
        <v/>
      </c>
      <c r="F1097" s="19">
        <f>LARGE($F$1083:$F$1089,7)</f>
        <v/>
      </c>
      <c r="G1097" s="19">
        <f>LARGE($G$1083:$G$1089,7)</f>
        <v/>
      </c>
    </row>
    <row r="1098">
      <c r="A1098" s="3" t="inlineStr">
        <is>
          <t>check: Σeig − trace (→0)</t>
        </is>
      </c>
      <c r="B1098" s="3">
        <f>ROUND(SUM($B$1083:$B$1089)-($B$1062+$C$1063+$D$1064+$E$1065+$F$1066+$G$1067+$H$1068),6)</f>
        <v/>
      </c>
      <c r="C1098" s="3">
        <f>ROUND(SUM($C$1083:$C$1089)-($J$1062+$K$1063+$L$1064+$M$1065+$N$1066+$O$1067+$P$1068),6)</f>
        <v/>
      </c>
      <c r="D1098" s="3">
        <f>ROUND(SUM($D$1083:$D$1089)-($R$1062+$S$1063+$T$1064+$U$1065+$V$1066+$W$1067+$X$1068),6)</f>
        <v/>
      </c>
      <c r="E1098" s="3">
        <f>ROUND(SUM($E$1083:$E$1089)-($Z$1062+$AA$1063+$AB$1064+$AC$1065+$AD$1066+$AE$1067+$AF$1068),6)</f>
        <v/>
      </c>
      <c r="F1098" s="3">
        <f>ROUND(SUM($F$1083:$F$1089)-($AH$1062+$AI$1063+$AJ$1064+$AK$1065+$AL$1066+$AM$1067+$AN$1068),6)</f>
        <v/>
      </c>
      <c r="G1098" s="3">
        <f>ROUND(SUM($G$1083:$G$1089)-($AP$1062+$AQ$1063+$AR$1064+$AS$1065+$AT$1066+$AU$1067+$AV$1068),6)</f>
        <v/>
      </c>
    </row>
    <row r="1099">
      <c r="A1099" s="3" t="inlineStr">
        <is>
          <t>check: Πeig − det (→0)</t>
        </is>
      </c>
      <c r="B1099" s="3" t="inlineStr">
        <is>
          <t>complex pair; real parts used</t>
        </is>
      </c>
      <c r="C1099" s="3">
        <f>ROUND(MDETERM($J$1062:$P$1068)-PRODUCT($C$1083:$C$1089),6)</f>
        <v/>
      </c>
      <c r="D1099" s="3">
        <f>ROUND(MDETERM($R$1062:$X$1068)-PRODUCT($D$1083:$D$1089),6)</f>
        <v/>
      </c>
      <c r="E1099" s="3" t="inlineStr">
        <is>
          <t>complex pair; real parts used</t>
        </is>
      </c>
      <c r="F1099" s="3" t="inlineStr">
        <is>
          <t>complex pair; real parts used</t>
        </is>
      </c>
      <c r="G1099" s="3" t="inlineStr">
        <is>
          <t>complex pair; real parts used</t>
        </is>
      </c>
    </row>
    <row r="1100">
      <c r="A1100" s="3" t="inlineStr">
        <is>
          <t>complex eigenvalues?</t>
        </is>
      </c>
      <c r="B1100" s="21" t="inlineStr">
        <is>
          <t>yes</t>
        </is>
      </c>
      <c r="C1100" s="3" t="inlineStr"/>
      <c r="D1100" s="3" t="inlineStr"/>
      <c r="E1100" s="21" t="inlineStr">
        <is>
          <t>yes</t>
        </is>
      </c>
      <c r="F1100" s="21" t="inlineStr">
        <is>
          <t>yes</t>
        </is>
      </c>
      <c r="G1100" s="21" t="inlineStr">
        <is>
          <t>yes</t>
        </is>
      </c>
    </row>
    <row r="1101">
      <c r="A1101" s="3" t="inlineStr">
        <is>
          <t>check: det(M − λᵢI) per sorted λ (→0)</t>
        </is>
      </c>
    </row>
    <row r="1102">
      <c r="A1102" s="3" t="inlineStr">
        <is>
          <t xml:space="preserve">  det(M − λ(1)I)</t>
        </is>
      </c>
      <c r="B1102" s="3" t="inlineStr">
        <is>
          <t>n/a (complex)</t>
        </is>
      </c>
      <c r="C1102" s="3">
        <f t="array" ref="C1102">ROUND(MDETERM($J$1062:$P$1068-$C$1091*MUNIT(7)),6)</f>
        <v/>
      </c>
      <c r="D1102" s="3">
        <f t="array" ref="D1102">ROUND(MDETERM($R$1062:$X$1068-$D$1091*MUNIT(7)),6)</f>
        <v/>
      </c>
      <c r="E1102" s="3" t="inlineStr">
        <is>
          <t>n/a (complex)</t>
        </is>
      </c>
      <c r="F1102" s="3" t="inlineStr">
        <is>
          <t>n/a (complex)</t>
        </is>
      </c>
      <c r="G1102" s="3" t="inlineStr">
        <is>
          <t>n/a (complex)</t>
        </is>
      </c>
    </row>
    <row r="1103">
      <c r="A1103" s="3" t="inlineStr">
        <is>
          <t xml:space="preserve">  det(M − λ(2)I)</t>
        </is>
      </c>
      <c r="B1103" s="3" t="inlineStr">
        <is>
          <t>n/a (complex)</t>
        </is>
      </c>
      <c r="C1103" s="3">
        <f t="array" ref="C1103">ROUND(MDETERM($J$1062:$P$1068-$C$1092*MUNIT(7)),6)</f>
        <v/>
      </c>
      <c r="D1103" s="3">
        <f t="array" ref="D1103">ROUND(MDETERM($R$1062:$X$1068-$D$1092*MUNIT(7)),6)</f>
        <v/>
      </c>
      <c r="E1103" s="3" t="inlineStr">
        <is>
          <t>n/a (complex)</t>
        </is>
      </c>
      <c r="F1103" s="3" t="inlineStr">
        <is>
          <t>n/a (complex)</t>
        </is>
      </c>
      <c r="G1103" s="3" t="inlineStr">
        <is>
          <t>n/a (complex)</t>
        </is>
      </c>
    </row>
    <row r="1104">
      <c r="A1104" s="3" t="inlineStr">
        <is>
          <t xml:space="preserve">  det(M − λ(3)I)</t>
        </is>
      </c>
      <c r="B1104" s="3" t="inlineStr">
        <is>
          <t>n/a (complex)</t>
        </is>
      </c>
      <c r="C1104" s="3">
        <f t="array" ref="C1104">ROUND(MDETERM($J$1062:$P$1068-$C$1093*MUNIT(7)),6)</f>
        <v/>
      </c>
      <c r="D1104" s="3">
        <f t="array" ref="D1104">ROUND(MDETERM($R$1062:$X$1068-$D$1093*MUNIT(7)),6)</f>
        <v/>
      </c>
      <c r="E1104" s="3" t="inlineStr">
        <is>
          <t>n/a (complex)</t>
        </is>
      </c>
      <c r="F1104" s="3" t="inlineStr">
        <is>
          <t>n/a (complex)</t>
        </is>
      </c>
      <c r="G1104" s="3" t="inlineStr">
        <is>
          <t>n/a (complex)</t>
        </is>
      </c>
    </row>
    <row r="1105">
      <c r="A1105" s="3" t="inlineStr">
        <is>
          <t xml:space="preserve">  det(M − λ(4)I)</t>
        </is>
      </c>
      <c r="B1105" s="3" t="inlineStr">
        <is>
          <t>n/a (complex)</t>
        </is>
      </c>
      <c r="C1105" s="3">
        <f t="array" ref="C1105">ROUND(MDETERM($J$1062:$P$1068-$C$1094*MUNIT(7)),6)</f>
        <v/>
      </c>
      <c r="D1105" s="3">
        <f t="array" ref="D1105">ROUND(MDETERM($R$1062:$X$1068-$D$1094*MUNIT(7)),6)</f>
        <v/>
      </c>
      <c r="E1105" s="3" t="inlineStr">
        <is>
          <t>n/a (complex)</t>
        </is>
      </c>
      <c r="F1105" s="3" t="inlineStr">
        <is>
          <t>n/a (complex)</t>
        </is>
      </c>
      <c r="G1105" s="3" t="inlineStr">
        <is>
          <t>n/a (complex)</t>
        </is>
      </c>
    </row>
    <row r="1106">
      <c r="A1106" s="3" t="inlineStr">
        <is>
          <t xml:space="preserve">  det(M − λ(5)I)</t>
        </is>
      </c>
      <c r="B1106" s="3" t="inlineStr">
        <is>
          <t>n/a (complex)</t>
        </is>
      </c>
      <c r="C1106" s="3">
        <f t="array" ref="C1106">ROUND(MDETERM($J$1062:$P$1068-$C$1095*MUNIT(7)),6)</f>
        <v/>
      </c>
      <c r="D1106" s="3">
        <f t="array" ref="D1106">ROUND(MDETERM($R$1062:$X$1068-$D$1095*MUNIT(7)),6)</f>
        <v/>
      </c>
      <c r="E1106" s="3" t="inlineStr">
        <is>
          <t>n/a (complex)</t>
        </is>
      </c>
      <c r="F1106" s="3" t="inlineStr">
        <is>
          <t>n/a (complex)</t>
        </is>
      </c>
      <c r="G1106" s="3" t="inlineStr">
        <is>
          <t>n/a (complex)</t>
        </is>
      </c>
    </row>
    <row r="1107">
      <c r="A1107" s="3" t="inlineStr">
        <is>
          <t xml:space="preserve">  det(M − λ(6)I)</t>
        </is>
      </c>
      <c r="B1107" s="3" t="inlineStr">
        <is>
          <t>n/a (complex)</t>
        </is>
      </c>
      <c r="C1107" s="3">
        <f t="array" ref="C1107">ROUND(MDETERM($J$1062:$P$1068-$C$1096*MUNIT(7)),6)</f>
        <v/>
      </c>
      <c r="D1107" s="3">
        <f t="array" ref="D1107">ROUND(MDETERM($R$1062:$X$1068-$D$1096*MUNIT(7)),6)</f>
        <v/>
      </c>
      <c r="E1107" s="3" t="inlineStr">
        <is>
          <t>n/a (complex)</t>
        </is>
      </c>
      <c r="F1107" s="3" t="inlineStr">
        <is>
          <t>n/a (complex)</t>
        </is>
      </c>
      <c r="G1107" s="3" t="inlineStr">
        <is>
          <t>n/a (complex)</t>
        </is>
      </c>
    </row>
    <row r="1108">
      <c r="A1108" s="3" t="inlineStr">
        <is>
          <t xml:space="preserve">  det(M − λ(7)I)</t>
        </is>
      </c>
      <c r="B1108" s="3" t="inlineStr">
        <is>
          <t>n/a (complex)</t>
        </is>
      </c>
      <c r="C1108" s="3">
        <f t="array" ref="C1108">ROUND(MDETERM($J$1062:$P$1068-$C$1097*MUNIT(7)),6)</f>
        <v/>
      </c>
      <c r="D1108" s="3">
        <f t="array" ref="D1108">ROUND(MDETERM($R$1062:$X$1068-$D$1097*MUNIT(7)),6)</f>
        <v/>
      </c>
      <c r="E1108" s="3" t="inlineStr">
        <is>
          <t>n/a (complex)</t>
        </is>
      </c>
      <c r="F1108" s="3" t="inlineStr">
        <is>
          <t>n/a (complex)</t>
        </is>
      </c>
      <c r="G1108" s="3" t="inlineStr">
        <is>
          <t>n/a (complex)</t>
        </is>
      </c>
    </row>
    <row r="1112" ht="16" customHeight="1">
      <c r="A1112" s="14" t="inlineStr">
        <is>
          <t>RAG R1-R3 | gpt4-turbo-preview</t>
        </is>
      </c>
      <c r="B1112" s="9" t="inlineStr">
        <is>
          <t>run 1 (raw, pasted)</t>
        </is>
      </c>
      <c r="J1112" s="9" t="inlineStr">
        <is>
          <t>run 2 (raw, pasted)</t>
        </is>
      </c>
      <c r="R1112" s="9" t="inlineStr">
        <is>
          <t>run 3 (raw, pasted)</t>
        </is>
      </c>
      <c r="Z1112" s="9" t="inlineStr">
        <is>
          <t>run 4 (raw, pasted)</t>
        </is>
      </c>
      <c r="AH1112" s="9" t="inlineStr">
        <is>
          <t>run 5 (raw, pasted)</t>
        </is>
      </c>
      <c r="AP1112" s="9" t="inlineStr">
        <is>
          <t>Step2 average matrix (formula)</t>
        </is>
      </c>
      <c r="AX1112" s="9" t="inlineStr">
        <is>
          <t>ground truth (reference)</t>
        </is>
      </c>
    </row>
    <row r="1113" ht="60" customHeight="1">
      <c r="B1113" s="15" t="inlineStr">
        <is>
          <t>Clip</t>
        </is>
      </c>
      <c r="C1113" s="15" t="inlineStr">
        <is>
          <t>Ring Gear</t>
        </is>
      </c>
      <c r="D1113" s="15" t="inlineStr">
        <is>
          <t>Housing</t>
        </is>
      </c>
      <c r="E1113" s="15" t="inlineStr">
        <is>
          <t>Motor</t>
        </is>
      </c>
      <c r="F1113" s="15" t="inlineStr">
        <is>
          <t>Battery</t>
        </is>
      </c>
      <c r="G1113" s="15" t="inlineStr">
        <is>
          <t>Switch</t>
        </is>
      </c>
      <c r="H1113" s="15" t="inlineStr">
        <is>
          <t>Gearbox</t>
        </is>
      </c>
      <c r="J1113" s="15" t="inlineStr">
        <is>
          <t>Clip</t>
        </is>
      </c>
      <c r="K1113" s="15" t="inlineStr">
        <is>
          <t>Ring Gear</t>
        </is>
      </c>
      <c r="L1113" s="15" t="inlineStr">
        <is>
          <t>Housing</t>
        </is>
      </c>
      <c r="M1113" s="15" t="inlineStr">
        <is>
          <t>Motor</t>
        </is>
      </c>
      <c r="N1113" s="15" t="inlineStr">
        <is>
          <t>Battery</t>
        </is>
      </c>
      <c r="O1113" s="15" t="inlineStr">
        <is>
          <t>Switch</t>
        </is>
      </c>
      <c r="P1113" s="15" t="inlineStr">
        <is>
          <t>Gearbox</t>
        </is>
      </c>
      <c r="R1113" s="15" t="inlineStr">
        <is>
          <t>Clip</t>
        </is>
      </c>
      <c r="S1113" s="15" t="inlineStr">
        <is>
          <t>Ring Gear</t>
        </is>
      </c>
      <c r="T1113" s="15" t="inlineStr">
        <is>
          <t>Housing</t>
        </is>
      </c>
      <c r="U1113" s="15" t="inlineStr">
        <is>
          <t>Motor</t>
        </is>
      </c>
      <c r="V1113" s="15" t="inlineStr">
        <is>
          <t>Battery</t>
        </is>
      </c>
      <c r="W1113" s="15" t="inlineStr">
        <is>
          <t>Switch</t>
        </is>
      </c>
      <c r="X1113" s="15" t="inlineStr">
        <is>
          <t>Gearbox</t>
        </is>
      </c>
      <c r="Z1113" s="15" t="inlineStr">
        <is>
          <t>Clip</t>
        </is>
      </c>
      <c r="AA1113" s="15" t="inlineStr">
        <is>
          <t>Ring Gear</t>
        </is>
      </c>
      <c r="AB1113" s="15" t="inlineStr">
        <is>
          <t>Housing</t>
        </is>
      </c>
      <c r="AC1113" s="15" t="inlineStr">
        <is>
          <t>Motor</t>
        </is>
      </c>
      <c r="AD1113" s="15" t="inlineStr">
        <is>
          <t>Battery</t>
        </is>
      </c>
      <c r="AE1113" s="15" t="inlineStr">
        <is>
          <t>Switch</t>
        </is>
      </c>
      <c r="AF1113" s="15" t="inlineStr">
        <is>
          <t>Gearbox</t>
        </is>
      </c>
      <c r="AH1113" s="15" t="inlineStr">
        <is>
          <t>Clip</t>
        </is>
      </c>
      <c r="AI1113" s="15" t="inlineStr">
        <is>
          <t>Ring Gear</t>
        </is>
      </c>
      <c r="AJ1113" s="15" t="inlineStr">
        <is>
          <t>Housing</t>
        </is>
      </c>
      <c r="AK1113" s="15" t="inlineStr">
        <is>
          <t>Motor</t>
        </is>
      </c>
      <c r="AL1113" s="15" t="inlineStr">
        <is>
          <t>Battery</t>
        </is>
      </c>
      <c r="AM1113" s="15" t="inlineStr">
        <is>
          <t>Switch</t>
        </is>
      </c>
      <c r="AN1113" s="15" t="inlineStr">
        <is>
          <t>Gearbox</t>
        </is>
      </c>
      <c r="AP1113" s="15" t="inlineStr">
        <is>
          <t>Clip</t>
        </is>
      </c>
      <c r="AQ1113" s="15" t="inlineStr">
        <is>
          <t>Ring Gear</t>
        </is>
      </c>
      <c r="AR1113" s="15" t="inlineStr">
        <is>
          <t>Housing</t>
        </is>
      </c>
      <c r="AS1113" s="15" t="inlineStr">
        <is>
          <t>Motor</t>
        </is>
      </c>
      <c r="AT1113" s="15" t="inlineStr">
        <is>
          <t>Battery</t>
        </is>
      </c>
      <c r="AU1113" s="15" t="inlineStr">
        <is>
          <t>Switch</t>
        </is>
      </c>
      <c r="AV1113" s="15" t="inlineStr">
        <is>
          <t>Gearbox</t>
        </is>
      </c>
    </row>
    <row r="1114">
      <c r="A1114" s="3" t="inlineStr">
        <is>
          <t>Clip</t>
        </is>
      </c>
      <c r="B1114" s="8" t="n">
        <v>1</v>
      </c>
      <c r="C1114" s="8" t="n">
        <v>1</v>
      </c>
      <c r="D1114" s="8" t="n">
        <v>1</v>
      </c>
      <c r="E1114" s="8" t="n">
        <v>1</v>
      </c>
      <c r="F1114" s="8" t="n">
        <v>0</v>
      </c>
      <c r="G1114" s="8" t="n">
        <v>0</v>
      </c>
      <c r="H1114" s="8" t="n">
        <v>1</v>
      </c>
      <c r="J1114" s="8" t="n">
        <v>1</v>
      </c>
      <c r="K1114" s="8" t="n">
        <v>1</v>
      </c>
      <c r="L1114" s="8" t="n">
        <v>1</v>
      </c>
      <c r="M1114" s="8" t="n">
        <v>1</v>
      </c>
      <c r="N1114" s="8" t="n">
        <v>0</v>
      </c>
      <c r="O1114" s="8" t="n">
        <v>0</v>
      </c>
      <c r="P1114" s="8" t="n">
        <v>1</v>
      </c>
      <c r="R1114" s="8" t="n">
        <v>1</v>
      </c>
      <c r="S1114" s="8" t="n">
        <v>1</v>
      </c>
      <c r="T1114" s="8" t="n">
        <v>1</v>
      </c>
      <c r="U1114" s="8" t="n">
        <v>1</v>
      </c>
      <c r="V1114" s="8" t="n">
        <v>0</v>
      </c>
      <c r="W1114" s="8" t="n">
        <v>0</v>
      </c>
      <c r="X1114" s="8" t="n">
        <v>1</v>
      </c>
      <c r="Z1114" s="8" t="n">
        <v>1</v>
      </c>
      <c r="AA1114" s="8" t="n">
        <v>1</v>
      </c>
      <c r="AB1114" s="8" t="n">
        <v>1</v>
      </c>
      <c r="AC1114" s="8" t="n">
        <v>1</v>
      </c>
      <c r="AD1114" s="8" t="n">
        <v>0</v>
      </c>
      <c r="AE1114" s="8" t="n">
        <v>0</v>
      </c>
      <c r="AF1114" s="8" t="n">
        <v>1</v>
      </c>
      <c r="AH1114" s="8" t="n">
        <v>1</v>
      </c>
      <c r="AI1114" s="8" t="n">
        <v>1</v>
      </c>
      <c r="AJ1114" s="8" t="n">
        <v>1</v>
      </c>
      <c r="AK1114" s="8" t="n">
        <v>1</v>
      </c>
      <c r="AL1114" s="8" t="n">
        <v>0</v>
      </c>
      <c r="AM1114" s="8" t="n">
        <v>0</v>
      </c>
      <c r="AN1114" s="8" t="n">
        <v>1</v>
      </c>
      <c r="AP1114" s="8">
        <f>IF(($B$1114&lt;&gt;2)+($J$1114&lt;&gt;2)+($R$1114&lt;&gt;2)+($Z$1114&lt;&gt;2)+($AH$1114&lt;&gt;2)=0,2,IF((($B$1114&lt;&gt;2)*$B$1114+($J$1114&lt;&gt;2)*$J$1114+($R$1114&lt;&gt;2)*$R$1114+($Z$1114&lt;&gt;2)*$Z$1114+($AH$1114&lt;&gt;2)*$AH$1114)/(($B$1114&lt;&gt;2)+($J$1114&lt;&gt;2)+($R$1114&lt;&gt;2)+($Z$1114&lt;&gt;2)+($AH$1114&lt;&gt;2))&gt;=0.5,1,0))</f>
        <v/>
      </c>
      <c r="AQ1114" s="8">
        <f>IF(($C$1114&lt;&gt;2)+($K$1114&lt;&gt;2)+($S$1114&lt;&gt;2)+($AA$1114&lt;&gt;2)+($AI$1114&lt;&gt;2)=0,2,IF((($C$1114&lt;&gt;2)*$C$1114+($K$1114&lt;&gt;2)*$K$1114+($S$1114&lt;&gt;2)*$S$1114+($AA$1114&lt;&gt;2)*$AA$1114+($AI$1114&lt;&gt;2)*$AI$1114)/(($C$1114&lt;&gt;2)+($K$1114&lt;&gt;2)+($S$1114&lt;&gt;2)+($AA$1114&lt;&gt;2)+($AI$1114&lt;&gt;2))&gt;=0.5,1,0))</f>
        <v/>
      </c>
      <c r="AR1114" s="8">
        <f>IF(($D$1114&lt;&gt;2)+($L$1114&lt;&gt;2)+($T$1114&lt;&gt;2)+($AB$1114&lt;&gt;2)+($AJ$1114&lt;&gt;2)=0,2,IF((($D$1114&lt;&gt;2)*$D$1114+($L$1114&lt;&gt;2)*$L$1114+($T$1114&lt;&gt;2)*$T$1114+($AB$1114&lt;&gt;2)*$AB$1114+($AJ$1114&lt;&gt;2)*$AJ$1114)/(($D$1114&lt;&gt;2)+($L$1114&lt;&gt;2)+($T$1114&lt;&gt;2)+($AB$1114&lt;&gt;2)+($AJ$1114&lt;&gt;2))&gt;=0.5,1,0))</f>
        <v/>
      </c>
      <c r="AS1114" s="8">
        <f>IF(($E$1114&lt;&gt;2)+($M$1114&lt;&gt;2)+($U$1114&lt;&gt;2)+($AC$1114&lt;&gt;2)+($AK$1114&lt;&gt;2)=0,2,IF((($E$1114&lt;&gt;2)*$E$1114+($M$1114&lt;&gt;2)*$M$1114+($U$1114&lt;&gt;2)*$U$1114+($AC$1114&lt;&gt;2)*$AC$1114+($AK$1114&lt;&gt;2)*$AK$1114)/(($E$1114&lt;&gt;2)+($M$1114&lt;&gt;2)+($U$1114&lt;&gt;2)+($AC$1114&lt;&gt;2)+($AK$1114&lt;&gt;2))&gt;=0.5,1,0))</f>
        <v/>
      </c>
      <c r="AT1114" s="8">
        <f>IF(($F$1114&lt;&gt;2)+($N$1114&lt;&gt;2)+($V$1114&lt;&gt;2)+($AD$1114&lt;&gt;2)+($AL$1114&lt;&gt;2)=0,2,IF((($F$1114&lt;&gt;2)*$F$1114+($N$1114&lt;&gt;2)*$N$1114+($V$1114&lt;&gt;2)*$V$1114+($AD$1114&lt;&gt;2)*$AD$1114+($AL$1114&lt;&gt;2)*$AL$1114)/(($F$1114&lt;&gt;2)+($N$1114&lt;&gt;2)+($V$1114&lt;&gt;2)+($AD$1114&lt;&gt;2)+($AL$1114&lt;&gt;2))&gt;=0.5,1,0))</f>
        <v/>
      </c>
      <c r="AU1114" s="8">
        <f>IF(($G$1114&lt;&gt;2)+($O$1114&lt;&gt;2)+($W$1114&lt;&gt;2)+($AE$1114&lt;&gt;2)+($AM$1114&lt;&gt;2)=0,2,IF((($G$1114&lt;&gt;2)*$G$1114+($O$1114&lt;&gt;2)*$O$1114+($W$1114&lt;&gt;2)*$W$1114+($AE$1114&lt;&gt;2)*$AE$1114+($AM$1114&lt;&gt;2)*$AM$1114)/(($G$1114&lt;&gt;2)+($O$1114&lt;&gt;2)+($W$1114&lt;&gt;2)+($AE$1114&lt;&gt;2)+($AM$1114&lt;&gt;2))&gt;=0.5,1,0))</f>
        <v/>
      </c>
      <c r="AV1114" s="8">
        <f>IF(($H$1114&lt;&gt;2)+($P$1114&lt;&gt;2)+($X$1114&lt;&gt;2)+($AF$1114&lt;&gt;2)+($AN$1114&lt;&gt;2)=0,2,IF((($H$1114&lt;&gt;2)*$H$1114+($P$1114&lt;&gt;2)*$P$1114+($X$1114&lt;&gt;2)*$X$1114+($AF$1114&lt;&gt;2)*$AF$1114+($AN$1114&lt;&gt;2)*$AN$1114)/(($H$1114&lt;&gt;2)+($P$1114&lt;&gt;2)+($X$1114&lt;&gt;2)+($AF$1114&lt;&gt;2)+($AN$1114&lt;&gt;2))&gt;=0.5,1,0))</f>
        <v/>
      </c>
      <c r="AX1114" s="16">
        <f>'Ground truth'!$B$14</f>
        <v/>
      </c>
      <c r="AY1114" s="16">
        <f>'Ground truth'!$C$14</f>
        <v/>
      </c>
      <c r="AZ1114" s="16">
        <f>'Ground truth'!$D$14</f>
        <v/>
      </c>
      <c r="BA1114" s="16">
        <f>'Ground truth'!$E$14</f>
        <v/>
      </c>
      <c r="BB1114" s="16">
        <f>'Ground truth'!$F$14</f>
        <v/>
      </c>
      <c r="BC1114" s="16">
        <f>'Ground truth'!$G$14</f>
        <v/>
      </c>
      <c r="BD1114" s="16">
        <f>'Ground truth'!$H$14</f>
        <v/>
      </c>
    </row>
    <row r="1115">
      <c r="A1115" s="3" t="inlineStr">
        <is>
          <t>Ring Gear</t>
        </is>
      </c>
      <c r="B1115" s="8" t="n">
        <v>1</v>
      </c>
      <c r="C1115" s="8" t="n">
        <v>1</v>
      </c>
      <c r="D1115" s="8" t="n">
        <v>1</v>
      </c>
      <c r="E1115" s="8" t="n">
        <v>0</v>
      </c>
      <c r="F1115" s="8" t="n">
        <v>0</v>
      </c>
      <c r="G1115" s="8" t="n">
        <v>0</v>
      </c>
      <c r="H1115" s="8" t="n">
        <v>1</v>
      </c>
      <c r="J1115" s="8" t="n">
        <v>1</v>
      </c>
      <c r="K1115" s="8" t="n">
        <v>1</v>
      </c>
      <c r="L1115" s="8" t="n">
        <v>1</v>
      </c>
      <c r="M1115" s="8" t="n">
        <v>0</v>
      </c>
      <c r="N1115" s="8" t="n">
        <v>0</v>
      </c>
      <c r="O1115" s="8" t="n">
        <v>0</v>
      </c>
      <c r="P1115" s="8" t="n">
        <v>1</v>
      </c>
      <c r="R1115" s="8" t="n">
        <v>1</v>
      </c>
      <c r="S1115" s="8" t="n">
        <v>1</v>
      </c>
      <c r="T1115" s="8" t="n">
        <v>1</v>
      </c>
      <c r="U1115" s="8" t="n">
        <v>0</v>
      </c>
      <c r="V1115" s="8" t="n">
        <v>0</v>
      </c>
      <c r="W1115" s="8" t="n">
        <v>0</v>
      </c>
      <c r="X1115" s="8" t="n">
        <v>1</v>
      </c>
      <c r="Z1115" s="8" t="n">
        <v>1</v>
      </c>
      <c r="AA1115" s="8" t="n">
        <v>1</v>
      </c>
      <c r="AB1115" s="8" t="n">
        <v>1</v>
      </c>
      <c r="AC1115" s="8" t="n">
        <v>0</v>
      </c>
      <c r="AD1115" s="8" t="n">
        <v>0</v>
      </c>
      <c r="AE1115" s="8" t="n">
        <v>0</v>
      </c>
      <c r="AF1115" s="8" t="n">
        <v>1</v>
      </c>
      <c r="AH1115" s="8" t="n">
        <v>1</v>
      </c>
      <c r="AI1115" s="8" t="n">
        <v>1</v>
      </c>
      <c r="AJ1115" s="8" t="n">
        <v>1</v>
      </c>
      <c r="AK1115" s="8" t="n">
        <v>0</v>
      </c>
      <c r="AL1115" s="8" t="n">
        <v>0</v>
      </c>
      <c r="AM1115" s="8" t="n">
        <v>0</v>
      </c>
      <c r="AN1115" s="8" t="n">
        <v>1</v>
      </c>
      <c r="AP1115" s="8">
        <f>IF(($B$1115&lt;&gt;2)+($J$1115&lt;&gt;2)+($R$1115&lt;&gt;2)+($Z$1115&lt;&gt;2)+($AH$1115&lt;&gt;2)=0,2,IF((($B$1115&lt;&gt;2)*$B$1115+($J$1115&lt;&gt;2)*$J$1115+($R$1115&lt;&gt;2)*$R$1115+($Z$1115&lt;&gt;2)*$Z$1115+($AH$1115&lt;&gt;2)*$AH$1115)/(($B$1115&lt;&gt;2)+($J$1115&lt;&gt;2)+($R$1115&lt;&gt;2)+($Z$1115&lt;&gt;2)+($AH$1115&lt;&gt;2))&gt;=0.5,1,0))</f>
        <v/>
      </c>
      <c r="AQ1115" s="8">
        <f>IF(($C$1115&lt;&gt;2)+($K$1115&lt;&gt;2)+($S$1115&lt;&gt;2)+($AA$1115&lt;&gt;2)+($AI$1115&lt;&gt;2)=0,2,IF((($C$1115&lt;&gt;2)*$C$1115+($K$1115&lt;&gt;2)*$K$1115+($S$1115&lt;&gt;2)*$S$1115+($AA$1115&lt;&gt;2)*$AA$1115+($AI$1115&lt;&gt;2)*$AI$1115)/(($C$1115&lt;&gt;2)+($K$1115&lt;&gt;2)+($S$1115&lt;&gt;2)+($AA$1115&lt;&gt;2)+($AI$1115&lt;&gt;2))&gt;=0.5,1,0))</f>
        <v/>
      </c>
      <c r="AR1115" s="8">
        <f>IF(($D$1115&lt;&gt;2)+($L$1115&lt;&gt;2)+($T$1115&lt;&gt;2)+($AB$1115&lt;&gt;2)+($AJ$1115&lt;&gt;2)=0,2,IF((($D$1115&lt;&gt;2)*$D$1115+($L$1115&lt;&gt;2)*$L$1115+($T$1115&lt;&gt;2)*$T$1115+($AB$1115&lt;&gt;2)*$AB$1115+($AJ$1115&lt;&gt;2)*$AJ$1115)/(($D$1115&lt;&gt;2)+($L$1115&lt;&gt;2)+($T$1115&lt;&gt;2)+($AB$1115&lt;&gt;2)+($AJ$1115&lt;&gt;2))&gt;=0.5,1,0))</f>
        <v/>
      </c>
      <c r="AS1115" s="8">
        <f>IF(($E$1115&lt;&gt;2)+($M$1115&lt;&gt;2)+($U$1115&lt;&gt;2)+($AC$1115&lt;&gt;2)+($AK$1115&lt;&gt;2)=0,2,IF((($E$1115&lt;&gt;2)*$E$1115+($M$1115&lt;&gt;2)*$M$1115+($U$1115&lt;&gt;2)*$U$1115+($AC$1115&lt;&gt;2)*$AC$1115+($AK$1115&lt;&gt;2)*$AK$1115)/(($E$1115&lt;&gt;2)+($M$1115&lt;&gt;2)+($U$1115&lt;&gt;2)+($AC$1115&lt;&gt;2)+($AK$1115&lt;&gt;2))&gt;=0.5,1,0))</f>
        <v/>
      </c>
      <c r="AT1115" s="8">
        <f>IF(($F$1115&lt;&gt;2)+($N$1115&lt;&gt;2)+($V$1115&lt;&gt;2)+($AD$1115&lt;&gt;2)+($AL$1115&lt;&gt;2)=0,2,IF((($F$1115&lt;&gt;2)*$F$1115+($N$1115&lt;&gt;2)*$N$1115+($V$1115&lt;&gt;2)*$V$1115+($AD$1115&lt;&gt;2)*$AD$1115+($AL$1115&lt;&gt;2)*$AL$1115)/(($F$1115&lt;&gt;2)+($N$1115&lt;&gt;2)+($V$1115&lt;&gt;2)+($AD$1115&lt;&gt;2)+($AL$1115&lt;&gt;2))&gt;=0.5,1,0))</f>
        <v/>
      </c>
      <c r="AU1115" s="8">
        <f>IF(($G$1115&lt;&gt;2)+($O$1115&lt;&gt;2)+($W$1115&lt;&gt;2)+($AE$1115&lt;&gt;2)+($AM$1115&lt;&gt;2)=0,2,IF((($G$1115&lt;&gt;2)*$G$1115+($O$1115&lt;&gt;2)*$O$1115+($W$1115&lt;&gt;2)*$W$1115+($AE$1115&lt;&gt;2)*$AE$1115+($AM$1115&lt;&gt;2)*$AM$1115)/(($G$1115&lt;&gt;2)+($O$1115&lt;&gt;2)+($W$1115&lt;&gt;2)+($AE$1115&lt;&gt;2)+($AM$1115&lt;&gt;2))&gt;=0.5,1,0))</f>
        <v/>
      </c>
      <c r="AV1115" s="8">
        <f>IF(($H$1115&lt;&gt;2)+($P$1115&lt;&gt;2)+($X$1115&lt;&gt;2)+($AF$1115&lt;&gt;2)+($AN$1115&lt;&gt;2)=0,2,IF((($H$1115&lt;&gt;2)*$H$1115+($P$1115&lt;&gt;2)*$P$1115+($X$1115&lt;&gt;2)*$X$1115+($AF$1115&lt;&gt;2)*$AF$1115+($AN$1115&lt;&gt;2)*$AN$1115)/(($H$1115&lt;&gt;2)+($P$1115&lt;&gt;2)+($X$1115&lt;&gt;2)+($AF$1115&lt;&gt;2)+($AN$1115&lt;&gt;2))&gt;=0.5,1,0))</f>
        <v/>
      </c>
      <c r="AX1115" s="16">
        <f>'Ground truth'!$B$15</f>
        <v/>
      </c>
      <c r="AY1115" s="16">
        <f>'Ground truth'!$C$15</f>
        <v/>
      </c>
      <c r="AZ1115" s="16">
        <f>'Ground truth'!$D$15</f>
        <v/>
      </c>
      <c r="BA1115" s="16">
        <f>'Ground truth'!$E$15</f>
        <v/>
      </c>
      <c r="BB1115" s="16">
        <f>'Ground truth'!$F$15</f>
        <v/>
      </c>
      <c r="BC1115" s="16">
        <f>'Ground truth'!$G$15</f>
        <v/>
      </c>
      <c r="BD1115" s="16">
        <f>'Ground truth'!$H$15</f>
        <v/>
      </c>
    </row>
    <row r="1116">
      <c r="A1116" s="3" t="inlineStr">
        <is>
          <t>Housing</t>
        </is>
      </c>
      <c r="B1116" s="8" t="n">
        <v>1</v>
      </c>
      <c r="C1116" s="8" t="n">
        <v>1</v>
      </c>
      <c r="D1116" s="8" t="n">
        <v>1</v>
      </c>
      <c r="E1116" s="8" t="n">
        <v>1</v>
      </c>
      <c r="F1116" s="8" t="n">
        <v>0</v>
      </c>
      <c r="G1116" s="8" t="n">
        <v>1</v>
      </c>
      <c r="H1116" s="8" t="n">
        <v>1</v>
      </c>
      <c r="J1116" s="8" t="n">
        <v>1</v>
      </c>
      <c r="K1116" s="8" t="n">
        <v>1</v>
      </c>
      <c r="L1116" s="8" t="n">
        <v>1</v>
      </c>
      <c r="M1116" s="8" t="n">
        <v>1</v>
      </c>
      <c r="N1116" s="8" t="n">
        <v>0</v>
      </c>
      <c r="O1116" s="8" t="n">
        <v>0</v>
      </c>
      <c r="P1116" s="8" t="n">
        <v>1</v>
      </c>
      <c r="R1116" s="8" t="n">
        <v>1</v>
      </c>
      <c r="S1116" s="8" t="n">
        <v>1</v>
      </c>
      <c r="T1116" s="8" t="n">
        <v>1</v>
      </c>
      <c r="U1116" s="8" t="n">
        <v>1</v>
      </c>
      <c r="V1116" s="8" t="n">
        <v>0</v>
      </c>
      <c r="W1116" s="8" t="n">
        <v>0</v>
      </c>
      <c r="X1116" s="8" t="n">
        <v>1</v>
      </c>
      <c r="Z1116" s="8" t="n">
        <v>1</v>
      </c>
      <c r="AA1116" s="8" t="n">
        <v>1</v>
      </c>
      <c r="AB1116" s="8" t="n">
        <v>1</v>
      </c>
      <c r="AC1116" s="8" t="n">
        <v>0</v>
      </c>
      <c r="AD1116" s="8" t="n">
        <v>0</v>
      </c>
      <c r="AE1116" s="8" t="n">
        <v>0</v>
      </c>
      <c r="AF1116" s="8" t="n">
        <v>1</v>
      </c>
      <c r="AH1116" s="8" t="n">
        <v>1</v>
      </c>
      <c r="AI1116" s="8" t="n">
        <v>1</v>
      </c>
      <c r="AJ1116" s="8" t="n">
        <v>1</v>
      </c>
      <c r="AK1116" s="8" t="n">
        <v>1</v>
      </c>
      <c r="AL1116" s="8" t="n">
        <v>0</v>
      </c>
      <c r="AM1116" s="8" t="n">
        <v>1</v>
      </c>
      <c r="AN1116" s="8" t="n">
        <v>1</v>
      </c>
      <c r="AP1116" s="8">
        <f>IF(($B$1116&lt;&gt;2)+($J$1116&lt;&gt;2)+($R$1116&lt;&gt;2)+($Z$1116&lt;&gt;2)+($AH$1116&lt;&gt;2)=0,2,IF((($B$1116&lt;&gt;2)*$B$1116+($J$1116&lt;&gt;2)*$J$1116+($R$1116&lt;&gt;2)*$R$1116+($Z$1116&lt;&gt;2)*$Z$1116+($AH$1116&lt;&gt;2)*$AH$1116)/(($B$1116&lt;&gt;2)+($J$1116&lt;&gt;2)+($R$1116&lt;&gt;2)+($Z$1116&lt;&gt;2)+($AH$1116&lt;&gt;2))&gt;=0.5,1,0))</f>
        <v/>
      </c>
      <c r="AQ1116" s="8">
        <f>IF(($C$1116&lt;&gt;2)+($K$1116&lt;&gt;2)+($S$1116&lt;&gt;2)+($AA$1116&lt;&gt;2)+($AI$1116&lt;&gt;2)=0,2,IF((($C$1116&lt;&gt;2)*$C$1116+($K$1116&lt;&gt;2)*$K$1116+($S$1116&lt;&gt;2)*$S$1116+($AA$1116&lt;&gt;2)*$AA$1116+($AI$1116&lt;&gt;2)*$AI$1116)/(($C$1116&lt;&gt;2)+($K$1116&lt;&gt;2)+($S$1116&lt;&gt;2)+($AA$1116&lt;&gt;2)+($AI$1116&lt;&gt;2))&gt;=0.5,1,0))</f>
        <v/>
      </c>
      <c r="AR1116" s="8">
        <f>IF(($D$1116&lt;&gt;2)+($L$1116&lt;&gt;2)+($T$1116&lt;&gt;2)+($AB$1116&lt;&gt;2)+($AJ$1116&lt;&gt;2)=0,2,IF((($D$1116&lt;&gt;2)*$D$1116+($L$1116&lt;&gt;2)*$L$1116+($T$1116&lt;&gt;2)*$T$1116+($AB$1116&lt;&gt;2)*$AB$1116+($AJ$1116&lt;&gt;2)*$AJ$1116)/(($D$1116&lt;&gt;2)+($L$1116&lt;&gt;2)+($T$1116&lt;&gt;2)+($AB$1116&lt;&gt;2)+($AJ$1116&lt;&gt;2))&gt;=0.5,1,0))</f>
        <v/>
      </c>
      <c r="AS1116" s="8">
        <f>IF(($E$1116&lt;&gt;2)+($M$1116&lt;&gt;2)+($U$1116&lt;&gt;2)+($AC$1116&lt;&gt;2)+($AK$1116&lt;&gt;2)=0,2,IF((($E$1116&lt;&gt;2)*$E$1116+($M$1116&lt;&gt;2)*$M$1116+($U$1116&lt;&gt;2)*$U$1116+($AC$1116&lt;&gt;2)*$AC$1116+($AK$1116&lt;&gt;2)*$AK$1116)/(($E$1116&lt;&gt;2)+($M$1116&lt;&gt;2)+($U$1116&lt;&gt;2)+($AC$1116&lt;&gt;2)+($AK$1116&lt;&gt;2))&gt;=0.5,1,0))</f>
        <v/>
      </c>
      <c r="AT1116" s="8">
        <f>IF(($F$1116&lt;&gt;2)+($N$1116&lt;&gt;2)+($V$1116&lt;&gt;2)+($AD$1116&lt;&gt;2)+($AL$1116&lt;&gt;2)=0,2,IF((($F$1116&lt;&gt;2)*$F$1116+($N$1116&lt;&gt;2)*$N$1116+($V$1116&lt;&gt;2)*$V$1116+($AD$1116&lt;&gt;2)*$AD$1116+($AL$1116&lt;&gt;2)*$AL$1116)/(($F$1116&lt;&gt;2)+($N$1116&lt;&gt;2)+($V$1116&lt;&gt;2)+($AD$1116&lt;&gt;2)+($AL$1116&lt;&gt;2))&gt;=0.5,1,0))</f>
        <v/>
      </c>
      <c r="AU1116" s="8">
        <f>IF(($G$1116&lt;&gt;2)+($O$1116&lt;&gt;2)+($W$1116&lt;&gt;2)+($AE$1116&lt;&gt;2)+($AM$1116&lt;&gt;2)=0,2,IF((($G$1116&lt;&gt;2)*$G$1116+($O$1116&lt;&gt;2)*$O$1116+($W$1116&lt;&gt;2)*$W$1116+($AE$1116&lt;&gt;2)*$AE$1116+($AM$1116&lt;&gt;2)*$AM$1116)/(($G$1116&lt;&gt;2)+($O$1116&lt;&gt;2)+($W$1116&lt;&gt;2)+($AE$1116&lt;&gt;2)+($AM$1116&lt;&gt;2))&gt;=0.5,1,0))</f>
        <v/>
      </c>
      <c r="AV1116" s="8">
        <f>IF(($H$1116&lt;&gt;2)+($P$1116&lt;&gt;2)+($X$1116&lt;&gt;2)+($AF$1116&lt;&gt;2)+($AN$1116&lt;&gt;2)=0,2,IF((($H$1116&lt;&gt;2)*$H$1116+($P$1116&lt;&gt;2)*$P$1116+($X$1116&lt;&gt;2)*$X$1116+($AF$1116&lt;&gt;2)*$AF$1116+($AN$1116&lt;&gt;2)*$AN$1116)/(($H$1116&lt;&gt;2)+($P$1116&lt;&gt;2)+($X$1116&lt;&gt;2)+($AF$1116&lt;&gt;2)+($AN$1116&lt;&gt;2))&gt;=0.5,1,0))</f>
        <v/>
      </c>
      <c r="AX1116" s="16">
        <f>'Ground truth'!$B$16</f>
        <v/>
      </c>
      <c r="AY1116" s="16">
        <f>'Ground truth'!$C$16</f>
        <v/>
      </c>
      <c r="AZ1116" s="16">
        <f>'Ground truth'!$D$16</f>
        <v/>
      </c>
      <c r="BA1116" s="16">
        <f>'Ground truth'!$E$16</f>
        <v/>
      </c>
      <c r="BB1116" s="16">
        <f>'Ground truth'!$F$16</f>
        <v/>
      </c>
      <c r="BC1116" s="16">
        <f>'Ground truth'!$G$16</f>
        <v/>
      </c>
      <c r="BD1116" s="16">
        <f>'Ground truth'!$H$16</f>
        <v/>
      </c>
    </row>
    <row r="1117">
      <c r="A1117" s="3" t="inlineStr">
        <is>
          <t>Motor</t>
        </is>
      </c>
      <c r="B1117" s="8" t="n">
        <v>1</v>
      </c>
      <c r="C1117" s="8" t="n">
        <v>0</v>
      </c>
      <c r="D1117" s="8" t="n">
        <v>1</v>
      </c>
      <c r="E1117" s="8" t="n">
        <v>1</v>
      </c>
      <c r="F1117" s="8" t="n">
        <v>1</v>
      </c>
      <c r="G1117" s="8" t="n">
        <v>1</v>
      </c>
      <c r="H1117" s="8" t="n">
        <v>0</v>
      </c>
      <c r="J1117" s="8" t="n">
        <v>1</v>
      </c>
      <c r="K1117" s="8" t="n">
        <v>0</v>
      </c>
      <c r="L1117" s="8" t="n">
        <v>1</v>
      </c>
      <c r="M1117" s="8" t="n">
        <v>1</v>
      </c>
      <c r="N1117" s="8" t="n">
        <v>1</v>
      </c>
      <c r="O1117" s="8" t="n">
        <v>1</v>
      </c>
      <c r="P1117" s="8" t="n">
        <v>1</v>
      </c>
      <c r="R1117" s="8" t="n">
        <v>1</v>
      </c>
      <c r="S1117" s="8" t="n">
        <v>0</v>
      </c>
      <c r="T1117" s="8" t="n">
        <v>1</v>
      </c>
      <c r="U1117" s="8" t="n">
        <v>1</v>
      </c>
      <c r="V1117" s="8" t="n">
        <v>1</v>
      </c>
      <c r="W1117" s="8" t="n">
        <v>1</v>
      </c>
      <c r="X1117" s="8" t="n">
        <v>1</v>
      </c>
      <c r="Z1117" s="8" t="n">
        <v>1</v>
      </c>
      <c r="AA1117" s="8" t="n">
        <v>0</v>
      </c>
      <c r="AB1117" s="8" t="n">
        <v>0</v>
      </c>
      <c r="AC1117" s="8" t="n">
        <v>1</v>
      </c>
      <c r="AD1117" s="8" t="n">
        <v>1</v>
      </c>
      <c r="AE1117" s="8" t="n">
        <v>1</v>
      </c>
      <c r="AF1117" s="8" t="n">
        <v>1</v>
      </c>
      <c r="AH1117" s="8" t="n">
        <v>1</v>
      </c>
      <c r="AI1117" s="8" t="n">
        <v>0</v>
      </c>
      <c r="AJ1117" s="8" t="n">
        <v>1</v>
      </c>
      <c r="AK1117" s="8" t="n">
        <v>1</v>
      </c>
      <c r="AL1117" s="8" t="n">
        <v>1</v>
      </c>
      <c r="AM1117" s="8" t="n">
        <v>1</v>
      </c>
      <c r="AN1117" s="8" t="n">
        <v>1</v>
      </c>
      <c r="AP1117" s="8">
        <f>IF(($B$1117&lt;&gt;2)+($J$1117&lt;&gt;2)+($R$1117&lt;&gt;2)+($Z$1117&lt;&gt;2)+($AH$1117&lt;&gt;2)=0,2,IF((($B$1117&lt;&gt;2)*$B$1117+($J$1117&lt;&gt;2)*$J$1117+($R$1117&lt;&gt;2)*$R$1117+($Z$1117&lt;&gt;2)*$Z$1117+($AH$1117&lt;&gt;2)*$AH$1117)/(($B$1117&lt;&gt;2)+($J$1117&lt;&gt;2)+($R$1117&lt;&gt;2)+($Z$1117&lt;&gt;2)+($AH$1117&lt;&gt;2))&gt;=0.5,1,0))</f>
        <v/>
      </c>
      <c r="AQ1117" s="8">
        <f>IF(($C$1117&lt;&gt;2)+($K$1117&lt;&gt;2)+($S$1117&lt;&gt;2)+($AA$1117&lt;&gt;2)+($AI$1117&lt;&gt;2)=0,2,IF((($C$1117&lt;&gt;2)*$C$1117+($K$1117&lt;&gt;2)*$K$1117+($S$1117&lt;&gt;2)*$S$1117+($AA$1117&lt;&gt;2)*$AA$1117+($AI$1117&lt;&gt;2)*$AI$1117)/(($C$1117&lt;&gt;2)+($K$1117&lt;&gt;2)+($S$1117&lt;&gt;2)+($AA$1117&lt;&gt;2)+($AI$1117&lt;&gt;2))&gt;=0.5,1,0))</f>
        <v/>
      </c>
      <c r="AR1117" s="8">
        <f>IF(($D$1117&lt;&gt;2)+($L$1117&lt;&gt;2)+($T$1117&lt;&gt;2)+($AB$1117&lt;&gt;2)+($AJ$1117&lt;&gt;2)=0,2,IF((($D$1117&lt;&gt;2)*$D$1117+($L$1117&lt;&gt;2)*$L$1117+($T$1117&lt;&gt;2)*$T$1117+($AB$1117&lt;&gt;2)*$AB$1117+($AJ$1117&lt;&gt;2)*$AJ$1117)/(($D$1117&lt;&gt;2)+($L$1117&lt;&gt;2)+($T$1117&lt;&gt;2)+($AB$1117&lt;&gt;2)+($AJ$1117&lt;&gt;2))&gt;=0.5,1,0))</f>
        <v/>
      </c>
      <c r="AS1117" s="8">
        <f>IF(($E$1117&lt;&gt;2)+($M$1117&lt;&gt;2)+($U$1117&lt;&gt;2)+($AC$1117&lt;&gt;2)+($AK$1117&lt;&gt;2)=0,2,IF((($E$1117&lt;&gt;2)*$E$1117+($M$1117&lt;&gt;2)*$M$1117+($U$1117&lt;&gt;2)*$U$1117+($AC$1117&lt;&gt;2)*$AC$1117+($AK$1117&lt;&gt;2)*$AK$1117)/(($E$1117&lt;&gt;2)+($M$1117&lt;&gt;2)+($U$1117&lt;&gt;2)+($AC$1117&lt;&gt;2)+($AK$1117&lt;&gt;2))&gt;=0.5,1,0))</f>
        <v/>
      </c>
      <c r="AT1117" s="8">
        <f>IF(($F$1117&lt;&gt;2)+($N$1117&lt;&gt;2)+($V$1117&lt;&gt;2)+($AD$1117&lt;&gt;2)+($AL$1117&lt;&gt;2)=0,2,IF((($F$1117&lt;&gt;2)*$F$1117+($N$1117&lt;&gt;2)*$N$1117+($V$1117&lt;&gt;2)*$V$1117+($AD$1117&lt;&gt;2)*$AD$1117+($AL$1117&lt;&gt;2)*$AL$1117)/(($F$1117&lt;&gt;2)+($N$1117&lt;&gt;2)+($V$1117&lt;&gt;2)+($AD$1117&lt;&gt;2)+($AL$1117&lt;&gt;2))&gt;=0.5,1,0))</f>
        <v/>
      </c>
      <c r="AU1117" s="8">
        <f>IF(($G$1117&lt;&gt;2)+($O$1117&lt;&gt;2)+($W$1117&lt;&gt;2)+($AE$1117&lt;&gt;2)+($AM$1117&lt;&gt;2)=0,2,IF((($G$1117&lt;&gt;2)*$G$1117+($O$1117&lt;&gt;2)*$O$1117+($W$1117&lt;&gt;2)*$W$1117+($AE$1117&lt;&gt;2)*$AE$1117+($AM$1117&lt;&gt;2)*$AM$1117)/(($G$1117&lt;&gt;2)+($O$1117&lt;&gt;2)+($W$1117&lt;&gt;2)+($AE$1117&lt;&gt;2)+($AM$1117&lt;&gt;2))&gt;=0.5,1,0))</f>
        <v/>
      </c>
      <c r="AV1117" s="8">
        <f>IF(($H$1117&lt;&gt;2)+($P$1117&lt;&gt;2)+($X$1117&lt;&gt;2)+($AF$1117&lt;&gt;2)+($AN$1117&lt;&gt;2)=0,2,IF((($H$1117&lt;&gt;2)*$H$1117+($P$1117&lt;&gt;2)*$P$1117+($X$1117&lt;&gt;2)*$X$1117+($AF$1117&lt;&gt;2)*$AF$1117+($AN$1117&lt;&gt;2)*$AN$1117)/(($H$1117&lt;&gt;2)+($P$1117&lt;&gt;2)+($X$1117&lt;&gt;2)+($AF$1117&lt;&gt;2)+($AN$1117&lt;&gt;2))&gt;=0.5,1,0))</f>
        <v/>
      </c>
      <c r="AX1117" s="16">
        <f>'Ground truth'!$B$17</f>
        <v/>
      </c>
      <c r="AY1117" s="16">
        <f>'Ground truth'!$C$17</f>
        <v/>
      </c>
      <c r="AZ1117" s="16">
        <f>'Ground truth'!$D$17</f>
        <v/>
      </c>
      <c r="BA1117" s="16">
        <f>'Ground truth'!$E$17</f>
        <v/>
      </c>
      <c r="BB1117" s="16">
        <f>'Ground truth'!$F$17</f>
        <v/>
      </c>
      <c r="BC1117" s="16">
        <f>'Ground truth'!$G$17</f>
        <v/>
      </c>
      <c r="BD1117" s="16">
        <f>'Ground truth'!$H$17</f>
        <v/>
      </c>
    </row>
    <row r="1118">
      <c r="A1118" s="3" t="inlineStr">
        <is>
          <t>Battery</t>
        </is>
      </c>
      <c r="B1118" s="8" t="n">
        <v>0</v>
      </c>
      <c r="C1118" s="8" t="n">
        <v>0</v>
      </c>
      <c r="D1118" s="8" t="n">
        <v>0</v>
      </c>
      <c r="E1118" s="8" t="n">
        <v>1</v>
      </c>
      <c r="F1118" s="8" t="n">
        <v>1</v>
      </c>
      <c r="G1118" s="8" t="n">
        <v>1</v>
      </c>
      <c r="H1118" s="8" t="n">
        <v>0</v>
      </c>
      <c r="J1118" s="8" t="n">
        <v>0</v>
      </c>
      <c r="K1118" s="8" t="n">
        <v>0</v>
      </c>
      <c r="L1118" s="8" t="n">
        <v>0</v>
      </c>
      <c r="M1118" s="8" t="n">
        <v>1</v>
      </c>
      <c r="N1118" s="8" t="n">
        <v>1</v>
      </c>
      <c r="O1118" s="8" t="n">
        <v>1</v>
      </c>
      <c r="P1118" s="8" t="n">
        <v>0</v>
      </c>
      <c r="R1118" s="8" t="n">
        <v>0</v>
      </c>
      <c r="S1118" s="8" t="n">
        <v>0</v>
      </c>
      <c r="T1118" s="8" t="n">
        <v>0</v>
      </c>
      <c r="U1118" s="8" t="n">
        <v>1</v>
      </c>
      <c r="V1118" s="8" t="n">
        <v>1</v>
      </c>
      <c r="W1118" s="8" t="n">
        <v>1</v>
      </c>
      <c r="X1118" s="8" t="n">
        <v>0</v>
      </c>
      <c r="Z1118" s="8" t="n">
        <v>0</v>
      </c>
      <c r="AA1118" s="8" t="n">
        <v>0</v>
      </c>
      <c r="AB1118" s="8" t="n">
        <v>0</v>
      </c>
      <c r="AC1118" s="8" t="n">
        <v>1</v>
      </c>
      <c r="AD1118" s="8" t="n">
        <v>1</v>
      </c>
      <c r="AE1118" s="8" t="n">
        <v>1</v>
      </c>
      <c r="AF1118" s="8" t="n">
        <v>0</v>
      </c>
      <c r="AH1118" s="8" t="n">
        <v>0</v>
      </c>
      <c r="AI1118" s="8" t="n">
        <v>0</v>
      </c>
      <c r="AJ1118" s="8" t="n">
        <v>0</v>
      </c>
      <c r="AK1118" s="8" t="n">
        <v>1</v>
      </c>
      <c r="AL1118" s="8" t="n">
        <v>1</v>
      </c>
      <c r="AM1118" s="8" t="n">
        <v>1</v>
      </c>
      <c r="AN1118" s="8" t="n">
        <v>0</v>
      </c>
      <c r="AP1118" s="8">
        <f>IF(($B$1118&lt;&gt;2)+($J$1118&lt;&gt;2)+($R$1118&lt;&gt;2)+($Z$1118&lt;&gt;2)+($AH$1118&lt;&gt;2)=0,2,IF((($B$1118&lt;&gt;2)*$B$1118+($J$1118&lt;&gt;2)*$J$1118+($R$1118&lt;&gt;2)*$R$1118+($Z$1118&lt;&gt;2)*$Z$1118+($AH$1118&lt;&gt;2)*$AH$1118)/(($B$1118&lt;&gt;2)+($J$1118&lt;&gt;2)+($R$1118&lt;&gt;2)+($Z$1118&lt;&gt;2)+($AH$1118&lt;&gt;2))&gt;=0.5,1,0))</f>
        <v/>
      </c>
      <c r="AQ1118" s="8">
        <f>IF(($C$1118&lt;&gt;2)+($K$1118&lt;&gt;2)+($S$1118&lt;&gt;2)+($AA$1118&lt;&gt;2)+($AI$1118&lt;&gt;2)=0,2,IF((($C$1118&lt;&gt;2)*$C$1118+($K$1118&lt;&gt;2)*$K$1118+($S$1118&lt;&gt;2)*$S$1118+($AA$1118&lt;&gt;2)*$AA$1118+($AI$1118&lt;&gt;2)*$AI$1118)/(($C$1118&lt;&gt;2)+($K$1118&lt;&gt;2)+($S$1118&lt;&gt;2)+($AA$1118&lt;&gt;2)+($AI$1118&lt;&gt;2))&gt;=0.5,1,0))</f>
        <v/>
      </c>
      <c r="AR1118" s="8">
        <f>IF(($D$1118&lt;&gt;2)+($L$1118&lt;&gt;2)+($T$1118&lt;&gt;2)+($AB$1118&lt;&gt;2)+($AJ$1118&lt;&gt;2)=0,2,IF((($D$1118&lt;&gt;2)*$D$1118+($L$1118&lt;&gt;2)*$L$1118+($T$1118&lt;&gt;2)*$T$1118+($AB$1118&lt;&gt;2)*$AB$1118+($AJ$1118&lt;&gt;2)*$AJ$1118)/(($D$1118&lt;&gt;2)+($L$1118&lt;&gt;2)+($T$1118&lt;&gt;2)+($AB$1118&lt;&gt;2)+($AJ$1118&lt;&gt;2))&gt;=0.5,1,0))</f>
        <v/>
      </c>
      <c r="AS1118" s="8">
        <f>IF(($E$1118&lt;&gt;2)+($M$1118&lt;&gt;2)+($U$1118&lt;&gt;2)+($AC$1118&lt;&gt;2)+($AK$1118&lt;&gt;2)=0,2,IF((($E$1118&lt;&gt;2)*$E$1118+($M$1118&lt;&gt;2)*$M$1118+($U$1118&lt;&gt;2)*$U$1118+($AC$1118&lt;&gt;2)*$AC$1118+($AK$1118&lt;&gt;2)*$AK$1118)/(($E$1118&lt;&gt;2)+($M$1118&lt;&gt;2)+($U$1118&lt;&gt;2)+($AC$1118&lt;&gt;2)+($AK$1118&lt;&gt;2))&gt;=0.5,1,0))</f>
        <v/>
      </c>
      <c r="AT1118" s="8">
        <f>IF(($F$1118&lt;&gt;2)+($N$1118&lt;&gt;2)+($V$1118&lt;&gt;2)+($AD$1118&lt;&gt;2)+($AL$1118&lt;&gt;2)=0,2,IF((($F$1118&lt;&gt;2)*$F$1118+($N$1118&lt;&gt;2)*$N$1118+($V$1118&lt;&gt;2)*$V$1118+($AD$1118&lt;&gt;2)*$AD$1118+($AL$1118&lt;&gt;2)*$AL$1118)/(($F$1118&lt;&gt;2)+($N$1118&lt;&gt;2)+($V$1118&lt;&gt;2)+($AD$1118&lt;&gt;2)+($AL$1118&lt;&gt;2))&gt;=0.5,1,0))</f>
        <v/>
      </c>
      <c r="AU1118" s="8">
        <f>IF(($G$1118&lt;&gt;2)+($O$1118&lt;&gt;2)+($W$1118&lt;&gt;2)+($AE$1118&lt;&gt;2)+($AM$1118&lt;&gt;2)=0,2,IF((($G$1118&lt;&gt;2)*$G$1118+($O$1118&lt;&gt;2)*$O$1118+($W$1118&lt;&gt;2)*$W$1118+($AE$1118&lt;&gt;2)*$AE$1118+($AM$1118&lt;&gt;2)*$AM$1118)/(($G$1118&lt;&gt;2)+($O$1118&lt;&gt;2)+($W$1118&lt;&gt;2)+($AE$1118&lt;&gt;2)+($AM$1118&lt;&gt;2))&gt;=0.5,1,0))</f>
        <v/>
      </c>
      <c r="AV1118" s="8">
        <f>IF(($H$1118&lt;&gt;2)+($P$1118&lt;&gt;2)+($X$1118&lt;&gt;2)+($AF$1118&lt;&gt;2)+($AN$1118&lt;&gt;2)=0,2,IF((($H$1118&lt;&gt;2)*$H$1118+($P$1118&lt;&gt;2)*$P$1118+($X$1118&lt;&gt;2)*$X$1118+($AF$1118&lt;&gt;2)*$AF$1118+($AN$1118&lt;&gt;2)*$AN$1118)/(($H$1118&lt;&gt;2)+($P$1118&lt;&gt;2)+($X$1118&lt;&gt;2)+($AF$1118&lt;&gt;2)+($AN$1118&lt;&gt;2))&gt;=0.5,1,0))</f>
        <v/>
      </c>
      <c r="AX1118" s="16">
        <f>'Ground truth'!$B$18</f>
        <v/>
      </c>
      <c r="AY1118" s="16">
        <f>'Ground truth'!$C$18</f>
        <v/>
      </c>
      <c r="AZ1118" s="16">
        <f>'Ground truth'!$D$18</f>
        <v/>
      </c>
      <c r="BA1118" s="16">
        <f>'Ground truth'!$E$18</f>
        <v/>
      </c>
      <c r="BB1118" s="16">
        <f>'Ground truth'!$F$18</f>
        <v/>
      </c>
      <c r="BC1118" s="16">
        <f>'Ground truth'!$G$18</f>
        <v/>
      </c>
      <c r="BD1118" s="16">
        <f>'Ground truth'!$H$18</f>
        <v/>
      </c>
    </row>
    <row r="1119">
      <c r="A1119" s="3" t="inlineStr">
        <is>
          <t>Switch</t>
        </is>
      </c>
      <c r="B1119" s="8" t="n">
        <v>0</v>
      </c>
      <c r="C1119" s="8" t="n">
        <v>0</v>
      </c>
      <c r="D1119" s="8" t="n">
        <v>1</v>
      </c>
      <c r="E1119" s="8" t="n">
        <v>1</v>
      </c>
      <c r="F1119" s="8" t="n">
        <v>1</v>
      </c>
      <c r="G1119" s="8" t="n">
        <v>1</v>
      </c>
      <c r="H1119" s="8" t="n">
        <v>0</v>
      </c>
      <c r="J1119" s="8" t="n">
        <v>0</v>
      </c>
      <c r="K1119" s="8" t="n">
        <v>0</v>
      </c>
      <c r="L1119" s="8" t="n">
        <v>0</v>
      </c>
      <c r="M1119" s="8" t="n">
        <v>1</v>
      </c>
      <c r="N1119" s="8" t="n">
        <v>1</v>
      </c>
      <c r="O1119" s="8" t="n">
        <v>1</v>
      </c>
      <c r="P1119" s="8" t="n">
        <v>0</v>
      </c>
      <c r="R1119" s="8" t="n">
        <v>0</v>
      </c>
      <c r="S1119" s="8" t="n">
        <v>0</v>
      </c>
      <c r="T1119" s="8" t="n">
        <v>0</v>
      </c>
      <c r="U1119" s="8" t="n">
        <v>1</v>
      </c>
      <c r="V1119" s="8" t="n">
        <v>1</v>
      </c>
      <c r="W1119" s="8" t="n">
        <v>1</v>
      </c>
      <c r="X1119" s="8" t="n">
        <v>0</v>
      </c>
      <c r="Z1119" s="8" t="n">
        <v>0</v>
      </c>
      <c r="AA1119" s="8" t="n">
        <v>0</v>
      </c>
      <c r="AB1119" s="8" t="n">
        <v>0</v>
      </c>
      <c r="AC1119" s="8" t="n">
        <v>1</v>
      </c>
      <c r="AD1119" s="8" t="n">
        <v>1</v>
      </c>
      <c r="AE1119" s="8" t="n">
        <v>1</v>
      </c>
      <c r="AF1119" s="8" t="n">
        <v>0</v>
      </c>
      <c r="AH1119" s="8" t="n">
        <v>0</v>
      </c>
      <c r="AI1119" s="8" t="n">
        <v>0</v>
      </c>
      <c r="AJ1119" s="8" t="n">
        <v>1</v>
      </c>
      <c r="AK1119" s="8" t="n">
        <v>1</v>
      </c>
      <c r="AL1119" s="8" t="n">
        <v>1</v>
      </c>
      <c r="AM1119" s="8" t="n">
        <v>1</v>
      </c>
      <c r="AN1119" s="8" t="n">
        <v>0</v>
      </c>
      <c r="AP1119" s="8">
        <f>IF(($B$1119&lt;&gt;2)+($J$1119&lt;&gt;2)+($R$1119&lt;&gt;2)+($Z$1119&lt;&gt;2)+($AH$1119&lt;&gt;2)=0,2,IF((($B$1119&lt;&gt;2)*$B$1119+($J$1119&lt;&gt;2)*$J$1119+($R$1119&lt;&gt;2)*$R$1119+($Z$1119&lt;&gt;2)*$Z$1119+($AH$1119&lt;&gt;2)*$AH$1119)/(($B$1119&lt;&gt;2)+($J$1119&lt;&gt;2)+($R$1119&lt;&gt;2)+($Z$1119&lt;&gt;2)+($AH$1119&lt;&gt;2))&gt;=0.5,1,0))</f>
        <v/>
      </c>
      <c r="AQ1119" s="8">
        <f>IF(($C$1119&lt;&gt;2)+($K$1119&lt;&gt;2)+($S$1119&lt;&gt;2)+($AA$1119&lt;&gt;2)+($AI$1119&lt;&gt;2)=0,2,IF((($C$1119&lt;&gt;2)*$C$1119+($K$1119&lt;&gt;2)*$K$1119+($S$1119&lt;&gt;2)*$S$1119+($AA$1119&lt;&gt;2)*$AA$1119+($AI$1119&lt;&gt;2)*$AI$1119)/(($C$1119&lt;&gt;2)+($K$1119&lt;&gt;2)+($S$1119&lt;&gt;2)+($AA$1119&lt;&gt;2)+($AI$1119&lt;&gt;2))&gt;=0.5,1,0))</f>
        <v/>
      </c>
      <c r="AR1119" s="8">
        <f>IF(($D$1119&lt;&gt;2)+($L$1119&lt;&gt;2)+($T$1119&lt;&gt;2)+($AB$1119&lt;&gt;2)+($AJ$1119&lt;&gt;2)=0,2,IF((($D$1119&lt;&gt;2)*$D$1119+($L$1119&lt;&gt;2)*$L$1119+($T$1119&lt;&gt;2)*$T$1119+($AB$1119&lt;&gt;2)*$AB$1119+($AJ$1119&lt;&gt;2)*$AJ$1119)/(($D$1119&lt;&gt;2)+($L$1119&lt;&gt;2)+($T$1119&lt;&gt;2)+($AB$1119&lt;&gt;2)+($AJ$1119&lt;&gt;2))&gt;=0.5,1,0))</f>
        <v/>
      </c>
      <c r="AS1119" s="8">
        <f>IF(($E$1119&lt;&gt;2)+($M$1119&lt;&gt;2)+($U$1119&lt;&gt;2)+($AC$1119&lt;&gt;2)+($AK$1119&lt;&gt;2)=0,2,IF((($E$1119&lt;&gt;2)*$E$1119+($M$1119&lt;&gt;2)*$M$1119+($U$1119&lt;&gt;2)*$U$1119+($AC$1119&lt;&gt;2)*$AC$1119+($AK$1119&lt;&gt;2)*$AK$1119)/(($E$1119&lt;&gt;2)+($M$1119&lt;&gt;2)+($U$1119&lt;&gt;2)+($AC$1119&lt;&gt;2)+($AK$1119&lt;&gt;2))&gt;=0.5,1,0))</f>
        <v/>
      </c>
      <c r="AT1119" s="8">
        <f>IF(($F$1119&lt;&gt;2)+($N$1119&lt;&gt;2)+($V$1119&lt;&gt;2)+($AD$1119&lt;&gt;2)+($AL$1119&lt;&gt;2)=0,2,IF((($F$1119&lt;&gt;2)*$F$1119+($N$1119&lt;&gt;2)*$N$1119+($V$1119&lt;&gt;2)*$V$1119+($AD$1119&lt;&gt;2)*$AD$1119+($AL$1119&lt;&gt;2)*$AL$1119)/(($F$1119&lt;&gt;2)+($N$1119&lt;&gt;2)+($V$1119&lt;&gt;2)+($AD$1119&lt;&gt;2)+($AL$1119&lt;&gt;2))&gt;=0.5,1,0))</f>
        <v/>
      </c>
      <c r="AU1119" s="8">
        <f>IF(($G$1119&lt;&gt;2)+($O$1119&lt;&gt;2)+($W$1119&lt;&gt;2)+($AE$1119&lt;&gt;2)+($AM$1119&lt;&gt;2)=0,2,IF((($G$1119&lt;&gt;2)*$G$1119+($O$1119&lt;&gt;2)*$O$1119+($W$1119&lt;&gt;2)*$W$1119+($AE$1119&lt;&gt;2)*$AE$1119+($AM$1119&lt;&gt;2)*$AM$1119)/(($G$1119&lt;&gt;2)+($O$1119&lt;&gt;2)+($W$1119&lt;&gt;2)+($AE$1119&lt;&gt;2)+($AM$1119&lt;&gt;2))&gt;=0.5,1,0))</f>
        <v/>
      </c>
      <c r="AV1119" s="8">
        <f>IF(($H$1119&lt;&gt;2)+($P$1119&lt;&gt;2)+($X$1119&lt;&gt;2)+($AF$1119&lt;&gt;2)+($AN$1119&lt;&gt;2)=0,2,IF((($H$1119&lt;&gt;2)*$H$1119+($P$1119&lt;&gt;2)*$P$1119+($X$1119&lt;&gt;2)*$X$1119+($AF$1119&lt;&gt;2)*$AF$1119+($AN$1119&lt;&gt;2)*$AN$1119)/(($H$1119&lt;&gt;2)+($P$1119&lt;&gt;2)+($X$1119&lt;&gt;2)+($AF$1119&lt;&gt;2)+($AN$1119&lt;&gt;2))&gt;=0.5,1,0))</f>
        <v/>
      </c>
      <c r="AX1119" s="16">
        <f>'Ground truth'!$B$19</f>
        <v/>
      </c>
      <c r="AY1119" s="16">
        <f>'Ground truth'!$C$19</f>
        <v/>
      </c>
      <c r="AZ1119" s="16">
        <f>'Ground truth'!$D$19</f>
        <v/>
      </c>
      <c r="BA1119" s="16">
        <f>'Ground truth'!$E$19</f>
        <v/>
      </c>
      <c r="BB1119" s="16">
        <f>'Ground truth'!$F$19</f>
        <v/>
      </c>
      <c r="BC1119" s="16">
        <f>'Ground truth'!$G$19</f>
        <v/>
      </c>
      <c r="BD1119" s="16">
        <f>'Ground truth'!$H$19</f>
        <v/>
      </c>
    </row>
    <row r="1120">
      <c r="A1120" s="3" t="inlineStr">
        <is>
          <t>Gearbox</t>
        </is>
      </c>
      <c r="B1120" s="8" t="n">
        <v>1</v>
      </c>
      <c r="C1120" s="8" t="n">
        <v>1</v>
      </c>
      <c r="D1120" s="8" t="n">
        <v>1</v>
      </c>
      <c r="E1120" s="8" t="n">
        <v>0</v>
      </c>
      <c r="F1120" s="8" t="n">
        <v>0</v>
      </c>
      <c r="G1120" s="8" t="n">
        <v>0</v>
      </c>
      <c r="H1120" s="8" t="n">
        <v>1</v>
      </c>
      <c r="J1120" s="8" t="n">
        <v>1</v>
      </c>
      <c r="K1120" s="8" t="n">
        <v>1</v>
      </c>
      <c r="L1120" s="8" t="n">
        <v>1</v>
      </c>
      <c r="M1120" s="8" t="n">
        <v>1</v>
      </c>
      <c r="N1120" s="8" t="n">
        <v>0</v>
      </c>
      <c r="O1120" s="8" t="n">
        <v>0</v>
      </c>
      <c r="P1120" s="8" t="n">
        <v>1</v>
      </c>
      <c r="R1120" s="8" t="n">
        <v>1</v>
      </c>
      <c r="S1120" s="8" t="n">
        <v>1</v>
      </c>
      <c r="T1120" s="8" t="n">
        <v>1</v>
      </c>
      <c r="U1120" s="8" t="n">
        <v>1</v>
      </c>
      <c r="V1120" s="8" t="n">
        <v>0</v>
      </c>
      <c r="W1120" s="8" t="n">
        <v>0</v>
      </c>
      <c r="X1120" s="8" t="n">
        <v>1</v>
      </c>
      <c r="Z1120" s="8" t="n">
        <v>1</v>
      </c>
      <c r="AA1120" s="8" t="n">
        <v>1</v>
      </c>
      <c r="AB1120" s="8" t="n">
        <v>1</v>
      </c>
      <c r="AC1120" s="8" t="n">
        <v>1</v>
      </c>
      <c r="AD1120" s="8" t="n">
        <v>0</v>
      </c>
      <c r="AE1120" s="8" t="n">
        <v>0</v>
      </c>
      <c r="AF1120" s="8" t="n">
        <v>1</v>
      </c>
      <c r="AH1120" s="8" t="n">
        <v>1</v>
      </c>
      <c r="AI1120" s="8" t="n">
        <v>1</v>
      </c>
      <c r="AJ1120" s="8" t="n">
        <v>1</v>
      </c>
      <c r="AK1120" s="8" t="n">
        <v>1</v>
      </c>
      <c r="AL1120" s="8" t="n">
        <v>0</v>
      </c>
      <c r="AM1120" s="8" t="n">
        <v>0</v>
      </c>
      <c r="AN1120" s="8" t="n">
        <v>1</v>
      </c>
      <c r="AP1120" s="8">
        <f>IF(($B$1120&lt;&gt;2)+($J$1120&lt;&gt;2)+($R$1120&lt;&gt;2)+($Z$1120&lt;&gt;2)+($AH$1120&lt;&gt;2)=0,2,IF((($B$1120&lt;&gt;2)*$B$1120+($J$1120&lt;&gt;2)*$J$1120+($R$1120&lt;&gt;2)*$R$1120+($Z$1120&lt;&gt;2)*$Z$1120+($AH$1120&lt;&gt;2)*$AH$1120)/(($B$1120&lt;&gt;2)+($J$1120&lt;&gt;2)+($R$1120&lt;&gt;2)+($Z$1120&lt;&gt;2)+($AH$1120&lt;&gt;2))&gt;=0.5,1,0))</f>
        <v/>
      </c>
      <c r="AQ1120" s="8">
        <f>IF(($C$1120&lt;&gt;2)+($K$1120&lt;&gt;2)+($S$1120&lt;&gt;2)+($AA$1120&lt;&gt;2)+($AI$1120&lt;&gt;2)=0,2,IF((($C$1120&lt;&gt;2)*$C$1120+($K$1120&lt;&gt;2)*$K$1120+($S$1120&lt;&gt;2)*$S$1120+($AA$1120&lt;&gt;2)*$AA$1120+($AI$1120&lt;&gt;2)*$AI$1120)/(($C$1120&lt;&gt;2)+($K$1120&lt;&gt;2)+($S$1120&lt;&gt;2)+($AA$1120&lt;&gt;2)+($AI$1120&lt;&gt;2))&gt;=0.5,1,0))</f>
        <v/>
      </c>
      <c r="AR1120" s="8">
        <f>IF(($D$1120&lt;&gt;2)+($L$1120&lt;&gt;2)+($T$1120&lt;&gt;2)+($AB$1120&lt;&gt;2)+($AJ$1120&lt;&gt;2)=0,2,IF((($D$1120&lt;&gt;2)*$D$1120+($L$1120&lt;&gt;2)*$L$1120+($T$1120&lt;&gt;2)*$T$1120+($AB$1120&lt;&gt;2)*$AB$1120+($AJ$1120&lt;&gt;2)*$AJ$1120)/(($D$1120&lt;&gt;2)+($L$1120&lt;&gt;2)+($T$1120&lt;&gt;2)+($AB$1120&lt;&gt;2)+($AJ$1120&lt;&gt;2))&gt;=0.5,1,0))</f>
        <v/>
      </c>
      <c r="AS1120" s="8">
        <f>IF(($E$1120&lt;&gt;2)+($M$1120&lt;&gt;2)+($U$1120&lt;&gt;2)+($AC$1120&lt;&gt;2)+($AK$1120&lt;&gt;2)=0,2,IF((($E$1120&lt;&gt;2)*$E$1120+($M$1120&lt;&gt;2)*$M$1120+($U$1120&lt;&gt;2)*$U$1120+($AC$1120&lt;&gt;2)*$AC$1120+($AK$1120&lt;&gt;2)*$AK$1120)/(($E$1120&lt;&gt;2)+($M$1120&lt;&gt;2)+($U$1120&lt;&gt;2)+($AC$1120&lt;&gt;2)+($AK$1120&lt;&gt;2))&gt;=0.5,1,0))</f>
        <v/>
      </c>
      <c r="AT1120" s="8">
        <f>IF(($F$1120&lt;&gt;2)+($N$1120&lt;&gt;2)+($V$1120&lt;&gt;2)+($AD$1120&lt;&gt;2)+($AL$1120&lt;&gt;2)=0,2,IF((($F$1120&lt;&gt;2)*$F$1120+($N$1120&lt;&gt;2)*$N$1120+($V$1120&lt;&gt;2)*$V$1120+($AD$1120&lt;&gt;2)*$AD$1120+($AL$1120&lt;&gt;2)*$AL$1120)/(($F$1120&lt;&gt;2)+($N$1120&lt;&gt;2)+($V$1120&lt;&gt;2)+($AD$1120&lt;&gt;2)+($AL$1120&lt;&gt;2))&gt;=0.5,1,0))</f>
        <v/>
      </c>
      <c r="AU1120" s="8">
        <f>IF(($G$1120&lt;&gt;2)+($O$1120&lt;&gt;2)+($W$1120&lt;&gt;2)+($AE$1120&lt;&gt;2)+($AM$1120&lt;&gt;2)=0,2,IF((($G$1120&lt;&gt;2)*$G$1120+($O$1120&lt;&gt;2)*$O$1120+($W$1120&lt;&gt;2)*$W$1120+($AE$1120&lt;&gt;2)*$AE$1120+($AM$1120&lt;&gt;2)*$AM$1120)/(($G$1120&lt;&gt;2)+($O$1120&lt;&gt;2)+($W$1120&lt;&gt;2)+($AE$1120&lt;&gt;2)+($AM$1120&lt;&gt;2))&gt;=0.5,1,0))</f>
        <v/>
      </c>
      <c r="AV1120" s="8">
        <f>IF(($H$1120&lt;&gt;2)+($P$1120&lt;&gt;2)+($X$1120&lt;&gt;2)+($AF$1120&lt;&gt;2)+($AN$1120&lt;&gt;2)=0,2,IF((($H$1120&lt;&gt;2)*$H$1120+($P$1120&lt;&gt;2)*$P$1120+($X$1120&lt;&gt;2)*$X$1120+($AF$1120&lt;&gt;2)*$AF$1120+($AN$1120&lt;&gt;2)*$AN$1120)/(($H$1120&lt;&gt;2)+($P$1120&lt;&gt;2)+($X$1120&lt;&gt;2)+($AF$1120&lt;&gt;2)+($AN$1120&lt;&gt;2))&gt;=0.5,1,0))</f>
        <v/>
      </c>
      <c r="AX1120" s="16">
        <f>'Ground truth'!$B$20</f>
        <v/>
      </c>
      <c r="AY1120" s="16">
        <f>'Ground truth'!$C$20</f>
        <v/>
      </c>
      <c r="AZ1120" s="16">
        <f>'Ground truth'!$D$20</f>
        <v/>
      </c>
      <c r="BA1120" s="16">
        <f>'Ground truth'!$E$20</f>
        <v/>
      </c>
      <c r="BB1120" s="16">
        <f>'Ground truth'!$F$20</f>
        <v/>
      </c>
      <c r="BC1120" s="16">
        <f>'Ground truth'!$G$20</f>
        <v/>
      </c>
      <c r="BD1120" s="16">
        <f>'Ground truth'!$H$20</f>
        <v/>
      </c>
    </row>
    <row r="1122">
      <c r="A1122" s="17" t="inlineStr">
        <is>
          <t>metrics — confident-only (unsure excluded from denominators)</t>
        </is>
      </c>
      <c r="B1122" s="10" t="inlineStr">
        <is>
          <t>run 1</t>
        </is>
      </c>
      <c r="C1122" s="10" t="inlineStr">
        <is>
          <t>run 2</t>
        </is>
      </c>
      <c r="D1122" s="10" t="inlineStr">
        <is>
          <t>run 3</t>
        </is>
      </c>
      <c r="E1122" s="10" t="inlineStr">
        <is>
          <t>run 4</t>
        </is>
      </c>
      <c r="F1122" s="10" t="inlineStr">
        <is>
          <t>run 5</t>
        </is>
      </c>
      <c r="G1122" s="10" t="inlineStr">
        <is>
          <t>avg-matrix</t>
        </is>
      </c>
      <c r="H1122" s="10" t="inlineStr">
        <is>
          <t>mean</t>
        </is>
      </c>
      <c r="I1122" s="10" t="inlineStr">
        <is>
          <t>std (pop.)</t>
        </is>
      </c>
      <c r="J1122" s="17" t="inlineStr">
        <is>
          <t>notes</t>
        </is>
      </c>
    </row>
    <row r="1123">
      <c r="A1123" s="7" t="inlineStr">
        <is>
          <t>TP</t>
        </is>
      </c>
      <c r="B1123" s="7">
        <f>SUMPRODUCT(($B$1114:$H$1120=1)*('Ground truth'!$B$14:$H$20=1))</f>
        <v/>
      </c>
      <c r="C1123" s="7">
        <f>SUMPRODUCT(($J$1114:$P$1120=1)*('Ground truth'!$B$14:$H$20=1))</f>
        <v/>
      </c>
      <c r="D1123" s="7">
        <f>SUMPRODUCT(($R$1114:$X$1120=1)*('Ground truth'!$B$14:$H$20=1))</f>
        <v/>
      </c>
      <c r="E1123" s="7">
        <f>SUMPRODUCT(($Z$1114:$AF$1120=1)*('Ground truth'!$B$14:$H$20=1))</f>
        <v/>
      </c>
      <c r="F1123" s="7">
        <f>SUMPRODUCT(($AH$1114:$AN$1120=1)*('Ground truth'!$B$14:$H$20=1))</f>
        <v/>
      </c>
      <c r="G1123" s="7">
        <f>SUMPRODUCT(($AP$1114:$AV$1120=1)*('Ground truth'!$B$14:$H$20=1))</f>
        <v/>
      </c>
      <c r="H1123" s="12">
        <f>AVERAGE($B$1123:$F$1123)</f>
        <v/>
      </c>
      <c r="I1123" s="12">
        <f>STDEV.P($B$1123:$F$1123)</f>
        <v/>
      </c>
    </row>
    <row r="1124">
      <c r="A1124" s="7" t="inlineStr">
        <is>
          <t>TN</t>
        </is>
      </c>
      <c r="B1124" s="7">
        <f>SUMPRODUCT(($B$1114:$H$1120=0)*('Ground truth'!$B$14:$H$20=0))</f>
        <v/>
      </c>
      <c r="C1124" s="7">
        <f>SUMPRODUCT(($J$1114:$P$1120=0)*('Ground truth'!$B$14:$H$20=0))</f>
        <v/>
      </c>
      <c r="D1124" s="7">
        <f>SUMPRODUCT(($R$1114:$X$1120=0)*('Ground truth'!$B$14:$H$20=0))</f>
        <v/>
      </c>
      <c r="E1124" s="7">
        <f>SUMPRODUCT(($Z$1114:$AF$1120=0)*('Ground truth'!$B$14:$H$20=0))</f>
        <v/>
      </c>
      <c r="F1124" s="7">
        <f>SUMPRODUCT(($AH$1114:$AN$1120=0)*('Ground truth'!$B$14:$H$20=0))</f>
        <v/>
      </c>
      <c r="G1124" s="7">
        <f>SUMPRODUCT(($AP$1114:$AV$1120=0)*('Ground truth'!$B$14:$H$20=0))</f>
        <v/>
      </c>
      <c r="H1124" s="12">
        <f>AVERAGE($B$1124:$F$1124)</f>
        <v/>
      </c>
      <c r="I1124" s="12">
        <f>STDEV.P($B$1124:$F$1124)</f>
        <v/>
      </c>
    </row>
    <row r="1125">
      <c r="A1125" s="7" t="inlineStr">
        <is>
          <t>FP</t>
        </is>
      </c>
      <c r="B1125" s="7">
        <f>SUMPRODUCT(($B$1114:$H$1120=1)*('Ground truth'!$B$14:$H$20=0))</f>
        <v/>
      </c>
      <c r="C1125" s="7">
        <f>SUMPRODUCT(($J$1114:$P$1120=1)*('Ground truth'!$B$14:$H$20=0))</f>
        <v/>
      </c>
      <c r="D1125" s="7">
        <f>SUMPRODUCT(($R$1114:$X$1120=1)*('Ground truth'!$B$14:$H$20=0))</f>
        <v/>
      </c>
      <c r="E1125" s="7">
        <f>SUMPRODUCT(($Z$1114:$AF$1120=1)*('Ground truth'!$B$14:$H$20=0))</f>
        <v/>
      </c>
      <c r="F1125" s="7">
        <f>SUMPRODUCT(($AH$1114:$AN$1120=1)*('Ground truth'!$B$14:$H$20=0))</f>
        <v/>
      </c>
      <c r="G1125" s="7">
        <f>SUMPRODUCT(($AP$1114:$AV$1120=1)*('Ground truth'!$B$14:$H$20=0))</f>
        <v/>
      </c>
      <c r="H1125" s="12">
        <f>AVERAGE($B$1125:$F$1125)</f>
        <v/>
      </c>
      <c r="I1125" s="12">
        <f>STDEV.P($B$1125:$F$1125)</f>
        <v/>
      </c>
    </row>
    <row r="1126">
      <c r="A1126" s="7" t="inlineStr">
        <is>
          <t>FN</t>
        </is>
      </c>
      <c r="B1126" s="7">
        <f>SUMPRODUCT(($B$1114:$H$1120=0)*('Ground truth'!$B$14:$H$20=1))</f>
        <v/>
      </c>
      <c r="C1126" s="7">
        <f>SUMPRODUCT(($J$1114:$P$1120=0)*('Ground truth'!$B$14:$H$20=1))</f>
        <v/>
      </c>
      <c r="D1126" s="7">
        <f>SUMPRODUCT(($R$1114:$X$1120=0)*('Ground truth'!$B$14:$H$20=1))</f>
        <v/>
      </c>
      <c r="E1126" s="7">
        <f>SUMPRODUCT(($Z$1114:$AF$1120=0)*('Ground truth'!$B$14:$H$20=1))</f>
        <v/>
      </c>
      <c r="F1126" s="7">
        <f>SUMPRODUCT(($AH$1114:$AN$1120=0)*('Ground truth'!$B$14:$H$20=1))</f>
        <v/>
      </c>
      <c r="G1126" s="7">
        <f>SUMPRODUCT(($AP$1114:$AV$1120=0)*('Ground truth'!$B$14:$H$20=1))</f>
        <v/>
      </c>
      <c r="H1126" s="12">
        <f>AVERAGE($B$1126:$F$1126)</f>
        <v/>
      </c>
      <c r="I1126" s="12">
        <f>STDEV.P($B$1126:$F$1126)</f>
        <v/>
      </c>
    </row>
    <row r="1127">
      <c r="A1127" s="4" t="inlineStr">
        <is>
          <t>Precision</t>
        </is>
      </c>
      <c r="B1127" s="12">
        <f>IFERROR($B$1123/($B$1123+$B$1125),0)</f>
        <v/>
      </c>
      <c r="C1127" s="12">
        <f>IFERROR($C$1123/($C$1123+$C$1125),0)</f>
        <v/>
      </c>
      <c r="D1127" s="12">
        <f>IFERROR($D$1123/($D$1123+$D$1125),0)</f>
        <v/>
      </c>
      <c r="E1127" s="12">
        <f>IFERROR($E$1123/($E$1123+$E$1125),0)</f>
        <v/>
      </c>
      <c r="F1127" s="12">
        <f>IFERROR($F$1123/($F$1123+$F$1125),0)</f>
        <v/>
      </c>
      <c r="G1127" s="12">
        <f>IFERROR($G$1123/($G$1123+$G$1125),0)</f>
        <v/>
      </c>
      <c r="H1127" s="18">
        <f>AVERAGE($B$1127:$F$1127)</f>
        <v/>
      </c>
      <c r="I1127" s="18">
        <f>STDEV.P($B$1127:$F$1127)</f>
        <v/>
      </c>
    </row>
    <row r="1128">
      <c r="A1128" s="4" t="inlineStr">
        <is>
          <t>Recall</t>
        </is>
      </c>
      <c r="B1128" s="12">
        <f>IFERROR($B$1123/($B$1123+$B$1126),0)</f>
        <v/>
      </c>
      <c r="C1128" s="12">
        <f>IFERROR($C$1123/($C$1123+$C$1126),0)</f>
        <v/>
      </c>
      <c r="D1128" s="12">
        <f>IFERROR($D$1123/($D$1123+$D$1126),0)</f>
        <v/>
      </c>
      <c r="E1128" s="12">
        <f>IFERROR($E$1123/($E$1123+$E$1126),0)</f>
        <v/>
      </c>
      <c r="F1128" s="12">
        <f>IFERROR($F$1123/($F$1123+$F$1126),0)</f>
        <v/>
      </c>
      <c r="G1128" s="12">
        <f>IFERROR($G$1123/($G$1123+$G$1126),0)</f>
        <v/>
      </c>
      <c r="H1128" s="18">
        <f>AVERAGE($B$1128:$F$1128)</f>
        <v/>
      </c>
      <c r="I1128" s="18">
        <f>STDEV.P($B$1128:$F$1128)</f>
        <v/>
      </c>
    </row>
    <row r="1129">
      <c r="A1129" s="4" t="inlineStr">
        <is>
          <t>F1</t>
        </is>
      </c>
      <c r="B1129" s="12">
        <f>IFERROR(2*$B$1127*$B$1128/($B$1127+$B$1128),0)</f>
        <v/>
      </c>
      <c r="C1129" s="12">
        <f>IFERROR(2*$C$1127*$C$1128/($C$1127+$C$1128),0)</f>
        <v/>
      </c>
      <c r="D1129" s="12">
        <f>IFERROR(2*$D$1127*$D$1128/($D$1127+$D$1128),0)</f>
        <v/>
      </c>
      <c r="E1129" s="12">
        <f>IFERROR(2*$E$1127*$E$1128/($E$1127+$E$1128),0)</f>
        <v/>
      </c>
      <c r="F1129" s="12">
        <f>IFERROR(2*$F$1127*$F$1128/($F$1127+$F$1128),0)</f>
        <v/>
      </c>
      <c r="G1129" s="12">
        <f>IFERROR(2*$G$1127*$G$1128/($G$1127+$G$1128),0)</f>
        <v/>
      </c>
      <c r="H1129" s="18">
        <f>AVERAGE($B$1129:$F$1129)</f>
        <v/>
      </c>
      <c r="I1129" s="18">
        <f>STDEV.P($B$1129:$F$1129)</f>
        <v/>
      </c>
    </row>
    <row r="1130">
      <c r="A1130" s="4" t="inlineStr">
        <is>
          <t>Accuracy</t>
        </is>
      </c>
      <c r="B1130" s="12">
        <f>IFERROR(($B$1123+$B$1124)/($B$1123+$B$1124+$B$1125+$B$1126),0)</f>
        <v/>
      </c>
      <c r="C1130" s="12">
        <f>IFERROR(($C$1123+$C$1124)/($C$1123+$C$1124+$C$1125+$C$1126),0)</f>
        <v/>
      </c>
      <c r="D1130" s="12">
        <f>IFERROR(($D$1123+$D$1124)/($D$1123+$D$1124+$D$1125+$D$1126),0)</f>
        <v/>
      </c>
      <c r="E1130" s="12">
        <f>IFERROR(($E$1123+$E$1124)/($E$1123+$E$1124+$E$1125+$E$1126),0)</f>
        <v/>
      </c>
      <c r="F1130" s="12">
        <f>IFERROR(($F$1123+$F$1124)/($F$1123+$F$1124+$F$1125+$F$1126),0)</f>
        <v/>
      </c>
      <c r="G1130" s="12">
        <f>IFERROR(($G$1123+$G$1124)/($G$1123+$G$1124+$G$1125+$G$1126),0)</f>
        <v/>
      </c>
      <c r="H1130" s="18">
        <f>AVERAGE($B$1130:$F$1130)</f>
        <v/>
      </c>
      <c r="I1130" s="18">
        <f>STDEV.P($B$1130:$F$1130)</f>
        <v/>
      </c>
    </row>
    <row r="1131">
      <c r="A1131" s="4" t="inlineStr">
        <is>
          <t>Edit distance</t>
        </is>
      </c>
      <c r="B1131" s="12">
        <f>SUMPRODUCT(ABS('Ground truth'!$B$14:$H$20-$B$1114:$H$1120))</f>
        <v/>
      </c>
      <c r="C1131" s="12">
        <f>SUMPRODUCT(ABS('Ground truth'!$B$14:$H$20-$J$1114:$P$1120))</f>
        <v/>
      </c>
      <c r="D1131" s="12">
        <f>SUMPRODUCT(ABS('Ground truth'!$B$14:$H$20-$R$1114:$X$1120))</f>
        <v/>
      </c>
      <c r="E1131" s="12">
        <f>SUMPRODUCT(ABS('Ground truth'!$B$14:$H$20-$Z$1114:$AF$1120))</f>
        <v/>
      </c>
      <c r="F1131" s="12">
        <f>SUMPRODUCT(ABS('Ground truth'!$B$14:$H$20-$AH$1114:$AN$1120))</f>
        <v/>
      </c>
      <c r="G1131" s="12">
        <f>SUMPRODUCT(ABS('Ground truth'!$B$14:$H$20-$AP$1114:$AV$1120))</f>
        <v/>
      </c>
      <c r="H1131" s="18">
        <f>AVERAGE($B$1131:$F$1131)</f>
        <v/>
      </c>
      <c r="I1131" s="18">
        <f>STDEV.P($B$1131:$F$1131)</f>
        <v/>
      </c>
    </row>
    <row r="1132">
      <c r="A1132" s="4" t="inlineStr">
        <is>
          <t>Spectral distance</t>
        </is>
      </c>
      <c r="B1132" s="12">
        <f>SQRT(SUMPRODUCT(('Ground truth'!$K$14:$K$20-$B$1143:$B$1149)^2))</f>
        <v/>
      </c>
      <c r="C1132" s="12">
        <f>SQRT(SUMPRODUCT(('Ground truth'!$K$14:$K$20-$C$1143:$C$1149)^2))</f>
        <v/>
      </c>
      <c r="D1132" s="12">
        <f>SQRT(SUMPRODUCT(('Ground truth'!$K$14:$K$20-$D$1143:$D$1149)^2))</f>
        <v/>
      </c>
      <c r="E1132" s="12">
        <f>SQRT(SUMPRODUCT(('Ground truth'!$K$14:$K$20-$E$1143:$E$1149)^2))</f>
        <v/>
      </c>
      <c r="F1132" s="12">
        <f>SQRT(SUMPRODUCT(('Ground truth'!$K$14:$K$20-$F$1143:$F$1149)^2))</f>
        <v/>
      </c>
      <c r="G1132" s="12">
        <f>SQRT(SUMPRODUCT(('Ground truth'!$K$14:$K$20-$G$1143:$G$1149)^2))</f>
        <v/>
      </c>
      <c r="H1132" s="18">
        <f>AVERAGE($B$1132:$F$1132)</f>
        <v/>
      </c>
      <c r="I1132" s="18">
        <f>STDEV.P($B$1132:$F$1132)</f>
        <v/>
      </c>
    </row>
    <row r="1133">
      <c r="A1133" s="4" t="inlineStr">
        <is>
          <t>Unsure cells</t>
        </is>
      </c>
      <c r="B1133" s="7">
        <f>COUNTIF($B$1114:$H$1120,2)</f>
        <v/>
      </c>
      <c r="C1133" s="7">
        <f>COUNTIF($J$1114:$P$1120,2)</f>
        <v/>
      </c>
      <c r="D1133" s="7">
        <f>COUNTIF($R$1114:$X$1120,2)</f>
        <v/>
      </c>
      <c r="E1133" s="7">
        <f>COUNTIF($Z$1114:$AF$1120,2)</f>
        <v/>
      </c>
      <c r="F1133" s="7">
        <f>COUNTIF($AH$1114:$AN$1120,2)</f>
        <v/>
      </c>
      <c r="G1133" s="7">
        <f>COUNTIF($AP$1114:$AV$1120,2)</f>
        <v/>
      </c>
      <c r="H1133" s="12">
        <f>AVERAGE($B$1133:$F$1133)</f>
        <v/>
      </c>
      <c r="I1133" s="12">
        <f>STDEV.P($B$1133:$F$1133)</f>
        <v/>
      </c>
    </row>
    <row r="1134">
      <c r="A1134" s="3" t="inlineStr">
        <is>
          <t>eigenvalues (real part, numpy order; pasted)</t>
        </is>
      </c>
    </row>
    <row r="1135">
      <c r="A1135" s="3" t="inlineStr">
        <is>
          <t xml:space="preserve">  λ1</t>
        </is>
      </c>
      <c r="B1135" s="19" t="n">
        <v>4.651862053441254</v>
      </c>
      <c r="C1135" s="19" t="n">
        <v>4.776195072801754</v>
      </c>
      <c r="D1135" s="19" t="n">
        <v>4.776195072801754</v>
      </c>
      <c r="E1135" s="19" t="n">
        <v>4.421939227893994</v>
      </c>
      <c r="F1135" s="19" t="n">
        <v>4.980637477176755</v>
      </c>
      <c r="G1135" s="19" t="n">
        <v>4.776195072801754</v>
      </c>
    </row>
    <row r="1136">
      <c r="A1136" s="3" t="inlineStr">
        <is>
          <t xml:space="preserve">  λ2</t>
        </is>
      </c>
      <c r="B1136" s="19" t="n">
        <v>2.756647519981358</v>
      </c>
      <c r="C1136" s="19" t="n">
        <v>2.656150440550197</v>
      </c>
      <c r="D1136" s="19" t="n">
        <v>2.656150440550197</v>
      </c>
      <c r="E1136" s="19" t="n">
        <v>2.846618243566105</v>
      </c>
      <c r="F1136" s="19" t="n">
        <v>2.524638518093636</v>
      </c>
      <c r="G1136" s="19" t="n">
        <v>2.656150440550197</v>
      </c>
    </row>
    <row r="1137">
      <c r="A1137" s="3" t="inlineStr">
        <is>
          <t xml:space="preserve">  λ3</t>
        </is>
      </c>
      <c r="B1137" s="19" t="n">
        <v>-0.9030130090142674</v>
      </c>
      <c r="C1137" s="19" t="n">
        <v>-0.9370625340523399</v>
      </c>
      <c r="D1137" s="19" t="n">
        <v>-0.9370625340523399</v>
      </c>
      <c r="E1137" s="19" t="n">
        <v>-0.9427205958753649</v>
      </c>
      <c r="F1137" s="19" t="n">
        <v>-0.8657613472466635</v>
      </c>
      <c r="G1137" s="19" t="n">
        <v>-0.9370625340523399</v>
      </c>
    </row>
    <row r="1138">
      <c r="A1138" s="3" t="inlineStr">
        <is>
          <t xml:space="preserve">  λ4</t>
        </is>
      </c>
      <c r="B1138" s="19" t="n">
        <v>-0.5915812158549799</v>
      </c>
      <c r="C1138" s="19" t="n">
        <v>-5.491540600565773e-17</v>
      </c>
      <c r="D1138" s="19" t="n">
        <v>-5.491540600565773e-17</v>
      </c>
      <c r="E1138" s="19" t="n">
        <v>6.719883951785602e-17</v>
      </c>
      <c r="F1138" s="19" t="n">
        <v>-0.6953551415374123</v>
      </c>
      <c r="G1138" s="19" t="n">
        <v>-5.491540600565773e-17</v>
      </c>
    </row>
    <row r="1139">
      <c r="A1139" s="3" t="inlineStr">
        <is>
          <t xml:space="preserve">  λ5</t>
        </is>
      </c>
      <c r="B1139" s="19" t="n">
        <v>0.5972784846882989</v>
      </c>
      <c r="C1139" s="19" t="n">
        <v>0.5047170207003912</v>
      </c>
      <c r="D1139" s="19" t="n">
        <v>0.5047170207003912</v>
      </c>
      <c r="E1139" s="19" t="n">
        <v>0.674163124415276</v>
      </c>
      <c r="F1139" s="19" t="n">
        <v>-9.517045051419335e-17</v>
      </c>
      <c r="G1139" s="19" t="n">
        <v>0.5047170207003912</v>
      </c>
    </row>
    <row r="1140">
      <c r="A1140" s="3" t="inlineStr">
        <is>
          <t xml:space="preserve">  λ6</t>
        </is>
      </c>
      <c r="B1140" s="19" t="n">
        <v>0.4888061667583388</v>
      </c>
      <c r="C1140" s="19" t="n">
        <v>-3.257764246338154e-17</v>
      </c>
      <c r="D1140" s="19" t="n">
        <v>-3.257764246338154e-17</v>
      </c>
      <c r="E1140" s="19" t="n">
        <v>1.364649134435085e-16</v>
      </c>
      <c r="F1140" s="19" t="n">
        <v>0.6483146336273488</v>
      </c>
      <c r="G1140" s="19" t="n">
        <v>-3.257764246338154e-17</v>
      </c>
    </row>
    <row r="1141">
      <c r="A1141" s="3" t="inlineStr">
        <is>
          <t xml:space="preserve">  λ7</t>
        </is>
      </c>
      <c r="B1141" s="19" t="n">
        <v>4.417055989367014e-18</v>
      </c>
      <c r="C1141" s="19" t="n">
        <v>0</v>
      </c>
      <c r="D1141" s="19" t="n">
        <v>0</v>
      </c>
      <c r="E1141" s="19" t="n">
        <v>-1.232595164407831e-32</v>
      </c>
      <c r="F1141" s="19" t="n">
        <v>0.4075258598863373</v>
      </c>
      <c r="G1141" s="19" t="n">
        <v>0</v>
      </c>
    </row>
    <row r="1142">
      <c r="A1142" s="3" t="inlineStr">
        <is>
          <t>eigenvalues sorted desc (LARGE)</t>
        </is>
      </c>
    </row>
    <row r="1143">
      <c r="A1143" s="3" t="inlineStr">
        <is>
          <t xml:space="preserve">  λ(1)</t>
        </is>
      </c>
      <c r="B1143" s="19">
        <f>LARGE($B$1135:$B$1141,1)</f>
        <v/>
      </c>
      <c r="C1143" s="19">
        <f>LARGE($C$1135:$C$1141,1)</f>
        <v/>
      </c>
      <c r="D1143" s="19">
        <f>LARGE($D$1135:$D$1141,1)</f>
        <v/>
      </c>
      <c r="E1143" s="19">
        <f>LARGE($E$1135:$E$1141,1)</f>
        <v/>
      </c>
      <c r="F1143" s="19">
        <f>LARGE($F$1135:$F$1141,1)</f>
        <v/>
      </c>
      <c r="G1143" s="19">
        <f>LARGE($G$1135:$G$1141,1)</f>
        <v/>
      </c>
    </row>
    <row r="1144">
      <c r="A1144" s="3" t="inlineStr">
        <is>
          <t xml:space="preserve">  λ(2)</t>
        </is>
      </c>
      <c r="B1144" s="19">
        <f>LARGE($B$1135:$B$1141,2)</f>
        <v/>
      </c>
      <c r="C1144" s="19">
        <f>LARGE($C$1135:$C$1141,2)</f>
        <v/>
      </c>
      <c r="D1144" s="19">
        <f>LARGE($D$1135:$D$1141,2)</f>
        <v/>
      </c>
      <c r="E1144" s="19">
        <f>LARGE($E$1135:$E$1141,2)</f>
        <v/>
      </c>
      <c r="F1144" s="19">
        <f>LARGE($F$1135:$F$1141,2)</f>
        <v/>
      </c>
      <c r="G1144" s="19">
        <f>LARGE($G$1135:$G$1141,2)</f>
        <v/>
      </c>
    </row>
    <row r="1145">
      <c r="A1145" s="3" t="inlineStr">
        <is>
          <t xml:space="preserve">  λ(3)</t>
        </is>
      </c>
      <c r="B1145" s="19">
        <f>LARGE($B$1135:$B$1141,3)</f>
        <v/>
      </c>
      <c r="C1145" s="19">
        <f>LARGE($C$1135:$C$1141,3)</f>
        <v/>
      </c>
      <c r="D1145" s="19">
        <f>LARGE($D$1135:$D$1141,3)</f>
        <v/>
      </c>
      <c r="E1145" s="19">
        <f>LARGE($E$1135:$E$1141,3)</f>
        <v/>
      </c>
      <c r="F1145" s="19">
        <f>LARGE($F$1135:$F$1141,3)</f>
        <v/>
      </c>
      <c r="G1145" s="19">
        <f>LARGE($G$1135:$G$1141,3)</f>
        <v/>
      </c>
    </row>
    <row r="1146">
      <c r="A1146" s="3" t="inlineStr">
        <is>
          <t xml:space="preserve">  λ(4)</t>
        </is>
      </c>
      <c r="B1146" s="19">
        <f>LARGE($B$1135:$B$1141,4)</f>
        <v/>
      </c>
      <c r="C1146" s="19">
        <f>LARGE($C$1135:$C$1141,4)</f>
        <v/>
      </c>
      <c r="D1146" s="19">
        <f>LARGE($D$1135:$D$1141,4)</f>
        <v/>
      </c>
      <c r="E1146" s="19">
        <f>LARGE($E$1135:$E$1141,4)</f>
        <v/>
      </c>
      <c r="F1146" s="19">
        <f>LARGE($F$1135:$F$1141,4)</f>
        <v/>
      </c>
      <c r="G1146" s="19">
        <f>LARGE($G$1135:$G$1141,4)</f>
        <v/>
      </c>
    </row>
    <row r="1147">
      <c r="A1147" s="3" t="inlineStr">
        <is>
          <t xml:space="preserve">  λ(5)</t>
        </is>
      </c>
      <c r="B1147" s="19">
        <f>LARGE($B$1135:$B$1141,5)</f>
        <v/>
      </c>
      <c r="C1147" s="19">
        <f>LARGE($C$1135:$C$1141,5)</f>
        <v/>
      </c>
      <c r="D1147" s="19">
        <f>LARGE($D$1135:$D$1141,5)</f>
        <v/>
      </c>
      <c r="E1147" s="19">
        <f>LARGE($E$1135:$E$1141,5)</f>
        <v/>
      </c>
      <c r="F1147" s="19">
        <f>LARGE($F$1135:$F$1141,5)</f>
        <v/>
      </c>
      <c r="G1147" s="19">
        <f>LARGE($G$1135:$G$1141,5)</f>
        <v/>
      </c>
    </row>
    <row r="1148">
      <c r="A1148" s="3" t="inlineStr">
        <is>
          <t xml:space="preserve">  λ(6)</t>
        </is>
      </c>
      <c r="B1148" s="19">
        <f>LARGE($B$1135:$B$1141,6)</f>
        <v/>
      </c>
      <c r="C1148" s="19">
        <f>LARGE($C$1135:$C$1141,6)</f>
        <v/>
      </c>
      <c r="D1148" s="19">
        <f>LARGE($D$1135:$D$1141,6)</f>
        <v/>
      </c>
      <c r="E1148" s="19">
        <f>LARGE($E$1135:$E$1141,6)</f>
        <v/>
      </c>
      <c r="F1148" s="19">
        <f>LARGE($F$1135:$F$1141,6)</f>
        <v/>
      </c>
      <c r="G1148" s="19">
        <f>LARGE($G$1135:$G$1141,6)</f>
        <v/>
      </c>
    </row>
    <row r="1149">
      <c r="A1149" s="3" t="inlineStr">
        <is>
          <t xml:space="preserve">  λ(7)</t>
        </is>
      </c>
      <c r="B1149" s="19">
        <f>LARGE($B$1135:$B$1141,7)</f>
        <v/>
      </c>
      <c r="C1149" s="19">
        <f>LARGE($C$1135:$C$1141,7)</f>
        <v/>
      </c>
      <c r="D1149" s="19">
        <f>LARGE($D$1135:$D$1141,7)</f>
        <v/>
      </c>
      <c r="E1149" s="19">
        <f>LARGE($E$1135:$E$1141,7)</f>
        <v/>
      </c>
      <c r="F1149" s="19">
        <f>LARGE($F$1135:$F$1141,7)</f>
        <v/>
      </c>
      <c r="G1149" s="19">
        <f>LARGE($G$1135:$G$1141,7)</f>
        <v/>
      </c>
    </row>
    <row r="1150">
      <c r="A1150" s="3" t="inlineStr">
        <is>
          <t>check: Σeig − trace (→0)</t>
        </is>
      </c>
      <c r="B1150" s="3">
        <f>ROUND(SUM($B$1135:$B$1141)-($B$1114+$C$1115+$D$1116+$E$1117+$F$1118+$G$1119+$H$1120),6)</f>
        <v/>
      </c>
      <c r="C1150" s="3">
        <f>ROUND(SUM($C$1135:$C$1141)-($J$1114+$K$1115+$L$1116+$M$1117+$N$1118+$O$1119+$P$1120),6)</f>
        <v/>
      </c>
      <c r="D1150" s="3">
        <f>ROUND(SUM($D$1135:$D$1141)-($R$1114+$S$1115+$T$1116+$U$1117+$V$1118+$W$1119+$X$1120),6)</f>
        <v/>
      </c>
      <c r="E1150" s="3">
        <f>ROUND(SUM($E$1135:$E$1141)-($Z$1114+$AA$1115+$AB$1116+$AC$1117+$AD$1118+$AE$1119+$AF$1120),6)</f>
        <v/>
      </c>
      <c r="F1150" s="3">
        <f>ROUND(SUM($F$1135:$F$1141)-($AH$1114+$AI$1115+$AJ$1116+$AK$1117+$AL$1118+$AM$1119+$AN$1120),6)</f>
        <v/>
      </c>
      <c r="G1150" s="3">
        <f>ROUND(SUM($G$1135:$G$1141)-($AP$1114+$AQ$1115+$AR$1116+$AS$1117+$AT$1118+$AU$1119+$AV$1120),6)</f>
        <v/>
      </c>
    </row>
    <row r="1151">
      <c r="A1151" s="3" t="inlineStr">
        <is>
          <t>check: Πeig − det (→0)</t>
        </is>
      </c>
      <c r="B1151" s="3">
        <f>ROUND(MDETERM($B$1114:$H$1120)-PRODUCT($B$1135:$B$1141),6)</f>
        <v/>
      </c>
      <c r="C1151" s="3">
        <f>ROUND(MDETERM($J$1114:$P$1120)-PRODUCT($C$1135:$C$1141),6)</f>
        <v/>
      </c>
      <c r="D1151" s="3">
        <f>ROUND(MDETERM($R$1114:$X$1120)-PRODUCT($D$1135:$D$1141),6)</f>
        <v/>
      </c>
      <c r="E1151" s="3">
        <f>ROUND(MDETERM($Z$1114:$AF$1120)-PRODUCT($E$1135:$E$1141),6)</f>
        <v/>
      </c>
      <c r="F1151" s="3">
        <f>ROUND(MDETERM($AH$1114:$AN$1120)-PRODUCT($F$1135:$F$1141),6)</f>
        <v/>
      </c>
      <c r="G1151" s="3">
        <f>ROUND(MDETERM($AP$1114:$AV$1120)-PRODUCT($G$1135:$G$1141),6)</f>
        <v/>
      </c>
    </row>
    <row r="1152">
      <c r="A1152" s="3" t="inlineStr">
        <is>
          <t>complex eigenvalues?</t>
        </is>
      </c>
      <c r="B1152" s="3" t="inlineStr"/>
      <c r="C1152" s="3" t="inlineStr"/>
      <c r="D1152" s="3" t="inlineStr"/>
      <c r="E1152" s="3" t="inlineStr"/>
      <c r="F1152" s="3" t="inlineStr"/>
      <c r="G1152" s="3" t="inlineStr"/>
    </row>
    <row r="1153">
      <c r="A1153" s="3" t="inlineStr">
        <is>
          <t>check: det(M − λᵢI) per sorted λ (→0)</t>
        </is>
      </c>
    </row>
    <row r="1154">
      <c r="A1154" s="3" t="inlineStr">
        <is>
          <t xml:space="preserve">  det(M − λ(1)I)</t>
        </is>
      </c>
      <c r="B1154" s="3">
        <f t="array" ref="B1154">ROUND(MDETERM($B$1114:$H$1120-$B$1143*MUNIT(7)),6)</f>
        <v/>
      </c>
      <c r="C1154" s="3">
        <f t="array" ref="C1154">ROUND(MDETERM($J$1114:$P$1120-$C$1143*MUNIT(7)),6)</f>
        <v/>
      </c>
      <c r="D1154" s="3">
        <f t="array" ref="D1154">ROUND(MDETERM($R$1114:$X$1120-$D$1143*MUNIT(7)),6)</f>
        <v/>
      </c>
      <c r="E1154" s="3">
        <f t="array" ref="E1154">ROUND(MDETERM($Z$1114:$AF$1120-$E$1143*MUNIT(7)),6)</f>
        <v/>
      </c>
      <c r="F1154" s="3">
        <f t="array" ref="F1154">ROUND(MDETERM($AH$1114:$AN$1120-$F$1143*MUNIT(7)),6)</f>
        <v/>
      </c>
      <c r="G1154" s="3">
        <f t="array" ref="G1154">ROUND(MDETERM($AP$1114:$AV$1120-$G$1143*MUNIT(7)),6)</f>
        <v/>
      </c>
    </row>
    <row r="1155">
      <c r="A1155" s="3" t="inlineStr">
        <is>
          <t xml:space="preserve">  det(M − λ(2)I)</t>
        </is>
      </c>
      <c r="B1155" s="3">
        <f t="array" ref="B1155">ROUND(MDETERM($B$1114:$H$1120-$B$1144*MUNIT(7)),6)</f>
        <v/>
      </c>
      <c r="C1155" s="3">
        <f t="array" ref="C1155">ROUND(MDETERM($J$1114:$P$1120-$C$1144*MUNIT(7)),6)</f>
        <v/>
      </c>
      <c r="D1155" s="3">
        <f t="array" ref="D1155">ROUND(MDETERM($R$1114:$X$1120-$D$1144*MUNIT(7)),6)</f>
        <v/>
      </c>
      <c r="E1155" s="3">
        <f t="array" ref="E1155">ROUND(MDETERM($Z$1114:$AF$1120-$E$1144*MUNIT(7)),6)</f>
        <v/>
      </c>
      <c r="F1155" s="3">
        <f t="array" ref="F1155">ROUND(MDETERM($AH$1114:$AN$1120-$F$1144*MUNIT(7)),6)</f>
        <v/>
      </c>
      <c r="G1155" s="3">
        <f t="array" ref="G1155">ROUND(MDETERM($AP$1114:$AV$1120-$G$1144*MUNIT(7)),6)</f>
        <v/>
      </c>
    </row>
    <row r="1156">
      <c r="A1156" s="3" t="inlineStr">
        <is>
          <t xml:space="preserve">  det(M − λ(3)I)</t>
        </is>
      </c>
      <c r="B1156" s="3">
        <f t="array" ref="B1156">ROUND(MDETERM($B$1114:$H$1120-$B$1145*MUNIT(7)),6)</f>
        <v/>
      </c>
      <c r="C1156" s="3">
        <f t="array" ref="C1156">ROUND(MDETERM($J$1114:$P$1120-$C$1145*MUNIT(7)),6)</f>
        <v/>
      </c>
      <c r="D1156" s="3">
        <f t="array" ref="D1156">ROUND(MDETERM($R$1114:$X$1120-$D$1145*MUNIT(7)),6)</f>
        <v/>
      </c>
      <c r="E1156" s="3">
        <f t="array" ref="E1156">ROUND(MDETERM($Z$1114:$AF$1120-$E$1145*MUNIT(7)),6)</f>
        <v/>
      </c>
      <c r="F1156" s="3">
        <f t="array" ref="F1156">ROUND(MDETERM($AH$1114:$AN$1120-$F$1145*MUNIT(7)),6)</f>
        <v/>
      </c>
      <c r="G1156" s="3">
        <f t="array" ref="G1156">ROUND(MDETERM($AP$1114:$AV$1120-$G$1145*MUNIT(7)),6)</f>
        <v/>
      </c>
    </row>
    <row r="1157">
      <c r="A1157" s="3" t="inlineStr">
        <is>
          <t xml:space="preserve">  det(M − λ(4)I)</t>
        </is>
      </c>
      <c r="B1157" s="3">
        <f t="array" ref="B1157">ROUND(MDETERM($B$1114:$H$1120-$B$1146*MUNIT(7)),6)</f>
        <v/>
      </c>
      <c r="C1157" s="3">
        <f t="array" ref="C1157">ROUND(MDETERM($J$1114:$P$1120-$C$1146*MUNIT(7)),6)</f>
        <v/>
      </c>
      <c r="D1157" s="3">
        <f t="array" ref="D1157">ROUND(MDETERM($R$1114:$X$1120-$D$1146*MUNIT(7)),6)</f>
        <v/>
      </c>
      <c r="E1157" s="3">
        <f t="array" ref="E1157">ROUND(MDETERM($Z$1114:$AF$1120-$E$1146*MUNIT(7)),6)</f>
        <v/>
      </c>
      <c r="F1157" s="3">
        <f t="array" ref="F1157">ROUND(MDETERM($AH$1114:$AN$1120-$F$1146*MUNIT(7)),6)</f>
        <v/>
      </c>
      <c r="G1157" s="3">
        <f t="array" ref="G1157">ROUND(MDETERM($AP$1114:$AV$1120-$G$1146*MUNIT(7)),6)</f>
        <v/>
      </c>
    </row>
    <row r="1158">
      <c r="A1158" s="3" t="inlineStr">
        <is>
          <t xml:space="preserve">  det(M − λ(5)I)</t>
        </is>
      </c>
      <c r="B1158" s="3">
        <f t="array" ref="B1158">ROUND(MDETERM($B$1114:$H$1120-$B$1147*MUNIT(7)),6)</f>
        <v/>
      </c>
      <c r="C1158" s="3">
        <f t="array" ref="C1158">ROUND(MDETERM($J$1114:$P$1120-$C$1147*MUNIT(7)),6)</f>
        <v/>
      </c>
      <c r="D1158" s="3">
        <f t="array" ref="D1158">ROUND(MDETERM($R$1114:$X$1120-$D$1147*MUNIT(7)),6)</f>
        <v/>
      </c>
      <c r="E1158" s="3">
        <f t="array" ref="E1158">ROUND(MDETERM($Z$1114:$AF$1120-$E$1147*MUNIT(7)),6)</f>
        <v/>
      </c>
      <c r="F1158" s="3">
        <f t="array" ref="F1158">ROUND(MDETERM($AH$1114:$AN$1120-$F$1147*MUNIT(7)),6)</f>
        <v/>
      </c>
      <c r="G1158" s="3">
        <f t="array" ref="G1158">ROUND(MDETERM($AP$1114:$AV$1120-$G$1147*MUNIT(7)),6)</f>
        <v/>
      </c>
    </row>
    <row r="1159">
      <c r="A1159" s="3" t="inlineStr">
        <is>
          <t xml:space="preserve">  det(M − λ(6)I)</t>
        </is>
      </c>
      <c r="B1159" s="3">
        <f t="array" ref="B1159">ROUND(MDETERM($B$1114:$H$1120-$B$1148*MUNIT(7)),6)</f>
        <v/>
      </c>
      <c r="C1159" s="3">
        <f t="array" ref="C1159">ROUND(MDETERM($J$1114:$P$1120-$C$1148*MUNIT(7)),6)</f>
        <v/>
      </c>
      <c r="D1159" s="3">
        <f t="array" ref="D1159">ROUND(MDETERM($R$1114:$X$1120-$D$1148*MUNIT(7)),6)</f>
        <v/>
      </c>
      <c r="E1159" s="3">
        <f t="array" ref="E1159">ROUND(MDETERM($Z$1114:$AF$1120-$E$1148*MUNIT(7)),6)</f>
        <v/>
      </c>
      <c r="F1159" s="3">
        <f t="array" ref="F1159">ROUND(MDETERM($AH$1114:$AN$1120-$F$1148*MUNIT(7)),6)</f>
        <v/>
      </c>
      <c r="G1159" s="3">
        <f t="array" ref="G1159">ROUND(MDETERM($AP$1114:$AV$1120-$G$1148*MUNIT(7)),6)</f>
        <v/>
      </c>
    </row>
    <row r="1160">
      <c r="A1160" s="3" t="inlineStr">
        <is>
          <t xml:space="preserve">  det(M − λ(7)I)</t>
        </is>
      </c>
      <c r="B1160" s="3">
        <f t="array" ref="B1160">ROUND(MDETERM($B$1114:$H$1120-$B$1149*MUNIT(7)),6)</f>
        <v/>
      </c>
      <c r="C1160" s="3">
        <f t="array" ref="C1160">ROUND(MDETERM($J$1114:$P$1120-$C$1149*MUNIT(7)),6)</f>
        <v/>
      </c>
      <c r="D1160" s="3">
        <f t="array" ref="D1160">ROUND(MDETERM($R$1114:$X$1120-$D$1149*MUNIT(7)),6)</f>
        <v/>
      </c>
      <c r="E1160" s="3">
        <f t="array" ref="E1160">ROUND(MDETERM($Z$1114:$AF$1120-$E$1149*MUNIT(7)),6)</f>
        <v/>
      </c>
      <c r="F1160" s="3">
        <f t="array" ref="F1160">ROUND(MDETERM($AH$1114:$AN$1120-$F$1149*MUNIT(7)),6)</f>
        <v/>
      </c>
      <c r="G1160" s="3">
        <f t="array" ref="G1160">ROUND(MDETERM($AP$1114:$AV$1120-$G$1149*MUNIT(7)),6)</f>
        <v/>
      </c>
    </row>
    <row r="1164" ht="16" customHeight="1">
      <c r="A1164" s="14" t="inlineStr">
        <is>
          <t>RAG R1-R3 | mixtral:8x22b</t>
        </is>
      </c>
      <c r="B1164" s="9" t="inlineStr">
        <is>
          <t>run 1 (raw, pasted)</t>
        </is>
      </c>
      <c r="J1164" s="9" t="inlineStr">
        <is>
          <t>run 2 (raw, pasted)</t>
        </is>
      </c>
      <c r="R1164" s="9" t="inlineStr">
        <is>
          <t>run 3 (raw, pasted)</t>
        </is>
      </c>
      <c r="Z1164" s="9" t="inlineStr">
        <is>
          <t>run 4 (raw, pasted)</t>
        </is>
      </c>
      <c r="AH1164" s="9" t="inlineStr">
        <is>
          <t>run 5 (raw, pasted)</t>
        </is>
      </c>
      <c r="AP1164" s="9" t="inlineStr">
        <is>
          <t>Step2 average matrix (formula)</t>
        </is>
      </c>
      <c r="AX1164" s="9" t="inlineStr">
        <is>
          <t>ground truth (reference)</t>
        </is>
      </c>
    </row>
    <row r="1165" ht="60" customHeight="1">
      <c r="B1165" s="15" t="inlineStr">
        <is>
          <t>Motor</t>
        </is>
      </c>
      <c r="C1165" s="15" t="inlineStr">
        <is>
          <t>Gearbox</t>
        </is>
      </c>
      <c r="D1165" s="15" t="inlineStr">
        <is>
          <t>Chuck</t>
        </is>
      </c>
      <c r="E1165" s="15" t="inlineStr">
        <is>
          <t>Handle</t>
        </is>
      </c>
      <c r="F1165" s="15" t="inlineStr">
        <is>
          <t>Battery</t>
        </is>
      </c>
      <c r="G1165" s="15" t="inlineStr">
        <is>
          <t>Switch</t>
        </is>
      </c>
      <c r="H1165" s="15" t="inlineStr">
        <is>
          <t>Transmission</t>
        </is>
      </c>
      <c r="J1165" s="15" t="inlineStr">
        <is>
          <t>Motor</t>
        </is>
      </c>
      <c r="K1165" s="15" t="inlineStr">
        <is>
          <t>Gearbox</t>
        </is>
      </c>
      <c r="L1165" s="15" t="inlineStr">
        <is>
          <t>Chuck</t>
        </is>
      </c>
      <c r="M1165" s="15" t="inlineStr">
        <is>
          <t>Handle</t>
        </is>
      </c>
      <c r="N1165" s="15" t="inlineStr">
        <is>
          <t>Battery</t>
        </is>
      </c>
      <c r="O1165" s="15" t="inlineStr">
        <is>
          <t>Switch</t>
        </is>
      </c>
      <c r="P1165" s="15" t="inlineStr">
        <is>
          <t>Transmission</t>
        </is>
      </c>
      <c r="R1165" s="15" t="inlineStr">
        <is>
          <t>Motor</t>
        </is>
      </c>
      <c r="S1165" s="15" t="inlineStr">
        <is>
          <t>Gearbox</t>
        </is>
      </c>
      <c r="T1165" s="15" t="inlineStr">
        <is>
          <t>Chuck</t>
        </is>
      </c>
      <c r="U1165" s="15" t="inlineStr">
        <is>
          <t>Handle</t>
        </is>
      </c>
      <c r="V1165" s="15" t="inlineStr">
        <is>
          <t>Battery</t>
        </is>
      </c>
      <c r="W1165" s="15" t="inlineStr">
        <is>
          <t>Switch</t>
        </is>
      </c>
      <c r="X1165" s="15" t="inlineStr">
        <is>
          <t>Transmission</t>
        </is>
      </c>
      <c r="Z1165" s="15" t="inlineStr">
        <is>
          <t>Motor</t>
        </is>
      </c>
      <c r="AA1165" s="15" t="inlineStr">
        <is>
          <t>Gearbox</t>
        </is>
      </c>
      <c r="AB1165" s="15" t="inlineStr">
        <is>
          <t>Chuck</t>
        </is>
      </c>
      <c r="AC1165" s="15" t="inlineStr">
        <is>
          <t>Handle</t>
        </is>
      </c>
      <c r="AD1165" s="15" t="inlineStr">
        <is>
          <t>Battery</t>
        </is>
      </c>
      <c r="AE1165" s="15" t="inlineStr">
        <is>
          <t>Switch</t>
        </is>
      </c>
      <c r="AF1165" s="15" t="inlineStr">
        <is>
          <t>Transmission</t>
        </is>
      </c>
      <c r="AH1165" s="15" t="inlineStr">
        <is>
          <t>Motor</t>
        </is>
      </c>
      <c r="AI1165" s="15" t="inlineStr">
        <is>
          <t>Gearbox</t>
        </is>
      </c>
      <c r="AJ1165" s="15" t="inlineStr">
        <is>
          <t>Chuck</t>
        </is>
      </c>
      <c r="AK1165" s="15" t="inlineStr">
        <is>
          <t>Handle</t>
        </is>
      </c>
      <c r="AL1165" s="15" t="inlineStr">
        <is>
          <t>Battery</t>
        </is>
      </c>
      <c r="AM1165" s="15" t="inlineStr">
        <is>
          <t>Switch</t>
        </is>
      </c>
      <c r="AN1165" s="15" t="inlineStr">
        <is>
          <t>Transmission</t>
        </is>
      </c>
      <c r="AP1165" s="15" t="inlineStr">
        <is>
          <t>Motor</t>
        </is>
      </c>
      <c r="AQ1165" s="15" t="inlineStr">
        <is>
          <t>Gearbox</t>
        </is>
      </c>
      <c r="AR1165" s="15" t="inlineStr">
        <is>
          <t>Chuck</t>
        </is>
      </c>
      <c r="AS1165" s="15" t="inlineStr">
        <is>
          <t>Handle</t>
        </is>
      </c>
      <c r="AT1165" s="15" t="inlineStr">
        <is>
          <t>Battery</t>
        </is>
      </c>
      <c r="AU1165" s="15" t="inlineStr">
        <is>
          <t>Switch</t>
        </is>
      </c>
      <c r="AV1165" s="15" t="inlineStr">
        <is>
          <t>Transmission</t>
        </is>
      </c>
    </row>
    <row r="1166">
      <c r="A1166" s="3" t="inlineStr">
        <is>
          <t>Motor</t>
        </is>
      </c>
      <c r="B1166" s="8" t="n">
        <v>1</v>
      </c>
      <c r="C1166" s="8" t="n">
        <v>1</v>
      </c>
      <c r="D1166" s="8" t="n">
        <v>0</v>
      </c>
      <c r="E1166" s="8" t="n">
        <v>0</v>
      </c>
      <c r="F1166" s="8" t="n">
        <v>1</v>
      </c>
      <c r="G1166" s="8" t="n">
        <v>1</v>
      </c>
      <c r="H1166" s="8" t="n">
        <v>1</v>
      </c>
      <c r="J1166" s="8" t="n">
        <v>1</v>
      </c>
      <c r="K1166" s="8" t="n">
        <v>1</v>
      </c>
      <c r="L1166" s="8" t="n">
        <v>0</v>
      </c>
      <c r="M1166" s="8" t="n">
        <v>0</v>
      </c>
      <c r="N1166" s="8" t="n">
        <v>1</v>
      </c>
      <c r="O1166" s="8" t="n">
        <v>1</v>
      </c>
      <c r="P1166" s="8" t="n">
        <v>1</v>
      </c>
      <c r="R1166" s="8" t="n">
        <v>1</v>
      </c>
      <c r="S1166" s="8" t="n">
        <v>1</v>
      </c>
      <c r="T1166" s="8" t="n">
        <v>0</v>
      </c>
      <c r="U1166" s="8" t="n">
        <v>0</v>
      </c>
      <c r="V1166" s="8" t="n">
        <v>1</v>
      </c>
      <c r="W1166" s="8" t="n">
        <v>1</v>
      </c>
      <c r="X1166" s="8" t="n">
        <v>1</v>
      </c>
      <c r="Z1166" s="8" t="n">
        <v>1</v>
      </c>
      <c r="AA1166" s="8" t="n">
        <v>1</v>
      </c>
      <c r="AB1166" s="8" t="n">
        <v>0</v>
      </c>
      <c r="AC1166" s="8" t="n">
        <v>0</v>
      </c>
      <c r="AD1166" s="8" t="n">
        <v>1</v>
      </c>
      <c r="AE1166" s="8" t="n">
        <v>1</v>
      </c>
      <c r="AF1166" s="8" t="n">
        <v>1</v>
      </c>
      <c r="AH1166" s="8" t="n">
        <v>1</v>
      </c>
      <c r="AI1166" s="8" t="n">
        <v>1</v>
      </c>
      <c r="AJ1166" s="8" t="n">
        <v>0</v>
      </c>
      <c r="AK1166" s="8" t="n">
        <v>0</v>
      </c>
      <c r="AL1166" s="8" t="n">
        <v>1</v>
      </c>
      <c r="AM1166" s="8" t="n">
        <v>1</v>
      </c>
      <c r="AN1166" s="8" t="n">
        <v>1</v>
      </c>
      <c r="AP1166" s="8">
        <f>IF(($B$1166&lt;&gt;2)+($J$1166&lt;&gt;2)+($R$1166&lt;&gt;2)+($Z$1166&lt;&gt;2)+($AH$1166&lt;&gt;2)=0,2,IF((($B$1166&lt;&gt;2)*$B$1166+($J$1166&lt;&gt;2)*$J$1166+($R$1166&lt;&gt;2)*$R$1166+($Z$1166&lt;&gt;2)*$Z$1166+($AH$1166&lt;&gt;2)*$AH$1166)/(($B$1166&lt;&gt;2)+($J$1166&lt;&gt;2)+($R$1166&lt;&gt;2)+($Z$1166&lt;&gt;2)+($AH$1166&lt;&gt;2))&gt;=0.5,1,0))</f>
        <v/>
      </c>
      <c r="AQ1166" s="8">
        <f>IF(($C$1166&lt;&gt;2)+($K$1166&lt;&gt;2)+($S$1166&lt;&gt;2)+($AA$1166&lt;&gt;2)+($AI$1166&lt;&gt;2)=0,2,IF((($C$1166&lt;&gt;2)*$C$1166+($K$1166&lt;&gt;2)*$K$1166+($S$1166&lt;&gt;2)*$S$1166+($AA$1166&lt;&gt;2)*$AA$1166+($AI$1166&lt;&gt;2)*$AI$1166)/(($C$1166&lt;&gt;2)+($K$1166&lt;&gt;2)+($S$1166&lt;&gt;2)+($AA$1166&lt;&gt;2)+($AI$1166&lt;&gt;2))&gt;=0.5,1,0))</f>
        <v/>
      </c>
      <c r="AR1166" s="8">
        <f>IF(($D$1166&lt;&gt;2)+($L$1166&lt;&gt;2)+($T$1166&lt;&gt;2)+($AB$1166&lt;&gt;2)+($AJ$1166&lt;&gt;2)=0,2,IF((($D$1166&lt;&gt;2)*$D$1166+($L$1166&lt;&gt;2)*$L$1166+($T$1166&lt;&gt;2)*$T$1166+($AB$1166&lt;&gt;2)*$AB$1166+($AJ$1166&lt;&gt;2)*$AJ$1166)/(($D$1166&lt;&gt;2)+($L$1166&lt;&gt;2)+($T$1166&lt;&gt;2)+($AB$1166&lt;&gt;2)+($AJ$1166&lt;&gt;2))&gt;=0.5,1,0))</f>
        <v/>
      </c>
      <c r="AS1166" s="8">
        <f>IF(($E$1166&lt;&gt;2)+($M$1166&lt;&gt;2)+($U$1166&lt;&gt;2)+($AC$1166&lt;&gt;2)+($AK$1166&lt;&gt;2)=0,2,IF((($E$1166&lt;&gt;2)*$E$1166+($M$1166&lt;&gt;2)*$M$1166+($U$1166&lt;&gt;2)*$U$1166+($AC$1166&lt;&gt;2)*$AC$1166+($AK$1166&lt;&gt;2)*$AK$1166)/(($E$1166&lt;&gt;2)+($M$1166&lt;&gt;2)+($U$1166&lt;&gt;2)+($AC$1166&lt;&gt;2)+($AK$1166&lt;&gt;2))&gt;=0.5,1,0))</f>
        <v/>
      </c>
      <c r="AT1166" s="8">
        <f>IF(($F$1166&lt;&gt;2)+($N$1166&lt;&gt;2)+($V$1166&lt;&gt;2)+($AD$1166&lt;&gt;2)+($AL$1166&lt;&gt;2)=0,2,IF((($F$1166&lt;&gt;2)*$F$1166+($N$1166&lt;&gt;2)*$N$1166+($V$1166&lt;&gt;2)*$V$1166+($AD$1166&lt;&gt;2)*$AD$1166+($AL$1166&lt;&gt;2)*$AL$1166)/(($F$1166&lt;&gt;2)+($N$1166&lt;&gt;2)+($V$1166&lt;&gt;2)+($AD$1166&lt;&gt;2)+($AL$1166&lt;&gt;2))&gt;=0.5,1,0))</f>
        <v/>
      </c>
      <c r="AU1166" s="8">
        <f>IF(($G$1166&lt;&gt;2)+($O$1166&lt;&gt;2)+($W$1166&lt;&gt;2)+($AE$1166&lt;&gt;2)+($AM$1166&lt;&gt;2)=0,2,IF((($G$1166&lt;&gt;2)*$G$1166+($O$1166&lt;&gt;2)*$O$1166+($W$1166&lt;&gt;2)*$W$1166+($AE$1166&lt;&gt;2)*$AE$1166+($AM$1166&lt;&gt;2)*$AM$1166)/(($G$1166&lt;&gt;2)+($O$1166&lt;&gt;2)+($W$1166&lt;&gt;2)+($AE$1166&lt;&gt;2)+($AM$1166&lt;&gt;2))&gt;=0.5,1,0))</f>
        <v/>
      </c>
      <c r="AV1166" s="8">
        <f>IF(($H$1166&lt;&gt;2)+($P$1166&lt;&gt;2)+($X$1166&lt;&gt;2)+($AF$1166&lt;&gt;2)+($AN$1166&lt;&gt;2)=0,2,IF((($H$1166&lt;&gt;2)*$H$1166+($P$1166&lt;&gt;2)*$P$1166+($X$1166&lt;&gt;2)*$X$1166+($AF$1166&lt;&gt;2)*$AF$1166+($AN$1166&lt;&gt;2)*$AN$1166)/(($H$1166&lt;&gt;2)+($P$1166&lt;&gt;2)+($X$1166&lt;&gt;2)+($AF$1166&lt;&gt;2)+($AN$1166&lt;&gt;2))&gt;=0.5,1,0))</f>
        <v/>
      </c>
      <c r="AX1166" s="16">
        <f>'Ground truth'!$B$14</f>
        <v/>
      </c>
      <c r="AY1166" s="16">
        <f>'Ground truth'!$C$14</f>
        <v/>
      </c>
      <c r="AZ1166" s="16">
        <f>'Ground truth'!$D$14</f>
        <v/>
      </c>
      <c r="BA1166" s="16">
        <f>'Ground truth'!$E$14</f>
        <v/>
      </c>
      <c r="BB1166" s="16">
        <f>'Ground truth'!$F$14</f>
        <v/>
      </c>
      <c r="BC1166" s="16">
        <f>'Ground truth'!$G$14</f>
        <v/>
      </c>
      <c r="BD1166" s="16">
        <f>'Ground truth'!$H$14</f>
        <v/>
      </c>
    </row>
    <row r="1167">
      <c r="A1167" s="3" t="inlineStr">
        <is>
          <t>Gearbox</t>
        </is>
      </c>
      <c r="B1167" s="8" t="n">
        <v>1</v>
      </c>
      <c r="C1167" s="8" t="n">
        <v>1</v>
      </c>
      <c r="D1167" s="8" t="n">
        <v>1</v>
      </c>
      <c r="E1167" s="8" t="n">
        <v>0</v>
      </c>
      <c r="F1167" s="8" t="n">
        <v>0</v>
      </c>
      <c r="G1167" s="8" t="n">
        <v>0</v>
      </c>
      <c r="H1167" s="8" t="n">
        <v>0</v>
      </c>
      <c r="J1167" s="8" t="n">
        <v>1</v>
      </c>
      <c r="K1167" s="8" t="n">
        <v>1</v>
      </c>
      <c r="L1167" s="8" t="n">
        <v>1</v>
      </c>
      <c r="M1167" s="8" t="n">
        <v>0</v>
      </c>
      <c r="N1167" s="8" t="n">
        <v>0</v>
      </c>
      <c r="O1167" s="8" t="n">
        <v>0</v>
      </c>
      <c r="P1167" s="8" t="n">
        <v>0</v>
      </c>
      <c r="R1167" s="8" t="n">
        <v>1</v>
      </c>
      <c r="S1167" s="8" t="n">
        <v>1</v>
      </c>
      <c r="T1167" s="8" t="n">
        <v>1</v>
      </c>
      <c r="U1167" s="8" t="n">
        <v>0</v>
      </c>
      <c r="V1167" s="8" t="n">
        <v>0</v>
      </c>
      <c r="W1167" s="8" t="n">
        <v>0</v>
      </c>
      <c r="X1167" s="8" t="n">
        <v>0</v>
      </c>
      <c r="Z1167" s="8" t="n">
        <v>1</v>
      </c>
      <c r="AA1167" s="8" t="n">
        <v>1</v>
      </c>
      <c r="AB1167" s="8" t="n">
        <v>1</v>
      </c>
      <c r="AC1167" s="8" t="n">
        <v>0</v>
      </c>
      <c r="AD1167" s="8" t="n">
        <v>0</v>
      </c>
      <c r="AE1167" s="8" t="n">
        <v>0</v>
      </c>
      <c r="AF1167" s="8" t="n">
        <v>0</v>
      </c>
      <c r="AH1167" s="8" t="n">
        <v>1</v>
      </c>
      <c r="AI1167" s="8" t="n">
        <v>1</v>
      </c>
      <c r="AJ1167" s="8" t="n">
        <v>1</v>
      </c>
      <c r="AK1167" s="8" t="n">
        <v>0</v>
      </c>
      <c r="AL1167" s="8" t="n">
        <v>0</v>
      </c>
      <c r="AM1167" s="8" t="n">
        <v>0</v>
      </c>
      <c r="AN1167" s="8" t="n">
        <v>0</v>
      </c>
      <c r="AP1167" s="8">
        <f>IF(($B$1167&lt;&gt;2)+($J$1167&lt;&gt;2)+($R$1167&lt;&gt;2)+($Z$1167&lt;&gt;2)+($AH$1167&lt;&gt;2)=0,2,IF((($B$1167&lt;&gt;2)*$B$1167+($J$1167&lt;&gt;2)*$J$1167+($R$1167&lt;&gt;2)*$R$1167+($Z$1167&lt;&gt;2)*$Z$1167+($AH$1167&lt;&gt;2)*$AH$1167)/(($B$1167&lt;&gt;2)+($J$1167&lt;&gt;2)+($R$1167&lt;&gt;2)+($Z$1167&lt;&gt;2)+($AH$1167&lt;&gt;2))&gt;=0.5,1,0))</f>
        <v/>
      </c>
      <c r="AQ1167" s="8">
        <f>IF(($C$1167&lt;&gt;2)+($K$1167&lt;&gt;2)+($S$1167&lt;&gt;2)+($AA$1167&lt;&gt;2)+($AI$1167&lt;&gt;2)=0,2,IF((($C$1167&lt;&gt;2)*$C$1167+($K$1167&lt;&gt;2)*$K$1167+($S$1167&lt;&gt;2)*$S$1167+($AA$1167&lt;&gt;2)*$AA$1167+($AI$1167&lt;&gt;2)*$AI$1167)/(($C$1167&lt;&gt;2)+($K$1167&lt;&gt;2)+($S$1167&lt;&gt;2)+($AA$1167&lt;&gt;2)+($AI$1167&lt;&gt;2))&gt;=0.5,1,0))</f>
        <v/>
      </c>
      <c r="AR1167" s="8">
        <f>IF(($D$1167&lt;&gt;2)+($L$1167&lt;&gt;2)+($T$1167&lt;&gt;2)+($AB$1167&lt;&gt;2)+($AJ$1167&lt;&gt;2)=0,2,IF((($D$1167&lt;&gt;2)*$D$1167+($L$1167&lt;&gt;2)*$L$1167+($T$1167&lt;&gt;2)*$T$1167+($AB$1167&lt;&gt;2)*$AB$1167+($AJ$1167&lt;&gt;2)*$AJ$1167)/(($D$1167&lt;&gt;2)+($L$1167&lt;&gt;2)+($T$1167&lt;&gt;2)+($AB$1167&lt;&gt;2)+($AJ$1167&lt;&gt;2))&gt;=0.5,1,0))</f>
        <v/>
      </c>
      <c r="AS1167" s="8">
        <f>IF(($E$1167&lt;&gt;2)+($M$1167&lt;&gt;2)+($U$1167&lt;&gt;2)+($AC$1167&lt;&gt;2)+($AK$1167&lt;&gt;2)=0,2,IF((($E$1167&lt;&gt;2)*$E$1167+($M$1167&lt;&gt;2)*$M$1167+($U$1167&lt;&gt;2)*$U$1167+($AC$1167&lt;&gt;2)*$AC$1167+($AK$1167&lt;&gt;2)*$AK$1167)/(($E$1167&lt;&gt;2)+($M$1167&lt;&gt;2)+($U$1167&lt;&gt;2)+($AC$1167&lt;&gt;2)+($AK$1167&lt;&gt;2))&gt;=0.5,1,0))</f>
        <v/>
      </c>
      <c r="AT1167" s="8">
        <f>IF(($F$1167&lt;&gt;2)+($N$1167&lt;&gt;2)+($V$1167&lt;&gt;2)+($AD$1167&lt;&gt;2)+($AL$1167&lt;&gt;2)=0,2,IF((($F$1167&lt;&gt;2)*$F$1167+($N$1167&lt;&gt;2)*$N$1167+($V$1167&lt;&gt;2)*$V$1167+($AD$1167&lt;&gt;2)*$AD$1167+($AL$1167&lt;&gt;2)*$AL$1167)/(($F$1167&lt;&gt;2)+($N$1167&lt;&gt;2)+($V$1167&lt;&gt;2)+($AD$1167&lt;&gt;2)+($AL$1167&lt;&gt;2))&gt;=0.5,1,0))</f>
        <v/>
      </c>
      <c r="AU1167" s="8">
        <f>IF(($G$1167&lt;&gt;2)+($O$1167&lt;&gt;2)+($W$1167&lt;&gt;2)+($AE$1167&lt;&gt;2)+($AM$1167&lt;&gt;2)=0,2,IF((($G$1167&lt;&gt;2)*$G$1167+($O$1167&lt;&gt;2)*$O$1167+($W$1167&lt;&gt;2)*$W$1167+($AE$1167&lt;&gt;2)*$AE$1167+($AM$1167&lt;&gt;2)*$AM$1167)/(($G$1167&lt;&gt;2)+($O$1167&lt;&gt;2)+($W$1167&lt;&gt;2)+($AE$1167&lt;&gt;2)+($AM$1167&lt;&gt;2))&gt;=0.5,1,0))</f>
        <v/>
      </c>
      <c r="AV1167" s="8">
        <f>IF(($H$1167&lt;&gt;2)+($P$1167&lt;&gt;2)+($X$1167&lt;&gt;2)+($AF$1167&lt;&gt;2)+($AN$1167&lt;&gt;2)=0,2,IF((($H$1167&lt;&gt;2)*$H$1167+($P$1167&lt;&gt;2)*$P$1167+($X$1167&lt;&gt;2)*$X$1167+($AF$1167&lt;&gt;2)*$AF$1167+($AN$1167&lt;&gt;2)*$AN$1167)/(($H$1167&lt;&gt;2)+($P$1167&lt;&gt;2)+($X$1167&lt;&gt;2)+($AF$1167&lt;&gt;2)+($AN$1167&lt;&gt;2))&gt;=0.5,1,0))</f>
        <v/>
      </c>
      <c r="AX1167" s="16">
        <f>'Ground truth'!$B$15</f>
        <v/>
      </c>
      <c r="AY1167" s="16">
        <f>'Ground truth'!$C$15</f>
        <v/>
      </c>
      <c r="AZ1167" s="16">
        <f>'Ground truth'!$D$15</f>
        <v/>
      </c>
      <c r="BA1167" s="16">
        <f>'Ground truth'!$E$15</f>
        <v/>
      </c>
      <c r="BB1167" s="16">
        <f>'Ground truth'!$F$15</f>
        <v/>
      </c>
      <c r="BC1167" s="16">
        <f>'Ground truth'!$G$15</f>
        <v/>
      </c>
      <c r="BD1167" s="16">
        <f>'Ground truth'!$H$15</f>
        <v/>
      </c>
    </row>
    <row r="1168">
      <c r="A1168" s="3" t="inlineStr">
        <is>
          <t>Chuck</t>
        </is>
      </c>
      <c r="B1168" s="8" t="n">
        <v>0</v>
      </c>
      <c r="C1168" s="8" t="n">
        <v>1</v>
      </c>
      <c r="D1168" s="8" t="n">
        <v>1</v>
      </c>
      <c r="E1168" s="8" t="n">
        <v>1</v>
      </c>
      <c r="F1168" s="8" t="n">
        <v>0</v>
      </c>
      <c r="G1168" s="8" t="n">
        <v>0</v>
      </c>
      <c r="H1168" s="8" t="n">
        <v>0</v>
      </c>
      <c r="J1168" s="8" t="n">
        <v>0</v>
      </c>
      <c r="K1168" s="8" t="n">
        <v>1</v>
      </c>
      <c r="L1168" s="8" t="n">
        <v>1</v>
      </c>
      <c r="M1168" s="8" t="n">
        <v>0</v>
      </c>
      <c r="N1168" s="8" t="n">
        <v>0</v>
      </c>
      <c r="O1168" s="8" t="n">
        <v>0</v>
      </c>
      <c r="P1168" s="8" t="n">
        <v>0</v>
      </c>
      <c r="R1168" s="8" t="n">
        <v>0</v>
      </c>
      <c r="S1168" s="8" t="n">
        <v>1</v>
      </c>
      <c r="T1168" s="8" t="n">
        <v>1</v>
      </c>
      <c r="U1168" s="8" t="n">
        <v>0</v>
      </c>
      <c r="V1168" s="8" t="n">
        <v>0</v>
      </c>
      <c r="W1168" s="8" t="n">
        <v>0</v>
      </c>
      <c r="X1168" s="8" t="n">
        <v>0</v>
      </c>
      <c r="Z1168" s="8" t="n">
        <v>0</v>
      </c>
      <c r="AA1168" s="8" t="n">
        <v>1</v>
      </c>
      <c r="AB1168" s="8" t="n">
        <v>1</v>
      </c>
      <c r="AC1168" s="8" t="n">
        <v>0</v>
      </c>
      <c r="AD1168" s="8" t="n">
        <v>0</v>
      </c>
      <c r="AE1168" s="8" t="n">
        <v>0</v>
      </c>
      <c r="AF1168" s="8" t="n">
        <v>0</v>
      </c>
      <c r="AH1168" s="8" t="n">
        <v>0</v>
      </c>
      <c r="AI1168" s="8" t="n">
        <v>1</v>
      </c>
      <c r="AJ1168" s="8" t="n">
        <v>1</v>
      </c>
      <c r="AK1168" s="8" t="n">
        <v>0</v>
      </c>
      <c r="AL1168" s="8" t="n">
        <v>0</v>
      </c>
      <c r="AM1168" s="8" t="n">
        <v>0</v>
      </c>
      <c r="AN1168" s="8" t="n">
        <v>0</v>
      </c>
      <c r="AP1168" s="8">
        <f>IF(($B$1168&lt;&gt;2)+($J$1168&lt;&gt;2)+($R$1168&lt;&gt;2)+($Z$1168&lt;&gt;2)+($AH$1168&lt;&gt;2)=0,2,IF((($B$1168&lt;&gt;2)*$B$1168+($J$1168&lt;&gt;2)*$J$1168+($R$1168&lt;&gt;2)*$R$1168+($Z$1168&lt;&gt;2)*$Z$1168+($AH$1168&lt;&gt;2)*$AH$1168)/(($B$1168&lt;&gt;2)+($J$1168&lt;&gt;2)+($R$1168&lt;&gt;2)+($Z$1168&lt;&gt;2)+($AH$1168&lt;&gt;2))&gt;=0.5,1,0))</f>
        <v/>
      </c>
      <c r="AQ1168" s="8">
        <f>IF(($C$1168&lt;&gt;2)+($K$1168&lt;&gt;2)+($S$1168&lt;&gt;2)+($AA$1168&lt;&gt;2)+($AI$1168&lt;&gt;2)=0,2,IF((($C$1168&lt;&gt;2)*$C$1168+($K$1168&lt;&gt;2)*$K$1168+($S$1168&lt;&gt;2)*$S$1168+($AA$1168&lt;&gt;2)*$AA$1168+($AI$1168&lt;&gt;2)*$AI$1168)/(($C$1168&lt;&gt;2)+($K$1168&lt;&gt;2)+($S$1168&lt;&gt;2)+($AA$1168&lt;&gt;2)+($AI$1168&lt;&gt;2))&gt;=0.5,1,0))</f>
        <v/>
      </c>
      <c r="AR1168" s="8">
        <f>IF(($D$1168&lt;&gt;2)+($L$1168&lt;&gt;2)+($T$1168&lt;&gt;2)+($AB$1168&lt;&gt;2)+($AJ$1168&lt;&gt;2)=0,2,IF((($D$1168&lt;&gt;2)*$D$1168+($L$1168&lt;&gt;2)*$L$1168+($T$1168&lt;&gt;2)*$T$1168+($AB$1168&lt;&gt;2)*$AB$1168+($AJ$1168&lt;&gt;2)*$AJ$1168)/(($D$1168&lt;&gt;2)+($L$1168&lt;&gt;2)+($T$1168&lt;&gt;2)+($AB$1168&lt;&gt;2)+($AJ$1168&lt;&gt;2))&gt;=0.5,1,0))</f>
        <v/>
      </c>
      <c r="AS1168" s="8">
        <f>IF(($E$1168&lt;&gt;2)+($M$1168&lt;&gt;2)+($U$1168&lt;&gt;2)+($AC$1168&lt;&gt;2)+($AK$1168&lt;&gt;2)=0,2,IF((($E$1168&lt;&gt;2)*$E$1168+($M$1168&lt;&gt;2)*$M$1168+($U$1168&lt;&gt;2)*$U$1168+($AC$1168&lt;&gt;2)*$AC$1168+($AK$1168&lt;&gt;2)*$AK$1168)/(($E$1168&lt;&gt;2)+($M$1168&lt;&gt;2)+($U$1168&lt;&gt;2)+($AC$1168&lt;&gt;2)+($AK$1168&lt;&gt;2))&gt;=0.5,1,0))</f>
        <v/>
      </c>
      <c r="AT1168" s="8">
        <f>IF(($F$1168&lt;&gt;2)+($N$1168&lt;&gt;2)+($V$1168&lt;&gt;2)+($AD$1168&lt;&gt;2)+($AL$1168&lt;&gt;2)=0,2,IF((($F$1168&lt;&gt;2)*$F$1168+($N$1168&lt;&gt;2)*$N$1168+($V$1168&lt;&gt;2)*$V$1168+($AD$1168&lt;&gt;2)*$AD$1168+($AL$1168&lt;&gt;2)*$AL$1168)/(($F$1168&lt;&gt;2)+($N$1168&lt;&gt;2)+($V$1168&lt;&gt;2)+($AD$1168&lt;&gt;2)+($AL$1168&lt;&gt;2))&gt;=0.5,1,0))</f>
        <v/>
      </c>
      <c r="AU1168" s="8">
        <f>IF(($G$1168&lt;&gt;2)+($O$1168&lt;&gt;2)+($W$1168&lt;&gt;2)+($AE$1168&lt;&gt;2)+($AM$1168&lt;&gt;2)=0,2,IF((($G$1168&lt;&gt;2)*$G$1168+($O$1168&lt;&gt;2)*$O$1168+($W$1168&lt;&gt;2)*$W$1168+($AE$1168&lt;&gt;2)*$AE$1168+($AM$1168&lt;&gt;2)*$AM$1168)/(($G$1168&lt;&gt;2)+($O$1168&lt;&gt;2)+($W$1168&lt;&gt;2)+($AE$1168&lt;&gt;2)+($AM$1168&lt;&gt;2))&gt;=0.5,1,0))</f>
        <v/>
      </c>
      <c r="AV1168" s="8">
        <f>IF(($H$1168&lt;&gt;2)+($P$1168&lt;&gt;2)+($X$1168&lt;&gt;2)+($AF$1168&lt;&gt;2)+($AN$1168&lt;&gt;2)=0,2,IF((($H$1168&lt;&gt;2)*$H$1168+($P$1168&lt;&gt;2)*$P$1168+($X$1168&lt;&gt;2)*$X$1168+($AF$1168&lt;&gt;2)*$AF$1168+($AN$1168&lt;&gt;2)*$AN$1168)/(($H$1168&lt;&gt;2)+($P$1168&lt;&gt;2)+($X$1168&lt;&gt;2)+($AF$1168&lt;&gt;2)+($AN$1168&lt;&gt;2))&gt;=0.5,1,0))</f>
        <v/>
      </c>
      <c r="AX1168" s="16">
        <f>'Ground truth'!$B$16</f>
        <v/>
      </c>
      <c r="AY1168" s="16">
        <f>'Ground truth'!$C$16</f>
        <v/>
      </c>
      <c r="AZ1168" s="16">
        <f>'Ground truth'!$D$16</f>
        <v/>
      </c>
      <c r="BA1168" s="16">
        <f>'Ground truth'!$E$16</f>
        <v/>
      </c>
      <c r="BB1168" s="16">
        <f>'Ground truth'!$F$16</f>
        <v/>
      </c>
      <c r="BC1168" s="16">
        <f>'Ground truth'!$G$16</f>
        <v/>
      </c>
      <c r="BD1168" s="16">
        <f>'Ground truth'!$H$16</f>
        <v/>
      </c>
    </row>
    <row r="1169">
      <c r="A1169" s="3" t="inlineStr">
        <is>
          <t>Handle</t>
        </is>
      </c>
      <c r="B1169" s="8" t="n">
        <v>0</v>
      </c>
      <c r="C1169" s="8" t="n">
        <v>0</v>
      </c>
      <c r="D1169" s="8" t="n">
        <v>1</v>
      </c>
      <c r="E1169" s="8" t="n">
        <v>1</v>
      </c>
      <c r="F1169" s="8" t="n">
        <v>0</v>
      </c>
      <c r="G1169" s="8" t="n">
        <v>0</v>
      </c>
      <c r="H1169" s="8" t="n">
        <v>0</v>
      </c>
      <c r="J1169" s="8" t="n">
        <v>0</v>
      </c>
      <c r="K1169" s="8" t="n">
        <v>0</v>
      </c>
      <c r="L1169" s="8" t="n">
        <v>0</v>
      </c>
      <c r="M1169" s="8" t="n">
        <v>1</v>
      </c>
      <c r="N1169" s="8" t="n">
        <v>0</v>
      </c>
      <c r="O1169" s="8" t="n">
        <v>0</v>
      </c>
      <c r="P1169" s="8" t="n">
        <v>1</v>
      </c>
      <c r="R1169" s="8" t="n">
        <v>0</v>
      </c>
      <c r="S1169" s="8" t="n">
        <v>0</v>
      </c>
      <c r="T1169" s="8" t="n">
        <v>0</v>
      </c>
      <c r="U1169" s="8" t="n">
        <v>1</v>
      </c>
      <c r="V1169" s="8" t="n">
        <v>0</v>
      </c>
      <c r="W1169" s="8" t="n">
        <v>0</v>
      </c>
      <c r="X1169" s="8" t="n">
        <v>1</v>
      </c>
      <c r="Z1169" s="8" t="n">
        <v>0</v>
      </c>
      <c r="AA1169" s="8" t="n">
        <v>0</v>
      </c>
      <c r="AB1169" s="8" t="n">
        <v>0</v>
      </c>
      <c r="AC1169" s="8" t="n">
        <v>1</v>
      </c>
      <c r="AD1169" s="8" t="n">
        <v>0</v>
      </c>
      <c r="AE1169" s="8" t="n">
        <v>0</v>
      </c>
      <c r="AF1169" s="8" t="n">
        <v>1</v>
      </c>
      <c r="AH1169" s="8" t="n">
        <v>0</v>
      </c>
      <c r="AI1169" s="8" t="n">
        <v>0</v>
      </c>
      <c r="AJ1169" s="8" t="n">
        <v>0</v>
      </c>
      <c r="AK1169" s="8" t="n">
        <v>1</v>
      </c>
      <c r="AL1169" s="8" t="n">
        <v>0</v>
      </c>
      <c r="AM1169" s="8" t="n">
        <v>0</v>
      </c>
      <c r="AN1169" s="8" t="n">
        <v>1</v>
      </c>
      <c r="AP1169" s="8">
        <f>IF(($B$1169&lt;&gt;2)+($J$1169&lt;&gt;2)+($R$1169&lt;&gt;2)+($Z$1169&lt;&gt;2)+($AH$1169&lt;&gt;2)=0,2,IF((($B$1169&lt;&gt;2)*$B$1169+($J$1169&lt;&gt;2)*$J$1169+($R$1169&lt;&gt;2)*$R$1169+($Z$1169&lt;&gt;2)*$Z$1169+($AH$1169&lt;&gt;2)*$AH$1169)/(($B$1169&lt;&gt;2)+($J$1169&lt;&gt;2)+($R$1169&lt;&gt;2)+($Z$1169&lt;&gt;2)+($AH$1169&lt;&gt;2))&gt;=0.5,1,0))</f>
        <v/>
      </c>
      <c r="AQ1169" s="8">
        <f>IF(($C$1169&lt;&gt;2)+($K$1169&lt;&gt;2)+($S$1169&lt;&gt;2)+($AA$1169&lt;&gt;2)+($AI$1169&lt;&gt;2)=0,2,IF((($C$1169&lt;&gt;2)*$C$1169+($K$1169&lt;&gt;2)*$K$1169+($S$1169&lt;&gt;2)*$S$1169+($AA$1169&lt;&gt;2)*$AA$1169+($AI$1169&lt;&gt;2)*$AI$1169)/(($C$1169&lt;&gt;2)+($K$1169&lt;&gt;2)+($S$1169&lt;&gt;2)+($AA$1169&lt;&gt;2)+($AI$1169&lt;&gt;2))&gt;=0.5,1,0))</f>
        <v/>
      </c>
      <c r="AR1169" s="8">
        <f>IF(($D$1169&lt;&gt;2)+($L$1169&lt;&gt;2)+($T$1169&lt;&gt;2)+($AB$1169&lt;&gt;2)+($AJ$1169&lt;&gt;2)=0,2,IF((($D$1169&lt;&gt;2)*$D$1169+($L$1169&lt;&gt;2)*$L$1169+($T$1169&lt;&gt;2)*$T$1169+($AB$1169&lt;&gt;2)*$AB$1169+($AJ$1169&lt;&gt;2)*$AJ$1169)/(($D$1169&lt;&gt;2)+($L$1169&lt;&gt;2)+($T$1169&lt;&gt;2)+($AB$1169&lt;&gt;2)+($AJ$1169&lt;&gt;2))&gt;=0.5,1,0))</f>
        <v/>
      </c>
      <c r="AS1169" s="8">
        <f>IF(($E$1169&lt;&gt;2)+($M$1169&lt;&gt;2)+($U$1169&lt;&gt;2)+($AC$1169&lt;&gt;2)+($AK$1169&lt;&gt;2)=0,2,IF((($E$1169&lt;&gt;2)*$E$1169+($M$1169&lt;&gt;2)*$M$1169+($U$1169&lt;&gt;2)*$U$1169+($AC$1169&lt;&gt;2)*$AC$1169+($AK$1169&lt;&gt;2)*$AK$1169)/(($E$1169&lt;&gt;2)+($M$1169&lt;&gt;2)+($U$1169&lt;&gt;2)+($AC$1169&lt;&gt;2)+($AK$1169&lt;&gt;2))&gt;=0.5,1,0))</f>
        <v/>
      </c>
      <c r="AT1169" s="8">
        <f>IF(($F$1169&lt;&gt;2)+($N$1169&lt;&gt;2)+($V$1169&lt;&gt;2)+($AD$1169&lt;&gt;2)+($AL$1169&lt;&gt;2)=0,2,IF((($F$1169&lt;&gt;2)*$F$1169+($N$1169&lt;&gt;2)*$N$1169+($V$1169&lt;&gt;2)*$V$1169+($AD$1169&lt;&gt;2)*$AD$1169+($AL$1169&lt;&gt;2)*$AL$1169)/(($F$1169&lt;&gt;2)+($N$1169&lt;&gt;2)+($V$1169&lt;&gt;2)+($AD$1169&lt;&gt;2)+($AL$1169&lt;&gt;2))&gt;=0.5,1,0))</f>
        <v/>
      </c>
      <c r="AU1169" s="8">
        <f>IF(($G$1169&lt;&gt;2)+($O$1169&lt;&gt;2)+($W$1169&lt;&gt;2)+($AE$1169&lt;&gt;2)+($AM$1169&lt;&gt;2)=0,2,IF((($G$1169&lt;&gt;2)*$G$1169+($O$1169&lt;&gt;2)*$O$1169+($W$1169&lt;&gt;2)*$W$1169+($AE$1169&lt;&gt;2)*$AE$1169+($AM$1169&lt;&gt;2)*$AM$1169)/(($G$1169&lt;&gt;2)+($O$1169&lt;&gt;2)+($W$1169&lt;&gt;2)+($AE$1169&lt;&gt;2)+($AM$1169&lt;&gt;2))&gt;=0.5,1,0))</f>
        <v/>
      </c>
      <c r="AV1169" s="8">
        <f>IF(($H$1169&lt;&gt;2)+($P$1169&lt;&gt;2)+($X$1169&lt;&gt;2)+($AF$1169&lt;&gt;2)+($AN$1169&lt;&gt;2)=0,2,IF((($H$1169&lt;&gt;2)*$H$1169+($P$1169&lt;&gt;2)*$P$1169+($X$1169&lt;&gt;2)*$X$1169+($AF$1169&lt;&gt;2)*$AF$1169+($AN$1169&lt;&gt;2)*$AN$1169)/(($H$1169&lt;&gt;2)+($P$1169&lt;&gt;2)+($X$1169&lt;&gt;2)+($AF$1169&lt;&gt;2)+($AN$1169&lt;&gt;2))&gt;=0.5,1,0))</f>
        <v/>
      </c>
      <c r="AX1169" s="16">
        <f>'Ground truth'!$B$17</f>
        <v/>
      </c>
      <c r="AY1169" s="16">
        <f>'Ground truth'!$C$17</f>
        <v/>
      </c>
      <c r="AZ1169" s="16">
        <f>'Ground truth'!$D$17</f>
        <v/>
      </c>
      <c r="BA1169" s="16">
        <f>'Ground truth'!$E$17</f>
        <v/>
      </c>
      <c r="BB1169" s="16">
        <f>'Ground truth'!$F$17</f>
        <v/>
      </c>
      <c r="BC1169" s="16">
        <f>'Ground truth'!$G$17</f>
        <v/>
      </c>
      <c r="BD1169" s="16">
        <f>'Ground truth'!$H$17</f>
        <v/>
      </c>
    </row>
    <row r="1170">
      <c r="A1170" s="3" t="inlineStr">
        <is>
          <t>Battery</t>
        </is>
      </c>
      <c r="B1170" s="8" t="n">
        <v>1</v>
      </c>
      <c r="C1170" s="8" t="n">
        <v>0</v>
      </c>
      <c r="D1170" s="8" t="n">
        <v>0</v>
      </c>
      <c r="E1170" s="8" t="n">
        <v>0</v>
      </c>
      <c r="F1170" s="8" t="n">
        <v>1</v>
      </c>
      <c r="G1170" s="8" t="n">
        <v>0</v>
      </c>
      <c r="H1170" s="8" t="n">
        <v>0</v>
      </c>
      <c r="J1170" s="8" t="n">
        <v>1</v>
      </c>
      <c r="K1170" s="8" t="n">
        <v>0</v>
      </c>
      <c r="L1170" s="8" t="n">
        <v>0</v>
      </c>
      <c r="M1170" s="8" t="n">
        <v>0</v>
      </c>
      <c r="N1170" s="8" t="n">
        <v>1</v>
      </c>
      <c r="O1170" s="8" t="n">
        <v>0</v>
      </c>
      <c r="P1170" s="8" t="n">
        <v>0</v>
      </c>
      <c r="R1170" s="8" t="n">
        <v>1</v>
      </c>
      <c r="S1170" s="8" t="n">
        <v>0</v>
      </c>
      <c r="T1170" s="8" t="n">
        <v>0</v>
      </c>
      <c r="U1170" s="8" t="n">
        <v>0</v>
      </c>
      <c r="V1170" s="8" t="n">
        <v>1</v>
      </c>
      <c r="W1170" s="8" t="n">
        <v>0</v>
      </c>
      <c r="X1170" s="8" t="n">
        <v>0</v>
      </c>
      <c r="Z1170" s="8" t="n">
        <v>1</v>
      </c>
      <c r="AA1170" s="8" t="n">
        <v>0</v>
      </c>
      <c r="AB1170" s="8" t="n">
        <v>0</v>
      </c>
      <c r="AC1170" s="8" t="n">
        <v>0</v>
      </c>
      <c r="AD1170" s="8" t="n">
        <v>1</v>
      </c>
      <c r="AE1170" s="8" t="n">
        <v>0</v>
      </c>
      <c r="AF1170" s="8" t="n">
        <v>0</v>
      </c>
      <c r="AH1170" s="8" t="n">
        <v>1</v>
      </c>
      <c r="AI1170" s="8" t="n">
        <v>0</v>
      </c>
      <c r="AJ1170" s="8" t="n">
        <v>0</v>
      </c>
      <c r="AK1170" s="8" t="n">
        <v>0</v>
      </c>
      <c r="AL1170" s="8" t="n">
        <v>1</v>
      </c>
      <c r="AM1170" s="8" t="n">
        <v>0</v>
      </c>
      <c r="AN1170" s="8" t="n">
        <v>0</v>
      </c>
      <c r="AP1170" s="8">
        <f>IF(($B$1170&lt;&gt;2)+($J$1170&lt;&gt;2)+($R$1170&lt;&gt;2)+($Z$1170&lt;&gt;2)+($AH$1170&lt;&gt;2)=0,2,IF((($B$1170&lt;&gt;2)*$B$1170+($J$1170&lt;&gt;2)*$J$1170+($R$1170&lt;&gt;2)*$R$1170+($Z$1170&lt;&gt;2)*$Z$1170+($AH$1170&lt;&gt;2)*$AH$1170)/(($B$1170&lt;&gt;2)+($J$1170&lt;&gt;2)+($R$1170&lt;&gt;2)+($Z$1170&lt;&gt;2)+($AH$1170&lt;&gt;2))&gt;=0.5,1,0))</f>
        <v/>
      </c>
      <c r="AQ1170" s="8">
        <f>IF(($C$1170&lt;&gt;2)+($K$1170&lt;&gt;2)+($S$1170&lt;&gt;2)+($AA$1170&lt;&gt;2)+($AI$1170&lt;&gt;2)=0,2,IF((($C$1170&lt;&gt;2)*$C$1170+($K$1170&lt;&gt;2)*$K$1170+($S$1170&lt;&gt;2)*$S$1170+($AA$1170&lt;&gt;2)*$AA$1170+($AI$1170&lt;&gt;2)*$AI$1170)/(($C$1170&lt;&gt;2)+($K$1170&lt;&gt;2)+($S$1170&lt;&gt;2)+($AA$1170&lt;&gt;2)+($AI$1170&lt;&gt;2))&gt;=0.5,1,0))</f>
        <v/>
      </c>
      <c r="AR1170" s="8">
        <f>IF(($D$1170&lt;&gt;2)+($L$1170&lt;&gt;2)+($T$1170&lt;&gt;2)+($AB$1170&lt;&gt;2)+($AJ$1170&lt;&gt;2)=0,2,IF((($D$1170&lt;&gt;2)*$D$1170+($L$1170&lt;&gt;2)*$L$1170+($T$1170&lt;&gt;2)*$T$1170+($AB$1170&lt;&gt;2)*$AB$1170+($AJ$1170&lt;&gt;2)*$AJ$1170)/(($D$1170&lt;&gt;2)+($L$1170&lt;&gt;2)+($T$1170&lt;&gt;2)+($AB$1170&lt;&gt;2)+($AJ$1170&lt;&gt;2))&gt;=0.5,1,0))</f>
        <v/>
      </c>
      <c r="AS1170" s="8">
        <f>IF(($E$1170&lt;&gt;2)+($M$1170&lt;&gt;2)+($U$1170&lt;&gt;2)+($AC$1170&lt;&gt;2)+($AK$1170&lt;&gt;2)=0,2,IF((($E$1170&lt;&gt;2)*$E$1170+($M$1170&lt;&gt;2)*$M$1170+($U$1170&lt;&gt;2)*$U$1170+($AC$1170&lt;&gt;2)*$AC$1170+($AK$1170&lt;&gt;2)*$AK$1170)/(($E$1170&lt;&gt;2)+($M$1170&lt;&gt;2)+($U$1170&lt;&gt;2)+($AC$1170&lt;&gt;2)+($AK$1170&lt;&gt;2))&gt;=0.5,1,0))</f>
        <v/>
      </c>
      <c r="AT1170" s="8">
        <f>IF(($F$1170&lt;&gt;2)+($N$1170&lt;&gt;2)+($V$1170&lt;&gt;2)+($AD$1170&lt;&gt;2)+($AL$1170&lt;&gt;2)=0,2,IF((($F$1170&lt;&gt;2)*$F$1170+($N$1170&lt;&gt;2)*$N$1170+($V$1170&lt;&gt;2)*$V$1170+($AD$1170&lt;&gt;2)*$AD$1170+($AL$1170&lt;&gt;2)*$AL$1170)/(($F$1170&lt;&gt;2)+($N$1170&lt;&gt;2)+($V$1170&lt;&gt;2)+($AD$1170&lt;&gt;2)+($AL$1170&lt;&gt;2))&gt;=0.5,1,0))</f>
        <v/>
      </c>
      <c r="AU1170" s="8">
        <f>IF(($G$1170&lt;&gt;2)+($O$1170&lt;&gt;2)+($W$1170&lt;&gt;2)+($AE$1170&lt;&gt;2)+($AM$1170&lt;&gt;2)=0,2,IF((($G$1170&lt;&gt;2)*$G$1170+($O$1170&lt;&gt;2)*$O$1170+($W$1170&lt;&gt;2)*$W$1170+($AE$1170&lt;&gt;2)*$AE$1170+($AM$1170&lt;&gt;2)*$AM$1170)/(($G$1170&lt;&gt;2)+($O$1170&lt;&gt;2)+($W$1170&lt;&gt;2)+($AE$1170&lt;&gt;2)+($AM$1170&lt;&gt;2))&gt;=0.5,1,0))</f>
        <v/>
      </c>
      <c r="AV1170" s="8">
        <f>IF(($H$1170&lt;&gt;2)+($P$1170&lt;&gt;2)+($X$1170&lt;&gt;2)+($AF$1170&lt;&gt;2)+($AN$1170&lt;&gt;2)=0,2,IF((($H$1170&lt;&gt;2)*$H$1170+($P$1170&lt;&gt;2)*$P$1170+($X$1170&lt;&gt;2)*$X$1170+($AF$1170&lt;&gt;2)*$AF$1170+($AN$1170&lt;&gt;2)*$AN$1170)/(($H$1170&lt;&gt;2)+($P$1170&lt;&gt;2)+($X$1170&lt;&gt;2)+($AF$1170&lt;&gt;2)+($AN$1170&lt;&gt;2))&gt;=0.5,1,0))</f>
        <v/>
      </c>
      <c r="AX1170" s="16">
        <f>'Ground truth'!$B$18</f>
        <v/>
      </c>
      <c r="AY1170" s="16">
        <f>'Ground truth'!$C$18</f>
        <v/>
      </c>
      <c r="AZ1170" s="16">
        <f>'Ground truth'!$D$18</f>
        <v/>
      </c>
      <c r="BA1170" s="16">
        <f>'Ground truth'!$E$18</f>
        <v/>
      </c>
      <c r="BB1170" s="16">
        <f>'Ground truth'!$F$18</f>
        <v/>
      </c>
      <c r="BC1170" s="16">
        <f>'Ground truth'!$G$18</f>
        <v/>
      </c>
      <c r="BD1170" s="16">
        <f>'Ground truth'!$H$18</f>
        <v/>
      </c>
    </row>
    <row r="1171">
      <c r="A1171" s="3" t="inlineStr">
        <is>
          <t>Switch</t>
        </is>
      </c>
      <c r="B1171" s="8" t="n">
        <v>1</v>
      </c>
      <c r="C1171" s="8" t="n">
        <v>0</v>
      </c>
      <c r="D1171" s="8" t="n">
        <v>0</v>
      </c>
      <c r="E1171" s="8" t="n">
        <v>0</v>
      </c>
      <c r="F1171" s="8" t="n">
        <v>0</v>
      </c>
      <c r="G1171" s="8" t="n">
        <v>1</v>
      </c>
      <c r="H1171" s="8" t="n">
        <v>0</v>
      </c>
      <c r="J1171" s="8" t="n">
        <v>1</v>
      </c>
      <c r="K1171" s="8" t="n">
        <v>0</v>
      </c>
      <c r="L1171" s="8" t="n">
        <v>0</v>
      </c>
      <c r="M1171" s="8" t="n">
        <v>0</v>
      </c>
      <c r="N1171" s="8" t="n">
        <v>0</v>
      </c>
      <c r="O1171" s="8" t="n">
        <v>1</v>
      </c>
      <c r="P1171" s="8" t="n">
        <v>0</v>
      </c>
      <c r="R1171" s="8" t="n">
        <v>1</v>
      </c>
      <c r="S1171" s="8" t="n">
        <v>0</v>
      </c>
      <c r="T1171" s="8" t="n">
        <v>0</v>
      </c>
      <c r="U1171" s="8" t="n">
        <v>0</v>
      </c>
      <c r="V1171" s="8" t="n">
        <v>0</v>
      </c>
      <c r="W1171" s="8" t="n">
        <v>1</v>
      </c>
      <c r="X1171" s="8" t="n">
        <v>0</v>
      </c>
      <c r="Z1171" s="8" t="n">
        <v>1</v>
      </c>
      <c r="AA1171" s="8" t="n">
        <v>0</v>
      </c>
      <c r="AB1171" s="8" t="n">
        <v>0</v>
      </c>
      <c r="AC1171" s="8" t="n">
        <v>0</v>
      </c>
      <c r="AD1171" s="8" t="n">
        <v>0</v>
      </c>
      <c r="AE1171" s="8" t="n">
        <v>1</v>
      </c>
      <c r="AF1171" s="8" t="n">
        <v>0</v>
      </c>
      <c r="AH1171" s="8" t="n">
        <v>1</v>
      </c>
      <c r="AI1171" s="8" t="n">
        <v>0</v>
      </c>
      <c r="AJ1171" s="8" t="n">
        <v>0</v>
      </c>
      <c r="AK1171" s="8" t="n">
        <v>0</v>
      </c>
      <c r="AL1171" s="8" t="n">
        <v>0</v>
      </c>
      <c r="AM1171" s="8" t="n">
        <v>1</v>
      </c>
      <c r="AN1171" s="8" t="n">
        <v>0</v>
      </c>
      <c r="AP1171" s="8">
        <f>IF(($B$1171&lt;&gt;2)+($J$1171&lt;&gt;2)+($R$1171&lt;&gt;2)+($Z$1171&lt;&gt;2)+($AH$1171&lt;&gt;2)=0,2,IF((($B$1171&lt;&gt;2)*$B$1171+($J$1171&lt;&gt;2)*$J$1171+($R$1171&lt;&gt;2)*$R$1171+($Z$1171&lt;&gt;2)*$Z$1171+($AH$1171&lt;&gt;2)*$AH$1171)/(($B$1171&lt;&gt;2)+($J$1171&lt;&gt;2)+($R$1171&lt;&gt;2)+($Z$1171&lt;&gt;2)+($AH$1171&lt;&gt;2))&gt;=0.5,1,0))</f>
        <v/>
      </c>
      <c r="AQ1171" s="8">
        <f>IF(($C$1171&lt;&gt;2)+($K$1171&lt;&gt;2)+($S$1171&lt;&gt;2)+($AA$1171&lt;&gt;2)+($AI$1171&lt;&gt;2)=0,2,IF((($C$1171&lt;&gt;2)*$C$1171+($K$1171&lt;&gt;2)*$K$1171+($S$1171&lt;&gt;2)*$S$1171+($AA$1171&lt;&gt;2)*$AA$1171+($AI$1171&lt;&gt;2)*$AI$1171)/(($C$1171&lt;&gt;2)+($K$1171&lt;&gt;2)+($S$1171&lt;&gt;2)+($AA$1171&lt;&gt;2)+($AI$1171&lt;&gt;2))&gt;=0.5,1,0))</f>
        <v/>
      </c>
      <c r="AR1171" s="8">
        <f>IF(($D$1171&lt;&gt;2)+($L$1171&lt;&gt;2)+($T$1171&lt;&gt;2)+($AB$1171&lt;&gt;2)+($AJ$1171&lt;&gt;2)=0,2,IF((($D$1171&lt;&gt;2)*$D$1171+($L$1171&lt;&gt;2)*$L$1171+($T$1171&lt;&gt;2)*$T$1171+($AB$1171&lt;&gt;2)*$AB$1171+($AJ$1171&lt;&gt;2)*$AJ$1171)/(($D$1171&lt;&gt;2)+($L$1171&lt;&gt;2)+($T$1171&lt;&gt;2)+($AB$1171&lt;&gt;2)+($AJ$1171&lt;&gt;2))&gt;=0.5,1,0))</f>
        <v/>
      </c>
      <c r="AS1171" s="8">
        <f>IF(($E$1171&lt;&gt;2)+($M$1171&lt;&gt;2)+($U$1171&lt;&gt;2)+($AC$1171&lt;&gt;2)+($AK$1171&lt;&gt;2)=0,2,IF((($E$1171&lt;&gt;2)*$E$1171+($M$1171&lt;&gt;2)*$M$1171+($U$1171&lt;&gt;2)*$U$1171+($AC$1171&lt;&gt;2)*$AC$1171+($AK$1171&lt;&gt;2)*$AK$1171)/(($E$1171&lt;&gt;2)+($M$1171&lt;&gt;2)+($U$1171&lt;&gt;2)+($AC$1171&lt;&gt;2)+($AK$1171&lt;&gt;2))&gt;=0.5,1,0))</f>
        <v/>
      </c>
      <c r="AT1171" s="8">
        <f>IF(($F$1171&lt;&gt;2)+($N$1171&lt;&gt;2)+($V$1171&lt;&gt;2)+($AD$1171&lt;&gt;2)+($AL$1171&lt;&gt;2)=0,2,IF((($F$1171&lt;&gt;2)*$F$1171+($N$1171&lt;&gt;2)*$N$1171+($V$1171&lt;&gt;2)*$V$1171+($AD$1171&lt;&gt;2)*$AD$1171+($AL$1171&lt;&gt;2)*$AL$1171)/(($F$1171&lt;&gt;2)+($N$1171&lt;&gt;2)+($V$1171&lt;&gt;2)+($AD$1171&lt;&gt;2)+($AL$1171&lt;&gt;2))&gt;=0.5,1,0))</f>
        <v/>
      </c>
      <c r="AU1171" s="8">
        <f>IF(($G$1171&lt;&gt;2)+($O$1171&lt;&gt;2)+($W$1171&lt;&gt;2)+($AE$1171&lt;&gt;2)+($AM$1171&lt;&gt;2)=0,2,IF((($G$1171&lt;&gt;2)*$G$1171+($O$1171&lt;&gt;2)*$O$1171+($W$1171&lt;&gt;2)*$W$1171+($AE$1171&lt;&gt;2)*$AE$1171+($AM$1171&lt;&gt;2)*$AM$1171)/(($G$1171&lt;&gt;2)+($O$1171&lt;&gt;2)+($W$1171&lt;&gt;2)+($AE$1171&lt;&gt;2)+($AM$1171&lt;&gt;2))&gt;=0.5,1,0))</f>
        <v/>
      </c>
      <c r="AV1171" s="8">
        <f>IF(($H$1171&lt;&gt;2)+($P$1171&lt;&gt;2)+($X$1171&lt;&gt;2)+($AF$1171&lt;&gt;2)+($AN$1171&lt;&gt;2)=0,2,IF((($H$1171&lt;&gt;2)*$H$1171+($P$1171&lt;&gt;2)*$P$1171+($X$1171&lt;&gt;2)*$X$1171+($AF$1171&lt;&gt;2)*$AF$1171+($AN$1171&lt;&gt;2)*$AN$1171)/(($H$1171&lt;&gt;2)+($P$1171&lt;&gt;2)+($X$1171&lt;&gt;2)+($AF$1171&lt;&gt;2)+($AN$1171&lt;&gt;2))&gt;=0.5,1,0))</f>
        <v/>
      </c>
      <c r="AX1171" s="16">
        <f>'Ground truth'!$B$19</f>
        <v/>
      </c>
      <c r="AY1171" s="16">
        <f>'Ground truth'!$C$19</f>
        <v/>
      </c>
      <c r="AZ1171" s="16">
        <f>'Ground truth'!$D$19</f>
        <v/>
      </c>
      <c r="BA1171" s="16">
        <f>'Ground truth'!$E$19</f>
        <v/>
      </c>
      <c r="BB1171" s="16">
        <f>'Ground truth'!$F$19</f>
        <v/>
      </c>
      <c r="BC1171" s="16">
        <f>'Ground truth'!$G$19</f>
        <v/>
      </c>
      <c r="BD1171" s="16">
        <f>'Ground truth'!$H$19</f>
        <v/>
      </c>
    </row>
    <row r="1172">
      <c r="A1172" s="3" t="inlineStr">
        <is>
          <t>Transmission</t>
        </is>
      </c>
      <c r="B1172" s="8" t="n">
        <v>1</v>
      </c>
      <c r="C1172" s="8" t="n">
        <v>0</v>
      </c>
      <c r="D1172" s="8" t="n">
        <v>0</v>
      </c>
      <c r="E1172" s="8" t="n">
        <v>0</v>
      </c>
      <c r="F1172" s="8" t="n">
        <v>0</v>
      </c>
      <c r="G1172" s="8" t="n">
        <v>0</v>
      </c>
      <c r="H1172" s="8" t="n">
        <v>1</v>
      </c>
      <c r="J1172" s="8" t="n">
        <v>0</v>
      </c>
      <c r="K1172" s="8" t="n">
        <v>0</v>
      </c>
      <c r="L1172" s="8" t="n">
        <v>0</v>
      </c>
      <c r="M1172" s="8" t="n">
        <v>1</v>
      </c>
      <c r="N1172" s="8" t="n">
        <v>0</v>
      </c>
      <c r="O1172" s="8" t="n">
        <v>0</v>
      </c>
      <c r="P1172" s="8" t="n">
        <v>1</v>
      </c>
      <c r="R1172" s="8" t="n">
        <v>0</v>
      </c>
      <c r="S1172" s="8" t="n">
        <v>0</v>
      </c>
      <c r="T1172" s="8" t="n">
        <v>0</v>
      </c>
      <c r="U1172" s="8" t="n">
        <v>1</v>
      </c>
      <c r="V1172" s="8" t="n">
        <v>0</v>
      </c>
      <c r="W1172" s="8" t="n">
        <v>0</v>
      </c>
      <c r="X1172" s="8" t="n">
        <v>1</v>
      </c>
      <c r="Z1172" s="8" t="n">
        <v>0</v>
      </c>
      <c r="AA1172" s="8" t="n">
        <v>0</v>
      </c>
      <c r="AB1172" s="8" t="n">
        <v>0</v>
      </c>
      <c r="AC1172" s="8" t="n">
        <v>1</v>
      </c>
      <c r="AD1172" s="8" t="n">
        <v>0</v>
      </c>
      <c r="AE1172" s="8" t="n">
        <v>0</v>
      </c>
      <c r="AF1172" s="8" t="n">
        <v>1</v>
      </c>
      <c r="AH1172" s="8" t="n">
        <v>0</v>
      </c>
      <c r="AI1172" s="8" t="n">
        <v>0</v>
      </c>
      <c r="AJ1172" s="8" t="n">
        <v>0</v>
      </c>
      <c r="AK1172" s="8" t="n">
        <v>1</v>
      </c>
      <c r="AL1172" s="8" t="n">
        <v>0</v>
      </c>
      <c r="AM1172" s="8" t="n">
        <v>0</v>
      </c>
      <c r="AN1172" s="8" t="n">
        <v>1</v>
      </c>
      <c r="AP1172" s="8">
        <f>IF(($B$1172&lt;&gt;2)+($J$1172&lt;&gt;2)+($R$1172&lt;&gt;2)+($Z$1172&lt;&gt;2)+($AH$1172&lt;&gt;2)=0,2,IF((($B$1172&lt;&gt;2)*$B$1172+($J$1172&lt;&gt;2)*$J$1172+($R$1172&lt;&gt;2)*$R$1172+($Z$1172&lt;&gt;2)*$Z$1172+($AH$1172&lt;&gt;2)*$AH$1172)/(($B$1172&lt;&gt;2)+($J$1172&lt;&gt;2)+($R$1172&lt;&gt;2)+($Z$1172&lt;&gt;2)+($AH$1172&lt;&gt;2))&gt;=0.5,1,0))</f>
        <v/>
      </c>
      <c r="AQ1172" s="8">
        <f>IF(($C$1172&lt;&gt;2)+($K$1172&lt;&gt;2)+($S$1172&lt;&gt;2)+($AA$1172&lt;&gt;2)+($AI$1172&lt;&gt;2)=0,2,IF((($C$1172&lt;&gt;2)*$C$1172+($K$1172&lt;&gt;2)*$K$1172+($S$1172&lt;&gt;2)*$S$1172+($AA$1172&lt;&gt;2)*$AA$1172+($AI$1172&lt;&gt;2)*$AI$1172)/(($C$1172&lt;&gt;2)+($K$1172&lt;&gt;2)+($S$1172&lt;&gt;2)+($AA$1172&lt;&gt;2)+($AI$1172&lt;&gt;2))&gt;=0.5,1,0))</f>
        <v/>
      </c>
      <c r="AR1172" s="8">
        <f>IF(($D$1172&lt;&gt;2)+($L$1172&lt;&gt;2)+($T$1172&lt;&gt;2)+($AB$1172&lt;&gt;2)+($AJ$1172&lt;&gt;2)=0,2,IF((($D$1172&lt;&gt;2)*$D$1172+($L$1172&lt;&gt;2)*$L$1172+($T$1172&lt;&gt;2)*$T$1172+($AB$1172&lt;&gt;2)*$AB$1172+($AJ$1172&lt;&gt;2)*$AJ$1172)/(($D$1172&lt;&gt;2)+($L$1172&lt;&gt;2)+($T$1172&lt;&gt;2)+($AB$1172&lt;&gt;2)+($AJ$1172&lt;&gt;2))&gt;=0.5,1,0))</f>
        <v/>
      </c>
      <c r="AS1172" s="8">
        <f>IF(($E$1172&lt;&gt;2)+($M$1172&lt;&gt;2)+($U$1172&lt;&gt;2)+($AC$1172&lt;&gt;2)+($AK$1172&lt;&gt;2)=0,2,IF((($E$1172&lt;&gt;2)*$E$1172+($M$1172&lt;&gt;2)*$M$1172+($U$1172&lt;&gt;2)*$U$1172+($AC$1172&lt;&gt;2)*$AC$1172+($AK$1172&lt;&gt;2)*$AK$1172)/(($E$1172&lt;&gt;2)+($M$1172&lt;&gt;2)+($U$1172&lt;&gt;2)+($AC$1172&lt;&gt;2)+($AK$1172&lt;&gt;2))&gt;=0.5,1,0))</f>
        <v/>
      </c>
      <c r="AT1172" s="8">
        <f>IF(($F$1172&lt;&gt;2)+($N$1172&lt;&gt;2)+($V$1172&lt;&gt;2)+($AD$1172&lt;&gt;2)+($AL$1172&lt;&gt;2)=0,2,IF((($F$1172&lt;&gt;2)*$F$1172+($N$1172&lt;&gt;2)*$N$1172+($V$1172&lt;&gt;2)*$V$1172+($AD$1172&lt;&gt;2)*$AD$1172+($AL$1172&lt;&gt;2)*$AL$1172)/(($F$1172&lt;&gt;2)+($N$1172&lt;&gt;2)+($V$1172&lt;&gt;2)+($AD$1172&lt;&gt;2)+($AL$1172&lt;&gt;2))&gt;=0.5,1,0))</f>
        <v/>
      </c>
      <c r="AU1172" s="8">
        <f>IF(($G$1172&lt;&gt;2)+($O$1172&lt;&gt;2)+($W$1172&lt;&gt;2)+($AE$1172&lt;&gt;2)+($AM$1172&lt;&gt;2)=0,2,IF((($G$1172&lt;&gt;2)*$G$1172+($O$1172&lt;&gt;2)*$O$1172+($W$1172&lt;&gt;2)*$W$1172+($AE$1172&lt;&gt;2)*$AE$1172+($AM$1172&lt;&gt;2)*$AM$1172)/(($G$1172&lt;&gt;2)+($O$1172&lt;&gt;2)+($W$1172&lt;&gt;2)+($AE$1172&lt;&gt;2)+($AM$1172&lt;&gt;2))&gt;=0.5,1,0))</f>
        <v/>
      </c>
      <c r="AV1172" s="8">
        <f>IF(($H$1172&lt;&gt;2)+($P$1172&lt;&gt;2)+($X$1172&lt;&gt;2)+($AF$1172&lt;&gt;2)+($AN$1172&lt;&gt;2)=0,2,IF((($H$1172&lt;&gt;2)*$H$1172+($P$1172&lt;&gt;2)*$P$1172+($X$1172&lt;&gt;2)*$X$1172+($AF$1172&lt;&gt;2)*$AF$1172+($AN$1172&lt;&gt;2)*$AN$1172)/(($H$1172&lt;&gt;2)+($P$1172&lt;&gt;2)+($X$1172&lt;&gt;2)+($AF$1172&lt;&gt;2)+($AN$1172&lt;&gt;2))&gt;=0.5,1,0))</f>
        <v/>
      </c>
      <c r="AX1172" s="16">
        <f>'Ground truth'!$B$20</f>
        <v/>
      </c>
      <c r="AY1172" s="16">
        <f>'Ground truth'!$C$20</f>
        <v/>
      </c>
      <c r="AZ1172" s="16">
        <f>'Ground truth'!$D$20</f>
        <v/>
      </c>
      <c r="BA1172" s="16">
        <f>'Ground truth'!$E$20</f>
        <v/>
      </c>
      <c r="BB1172" s="16">
        <f>'Ground truth'!$F$20</f>
        <v/>
      </c>
      <c r="BC1172" s="16">
        <f>'Ground truth'!$G$20</f>
        <v/>
      </c>
      <c r="BD1172" s="16">
        <f>'Ground truth'!$H$20</f>
        <v/>
      </c>
    </row>
    <row r="1174">
      <c r="A1174" s="17" t="inlineStr">
        <is>
          <t>metrics — confident-only (unsure excluded from denominators)</t>
        </is>
      </c>
      <c r="B1174" s="10" t="inlineStr">
        <is>
          <t>run 1</t>
        </is>
      </c>
      <c r="C1174" s="10" t="inlineStr">
        <is>
          <t>run 2</t>
        </is>
      </c>
      <c r="D1174" s="10" t="inlineStr">
        <is>
          <t>run 3</t>
        </is>
      </c>
      <c r="E1174" s="10" t="inlineStr">
        <is>
          <t>run 4</t>
        </is>
      </c>
      <c r="F1174" s="10" t="inlineStr">
        <is>
          <t>run 5</t>
        </is>
      </c>
      <c r="G1174" s="10" t="inlineStr">
        <is>
          <t>avg-matrix</t>
        </is>
      </c>
      <c r="H1174" s="10" t="inlineStr">
        <is>
          <t>mean</t>
        </is>
      </c>
      <c r="I1174" s="10" t="inlineStr">
        <is>
          <t>std (pop.)</t>
        </is>
      </c>
      <c r="J1174" s="17" t="inlineStr">
        <is>
          <t>notes</t>
        </is>
      </c>
    </row>
    <row r="1175">
      <c r="A1175" s="7" t="inlineStr">
        <is>
          <t>TP</t>
        </is>
      </c>
      <c r="B1175" s="7">
        <f>SUMPRODUCT(($B$1166:$H$1172=1)*('Ground truth'!$B$14:$H$20=1))</f>
        <v/>
      </c>
      <c r="C1175" s="7">
        <f>SUMPRODUCT(($J$1166:$P$1172=1)*('Ground truth'!$B$14:$H$20=1))</f>
        <v/>
      </c>
      <c r="D1175" s="7">
        <f>SUMPRODUCT(($R$1166:$X$1172=1)*('Ground truth'!$B$14:$H$20=1))</f>
        <v/>
      </c>
      <c r="E1175" s="7">
        <f>SUMPRODUCT(($Z$1166:$AF$1172=1)*('Ground truth'!$B$14:$H$20=1))</f>
        <v/>
      </c>
      <c r="F1175" s="7">
        <f>SUMPRODUCT(($AH$1166:$AN$1172=1)*('Ground truth'!$B$14:$H$20=1))</f>
        <v/>
      </c>
      <c r="G1175" s="7">
        <f>SUMPRODUCT(($AP$1166:$AV$1172=1)*('Ground truth'!$B$14:$H$20=1))</f>
        <v/>
      </c>
      <c r="H1175" s="12">
        <f>AVERAGE($B$1175:$F$1175)</f>
        <v/>
      </c>
      <c r="I1175" s="12">
        <f>STDEV.P($B$1175:$F$1175)</f>
        <v/>
      </c>
    </row>
    <row r="1176">
      <c r="A1176" s="7" t="inlineStr">
        <is>
          <t>TN</t>
        </is>
      </c>
      <c r="B1176" s="7">
        <f>SUMPRODUCT(($B$1166:$H$1172=0)*('Ground truth'!$B$14:$H$20=0))</f>
        <v/>
      </c>
      <c r="C1176" s="7">
        <f>SUMPRODUCT(($J$1166:$P$1172=0)*('Ground truth'!$B$14:$H$20=0))</f>
        <v/>
      </c>
      <c r="D1176" s="7">
        <f>SUMPRODUCT(($R$1166:$X$1172=0)*('Ground truth'!$B$14:$H$20=0))</f>
        <v/>
      </c>
      <c r="E1176" s="7">
        <f>SUMPRODUCT(($Z$1166:$AF$1172=0)*('Ground truth'!$B$14:$H$20=0))</f>
        <v/>
      </c>
      <c r="F1176" s="7">
        <f>SUMPRODUCT(($AH$1166:$AN$1172=0)*('Ground truth'!$B$14:$H$20=0))</f>
        <v/>
      </c>
      <c r="G1176" s="7">
        <f>SUMPRODUCT(($AP$1166:$AV$1172=0)*('Ground truth'!$B$14:$H$20=0))</f>
        <v/>
      </c>
      <c r="H1176" s="12">
        <f>AVERAGE($B$1176:$F$1176)</f>
        <v/>
      </c>
      <c r="I1176" s="12">
        <f>STDEV.P($B$1176:$F$1176)</f>
        <v/>
      </c>
    </row>
    <row r="1177">
      <c r="A1177" s="7" t="inlineStr">
        <is>
          <t>FP</t>
        </is>
      </c>
      <c r="B1177" s="7">
        <f>SUMPRODUCT(($B$1166:$H$1172=1)*('Ground truth'!$B$14:$H$20=0))</f>
        <v/>
      </c>
      <c r="C1177" s="7">
        <f>SUMPRODUCT(($J$1166:$P$1172=1)*('Ground truth'!$B$14:$H$20=0))</f>
        <v/>
      </c>
      <c r="D1177" s="7">
        <f>SUMPRODUCT(($R$1166:$X$1172=1)*('Ground truth'!$B$14:$H$20=0))</f>
        <v/>
      </c>
      <c r="E1177" s="7">
        <f>SUMPRODUCT(($Z$1166:$AF$1172=1)*('Ground truth'!$B$14:$H$20=0))</f>
        <v/>
      </c>
      <c r="F1177" s="7">
        <f>SUMPRODUCT(($AH$1166:$AN$1172=1)*('Ground truth'!$B$14:$H$20=0))</f>
        <v/>
      </c>
      <c r="G1177" s="7">
        <f>SUMPRODUCT(($AP$1166:$AV$1172=1)*('Ground truth'!$B$14:$H$20=0))</f>
        <v/>
      </c>
      <c r="H1177" s="12">
        <f>AVERAGE($B$1177:$F$1177)</f>
        <v/>
      </c>
      <c r="I1177" s="12">
        <f>STDEV.P($B$1177:$F$1177)</f>
        <v/>
      </c>
    </row>
    <row r="1178">
      <c r="A1178" s="7" t="inlineStr">
        <is>
          <t>FN</t>
        </is>
      </c>
      <c r="B1178" s="7">
        <f>SUMPRODUCT(($B$1166:$H$1172=0)*('Ground truth'!$B$14:$H$20=1))</f>
        <v/>
      </c>
      <c r="C1178" s="7">
        <f>SUMPRODUCT(($J$1166:$P$1172=0)*('Ground truth'!$B$14:$H$20=1))</f>
        <v/>
      </c>
      <c r="D1178" s="7">
        <f>SUMPRODUCT(($R$1166:$X$1172=0)*('Ground truth'!$B$14:$H$20=1))</f>
        <v/>
      </c>
      <c r="E1178" s="7">
        <f>SUMPRODUCT(($Z$1166:$AF$1172=0)*('Ground truth'!$B$14:$H$20=1))</f>
        <v/>
      </c>
      <c r="F1178" s="7">
        <f>SUMPRODUCT(($AH$1166:$AN$1172=0)*('Ground truth'!$B$14:$H$20=1))</f>
        <v/>
      </c>
      <c r="G1178" s="7">
        <f>SUMPRODUCT(($AP$1166:$AV$1172=0)*('Ground truth'!$B$14:$H$20=1))</f>
        <v/>
      </c>
      <c r="H1178" s="12">
        <f>AVERAGE($B$1178:$F$1178)</f>
        <v/>
      </c>
      <c r="I1178" s="12">
        <f>STDEV.P($B$1178:$F$1178)</f>
        <v/>
      </c>
    </row>
    <row r="1179">
      <c r="A1179" s="4" t="inlineStr">
        <is>
          <t>Precision</t>
        </is>
      </c>
      <c r="B1179" s="12">
        <f>IFERROR($B$1175/($B$1175+$B$1177),0)</f>
        <v/>
      </c>
      <c r="C1179" s="12">
        <f>IFERROR($C$1175/($C$1175+$C$1177),0)</f>
        <v/>
      </c>
      <c r="D1179" s="12">
        <f>IFERROR($D$1175/($D$1175+$D$1177),0)</f>
        <v/>
      </c>
      <c r="E1179" s="12">
        <f>IFERROR($E$1175/($E$1175+$E$1177),0)</f>
        <v/>
      </c>
      <c r="F1179" s="12">
        <f>IFERROR($F$1175/($F$1175+$F$1177),0)</f>
        <v/>
      </c>
      <c r="G1179" s="12">
        <f>IFERROR($G$1175/($G$1175+$G$1177),0)</f>
        <v/>
      </c>
      <c r="H1179" s="18">
        <f>AVERAGE($B$1179:$F$1179)</f>
        <v/>
      </c>
      <c r="I1179" s="18">
        <f>STDEV.P($B$1179:$F$1179)</f>
        <v/>
      </c>
    </row>
    <row r="1180">
      <c r="A1180" s="4" t="inlineStr">
        <is>
          <t>Recall</t>
        </is>
      </c>
      <c r="B1180" s="12">
        <f>IFERROR($B$1175/($B$1175+$B$1178),0)</f>
        <v/>
      </c>
      <c r="C1180" s="12">
        <f>IFERROR($C$1175/($C$1175+$C$1178),0)</f>
        <v/>
      </c>
      <c r="D1180" s="12">
        <f>IFERROR($D$1175/($D$1175+$D$1178),0)</f>
        <v/>
      </c>
      <c r="E1180" s="12">
        <f>IFERROR($E$1175/($E$1175+$E$1178),0)</f>
        <v/>
      </c>
      <c r="F1180" s="12">
        <f>IFERROR($F$1175/($F$1175+$F$1178),0)</f>
        <v/>
      </c>
      <c r="G1180" s="12">
        <f>IFERROR($G$1175/($G$1175+$G$1178),0)</f>
        <v/>
      </c>
      <c r="H1180" s="18">
        <f>AVERAGE($B$1180:$F$1180)</f>
        <v/>
      </c>
      <c r="I1180" s="18">
        <f>STDEV.P($B$1180:$F$1180)</f>
        <v/>
      </c>
    </row>
    <row r="1181">
      <c r="A1181" s="4" t="inlineStr">
        <is>
          <t>F1</t>
        </is>
      </c>
      <c r="B1181" s="12">
        <f>IFERROR(2*$B$1179*$B$1180/($B$1179+$B$1180),0)</f>
        <v/>
      </c>
      <c r="C1181" s="12">
        <f>IFERROR(2*$C$1179*$C$1180/($C$1179+$C$1180),0)</f>
        <v/>
      </c>
      <c r="D1181" s="12">
        <f>IFERROR(2*$D$1179*$D$1180/($D$1179+$D$1180),0)</f>
        <v/>
      </c>
      <c r="E1181" s="12">
        <f>IFERROR(2*$E$1179*$E$1180/($E$1179+$E$1180),0)</f>
        <v/>
      </c>
      <c r="F1181" s="12">
        <f>IFERROR(2*$F$1179*$F$1180/($F$1179+$F$1180),0)</f>
        <v/>
      </c>
      <c r="G1181" s="12">
        <f>IFERROR(2*$G$1179*$G$1180/($G$1179+$G$1180),0)</f>
        <v/>
      </c>
      <c r="H1181" s="18">
        <f>AVERAGE($B$1181:$F$1181)</f>
        <v/>
      </c>
      <c r="I1181" s="18">
        <f>STDEV.P($B$1181:$F$1181)</f>
        <v/>
      </c>
    </row>
    <row r="1182">
      <c r="A1182" s="4" t="inlineStr">
        <is>
          <t>Accuracy</t>
        </is>
      </c>
      <c r="B1182" s="12">
        <f>IFERROR(($B$1175+$B$1176)/($B$1175+$B$1176+$B$1177+$B$1178),0)</f>
        <v/>
      </c>
      <c r="C1182" s="12">
        <f>IFERROR(($C$1175+$C$1176)/($C$1175+$C$1176+$C$1177+$C$1178),0)</f>
        <v/>
      </c>
      <c r="D1182" s="12">
        <f>IFERROR(($D$1175+$D$1176)/($D$1175+$D$1176+$D$1177+$D$1178),0)</f>
        <v/>
      </c>
      <c r="E1182" s="12">
        <f>IFERROR(($E$1175+$E$1176)/($E$1175+$E$1176+$E$1177+$E$1178),0)</f>
        <v/>
      </c>
      <c r="F1182" s="12">
        <f>IFERROR(($F$1175+$F$1176)/($F$1175+$F$1176+$F$1177+$F$1178),0)</f>
        <v/>
      </c>
      <c r="G1182" s="12">
        <f>IFERROR(($G$1175+$G$1176)/($G$1175+$G$1176+$G$1177+$G$1178),0)</f>
        <v/>
      </c>
      <c r="H1182" s="18">
        <f>AVERAGE($B$1182:$F$1182)</f>
        <v/>
      </c>
      <c r="I1182" s="18">
        <f>STDEV.P($B$1182:$F$1182)</f>
        <v/>
      </c>
    </row>
    <row r="1183">
      <c r="A1183" s="4" t="inlineStr">
        <is>
          <t>Edit distance</t>
        </is>
      </c>
      <c r="B1183" s="12">
        <f>SUMPRODUCT(ABS('Ground truth'!$B$14:$H$20-$B$1166:$H$1172))</f>
        <v/>
      </c>
      <c r="C1183" s="12">
        <f>SUMPRODUCT(ABS('Ground truth'!$B$14:$H$20-$J$1166:$P$1172))</f>
        <v/>
      </c>
      <c r="D1183" s="12">
        <f>SUMPRODUCT(ABS('Ground truth'!$B$14:$H$20-$R$1166:$X$1172))</f>
        <v/>
      </c>
      <c r="E1183" s="12">
        <f>SUMPRODUCT(ABS('Ground truth'!$B$14:$H$20-$Z$1166:$AF$1172))</f>
        <v/>
      </c>
      <c r="F1183" s="12">
        <f>SUMPRODUCT(ABS('Ground truth'!$B$14:$H$20-$AH$1166:$AN$1172))</f>
        <v/>
      </c>
      <c r="G1183" s="12">
        <f>SUMPRODUCT(ABS('Ground truth'!$B$14:$H$20-$AP$1166:$AV$1172))</f>
        <v/>
      </c>
      <c r="H1183" s="18">
        <f>AVERAGE($B$1183:$F$1183)</f>
        <v/>
      </c>
      <c r="I1183" s="18">
        <f>STDEV.P($B$1183:$F$1183)</f>
        <v/>
      </c>
    </row>
    <row r="1184">
      <c r="A1184" s="4" t="inlineStr">
        <is>
          <t>Spectral distance</t>
        </is>
      </c>
      <c r="B1184" s="12">
        <f>SQRT(SUMPRODUCT(('Ground truth'!$K$14:$K$20-$B$1195:$B$1201)^2))</f>
        <v/>
      </c>
      <c r="C1184" s="12">
        <f>SQRT(SUMPRODUCT(('Ground truth'!$K$14:$K$20-$C$1195:$C$1201)^2))</f>
        <v/>
      </c>
      <c r="D1184" s="12">
        <f>SQRT(SUMPRODUCT(('Ground truth'!$K$14:$K$20-$D$1195:$D$1201)^2))</f>
        <v/>
      </c>
      <c r="E1184" s="12">
        <f>SQRT(SUMPRODUCT(('Ground truth'!$K$14:$K$20-$E$1195:$E$1201)^2))</f>
        <v/>
      </c>
      <c r="F1184" s="12">
        <f>SQRT(SUMPRODUCT(('Ground truth'!$K$14:$K$20-$F$1195:$F$1201)^2))</f>
        <v/>
      </c>
      <c r="G1184" s="12">
        <f>SQRT(SUMPRODUCT(('Ground truth'!$K$14:$K$20-$G$1195:$G$1201)^2))</f>
        <v/>
      </c>
      <c r="H1184" s="18">
        <f>AVERAGE($B$1184:$F$1184)</f>
        <v/>
      </c>
      <c r="I1184" s="18">
        <f>STDEV.P($B$1184:$F$1184)</f>
        <v/>
      </c>
    </row>
    <row r="1185">
      <c r="A1185" s="4" t="inlineStr">
        <is>
          <t>Unsure cells</t>
        </is>
      </c>
      <c r="B1185" s="7">
        <f>COUNTIF($B$1166:$H$1172,2)</f>
        <v/>
      </c>
      <c r="C1185" s="7">
        <f>COUNTIF($J$1166:$P$1172,2)</f>
        <v/>
      </c>
      <c r="D1185" s="7">
        <f>COUNTIF($R$1166:$X$1172,2)</f>
        <v/>
      </c>
      <c r="E1185" s="7">
        <f>COUNTIF($Z$1166:$AF$1172,2)</f>
        <v/>
      </c>
      <c r="F1185" s="7">
        <f>COUNTIF($AH$1166:$AN$1172,2)</f>
        <v/>
      </c>
      <c r="G1185" s="7">
        <f>COUNTIF($AP$1166:$AV$1172,2)</f>
        <v/>
      </c>
      <c r="H1185" s="12">
        <f>AVERAGE($B$1185:$F$1185)</f>
        <v/>
      </c>
      <c r="I1185" s="12">
        <f>STDEV.P($B$1185:$F$1185)</f>
        <v/>
      </c>
    </row>
    <row r="1186">
      <c r="A1186" s="3" t="inlineStr">
        <is>
          <t>eigenvalues (real part, numpy order; pasted)</t>
        </is>
      </c>
    </row>
    <row r="1187">
      <c r="A1187" s="3" t="inlineStr">
        <is>
          <t xml:space="preserve">  λ1</t>
        </is>
      </c>
      <c r="B1187" s="19" t="n">
        <v>-1.101002989615458</v>
      </c>
      <c r="C1187" s="19" t="n">
        <v>-0.8477590650225726</v>
      </c>
      <c r="D1187" s="19" t="n">
        <v>-0.8477590650225726</v>
      </c>
      <c r="E1187" s="19" t="n">
        <v>-0.8477590650225726</v>
      </c>
      <c r="F1187" s="19" t="n">
        <v>-0.8477590650225726</v>
      </c>
      <c r="G1187" s="19" t="n">
        <v>-0.8477590650225726</v>
      </c>
    </row>
    <row r="1188">
      <c r="A1188" s="3" t="inlineStr">
        <is>
          <t xml:space="preserve">  λ2</t>
        </is>
      </c>
      <c r="B1188" s="19" t="n">
        <v>-0.2592801267497655</v>
      </c>
      <c r="C1188" s="19" t="n">
        <v>2.847759065022573</v>
      </c>
      <c r="D1188" s="19" t="n">
        <v>2.847759065022573</v>
      </c>
      <c r="E1188" s="19" t="n">
        <v>2.847759065022573</v>
      </c>
      <c r="F1188" s="19" t="n">
        <v>2.847759065022573</v>
      </c>
      <c r="G1188" s="19" t="n">
        <v>2.847759065022573</v>
      </c>
    </row>
    <row r="1189">
      <c r="A1189" s="3" t="inlineStr">
        <is>
          <t xml:space="preserve">  λ3</t>
        </is>
      </c>
      <c r="B1189" s="19" t="n">
        <v>3.101002989615455</v>
      </c>
      <c r="C1189" s="19" t="n">
        <v>0.2346331352698203</v>
      </c>
      <c r="D1189" s="19" t="n">
        <v>0.2346331352698203</v>
      </c>
      <c r="E1189" s="19" t="n">
        <v>0.2346331352698203</v>
      </c>
      <c r="F1189" s="19" t="n">
        <v>0.2346331352698203</v>
      </c>
      <c r="G1189" s="19" t="n">
        <v>0.2346331352698203</v>
      </c>
    </row>
    <row r="1190">
      <c r="A1190" s="3" t="inlineStr">
        <is>
          <t xml:space="preserve">  λ4</t>
        </is>
      </c>
      <c r="B1190" s="19" t="n">
        <v>2.259280126749765</v>
      </c>
      <c r="C1190" s="19" t="n">
        <v>1.765366864730179</v>
      </c>
      <c r="D1190" s="19" t="n">
        <v>1.765366864730179</v>
      </c>
      <c r="E1190" s="19" t="n">
        <v>1.765366864730179</v>
      </c>
      <c r="F1190" s="19" t="n">
        <v>1.765366864730179</v>
      </c>
      <c r="G1190" s="19" t="n">
        <v>1.765366864730179</v>
      </c>
    </row>
    <row r="1191">
      <c r="A1191" s="3" t="inlineStr">
        <is>
          <t xml:space="preserve">  λ5</t>
        </is>
      </c>
      <c r="B1191" s="19" t="n">
        <v>1</v>
      </c>
      <c r="C1191" s="19" t="n">
        <v>0</v>
      </c>
      <c r="D1191" s="19" t="n">
        <v>0</v>
      </c>
      <c r="E1191" s="19" t="n">
        <v>0</v>
      </c>
      <c r="F1191" s="19" t="n">
        <v>0</v>
      </c>
      <c r="G1191" s="19" t="n">
        <v>0</v>
      </c>
    </row>
    <row r="1192">
      <c r="A1192" s="3" t="inlineStr">
        <is>
          <t xml:space="preserve">  λ6</t>
        </is>
      </c>
      <c r="B1192" s="19" t="n">
        <v>1</v>
      </c>
      <c r="C1192" s="19" t="n">
        <v>2</v>
      </c>
      <c r="D1192" s="19" t="n">
        <v>2</v>
      </c>
      <c r="E1192" s="19" t="n">
        <v>2</v>
      </c>
      <c r="F1192" s="19" t="n">
        <v>2</v>
      </c>
      <c r="G1192" s="19" t="n">
        <v>2</v>
      </c>
    </row>
    <row r="1193">
      <c r="A1193" s="3" t="inlineStr">
        <is>
          <t xml:space="preserve">  λ7</t>
        </is>
      </c>
      <c r="B1193" s="19" t="n">
        <v>1</v>
      </c>
      <c r="C1193" s="19" t="n">
        <v>1</v>
      </c>
      <c r="D1193" s="19" t="n">
        <v>1</v>
      </c>
      <c r="E1193" s="19" t="n">
        <v>1</v>
      </c>
      <c r="F1193" s="19" t="n">
        <v>1</v>
      </c>
      <c r="G1193" s="19" t="n">
        <v>1</v>
      </c>
    </row>
    <row r="1194">
      <c r="A1194" s="3" t="inlineStr">
        <is>
          <t>eigenvalues sorted desc (LARGE)</t>
        </is>
      </c>
    </row>
    <row r="1195">
      <c r="A1195" s="3" t="inlineStr">
        <is>
          <t xml:space="preserve">  λ(1)</t>
        </is>
      </c>
      <c r="B1195" s="19">
        <f>LARGE($B$1187:$B$1193,1)</f>
        <v/>
      </c>
      <c r="C1195" s="19">
        <f>LARGE($C$1187:$C$1193,1)</f>
        <v/>
      </c>
      <c r="D1195" s="19">
        <f>LARGE($D$1187:$D$1193,1)</f>
        <v/>
      </c>
      <c r="E1195" s="19">
        <f>LARGE($E$1187:$E$1193,1)</f>
        <v/>
      </c>
      <c r="F1195" s="19">
        <f>LARGE($F$1187:$F$1193,1)</f>
        <v/>
      </c>
      <c r="G1195" s="19">
        <f>LARGE($G$1187:$G$1193,1)</f>
        <v/>
      </c>
    </row>
    <row r="1196">
      <c r="A1196" s="3" t="inlineStr">
        <is>
          <t xml:space="preserve">  λ(2)</t>
        </is>
      </c>
      <c r="B1196" s="19">
        <f>LARGE($B$1187:$B$1193,2)</f>
        <v/>
      </c>
      <c r="C1196" s="19">
        <f>LARGE($C$1187:$C$1193,2)</f>
        <v/>
      </c>
      <c r="D1196" s="19">
        <f>LARGE($D$1187:$D$1193,2)</f>
        <v/>
      </c>
      <c r="E1196" s="19">
        <f>LARGE($E$1187:$E$1193,2)</f>
        <v/>
      </c>
      <c r="F1196" s="19">
        <f>LARGE($F$1187:$F$1193,2)</f>
        <v/>
      </c>
      <c r="G1196" s="19">
        <f>LARGE($G$1187:$G$1193,2)</f>
        <v/>
      </c>
    </row>
    <row r="1197">
      <c r="A1197" s="3" t="inlineStr">
        <is>
          <t xml:space="preserve">  λ(3)</t>
        </is>
      </c>
      <c r="B1197" s="19">
        <f>LARGE($B$1187:$B$1193,3)</f>
        <v/>
      </c>
      <c r="C1197" s="19">
        <f>LARGE($C$1187:$C$1193,3)</f>
        <v/>
      </c>
      <c r="D1197" s="19">
        <f>LARGE($D$1187:$D$1193,3)</f>
        <v/>
      </c>
      <c r="E1197" s="19">
        <f>LARGE($E$1187:$E$1193,3)</f>
        <v/>
      </c>
      <c r="F1197" s="19">
        <f>LARGE($F$1187:$F$1193,3)</f>
        <v/>
      </c>
      <c r="G1197" s="19">
        <f>LARGE($G$1187:$G$1193,3)</f>
        <v/>
      </c>
    </row>
    <row r="1198">
      <c r="A1198" s="3" t="inlineStr">
        <is>
          <t xml:space="preserve">  λ(4)</t>
        </is>
      </c>
      <c r="B1198" s="19">
        <f>LARGE($B$1187:$B$1193,4)</f>
        <v/>
      </c>
      <c r="C1198" s="19">
        <f>LARGE($C$1187:$C$1193,4)</f>
        <v/>
      </c>
      <c r="D1198" s="19">
        <f>LARGE($D$1187:$D$1193,4)</f>
        <v/>
      </c>
      <c r="E1198" s="19">
        <f>LARGE($E$1187:$E$1193,4)</f>
        <v/>
      </c>
      <c r="F1198" s="19">
        <f>LARGE($F$1187:$F$1193,4)</f>
        <v/>
      </c>
      <c r="G1198" s="19">
        <f>LARGE($G$1187:$G$1193,4)</f>
        <v/>
      </c>
    </row>
    <row r="1199">
      <c r="A1199" s="3" t="inlineStr">
        <is>
          <t xml:space="preserve">  λ(5)</t>
        </is>
      </c>
      <c r="B1199" s="19">
        <f>LARGE($B$1187:$B$1193,5)</f>
        <v/>
      </c>
      <c r="C1199" s="19">
        <f>LARGE($C$1187:$C$1193,5)</f>
        <v/>
      </c>
      <c r="D1199" s="19">
        <f>LARGE($D$1187:$D$1193,5)</f>
        <v/>
      </c>
      <c r="E1199" s="19">
        <f>LARGE($E$1187:$E$1193,5)</f>
        <v/>
      </c>
      <c r="F1199" s="19">
        <f>LARGE($F$1187:$F$1193,5)</f>
        <v/>
      </c>
      <c r="G1199" s="19">
        <f>LARGE($G$1187:$G$1193,5)</f>
        <v/>
      </c>
    </row>
    <row r="1200">
      <c r="A1200" s="3" t="inlineStr">
        <is>
          <t xml:space="preserve">  λ(6)</t>
        </is>
      </c>
      <c r="B1200" s="19">
        <f>LARGE($B$1187:$B$1193,6)</f>
        <v/>
      </c>
      <c r="C1200" s="19">
        <f>LARGE($C$1187:$C$1193,6)</f>
        <v/>
      </c>
      <c r="D1200" s="19">
        <f>LARGE($D$1187:$D$1193,6)</f>
        <v/>
      </c>
      <c r="E1200" s="19">
        <f>LARGE($E$1187:$E$1193,6)</f>
        <v/>
      </c>
      <c r="F1200" s="19">
        <f>LARGE($F$1187:$F$1193,6)</f>
        <v/>
      </c>
      <c r="G1200" s="19">
        <f>LARGE($G$1187:$G$1193,6)</f>
        <v/>
      </c>
    </row>
    <row r="1201">
      <c r="A1201" s="3" t="inlineStr">
        <is>
          <t xml:space="preserve">  λ(7)</t>
        </is>
      </c>
      <c r="B1201" s="19">
        <f>LARGE($B$1187:$B$1193,7)</f>
        <v/>
      </c>
      <c r="C1201" s="19">
        <f>LARGE($C$1187:$C$1193,7)</f>
        <v/>
      </c>
      <c r="D1201" s="19">
        <f>LARGE($D$1187:$D$1193,7)</f>
        <v/>
      </c>
      <c r="E1201" s="19">
        <f>LARGE($E$1187:$E$1193,7)</f>
        <v/>
      </c>
      <c r="F1201" s="19">
        <f>LARGE($F$1187:$F$1193,7)</f>
        <v/>
      </c>
      <c r="G1201" s="19">
        <f>LARGE($G$1187:$G$1193,7)</f>
        <v/>
      </c>
    </row>
    <row r="1202">
      <c r="A1202" s="3" t="inlineStr">
        <is>
          <t>check: Σeig − trace (→0)</t>
        </is>
      </c>
      <c r="B1202" s="3">
        <f>ROUND(SUM($B$1187:$B$1193)-($B$1166+$C$1167+$D$1168+$E$1169+$F$1170+$G$1171+$H$1172),6)</f>
        <v/>
      </c>
      <c r="C1202" s="3">
        <f>ROUND(SUM($C$1187:$C$1193)-($J$1166+$K$1167+$L$1168+$M$1169+$N$1170+$O$1171+$P$1172),6)</f>
        <v/>
      </c>
      <c r="D1202" s="3">
        <f>ROUND(SUM($D$1187:$D$1193)-($R$1166+$S$1167+$T$1168+$U$1169+$V$1170+$W$1171+$X$1172),6)</f>
        <v/>
      </c>
      <c r="E1202" s="3">
        <f>ROUND(SUM($E$1187:$E$1193)-($Z$1166+$AA$1167+$AB$1168+$AC$1169+$AD$1170+$AE$1171+$AF$1172),6)</f>
        <v/>
      </c>
      <c r="F1202" s="3">
        <f>ROUND(SUM($F$1187:$F$1193)-($AH$1166+$AI$1167+$AJ$1168+$AK$1169+$AL$1170+$AM$1171+$AN$1172),6)</f>
        <v/>
      </c>
      <c r="G1202" s="3">
        <f>ROUND(SUM($G$1187:$G$1193)-($AP$1166+$AQ$1167+$AR$1168+$AS$1169+$AT$1170+$AU$1171+$AV$1172),6)</f>
        <v/>
      </c>
    </row>
    <row r="1203">
      <c r="A1203" s="3" t="inlineStr">
        <is>
          <t>check: Πeig − det (→0)</t>
        </is>
      </c>
      <c r="B1203" s="3">
        <f>ROUND(MDETERM($B$1166:$H$1172)-PRODUCT($B$1187:$B$1193),6)</f>
        <v/>
      </c>
      <c r="C1203" s="3">
        <f>ROUND(MDETERM($J$1166:$P$1172)-PRODUCT($C$1187:$C$1193),6)</f>
        <v/>
      </c>
      <c r="D1203" s="3">
        <f>ROUND(MDETERM($R$1166:$X$1172)-PRODUCT($D$1187:$D$1193),6)</f>
        <v/>
      </c>
      <c r="E1203" s="3">
        <f>ROUND(MDETERM($Z$1166:$AF$1172)-PRODUCT($E$1187:$E$1193),6)</f>
        <v/>
      </c>
      <c r="F1203" s="3">
        <f>ROUND(MDETERM($AH$1166:$AN$1172)-PRODUCT($F$1187:$F$1193),6)</f>
        <v/>
      </c>
      <c r="G1203" s="3">
        <f>ROUND(MDETERM($AP$1166:$AV$1172)-PRODUCT($G$1187:$G$1193),6)</f>
        <v/>
      </c>
    </row>
    <row r="1204">
      <c r="A1204" s="3" t="inlineStr">
        <is>
          <t>complex eigenvalues?</t>
        </is>
      </c>
      <c r="B1204" s="3" t="inlineStr"/>
      <c r="C1204" s="3" t="inlineStr"/>
      <c r="D1204" s="3" t="inlineStr"/>
      <c r="E1204" s="3" t="inlineStr"/>
      <c r="F1204" s="3" t="inlineStr"/>
      <c r="G1204" s="3" t="inlineStr"/>
    </row>
    <row r="1205">
      <c r="A1205" s="3" t="inlineStr">
        <is>
          <t>check: det(M − λᵢI) per sorted λ (→0)</t>
        </is>
      </c>
    </row>
    <row r="1206">
      <c r="A1206" s="3" t="inlineStr">
        <is>
          <t xml:space="preserve">  det(M − λ(1)I)</t>
        </is>
      </c>
      <c r="B1206" s="3">
        <f t="array" ref="B1206">ROUND(MDETERM($B$1166:$H$1172-$B$1195*MUNIT(7)),6)</f>
        <v/>
      </c>
      <c r="C1206" s="3">
        <f t="array" ref="C1206">ROUND(MDETERM($J$1166:$P$1172-$C$1195*MUNIT(7)),6)</f>
        <v/>
      </c>
      <c r="D1206" s="3">
        <f t="array" ref="D1206">ROUND(MDETERM($R$1166:$X$1172-$D$1195*MUNIT(7)),6)</f>
        <v/>
      </c>
      <c r="E1206" s="3">
        <f t="array" ref="E1206">ROUND(MDETERM($Z$1166:$AF$1172-$E$1195*MUNIT(7)),6)</f>
        <v/>
      </c>
      <c r="F1206" s="3">
        <f t="array" ref="F1206">ROUND(MDETERM($AH$1166:$AN$1172-$F$1195*MUNIT(7)),6)</f>
        <v/>
      </c>
      <c r="G1206" s="3">
        <f t="array" ref="G1206">ROUND(MDETERM($AP$1166:$AV$1172-$G$1195*MUNIT(7)),6)</f>
        <v/>
      </c>
    </row>
    <row r="1207">
      <c r="A1207" s="3" t="inlineStr">
        <is>
          <t xml:space="preserve">  det(M − λ(2)I)</t>
        </is>
      </c>
      <c r="B1207" s="3">
        <f t="array" ref="B1207">ROUND(MDETERM($B$1166:$H$1172-$B$1196*MUNIT(7)),6)</f>
        <v/>
      </c>
      <c r="C1207" s="3">
        <f t="array" ref="C1207">ROUND(MDETERM($J$1166:$P$1172-$C$1196*MUNIT(7)),6)</f>
        <v/>
      </c>
      <c r="D1207" s="3">
        <f t="array" ref="D1207">ROUND(MDETERM($R$1166:$X$1172-$D$1196*MUNIT(7)),6)</f>
        <v/>
      </c>
      <c r="E1207" s="3">
        <f t="array" ref="E1207">ROUND(MDETERM($Z$1166:$AF$1172-$E$1196*MUNIT(7)),6)</f>
        <v/>
      </c>
      <c r="F1207" s="3">
        <f t="array" ref="F1207">ROUND(MDETERM($AH$1166:$AN$1172-$F$1196*MUNIT(7)),6)</f>
        <v/>
      </c>
      <c r="G1207" s="3">
        <f t="array" ref="G1207">ROUND(MDETERM($AP$1166:$AV$1172-$G$1196*MUNIT(7)),6)</f>
        <v/>
      </c>
    </row>
    <row r="1208">
      <c r="A1208" s="3" t="inlineStr">
        <is>
          <t xml:space="preserve">  det(M − λ(3)I)</t>
        </is>
      </c>
      <c r="B1208" s="3">
        <f t="array" ref="B1208">ROUND(MDETERM($B$1166:$H$1172-$B$1197*MUNIT(7)),6)</f>
        <v/>
      </c>
      <c r="C1208" s="3">
        <f t="array" ref="C1208">ROUND(MDETERM($J$1166:$P$1172-$C$1197*MUNIT(7)),6)</f>
        <v/>
      </c>
      <c r="D1208" s="3">
        <f t="array" ref="D1208">ROUND(MDETERM($R$1166:$X$1172-$D$1197*MUNIT(7)),6)</f>
        <v/>
      </c>
      <c r="E1208" s="3">
        <f t="array" ref="E1208">ROUND(MDETERM($Z$1166:$AF$1172-$E$1197*MUNIT(7)),6)</f>
        <v/>
      </c>
      <c r="F1208" s="3">
        <f t="array" ref="F1208">ROUND(MDETERM($AH$1166:$AN$1172-$F$1197*MUNIT(7)),6)</f>
        <v/>
      </c>
      <c r="G1208" s="3">
        <f t="array" ref="G1208">ROUND(MDETERM($AP$1166:$AV$1172-$G$1197*MUNIT(7)),6)</f>
        <v/>
      </c>
    </row>
    <row r="1209">
      <c r="A1209" s="3" t="inlineStr">
        <is>
          <t xml:space="preserve">  det(M − λ(4)I)</t>
        </is>
      </c>
      <c r="B1209" s="3">
        <f t="array" ref="B1209">ROUND(MDETERM($B$1166:$H$1172-$B$1198*MUNIT(7)),6)</f>
        <v/>
      </c>
      <c r="C1209" s="3">
        <f t="array" ref="C1209">ROUND(MDETERM($J$1166:$P$1172-$C$1198*MUNIT(7)),6)</f>
        <v/>
      </c>
      <c r="D1209" s="3">
        <f t="array" ref="D1209">ROUND(MDETERM($R$1166:$X$1172-$D$1198*MUNIT(7)),6)</f>
        <v/>
      </c>
      <c r="E1209" s="3">
        <f t="array" ref="E1209">ROUND(MDETERM($Z$1166:$AF$1172-$E$1198*MUNIT(7)),6)</f>
        <v/>
      </c>
      <c r="F1209" s="3">
        <f t="array" ref="F1209">ROUND(MDETERM($AH$1166:$AN$1172-$F$1198*MUNIT(7)),6)</f>
        <v/>
      </c>
      <c r="G1209" s="3">
        <f t="array" ref="G1209">ROUND(MDETERM($AP$1166:$AV$1172-$G$1198*MUNIT(7)),6)</f>
        <v/>
      </c>
    </row>
    <row r="1210">
      <c r="A1210" s="3" t="inlineStr">
        <is>
          <t xml:space="preserve">  det(M − λ(5)I)</t>
        </is>
      </c>
      <c r="B1210" s="3">
        <f t="array" ref="B1210">ROUND(MDETERM($B$1166:$H$1172-$B$1199*MUNIT(7)),6)</f>
        <v/>
      </c>
      <c r="C1210" s="3">
        <f t="array" ref="C1210">ROUND(MDETERM($J$1166:$P$1172-$C$1199*MUNIT(7)),6)</f>
        <v/>
      </c>
      <c r="D1210" s="3">
        <f t="array" ref="D1210">ROUND(MDETERM($R$1166:$X$1172-$D$1199*MUNIT(7)),6)</f>
        <v/>
      </c>
      <c r="E1210" s="3">
        <f t="array" ref="E1210">ROUND(MDETERM($Z$1166:$AF$1172-$E$1199*MUNIT(7)),6)</f>
        <v/>
      </c>
      <c r="F1210" s="3">
        <f t="array" ref="F1210">ROUND(MDETERM($AH$1166:$AN$1172-$F$1199*MUNIT(7)),6)</f>
        <v/>
      </c>
      <c r="G1210" s="3">
        <f t="array" ref="G1210">ROUND(MDETERM($AP$1166:$AV$1172-$G$1199*MUNIT(7)),6)</f>
        <v/>
      </c>
    </row>
    <row r="1211">
      <c r="A1211" s="3" t="inlineStr">
        <is>
          <t xml:space="preserve">  det(M − λ(6)I)</t>
        </is>
      </c>
      <c r="B1211" s="3">
        <f t="array" ref="B1211">ROUND(MDETERM($B$1166:$H$1172-$B$1200*MUNIT(7)),6)</f>
        <v/>
      </c>
      <c r="C1211" s="3">
        <f t="array" ref="C1211">ROUND(MDETERM($J$1166:$P$1172-$C$1200*MUNIT(7)),6)</f>
        <v/>
      </c>
      <c r="D1211" s="3">
        <f t="array" ref="D1211">ROUND(MDETERM($R$1166:$X$1172-$D$1200*MUNIT(7)),6)</f>
        <v/>
      </c>
      <c r="E1211" s="3">
        <f t="array" ref="E1211">ROUND(MDETERM($Z$1166:$AF$1172-$E$1200*MUNIT(7)),6)</f>
        <v/>
      </c>
      <c r="F1211" s="3">
        <f t="array" ref="F1211">ROUND(MDETERM($AH$1166:$AN$1172-$F$1200*MUNIT(7)),6)</f>
        <v/>
      </c>
      <c r="G1211" s="3">
        <f t="array" ref="G1211">ROUND(MDETERM($AP$1166:$AV$1172-$G$1200*MUNIT(7)),6)</f>
        <v/>
      </c>
    </row>
    <row r="1212">
      <c r="A1212" s="3" t="inlineStr">
        <is>
          <t xml:space="preserve">  det(M − λ(7)I)</t>
        </is>
      </c>
      <c r="B1212" s="3">
        <f t="array" ref="B1212">ROUND(MDETERM($B$1166:$H$1172-$B$1201*MUNIT(7)),6)</f>
        <v/>
      </c>
      <c r="C1212" s="3">
        <f t="array" ref="C1212">ROUND(MDETERM($J$1166:$P$1172-$C$1201*MUNIT(7)),6)</f>
        <v/>
      </c>
      <c r="D1212" s="3">
        <f t="array" ref="D1212">ROUND(MDETERM($R$1166:$X$1172-$D$1201*MUNIT(7)),6)</f>
        <v/>
      </c>
      <c r="E1212" s="3">
        <f t="array" ref="E1212">ROUND(MDETERM($Z$1166:$AF$1172-$E$1201*MUNIT(7)),6)</f>
        <v/>
      </c>
      <c r="F1212" s="3">
        <f t="array" ref="F1212">ROUND(MDETERM($AH$1166:$AN$1172-$F$1201*MUNIT(7)),6)</f>
        <v/>
      </c>
      <c r="G1212" s="3">
        <f t="array" ref="G1212">ROUND(MDETERM($AP$1166:$AV$1172-$G$1201*MUNIT(7)),6)</f>
        <v/>
      </c>
    </row>
    <row r="1216" ht="16" customHeight="1">
      <c r="A1216" s="14" t="inlineStr">
        <is>
          <t>RAG R1-R3 | llama3.3:70b</t>
        </is>
      </c>
      <c r="B1216" s="9" t="inlineStr">
        <is>
          <t>run 1 (raw, pasted)</t>
        </is>
      </c>
      <c r="J1216" s="9" t="inlineStr">
        <is>
          <t>run 2 (raw, pasted)</t>
        </is>
      </c>
      <c r="R1216" s="9" t="inlineStr">
        <is>
          <t>run 3 (raw, pasted)</t>
        </is>
      </c>
      <c r="Z1216" s="9" t="inlineStr">
        <is>
          <t>run 4 (raw, pasted)</t>
        </is>
      </c>
      <c r="AH1216" s="9" t="inlineStr">
        <is>
          <t>run 5 (raw, pasted)</t>
        </is>
      </c>
      <c r="AP1216" s="9" t="inlineStr">
        <is>
          <t>Step2 average matrix (formula)</t>
        </is>
      </c>
      <c r="AX1216" s="9" t="inlineStr">
        <is>
          <t>ground truth (reference)</t>
        </is>
      </c>
    </row>
    <row r="1217" ht="60" customHeight="1">
      <c r="B1217" s="15" t="inlineStr">
        <is>
          <t>Motor</t>
        </is>
      </c>
      <c r="C1217" s="15" t="inlineStr">
        <is>
          <t>Housing</t>
        </is>
      </c>
      <c r="D1217" s="15" t="inlineStr">
        <is>
          <t>Ring Gear</t>
        </is>
      </c>
      <c r="E1217" s="15" t="inlineStr">
        <is>
          <t>Clip</t>
        </is>
      </c>
      <c r="F1217" s="15" t="inlineStr">
        <is>
          <t>Battery</t>
        </is>
      </c>
      <c r="G1217" s="15" t="inlineStr">
        <is>
          <t>Switch</t>
        </is>
      </c>
      <c r="H1217" s="15" t="inlineStr">
        <is>
          <t>Screwdriver Bit</t>
        </is>
      </c>
      <c r="J1217" s="15" t="inlineStr">
        <is>
          <t>Motor</t>
        </is>
      </c>
      <c r="K1217" s="15" t="inlineStr">
        <is>
          <t>Housing</t>
        </is>
      </c>
      <c r="L1217" s="15" t="inlineStr">
        <is>
          <t>Ring Gear</t>
        </is>
      </c>
      <c r="M1217" s="15" t="inlineStr">
        <is>
          <t>Clip</t>
        </is>
      </c>
      <c r="N1217" s="15" t="inlineStr">
        <is>
          <t>Battery</t>
        </is>
      </c>
      <c r="O1217" s="15" t="inlineStr">
        <is>
          <t>Switch</t>
        </is>
      </c>
      <c r="P1217" s="15" t="inlineStr">
        <is>
          <t>Screwdriver Bit</t>
        </is>
      </c>
      <c r="R1217" s="15" t="inlineStr">
        <is>
          <t>Motor</t>
        </is>
      </c>
      <c r="S1217" s="15" t="inlineStr">
        <is>
          <t>Housing</t>
        </is>
      </c>
      <c r="T1217" s="15" t="inlineStr">
        <is>
          <t>Ring Gear</t>
        </is>
      </c>
      <c r="U1217" s="15" t="inlineStr">
        <is>
          <t>Clip</t>
        </is>
      </c>
      <c r="V1217" s="15" t="inlineStr">
        <is>
          <t>Battery</t>
        </is>
      </c>
      <c r="W1217" s="15" t="inlineStr">
        <is>
          <t>Switch</t>
        </is>
      </c>
      <c r="X1217" s="15" t="inlineStr">
        <is>
          <t>Screwdriver Bit</t>
        </is>
      </c>
      <c r="Z1217" s="15" t="inlineStr">
        <is>
          <t>Motor</t>
        </is>
      </c>
      <c r="AA1217" s="15" t="inlineStr">
        <is>
          <t>Housing</t>
        </is>
      </c>
      <c r="AB1217" s="15" t="inlineStr">
        <is>
          <t>Ring Gear</t>
        </is>
      </c>
      <c r="AC1217" s="15" t="inlineStr">
        <is>
          <t>Clip</t>
        </is>
      </c>
      <c r="AD1217" s="15" t="inlineStr">
        <is>
          <t>Battery</t>
        </is>
      </c>
      <c r="AE1217" s="15" t="inlineStr">
        <is>
          <t>Switch</t>
        </is>
      </c>
      <c r="AF1217" s="15" t="inlineStr">
        <is>
          <t>Screwdriver Bit</t>
        </is>
      </c>
      <c r="AH1217" s="15" t="inlineStr">
        <is>
          <t>Motor</t>
        </is>
      </c>
      <c r="AI1217" s="15" t="inlineStr">
        <is>
          <t>Housing</t>
        </is>
      </c>
      <c r="AJ1217" s="15" t="inlineStr">
        <is>
          <t>Ring Gear</t>
        </is>
      </c>
      <c r="AK1217" s="15" t="inlineStr">
        <is>
          <t>Clip</t>
        </is>
      </c>
      <c r="AL1217" s="15" t="inlineStr">
        <is>
          <t>Battery</t>
        </is>
      </c>
      <c r="AM1217" s="15" t="inlineStr">
        <is>
          <t>Switch</t>
        </is>
      </c>
      <c r="AN1217" s="15" t="inlineStr">
        <is>
          <t>Screwdriver Bit</t>
        </is>
      </c>
      <c r="AP1217" s="15" t="inlineStr">
        <is>
          <t>Motor</t>
        </is>
      </c>
      <c r="AQ1217" s="15" t="inlineStr">
        <is>
          <t>Housing</t>
        </is>
      </c>
      <c r="AR1217" s="15" t="inlineStr">
        <is>
          <t>Ring Gear</t>
        </is>
      </c>
      <c r="AS1217" s="15" t="inlineStr">
        <is>
          <t>Clip</t>
        </is>
      </c>
      <c r="AT1217" s="15" t="inlineStr">
        <is>
          <t>Battery</t>
        </is>
      </c>
      <c r="AU1217" s="15" t="inlineStr">
        <is>
          <t>Switch</t>
        </is>
      </c>
      <c r="AV1217" s="15" t="inlineStr">
        <is>
          <t>Screwdriver Bit</t>
        </is>
      </c>
    </row>
    <row r="1218">
      <c r="A1218" s="3" t="inlineStr">
        <is>
          <t>Motor</t>
        </is>
      </c>
      <c r="B1218" s="8" t="n">
        <v>1</v>
      </c>
      <c r="C1218" s="8" t="n">
        <v>1</v>
      </c>
      <c r="D1218" s="8" t="n">
        <v>1</v>
      </c>
      <c r="E1218" s="8" t="n">
        <v>1</v>
      </c>
      <c r="F1218" s="8" t="n">
        <v>1</v>
      </c>
      <c r="G1218" s="8" t="n">
        <v>1</v>
      </c>
      <c r="H1218" s="8" t="n">
        <v>1</v>
      </c>
      <c r="J1218" s="8" t="n">
        <v>1</v>
      </c>
      <c r="K1218" s="8" t="n">
        <v>1</v>
      </c>
      <c r="L1218" s="8" t="n">
        <v>1</v>
      </c>
      <c r="M1218" s="8" t="n">
        <v>1</v>
      </c>
      <c r="N1218" s="8" t="n">
        <v>1</v>
      </c>
      <c r="O1218" s="8" t="n">
        <v>1</v>
      </c>
      <c r="P1218" s="8" t="n">
        <v>1</v>
      </c>
      <c r="R1218" s="8" t="n">
        <v>1</v>
      </c>
      <c r="S1218" s="8" t="n">
        <v>1</v>
      </c>
      <c r="T1218" s="8" t="n">
        <v>1</v>
      </c>
      <c r="U1218" s="8" t="n">
        <v>1</v>
      </c>
      <c r="V1218" s="8" t="n">
        <v>1</v>
      </c>
      <c r="W1218" s="8" t="n">
        <v>1</v>
      </c>
      <c r="X1218" s="8" t="n">
        <v>1</v>
      </c>
      <c r="Z1218" s="8" t="n">
        <v>1</v>
      </c>
      <c r="AA1218" s="8" t="n">
        <v>1</v>
      </c>
      <c r="AB1218" s="8" t="n">
        <v>1</v>
      </c>
      <c r="AC1218" s="8" t="n">
        <v>1</v>
      </c>
      <c r="AD1218" s="8" t="n">
        <v>1</v>
      </c>
      <c r="AE1218" s="8" t="n">
        <v>1</v>
      </c>
      <c r="AF1218" s="8" t="n">
        <v>1</v>
      </c>
      <c r="AH1218" s="8" t="n">
        <v>1</v>
      </c>
      <c r="AI1218" s="8" t="n">
        <v>1</v>
      </c>
      <c r="AJ1218" s="8" t="n">
        <v>1</v>
      </c>
      <c r="AK1218" s="8" t="n">
        <v>1</v>
      </c>
      <c r="AL1218" s="8" t="n">
        <v>1</v>
      </c>
      <c r="AM1218" s="8" t="n">
        <v>1</v>
      </c>
      <c r="AN1218" s="8" t="n">
        <v>1</v>
      </c>
      <c r="AP1218" s="8">
        <f>IF(($B$1218&lt;&gt;2)+($J$1218&lt;&gt;2)+($R$1218&lt;&gt;2)+($Z$1218&lt;&gt;2)+($AH$1218&lt;&gt;2)=0,2,IF((($B$1218&lt;&gt;2)*$B$1218+($J$1218&lt;&gt;2)*$J$1218+($R$1218&lt;&gt;2)*$R$1218+($Z$1218&lt;&gt;2)*$Z$1218+($AH$1218&lt;&gt;2)*$AH$1218)/(($B$1218&lt;&gt;2)+($J$1218&lt;&gt;2)+($R$1218&lt;&gt;2)+($Z$1218&lt;&gt;2)+($AH$1218&lt;&gt;2))&gt;=0.5,1,0))</f>
        <v/>
      </c>
      <c r="AQ1218" s="8">
        <f>IF(($C$1218&lt;&gt;2)+($K$1218&lt;&gt;2)+($S$1218&lt;&gt;2)+($AA$1218&lt;&gt;2)+($AI$1218&lt;&gt;2)=0,2,IF((($C$1218&lt;&gt;2)*$C$1218+($K$1218&lt;&gt;2)*$K$1218+($S$1218&lt;&gt;2)*$S$1218+($AA$1218&lt;&gt;2)*$AA$1218+($AI$1218&lt;&gt;2)*$AI$1218)/(($C$1218&lt;&gt;2)+($K$1218&lt;&gt;2)+($S$1218&lt;&gt;2)+($AA$1218&lt;&gt;2)+($AI$1218&lt;&gt;2))&gt;=0.5,1,0))</f>
        <v/>
      </c>
      <c r="AR1218" s="8">
        <f>IF(($D$1218&lt;&gt;2)+($L$1218&lt;&gt;2)+($T$1218&lt;&gt;2)+($AB$1218&lt;&gt;2)+($AJ$1218&lt;&gt;2)=0,2,IF((($D$1218&lt;&gt;2)*$D$1218+($L$1218&lt;&gt;2)*$L$1218+($T$1218&lt;&gt;2)*$T$1218+($AB$1218&lt;&gt;2)*$AB$1218+($AJ$1218&lt;&gt;2)*$AJ$1218)/(($D$1218&lt;&gt;2)+($L$1218&lt;&gt;2)+($T$1218&lt;&gt;2)+($AB$1218&lt;&gt;2)+($AJ$1218&lt;&gt;2))&gt;=0.5,1,0))</f>
        <v/>
      </c>
      <c r="AS1218" s="8">
        <f>IF(($E$1218&lt;&gt;2)+($M$1218&lt;&gt;2)+($U$1218&lt;&gt;2)+($AC$1218&lt;&gt;2)+($AK$1218&lt;&gt;2)=0,2,IF((($E$1218&lt;&gt;2)*$E$1218+($M$1218&lt;&gt;2)*$M$1218+($U$1218&lt;&gt;2)*$U$1218+($AC$1218&lt;&gt;2)*$AC$1218+($AK$1218&lt;&gt;2)*$AK$1218)/(($E$1218&lt;&gt;2)+($M$1218&lt;&gt;2)+($U$1218&lt;&gt;2)+($AC$1218&lt;&gt;2)+($AK$1218&lt;&gt;2))&gt;=0.5,1,0))</f>
        <v/>
      </c>
      <c r="AT1218" s="8">
        <f>IF(($F$1218&lt;&gt;2)+($N$1218&lt;&gt;2)+($V$1218&lt;&gt;2)+($AD$1218&lt;&gt;2)+($AL$1218&lt;&gt;2)=0,2,IF((($F$1218&lt;&gt;2)*$F$1218+($N$1218&lt;&gt;2)*$N$1218+($V$1218&lt;&gt;2)*$V$1218+($AD$1218&lt;&gt;2)*$AD$1218+($AL$1218&lt;&gt;2)*$AL$1218)/(($F$1218&lt;&gt;2)+($N$1218&lt;&gt;2)+($V$1218&lt;&gt;2)+($AD$1218&lt;&gt;2)+($AL$1218&lt;&gt;2))&gt;=0.5,1,0))</f>
        <v/>
      </c>
      <c r="AU1218" s="8">
        <f>IF(($G$1218&lt;&gt;2)+($O$1218&lt;&gt;2)+($W$1218&lt;&gt;2)+($AE$1218&lt;&gt;2)+($AM$1218&lt;&gt;2)=0,2,IF((($G$1218&lt;&gt;2)*$G$1218+($O$1218&lt;&gt;2)*$O$1218+($W$1218&lt;&gt;2)*$W$1218+($AE$1218&lt;&gt;2)*$AE$1218+($AM$1218&lt;&gt;2)*$AM$1218)/(($G$1218&lt;&gt;2)+($O$1218&lt;&gt;2)+($W$1218&lt;&gt;2)+($AE$1218&lt;&gt;2)+($AM$1218&lt;&gt;2))&gt;=0.5,1,0))</f>
        <v/>
      </c>
      <c r="AV1218" s="8">
        <f>IF(($H$1218&lt;&gt;2)+($P$1218&lt;&gt;2)+($X$1218&lt;&gt;2)+($AF$1218&lt;&gt;2)+($AN$1218&lt;&gt;2)=0,2,IF((($H$1218&lt;&gt;2)*$H$1218+($P$1218&lt;&gt;2)*$P$1218+($X$1218&lt;&gt;2)*$X$1218+($AF$1218&lt;&gt;2)*$AF$1218+($AN$1218&lt;&gt;2)*$AN$1218)/(($H$1218&lt;&gt;2)+($P$1218&lt;&gt;2)+($X$1218&lt;&gt;2)+($AF$1218&lt;&gt;2)+($AN$1218&lt;&gt;2))&gt;=0.5,1,0))</f>
        <v/>
      </c>
      <c r="AX1218" s="16">
        <f>'Ground truth'!$B$14</f>
        <v/>
      </c>
      <c r="AY1218" s="16">
        <f>'Ground truth'!$C$14</f>
        <v/>
      </c>
      <c r="AZ1218" s="16">
        <f>'Ground truth'!$D$14</f>
        <v/>
      </c>
      <c r="BA1218" s="16">
        <f>'Ground truth'!$E$14</f>
        <v/>
      </c>
      <c r="BB1218" s="16">
        <f>'Ground truth'!$F$14</f>
        <v/>
      </c>
      <c r="BC1218" s="16">
        <f>'Ground truth'!$G$14</f>
        <v/>
      </c>
      <c r="BD1218" s="16">
        <f>'Ground truth'!$H$14</f>
        <v/>
      </c>
    </row>
    <row r="1219">
      <c r="A1219" s="3" t="inlineStr">
        <is>
          <t>Housing</t>
        </is>
      </c>
      <c r="B1219" s="8" t="n">
        <v>1</v>
      </c>
      <c r="C1219" s="8" t="n">
        <v>1</v>
      </c>
      <c r="D1219" s="8" t="n">
        <v>1</v>
      </c>
      <c r="E1219" s="8" t="n">
        <v>1</v>
      </c>
      <c r="F1219" s="8" t="n">
        <v>0</v>
      </c>
      <c r="G1219" s="8" t="n">
        <v>1</v>
      </c>
      <c r="H1219" s="8" t="n">
        <v>0</v>
      </c>
      <c r="J1219" s="8" t="n">
        <v>1</v>
      </c>
      <c r="K1219" s="8" t="n">
        <v>1</v>
      </c>
      <c r="L1219" s="8" t="n">
        <v>1</v>
      </c>
      <c r="M1219" s="8" t="n">
        <v>1</v>
      </c>
      <c r="N1219" s="8" t="n">
        <v>0</v>
      </c>
      <c r="O1219" s="8" t="n">
        <v>1</v>
      </c>
      <c r="P1219" s="8" t="n">
        <v>0</v>
      </c>
      <c r="R1219" s="8" t="n">
        <v>1</v>
      </c>
      <c r="S1219" s="8" t="n">
        <v>1</v>
      </c>
      <c r="T1219" s="8" t="n">
        <v>1</v>
      </c>
      <c r="U1219" s="8" t="n">
        <v>1</v>
      </c>
      <c r="V1219" s="8" t="n">
        <v>0</v>
      </c>
      <c r="W1219" s="8" t="n">
        <v>1</v>
      </c>
      <c r="X1219" s="8" t="n">
        <v>0</v>
      </c>
      <c r="Z1219" s="8" t="n">
        <v>1</v>
      </c>
      <c r="AA1219" s="8" t="n">
        <v>1</v>
      </c>
      <c r="AB1219" s="8" t="n">
        <v>1</v>
      </c>
      <c r="AC1219" s="8" t="n">
        <v>1</v>
      </c>
      <c r="AD1219" s="8" t="n">
        <v>0</v>
      </c>
      <c r="AE1219" s="8" t="n">
        <v>1</v>
      </c>
      <c r="AF1219" s="8" t="n">
        <v>0</v>
      </c>
      <c r="AH1219" s="8" t="n">
        <v>1</v>
      </c>
      <c r="AI1219" s="8" t="n">
        <v>1</v>
      </c>
      <c r="AJ1219" s="8" t="n">
        <v>1</v>
      </c>
      <c r="AK1219" s="8" t="n">
        <v>1</v>
      </c>
      <c r="AL1219" s="8" t="n">
        <v>0</v>
      </c>
      <c r="AM1219" s="8" t="n">
        <v>1</v>
      </c>
      <c r="AN1219" s="8" t="n">
        <v>0</v>
      </c>
      <c r="AP1219" s="8">
        <f>IF(($B$1219&lt;&gt;2)+($J$1219&lt;&gt;2)+($R$1219&lt;&gt;2)+($Z$1219&lt;&gt;2)+($AH$1219&lt;&gt;2)=0,2,IF((($B$1219&lt;&gt;2)*$B$1219+($J$1219&lt;&gt;2)*$J$1219+($R$1219&lt;&gt;2)*$R$1219+($Z$1219&lt;&gt;2)*$Z$1219+($AH$1219&lt;&gt;2)*$AH$1219)/(($B$1219&lt;&gt;2)+($J$1219&lt;&gt;2)+($R$1219&lt;&gt;2)+($Z$1219&lt;&gt;2)+($AH$1219&lt;&gt;2))&gt;=0.5,1,0))</f>
        <v/>
      </c>
      <c r="AQ1219" s="8">
        <f>IF(($C$1219&lt;&gt;2)+($K$1219&lt;&gt;2)+($S$1219&lt;&gt;2)+($AA$1219&lt;&gt;2)+($AI$1219&lt;&gt;2)=0,2,IF((($C$1219&lt;&gt;2)*$C$1219+($K$1219&lt;&gt;2)*$K$1219+($S$1219&lt;&gt;2)*$S$1219+($AA$1219&lt;&gt;2)*$AA$1219+($AI$1219&lt;&gt;2)*$AI$1219)/(($C$1219&lt;&gt;2)+($K$1219&lt;&gt;2)+($S$1219&lt;&gt;2)+($AA$1219&lt;&gt;2)+($AI$1219&lt;&gt;2))&gt;=0.5,1,0))</f>
        <v/>
      </c>
      <c r="AR1219" s="8">
        <f>IF(($D$1219&lt;&gt;2)+($L$1219&lt;&gt;2)+($T$1219&lt;&gt;2)+($AB$1219&lt;&gt;2)+($AJ$1219&lt;&gt;2)=0,2,IF((($D$1219&lt;&gt;2)*$D$1219+($L$1219&lt;&gt;2)*$L$1219+($T$1219&lt;&gt;2)*$T$1219+($AB$1219&lt;&gt;2)*$AB$1219+($AJ$1219&lt;&gt;2)*$AJ$1219)/(($D$1219&lt;&gt;2)+($L$1219&lt;&gt;2)+($T$1219&lt;&gt;2)+($AB$1219&lt;&gt;2)+($AJ$1219&lt;&gt;2))&gt;=0.5,1,0))</f>
        <v/>
      </c>
      <c r="AS1219" s="8">
        <f>IF(($E$1219&lt;&gt;2)+($M$1219&lt;&gt;2)+($U$1219&lt;&gt;2)+($AC$1219&lt;&gt;2)+($AK$1219&lt;&gt;2)=0,2,IF((($E$1219&lt;&gt;2)*$E$1219+($M$1219&lt;&gt;2)*$M$1219+($U$1219&lt;&gt;2)*$U$1219+($AC$1219&lt;&gt;2)*$AC$1219+($AK$1219&lt;&gt;2)*$AK$1219)/(($E$1219&lt;&gt;2)+($M$1219&lt;&gt;2)+($U$1219&lt;&gt;2)+($AC$1219&lt;&gt;2)+($AK$1219&lt;&gt;2))&gt;=0.5,1,0))</f>
        <v/>
      </c>
      <c r="AT1219" s="8">
        <f>IF(($F$1219&lt;&gt;2)+($N$1219&lt;&gt;2)+($V$1219&lt;&gt;2)+($AD$1219&lt;&gt;2)+($AL$1219&lt;&gt;2)=0,2,IF((($F$1219&lt;&gt;2)*$F$1219+($N$1219&lt;&gt;2)*$N$1219+($V$1219&lt;&gt;2)*$V$1219+($AD$1219&lt;&gt;2)*$AD$1219+($AL$1219&lt;&gt;2)*$AL$1219)/(($F$1219&lt;&gt;2)+($N$1219&lt;&gt;2)+($V$1219&lt;&gt;2)+($AD$1219&lt;&gt;2)+($AL$1219&lt;&gt;2))&gt;=0.5,1,0))</f>
        <v/>
      </c>
      <c r="AU1219" s="8">
        <f>IF(($G$1219&lt;&gt;2)+($O$1219&lt;&gt;2)+($W$1219&lt;&gt;2)+($AE$1219&lt;&gt;2)+($AM$1219&lt;&gt;2)=0,2,IF((($G$1219&lt;&gt;2)*$G$1219+($O$1219&lt;&gt;2)*$O$1219+($W$1219&lt;&gt;2)*$W$1219+($AE$1219&lt;&gt;2)*$AE$1219+($AM$1219&lt;&gt;2)*$AM$1219)/(($G$1219&lt;&gt;2)+($O$1219&lt;&gt;2)+($W$1219&lt;&gt;2)+($AE$1219&lt;&gt;2)+($AM$1219&lt;&gt;2))&gt;=0.5,1,0))</f>
        <v/>
      </c>
      <c r="AV1219" s="8">
        <f>IF(($H$1219&lt;&gt;2)+($P$1219&lt;&gt;2)+($X$1219&lt;&gt;2)+($AF$1219&lt;&gt;2)+($AN$1219&lt;&gt;2)=0,2,IF((($H$1219&lt;&gt;2)*$H$1219+($P$1219&lt;&gt;2)*$P$1219+($X$1219&lt;&gt;2)*$X$1219+($AF$1219&lt;&gt;2)*$AF$1219+($AN$1219&lt;&gt;2)*$AN$1219)/(($H$1219&lt;&gt;2)+($P$1219&lt;&gt;2)+($X$1219&lt;&gt;2)+($AF$1219&lt;&gt;2)+($AN$1219&lt;&gt;2))&gt;=0.5,1,0))</f>
        <v/>
      </c>
      <c r="AX1219" s="16">
        <f>'Ground truth'!$B$15</f>
        <v/>
      </c>
      <c r="AY1219" s="16">
        <f>'Ground truth'!$C$15</f>
        <v/>
      </c>
      <c r="AZ1219" s="16">
        <f>'Ground truth'!$D$15</f>
        <v/>
      </c>
      <c r="BA1219" s="16">
        <f>'Ground truth'!$E$15</f>
        <v/>
      </c>
      <c r="BB1219" s="16">
        <f>'Ground truth'!$F$15</f>
        <v/>
      </c>
      <c r="BC1219" s="16">
        <f>'Ground truth'!$G$15</f>
        <v/>
      </c>
      <c r="BD1219" s="16">
        <f>'Ground truth'!$H$15</f>
        <v/>
      </c>
    </row>
    <row r="1220">
      <c r="A1220" s="3" t="inlineStr">
        <is>
          <t>Ring Gear</t>
        </is>
      </c>
      <c r="B1220" s="8" t="n">
        <v>1</v>
      </c>
      <c r="C1220" s="8" t="n">
        <v>1</v>
      </c>
      <c r="D1220" s="8" t="n">
        <v>1</v>
      </c>
      <c r="E1220" s="8" t="n">
        <v>1</v>
      </c>
      <c r="F1220" s="8" t="n">
        <v>0</v>
      </c>
      <c r="G1220" s="8" t="n">
        <v>0</v>
      </c>
      <c r="H1220" s="8" t="n">
        <v>0</v>
      </c>
      <c r="J1220" s="8" t="n">
        <v>1</v>
      </c>
      <c r="K1220" s="8" t="n">
        <v>1</v>
      </c>
      <c r="L1220" s="8" t="n">
        <v>1</v>
      </c>
      <c r="M1220" s="8" t="n">
        <v>1</v>
      </c>
      <c r="N1220" s="8" t="n">
        <v>0</v>
      </c>
      <c r="O1220" s="8" t="n">
        <v>0</v>
      </c>
      <c r="P1220" s="8" t="n">
        <v>0</v>
      </c>
      <c r="R1220" s="8" t="n">
        <v>1</v>
      </c>
      <c r="S1220" s="8" t="n">
        <v>1</v>
      </c>
      <c r="T1220" s="8" t="n">
        <v>1</v>
      </c>
      <c r="U1220" s="8" t="n">
        <v>1</v>
      </c>
      <c r="V1220" s="8" t="n">
        <v>0</v>
      </c>
      <c r="W1220" s="8" t="n">
        <v>0</v>
      </c>
      <c r="X1220" s="8" t="n">
        <v>0</v>
      </c>
      <c r="Z1220" s="8" t="n">
        <v>1</v>
      </c>
      <c r="AA1220" s="8" t="n">
        <v>1</v>
      </c>
      <c r="AB1220" s="8" t="n">
        <v>1</v>
      </c>
      <c r="AC1220" s="8" t="n">
        <v>1</v>
      </c>
      <c r="AD1220" s="8" t="n">
        <v>0</v>
      </c>
      <c r="AE1220" s="8" t="n">
        <v>0</v>
      </c>
      <c r="AF1220" s="8" t="n">
        <v>0</v>
      </c>
      <c r="AH1220" s="8" t="n">
        <v>1</v>
      </c>
      <c r="AI1220" s="8" t="n">
        <v>1</v>
      </c>
      <c r="AJ1220" s="8" t="n">
        <v>1</v>
      </c>
      <c r="AK1220" s="8" t="n">
        <v>1</v>
      </c>
      <c r="AL1220" s="8" t="n">
        <v>0</v>
      </c>
      <c r="AM1220" s="8" t="n">
        <v>0</v>
      </c>
      <c r="AN1220" s="8" t="n">
        <v>0</v>
      </c>
      <c r="AP1220" s="8">
        <f>IF(($B$1220&lt;&gt;2)+($J$1220&lt;&gt;2)+($R$1220&lt;&gt;2)+($Z$1220&lt;&gt;2)+($AH$1220&lt;&gt;2)=0,2,IF((($B$1220&lt;&gt;2)*$B$1220+($J$1220&lt;&gt;2)*$J$1220+($R$1220&lt;&gt;2)*$R$1220+($Z$1220&lt;&gt;2)*$Z$1220+($AH$1220&lt;&gt;2)*$AH$1220)/(($B$1220&lt;&gt;2)+($J$1220&lt;&gt;2)+($R$1220&lt;&gt;2)+($Z$1220&lt;&gt;2)+($AH$1220&lt;&gt;2))&gt;=0.5,1,0))</f>
        <v/>
      </c>
      <c r="AQ1220" s="8">
        <f>IF(($C$1220&lt;&gt;2)+($K$1220&lt;&gt;2)+($S$1220&lt;&gt;2)+($AA$1220&lt;&gt;2)+($AI$1220&lt;&gt;2)=0,2,IF((($C$1220&lt;&gt;2)*$C$1220+($K$1220&lt;&gt;2)*$K$1220+($S$1220&lt;&gt;2)*$S$1220+($AA$1220&lt;&gt;2)*$AA$1220+($AI$1220&lt;&gt;2)*$AI$1220)/(($C$1220&lt;&gt;2)+($K$1220&lt;&gt;2)+($S$1220&lt;&gt;2)+($AA$1220&lt;&gt;2)+($AI$1220&lt;&gt;2))&gt;=0.5,1,0))</f>
        <v/>
      </c>
      <c r="AR1220" s="8">
        <f>IF(($D$1220&lt;&gt;2)+($L$1220&lt;&gt;2)+($T$1220&lt;&gt;2)+($AB$1220&lt;&gt;2)+($AJ$1220&lt;&gt;2)=0,2,IF((($D$1220&lt;&gt;2)*$D$1220+($L$1220&lt;&gt;2)*$L$1220+($T$1220&lt;&gt;2)*$T$1220+($AB$1220&lt;&gt;2)*$AB$1220+($AJ$1220&lt;&gt;2)*$AJ$1220)/(($D$1220&lt;&gt;2)+($L$1220&lt;&gt;2)+($T$1220&lt;&gt;2)+($AB$1220&lt;&gt;2)+($AJ$1220&lt;&gt;2))&gt;=0.5,1,0))</f>
        <v/>
      </c>
      <c r="AS1220" s="8">
        <f>IF(($E$1220&lt;&gt;2)+($M$1220&lt;&gt;2)+($U$1220&lt;&gt;2)+($AC$1220&lt;&gt;2)+($AK$1220&lt;&gt;2)=0,2,IF((($E$1220&lt;&gt;2)*$E$1220+($M$1220&lt;&gt;2)*$M$1220+($U$1220&lt;&gt;2)*$U$1220+($AC$1220&lt;&gt;2)*$AC$1220+($AK$1220&lt;&gt;2)*$AK$1220)/(($E$1220&lt;&gt;2)+($M$1220&lt;&gt;2)+($U$1220&lt;&gt;2)+($AC$1220&lt;&gt;2)+($AK$1220&lt;&gt;2))&gt;=0.5,1,0))</f>
        <v/>
      </c>
      <c r="AT1220" s="8">
        <f>IF(($F$1220&lt;&gt;2)+($N$1220&lt;&gt;2)+($V$1220&lt;&gt;2)+($AD$1220&lt;&gt;2)+($AL$1220&lt;&gt;2)=0,2,IF((($F$1220&lt;&gt;2)*$F$1220+($N$1220&lt;&gt;2)*$N$1220+($V$1220&lt;&gt;2)*$V$1220+($AD$1220&lt;&gt;2)*$AD$1220+($AL$1220&lt;&gt;2)*$AL$1220)/(($F$1220&lt;&gt;2)+($N$1220&lt;&gt;2)+($V$1220&lt;&gt;2)+($AD$1220&lt;&gt;2)+($AL$1220&lt;&gt;2))&gt;=0.5,1,0))</f>
        <v/>
      </c>
      <c r="AU1220" s="8">
        <f>IF(($G$1220&lt;&gt;2)+($O$1220&lt;&gt;2)+($W$1220&lt;&gt;2)+($AE$1220&lt;&gt;2)+($AM$1220&lt;&gt;2)=0,2,IF((($G$1220&lt;&gt;2)*$G$1220+($O$1220&lt;&gt;2)*$O$1220+($W$1220&lt;&gt;2)*$W$1220+($AE$1220&lt;&gt;2)*$AE$1220+($AM$1220&lt;&gt;2)*$AM$1220)/(($G$1220&lt;&gt;2)+($O$1220&lt;&gt;2)+($W$1220&lt;&gt;2)+($AE$1220&lt;&gt;2)+($AM$1220&lt;&gt;2))&gt;=0.5,1,0))</f>
        <v/>
      </c>
      <c r="AV1220" s="8">
        <f>IF(($H$1220&lt;&gt;2)+($P$1220&lt;&gt;2)+($X$1220&lt;&gt;2)+($AF$1220&lt;&gt;2)+($AN$1220&lt;&gt;2)=0,2,IF((($H$1220&lt;&gt;2)*$H$1220+($P$1220&lt;&gt;2)*$P$1220+($X$1220&lt;&gt;2)*$X$1220+($AF$1220&lt;&gt;2)*$AF$1220+($AN$1220&lt;&gt;2)*$AN$1220)/(($H$1220&lt;&gt;2)+($P$1220&lt;&gt;2)+($X$1220&lt;&gt;2)+($AF$1220&lt;&gt;2)+($AN$1220&lt;&gt;2))&gt;=0.5,1,0))</f>
        <v/>
      </c>
      <c r="AX1220" s="16">
        <f>'Ground truth'!$B$16</f>
        <v/>
      </c>
      <c r="AY1220" s="16">
        <f>'Ground truth'!$C$16</f>
        <v/>
      </c>
      <c r="AZ1220" s="16">
        <f>'Ground truth'!$D$16</f>
        <v/>
      </c>
      <c r="BA1220" s="16">
        <f>'Ground truth'!$E$16</f>
        <v/>
      </c>
      <c r="BB1220" s="16">
        <f>'Ground truth'!$F$16</f>
        <v/>
      </c>
      <c r="BC1220" s="16">
        <f>'Ground truth'!$G$16</f>
        <v/>
      </c>
      <c r="BD1220" s="16">
        <f>'Ground truth'!$H$16</f>
        <v/>
      </c>
    </row>
    <row r="1221">
      <c r="A1221" s="3" t="inlineStr">
        <is>
          <t>Clip</t>
        </is>
      </c>
      <c r="B1221" s="8" t="n">
        <v>1</v>
      </c>
      <c r="C1221" s="8" t="n">
        <v>1</v>
      </c>
      <c r="D1221" s="8" t="n">
        <v>1</v>
      </c>
      <c r="E1221" s="8" t="n">
        <v>1</v>
      </c>
      <c r="F1221" s="8" t="n">
        <v>0</v>
      </c>
      <c r="G1221" s="8" t="n">
        <v>0</v>
      </c>
      <c r="H1221" s="8" t="n">
        <v>0</v>
      </c>
      <c r="J1221" s="8" t="n">
        <v>1</v>
      </c>
      <c r="K1221" s="8" t="n">
        <v>1</v>
      </c>
      <c r="L1221" s="8" t="n">
        <v>1</v>
      </c>
      <c r="M1221" s="8" t="n">
        <v>1</v>
      </c>
      <c r="N1221" s="8" t="n">
        <v>0</v>
      </c>
      <c r="O1221" s="8" t="n">
        <v>0</v>
      </c>
      <c r="P1221" s="8" t="n">
        <v>0</v>
      </c>
      <c r="R1221" s="8" t="n">
        <v>1</v>
      </c>
      <c r="S1221" s="8" t="n">
        <v>1</v>
      </c>
      <c r="T1221" s="8" t="n">
        <v>1</v>
      </c>
      <c r="U1221" s="8" t="n">
        <v>1</v>
      </c>
      <c r="V1221" s="8" t="n">
        <v>0</v>
      </c>
      <c r="W1221" s="8" t="n">
        <v>0</v>
      </c>
      <c r="X1221" s="8" t="n">
        <v>0</v>
      </c>
      <c r="Z1221" s="8" t="n">
        <v>1</v>
      </c>
      <c r="AA1221" s="8" t="n">
        <v>1</v>
      </c>
      <c r="AB1221" s="8" t="n">
        <v>1</v>
      </c>
      <c r="AC1221" s="8" t="n">
        <v>1</v>
      </c>
      <c r="AD1221" s="8" t="n">
        <v>0</v>
      </c>
      <c r="AE1221" s="8" t="n">
        <v>0</v>
      </c>
      <c r="AF1221" s="8" t="n">
        <v>0</v>
      </c>
      <c r="AH1221" s="8" t="n">
        <v>1</v>
      </c>
      <c r="AI1221" s="8" t="n">
        <v>1</v>
      </c>
      <c r="AJ1221" s="8" t="n">
        <v>1</v>
      </c>
      <c r="AK1221" s="8" t="n">
        <v>1</v>
      </c>
      <c r="AL1221" s="8" t="n">
        <v>0</v>
      </c>
      <c r="AM1221" s="8" t="n">
        <v>0</v>
      </c>
      <c r="AN1221" s="8" t="n">
        <v>0</v>
      </c>
      <c r="AP1221" s="8">
        <f>IF(($B$1221&lt;&gt;2)+($J$1221&lt;&gt;2)+($R$1221&lt;&gt;2)+($Z$1221&lt;&gt;2)+($AH$1221&lt;&gt;2)=0,2,IF((($B$1221&lt;&gt;2)*$B$1221+($J$1221&lt;&gt;2)*$J$1221+($R$1221&lt;&gt;2)*$R$1221+($Z$1221&lt;&gt;2)*$Z$1221+($AH$1221&lt;&gt;2)*$AH$1221)/(($B$1221&lt;&gt;2)+($J$1221&lt;&gt;2)+($R$1221&lt;&gt;2)+($Z$1221&lt;&gt;2)+($AH$1221&lt;&gt;2))&gt;=0.5,1,0))</f>
        <v/>
      </c>
      <c r="AQ1221" s="8">
        <f>IF(($C$1221&lt;&gt;2)+($K$1221&lt;&gt;2)+($S$1221&lt;&gt;2)+($AA$1221&lt;&gt;2)+($AI$1221&lt;&gt;2)=0,2,IF((($C$1221&lt;&gt;2)*$C$1221+($K$1221&lt;&gt;2)*$K$1221+($S$1221&lt;&gt;2)*$S$1221+($AA$1221&lt;&gt;2)*$AA$1221+($AI$1221&lt;&gt;2)*$AI$1221)/(($C$1221&lt;&gt;2)+($K$1221&lt;&gt;2)+($S$1221&lt;&gt;2)+($AA$1221&lt;&gt;2)+($AI$1221&lt;&gt;2))&gt;=0.5,1,0))</f>
        <v/>
      </c>
      <c r="AR1221" s="8">
        <f>IF(($D$1221&lt;&gt;2)+($L$1221&lt;&gt;2)+($T$1221&lt;&gt;2)+($AB$1221&lt;&gt;2)+($AJ$1221&lt;&gt;2)=0,2,IF((($D$1221&lt;&gt;2)*$D$1221+($L$1221&lt;&gt;2)*$L$1221+($T$1221&lt;&gt;2)*$T$1221+($AB$1221&lt;&gt;2)*$AB$1221+($AJ$1221&lt;&gt;2)*$AJ$1221)/(($D$1221&lt;&gt;2)+($L$1221&lt;&gt;2)+($T$1221&lt;&gt;2)+($AB$1221&lt;&gt;2)+($AJ$1221&lt;&gt;2))&gt;=0.5,1,0))</f>
        <v/>
      </c>
      <c r="AS1221" s="8">
        <f>IF(($E$1221&lt;&gt;2)+($M$1221&lt;&gt;2)+($U$1221&lt;&gt;2)+($AC$1221&lt;&gt;2)+($AK$1221&lt;&gt;2)=0,2,IF((($E$1221&lt;&gt;2)*$E$1221+($M$1221&lt;&gt;2)*$M$1221+($U$1221&lt;&gt;2)*$U$1221+($AC$1221&lt;&gt;2)*$AC$1221+($AK$1221&lt;&gt;2)*$AK$1221)/(($E$1221&lt;&gt;2)+($M$1221&lt;&gt;2)+($U$1221&lt;&gt;2)+($AC$1221&lt;&gt;2)+($AK$1221&lt;&gt;2))&gt;=0.5,1,0))</f>
        <v/>
      </c>
      <c r="AT1221" s="8">
        <f>IF(($F$1221&lt;&gt;2)+($N$1221&lt;&gt;2)+($V$1221&lt;&gt;2)+($AD$1221&lt;&gt;2)+($AL$1221&lt;&gt;2)=0,2,IF((($F$1221&lt;&gt;2)*$F$1221+($N$1221&lt;&gt;2)*$N$1221+($V$1221&lt;&gt;2)*$V$1221+($AD$1221&lt;&gt;2)*$AD$1221+($AL$1221&lt;&gt;2)*$AL$1221)/(($F$1221&lt;&gt;2)+($N$1221&lt;&gt;2)+($V$1221&lt;&gt;2)+($AD$1221&lt;&gt;2)+($AL$1221&lt;&gt;2))&gt;=0.5,1,0))</f>
        <v/>
      </c>
      <c r="AU1221" s="8">
        <f>IF(($G$1221&lt;&gt;2)+($O$1221&lt;&gt;2)+($W$1221&lt;&gt;2)+($AE$1221&lt;&gt;2)+($AM$1221&lt;&gt;2)=0,2,IF((($G$1221&lt;&gt;2)*$G$1221+($O$1221&lt;&gt;2)*$O$1221+($W$1221&lt;&gt;2)*$W$1221+($AE$1221&lt;&gt;2)*$AE$1221+($AM$1221&lt;&gt;2)*$AM$1221)/(($G$1221&lt;&gt;2)+($O$1221&lt;&gt;2)+($W$1221&lt;&gt;2)+($AE$1221&lt;&gt;2)+($AM$1221&lt;&gt;2))&gt;=0.5,1,0))</f>
        <v/>
      </c>
      <c r="AV1221" s="8">
        <f>IF(($H$1221&lt;&gt;2)+($P$1221&lt;&gt;2)+($X$1221&lt;&gt;2)+($AF$1221&lt;&gt;2)+($AN$1221&lt;&gt;2)=0,2,IF((($H$1221&lt;&gt;2)*$H$1221+($P$1221&lt;&gt;2)*$P$1221+($X$1221&lt;&gt;2)*$X$1221+($AF$1221&lt;&gt;2)*$AF$1221+($AN$1221&lt;&gt;2)*$AN$1221)/(($H$1221&lt;&gt;2)+($P$1221&lt;&gt;2)+($X$1221&lt;&gt;2)+($AF$1221&lt;&gt;2)+($AN$1221&lt;&gt;2))&gt;=0.5,1,0))</f>
        <v/>
      </c>
      <c r="AX1221" s="16">
        <f>'Ground truth'!$B$17</f>
        <v/>
      </c>
      <c r="AY1221" s="16">
        <f>'Ground truth'!$C$17</f>
        <v/>
      </c>
      <c r="AZ1221" s="16">
        <f>'Ground truth'!$D$17</f>
        <v/>
      </c>
      <c r="BA1221" s="16">
        <f>'Ground truth'!$E$17</f>
        <v/>
      </c>
      <c r="BB1221" s="16">
        <f>'Ground truth'!$F$17</f>
        <v/>
      </c>
      <c r="BC1221" s="16">
        <f>'Ground truth'!$G$17</f>
        <v/>
      </c>
      <c r="BD1221" s="16">
        <f>'Ground truth'!$H$17</f>
        <v/>
      </c>
    </row>
    <row r="1222">
      <c r="A1222" s="3" t="inlineStr">
        <is>
          <t>Battery</t>
        </is>
      </c>
      <c r="B1222" s="8" t="n">
        <v>1</v>
      </c>
      <c r="C1222" s="8" t="n">
        <v>0</v>
      </c>
      <c r="D1222" s="8" t="n">
        <v>0</v>
      </c>
      <c r="E1222" s="8" t="n">
        <v>0</v>
      </c>
      <c r="F1222" s="8" t="n">
        <v>1</v>
      </c>
      <c r="G1222" s="8" t="n">
        <v>1</v>
      </c>
      <c r="H1222" s="8" t="n">
        <v>0</v>
      </c>
      <c r="J1222" s="8" t="n">
        <v>1</v>
      </c>
      <c r="K1222" s="8" t="n">
        <v>0</v>
      </c>
      <c r="L1222" s="8" t="n">
        <v>0</v>
      </c>
      <c r="M1222" s="8" t="n">
        <v>0</v>
      </c>
      <c r="N1222" s="8" t="n">
        <v>1</v>
      </c>
      <c r="O1222" s="8" t="n">
        <v>1</v>
      </c>
      <c r="P1222" s="8" t="n">
        <v>0</v>
      </c>
      <c r="R1222" s="8" t="n">
        <v>1</v>
      </c>
      <c r="S1222" s="8" t="n">
        <v>0</v>
      </c>
      <c r="T1222" s="8" t="n">
        <v>0</v>
      </c>
      <c r="U1222" s="8" t="n">
        <v>0</v>
      </c>
      <c r="V1222" s="8" t="n">
        <v>1</v>
      </c>
      <c r="W1222" s="8" t="n">
        <v>1</v>
      </c>
      <c r="X1222" s="8" t="n">
        <v>0</v>
      </c>
      <c r="Z1222" s="8" t="n">
        <v>1</v>
      </c>
      <c r="AA1222" s="8" t="n">
        <v>0</v>
      </c>
      <c r="AB1222" s="8" t="n">
        <v>0</v>
      </c>
      <c r="AC1222" s="8" t="n">
        <v>0</v>
      </c>
      <c r="AD1222" s="8" t="n">
        <v>1</v>
      </c>
      <c r="AE1222" s="8" t="n">
        <v>1</v>
      </c>
      <c r="AF1222" s="8" t="n">
        <v>0</v>
      </c>
      <c r="AH1222" s="8" t="n">
        <v>1</v>
      </c>
      <c r="AI1222" s="8" t="n">
        <v>0</v>
      </c>
      <c r="AJ1222" s="8" t="n">
        <v>0</v>
      </c>
      <c r="AK1222" s="8" t="n">
        <v>0</v>
      </c>
      <c r="AL1222" s="8" t="n">
        <v>1</v>
      </c>
      <c r="AM1222" s="8" t="n">
        <v>1</v>
      </c>
      <c r="AN1222" s="8" t="n">
        <v>0</v>
      </c>
      <c r="AP1222" s="8">
        <f>IF(($B$1222&lt;&gt;2)+($J$1222&lt;&gt;2)+($R$1222&lt;&gt;2)+($Z$1222&lt;&gt;2)+($AH$1222&lt;&gt;2)=0,2,IF((($B$1222&lt;&gt;2)*$B$1222+($J$1222&lt;&gt;2)*$J$1222+($R$1222&lt;&gt;2)*$R$1222+($Z$1222&lt;&gt;2)*$Z$1222+($AH$1222&lt;&gt;2)*$AH$1222)/(($B$1222&lt;&gt;2)+($J$1222&lt;&gt;2)+($R$1222&lt;&gt;2)+($Z$1222&lt;&gt;2)+($AH$1222&lt;&gt;2))&gt;=0.5,1,0))</f>
        <v/>
      </c>
      <c r="AQ1222" s="8">
        <f>IF(($C$1222&lt;&gt;2)+($K$1222&lt;&gt;2)+($S$1222&lt;&gt;2)+($AA$1222&lt;&gt;2)+($AI$1222&lt;&gt;2)=0,2,IF((($C$1222&lt;&gt;2)*$C$1222+($K$1222&lt;&gt;2)*$K$1222+($S$1222&lt;&gt;2)*$S$1222+($AA$1222&lt;&gt;2)*$AA$1222+($AI$1222&lt;&gt;2)*$AI$1222)/(($C$1222&lt;&gt;2)+($K$1222&lt;&gt;2)+($S$1222&lt;&gt;2)+($AA$1222&lt;&gt;2)+($AI$1222&lt;&gt;2))&gt;=0.5,1,0))</f>
        <v/>
      </c>
      <c r="AR1222" s="8">
        <f>IF(($D$1222&lt;&gt;2)+($L$1222&lt;&gt;2)+($T$1222&lt;&gt;2)+($AB$1222&lt;&gt;2)+($AJ$1222&lt;&gt;2)=0,2,IF((($D$1222&lt;&gt;2)*$D$1222+($L$1222&lt;&gt;2)*$L$1222+($T$1222&lt;&gt;2)*$T$1222+($AB$1222&lt;&gt;2)*$AB$1222+($AJ$1222&lt;&gt;2)*$AJ$1222)/(($D$1222&lt;&gt;2)+($L$1222&lt;&gt;2)+($T$1222&lt;&gt;2)+($AB$1222&lt;&gt;2)+($AJ$1222&lt;&gt;2))&gt;=0.5,1,0))</f>
        <v/>
      </c>
      <c r="AS1222" s="8">
        <f>IF(($E$1222&lt;&gt;2)+($M$1222&lt;&gt;2)+($U$1222&lt;&gt;2)+($AC$1222&lt;&gt;2)+($AK$1222&lt;&gt;2)=0,2,IF((($E$1222&lt;&gt;2)*$E$1222+($M$1222&lt;&gt;2)*$M$1222+($U$1222&lt;&gt;2)*$U$1222+($AC$1222&lt;&gt;2)*$AC$1222+($AK$1222&lt;&gt;2)*$AK$1222)/(($E$1222&lt;&gt;2)+($M$1222&lt;&gt;2)+($U$1222&lt;&gt;2)+($AC$1222&lt;&gt;2)+($AK$1222&lt;&gt;2))&gt;=0.5,1,0))</f>
        <v/>
      </c>
      <c r="AT1222" s="8">
        <f>IF(($F$1222&lt;&gt;2)+($N$1222&lt;&gt;2)+($V$1222&lt;&gt;2)+($AD$1222&lt;&gt;2)+($AL$1222&lt;&gt;2)=0,2,IF((($F$1222&lt;&gt;2)*$F$1222+($N$1222&lt;&gt;2)*$N$1222+($V$1222&lt;&gt;2)*$V$1222+($AD$1222&lt;&gt;2)*$AD$1222+($AL$1222&lt;&gt;2)*$AL$1222)/(($F$1222&lt;&gt;2)+($N$1222&lt;&gt;2)+($V$1222&lt;&gt;2)+($AD$1222&lt;&gt;2)+($AL$1222&lt;&gt;2))&gt;=0.5,1,0))</f>
        <v/>
      </c>
      <c r="AU1222" s="8">
        <f>IF(($G$1222&lt;&gt;2)+($O$1222&lt;&gt;2)+($W$1222&lt;&gt;2)+($AE$1222&lt;&gt;2)+($AM$1222&lt;&gt;2)=0,2,IF((($G$1222&lt;&gt;2)*$G$1222+($O$1222&lt;&gt;2)*$O$1222+($W$1222&lt;&gt;2)*$W$1222+($AE$1222&lt;&gt;2)*$AE$1222+($AM$1222&lt;&gt;2)*$AM$1222)/(($G$1222&lt;&gt;2)+($O$1222&lt;&gt;2)+($W$1222&lt;&gt;2)+($AE$1222&lt;&gt;2)+($AM$1222&lt;&gt;2))&gt;=0.5,1,0))</f>
        <v/>
      </c>
      <c r="AV1222" s="8">
        <f>IF(($H$1222&lt;&gt;2)+($P$1222&lt;&gt;2)+($X$1222&lt;&gt;2)+($AF$1222&lt;&gt;2)+($AN$1222&lt;&gt;2)=0,2,IF((($H$1222&lt;&gt;2)*$H$1222+($P$1222&lt;&gt;2)*$P$1222+($X$1222&lt;&gt;2)*$X$1222+($AF$1222&lt;&gt;2)*$AF$1222+($AN$1222&lt;&gt;2)*$AN$1222)/(($H$1222&lt;&gt;2)+($P$1222&lt;&gt;2)+($X$1222&lt;&gt;2)+($AF$1222&lt;&gt;2)+($AN$1222&lt;&gt;2))&gt;=0.5,1,0))</f>
        <v/>
      </c>
      <c r="AX1222" s="16">
        <f>'Ground truth'!$B$18</f>
        <v/>
      </c>
      <c r="AY1222" s="16">
        <f>'Ground truth'!$C$18</f>
        <v/>
      </c>
      <c r="AZ1222" s="16">
        <f>'Ground truth'!$D$18</f>
        <v/>
      </c>
      <c r="BA1222" s="16">
        <f>'Ground truth'!$E$18</f>
        <v/>
      </c>
      <c r="BB1222" s="16">
        <f>'Ground truth'!$F$18</f>
        <v/>
      </c>
      <c r="BC1222" s="16">
        <f>'Ground truth'!$G$18</f>
        <v/>
      </c>
      <c r="BD1222" s="16">
        <f>'Ground truth'!$H$18</f>
        <v/>
      </c>
    </row>
    <row r="1223">
      <c r="A1223" s="3" t="inlineStr">
        <is>
          <t>Switch</t>
        </is>
      </c>
      <c r="B1223" s="8" t="n">
        <v>1</v>
      </c>
      <c r="C1223" s="8" t="n">
        <v>1</v>
      </c>
      <c r="D1223" s="8" t="n">
        <v>0</v>
      </c>
      <c r="E1223" s="8" t="n">
        <v>0</v>
      </c>
      <c r="F1223" s="8" t="n">
        <v>1</v>
      </c>
      <c r="G1223" s="8" t="n">
        <v>1</v>
      </c>
      <c r="H1223" s="8" t="n">
        <v>1</v>
      </c>
      <c r="J1223" s="8" t="n">
        <v>1</v>
      </c>
      <c r="K1223" s="8" t="n">
        <v>1</v>
      </c>
      <c r="L1223" s="8" t="n">
        <v>0</v>
      </c>
      <c r="M1223" s="8" t="n">
        <v>0</v>
      </c>
      <c r="N1223" s="8" t="n">
        <v>1</v>
      </c>
      <c r="O1223" s="8" t="n">
        <v>1</v>
      </c>
      <c r="P1223" s="8" t="n">
        <v>1</v>
      </c>
      <c r="R1223" s="8" t="n">
        <v>1</v>
      </c>
      <c r="S1223" s="8" t="n">
        <v>1</v>
      </c>
      <c r="T1223" s="8" t="n">
        <v>0</v>
      </c>
      <c r="U1223" s="8" t="n">
        <v>0</v>
      </c>
      <c r="V1223" s="8" t="n">
        <v>1</v>
      </c>
      <c r="W1223" s="8" t="n">
        <v>1</v>
      </c>
      <c r="X1223" s="8" t="n">
        <v>1</v>
      </c>
      <c r="Z1223" s="8" t="n">
        <v>1</v>
      </c>
      <c r="AA1223" s="8" t="n">
        <v>1</v>
      </c>
      <c r="AB1223" s="8" t="n">
        <v>0</v>
      </c>
      <c r="AC1223" s="8" t="n">
        <v>0</v>
      </c>
      <c r="AD1223" s="8" t="n">
        <v>1</v>
      </c>
      <c r="AE1223" s="8" t="n">
        <v>1</v>
      </c>
      <c r="AF1223" s="8" t="n">
        <v>1</v>
      </c>
      <c r="AH1223" s="8" t="n">
        <v>1</v>
      </c>
      <c r="AI1223" s="8" t="n">
        <v>1</v>
      </c>
      <c r="AJ1223" s="8" t="n">
        <v>0</v>
      </c>
      <c r="AK1223" s="8" t="n">
        <v>0</v>
      </c>
      <c r="AL1223" s="8" t="n">
        <v>1</v>
      </c>
      <c r="AM1223" s="8" t="n">
        <v>1</v>
      </c>
      <c r="AN1223" s="8" t="n">
        <v>1</v>
      </c>
      <c r="AP1223" s="8">
        <f>IF(($B$1223&lt;&gt;2)+($J$1223&lt;&gt;2)+($R$1223&lt;&gt;2)+($Z$1223&lt;&gt;2)+($AH$1223&lt;&gt;2)=0,2,IF((($B$1223&lt;&gt;2)*$B$1223+($J$1223&lt;&gt;2)*$J$1223+($R$1223&lt;&gt;2)*$R$1223+($Z$1223&lt;&gt;2)*$Z$1223+($AH$1223&lt;&gt;2)*$AH$1223)/(($B$1223&lt;&gt;2)+($J$1223&lt;&gt;2)+($R$1223&lt;&gt;2)+($Z$1223&lt;&gt;2)+($AH$1223&lt;&gt;2))&gt;=0.5,1,0))</f>
        <v/>
      </c>
      <c r="AQ1223" s="8">
        <f>IF(($C$1223&lt;&gt;2)+($K$1223&lt;&gt;2)+($S$1223&lt;&gt;2)+($AA$1223&lt;&gt;2)+($AI$1223&lt;&gt;2)=0,2,IF((($C$1223&lt;&gt;2)*$C$1223+($K$1223&lt;&gt;2)*$K$1223+($S$1223&lt;&gt;2)*$S$1223+($AA$1223&lt;&gt;2)*$AA$1223+($AI$1223&lt;&gt;2)*$AI$1223)/(($C$1223&lt;&gt;2)+($K$1223&lt;&gt;2)+($S$1223&lt;&gt;2)+($AA$1223&lt;&gt;2)+($AI$1223&lt;&gt;2))&gt;=0.5,1,0))</f>
        <v/>
      </c>
      <c r="AR1223" s="8">
        <f>IF(($D$1223&lt;&gt;2)+($L$1223&lt;&gt;2)+($T$1223&lt;&gt;2)+($AB$1223&lt;&gt;2)+($AJ$1223&lt;&gt;2)=0,2,IF((($D$1223&lt;&gt;2)*$D$1223+($L$1223&lt;&gt;2)*$L$1223+($T$1223&lt;&gt;2)*$T$1223+($AB$1223&lt;&gt;2)*$AB$1223+($AJ$1223&lt;&gt;2)*$AJ$1223)/(($D$1223&lt;&gt;2)+($L$1223&lt;&gt;2)+($T$1223&lt;&gt;2)+($AB$1223&lt;&gt;2)+($AJ$1223&lt;&gt;2))&gt;=0.5,1,0))</f>
        <v/>
      </c>
      <c r="AS1223" s="8">
        <f>IF(($E$1223&lt;&gt;2)+($M$1223&lt;&gt;2)+($U$1223&lt;&gt;2)+($AC$1223&lt;&gt;2)+($AK$1223&lt;&gt;2)=0,2,IF((($E$1223&lt;&gt;2)*$E$1223+($M$1223&lt;&gt;2)*$M$1223+($U$1223&lt;&gt;2)*$U$1223+($AC$1223&lt;&gt;2)*$AC$1223+($AK$1223&lt;&gt;2)*$AK$1223)/(($E$1223&lt;&gt;2)+($M$1223&lt;&gt;2)+($U$1223&lt;&gt;2)+($AC$1223&lt;&gt;2)+($AK$1223&lt;&gt;2))&gt;=0.5,1,0))</f>
        <v/>
      </c>
      <c r="AT1223" s="8">
        <f>IF(($F$1223&lt;&gt;2)+($N$1223&lt;&gt;2)+($V$1223&lt;&gt;2)+($AD$1223&lt;&gt;2)+($AL$1223&lt;&gt;2)=0,2,IF((($F$1223&lt;&gt;2)*$F$1223+($N$1223&lt;&gt;2)*$N$1223+($V$1223&lt;&gt;2)*$V$1223+($AD$1223&lt;&gt;2)*$AD$1223+($AL$1223&lt;&gt;2)*$AL$1223)/(($F$1223&lt;&gt;2)+($N$1223&lt;&gt;2)+($V$1223&lt;&gt;2)+($AD$1223&lt;&gt;2)+($AL$1223&lt;&gt;2))&gt;=0.5,1,0))</f>
        <v/>
      </c>
      <c r="AU1223" s="8">
        <f>IF(($G$1223&lt;&gt;2)+($O$1223&lt;&gt;2)+($W$1223&lt;&gt;2)+($AE$1223&lt;&gt;2)+($AM$1223&lt;&gt;2)=0,2,IF((($G$1223&lt;&gt;2)*$G$1223+($O$1223&lt;&gt;2)*$O$1223+($W$1223&lt;&gt;2)*$W$1223+($AE$1223&lt;&gt;2)*$AE$1223+($AM$1223&lt;&gt;2)*$AM$1223)/(($G$1223&lt;&gt;2)+($O$1223&lt;&gt;2)+($W$1223&lt;&gt;2)+($AE$1223&lt;&gt;2)+($AM$1223&lt;&gt;2))&gt;=0.5,1,0))</f>
        <v/>
      </c>
      <c r="AV1223" s="8">
        <f>IF(($H$1223&lt;&gt;2)+($P$1223&lt;&gt;2)+($X$1223&lt;&gt;2)+($AF$1223&lt;&gt;2)+($AN$1223&lt;&gt;2)=0,2,IF((($H$1223&lt;&gt;2)*$H$1223+($P$1223&lt;&gt;2)*$P$1223+($X$1223&lt;&gt;2)*$X$1223+($AF$1223&lt;&gt;2)*$AF$1223+($AN$1223&lt;&gt;2)*$AN$1223)/(($H$1223&lt;&gt;2)+($P$1223&lt;&gt;2)+($X$1223&lt;&gt;2)+($AF$1223&lt;&gt;2)+($AN$1223&lt;&gt;2))&gt;=0.5,1,0))</f>
        <v/>
      </c>
      <c r="AX1223" s="16">
        <f>'Ground truth'!$B$19</f>
        <v/>
      </c>
      <c r="AY1223" s="16">
        <f>'Ground truth'!$C$19</f>
        <v/>
      </c>
      <c r="AZ1223" s="16">
        <f>'Ground truth'!$D$19</f>
        <v/>
      </c>
      <c r="BA1223" s="16">
        <f>'Ground truth'!$E$19</f>
        <v/>
      </c>
      <c r="BB1223" s="16">
        <f>'Ground truth'!$F$19</f>
        <v/>
      </c>
      <c r="BC1223" s="16">
        <f>'Ground truth'!$G$19</f>
        <v/>
      </c>
      <c r="BD1223" s="16">
        <f>'Ground truth'!$H$19</f>
        <v/>
      </c>
    </row>
    <row r="1224">
      <c r="A1224" s="3" t="inlineStr">
        <is>
          <t>Screwdriver Bit</t>
        </is>
      </c>
      <c r="B1224" s="8" t="n">
        <v>1</v>
      </c>
      <c r="C1224" s="8" t="n">
        <v>0</v>
      </c>
      <c r="D1224" s="8" t="n">
        <v>0</v>
      </c>
      <c r="E1224" s="8" t="n">
        <v>0</v>
      </c>
      <c r="F1224" s="8" t="n">
        <v>0</v>
      </c>
      <c r="G1224" s="8" t="n">
        <v>1</v>
      </c>
      <c r="H1224" s="8" t="n">
        <v>1</v>
      </c>
      <c r="J1224" s="8" t="n">
        <v>1</v>
      </c>
      <c r="K1224" s="8" t="n">
        <v>0</v>
      </c>
      <c r="L1224" s="8" t="n">
        <v>0</v>
      </c>
      <c r="M1224" s="8" t="n">
        <v>0</v>
      </c>
      <c r="N1224" s="8" t="n">
        <v>0</v>
      </c>
      <c r="O1224" s="8" t="n">
        <v>1</v>
      </c>
      <c r="P1224" s="8" t="n">
        <v>1</v>
      </c>
      <c r="R1224" s="8" t="n">
        <v>1</v>
      </c>
      <c r="S1224" s="8" t="n">
        <v>0</v>
      </c>
      <c r="T1224" s="8" t="n">
        <v>0</v>
      </c>
      <c r="U1224" s="8" t="n">
        <v>0</v>
      </c>
      <c r="V1224" s="8" t="n">
        <v>0</v>
      </c>
      <c r="W1224" s="8" t="n">
        <v>1</v>
      </c>
      <c r="X1224" s="8" t="n">
        <v>1</v>
      </c>
      <c r="Z1224" s="8" t="n">
        <v>1</v>
      </c>
      <c r="AA1224" s="8" t="n">
        <v>0</v>
      </c>
      <c r="AB1224" s="8" t="n">
        <v>0</v>
      </c>
      <c r="AC1224" s="8" t="n">
        <v>0</v>
      </c>
      <c r="AD1224" s="8" t="n">
        <v>0</v>
      </c>
      <c r="AE1224" s="8" t="n">
        <v>1</v>
      </c>
      <c r="AF1224" s="8" t="n">
        <v>1</v>
      </c>
      <c r="AH1224" s="8" t="n">
        <v>1</v>
      </c>
      <c r="AI1224" s="8" t="n">
        <v>0</v>
      </c>
      <c r="AJ1224" s="8" t="n">
        <v>0</v>
      </c>
      <c r="AK1224" s="8" t="n">
        <v>0</v>
      </c>
      <c r="AL1224" s="8" t="n">
        <v>0</v>
      </c>
      <c r="AM1224" s="8" t="n">
        <v>1</v>
      </c>
      <c r="AN1224" s="8" t="n">
        <v>1</v>
      </c>
      <c r="AP1224" s="8">
        <f>IF(($B$1224&lt;&gt;2)+($J$1224&lt;&gt;2)+($R$1224&lt;&gt;2)+($Z$1224&lt;&gt;2)+($AH$1224&lt;&gt;2)=0,2,IF((($B$1224&lt;&gt;2)*$B$1224+($J$1224&lt;&gt;2)*$J$1224+($R$1224&lt;&gt;2)*$R$1224+($Z$1224&lt;&gt;2)*$Z$1224+($AH$1224&lt;&gt;2)*$AH$1224)/(($B$1224&lt;&gt;2)+($J$1224&lt;&gt;2)+($R$1224&lt;&gt;2)+($Z$1224&lt;&gt;2)+($AH$1224&lt;&gt;2))&gt;=0.5,1,0))</f>
        <v/>
      </c>
      <c r="AQ1224" s="8">
        <f>IF(($C$1224&lt;&gt;2)+($K$1224&lt;&gt;2)+($S$1224&lt;&gt;2)+($AA$1224&lt;&gt;2)+($AI$1224&lt;&gt;2)=0,2,IF((($C$1224&lt;&gt;2)*$C$1224+($K$1224&lt;&gt;2)*$K$1224+($S$1224&lt;&gt;2)*$S$1224+($AA$1224&lt;&gt;2)*$AA$1224+($AI$1224&lt;&gt;2)*$AI$1224)/(($C$1224&lt;&gt;2)+($K$1224&lt;&gt;2)+($S$1224&lt;&gt;2)+($AA$1224&lt;&gt;2)+($AI$1224&lt;&gt;2))&gt;=0.5,1,0))</f>
        <v/>
      </c>
      <c r="AR1224" s="8">
        <f>IF(($D$1224&lt;&gt;2)+($L$1224&lt;&gt;2)+($T$1224&lt;&gt;2)+($AB$1224&lt;&gt;2)+($AJ$1224&lt;&gt;2)=0,2,IF((($D$1224&lt;&gt;2)*$D$1224+($L$1224&lt;&gt;2)*$L$1224+($T$1224&lt;&gt;2)*$T$1224+($AB$1224&lt;&gt;2)*$AB$1224+($AJ$1224&lt;&gt;2)*$AJ$1224)/(($D$1224&lt;&gt;2)+($L$1224&lt;&gt;2)+($T$1224&lt;&gt;2)+($AB$1224&lt;&gt;2)+($AJ$1224&lt;&gt;2))&gt;=0.5,1,0))</f>
        <v/>
      </c>
      <c r="AS1224" s="8">
        <f>IF(($E$1224&lt;&gt;2)+($M$1224&lt;&gt;2)+($U$1224&lt;&gt;2)+($AC$1224&lt;&gt;2)+($AK$1224&lt;&gt;2)=0,2,IF((($E$1224&lt;&gt;2)*$E$1224+($M$1224&lt;&gt;2)*$M$1224+($U$1224&lt;&gt;2)*$U$1224+($AC$1224&lt;&gt;2)*$AC$1224+($AK$1224&lt;&gt;2)*$AK$1224)/(($E$1224&lt;&gt;2)+($M$1224&lt;&gt;2)+($U$1224&lt;&gt;2)+($AC$1224&lt;&gt;2)+($AK$1224&lt;&gt;2))&gt;=0.5,1,0))</f>
        <v/>
      </c>
      <c r="AT1224" s="8">
        <f>IF(($F$1224&lt;&gt;2)+($N$1224&lt;&gt;2)+($V$1224&lt;&gt;2)+($AD$1224&lt;&gt;2)+($AL$1224&lt;&gt;2)=0,2,IF((($F$1224&lt;&gt;2)*$F$1224+($N$1224&lt;&gt;2)*$N$1224+($V$1224&lt;&gt;2)*$V$1224+($AD$1224&lt;&gt;2)*$AD$1224+($AL$1224&lt;&gt;2)*$AL$1224)/(($F$1224&lt;&gt;2)+($N$1224&lt;&gt;2)+($V$1224&lt;&gt;2)+($AD$1224&lt;&gt;2)+($AL$1224&lt;&gt;2))&gt;=0.5,1,0))</f>
        <v/>
      </c>
      <c r="AU1224" s="8">
        <f>IF(($G$1224&lt;&gt;2)+($O$1224&lt;&gt;2)+($W$1224&lt;&gt;2)+($AE$1224&lt;&gt;2)+($AM$1224&lt;&gt;2)=0,2,IF((($G$1224&lt;&gt;2)*$G$1224+($O$1224&lt;&gt;2)*$O$1224+($W$1224&lt;&gt;2)*$W$1224+($AE$1224&lt;&gt;2)*$AE$1224+($AM$1224&lt;&gt;2)*$AM$1224)/(($G$1224&lt;&gt;2)+($O$1224&lt;&gt;2)+($W$1224&lt;&gt;2)+($AE$1224&lt;&gt;2)+($AM$1224&lt;&gt;2))&gt;=0.5,1,0))</f>
        <v/>
      </c>
      <c r="AV1224" s="8">
        <f>IF(($H$1224&lt;&gt;2)+($P$1224&lt;&gt;2)+($X$1224&lt;&gt;2)+($AF$1224&lt;&gt;2)+($AN$1224&lt;&gt;2)=0,2,IF((($H$1224&lt;&gt;2)*$H$1224+($P$1224&lt;&gt;2)*$P$1224+($X$1224&lt;&gt;2)*$X$1224+($AF$1224&lt;&gt;2)*$AF$1224+($AN$1224&lt;&gt;2)*$AN$1224)/(($H$1224&lt;&gt;2)+($P$1224&lt;&gt;2)+($X$1224&lt;&gt;2)+($AF$1224&lt;&gt;2)+($AN$1224&lt;&gt;2))&gt;=0.5,1,0))</f>
        <v/>
      </c>
      <c r="AX1224" s="16">
        <f>'Ground truth'!$B$20</f>
        <v/>
      </c>
      <c r="AY1224" s="16">
        <f>'Ground truth'!$C$20</f>
        <v/>
      </c>
      <c r="AZ1224" s="16">
        <f>'Ground truth'!$D$20</f>
        <v/>
      </c>
      <c r="BA1224" s="16">
        <f>'Ground truth'!$E$20</f>
        <v/>
      </c>
      <c r="BB1224" s="16">
        <f>'Ground truth'!$F$20</f>
        <v/>
      </c>
      <c r="BC1224" s="16">
        <f>'Ground truth'!$G$20</f>
        <v/>
      </c>
      <c r="BD1224" s="16">
        <f>'Ground truth'!$H$20</f>
        <v/>
      </c>
    </row>
    <row r="1226">
      <c r="A1226" s="17" t="inlineStr">
        <is>
          <t>metrics — confident-only (unsure excluded from denominators)</t>
        </is>
      </c>
      <c r="B1226" s="10" t="inlineStr">
        <is>
          <t>run 1</t>
        </is>
      </c>
      <c r="C1226" s="10" t="inlineStr">
        <is>
          <t>run 2</t>
        </is>
      </c>
      <c r="D1226" s="10" t="inlineStr">
        <is>
          <t>run 3</t>
        </is>
      </c>
      <c r="E1226" s="10" t="inlineStr">
        <is>
          <t>run 4</t>
        </is>
      </c>
      <c r="F1226" s="10" t="inlineStr">
        <is>
          <t>run 5</t>
        </is>
      </c>
      <c r="G1226" s="10" t="inlineStr">
        <is>
          <t>avg-matrix</t>
        </is>
      </c>
      <c r="H1226" s="10" t="inlineStr">
        <is>
          <t>mean</t>
        </is>
      </c>
      <c r="I1226" s="10" t="inlineStr">
        <is>
          <t>std (pop.)</t>
        </is>
      </c>
      <c r="J1226" s="17" t="inlineStr">
        <is>
          <t>notes</t>
        </is>
      </c>
    </row>
    <row r="1227">
      <c r="A1227" s="7" t="inlineStr">
        <is>
          <t>TP</t>
        </is>
      </c>
      <c r="B1227" s="7">
        <f>SUMPRODUCT(($B$1218:$H$1224=1)*('Ground truth'!$B$14:$H$20=1))</f>
        <v/>
      </c>
      <c r="C1227" s="7">
        <f>SUMPRODUCT(($J$1218:$P$1224=1)*('Ground truth'!$B$14:$H$20=1))</f>
        <v/>
      </c>
      <c r="D1227" s="7">
        <f>SUMPRODUCT(($R$1218:$X$1224=1)*('Ground truth'!$B$14:$H$20=1))</f>
        <v/>
      </c>
      <c r="E1227" s="7">
        <f>SUMPRODUCT(($Z$1218:$AF$1224=1)*('Ground truth'!$B$14:$H$20=1))</f>
        <v/>
      </c>
      <c r="F1227" s="7">
        <f>SUMPRODUCT(($AH$1218:$AN$1224=1)*('Ground truth'!$B$14:$H$20=1))</f>
        <v/>
      </c>
      <c r="G1227" s="7">
        <f>SUMPRODUCT(($AP$1218:$AV$1224=1)*('Ground truth'!$B$14:$H$20=1))</f>
        <v/>
      </c>
      <c r="H1227" s="12">
        <f>AVERAGE($B$1227:$F$1227)</f>
        <v/>
      </c>
      <c r="I1227" s="12">
        <f>STDEV.P($B$1227:$F$1227)</f>
        <v/>
      </c>
    </row>
    <row r="1228">
      <c r="A1228" s="7" t="inlineStr">
        <is>
          <t>TN</t>
        </is>
      </c>
      <c r="B1228" s="7">
        <f>SUMPRODUCT(($B$1218:$H$1224=0)*('Ground truth'!$B$14:$H$20=0))</f>
        <v/>
      </c>
      <c r="C1228" s="7">
        <f>SUMPRODUCT(($J$1218:$P$1224=0)*('Ground truth'!$B$14:$H$20=0))</f>
        <v/>
      </c>
      <c r="D1228" s="7">
        <f>SUMPRODUCT(($R$1218:$X$1224=0)*('Ground truth'!$B$14:$H$20=0))</f>
        <v/>
      </c>
      <c r="E1228" s="7">
        <f>SUMPRODUCT(($Z$1218:$AF$1224=0)*('Ground truth'!$B$14:$H$20=0))</f>
        <v/>
      </c>
      <c r="F1228" s="7">
        <f>SUMPRODUCT(($AH$1218:$AN$1224=0)*('Ground truth'!$B$14:$H$20=0))</f>
        <v/>
      </c>
      <c r="G1228" s="7">
        <f>SUMPRODUCT(($AP$1218:$AV$1224=0)*('Ground truth'!$B$14:$H$20=0))</f>
        <v/>
      </c>
      <c r="H1228" s="12">
        <f>AVERAGE($B$1228:$F$1228)</f>
        <v/>
      </c>
      <c r="I1228" s="12">
        <f>STDEV.P($B$1228:$F$1228)</f>
        <v/>
      </c>
    </row>
    <row r="1229">
      <c r="A1229" s="7" t="inlineStr">
        <is>
          <t>FP</t>
        </is>
      </c>
      <c r="B1229" s="7">
        <f>SUMPRODUCT(($B$1218:$H$1224=1)*('Ground truth'!$B$14:$H$20=0))</f>
        <v/>
      </c>
      <c r="C1229" s="7">
        <f>SUMPRODUCT(($J$1218:$P$1224=1)*('Ground truth'!$B$14:$H$20=0))</f>
        <v/>
      </c>
      <c r="D1229" s="7">
        <f>SUMPRODUCT(($R$1218:$X$1224=1)*('Ground truth'!$B$14:$H$20=0))</f>
        <v/>
      </c>
      <c r="E1229" s="7">
        <f>SUMPRODUCT(($Z$1218:$AF$1224=1)*('Ground truth'!$B$14:$H$20=0))</f>
        <v/>
      </c>
      <c r="F1229" s="7">
        <f>SUMPRODUCT(($AH$1218:$AN$1224=1)*('Ground truth'!$B$14:$H$20=0))</f>
        <v/>
      </c>
      <c r="G1229" s="7">
        <f>SUMPRODUCT(($AP$1218:$AV$1224=1)*('Ground truth'!$B$14:$H$20=0))</f>
        <v/>
      </c>
      <c r="H1229" s="12">
        <f>AVERAGE($B$1229:$F$1229)</f>
        <v/>
      </c>
      <c r="I1229" s="12">
        <f>STDEV.P($B$1229:$F$1229)</f>
        <v/>
      </c>
    </row>
    <row r="1230">
      <c r="A1230" s="7" t="inlineStr">
        <is>
          <t>FN</t>
        </is>
      </c>
      <c r="B1230" s="7">
        <f>SUMPRODUCT(($B$1218:$H$1224=0)*('Ground truth'!$B$14:$H$20=1))</f>
        <v/>
      </c>
      <c r="C1230" s="7">
        <f>SUMPRODUCT(($J$1218:$P$1224=0)*('Ground truth'!$B$14:$H$20=1))</f>
        <v/>
      </c>
      <c r="D1230" s="7">
        <f>SUMPRODUCT(($R$1218:$X$1224=0)*('Ground truth'!$B$14:$H$20=1))</f>
        <v/>
      </c>
      <c r="E1230" s="7">
        <f>SUMPRODUCT(($Z$1218:$AF$1224=0)*('Ground truth'!$B$14:$H$20=1))</f>
        <v/>
      </c>
      <c r="F1230" s="7">
        <f>SUMPRODUCT(($AH$1218:$AN$1224=0)*('Ground truth'!$B$14:$H$20=1))</f>
        <v/>
      </c>
      <c r="G1230" s="7">
        <f>SUMPRODUCT(($AP$1218:$AV$1224=0)*('Ground truth'!$B$14:$H$20=1))</f>
        <v/>
      </c>
      <c r="H1230" s="12">
        <f>AVERAGE($B$1230:$F$1230)</f>
        <v/>
      </c>
      <c r="I1230" s="12">
        <f>STDEV.P($B$1230:$F$1230)</f>
        <v/>
      </c>
    </row>
    <row r="1231">
      <c r="A1231" s="4" t="inlineStr">
        <is>
          <t>Precision</t>
        </is>
      </c>
      <c r="B1231" s="12">
        <f>IFERROR($B$1227/($B$1227+$B$1229),0)</f>
        <v/>
      </c>
      <c r="C1231" s="12">
        <f>IFERROR($C$1227/($C$1227+$C$1229),0)</f>
        <v/>
      </c>
      <c r="D1231" s="12">
        <f>IFERROR($D$1227/($D$1227+$D$1229),0)</f>
        <v/>
      </c>
      <c r="E1231" s="12">
        <f>IFERROR($E$1227/($E$1227+$E$1229),0)</f>
        <v/>
      </c>
      <c r="F1231" s="12">
        <f>IFERROR($F$1227/($F$1227+$F$1229),0)</f>
        <v/>
      </c>
      <c r="G1231" s="12">
        <f>IFERROR($G$1227/($G$1227+$G$1229),0)</f>
        <v/>
      </c>
      <c r="H1231" s="18">
        <f>AVERAGE($B$1231:$F$1231)</f>
        <v/>
      </c>
      <c r="I1231" s="18">
        <f>STDEV.P($B$1231:$F$1231)</f>
        <v/>
      </c>
    </row>
    <row r="1232">
      <c r="A1232" s="4" t="inlineStr">
        <is>
          <t>Recall</t>
        </is>
      </c>
      <c r="B1232" s="12">
        <f>IFERROR($B$1227/($B$1227+$B$1230),0)</f>
        <v/>
      </c>
      <c r="C1232" s="12">
        <f>IFERROR($C$1227/($C$1227+$C$1230),0)</f>
        <v/>
      </c>
      <c r="D1232" s="12">
        <f>IFERROR($D$1227/($D$1227+$D$1230),0)</f>
        <v/>
      </c>
      <c r="E1232" s="12">
        <f>IFERROR($E$1227/($E$1227+$E$1230),0)</f>
        <v/>
      </c>
      <c r="F1232" s="12">
        <f>IFERROR($F$1227/($F$1227+$F$1230),0)</f>
        <v/>
      </c>
      <c r="G1232" s="12">
        <f>IFERROR($G$1227/($G$1227+$G$1230),0)</f>
        <v/>
      </c>
      <c r="H1232" s="18">
        <f>AVERAGE($B$1232:$F$1232)</f>
        <v/>
      </c>
      <c r="I1232" s="18">
        <f>STDEV.P($B$1232:$F$1232)</f>
        <v/>
      </c>
    </row>
    <row r="1233">
      <c r="A1233" s="4" t="inlineStr">
        <is>
          <t>F1</t>
        </is>
      </c>
      <c r="B1233" s="12">
        <f>IFERROR(2*$B$1231*$B$1232/($B$1231+$B$1232),0)</f>
        <v/>
      </c>
      <c r="C1233" s="12">
        <f>IFERROR(2*$C$1231*$C$1232/($C$1231+$C$1232),0)</f>
        <v/>
      </c>
      <c r="D1233" s="12">
        <f>IFERROR(2*$D$1231*$D$1232/($D$1231+$D$1232),0)</f>
        <v/>
      </c>
      <c r="E1233" s="12">
        <f>IFERROR(2*$E$1231*$E$1232/($E$1231+$E$1232),0)</f>
        <v/>
      </c>
      <c r="F1233" s="12">
        <f>IFERROR(2*$F$1231*$F$1232/($F$1231+$F$1232),0)</f>
        <v/>
      </c>
      <c r="G1233" s="12">
        <f>IFERROR(2*$G$1231*$G$1232/($G$1231+$G$1232),0)</f>
        <v/>
      </c>
      <c r="H1233" s="18">
        <f>AVERAGE($B$1233:$F$1233)</f>
        <v/>
      </c>
      <c r="I1233" s="18">
        <f>STDEV.P($B$1233:$F$1233)</f>
        <v/>
      </c>
    </row>
    <row r="1234">
      <c r="A1234" s="4" t="inlineStr">
        <is>
          <t>Accuracy</t>
        </is>
      </c>
      <c r="B1234" s="12">
        <f>IFERROR(($B$1227+$B$1228)/($B$1227+$B$1228+$B$1229+$B$1230),0)</f>
        <v/>
      </c>
      <c r="C1234" s="12">
        <f>IFERROR(($C$1227+$C$1228)/($C$1227+$C$1228+$C$1229+$C$1230),0)</f>
        <v/>
      </c>
      <c r="D1234" s="12">
        <f>IFERROR(($D$1227+$D$1228)/($D$1227+$D$1228+$D$1229+$D$1230),0)</f>
        <v/>
      </c>
      <c r="E1234" s="12">
        <f>IFERROR(($E$1227+$E$1228)/($E$1227+$E$1228+$E$1229+$E$1230),0)</f>
        <v/>
      </c>
      <c r="F1234" s="12">
        <f>IFERROR(($F$1227+$F$1228)/($F$1227+$F$1228+$F$1229+$F$1230),0)</f>
        <v/>
      </c>
      <c r="G1234" s="12">
        <f>IFERROR(($G$1227+$G$1228)/($G$1227+$G$1228+$G$1229+$G$1230),0)</f>
        <v/>
      </c>
      <c r="H1234" s="18">
        <f>AVERAGE($B$1234:$F$1234)</f>
        <v/>
      </c>
      <c r="I1234" s="18">
        <f>STDEV.P($B$1234:$F$1234)</f>
        <v/>
      </c>
    </row>
    <row r="1235">
      <c r="A1235" s="4" t="inlineStr">
        <is>
          <t>Edit distance</t>
        </is>
      </c>
      <c r="B1235" s="12">
        <f>SUMPRODUCT(ABS('Ground truth'!$B$14:$H$20-$B$1218:$H$1224))</f>
        <v/>
      </c>
      <c r="C1235" s="12">
        <f>SUMPRODUCT(ABS('Ground truth'!$B$14:$H$20-$J$1218:$P$1224))</f>
        <v/>
      </c>
      <c r="D1235" s="12">
        <f>SUMPRODUCT(ABS('Ground truth'!$B$14:$H$20-$R$1218:$X$1224))</f>
        <v/>
      </c>
      <c r="E1235" s="12">
        <f>SUMPRODUCT(ABS('Ground truth'!$B$14:$H$20-$Z$1218:$AF$1224))</f>
        <v/>
      </c>
      <c r="F1235" s="12">
        <f>SUMPRODUCT(ABS('Ground truth'!$B$14:$H$20-$AH$1218:$AN$1224))</f>
        <v/>
      </c>
      <c r="G1235" s="12">
        <f>SUMPRODUCT(ABS('Ground truth'!$B$14:$H$20-$AP$1218:$AV$1224))</f>
        <v/>
      </c>
      <c r="H1235" s="18">
        <f>AVERAGE($B$1235:$F$1235)</f>
        <v/>
      </c>
      <c r="I1235" s="18">
        <f>STDEV.P($B$1235:$F$1235)</f>
        <v/>
      </c>
    </row>
    <row r="1236">
      <c r="A1236" s="4" t="inlineStr">
        <is>
          <t>Spectral distance</t>
        </is>
      </c>
      <c r="B1236" s="12">
        <f>SQRT(SUMPRODUCT(('Ground truth'!$K$14:$K$20-$B$1247:$B$1253)^2))</f>
        <v/>
      </c>
      <c r="C1236" s="12">
        <f>SQRT(SUMPRODUCT(('Ground truth'!$K$14:$K$20-$C$1247:$C$1253)^2))</f>
        <v/>
      </c>
      <c r="D1236" s="12">
        <f>SQRT(SUMPRODUCT(('Ground truth'!$K$14:$K$20-$D$1247:$D$1253)^2))</f>
        <v/>
      </c>
      <c r="E1236" s="12">
        <f>SQRT(SUMPRODUCT(('Ground truth'!$K$14:$K$20-$E$1247:$E$1253)^2))</f>
        <v/>
      </c>
      <c r="F1236" s="12">
        <f>SQRT(SUMPRODUCT(('Ground truth'!$K$14:$K$20-$F$1247:$F$1253)^2))</f>
        <v/>
      </c>
      <c r="G1236" s="12">
        <f>SQRT(SUMPRODUCT(('Ground truth'!$K$14:$K$20-$G$1247:$G$1253)^2))</f>
        <v/>
      </c>
      <c r="H1236" s="18">
        <f>AVERAGE($B$1236:$F$1236)</f>
        <v/>
      </c>
      <c r="I1236" s="18">
        <f>STDEV.P($B$1236:$F$1236)</f>
        <v/>
      </c>
    </row>
    <row r="1237">
      <c r="A1237" s="4" t="inlineStr">
        <is>
          <t>Unsure cells</t>
        </is>
      </c>
      <c r="B1237" s="7">
        <f>COUNTIF($B$1218:$H$1224,2)</f>
        <v/>
      </c>
      <c r="C1237" s="7">
        <f>COUNTIF($J$1218:$P$1224,2)</f>
        <v/>
      </c>
      <c r="D1237" s="7">
        <f>COUNTIF($R$1218:$X$1224,2)</f>
        <v/>
      </c>
      <c r="E1237" s="7">
        <f>COUNTIF($Z$1218:$AF$1224,2)</f>
        <v/>
      </c>
      <c r="F1237" s="7">
        <f>COUNTIF($AH$1218:$AN$1224,2)</f>
        <v/>
      </c>
      <c r="G1237" s="7">
        <f>COUNTIF($AP$1218:$AV$1224,2)</f>
        <v/>
      </c>
      <c r="H1237" s="12">
        <f>AVERAGE($B$1237:$F$1237)</f>
        <v/>
      </c>
      <c r="I1237" s="12">
        <f>STDEV.P($B$1237:$F$1237)</f>
        <v/>
      </c>
    </row>
    <row r="1238">
      <c r="A1238" s="3" t="inlineStr">
        <is>
          <t>eigenvalues (real part, numpy order; pasted)</t>
        </is>
      </c>
    </row>
    <row r="1239">
      <c r="A1239" s="3" t="inlineStr">
        <is>
          <t xml:space="preserve">  λ1</t>
        </is>
      </c>
      <c r="B1239" s="19" t="n">
        <v>4.759422879414413</v>
      </c>
      <c r="C1239" s="19" t="n">
        <v>4.759422879414413</v>
      </c>
      <c r="D1239" s="19" t="n">
        <v>4.759422879414413</v>
      </c>
      <c r="E1239" s="19" t="n">
        <v>4.759422879414413</v>
      </c>
      <c r="F1239" s="19" t="n">
        <v>4.759422879414413</v>
      </c>
      <c r="G1239" s="19" t="n">
        <v>4.759422879414413</v>
      </c>
    </row>
    <row r="1240">
      <c r="A1240" s="3" t="inlineStr">
        <is>
          <t xml:space="preserve">  λ2</t>
        </is>
      </c>
      <c r="B1240" s="19" t="n">
        <v>2.371066209278312</v>
      </c>
      <c r="C1240" s="19" t="n">
        <v>2.371066209278312</v>
      </c>
      <c r="D1240" s="19" t="n">
        <v>2.371066209278312</v>
      </c>
      <c r="E1240" s="19" t="n">
        <v>2.371066209278312</v>
      </c>
      <c r="F1240" s="19" t="n">
        <v>2.371066209278312</v>
      </c>
      <c r="G1240" s="19" t="n">
        <v>2.371066209278312</v>
      </c>
    </row>
    <row r="1241">
      <c r="A1241" s="3" t="inlineStr">
        <is>
          <t xml:space="preserve">  λ3</t>
        </is>
      </c>
      <c r="B1241" s="19" t="n">
        <v>-0.9999999999999992</v>
      </c>
      <c r="C1241" s="19" t="n">
        <v>-0.9999999999999992</v>
      </c>
      <c r="D1241" s="19" t="n">
        <v>-0.9999999999999992</v>
      </c>
      <c r="E1241" s="19" t="n">
        <v>-0.9999999999999992</v>
      </c>
      <c r="F1241" s="19" t="n">
        <v>-0.9999999999999992</v>
      </c>
      <c r="G1241" s="19" t="n">
        <v>-0.9999999999999992</v>
      </c>
    </row>
    <row r="1242">
      <c r="A1242" s="3" t="inlineStr">
        <is>
          <t xml:space="preserve">  λ4</t>
        </is>
      </c>
      <c r="B1242" s="19" t="n">
        <v>-0.6641707438865285</v>
      </c>
      <c r="C1242" s="19" t="n">
        <v>-0.6641707438865285</v>
      </c>
      <c r="D1242" s="19" t="n">
        <v>-0.6641707438865285</v>
      </c>
      <c r="E1242" s="19" t="n">
        <v>-0.6641707438865285</v>
      </c>
      <c r="F1242" s="19" t="n">
        <v>-0.6641707438865285</v>
      </c>
      <c r="G1242" s="19" t="n">
        <v>-0.6641707438865285</v>
      </c>
    </row>
    <row r="1243">
      <c r="A1243" s="3" t="inlineStr">
        <is>
          <t xml:space="preserve">  λ5</t>
        </is>
      </c>
      <c r="B1243" s="19" t="n">
        <v>0.5336816551938008</v>
      </c>
      <c r="C1243" s="19" t="n">
        <v>0.5336816551938008</v>
      </c>
      <c r="D1243" s="19" t="n">
        <v>0.5336816551938008</v>
      </c>
      <c r="E1243" s="19" t="n">
        <v>0.5336816551938008</v>
      </c>
      <c r="F1243" s="19" t="n">
        <v>0.5336816551938008</v>
      </c>
      <c r="G1243" s="19" t="n">
        <v>0.5336816551938008</v>
      </c>
    </row>
    <row r="1244">
      <c r="A1244" s="3" t="inlineStr">
        <is>
          <t xml:space="preserve">  λ6</t>
        </is>
      </c>
      <c r="B1244" s="19" t="n">
        <v>-9.613592753646883e-17</v>
      </c>
      <c r="C1244" s="19" t="n">
        <v>-9.613592753646883e-17</v>
      </c>
      <c r="D1244" s="19" t="n">
        <v>-9.613592753646883e-17</v>
      </c>
      <c r="E1244" s="19" t="n">
        <v>-9.613592753646883e-17</v>
      </c>
      <c r="F1244" s="19" t="n">
        <v>-9.613592753646883e-17</v>
      </c>
      <c r="G1244" s="19" t="n">
        <v>-9.613592753646883e-17</v>
      </c>
    </row>
    <row r="1245">
      <c r="A1245" s="3" t="inlineStr">
        <is>
          <t xml:space="preserve">  λ7</t>
        </is>
      </c>
      <c r="B1245" s="19" t="n">
        <v>1</v>
      </c>
      <c r="C1245" s="19" t="n">
        <v>1</v>
      </c>
      <c r="D1245" s="19" t="n">
        <v>1</v>
      </c>
      <c r="E1245" s="19" t="n">
        <v>1</v>
      </c>
      <c r="F1245" s="19" t="n">
        <v>1</v>
      </c>
      <c r="G1245" s="19" t="n">
        <v>1</v>
      </c>
    </row>
    <row r="1246">
      <c r="A1246" s="3" t="inlineStr">
        <is>
          <t>eigenvalues sorted desc (LARGE)</t>
        </is>
      </c>
    </row>
    <row r="1247">
      <c r="A1247" s="3" t="inlineStr">
        <is>
          <t xml:space="preserve">  λ(1)</t>
        </is>
      </c>
      <c r="B1247" s="19">
        <f>LARGE($B$1239:$B$1245,1)</f>
        <v/>
      </c>
      <c r="C1247" s="19">
        <f>LARGE($C$1239:$C$1245,1)</f>
        <v/>
      </c>
      <c r="D1247" s="19">
        <f>LARGE($D$1239:$D$1245,1)</f>
        <v/>
      </c>
      <c r="E1247" s="19">
        <f>LARGE($E$1239:$E$1245,1)</f>
        <v/>
      </c>
      <c r="F1247" s="19">
        <f>LARGE($F$1239:$F$1245,1)</f>
        <v/>
      </c>
      <c r="G1247" s="19">
        <f>LARGE($G$1239:$G$1245,1)</f>
        <v/>
      </c>
    </row>
    <row r="1248">
      <c r="A1248" s="3" t="inlineStr">
        <is>
          <t xml:space="preserve">  λ(2)</t>
        </is>
      </c>
      <c r="B1248" s="19">
        <f>LARGE($B$1239:$B$1245,2)</f>
        <v/>
      </c>
      <c r="C1248" s="19">
        <f>LARGE($C$1239:$C$1245,2)</f>
        <v/>
      </c>
      <c r="D1248" s="19">
        <f>LARGE($D$1239:$D$1245,2)</f>
        <v/>
      </c>
      <c r="E1248" s="19">
        <f>LARGE($E$1239:$E$1245,2)</f>
        <v/>
      </c>
      <c r="F1248" s="19">
        <f>LARGE($F$1239:$F$1245,2)</f>
        <v/>
      </c>
      <c r="G1248" s="19">
        <f>LARGE($G$1239:$G$1245,2)</f>
        <v/>
      </c>
    </row>
    <row r="1249">
      <c r="A1249" s="3" t="inlineStr">
        <is>
          <t xml:space="preserve">  λ(3)</t>
        </is>
      </c>
      <c r="B1249" s="19">
        <f>LARGE($B$1239:$B$1245,3)</f>
        <v/>
      </c>
      <c r="C1249" s="19">
        <f>LARGE($C$1239:$C$1245,3)</f>
        <v/>
      </c>
      <c r="D1249" s="19">
        <f>LARGE($D$1239:$D$1245,3)</f>
        <v/>
      </c>
      <c r="E1249" s="19">
        <f>LARGE($E$1239:$E$1245,3)</f>
        <v/>
      </c>
      <c r="F1249" s="19">
        <f>LARGE($F$1239:$F$1245,3)</f>
        <v/>
      </c>
      <c r="G1249" s="19">
        <f>LARGE($G$1239:$G$1245,3)</f>
        <v/>
      </c>
    </row>
    <row r="1250">
      <c r="A1250" s="3" t="inlineStr">
        <is>
          <t xml:space="preserve">  λ(4)</t>
        </is>
      </c>
      <c r="B1250" s="19">
        <f>LARGE($B$1239:$B$1245,4)</f>
        <v/>
      </c>
      <c r="C1250" s="19">
        <f>LARGE($C$1239:$C$1245,4)</f>
        <v/>
      </c>
      <c r="D1250" s="19">
        <f>LARGE($D$1239:$D$1245,4)</f>
        <v/>
      </c>
      <c r="E1250" s="19">
        <f>LARGE($E$1239:$E$1245,4)</f>
        <v/>
      </c>
      <c r="F1250" s="19">
        <f>LARGE($F$1239:$F$1245,4)</f>
        <v/>
      </c>
      <c r="G1250" s="19">
        <f>LARGE($G$1239:$G$1245,4)</f>
        <v/>
      </c>
    </row>
    <row r="1251">
      <c r="A1251" s="3" t="inlineStr">
        <is>
          <t xml:space="preserve">  λ(5)</t>
        </is>
      </c>
      <c r="B1251" s="19">
        <f>LARGE($B$1239:$B$1245,5)</f>
        <v/>
      </c>
      <c r="C1251" s="19">
        <f>LARGE($C$1239:$C$1245,5)</f>
        <v/>
      </c>
      <c r="D1251" s="19">
        <f>LARGE($D$1239:$D$1245,5)</f>
        <v/>
      </c>
      <c r="E1251" s="19">
        <f>LARGE($E$1239:$E$1245,5)</f>
        <v/>
      </c>
      <c r="F1251" s="19">
        <f>LARGE($F$1239:$F$1245,5)</f>
        <v/>
      </c>
      <c r="G1251" s="19">
        <f>LARGE($G$1239:$G$1245,5)</f>
        <v/>
      </c>
    </row>
    <row r="1252">
      <c r="A1252" s="3" t="inlineStr">
        <is>
          <t xml:space="preserve">  λ(6)</t>
        </is>
      </c>
      <c r="B1252" s="19">
        <f>LARGE($B$1239:$B$1245,6)</f>
        <v/>
      </c>
      <c r="C1252" s="19">
        <f>LARGE($C$1239:$C$1245,6)</f>
        <v/>
      </c>
      <c r="D1252" s="19">
        <f>LARGE($D$1239:$D$1245,6)</f>
        <v/>
      </c>
      <c r="E1252" s="19">
        <f>LARGE($E$1239:$E$1245,6)</f>
        <v/>
      </c>
      <c r="F1252" s="19">
        <f>LARGE($F$1239:$F$1245,6)</f>
        <v/>
      </c>
      <c r="G1252" s="19">
        <f>LARGE($G$1239:$G$1245,6)</f>
        <v/>
      </c>
    </row>
    <row r="1253">
      <c r="A1253" s="3" t="inlineStr">
        <is>
          <t xml:space="preserve">  λ(7)</t>
        </is>
      </c>
      <c r="B1253" s="19">
        <f>LARGE($B$1239:$B$1245,7)</f>
        <v/>
      </c>
      <c r="C1253" s="19">
        <f>LARGE($C$1239:$C$1245,7)</f>
        <v/>
      </c>
      <c r="D1253" s="19">
        <f>LARGE($D$1239:$D$1245,7)</f>
        <v/>
      </c>
      <c r="E1253" s="19">
        <f>LARGE($E$1239:$E$1245,7)</f>
        <v/>
      </c>
      <c r="F1253" s="19">
        <f>LARGE($F$1239:$F$1245,7)</f>
        <v/>
      </c>
      <c r="G1253" s="19">
        <f>LARGE($G$1239:$G$1245,7)</f>
        <v/>
      </c>
    </row>
    <row r="1254">
      <c r="A1254" s="3" t="inlineStr">
        <is>
          <t>check: Σeig − trace (→0)</t>
        </is>
      </c>
      <c r="B1254" s="3">
        <f>ROUND(SUM($B$1239:$B$1245)-($B$1218+$C$1219+$D$1220+$E$1221+$F$1222+$G$1223+$H$1224),6)</f>
        <v/>
      </c>
      <c r="C1254" s="3">
        <f>ROUND(SUM($C$1239:$C$1245)-($J$1218+$K$1219+$L$1220+$M$1221+$N$1222+$O$1223+$P$1224),6)</f>
        <v/>
      </c>
      <c r="D1254" s="3">
        <f>ROUND(SUM($D$1239:$D$1245)-($R$1218+$S$1219+$T$1220+$U$1221+$V$1222+$W$1223+$X$1224),6)</f>
        <v/>
      </c>
      <c r="E1254" s="3">
        <f>ROUND(SUM($E$1239:$E$1245)-($Z$1218+$AA$1219+$AB$1220+$AC$1221+$AD$1222+$AE$1223+$AF$1224),6)</f>
        <v/>
      </c>
      <c r="F1254" s="3">
        <f>ROUND(SUM($F$1239:$F$1245)-($AH$1218+$AI$1219+$AJ$1220+$AK$1221+$AL$1222+$AM$1223+$AN$1224),6)</f>
        <v/>
      </c>
      <c r="G1254" s="3">
        <f>ROUND(SUM($G$1239:$G$1245)-($AP$1218+$AQ$1219+$AR$1220+$AS$1221+$AT$1222+$AU$1223+$AV$1224),6)</f>
        <v/>
      </c>
    </row>
    <row r="1255">
      <c r="A1255" s="3" t="inlineStr">
        <is>
          <t>check: Πeig − det (→0)</t>
        </is>
      </c>
      <c r="B1255" s="3">
        <f>ROUND(MDETERM($B$1218:$H$1224)-PRODUCT($B$1239:$B$1245),6)</f>
        <v/>
      </c>
      <c r="C1255" s="3">
        <f>ROUND(MDETERM($J$1218:$P$1224)-PRODUCT($C$1239:$C$1245),6)</f>
        <v/>
      </c>
      <c r="D1255" s="3">
        <f>ROUND(MDETERM($R$1218:$X$1224)-PRODUCT($D$1239:$D$1245),6)</f>
        <v/>
      </c>
      <c r="E1255" s="3">
        <f>ROUND(MDETERM($Z$1218:$AF$1224)-PRODUCT($E$1239:$E$1245),6)</f>
        <v/>
      </c>
      <c r="F1255" s="3">
        <f>ROUND(MDETERM($AH$1218:$AN$1224)-PRODUCT($F$1239:$F$1245),6)</f>
        <v/>
      </c>
      <c r="G1255" s="3">
        <f>ROUND(MDETERM($AP$1218:$AV$1224)-PRODUCT($G$1239:$G$1245),6)</f>
        <v/>
      </c>
    </row>
    <row r="1256">
      <c r="A1256" s="3" t="inlineStr">
        <is>
          <t>complex eigenvalues?</t>
        </is>
      </c>
      <c r="B1256" s="3" t="inlineStr"/>
      <c r="C1256" s="3" t="inlineStr"/>
      <c r="D1256" s="3" t="inlineStr"/>
      <c r="E1256" s="3" t="inlineStr"/>
      <c r="F1256" s="3" t="inlineStr"/>
      <c r="G1256" s="3" t="inlineStr"/>
    </row>
    <row r="1257">
      <c r="A1257" s="3" t="inlineStr">
        <is>
          <t>check: det(M − λᵢI) per sorted λ (→0)</t>
        </is>
      </c>
    </row>
    <row r="1258">
      <c r="A1258" s="3" t="inlineStr">
        <is>
          <t xml:space="preserve">  det(M − λ(1)I)</t>
        </is>
      </c>
      <c r="B1258" s="3">
        <f t="array" ref="B1258">ROUND(MDETERM($B$1218:$H$1224-$B$1247*MUNIT(7)),6)</f>
        <v/>
      </c>
      <c r="C1258" s="3">
        <f t="array" ref="C1258">ROUND(MDETERM($J$1218:$P$1224-$C$1247*MUNIT(7)),6)</f>
        <v/>
      </c>
      <c r="D1258" s="3">
        <f t="array" ref="D1258">ROUND(MDETERM($R$1218:$X$1224-$D$1247*MUNIT(7)),6)</f>
        <v/>
      </c>
      <c r="E1258" s="3">
        <f t="array" ref="E1258">ROUND(MDETERM($Z$1218:$AF$1224-$E$1247*MUNIT(7)),6)</f>
        <v/>
      </c>
      <c r="F1258" s="3">
        <f t="array" ref="F1258">ROUND(MDETERM($AH$1218:$AN$1224-$F$1247*MUNIT(7)),6)</f>
        <v/>
      </c>
      <c r="G1258" s="3">
        <f t="array" ref="G1258">ROUND(MDETERM($AP$1218:$AV$1224-$G$1247*MUNIT(7)),6)</f>
        <v/>
      </c>
    </row>
    <row r="1259">
      <c r="A1259" s="3" t="inlineStr">
        <is>
          <t xml:space="preserve">  det(M − λ(2)I)</t>
        </is>
      </c>
      <c r="B1259" s="3">
        <f t="array" ref="B1259">ROUND(MDETERM($B$1218:$H$1224-$B$1248*MUNIT(7)),6)</f>
        <v/>
      </c>
      <c r="C1259" s="3">
        <f t="array" ref="C1259">ROUND(MDETERM($J$1218:$P$1224-$C$1248*MUNIT(7)),6)</f>
        <v/>
      </c>
      <c r="D1259" s="3">
        <f t="array" ref="D1259">ROUND(MDETERM($R$1218:$X$1224-$D$1248*MUNIT(7)),6)</f>
        <v/>
      </c>
      <c r="E1259" s="3">
        <f t="array" ref="E1259">ROUND(MDETERM($Z$1218:$AF$1224-$E$1248*MUNIT(7)),6)</f>
        <v/>
      </c>
      <c r="F1259" s="3">
        <f t="array" ref="F1259">ROUND(MDETERM($AH$1218:$AN$1224-$F$1248*MUNIT(7)),6)</f>
        <v/>
      </c>
      <c r="G1259" s="3">
        <f t="array" ref="G1259">ROUND(MDETERM($AP$1218:$AV$1224-$G$1248*MUNIT(7)),6)</f>
        <v/>
      </c>
    </row>
    <row r="1260">
      <c r="A1260" s="3" t="inlineStr">
        <is>
          <t xml:space="preserve">  det(M − λ(3)I)</t>
        </is>
      </c>
      <c r="B1260" s="3">
        <f t="array" ref="B1260">ROUND(MDETERM($B$1218:$H$1224-$B$1249*MUNIT(7)),6)</f>
        <v/>
      </c>
      <c r="C1260" s="3">
        <f t="array" ref="C1260">ROUND(MDETERM($J$1218:$P$1224-$C$1249*MUNIT(7)),6)</f>
        <v/>
      </c>
      <c r="D1260" s="3">
        <f t="array" ref="D1260">ROUND(MDETERM($R$1218:$X$1224-$D$1249*MUNIT(7)),6)</f>
        <v/>
      </c>
      <c r="E1260" s="3">
        <f t="array" ref="E1260">ROUND(MDETERM($Z$1218:$AF$1224-$E$1249*MUNIT(7)),6)</f>
        <v/>
      </c>
      <c r="F1260" s="3">
        <f t="array" ref="F1260">ROUND(MDETERM($AH$1218:$AN$1224-$F$1249*MUNIT(7)),6)</f>
        <v/>
      </c>
      <c r="G1260" s="3">
        <f t="array" ref="G1260">ROUND(MDETERM($AP$1218:$AV$1224-$G$1249*MUNIT(7)),6)</f>
        <v/>
      </c>
    </row>
    <row r="1261">
      <c r="A1261" s="3" t="inlineStr">
        <is>
          <t xml:space="preserve">  det(M − λ(4)I)</t>
        </is>
      </c>
      <c r="B1261" s="3">
        <f t="array" ref="B1261">ROUND(MDETERM($B$1218:$H$1224-$B$1250*MUNIT(7)),6)</f>
        <v/>
      </c>
      <c r="C1261" s="3">
        <f t="array" ref="C1261">ROUND(MDETERM($J$1218:$P$1224-$C$1250*MUNIT(7)),6)</f>
        <v/>
      </c>
      <c r="D1261" s="3">
        <f t="array" ref="D1261">ROUND(MDETERM($R$1218:$X$1224-$D$1250*MUNIT(7)),6)</f>
        <v/>
      </c>
      <c r="E1261" s="3">
        <f t="array" ref="E1261">ROUND(MDETERM($Z$1218:$AF$1224-$E$1250*MUNIT(7)),6)</f>
        <v/>
      </c>
      <c r="F1261" s="3">
        <f t="array" ref="F1261">ROUND(MDETERM($AH$1218:$AN$1224-$F$1250*MUNIT(7)),6)</f>
        <v/>
      </c>
      <c r="G1261" s="3">
        <f t="array" ref="G1261">ROUND(MDETERM($AP$1218:$AV$1224-$G$1250*MUNIT(7)),6)</f>
        <v/>
      </c>
    </row>
    <row r="1262">
      <c r="A1262" s="3" t="inlineStr">
        <is>
          <t xml:space="preserve">  det(M − λ(5)I)</t>
        </is>
      </c>
      <c r="B1262" s="3">
        <f t="array" ref="B1262">ROUND(MDETERM($B$1218:$H$1224-$B$1251*MUNIT(7)),6)</f>
        <v/>
      </c>
      <c r="C1262" s="3">
        <f t="array" ref="C1262">ROUND(MDETERM($J$1218:$P$1224-$C$1251*MUNIT(7)),6)</f>
        <v/>
      </c>
      <c r="D1262" s="3">
        <f t="array" ref="D1262">ROUND(MDETERM($R$1218:$X$1224-$D$1251*MUNIT(7)),6)</f>
        <v/>
      </c>
      <c r="E1262" s="3">
        <f t="array" ref="E1262">ROUND(MDETERM($Z$1218:$AF$1224-$E$1251*MUNIT(7)),6)</f>
        <v/>
      </c>
      <c r="F1262" s="3">
        <f t="array" ref="F1262">ROUND(MDETERM($AH$1218:$AN$1224-$F$1251*MUNIT(7)),6)</f>
        <v/>
      </c>
      <c r="G1262" s="3">
        <f t="array" ref="G1262">ROUND(MDETERM($AP$1218:$AV$1224-$G$1251*MUNIT(7)),6)</f>
        <v/>
      </c>
    </row>
    <row r="1263">
      <c r="A1263" s="3" t="inlineStr">
        <is>
          <t xml:space="preserve">  det(M − λ(6)I)</t>
        </is>
      </c>
      <c r="B1263" s="3">
        <f t="array" ref="B1263">ROUND(MDETERM($B$1218:$H$1224-$B$1252*MUNIT(7)),6)</f>
        <v/>
      </c>
      <c r="C1263" s="3">
        <f t="array" ref="C1263">ROUND(MDETERM($J$1218:$P$1224-$C$1252*MUNIT(7)),6)</f>
        <v/>
      </c>
      <c r="D1263" s="3">
        <f t="array" ref="D1263">ROUND(MDETERM($R$1218:$X$1224-$D$1252*MUNIT(7)),6)</f>
        <v/>
      </c>
      <c r="E1263" s="3">
        <f t="array" ref="E1263">ROUND(MDETERM($Z$1218:$AF$1224-$E$1252*MUNIT(7)),6)</f>
        <v/>
      </c>
      <c r="F1263" s="3">
        <f t="array" ref="F1263">ROUND(MDETERM($AH$1218:$AN$1224-$F$1252*MUNIT(7)),6)</f>
        <v/>
      </c>
      <c r="G1263" s="3">
        <f t="array" ref="G1263">ROUND(MDETERM($AP$1218:$AV$1224-$G$1252*MUNIT(7)),6)</f>
        <v/>
      </c>
    </row>
    <row r="1264">
      <c r="A1264" s="3" t="inlineStr">
        <is>
          <t xml:space="preserve">  det(M − λ(7)I)</t>
        </is>
      </c>
      <c r="B1264" s="3">
        <f t="array" ref="B1264">ROUND(MDETERM($B$1218:$H$1224-$B$1253*MUNIT(7)),6)</f>
        <v/>
      </c>
      <c r="C1264" s="3">
        <f t="array" ref="C1264">ROUND(MDETERM($J$1218:$P$1224-$C$1253*MUNIT(7)),6)</f>
        <v/>
      </c>
      <c r="D1264" s="3">
        <f t="array" ref="D1264">ROUND(MDETERM($R$1218:$X$1224-$D$1253*MUNIT(7)),6)</f>
        <v/>
      </c>
      <c r="E1264" s="3">
        <f t="array" ref="E1264">ROUND(MDETERM($Z$1218:$AF$1224-$E$1253*MUNIT(7)),6)</f>
        <v/>
      </c>
      <c r="F1264" s="3">
        <f t="array" ref="F1264">ROUND(MDETERM($AH$1218:$AN$1224-$F$1253*MUNIT(7)),6)</f>
        <v/>
      </c>
      <c r="G1264" s="3">
        <f t="array" ref="G1264">ROUND(MDETERM($AP$1218:$AV$1224-$G$1253*MUNIT(7)),6)</f>
        <v/>
      </c>
    </row>
    <row r="1268" ht="16" customHeight="1">
      <c r="A1268" s="14" t="inlineStr">
        <is>
          <t>RAG R1-R3 | deepseek-r1:14b</t>
        </is>
      </c>
      <c r="B1268" s="9" t="inlineStr">
        <is>
          <t>run 1 (raw, pasted)</t>
        </is>
      </c>
      <c r="J1268" s="9" t="inlineStr">
        <is>
          <t>run 2 (raw, pasted)</t>
        </is>
      </c>
      <c r="R1268" s="9" t="inlineStr">
        <is>
          <t>run 3 (raw, pasted)</t>
        </is>
      </c>
      <c r="Z1268" s="9" t="inlineStr">
        <is>
          <t>run 4 (raw, pasted)</t>
        </is>
      </c>
      <c r="AH1268" s="9" t="inlineStr">
        <is>
          <t>run 5 (raw, pasted)</t>
        </is>
      </c>
      <c r="AP1268" s="9" t="inlineStr">
        <is>
          <t>Step2 average matrix (formula)</t>
        </is>
      </c>
      <c r="AX1268" s="9" t="inlineStr">
        <is>
          <t>ground truth (reference)</t>
        </is>
      </c>
    </row>
    <row r="1269" ht="60" customHeight="1">
      <c r="B1269" s="15" t="inlineStr">
        <is>
          <t>Motor</t>
        </is>
      </c>
      <c r="C1269" s="15" t="inlineStr">
        <is>
          <t>Battery Pack</t>
        </is>
      </c>
      <c r="D1269" s="15" t="inlineStr">
        <is>
          <t>Gear System</t>
        </is>
      </c>
      <c r="E1269" s="15" t="inlineStr">
        <is>
          <t>Switch</t>
        </is>
      </c>
      <c r="F1269" s="15" t="inlineStr">
        <is>
          <t>Bit Holder/Chuck</t>
        </is>
      </c>
      <c r="G1269" s="15" t="inlineStr">
        <is>
          <t>Screw Bit</t>
        </is>
      </c>
      <c r="H1269" s="15" t="inlineStr">
        <is>
          <t>Control Board</t>
        </is>
      </c>
      <c r="J1269" s="15" t="inlineStr">
        <is>
          <t>Motor</t>
        </is>
      </c>
      <c r="K1269" s="15" t="inlineStr">
        <is>
          <t>Battery Pack</t>
        </is>
      </c>
      <c r="L1269" s="15" t="inlineStr">
        <is>
          <t>Gear System</t>
        </is>
      </c>
      <c r="M1269" s="15" t="inlineStr">
        <is>
          <t>Switch</t>
        </is>
      </c>
      <c r="N1269" s="15" t="inlineStr">
        <is>
          <t>Bit Holder/Chuck</t>
        </is>
      </c>
      <c r="O1269" s="15" t="inlineStr">
        <is>
          <t>Screw Bit</t>
        </is>
      </c>
      <c r="P1269" s="15" t="inlineStr">
        <is>
          <t>Control Board</t>
        </is>
      </c>
      <c r="R1269" s="15" t="inlineStr">
        <is>
          <t>Motor</t>
        </is>
      </c>
      <c r="S1269" s="15" t="inlineStr">
        <is>
          <t>Battery Pack</t>
        </is>
      </c>
      <c r="T1269" s="15" t="inlineStr">
        <is>
          <t>Gear System</t>
        </is>
      </c>
      <c r="U1269" s="15" t="inlineStr">
        <is>
          <t>Switch</t>
        </is>
      </c>
      <c r="V1269" s="15" t="inlineStr">
        <is>
          <t>Bit Holder/Chuck</t>
        </is>
      </c>
      <c r="W1269" s="15" t="inlineStr">
        <is>
          <t>Screw Bit</t>
        </is>
      </c>
      <c r="X1269" s="15" t="inlineStr">
        <is>
          <t>Control Board</t>
        </is>
      </c>
      <c r="Z1269" s="15" t="inlineStr">
        <is>
          <t>Motor</t>
        </is>
      </c>
      <c r="AA1269" s="15" t="inlineStr">
        <is>
          <t>Battery Pack</t>
        </is>
      </c>
      <c r="AB1269" s="15" t="inlineStr">
        <is>
          <t>Gear System</t>
        </is>
      </c>
      <c r="AC1269" s="15" t="inlineStr">
        <is>
          <t>Switch</t>
        </is>
      </c>
      <c r="AD1269" s="15" t="inlineStr">
        <is>
          <t>Bit Holder/Chuck</t>
        </is>
      </c>
      <c r="AE1269" s="15" t="inlineStr">
        <is>
          <t>Screw Bit</t>
        </is>
      </c>
      <c r="AF1269" s="15" t="inlineStr">
        <is>
          <t>Control Board</t>
        </is>
      </c>
      <c r="AH1269" s="15" t="inlineStr">
        <is>
          <t>Motor</t>
        </is>
      </c>
      <c r="AI1269" s="15" t="inlineStr">
        <is>
          <t>Battery Pack</t>
        </is>
      </c>
      <c r="AJ1269" s="15" t="inlineStr">
        <is>
          <t>Gear System</t>
        </is>
      </c>
      <c r="AK1269" s="15" t="inlineStr">
        <is>
          <t>Switch</t>
        </is>
      </c>
      <c r="AL1269" s="15" t="inlineStr">
        <is>
          <t>Bit Holder/Chuck</t>
        </is>
      </c>
      <c r="AM1269" s="15" t="inlineStr">
        <is>
          <t>Screw Bit</t>
        </is>
      </c>
      <c r="AN1269" s="15" t="inlineStr">
        <is>
          <t>Control Board</t>
        </is>
      </c>
      <c r="AP1269" s="15" t="inlineStr">
        <is>
          <t>Motor</t>
        </is>
      </c>
      <c r="AQ1269" s="15" t="inlineStr">
        <is>
          <t>Battery Pack</t>
        </is>
      </c>
      <c r="AR1269" s="15" t="inlineStr">
        <is>
          <t>Gear System</t>
        </is>
      </c>
      <c r="AS1269" s="15" t="inlineStr">
        <is>
          <t>Switch</t>
        </is>
      </c>
      <c r="AT1269" s="15" t="inlineStr">
        <is>
          <t>Bit Holder/Chuck</t>
        </is>
      </c>
      <c r="AU1269" s="15" t="inlineStr">
        <is>
          <t>Screw Bit</t>
        </is>
      </c>
      <c r="AV1269" s="15" t="inlineStr">
        <is>
          <t>Control Board</t>
        </is>
      </c>
    </row>
    <row r="1270">
      <c r="A1270" s="3" t="inlineStr">
        <is>
          <t>Motor</t>
        </is>
      </c>
      <c r="B1270" s="8" t="n">
        <v>1</v>
      </c>
      <c r="C1270" s="8" t="n">
        <v>1</v>
      </c>
      <c r="D1270" s="8" t="n">
        <v>1</v>
      </c>
      <c r="E1270" s="8" t="n">
        <v>1</v>
      </c>
      <c r="F1270" s="8" t="n">
        <v>0</v>
      </c>
      <c r="G1270" s="8" t="n">
        <v>0</v>
      </c>
      <c r="H1270" s="8" t="n">
        <v>1</v>
      </c>
      <c r="J1270" s="8" t="n">
        <v>1</v>
      </c>
      <c r="K1270" s="8" t="n">
        <v>1</v>
      </c>
      <c r="L1270" s="8" t="n">
        <v>1</v>
      </c>
      <c r="M1270" s="8" t="n">
        <v>1</v>
      </c>
      <c r="N1270" s="8" t="n">
        <v>1</v>
      </c>
      <c r="O1270" s="8" t="n">
        <v>0</v>
      </c>
      <c r="P1270" s="8" t="n">
        <v>1</v>
      </c>
      <c r="R1270" s="8" t="n">
        <v>1</v>
      </c>
      <c r="S1270" s="8" t="n">
        <v>1</v>
      </c>
      <c r="T1270" s="8" t="n">
        <v>1</v>
      </c>
      <c r="U1270" s="8" t="n">
        <v>1</v>
      </c>
      <c r="V1270" s="8" t="n">
        <v>0</v>
      </c>
      <c r="W1270" s="8" t="n">
        <v>0</v>
      </c>
      <c r="X1270" s="8" t="n">
        <v>1</v>
      </c>
      <c r="Z1270" s="8" t="n">
        <v>1</v>
      </c>
      <c r="AA1270" s="8" t="n">
        <v>1</v>
      </c>
      <c r="AB1270" s="8" t="n">
        <v>1</v>
      </c>
      <c r="AC1270" s="8" t="n">
        <v>1</v>
      </c>
      <c r="AD1270" s="8" t="n">
        <v>1</v>
      </c>
      <c r="AE1270" s="8" t="n">
        <v>0</v>
      </c>
      <c r="AF1270" s="8" t="n">
        <v>1</v>
      </c>
      <c r="AH1270" s="8" t="n">
        <v>1</v>
      </c>
      <c r="AI1270" s="8" t="n">
        <v>1</v>
      </c>
      <c r="AJ1270" s="8" t="n">
        <v>1</v>
      </c>
      <c r="AK1270" s="8" t="n">
        <v>1</v>
      </c>
      <c r="AL1270" s="8" t="n">
        <v>0</v>
      </c>
      <c r="AM1270" s="8" t="n">
        <v>0</v>
      </c>
      <c r="AN1270" s="8" t="n">
        <v>1</v>
      </c>
      <c r="AP1270" s="8">
        <f>IF(($B$1270&lt;&gt;2)+($J$1270&lt;&gt;2)+($R$1270&lt;&gt;2)+($Z$1270&lt;&gt;2)+($AH$1270&lt;&gt;2)=0,2,IF((($B$1270&lt;&gt;2)*$B$1270+($J$1270&lt;&gt;2)*$J$1270+($R$1270&lt;&gt;2)*$R$1270+($Z$1270&lt;&gt;2)*$Z$1270+($AH$1270&lt;&gt;2)*$AH$1270)/(($B$1270&lt;&gt;2)+($J$1270&lt;&gt;2)+($R$1270&lt;&gt;2)+($Z$1270&lt;&gt;2)+($AH$1270&lt;&gt;2))&gt;=0.5,1,0))</f>
        <v/>
      </c>
      <c r="AQ1270" s="8">
        <f>IF(($C$1270&lt;&gt;2)+($K$1270&lt;&gt;2)+($S$1270&lt;&gt;2)+($AA$1270&lt;&gt;2)+($AI$1270&lt;&gt;2)=0,2,IF((($C$1270&lt;&gt;2)*$C$1270+($K$1270&lt;&gt;2)*$K$1270+($S$1270&lt;&gt;2)*$S$1270+($AA$1270&lt;&gt;2)*$AA$1270+($AI$1270&lt;&gt;2)*$AI$1270)/(($C$1270&lt;&gt;2)+($K$1270&lt;&gt;2)+($S$1270&lt;&gt;2)+($AA$1270&lt;&gt;2)+($AI$1270&lt;&gt;2))&gt;=0.5,1,0))</f>
        <v/>
      </c>
      <c r="AR1270" s="8">
        <f>IF(($D$1270&lt;&gt;2)+($L$1270&lt;&gt;2)+($T$1270&lt;&gt;2)+($AB$1270&lt;&gt;2)+($AJ$1270&lt;&gt;2)=0,2,IF((($D$1270&lt;&gt;2)*$D$1270+($L$1270&lt;&gt;2)*$L$1270+($T$1270&lt;&gt;2)*$T$1270+($AB$1270&lt;&gt;2)*$AB$1270+($AJ$1270&lt;&gt;2)*$AJ$1270)/(($D$1270&lt;&gt;2)+($L$1270&lt;&gt;2)+($T$1270&lt;&gt;2)+($AB$1270&lt;&gt;2)+($AJ$1270&lt;&gt;2))&gt;=0.5,1,0))</f>
        <v/>
      </c>
      <c r="AS1270" s="8">
        <f>IF(($E$1270&lt;&gt;2)+($M$1270&lt;&gt;2)+($U$1270&lt;&gt;2)+($AC$1270&lt;&gt;2)+($AK$1270&lt;&gt;2)=0,2,IF((($E$1270&lt;&gt;2)*$E$1270+($M$1270&lt;&gt;2)*$M$1270+($U$1270&lt;&gt;2)*$U$1270+($AC$1270&lt;&gt;2)*$AC$1270+($AK$1270&lt;&gt;2)*$AK$1270)/(($E$1270&lt;&gt;2)+($M$1270&lt;&gt;2)+($U$1270&lt;&gt;2)+($AC$1270&lt;&gt;2)+($AK$1270&lt;&gt;2))&gt;=0.5,1,0))</f>
        <v/>
      </c>
      <c r="AT1270" s="8">
        <f>IF(($F$1270&lt;&gt;2)+($N$1270&lt;&gt;2)+($V$1270&lt;&gt;2)+($AD$1270&lt;&gt;2)+($AL$1270&lt;&gt;2)=0,2,IF((($F$1270&lt;&gt;2)*$F$1270+($N$1270&lt;&gt;2)*$N$1270+($V$1270&lt;&gt;2)*$V$1270+($AD$1270&lt;&gt;2)*$AD$1270+($AL$1270&lt;&gt;2)*$AL$1270)/(($F$1270&lt;&gt;2)+($N$1270&lt;&gt;2)+($V$1270&lt;&gt;2)+($AD$1270&lt;&gt;2)+($AL$1270&lt;&gt;2))&gt;=0.5,1,0))</f>
        <v/>
      </c>
      <c r="AU1270" s="8">
        <f>IF(($G$1270&lt;&gt;2)+($O$1270&lt;&gt;2)+($W$1270&lt;&gt;2)+($AE$1270&lt;&gt;2)+($AM$1270&lt;&gt;2)=0,2,IF((($G$1270&lt;&gt;2)*$G$1270+($O$1270&lt;&gt;2)*$O$1270+($W$1270&lt;&gt;2)*$W$1270+($AE$1270&lt;&gt;2)*$AE$1270+($AM$1270&lt;&gt;2)*$AM$1270)/(($G$1270&lt;&gt;2)+($O$1270&lt;&gt;2)+($W$1270&lt;&gt;2)+($AE$1270&lt;&gt;2)+($AM$1270&lt;&gt;2))&gt;=0.5,1,0))</f>
        <v/>
      </c>
      <c r="AV1270" s="8">
        <f>IF(($H$1270&lt;&gt;2)+($P$1270&lt;&gt;2)+($X$1270&lt;&gt;2)+($AF$1270&lt;&gt;2)+($AN$1270&lt;&gt;2)=0,2,IF((($H$1270&lt;&gt;2)*$H$1270+($P$1270&lt;&gt;2)*$P$1270+($X$1270&lt;&gt;2)*$X$1270+($AF$1270&lt;&gt;2)*$AF$1270+($AN$1270&lt;&gt;2)*$AN$1270)/(($H$1270&lt;&gt;2)+($P$1270&lt;&gt;2)+($X$1270&lt;&gt;2)+($AF$1270&lt;&gt;2)+($AN$1270&lt;&gt;2))&gt;=0.5,1,0))</f>
        <v/>
      </c>
      <c r="AX1270" s="16">
        <f>'Ground truth'!$B$14</f>
        <v/>
      </c>
      <c r="AY1270" s="16">
        <f>'Ground truth'!$C$14</f>
        <v/>
      </c>
      <c r="AZ1270" s="16">
        <f>'Ground truth'!$D$14</f>
        <v/>
      </c>
      <c r="BA1270" s="16">
        <f>'Ground truth'!$E$14</f>
        <v/>
      </c>
      <c r="BB1270" s="16">
        <f>'Ground truth'!$F$14</f>
        <v/>
      </c>
      <c r="BC1270" s="16">
        <f>'Ground truth'!$G$14</f>
        <v/>
      </c>
      <c r="BD1270" s="16">
        <f>'Ground truth'!$H$14</f>
        <v/>
      </c>
    </row>
    <row r="1271">
      <c r="A1271" s="3" t="inlineStr">
        <is>
          <t>Battery Pack</t>
        </is>
      </c>
      <c r="B1271" s="8" t="n">
        <v>1</v>
      </c>
      <c r="C1271" s="8" t="n">
        <v>1</v>
      </c>
      <c r="D1271" s="8" t="n">
        <v>0</v>
      </c>
      <c r="E1271" s="8" t="n">
        <v>1</v>
      </c>
      <c r="F1271" s="8" t="n">
        <v>0</v>
      </c>
      <c r="G1271" s="8" t="n">
        <v>0</v>
      </c>
      <c r="H1271" s="8" t="n">
        <v>1</v>
      </c>
      <c r="J1271" s="8" t="n">
        <v>1</v>
      </c>
      <c r="K1271" s="8" t="n">
        <v>1</v>
      </c>
      <c r="L1271" s="8" t="n">
        <v>0</v>
      </c>
      <c r="M1271" s="8" t="n">
        <v>0</v>
      </c>
      <c r="N1271" s="8" t="n">
        <v>0</v>
      </c>
      <c r="O1271" s="8" t="n">
        <v>0</v>
      </c>
      <c r="P1271" s="8" t="n">
        <v>1</v>
      </c>
      <c r="R1271" s="8" t="n">
        <v>1</v>
      </c>
      <c r="S1271" s="8" t="n">
        <v>1</v>
      </c>
      <c r="T1271" s="8" t="n">
        <v>1</v>
      </c>
      <c r="U1271" s="8" t="n">
        <v>1</v>
      </c>
      <c r="V1271" s="8" t="n">
        <v>0</v>
      </c>
      <c r="W1271" s="8" t="n">
        <v>0</v>
      </c>
      <c r="X1271" s="8" t="n">
        <v>1</v>
      </c>
      <c r="Z1271" s="8" t="n">
        <v>1</v>
      </c>
      <c r="AA1271" s="8" t="n">
        <v>1</v>
      </c>
      <c r="AB1271" s="8" t="n">
        <v>0</v>
      </c>
      <c r="AC1271" s="8" t="n">
        <v>1</v>
      </c>
      <c r="AD1271" s="8" t="n">
        <v>0</v>
      </c>
      <c r="AE1271" s="8" t="n">
        <v>0</v>
      </c>
      <c r="AF1271" s="8" t="n">
        <v>1</v>
      </c>
      <c r="AH1271" s="8" t="n">
        <v>1</v>
      </c>
      <c r="AI1271" s="8" t="n">
        <v>1</v>
      </c>
      <c r="AJ1271" s="8" t="n">
        <v>0</v>
      </c>
      <c r="AK1271" s="8" t="n">
        <v>1</v>
      </c>
      <c r="AL1271" s="8" t="n">
        <v>0</v>
      </c>
      <c r="AM1271" s="8" t="n">
        <v>0</v>
      </c>
      <c r="AN1271" s="8" t="n">
        <v>1</v>
      </c>
      <c r="AP1271" s="8">
        <f>IF(($B$1271&lt;&gt;2)+($J$1271&lt;&gt;2)+($R$1271&lt;&gt;2)+($Z$1271&lt;&gt;2)+($AH$1271&lt;&gt;2)=0,2,IF((($B$1271&lt;&gt;2)*$B$1271+($J$1271&lt;&gt;2)*$J$1271+($R$1271&lt;&gt;2)*$R$1271+($Z$1271&lt;&gt;2)*$Z$1271+($AH$1271&lt;&gt;2)*$AH$1271)/(($B$1271&lt;&gt;2)+($J$1271&lt;&gt;2)+($R$1271&lt;&gt;2)+($Z$1271&lt;&gt;2)+($AH$1271&lt;&gt;2))&gt;=0.5,1,0))</f>
        <v/>
      </c>
      <c r="AQ1271" s="8">
        <f>IF(($C$1271&lt;&gt;2)+($K$1271&lt;&gt;2)+($S$1271&lt;&gt;2)+($AA$1271&lt;&gt;2)+($AI$1271&lt;&gt;2)=0,2,IF((($C$1271&lt;&gt;2)*$C$1271+($K$1271&lt;&gt;2)*$K$1271+($S$1271&lt;&gt;2)*$S$1271+($AA$1271&lt;&gt;2)*$AA$1271+($AI$1271&lt;&gt;2)*$AI$1271)/(($C$1271&lt;&gt;2)+($K$1271&lt;&gt;2)+($S$1271&lt;&gt;2)+($AA$1271&lt;&gt;2)+($AI$1271&lt;&gt;2))&gt;=0.5,1,0))</f>
        <v/>
      </c>
      <c r="AR1271" s="8">
        <f>IF(($D$1271&lt;&gt;2)+($L$1271&lt;&gt;2)+($T$1271&lt;&gt;2)+($AB$1271&lt;&gt;2)+($AJ$1271&lt;&gt;2)=0,2,IF((($D$1271&lt;&gt;2)*$D$1271+($L$1271&lt;&gt;2)*$L$1271+($T$1271&lt;&gt;2)*$T$1271+($AB$1271&lt;&gt;2)*$AB$1271+($AJ$1271&lt;&gt;2)*$AJ$1271)/(($D$1271&lt;&gt;2)+($L$1271&lt;&gt;2)+($T$1271&lt;&gt;2)+($AB$1271&lt;&gt;2)+($AJ$1271&lt;&gt;2))&gt;=0.5,1,0))</f>
        <v/>
      </c>
      <c r="AS1271" s="8">
        <f>IF(($E$1271&lt;&gt;2)+($M$1271&lt;&gt;2)+($U$1271&lt;&gt;2)+($AC$1271&lt;&gt;2)+($AK$1271&lt;&gt;2)=0,2,IF((($E$1271&lt;&gt;2)*$E$1271+($M$1271&lt;&gt;2)*$M$1271+($U$1271&lt;&gt;2)*$U$1271+($AC$1271&lt;&gt;2)*$AC$1271+($AK$1271&lt;&gt;2)*$AK$1271)/(($E$1271&lt;&gt;2)+($M$1271&lt;&gt;2)+($U$1271&lt;&gt;2)+($AC$1271&lt;&gt;2)+($AK$1271&lt;&gt;2))&gt;=0.5,1,0))</f>
        <v/>
      </c>
      <c r="AT1271" s="8">
        <f>IF(($F$1271&lt;&gt;2)+($N$1271&lt;&gt;2)+($V$1271&lt;&gt;2)+($AD$1271&lt;&gt;2)+($AL$1271&lt;&gt;2)=0,2,IF((($F$1271&lt;&gt;2)*$F$1271+($N$1271&lt;&gt;2)*$N$1271+($V$1271&lt;&gt;2)*$V$1271+($AD$1271&lt;&gt;2)*$AD$1271+($AL$1271&lt;&gt;2)*$AL$1271)/(($F$1271&lt;&gt;2)+($N$1271&lt;&gt;2)+($V$1271&lt;&gt;2)+($AD$1271&lt;&gt;2)+($AL$1271&lt;&gt;2))&gt;=0.5,1,0))</f>
        <v/>
      </c>
      <c r="AU1271" s="8">
        <f>IF(($G$1271&lt;&gt;2)+($O$1271&lt;&gt;2)+($W$1271&lt;&gt;2)+($AE$1271&lt;&gt;2)+($AM$1271&lt;&gt;2)=0,2,IF((($G$1271&lt;&gt;2)*$G$1271+($O$1271&lt;&gt;2)*$O$1271+($W$1271&lt;&gt;2)*$W$1271+($AE$1271&lt;&gt;2)*$AE$1271+($AM$1271&lt;&gt;2)*$AM$1271)/(($G$1271&lt;&gt;2)+($O$1271&lt;&gt;2)+($W$1271&lt;&gt;2)+($AE$1271&lt;&gt;2)+($AM$1271&lt;&gt;2))&gt;=0.5,1,0))</f>
        <v/>
      </c>
      <c r="AV1271" s="8">
        <f>IF(($H$1271&lt;&gt;2)+($P$1271&lt;&gt;2)+($X$1271&lt;&gt;2)+($AF$1271&lt;&gt;2)+($AN$1271&lt;&gt;2)=0,2,IF((($H$1271&lt;&gt;2)*$H$1271+($P$1271&lt;&gt;2)*$P$1271+($X$1271&lt;&gt;2)*$X$1271+($AF$1271&lt;&gt;2)*$AF$1271+($AN$1271&lt;&gt;2)*$AN$1271)/(($H$1271&lt;&gt;2)+($P$1271&lt;&gt;2)+($X$1271&lt;&gt;2)+($AF$1271&lt;&gt;2)+($AN$1271&lt;&gt;2))&gt;=0.5,1,0))</f>
        <v/>
      </c>
      <c r="AX1271" s="16">
        <f>'Ground truth'!$B$15</f>
        <v/>
      </c>
      <c r="AY1271" s="16">
        <f>'Ground truth'!$C$15</f>
        <v/>
      </c>
      <c r="AZ1271" s="16">
        <f>'Ground truth'!$D$15</f>
        <v/>
      </c>
      <c r="BA1271" s="16">
        <f>'Ground truth'!$E$15</f>
        <v/>
      </c>
      <c r="BB1271" s="16">
        <f>'Ground truth'!$F$15</f>
        <v/>
      </c>
      <c r="BC1271" s="16">
        <f>'Ground truth'!$G$15</f>
        <v/>
      </c>
      <c r="BD1271" s="16">
        <f>'Ground truth'!$H$15</f>
        <v/>
      </c>
    </row>
    <row r="1272">
      <c r="A1272" s="3" t="inlineStr">
        <is>
          <t>Gear System</t>
        </is>
      </c>
      <c r="B1272" s="8" t="n">
        <v>1</v>
      </c>
      <c r="C1272" s="8" t="n">
        <v>0</v>
      </c>
      <c r="D1272" s="8" t="n">
        <v>1</v>
      </c>
      <c r="E1272" s="8" t="n">
        <v>0</v>
      </c>
      <c r="F1272" s="8" t="n">
        <v>1</v>
      </c>
      <c r="G1272" s="8" t="n">
        <v>0</v>
      </c>
      <c r="H1272" s="8" t="n">
        <v>1</v>
      </c>
      <c r="J1272" s="8" t="n">
        <v>1</v>
      </c>
      <c r="K1272" s="8" t="n">
        <v>0</v>
      </c>
      <c r="L1272" s="8" t="n">
        <v>1</v>
      </c>
      <c r="M1272" s="8" t="n">
        <v>0</v>
      </c>
      <c r="N1272" s="8" t="n">
        <v>1</v>
      </c>
      <c r="O1272" s="8" t="n">
        <v>0</v>
      </c>
      <c r="P1272" s="8" t="n">
        <v>0</v>
      </c>
      <c r="R1272" s="8" t="n">
        <v>1</v>
      </c>
      <c r="S1272" s="8" t="n">
        <v>1</v>
      </c>
      <c r="T1272" s="8" t="n">
        <v>1</v>
      </c>
      <c r="U1272" s="8" t="n">
        <v>0</v>
      </c>
      <c r="V1272" s="8" t="n">
        <v>1</v>
      </c>
      <c r="W1272" s="8" t="n">
        <v>0</v>
      </c>
      <c r="X1272" s="8" t="n">
        <v>1</v>
      </c>
      <c r="Z1272" s="8" t="n">
        <v>1</v>
      </c>
      <c r="AA1272" s="8" t="n">
        <v>0</v>
      </c>
      <c r="AB1272" s="8" t="n">
        <v>1</v>
      </c>
      <c r="AC1272" s="8" t="n">
        <v>0</v>
      </c>
      <c r="AD1272" s="8" t="n">
        <v>1</v>
      </c>
      <c r="AE1272" s="8" t="n">
        <v>0</v>
      </c>
      <c r="AF1272" s="20" t="n">
        <v>2</v>
      </c>
      <c r="AH1272" s="8" t="n">
        <v>1</v>
      </c>
      <c r="AI1272" s="8" t="n">
        <v>0</v>
      </c>
      <c r="AJ1272" s="8" t="n">
        <v>1</v>
      </c>
      <c r="AK1272" s="8" t="n">
        <v>0</v>
      </c>
      <c r="AL1272" s="8" t="n">
        <v>1</v>
      </c>
      <c r="AM1272" s="8" t="n">
        <v>0</v>
      </c>
      <c r="AN1272" s="8" t="n">
        <v>1</v>
      </c>
      <c r="AP1272" s="8">
        <f>IF(($B$1272&lt;&gt;2)+($J$1272&lt;&gt;2)+($R$1272&lt;&gt;2)+($Z$1272&lt;&gt;2)+($AH$1272&lt;&gt;2)=0,2,IF((($B$1272&lt;&gt;2)*$B$1272+($J$1272&lt;&gt;2)*$J$1272+($R$1272&lt;&gt;2)*$R$1272+($Z$1272&lt;&gt;2)*$Z$1272+($AH$1272&lt;&gt;2)*$AH$1272)/(($B$1272&lt;&gt;2)+($J$1272&lt;&gt;2)+($R$1272&lt;&gt;2)+($Z$1272&lt;&gt;2)+($AH$1272&lt;&gt;2))&gt;=0.5,1,0))</f>
        <v/>
      </c>
      <c r="AQ1272" s="8">
        <f>IF(($C$1272&lt;&gt;2)+($K$1272&lt;&gt;2)+($S$1272&lt;&gt;2)+($AA$1272&lt;&gt;2)+($AI$1272&lt;&gt;2)=0,2,IF((($C$1272&lt;&gt;2)*$C$1272+($K$1272&lt;&gt;2)*$K$1272+($S$1272&lt;&gt;2)*$S$1272+($AA$1272&lt;&gt;2)*$AA$1272+($AI$1272&lt;&gt;2)*$AI$1272)/(($C$1272&lt;&gt;2)+($K$1272&lt;&gt;2)+($S$1272&lt;&gt;2)+($AA$1272&lt;&gt;2)+($AI$1272&lt;&gt;2))&gt;=0.5,1,0))</f>
        <v/>
      </c>
      <c r="AR1272" s="8">
        <f>IF(($D$1272&lt;&gt;2)+($L$1272&lt;&gt;2)+($T$1272&lt;&gt;2)+($AB$1272&lt;&gt;2)+($AJ$1272&lt;&gt;2)=0,2,IF((($D$1272&lt;&gt;2)*$D$1272+($L$1272&lt;&gt;2)*$L$1272+($T$1272&lt;&gt;2)*$T$1272+($AB$1272&lt;&gt;2)*$AB$1272+($AJ$1272&lt;&gt;2)*$AJ$1272)/(($D$1272&lt;&gt;2)+($L$1272&lt;&gt;2)+($T$1272&lt;&gt;2)+($AB$1272&lt;&gt;2)+($AJ$1272&lt;&gt;2))&gt;=0.5,1,0))</f>
        <v/>
      </c>
      <c r="AS1272" s="8">
        <f>IF(($E$1272&lt;&gt;2)+($M$1272&lt;&gt;2)+($U$1272&lt;&gt;2)+($AC$1272&lt;&gt;2)+($AK$1272&lt;&gt;2)=0,2,IF((($E$1272&lt;&gt;2)*$E$1272+($M$1272&lt;&gt;2)*$M$1272+($U$1272&lt;&gt;2)*$U$1272+($AC$1272&lt;&gt;2)*$AC$1272+($AK$1272&lt;&gt;2)*$AK$1272)/(($E$1272&lt;&gt;2)+($M$1272&lt;&gt;2)+($U$1272&lt;&gt;2)+($AC$1272&lt;&gt;2)+($AK$1272&lt;&gt;2))&gt;=0.5,1,0))</f>
        <v/>
      </c>
      <c r="AT1272" s="8">
        <f>IF(($F$1272&lt;&gt;2)+($N$1272&lt;&gt;2)+($V$1272&lt;&gt;2)+($AD$1272&lt;&gt;2)+($AL$1272&lt;&gt;2)=0,2,IF((($F$1272&lt;&gt;2)*$F$1272+($N$1272&lt;&gt;2)*$N$1272+($V$1272&lt;&gt;2)*$V$1272+($AD$1272&lt;&gt;2)*$AD$1272+($AL$1272&lt;&gt;2)*$AL$1272)/(($F$1272&lt;&gt;2)+($N$1272&lt;&gt;2)+($V$1272&lt;&gt;2)+($AD$1272&lt;&gt;2)+($AL$1272&lt;&gt;2))&gt;=0.5,1,0))</f>
        <v/>
      </c>
      <c r="AU1272" s="8">
        <f>IF(($G$1272&lt;&gt;2)+($O$1272&lt;&gt;2)+($W$1272&lt;&gt;2)+($AE$1272&lt;&gt;2)+($AM$1272&lt;&gt;2)=0,2,IF((($G$1272&lt;&gt;2)*$G$1272+($O$1272&lt;&gt;2)*$O$1272+($W$1272&lt;&gt;2)*$W$1272+($AE$1272&lt;&gt;2)*$AE$1272+($AM$1272&lt;&gt;2)*$AM$1272)/(($G$1272&lt;&gt;2)+($O$1272&lt;&gt;2)+($W$1272&lt;&gt;2)+($AE$1272&lt;&gt;2)+($AM$1272&lt;&gt;2))&gt;=0.5,1,0))</f>
        <v/>
      </c>
      <c r="AV1272" s="8">
        <f>IF(($H$1272&lt;&gt;2)+($P$1272&lt;&gt;2)+($X$1272&lt;&gt;2)+($AF$1272&lt;&gt;2)+($AN$1272&lt;&gt;2)=0,2,IF((($H$1272&lt;&gt;2)*$H$1272+($P$1272&lt;&gt;2)*$P$1272+($X$1272&lt;&gt;2)*$X$1272+($AF$1272&lt;&gt;2)*$AF$1272+($AN$1272&lt;&gt;2)*$AN$1272)/(($H$1272&lt;&gt;2)+($P$1272&lt;&gt;2)+($X$1272&lt;&gt;2)+($AF$1272&lt;&gt;2)+($AN$1272&lt;&gt;2))&gt;=0.5,1,0))</f>
        <v/>
      </c>
      <c r="AX1272" s="16">
        <f>'Ground truth'!$B$16</f>
        <v/>
      </c>
      <c r="AY1272" s="16">
        <f>'Ground truth'!$C$16</f>
        <v/>
      </c>
      <c r="AZ1272" s="16">
        <f>'Ground truth'!$D$16</f>
        <v/>
      </c>
      <c r="BA1272" s="16">
        <f>'Ground truth'!$E$16</f>
        <v/>
      </c>
      <c r="BB1272" s="16">
        <f>'Ground truth'!$F$16</f>
        <v/>
      </c>
      <c r="BC1272" s="16">
        <f>'Ground truth'!$G$16</f>
        <v/>
      </c>
      <c r="BD1272" s="16">
        <f>'Ground truth'!$H$16</f>
        <v/>
      </c>
    </row>
    <row r="1273">
      <c r="A1273" s="3" t="inlineStr">
        <is>
          <t>Switch</t>
        </is>
      </c>
      <c r="B1273" s="8" t="n">
        <v>1</v>
      </c>
      <c r="C1273" s="8" t="n">
        <v>1</v>
      </c>
      <c r="D1273" s="8" t="n">
        <v>0</v>
      </c>
      <c r="E1273" s="8" t="n">
        <v>1</v>
      </c>
      <c r="F1273" s="8" t="n">
        <v>0</v>
      </c>
      <c r="G1273" s="8" t="n">
        <v>0</v>
      </c>
      <c r="H1273" s="8" t="n">
        <v>1</v>
      </c>
      <c r="J1273" s="8" t="n">
        <v>1</v>
      </c>
      <c r="K1273" s="8" t="n">
        <v>1</v>
      </c>
      <c r="L1273" s="8" t="n">
        <v>0</v>
      </c>
      <c r="M1273" s="8" t="n">
        <v>1</v>
      </c>
      <c r="N1273" s="8" t="n">
        <v>0</v>
      </c>
      <c r="O1273" s="8" t="n">
        <v>0</v>
      </c>
      <c r="P1273" s="8" t="n">
        <v>0</v>
      </c>
      <c r="R1273" s="8" t="n">
        <v>1</v>
      </c>
      <c r="S1273" s="8" t="n">
        <v>1</v>
      </c>
      <c r="T1273" s="8" t="n">
        <v>0</v>
      </c>
      <c r="U1273" s="8" t="n">
        <v>1</v>
      </c>
      <c r="V1273" s="8" t="n">
        <v>0</v>
      </c>
      <c r="W1273" s="8" t="n">
        <v>0</v>
      </c>
      <c r="X1273" s="8" t="n">
        <v>1</v>
      </c>
      <c r="Z1273" s="8" t="n">
        <v>1</v>
      </c>
      <c r="AA1273" s="8" t="n">
        <v>1</v>
      </c>
      <c r="AB1273" s="8" t="n">
        <v>0</v>
      </c>
      <c r="AC1273" s="8" t="n">
        <v>1</v>
      </c>
      <c r="AD1273" s="8" t="n">
        <v>0</v>
      </c>
      <c r="AE1273" s="8" t="n">
        <v>0</v>
      </c>
      <c r="AF1273" s="20" t="n">
        <v>2</v>
      </c>
      <c r="AH1273" s="8" t="n">
        <v>1</v>
      </c>
      <c r="AI1273" s="8" t="n">
        <v>1</v>
      </c>
      <c r="AJ1273" s="8" t="n">
        <v>0</v>
      </c>
      <c r="AK1273" s="8" t="n">
        <v>1</v>
      </c>
      <c r="AL1273" s="8" t="n">
        <v>0</v>
      </c>
      <c r="AM1273" s="8" t="n">
        <v>0</v>
      </c>
      <c r="AN1273" s="8" t="n">
        <v>1</v>
      </c>
      <c r="AP1273" s="8">
        <f>IF(($B$1273&lt;&gt;2)+($J$1273&lt;&gt;2)+($R$1273&lt;&gt;2)+($Z$1273&lt;&gt;2)+($AH$1273&lt;&gt;2)=0,2,IF((($B$1273&lt;&gt;2)*$B$1273+($J$1273&lt;&gt;2)*$J$1273+($R$1273&lt;&gt;2)*$R$1273+($Z$1273&lt;&gt;2)*$Z$1273+($AH$1273&lt;&gt;2)*$AH$1273)/(($B$1273&lt;&gt;2)+($J$1273&lt;&gt;2)+($R$1273&lt;&gt;2)+($Z$1273&lt;&gt;2)+($AH$1273&lt;&gt;2))&gt;=0.5,1,0))</f>
        <v/>
      </c>
      <c r="AQ1273" s="8">
        <f>IF(($C$1273&lt;&gt;2)+($K$1273&lt;&gt;2)+($S$1273&lt;&gt;2)+($AA$1273&lt;&gt;2)+($AI$1273&lt;&gt;2)=0,2,IF((($C$1273&lt;&gt;2)*$C$1273+($K$1273&lt;&gt;2)*$K$1273+($S$1273&lt;&gt;2)*$S$1273+($AA$1273&lt;&gt;2)*$AA$1273+($AI$1273&lt;&gt;2)*$AI$1273)/(($C$1273&lt;&gt;2)+($K$1273&lt;&gt;2)+($S$1273&lt;&gt;2)+($AA$1273&lt;&gt;2)+($AI$1273&lt;&gt;2))&gt;=0.5,1,0))</f>
        <v/>
      </c>
      <c r="AR1273" s="8">
        <f>IF(($D$1273&lt;&gt;2)+($L$1273&lt;&gt;2)+($T$1273&lt;&gt;2)+($AB$1273&lt;&gt;2)+($AJ$1273&lt;&gt;2)=0,2,IF((($D$1273&lt;&gt;2)*$D$1273+($L$1273&lt;&gt;2)*$L$1273+($T$1273&lt;&gt;2)*$T$1273+($AB$1273&lt;&gt;2)*$AB$1273+($AJ$1273&lt;&gt;2)*$AJ$1273)/(($D$1273&lt;&gt;2)+($L$1273&lt;&gt;2)+($T$1273&lt;&gt;2)+($AB$1273&lt;&gt;2)+($AJ$1273&lt;&gt;2))&gt;=0.5,1,0))</f>
        <v/>
      </c>
      <c r="AS1273" s="8">
        <f>IF(($E$1273&lt;&gt;2)+($M$1273&lt;&gt;2)+($U$1273&lt;&gt;2)+($AC$1273&lt;&gt;2)+($AK$1273&lt;&gt;2)=0,2,IF((($E$1273&lt;&gt;2)*$E$1273+($M$1273&lt;&gt;2)*$M$1273+($U$1273&lt;&gt;2)*$U$1273+($AC$1273&lt;&gt;2)*$AC$1273+($AK$1273&lt;&gt;2)*$AK$1273)/(($E$1273&lt;&gt;2)+($M$1273&lt;&gt;2)+($U$1273&lt;&gt;2)+($AC$1273&lt;&gt;2)+($AK$1273&lt;&gt;2))&gt;=0.5,1,0))</f>
        <v/>
      </c>
      <c r="AT1273" s="8">
        <f>IF(($F$1273&lt;&gt;2)+($N$1273&lt;&gt;2)+($V$1273&lt;&gt;2)+($AD$1273&lt;&gt;2)+($AL$1273&lt;&gt;2)=0,2,IF((($F$1273&lt;&gt;2)*$F$1273+($N$1273&lt;&gt;2)*$N$1273+($V$1273&lt;&gt;2)*$V$1273+($AD$1273&lt;&gt;2)*$AD$1273+($AL$1273&lt;&gt;2)*$AL$1273)/(($F$1273&lt;&gt;2)+($N$1273&lt;&gt;2)+($V$1273&lt;&gt;2)+($AD$1273&lt;&gt;2)+($AL$1273&lt;&gt;2))&gt;=0.5,1,0))</f>
        <v/>
      </c>
      <c r="AU1273" s="8">
        <f>IF(($G$1273&lt;&gt;2)+($O$1273&lt;&gt;2)+($W$1273&lt;&gt;2)+($AE$1273&lt;&gt;2)+($AM$1273&lt;&gt;2)=0,2,IF((($G$1273&lt;&gt;2)*$G$1273+($O$1273&lt;&gt;2)*$O$1273+($W$1273&lt;&gt;2)*$W$1273+($AE$1273&lt;&gt;2)*$AE$1273+($AM$1273&lt;&gt;2)*$AM$1273)/(($G$1273&lt;&gt;2)+($O$1273&lt;&gt;2)+($W$1273&lt;&gt;2)+($AE$1273&lt;&gt;2)+($AM$1273&lt;&gt;2))&gt;=0.5,1,0))</f>
        <v/>
      </c>
      <c r="AV1273" s="8">
        <f>IF(($H$1273&lt;&gt;2)+($P$1273&lt;&gt;2)+($X$1273&lt;&gt;2)+($AF$1273&lt;&gt;2)+($AN$1273&lt;&gt;2)=0,2,IF((($H$1273&lt;&gt;2)*$H$1273+($P$1273&lt;&gt;2)*$P$1273+($X$1273&lt;&gt;2)*$X$1273+($AF$1273&lt;&gt;2)*$AF$1273+($AN$1273&lt;&gt;2)*$AN$1273)/(($H$1273&lt;&gt;2)+($P$1273&lt;&gt;2)+($X$1273&lt;&gt;2)+($AF$1273&lt;&gt;2)+($AN$1273&lt;&gt;2))&gt;=0.5,1,0))</f>
        <v/>
      </c>
      <c r="AX1273" s="16">
        <f>'Ground truth'!$B$17</f>
        <v/>
      </c>
      <c r="AY1273" s="16">
        <f>'Ground truth'!$C$17</f>
        <v/>
      </c>
      <c r="AZ1273" s="16">
        <f>'Ground truth'!$D$17</f>
        <v/>
      </c>
      <c r="BA1273" s="16">
        <f>'Ground truth'!$E$17</f>
        <v/>
      </c>
      <c r="BB1273" s="16">
        <f>'Ground truth'!$F$17</f>
        <v/>
      </c>
      <c r="BC1273" s="16">
        <f>'Ground truth'!$G$17</f>
        <v/>
      </c>
      <c r="BD1273" s="16">
        <f>'Ground truth'!$H$17</f>
        <v/>
      </c>
    </row>
    <row r="1274">
      <c r="A1274" s="3" t="inlineStr">
        <is>
          <t>Bit Holder/Chuck</t>
        </is>
      </c>
      <c r="B1274" s="8" t="n">
        <v>0</v>
      </c>
      <c r="C1274" s="8" t="n">
        <v>0</v>
      </c>
      <c r="D1274" s="8" t="n">
        <v>1</v>
      </c>
      <c r="E1274" s="8" t="n">
        <v>0</v>
      </c>
      <c r="F1274" s="8" t="n">
        <v>1</v>
      </c>
      <c r="G1274" s="8" t="n">
        <v>1</v>
      </c>
      <c r="H1274" s="8" t="n">
        <v>0</v>
      </c>
      <c r="J1274" s="8" t="n">
        <v>0</v>
      </c>
      <c r="K1274" s="8" t="n">
        <v>0</v>
      </c>
      <c r="L1274" s="8" t="n">
        <v>1</v>
      </c>
      <c r="M1274" s="8" t="n">
        <v>0</v>
      </c>
      <c r="N1274" s="8" t="n">
        <v>1</v>
      </c>
      <c r="O1274" s="8" t="n">
        <v>1</v>
      </c>
      <c r="P1274" s="8" t="n">
        <v>0</v>
      </c>
      <c r="R1274" s="8" t="n">
        <v>0</v>
      </c>
      <c r="S1274" s="8" t="n">
        <v>0</v>
      </c>
      <c r="T1274" s="8" t="n">
        <v>1</v>
      </c>
      <c r="U1274" s="8" t="n">
        <v>0</v>
      </c>
      <c r="V1274" s="8" t="n">
        <v>1</v>
      </c>
      <c r="W1274" s="8" t="n">
        <v>1</v>
      </c>
      <c r="X1274" s="8" t="n">
        <v>0</v>
      </c>
      <c r="Z1274" s="8" t="n">
        <v>0</v>
      </c>
      <c r="AA1274" s="8" t="n">
        <v>0</v>
      </c>
      <c r="AB1274" s="8" t="n">
        <v>1</v>
      </c>
      <c r="AC1274" s="8" t="n">
        <v>0</v>
      </c>
      <c r="AD1274" s="8" t="n">
        <v>1</v>
      </c>
      <c r="AE1274" s="8" t="n">
        <v>1</v>
      </c>
      <c r="AF1274" s="20" t="n">
        <v>2</v>
      </c>
      <c r="AH1274" s="8" t="n">
        <v>0</v>
      </c>
      <c r="AI1274" s="8" t="n">
        <v>0</v>
      </c>
      <c r="AJ1274" s="8" t="n">
        <v>1</v>
      </c>
      <c r="AK1274" s="8" t="n">
        <v>0</v>
      </c>
      <c r="AL1274" s="8" t="n">
        <v>1</v>
      </c>
      <c r="AM1274" s="8" t="n">
        <v>1</v>
      </c>
      <c r="AN1274" s="8" t="n">
        <v>1</v>
      </c>
      <c r="AP1274" s="8">
        <f>IF(($B$1274&lt;&gt;2)+($J$1274&lt;&gt;2)+($R$1274&lt;&gt;2)+($Z$1274&lt;&gt;2)+($AH$1274&lt;&gt;2)=0,2,IF((($B$1274&lt;&gt;2)*$B$1274+($J$1274&lt;&gt;2)*$J$1274+($R$1274&lt;&gt;2)*$R$1274+($Z$1274&lt;&gt;2)*$Z$1274+($AH$1274&lt;&gt;2)*$AH$1274)/(($B$1274&lt;&gt;2)+($J$1274&lt;&gt;2)+($R$1274&lt;&gt;2)+($Z$1274&lt;&gt;2)+($AH$1274&lt;&gt;2))&gt;=0.5,1,0))</f>
        <v/>
      </c>
      <c r="AQ1274" s="8">
        <f>IF(($C$1274&lt;&gt;2)+($K$1274&lt;&gt;2)+($S$1274&lt;&gt;2)+($AA$1274&lt;&gt;2)+($AI$1274&lt;&gt;2)=0,2,IF((($C$1274&lt;&gt;2)*$C$1274+($K$1274&lt;&gt;2)*$K$1274+($S$1274&lt;&gt;2)*$S$1274+($AA$1274&lt;&gt;2)*$AA$1274+($AI$1274&lt;&gt;2)*$AI$1274)/(($C$1274&lt;&gt;2)+($K$1274&lt;&gt;2)+($S$1274&lt;&gt;2)+($AA$1274&lt;&gt;2)+($AI$1274&lt;&gt;2))&gt;=0.5,1,0))</f>
        <v/>
      </c>
      <c r="AR1274" s="8">
        <f>IF(($D$1274&lt;&gt;2)+($L$1274&lt;&gt;2)+($T$1274&lt;&gt;2)+($AB$1274&lt;&gt;2)+($AJ$1274&lt;&gt;2)=0,2,IF((($D$1274&lt;&gt;2)*$D$1274+($L$1274&lt;&gt;2)*$L$1274+($T$1274&lt;&gt;2)*$T$1274+($AB$1274&lt;&gt;2)*$AB$1274+($AJ$1274&lt;&gt;2)*$AJ$1274)/(($D$1274&lt;&gt;2)+($L$1274&lt;&gt;2)+($T$1274&lt;&gt;2)+($AB$1274&lt;&gt;2)+($AJ$1274&lt;&gt;2))&gt;=0.5,1,0))</f>
        <v/>
      </c>
      <c r="AS1274" s="8">
        <f>IF(($E$1274&lt;&gt;2)+($M$1274&lt;&gt;2)+($U$1274&lt;&gt;2)+($AC$1274&lt;&gt;2)+($AK$1274&lt;&gt;2)=0,2,IF((($E$1274&lt;&gt;2)*$E$1274+($M$1274&lt;&gt;2)*$M$1274+($U$1274&lt;&gt;2)*$U$1274+($AC$1274&lt;&gt;2)*$AC$1274+($AK$1274&lt;&gt;2)*$AK$1274)/(($E$1274&lt;&gt;2)+($M$1274&lt;&gt;2)+($U$1274&lt;&gt;2)+($AC$1274&lt;&gt;2)+($AK$1274&lt;&gt;2))&gt;=0.5,1,0))</f>
        <v/>
      </c>
      <c r="AT1274" s="8">
        <f>IF(($F$1274&lt;&gt;2)+($N$1274&lt;&gt;2)+($V$1274&lt;&gt;2)+($AD$1274&lt;&gt;2)+($AL$1274&lt;&gt;2)=0,2,IF((($F$1274&lt;&gt;2)*$F$1274+($N$1274&lt;&gt;2)*$N$1274+($V$1274&lt;&gt;2)*$V$1274+($AD$1274&lt;&gt;2)*$AD$1274+($AL$1274&lt;&gt;2)*$AL$1274)/(($F$1274&lt;&gt;2)+($N$1274&lt;&gt;2)+($V$1274&lt;&gt;2)+($AD$1274&lt;&gt;2)+($AL$1274&lt;&gt;2))&gt;=0.5,1,0))</f>
        <v/>
      </c>
      <c r="AU1274" s="8">
        <f>IF(($G$1274&lt;&gt;2)+($O$1274&lt;&gt;2)+($W$1274&lt;&gt;2)+($AE$1274&lt;&gt;2)+($AM$1274&lt;&gt;2)=0,2,IF((($G$1274&lt;&gt;2)*$G$1274+($O$1274&lt;&gt;2)*$O$1274+($W$1274&lt;&gt;2)*$W$1274+($AE$1274&lt;&gt;2)*$AE$1274+($AM$1274&lt;&gt;2)*$AM$1274)/(($G$1274&lt;&gt;2)+($O$1274&lt;&gt;2)+($W$1274&lt;&gt;2)+($AE$1274&lt;&gt;2)+($AM$1274&lt;&gt;2))&gt;=0.5,1,0))</f>
        <v/>
      </c>
      <c r="AV1274" s="8">
        <f>IF(($H$1274&lt;&gt;2)+($P$1274&lt;&gt;2)+($X$1274&lt;&gt;2)+($AF$1274&lt;&gt;2)+($AN$1274&lt;&gt;2)=0,2,IF((($H$1274&lt;&gt;2)*$H$1274+($P$1274&lt;&gt;2)*$P$1274+($X$1274&lt;&gt;2)*$X$1274+($AF$1274&lt;&gt;2)*$AF$1274+($AN$1274&lt;&gt;2)*$AN$1274)/(($H$1274&lt;&gt;2)+($P$1274&lt;&gt;2)+($X$1274&lt;&gt;2)+($AF$1274&lt;&gt;2)+($AN$1274&lt;&gt;2))&gt;=0.5,1,0))</f>
        <v/>
      </c>
      <c r="AX1274" s="16">
        <f>'Ground truth'!$B$18</f>
        <v/>
      </c>
      <c r="AY1274" s="16">
        <f>'Ground truth'!$C$18</f>
        <v/>
      </c>
      <c r="AZ1274" s="16">
        <f>'Ground truth'!$D$18</f>
        <v/>
      </c>
      <c r="BA1274" s="16">
        <f>'Ground truth'!$E$18</f>
        <v/>
      </c>
      <c r="BB1274" s="16">
        <f>'Ground truth'!$F$18</f>
        <v/>
      </c>
      <c r="BC1274" s="16">
        <f>'Ground truth'!$G$18</f>
        <v/>
      </c>
      <c r="BD1274" s="16">
        <f>'Ground truth'!$H$18</f>
        <v/>
      </c>
    </row>
    <row r="1275">
      <c r="A1275" s="3" t="inlineStr">
        <is>
          <t>Screw Bit</t>
        </is>
      </c>
      <c r="B1275" s="8" t="n">
        <v>0</v>
      </c>
      <c r="C1275" s="8" t="n">
        <v>0</v>
      </c>
      <c r="D1275" s="8" t="n">
        <v>0</v>
      </c>
      <c r="E1275" s="8" t="n">
        <v>0</v>
      </c>
      <c r="F1275" s="8" t="n">
        <v>1</v>
      </c>
      <c r="G1275" s="8" t="n">
        <v>1</v>
      </c>
      <c r="H1275" s="8" t="n">
        <v>0</v>
      </c>
      <c r="J1275" s="8" t="n">
        <v>0</v>
      </c>
      <c r="K1275" s="8" t="n">
        <v>0</v>
      </c>
      <c r="L1275" s="8" t="n">
        <v>0</v>
      </c>
      <c r="M1275" s="8" t="n">
        <v>0</v>
      </c>
      <c r="N1275" s="8" t="n">
        <v>1</v>
      </c>
      <c r="O1275" s="8" t="n">
        <v>1</v>
      </c>
      <c r="P1275" s="8" t="n">
        <v>0</v>
      </c>
      <c r="R1275" s="8" t="n">
        <v>0</v>
      </c>
      <c r="S1275" s="8" t="n">
        <v>0</v>
      </c>
      <c r="T1275" s="8" t="n">
        <v>0</v>
      </c>
      <c r="U1275" s="8" t="n">
        <v>0</v>
      </c>
      <c r="V1275" s="8" t="n">
        <v>1</v>
      </c>
      <c r="W1275" s="8" t="n">
        <v>1</v>
      </c>
      <c r="X1275" s="8" t="n">
        <v>0</v>
      </c>
      <c r="Z1275" s="8" t="n">
        <v>0</v>
      </c>
      <c r="AA1275" s="8" t="n">
        <v>0</v>
      </c>
      <c r="AB1275" s="8" t="n">
        <v>0</v>
      </c>
      <c r="AC1275" s="8" t="n">
        <v>0</v>
      </c>
      <c r="AD1275" s="8" t="n">
        <v>1</v>
      </c>
      <c r="AE1275" s="8" t="n">
        <v>1</v>
      </c>
      <c r="AF1275" s="8" t="n">
        <v>0</v>
      </c>
      <c r="AH1275" s="8" t="n">
        <v>0</v>
      </c>
      <c r="AI1275" s="8" t="n">
        <v>0</v>
      </c>
      <c r="AJ1275" s="8" t="n">
        <v>0</v>
      </c>
      <c r="AK1275" s="8" t="n">
        <v>0</v>
      </c>
      <c r="AL1275" s="8" t="n">
        <v>1</v>
      </c>
      <c r="AM1275" s="8" t="n">
        <v>1</v>
      </c>
      <c r="AN1275" s="8" t="n">
        <v>0</v>
      </c>
      <c r="AP1275" s="8">
        <f>IF(($B$1275&lt;&gt;2)+($J$1275&lt;&gt;2)+($R$1275&lt;&gt;2)+($Z$1275&lt;&gt;2)+($AH$1275&lt;&gt;2)=0,2,IF((($B$1275&lt;&gt;2)*$B$1275+($J$1275&lt;&gt;2)*$J$1275+($R$1275&lt;&gt;2)*$R$1275+($Z$1275&lt;&gt;2)*$Z$1275+($AH$1275&lt;&gt;2)*$AH$1275)/(($B$1275&lt;&gt;2)+($J$1275&lt;&gt;2)+($R$1275&lt;&gt;2)+($Z$1275&lt;&gt;2)+($AH$1275&lt;&gt;2))&gt;=0.5,1,0))</f>
        <v/>
      </c>
      <c r="AQ1275" s="8">
        <f>IF(($C$1275&lt;&gt;2)+($K$1275&lt;&gt;2)+($S$1275&lt;&gt;2)+($AA$1275&lt;&gt;2)+($AI$1275&lt;&gt;2)=0,2,IF((($C$1275&lt;&gt;2)*$C$1275+($K$1275&lt;&gt;2)*$K$1275+($S$1275&lt;&gt;2)*$S$1275+($AA$1275&lt;&gt;2)*$AA$1275+($AI$1275&lt;&gt;2)*$AI$1275)/(($C$1275&lt;&gt;2)+($K$1275&lt;&gt;2)+($S$1275&lt;&gt;2)+($AA$1275&lt;&gt;2)+($AI$1275&lt;&gt;2))&gt;=0.5,1,0))</f>
        <v/>
      </c>
      <c r="AR1275" s="8">
        <f>IF(($D$1275&lt;&gt;2)+($L$1275&lt;&gt;2)+($T$1275&lt;&gt;2)+($AB$1275&lt;&gt;2)+($AJ$1275&lt;&gt;2)=0,2,IF((($D$1275&lt;&gt;2)*$D$1275+($L$1275&lt;&gt;2)*$L$1275+($T$1275&lt;&gt;2)*$T$1275+($AB$1275&lt;&gt;2)*$AB$1275+($AJ$1275&lt;&gt;2)*$AJ$1275)/(($D$1275&lt;&gt;2)+($L$1275&lt;&gt;2)+($T$1275&lt;&gt;2)+($AB$1275&lt;&gt;2)+($AJ$1275&lt;&gt;2))&gt;=0.5,1,0))</f>
        <v/>
      </c>
      <c r="AS1275" s="8">
        <f>IF(($E$1275&lt;&gt;2)+($M$1275&lt;&gt;2)+($U$1275&lt;&gt;2)+($AC$1275&lt;&gt;2)+($AK$1275&lt;&gt;2)=0,2,IF((($E$1275&lt;&gt;2)*$E$1275+($M$1275&lt;&gt;2)*$M$1275+($U$1275&lt;&gt;2)*$U$1275+($AC$1275&lt;&gt;2)*$AC$1275+($AK$1275&lt;&gt;2)*$AK$1275)/(($E$1275&lt;&gt;2)+($M$1275&lt;&gt;2)+($U$1275&lt;&gt;2)+($AC$1275&lt;&gt;2)+($AK$1275&lt;&gt;2))&gt;=0.5,1,0))</f>
        <v/>
      </c>
      <c r="AT1275" s="8">
        <f>IF(($F$1275&lt;&gt;2)+($N$1275&lt;&gt;2)+($V$1275&lt;&gt;2)+($AD$1275&lt;&gt;2)+($AL$1275&lt;&gt;2)=0,2,IF((($F$1275&lt;&gt;2)*$F$1275+($N$1275&lt;&gt;2)*$N$1275+($V$1275&lt;&gt;2)*$V$1275+($AD$1275&lt;&gt;2)*$AD$1275+($AL$1275&lt;&gt;2)*$AL$1275)/(($F$1275&lt;&gt;2)+($N$1275&lt;&gt;2)+($V$1275&lt;&gt;2)+($AD$1275&lt;&gt;2)+($AL$1275&lt;&gt;2))&gt;=0.5,1,0))</f>
        <v/>
      </c>
      <c r="AU1275" s="8">
        <f>IF(($G$1275&lt;&gt;2)+($O$1275&lt;&gt;2)+($W$1275&lt;&gt;2)+($AE$1275&lt;&gt;2)+($AM$1275&lt;&gt;2)=0,2,IF((($G$1275&lt;&gt;2)*$G$1275+($O$1275&lt;&gt;2)*$O$1275+($W$1275&lt;&gt;2)*$W$1275+($AE$1275&lt;&gt;2)*$AE$1275+($AM$1275&lt;&gt;2)*$AM$1275)/(($G$1275&lt;&gt;2)+($O$1275&lt;&gt;2)+($W$1275&lt;&gt;2)+($AE$1275&lt;&gt;2)+($AM$1275&lt;&gt;2))&gt;=0.5,1,0))</f>
        <v/>
      </c>
      <c r="AV1275" s="8">
        <f>IF(($H$1275&lt;&gt;2)+($P$1275&lt;&gt;2)+($X$1275&lt;&gt;2)+($AF$1275&lt;&gt;2)+($AN$1275&lt;&gt;2)=0,2,IF((($H$1275&lt;&gt;2)*$H$1275+($P$1275&lt;&gt;2)*$P$1275+($X$1275&lt;&gt;2)*$X$1275+($AF$1275&lt;&gt;2)*$AF$1275+($AN$1275&lt;&gt;2)*$AN$1275)/(($H$1275&lt;&gt;2)+($P$1275&lt;&gt;2)+($X$1275&lt;&gt;2)+($AF$1275&lt;&gt;2)+($AN$1275&lt;&gt;2))&gt;=0.5,1,0))</f>
        <v/>
      </c>
      <c r="AX1275" s="16">
        <f>'Ground truth'!$B$19</f>
        <v/>
      </c>
      <c r="AY1275" s="16">
        <f>'Ground truth'!$C$19</f>
        <v/>
      </c>
      <c r="AZ1275" s="16">
        <f>'Ground truth'!$D$19</f>
        <v/>
      </c>
      <c r="BA1275" s="16">
        <f>'Ground truth'!$E$19</f>
        <v/>
      </c>
      <c r="BB1275" s="16">
        <f>'Ground truth'!$F$19</f>
        <v/>
      </c>
      <c r="BC1275" s="16">
        <f>'Ground truth'!$G$19</f>
        <v/>
      </c>
      <c r="BD1275" s="16">
        <f>'Ground truth'!$H$19</f>
        <v/>
      </c>
    </row>
    <row r="1276">
      <c r="A1276" s="3" t="inlineStr">
        <is>
          <t>Control Board</t>
        </is>
      </c>
      <c r="B1276" s="8" t="n">
        <v>1</v>
      </c>
      <c r="C1276" s="8" t="n">
        <v>1</v>
      </c>
      <c r="D1276" s="8" t="n">
        <v>1</v>
      </c>
      <c r="E1276" s="8" t="n">
        <v>1</v>
      </c>
      <c r="F1276" s="8" t="n">
        <v>0</v>
      </c>
      <c r="G1276" s="8" t="n">
        <v>0</v>
      </c>
      <c r="H1276" s="8" t="n">
        <v>1</v>
      </c>
      <c r="J1276" s="8" t="n">
        <v>1</v>
      </c>
      <c r="K1276" s="8" t="n">
        <v>1</v>
      </c>
      <c r="L1276" s="8" t="n">
        <v>0</v>
      </c>
      <c r="M1276" s="8" t="n">
        <v>1</v>
      </c>
      <c r="N1276" s="8" t="n">
        <v>0</v>
      </c>
      <c r="O1276" s="8" t="n">
        <v>0</v>
      </c>
      <c r="P1276" s="8" t="n">
        <v>1</v>
      </c>
      <c r="R1276" s="8" t="n">
        <v>1</v>
      </c>
      <c r="S1276" s="8" t="n">
        <v>1</v>
      </c>
      <c r="T1276" s="8" t="n">
        <v>1</v>
      </c>
      <c r="U1276" s="8" t="n">
        <v>1</v>
      </c>
      <c r="V1276" s="8" t="n">
        <v>0</v>
      </c>
      <c r="W1276" s="8" t="n">
        <v>0</v>
      </c>
      <c r="X1276" s="8" t="n">
        <v>1</v>
      </c>
      <c r="Z1276" s="8" t="n">
        <v>1</v>
      </c>
      <c r="AA1276" s="8" t="n">
        <v>1</v>
      </c>
      <c r="AB1276" s="20" t="n">
        <v>2</v>
      </c>
      <c r="AC1276" s="20" t="n">
        <v>2</v>
      </c>
      <c r="AD1276" s="20" t="n">
        <v>2</v>
      </c>
      <c r="AE1276" s="8" t="n">
        <v>0</v>
      </c>
      <c r="AF1276" s="8" t="n">
        <v>1</v>
      </c>
      <c r="AH1276" s="8" t="n">
        <v>1</v>
      </c>
      <c r="AI1276" s="8" t="n">
        <v>1</v>
      </c>
      <c r="AJ1276" s="8" t="n">
        <v>1</v>
      </c>
      <c r="AK1276" s="8" t="n">
        <v>1</v>
      </c>
      <c r="AL1276" s="8" t="n">
        <v>1</v>
      </c>
      <c r="AM1276" s="8" t="n">
        <v>0</v>
      </c>
      <c r="AN1276" s="8" t="n">
        <v>1</v>
      </c>
      <c r="AP1276" s="8">
        <f>IF(($B$1276&lt;&gt;2)+($J$1276&lt;&gt;2)+($R$1276&lt;&gt;2)+($Z$1276&lt;&gt;2)+($AH$1276&lt;&gt;2)=0,2,IF((($B$1276&lt;&gt;2)*$B$1276+($J$1276&lt;&gt;2)*$J$1276+($R$1276&lt;&gt;2)*$R$1276+($Z$1276&lt;&gt;2)*$Z$1276+($AH$1276&lt;&gt;2)*$AH$1276)/(($B$1276&lt;&gt;2)+($J$1276&lt;&gt;2)+($R$1276&lt;&gt;2)+($Z$1276&lt;&gt;2)+($AH$1276&lt;&gt;2))&gt;=0.5,1,0))</f>
        <v/>
      </c>
      <c r="AQ1276" s="8">
        <f>IF(($C$1276&lt;&gt;2)+($K$1276&lt;&gt;2)+($S$1276&lt;&gt;2)+($AA$1276&lt;&gt;2)+($AI$1276&lt;&gt;2)=0,2,IF((($C$1276&lt;&gt;2)*$C$1276+($K$1276&lt;&gt;2)*$K$1276+($S$1276&lt;&gt;2)*$S$1276+($AA$1276&lt;&gt;2)*$AA$1276+($AI$1276&lt;&gt;2)*$AI$1276)/(($C$1276&lt;&gt;2)+($K$1276&lt;&gt;2)+($S$1276&lt;&gt;2)+($AA$1276&lt;&gt;2)+($AI$1276&lt;&gt;2))&gt;=0.5,1,0))</f>
        <v/>
      </c>
      <c r="AR1276" s="8">
        <f>IF(($D$1276&lt;&gt;2)+($L$1276&lt;&gt;2)+($T$1276&lt;&gt;2)+($AB$1276&lt;&gt;2)+($AJ$1276&lt;&gt;2)=0,2,IF((($D$1276&lt;&gt;2)*$D$1276+($L$1276&lt;&gt;2)*$L$1276+($T$1276&lt;&gt;2)*$T$1276+($AB$1276&lt;&gt;2)*$AB$1276+($AJ$1276&lt;&gt;2)*$AJ$1276)/(($D$1276&lt;&gt;2)+($L$1276&lt;&gt;2)+($T$1276&lt;&gt;2)+($AB$1276&lt;&gt;2)+($AJ$1276&lt;&gt;2))&gt;=0.5,1,0))</f>
        <v/>
      </c>
      <c r="AS1276" s="8">
        <f>IF(($E$1276&lt;&gt;2)+($M$1276&lt;&gt;2)+($U$1276&lt;&gt;2)+($AC$1276&lt;&gt;2)+($AK$1276&lt;&gt;2)=0,2,IF((($E$1276&lt;&gt;2)*$E$1276+($M$1276&lt;&gt;2)*$M$1276+($U$1276&lt;&gt;2)*$U$1276+($AC$1276&lt;&gt;2)*$AC$1276+($AK$1276&lt;&gt;2)*$AK$1276)/(($E$1276&lt;&gt;2)+($M$1276&lt;&gt;2)+($U$1276&lt;&gt;2)+($AC$1276&lt;&gt;2)+($AK$1276&lt;&gt;2))&gt;=0.5,1,0))</f>
        <v/>
      </c>
      <c r="AT1276" s="8">
        <f>IF(($F$1276&lt;&gt;2)+($N$1276&lt;&gt;2)+($V$1276&lt;&gt;2)+($AD$1276&lt;&gt;2)+($AL$1276&lt;&gt;2)=0,2,IF((($F$1276&lt;&gt;2)*$F$1276+($N$1276&lt;&gt;2)*$N$1276+($V$1276&lt;&gt;2)*$V$1276+($AD$1276&lt;&gt;2)*$AD$1276+($AL$1276&lt;&gt;2)*$AL$1276)/(($F$1276&lt;&gt;2)+($N$1276&lt;&gt;2)+($V$1276&lt;&gt;2)+($AD$1276&lt;&gt;2)+($AL$1276&lt;&gt;2))&gt;=0.5,1,0))</f>
        <v/>
      </c>
      <c r="AU1276" s="8">
        <f>IF(($G$1276&lt;&gt;2)+($O$1276&lt;&gt;2)+($W$1276&lt;&gt;2)+($AE$1276&lt;&gt;2)+($AM$1276&lt;&gt;2)=0,2,IF((($G$1276&lt;&gt;2)*$G$1276+($O$1276&lt;&gt;2)*$O$1276+($W$1276&lt;&gt;2)*$W$1276+($AE$1276&lt;&gt;2)*$AE$1276+($AM$1276&lt;&gt;2)*$AM$1276)/(($G$1276&lt;&gt;2)+($O$1276&lt;&gt;2)+($W$1276&lt;&gt;2)+($AE$1276&lt;&gt;2)+($AM$1276&lt;&gt;2))&gt;=0.5,1,0))</f>
        <v/>
      </c>
      <c r="AV1276" s="8">
        <f>IF(($H$1276&lt;&gt;2)+($P$1276&lt;&gt;2)+($X$1276&lt;&gt;2)+($AF$1276&lt;&gt;2)+($AN$1276&lt;&gt;2)=0,2,IF((($H$1276&lt;&gt;2)*$H$1276+($P$1276&lt;&gt;2)*$P$1276+($X$1276&lt;&gt;2)*$X$1276+($AF$1276&lt;&gt;2)*$AF$1276+($AN$1276&lt;&gt;2)*$AN$1276)/(($H$1276&lt;&gt;2)+($P$1276&lt;&gt;2)+($X$1276&lt;&gt;2)+($AF$1276&lt;&gt;2)+($AN$1276&lt;&gt;2))&gt;=0.5,1,0))</f>
        <v/>
      </c>
      <c r="AX1276" s="16">
        <f>'Ground truth'!$B$20</f>
        <v/>
      </c>
      <c r="AY1276" s="16">
        <f>'Ground truth'!$C$20</f>
        <v/>
      </c>
      <c r="AZ1276" s="16">
        <f>'Ground truth'!$D$20</f>
        <v/>
      </c>
      <c r="BA1276" s="16">
        <f>'Ground truth'!$E$20</f>
        <v/>
      </c>
      <c r="BB1276" s="16">
        <f>'Ground truth'!$F$20</f>
        <v/>
      </c>
      <c r="BC1276" s="16">
        <f>'Ground truth'!$G$20</f>
        <v/>
      </c>
      <c r="BD1276" s="16">
        <f>'Ground truth'!$H$20</f>
        <v/>
      </c>
    </row>
    <row r="1278">
      <c r="A1278" s="17" t="inlineStr">
        <is>
          <t>metrics — confident-only (unsure excluded from denominators)</t>
        </is>
      </c>
      <c r="B1278" s="10" t="inlineStr">
        <is>
          <t>run 1</t>
        </is>
      </c>
      <c r="C1278" s="10" t="inlineStr">
        <is>
          <t>run 2</t>
        </is>
      </c>
      <c r="D1278" s="10" t="inlineStr">
        <is>
          <t>run 3</t>
        </is>
      </c>
      <c r="E1278" s="10" t="inlineStr">
        <is>
          <t>run 4</t>
        </is>
      </c>
      <c r="F1278" s="10" t="inlineStr">
        <is>
          <t>run 5</t>
        </is>
      </c>
      <c r="G1278" s="10" t="inlineStr">
        <is>
          <t>avg-matrix</t>
        </is>
      </c>
      <c r="H1278" s="10" t="inlineStr">
        <is>
          <t>mean</t>
        </is>
      </c>
      <c r="I1278" s="10" t="inlineStr">
        <is>
          <t>std (pop.)</t>
        </is>
      </c>
      <c r="J1278" s="17" t="inlineStr">
        <is>
          <t>notes</t>
        </is>
      </c>
    </row>
    <row r="1279">
      <c r="A1279" s="7" t="inlineStr">
        <is>
          <t>TP</t>
        </is>
      </c>
      <c r="B1279" s="7">
        <f>SUMPRODUCT(($B$1270:$H$1276=1)*('Ground truth'!$B$14:$H$20=1))</f>
        <v/>
      </c>
      <c r="C1279" s="7">
        <f>SUMPRODUCT(($J$1270:$P$1276=1)*('Ground truth'!$B$14:$H$20=1))</f>
        <v/>
      </c>
      <c r="D1279" s="7">
        <f>SUMPRODUCT(($R$1270:$X$1276=1)*('Ground truth'!$B$14:$H$20=1))</f>
        <v/>
      </c>
      <c r="E1279" s="7">
        <f>SUMPRODUCT(($Z$1270:$AF$1276=1)*('Ground truth'!$B$14:$H$20=1))</f>
        <v/>
      </c>
      <c r="F1279" s="7">
        <f>SUMPRODUCT(($AH$1270:$AN$1276=1)*('Ground truth'!$B$14:$H$20=1))</f>
        <v/>
      </c>
      <c r="G1279" s="7">
        <f>SUMPRODUCT(($AP$1270:$AV$1276=1)*('Ground truth'!$B$14:$H$20=1))</f>
        <v/>
      </c>
      <c r="H1279" s="12">
        <f>AVERAGE($B$1279:$F$1279)</f>
        <v/>
      </c>
      <c r="I1279" s="12">
        <f>STDEV.P($B$1279:$F$1279)</f>
        <v/>
      </c>
    </row>
    <row r="1280">
      <c r="A1280" s="7" t="inlineStr">
        <is>
          <t>TN</t>
        </is>
      </c>
      <c r="B1280" s="7">
        <f>SUMPRODUCT(($B$1270:$H$1276=0)*('Ground truth'!$B$14:$H$20=0))</f>
        <v/>
      </c>
      <c r="C1280" s="7">
        <f>SUMPRODUCT(($J$1270:$P$1276=0)*('Ground truth'!$B$14:$H$20=0))</f>
        <v/>
      </c>
      <c r="D1280" s="7">
        <f>SUMPRODUCT(($R$1270:$X$1276=0)*('Ground truth'!$B$14:$H$20=0))</f>
        <v/>
      </c>
      <c r="E1280" s="7">
        <f>SUMPRODUCT(($Z$1270:$AF$1276=0)*('Ground truth'!$B$14:$H$20=0))</f>
        <v/>
      </c>
      <c r="F1280" s="7">
        <f>SUMPRODUCT(($AH$1270:$AN$1276=0)*('Ground truth'!$B$14:$H$20=0))</f>
        <v/>
      </c>
      <c r="G1280" s="7">
        <f>SUMPRODUCT(($AP$1270:$AV$1276=0)*('Ground truth'!$B$14:$H$20=0))</f>
        <v/>
      </c>
      <c r="H1280" s="12">
        <f>AVERAGE($B$1280:$F$1280)</f>
        <v/>
      </c>
      <c r="I1280" s="12">
        <f>STDEV.P($B$1280:$F$1280)</f>
        <v/>
      </c>
    </row>
    <row r="1281">
      <c r="A1281" s="7" t="inlineStr">
        <is>
          <t>FP</t>
        </is>
      </c>
      <c r="B1281" s="7">
        <f>SUMPRODUCT(($B$1270:$H$1276=1)*('Ground truth'!$B$14:$H$20=0))</f>
        <v/>
      </c>
      <c r="C1281" s="7">
        <f>SUMPRODUCT(($J$1270:$P$1276=1)*('Ground truth'!$B$14:$H$20=0))</f>
        <v/>
      </c>
      <c r="D1281" s="7">
        <f>SUMPRODUCT(($R$1270:$X$1276=1)*('Ground truth'!$B$14:$H$20=0))</f>
        <v/>
      </c>
      <c r="E1281" s="7">
        <f>SUMPRODUCT(($Z$1270:$AF$1276=1)*('Ground truth'!$B$14:$H$20=0))</f>
        <v/>
      </c>
      <c r="F1281" s="7">
        <f>SUMPRODUCT(($AH$1270:$AN$1276=1)*('Ground truth'!$B$14:$H$20=0))</f>
        <v/>
      </c>
      <c r="G1281" s="7">
        <f>SUMPRODUCT(($AP$1270:$AV$1276=1)*('Ground truth'!$B$14:$H$20=0))</f>
        <v/>
      </c>
      <c r="H1281" s="12">
        <f>AVERAGE($B$1281:$F$1281)</f>
        <v/>
      </c>
      <c r="I1281" s="12">
        <f>STDEV.P($B$1281:$F$1281)</f>
        <v/>
      </c>
    </row>
    <row r="1282">
      <c r="A1282" s="7" t="inlineStr">
        <is>
          <t>FN</t>
        </is>
      </c>
      <c r="B1282" s="7">
        <f>SUMPRODUCT(($B$1270:$H$1276=0)*('Ground truth'!$B$14:$H$20=1))</f>
        <v/>
      </c>
      <c r="C1282" s="7">
        <f>SUMPRODUCT(($J$1270:$P$1276=0)*('Ground truth'!$B$14:$H$20=1))</f>
        <v/>
      </c>
      <c r="D1282" s="7">
        <f>SUMPRODUCT(($R$1270:$X$1276=0)*('Ground truth'!$B$14:$H$20=1))</f>
        <v/>
      </c>
      <c r="E1282" s="7">
        <f>SUMPRODUCT(($Z$1270:$AF$1276=0)*('Ground truth'!$B$14:$H$20=1))</f>
        <v/>
      </c>
      <c r="F1282" s="7">
        <f>SUMPRODUCT(($AH$1270:$AN$1276=0)*('Ground truth'!$B$14:$H$20=1))</f>
        <v/>
      </c>
      <c r="G1282" s="7">
        <f>SUMPRODUCT(($AP$1270:$AV$1276=0)*('Ground truth'!$B$14:$H$20=1))</f>
        <v/>
      </c>
      <c r="H1282" s="12">
        <f>AVERAGE($B$1282:$F$1282)</f>
        <v/>
      </c>
      <c r="I1282" s="12">
        <f>STDEV.P($B$1282:$F$1282)</f>
        <v/>
      </c>
    </row>
    <row r="1283">
      <c r="A1283" s="4" t="inlineStr">
        <is>
          <t>Precision</t>
        </is>
      </c>
      <c r="B1283" s="12">
        <f>IFERROR($B$1279/($B$1279+$B$1281),0)</f>
        <v/>
      </c>
      <c r="C1283" s="12">
        <f>IFERROR($C$1279/($C$1279+$C$1281),0)</f>
        <v/>
      </c>
      <c r="D1283" s="12">
        <f>IFERROR($D$1279/($D$1279+$D$1281),0)</f>
        <v/>
      </c>
      <c r="E1283" s="12">
        <f>IFERROR($E$1279/($E$1279+$E$1281),0)</f>
        <v/>
      </c>
      <c r="F1283" s="12">
        <f>IFERROR($F$1279/($F$1279+$F$1281),0)</f>
        <v/>
      </c>
      <c r="G1283" s="12">
        <f>IFERROR($G$1279/($G$1279+$G$1281),0)</f>
        <v/>
      </c>
      <c r="H1283" s="18">
        <f>AVERAGE($B$1283:$F$1283)</f>
        <v/>
      </c>
      <c r="I1283" s="18">
        <f>STDEV.P($B$1283:$F$1283)</f>
        <v/>
      </c>
    </row>
    <row r="1284">
      <c r="A1284" s="4" t="inlineStr">
        <is>
          <t>Recall</t>
        </is>
      </c>
      <c r="B1284" s="12">
        <f>IFERROR($B$1279/($B$1279+$B$1282),0)</f>
        <v/>
      </c>
      <c r="C1284" s="12">
        <f>IFERROR($C$1279/($C$1279+$C$1282),0)</f>
        <v/>
      </c>
      <c r="D1284" s="12">
        <f>IFERROR($D$1279/($D$1279+$D$1282),0)</f>
        <v/>
      </c>
      <c r="E1284" s="12">
        <f>IFERROR($E$1279/($E$1279+$E$1282),0)</f>
        <v/>
      </c>
      <c r="F1284" s="12">
        <f>IFERROR($F$1279/($F$1279+$F$1282),0)</f>
        <v/>
      </c>
      <c r="G1284" s="12">
        <f>IFERROR($G$1279/($G$1279+$G$1282),0)</f>
        <v/>
      </c>
      <c r="H1284" s="18">
        <f>AVERAGE($B$1284:$F$1284)</f>
        <v/>
      </c>
      <c r="I1284" s="18">
        <f>STDEV.P($B$1284:$F$1284)</f>
        <v/>
      </c>
    </row>
    <row r="1285">
      <c r="A1285" s="4" t="inlineStr">
        <is>
          <t>F1</t>
        </is>
      </c>
      <c r="B1285" s="12">
        <f>IFERROR(2*$B$1283*$B$1284/($B$1283+$B$1284),0)</f>
        <v/>
      </c>
      <c r="C1285" s="12">
        <f>IFERROR(2*$C$1283*$C$1284/($C$1283+$C$1284),0)</f>
        <v/>
      </c>
      <c r="D1285" s="12">
        <f>IFERROR(2*$D$1283*$D$1284/($D$1283+$D$1284),0)</f>
        <v/>
      </c>
      <c r="E1285" s="12">
        <f>IFERROR(2*$E$1283*$E$1284/($E$1283+$E$1284),0)</f>
        <v/>
      </c>
      <c r="F1285" s="12">
        <f>IFERROR(2*$F$1283*$F$1284/($F$1283+$F$1284),0)</f>
        <v/>
      </c>
      <c r="G1285" s="12">
        <f>IFERROR(2*$G$1283*$G$1284/($G$1283+$G$1284),0)</f>
        <v/>
      </c>
      <c r="H1285" s="18">
        <f>AVERAGE($B$1285:$F$1285)</f>
        <v/>
      </c>
      <c r="I1285" s="18">
        <f>STDEV.P($B$1285:$F$1285)</f>
        <v/>
      </c>
    </row>
    <row r="1286">
      <c r="A1286" s="4" t="inlineStr">
        <is>
          <t>Accuracy</t>
        </is>
      </c>
      <c r="B1286" s="12">
        <f>IFERROR(($B$1279+$B$1280)/($B$1279+$B$1280+$B$1281+$B$1282),0)</f>
        <v/>
      </c>
      <c r="C1286" s="12">
        <f>IFERROR(($C$1279+$C$1280)/($C$1279+$C$1280+$C$1281+$C$1282),0)</f>
        <v/>
      </c>
      <c r="D1286" s="12">
        <f>IFERROR(($D$1279+$D$1280)/($D$1279+$D$1280+$D$1281+$D$1282),0)</f>
        <v/>
      </c>
      <c r="E1286" s="12">
        <f>IFERROR(($E$1279+$E$1280)/($E$1279+$E$1280+$E$1281+$E$1282),0)</f>
        <v/>
      </c>
      <c r="F1286" s="12">
        <f>IFERROR(($F$1279+$F$1280)/($F$1279+$F$1280+$F$1281+$F$1282),0)</f>
        <v/>
      </c>
      <c r="G1286" s="12">
        <f>IFERROR(($G$1279+$G$1280)/($G$1279+$G$1280+$G$1281+$G$1282),0)</f>
        <v/>
      </c>
      <c r="H1286" s="18">
        <f>AVERAGE($B$1286:$F$1286)</f>
        <v/>
      </c>
      <c r="I1286" s="18">
        <f>STDEV.P($B$1286:$F$1286)</f>
        <v/>
      </c>
    </row>
    <row r="1287">
      <c r="A1287" s="4" t="inlineStr">
        <is>
          <t>Edit distance</t>
        </is>
      </c>
      <c r="B1287" s="12">
        <f>SUMPRODUCT(ABS('Ground truth'!$B$14:$H$20-$B$1270:$H$1276))</f>
        <v/>
      </c>
      <c r="C1287" s="12">
        <f>SUMPRODUCT(ABS('Ground truth'!$B$14:$H$20-$J$1270:$P$1276))</f>
        <v/>
      </c>
      <c r="D1287" s="12">
        <f>SUMPRODUCT(ABS('Ground truth'!$B$14:$H$20-$R$1270:$X$1276))</f>
        <v/>
      </c>
      <c r="E1287" s="12">
        <f>SUMPRODUCT(ABS('Ground truth'!$B$14:$H$20-$Z$1270:$AF$1276))</f>
        <v/>
      </c>
      <c r="F1287" s="12">
        <f>SUMPRODUCT(ABS('Ground truth'!$B$14:$H$20-$AH$1270:$AN$1276))</f>
        <v/>
      </c>
      <c r="G1287" s="12">
        <f>SUMPRODUCT(ABS('Ground truth'!$B$14:$H$20-$AP$1270:$AV$1276))</f>
        <v/>
      </c>
      <c r="H1287" s="18">
        <f>AVERAGE($B$1287:$F$1287)</f>
        <v/>
      </c>
      <c r="I1287" s="18">
        <f>STDEV.P($B$1287:$F$1287)</f>
        <v/>
      </c>
    </row>
    <row r="1288">
      <c r="A1288" s="4" t="inlineStr">
        <is>
          <t>Spectral distance</t>
        </is>
      </c>
      <c r="B1288" s="12">
        <f>SQRT(SUMPRODUCT(('Ground truth'!$K$14:$K$20-$B$1299:$B$1305)^2))</f>
        <v/>
      </c>
      <c r="C1288" s="12">
        <f>SQRT(SUMPRODUCT(('Ground truth'!$K$14:$K$20-$C$1299:$C$1305)^2))</f>
        <v/>
      </c>
      <c r="D1288" s="12">
        <f>SQRT(SUMPRODUCT(('Ground truth'!$K$14:$K$20-$D$1299:$D$1305)^2))</f>
        <v/>
      </c>
      <c r="E1288" s="12">
        <f>SQRT(SUMPRODUCT(('Ground truth'!$K$14:$K$20-$E$1299:$E$1305)^2))</f>
        <v/>
      </c>
      <c r="F1288" s="12">
        <f>SQRT(SUMPRODUCT(('Ground truth'!$K$14:$K$20-$F$1299:$F$1305)^2))</f>
        <v/>
      </c>
      <c r="G1288" s="12">
        <f>SQRT(SUMPRODUCT(('Ground truth'!$K$14:$K$20-$G$1299:$G$1305)^2))</f>
        <v/>
      </c>
      <c r="H1288" s="18">
        <f>AVERAGE($B$1288:$F$1288)</f>
        <v/>
      </c>
      <c r="I1288" s="18">
        <f>STDEV.P($B$1288:$F$1288)</f>
        <v/>
      </c>
    </row>
    <row r="1289">
      <c r="A1289" s="4" t="inlineStr">
        <is>
          <t>Unsure cells</t>
        </is>
      </c>
      <c r="B1289" s="7">
        <f>COUNTIF($B$1270:$H$1276,2)</f>
        <v/>
      </c>
      <c r="C1289" s="7">
        <f>COUNTIF($J$1270:$P$1276,2)</f>
        <v/>
      </c>
      <c r="D1289" s="7">
        <f>COUNTIF($R$1270:$X$1276,2)</f>
        <v/>
      </c>
      <c r="E1289" s="7">
        <f>COUNTIF($Z$1270:$AF$1276,2)</f>
        <v/>
      </c>
      <c r="F1289" s="7">
        <f>COUNTIF($AH$1270:$AN$1276,2)</f>
        <v/>
      </c>
      <c r="G1289" s="7">
        <f>COUNTIF($AP$1270:$AV$1276,2)</f>
        <v/>
      </c>
      <c r="H1289" s="12">
        <f>AVERAGE($B$1289:$F$1289)</f>
        <v/>
      </c>
      <c r="I1289" s="12">
        <f>STDEV.P($B$1289:$F$1289)</f>
        <v/>
      </c>
    </row>
    <row r="1290">
      <c r="A1290" s="3" t="inlineStr">
        <is>
          <t>eigenvalues (real part, numpy order; pasted)</t>
        </is>
      </c>
    </row>
    <row r="1291">
      <c r="A1291" s="3" t="inlineStr">
        <is>
          <t xml:space="preserve">  λ1</t>
        </is>
      </c>
      <c r="B1291" s="19" t="n">
        <v>4.357058586585023</v>
      </c>
      <c r="C1291" s="19" t="n">
        <v>3.733434980344613</v>
      </c>
      <c r="D1291" s="19" t="n">
        <v>4.693994817055548</v>
      </c>
      <c r="E1291" s="19" t="n">
        <v>5.903422435472487</v>
      </c>
      <c r="F1291" s="19" t="n">
        <v>4.553355630847395</v>
      </c>
      <c r="G1291" s="19" t="n">
        <v>4.357058586585023</v>
      </c>
    </row>
    <row r="1292">
      <c r="A1292" s="3" t="inlineStr">
        <is>
          <t xml:space="preserve">  λ2</t>
        </is>
      </c>
      <c r="B1292" s="19" t="n">
        <v>-0.9501663378035068</v>
      </c>
      <c r="C1292" s="19" t="n">
        <v>-0.4545751521807794</v>
      </c>
      <c r="D1292" s="19" t="n">
        <v>-0.9459952022280593</v>
      </c>
      <c r="E1292" s="19" t="n">
        <v>-2.266455185947351</v>
      </c>
      <c r="F1292" s="19" t="n">
        <v>2.388044030738823</v>
      </c>
      <c r="G1292" s="19" t="n">
        <v>-0.9501663378035068</v>
      </c>
    </row>
    <row r="1293">
      <c r="A1293" s="3" t="inlineStr">
        <is>
          <t xml:space="preserve">  λ3</t>
        </is>
      </c>
      <c r="B1293" s="19" t="n">
        <v>-5.552679023191307e-18</v>
      </c>
      <c r="C1293" s="19" t="n">
        <v>-0.4545751521807794</v>
      </c>
      <c r="D1293" s="19" t="n">
        <v>2.252000385172512</v>
      </c>
      <c r="E1293" s="19" t="n">
        <v>2.299764993487687</v>
      </c>
      <c r="F1293" s="19" t="n">
        <v>1.196379044013752</v>
      </c>
      <c r="G1293" s="19" t="n">
        <v>-5.552679023191307e-18</v>
      </c>
    </row>
    <row r="1294">
      <c r="A1294" s="3" t="inlineStr">
        <is>
          <t xml:space="preserve">  λ4</t>
        </is>
      </c>
      <c r="B1294" s="19" t="n">
        <v>1.222963103526204</v>
      </c>
      <c r="C1294" s="19" t="n">
        <v>0.3070515087821454</v>
      </c>
      <c r="D1294" s="19" t="n">
        <v>-1.110223024625157e-16</v>
      </c>
      <c r="E1294" s="19" t="n">
        <v>-0.262526295305432</v>
      </c>
      <c r="F1294" s="19" t="n">
        <v>0.3000873736880389</v>
      </c>
      <c r="G1294" s="19" t="n">
        <v>1.222963103526204</v>
      </c>
    </row>
    <row r="1295">
      <c r="A1295" s="3" t="inlineStr">
        <is>
          <t xml:space="preserve">  λ5</t>
        </is>
      </c>
      <c r="B1295" s="19" t="n">
        <v>2.370144647692281</v>
      </c>
      <c r="C1295" s="19" t="n">
        <v>0.3070515087821454</v>
      </c>
      <c r="D1295" s="19" t="n">
        <v>0.9999999999999997</v>
      </c>
      <c r="E1295" s="19" t="n">
        <v>-0.262526295305432</v>
      </c>
      <c r="F1295" s="19" t="n">
        <v>-0.7863627307940992</v>
      </c>
      <c r="G1295" s="19" t="n">
        <v>2.370144647692281</v>
      </c>
    </row>
    <row r="1296">
      <c r="A1296" s="3" t="inlineStr">
        <is>
          <t xml:space="preserve">  λ6</t>
        </is>
      </c>
      <c r="B1296" s="19" t="n">
        <v>-3.999458982450606e-17</v>
      </c>
      <c r="C1296" s="19" t="n">
        <v>1.162948206961935</v>
      </c>
      <c r="D1296" s="19" t="n">
        <v>-4.99632840093515e-17</v>
      </c>
      <c r="E1296" s="19" t="n">
        <v>0.3905879337589581</v>
      </c>
      <c r="F1296" s="19" t="n">
        <v>-0.6515033484939118</v>
      </c>
      <c r="G1296" s="19" t="n">
        <v>-3.999458982450606e-17</v>
      </c>
    </row>
    <row r="1297">
      <c r="A1297" s="3" t="inlineStr">
        <is>
          <t xml:space="preserve">  λ7</t>
        </is>
      </c>
      <c r="B1297" s="19" t="n">
        <v>-3.081487911019577e-33</v>
      </c>
      <c r="C1297" s="19" t="n">
        <v>2.398664099490717</v>
      </c>
      <c r="D1297" s="19" t="n">
        <v>8.022474101875102e-18</v>
      </c>
      <c r="E1297" s="19" t="n">
        <v>1.197732413839093</v>
      </c>
      <c r="F1297" s="19" t="n">
        <v>-4.68256171883326e-17</v>
      </c>
      <c r="G1297" s="19" t="n">
        <v>-3.081487911019577e-33</v>
      </c>
    </row>
    <row r="1298">
      <c r="A1298" s="3" t="inlineStr">
        <is>
          <t>eigenvalues sorted desc (LARGE)</t>
        </is>
      </c>
    </row>
    <row r="1299">
      <c r="A1299" s="3" t="inlineStr">
        <is>
          <t xml:space="preserve">  λ(1)</t>
        </is>
      </c>
      <c r="B1299" s="19">
        <f>LARGE($B$1291:$B$1297,1)</f>
        <v/>
      </c>
      <c r="C1299" s="19">
        <f>LARGE($C$1291:$C$1297,1)</f>
        <v/>
      </c>
      <c r="D1299" s="19">
        <f>LARGE($D$1291:$D$1297,1)</f>
        <v/>
      </c>
      <c r="E1299" s="19">
        <f>LARGE($E$1291:$E$1297,1)</f>
        <v/>
      </c>
      <c r="F1299" s="19">
        <f>LARGE($F$1291:$F$1297,1)</f>
        <v/>
      </c>
      <c r="G1299" s="19">
        <f>LARGE($G$1291:$G$1297,1)</f>
        <v/>
      </c>
    </row>
    <row r="1300">
      <c r="A1300" s="3" t="inlineStr">
        <is>
          <t xml:space="preserve">  λ(2)</t>
        </is>
      </c>
      <c r="B1300" s="19">
        <f>LARGE($B$1291:$B$1297,2)</f>
        <v/>
      </c>
      <c r="C1300" s="19">
        <f>LARGE($C$1291:$C$1297,2)</f>
        <v/>
      </c>
      <c r="D1300" s="19">
        <f>LARGE($D$1291:$D$1297,2)</f>
        <v/>
      </c>
      <c r="E1300" s="19">
        <f>LARGE($E$1291:$E$1297,2)</f>
        <v/>
      </c>
      <c r="F1300" s="19">
        <f>LARGE($F$1291:$F$1297,2)</f>
        <v/>
      </c>
      <c r="G1300" s="19">
        <f>LARGE($G$1291:$G$1297,2)</f>
        <v/>
      </c>
    </row>
    <row r="1301">
      <c r="A1301" s="3" t="inlineStr">
        <is>
          <t xml:space="preserve">  λ(3)</t>
        </is>
      </c>
      <c r="B1301" s="19">
        <f>LARGE($B$1291:$B$1297,3)</f>
        <v/>
      </c>
      <c r="C1301" s="19">
        <f>LARGE($C$1291:$C$1297,3)</f>
        <v/>
      </c>
      <c r="D1301" s="19">
        <f>LARGE($D$1291:$D$1297,3)</f>
        <v/>
      </c>
      <c r="E1301" s="19">
        <f>LARGE($E$1291:$E$1297,3)</f>
        <v/>
      </c>
      <c r="F1301" s="19">
        <f>LARGE($F$1291:$F$1297,3)</f>
        <v/>
      </c>
      <c r="G1301" s="19">
        <f>LARGE($G$1291:$G$1297,3)</f>
        <v/>
      </c>
    </row>
    <row r="1302">
      <c r="A1302" s="3" t="inlineStr">
        <is>
          <t xml:space="preserve">  λ(4)</t>
        </is>
      </c>
      <c r="B1302" s="19">
        <f>LARGE($B$1291:$B$1297,4)</f>
        <v/>
      </c>
      <c r="C1302" s="19">
        <f>LARGE($C$1291:$C$1297,4)</f>
        <v/>
      </c>
      <c r="D1302" s="19">
        <f>LARGE($D$1291:$D$1297,4)</f>
        <v/>
      </c>
      <c r="E1302" s="19">
        <f>LARGE($E$1291:$E$1297,4)</f>
        <v/>
      </c>
      <c r="F1302" s="19">
        <f>LARGE($F$1291:$F$1297,4)</f>
        <v/>
      </c>
      <c r="G1302" s="19">
        <f>LARGE($G$1291:$G$1297,4)</f>
        <v/>
      </c>
    </row>
    <row r="1303">
      <c r="A1303" s="3" t="inlineStr">
        <is>
          <t xml:space="preserve">  λ(5)</t>
        </is>
      </c>
      <c r="B1303" s="19">
        <f>LARGE($B$1291:$B$1297,5)</f>
        <v/>
      </c>
      <c r="C1303" s="19">
        <f>LARGE($C$1291:$C$1297,5)</f>
        <v/>
      </c>
      <c r="D1303" s="19">
        <f>LARGE($D$1291:$D$1297,5)</f>
        <v/>
      </c>
      <c r="E1303" s="19">
        <f>LARGE($E$1291:$E$1297,5)</f>
        <v/>
      </c>
      <c r="F1303" s="19">
        <f>LARGE($F$1291:$F$1297,5)</f>
        <v/>
      </c>
      <c r="G1303" s="19">
        <f>LARGE($G$1291:$G$1297,5)</f>
        <v/>
      </c>
    </row>
    <row r="1304">
      <c r="A1304" s="3" t="inlineStr">
        <is>
          <t xml:space="preserve">  λ(6)</t>
        </is>
      </c>
      <c r="B1304" s="19">
        <f>LARGE($B$1291:$B$1297,6)</f>
        <v/>
      </c>
      <c r="C1304" s="19">
        <f>LARGE($C$1291:$C$1297,6)</f>
        <v/>
      </c>
      <c r="D1304" s="19">
        <f>LARGE($D$1291:$D$1297,6)</f>
        <v/>
      </c>
      <c r="E1304" s="19">
        <f>LARGE($E$1291:$E$1297,6)</f>
        <v/>
      </c>
      <c r="F1304" s="19">
        <f>LARGE($F$1291:$F$1297,6)</f>
        <v/>
      </c>
      <c r="G1304" s="19">
        <f>LARGE($G$1291:$G$1297,6)</f>
        <v/>
      </c>
    </row>
    <row r="1305">
      <c r="A1305" s="3" t="inlineStr">
        <is>
          <t xml:space="preserve">  λ(7)</t>
        </is>
      </c>
      <c r="B1305" s="19">
        <f>LARGE($B$1291:$B$1297,7)</f>
        <v/>
      </c>
      <c r="C1305" s="19">
        <f>LARGE($C$1291:$C$1297,7)</f>
        <v/>
      </c>
      <c r="D1305" s="19">
        <f>LARGE($D$1291:$D$1297,7)</f>
        <v/>
      </c>
      <c r="E1305" s="19">
        <f>LARGE($E$1291:$E$1297,7)</f>
        <v/>
      </c>
      <c r="F1305" s="19">
        <f>LARGE($F$1291:$F$1297,7)</f>
        <v/>
      </c>
      <c r="G1305" s="19">
        <f>LARGE($G$1291:$G$1297,7)</f>
        <v/>
      </c>
    </row>
    <row r="1306">
      <c r="A1306" s="3" t="inlineStr">
        <is>
          <t>check: Σeig − trace (→0)</t>
        </is>
      </c>
      <c r="B1306" s="3">
        <f>ROUND(SUM($B$1291:$B$1297)-($B$1270+$C$1271+$D$1272+$E$1273+$F$1274+$G$1275+$H$1276),6)</f>
        <v/>
      </c>
      <c r="C1306" s="3">
        <f>ROUND(SUM($C$1291:$C$1297)-($J$1270+$K$1271+$L$1272+$M$1273+$N$1274+$O$1275+$P$1276),6)</f>
        <v/>
      </c>
      <c r="D1306" s="3">
        <f>ROUND(SUM($D$1291:$D$1297)-($R$1270+$S$1271+$T$1272+$U$1273+$V$1274+$W$1275+$X$1276),6)</f>
        <v/>
      </c>
      <c r="E1306" s="3">
        <f>ROUND(SUM($E$1291:$E$1297)-($Z$1270+$AA$1271+$AB$1272+$AC$1273+$AD$1274+$AE$1275+$AF$1276),6)</f>
        <v/>
      </c>
      <c r="F1306" s="3">
        <f>ROUND(SUM($F$1291:$F$1297)-($AH$1270+$AI$1271+$AJ$1272+$AK$1273+$AL$1274+$AM$1275+$AN$1276),6)</f>
        <v/>
      </c>
      <c r="G1306" s="3">
        <f>ROUND(SUM($G$1291:$G$1297)-($AP$1270+$AQ$1271+$AR$1272+$AS$1273+$AT$1274+$AU$1275+$AV$1276),6)</f>
        <v/>
      </c>
    </row>
    <row r="1307">
      <c r="A1307" s="3" t="inlineStr">
        <is>
          <t>check: Πeig − det (→0)</t>
        </is>
      </c>
      <c r="B1307" s="3">
        <f>ROUND(MDETERM($B$1270:$H$1276)-PRODUCT($B$1291:$B$1297),6)</f>
        <v/>
      </c>
      <c r="C1307" s="3" t="inlineStr">
        <is>
          <t>complex pair; real parts used</t>
        </is>
      </c>
      <c r="D1307" s="3">
        <f>ROUND(MDETERM($R$1270:$X$1276)-PRODUCT($D$1291:$D$1297),6)</f>
        <v/>
      </c>
      <c r="E1307" s="3" t="inlineStr">
        <is>
          <t>complex pair; real parts used</t>
        </is>
      </c>
      <c r="F1307" s="3">
        <f>ROUND(MDETERM($AH$1270:$AN$1276)-PRODUCT($F$1291:$F$1297),6)</f>
        <v/>
      </c>
      <c r="G1307" s="3">
        <f>ROUND(MDETERM($AP$1270:$AV$1276)-PRODUCT($G$1291:$G$1297),6)</f>
        <v/>
      </c>
    </row>
    <row r="1308">
      <c r="A1308" s="3" t="inlineStr">
        <is>
          <t>complex eigenvalues?</t>
        </is>
      </c>
      <c r="B1308" s="3" t="inlineStr"/>
      <c r="C1308" s="21" t="inlineStr">
        <is>
          <t>yes</t>
        </is>
      </c>
      <c r="D1308" s="3" t="inlineStr"/>
      <c r="E1308" s="21" t="inlineStr">
        <is>
          <t>yes</t>
        </is>
      </c>
      <c r="F1308" s="3" t="inlineStr"/>
      <c r="G1308" s="3" t="inlineStr"/>
    </row>
    <row r="1309">
      <c r="A1309" s="3" t="inlineStr">
        <is>
          <t>check: det(M − λᵢI) per sorted λ (→0)</t>
        </is>
      </c>
    </row>
    <row r="1310">
      <c r="A1310" s="3" t="inlineStr">
        <is>
          <t xml:space="preserve">  det(M − λ(1)I)</t>
        </is>
      </c>
      <c r="B1310" s="3">
        <f t="array" ref="B1310">ROUND(MDETERM($B$1270:$H$1276-$B$1299*MUNIT(7)),6)</f>
        <v/>
      </c>
      <c r="C1310" s="3" t="inlineStr">
        <is>
          <t>n/a (complex)</t>
        </is>
      </c>
      <c r="D1310" s="3">
        <f t="array" ref="D1310">ROUND(MDETERM($R$1270:$X$1276-$D$1299*MUNIT(7)),6)</f>
        <v/>
      </c>
      <c r="E1310" s="3" t="inlineStr">
        <is>
          <t>n/a (complex)</t>
        </is>
      </c>
      <c r="F1310" s="3">
        <f t="array" ref="F1310">ROUND(MDETERM($AH$1270:$AN$1276-$F$1299*MUNIT(7)),6)</f>
        <v/>
      </c>
      <c r="G1310" s="3">
        <f t="array" ref="G1310">ROUND(MDETERM($AP$1270:$AV$1276-$G$1299*MUNIT(7)),6)</f>
        <v/>
      </c>
    </row>
    <row r="1311">
      <c r="A1311" s="3" t="inlineStr">
        <is>
          <t xml:space="preserve">  det(M − λ(2)I)</t>
        </is>
      </c>
      <c r="B1311" s="3">
        <f t="array" ref="B1311">ROUND(MDETERM($B$1270:$H$1276-$B$1300*MUNIT(7)),6)</f>
        <v/>
      </c>
      <c r="C1311" s="3" t="inlineStr">
        <is>
          <t>n/a (complex)</t>
        </is>
      </c>
      <c r="D1311" s="3">
        <f t="array" ref="D1311">ROUND(MDETERM($R$1270:$X$1276-$D$1300*MUNIT(7)),6)</f>
        <v/>
      </c>
      <c r="E1311" s="3" t="inlineStr">
        <is>
          <t>n/a (complex)</t>
        </is>
      </c>
      <c r="F1311" s="3">
        <f t="array" ref="F1311">ROUND(MDETERM($AH$1270:$AN$1276-$F$1300*MUNIT(7)),6)</f>
        <v/>
      </c>
      <c r="G1311" s="3">
        <f t="array" ref="G1311">ROUND(MDETERM($AP$1270:$AV$1276-$G$1300*MUNIT(7)),6)</f>
        <v/>
      </c>
    </row>
    <row r="1312">
      <c r="A1312" s="3" t="inlineStr">
        <is>
          <t xml:space="preserve">  det(M − λ(3)I)</t>
        </is>
      </c>
      <c r="B1312" s="3">
        <f t="array" ref="B1312">ROUND(MDETERM($B$1270:$H$1276-$B$1301*MUNIT(7)),6)</f>
        <v/>
      </c>
      <c r="C1312" s="3" t="inlineStr">
        <is>
          <t>n/a (complex)</t>
        </is>
      </c>
      <c r="D1312" s="3">
        <f t="array" ref="D1312">ROUND(MDETERM($R$1270:$X$1276-$D$1301*MUNIT(7)),6)</f>
        <v/>
      </c>
      <c r="E1312" s="3" t="inlineStr">
        <is>
          <t>n/a (complex)</t>
        </is>
      </c>
      <c r="F1312" s="3">
        <f t="array" ref="F1312">ROUND(MDETERM($AH$1270:$AN$1276-$F$1301*MUNIT(7)),6)</f>
        <v/>
      </c>
      <c r="G1312" s="3">
        <f t="array" ref="G1312">ROUND(MDETERM($AP$1270:$AV$1276-$G$1301*MUNIT(7)),6)</f>
        <v/>
      </c>
    </row>
    <row r="1313">
      <c r="A1313" s="3" t="inlineStr">
        <is>
          <t xml:space="preserve">  det(M − λ(4)I)</t>
        </is>
      </c>
      <c r="B1313" s="3">
        <f t="array" ref="B1313">ROUND(MDETERM($B$1270:$H$1276-$B$1302*MUNIT(7)),6)</f>
        <v/>
      </c>
      <c r="C1313" s="3" t="inlineStr">
        <is>
          <t>n/a (complex)</t>
        </is>
      </c>
      <c r="D1313" s="3">
        <f t="array" ref="D1313">ROUND(MDETERM($R$1270:$X$1276-$D$1302*MUNIT(7)),6)</f>
        <v/>
      </c>
      <c r="E1313" s="3" t="inlineStr">
        <is>
          <t>n/a (complex)</t>
        </is>
      </c>
      <c r="F1313" s="3">
        <f t="array" ref="F1313">ROUND(MDETERM($AH$1270:$AN$1276-$F$1302*MUNIT(7)),6)</f>
        <v/>
      </c>
      <c r="G1313" s="3">
        <f t="array" ref="G1313">ROUND(MDETERM($AP$1270:$AV$1276-$G$1302*MUNIT(7)),6)</f>
        <v/>
      </c>
    </row>
    <row r="1314">
      <c r="A1314" s="3" t="inlineStr">
        <is>
          <t xml:space="preserve">  det(M − λ(5)I)</t>
        </is>
      </c>
      <c r="B1314" s="3">
        <f t="array" ref="B1314">ROUND(MDETERM($B$1270:$H$1276-$B$1303*MUNIT(7)),6)</f>
        <v/>
      </c>
      <c r="C1314" s="3" t="inlineStr">
        <is>
          <t>n/a (complex)</t>
        </is>
      </c>
      <c r="D1314" s="3">
        <f t="array" ref="D1314">ROUND(MDETERM($R$1270:$X$1276-$D$1303*MUNIT(7)),6)</f>
        <v/>
      </c>
      <c r="E1314" s="3" t="inlineStr">
        <is>
          <t>n/a (complex)</t>
        </is>
      </c>
      <c r="F1314" s="3">
        <f t="array" ref="F1314">ROUND(MDETERM($AH$1270:$AN$1276-$F$1303*MUNIT(7)),6)</f>
        <v/>
      </c>
      <c r="G1314" s="3">
        <f t="array" ref="G1314">ROUND(MDETERM($AP$1270:$AV$1276-$G$1303*MUNIT(7)),6)</f>
        <v/>
      </c>
    </row>
    <row r="1315">
      <c r="A1315" s="3" t="inlineStr">
        <is>
          <t xml:space="preserve">  det(M − λ(6)I)</t>
        </is>
      </c>
      <c r="B1315" s="3">
        <f t="array" ref="B1315">ROUND(MDETERM($B$1270:$H$1276-$B$1304*MUNIT(7)),6)</f>
        <v/>
      </c>
      <c r="C1315" s="3" t="inlineStr">
        <is>
          <t>n/a (complex)</t>
        </is>
      </c>
      <c r="D1315" s="3">
        <f t="array" ref="D1315">ROUND(MDETERM($R$1270:$X$1276-$D$1304*MUNIT(7)),6)</f>
        <v/>
      </c>
      <c r="E1315" s="3" t="inlineStr">
        <is>
          <t>n/a (complex)</t>
        </is>
      </c>
      <c r="F1315" s="3">
        <f t="array" ref="F1315">ROUND(MDETERM($AH$1270:$AN$1276-$F$1304*MUNIT(7)),6)</f>
        <v/>
      </c>
      <c r="G1315" s="3">
        <f t="array" ref="G1315">ROUND(MDETERM($AP$1270:$AV$1276-$G$1304*MUNIT(7)),6)</f>
        <v/>
      </c>
    </row>
    <row r="1316">
      <c r="A1316" s="3" t="inlineStr">
        <is>
          <t xml:space="preserve">  det(M − λ(7)I)</t>
        </is>
      </c>
      <c r="B1316" s="3">
        <f t="array" ref="B1316">ROUND(MDETERM($B$1270:$H$1276-$B$1305*MUNIT(7)),6)</f>
        <v/>
      </c>
      <c r="C1316" s="3" t="inlineStr">
        <is>
          <t>n/a (complex)</t>
        </is>
      </c>
      <c r="D1316" s="3">
        <f t="array" ref="D1316">ROUND(MDETERM($R$1270:$X$1276-$D$1305*MUNIT(7)),6)</f>
        <v/>
      </c>
      <c r="E1316" s="3" t="inlineStr">
        <is>
          <t>n/a (complex)</t>
        </is>
      </c>
      <c r="F1316" s="3">
        <f t="array" ref="F1316">ROUND(MDETERM($AH$1270:$AN$1276-$F$1305*MUNIT(7)),6)</f>
        <v/>
      </c>
      <c r="G1316" s="3">
        <f t="array" ref="G1316">ROUND(MDETERM($AP$1270:$AV$1276-$G$1305*MUNIT(7)),6)</f>
        <v/>
      </c>
    </row>
    <row r="1320" ht="16" customHeight="1">
      <c r="A1320" s="14" t="inlineStr">
        <is>
          <t>RAG R2-R3 | gpt4-turbo-preview</t>
        </is>
      </c>
      <c r="B1320" s="9" t="inlineStr">
        <is>
          <t>run 1 (raw, pasted)</t>
        </is>
      </c>
      <c r="J1320" s="9" t="inlineStr">
        <is>
          <t>run 2 (raw, pasted)</t>
        </is>
      </c>
      <c r="R1320" s="9" t="inlineStr">
        <is>
          <t>run 3 (raw, pasted)</t>
        </is>
      </c>
      <c r="Z1320" s="9" t="inlineStr">
        <is>
          <t>run 4 (raw, pasted)</t>
        </is>
      </c>
      <c r="AH1320" s="9" t="inlineStr">
        <is>
          <t>run 5 (raw, pasted)</t>
        </is>
      </c>
      <c r="AP1320" s="9" t="inlineStr">
        <is>
          <t>Step2 average matrix (formula)</t>
        </is>
      </c>
      <c r="AX1320" s="9" t="inlineStr">
        <is>
          <t>ground truth (reference)</t>
        </is>
      </c>
    </row>
    <row r="1321" ht="60" customHeight="1">
      <c r="B1321" s="15" t="inlineStr">
        <is>
          <t>motor</t>
        </is>
      </c>
      <c r="C1321" s="15" t="inlineStr">
        <is>
          <t>gear system</t>
        </is>
      </c>
      <c r="D1321" s="15" t="inlineStr">
        <is>
          <t>chuck</t>
        </is>
      </c>
      <c r="E1321" s="15" t="inlineStr">
        <is>
          <t>battery</t>
        </is>
      </c>
      <c r="F1321" s="15" t="inlineStr">
        <is>
          <t>switch</t>
        </is>
      </c>
      <c r="G1321" s="15" t="inlineStr">
        <is>
          <t>housing</t>
        </is>
      </c>
      <c r="H1321" s="15" t="inlineStr">
        <is>
          <t>control circuitry</t>
        </is>
      </c>
      <c r="J1321" s="15" t="inlineStr">
        <is>
          <t>motor</t>
        </is>
      </c>
      <c r="K1321" s="15" t="inlineStr">
        <is>
          <t>gear system</t>
        </is>
      </c>
      <c r="L1321" s="15" t="inlineStr">
        <is>
          <t>chuck</t>
        </is>
      </c>
      <c r="M1321" s="15" t="inlineStr">
        <is>
          <t>battery</t>
        </is>
      </c>
      <c r="N1321" s="15" t="inlineStr">
        <is>
          <t>switch</t>
        </is>
      </c>
      <c r="O1321" s="15" t="inlineStr">
        <is>
          <t>housing</t>
        </is>
      </c>
      <c r="P1321" s="15" t="inlineStr">
        <is>
          <t>control circuitry</t>
        </is>
      </c>
      <c r="R1321" s="15" t="inlineStr">
        <is>
          <t>motor</t>
        </is>
      </c>
      <c r="S1321" s="15" t="inlineStr">
        <is>
          <t>gear system</t>
        </is>
      </c>
      <c r="T1321" s="15" t="inlineStr">
        <is>
          <t>chuck</t>
        </is>
      </c>
      <c r="U1321" s="15" t="inlineStr">
        <is>
          <t>battery</t>
        </is>
      </c>
      <c r="V1321" s="15" t="inlineStr">
        <is>
          <t>switch</t>
        </is>
      </c>
      <c r="W1321" s="15" t="inlineStr">
        <is>
          <t>housing</t>
        </is>
      </c>
      <c r="X1321" s="15" t="inlineStr">
        <is>
          <t>control circuitry</t>
        </is>
      </c>
      <c r="Z1321" s="15" t="inlineStr">
        <is>
          <t>motor</t>
        </is>
      </c>
      <c r="AA1321" s="15" t="inlineStr">
        <is>
          <t>gear system</t>
        </is>
      </c>
      <c r="AB1321" s="15" t="inlineStr">
        <is>
          <t>chuck</t>
        </is>
      </c>
      <c r="AC1321" s="15" t="inlineStr">
        <is>
          <t>battery</t>
        </is>
      </c>
      <c r="AD1321" s="15" t="inlineStr">
        <is>
          <t>switch</t>
        </is>
      </c>
      <c r="AE1321" s="15" t="inlineStr">
        <is>
          <t>housing</t>
        </is>
      </c>
      <c r="AF1321" s="15" t="inlineStr">
        <is>
          <t>control circuitry</t>
        </is>
      </c>
      <c r="AH1321" s="15" t="inlineStr">
        <is>
          <t>motor</t>
        </is>
      </c>
      <c r="AI1321" s="15" t="inlineStr">
        <is>
          <t>gear system</t>
        </is>
      </c>
      <c r="AJ1321" s="15" t="inlineStr">
        <is>
          <t>chuck</t>
        </is>
      </c>
      <c r="AK1321" s="15" t="inlineStr">
        <is>
          <t>battery</t>
        </is>
      </c>
      <c r="AL1321" s="15" t="inlineStr">
        <is>
          <t>switch</t>
        </is>
      </c>
      <c r="AM1321" s="15" t="inlineStr">
        <is>
          <t>housing</t>
        </is>
      </c>
      <c r="AN1321" s="15" t="inlineStr">
        <is>
          <t>control circuitry</t>
        </is>
      </c>
      <c r="AP1321" s="15" t="inlineStr">
        <is>
          <t>motor</t>
        </is>
      </c>
      <c r="AQ1321" s="15" t="inlineStr">
        <is>
          <t>gear system</t>
        </is>
      </c>
      <c r="AR1321" s="15" t="inlineStr">
        <is>
          <t>chuck</t>
        </is>
      </c>
      <c r="AS1321" s="15" t="inlineStr">
        <is>
          <t>battery</t>
        </is>
      </c>
      <c r="AT1321" s="15" t="inlineStr">
        <is>
          <t>switch</t>
        </is>
      </c>
      <c r="AU1321" s="15" t="inlineStr">
        <is>
          <t>housing</t>
        </is>
      </c>
      <c r="AV1321" s="15" t="inlineStr">
        <is>
          <t>control circuitry</t>
        </is>
      </c>
    </row>
    <row r="1322">
      <c r="A1322" s="3" t="inlineStr">
        <is>
          <t>motor</t>
        </is>
      </c>
      <c r="B1322" s="8" t="n">
        <v>1</v>
      </c>
      <c r="C1322" s="8" t="n">
        <v>1</v>
      </c>
      <c r="D1322" s="8" t="n">
        <v>0</v>
      </c>
      <c r="E1322" s="8" t="n">
        <v>1</v>
      </c>
      <c r="F1322" s="8" t="n">
        <v>1</v>
      </c>
      <c r="G1322" s="8" t="n">
        <v>1</v>
      </c>
      <c r="H1322" s="8" t="n">
        <v>1</v>
      </c>
      <c r="J1322" s="8" t="n">
        <v>1</v>
      </c>
      <c r="K1322" s="8" t="n">
        <v>1</v>
      </c>
      <c r="L1322" s="8" t="n">
        <v>0</v>
      </c>
      <c r="M1322" s="8" t="n">
        <v>1</v>
      </c>
      <c r="N1322" s="8" t="n">
        <v>1</v>
      </c>
      <c r="O1322" s="8" t="n">
        <v>1</v>
      </c>
      <c r="P1322" s="8" t="n">
        <v>1</v>
      </c>
      <c r="R1322" s="8" t="n">
        <v>1</v>
      </c>
      <c r="S1322" s="8" t="n">
        <v>1</v>
      </c>
      <c r="T1322" s="8" t="n">
        <v>0</v>
      </c>
      <c r="U1322" s="8" t="n">
        <v>1</v>
      </c>
      <c r="V1322" s="8" t="n">
        <v>1</v>
      </c>
      <c r="W1322" s="8" t="n">
        <v>1</v>
      </c>
      <c r="X1322" s="8" t="n">
        <v>1</v>
      </c>
      <c r="Z1322" s="8" t="n">
        <v>1</v>
      </c>
      <c r="AA1322" s="8" t="n">
        <v>1</v>
      </c>
      <c r="AB1322" s="8" t="n">
        <v>0</v>
      </c>
      <c r="AC1322" s="8" t="n">
        <v>1</v>
      </c>
      <c r="AD1322" s="8" t="n">
        <v>1</v>
      </c>
      <c r="AE1322" s="8" t="n">
        <v>1</v>
      </c>
      <c r="AF1322" s="8" t="n">
        <v>1</v>
      </c>
      <c r="AH1322" s="8" t="n">
        <v>1</v>
      </c>
      <c r="AI1322" s="8" t="n">
        <v>1</v>
      </c>
      <c r="AJ1322" s="8" t="n">
        <v>0</v>
      </c>
      <c r="AK1322" s="8" t="n">
        <v>1</v>
      </c>
      <c r="AL1322" s="8" t="n">
        <v>1</v>
      </c>
      <c r="AM1322" s="8" t="n">
        <v>1</v>
      </c>
      <c r="AN1322" s="8" t="n">
        <v>1</v>
      </c>
      <c r="AP1322" s="8">
        <f>IF(($B$1322&lt;&gt;2)+($J$1322&lt;&gt;2)+($R$1322&lt;&gt;2)+($Z$1322&lt;&gt;2)+($AH$1322&lt;&gt;2)=0,2,IF((($B$1322&lt;&gt;2)*$B$1322+($J$1322&lt;&gt;2)*$J$1322+($R$1322&lt;&gt;2)*$R$1322+($Z$1322&lt;&gt;2)*$Z$1322+($AH$1322&lt;&gt;2)*$AH$1322)/(($B$1322&lt;&gt;2)+($J$1322&lt;&gt;2)+($R$1322&lt;&gt;2)+($Z$1322&lt;&gt;2)+($AH$1322&lt;&gt;2))&gt;=0.5,1,0))</f>
        <v/>
      </c>
      <c r="AQ1322" s="8">
        <f>IF(($C$1322&lt;&gt;2)+($K$1322&lt;&gt;2)+($S$1322&lt;&gt;2)+($AA$1322&lt;&gt;2)+($AI$1322&lt;&gt;2)=0,2,IF((($C$1322&lt;&gt;2)*$C$1322+($K$1322&lt;&gt;2)*$K$1322+($S$1322&lt;&gt;2)*$S$1322+($AA$1322&lt;&gt;2)*$AA$1322+($AI$1322&lt;&gt;2)*$AI$1322)/(($C$1322&lt;&gt;2)+($K$1322&lt;&gt;2)+($S$1322&lt;&gt;2)+($AA$1322&lt;&gt;2)+($AI$1322&lt;&gt;2))&gt;=0.5,1,0))</f>
        <v/>
      </c>
      <c r="AR1322" s="8">
        <f>IF(($D$1322&lt;&gt;2)+($L$1322&lt;&gt;2)+($T$1322&lt;&gt;2)+($AB$1322&lt;&gt;2)+($AJ$1322&lt;&gt;2)=0,2,IF((($D$1322&lt;&gt;2)*$D$1322+($L$1322&lt;&gt;2)*$L$1322+($T$1322&lt;&gt;2)*$T$1322+($AB$1322&lt;&gt;2)*$AB$1322+($AJ$1322&lt;&gt;2)*$AJ$1322)/(($D$1322&lt;&gt;2)+($L$1322&lt;&gt;2)+($T$1322&lt;&gt;2)+($AB$1322&lt;&gt;2)+($AJ$1322&lt;&gt;2))&gt;=0.5,1,0))</f>
        <v/>
      </c>
      <c r="AS1322" s="8">
        <f>IF(($E$1322&lt;&gt;2)+($M$1322&lt;&gt;2)+($U$1322&lt;&gt;2)+($AC$1322&lt;&gt;2)+($AK$1322&lt;&gt;2)=0,2,IF((($E$1322&lt;&gt;2)*$E$1322+($M$1322&lt;&gt;2)*$M$1322+($U$1322&lt;&gt;2)*$U$1322+($AC$1322&lt;&gt;2)*$AC$1322+($AK$1322&lt;&gt;2)*$AK$1322)/(($E$1322&lt;&gt;2)+($M$1322&lt;&gt;2)+($U$1322&lt;&gt;2)+($AC$1322&lt;&gt;2)+($AK$1322&lt;&gt;2))&gt;=0.5,1,0))</f>
        <v/>
      </c>
      <c r="AT1322" s="8">
        <f>IF(($F$1322&lt;&gt;2)+($N$1322&lt;&gt;2)+($V$1322&lt;&gt;2)+($AD$1322&lt;&gt;2)+($AL$1322&lt;&gt;2)=0,2,IF((($F$1322&lt;&gt;2)*$F$1322+($N$1322&lt;&gt;2)*$N$1322+($V$1322&lt;&gt;2)*$V$1322+($AD$1322&lt;&gt;2)*$AD$1322+($AL$1322&lt;&gt;2)*$AL$1322)/(($F$1322&lt;&gt;2)+($N$1322&lt;&gt;2)+($V$1322&lt;&gt;2)+($AD$1322&lt;&gt;2)+($AL$1322&lt;&gt;2))&gt;=0.5,1,0))</f>
        <v/>
      </c>
      <c r="AU1322" s="8">
        <f>IF(($G$1322&lt;&gt;2)+($O$1322&lt;&gt;2)+($W$1322&lt;&gt;2)+($AE$1322&lt;&gt;2)+($AM$1322&lt;&gt;2)=0,2,IF((($G$1322&lt;&gt;2)*$G$1322+($O$1322&lt;&gt;2)*$O$1322+($W$1322&lt;&gt;2)*$W$1322+($AE$1322&lt;&gt;2)*$AE$1322+($AM$1322&lt;&gt;2)*$AM$1322)/(($G$1322&lt;&gt;2)+($O$1322&lt;&gt;2)+($W$1322&lt;&gt;2)+($AE$1322&lt;&gt;2)+($AM$1322&lt;&gt;2))&gt;=0.5,1,0))</f>
        <v/>
      </c>
      <c r="AV1322" s="8">
        <f>IF(($H$1322&lt;&gt;2)+($P$1322&lt;&gt;2)+($X$1322&lt;&gt;2)+($AF$1322&lt;&gt;2)+($AN$1322&lt;&gt;2)=0,2,IF((($H$1322&lt;&gt;2)*$H$1322+($P$1322&lt;&gt;2)*$P$1322+($X$1322&lt;&gt;2)*$X$1322+($AF$1322&lt;&gt;2)*$AF$1322+($AN$1322&lt;&gt;2)*$AN$1322)/(($H$1322&lt;&gt;2)+($P$1322&lt;&gt;2)+($X$1322&lt;&gt;2)+($AF$1322&lt;&gt;2)+($AN$1322&lt;&gt;2))&gt;=0.5,1,0))</f>
        <v/>
      </c>
      <c r="AX1322" s="16">
        <f>'Ground truth'!$B$14</f>
        <v/>
      </c>
      <c r="AY1322" s="16">
        <f>'Ground truth'!$C$14</f>
        <v/>
      </c>
      <c r="AZ1322" s="16">
        <f>'Ground truth'!$D$14</f>
        <v/>
      </c>
      <c r="BA1322" s="16">
        <f>'Ground truth'!$E$14</f>
        <v/>
      </c>
      <c r="BB1322" s="16">
        <f>'Ground truth'!$F$14</f>
        <v/>
      </c>
      <c r="BC1322" s="16">
        <f>'Ground truth'!$G$14</f>
        <v/>
      </c>
      <c r="BD1322" s="16">
        <f>'Ground truth'!$H$14</f>
        <v/>
      </c>
    </row>
    <row r="1323">
      <c r="A1323" s="3" t="inlineStr">
        <is>
          <t>gear system</t>
        </is>
      </c>
      <c r="B1323" s="8" t="n">
        <v>1</v>
      </c>
      <c r="C1323" s="8" t="n">
        <v>1</v>
      </c>
      <c r="D1323" s="8" t="n">
        <v>1</v>
      </c>
      <c r="E1323" s="8" t="n">
        <v>0</v>
      </c>
      <c r="F1323" s="8" t="n">
        <v>0</v>
      </c>
      <c r="G1323" s="8" t="n">
        <v>1</v>
      </c>
      <c r="H1323" s="8" t="n">
        <v>0</v>
      </c>
      <c r="J1323" s="8" t="n">
        <v>1</v>
      </c>
      <c r="K1323" s="8" t="n">
        <v>1</v>
      </c>
      <c r="L1323" s="8" t="n">
        <v>1</v>
      </c>
      <c r="M1323" s="8" t="n">
        <v>0</v>
      </c>
      <c r="N1323" s="8" t="n">
        <v>0</v>
      </c>
      <c r="O1323" s="8" t="n">
        <v>1</v>
      </c>
      <c r="P1323" s="8" t="n">
        <v>0</v>
      </c>
      <c r="R1323" s="8" t="n">
        <v>1</v>
      </c>
      <c r="S1323" s="8" t="n">
        <v>1</v>
      </c>
      <c r="T1323" s="8" t="n">
        <v>1</v>
      </c>
      <c r="U1323" s="8" t="n">
        <v>0</v>
      </c>
      <c r="V1323" s="8" t="n">
        <v>0</v>
      </c>
      <c r="W1323" s="8" t="n">
        <v>1</v>
      </c>
      <c r="X1323" s="8" t="n">
        <v>0</v>
      </c>
      <c r="Z1323" s="8" t="n">
        <v>1</v>
      </c>
      <c r="AA1323" s="8" t="n">
        <v>1</v>
      </c>
      <c r="AB1323" s="8" t="n">
        <v>1</v>
      </c>
      <c r="AC1323" s="8" t="n">
        <v>0</v>
      </c>
      <c r="AD1323" s="8" t="n">
        <v>0</v>
      </c>
      <c r="AE1323" s="8" t="n">
        <v>1</v>
      </c>
      <c r="AF1323" s="8" t="n">
        <v>0</v>
      </c>
      <c r="AH1323" s="8" t="n">
        <v>1</v>
      </c>
      <c r="AI1323" s="8" t="n">
        <v>1</v>
      </c>
      <c r="AJ1323" s="8" t="n">
        <v>1</v>
      </c>
      <c r="AK1323" s="8" t="n">
        <v>0</v>
      </c>
      <c r="AL1323" s="8" t="n">
        <v>0</v>
      </c>
      <c r="AM1323" s="8" t="n">
        <v>1</v>
      </c>
      <c r="AN1323" s="8" t="n">
        <v>0</v>
      </c>
      <c r="AP1323" s="8">
        <f>IF(($B$1323&lt;&gt;2)+($J$1323&lt;&gt;2)+($R$1323&lt;&gt;2)+($Z$1323&lt;&gt;2)+($AH$1323&lt;&gt;2)=0,2,IF((($B$1323&lt;&gt;2)*$B$1323+($J$1323&lt;&gt;2)*$J$1323+($R$1323&lt;&gt;2)*$R$1323+($Z$1323&lt;&gt;2)*$Z$1323+($AH$1323&lt;&gt;2)*$AH$1323)/(($B$1323&lt;&gt;2)+($J$1323&lt;&gt;2)+($R$1323&lt;&gt;2)+($Z$1323&lt;&gt;2)+($AH$1323&lt;&gt;2))&gt;=0.5,1,0))</f>
        <v/>
      </c>
      <c r="AQ1323" s="8">
        <f>IF(($C$1323&lt;&gt;2)+($K$1323&lt;&gt;2)+($S$1323&lt;&gt;2)+($AA$1323&lt;&gt;2)+($AI$1323&lt;&gt;2)=0,2,IF((($C$1323&lt;&gt;2)*$C$1323+($K$1323&lt;&gt;2)*$K$1323+($S$1323&lt;&gt;2)*$S$1323+($AA$1323&lt;&gt;2)*$AA$1323+($AI$1323&lt;&gt;2)*$AI$1323)/(($C$1323&lt;&gt;2)+($K$1323&lt;&gt;2)+($S$1323&lt;&gt;2)+($AA$1323&lt;&gt;2)+($AI$1323&lt;&gt;2))&gt;=0.5,1,0))</f>
        <v/>
      </c>
      <c r="AR1323" s="8">
        <f>IF(($D$1323&lt;&gt;2)+($L$1323&lt;&gt;2)+($T$1323&lt;&gt;2)+($AB$1323&lt;&gt;2)+($AJ$1323&lt;&gt;2)=0,2,IF((($D$1323&lt;&gt;2)*$D$1323+($L$1323&lt;&gt;2)*$L$1323+($T$1323&lt;&gt;2)*$T$1323+($AB$1323&lt;&gt;2)*$AB$1323+($AJ$1323&lt;&gt;2)*$AJ$1323)/(($D$1323&lt;&gt;2)+($L$1323&lt;&gt;2)+($T$1323&lt;&gt;2)+($AB$1323&lt;&gt;2)+($AJ$1323&lt;&gt;2))&gt;=0.5,1,0))</f>
        <v/>
      </c>
      <c r="AS1323" s="8">
        <f>IF(($E$1323&lt;&gt;2)+($M$1323&lt;&gt;2)+($U$1323&lt;&gt;2)+($AC$1323&lt;&gt;2)+($AK$1323&lt;&gt;2)=0,2,IF((($E$1323&lt;&gt;2)*$E$1323+($M$1323&lt;&gt;2)*$M$1323+($U$1323&lt;&gt;2)*$U$1323+($AC$1323&lt;&gt;2)*$AC$1323+($AK$1323&lt;&gt;2)*$AK$1323)/(($E$1323&lt;&gt;2)+($M$1323&lt;&gt;2)+($U$1323&lt;&gt;2)+($AC$1323&lt;&gt;2)+($AK$1323&lt;&gt;2))&gt;=0.5,1,0))</f>
        <v/>
      </c>
      <c r="AT1323" s="8">
        <f>IF(($F$1323&lt;&gt;2)+($N$1323&lt;&gt;2)+($V$1323&lt;&gt;2)+($AD$1323&lt;&gt;2)+($AL$1323&lt;&gt;2)=0,2,IF((($F$1323&lt;&gt;2)*$F$1323+($N$1323&lt;&gt;2)*$N$1323+($V$1323&lt;&gt;2)*$V$1323+($AD$1323&lt;&gt;2)*$AD$1323+($AL$1323&lt;&gt;2)*$AL$1323)/(($F$1323&lt;&gt;2)+($N$1323&lt;&gt;2)+($V$1323&lt;&gt;2)+($AD$1323&lt;&gt;2)+($AL$1323&lt;&gt;2))&gt;=0.5,1,0))</f>
        <v/>
      </c>
      <c r="AU1323" s="8">
        <f>IF(($G$1323&lt;&gt;2)+($O$1323&lt;&gt;2)+($W$1323&lt;&gt;2)+($AE$1323&lt;&gt;2)+($AM$1323&lt;&gt;2)=0,2,IF((($G$1323&lt;&gt;2)*$G$1323+($O$1323&lt;&gt;2)*$O$1323+($W$1323&lt;&gt;2)*$W$1323+($AE$1323&lt;&gt;2)*$AE$1323+($AM$1323&lt;&gt;2)*$AM$1323)/(($G$1323&lt;&gt;2)+($O$1323&lt;&gt;2)+($W$1323&lt;&gt;2)+($AE$1323&lt;&gt;2)+($AM$1323&lt;&gt;2))&gt;=0.5,1,0))</f>
        <v/>
      </c>
      <c r="AV1323" s="8">
        <f>IF(($H$1323&lt;&gt;2)+($P$1323&lt;&gt;2)+($X$1323&lt;&gt;2)+($AF$1323&lt;&gt;2)+($AN$1323&lt;&gt;2)=0,2,IF((($H$1323&lt;&gt;2)*$H$1323+($P$1323&lt;&gt;2)*$P$1323+($X$1323&lt;&gt;2)*$X$1323+($AF$1323&lt;&gt;2)*$AF$1323+($AN$1323&lt;&gt;2)*$AN$1323)/(($H$1323&lt;&gt;2)+($P$1323&lt;&gt;2)+($X$1323&lt;&gt;2)+($AF$1323&lt;&gt;2)+($AN$1323&lt;&gt;2))&gt;=0.5,1,0))</f>
        <v/>
      </c>
      <c r="AX1323" s="16">
        <f>'Ground truth'!$B$15</f>
        <v/>
      </c>
      <c r="AY1323" s="16">
        <f>'Ground truth'!$C$15</f>
        <v/>
      </c>
      <c r="AZ1323" s="16">
        <f>'Ground truth'!$D$15</f>
        <v/>
      </c>
      <c r="BA1323" s="16">
        <f>'Ground truth'!$E$15</f>
        <v/>
      </c>
      <c r="BB1323" s="16">
        <f>'Ground truth'!$F$15</f>
        <v/>
      </c>
      <c r="BC1323" s="16">
        <f>'Ground truth'!$G$15</f>
        <v/>
      </c>
      <c r="BD1323" s="16">
        <f>'Ground truth'!$H$15</f>
        <v/>
      </c>
    </row>
    <row r="1324">
      <c r="A1324" s="3" t="inlineStr">
        <is>
          <t>chuck</t>
        </is>
      </c>
      <c r="B1324" s="8" t="n">
        <v>0</v>
      </c>
      <c r="C1324" s="8" t="n">
        <v>1</v>
      </c>
      <c r="D1324" s="8" t="n">
        <v>1</v>
      </c>
      <c r="E1324" s="8" t="n">
        <v>0</v>
      </c>
      <c r="F1324" s="8" t="n">
        <v>0</v>
      </c>
      <c r="G1324" s="8" t="n">
        <v>1</v>
      </c>
      <c r="H1324" s="8" t="n">
        <v>0</v>
      </c>
      <c r="J1324" s="8" t="n">
        <v>0</v>
      </c>
      <c r="K1324" s="8" t="n">
        <v>1</v>
      </c>
      <c r="L1324" s="8" t="n">
        <v>1</v>
      </c>
      <c r="M1324" s="8" t="n">
        <v>0</v>
      </c>
      <c r="N1324" s="8" t="n">
        <v>0</v>
      </c>
      <c r="O1324" s="8" t="n">
        <v>1</v>
      </c>
      <c r="P1324" s="8" t="n">
        <v>0</v>
      </c>
      <c r="R1324" s="8" t="n">
        <v>0</v>
      </c>
      <c r="S1324" s="8" t="n">
        <v>1</v>
      </c>
      <c r="T1324" s="8" t="n">
        <v>1</v>
      </c>
      <c r="U1324" s="8" t="n">
        <v>0</v>
      </c>
      <c r="V1324" s="8" t="n">
        <v>0</v>
      </c>
      <c r="W1324" s="8" t="n">
        <v>1</v>
      </c>
      <c r="X1324" s="8" t="n">
        <v>0</v>
      </c>
      <c r="Z1324" s="8" t="n">
        <v>0</v>
      </c>
      <c r="AA1324" s="8" t="n">
        <v>1</v>
      </c>
      <c r="AB1324" s="8" t="n">
        <v>1</v>
      </c>
      <c r="AC1324" s="8" t="n">
        <v>0</v>
      </c>
      <c r="AD1324" s="8" t="n">
        <v>0</v>
      </c>
      <c r="AE1324" s="8" t="n">
        <v>1</v>
      </c>
      <c r="AF1324" s="8" t="n">
        <v>0</v>
      </c>
      <c r="AH1324" s="8" t="n">
        <v>0</v>
      </c>
      <c r="AI1324" s="8" t="n">
        <v>1</v>
      </c>
      <c r="AJ1324" s="8" t="n">
        <v>1</v>
      </c>
      <c r="AK1324" s="8" t="n">
        <v>0</v>
      </c>
      <c r="AL1324" s="8" t="n">
        <v>0</v>
      </c>
      <c r="AM1324" s="8" t="n">
        <v>1</v>
      </c>
      <c r="AN1324" s="8" t="n">
        <v>0</v>
      </c>
      <c r="AP1324" s="8">
        <f>IF(($B$1324&lt;&gt;2)+($J$1324&lt;&gt;2)+($R$1324&lt;&gt;2)+($Z$1324&lt;&gt;2)+($AH$1324&lt;&gt;2)=0,2,IF((($B$1324&lt;&gt;2)*$B$1324+($J$1324&lt;&gt;2)*$J$1324+($R$1324&lt;&gt;2)*$R$1324+($Z$1324&lt;&gt;2)*$Z$1324+($AH$1324&lt;&gt;2)*$AH$1324)/(($B$1324&lt;&gt;2)+($J$1324&lt;&gt;2)+($R$1324&lt;&gt;2)+($Z$1324&lt;&gt;2)+($AH$1324&lt;&gt;2))&gt;=0.5,1,0))</f>
        <v/>
      </c>
      <c r="AQ1324" s="8">
        <f>IF(($C$1324&lt;&gt;2)+($K$1324&lt;&gt;2)+($S$1324&lt;&gt;2)+($AA$1324&lt;&gt;2)+($AI$1324&lt;&gt;2)=0,2,IF((($C$1324&lt;&gt;2)*$C$1324+($K$1324&lt;&gt;2)*$K$1324+($S$1324&lt;&gt;2)*$S$1324+($AA$1324&lt;&gt;2)*$AA$1324+($AI$1324&lt;&gt;2)*$AI$1324)/(($C$1324&lt;&gt;2)+($K$1324&lt;&gt;2)+($S$1324&lt;&gt;2)+($AA$1324&lt;&gt;2)+($AI$1324&lt;&gt;2))&gt;=0.5,1,0))</f>
        <v/>
      </c>
      <c r="AR1324" s="8">
        <f>IF(($D$1324&lt;&gt;2)+($L$1324&lt;&gt;2)+($T$1324&lt;&gt;2)+($AB$1324&lt;&gt;2)+($AJ$1324&lt;&gt;2)=0,2,IF((($D$1324&lt;&gt;2)*$D$1324+($L$1324&lt;&gt;2)*$L$1324+($T$1324&lt;&gt;2)*$T$1324+($AB$1324&lt;&gt;2)*$AB$1324+($AJ$1324&lt;&gt;2)*$AJ$1324)/(($D$1324&lt;&gt;2)+($L$1324&lt;&gt;2)+($T$1324&lt;&gt;2)+($AB$1324&lt;&gt;2)+($AJ$1324&lt;&gt;2))&gt;=0.5,1,0))</f>
        <v/>
      </c>
      <c r="AS1324" s="8">
        <f>IF(($E$1324&lt;&gt;2)+($M$1324&lt;&gt;2)+($U$1324&lt;&gt;2)+($AC$1324&lt;&gt;2)+($AK$1324&lt;&gt;2)=0,2,IF((($E$1324&lt;&gt;2)*$E$1324+($M$1324&lt;&gt;2)*$M$1324+($U$1324&lt;&gt;2)*$U$1324+($AC$1324&lt;&gt;2)*$AC$1324+($AK$1324&lt;&gt;2)*$AK$1324)/(($E$1324&lt;&gt;2)+($M$1324&lt;&gt;2)+($U$1324&lt;&gt;2)+($AC$1324&lt;&gt;2)+($AK$1324&lt;&gt;2))&gt;=0.5,1,0))</f>
        <v/>
      </c>
      <c r="AT1324" s="8">
        <f>IF(($F$1324&lt;&gt;2)+($N$1324&lt;&gt;2)+($V$1324&lt;&gt;2)+($AD$1324&lt;&gt;2)+($AL$1324&lt;&gt;2)=0,2,IF((($F$1324&lt;&gt;2)*$F$1324+($N$1324&lt;&gt;2)*$N$1324+($V$1324&lt;&gt;2)*$V$1324+($AD$1324&lt;&gt;2)*$AD$1324+($AL$1324&lt;&gt;2)*$AL$1324)/(($F$1324&lt;&gt;2)+($N$1324&lt;&gt;2)+($V$1324&lt;&gt;2)+($AD$1324&lt;&gt;2)+($AL$1324&lt;&gt;2))&gt;=0.5,1,0))</f>
        <v/>
      </c>
      <c r="AU1324" s="8">
        <f>IF(($G$1324&lt;&gt;2)+($O$1324&lt;&gt;2)+($W$1324&lt;&gt;2)+($AE$1324&lt;&gt;2)+($AM$1324&lt;&gt;2)=0,2,IF((($G$1324&lt;&gt;2)*$G$1324+($O$1324&lt;&gt;2)*$O$1324+($W$1324&lt;&gt;2)*$W$1324+($AE$1324&lt;&gt;2)*$AE$1324+($AM$1324&lt;&gt;2)*$AM$1324)/(($G$1324&lt;&gt;2)+($O$1324&lt;&gt;2)+($W$1324&lt;&gt;2)+($AE$1324&lt;&gt;2)+($AM$1324&lt;&gt;2))&gt;=0.5,1,0))</f>
        <v/>
      </c>
      <c r="AV1324" s="8">
        <f>IF(($H$1324&lt;&gt;2)+($P$1324&lt;&gt;2)+($X$1324&lt;&gt;2)+($AF$1324&lt;&gt;2)+($AN$1324&lt;&gt;2)=0,2,IF((($H$1324&lt;&gt;2)*$H$1324+($P$1324&lt;&gt;2)*$P$1324+($X$1324&lt;&gt;2)*$X$1324+($AF$1324&lt;&gt;2)*$AF$1324+($AN$1324&lt;&gt;2)*$AN$1324)/(($H$1324&lt;&gt;2)+($P$1324&lt;&gt;2)+($X$1324&lt;&gt;2)+($AF$1324&lt;&gt;2)+($AN$1324&lt;&gt;2))&gt;=0.5,1,0))</f>
        <v/>
      </c>
      <c r="AX1324" s="16">
        <f>'Ground truth'!$B$16</f>
        <v/>
      </c>
      <c r="AY1324" s="16">
        <f>'Ground truth'!$C$16</f>
        <v/>
      </c>
      <c r="AZ1324" s="16">
        <f>'Ground truth'!$D$16</f>
        <v/>
      </c>
      <c r="BA1324" s="16">
        <f>'Ground truth'!$E$16</f>
        <v/>
      </c>
      <c r="BB1324" s="16">
        <f>'Ground truth'!$F$16</f>
        <v/>
      </c>
      <c r="BC1324" s="16">
        <f>'Ground truth'!$G$16</f>
        <v/>
      </c>
      <c r="BD1324" s="16">
        <f>'Ground truth'!$H$16</f>
        <v/>
      </c>
    </row>
    <row r="1325">
      <c r="A1325" s="3" t="inlineStr">
        <is>
          <t>battery</t>
        </is>
      </c>
      <c r="B1325" s="8" t="n">
        <v>1</v>
      </c>
      <c r="C1325" s="8" t="n">
        <v>0</v>
      </c>
      <c r="D1325" s="8" t="n">
        <v>0</v>
      </c>
      <c r="E1325" s="8" t="n">
        <v>1</v>
      </c>
      <c r="F1325" s="8" t="n">
        <v>1</v>
      </c>
      <c r="G1325" s="8" t="n">
        <v>1</v>
      </c>
      <c r="H1325" s="8" t="n">
        <v>1</v>
      </c>
      <c r="J1325" s="8" t="n">
        <v>1</v>
      </c>
      <c r="K1325" s="8" t="n">
        <v>0</v>
      </c>
      <c r="L1325" s="8" t="n">
        <v>0</v>
      </c>
      <c r="M1325" s="8" t="n">
        <v>1</v>
      </c>
      <c r="N1325" s="8" t="n">
        <v>1</v>
      </c>
      <c r="O1325" s="8" t="n">
        <v>1</v>
      </c>
      <c r="P1325" s="8" t="n">
        <v>1</v>
      </c>
      <c r="R1325" s="8" t="n">
        <v>1</v>
      </c>
      <c r="S1325" s="8" t="n">
        <v>0</v>
      </c>
      <c r="T1325" s="8" t="n">
        <v>0</v>
      </c>
      <c r="U1325" s="8" t="n">
        <v>1</v>
      </c>
      <c r="V1325" s="8" t="n">
        <v>1</v>
      </c>
      <c r="W1325" s="8" t="n">
        <v>1</v>
      </c>
      <c r="X1325" s="8" t="n">
        <v>1</v>
      </c>
      <c r="Z1325" s="8" t="n">
        <v>1</v>
      </c>
      <c r="AA1325" s="8" t="n">
        <v>0</v>
      </c>
      <c r="AB1325" s="8" t="n">
        <v>0</v>
      </c>
      <c r="AC1325" s="8" t="n">
        <v>1</v>
      </c>
      <c r="AD1325" s="8" t="n">
        <v>1</v>
      </c>
      <c r="AE1325" s="8" t="n">
        <v>1</v>
      </c>
      <c r="AF1325" s="8" t="n">
        <v>1</v>
      </c>
      <c r="AH1325" s="8" t="n">
        <v>1</v>
      </c>
      <c r="AI1325" s="8" t="n">
        <v>0</v>
      </c>
      <c r="AJ1325" s="8" t="n">
        <v>0</v>
      </c>
      <c r="AK1325" s="8" t="n">
        <v>1</v>
      </c>
      <c r="AL1325" s="8" t="n">
        <v>1</v>
      </c>
      <c r="AM1325" s="8" t="n">
        <v>1</v>
      </c>
      <c r="AN1325" s="8" t="n">
        <v>1</v>
      </c>
      <c r="AP1325" s="8">
        <f>IF(($B$1325&lt;&gt;2)+($J$1325&lt;&gt;2)+($R$1325&lt;&gt;2)+($Z$1325&lt;&gt;2)+($AH$1325&lt;&gt;2)=0,2,IF((($B$1325&lt;&gt;2)*$B$1325+($J$1325&lt;&gt;2)*$J$1325+($R$1325&lt;&gt;2)*$R$1325+($Z$1325&lt;&gt;2)*$Z$1325+($AH$1325&lt;&gt;2)*$AH$1325)/(($B$1325&lt;&gt;2)+($J$1325&lt;&gt;2)+($R$1325&lt;&gt;2)+($Z$1325&lt;&gt;2)+($AH$1325&lt;&gt;2))&gt;=0.5,1,0))</f>
        <v/>
      </c>
      <c r="AQ1325" s="8">
        <f>IF(($C$1325&lt;&gt;2)+($K$1325&lt;&gt;2)+($S$1325&lt;&gt;2)+($AA$1325&lt;&gt;2)+($AI$1325&lt;&gt;2)=0,2,IF((($C$1325&lt;&gt;2)*$C$1325+($K$1325&lt;&gt;2)*$K$1325+($S$1325&lt;&gt;2)*$S$1325+($AA$1325&lt;&gt;2)*$AA$1325+($AI$1325&lt;&gt;2)*$AI$1325)/(($C$1325&lt;&gt;2)+($K$1325&lt;&gt;2)+($S$1325&lt;&gt;2)+($AA$1325&lt;&gt;2)+($AI$1325&lt;&gt;2))&gt;=0.5,1,0))</f>
        <v/>
      </c>
      <c r="AR1325" s="8">
        <f>IF(($D$1325&lt;&gt;2)+($L$1325&lt;&gt;2)+($T$1325&lt;&gt;2)+($AB$1325&lt;&gt;2)+($AJ$1325&lt;&gt;2)=0,2,IF((($D$1325&lt;&gt;2)*$D$1325+($L$1325&lt;&gt;2)*$L$1325+($T$1325&lt;&gt;2)*$T$1325+($AB$1325&lt;&gt;2)*$AB$1325+($AJ$1325&lt;&gt;2)*$AJ$1325)/(($D$1325&lt;&gt;2)+($L$1325&lt;&gt;2)+($T$1325&lt;&gt;2)+($AB$1325&lt;&gt;2)+($AJ$1325&lt;&gt;2))&gt;=0.5,1,0))</f>
        <v/>
      </c>
      <c r="AS1325" s="8">
        <f>IF(($E$1325&lt;&gt;2)+($M$1325&lt;&gt;2)+($U$1325&lt;&gt;2)+($AC$1325&lt;&gt;2)+($AK$1325&lt;&gt;2)=0,2,IF((($E$1325&lt;&gt;2)*$E$1325+($M$1325&lt;&gt;2)*$M$1325+($U$1325&lt;&gt;2)*$U$1325+($AC$1325&lt;&gt;2)*$AC$1325+($AK$1325&lt;&gt;2)*$AK$1325)/(($E$1325&lt;&gt;2)+($M$1325&lt;&gt;2)+($U$1325&lt;&gt;2)+($AC$1325&lt;&gt;2)+($AK$1325&lt;&gt;2))&gt;=0.5,1,0))</f>
        <v/>
      </c>
      <c r="AT1325" s="8">
        <f>IF(($F$1325&lt;&gt;2)+($N$1325&lt;&gt;2)+($V$1325&lt;&gt;2)+($AD$1325&lt;&gt;2)+($AL$1325&lt;&gt;2)=0,2,IF((($F$1325&lt;&gt;2)*$F$1325+($N$1325&lt;&gt;2)*$N$1325+($V$1325&lt;&gt;2)*$V$1325+($AD$1325&lt;&gt;2)*$AD$1325+($AL$1325&lt;&gt;2)*$AL$1325)/(($F$1325&lt;&gt;2)+($N$1325&lt;&gt;2)+($V$1325&lt;&gt;2)+($AD$1325&lt;&gt;2)+($AL$1325&lt;&gt;2))&gt;=0.5,1,0))</f>
        <v/>
      </c>
      <c r="AU1325" s="8">
        <f>IF(($G$1325&lt;&gt;2)+($O$1325&lt;&gt;2)+($W$1325&lt;&gt;2)+($AE$1325&lt;&gt;2)+($AM$1325&lt;&gt;2)=0,2,IF((($G$1325&lt;&gt;2)*$G$1325+($O$1325&lt;&gt;2)*$O$1325+($W$1325&lt;&gt;2)*$W$1325+($AE$1325&lt;&gt;2)*$AE$1325+($AM$1325&lt;&gt;2)*$AM$1325)/(($G$1325&lt;&gt;2)+($O$1325&lt;&gt;2)+($W$1325&lt;&gt;2)+($AE$1325&lt;&gt;2)+($AM$1325&lt;&gt;2))&gt;=0.5,1,0))</f>
        <v/>
      </c>
      <c r="AV1325" s="8">
        <f>IF(($H$1325&lt;&gt;2)+($P$1325&lt;&gt;2)+($X$1325&lt;&gt;2)+($AF$1325&lt;&gt;2)+($AN$1325&lt;&gt;2)=0,2,IF((($H$1325&lt;&gt;2)*$H$1325+($P$1325&lt;&gt;2)*$P$1325+($X$1325&lt;&gt;2)*$X$1325+($AF$1325&lt;&gt;2)*$AF$1325+($AN$1325&lt;&gt;2)*$AN$1325)/(($H$1325&lt;&gt;2)+($P$1325&lt;&gt;2)+($X$1325&lt;&gt;2)+($AF$1325&lt;&gt;2)+($AN$1325&lt;&gt;2))&gt;=0.5,1,0))</f>
        <v/>
      </c>
      <c r="AX1325" s="16">
        <f>'Ground truth'!$B$17</f>
        <v/>
      </c>
      <c r="AY1325" s="16">
        <f>'Ground truth'!$C$17</f>
        <v/>
      </c>
      <c r="AZ1325" s="16">
        <f>'Ground truth'!$D$17</f>
        <v/>
      </c>
      <c r="BA1325" s="16">
        <f>'Ground truth'!$E$17</f>
        <v/>
      </c>
      <c r="BB1325" s="16">
        <f>'Ground truth'!$F$17</f>
        <v/>
      </c>
      <c r="BC1325" s="16">
        <f>'Ground truth'!$G$17</f>
        <v/>
      </c>
      <c r="BD1325" s="16">
        <f>'Ground truth'!$H$17</f>
        <v/>
      </c>
    </row>
    <row r="1326">
      <c r="A1326" s="3" t="inlineStr">
        <is>
          <t>switch</t>
        </is>
      </c>
      <c r="B1326" s="8" t="n">
        <v>1</v>
      </c>
      <c r="C1326" s="8" t="n">
        <v>0</v>
      </c>
      <c r="D1326" s="8" t="n">
        <v>0</v>
      </c>
      <c r="E1326" s="8" t="n">
        <v>1</v>
      </c>
      <c r="F1326" s="8" t="n">
        <v>1</v>
      </c>
      <c r="G1326" s="8" t="n">
        <v>1</v>
      </c>
      <c r="H1326" s="8" t="n">
        <v>1</v>
      </c>
      <c r="J1326" s="8" t="n">
        <v>1</v>
      </c>
      <c r="K1326" s="8" t="n">
        <v>0</v>
      </c>
      <c r="L1326" s="8" t="n">
        <v>0</v>
      </c>
      <c r="M1326" s="8" t="n">
        <v>1</v>
      </c>
      <c r="N1326" s="8" t="n">
        <v>1</v>
      </c>
      <c r="O1326" s="8" t="n">
        <v>1</v>
      </c>
      <c r="P1326" s="8" t="n">
        <v>1</v>
      </c>
      <c r="R1326" s="8" t="n">
        <v>1</v>
      </c>
      <c r="S1326" s="8" t="n">
        <v>0</v>
      </c>
      <c r="T1326" s="8" t="n">
        <v>0</v>
      </c>
      <c r="U1326" s="8" t="n">
        <v>1</v>
      </c>
      <c r="V1326" s="8" t="n">
        <v>1</v>
      </c>
      <c r="W1326" s="8" t="n">
        <v>1</v>
      </c>
      <c r="X1326" s="8" t="n">
        <v>1</v>
      </c>
      <c r="Z1326" s="8" t="n">
        <v>1</v>
      </c>
      <c r="AA1326" s="8" t="n">
        <v>0</v>
      </c>
      <c r="AB1326" s="8" t="n">
        <v>0</v>
      </c>
      <c r="AC1326" s="8" t="n">
        <v>1</v>
      </c>
      <c r="AD1326" s="8" t="n">
        <v>1</v>
      </c>
      <c r="AE1326" s="8" t="n">
        <v>1</v>
      </c>
      <c r="AF1326" s="8" t="n">
        <v>1</v>
      </c>
      <c r="AH1326" s="8" t="n">
        <v>1</v>
      </c>
      <c r="AI1326" s="8" t="n">
        <v>0</v>
      </c>
      <c r="AJ1326" s="8" t="n">
        <v>0</v>
      </c>
      <c r="AK1326" s="8" t="n">
        <v>1</v>
      </c>
      <c r="AL1326" s="8" t="n">
        <v>1</v>
      </c>
      <c r="AM1326" s="8" t="n">
        <v>1</v>
      </c>
      <c r="AN1326" s="8" t="n">
        <v>1</v>
      </c>
      <c r="AP1326" s="8">
        <f>IF(($B$1326&lt;&gt;2)+($J$1326&lt;&gt;2)+($R$1326&lt;&gt;2)+($Z$1326&lt;&gt;2)+($AH$1326&lt;&gt;2)=0,2,IF((($B$1326&lt;&gt;2)*$B$1326+($J$1326&lt;&gt;2)*$J$1326+($R$1326&lt;&gt;2)*$R$1326+($Z$1326&lt;&gt;2)*$Z$1326+($AH$1326&lt;&gt;2)*$AH$1326)/(($B$1326&lt;&gt;2)+($J$1326&lt;&gt;2)+($R$1326&lt;&gt;2)+($Z$1326&lt;&gt;2)+($AH$1326&lt;&gt;2))&gt;=0.5,1,0))</f>
        <v/>
      </c>
      <c r="AQ1326" s="8">
        <f>IF(($C$1326&lt;&gt;2)+($K$1326&lt;&gt;2)+($S$1326&lt;&gt;2)+($AA$1326&lt;&gt;2)+($AI$1326&lt;&gt;2)=0,2,IF((($C$1326&lt;&gt;2)*$C$1326+($K$1326&lt;&gt;2)*$K$1326+($S$1326&lt;&gt;2)*$S$1326+($AA$1326&lt;&gt;2)*$AA$1326+($AI$1326&lt;&gt;2)*$AI$1326)/(($C$1326&lt;&gt;2)+($K$1326&lt;&gt;2)+($S$1326&lt;&gt;2)+($AA$1326&lt;&gt;2)+($AI$1326&lt;&gt;2))&gt;=0.5,1,0))</f>
        <v/>
      </c>
      <c r="AR1326" s="8">
        <f>IF(($D$1326&lt;&gt;2)+($L$1326&lt;&gt;2)+($T$1326&lt;&gt;2)+($AB$1326&lt;&gt;2)+($AJ$1326&lt;&gt;2)=0,2,IF((($D$1326&lt;&gt;2)*$D$1326+($L$1326&lt;&gt;2)*$L$1326+($T$1326&lt;&gt;2)*$T$1326+($AB$1326&lt;&gt;2)*$AB$1326+($AJ$1326&lt;&gt;2)*$AJ$1326)/(($D$1326&lt;&gt;2)+($L$1326&lt;&gt;2)+($T$1326&lt;&gt;2)+($AB$1326&lt;&gt;2)+($AJ$1326&lt;&gt;2))&gt;=0.5,1,0))</f>
        <v/>
      </c>
      <c r="AS1326" s="8">
        <f>IF(($E$1326&lt;&gt;2)+($M$1326&lt;&gt;2)+($U$1326&lt;&gt;2)+($AC$1326&lt;&gt;2)+($AK$1326&lt;&gt;2)=0,2,IF((($E$1326&lt;&gt;2)*$E$1326+($M$1326&lt;&gt;2)*$M$1326+($U$1326&lt;&gt;2)*$U$1326+($AC$1326&lt;&gt;2)*$AC$1326+($AK$1326&lt;&gt;2)*$AK$1326)/(($E$1326&lt;&gt;2)+($M$1326&lt;&gt;2)+($U$1326&lt;&gt;2)+($AC$1326&lt;&gt;2)+($AK$1326&lt;&gt;2))&gt;=0.5,1,0))</f>
        <v/>
      </c>
      <c r="AT1326" s="8">
        <f>IF(($F$1326&lt;&gt;2)+($N$1326&lt;&gt;2)+($V$1326&lt;&gt;2)+($AD$1326&lt;&gt;2)+($AL$1326&lt;&gt;2)=0,2,IF((($F$1326&lt;&gt;2)*$F$1326+($N$1326&lt;&gt;2)*$N$1326+($V$1326&lt;&gt;2)*$V$1326+($AD$1326&lt;&gt;2)*$AD$1326+($AL$1326&lt;&gt;2)*$AL$1326)/(($F$1326&lt;&gt;2)+($N$1326&lt;&gt;2)+($V$1326&lt;&gt;2)+($AD$1326&lt;&gt;2)+($AL$1326&lt;&gt;2))&gt;=0.5,1,0))</f>
        <v/>
      </c>
      <c r="AU1326" s="8">
        <f>IF(($G$1326&lt;&gt;2)+($O$1326&lt;&gt;2)+($W$1326&lt;&gt;2)+($AE$1326&lt;&gt;2)+($AM$1326&lt;&gt;2)=0,2,IF((($G$1326&lt;&gt;2)*$G$1326+($O$1326&lt;&gt;2)*$O$1326+($W$1326&lt;&gt;2)*$W$1326+($AE$1326&lt;&gt;2)*$AE$1326+($AM$1326&lt;&gt;2)*$AM$1326)/(($G$1326&lt;&gt;2)+($O$1326&lt;&gt;2)+($W$1326&lt;&gt;2)+($AE$1326&lt;&gt;2)+($AM$1326&lt;&gt;2))&gt;=0.5,1,0))</f>
        <v/>
      </c>
      <c r="AV1326" s="8">
        <f>IF(($H$1326&lt;&gt;2)+($P$1326&lt;&gt;2)+($X$1326&lt;&gt;2)+($AF$1326&lt;&gt;2)+($AN$1326&lt;&gt;2)=0,2,IF((($H$1326&lt;&gt;2)*$H$1326+($P$1326&lt;&gt;2)*$P$1326+($X$1326&lt;&gt;2)*$X$1326+($AF$1326&lt;&gt;2)*$AF$1326+($AN$1326&lt;&gt;2)*$AN$1326)/(($H$1326&lt;&gt;2)+($P$1326&lt;&gt;2)+($X$1326&lt;&gt;2)+($AF$1326&lt;&gt;2)+($AN$1326&lt;&gt;2))&gt;=0.5,1,0))</f>
        <v/>
      </c>
      <c r="AX1326" s="16">
        <f>'Ground truth'!$B$18</f>
        <v/>
      </c>
      <c r="AY1326" s="16">
        <f>'Ground truth'!$C$18</f>
        <v/>
      </c>
      <c r="AZ1326" s="16">
        <f>'Ground truth'!$D$18</f>
        <v/>
      </c>
      <c r="BA1326" s="16">
        <f>'Ground truth'!$E$18</f>
        <v/>
      </c>
      <c r="BB1326" s="16">
        <f>'Ground truth'!$F$18</f>
        <v/>
      </c>
      <c r="BC1326" s="16">
        <f>'Ground truth'!$G$18</f>
        <v/>
      </c>
      <c r="BD1326" s="16">
        <f>'Ground truth'!$H$18</f>
        <v/>
      </c>
    </row>
    <row r="1327">
      <c r="A1327" s="3" t="inlineStr">
        <is>
          <t>housing</t>
        </is>
      </c>
      <c r="B1327" s="8" t="n">
        <v>1</v>
      </c>
      <c r="C1327" s="8" t="n">
        <v>1</v>
      </c>
      <c r="D1327" s="8" t="n">
        <v>1</v>
      </c>
      <c r="E1327" s="8" t="n">
        <v>1</v>
      </c>
      <c r="F1327" s="8" t="n">
        <v>1</v>
      </c>
      <c r="G1327" s="8" t="n">
        <v>1</v>
      </c>
      <c r="H1327" s="8" t="n">
        <v>1</v>
      </c>
      <c r="J1327" s="8" t="n">
        <v>1</v>
      </c>
      <c r="K1327" s="8" t="n">
        <v>1</v>
      </c>
      <c r="L1327" s="8" t="n">
        <v>1</v>
      </c>
      <c r="M1327" s="8" t="n">
        <v>1</v>
      </c>
      <c r="N1327" s="8" t="n">
        <v>1</v>
      </c>
      <c r="O1327" s="8" t="n">
        <v>1</v>
      </c>
      <c r="P1327" s="8" t="n">
        <v>1</v>
      </c>
      <c r="R1327" s="8" t="n">
        <v>1</v>
      </c>
      <c r="S1327" s="8" t="n">
        <v>1</v>
      </c>
      <c r="T1327" s="8" t="n">
        <v>1</v>
      </c>
      <c r="U1327" s="8" t="n">
        <v>1</v>
      </c>
      <c r="V1327" s="8" t="n">
        <v>1</v>
      </c>
      <c r="W1327" s="8" t="n">
        <v>1</v>
      </c>
      <c r="X1327" s="8" t="n">
        <v>1</v>
      </c>
      <c r="Z1327" s="8" t="n">
        <v>1</v>
      </c>
      <c r="AA1327" s="8" t="n">
        <v>1</v>
      </c>
      <c r="AB1327" s="8" t="n">
        <v>1</v>
      </c>
      <c r="AC1327" s="8" t="n">
        <v>1</v>
      </c>
      <c r="AD1327" s="8" t="n">
        <v>1</v>
      </c>
      <c r="AE1327" s="8" t="n">
        <v>1</v>
      </c>
      <c r="AF1327" s="8" t="n">
        <v>1</v>
      </c>
      <c r="AH1327" s="8" t="n">
        <v>1</v>
      </c>
      <c r="AI1327" s="8" t="n">
        <v>1</v>
      </c>
      <c r="AJ1327" s="8" t="n">
        <v>1</v>
      </c>
      <c r="AK1327" s="8" t="n">
        <v>1</v>
      </c>
      <c r="AL1327" s="8" t="n">
        <v>1</v>
      </c>
      <c r="AM1327" s="8" t="n">
        <v>1</v>
      </c>
      <c r="AN1327" s="8" t="n">
        <v>1</v>
      </c>
      <c r="AP1327" s="8">
        <f>IF(($B$1327&lt;&gt;2)+($J$1327&lt;&gt;2)+($R$1327&lt;&gt;2)+($Z$1327&lt;&gt;2)+($AH$1327&lt;&gt;2)=0,2,IF((($B$1327&lt;&gt;2)*$B$1327+($J$1327&lt;&gt;2)*$J$1327+($R$1327&lt;&gt;2)*$R$1327+($Z$1327&lt;&gt;2)*$Z$1327+($AH$1327&lt;&gt;2)*$AH$1327)/(($B$1327&lt;&gt;2)+($J$1327&lt;&gt;2)+($R$1327&lt;&gt;2)+($Z$1327&lt;&gt;2)+($AH$1327&lt;&gt;2))&gt;=0.5,1,0))</f>
        <v/>
      </c>
      <c r="AQ1327" s="8">
        <f>IF(($C$1327&lt;&gt;2)+($K$1327&lt;&gt;2)+($S$1327&lt;&gt;2)+($AA$1327&lt;&gt;2)+($AI$1327&lt;&gt;2)=0,2,IF((($C$1327&lt;&gt;2)*$C$1327+($K$1327&lt;&gt;2)*$K$1327+($S$1327&lt;&gt;2)*$S$1327+($AA$1327&lt;&gt;2)*$AA$1327+($AI$1327&lt;&gt;2)*$AI$1327)/(($C$1327&lt;&gt;2)+($K$1327&lt;&gt;2)+($S$1327&lt;&gt;2)+($AA$1327&lt;&gt;2)+($AI$1327&lt;&gt;2))&gt;=0.5,1,0))</f>
        <v/>
      </c>
      <c r="AR1327" s="8">
        <f>IF(($D$1327&lt;&gt;2)+($L$1327&lt;&gt;2)+($T$1327&lt;&gt;2)+($AB$1327&lt;&gt;2)+($AJ$1327&lt;&gt;2)=0,2,IF((($D$1327&lt;&gt;2)*$D$1327+($L$1327&lt;&gt;2)*$L$1327+($T$1327&lt;&gt;2)*$T$1327+($AB$1327&lt;&gt;2)*$AB$1327+($AJ$1327&lt;&gt;2)*$AJ$1327)/(($D$1327&lt;&gt;2)+($L$1327&lt;&gt;2)+($T$1327&lt;&gt;2)+($AB$1327&lt;&gt;2)+($AJ$1327&lt;&gt;2))&gt;=0.5,1,0))</f>
        <v/>
      </c>
      <c r="AS1327" s="8">
        <f>IF(($E$1327&lt;&gt;2)+($M$1327&lt;&gt;2)+($U$1327&lt;&gt;2)+($AC$1327&lt;&gt;2)+($AK$1327&lt;&gt;2)=0,2,IF((($E$1327&lt;&gt;2)*$E$1327+($M$1327&lt;&gt;2)*$M$1327+($U$1327&lt;&gt;2)*$U$1327+($AC$1327&lt;&gt;2)*$AC$1327+($AK$1327&lt;&gt;2)*$AK$1327)/(($E$1327&lt;&gt;2)+($M$1327&lt;&gt;2)+($U$1327&lt;&gt;2)+($AC$1327&lt;&gt;2)+($AK$1327&lt;&gt;2))&gt;=0.5,1,0))</f>
        <v/>
      </c>
      <c r="AT1327" s="8">
        <f>IF(($F$1327&lt;&gt;2)+($N$1327&lt;&gt;2)+($V$1327&lt;&gt;2)+($AD$1327&lt;&gt;2)+($AL$1327&lt;&gt;2)=0,2,IF((($F$1327&lt;&gt;2)*$F$1327+($N$1327&lt;&gt;2)*$N$1327+($V$1327&lt;&gt;2)*$V$1327+($AD$1327&lt;&gt;2)*$AD$1327+($AL$1327&lt;&gt;2)*$AL$1327)/(($F$1327&lt;&gt;2)+($N$1327&lt;&gt;2)+($V$1327&lt;&gt;2)+($AD$1327&lt;&gt;2)+($AL$1327&lt;&gt;2))&gt;=0.5,1,0))</f>
        <v/>
      </c>
      <c r="AU1327" s="8">
        <f>IF(($G$1327&lt;&gt;2)+($O$1327&lt;&gt;2)+($W$1327&lt;&gt;2)+($AE$1327&lt;&gt;2)+($AM$1327&lt;&gt;2)=0,2,IF((($G$1327&lt;&gt;2)*$G$1327+($O$1327&lt;&gt;2)*$O$1327+($W$1327&lt;&gt;2)*$W$1327+($AE$1327&lt;&gt;2)*$AE$1327+($AM$1327&lt;&gt;2)*$AM$1327)/(($G$1327&lt;&gt;2)+($O$1327&lt;&gt;2)+($W$1327&lt;&gt;2)+($AE$1327&lt;&gt;2)+($AM$1327&lt;&gt;2))&gt;=0.5,1,0))</f>
        <v/>
      </c>
      <c r="AV1327" s="8">
        <f>IF(($H$1327&lt;&gt;2)+($P$1327&lt;&gt;2)+($X$1327&lt;&gt;2)+($AF$1327&lt;&gt;2)+($AN$1327&lt;&gt;2)=0,2,IF((($H$1327&lt;&gt;2)*$H$1327+($P$1327&lt;&gt;2)*$P$1327+($X$1327&lt;&gt;2)*$X$1327+($AF$1327&lt;&gt;2)*$AF$1327+($AN$1327&lt;&gt;2)*$AN$1327)/(($H$1327&lt;&gt;2)+($P$1327&lt;&gt;2)+($X$1327&lt;&gt;2)+($AF$1327&lt;&gt;2)+($AN$1327&lt;&gt;2))&gt;=0.5,1,0))</f>
        <v/>
      </c>
      <c r="AX1327" s="16">
        <f>'Ground truth'!$B$19</f>
        <v/>
      </c>
      <c r="AY1327" s="16">
        <f>'Ground truth'!$C$19</f>
        <v/>
      </c>
      <c r="AZ1327" s="16">
        <f>'Ground truth'!$D$19</f>
        <v/>
      </c>
      <c r="BA1327" s="16">
        <f>'Ground truth'!$E$19</f>
        <v/>
      </c>
      <c r="BB1327" s="16">
        <f>'Ground truth'!$F$19</f>
        <v/>
      </c>
      <c r="BC1327" s="16">
        <f>'Ground truth'!$G$19</f>
        <v/>
      </c>
      <c r="BD1327" s="16">
        <f>'Ground truth'!$H$19</f>
        <v/>
      </c>
    </row>
    <row r="1328">
      <c r="A1328" s="3" t="inlineStr">
        <is>
          <t>control circuitry</t>
        </is>
      </c>
      <c r="B1328" s="8" t="n">
        <v>1</v>
      </c>
      <c r="C1328" s="8" t="n">
        <v>0</v>
      </c>
      <c r="D1328" s="8" t="n">
        <v>0</v>
      </c>
      <c r="E1328" s="8" t="n">
        <v>1</v>
      </c>
      <c r="F1328" s="8" t="n">
        <v>1</v>
      </c>
      <c r="G1328" s="8" t="n">
        <v>1</v>
      </c>
      <c r="H1328" s="8" t="n">
        <v>1</v>
      </c>
      <c r="J1328" s="8" t="n">
        <v>1</v>
      </c>
      <c r="K1328" s="8" t="n">
        <v>0</v>
      </c>
      <c r="L1328" s="8" t="n">
        <v>0</v>
      </c>
      <c r="M1328" s="8" t="n">
        <v>1</v>
      </c>
      <c r="N1328" s="8" t="n">
        <v>1</v>
      </c>
      <c r="O1328" s="8" t="n">
        <v>1</v>
      </c>
      <c r="P1328" s="8" t="n">
        <v>1</v>
      </c>
      <c r="R1328" s="8" t="n">
        <v>1</v>
      </c>
      <c r="S1328" s="8" t="n">
        <v>0</v>
      </c>
      <c r="T1328" s="8" t="n">
        <v>0</v>
      </c>
      <c r="U1328" s="8" t="n">
        <v>1</v>
      </c>
      <c r="V1328" s="8" t="n">
        <v>1</v>
      </c>
      <c r="W1328" s="8" t="n">
        <v>1</v>
      </c>
      <c r="X1328" s="8" t="n">
        <v>1</v>
      </c>
      <c r="Z1328" s="8" t="n">
        <v>1</v>
      </c>
      <c r="AA1328" s="8" t="n">
        <v>0</v>
      </c>
      <c r="AB1328" s="8" t="n">
        <v>0</v>
      </c>
      <c r="AC1328" s="8" t="n">
        <v>1</v>
      </c>
      <c r="AD1328" s="8" t="n">
        <v>1</v>
      </c>
      <c r="AE1328" s="8" t="n">
        <v>1</v>
      </c>
      <c r="AF1328" s="8" t="n">
        <v>1</v>
      </c>
      <c r="AH1328" s="8" t="n">
        <v>1</v>
      </c>
      <c r="AI1328" s="8" t="n">
        <v>0</v>
      </c>
      <c r="AJ1328" s="8" t="n">
        <v>0</v>
      </c>
      <c r="AK1328" s="8" t="n">
        <v>1</v>
      </c>
      <c r="AL1328" s="8" t="n">
        <v>1</v>
      </c>
      <c r="AM1328" s="8" t="n">
        <v>1</v>
      </c>
      <c r="AN1328" s="8" t="n">
        <v>1</v>
      </c>
      <c r="AP1328" s="8">
        <f>IF(($B$1328&lt;&gt;2)+($J$1328&lt;&gt;2)+($R$1328&lt;&gt;2)+($Z$1328&lt;&gt;2)+($AH$1328&lt;&gt;2)=0,2,IF((($B$1328&lt;&gt;2)*$B$1328+($J$1328&lt;&gt;2)*$J$1328+($R$1328&lt;&gt;2)*$R$1328+($Z$1328&lt;&gt;2)*$Z$1328+($AH$1328&lt;&gt;2)*$AH$1328)/(($B$1328&lt;&gt;2)+($J$1328&lt;&gt;2)+($R$1328&lt;&gt;2)+($Z$1328&lt;&gt;2)+($AH$1328&lt;&gt;2))&gt;=0.5,1,0))</f>
        <v/>
      </c>
      <c r="AQ1328" s="8">
        <f>IF(($C$1328&lt;&gt;2)+($K$1328&lt;&gt;2)+($S$1328&lt;&gt;2)+($AA$1328&lt;&gt;2)+($AI$1328&lt;&gt;2)=0,2,IF((($C$1328&lt;&gt;2)*$C$1328+($K$1328&lt;&gt;2)*$K$1328+($S$1328&lt;&gt;2)*$S$1328+($AA$1328&lt;&gt;2)*$AA$1328+($AI$1328&lt;&gt;2)*$AI$1328)/(($C$1328&lt;&gt;2)+($K$1328&lt;&gt;2)+($S$1328&lt;&gt;2)+($AA$1328&lt;&gt;2)+($AI$1328&lt;&gt;2))&gt;=0.5,1,0))</f>
        <v/>
      </c>
      <c r="AR1328" s="8">
        <f>IF(($D$1328&lt;&gt;2)+($L$1328&lt;&gt;2)+($T$1328&lt;&gt;2)+($AB$1328&lt;&gt;2)+($AJ$1328&lt;&gt;2)=0,2,IF((($D$1328&lt;&gt;2)*$D$1328+($L$1328&lt;&gt;2)*$L$1328+($T$1328&lt;&gt;2)*$T$1328+($AB$1328&lt;&gt;2)*$AB$1328+($AJ$1328&lt;&gt;2)*$AJ$1328)/(($D$1328&lt;&gt;2)+($L$1328&lt;&gt;2)+($T$1328&lt;&gt;2)+($AB$1328&lt;&gt;2)+($AJ$1328&lt;&gt;2))&gt;=0.5,1,0))</f>
        <v/>
      </c>
      <c r="AS1328" s="8">
        <f>IF(($E$1328&lt;&gt;2)+($M$1328&lt;&gt;2)+($U$1328&lt;&gt;2)+($AC$1328&lt;&gt;2)+($AK$1328&lt;&gt;2)=0,2,IF((($E$1328&lt;&gt;2)*$E$1328+($M$1328&lt;&gt;2)*$M$1328+($U$1328&lt;&gt;2)*$U$1328+($AC$1328&lt;&gt;2)*$AC$1328+($AK$1328&lt;&gt;2)*$AK$1328)/(($E$1328&lt;&gt;2)+($M$1328&lt;&gt;2)+($U$1328&lt;&gt;2)+($AC$1328&lt;&gt;2)+($AK$1328&lt;&gt;2))&gt;=0.5,1,0))</f>
        <v/>
      </c>
      <c r="AT1328" s="8">
        <f>IF(($F$1328&lt;&gt;2)+($N$1328&lt;&gt;2)+($V$1328&lt;&gt;2)+($AD$1328&lt;&gt;2)+($AL$1328&lt;&gt;2)=0,2,IF((($F$1328&lt;&gt;2)*$F$1328+($N$1328&lt;&gt;2)*$N$1328+($V$1328&lt;&gt;2)*$V$1328+($AD$1328&lt;&gt;2)*$AD$1328+($AL$1328&lt;&gt;2)*$AL$1328)/(($F$1328&lt;&gt;2)+($N$1328&lt;&gt;2)+($V$1328&lt;&gt;2)+($AD$1328&lt;&gt;2)+($AL$1328&lt;&gt;2))&gt;=0.5,1,0))</f>
        <v/>
      </c>
      <c r="AU1328" s="8">
        <f>IF(($G$1328&lt;&gt;2)+($O$1328&lt;&gt;2)+($W$1328&lt;&gt;2)+($AE$1328&lt;&gt;2)+($AM$1328&lt;&gt;2)=0,2,IF((($G$1328&lt;&gt;2)*$G$1328+($O$1328&lt;&gt;2)*$O$1328+($W$1328&lt;&gt;2)*$W$1328+($AE$1328&lt;&gt;2)*$AE$1328+($AM$1328&lt;&gt;2)*$AM$1328)/(($G$1328&lt;&gt;2)+($O$1328&lt;&gt;2)+($W$1328&lt;&gt;2)+($AE$1328&lt;&gt;2)+($AM$1328&lt;&gt;2))&gt;=0.5,1,0))</f>
        <v/>
      </c>
      <c r="AV1328" s="8">
        <f>IF(($H$1328&lt;&gt;2)+($P$1328&lt;&gt;2)+($X$1328&lt;&gt;2)+($AF$1328&lt;&gt;2)+($AN$1328&lt;&gt;2)=0,2,IF((($H$1328&lt;&gt;2)*$H$1328+($P$1328&lt;&gt;2)*$P$1328+($X$1328&lt;&gt;2)*$X$1328+($AF$1328&lt;&gt;2)*$AF$1328+($AN$1328&lt;&gt;2)*$AN$1328)/(($H$1328&lt;&gt;2)+($P$1328&lt;&gt;2)+($X$1328&lt;&gt;2)+($AF$1328&lt;&gt;2)+($AN$1328&lt;&gt;2))&gt;=0.5,1,0))</f>
        <v/>
      </c>
      <c r="AX1328" s="16">
        <f>'Ground truth'!$B$20</f>
        <v/>
      </c>
      <c r="AY1328" s="16">
        <f>'Ground truth'!$C$20</f>
        <v/>
      </c>
      <c r="AZ1328" s="16">
        <f>'Ground truth'!$D$20</f>
        <v/>
      </c>
      <c r="BA1328" s="16">
        <f>'Ground truth'!$E$20</f>
        <v/>
      </c>
      <c r="BB1328" s="16">
        <f>'Ground truth'!$F$20</f>
        <v/>
      </c>
      <c r="BC1328" s="16">
        <f>'Ground truth'!$G$20</f>
        <v/>
      </c>
      <c r="BD1328" s="16">
        <f>'Ground truth'!$H$20</f>
        <v/>
      </c>
    </row>
    <row r="1330">
      <c r="A1330" s="17" t="inlineStr">
        <is>
          <t>metrics — confident-only (unsure excluded from denominators)</t>
        </is>
      </c>
      <c r="B1330" s="10" t="inlineStr">
        <is>
          <t>run 1</t>
        </is>
      </c>
      <c r="C1330" s="10" t="inlineStr">
        <is>
          <t>run 2</t>
        </is>
      </c>
      <c r="D1330" s="10" t="inlineStr">
        <is>
          <t>run 3</t>
        </is>
      </c>
      <c r="E1330" s="10" t="inlineStr">
        <is>
          <t>run 4</t>
        </is>
      </c>
      <c r="F1330" s="10" t="inlineStr">
        <is>
          <t>run 5</t>
        </is>
      </c>
      <c r="G1330" s="10" t="inlineStr">
        <is>
          <t>avg-matrix</t>
        </is>
      </c>
      <c r="H1330" s="10" t="inlineStr">
        <is>
          <t>mean</t>
        </is>
      </c>
      <c r="I1330" s="10" t="inlineStr">
        <is>
          <t>std (pop.)</t>
        </is>
      </c>
      <c r="J1330" s="17" t="inlineStr">
        <is>
          <t>notes</t>
        </is>
      </c>
    </row>
    <row r="1331">
      <c r="A1331" s="7" t="inlineStr">
        <is>
          <t>TP</t>
        </is>
      </c>
      <c r="B1331" s="7">
        <f>SUMPRODUCT(($B$1322:$H$1328=1)*('Ground truth'!$B$14:$H$20=1))</f>
        <v/>
      </c>
      <c r="C1331" s="7">
        <f>SUMPRODUCT(($J$1322:$P$1328=1)*('Ground truth'!$B$14:$H$20=1))</f>
        <v/>
      </c>
      <c r="D1331" s="7">
        <f>SUMPRODUCT(($R$1322:$X$1328=1)*('Ground truth'!$B$14:$H$20=1))</f>
        <v/>
      </c>
      <c r="E1331" s="7">
        <f>SUMPRODUCT(($Z$1322:$AF$1328=1)*('Ground truth'!$B$14:$H$20=1))</f>
        <v/>
      </c>
      <c r="F1331" s="7">
        <f>SUMPRODUCT(($AH$1322:$AN$1328=1)*('Ground truth'!$B$14:$H$20=1))</f>
        <v/>
      </c>
      <c r="G1331" s="7">
        <f>SUMPRODUCT(($AP$1322:$AV$1328=1)*('Ground truth'!$B$14:$H$20=1))</f>
        <v/>
      </c>
      <c r="H1331" s="12">
        <f>AVERAGE($B$1331:$F$1331)</f>
        <v/>
      </c>
      <c r="I1331" s="12">
        <f>STDEV.P($B$1331:$F$1331)</f>
        <v/>
      </c>
    </row>
    <row r="1332">
      <c r="A1332" s="7" t="inlineStr">
        <is>
          <t>TN</t>
        </is>
      </c>
      <c r="B1332" s="7">
        <f>SUMPRODUCT(($B$1322:$H$1328=0)*('Ground truth'!$B$14:$H$20=0))</f>
        <v/>
      </c>
      <c r="C1332" s="7">
        <f>SUMPRODUCT(($J$1322:$P$1328=0)*('Ground truth'!$B$14:$H$20=0))</f>
        <v/>
      </c>
      <c r="D1332" s="7">
        <f>SUMPRODUCT(($R$1322:$X$1328=0)*('Ground truth'!$B$14:$H$20=0))</f>
        <v/>
      </c>
      <c r="E1332" s="7">
        <f>SUMPRODUCT(($Z$1322:$AF$1328=0)*('Ground truth'!$B$14:$H$20=0))</f>
        <v/>
      </c>
      <c r="F1332" s="7">
        <f>SUMPRODUCT(($AH$1322:$AN$1328=0)*('Ground truth'!$B$14:$H$20=0))</f>
        <v/>
      </c>
      <c r="G1332" s="7">
        <f>SUMPRODUCT(($AP$1322:$AV$1328=0)*('Ground truth'!$B$14:$H$20=0))</f>
        <v/>
      </c>
      <c r="H1332" s="12">
        <f>AVERAGE($B$1332:$F$1332)</f>
        <v/>
      </c>
      <c r="I1332" s="12">
        <f>STDEV.P($B$1332:$F$1332)</f>
        <v/>
      </c>
    </row>
    <row r="1333">
      <c r="A1333" s="7" t="inlineStr">
        <is>
          <t>FP</t>
        </is>
      </c>
      <c r="B1333" s="7">
        <f>SUMPRODUCT(($B$1322:$H$1328=1)*('Ground truth'!$B$14:$H$20=0))</f>
        <v/>
      </c>
      <c r="C1333" s="7">
        <f>SUMPRODUCT(($J$1322:$P$1328=1)*('Ground truth'!$B$14:$H$20=0))</f>
        <v/>
      </c>
      <c r="D1333" s="7">
        <f>SUMPRODUCT(($R$1322:$X$1328=1)*('Ground truth'!$B$14:$H$20=0))</f>
        <v/>
      </c>
      <c r="E1333" s="7">
        <f>SUMPRODUCT(($Z$1322:$AF$1328=1)*('Ground truth'!$B$14:$H$20=0))</f>
        <v/>
      </c>
      <c r="F1333" s="7">
        <f>SUMPRODUCT(($AH$1322:$AN$1328=1)*('Ground truth'!$B$14:$H$20=0))</f>
        <v/>
      </c>
      <c r="G1333" s="7">
        <f>SUMPRODUCT(($AP$1322:$AV$1328=1)*('Ground truth'!$B$14:$H$20=0))</f>
        <v/>
      </c>
      <c r="H1333" s="12">
        <f>AVERAGE($B$1333:$F$1333)</f>
        <v/>
      </c>
      <c r="I1333" s="12">
        <f>STDEV.P($B$1333:$F$1333)</f>
        <v/>
      </c>
    </row>
    <row r="1334">
      <c r="A1334" s="7" t="inlineStr">
        <is>
          <t>FN</t>
        </is>
      </c>
      <c r="B1334" s="7">
        <f>SUMPRODUCT(($B$1322:$H$1328=0)*('Ground truth'!$B$14:$H$20=1))</f>
        <v/>
      </c>
      <c r="C1334" s="7">
        <f>SUMPRODUCT(($J$1322:$P$1328=0)*('Ground truth'!$B$14:$H$20=1))</f>
        <v/>
      </c>
      <c r="D1334" s="7">
        <f>SUMPRODUCT(($R$1322:$X$1328=0)*('Ground truth'!$B$14:$H$20=1))</f>
        <v/>
      </c>
      <c r="E1334" s="7">
        <f>SUMPRODUCT(($Z$1322:$AF$1328=0)*('Ground truth'!$B$14:$H$20=1))</f>
        <v/>
      </c>
      <c r="F1334" s="7">
        <f>SUMPRODUCT(($AH$1322:$AN$1328=0)*('Ground truth'!$B$14:$H$20=1))</f>
        <v/>
      </c>
      <c r="G1334" s="7">
        <f>SUMPRODUCT(($AP$1322:$AV$1328=0)*('Ground truth'!$B$14:$H$20=1))</f>
        <v/>
      </c>
      <c r="H1334" s="12">
        <f>AVERAGE($B$1334:$F$1334)</f>
        <v/>
      </c>
      <c r="I1334" s="12">
        <f>STDEV.P($B$1334:$F$1334)</f>
        <v/>
      </c>
    </row>
    <row r="1335">
      <c r="A1335" s="4" t="inlineStr">
        <is>
          <t>Precision</t>
        </is>
      </c>
      <c r="B1335" s="12">
        <f>IFERROR($B$1331/($B$1331+$B$1333),0)</f>
        <v/>
      </c>
      <c r="C1335" s="12">
        <f>IFERROR($C$1331/($C$1331+$C$1333),0)</f>
        <v/>
      </c>
      <c r="D1335" s="12">
        <f>IFERROR($D$1331/($D$1331+$D$1333),0)</f>
        <v/>
      </c>
      <c r="E1335" s="12">
        <f>IFERROR($E$1331/($E$1331+$E$1333),0)</f>
        <v/>
      </c>
      <c r="F1335" s="12">
        <f>IFERROR($F$1331/($F$1331+$F$1333),0)</f>
        <v/>
      </c>
      <c r="G1335" s="12">
        <f>IFERROR($G$1331/($G$1331+$G$1333),0)</f>
        <v/>
      </c>
      <c r="H1335" s="18">
        <f>AVERAGE($B$1335:$F$1335)</f>
        <v/>
      </c>
      <c r="I1335" s="18">
        <f>STDEV.P($B$1335:$F$1335)</f>
        <v/>
      </c>
    </row>
    <row r="1336">
      <c r="A1336" s="4" t="inlineStr">
        <is>
          <t>Recall</t>
        </is>
      </c>
      <c r="B1336" s="12">
        <f>IFERROR($B$1331/($B$1331+$B$1334),0)</f>
        <v/>
      </c>
      <c r="C1336" s="12">
        <f>IFERROR($C$1331/($C$1331+$C$1334),0)</f>
        <v/>
      </c>
      <c r="D1336" s="12">
        <f>IFERROR($D$1331/($D$1331+$D$1334),0)</f>
        <v/>
      </c>
      <c r="E1336" s="12">
        <f>IFERROR($E$1331/($E$1331+$E$1334),0)</f>
        <v/>
      </c>
      <c r="F1336" s="12">
        <f>IFERROR($F$1331/($F$1331+$F$1334),0)</f>
        <v/>
      </c>
      <c r="G1336" s="12">
        <f>IFERROR($G$1331/($G$1331+$G$1334),0)</f>
        <v/>
      </c>
      <c r="H1336" s="18">
        <f>AVERAGE($B$1336:$F$1336)</f>
        <v/>
      </c>
      <c r="I1336" s="18">
        <f>STDEV.P($B$1336:$F$1336)</f>
        <v/>
      </c>
    </row>
    <row r="1337">
      <c r="A1337" s="4" t="inlineStr">
        <is>
          <t>F1</t>
        </is>
      </c>
      <c r="B1337" s="12">
        <f>IFERROR(2*$B$1335*$B$1336/($B$1335+$B$1336),0)</f>
        <v/>
      </c>
      <c r="C1337" s="12">
        <f>IFERROR(2*$C$1335*$C$1336/($C$1335+$C$1336),0)</f>
        <v/>
      </c>
      <c r="D1337" s="12">
        <f>IFERROR(2*$D$1335*$D$1336/($D$1335+$D$1336),0)</f>
        <v/>
      </c>
      <c r="E1337" s="12">
        <f>IFERROR(2*$E$1335*$E$1336/($E$1335+$E$1336),0)</f>
        <v/>
      </c>
      <c r="F1337" s="12">
        <f>IFERROR(2*$F$1335*$F$1336/($F$1335+$F$1336),0)</f>
        <v/>
      </c>
      <c r="G1337" s="12">
        <f>IFERROR(2*$G$1335*$G$1336/($G$1335+$G$1336),0)</f>
        <v/>
      </c>
      <c r="H1337" s="18">
        <f>AVERAGE($B$1337:$F$1337)</f>
        <v/>
      </c>
      <c r="I1337" s="18">
        <f>STDEV.P($B$1337:$F$1337)</f>
        <v/>
      </c>
    </row>
    <row r="1338">
      <c r="A1338" s="4" t="inlineStr">
        <is>
          <t>Accuracy</t>
        </is>
      </c>
      <c r="B1338" s="12">
        <f>IFERROR(($B$1331+$B$1332)/($B$1331+$B$1332+$B$1333+$B$1334),0)</f>
        <v/>
      </c>
      <c r="C1338" s="12">
        <f>IFERROR(($C$1331+$C$1332)/($C$1331+$C$1332+$C$1333+$C$1334),0)</f>
        <v/>
      </c>
      <c r="D1338" s="12">
        <f>IFERROR(($D$1331+$D$1332)/($D$1331+$D$1332+$D$1333+$D$1334),0)</f>
        <v/>
      </c>
      <c r="E1338" s="12">
        <f>IFERROR(($E$1331+$E$1332)/($E$1331+$E$1332+$E$1333+$E$1334),0)</f>
        <v/>
      </c>
      <c r="F1338" s="12">
        <f>IFERROR(($F$1331+$F$1332)/($F$1331+$F$1332+$F$1333+$F$1334),0)</f>
        <v/>
      </c>
      <c r="G1338" s="12">
        <f>IFERROR(($G$1331+$G$1332)/($G$1331+$G$1332+$G$1333+$G$1334),0)</f>
        <v/>
      </c>
      <c r="H1338" s="18">
        <f>AVERAGE($B$1338:$F$1338)</f>
        <v/>
      </c>
      <c r="I1338" s="18">
        <f>STDEV.P($B$1338:$F$1338)</f>
        <v/>
      </c>
    </row>
    <row r="1339">
      <c r="A1339" s="4" t="inlineStr">
        <is>
          <t>Edit distance</t>
        </is>
      </c>
      <c r="B1339" s="12">
        <f>SUMPRODUCT(ABS('Ground truth'!$B$14:$H$20-$B$1322:$H$1328))</f>
        <v/>
      </c>
      <c r="C1339" s="12">
        <f>SUMPRODUCT(ABS('Ground truth'!$B$14:$H$20-$J$1322:$P$1328))</f>
        <v/>
      </c>
      <c r="D1339" s="12">
        <f>SUMPRODUCT(ABS('Ground truth'!$B$14:$H$20-$R$1322:$X$1328))</f>
        <v/>
      </c>
      <c r="E1339" s="12">
        <f>SUMPRODUCT(ABS('Ground truth'!$B$14:$H$20-$Z$1322:$AF$1328))</f>
        <v/>
      </c>
      <c r="F1339" s="12">
        <f>SUMPRODUCT(ABS('Ground truth'!$B$14:$H$20-$AH$1322:$AN$1328))</f>
        <v/>
      </c>
      <c r="G1339" s="12">
        <f>SUMPRODUCT(ABS('Ground truth'!$B$14:$H$20-$AP$1322:$AV$1328))</f>
        <v/>
      </c>
      <c r="H1339" s="18">
        <f>AVERAGE($B$1339:$F$1339)</f>
        <v/>
      </c>
      <c r="I1339" s="18">
        <f>STDEV.P($B$1339:$F$1339)</f>
        <v/>
      </c>
    </row>
    <row r="1340">
      <c r="A1340" s="4" t="inlineStr">
        <is>
          <t>Spectral distance</t>
        </is>
      </c>
      <c r="B1340" s="12">
        <f>SQRT(SUMPRODUCT(('Ground truth'!$K$14:$K$20-$B$1351:$B$1357)^2))</f>
        <v/>
      </c>
      <c r="C1340" s="12">
        <f>SQRT(SUMPRODUCT(('Ground truth'!$K$14:$K$20-$C$1351:$C$1357)^2))</f>
        <v/>
      </c>
      <c r="D1340" s="12">
        <f>SQRT(SUMPRODUCT(('Ground truth'!$K$14:$K$20-$D$1351:$D$1357)^2))</f>
        <v/>
      </c>
      <c r="E1340" s="12">
        <f>SQRT(SUMPRODUCT(('Ground truth'!$K$14:$K$20-$E$1351:$E$1357)^2))</f>
        <v/>
      </c>
      <c r="F1340" s="12">
        <f>SQRT(SUMPRODUCT(('Ground truth'!$K$14:$K$20-$F$1351:$F$1357)^2))</f>
        <v/>
      </c>
      <c r="G1340" s="12">
        <f>SQRT(SUMPRODUCT(('Ground truth'!$K$14:$K$20-$G$1351:$G$1357)^2))</f>
        <v/>
      </c>
      <c r="H1340" s="18">
        <f>AVERAGE($B$1340:$F$1340)</f>
        <v/>
      </c>
      <c r="I1340" s="18">
        <f>STDEV.P($B$1340:$F$1340)</f>
        <v/>
      </c>
    </row>
    <row r="1341">
      <c r="A1341" s="4" t="inlineStr">
        <is>
          <t>Unsure cells</t>
        </is>
      </c>
      <c r="B1341" s="7">
        <f>COUNTIF($B$1322:$H$1328,2)</f>
        <v/>
      </c>
      <c r="C1341" s="7">
        <f>COUNTIF($J$1322:$P$1328,2)</f>
        <v/>
      </c>
      <c r="D1341" s="7">
        <f>COUNTIF($R$1322:$X$1328,2)</f>
        <v/>
      </c>
      <c r="E1341" s="7">
        <f>COUNTIF($Z$1322:$AF$1328,2)</f>
        <v/>
      </c>
      <c r="F1341" s="7">
        <f>COUNTIF($AH$1322:$AN$1328,2)</f>
        <v/>
      </c>
      <c r="G1341" s="7">
        <f>COUNTIF($AP$1322:$AV$1328,2)</f>
        <v/>
      </c>
      <c r="H1341" s="12">
        <f>AVERAGE($B$1341:$F$1341)</f>
        <v/>
      </c>
      <c r="I1341" s="12">
        <f>STDEV.P($B$1341:$F$1341)</f>
        <v/>
      </c>
    </row>
    <row r="1342">
      <c r="A1342" s="3" t="inlineStr">
        <is>
          <t>eigenvalues (real part, numpy order; pasted)</t>
        </is>
      </c>
    </row>
    <row r="1343">
      <c r="A1343" s="3" t="inlineStr">
        <is>
          <t xml:space="preserve">  λ1</t>
        </is>
      </c>
      <c r="B1343" s="19" t="n">
        <v>5.318743858453534</v>
      </c>
      <c r="C1343" s="19" t="n">
        <v>5.318743858453534</v>
      </c>
      <c r="D1343" s="19" t="n">
        <v>5.318743858453534</v>
      </c>
      <c r="E1343" s="19" t="n">
        <v>5.318743858453534</v>
      </c>
      <c r="F1343" s="19" t="n">
        <v>5.318743858453534</v>
      </c>
      <c r="G1343" s="19" t="n">
        <v>5.318743858453534</v>
      </c>
    </row>
    <row r="1344">
      <c r="A1344" s="3" t="inlineStr">
        <is>
          <t xml:space="preserve">  λ2</t>
        </is>
      </c>
      <c r="B1344" s="19" t="n">
        <v>2.344059037635251</v>
      </c>
      <c r="C1344" s="19" t="n">
        <v>2.344059037635251</v>
      </c>
      <c r="D1344" s="19" t="n">
        <v>2.344059037635251</v>
      </c>
      <c r="E1344" s="19" t="n">
        <v>2.344059037635251</v>
      </c>
      <c r="F1344" s="19" t="n">
        <v>2.344059037635251</v>
      </c>
      <c r="G1344" s="19" t="n">
        <v>2.344059037635251</v>
      </c>
    </row>
    <row r="1345">
      <c r="A1345" s="3" t="inlineStr">
        <is>
          <t xml:space="preserve">  λ3</t>
        </is>
      </c>
      <c r="B1345" s="19" t="n">
        <v>0.6126021620652974</v>
      </c>
      <c r="C1345" s="19" t="n">
        <v>0.6126021620652974</v>
      </c>
      <c r="D1345" s="19" t="n">
        <v>0.6126021620652974</v>
      </c>
      <c r="E1345" s="19" t="n">
        <v>0.6126021620652974</v>
      </c>
      <c r="F1345" s="19" t="n">
        <v>0.6126021620652974</v>
      </c>
      <c r="G1345" s="19" t="n">
        <v>0.6126021620652974</v>
      </c>
    </row>
    <row r="1346">
      <c r="A1346" s="3" t="inlineStr">
        <is>
          <t xml:space="preserve">  λ4</t>
        </is>
      </c>
      <c r="B1346" s="19" t="n">
        <v>-0.7554746736905282</v>
      </c>
      <c r="C1346" s="19" t="n">
        <v>-0.7554746736905282</v>
      </c>
      <c r="D1346" s="19" t="n">
        <v>-0.7554746736905282</v>
      </c>
      <c r="E1346" s="19" t="n">
        <v>-0.7554746736905282</v>
      </c>
      <c r="F1346" s="19" t="n">
        <v>-0.7554746736905282</v>
      </c>
      <c r="G1346" s="19" t="n">
        <v>-0.7554746736905282</v>
      </c>
    </row>
    <row r="1347">
      <c r="A1347" s="3" t="inlineStr">
        <is>
          <t xml:space="preserve">  λ5</t>
        </is>
      </c>
      <c r="B1347" s="19" t="n">
        <v>-0.5199303844635551</v>
      </c>
      <c r="C1347" s="19" t="n">
        <v>-0.5199303844635551</v>
      </c>
      <c r="D1347" s="19" t="n">
        <v>-0.5199303844635551</v>
      </c>
      <c r="E1347" s="19" t="n">
        <v>-0.5199303844635551</v>
      </c>
      <c r="F1347" s="19" t="n">
        <v>-0.5199303844635551</v>
      </c>
      <c r="G1347" s="19" t="n">
        <v>-0.5199303844635551</v>
      </c>
    </row>
    <row r="1348">
      <c r="A1348" s="3" t="inlineStr">
        <is>
          <t xml:space="preserve">  λ6</t>
        </is>
      </c>
      <c r="B1348" s="19" t="n">
        <v>9.244463733058732e-33</v>
      </c>
      <c r="C1348" s="19" t="n">
        <v>9.244463733058732e-33</v>
      </c>
      <c r="D1348" s="19" t="n">
        <v>9.244463733058732e-33</v>
      </c>
      <c r="E1348" s="19" t="n">
        <v>9.244463733058732e-33</v>
      </c>
      <c r="F1348" s="19" t="n">
        <v>9.244463733058732e-33</v>
      </c>
      <c r="G1348" s="19" t="n">
        <v>9.244463733058732e-33</v>
      </c>
    </row>
    <row r="1349">
      <c r="A1349" s="3" t="inlineStr">
        <is>
          <t xml:space="preserve">  λ7</t>
        </is>
      </c>
      <c r="B1349" s="19" t="n">
        <v>-3.493944649965127e-17</v>
      </c>
      <c r="C1349" s="19" t="n">
        <v>-3.493944649965127e-17</v>
      </c>
      <c r="D1349" s="19" t="n">
        <v>-3.493944649965127e-17</v>
      </c>
      <c r="E1349" s="19" t="n">
        <v>-3.493944649965127e-17</v>
      </c>
      <c r="F1349" s="19" t="n">
        <v>-3.493944649965127e-17</v>
      </c>
      <c r="G1349" s="19" t="n">
        <v>-3.493944649965127e-17</v>
      </c>
    </row>
    <row r="1350">
      <c r="A1350" s="3" t="inlineStr">
        <is>
          <t>eigenvalues sorted desc (LARGE)</t>
        </is>
      </c>
    </row>
    <row r="1351">
      <c r="A1351" s="3" t="inlineStr">
        <is>
          <t xml:space="preserve">  λ(1)</t>
        </is>
      </c>
      <c r="B1351" s="19">
        <f>LARGE($B$1343:$B$1349,1)</f>
        <v/>
      </c>
      <c r="C1351" s="19">
        <f>LARGE($C$1343:$C$1349,1)</f>
        <v/>
      </c>
      <c r="D1351" s="19">
        <f>LARGE($D$1343:$D$1349,1)</f>
        <v/>
      </c>
      <c r="E1351" s="19">
        <f>LARGE($E$1343:$E$1349,1)</f>
        <v/>
      </c>
      <c r="F1351" s="19">
        <f>LARGE($F$1343:$F$1349,1)</f>
        <v/>
      </c>
      <c r="G1351" s="19">
        <f>LARGE($G$1343:$G$1349,1)</f>
        <v/>
      </c>
    </row>
    <row r="1352">
      <c r="A1352" s="3" t="inlineStr">
        <is>
          <t xml:space="preserve">  λ(2)</t>
        </is>
      </c>
      <c r="B1352" s="19">
        <f>LARGE($B$1343:$B$1349,2)</f>
        <v/>
      </c>
      <c r="C1352" s="19">
        <f>LARGE($C$1343:$C$1349,2)</f>
        <v/>
      </c>
      <c r="D1352" s="19">
        <f>LARGE($D$1343:$D$1349,2)</f>
        <v/>
      </c>
      <c r="E1352" s="19">
        <f>LARGE($E$1343:$E$1349,2)</f>
        <v/>
      </c>
      <c r="F1352" s="19">
        <f>LARGE($F$1343:$F$1349,2)</f>
        <v/>
      </c>
      <c r="G1352" s="19">
        <f>LARGE($G$1343:$G$1349,2)</f>
        <v/>
      </c>
    </row>
    <row r="1353">
      <c r="A1353" s="3" t="inlineStr">
        <is>
          <t xml:space="preserve">  λ(3)</t>
        </is>
      </c>
      <c r="B1353" s="19">
        <f>LARGE($B$1343:$B$1349,3)</f>
        <v/>
      </c>
      <c r="C1353" s="19">
        <f>LARGE($C$1343:$C$1349,3)</f>
        <v/>
      </c>
      <c r="D1353" s="19">
        <f>LARGE($D$1343:$D$1349,3)</f>
        <v/>
      </c>
      <c r="E1353" s="19">
        <f>LARGE($E$1343:$E$1349,3)</f>
        <v/>
      </c>
      <c r="F1353" s="19">
        <f>LARGE($F$1343:$F$1349,3)</f>
        <v/>
      </c>
      <c r="G1353" s="19">
        <f>LARGE($G$1343:$G$1349,3)</f>
        <v/>
      </c>
    </row>
    <row r="1354">
      <c r="A1354" s="3" t="inlineStr">
        <is>
          <t xml:space="preserve">  λ(4)</t>
        </is>
      </c>
      <c r="B1354" s="19">
        <f>LARGE($B$1343:$B$1349,4)</f>
        <v/>
      </c>
      <c r="C1354" s="19">
        <f>LARGE($C$1343:$C$1349,4)</f>
        <v/>
      </c>
      <c r="D1354" s="19">
        <f>LARGE($D$1343:$D$1349,4)</f>
        <v/>
      </c>
      <c r="E1354" s="19">
        <f>LARGE($E$1343:$E$1349,4)</f>
        <v/>
      </c>
      <c r="F1354" s="19">
        <f>LARGE($F$1343:$F$1349,4)</f>
        <v/>
      </c>
      <c r="G1354" s="19">
        <f>LARGE($G$1343:$G$1349,4)</f>
        <v/>
      </c>
    </row>
    <row r="1355">
      <c r="A1355" s="3" t="inlineStr">
        <is>
          <t xml:space="preserve">  λ(5)</t>
        </is>
      </c>
      <c r="B1355" s="19">
        <f>LARGE($B$1343:$B$1349,5)</f>
        <v/>
      </c>
      <c r="C1355" s="19">
        <f>LARGE($C$1343:$C$1349,5)</f>
        <v/>
      </c>
      <c r="D1355" s="19">
        <f>LARGE($D$1343:$D$1349,5)</f>
        <v/>
      </c>
      <c r="E1355" s="19">
        <f>LARGE($E$1343:$E$1349,5)</f>
        <v/>
      </c>
      <c r="F1355" s="19">
        <f>LARGE($F$1343:$F$1349,5)</f>
        <v/>
      </c>
      <c r="G1355" s="19">
        <f>LARGE($G$1343:$G$1349,5)</f>
        <v/>
      </c>
    </row>
    <row r="1356">
      <c r="A1356" s="3" t="inlineStr">
        <is>
          <t xml:space="preserve">  λ(6)</t>
        </is>
      </c>
      <c r="B1356" s="19">
        <f>LARGE($B$1343:$B$1349,6)</f>
        <v/>
      </c>
      <c r="C1356" s="19">
        <f>LARGE($C$1343:$C$1349,6)</f>
        <v/>
      </c>
      <c r="D1356" s="19">
        <f>LARGE($D$1343:$D$1349,6)</f>
        <v/>
      </c>
      <c r="E1356" s="19">
        <f>LARGE($E$1343:$E$1349,6)</f>
        <v/>
      </c>
      <c r="F1356" s="19">
        <f>LARGE($F$1343:$F$1349,6)</f>
        <v/>
      </c>
      <c r="G1356" s="19">
        <f>LARGE($G$1343:$G$1349,6)</f>
        <v/>
      </c>
    </row>
    <row r="1357">
      <c r="A1357" s="3" t="inlineStr">
        <is>
          <t xml:space="preserve">  λ(7)</t>
        </is>
      </c>
      <c r="B1357" s="19">
        <f>LARGE($B$1343:$B$1349,7)</f>
        <v/>
      </c>
      <c r="C1357" s="19">
        <f>LARGE($C$1343:$C$1349,7)</f>
        <v/>
      </c>
      <c r="D1357" s="19">
        <f>LARGE($D$1343:$D$1349,7)</f>
        <v/>
      </c>
      <c r="E1357" s="19">
        <f>LARGE($E$1343:$E$1349,7)</f>
        <v/>
      </c>
      <c r="F1357" s="19">
        <f>LARGE($F$1343:$F$1349,7)</f>
        <v/>
      </c>
      <c r="G1357" s="19">
        <f>LARGE($G$1343:$G$1349,7)</f>
        <v/>
      </c>
    </row>
    <row r="1358">
      <c r="A1358" s="3" t="inlineStr">
        <is>
          <t>check: Σeig − trace (→0)</t>
        </is>
      </c>
      <c r="B1358" s="3">
        <f>ROUND(SUM($B$1343:$B$1349)-($B$1322+$C$1323+$D$1324+$E$1325+$F$1326+$G$1327+$H$1328),6)</f>
        <v/>
      </c>
      <c r="C1358" s="3">
        <f>ROUND(SUM($C$1343:$C$1349)-($J$1322+$K$1323+$L$1324+$M$1325+$N$1326+$O$1327+$P$1328),6)</f>
        <v/>
      </c>
      <c r="D1358" s="3">
        <f>ROUND(SUM($D$1343:$D$1349)-($R$1322+$S$1323+$T$1324+$U$1325+$V$1326+$W$1327+$X$1328),6)</f>
        <v/>
      </c>
      <c r="E1358" s="3">
        <f>ROUND(SUM($E$1343:$E$1349)-($Z$1322+$AA$1323+$AB$1324+$AC$1325+$AD$1326+$AE$1327+$AF$1328),6)</f>
        <v/>
      </c>
      <c r="F1358" s="3">
        <f>ROUND(SUM($F$1343:$F$1349)-($AH$1322+$AI$1323+$AJ$1324+$AK$1325+$AL$1326+$AM$1327+$AN$1328),6)</f>
        <v/>
      </c>
      <c r="G1358" s="3">
        <f>ROUND(SUM($G$1343:$G$1349)-($AP$1322+$AQ$1323+$AR$1324+$AS$1325+$AT$1326+$AU$1327+$AV$1328),6)</f>
        <v/>
      </c>
    </row>
    <row r="1359">
      <c r="A1359" s="3" t="inlineStr">
        <is>
          <t>check: Πeig − det (→0)</t>
        </is>
      </c>
      <c r="B1359" s="3">
        <f>ROUND(MDETERM($B$1322:$H$1328)-PRODUCT($B$1343:$B$1349),6)</f>
        <v/>
      </c>
      <c r="C1359" s="3">
        <f>ROUND(MDETERM($J$1322:$P$1328)-PRODUCT($C$1343:$C$1349),6)</f>
        <v/>
      </c>
      <c r="D1359" s="3">
        <f>ROUND(MDETERM($R$1322:$X$1328)-PRODUCT($D$1343:$D$1349),6)</f>
        <v/>
      </c>
      <c r="E1359" s="3">
        <f>ROUND(MDETERM($Z$1322:$AF$1328)-PRODUCT($E$1343:$E$1349),6)</f>
        <v/>
      </c>
      <c r="F1359" s="3">
        <f>ROUND(MDETERM($AH$1322:$AN$1328)-PRODUCT($F$1343:$F$1349),6)</f>
        <v/>
      </c>
      <c r="G1359" s="3">
        <f>ROUND(MDETERM($AP$1322:$AV$1328)-PRODUCT($G$1343:$G$1349),6)</f>
        <v/>
      </c>
    </row>
    <row r="1360">
      <c r="A1360" s="3" t="inlineStr">
        <is>
          <t>complex eigenvalues?</t>
        </is>
      </c>
      <c r="B1360" s="3" t="inlineStr"/>
      <c r="C1360" s="3" t="inlineStr"/>
      <c r="D1360" s="3" t="inlineStr"/>
      <c r="E1360" s="3" t="inlineStr"/>
      <c r="F1360" s="3" t="inlineStr"/>
      <c r="G1360" s="3" t="inlineStr"/>
    </row>
    <row r="1361">
      <c r="A1361" s="3" t="inlineStr">
        <is>
          <t>check: det(M − λᵢI) per sorted λ (→0)</t>
        </is>
      </c>
    </row>
    <row r="1362">
      <c r="A1362" s="3" t="inlineStr">
        <is>
          <t xml:space="preserve">  det(M − λ(1)I)</t>
        </is>
      </c>
      <c r="B1362" s="3">
        <f t="array" ref="B1362">ROUND(MDETERM($B$1322:$H$1328-$B$1351*MUNIT(7)),6)</f>
        <v/>
      </c>
      <c r="C1362" s="3">
        <f t="array" ref="C1362">ROUND(MDETERM($J$1322:$P$1328-$C$1351*MUNIT(7)),6)</f>
        <v/>
      </c>
      <c r="D1362" s="3">
        <f t="array" ref="D1362">ROUND(MDETERM($R$1322:$X$1328-$D$1351*MUNIT(7)),6)</f>
        <v/>
      </c>
      <c r="E1362" s="3">
        <f t="array" ref="E1362">ROUND(MDETERM($Z$1322:$AF$1328-$E$1351*MUNIT(7)),6)</f>
        <v/>
      </c>
      <c r="F1362" s="3">
        <f t="array" ref="F1362">ROUND(MDETERM($AH$1322:$AN$1328-$F$1351*MUNIT(7)),6)</f>
        <v/>
      </c>
      <c r="G1362" s="3">
        <f t="array" ref="G1362">ROUND(MDETERM($AP$1322:$AV$1328-$G$1351*MUNIT(7)),6)</f>
        <v/>
      </c>
    </row>
    <row r="1363">
      <c r="A1363" s="3" t="inlineStr">
        <is>
          <t xml:space="preserve">  det(M − λ(2)I)</t>
        </is>
      </c>
      <c r="B1363" s="3">
        <f t="array" ref="B1363">ROUND(MDETERM($B$1322:$H$1328-$B$1352*MUNIT(7)),6)</f>
        <v/>
      </c>
      <c r="C1363" s="3">
        <f t="array" ref="C1363">ROUND(MDETERM($J$1322:$P$1328-$C$1352*MUNIT(7)),6)</f>
        <v/>
      </c>
      <c r="D1363" s="3">
        <f t="array" ref="D1363">ROUND(MDETERM($R$1322:$X$1328-$D$1352*MUNIT(7)),6)</f>
        <v/>
      </c>
      <c r="E1363" s="3">
        <f t="array" ref="E1363">ROUND(MDETERM($Z$1322:$AF$1328-$E$1352*MUNIT(7)),6)</f>
        <v/>
      </c>
      <c r="F1363" s="3">
        <f t="array" ref="F1363">ROUND(MDETERM($AH$1322:$AN$1328-$F$1352*MUNIT(7)),6)</f>
        <v/>
      </c>
      <c r="G1363" s="3">
        <f t="array" ref="G1363">ROUND(MDETERM($AP$1322:$AV$1328-$G$1352*MUNIT(7)),6)</f>
        <v/>
      </c>
    </row>
    <row r="1364">
      <c r="A1364" s="3" t="inlineStr">
        <is>
          <t xml:space="preserve">  det(M − λ(3)I)</t>
        </is>
      </c>
      <c r="B1364" s="3">
        <f t="array" ref="B1364">ROUND(MDETERM($B$1322:$H$1328-$B$1353*MUNIT(7)),6)</f>
        <v/>
      </c>
      <c r="C1364" s="3">
        <f t="array" ref="C1364">ROUND(MDETERM($J$1322:$P$1328-$C$1353*MUNIT(7)),6)</f>
        <v/>
      </c>
      <c r="D1364" s="3">
        <f t="array" ref="D1364">ROUND(MDETERM($R$1322:$X$1328-$D$1353*MUNIT(7)),6)</f>
        <v/>
      </c>
      <c r="E1364" s="3">
        <f t="array" ref="E1364">ROUND(MDETERM($Z$1322:$AF$1328-$E$1353*MUNIT(7)),6)</f>
        <v/>
      </c>
      <c r="F1364" s="3">
        <f t="array" ref="F1364">ROUND(MDETERM($AH$1322:$AN$1328-$F$1353*MUNIT(7)),6)</f>
        <v/>
      </c>
      <c r="G1364" s="3">
        <f t="array" ref="G1364">ROUND(MDETERM($AP$1322:$AV$1328-$G$1353*MUNIT(7)),6)</f>
        <v/>
      </c>
    </row>
    <row r="1365">
      <c r="A1365" s="3" t="inlineStr">
        <is>
          <t xml:space="preserve">  det(M − λ(4)I)</t>
        </is>
      </c>
      <c r="B1365" s="3">
        <f t="array" ref="B1365">ROUND(MDETERM($B$1322:$H$1328-$B$1354*MUNIT(7)),6)</f>
        <v/>
      </c>
      <c r="C1365" s="3">
        <f t="array" ref="C1365">ROUND(MDETERM($J$1322:$P$1328-$C$1354*MUNIT(7)),6)</f>
        <v/>
      </c>
      <c r="D1365" s="3">
        <f t="array" ref="D1365">ROUND(MDETERM($R$1322:$X$1328-$D$1354*MUNIT(7)),6)</f>
        <v/>
      </c>
      <c r="E1365" s="3">
        <f t="array" ref="E1365">ROUND(MDETERM($Z$1322:$AF$1328-$E$1354*MUNIT(7)),6)</f>
        <v/>
      </c>
      <c r="F1365" s="3">
        <f t="array" ref="F1365">ROUND(MDETERM($AH$1322:$AN$1328-$F$1354*MUNIT(7)),6)</f>
        <v/>
      </c>
      <c r="G1365" s="3">
        <f t="array" ref="G1365">ROUND(MDETERM($AP$1322:$AV$1328-$G$1354*MUNIT(7)),6)</f>
        <v/>
      </c>
    </row>
    <row r="1366">
      <c r="A1366" s="3" t="inlineStr">
        <is>
          <t xml:space="preserve">  det(M − λ(5)I)</t>
        </is>
      </c>
      <c r="B1366" s="3">
        <f t="array" ref="B1366">ROUND(MDETERM($B$1322:$H$1328-$B$1355*MUNIT(7)),6)</f>
        <v/>
      </c>
      <c r="C1366" s="3">
        <f t="array" ref="C1366">ROUND(MDETERM($J$1322:$P$1328-$C$1355*MUNIT(7)),6)</f>
        <v/>
      </c>
      <c r="D1366" s="3">
        <f t="array" ref="D1366">ROUND(MDETERM($R$1322:$X$1328-$D$1355*MUNIT(7)),6)</f>
        <v/>
      </c>
      <c r="E1366" s="3">
        <f t="array" ref="E1366">ROUND(MDETERM($Z$1322:$AF$1328-$E$1355*MUNIT(7)),6)</f>
        <v/>
      </c>
      <c r="F1366" s="3">
        <f t="array" ref="F1366">ROUND(MDETERM($AH$1322:$AN$1328-$F$1355*MUNIT(7)),6)</f>
        <v/>
      </c>
      <c r="G1366" s="3">
        <f t="array" ref="G1366">ROUND(MDETERM($AP$1322:$AV$1328-$G$1355*MUNIT(7)),6)</f>
        <v/>
      </c>
    </row>
    <row r="1367">
      <c r="A1367" s="3" t="inlineStr">
        <is>
          <t xml:space="preserve">  det(M − λ(6)I)</t>
        </is>
      </c>
      <c r="B1367" s="3">
        <f t="array" ref="B1367">ROUND(MDETERM($B$1322:$H$1328-$B$1356*MUNIT(7)),6)</f>
        <v/>
      </c>
      <c r="C1367" s="3">
        <f t="array" ref="C1367">ROUND(MDETERM($J$1322:$P$1328-$C$1356*MUNIT(7)),6)</f>
        <v/>
      </c>
      <c r="D1367" s="3">
        <f t="array" ref="D1367">ROUND(MDETERM($R$1322:$X$1328-$D$1356*MUNIT(7)),6)</f>
        <v/>
      </c>
      <c r="E1367" s="3">
        <f t="array" ref="E1367">ROUND(MDETERM($Z$1322:$AF$1328-$E$1356*MUNIT(7)),6)</f>
        <v/>
      </c>
      <c r="F1367" s="3">
        <f t="array" ref="F1367">ROUND(MDETERM($AH$1322:$AN$1328-$F$1356*MUNIT(7)),6)</f>
        <v/>
      </c>
      <c r="G1367" s="3">
        <f t="array" ref="G1367">ROUND(MDETERM($AP$1322:$AV$1328-$G$1356*MUNIT(7)),6)</f>
        <v/>
      </c>
    </row>
    <row r="1368">
      <c r="A1368" s="3" t="inlineStr">
        <is>
          <t xml:space="preserve">  det(M − λ(7)I)</t>
        </is>
      </c>
      <c r="B1368" s="3">
        <f t="array" ref="B1368">ROUND(MDETERM($B$1322:$H$1328-$B$1357*MUNIT(7)),6)</f>
        <v/>
      </c>
      <c r="C1368" s="3">
        <f t="array" ref="C1368">ROUND(MDETERM($J$1322:$P$1328-$C$1357*MUNIT(7)),6)</f>
        <v/>
      </c>
      <c r="D1368" s="3">
        <f t="array" ref="D1368">ROUND(MDETERM($R$1322:$X$1328-$D$1357*MUNIT(7)),6)</f>
        <v/>
      </c>
      <c r="E1368" s="3">
        <f t="array" ref="E1368">ROUND(MDETERM($Z$1322:$AF$1328-$E$1357*MUNIT(7)),6)</f>
        <v/>
      </c>
      <c r="F1368" s="3">
        <f t="array" ref="F1368">ROUND(MDETERM($AH$1322:$AN$1328-$F$1357*MUNIT(7)),6)</f>
        <v/>
      </c>
      <c r="G1368" s="3">
        <f t="array" ref="G1368">ROUND(MDETERM($AP$1322:$AV$1328-$G$1357*MUNIT(7)),6)</f>
        <v/>
      </c>
    </row>
    <row r="1372" ht="16" customHeight="1">
      <c r="A1372" s="14" t="inlineStr">
        <is>
          <t>RAG R2-R3 | mixtral:8x22b</t>
        </is>
      </c>
      <c r="B1372" s="9" t="inlineStr">
        <is>
          <t>run 1 (raw, pasted)</t>
        </is>
      </c>
      <c r="J1372" s="9" t="inlineStr">
        <is>
          <t>run 2 (raw, pasted)</t>
        </is>
      </c>
      <c r="R1372" s="9" t="inlineStr">
        <is>
          <t>run 3 (raw, pasted)</t>
        </is>
      </c>
      <c r="Z1372" s="9" t="inlineStr">
        <is>
          <t>run 4 (raw, pasted)</t>
        </is>
      </c>
      <c r="AH1372" s="9" t="inlineStr">
        <is>
          <t>run 5: returned no matrix</t>
        </is>
      </c>
      <c r="AP1372" s="9" t="inlineStr">
        <is>
          <t>Step2 average matrix (formula)</t>
        </is>
      </c>
      <c r="AX1372" s="9" t="inlineStr">
        <is>
          <t>ground truth (reference)</t>
        </is>
      </c>
    </row>
    <row r="1373" ht="60" customHeight="1">
      <c r="B1373" s="15" t="inlineStr">
        <is>
          <t>Motor</t>
        </is>
      </c>
      <c r="C1373" s="15" t="inlineStr">
        <is>
          <t>Gearbox</t>
        </is>
      </c>
      <c r="D1373" s="15" t="inlineStr">
        <is>
          <t>Chuck</t>
        </is>
      </c>
      <c r="E1373" s="15" t="inlineStr">
        <is>
          <t>Handle</t>
        </is>
      </c>
      <c r="F1373" s="15" t="inlineStr">
        <is>
          <t>Battery</t>
        </is>
      </c>
      <c r="G1373" s="15" t="inlineStr">
        <is>
          <t>Switch</t>
        </is>
      </c>
      <c r="H1373" s="15" t="inlineStr">
        <is>
          <t>Transmission</t>
        </is>
      </c>
      <c r="J1373" s="15" t="inlineStr">
        <is>
          <t>Motor</t>
        </is>
      </c>
      <c r="K1373" s="15" t="inlineStr">
        <is>
          <t>Gearbox</t>
        </is>
      </c>
      <c r="L1373" s="15" t="inlineStr">
        <is>
          <t>Chuck</t>
        </is>
      </c>
      <c r="M1373" s="15" t="inlineStr">
        <is>
          <t>Handle</t>
        </is>
      </c>
      <c r="N1373" s="15" t="inlineStr">
        <is>
          <t>Battery</t>
        </is>
      </c>
      <c r="O1373" s="15" t="inlineStr">
        <is>
          <t>Switch</t>
        </is>
      </c>
      <c r="P1373" s="15" t="inlineStr">
        <is>
          <t>Transmission</t>
        </is>
      </c>
      <c r="R1373" s="15" t="inlineStr">
        <is>
          <t>Motor</t>
        </is>
      </c>
      <c r="S1373" s="15" t="inlineStr">
        <is>
          <t>Gearbox</t>
        </is>
      </c>
      <c r="T1373" s="15" t="inlineStr">
        <is>
          <t>Chuck</t>
        </is>
      </c>
      <c r="U1373" s="15" t="inlineStr">
        <is>
          <t>Handle</t>
        </is>
      </c>
      <c r="V1373" s="15" t="inlineStr">
        <is>
          <t>Battery</t>
        </is>
      </c>
      <c r="W1373" s="15" t="inlineStr">
        <is>
          <t>Switch</t>
        </is>
      </c>
      <c r="X1373" s="15" t="inlineStr">
        <is>
          <t>Transmission</t>
        </is>
      </c>
      <c r="Z1373" s="15" t="inlineStr">
        <is>
          <t>Motor</t>
        </is>
      </c>
      <c r="AA1373" s="15" t="inlineStr">
        <is>
          <t>Gearbox</t>
        </is>
      </c>
      <c r="AB1373" s="15" t="inlineStr">
        <is>
          <t>Chuck</t>
        </is>
      </c>
      <c r="AC1373" s="15" t="inlineStr">
        <is>
          <t>Handle</t>
        </is>
      </c>
      <c r="AD1373" s="15" t="inlineStr">
        <is>
          <t>Battery</t>
        </is>
      </c>
      <c r="AE1373" s="15" t="inlineStr">
        <is>
          <t>Switch</t>
        </is>
      </c>
      <c r="AF1373" s="15" t="inlineStr">
        <is>
          <t>Transmission</t>
        </is>
      </c>
      <c r="AP1373" s="15" t="inlineStr">
        <is>
          <t>Motor</t>
        </is>
      </c>
      <c r="AQ1373" s="15" t="inlineStr">
        <is>
          <t>Gearbox</t>
        </is>
      </c>
      <c r="AR1373" s="15" t="inlineStr">
        <is>
          <t>Chuck</t>
        </is>
      </c>
      <c r="AS1373" s="15" t="inlineStr">
        <is>
          <t>Handle</t>
        </is>
      </c>
      <c r="AT1373" s="15" t="inlineStr">
        <is>
          <t>Battery</t>
        </is>
      </c>
      <c r="AU1373" s="15" t="inlineStr">
        <is>
          <t>Switch</t>
        </is>
      </c>
      <c r="AV1373" s="15" t="inlineStr">
        <is>
          <t>Transmission</t>
        </is>
      </c>
    </row>
    <row r="1374">
      <c r="A1374" s="3" t="inlineStr">
        <is>
          <t>Motor</t>
        </is>
      </c>
      <c r="B1374" s="8" t="n">
        <v>1</v>
      </c>
      <c r="C1374" s="8" t="n">
        <v>1</v>
      </c>
      <c r="D1374" s="8" t="n">
        <v>1</v>
      </c>
      <c r="E1374" s="8" t="n">
        <v>0</v>
      </c>
      <c r="F1374" s="8" t="n">
        <v>1</v>
      </c>
      <c r="G1374" s="8" t="n">
        <v>1</v>
      </c>
      <c r="H1374" s="8" t="n">
        <v>1</v>
      </c>
      <c r="J1374" s="8" t="n">
        <v>1</v>
      </c>
      <c r="K1374" s="8" t="n">
        <v>1</v>
      </c>
      <c r="L1374" s="8" t="n">
        <v>1</v>
      </c>
      <c r="M1374" s="8" t="n">
        <v>0</v>
      </c>
      <c r="N1374" s="8" t="n">
        <v>1</v>
      </c>
      <c r="O1374" s="8" t="n">
        <v>1</v>
      </c>
      <c r="P1374" s="8" t="n">
        <v>1</v>
      </c>
      <c r="R1374" s="8" t="n">
        <v>1</v>
      </c>
      <c r="S1374" s="8" t="n">
        <v>1</v>
      </c>
      <c r="T1374" s="8" t="n">
        <v>1</v>
      </c>
      <c r="U1374" s="8" t="n">
        <v>0</v>
      </c>
      <c r="V1374" s="8" t="n">
        <v>1</v>
      </c>
      <c r="W1374" s="8" t="n">
        <v>1</v>
      </c>
      <c r="X1374" s="8" t="n">
        <v>1</v>
      </c>
      <c r="Z1374" s="8" t="n">
        <v>1</v>
      </c>
      <c r="AA1374" s="8" t="n">
        <v>1</v>
      </c>
      <c r="AB1374" s="8" t="n">
        <v>1</v>
      </c>
      <c r="AC1374" s="8" t="n">
        <v>0</v>
      </c>
      <c r="AD1374" s="8" t="n">
        <v>1</v>
      </c>
      <c r="AE1374" s="8" t="n">
        <v>1</v>
      </c>
      <c r="AF1374" s="8" t="n">
        <v>1</v>
      </c>
      <c r="AP1374" s="8">
        <f>IF(($B$1374&lt;&gt;2)+($J$1374&lt;&gt;2)+($R$1374&lt;&gt;2)+($Z$1374&lt;&gt;2)=0,2,IF((($B$1374&lt;&gt;2)*$B$1374+($J$1374&lt;&gt;2)*$J$1374+($R$1374&lt;&gt;2)*$R$1374+($Z$1374&lt;&gt;2)*$Z$1374)/(($B$1374&lt;&gt;2)+($J$1374&lt;&gt;2)+($R$1374&lt;&gt;2)+($Z$1374&lt;&gt;2))&gt;=0.5,1,0))</f>
        <v/>
      </c>
      <c r="AQ1374" s="8">
        <f>IF(($C$1374&lt;&gt;2)+($K$1374&lt;&gt;2)+($S$1374&lt;&gt;2)+($AA$1374&lt;&gt;2)=0,2,IF((($C$1374&lt;&gt;2)*$C$1374+($K$1374&lt;&gt;2)*$K$1374+($S$1374&lt;&gt;2)*$S$1374+($AA$1374&lt;&gt;2)*$AA$1374)/(($C$1374&lt;&gt;2)+($K$1374&lt;&gt;2)+($S$1374&lt;&gt;2)+($AA$1374&lt;&gt;2))&gt;=0.5,1,0))</f>
        <v/>
      </c>
      <c r="AR1374" s="8">
        <f>IF(($D$1374&lt;&gt;2)+($L$1374&lt;&gt;2)+($T$1374&lt;&gt;2)+($AB$1374&lt;&gt;2)=0,2,IF((($D$1374&lt;&gt;2)*$D$1374+($L$1374&lt;&gt;2)*$L$1374+($T$1374&lt;&gt;2)*$T$1374+($AB$1374&lt;&gt;2)*$AB$1374)/(($D$1374&lt;&gt;2)+($L$1374&lt;&gt;2)+($T$1374&lt;&gt;2)+($AB$1374&lt;&gt;2))&gt;=0.5,1,0))</f>
        <v/>
      </c>
      <c r="AS1374" s="8">
        <f>IF(($E$1374&lt;&gt;2)+($M$1374&lt;&gt;2)+($U$1374&lt;&gt;2)+($AC$1374&lt;&gt;2)=0,2,IF((($E$1374&lt;&gt;2)*$E$1374+($M$1374&lt;&gt;2)*$M$1374+($U$1374&lt;&gt;2)*$U$1374+($AC$1374&lt;&gt;2)*$AC$1374)/(($E$1374&lt;&gt;2)+($M$1374&lt;&gt;2)+($U$1374&lt;&gt;2)+($AC$1374&lt;&gt;2))&gt;=0.5,1,0))</f>
        <v/>
      </c>
      <c r="AT1374" s="8">
        <f>IF(($F$1374&lt;&gt;2)+($N$1374&lt;&gt;2)+($V$1374&lt;&gt;2)+($AD$1374&lt;&gt;2)=0,2,IF((($F$1374&lt;&gt;2)*$F$1374+($N$1374&lt;&gt;2)*$N$1374+($V$1374&lt;&gt;2)*$V$1374+($AD$1374&lt;&gt;2)*$AD$1374)/(($F$1374&lt;&gt;2)+($N$1374&lt;&gt;2)+($V$1374&lt;&gt;2)+($AD$1374&lt;&gt;2))&gt;=0.5,1,0))</f>
        <v/>
      </c>
      <c r="AU1374" s="8">
        <f>IF(($G$1374&lt;&gt;2)+($O$1374&lt;&gt;2)+($W$1374&lt;&gt;2)+($AE$1374&lt;&gt;2)=0,2,IF((($G$1374&lt;&gt;2)*$G$1374+($O$1374&lt;&gt;2)*$O$1374+($W$1374&lt;&gt;2)*$W$1374+($AE$1374&lt;&gt;2)*$AE$1374)/(($G$1374&lt;&gt;2)+($O$1374&lt;&gt;2)+($W$1374&lt;&gt;2)+($AE$1374&lt;&gt;2))&gt;=0.5,1,0))</f>
        <v/>
      </c>
      <c r="AV1374" s="8">
        <f>IF(($H$1374&lt;&gt;2)+($P$1374&lt;&gt;2)+($X$1374&lt;&gt;2)+($AF$1374&lt;&gt;2)=0,2,IF((($H$1374&lt;&gt;2)*$H$1374+($P$1374&lt;&gt;2)*$P$1374+($X$1374&lt;&gt;2)*$X$1374+($AF$1374&lt;&gt;2)*$AF$1374)/(($H$1374&lt;&gt;2)+($P$1374&lt;&gt;2)+($X$1374&lt;&gt;2)+($AF$1374&lt;&gt;2))&gt;=0.5,1,0))</f>
        <v/>
      </c>
      <c r="AX1374" s="16">
        <f>'Ground truth'!$B$14</f>
        <v/>
      </c>
      <c r="AY1374" s="16">
        <f>'Ground truth'!$C$14</f>
        <v/>
      </c>
      <c r="AZ1374" s="16">
        <f>'Ground truth'!$D$14</f>
        <v/>
      </c>
      <c r="BA1374" s="16">
        <f>'Ground truth'!$E$14</f>
        <v/>
      </c>
      <c r="BB1374" s="16">
        <f>'Ground truth'!$F$14</f>
        <v/>
      </c>
      <c r="BC1374" s="16">
        <f>'Ground truth'!$G$14</f>
        <v/>
      </c>
      <c r="BD1374" s="16">
        <f>'Ground truth'!$H$14</f>
        <v/>
      </c>
    </row>
    <row r="1375">
      <c r="A1375" s="3" t="inlineStr">
        <is>
          <t>Gearbox</t>
        </is>
      </c>
      <c r="B1375" s="8" t="n">
        <v>1</v>
      </c>
      <c r="C1375" s="8" t="n">
        <v>1</v>
      </c>
      <c r="D1375" s="8" t="n">
        <v>1</v>
      </c>
      <c r="E1375" s="8" t="n">
        <v>0</v>
      </c>
      <c r="F1375" s="8" t="n">
        <v>0</v>
      </c>
      <c r="G1375" s="8" t="n">
        <v>1</v>
      </c>
      <c r="H1375" s="8" t="n">
        <v>0</v>
      </c>
      <c r="J1375" s="8" t="n">
        <v>1</v>
      </c>
      <c r="K1375" s="8" t="n">
        <v>1</v>
      </c>
      <c r="L1375" s="8" t="n">
        <v>1</v>
      </c>
      <c r="M1375" s="8" t="n">
        <v>0</v>
      </c>
      <c r="N1375" s="8" t="n">
        <v>0</v>
      </c>
      <c r="O1375" s="8" t="n">
        <v>1</v>
      </c>
      <c r="P1375" s="8" t="n">
        <v>1</v>
      </c>
      <c r="R1375" s="8" t="n">
        <v>1</v>
      </c>
      <c r="S1375" s="8" t="n">
        <v>1</v>
      </c>
      <c r="T1375" s="8" t="n">
        <v>1</v>
      </c>
      <c r="U1375" s="8" t="n">
        <v>0</v>
      </c>
      <c r="V1375" s="8" t="n">
        <v>0</v>
      </c>
      <c r="W1375" s="8" t="n">
        <v>1</v>
      </c>
      <c r="X1375" s="8" t="n">
        <v>1</v>
      </c>
      <c r="Z1375" s="8" t="n">
        <v>1</v>
      </c>
      <c r="AA1375" s="8" t="n">
        <v>1</v>
      </c>
      <c r="AB1375" s="8" t="n">
        <v>1</v>
      </c>
      <c r="AC1375" s="8" t="n">
        <v>0</v>
      </c>
      <c r="AD1375" s="8" t="n">
        <v>0</v>
      </c>
      <c r="AE1375" s="8" t="n">
        <v>1</v>
      </c>
      <c r="AF1375" s="8" t="n">
        <v>1</v>
      </c>
      <c r="AP1375" s="8">
        <f>IF(($B$1375&lt;&gt;2)+($J$1375&lt;&gt;2)+($R$1375&lt;&gt;2)+($Z$1375&lt;&gt;2)=0,2,IF((($B$1375&lt;&gt;2)*$B$1375+($J$1375&lt;&gt;2)*$J$1375+($R$1375&lt;&gt;2)*$R$1375+($Z$1375&lt;&gt;2)*$Z$1375)/(($B$1375&lt;&gt;2)+($J$1375&lt;&gt;2)+($R$1375&lt;&gt;2)+($Z$1375&lt;&gt;2))&gt;=0.5,1,0))</f>
        <v/>
      </c>
      <c r="AQ1375" s="8">
        <f>IF(($C$1375&lt;&gt;2)+($K$1375&lt;&gt;2)+($S$1375&lt;&gt;2)+($AA$1375&lt;&gt;2)=0,2,IF((($C$1375&lt;&gt;2)*$C$1375+($K$1375&lt;&gt;2)*$K$1375+($S$1375&lt;&gt;2)*$S$1375+($AA$1375&lt;&gt;2)*$AA$1375)/(($C$1375&lt;&gt;2)+($K$1375&lt;&gt;2)+($S$1375&lt;&gt;2)+($AA$1375&lt;&gt;2))&gt;=0.5,1,0))</f>
        <v/>
      </c>
      <c r="AR1375" s="8">
        <f>IF(($D$1375&lt;&gt;2)+($L$1375&lt;&gt;2)+($T$1375&lt;&gt;2)+($AB$1375&lt;&gt;2)=0,2,IF((($D$1375&lt;&gt;2)*$D$1375+($L$1375&lt;&gt;2)*$L$1375+($T$1375&lt;&gt;2)*$T$1375+($AB$1375&lt;&gt;2)*$AB$1375)/(($D$1375&lt;&gt;2)+($L$1375&lt;&gt;2)+($T$1375&lt;&gt;2)+($AB$1375&lt;&gt;2))&gt;=0.5,1,0))</f>
        <v/>
      </c>
      <c r="AS1375" s="8">
        <f>IF(($E$1375&lt;&gt;2)+($M$1375&lt;&gt;2)+($U$1375&lt;&gt;2)+($AC$1375&lt;&gt;2)=0,2,IF((($E$1375&lt;&gt;2)*$E$1375+($M$1375&lt;&gt;2)*$M$1375+($U$1375&lt;&gt;2)*$U$1375+($AC$1375&lt;&gt;2)*$AC$1375)/(($E$1375&lt;&gt;2)+($M$1375&lt;&gt;2)+($U$1375&lt;&gt;2)+($AC$1375&lt;&gt;2))&gt;=0.5,1,0))</f>
        <v/>
      </c>
      <c r="AT1375" s="8">
        <f>IF(($F$1375&lt;&gt;2)+($N$1375&lt;&gt;2)+($V$1375&lt;&gt;2)+($AD$1375&lt;&gt;2)=0,2,IF((($F$1375&lt;&gt;2)*$F$1375+($N$1375&lt;&gt;2)*$N$1375+($V$1375&lt;&gt;2)*$V$1375+($AD$1375&lt;&gt;2)*$AD$1375)/(($F$1375&lt;&gt;2)+($N$1375&lt;&gt;2)+($V$1375&lt;&gt;2)+($AD$1375&lt;&gt;2))&gt;=0.5,1,0))</f>
        <v/>
      </c>
      <c r="AU1375" s="8">
        <f>IF(($G$1375&lt;&gt;2)+($O$1375&lt;&gt;2)+($W$1375&lt;&gt;2)+($AE$1375&lt;&gt;2)=0,2,IF((($G$1375&lt;&gt;2)*$G$1375+($O$1375&lt;&gt;2)*$O$1375+($W$1375&lt;&gt;2)*$W$1375+($AE$1375&lt;&gt;2)*$AE$1375)/(($G$1375&lt;&gt;2)+($O$1375&lt;&gt;2)+($W$1375&lt;&gt;2)+($AE$1375&lt;&gt;2))&gt;=0.5,1,0))</f>
        <v/>
      </c>
      <c r="AV1375" s="8">
        <f>IF(($H$1375&lt;&gt;2)+($P$1375&lt;&gt;2)+($X$1375&lt;&gt;2)+($AF$1375&lt;&gt;2)=0,2,IF((($H$1375&lt;&gt;2)*$H$1375+($P$1375&lt;&gt;2)*$P$1375+($X$1375&lt;&gt;2)*$X$1375+($AF$1375&lt;&gt;2)*$AF$1375)/(($H$1375&lt;&gt;2)+($P$1375&lt;&gt;2)+($X$1375&lt;&gt;2)+($AF$1375&lt;&gt;2))&gt;=0.5,1,0))</f>
        <v/>
      </c>
      <c r="AX1375" s="16">
        <f>'Ground truth'!$B$15</f>
        <v/>
      </c>
      <c r="AY1375" s="16">
        <f>'Ground truth'!$C$15</f>
        <v/>
      </c>
      <c r="AZ1375" s="16">
        <f>'Ground truth'!$D$15</f>
        <v/>
      </c>
      <c r="BA1375" s="16">
        <f>'Ground truth'!$E$15</f>
        <v/>
      </c>
      <c r="BB1375" s="16">
        <f>'Ground truth'!$F$15</f>
        <v/>
      </c>
      <c r="BC1375" s="16">
        <f>'Ground truth'!$G$15</f>
        <v/>
      </c>
      <c r="BD1375" s="16">
        <f>'Ground truth'!$H$15</f>
        <v/>
      </c>
    </row>
    <row r="1376">
      <c r="A1376" s="3" t="inlineStr">
        <is>
          <t>Chuck</t>
        </is>
      </c>
      <c r="B1376" s="8" t="n">
        <v>1</v>
      </c>
      <c r="C1376" s="8" t="n">
        <v>1</v>
      </c>
      <c r="D1376" s="8" t="n">
        <v>1</v>
      </c>
      <c r="E1376" s="8" t="n">
        <v>1</v>
      </c>
      <c r="F1376" s="8" t="n">
        <v>0</v>
      </c>
      <c r="G1376" s="8" t="n">
        <v>0</v>
      </c>
      <c r="H1376" s="8" t="n">
        <v>0</v>
      </c>
      <c r="J1376" s="8" t="n">
        <v>1</v>
      </c>
      <c r="K1376" s="8" t="n">
        <v>1</v>
      </c>
      <c r="L1376" s="8" t="n">
        <v>1</v>
      </c>
      <c r="M1376" s="8" t="n">
        <v>0</v>
      </c>
      <c r="N1376" s="8" t="n">
        <v>0</v>
      </c>
      <c r="O1376" s="8" t="n">
        <v>0</v>
      </c>
      <c r="P1376" s="8" t="n">
        <v>1</v>
      </c>
      <c r="R1376" s="8" t="n">
        <v>1</v>
      </c>
      <c r="S1376" s="8" t="n">
        <v>1</v>
      </c>
      <c r="T1376" s="8" t="n">
        <v>1</v>
      </c>
      <c r="U1376" s="8" t="n">
        <v>0</v>
      </c>
      <c r="V1376" s="8" t="n">
        <v>0</v>
      </c>
      <c r="W1376" s="8" t="n">
        <v>0</v>
      </c>
      <c r="X1376" s="8" t="n">
        <v>1</v>
      </c>
      <c r="Z1376" s="8" t="n">
        <v>1</v>
      </c>
      <c r="AA1376" s="8" t="n">
        <v>1</v>
      </c>
      <c r="AB1376" s="8" t="n">
        <v>1</v>
      </c>
      <c r="AC1376" s="8" t="n">
        <v>0</v>
      </c>
      <c r="AD1376" s="8" t="n">
        <v>0</v>
      </c>
      <c r="AE1376" s="8" t="n">
        <v>0</v>
      </c>
      <c r="AF1376" s="8" t="n">
        <v>1</v>
      </c>
      <c r="AP1376" s="8">
        <f>IF(($B$1376&lt;&gt;2)+($J$1376&lt;&gt;2)+($R$1376&lt;&gt;2)+($Z$1376&lt;&gt;2)=0,2,IF((($B$1376&lt;&gt;2)*$B$1376+($J$1376&lt;&gt;2)*$J$1376+($R$1376&lt;&gt;2)*$R$1376+($Z$1376&lt;&gt;2)*$Z$1376)/(($B$1376&lt;&gt;2)+($J$1376&lt;&gt;2)+($R$1376&lt;&gt;2)+($Z$1376&lt;&gt;2))&gt;=0.5,1,0))</f>
        <v/>
      </c>
      <c r="AQ1376" s="8">
        <f>IF(($C$1376&lt;&gt;2)+($K$1376&lt;&gt;2)+($S$1376&lt;&gt;2)+($AA$1376&lt;&gt;2)=0,2,IF((($C$1376&lt;&gt;2)*$C$1376+($K$1376&lt;&gt;2)*$K$1376+($S$1376&lt;&gt;2)*$S$1376+($AA$1376&lt;&gt;2)*$AA$1376)/(($C$1376&lt;&gt;2)+($K$1376&lt;&gt;2)+($S$1376&lt;&gt;2)+($AA$1376&lt;&gt;2))&gt;=0.5,1,0))</f>
        <v/>
      </c>
      <c r="AR1376" s="8">
        <f>IF(($D$1376&lt;&gt;2)+($L$1376&lt;&gt;2)+($T$1376&lt;&gt;2)+($AB$1376&lt;&gt;2)=0,2,IF((($D$1376&lt;&gt;2)*$D$1376+($L$1376&lt;&gt;2)*$L$1376+($T$1376&lt;&gt;2)*$T$1376+($AB$1376&lt;&gt;2)*$AB$1376)/(($D$1376&lt;&gt;2)+($L$1376&lt;&gt;2)+($T$1376&lt;&gt;2)+($AB$1376&lt;&gt;2))&gt;=0.5,1,0))</f>
        <v/>
      </c>
      <c r="AS1376" s="8">
        <f>IF(($E$1376&lt;&gt;2)+($M$1376&lt;&gt;2)+($U$1376&lt;&gt;2)+($AC$1376&lt;&gt;2)=0,2,IF((($E$1376&lt;&gt;2)*$E$1376+($M$1376&lt;&gt;2)*$M$1376+($U$1376&lt;&gt;2)*$U$1376+($AC$1376&lt;&gt;2)*$AC$1376)/(($E$1376&lt;&gt;2)+($M$1376&lt;&gt;2)+($U$1376&lt;&gt;2)+($AC$1376&lt;&gt;2))&gt;=0.5,1,0))</f>
        <v/>
      </c>
      <c r="AT1376" s="8">
        <f>IF(($F$1376&lt;&gt;2)+($N$1376&lt;&gt;2)+($V$1376&lt;&gt;2)+($AD$1376&lt;&gt;2)=0,2,IF((($F$1376&lt;&gt;2)*$F$1376+($N$1376&lt;&gt;2)*$N$1376+($V$1376&lt;&gt;2)*$V$1376+($AD$1376&lt;&gt;2)*$AD$1376)/(($F$1376&lt;&gt;2)+($N$1376&lt;&gt;2)+($V$1376&lt;&gt;2)+($AD$1376&lt;&gt;2))&gt;=0.5,1,0))</f>
        <v/>
      </c>
      <c r="AU1376" s="8">
        <f>IF(($G$1376&lt;&gt;2)+($O$1376&lt;&gt;2)+($W$1376&lt;&gt;2)+($AE$1376&lt;&gt;2)=0,2,IF((($G$1376&lt;&gt;2)*$G$1376+($O$1376&lt;&gt;2)*$O$1376+($W$1376&lt;&gt;2)*$W$1376+($AE$1376&lt;&gt;2)*$AE$1376)/(($G$1376&lt;&gt;2)+($O$1376&lt;&gt;2)+($W$1376&lt;&gt;2)+($AE$1376&lt;&gt;2))&gt;=0.5,1,0))</f>
        <v/>
      </c>
      <c r="AV1376" s="8">
        <f>IF(($H$1376&lt;&gt;2)+($P$1376&lt;&gt;2)+($X$1376&lt;&gt;2)+($AF$1376&lt;&gt;2)=0,2,IF((($H$1376&lt;&gt;2)*$H$1376+($P$1376&lt;&gt;2)*$P$1376+($X$1376&lt;&gt;2)*$X$1376+($AF$1376&lt;&gt;2)*$AF$1376)/(($H$1376&lt;&gt;2)+($P$1376&lt;&gt;2)+($X$1376&lt;&gt;2)+($AF$1376&lt;&gt;2))&gt;=0.5,1,0))</f>
        <v/>
      </c>
      <c r="AX1376" s="16">
        <f>'Ground truth'!$B$16</f>
        <v/>
      </c>
      <c r="AY1376" s="16">
        <f>'Ground truth'!$C$16</f>
        <v/>
      </c>
      <c r="AZ1376" s="16">
        <f>'Ground truth'!$D$16</f>
        <v/>
      </c>
      <c r="BA1376" s="16">
        <f>'Ground truth'!$E$16</f>
        <v/>
      </c>
      <c r="BB1376" s="16">
        <f>'Ground truth'!$F$16</f>
        <v/>
      </c>
      <c r="BC1376" s="16">
        <f>'Ground truth'!$G$16</f>
        <v/>
      </c>
      <c r="BD1376" s="16">
        <f>'Ground truth'!$H$16</f>
        <v/>
      </c>
    </row>
    <row r="1377">
      <c r="A1377" s="3" t="inlineStr">
        <is>
          <t>Handle</t>
        </is>
      </c>
      <c r="B1377" s="8" t="n">
        <v>0</v>
      </c>
      <c r="C1377" s="8" t="n">
        <v>0</v>
      </c>
      <c r="D1377" s="8" t="n">
        <v>1</v>
      </c>
      <c r="E1377" s="8" t="n">
        <v>1</v>
      </c>
      <c r="F1377" s="8" t="n">
        <v>0</v>
      </c>
      <c r="G1377" s="8" t="n">
        <v>0</v>
      </c>
      <c r="H1377" s="8" t="n">
        <v>0</v>
      </c>
      <c r="J1377" s="8" t="n">
        <v>0</v>
      </c>
      <c r="K1377" s="8" t="n">
        <v>0</v>
      </c>
      <c r="L1377" s="8" t="n">
        <v>0</v>
      </c>
      <c r="M1377" s="8" t="n">
        <v>1</v>
      </c>
      <c r="N1377" s="8" t="n">
        <v>0</v>
      </c>
      <c r="O1377" s="8" t="n">
        <v>0</v>
      </c>
      <c r="P1377" s="8" t="n">
        <v>0</v>
      </c>
      <c r="R1377" s="8" t="n">
        <v>0</v>
      </c>
      <c r="S1377" s="8" t="n">
        <v>0</v>
      </c>
      <c r="T1377" s="8" t="n">
        <v>0</v>
      </c>
      <c r="U1377" s="8" t="n">
        <v>1</v>
      </c>
      <c r="V1377" s="8" t="n">
        <v>0</v>
      </c>
      <c r="W1377" s="8" t="n">
        <v>0</v>
      </c>
      <c r="X1377" s="8" t="n">
        <v>0</v>
      </c>
      <c r="Z1377" s="8" t="n">
        <v>0</v>
      </c>
      <c r="AA1377" s="8" t="n">
        <v>0</v>
      </c>
      <c r="AB1377" s="8" t="n">
        <v>0</v>
      </c>
      <c r="AC1377" s="8" t="n">
        <v>1</v>
      </c>
      <c r="AD1377" s="8" t="n">
        <v>0</v>
      </c>
      <c r="AE1377" s="8" t="n">
        <v>0</v>
      </c>
      <c r="AF1377" s="8" t="n">
        <v>0</v>
      </c>
      <c r="AP1377" s="8">
        <f>IF(($B$1377&lt;&gt;2)+($J$1377&lt;&gt;2)+($R$1377&lt;&gt;2)+($Z$1377&lt;&gt;2)=0,2,IF((($B$1377&lt;&gt;2)*$B$1377+($J$1377&lt;&gt;2)*$J$1377+($R$1377&lt;&gt;2)*$R$1377+($Z$1377&lt;&gt;2)*$Z$1377)/(($B$1377&lt;&gt;2)+($J$1377&lt;&gt;2)+($R$1377&lt;&gt;2)+($Z$1377&lt;&gt;2))&gt;=0.5,1,0))</f>
        <v/>
      </c>
      <c r="AQ1377" s="8">
        <f>IF(($C$1377&lt;&gt;2)+($K$1377&lt;&gt;2)+($S$1377&lt;&gt;2)+($AA$1377&lt;&gt;2)=0,2,IF((($C$1377&lt;&gt;2)*$C$1377+($K$1377&lt;&gt;2)*$K$1377+($S$1377&lt;&gt;2)*$S$1377+($AA$1377&lt;&gt;2)*$AA$1377)/(($C$1377&lt;&gt;2)+($K$1377&lt;&gt;2)+($S$1377&lt;&gt;2)+($AA$1377&lt;&gt;2))&gt;=0.5,1,0))</f>
        <v/>
      </c>
      <c r="AR1377" s="8">
        <f>IF(($D$1377&lt;&gt;2)+($L$1377&lt;&gt;2)+($T$1377&lt;&gt;2)+($AB$1377&lt;&gt;2)=0,2,IF((($D$1377&lt;&gt;2)*$D$1377+($L$1377&lt;&gt;2)*$L$1377+($T$1377&lt;&gt;2)*$T$1377+($AB$1377&lt;&gt;2)*$AB$1377)/(($D$1377&lt;&gt;2)+($L$1377&lt;&gt;2)+($T$1377&lt;&gt;2)+($AB$1377&lt;&gt;2))&gt;=0.5,1,0))</f>
        <v/>
      </c>
      <c r="AS1377" s="8">
        <f>IF(($E$1377&lt;&gt;2)+($M$1377&lt;&gt;2)+($U$1377&lt;&gt;2)+($AC$1377&lt;&gt;2)=0,2,IF((($E$1377&lt;&gt;2)*$E$1377+($M$1377&lt;&gt;2)*$M$1377+($U$1377&lt;&gt;2)*$U$1377+($AC$1377&lt;&gt;2)*$AC$1377)/(($E$1377&lt;&gt;2)+($M$1377&lt;&gt;2)+($U$1377&lt;&gt;2)+($AC$1377&lt;&gt;2))&gt;=0.5,1,0))</f>
        <v/>
      </c>
      <c r="AT1377" s="8">
        <f>IF(($F$1377&lt;&gt;2)+($N$1377&lt;&gt;2)+($V$1377&lt;&gt;2)+($AD$1377&lt;&gt;2)=0,2,IF((($F$1377&lt;&gt;2)*$F$1377+($N$1377&lt;&gt;2)*$N$1377+($V$1377&lt;&gt;2)*$V$1377+($AD$1377&lt;&gt;2)*$AD$1377)/(($F$1377&lt;&gt;2)+($N$1377&lt;&gt;2)+($V$1377&lt;&gt;2)+($AD$1377&lt;&gt;2))&gt;=0.5,1,0))</f>
        <v/>
      </c>
      <c r="AU1377" s="8">
        <f>IF(($G$1377&lt;&gt;2)+($O$1377&lt;&gt;2)+($W$1377&lt;&gt;2)+($AE$1377&lt;&gt;2)=0,2,IF((($G$1377&lt;&gt;2)*$G$1377+($O$1377&lt;&gt;2)*$O$1377+($W$1377&lt;&gt;2)*$W$1377+($AE$1377&lt;&gt;2)*$AE$1377)/(($G$1377&lt;&gt;2)+($O$1377&lt;&gt;2)+($W$1377&lt;&gt;2)+($AE$1377&lt;&gt;2))&gt;=0.5,1,0))</f>
        <v/>
      </c>
      <c r="AV1377" s="8">
        <f>IF(($H$1377&lt;&gt;2)+($P$1377&lt;&gt;2)+($X$1377&lt;&gt;2)+($AF$1377&lt;&gt;2)=0,2,IF((($H$1377&lt;&gt;2)*$H$1377+($P$1377&lt;&gt;2)*$P$1377+($X$1377&lt;&gt;2)*$X$1377+($AF$1377&lt;&gt;2)*$AF$1377)/(($H$1377&lt;&gt;2)+($P$1377&lt;&gt;2)+($X$1377&lt;&gt;2)+($AF$1377&lt;&gt;2))&gt;=0.5,1,0))</f>
        <v/>
      </c>
      <c r="AX1377" s="16">
        <f>'Ground truth'!$B$17</f>
        <v/>
      </c>
      <c r="AY1377" s="16">
        <f>'Ground truth'!$C$17</f>
        <v/>
      </c>
      <c r="AZ1377" s="16">
        <f>'Ground truth'!$D$17</f>
        <v/>
      </c>
      <c r="BA1377" s="16">
        <f>'Ground truth'!$E$17</f>
        <v/>
      </c>
      <c r="BB1377" s="16">
        <f>'Ground truth'!$F$17</f>
        <v/>
      </c>
      <c r="BC1377" s="16">
        <f>'Ground truth'!$G$17</f>
        <v/>
      </c>
      <c r="BD1377" s="16">
        <f>'Ground truth'!$H$17</f>
        <v/>
      </c>
    </row>
    <row r="1378">
      <c r="A1378" s="3" t="inlineStr">
        <is>
          <t>Battery</t>
        </is>
      </c>
      <c r="B1378" s="8" t="n">
        <v>1</v>
      </c>
      <c r="C1378" s="8" t="n">
        <v>0</v>
      </c>
      <c r="D1378" s="8" t="n">
        <v>0</v>
      </c>
      <c r="E1378" s="8" t="n">
        <v>0</v>
      </c>
      <c r="F1378" s="8" t="n">
        <v>1</v>
      </c>
      <c r="G1378" s="8" t="n">
        <v>1</v>
      </c>
      <c r="H1378" s="8" t="n">
        <v>0</v>
      </c>
      <c r="J1378" s="8" t="n">
        <v>1</v>
      </c>
      <c r="K1378" s="8" t="n">
        <v>0</v>
      </c>
      <c r="L1378" s="8" t="n">
        <v>0</v>
      </c>
      <c r="M1378" s="8" t="n">
        <v>0</v>
      </c>
      <c r="N1378" s="8" t="n">
        <v>1</v>
      </c>
      <c r="O1378" s="8" t="n">
        <v>1</v>
      </c>
      <c r="P1378" s="8" t="n">
        <v>0</v>
      </c>
      <c r="R1378" s="8" t="n">
        <v>1</v>
      </c>
      <c r="S1378" s="8" t="n">
        <v>0</v>
      </c>
      <c r="T1378" s="8" t="n">
        <v>0</v>
      </c>
      <c r="U1378" s="8" t="n">
        <v>0</v>
      </c>
      <c r="V1378" s="8" t="n">
        <v>1</v>
      </c>
      <c r="W1378" s="8" t="n">
        <v>1</v>
      </c>
      <c r="X1378" s="8" t="n">
        <v>0</v>
      </c>
      <c r="Z1378" s="8" t="n">
        <v>1</v>
      </c>
      <c r="AA1378" s="8" t="n">
        <v>0</v>
      </c>
      <c r="AB1378" s="8" t="n">
        <v>0</v>
      </c>
      <c r="AC1378" s="8" t="n">
        <v>0</v>
      </c>
      <c r="AD1378" s="8" t="n">
        <v>1</v>
      </c>
      <c r="AE1378" s="8" t="n">
        <v>1</v>
      </c>
      <c r="AF1378" s="8" t="n">
        <v>0</v>
      </c>
      <c r="AP1378" s="8">
        <f>IF(($B$1378&lt;&gt;2)+($J$1378&lt;&gt;2)+($R$1378&lt;&gt;2)+($Z$1378&lt;&gt;2)=0,2,IF((($B$1378&lt;&gt;2)*$B$1378+($J$1378&lt;&gt;2)*$J$1378+($R$1378&lt;&gt;2)*$R$1378+($Z$1378&lt;&gt;2)*$Z$1378)/(($B$1378&lt;&gt;2)+($J$1378&lt;&gt;2)+($R$1378&lt;&gt;2)+($Z$1378&lt;&gt;2))&gt;=0.5,1,0))</f>
        <v/>
      </c>
      <c r="AQ1378" s="8">
        <f>IF(($C$1378&lt;&gt;2)+($K$1378&lt;&gt;2)+($S$1378&lt;&gt;2)+($AA$1378&lt;&gt;2)=0,2,IF((($C$1378&lt;&gt;2)*$C$1378+($K$1378&lt;&gt;2)*$K$1378+($S$1378&lt;&gt;2)*$S$1378+($AA$1378&lt;&gt;2)*$AA$1378)/(($C$1378&lt;&gt;2)+($K$1378&lt;&gt;2)+($S$1378&lt;&gt;2)+($AA$1378&lt;&gt;2))&gt;=0.5,1,0))</f>
        <v/>
      </c>
      <c r="AR1378" s="8">
        <f>IF(($D$1378&lt;&gt;2)+($L$1378&lt;&gt;2)+($T$1378&lt;&gt;2)+($AB$1378&lt;&gt;2)=0,2,IF((($D$1378&lt;&gt;2)*$D$1378+($L$1378&lt;&gt;2)*$L$1378+($T$1378&lt;&gt;2)*$T$1378+($AB$1378&lt;&gt;2)*$AB$1378)/(($D$1378&lt;&gt;2)+($L$1378&lt;&gt;2)+($T$1378&lt;&gt;2)+($AB$1378&lt;&gt;2))&gt;=0.5,1,0))</f>
        <v/>
      </c>
      <c r="AS1378" s="8">
        <f>IF(($E$1378&lt;&gt;2)+($M$1378&lt;&gt;2)+($U$1378&lt;&gt;2)+($AC$1378&lt;&gt;2)=0,2,IF((($E$1378&lt;&gt;2)*$E$1378+($M$1378&lt;&gt;2)*$M$1378+($U$1378&lt;&gt;2)*$U$1378+($AC$1378&lt;&gt;2)*$AC$1378)/(($E$1378&lt;&gt;2)+($M$1378&lt;&gt;2)+($U$1378&lt;&gt;2)+($AC$1378&lt;&gt;2))&gt;=0.5,1,0))</f>
        <v/>
      </c>
      <c r="AT1378" s="8">
        <f>IF(($F$1378&lt;&gt;2)+($N$1378&lt;&gt;2)+($V$1378&lt;&gt;2)+($AD$1378&lt;&gt;2)=0,2,IF((($F$1378&lt;&gt;2)*$F$1378+($N$1378&lt;&gt;2)*$N$1378+($V$1378&lt;&gt;2)*$V$1378+($AD$1378&lt;&gt;2)*$AD$1378)/(($F$1378&lt;&gt;2)+($N$1378&lt;&gt;2)+($V$1378&lt;&gt;2)+($AD$1378&lt;&gt;2))&gt;=0.5,1,0))</f>
        <v/>
      </c>
      <c r="AU1378" s="8">
        <f>IF(($G$1378&lt;&gt;2)+($O$1378&lt;&gt;2)+($W$1378&lt;&gt;2)+($AE$1378&lt;&gt;2)=0,2,IF((($G$1378&lt;&gt;2)*$G$1378+($O$1378&lt;&gt;2)*$O$1378+($W$1378&lt;&gt;2)*$W$1378+($AE$1378&lt;&gt;2)*$AE$1378)/(($G$1378&lt;&gt;2)+($O$1378&lt;&gt;2)+($W$1378&lt;&gt;2)+($AE$1378&lt;&gt;2))&gt;=0.5,1,0))</f>
        <v/>
      </c>
      <c r="AV1378" s="8">
        <f>IF(($H$1378&lt;&gt;2)+($P$1378&lt;&gt;2)+($X$1378&lt;&gt;2)+($AF$1378&lt;&gt;2)=0,2,IF((($H$1378&lt;&gt;2)*$H$1378+($P$1378&lt;&gt;2)*$P$1378+($X$1378&lt;&gt;2)*$X$1378+($AF$1378&lt;&gt;2)*$AF$1378)/(($H$1378&lt;&gt;2)+($P$1378&lt;&gt;2)+($X$1378&lt;&gt;2)+($AF$1378&lt;&gt;2))&gt;=0.5,1,0))</f>
        <v/>
      </c>
      <c r="AX1378" s="16">
        <f>'Ground truth'!$B$18</f>
        <v/>
      </c>
      <c r="AY1378" s="16">
        <f>'Ground truth'!$C$18</f>
        <v/>
      </c>
      <c r="AZ1378" s="16">
        <f>'Ground truth'!$D$18</f>
        <v/>
      </c>
      <c r="BA1378" s="16">
        <f>'Ground truth'!$E$18</f>
        <v/>
      </c>
      <c r="BB1378" s="16">
        <f>'Ground truth'!$F$18</f>
        <v/>
      </c>
      <c r="BC1378" s="16">
        <f>'Ground truth'!$G$18</f>
        <v/>
      </c>
      <c r="BD1378" s="16">
        <f>'Ground truth'!$H$18</f>
        <v/>
      </c>
    </row>
    <row r="1379">
      <c r="A1379" s="3" t="inlineStr">
        <is>
          <t>Switch</t>
        </is>
      </c>
      <c r="B1379" s="8" t="n">
        <v>1</v>
      </c>
      <c r="C1379" s="8" t="n">
        <v>1</v>
      </c>
      <c r="D1379" s="8" t="n">
        <v>0</v>
      </c>
      <c r="E1379" s="8" t="n">
        <v>0</v>
      </c>
      <c r="F1379" s="8" t="n">
        <v>1</v>
      </c>
      <c r="G1379" s="8" t="n">
        <v>1</v>
      </c>
      <c r="H1379" s="8" t="n">
        <v>1</v>
      </c>
      <c r="J1379" s="8" t="n">
        <v>1</v>
      </c>
      <c r="K1379" s="8" t="n">
        <v>1</v>
      </c>
      <c r="L1379" s="8" t="n">
        <v>0</v>
      </c>
      <c r="M1379" s="8" t="n">
        <v>0</v>
      </c>
      <c r="N1379" s="8" t="n">
        <v>1</v>
      </c>
      <c r="O1379" s="8" t="n">
        <v>1</v>
      </c>
      <c r="P1379" s="8" t="n">
        <v>0</v>
      </c>
      <c r="R1379" s="8" t="n">
        <v>1</v>
      </c>
      <c r="S1379" s="8" t="n">
        <v>1</v>
      </c>
      <c r="T1379" s="8" t="n">
        <v>0</v>
      </c>
      <c r="U1379" s="8" t="n">
        <v>0</v>
      </c>
      <c r="V1379" s="8" t="n">
        <v>1</v>
      </c>
      <c r="W1379" s="8" t="n">
        <v>1</v>
      </c>
      <c r="X1379" s="8" t="n">
        <v>0</v>
      </c>
      <c r="Z1379" s="8" t="n">
        <v>1</v>
      </c>
      <c r="AA1379" s="8" t="n">
        <v>1</v>
      </c>
      <c r="AB1379" s="8" t="n">
        <v>0</v>
      </c>
      <c r="AC1379" s="8" t="n">
        <v>0</v>
      </c>
      <c r="AD1379" s="8" t="n">
        <v>1</v>
      </c>
      <c r="AE1379" s="8" t="n">
        <v>1</v>
      </c>
      <c r="AF1379" s="8" t="n">
        <v>0</v>
      </c>
      <c r="AP1379" s="8">
        <f>IF(($B$1379&lt;&gt;2)+($J$1379&lt;&gt;2)+($R$1379&lt;&gt;2)+($Z$1379&lt;&gt;2)=0,2,IF((($B$1379&lt;&gt;2)*$B$1379+($J$1379&lt;&gt;2)*$J$1379+($R$1379&lt;&gt;2)*$R$1379+($Z$1379&lt;&gt;2)*$Z$1379)/(($B$1379&lt;&gt;2)+($J$1379&lt;&gt;2)+($R$1379&lt;&gt;2)+($Z$1379&lt;&gt;2))&gt;=0.5,1,0))</f>
        <v/>
      </c>
      <c r="AQ1379" s="8">
        <f>IF(($C$1379&lt;&gt;2)+($K$1379&lt;&gt;2)+($S$1379&lt;&gt;2)+($AA$1379&lt;&gt;2)=0,2,IF((($C$1379&lt;&gt;2)*$C$1379+($K$1379&lt;&gt;2)*$K$1379+($S$1379&lt;&gt;2)*$S$1379+($AA$1379&lt;&gt;2)*$AA$1379)/(($C$1379&lt;&gt;2)+($K$1379&lt;&gt;2)+($S$1379&lt;&gt;2)+($AA$1379&lt;&gt;2))&gt;=0.5,1,0))</f>
        <v/>
      </c>
      <c r="AR1379" s="8">
        <f>IF(($D$1379&lt;&gt;2)+($L$1379&lt;&gt;2)+($T$1379&lt;&gt;2)+($AB$1379&lt;&gt;2)=0,2,IF((($D$1379&lt;&gt;2)*$D$1379+($L$1379&lt;&gt;2)*$L$1379+($T$1379&lt;&gt;2)*$T$1379+($AB$1379&lt;&gt;2)*$AB$1379)/(($D$1379&lt;&gt;2)+($L$1379&lt;&gt;2)+($T$1379&lt;&gt;2)+($AB$1379&lt;&gt;2))&gt;=0.5,1,0))</f>
        <v/>
      </c>
      <c r="AS1379" s="8">
        <f>IF(($E$1379&lt;&gt;2)+($M$1379&lt;&gt;2)+($U$1379&lt;&gt;2)+($AC$1379&lt;&gt;2)=0,2,IF((($E$1379&lt;&gt;2)*$E$1379+($M$1379&lt;&gt;2)*$M$1379+($U$1379&lt;&gt;2)*$U$1379+($AC$1379&lt;&gt;2)*$AC$1379)/(($E$1379&lt;&gt;2)+($M$1379&lt;&gt;2)+($U$1379&lt;&gt;2)+($AC$1379&lt;&gt;2))&gt;=0.5,1,0))</f>
        <v/>
      </c>
      <c r="AT1379" s="8">
        <f>IF(($F$1379&lt;&gt;2)+($N$1379&lt;&gt;2)+($V$1379&lt;&gt;2)+($AD$1379&lt;&gt;2)=0,2,IF((($F$1379&lt;&gt;2)*$F$1379+($N$1379&lt;&gt;2)*$N$1379+($V$1379&lt;&gt;2)*$V$1379+($AD$1379&lt;&gt;2)*$AD$1379)/(($F$1379&lt;&gt;2)+($N$1379&lt;&gt;2)+($V$1379&lt;&gt;2)+($AD$1379&lt;&gt;2))&gt;=0.5,1,0))</f>
        <v/>
      </c>
      <c r="AU1379" s="8">
        <f>IF(($G$1379&lt;&gt;2)+($O$1379&lt;&gt;2)+($W$1379&lt;&gt;2)+($AE$1379&lt;&gt;2)=0,2,IF((($G$1379&lt;&gt;2)*$G$1379+($O$1379&lt;&gt;2)*$O$1379+($W$1379&lt;&gt;2)*$W$1379+($AE$1379&lt;&gt;2)*$AE$1379)/(($G$1379&lt;&gt;2)+($O$1379&lt;&gt;2)+($W$1379&lt;&gt;2)+($AE$1379&lt;&gt;2))&gt;=0.5,1,0))</f>
        <v/>
      </c>
      <c r="AV1379" s="8">
        <f>IF(($H$1379&lt;&gt;2)+($P$1379&lt;&gt;2)+($X$1379&lt;&gt;2)+($AF$1379&lt;&gt;2)=0,2,IF((($H$1379&lt;&gt;2)*$H$1379+($P$1379&lt;&gt;2)*$P$1379+($X$1379&lt;&gt;2)*$X$1379+($AF$1379&lt;&gt;2)*$AF$1379)/(($H$1379&lt;&gt;2)+($P$1379&lt;&gt;2)+($X$1379&lt;&gt;2)+($AF$1379&lt;&gt;2))&gt;=0.5,1,0))</f>
        <v/>
      </c>
      <c r="AX1379" s="16">
        <f>'Ground truth'!$B$19</f>
        <v/>
      </c>
      <c r="AY1379" s="16">
        <f>'Ground truth'!$C$19</f>
        <v/>
      </c>
      <c r="AZ1379" s="16">
        <f>'Ground truth'!$D$19</f>
        <v/>
      </c>
      <c r="BA1379" s="16">
        <f>'Ground truth'!$E$19</f>
        <v/>
      </c>
      <c r="BB1379" s="16">
        <f>'Ground truth'!$F$19</f>
        <v/>
      </c>
      <c r="BC1379" s="16">
        <f>'Ground truth'!$G$19</f>
        <v/>
      </c>
      <c r="BD1379" s="16">
        <f>'Ground truth'!$H$19</f>
        <v/>
      </c>
    </row>
    <row r="1380">
      <c r="A1380" s="3" t="inlineStr">
        <is>
          <t>Transmission</t>
        </is>
      </c>
      <c r="B1380" s="8" t="n">
        <v>1</v>
      </c>
      <c r="C1380" s="8" t="n">
        <v>0</v>
      </c>
      <c r="D1380" s="8" t="n">
        <v>0</v>
      </c>
      <c r="E1380" s="8" t="n">
        <v>0</v>
      </c>
      <c r="F1380" s="8" t="n">
        <v>0</v>
      </c>
      <c r="G1380" s="8" t="n">
        <v>1</v>
      </c>
      <c r="H1380" s="8" t="n">
        <v>1</v>
      </c>
      <c r="J1380" s="8" t="n">
        <v>1</v>
      </c>
      <c r="K1380" s="8" t="n">
        <v>1</v>
      </c>
      <c r="L1380" s="8" t="n">
        <v>1</v>
      </c>
      <c r="M1380" s="8" t="n">
        <v>0</v>
      </c>
      <c r="N1380" s="8" t="n">
        <v>0</v>
      </c>
      <c r="O1380" s="8" t="n">
        <v>0</v>
      </c>
      <c r="P1380" s="8" t="n">
        <v>1</v>
      </c>
      <c r="R1380" s="8" t="n">
        <v>1</v>
      </c>
      <c r="S1380" s="8" t="n">
        <v>1</v>
      </c>
      <c r="T1380" s="8" t="n">
        <v>1</v>
      </c>
      <c r="U1380" s="8" t="n">
        <v>0</v>
      </c>
      <c r="V1380" s="8" t="n">
        <v>0</v>
      </c>
      <c r="W1380" s="8" t="n">
        <v>0</v>
      </c>
      <c r="X1380" s="8" t="n">
        <v>1</v>
      </c>
      <c r="Z1380" s="8" t="n">
        <v>1</v>
      </c>
      <c r="AA1380" s="8" t="n">
        <v>1</v>
      </c>
      <c r="AB1380" s="8" t="n">
        <v>1</v>
      </c>
      <c r="AC1380" s="8" t="n">
        <v>0</v>
      </c>
      <c r="AD1380" s="8" t="n">
        <v>0</v>
      </c>
      <c r="AE1380" s="8" t="n">
        <v>0</v>
      </c>
      <c r="AF1380" s="8" t="n">
        <v>1</v>
      </c>
      <c r="AP1380" s="8">
        <f>IF(($B$1380&lt;&gt;2)+($J$1380&lt;&gt;2)+($R$1380&lt;&gt;2)+($Z$1380&lt;&gt;2)=0,2,IF((($B$1380&lt;&gt;2)*$B$1380+($J$1380&lt;&gt;2)*$J$1380+($R$1380&lt;&gt;2)*$R$1380+($Z$1380&lt;&gt;2)*$Z$1380)/(($B$1380&lt;&gt;2)+($J$1380&lt;&gt;2)+($R$1380&lt;&gt;2)+($Z$1380&lt;&gt;2))&gt;=0.5,1,0))</f>
        <v/>
      </c>
      <c r="AQ1380" s="8">
        <f>IF(($C$1380&lt;&gt;2)+($K$1380&lt;&gt;2)+($S$1380&lt;&gt;2)+($AA$1380&lt;&gt;2)=0,2,IF((($C$1380&lt;&gt;2)*$C$1380+($K$1380&lt;&gt;2)*$K$1380+($S$1380&lt;&gt;2)*$S$1380+($AA$1380&lt;&gt;2)*$AA$1380)/(($C$1380&lt;&gt;2)+($K$1380&lt;&gt;2)+($S$1380&lt;&gt;2)+($AA$1380&lt;&gt;2))&gt;=0.5,1,0))</f>
        <v/>
      </c>
      <c r="AR1380" s="8">
        <f>IF(($D$1380&lt;&gt;2)+($L$1380&lt;&gt;2)+($T$1380&lt;&gt;2)+($AB$1380&lt;&gt;2)=0,2,IF((($D$1380&lt;&gt;2)*$D$1380+($L$1380&lt;&gt;2)*$L$1380+($T$1380&lt;&gt;2)*$T$1380+($AB$1380&lt;&gt;2)*$AB$1380)/(($D$1380&lt;&gt;2)+($L$1380&lt;&gt;2)+($T$1380&lt;&gt;2)+($AB$1380&lt;&gt;2))&gt;=0.5,1,0))</f>
        <v/>
      </c>
      <c r="AS1380" s="8">
        <f>IF(($E$1380&lt;&gt;2)+($M$1380&lt;&gt;2)+($U$1380&lt;&gt;2)+($AC$1380&lt;&gt;2)=0,2,IF((($E$1380&lt;&gt;2)*$E$1380+($M$1380&lt;&gt;2)*$M$1380+($U$1380&lt;&gt;2)*$U$1380+($AC$1380&lt;&gt;2)*$AC$1380)/(($E$1380&lt;&gt;2)+($M$1380&lt;&gt;2)+($U$1380&lt;&gt;2)+($AC$1380&lt;&gt;2))&gt;=0.5,1,0))</f>
        <v/>
      </c>
      <c r="AT1380" s="8">
        <f>IF(($F$1380&lt;&gt;2)+($N$1380&lt;&gt;2)+($V$1380&lt;&gt;2)+($AD$1380&lt;&gt;2)=0,2,IF((($F$1380&lt;&gt;2)*$F$1380+($N$1380&lt;&gt;2)*$N$1380+($V$1380&lt;&gt;2)*$V$1380+($AD$1380&lt;&gt;2)*$AD$1380)/(($F$1380&lt;&gt;2)+($N$1380&lt;&gt;2)+($V$1380&lt;&gt;2)+($AD$1380&lt;&gt;2))&gt;=0.5,1,0))</f>
        <v/>
      </c>
      <c r="AU1380" s="8">
        <f>IF(($G$1380&lt;&gt;2)+($O$1380&lt;&gt;2)+($W$1380&lt;&gt;2)+($AE$1380&lt;&gt;2)=0,2,IF((($G$1380&lt;&gt;2)*$G$1380+($O$1380&lt;&gt;2)*$O$1380+($W$1380&lt;&gt;2)*$W$1380+($AE$1380&lt;&gt;2)*$AE$1380)/(($G$1380&lt;&gt;2)+($O$1380&lt;&gt;2)+($W$1380&lt;&gt;2)+($AE$1380&lt;&gt;2))&gt;=0.5,1,0))</f>
        <v/>
      </c>
      <c r="AV1380" s="8">
        <f>IF(($H$1380&lt;&gt;2)+($P$1380&lt;&gt;2)+($X$1380&lt;&gt;2)+($AF$1380&lt;&gt;2)=0,2,IF((($H$1380&lt;&gt;2)*$H$1380+($P$1380&lt;&gt;2)*$P$1380+($X$1380&lt;&gt;2)*$X$1380+($AF$1380&lt;&gt;2)*$AF$1380)/(($H$1380&lt;&gt;2)+($P$1380&lt;&gt;2)+($X$1380&lt;&gt;2)+($AF$1380&lt;&gt;2))&gt;=0.5,1,0))</f>
        <v/>
      </c>
      <c r="AX1380" s="16">
        <f>'Ground truth'!$B$20</f>
        <v/>
      </c>
      <c r="AY1380" s="16">
        <f>'Ground truth'!$C$20</f>
        <v/>
      </c>
      <c r="AZ1380" s="16">
        <f>'Ground truth'!$D$20</f>
        <v/>
      </c>
      <c r="BA1380" s="16">
        <f>'Ground truth'!$E$20</f>
        <v/>
      </c>
      <c r="BB1380" s="16">
        <f>'Ground truth'!$F$20</f>
        <v/>
      </c>
      <c r="BC1380" s="16">
        <f>'Ground truth'!$G$20</f>
        <v/>
      </c>
      <c r="BD1380" s="16">
        <f>'Ground truth'!$H$20</f>
        <v/>
      </c>
    </row>
    <row r="1382">
      <c r="A1382" s="17" t="inlineStr">
        <is>
          <t>metrics — confident-only (unsure excluded from denominators)</t>
        </is>
      </c>
      <c r="B1382" s="10" t="inlineStr">
        <is>
          <t>run 1</t>
        </is>
      </c>
      <c r="C1382" s="10" t="inlineStr">
        <is>
          <t>run 2</t>
        </is>
      </c>
      <c r="D1382" s="10" t="inlineStr">
        <is>
          <t>run 3</t>
        </is>
      </c>
      <c r="E1382" s="10" t="inlineStr">
        <is>
          <t>run 4</t>
        </is>
      </c>
      <c r="F1382" s="10" t="inlineStr">
        <is>
          <t>run 5</t>
        </is>
      </c>
      <c r="G1382" s="10" t="inlineStr">
        <is>
          <t>avg-matrix</t>
        </is>
      </c>
      <c r="H1382" s="10" t="inlineStr">
        <is>
          <t>mean</t>
        </is>
      </c>
      <c r="I1382" s="10" t="inlineStr">
        <is>
          <t>std (pop.)</t>
        </is>
      </c>
      <c r="J1382" s="17" t="inlineStr">
        <is>
          <t>notes</t>
        </is>
      </c>
    </row>
    <row r="1383">
      <c r="A1383" s="7" t="inlineStr">
        <is>
          <t>TP</t>
        </is>
      </c>
      <c r="B1383" s="7">
        <f>SUMPRODUCT(($B$1374:$H$1380=1)*('Ground truth'!$B$14:$H$20=1))</f>
        <v/>
      </c>
      <c r="C1383" s="7">
        <f>SUMPRODUCT(($J$1374:$P$1380=1)*('Ground truth'!$B$14:$H$20=1))</f>
        <v/>
      </c>
      <c r="D1383" s="7">
        <f>SUMPRODUCT(($R$1374:$X$1380=1)*('Ground truth'!$B$14:$H$20=1))</f>
        <v/>
      </c>
      <c r="E1383" s="7">
        <f>SUMPRODUCT(($Z$1374:$AF$1380=1)*('Ground truth'!$B$14:$H$20=1))</f>
        <v/>
      </c>
      <c r="G1383" s="7">
        <f>SUMPRODUCT(($AP$1374:$AV$1380=1)*('Ground truth'!$B$14:$H$20=1))</f>
        <v/>
      </c>
      <c r="H1383" s="12">
        <f>AVERAGE($B$1383:$F$1383)</f>
        <v/>
      </c>
      <c r="I1383" s="12">
        <f>STDEV.P($B$1383:$F$1383)</f>
        <v/>
      </c>
    </row>
    <row r="1384">
      <c r="A1384" s="7" t="inlineStr">
        <is>
          <t>TN</t>
        </is>
      </c>
      <c r="B1384" s="7">
        <f>SUMPRODUCT(($B$1374:$H$1380=0)*('Ground truth'!$B$14:$H$20=0))</f>
        <v/>
      </c>
      <c r="C1384" s="7">
        <f>SUMPRODUCT(($J$1374:$P$1380=0)*('Ground truth'!$B$14:$H$20=0))</f>
        <v/>
      </c>
      <c r="D1384" s="7">
        <f>SUMPRODUCT(($R$1374:$X$1380=0)*('Ground truth'!$B$14:$H$20=0))</f>
        <v/>
      </c>
      <c r="E1384" s="7">
        <f>SUMPRODUCT(($Z$1374:$AF$1380=0)*('Ground truth'!$B$14:$H$20=0))</f>
        <v/>
      </c>
      <c r="G1384" s="7">
        <f>SUMPRODUCT(($AP$1374:$AV$1380=0)*('Ground truth'!$B$14:$H$20=0))</f>
        <v/>
      </c>
      <c r="H1384" s="12">
        <f>AVERAGE($B$1384:$F$1384)</f>
        <v/>
      </c>
      <c r="I1384" s="12">
        <f>STDEV.P($B$1384:$F$1384)</f>
        <v/>
      </c>
    </row>
    <row r="1385">
      <c r="A1385" s="7" t="inlineStr">
        <is>
          <t>FP</t>
        </is>
      </c>
      <c r="B1385" s="7">
        <f>SUMPRODUCT(($B$1374:$H$1380=1)*('Ground truth'!$B$14:$H$20=0))</f>
        <v/>
      </c>
      <c r="C1385" s="7">
        <f>SUMPRODUCT(($J$1374:$P$1380=1)*('Ground truth'!$B$14:$H$20=0))</f>
        <v/>
      </c>
      <c r="D1385" s="7">
        <f>SUMPRODUCT(($R$1374:$X$1380=1)*('Ground truth'!$B$14:$H$20=0))</f>
        <v/>
      </c>
      <c r="E1385" s="7">
        <f>SUMPRODUCT(($Z$1374:$AF$1380=1)*('Ground truth'!$B$14:$H$20=0))</f>
        <v/>
      </c>
      <c r="G1385" s="7">
        <f>SUMPRODUCT(($AP$1374:$AV$1380=1)*('Ground truth'!$B$14:$H$20=0))</f>
        <v/>
      </c>
      <c r="H1385" s="12">
        <f>AVERAGE($B$1385:$F$1385)</f>
        <v/>
      </c>
      <c r="I1385" s="12">
        <f>STDEV.P($B$1385:$F$1385)</f>
        <v/>
      </c>
    </row>
    <row r="1386">
      <c r="A1386" s="7" t="inlineStr">
        <is>
          <t>FN</t>
        </is>
      </c>
      <c r="B1386" s="7">
        <f>SUMPRODUCT(($B$1374:$H$1380=0)*('Ground truth'!$B$14:$H$20=1))</f>
        <v/>
      </c>
      <c r="C1386" s="7">
        <f>SUMPRODUCT(($J$1374:$P$1380=0)*('Ground truth'!$B$14:$H$20=1))</f>
        <v/>
      </c>
      <c r="D1386" s="7">
        <f>SUMPRODUCT(($R$1374:$X$1380=0)*('Ground truth'!$B$14:$H$20=1))</f>
        <v/>
      </c>
      <c r="E1386" s="7">
        <f>SUMPRODUCT(($Z$1374:$AF$1380=0)*('Ground truth'!$B$14:$H$20=1))</f>
        <v/>
      </c>
      <c r="G1386" s="7">
        <f>SUMPRODUCT(($AP$1374:$AV$1380=0)*('Ground truth'!$B$14:$H$20=1))</f>
        <v/>
      </c>
      <c r="H1386" s="12">
        <f>AVERAGE($B$1386:$F$1386)</f>
        <v/>
      </c>
      <c r="I1386" s="12">
        <f>STDEV.P($B$1386:$F$1386)</f>
        <v/>
      </c>
    </row>
    <row r="1387">
      <c r="A1387" s="4" t="inlineStr">
        <is>
          <t>Precision</t>
        </is>
      </c>
      <c r="B1387" s="12">
        <f>IFERROR($B$1383/($B$1383+$B$1385),0)</f>
        <v/>
      </c>
      <c r="C1387" s="12">
        <f>IFERROR($C$1383/($C$1383+$C$1385),0)</f>
        <v/>
      </c>
      <c r="D1387" s="12">
        <f>IFERROR($D$1383/($D$1383+$D$1385),0)</f>
        <v/>
      </c>
      <c r="E1387" s="12">
        <f>IFERROR($E$1383/($E$1383+$E$1385),0)</f>
        <v/>
      </c>
      <c r="G1387" s="12">
        <f>IFERROR($G$1383/($G$1383+$G$1385),0)</f>
        <v/>
      </c>
      <c r="H1387" s="18">
        <f>AVERAGE($B$1387:$F$1387)</f>
        <v/>
      </c>
      <c r="I1387" s="18">
        <f>STDEV.P($B$1387:$F$1387)</f>
        <v/>
      </c>
    </row>
    <row r="1388">
      <c r="A1388" s="4" t="inlineStr">
        <is>
          <t>Recall</t>
        </is>
      </c>
      <c r="B1388" s="12">
        <f>IFERROR($B$1383/($B$1383+$B$1386),0)</f>
        <v/>
      </c>
      <c r="C1388" s="12">
        <f>IFERROR($C$1383/($C$1383+$C$1386),0)</f>
        <v/>
      </c>
      <c r="D1388" s="12">
        <f>IFERROR($D$1383/($D$1383+$D$1386),0)</f>
        <v/>
      </c>
      <c r="E1388" s="12">
        <f>IFERROR($E$1383/($E$1383+$E$1386),0)</f>
        <v/>
      </c>
      <c r="G1388" s="12">
        <f>IFERROR($G$1383/($G$1383+$G$1386),0)</f>
        <v/>
      </c>
      <c r="H1388" s="18">
        <f>AVERAGE($B$1388:$F$1388)</f>
        <v/>
      </c>
      <c r="I1388" s="18">
        <f>STDEV.P($B$1388:$F$1388)</f>
        <v/>
      </c>
    </row>
    <row r="1389">
      <c r="A1389" s="4" t="inlineStr">
        <is>
          <t>F1</t>
        </is>
      </c>
      <c r="B1389" s="12">
        <f>IFERROR(2*$B$1387*$B$1388/($B$1387+$B$1388),0)</f>
        <v/>
      </c>
      <c r="C1389" s="12">
        <f>IFERROR(2*$C$1387*$C$1388/($C$1387+$C$1388),0)</f>
        <v/>
      </c>
      <c r="D1389" s="12">
        <f>IFERROR(2*$D$1387*$D$1388/($D$1387+$D$1388),0)</f>
        <v/>
      </c>
      <c r="E1389" s="12">
        <f>IFERROR(2*$E$1387*$E$1388/($E$1387+$E$1388),0)</f>
        <v/>
      </c>
      <c r="G1389" s="12">
        <f>IFERROR(2*$G$1387*$G$1388/($G$1387+$G$1388),0)</f>
        <v/>
      </c>
      <c r="H1389" s="18">
        <f>AVERAGE($B$1389:$F$1389)</f>
        <v/>
      </c>
      <c r="I1389" s="18">
        <f>STDEV.P($B$1389:$F$1389)</f>
        <v/>
      </c>
    </row>
    <row r="1390">
      <c r="A1390" s="4" t="inlineStr">
        <is>
          <t>Accuracy</t>
        </is>
      </c>
      <c r="B1390" s="12">
        <f>IFERROR(($B$1383+$B$1384)/($B$1383+$B$1384+$B$1385+$B$1386),0)</f>
        <v/>
      </c>
      <c r="C1390" s="12">
        <f>IFERROR(($C$1383+$C$1384)/($C$1383+$C$1384+$C$1385+$C$1386),0)</f>
        <v/>
      </c>
      <c r="D1390" s="12">
        <f>IFERROR(($D$1383+$D$1384)/($D$1383+$D$1384+$D$1385+$D$1386),0)</f>
        <v/>
      </c>
      <c r="E1390" s="12">
        <f>IFERROR(($E$1383+$E$1384)/($E$1383+$E$1384+$E$1385+$E$1386),0)</f>
        <v/>
      </c>
      <c r="G1390" s="12">
        <f>IFERROR(($G$1383+$G$1384)/($G$1383+$G$1384+$G$1385+$G$1386),0)</f>
        <v/>
      </c>
      <c r="H1390" s="18">
        <f>AVERAGE($B$1390:$F$1390)</f>
        <v/>
      </c>
      <c r="I1390" s="18">
        <f>STDEV.P($B$1390:$F$1390)</f>
        <v/>
      </c>
    </row>
    <row r="1391">
      <c r="A1391" s="4" t="inlineStr">
        <is>
          <t>Edit distance</t>
        </is>
      </c>
      <c r="B1391" s="12">
        <f>SUMPRODUCT(ABS('Ground truth'!$B$14:$H$20-$B$1374:$H$1380))</f>
        <v/>
      </c>
      <c r="C1391" s="12">
        <f>SUMPRODUCT(ABS('Ground truth'!$B$14:$H$20-$J$1374:$P$1380))</f>
        <v/>
      </c>
      <c r="D1391" s="12">
        <f>SUMPRODUCT(ABS('Ground truth'!$B$14:$H$20-$R$1374:$X$1380))</f>
        <v/>
      </c>
      <c r="E1391" s="12">
        <f>SUMPRODUCT(ABS('Ground truth'!$B$14:$H$20-$Z$1374:$AF$1380))</f>
        <v/>
      </c>
      <c r="G1391" s="12">
        <f>SUMPRODUCT(ABS('Ground truth'!$B$14:$H$20-$AP$1374:$AV$1380))</f>
        <v/>
      </c>
      <c r="H1391" s="18">
        <f>AVERAGE($B$1391:$F$1391)</f>
        <v/>
      </c>
      <c r="I1391" s="18">
        <f>STDEV.P($B$1391:$F$1391)</f>
        <v/>
      </c>
    </row>
    <row r="1392">
      <c r="A1392" s="4" t="inlineStr">
        <is>
          <t>Spectral distance</t>
        </is>
      </c>
      <c r="B1392" s="12">
        <f>SQRT(SUMPRODUCT(('Ground truth'!$K$14:$K$20-$B$1403:$B$1409)^2))</f>
        <v/>
      </c>
      <c r="C1392" s="12">
        <f>SQRT(SUMPRODUCT(('Ground truth'!$K$14:$K$20-$C$1403:$C$1409)^2))</f>
        <v/>
      </c>
      <c r="D1392" s="12">
        <f>SQRT(SUMPRODUCT(('Ground truth'!$K$14:$K$20-$D$1403:$D$1409)^2))</f>
        <v/>
      </c>
      <c r="E1392" s="12">
        <f>SQRT(SUMPRODUCT(('Ground truth'!$K$14:$K$20-$E$1403:$E$1409)^2))</f>
        <v/>
      </c>
      <c r="G1392" s="12">
        <f>SQRT(SUMPRODUCT(('Ground truth'!$K$14:$K$20-$G$1403:$G$1409)^2))</f>
        <v/>
      </c>
      <c r="H1392" s="18">
        <f>AVERAGE($B$1392:$F$1392)</f>
        <v/>
      </c>
      <c r="I1392" s="18">
        <f>STDEV.P($B$1392:$F$1392)</f>
        <v/>
      </c>
    </row>
    <row r="1393">
      <c r="A1393" s="4" t="inlineStr">
        <is>
          <t>Unsure cells</t>
        </is>
      </c>
      <c r="B1393" s="7">
        <f>COUNTIF($B$1374:$H$1380,2)</f>
        <v/>
      </c>
      <c r="C1393" s="7">
        <f>COUNTIF($J$1374:$P$1380,2)</f>
        <v/>
      </c>
      <c r="D1393" s="7">
        <f>COUNTIF($R$1374:$X$1380,2)</f>
        <v/>
      </c>
      <c r="E1393" s="7">
        <f>COUNTIF($Z$1374:$AF$1380,2)</f>
        <v/>
      </c>
      <c r="G1393" s="7">
        <f>COUNTIF($AP$1374:$AV$1380,2)</f>
        <v/>
      </c>
      <c r="H1393" s="12">
        <f>AVERAGE($B$1393:$F$1393)</f>
        <v/>
      </c>
      <c r="I1393" s="12">
        <f>STDEV.P($B$1393:$F$1393)</f>
        <v/>
      </c>
    </row>
    <row r="1394">
      <c r="A1394" s="3" t="inlineStr">
        <is>
          <t>eigenvalues (real part, numpy order; pasted)</t>
        </is>
      </c>
    </row>
    <row r="1395">
      <c r="A1395" s="3" t="inlineStr">
        <is>
          <t xml:space="preserve">  λ1</t>
        </is>
      </c>
      <c r="B1395" s="19" t="n">
        <v>4.309767273715229</v>
      </c>
      <c r="C1395" s="19" t="n">
        <v>4.534418480423112</v>
      </c>
      <c r="D1395" s="19" t="n">
        <v>4.534418480423112</v>
      </c>
      <c r="E1395" s="19" t="n">
        <v>4.534418480423112</v>
      </c>
      <c r="G1395" s="19" t="n">
        <v>4.534418480423112</v>
      </c>
    </row>
    <row r="1396">
      <c r="A1396" s="3" t="inlineStr">
        <is>
          <t xml:space="preserve">  λ2</t>
        </is>
      </c>
      <c r="B1396" s="19" t="n">
        <v>-0.9999999999999998</v>
      </c>
      <c r="C1396" s="19" t="n">
        <v>2.082748288924856</v>
      </c>
      <c r="D1396" s="19" t="n">
        <v>2.082748288924856</v>
      </c>
      <c r="E1396" s="19" t="n">
        <v>2.082748288924856</v>
      </c>
      <c r="G1396" s="19" t="n">
        <v>2.082748288924856</v>
      </c>
    </row>
    <row r="1397">
      <c r="A1397" s="3" t="inlineStr">
        <is>
          <t xml:space="preserve">  λ3</t>
        </is>
      </c>
      <c r="B1397" s="19" t="n">
        <v>-0.7682079702150468</v>
      </c>
      <c r="C1397" s="19" t="n">
        <v>0.5928546006786</v>
      </c>
      <c r="D1397" s="19" t="n">
        <v>0.5928546006786</v>
      </c>
      <c r="E1397" s="19" t="n">
        <v>0.5928546006786</v>
      </c>
      <c r="G1397" s="19" t="n">
        <v>0.5928546006786</v>
      </c>
    </row>
    <row r="1398">
      <c r="A1398" s="3" t="inlineStr">
        <is>
          <t xml:space="preserve">  λ4</t>
        </is>
      </c>
      <c r="B1398" s="19" t="n">
        <v>0.2769081011880463</v>
      </c>
      <c r="C1398" s="19" t="n">
        <v>-0.5110527852080753</v>
      </c>
      <c r="D1398" s="19" t="n">
        <v>-0.5110527852080753</v>
      </c>
      <c r="E1398" s="19" t="n">
        <v>-0.5110527852080753</v>
      </c>
      <c r="G1398" s="19" t="n">
        <v>-0.5110527852080753</v>
      </c>
    </row>
    <row r="1399">
      <c r="A1399" s="3" t="inlineStr">
        <is>
          <t xml:space="preserve">  λ5</t>
        </is>
      </c>
      <c r="B1399" s="19" t="n">
        <v>2.181532595311774</v>
      </c>
      <c r="C1399" s="19" t="n">
        <v>-0.6989685848184997</v>
      </c>
      <c r="D1399" s="19" t="n">
        <v>-0.6989685848184997</v>
      </c>
      <c r="E1399" s="19" t="n">
        <v>-0.6989685848184997</v>
      </c>
      <c r="G1399" s="19" t="n">
        <v>-0.6989685848184997</v>
      </c>
    </row>
    <row r="1400">
      <c r="A1400" s="3" t="inlineStr">
        <is>
          <t xml:space="preserve">  λ6</t>
        </is>
      </c>
      <c r="B1400" s="19" t="n">
        <v>0.9999999999999998</v>
      </c>
      <c r="C1400" s="19" t="n">
        <v>-1.40643681510129e-17</v>
      </c>
      <c r="D1400" s="19" t="n">
        <v>-1.40643681510129e-17</v>
      </c>
      <c r="E1400" s="19" t="n">
        <v>-1.40643681510129e-17</v>
      </c>
      <c r="G1400" s="19" t="n">
        <v>-1.40643681510129e-17</v>
      </c>
    </row>
    <row r="1401">
      <c r="A1401" s="3" t="inlineStr">
        <is>
          <t xml:space="preserve">  λ7</t>
        </is>
      </c>
      <c r="B1401" s="19" t="n">
        <v>0.9999999999999999</v>
      </c>
      <c r="C1401" s="19" t="n">
        <v>1</v>
      </c>
      <c r="D1401" s="19" t="n">
        <v>1</v>
      </c>
      <c r="E1401" s="19" t="n">
        <v>1</v>
      </c>
      <c r="G1401" s="19" t="n">
        <v>1</v>
      </c>
    </row>
    <row r="1402">
      <c r="A1402" s="3" t="inlineStr">
        <is>
          <t>eigenvalues sorted desc (LARGE)</t>
        </is>
      </c>
    </row>
    <row r="1403">
      <c r="A1403" s="3" t="inlineStr">
        <is>
          <t xml:space="preserve">  λ(1)</t>
        </is>
      </c>
      <c r="B1403" s="19">
        <f>LARGE($B$1395:$B$1401,1)</f>
        <v/>
      </c>
      <c r="C1403" s="19">
        <f>LARGE($C$1395:$C$1401,1)</f>
        <v/>
      </c>
      <c r="D1403" s="19">
        <f>LARGE($D$1395:$D$1401,1)</f>
        <v/>
      </c>
      <c r="E1403" s="19">
        <f>LARGE($E$1395:$E$1401,1)</f>
        <v/>
      </c>
      <c r="G1403" s="19">
        <f>LARGE($G$1395:$G$1401,1)</f>
        <v/>
      </c>
    </row>
    <row r="1404">
      <c r="A1404" s="3" t="inlineStr">
        <is>
          <t xml:space="preserve">  λ(2)</t>
        </is>
      </c>
      <c r="B1404" s="19">
        <f>LARGE($B$1395:$B$1401,2)</f>
        <v/>
      </c>
      <c r="C1404" s="19">
        <f>LARGE($C$1395:$C$1401,2)</f>
        <v/>
      </c>
      <c r="D1404" s="19">
        <f>LARGE($D$1395:$D$1401,2)</f>
        <v/>
      </c>
      <c r="E1404" s="19">
        <f>LARGE($E$1395:$E$1401,2)</f>
        <v/>
      </c>
      <c r="G1404" s="19">
        <f>LARGE($G$1395:$G$1401,2)</f>
        <v/>
      </c>
    </row>
    <row r="1405">
      <c r="A1405" s="3" t="inlineStr">
        <is>
          <t xml:space="preserve">  λ(3)</t>
        </is>
      </c>
      <c r="B1405" s="19">
        <f>LARGE($B$1395:$B$1401,3)</f>
        <v/>
      </c>
      <c r="C1405" s="19">
        <f>LARGE($C$1395:$C$1401,3)</f>
        <v/>
      </c>
      <c r="D1405" s="19">
        <f>LARGE($D$1395:$D$1401,3)</f>
        <v/>
      </c>
      <c r="E1405" s="19">
        <f>LARGE($E$1395:$E$1401,3)</f>
        <v/>
      </c>
      <c r="G1405" s="19">
        <f>LARGE($G$1395:$G$1401,3)</f>
        <v/>
      </c>
    </row>
    <row r="1406">
      <c r="A1406" s="3" t="inlineStr">
        <is>
          <t xml:space="preserve">  λ(4)</t>
        </is>
      </c>
      <c r="B1406" s="19">
        <f>LARGE($B$1395:$B$1401,4)</f>
        <v/>
      </c>
      <c r="C1406" s="19">
        <f>LARGE($C$1395:$C$1401,4)</f>
        <v/>
      </c>
      <c r="D1406" s="19">
        <f>LARGE($D$1395:$D$1401,4)</f>
        <v/>
      </c>
      <c r="E1406" s="19">
        <f>LARGE($E$1395:$E$1401,4)</f>
        <v/>
      </c>
      <c r="G1406" s="19">
        <f>LARGE($G$1395:$G$1401,4)</f>
        <v/>
      </c>
    </row>
    <row r="1407">
      <c r="A1407" s="3" t="inlineStr">
        <is>
          <t xml:space="preserve">  λ(5)</t>
        </is>
      </c>
      <c r="B1407" s="19">
        <f>LARGE($B$1395:$B$1401,5)</f>
        <v/>
      </c>
      <c r="C1407" s="19">
        <f>LARGE($C$1395:$C$1401,5)</f>
        <v/>
      </c>
      <c r="D1407" s="19">
        <f>LARGE($D$1395:$D$1401,5)</f>
        <v/>
      </c>
      <c r="E1407" s="19">
        <f>LARGE($E$1395:$E$1401,5)</f>
        <v/>
      </c>
      <c r="G1407" s="19">
        <f>LARGE($G$1395:$G$1401,5)</f>
        <v/>
      </c>
    </row>
    <row r="1408">
      <c r="A1408" s="3" t="inlineStr">
        <is>
          <t xml:space="preserve">  λ(6)</t>
        </is>
      </c>
      <c r="B1408" s="19">
        <f>LARGE($B$1395:$B$1401,6)</f>
        <v/>
      </c>
      <c r="C1408" s="19">
        <f>LARGE($C$1395:$C$1401,6)</f>
        <v/>
      </c>
      <c r="D1408" s="19">
        <f>LARGE($D$1395:$D$1401,6)</f>
        <v/>
      </c>
      <c r="E1408" s="19">
        <f>LARGE($E$1395:$E$1401,6)</f>
        <v/>
      </c>
      <c r="G1408" s="19">
        <f>LARGE($G$1395:$G$1401,6)</f>
        <v/>
      </c>
    </row>
    <row r="1409">
      <c r="A1409" s="3" t="inlineStr">
        <is>
          <t xml:space="preserve">  λ(7)</t>
        </is>
      </c>
      <c r="B1409" s="19">
        <f>LARGE($B$1395:$B$1401,7)</f>
        <v/>
      </c>
      <c r="C1409" s="19">
        <f>LARGE($C$1395:$C$1401,7)</f>
        <v/>
      </c>
      <c r="D1409" s="19">
        <f>LARGE($D$1395:$D$1401,7)</f>
        <v/>
      </c>
      <c r="E1409" s="19">
        <f>LARGE($E$1395:$E$1401,7)</f>
        <v/>
      </c>
      <c r="G1409" s="19">
        <f>LARGE($G$1395:$G$1401,7)</f>
        <v/>
      </c>
    </row>
    <row r="1410">
      <c r="A1410" s="3" t="inlineStr">
        <is>
          <t>check: Σeig − trace (→0)</t>
        </is>
      </c>
      <c r="B1410" s="3">
        <f>ROUND(SUM($B$1395:$B$1401)-($B$1374+$C$1375+$D$1376+$E$1377+$F$1378+$G$1379+$H$1380),6)</f>
        <v/>
      </c>
      <c r="C1410" s="3">
        <f>ROUND(SUM($C$1395:$C$1401)-($J$1374+$K$1375+$L$1376+$M$1377+$N$1378+$O$1379+$P$1380),6)</f>
        <v/>
      </c>
      <c r="D1410" s="3">
        <f>ROUND(SUM($D$1395:$D$1401)-($R$1374+$S$1375+$T$1376+$U$1377+$V$1378+$W$1379+$X$1380),6)</f>
        <v/>
      </c>
      <c r="E1410" s="3">
        <f>ROUND(SUM($E$1395:$E$1401)-($Z$1374+$AA$1375+$AB$1376+$AC$1377+$AD$1378+$AE$1379+$AF$1380),6)</f>
        <v/>
      </c>
      <c r="G1410" s="3">
        <f>ROUND(SUM($G$1395:$G$1401)-($AP$1374+$AQ$1375+$AR$1376+$AS$1377+$AT$1378+$AU$1379+$AV$1380),6)</f>
        <v/>
      </c>
    </row>
    <row r="1411">
      <c r="A1411" s="3" t="inlineStr">
        <is>
          <t>check: Πeig − det (→0)</t>
        </is>
      </c>
      <c r="B1411" s="3">
        <f>ROUND(MDETERM($B$1374:$H$1380)-PRODUCT($B$1395:$B$1401),6)</f>
        <v/>
      </c>
      <c r="C1411" s="3">
        <f>ROUND(MDETERM($J$1374:$P$1380)-PRODUCT($C$1395:$C$1401),6)</f>
        <v/>
      </c>
      <c r="D1411" s="3">
        <f>ROUND(MDETERM($R$1374:$X$1380)-PRODUCT($D$1395:$D$1401),6)</f>
        <v/>
      </c>
      <c r="E1411" s="3">
        <f>ROUND(MDETERM($Z$1374:$AF$1380)-PRODUCT($E$1395:$E$1401),6)</f>
        <v/>
      </c>
      <c r="G1411" s="3">
        <f>ROUND(MDETERM($AP$1374:$AV$1380)-PRODUCT($G$1395:$G$1401),6)</f>
        <v/>
      </c>
    </row>
    <row r="1412">
      <c r="A1412" s="3" t="inlineStr">
        <is>
          <t>complex eigenvalues?</t>
        </is>
      </c>
      <c r="B1412" s="3" t="inlineStr"/>
      <c r="C1412" s="3" t="inlineStr"/>
      <c r="D1412" s="3" t="inlineStr"/>
      <c r="E1412" s="3" t="inlineStr"/>
      <c r="G1412" s="3" t="inlineStr"/>
    </row>
    <row r="1413">
      <c r="A1413" s="3" t="inlineStr">
        <is>
          <t>check: det(M − λᵢI) per sorted λ (→0)</t>
        </is>
      </c>
    </row>
    <row r="1414">
      <c r="A1414" s="3" t="inlineStr">
        <is>
          <t xml:space="preserve">  det(M − λ(1)I)</t>
        </is>
      </c>
      <c r="B1414" s="3">
        <f t="array" ref="B1414">ROUND(MDETERM($B$1374:$H$1380-$B$1403*MUNIT(7)),6)</f>
        <v/>
      </c>
      <c r="C1414" s="3">
        <f t="array" ref="C1414">ROUND(MDETERM($J$1374:$P$1380-$C$1403*MUNIT(7)),6)</f>
        <v/>
      </c>
      <c r="D1414" s="3">
        <f t="array" ref="D1414">ROUND(MDETERM($R$1374:$X$1380-$D$1403*MUNIT(7)),6)</f>
        <v/>
      </c>
      <c r="E1414" s="3">
        <f t="array" ref="E1414">ROUND(MDETERM($Z$1374:$AF$1380-$E$1403*MUNIT(7)),6)</f>
        <v/>
      </c>
      <c r="G1414" s="3">
        <f t="array" ref="G1414">ROUND(MDETERM($AP$1374:$AV$1380-$G$1403*MUNIT(7)),6)</f>
        <v/>
      </c>
    </row>
    <row r="1415">
      <c r="A1415" s="3" t="inlineStr">
        <is>
          <t xml:space="preserve">  det(M − λ(2)I)</t>
        </is>
      </c>
      <c r="B1415" s="3">
        <f t="array" ref="B1415">ROUND(MDETERM($B$1374:$H$1380-$B$1404*MUNIT(7)),6)</f>
        <v/>
      </c>
      <c r="C1415" s="3">
        <f t="array" ref="C1415">ROUND(MDETERM($J$1374:$P$1380-$C$1404*MUNIT(7)),6)</f>
        <v/>
      </c>
      <c r="D1415" s="3">
        <f t="array" ref="D1415">ROUND(MDETERM($R$1374:$X$1380-$D$1404*MUNIT(7)),6)</f>
        <v/>
      </c>
      <c r="E1415" s="3">
        <f t="array" ref="E1415">ROUND(MDETERM($Z$1374:$AF$1380-$E$1404*MUNIT(7)),6)</f>
        <v/>
      </c>
      <c r="G1415" s="3">
        <f t="array" ref="G1415">ROUND(MDETERM($AP$1374:$AV$1380-$G$1404*MUNIT(7)),6)</f>
        <v/>
      </c>
    </row>
    <row r="1416">
      <c r="A1416" s="3" t="inlineStr">
        <is>
          <t xml:space="preserve">  det(M − λ(3)I)</t>
        </is>
      </c>
      <c r="B1416" s="3">
        <f t="array" ref="B1416">ROUND(MDETERM($B$1374:$H$1380-$B$1405*MUNIT(7)),6)</f>
        <v/>
      </c>
      <c r="C1416" s="3">
        <f t="array" ref="C1416">ROUND(MDETERM($J$1374:$P$1380-$C$1405*MUNIT(7)),6)</f>
        <v/>
      </c>
      <c r="D1416" s="3">
        <f t="array" ref="D1416">ROUND(MDETERM($R$1374:$X$1380-$D$1405*MUNIT(7)),6)</f>
        <v/>
      </c>
      <c r="E1416" s="3">
        <f t="array" ref="E1416">ROUND(MDETERM($Z$1374:$AF$1380-$E$1405*MUNIT(7)),6)</f>
        <v/>
      </c>
      <c r="G1416" s="3">
        <f t="array" ref="G1416">ROUND(MDETERM($AP$1374:$AV$1380-$G$1405*MUNIT(7)),6)</f>
        <v/>
      </c>
    </row>
    <row r="1417">
      <c r="A1417" s="3" t="inlineStr">
        <is>
          <t xml:space="preserve">  det(M − λ(4)I)</t>
        </is>
      </c>
      <c r="B1417" s="3">
        <f t="array" ref="B1417">ROUND(MDETERM($B$1374:$H$1380-$B$1406*MUNIT(7)),6)</f>
        <v/>
      </c>
      <c r="C1417" s="3">
        <f t="array" ref="C1417">ROUND(MDETERM($J$1374:$P$1380-$C$1406*MUNIT(7)),6)</f>
        <v/>
      </c>
      <c r="D1417" s="3">
        <f t="array" ref="D1417">ROUND(MDETERM($R$1374:$X$1380-$D$1406*MUNIT(7)),6)</f>
        <v/>
      </c>
      <c r="E1417" s="3">
        <f t="array" ref="E1417">ROUND(MDETERM($Z$1374:$AF$1380-$E$1406*MUNIT(7)),6)</f>
        <v/>
      </c>
      <c r="G1417" s="3">
        <f t="array" ref="G1417">ROUND(MDETERM($AP$1374:$AV$1380-$G$1406*MUNIT(7)),6)</f>
        <v/>
      </c>
    </row>
    <row r="1418">
      <c r="A1418" s="3" t="inlineStr">
        <is>
          <t xml:space="preserve">  det(M − λ(5)I)</t>
        </is>
      </c>
      <c r="B1418" s="3">
        <f t="array" ref="B1418">ROUND(MDETERM($B$1374:$H$1380-$B$1407*MUNIT(7)),6)</f>
        <v/>
      </c>
      <c r="C1418" s="3">
        <f t="array" ref="C1418">ROUND(MDETERM($J$1374:$P$1380-$C$1407*MUNIT(7)),6)</f>
        <v/>
      </c>
      <c r="D1418" s="3">
        <f t="array" ref="D1418">ROUND(MDETERM($R$1374:$X$1380-$D$1407*MUNIT(7)),6)</f>
        <v/>
      </c>
      <c r="E1418" s="3">
        <f t="array" ref="E1418">ROUND(MDETERM($Z$1374:$AF$1380-$E$1407*MUNIT(7)),6)</f>
        <v/>
      </c>
      <c r="G1418" s="3">
        <f t="array" ref="G1418">ROUND(MDETERM($AP$1374:$AV$1380-$G$1407*MUNIT(7)),6)</f>
        <v/>
      </c>
    </row>
    <row r="1419">
      <c r="A1419" s="3" t="inlineStr">
        <is>
          <t xml:space="preserve">  det(M − λ(6)I)</t>
        </is>
      </c>
      <c r="B1419" s="3">
        <f t="array" ref="B1419">ROUND(MDETERM($B$1374:$H$1380-$B$1408*MUNIT(7)),6)</f>
        <v/>
      </c>
      <c r="C1419" s="3">
        <f t="array" ref="C1419">ROUND(MDETERM($J$1374:$P$1380-$C$1408*MUNIT(7)),6)</f>
        <v/>
      </c>
      <c r="D1419" s="3">
        <f t="array" ref="D1419">ROUND(MDETERM($R$1374:$X$1380-$D$1408*MUNIT(7)),6)</f>
        <v/>
      </c>
      <c r="E1419" s="3">
        <f t="array" ref="E1419">ROUND(MDETERM($Z$1374:$AF$1380-$E$1408*MUNIT(7)),6)</f>
        <v/>
      </c>
      <c r="G1419" s="3">
        <f t="array" ref="G1419">ROUND(MDETERM($AP$1374:$AV$1380-$G$1408*MUNIT(7)),6)</f>
        <v/>
      </c>
    </row>
    <row r="1420">
      <c r="A1420" s="3" t="inlineStr">
        <is>
          <t xml:space="preserve">  det(M − λ(7)I)</t>
        </is>
      </c>
      <c r="B1420" s="3">
        <f t="array" ref="B1420">ROUND(MDETERM($B$1374:$H$1380-$B$1409*MUNIT(7)),6)</f>
        <v/>
      </c>
      <c r="C1420" s="3">
        <f t="array" ref="C1420">ROUND(MDETERM($J$1374:$P$1380-$C$1409*MUNIT(7)),6)</f>
        <v/>
      </c>
      <c r="D1420" s="3">
        <f t="array" ref="D1420">ROUND(MDETERM($R$1374:$X$1380-$D$1409*MUNIT(7)),6)</f>
        <v/>
      </c>
      <c r="E1420" s="3">
        <f t="array" ref="E1420">ROUND(MDETERM($Z$1374:$AF$1380-$E$1409*MUNIT(7)),6)</f>
        <v/>
      </c>
      <c r="G1420" s="3">
        <f t="array" ref="G1420">ROUND(MDETERM($AP$1374:$AV$1380-$G$1409*MUNIT(7)),6)</f>
        <v/>
      </c>
    </row>
    <row r="1424" ht="16" customHeight="1">
      <c r="A1424" s="14" t="inlineStr">
        <is>
          <t>RAG R2-R3 | llama3.3:70b</t>
        </is>
      </c>
      <c r="B1424" s="9" t="inlineStr">
        <is>
          <t>run 1 (raw, pasted)</t>
        </is>
      </c>
      <c r="J1424" s="9" t="inlineStr">
        <is>
          <t>run 2 (raw, pasted)</t>
        </is>
      </c>
      <c r="R1424" s="9" t="inlineStr">
        <is>
          <t>run 3 (raw, pasted)</t>
        </is>
      </c>
      <c r="Z1424" s="9" t="inlineStr">
        <is>
          <t>run 4 (raw, pasted)</t>
        </is>
      </c>
      <c r="AH1424" s="9" t="inlineStr">
        <is>
          <t>run 5: returned no matrix</t>
        </is>
      </c>
      <c r="AP1424" s="9" t="inlineStr">
        <is>
          <t>Step2 average matrix (formula)</t>
        </is>
      </c>
      <c r="AX1424" s="9" t="inlineStr">
        <is>
          <t>ground truth (reference)</t>
        </is>
      </c>
    </row>
    <row r="1425" ht="60" customHeight="1">
      <c r="B1425" s="15" t="inlineStr">
        <is>
          <t>Motor</t>
        </is>
      </c>
      <c r="C1425" s="15" t="inlineStr">
        <is>
          <t>Housing</t>
        </is>
      </c>
      <c r="D1425" s="15" t="inlineStr">
        <is>
          <t>Ring Gear</t>
        </is>
      </c>
      <c r="E1425" s="15" t="inlineStr">
        <is>
          <t>Clip</t>
        </is>
      </c>
      <c r="F1425" s="15" t="inlineStr">
        <is>
          <t>Battery</t>
        </is>
      </c>
      <c r="G1425" s="15" t="inlineStr">
        <is>
          <t>Switch</t>
        </is>
      </c>
      <c r="H1425" s="15" t="inlineStr">
        <is>
          <t>Screwdriver Bit</t>
        </is>
      </c>
      <c r="J1425" s="15" t="inlineStr">
        <is>
          <t>Motor</t>
        </is>
      </c>
      <c r="K1425" s="15" t="inlineStr">
        <is>
          <t>Housing</t>
        </is>
      </c>
      <c r="L1425" s="15" t="inlineStr">
        <is>
          <t>Ring Gear</t>
        </is>
      </c>
      <c r="M1425" s="15" t="inlineStr">
        <is>
          <t>Clip</t>
        </is>
      </c>
      <c r="N1425" s="15" t="inlineStr">
        <is>
          <t>Battery</t>
        </is>
      </c>
      <c r="O1425" s="15" t="inlineStr">
        <is>
          <t>Switch</t>
        </is>
      </c>
      <c r="P1425" s="15" t="inlineStr">
        <is>
          <t>Screwdriver Bit</t>
        </is>
      </c>
      <c r="R1425" s="15" t="inlineStr">
        <is>
          <t>Motor</t>
        </is>
      </c>
      <c r="S1425" s="15" t="inlineStr">
        <is>
          <t>Housing</t>
        </is>
      </c>
      <c r="T1425" s="15" t="inlineStr">
        <is>
          <t>Ring Gear</t>
        </is>
      </c>
      <c r="U1425" s="15" t="inlineStr">
        <is>
          <t>Clip</t>
        </is>
      </c>
      <c r="V1425" s="15" t="inlineStr">
        <is>
          <t>Battery</t>
        </is>
      </c>
      <c r="W1425" s="15" t="inlineStr">
        <is>
          <t>Switch</t>
        </is>
      </c>
      <c r="X1425" s="15" t="inlineStr">
        <is>
          <t>Screwdriver Bit</t>
        </is>
      </c>
      <c r="Z1425" s="15" t="inlineStr">
        <is>
          <t>Motor</t>
        </is>
      </c>
      <c r="AA1425" s="15" t="inlineStr">
        <is>
          <t>Housing</t>
        </is>
      </c>
      <c r="AB1425" s="15" t="inlineStr">
        <is>
          <t>Ring Gear</t>
        </is>
      </c>
      <c r="AC1425" s="15" t="inlineStr">
        <is>
          <t>Clip</t>
        </is>
      </c>
      <c r="AD1425" s="15" t="inlineStr">
        <is>
          <t>Battery</t>
        </is>
      </c>
      <c r="AE1425" s="15" t="inlineStr">
        <is>
          <t>Switch</t>
        </is>
      </c>
      <c r="AF1425" s="15" t="inlineStr">
        <is>
          <t>Screwdriver Bit</t>
        </is>
      </c>
      <c r="AP1425" s="15" t="inlineStr">
        <is>
          <t>Motor</t>
        </is>
      </c>
      <c r="AQ1425" s="15" t="inlineStr">
        <is>
          <t>Housing</t>
        </is>
      </c>
      <c r="AR1425" s="15" t="inlineStr">
        <is>
          <t>Ring Gear</t>
        </is>
      </c>
      <c r="AS1425" s="15" t="inlineStr">
        <is>
          <t>Clip</t>
        </is>
      </c>
      <c r="AT1425" s="15" t="inlineStr">
        <is>
          <t>Battery</t>
        </is>
      </c>
      <c r="AU1425" s="15" t="inlineStr">
        <is>
          <t>Switch</t>
        </is>
      </c>
      <c r="AV1425" s="15" t="inlineStr">
        <is>
          <t>Screwdriver Bit</t>
        </is>
      </c>
    </row>
    <row r="1426">
      <c r="A1426" s="3" t="inlineStr">
        <is>
          <t>Motor</t>
        </is>
      </c>
      <c r="B1426" s="8" t="n">
        <v>1</v>
      </c>
      <c r="C1426" s="8" t="n">
        <v>1</v>
      </c>
      <c r="D1426" s="8" t="n">
        <v>0</v>
      </c>
      <c r="E1426" s="8" t="n">
        <v>0</v>
      </c>
      <c r="F1426" s="8" t="n">
        <v>1</v>
      </c>
      <c r="G1426" s="8" t="n">
        <v>1</v>
      </c>
      <c r="H1426" s="8" t="n">
        <v>1</v>
      </c>
      <c r="J1426" s="8" t="n">
        <v>1</v>
      </c>
      <c r="K1426" s="8" t="n">
        <v>1</v>
      </c>
      <c r="L1426" s="8" t="n">
        <v>0</v>
      </c>
      <c r="M1426" s="8" t="n">
        <v>0</v>
      </c>
      <c r="N1426" s="8" t="n">
        <v>1</v>
      </c>
      <c r="O1426" s="8" t="n">
        <v>1</v>
      </c>
      <c r="P1426" s="8" t="n">
        <v>1</v>
      </c>
      <c r="R1426" s="8" t="n">
        <v>1</v>
      </c>
      <c r="S1426" s="8" t="n">
        <v>1</v>
      </c>
      <c r="T1426" s="8" t="n">
        <v>0</v>
      </c>
      <c r="U1426" s="8" t="n">
        <v>0</v>
      </c>
      <c r="V1426" s="8" t="n">
        <v>1</v>
      </c>
      <c r="W1426" s="8" t="n">
        <v>1</v>
      </c>
      <c r="X1426" s="8" t="n">
        <v>1</v>
      </c>
      <c r="Z1426" s="8" t="n">
        <v>1</v>
      </c>
      <c r="AA1426" s="8" t="n">
        <v>1</v>
      </c>
      <c r="AB1426" s="8" t="n">
        <v>0</v>
      </c>
      <c r="AC1426" s="8" t="n">
        <v>0</v>
      </c>
      <c r="AD1426" s="8" t="n">
        <v>1</v>
      </c>
      <c r="AE1426" s="8" t="n">
        <v>1</v>
      </c>
      <c r="AF1426" s="8" t="n">
        <v>1</v>
      </c>
      <c r="AP1426" s="8">
        <f>IF(($B$1426&lt;&gt;2)+($J$1426&lt;&gt;2)+($R$1426&lt;&gt;2)+($Z$1426&lt;&gt;2)=0,2,IF((($B$1426&lt;&gt;2)*$B$1426+($J$1426&lt;&gt;2)*$J$1426+($R$1426&lt;&gt;2)*$R$1426+($Z$1426&lt;&gt;2)*$Z$1426)/(($B$1426&lt;&gt;2)+($J$1426&lt;&gt;2)+($R$1426&lt;&gt;2)+($Z$1426&lt;&gt;2))&gt;=0.5,1,0))</f>
        <v/>
      </c>
      <c r="AQ1426" s="8">
        <f>IF(($C$1426&lt;&gt;2)+($K$1426&lt;&gt;2)+($S$1426&lt;&gt;2)+($AA$1426&lt;&gt;2)=0,2,IF((($C$1426&lt;&gt;2)*$C$1426+($K$1426&lt;&gt;2)*$K$1426+($S$1426&lt;&gt;2)*$S$1426+($AA$1426&lt;&gt;2)*$AA$1426)/(($C$1426&lt;&gt;2)+($K$1426&lt;&gt;2)+($S$1426&lt;&gt;2)+($AA$1426&lt;&gt;2))&gt;=0.5,1,0))</f>
        <v/>
      </c>
      <c r="AR1426" s="8">
        <f>IF(($D$1426&lt;&gt;2)+($L$1426&lt;&gt;2)+($T$1426&lt;&gt;2)+($AB$1426&lt;&gt;2)=0,2,IF((($D$1426&lt;&gt;2)*$D$1426+($L$1426&lt;&gt;2)*$L$1426+($T$1426&lt;&gt;2)*$T$1426+($AB$1426&lt;&gt;2)*$AB$1426)/(($D$1426&lt;&gt;2)+($L$1426&lt;&gt;2)+($T$1426&lt;&gt;2)+($AB$1426&lt;&gt;2))&gt;=0.5,1,0))</f>
        <v/>
      </c>
      <c r="AS1426" s="8">
        <f>IF(($E$1426&lt;&gt;2)+($M$1426&lt;&gt;2)+($U$1426&lt;&gt;2)+($AC$1426&lt;&gt;2)=0,2,IF((($E$1426&lt;&gt;2)*$E$1426+($M$1426&lt;&gt;2)*$M$1426+($U$1426&lt;&gt;2)*$U$1426+($AC$1426&lt;&gt;2)*$AC$1426)/(($E$1426&lt;&gt;2)+($M$1426&lt;&gt;2)+($U$1426&lt;&gt;2)+($AC$1426&lt;&gt;2))&gt;=0.5,1,0))</f>
        <v/>
      </c>
      <c r="AT1426" s="8">
        <f>IF(($F$1426&lt;&gt;2)+($N$1426&lt;&gt;2)+($V$1426&lt;&gt;2)+($AD$1426&lt;&gt;2)=0,2,IF((($F$1426&lt;&gt;2)*$F$1426+($N$1426&lt;&gt;2)*$N$1426+($V$1426&lt;&gt;2)*$V$1426+($AD$1426&lt;&gt;2)*$AD$1426)/(($F$1426&lt;&gt;2)+($N$1426&lt;&gt;2)+($V$1426&lt;&gt;2)+($AD$1426&lt;&gt;2))&gt;=0.5,1,0))</f>
        <v/>
      </c>
      <c r="AU1426" s="8">
        <f>IF(($G$1426&lt;&gt;2)+($O$1426&lt;&gt;2)+($W$1426&lt;&gt;2)+($AE$1426&lt;&gt;2)=0,2,IF((($G$1426&lt;&gt;2)*$G$1426+($O$1426&lt;&gt;2)*$O$1426+($W$1426&lt;&gt;2)*$W$1426+($AE$1426&lt;&gt;2)*$AE$1426)/(($G$1426&lt;&gt;2)+($O$1426&lt;&gt;2)+($W$1426&lt;&gt;2)+($AE$1426&lt;&gt;2))&gt;=0.5,1,0))</f>
        <v/>
      </c>
      <c r="AV1426" s="8">
        <f>IF(($H$1426&lt;&gt;2)+($P$1426&lt;&gt;2)+($X$1426&lt;&gt;2)+($AF$1426&lt;&gt;2)=0,2,IF((($H$1426&lt;&gt;2)*$H$1426+($P$1426&lt;&gt;2)*$P$1426+($X$1426&lt;&gt;2)*$X$1426+($AF$1426&lt;&gt;2)*$AF$1426)/(($H$1426&lt;&gt;2)+($P$1426&lt;&gt;2)+($X$1426&lt;&gt;2)+($AF$1426&lt;&gt;2))&gt;=0.5,1,0))</f>
        <v/>
      </c>
      <c r="AX1426" s="16">
        <f>'Ground truth'!$B$14</f>
        <v/>
      </c>
      <c r="AY1426" s="16">
        <f>'Ground truth'!$C$14</f>
        <v/>
      </c>
      <c r="AZ1426" s="16">
        <f>'Ground truth'!$D$14</f>
        <v/>
      </c>
      <c r="BA1426" s="16">
        <f>'Ground truth'!$E$14</f>
        <v/>
      </c>
      <c r="BB1426" s="16">
        <f>'Ground truth'!$F$14</f>
        <v/>
      </c>
      <c r="BC1426" s="16">
        <f>'Ground truth'!$G$14</f>
        <v/>
      </c>
      <c r="BD1426" s="16">
        <f>'Ground truth'!$H$14</f>
        <v/>
      </c>
    </row>
    <row r="1427">
      <c r="A1427" s="3" t="inlineStr">
        <is>
          <t>Housing</t>
        </is>
      </c>
      <c r="B1427" s="8" t="n">
        <v>1</v>
      </c>
      <c r="C1427" s="8" t="n">
        <v>1</v>
      </c>
      <c r="D1427" s="8" t="n">
        <v>1</v>
      </c>
      <c r="E1427" s="8" t="n">
        <v>0</v>
      </c>
      <c r="F1427" s="8" t="n">
        <v>0</v>
      </c>
      <c r="G1427" s="8" t="n">
        <v>1</v>
      </c>
      <c r="H1427" s="8" t="n">
        <v>0</v>
      </c>
      <c r="J1427" s="8" t="n">
        <v>1</v>
      </c>
      <c r="K1427" s="8" t="n">
        <v>1</v>
      </c>
      <c r="L1427" s="8" t="n">
        <v>1</v>
      </c>
      <c r="M1427" s="8" t="n">
        <v>0</v>
      </c>
      <c r="N1427" s="8" t="n">
        <v>0</v>
      </c>
      <c r="O1427" s="8" t="n">
        <v>1</v>
      </c>
      <c r="P1427" s="8" t="n">
        <v>0</v>
      </c>
      <c r="R1427" s="8" t="n">
        <v>1</v>
      </c>
      <c r="S1427" s="8" t="n">
        <v>1</v>
      </c>
      <c r="T1427" s="8" t="n">
        <v>1</v>
      </c>
      <c r="U1427" s="8" t="n">
        <v>0</v>
      </c>
      <c r="V1427" s="8" t="n">
        <v>0</v>
      </c>
      <c r="W1427" s="8" t="n">
        <v>1</v>
      </c>
      <c r="X1427" s="8" t="n">
        <v>0</v>
      </c>
      <c r="Z1427" s="8" t="n">
        <v>1</v>
      </c>
      <c r="AA1427" s="8" t="n">
        <v>1</v>
      </c>
      <c r="AB1427" s="8" t="n">
        <v>1</v>
      </c>
      <c r="AC1427" s="8" t="n">
        <v>0</v>
      </c>
      <c r="AD1427" s="8" t="n">
        <v>0</v>
      </c>
      <c r="AE1427" s="8" t="n">
        <v>1</v>
      </c>
      <c r="AF1427" s="8" t="n">
        <v>0</v>
      </c>
      <c r="AP1427" s="8">
        <f>IF(($B$1427&lt;&gt;2)+($J$1427&lt;&gt;2)+($R$1427&lt;&gt;2)+($Z$1427&lt;&gt;2)=0,2,IF((($B$1427&lt;&gt;2)*$B$1427+($J$1427&lt;&gt;2)*$J$1427+($R$1427&lt;&gt;2)*$R$1427+($Z$1427&lt;&gt;2)*$Z$1427)/(($B$1427&lt;&gt;2)+($J$1427&lt;&gt;2)+($R$1427&lt;&gt;2)+($Z$1427&lt;&gt;2))&gt;=0.5,1,0))</f>
        <v/>
      </c>
      <c r="AQ1427" s="8">
        <f>IF(($C$1427&lt;&gt;2)+($K$1427&lt;&gt;2)+($S$1427&lt;&gt;2)+($AA$1427&lt;&gt;2)=0,2,IF((($C$1427&lt;&gt;2)*$C$1427+($K$1427&lt;&gt;2)*$K$1427+($S$1427&lt;&gt;2)*$S$1427+($AA$1427&lt;&gt;2)*$AA$1427)/(($C$1427&lt;&gt;2)+($K$1427&lt;&gt;2)+($S$1427&lt;&gt;2)+($AA$1427&lt;&gt;2))&gt;=0.5,1,0))</f>
        <v/>
      </c>
      <c r="AR1427" s="8">
        <f>IF(($D$1427&lt;&gt;2)+($L$1427&lt;&gt;2)+($T$1427&lt;&gt;2)+($AB$1427&lt;&gt;2)=0,2,IF((($D$1427&lt;&gt;2)*$D$1427+($L$1427&lt;&gt;2)*$L$1427+($T$1427&lt;&gt;2)*$T$1427+($AB$1427&lt;&gt;2)*$AB$1427)/(($D$1427&lt;&gt;2)+($L$1427&lt;&gt;2)+($T$1427&lt;&gt;2)+($AB$1427&lt;&gt;2))&gt;=0.5,1,0))</f>
        <v/>
      </c>
      <c r="AS1427" s="8">
        <f>IF(($E$1427&lt;&gt;2)+($M$1427&lt;&gt;2)+($U$1427&lt;&gt;2)+($AC$1427&lt;&gt;2)=0,2,IF((($E$1427&lt;&gt;2)*$E$1427+($M$1427&lt;&gt;2)*$M$1427+($U$1427&lt;&gt;2)*$U$1427+($AC$1427&lt;&gt;2)*$AC$1427)/(($E$1427&lt;&gt;2)+($M$1427&lt;&gt;2)+($U$1427&lt;&gt;2)+($AC$1427&lt;&gt;2))&gt;=0.5,1,0))</f>
        <v/>
      </c>
      <c r="AT1427" s="8">
        <f>IF(($F$1427&lt;&gt;2)+($N$1427&lt;&gt;2)+($V$1427&lt;&gt;2)+($AD$1427&lt;&gt;2)=0,2,IF((($F$1427&lt;&gt;2)*$F$1427+($N$1427&lt;&gt;2)*$N$1427+($V$1427&lt;&gt;2)*$V$1427+($AD$1427&lt;&gt;2)*$AD$1427)/(($F$1427&lt;&gt;2)+($N$1427&lt;&gt;2)+($V$1427&lt;&gt;2)+($AD$1427&lt;&gt;2))&gt;=0.5,1,0))</f>
        <v/>
      </c>
      <c r="AU1427" s="8">
        <f>IF(($G$1427&lt;&gt;2)+($O$1427&lt;&gt;2)+($W$1427&lt;&gt;2)+($AE$1427&lt;&gt;2)=0,2,IF((($G$1427&lt;&gt;2)*$G$1427+($O$1427&lt;&gt;2)*$O$1427+($W$1427&lt;&gt;2)*$W$1427+($AE$1427&lt;&gt;2)*$AE$1427)/(($G$1427&lt;&gt;2)+($O$1427&lt;&gt;2)+($W$1427&lt;&gt;2)+($AE$1427&lt;&gt;2))&gt;=0.5,1,0))</f>
        <v/>
      </c>
      <c r="AV1427" s="8">
        <f>IF(($H$1427&lt;&gt;2)+($P$1427&lt;&gt;2)+($X$1427&lt;&gt;2)+($AF$1427&lt;&gt;2)=0,2,IF((($H$1427&lt;&gt;2)*$H$1427+($P$1427&lt;&gt;2)*$P$1427+($X$1427&lt;&gt;2)*$X$1427+($AF$1427&lt;&gt;2)*$AF$1427)/(($H$1427&lt;&gt;2)+($P$1427&lt;&gt;2)+($X$1427&lt;&gt;2)+($AF$1427&lt;&gt;2))&gt;=0.5,1,0))</f>
        <v/>
      </c>
      <c r="AX1427" s="16">
        <f>'Ground truth'!$B$15</f>
        <v/>
      </c>
      <c r="AY1427" s="16">
        <f>'Ground truth'!$C$15</f>
        <v/>
      </c>
      <c r="AZ1427" s="16">
        <f>'Ground truth'!$D$15</f>
        <v/>
      </c>
      <c r="BA1427" s="16">
        <f>'Ground truth'!$E$15</f>
        <v/>
      </c>
      <c r="BB1427" s="16">
        <f>'Ground truth'!$F$15</f>
        <v/>
      </c>
      <c r="BC1427" s="16">
        <f>'Ground truth'!$G$15</f>
        <v/>
      </c>
      <c r="BD1427" s="16">
        <f>'Ground truth'!$H$15</f>
        <v/>
      </c>
    </row>
    <row r="1428">
      <c r="A1428" s="3" t="inlineStr">
        <is>
          <t>Ring Gear</t>
        </is>
      </c>
      <c r="B1428" s="8" t="n">
        <v>0</v>
      </c>
      <c r="C1428" s="8" t="n">
        <v>1</v>
      </c>
      <c r="D1428" s="8" t="n">
        <v>1</v>
      </c>
      <c r="E1428" s="8" t="n">
        <v>0</v>
      </c>
      <c r="F1428" s="8" t="n">
        <v>0</v>
      </c>
      <c r="G1428" s="8" t="n">
        <v>0</v>
      </c>
      <c r="H1428" s="8" t="n">
        <v>0</v>
      </c>
      <c r="J1428" s="8" t="n">
        <v>0</v>
      </c>
      <c r="K1428" s="8" t="n">
        <v>1</v>
      </c>
      <c r="L1428" s="8" t="n">
        <v>1</v>
      </c>
      <c r="M1428" s="8" t="n">
        <v>0</v>
      </c>
      <c r="N1428" s="8" t="n">
        <v>0</v>
      </c>
      <c r="O1428" s="8" t="n">
        <v>0</v>
      </c>
      <c r="P1428" s="8" t="n">
        <v>0</v>
      </c>
      <c r="R1428" s="8" t="n">
        <v>0</v>
      </c>
      <c r="S1428" s="8" t="n">
        <v>1</v>
      </c>
      <c r="T1428" s="8" t="n">
        <v>1</v>
      </c>
      <c r="U1428" s="8" t="n">
        <v>0</v>
      </c>
      <c r="V1428" s="8" t="n">
        <v>0</v>
      </c>
      <c r="W1428" s="8" t="n">
        <v>0</v>
      </c>
      <c r="X1428" s="8" t="n">
        <v>0</v>
      </c>
      <c r="Z1428" s="8" t="n">
        <v>0</v>
      </c>
      <c r="AA1428" s="8" t="n">
        <v>1</v>
      </c>
      <c r="AB1428" s="8" t="n">
        <v>1</v>
      </c>
      <c r="AC1428" s="8" t="n">
        <v>0</v>
      </c>
      <c r="AD1428" s="8" t="n">
        <v>0</v>
      </c>
      <c r="AE1428" s="8" t="n">
        <v>0</v>
      </c>
      <c r="AF1428" s="8" t="n">
        <v>0</v>
      </c>
      <c r="AP1428" s="8">
        <f>IF(($B$1428&lt;&gt;2)+($J$1428&lt;&gt;2)+($R$1428&lt;&gt;2)+($Z$1428&lt;&gt;2)=0,2,IF((($B$1428&lt;&gt;2)*$B$1428+($J$1428&lt;&gt;2)*$J$1428+($R$1428&lt;&gt;2)*$R$1428+($Z$1428&lt;&gt;2)*$Z$1428)/(($B$1428&lt;&gt;2)+($J$1428&lt;&gt;2)+($R$1428&lt;&gt;2)+($Z$1428&lt;&gt;2))&gt;=0.5,1,0))</f>
        <v/>
      </c>
      <c r="AQ1428" s="8">
        <f>IF(($C$1428&lt;&gt;2)+($K$1428&lt;&gt;2)+($S$1428&lt;&gt;2)+($AA$1428&lt;&gt;2)=0,2,IF((($C$1428&lt;&gt;2)*$C$1428+($K$1428&lt;&gt;2)*$K$1428+($S$1428&lt;&gt;2)*$S$1428+($AA$1428&lt;&gt;2)*$AA$1428)/(($C$1428&lt;&gt;2)+($K$1428&lt;&gt;2)+($S$1428&lt;&gt;2)+($AA$1428&lt;&gt;2))&gt;=0.5,1,0))</f>
        <v/>
      </c>
      <c r="AR1428" s="8">
        <f>IF(($D$1428&lt;&gt;2)+($L$1428&lt;&gt;2)+($T$1428&lt;&gt;2)+($AB$1428&lt;&gt;2)=0,2,IF((($D$1428&lt;&gt;2)*$D$1428+($L$1428&lt;&gt;2)*$L$1428+($T$1428&lt;&gt;2)*$T$1428+($AB$1428&lt;&gt;2)*$AB$1428)/(($D$1428&lt;&gt;2)+($L$1428&lt;&gt;2)+($T$1428&lt;&gt;2)+($AB$1428&lt;&gt;2))&gt;=0.5,1,0))</f>
        <v/>
      </c>
      <c r="AS1428" s="8">
        <f>IF(($E$1428&lt;&gt;2)+($M$1428&lt;&gt;2)+($U$1428&lt;&gt;2)+($AC$1428&lt;&gt;2)=0,2,IF((($E$1428&lt;&gt;2)*$E$1428+($M$1428&lt;&gt;2)*$M$1428+($U$1428&lt;&gt;2)*$U$1428+($AC$1428&lt;&gt;2)*$AC$1428)/(($E$1428&lt;&gt;2)+($M$1428&lt;&gt;2)+($U$1428&lt;&gt;2)+($AC$1428&lt;&gt;2))&gt;=0.5,1,0))</f>
        <v/>
      </c>
      <c r="AT1428" s="8">
        <f>IF(($F$1428&lt;&gt;2)+($N$1428&lt;&gt;2)+($V$1428&lt;&gt;2)+($AD$1428&lt;&gt;2)=0,2,IF((($F$1428&lt;&gt;2)*$F$1428+($N$1428&lt;&gt;2)*$N$1428+($V$1428&lt;&gt;2)*$V$1428+($AD$1428&lt;&gt;2)*$AD$1428)/(($F$1428&lt;&gt;2)+($N$1428&lt;&gt;2)+($V$1428&lt;&gt;2)+($AD$1428&lt;&gt;2))&gt;=0.5,1,0))</f>
        <v/>
      </c>
      <c r="AU1428" s="8">
        <f>IF(($G$1428&lt;&gt;2)+($O$1428&lt;&gt;2)+($W$1428&lt;&gt;2)+($AE$1428&lt;&gt;2)=0,2,IF((($G$1428&lt;&gt;2)*$G$1428+($O$1428&lt;&gt;2)*$O$1428+($W$1428&lt;&gt;2)*$W$1428+($AE$1428&lt;&gt;2)*$AE$1428)/(($G$1428&lt;&gt;2)+($O$1428&lt;&gt;2)+($W$1428&lt;&gt;2)+($AE$1428&lt;&gt;2))&gt;=0.5,1,0))</f>
        <v/>
      </c>
      <c r="AV1428" s="8">
        <f>IF(($H$1428&lt;&gt;2)+($P$1428&lt;&gt;2)+($X$1428&lt;&gt;2)+($AF$1428&lt;&gt;2)=0,2,IF((($H$1428&lt;&gt;2)*$H$1428+($P$1428&lt;&gt;2)*$P$1428+($X$1428&lt;&gt;2)*$X$1428+($AF$1428&lt;&gt;2)*$AF$1428)/(($H$1428&lt;&gt;2)+($P$1428&lt;&gt;2)+($X$1428&lt;&gt;2)+($AF$1428&lt;&gt;2))&gt;=0.5,1,0))</f>
        <v/>
      </c>
      <c r="AX1428" s="16">
        <f>'Ground truth'!$B$16</f>
        <v/>
      </c>
      <c r="AY1428" s="16">
        <f>'Ground truth'!$C$16</f>
        <v/>
      </c>
      <c r="AZ1428" s="16">
        <f>'Ground truth'!$D$16</f>
        <v/>
      </c>
      <c r="BA1428" s="16">
        <f>'Ground truth'!$E$16</f>
        <v/>
      </c>
      <c r="BB1428" s="16">
        <f>'Ground truth'!$F$16</f>
        <v/>
      </c>
      <c r="BC1428" s="16">
        <f>'Ground truth'!$G$16</f>
        <v/>
      </c>
      <c r="BD1428" s="16">
        <f>'Ground truth'!$H$16</f>
        <v/>
      </c>
    </row>
    <row r="1429">
      <c r="A1429" s="3" t="inlineStr">
        <is>
          <t>Clip</t>
        </is>
      </c>
      <c r="B1429" s="8" t="n">
        <v>0</v>
      </c>
      <c r="C1429" s="8" t="n">
        <v>0</v>
      </c>
      <c r="D1429" s="8" t="n">
        <v>0</v>
      </c>
      <c r="E1429" s="8" t="n">
        <v>1</v>
      </c>
      <c r="F1429" s="8" t="n">
        <v>0</v>
      </c>
      <c r="G1429" s="8" t="n">
        <v>0</v>
      </c>
      <c r="H1429" s="8" t="n">
        <v>0</v>
      </c>
      <c r="J1429" s="8" t="n">
        <v>0</v>
      </c>
      <c r="K1429" s="8" t="n">
        <v>0</v>
      </c>
      <c r="L1429" s="8" t="n">
        <v>0</v>
      </c>
      <c r="M1429" s="8" t="n">
        <v>1</v>
      </c>
      <c r="N1429" s="8" t="n">
        <v>0</v>
      </c>
      <c r="O1429" s="8" t="n">
        <v>0</v>
      </c>
      <c r="P1429" s="8" t="n">
        <v>0</v>
      </c>
      <c r="R1429" s="8" t="n">
        <v>0</v>
      </c>
      <c r="S1429" s="8" t="n">
        <v>0</v>
      </c>
      <c r="T1429" s="8" t="n">
        <v>0</v>
      </c>
      <c r="U1429" s="8" t="n">
        <v>1</v>
      </c>
      <c r="V1429" s="8" t="n">
        <v>0</v>
      </c>
      <c r="W1429" s="8" t="n">
        <v>0</v>
      </c>
      <c r="X1429" s="8" t="n">
        <v>0</v>
      </c>
      <c r="Z1429" s="8" t="n">
        <v>0</v>
      </c>
      <c r="AA1429" s="8" t="n">
        <v>0</v>
      </c>
      <c r="AB1429" s="8" t="n">
        <v>0</v>
      </c>
      <c r="AC1429" s="8" t="n">
        <v>1</v>
      </c>
      <c r="AD1429" s="8" t="n">
        <v>0</v>
      </c>
      <c r="AE1429" s="8" t="n">
        <v>0</v>
      </c>
      <c r="AF1429" s="8" t="n">
        <v>0</v>
      </c>
      <c r="AP1429" s="8">
        <f>IF(($B$1429&lt;&gt;2)+($J$1429&lt;&gt;2)+($R$1429&lt;&gt;2)+($Z$1429&lt;&gt;2)=0,2,IF((($B$1429&lt;&gt;2)*$B$1429+($J$1429&lt;&gt;2)*$J$1429+($R$1429&lt;&gt;2)*$R$1429+($Z$1429&lt;&gt;2)*$Z$1429)/(($B$1429&lt;&gt;2)+($J$1429&lt;&gt;2)+($R$1429&lt;&gt;2)+($Z$1429&lt;&gt;2))&gt;=0.5,1,0))</f>
        <v/>
      </c>
      <c r="AQ1429" s="8">
        <f>IF(($C$1429&lt;&gt;2)+($K$1429&lt;&gt;2)+($S$1429&lt;&gt;2)+($AA$1429&lt;&gt;2)=0,2,IF((($C$1429&lt;&gt;2)*$C$1429+($K$1429&lt;&gt;2)*$K$1429+($S$1429&lt;&gt;2)*$S$1429+($AA$1429&lt;&gt;2)*$AA$1429)/(($C$1429&lt;&gt;2)+($K$1429&lt;&gt;2)+($S$1429&lt;&gt;2)+($AA$1429&lt;&gt;2))&gt;=0.5,1,0))</f>
        <v/>
      </c>
      <c r="AR1429" s="8">
        <f>IF(($D$1429&lt;&gt;2)+($L$1429&lt;&gt;2)+($T$1429&lt;&gt;2)+($AB$1429&lt;&gt;2)=0,2,IF((($D$1429&lt;&gt;2)*$D$1429+($L$1429&lt;&gt;2)*$L$1429+($T$1429&lt;&gt;2)*$T$1429+($AB$1429&lt;&gt;2)*$AB$1429)/(($D$1429&lt;&gt;2)+($L$1429&lt;&gt;2)+($T$1429&lt;&gt;2)+($AB$1429&lt;&gt;2))&gt;=0.5,1,0))</f>
        <v/>
      </c>
      <c r="AS1429" s="8">
        <f>IF(($E$1429&lt;&gt;2)+($M$1429&lt;&gt;2)+($U$1429&lt;&gt;2)+($AC$1429&lt;&gt;2)=0,2,IF((($E$1429&lt;&gt;2)*$E$1429+($M$1429&lt;&gt;2)*$M$1429+($U$1429&lt;&gt;2)*$U$1429+($AC$1429&lt;&gt;2)*$AC$1429)/(($E$1429&lt;&gt;2)+($M$1429&lt;&gt;2)+($U$1429&lt;&gt;2)+($AC$1429&lt;&gt;2))&gt;=0.5,1,0))</f>
        <v/>
      </c>
      <c r="AT1429" s="8">
        <f>IF(($F$1429&lt;&gt;2)+($N$1429&lt;&gt;2)+($V$1429&lt;&gt;2)+($AD$1429&lt;&gt;2)=0,2,IF((($F$1429&lt;&gt;2)*$F$1429+($N$1429&lt;&gt;2)*$N$1429+($V$1429&lt;&gt;2)*$V$1429+($AD$1429&lt;&gt;2)*$AD$1429)/(($F$1429&lt;&gt;2)+($N$1429&lt;&gt;2)+($V$1429&lt;&gt;2)+($AD$1429&lt;&gt;2))&gt;=0.5,1,0))</f>
        <v/>
      </c>
      <c r="AU1429" s="8">
        <f>IF(($G$1429&lt;&gt;2)+($O$1429&lt;&gt;2)+($W$1429&lt;&gt;2)+($AE$1429&lt;&gt;2)=0,2,IF((($G$1429&lt;&gt;2)*$G$1429+($O$1429&lt;&gt;2)*$O$1429+($W$1429&lt;&gt;2)*$W$1429+($AE$1429&lt;&gt;2)*$AE$1429)/(($G$1429&lt;&gt;2)+($O$1429&lt;&gt;2)+($W$1429&lt;&gt;2)+($AE$1429&lt;&gt;2))&gt;=0.5,1,0))</f>
        <v/>
      </c>
      <c r="AV1429" s="8">
        <f>IF(($H$1429&lt;&gt;2)+($P$1429&lt;&gt;2)+($X$1429&lt;&gt;2)+($AF$1429&lt;&gt;2)=0,2,IF((($H$1429&lt;&gt;2)*$H$1429+($P$1429&lt;&gt;2)*$P$1429+($X$1429&lt;&gt;2)*$X$1429+($AF$1429&lt;&gt;2)*$AF$1429)/(($H$1429&lt;&gt;2)+($P$1429&lt;&gt;2)+($X$1429&lt;&gt;2)+($AF$1429&lt;&gt;2))&gt;=0.5,1,0))</f>
        <v/>
      </c>
      <c r="AX1429" s="16">
        <f>'Ground truth'!$B$17</f>
        <v/>
      </c>
      <c r="AY1429" s="16">
        <f>'Ground truth'!$C$17</f>
        <v/>
      </c>
      <c r="AZ1429" s="16">
        <f>'Ground truth'!$D$17</f>
        <v/>
      </c>
      <c r="BA1429" s="16">
        <f>'Ground truth'!$E$17</f>
        <v/>
      </c>
      <c r="BB1429" s="16">
        <f>'Ground truth'!$F$17</f>
        <v/>
      </c>
      <c r="BC1429" s="16">
        <f>'Ground truth'!$G$17</f>
        <v/>
      </c>
      <c r="BD1429" s="16">
        <f>'Ground truth'!$H$17</f>
        <v/>
      </c>
    </row>
    <row r="1430">
      <c r="A1430" s="3" t="inlineStr">
        <is>
          <t>Battery</t>
        </is>
      </c>
      <c r="B1430" s="8" t="n">
        <v>1</v>
      </c>
      <c r="C1430" s="8" t="n">
        <v>0</v>
      </c>
      <c r="D1430" s="8" t="n">
        <v>0</v>
      </c>
      <c r="E1430" s="8" t="n">
        <v>0</v>
      </c>
      <c r="F1430" s="8" t="n">
        <v>1</v>
      </c>
      <c r="G1430" s="8" t="n">
        <v>1</v>
      </c>
      <c r="H1430" s="8" t="n">
        <v>0</v>
      </c>
      <c r="J1430" s="8" t="n">
        <v>1</v>
      </c>
      <c r="K1430" s="8" t="n">
        <v>0</v>
      </c>
      <c r="L1430" s="8" t="n">
        <v>0</v>
      </c>
      <c r="M1430" s="8" t="n">
        <v>0</v>
      </c>
      <c r="N1430" s="8" t="n">
        <v>1</v>
      </c>
      <c r="O1430" s="8" t="n">
        <v>1</v>
      </c>
      <c r="P1430" s="8" t="n">
        <v>0</v>
      </c>
      <c r="R1430" s="8" t="n">
        <v>1</v>
      </c>
      <c r="S1430" s="8" t="n">
        <v>0</v>
      </c>
      <c r="T1430" s="8" t="n">
        <v>0</v>
      </c>
      <c r="U1430" s="8" t="n">
        <v>0</v>
      </c>
      <c r="V1430" s="8" t="n">
        <v>1</v>
      </c>
      <c r="W1430" s="8" t="n">
        <v>1</v>
      </c>
      <c r="X1430" s="8" t="n">
        <v>0</v>
      </c>
      <c r="Z1430" s="8" t="n">
        <v>1</v>
      </c>
      <c r="AA1430" s="8" t="n">
        <v>0</v>
      </c>
      <c r="AB1430" s="8" t="n">
        <v>0</v>
      </c>
      <c r="AC1430" s="8" t="n">
        <v>0</v>
      </c>
      <c r="AD1430" s="8" t="n">
        <v>1</v>
      </c>
      <c r="AE1430" s="8" t="n">
        <v>1</v>
      </c>
      <c r="AF1430" s="8" t="n">
        <v>0</v>
      </c>
      <c r="AP1430" s="8">
        <f>IF(($B$1430&lt;&gt;2)+($J$1430&lt;&gt;2)+($R$1430&lt;&gt;2)+($Z$1430&lt;&gt;2)=0,2,IF((($B$1430&lt;&gt;2)*$B$1430+($J$1430&lt;&gt;2)*$J$1430+($R$1430&lt;&gt;2)*$R$1430+($Z$1430&lt;&gt;2)*$Z$1430)/(($B$1430&lt;&gt;2)+($J$1430&lt;&gt;2)+($R$1430&lt;&gt;2)+($Z$1430&lt;&gt;2))&gt;=0.5,1,0))</f>
        <v/>
      </c>
      <c r="AQ1430" s="8">
        <f>IF(($C$1430&lt;&gt;2)+($K$1430&lt;&gt;2)+($S$1430&lt;&gt;2)+($AA$1430&lt;&gt;2)=0,2,IF((($C$1430&lt;&gt;2)*$C$1430+($K$1430&lt;&gt;2)*$K$1430+($S$1430&lt;&gt;2)*$S$1430+($AA$1430&lt;&gt;2)*$AA$1430)/(($C$1430&lt;&gt;2)+($K$1430&lt;&gt;2)+($S$1430&lt;&gt;2)+($AA$1430&lt;&gt;2))&gt;=0.5,1,0))</f>
        <v/>
      </c>
      <c r="AR1430" s="8">
        <f>IF(($D$1430&lt;&gt;2)+($L$1430&lt;&gt;2)+($T$1430&lt;&gt;2)+($AB$1430&lt;&gt;2)=0,2,IF((($D$1430&lt;&gt;2)*$D$1430+($L$1430&lt;&gt;2)*$L$1430+($T$1430&lt;&gt;2)*$T$1430+($AB$1430&lt;&gt;2)*$AB$1430)/(($D$1430&lt;&gt;2)+($L$1430&lt;&gt;2)+($T$1430&lt;&gt;2)+($AB$1430&lt;&gt;2))&gt;=0.5,1,0))</f>
        <v/>
      </c>
      <c r="AS1430" s="8">
        <f>IF(($E$1430&lt;&gt;2)+($M$1430&lt;&gt;2)+($U$1430&lt;&gt;2)+($AC$1430&lt;&gt;2)=0,2,IF((($E$1430&lt;&gt;2)*$E$1430+($M$1430&lt;&gt;2)*$M$1430+($U$1430&lt;&gt;2)*$U$1430+($AC$1430&lt;&gt;2)*$AC$1430)/(($E$1430&lt;&gt;2)+($M$1430&lt;&gt;2)+($U$1430&lt;&gt;2)+($AC$1430&lt;&gt;2))&gt;=0.5,1,0))</f>
        <v/>
      </c>
      <c r="AT1430" s="8">
        <f>IF(($F$1430&lt;&gt;2)+($N$1430&lt;&gt;2)+($V$1430&lt;&gt;2)+($AD$1430&lt;&gt;2)=0,2,IF((($F$1430&lt;&gt;2)*$F$1430+($N$1430&lt;&gt;2)*$N$1430+($V$1430&lt;&gt;2)*$V$1430+($AD$1430&lt;&gt;2)*$AD$1430)/(($F$1430&lt;&gt;2)+($N$1430&lt;&gt;2)+($V$1430&lt;&gt;2)+($AD$1430&lt;&gt;2))&gt;=0.5,1,0))</f>
        <v/>
      </c>
      <c r="AU1430" s="8">
        <f>IF(($G$1430&lt;&gt;2)+($O$1430&lt;&gt;2)+($W$1430&lt;&gt;2)+($AE$1430&lt;&gt;2)=0,2,IF((($G$1430&lt;&gt;2)*$G$1430+($O$1430&lt;&gt;2)*$O$1430+($W$1430&lt;&gt;2)*$W$1430+($AE$1430&lt;&gt;2)*$AE$1430)/(($G$1430&lt;&gt;2)+($O$1430&lt;&gt;2)+($W$1430&lt;&gt;2)+($AE$1430&lt;&gt;2))&gt;=0.5,1,0))</f>
        <v/>
      </c>
      <c r="AV1430" s="8">
        <f>IF(($H$1430&lt;&gt;2)+($P$1430&lt;&gt;2)+($X$1430&lt;&gt;2)+($AF$1430&lt;&gt;2)=0,2,IF((($H$1430&lt;&gt;2)*$H$1430+($P$1430&lt;&gt;2)*$P$1430+($X$1430&lt;&gt;2)*$X$1430+($AF$1430&lt;&gt;2)*$AF$1430)/(($H$1430&lt;&gt;2)+($P$1430&lt;&gt;2)+($X$1430&lt;&gt;2)+($AF$1430&lt;&gt;2))&gt;=0.5,1,0))</f>
        <v/>
      </c>
      <c r="AX1430" s="16">
        <f>'Ground truth'!$B$18</f>
        <v/>
      </c>
      <c r="AY1430" s="16">
        <f>'Ground truth'!$C$18</f>
        <v/>
      </c>
      <c r="AZ1430" s="16">
        <f>'Ground truth'!$D$18</f>
        <v/>
      </c>
      <c r="BA1430" s="16">
        <f>'Ground truth'!$E$18</f>
        <v/>
      </c>
      <c r="BB1430" s="16">
        <f>'Ground truth'!$F$18</f>
        <v/>
      </c>
      <c r="BC1430" s="16">
        <f>'Ground truth'!$G$18</f>
        <v/>
      </c>
      <c r="BD1430" s="16">
        <f>'Ground truth'!$H$18</f>
        <v/>
      </c>
    </row>
    <row r="1431">
      <c r="A1431" s="3" t="inlineStr">
        <is>
          <t>Switch</t>
        </is>
      </c>
      <c r="B1431" s="8" t="n">
        <v>1</v>
      </c>
      <c r="C1431" s="8" t="n">
        <v>1</v>
      </c>
      <c r="D1431" s="8" t="n">
        <v>0</v>
      </c>
      <c r="E1431" s="8" t="n">
        <v>0</v>
      </c>
      <c r="F1431" s="8" t="n">
        <v>1</v>
      </c>
      <c r="G1431" s="8" t="n">
        <v>1</v>
      </c>
      <c r="H1431" s="8" t="n">
        <v>1</v>
      </c>
      <c r="J1431" s="8" t="n">
        <v>1</v>
      </c>
      <c r="K1431" s="8" t="n">
        <v>1</v>
      </c>
      <c r="L1431" s="8" t="n">
        <v>0</v>
      </c>
      <c r="M1431" s="8" t="n">
        <v>0</v>
      </c>
      <c r="N1431" s="8" t="n">
        <v>1</v>
      </c>
      <c r="O1431" s="8" t="n">
        <v>1</v>
      </c>
      <c r="P1431" s="8" t="n">
        <v>1</v>
      </c>
      <c r="R1431" s="8" t="n">
        <v>1</v>
      </c>
      <c r="S1431" s="8" t="n">
        <v>1</v>
      </c>
      <c r="T1431" s="8" t="n">
        <v>0</v>
      </c>
      <c r="U1431" s="8" t="n">
        <v>0</v>
      </c>
      <c r="V1431" s="8" t="n">
        <v>1</v>
      </c>
      <c r="W1431" s="8" t="n">
        <v>1</v>
      </c>
      <c r="X1431" s="8" t="n">
        <v>1</v>
      </c>
      <c r="Z1431" s="8" t="n">
        <v>1</v>
      </c>
      <c r="AA1431" s="8" t="n">
        <v>1</v>
      </c>
      <c r="AB1431" s="8" t="n">
        <v>0</v>
      </c>
      <c r="AC1431" s="8" t="n">
        <v>0</v>
      </c>
      <c r="AD1431" s="8" t="n">
        <v>1</v>
      </c>
      <c r="AE1431" s="8" t="n">
        <v>1</v>
      </c>
      <c r="AF1431" s="8" t="n">
        <v>1</v>
      </c>
      <c r="AP1431" s="8">
        <f>IF(($B$1431&lt;&gt;2)+($J$1431&lt;&gt;2)+($R$1431&lt;&gt;2)+($Z$1431&lt;&gt;2)=0,2,IF((($B$1431&lt;&gt;2)*$B$1431+($J$1431&lt;&gt;2)*$J$1431+($R$1431&lt;&gt;2)*$R$1431+($Z$1431&lt;&gt;2)*$Z$1431)/(($B$1431&lt;&gt;2)+($J$1431&lt;&gt;2)+($R$1431&lt;&gt;2)+($Z$1431&lt;&gt;2))&gt;=0.5,1,0))</f>
        <v/>
      </c>
      <c r="AQ1431" s="8">
        <f>IF(($C$1431&lt;&gt;2)+($K$1431&lt;&gt;2)+($S$1431&lt;&gt;2)+($AA$1431&lt;&gt;2)=0,2,IF((($C$1431&lt;&gt;2)*$C$1431+($K$1431&lt;&gt;2)*$K$1431+($S$1431&lt;&gt;2)*$S$1431+($AA$1431&lt;&gt;2)*$AA$1431)/(($C$1431&lt;&gt;2)+($K$1431&lt;&gt;2)+($S$1431&lt;&gt;2)+($AA$1431&lt;&gt;2))&gt;=0.5,1,0))</f>
        <v/>
      </c>
      <c r="AR1431" s="8">
        <f>IF(($D$1431&lt;&gt;2)+($L$1431&lt;&gt;2)+($T$1431&lt;&gt;2)+($AB$1431&lt;&gt;2)=0,2,IF((($D$1431&lt;&gt;2)*$D$1431+($L$1431&lt;&gt;2)*$L$1431+($T$1431&lt;&gt;2)*$T$1431+($AB$1431&lt;&gt;2)*$AB$1431)/(($D$1431&lt;&gt;2)+($L$1431&lt;&gt;2)+($T$1431&lt;&gt;2)+($AB$1431&lt;&gt;2))&gt;=0.5,1,0))</f>
        <v/>
      </c>
      <c r="AS1431" s="8">
        <f>IF(($E$1431&lt;&gt;2)+($M$1431&lt;&gt;2)+($U$1431&lt;&gt;2)+($AC$1431&lt;&gt;2)=0,2,IF((($E$1431&lt;&gt;2)*$E$1431+($M$1431&lt;&gt;2)*$M$1431+($U$1431&lt;&gt;2)*$U$1431+($AC$1431&lt;&gt;2)*$AC$1431)/(($E$1431&lt;&gt;2)+($M$1431&lt;&gt;2)+($U$1431&lt;&gt;2)+($AC$1431&lt;&gt;2))&gt;=0.5,1,0))</f>
        <v/>
      </c>
      <c r="AT1431" s="8">
        <f>IF(($F$1431&lt;&gt;2)+($N$1431&lt;&gt;2)+($V$1431&lt;&gt;2)+($AD$1431&lt;&gt;2)=0,2,IF((($F$1431&lt;&gt;2)*$F$1431+($N$1431&lt;&gt;2)*$N$1431+($V$1431&lt;&gt;2)*$V$1431+($AD$1431&lt;&gt;2)*$AD$1431)/(($F$1431&lt;&gt;2)+($N$1431&lt;&gt;2)+($V$1431&lt;&gt;2)+($AD$1431&lt;&gt;2))&gt;=0.5,1,0))</f>
        <v/>
      </c>
      <c r="AU1431" s="8">
        <f>IF(($G$1431&lt;&gt;2)+($O$1431&lt;&gt;2)+($W$1431&lt;&gt;2)+($AE$1431&lt;&gt;2)=0,2,IF((($G$1431&lt;&gt;2)*$G$1431+($O$1431&lt;&gt;2)*$O$1431+($W$1431&lt;&gt;2)*$W$1431+($AE$1431&lt;&gt;2)*$AE$1431)/(($G$1431&lt;&gt;2)+($O$1431&lt;&gt;2)+($W$1431&lt;&gt;2)+($AE$1431&lt;&gt;2))&gt;=0.5,1,0))</f>
        <v/>
      </c>
      <c r="AV1431" s="8">
        <f>IF(($H$1431&lt;&gt;2)+($P$1431&lt;&gt;2)+($X$1431&lt;&gt;2)+($AF$1431&lt;&gt;2)=0,2,IF((($H$1431&lt;&gt;2)*$H$1431+($P$1431&lt;&gt;2)*$P$1431+($X$1431&lt;&gt;2)*$X$1431+($AF$1431&lt;&gt;2)*$AF$1431)/(($H$1431&lt;&gt;2)+($P$1431&lt;&gt;2)+($X$1431&lt;&gt;2)+($AF$1431&lt;&gt;2))&gt;=0.5,1,0))</f>
        <v/>
      </c>
      <c r="AX1431" s="16">
        <f>'Ground truth'!$B$19</f>
        <v/>
      </c>
      <c r="AY1431" s="16">
        <f>'Ground truth'!$C$19</f>
        <v/>
      </c>
      <c r="AZ1431" s="16">
        <f>'Ground truth'!$D$19</f>
        <v/>
      </c>
      <c r="BA1431" s="16">
        <f>'Ground truth'!$E$19</f>
        <v/>
      </c>
      <c r="BB1431" s="16">
        <f>'Ground truth'!$F$19</f>
        <v/>
      </c>
      <c r="BC1431" s="16">
        <f>'Ground truth'!$G$19</f>
        <v/>
      </c>
      <c r="BD1431" s="16">
        <f>'Ground truth'!$H$19</f>
        <v/>
      </c>
    </row>
    <row r="1432">
      <c r="A1432" s="3" t="inlineStr">
        <is>
          <t>Screwdriver Bit</t>
        </is>
      </c>
      <c r="B1432" s="8" t="n">
        <v>1</v>
      </c>
      <c r="C1432" s="8" t="n">
        <v>0</v>
      </c>
      <c r="D1432" s="8" t="n">
        <v>0</v>
      </c>
      <c r="E1432" s="8" t="n">
        <v>0</v>
      </c>
      <c r="F1432" s="8" t="n">
        <v>0</v>
      </c>
      <c r="G1432" s="8" t="n">
        <v>1</v>
      </c>
      <c r="H1432" s="8" t="n">
        <v>1</v>
      </c>
      <c r="J1432" s="8" t="n">
        <v>1</v>
      </c>
      <c r="K1432" s="8" t="n">
        <v>0</v>
      </c>
      <c r="L1432" s="8" t="n">
        <v>0</v>
      </c>
      <c r="M1432" s="8" t="n">
        <v>0</v>
      </c>
      <c r="N1432" s="8" t="n">
        <v>0</v>
      </c>
      <c r="O1432" s="8" t="n">
        <v>1</v>
      </c>
      <c r="P1432" s="8" t="n">
        <v>1</v>
      </c>
      <c r="R1432" s="8" t="n">
        <v>1</v>
      </c>
      <c r="S1432" s="8" t="n">
        <v>0</v>
      </c>
      <c r="T1432" s="8" t="n">
        <v>0</v>
      </c>
      <c r="U1432" s="8" t="n">
        <v>0</v>
      </c>
      <c r="V1432" s="8" t="n">
        <v>0</v>
      </c>
      <c r="W1432" s="8" t="n">
        <v>1</v>
      </c>
      <c r="X1432" s="8" t="n">
        <v>1</v>
      </c>
      <c r="Z1432" s="8" t="n">
        <v>1</v>
      </c>
      <c r="AA1432" s="8" t="n">
        <v>0</v>
      </c>
      <c r="AB1432" s="8" t="n">
        <v>0</v>
      </c>
      <c r="AC1432" s="8" t="n">
        <v>0</v>
      </c>
      <c r="AD1432" s="8" t="n">
        <v>0</v>
      </c>
      <c r="AE1432" s="8" t="n">
        <v>1</v>
      </c>
      <c r="AF1432" s="8" t="n">
        <v>1</v>
      </c>
      <c r="AP1432" s="8">
        <f>IF(($B$1432&lt;&gt;2)+($J$1432&lt;&gt;2)+($R$1432&lt;&gt;2)+($Z$1432&lt;&gt;2)=0,2,IF((($B$1432&lt;&gt;2)*$B$1432+($J$1432&lt;&gt;2)*$J$1432+($R$1432&lt;&gt;2)*$R$1432+($Z$1432&lt;&gt;2)*$Z$1432)/(($B$1432&lt;&gt;2)+($J$1432&lt;&gt;2)+($R$1432&lt;&gt;2)+($Z$1432&lt;&gt;2))&gt;=0.5,1,0))</f>
        <v/>
      </c>
      <c r="AQ1432" s="8">
        <f>IF(($C$1432&lt;&gt;2)+($K$1432&lt;&gt;2)+($S$1432&lt;&gt;2)+($AA$1432&lt;&gt;2)=0,2,IF((($C$1432&lt;&gt;2)*$C$1432+($K$1432&lt;&gt;2)*$K$1432+($S$1432&lt;&gt;2)*$S$1432+($AA$1432&lt;&gt;2)*$AA$1432)/(($C$1432&lt;&gt;2)+($K$1432&lt;&gt;2)+($S$1432&lt;&gt;2)+($AA$1432&lt;&gt;2))&gt;=0.5,1,0))</f>
        <v/>
      </c>
      <c r="AR1432" s="8">
        <f>IF(($D$1432&lt;&gt;2)+($L$1432&lt;&gt;2)+($T$1432&lt;&gt;2)+($AB$1432&lt;&gt;2)=0,2,IF((($D$1432&lt;&gt;2)*$D$1432+($L$1432&lt;&gt;2)*$L$1432+($T$1432&lt;&gt;2)*$T$1432+($AB$1432&lt;&gt;2)*$AB$1432)/(($D$1432&lt;&gt;2)+($L$1432&lt;&gt;2)+($T$1432&lt;&gt;2)+($AB$1432&lt;&gt;2))&gt;=0.5,1,0))</f>
        <v/>
      </c>
      <c r="AS1432" s="8">
        <f>IF(($E$1432&lt;&gt;2)+($M$1432&lt;&gt;2)+($U$1432&lt;&gt;2)+($AC$1432&lt;&gt;2)=0,2,IF((($E$1432&lt;&gt;2)*$E$1432+($M$1432&lt;&gt;2)*$M$1432+($U$1432&lt;&gt;2)*$U$1432+($AC$1432&lt;&gt;2)*$AC$1432)/(($E$1432&lt;&gt;2)+($M$1432&lt;&gt;2)+($U$1432&lt;&gt;2)+($AC$1432&lt;&gt;2))&gt;=0.5,1,0))</f>
        <v/>
      </c>
      <c r="AT1432" s="8">
        <f>IF(($F$1432&lt;&gt;2)+($N$1432&lt;&gt;2)+($V$1432&lt;&gt;2)+($AD$1432&lt;&gt;2)=0,2,IF((($F$1432&lt;&gt;2)*$F$1432+($N$1432&lt;&gt;2)*$N$1432+($V$1432&lt;&gt;2)*$V$1432+($AD$1432&lt;&gt;2)*$AD$1432)/(($F$1432&lt;&gt;2)+($N$1432&lt;&gt;2)+($V$1432&lt;&gt;2)+($AD$1432&lt;&gt;2))&gt;=0.5,1,0))</f>
        <v/>
      </c>
      <c r="AU1432" s="8">
        <f>IF(($G$1432&lt;&gt;2)+($O$1432&lt;&gt;2)+($W$1432&lt;&gt;2)+($AE$1432&lt;&gt;2)=0,2,IF((($G$1432&lt;&gt;2)*$G$1432+($O$1432&lt;&gt;2)*$O$1432+($W$1432&lt;&gt;2)*$W$1432+($AE$1432&lt;&gt;2)*$AE$1432)/(($G$1432&lt;&gt;2)+($O$1432&lt;&gt;2)+($W$1432&lt;&gt;2)+($AE$1432&lt;&gt;2))&gt;=0.5,1,0))</f>
        <v/>
      </c>
      <c r="AV1432" s="8">
        <f>IF(($H$1432&lt;&gt;2)+($P$1432&lt;&gt;2)+($X$1432&lt;&gt;2)+($AF$1432&lt;&gt;2)=0,2,IF((($H$1432&lt;&gt;2)*$H$1432+($P$1432&lt;&gt;2)*$P$1432+($X$1432&lt;&gt;2)*$X$1432+($AF$1432&lt;&gt;2)*$AF$1432)/(($H$1432&lt;&gt;2)+($P$1432&lt;&gt;2)+($X$1432&lt;&gt;2)+($AF$1432&lt;&gt;2))&gt;=0.5,1,0))</f>
        <v/>
      </c>
      <c r="AX1432" s="16">
        <f>'Ground truth'!$B$20</f>
        <v/>
      </c>
      <c r="AY1432" s="16">
        <f>'Ground truth'!$C$20</f>
        <v/>
      </c>
      <c r="AZ1432" s="16">
        <f>'Ground truth'!$D$20</f>
        <v/>
      </c>
      <c r="BA1432" s="16">
        <f>'Ground truth'!$E$20</f>
        <v/>
      </c>
      <c r="BB1432" s="16">
        <f>'Ground truth'!$F$20</f>
        <v/>
      </c>
      <c r="BC1432" s="16">
        <f>'Ground truth'!$G$20</f>
        <v/>
      </c>
      <c r="BD1432" s="16">
        <f>'Ground truth'!$H$20</f>
        <v/>
      </c>
    </row>
    <row r="1434">
      <c r="A1434" s="17" t="inlineStr">
        <is>
          <t>metrics — confident-only (unsure excluded from denominators)</t>
        </is>
      </c>
      <c r="B1434" s="10" t="inlineStr">
        <is>
          <t>run 1</t>
        </is>
      </c>
      <c r="C1434" s="10" t="inlineStr">
        <is>
          <t>run 2</t>
        </is>
      </c>
      <c r="D1434" s="10" t="inlineStr">
        <is>
          <t>run 3</t>
        </is>
      </c>
      <c r="E1434" s="10" t="inlineStr">
        <is>
          <t>run 4</t>
        </is>
      </c>
      <c r="F1434" s="10" t="inlineStr">
        <is>
          <t>run 5</t>
        </is>
      </c>
      <c r="G1434" s="10" t="inlineStr">
        <is>
          <t>avg-matrix</t>
        </is>
      </c>
      <c r="H1434" s="10" t="inlineStr">
        <is>
          <t>mean</t>
        </is>
      </c>
      <c r="I1434" s="10" t="inlineStr">
        <is>
          <t>std (pop.)</t>
        </is>
      </c>
      <c r="J1434" s="17" t="inlineStr">
        <is>
          <t>notes</t>
        </is>
      </c>
    </row>
    <row r="1435">
      <c r="A1435" s="7" t="inlineStr">
        <is>
          <t>TP</t>
        </is>
      </c>
      <c r="B1435" s="7">
        <f>SUMPRODUCT(($B$1426:$H$1432=1)*('Ground truth'!$B$14:$H$20=1))</f>
        <v/>
      </c>
      <c r="C1435" s="7">
        <f>SUMPRODUCT(($J$1426:$P$1432=1)*('Ground truth'!$B$14:$H$20=1))</f>
        <v/>
      </c>
      <c r="D1435" s="7">
        <f>SUMPRODUCT(($R$1426:$X$1432=1)*('Ground truth'!$B$14:$H$20=1))</f>
        <v/>
      </c>
      <c r="E1435" s="7">
        <f>SUMPRODUCT(($Z$1426:$AF$1432=1)*('Ground truth'!$B$14:$H$20=1))</f>
        <v/>
      </c>
      <c r="G1435" s="7">
        <f>SUMPRODUCT(($AP$1426:$AV$1432=1)*('Ground truth'!$B$14:$H$20=1))</f>
        <v/>
      </c>
      <c r="H1435" s="12">
        <f>AVERAGE($B$1435:$F$1435)</f>
        <v/>
      </c>
      <c r="I1435" s="12">
        <f>STDEV.P($B$1435:$F$1435)</f>
        <v/>
      </c>
    </row>
    <row r="1436">
      <c r="A1436" s="7" t="inlineStr">
        <is>
          <t>TN</t>
        </is>
      </c>
      <c r="B1436" s="7">
        <f>SUMPRODUCT(($B$1426:$H$1432=0)*('Ground truth'!$B$14:$H$20=0))</f>
        <v/>
      </c>
      <c r="C1436" s="7">
        <f>SUMPRODUCT(($J$1426:$P$1432=0)*('Ground truth'!$B$14:$H$20=0))</f>
        <v/>
      </c>
      <c r="D1436" s="7">
        <f>SUMPRODUCT(($R$1426:$X$1432=0)*('Ground truth'!$B$14:$H$20=0))</f>
        <v/>
      </c>
      <c r="E1436" s="7">
        <f>SUMPRODUCT(($Z$1426:$AF$1432=0)*('Ground truth'!$B$14:$H$20=0))</f>
        <v/>
      </c>
      <c r="G1436" s="7">
        <f>SUMPRODUCT(($AP$1426:$AV$1432=0)*('Ground truth'!$B$14:$H$20=0))</f>
        <v/>
      </c>
      <c r="H1436" s="12">
        <f>AVERAGE($B$1436:$F$1436)</f>
        <v/>
      </c>
      <c r="I1436" s="12">
        <f>STDEV.P($B$1436:$F$1436)</f>
        <v/>
      </c>
    </row>
    <row r="1437">
      <c r="A1437" s="7" t="inlineStr">
        <is>
          <t>FP</t>
        </is>
      </c>
      <c r="B1437" s="7">
        <f>SUMPRODUCT(($B$1426:$H$1432=1)*('Ground truth'!$B$14:$H$20=0))</f>
        <v/>
      </c>
      <c r="C1437" s="7">
        <f>SUMPRODUCT(($J$1426:$P$1432=1)*('Ground truth'!$B$14:$H$20=0))</f>
        <v/>
      </c>
      <c r="D1437" s="7">
        <f>SUMPRODUCT(($R$1426:$X$1432=1)*('Ground truth'!$B$14:$H$20=0))</f>
        <v/>
      </c>
      <c r="E1437" s="7">
        <f>SUMPRODUCT(($Z$1426:$AF$1432=1)*('Ground truth'!$B$14:$H$20=0))</f>
        <v/>
      </c>
      <c r="G1437" s="7">
        <f>SUMPRODUCT(($AP$1426:$AV$1432=1)*('Ground truth'!$B$14:$H$20=0))</f>
        <v/>
      </c>
      <c r="H1437" s="12">
        <f>AVERAGE($B$1437:$F$1437)</f>
        <v/>
      </c>
      <c r="I1437" s="12">
        <f>STDEV.P($B$1437:$F$1437)</f>
        <v/>
      </c>
    </row>
    <row r="1438">
      <c r="A1438" s="7" t="inlineStr">
        <is>
          <t>FN</t>
        </is>
      </c>
      <c r="B1438" s="7">
        <f>SUMPRODUCT(($B$1426:$H$1432=0)*('Ground truth'!$B$14:$H$20=1))</f>
        <v/>
      </c>
      <c r="C1438" s="7">
        <f>SUMPRODUCT(($J$1426:$P$1432=0)*('Ground truth'!$B$14:$H$20=1))</f>
        <v/>
      </c>
      <c r="D1438" s="7">
        <f>SUMPRODUCT(($R$1426:$X$1432=0)*('Ground truth'!$B$14:$H$20=1))</f>
        <v/>
      </c>
      <c r="E1438" s="7">
        <f>SUMPRODUCT(($Z$1426:$AF$1432=0)*('Ground truth'!$B$14:$H$20=1))</f>
        <v/>
      </c>
      <c r="G1438" s="7">
        <f>SUMPRODUCT(($AP$1426:$AV$1432=0)*('Ground truth'!$B$14:$H$20=1))</f>
        <v/>
      </c>
      <c r="H1438" s="12">
        <f>AVERAGE($B$1438:$F$1438)</f>
        <v/>
      </c>
      <c r="I1438" s="12">
        <f>STDEV.P($B$1438:$F$1438)</f>
        <v/>
      </c>
    </row>
    <row r="1439">
      <c r="A1439" s="4" t="inlineStr">
        <is>
          <t>Precision</t>
        </is>
      </c>
      <c r="B1439" s="12">
        <f>IFERROR($B$1435/($B$1435+$B$1437),0)</f>
        <v/>
      </c>
      <c r="C1439" s="12">
        <f>IFERROR($C$1435/($C$1435+$C$1437),0)</f>
        <v/>
      </c>
      <c r="D1439" s="12">
        <f>IFERROR($D$1435/($D$1435+$D$1437),0)</f>
        <v/>
      </c>
      <c r="E1439" s="12">
        <f>IFERROR($E$1435/($E$1435+$E$1437),0)</f>
        <v/>
      </c>
      <c r="G1439" s="12">
        <f>IFERROR($G$1435/($G$1435+$G$1437),0)</f>
        <v/>
      </c>
      <c r="H1439" s="18">
        <f>AVERAGE($B$1439:$F$1439)</f>
        <v/>
      </c>
      <c r="I1439" s="18">
        <f>STDEV.P($B$1439:$F$1439)</f>
        <v/>
      </c>
    </row>
    <row r="1440">
      <c r="A1440" s="4" t="inlineStr">
        <is>
          <t>Recall</t>
        </is>
      </c>
      <c r="B1440" s="12">
        <f>IFERROR($B$1435/($B$1435+$B$1438),0)</f>
        <v/>
      </c>
      <c r="C1440" s="12">
        <f>IFERROR($C$1435/($C$1435+$C$1438),0)</f>
        <v/>
      </c>
      <c r="D1440" s="12">
        <f>IFERROR($D$1435/($D$1435+$D$1438),0)</f>
        <v/>
      </c>
      <c r="E1440" s="12">
        <f>IFERROR($E$1435/($E$1435+$E$1438),0)</f>
        <v/>
      </c>
      <c r="G1440" s="12">
        <f>IFERROR($G$1435/($G$1435+$G$1438),0)</f>
        <v/>
      </c>
      <c r="H1440" s="18">
        <f>AVERAGE($B$1440:$F$1440)</f>
        <v/>
      </c>
      <c r="I1440" s="18">
        <f>STDEV.P($B$1440:$F$1440)</f>
        <v/>
      </c>
    </row>
    <row r="1441">
      <c r="A1441" s="4" t="inlineStr">
        <is>
          <t>F1</t>
        </is>
      </c>
      <c r="B1441" s="12">
        <f>IFERROR(2*$B$1439*$B$1440/($B$1439+$B$1440),0)</f>
        <v/>
      </c>
      <c r="C1441" s="12">
        <f>IFERROR(2*$C$1439*$C$1440/($C$1439+$C$1440),0)</f>
        <v/>
      </c>
      <c r="D1441" s="12">
        <f>IFERROR(2*$D$1439*$D$1440/($D$1439+$D$1440),0)</f>
        <v/>
      </c>
      <c r="E1441" s="12">
        <f>IFERROR(2*$E$1439*$E$1440/($E$1439+$E$1440),0)</f>
        <v/>
      </c>
      <c r="G1441" s="12">
        <f>IFERROR(2*$G$1439*$G$1440/($G$1439+$G$1440),0)</f>
        <v/>
      </c>
      <c r="H1441" s="18">
        <f>AVERAGE($B$1441:$F$1441)</f>
        <v/>
      </c>
      <c r="I1441" s="18">
        <f>STDEV.P($B$1441:$F$1441)</f>
        <v/>
      </c>
    </row>
    <row r="1442">
      <c r="A1442" s="4" t="inlineStr">
        <is>
          <t>Accuracy</t>
        </is>
      </c>
      <c r="B1442" s="12">
        <f>IFERROR(($B$1435+$B$1436)/($B$1435+$B$1436+$B$1437+$B$1438),0)</f>
        <v/>
      </c>
      <c r="C1442" s="12">
        <f>IFERROR(($C$1435+$C$1436)/($C$1435+$C$1436+$C$1437+$C$1438),0)</f>
        <v/>
      </c>
      <c r="D1442" s="12">
        <f>IFERROR(($D$1435+$D$1436)/($D$1435+$D$1436+$D$1437+$D$1438),0)</f>
        <v/>
      </c>
      <c r="E1442" s="12">
        <f>IFERROR(($E$1435+$E$1436)/($E$1435+$E$1436+$E$1437+$E$1438),0)</f>
        <v/>
      </c>
      <c r="G1442" s="12">
        <f>IFERROR(($G$1435+$G$1436)/($G$1435+$G$1436+$G$1437+$G$1438),0)</f>
        <v/>
      </c>
      <c r="H1442" s="18">
        <f>AVERAGE($B$1442:$F$1442)</f>
        <v/>
      </c>
      <c r="I1442" s="18">
        <f>STDEV.P($B$1442:$F$1442)</f>
        <v/>
      </c>
    </row>
    <row r="1443">
      <c r="A1443" s="4" t="inlineStr">
        <is>
          <t>Edit distance</t>
        </is>
      </c>
      <c r="B1443" s="12">
        <f>SUMPRODUCT(ABS('Ground truth'!$B$14:$H$20-$B$1426:$H$1432))</f>
        <v/>
      </c>
      <c r="C1443" s="12">
        <f>SUMPRODUCT(ABS('Ground truth'!$B$14:$H$20-$J$1426:$P$1432))</f>
        <v/>
      </c>
      <c r="D1443" s="12">
        <f>SUMPRODUCT(ABS('Ground truth'!$B$14:$H$20-$R$1426:$X$1432))</f>
        <v/>
      </c>
      <c r="E1443" s="12">
        <f>SUMPRODUCT(ABS('Ground truth'!$B$14:$H$20-$Z$1426:$AF$1432))</f>
        <v/>
      </c>
      <c r="G1443" s="12">
        <f>SUMPRODUCT(ABS('Ground truth'!$B$14:$H$20-$AP$1426:$AV$1432))</f>
        <v/>
      </c>
      <c r="H1443" s="18">
        <f>AVERAGE($B$1443:$F$1443)</f>
        <v/>
      </c>
      <c r="I1443" s="18">
        <f>STDEV.P($B$1443:$F$1443)</f>
        <v/>
      </c>
    </row>
    <row r="1444">
      <c r="A1444" s="4" t="inlineStr">
        <is>
          <t>Spectral distance</t>
        </is>
      </c>
      <c r="B1444" s="12">
        <f>SQRT(SUMPRODUCT(('Ground truth'!$K$14:$K$20-$B$1455:$B$1461)^2))</f>
        <v/>
      </c>
      <c r="C1444" s="12">
        <f>SQRT(SUMPRODUCT(('Ground truth'!$K$14:$K$20-$C$1455:$C$1461)^2))</f>
        <v/>
      </c>
      <c r="D1444" s="12">
        <f>SQRT(SUMPRODUCT(('Ground truth'!$K$14:$K$20-$D$1455:$D$1461)^2))</f>
        <v/>
      </c>
      <c r="E1444" s="12">
        <f>SQRT(SUMPRODUCT(('Ground truth'!$K$14:$K$20-$E$1455:$E$1461)^2))</f>
        <v/>
      </c>
      <c r="G1444" s="12">
        <f>SQRT(SUMPRODUCT(('Ground truth'!$K$14:$K$20-$G$1455:$G$1461)^2))</f>
        <v/>
      </c>
      <c r="H1444" s="18">
        <f>AVERAGE($B$1444:$F$1444)</f>
        <v/>
      </c>
      <c r="I1444" s="18">
        <f>STDEV.P($B$1444:$F$1444)</f>
        <v/>
      </c>
    </row>
    <row r="1445">
      <c r="A1445" s="4" t="inlineStr">
        <is>
          <t>Unsure cells</t>
        </is>
      </c>
      <c r="B1445" s="7">
        <f>COUNTIF($B$1426:$H$1432,2)</f>
        <v/>
      </c>
      <c r="C1445" s="7">
        <f>COUNTIF($J$1426:$P$1432,2)</f>
        <v/>
      </c>
      <c r="D1445" s="7">
        <f>COUNTIF($R$1426:$X$1432,2)</f>
        <v/>
      </c>
      <c r="E1445" s="7">
        <f>COUNTIF($Z$1426:$AF$1432,2)</f>
        <v/>
      </c>
      <c r="G1445" s="7">
        <f>COUNTIF($AP$1426:$AV$1432,2)</f>
        <v/>
      </c>
      <c r="H1445" s="12">
        <f>AVERAGE($B$1445:$F$1445)</f>
        <v/>
      </c>
      <c r="I1445" s="12">
        <f>STDEV.P($B$1445:$F$1445)</f>
        <v/>
      </c>
    </row>
    <row r="1446">
      <c r="A1446" s="3" t="inlineStr">
        <is>
          <t>eigenvalues (real part, numpy order; pasted)</t>
        </is>
      </c>
    </row>
    <row r="1447">
      <c r="A1447" s="3" t="inlineStr">
        <is>
          <t xml:space="preserve">  λ1</t>
        </is>
      </c>
      <c r="B1447" s="19" t="n">
        <v>4.047799301982682</v>
      </c>
      <c r="C1447" s="19" t="n">
        <v>4.047799301982682</v>
      </c>
      <c r="D1447" s="19" t="n">
        <v>4.047799301982682</v>
      </c>
      <c r="E1447" s="19" t="n">
        <v>4.047799301982682</v>
      </c>
      <c r="G1447" s="19" t="n">
        <v>4.047799301982682</v>
      </c>
    </row>
    <row r="1448">
      <c r="A1448" s="3" t="inlineStr">
        <is>
          <t xml:space="preserve">  λ2</t>
        </is>
      </c>
      <c r="B1448" s="19" t="n">
        <v>-1.112910634551271</v>
      </c>
      <c r="C1448" s="19" t="n">
        <v>-1.112910634551271</v>
      </c>
      <c r="D1448" s="19" t="n">
        <v>-1.112910634551271</v>
      </c>
      <c r="E1448" s="19" t="n">
        <v>-1.112910634551271</v>
      </c>
      <c r="G1448" s="19" t="n">
        <v>-1.112910634551271</v>
      </c>
    </row>
    <row r="1449">
      <c r="A1449" s="3" t="inlineStr">
        <is>
          <t xml:space="preserve">  λ3</t>
        </is>
      </c>
      <c r="B1449" s="19" t="n">
        <v>1.821354855691699</v>
      </c>
      <c r="C1449" s="19" t="n">
        <v>1.821354855691699</v>
      </c>
      <c r="D1449" s="19" t="n">
        <v>1.821354855691699</v>
      </c>
      <c r="E1449" s="19" t="n">
        <v>1.821354855691699</v>
      </c>
      <c r="G1449" s="19" t="n">
        <v>1.821354855691699</v>
      </c>
    </row>
    <row r="1450">
      <c r="A1450" s="3" t="inlineStr">
        <is>
          <t xml:space="preserve">  λ4</t>
        </is>
      </c>
      <c r="B1450" s="19" t="n">
        <v>-6.475872691715013e-17</v>
      </c>
      <c r="C1450" s="19" t="n">
        <v>-6.475872691715013e-17</v>
      </c>
      <c r="D1450" s="19" t="n">
        <v>-6.475872691715013e-17</v>
      </c>
      <c r="E1450" s="19" t="n">
        <v>-6.475872691715013e-17</v>
      </c>
      <c r="G1450" s="19" t="n">
        <v>-6.475872691715013e-17</v>
      </c>
    </row>
    <row r="1451">
      <c r="A1451" s="3" t="inlineStr">
        <is>
          <t xml:space="preserve">  λ5</t>
        </is>
      </c>
      <c r="B1451" s="19" t="n">
        <v>0.2437564768768846</v>
      </c>
      <c r="C1451" s="19" t="n">
        <v>0.2437564768768846</v>
      </c>
      <c r="D1451" s="19" t="n">
        <v>0.2437564768768846</v>
      </c>
      <c r="E1451" s="19" t="n">
        <v>0.2437564768768846</v>
      </c>
      <c r="G1451" s="19" t="n">
        <v>0.2437564768768846</v>
      </c>
    </row>
    <row r="1452">
      <c r="A1452" s="3" t="inlineStr">
        <is>
          <t xml:space="preserve">  λ6</t>
        </is>
      </c>
      <c r="B1452" s="19" t="n">
        <v>0.9999999999999998</v>
      </c>
      <c r="C1452" s="19" t="n">
        <v>0.9999999999999998</v>
      </c>
      <c r="D1452" s="19" t="n">
        <v>0.9999999999999998</v>
      </c>
      <c r="E1452" s="19" t="n">
        <v>0.9999999999999998</v>
      </c>
      <c r="G1452" s="19" t="n">
        <v>0.9999999999999998</v>
      </c>
    </row>
    <row r="1453">
      <c r="A1453" s="3" t="inlineStr">
        <is>
          <t xml:space="preserve">  λ7</t>
        </is>
      </c>
      <c r="B1453" s="19" t="n">
        <v>1</v>
      </c>
      <c r="C1453" s="19" t="n">
        <v>1</v>
      </c>
      <c r="D1453" s="19" t="n">
        <v>1</v>
      </c>
      <c r="E1453" s="19" t="n">
        <v>1</v>
      </c>
      <c r="G1453" s="19" t="n">
        <v>1</v>
      </c>
    </row>
    <row r="1454">
      <c r="A1454" s="3" t="inlineStr">
        <is>
          <t>eigenvalues sorted desc (LARGE)</t>
        </is>
      </c>
    </row>
    <row r="1455">
      <c r="A1455" s="3" t="inlineStr">
        <is>
          <t xml:space="preserve">  λ(1)</t>
        </is>
      </c>
      <c r="B1455" s="19">
        <f>LARGE($B$1447:$B$1453,1)</f>
        <v/>
      </c>
      <c r="C1455" s="19">
        <f>LARGE($C$1447:$C$1453,1)</f>
        <v/>
      </c>
      <c r="D1455" s="19">
        <f>LARGE($D$1447:$D$1453,1)</f>
        <v/>
      </c>
      <c r="E1455" s="19">
        <f>LARGE($E$1447:$E$1453,1)</f>
        <v/>
      </c>
      <c r="G1455" s="19">
        <f>LARGE($G$1447:$G$1453,1)</f>
        <v/>
      </c>
    </row>
    <row r="1456">
      <c r="A1456" s="3" t="inlineStr">
        <is>
          <t xml:space="preserve">  λ(2)</t>
        </is>
      </c>
      <c r="B1456" s="19">
        <f>LARGE($B$1447:$B$1453,2)</f>
        <v/>
      </c>
      <c r="C1456" s="19">
        <f>LARGE($C$1447:$C$1453,2)</f>
        <v/>
      </c>
      <c r="D1456" s="19">
        <f>LARGE($D$1447:$D$1453,2)</f>
        <v/>
      </c>
      <c r="E1456" s="19">
        <f>LARGE($E$1447:$E$1453,2)</f>
        <v/>
      </c>
      <c r="G1456" s="19">
        <f>LARGE($G$1447:$G$1453,2)</f>
        <v/>
      </c>
    </row>
    <row r="1457">
      <c r="A1457" s="3" t="inlineStr">
        <is>
          <t xml:space="preserve">  λ(3)</t>
        </is>
      </c>
      <c r="B1457" s="19">
        <f>LARGE($B$1447:$B$1453,3)</f>
        <v/>
      </c>
      <c r="C1457" s="19">
        <f>LARGE($C$1447:$C$1453,3)</f>
        <v/>
      </c>
      <c r="D1457" s="19">
        <f>LARGE($D$1447:$D$1453,3)</f>
        <v/>
      </c>
      <c r="E1457" s="19">
        <f>LARGE($E$1447:$E$1453,3)</f>
        <v/>
      </c>
      <c r="G1457" s="19">
        <f>LARGE($G$1447:$G$1453,3)</f>
        <v/>
      </c>
    </row>
    <row r="1458">
      <c r="A1458" s="3" t="inlineStr">
        <is>
          <t xml:space="preserve">  λ(4)</t>
        </is>
      </c>
      <c r="B1458" s="19">
        <f>LARGE($B$1447:$B$1453,4)</f>
        <v/>
      </c>
      <c r="C1458" s="19">
        <f>LARGE($C$1447:$C$1453,4)</f>
        <v/>
      </c>
      <c r="D1458" s="19">
        <f>LARGE($D$1447:$D$1453,4)</f>
        <v/>
      </c>
      <c r="E1458" s="19">
        <f>LARGE($E$1447:$E$1453,4)</f>
        <v/>
      </c>
      <c r="G1458" s="19">
        <f>LARGE($G$1447:$G$1453,4)</f>
        <v/>
      </c>
    </row>
    <row r="1459">
      <c r="A1459" s="3" t="inlineStr">
        <is>
          <t xml:space="preserve">  λ(5)</t>
        </is>
      </c>
      <c r="B1459" s="19">
        <f>LARGE($B$1447:$B$1453,5)</f>
        <v/>
      </c>
      <c r="C1459" s="19">
        <f>LARGE($C$1447:$C$1453,5)</f>
        <v/>
      </c>
      <c r="D1459" s="19">
        <f>LARGE($D$1447:$D$1453,5)</f>
        <v/>
      </c>
      <c r="E1459" s="19">
        <f>LARGE($E$1447:$E$1453,5)</f>
        <v/>
      </c>
      <c r="G1459" s="19">
        <f>LARGE($G$1447:$G$1453,5)</f>
        <v/>
      </c>
    </row>
    <row r="1460">
      <c r="A1460" s="3" t="inlineStr">
        <is>
          <t xml:space="preserve">  λ(6)</t>
        </is>
      </c>
      <c r="B1460" s="19">
        <f>LARGE($B$1447:$B$1453,6)</f>
        <v/>
      </c>
      <c r="C1460" s="19">
        <f>LARGE($C$1447:$C$1453,6)</f>
        <v/>
      </c>
      <c r="D1460" s="19">
        <f>LARGE($D$1447:$D$1453,6)</f>
        <v/>
      </c>
      <c r="E1460" s="19">
        <f>LARGE($E$1447:$E$1453,6)</f>
        <v/>
      </c>
      <c r="G1460" s="19">
        <f>LARGE($G$1447:$G$1453,6)</f>
        <v/>
      </c>
    </row>
    <row r="1461">
      <c r="A1461" s="3" t="inlineStr">
        <is>
          <t xml:space="preserve">  λ(7)</t>
        </is>
      </c>
      <c r="B1461" s="19">
        <f>LARGE($B$1447:$B$1453,7)</f>
        <v/>
      </c>
      <c r="C1461" s="19">
        <f>LARGE($C$1447:$C$1453,7)</f>
        <v/>
      </c>
      <c r="D1461" s="19">
        <f>LARGE($D$1447:$D$1453,7)</f>
        <v/>
      </c>
      <c r="E1461" s="19">
        <f>LARGE($E$1447:$E$1453,7)</f>
        <v/>
      </c>
      <c r="G1461" s="19">
        <f>LARGE($G$1447:$G$1453,7)</f>
        <v/>
      </c>
    </row>
    <row r="1462">
      <c r="A1462" s="3" t="inlineStr">
        <is>
          <t>check: Σeig − trace (→0)</t>
        </is>
      </c>
      <c r="B1462" s="3">
        <f>ROUND(SUM($B$1447:$B$1453)-($B$1426+$C$1427+$D$1428+$E$1429+$F$1430+$G$1431+$H$1432),6)</f>
        <v/>
      </c>
      <c r="C1462" s="3">
        <f>ROUND(SUM($C$1447:$C$1453)-($J$1426+$K$1427+$L$1428+$M$1429+$N$1430+$O$1431+$P$1432),6)</f>
        <v/>
      </c>
      <c r="D1462" s="3">
        <f>ROUND(SUM($D$1447:$D$1453)-($R$1426+$S$1427+$T$1428+$U$1429+$V$1430+$W$1431+$X$1432),6)</f>
        <v/>
      </c>
      <c r="E1462" s="3">
        <f>ROUND(SUM($E$1447:$E$1453)-($Z$1426+$AA$1427+$AB$1428+$AC$1429+$AD$1430+$AE$1431+$AF$1432),6)</f>
        <v/>
      </c>
      <c r="G1462" s="3">
        <f>ROUND(SUM($G$1447:$G$1453)-($AP$1426+$AQ$1427+$AR$1428+$AS$1429+$AT$1430+$AU$1431+$AV$1432),6)</f>
        <v/>
      </c>
    </row>
    <row r="1463">
      <c r="A1463" s="3" t="inlineStr">
        <is>
          <t>check: Πeig − det (→0)</t>
        </is>
      </c>
      <c r="B1463" s="3">
        <f>ROUND(MDETERM($B$1426:$H$1432)-PRODUCT($B$1447:$B$1453),6)</f>
        <v/>
      </c>
      <c r="C1463" s="3">
        <f>ROUND(MDETERM($J$1426:$P$1432)-PRODUCT($C$1447:$C$1453),6)</f>
        <v/>
      </c>
      <c r="D1463" s="3">
        <f>ROUND(MDETERM($R$1426:$X$1432)-PRODUCT($D$1447:$D$1453),6)</f>
        <v/>
      </c>
      <c r="E1463" s="3">
        <f>ROUND(MDETERM($Z$1426:$AF$1432)-PRODUCT($E$1447:$E$1453),6)</f>
        <v/>
      </c>
      <c r="G1463" s="3">
        <f>ROUND(MDETERM($AP$1426:$AV$1432)-PRODUCT($G$1447:$G$1453),6)</f>
        <v/>
      </c>
    </row>
    <row r="1464">
      <c r="A1464" s="3" t="inlineStr">
        <is>
          <t>complex eigenvalues?</t>
        </is>
      </c>
      <c r="B1464" s="3" t="inlineStr"/>
      <c r="C1464" s="3" t="inlineStr"/>
      <c r="D1464" s="3" t="inlineStr"/>
      <c r="E1464" s="3" t="inlineStr"/>
      <c r="G1464" s="3" t="inlineStr"/>
    </row>
    <row r="1465">
      <c r="A1465" s="3" t="inlineStr">
        <is>
          <t>check: det(M − λᵢI) per sorted λ (→0)</t>
        </is>
      </c>
    </row>
    <row r="1466">
      <c r="A1466" s="3" t="inlineStr">
        <is>
          <t xml:space="preserve">  det(M − λ(1)I)</t>
        </is>
      </c>
      <c r="B1466" s="3">
        <f t="array" ref="B1466">ROUND(MDETERM($B$1426:$H$1432-$B$1455*MUNIT(7)),6)</f>
        <v/>
      </c>
      <c r="C1466" s="3">
        <f t="array" ref="C1466">ROUND(MDETERM($J$1426:$P$1432-$C$1455*MUNIT(7)),6)</f>
        <v/>
      </c>
      <c r="D1466" s="3">
        <f t="array" ref="D1466">ROUND(MDETERM($R$1426:$X$1432-$D$1455*MUNIT(7)),6)</f>
        <v/>
      </c>
      <c r="E1466" s="3">
        <f t="array" ref="E1466">ROUND(MDETERM($Z$1426:$AF$1432-$E$1455*MUNIT(7)),6)</f>
        <v/>
      </c>
      <c r="G1466" s="3">
        <f t="array" ref="G1466">ROUND(MDETERM($AP$1426:$AV$1432-$G$1455*MUNIT(7)),6)</f>
        <v/>
      </c>
    </row>
    <row r="1467">
      <c r="A1467" s="3" t="inlineStr">
        <is>
          <t xml:space="preserve">  det(M − λ(2)I)</t>
        </is>
      </c>
      <c r="B1467" s="3">
        <f t="array" ref="B1467">ROUND(MDETERM($B$1426:$H$1432-$B$1456*MUNIT(7)),6)</f>
        <v/>
      </c>
      <c r="C1467" s="3">
        <f t="array" ref="C1467">ROUND(MDETERM($J$1426:$P$1432-$C$1456*MUNIT(7)),6)</f>
        <v/>
      </c>
      <c r="D1467" s="3">
        <f t="array" ref="D1467">ROUND(MDETERM($R$1426:$X$1432-$D$1456*MUNIT(7)),6)</f>
        <v/>
      </c>
      <c r="E1467" s="3">
        <f t="array" ref="E1467">ROUND(MDETERM($Z$1426:$AF$1432-$E$1456*MUNIT(7)),6)</f>
        <v/>
      </c>
      <c r="G1467" s="3">
        <f t="array" ref="G1467">ROUND(MDETERM($AP$1426:$AV$1432-$G$1456*MUNIT(7)),6)</f>
        <v/>
      </c>
    </row>
    <row r="1468">
      <c r="A1468" s="3" t="inlineStr">
        <is>
          <t xml:space="preserve">  det(M − λ(3)I)</t>
        </is>
      </c>
      <c r="B1468" s="3">
        <f t="array" ref="B1468">ROUND(MDETERM($B$1426:$H$1432-$B$1457*MUNIT(7)),6)</f>
        <v/>
      </c>
      <c r="C1468" s="3">
        <f t="array" ref="C1468">ROUND(MDETERM($J$1426:$P$1432-$C$1457*MUNIT(7)),6)</f>
        <v/>
      </c>
      <c r="D1468" s="3">
        <f t="array" ref="D1468">ROUND(MDETERM($R$1426:$X$1432-$D$1457*MUNIT(7)),6)</f>
        <v/>
      </c>
      <c r="E1468" s="3">
        <f t="array" ref="E1468">ROUND(MDETERM($Z$1426:$AF$1432-$E$1457*MUNIT(7)),6)</f>
        <v/>
      </c>
      <c r="G1468" s="3">
        <f t="array" ref="G1468">ROUND(MDETERM($AP$1426:$AV$1432-$G$1457*MUNIT(7)),6)</f>
        <v/>
      </c>
    </row>
    <row r="1469">
      <c r="A1469" s="3" t="inlineStr">
        <is>
          <t xml:space="preserve">  det(M − λ(4)I)</t>
        </is>
      </c>
      <c r="B1469" s="3">
        <f t="array" ref="B1469">ROUND(MDETERM($B$1426:$H$1432-$B$1458*MUNIT(7)),6)</f>
        <v/>
      </c>
      <c r="C1469" s="3">
        <f t="array" ref="C1469">ROUND(MDETERM($J$1426:$P$1432-$C$1458*MUNIT(7)),6)</f>
        <v/>
      </c>
      <c r="D1469" s="3">
        <f t="array" ref="D1469">ROUND(MDETERM($R$1426:$X$1432-$D$1458*MUNIT(7)),6)</f>
        <v/>
      </c>
      <c r="E1469" s="3">
        <f t="array" ref="E1469">ROUND(MDETERM($Z$1426:$AF$1432-$E$1458*MUNIT(7)),6)</f>
        <v/>
      </c>
      <c r="G1469" s="3">
        <f t="array" ref="G1469">ROUND(MDETERM($AP$1426:$AV$1432-$G$1458*MUNIT(7)),6)</f>
        <v/>
      </c>
    </row>
    <row r="1470">
      <c r="A1470" s="3" t="inlineStr">
        <is>
          <t xml:space="preserve">  det(M − λ(5)I)</t>
        </is>
      </c>
      <c r="B1470" s="3">
        <f t="array" ref="B1470">ROUND(MDETERM($B$1426:$H$1432-$B$1459*MUNIT(7)),6)</f>
        <v/>
      </c>
      <c r="C1470" s="3">
        <f t="array" ref="C1470">ROUND(MDETERM($J$1426:$P$1432-$C$1459*MUNIT(7)),6)</f>
        <v/>
      </c>
      <c r="D1470" s="3">
        <f t="array" ref="D1470">ROUND(MDETERM($R$1426:$X$1432-$D$1459*MUNIT(7)),6)</f>
        <v/>
      </c>
      <c r="E1470" s="3">
        <f t="array" ref="E1470">ROUND(MDETERM($Z$1426:$AF$1432-$E$1459*MUNIT(7)),6)</f>
        <v/>
      </c>
      <c r="G1470" s="3">
        <f t="array" ref="G1470">ROUND(MDETERM($AP$1426:$AV$1432-$G$1459*MUNIT(7)),6)</f>
        <v/>
      </c>
    </row>
    <row r="1471">
      <c r="A1471" s="3" t="inlineStr">
        <is>
          <t xml:space="preserve">  det(M − λ(6)I)</t>
        </is>
      </c>
      <c r="B1471" s="3">
        <f t="array" ref="B1471">ROUND(MDETERM($B$1426:$H$1432-$B$1460*MUNIT(7)),6)</f>
        <v/>
      </c>
      <c r="C1471" s="3">
        <f t="array" ref="C1471">ROUND(MDETERM($J$1426:$P$1432-$C$1460*MUNIT(7)),6)</f>
        <v/>
      </c>
      <c r="D1471" s="3">
        <f t="array" ref="D1471">ROUND(MDETERM($R$1426:$X$1432-$D$1460*MUNIT(7)),6)</f>
        <v/>
      </c>
      <c r="E1471" s="3">
        <f t="array" ref="E1471">ROUND(MDETERM($Z$1426:$AF$1432-$E$1460*MUNIT(7)),6)</f>
        <v/>
      </c>
      <c r="G1471" s="3">
        <f t="array" ref="G1471">ROUND(MDETERM($AP$1426:$AV$1432-$G$1460*MUNIT(7)),6)</f>
        <v/>
      </c>
    </row>
    <row r="1472">
      <c r="A1472" s="3" t="inlineStr">
        <is>
          <t xml:space="preserve">  det(M − λ(7)I)</t>
        </is>
      </c>
      <c r="B1472" s="3">
        <f t="array" ref="B1472">ROUND(MDETERM($B$1426:$H$1432-$B$1461*MUNIT(7)),6)</f>
        <v/>
      </c>
      <c r="C1472" s="3">
        <f t="array" ref="C1472">ROUND(MDETERM($J$1426:$P$1432-$C$1461*MUNIT(7)),6)</f>
        <v/>
      </c>
      <c r="D1472" s="3">
        <f t="array" ref="D1472">ROUND(MDETERM($R$1426:$X$1432-$D$1461*MUNIT(7)),6)</f>
        <v/>
      </c>
      <c r="E1472" s="3">
        <f t="array" ref="E1472">ROUND(MDETERM($Z$1426:$AF$1432-$E$1461*MUNIT(7)),6)</f>
        <v/>
      </c>
      <c r="G1472" s="3">
        <f t="array" ref="G1472">ROUND(MDETERM($AP$1426:$AV$1432-$G$1461*MUNIT(7)),6)</f>
        <v/>
      </c>
    </row>
    <row r="1476" ht="16" customHeight="1">
      <c r="A1476" s="14" t="inlineStr">
        <is>
          <t>RAG R2-R3 | deepseek-r1:14b</t>
        </is>
      </c>
      <c r="B1476" s="9" t="inlineStr">
        <is>
          <t>run 1 (raw, pasted)</t>
        </is>
      </c>
      <c r="J1476" s="9" t="inlineStr">
        <is>
          <t>run 2 (raw, pasted)</t>
        </is>
      </c>
      <c r="R1476" s="9" t="inlineStr">
        <is>
          <t>run 3 (raw, pasted)</t>
        </is>
      </c>
      <c r="Z1476" s="9" t="inlineStr">
        <is>
          <t>run 4 (raw, pasted)</t>
        </is>
      </c>
      <c r="AH1476" s="9" t="inlineStr">
        <is>
          <t>run 5 (raw, pasted)</t>
        </is>
      </c>
      <c r="AP1476" s="9" t="inlineStr">
        <is>
          <t>Step2 average matrix (formula)</t>
        </is>
      </c>
      <c r="AX1476" s="9" t="inlineStr">
        <is>
          <t>ground truth (reference)</t>
        </is>
      </c>
    </row>
    <row r="1477" ht="60" customHeight="1">
      <c r="B1477" s="15" t="inlineStr">
        <is>
          <t>Motor</t>
        </is>
      </c>
      <c r="C1477" s="15" t="inlineStr">
        <is>
          <t>Power Source (Battery/Cord)</t>
        </is>
      </c>
      <c r="D1477" s="15" t="inlineStr">
        <is>
          <t>Transmission System (Gears/Belts)</t>
        </is>
      </c>
      <c r="E1477" s="15" t="inlineStr">
        <is>
          <t>Chuck/Bit Holder</t>
        </is>
      </c>
      <c r="F1477" s="15" t="inlineStr">
        <is>
          <t>Handle and Trigger Assembly</t>
        </is>
      </c>
      <c r="G1477" s="15" t="inlineStr">
        <is>
          <t>Screw Clamping Mechanism</t>
        </is>
      </c>
      <c r="H1477" s="15" t="inlineStr">
        <is>
          <t>Circuitry and Controls</t>
        </is>
      </c>
      <c r="J1477" s="15" t="inlineStr">
        <is>
          <t>Motor</t>
        </is>
      </c>
      <c r="K1477" s="15" t="inlineStr">
        <is>
          <t>Power Source (Battery/Cord)</t>
        </is>
      </c>
      <c r="L1477" s="15" t="inlineStr">
        <is>
          <t>Transmission System (Gears/Belts)</t>
        </is>
      </c>
      <c r="M1477" s="15" t="inlineStr">
        <is>
          <t>Chuck/Bit Holder</t>
        </is>
      </c>
      <c r="N1477" s="15" t="inlineStr">
        <is>
          <t>Handle and Trigger Assembly</t>
        </is>
      </c>
      <c r="O1477" s="15" t="inlineStr">
        <is>
          <t>Screw Clamping Mechanism</t>
        </is>
      </c>
      <c r="P1477" s="15" t="inlineStr">
        <is>
          <t>Circuitry and Controls</t>
        </is>
      </c>
      <c r="R1477" s="15" t="inlineStr">
        <is>
          <t>Motor</t>
        </is>
      </c>
      <c r="S1477" s="15" t="inlineStr">
        <is>
          <t>Power Source (Battery/Cord)</t>
        </is>
      </c>
      <c r="T1477" s="15" t="inlineStr">
        <is>
          <t>Transmission System (Gears/Belts)</t>
        </is>
      </c>
      <c r="U1477" s="15" t="inlineStr">
        <is>
          <t>Chuck/Bit Holder</t>
        </is>
      </c>
      <c r="V1477" s="15" t="inlineStr">
        <is>
          <t>Handle and Trigger Assembly</t>
        </is>
      </c>
      <c r="W1477" s="15" t="inlineStr">
        <is>
          <t>Screw Clamping Mechanism</t>
        </is>
      </c>
      <c r="X1477" s="15" t="inlineStr">
        <is>
          <t>Circuitry and Controls</t>
        </is>
      </c>
      <c r="Z1477" s="15" t="inlineStr">
        <is>
          <t>Motor</t>
        </is>
      </c>
      <c r="AA1477" s="15" t="inlineStr">
        <is>
          <t>Power Source (Battery/Cord)</t>
        </is>
      </c>
      <c r="AB1477" s="15" t="inlineStr">
        <is>
          <t>Transmission System (Gears/Belts)</t>
        </is>
      </c>
      <c r="AC1477" s="15" t="inlineStr">
        <is>
          <t>Chuck/Bit Holder</t>
        </is>
      </c>
      <c r="AD1477" s="15" t="inlineStr">
        <is>
          <t>Handle and Trigger Assembly</t>
        </is>
      </c>
      <c r="AE1477" s="15" t="inlineStr">
        <is>
          <t>Screw Clamping Mechanism</t>
        </is>
      </c>
      <c r="AF1477" s="15" t="inlineStr">
        <is>
          <t>Circuitry and Controls</t>
        </is>
      </c>
      <c r="AH1477" s="15" t="inlineStr">
        <is>
          <t>Motor</t>
        </is>
      </c>
      <c r="AI1477" s="15" t="inlineStr">
        <is>
          <t>Power Source (Battery/Cord)</t>
        </is>
      </c>
      <c r="AJ1477" s="15" t="inlineStr">
        <is>
          <t>Transmission System (Gears/Belts)</t>
        </is>
      </c>
      <c r="AK1477" s="15" t="inlineStr">
        <is>
          <t>Chuck/Bit Holder</t>
        </is>
      </c>
      <c r="AL1477" s="15" t="inlineStr">
        <is>
          <t>Handle and Trigger Assembly</t>
        </is>
      </c>
      <c r="AM1477" s="15" t="inlineStr">
        <is>
          <t>Screw Clamping Mechanism</t>
        </is>
      </c>
      <c r="AN1477" s="15" t="inlineStr">
        <is>
          <t>Circuitry and Controls</t>
        </is>
      </c>
      <c r="AP1477" s="15" t="inlineStr">
        <is>
          <t>Motor</t>
        </is>
      </c>
      <c r="AQ1477" s="15" t="inlineStr">
        <is>
          <t>Power Source (Battery/Cord)</t>
        </is>
      </c>
      <c r="AR1477" s="15" t="inlineStr">
        <is>
          <t>Transmission System (Gears/Belts)</t>
        </is>
      </c>
      <c r="AS1477" s="15" t="inlineStr">
        <is>
          <t>Chuck/Bit Holder</t>
        </is>
      </c>
      <c r="AT1477" s="15" t="inlineStr">
        <is>
          <t>Handle and Trigger Assembly</t>
        </is>
      </c>
      <c r="AU1477" s="15" t="inlineStr">
        <is>
          <t>Screw Clamping Mechanism</t>
        </is>
      </c>
      <c r="AV1477" s="15" t="inlineStr">
        <is>
          <t>Circuitry and Controls</t>
        </is>
      </c>
    </row>
    <row r="1478">
      <c r="A1478" s="3" t="inlineStr">
        <is>
          <t>Motor</t>
        </is>
      </c>
      <c r="B1478" s="8" t="n">
        <v>1</v>
      </c>
      <c r="C1478" s="8" t="n">
        <v>1</v>
      </c>
      <c r="D1478" s="8" t="n">
        <v>1</v>
      </c>
      <c r="E1478" s="8" t="n">
        <v>0</v>
      </c>
      <c r="F1478" s="8" t="n">
        <v>0</v>
      </c>
      <c r="G1478" s="8" t="n">
        <v>0</v>
      </c>
      <c r="H1478" s="8" t="n">
        <v>1</v>
      </c>
      <c r="J1478" s="8" t="n">
        <v>1</v>
      </c>
      <c r="K1478" s="8" t="n">
        <v>1</v>
      </c>
      <c r="L1478" s="8" t="n">
        <v>1</v>
      </c>
      <c r="M1478" s="8" t="n">
        <v>0</v>
      </c>
      <c r="N1478" s="8" t="n">
        <v>0</v>
      </c>
      <c r="O1478" s="8" t="n">
        <v>0</v>
      </c>
      <c r="P1478" s="8" t="n">
        <v>1</v>
      </c>
      <c r="R1478" s="8" t="n">
        <v>1</v>
      </c>
      <c r="S1478" s="8" t="n">
        <v>1</v>
      </c>
      <c r="T1478" s="8" t="n">
        <v>1</v>
      </c>
      <c r="U1478" s="8" t="n">
        <v>0</v>
      </c>
      <c r="V1478" s="8" t="n">
        <v>0</v>
      </c>
      <c r="W1478" s="8" t="n">
        <v>0</v>
      </c>
      <c r="X1478" s="8" t="n">
        <v>1</v>
      </c>
      <c r="Z1478" s="8" t="n">
        <v>1</v>
      </c>
      <c r="AA1478" s="8" t="n">
        <v>1</v>
      </c>
      <c r="AB1478" s="8" t="n">
        <v>1</v>
      </c>
      <c r="AC1478" s="8" t="n">
        <v>0</v>
      </c>
      <c r="AD1478" s="8" t="n">
        <v>0</v>
      </c>
      <c r="AE1478" s="8" t="n">
        <v>0</v>
      </c>
      <c r="AF1478" s="8" t="n">
        <v>1</v>
      </c>
      <c r="AH1478" s="8" t="n">
        <v>1</v>
      </c>
      <c r="AI1478" s="8" t="n">
        <v>1</v>
      </c>
      <c r="AJ1478" s="8" t="n">
        <v>1</v>
      </c>
      <c r="AK1478" s="8" t="n">
        <v>0</v>
      </c>
      <c r="AL1478" s="8" t="n">
        <v>0</v>
      </c>
      <c r="AM1478" s="8" t="n">
        <v>0</v>
      </c>
      <c r="AN1478" s="8" t="n">
        <v>1</v>
      </c>
      <c r="AP1478" s="8">
        <f>IF(($B$1478&lt;&gt;2)+($J$1478&lt;&gt;2)+($R$1478&lt;&gt;2)+($Z$1478&lt;&gt;2)+($AH$1478&lt;&gt;2)=0,2,IF((($B$1478&lt;&gt;2)*$B$1478+($J$1478&lt;&gt;2)*$J$1478+($R$1478&lt;&gt;2)*$R$1478+($Z$1478&lt;&gt;2)*$Z$1478+($AH$1478&lt;&gt;2)*$AH$1478)/(($B$1478&lt;&gt;2)+($J$1478&lt;&gt;2)+($R$1478&lt;&gt;2)+($Z$1478&lt;&gt;2)+($AH$1478&lt;&gt;2))&gt;=0.5,1,0))</f>
        <v/>
      </c>
      <c r="AQ1478" s="8">
        <f>IF(($C$1478&lt;&gt;2)+($K$1478&lt;&gt;2)+($S$1478&lt;&gt;2)+($AA$1478&lt;&gt;2)+($AI$1478&lt;&gt;2)=0,2,IF((($C$1478&lt;&gt;2)*$C$1478+($K$1478&lt;&gt;2)*$K$1478+($S$1478&lt;&gt;2)*$S$1478+($AA$1478&lt;&gt;2)*$AA$1478+($AI$1478&lt;&gt;2)*$AI$1478)/(($C$1478&lt;&gt;2)+($K$1478&lt;&gt;2)+($S$1478&lt;&gt;2)+($AA$1478&lt;&gt;2)+($AI$1478&lt;&gt;2))&gt;=0.5,1,0))</f>
        <v/>
      </c>
      <c r="AR1478" s="8">
        <f>IF(($D$1478&lt;&gt;2)+($L$1478&lt;&gt;2)+($T$1478&lt;&gt;2)+($AB$1478&lt;&gt;2)+($AJ$1478&lt;&gt;2)=0,2,IF((($D$1478&lt;&gt;2)*$D$1478+($L$1478&lt;&gt;2)*$L$1478+($T$1478&lt;&gt;2)*$T$1478+($AB$1478&lt;&gt;2)*$AB$1478+($AJ$1478&lt;&gt;2)*$AJ$1478)/(($D$1478&lt;&gt;2)+($L$1478&lt;&gt;2)+($T$1478&lt;&gt;2)+($AB$1478&lt;&gt;2)+($AJ$1478&lt;&gt;2))&gt;=0.5,1,0))</f>
        <v/>
      </c>
      <c r="AS1478" s="8">
        <f>IF(($E$1478&lt;&gt;2)+($M$1478&lt;&gt;2)+($U$1478&lt;&gt;2)+($AC$1478&lt;&gt;2)+($AK$1478&lt;&gt;2)=0,2,IF((($E$1478&lt;&gt;2)*$E$1478+($M$1478&lt;&gt;2)*$M$1478+($U$1478&lt;&gt;2)*$U$1478+($AC$1478&lt;&gt;2)*$AC$1478+($AK$1478&lt;&gt;2)*$AK$1478)/(($E$1478&lt;&gt;2)+($M$1478&lt;&gt;2)+($U$1478&lt;&gt;2)+($AC$1478&lt;&gt;2)+($AK$1478&lt;&gt;2))&gt;=0.5,1,0))</f>
        <v/>
      </c>
      <c r="AT1478" s="8">
        <f>IF(($F$1478&lt;&gt;2)+($N$1478&lt;&gt;2)+($V$1478&lt;&gt;2)+($AD$1478&lt;&gt;2)+($AL$1478&lt;&gt;2)=0,2,IF((($F$1478&lt;&gt;2)*$F$1478+($N$1478&lt;&gt;2)*$N$1478+($V$1478&lt;&gt;2)*$V$1478+($AD$1478&lt;&gt;2)*$AD$1478+($AL$1478&lt;&gt;2)*$AL$1478)/(($F$1478&lt;&gt;2)+($N$1478&lt;&gt;2)+($V$1478&lt;&gt;2)+($AD$1478&lt;&gt;2)+($AL$1478&lt;&gt;2))&gt;=0.5,1,0))</f>
        <v/>
      </c>
      <c r="AU1478" s="8">
        <f>IF(($G$1478&lt;&gt;2)+($O$1478&lt;&gt;2)+($W$1478&lt;&gt;2)+($AE$1478&lt;&gt;2)+($AM$1478&lt;&gt;2)=0,2,IF((($G$1478&lt;&gt;2)*$G$1478+($O$1478&lt;&gt;2)*$O$1478+($W$1478&lt;&gt;2)*$W$1478+($AE$1478&lt;&gt;2)*$AE$1478+($AM$1478&lt;&gt;2)*$AM$1478)/(($G$1478&lt;&gt;2)+($O$1478&lt;&gt;2)+($W$1478&lt;&gt;2)+($AE$1478&lt;&gt;2)+($AM$1478&lt;&gt;2))&gt;=0.5,1,0))</f>
        <v/>
      </c>
      <c r="AV1478" s="8">
        <f>IF(($H$1478&lt;&gt;2)+($P$1478&lt;&gt;2)+($X$1478&lt;&gt;2)+($AF$1478&lt;&gt;2)+($AN$1478&lt;&gt;2)=0,2,IF((($H$1478&lt;&gt;2)*$H$1478+($P$1478&lt;&gt;2)*$P$1478+($X$1478&lt;&gt;2)*$X$1478+($AF$1478&lt;&gt;2)*$AF$1478+($AN$1478&lt;&gt;2)*$AN$1478)/(($H$1478&lt;&gt;2)+($P$1478&lt;&gt;2)+($X$1478&lt;&gt;2)+($AF$1478&lt;&gt;2)+($AN$1478&lt;&gt;2))&gt;=0.5,1,0))</f>
        <v/>
      </c>
      <c r="AX1478" s="16">
        <f>'Ground truth'!$B$14</f>
        <v/>
      </c>
      <c r="AY1478" s="16">
        <f>'Ground truth'!$C$14</f>
        <v/>
      </c>
      <c r="AZ1478" s="16">
        <f>'Ground truth'!$D$14</f>
        <v/>
      </c>
      <c r="BA1478" s="16">
        <f>'Ground truth'!$E$14</f>
        <v/>
      </c>
      <c r="BB1478" s="16">
        <f>'Ground truth'!$F$14</f>
        <v/>
      </c>
      <c r="BC1478" s="16">
        <f>'Ground truth'!$G$14</f>
        <v/>
      </c>
      <c r="BD1478" s="16">
        <f>'Ground truth'!$H$14</f>
        <v/>
      </c>
    </row>
    <row r="1479">
      <c r="A1479" s="3" t="inlineStr">
        <is>
          <t>Power Source (Battery/Cord)</t>
        </is>
      </c>
      <c r="B1479" s="8" t="n">
        <v>1</v>
      </c>
      <c r="C1479" s="8" t="n">
        <v>1</v>
      </c>
      <c r="D1479" s="8" t="n">
        <v>0</v>
      </c>
      <c r="E1479" s="8" t="n">
        <v>0</v>
      </c>
      <c r="F1479" s="8" t="n">
        <v>1</v>
      </c>
      <c r="G1479" s="8" t="n">
        <v>0</v>
      </c>
      <c r="H1479" s="8" t="n">
        <v>0</v>
      </c>
      <c r="J1479" s="8" t="n">
        <v>1</v>
      </c>
      <c r="K1479" s="8" t="n">
        <v>1</v>
      </c>
      <c r="L1479" s="8" t="n">
        <v>0</v>
      </c>
      <c r="M1479" s="8" t="n">
        <v>0</v>
      </c>
      <c r="N1479" s="8" t="n">
        <v>0</v>
      </c>
      <c r="O1479" s="8" t="n">
        <v>0</v>
      </c>
      <c r="P1479" s="8" t="n">
        <v>1</v>
      </c>
      <c r="R1479" s="8" t="n">
        <v>1</v>
      </c>
      <c r="S1479" s="8" t="n">
        <v>1</v>
      </c>
      <c r="T1479" s="8" t="n">
        <v>0</v>
      </c>
      <c r="U1479" s="8" t="n">
        <v>0</v>
      </c>
      <c r="V1479" s="8" t="n">
        <v>0</v>
      </c>
      <c r="W1479" s="8" t="n">
        <v>0</v>
      </c>
      <c r="X1479" s="8" t="n">
        <v>1</v>
      </c>
      <c r="Z1479" s="8" t="n">
        <v>1</v>
      </c>
      <c r="AA1479" s="8" t="n">
        <v>1</v>
      </c>
      <c r="AB1479" s="8" t="n">
        <v>0</v>
      </c>
      <c r="AC1479" s="8" t="n">
        <v>0</v>
      </c>
      <c r="AD1479" s="8" t="n">
        <v>0</v>
      </c>
      <c r="AE1479" s="8" t="n">
        <v>0</v>
      </c>
      <c r="AF1479" s="8" t="n">
        <v>1</v>
      </c>
      <c r="AH1479" s="8" t="n">
        <v>1</v>
      </c>
      <c r="AI1479" s="8" t="n">
        <v>1</v>
      </c>
      <c r="AJ1479" s="8" t="n">
        <v>0</v>
      </c>
      <c r="AK1479" s="8" t="n">
        <v>0</v>
      </c>
      <c r="AL1479" s="8" t="n">
        <v>0</v>
      </c>
      <c r="AM1479" s="8" t="n">
        <v>0</v>
      </c>
      <c r="AN1479" s="8" t="n">
        <v>1</v>
      </c>
      <c r="AP1479" s="8">
        <f>IF(($B$1479&lt;&gt;2)+($J$1479&lt;&gt;2)+($R$1479&lt;&gt;2)+($Z$1479&lt;&gt;2)+($AH$1479&lt;&gt;2)=0,2,IF((($B$1479&lt;&gt;2)*$B$1479+($J$1479&lt;&gt;2)*$J$1479+($R$1479&lt;&gt;2)*$R$1479+($Z$1479&lt;&gt;2)*$Z$1479+($AH$1479&lt;&gt;2)*$AH$1479)/(($B$1479&lt;&gt;2)+($J$1479&lt;&gt;2)+($R$1479&lt;&gt;2)+($Z$1479&lt;&gt;2)+($AH$1479&lt;&gt;2))&gt;=0.5,1,0))</f>
        <v/>
      </c>
      <c r="AQ1479" s="8">
        <f>IF(($C$1479&lt;&gt;2)+($K$1479&lt;&gt;2)+($S$1479&lt;&gt;2)+($AA$1479&lt;&gt;2)+($AI$1479&lt;&gt;2)=0,2,IF((($C$1479&lt;&gt;2)*$C$1479+($K$1479&lt;&gt;2)*$K$1479+($S$1479&lt;&gt;2)*$S$1479+($AA$1479&lt;&gt;2)*$AA$1479+($AI$1479&lt;&gt;2)*$AI$1479)/(($C$1479&lt;&gt;2)+($K$1479&lt;&gt;2)+($S$1479&lt;&gt;2)+($AA$1479&lt;&gt;2)+($AI$1479&lt;&gt;2))&gt;=0.5,1,0))</f>
        <v/>
      </c>
      <c r="AR1479" s="8">
        <f>IF(($D$1479&lt;&gt;2)+($L$1479&lt;&gt;2)+($T$1479&lt;&gt;2)+($AB$1479&lt;&gt;2)+($AJ$1479&lt;&gt;2)=0,2,IF((($D$1479&lt;&gt;2)*$D$1479+($L$1479&lt;&gt;2)*$L$1479+($T$1479&lt;&gt;2)*$T$1479+($AB$1479&lt;&gt;2)*$AB$1479+($AJ$1479&lt;&gt;2)*$AJ$1479)/(($D$1479&lt;&gt;2)+($L$1479&lt;&gt;2)+($T$1479&lt;&gt;2)+($AB$1479&lt;&gt;2)+($AJ$1479&lt;&gt;2))&gt;=0.5,1,0))</f>
        <v/>
      </c>
      <c r="AS1479" s="8">
        <f>IF(($E$1479&lt;&gt;2)+($M$1479&lt;&gt;2)+($U$1479&lt;&gt;2)+($AC$1479&lt;&gt;2)+($AK$1479&lt;&gt;2)=0,2,IF((($E$1479&lt;&gt;2)*$E$1479+($M$1479&lt;&gt;2)*$M$1479+($U$1479&lt;&gt;2)*$U$1479+($AC$1479&lt;&gt;2)*$AC$1479+($AK$1479&lt;&gt;2)*$AK$1479)/(($E$1479&lt;&gt;2)+($M$1479&lt;&gt;2)+($U$1479&lt;&gt;2)+($AC$1479&lt;&gt;2)+($AK$1479&lt;&gt;2))&gt;=0.5,1,0))</f>
        <v/>
      </c>
      <c r="AT1479" s="8">
        <f>IF(($F$1479&lt;&gt;2)+($N$1479&lt;&gt;2)+($V$1479&lt;&gt;2)+($AD$1479&lt;&gt;2)+($AL$1479&lt;&gt;2)=0,2,IF((($F$1479&lt;&gt;2)*$F$1479+($N$1479&lt;&gt;2)*$N$1479+($V$1479&lt;&gt;2)*$V$1479+($AD$1479&lt;&gt;2)*$AD$1479+($AL$1479&lt;&gt;2)*$AL$1479)/(($F$1479&lt;&gt;2)+($N$1479&lt;&gt;2)+($V$1479&lt;&gt;2)+($AD$1479&lt;&gt;2)+($AL$1479&lt;&gt;2))&gt;=0.5,1,0))</f>
        <v/>
      </c>
      <c r="AU1479" s="8">
        <f>IF(($G$1479&lt;&gt;2)+($O$1479&lt;&gt;2)+($W$1479&lt;&gt;2)+($AE$1479&lt;&gt;2)+($AM$1479&lt;&gt;2)=0,2,IF((($G$1479&lt;&gt;2)*$G$1479+($O$1479&lt;&gt;2)*$O$1479+($W$1479&lt;&gt;2)*$W$1479+($AE$1479&lt;&gt;2)*$AE$1479+($AM$1479&lt;&gt;2)*$AM$1479)/(($G$1479&lt;&gt;2)+($O$1479&lt;&gt;2)+($W$1479&lt;&gt;2)+($AE$1479&lt;&gt;2)+($AM$1479&lt;&gt;2))&gt;=0.5,1,0))</f>
        <v/>
      </c>
      <c r="AV1479" s="8">
        <f>IF(($H$1479&lt;&gt;2)+($P$1479&lt;&gt;2)+($X$1479&lt;&gt;2)+($AF$1479&lt;&gt;2)+($AN$1479&lt;&gt;2)=0,2,IF((($H$1479&lt;&gt;2)*$H$1479+($P$1479&lt;&gt;2)*$P$1479+($X$1479&lt;&gt;2)*$X$1479+($AF$1479&lt;&gt;2)*$AF$1479+($AN$1479&lt;&gt;2)*$AN$1479)/(($H$1479&lt;&gt;2)+($P$1479&lt;&gt;2)+($X$1479&lt;&gt;2)+($AF$1479&lt;&gt;2)+($AN$1479&lt;&gt;2))&gt;=0.5,1,0))</f>
        <v/>
      </c>
      <c r="AX1479" s="16">
        <f>'Ground truth'!$B$15</f>
        <v/>
      </c>
      <c r="AY1479" s="16">
        <f>'Ground truth'!$C$15</f>
        <v/>
      </c>
      <c r="AZ1479" s="16">
        <f>'Ground truth'!$D$15</f>
        <v/>
      </c>
      <c r="BA1479" s="16">
        <f>'Ground truth'!$E$15</f>
        <v/>
      </c>
      <c r="BB1479" s="16">
        <f>'Ground truth'!$F$15</f>
        <v/>
      </c>
      <c r="BC1479" s="16">
        <f>'Ground truth'!$G$15</f>
        <v/>
      </c>
      <c r="BD1479" s="16">
        <f>'Ground truth'!$H$15</f>
        <v/>
      </c>
    </row>
    <row r="1480">
      <c r="A1480" s="3" t="inlineStr">
        <is>
          <t>Transmission System (Gears/Belts)</t>
        </is>
      </c>
      <c r="B1480" s="8" t="n">
        <v>1</v>
      </c>
      <c r="C1480" s="8" t="n">
        <v>0</v>
      </c>
      <c r="D1480" s="8" t="n">
        <v>1</v>
      </c>
      <c r="E1480" s="8" t="n">
        <v>1</v>
      </c>
      <c r="F1480" s="8" t="n">
        <v>0</v>
      </c>
      <c r="G1480" s="8" t="n">
        <v>0</v>
      </c>
      <c r="H1480" s="8" t="n">
        <v>0</v>
      </c>
      <c r="J1480" s="8" t="n">
        <v>1</v>
      </c>
      <c r="K1480" s="8" t="n">
        <v>0</v>
      </c>
      <c r="L1480" s="8" t="n">
        <v>1</v>
      </c>
      <c r="M1480" s="8" t="n">
        <v>1</v>
      </c>
      <c r="N1480" s="8" t="n">
        <v>0</v>
      </c>
      <c r="O1480" s="8" t="n">
        <v>1</v>
      </c>
      <c r="P1480" s="8" t="n">
        <v>0</v>
      </c>
      <c r="R1480" s="8" t="n">
        <v>1</v>
      </c>
      <c r="S1480" s="8" t="n">
        <v>0</v>
      </c>
      <c r="T1480" s="8" t="n">
        <v>1</v>
      </c>
      <c r="U1480" s="8" t="n">
        <v>1</v>
      </c>
      <c r="V1480" s="8" t="n">
        <v>0</v>
      </c>
      <c r="W1480" s="8" t="n">
        <v>1</v>
      </c>
      <c r="X1480" s="8" t="n">
        <v>0</v>
      </c>
      <c r="Z1480" s="8" t="n">
        <v>1</v>
      </c>
      <c r="AA1480" s="8" t="n">
        <v>0</v>
      </c>
      <c r="AB1480" s="8" t="n">
        <v>1</v>
      </c>
      <c r="AC1480" s="8" t="n">
        <v>1</v>
      </c>
      <c r="AD1480" s="8" t="n">
        <v>0</v>
      </c>
      <c r="AE1480" s="8" t="n">
        <v>0</v>
      </c>
      <c r="AF1480" s="8" t="n">
        <v>0</v>
      </c>
      <c r="AH1480" s="8" t="n">
        <v>1</v>
      </c>
      <c r="AI1480" s="8" t="n">
        <v>0</v>
      </c>
      <c r="AJ1480" s="8" t="n">
        <v>1</v>
      </c>
      <c r="AK1480" s="8" t="n">
        <v>1</v>
      </c>
      <c r="AL1480" s="8" t="n">
        <v>0</v>
      </c>
      <c r="AM1480" s="8" t="n">
        <v>1</v>
      </c>
      <c r="AN1480" s="8" t="n">
        <v>1</v>
      </c>
      <c r="AP1480" s="8">
        <f>IF(($B$1480&lt;&gt;2)+($J$1480&lt;&gt;2)+($R$1480&lt;&gt;2)+($Z$1480&lt;&gt;2)+($AH$1480&lt;&gt;2)=0,2,IF((($B$1480&lt;&gt;2)*$B$1480+($J$1480&lt;&gt;2)*$J$1480+($R$1480&lt;&gt;2)*$R$1480+($Z$1480&lt;&gt;2)*$Z$1480+($AH$1480&lt;&gt;2)*$AH$1480)/(($B$1480&lt;&gt;2)+($J$1480&lt;&gt;2)+($R$1480&lt;&gt;2)+($Z$1480&lt;&gt;2)+($AH$1480&lt;&gt;2))&gt;=0.5,1,0))</f>
        <v/>
      </c>
      <c r="AQ1480" s="8">
        <f>IF(($C$1480&lt;&gt;2)+($K$1480&lt;&gt;2)+($S$1480&lt;&gt;2)+($AA$1480&lt;&gt;2)+($AI$1480&lt;&gt;2)=0,2,IF((($C$1480&lt;&gt;2)*$C$1480+($K$1480&lt;&gt;2)*$K$1480+($S$1480&lt;&gt;2)*$S$1480+($AA$1480&lt;&gt;2)*$AA$1480+($AI$1480&lt;&gt;2)*$AI$1480)/(($C$1480&lt;&gt;2)+($K$1480&lt;&gt;2)+($S$1480&lt;&gt;2)+($AA$1480&lt;&gt;2)+($AI$1480&lt;&gt;2))&gt;=0.5,1,0))</f>
        <v/>
      </c>
      <c r="AR1480" s="8">
        <f>IF(($D$1480&lt;&gt;2)+($L$1480&lt;&gt;2)+($T$1480&lt;&gt;2)+($AB$1480&lt;&gt;2)+($AJ$1480&lt;&gt;2)=0,2,IF((($D$1480&lt;&gt;2)*$D$1480+($L$1480&lt;&gt;2)*$L$1480+($T$1480&lt;&gt;2)*$T$1480+($AB$1480&lt;&gt;2)*$AB$1480+($AJ$1480&lt;&gt;2)*$AJ$1480)/(($D$1480&lt;&gt;2)+($L$1480&lt;&gt;2)+($T$1480&lt;&gt;2)+($AB$1480&lt;&gt;2)+($AJ$1480&lt;&gt;2))&gt;=0.5,1,0))</f>
        <v/>
      </c>
      <c r="AS1480" s="8">
        <f>IF(($E$1480&lt;&gt;2)+($M$1480&lt;&gt;2)+($U$1480&lt;&gt;2)+($AC$1480&lt;&gt;2)+($AK$1480&lt;&gt;2)=0,2,IF((($E$1480&lt;&gt;2)*$E$1480+($M$1480&lt;&gt;2)*$M$1480+($U$1480&lt;&gt;2)*$U$1480+($AC$1480&lt;&gt;2)*$AC$1480+($AK$1480&lt;&gt;2)*$AK$1480)/(($E$1480&lt;&gt;2)+($M$1480&lt;&gt;2)+($U$1480&lt;&gt;2)+($AC$1480&lt;&gt;2)+($AK$1480&lt;&gt;2))&gt;=0.5,1,0))</f>
        <v/>
      </c>
      <c r="AT1480" s="8">
        <f>IF(($F$1480&lt;&gt;2)+($N$1480&lt;&gt;2)+($V$1480&lt;&gt;2)+($AD$1480&lt;&gt;2)+($AL$1480&lt;&gt;2)=0,2,IF((($F$1480&lt;&gt;2)*$F$1480+($N$1480&lt;&gt;2)*$N$1480+($V$1480&lt;&gt;2)*$V$1480+($AD$1480&lt;&gt;2)*$AD$1480+($AL$1480&lt;&gt;2)*$AL$1480)/(($F$1480&lt;&gt;2)+($N$1480&lt;&gt;2)+($V$1480&lt;&gt;2)+($AD$1480&lt;&gt;2)+($AL$1480&lt;&gt;2))&gt;=0.5,1,0))</f>
        <v/>
      </c>
      <c r="AU1480" s="8">
        <f>IF(($G$1480&lt;&gt;2)+($O$1480&lt;&gt;2)+($W$1480&lt;&gt;2)+($AE$1480&lt;&gt;2)+($AM$1480&lt;&gt;2)=0,2,IF((($G$1480&lt;&gt;2)*$G$1480+($O$1480&lt;&gt;2)*$O$1480+($W$1480&lt;&gt;2)*$W$1480+($AE$1480&lt;&gt;2)*$AE$1480+($AM$1480&lt;&gt;2)*$AM$1480)/(($G$1480&lt;&gt;2)+($O$1480&lt;&gt;2)+($W$1480&lt;&gt;2)+($AE$1480&lt;&gt;2)+($AM$1480&lt;&gt;2))&gt;=0.5,1,0))</f>
        <v/>
      </c>
      <c r="AV1480" s="8">
        <f>IF(($H$1480&lt;&gt;2)+($P$1480&lt;&gt;2)+($X$1480&lt;&gt;2)+($AF$1480&lt;&gt;2)+($AN$1480&lt;&gt;2)=0,2,IF((($H$1480&lt;&gt;2)*$H$1480+($P$1480&lt;&gt;2)*$P$1480+($X$1480&lt;&gt;2)*$X$1480+($AF$1480&lt;&gt;2)*$AF$1480+($AN$1480&lt;&gt;2)*$AN$1480)/(($H$1480&lt;&gt;2)+($P$1480&lt;&gt;2)+($X$1480&lt;&gt;2)+($AF$1480&lt;&gt;2)+($AN$1480&lt;&gt;2))&gt;=0.5,1,0))</f>
        <v/>
      </c>
      <c r="AX1480" s="16">
        <f>'Ground truth'!$B$16</f>
        <v/>
      </c>
      <c r="AY1480" s="16">
        <f>'Ground truth'!$C$16</f>
        <v/>
      </c>
      <c r="AZ1480" s="16">
        <f>'Ground truth'!$D$16</f>
        <v/>
      </c>
      <c r="BA1480" s="16">
        <f>'Ground truth'!$E$16</f>
        <v/>
      </c>
      <c r="BB1480" s="16">
        <f>'Ground truth'!$F$16</f>
        <v/>
      </c>
      <c r="BC1480" s="16">
        <f>'Ground truth'!$G$16</f>
        <v/>
      </c>
      <c r="BD1480" s="16">
        <f>'Ground truth'!$H$16</f>
        <v/>
      </c>
    </row>
    <row r="1481">
      <c r="A1481" s="3" t="inlineStr">
        <is>
          <t>Chuck/Bit Holder</t>
        </is>
      </c>
      <c r="B1481" s="8" t="n">
        <v>0</v>
      </c>
      <c r="C1481" s="8" t="n">
        <v>0</v>
      </c>
      <c r="D1481" s="8" t="n">
        <v>1</v>
      </c>
      <c r="E1481" s="8" t="n">
        <v>1</v>
      </c>
      <c r="F1481" s="8" t="n">
        <v>0</v>
      </c>
      <c r="G1481" s="8" t="n">
        <v>0</v>
      </c>
      <c r="H1481" s="8" t="n">
        <v>0</v>
      </c>
      <c r="J1481" s="8" t="n">
        <v>0</v>
      </c>
      <c r="K1481" s="8" t="n">
        <v>0</v>
      </c>
      <c r="L1481" s="8" t="n">
        <v>1</v>
      </c>
      <c r="M1481" s="8" t="n">
        <v>1</v>
      </c>
      <c r="N1481" s="8" t="n">
        <v>0</v>
      </c>
      <c r="O1481" s="8" t="n">
        <v>1</v>
      </c>
      <c r="P1481" s="8" t="n">
        <v>0</v>
      </c>
      <c r="R1481" s="8" t="n">
        <v>0</v>
      </c>
      <c r="S1481" s="8" t="n">
        <v>0</v>
      </c>
      <c r="T1481" s="8" t="n">
        <v>1</v>
      </c>
      <c r="U1481" s="8" t="n">
        <v>1</v>
      </c>
      <c r="V1481" s="8" t="n">
        <v>0</v>
      </c>
      <c r="W1481" s="8" t="n">
        <v>1</v>
      </c>
      <c r="X1481" s="8" t="n">
        <v>0</v>
      </c>
      <c r="Z1481" s="8" t="n">
        <v>0</v>
      </c>
      <c r="AA1481" s="8" t="n">
        <v>0</v>
      </c>
      <c r="AB1481" s="8" t="n">
        <v>1</v>
      </c>
      <c r="AC1481" s="8" t="n">
        <v>1</v>
      </c>
      <c r="AD1481" s="8" t="n">
        <v>0</v>
      </c>
      <c r="AE1481" s="8" t="n">
        <v>0</v>
      </c>
      <c r="AF1481" s="8" t="n">
        <v>0</v>
      </c>
      <c r="AH1481" s="8" t="n">
        <v>0</v>
      </c>
      <c r="AI1481" s="8" t="n">
        <v>0</v>
      </c>
      <c r="AJ1481" s="8" t="n">
        <v>1</v>
      </c>
      <c r="AK1481" s="8" t="n">
        <v>1</v>
      </c>
      <c r="AL1481" s="8" t="n">
        <v>0</v>
      </c>
      <c r="AM1481" s="8" t="n">
        <v>1</v>
      </c>
      <c r="AN1481" s="8" t="n">
        <v>0</v>
      </c>
      <c r="AP1481" s="8">
        <f>IF(($B$1481&lt;&gt;2)+($J$1481&lt;&gt;2)+($R$1481&lt;&gt;2)+($Z$1481&lt;&gt;2)+($AH$1481&lt;&gt;2)=0,2,IF((($B$1481&lt;&gt;2)*$B$1481+($J$1481&lt;&gt;2)*$J$1481+($R$1481&lt;&gt;2)*$R$1481+($Z$1481&lt;&gt;2)*$Z$1481+($AH$1481&lt;&gt;2)*$AH$1481)/(($B$1481&lt;&gt;2)+($J$1481&lt;&gt;2)+($R$1481&lt;&gt;2)+($Z$1481&lt;&gt;2)+($AH$1481&lt;&gt;2))&gt;=0.5,1,0))</f>
        <v/>
      </c>
      <c r="AQ1481" s="8">
        <f>IF(($C$1481&lt;&gt;2)+($K$1481&lt;&gt;2)+($S$1481&lt;&gt;2)+($AA$1481&lt;&gt;2)+($AI$1481&lt;&gt;2)=0,2,IF((($C$1481&lt;&gt;2)*$C$1481+($K$1481&lt;&gt;2)*$K$1481+($S$1481&lt;&gt;2)*$S$1481+($AA$1481&lt;&gt;2)*$AA$1481+($AI$1481&lt;&gt;2)*$AI$1481)/(($C$1481&lt;&gt;2)+($K$1481&lt;&gt;2)+($S$1481&lt;&gt;2)+($AA$1481&lt;&gt;2)+($AI$1481&lt;&gt;2))&gt;=0.5,1,0))</f>
        <v/>
      </c>
      <c r="AR1481" s="8">
        <f>IF(($D$1481&lt;&gt;2)+($L$1481&lt;&gt;2)+($T$1481&lt;&gt;2)+($AB$1481&lt;&gt;2)+($AJ$1481&lt;&gt;2)=0,2,IF((($D$1481&lt;&gt;2)*$D$1481+($L$1481&lt;&gt;2)*$L$1481+($T$1481&lt;&gt;2)*$T$1481+($AB$1481&lt;&gt;2)*$AB$1481+($AJ$1481&lt;&gt;2)*$AJ$1481)/(($D$1481&lt;&gt;2)+($L$1481&lt;&gt;2)+($T$1481&lt;&gt;2)+($AB$1481&lt;&gt;2)+($AJ$1481&lt;&gt;2))&gt;=0.5,1,0))</f>
        <v/>
      </c>
      <c r="AS1481" s="8">
        <f>IF(($E$1481&lt;&gt;2)+($M$1481&lt;&gt;2)+($U$1481&lt;&gt;2)+($AC$1481&lt;&gt;2)+($AK$1481&lt;&gt;2)=0,2,IF((($E$1481&lt;&gt;2)*$E$1481+($M$1481&lt;&gt;2)*$M$1481+($U$1481&lt;&gt;2)*$U$1481+($AC$1481&lt;&gt;2)*$AC$1481+($AK$1481&lt;&gt;2)*$AK$1481)/(($E$1481&lt;&gt;2)+($M$1481&lt;&gt;2)+($U$1481&lt;&gt;2)+($AC$1481&lt;&gt;2)+($AK$1481&lt;&gt;2))&gt;=0.5,1,0))</f>
        <v/>
      </c>
      <c r="AT1481" s="8">
        <f>IF(($F$1481&lt;&gt;2)+($N$1481&lt;&gt;2)+($V$1481&lt;&gt;2)+($AD$1481&lt;&gt;2)+($AL$1481&lt;&gt;2)=0,2,IF((($F$1481&lt;&gt;2)*$F$1481+($N$1481&lt;&gt;2)*$N$1481+($V$1481&lt;&gt;2)*$V$1481+($AD$1481&lt;&gt;2)*$AD$1481+($AL$1481&lt;&gt;2)*$AL$1481)/(($F$1481&lt;&gt;2)+($N$1481&lt;&gt;2)+($V$1481&lt;&gt;2)+($AD$1481&lt;&gt;2)+($AL$1481&lt;&gt;2))&gt;=0.5,1,0))</f>
        <v/>
      </c>
      <c r="AU1481" s="8">
        <f>IF(($G$1481&lt;&gt;2)+($O$1481&lt;&gt;2)+($W$1481&lt;&gt;2)+($AE$1481&lt;&gt;2)+($AM$1481&lt;&gt;2)=0,2,IF((($G$1481&lt;&gt;2)*$G$1481+($O$1481&lt;&gt;2)*$O$1481+($W$1481&lt;&gt;2)*$W$1481+($AE$1481&lt;&gt;2)*$AE$1481+($AM$1481&lt;&gt;2)*$AM$1481)/(($G$1481&lt;&gt;2)+($O$1481&lt;&gt;2)+($W$1481&lt;&gt;2)+($AE$1481&lt;&gt;2)+($AM$1481&lt;&gt;2))&gt;=0.5,1,0))</f>
        <v/>
      </c>
      <c r="AV1481" s="8">
        <f>IF(($H$1481&lt;&gt;2)+($P$1481&lt;&gt;2)+($X$1481&lt;&gt;2)+($AF$1481&lt;&gt;2)+($AN$1481&lt;&gt;2)=0,2,IF((($H$1481&lt;&gt;2)*$H$1481+($P$1481&lt;&gt;2)*$P$1481+($X$1481&lt;&gt;2)*$X$1481+($AF$1481&lt;&gt;2)*$AF$1481+($AN$1481&lt;&gt;2)*$AN$1481)/(($H$1481&lt;&gt;2)+($P$1481&lt;&gt;2)+($X$1481&lt;&gt;2)+($AF$1481&lt;&gt;2)+($AN$1481&lt;&gt;2))&gt;=0.5,1,0))</f>
        <v/>
      </c>
      <c r="AX1481" s="16">
        <f>'Ground truth'!$B$17</f>
        <v/>
      </c>
      <c r="AY1481" s="16">
        <f>'Ground truth'!$C$17</f>
        <v/>
      </c>
      <c r="AZ1481" s="16">
        <f>'Ground truth'!$D$17</f>
        <v/>
      </c>
      <c r="BA1481" s="16">
        <f>'Ground truth'!$E$17</f>
        <v/>
      </c>
      <c r="BB1481" s="16">
        <f>'Ground truth'!$F$17</f>
        <v/>
      </c>
      <c r="BC1481" s="16">
        <f>'Ground truth'!$G$17</f>
        <v/>
      </c>
      <c r="BD1481" s="16">
        <f>'Ground truth'!$H$17</f>
        <v/>
      </c>
    </row>
    <row r="1482">
      <c r="A1482" s="3" t="inlineStr">
        <is>
          <t>Handle and Trigger Assembly</t>
        </is>
      </c>
      <c r="B1482" s="8" t="n">
        <v>0</v>
      </c>
      <c r="C1482" s="8" t="n">
        <v>1</v>
      </c>
      <c r="D1482" s="8" t="n">
        <v>0</v>
      </c>
      <c r="E1482" s="8" t="n">
        <v>0</v>
      </c>
      <c r="F1482" s="8" t="n">
        <v>1</v>
      </c>
      <c r="G1482" s="8" t="n">
        <v>0</v>
      </c>
      <c r="H1482" s="8" t="n">
        <v>1</v>
      </c>
      <c r="J1482" s="8" t="n">
        <v>0</v>
      </c>
      <c r="K1482" s="8" t="n">
        <v>0</v>
      </c>
      <c r="L1482" s="8" t="n">
        <v>1</v>
      </c>
      <c r="M1482" s="8" t="n">
        <v>0</v>
      </c>
      <c r="N1482" s="8" t="n">
        <v>1</v>
      </c>
      <c r="O1482" s="8" t="n">
        <v>0</v>
      </c>
      <c r="P1482" s="8" t="n">
        <v>1</v>
      </c>
      <c r="R1482" s="8" t="n">
        <v>0</v>
      </c>
      <c r="S1482" s="8" t="n">
        <v>0</v>
      </c>
      <c r="T1482" s="8" t="n">
        <v>0</v>
      </c>
      <c r="U1482" s="8" t="n">
        <v>1</v>
      </c>
      <c r="V1482" s="8" t="n">
        <v>1</v>
      </c>
      <c r="W1482" s="8" t="n">
        <v>0</v>
      </c>
      <c r="X1482" s="8" t="n">
        <v>1</v>
      </c>
      <c r="Z1482" s="8" t="n">
        <v>0</v>
      </c>
      <c r="AA1482" s="8" t="n">
        <v>0</v>
      </c>
      <c r="AB1482" s="8" t="n">
        <v>0</v>
      </c>
      <c r="AC1482" s="8" t="n">
        <v>0</v>
      </c>
      <c r="AD1482" s="8" t="n">
        <v>1</v>
      </c>
      <c r="AE1482" s="8" t="n">
        <v>1</v>
      </c>
      <c r="AF1482" s="8" t="n">
        <v>1</v>
      </c>
      <c r="AH1482" s="8" t="n">
        <v>0</v>
      </c>
      <c r="AI1482" s="8" t="n">
        <v>0</v>
      </c>
      <c r="AJ1482" s="8" t="n">
        <v>1</v>
      </c>
      <c r="AK1482" s="8" t="n">
        <v>0</v>
      </c>
      <c r="AL1482" s="8" t="n">
        <v>1</v>
      </c>
      <c r="AM1482" s="8" t="n">
        <v>0</v>
      </c>
      <c r="AN1482" s="8" t="n">
        <v>1</v>
      </c>
      <c r="AP1482" s="8">
        <f>IF(($B$1482&lt;&gt;2)+($J$1482&lt;&gt;2)+($R$1482&lt;&gt;2)+($Z$1482&lt;&gt;2)+($AH$1482&lt;&gt;2)=0,2,IF((($B$1482&lt;&gt;2)*$B$1482+($J$1482&lt;&gt;2)*$J$1482+($R$1482&lt;&gt;2)*$R$1482+($Z$1482&lt;&gt;2)*$Z$1482+($AH$1482&lt;&gt;2)*$AH$1482)/(($B$1482&lt;&gt;2)+($J$1482&lt;&gt;2)+($R$1482&lt;&gt;2)+($Z$1482&lt;&gt;2)+($AH$1482&lt;&gt;2))&gt;=0.5,1,0))</f>
        <v/>
      </c>
      <c r="AQ1482" s="8">
        <f>IF(($C$1482&lt;&gt;2)+($K$1482&lt;&gt;2)+($S$1482&lt;&gt;2)+($AA$1482&lt;&gt;2)+($AI$1482&lt;&gt;2)=0,2,IF((($C$1482&lt;&gt;2)*$C$1482+($K$1482&lt;&gt;2)*$K$1482+($S$1482&lt;&gt;2)*$S$1482+($AA$1482&lt;&gt;2)*$AA$1482+($AI$1482&lt;&gt;2)*$AI$1482)/(($C$1482&lt;&gt;2)+($K$1482&lt;&gt;2)+($S$1482&lt;&gt;2)+($AA$1482&lt;&gt;2)+($AI$1482&lt;&gt;2))&gt;=0.5,1,0))</f>
        <v/>
      </c>
      <c r="AR1482" s="8">
        <f>IF(($D$1482&lt;&gt;2)+($L$1482&lt;&gt;2)+($T$1482&lt;&gt;2)+($AB$1482&lt;&gt;2)+($AJ$1482&lt;&gt;2)=0,2,IF((($D$1482&lt;&gt;2)*$D$1482+($L$1482&lt;&gt;2)*$L$1482+($T$1482&lt;&gt;2)*$T$1482+($AB$1482&lt;&gt;2)*$AB$1482+($AJ$1482&lt;&gt;2)*$AJ$1482)/(($D$1482&lt;&gt;2)+($L$1482&lt;&gt;2)+($T$1482&lt;&gt;2)+($AB$1482&lt;&gt;2)+($AJ$1482&lt;&gt;2))&gt;=0.5,1,0))</f>
        <v/>
      </c>
      <c r="AS1482" s="8">
        <f>IF(($E$1482&lt;&gt;2)+($M$1482&lt;&gt;2)+($U$1482&lt;&gt;2)+($AC$1482&lt;&gt;2)+($AK$1482&lt;&gt;2)=0,2,IF((($E$1482&lt;&gt;2)*$E$1482+($M$1482&lt;&gt;2)*$M$1482+($U$1482&lt;&gt;2)*$U$1482+($AC$1482&lt;&gt;2)*$AC$1482+($AK$1482&lt;&gt;2)*$AK$1482)/(($E$1482&lt;&gt;2)+($M$1482&lt;&gt;2)+($U$1482&lt;&gt;2)+($AC$1482&lt;&gt;2)+($AK$1482&lt;&gt;2))&gt;=0.5,1,0))</f>
        <v/>
      </c>
      <c r="AT1482" s="8">
        <f>IF(($F$1482&lt;&gt;2)+($N$1482&lt;&gt;2)+($V$1482&lt;&gt;2)+($AD$1482&lt;&gt;2)+($AL$1482&lt;&gt;2)=0,2,IF((($F$1482&lt;&gt;2)*$F$1482+($N$1482&lt;&gt;2)*$N$1482+($V$1482&lt;&gt;2)*$V$1482+($AD$1482&lt;&gt;2)*$AD$1482+($AL$1482&lt;&gt;2)*$AL$1482)/(($F$1482&lt;&gt;2)+($N$1482&lt;&gt;2)+($V$1482&lt;&gt;2)+($AD$1482&lt;&gt;2)+($AL$1482&lt;&gt;2))&gt;=0.5,1,0))</f>
        <v/>
      </c>
      <c r="AU1482" s="8">
        <f>IF(($G$1482&lt;&gt;2)+($O$1482&lt;&gt;2)+($W$1482&lt;&gt;2)+($AE$1482&lt;&gt;2)+($AM$1482&lt;&gt;2)=0,2,IF((($G$1482&lt;&gt;2)*$G$1482+($O$1482&lt;&gt;2)*$O$1482+($W$1482&lt;&gt;2)*$W$1482+($AE$1482&lt;&gt;2)*$AE$1482+($AM$1482&lt;&gt;2)*$AM$1482)/(($G$1482&lt;&gt;2)+($O$1482&lt;&gt;2)+($W$1482&lt;&gt;2)+($AE$1482&lt;&gt;2)+($AM$1482&lt;&gt;2))&gt;=0.5,1,0))</f>
        <v/>
      </c>
      <c r="AV1482" s="8">
        <f>IF(($H$1482&lt;&gt;2)+($P$1482&lt;&gt;2)+($X$1482&lt;&gt;2)+($AF$1482&lt;&gt;2)+($AN$1482&lt;&gt;2)=0,2,IF((($H$1482&lt;&gt;2)*$H$1482+($P$1482&lt;&gt;2)*$P$1482+($X$1482&lt;&gt;2)*$X$1482+($AF$1482&lt;&gt;2)*$AF$1482+($AN$1482&lt;&gt;2)*$AN$1482)/(($H$1482&lt;&gt;2)+($P$1482&lt;&gt;2)+($X$1482&lt;&gt;2)+($AF$1482&lt;&gt;2)+($AN$1482&lt;&gt;2))&gt;=0.5,1,0))</f>
        <v/>
      </c>
      <c r="AX1482" s="16">
        <f>'Ground truth'!$B$18</f>
        <v/>
      </c>
      <c r="AY1482" s="16">
        <f>'Ground truth'!$C$18</f>
        <v/>
      </c>
      <c r="AZ1482" s="16">
        <f>'Ground truth'!$D$18</f>
        <v/>
      </c>
      <c r="BA1482" s="16">
        <f>'Ground truth'!$E$18</f>
        <v/>
      </c>
      <c r="BB1482" s="16">
        <f>'Ground truth'!$F$18</f>
        <v/>
      </c>
      <c r="BC1482" s="16">
        <f>'Ground truth'!$G$18</f>
        <v/>
      </c>
      <c r="BD1482" s="16">
        <f>'Ground truth'!$H$18</f>
        <v/>
      </c>
    </row>
    <row r="1483">
      <c r="A1483" s="3" t="inlineStr">
        <is>
          <t>Screw Clamping Mechanism</t>
        </is>
      </c>
      <c r="B1483" s="8" t="n">
        <v>0</v>
      </c>
      <c r="C1483" s="8" t="n">
        <v>0</v>
      </c>
      <c r="D1483" s="8" t="n">
        <v>1</v>
      </c>
      <c r="E1483" s="8" t="n">
        <v>0</v>
      </c>
      <c r="F1483" s="8" t="n">
        <v>0</v>
      </c>
      <c r="G1483" s="8" t="n">
        <v>1</v>
      </c>
      <c r="H1483" s="8" t="n">
        <v>1</v>
      </c>
      <c r="J1483" s="8" t="n">
        <v>0</v>
      </c>
      <c r="K1483" s="8" t="n">
        <v>0</v>
      </c>
      <c r="L1483" s="8" t="n">
        <v>1</v>
      </c>
      <c r="M1483" s="8" t="n">
        <v>1</v>
      </c>
      <c r="N1483" s="8" t="n">
        <v>0</v>
      </c>
      <c r="O1483" s="8" t="n">
        <v>1</v>
      </c>
      <c r="P1483" s="8" t="n">
        <v>0</v>
      </c>
      <c r="R1483" s="8" t="n">
        <v>0</v>
      </c>
      <c r="S1483" s="8" t="n">
        <v>0</v>
      </c>
      <c r="T1483" s="8" t="n">
        <v>1</v>
      </c>
      <c r="U1483" s="8" t="n">
        <v>1</v>
      </c>
      <c r="V1483" s="8" t="n">
        <v>0</v>
      </c>
      <c r="W1483" s="8" t="n">
        <v>1</v>
      </c>
      <c r="X1483" s="8" t="n">
        <v>0</v>
      </c>
      <c r="Z1483" s="8" t="n">
        <v>0</v>
      </c>
      <c r="AA1483" s="8" t="n">
        <v>0</v>
      </c>
      <c r="AB1483" s="8" t="n">
        <v>0</v>
      </c>
      <c r="AC1483" s="8" t="n">
        <v>0</v>
      </c>
      <c r="AD1483" s="8" t="n">
        <v>1</v>
      </c>
      <c r="AE1483" s="8" t="n">
        <v>1</v>
      </c>
      <c r="AF1483" s="8" t="n">
        <v>0</v>
      </c>
      <c r="AH1483" s="8" t="n">
        <v>0</v>
      </c>
      <c r="AI1483" s="8" t="n">
        <v>0</v>
      </c>
      <c r="AJ1483" s="8" t="n">
        <v>1</v>
      </c>
      <c r="AK1483" s="8" t="n">
        <v>1</v>
      </c>
      <c r="AL1483" s="8" t="n">
        <v>0</v>
      </c>
      <c r="AM1483" s="8" t="n">
        <v>1</v>
      </c>
      <c r="AN1483" s="8" t="n">
        <v>0</v>
      </c>
      <c r="AP1483" s="8">
        <f>IF(($B$1483&lt;&gt;2)+($J$1483&lt;&gt;2)+($R$1483&lt;&gt;2)+($Z$1483&lt;&gt;2)+($AH$1483&lt;&gt;2)=0,2,IF((($B$1483&lt;&gt;2)*$B$1483+($J$1483&lt;&gt;2)*$J$1483+($R$1483&lt;&gt;2)*$R$1483+($Z$1483&lt;&gt;2)*$Z$1483+($AH$1483&lt;&gt;2)*$AH$1483)/(($B$1483&lt;&gt;2)+($J$1483&lt;&gt;2)+($R$1483&lt;&gt;2)+($Z$1483&lt;&gt;2)+($AH$1483&lt;&gt;2))&gt;=0.5,1,0))</f>
        <v/>
      </c>
      <c r="AQ1483" s="8">
        <f>IF(($C$1483&lt;&gt;2)+($K$1483&lt;&gt;2)+($S$1483&lt;&gt;2)+($AA$1483&lt;&gt;2)+($AI$1483&lt;&gt;2)=0,2,IF((($C$1483&lt;&gt;2)*$C$1483+($K$1483&lt;&gt;2)*$K$1483+($S$1483&lt;&gt;2)*$S$1483+($AA$1483&lt;&gt;2)*$AA$1483+($AI$1483&lt;&gt;2)*$AI$1483)/(($C$1483&lt;&gt;2)+($K$1483&lt;&gt;2)+($S$1483&lt;&gt;2)+($AA$1483&lt;&gt;2)+($AI$1483&lt;&gt;2))&gt;=0.5,1,0))</f>
        <v/>
      </c>
      <c r="AR1483" s="8">
        <f>IF(($D$1483&lt;&gt;2)+($L$1483&lt;&gt;2)+($T$1483&lt;&gt;2)+($AB$1483&lt;&gt;2)+($AJ$1483&lt;&gt;2)=0,2,IF((($D$1483&lt;&gt;2)*$D$1483+($L$1483&lt;&gt;2)*$L$1483+($T$1483&lt;&gt;2)*$T$1483+($AB$1483&lt;&gt;2)*$AB$1483+($AJ$1483&lt;&gt;2)*$AJ$1483)/(($D$1483&lt;&gt;2)+($L$1483&lt;&gt;2)+($T$1483&lt;&gt;2)+($AB$1483&lt;&gt;2)+($AJ$1483&lt;&gt;2))&gt;=0.5,1,0))</f>
        <v/>
      </c>
      <c r="AS1483" s="8">
        <f>IF(($E$1483&lt;&gt;2)+($M$1483&lt;&gt;2)+($U$1483&lt;&gt;2)+($AC$1483&lt;&gt;2)+($AK$1483&lt;&gt;2)=0,2,IF((($E$1483&lt;&gt;2)*$E$1483+($M$1483&lt;&gt;2)*$M$1483+($U$1483&lt;&gt;2)*$U$1483+($AC$1483&lt;&gt;2)*$AC$1483+($AK$1483&lt;&gt;2)*$AK$1483)/(($E$1483&lt;&gt;2)+($M$1483&lt;&gt;2)+($U$1483&lt;&gt;2)+($AC$1483&lt;&gt;2)+($AK$1483&lt;&gt;2))&gt;=0.5,1,0))</f>
        <v/>
      </c>
      <c r="AT1483" s="8">
        <f>IF(($F$1483&lt;&gt;2)+($N$1483&lt;&gt;2)+($V$1483&lt;&gt;2)+($AD$1483&lt;&gt;2)+($AL$1483&lt;&gt;2)=0,2,IF((($F$1483&lt;&gt;2)*$F$1483+($N$1483&lt;&gt;2)*$N$1483+($V$1483&lt;&gt;2)*$V$1483+($AD$1483&lt;&gt;2)*$AD$1483+($AL$1483&lt;&gt;2)*$AL$1483)/(($F$1483&lt;&gt;2)+($N$1483&lt;&gt;2)+($V$1483&lt;&gt;2)+($AD$1483&lt;&gt;2)+($AL$1483&lt;&gt;2))&gt;=0.5,1,0))</f>
        <v/>
      </c>
      <c r="AU1483" s="8">
        <f>IF(($G$1483&lt;&gt;2)+($O$1483&lt;&gt;2)+($W$1483&lt;&gt;2)+($AE$1483&lt;&gt;2)+($AM$1483&lt;&gt;2)=0,2,IF((($G$1483&lt;&gt;2)*$G$1483+($O$1483&lt;&gt;2)*$O$1483+($W$1483&lt;&gt;2)*$W$1483+($AE$1483&lt;&gt;2)*$AE$1483+($AM$1483&lt;&gt;2)*$AM$1483)/(($G$1483&lt;&gt;2)+($O$1483&lt;&gt;2)+($W$1483&lt;&gt;2)+($AE$1483&lt;&gt;2)+($AM$1483&lt;&gt;2))&gt;=0.5,1,0))</f>
        <v/>
      </c>
      <c r="AV1483" s="8">
        <f>IF(($H$1483&lt;&gt;2)+($P$1483&lt;&gt;2)+($X$1483&lt;&gt;2)+($AF$1483&lt;&gt;2)+($AN$1483&lt;&gt;2)=0,2,IF((($H$1483&lt;&gt;2)*$H$1483+($P$1483&lt;&gt;2)*$P$1483+($X$1483&lt;&gt;2)*$X$1483+($AF$1483&lt;&gt;2)*$AF$1483+($AN$1483&lt;&gt;2)*$AN$1483)/(($H$1483&lt;&gt;2)+($P$1483&lt;&gt;2)+($X$1483&lt;&gt;2)+($AF$1483&lt;&gt;2)+($AN$1483&lt;&gt;2))&gt;=0.5,1,0))</f>
        <v/>
      </c>
      <c r="AX1483" s="16">
        <f>'Ground truth'!$B$19</f>
        <v/>
      </c>
      <c r="AY1483" s="16">
        <f>'Ground truth'!$C$19</f>
        <v/>
      </c>
      <c r="AZ1483" s="16">
        <f>'Ground truth'!$D$19</f>
        <v/>
      </c>
      <c r="BA1483" s="16">
        <f>'Ground truth'!$E$19</f>
        <v/>
      </c>
      <c r="BB1483" s="16">
        <f>'Ground truth'!$F$19</f>
        <v/>
      </c>
      <c r="BC1483" s="16">
        <f>'Ground truth'!$G$19</f>
        <v/>
      </c>
      <c r="BD1483" s="16">
        <f>'Ground truth'!$H$19</f>
        <v/>
      </c>
    </row>
    <row r="1484">
      <c r="A1484" s="3" t="inlineStr">
        <is>
          <t>Circuitry and Controls</t>
        </is>
      </c>
      <c r="B1484" s="8" t="n">
        <v>1</v>
      </c>
      <c r="C1484" s="8" t="n">
        <v>1</v>
      </c>
      <c r="D1484" s="8" t="n">
        <v>1</v>
      </c>
      <c r="E1484" s="8" t="n">
        <v>0</v>
      </c>
      <c r="F1484" s="8" t="n">
        <v>1</v>
      </c>
      <c r="G1484" s="8" t="n">
        <v>1</v>
      </c>
      <c r="H1484" s="8" t="n">
        <v>1</v>
      </c>
      <c r="J1484" s="8" t="n">
        <v>1</v>
      </c>
      <c r="K1484" s="8" t="n">
        <v>1</v>
      </c>
      <c r="L1484" s="8" t="n">
        <v>1</v>
      </c>
      <c r="M1484" s="8" t="n">
        <v>0</v>
      </c>
      <c r="N1484" s="8" t="n">
        <v>1</v>
      </c>
      <c r="O1484" s="8" t="n">
        <v>0</v>
      </c>
      <c r="P1484" s="8" t="n">
        <v>1</v>
      </c>
      <c r="R1484" s="8" t="n">
        <v>1</v>
      </c>
      <c r="S1484" s="8" t="n">
        <v>1</v>
      </c>
      <c r="T1484" s="8" t="n">
        <v>0</v>
      </c>
      <c r="U1484" s="8" t="n">
        <v>0</v>
      </c>
      <c r="V1484" s="8" t="n">
        <v>1</v>
      </c>
      <c r="W1484" s="8" t="n">
        <v>0</v>
      </c>
      <c r="X1484" s="8" t="n">
        <v>1</v>
      </c>
      <c r="Z1484" s="8" t="n">
        <v>1</v>
      </c>
      <c r="AA1484" s="8" t="n">
        <v>1</v>
      </c>
      <c r="AB1484" s="8" t="n">
        <v>0</v>
      </c>
      <c r="AC1484" s="8" t="n">
        <v>0</v>
      </c>
      <c r="AD1484" s="8" t="n">
        <v>1</v>
      </c>
      <c r="AE1484" s="8" t="n">
        <v>0</v>
      </c>
      <c r="AF1484" s="8" t="n">
        <v>1</v>
      </c>
      <c r="AH1484" s="8" t="n">
        <v>1</v>
      </c>
      <c r="AI1484" s="8" t="n">
        <v>1</v>
      </c>
      <c r="AJ1484" s="8" t="n">
        <v>1</v>
      </c>
      <c r="AK1484" s="8" t="n">
        <v>0</v>
      </c>
      <c r="AL1484" s="8" t="n">
        <v>1</v>
      </c>
      <c r="AM1484" s="8" t="n">
        <v>0</v>
      </c>
      <c r="AN1484" s="8" t="n">
        <v>1</v>
      </c>
      <c r="AP1484" s="8">
        <f>IF(($B$1484&lt;&gt;2)+($J$1484&lt;&gt;2)+($R$1484&lt;&gt;2)+($Z$1484&lt;&gt;2)+($AH$1484&lt;&gt;2)=0,2,IF((($B$1484&lt;&gt;2)*$B$1484+($J$1484&lt;&gt;2)*$J$1484+($R$1484&lt;&gt;2)*$R$1484+($Z$1484&lt;&gt;2)*$Z$1484+($AH$1484&lt;&gt;2)*$AH$1484)/(($B$1484&lt;&gt;2)+($J$1484&lt;&gt;2)+($R$1484&lt;&gt;2)+($Z$1484&lt;&gt;2)+($AH$1484&lt;&gt;2))&gt;=0.5,1,0))</f>
        <v/>
      </c>
      <c r="AQ1484" s="8">
        <f>IF(($C$1484&lt;&gt;2)+($K$1484&lt;&gt;2)+($S$1484&lt;&gt;2)+($AA$1484&lt;&gt;2)+($AI$1484&lt;&gt;2)=0,2,IF((($C$1484&lt;&gt;2)*$C$1484+($K$1484&lt;&gt;2)*$K$1484+($S$1484&lt;&gt;2)*$S$1484+($AA$1484&lt;&gt;2)*$AA$1484+($AI$1484&lt;&gt;2)*$AI$1484)/(($C$1484&lt;&gt;2)+($K$1484&lt;&gt;2)+($S$1484&lt;&gt;2)+($AA$1484&lt;&gt;2)+($AI$1484&lt;&gt;2))&gt;=0.5,1,0))</f>
        <v/>
      </c>
      <c r="AR1484" s="8">
        <f>IF(($D$1484&lt;&gt;2)+($L$1484&lt;&gt;2)+($T$1484&lt;&gt;2)+($AB$1484&lt;&gt;2)+($AJ$1484&lt;&gt;2)=0,2,IF((($D$1484&lt;&gt;2)*$D$1484+($L$1484&lt;&gt;2)*$L$1484+($T$1484&lt;&gt;2)*$T$1484+($AB$1484&lt;&gt;2)*$AB$1484+($AJ$1484&lt;&gt;2)*$AJ$1484)/(($D$1484&lt;&gt;2)+($L$1484&lt;&gt;2)+($T$1484&lt;&gt;2)+($AB$1484&lt;&gt;2)+($AJ$1484&lt;&gt;2))&gt;=0.5,1,0))</f>
        <v/>
      </c>
      <c r="AS1484" s="8">
        <f>IF(($E$1484&lt;&gt;2)+($M$1484&lt;&gt;2)+($U$1484&lt;&gt;2)+($AC$1484&lt;&gt;2)+($AK$1484&lt;&gt;2)=0,2,IF((($E$1484&lt;&gt;2)*$E$1484+($M$1484&lt;&gt;2)*$M$1484+($U$1484&lt;&gt;2)*$U$1484+($AC$1484&lt;&gt;2)*$AC$1484+($AK$1484&lt;&gt;2)*$AK$1484)/(($E$1484&lt;&gt;2)+($M$1484&lt;&gt;2)+($U$1484&lt;&gt;2)+($AC$1484&lt;&gt;2)+($AK$1484&lt;&gt;2))&gt;=0.5,1,0))</f>
        <v/>
      </c>
      <c r="AT1484" s="8">
        <f>IF(($F$1484&lt;&gt;2)+($N$1484&lt;&gt;2)+($V$1484&lt;&gt;2)+($AD$1484&lt;&gt;2)+($AL$1484&lt;&gt;2)=0,2,IF((($F$1484&lt;&gt;2)*$F$1484+($N$1484&lt;&gt;2)*$N$1484+($V$1484&lt;&gt;2)*$V$1484+($AD$1484&lt;&gt;2)*$AD$1484+($AL$1484&lt;&gt;2)*$AL$1484)/(($F$1484&lt;&gt;2)+($N$1484&lt;&gt;2)+($V$1484&lt;&gt;2)+($AD$1484&lt;&gt;2)+($AL$1484&lt;&gt;2))&gt;=0.5,1,0))</f>
        <v/>
      </c>
      <c r="AU1484" s="8">
        <f>IF(($G$1484&lt;&gt;2)+($O$1484&lt;&gt;2)+($W$1484&lt;&gt;2)+($AE$1484&lt;&gt;2)+($AM$1484&lt;&gt;2)=0,2,IF((($G$1484&lt;&gt;2)*$G$1484+($O$1484&lt;&gt;2)*$O$1484+($W$1484&lt;&gt;2)*$W$1484+($AE$1484&lt;&gt;2)*$AE$1484+($AM$1484&lt;&gt;2)*$AM$1484)/(($G$1484&lt;&gt;2)+($O$1484&lt;&gt;2)+($W$1484&lt;&gt;2)+($AE$1484&lt;&gt;2)+($AM$1484&lt;&gt;2))&gt;=0.5,1,0))</f>
        <v/>
      </c>
      <c r="AV1484" s="8">
        <f>IF(($H$1484&lt;&gt;2)+($P$1484&lt;&gt;2)+($X$1484&lt;&gt;2)+($AF$1484&lt;&gt;2)+($AN$1484&lt;&gt;2)=0,2,IF((($H$1484&lt;&gt;2)*$H$1484+($P$1484&lt;&gt;2)*$P$1484+($X$1484&lt;&gt;2)*$X$1484+($AF$1484&lt;&gt;2)*$AF$1484+($AN$1484&lt;&gt;2)*$AN$1484)/(($H$1484&lt;&gt;2)+($P$1484&lt;&gt;2)+($X$1484&lt;&gt;2)+($AF$1484&lt;&gt;2)+($AN$1484&lt;&gt;2))&gt;=0.5,1,0))</f>
        <v/>
      </c>
      <c r="AX1484" s="16">
        <f>'Ground truth'!$B$20</f>
        <v/>
      </c>
      <c r="AY1484" s="16">
        <f>'Ground truth'!$C$20</f>
        <v/>
      </c>
      <c r="AZ1484" s="16">
        <f>'Ground truth'!$D$20</f>
        <v/>
      </c>
      <c r="BA1484" s="16">
        <f>'Ground truth'!$E$20</f>
        <v/>
      </c>
      <c r="BB1484" s="16">
        <f>'Ground truth'!$F$20</f>
        <v/>
      </c>
      <c r="BC1484" s="16">
        <f>'Ground truth'!$G$20</f>
        <v/>
      </c>
      <c r="BD1484" s="16">
        <f>'Ground truth'!$H$20</f>
        <v/>
      </c>
    </row>
    <row r="1486">
      <c r="A1486" s="17" t="inlineStr">
        <is>
          <t>metrics — confident-only (unsure excluded from denominators)</t>
        </is>
      </c>
      <c r="B1486" s="10" t="inlineStr">
        <is>
          <t>run 1</t>
        </is>
      </c>
      <c r="C1486" s="10" t="inlineStr">
        <is>
          <t>run 2</t>
        </is>
      </c>
      <c r="D1486" s="10" t="inlineStr">
        <is>
          <t>run 3</t>
        </is>
      </c>
      <c r="E1486" s="10" t="inlineStr">
        <is>
          <t>run 4</t>
        </is>
      </c>
      <c r="F1486" s="10" t="inlineStr">
        <is>
          <t>run 5</t>
        </is>
      </c>
      <c r="G1486" s="10" t="inlineStr">
        <is>
          <t>avg-matrix</t>
        </is>
      </c>
      <c r="H1486" s="10" t="inlineStr">
        <is>
          <t>mean</t>
        </is>
      </c>
      <c r="I1486" s="10" t="inlineStr">
        <is>
          <t>std (pop.)</t>
        </is>
      </c>
      <c r="J1486" s="17" t="inlineStr">
        <is>
          <t>notes</t>
        </is>
      </c>
    </row>
    <row r="1487">
      <c r="A1487" s="7" t="inlineStr">
        <is>
          <t>TP</t>
        </is>
      </c>
      <c r="B1487" s="7">
        <f>SUMPRODUCT(($B$1478:$H$1484=1)*('Ground truth'!$B$14:$H$20=1))</f>
        <v/>
      </c>
      <c r="C1487" s="7">
        <f>SUMPRODUCT(($J$1478:$P$1484=1)*('Ground truth'!$B$14:$H$20=1))</f>
        <v/>
      </c>
      <c r="D1487" s="7">
        <f>SUMPRODUCT(($R$1478:$X$1484=1)*('Ground truth'!$B$14:$H$20=1))</f>
        <v/>
      </c>
      <c r="E1487" s="7">
        <f>SUMPRODUCT(($Z$1478:$AF$1484=1)*('Ground truth'!$B$14:$H$20=1))</f>
        <v/>
      </c>
      <c r="F1487" s="7">
        <f>SUMPRODUCT(($AH$1478:$AN$1484=1)*('Ground truth'!$B$14:$H$20=1))</f>
        <v/>
      </c>
      <c r="G1487" s="7">
        <f>SUMPRODUCT(($AP$1478:$AV$1484=1)*('Ground truth'!$B$14:$H$20=1))</f>
        <v/>
      </c>
      <c r="H1487" s="12">
        <f>AVERAGE($B$1487:$F$1487)</f>
        <v/>
      </c>
      <c r="I1487" s="12">
        <f>STDEV.P($B$1487:$F$1487)</f>
        <v/>
      </c>
    </row>
    <row r="1488">
      <c r="A1488" s="7" t="inlineStr">
        <is>
          <t>TN</t>
        </is>
      </c>
      <c r="B1488" s="7">
        <f>SUMPRODUCT(($B$1478:$H$1484=0)*('Ground truth'!$B$14:$H$20=0))</f>
        <v/>
      </c>
      <c r="C1488" s="7">
        <f>SUMPRODUCT(($J$1478:$P$1484=0)*('Ground truth'!$B$14:$H$20=0))</f>
        <v/>
      </c>
      <c r="D1488" s="7">
        <f>SUMPRODUCT(($R$1478:$X$1484=0)*('Ground truth'!$B$14:$H$20=0))</f>
        <v/>
      </c>
      <c r="E1488" s="7">
        <f>SUMPRODUCT(($Z$1478:$AF$1484=0)*('Ground truth'!$B$14:$H$20=0))</f>
        <v/>
      </c>
      <c r="F1488" s="7">
        <f>SUMPRODUCT(($AH$1478:$AN$1484=0)*('Ground truth'!$B$14:$H$20=0))</f>
        <v/>
      </c>
      <c r="G1488" s="7">
        <f>SUMPRODUCT(($AP$1478:$AV$1484=0)*('Ground truth'!$B$14:$H$20=0))</f>
        <v/>
      </c>
      <c r="H1488" s="12">
        <f>AVERAGE($B$1488:$F$1488)</f>
        <v/>
      </c>
      <c r="I1488" s="12">
        <f>STDEV.P($B$1488:$F$1488)</f>
        <v/>
      </c>
    </row>
    <row r="1489">
      <c r="A1489" s="7" t="inlineStr">
        <is>
          <t>FP</t>
        </is>
      </c>
      <c r="B1489" s="7">
        <f>SUMPRODUCT(($B$1478:$H$1484=1)*('Ground truth'!$B$14:$H$20=0))</f>
        <v/>
      </c>
      <c r="C1489" s="7">
        <f>SUMPRODUCT(($J$1478:$P$1484=1)*('Ground truth'!$B$14:$H$20=0))</f>
        <v/>
      </c>
      <c r="D1489" s="7">
        <f>SUMPRODUCT(($R$1478:$X$1484=1)*('Ground truth'!$B$14:$H$20=0))</f>
        <v/>
      </c>
      <c r="E1489" s="7">
        <f>SUMPRODUCT(($Z$1478:$AF$1484=1)*('Ground truth'!$B$14:$H$20=0))</f>
        <v/>
      </c>
      <c r="F1489" s="7">
        <f>SUMPRODUCT(($AH$1478:$AN$1484=1)*('Ground truth'!$B$14:$H$20=0))</f>
        <v/>
      </c>
      <c r="G1489" s="7">
        <f>SUMPRODUCT(($AP$1478:$AV$1484=1)*('Ground truth'!$B$14:$H$20=0))</f>
        <v/>
      </c>
      <c r="H1489" s="12">
        <f>AVERAGE($B$1489:$F$1489)</f>
        <v/>
      </c>
      <c r="I1489" s="12">
        <f>STDEV.P($B$1489:$F$1489)</f>
        <v/>
      </c>
    </row>
    <row r="1490">
      <c r="A1490" s="7" t="inlineStr">
        <is>
          <t>FN</t>
        </is>
      </c>
      <c r="B1490" s="7">
        <f>SUMPRODUCT(($B$1478:$H$1484=0)*('Ground truth'!$B$14:$H$20=1))</f>
        <v/>
      </c>
      <c r="C1490" s="7">
        <f>SUMPRODUCT(($J$1478:$P$1484=0)*('Ground truth'!$B$14:$H$20=1))</f>
        <v/>
      </c>
      <c r="D1490" s="7">
        <f>SUMPRODUCT(($R$1478:$X$1484=0)*('Ground truth'!$B$14:$H$20=1))</f>
        <v/>
      </c>
      <c r="E1490" s="7">
        <f>SUMPRODUCT(($Z$1478:$AF$1484=0)*('Ground truth'!$B$14:$H$20=1))</f>
        <v/>
      </c>
      <c r="F1490" s="7">
        <f>SUMPRODUCT(($AH$1478:$AN$1484=0)*('Ground truth'!$B$14:$H$20=1))</f>
        <v/>
      </c>
      <c r="G1490" s="7">
        <f>SUMPRODUCT(($AP$1478:$AV$1484=0)*('Ground truth'!$B$14:$H$20=1))</f>
        <v/>
      </c>
      <c r="H1490" s="12">
        <f>AVERAGE($B$1490:$F$1490)</f>
        <v/>
      </c>
      <c r="I1490" s="12">
        <f>STDEV.P($B$1490:$F$1490)</f>
        <v/>
      </c>
    </row>
    <row r="1491">
      <c r="A1491" s="4" t="inlineStr">
        <is>
          <t>Precision</t>
        </is>
      </c>
      <c r="B1491" s="12">
        <f>IFERROR($B$1487/($B$1487+$B$1489),0)</f>
        <v/>
      </c>
      <c r="C1491" s="12">
        <f>IFERROR($C$1487/($C$1487+$C$1489),0)</f>
        <v/>
      </c>
      <c r="D1491" s="12">
        <f>IFERROR($D$1487/($D$1487+$D$1489),0)</f>
        <v/>
      </c>
      <c r="E1491" s="12">
        <f>IFERROR($E$1487/($E$1487+$E$1489),0)</f>
        <v/>
      </c>
      <c r="F1491" s="12">
        <f>IFERROR($F$1487/($F$1487+$F$1489),0)</f>
        <v/>
      </c>
      <c r="G1491" s="12">
        <f>IFERROR($G$1487/($G$1487+$G$1489),0)</f>
        <v/>
      </c>
      <c r="H1491" s="18">
        <f>AVERAGE($B$1491:$F$1491)</f>
        <v/>
      </c>
      <c r="I1491" s="18">
        <f>STDEV.P($B$1491:$F$1491)</f>
        <v/>
      </c>
    </row>
    <row r="1492">
      <c r="A1492" s="4" t="inlineStr">
        <is>
          <t>Recall</t>
        </is>
      </c>
      <c r="B1492" s="12">
        <f>IFERROR($B$1487/($B$1487+$B$1490),0)</f>
        <v/>
      </c>
      <c r="C1492" s="12">
        <f>IFERROR($C$1487/($C$1487+$C$1490),0)</f>
        <v/>
      </c>
      <c r="D1492" s="12">
        <f>IFERROR($D$1487/($D$1487+$D$1490),0)</f>
        <v/>
      </c>
      <c r="E1492" s="12">
        <f>IFERROR($E$1487/($E$1487+$E$1490),0)</f>
        <v/>
      </c>
      <c r="F1492" s="12">
        <f>IFERROR($F$1487/($F$1487+$F$1490),0)</f>
        <v/>
      </c>
      <c r="G1492" s="12">
        <f>IFERROR($G$1487/($G$1487+$G$1490),0)</f>
        <v/>
      </c>
      <c r="H1492" s="18">
        <f>AVERAGE($B$1492:$F$1492)</f>
        <v/>
      </c>
      <c r="I1492" s="18">
        <f>STDEV.P($B$1492:$F$1492)</f>
        <v/>
      </c>
    </row>
    <row r="1493">
      <c r="A1493" s="4" t="inlineStr">
        <is>
          <t>F1</t>
        </is>
      </c>
      <c r="B1493" s="12">
        <f>IFERROR(2*$B$1491*$B$1492/($B$1491+$B$1492),0)</f>
        <v/>
      </c>
      <c r="C1493" s="12">
        <f>IFERROR(2*$C$1491*$C$1492/($C$1491+$C$1492),0)</f>
        <v/>
      </c>
      <c r="D1493" s="12">
        <f>IFERROR(2*$D$1491*$D$1492/($D$1491+$D$1492),0)</f>
        <v/>
      </c>
      <c r="E1493" s="12">
        <f>IFERROR(2*$E$1491*$E$1492/($E$1491+$E$1492),0)</f>
        <v/>
      </c>
      <c r="F1493" s="12">
        <f>IFERROR(2*$F$1491*$F$1492/($F$1491+$F$1492),0)</f>
        <v/>
      </c>
      <c r="G1493" s="12">
        <f>IFERROR(2*$G$1491*$G$1492/($G$1491+$G$1492),0)</f>
        <v/>
      </c>
      <c r="H1493" s="18">
        <f>AVERAGE($B$1493:$F$1493)</f>
        <v/>
      </c>
      <c r="I1493" s="18">
        <f>STDEV.P($B$1493:$F$1493)</f>
        <v/>
      </c>
    </row>
    <row r="1494">
      <c r="A1494" s="4" t="inlineStr">
        <is>
          <t>Accuracy</t>
        </is>
      </c>
      <c r="B1494" s="12">
        <f>IFERROR(($B$1487+$B$1488)/($B$1487+$B$1488+$B$1489+$B$1490),0)</f>
        <v/>
      </c>
      <c r="C1494" s="12">
        <f>IFERROR(($C$1487+$C$1488)/($C$1487+$C$1488+$C$1489+$C$1490),0)</f>
        <v/>
      </c>
      <c r="D1494" s="12">
        <f>IFERROR(($D$1487+$D$1488)/($D$1487+$D$1488+$D$1489+$D$1490),0)</f>
        <v/>
      </c>
      <c r="E1494" s="12">
        <f>IFERROR(($E$1487+$E$1488)/($E$1487+$E$1488+$E$1489+$E$1490),0)</f>
        <v/>
      </c>
      <c r="F1494" s="12">
        <f>IFERROR(($F$1487+$F$1488)/($F$1487+$F$1488+$F$1489+$F$1490),0)</f>
        <v/>
      </c>
      <c r="G1494" s="12">
        <f>IFERROR(($G$1487+$G$1488)/($G$1487+$G$1488+$G$1489+$G$1490),0)</f>
        <v/>
      </c>
      <c r="H1494" s="18">
        <f>AVERAGE($B$1494:$F$1494)</f>
        <v/>
      </c>
      <c r="I1494" s="18">
        <f>STDEV.P($B$1494:$F$1494)</f>
        <v/>
      </c>
    </row>
    <row r="1495">
      <c r="A1495" s="4" t="inlineStr">
        <is>
          <t>Edit distance</t>
        </is>
      </c>
      <c r="B1495" s="12">
        <f>SUMPRODUCT(ABS('Ground truth'!$B$14:$H$20-$B$1478:$H$1484))</f>
        <v/>
      </c>
      <c r="C1495" s="12">
        <f>SUMPRODUCT(ABS('Ground truth'!$B$14:$H$20-$J$1478:$P$1484))</f>
        <v/>
      </c>
      <c r="D1495" s="12">
        <f>SUMPRODUCT(ABS('Ground truth'!$B$14:$H$20-$R$1478:$X$1484))</f>
        <v/>
      </c>
      <c r="E1495" s="12">
        <f>SUMPRODUCT(ABS('Ground truth'!$B$14:$H$20-$Z$1478:$AF$1484))</f>
        <v/>
      </c>
      <c r="F1495" s="12">
        <f>SUMPRODUCT(ABS('Ground truth'!$B$14:$H$20-$AH$1478:$AN$1484))</f>
        <v/>
      </c>
      <c r="G1495" s="12">
        <f>SUMPRODUCT(ABS('Ground truth'!$B$14:$H$20-$AP$1478:$AV$1484))</f>
        <v/>
      </c>
      <c r="H1495" s="18">
        <f>AVERAGE($B$1495:$F$1495)</f>
        <v/>
      </c>
      <c r="I1495" s="18">
        <f>STDEV.P($B$1495:$F$1495)</f>
        <v/>
      </c>
    </row>
    <row r="1496">
      <c r="A1496" s="4" t="inlineStr">
        <is>
          <t>Spectral distance</t>
        </is>
      </c>
      <c r="B1496" s="12">
        <f>SQRT(SUMPRODUCT(('Ground truth'!$K$14:$K$20-$B$1507:$B$1513)^2))</f>
        <v/>
      </c>
      <c r="C1496" s="12">
        <f>SQRT(SUMPRODUCT(('Ground truth'!$K$14:$K$20-$C$1507:$C$1513)^2))</f>
        <v/>
      </c>
      <c r="D1496" s="12">
        <f>SQRT(SUMPRODUCT(('Ground truth'!$K$14:$K$20-$D$1507:$D$1513)^2))</f>
        <v/>
      </c>
      <c r="E1496" s="12">
        <f>SQRT(SUMPRODUCT(('Ground truth'!$K$14:$K$20-$E$1507:$E$1513)^2))</f>
        <v/>
      </c>
      <c r="F1496" s="12">
        <f>SQRT(SUMPRODUCT(('Ground truth'!$K$14:$K$20-$F$1507:$F$1513)^2))</f>
        <v/>
      </c>
      <c r="G1496" s="12">
        <f>SQRT(SUMPRODUCT(('Ground truth'!$K$14:$K$20-$G$1507:$G$1513)^2))</f>
        <v/>
      </c>
      <c r="H1496" s="18">
        <f>AVERAGE($B$1496:$F$1496)</f>
        <v/>
      </c>
      <c r="I1496" s="18">
        <f>STDEV.P($B$1496:$F$1496)</f>
        <v/>
      </c>
    </row>
    <row r="1497">
      <c r="A1497" s="4" t="inlineStr">
        <is>
          <t>Unsure cells</t>
        </is>
      </c>
      <c r="B1497" s="7">
        <f>COUNTIF($B$1478:$H$1484,2)</f>
        <v/>
      </c>
      <c r="C1497" s="7">
        <f>COUNTIF($J$1478:$P$1484,2)</f>
        <v/>
      </c>
      <c r="D1497" s="7">
        <f>COUNTIF($R$1478:$X$1484,2)</f>
        <v/>
      </c>
      <c r="E1497" s="7">
        <f>COUNTIF($Z$1478:$AF$1484,2)</f>
        <v/>
      </c>
      <c r="F1497" s="7">
        <f>COUNTIF($AH$1478:$AN$1484,2)</f>
        <v/>
      </c>
      <c r="G1497" s="7">
        <f>COUNTIF($AP$1478:$AV$1484,2)</f>
        <v/>
      </c>
      <c r="H1497" s="12">
        <f>AVERAGE($B$1497:$F$1497)</f>
        <v/>
      </c>
      <c r="I1497" s="12">
        <f>STDEV.P($B$1497:$F$1497)</f>
        <v/>
      </c>
    </row>
    <row r="1498">
      <c r="A1498" s="3" t="inlineStr">
        <is>
          <t>eigenvalues (real part, numpy order; pasted)</t>
        </is>
      </c>
    </row>
    <row r="1499">
      <c r="A1499" s="3" t="inlineStr">
        <is>
          <t xml:space="preserve">  λ1</t>
        </is>
      </c>
      <c r="B1499" s="19" t="n">
        <v>3.590564251509903</v>
      </c>
      <c r="C1499" s="19" t="n">
        <v>3.678565576942948</v>
      </c>
      <c r="D1499" s="19" t="n">
        <v>3.523095590631673</v>
      </c>
      <c r="E1499" s="19" t="n">
        <v>3.362339832857442</v>
      </c>
      <c r="F1499" s="19" t="n">
        <v>4.006525018193327</v>
      </c>
      <c r="G1499" s="19" t="n">
        <v>3.632033300756428</v>
      </c>
    </row>
    <row r="1500">
      <c r="A1500" s="3" t="inlineStr">
        <is>
          <t xml:space="preserve">  λ2</t>
        </is>
      </c>
      <c r="B1500" s="19" t="n">
        <v>-0.8903685277365904</v>
      </c>
      <c r="C1500" s="19" t="n">
        <v>2.650620854820534</v>
      </c>
      <c r="D1500" s="19" t="n">
        <v>2.732050807568878</v>
      </c>
      <c r="E1500" s="19" t="n">
        <v>2.246979603717466</v>
      </c>
      <c r="F1500" s="19" t="n">
        <v>2.518226326565253</v>
      </c>
      <c r="G1500" s="19" t="n">
        <v>2.708780318437486</v>
      </c>
    </row>
    <row r="1501">
      <c r="A1501" s="3" t="inlineStr">
        <is>
          <t xml:space="preserve">  λ3</t>
        </is>
      </c>
      <c r="B1501" s="19" t="n">
        <v>1.999999999999998</v>
      </c>
      <c r="C1501" s="19" t="n">
        <v>1.216498475142764</v>
      </c>
      <c r="D1501" s="19" t="n">
        <v>1.485083947375421</v>
      </c>
      <c r="E1501" s="19" t="n">
        <v>1.825784551885355</v>
      </c>
      <c r="F1501" s="19" t="n">
        <v>1.288697259292257</v>
      </c>
      <c r="G1501" s="19" t="n">
        <v>1.323884858533548</v>
      </c>
    </row>
    <row r="1502">
      <c r="A1502" s="3" t="inlineStr">
        <is>
          <t xml:space="preserve">  λ4</t>
        </is>
      </c>
      <c r="B1502" s="19" t="n">
        <v>1.507324630921509</v>
      </c>
      <c r="C1502" s="19" t="n">
        <v>0.5664772775638051</v>
      </c>
      <c r="D1502" s="19" t="n">
        <v>0.4331113724053708</v>
      </c>
      <c r="E1502" s="19" t="n">
        <v>-0.8019377358048392</v>
      </c>
      <c r="F1502" s="19" t="n">
        <v>0.4160943933269434</v>
      </c>
      <c r="G1502" s="19" t="n">
        <v>-0.5525822045254198</v>
      </c>
    </row>
    <row r="1503">
      <c r="A1503" s="3" t="inlineStr">
        <is>
          <t xml:space="preserve">  λ5</t>
        </is>
      </c>
      <c r="B1503" s="19" t="n">
        <v>0.9999999999999993</v>
      </c>
      <c r="C1503" s="19" t="n">
        <v>-0.6636612293828889</v>
      </c>
      <c r="D1503" s="19" t="n">
        <v>-0.732050807568878</v>
      </c>
      <c r="E1503" s="19" t="n">
        <v>-0.5084811991806717</v>
      </c>
      <c r="F1503" s="19" t="n">
        <v>-0.7056843286930115</v>
      </c>
      <c r="G1503" s="19" t="n">
        <v>-0.5525822045254198</v>
      </c>
    </row>
    <row r="1504">
      <c r="A1504" s="3" t="inlineStr">
        <is>
          <t xml:space="preserve">  λ6</t>
        </is>
      </c>
      <c r="B1504" s="19" t="n">
        <v>-0.2075203546948183</v>
      </c>
      <c r="C1504" s="19" t="n">
        <v>-0.4485009550871617</v>
      </c>
      <c r="D1504" s="19" t="n">
        <v>-0.4412909104124614</v>
      </c>
      <c r="E1504" s="19" t="n">
        <v>0.5549581320873708</v>
      </c>
      <c r="F1504" s="19" t="n">
        <v>-0.5238586686847778</v>
      </c>
      <c r="G1504" s="19" t="n">
        <v>0.4404659313233749</v>
      </c>
    </row>
    <row r="1505">
      <c r="A1505" s="3" t="inlineStr">
        <is>
          <t xml:space="preserve">  λ7</t>
        </is>
      </c>
      <c r="B1505" s="19" t="n">
        <v>3.056389661189179e-16</v>
      </c>
      <c r="C1505" s="19" t="n">
        <v>4.045369444782097e-17</v>
      </c>
      <c r="D1505" s="19" t="n">
        <v>-6.100869574701898e-18</v>
      </c>
      <c r="E1505" s="19" t="n">
        <v>0.3203568144378773</v>
      </c>
      <c r="F1505" s="19" t="n">
        <v>-1.871775540890449e-17</v>
      </c>
      <c r="G1505" s="19" t="n">
        <v>4.02296529636589e-17</v>
      </c>
    </row>
    <row r="1506">
      <c r="A1506" s="3" t="inlineStr">
        <is>
          <t>eigenvalues sorted desc (LARGE)</t>
        </is>
      </c>
    </row>
    <row r="1507">
      <c r="A1507" s="3" t="inlineStr">
        <is>
          <t xml:space="preserve">  λ(1)</t>
        </is>
      </c>
      <c r="B1507" s="19">
        <f>LARGE($B$1499:$B$1505,1)</f>
        <v/>
      </c>
      <c r="C1507" s="19">
        <f>LARGE($C$1499:$C$1505,1)</f>
        <v/>
      </c>
      <c r="D1507" s="19">
        <f>LARGE($D$1499:$D$1505,1)</f>
        <v/>
      </c>
      <c r="E1507" s="19">
        <f>LARGE($E$1499:$E$1505,1)</f>
        <v/>
      </c>
      <c r="F1507" s="19">
        <f>LARGE($F$1499:$F$1505,1)</f>
        <v/>
      </c>
      <c r="G1507" s="19">
        <f>LARGE($G$1499:$G$1505,1)</f>
        <v/>
      </c>
    </row>
    <row r="1508">
      <c r="A1508" s="3" t="inlineStr">
        <is>
          <t xml:space="preserve">  λ(2)</t>
        </is>
      </c>
      <c r="B1508" s="19">
        <f>LARGE($B$1499:$B$1505,2)</f>
        <v/>
      </c>
      <c r="C1508" s="19">
        <f>LARGE($C$1499:$C$1505,2)</f>
        <v/>
      </c>
      <c r="D1508" s="19">
        <f>LARGE($D$1499:$D$1505,2)</f>
        <v/>
      </c>
      <c r="E1508" s="19">
        <f>LARGE($E$1499:$E$1505,2)</f>
        <v/>
      </c>
      <c r="F1508" s="19">
        <f>LARGE($F$1499:$F$1505,2)</f>
        <v/>
      </c>
      <c r="G1508" s="19">
        <f>LARGE($G$1499:$G$1505,2)</f>
        <v/>
      </c>
    </row>
    <row r="1509">
      <c r="A1509" s="3" t="inlineStr">
        <is>
          <t xml:space="preserve">  λ(3)</t>
        </is>
      </c>
      <c r="B1509" s="19">
        <f>LARGE($B$1499:$B$1505,3)</f>
        <v/>
      </c>
      <c r="C1509" s="19">
        <f>LARGE($C$1499:$C$1505,3)</f>
        <v/>
      </c>
      <c r="D1509" s="19">
        <f>LARGE($D$1499:$D$1505,3)</f>
        <v/>
      </c>
      <c r="E1509" s="19">
        <f>LARGE($E$1499:$E$1505,3)</f>
        <v/>
      </c>
      <c r="F1509" s="19">
        <f>LARGE($F$1499:$F$1505,3)</f>
        <v/>
      </c>
      <c r="G1509" s="19">
        <f>LARGE($G$1499:$G$1505,3)</f>
        <v/>
      </c>
    </row>
    <row r="1510">
      <c r="A1510" s="3" t="inlineStr">
        <is>
          <t xml:space="preserve">  λ(4)</t>
        </is>
      </c>
      <c r="B1510" s="19">
        <f>LARGE($B$1499:$B$1505,4)</f>
        <v/>
      </c>
      <c r="C1510" s="19">
        <f>LARGE($C$1499:$C$1505,4)</f>
        <v/>
      </c>
      <c r="D1510" s="19">
        <f>LARGE($D$1499:$D$1505,4)</f>
        <v/>
      </c>
      <c r="E1510" s="19">
        <f>LARGE($E$1499:$E$1505,4)</f>
        <v/>
      </c>
      <c r="F1510" s="19">
        <f>LARGE($F$1499:$F$1505,4)</f>
        <v/>
      </c>
      <c r="G1510" s="19">
        <f>LARGE($G$1499:$G$1505,4)</f>
        <v/>
      </c>
    </row>
    <row r="1511">
      <c r="A1511" s="3" t="inlineStr">
        <is>
          <t xml:space="preserve">  λ(5)</t>
        </is>
      </c>
      <c r="B1511" s="19">
        <f>LARGE($B$1499:$B$1505,5)</f>
        <v/>
      </c>
      <c r="C1511" s="19">
        <f>LARGE($C$1499:$C$1505,5)</f>
        <v/>
      </c>
      <c r="D1511" s="19">
        <f>LARGE($D$1499:$D$1505,5)</f>
        <v/>
      </c>
      <c r="E1511" s="19">
        <f>LARGE($E$1499:$E$1505,5)</f>
        <v/>
      </c>
      <c r="F1511" s="19">
        <f>LARGE($F$1499:$F$1505,5)</f>
        <v/>
      </c>
      <c r="G1511" s="19">
        <f>LARGE($G$1499:$G$1505,5)</f>
        <v/>
      </c>
    </row>
    <row r="1512">
      <c r="A1512" s="3" t="inlineStr">
        <is>
          <t xml:space="preserve">  λ(6)</t>
        </is>
      </c>
      <c r="B1512" s="19">
        <f>LARGE($B$1499:$B$1505,6)</f>
        <v/>
      </c>
      <c r="C1512" s="19">
        <f>LARGE($C$1499:$C$1505,6)</f>
        <v/>
      </c>
      <c r="D1512" s="19">
        <f>LARGE($D$1499:$D$1505,6)</f>
        <v/>
      </c>
      <c r="E1512" s="19">
        <f>LARGE($E$1499:$E$1505,6)</f>
        <v/>
      </c>
      <c r="F1512" s="19">
        <f>LARGE($F$1499:$F$1505,6)</f>
        <v/>
      </c>
      <c r="G1512" s="19">
        <f>LARGE($G$1499:$G$1505,6)</f>
        <v/>
      </c>
    </row>
    <row r="1513">
      <c r="A1513" s="3" t="inlineStr">
        <is>
          <t xml:space="preserve">  λ(7)</t>
        </is>
      </c>
      <c r="B1513" s="19">
        <f>LARGE($B$1499:$B$1505,7)</f>
        <v/>
      </c>
      <c r="C1513" s="19">
        <f>LARGE($C$1499:$C$1505,7)</f>
        <v/>
      </c>
      <c r="D1513" s="19">
        <f>LARGE($D$1499:$D$1505,7)</f>
        <v/>
      </c>
      <c r="E1513" s="19">
        <f>LARGE($E$1499:$E$1505,7)</f>
        <v/>
      </c>
      <c r="F1513" s="19">
        <f>LARGE($F$1499:$F$1505,7)</f>
        <v/>
      </c>
      <c r="G1513" s="19">
        <f>LARGE($G$1499:$G$1505,7)</f>
        <v/>
      </c>
    </row>
    <row r="1514">
      <c r="A1514" s="3" t="inlineStr">
        <is>
          <t>check: Σeig − trace (→0)</t>
        </is>
      </c>
      <c r="B1514" s="3">
        <f>ROUND(SUM($B$1499:$B$1505)-($B$1478+$C$1479+$D$1480+$E$1481+$F$1482+$G$1483+$H$1484),6)</f>
        <v/>
      </c>
      <c r="C1514" s="3">
        <f>ROUND(SUM($C$1499:$C$1505)-($J$1478+$K$1479+$L$1480+$M$1481+$N$1482+$O$1483+$P$1484),6)</f>
        <v/>
      </c>
      <c r="D1514" s="3">
        <f>ROUND(SUM($D$1499:$D$1505)-($R$1478+$S$1479+$T$1480+$U$1481+$V$1482+$W$1483+$X$1484),6)</f>
        <v/>
      </c>
      <c r="E1514" s="3">
        <f>ROUND(SUM($E$1499:$E$1505)-($Z$1478+$AA$1479+$AB$1480+$AC$1481+$AD$1482+$AE$1483+$AF$1484),6)</f>
        <v/>
      </c>
      <c r="F1514" s="3">
        <f>ROUND(SUM($F$1499:$F$1505)-($AH$1478+$AI$1479+$AJ$1480+$AK$1481+$AL$1482+$AM$1483+$AN$1484),6)</f>
        <v/>
      </c>
      <c r="G1514" s="3">
        <f>ROUND(SUM($G$1499:$G$1505)-($AP$1478+$AQ$1479+$AR$1480+$AS$1481+$AT$1482+$AU$1483+$AV$1484),6)</f>
        <v/>
      </c>
    </row>
    <row r="1515">
      <c r="A1515" s="3" t="inlineStr">
        <is>
          <t>check: Πeig − det (→0)</t>
        </is>
      </c>
      <c r="B1515" s="3">
        <f>ROUND(MDETERM($B$1478:$H$1484)-PRODUCT($B$1499:$B$1505),6)</f>
        <v/>
      </c>
      <c r="C1515" s="3">
        <f>ROUND(MDETERM($J$1478:$P$1484)-PRODUCT($C$1499:$C$1505),6)</f>
        <v/>
      </c>
      <c r="D1515" s="3">
        <f>ROUND(MDETERM($R$1478:$X$1484)-PRODUCT($D$1499:$D$1505),6)</f>
        <v/>
      </c>
      <c r="E1515" s="3">
        <f>ROUND(MDETERM($Z$1478:$AF$1484)-PRODUCT($E$1499:$E$1505),6)</f>
        <v/>
      </c>
      <c r="F1515" s="3">
        <f>ROUND(MDETERM($AH$1478:$AN$1484)-PRODUCT($F$1499:$F$1505),6)</f>
        <v/>
      </c>
      <c r="G1515" s="3" t="inlineStr">
        <is>
          <t>complex pair; real parts used</t>
        </is>
      </c>
    </row>
    <row r="1516">
      <c r="A1516" s="3" t="inlineStr">
        <is>
          <t>complex eigenvalues?</t>
        </is>
      </c>
      <c r="B1516" s="3" t="inlineStr"/>
      <c r="C1516" s="3" t="inlineStr"/>
      <c r="D1516" s="3" t="inlineStr"/>
      <c r="E1516" s="3" t="inlineStr"/>
      <c r="F1516" s="3" t="inlineStr"/>
      <c r="G1516" s="21" t="inlineStr">
        <is>
          <t>yes</t>
        </is>
      </c>
    </row>
    <row r="1517">
      <c r="A1517" s="3" t="inlineStr">
        <is>
          <t>check: det(M − λᵢI) per sorted λ (→0)</t>
        </is>
      </c>
    </row>
    <row r="1518">
      <c r="A1518" s="3" t="inlineStr">
        <is>
          <t xml:space="preserve">  det(M − λ(1)I)</t>
        </is>
      </c>
      <c r="B1518" s="3">
        <f t="array" ref="B1518">ROUND(MDETERM($B$1478:$H$1484-$B$1507*MUNIT(7)),6)</f>
        <v/>
      </c>
      <c r="C1518" s="3">
        <f t="array" ref="C1518">ROUND(MDETERM($J$1478:$P$1484-$C$1507*MUNIT(7)),6)</f>
        <v/>
      </c>
      <c r="D1518" s="3">
        <f t="array" ref="D1518">ROUND(MDETERM($R$1478:$X$1484-$D$1507*MUNIT(7)),6)</f>
        <v/>
      </c>
      <c r="E1518" s="3">
        <f t="array" ref="E1518">ROUND(MDETERM($Z$1478:$AF$1484-$E$1507*MUNIT(7)),6)</f>
        <v/>
      </c>
      <c r="F1518" s="3">
        <f t="array" ref="F1518">ROUND(MDETERM($AH$1478:$AN$1484-$F$1507*MUNIT(7)),6)</f>
        <v/>
      </c>
      <c r="G1518" s="3" t="inlineStr">
        <is>
          <t>n/a (complex)</t>
        </is>
      </c>
    </row>
    <row r="1519">
      <c r="A1519" s="3" t="inlineStr">
        <is>
          <t xml:space="preserve">  det(M − λ(2)I)</t>
        </is>
      </c>
      <c r="B1519" s="3">
        <f t="array" ref="B1519">ROUND(MDETERM($B$1478:$H$1484-$B$1508*MUNIT(7)),6)</f>
        <v/>
      </c>
      <c r="C1519" s="3">
        <f t="array" ref="C1519">ROUND(MDETERM($J$1478:$P$1484-$C$1508*MUNIT(7)),6)</f>
        <v/>
      </c>
      <c r="D1519" s="3">
        <f t="array" ref="D1519">ROUND(MDETERM($R$1478:$X$1484-$D$1508*MUNIT(7)),6)</f>
        <v/>
      </c>
      <c r="E1519" s="3">
        <f t="array" ref="E1519">ROUND(MDETERM($Z$1478:$AF$1484-$E$1508*MUNIT(7)),6)</f>
        <v/>
      </c>
      <c r="F1519" s="3">
        <f t="array" ref="F1519">ROUND(MDETERM($AH$1478:$AN$1484-$F$1508*MUNIT(7)),6)</f>
        <v/>
      </c>
      <c r="G1519" s="3" t="inlineStr">
        <is>
          <t>n/a (complex)</t>
        </is>
      </c>
    </row>
    <row r="1520">
      <c r="A1520" s="3" t="inlineStr">
        <is>
          <t xml:space="preserve">  det(M − λ(3)I)</t>
        </is>
      </c>
      <c r="B1520" s="3">
        <f t="array" ref="B1520">ROUND(MDETERM($B$1478:$H$1484-$B$1509*MUNIT(7)),6)</f>
        <v/>
      </c>
      <c r="C1520" s="3">
        <f t="array" ref="C1520">ROUND(MDETERM($J$1478:$P$1484-$C$1509*MUNIT(7)),6)</f>
        <v/>
      </c>
      <c r="D1520" s="3">
        <f t="array" ref="D1520">ROUND(MDETERM($R$1478:$X$1484-$D$1509*MUNIT(7)),6)</f>
        <v/>
      </c>
      <c r="E1520" s="3">
        <f t="array" ref="E1520">ROUND(MDETERM($Z$1478:$AF$1484-$E$1509*MUNIT(7)),6)</f>
        <v/>
      </c>
      <c r="F1520" s="3">
        <f t="array" ref="F1520">ROUND(MDETERM($AH$1478:$AN$1484-$F$1509*MUNIT(7)),6)</f>
        <v/>
      </c>
      <c r="G1520" s="3" t="inlineStr">
        <is>
          <t>n/a (complex)</t>
        </is>
      </c>
    </row>
    <row r="1521">
      <c r="A1521" s="3" t="inlineStr">
        <is>
          <t xml:space="preserve">  det(M − λ(4)I)</t>
        </is>
      </c>
      <c r="B1521" s="3">
        <f t="array" ref="B1521">ROUND(MDETERM($B$1478:$H$1484-$B$1510*MUNIT(7)),6)</f>
        <v/>
      </c>
      <c r="C1521" s="3">
        <f t="array" ref="C1521">ROUND(MDETERM($J$1478:$P$1484-$C$1510*MUNIT(7)),6)</f>
        <v/>
      </c>
      <c r="D1521" s="3">
        <f t="array" ref="D1521">ROUND(MDETERM($R$1478:$X$1484-$D$1510*MUNIT(7)),6)</f>
        <v/>
      </c>
      <c r="E1521" s="3">
        <f t="array" ref="E1521">ROUND(MDETERM($Z$1478:$AF$1484-$E$1510*MUNIT(7)),6)</f>
        <v/>
      </c>
      <c r="F1521" s="3">
        <f t="array" ref="F1521">ROUND(MDETERM($AH$1478:$AN$1484-$F$1510*MUNIT(7)),6)</f>
        <v/>
      </c>
      <c r="G1521" s="3" t="inlineStr">
        <is>
          <t>n/a (complex)</t>
        </is>
      </c>
    </row>
    <row r="1522">
      <c r="A1522" s="3" t="inlineStr">
        <is>
          <t xml:space="preserve">  det(M − λ(5)I)</t>
        </is>
      </c>
      <c r="B1522" s="3">
        <f t="array" ref="B1522">ROUND(MDETERM($B$1478:$H$1484-$B$1511*MUNIT(7)),6)</f>
        <v/>
      </c>
      <c r="C1522" s="3">
        <f t="array" ref="C1522">ROUND(MDETERM($J$1478:$P$1484-$C$1511*MUNIT(7)),6)</f>
        <v/>
      </c>
      <c r="D1522" s="3">
        <f t="array" ref="D1522">ROUND(MDETERM($R$1478:$X$1484-$D$1511*MUNIT(7)),6)</f>
        <v/>
      </c>
      <c r="E1522" s="3">
        <f t="array" ref="E1522">ROUND(MDETERM($Z$1478:$AF$1484-$E$1511*MUNIT(7)),6)</f>
        <v/>
      </c>
      <c r="F1522" s="3">
        <f t="array" ref="F1522">ROUND(MDETERM($AH$1478:$AN$1484-$F$1511*MUNIT(7)),6)</f>
        <v/>
      </c>
      <c r="G1522" s="3" t="inlineStr">
        <is>
          <t>n/a (complex)</t>
        </is>
      </c>
    </row>
    <row r="1523">
      <c r="A1523" s="3" t="inlineStr">
        <is>
          <t xml:space="preserve">  det(M − λ(6)I)</t>
        </is>
      </c>
      <c r="B1523" s="3">
        <f t="array" ref="B1523">ROUND(MDETERM($B$1478:$H$1484-$B$1512*MUNIT(7)),6)</f>
        <v/>
      </c>
      <c r="C1523" s="3">
        <f t="array" ref="C1523">ROUND(MDETERM($J$1478:$P$1484-$C$1512*MUNIT(7)),6)</f>
        <v/>
      </c>
      <c r="D1523" s="3">
        <f t="array" ref="D1523">ROUND(MDETERM($R$1478:$X$1484-$D$1512*MUNIT(7)),6)</f>
        <v/>
      </c>
      <c r="E1523" s="3">
        <f t="array" ref="E1523">ROUND(MDETERM($Z$1478:$AF$1484-$E$1512*MUNIT(7)),6)</f>
        <v/>
      </c>
      <c r="F1523" s="3">
        <f t="array" ref="F1523">ROUND(MDETERM($AH$1478:$AN$1484-$F$1512*MUNIT(7)),6)</f>
        <v/>
      </c>
      <c r="G1523" s="3" t="inlineStr">
        <is>
          <t>n/a (complex)</t>
        </is>
      </c>
    </row>
    <row r="1524">
      <c r="A1524" s="3" t="inlineStr">
        <is>
          <t xml:space="preserve">  det(M − λ(7)I)</t>
        </is>
      </c>
      <c r="B1524" s="3">
        <f t="array" ref="B1524">ROUND(MDETERM($B$1478:$H$1484-$B$1513*MUNIT(7)),6)</f>
        <v/>
      </c>
      <c r="C1524" s="3">
        <f t="array" ref="C1524">ROUND(MDETERM($J$1478:$P$1484-$C$1513*MUNIT(7)),6)</f>
        <v/>
      </c>
      <c r="D1524" s="3">
        <f t="array" ref="D1524">ROUND(MDETERM($R$1478:$X$1484-$D$1513*MUNIT(7)),6)</f>
        <v/>
      </c>
      <c r="E1524" s="3">
        <f t="array" ref="E1524">ROUND(MDETERM($Z$1478:$AF$1484-$E$1513*MUNIT(7)),6)</f>
        <v/>
      </c>
      <c r="F1524" s="3">
        <f t="array" ref="F1524">ROUND(MDETERM($AH$1478:$AN$1484-$F$1513*MUNIT(7)),6)</f>
        <v/>
      </c>
      <c r="G1524" s="3" t="inlineStr">
        <is>
          <t>n/a (complex)</t>
        </is>
      </c>
    </row>
    <row r="1528" ht="16" customHeight="1">
      <c r="A1528" s="14" t="inlineStr">
        <is>
          <t>RAG R1-R2-R3 | gpt4-turbo-preview</t>
        </is>
      </c>
      <c r="B1528" s="9" t="inlineStr">
        <is>
          <t>run 1 (raw, pasted)</t>
        </is>
      </c>
      <c r="J1528" s="9" t="inlineStr">
        <is>
          <t>run 2 (raw, pasted)</t>
        </is>
      </c>
      <c r="R1528" s="9" t="inlineStr">
        <is>
          <t>run 3 (raw, pasted)</t>
        </is>
      </c>
      <c r="Z1528" s="9" t="inlineStr">
        <is>
          <t>run 4 (raw, pasted)</t>
        </is>
      </c>
      <c r="AH1528" s="9" t="inlineStr">
        <is>
          <t>run 5: returned no matrix</t>
        </is>
      </c>
      <c r="AP1528" s="9" t="inlineStr">
        <is>
          <t>Step2 average matrix (formula)</t>
        </is>
      </c>
      <c r="AX1528" s="9" t="inlineStr">
        <is>
          <t>ground truth (reference)</t>
        </is>
      </c>
    </row>
    <row r="1529" ht="60" customHeight="1">
      <c r="B1529" s="15" t="inlineStr">
        <is>
          <t>motor</t>
        </is>
      </c>
      <c r="C1529" s="15" t="inlineStr">
        <is>
          <t>gear system</t>
        </is>
      </c>
      <c r="D1529" s="15" t="inlineStr">
        <is>
          <t>chuck</t>
        </is>
      </c>
      <c r="E1529" s="15" t="inlineStr">
        <is>
          <t>battery</t>
        </is>
      </c>
      <c r="F1529" s="15" t="inlineStr">
        <is>
          <t>switch</t>
        </is>
      </c>
      <c r="G1529" s="15" t="inlineStr">
        <is>
          <t>housing</t>
        </is>
      </c>
      <c r="H1529" s="15" t="inlineStr">
        <is>
          <t>control circuitry</t>
        </is>
      </c>
      <c r="J1529" s="15" t="inlineStr">
        <is>
          <t>motor</t>
        </is>
      </c>
      <c r="K1529" s="15" t="inlineStr">
        <is>
          <t>gear system</t>
        </is>
      </c>
      <c r="L1529" s="15" t="inlineStr">
        <is>
          <t>chuck</t>
        </is>
      </c>
      <c r="M1529" s="15" t="inlineStr">
        <is>
          <t>battery</t>
        </is>
      </c>
      <c r="N1529" s="15" t="inlineStr">
        <is>
          <t>switch</t>
        </is>
      </c>
      <c r="O1529" s="15" t="inlineStr">
        <is>
          <t>housing</t>
        </is>
      </c>
      <c r="P1529" s="15" t="inlineStr">
        <is>
          <t>control circuitry</t>
        </is>
      </c>
      <c r="R1529" s="15" t="inlineStr">
        <is>
          <t>motor</t>
        </is>
      </c>
      <c r="S1529" s="15" t="inlineStr">
        <is>
          <t>gear system</t>
        </is>
      </c>
      <c r="T1529" s="15" t="inlineStr">
        <is>
          <t>chuck</t>
        </is>
      </c>
      <c r="U1529" s="15" t="inlineStr">
        <is>
          <t>battery</t>
        </is>
      </c>
      <c r="V1529" s="15" t="inlineStr">
        <is>
          <t>switch</t>
        </is>
      </c>
      <c r="W1529" s="15" t="inlineStr">
        <is>
          <t>housing</t>
        </is>
      </c>
      <c r="X1529" s="15" t="inlineStr">
        <is>
          <t>control circuitry</t>
        </is>
      </c>
      <c r="Z1529" s="15" t="inlineStr">
        <is>
          <t>motor</t>
        </is>
      </c>
      <c r="AA1529" s="15" t="inlineStr">
        <is>
          <t>gear system</t>
        </is>
      </c>
      <c r="AB1529" s="15" t="inlineStr">
        <is>
          <t>chuck</t>
        </is>
      </c>
      <c r="AC1529" s="15" t="inlineStr">
        <is>
          <t>battery</t>
        </is>
      </c>
      <c r="AD1529" s="15" t="inlineStr">
        <is>
          <t>switch</t>
        </is>
      </c>
      <c r="AE1529" s="15" t="inlineStr">
        <is>
          <t>housing</t>
        </is>
      </c>
      <c r="AF1529" s="15" t="inlineStr">
        <is>
          <t>control circuitry</t>
        </is>
      </c>
      <c r="AP1529" s="15" t="inlineStr">
        <is>
          <t>motor</t>
        </is>
      </c>
      <c r="AQ1529" s="15" t="inlineStr">
        <is>
          <t>gear system</t>
        </is>
      </c>
      <c r="AR1529" s="15" t="inlineStr">
        <is>
          <t>chuck</t>
        </is>
      </c>
      <c r="AS1529" s="15" t="inlineStr">
        <is>
          <t>battery</t>
        </is>
      </c>
      <c r="AT1529" s="15" t="inlineStr">
        <is>
          <t>switch</t>
        </is>
      </c>
      <c r="AU1529" s="15" t="inlineStr">
        <is>
          <t>housing</t>
        </is>
      </c>
      <c r="AV1529" s="15" t="inlineStr">
        <is>
          <t>control circuitry</t>
        </is>
      </c>
    </row>
    <row r="1530">
      <c r="A1530" s="3" t="inlineStr">
        <is>
          <t>motor</t>
        </is>
      </c>
      <c r="B1530" s="8" t="n">
        <v>1</v>
      </c>
      <c r="C1530" s="8" t="n">
        <v>1</v>
      </c>
      <c r="D1530" s="8" t="n">
        <v>0</v>
      </c>
      <c r="E1530" s="8" t="n">
        <v>1</v>
      </c>
      <c r="F1530" s="8" t="n">
        <v>1</v>
      </c>
      <c r="G1530" s="8" t="n">
        <v>1</v>
      </c>
      <c r="H1530" s="8" t="n">
        <v>1</v>
      </c>
      <c r="J1530" s="8" t="n">
        <v>1</v>
      </c>
      <c r="K1530" s="8" t="n">
        <v>1</v>
      </c>
      <c r="L1530" s="8" t="n">
        <v>0</v>
      </c>
      <c r="M1530" s="8" t="n">
        <v>1</v>
      </c>
      <c r="N1530" s="8" t="n">
        <v>1</v>
      </c>
      <c r="O1530" s="8" t="n">
        <v>1</v>
      </c>
      <c r="P1530" s="8" t="n">
        <v>1</v>
      </c>
      <c r="R1530" s="8" t="n">
        <v>1</v>
      </c>
      <c r="S1530" s="8" t="n">
        <v>1</v>
      </c>
      <c r="T1530" s="8" t="n">
        <v>0</v>
      </c>
      <c r="U1530" s="8" t="n">
        <v>1</v>
      </c>
      <c r="V1530" s="8" t="n">
        <v>1</v>
      </c>
      <c r="W1530" s="8" t="n">
        <v>1</v>
      </c>
      <c r="X1530" s="8" t="n">
        <v>1</v>
      </c>
      <c r="Z1530" s="8" t="n">
        <v>1</v>
      </c>
      <c r="AA1530" s="8" t="n">
        <v>1</v>
      </c>
      <c r="AB1530" s="8" t="n">
        <v>0</v>
      </c>
      <c r="AC1530" s="8" t="n">
        <v>1</v>
      </c>
      <c r="AD1530" s="8" t="n">
        <v>1</v>
      </c>
      <c r="AE1530" s="8" t="n">
        <v>1</v>
      </c>
      <c r="AF1530" s="8" t="n">
        <v>1</v>
      </c>
      <c r="AP1530" s="8">
        <f>IF(($B$1530&lt;&gt;2)+($J$1530&lt;&gt;2)+($R$1530&lt;&gt;2)+($Z$1530&lt;&gt;2)=0,2,IF((($B$1530&lt;&gt;2)*$B$1530+($J$1530&lt;&gt;2)*$J$1530+($R$1530&lt;&gt;2)*$R$1530+($Z$1530&lt;&gt;2)*$Z$1530)/(($B$1530&lt;&gt;2)+($J$1530&lt;&gt;2)+($R$1530&lt;&gt;2)+($Z$1530&lt;&gt;2))&gt;=0.5,1,0))</f>
        <v/>
      </c>
      <c r="AQ1530" s="8">
        <f>IF(($C$1530&lt;&gt;2)+($K$1530&lt;&gt;2)+($S$1530&lt;&gt;2)+($AA$1530&lt;&gt;2)=0,2,IF((($C$1530&lt;&gt;2)*$C$1530+($K$1530&lt;&gt;2)*$K$1530+($S$1530&lt;&gt;2)*$S$1530+($AA$1530&lt;&gt;2)*$AA$1530)/(($C$1530&lt;&gt;2)+($K$1530&lt;&gt;2)+($S$1530&lt;&gt;2)+($AA$1530&lt;&gt;2))&gt;=0.5,1,0))</f>
        <v/>
      </c>
      <c r="AR1530" s="8">
        <f>IF(($D$1530&lt;&gt;2)+($L$1530&lt;&gt;2)+($T$1530&lt;&gt;2)+($AB$1530&lt;&gt;2)=0,2,IF((($D$1530&lt;&gt;2)*$D$1530+($L$1530&lt;&gt;2)*$L$1530+($T$1530&lt;&gt;2)*$T$1530+($AB$1530&lt;&gt;2)*$AB$1530)/(($D$1530&lt;&gt;2)+($L$1530&lt;&gt;2)+($T$1530&lt;&gt;2)+($AB$1530&lt;&gt;2))&gt;=0.5,1,0))</f>
        <v/>
      </c>
      <c r="AS1530" s="8">
        <f>IF(($E$1530&lt;&gt;2)+($M$1530&lt;&gt;2)+($U$1530&lt;&gt;2)+($AC$1530&lt;&gt;2)=0,2,IF((($E$1530&lt;&gt;2)*$E$1530+($M$1530&lt;&gt;2)*$M$1530+($U$1530&lt;&gt;2)*$U$1530+($AC$1530&lt;&gt;2)*$AC$1530)/(($E$1530&lt;&gt;2)+($M$1530&lt;&gt;2)+($U$1530&lt;&gt;2)+($AC$1530&lt;&gt;2))&gt;=0.5,1,0))</f>
        <v/>
      </c>
      <c r="AT1530" s="8">
        <f>IF(($F$1530&lt;&gt;2)+($N$1530&lt;&gt;2)+($V$1530&lt;&gt;2)+($AD$1530&lt;&gt;2)=0,2,IF((($F$1530&lt;&gt;2)*$F$1530+($N$1530&lt;&gt;2)*$N$1530+($V$1530&lt;&gt;2)*$V$1530+($AD$1530&lt;&gt;2)*$AD$1530)/(($F$1530&lt;&gt;2)+($N$1530&lt;&gt;2)+($V$1530&lt;&gt;2)+($AD$1530&lt;&gt;2))&gt;=0.5,1,0))</f>
        <v/>
      </c>
      <c r="AU1530" s="8">
        <f>IF(($G$1530&lt;&gt;2)+($O$1530&lt;&gt;2)+($W$1530&lt;&gt;2)+($AE$1530&lt;&gt;2)=0,2,IF((($G$1530&lt;&gt;2)*$G$1530+($O$1530&lt;&gt;2)*$O$1530+($W$1530&lt;&gt;2)*$W$1530+($AE$1530&lt;&gt;2)*$AE$1530)/(($G$1530&lt;&gt;2)+($O$1530&lt;&gt;2)+($W$1530&lt;&gt;2)+($AE$1530&lt;&gt;2))&gt;=0.5,1,0))</f>
        <v/>
      </c>
      <c r="AV1530" s="8">
        <f>IF(($H$1530&lt;&gt;2)+($P$1530&lt;&gt;2)+($X$1530&lt;&gt;2)+($AF$1530&lt;&gt;2)=0,2,IF((($H$1530&lt;&gt;2)*$H$1530+($P$1530&lt;&gt;2)*$P$1530+($X$1530&lt;&gt;2)*$X$1530+($AF$1530&lt;&gt;2)*$AF$1530)/(($H$1530&lt;&gt;2)+($P$1530&lt;&gt;2)+($X$1530&lt;&gt;2)+($AF$1530&lt;&gt;2))&gt;=0.5,1,0))</f>
        <v/>
      </c>
      <c r="AX1530" s="16">
        <f>'Ground truth'!$B$14</f>
        <v/>
      </c>
      <c r="AY1530" s="16">
        <f>'Ground truth'!$C$14</f>
        <v/>
      </c>
      <c r="AZ1530" s="16">
        <f>'Ground truth'!$D$14</f>
        <v/>
      </c>
      <c r="BA1530" s="16">
        <f>'Ground truth'!$E$14</f>
        <v/>
      </c>
      <c r="BB1530" s="16">
        <f>'Ground truth'!$F$14</f>
        <v/>
      </c>
      <c r="BC1530" s="16">
        <f>'Ground truth'!$G$14</f>
        <v/>
      </c>
      <c r="BD1530" s="16">
        <f>'Ground truth'!$H$14</f>
        <v/>
      </c>
    </row>
    <row r="1531">
      <c r="A1531" s="3" t="inlineStr">
        <is>
          <t>gear system</t>
        </is>
      </c>
      <c r="B1531" s="8" t="n">
        <v>1</v>
      </c>
      <c r="C1531" s="8" t="n">
        <v>1</v>
      </c>
      <c r="D1531" s="8" t="n">
        <v>1</v>
      </c>
      <c r="E1531" s="8" t="n">
        <v>0</v>
      </c>
      <c r="F1531" s="8" t="n">
        <v>0</v>
      </c>
      <c r="G1531" s="8" t="n">
        <v>1</v>
      </c>
      <c r="H1531" s="8" t="n">
        <v>0</v>
      </c>
      <c r="J1531" s="8" t="n">
        <v>1</v>
      </c>
      <c r="K1531" s="8" t="n">
        <v>1</v>
      </c>
      <c r="L1531" s="8" t="n">
        <v>1</v>
      </c>
      <c r="M1531" s="8" t="n">
        <v>0</v>
      </c>
      <c r="N1531" s="8" t="n">
        <v>0</v>
      </c>
      <c r="O1531" s="8" t="n">
        <v>1</v>
      </c>
      <c r="P1531" s="8" t="n">
        <v>0</v>
      </c>
      <c r="R1531" s="8" t="n">
        <v>1</v>
      </c>
      <c r="S1531" s="8" t="n">
        <v>1</v>
      </c>
      <c r="T1531" s="8" t="n">
        <v>1</v>
      </c>
      <c r="U1531" s="8" t="n">
        <v>0</v>
      </c>
      <c r="V1531" s="8" t="n">
        <v>0</v>
      </c>
      <c r="W1531" s="8" t="n">
        <v>1</v>
      </c>
      <c r="X1531" s="8" t="n">
        <v>1</v>
      </c>
      <c r="Z1531" s="8" t="n">
        <v>1</v>
      </c>
      <c r="AA1531" s="8" t="n">
        <v>1</v>
      </c>
      <c r="AB1531" s="8" t="n">
        <v>1</v>
      </c>
      <c r="AC1531" s="8" t="n">
        <v>0</v>
      </c>
      <c r="AD1531" s="8" t="n">
        <v>0</v>
      </c>
      <c r="AE1531" s="8" t="n">
        <v>1</v>
      </c>
      <c r="AF1531" s="8" t="n">
        <v>0</v>
      </c>
      <c r="AP1531" s="8">
        <f>IF(($B$1531&lt;&gt;2)+($J$1531&lt;&gt;2)+($R$1531&lt;&gt;2)+($Z$1531&lt;&gt;2)=0,2,IF((($B$1531&lt;&gt;2)*$B$1531+($J$1531&lt;&gt;2)*$J$1531+($R$1531&lt;&gt;2)*$R$1531+($Z$1531&lt;&gt;2)*$Z$1531)/(($B$1531&lt;&gt;2)+($J$1531&lt;&gt;2)+($R$1531&lt;&gt;2)+($Z$1531&lt;&gt;2))&gt;=0.5,1,0))</f>
        <v/>
      </c>
      <c r="AQ1531" s="8">
        <f>IF(($C$1531&lt;&gt;2)+($K$1531&lt;&gt;2)+($S$1531&lt;&gt;2)+($AA$1531&lt;&gt;2)=0,2,IF((($C$1531&lt;&gt;2)*$C$1531+($K$1531&lt;&gt;2)*$K$1531+($S$1531&lt;&gt;2)*$S$1531+($AA$1531&lt;&gt;2)*$AA$1531)/(($C$1531&lt;&gt;2)+($K$1531&lt;&gt;2)+($S$1531&lt;&gt;2)+($AA$1531&lt;&gt;2))&gt;=0.5,1,0))</f>
        <v/>
      </c>
      <c r="AR1531" s="8">
        <f>IF(($D$1531&lt;&gt;2)+($L$1531&lt;&gt;2)+($T$1531&lt;&gt;2)+($AB$1531&lt;&gt;2)=0,2,IF((($D$1531&lt;&gt;2)*$D$1531+($L$1531&lt;&gt;2)*$L$1531+($T$1531&lt;&gt;2)*$T$1531+($AB$1531&lt;&gt;2)*$AB$1531)/(($D$1531&lt;&gt;2)+($L$1531&lt;&gt;2)+($T$1531&lt;&gt;2)+($AB$1531&lt;&gt;2))&gt;=0.5,1,0))</f>
        <v/>
      </c>
      <c r="AS1531" s="8">
        <f>IF(($E$1531&lt;&gt;2)+($M$1531&lt;&gt;2)+($U$1531&lt;&gt;2)+($AC$1531&lt;&gt;2)=0,2,IF((($E$1531&lt;&gt;2)*$E$1531+($M$1531&lt;&gt;2)*$M$1531+($U$1531&lt;&gt;2)*$U$1531+($AC$1531&lt;&gt;2)*$AC$1531)/(($E$1531&lt;&gt;2)+($M$1531&lt;&gt;2)+($U$1531&lt;&gt;2)+($AC$1531&lt;&gt;2))&gt;=0.5,1,0))</f>
        <v/>
      </c>
      <c r="AT1531" s="8">
        <f>IF(($F$1531&lt;&gt;2)+($N$1531&lt;&gt;2)+($V$1531&lt;&gt;2)+($AD$1531&lt;&gt;2)=0,2,IF((($F$1531&lt;&gt;2)*$F$1531+($N$1531&lt;&gt;2)*$N$1531+($V$1531&lt;&gt;2)*$V$1531+($AD$1531&lt;&gt;2)*$AD$1531)/(($F$1531&lt;&gt;2)+($N$1531&lt;&gt;2)+($V$1531&lt;&gt;2)+($AD$1531&lt;&gt;2))&gt;=0.5,1,0))</f>
        <v/>
      </c>
      <c r="AU1531" s="8">
        <f>IF(($G$1531&lt;&gt;2)+($O$1531&lt;&gt;2)+($W$1531&lt;&gt;2)+($AE$1531&lt;&gt;2)=0,2,IF((($G$1531&lt;&gt;2)*$G$1531+($O$1531&lt;&gt;2)*$O$1531+($W$1531&lt;&gt;2)*$W$1531+($AE$1531&lt;&gt;2)*$AE$1531)/(($G$1531&lt;&gt;2)+($O$1531&lt;&gt;2)+($W$1531&lt;&gt;2)+($AE$1531&lt;&gt;2))&gt;=0.5,1,0))</f>
        <v/>
      </c>
      <c r="AV1531" s="8">
        <f>IF(($H$1531&lt;&gt;2)+($P$1531&lt;&gt;2)+($X$1531&lt;&gt;2)+($AF$1531&lt;&gt;2)=0,2,IF((($H$1531&lt;&gt;2)*$H$1531+($P$1531&lt;&gt;2)*$P$1531+($X$1531&lt;&gt;2)*$X$1531+($AF$1531&lt;&gt;2)*$AF$1531)/(($H$1531&lt;&gt;2)+($P$1531&lt;&gt;2)+($X$1531&lt;&gt;2)+($AF$1531&lt;&gt;2))&gt;=0.5,1,0))</f>
        <v/>
      </c>
      <c r="AX1531" s="16">
        <f>'Ground truth'!$B$15</f>
        <v/>
      </c>
      <c r="AY1531" s="16">
        <f>'Ground truth'!$C$15</f>
        <v/>
      </c>
      <c r="AZ1531" s="16">
        <f>'Ground truth'!$D$15</f>
        <v/>
      </c>
      <c r="BA1531" s="16">
        <f>'Ground truth'!$E$15</f>
        <v/>
      </c>
      <c r="BB1531" s="16">
        <f>'Ground truth'!$F$15</f>
        <v/>
      </c>
      <c r="BC1531" s="16">
        <f>'Ground truth'!$G$15</f>
        <v/>
      </c>
      <c r="BD1531" s="16">
        <f>'Ground truth'!$H$15</f>
        <v/>
      </c>
    </row>
    <row r="1532">
      <c r="A1532" s="3" t="inlineStr">
        <is>
          <t>chuck</t>
        </is>
      </c>
      <c r="B1532" s="8" t="n">
        <v>0</v>
      </c>
      <c r="C1532" s="8" t="n">
        <v>1</v>
      </c>
      <c r="D1532" s="8" t="n">
        <v>1</v>
      </c>
      <c r="E1532" s="8" t="n">
        <v>0</v>
      </c>
      <c r="F1532" s="8" t="n">
        <v>0</v>
      </c>
      <c r="G1532" s="8" t="n">
        <v>1</v>
      </c>
      <c r="H1532" s="8" t="n">
        <v>0</v>
      </c>
      <c r="J1532" s="8" t="n">
        <v>0</v>
      </c>
      <c r="K1532" s="8" t="n">
        <v>1</v>
      </c>
      <c r="L1532" s="8" t="n">
        <v>1</v>
      </c>
      <c r="M1532" s="8" t="n">
        <v>0</v>
      </c>
      <c r="N1532" s="8" t="n">
        <v>0</v>
      </c>
      <c r="O1532" s="8" t="n">
        <v>1</v>
      </c>
      <c r="P1532" s="8" t="n">
        <v>0</v>
      </c>
      <c r="R1532" s="8" t="n">
        <v>0</v>
      </c>
      <c r="S1532" s="8" t="n">
        <v>1</v>
      </c>
      <c r="T1532" s="8" t="n">
        <v>1</v>
      </c>
      <c r="U1532" s="8" t="n">
        <v>0</v>
      </c>
      <c r="V1532" s="8" t="n">
        <v>0</v>
      </c>
      <c r="W1532" s="8" t="n">
        <v>1</v>
      </c>
      <c r="X1532" s="8" t="n">
        <v>0</v>
      </c>
      <c r="Z1532" s="8" t="n">
        <v>0</v>
      </c>
      <c r="AA1532" s="8" t="n">
        <v>1</v>
      </c>
      <c r="AB1532" s="8" t="n">
        <v>1</v>
      </c>
      <c r="AC1532" s="8" t="n">
        <v>0</v>
      </c>
      <c r="AD1532" s="8" t="n">
        <v>0</v>
      </c>
      <c r="AE1532" s="8" t="n">
        <v>1</v>
      </c>
      <c r="AF1532" s="8" t="n">
        <v>0</v>
      </c>
      <c r="AP1532" s="8">
        <f>IF(($B$1532&lt;&gt;2)+($J$1532&lt;&gt;2)+($R$1532&lt;&gt;2)+($Z$1532&lt;&gt;2)=0,2,IF((($B$1532&lt;&gt;2)*$B$1532+($J$1532&lt;&gt;2)*$J$1532+($R$1532&lt;&gt;2)*$R$1532+($Z$1532&lt;&gt;2)*$Z$1532)/(($B$1532&lt;&gt;2)+($J$1532&lt;&gt;2)+($R$1532&lt;&gt;2)+($Z$1532&lt;&gt;2))&gt;=0.5,1,0))</f>
        <v/>
      </c>
      <c r="AQ1532" s="8">
        <f>IF(($C$1532&lt;&gt;2)+($K$1532&lt;&gt;2)+($S$1532&lt;&gt;2)+($AA$1532&lt;&gt;2)=0,2,IF((($C$1532&lt;&gt;2)*$C$1532+($K$1532&lt;&gt;2)*$K$1532+($S$1532&lt;&gt;2)*$S$1532+($AA$1532&lt;&gt;2)*$AA$1532)/(($C$1532&lt;&gt;2)+($K$1532&lt;&gt;2)+($S$1532&lt;&gt;2)+($AA$1532&lt;&gt;2))&gt;=0.5,1,0))</f>
        <v/>
      </c>
      <c r="AR1532" s="8">
        <f>IF(($D$1532&lt;&gt;2)+($L$1532&lt;&gt;2)+($T$1532&lt;&gt;2)+($AB$1532&lt;&gt;2)=0,2,IF((($D$1532&lt;&gt;2)*$D$1532+($L$1532&lt;&gt;2)*$L$1532+($T$1532&lt;&gt;2)*$T$1532+($AB$1532&lt;&gt;2)*$AB$1532)/(($D$1532&lt;&gt;2)+($L$1532&lt;&gt;2)+($T$1532&lt;&gt;2)+($AB$1532&lt;&gt;2))&gt;=0.5,1,0))</f>
        <v/>
      </c>
      <c r="AS1532" s="8">
        <f>IF(($E$1532&lt;&gt;2)+($M$1532&lt;&gt;2)+($U$1532&lt;&gt;2)+($AC$1532&lt;&gt;2)=0,2,IF((($E$1532&lt;&gt;2)*$E$1532+($M$1532&lt;&gt;2)*$M$1532+($U$1532&lt;&gt;2)*$U$1532+($AC$1532&lt;&gt;2)*$AC$1532)/(($E$1532&lt;&gt;2)+($M$1532&lt;&gt;2)+($U$1532&lt;&gt;2)+($AC$1532&lt;&gt;2))&gt;=0.5,1,0))</f>
        <v/>
      </c>
      <c r="AT1532" s="8">
        <f>IF(($F$1532&lt;&gt;2)+($N$1532&lt;&gt;2)+($V$1532&lt;&gt;2)+($AD$1532&lt;&gt;2)=0,2,IF((($F$1532&lt;&gt;2)*$F$1532+($N$1532&lt;&gt;2)*$N$1532+($V$1532&lt;&gt;2)*$V$1532+($AD$1532&lt;&gt;2)*$AD$1532)/(($F$1532&lt;&gt;2)+($N$1532&lt;&gt;2)+($V$1532&lt;&gt;2)+($AD$1532&lt;&gt;2))&gt;=0.5,1,0))</f>
        <v/>
      </c>
      <c r="AU1532" s="8">
        <f>IF(($G$1532&lt;&gt;2)+($O$1532&lt;&gt;2)+($W$1532&lt;&gt;2)+($AE$1532&lt;&gt;2)=0,2,IF((($G$1532&lt;&gt;2)*$G$1532+($O$1532&lt;&gt;2)*$O$1532+($W$1532&lt;&gt;2)*$W$1532+($AE$1532&lt;&gt;2)*$AE$1532)/(($G$1532&lt;&gt;2)+($O$1532&lt;&gt;2)+($W$1532&lt;&gt;2)+($AE$1532&lt;&gt;2))&gt;=0.5,1,0))</f>
        <v/>
      </c>
      <c r="AV1532" s="8">
        <f>IF(($H$1532&lt;&gt;2)+($P$1532&lt;&gt;2)+($X$1532&lt;&gt;2)+($AF$1532&lt;&gt;2)=0,2,IF((($H$1532&lt;&gt;2)*$H$1532+($P$1532&lt;&gt;2)*$P$1532+($X$1532&lt;&gt;2)*$X$1532+($AF$1532&lt;&gt;2)*$AF$1532)/(($H$1532&lt;&gt;2)+($P$1532&lt;&gt;2)+($X$1532&lt;&gt;2)+($AF$1532&lt;&gt;2))&gt;=0.5,1,0))</f>
        <v/>
      </c>
      <c r="AX1532" s="16">
        <f>'Ground truth'!$B$16</f>
        <v/>
      </c>
      <c r="AY1532" s="16">
        <f>'Ground truth'!$C$16</f>
        <v/>
      </c>
      <c r="AZ1532" s="16">
        <f>'Ground truth'!$D$16</f>
        <v/>
      </c>
      <c r="BA1532" s="16">
        <f>'Ground truth'!$E$16</f>
        <v/>
      </c>
      <c r="BB1532" s="16">
        <f>'Ground truth'!$F$16</f>
        <v/>
      </c>
      <c r="BC1532" s="16">
        <f>'Ground truth'!$G$16</f>
        <v/>
      </c>
      <c r="BD1532" s="16">
        <f>'Ground truth'!$H$16</f>
        <v/>
      </c>
    </row>
    <row r="1533">
      <c r="A1533" s="3" t="inlineStr">
        <is>
          <t>battery</t>
        </is>
      </c>
      <c r="B1533" s="8" t="n">
        <v>1</v>
      </c>
      <c r="C1533" s="8" t="n">
        <v>0</v>
      </c>
      <c r="D1533" s="8" t="n">
        <v>0</v>
      </c>
      <c r="E1533" s="8" t="n">
        <v>1</v>
      </c>
      <c r="F1533" s="8" t="n">
        <v>1</v>
      </c>
      <c r="G1533" s="8" t="n">
        <v>1</v>
      </c>
      <c r="H1533" s="8" t="n">
        <v>1</v>
      </c>
      <c r="J1533" s="8" t="n">
        <v>1</v>
      </c>
      <c r="K1533" s="8" t="n">
        <v>0</v>
      </c>
      <c r="L1533" s="8" t="n">
        <v>0</v>
      </c>
      <c r="M1533" s="8" t="n">
        <v>1</v>
      </c>
      <c r="N1533" s="8" t="n">
        <v>1</v>
      </c>
      <c r="O1533" s="8" t="n">
        <v>1</v>
      </c>
      <c r="P1533" s="8" t="n">
        <v>1</v>
      </c>
      <c r="R1533" s="8" t="n">
        <v>1</v>
      </c>
      <c r="S1533" s="8" t="n">
        <v>0</v>
      </c>
      <c r="T1533" s="8" t="n">
        <v>0</v>
      </c>
      <c r="U1533" s="8" t="n">
        <v>1</v>
      </c>
      <c r="V1533" s="8" t="n">
        <v>1</v>
      </c>
      <c r="W1533" s="8" t="n">
        <v>1</v>
      </c>
      <c r="X1533" s="8" t="n">
        <v>1</v>
      </c>
      <c r="Z1533" s="8" t="n">
        <v>1</v>
      </c>
      <c r="AA1533" s="8" t="n">
        <v>0</v>
      </c>
      <c r="AB1533" s="8" t="n">
        <v>0</v>
      </c>
      <c r="AC1533" s="8" t="n">
        <v>1</v>
      </c>
      <c r="AD1533" s="8" t="n">
        <v>1</v>
      </c>
      <c r="AE1533" s="8" t="n">
        <v>1</v>
      </c>
      <c r="AF1533" s="8" t="n">
        <v>1</v>
      </c>
      <c r="AP1533" s="8">
        <f>IF(($B$1533&lt;&gt;2)+($J$1533&lt;&gt;2)+($R$1533&lt;&gt;2)+($Z$1533&lt;&gt;2)=0,2,IF((($B$1533&lt;&gt;2)*$B$1533+($J$1533&lt;&gt;2)*$J$1533+($R$1533&lt;&gt;2)*$R$1533+($Z$1533&lt;&gt;2)*$Z$1533)/(($B$1533&lt;&gt;2)+($J$1533&lt;&gt;2)+($R$1533&lt;&gt;2)+($Z$1533&lt;&gt;2))&gt;=0.5,1,0))</f>
        <v/>
      </c>
      <c r="AQ1533" s="8">
        <f>IF(($C$1533&lt;&gt;2)+($K$1533&lt;&gt;2)+($S$1533&lt;&gt;2)+($AA$1533&lt;&gt;2)=0,2,IF((($C$1533&lt;&gt;2)*$C$1533+($K$1533&lt;&gt;2)*$K$1533+($S$1533&lt;&gt;2)*$S$1533+($AA$1533&lt;&gt;2)*$AA$1533)/(($C$1533&lt;&gt;2)+($K$1533&lt;&gt;2)+($S$1533&lt;&gt;2)+($AA$1533&lt;&gt;2))&gt;=0.5,1,0))</f>
        <v/>
      </c>
      <c r="AR1533" s="8">
        <f>IF(($D$1533&lt;&gt;2)+($L$1533&lt;&gt;2)+($T$1533&lt;&gt;2)+($AB$1533&lt;&gt;2)=0,2,IF((($D$1533&lt;&gt;2)*$D$1533+($L$1533&lt;&gt;2)*$L$1533+($T$1533&lt;&gt;2)*$T$1533+($AB$1533&lt;&gt;2)*$AB$1533)/(($D$1533&lt;&gt;2)+($L$1533&lt;&gt;2)+($T$1533&lt;&gt;2)+($AB$1533&lt;&gt;2))&gt;=0.5,1,0))</f>
        <v/>
      </c>
      <c r="AS1533" s="8">
        <f>IF(($E$1533&lt;&gt;2)+($M$1533&lt;&gt;2)+($U$1533&lt;&gt;2)+($AC$1533&lt;&gt;2)=0,2,IF((($E$1533&lt;&gt;2)*$E$1533+($M$1533&lt;&gt;2)*$M$1533+($U$1533&lt;&gt;2)*$U$1533+($AC$1533&lt;&gt;2)*$AC$1533)/(($E$1533&lt;&gt;2)+($M$1533&lt;&gt;2)+($U$1533&lt;&gt;2)+($AC$1533&lt;&gt;2))&gt;=0.5,1,0))</f>
        <v/>
      </c>
      <c r="AT1533" s="8">
        <f>IF(($F$1533&lt;&gt;2)+($N$1533&lt;&gt;2)+($V$1533&lt;&gt;2)+($AD$1533&lt;&gt;2)=0,2,IF((($F$1533&lt;&gt;2)*$F$1533+($N$1533&lt;&gt;2)*$N$1533+($V$1533&lt;&gt;2)*$V$1533+($AD$1533&lt;&gt;2)*$AD$1533)/(($F$1533&lt;&gt;2)+($N$1533&lt;&gt;2)+($V$1533&lt;&gt;2)+($AD$1533&lt;&gt;2))&gt;=0.5,1,0))</f>
        <v/>
      </c>
      <c r="AU1533" s="8">
        <f>IF(($G$1533&lt;&gt;2)+($O$1533&lt;&gt;2)+($W$1533&lt;&gt;2)+($AE$1533&lt;&gt;2)=0,2,IF((($G$1533&lt;&gt;2)*$G$1533+($O$1533&lt;&gt;2)*$O$1533+($W$1533&lt;&gt;2)*$W$1533+($AE$1533&lt;&gt;2)*$AE$1533)/(($G$1533&lt;&gt;2)+($O$1533&lt;&gt;2)+($W$1533&lt;&gt;2)+($AE$1533&lt;&gt;2))&gt;=0.5,1,0))</f>
        <v/>
      </c>
      <c r="AV1533" s="8">
        <f>IF(($H$1533&lt;&gt;2)+($P$1533&lt;&gt;2)+($X$1533&lt;&gt;2)+($AF$1533&lt;&gt;2)=0,2,IF((($H$1533&lt;&gt;2)*$H$1533+($P$1533&lt;&gt;2)*$P$1533+($X$1533&lt;&gt;2)*$X$1533+($AF$1533&lt;&gt;2)*$AF$1533)/(($H$1533&lt;&gt;2)+($P$1533&lt;&gt;2)+($X$1533&lt;&gt;2)+($AF$1533&lt;&gt;2))&gt;=0.5,1,0))</f>
        <v/>
      </c>
      <c r="AX1533" s="16">
        <f>'Ground truth'!$B$17</f>
        <v/>
      </c>
      <c r="AY1533" s="16">
        <f>'Ground truth'!$C$17</f>
        <v/>
      </c>
      <c r="AZ1533" s="16">
        <f>'Ground truth'!$D$17</f>
        <v/>
      </c>
      <c r="BA1533" s="16">
        <f>'Ground truth'!$E$17</f>
        <v/>
      </c>
      <c r="BB1533" s="16">
        <f>'Ground truth'!$F$17</f>
        <v/>
      </c>
      <c r="BC1533" s="16">
        <f>'Ground truth'!$G$17</f>
        <v/>
      </c>
      <c r="BD1533" s="16">
        <f>'Ground truth'!$H$17</f>
        <v/>
      </c>
    </row>
    <row r="1534">
      <c r="A1534" s="3" t="inlineStr">
        <is>
          <t>switch</t>
        </is>
      </c>
      <c r="B1534" s="8" t="n">
        <v>1</v>
      </c>
      <c r="C1534" s="8" t="n">
        <v>0</v>
      </c>
      <c r="D1534" s="8" t="n">
        <v>0</v>
      </c>
      <c r="E1534" s="8" t="n">
        <v>1</v>
      </c>
      <c r="F1534" s="8" t="n">
        <v>1</v>
      </c>
      <c r="G1534" s="8" t="n">
        <v>1</v>
      </c>
      <c r="H1534" s="8" t="n">
        <v>1</v>
      </c>
      <c r="J1534" s="8" t="n">
        <v>1</v>
      </c>
      <c r="K1534" s="8" t="n">
        <v>0</v>
      </c>
      <c r="L1534" s="8" t="n">
        <v>0</v>
      </c>
      <c r="M1534" s="8" t="n">
        <v>1</v>
      </c>
      <c r="N1534" s="8" t="n">
        <v>1</v>
      </c>
      <c r="O1534" s="8" t="n">
        <v>1</v>
      </c>
      <c r="P1534" s="8" t="n">
        <v>1</v>
      </c>
      <c r="R1534" s="8" t="n">
        <v>1</v>
      </c>
      <c r="S1534" s="8" t="n">
        <v>0</v>
      </c>
      <c r="T1534" s="8" t="n">
        <v>0</v>
      </c>
      <c r="U1534" s="8" t="n">
        <v>1</v>
      </c>
      <c r="V1534" s="8" t="n">
        <v>1</v>
      </c>
      <c r="W1534" s="8" t="n">
        <v>1</v>
      </c>
      <c r="X1534" s="8" t="n">
        <v>1</v>
      </c>
      <c r="Z1534" s="8" t="n">
        <v>1</v>
      </c>
      <c r="AA1534" s="8" t="n">
        <v>0</v>
      </c>
      <c r="AB1534" s="8" t="n">
        <v>0</v>
      </c>
      <c r="AC1534" s="8" t="n">
        <v>1</v>
      </c>
      <c r="AD1534" s="8" t="n">
        <v>1</v>
      </c>
      <c r="AE1534" s="8" t="n">
        <v>1</v>
      </c>
      <c r="AF1534" s="8" t="n">
        <v>1</v>
      </c>
      <c r="AP1534" s="8">
        <f>IF(($B$1534&lt;&gt;2)+($J$1534&lt;&gt;2)+($R$1534&lt;&gt;2)+($Z$1534&lt;&gt;2)=0,2,IF((($B$1534&lt;&gt;2)*$B$1534+($J$1534&lt;&gt;2)*$J$1534+($R$1534&lt;&gt;2)*$R$1534+($Z$1534&lt;&gt;2)*$Z$1534)/(($B$1534&lt;&gt;2)+($J$1534&lt;&gt;2)+($R$1534&lt;&gt;2)+($Z$1534&lt;&gt;2))&gt;=0.5,1,0))</f>
        <v/>
      </c>
      <c r="AQ1534" s="8">
        <f>IF(($C$1534&lt;&gt;2)+($K$1534&lt;&gt;2)+($S$1534&lt;&gt;2)+($AA$1534&lt;&gt;2)=0,2,IF((($C$1534&lt;&gt;2)*$C$1534+($K$1534&lt;&gt;2)*$K$1534+($S$1534&lt;&gt;2)*$S$1534+($AA$1534&lt;&gt;2)*$AA$1534)/(($C$1534&lt;&gt;2)+($K$1534&lt;&gt;2)+($S$1534&lt;&gt;2)+($AA$1534&lt;&gt;2))&gt;=0.5,1,0))</f>
        <v/>
      </c>
      <c r="AR1534" s="8">
        <f>IF(($D$1534&lt;&gt;2)+($L$1534&lt;&gt;2)+($T$1534&lt;&gt;2)+($AB$1534&lt;&gt;2)=0,2,IF((($D$1534&lt;&gt;2)*$D$1534+($L$1534&lt;&gt;2)*$L$1534+($T$1534&lt;&gt;2)*$T$1534+($AB$1534&lt;&gt;2)*$AB$1534)/(($D$1534&lt;&gt;2)+($L$1534&lt;&gt;2)+($T$1534&lt;&gt;2)+($AB$1534&lt;&gt;2))&gt;=0.5,1,0))</f>
        <v/>
      </c>
      <c r="AS1534" s="8">
        <f>IF(($E$1534&lt;&gt;2)+($M$1534&lt;&gt;2)+($U$1534&lt;&gt;2)+($AC$1534&lt;&gt;2)=0,2,IF((($E$1534&lt;&gt;2)*$E$1534+($M$1534&lt;&gt;2)*$M$1534+($U$1534&lt;&gt;2)*$U$1534+($AC$1534&lt;&gt;2)*$AC$1534)/(($E$1534&lt;&gt;2)+($M$1534&lt;&gt;2)+($U$1534&lt;&gt;2)+($AC$1534&lt;&gt;2))&gt;=0.5,1,0))</f>
        <v/>
      </c>
      <c r="AT1534" s="8">
        <f>IF(($F$1534&lt;&gt;2)+($N$1534&lt;&gt;2)+($V$1534&lt;&gt;2)+($AD$1534&lt;&gt;2)=0,2,IF((($F$1534&lt;&gt;2)*$F$1534+($N$1534&lt;&gt;2)*$N$1534+($V$1534&lt;&gt;2)*$V$1534+($AD$1534&lt;&gt;2)*$AD$1534)/(($F$1534&lt;&gt;2)+($N$1534&lt;&gt;2)+($V$1534&lt;&gt;2)+($AD$1534&lt;&gt;2))&gt;=0.5,1,0))</f>
        <v/>
      </c>
      <c r="AU1534" s="8">
        <f>IF(($G$1534&lt;&gt;2)+($O$1534&lt;&gt;2)+($W$1534&lt;&gt;2)+($AE$1534&lt;&gt;2)=0,2,IF((($G$1534&lt;&gt;2)*$G$1534+($O$1534&lt;&gt;2)*$O$1534+($W$1534&lt;&gt;2)*$W$1534+($AE$1534&lt;&gt;2)*$AE$1534)/(($G$1534&lt;&gt;2)+($O$1534&lt;&gt;2)+($W$1534&lt;&gt;2)+($AE$1534&lt;&gt;2))&gt;=0.5,1,0))</f>
        <v/>
      </c>
      <c r="AV1534" s="8">
        <f>IF(($H$1534&lt;&gt;2)+($P$1534&lt;&gt;2)+($X$1534&lt;&gt;2)+($AF$1534&lt;&gt;2)=0,2,IF((($H$1534&lt;&gt;2)*$H$1534+($P$1534&lt;&gt;2)*$P$1534+($X$1534&lt;&gt;2)*$X$1534+($AF$1534&lt;&gt;2)*$AF$1534)/(($H$1534&lt;&gt;2)+($P$1534&lt;&gt;2)+($X$1534&lt;&gt;2)+($AF$1534&lt;&gt;2))&gt;=0.5,1,0))</f>
        <v/>
      </c>
      <c r="AX1534" s="16">
        <f>'Ground truth'!$B$18</f>
        <v/>
      </c>
      <c r="AY1534" s="16">
        <f>'Ground truth'!$C$18</f>
        <v/>
      </c>
      <c r="AZ1534" s="16">
        <f>'Ground truth'!$D$18</f>
        <v/>
      </c>
      <c r="BA1534" s="16">
        <f>'Ground truth'!$E$18</f>
        <v/>
      </c>
      <c r="BB1534" s="16">
        <f>'Ground truth'!$F$18</f>
        <v/>
      </c>
      <c r="BC1534" s="16">
        <f>'Ground truth'!$G$18</f>
        <v/>
      </c>
      <c r="BD1534" s="16">
        <f>'Ground truth'!$H$18</f>
        <v/>
      </c>
    </row>
    <row r="1535">
      <c r="A1535" s="3" t="inlineStr">
        <is>
          <t>housing</t>
        </is>
      </c>
      <c r="B1535" s="8" t="n">
        <v>1</v>
      </c>
      <c r="C1535" s="8" t="n">
        <v>1</v>
      </c>
      <c r="D1535" s="8" t="n">
        <v>1</v>
      </c>
      <c r="E1535" s="8" t="n">
        <v>1</v>
      </c>
      <c r="F1535" s="8" t="n">
        <v>1</v>
      </c>
      <c r="G1535" s="8" t="n">
        <v>1</v>
      </c>
      <c r="H1535" s="8" t="n">
        <v>1</v>
      </c>
      <c r="J1535" s="8" t="n">
        <v>1</v>
      </c>
      <c r="K1535" s="8" t="n">
        <v>1</v>
      </c>
      <c r="L1535" s="8" t="n">
        <v>1</v>
      </c>
      <c r="M1535" s="8" t="n">
        <v>1</v>
      </c>
      <c r="N1535" s="8" t="n">
        <v>1</v>
      </c>
      <c r="O1535" s="8" t="n">
        <v>1</v>
      </c>
      <c r="P1535" s="8" t="n">
        <v>1</v>
      </c>
      <c r="R1535" s="8" t="n">
        <v>1</v>
      </c>
      <c r="S1535" s="8" t="n">
        <v>1</v>
      </c>
      <c r="T1535" s="8" t="n">
        <v>1</v>
      </c>
      <c r="U1535" s="8" t="n">
        <v>1</v>
      </c>
      <c r="V1535" s="8" t="n">
        <v>1</v>
      </c>
      <c r="W1535" s="8" t="n">
        <v>1</v>
      </c>
      <c r="X1535" s="8" t="n">
        <v>1</v>
      </c>
      <c r="Z1535" s="8" t="n">
        <v>1</v>
      </c>
      <c r="AA1535" s="8" t="n">
        <v>1</v>
      </c>
      <c r="AB1535" s="8" t="n">
        <v>1</v>
      </c>
      <c r="AC1535" s="8" t="n">
        <v>1</v>
      </c>
      <c r="AD1535" s="8" t="n">
        <v>1</v>
      </c>
      <c r="AE1535" s="8" t="n">
        <v>1</v>
      </c>
      <c r="AF1535" s="8" t="n">
        <v>1</v>
      </c>
      <c r="AP1535" s="8">
        <f>IF(($B$1535&lt;&gt;2)+($J$1535&lt;&gt;2)+($R$1535&lt;&gt;2)+($Z$1535&lt;&gt;2)=0,2,IF((($B$1535&lt;&gt;2)*$B$1535+($J$1535&lt;&gt;2)*$J$1535+($R$1535&lt;&gt;2)*$R$1535+($Z$1535&lt;&gt;2)*$Z$1535)/(($B$1535&lt;&gt;2)+($J$1535&lt;&gt;2)+($R$1535&lt;&gt;2)+($Z$1535&lt;&gt;2))&gt;=0.5,1,0))</f>
        <v/>
      </c>
      <c r="AQ1535" s="8">
        <f>IF(($C$1535&lt;&gt;2)+($K$1535&lt;&gt;2)+($S$1535&lt;&gt;2)+($AA$1535&lt;&gt;2)=0,2,IF((($C$1535&lt;&gt;2)*$C$1535+($K$1535&lt;&gt;2)*$K$1535+($S$1535&lt;&gt;2)*$S$1535+($AA$1535&lt;&gt;2)*$AA$1535)/(($C$1535&lt;&gt;2)+($K$1535&lt;&gt;2)+($S$1535&lt;&gt;2)+($AA$1535&lt;&gt;2))&gt;=0.5,1,0))</f>
        <v/>
      </c>
      <c r="AR1535" s="8">
        <f>IF(($D$1535&lt;&gt;2)+($L$1535&lt;&gt;2)+($T$1535&lt;&gt;2)+($AB$1535&lt;&gt;2)=0,2,IF((($D$1535&lt;&gt;2)*$D$1535+($L$1535&lt;&gt;2)*$L$1535+($T$1535&lt;&gt;2)*$T$1535+($AB$1535&lt;&gt;2)*$AB$1535)/(($D$1535&lt;&gt;2)+($L$1535&lt;&gt;2)+($T$1535&lt;&gt;2)+($AB$1535&lt;&gt;2))&gt;=0.5,1,0))</f>
        <v/>
      </c>
      <c r="AS1535" s="8">
        <f>IF(($E$1535&lt;&gt;2)+($M$1535&lt;&gt;2)+($U$1535&lt;&gt;2)+($AC$1535&lt;&gt;2)=0,2,IF((($E$1535&lt;&gt;2)*$E$1535+($M$1535&lt;&gt;2)*$M$1535+($U$1535&lt;&gt;2)*$U$1535+($AC$1535&lt;&gt;2)*$AC$1535)/(($E$1535&lt;&gt;2)+($M$1535&lt;&gt;2)+($U$1535&lt;&gt;2)+($AC$1535&lt;&gt;2))&gt;=0.5,1,0))</f>
        <v/>
      </c>
      <c r="AT1535" s="8">
        <f>IF(($F$1535&lt;&gt;2)+($N$1535&lt;&gt;2)+($V$1535&lt;&gt;2)+($AD$1535&lt;&gt;2)=0,2,IF((($F$1535&lt;&gt;2)*$F$1535+($N$1535&lt;&gt;2)*$N$1535+($V$1535&lt;&gt;2)*$V$1535+($AD$1535&lt;&gt;2)*$AD$1535)/(($F$1535&lt;&gt;2)+($N$1535&lt;&gt;2)+($V$1535&lt;&gt;2)+($AD$1535&lt;&gt;2))&gt;=0.5,1,0))</f>
        <v/>
      </c>
      <c r="AU1535" s="8">
        <f>IF(($G$1535&lt;&gt;2)+($O$1535&lt;&gt;2)+($W$1535&lt;&gt;2)+($AE$1535&lt;&gt;2)=0,2,IF((($G$1535&lt;&gt;2)*$G$1535+($O$1535&lt;&gt;2)*$O$1535+($W$1535&lt;&gt;2)*$W$1535+($AE$1535&lt;&gt;2)*$AE$1535)/(($G$1535&lt;&gt;2)+($O$1535&lt;&gt;2)+($W$1535&lt;&gt;2)+($AE$1535&lt;&gt;2))&gt;=0.5,1,0))</f>
        <v/>
      </c>
      <c r="AV1535" s="8">
        <f>IF(($H$1535&lt;&gt;2)+($P$1535&lt;&gt;2)+($X$1535&lt;&gt;2)+($AF$1535&lt;&gt;2)=0,2,IF((($H$1535&lt;&gt;2)*$H$1535+($P$1535&lt;&gt;2)*$P$1535+($X$1535&lt;&gt;2)*$X$1535+($AF$1535&lt;&gt;2)*$AF$1535)/(($H$1535&lt;&gt;2)+($P$1535&lt;&gt;2)+($X$1535&lt;&gt;2)+($AF$1535&lt;&gt;2))&gt;=0.5,1,0))</f>
        <v/>
      </c>
      <c r="AX1535" s="16">
        <f>'Ground truth'!$B$19</f>
        <v/>
      </c>
      <c r="AY1535" s="16">
        <f>'Ground truth'!$C$19</f>
        <v/>
      </c>
      <c r="AZ1535" s="16">
        <f>'Ground truth'!$D$19</f>
        <v/>
      </c>
      <c r="BA1535" s="16">
        <f>'Ground truth'!$E$19</f>
        <v/>
      </c>
      <c r="BB1535" s="16">
        <f>'Ground truth'!$F$19</f>
        <v/>
      </c>
      <c r="BC1535" s="16">
        <f>'Ground truth'!$G$19</f>
        <v/>
      </c>
      <c r="BD1535" s="16">
        <f>'Ground truth'!$H$19</f>
        <v/>
      </c>
    </row>
    <row r="1536">
      <c r="A1536" s="3" t="inlineStr">
        <is>
          <t>control circuitry</t>
        </is>
      </c>
      <c r="B1536" s="8" t="n">
        <v>1</v>
      </c>
      <c r="C1536" s="8" t="n">
        <v>0</v>
      </c>
      <c r="D1536" s="8" t="n">
        <v>0</v>
      </c>
      <c r="E1536" s="8" t="n">
        <v>1</v>
      </c>
      <c r="F1536" s="8" t="n">
        <v>1</v>
      </c>
      <c r="G1536" s="8" t="n">
        <v>1</v>
      </c>
      <c r="H1536" s="8" t="n">
        <v>1</v>
      </c>
      <c r="J1536" s="8" t="n">
        <v>1</v>
      </c>
      <c r="K1536" s="8" t="n">
        <v>0</v>
      </c>
      <c r="L1536" s="8" t="n">
        <v>0</v>
      </c>
      <c r="M1536" s="8" t="n">
        <v>1</v>
      </c>
      <c r="N1536" s="8" t="n">
        <v>1</v>
      </c>
      <c r="O1536" s="8" t="n">
        <v>1</v>
      </c>
      <c r="P1536" s="8" t="n">
        <v>1</v>
      </c>
      <c r="R1536" s="8" t="n">
        <v>1</v>
      </c>
      <c r="S1536" s="8" t="n">
        <v>1</v>
      </c>
      <c r="T1536" s="8" t="n">
        <v>0</v>
      </c>
      <c r="U1536" s="8" t="n">
        <v>1</v>
      </c>
      <c r="V1536" s="8" t="n">
        <v>1</v>
      </c>
      <c r="W1536" s="8" t="n">
        <v>1</v>
      </c>
      <c r="X1536" s="8" t="n">
        <v>1</v>
      </c>
      <c r="Z1536" s="8" t="n">
        <v>1</v>
      </c>
      <c r="AA1536" s="8" t="n">
        <v>0</v>
      </c>
      <c r="AB1536" s="8" t="n">
        <v>0</v>
      </c>
      <c r="AC1536" s="8" t="n">
        <v>1</v>
      </c>
      <c r="AD1536" s="8" t="n">
        <v>1</v>
      </c>
      <c r="AE1536" s="8" t="n">
        <v>1</v>
      </c>
      <c r="AF1536" s="8" t="n">
        <v>1</v>
      </c>
      <c r="AP1536" s="8">
        <f>IF(($B$1536&lt;&gt;2)+($J$1536&lt;&gt;2)+($R$1536&lt;&gt;2)+($Z$1536&lt;&gt;2)=0,2,IF((($B$1536&lt;&gt;2)*$B$1536+($J$1536&lt;&gt;2)*$J$1536+($R$1536&lt;&gt;2)*$R$1536+($Z$1536&lt;&gt;2)*$Z$1536)/(($B$1536&lt;&gt;2)+($J$1536&lt;&gt;2)+($R$1536&lt;&gt;2)+($Z$1536&lt;&gt;2))&gt;=0.5,1,0))</f>
        <v/>
      </c>
      <c r="AQ1536" s="8">
        <f>IF(($C$1536&lt;&gt;2)+($K$1536&lt;&gt;2)+($S$1536&lt;&gt;2)+($AA$1536&lt;&gt;2)=0,2,IF((($C$1536&lt;&gt;2)*$C$1536+($K$1536&lt;&gt;2)*$K$1536+($S$1536&lt;&gt;2)*$S$1536+($AA$1536&lt;&gt;2)*$AA$1536)/(($C$1536&lt;&gt;2)+($K$1536&lt;&gt;2)+($S$1536&lt;&gt;2)+($AA$1536&lt;&gt;2))&gt;=0.5,1,0))</f>
        <v/>
      </c>
      <c r="AR1536" s="8">
        <f>IF(($D$1536&lt;&gt;2)+($L$1536&lt;&gt;2)+($T$1536&lt;&gt;2)+($AB$1536&lt;&gt;2)=0,2,IF((($D$1536&lt;&gt;2)*$D$1536+($L$1536&lt;&gt;2)*$L$1536+($T$1536&lt;&gt;2)*$T$1536+($AB$1536&lt;&gt;2)*$AB$1536)/(($D$1536&lt;&gt;2)+($L$1536&lt;&gt;2)+($T$1536&lt;&gt;2)+($AB$1536&lt;&gt;2))&gt;=0.5,1,0))</f>
        <v/>
      </c>
      <c r="AS1536" s="8">
        <f>IF(($E$1536&lt;&gt;2)+($M$1536&lt;&gt;2)+($U$1536&lt;&gt;2)+($AC$1536&lt;&gt;2)=0,2,IF((($E$1536&lt;&gt;2)*$E$1536+($M$1536&lt;&gt;2)*$M$1536+($U$1536&lt;&gt;2)*$U$1536+($AC$1536&lt;&gt;2)*$AC$1536)/(($E$1536&lt;&gt;2)+($M$1536&lt;&gt;2)+($U$1536&lt;&gt;2)+($AC$1536&lt;&gt;2))&gt;=0.5,1,0))</f>
        <v/>
      </c>
      <c r="AT1536" s="8">
        <f>IF(($F$1536&lt;&gt;2)+($N$1536&lt;&gt;2)+($V$1536&lt;&gt;2)+($AD$1536&lt;&gt;2)=0,2,IF((($F$1536&lt;&gt;2)*$F$1536+($N$1536&lt;&gt;2)*$N$1536+($V$1536&lt;&gt;2)*$V$1536+($AD$1536&lt;&gt;2)*$AD$1536)/(($F$1536&lt;&gt;2)+($N$1536&lt;&gt;2)+($V$1536&lt;&gt;2)+($AD$1536&lt;&gt;2))&gt;=0.5,1,0))</f>
        <v/>
      </c>
      <c r="AU1536" s="8">
        <f>IF(($G$1536&lt;&gt;2)+($O$1536&lt;&gt;2)+($W$1536&lt;&gt;2)+($AE$1536&lt;&gt;2)=0,2,IF((($G$1536&lt;&gt;2)*$G$1536+($O$1536&lt;&gt;2)*$O$1536+($W$1536&lt;&gt;2)*$W$1536+($AE$1536&lt;&gt;2)*$AE$1536)/(($G$1536&lt;&gt;2)+($O$1536&lt;&gt;2)+($W$1536&lt;&gt;2)+($AE$1536&lt;&gt;2))&gt;=0.5,1,0))</f>
        <v/>
      </c>
      <c r="AV1536" s="8">
        <f>IF(($H$1536&lt;&gt;2)+($P$1536&lt;&gt;2)+($X$1536&lt;&gt;2)+($AF$1536&lt;&gt;2)=0,2,IF((($H$1536&lt;&gt;2)*$H$1536+($P$1536&lt;&gt;2)*$P$1536+($X$1536&lt;&gt;2)*$X$1536+($AF$1536&lt;&gt;2)*$AF$1536)/(($H$1536&lt;&gt;2)+($P$1536&lt;&gt;2)+($X$1536&lt;&gt;2)+($AF$1536&lt;&gt;2))&gt;=0.5,1,0))</f>
        <v/>
      </c>
      <c r="AX1536" s="16">
        <f>'Ground truth'!$B$20</f>
        <v/>
      </c>
      <c r="AY1536" s="16">
        <f>'Ground truth'!$C$20</f>
        <v/>
      </c>
      <c r="AZ1536" s="16">
        <f>'Ground truth'!$D$20</f>
        <v/>
      </c>
      <c r="BA1536" s="16">
        <f>'Ground truth'!$E$20</f>
        <v/>
      </c>
      <c r="BB1536" s="16">
        <f>'Ground truth'!$F$20</f>
        <v/>
      </c>
      <c r="BC1536" s="16">
        <f>'Ground truth'!$G$20</f>
        <v/>
      </c>
      <c r="BD1536" s="16">
        <f>'Ground truth'!$H$20</f>
        <v/>
      </c>
    </row>
    <row r="1538">
      <c r="A1538" s="17" t="inlineStr">
        <is>
          <t>metrics — confident-only (unsure excluded from denominators)</t>
        </is>
      </c>
      <c r="B1538" s="10" t="inlineStr">
        <is>
          <t>run 1</t>
        </is>
      </c>
      <c r="C1538" s="10" t="inlineStr">
        <is>
          <t>run 2</t>
        </is>
      </c>
      <c r="D1538" s="10" t="inlineStr">
        <is>
          <t>run 3</t>
        </is>
      </c>
      <c r="E1538" s="10" t="inlineStr">
        <is>
          <t>run 4</t>
        </is>
      </c>
      <c r="F1538" s="10" t="inlineStr">
        <is>
          <t>run 5</t>
        </is>
      </c>
      <c r="G1538" s="10" t="inlineStr">
        <is>
          <t>avg-matrix</t>
        </is>
      </c>
      <c r="H1538" s="10" t="inlineStr">
        <is>
          <t>mean</t>
        </is>
      </c>
      <c r="I1538" s="10" t="inlineStr">
        <is>
          <t>std (pop.)</t>
        </is>
      </c>
      <c r="J1538" s="17" t="inlineStr">
        <is>
          <t>notes</t>
        </is>
      </c>
    </row>
    <row r="1539">
      <c r="A1539" s="7" t="inlineStr">
        <is>
          <t>TP</t>
        </is>
      </c>
      <c r="B1539" s="7">
        <f>SUMPRODUCT(($B$1530:$H$1536=1)*('Ground truth'!$B$14:$H$20=1))</f>
        <v/>
      </c>
      <c r="C1539" s="7">
        <f>SUMPRODUCT(($J$1530:$P$1536=1)*('Ground truth'!$B$14:$H$20=1))</f>
        <v/>
      </c>
      <c r="D1539" s="7">
        <f>SUMPRODUCT(($R$1530:$X$1536=1)*('Ground truth'!$B$14:$H$20=1))</f>
        <v/>
      </c>
      <c r="E1539" s="7">
        <f>SUMPRODUCT(($Z$1530:$AF$1536=1)*('Ground truth'!$B$14:$H$20=1))</f>
        <v/>
      </c>
      <c r="G1539" s="7">
        <f>SUMPRODUCT(($AP$1530:$AV$1536=1)*('Ground truth'!$B$14:$H$20=1))</f>
        <v/>
      </c>
      <c r="H1539" s="12">
        <f>AVERAGE($B$1539:$F$1539)</f>
        <v/>
      </c>
      <c r="I1539" s="12">
        <f>STDEV.P($B$1539:$F$1539)</f>
        <v/>
      </c>
    </row>
    <row r="1540">
      <c r="A1540" s="7" t="inlineStr">
        <is>
          <t>TN</t>
        </is>
      </c>
      <c r="B1540" s="7">
        <f>SUMPRODUCT(($B$1530:$H$1536=0)*('Ground truth'!$B$14:$H$20=0))</f>
        <v/>
      </c>
      <c r="C1540" s="7">
        <f>SUMPRODUCT(($J$1530:$P$1536=0)*('Ground truth'!$B$14:$H$20=0))</f>
        <v/>
      </c>
      <c r="D1540" s="7">
        <f>SUMPRODUCT(($R$1530:$X$1536=0)*('Ground truth'!$B$14:$H$20=0))</f>
        <v/>
      </c>
      <c r="E1540" s="7">
        <f>SUMPRODUCT(($Z$1530:$AF$1536=0)*('Ground truth'!$B$14:$H$20=0))</f>
        <v/>
      </c>
      <c r="G1540" s="7">
        <f>SUMPRODUCT(($AP$1530:$AV$1536=0)*('Ground truth'!$B$14:$H$20=0))</f>
        <v/>
      </c>
      <c r="H1540" s="12">
        <f>AVERAGE($B$1540:$F$1540)</f>
        <v/>
      </c>
      <c r="I1540" s="12">
        <f>STDEV.P($B$1540:$F$1540)</f>
        <v/>
      </c>
    </row>
    <row r="1541">
      <c r="A1541" s="7" t="inlineStr">
        <is>
          <t>FP</t>
        </is>
      </c>
      <c r="B1541" s="7">
        <f>SUMPRODUCT(($B$1530:$H$1536=1)*('Ground truth'!$B$14:$H$20=0))</f>
        <v/>
      </c>
      <c r="C1541" s="7">
        <f>SUMPRODUCT(($J$1530:$P$1536=1)*('Ground truth'!$B$14:$H$20=0))</f>
        <v/>
      </c>
      <c r="D1541" s="7">
        <f>SUMPRODUCT(($R$1530:$X$1536=1)*('Ground truth'!$B$14:$H$20=0))</f>
        <v/>
      </c>
      <c r="E1541" s="7">
        <f>SUMPRODUCT(($Z$1530:$AF$1536=1)*('Ground truth'!$B$14:$H$20=0))</f>
        <v/>
      </c>
      <c r="G1541" s="7">
        <f>SUMPRODUCT(($AP$1530:$AV$1536=1)*('Ground truth'!$B$14:$H$20=0))</f>
        <v/>
      </c>
      <c r="H1541" s="12">
        <f>AVERAGE($B$1541:$F$1541)</f>
        <v/>
      </c>
      <c r="I1541" s="12">
        <f>STDEV.P($B$1541:$F$1541)</f>
        <v/>
      </c>
    </row>
    <row r="1542">
      <c r="A1542" s="7" t="inlineStr">
        <is>
          <t>FN</t>
        </is>
      </c>
      <c r="B1542" s="7">
        <f>SUMPRODUCT(($B$1530:$H$1536=0)*('Ground truth'!$B$14:$H$20=1))</f>
        <v/>
      </c>
      <c r="C1542" s="7">
        <f>SUMPRODUCT(($J$1530:$P$1536=0)*('Ground truth'!$B$14:$H$20=1))</f>
        <v/>
      </c>
      <c r="D1542" s="7">
        <f>SUMPRODUCT(($R$1530:$X$1536=0)*('Ground truth'!$B$14:$H$20=1))</f>
        <v/>
      </c>
      <c r="E1542" s="7">
        <f>SUMPRODUCT(($Z$1530:$AF$1536=0)*('Ground truth'!$B$14:$H$20=1))</f>
        <v/>
      </c>
      <c r="G1542" s="7">
        <f>SUMPRODUCT(($AP$1530:$AV$1536=0)*('Ground truth'!$B$14:$H$20=1))</f>
        <v/>
      </c>
      <c r="H1542" s="12">
        <f>AVERAGE($B$1542:$F$1542)</f>
        <v/>
      </c>
      <c r="I1542" s="12">
        <f>STDEV.P($B$1542:$F$1542)</f>
        <v/>
      </c>
    </row>
    <row r="1543">
      <c r="A1543" s="4" t="inlineStr">
        <is>
          <t>Precision</t>
        </is>
      </c>
      <c r="B1543" s="12">
        <f>IFERROR($B$1539/($B$1539+$B$1541),0)</f>
        <v/>
      </c>
      <c r="C1543" s="12">
        <f>IFERROR($C$1539/($C$1539+$C$1541),0)</f>
        <v/>
      </c>
      <c r="D1543" s="12">
        <f>IFERROR($D$1539/($D$1539+$D$1541),0)</f>
        <v/>
      </c>
      <c r="E1543" s="12">
        <f>IFERROR($E$1539/($E$1539+$E$1541),0)</f>
        <v/>
      </c>
      <c r="G1543" s="12">
        <f>IFERROR($G$1539/($G$1539+$G$1541),0)</f>
        <v/>
      </c>
      <c r="H1543" s="18">
        <f>AVERAGE($B$1543:$F$1543)</f>
        <v/>
      </c>
      <c r="I1543" s="18">
        <f>STDEV.P($B$1543:$F$1543)</f>
        <v/>
      </c>
    </row>
    <row r="1544">
      <c r="A1544" s="4" t="inlineStr">
        <is>
          <t>Recall</t>
        </is>
      </c>
      <c r="B1544" s="12">
        <f>IFERROR($B$1539/($B$1539+$B$1542),0)</f>
        <v/>
      </c>
      <c r="C1544" s="12">
        <f>IFERROR($C$1539/($C$1539+$C$1542),0)</f>
        <v/>
      </c>
      <c r="D1544" s="12">
        <f>IFERROR($D$1539/($D$1539+$D$1542),0)</f>
        <v/>
      </c>
      <c r="E1544" s="12">
        <f>IFERROR($E$1539/($E$1539+$E$1542),0)</f>
        <v/>
      </c>
      <c r="G1544" s="12">
        <f>IFERROR($G$1539/($G$1539+$G$1542),0)</f>
        <v/>
      </c>
      <c r="H1544" s="18">
        <f>AVERAGE($B$1544:$F$1544)</f>
        <v/>
      </c>
      <c r="I1544" s="18">
        <f>STDEV.P($B$1544:$F$1544)</f>
        <v/>
      </c>
    </row>
    <row r="1545">
      <c r="A1545" s="4" t="inlineStr">
        <is>
          <t>F1</t>
        </is>
      </c>
      <c r="B1545" s="12">
        <f>IFERROR(2*$B$1543*$B$1544/($B$1543+$B$1544),0)</f>
        <v/>
      </c>
      <c r="C1545" s="12">
        <f>IFERROR(2*$C$1543*$C$1544/($C$1543+$C$1544),0)</f>
        <v/>
      </c>
      <c r="D1545" s="12">
        <f>IFERROR(2*$D$1543*$D$1544/($D$1543+$D$1544),0)</f>
        <v/>
      </c>
      <c r="E1545" s="12">
        <f>IFERROR(2*$E$1543*$E$1544/($E$1543+$E$1544),0)</f>
        <v/>
      </c>
      <c r="G1545" s="12">
        <f>IFERROR(2*$G$1543*$G$1544/($G$1543+$G$1544),0)</f>
        <v/>
      </c>
      <c r="H1545" s="18">
        <f>AVERAGE($B$1545:$F$1545)</f>
        <v/>
      </c>
      <c r="I1545" s="18">
        <f>STDEV.P($B$1545:$F$1545)</f>
        <v/>
      </c>
    </row>
    <row r="1546">
      <c r="A1546" s="4" t="inlineStr">
        <is>
          <t>Accuracy</t>
        </is>
      </c>
      <c r="B1546" s="12">
        <f>IFERROR(($B$1539+$B$1540)/($B$1539+$B$1540+$B$1541+$B$1542),0)</f>
        <v/>
      </c>
      <c r="C1546" s="12">
        <f>IFERROR(($C$1539+$C$1540)/($C$1539+$C$1540+$C$1541+$C$1542),0)</f>
        <v/>
      </c>
      <c r="D1546" s="12">
        <f>IFERROR(($D$1539+$D$1540)/($D$1539+$D$1540+$D$1541+$D$1542),0)</f>
        <v/>
      </c>
      <c r="E1546" s="12">
        <f>IFERROR(($E$1539+$E$1540)/($E$1539+$E$1540+$E$1541+$E$1542),0)</f>
        <v/>
      </c>
      <c r="G1546" s="12">
        <f>IFERROR(($G$1539+$G$1540)/($G$1539+$G$1540+$G$1541+$G$1542),0)</f>
        <v/>
      </c>
      <c r="H1546" s="18">
        <f>AVERAGE($B$1546:$F$1546)</f>
        <v/>
      </c>
      <c r="I1546" s="18">
        <f>STDEV.P($B$1546:$F$1546)</f>
        <v/>
      </c>
    </row>
    <row r="1547">
      <c r="A1547" s="4" t="inlineStr">
        <is>
          <t>Edit distance</t>
        </is>
      </c>
      <c r="B1547" s="12">
        <f>SUMPRODUCT(ABS('Ground truth'!$B$14:$H$20-$B$1530:$H$1536))</f>
        <v/>
      </c>
      <c r="C1547" s="12">
        <f>SUMPRODUCT(ABS('Ground truth'!$B$14:$H$20-$J$1530:$P$1536))</f>
        <v/>
      </c>
      <c r="D1547" s="12">
        <f>SUMPRODUCT(ABS('Ground truth'!$B$14:$H$20-$R$1530:$X$1536))</f>
        <v/>
      </c>
      <c r="E1547" s="12">
        <f>SUMPRODUCT(ABS('Ground truth'!$B$14:$H$20-$Z$1530:$AF$1536))</f>
        <v/>
      </c>
      <c r="G1547" s="12">
        <f>SUMPRODUCT(ABS('Ground truth'!$B$14:$H$20-$AP$1530:$AV$1536))</f>
        <v/>
      </c>
      <c r="H1547" s="18">
        <f>AVERAGE($B$1547:$F$1547)</f>
        <v/>
      </c>
      <c r="I1547" s="18">
        <f>STDEV.P($B$1547:$F$1547)</f>
        <v/>
      </c>
    </row>
    <row r="1548">
      <c r="A1548" s="4" t="inlineStr">
        <is>
          <t>Spectral distance</t>
        </is>
      </c>
      <c r="B1548" s="12">
        <f>SQRT(SUMPRODUCT(('Ground truth'!$K$14:$K$20-$B$1559:$B$1565)^2))</f>
        <v/>
      </c>
      <c r="C1548" s="12">
        <f>SQRT(SUMPRODUCT(('Ground truth'!$K$14:$K$20-$C$1559:$C$1565)^2))</f>
        <v/>
      </c>
      <c r="D1548" s="12">
        <f>SQRT(SUMPRODUCT(('Ground truth'!$K$14:$K$20-$D$1559:$D$1565)^2))</f>
        <v/>
      </c>
      <c r="E1548" s="12">
        <f>SQRT(SUMPRODUCT(('Ground truth'!$K$14:$K$20-$E$1559:$E$1565)^2))</f>
        <v/>
      </c>
      <c r="G1548" s="12">
        <f>SQRT(SUMPRODUCT(('Ground truth'!$K$14:$K$20-$G$1559:$G$1565)^2))</f>
        <v/>
      </c>
      <c r="H1548" s="18">
        <f>AVERAGE($B$1548:$F$1548)</f>
        <v/>
      </c>
      <c r="I1548" s="18">
        <f>STDEV.P($B$1548:$F$1548)</f>
        <v/>
      </c>
    </row>
    <row r="1549">
      <c r="A1549" s="4" t="inlineStr">
        <is>
          <t>Unsure cells</t>
        </is>
      </c>
      <c r="B1549" s="7">
        <f>COUNTIF($B$1530:$H$1536,2)</f>
        <v/>
      </c>
      <c r="C1549" s="7">
        <f>COUNTIF($J$1530:$P$1536,2)</f>
        <v/>
      </c>
      <c r="D1549" s="7">
        <f>COUNTIF($R$1530:$X$1536,2)</f>
        <v/>
      </c>
      <c r="E1549" s="7">
        <f>COUNTIF($Z$1530:$AF$1536,2)</f>
        <v/>
      </c>
      <c r="G1549" s="7">
        <f>COUNTIF($AP$1530:$AV$1536,2)</f>
        <v/>
      </c>
      <c r="H1549" s="12">
        <f>AVERAGE($B$1549:$F$1549)</f>
        <v/>
      </c>
      <c r="I1549" s="12">
        <f>STDEV.P($B$1549:$F$1549)</f>
        <v/>
      </c>
    </row>
    <row r="1550">
      <c r="A1550" s="3" t="inlineStr">
        <is>
          <t>eigenvalues (real part, numpy order; pasted)</t>
        </is>
      </c>
    </row>
    <row r="1551">
      <c r="A1551" s="3" t="inlineStr">
        <is>
          <t xml:space="preserve">  λ1</t>
        </is>
      </c>
      <c r="B1551" s="19" t="n">
        <v>5.318743858453534</v>
      </c>
      <c r="C1551" s="19" t="n">
        <v>5.318743858453534</v>
      </c>
      <c r="D1551" s="19" t="n">
        <v>5.560208805019892</v>
      </c>
      <c r="E1551" s="19" t="n">
        <v>5.318743858453534</v>
      </c>
      <c r="G1551" s="19" t="n">
        <v>5.318743858453534</v>
      </c>
    </row>
    <row r="1552">
      <c r="A1552" s="3" t="inlineStr">
        <is>
          <t xml:space="preserve">  λ2</t>
        </is>
      </c>
      <c r="B1552" s="19" t="n">
        <v>2.344059037635251</v>
      </c>
      <c r="C1552" s="19" t="n">
        <v>2.344059037635251</v>
      </c>
      <c r="D1552" s="19" t="n">
        <v>2.121244398227458</v>
      </c>
      <c r="E1552" s="19" t="n">
        <v>2.344059037635251</v>
      </c>
      <c r="G1552" s="19" t="n">
        <v>2.344059037635251</v>
      </c>
    </row>
    <row r="1553">
      <c r="A1553" s="3" t="inlineStr">
        <is>
          <t xml:space="preserve">  λ3</t>
        </is>
      </c>
      <c r="B1553" s="19" t="n">
        <v>0.6126021620652974</v>
      </c>
      <c r="C1553" s="19" t="n">
        <v>0.6126021620652974</v>
      </c>
      <c r="D1553" s="19" t="n">
        <v>0.7279206838335162</v>
      </c>
      <c r="E1553" s="19" t="n">
        <v>0.6126021620652974</v>
      </c>
      <c r="G1553" s="19" t="n">
        <v>0.6126021620652974</v>
      </c>
    </row>
    <row r="1554">
      <c r="A1554" s="3" t="inlineStr">
        <is>
          <t xml:space="preserve">  λ4</t>
        </is>
      </c>
      <c r="B1554" s="19" t="n">
        <v>-0.7554746736905282</v>
      </c>
      <c r="C1554" s="19" t="n">
        <v>-0.7554746736905282</v>
      </c>
      <c r="D1554" s="19" t="n">
        <v>-1.482320434068271e-16</v>
      </c>
      <c r="E1554" s="19" t="n">
        <v>-0.7554746736905282</v>
      </c>
      <c r="G1554" s="19" t="n">
        <v>-0.7554746736905282</v>
      </c>
    </row>
    <row r="1555">
      <c r="A1555" s="3" t="inlineStr">
        <is>
          <t xml:space="preserve">  λ5</t>
        </is>
      </c>
      <c r="B1555" s="19" t="n">
        <v>-0.5199303844635551</v>
      </c>
      <c r="C1555" s="19" t="n">
        <v>-0.5199303844635551</v>
      </c>
      <c r="D1555" s="19" t="n">
        <v>-0.8798502228294338</v>
      </c>
      <c r="E1555" s="19" t="n">
        <v>-0.5199303844635551</v>
      </c>
      <c r="G1555" s="19" t="n">
        <v>-0.5199303844635551</v>
      </c>
    </row>
    <row r="1556">
      <c r="A1556" s="3" t="inlineStr">
        <is>
          <t xml:space="preserve">  λ6</t>
        </is>
      </c>
      <c r="B1556" s="19" t="n">
        <v>9.244463733058732e-33</v>
      </c>
      <c r="C1556" s="19" t="n">
        <v>9.244463733058732e-33</v>
      </c>
      <c r="D1556" s="19" t="n">
        <v>-0.5295236642514281</v>
      </c>
      <c r="E1556" s="19" t="n">
        <v>9.244463733058732e-33</v>
      </c>
      <c r="G1556" s="19" t="n">
        <v>9.244463733058732e-33</v>
      </c>
    </row>
    <row r="1557">
      <c r="A1557" s="3" t="inlineStr">
        <is>
          <t xml:space="preserve">  λ7</t>
        </is>
      </c>
      <c r="B1557" s="19" t="n">
        <v>-3.493944649965127e-17</v>
      </c>
      <c r="C1557" s="19" t="n">
        <v>-3.493944649965127e-17</v>
      </c>
      <c r="D1557" s="19" t="n">
        <v>3.246916308983666e-17</v>
      </c>
      <c r="E1557" s="19" t="n">
        <v>-3.493944649965127e-17</v>
      </c>
      <c r="G1557" s="19" t="n">
        <v>-3.493944649965127e-17</v>
      </c>
    </row>
    <row r="1558">
      <c r="A1558" s="3" t="inlineStr">
        <is>
          <t>eigenvalues sorted desc (LARGE)</t>
        </is>
      </c>
    </row>
    <row r="1559">
      <c r="A1559" s="3" t="inlineStr">
        <is>
          <t xml:space="preserve">  λ(1)</t>
        </is>
      </c>
      <c r="B1559" s="19">
        <f>LARGE($B$1551:$B$1557,1)</f>
        <v/>
      </c>
      <c r="C1559" s="19">
        <f>LARGE($C$1551:$C$1557,1)</f>
        <v/>
      </c>
      <c r="D1559" s="19">
        <f>LARGE($D$1551:$D$1557,1)</f>
        <v/>
      </c>
      <c r="E1559" s="19">
        <f>LARGE($E$1551:$E$1557,1)</f>
        <v/>
      </c>
      <c r="G1559" s="19">
        <f>LARGE($G$1551:$G$1557,1)</f>
        <v/>
      </c>
    </row>
    <row r="1560">
      <c r="A1560" s="3" t="inlineStr">
        <is>
          <t xml:space="preserve">  λ(2)</t>
        </is>
      </c>
      <c r="B1560" s="19">
        <f>LARGE($B$1551:$B$1557,2)</f>
        <v/>
      </c>
      <c r="C1560" s="19">
        <f>LARGE($C$1551:$C$1557,2)</f>
        <v/>
      </c>
      <c r="D1560" s="19">
        <f>LARGE($D$1551:$D$1557,2)</f>
        <v/>
      </c>
      <c r="E1560" s="19">
        <f>LARGE($E$1551:$E$1557,2)</f>
        <v/>
      </c>
      <c r="G1560" s="19">
        <f>LARGE($G$1551:$G$1557,2)</f>
        <v/>
      </c>
    </row>
    <row r="1561">
      <c r="A1561" s="3" t="inlineStr">
        <is>
          <t xml:space="preserve">  λ(3)</t>
        </is>
      </c>
      <c r="B1561" s="19">
        <f>LARGE($B$1551:$B$1557,3)</f>
        <v/>
      </c>
      <c r="C1561" s="19">
        <f>LARGE($C$1551:$C$1557,3)</f>
        <v/>
      </c>
      <c r="D1561" s="19">
        <f>LARGE($D$1551:$D$1557,3)</f>
        <v/>
      </c>
      <c r="E1561" s="19">
        <f>LARGE($E$1551:$E$1557,3)</f>
        <v/>
      </c>
      <c r="G1561" s="19">
        <f>LARGE($G$1551:$G$1557,3)</f>
        <v/>
      </c>
    </row>
    <row r="1562">
      <c r="A1562" s="3" t="inlineStr">
        <is>
          <t xml:space="preserve">  λ(4)</t>
        </is>
      </c>
      <c r="B1562" s="19">
        <f>LARGE($B$1551:$B$1557,4)</f>
        <v/>
      </c>
      <c r="C1562" s="19">
        <f>LARGE($C$1551:$C$1557,4)</f>
        <v/>
      </c>
      <c r="D1562" s="19">
        <f>LARGE($D$1551:$D$1557,4)</f>
        <v/>
      </c>
      <c r="E1562" s="19">
        <f>LARGE($E$1551:$E$1557,4)</f>
        <v/>
      </c>
      <c r="G1562" s="19">
        <f>LARGE($G$1551:$G$1557,4)</f>
        <v/>
      </c>
    </row>
    <row r="1563">
      <c r="A1563" s="3" t="inlineStr">
        <is>
          <t xml:space="preserve">  λ(5)</t>
        </is>
      </c>
      <c r="B1563" s="19">
        <f>LARGE($B$1551:$B$1557,5)</f>
        <v/>
      </c>
      <c r="C1563" s="19">
        <f>LARGE($C$1551:$C$1557,5)</f>
        <v/>
      </c>
      <c r="D1563" s="19">
        <f>LARGE($D$1551:$D$1557,5)</f>
        <v/>
      </c>
      <c r="E1563" s="19">
        <f>LARGE($E$1551:$E$1557,5)</f>
        <v/>
      </c>
      <c r="G1563" s="19">
        <f>LARGE($G$1551:$G$1557,5)</f>
        <v/>
      </c>
    </row>
    <row r="1564">
      <c r="A1564" s="3" t="inlineStr">
        <is>
          <t xml:space="preserve">  λ(6)</t>
        </is>
      </c>
      <c r="B1564" s="19">
        <f>LARGE($B$1551:$B$1557,6)</f>
        <v/>
      </c>
      <c r="C1564" s="19">
        <f>LARGE($C$1551:$C$1557,6)</f>
        <v/>
      </c>
      <c r="D1564" s="19">
        <f>LARGE($D$1551:$D$1557,6)</f>
        <v/>
      </c>
      <c r="E1564" s="19">
        <f>LARGE($E$1551:$E$1557,6)</f>
        <v/>
      </c>
      <c r="G1564" s="19">
        <f>LARGE($G$1551:$G$1557,6)</f>
        <v/>
      </c>
    </row>
    <row r="1565">
      <c r="A1565" s="3" t="inlineStr">
        <is>
          <t xml:space="preserve">  λ(7)</t>
        </is>
      </c>
      <c r="B1565" s="19">
        <f>LARGE($B$1551:$B$1557,7)</f>
        <v/>
      </c>
      <c r="C1565" s="19">
        <f>LARGE($C$1551:$C$1557,7)</f>
        <v/>
      </c>
      <c r="D1565" s="19">
        <f>LARGE($D$1551:$D$1557,7)</f>
        <v/>
      </c>
      <c r="E1565" s="19">
        <f>LARGE($E$1551:$E$1557,7)</f>
        <v/>
      </c>
      <c r="G1565" s="19">
        <f>LARGE($G$1551:$G$1557,7)</f>
        <v/>
      </c>
    </row>
    <row r="1566">
      <c r="A1566" s="3" t="inlineStr">
        <is>
          <t>check: Σeig − trace (→0)</t>
        </is>
      </c>
      <c r="B1566" s="3">
        <f>ROUND(SUM($B$1551:$B$1557)-($B$1530+$C$1531+$D$1532+$E$1533+$F$1534+$G$1535+$H$1536),6)</f>
        <v/>
      </c>
      <c r="C1566" s="3">
        <f>ROUND(SUM($C$1551:$C$1557)-($J$1530+$K$1531+$L$1532+$M$1533+$N$1534+$O$1535+$P$1536),6)</f>
        <v/>
      </c>
      <c r="D1566" s="3">
        <f>ROUND(SUM($D$1551:$D$1557)-($R$1530+$S$1531+$T$1532+$U$1533+$V$1534+$W$1535+$X$1536),6)</f>
        <v/>
      </c>
      <c r="E1566" s="3">
        <f>ROUND(SUM($E$1551:$E$1557)-($Z$1530+$AA$1531+$AB$1532+$AC$1533+$AD$1534+$AE$1535+$AF$1536),6)</f>
        <v/>
      </c>
      <c r="G1566" s="3">
        <f>ROUND(SUM($G$1551:$G$1557)-($AP$1530+$AQ$1531+$AR$1532+$AS$1533+$AT$1534+$AU$1535+$AV$1536),6)</f>
        <v/>
      </c>
    </row>
    <row r="1567">
      <c r="A1567" s="3" t="inlineStr">
        <is>
          <t>check: Πeig − det (→0)</t>
        </is>
      </c>
      <c r="B1567" s="3">
        <f>ROUND(MDETERM($B$1530:$H$1536)-PRODUCT($B$1551:$B$1557),6)</f>
        <v/>
      </c>
      <c r="C1567" s="3">
        <f>ROUND(MDETERM($J$1530:$P$1536)-PRODUCT($C$1551:$C$1557),6)</f>
        <v/>
      </c>
      <c r="D1567" s="3">
        <f>ROUND(MDETERM($R$1530:$X$1536)-PRODUCT($D$1551:$D$1557),6)</f>
        <v/>
      </c>
      <c r="E1567" s="3">
        <f>ROUND(MDETERM($Z$1530:$AF$1536)-PRODUCT($E$1551:$E$1557),6)</f>
        <v/>
      </c>
      <c r="G1567" s="3">
        <f>ROUND(MDETERM($AP$1530:$AV$1536)-PRODUCT($G$1551:$G$1557),6)</f>
        <v/>
      </c>
    </row>
    <row r="1568">
      <c r="A1568" s="3" t="inlineStr">
        <is>
          <t>complex eigenvalues?</t>
        </is>
      </c>
      <c r="B1568" s="3" t="inlineStr"/>
      <c r="C1568" s="3" t="inlineStr"/>
      <c r="D1568" s="3" t="inlineStr"/>
      <c r="E1568" s="3" t="inlineStr"/>
      <c r="G1568" s="3" t="inlineStr"/>
    </row>
    <row r="1569">
      <c r="A1569" s="3" t="inlineStr">
        <is>
          <t>check: det(M − λᵢI) per sorted λ (→0)</t>
        </is>
      </c>
    </row>
    <row r="1570">
      <c r="A1570" s="3" t="inlineStr">
        <is>
          <t xml:space="preserve">  det(M − λ(1)I)</t>
        </is>
      </c>
      <c r="B1570" s="3">
        <f t="array" ref="B1570">ROUND(MDETERM($B$1530:$H$1536-$B$1559*MUNIT(7)),6)</f>
        <v/>
      </c>
      <c r="C1570" s="3">
        <f t="array" ref="C1570">ROUND(MDETERM($J$1530:$P$1536-$C$1559*MUNIT(7)),6)</f>
        <v/>
      </c>
      <c r="D1570" s="3">
        <f t="array" ref="D1570">ROUND(MDETERM($R$1530:$X$1536-$D$1559*MUNIT(7)),6)</f>
        <v/>
      </c>
      <c r="E1570" s="3">
        <f t="array" ref="E1570">ROUND(MDETERM($Z$1530:$AF$1536-$E$1559*MUNIT(7)),6)</f>
        <v/>
      </c>
      <c r="G1570" s="3">
        <f t="array" ref="G1570">ROUND(MDETERM($AP$1530:$AV$1536-$G$1559*MUNIT(7)),6)</f>
        <v/>
      </c>
    </row>
    <row r="1571">
      <c r="A1571" s="3" t="inlineStr">
        <is>
          <t xml:space="preserve">  det(M − λ(2)I)</t>
        </is>
      </c>
      <c r="B1571" s="3">
        <f t="array" ref="B1571">ROUND(MDETERM($B$1530:$H$1536-$B$1560*MUNIT(7)),6)</f>
        <v/>
      </c>
      <c r="C1571" s="3">
        <f t="array" ref="C1571">ROUND(MDETERM($J$1530:$P$1536-$C$1560*MUNIT(7)),6)</f>
        <v/>
      </c>
      <c r="D1571" s="3">
        <f t="array" ref="D1571">ROUND(MDETERM($R$1530:$X$1536-$D$1560*MUNIT(7)),6)</f>
        <v/>
      </c>
      <c r="E1571" s="3">
        <f t="array" ref="E1571">ROUND(MDETERM($Z$1530:$AF$1536-$E$1560*MUNIT(7)),6)</f>
        <v/>
      </c>
      <c r="G1571" s="3">
        <f t="array" ref="G1571">ROUND(MDETERM($AP$1530:$AV$1536-$G$1560*MUNIT(7)),6)</f>
        <v/>
      </c>
    </row>
    <row r="1572">
      <c r="A1572" s="3" t="inlineStr">
        <is>
          <t xml:space="preserve">  det(M − λ(3)I)</t>
        </is>
      </c>
      <c r="B1572" s="3">
        <f t="array" ref="B1572">ROUND(MDETERM($B$1530:$H$1536-$B$1561*MUNIT(7)),6)</f>
        <v/>
      </c>
      <c r="C1572" s="3">
        <f t="array" ref="C1572">ROUND(MDETERM($J$1530:$P$1536-$C$1561*MUNIT(7)),6)</f>
        <v/>
      </c>
      <c r="D1572" s="3">
        <f t="array" ref="D1572">ROUND(MDETERM($R$1530:$X$1536-$D$1561*MUNIT(7)),6)</f>
        <v/>
      </c>
      <c r="E1572" s="3">
        <f t="array" ref="E1572">ROUND(MDETERM($Z$1530:$AF$1536-$E$1561*MUNIT(7)),6)</f>
        <v/>
      </c>
      <c r="G1572" s="3">
        <f t="array" ref="G1572">ROUND(MDETERM($AP$1530:$AV$1536-$G$1561*MUNIT(7)),6)</f>
        <v/>
      </c>
    </row>
    <row r="1573">
      <c r="A1573" s="3" t="inlineStr">
        <is>
          <t xml:space="preserve">  det(M − λ(4)I)</t>
        </is>
      </c>
      <c r="B1573" s="3">
        <f t="array" ref="B1573">ROUND(MDETERM($B$1530:$H$1536-$B$1562*MUNIT(7)),6)</f>
        <v/>
      </c>
      <c r="C1573" s="3">
        <f t="array" ref="C1573">ROUND(MDETERM($J$1530:$P$1536-$C$1562*MUNIT(7)),6)</f>
        <v/>
      </c>
      <c r="D1573" s="3">
        <f t="array" ref="D1573">ROUND(MDETERM($R$1530:$X$1536-$D$1562*MUNIT(7)),6)</f>
        <v/>
      </c>
      <c r="E1573" s="3">
        <f t="array" ref="E1573">ROUND(MDETERM($Z$1530:$AF$1536-$E$1562*MUNIT(7)),6)</f>
        <v/>
      </c>
      <c r="G1573" s="3">
        <f t="array" ref="G1573">ROUND(MDETERM($AP$1530:$AV$1536-$G$1562*MUNIT(7)),6)</f>
        <v/>
      </c>
    </row>
    <row r="1574">
      <c r="A1574" s="3" t="inlineStr">
        <is>
          <t xml:space="preserve">  det(M − λ(5)I)</t>
        </is>
      </c>
      <c r="B1574" s="3">
        <f t="array" ref="B1574">ROUND(MDETERM($B$1530:$H$1536-$B$1563*MUNIT(7)),6)</f>
        <v/>
      </c>
      <c r="C1574" s="3">
        <f t="array" ref="C1574">ROUND(MDETERM($J$1530:$P$1536-$C$1563*MUNIT(7)),6)</f>
        <v/>
      </c>
      <c r="D1574" s="3">
        <f t="array" ref="D1574">ROUND(MDETERM($R$1530:$X$1536-$D$1563*MUNIT(7)),6)</f>
        <v/>
      </c>
      <c r="E1574" s="3">
        <f t="array" ref="E1574">ROUND(MDETERM($Z$1530:$AF$1536-$E$1563*MUNIT(7)),6)</f>
        <v/>
      </c>
      <c r="G1574" s="3">
        <f t="array" ref="G1574">ROUND(MDETERM($AP$1530:$AV$1536-$G$1563*MUNIT(7)),6)</f>
        <v/>
      </c>
    </row>
    <row r="1575">
      <c r="A1575" s="3" t="inlineStr">
        <is>
          <t xml:space="preserve">  det(M − λ(6)I)</t>
        </is>
      </c>
      <c r="B1575" s="3">
        <f t="array" ref="B1575">ROUND(MDETERM($B$1530:$H$1536-$B$1564*MUNIT(7)),6)</f>
        <v/>
      </c>
      <c r="C1575" s="3">
        <f t="array" ref="C1575">ROUND(MDETERM($J$1530:$P$1536-$C$1564*MUNIT(7)),6)</f>
        <v/>
      </c>
      <c r="D1575" s="3">
        <f t="array" ref="D1575">ROUND(MDETERM($R$1530:$X$1536-$D$1564*MUNIT(7)),6)</f>
        <v/>
      </c>
      <c r="E1575" s="3">
        <f t="array" ref="E1575">ROUND(MDETERM($Z$1530:$AF$1536-$E$1564*MUNIT(7)),6)</f>
        <v/>
      </c>
      <c r="G1575" s="3">
        <f t="array" ref="G1575">ROUND(MDETERM($AP$1530:$AV$1536-$G$1564*MUNIT(7)),6)</f>
        <v/>
      </c>
    </row>
    <row r="1576">
      <c r="A1576" s="3" t="inlineStr">
        <is>
          <t xml:space="preserve">  det(M − λ(7)I)</t>
        </is>
      </c>
      <c r="B1576" s="3">
        <f t="array" ref="B1576">ROUND(MDETERM($B$1530:$H$1536-$B$1565*MUNIT(7)),6)</f>
        <v/>
      </c>
      <c r="C1576" s="3">
        <f t="array" ref="C1576">ROUND(MDETERM($J$1530:$P$1536-$C$1565*MUNIT(7)),6)</f>
        <v/>
      </c>
      <c r="D1576" s="3">
        <f t="array" ref="D1576">ROUND(MDETERM($R$1530:$X$1536-$D$1565*MUNIT(7)),6)</f>
        <v/>
      </c>
      <c r="E1576" s="3">
        <f t="array" ref="E1576">ROUND(MDETERM($Z$1530:$AF$1536-$E$1565*MUNIT(7)),6)</f>
        <v/>
      </c>
      <c r="G1576" s="3">
        <f t="array" ref="G1576">ROUND(MDETERM($AP$1530:$AV$1536-$G$1565*MUNIT(7)),6)</f>
        <v/>
      </c>
    </row>
    <row r="1580" ht="16" customHeight="1">
      <c r="A1580" s="14" t="inlineStr">
        <is>
          <t>RAG R1-R2-R3 | mixtral:8x22b</t>
        </is>
      </c>
      <c r="B1580" s="9" t="inlineStr">
        <is>
          <t>run 1 (raw, pasted)</t>
        </is>
      </c>
      <c r="J1580" s="9" t="inlineStr">
        <is>
          <t>run 2 (raw, pasted)</t>
        </is>
      </c>
      <c r="R1580" s="9" t="inlineStr">
        <is>
          <t>run 3 (raw, pasted)</t>
        </is>
      </c>
      <c r="Z1580" s="9" t="inlineStr">
        <is>
          <t>run 4 (raw, pasted)</t>
        </is>
      </c>
      <c r="AH1580" s="9" t="inlineStr">
        <is>
          <t>run 5 (raw, pasted)</t>
        </is>
      </c>
      <c r="AP1580" s="9" t="inlineStr">
        <is>
          <t>Step2 average matrix (formula)</t>
        </is>
      </c>
      <c r="AX1580" s="9" t="inlineStr">
        <is>
          <t>ground truth (reference)</t>
        </is>
      </c>
    </row>
    <row r="1581" ht="60" customHeight="1">
      <c r="B1581" s="15" t="inlineStr">
        <is>
          <t>Motor</t>
        </is>
      </c>
      <c r="C1581" s="15" t="inlineStr">
        <is>
          <t>Gearbox</t>
        </is>
      </c>
      <c r="D1581" s="15" t="inlineStr">
        <is>
          <t>Chuck</t>
        </is>
      </c>
      <c r="E1581" s="15" t="inlineStr">
        <is>
          <t>Handle</t>
        </is>
      </c>
      <c r="F1581" s="15" t="inlineStr">
        <is>
          <t>Battery</t>
        </is>
      </c>
      <c r="G1581" s="15" t="inlineStr">
        <is>
          <t>Switch</t>
        </is>
      </c>
      <c r="H1581" s="15" t="inlineStr">
        <is>
          <t>Torque Adjustment</t>
        </is>
      </c>
      <c r="J1581" s="15" t="inlineStr">
        <is>
          <t>Motor</t>
        </is>
      </c>
      <c r="K1581" s="15" t="inlineStr">
        <is>
          <t>Gearbox</t>
        </is>
      </c>
      <c r="L1581" s="15" t="inlineStr">
        <is>
          <t>Chuck</t>
        </is>
      </c>
      <c r="M1581" s="15" t="inlineStr">
        <is>
          <t>Handle</t>
        </is>
      </c>
      <c r="N1581" s="15" t="inlineStr">
        <is>
          <t>Battery</t>
        </is>
      </c>
      <c r="O1581" s="15" t="inlineStr">
        <is>
          <t>Switch</t>
        </is>
      </c>
      <c r="P1581" s="15" t="inlineStr">
        <is>
          <t>Torque Adjustment</t>
        </is>
      </c>
      <c r="R1581" s="15" t="inlineStr">
        <is>
          <t>Motor</t>
        </is>
      </c>
      <c r="S1581" s="15" t="inlineStr">
        <is>
          <t>Gearbox</t>
        </is>
      </c>
      <c r="T1581" s="15" t="inlineStr">
        <is>
          <t>Chuck</t>
        </is>
      </c>
      <c r="U1581" s="15" t="inlineStr">
        <is>
          <t>Handle</t>
        </is>
      </c>
      <c r="V1581" s="15" t="inlineStr">
        <is>
          <t>Battery</t>
        </is>
      </c>
      <c r="W1581" s="15" t="inlineStr">
        <is>
          <t>Switch</t>
        </is>
      </c>
      <c r="X1581" s="15" t="inlineStr">
        <is>
          <t>Torque Adjustment</t>
        </is>
      </c>
      <c r="Z1581" s="15" t="inlineStr">
        <is>
          <t>Motor</t>
        </is>
      </c>
      <c r="AA1581" s="15" t="inlineStr">
        <is>
          <t>Gearbox</t>
        </is>
      </c>
      <c r="AB1581" s="15" t="inlineStr">
        <is>
          <t>Chuck</t>
        </is>
      </c>
      <c r="AC1581" s="15" t="inlineStr">
        <is>
          <t>Handle</t>
        </is>
      </c>
      <c r="AD1581" s="15" t="inlineStr">
        <is>
          <t>Battery</t>
        </is>
      </c>
      <c r="AE1581" s="15" t="inlineStr">
        <is>
          <t>Switch</t>
        </is>
      </c>
      <c r="AF1581" s="15" t="inlineStr">
        <is>
          <t>Torque Adjustment</t>
        </is>
      </c>
      <c r="AH1581" s="15" t="inlineStr">
        <is>
          <t>Motor</t>
        </is>
      </c>
      <c r="AI1581" s="15" t="inlineStr">
        <is>
          <t>Gearbox</t>
        </is>
      </c>
      <c r="AJ1581" s="15" t="inlineStr">
        <is>
          <t>Chuck</t>
        </is>
      </c>
      <c r="AK1581" s="15" t="inlineStr">
        <is>
          <t>Handle</t>
        </is>
      </c>
      <c r="AL1581" s="15" t="inlineStr">
        <is>
          <t>Battery</t>
        </is>
      </c>
      <c r="AM1581" s="15" t="inlineStr">
        <is>
          <t>Switch</t>
        </is>
      </c>
      <c r="AN1581" s="15" t="inlineStr">
        <is>
          <t>Torque Adjustment</t>
        </is>
      </c>
      <c r="AP1581" s="15" t="inlineStr">
        <is>
          <t>Motor</t>
        </is>
      </c>
      <c r="AQ1581" s="15" t="inlineStr">
        <is>
          <t>Gearbox</t>
        </is>
      </c>
      <c r="AR1581" s="15" t="inlineStr">
        <is>
          <t>Chuck</t>
        </is>
      </c>
      <c r="AS1581" s="15" t="inlineStr">
        <is>
          <t>Handle</t>
        </is>
      </c>
      <c r="AT1581" s="15" t="inlineStr">
        <is>
          <t>Battery</t>
        </is>
      </c>
      <c r="AU1581" s="15" t="inlineStr">
        <is>
          <t>Switch</t>
        </is>
      </c>
      <c r="AV1581" s="15" t="inlineStr">
        <is>
          <t>Torque Adjustment</t>
        </is>
      </c>
    </row>
    <row r="1582">
      <c r="A1582" s="3" t="inlineStr">
        <is>
          <t>Motor</t>
        </is>
      </c>
      <c r="B1582" s="8" t="n">
        <v>1</v>
      </c>
      <c r="C1582" s="8" t="n">
        <v>1</v>
      </c>
      <c r="D1582" s="8" t="n">
        <v>0</v>
      </c>
      <c r="E1582" s="8" t="n">
        <v>0</v>
      </c>
      <c r="F1582" s="8" t="n">
        <v>1</v>
      </c>
      <c r="G1582" s="8" t="n">
        <v>1</v>
      </c>
      <c r="H1582" s="8" t="n">
        <v>0</v>
      </c>
      <c r="J1582" s="8" t="n">
        <v>1</v>
      </c>
      <c r="K1582" s="8" t="n">
        <v>1</v>
      </c>
      <c r="L1582" s="8" t="n">
        <v>0</v>
      </c>
      <c r="M1582" s="8" t="n">
        <v>0</v>
      </c>
      <c r="N1582" s="8" t="n">
        <v>1</v>
      </c>
      <c r="O1582" s="8" t="n">
        <v>1</v>
      </c>
      <c r="P1582" s="8" t="n">
        <v>1</v>
      </c>
      <c r="R1582" s="8" t="n">
        <v>1</v>
      </c>
      <c r="S1582" s="8" t="n">
        <v>1</v>
      </c>
      <c r="T1582" s="8" t="n">
        <v>0</v>
      </c>
      <c r="U1582" s="8" t="n">
        <v>0</v>
      </c>
      <c r="V1582" s="8" t="n">
        <v>1</v>
      </c>
      <c r="W1582" s="8" t="n">
        <v>1</v>
      </c>
      <c r="X1582" s="8" t="n">
        <v>1</v>
      </c>
      <c r="Z1582" s="8" t="n">
        <v>1</v>
      </c>
      <c r="AA1582" s="8" t="n">
        <v>1</v>
      </c>
      <c r="AB1582" s="8" t="n">
        <v>0</v>
      </c>
      <c r="AC1582" s="8" t="n">
        <v>0</v>
      </c>
      <c r="AD1582" s="8" t="n">
        <v>1</v>
      </c>
      <c r="AE1582" s="8" t="n">
        <v>1</v>
      </c>
      <c r="AF1582" s="8" t="n">
        <v>1</v>
      </c>
      <c r="AH1582" s="8" t="n">
        <v>1</v>
      </c>
      <c r="AI1582" s="8" t="n">
        <v>1</v>
      </c>
      <c r="AJ1582" s="8" t="n">
        <v>0</v>
      </c>
      <c r="AK1582" s="8" t="n">
        <v>0</v>
      </c>
      <c r="AL1582" s="8" t="n">
        <v>1</v>
      </c>
      <c r="AM1582" s="8" t="n">
        <v>1</v>
      </c>
      <c r="AN1582" s="8" t="n">
        <v>1</v>
      </c>
      <c r="AP1582" s="8">
        <f>IF(($B$1582&lt;&gt;2)+($J$1582&lt;&gt;2)+($R$1582&lt;&gt;2)+($Z$1582&lt;&gt;2)+($AH$1582&lt;&gt;2)=0,2,IF((($B$1582&lt;&gt;2)*$B$1582+($J$1582&lt;&gt;2)*$J$1582+($R$1582&lt;&gt;2)*$R$1582+($Z$1582&lt;&gt;2)*$Z$1582+($AH$1582&lt;&gt;2)*$AH$1582)/(($B$1582&lt;&gt;2)+($J$1582&lt;&gt;2)+($R$1582&lt;&gt;2)+($Z$1582&lt;&gt;2)+($AH$1582&lt;&gt;2))&gt;=0.5,1,0))</f>
        <v/>
      </c>
      <c r="AQ1582" s="8">
        <f>IF(($C$1582&lt;&gt;2)+($K$1582&lt;&gt;2)+($S$1582&lt;&gt;2)+($AA$1582&lt;&gt;2)+($AI$1582&lt;&gt;2)=0,2,IF((($C$1582&lt;&gt;2)*$C$1582+($K$1582&lt;&gt;2)*$K$1582+($S$1582&lt;&gt;2)*$S$1582+($AA$1582&lt;&gt;2)*$AA$1582+($AI$1582&lt;&gt;2)*$AI$1582)/(($C$1582&lt;&gt;2)+($K$1582&lt;&gt;2)+($S$1582&lt;&gt;2)+($AA$1582&lt;&gt;2)+($AI$1582&lt;&gt;2))&gt;=0.5,1,0))</f>
        <v/>
      </c>
      <c r="AR1582" s="8">
        <f>IF(($D$1582&lt;&gt;2)+($L$1582&lt;&gt;2)+($T$1582&lt;&gt;2)+($AB$1582&lt;&gt;2)+($AJ$1582&lt;&gt;2)=0,2,IF((($D$1582&lt;&gt;2)*$D$1582+($L$1582&lt;&gt;2)*$L$1582+($T$1582&lt;&gt;2)*$T$1582+($AB$1582&lt;&gt;2)*$AB$1582+($AJ$1582&lt;&gt;2)*$AJ$1582)/(($D$1582&lt;&gt;2)+($L$1582&lt;&gt;2)+($T$1582&lt;&gt;2)+($AB$1582&lt;&gt;2)+($AJ$1582&lt;&gt;2))&gt;=0.5,1,0))</f>
        <v/>
      </c>
      <c r="AS1582" s="8">
        <f>IF(($E$1582&lt;&gt;2)+($M$1582&lt;&gt;2)+($U$1582&lt;&gt;2)+($AC$1582&lt;&gt;2)+($AK$1582&lt;&gt;2)=0,2,IF((($E$1582&lt;&gt;2)*$E$1582+($M$1582&lt;&gt;2)*$M$1582+($U$1582&lt;&gt;2)*$U$1582+($AC$1582&lt;&gt;2)*$AC$1582+($AK$1582&lt;&gt;2)*$AK$1582)/(($E$1582&lt;&gt;2)+($M$1582&lt;&gt;2)+($U$1582&lt;&gt;2)+($AC$1582&lt;&gt;2)+($AK$1582&lt;&gt;2))&gt;=0.5,1,0))</f>
        <v/>
      </c>
      <c r="AT1582" s="8">
        <f>IF(($F$1582&lt;&gt;2)+($N$1582&lt;&gt;2)+($V$1582&lt;&gt;2)+($AD$1582&lt;&gt;2)+($AL$1582&lt;&gt;2)=0,2,IF((($F$1582&lt;&gt;2)*$F$1582+($N$1582&lt;&gt;2)*$N$1582+($V$1582&lt;&gt;2)*$V$1582+($AD$1582&lt;&gt;2)*$AD$1582+($AL$1582&lt;&gt;2)*$AL$1582)/(($F$1582&lt;&gt;2)+($N$1582&lt;&gt;2)+($V$1582&lt;&gt;2)+($AD$1582&lt;&gt;2)+($AL$1582&lt;&gt;2))&gt;=0.5,1,0))</f>
        <v/>
      </c>
      <c r="AU1582" s="8">
        <f>IF(($G$1582&lt;&gt;2)+($O$1582&lt;&gt;2)+($W$1582&lt;&gt;2)+($AE$1582&lt;&gt;2)+($AM$1582&lt;&gt;2)=0,2,IF((($G$1582&lt;&gt;2)*$G$1582+($O$1582&lt;&gt;2)*$O$1582+($W$1582&lt;&gt;2)*$W$1582+($AE$1582&lt;&gt;2)*$AE$1582+($AM$1582&lt;&gt;2)*$AM$1582)/(($G$1582&lt;&gt;2)+($O$1582&lt;&gt;2)+($W$1582&lt;&gt;2)+($AE$1582&lt;&gt;2)+($AM$1582&lt;&gt;2))&gt;=0.5,1,0))</f>
        <v/>
      </c>
      <c r="AV1582" s="8">
        <f>IF(($H$1582&lt;&gt;2)+($P$1582&lt;&gt;2)+($X$1582&lt;&gt;2)+($AF$1582&lt;&gt;2)+($AN$1582&lt;&gt;2)=0,2,IF((($H$1582&lt;&gt;2)*$H$1582+($P$1582&lt;&gt;2)*$P$1582+($X$1582&lt;&gt;2)*$X$1582+($AF$1582&lt;&gt;2)*$AF$1582+($AN$1582&lt;&gt;2)*$AN$1582)/(($H$1582&lt;&gt;2)+($P$1582&lt;&gt;2)+($X$1582&lt;&gt;2)+($AF$1582&lt;&gt;2)+($AN$1582&lt;&gt;2))&gt;=0.5,1,0))</f>
        <v/>
      </c>
      <c r="AX1582" s="16">
        <f>'Ground truth'!$B$14</f>
        <v/>
      </c>
      <c r="AY1582" s="16">
        <f>'Ground truth'!$C$14</f>
        <v/>
      </c>
      <c r="AZ1582" s="16">
        <f>'Ground truth'!$D$14</f>
        <v/>
      </c>
      <c r="BA1582" s="16">
        <f>'Ground truth'!$E$14</f>
        <v/>
      </c>
      <c r="BB1582" s="16">
        <f>'Ground truth'!$F$14</f>
        <v/>
      </c>
      <c r="BC1582" s="16">
        <f>'Ground truth'!$G$14</f>
        <v/>
      </c>
      <c r="BD1582" s="16">
        <f>'Ground truth'!$H$14</f>
        <v/>
      </c>
    </row>
    <row r="1583">
      <c r="A1583" s="3" t="inlineStr">
        <is>
          <t>Gearbox</t>
        </is>
      </c>
      <c r="B1583" s="8" t="n">
        <v>1</v>
      </c>
      <c r="C1583" s="8" t="n">
        <v>1</v>
      </c>
      <c r="D1583" s="8" t="n">
        <v>1</v>
      </c>
      <c r="E1583" s="8" t="n">
        <v>0</v>
      </c>
      <c r="F1583" s="8" t="n">
        <v>0</v>
      </c>
      <c r="G1583" s="8" t="n">
        <v>0</v>
      </c>
      <c r="H1583" s="8" t="n">
        <v>0</v>
      </c>
      <c r="J1583" s="8" t="n">
        <v>1</v>
      </c>
      <c r="K1583" s="8" t="n">
        <v>1</v>
      </c>
      <c r="L1583" s="8" t="n">
        <v>1</v>
      </c>
      <c r="M1583" s="8" t="n">
        <v>0</v>
      </c>
      <c r="N1583" s="8" t="n">
        <v>0</v>
      </c>
      <c r="O1583" s="8" t="n">
        <v>1</v>
      </c>
      <c r="P1583" s="8" t="n">
        <v>0</v>
      </c>
      <c r="R1583" s="8" t="n">
        <v>1</v>
      </c>
      <c r="S1583" s="8" t="n">
        <v>1</v>
      </c>
      <c r="T1583" s="8" t="n">
        <v>1</v>
      </c>
      <c r="U1583" s="8" t="n">
        <v>0</v>
      </c>
      <c r="V1583" s="8" t="n">
        <v>0</v>
      </c>
      <c r="W1583" s="8" t="n">
        <v>1</v>
      </c>
      <c r="X1583" s="8" t="n">
        <v>0</v>
      </c>
      <c r="Z1583" s="8" t="n">
        <v>1</v>
      </c>
      <c r="AA1583" s="8" t="n">
        <v>1</v>
      </c>
      <c r="AB1583" s="8" t="n">
        <v>1</v>
      </c>
      <c r="AC1583" s="8" t="n">
        <v>0</v>
      </c>
      <c r="AD1583" s="8" t="n">
        <v>0</v>
      </c>
      <c r="AE1583" s="8" t="n">
        <v>1</v>
      </c>
      <c r="AF1583" s="8" t="n">
        <v>0</v>
      </c>
      <c r="AH1583" s="8" t="n">
        <v>1</v>
      </c>
      <c r="AI1583" s="8" t="n">
        <v>1</v>
      </c>
      <c r="AJ1583" s="8" t="n">
        <v>1</v>
      </c>
      <c r="AK1583" s="8" t="n">
        <v>0</v>
      </c>
      <c r="AL1583" s="8" t="n">
        <v>0</v>
      </c>
      <c r="AM1583" s="8" t="n">
        <v>1</v>
      </c>
      <c r="AN1583" s="8" t="n">
        <v>0</v>
      </c>
      <c r="AP1583" s="8">
        <f>IF(($B$1583&lt;&gt;2)+($J$1583&lt;&gt;2)+($R$1583&lt;&gt;2)+($Z$1583&lt;&gt;2)+($AH$1583&lt;&gt;2)=0,2,IF((($B$1583&lt;&gt;2)*$B$1583+($J$1583&lt;&gt;2)*$J$1583+($R$1583&lt;&gt;2)*$R$1583+($Z$1583&lt;&gt;2)*$Z$1583+($AH$1583&lt;&gt;2)*$AH$1583)/(($B$1583&lt;&gt;2)+($J$1583&lt;&gt;2)+($R$1583&lt;&gt;2)+($Z$1583&lt;&gt;2)+($AH$1583&lt;&gt;2))&gt;=0.5,1,0))</f>
        <v/>
      </c>
      <c r="AQ1583" s="8">
        <f>IF(($C$1583&lt;&gt;2)+($K$1583&lt;&gt;2)+($S$1583&lt;&gt;2)+($AA$1583&lt;&gt;2)+($AI$1583&lt;&gt;2)=0,2,IF((($C$1583&lt;&gt;2)*$C$1583+($K$1583&lt;&gt;2)*$K$1583+($S$1583&lt;&gt;2)*$S$1583+($AA$1583&lt;&gt;2)*$AA$1583+($AI$1583&lt;&gt;2)*$AI$1583)/(($C$1583&lt;&gt;2)+($K$1583&lt;&gt;2)+($S$1583&lt;&gt;2)+($AA$1583&lt;&gt;2)+($AI$1583&lt;&gt;2))&gt;=0.5,1,0))</f>
        <v/>
      </c>
      <c r="AR1583" s="8">
        <f>IF(($D$1583&lt;&gt;2)+($L$1583&lt;&gt;2)+($T$1583&lt;&gt;2)+($AB$1583&lt;&gt;2)+($AJ$1583&lt;&gt;2)=0,2,IF((($D$1583&lt;&gt;2)*$D$1583+($L$1583&lt;&gt;2)*$L$1583+($T$1583&lt;&gt;2)*$T$1583+($AB$1583&lt;&gt;2)*$AB$1583+($AJ$1583&lt;&gt;2)*$AJ$1583)/(($D$1583&lt;&gt;2)+($L$1583&lt;&gt;2)+($T$1583&lt;&gt;2)+($AB$1583&lt;&gt;2)+($AJ$1583&lt;&gt;2))&gt;=0.5,1,0))</f>
        <v/>
      </c>
      <c r="AS1583" s="8">
        <f>IF(($E$1583&lt;&gt;2)+($M$1583&lt;&gt;2)+($U$1583&lt;&gt;2)+($AC$1583&lt;&gt;2)+($AK$1583&lt;&gt;2)=0,2,IF((($E$1583&lt;&gt;2)*$E$1583+($M$1583&lt;&gt;2)*$M$1583+($U$1583&lt;&gt;2)*$U$1583+($AC$1583&lt;&gt;2)*$AC$1583+($AK$1583&lt;&gt;2)*$AK$1583)/(($E$1583&lt;&gt;2)+($M$1583&lt;&gt;2)+($U$1583&lt;&gt;2)+($AC$1583&lt;&gt;2)+($AK$1583&lt;&gt;2))&gt;=0.5,1,0))</f>
        <v/>
      </c>
      <c r="AT1583" s="8">
        <f>IF(($F$1583&lt;&gt;2)+($N$1583&lt;&gt;2)+($V$1583&lt;&gt;2)+($AD$1583&lt;&gt;2)+($AL$1583&lt;&gt;2)=0,2,IF((($F$1583&lt;&gt;2)*$F$1583+($N$1583&lt;&gt;2)*$N$1583+($V$1583&lt;&gt;2)*$V$1583+($AD$1583&lt;&gt;2)*$AD$1583+($AL$1583&lt;&gt;2)*$AL$1583)/(($F$1583&lt;&gt;2)+($N$1583&lt;&gt;2)+($V$1583&lt;&gt;2)+($AD$1583&lt;&gt;2)+($AL$1583&lt;&gt;2))&gt;=0.5,1,0))</f>
        <v/>
      </c>
      <c r="AU1583" s="8">
        <f>IF(($G$1583&lt;&gt;2)+($O$1583&lt;&gt;2)+($W$1583&lt;&gt;2)+($AE$1583&lt;&gt;2)+($AM$1583&lt;&gt;2)=0,2,IF((($G$1583&lt;&gt;2)*$G$1583+($O$1583&lt;&gt;2)*$O$1583+($W$1583&lt;&gt;2)*$W$1583+($AE$1583&lt;&gt;2)*$AE$1583+($AM$1583&lt;&gt;2)*$AM$1583)/(($G$1583&lt;&gt;2)+($O$1583&lt;&gt;2)+($W$1583&lt;&gt;2)+($AE$1583&lt;&gt;2)+($AM$1583&lt;&gt;2))&gt;=0.5,1,0))</f>
        <v/>
      </c>
      <c r="AV1583" s="8">
        <f>IF(($H$1583&lt;&gt;2)+($P$1583&lt;&gt;2)+($X$1583&lt;&gt;2)+($AF$1583&lt;&gt;2)+($AN$1583&lt;&gt;2)=0,2,IF((($H$1583&lt;&gt;2)*$H$1583+($P$1583&lt;&gt;2)*$P$1583+($X$1583&lt;&gt;2)*$X$1583+($AF$1583&lt;&gt;2)*$AF$1583+($AN$1583&lt;&gt;2)*$AN$1583)/(($H$1583&lt;&gt;2)+($P$1583&lt;&gt;2)+($X$1583&lt;&gt;2)+($AF$1583&lt;&gt;2)+($AN$1583&lt;&gt;2))&gt;=0.5,1,0))</f>
        <v/>
      </c>
      <c r="AX1583" s="16">
        <f>'Ground truth'!$B$15</f>
        <v/>
      </c>
      <c r="AY1583" s="16">
        <f>'Ground truth'!$C$15</f>
        <v/>
      </c>
      <c r="AZ1583" s="16">
        <f>'Ground truth'!$D$15</f>
        <v/>
      </c>
      <c r="BA1583" s="16">
        <f>'Ground truth'!$E$15</f>
        <v/>
      </c>
      <c r="BB1583" s="16">
        <f>'Ground truth'!$F$15</f>
        <v/>
      </c>
      <c r="BC1583" s="16">
        <f>'Ground truth'!$G$15</f>
        <v/>
      </c>
      <c r="BD1583" s="16">
        <f>'Ground truth'!$H$15</f>
        <v/>
      </c>
    </row>
    <row r="1584">
      <c r="A1584" s="3" t="inlineStr">
        <is>
          <t>Chuck</t>
        </is>
      </c>
      <c r="B1584" s="8" t="n">
        <v>0</v>
      </c>
      <c r="C1584" s="8" t="n">
        <v>1</v>
      </c>
      <c r="D1584" s="8" t="n">
        <v>1</v>
      </c>
      <c r="E1584" s="8" t="n">
        <v>0</v>
      </c>
      <c r="F1584" s="8" t="n">
        <v>0</v>
      </c>
      <c r="G1584" s="8" t="n">
        <v>0</v>
      </c>
      <c r="H1584" s="8" t="n">
        <v>1</v>
      </c>
      <c r="J1584" s="8" t="n">
        <v>0</v>
      </c>
      <c r="K1584" s="8" t="n">
        <v>1</v>
      </c>
      <c r="L1584" s="8" t="n">
        <v>1</v>
      </c>
      <c r="M1584" s="8" t="n">
        <v>0</v>
      </c>
      <c r="N1584" s="8" t="n">
        <v>0</v>
      </c>
      <c r="O1584" s="8" t="n">
        <v>0</v>
      </c>
      <c r="P1584" s="8" t="n">
        <v>0</v>
      </c>
      <c r="R1584" s="8" t="n">
        <v>0</v>
      </c>
      <c r="S1584" s="8" t="n">
        <v>1</v>
      </c>
      <c r="T1584" s="8" t="n">
        <v>1</v>
      </c>
      <c r="U1584" s="8" t="n">
        <v>0</v>
      </c>
      <c r="V1584" s="8" t="n">
        <v>0</v>
      </c>
      <c r="W1584" s="8" t="n">
        <v>0</v>
      </c>
      <c r="X1584" s="8" t="n">
        <v>0</v>
      </c>
      <c r="Z1584" s="8" t="n">
        <v>0</v>
      </c>
      <c r="AA1584" s="8" t="n">
        <v>1</v>
      </c>
      <c r="AB1584" s="8" t="n">
        <v>1</v>
      </c>
      <c r="AC1584" s="8" t="n">
        <v>0</v>
      </c>
      <c r="AD1584" s="8" t="n">
        <v>0</v>
      </c>
      <c r="AE1584" s="8" t="n">
        <v>0</v>
      </c>
      <c r="AF1584" s="8" t="n">
        <v>0</v>
      </c>
      <c r="AH1584" s="8" t="n">
        <v>0</v>
      </c>
      <c r="AI1584" s="8" t="n">
        <v>1</v>
      </c>
      <c r="AJ1584" s="8" t="n">
        <v>1</v>
      </c>
      <c r="AK1584" s="8" t="n">
        <v>0</v>
      </c>
      <c r="AL1584" s="8" t="n">
        <v>0</v>
      </c>
      <c r="AM1584" s="8" t="n">
        <v>0</v>
      </c>
      <c r="AN1584" s="8" t="n">
        <v>0</v>
      </c>
      <c r="AP1584" s="8">
        <f>IF(($B$1584&lt;&gt;2)+($J$1584&lt;&gt;2)+($R$1584&lt;&gt;2)+($Z$1584&lt;&gt;2)+($AH$1584&lt;&gt;2)=0,2,IF((($B$1584&lt;&gt;2)*$B$1584+($J$1584&lt;&gt;2)*$J$1584+($R$1584&lt;&gt;2)*$R$1584+($Z$1584&lt;&gt;2)*$Z$1584+($AH$1584&lt;&gt;2)*$AH$1584)/(($B$1584&lt;&gt;2)+($J$1584&lt;&gt;2)+($R$1584&lt;&gt;2)+($Z$1584&lt;&gt;2)+($AH$1584&lt;&gt;2))&gt;=0.5,1,0))</f>
        <v/>
      </c>
      <c r="AQ1584" s="8">
        <f>IF(($C$1584&lt;&gt;2)+($K$1584&lt;&gt;2)+($S$1584&lt;&gt;2)+($AA$1584&lt;&gt;2)+($AI$1584&lt;&gt;2)=0,2,IF((($C$1584&lt;&gt;2)*$C$1584+($K$1584&lt;&gt;2)*$K$1584+($S$1584&lt;&gt;2)*$S$1584+($AA$1584&lt;&gt;2)*$AA$1584+($AI$1584&lt;&gt;2)*$AI$1584)/(($C$1584&lt;&gt;2)+($K$1584&lt;&gt;2)+($S$1584&lt;&gt;2)+($AA$1584&lt;&gt;2)+($AI$1584&lt;&gt;2))&gt;=0.5,1,0))</f>
        <v/>
      </c>
      <c r="AR1584" s="8">
        <f>IF(($D$1584&lt;&gt;2)+($L$1584&lt;&gt;2)+($T$1584&lt;&gt;2)+($AB$1584&lt;&gt;2)+($AJ$1584&lt;&gt;2)=0,2,IF((($D$1584&lt;&gt;2)*$D$1584+($L$1584&lt;&gt;2)*$L$1584+($T$1584&lt;&gt;2)*$T$1584+($AB$1584&lt;&gt;2)*$AB$1584+($AJ$1584&lt;&gt;2)*$AJ$1584)/(($D$1584&lt;&gt;2)+($L$1584&lt;&gt;2)+($T$1584&lt;&gt;2)+($AB$1584&lt;&gt;2)+($AJ$1584&lt;&gt;2))&gt;=0.5,1,0))</f>
        <v/>
      </c>
      <c r="AS1584" s="8">
        <f>IF(($E$1584&lt;&gt;2)+($M$1584&lt;&gt;2)+($U$1584&lt;&gt;2)+($AC$1584&lt;&gt;2)+($AK$1584&lt;&gt;2)=0,2,IF((($E$1584&lt;&gt;2)*$E$1584+($M$1584&lt;&gt;2)*$M$1584+($U$1584&lt;&gt;2)*$U$1584+($AC$1584&lt;&gt;2)*$AC$1584+($AK$1584&lt;&gt;2)*$AK$1584)/(($E$1584&lt;&gt;2)+($M$1584&lt;&gt;2)+($U$1584&lt;&gt;2)+($AC$1584&lt;&gt;2)+($AK$1584&lt;&gt;2))&gt;=0.5,1,0))</f>
        <v/>
      </c>
      <c r="AT1584" s="8">
        <f>IF(($F$1584&lt;&gt;2)+($N$1584&lt;&gt;2)+($V$1584&lt;&gt;2)+($AD$1584&lt;&gt;2)+($AL$1584&lt;&gt;2)=0,2,IF((($F$1584&lt;&gt;2)*$F$1584+($N$1584&lt;&gt;2)*$N$1584+($V$1584&lt;&gt;2)*$V$1584+($AD$1584&lt;&gt;2)*$AD$1584+($AL$1584&lt;&gt;2)*$AL$1584)/(($F$1584&lt;&gt;2)+($N$1584&lt;&gt;2)+($V$1584&lt;&gt;2)+($AD$1584&lt;&gt;2)+($AL$1584&lt;&gt;2))&gt;=0.5,1,0))</f>
        <v/>
      </c>
      <c r="AU1584" s="8">
        <f>IF(($G$1584&lt;&gt;2)+($O$1584&lt;&gt;2)+($W$1584&lt;&gt;2)+($AE$1584&lt;&gt;2)+($AM$1584&lt;&gt;2)=0,2,IF((($G$1584&lt;&gt;2)*$G$1584+($O$1584&lt;&gt;2)*$O$1584+($W$1584&lt;&gt;2)*$W$1584+($AE$1584&lt;&gt;2)*$AE$1584+($AM$1584&lt;&gt;2)*$AM$1584)/(($G$1584&lt;&gt;2)+($O$1584&lt;&gt;2)+($W$1584&lt;&gt;2)+($AE$1584&lt;&gt;2)+($AM$1584&lt;&gt;2))&gt;=0.5,1,0))</f>
        <v/>
      </c>
      <c r="AV1584" s="8">
        <f>IF(($H$1584&lt;&gt;2)+($P$1584&lt;&gt;2)+($X$1584&lt;&gt;2)+($AF$1584&lt;&gt;2)+($AN$1584&lt;&gt;2)=0,2,IF((($H$1584&lt;&gt;2)*$H$1584+($P$1584&lt;&gt;2)*$P$1584+($X$1584&lt;&gt;2)*$X$1584+($AF$1584&lt;&gt;2)*$AF$1584+($AN$1584&lt;&gt;2)*$AN$1584)/(($H$1584&lt;&gt;2)+($P$1584&lt;&gt;2)+($X$1584&lt;&gt;2)+($AF$1584&lt;&gt;2)+($AN$1584&lt;&gt;2))&gt;=0.5,1,0))</f>
        <v/>
      </c>
      <c r="AX1584" s="16">
        <f>'Ground truth'!$B$16</f>
        <v/>
      </c>
      <c r="AY1584" s="16">
        <f>'Ground truth'!$C$16</f>
        <v/>
      </c>
      <c r="AZ1584" s="16">
        <f>'Ground truth'!$D$16</f>
        <v/>
      </c>
      <c r="BA1584" s="16">
        <f>'Ground truth'!$E$16</f>
        <v/>
      </c>
      <c r="BB1584" s="16">
        <f>'Ground truth'!$F$16</f>
        <v/>
      </c>
      <c r="BC1584" s="16">
        <f>'Ground truth'!$G$16</f>
        <v/>
      </c>
      <c r="BD1584" s="16">
        <f>'Ground truth'!$H$16</f>
        <v/>
      </c>
    </row>
    <row r="1585">
      <c r="A1585" s="3" t="inlineStr">
        <is>
          <t>Handle</t>
        </is>
      </c>
      <c r="B1585" s="8" t="n">
        <v>0</v>
      </c>
      <c r="C1585" s="8" t="n">
        <v>0</v>
      </c>
      <c r="D1585" s="8" t="n">
        <v>0</v>
      </c>
      <c r="E1585" s="8" t="n">
        <v>1</v>
      </c>
      <c r="F1585" s="8" t="n">
        <v>0</v>
      </c>
      <c r="G1585" s="8" t="n">
        <v>0</v>
      </c>
      <c r="H1585" s="8" t="n">
        <v>0</v>
      </c>
      <c r="J1585" s="8" t="n">
        <v>0</v>
      </c>
      <c r="K1585" s="8" t="n">
        <v>0</v>
      </c>
      <c r="L1585" s="8" t="n">
        <v>0</v>
      </c>
      <c r="M1585" s="8" t="n">
        <v>1</v>
      </c>
      <c r="N1585" s="8" t="n">
        <v>0</v>
      </c>
      <c r="O1585" s="8" t="n">
        <v>0</v>
      </c>
      <c r="P1585" s="8" t="n">
        <v>1</v>
      </c>
      <c r="R1585" s="8" t="n">
        <v>0</v>
      </c>
      <c r="S1585" s="8" t="n">
        <v>0</v>
      </c>
      <c r="T1585" s="8" t="n">
        <v>0</v>
      </c>
      <c r="U1585" s="8" t="n">
        <v>1</v>
      </c>
      <c r="V1585" s="8" t="n">
        <v>0</v>
      </c>
      <c r="W1585" s="8" t="n">
        <v>0</v>
      </c>
      <c r="X1585" s="8" t="n">
        <v>1</v>
      </c>
      <c r="Z1585" s="8" t="n">
        <v>0</v>
      </c>
      <c r="AA1585" s="8" t="n">
        <v>0</v>
      </c>
      <c r="AB1585" s="8" t="n">
        <v>0</v>
      </c>
      <c r="AC1585" s="8" t="n">
        <v>1</v>
      </c>
      <c r="AD1585" s="8" t="n">
        <v>0</v>
      </c>
      <c r="AE1585" s="8" t="n">
        <v>0</v>
      </c>
      <c r="AF1585" s="8" t="n">
        <v>1</v>
      </c>
      <c r="AH1585" s="8" t="n">
        <v>0</v>
      </c>
      <c r="AI1585" s="8" t="n">
        <v>0</v>
      </c>
      <c r="AJ1585" s="8" t="n">
        <v>0</v>
      </c>
      <c r="AK1585" s="8" t="n">
        <v>1</v>
      </c>
      <c r="AL1585" s="8" t="n">
        <v>0</v>
      </c>
      <c r="AM1585" s="8" t="n">
        <v>0</v>
      </c>
      <c r="AN1585" s="8" t="n">
        <v>1</v>
      </c>
      <c r="AP1585" s="8">
        <f>IF(($B$1585&lt;&gt;2)+($J$1585&lt;&gt;2)+($R$1585&lt;&gt;2)+($Z$1585&lt;&gt;2)+($AH$1585&lt;&gt;2)=0,2,IF((($B$1585&lt;&gt;2)*$B$1585+($J$1585&lt;&gt;2)*$J$1585+($R$1585&lt;&gt;2)*$R$1585+($Z$1585&lt;&gt;2)*$Z$1585+($AH$1585&lt;&gt;2)*$AH$1585)/(($B$1585&lt;&gt;2)+($J$1585&lt;&gt;2)+($R$1585&lt;&gt;2)+($Z$1585&lt;&gt;2)+($AH$1585&lt;&gt;2))&gt;=0.5,1,0))</f>
        <v/>
      </c>
      <c r="AQ1585" s="8">
        <f>IF(($C$1585&lt;&gt;2)+($K$1585&lt;&gt;2)+($S$1585&lt;&gt;2)+($AA$1585&lt;&gt;2)+($AI$1585&lt;&gt;2)=0,2,IF((($C$1585&lt;&gt;2)*$C$1585+($K$1585&lt;&gt;2)*$K$1585+($S$1585&lt;&gt;2)*$S$1585+($AA$1585&lt;&gt;2)*$AA$1585+($AI$1585&lt;&gt;2)*$AI$1585)/(($C$1585&lt;&gt;2)+($K$1585&lt;&gt;2)+($S$1585&lt;&gt;2)+($AA$1585&lt;&gt;2)+($AI$1585&lt;&gt;2))&gt;=0.5,1,0))</f>
        <v/>
      </c>
      <c r="AR1585" s="8">
        <f>IF(($D$1585&lt;&gt;2)+($L$1585&lt;&gt;2)+($T$1585&lt;&gt;2)+($AB$1585&lt;&gt;2)+($AJ$1585&lt;&gt;2)=0,2,IF((($D$1585&lt;&gt;2)*$D$1585+($L$1585&lt;&gt;2)*$L$1585+($T$1585&lt;&gt;2)*$T$1585+($AB$1585&lt;&gt;2)*$AB$1585+($AJ$1585&lt;&gt;2)*$AJ$1585)/(($D$1585&lt;&gt;2)+($L$1585&lt;&gt;2)+($T$1585&lt;&gt;2)+($AB$1585&lt;&gt;2)+($AJ$1585&lt;&gt;2))&gt;=0.5,1,0))</f>
        <v/>
      </c>
      <c r="AS1585" s="8">
        <f>IF(($E$1585&lt;&gt;2)+($M$1585&lt;&gt;2)+($U$1585&lt;&gt;2)+($AC$1585&lt;&gt;2)+($AK$1585&lt;&gt;2)=0,2,IF((($E$1585&lt;&gt;2)*$E$1585+($M$1585&lt;&gt;2)*$M$1585+($U$1585&lt;&gt;2)*$U$1585+($AC$1585&lt;&gt;2)*$AC$1585+($AK$1585&lt;&gt;2)*$AK$1585)/(($E$1585&lt;&gt;2)+($M$1585&lt;&gt;2)+($U$1585&lt;&gt;2)+($AC$1585&lt;&gt;2)+($AK$1585&lt;&gt;2))&gt;=0.5,1,0))</f>
        <v/>
      </c>
      <c r="AT1585" s="8">
        <f>IF(($F$1585&lt;&gt;2)+($N$1585&lt;&gt;2)+($V$1585&lt;&gt;2)+($AD$1585&lt;&gt;2)+($AL$1585&lt;&gt;2)=0,2,IF((($F$1585&lt;&gt;2)*$F$1585+($N$1585&lt;&gt;2)*$N$1585+($V$1585&lt;&gt;2)*$V$1585+($AD$1585&lt;&gt;2)*$AD$1585+($AL$1585&lt;&gt;2)*$AL$1585)/(($F$1585&lt;&gt;2)+($N$1585&lt;&gt;2)+($V$1585&lt;&gt;2)+($AD$1585&lt;&gt;2)+($AL$1585&lt;&gt;2))&gt;=0.5,1,0))</f>
        <v/>
      </c>
      <c r="AU1585" s="8">
        <f>IF(($G$1585&lt;&gt;2)+($O$1585&lt;&gt;2)+($W$1585&lt;&gt;2)+($AE$1585&lt;&gt;2)+($AM$1585&lt;&gt;2)=0,2,IF((($G$1585&lt;&gt;2)*$G$1585+($O$1585&lt;&gt;2)*$O$1585+($W$1585&lt;&gt;2)*$W$1585+($AE$1585&lt;&gt;2)*$AE$1585+($AM$1585&lt;&gt;2)*$AM$1585)/(($G$1585&lt;&gt;2)+($O$1585&lt;&gt;2)+($W$1585&lt;&gt;2)+($AE$1585&lt;&gt;2)+($AM$1585&lt;&gt;2))&gt;=0.5,1,0))</f>
        <v/>
      </c>
      <c r="AV1585" s="8">
        <f>IF(($H$1585&lt;&gt;2)+($P$1585&lt;&gt;2)+($X$1585&lt;&gt;2)+($AF$1585&lt;&gt;2)+($AN$1585&lt;&gt;2)=0,2,IF((($H$1585&lt;&gt;2)*$H$1585+($P$1585&lt;&gt;2)*$P$1585+($X$1585&lt;&gt;2)*$X$1585+($AF$1585&lt;&gt;2)*$AF$1585+($AN$1585&lt;&gt;2)*$AN$1585)/(($H$1585&lt;&gt;2)+($P$1585&lt;&gt;2)+($X$1585&lt;&gt;2)+($AF$1585&lt;&gt;2)+($AN$1585&lt;&gt;2))&gt;=0.5,1,0))</f>
        <v/>
      </c>
      <c r="AX1585" s="16">
        <f>'Ground truth'!$B$17</f>
        <v/>
      </c>
      <c r="AY1585" s="16">
        <f>'Ground truth'!$C$17</f>
        <v/>
      </c>
      <c r="AZ1585" s="16">
        <f>'Ground truth'!$D$17</f>
        <v/>
      </c>
      <c r="BA1585" s="16">
        <f>'Ground truth'!$E$17</f>
        <v/>
      </c>
      <c r="BB1585" s="16">
        <f>'Ground truth'!$F$17</f>
        <v/>
      </c>
      <c r="BC1585" s="16">
        <f>'Ground truth'!$G$17</f>
        <v/>
      </c>
      <c r="BD1585" s="16">
        <f>'Ground truth'!$H$17</f>
        <v/>
      </c>
    </row>
    <row r="1586">
      <c r="A1586" s="3" t="inlineStr">
        <is>
          <t>Battery</t>
        </is>
      </c>
      <c r="B1586" s="8" t="n">
        <v>1</v>
      </c>
      <c r="C1586" s="8" t="n">
        <v>0</v>
      </c>
      <c r="D1586" s="8" t="n">
        <v>0</v>
      </c>
      <c r="E1586" s="8" t="n">
        <v>0</v>
      </c>
      <c r="F1586" s="8" t="n">
        <v>1</v>
      </c>
      <c r="G1586" s="8" t="n">
        <v>1</v>
      </c>
      <c r="H1586" s="8" t="n">
        <v>0</v>
      </c>
      <c r="J1586" s="8" t="n">
        <v>1</v>
      </c>
      <c r="K1586" s="8" t="n">
        <v>0</v>
      </c>
      <c r="L1586" s="8" t="n">
        <v>0</v>
      </c>
      <c r="M1586" s="8" t="n">
        <v>0</v>
      </c>
      <c r="N1586" s="8" t="n">
        <v>1</v>
      </c>
      <c r="O1586" s="8" t="n">
        <v>1</v>
      </c>
      <c r="P1586" s="8" t="n">
        <v>0</v>
      </c>
      <c r="R1586" s="8" t="n">
        <v>1</v>
      </c>
      <c r="S1586" s="8" t="n">
        <v>0</v>
      </c>
      <c r="T1586" s="8" t="n">
        <v>0</v>
      </c>
      <c r="U1586" s="8" t="n">
        <v>0</v>
      </c>
      <c r="V1586" s="8" t="n">
        <v>1</v>
      </c>
      <c r="W1586" s="8" t="n">
        <v>1</v>
      </c>
      <c r="X1586" s="8" t="n">
        <v>0</v>
      </c>
      <c r="Z1586" s="8" t="n">
        <v>1</v>
      </c>
      <c r="AA1586" s="8" t="n">
        <v>0</v>
      </c>
      <c r="AB1586" s="8" t="n">
        <v>0</v>
      </c>
      <c r="AC1586" s="8" t="n">
        <v>0</v>
      </c>
      <c r="AD1586" s="8" t="n">
        <v>1</v>
      </c>
      <c r="AE1586" s="8" t="n">
        <v>1</v>
      </c>
      <c r="AF1586" s="8" t="n">
        <v>0</v>
      </c>
      <c r="AH1586" s="8" t="n">
        <v>1</v>
      </c>
      <c r="AI1586" s="8" t="n">
        <v>0</v>
      </c>
      <c r="AJ1586" s="8" t="n">
        <v>0</v>
      </c>
      <c r="AK1586" s="8" t="n">
        <v>0</v>
      </c>
      <c r="AL1586" s="8" t="n">
        <v>1</v>
      </c>
      <c r="AM1586" s="8" t="n">
        <v>1</v>
      </c>
      <c r="AN1586" s="8" t="n">
        <v>0</v>
      </c>
      <c r="AP1586" s="8">
        <f>IF(($B$1586&lt;&gt;2)+($J$1586&lt;&gt;2)+($R$1586&lt;&gt;2)+($Z$1586&lt;&gt;2)+($AH$1586&lt;&gt;2)=0,2,IF((($B$1586&lt;&gt;2)*$B$1586+($J$1586&lt;&gt;2)*$J$1586+($R$1586&lt;&gt;2)*$R$1586+($Z$1586&lt;&gt;2)*$Z$1586+($AH$1586&lt;&gt;2)*$AH$1586)/(($B$1586&lt;&gt;2)+($J$1586&lt;&gt;2)+($R$1586&lt;&gt;2)+($Z$1586&lt;&gt;2)+($AH$1586&lt;&gt;2))&gt;=0.5,1,0))</f>
        <v/>
      </c>
      <c r="AQ1586" s="8">
        <f>IF(($C$1586&lt;&gt;2)+($K$1586&lt;&gt;2)+($S$1586&lt;&gt;2)+($AA$1586&lt;&gt;2)+($AI$1586&lt;&gt;2)=0,2,IF((($C$1586&lt;&gt;2)*$C$1586+($K$1586&lt;&gt;2)*$K$1586+($S$1586&lt;&gt;2)*$S$1586+($AA$1586&lt;&gt;2)*$AA$1586+($AI$1586&lt;&gt;2)*$AI$1586)/(($C$1586&lt;&gt;2)+($K$1586&lt;&gt;2)+($S$1586&lt;&gt;2)+($AA$1586&lt;&gt;2)+($AI$1586&lt;&gt;2))&gt;=0.5,1,0))</f>
        <v/>
      </c>
      <c r="AR1586" s="8">
        <f>IF(($D$1586&lt;&gt;2)+($L$1586&lt;&gt;2)+($T$1586&lt;&gt;2)+($AB$1586&lt;&gt;2)+($AJ$1586&lt;&gt;2)=0,2,IF((($D$1586&lt;&gt;2)*$D$1586+($L$1586&lt;&gt;2)*$L$1586+($T$1586&lt;&gt;2)*$T$1586+($AB$1586&lt;&gt;2)*$AB$1586+($AJ$1586&lt;&gt;2)*$AJ$1586)/(($D$1586&lt;&gt;2)+($L$1586&lt;&gt;2)+($T$1586&lt;&gt;2)+($AB$1586&lt;&gt;2)+($AJ$1586&lt;&gt;2))&gt;=0.5,1,0))</f>
        <v/>
      </c>
      <c r="AS1586" s="8">
        <f>IF(($E$1586&lt;&gt;2)+($M$1586&lt;&gt;2)+($U$1586&lt;&gt;2)+($AC$1586&lt;&gt;2)+($AK$1586&lt;&gt;2)=0,2,IF((($E$1586&lt;&gt;2)*$E$1586+($M$1586&lt;&gt;2)*$M$1586+($U$1586&lt;&gt;2)*$U$1586+($AC$1586&lt;&gt;2)*$AC$1586+($AK$1586&lt;&gt;2)*$AK$1586)/(($E$1586&lt;&gt;2)+($M$1586&lt;&gt;2)+($U$1586&lt;&gt;2)+($AC$1586&lt;&gt;2)+($AK$1586&lt;&gt;2))&gt;=0.5,1,0))</f>
        <v/>
      </c>
      <c r="AT1586" s="8">
        <f>IF(($F$1586&lt;&gt;2)+($N$1586&lt;&gt;2)+($V$1586&lt;&gt;2)+($AD$1586&lt;&gt;2)+($AL$1586&lt;&gt;2)=0,2,IF((($F$1586&lt;&gt;2)*$F$1586+($N$1586&lt;&gt;2)*$N$1586+($V$1586&lt;&gt;2)*$V$1586+($AD$1586&lt;&gt;2)*$AD$1586+($AL$1586&lt;&gt;2)*$AL$1586)/(($F$1586&lt;&gt;2)+($N$1586&lt;&gt;2)+($V$1586&lt;&gt;2)+($AD$1586&lt;&gt;2)+($AL$1586&lt;&gt;2))&gt;=0.5,1,0))</f>
        <v/>
      </c>
      <c r="AU1586" s="8">
        <f>IF(($G$1586&lt;&gt;2)+($O$1586&lt;&gt;2)+($W$1586&lt;&gt;2)+($AE$1586&lt;&gt;2)+($AM$1586&lt;&gt;2)=0,2,IF((($G$1586&lt;&gt;2)*$G$1586+($O$1586&lt;&gt;2)*$O$1586+($W$1586&lt;&gt;2)*$W$1586+($AE$1586&lt;&gt;2)*$AE$1586+($AM$1586&lt;&gt;2)*$AM$1586)/(($G$1586&lt;&gt;2)+($O$1586&lt;&gt;2)+($W$1586&lt;&gt;2)+($AE$1586&lt;&gt;2)+($AM$1586&lt;&gt;2))&gt;=0.5,1,0))</f>
        <v/>
      </c>
      <c r="AV1586" s="8">
        <f>IF(($H$1586&lt;&gt;2)+($P$1586&lt;&gt;2)+($X$1586&lt;&gt;2)+($AF$1586&lt;&gt;2)+($AN$1586&lt;&gt;2)=0,2,IF((($H$1586&lt;&gt;2)*$H$1586+($P$1586&lt;&gt;2)*$P$1586+($X$1586&lt;&gt;2)*$X$1586+($AF$1586&lt;&gt;2)*$AF$1586+($AN$1586&lt;&gt;2)*$AN$1586)/(($H$1586&lt;&gt;2)+($P$1586&lt;&gt;2)+($X$1586&lt;&gt;2)+($AF$1586&lt;&gt;2)+($AN$1586&lt;&gt;2))&gt;=0.5,1,0))</f>
        <v/>
      </c>
      <c r="AX1586" s="16">
        <f>'Ground truth'!$B$18</f>
        <v/>
      </c>
      <c r="AY1586" s="16">
        <f>'Ground truth'!$C$18</f>
        <v/>
      </c>
      <c r="AZ1586" s="16">
        <f>'Ground truth'!$D$18</f>
        <v/>
      </c>
      <c r="BA1586" s="16">
        <f>'Ground truth'!$E$18</f>
        <v/>
      </c>
      <c r="BB1586" s="16">
        <f>'Ground truth'!$F$18</f>
        <v/>
      </c>
      <c r="BC1586" s="16">
        <f>'Ground truth'!$G$18</f>
        <v/>
      </c>
      <c r="BD1586" s="16">
        <f>'Ground truth'!$H$18</f>
        <v/>
      </c>
    </row>
    <row r="1587">
      <c r="A1587" s="3" t="inlineStr">
        <is>
          <t>Switch</t>
        </is>
      </c>
      <c r="B1587" s="8" t="n">
        <v>1</v>
      </c>
      <c r="C1587" s="8" t="n">
        <v>0</v>
      </c>
      <c r="D1587" s="8" t="n">
        <v>0</v>
      </c>
      <c r="E1587" s="8" t="n">
        <v>0</v>
      </c>
      <c r="F1587" s="8" t="n">
        <v>1</v>
      </c>
      <c r="G1587" s="8" t="n">
        <v>1</v>
      </c>
      <c r="H1587" s="8" t="n">
        <v>0</v>
      </c>
      <c r="J1587" s="8" t="n">
        <v>1</v>
      </c>
      <c r="K1587" s="8" t="n">
        <v>1</v>
      </c>
      <c r="L1587" s="8" t="n">
        <v>0</v>
      </c>
      <c r="M1587" s="8" t="n">
        <v>0</v>
      </c>
      <c r="N1587" s="8" t="n">
        <v>1</v>
      </c>
      <c r="O1587" s="8" t="n">
        <v>1</v>
      </c>
      <c r="P1587" s="8" t="n">
        <v>0</v>
      </c>
      <c r="R1587" s="8" t="n">
        <v>1</v>
      </c>
      <c r="S1587" s="8" t="n">
        <v>1</v>
      </c>
      <c r="T1587" s="8" t="n">
        <v>0</v>
      </c>
      <c r="U1587" s="8" t="n">
        <v>0</v>
      </c>
      <c r="V1587" s="8" t="n">
        <v>1</v>
      </c>
      <c r="W1587" s="8" t="n">
        <v>1</v>
      </c>
      <c r="X1587" s="8" t="n">
        <v>0</v>
      </c>
      <c r="Z1587" s="8" t="n">
        <v>1</v>
      </c>
      <c r="AA1587" s="8" t="n">
        <v>1</v>
      </c>
      <c r="AB1587" s="8" t="n">
        <v>0</v>
      </c>
      <c r="AC1587" s="8" t="n">
        <v>0</v>
      </c>
      <c r="AD1587" s="8" t="n">
        <v>1</v>
      </c>
      <c r="AE1587" s="8" t="n">
        <v>1</v>
      </c>
      <c r="AF1587" s="8" t="n">
        <v>0</v>
      </c>
      <c r="AH1587" s="8" t="n">
        <v>1</v>
      </c>
      <c r="AI1587" s="8" t="n">
        <v>1</v>
      </c>
      <c r="AJ1587" s="8" t="n">
        <v>0</v>
      </c>
      <c r="AK1587" s="8" t="n">
        <v>0</v>
      </c>
      <c r="AL1587" s="8" t="n">
        <v>1</v>
      </c>
      <c r="AM1587" s="8" t="n">
        <v>1</v>
      </c>
      <c r="AN1587" s="8" t="n">
        <v>0</v>
      </c>
      <c r="AP1587" s="8">
        <f>IF(($B$1587&lt;&gt;2)+($J$1587&lt;&gt;2)+($R$1587&lt;&gt;2)+($Z$1587&lt;&gt;2)+($AH$1587&lt;&gt;2)=0,2,IF((($B$1587&lt;&gt;2)*$B$1587+($J$1587&lt;&gt;2)*$J$1587+($R$1587&lt;&gt;2)*$R$1587+($Z$1587&lt;&gt;2)*$Z$1587+($AH$1587&lt;&gt;2)*$AH$1587)/(($B$1587&lt;&gt;2)+($J$1587&lt;&gt;2)+($R$1587&lt;&gt;2)+($Z$1587&lt;&gt;2)+($AH$1587&lt;&gt;2))&gt;=0.5,1,0))</f>
        <v/>
      </c>
      <c r="AQ1587" s="8">
        <f>IF(($C$1587&lt;&gt;2)+($K$1587&lt;&gt;2)+($S$1587&lt;&gt;2)+($AA$1587&lt;&gt;2)+($AI$1587&lt;&gt;2)=0,2,IF((($C$1587&lt;&gt;2)*$C$1587+($K$1587&lt;&gt;2)*$K$1587+($S$1587&lt;&gt;2)*$S$1587+($AA$1587&lt;&gt;2)*$AA$1587+($AI$1587&lt;&gt;2)*$AI$1587)/(($C$1587&lt;&gt;2)+($K$1587&lt;&gt;2)+($S$1587&lt;&gt;2)+($AA$1587&lt;&gt;2)+($AI$1587&lt;&gt;2))&gt;=0.5,1,0))</f>
        <v/>
      </c>
      <c r="AR1587" s="8">
        <f>IF(($D$1587&lt;&gt;2)+($L$1587&lt;&gt;2)+($T$1587&lt;&gt;2)+($AB$1587&lt;&gt;2)+($AJ$1587&lt;&gt;2)=0,2,IF((($D$1587&lt;&gt;2)*$D$1587+($L$1587&lt;&gt;2)*$L$1587+($T$1587&lt;&gt;2)*$T$1587+($AB$1587&lt;&gt;2)*$AB$1587+($AJ$1587&lt;&gt;2)*$AJ$1587)/(($D$1587&lt;&gt;2)+($L$1587&lt;&gt;2)+($T$1587&lt;&gt;2)+($AB$1587&lt;&gt;2)+($AJ$1587&lt;&gt;2))&gt;=0.5,1,0))</f>
        <v/>
      </c>
      <c r="AS1587" s="8">
        <f>IF(($E$1587&lt;&gt;2)+($M$1587&lt;&gt;2)+($U$1587&lt;&gt;2)+($AC$1587&lt;&gt;2)+($AK$1587&lt;&gt;2)=0,2,IF((($E$1587&lt;&gt;2)*$E$1587+($M$1587&lt;&gt;2)*$M$1587+($U$1587&lt;&gt;2)*$U$1587+($AC$1587&lt;&gt;2)*$AC$1587+($AK$1587&lt;&gt;2)*$AK$1587)/(($E$1587&lt;&gt;2)+($M$1587&lt;&gt;2)+($U$1587&lt;&gt;2)+($AC$1587&lt;&gt;2)+($AK$1587&lt;&gt;2))&gt;=0.5,1,0))</f>
        <v/>
      </c>
      <c r="AT1587" s="8">
        <f>IF(($F$1587&lt;&gt;2)+($N$1587&lt;&gt;2)+($V$1587&lt;&gt;2)+($AD$1587&lt;&gt;2)+($AL$1587&lt;&gt;2)=0,2,IF((($F$1587&lt;&gt;2)*$F$1587+($N$1587&lt;&gt;2)*$N$1587+($V$1587&lt;&gt;2)*$V$1587+($AD$1587&lt;&gt;2)*$AD$1587+($AL$1587&lt;&gt;2)*$AL$1587)/(($F$1587&lt;&gt;2)+($N$1587&lt;&gt;2)+($V$1587&lt;&gt;2)+($AD$1587&lt;&gt;2)+($AL$1587&lt;&gt;2))&gt;=0.5,1,0))</f>
        <v/>
      </c>
      <c r="AU1587" s="8">
        <f>IF(($G$1587&lt;&gt;2)+($O$1587&lt;&gt;2)+($W$1587&lt;&gt;2)+($AE$1587&lt;&gt;2)+($AM$1587&lt;&gt;2)=0,2,IF((($G$1587&lt;&gt;2)*$G$1587+($O$1587&lt;&gt;2)*$O$1587+($W$1587&lt;&gt;2)*$W$1587+($AE$1587&lt;&gt;2)*$AE$1587+($AM$1587&lt;&gt;2)*$AM$1587)/(($G$1587&lt;&gt;2)+($O$1587&lt;&gt;2)+($W$1587&lt;&gt;2)+($AE$1587&lt;&gt;2)+($AM$1587&lt;&gt;2))&gt;=0.5,1,0))</f>
        <v/>
      </c>
      <c r="AV1587" s="8">
        <f>IF(($H$1587&lt;&gt;2)+($P$1587&lt;&gt;2)+($X$1587&lt;&gt;2)+($AF$1587&lt;&gt;2)+($AN$1587&lt;&gt;2)=0,2,IF((($H$1587&lt;&gt;2)*$H$1587+($P$1587&lt;&gt;2)*$P$1587+($X$1587&lt;&gt;2)*$X$1587+($AF$1587&lt;&gt;2)*$AF$1587+($AN$1587&lt;&gt;2)*$AN$1587)/(($H$1587&lt;&gt;2)+($P$1587&lt;&gt;2)+($X$1587&lt;&gt;2)+($AF$1587&lt;&gt;2)+($AN$1587&lt;&gt;2))&gt;=0.5,1,0))</f>
        <v/>
      </c>
      <c r="AX1587" s="16">
        <f>'Ground truth'!$B$19</f>
        <v/>
      </c>
      <c r="AY1587" s="16">
        <f>'Ground truth'!$C$19</f>
        <v/>
      </c>
      <c r="AZ1587" s="16">
        <f>'Ground truth'!$D$19</f>
        <v/>
      </c>
      <c r="BA1587" s="16">
        <f>'Ground truth'!$E$19</f>
        <v/>
      </c>
      <c r="BB1587" s="16">
        <f>'Ground truth'!$F$19</f>
        <v/>
      </c>
      <c r="BC1587" s="16">
        <f>'Ground truth'!$G$19</f>
        <v/>
      </c>
      <c r="BD1587" s="16">
        <f>'Ground truth'!$H$19</f>
        <v/>
      </c>
    </row>
    <row r="1588">
      <c r="A1588" s="3" t="inlineStr">
        <is>
          <t>Torque Adjustment</t>
        </is>
      </c>
      <c r="B1588" s="8" t="n">
        <v>0</v>
      </c>
      <c r="C1588" s="8" t="n">
        <v>0</v>
      </c>
      <c r="D1588" s="8" t="n">
        <v>1</v>
      </c>
      <c r="E1588" s="8" t="n">
        <v>0</v>
      </c>
      <c r="F1588" s="8" t="n">
        <v>0</v>
      </c>
      <c r="G1588" s="8" t="n">
        <v>0</v>
      </c>
      <c r="H1588" s="8" t="n">
        <v>1</v>
      </c>
      <c r="J1588" s="8" t="n">
        <v>1</v>
      </c>
      <c r="K1588" s="8" t="n">
        <v>0</v>
      </c>
      <c r="L1588" s="8" t="n">
        <v>0</v>
      </c>
      <c r="M1588" s="8" t="n">
        <v>1</v>
      </c>
      <c r="N1588" s="8" t="n">
        <v>0</v>
      </c>
      <c r="O1588" s="8" t="n">
        <v>0</v>
      </c>
      <c r="P1588" s="8" t="n">
        <v>1</v>
      </c>
      <c r="R1588" s="8" t="n">
        <v>1</v>
      </c>
      <c r="S1588" s="8" t="n">
        <v>0</v>
      </c>
      <c r="T1588" s="8" t="n">
        <v>0</v>
      </c>
      <c r="U1588" s="8" t="n">
        <v>1</v>
      </c>
      <c r="V1588" s="8" t="n">
        <v>0</v>
      </c>
      <c r="W1588" s="8" t="n">
        <v>0</v>
      </c>
      <c r="X1588" s="8" t="n">
        <v>1</v>
      </c>
      <c r="Z1588" s="8" t="n">
        <v>1</v>
      </c>
      <c r="AA1588" s="8" t="n">
        <v>0</v>
      </c>
      <c r="AB1588" s="8" t="n">
        <v>0</v>
      </c>
      <c r="AC1588" s="8" t="n">
        <v>1</v>
      </c>
      <c r="AD1588" s="8" t="n">
        <v>0</v>
      </c>
      <c r="AE1588" s="8" t="n">
        <v>0</v>
      </c>
      <c r="AF1588" s="8" t="n">
        <v>1</v>
      </c>
      <c r="AH1588" s="8" t="n">
        <v>1</v>
      </c>
      <c r="AI1588" s="8" t="n">
        <v>0</v>
      </c>
      <c r="AJ1588" s="8" t="n">
        <v>0</v>
      </c>
      <c r="AK1588" s="8" t="n">
        <v>1</v>
      </c>
      <c r="AL1588" s="8" t="n">
        <v>0</v>
      </c>
      <c r="AM1588" s="8" t="n">
        <v>0</v>
      </c>
      <c r="AN1588" s="8" t="n">
        <v>1</v>
      </c>
      <c r="AP1588" s="8">
        <f>IF(($B$1588&lt;&gt;2)+($J$1588&lt;&gt;2)+($R$1588&lt;&gt;2)+($Z$1588&lt;&gt;2)+($AH$1588&lt;&gt;2)=0,2,IF((($B$1588&lt;&gt;2)*$B$1588+($J$1588&lt;&gt;2)*$J$1588+($R$1588&lt;&gt;2)*$R$1588+($Z$1588&lt;&gt;2)*$Z$1588+($AH$1588&lt;&gt;2)*$AH$1588)/(($B$1588&lt;&gt;2)+($J$1588&lt;&gt;2)+($R$1588&lt;&gt;2)+($Z$1588&lt;&gt;2)+($AH$1588&lt;&gt;2))&gt;=0.5,1,0))</f>
        <v/>
      </c>
      <c r="AQ1588" s="8">
        <f>IF(($C$1588&lt;&gt;2)+($K$1588&lt;&gt;2)+($S$1588&lt;&gt;2)+($AA$1588&lt;&gt;2)+($AI$1588&lt;&gt;2)=0,2,IF((($C$1588&lt;&gt;2)*$C$1588+($K$1588&lt;&gt;2)*$K$1588+($S$1588&lt;&gt;2)*$S$1588+($AA$1588&lt;&gt;2)*$AA$1588+($AI$1588&lt;&gt;2)*$AI$1588)/(($C$1588&lt;&gt;2)+($K$1588&lt;&gt;2)+($S$1588&lt;&gt;2)+($AA$1588&lt;&gt;2)+($AI$1588&lt;&gt;2))&gt;=0.5,1,0))</f>
        <v/>
      </c>
      <c r="AR1588" s="8">
        <f>IF(($D$1588&lt;&gt;2)+($L$1588&lt;&gt;2)+($T$1588&lt;&gt;2)+($AB$1588&lt;&gt;2)+($AJ$1588&lt;&gt;2)=0,2,IF((($D$1588&lt;&gt;2)*$D$1588+($L$1588&lt;&gt;2)*$L$1588+($T$1588&lt;&gt;2)*$T$1588+($AB$1588&lt;&gt;2)*$AB$1588+($AJ$1588&lt;&gt;2)*$AJ$1588)/(($D$1588&lt;&gt;2)+($L$1588&lt;&gt;2)+($T$1588&lt;&gt;2)+($AB$1588&lt;&gt;2)+($AJ$1588&lt;&gt;2))&gt;=0.5,1,0))</f>
        <v/>
      </c>
      <c r="AS1588" s="8">
        <f>IF(($E$1588&lt;&gt;2)+($M$1588&lt;&gt;2)+($U$1588&lt;&gt;2)+($AC$1588&lt;&gt;2)+($AK$1588&lt;&gt;2)=0,2,IF((($E$1588&lt;&gt;2)*$E$1588+($M$1588&lt;&gt;2)*$M$1588+($U$1588&lt;&gt;2)*$U$1588+($AC$1588&lt;&gt;2)*$AC$1588+($AK$1588&lt;&gt;2)*$AK$1588)/(($E$1588&lt;&gt;2)+($M$1588&lt;&gt;2)+($U$1588&lt;&gt;2)+($AC$1588&lt;&gt;2)+($AK$1588&lt;&gt;2))&gt;=0.5,1,0))</f>
        <v/>
      </c>
      <c r="AT1588" s="8">
        <f>IF(($F$1588&lt;&gt;2)+($N$1588&lt;&gt;2)+($V$1588&lt;&gt;2)+($AD$1588&lt;&gt;2)+($AL$1588&lt;&gt;2)=0,2,IF((($F$1588&lt;&gt;2)*$F$1588+($N$1588&lt;&gt;2)*$N$1588+($V$1588&lt;&gt;2)*$V$1588+($AD$1588&lt;&gt;2)*$AD$1588+($AL$1588&lt;&gt;2)*$AL$1588)/(($F$1588&lt;&gt;2)+($N$1588&lt;&gt;2)+($V$1588&lt;&gt;2)+($AD$1588&lt;&gt;2)+($AL$1588&lt;&gt;2))&gt;=0.5,1,0))</f>
        <v/>
      </c>
      <c r="AU1588" s="8">
        <f>IF(($G$1588&lt;&gt;2)+($O$1588&lt;&gt;2)+($W$1588&lt;&gt;2)+($AE$1588&lt;&gt;2)+($AM$1588&lt;&gt;2)=0,2,IF((($G$1588&lt;&gt;2)*$G$1588+($O$1588&lt;&gt;2)*$O$1588+($W$1588&lt;&gt;2)*$W$1588+($AE$1588&lt;&gt;2)*$AE$1588+($AM$1588&lt;&gt;2)*$AM$1588)/(($G$1588&lt;&gt;2)+($O$1588&lt;&gt;2)+($W$1588&lt;&gt;2)+($AE$1588&lt;&gt;2)+($AM$1588&lt;&gt;2))&gt;=0.5,1,0))</f>
        <v/>
      </c>
      <c r="AV1588" s="8">
        <f>IF(($H$1588&lt;&gt;2)+($P$1588&lt;&gt;2)+($X$1588&lt;&gt;2)+($AF$1588&lt;&gt;2)+($AN$1588&lt;&gt;2)=0,2,IF((($H$1588&lt;&gt;2)*$H$1588+($P$1588&lt;&gt;2)*$P$1588+($X$1588&lt;&gt;2)*$X$1588+($AF$1588&lt;&gt;2)*$AF$1588+($AN$1588&lt;&gt;2)*$AN$1588)/(($H$1588&lt;&gt;2)+($P$1588&lt;&gt;2)+($X$1588&lt;&gt;2)+($AF$1588&lt;&gt;2)+($AN$1588&lt;&gt;2))&gt;=0.5,1,0))</f>
        <v/>
      </c>
      <c r="AX1588" s="16">
        <f>'Ground truth'!$B$20</f>
        <v/>
      </c>
      <c r="AY1588" s="16">
        <f>'Ground truth'!$C$20</f>
        <v/>
      </c>
      <c r="AZ1588" s="16">
        <f>'Ground truth'!$D$20</f>
        <v/>
      </c>
      <c r="BA1588" s="16">
        <f>'Ground truth'!$E$20</f>
        <v/>
      </c>
      <c r="BB1588" s="16">
        <f>'Ground truth'!$F$20</f>
        <v/>
      </c>
      <c r="BC1588" s="16">
        <f>'Ground truth'!$G$20</f>
        <v/>
      </c>
      <c r="BD1588" s="16">
        <f>'Ground truth'!$H$20</f>
        <v/>
      </c>
    </row>
    <row r="1590">
      <c r="A1590" s="17" t="inlineStr">
        <is>
          <t>metrics — confident-only (unsure excluded from denominators)</t>
        </is>
      </c>
      <c r="B1590" s="10" t="inlineStr">
        <is>
          <t>run 1</t>
        </is>
      </c>
      <c r="C1590" s="10" t="inlineStr">
        <is>
          <t>run 2</t>
        </is>
      </c>
      <c r="D1590" s="10" t="inlineStr">
        <is>
          <t>run 3</t>
        </is>
      </c>
      <c r="E1590" s="10" t="inlineStr">
        <is>
          <t>run 4</t>
        </is>
      </c>
      <c r="F1590" s="10" t="inlineStr">
        <is>
          <t>run 5</t>
        </is>
      </c>
      <c r="G1590" s="10" t="inlineStr">
        <is>
          <t>avg-matrix</t>
        </is>
      </c>
      <c r="H1590" s="10" t="inlineStr">
        <is>
          <t>mean</t>
        </is>
      </c>
      <c r="I1590" s="10" t="inlineStr">
        <is>
          <t>std (pop.)</t>
        </is>
      </c>
      <c r="J1590" s="17" t="inlineStr">
        <is>
          <t>notes</t>
        </is>
      </c>
    </row>
    <row r="1591">
      <c r="A1591" s="7" t="inlineStr">
        <is>
          <t>TP</t>
        </is>
      </c>
      <c r="B1591" s="7">
        <f>SUMPRODUCT(($B$1582:$H$1588=1)*('Ground truth'!$B$14:$H$20=1))</f>
        <v/>
      </c>
      <c r="C1591" s="7">
        <f>SUMPRODUCT(($J$1582:$P$1588=1)*('Ground truth'!$B$14:$H$20=1))</f>
        <v/>
      </c>
      <c r="D1591" s="7">
        <f>SUMPRODUCT(($R$1582:$X$1588=1)*('Ground truth'!$B$14:$H$20=1))</f>
        <v/>
      </c>
      <c r="E1591" s="7">
        <f>SUMPRODUCT(($Z$1582:$AF$1588=1)*('Ground truth'!$B$14:$H$20=1))</f>
        <v/>
      </c>
      <c r="F1591" s="7">
        <f>SUMPRODUCT(($AH$1582:$AN$1588=1)*('Ground truth'!$B$14:$H$20=1))</f>
        <v/>
      </c>
      <c r="G1591" s="7">
        <f>SUMPRODUCT(($AP$1582:$AV$1588=1)*('Ground truth'!$B$14:$H$20=1))</f>
        <v/>
      </c>
      <c r="H1591" s="12">
        <f>AVERAGE($B$1591:$F$1591)</f>
        <v/>
      </c>
      <c r="I1591" s="12">
        <f>STDEV.P($B$1591:$F$1591)</f>
        <v/>
      </c>
    </row>
    <row r="1592">
      <c r="A1592" s="7" t="inlineStr">
        <is>
          <t>TN</t>
        </is>
      </c>
      <c r="B1592" s="7">
        <f>SUMPRODUCT(($B$1582:$H$1588=0)*('Ground truth'!$B$14:$H$20=0))</f>
        <v/>
      </c>
      <c r="C1592" s="7">
        <f>SUMPRODUCT(($J$1582:$P$1588=0)*('Ground truth'!$B$14:$H$20=0))</f>
        <v/>
      </c>
      <c r="D1592" s="7">
        <f>SUMPRODUCT(($R$1582:$X$1588=0)*('Ground truth'!$B$14:$H$20=0))</f>
        <v/>
      </c>
      <c r="E1592" s="7">
        <f>SUMPRODUCT(($Z$1582:$AF$1588=0)*('Ground truth'!$B$14:$H$20=0))</f>
        <v/>
      </c>
      <c r="F1592" s="7">
        <f>SUMPRODUCT(($AH$1582:$AN$1588=0)*('Ground truth'!$B$14:$H$20=0))</f>
        <v/>
      </c>
      <c r="G1592" s="7">
        <f>SUMPRODUCT(($AP$1582:$AV$1588=0)*('Ground truth'!$B$14:$H$20=0))</f>
        <v/>
      </c>
      <c r="H1592" s="12">
        <f>AVERAGE($B$1592:$F$1592)</f>
        <v/>
      </c>
      <c r="I1592" s="12">
        <f>STDEV.P($B$1592:$F$1592)</f>
        <v/>
      </c>
    </row>
    <row r="1593">
      <c r="A1593" s="7" t="inlineStr">
        <is>
          <t>FP</t>
        </is>
      </c>
      <c r="B1593" s="7">
        <f>SUMPRODUCT(($B$1582:$H$1588=1)*('Ground truth'!$B$14:$H$20=0))</f>
        <v/>
      </c>
      <c r="C1593" s="7">
        <f>SUMPRODUCT(($J$1582:$P$1588=1)*('Ground truth'!$B$14:$H$20=0))</f>
        <v/>
      </c>
      <c r="D1593" s="7">
        <f>SUMPRODUCT(($R$1582:$X$1588=1)*('Ground truth'!$B$14:$H$20=0))</f>
        <v/>
      </c>
      <c r="E1593" s="7">
        <f>SUMPRODUCT(($Z$1582:$AF$1588=1)*('Ground truth'!$B$14:$H$20=0))</f>
        <v/>
      </c>
      <c r="F1593" s="7">
        <f>SUMPRODUCT(($AH$1582:$AN$1588=1)*('Ground truth'!$B$14:$H$20=0))</f>
        <v/>
      </c>
      <c r="G1593" s="7">
        <f>SUMPRODUCT(($AP$1582:$AV$1588=1)*('Ground truth'!$B$14:$H$20=0))</f>
        <v/>
      </c>
      <c r="H1593" s="12">
        <f>AVERAGE($B$1593:$F$1593)</f>
        <v/>
      </c>
      <c r="I1593" s="12">
        <f>STDEV.P($B$1593:$F$1593)</f>
        <v/>
      </c>
    </row>
    <row r="1594">
      <c r="A1594" s="7" t="inlineStr">
        <is>
          <t>FN</t>
        </is>
      </c>
      <c r="B1594" s="7">
        <f>SUMPRODUCT(($B$1582:$H$1588=0)*('Ground truth'!$B$14:$H$20=1))</f>
        <v/>
      </c>
      <c r="C1594" s="7">
        <f>SUMPRODUCT(($J$1582:$P$1588=0)*('Ground truth'!$B$14:$H$20=1))</f>
        <v/>
      </c>
      <c r="D1594" s="7">
        <f>SUMPRODUCT(($R$1582:$X$1588=0)*('Ground truth'!$B$14:$H$20=1))</f>
        <v/>
      </c>
      <c r="E1594" s="7">
        <f>SUMPRODUCT(($Z$1582:$AF$1588=0)*('Ground truth'!$B$14:$H$20=1))</f>
        <v/>
      </c>
      <c r="F1594" s="7">
        <f>SUMPRODUCT(($AH$1582:$AN$1588=0)*('Ground truth'!$B$14:$H$20=1))</f>
        <v/>
      </c>
      <c r="G1594" s="7">
        <f>SUMPRODUCT(($AP$1582:$AV$1588=0)*('Ground truth'!$B$14:$H$20=1))</f>
        <v/>
      </c>
      <c r="H1594" s="12">
        <f>AVERAGE($B$1594:$F$1594)</f>
        <v/>
      </c>
      <c r="I1594" s="12">
        <f>STDEV.P($B$1594:$F$1594)</f>
        <v/>
      </c>
    </row>
    <row r="1595">
      <c r="A1595" s="4" t="inlineStr">
        <is>
          <t>Precision</t>
        </is>
      </c>
      <c r="B1595" s="12">
        <f>IFERROR($B$1591/($B$1591+$B$1593),0)</f>
        <v/>
      </c>
      <c r="C1595" s="12">
        <f>IFERROR($C$1591/($C$1591+$C$1593),0)</f>
        <v/>
      </c>
      <c r="D1595" s="12">
        <f>IFERROR($D$1591/($D$1591+$D$1593),0)</f>
        <v/>
      </c>
      <c r="E1595" s="12">
        <f>IFERROR($E$1591/($E$1591+$E$1593),0)</f>
        <v/>
      </c>
      <c r="F1595" s="12">
        <f>IFERROR($F$1591/($F$1591+$F$1593),0)</f>
        <v/>
      </c>
      <c r="G1595" s="12">
        <f>IFERROR($G$1591/($G$1591+$G$1593),0)</f>
        <v/>
      </c>
      <c r="H1595" s="18">
        <f>AVERAGE($B$1595:$F$1595)</f>
        <v/>
      </c>
      <c r="I1595" s="18">
        <f>STDEV.P($B$1595:$F$1595)</f>
        <v/>
      </c>
    </row>
    <row r="1596">
      <c r="A1596" s="4" t="inlineStr">
        <is>
          <t>Recall</t>
        </is>
      </c>
      <c r="B1596" s="12">
        <f>IFERROR($B$1591/($B$1591+$B$1594),0)</f>
        <v/>
      </c>
      <c r="C1596" s="12">
        <f>IFERROR($C$1591/($C$1591+$C$1594),0)</f>
        <v/>
      </c>
      <c r="D1596" s="12">
        <f>IFERROR($D$1591/($D$1591+$D$1594),0)</f>
        <v/>
      </c>
      <c r="E1596" s="12">
        <f>IFERROR($E$1591/($E$1591+$E$1594),0)</f>
        <v/>
      </c>
      <c r="F1596" s="12">
        <f>IFERROR($F$1591/($F$1591+$F$1594),0)</f>
        <v/>
      </c>
      <c r="G1596" s="12">
        <f>IFERROR($G$1591/($G$1591+$G$1594),0)</f>
        <v/>
      </c>
      <c r="H1596" s="18">
        <f>AVERAGE($B$1596:$F$1596)</f>
        <v/>
      </c>
      <c r="I1596" s="18">
        <f>STDEV.P($B$1596:$F$1596)</f>
        <v/>
      </c>
    </row>
    <row r="1597">
      <c r="A1597" s="4" t="inlineStr">
        <is>
          <t>F1</t>
        </is>
      </c>
      <c r="B1597" s="12">
        <f>IFERROR(2*$B$1595*$B$1596/($B$1595+$B$1596),0)</f>
        <v/>
      </c>
      <c r="C1597" s="12">
        <f>IFERROR(2*$C$1595*$C$1596/($C$1595+$C$1596),0)</f>
        <v/>
      </c>
      <c r="D1597" s="12">
        <f>IFERROR(2*$D$1595*$D$1596/($D$1595+$D$1596),0)</f>
        <v/>
      </c>
      <c r="E1597" s="12">
        <f>IFERROR(2*$E$1595*$E$1596/($E$1595+$E$1596),0)</f>
        <v/>
      </c>
      <c r="F1597" s="12">
        <f>IFERROR(2*$F$1595*$F$1596/($F$1595+$F$1596),0)</f>
        <v/>
      </c>
      <c r="G1597" s="12">
        <f>IFERROR(2*$G$1595*$G$1596/($G$1595+$G$1596),0)</f>
        <v/>
      </c>
      <c r="H1597" s="18">
        <f>AVERAGE($B$1597:$F$1597)</f>
        <v/>
      </c>
      <c r="I1597" s="18">
        <f>STDEV.P($B$1597:$F$1597)</f>
        <v/>
      </c>
    </row>
    <row r="1598">
      <c r="A1598" s="4" t="inlineStr">
        <is>
          <t>Accuracy</t>
        </is>
      </c>
      <c r="B1598" s="12">
        <f>IFERROR(($B$1591+$B$1592)/($B$1591+$B$1592+$B$1593+$B$1594),0)</f>
        <v/>
      </c>
      <c r="C1598" s="12">
        <f>IFERROR(($C$1591+$C$1592)/($C$1591+$C$1592+$C$1593+$C$1594),0)</f>
        <v/>
      </c>
      <c r="D1598" s="12">
        <f>IFERROR(($D$1591+$D$1592)/($D$1591+$D$1592+$D$1593+$D$1594),0)</f>
        <v/>
      </c>
      <c r="E1598" s="12">
        <f>IFERROR(($E$1591+$E$1592)/($E$1591+$E$1592+$E$1593+$E$1594),0)</f>
        <v/>
      </c>
      <c r="F1598" s="12">
        <f>IFERROR(($F$1591+$F$1592)/($F$1591+$F$1592+$F$1593+$F$1594),0)</f>
        <v/>
      </c>
      <c r="G1598" s="12">
        <f>IFERROR(($G$1591+$G$1592)/($G$1591+$G$1592+$G$1593+$G$1594),0)</f>
        <v/>
      </c>
      <c r="H1598" s="18">
        <f>AVERAGE($B$1598:$F$1598)</f>
        <v/>
      </c>
      <c r="I1598" s="18">
        <f>STDEV.P($B$1598:$F$1598)</f>
        <v/>
      </c>
    </row>
    <row r="1599">
      <c r="A1599" s="4" t="inlineStr">
        <is>
          <t>Edit distance</t>
        </is>
      </c>
      <c r="B1599" s="12">
        <f>SUMPRODUCT(ABS('Ground truth'!$B$14:$H$20-$B$1582:$H$1588))</f>
        <v/>
      </c>
      <c r="C1599" s="12">
        <f>SUMPRODUCT(ABS('Ground truth'!$B$14:$H$20-$J$1582:$P$1588))</f>
        <v/>
      </c>
      <c r="D1599" s="12">
        <f>SUMPRODUCT(ABS('Ground truth'!$B$14:$H$20-$R$1582:$X$1588))</f>
        <v/>
      </c>
      <c r="E1599" s="12">
        <f>SUMPRODUCT(ABS('Ground truth'!$B$14:$H$20-$Z$1582:$AF$1588))</f>
        <v/>
      </c>
      <c r="F1599" s="12">
        <f>SUMPRODUCT(ABS('Ground truth'!$B$14:$H$20-$AH$1582:$AN$1588))</f>
        <v/>
      </c>
      <c r="G1599" s="12">
        <f>SUMPRODUCT(ABS('Ground truth'!$B$14:$H$20-$AP$1582:$AV$1588))</f>
        <v/>
      </c>
      <c r="H1599" s="18">
        <f>AVERAGE($B$1599:$F$1599)</f>
        <v/>
      </c>
      <c r="I1599" s="18">
        <f>STDEV.P($B$1599:$F$1599)</f>
        <v/>
      </c>
    </row>
    <row r="1600">
      <c r="A1600" s="4" t="inlineStr">
        <is>
          <t>Spectral distance</t>
        </is>
      </c>
      <c r="B1600" s="12">
        <f>SQRT(SUMPRODUCT(('Ground truth'!$K$14:$K$20-$B$1611:$B$1617)^2))</f>
        <v/>
      </c>
      <c r="C1600" s="12">
        <f>SQRT(SUMPRODUCT(('Ground truth'!$K$14:$K$20-$C$1611:$C$1617)^2))</f>
        <v/>
      </c>
      <c r="D1600" s="12">
        <f>SQRT(SUMPRODUCT(('Ground truth'!$K$14:$K$20-$D$1611:$D$1617)^2))</f>
        <v/>
      </c>
      <c r="E1600" s="12">
        <f>SQRT(SUMPRODUCT(('Ground truth'!$K$14:$K$20-$E$1611:$E$1617)^2))</f>
        <v/>
      </c>
      <c r="F1600" s="12">
        <f>SQRT(SUMPRODUCT(('Ground truth'!$K$14:$K$20-$F$1611:$F$1617)^2))</f>
        <v/>
      </c>
      <c r="G1600" s="12">
        <f>SQRT(SUMPRODUCT(('Ground truth'!$K$14:$K$20-$G$1611:$G$1617)^2))</f>
        <v/>
      </c>
      <c r="H1600" s="18">
        <f>AVERAGE($B$1600:$F$1600)</f>
        <v/>
      </c>
      <c r="I1600" s="18">
        <f>STDEV.P($B$1600:$F$1600)</f>
        <v/>
      </c>
    </row>
    <row r="1601">
      <c r="A1601" s="4" t="inlineStr">
        <is>
          <t>Unsure cells</t>
        </is>
      </c>
      <c r="B1601" s="7">
        <f>COUNTIF($B$1582:$H$1588,2)</f>
        <v/>
      </c>
      <c r="C1601" s="7">
        <f>COUNTIF($J$1582:$P$1588,2)</f>
        <v/>
      </c>
      <c r="D1601" s="7">
        <f>COUNTIF($R$1582:$X$1588,2)</f>
        <v/>
      </c>
      <c r="E1601" s="7">
        <f>COUNTIF($Z$1582:$AF$1588,2)</f>
        <v/>
      </c>
      <c r="F1601" s="7">
        <f>COUNTIF($AH$1582:$AN$1588,2)</f>
        <v/>
      </c>
      <c r="G1601" s="7">
        <f>COUNTIF($AP$1582:$AV$1588,2)</f>
        <v/>
      </c>
      <c r="H1601" s="12">
        <f>AVERAGE($B$1601:$F$1601)</f>
        <v/>
      </c>
      <c r="I1601" s="12">
        <f>STDEV.P($B$1601:$F$1601)</f>
        <v/>
      </c>
    </row>
    <row r="1602">
      <c r="A1602" s="3" t="inlineStr">
        <is>
          <t>eigenvalues (real part, numpy order; pasted)</t>
        </is>
      </c>
    </row>
    <row r="1603">
      <c r="A1603" s="3" t="inlineStr">
        <is>
          <t xml:space="preserve">  λ1</t>
        </is>
      </c>
      <c r="B1603" s="19" t="n">
        <v>3.228328215946634</v>
      </c>
      <c r="C1603" s="19" t="n">
        <v>3.77107474397287</v>
      </c>
      <c r="D1603" s="19" t="n">
        <v>3.77107474397287</v>
      </c>
      <c r="E1603" s="19" t="n">
        <v>3.77107474397287</v>
      </c>
      <c r="F1603" s="19" t="n">
        <v>3.77107474397287</v>
      </c>
      <c r="G1603" s="19" t="n">
        <v>3.77107474397287</v>
      </c>
    </row>
    <row r="1604">
      <c r="A1604" s="3" t="inlineStr">
        <is>
          <t xml:space="preserve">  λ2</t>
        </is>
      </c>
      <c r="B1604" s="19" t="n">
        <v>-0.7746228995044904</v>
      </c>
      <c r="C1604" s="19" t="n">
        <v>2.102709306538904</v>
      </c>
      <c r="D1604" s="19" t="n">
        <v>2.102709306538904</v>
      </c>
      <c r="E1604" s="19" t="n">
        <v>2.102709306538904</v>
      </c>
      <c r="F1604" s="19" t="n">
        <v>2.102709306538904</v>
      </c>
      <c r="G1604" s="19" t="n">
        <v>2.102709306538904</v>
      </c>
    </row>
    <row r="1605">
      <c r="A1605" s="3" t="inlineStr">
        <is>
          <t xml:space="preserve">  λ3</t>
        </is>
      </c>
      <c r="B1605" s="19" t="n">
        <v>2.166863409614441e-16</v>
      </c>
      <c r="C1605" s="19" t="n">
        <v>1.695713270135871</v>
      </c>
      <c r="D1605" s="19" t="n">
        <v>1.695713270135871</v>
      </c>
      <c r="E1605" s="19" t="n">
        <v>1.695713270135871</v>
      </c>
      <c r="F1605" s="19" t="n">
        <v>1.695713270135871</v>
      </c>
      <c r="G1605" s="19" t="n">
        <v>1.695713270135871</v>
      </c>
    </row>
    <row r="1606">
      <c r="A1606" s="3" t="inlineStr">
        <is>
          <t xml:space="preserve">  λ4</t>
        </is>
      </c>
      <c r="B1606" s="19" t="n">
        <v>1.185885346426459</v>
      </c>
      <c r="C1606" s="19" t="n">
        <v>-0.9542294850471408</v>
      </c>
      <c r="D1606" s="19" t="n">
        <v>-0.9542294850471408</v>
      </c>
      <c r="E1606" s="19" t="n">
        <v>-0.9542294850471408</v>
      </c>
      <c r="F1606" s="19" t="n">
        <v>-0.9542294850471408</v>
      </c>
      <c r="G1606" s="19" t="n">
        <v>-0.9542294850471408</v>
      </c>
    </row>
    <row r="1607">
      <c r="A1607" s="3" t="inlineStr">
        <is>
          <t xml:space="preserve">  λ5</t>
        </is>
      </c>
      <c r="B1607" s="19" t="n">
        <v>2.360409337131393</v>
      </c>
      <c r="C1607" s="19" t="n">
        <v>-0.4556048657300636</v>
      </c>
      <c r="D1607" s="19" t="n">
        <v>-0.4556048657300636</v>
      </c>
      <c r="E1607" s="19" t="n">
        <v>-0.4556048657300636</v>
      </c>
      <c r="F1607" s="19" t="n">
        <v>-0.4556048657300636</v>
      </c>
      <c r="G1607" s="19" t="n">
        <v>-0.4556048657300636</v>
      </c>
    </row>
    <row r="1608">
      <c r="A1608" s="3" t="inlineStr">
        <is>
          <t xml:space="preserve">  λ6</t>
        </is>
      </c>
      <c r="B1608" s="19" t="n">
        <v>0</v>
      </c>
      <c r="C1608" s="19" t="n">
        <v>0.4941701607761914</v>
      </c>
      <c r="D1608" s="19" t="n">
        <v>0.4941701607761914</v>
      </c>
      <c r="E1608" s="19" t="n">
        <v>0.4941701607761914</v>
      </c>
      <c r="F1608" s="19" t="n">
        <v>0.4941701607761914</v>
      </c>
      <c r="G1608" s="19" t="n">
        <v>0.4941701607761914</v>
      </c>
    </row>
    <row r="1609">
      <c r="A1609" s="3" t="inlineStr">
        <is>
          <t xml:space="preserve">  λ7</t>
        </is>
      </c>
      <c r="B1609" s="19" t="n">
        <v>1</v>
      </c>
      <c r="C1609" s="19" t="n">
        <v>0.346166869353365</v>
      </c>
      <c r="D1609" s="19" t="n">
        <v>0.346166869353365</v>
      </c>
      <c r="E1609" s="19" t="n">
        <v>0.346166869353365</v>
      </c>
      <c r="F1609" s="19" t="n">
        <v>0.346166869353365</v>
      </c>
      <c r="G1609" s="19" t="n">
        <v>0.346166869353365</v>
      </c>
    </row>
    <row r="1610">
      <c r="A1610" s="3" t="inlineStr">
        <is>
          <t>eigenvalues sorted desc (LARGE)</t>
        </is>
      </c>
    </row>
    <row r="1611">
      <c r="A1611" s="3" t="inlineStr">
        <is>
          <t xml:space="preserve">  λ(1)</t>
        </is>
      </c>
      <c r="B1611" s="19">
        <f>LARGE($B$1603:$B$1609,1)</f>
        <v/>
      </c>
      <c r="C1611" s="19">
        <f>LARGE($C$1603:$C$1609,1)</f>
        <v/>
      </c>
      <c r="D1611" s="19">
        <f>LARGE($D$1603:$D$1609,1)</f>
        <v/>
      </c>
      <c r="E1611" s="19">
        <f>LARGE($E$1603:$E$1609,1)</f>
        <v/>
      </c>
      <c r="F1611" s="19">
        <f>LARGE($F$1603:$F$1609,1)</f>
        <v/>
      </c>
      <c r="G1611" s="19">
        <f>LARGE($G$1603:$G$1609,1)</f>
        <v/>
      </c>
    </row>
    <row r="1612">
      <c r="A1612" s="3" t="inlineStr">
        <is>
          <t xml:space="preserve">  λ(2)</t>
        </is>
      </c>
      <c r="B1612" s="19">
        <f>LARGE($B$1603:$B$1609,2)</f>
        <v/>
      </c>
      <c r="C1612" s="19">
        <f>LARGE($C$1603:$C$1609,2)</f>
        <v/>
      </c>
      <c r="D1612" s="19">
        <f>LARGE($D$1603:$D$1609,2)</f>
        <v/>
      </c>
      <c r="E1612" s="19">
        <f>LARGE($E$1603:$E$1609,2)</f>
        <v/>
      </c>
      <c r="F1612" s="19">
        <f>LARGE($F$1603:$F$1609,2)</f>
        <v/>
      </c>
      <c r="G1612" s="19">
        <f>LARGE($G$1603:$G$1609,2)</f>
        <v/>
      </c>
    </row>
    <row r="1613">
      <c r="A1613" s="3" t="inlineStr">
        <is>
          <t xml:space="preserve">  λ(3)</t>
        </is>
      </c>
      <c r="B1613" s="19">
        <f>LARGE($B$1603:$B$1609,3)</f>
        <v/>
      </c>
      <c r="C1613" s="19">
        <f>LARGE($C$1603:$C$1609,3)</f>
        <v/>
      </c>
      <c r="D1613" s="19">
        <f>LARGE($D$1603:$D$1609,3)</f>
        <v/>
      </c>
      <c r="E1613" s="19">
        <f>LARGE($E$1603:$E$1609,3)</f>
        <v/>
      </c>
      <c r="F1613" s="19">
        <f>LARGE($F$1603:$F$1609,3)</f>
        <v/>
      </c>
      <c r="G1613" s="19">
        <f>LARGE($G$1603:$G$1609,3)</f>
        <v/>
      </c>
    </row>
    <row r="1614">
      <c r="A1614" s="3" t="inlineStr">
        <is>
          <t xml:space="preserve">  λ(4)</t>
        </is>
      </c>
      <c r="B1614" s="19">
        <f>LARGE($B$1603:$B$1609,4)</f>
        <v/>
      </c>
      <c r="C1614" s="19">
        <f>LARGE($C$1603:$C$1609,4)</f>
        <v/>
      </c>
      <c r="D1614" s="19">
        <f>LARGE($D$1603:$D$1609,4)</f>
        <v/>
      </c>
      <c r="E1614" s="19">
        <f>LARGE($E$1603:$E$1609,4)</f>
        <v/>
      </c>
      <c r="F1614" s="19">
        <f>LARGE($F$1603:$F$1609,4)</f>
        <v/>
      </c>
      <c r="G1614" s="19">
        <f>LARGE($G$1603:$G$1609,4)</f>
        <v/>
      </c>
    </row>
    <row r="1615">
      <c r="A1615" s="3" t="inlineStr">
        <is>
          <t xml:space="preserve">  λ(5)</t>
        </is>
      </c>
      <c r="B1615" s="19">
        <f>LARGE($B$1603:$B$1609,5)</f>
        <v/>
      </c>
      <c r="C1615" s="19">
        <f>LARGE($C$1603:$C$1609,5)</f>
        <v/>
      </c>
      <c r="D1615" s="19">
        <f>LARGE($D$1603:$D$1609,5)</f>
        <v/>
      </c>
      <c r="E1615" s="19">
        <f>LARGE($E$1603:$E$1609,5)</f>
        <v/>
      </c>
      <c r="F1615" s="19">
        <f>LARGE($F$1603:$F$1609,5)</f>
        <v/>
      </c>
      <c r="G1615" s="19">
        <f>LARGE($G$1603:$G$1609,5)</f>
        <v/>
      </c>
    </row>
    <row r="1616">
      <c r="A1616" s="3" t="inlineStr">
        <is>
          <t xml:space="preserve">  λ(6)</t>
        </is>
      </c>
      <c r="B1616" s="19">
        <f>LARGE($B$1603:$B$1609,6)</f>
        <v/>
      </c>
      <c r="C1616" s="19">
        <f>LARGE($C$1603:$C$1609,6)</f>
        <v/>
      </c>
      <c r="D1616" s="19">
        <f>LARGE($D$1603:$D$1609,6)</f>
        <v/>
      </c>
      <c r="E1616" s="19">
        <f>LARGE($E$1603:$E$1609,6)</f>
        <v/>
      </c>
      <c r="F1616" s="19">
        <f>LARGE($F$1603:$F$1609,6)</f>
        <v/>
      </c>
      <c r="G1616" s="19">
        <f>LARGE($G$1603:$G$1609,6)</f>
        <v/>
      </c>
    </row>
    <row r="1617">
      <c r="A1617" s="3" t="inlineStr">
        <is>
          <t xml:space="preserve">  λ(7)</t>
        </is>
      </c>
      <c r="B1617" s="19">
        <f>LARGE($B$1603:$B$1609,7)</f>
        <v/>
      </c>
      <c r="C1617" s="19">
        <f>LARGE($C$1603:$C$1609,7)</f>
        <v/>
      </c>
      <c r="D1617" s="19">
        <f>LARGE($D$1603:$D$1609,7)</f>
        <v/>
      </c>
      <c r="E1617" s="19">
        <f>LARGE($E$1603:$E$1609,7)</f>
        <v/>
      </c>
      <c r="F1617" s="19">
        <f>LARGE($F$1603:$F$1609,7)</f>
        <v/>
      </c>
      <c r="G1617" s="19">
        <f>LARGE($G$1603:$G$1609,7)</f>
        <v/>
      </c>
    </row>
    <row r="1618">
      <c r="A1618" s="3" t="inlineStr">
        <is>
          <t>check: Σeig − trace (→0)</t>
        </is>
      </c>
      <c r="B1618" s="3">
        <f>ROUND(SUM($B$1603:$B$1609)-($B$1582+$C$1583+$D$1584+$E$1585+$F$1586+$G$1587+$H$1588),6)</f>
        <v/>
      </c>
      <c r="C1618" s="3">
        <f>ROUND(SUM($C$1603:$C$1609)-($J$1582+$K$1583+$L$1584+$M$1585+$N$1586+$O$1587+$P$1588),6)</f>
        <v/>
      </c>
      <c r="D1618" s="3">
        <f>ROUND(SUM($D$1603:$D$1609)-($R$1582+$S$1583+$T$1584+$U$1585+$V$1586+$W$1587+$X$1588),6)</f>
        <v/>
      </c>
      <c r="E1618" s="3">
        <f>ROUND(SUM($E$1603:$E$1609)-($Z$1582+$AA$1583+$AB$1584+$AC$1585+$AD$1586+$AE$1587+$AF$1588),6)</f>
        <v/>
      </c>
      <c r="F1618" s="3">
        <f>ROUND(SUM($F$1603:$F$1609)-($AH$1582+$AI$1583+$AJ$1584+$AK$1585+$AL$1586+$AM$1587+$AN$1588),6)</f>
        <v/>
      </c>
      <c r="G1618" s="3">
        <f>ROUND(SUM($G$1603:$G$1609)-($AP$1582+$AQ$1583+$AR$1584+$AS$1585+$AT$1586+$AU$1587+$AV$1588),6)</f>
        <v/>
      </c>
    </row>
    <row r="1619">
      <c r="A1619" s="3" t="inlineStr">
        <is>
          <t>check: Πeig − det (→0)</t>
        </is>
      </c>
      <c r="B1619" s="3">
        <f>ROUND(MDETERM($B$1582:$H$1588)-PRODUCT($B$1603:$B$1609),6)</f>
        <v/>
      </c>
      <c r="C1619" s="3">
        <f>ROUND(MDETERM($J$1582:$P$1588)-PRODUCT($C$1603:$C$1609),6)</f>
        <v/>
      </c>
      <c r="D1619" s="3">
        <f>ROUND(MDETERM($R$1582:$X$1588)-PRODUCT($D$1603:$D$1609),6)</f>
        <v/>
      </c>
      <c r="E1619" s="3">
        <f>ROUND(MDETERM($Z$1582:$AF$1588)-PRODUCT($E$1603:$E$1609),6)</f>
        <v/>
      </c>
      <c r="F1619" s="3">
        <f>ROUND(MDETERM($AH$1582:$AN$1588)-PRODUCT($F$1603:$F$1609),6)</f>
        <v/>
      </c>
      <c r="G1619" s="3">
        <f>ROUND(MDETERM($AP$1582:$AV$1588)-PRODUCT($G$1603:$G$1609),6)</f>
        <v/>
      </c>
    </row>
    <row r="1620">
      <c r="A1620" s="3" t="inlineStr">
        <is>
          <t>complex eigenvalues?</t>
        </is>
      </c>
      <c r="B1620" s="3" t="inlineStr"/>
      <c r="C1620" s="3" t="inlineStr"/>
      <c r="D1620" s="3" t="inlineStr"/>
      <c r="E1620" s="3" t="inlineStr"/>
      <c r="F1620" s="3" t="inlineStr"/>
      <c r="G1620" s="3" t="inlineStr"/>
    </row>
    <row r="1621">
      <c r="A1621" s="3" t="inlineStr">
        <is>
          <t>check: det(M − λᵢI) per sorted λ (→0)</t>
        </is>
      </c>
    </row>
    <row r="1622">
      <c r="A1622" s="3" t="inlineStr">
        <is>
          <t xml:space="preserve">  det(M − λ(1)I)</t>
        </is>
      </c>
      <c r="B1622" s="3">
        <f t="array" ref="B1622">ROUND(MDETERM($B$1582:$H$1588-$B$1611*MUNIT(7)),6)</f>
        <v/>
      </c>
      <c r="C1622" s="3">
        <f t="array" ref="C1622">ROUND(MDETERM($J$1582:$P$1588-$C$1611*MUNIT(7)),6)</f>
        <v/>
      </c>
      <c r="D1622" s="3">
        <f t="array" ref="D1622">ROUND(MDETERM($R$1582:$X$1588-$D$1611*MUNIT(7)),6)</f>
        <v/>
      </c>
      <c r="E1622" s="3">
        <f t="array" ref="E1622">ROUND(MDETERM($Z$1582:$AF$1588-$E$1611*MUNIT(7)),6)</f>
        <v/>
      </c>
      <c r="F1622" s="3">
        <f t="array" ref="F1622">ROUND(MDETERM($AH$1582:$AN$1588-$F$1611*MUNIT(7)),6)</f>
        <v/>
      </c>
      <c r="G1622" s="3">
        <f t="array" ref="G1622">ROUND(MDETERM($AP$1582:$AV$1588-$G$1611*MUNIT(7)),6)</f>
        <v/>
      </c>
    </row>
    <row r="1623">
      <c r="A1623" s="3" t="inlineStr">
        <is>
          <t xml:space="preserve">  det(M − λ(2)I)</t>
        </is>
      </c>
      <c r="B1623" s="3">
        <f t="array" ref="B1623">ROUND(MDETERM($B$1582:$H$1588-$B$1612*MUNIT(7)),6)</f>
        <v/>
      </c>
      <c r="C1623" s="3">
        <f t="array" ref="C1623">ROUND(MDETERM($J$1582:$P$1588-$C$1612*MUNIT(7)),6)</f>
        <v/>
      </c>
      <c r="D1623" s="3">
        <f t="array" ref="D1623">ROUND(MDETERM($R$1582:$X$1588-$D$1612*MUNIT(7)),6)</f>
        <v/>
      </c>
      <c r="E1623" s="3">
        <f t="array" ref="E1623">ROUND(MDETERM($Z$1582:$AF$1588-$E$1612*MUNIT(7)),6)</f>
        <v/>
      </c>
      <c r="F1623" s="3">
        <f t="array" ref="F1623">ROUND(MDETERM($AH$1582:$AN$1588-$F$1612*MUNIT(7)),6)</f>
        <v/>
      </c>
      <c r="G1623" s="3">
        <f t="array" ref="G1623">ROUND(MDETERM($AP$1582:$AV$1588-$G$1612*MUNIT(7)),6)</f>
        <v/>
      </c>
    </row>
    <row r="1624">
      <c r="A1624" s="3" t="inlineStr">
        <is>
          <t xml:space="preserve">  det(M − λ(3)I)</t>
        </is>
      </c>
      <c r="B1624" s="3">
        <f t="array" ref="B1624">ROUND(MDETERM($B$1582:$H$1588-$B$1613*MUNIT(7)),6)</f>
        <v/>
      </c>
      <c r="C1624" s="3">
        <f t="array" ref="C1624">ROUND(MDETERM($J$1582:$P$1588-$C$1613*MUNIT(7)),6)</f>
        <v/>
      </c>
      <c r="D1624" s="3">
        <f t="array" ref="D1624">ROUND(MDETERM($R$1582:$X$1588-$D$1613*MUNIT(7)),6)</f>
        <v/>
      </c>
      <c r="E1624" s="3">
        <f t="array" ref="E1624">ROUND(MDETERM($Z$1582:$AF$1588-$E$1613*MUNIT(7)),6)</f>
        <v/>
      </c>
      <c r="F1624" s="3">
        <f t="array" ref="F1624">ROUND(MDETERM($AH$1582:$AN$1588-$F$1613*MUNIT(7)),6)</f>
        <v/>
      </c>
      <c r="G1624" s="3">
        <f t="array" ref="G1624">ROUND(MDETERM($AP$1582:$AV$1588-$G$1613*MUNIT(7)),6)</f>
        <v/>
      </c>
    </row>
    <row r="1625">
      <c r="A1625" s="3" t="inlineStr">
        <is>
          <t xml:space="preserve">  det(M − λ(4)I)</t>
        </is>
      </c>
      <c r="B1625" s="3">
        <f t="array" ref="B1625">ROUND(MDETERM($B$1582:$H$1588-$B$1614*MUNIT(7)),6)</f>
        <v/>
      </c>
      <c r="C1625" s="3">
        <f t="array" ref="C1625">ROUND(MDETERM($J$1582:$P$1588-$C$1614*MUNIT(7)),6)</f>
        <v/>
      </c>
      <c r="D1625" s="3">
        <f t="array" ref="D1625">ROUND(MDETERM($R$1582:$X$1588-$D$1614*MUNIT(7)),6)</f>
        <v/>
      </c>
      <c r="E1625" s="3">
        <f t="array" ref="E1625">ROUND(MDETERM($Z$1582:$AF$1588-$E$1614*MUNIT(7)),6)</f>
        <v/>
      </c>
      <c r="F1625" s="3">
        <f t="array" ref="F1625">ROUND(MDETERM($AH$1582:$AN$1588-$F$1614*MUNIT(7)),6)</f>
        <v/>
      </c>
      <c r="G1625" s="3">
        <f t="array" ref="G1625">ROUND(MDETERM($AP$1582:$AV$1588-$G$1614*MUNIT(7)),6)</f>
        <v/>
      </c>
    </row>
    <row r="1626">
      <c r="A1626" s="3" t="inlineStr">
        <is>
          <t xml:space="preserve">  det(M − λ(5)I)</t>
        </is>
      </c>
      <c r="B1626" s="3">
        <f t="array" ref="B1626">ROUND(MDETERM($B$1582:$H$1588-$B$1615*MUNIT(7)),6)</f>
        <v/>
      </c>
      <c r="C1626" s="3">
        <f t="array" ref="C1626">ROUND(MDETERM($J$1582:$P$1588-$C$1615*MUNIT(7)),6)</f>
        <v/>
      </c>
      <c r="D1626" s="3">
        <f t="array" ref="D1626">ROUND(MDETERM($R$1582:$X$1588-$D$1615*MUNIT(7)),6)</f>
        <v/>
      </c>
      <c r="E1626" s="3">
        <f t="array" ref="E1626">ROUND(MDETERM($Z$1582:$AF$1588-$E$1615*MUNIT(7)),6)</f>
        <v/>
      </c>
      <c r="F1626" s="3">
        <f t="array" ref="F1626">ROUND(MDETERM($AH$1582:$AN$1588-$F$1615*MUNIT(7)),6)</f>
        <v/>
      </c>
      <c r="G1626" s="3">
        <f t="array" ref="G1626">ROUND(MDETERM($AP$1582:$AV$1588-$G$1615*MUNIT(7)),6)</f>
        <v/>
      </c>
    </row>
    <row r="1627">
      <c r="A1627" s="3" t="inlineStr">
        <is>
          <t xml:space="preserve">  det(M − λ(6)I)</t>
        </is>
      </c>
      <c r="B1627" s="3">
        <f t="array" ref="B1627">ROUND(MDETERM($B$1582:$H$1588-$B$1616*MUNIT(7)),6)</f>
        <v/>
      </c>
      <c r="C1627" s="3">
        <f t="array" ref="C1627">ROUND(MDETERM($J$1582:$P$1588-$C$1616*MUNIT(7)),6)</f>
        <v/>
      </c>
      <c r="D1627" s="3">
        <f t="array" ref="D1627">ROUND(MDETERM($R$1582:$X$1588-$D$1616*MUNIT(7)),6)</f>
        <v/>
      </c>
      <c r="E1627" s="3">
        <f t="array" ref="E1627">ROUND(MDETERM($Z$1582:$AF$1588-$E$1616*MUNIT(7)),6)</f>
        <v/>
      </c>
      <c r="F1627" s="3">
        <f t="array" ref="F1627">ROUND(MDETERM($AH$1582:$AN$1588-$F$1616*MUNIT(7)),6)</f>
        <v/>
      </c>
      <c r="G1627" s="3">
        <f t="array" ref="G1627">ROUND(MDETERM($AP$1582:$AV$1588-$G$1616*MUNIT(7)),6)</f>
        <v/>
      </c>
    </row>
    <row r="1628">
      <c r="A1628" s="3" t="inlineStr">
        <is>
          <t xml:space="preserve">  det(M − λ(7)I)</t>
        </is>
      </c>
      <c r="B1628" s="3">
        <f t="array" ref="B1628">ROUND(MDETERM($B$1582:$H$1588-$B$1617*MUNIT(7)),6)</f>
        <v/>
      </c>
      <c r="C1628" s="3">
        <f t="array" ref="C1628">ROUND(MDETERM($J$1582:$P$1588-$C$1617*MUNIT(7)),6)</f>
        <v/>
      </c>
      <c r="D1628" s="3">
        <f t="array" ref="D1628">ROUND(MDETERM($R$1582:$X$1588-$D$1617*MUNIT(7)),6)</f>
        <v/>
      </c>
      <c r="E1628" s="3">
        <f t="array" ref="E1628">ROUND(MDETERM($Z$1582:$AF$1588-$E$1617*MUNIT(7)),6)</f>
        <v/>
      </c>
      <c r="F1628" s="3">
        <f t="array" ref="F1628">ROUND(MDETERM($AH$1582:$AN$1588-$F$1617*MUNIT(7)),6)</f>
        <v/>
      </c>
      <c r="G1628" s="3">
        <f t="array" ref="G1628">ROUND(MDETERM($AP$1582:$AV$1588-$G$1617*MUNIT(7)),6)</f>
        <v/>
      </c>
    </row>
    <row r="1632" ht="16" customHeight="1">
      <c r="A1632" s="14" t="inlineStr">
        <is>
          <t>RAG R1-R2-R3 | llama3.3:70b</t>
        </is>
      </c>
      <c r="B1632" s="9" t="inlineStr">
        <is>
          <t>run 1 (raw, pasted)</t>
        </is>
      </c>
      <c r="J1632" s="9" t="inlineStr">
        <is>
          <t>run 2 (raw, pasted)</t>
        </is>
      </c>
      <c r="R1632" s="9" t="inlineStr">
        <is>
          <t>run 3 (raw, pasted)</t>
        </is>
      </c>
      <c r="Z1632" s="9" t="inlineStr">
        <is>
          <t>run 4 (raw, pasted)</t>
        </is>
      </c>
      <c r="AH1632" s="9" t="inlineStr">
        <is>
          <t>run 5 (raw, pasted)</t>
        </is>
      </c>
      <c r="AP1632" s="9" t="inlineStr">
        <is>
          <t>Step2 average matrix (formula)</t>
        </is>
      </c>
      <c r="AX1632" s="9" t="inlineStr">
        <is>
          <t>ground truth (reference)</t>
        </is>
      </c>
    </row>
    <row r="1633" ht="60" customHeight="1">
      <c r="B1633" s="15" t="inlineStr">
        <is>
          <t>Motor</t>
        </is>
      </c>
      <c r="C1633" s="15" t="inlineStr">
        <is>
          <t>Housing</t>
        </is>
      </c>
      <c r="D1633" s="15" t="inlineStr">
        <is>
          <t>Ring Gear</t>
        </is>
      </c>
      <c r="E1633" s="15" t="inlineStr">
        <is>
          <t>Clip</t>
        </is>
      </c>
      <c r="F1633" s="15" t="inlineStr">
        <is>
          <t>Battery</t>
        </is>
      </c>
      <c r="G1633" s="15" t="inlineStr">
        <is>
          <t>Switch</t>
        </is>
      </c>
      <c r="H1633" s="15" t="inlineStr">
        <is>
          <t>Screwdriver Bit</t>
        </is>
      </c>
      <c r="J1633" s="15" t="inlineStr">
        <is>
          <t>Motor</t>
        </is>
      </c>
      <c r="K1633" s="15" t="inlineStr">
        <is>
          <t>Housing</t>
        </is>
      </c>
      <c r="L1633" s="15" t="inlineStr">
        <is>
          <t>Ring Gear</t>
        </is>
      </c>
      <c r="M1633" s="15" t="inlineStr">
        <is>
          <t>Clip</t>
        </is>
      </c>
      <c r="N1633" s="15" t="inlineStr">
        <is>
          <t>Battery</t>
        </is>
      </c>
      <c r="O1633" s="15" t="inlineStr">
        <is>
          <t>Switch</t>
        </is>
      </c>
      <c r="P1633" s="15" t="inlineStr">
        <is>
          <t>Screwdriver Bit</t>
        </is>
      </c>
      <c r="R1633" s="15" t="inlineStr">
        <is>
          <t>Motor</t>
        </is>
      </c>
      <c r="S1633" s="15" t="inlineStr">
        <is>
          <t>Housing</t>
        </is>
      </c>
      <c r="T1633" s="15" t="inlineStr">
        <is>
          <t>Ring Gear</t>
        </is>
      </c>
      <c r="U1633" s="15" t="inlineStr">
        <is>
          <t>Clip</t>
        </is>
      </c>
      <c r="V1633" s="15" t="inlineStr">
        <is>
          <t>Battery</t>
        </is>
      </c>
      <c r="W1633" s="15" t="inlineStr">
        <is>
          <t>Switch</t>
        </is>
      </c>
      <c r="X1633" s="15" t="inlineStr">
        <is>
          <t>Screwdriver Bit</t>
        </is>
      </c>
      <c r="Z1633" s="15" t="inlineStr">
        <is>
          <t>Motor</t>
        </is>
      </c>
      <c r="AA1633" s="15" t="inlineStr">
        <is>
          <t>Housing</t>
        </is>
      </c>
      <c r="AB1633" s="15" t="inlineStr">
        <is>
          <t>Ring Gear</t>
        </is>
      </c>
      <c r="AC1633" s="15" t="inlineStr">
        <is>
          <t>Clip</t>
        </is>
      </c>
      <c r="AD1633" s="15" t="inlineStr">
        <is>
          <t>Battery</t>
        </is>
      </c>
      <c r="AE1633" s="15" t="inlineStr">
        <is>
          <t>Switch</t>
        </is>
      </c>
      <c r="AF1633" s="15" t="inlineStr">
        <is>
          <t>Screwdriver Bit</t>
        </is>
      </c>
      <c r="AH1633" s="15" t="inlineStr">
        <is>
          <t>Motor</t>
        </is>
      </c>
      <c r="AI1633" s="15" t="inlineStr">
        <is>
          <t>Housing</t>
        </is>
      </c>
      <c r="AJ1633" s="15" t="inlineStr">
        <is>
          <t>Ring Gear</t>
        </is>
      </c>
      <c r="AK1633" s="15" t="inlineStr">
        <is>
          <t>Clip</t>
        </is>
      </c>
      <c r="AL1633" s="15" t="inlineStr">
        <is>
          <t>Battery</t>
        </is>
      </c>
      <c r="AM1633" s="15" t="inlineStr">
        <is>
          <t>Switch</t>
        </is>
      </c>
      <c r="AN1633" s="15" t="inlineStr">
        <is>
          <t>Screwdriver Bit</t>
        </is>
      </c>
      <c r="AP1633" s="15" t="inlineStr">
        <is>
          <t>Motor</t>
        </is>
      </c>
      <c r="AQ1633" s="15" t="inlineStr">
        <is>
          <t>Housing</t>
        </is>
      </c>
      <c r="AR1633" s="15" t="inlineStr">
        <is>
          <t>Ring Gear</t>
        </is>
      </c>
      <c r="AS1633" s="15" t="inlineStr">
        <is>
          <t>Clip</t>
        </is>
      </c>
      <c r="AT1633" s="15" t="inlineStr">
        <is>
          <t>Battery</t>
        </is>
      </c>
      <c r="AU1633" s="15" t="inlineStr">
        <is>
          <t>Switch</t>
        </is>
      </c>
      <c r="AV1633" s="15" t="inlineStr">
        <is>
          <t>Screwdriver Bit</t>
        </is>
      </c>
    </row>
    <row r="1634">
      <c r="A1634" s="3" t="inlineStr">
        <is>
          <t>Motor</t>
        </is>
      </c>
      <c r="B1634" s="8" t="n">
        <v>1</v>
      </c>
      <c r="C1634" s="8" t="n">
        <v>1</v>
      </c>
      <c r="D1634" s="8" t="n">
        <v>1</v>
      </c>
      <c r="E1634" s="8" t="n">
        <v>1</v>
      </c>
      <c r="F1634" s="8" t="n">
        <v>1</v>
      </c>
      <c r="G1634" s="8" t="n">
        <v>1</v>
      </c>
      <c r="H1634" s="8" t="n">
        <v>1</v>
      </c>
      <c r="J1634" s="8" t="n">
        <v>1</v>
      </c>
      <c r="K1634" s="8" t="n">
        <v>1</v>
      </c>
      <c r="L1634" s="8" t="n">
        <v>1</v>
      </c>
      <c r="M1634" s="8" t="n">
        <v>1</v>
      </c>
      <c r="N1634" s="8" t="n">
        <v>1</v>
      </c>
      <c r="O1634" s="8" t="n">
        <v>1</v>
      </c>
      <c r="P1634" s="8" t="n">
        <v>1</v>
      </c>
      <c r="R1634" s="8" t="n">
        <v>1</v>
      </c>
      <c r="S1634" s="8" t="n">
        <v>1</v>
      </c>
      <c r="T1634" s="8" t="n">
        <v>1</v>
      </c>
      <c r="U1634" s="8" t="n">
        <v>1</v>
      </c>
      <c r="V1634" s="8" t="n">
        <v>1</v>
      </c>
      <c r="W1634" s="8" t="n">
        <v>1</v>
      </c>
      <c r="X1634" s="8" t="n">
        <v>1</v>
      </c>
      <c r="Z1634" s="8" t="n">
        <v>1</v>
      </c>
      <c r="AA1634" s="8" t="n">
        <v>1</v>
      </c>
      <c r="AB1634" s="8" t="n">
        <v>1</v>
      </c>
      <c r="AC1634" s="8" t="n">
        <v>1</v>
      </c>
      <c r="AD1634" s="8" t="n">
        <v>1</v>
      </c>
      <c r="AE1634" s="8" t="n">
        <v>1</v>
      </c>
      <c r="AF1634" s="8" t="n">
        <v>1</v>
      </c>
      <c r="AH1634" s="8" t="n">
        <v>1</v>
      </c>
      <c r="AI1634" s="8" t="n">
        <v>1</v>
      </c>
      <c r="AJ1634" s="8" t="n">
        <v>1</v>
      </c>
      <c r="AK1634" s="8" t="n">
        <v>1</v>
      </c>
      <c r="AL1634" s="8" t="n">
        <v>1</v>
      </c>
      <c r="AM1634" s="8" t="n">
        <v>1</v>
      </c>
      <c r="AN1634" s="8" t="n">
        <v>1</v>
      </c>
      <c r="AP1634" s="8">
        <f>IF(($B$1634&lt;&gt;2)+($J$1634&lt;&gt;2)+($R$1634&lt;&gt;2)+($Z$1634&lt;&gt;2)+($AH$1634&lt;&gt;2)=0,2,IF((($B$1634&lt;&gt;2)*$B$1634+($J$1634&lt;&gt;2)*$J$1634+($R$1634&lt;&gt;2)*$R$1634+($Z$1634&lt;&gt;2)*$Z$1634+($AH$1634&lt;&gt;2)*$AH$1634)/(($B$1634&lt;&gt;2)+($J$1634&lt;&gt;2)+($R$1634&lt;&gt;2)+($Z$1634&lt;&gt;2)+($AH$1634&lt;&gt;2))&gt;=0.5,1,0))</f>
        <v/>
      </c>
      <c r="AQ1634" s="8">
        <f>IF(($C$1634&lt;&gt;2)+($K$1634&lt;&gt;2)+($S$1634&lt;&gt;2)+($AA$1634&lt;&gt;2)+($AI$1634&lt;&gt;2)=0,2,IF((($C$1634&lt;&gt;2)*$C$1634+($K$1634&lt;&gt;2)*$K$1634+($S$1634&lt;&gt;2)*$S$1634+($AA$1634&lt;&gt;2)*$AA$1634+($AI$1634&lt;&gt;2)*$AI$1634)/(($C$1634&lt;&gt;2)+($K$1634&lt;&gt;2)+($S$1634&lt;&gt;2)+($AA$1634&lt;&gt;2)+($AI$1634&lt;&gt;2))&gt;=0.5,1,0))</f>
        <v/>
      </c>
      <c r="AR1634" s="8">
        <f>IF(($D$1634&lt;&gt;2)+($L$1634&lt;&gt;2)+($T$1634&lt;&gt;2)+($AB$1634&lt;&gt;2)+($AJ$1634&lt;&gt;2)=0,2,IF((($D$1634&lt;&gt;2)*$D$1634+($L$1634&lt;&gt;2)*$L$1634+($T$1634&lt;&gt;2)*$T$1634+($AB$1634&lt;&gt;2)*$AB$1634+($AJ$1634&lt;&gt;2)*$AJ$1634)/(($D$1634&lt;&gt;2)+($L$1634&lt;&gt;2)+($T$1634&lt;&gt;2)+($AB$1634&lt;&gt;2)+($AJ$1634&lt;&gt;2))&gt;=0.5,1,0))</f>
        <v/>
      </c>
      <c r="AS1634" s="8">
        <f>IF(($E$1634&lt;&gt;2)+($M$1634&lt;&gt;2)+($U$1634&lt;&gt;2)+($AC$1634&lt;&gt;2)+($AK$1634&lt;&gt;2)=0,2,IF((($E$1634&lt;&gt;2)*$E$1634+($M$1634&lt;&gt;2)*$M$1634+($U$1634&lt;&gt;2)*$U$1634+($AC$1634&lt;&gt;2)*$AC$1634+($AK$1634&lt;&gt;2)*$AK$1634)/(($E$1634&lt;&gt;2)+($M$1634&lt;&gt;2)+($U$1634&lt;&gt;2)+($AC$1634&lt;&gt;2)+($AK$1634&lt;&gt;2))&gt;=0.5,1,0))</f>
        <v/>
      </c>
      <c r="AT1634" s="8">
        <f>IF(($F$1634&lt;&gt;2)+($N$1634&lt;&gt;2)+($V$1634&lt;&gt;2)+($AD$1634&lt;&gt;2)+($AL$1634&lt;&gt;2)=0,2,IF((($F$1634&lt;&gt;2)*$F$1634+($N$1634&lt;&gt;2)*$N$1634+($V$1634&lt;&gt;2)*$V$1634+($AD$1634&lt;&gt;2)*$AD$1634+($AL$1634&lt;&gt;2)*$AL$1634)/(($F$1634&lt;&gt;2)+($N$1634&lt;&gt;2)+($V$1634&lt;&gt;2)+($AD$1634&lt;&gt;2)+($AL$1634&lt;&gt;2))&gt;=0.5,1,0))</f>
        <v/>
      </c>
      <c r="AU1634" s="8">
        <f>IF(($G$1634&lt;&gt;2)+($O$1634&lt;&gt;2)+($W$1634&lt;&gt;2)+($AE$1634&lt;&gt;2)+($AM$1634&lt;&gt;2)=0,2,IF((($G$1634&lt;&gt;2)*$G$1634+($O$1634&lt;&gt;2)*$O$1634+($W$1634&lt;&gt;2)*$W$1634+($AE$1634&lt;&gt;2)*$AE$1634+($AM$1634&lt;&gt;2)*$AM$1634)/(($G$1634&lt;&gt;2)+($O$1634&lt;&gt;2)+($W$1634&lt;&gt;2)+($AE$1634&lt;&gt;2)+($AM$1634&lt;&gt;2))&gt;=0.5,1,0))</f>
        <v/>
      </c>
      <c r="AV1634" s="8">
        <f>IF(($H$1634&lt;&gt;2)+($P$1634&lt;&gt;2)+($X$1634&lt;&gt;2)+($AF$1634&lt;&gt;2)+($AN$1634&lt;&gt;2)=0,2,IF((($H$1634&lt;&gt;2)*$H$1634+($P$1634&lt;&gt;2)*$P$1634+($X$1634&lt;&gt;2)*$X$1634+($AF$1634&lt;&gt;2)*$AF$1634+($AN$1634&lt;&gt;2)*$AN$1634)/(($H$1634&lt;&gt;2)+($P$1634&lt;&gt;2)+($X$1634&lt;&gt;2)+($AF$1634&lt;&gt;2)+($AN$1634&lt;&gt;2))&gt;=0.5,1,0))</f>
        <v/>
      </c>
      <c r="AX1634" s="16">
        <f>'Ground truth'!$B$14</f>
        <v/>
      </c>
      <c r="AY1634" s="16">
        <f>'Ground truth'!$C$14</f>
        <v/>
      </c>
      <c r="AZ1634" s="16">
        <f>'Ground truth'!$D$14</f>
        <v/>
      </c>
      <c r="BA1634" s="16">
        <f>'Ground truth'!$E$14</f>
        <v/>
      </c>
      <c r="BB1634" s="16">
        <f>'Ground truth'!$F$14</f>
        <v/>
      </c>
      <c r="BC1634" s="16">
        <f>'Ground truth'!$G$14</f>
        <v/>
      </c>
      <c r="BD1634" s="16">
        <f>'Ground truth'!$H$14</f>
        <v/>
      </c>
    </row>
    <row r="1635">
      <c r="A1635" s="3" t="inlineStr">
        <is>
          <t>Housing</t>
        </is>
      </c>
      <c r="B1635" s="8" t="n">
        <v>1</v>
      </c>
      <c r="C1635" s="8" t="n">
        <v>1</v>
      </c>
      <c r="D1635" s="8" t="n">
        <v>1</v>
      </c>
      <c r="E1635" s="8" t="n">
        <v>1</v>
      </c>
      <c r="F1635" s="8" t="n">
        <v>0</v>
      </c>
      <c r="G1635" s="8" t="n">
        <v>1</v>
      </c>
      <c r="H1635" s="8" t="n">
        <v>0</v>
      </c>
      <c r="J1635" s="8" t="n">
        <v>1</v>
      </c>
      <c r="K1635" s="8" t="n">
        <v>1</v>
      </c>
      <c r="L1635" s="8" t="n">
        <v>1</v>
      </c>
      <c r="M1635" s="8" t="n">
        <v>1</v>
      </c>
      <c r="N1635" s="8" t="n">
        <v>0</v>
      </c>
      <c r="O1635" s="8" t="n">
        <v>1</v>
      </c>
      <c r="P1635" s="8" t="n">
        <v>0</v>
      </c>
      <c r="R1635" s="8" t="n">
        <v>1</v>
      </c>
      <c r="S1635" s="8" t="n">
        <v>1</v>
      </c>
      <c r="T1635" s="8" t="n">
        <v>1</v>
      </c>
      <c r="U1635" s="8" t="n">
        <v>1</v>
      </c>
      <c r="V1635" s="8" t="n">
        <v>0</v>
      </c>
      <c r="W1635" s="8" t="n">
        <v>1</v>
      </c>
      <c r="X1635" s="8" t="n">
        <v>0</v>
      </c>
      <c r="Z1635" s="8" t="n">
        <v>1</v>
      </c>
      <c r="AA1635" s="8" t="n">
        <v>1</v>
      </c>
      <c r="AB1635" s="8" t="n">
        <v>1</v>
      </c>
      <c r="AC1635" s="8" t="n">
        <v>1</v>
      </c>
      <c r="AD1635" s="8" t="n">
        <v>0</v>
      </c>
      <c r="AE1635" s="8" t="n">
        <v>1</v>
      </c>
      <c r="AF1635" s="8" t="n">
        <v>0</v>
      </c>
      <c r="AH1635" s="8" t="n">
        <v>1</v>
      </c>
      <c r="AI1635" s="8" t="n">
        <v>1</v>
      </c>
      <c r="AJ1635" s="8" t="n">
        <v>1</v>
      </c>
      <c r="AK1635" s="8" t="n">
        <v>1</v>
      </c>
      <c r="AL1635" s="8" t="n">
        <v>0</v>
      </c>
      <c r="AM1635" s="8" t="n">
        <v>1</v>
      </c>
      <c r="AN1635" s="8" t="n">
        <v>0</v>
      </c>
      <c r="AP1635" s="8">
        <f>IF(($B$1635&lt;&gt;2)+($J$1635&lt;&gt;2)+($R$1635&lt;&gt;2)+($Z$1635&lt;&gt;2)+($AH$1635&lt;&gt;2)=0,2,IF((($B$1635&lt;&gt;2)*$B$1635+($J$1635&lt;&gt;2)*$J$1635+($R$1635&lt;&gt;2)*$R$1635+($Z$1635&lt;&gt;2)*$Z$1635+($AH$1635&lt;&gt;2)*$AH$1635)/(($B$1635&lt;&gt;2)+($J$1635&lt;&gt;2)+($R$1635&lt;&gt;2)+($Z$1635&lt;&gt;2)+($AH$1635&lt;&gt;2))&gt;=0.5,1,0))</f>
        <v/>
      </c>
      <c r="AQ1635" s="8">
        <f>IF(($C$1635&lt;&gt;2)+($K$1635&lt;&gt;2)+($S$1635&lt;&gt;2)+($AA$1635&lt;&gt;2)+($AI$1635&lt;&gt;2)=0,2,IF((($C$1635&lt;&gt;2)*$C$1635+($K$1635&lt;&gt;2)*$K$1635+($S$1635&lt;&gt;2)*$S$1635+($AA$1635&lt;&gt;2)*$AA$1635+($AI$1635&lt;&gt;2)*$AI$1635)/(($C$1635&lt;&gt;2)+($K$1635&lt;&gt;2)+($S$1635&lt;&gt;2)+($AA$1635&lt;&gt;2)+($AI$1635&lt;&gt;2))&gt;=0.5,1,0))</f>
        <v/>
      </c>
      <c r="AR1635" s="8">
        <f>IF(($D$1635&lt;&gt;2)+($L$1635&lt;&gt;2)+($T$1635&lt;&gt;2)+($AB$1635&lt;&gt;2)+($AJ$1635&lt;&gt;2)=0,2,IF((($D$1635&lt;&gt;2)*$D$1635+($L$1635&lt;&gt;2)*$L$1635+($T$1635&lt;&gt;2)*$T$1635+($AB$1635&lt;&gt;2)*$AB$1635+($AJ$1635&lt;&gt;2)*$AJ$1635)/(($D$1635&lt;&gt;2)+($L$1635&lt;&gt;2)+($T$1635&lt;&gt;2)+($AB$1635&lt;&gt;2)+($AJ$1635&lt;&gt;2))&gt;=0.5,1,0))</f>
        <v/>
      </c>
      <c r="AS1635" s="8">
        <f>IF(($E$1635&lt;&gt;2)+($M$1635&lt;&gt;2)+($U$1635&lt;&gt;2)+($AC$1635&lt;&gt;2)+($AK$1635&lt;&gt;2)=0,2,IF((($E$1635&lt;&gt;2)*$E$1635+($M$1635&lt;&gt;2)*$M$1635+($U$1635&lt;&gt;2)*$U$1635+($AC$1635&lt;&gt;2)*$AC$1635+($AK$1635&lt;&gt;2)*$AK$1635)/(($E$1635&lt;&gt;2)+($M$1635&lt;&gt;2)+($U$1635&lt;&gt;2)+($AC$1635&lt;&gt;2)+($AK$1635&lt;&gt;2))&gt;=0.5,1,0))</f>
        <v/>
      </c>
      <c r="AT1635" s="8">
        <f>IF(($F$1635&lt;&gt;2)+($N$1635&lt;&gt;2)+($V$1635&lt;&gt;2)+($AD$1635&lt;&gt;2)+($AL$1635&lt;&gt;2)=0,2,IF((($F$1635&lt;&gt;2)*$F$1635+($N$1635&lt;&gt;2)*$N$1635+($V$1635&lt;&gt;2)*$V$1635+($AD$1635&lt;&gt;2)*$AD$1635+($AL$1635&lt;&gt;2)*$AL$1635)/(($F$1635&lt;&gt;2)+($N$1635&lt;&gt;2)+($V$1635&lt;&gt;2)+($AD$1635&lt;&gt;2)+($AL$1635&lt;&gt;2))&gt;=0.5,1,0))</f>
        <v/>
      </c>
      <c r="AU1635" s="8">
        <f>IF(($G$1635&lt;&gt;2)+($O$1635&lt;&gt;2)+($W$1635&lt;&gt;2)+($AE$1635&lt;&gt;2)+($AM$1635&lt;&gt;2)=0,2,IF((($G$1635&lt;&gt;2)*$G$1635+($O$1635&lt;&gt;2)*$O$1635+($W$1635&lt;&gt;2)*$W$1635+($AE$1635&lt;&gt;2)*$AE$1635+($AM$1635&lt;&gt;2)*$AM$1635)/(($G$1635&lt;&gt;2)+($O$1635&lt;&gt;2)+($W$1635&lt;&gt;2)+($AE$1635&lt;&gt;2)+($AM$1635&lt;&gt;2))&gt;=0.5,1,0))</f>
        <v/>
      </c>
      <c r="AV1635" s="8">
        <f>IF(($H$1635&lt;&gt;2)+($P$1635&lt;&gt;2)+($X$1635&lt;&gt;2)+($AF$1635&lt;&gt;2)+($AN$1635&lt;&gt;2)=0,2,IF((($H$1635&lt;&gt;2)*$H$1635+($P$1635&lt;&gt;2)*$P$1635+($X$1635&lt;&gt;2)*$X$1635+($AF$1635&lt;&gt;2)*$AF$1635+($AN$1635&lt;&gt;2)*$AN$1635)/(($H$1635&lt;&gt;2)+($P$1635&lt;&gt;2)+($X$1635&lt;&gt;2)+($AF$1635&lt;&gt;2)+($AN$1635&lt;&gt;2))&gt;=0.5,1,0))</f>
        <v/>
      </c>
      <c r="AX1635" s="16">
        <f>'Ground truth'!$B$15</f>
        <v/>
      </c>
      <c r="AY1635" s="16">
        <f>'Ground truth'!$C$15</f>
        <v/>
      </c>
      <c r="AZ1635" s="16">
        <f>'Ground truth'!$D$15</f>
        <v/>
      </c>
      <c r="BA1635" s="16">
        <f>'Ground truth'!$E$15</f>
        <v/>
      </c>
      <c r="BB1635" s="16">
        <f>'Ground truth'!$F$15</f>
        <v/>
      </c>
      <c r="BC1635" s="16">
        <f>'Ground truth'!$G$15</f>
        <v/>
      </c>
      <c r="BD1635" s="16">
        <f>'Ground truth'!$H$15</f>
        <v/>
      </c>
    </row>
    <row r="1636">
      <c r="A1636" s="3" t="inlineStr">
        <is>
          <t>Ring Gear</t>
        </is>
      </c>
      <c r="B1636" s="8" t="n">
        <v>1</v>
      </c>
      <c r="C1636" s="8" t="n">
        <v>1</v>
      </c>
      <c r="D1636" s="8" t="n">
        <v>1</v>
      </c>
      <c r="E1636" s="8" t="n">
        <v>1</v>
      </c>
      <c r="F1636" s="8" t="n">
        <v>0</v>
      </c>
      <c r="G1636" s="8" t="n">
        <v>0</v>
      </c>
      <c r="H1636" s="8" t="n">
        <v>0</v>
      </c>
      <c r="J1636" s="8" t="n">
        <v>1</v>
      </c>
      <c r="K1636" s="8" t="n">
        <v>1</v>
      </c>
      <c r="L1636" s="8" t="n">
        <v>1</v>
      </c>
      <c r="M1636" s="8" t="n">
        <v>1</v>
      </c>
      <c r="N1636" s="8" t="n">
        <v>0</v>
      </c>
      <c r="O1636" s="8" t="n">
        <v>0</v>
      </c>
      <c r="P1636" s="8" t="n">
        <v>0</v>
      </c>
      <c r="R1636" s="8" t="n">
        <v>1</v>
      </c>
      <c r="S1636" s="8" t="n">
        <v>1</v>
      </c>
      <c r="T1636" s="8" t="n">
        <v>1</v>
      </c>
      <c r="U1636" s="8" t="n">
        <v>1</v>
      </c>
      <c r="V1636" s="8" t="n">
        <v>0</v>
      </c>
      <c r="W1636" s="8" t="n">
        <v>0</v>
      </c>
      <c r="X1636" s="8" t="n">
        <v>0</v>
      </c>
      <c r="Z1636" s="8" t="n">
        <v>1</v>
      </c>
      <c r="AA1636" s="8" t="n">
        <v>1</v>
      </c>
      <c r="AB1636" s="8" t="n">
        <v>1</v>
      </c>
      <c r="AC1636" s="8" t="n">
        <v>1</v>
      </c>
      <c r="AD1636" s="8" t="n">
        <v>0</v>
      </c>
      <c r="AE1636" s="8" t="n">
        <v>0</v>
      </c>
      <c r="AF1636" s="8" t="n">
        <v>0</v>
      </c>
      <c r="AH1636" s="8" t="n">
        <v>1</v>
      </c>
      <c r="AI1636" s="8" t="n">
        <v>1</v>
      </c>
      <c r="AJ1636" s="8" t="n">
        <v>1</v>
      </c>
      <c r="AK1636" s="8" t="n">
        <v>1</v>
      </c>
      <c r="AL1636" s="8" t="n">
        <v>0</v>
      </c>
      <c r="AM1636" s="8" t="n">
        <v>0</v>
      </c>
      <c r="AN1636" s="8" t="n">
        <v>0</v>
      </c>
      <c r="AP1636" s="8">
        <f>IF(($B$1636&lt;&gt;2)+($J$1636&lt;&gt;2)+($R$1636&lt;&gt;2)+($Z$1636&lt;&gt;2)+($AH$1636&lt;&gt;2)=0,2,IF((($B$1636&lt;&gt;2)*$B$1636+($J$1636&lt;&gt;2)*$J$1636+($R$1636&lt;&gt;2)*$R$1636+($Z$1636&lt;&gt;2)*$Z$1636+($AH$1636&lt;&gt;2)*$AH$1636)/(($B$1636&lt;&gt;2)+($J$1636&lt;&gt;2)+($R$1636&lt;&gt;2)+($Z$1636&lt;&gt;2)+($AH$1636&lt;&gt;2))&gt;=0.5,1,0))</f>
        <v/>
      </c>
      <c r="AQ1636" s="8">
        <f>IF(($C$1636&lt;&gt;2)+($K$1636&lt;&gt;2)+($S$1636&lt;&gt;2)+($AA$1636&lt;&gt;2)+($AI$1636&lt;&gt;2)=0,2,IF((($C$1636&lt;&gt;2)*$C$1636+($K$1636&lt;&gt;2)*$K$1636+($S$1636&lt;&gt;2)*$S$1636+($AA$1636&lt;&gt;2)*$AA$1636+($AI$1636&lt;&gt;2)*$AI$1636)/(($C$1636&lt;&gt;2)+($K$1636&lt;&gt;2)+($S$1636&lt;&gt;2)+($AA$1636&lt;&gt;2)+($AI$1636&lt;&gt;2))&gt;=0.5,1,0))</f>
        <v/>
      </c>
      <c r="AR1636" s="8">
        <f>IF(($D$1636&lt;&gt;2)+($L$1636&lt;&gt;2)+($T$1636&lt;&gt;2)+($AB$1636&lt;&gt;2)+($AJ$1636&lt;&gt;2)=0,2,IF((($D$1636&lt;&gt;2)*$D$1636+($L$1636&lt;&gt;2)*$L$1636+($T$1636&lt;&gt;2)*$T$1636+($AB$1636&lt;&gt;2)*$AB$1636+($AJ$1636&lt;&gt;2)*$AJ$1636)/(($D$1636&lt;&gt;2)+($L$1636&lt;&gt;2)+($T$1636&lt;&gt;2)+($AB$1636&lt;&gt;2)+($AJ$1636&lt;&gt;2))&gt;=0.5,1,0))</f>
        <v/>
      </c>
      <c r="AS1636" s="8">
        <f>IF(($E$1636&lt;&gt;2)+($M$1636&lt;&gt;2)+($U$1636&lt;&gt;2)+($AC$1636&lt;&gt;2)+($AK$1636&lt;&gt;2)=0,2,IF((($E$1636&lt;&gt;2)*$E$1636+($M$1636&lt;&gt;2)*$M$1636+($U$1636&lt;&gt;2)*$U$1636+($AC$1636&lt;&gt;2)*$AC$1636+($AK$1636&lt;&gt;2)*$AK$1636)/(($E$1636&lt;&gt;2)+($M$1636&lt;&gt;2)+($U$1636&lt;&gt;2)+($AC$1636&lt;&gt;2)+($AK$1636&lt;&gt;2))&gt;=0.5,1,0))</f>
        <v/>
      </c>
      <c r="AT1636" s="8">
        <f>IF(($F$1636&lt;&gt;2)+($N$1636&lt;&gt;2)+($V$1636&lt;&gt;2)+($AD$1636&lt;&gt;2)+($AL$1636&lt;&gt;2)=0,2,IF((($F$1636&lt;&gt;2)*$F$1636+($N$1636&lt;&gt;2)*$N$1636+($V$1636&lt;&gt;2)*$V$1636+($AD$1636&lt;&gt;2)*$AD$1636+($AL$1636&lt;&gt;2)*$AL$1636)/(($F$1636&lt;&gt;2)+($N$1636&lt;&gt;2)+($V$1636&lt;&gt;2)+($AD$1636&lt;&gt;2)+($AL$1636&lt;&gt;2))&gt;=0.5,1,0))</f>
        <v/>
      </c>
      <c r="AU1636" s="8">
        <f>IF(($G$1636&lt;&gt;2)+($O$1636&lt;&gt;2)+($W$1636&lt;&gt;2)+($AE$1636&lt;&gt;2)+($AM$1636&lt;&gt;2)=0,2,IF((($G$1636&lt;&gt;2)*$G$1636+($O$1636&lt;&gt;2)*$O$1636+($W$1636&lt;&gt;2)*$W$1636+($AE$1636&lt;&gt;2)*$AE$1636+($AM$1636&lt;&gt;2)*$AM$1636)/(($G$1636&lt;&gt;2)+($O$1636&lt;&gt;2)+($W$1636&lt;&gt;2)+($AE$1636&lt;&gt;2)+($AM$1636&lt;&gt;2))&gt;=0.5,1,0))</f>
        <v/>
      </c>
      <c r="AV1636" s="8">
        <f>IF(($H$1636&lt;&gt;2)+($P$1636&lt;&gt;2)+($X$1636&lt;&gt;2)+($AF$1636&lt;&gt;2)+($AN$1636&lt;&gt;2)=0,2,IF((($H$1636&lt;&gt;2)*$H$1636+($P$1636&lt;&gt;2)*$P$1636+($X$1636&lt;&gt;2)*$X$1636+($AF$1636&lt;&gt;2)*$AF$1636+($AN$1636&lt;&gt;2)*$AN$1636)/(($H$1636&lt;&gt;2)+($P$1636&lt;&gt;2)+($X$1636&lt;&gt;2)+($AF$1636&lt;&gt;2)+($AN$1636&lt;&gt;2))&gt;=0.5,1,0))</f>
        <v/>
      </c>
      <c r="AX1636" s="16">
        <f>'Ground truth'!$B$16</f>
        <v/>
      </c>
      <c r="AY1636" s="16">
        <f>'Ground truth'!$C$16</f>
        <v/>
      </c>
      <c r="AZ1636" s="16">
        <f>'Ground truth'!$D$16</f>
        <v/>
      </c>
      <c r="BA1636" s="16">
        <f>'Ground truth'!$E$16</f>
        <v/>
      </c>
      <c r="BB1636" s="16">
        <f>'Ground truth'!$F$16</f>
        <v/>
      </c>
      <c r="BC1636" s="16">
        <f>'Ground truth'!$G$16</f>
        <v/>
      </c>
      <c r="BD1636" s="16">
        <f>'Ground truth'!$H$16</f>
        <v/>
      </c>
    </row>
    <row r="1637">
      <c r="A1637" s="3" t="inlineStr">
        <is>
          <t>Clip</t>
        </is>
      </c>
      <c r="B1637" s="8" t="n">
        <v>1</v>
      </c>
      <c r="C1637" s="8" t="n">
        <v>1</v>
      </c>
      <c r="D1637" s="8" t="n">
        <v>1</v>
      </c>
      <c r="E1637" s="8" t="n">
        <v>1</v>
      </c>
      <c r="F1637" s="8" t="n">
        <v>0</v>
      </c>
      <c r="G1637" s="8" t="n">
        <v>0</v>
      </c>
      <c r="H1637" s="8" t="n">
        <v>0</v>
      </c>
      <c r="J1637" s="8" t="n">
        <v>1</v>
      </c>
      <c r="K1637" s="8" t="n">
        <v>1</v>
      </c>
      <c r="L1637" s="8" t="n">
        <v>1</v>
      </c>
      <c r="M1637" s="8" t="n">
        <v>1</v>
      </c>
      <c r="N1637" s="8" t="n">
        <v>0</v>
      </c>
      <c r="O1637" s="8" t="n">
        <v>0</v>
      </c>
      <c r="P1637" s="8" t="n">
        <v>0</v>
      </c>
      <c r="R1637" s="8" t="n">
        <v>1</v>
      </c>
      <c r="S1637" s="8" t="n">
        <v>1</v>
      </c>
      <c r="T1637" s="8" t="n">
        <v>1</v>
      </c>
      <c r="U1637" s="8" t="n">
        <v>1</v>
      </c>
      <c r="V1637" s="8" t="n">
        <v>0</v>
      </c>
      <c r="W1637" s="8" t="n">
        <v>0</v>
      </c>
      <c r="X1637" s="8" t="n">
        <v>0</v>
      </c>
      <c r="Z1637" s="8" t="n">
        <v>1</v>
      </c>
      <c r="AA1637" s="8" t="n">
        <v>1</v>
      </c>
      <c r="AB1637" s="8" t="n">
        <v>1</v>
      </c>
      <c r="AC1637" s="8" t="n">
        <v>1</v>
      </c>
      <c r="AD1637" s="8" t="n">
        <v>0</v>
      </c>
      <c r="AE1637" s="8" t="n">
        <v>0</v>
      </c>
      <c r="AF1637" s="8" t="n">
        <v>0</v>
      </c>
      <c r="AH1637" s="8" t="n">
        <v>1</v>
      </c>
      <c r="AI1637" s="8" t="n">
        <v>1</v>
      </c>
      <c r="AJ1637" s="8" t="n">
        <v>1</v>
      </c>
      <c r="AK1637" s="8" t="n">
        <v>1</v>
      </c>
      <c r="AL1637" s="8" t="n">
        <v>0</v>
      </c>
      <c r="AM1637" s="8" t="n">
        <v>0</v>
      </c>
      <c r="AN1637" s="8" t="n">
        <v>0</v>
      </c>
      <c r="AP1637" s="8">
        <f>IF(($B$1637&lt;&gt;2)+($J$1637&lt;&gt;2)+($R$1637&lt;&gt;2)+($Z$1637&lt;&gt;2)+($AH$1637&lt;&gt;2)=0,2,IF((($B$1637&lt;&gt;2)*$B$1637+($J$1637&lt;&gt;2)*$J$1637+($R$1637&lt;&gt;2)*$R$1637+($Z$1637&lt;&gt;2)*$Z$1637+($AH$1637&lt;&gt;2)*$AH$1637)/(($B$1637&lt;&gt;2)+($J$1637&lt;&gt;2)+($R$1637&lt;&gt;2)+($Z$1637&lt;&gt;2)+($AH$1637&lt;&gt;2))&gt;=0.5,1,0))</f>
        <v/>
      </c>
      <c r="AQ1637" s="8">
        <f>IF(($C$1637&lt;&gt;2)+($K$1637&lt;&gt;2)+($S$1637&lt;&gt;2)+($AA$1637&lt;&gt;2)+($AI$1637&lt;&gt;2)=0,2,IF((($C$1637&lt;&gt;2)*$C$1637+($K$1637&lt;&gt;2)*$K$1637+($S$1637&lt;&gt;2)*$S$1637+($AA$1637&lt;&gt;2)*$AA$1637+($AI$1637&lt;&gt;2)*$AI$1637)/(($C$1637&lt;&gt;2)+($K$1637&lt;&gt;2)+($S$1637&lt;&gt;2)+($AA$1637&lt;&gt;2)+($AI$1637&lt;&gt;2))&gt;=0.5,1,0))</f>
        <v/>
      </c>
      <c r="AR1637" s="8">
        <f>IF(($D$1637&lt;&gt;2)+($L$1637&lt;&gt;2)+($T$1637&lt;&gt;2)+($AB$1637&lt;&gt;2)+($AJ$1637&lt;&gt;2)=0,2,IF((($D$1637&lt;&gt;2)*$D$1637+($L$1637&lt;&gt;2)*$L$1637+($T$1637&lt;&gt;2)*$T$1637+($AB$1637&lt;&gt;2)*$AB$1637+($AJ$1637&lt;&gt;2)*$AJ$1637)/(($D$1637&lt;&gt;2)+($L$1637&lt;&gt;2)+($T$1637&lt;&gt;2)+($AB$1637&lt;&gt;2)+($AJ$1637&lt;&gt;2))&gt;=0.5,1,0))</f>
        <v/>
      </c>
      <c r="AS1637" s="8">
        <f>IF(($E$1637&lt;&gt;2)+($M$1637&lt;&gt;2)+($U$1637&lt;&gt;2)+($AC$1637&lt;&gt;2)+($AK$1637&lt;&gt;2)=0,2,IF((($E$1637&lt;&gt;2)*$E$1637+($M$1637&lt;&gt;2)*$M$1637+($U$1637&lt;&gt;2)*$U$1637+($AC$1637&lt;&gt;2)*$AC$1637+($AK$1637&lt;&gt;2)*$AK$1637)/(($E$1637&lt;&gt;2)+($M$1637&lt;&gt;2)+($U$1637&lt;&gt;2)+($AC$1637&lt;&gt;2)+($AK$1637&lt;&gt;2))&gt;=0.5,1,0))</f>
        <v/>
      </c>
      <c r="AT1637" s="8">
        <f>IF(($F$1637&lt;&gt;2)+($N$1637&lt;&gt;2)+($V$1637&lt;&gt;2)+($AD$1637&lt;&gt;2)+($AL$1637&lt;&gt;2)=0,2,IF((($F$1637&lt;&gt;2)*$F$1637+($N$1637&lt;&gt;2)*$N$1637+($V$1637&lt;&gt;2)*$V$1637+($AD$1637&lt;&gt;2)*$AD$1637+($AL$1637&lt;&gt;2)*$AL$1637)/(($F$1637&lt;&gt;2)+($N$1637&lt;&gt;2)+($V$1637&lt;&gt;2)+($AD$1637&lt;&gt;2)+($AL$1637&lt;&gt;2))&gt;=0.5,1,0))</f>
        <v/>
      </c>
      <c r="AU1637" s="8">
        <f>IF(($G$1637&lt;&gt;2)+($O$1637&lt;&gt;2)+($W$1637&lt;&gt;2)+($AE$1637&lt;&gt;2)+($AM$1637&lt;&gt;2)=0,2,IF((($G$1637&lt;&gt;2)*$G$1637+($O$1637&lt;&gt;2)*$O$1637+($W$1637&lt;&gt;2)*$W$1637+($AE$1637&lt;&gt;2)*$AE$1637+($AM$1637&lt;&gt;2)*$AM$1637)/(($G$1637&lt;&gt;2)+($O$1637&lt;&gt;2)+($W$1637&lt;&gt;2)+($AE$1637&lt;&gt;2)+($AM$1637&lt;&gt;2))&gt;=0.5,1,0))</f>
        <v/>
      </c>
      <c r="AV1637" s="8">
        <f>IF(($H$1637&lt;&gt;2)+($P$1637&lt;&gt;2)+($X$1637&lt;&gt;2)+($AF$1637&lt;&gt;2)+($AN$1637&lt;&gt;2)=0,2,IF((($H$1637&lt;&gt;2)*$H$1637+($P$1637&lt;&gt;2)*$P$1637+($X$1637&lt;&gt;2)*$X$1637+($AF$1637&lt;&gt;2)*$AF$1637+($AN$1637&lt;&gt;2)*$AN$1637)/(($H$1637&lt;&gt;2)+($P$1637&lt;&gt;2)+($X$1637&lt;&gt;2)+($AF$1637&lt;&gt;2)+($AN$1637&lt;&gt;2))&gt;=0.5,1,0))</f>
        <v/>
      </c>
      <c r="AX1637" s="16">
        <f>'Ground truth'!$B$17</f>
        <v/>
      </c>
      <c r="AY1637" s="16">
        <f>'Ground truth'!$C$17</f>
        <v/>
      </c>
      <c r="AZ1637" s="16">
        <f>'Ground truth'!$D$17</f>
        <v/>
      </c>
      <c r="BA1637" s="16">
        <f>'Ground truth'!$E$17</f>
        <v/>
      </c>
      <c r="BB1637" s="16">
        <f>'Ground truth'!$F$17</f>
        <v/>
      </c>
      <c r="BC1637" s="16">
        <f>'Ground truth'!$G$17</f>
        <v/>
      </c>
      <c r="BD1637" s="16">
        <f>'Ground truth'!$H$17</f>
        <v/>
      </c>
    </row>
    <row r="1638">
      <c r="A1638" s="3" t="inlineStr">
        <is>
          <t>Battery</t>
        </is>
      </c>
      <c r="B1638" s="8" t="n">
        <v>1</v>
      </c>
      <c r="C1638" s="8" t="n">
        <v>0</v>
      </c>
      <c r="D1638" s="8" t="n">
        <v>0</v>
      </c>
      <c r="E1638" s="8" t="n">
        <v>0</v>
      </c>
      <c r="F1638" s="8" t="n">
        <v>1</v>
      </c>
      <c r="G1638" s="8" t="n">
        <v>1</v>
      </c>
      <c r="H1638" s="8" t="n">
        <v>0</v>
      </c>
      <c r="J1638" s="8" t="n">
        <v>1</v>
      </c>
      <c r="K1638" s="8" t="n">
        <v>0</v>
      </c>
      <c r="L1638" s="8" t="n">
        <v>0</v>
      </c>
      <c r="M1638" s="8" t="n">
        <v>0</v>
      </c>
      <c r="N1638" s="8" t="n">
        <v>1</v>
      </c>
      <c r="O1638" s="8" t="n">
        <v>1</v>
      </c>
      <c r="P1638" s="8" t="n">
        <v>0</v>
      </c>
      <c r="R1638" s="8" t="n">
        <v>1</v>
      </c>
      <c r="S1638" s="8" t="n">
        <v>0</v>
      </c>
      <c r="T1638" s="8" t="n">
        <v>0</v>
      </c>
      <c r="U1638" s="8" t="n">
        <v>0</v>
      </c>
      <c r="V1638" s="8" t="n">
        <v>1</v>
      </c>
      <c r="W1638" s="8" t="n">
        <v>1</v>
      </c>
      <c r="X1638" s="8" t="n">
        <v>0</v>
      </c>
      <c r="Z1638" s="8" t="n">
        <v>1</v>
      </c>
      <c r="AA1638" s="8" t="n">
        <v>0</v>
      </c>
      <c r="AB1638" s="8" t="n">
        <v>0</v>
      </c>
      <c r="AC1638" s="8" t="n">
        <v>0</v>
      </c>
      <c r="AD1638" s="8" t="n">
        <v>1</v>
      </c>
      <c r="AE1638" s="8" t="n">
        <v>1</v>
      </c>
      <c r="AF1638" s="8" t="n">
        <v>0</v>
      </c>
      <c r="AH1638" s="8" t="n">
        <v>1</v>
      </c>
      <c r="AI1638" s="8" t="n">
        <v>0</v>
      </c>
      <c r="AJ1638" s="8" t="n">
        <v>0</v>
      </c>
      <c r="AK1638" s="8" t="n">
        <v>0</v>
      </c>
      <c r="AL1638" s="8" t="n">
        <v>1</v>
      </c>
      <c r="AM1638" s="8" t="n">
        <v>1</v>
      </c>
      <c r="AN1638" s="8" t="n">
        <v>0</v>
      </c>
      <c r="AP1638" s="8">
        <f>IF(($B$1638&lt;&gt;2)+($J$1638&lt;&gt;2)+($R$1638&lt;&gt;2)+($Z$1638&lt;&gt;2)+($AH$1638&lt;&gt;2)=0,2,IF((($B$1638&lt;&gt;2)*$B$1638+($J$1638&lt;&gt;2)*$J$1638+($R$1638&lt;&gt;2)*$R$1638+($Z$1638&lt;&gt;2)*$Z$1638+($AH$1638&lt;&gt;2)*$AH$1638)/(($B$1638&lt;&gt;2)+($J$1638&lt;&gt;2)+($R$1638&lt;&gt;2)+($Z$1638&lt;&gt;2)+($AH$1638&lt;&gt;2))&gt;=0.5,1,0))</f>
        <v/>
      </c>
      <c r="AQ1638" s="8">
        <f>IF(($C$1638&lt;&gt;2)+($K$1638&lt;&gt;2)+($S$1638&lt;&gt;2)+($AA$1638&lt;&gt;2)+($AI$1638&lt;&gt;2)=0,2,IF((($C$1638&lt;&gt;2)*$C$1638+($K$1638&lt;&gt;2)*$K$1638+($S$1638&lt;&gt;2)*$S$1638+($AA$1638&lt;&gt;2)*$AA$1638+($AI$1638&lt;&gt;2)*$AI$1638)/(($C$1638&lt;&gt;2)+($K$1638&lt;&gt;2)+($S$1638&lt;&gt;2)+($AA$1638&lt;&gt;2)+($AI$1638&lt;&gt;2))&gt;=0.5,1,0))</f>
        <v/>
      </c>
      <c r="AR1638" s="8">
        <f>IF(($D$1638&lt;&gt;2)+($L$1638&lt;&gt;2)+($T$1638&lt;&gt;2)+($AB$1638&lt;&gt;2)+($AJ$1638&lt;&gt;2)=0,2,IF((($D$1638&lt;&gt;2)*$D$1638+($L$1638&lt;&gt;2)*$L$1638+($T$1638&lt;&gt;2)*$T$1638+($AB$1638&lt;&gt;2)*$AB$1638+($AJ$1638&lt;&gt;2)*$AJ$1638)/(($D$1638&lt;&gt;2)+($L$1638&lt;&gt;2)+($T$1638&lt;&gt;2)+($AB$1638&lt;&gt;2)+($AJ$1638&lt;&gt;2))&gt;=0.5,1,0))</f>
        <v/>
      </c>
      <c r="AS1638" s="8">
        <f>IF(($E$1638&lt;&gt;2)+($M$1638&lt;&gt;2)+($U$1638&lt;&gt;2)+($AC$1638&lt;&gt;2)+($AK$1638&lt;&gt;2)=0,2,IF((($E$1638&lt;&gt;2)*$E$1638+($M$1638&lt;&gt;2)*$M$1638+($U$1638&lt;&gt;2)*$U$1638+($AC$1638&lt;&gt;2)*$AC$1638+($AK$1638&lt;&gt;2)*$AK$1638)/(($E$1638&lt;&gt;2)+($M$1638&lt;&gt;2)+($U$1638&lt;&gt;2)+($AC$1638&lt;&gt;2)+($AK$1638&lt;&gt;2))&gt;=0.5,1,0))</f>
        <v/>
      </c>
      <c r="AT1638" s="8">
        <f>IF(($F$1638&lt;&gt;2)+($N$1638&lt;&gt;2)+($V$1638&lt;&gt;2)+($AD$1638&lt;&gt;2)+($AL$1638&lt;&gt;2)=0,2,IF((($F$1638&lt;&gt;2)*$F$1638+($N$1638&lt;&gt;2)*$N$1638+($V$1638&lt;&gt;2)*$V$1638+($AD$1638&lt;&gt;2)*$AD$1638+($AL$1638&lt;&gt;2)*$AL$1638)/(($F$1638&lt;&gt;2)+($N$1638&lt;&gt;2)+($V$1638&lt;&gt;2)+($AD$1638&lt;&gt;2)+($AL$1638&lt;&gt;2))&gt;=0.5,1,0))</f>
        <v/>
      </c>
      <c r="AU1638" s="8">
        <f>IF(($G$1638&lt;&gt;2)+($O$1638&lt;&gt;2)+($W$1638&lt;&gt;2)+($AE$1638&lt;&gt;2)+($AM$1638&lt;&gt;2)=0,2,IF((($G$1638&lt;&gt;2)*$G$1638+($O$1638&lt;&gt;2)*$O$1638+($W$1638&lt;&gt;2)*$W$1638+($AE$1638&lt;&gt;2)*$AE$1638+($AM$1638&lt;&gt;2)*$AM$1638)/(($G$1638&lt;&gt;2)+($O$1638&lt;&gt;2)+($W$1638&lt;&gt;2)+($AE$1638&lt;&gt;2)+($AM$1638&lt;&gt;2))&gt;=0.5,1,0))</f>
        <v/>
      </c>
      <c r="AV1638" s="8">
        <f>IF(($H$1638&lt;&gt;2)+($P$1638&lt;&gt;2)+($X$1638&lt;&gt;2)+($AF$1638&lt;&gt;2)+($AN$1638&lt;&gt;2)=0,2,IF((($H$1638&lt;&gt;2)*$H$1638+($P$1638&lt;&gt;2)*$P$1638+($X$1638&lt;&gt;2)*$X$1638+($AF$1638&lt;&gt;2)*$AF$1638+($AN$1638&lt;&gt;2)*$AN$1638)/(($H$1638&lt;&gt;2)+($P$1638&lt;&gt;2)+($X$1638&lt;&gt;2)+($AF$1638&lt;&gt;2)+($AN$1638&lt;&gt;2))&gt;=0.5,1,0))</f>
        <v/>
      </c>
      <c r="AX1638" s="16">
        <f>'Ground truth'!$B$18</f>
        <v/>
      </c>
      <c r="AY1638" s="16">
        <f>'Ground truth'!$C$18</f>
        <v/>
      </c>
      <c r="AZ1638" s="16">
        <f>'Ground truth'!$D$18</f>
        <v/>
      </c>
      <c r="BA1638" s="16">
        <f>'Ground truth'!$E$18</f>
        <v/>
      </c>
      <c r="BB1638" s="16">
        <f>'Ground truth'!$F$18</f>
        <v/>
      </c>
      <c r="BC1638" s="16">
        <f>'Ground truth'!$G$18</f>
        <v/>
      </c>
      <c r="BD1638" s="16">
        <f>'Ground truth'!$H$18</f>
        <v/>
      </c>
    </row>
    <row r="1639">
      <c r="A1639" s="3" t="inlineStr">
        <is>
          <t>Switch</t>
        </is>
      </c>
      <c r="B1639" s="8" t="n">
        <v>1</v>
      </c>
      <c r="C1639" s="8" t="n">
        <v>1</v>
      </c>
      <c r="D1639" s="8" t="n">
        <v>0</v>
      </c>
      <c r="E1639" s="8" t="n">
        <v>0</v>
      </c>
      <c r="F1639" s="8" t="n">
        <v>1</v>
      </c>
      <c r="G1639" s="8" t="n">
        <v>1</v>
      </c>
      <c r="H1639" s="8" t="n">
        <v>1</v>
      </c>
      <c r="J1639" s="8" t="n">
        <v>1</v>
      </c>
      <c r="K1639" s="8" t="n">
        <v>1</v>
      </c>
      <c r="L1639" s="8" t="n">
        <v>0</v>
      </c>
      <c r="M1639" s="8" t="n">
        <v>0</v>
      </c>
      <c r="N1639" s="8" t="n">
        <v>1</v>
      </c>
      <c r="O1639" s="8" t="n">
        <v>1</v>
      </c>
      <c r="P1639" s="8" t="n">
        <v>1</v>
      </c>
      <c r="R1639" s="8" t="n">
        <v>1</v>
      </c>
      <c r="S1639" s="8" t="n">
        <v>1</v>
      </c>
      <c r="T1639" s="8" t="n">
        <v>0</v>
      </c>
      <c r="U1639" s="8" t="n">
        <v>0</v>
      </c>
      <c r="V1639" s="8" t="n">
        <v>1</v>
      </c>
      <c r="W1639" s="8" t="n">
        <v>1</v>
      </c>
      <c r="X1639" s="8" t="n">
        <v>1</v>
      </c>
      <c r="Z1639" s="8" t="n">
        <v>1</v>
      </c>
      <c r="AA1639" s="8" t="n">
        <v>1</v>
      </c>
      <c r="AB1639" s="8" t="n">
        <v>0</v>
      </c>
      <c r="AC1639" s="8" t="n">
        <v>0</v>
      </c>
      <c r="AD1639" s="8" t="n">
        <v>1</v>
      </c>
      <c r="AE1639" s="8" t="n">
        <v>1</v>
      </c>
      <c r="AF1639" s="8" t="n">
        <v>1</v>
      </c>
      <c r="AH1639" s="8" t="n">
        <v>1</v>
      </c>
      <c r="AI1639" s="8" t="n">
        <v>1</v>
      </c>
      <c r="AJ1639" s="8" t="n">
        <v>0</v>
      </c>
      <c r="AK1639" s="8" t="n">
        <v>0</v>
      </c>
      <c r="AL1639" s="8" t="n">
        <v>1</v>
      </c>
      <c r="AM1639" s="8" t="n">
        <v>1</v>
      </c>
      <c r="AN1639" s="8" t="n">
        <v>1</v>
      </c>
      <c r="AP1639" s="8">
        <f>IF(($B$1639&lt;&gt;2)+($J$1639&lt;&gt;2)+($R$1639&lt;&gt;2)+($Z$1639&lt;&gt;2)+($AH$1639&lt;&gt;2)=0,2,IF((($B$1639&lt;&gt;2)*$B$1639+($J$1639&lt;&gt;2)*$J$1639+($R$1639&lt;&gt;2)*$R$1639+($Z$1639&lt;&gt;2)*$Z$1639+($AH$1639&lt;&gt;2)*$AH$1639)/(($B$1639&lt;&gt;2)+($J$1639&lt;&gt;2)+($R$1639&lt;&gt;2)+($Z$1639&lt;&gt;2)+($AH$1639&lt;&gt;2))&gt;=0.5,1,0))</f>
        <v/>
      </c>
      <c r="AQ1639" s="8">
        <f>IF(($C$1639&lt;&gt;2)+($K$1639&lt;&gt;2)+($S$1639&lt;&gt;2)+($AA$1639&lt;&gt;2)+($AI$1639&lt;&gt;2)=0,2,IF((($C$1639&lt;&gt;2)*$C$1639+($K$1639&lt;&gt;2)*$K$1639+($S$1639&lt;&gt;2)*$S$1639+($AA$1639&lt;&gt;2)*$AA$1639+($AI$1639&lt;&gt;2)*$AI$1639)/(($C$1639&lt;&gt;2)+($K$1639&lt;&gt;2)+($S$1639&lt;&gt;2)+($AA$1639&lt;&gt;2)+($AI$1639&lt;&gt;2))&gt;=0.5,1,0))</f>
        <v/>
      </c>
      <c r="AR1639" s="8">
        <f>IF(($D$1639&lt;&gt;2)+($L$1639&lt;&gt;2)+($T$1639&lt;&gt;2)+($AB$1639&lt;&gt;2)+($AJ$1639&lt;&gt;2)=0,2,IF((($D$1639&lt;&gt;2)*$D$1639+($L$1639&lt;&gt;2)*$L$1639+($T$1639&lt;&gt;2)*$T$1639+($AB$1639&lt;&gt;2)*$AB$1639+($AJ$1639&lt;&gt;2)*$AJ$1639)/(($D$1639&lt;&gt;2)+($L$1639&lt;&gt;2)+($T$1639&lt;&gt;2)+($AB$1639&lt;&gt;2)+($AJ$1639&lt;&gt;2))&gt;=0.5,1,0))</f>
        <v/>
      </c>
      <c r="AS1639" s="8">
        <f>IF(($E$1639&lt;&gt;2)+($M$1639&lt;&gt;2)+($U$1639&lt;&gt;2)+($AC$1639&lt;&gt;2)+($AK$1639&lt;&gt;2)=0,2,IF((($E$1639&lt;&gt;2)*$E$1639+($M$1639&lt;&gt;2)*$M$1639+($U$1639&lt;&gt;2)*$U$1639+($AC$1639&lt;&gt;2)*$AC$1639+($AK$1639&lt;&gt;2)*$AK$1639)/(($E$1639&lt;&gt;2)+($M$1639&lt;&gt;2)+($U$1639&lt;&gt;2)+($AC$1639&lt;&gt;2)+($AK$1639&lt;&gt;2))&gt;=0.5,1,0))</f>
        <v/>
      </c>
      <c r="AT1639" s="8">
        <f>IF(($F$1639&lt;&gt;2)+($N$1639&lt;&gt;2)+($V$1639&lt;&gt;2)+($AD$1639&lt;&gt;2)+($AL$1639&lt;&gt;2)=0,2,IF((($F$1639&lt;&gt;2)*$F$1639+($N$1639&lt;&gt;2)*$N$1639+($V$1639&lt;&gt;2)*$V$1639+($AD$1639&lt;&gt;2)*$AD$1639+($AL$1639&lt;&gt;2)*$AL$1639)/(($F$1639&lt;&gt;2)+($N$1639&lt;&gt;2)+($V$1639&lt;&gt;2)+($AD$1639&lt;&gt;2)+($AL$1639&lt;&gt;2))&gt;=0.5,1,0))</f>
        <v/>
      </c>
      <c r="AU1639" s="8">
        <f>IF(($G$1639&lt;&gt;2)+($O$1639&lt;&gt;2)+($W$1639&lt;&gt;2)+($AE$1639&lt;&gt;2)+($AM$1639&lt;&gt;2)=0,2,IF((($G$1639&lt;&gt;2)*$G$1639+($O$1639&lt;&gt;2)*$O$1639+($W$1639&lt;&gt;2)*$W$1639+($AE$1639&lt;&gt;2)*$AE$1639+($AM$1639&lt;&gt;2)*$AM$1639)/(($G$1639&lt;&gt;2)+($O$1639&lt;&gt;2)+($W$1639&lt;&gt;2)+($AE$1639&lt;&gt;2)+($AM$1639&lt;&gt;2))&gt;=0.5,1,0))</f>
        <v/>
      </c>
      <c r="AV1639" s="8">
        <f>IF(($H$1639&lt;&gt;2)+($P$1639&lt;&gt;2)+($X$1639&lt;&gt;2)+($AF$1639&lt;&gt;2)+($AN$1639&lt;&gt;2)=0,2,IF((($H$1639&lt;&gt;2)*$H$1639+($P$1639&lt;&gt;2)*$P$1639+($X$1639&lt;&gt;2)*$X$1639+($AF$1639&lt;&gt;2)*$AF$1639+($AN$1639&lt;&gt;2)*$AN$1639)/(($H$1639&lt;&gt;2)+($P$1639&lt;&gt;2)+($X$1639&lt;&gt;2)+($AF$1639&lt;&gt;2)+($AN$1639&lt;&gt;2))&gt;=0.5,1,0))</f>
        <v/>
      </c>
      <c r="AX1639" s="16">
        <f>'Ground truth'!$B$19</f>
        <v/>
      </c>
      <c r="AY1639" s="16">
        <f>'Ground truth'!$C$19</f>
        <v/>
      </c>
      <c r="AZ1639" s="16">
        <f>'Ground truth'!$D$19</f>
        <v/>
      </c>
      <c r="BA1639" s="16">
        <f>'Ground truth'!$E$19</f>
        <v/>
      </c>
      <c r="BB1639" s="16">
        <f>'Ground truth'!$F$19</f>
        <v/>
      </c>
      <c r="BC1639" s="16">
        <f>'Ground truth'!$G$19</f>
        <v/>
      </c>
      <c r="BD1639" s="16">
        <f>'Ground truth'!$H$19</f>
        <v/>
      </c>
    </row>
    <row r="1640">
      <c r="A1640" s="3" t="inlineStr">
        <is>
          <t>Screwdriver Bit</t>
        </is>
      </c>
      <c r="B1640" s="8" t="n">
        <v>1</v>
      </c>
      <c r="C1640" s="8" t="n">
        <v>0</v>
      </c>
      <c r="D1640" s="8" t="n">
        <v>0</v>
      </c>
      <c r="E1640" s="8" t="n">
        <v>0</v>
      </c>
      <c r="F1640" s="8" t="n">
        <v>0</v>
      </c>
      <c r="G1640" s="8" t="n">
        <v>1</v>
      </c>
      <c r="H1640" s="8" t="n">
        <v>1</v>
      </c>
      <c r="J1640" s="8" t="n">
        <v>1</v>
      </c>
      <c r="K1640" s="8" t="n">
        <v>0</v>
      </c>
      <c r="L1640" s="8" t="n">
        <v>0</v>
      </c>
      <c r="M1640" s="8" t="n">
        <v>0</v>
      </c>
      <c r="N1640" s="8" t="n">
        <v>0</v>
      </c>
      <c r="O1640" s="8" t="n">
        <v>1</v>
      </c>
      <c r="P1640" s="8" t="n">
        <v>1</v>
      </c>
      <c r="R1640" s="8" t="n">
        <v>1</v>
      </c>
      <c r="S1640" s="8" t="n">
        <v>0</v>
      </c>
      <c r="T1640" s="8" t="n">
        <v>0</v>
      </c>
      <c r="U1640" s="8" t="n">
        <v>0</v>
      </c>
      <c r="V1640" s="8" t="n">
        <v>0</v>
      </c>
      <c r="W1640" s="8" t="n">
        <v>1</v>
      </c>
      <c r="X1640" s="8" t="n">
        <v>1</v>
      </c>
      <c r="Z1640" s="8" t="n">
        <v>1</v>
      </c>
      <c r="AA1640" s="8" t="n">
        <v>0</v>
      </c>
      <c r="AB1640" s="8" t="n">
        <v>0</v>
      </c>
      <c r="AC1640" s="8" t="n">
        <v>0</v>
      </c>
      <c r="AD1640" s="8" t="n">
        <v>0</v>
      </c>
      <c r="AE1640" s="8" t="n">
        <v>1</v>
      </c>
      <c r="AF1640" s="8" t="n">
        <v>1</v>
      </c>
      <c r="AH1640" s="8" t="n">
        <v>1</v>
      </c>
      <c r="AI1640" s="8" t="n">
        <v>0</v>
      </c>
      <c r="AJ1640" s="8" t="n">
        <v>0</v>
      </c>
      <c r="AK1640" s="8" t="n">
        <v>0</v>
      </c>
      <c r="AL1640" s="8" t="n">
        <v>0</v>
      </c>
      <c r="AM1640" s="8" t="n">
        <v>1</v>
      </c>
      <c r="AN1640" s="8" t="n">
        <v>1</v>
      </c>
      <c r="AP1640" s="8">
        <f>IF(($B$1640&lt;&gt;2)+($J$1640&lt;&gt;2)+($R$1640&lt;&gt;2)+($Z$1640&lt;&gt;2)+($AH$1640&lt;&gt;2)=0,2,IF((($B$1640&lt;&gt;2)*$B$1640+($J$1640&lt;&gt;2)*$J$1640+($R$1640&lt;&gt;2)*$R$1640+($Z$1640&lt;&gt;2)*$Z$1640+($AH$1640&lt;&gt;2)*$AH$1640)/(($B$1640&lt;&gt;2)+($J$1640&lt;&gt;2)+($R$1640&lt;&gt;2)+($Z$1640&lt;&gt;2)+($AH$1640&lt;&gt;2))&gt;=0.5,1,0))</f>
        <v/>
      </c>
      <c r="AQ1640" s="8">
        <f>IF(($C$1640&lt;&gt;2)+($K$1640&lt;&gt;2)+($S$1640&lt;&gt;2)+($AA$1640&lt;&gt;2)+($AI$1640&lt;&gt;2)=0,2,IF((($C$1640&lt;&gt;2)*$C$1640+($K$1640&lt;&gt;2)*$K$1640+($S$1640&lt;&gt;2)*$S$1640+($AA$1640&lt;&gt;2)*$AA$1640+($AI$1640&lt;&gt;2)*$AI$1640)/(($C$1640&lt;&gt;2)+($K$1640&lt;&gt;2)+($S$1640&lt;&gt;2)+($AA$1640&lt;&gt;2)+($AI$1640&lt;&gt;2))&gt;=0.5,1,0))</f>
        <v/>
      </c>
      <c r="AR1640" s="8">
        <f>IF(($D$1640&lt;&gt;2)+($L$1640&lt;&gt;2)+($T$1640&lt;&gt;2)+($AB$1640&lt;&gt;2)+($AJ$1640&lt;&gt;2)=0,2,IF((($D$1640&lt;&gt;2)*$D$1640+($L$1640&lt;&gt;2)*$L$1640+($T$1640&lt;&gt;2)*$T$1640+($AB$1640&lt;&gt;2)*$AB$1640+($AJ$1640&lt;&gt;2)*$AJ$1640)/(($D$1640&lt;&gt;2)+($L$1640&lt;&gt;2)+($T$1640&lt;&gt;2)+($AB$1640&lt;&gt;2)+($AJ$1640&lt;&gt;2))&gt;=0.5,1,0))</f>
        <v/>
      </c>
      <c r="AS1640" s="8">
        <f>IF(($E$1640&lt;&gt;2)+($M$1640&lt;&gt;2)+($U$1640&lt;&gt;2)+($AC$1640&lt;&gt;2)+($AK$1640&lt;&gt;2)=0,2,IF((($E$1640&lt;&gt;2)*$E$1640+($M$1640&lt;&gt;2)*$M$1640+($U$1640&lt;&gt;2)*$U$1640+($AC$1640&lt;&gt;2)*$AC$1640+($AK$1640&lt;&gt;2)*$AK$1640)/(($E$1640&lt;&gt;2)+($M$1640&lt;&gt;2)+($U$1640&lt;&gt;2)+($AC$1640&lt;&gt;2)+($AK$1640&lt;&gt;2))&gt;=0.5,1,0))</f>
        <v/>
      </c>
      <c r="AT1640" s="8">
        <f>IF(($F$1640&lt;&gt;2)+($N$1640&lt;&gt;2)+($V$1640&lt;&gt;2)+($AD$1640&lt;&gt;2)+($AL$1640&lt;&gt;2)=0,2,IF((($F$1640&lt;&gt;2)*$F$1640+($N$1640&lt;&gt;2)*$N$1640+($V$1640&lt;&gt;2)*$V$1640+($AD$1640&lt;&gt;2)*$AD$1640+($AL$1640&lt;&gt;2)*$AL$1640)/(($F$1640&lt;&gt;2)+($N$1640&lt;&gt;2)+($V$1640&lt;&gt;2)+($AD$1640&lt;&gt;2)+($AL$1640&lt;&gt;2))&gt;=0.5,1,0))</f>
        <v/>
      </c>
      <c r="AU1640" s="8">
        <f>IF(($G$1640&lt;&gt;2)+($O$1640&lt;&gt;2)+($W$1640&lt;&gt;2)+($AE$1640&lt;&gt;2)+($AM$1640&lt;&gt;2)=0,2,IF((($G$1640&lt;&gt;2)*$G$1640+($O$1640&lt;&gt;2)*$O$1640+($W$1640&lt;&gt;2)*$W$1640+($AE$1640&lt;&gt;2)*$AE$1640+($AM$1640&lt;&gt;2)*$AM$1640)/(($G$1640&lt;&gt;2)+($O$1640&lt;&gt;2)+($W$1640&lt;&gt;2)+($AE$1640&lt;&gt;2)+($AM$1640&lt;&gt;2))&gt;=0.5,1,0))</f>
        <v/>
      </c>
      <c r="AV1640" s="8">
        <f>IF(($H$1640&lt;&gt;2)+($P$1640&lt;&gt;2)+($X$1640&lt;&gt;2)+($AF$1640&lt;&gt;2)+($AN$1640&lt;&gt;2)=0,2,IF((($H$1640&lt;&gt;2)*$H$1640+($P$1640&lt;&gt;2)*$P$1640+($X$1640&lt;&gt;2)*$X$1640+($AF$1640&lt;&gt;2)*$AF$1640+($AN$1640&lt;&gt;2)*$AN$1640)/(($H$1640&lt;&gt;2)+($P$1640&lt;&gt;2)+($X$1640&lt;&gt;2)+($AF$1640&lt;&gt;2)+($AN$1640&lt;&gt;2))&gt;=0.5,1,0))</f>
        <v/>
      </c>
      <c r="AX1640" s="16">
        <f>'Ground truth'!$B$20</f>
        <v/>
      </c>
      <c r="AY1640" s="16">
        <f>'Ground truth'!$C$20</f>
        <v/>
      </c>
      <c r="AZ1640" s="16">
        <f>'Ground truth'!$D$20</f>
        <v/>
      </c>
      <c r="BA1640" s="16">
        <f>'Ground truth'!$E$20</f>
        <v/>
      </c>
      <c r="BB1640" s="16">
        <f>'Ground truth'!$F$20</f>
        <v/>
      </c>
      <c r="BC1640" s="16">
        <f>'Ground truth'!$G$20</f>
        <v/>
      </c>
      <c r="BD1640" s="16">
        <f>'Ground truth'!$H$20</f>
        <v/>
      </c>
    </row>
    <row r="1642">
      <c r="A1642" s="17" t="inlineStr">
        <is>
          <t>metrics — confident-only (unsure excluded from denominators)</t>
        </is>
      </c>
      <c r="B1642" s="10" t="inlineStr">
        <is>
          <t>run 1</t>
        </is>
      </c>
      <c r="C1642" s="10" t="inlineStr">
        <is>
          <t>run 2</t>
        </is>
      </c>
      <c r="D1642" s="10" t="inlineStr">
        <is>
          <t>run 3</t>
        </is>
      </c>
      <c r="E1642" s="10" t="inlineStr">
        <is>
          <t>run 4</t>
        </is>
      </c>
      <c r="F1642" s="10" t="inlineStr">
        <is>
          <t>run 5</t>
        </is>
      </c>
      <c r="G1642" s="10" t="inlineStr">
        <is>
          <t>avg-matrix</t>
        </is>
      </c>
      <c r="H1642" s="10" t="inlineStr">
        <is>
          <t>mean</t>
        </is>
      </c>
      <c r="I1642" s="10" t="inlineStr">
        <is>
          <t>std (pop.)</t>
        </is>
      </c>
      <c r="J1642" s="17" t="inlineStr">
        <is>
          <t>notes</t>
        </is>
      </c>
    </row>
    <row r="1643">
      <c r="A1643" s="7" t="inlineStr">
        <is>
          <t>TP</t>
        </is>
      </c>
      <c r="B1643" s="7">
        <f>SUMPRODUCT(($B$1634:$H$1640=1)*('Ground truth'!$B$14:$H$20=1))</f>
        <v/>
      </c>
      <c r="C1643" s="7">
        <f>SUMPRODUCT(($J$1634:$P$1640=1)*('Ground truth'!$B$14:$H$20=1))</f>
        <v/>
      </c>
      <c r="D1643" s="7">
        <f>SUMPRODUCT(($R$1634:$X$1640=1)*('Ground truth'!$B$14:$H$20=1))</f>
        <v/>
      </c>
      <c r="E1643" s="7">
        <f>SUMPRODUCT(($Z$1634:$AF$1640=1)*('Ground truth'!$B$14:$H$20=1))</f>
        <v/>
      </c>
      <c r="F1643" s="7">
        <f>SUMPRODUCT(($AH$1634:$AN$1640=1)*('Ground truth'!$B$14:$H$20=1))</f>
        <v/>
      </c>
      <c r="G1643" s="7">
        <f>SUMPRODUCT(($AP$1634:$AV$1640=1)*('Ground truth'!$B$14:$H$20=1))</f>
        <v/>
      </c>
      <c r="H1643" s="12">
        <f>AVERAGE($B$1643:$F$1643)</f>
        <v/>
      </c>
      <c r="I1643" s="12">
        <f>STDEV.P($B$1643:$F$1643)</f>
        <v/>
      </c>
    </row>
    <row r="1644">
      <c r="A1644" s="7" t="inlineStr">
        <is>
          <t>TN</t>
        </is>
      </c>
      <c r="B1644" s="7">
        <f>SUMPRODUCT(($B$1634:$H$1640=0)*('Ground truth'!$B$14:$H$20=0))</f>
        <v/>
      </c>
      <c r="C1644" s="7">
        <f>SUMPRODUCT(($J$1634:$P$1640=0)*('Ground truth'!$B$14:$H$20=0))</f>
        <v/>
      </c>
      <c r="D1644" s="7">
        <f>SUMPRODUCT(($R$1634:$X$1640=0)*('Ground truth'!$B$14:$H$20=0))</f>
        <v/>
      </c>
      <c r="E1644" s="7">
        <f>SUMPRODUCT(($Z$1634:$AF$1640=0)*('Ground truth'!$B$14:$H$20=0))</f>
        <v/>
      </c>
      <c r="F1644" s="7">
        <f>SUMPRODUCT(($AH$1634:$AN$1640=0)*('Ground truth'!$B$14:$H$20=0))</f>
        <v/>
      </c>
      <c r="G1644" s="7">
        <f>SUMPRODUCT(($AP$1634:$AV$1640=0)*('Ground truth'!$B$14:$H$20=0))</f>
        <v/>
      </c>
      <c r="H1644" s="12">
        <f>AVERAGE($B$1644:$F$1644)</f>
        <v/>
      </c>
      <c r="I1644" s="12">
        <f>STDEV.P($B$1644:$F$1644)</f>
        <v/>
      </c>
    </row>
    <row r="1645">
      <c r="A1645" s="7" t="inlineStr">
        <is>
          <t>FP</t>
        </is>
      </c>
      <c r="B1645" s="7">
        <f>SUMPRODUCT(($B$1634:$H$1640=1)*('Ground truth'!$B$14:$H$20=0))</f>
        <v/>
      </c>
      <c r="C1645" s="7">
        <f>SUMPRODUCT(($J$1634:$P$1640=1)*('Ground truth'!$B$14:$H$20=0))</f>
        <v/>
      </c>
      <c r="D1645" s="7">
        <f>SUMPRODUCT(($R$1634:$X$1640=1)*('Ground truth'!$B$14:$H$20=0))</f>
        <v/>
      </c>
      <c r="E1645" s="7">
        <f>SUMPRODUCT(($Z$1634:$AF$1640=1)*('Ground truth'!$B$14:$H$20=0))</f>
        <v/>
      </c>
      <c r="F1645" s="7">
        <f>SUMPRODUCT(($AH$1634:$AN$1640=1)*('Ground truth'!$B$14:$H$20=0))</f>
        <v/>
      </c>
      <c r="G1645" s="7">
        <f>SUMPRODUCT(($AP$1634:$AV$1640=1)*('Ground truth'!$B$14:$H$20=0))</f>
        <v/>
      </c>
      <c r="H1645" s="12">
        <f>AVERAGE($B$1645:$F$1645)</f>
        <v/>
      </c>
      <c r="I1645" s="12">
        <f>STDEV.P($B$1645:$F$1645)</f>
        <v/>
      </c>
    </row>
    <row r="1646">
      <c r="A1646" s="7" t="inlineStr">
        <is>
          <t>FN</t>
        </is>
      </c>
      <c r="B1646" s="7">
        <f>SUMPRODUCT(($B$1634:$H$1640=0)*('Ground truth'!$B$14:$H$20=1))</f>
        <v/>
      </c>
      <c r="C1646" s="7">
        <f>SUMPRODUCT(($J$1634:$P$1640=0)*('Ground truth'!$B$14:$H$20=1))</f>
        <v/>
      </c>
      <c r="D1646" s="7">
        <f>SUMPRODUCT(($R$1634:$X$1640=0)*('Ground truth'!$B$14:$H$20=1))</f>
        <v/>
      </c>
      <c r="E1646" s="7">
        <f>SUMPRODUCT(($Z$1634:$AF$1640=0)*('Ground truth'!$B$14:$H$20=1))</f>
        <v/>
      </c>
      <c r="F1646" s="7">
        <f>SUMPRODUCT(($AH$1634:$AN$1640=0)*('Ground truth'!$B$14:$H$20=1))</f>
        <v/>
      </c>
      <c r="G1646" s="7">
        <f>SUMPRODUCT(($AP$1634:$AV$1640=0)*('Ground truth'!$B$14:$H$20=1))</f>
        <v/>
      </c>
      <c r="H1646" s="12">
        <f>AVERAGE($B$1646:$F$1646)</f>
        <v/>
      </c>
      <c r="I1646" s="12">
        <f>STDEV.P($B$1646:$F$1646)</f>
        <v/>
      </c>
    </row>
    <row r="1647">
      <c r="A1647" s="4" t="inlineStr">
        <is>
          <t>Precision</t>
        </is>
      </c>
      <c r="B1647" s="12">
        <f>IFERROR($B$1643/($B$1643+$B$1645),0)</f>
        <v/>
      </c>
      <c r="C1647" s="12">
        <f>IFERROR($C$1643/($C$1643+$C$1645),0)</f>
        <v/>
      </c>
      <c r="D1647" s="12">
        <f>IFERROR($D$1643/($D$1643+$D$1645),0)</f>
        <v/>
      </c>
      <c r="E1647" s="12">
        <f>IFERROR($E$1643/($E$1643+$E$1645),0)</f>
        <v/>
      </c>
      <c r="F1647" s="12">
        <f>IFERROR($F$1643/($F$1643+$F$1645),0)</f>
        <v/>
      </c>
      <c r="G1647" s="12">
        <f>IFERROR($G$1643/($G$1643+$G$1645),0)</f>
        <v/>
      </c>
      <c r="H1647" s="18">
        <f>AVERAGE($B$1647:$F$1647)</f>
        <v/>
      </c>
      <c r="I1647" s="18">
        <f>STDEV.P($B$1647:$F$1647)</f>
        <v/>
      </c>
    </row>
    <row r="1648">
      <c r="A1648" s="4" t="inlineStr">
        <is>
          <t>Recall</t>
        </is>
      </c>
      <c r="B1648" s="12">
        <f>IFERROR($B$1643/($B$1643+$B$1646),0)</f>
        <v/>
      </c>
      <c r="C1648" s="12">
        <f>IFERROR($C$1643/($C$1643+$C$1646),0)</f>
        <v/>
      </c>
      <c r="D1648" s="12">
        <f>IFERROR($D$1643/($D$1643+$D$1646),0)</f>
        <v/>
      </c>
      <c r="E1648" s="12">
        <f>IFERROR($E$1643/($E$1643+$E$1646),0)</f>
        <v/>
      </c>
      <c r="F1648" s="12">
        <f>IFERROR($F$1643/($F$1643+$F$1646),0)</f>
        <v/>
      </c>
      <c r="G1648" s="12">
        <f>IFERROR($G$1643/($G$1643+$G$1646),0)</f>
        <v/>
      </c>
      <c r="H1648" s="18">
        <f>AVERAGE($B$1648:$F$1648)</f>
        <v/>
      </c>
      <c r="I1648" s="18">
        <f>STDEV.P($B$1648:$F$1648)</f>
        <v/>
      </c>
    </row>
    <row r="1649">
      <c r="A1649" s="4" t="inlineStr">
        <is>
          <t>F1</t>
        </is>
      </c>
      <c r="B1649" s="12">
        <f>IFERROR(2*$B$1647*$B$1648/($B$1647+$B$1648),0)</f>
        <v/>
      </c>
      <c r="C1649" s="12">
        <f>IFERROR(2*$C$1647*$C$1648/($C$1647+$C$1648),0)</f>
        <v/>
      </c>
      <c r="D1649" s="12">
        <f>IFERROR(2*$D$1647*$D$1648/($D$1647+$D$1648),0)</f>
        <v/>
      </c>
      <c r="E1649" s="12">
        <f>IFERROR(2*$E$1647*$E$1648/($E$1647+$E$1648),0)</f>
        <v/>
      </c>
      <c r="F1649" s="12">
        <f>IFERROR(2*$F$1647*$F$1648/($F$1647+$F$1648),0)</f>
        <v/>
      </c>
      <c r="G1649" s="12">
        <f>IFERROR(2*$G$1647*$G$1648/($G$1647+$G$1648),0)</f>
        <v/>
      </c>
      <c r="H1649" s="18">
        <f>AVERAGE($B$1649:$F$1649)</f>
        <v/>
      </c>
      <c r="I1649" s="18">
        <f>STDEV.P($B$1649:$F$1649)</f>
        <v/>
      </c>
    </row>
    <row r="1650">
      <c r="A1650" s="4" t="inlineStr">
        <is>
          <t>Accuracy</t>
        </is>
      </c>
      <c r="B1650" s="12">
        <f>IFERROR(($B$1643+$B$1644)/($B$1643+$B$1644+$B$1645+$B$1646),0)</f>
        <v/>
      </c>
      <c r="C1650" s="12">
        <f>IFERROR(($C$1643+$C$1644)/($C$1643+$C$1644+$C$1645+$C$1646),0)</f>
        <v/>
      </c>
      <c r="D1650" s="12">
        <f>IFERROR(($D$1643+$D$1644)/($D$1643+$D$1644+$D$1645+$D$1646),0)</f>
        <v/>
      </c>
      <c r="E1650" s="12">
        <f>IFERROR(($E$1643+$E$1644)/($E$1643+$E$1644+$E$1645+$E$1646),0)</f>
        <v/>
      </c>
      <c r="F1650" s="12">
        <f>IFERROR(($F$1643+$F$1644)/($F$1643+$F$1644+$F$1645+$F$1646),0)</f>
        <v/>
      </c>
      <c r="G1650" s="12">
        <f>IFERROR(($G$1643+$G$1644)/($G$1643+$G$1644+$G$1645+$G$1646),0)</f>
        <v/>
      </c>
      <c r="H1650" s="18">
        <f>AVERAGE($B$1650:$F$1650)</f>
        <v/>
      </c>
      <c r="I1650" s="18">
        <f>STDEV.P($B$1650:$F$1650)</f>
        <v/>
      </c>
    </row>
    <row r="1651">
      <c r="A1651" s="4" t="inlineStr">
        <is>
          <t>Edit distance</t>
        </is>
      </c>
      <c r="B1651" s="12">
        <f>SUMPRODUCT(ABS('Ground truth'!$B$14:$H$20-$B$1634:$H$1640))</f>
        <v/>
      </c>
      <c r="C1651" s="12">
        <f>SUMPRODUCT(ABS('Ground truth'!$B$14:$H$20-$J$1634:$P$1640))</f>
        <v/>
      </c>
      <c r="D1651" s="12">
        <f>SUMPRODUCT(ABS('Ground truth'!$B$14:$H$20-$R$1634:$X$1640))</f>
        <v/>
      </c>
      <c r="E1651" s="12">
        <f>SUMPRODUCT(ABS('Ground truth'!$B$14:$H$20-$Z$1634:$AF$1640))</f>
        <v/>
      </c>
      <c r="F1651" s="12">
        <f>SUMPRODUCT(ABS('Ground truth'!$B$14:$H$20-$AH$1634:$AN$1640))</f>
        <v/>
      </c>
      <c r="G1651" s="12">
        <f>SUMPRODUCT(ABS('Ground truth'!$B$14:$H$20-$AP$1634:$AV$1640))</f>
        <v/>
      </c>
      <c r="H1651" s="18">
        <f>AVERAGE($B$1651:$F$1651)</f>
        <v/>
      </c>
      <c r="I1651" s="18">
        <f>STDEV.P($B$1651:$F$1651)</f>
        <v/>
      </c>
    </row>
    <row r="1652">
      <c r="A1652" s="4" t="inlineStr">
        <is>
          <t>Spectral distance</t>
        </is>
      </c>
      <c r="B1652" s="12">
        <f>SQRT(SUMPRODUCT(('Ground truth'!$K$14:$K$20-$B$1663:$B$1669)^2))</f>
        <v/>
      </c>
      <c r="C1652" s="12">
        <f>SQRT(SUMPRODUCT(('Ground truth'!$K$14:$K$20-$C$1663:$C$1669)^2))</f>
        <v/>
      </c>
      <c r="D1652" s="12">
        <f>SQRT(SUMPRODUCT(('Ground truth'!$K$14:$K$20-$D$1663:$D$1669)^2))</f>
        <v/>
      </c>
      <c r="E1652" s="12">
        <f>SQRT(SUMPRODUCT(('Ground truth'!$K$14:$K$20-$E$1663:$E$1669)^2))</f>
        <v/>
      </c>
      <c r="F1652" s="12">
        <f>SQRT(SUMPRODUCT(('Ground truth'!$K$14:$K$20-$F$1663:$F$1669)^2))</f>
        <v/>
      </c>
      <c r="G1652" s="12">
        <f>SQRT(SUMPRODUCT(('Ground truth'!$K$14:$K$20-$G$1663:$G$1669)^2))</f>
        <v/>
      </c>
      <c r="H1652" s="18">
        <f>AVERAGE($B$1652:$F$1652)</f>
        <v/>
      </c>
      <c r="I1652" s="18">
        <f>STDEV.P($B$1652:$F$1652)</f>
        <v/>
      </c>
    </row>
    <row r="1653">
      <c r="A1653" s="4" t="inlineStr">
        <is>
          <t>Unsure cells</t>
        </is>
      </c>
      <c r="B1653" s="7">
        <f>COUNTIF($B$1634:$H$1640,2)</f>
        <v/>
      </c>
      <c r="C1653" s="7">
        <f>COUNTIF($J$1634:$P$1640,2)</f>
        <v/>
      </c>
      <c r="D1653" s="7">
        <f>COUNTIF($R$1634:$X$1640,2)</f>
        <v/>
      </c>
      <c r="E1653" s="7">
        <f>COUNTIF($Z$1634:$AF$1640,2)</f>
        <v/>
      </c>
      <c r="F1653" s="7">
        <f>COUNTIF($AH$1634:$AN$1640,2)</f>
        <v/>
      </c>
      <c r="G1653" s="7">
        <f>COUNTIF($AP$1634:$AV$1640,2)</f>
        <v/>
      </c>
      <c r="H1653" s="12">
        <f>AVERAGE($B$1653:$F$1653)</f>
        <v/>
      </c>
      <c r="I1653" s="12">
        <f>STDEV.P($B$1653:$F$1653)</f>
        <v/>
      </c>
    </row>
    <row r="1654">
      <c r="A1654" s="3" t="inlineStr">
        <is>
          <t>eigenvalues (real part, numpy order; pasted)</t>
        </is>
      </c>
    </row>
    <row r="1655">
      <c r="A1655" s="3" t="inlineStr">
        <is>
          <t xml:space="preserve">  λ1</t>
        </is>
      </c>
      <c r="B1655" s="19" t="n">
        <v>4.759422879414413</v>
      </c>
      <c r="C1655" s="19" t="n">
        <v>4.759422879414413</v>
      </c>
      <c r="D1655" s="19" t="n">
        <v>4.759422879414413</v>
      </c>
      <c r="E1655" s="19" t="n">
        <v>4.759422879414413</v>
      </c>
      <c r="F1655" s="19" t="n">
        <v>4.759422879414413</v>
      </c>
      <c r="G1655" s="19" t="n">
        <v>4.759422879414413</v>
      </c>
    </row>
    <row r="1656">
      <c r="A1656" s="3" t="inlineStr">
        <is>
          <t xml:space="preserve">  λ2</t>
        </is>
      </c>
      <c r="B1656" s="19" t="n">
        <v>2.371066209278312</v>
      </c>
      <c r="C1656" s="19" t="n">
        <v>2.371066209278312</v>
      </c>
      <c r="D1656" s="19" t="n">
        <v>2.371066209278312</v>
      </c>
      <c r="E1656" s="19" t="n">
        <v>2.371066209278312</v>
      </c>
      <c r="F1656" s="19" t="n">
        <v>2.371066209278312</v>
      </c>
      <c r="G1656" s="19" t="n">
        <v>2.371066209278312</v>
      </c>
    </row>
    <row r="1657">
      <c r="A1657" s="3" t="inlineStr">
        <is>
          <t xml:space="preserve">  λ3</t>
        </is>
      </c>
      <c r="B1657" s="19" t="n">
        <v>-0.9999999999999992</v>
      </c>
      <c r="C1657" s="19" t="n">
        <v>-0.9999999999999992</v>
      </c>
      <c r="D1657" s="19" t="n">
        <v>-0.9999999999999992</v>
      </c>
      <c r="E1657" s="19" t="n">
        <v>-0.9999999999999992</v>
      </c>
      <c r="F1657" s="19" t="n">
        <v>-0.9999999999999992</v>
      </c>
      <c r="G1657" s="19" t="n">
        <v>-0.9999999999999992</v>
      </c>
    </row>
    <row r="1658">
      <c r="A1658" s="3" t="inlineStr">
        <is>
          <t xml:space="preserve">  λ4</t>
        </is>
      </c>
      <c r="B1658" s="19" t="n">
        <v>-0.6641707438865285</v>
      </c>
      <c r="C1658" s="19" t="n">
        <v>-0.6641707438865285</v>
      </c>
      <c r="D1658" s="19" t="n">
        <v>-0.6641707438865285</v>
      </c>
      <c r="E1658" s="19" t="n">
        <v>-0.6641707438865285</v>
      </c>
      <c r="F1658" s="19" t="n">
        <v>-0.6641707438865285</v>
      </c>
      <c r="G1658" s="19" t="n">
        <v>-0.6641707438865285</v>
      </c>
    </row>
    <row r="1659">
      <c r="A1659" s="3" t="inlineStr">
        <is>
          <t xml:space="preserve">  λ5</t>
        </is>
      </c>
      <c r="B1659" s="19" t="n">
        <v>0.5336816551938008</v>
      </c>
      <c r="C1659" s="19" t="n">
        <v>0.5336816551938008</v>
      </c>
      <c r="D1659" s="19" t="n">
        <v>0.5336816551938008</v>
      </c>
      <c r="E1659" s="19" t="n">
        <v>0.5336816551938008</v>
      </c>
      <c r="F1659" s="19" t="n">
        <v>0.5336816551938008</v>
      </c>
      <c r="G1659" s="19" t="n">
        <v>0.5336816551938008</v>
      </c>
    </row>
    <row r="1660">
      <c r="A1660" s="3" t="inlineStr">
        <is>
          <t xml:space="preserve">  λ6</t>
        </is>
      </c>
      <c r="B1660" s="19" t="n">
        <v>-9.613592753646883e-17</v>
      </c>
      <c r="C1660" s="19" t="n">
        <v>-9.613592753646883e-17</v>
      </c>
      <c r="D1660" s="19" t="n">
        <v>-9.613592753646883e-17</v>
      </c>
      <c r="E1660" s="19" t="n">
        <v>-9.613592753646883e-17</v>
      </c>
      <c r="F1660" s="19" t="n">
        <v>-9.613592753646883e-17</v>
      </c>
      <c r="G1660" s="19" t="n">
        <v>-9.613592753646883e-17</v>
      </c>
    </row>
    <row r="1661">
      <c r="A1661" s="3" t="inlineStr">
        <is>
          <t xml:space="preserve">  λ7</t>
        </is>
      </c>
      <c r="B1661" s="19" t="n">
        <v>1</v>
      </c>
      <c r="C1661" s="19" t="n">
        <v>1</v>
      </c>
      <c r="D1661" s="19" t="n">
        <v>1</v>
      </c>
      <c r="E1661" s="19" t="n">
        <v>1</v>
      </c>
      <c r="F1661" s="19" t="n">
        <v>1</v>
      </c>
      <c r="G1661" s="19" t="n">
        <v>1</v>
      </c>
    </row>
    <row r="1662">
      <c r="A1662" s="3" t="inlineStr">
        <is>
          <t>eigenvalues sorted desc (LARGE)</t>
        </is>
      </c>
    </row>
    <row r="1663">
      <c r="A1663" s="3" t="inlineStr">
        <is>
          <t xml:space="preserve">  λ(1)</t>
        </is>
      </c>
      <c r="B1663" s="19">
        <f>LARGE($B$1655:$B$1661,1)</f>
        <v/>
      </c>
      <c r="C1663" s="19">
        <f>LARGE($C$1655:$C$1661,1)</f>
        <v/>
      </c>
      <c r="D1663" s="19">
        <f>LARGE($D$1655:$D$1661,1)</f>
        <v/>
      </c>
      <c r="E1663" s="19">
        <f>LARGE($E$1655:$E$1661,1)</f>
        <v/>
      </c>
      <c r="F1663" s="19">
        <f>LARGE($F$1655:$F$1661,1)</f>
        <v/>
      </c>
      <c r="G1663" s="19">
        <f>LARGE($G$1655:$G$1661,1)</f>
        <v/>
      </c>
    </row>
    <row r="1664">
      <c r="A1664" s="3" t="inlineStr">
        <is>
          <t xml:space="preserve">  λ(2)</t>
        </is>
      </c>
      <c r="B1664" s="19">
        <f>LARGE($B$1655:$B$1661,2)</f>
        <v/>
      </c>
      <c r="C1664" s="19">
        <f>LARGE($C$1655:$C$1661,2)</f>
        <v/>
      </c>
      <c r="D1664" s="19">
        <f>LARGE($D$1655:$D$1661,2)</f>
        <v/>
      </c>
      <c r="E1664" s="19">
        <f>LARGE($E$1655:$E$1661,2)</f>
        <v/>
      </c>
      <c r="F1664" s="19">
        <f>LARGE($F$1655:$F$1661,2)</f>
        <v/>
      </c>
      <c r="G1664" s="19">
        <f>LARGE($G$1655:$G$1661,2)</f>
        <v/>
      </c>
    </row>
    <row r="1665">
      <c r="A1665" s="3" t="inlineStr">
        <is>
          <t xml:space="preserve">  λ(3)</t>
        </is>
      </c>
      <c r="B1665" s="19">
        <f>LARGE($B$1655:$B$1661,3)</f>
        <v/>
      </c>
      <c r="C1665" s="19">
        <f>LARGE($C$1655:$C$1661,3)</f>
        <v/>
      </c>
      <c r="D1665" s="19">
        <f>LARGE($D$1655:$D$1661,3)</f>
        <v/>
      </c>
      <c r="E1665" s="19">
        <f>LARGE($E$1655:$E$1661,3)</f>
        <v/>
      </c>
      <c r="F1665" s="19">
        <f>LARGE($F$1655:$F$1661,3)</f>
        <v/>
      </c>
      <c r="G1665" s="19">
        <f>LARGE($G$1655:$G$1661,3)</f>
        <v/>
      </c>
    </row>
    <row r="1666">
      <c r="A1666" s="3" t="inlineStr">
        <is>
          <t xml:space="preserve">  λ(4)</t>
        </is>
      </c>
      <c r="B1666" s="19">
        <f>LARGE($B$1655:$B$1661,4)</f>
        <v/>
      </c>
      <c r="C1666" s="19">
        <f>LARGE($C$1655:$C$1661,4)</f>
        <v/>
      </c>
      <c r="D1666" s="19">
        <f>LARGE($D$1655:$D$1661,4)</f>
        <v/>
      </c>
      <c r="E1666" s="19">
        <f>LARGE($E$1655:$E$1661,4)</f>
        <v/>
      </c>
      <c r="F1666" s="19">
        <f>LARGE($F$1655:$F$1661,4)</f>
        <v/>
      </c>
      <c r="G1666" s="19">
        <f>LARGE($G$1655:$G$1661,4)</f>
        <v/>
      </c>
    </row>
    <row r="1667">
      <c r="A1667" s="3" t="inlineStr">
        <is>
          <t xml:space="preserve">  λ(5)</t>
        </is>
      </c>
      <c r="B1667" s="19">
        <f>LARGE($B$1655:$B$1661,5)</f>
        <v/>
      </c>
      <c r="C1667" s="19">
        <f>LARGE($C$1655:$C$1661,5)</f>
        <v/>
      </c>
      <c r="D1667" s="19">
        <f>LARGE($D$1655:$D$1661,5)</f>
        <v/>
      </c>
      <c r="E1667" s="19">
        <f>LARGE($E$1655:$E$1661,5)</f>
        <v/>
      </c>
      <c r="F1667" s="19">
        <f>LARGE($F$1655:$F$1661,5)</f>
        <v/>
      </c>
      <c r="G1667" s="19">
        <f>LARGE($G$1655:$G$1661,5)</f>
        <v/>
      </c>
    </row>
    <row r="1668">
      <c r="A1668" s="3" t="inlineStr">
        <is>
          <t xml:space="preserve">  λ(6)</t>
        </is>
      </c>
      <c r="B1668" s="19">
        <f>LARGE($B$1655:$B$1661,6)</f>
        <v/>
      </c>
      <c r="C1668" s="19">
        <f>LARGE($C$1655:$C$1661,6)</f>
        <v/>
      </c>
      <c r="D1668" s="19">
        <f>LARGE($D$1655:$D$1661,6)</f>
        <v/>
      </c>
      <c r="E1668" s="19">
        <f>LARGE($E$1655:$E$1661,6)</f>
        <v/>
      </c>
      <c r="F1668" s="19">
        <f>LARGE($F$1655:$F$1661,6)</f>
        <v/>
      </c>
      <c r="G1668" s="19">
        <f>LARGE($G$1655:$G$1661,6)</f>
        <v/>
      </c>
    </row>
    <row r="1669">
      <c r="A1669" s="3" t="inlineStr">
        <is>
          <t xml:space="preserve">  λ(7)</t>
        </is>
      </c>
      <c r="B1669" s="19">
        <f>LARGE($B$1655:$B$1661,7)</f>
        <v/>
      </c>
      <c r="C1669" s="19">
        <f>LARGE($C$1655:$C$1661,7)</f>
        <v/>
      </c>
      <c r="D1669" s="19">
        <f>LARGE($D$1655:$D$1661,7)</f>
        <v/>
      </c>
      <c r="E1669" s="19">
        <f>LARGE($E$1655:$E$1661,7)</f>
        <v/>
      </c>
      <c r="F1669" s="19">
        <f>LARGE($F$1655:$F$1661,7)</f>
        <v/>
      </c>
      <c r="G1669" s="19">
        <f>LARGE($G$1655:$G$1661,7)</f>
        <v/>
      </c>
    </row>
    <row r="1670">
      <c r="A1670" s="3" t="inlineStr">
        <is>
          <t>check: Σeig − trace (→0)</t>
        </is>
      </c>
      <c r="B1670" s="3">
        <f>ROUND(SUM($B$1655:$B$1661)-($B$1634+$C$1635+$D$1636+$E$1637+$F$1638+$G$1639+$H$1640),6)</f>
        <v/>
      </c>
      <c r="C1670" s="3">
        <f>ROUND(SUM($C$1655:$C$1661)-($J$1634+$K$1635+$L$1636+$M$1637+$N$1638+$O$1639+$P$1640),6)</f>
        <v/>
      </c>
      <c r="D1670" s="3">
        <f>ROUND(SUM($D$1655:$D$1661)-($R$1634+$S$1635+$T$1636+$U$1637+$V$1638+$W$1639+$X$1640),6)</f>
        <v/>
      </c>
      <c r="E1670" s="3">
        <f>ROUND(SUM($E$1655:$E$1661)-($Z$1634+$AA$1635+$AB$1636+$AC$1637+$AD$1638+$AE$1639+$AF$1640),6)</f>
        <v/>
      </c>
      <c r="F1670" s="3">
        <f>ROUND(SUM($F$1655:$F$1661)-($AH$1634+$AI$1635+$AJ$1636+$AK$1637+$AL$1638+$AM$1639+$AN$1640),6)</f>
        <v/>
      </c>
      <c r="G1670" s="3">
        <f>ROUND(SUM($G$1655:$G$1661)-($AP$1634+$AQ$1635+$AR$1636+$AS$1637+$AT$1638+$AU$1639+$AV$1640),6)</f>
        <v/>
      </c>
    </row>
    <row r="1671">
      <c r="A1671" s="3" t="inlineStr">
        <is>
          <t>check: Πeig − det (→0)</t>
        </is>
      </c>
      <c r="B1671" s="3">
        <f>ROUND(MDETERM($B$1634:$H$1640)-PRODUCT($B$1655:$B$1661),6)</f>
        <v/>
      </c>
      <c r="C1671" s="3">
        <f>ROUND(MDETERM($J$1634:$P$1640)-PRODUCT($C$1655:$C$1661),6)</f>
        <v/>
      </c>
      <c r="D1671" s="3">
        <f>ROUND(MDETERM($R$1634:$X$1640)-PRODUCT($D$1655:$D$1661),6)</f>
        <v/>
      </c>
      <c r="E1671" s="3">
        <f>ROUND(MDETERM($Z$1634:$AF$1640)-PRODUCT($E$1655:$E$1661),6)</f>
        <v/>
      </c>
      <c r="F1671" s="3">
        <f>ROUND(MDETERM($AH$1634:$AN$1640)-PRODUCT($F$1655:$F$1661),6)</f>
        <v/>
      </c>
      <c r="G1671" s="3">
        <f>ROUND(MDETERM($AP$1634:$AV$1640)-PRODUCT($G$1655:$G$1661),6)</f>
        <v/>
      </c>
    </row>
    <row r="1672">
      <c r="A1672" s="3" t="inlineStr">
        <is>
          <t>complex eigenvalues?</t>
        </is>
      </c>
      <c r="B1672" s="3" t="inlineStr"/>
      <c r="C1672" s="3" t="inlineStr"/>
      <c r="D1672" s="3" t="inlineStr"/>
      <c r="E1672" s="3" t="inlineStr"/>
      <c r="F1672" s="3" t="inlineStr"/>
      <c r="G1672" s="3" t="inlineStr"/>
    </row>
    <row r="1673">
      <c r="A1673" s="3" t="inlineStr">
        <is>
          <t>check: det(M − λᵢI) per sorted λ (→0)</t>
        </is>
      </c>
    </row>
    <row r="1674">
      <c r="A1674" s="3" t="inlineStr">
        <is>
          <t xml:space="preserve">  det(M − λ(1)I)</t>
        </is>
      </c>
      <c r="B1674" s="3">
        <f t="array" ref="B1674">ROUND(MDETERM($B$1634:$H$1640-$B$1663*MUNIT(7)),6)</f>
        <v/>
      </c>
      <c r="C1674" s="3">
        <f t="array" ref="C1674">ROUND(MDETERM($J$1634:$P$1640-$C$1663*MUNIT(7)),6)</f>
        <v/>
      </c>
      <c r="D1674" s="3">
        <f t="array" ref="D1674">ROUND(MDETERM($R$1634:$X$1640-$D$1663*MUNIT(7)),6)</f>
        <v/>
      </c>
      <c r="E1674" s="3">
        <f t="array" ref="E1674">ROUND(MDETERM($Z$1634:$AF$1640-$E$1663*MUNIT(7)),6)</f>
        <v/>
      </c>
      <c r="F1674" s="3">
        <f t="array" ref="F1674">ROUND(MDETERM($AH$1634:$AN$1640-$F$1663*MUNIT(7)),6)</f>
        <v/>
      </c>
      <c r="G1674" s="3">
        <f t="array" ref="G1674">ROUND(MDETERM($AP$1634:$AV$1640-$G$1663*MUNIT(7)),6)</f>
        <v/>
      </c>
    </row>
    <row r="1675">
      <c r="A1675" s="3" t="inlineStr">
        <is>
          <t xml:space="preserve">  det(M − λ(2)I)</t>
        </is>
      </c>
      <c r="B1675" s="3">
        <f t="array" ref="B1675">ROUND(MDETERM($B$1634:$H$1640-$B$1664*MUNIT(7)),6)</f>
        <v/>
      </c>
      <c r="C1675" s="3">
        <f t="array" ref="C1675">ROUND(MDETERM($J$1634:$P$1640-$C$1664*MUNIT(7)),6)</f>
        <v/>
      </c>
      <c r="D1675" s="3">
        <f t="array" ref="D1675">ROUND(MDETERM($R$1634:$X$1640-$D$1664*MUNIT(7)),6)</f>
        <v/>
      </c>
      <c r="E1675" s="3">
        <f t="array" ref="E1675">ROUND(MDETERM($Z$1634:$AF$1640-$E$1664*MUNIT(7)),6)</f>
        <v/>
      </c>
      <c r="F1675" s="3">
        <f t="array" ref="F1675">ROUND(MDETERM($AH$1634:$AN$1640-$F$1664*MUNIT(7)),6)</f>
        <v/>
      </c>
      <c r="G1675" s="3">
        <f t="array" ref="G1675">ROUND(MDETERM($AP$1634:$AV$1640-$G$1664*MUNIT(7)),6)</f>
        <v/>
      </c>
    </row>
    <row r="1676">
      <c r="A1676" s="3" t="inlineStr">
        <is>
          <t xml:space="preserve">  det(M − λ(3)I)</t>
        </is>
      </c>
      <c r="B1676" s="3">
        <f t="array" ref="B1676">ROUND(MDETERM($B$1634:$H$1640-$B$1665*MUNIT(7)),6)</f>
        <v/>
      </c>
      <c r="C1676" s="3">
        <f t="array" ref="C1676">ROUND(MDETERM($J$1634:$P$1640-$C$1665*MUNIT(7)),6)</f>
        <v/>
      </c>
      <c r="D1676" s="3">
        <f t="array" ref="D1676">ROUND(MDETERM($R$1634:$X$1640-$D$1665*MUNIT(7)),6)</f>
        <v/>
      </c>
      <c r="E1676" s="3">
        <f t="array" ref="E1676">ROUND(MDETERM($Z$1634:$AF$1640-$E$1665*MUNIT(7)),6)</f>
        <v/>
      </c>
      <c r="F1676" s="3">
        <f t="array" ref="F1676">ROUND(MDETERM($AH$1634:$AN$1640-$F$1665*MUNIT(7)),6)</f>
        <v/>
      </c>
      <c r="G1676" s="3">
        <f t="array" ref="G1676">ROUND(MDETERM($AP$1634:$AV$1640-$G$1665*MUNIT(7)),6)</f>
        <v/>
      </c>
    </row>
    <row r="1677">
      <c r="A1677" s="3" t="inlineStr">
        <is>
          <t xml:space="preserve">  det(M − λ(4)I)</t>
        </is>
      </c>
      <c r="B1677" s="3">
        <f t="array" ref="B1677">ROUND(MDETERM($B$1634:$H$1640-$B$1666*MUNIT(7)),6)</f>
        <v/>
      </c>
      <c r="C1677" s="3">
        <f t="array" ref="C1677">ROUND(MDETERM($J$1634:$P$1640-$C$1666*MUNIT(7)),6)</f>
        <v/>
      </c>
      <c r="D1677" s="3">
        <f t="array" ref="D1677">ROUND(MDETERM($R$1634:$X$1640-$D$1666*MUNIT(7)),6)</f>
        <v/>
      </c>
      <c r="E1677" s="3">
        <f t="array" ref="E1677">ROUND(MDETERM($Z$1634:$AF$1640-$E$1666*MUNIT(7)),6)</f>
        <v/>
      </c>
      <c r="F1677" s="3">
        <f t="array" ref="F1677">ROUND(MDETERM($AH$1634:$AN$1640-$F$1666*MUNIT(7)),6)</f>
        <v/>
      </c>
      <c r="G1677" s="3">
        <f t="array" ref="G1677">ROUND(MDETERM($AP$1634:$AV$1640-$G$1666*MUNIT(7)),6)</f>
        <v/>
      </c>
    </row>
    <row r="1678">
      <c r="A1678" s="3" t="inlineStr">
        <is>
          <t xml:space="preserve">  det(M − λ(5)I)</t>
        </is>
      </c>
      <c r="B1678" s="3">
        <f t="array" ref="B1678">ROUND(MDETERM($B$1634:$H$1640-$B$1667*MUNIT(7)),6)</f>
        <v/>
      </c>
      <c r="C1678" s="3">
        <f t="array" ref="C1678">ROUND(MDETERM($J$1634:$P$1640-$C$1667*MUNIT(7)),6)</f>
        <v/>
      </c>
      <c r="D1678" s="3">
        <f t="array" ref="D1678">ROUND(MDETERM($R$1634:$X$1640-$D$1667*MUNIT(7)),6)</f>
        <v/>
      </c>
      <c r="E1678" s="3">
        <f t="array" ref="E1678">ROUND(MDETERM($Z$1634:$AF$1640-$E$1667*MUNIT(7)),6)</f>
        <v/>
      </c>
      <c r="F1678" s="3">
        <f t="array" ref="F1678">ROUND(MDETERM($AH$1634:$AN$1640-$F$1667*MUNIT(7)),6)</f>
        <v/>
      </c>
      <c r="G1678" s="3">
        <f t="array" ref="G1678">ROUND(MDETERM($AP$1634:$AV$1640-$G$1667*MUNIT(7)),6)</f>
        <v/>
      </c>
    </row>
    <row r="1679">
      <c r="A1679" s="3" t="inlineStr">
        <is>
          <t xml:space="preserve">  det(M − λ(6)I)</t>
        </is>
      </c>
      <c r="B1679" s="3">
        <f t="array" ref="B1679">ROUND(MDETERM($B$1634:$H$1640-$B$1668*MUNIT(7)),6)</f>
        <v/>
      </c>
      <c r="C1679" s="3">
        <f t="array" ref="C1679">ROUND(MDETERM($J$1634:$P$1640-$C$1668*MUNIT(7)),6)</f>
        <v/>
      </c>
      <c r="D1679" s="3">
        <f t="array" ref="D1679">ROUND(MDETERM($R$1634:$X$1640-$D$1668*MUNIT(7)),6)</f>
        <v/>
      </c>
      <c r="E1679" s="3">
        <f t="array" ref="E1679">ROUND(MDETERM($Z$1634:$AF$1640-$E$1668*MUNIT(7)),6)</f>
        <v/>
      </c>
      <c r="F1679" s="3">
        <f t="array" ref="F1679">ROUND(MDETERM($AH$1634:$AN$1640-$F$1668*MUNIT(7)),6)</f>
        <v/>
      </c>
      <c r="G1679" s="3">
        <f t="array" ref="G1679">ROUND(MDETERM($AP$1634:$AV$1640-$G$1668*MUNIT(7)),6)</f>
        <v/>
      </c>
    </row>
    <row r="1680">
      <c r="A1680" s="3" t="inlineStr">
        <is>
          <t xml:space="preserve">  det(M − λ(7)I)</t>
        </is>
      </c>
      <c r="B1680" s="3">
        <f t="array" ref="B1680">ROUND(MDETERM($B$1634:$H$1640-$B$1669*MUNIT(7)),6)</f>
        <v/>
      </c>
      <c r="C1680" s="3">
        <f t="array" ref="C1680">ROUND(MDETERM($J$1634:$P$1640-$C$1669*MUNIT(7)),6)</f>
        <v/>
      </c>
      <c r="D1680" s="3">
        <f t="array" ref="D1680">ROUND(MDETERM($R$1634:$X$1640-$D$1669*MUNIT(7)),6)</f>
        <v/>
      </c>
      <c r="E1680" s="3">
        <f t="array" ref="E1680">ROUND(MDETERM($Z$1634:$AF$1640-$E$1669*MUNIT(7)),6)</f>
        <v/>
      </c>
      <c r="F1680" s="3">
        <f t="array" ref="F1680">ROUND(MDETERM($AH$1634:$AN$1640-$F$1669*MUNIT(7)),6)</f>
        <v/>
      </c>
      <c r="G1680" s="3">
        <f t="array" ref="G1680">ROUND(MDETERM($AP$1634:$AV$1640-$G$1669*MUNIT(7)),6)</f>
        <v/>
      </c>
    </row>
    <row r="1684" ht="16" customHeight="1">
      <c r="A1684" s="14" t="inlineStr">
        <is>
          <t>RAG R1-R2-R3 | deepseek-r1:14b</t>
        </is>
      </c>
      <c r="B1684" s="9" t="inlineStr">
        <is>
          <t>run 1 (raw, pasted)</t>
        </is>
      </c>
      <c r="J1684" s="9" t="inlineStr">
        <is>
          <t>run 2 (raw, pasted)</t>
        </is>
      </c>
      <c r="R1684" s="9" t="inlineStr">
        <is>
          <t>run 3 (raw, pasted)</t>
        </is>
      </c>
      <c r="Z1684" s="9" t="inlineStr">
        <is>
          <t>run 4 (raw, pasted)</t>
        </is>
      </c>
      <c r="AH1684" s="9" t="inlineStr">
        <is>
          <t>run 5 (raw, pasted)</t>
        </is>
      </c>
      <c r="AP1684" s="9" t="inlineStr">
        <is>
          <t>Step2 average matrix (formula)</t>
        </is>
      </c>
      <c r="AX1684" s="9" t="inlineStr">
        <is>
          <t>ground truth (reference)</t>
        </is>
      </c>
    </row>
    <row r="1685" ht="60" customHeight="1">
      <c r="B1685" s="15" t="inlineStr">
        <is>
          <t>Housing</t>
        </is>
      </c>
      <c r="C1685" s="15" t="inlineStr">
        <is>
          <t>Motor</t>
        </is>
      </c>
      <c r="D1685" s="15" t="inlineStr">
        <is>
          <t>Gearbox</t>
        </is>
      </c>
      <c r="E1685" s="15" t="inlineStr">
        <is>
          <t>Drive Mechanism/Gears</t>
        </is>
      </c>
      <c r="F1685" s="15" t="inlineStr">
        <is>
          <t>Battery</t>
        </is>
      </c>
      <c r="G1685" s="15" t="inlineStr">
        <is>
          <t>Switch/Trigger</t>
        </is>
      </c>
      <c r="H1685" s="15" t="inlineStr">
        <is>
          <t>Chuck/Bit Holder</t>
        </is>
      </c>
      <c r="J1685" s="15" t="inlineStr">
        <is>
          <t>Housing</t>
        </is>
      </c>
      <c r="K1685" s="15" t="inlineStr">
        <is>
          <t>Motor</t>
        </is>
      </c>
      <c r="L1685" s="15" t="inlineStr">
        <is>
          <t>Gearbox</t>
        </is>
      </c>
      <c r="M1685" s="15" t="inlineStr">
        <is>
          <t>Drive Mechanism/Gears</t>
        </is>
      </c>
      <c r="N1685" s="15" t="inlineStr">
        <is>
          <t>Battery</t>
        </is>
      </c>
      <c r="O1685" s="15" t="inlineStr">
        <is>
          <t>Switch/Trigger</t>
        </is>
      </c>
      <c r="P1685" s="15" t="inlineStr">
        <is>
          <t>Chuck/Bit Holder</t>
        </is>
      </c>
      <c r="R1685" s="15" t="inlineStr">
        <is>
          <t>Housing</t>
        </is>
      </c>
      <c r="S1685" s="15" t="inlineStr">
        <is>
          <t>Motor</t>
        </is>
      </c>
      <c r="T1685" s="15" t="inlineStr">
        <is>
          <t>Gearbox</t>
        </is>
      </c>
      <c r="U1685" s="15" t="inlineStr">
        <is>
          <t>Drive Mechanism/Gears</t>
        </is>
      </c>
      <c r="V1685" s="15" t="inlineStr">
        <is>
          <t>Battery</t>
        </is>
      </c>
      <c r="W1685" s="15" t="inlineStr">
        <is>
          <t>Switch/Trigger</t>
        </is>
      </c>
      <c r="X1685" s="15" t="inlineStr">
        <is>
          <t>Chuck/Bit Holder</t>
        </is>
      </c>
      <c r="Z1685" s="15" t="inlineStr">
        <is>
          <t>Housing</t>
        </is>
      </c>
      <c r="AA1685" s="15" t="inlineStr">
        <is>
          <t>Motor</t>
        </is>
      </c>
      <c r="AB1685" s="15" t="inlineStr">
        <is>
          <t>Gearbox</t>
        </is>
      </c>
      <c r="AC1685" s="15" t="inlineStr">
        <is>
          <t>Drive Mechanism/Gears</t>
        </is>
      </c>
      <c r="AD1685" s="15" t="inlineStr">
        <is>
          <t>Battery</t>
        </is>
      </c>
      <c r="AE1685" s="15" t="inlineStr">
        <is>
          <t>Switch/Trigger</t>
        </is>
      </c>
      <c r="AF1685" s="15" t="inlineStr">
        <is>
          <t>Chuck/Bit Holder</t>
        </is>
      </c>
      <c r="AH1685" s="15" t="inlineStr">
        <is>
          <t>Housing</t>
        </is>
      </c>
      <c r="AI1685" s="15" t="inlineStr">
        <is>
          <t>Motor</t>
        </is>
      </c>
      <c r="AJ1685" s="15" t="inlineStr">
        <is>
          <t>Gearbox</t>
        </is>
      </c>
      <c r="AK1685" s="15" t="inlineStr">
        <is>
          <t>Drive Mechanism/Gears</t>
        </is>
      </c>
      <c r="AL1685" s="15" t="inlineStr">
        <is>
          <t>Battery</t>
        </is>
      </c>
      <c r="AM1685" s="15" t="inlineStr">
        <is>
          <t>Switch/Trigger</t>
        </is>
      </c>
      <c r="AN1685" s="15" t="inlineStr">
        <is>
          <t>Chuck/Bit Holder</t>
        </is>
      </c>
      <c r="AP1685" s="15" t="inlineStr">
        <is>
          <t>Housing</t>
        </is>
      </c>
      <c r="AQ1685" s="15" t="inlineStr">
        <is>
          <t>Motor</t>
        </is>
      </c>
      <c r="AR1685" s="15" t="inlineStr">
        <is>
          <t>Gearbox</t>
        </is>
      </c>
      <c r="AS1685" s="15" t="inlineStr">
        <is>
          <t>Drive Mechanism/Gears</t>
        </is>
      </c>
      <c r="AT1685" s="15" t="inlineStr">
        <is>
          <t>Battery</t>
        </is>
      </c>
      <c r="AU1685" s="15" t="inlineStr">
        <is>
          <t>Switch/Trigger</t>
        </is>
      </c>
      <c r="AV1685" s="15" t="inlineStr">
        <is>
          <t>Chuck/Bit Holder</t>
        </is>
      </c>
    </row>
    <row r="1686">
      <c r="A1686" s="3" t="inlineStr">
        <is>
          <t>Housing</t>
        </is>
      </c>
      <c r="B1686" s="8" t="n">
        <v>1</v>
      </c>
      <c r="C1686" s="8" t="n">
        <v>1</v>
      </c>
      <c r="D1686" s="8" t="n">
        <v>1</v>
      </c>
      <c r="E1686" s="8" t="n">
        <v>1</v>
      </c>
      <c r="F1686" s="8" t="n">
        <v>1</v>
      </c>
      <c r="G1686" s="8" t="n">
        <v>1</v>
      </c>
      <c r="H1686" s="8" t="n">
        <v>1</v>
      </c>
      <c r="J1686" s="8" t="n">
        <v>1</v>
      </c>
      <c r="K1686" s="8" t="n">
        <v>1</v>
      </c>
      <c r="L1686" s="8" t="n">
        <v>1</v>
      </c>
      <c r="M1686" s="8" t="n">
        <v>1</v>
      </c>
      <c r="N1686" s="8" t="n">
        <v>1</v>
      </c>
      <c r="O1686" s="8" t="n">
        <v>1</v>
      </c>
      <c r="P1686" s="8" t="n">
        <v>1</v>
      </c>
      <c r="R1686" s="8" t="n">
        <v>1</v>
      </c>
      <c r="S1686" s="8" t="n">
        <v>1</v>
      </c>
      <c r="T1686" s="8" t="n">
        <v>1</v>
      </c>
      <c r="U1686" s="8" t="n">
        <v>1</v>
      </c>
      <c r="V1686" s="8" t="n">
        <v>1</v>
      </c>
      <c r="W1686" s="8" t="n">
        <v>1</v>
      </c>
      <c r="X1686" s="8" t="n">
        <v>1</v>
      </c>
      <c r="Z1686" s="8" t="n">
        <v>1</v>
      </c>
      <c r="AA1686" s="8" t="n">
        <v>1</v>
      </c>
      <c r="AB1686" s="8" t="n">
        <v>1</v>
      </c>
      <c r="AC1686" s="8" t="n">
        <v>0</v>
      </c>
      <c r="AD1686" s="8" t="n">
        <v>1</v>
      </c>
      <c r="AE1686" s="8" t="n">
        <v>1</v>
      </c>
      <c r="AF1686" s="8" t="n">
        <v>1</v>
      </c>
      <c r="AH1686" s="8" t="n">
        <v>1</v>
      </c>
      <c r="AI1686" s="8" t="n">
        <v>1</v>
      </c>
      <c r="AJ1686" s="8" t="n">
        <v>1</v>
      </c>
      <c r="AK1686" s="8" t="n">
        <v>0</v>
      </c>
      <c r="AL1686" s="8" t="n">
        <v>1</v>
      </c>
      <c r="AM1686" s="8" t="n">
        <v>1</v>
      </c>
      <c r="AN1686" s="8" t="n">
        <v>1</v>
      </c>
      <c r="AP1686" s="8">
        <f>IF(($B$1686&lt;&gt;2)+($J$1686&lt;&gt;2)+($R$1686&lt;&gt;2)+($Z$1686&lt;&gt;2)+($AH$1686&lt;&gt;2)=0,2,IF((($B$1686&lt;&gt;2)*$B$1686+($J$1686&lt;&gt;2)*$J$1686+($R$1686&lt;&gt;2)*$R$1686+($Z$1686&lt;&gt;2)*$Z$1686+($AH$1686&lt;&gt;2)*$AH$1686)/(($B$1686&lt;&gt;2)+($J$1686&lt;&gt;2)+($R$1686&lt;&gt;2)+($Z$1686&lt;&gt;2)+($AH$1686&lt;&gt;2))&gt;=0.5,1,0))</f>
        <v/>
      </c>
      <c r="AQ1686" s="8">
        <f>IF(($C$1686&lt;&gt;2)+($K$1686&lt;&gt;2)+($S$1686&lt;&gt;2)+($AA$1686&lt;&gt;2)+($AI$1686&lt;&gt;2)=0,2,IF((($C$1686&lt;&gt;2)*$C$1686+($K$1686&lt;&gt;2)*$K$1686+($S$1686&lt;&gt;2)*$S$1686+($AA$1686&lt;&gt;2)*$AA$1686+($AI$1686&lt;&gt;2)*$AI$1686)/(($C$1686&lt;&gt;2)+($K$1686&lt;&gt;2)+($S$1686&lt;&gt;2)+($AA$1686&lt;&gt;2)+($AI$1686&lt;&gt;2))&gt;=0.5,1,0))</f>
        <v/>
      </c>
      <c r="AR1686" s="8">
        <f>IF(($D$1686&lt;&gt;2)+($L$1686&lt;&gt;2)+($T$1686&lt;&gt;2)+($AB$1686&lt;&gt;2)+($AJ$1686&lt;&gt;2)=0,2,IF((($D$1686&lt;&gt;2)*$D$1686+($L$1686&lt;&gt;2)*$L$1686+($T$1686&lt;&gt;2)*$T$1686+($AB$1686&lt;&gt;2)*$AB$1686+($AJ$1686&lt;&gt;2)*$AJ$1686)/(($D$1686&lt;&gt;2)+($L$1686&lt;&gt;2)+($T$1686&lt;&gt;2)+($AB$1686&lt;&gt;2)+($AJ$1686&lt;&gt;2))&gt;=0.5,1,0))</f>
        <v/>
      </c>
      <c r="AS1686" s="8">
        <f>IF(($E$1686&lt;&gt;2)+($M$1686&lt;&gt;2)+($U$1686&lt;&gt;2)+($AC$1686&lt;&gt;2)+($AK$1686&lt;&gt;2)=0,2,IF((($E$1686&lt;&gt;2)*$E$1686+($M$1686&lt;&gt;2)*$M$1686+($U$1686&lt;&gt;2)*$U$1686+($AC$1686&lt;&gt;2)*$AC$1686+($AK$1686&lt;&gt;2)*$AK$1686)/(($E$1686&lt;&gt;2)+($M$1686&lt;&gt;2)+($U$1686&lt;&gt;2)+($AC$1686&lt;&gt;2)+($AK$1686&lt;&gt;2))&gt;=0.5,1,0))</f>
        <v/>
      </c>
      <c r="AT1686" s="8">
        <f>IF(($F$1686&lt;&gt;2)+($N$1686&lt;&gt;2)+($V$1686&lt;&gt;2)+($AD$1686&lt;&gt;2)+($AL$1686&lt;&gt;2)=0,2,IF((($F$1686&lt;&gt;2)*$F$1686+($N$1686&lt;&gt;2)*$N$1686+($V$1686&lt;&gt;2)*$V$1686+($AD$1686&lt;&gt;2)*$AD$1686+($AL$1686&lt;&gt;2)*$AL$1686)/(($F$1686&lt;&gt;2)+($N$1686&lt;&gt;2)+($V$1686&lt;&gt;2)+($AD$1686&lt;&gt;2)+($AL$1686&lt;&gt;2))&gt;=0.5,1,0))</f>
        <v/>
      </c>
      <c r="AU1686" s="8">
        <f>IF(($G$1686&lt;&gt;2)+($O$1686&lt;&gt;2)+($W$1686&lt;&gt;2)+($AE$1686&lt;&gt;2)+($AM$1686&lt;&gt;2)=0,2,IF((($G$1686&lt;&gt;2)*$G$1686+($O$1686&lt;&gt;2)*$O$1686+($W$1686&lt;&gt;2)*$W$1686+($AE$1686&lt;&gt;2)*$AE$1686+($AM$1686&lt;&gt;2)*$AM$1686)/(($G$1686&lt;&gt;2)+($O$1686&lt;&gt;2)+($W$1686&lt;&gt;2)+($AE$1686&lt;&gt;2)+($AM$1686&lt;&gt;2))&gt;=0.5,1,0))</f>
        <v/>
      </c>
      <c r="AV1686" s="8">
        <f>IF(($H$1686&lt;&gt;2)+($P$1686&lt;&gt;2)+($X$1686&lt;&gt;2)+($AF$1686&lt;&gt;2)+($AN$1686&lt;&gt;2)=0,2,IF((($H$1686&lt;&gt;2)*$H$1686+($P$1686&lt;&gt;2)*$P$1686+($X$1686&lt;&gt;2)*$X$1686+($AF$1686&lt;&gt;2)*$AF$1686+($AN$1686&lt;&gt;2)*$AN$1686)/(($H$1686&lt;&gt;2)+($P$1686&lt;&gt;2)+($X$1686&lt;&gt;2)+($AF$1686&lt;&gt;2)+($AN$1686&lt;&gt;2))&gt;=0.5,1,0))</f>
        <v/>
      </c>
      <c r="AX1686" s="16">
        <f>'Ground truth'!$B$14</f>
        <v/>
      </c>
      <c r="AY1686" s="16">
        <f>'Ground truth'!$C$14</f>
        <v/>
      </c>
      <c r="AZ1686" s="16">
        <f>'Ground truth'!$D$14</f>
        <v/>
      </c>
      <c r="BA1686" s="16">
        <f>'Ground truth'!$E$14</f>
        <v/>
      </c>
      <c r="BB1686" s="16">
        <f>'Ground truth'!$F$14</f>
        <v/>
      </c>
      <c r="BC1686" s="16">
        <f>'Ground truth'!$G$14</f>
        <v/>
      </c>
      <c r="BD1686" s="16">
        <f>'Ground truth'!$H$14</f>
        <v/>
      </c>
    </row>
    <row r="1687">
      <c r="A1687" s="3" t="inlineStr">
        <is>
          <t>Motor</t>
        </is>
      </c>
      <c r="B1687" s="8" t="n">
        <v>1</v>
      </c>
      <c r="C1687" s="8" t="n">
        <v>1</v>
      </c>
      <c r="D1687" s="8" t="n">
        <v>1</v>
      </c>
      <c r="E1687" s="8" t="n">
        <v>1</v>
      </c>
      <c r="F1687" s="8" t="n">
        <v>1</v>
      </c>
      <c r="G1687" s="8" t="n">
        <v>1</v>
      </c>
      <c r="H1687" s="8" t="n">
        <v>0</v>
      </c>
      <c r="J1687" s="8" t="n">
        <v>1</v>
      </c>
      <c r="K1687" s="8" t="n">
        <v>1</v>
      </c>
      <c r="L1687" s="8" t="n">
        <v>1</v>
      </c>
      <c r="M1687" s="8" t="n">
        <v>0</v>
      </c>
      <c r="N1687" s="8" t="n">
        <v>1</v>
      </c>
      <c r="O1687" s="8" t="n">
        <v>1</v>
      </c>
      <c r="P1687" s="8" t="n">
        <v>0</v>
      </c>
      <c r="R1687" s="8" t="n">
        <v>0</v>
      </c>
      <c r="S1687" s="8" t="n">
        <v>1</v>
      </c>
      <c r="T1687" s="8" t="n">
        <v>1</v>
      </c>
      <c r="U1687" s="8" t="n">
        <v>0</v>
      </c>
      <c r="V1687" s="8" t="n">
        <v>1</v>
      </c>
      <c r="W1687" s="8" t="n">
        <v>1</v>
      </c>
      <c r="X1687" s="8" t="n">
        <v>0</v>
      </c>
      <c r="Z1687" s="8" t="n">
        <v>1</v>
      </c>
      <c r="AA1687" s="8" t="n">
        <v>1</v>
      </c>
      <c r="AB1687" s="8" t="n">
        <v>1</v>
      </c>
      <c r="AC1687" s="8" t="n">
        <v>0</v>
      </c>
      <c r="AD1687" s="8" t="n">
        <v>1</v>
      </c>
      <c r="AE1687" s="8" t="n">
        <v>1</v>
      </c>
      <c r="AF1687" s="8" t="n">
        <v>0</v>
      </c>
      <c r="AH1687" s="8" t="n">
        <v>0</v>
      </c>
      <c r="AI1687" s="8" t="n">
        <v>1</v>
      </c>
      <c r="AJ1687" s="8" t="n">
        <v>1</v>
      </c>
      <c r="AK1687" s="8" t="n">
        <v>0</v>
      </c>
      <c r="AL1687" s="8" t="n">
        <v>0</v>
      </c>
      <c r="AM1687" s="8" t="n">
        <v>1</v>
      </c>
      <c r="AN1687" s="8" t="n">
        <v>0</v>
      </c>
      <c r="AP1687" s="8">
        <f>IF(($B$1687&lt;&gt;2)+($J$1687&lt;&gt;2)+($R$1687&lt;&gt;2)+($Z$1687&lt;&gt;2)+($AH$1687&lt;&gt;2)=0,2,IF((($B$1687&lt;&gt;2)*$B$1687+($J$1687&lt;&gt;2)*$J$1687+($R$1687&lt;&gt;2)*$R$1687+($Z$1687&lt;&gt;2)*$Z$1687+($AH$1687&lt;&gt;2)*$AH$1687)/(($B$1687&lt;&gt;2)+($J$1687&lt;&gt;2)+($R$1687&lt;&gt;2)+($Z$1687&lt;&gt;2)+($AH$1687&lt;&gt;2))&gt;=0.5,1,0))</f>
        <v/>
      </c>
      <c r="AQ1687" s="8">
        <f>IF(($C$1687&lt;&gt;2)+($K$1687&lt;&gt;2)+($S$1687&lt;&gt;2)+($AA$1687&lt;&gt;2)+($AI$1687&lt;&gt;2)=0,2,IF((($C$1687&lt;&gt;2)*$C$1687+($K$1687&lt;&gt;2)*$K$1687+($S$1687&lt;&gt;2)*$S$1687+($AA$1687&lt;&gt;2)*$AA$1687+($AI$1687&lt;&gt;2)*$AI$1687)/(($C$1687&lt;&gt;2)+($K$1687&lt;&gt;2)+($S$1687&lt;&gt;2)+($AA$1687&lt;&gt;2)+($AI$1687&lt;&gt;2))&gt;=0.5,1,0))</f>
        <v/>
      </c>
      <c r="AR1687" s="8">
        <f>IF(($D$1687&lt;&gt;2)+($L$1687&lt;&gt;2)+($T$1687&lt;&gt;2)+($AB$1687&lt;&gt;2)+($AJ$1687&lt;&gt;2)=0,2,IF((($D$1687&lt;&gt;2)*$D$1687+($L$1687&lt;&gt;2)*$L$1687+($T$1687&lt;&gt;2)*$T$1687+($AB$1687&lt;&gt;2)*$AB$1687+($AJ$1687&lt;&gt;2)*$AJ$1687)/(($D$1687&lt;&gt;2)+($L$1687&lt;&gt;2)+($T$1687&lt;&gt;2)+($AB$1687&lt;&gt;2)+($AJ$1687&lt;&gt;2))&gt;=0.5,1,0))</f>
        <v/>
      </c>
      <c r="AS1687" s="8">
        <f>IF(($E$1687&lt;&gt;2)+($M$1687&lt;&gt;2)+($U$1687&lt;&gt;2)+($AC$1687&lt;&gt;2)+($AK$1687&lt;&gt;2)=0,2,IF((($E$1687&lt;&gt;2)*$E$1687+($M$1687&lt;&gt;2)*$M$1687+($U$1687&lt;&gt;2)*$U$1687+($AC$1687&lt;&gt;2)*$AC$1687+($AK$1687&lt;&gt;2)*$AK$1687)/(($E$1687&lt;&gt;2)+($M$1687&lt;&gt;2)+($U$1687&lt;&gt;2)+($AC$1687&lt;&gt;2)+($AK$1687&lt;&gt;2))&gt;=0.5,1,0))</f>
        <v/>
      </c>
      <c r="AT1687" s="8">
        <f>IF(($F$1687&lt;&gt;2)+($N$1687&lt;&gt;2)+($V$1687&lt;&gt;2)+($AD$1687&lt;&gt;2)+($AL$1687&lt;&gt;2)=0,2,IF((($F$1687&lt;&gt;2)*$F$1687+($N$1687&lt;&gt;2)*$N$1687+($V$1687&lt;&gt;2)*$V$1687+($AD$1687&lt;&gt;2)*$AD$1687+($AL$1687&lt;&gt;2)*$AL$1687)/(($F$1687&lt;&gt;2)+($N$1687&lt;&gt;2)+($V$1687&lt;&gt;2)+($AD$1687&lt;&gt;2)+($AL$1687&lt;&gt;2))&gt;=0.5,1,0))</f>
        <v/>
      </c>
      <c r="AU1687" s="8">
        <f>IF(($G$1687&lt;&gt;2)+($O$1687&lt;&gt;2)+($W$1687&lt;&gt;2)+($AE$1687&lt;&gt;2)+($AM$1687&lt;&gt;2)=0,2,IF((($G$1687&lt;&gt;2)*$G$1687+($O$1687&lt;&gt;2)*$O$1687+($W$1687&lt;&gt;2)*$W$1687+($AE$1687&lt;&gt;2)*$AE$1687+($AM$1687&lt;&gt;2)*$AM$1687)/(($G$1687&lt;&gt;2)+($O$1687&lt;&gt;2)+($W$1687&lt;&gt;2)+($AE$1687&lt;&gt;2)+($AM$1687&lt;&gt;2))&gt;=0.5,1,0))</f>
        <v/>
      </c>
      <c r="AV1687" s="8">
        <f>IF(($H$1687&lt;&gt;2)+($P$1687&lt;&gt;2)+($X$1687&lt;&gt;2)+($AF$1687&lt;&gt;2)+($AN$1687&lt;&gt;2)=0,2,IF((($H$1687&lt;&gt;2)*$H$1687+($P$1687&lt;&gt;2)*$P$1687+($X$1687&lt;&gt;2)*$X$1687+($AF$1687&lt;&gt;2)*$AF$1687+($AN$1687&lt;&gt;2)*$AN$1687)/(($H$1687&lt;&gt;2)+($P$1687&lt;&gt;2)+($X$1687&lt;&gt;2)+($AF$1687&lt;&gt;2)+($AN$1687&lt;&gt;2))&gt;=0.5,1,0))</f>
        <v/>
      </c>
      <c r="AX1687" s="16">
        <f>'Ground truth'!$B$15</f>
        <v/>
      </c>
      <c r="AY1687" s="16">
        <f>'Ground truth'!$C$15</f>
        <v/>
      </c>
      <c r="AZ1687" s="16">
        <f>'Ground truth'!$D$15</f>
        <v/>
      </c>
      <c r="BA1687" s="16">
        <f>'Ground truth'!$E$15</f>
        <v/>
      </c>
      <c r="BB1687" s="16">
        <f>'Ground truth'!$F$15</f>
        <v/>
      </c>
      <c r="BC1687" s="16">
        <f>'Ground truth'!$G$15</f>
        <v/>
      </c>
      <c r="BD1687" s="16">
        <f>'Ground truth'!$H$15</f>
        <v/>
      </c>
    </row>
    <row r="1688">
      <c r="A1688" s="3" t="inlineStr">
        <is>
          <t>Gearbox</t>
        </is>
      </c>
      <c r="B1688" s="8" t="n">
        <v>1</v>
      </c>
      <c r="C1688" s="8" t="n">
        <v>1</v>
      </c>
      <c r="D1688" s="8" t="n">
        <v>1</v>
      </c>
      <c r="E1688" s="8" t="n">
        <v>1</v>
      </c>
      <c r="F1688" s="8" t="n">
        <v>1</v>
      </c>
      <c r="G1688" s="8" t="n">
        <v>1</v>
      </c>
      <c r="H1688" s="8" t="n">
        <v>0</v>
      </c>
      <c r="J1688" s="8" t="n">
        <v>1</v>
      </c>
      <c r="K1688" s="8" t="n">
        <v>1</v>
      </c>
      <c r="L1688" s="8" t="n">
        <v>1</v>
      </c>
      <c r="M1688" s="8" t="n">
        <v>1</v>
      </c>
      <c r="N1688" s="8" t="n">
        <v>0</v>
      </c>
      <c r="O1688" s="8" t="n">
        <v>0</v>
      </c>
      <c r="P1688" s="8" t="n">
        <v>0</v>
      </c>
      <c r="R1688" s="8" t="n">
        <v>0</v>
      </c>
      <c r="S1688" s="8" t="n">
        <v>1</v>
      </c>
      <c r="T1688" s="8" t="n">
        <v>1</v>
      </c>
      <c r="U1688" s="8" t="n">
        <v>1</v>
      </c>
      <c r="V1688" s="8" t="n">
        <v>0</v>
      </c>
      <c r="W1688" s="8" t="n">
        <v>0</v>
      </c>
      <c r="X1688" s="8" t="n">
        <v>0</v>
      </c>
      <c r="Z1688" s="8" t="n">
        <v>1</v>
      </c>
      <c r="AA1688" s="8" t="n">
        <v>1</v>
      </c>
      <c r="AB1688" s="8" t="n">
        <v>1</v>
      </c>
      <c r="AC1688" s="8" t="n">
        <v>1</v>
      </c>
      <c r="AD1688" s="8" t="n">
        <v>0</v>
      </c>
      <c r="AE1688" s="8" t="n">
        <v>0</v>
      </c>
      <c r="AF1688" s="8" t="n">
        <v>0</v>
      </c>
      <c r="AH1688" s="8" t="n">
        <v>0</v>
      </c>
      <c r="AI1688" s="8" t="n">
        <v>1</v>
      </c>
      <c r="AJ1688" s="8" t="n">
        <v>1</v>
      </c>
      <c r="AK1688" s="8" t="n">
        <v>1</v>
      </c>
      <c r="AL1688" s="8" t="n">
        <v>0</v>
      </c>
      <c r="AM1688" s="8" t="n">
        <v>0</v>
      </c>
      <c r="AN1688" s="8" t="n">
        <v>0</v>
      </c>
      <c r="AP1688" s="8">
        <f>IF(($B$1688&lt;&gt;2)+($J$1688&lt;&gt;2)+($R$1688&lt;&gt;2)+($Z$1688&lt;&gt;2)+($AH$1688&lt;&gt;2)=0,2,IF((($B$1688&lt;&gt;2)*$B$1688+($J$1688&lt;&gt;2)*$J$1688+($R$1688&lt;&gt;2)*$R$1688+($Z$1688&lt;&gt;2)*$Z$1688+($AH$1688&lt;&gt;2)*$AH$1688)/(($B$1688&lt;&gt;2)+($J$1688&lt;&gt;2)+($R$1688&lt;&gt;2)+($Z$1688&lt;&gt;2)+($AH$1688&lt;&gt;2))&gt;=0.5,1,0))</f>
        <v/>
      </c>
      <c r="AQ1688" s="8">
        <f>IF(($C$1688&lt;&gt;2)+($K$1688&lt;&gt;2)+($S$1688&lt;&gt;2)+($AA$1688&lt;&gt;2)+($AI$1688&lt;&gt;2)=0,2,IF((($C$1688&lt;&gt;2)*$C$1688+($K$1688&lt;&gt;2)*$K$1688+($S$1688&lt;&gt;2)*$S$1688+($AA$1688&lt;&gt;2)*$AA$1688+($AI$1688&lt;&gt;2)*$AI$1688)/(($C$1688&lt;&gt;2)+($K$1688&lt;&gt;2)+($S$1688&lt;&gt;2)+($AA$1688&lt;&gt;2)+($AI$1688&lt;&gt;2))&gt;=0.5,1,0))</f>
        <v/>
      </c>
      <c r="AR1688" s="8">
        <f>IF(($D$1688&lt;&gt;2)+($L$1688&lt;&gt;2)+($T$1688&lt;&gt;2)+($AB$1688&lt;&gt;2)+($AJ$1688&lt;&gt;2)=0,2,IF((($D$1688&lt;&gt;2)*$D$1688+($L$1688&lt;&gt;2)*$L$1688+($T$1688&lt;&gt;2)*$T$1688+($AB$1688&lt;&gt;2)*$AB$1688+($AJ$1688&lt;&gt;2)*$AJ$1688)/(($D$1688&lt;&gt;2)+($L$1688&lt;&gt;2)+($T$1688&lt;&gt;2)+($AB$1688&lt;&gt;2)+($AJ$1688&lt;&gt;2))&gt;=0.5,1,0))</f>
        <v/>
      </c>
      <c r="AS1688" s="8">
        <f>IF(($E$1688&lt;&gt;2)+($M$1688&lt;&gt;2)+($U$1688&lt;&gt;2)+($AC$1688&lt;&gt;2)+($AK$1688&lt;&gt;2)=0,2,IF((($E$1688&lt;&gt;2)*$E$1688+($M$1688&lt;&gt;2)*$M$1688+($U$1688&lt;&gt;2)*$U$1688+($AC$1688&lt;&gt;2)*$AC$1688+($AK$1688&lt;&gt;2)*$AK$1688)/(($E$1688&lt;&gt;2)+($M$1688&lt;&gt;2)+($U$1688&lt;&gt;2)+($AC$1688&lt;&gt;2)+($AK$1688&lt;&gt;2))&gt;=0.5,1,0))</f>
        <v/>
      </c>
      <c r="AT1688" s="8">
        <f>IF(($F$1688&lt;&gt;2)+($N$1688&lt;&gt;2)+($V$1688&lt;&gt;2)+($AD$1688&lt;&gt;2)+($AL$1688&lt;&gt;2)=0,2,IF((($F$1688&lt;&gt;2)*$F$1688+($N$1688&lt;&gt;2)*$N$1688+($V$1688&lt;&gt;2)*$V$1688+($AD$1688&lt;&gt;2)*$AD$1688+($AL$1688&lt;&gt;2)*$AL$1688)/(($F$1688&lt;&gt;2)+($N$1688&lt;&gt;2)+($V$1688&lt;&gt;2)+($AD$1688&lt;&gt;2)+($AL$1688&lt;&gt;2))&gt;=0.5,1,0))</f>
        <v/>
      </c>
      <c r="AU1688" s="8">
        <f>IF(($G$1688&lt;&gt;2)+($O$1688&lt;&gt;2)+($W$1688&lt;&gt;2)+($AE$1688&lt;&gt;2)+($AM$1688&lt;&gt;2)=0,2,IF((($G$1688&lt;&gt;2)*$G$1688+($O$1688&lt;&gt;2)*$O$1688+($W$1688&lt;&gt;2)*$W$1688+($AE$1688&lt;&gt;2)*$AE$1688+($AM$1688&lt;&gt;2)*$AM$1688)/(($G$1688&lt;&gt;2)+($O$1688&lt;&gt;2)+($W$1688&lt;&gt;2)+($AE$1688&lt;&gt;2)+($AM$1688&lt;&gt;2))&gt;=0.5,1,0))</f>
        <v/>
      </c>
      <c r="AV1688" s="8">
        <f>IF(($H$1688&lt;&gt;2)+($P$1688&lt;&gt;2)+($X$1688&lt;&gt;2)+($AF$1688&lt;&gt;2)+($AN$1688&lt;&gt;2)=0,2,IF((($H$1688&lt;&gt;2)*$H$1688+($P$1688&lt;&gt;2)*$P$1688+($X$1688&lt;&gt;2)*$X$1688+($AF$1688&lt;&gt;2)*$AF$1688+($AN$1688&lt;&gt;2)*$AN$1688)/(($H$1688&lt;&gt;2)+($P$1688&lt;&gt;2)+($X$1688&lt;&gt;2)+($AF$1688&lt;&gt;2)+($AN$1688&lt;&gt;2))&gt;=0.5,1,0))</f>
        <v/>
      </c>
      <c r="AX1688" s="16">
        <f>'Ground truth'!$B$16</f>
        <v/>
      </c>
      <c r="AY1688" s="16">
        <f>'Ground truth'!$C$16</f>
        <v/>
      </c>
      <c r="AZ1688" s="16">
        <f>'Ground truth'!$D$16</f>
        <v/>
      </c>
      <c r="BA1688" s="16">
        <f>'Ground truth'!$E$16</f>
        <v/>
      </c>
      <c r="BB1688" s="16">
        <f>'Ground truth'!$F$16</f>
        <v/>
      </c>
      <c r="BC1688" s="16">
        <f>'Ground truth'!$G$16</f>
        <v/>
      </c>
      <c r="BD1688" s="16">
        <f>'Ground truth'!$H$16</f>
        <v/>
      </c>
    </row>
    <row r="1689">
      <c r="A1689" s="3" t="inlineStr">
        <is>
          <t>Drive Mechanism/Gears</t>
        </is>
      </c>
      <c r="B1689" s="8" t="n">
        <v>1</v>
      </c>
      <c r="C1689" s="8" t="n">
        <v>1</v>
      </c>
      <c r="D1689" s="8" t="n">
        <v>1</v>
      </c>
      <c r="E1689" s="8" t="n">
        <v>1</v>
      </c>
      <c r="F1689" s="8" t="n">
        <v>0</v>
      </c>
      <c r="G1689" s="8" t="n">
        <v>1</v>
      </c>
      <c r="H1689" s="8" t="n">
        <v>1</v>
      </c>
      <c r="J1689" s="8" t="n">
        <v>1</v>
      </c>
      <c r="K1689" s="8" t="n">
        <v>1</v>
      </c>
      <c r="L1689" s="8" t="n">
        <v>1</v>
      </c>
      <c r="M1689" s="8" t="n">
        <v>1</v>
      </c>
      <c r="N1689" s="8" t="n">
        <v>0</v>
      </c>
      <c r="O1689" s="8" t="n">
        <v>0</v>
      </c>
      <c r="P1689" s="8" t="n">
        <v>1</v>
      </c>
      <c r="R1689" s="8" t="n">
        <v>0</v>
      </c>
      <c r="S1689" s="8" t="n">
        <v>1</v>
      </c>
      <c r="T1689" s="8" t="n">
        <v>1</v>
      </c>
      <c r="U1689" s="8" t="n">
        <v>1</v>
      </c>
      <c r="V1689" s="8" t="n">
        <v>0</v>
      </c>
      <c r="W1689" s="8" t="n">
        <v>0</v>
      </c>
      <c r="X1689" s="8" t="n">
        <v>1</v>
      </c>
      <c r="Z1689" s="8" t="n">
        <v>0</v>
      </c>
      <c r="AA1689" s="8" t="n">
        <v>0</v>
      </c>
      <c r="AB1689" s="8" t="n">
        <v>1</v>
      </c>
      <c r="AC1689" s="8" t="n">
        <v>1</v>
      </c>
      <c r="AD1689" s="8" t="n">
        <v>0</v>
      </c>
      <c r="AE1689" s="8" t="n">
        <v>0</v>
      </c>
      <c r="AF1689" s="8" t="n">
        <v>1</v>
      </c>
      <c r="AH1689" s="8" t="n">
        <v>0</v>
      </c>
      <c r="AI1689" s="8" t="n">
        <v>0</v>
      </c>
      <c r="AJ1689" s="8" t="n">
        <v>1</v>
      </c>
      <c r="AK1689" s="8" t="n">
        <v>1</v>
      </c>
      <c r="AL1689" s="8" t="n">
        <v>0</v>
      </c>
      <c r="AM1689" s="8" t="n">
        <v>0</v>
      </c>
      <c r="AN1689" s="8" t="n">
        <v>1</v>
      </c>
      <c r="AP1689" s="8">
        <f>IF(($B$1689&lt;&gt;2)+($J$1689&lt;&gt;2)+($R$1689&lt;&gt;2)+($Z$1689&lt;&gt;2)+($AH$1689&lt;&gt;2)=0,2,IF((($B$1689&lt;&gt;2)*$B$1689+($J$1689&lt;&gt;2)*$J$1689+($R$1689&lt;&gt;2)*$R$1689+($Z$1689&lt;&gt;2)*$Z$1689+($AH$1689&lt;&gt;2)*$AH$1689)/(($B$1689&lt;&gt;2)+($J$1689&lt;&gt;2)+($R$1689&lt;&gt;2)+($Z$1689&lt;&gt;2)+($AH$1689&lt;&gt;2))&gt;=0.5,1,0))</f>
        <v/>
      </c>
      <c r="AQ1689" s="8">
        <f>IF(($C$1689&lt;&gt;2)+($K$1689&lt;&gt;2)+($S$1689&lt;&gt;2)+($AA$1689&lt;&gt;2)+($AI$1689&lt;&gt;2)=0,2,IF((($C$1689&lt;&gt;2)*$C$1689+($K$1689&lt;&gt;2)*$K$1689+($S$1689&lt;&gt;2)*$S$1689+($AA$1689&lt;&gt;2)*$AA$1689+($AI$1689&lt;&gt;2)*$AI$1689)/(($C$1689&lt;&gt;2)+($K$1689&lt;&gt;2)+($S$1689&lt;&gt;2)+($AA$1689&lt;&gt;2)+($AI$1689&lt;&gt;2))&gt;=0.5,1,0))</f>
        <v/>
      </c>
      <c r="AR1689" s="8">
        <f>IF(($D$1689&lt;&gt;2)+($L$1689&lt;&gt;2)+($T$1689&lt;&gt;2)+($AB$1689&lt;&gt;2)+($AJ$1689&lt;&gt;2)=0,2,IF((($D$1689&lt;&gt;2)*$D$1689+($L$1689&lt;&gt;2)*$L$1689+($T$1689&lt;&gt;2)*$T$1689+($AB$1689&lt;&gt;2)*$AB$1689+($AJ$1689&lt;&gt;2)*$AJ$1689)/(($D$1689&lt;&gt;2)+($L$1689&lt;&gt;2)+($T$1689&lt;&gt;2)+($AB$1689&lt;&gt;2)+($AJ$1689&lt;&gt;2))&gt;=0.5,1,0))</f>
        <v/>
      </c>
      <c r="AS1689" s="8">
        <f>IF(($E$1689&lt;&gt;2)+($M$1689&lt;&gt;2)+($U$1689&lt;&gt;2)+($AC$1689&lt;&gt;2)+($AK$1689&lt;&gt;2)=0,2,IF((($E$1689&lt;&gt;2)*$E$1689+($M$1689&lt;&gt;2)*$M$1689+($U$1689&lt;&gt;2)*$U$1689+($AC$1689&lt;&gt;2)*$AC$1689+($AK$1689&lt;&gt;2)*$AK$1689)/(($E$1689&lt;&gt;2)+($M$1689&lt;&gt;2)+($U$1689&lt;&gt;2)+($AC$1689&lt;&gt;2)+($AK$1689&lt;&gt;2))&gt;=0.5,1,0))</f>
        <v/>
      </c>
      <c r="AT1689" s="8">
        <f>IF(($F$1689&lt;&gt;2)+($N$1689&lt;&gt;2)+($V$1689&lt;&gt;2)+($AD$1689&lt;&gt;2)+($AL$1689&lt;&gt;2)=0,2,IF((($F$1689&lt;&gt;2)*$F$1689+($N$1689&lt;&gt;2)*$N$1689+($V$1689&lt;&gt;2)*$V$1689+($AD$1689&lt;&gt;2)*$AD$1689+($AL$1689&lt;&gt;2)*$AL$1689)/(($F$1689&lt;&gt;2)+($N$1689&lt;&gt;2)+($V$1689&lt;&gt;2)+($AD$1689&lt;&gt;2)+($AL$1689&lt;&gt;2))&gt;=0.5,1,0))</f>
        <v/>
      </c>
      <c r="AU1689" s="8">
        <f>IF(($G$1689&lt;&gt;2)+($O$1689&lt;&gt;2)+($W$1689&lt;&gt;2)+($AE$1689&lt;&gt;2)+($AM$1689&lt;&gt;2)=0,2,IF((($G$1689&lt;&gt;2)*$G$1689+($O$1689&lt;&gt;2)*$O$1689+($W$1689&lt;&gt;2)*$W$1689+($AE$1689&lt;&gt;2)*$AE$1689+($AM$1689&lt;&gt;2)*$AM$1689)/(($G$1689&lt;&gt;2)+($O$1689&lt;&gt;2)+($W$1689&lt;&gt;2)+($AE$1689&lt;&gt;2)+($AM$1689&lt;&gt;2))&gt;=0.5,1,0))</f>
        <v/>
      </c>
      <c r="AV1689" s="8">
        <f>IF(($H$1689&lt;&gt;2)+($P$1689&lt;&gt;2)+($X$1689&lt;&gt;2)+($AF$1689&lt;&gt;2)+($AN$1689&lt;&gt;2)=0,2,IF((($H$1689&lt;&gt;2)*$H$1689+($P$1689&lt;&gt;2)*$P$1689+($X$1689&lt;&gt;2)*$X$1689+($AF$1689&lt;&gt;2)*$AF$1689+($AN$1689&lt;&gt;2)*$AN$1689)/(($H$1689&lt;&gt;2)+($P$1689&lt;&gt;2)+($X$1689&lt;&gt;2)+($AF$1689&lt;&gt;2)+($AN$1689&lt;&gt;2))&gt;=0.5,1,0))</f>
        <v/>
      </c>
      <c r="AX1689" s="16">
        <f>'Ground truth'!$B$17</f>
        <v/>
      </c>
      <c r="AY1689" s="16">
        <f>'Ground truth'!$C$17</f>
        <v/>
      </c>
      <c r="AZ1689" s="16">
        <f>'Ground truth'!$D$17</f>
        <v/>
      </c>
      <c r="BA1689" s="16">
        <f>'Ground truth'!$E$17</f>
        <v/>
      </c>
      <c r="BB1689" s="16">
        <f>'Ground truth'!$F$17</f>
        <v/>
      </c>
      <c r="BC1689" s="16">
        <f>'Ground truth'!$G$17</f>
        <v/>
      </c>
      <c r="BD1689" s="16">
        <f>'Ground truth'!$H$17</f>
        <v/>
      </c>
    </row>
    <row r="1690">
      <c r="A1690" s="3" t="inlineStr">
        <is>
          <t>Battery</t>
        </is>
      </c>
      <c r="B1690" s="8" t="n">
        <v>1</v>
      </c>
      <c r="C1690" s="8" t="n">
        <v>1</v>
      </c>
      <c r="D1690" s="8" t="n">
        <v>0</v>
      </c>
      <c r="E1690" s="8" t="n">
        <v>0</v>
      </c>
      <c r="F1690" s="8" t="n">
        <v>1</v>
      </c>
      <c r="G1690" s="8" t="n">
        <v>1</v>
      </c>
      <c r="H1690" s="8" t="n">
        <v>0</v>
      </c>
      <c r="J1690" s="8" t="n">
        <v>1</v>
      </c>
      <c r="K1690" s="8" t="n">
        <v>1</v>
      </c>
      <c r="L1690" s="8" t="n">
        <v>0</v>
      </c>
      <c r="M1690" s="8" t="n">
        <v>0</v>
      </c>
      <c r="N1690" s="8" t="n">
        <v>1</v>
      </c>
      <c r="O1690" s="8" t="n">
        <v>1</v>
      </c>
      <c r="P1690" s="8" t="n">
        <v>0</v>
      </c>
      <c r="R1690" s="8" t="n">
        <v>0</v>
      </c>
      <c r="S1690" s="8" t="n">
        <v>1</v>
      </c>
      <c r="T1690" s="8" t="n">
        <v>0</v>
      </c>
      <c r="U1690" s="8" t="n">
        <v>0</v>
      </c>
      <c r="V1690" s="8" t="n">
        <v>1</v>
      </c>
      <c r="W1690" s="8" t="n">
        <v>1</v>
      </c>
      <c r="X1690" s="8" t="n">
        <v>0</v>
      </c>
      <c r="Z1690" s="8" t="n">
        <v>1</v>
      </c>
      <c r="AA1690" s="8" t="n">
        <v>1</v>
      </c>
      <c r="AB1690" s="8" t="n">
        <v>0</v>
      </c>
      <c r="AC1690" s="8" t="n">
        <v>0</v>
      </c>
      <c r="AD1690" s="8" t="n">
        <v>1</v>
      </c>
      <c r="AE1690" s="8" t="n">
        <v>0</v>
      </c>
      <c r="AF1690" s="8" t="n">
        <v>0</v>
      </c>
      <c r="AH1690" s="8" t="n">
        <v>1</v>
      </c>
      <c r="AI1690" s="8" t="n">
        <v>0</v>
      </c>
      <c r="AJ1690" s="8" t="n">
        <v>0</v>
      </c>
      <c r="AK1690" s="8" t="n">
        <v>0</v>
      </c>
      <c r="AL1690" s="8" t="n">
        <v>1</v>
      </c>
      <c r="AM1690" s="8" t="n">
        <v>1</v>
      </c>
      <c r="AN1690" s="8" t="n">
        <v>0</v>
      </c>
      <c r="AP1690" s="8">
        <f>IF(($B$1690&lt;&gt;2)+($J$1690&lt;&gt;2)+($R$1690&lt;&gt;2)+($Z$1690&lt;&gt;2)+($AH$1690&lt;&gt;2)=0,2,IF((($B$1690&lt;&gt;2)*$B$1690+($J$1690&lt;&gt;2)*$J$1690+($R$1690&lt;&gt;2)*$R$1690+($Z$1690&lt;&gt;2)*$Z$1690+($AH$1690&lt;&gt;2)*$AH$1690)/(($B$1690&lt;&gt;2)+($J$1690&lt;&gt;2)+($R$1690&lt;&gt;2)+($Z$1690&lt;&gt;2)+($AH$1690&lt;&gt;2))&gt;=0.5,1,0))</f>
        <v/>
      </c>
      <c r="AQ1690" s="8">
        <f>IF(($C$1690&lt;&gt;2)+($K$1690&lt;&gt;2)+($S$1690&lt;&gt;2)+($AA$1690&lt;&gt;2)+($AI$1690&lt;&gt;2)=0,2,IF((($C$1690&lt;&gt;2)*$C$1690+($K$1690&lt;&gt;2)*$K$1690+($S$1690&lt;&gt;2)*$S$1690+($AA$1690&lt;&gt;2)*$AA$1690+($AI$1690&lt;&gt;2)*$AI$1690)/(($C$1690&lt;&gt;2)+($K$1690&lt;&gt;2)+($S$1690&lt;&gt;2)+($AA$1690&lt;&gt;2)+($AI$1690&lt;&gt;2))&gt;=0.5,1,0))</f>
        <v/>
      </c>
      <c r="AR1690" s="8">
        <f>IF(($D$1690&lt;&gt;2)+($L$1690&lt;&gt;2)+($T$1690&lt;&gt;2)+($AB$1690&lt;&gt;2)+($AJ$1690&lt;&gt;2)=0,2,IF((($D$1690&lt;&gt;2)*$D$1690+($L$1690&lt;&gt;2)*$L$1690+($T$1690&lt;&gt;2)*$T$1690+($AB$1690&lt;&gt;2)*$AB$1690+($AJ$1690&lt;&gt;2)*$AJ$1690)/(($D$1690&lt;&gt;2)+($L$1690&lt;&gt;2)+($T$1690&lt;&gt;2)+($AB$1690&lt;&gt;2)+($AJ$1690&lt;&gt;2))&gt;=0.5,1,0))</f>
        <v/>
      </c>
      <c r="AS1690" s="8">
        <f>IF(($E$1690&lt;&gt;2)+($M$1690&lt;&gt;2)+($U$1690&lt;&gt;2)+($AC$1690&lt;&gt;2)+($AK$1690&lt;&gt;2)=0,2,IF((($E$1690&lt;&gt;2)*$E$1690+($M$1690&lt;&gt;2)*$M$1690+($U$1690&lt;&gt;2)*$U$1690+($AC$1690&lt;&gt;2)*$AC$1690+($AK$1690&lt;&gt;2)*$AK$1690)/(($E$1690&lt;&gt;2)+($M$1690&lt;&gt;2)+($U$1690&lt;&gt;2)+($AC$1690&lt;&gt;2)+($AK$1690&lt;&gt;2))&gt;=0.5,1,0))</f>
        <v/>
      </c>
      <c r="AT1690" s="8">
        <f>IF(($F$1690&lt;&gt;2)+($N$1690&lt;&gt;2)+($V$1690&lt;&gt;2)+($AD$1690&lt;&gt;2)+($AL$1690&lt;&gt;2)=0,2,IF((($F$1690&lt;&gt;2)*$F$1690+($N$1690&lt;&gt;2)*$N$1690+($V$1690&lt;&gt;2)*$V$1690+($AD$1690&lt;&gt;2)*$AD$1690+($AL$1690&lt;&gt;2)*$AL$1690)/(($F$1690&lt;&gt;2)+($N$1690&lt;&gt;2)+($V$1690&lt;&gt;2)+($AD$1690&lt;&gt;2)+($AL$1690&lt;&gt;2))&gt;=0.5,1,0))</f>
        <v/>
      </c>
      <c r="AU1690" s="8">
        <f>IF(($G$1690&lt;&gt;2)+($O$1690&lt;&gt;2)+($W$1690&lt;&gt;2)+($AE$1690&lt;&gt;2)+($AM$1690&lt;&gt;2)=0,2,IF((($G$1690&lt;&gt;2)*$G$1690+($O$1690&lt;&gt;2)*$O$1690+($W$1690&lt;&gt;2)*$W$1690+($AE$1690&lt;&gt;2)*$AE$1690+($AM$1690&lt;&gt;2)*$AM$1690)/(($G$1690&lt;&gt;2)+($O$1690&lt;&gt;2)+($W$1690&lt;&gt;2)+($AE$1690&lt;&gt;2)+($AM$1690&lt;&gt;2))&gt;=0.5,1,0))</f>
        <v/>
      </c>
      <c r="AV1690" s="8">
        <f>IF(($H$1690&lt;&gt;2)+($P$1690&lt;&gt;2)+($X$1690&lt;&gt;2)+($AF$1690&lt;&gt;2)+($AN$1690&lt;&gt;2)=0,2,IF((($H$1690&lt;&gt;2)*$H$1690+($P$1690&lt;&gt;2)*$P$1690+($X$1690&lt;&gt;2)*$X$1690+($AF$1690&lt;&gt;2)*$AF$1690+($AN$1690&lt;&gt;2)*$AN$1690)/(($H$1690&lt;&gt;2)+($P$1690&lt;&gt;2)+($X$1690&lt;&gt;2)+($AF$1690&lt;&gt;2)+($AN$1690&lt;&gt;2))&gt;=0.5,1,0))</f>
        <v/>
      </c>
      <c r="AX1690" s="16">
        <f>'Ground truth'!$B$18</f>
        <v/>
      </c>
      <c r="AY1690" s="16">
        <f>'Ground truth'!$C$18</f>
        <v/>
      </c>
      <c r="AZ1690" s="16">
        <f>'Ground truth'!$D$18</f>
        <v/>
      </c>
      <c r="BA1690" s="16">
        <f>'Ground truth'!$E$18</f>
        <v/>
      </c>
      <c r="BB1690" s="16">
        <f>'Ground truth'!$F$18</f>
        <v/>
      </c>
      <c r="BC1690" s="16">
        <f>'Ground truth'!$G$18</f>
        <v/>
      </c>
      <c r="BD1690" s="16">
        <f>'Ground truth'!$H$18</f>
        <v/>
      </c>
    </row>
    <row r="1691">
      <c r="A1691" s="3" t="inlineStr">
        <is>
          <t>Switch/Trigger</t>
        </is>
      </c>
      <c r="B1691" s="8" t="n">
        <v>1</v>
      </c>
      <c r="C1691" s="8" t="n">
        <v>1</v>
      </c>
      <c r="D1691" s="8" t="n">
        <v>0</v>
      </c>
      <c r="E1691" s="8" t="n">
        <v>1</v>
      </c>
      <c r="F1691" s="8" t="n">
        <v>1</v>
      </c>
      <c r="G1691" s="8" t="n">
        <v>1</v>
      </c>
      <c r="H1691" s="8" t="n">
        <v>0</v>
      </c>
      <c r="J1691" s="8" t="n">
        <v>1</v>
      </c>
      <c r="K1691" s="8" t="n">
        <v>1</v>
      </c>
      <c r="L1691" s="8" t="n">
        <v>0</v>
      </c>
      <c r="M1691" s="8" t="n">
        <v>0</v>
      </c>
      <c r="N1691" s="8" t="n">
        <v>1</v>
      </c>
      <c r="O1691" s="8" t="n">
        <v>1</v>
      </c>
      <c r="P1691" s="8" t="n">
        <v>0</v>
      </c>
      <c r="R1691" s="8" t="n">
        <v>0</v>
      </c>
      <c r="S1691" s="8" t="n">
        <v>1</v>
      </c>
      <c r="T1691" s="8" t="n">
        <v>0</v>
      </c>
      <c r="U1691" s="8" t="n">
        <v>0</v>
      </c>
      <c r="V1691" s="8" t="n">
        <v>1</v>
      </c>
      <c r="W1691" s="8" t="n">
        <v>1</v>
      </c>
      <c r="X1691" s="8" t="n">
        <v>0</v>
      </c>
      <c r="Z1691" s="8" t="n">
        <v>1</v>
      </c>
      <c r="AA1691" s="8" t="n">
        <v>1</v>
      </c>
      <c r="AB1691" s="8" t="n">
        <v>0</v>
      </c>
      <c r="AC1691" s="8" t="n">
        <v>0</v>
      </c>
      <c r="AD1691" s="8" t="n">
        <v>0</v>
      </c>
      <c r="AE1691" s="8" t="n">
        <v>1</v>
      </c>
      <c r="AF1691" s="8" t="n">
        <v>0</v>
      </c>
      <c r="AH1691" s="8" t="n">
        <v>0</v>
      </c>
      <c r="AI1691" s="8" t="n">
        <v>1</v>
      </c>
      <c r="AJ1691" s="8" t="n">
        <v>0</v>
      </c>
      <c r="AK1691" s="8" t="n">
        <v>0</v>
      </c>
      <c r="AL1691" s="8" t="n">
        <v>1</v>
      </c>
      <c r="AM1691" s="8" t="n">
        <v>1</v>
      </c>
      <c r="AN1691" s="8" t="n">
        <v>0</v>
      </c>
      <c r="AP1691" s="8">
        <f>IF(($B$1691&lt;&gt;2)+($J$1691&lt;&gt;2)+($R$1691&lt;&gt;2)+($Z$1691&lt;&gt;2)+($AH$1691&lt;&gt;2)=0,2,IF((($B$1691&lt;&gt;2)*$B$1691+($J$1691&lt;&gt;2)*$J$1691+($R$1691&lt;&gt;2)*$R$1691+($Z$1691&lt;&gt;2)*$Z$1691+($AH$1691&lt;&gt;2)*$AH$1691)/(($B$1691&lt;&gt;2)+($J$1691&lt;&gt;2)+($R$1691&lt;&gt;2)+($Z$1691&lt;&gt;2)+($AH$1691&lt;&gt;2))&gt;=0.5,1,0))</f>
        <v/>
      </c>
      <c r="AQ1691" s="8">
        <f>IF(($C$1691&lt;&gt;2)+($K$1691&lt;&gt;2)+($S$1691&lt;&gt;2)+($AA$1691&lt;&gt;2)+($AI$1691&lt;&gt;2)=0,2,IF((($C$1691&lt;&gt;2)*$C$1691+($K$1691&lt;&gt;2)*$K$1691+($S$1691&lt;&gt;2)*$S$1691+($AA$1691&lt;&gt;2)*$AA$1691+($AI$1691&lt;&gt;2)*$AI$1691)/(($C$1691&lt;&gt;2)+($K$1691&lt;&gt;2)+($S$1691&lt;&gt;2)+($AA$1691&lt;&gt;2)+($AI$1691&lt;&gt;2))&gt;=0.5,1,0))</f>
        <v/>
      </c>
      <c r="AR1691" s="8">
        <f>IF(($D$1691&lt;&gt;2)+($L$1691&lt;&gt;2)+($T$1691&lt;&gt;2)+($AB$1691&lt;&gt;2)+($AJ$1691&lt;&gt;2)=0,2,IF((($D$1691&lt;&gt;2)*$D$1691+($L$1691&lt;&gt;2)*$L$1691+($T$1691&lt;&gt;2)*$T$1691+($AB$1691&lt;&gt;2)*$AB$1691+($AJ$1691&lt;&gt;2)*$AJ$1691)/(($D$1691&lt;&gt;2)+($L$1691&lt;&gt;2)+($T$1691&lt;&gt;2)+($AB$1691&lt;&gt;2)+($AJ$1691&lt;&gt;2))&gt;=0.5,1,0))</f>
        <v/>
      </c>
      <c r="AS1691" s="8">
        <f>IF(($E$1691&lt;&gt;2)+($M$1691&lt;&gt;2)+($U$1691&lt;&gt;2)+($AC$1691&lt;&gt;2)+($AK$1691&lt;&gt;2)=0,2,IF((($E$1691&lt;&gt;2)*$E$1691+($M$1691&lt;&gt;2)*$M$1691+($U$1691&lt;&gt;2)*$U$1691+($AC$1691&lt;&gt;2)*$AC$1691+($AK$1691&lt;&gt;2)*$AK$1691)/(($E$1691&lt;&gt;2)+($M$1691&lt;&gt;2)+($U$1691&lt;&gt;2)+($AC$1691&lt;&gt;2)+($AK$1691&lt;&gt;2))&gt;=0.5,1,0))</f>
        <v/>
      </c>
      <c r="AT1691" s="8">
        <f>IF(($F$1691&lt;&gt;2)+($N$1691&lt;&gt;2)+($V$1691&lt;&gt;2)+($AD$1691&lt;&gt;2)+($AL$1691&lt;&gt;2)=0,2,IF((($F$1691&lt;&gt;2)*$F$1691+($N$1691&lt;&gt;2)*$N$1691+($V$1691&lt;&gt;2)*$V$1691+($AD$1691&lt;&gt;2)*$AD$1691+($AL$1691&lt;&gt;2)*$AL$1691)/(($F$1691&lt;&gt;2)+($N$1691&lt;&gt;2)+($V$1691&lt;&gt;2)+($AD$1691&lt;&gt;2)+($AL$1691&lt;&gt;2))&gt;=0.5,1,0))</f>
        <v/>
      </c>
      <c r="AU1691" s="8">
        <f>IF(($G$1691&lt;&gt;2)+($O$1691&lt;&gt;2)+($W$1691&lt;&gt;2)+($AE$1691&lt;&gt;2)+($AM$1691&lt;&gt;2)=0,2,IF((($G$1691&lt;&gt;2)*$G$1691+($O$1691&lt;&gt;2)*$O$1691+($W$1691&lt;&gt;2)*$W$1691+($AE$1691&lt;&gt;2)*$AE$1691+($AM$1691&lt;&gt;2)*$AM$1691)/(($G$1691&lt;&gt;2)+($O$1691&lt;&gt;2)+($W$1691&lt;&gt;2)+($AE$1691&lt;&gt;2)+($AM$1691&lt;&gt;2))&gt;=0.5,1,0))</f>
        <v/>
      </c>
      <c r="AV1691" s="8">
        <f>IF(($H$1691&lt;&gt;2)+($P$1691&lt;&gt;2)+($X$1691&lt;&gt;2)+($AF$1691&lt;&gt;2)+($AN$1691&lt;&gt;2)=0,2,IF((($H$1691&lt;&gt;2)*$H$1691+($P$1691&lt;&gt;2)*$P$1691+($X$1691&lt;&gt;2)*$X$1691+($AF$1691&lt;&gt;2)*$AF$1691+($AN$1691&lt;&gt;2)*$AN$1691)/(($H$1691&lt;&gt;2)+($P$1691&lt;&gt;2)+($X$1691&lt;&gt;2)+($AF$1691&lt;&gt;2)+($AN$1691&lt;&gt;2))&gt;=0.5,1,0))</f>
        <v/>
      </c>
      <c r="AX1691" s="16">
        <f>'Ground truth'!$B$19</f>
        <v/>
      </c>
      <c r="AY1691" s="16">
        <f>'Ground truth'!$C$19</f>
        <v/>
      </c>
      <c r="AZ1691" s="16">
        <f>'Ground truth'!$D$19</f>
        <v/>
      </c>
      <c r="BA1691" s="16">
        <f>'Ground truth'!$E$19</f>
        <v/>
      </c>
      <c r="BB1691" s="16">
        <f>'Ground truth'!$F$19</f>
        <v/>
      </c>
      <c r="BC1691" s="16">
        <f>'Ground truth'!$G$19</f>
        <v/>
      </c>
      <c r="BD1691" s="16">
        <f>'Ground truth'!$H$19</f>
        <v/>
      </c>
    </row>
    <row r="1692">
      <c r="A1692" s="3" t="inlineStr">
        <is>
          <t>Chuck/Bit Holder</t>
        </is>
      </c>
      <c r="B1692" s="8" t="n">
        <v>1</v>
      </c>
      <c r="C1692" s="8" t="n">
        <v>0</v>
      </c>
      <c r="D1692" s="8" t="n">
        <v>0</v>
      </c>
      <c r="E1692" s="8" t="n">
        <v>1</v>
      </c>
      <c r="F1692" s="8" t="n">
        <v>0</v>
      </c>
      <c r="G1692" s="8" t="n">
        <v>0</v>
      </c>
      <c r="H1692" s="8" t="n">
        <v>1</v>
      </c>
      <c r="J1692" s="8" t="n">
        <v>1</v>
      </c>
      <c r="K1692" s="8" t="n">
        <v>0</v>
      </c>
      <c r="L1692" s="8" t="n">
        <v>0</v>
      </c>
      <c r="M1692" s="8" t="n">
        <v>1</v>
      </c>
      <c r="N1692" s="8" t="n">
        <v>0</v>
      </c>
      <c r="O1692" s="8" t="n">
        <v>0</v>
      </c>
      <c r="P1692" s="8" t="n">
        <v>1</v>
      </c>
      <c r="R1692" s="8" t="n">
        <v>0</v>
      </c>
      <c r="S1692" s="8" t="n">
        <v>0</v>
      </c>
      <c r="T1692" s="8" t="n">
        <v>0</v>
      </c>
      <c r="U1692" s="8" t="n">
        <v>1</v>
      </c>
      <c r="V1692" s="8" t="n">
        <v>0</v>
      </c>
      <c r="W1692" s="8" t="n">
        <v>0</v>
      </c>
      <c r="X1692" s="8" t="n">
        <v>1</v>
      </c>
      <c r="Z1692" s="8" t="n">
        <v>1</v>
      </c>
      <c r="AA1692" s="8" t="n">
        <v>0</v>
      </c>
      <c r="AB1692" s="8" t="n">
        <v>0</v>
      </c>
      <c r="AC1692" s="8" t="n">
        <v>1</v>
      </c>
      <c r="AD1692" s="8" t="n">
        <v>0</v>
      </c>
      <c r="AE1692" s="8" t="n">
        <v>0</v>
      </c>
      <c r="AF1692" s="8" t="n">
        <v>1</v>
      </c>
      <c r="AH1692" s="8" t="n">
        <v>1</v>
      </c>
      <c r="AI1692" s="8" t="n">
        <v>0</v>
      </c>
      <c r="AJ1692" s="8" t="n">
        <v>0</v>
      </c>
      <c r="AK1692" s="8" t="n">
        <v>1</v>
      </c>
      <c r="AL1692" s="8" t="n">
        <v>0</v>
      </c>
      <c r="AM1692" s="8" t="n">
        <v>0</v>
      </c>
      <c r="AN1692" s="8" t="n">
        <v>1</v>
      </c>
      <c r="AP1692" s="8">
        <f>IF(($B$1692&lt;&gt;2)+($J$1692&lt;&gt;2)+($R$1692&lt;&gt;2)+($Z$1692&lt;&gt;2)+($AH$1692&lt;&gt;2)=0,2,IF((($B$1692&lt;&gt;2)*$B$1692+($J$1692&lt;&gt;2)*$J$1692+($R$1692&lt;&gt;2)*$R$1692+($Z$1692&lt;&gt;2)*$Z$1692+($AH$1692&lt;&gt;2)*$AH$1692)/(($B$1692&lt;&gt;2)+($J$1692&lt;&gt;2)+($R$1692&lt;&gt;2)+($Z$1692&lt;&gt;2)+($AH$1692&lt;&gt;2))&gt;=0.5,1,0))</f>
        <v/>
      </c>
      <c r="AQ1692" s="8">
        <f>IF(($C$1692&lt;&gt;2)+($K$1692&lt;&gt;2)+($S$1692&lt;&gt;2)+($AA$1692&lt;&gt;2)+($AI$1692&lt;&gt;2)=0,2,IF((($C$1692&lt;&gt;2)*$C$1692+($K$1692&lt;&gt;2)*$K$1692+($S$1692&lt;&gt;2)*$S$1692+($AA$1692&lt;&gt;2)*$AA$1692+($AI$1692&lt;&gt;2)*$AI$1692)/(($C$1692&lt;&gt;2)+($K$1692&lt;&gt;2)+($S$1692&lt;&gt;2)+($AA$1692&lt;&gt;2)+($AI$1692&lt;&gt;2))&gt;=0.5,1,0))</f>
        <v/>
      </c>
      <c r="AR1692" s="8">
        <f>IF(($D$1692&lt;&gt;2)+($L$1692&lt;&gt;2)+($T$1692&lt;&gt;2)+($AB$1692&lt;&gt;2)+($AJ$1692&lt;&gt;2)=0,2,IF((($D$1692&lt;&gt;2)*$D$1692+($L$1692&lt;&gt;2)*$L$1692+($T$1692&lt;&gt;2)*$T$1692+($AB$1692&lt;&gt;2)*$AB$1692+($AJ$1692&lt;&gt;2)*$AJ$1692)/(($D$1692&lt;&gt;2)+($L$1692&lt;&gt;2)+($T$1692&lt;&gt;2)+($AB$1692&lt;&gt;2)+($AJ$1692&lt;&gt;2))&gt;=0.5,1,0))</f>
        <v/>
      </c>
      <c r="AS1692" s="8">
        <f>IF(($E$1692&lt;&gt;2)+($M$1692&lt;&gt;2)+($U$1692&lt;&gt;2)+($AC$1692&lt;&gt;2)+($AK$1692&lt;&gt;2)=0,2,IF((($E$1692&lt;&gt;2)*$E$1692+($M$1692&lt;&gt;2)*$M$1692+($U$1692&lt;&gt;2)*$U$1692+($AC$1692&lt;&gt;2)*$AC$1692+($AK$1692&lt;&gt;2)*$AK$1692)/(($E$1692&lt;&gt;2)+($M$1692&lt;&gt;2)+($U$1692&lt;&gt;2)+($AC$1692&lt;&gt;2)+($AK$1692&lt;&gt;2))&gt;=0.5,1,0))</f>
        <v/>
      </c>
      <c r="AT1692" s="8">
        <f>IF(($F$1692&lt;&gt;2)+($N$1692&lt;&gt;2)+($V$1692&lt;&gt;2)+($AD$1692&lt;&gt;2)+($AL$1692&lt;&gt;2)=0,2,IF((($F$1692&lt;&gt;2)*$F$1692+($N$1692&lt;&gt;2)*$N$1692+($V$1692&lt;&gt;2)*$V$1692+($AD$1692&lt;&gt;2)*$AD$1692+($AL$1692&lt;&gt;2)*$AL$1692)/(($F$1692&lt;&gt;2)+($N$1692&lt;&gt;2)+($V$1692&lt;&gt;2)+($AD$1692&lt;&gt;2)+($AL$1692&lt;&gt;2))&gt;=0.5,1,0))</f>
        <v/>
      </c>
      <c r="AU1692" s="8">
        <f>IF(($G$1692&lt;&gt;2)+($O$1692&lt;&gt;2)+($W$1692&lt;&gt;2)+($AE$1692&lt;&gt;2)+($AM$1692&lt;&gt;2)=0,2,IF((($G$1692&lt;&gt;2)*$G$1692+($O$1692&lt;&gt;2)*$O$1692+($W$1692&lt;&gt;2)*$W$1692+($AE$1692&lt;&gt;2)*$AE$1692+($AM$1692&lt;&gt;2)*$AM$1692)/(($G$1692&lt;&gt;2)+($O$1692&lt;&gt;2)+($W$1692&lt;&gt;2)+($AE$1692&lt;&gt;2)+($AM$1692&lt;&gt;2))&gt;=0.5,1,0))</f>
        <v/>
      </c>
      <c r="AV1692" s="8">
        <f>IF(($H$1692&lt;&gt;2)+($P$1692&lt;&gt;2)+($X$1692&lt;&gt;2)+($AF$1692&lt;&gt;2)+($AN$1692&lt;&gt;2)=0,2,IF((($H$1692&lt;&gt;2)*$H$1692+($P$1692&lt;&gt;2)*$P$1692+($X$1692&lt;&gt;2)*$X$1692+($AF$1692&lt;&gt;2)*$AF$1692+($AN$1692&lt;&gt;2)*$AN$1692)/(($H$1692&lt;&gt;2)+($P$1692&lt;&gt;2)+($X$1692&lt;&gt;2)+($AF$1692&lt;&gt;2)+($AN$1692&lt;&gt;2))&gt;=0.5,1,0))</f>
        <v/>
      </c>
      <c r="AX1692" s="16">
        <f>'Ground truth'!$B$20</f>
        <v/>
      </c>
      <c r="AY1692" s="16">
        <f>'Ground truth'!$C$20</f>
        <v/>
      </c>
      <c r="AZ1692" s="16">
        <f>'Ground truth'!$D$20</f>
        <v/>
      </c>
      <c r="BA1692" s="16">
        <f>'Ground truth'!$E$20</f>
        <v/>
      </c>
      <c r="BB1692" s="16">
        <f>'Ground truth'!$F$20</f>
        <v/>
      </c>
      <c r="BC1692" s="16">
        <f>'Ground truth'!$G$20</f>
        <v/>
      </c>
      <c r="BD1692" s="16">
        <f>'Ground truth'!$H$20</f>
        <v/>
      </c>
    </row>
    <row r="1694">
      <c r="A1694" s="17" t="inlineStr">
        <is>
          <t>metrics — confident-only (unsure excluded from denominators)</t>
        </is>
      </c>
      <c r="B1694" s="10" t="inlineStr">
        <is>
          <t>run 1</t>
        </is>
      </c>
      <c r="C1694" s="10" t="inlineStr">
        <is>
          <t>run 2</t>
        </is>
      </c>
      <c r="D1694" s="10" t="inlineStr">
        <is>
          <t>run 3</t>
        </is>
      </c>
      <c r="E1694" s="10" t="inlineStr">
        <is>
          <t>run 4</t>
        </is>
      </c>
      <c r="F1694" s="10" t="inlineStr">
        <is>
          <t>run 5</t>
        </is>
      </c>
      <c r="G1694" s="10" t="inlineStr">
        <is>
          <t>avg-matrix</t>
        </is>
      </c>
      <c r="H1694" s="10" t="inlineStr">
        <is>
          <t>mean</t>
        </is>
      </c>
      <c r="I1694" s="10" t="inlineStr">
        <is>
          <t>std (pop.)</t>
        </is>
      </c>
      <c r="J1694" s="17" t="inlineStr">
        <is>
          <t>notes</t>
        </is>
      </c>
    </row>
    <row r="1695">
      <c r="A1695" s="7" t="inlineStr">
        <is>
          <t>TP</t>
        </is>
      </c>
      <c r="B1695" s="7">
        <f>SUMPRODUCT(($B$1686:$H$1692=1)*('Ground truth'!$B$14:$H$20=1))</f>
        <v/>
      </c>
      <c r="C1695" s="7">
        <f>SUMPRODUCT(($J$1686:$P$1692=1)*('Ground truth'!$B$14:$H$20=1))</f>
        <v/>
      </c>
      <c r="D1695" s="7">
        <f>SUMPRODUCT(($R$1686:$X$1692=1)*('Ground truth'!$B$14:$H$20=1))</f>
        <v/>
      </c>
      <c r="E1695" s="7">
        <f>SUMPRODUCT(($Z$1686:$AF$1692=1)*('Ground truth'!$B$14:$H$20=1))</f>
        <v/>
      </c>
      <c r="F1695" s="7">
        <f>SUMPRODUCT(($AH$1686:$AN$1692=1)*('Ground truth'!$B$14:$H$20=1))</f>
        <v/>
      </c>
      <c r="G1695" s="7">
        <f>SUMPRODUCT(($AP$1686:$AV$1692=1)*('Ground truth'!$B$14:$H$20=1))</f>
        <v/>
      </c>
      <c r="H1695" s="12">
        <f>AVERAGE($B$1695:$F$1695)</f>
        <v/>
      </c>
      <c r="I1695" s="12">
        <f>STDEV.P($B$1695:$F$1695)</f>
        <v/>
      </c>
    </row>
    <row r="1696">
      <c r="A1696" s="7" t="inlineStr">
        <is>
          <t>TN</t>
        </is>
      </c>
      <c r="B1696" s="7">
        <f>SUMPRODUCT(($B$1686:$H$1692=0)*('Ground truth'!$B$14:$H$20=0))</f>
        <v/>
      </c>
      <c r="C1696" s="7">
        <f>SUMPRODUCT(($J$1686:$P$1692=0)*('Ground truth'!$B$14:$H$20=0))</f>
        <v/>
      </c>
      <c r="D1696" s="7">
        <f>SUMPRODUCT(($R$1686:$X$1692=0)*('Ground truth'!$B$14:$H$20=0))</f>
        <v/>
      </c>
      <c r="E1696" s="7">
        <f>SUMPRODUCT(($Z$1686:$AF$1692=0)*('Ground truth'!$B$14:$H$20=0))</f>
        <v/>
      </c>
      <c r="F1696" s="7">
        <f>SUMPRODUCT(($AH$1686:$AN$1692=0)*('Ground truth'!$B$14:$H$20=0))</f>
        <v/>
      </c>
      <c r="G1696" s="7">
        <f>SUMPRODUCT(($AP$1686:$AV$1692=0)*('Ground truth'!$B$14:$H$20=0))</f>
        <v/>
      </c>
      <c r="H1696" s="12">
        <f>AVERAGE($B$1696:$F$1696)</f>
        <v/>
      </c>
      <c r="I1696" s="12">
        <f>STDEV.P($B$1696:$F$1696)</f>
        <v/>
      </c>
    </row>
    <row r="1697">
      <c r="A1697" s="7" t="inlineStr">
        <is>
          <t>FP</t>
        </is>
      </c>
      <c r="B1697" s="7">
        <f>SUMPRODUCT(($B$1686:$H$1692=1)*('Ground truth'!$B$14:$H$20=0))</f>
        <v/>
      </c>
      <c r="C1697" s="7">
        <f>SUMPRODUCT(($J$1686:$P$1692=1)*('Ground truth'!$B$14:$H$20=0))</f>
        <v/>
      </c>
      <c r="D1697" s="7">
        <f>SUMPRODUCT(($R$1686:$X$1692=1)*('Ground truth'!$B$14:$H$20=0))</f>
        <v/>
      </c>
      <c r="E1697" s="7">
        <f>SUMPRODUCT(($Z$1686:$AF$1692=1)*('Ground truth'!$B$14:$H$20=0))</f>
        <v/>
      </c>
      <c r="F1697" s="7">
        <f>SUMPRODUCT(($AH$1686:$AN$1692=1)*('Ground truth'!$B$14:$H$20=0))</f>
        <v/>
      </c>
      <c r="G1697" s="7">
        <f>SUMPRODUCT(($AP$1686:$AV$1692=1)*('Ground truth'!$B$14:$H$20=0))</f>
        <v/>
      </c>
      <c r="H1697" s="12">
        <f>AVERAGE($B$1697:$F$1697)</f>
        <v/>
      </c>
      <c r="I1697" s="12">
        <f>STDEV.P($B$1697:$F$1697)</f>
        <v/>
      </c>
    </row>
    <row r="1698">
      <c r="A1698" s="7" t="inlineStr">
        <is>
          <t>FN</t>
        </is>
      </c>
      <c r="B1698" s="7">
        <f>SUMPRODUCT(($B$1686:$H$1692=0)*('Ground truth'!$B$14:$H$20=1))</f>
        <v/>
      </c>
      <c r="C1698" s="7">
        <f>SUMPRODUCT(($J$1686:$P$1692=0)*('Ground truth'!$B$14:$H$20=1))</f>
        <v/>
      </c>
      <c r="D1698" s="7">
        <f>SUMPRODUCT(($R$1686:$X$1692=0)*('Ground truth'!$B$14:$H$20=1))</f>
        <v/>
      </c>
      <c r="E1698" s="7">
        <f>SUMPRODUCT(($Z$1686:$AF$1692=0)*('Ground truth'!$B$14:$H$20=1))</f>
        <v/>
      </c>
      <c r="F1698" s="7">
        <f>SUMPRODUCT(($AH$1686:$AN$1692=0)*('Ground truth'!$B$14:$H$20=1))</f>
        <v/>
      </c>
      <c r="G1698" s="7">
        <f>SUMPRODUCT(($AP$1686:$AV$1692=0)*('Ground truth'!$B$14:$H$20=1))</f>
        <v/>
      </c>
      <c r="H1698" s="12">
        <f>AVERAGE($B$1698:$F$1698)</f>
        <v/>
      </c>
      <c r="I1698" s="12">
        <f>STDEV.P($B$1698:$F$1698)</f>
        <v/>
      </c>
    </row>
    <row r="1699">
      <c r="A1699" s="4" t="inlineStr">
        <is>
          <t>Precision</t>
        </is>
      </c>
      <c r="B1699" s="12">
        <f>IFERROR($B$1695/($B$1695+$B$1697),0)</f>
        <v/>
      </c>
      <c r="C1699" s="12">
        <f>IFERROR($C$1695/($C$1695+$C$1697),0)</f>
        <v/>
      </c>
      <c r="D1699" s="12">
        <f>IFERROR($D$1695/($D$1695+$D$1697),0)</f>
        <v/>
      </c>
      <c r="E1699" s="12">
        <f>IFERROR($E$1695/($E$1695+$E$1697),0)</f>
        <v/>
      </c>
      <c r="F1699" s="12">
        <f>IFERROR($F$1695/($F$1695+$F$1697),0)</f>
        <v/>
      </c>
      <c r="G1699" s="12">
        <f>IFERROR($G$1695/($G$1695+$G$1697),0)</f>
        <v/>
      </c>
      <c r="H1699" s="18">
        <f>AVERAGE($B$1699:$F$1699)</f>
        <v/>
      </c>
      <c r="I1699" s="18">
        <f>STDEV.P($B$1699:$F$1699)</f>
        <v/>
      </c>
    </row>
    <row r="1700">
      <c r="A1700" s="4" t="inlineStr">
        <is>
          <t>Recall</t>
        </is>
      </c>
      <c r="B1700" s="12">
        <f>IFERROR($B$1695/($B$1695+$B$1698),0)</f>
        <v/>
      </c>
      <c r="C1700" s="12">
        <f>IFERROR($C$1695/($C$1695+$C$1698),0)</f>
        <v/>
      </c>
      <c r="D1700" s="12">
        <f>IFERROR($D$1695/($D$1695+$D$1698),0)</f>
        <v/>
      </c>
      <c r="E1700" s="12">
        <f>IFERROR($E$1695/($E$1695+$E$1698),0)</f>
        <v/>
      </c>
      <c r="F1700" s="12">
        <f>IFERROR($F$1695/($F$1695+$F$1698),0)</f>
        <v/>
      </c>
      <c r="G1700" s="12">
        <f>IFERROR($G$1695/($G$1695+$G$1698),0)</f>
        <v/>
      </c>
      <c r="H1700" s="18">
        <f>AVERAGE($B$1700:$F$1700)</f>
        <v/>
      </c>
      <c r="I1700" s="18">
        <f>STDEV.P($B$1700:$F$1700)</f>
        <v/>
      </c>
    </row>
    <row r="1701">
      <c r="A1701" s="4" t="inlineStr">
        <is>
          <t>F1</t>
        </is>
      </c>
      <c r="B1701" s="12">
        <f>IFERROR(2*$B$1699*$B$1700/($B$1699+$B$1700),0)</f>
        <v/>
      </c>
      <c r="C1701" s="12">
        <f>IFERROR(2*$C$1699*$C$1700/($C$1699+$C$1700),0)</f>
        <v/>
      </c>
      <c r="D1701" s="12">
        <f>IFERROR(2*$D$1699*$D$1700/($D$1699+$D$1700),0)</f>
        <v/>
      </c>
      <c r="E1701" s="12">
        <f>IFERROR(2*$E$1699*$E$1700/($E$1699+$E$1700),0)</f>
        <v/>
      </c>
      <c r="F1701" s="12">
        <f>IFERROR(2*$F$1699*$F$1700/($F$1699+$F$1700),0)</f>
        <v/>
      </c>
      <c r="G1701" s="12">
        <f>IFERROR(2*$G$1699*$G$1700/($G$1699+$G$1700),0)</f>
        <v/>
      </c>
      <c r="H1701" s="18">
        <f>AVERAGE($B$1701:$F$1701)</f>
        <v/>
      </c>
      <c r="I1701" s="18">
        <f>STDEV.P($B$1701:$F$1701)</f>
        <v/>
      </c>
    </row>
    <row r="1702">
      <c r="A1702" s="4" t="inlineStr">
        <is>
          <t>Accuracy</t>
        </is>
      </c>
      <c r="B1702" s="12">
        <f>IFERROR(($B$1695+$B$1696)/($B$1695+$B$1696+$B$1697+$B$1698),0)</f>
        <v/>
      </c>
      <c r="C1702" s="12">
        <f>IFERROR(($C$1695+$C$1696)/($C$1695+$C$1696+$C$1697+$C$1698),0)</f>
        <v/>
      </c>
      <c r="D1702" s="12">
        <f>IFERROR(($D$1695+$D$1696)/($D$1695+$D$1696+$D$1697+$D$1698),0)</f>
        <v/>
      </c>
      <c r="E1702" s="12">
        <f>IFERROR(($E$1695+$E$1696)/($E$1695+$E$1696+$E$1697+$E$1698),0)</f>
        <v/>
      </c>
      <c r="F1702" s="12">
        <f>IFERROR(($F$1695+$F$1696)/($F$1695+$F$1696+$F$1697+$F$1698),0)</f>
        <v/>
      </c>
      <c r="G1702" s="12">
        <f>IFERROR(($G$1695+$G$1696)/($G$1695+$G$1696+$G$1697+$G$1698),0)</f>
        <v/>
      </c>
      <c r="H1702" s="18">
        <f>AVERAGE($B$1702:$F$1702)</f>
        <v/>
      </c>
      <c r="I1702" s="18">
        <f>STDEV.P($B$1702:$F$1702)</f>
        <v/>
      </c>
    </row>
    <row r="1703">
      <c r="A1703" s="4" t="inlineStr">
        <is>
          <t>Edit distance</t>
        </is>
      </c>
      <c r="B1703" s="12">
        <f>SUMPRODUCT(ABS('Ground truth'!$B$14:$H$20-$B$1686:$H$1692))</f>
        <v/>
      </c>
      <c r="C1703" s="12">
        <f>SUMPRODUCT(ABS('Ground truth'!$B$14:$H$20-$J$1686:$P$1692))</f>
        <v/>
      </c>
      <c r="D1703" s="12">
        <f>SUMPRODUCT(ABS('Ground truth'!$B$14:$H$20-$R$1686:$X$1692))</f>
        <v/>
      </c>
      <c r="E1703" s="12">
        <f>SUMPRODUCT(ABS('Ground truth'!$B$14:$H$20-$Z$1686:$AF$1692))</f>
        <v/>
      </c>
      <c r="F1703" s="12">
        <f>SUMPRODUCT(ABS('Ground truth'!$B$14:$H$20-$AH$1686:$AN$1692))</f>
        <v/>
      </c>
      <c r="G1703" s="12">
        <f>SUMPRODUCT(ABS('Ground truth'!$B$14:$H$20-$AP$1686:$AV$1692))</f>
        <v/>
      </c>
      <c r="H1703" s="18">
        <f>AVERAGE($B$1703:$F$1703)</f>
        <v/>
      </c>
      <c r="I1703" s="18">
        <f>STDEV.P($B$1703:$F$1703)</f>
        <v/>
      </c>
    </row>
    <row r="1704">
      <c r="A1704" s="4" t="inlineStr">
        <is>
          <t>Spectral distance</t>
        </is>
      </c>
      <c r="B1704" s="12">
        <f>SQRT(SUMPRODUCT(('Ground truth'!$K$14:$K$20-$B$1715:$B$1721)^2))</f>
        <v/>
      </c>
      <c r="C1704" s="12">
        <f>SQRT(SUMPRODUCT(('Ground truth'!$K$14:$K$20-$C$1715:$C$1721)^2))</f>
        <v/>
      </c>
      <c r="D1704" s="12">
        <f>SQRT(SUMPRODUCT(('Ground truth'!$K$14:$K$20-$D$1715:$D$1721)^2))</f>
        <v/>
      </c>
      <c r="E1704" s="12">
        <f>SQRT(SUMPRODUCT(('Ground truth'!$K$14:$K$20-$E$1715:$E$1721)^2))</f>
        <v/>
      </c>
      <c r="F1704" s="12">
        <f>SQRT(SUMPRODUCT(('Ground truth'!$K$14:$K$20-$F$1715:$F$1721)^2))</f>
        <v/>
      </c>
      <c r="G1704" s="12">
        <f>SQRT(SUMPRODUCT(('Ground truth'!$K$14:$K$20-$G$1715:$G$1721)^2))</f>
        <v/>
      </c>
      <c r="H1704" s="18">
        <f>AVERAGE($B$1704:$F$1704)</f>
        <v/>
      </c>
      <c r="I1704" s="18">
        <f>STDEV.P($B$1704:$F$1704)</f>
        <v/>
      </c>
    </row>
    <row r="1705">
      <c r="A1705" s="4" t="inlineStr">
        <is>
          <t>Unsure cells</t>
        </is>
      </c>
      <c r="B1705" s="7">
        <f>COUNTIF($B$1686:$H$1692,2)</f>
        <v/>
      </c>
      <c r="C1705" s="7">
        <f>COUNTIF($J$1686:$P$1692,2)</f>
        <v/>
      </c>
      <c r="D1705" s="7">
        <f>COUNTIF($R$1686:$X$1692,2)</f>
        <v/>
      </c>
      <c r="E1705" s="7">
        <f>COUNTIF($Z$1686:$AF$1692,2)</f>
        <v/>
      </c>
      <c r="F1705" s="7">
        <f>COUNTIF($AH$1686:$AN$1692,2)</f>
        <v/>
      </c>
      <c r="G1705" s="7">
        <f>COUNTIF($AP$1686:$AV$1692,2)</f>
        <v/>
      </c>
      <c r="H1705" s="12">
        <f>AVERAGE($B$1705:$F$1705)</f>
        <v/>
      </c>
      <c r="I1705" s="12">
        <f>STDEV.P($B$1705:$F$1705)</f>
        <v/>
      </c>
    </row>
    <row r="1706">
      <c r="A1706" s="3" t="inlineStr">
        <is>
          <t>eigenvalues (real part, numpy order; pasted)</t>
        </is>
      </c>
    </row>
    <row r="1707">
      <c r="A1707" s="3" t="inlineStr">
        <is>
          <t xml:space="preserve">  λ1</t>
        </is>
      </c>
      <c r="B1707" s="19" t="n">
        <v>5.509852030380065</v>
      </c>
      <c r="C1707" s="19" t="n">
        <v>4.837152280507246</v>
      </c>
      <c r="D1707" s="19" t="n">
        <v>1</v>
      </c>
      <c r="E1707" s="19" t="n">
        <v>4.207200966238482</v>
      </c>
      <c r="F1707" s="19" t="n">
        <v>-0.7508004220609162</v>
      </c>
      <c r="G1707" s="19" t="n">
        <v>4.684444619872346</v>
      </c>
    </row>
    <row r="1708">
      <c r="A1708" s="3" t="inlineStr">
        <is>
          <t xml:space="preserve">  λ2</t>
        </is>
      </c>
      <c r="B1708" s="19" t="n">
        <v>1.695579973975039</v>
      </c>
      <c r="C1708" s="19" t="n">
        <v>-0.8516209279212115</v>
      </c>
      <c r="D1708" s="19" t="n">
        <v>-0.4021466208601003</v>
      </c>
      <c r="E1708" s="19" t="n">
        <v>-1.379500774377484</v>
      </c>
      <c r="F1708" s="19" t="n">
        <v>0.681541103425279</v>
      </c>
      <c r="G1708" s="19" t="n">
        <v>-0.9221543949999144</v>
      </c>
    </row>
    <row r="1709">
      <c r="A1709" s="3" t="inlineStr">
        <is>
          <t xml:space="preserve">  λ3</t>
        </is>
      </c>
      <c r="B1709" s="19" t="n">
        <v>0.8334645417393893</v>
      </c>
      <c r="C1709" s="19" t="n">
        <v>-0.2741685545180987</v>
      </c>
      <c r="D1709" s="19" t="n">
        <v>-0.4021466208601003</v>
      </c>
      <c r="E1709" s="19" t="n">
        <v>-0.3828726786179861</v>
      </c>
      <c r="F1709" s="19" t="n">
        <v>3.283997870142071</v>
      </c>
      <c r="G1709" s="19" t="n">
        <v>-0.1153137210415481</v>
      </c>
    </row>
    <row r="1710">
      <c r="A1710" s="3" t="inlineStr">
        <is>
          <t xml:space="preserve">  λ4</t>
        </is>
      </c>
      <c r="B1710" s="19" t="n">
        <v>-0.8615762630270121</v>
      </c>
      <c r="C1710" s="19" t="n">
        <v>-0.2741685545180987</v>
      </c>
      <c r="D1710" s="19" t="n">
        <v>3.336754773961312</v>
      </c>
      <c r="E1710" s="19" t="n">
        <v>0.1722998081390039</v>
      </c>
      <c r="F1710" s="19" t="n">
        <v>1.785261448493566</v>
      </c>
      <c r="G1710" s="19" t="n">
        <v>-0.1153137210415481</v>
      </c>
    </row>
    <row r="1711">
      <c r="A1711" s="3" t="inlineStr">
        <is>
          <t xml:space="preserve">  λ5</t>
        </is>
      </c>
      <c r="B1711" s="19" t="n">
        <v>-0.4847921362207805</v>
      </c>
      <c r="C1711" s="19" t="n">
        <v>1.2498360599193</v>
      </c>
      <c r="D1711" s="19" t="n">
        <v>1.161574878060094</v>
      </c>
      <c r="E1711" s="19" t="n">
        <v>1.192314534842851</v>
      </c>
      <c r="F1711" s="19" t="n">
        <v>2.246979603717468</v>
      </c>
      <c r="G1711" s="19" t="n">
        <v>2.219892341358599</v>
      </c>
    </row>
    <row r="1712">
      <c r="A1712" s="3" t="inlineStr">
        <is>
          <t xml:space="preserve">  λ6</t>
        </is>
      </c>
      <c r="B1712" s="19" t="n">
        <v>0.3074718531533012</v>
      </c>
      <c r="C1712" s="19" t="n">
        <v>2.312969696530867</v>
      </c>
      <c r="D1712" s="19" t="n">
        <v>2.30596358969879</v>
      </c>
      <c r="E1712" s="19" t="n">
        <v>2.190558143775136</v>
      </c>
      <c r="F1712" s="19" t="n">
        <v>-0.801937735804838</v>
      </c>
      <c r="G1712" s="19" t="n">
        <v>1.248444875852063</v>
      </c>
    </row>
    <row r="1713">
      <c r="A1713" s="3" t="inlineStr">
        <is>
          <t xml:space="preserve">  λ7</t>
        </is>
      </c>
      <c r="B1713" s="19" t="n">
        <v>-8.617456393448033e-17</v>
      </c>
      <c r="C1713" s="19" t="n">
        <v>-8.945857270571174e-17</v>
      </c>
      <c r="D1713" s="19" t="n">
        <v>-8.347508554765843e-17</v>
      </c>
      <c r="E1713" s="19" t="n">
        <v>0.9999999999999999</v>
      </c>
      <c r="F1713" s="19" t="n">
        <v>0.5549581320873711</v>
      </c>
      <c r="G1713" s="19" t="n">
        <v>-2.747845891716479e-17</v>
      </c>
    </row>
    <row r="1714">
      <c r="A1714" s="3" t="inlineStr">
        <is>
          <t>eigenvalues sorted desc (LARGE)</t>
        </is>
      </c>
    </row>
    <row r="1715">
      <c r="A1715" s="3" t="inlineStr">
        <is>
          <t xml:space="preserve">  λ(1)</t>
        </is>
      </c>
      <c r="B1715" s="19">
        <f>LARGE($B$1707:$B$1713,1)</f>
        <v/>
      </c>
      <c r="C1715" s="19">
        <f>LARGE($C$1707:$C$1713,1)</f>
        <v/>
      </c>
      <c r="D1715" s="19">
        <f>LARGE($D$1707:$D$1713,1)</f>
        <v/>
      </c>
      <c r="E1715" s="19">
        <f>LARGE($E$1707:$E$1713,1)</f>
        <v/>
      </c>
      <c r="F1715" s="19">
        <f>LARGE($F$1707:$F$1713,1)</f>
        <v/>
      </c>
      <c r="G1715" s="19">
        <f>LARGE($G$1707:$G$1713,1)</f>
        <v/>
      </c>
    </row>
    <row r="1716">
      <c r="A1716" s="3" t="inlineStr">
        <is>
          <t xml:space="preserve">  λ(2)</t>
        </is>
      </c>
      <c r="B1716" s="19">
        <f>LARGE($B$1707:$B$1713,2)</f>
        <v/>
      </c>
      <c r="C1716" s="19">
        <f>LARGE($C$1707:$C$1713,2)</f>
        <v/>
      </c>
      <c r="D1716" s="19">
        <f>LARGE($D$1707:$D$1713,2)</f>
        <v/>
      </c>
      <c r="E1716" s="19">
        <f>LARGE($E$1707:$E$1713,2)</f>
        <v/>
      </c>
      <c r="F1716" s="19">
        <f>LARGE($F$1707:$F$1713,2)</f>
        <v/>
      </c>
      <c r="G1716" s="19">
        <f>LARGE($G$1707:$G$1713,2)</f>
        <v/>
      </c>
    </row>
    <row r="1717">
      <c r="A1717" s="3" t="inlineStr">
        <is>
          <t xml:space="preserve">  λ(3)</t>
        </is>
      </c>
      <c r="B1717" s="19">
        <f>LARGE($B$1707:$B$1713,3)</f>
        <v/>
      </c>
      <c r="C1717" s="19">
        <f>LARGE($C$1707:$C$1713,3)</f>
        <v/>
      </c>
      <c r="D1717" s="19">
        <f>LARGE($D$1707:$D$1713,3)</f>
        <v/>
      </c>
      <c r="E1717" s="19">
        <f>LARGE($E$1707:$E$1713,3)</f>
        <v/>
      </c>
      <c r="F1717" s="19">
        <f>LARGE($F$1707:$F$1713,3)</f>
        <v/>
      </c>
      <c r="G1717" s="19">
        <f>LARGE($G$1707:$G$1713,3)</f>
        <v/>
      </c>
    </row>
    <row r="1718">
      <c r="A1718" s="3" t="inlineStr">
        <is>
          <t xml:space="preserve">  λ(4)</t>
        </is>
      </c>
      <c r="B1718" s="19">
        <f>LARGE($B$1707:$B$1713,4)</f>
        <v/>
      </c>
      <c r="C1718" s="19">
        <f>LARGE($C$1707:$C$1713,4)</f>
        <v/>
      </c>
      <c r="D1718" s="19">
        <f>LARGE($D$1707:$D$1713,4)</f>
        <v/>
      </c>
      <c r="E1718" s="19">
        <f>LARGE($E$1707:$E$1713,4)</f>
        <v/>
      </c>
      <c r="F1718" s="19">
        <f>LARGE($F$1707:$F$1713,4)</f>
        <v/>
      </c>
      <c r="G1718" s="19">
        <f>LARGE($G$1707:$G$1713,4)</f>
        <v/>
      </c>
    </row>
    <row r="1719">
      <c r="A1719" s="3" t="inlineStr">
        <is>
          <t xml:space="preserve">  λ(5)</t>
        </is>
      </c>
      <c r="B1719" s="19">
        <f>LARGE($B$1707:$B$1713,5)</f>
        <v/>
      </c>
      <c r="C1719" s="19">
        <f>LARGE($C$1707:$C$1713,5)</f>
        <v/>
      </c>
      <c r="D1719" s="19">
        <f>LARGE($D$1707:$D$1713,5)</f>
        <v/>
      </c>
      <c r="E1719" s="19">
        <f>LARGE($E$1707:$E$1713,5)</f>
        <v/>
      </c>
      <c r="F1719" s="19">
        <f>LARGE($F$1707:$F$1713,5)</f>
        <v/>
      </c>
      <c r="G1719" s="19">
        <f>LARGE($G$1707:$G$1713,5)</f>
        <v/>
      </c>
    </row>
    <row r="1720">
      <c r="A1720" s="3" t="inlineStr">
        <is>
          <t xml:space="preserve">  λ(6)</t>
        </is>
      </c>
      <c r="B1720" s="19">
        <f>LARGE($B$1707:$B$1713,6)</f>
        <v/>
      </c>
      <c r="C1720" s="19">
        <f>LARGE($C$1707:$C$1713,6)</f>
        <v/>
      </c>
      <c r="D1720" s="19">
        <f>LARGE($D$1707:$D$1713,6)</f>
        <v/>
      </c>
      <c r="E1720" s="19">
        <f>LARGE($E$1707:$E$1713,6)</f>
        <v/>
      </c>
      <c r="F1720" s="19">
        <f>LARGE($F$1707:$F$1713,6)</f>
        <v/>
      </c>
      <c r="G1720" s="19">
        <f>LARGE($G$1707:$G$1713,6)</f>
        <v/>
      </c>
    </row>
    <row r="1721">
      <c r="A1721" s="3" t="inlineStr">
        <is>
          <t xml:space="preserve">  λ(7)</t>
        </is>
      </c>
      <c r="B1721" s="19">
        <f>LARGE($B$1707:$B$1713,7)</f>
        <v/>
      </c>
      <c r="C1721" s="19">
        <f>LARGE($C$1707:$C$1713,7)</f>
        <v/>
      </c>
      <c r="D1721" s="19">
        <f>LARGE($D$1707:$D$1713,7)</f>
        <v/>
      </c>
      <c r="E1721" s="19">
        <f>LARGE($E$1707:$E$1713,7)</f>
        <v/>
      </c>
      <c r="F1721" s="19">
        <f>LARGE($F$1707:$F$1713,7)</f>
        <v/>
      </c>
      <c r="G1721" s="19">
        <f>LARGE($G$1707:$G$1713,7)</f>
        <v/>
      </c>
    </row>
    <row r="1722">
      <c r="A1722" s="3" t="inlineStr">
        <is>
          <t>check: Σeig − trace (→0)</t>
        </is>
      </c>
      <c r="B1722" s="3">
        <f>ROUND(SUM($B$1707:$B$1713)-($B$1686+$C$1687+$D$1688+$E$1689+$F$1690+$G$1691+$H$1692),6)</f>
        <v/>
      </c>
      <c r="C1722" s="3">
        <f>ROUND(SUM($C$1707:$C$1713)-($J$1686+$K$1687+$L$1688+$M$1689+$N$1690+$O$1691+$P$1692),6)</f>
        <v/>
      </c>
      <c r="D1722" s="3">
        <f>ROUND(SUM($D$1707:$D$1713)-($R$1686+$S$1687+$T$1688+$U$1689+$V$1690+$W$1691+$X$1692),6)</f>
        <v/>
      </c>
      <c r="E1722" s="3">
        <f>ROUND(SUM($E$1707:$E$1713)-($Z$1686+$AA$1687+$AB$1688+$AC$1689+$AD$1690+$AE$1691+$AF$1692),6)</f>
        <v/>
      </c>
      <c r="F1722" s="3">
        <f>ROUND(SUM($F$1707:$F$1713)-($AH$1686+$AI$1687+$AJ$1688+$AK$1689+$AL$1690+$AM$1691+$AN$1692),6)</f>
        <v/>
      </c>
      <c r="G1722" s="3">
        <f>ROUND(SUM($G$1707:$G$1713)-($AP$1686+$AQ$1687+$AR$1688+$AS$1689+$AT$1690+$AU$1691+$AV$1692),6)</f>
        <v/>
      </c>
    </row>
    <row r="1723">
      <c r="A1723" s="3" t="inlineStr">
        <is>
          <t>check: Πeig − det (→0)</t>
        </is>
      </c>
      <c r="B1723" s="3">
        <f>ROUND(MDETERM($B$1686:$H$1692)-PRODUCT($B$1707:$B$1713),6)</f>
        <v/>
      </c>
      <c r="C1723" s="3" t="inlineStr">
        <is>
          <t>complex pair; real parts used</t>
        </is>
      </c>
      <c r="D1723" s="3" t="inlineStr">
        <is>
          <t>complex pair; real parts used</t>
        </is>
      </c>
      <c r="E1723" s="3">
        <f>ROUND(MDETERM($Z$1686:$AF$1692)-PRODUCT($E$1707:$E$1713),6)</f>
        <v/>
      </c>
      <c r="F1723" s="3">
        <f>ROUND(MDETERM($AH$1686:$AN$1692)-PRODUCT($F$1707:$F$1713),6)</f>
        <v/>
      </c>
      <c r="G1723" s="3" t="inlineStr">
        <is>
          <t>complex pair; real parts used</t>
        </is>
      </c>
    </row>
    <row r="1724">
      <c r="A1724" s="3" t="inlineStr">
        <is>
          <t>complex eigenvalues?</t>
        </is>
      </c>
      <c r="B1724" s="3" t="inlineStr"/>
      <c r="C1724" s="21" t="inlineStr">
        <is>
          <t>yes</t>
        </is>
      </c>
      <c r="D1724" s="21" t="inlineStr">
        <is>
          <t>yes</t>
        </is>
      </c>
      <c r="E1724" s="3" t="inlineStr"/>
      <c r="F1724" s="3" t="inlineStr"/>
      <c r="G1724" s="21" t="inlineStr">
        <is>
          <t>yes</t>
        </is>
      </c>
    </row>
    <row r="1725">
      <c r="A1725" s="3" t="inlineStr">
        <is>
          <t>check: det(M − λᵢI) per sorted λ (→0)</t>
        </is>
      </c>
    </row>
    <row r="1726">
      <c r="A1726" s="3" t="inlineStr">
        <is>
          <t xml:space="preserve">  det(M − λ(1)I)</t>
        </is>
      </c>
      <c r="B1726" s="3">
        <f t="array" ref="B1726">ROUND(MDETERM($B$1686:$H$1692-$B$1715*MUNIT(7)),6)</f>
        <v/>
      </c>
      <c r="C1726" s="3" t="inlineStr">
        <is>
          <t>n/a (complex)</t>
        </is>
      </c>
      <c r="D1726" s="3" t="inlineStr">
        <is>
          <t>n/a (complex)</t>
        </is>
      </c>
      <c r="E1726" s="3">
        <f t="array" ref="E1726">ROUND(MDETERM($Z$1686:$AF$1692-$E$1715*MUNIT(7)),6)</f>
        <v/>
      </c>
      <c r="F1726" s="3">
        <f t="array" ref="F1726">ROUND(MDETERM($AH$1686:$AN$1692-$F$1715*MUNIT(7)),6)</f>
        <v/>
      </c>
      <c r="G1726" s="3" t="inlineStr">
        <is>
          <t>n/a (complex)</t>
        </is>
      </c>
    </row>
    <row r="1727">
      <c r="A1727" s="3" t="inlineStr">
        <is>
          <t xml:space="preserve">  det(M − λ(2)I)</t>
        </is>
      </c>
      <c r="B1727" s="3">
        <f t="array" ref="B1727">ROUND(MDETERM($B$1686:$H$1692-$B$1716*MUNIT(7)),6)</f>
        <v/>
      </c>
      <c r="C1727" s="3" t="inlineStr">
        <is>
          <t>n/a (complex)</t>
        </is>
      </c>
      <c r="D1727" s="3" t="inlineStr">
        <is>
          <t>n/a (complex)</t>
        </is>
      </c>
      <c r="E1727" s="3">
        <f t="array" ref="E1727">ROUND(MDETERM($Z$1686:$AF$1692-$E$1716*MUNIT(7)),6)</f>
        <v/>
      </c>
      <c r="F1727" s="3">
        <f t="array" ref="F1727">ROUND(MDETERM($AH$1686:$AN$1692-$F$1716*MUNIT(7)),6)</f>
        <v/>
      </c>
      <c r="G1727" s="3" t="inlineStr">
        <is>
          <t>n/a (complex)</t>
        </is>
      </c>
    </row>
    <row r="1728">
      <c r="A1728" s="3" t="inlineStr">
        <is>
          <t xml:space="preserve">  det(M − λ(3)I)</t>
        </is>
      </c>
      <c r="B1728" s="3">
        <f t="array" ref="B1728">ROUND(MDETERM($B$1686:$H$1692-$B$1717*MUNIT(7)),6)</f>
        <v/>
      </c>
      <c r="C1728" s="3" t="inlineStr">
        <is>
          <t>n/a (complex)</t>
        </is>
      </c>
      <c r="D1728" s="3" t="inlineStr">
        <is>
          <t>n/a (complex)</t>
        </is>
      </c>
      <c r="E1728" s="3">
        <f t="array" ref="E1728">ROUND(MDETERM($Z$1686:$AF$1692-$E$1717*MUNIT(7)),6)</f>
        <v/>
      </c>
      <c r="F1728" s="3">
        <f t="array" ref="F1728">ROUND(MDETERM($AH$1686:$AN$1692-$F$1717*MUNIT(7)),6)</f>
        <v/>
      </c>
      <c r="G1728" s="3" t="inlineStr">
        <is>
          <t>n/a (complex)</t>
        </is>
      </c>
    </row>
    <row r="1729">
      <c r="A1729" s="3" t="inlineStr">
        <is>
          <t xml:space="preserve">  det(M − λ(4)I)</t>
        </is>
      </c>
      <c r="B1729" s="3">
        <f t="array" ref="B1729">ROUND(MDETERM($B$1686:$H$1692-$B$1718*MUNIT(7)),6)</f>
        <v/>
      </c>
      <c r="C1729" s="3" t="inlineStr">
        <is>
          <t>n/a (complex)</t>
        </is>
      </c>
      <c r="D1729" s="3" t="inlineStr">
        <is>
          <t>n/a (complex)</t>
        </is>
      </c>
      <c r="E1729" s="3">
        <f t="array" ref="E1729">ROUND(MDETERM($Z$1686:$AF$1692-$E$1718*MUNIT(7)),6)</f>
        <v/>
      </c>
      <c r="F1729" s="3">
        <f t="array" ref="F1729">ROUND(MDETERM($AH$1686:$AN$1692-$F$1718*MUNIT(7)),6)</f>
        <v/>
      </c>
      <c r="G1729" s="3" t="inlineStr">
        <is>
          <t>n/a (complex)</t>
        </is>
      </c>
    </row>
    <row r="1730">
      <c r="A1730" s="3" t="inlineStr">
        <is>
          <t xml:space="preserve">  det(M − λ(5)I)</t>
        </is>
      </c>
      <c r="B1730" s="3">
        <f t="array" ref="B1730">ROUND(MDETERM($B$1686:$H$1692-$B$1719*MUNIT(7)),6)</f>
        <v/>
      </c>
      <c r="C1730" s="3" t="inlineStr">
        <is>
          <t>n/a (complex)</t>
        </is>
      </c>
      <c r="D1730" s="3" t="inlineStr">
        <is>
          <t>n/a (complex)</t>
        </is>
      </c>
      <c r="E1730" s="3">
        <f t="array" ref="E1730">ROUND(MDETERM($Z$1686:$AF$1692-$E$1719*MUNIT(7)),6)</f>
        <v/>
      </c>
      <c r="F1730" s="3">
        <f t="array" ref="F1730">ROUND(MDETERM($AH$1686:$AN$1692-$F$1719*MUNIT(7)),6)</f>
        <v/>
      </c>
      <c r="G1730" s="3" t="inlineStr">
        <is>
          <t>n/a (complex)</t>
        </is>
      </c>
    </row>
    <row r="1731">
      <c r="A1731" s="3" t="inlineStr">
        <is>
          <t xml:space="preserve">  det(M − λ(6)I)</t>
        </is>
      </c>
      <c r="B1731" s="3">
        <f t="array" ref="B1731">ROUND(MDETERM($B$1686:$H$1692-$B$1720*MUNIT(7)),6)</f>
        <v/>
      </c>
      <c r="C1731" s="3" t="inlineStr">
        <is>
          <t>n/a (complex)</t>
        </is>
      </c>
      <c r="D1731" s="3" t="inlineStr">
        <is>
          <t>n/a (complex)</t>
        </is>
      </c>
      <c r="E1731" s="3">
        <f t="array" ref="E1731">ROUND(MDETERM($Z$1686:$AF$1692-$E$1720*MUNIT(7)),6)</f>
        <v/>
      </c>
      <c r="F1731" s="3">
        <f t="array" ref="F1731">ROUND(MDETERM($AH$1686:$AN$1692-$F$1720*MUNIT(7)),6)</f>
        <v/>
      </c>
      <c r="G1731" s="3" t="inlineStr">
        <is>
          <t>n/a (complex)</t>
        </is>
      </c>
    </row>
    <row r="1732">
      <c r="A1732" s="3" t="inlineStr">
        <is>
          <t xml:space="preserve">  det(M − λ(7)I)</t>
        </is>
      </c>
      <c r="B1732" s="3">
        <f t="array" ref="B1732">ROUND(MDETERM($B$1686:$H$1692-$B$1721*MUNIT(7)),6)</f>
        <v/>
      </c>
      <c r="C1732" s="3" t="inlineStr">
        <is>
          <t>n/a (complex)</t>
        </is>
      </c>
      <c r="D1732" s="3" t="inlineStr">
        <is>
          <t>n/a (complex)</t>
        </is>
      </c>
      <c r="E1732" s="3">
        <f t="array" ref="E1732">ROUND(MDETERM($Z$1686:$AF$1692-$E$1721*MUNIT(7)),6)</f>
        <v/>
      </c>
      <c r="F1732" s="3">
        <f t="array" ref="F1732">ROUND(MDETERM($AH$1686:$AN$1692-$F$1721*MUNIT(7)),6)</f>
        <v/>
      </c>
      <c r="G1732" s="3" t="inlineStr">
        <is>
          <t>n/a (complex)</t>
        </is>
      </c>
    </row>
    <row r="1736" ht="16" customHeight="1">
      <c r="A1736" s="14" t="inlineStr">
        <is>
          <t>GraphRAG R1-R2 | gpt4-turbo-preview</t>
        </is>
      </c>
      <c r="B1736" s="9" t="inlineStr">
        <is>
          <t>run 1 (raw, pasted)</t>
        </is>
      </c>
      <c r="J1736" s="9" t="inlineStr">
        <is>
          <t>run 2 (raw, pasted)</t>
        </is>
      </c>
      <c r="R1736" s="9" t="inlineStr">
        <is>
          <t>run 3 (raw, pasted)</t>
        </is>
      </c>
      <c r="Z1736" s="9" t="inlineStr">
        <is>
          <t>run 4 (raw, pasted)</t>
        </is>
      </c>
      <c r="AH1736" s="9" t="inlineStr">
        <is>
          <t>run 5 (raw, pasted)</t>
        </is>
      </c>
      <c r="AP1736" s="9" t="inlineStr">
        <is>
          <t>Step2 average matrix (formula)</t>
        </is>
      </c>
      <c r="AX1736" s="9" t="inlineStr">
        <is>
          <t>ground truth (reference)</t>
        </is>
      </c>
    </row>
    <row r="1737" ht="60" customHeight="1">
      <c r="B1737" s="15" t="inlineStr">
        <is>
          <t>Bit</t>
        </is>
      </c>
      <c r="C1737" s="15" t="inlineStr">
        <is>
          <t>Transmission</t>
        </is>
      </c>
      <c r="D1737" s="15" t="inlineStr">
        <is>
          <t>Motor</t>
        </is>
      </c>
      <c r="E1737" s="15" t="inlineStr">
        <is>
          <t>Electrical System</t>
        </is>
      </c>
      <c r="F1737" s="15" t="inlineStr">
        <is>
          <t>Battery Holder</t>
        </is>
      </c>
      <c r="G1737" s="15" t="inlineStr">
        <is>
          <t>Housing</t>
        </is>
      </c>
      <c r="H1737" s="15" t="inlineStr">
        <is>
          <t>External</t>
        </is>
      </c>
      <c r="J1737" s="15" t="inlineStr">
        <is>
          <t>Bit</t>
        </is>
      </c>
      <c r="K1737" s="15" t="inlineStr">
        <is>
          <t>Transmission</t>
        </is>
      </c>
      <c r="L1737" s="15" t="inlineStr">
        <is>
          <t>Motor</t>
        </is>
      </c>
      <c r="M1737" s="15" t="inlineStr">
        <is>
          <t>Electrical System</t>
        </is>
      </c>
      <c r="N1737" s="15" t="inlineStr">
        <is>
          <t>Battery Holder</t>
        </is>
      </c>
      <c r="O1737" s="15" t="inlineStr">
        <is>
          <t>Housing</t>
        </is>
      </c>
      <c r="P1737" s="15" t="inlineStr">
        <is>
          <t>External</t>
        </is>
      </c>
      <c r="R1737" s="15" t="inlineStr">
        <is>
          <t>Bit</t>
        </is>
      </c>
      <c r="S1737" s="15" t="inlineStr">
        <is>
          <t>Transmission</t>
        </is>
      </c>
      <c r="T1737" s="15" t="inlineStr">
        <is>
          <t>Motor</t>
        </is>
      </c>
      <c r="U1737" s="15" t="inlineStr">
        <is>
          <t>Electrical System</t>
        </is>
      </c>
      <c r="V1737" s="15" t="inlineStr">
        <is>
          <t>Battery Holder</t>
        </is>
      </c>
      <c r="W1737" s="15" t="inlineStr">
        <is>
          <t>Housing</t>
        </is>
      </c>
      <c r="X1737" s="15" t="inlineStr">
        <is>
          <t>External</t>
        </is>
      </c>
      <c r="Z1737" s="15" t="inlineStr">
        <is>
          <t>Bit</t>
        </is>
      </c>
      <c r="AA1737" s="15" t="inlineStr">
        <is>
          <t>Transmission</t>
        </is>
      </c>
      <c r="AB1737" s="15" t="inlineStr">
        <is>
          <t>Motor</t>
        </is>
      </c>
      <c r="AC1737" s="15" t="inlineStr">
        <is>
          <t>Electrical System</t>
        </is>
      </c>
      <c r="AD1737" s="15" t="inlineStr">
        <is>
          <t>Battery Holder</t>
        </is>
      </c>
      <c r="AE1737" s="15" t="inlineStr">
        <is>
          <t>Housing</t>
        </is>
      </c>
      <c r="AF1737" s="15" t="inlineStr">
        <is>
          <t>External</t>
        </is>
      </c>
      <c r="AH1737" s="15" t="inlineStr">
        <is>
          <t>Bit</t>
        </is>
      </c>
      <c r="AI1737" s="15" t="inlineStr">
        <is>
          <t>Transmission</t>
        </is>
      </c>
      <c r="AJ1737" s="15" t="inlineStr">
        <is>
          <t>Motor</t>
        </is>
      </c>
      <c r="AK1737" s="15" t="inlineStr">
        <is>
          <t>Electrical System</t>
        </is>
      </c>
      <c r="AL1737" s="15" t="inlineStr">
        <is>
          <t>Battery Holder</t>
        </is>
      </c>
      <c r="AM1737" s="15" t="inlineStr">
        <is>
          <t>Housing</t>
        </is>
      </c>
      <c r="AN1737" s="15" t="inlineStr">
        <is>
          <t>External</t>
        </is>
      </c>
      <c r="AP1737" s="15" t="inlineStr">
        <is>
          <t>Bit</t>
        </is>
      </c>
      <c r="AQ1737" s="15" t="inlineStr">
        <is>
          <t>Transmission</t>
        </is>
      </c>
      <c r="AR1737" s="15" t="inlineStr">
        <is>
          <t>Motor</t>
        </is>
      </c>
      <c r="AS1737" s="15" t="inlineStr">
        <is>
          <t>Electrical System</t>
        </is>
      </c>
      <c r="AT1737" s="15" t="inlineStr">
        <is>
          <t>Battery Holder</t>
        </is>
      </c>
      <c r="AU1737" s="15" t="inlineStr">
        <is>
          <t>Housing</t>
        </is>
      </c>
      <c r="AV1737" s="15" t="inlineStr">
        <is>
          <t>External</t>
        </is>
      </c>
    </row>
    <row r="1738">
      <c r="A1738" s="3" t="inlineStr">
        <is>
          <t>Bit</t>
        </is>
      </c>
      <c r="B1738" s="8" t="n">
        <v>1</v>
      </c>
      <c r="C1738" s="8" t="n">
        <v>1</v>
      </c>
      <c r="D1738" s="8" t="n">
        <v>1</v>
      </c>
      <c r="E1738" s="8" t="n">
        <v>1</v>
      </c>
      <c r="F1738" s="8" t="n">
        <v>0</v>
      </c>
      <c r="G1738" s="8" t="n">
        <v>1</v>
      </c>
      <c r="H1738" s="8" t="n">
        <v>0</v>
      </c>
      <c r="J1738" s="8" t="n">
        <v>1</v>
      </c>
      <c r="K1738" s="8" t="n">
        <v>1</v>
      </c>
      <c r="L1738" s="8" t="n">
        <v>1</v>
      </c>
      <c r="M1738" s="8" t="n">
        <v>1</v>
      </c>
      <c r="N1738" s="8" t="n">
        <v>0</v>
      </c>
      <c r="O1738" s="8" t="n">
        <v>1</v>
      </c>
      <c r="P1738" s="8" t="n">
        <v>0</v>
      </c>
      <c r="R1738" s="8" t="n">
        <v>1</v>
      </c>
      <c r="S1738" s="8" t="n">
        <v>1</v>
      </c>
      <c r="T1738" s="8" t="n">
        <v>1</v>
      </c>
      <c r="U1738" s="8" t="n">
        <v>1</v>
      </c>
      <c r="V1738" s="8" t="n">
        <v>0</v>
      </c>
      <c r="W1738" s="8" t="n">
        <v>1</v>
      </c>
      <c r="X1738" s="8" t="n">
        <v>0</v>
      </c>
      <c r="Z1738" s="8" t="n">
        <v>1</v>
      </c>
      <c r="AA1738" s="8" t="n">
        <v>1</v>
      </c>
      <c r="AB1738" s="8" t="n">
        <v>1</v>
      </c>
      <c r="AC1738" s="8" t="n">
        <v>1</v>
      </c>
      <c r="AD1738" s="8" t="n">
        <v>0</v>
      </c>
      <c r="AE1738" s="8" t="n">
        <v>1</v>
      </c>
      <c r="AF1738" s="8" t="n">
        <v>0</v>
      </c>
      <c r="AH1738" s="8" t="n">
        <v>1</v>
      </c>
      <c r="AI1738" s="8" t="n">
        <v>1</v>
      </c>
      <c r="AJ1738" s="8" t="n">
        <v>1</v>
      </c>
      <c r="AK1738" s="8" t="n">
        <v>1</v>
      </c>
      <c r="AL1738" s="8" t="n">
        <v>0</v>
      </c>
      <c r="AM1738" s="8" t="n">
        <v>1</v>
      </c>
      <c r="AN1738" s="8" t="n">
        <v>0</v>
      </c>
      <c r="AP1738" s="8">
        <f>IF(($B$1738&lt;&gt;2)+($J$1738&lt;&gt;2)+($R$1738&lt;&gt;2)+($Z$1738&lt;&gt;2)+($AH$1738&lt;&gt;2)=0,2,IF((($B$1738&lt;&gt;2)*$B$1738+($J$1738&lt;&gt;2)*$J$1738+($R$1738&lt;&gt;2)*$R$1738+($Z$1738&lt;&gt;2)*$Z$1738+($AH$1738&lt;&gt;2)*$AH$1738)/(($B$1738&lt;&gt;2)+($J$1738&lt;&gt;2)+($R$1738&lt;&gt;2)+($Z$1738&lt;&gt;2)+($AH$1738&lt;&gt;2))&gt;=0.5,1,0))</f>
        <v/>
      </c>
      <c r="AQ1738" s="8">
        <f>IF(($C$1738&lt;&gt;2)+($K$1738&lt;&gt;2)+($S$1738&lt;&gt;2)+($AA$1738&lt;&gt;2)+($AI$1738&lt;&gt;2)=0,2,IF((($C$1738&lt;&gt;2)*$C$1738+($K$1738&lt;&gt;2)*$K$1738+($S$1738&lt;&gt;2)*$S$1738+($AA$1738&lt;&gt;2)*$AA$1738+($AI$1738&lt;&gt;2)*$AI$1738)/(($C$1738&lt;&gt;2)+($K$1738&lt;&gt;2)+($S$1738&lt;&gt;2)+($AA$1738&lt;&gt;2)+($AI$1738&lt;&gt;2))&gt;=0.5,1,0))</f>
        <v/>
      </c>
      <c r="AR1738" s="8">
        <f>IF(($D$1738&lt;&gt;2)+($L$1738&lt;&gt;2)+($T$1738&lt;&gt;2)+($AB$1738&lt;&gt;2)+($AJ$1738&lt;&gt;2)=0,2,IF((($D$1738&lt;&gt;2)*$D$1738+($L$1738&lt;&gt;2)*$L$1738+($T$1738&lt;&gt;2)*$T$1738+($AB$1738&lt;&gt;2)*$AB$1738+($AJ$1738&lt;&gt;2)*$AJ$1738)/(($D$1738&lt;&gt;2)+($L$1738&lt;&gt;2)+($T$1738&lt;&gt;2)+($AB$1738&lt;&gt;2)+($AJ$1738&lt;&gt;2))&gt;=0.5,1,0))</f>
        <v/>
      </c>
      <c r="AS1738" s="8">
        <f>IF(($E$1738&lt;&gt;2)+($M$1738&lt;&gt;2)+($U$1738&lt;&gt;2)+($AC$1738&lt;&gt;2)+($AK$1738&lt;&gt;2)=0,2,IF((($E$1738&lt;&gt;2)*$E$1738+($M$1738&lt;&gt;2)*$M$1738+($U$1738&lt;&gt;2)*$U$1738+($AC$1738&lt;&gt;2)*$AC$1738+($AK$1738&lt;&gt;2)*$AK$1738)/(($E$1738&lt;&gt;2)+($M$1738&lt;&gt;2)+($U$1738&lt;&gt;2)+($AC$1738&lt;&gt;2)+($AK$1738&lt;&gt;2))&gt;=0.5,1,0))</f>
        <v/>
      </c>
      <c r="AT1738" s="8">
        <f>IF(($F$1738&lt;&gt;2)+($N$1738&lt;&gt;2)+($V$1738&lt;&gt;2)+($AD$1738&lt;&gt;2)+($AL$1738&lt;&gt;2)=0,2,IF((($F$1738&lt;&gt;2)*$F$1738+($N$1738&lt;&gt;2)*$N$1738+($V$1738&lt;&gt;2)*$V$1738+($AD$1738&lt;&gt;2)*$AD$1738+($AL$1738&lt;&gt;2)*$AL$1738)/(($F$1738&lt;&gt;2)+($N$1738&lt;&gt;2)+($V$1738&lt;&gt;2)+($AD$1738&lt;&gt;2)+($AL$1738&lt;&gt;2))&gt;=0.5,1,0))</f>
        <v/>
      </c>
      <c r="AU1738" s="8">
        <f>IF(($G$1738&lt;&gt;2)+($O$1738&lt;&gt;2)+($W$1738&lt;&gt;2)+($AE$1738&lt;&gt;2)+($AM$1738&lt;&gt;2)=0,2,IF((($G$1738&lt;&gt;2)*$G$1738+($O$1738&lt;&gt;2)*$O$1738+($W$1738&lt;&gt;2)*$W$1738+($AE$1738&lt;&gt;2)*$AE$1738+($AM$1738&lt;&gt;2)*$AM$1738)/(($G$1738&lt;&gt;2)+($O$1738&lt;&gt;2)+($W$1738&lt;&gt;2)+($AE$1738&lt;&gt;2)+($AM$1738&lt;&gt;2))&gt;=0.5,1,0))</f>
        <v/>
      </c>
      <c r="AV1738" s="8">
        <f>IF(($H$1738&lt;&gt;2)+($P$1738&lt;&gt;2)+($X$1738&lt;&gt;2)+($AF$1738&lt;&gt;2)+($AN$1738&lt;&gt;2)=0,2,IF((($H$1738&lt;&gt;2)*$H$1738+($P$1738&lt;&gt;2)*$P$1738+($X$1738&lt;&gt;2)*$X$1738+($AF$1738&lt;&gt;2)*$AF$1738+($AN$1738&lt;&gt;2)*$AN$1738)/(($H$1738&lt;&gt;2)+($P$1738&lt;&gt;2)+($X$1738&lt;&gt;2)+($AF$1738&lt;&gt;2)+($AN$1738&lt;&gt;2))&gt;=0.5,1,0))</f>
        <v/>
      </c>
      <c r="AX1738" s="16">
        <f>'Ground truth'!$B$14</f>
        <v/>
      </c>
      <c r="AY1738" s="16">
        <f>'Ground truth'!$C$14</f>
        <v/>
      </c>
      <c r="AZ1738" s="16">
        <f>'Ground truth'!$D$14</f>
        <v/>
      </c>
      <c r="BA1738" s="16">
        <f>'Ground truth'!$E$14</f>
        <v/>
      </c>
      <c r="BB1738" s="16">
        <f>'Ground truth'!$F$14</f>
        <v/>
      </c>
      <c r="BC1738" s="16">
        <f>'Ground truth'!$G$14</f>
        <v/>
      </c>
      <c r="BD1738" s="16">
        <f>'Ground truth'!$H$14</f>
        <v/>
      </c>
    </row>
    <row r="1739">
      <c r="A1739" s="3" t="inlineStr">
        <is>
          <t>Transmission</t>
        </is>
      </c>
      <c r="B1739" s="8" t="n">
        <v>1</v>
      </c>
      <c r="C1739" s="8" t="n">
        <v>1</v>
      </c>
      <c r="D1739" s="8" t="n">
        <v>1</v>
      </c>
      <c r="E1739" s="8" t="n">
        <v>1</v>
      </c>
      <c r="F1739" s="8" t="n">
        <v>0</v>
      </c>
      <c r="G1739" s="8" t="n">
        <v>1</v>
      </c>
      <c r="H1739" s="8" t="n">
        <v>0</v>
      </c>
      <c r="J1739" s="8" t="n">
        <v>1</v>
      </c>
      <c r="K1739" s="8" t="n">
        <v>1</v>
      </c>
      <c r="L1739" s="8" t="n">
        <v>1</v>
      </c>
      <c r="M1739" s="8" t="n">
        <v>1</v>
      </c>
      <c r="N1739" s="8" t="n">
        <v>0</v>
      </c>
      <c r="O1739" s="8" t="n">
        <v>1</v>
      </c>
      <c r="P1739" s="8" t="n">
        <v>0</v>
      </c>
      <c r="R1739" s="8" t="n">
        <v>1</v>
      </c>
      <c r="S1739" s="8" t="n">
        <v>1</v>
      </c>
      <c r="T1739" s="8" t="n">
        <v>1</v>
      </c>
      <c r="U1739" s="8" t="n">
        <v>1</v>
      </c>
      <c r="V1739" s="8" t="n">
        <v>0</v>
      </c>
      <c r="W1739" s="8" t="n">
        <v>1</v>
      </c>
      <c r="X1739" s="8" t="n">
        <v>0</v>
      </c>
      <c r="Z1739" s="8" t="n">
        <v>1</v>
      </c>
      <c r="AA1739" s="8" t="n">
        <v>1</v>
      </c>
      <c r="AB1739" s="8" t="n">
        <v>1</v>
      </c>
      <c r="AC1739" s="8" t="n">
        <v>1</v>
      </c>
      <c r="AD1739" s="8" t="n">
        <v>0</v>
      </c>
      <c r="AE1739" s="8" t="n">
        <v>1</v>
      </c>
      <c r="AF1739" s="8" t="n">
        <v>0</v>
      </c>
      <c r="AH1739" s="8" t="n">
        <v>1</v>
      </c>
      <c r="AI1739" s="8" t="n">
        <v>1</v>
      </c>
      <c r="AJ1739" s="8" t="n">
        <v>1</v>
      </c>
      <c r="AK1739" s="8" t="n">
        <v>1</v>
      </c>
      <c r="AL1739" s="8" t="n">
        <v>0</v>
      </c>
      <c r="AM1739" s="8" t="n">
        <v>1</v>
      </c>
      <c r="AN1739" s="8" t="n">
        <v>0</v>
      </c>
      <c r="AP1739" s="8">
        <f>IF(($B$1739&lt;&gt;2)+($J$1739&lt;&gt;2)+($R$1739&lt;&gt;2)+($Z$1739&lt;&gt;2)+($AH$1739&lt;&gt;2)=0,2,IF((($B$1739&lt;&gt;2)*$B$1739+($J$1739&lt;&gt;2)*$J$1739+($R$1739&lt;&gt;2)*$R$1739+($Z$1739&lt;&gt;2)*$Z$1739+($AH$1739&lt;&gt;2)*$AH$1739)/(($B$1739&lt;&gt;2)+($J$1739&lt;&gt;2)+($R$1739&lt;&gt;2)+($Z$1739&lt;&gt;2)+($AH$1739&lt;&gt;2))&gt;=0.5,1,0))</f>
        <v/>
      </c>
      <c r="AQ1739" s="8">
        <f>IF(($C$1739&lt;&gt;2)+($K$1739&lt;&gt;2)+($S$1739&lt;&gt;2)+($AA$1739&lt;&gt;2)+($AI$1739&lt;&gt;2)=0,2,IF((($C$1739&lt;&gt;2)*$C$1739+($K$1739&lt;&gt;2)*$K$1739+($S$1739&lt;&gt;2)*$S$1739+($AA$1739&lt;&gt;2)*$AA$1739+($AI$1739&lt;&gt;2)*$AI$1739)/(($C$1739&lt;&gt;2)+($K$1739&lt;&gt;2)+($S$1739&lt;&gt;2)+($AA$1739&lt;&gt;2)+($AI$1739&lt;&gt;2))&gt;=0.5,1,0))</f>
        <v/>
      </c>
      <c r="AR1739" s="8">
        <f>IF(($D$1739&lt;&gt;2)+($L$1739&lt;&gt;2)+($T$1739&lt;&gt;2)+($AB$1739&lt;&gt;2)+($AJ$1739&lt;&gt;2)=0,2,IF((($D$1739&lt;&gt;2)*$D$1739+($L$1739&lt;&gt;2)*$L$1739+($T$1739&lt;&gt;2)*$T$1739+($AB$1739&lt;&gt;2)*$AB$1739+($AJ$1739&lt;&gt;2)*$AJ$1739)/(($D$1739&lt;&gt;2)+($L$1739&lt;&gt;2)+($T$1739&lt;&gt;2)+($AB$1739&lt;&gt;2)+($AJ$1739&lt;&gt;2))&gt;=0.5,1,0))</f>
        <v/>
      </c>
      <c r="AS1739" s="8">
        <f>IF(($E$1739&lt;&gt;2)+($M$1739&lt;&gt;2)+($U$1739&lt;&gt;2)+($AC$1739&lt;&gt;2)+($AK$1739&lt;&gt;2)=0,2,IF((($E$1739&lt;&gt;2)*$E$1739+($M$1739&lt;&gt;2)*$M$1739+($U$1739&lt;&gt;2)*$U$1739+($AC$1739&lt;&gt;2)*$AC$1739+($AK$1739&lt;&gt;2)*$AK$1739)/(($E$1739&lt;&gt;2)+($M$1739&lt;&gt;2)+($U$1739&lt;&gt;2)+($AC$1739&lt;&gt;2)+($AK$1739&lt;&gt;2))&gt;=0.5,1,0))</f>
        <v/>
      </c>
      <c r="AT1739" s="8">
        <f>IF(($F$1739&lt;&gt;2)+($N$1739&lt;&gt;2)+($V$1739&lt;&gt;2)+($AD$1739&lt;&gt;2)+($AL$1739&lt;&gt;2)=0,2,IF((($F$1739&lt;&gt;2)*$F$1739+($N$1739&lt;&gt;2)*$N$1739+($V$1739&lt;&gt;2)*$V$1739+($AD$1739&lt;&gt;2)*$AD$1739+($AL$1739&lt;&gt;2)*$AL$1739)/(($F$1739&lt;&gt;2)+($N$1739&lt;&gt;2)+($V$1739&lt;&gt;2)+($AD$1739&lt;&gt;2)+($AL$1739&lt;&gt;2))&gt;=0.5,1,0))</f>
        <v/>
      </c>
      <c r="AU1739" s="8">
        <f>IF(($G$1739&lt;&gt;2)+($O$1739&lt;&gt;2)+($W$1739&lt;&gt;2)+($AE$1739&lt;&gt;2)+($AM$1739&lt;&gt;2)=0,2,IF((($G$1739&lt;&gt;2)*$G$1739+($O$1739&lt;&gt;2)*$O$1739+($W$1739&lt;&gt;2)*$W$1739+($AE$1739&lt;&gt;2)*$AE$1739+($AM$1739&lt;&gt;2)*$AM$1739)/(($G$1739&lt;&gt;2)+($O$1739&lt;&gt;2)+($W$1739&lt;&gt;2)+($AE$1739&lt;&gt;2)+($AM$1739&lt;&gt;2))&gt;=0.5,1,0))</f>
        <v/>
      </c>
      <c r="AV1739" s="8">
        <f>IF(($H$1739&lt;&gt;2)+($P$1739&lt;&gt;2)+($X$1739&lt;&gt;2)+($AF$1739&lt;&gt;2)+($AN$1739&lt;&gt;2)=0,2,IF((($H$1739&lt;&gt;2)*$H$1739+($P$1739&lt;&gt;2)*$P$1739+($X$1739&lt;&gt;2)*$X$1739+($AF$1739&lt;&gt;2)*$AF$1739+($AN$1739&lt;&gt;2)*$AN$1739)/(($H$1739&lt;&gt;2)+($P$1739&lt;&gt;2)+($X$1739&lt;&gt;2)+($AF$1739&lt;&gt;2)+($AN$1739&lt;&gt;2))&gt;=0.5,1,0))</f>
        <v/>
      </c>
      <c r="AX1739" s="16">
        <f>'Ground truth'!$B$15</f>
        <v/>
      </c>
      <c r="AY1739" s="16">
        <f>'Ground truth'!$C$15</f>
        <v/>
      </c>
      <c r="AZ1739" s="16">
        <f>'Ground truth'!$D$15</f>
        <v/>
      </c>
      <c r="BA1739" s="16">
        <f>'Ground truth'!$E$15</f>
        <v/>
      </c>
      <c r="BB1739" s="16">
        <f>'Ground truth'!$F$15</f>
        <v/>
      </c>
      <c r="BC1739" s="16">
        <f>'Ground truth'!$G$15</f>
        <v/>
      </c>
      <c r="BD1739" s="16">
        <f>'Ground truth'!$H$15</f>
        <v/>
      </c>
    </row>
    <row r="1740">
      <c r="A1740" s="3" t="inlineStr">
        <is>
          <t>Motor</t>
        </is>
      </c>
      <c r="B1740" s="8" t="n">
        <v>1</v>
      </c>
      <c r="C1740" s="8" t="n">
        <v>1</v>
      </c>
      <c r="D1740" s="8" t="n">
        <v>1</v>
      </c>
      <c r="E1740" s="8" t="n">
        <v>1</v>
      </c>
      <c r="F1740" s="8" t="n">
        <v>0</v>
      </c>
      <c r="G1740" s="8" t="n">
        <v>1</v>
      </c>
      <c r="H1740" s="8" t="n">
        <v>0</v>
      </c>
      <c r="J1740" s="8" t="n">
        <v>1</v>
      </c>
      <c r="K1740" s="8" t="n">
        <v>1</v>
      </c>
      <c r="L1740" s="8" t="n">
        <v>1</v>
      </c>
      <c r="M1740" s="8" t="n">
        <v>1</v>
      </c>
      <c r="N1740" s="8" t="n">
        <v>0</v>
      </c>
      <c r="O1740" s="8" t="n">
        <v>1</v>
      </c>
      <c r="P1740" s="8" t="n">
        <v>0</v>
      </c>
      <c r="R1740" s="8" t="n">
        <v>1</v>
      </c>
      <c r="S1740" s="8" t="n">
        <v>1</v>
      </c>
      <c r="T1740" s="8" t="n">
        <v>1</v>
      </c>
      <c r="U1740" s="8" t="n">
        <v>1</v>
      </c>
      <c r="V1740" s="8" t="n">
        <v>0</v>
      </c>
      <c r="W1740" s="8" t="n">
        <v>1</v>
      </c>
      <c r="X1740" s="8" t="n">
        <v>0</v>
      </c>
      <c r="Z1740" s="8" t="n">
        <v>1</v>
      </c>
      <c r="AA1740" s="8" t="n">
        <v>1</v>
      </c>
      <c r="AB1740" s="8" t="n">
        <v>1</v>
      </c>
      <c r="AC1740" s="8" t="n">
        <v>1</v>
      </c>
      <c r="AD1740" s="8" t="n">
        <v>0</v>
      </c>
      <c r="AE1740" s="8" t="n">
        <v>1</v>
      </c>
      <c r="AF1740" s="8" t="n">
        <v>0</v>
      </c>
      <c r="AH1740" s="8" t="n">
        <v>1</v>
      </c>
      <c r="AI1740" s="8" t="n">
        <v>1</v>
      </c>
      <c r="AJ1740" s="8" t="n">
        <v>1</v>
      </c>
      <c r="AK1740" s="8" t="n">
        <v>1</v>
      </c>
      <c r="AL1740" s="8" t="n">
        <v>0</v>
      </c>
      <c r="AM1740" s="8" t="n">
        <v>1</v>
      </c>
      <c r="AN1740" s="8" t="n">
        <v>0</v>
      </c>
      <c r="AP1740" s="8">
        <f>IF(($B$1740&lt;&gt;2)+($J$1740&lt;&gt;2)+($R$1740&lt;&gt;2)+($Z$1740&lt;&gt;2)+($AH$1740&lt;&gt;2)=0,2,IF((($B$1740&lt;&gt;2)*$B$1740+($J$1740&lt;&gt;2)*$J$1740+($R$1740&lt;&gt;2)*$R$1740+($Z$1740&lt;&gt;2)*$Z$1740+($AH$1740&lt;&gt;2)*$AH$1740)/(($B$1740&lt;&gt;2)+($J$1740&lt;&gt;2)+($R$1740&lt;&gt;2)+($Z$1740&lt;&gt;2)+($AH$1740&lt;&gt;2))&gt;=0.5,1,0))</f>
        <v/>
      </c>
      <c r="AQ1740" s="8">
        <f>IF(($C$1740&lt;&gt;2)+($K$1740&lt;&gt;2)+($S$1740&lt;&gt;2)+($AA$1740&lt;&gt;2)+($AI$1740&lt;&gt;2)=0,2,IF((($C$1740&lt;&gt;2)*$C$1740+($K$1740&lt;&gt;2)*$K$1740+($S$1740&lt;&gt;2)*$S$1740+($AA$1740&lt;&gt;2)*$AA$1740+($AI$1740&lt;&gt;2)*$AI$1740)/(($C$1740&lt;&gt;2)+($K$1740&lt;&gt;2)+($S$1740&lt;&gt;2)+($AA$1740&lt;&gt;2)+($AI$1740&lt;&gt;2))&gt;=0.5,1,0))</f>
        <v/>
      </c>
      <c r="AR1740" s="8">
        <f>IF(($D$1740&lt;&gt;2)+($L$1740&lt;&gt;2)+($T$1740&lt;&gt;2)+($AB$1740&lt;&gt;2)+($AJ$1740&lt;&gt;2)=0,2,IF((($D$1740&lt;&gt;2)*$D$1740+($L$1740&lt;&gt;2)*$L$1740+($T$1740&lt;&gt;2)*$T$1740+($AB$1740&lt;&gt;2)*$AB$1740+($AJ$1740&lt;&gt;2)*$AJ$1740)/(($D$1740&lt;&gt;2)+($L$1740&lt;&gt;2)+($T$1740&lt;&gt;2)+($AB$1740&lt;&gt;2)+($AJ$1740&lt;&gt;2))&gt;=0.5,1,0))</f>
        <v/>
      </c>
      <c r="AS1740" s="8">
        <f>IF(($E$1740&lt;&gt;2)+($M$1740&lt;&gt;2)+($U$1740&lt;&gt;2)+($AC$1740&lt;&gt;2)+($AK$1740&lt;&gt;2)=0,2,IF((($E$1740&lt;&gt;2)*$E$1740+($M$1740&lt;&gt;2)*$M$1740+($U$1740&lt;&gt;2)*$U$1740+($AC$1740&lt;&gt;2)*$AC$1740+($AK$1740&lt;&gt;2)*$AK$1740)/(($E$1740&lt;&gt;2)+($M$1740&lt;&gt;2)+($U$1740&lt;&gt;2)+($AC$1740&lt;&gt;2)+($AK$1740&lt;&gt;2))&gt;=0.5,1,0))</f>
        <v/>
      </c>
      <c r="AT1740" s="8">
        <f>IF(($F$1740&lt;&gt;2)+($N$1740&lt;&gt;2)+($V$1740&lt;&gt;2)+($AD$1740&lt;&gt;2)+($AL$1740&lt;&gt;2)=0,2,IF((($F$1740&lt;&gt;2)*$F$1740+($N$1740&lt;&gt;2)*$N$1740+($V$1740&lt;&gt;2)*$V$1740+($AD$1740&lt;&gt;2)*$AD$1740+($AL$1740&lt;&gt;2)*$AL$1740)/(($F$1740&lt;&gt;2)+($N$1740&lt;&gt;2)+($V$1740&lt;&gt;2)+($AD$1740&lt;&gt;2)+($AL$1740&lt;&gt;2))&gt;=0.5,1,0))</f>
        <v/>
      </c>
      <c r="AU1740" s="8">
        <f>IF(($G$1740&lt;&gt;2)+($O$1740&lt;&gt;2)+($W$1740&lt;&gt;2)+($AE$1740&lt;&gt;2)+($AM$1740&lt;&gt;2)=0,2,IF((($G$1740&lt;&gt;2)*$G$1740+($O$1740&lt;&gt;2)*$O$1740+($W$1740&lt;&gt;2)*$W$1740+($AE$1740&lt;&gt;2)*$AE$1740+($AM$1740&lt;&gt;2)*$AM$1740)/(($G$1740&lt;&gt;2)+($O$1740&lt;&gt;2)+($W$1740&lt;&gt;2)+($AE$1740&lt;&gt;2)+($AM$1740&lt;&gt;2))&gt;=0.5,1,0))</f>
        <v/>
      </c>
      <c r="AV1740" s="8">
        <f>IF(($H$1740&lt;&gt;2)+($P$1740&lt;&gt;2)+($X$1740&lt;&gt;2)+($AF$1740&lt;&gt;2)+($AN$1740&lt;&gt;2)=0,2,IF((($H$1740&lt;&gt;2)*$H$1740+($P$1740&lt;&gt;2)*$P$1740+($X$1740&lt;&gt;2)*$X$1740+($AF$1740&lt;&gt;2)*$AF$1740+($AN$1740&lt;&gt;2)*$AN$1740)/(($H$1740&lt;&gt;2)+($P$1740&lt;&gt;2)+($X$1740&lt;&gt;2)+($AF$1740&lt;&gt;2)+($AN$1740&lt;&gt;2))&gt;=0.5,1,0))</f>
        <v/>
      </c>
      <c r="AX1740" s="16">
        <f>'Ground truth'!$B$16</f>
        <v/>
      </c>
      <c r="AY1740" s="16">
        <f>'Ground truth'!$C$16</f>
        <v/>
      </c>
      <c r="AZ1740" s="16">
        <f>'Ground truth'!$D$16</f>
        <v/>
      </c>
      <c r="BA1740" s="16">
        <f>'Ground truth'!$E$16</f>
        <v/>
      </c>
      <c r="BB1740" s="16">
        <f>'Ground truth'!$F$16</f>
        <v/>
      </c>
      <c r="BC1740" s="16">
        <f>'Ground truth'!$G$16</f>
        <v/>
      </c>
      <c r="BD1740" s="16">
        <f>'Ground truth'!$H$16</f>
        <v/>
      </c>
    </row>
    <row r="1741">
      <c r="A1741" s="3" t="inlineStr">
        <is>
          <t>Electrical System</t>
        </is>
      </c>
      <c r="B1741" s="8" t="n">
        <v>1</v>
      </c>
      <c r="C1741" s="8" t="n">
        <v>1</v>
      </c>
      <c r="D1741" s="8" t="n">
        <v>1</v>
      </c>
      <c r="E1741" s="8" t="n">
        <v>1</v>
      </c>
      <c r="F1741" s="8" t="n">
        <v>1</v>
      </c>
      <c r="G1741" s="8" t="n">
        <v>1</v>
      </c>
      <c r="H1741" s="8" t="n">
        <v>0</v>
      </c>
      <c r="J1741" s="8" t="n">
        <v>1</v>
      </c>
      <c r="K1741" s="8" t="n">
        <v>1</v>
      </c>
      <c r="L1741" s="8" t="n">
        <v>1</v>
      </c>
      <c r="M1741" s="8" t="n">
        <v>1</v>
      </c>
      <c r="N1741" s="8" t="n">
        <v>1</v>
      </c>
      <c r="O1741" s="8" t="n">
        <v>1</v>
      </c>
      <c r="P1741" s="8" t="n">
        <v>0</v>
      </c>
      <c r="R1741" s="8" t="n">
        <v>1</v>
      </c>
      <c r="S1741" s="8" t="n">
        <v>1</v>
      </c>
      <c r="T1741" s="8" t="n">
        <v>1</v>
      </c>
      <c r="U1741" s="8" t="n">
        <v>1</v>
      </c>
      <c r="V1741" s="8" t="n">
        <v>1</v>
      </c>
      <c r="W1741" s="8" t="n">
        <v>1</v>
      </c>
      <c r="X1741" s="8" t="n">
        <v>0</v>
      </c>
      <c r="Z1741" s="8" t="n">
        <v>1</v>
      </c>
      <c r="AA1741" s="8" t="n">
        <v>1</v>
      </c>
      <c r="AB1741" s="8" t="n">
        <v>1</v>
      </c>
      <c r="AC1741" s="8" t="n">
        <v>1</v>
      </c>
      <c r="AD1741" s="8" t="n">
        <v>1</v>
      </c>
      <c r="AE1741" s="8" t="n">
        <v>1</v>
      </c>
      <c r="AF1741" s="8" t="n">
        <v>0</v>
      </c>
      <c r="AH1741" s="8" t="n">
        <v>1</v>
      </c>
      <c r="AI1741" s="8" t="n">
        <v>1</v>
      </c>
      <c r="AJ1741" s="8" t="n">
        <v>1</v>
      </c>
      <c r="AK1741" s="8" t="n">
        <v>1</v>
      </c>
      <c r="AL1741" s="8" t="n">
        <v>1</v>
      </c>
      <c r="AM1741" s="8" t="n">
        <v>1</v>
      </c>
      <c r="AN1741" s="8" t="n">
        <v>0</v>
      </c>
      <c r="AP1741" s="8">
        <f>IF(($B$1741&lt;&gt;2)+($J$1741&lt;&gt;2)+($R$1741&lt;&gt;2)+($Z$1741&lt;&gt;2)+($AH$1741&lt;&gt;2)=0,2,IF((($B$1741&lt;&gt;2)*$B$1741+($J$1741&lt;&gt;2)*$J$1741+($R$1741&lt;&gt;2)*$R$1741+($Z$1741&lt;&gt;2)*$Z$1741+($AH$1741&lt;&gt;2)*$AH$1741)/(($B$1741&lt;&gt;2)+($J$1741&lt;&gt;2)+($R$1741&lt;&gt;2)+($Z$1741&lt;&gt;2)+($AH$1741&lt;&gt;2))&gt;=0.5,1,0))</f>
        <v/>
      </c>
      <c r="AQ1741" s="8">
        <f>IF(($C$1741&lt;&gt;2)+($K$1741&lt;&gt;2)+($S$1741&lt;&gt;2)+($AA$1741&lt;&gt;2)+($AI$1741&lt;&gt;2)=0,2,IF((($C$1741&lt;&gt;2)*$C$1741+($K$1741&lt;&gt;2)*$K$1741+($S$1741&lt;&gt;2)*$S$1741+($AA$1741&lt;&gt;2)*$AA$1741+($AI$1741&lt;&gt;2)*$AI$1741)/(($C$1741&lt;&gt;2)+($K$1741&lt;&gt;2)+($S$1741&lt;&gt;2)+($AA$1741&lt;&gt;2)+($AI$1741&lt;&gt;2))&gt;=0.5,1,0))</f>
        <v/>
      </c>
      <c r="AR1741" s="8">
        <f>IF(($D$1741&lt;&gt;2)+($L$1741&lt;&gt;2)+($T$1741&lt;&gt;2)+($AB$1741&lt;&gt;2)+($AJ$1741&lt;&gt;2)=0,2,IF((($D$1741&lt;&gt;2)*$D$1741+($L$1741&lt;&gt;2)*$L$1741+($T$1741&lt;&gt;2)*$T$1741+($AB$1741&lt;&gt;2)*$AB$1741+($AJ$1741&lt;&gt;2)*$AJ$1741)/(($D$1741&lt;&gt;2)+($L$1741&lt;&gt;2)+($T$1741&lt;&gt;2)+($AB$1741&lt;&gt;2)+($AJ$1741&lt;&gt;2))&gt;=0.5,1,0))</f>
        <v/>
      </c>
      <c r="AS1741" s="8">
        <f>IF(($E$1741&lt;&gt;2)+($M$1741&lt;&gt;2)+($U$1741&lt;&gt;2)+($AC$1741&lt;&gt;2)+($AK$1741&lt;&gt;2)=0,2,IF((($E$1741&lt;&gt;2)*$E$1741+($M$1741&lt;&gt;2)*$M$1741+($U$1741&lt;&gt;2)*$U$1741+($AC$1741&lt;&gt;2)*$AC$1741+($AK$1741&lt;&gt;2)*$AK$1741)/(($E$1741&lt;&gt;2)+($M$1741&lt;&gt;2)+($U$1741&lt;&gt;2)+($AC$1741&lt;&gt;2)+($AK$1741&lt;&gt;2))&gt;=0.5,1,0))</f>
        <v/>
      </c>
      <c r="AT1741" s="8">
        <f>IF(($F$1741&lt;&gt;2)+($N$1741&lt;&gt;2)+($V$1741&lt;&gt;2)+($AD$1741&lt;&gt;2)+($AL$1741&lt;&gt;2)=0,2,IF((($F$1741&lt;&gt;2)*$F$1741+($N$1741&lt;&gt;2)*$N$1741+($V$1741&lt;&gt;2)*$V$1741+($AD$1741&lt;&gt;2)*$AD$1741+($AL$1741&lt;&gt;2)*$AL$1741)/(($F$1741&lt;&gt;2)+($N$1741&lt;&gt;2)+($V$1741&lt;&gt;2)+($AD$1741&lt;&gt;2)+($AL$1741&lt;&gt;2))&gt;=0.5,1,0))</f>
        <v/>
      </c>
      <c r="AU1741" s="8">
        <f>IF(($G$1741&lt;&gt;2)+($O$1741&lt;&gt;2)+($W$1741&lt;&gt;2)+($AE$1741&lt;&gt;2)+($AM$1741&lt;&gt;2)=0,2,IF((($G$1741&lt;&gt;2)*$G$1741+($O$1741&lt;&gt;2)*$O$1741+($W$1741&lt;&gt;2)*$W$1741+($AE$1741&lt;&gt;2)*$AE$1741+($AM$1741&lt;&gt;2)*$AM$1741)/(($G$1741&lt;&gt;2)+($O$1741&lt;&gt;2)+($W$1741&lt;&gt;2)+($AE$1741&lt;&gt;2)+($AM$1741&lt;&gt;2))&gt;=0.5,1,0))</f>
        <v/>
      </c>
      <c r="AV1741" s="8">
        <f>IF(($H$1741&lt;&gt;2)+($P$1741&lt;&gt;2)+($X$1741&lt;&gt;2)+($AF$1741&lt;&gt;2)+($AN$1741&lt;&gt;2)=0,2,IF((($H$1741&lt;&gt;2)*$H$1741+($P$1741&lt;&gt;2)*$P$1741+($X$1741&lt;&gt;2)*$X$1741+($AF$1741&lt;&gt;2)*$AF$1741+($AN$1741&lt;&gt;2)*$AN$1741)/(($H$1741&lt;&gt;2)+($P$1741&lt;&gt;2)+($X$1741&lt;&gt;2)+($AF$1741&lt;&gt;2)+($AN$1741&lt;&gt;2))&gt;=0.5,1,0))</f>
        <v/>
      </c>
      <c r="AX1741" s="16">
        <f>'Ground truth'!$B$17</f>
        <v/>
      </c>
      <c r="AY1741" s="16">
        <f>'Ground truth'!$C$17</f>
        <v/>
      </c>
      <c r="AZ1741" s="16">
        <f>'Ground truth'!$D$17</f>
        <v/>
      </c>
      <c r="BA1741" s="16">
        <f>'Ground truth'!$E$17</f>
        <v/>
      </c>
      <c r="BB1741" s="16">
        <f>'Ground truth'!$F$17</f>
        <v/>
      </c>
      <c r="BC1741" s="16">
        <f>'Ground truth'!$G$17</f>
        <v/>
      </c>
      <c r="BD1741" s="16">
        <f>'Ground truth'!$H$17</f>
        <v/>
      </c>
    </row>
    <row r="1742">
      <c r="A1742" s="3" t="inlineStr">
        <is>
          <t>Battery Holder</t>
        </is>
      </c>
      <c r="B1742" s="8" t="n">
        <v>0</v>
      </c>
      <c r="C1742" s="8" t="n">
        <v>0</v>
      </c>
      <c r="D1742" s="8" t="n">
        <v>0</v>
      </c>
      <c r="E1742" s="8" t="n">
        <v>1</v>
      </c>
      <c r="F1742" s="8" t="n">
        <v>1</v>
      </c>
      <c r="G1742" s="8" t="n">
        <v>1</v>
      </c>
      <c r="H1742" s="8" t="n">
        <v>0</v>
      </c>
      <c r="J1742" s="8" t="n">
        <v>0</v>
      </c>
      <c r="K1742" s="8" t="n">
        <v>0</v>
      </c>
      <c r="L1742" s="8" t="n">
        <v>0</v>
      </c>
      <c r="M1742" s="8" t="n">
        <v>1</v>
      </c>
      <c r="N1742" s="8" t="n">
        <v>1</v>
      </c>
      <c r="O1742" s="8" t="n">
        <v>1</v>
      </c>
      <c r="P1742" s="8" t="n">
        <v>0</v>
      </c>
      <c r="R1742" s="8" t="n">
        <v>0</v>
      </c>
      <c r="S1742" s="8" t="n">
        <v>0</v>
      </c>
      <c r="T1742" s="8" t="n">
        <v>0</v>
      </c>
      <c r="U1742" s="8" t="n">
        <v>1</v>
      </c>
      <c r="V1742" s="8" t="n">
        <v>1</v>
      </c>
      <c r="W1742" s="8" t="n">
        <v>1</v>
      </c>
      <c r="X1742" s="8" t="n">
        <v>0</v>
      </c>
      <c r="Z1742" s="8" t="n">
        <v>0</v>
      </c>
      <c r="AA1742" s="8" t="n">
        <v>0</v>
      </c>
      <c r="AB1742" s="8" t="n">
        <v>0</v>
      </c>
      <c r="AC1742" s="8" t="n">
        <v>1</v>
      </c>
      <c r="AD1742" s="8" t="n">
        <v>1</v>
      </c>
      <c r="AE1742" s="8" t="n">
        <v>1</v>
      </c>
      <c r="AF1742" s="8" t="n">
        <v>0</v>
      </c>
      <c r="AH1742" s="8" t="n">
        <v>0</v>
      </c>
      <c r="AI1742" s="8" t="n">
        <v>0</v>
      </c>
      <c r="AJ1742" s="8" t="n">
        <v>0</v>
      </c>
      <c r="AK1742" s="8" t="n">
        <v>1</v>
      </c>
      <c r="AL1742" s="8" t="n">
        <v>1</v>
      </c>
      <c r="AM1742" s="8" t="n">
        <v>1</v>
      </c>
      <c r="AN1742" s="8" t="n">
        <v>0</v>
      </c>
      <c r="AP1742" s="8">
        <f>IF(($B$1742&lt;&gt;2)+($J$1742&lt;&gt;2)+($R$1742&lt;&gt;2)+($Z$1742&lt;&gt;2)+($AH$1742&lt;&gt;2)=0,2,IF((($B$1742&lt;&gt;2)*$B$1742+($J$1742&lt;&gt;2)*$J$1742+($R$1742&lt;&gt;2)*$R$1742+($Z$1742&lt;&gt;2)*$Z$1742+($AH$1742&lt;&gt;2)*$AH$1742)/(($B$1742&lt;&gt;2)+($J$1742&lt;&gt;2)+($R$1742&lt;&gt;2)+($Z$1742&lt;&gt;2)+($AH$1742&lt;&gt;2))&gt;=0.5,1,0))</f>
        <v/>
      </c>
      <c r="AQ1742" s="8">
        <f>IF(($C$1742&lt;&gt;2)+($K$1742&lt;&gt;2)+($S$1742&lt;&gt;2)+($AA$1742&lt;&gt;2)+($AI$1742&lt;&gt;2)=0,2,IF((($C$1742&lt;&gt;2)*$C$1742+($K$1742&lt;&gt;2)*$K$1742+($S$1742&lt;&gt;2)*$S$1742+($AA$1742&lt;&gt;2)*$AA$1742+($AI$1742&lt;&gt;2)*$AI$1742)/(($C$1742&lt;&gt;2)+($K$1742&lt;&gt;2)+($S$1742&lt;&gt;2)+($AA$1742&lt;&gt;2)+($AI$1742&lt;&gt;2))&gt;=0.5,1,0))</f>
        <v/>
      </c>
      <c r="AR1742" s="8">
        <f>IF(($D$1742&lt;&gt;2)+($L$1742&lt;&gt;2)+($T$1742&lt;&gt;2)+($AB$1742&lt;&gt;2)+($AJ$1742&lt;&gt;2)=0,2,IF((($D$1742&lt;&gt;2)*$D$1742+($L$1742&lt;&gt;2)*$L$1742+($T$1742&lt;&gt;2)*$T$1742+($AB$1742&lt;&gt;2)*$AB$1742+($AJ$1742&lt;&gt;2)*$AJ$1742)/(($D$1742&lt;&gt;2)+($L$1742&lt;&gt;2)+($T$1742&lt;&gt;2)+($AB$1742&lt;&gt;2)+($AJ$1742&lt;&gt;2))&gt;=0.5,1,0))</f>
        <v/>
      </c>
      <c r="AS1742" s="8">
        <f>IF(($E$1742&lt;&gt;2)+($M$1742&lt;&gt;2)+($U$1742&lt;&gt;2)+($AC$1742&lt;&gt;2)+($AK$1742&lt;&gt;2)=0,2,IF((($E$1742&lt;&gt;2)*$E$1742+($M$1742&lt;&gt;2)*$M$1742+($U$1742&lt;&gt;2)*$U$1742+($AC$1742&lt;&gt;2)*$AC$1742+($AK$1742&lt;&gt;2)*$AK$1742)/(($E$1742&lt;&gt;2)+($M$1742&lt;&gt;2)+($U$1742&lt;&gt;2)+($AC$1742&lt;&gt;2)+($AK$1742&lt;&gt;2))&gt;=0.5,1,0))</f>
        <v/>
      </c>
      <c r="AT1742" s="8">
        <f>IF(($F$1742&lt;&gt;2)+($N$1742&lt;&gt;2)+($V$1742&lt;&gt;2)+($AD$1742&lt;&gt;2)+($AL$1742&lt;&gt;2)=0,2,IF((($F$1742&lt;&gt;2)*$F$1742+($N$1742&lt;&gt;2)*$N$1742+($V$1742&lt;&gt;2)*$V$1742+($AD$1742&lt;&gt;2)*$AD$1742+($AL$1742&lt;&gt;2)*$AL$1742)/(($F$1742&lt;&gt;2)+($N$1742&lt;&gt;2)+($V$1742&lt;&gt;2)+($AD$1742&lt;&gt;2)+($AL$1742&lt;&gt;2))&gt;=0.5,1,0))</f>
        <v/>
      </c>
      <c r="AU1742" s="8">
        <f>IF(($G$1742&lt;&gt;2)+($O$1742&lt;&gt;2)+($W$1742&lt;&gt;2)+($AE$1742&lt;&gt;2)+($AM$1742&lt;&gt;2)=0,2,IF((($G$1742&lt;&gt;2)*$G$1742+($O$1742&lt;&gt;2)*$O$1742+($W$1742&lt;&gt;2)*$W$1742+($AE$1742&lt;&gt;2)*$AE$1742+($AM$1742&lt;&gt;2)*$AM$1742)/(($G$1742&lt;&gt;2)+($O$1742&lt;&gt;2)+($W$1742&lt;&gt;2)+($AE$1742&lt;&gt;2)+($AM$1742&lt;&gt;2))&gt;=0.5,1,0))</f>
        <v/>
      </c>
      <c r="AV1742" s="8">
        <f>IF(($H$1742&lt;&gt;2)+($P$1742&lt;&gt;2)+($X$1742&lt;&gt;2)+($AF$1742&lt;&gt;2)+($AN$1742&lt;&gt;2)=0,2,IF((($H$1742&lt;&gt;2)*$H$1742+($P$1742&lt;&gt;2)*$P$1742+($X$1742&lt;&gt;2)*$X$1742+($AF$1742&lt;&gt;2)*$AF$1742+($AN$1742&lt;&gt;2)*$AN$1742)/(($H$1742&lt;&gt;2)+($P$1742&lt;&gt;2)+($X$1742&lt;&gt;2)+($AF$1742&lt;&gt;2)+($AN$1742&lt;&gt;2))&gt;=0.5,1,0))</f>
        <v/>
      </c>
      <c r="AX1742" s="16">
        <f>'Ground truth'!$B$18</f>
        <v/>
      </c>
      <c r="AY1742" s="16">
        <f>'Ground truth'!$C$18</f>
        <v/>
      </c>
      <c r="AZ1742" s="16">
        <f>'Ground truth'!$D$18</f>
        <v/>
      </c>
      <c r="BA1742" s="16">
        <f>'Ground truth'!$E$18</f>
        <v/>
      </c>
      <c r="BB1742" s="16">
        <f>'Ground truth'!$F$18</f>
        <v/>
      </c>
      <c r="BC1742" s="16">
        <f>'Ground truth'!$G$18</f>
        <v/>
      </c>
      <c r="BD1742" s="16">
        <f>'Ground truth'!$H$18</f>
        <v/>
      </c>
    </row>
    <row r="1743">
      <c r="A1743" s="3" t="inlineStr">
        <is>
          <t>Housing</t>
        </is>
      </c>
      <c r="B1743" s="8" t="n">
        <v>1</v>
      </c>
      <c r="C1743" s="8" t="n">
        <v>1</v>
      </c>
      <c r="D1743" s="8" t="n">
        <v>1</v>
      </c>
      <c r="E1743" s="8" t="n">
        <v>1</v>
      </c>
      <c r="F1743" s="8" t="n">
        <v>1</v>
      </c>
      <c r="G1743" s="8" t="n">
        <v>1</v>
      </c>
      <c r="H1743" s="8" t="n">
        <v>1</v>
      </c>
      <c r="J1743" s="8" t="n">
        <v>1</v>
      </c>
      <c r="K1743" s="8" t="n">
        <v>1</v>
      </c>
      <c r="L1743" s="8" t="n">
        <v>1</v>
      </c>
      <c r="M1743" s="8" t="n">
        <v>1</v>
      </c>
      <c r="N1743" s="8" t="n">
        <v>1</v>
      </c>
      <c r="O1743" s="8" t="n">
        <v>1</v>
      </c>
      <c r="P1743" s="8" t="n">
        <v>1</v>
      </c>
      <c r="R1743" s="8" t="n">
        <v>1</v>
      </c>
      <c r="S1743" s="8" t="n">
        <v>1</v>
      </c>
      <c r="T1743" s="8" t="n">
        <v>1</v>
      </c>
      <c r="U1743" s="8" t="n">
        <v>1</v>
      </c>
      <c r="V1743" s="8" t="n">
        <v>1</v>
      </c>
      <c r="W1743" s="8" t="n">
        <v>1</v>
      </c>
      <c r="X1743" s="8" t="n">
        <v>1</v>
      </c>
      <c r="Z1743" s="8" t="n">
        <v>1</v>
      </c>
      <c r="AA1743" s="8" t="n">
        <v>1</v>
      </c>
      <c r="AB1743" s="8" t="n">
        <v>1</v>
      </c>
      <c r="AC1743" s="8" t="n">
        <v>1</v>
      </c>
      <c r="AD1743" s="8" t="n">
        <v>1</v>
      </c>
      <c r="AE1743" s="8" t="n">
        <v>1</v>
      </c>
      <c r="AF1743" s="8" t="n">
        <v>1</v>
      </c>
      <c r="AH1743" s="8" t="n">
        <v>1</v>
      </c>
      <c r="AI1743" s="8" t="n">
        <v>1</v>
      </c>
      <c r="AJ1743" s="8" t="n">
        <v>1</v>
      </c>
      <c r="AK1743" s="8" t="n">
        <v>1</v>
      </c>
      <c r="AL1743" s="8" t="n">
        <v>1</v>
      </c>
      <c r="AM1743" s="8" t="n">
        <v>1</v>
      </c>
      <c r="AN1743" s="8" t="n">
        <v>1</v>
      </c>
      <c r="AP1743" s="8">
        <f>IF(($B$1743&lt;&gt;2)+($J$1743&lt;&gt;2)+($R$1743&lt;&gt;2)+($Z$1743&lt;&gt;2)+($AH$1743&lt;&gt;2)=0,2,IF((($B$1743&lt;&gt;2)*$B$1743+($J$1743&lt;&gt;2)*$J$1743+($R$1743&lt;&gt;2)*$R$1743+($Z$1743&lt;&gt;2)*$Z$1743+($AH$1743&lt;&gt;2)*$AH$1743)/(($B$1743&lt;&gt;2)+($J$1743&lt;&gt;2)+($R$1743&lt;&gt;2)+($Z$1743&lt;&gt;2)+($AH$1743&lt;&gt;2))&gt;=0.5,1,0))</f>
        <v/>
      </c>
      <c r="AQ1743" s="8">
        <f>IF(($C$1743&lt;&gt;2)+($K$1743&lt;&gt;2)+($S$1743&lt;&gt;2)+($AA$1743&lt;&gt;2)+($AI$1743&lt;&gt;2)=0,2,IF((($C$1743&lt;&gt;2)*$C$1743+($K$1743&lt;&gt;2)*$K$1743+($S$1743&lt;&gt;2)*$S$1743+($AA$1743&lt;&gt;2)*$AA$1743+($AI$1743&lt;&gt;2)*$AI$1743)/(($C$1743&lt;&gt;2)+($K$1743&lt;&gt;2)+($S$1743&lt;&gt;2)+($AA$1743&lt;&gt;2)+($AI$1743&lt;&gt;2))&gt;=0.5,1,0))</f>
        <v/>
      </c>
      <c r="AR1743" s="8">
        <f>IF(($D$1743&lt;&gt;2)+($L$1743&lt;&gt;2)+($T$1743&lt;&gt;2)+($AB$1743&lt;&gt;2)+($AJ$1743&lt;&gt;2)=0,2,IF((($D$1743&lt;&gt;2)*$D$1743+($L$1743&lt;&gt;2)*$L$1743+($T$1743&lt;&gt;2)*$T$1743+($AB$1743&lt;&gt;2)*$AB$1743+($AJ$1743&lt;&gt;2)*$AJ$1743)/(($D$1743&lt;&gt;2)+($L$1743&lt;&gt;2)+($T$1743&lt;&gt;2)+($AB$1743&lt;&gt;2)+($AJ$1743&lt;&gt;2))&gt;=0.5,1,0))</f>
        <v/>
      </c>
      <c r="AS1743" s="8">
        <f>IF(($E$1743&lt;&gt;2)+($M$1743&lt;&gt;2)+($U$1743&lt;&gt;2)+($AC$1743&lt;&gt;2)+($AK$1743&lt;&gt;2)=0,2,IF((($E$1743&lt;&gt;2)*$E$1743+($M$1743&lt;&gt;2)*$M$1743+($U$1743&lt;&gt;2)*$U$1743+($AC$1743&lt;&gt;2)*$AC$1743+($AK$1743&lt;&gt;2)*$AK$1743)/(($E$1743&lt;&gt;2)+($M$1743&lt;&gt;2)+($U$1743&lt;&gt;2)+($AC$1743&lt;&gt;2)+($AK$1743&lt;&gt;2))&gt;=0.5,1,0))</f>
        <v/>
      </c>
      <c r="AT1743" s="8">
        <f>IF(($F$1743&lt;&gt;2)+($N$1743&lt;&gt;2)+($V$1743&lt;&gt;2)+($AD$1743&lt;&gt;2)+($AL$1743&lt;&gt;2)=0,2,IF((($F$1743&lt;&gt;2)*$F$1743+($N$1743&lt;&gt;2)*$N$1743+($V$1743&lt;&gt;2)*$V$1743+($AD$1743&lt;&gt;2)*$AD$1743+($AL$1743&lt;&gt;2)*$AL$1743)/(($F$1743&lt;&gt;2)+($N$1743&lt;&gt;2)+($V$1743&lt;&gt;2)+($AD$1743&lt;&gt;2)+($AL$1743&lt;&gt;2))&gt;=0.5,1,0))</f>
        <v/>
      </c>
      <c r="AU1743" s="8">
        <f>IF(($G$1743&lt;&gt;2)+($O$1743&lt;&gt;2)+($W$1743&lt;&gt;2)+($AE$1743&lt;&gt;2)+($AM$1743&lt;&gt;2)=0,2,IF((($G$1743&lt;&gt;2)*$G$1743+($O$1743&lt;&gt;2)*$O$1743+($W$1743&lt;&gt;2)*$W$1743+($AE$1743&lt;&gt;2)*$AE$1743+($AM$1743&lt;&gt;2)*$AM$1743)/(($G$1743&lt;&gt;2)+($O$1743&lt;&gt;2)+($W$1743&lt;&gt;2)+($AE$1743&lt;&gt;2)+($AM$1743&lt;&gt;2))&gt;=0.5,1,0))</f>
        <v/>
      </c>
      <c r="AV1743" s="8">
        <f>IF(($H$1743&lt;&gt;2)+($P$1743&lt;&gt;2)+($X$1743&lt;&gt;2)+($AF$1743&lt;&gt;2)+($AN$1743&lt;&gt;2)=0,2,IF((($H$1743&lt;&gt;2)*$H$1743+($P$1743&lt;&gt;2)*$P$1743+($X$1743&lt;&gt;2)*$X$1743+($AF$1743&lt;&gt;2)*$AF$1743+($AN$1743&lt;&gt;2)*$AN$1743)/(($H$1743&lt;&gt;2)+($P$1743&lt;&gt;2)+($X$1743&lt;&gt;2)+($AF$1743&lt;&gt;2)+($AN$1743&lt;&gt;2))&gt;=0.5,1,0))</f>
        <v/>
      </c>
      <c r="AX1743" s="16">
        <f>'Ground truth'!$B$19</f>
        <v/>
      </c>
      <c r="AY1743" s="16">
        <f>'Ground truth'!$C$19</f>
        <v/>
      </c>
      <c r="AZ1743" s="16">
        <f>'Ground truth'!$D$19</f>
        <v/>
      </c>
      <c r="BA1743" s="16">
        <f>'Ground truth'!$E$19</f>
        <v/>
      </c>
      <c r="BB1743" s="16">
        <f>'Ground truth'!$F$19</f>
        <v/>
      </c>
      <c r="BC1743" s="16">
        <f>'Ground truth'!$G$19</f>
        <v/>
      </c>
      <c r="BD1743" s="16">
        <f>'Ground truth'!$H$19</f>
        <v/>
      </c>
    </row>
    <row r="1744">
      <c r="A1744" s="3" t="inlineStr">
        <is>
          <t>External</t>
        </is>
      </c>
      <c r="B1744" s="8" t="n">
        <v>0</v>
      </c>
      <c r="C1744" s="8" t="n">
        <v>0</v>
      </c>
      <c r="D1744" s="8" t="n">
        <v>0</v>
      </c>
      <c r="E1744" s="8" t="n">
        <v>0</v>
      </c>
      <c r="F1744" s="8" t="n">
        <v>0</v>
      </c>
      <c r="G1744" s="8" t="n">
        <v>1</v>
      </c>
      <c r="H1744" s="8" t="n">
        <v>1</v>
      </c>
      <c r="J1744" s="8" t="n">
        <v>0</v>
      </c>
      <c r="K1744" s="8" t="n">
        <v>0</v>
      </c>
      <c r="L1744" s="8" t="n">
        <v>0</v>
      </c>
      <c r="M1744" s="8" t="n">
        <v>0</v>
      </c>
      <c r="N1744" s="8" t="n">
        <v>0</v>
      </c>
      <c r="O1744" s="8" t="n">
        <v>1</v>
      </c>
      <c r="P1744" s="8" t="n">
        <v>1</v>
      </c>
      <c r="R1744" s="8" t="n">
        <v>0</v>
      </c>
      <c r="S1744" s="8" t="n">
        <v>0</v>
      </c>
      <c r="T1744" s="8" t="n">
        <v>0</v>
      </c>
      <c r="U1744" s="8" t="n">
        <v>0</v>
      </c>
      <c r="V1744" s="8" t="n">
        <v>0</v>
      </c>
      <c r="W1744" s="8" t="n">
        <v>1</v>
      </c>
      <c r="X1744" s="8" t="n">
        <v>1</v>
      </c>
      <c r="Z1744" s="8" t="n">
        <v>0</v>
      </c>
      <c r="AA1744" s="8" t="n">
        <v>0</v>
      </c>
      <c r="AB1744" s="8" t="n">
        <v>0</v>
      </c>
      <c r="AC1744" s="8" t="n">
        <v>0</v>
      </c>
      <c r="AD1744" s="8" t="n">
        <v>0</v>
      </c>
      <c r="AE1744" s="8" t="n">
        <v>1</v>
      </c>
      <c r="AF1744" s="8" t="n">
        <v>1</v>
      </c>
      <c r="AH1744" s="8" t="n">
        <v>0</v>
      </c>
      <c r="AI1744" s="8" t="n">
        <v>0</v>
      </c>
      <c r="AJ1744" s="8" t="n">
        <v>0</v>
      </c>
      <c r="AK1744" s="8" t="n">
        <v>0</v>
      </c>
      <c r="AL1744" s="8" t="n">
        <v>0</v>
      </c>
      <c r="AM1744" s="8" t="n">
        <v>1</v>
      </c>
      <c r="AN1744" s="8" t="n">
        <v>1</v>
      </c>
      <c r="AP1744" s="8">
        <f>IF(($B$1744&lt;&gt;2)+($J$1744&lt;&gt;2)+($R$1744&lt;&gt;2)+($Z$1744&lt;&gt;2)+($AH$1744&lt;&gt;2)=0,2,IF((($B$1744&lt;&gt;2)*$B$1744+($J$1744&lt;&gt;2)*$J$1744+($R$1744&lt;&gt;2)*$R$1744+($Z$1744&lt;&gt;2)*$Z$1744+($AH$1744&lt;&gt;2)*$AH$1744)/(($B$1744&lt;&gt;2)+($J$1744&lt;&gt;2)+($R$1744&lt;&gt;2)+($Z$1744&lt;&gt;2)+($AH$1744&lt;&gt;2))&gt;=0.5,1,0))</f>
        <v/>
      </c>
      <c r="AQ1744" s="8">
        <f>IF(($C$1744&lt;&gt;2)+($K$1744&lt;&gt;2)+($S$1744&lt;&gt;2)+($AA$1744&lt;&gt;2)+($AI$1744&lt;&gt;2)=0,2,IF((($C$1744&lt;&gt;2)*$C$1744+($K$1744&lt;&gt;2)*$K$1744+($S$1744&lt;&gt;2)*$S$1744+($AA$1744&lt;&gt;2)*$AA$1744+($AI$1744&lt;&gt;2)*$AI$1744)/(($C$1744&lt;&gt;2)+($K$1744&lt;&gt;2)+($S$1744&lt;&gt;2)+($AA$1744&lt;&gt;2)+($AI$1744&lt;&gt;2))&gt;=0.5,1,0))</f>
        <v/>
      </c>
      <c r="AR1744" s="8">
        <f>IF(($D$1744&lt;&gt;2)+($L$1744&lt;&gt;2)+($T$1744&lt;&gt;2)+($AB$1744&lt;&gt;2)+($AJ$1744&lt;&gt;2)=0,2,IF((($D$1744&lt;&gt;2)*$D$1744+($L$1744&lt;&gt;2)*$L$1744+($T$1744&lt;&gt;2)*$T$1744+($AB$1744&lt;&gt;2)*$AB$1744+($AJ$1744&lt;&gt;2)*$AJ$1744)/(($D$1744&lt;&gt;2)+($L$1744&lt;&gt;2)+($T$1744&lt;&gt;2)+($AB$1744&lt;&gt;2)+($AJ$1744&lt;&gt;2))&gt;=0.5,1,0))</f>
        <v/>
      </c>
      <c r="AS1744" s="8">
        <f>IF(($E$1744&lt;&gt;2)+($M$1744&lt;&gt;2)+($U$1744&lt;&gt;2)+($AC$1744&lt;&gt;2)+($AK$1744&lt;&gt;2)=0,2,IF((($E$1744&lt;&gt;2)*$E$1744+($M$1744&lt;&gt;2)*$M$1744+($U$1744&lt;&gt;2)*$U$1744+($AC$1744&lt;&gt;2)*$AC$1744+($AK$1744&lt;&gt;2)*$AK$1744)/(($E$1744&lt;&gt;2)+($M$1744&lt;&gt;2)+($U$1744&lt;&gt;2)+($AC$1744&lt;&gt;2)+($AK$1744&lt;&gt;2))&gt;=0.5,1,0))</f>
        <v/>
      </c>
      <c r="AT1744" s="8">
        <f>IF(($F$1744&lt;&gt;2)+($N$1744&lt;&gt;2)+($V$1744&lt;&gt;2)+($AD$1744&lt;&gt;2)+($AL$1744&lt;&gt;2)=0,2,IF((($F$1744&lt;&gt;2)*$F$1744+($N$1744&lt;&gt;2)*$N$1744+($V$1744&lt;&gt;2)*$V$1744+($AD$1744&lt;&gt;2)*$AD$1744+($AL$1744&lt;&gt;2)*$AL$1744)/(($F$1744&lt;&gt;2)+($N$1744&lt;&gt;2)+($V$1744&lt;&gt;2)+($AD$1744&lt;&gt;2)+($AL$1744&lt;&gt;2))&gt;=0.5,1,0))</f>
        <v/>
      </c>
      <c r="AU1744" s="8">
        <f>IF(($G$1744&lt;&gt;2)+($O$1744&lt;&gt;2)+($W$1744&lt;&gt;2)+($AE$1744&lt;&gt;2)+($AM$1744&lt;&gt;2)=0,2,IF((($G$1744&lt;&gt;2)*$G$1744+($O$1744&lt;&gt;2)*$O$1744+($W$1744&lt;&gt;2)*$W$1744+($AE$1744&lt;&gt;2)*$AE$1744+($AM$1744&lt;&gt;2)*$AM$1744)/(($G$1744&lt;&gt;2)+($O$1744&lt;&gt;2)+($W$1744&lt;&gt;2)+($AE$1744&lt;&gt;2)+($AM$1744&lt;&gt;2))&gt;=0.5,1,0))</f>
        <v/>
      </c>
      <c r="AV1744" s="8">
        <f>IF(($H$1744&lt;&gt;2)+($P$1744&lt;&gt;2)+($X$1744&lt;&gt;2)+($AF$1744&lt;&gt;2)+($AN$1744&lt;&gt;2)=0,2,IF((($H$1744&lt;&gt;2)*$H$1744+($P$1744&lt;&gt;2)*$P$1744+($X$1744&lt;&gt;2)*$X$1744+($AF$1744&lt;&gt;2)*$AF$1744+($AN$1744&lt;&gt;2)*$AN$1744)/(($H$1744&lt;&gt;2)+($P$1744&lt;&gt;2)+($X$1744&lt;&gt;2)+($AF$1744&lt;&gt;2)+($AN$1744&lt;&gt;2))&gt;=0.5,1,0))</f>
        <v/>
      </c>
      <c r="AX1744" s="16">
        <f>'Ground truth'!$B$20</f>
        <v/>
      </c>
      <c r="AY1744" s="16">
        <f>'Ground truth'!$C$20</f>
        <v/>
      </c>
      <c r="AZ1744" s="16">
        <f>'Ground truth'!$D$20</f>
        <v/>
      </c>
      <c r="BA1744" s="16">
        <f>'Ground truth'!$E$20</f>
        <v/>
      </c>
      <c r="BB1744" s="16">
        <f>'Ground truth'!$F$20</f>
        <v/>
      </c>
      <c r="BC1744" s="16">
        <f>'Ground truth'!$G$20</f>
        <v/>
      </c>
      <c r="BD1744" s="16">
        <f>'Ground truth'!$H$20</f>
        <v/>
      </c>
    </row>
    <row r="1746">
      <c r="A1746" s="17" t="inlineStr">
        <is>
          <t>metrics — confident-only (unsure excluded from denominators)</t>
        </is>
      </c>
      <c r="B1746" s="10" t="inlineStr">
        <is>
          <t>run 1</t>
        </is>
      </c>
      <c r="C1746" s="10" t="inlineStr">
        <is>
          <t>run 2</t>
        </is>
      </c>
      <c r="D1746" s="10" t="inlineStr">
        <is>
          <t>run 3</t>
        </is>
      </c>
      <c r="E1746" s="10" t="inlineStr">
        <is>
          <t>run 4</t>
        </is>
      </c>
      <c r="F1746" s="10" t="inlineStr">
        <is>
          <t>run 5</t>
        </is>
      </c>
      <c r="G1746" s="10" t="inlineStr">
        <is>
          <t>avg-matrix</t>
        </is>
      </c>
      <c r="H1746" s="10" t="inlineStr">
        <is>
          <t>mean</t>
        </is>
      </c>
      <c r="I1746" s="10" t="inlineStr">
        <is>
          <t>std (pop.)</t>
        </is>
      </c>
      <c r="J1746" s="17" t="inlineStr">
        <is>
          <t>notes</t>
        </is>
      </c>
    </row>
    <row r="1747">
      <c r="A1747" s="7" t="inlineStr">
        <is>
          <t>TP</t>
        </is>
      </c>
      <c r="B1747" s="7">
        <f>SUMPRODUCT(($B$1738:$H$1744=1)*('Ground truth'!$B$14:$H$20=1))</f>
        <v/>
      </c>
      <c r="C1747" s="7">
        <f>SUMPRODUCT(($J$1738:$P$1744=1)*('Ground truth'!$B$14:$H$20=1))</f>
        <v/>
      </c>
      <c r="D1747" s="7">
        <f>SUMPRODUCT(($R$1738:$X$1744=1)*('Ground truth'!$B$14:$H$20=1))</f>
        <v/>
      </c>
      <c r="E1747" s="7">
        <f>SUMPRODUCT(($Z$1738:$AF$1744=1)*('Ground truth'!$B$14:$H$20=1))</f>
        <v/>
      </c>
      <c r="F1747" s="7">
        <f>SUMPRODUCT(($AH$1738:$AN$1744=1)*('Ground truth'!$B$14:$H$20=1))</f>
        <v/>
      </c>
      <c r="G1747" s="7">
        <f>SUMPRODUCT(($AP$1738:$AV$1744=1)*('Ground truth'!$B$14:$H$20=1))</f>
        <v/>
      </c>
      <c r="H1747" s="12">
        <f>AVERAGE($B$1747:$F$1747)</f>
        <v/>
      </c>
      <c r="I1747" s="12">
        <f>STDEV.P($B$1747:$F$1747)</f>
        <v/>
      </c>
    </row>
    <row r="1748">
      <c r="A1748" s="7" t="inlineStr">
        <is>
          <t>TN</t>
        </is>
      </c>
      <c r="B1748" s="7">
        <f>SUMPRODUCT(($B$1738:$H$1744=0)*('Ground truth'!$B$14:$H$20=0))</f>
        <v/>
      </c>
      <c r="C1748" s="7">
        <f>SUMPRODUCT(($J$1738:$P$1744=0)*('Ground truth'!$B$14:$H$20=0))</f>
        <v/>
      </c>
      <c r="D1748" s="7">
        <f>SUMPRODUCT(($R$1738:$X$1744=0)*('Ground truth'!$B$14:$H$20=0))</f>
        <v/>
      </c>
      <c r="E1748" s="7">
        <f>SUMPRODUCT(($Z$1738:$AF$1744=0)*('Ground truth'!$B$14:$H$20=0))</f>
        <v/>
      </c>
      <c r="F1748" s="7">
        <f>SUMPRODUCT(($AH$1738:$AN$1744=0)*('Ground truth'!$B$14:$H$20=0))</f>
        <v/>
      </c>
      <c r="G1748" s="7">
        <f>SUMPRODUCT(($AP$1738:$AV$1744=0)*('Ground truth'!$B$14:$H$20=0))</f>
        <v/>
      </c>
      <c r="H1748" s="12">
        <f>AVERAGE($B$1748:$F$1748)</f>
        <v/>
      </c>
      <c r="I1748" s="12">
        <f>STDEV.P($B$1748:$F$1748)</f>
        <v/>
      </c>
    </row>
    <row r="1749">
      <c r="A1749" s="7" t="inlineStr">
        <is>
          <t>FP</t>
        </is>
      </c>
      <c r="B1749" s="7">
        <f>SUMPRODUCT(($B$1738:$H$1744=1)*('Ground truth'!$B$14:$H$20=0))</f>
        <v/>
      </c>
      <c r="C1749" s="7">
        <f>SUMPRODUCT(($J$1738:$P$1744=1)*('Ground truth'!$B$14:$H$20=0))</f>
        <v/>
      </c>
      <c r="D1749" s="7">
        <f>SUMPRODUCT(($R$1738:$X$1744=1)*('Ground truth'!$B$14:$H$20=0))</f>
        <v/>
      </c>
      <c r="E1749" s="7">
        <f>SUMPRODUCT(($Z$1738:$AF$1744=1)*('Ground truth'!$B$14:$H$20=0))</f>
        <v/>
      </c>
      <c r="F1749" s="7">
        <f>SUMPRODUCT(($AH$1738:$AN$1744=1)*('Ground truth'!$B$14:$H$20=0))</f>
        <v/>
      </c>
      <c r="G1749" s="7">
        <f>SUMPRODUCT(($AP$1738:$AV$1744=1)*('Ground truth'!$B$14:$H$20=0))</f>
        <v/>
      </c>
      <c r="H1749" s="12">
        <f>AVERAGE($B$1749:$F$1749)</f>
        <v/>
      </c>
      <c r="I1749" s="12">
        <f>STDEV.P($B$1749:$F$1749)</f>
        <v/>
      </c>
    </row>
    <row r="1750">
      <c r="A1750" s="7" t="inlineStr">
        <is>
          <t>FN</t>
        </is>
      </c>
      <c r="B1750" s="7">
        <f>SUMPRODUCT(($B$1738:$H$1744=0)*('Ground truth'!$B$14:$H$20=1))</f>
        <v/>
      </c>
      <c r="C1750" s="7">
        <f>SUMPRODUCT(($J$1738:$P$1744=0)*('Ground truth'!$B$14:$H$20=1))</f>
        <v/>
      </c>
      <c r="D1750" s="7">
        <f>SUMPRODUCT(($R$1738:$X$1744=0)*('Ground truth'!$B$14:$H$20=1))</f>
        <v/>
      </c>
      <c r="E1750" s="7">
        <f>SUMPRODUCT(($Z$1738:$AF$1744=0)*('Ground truth'!$B$14:$H$20=1))</f>
        <v/>
      </c>
      <c r="F1750" s="7">
        <f>SUMPRODUCT(($AH$1738:$AN$1744=0)*('Ground truth'!$B$14:$H$20=1))</f>
        <v/>
      </c>
      <c r="G1750" s="7">
        <f>SUMPRODUCT(($AP$1738:$AV$1744=0)*('Ground truth'!$B$14:$H$20=1))</f>
        <v/>
      </c>
      <c r="H1750" s="12">
        <f>AVERAGE($B$1750:$F$1750)</f>
        <v/>
      </c>
      <c r="I1750" s="12">
        <f>STDEV.P($B$1750:$F$1750)</f>
        <v/>
      </c>
    </row>
    <row r="1751">
      <c r="A1751" s="4" t="inlineStr">
        <is>
          <t>Precision</t>
        </is>
      </c>
      <c r="B1751" s="12">
        <f>IFERROR($B$1747/($B$1747+$B$1749),0)</f>
        <v/>
      </c>
      <c r="C1751" s="12">
        <f>IFERROR($C$1747/($C$1747+$C$1749),0)</f>
        <v/>
      </c>
      <c r="D1751" s="12">
        <f>IFERROR($D$1747/($D$1747+$D$1749),0)</f>
        <v/>
      </c>
      <c r="E1751" s="12">
        <f>IFERROR($E$1747/($E$1747+$E$1749),0)</f>
        <v/>
      </c>
      <c r="F1751" s="12">
        <f>IFERROR($F$1747/($F$1747+$F$1749),0)</f>
        <v/>
      </c>
      <c r="G1751" s="12">
        <f>IFERROR($G$1747/($G$1747+$G$1749),0)</f>
        <v/>
      </c>
      <c r="H1751" s="18">
        <f>AVERAGE($B$1751:$F$1751)</f>
        <v/>
      </c>
      <c r="I1751" s="18">
        <f>STDEV.P($B$1751:$F$1751)</f>
        <v/>
      </c>
    </row>
    <row r="1752">
      <c r="A1752" s="4" t="inlineStr">
        <is>
          <t>Recall</t>
        </is>
      </c>
      <c r="B1752" s="12">
        <f>IFERROR($B$1747/($B$1747+$B$1750),0)</f>
        <v/>
      </c>
      <c r="C1752" s="12">
        <f>IFERROR($C$1747/($C$1747+$C$1750),0)</f>
        <v/>
      </c>
      <c r="D1752" s="12">
        <f>IFERROR($D$1747/($D$1747+$D$1750),0)</f>
        <v/>
      </c>
      <c r="E1752" s="12">
        <f>IFERROR($E$1747/($E$1747+$E$1750),0)</f>
        <v/>
      </c>
      <c r="F1752" s="12">
        <f>IFERROR($F$1747/($F$1747+$F$1750),0)</f>
        <v/>
      </c>
      <c r="G1752" s="12">
        <f>IFERROR($G$1747/($G$1747+$G$1750),0)</f>
        <v/>
      </c>
      <c r="H1752" s="18">
        <f>AVERAGE($B$1752:$F$1752)</f>
        <v/>
      </c>
      <c r="I1752" s="18">
        <f>STDEV.P($B$1752:$F$1752)</f>
        <v/>
      </c>
    </row>
    <row r="1753">
      <c r="A1753" s="4" t="inlineStr">
        <is>
          <t>F1</t>
        </is>
      </c>
      <c r="B1753" s="12">
        <f>IFERROR(2*$B$1751*$B$1752/($B$1751+$B$1752),0)</f>
        <v/>
      </c>
      <c r="C1753" s="12">
        <f>IFERROR(2*$C$1751*$C$1752/($C$1751+$C$1752),0)</f>
        <v/>
      </c>
      <c r="D1753" s="12">
        <f>IFERROR(2*$D$1751*$D$1752/($D$1751+$D$1752),0)</f>
        <v/>
      </c>
      <c r="E1753" s="12">
        <f>IFERROR(2*$E$1751*$E$1752/($E$1751+$E$1752),0)</f>
        <v/>
      </c>
      <c r="F1753" s="12">
        <f>IFERROR(2*$F$1751*$F$1752/($F$1751+$F$1752),0)</f>
        <v/>
      </c>
      <c r="G1753" s="12">
        <f>IFERROR(2*$G$1751*$G$1752/($G$1751+$G$1752),0)</f>
        <v/>
      </c>
      <c r="H1753" s="18">
        <f>AVERAGE($B$1753:$F$1753)</f>
        <v/>
      </c>
      <c r="I1753" s="18">
        <f>STDEV.P($B$1753:$F$1753)</f>
        <v/>
      </c>
    </row>
    <row r="1754">
      <c r="A1754" s="4" t="inlineStr">
        <is>
          <t>Accuracy</t>
        </is>
      </c>
      <c r="B1754" s="12">
        <f>IFERROR(($B$1747+$B$1748)/($B$1747+$B$1748+$B$1749+$B$1750),0)</f>
        <v/>
      </c>
      <c r="C1754" s="12">
        <f>IFERROR(($C$1747+$C$1748)/($C$1747+$C$1748+$C$1749+$C$1750),0)</f>
        <v/>
      </c>
      <c r="D1754" s="12">
        <f>IFERROR(($D$1747+$D$1748)/($D$1747+$D$1748+$D$1749+$D$1750),0)</f>
        <v/>
      </c>
      <c r="E1754" s="12">
        <f>IFERROR(($E$1747+$E$1748)/($E$1747+$E$1748+$E$1749+$E$1750),0)</f>
        <v/>
      </c>
      <c r="F1754" s="12">
        <f>IFERROR(($F$1747+$F$1748)/($F$1747+$F$1748+$F$1749+$F$1750),0)</f>
        <v/>
      </c>
      <c r="G1754" s="12">
        <f>IFERROR(($G$1747+$G$1748)/($G$1747+$G$1748+$G$1749+$G$1750),0)</f>
        <v/>
      </c>
      <c r="H1754" s="18">
        <f>AVERAGE($B$1754:$F$1754)</f>
        <v/>
      </c>
      <c r="I1754" s="18">
        <f>STDEV.P($B$1754:$F$1754)</f>
        <v/>
      </c>
    </row>
    <row r="1755">
      <c r="A1755" s="4" t="inlineStr">
        <is>
          <t>Edit distance</t>
        </is>
      </c>
      <c r="B1755" s="12">
        <f>SUMPRODUCT(ABS('Ground truth'!$B$14:$H$20-$B$1738:$H$1744))</f>
        <v/>
      </c>
      <c r="C1755" s="12">
        <f>SUMPRODUCT(ABS('Ground truth'!$B$14:$H$20-$J$1738:$P$1744))</f>
        <v/>
      </c>
      <c r="D1755" s="12">
        <f>SUMPRODUCT(ABS('Ground truth'!$B$14:$H$20-$R$1738:$X$1744))</f>
        <v/>
      </c>
      <c r="E1755" s="12">
        <f>SUMPRODUCT(ABS('Ground truth'!$B$14:$H$20-$Z$1738:$AF$1744))</f>
        <v/>
      </c>
      <c r="F1755" s="12">
        <f>SUMPRODUCT(ABS('Ground truth'!$B$14:$H$20-$AH$1738:$AN$1744))</f>
        <v/>
      </c>
      <c r="G1755" s="12">
        <f>SUMPRODUCT(ABS('Ground truth'!$B$14:$H$20-$AP$1738:$AV$1744))</f>
        <v/>
      </c>
      <c r="H1755" s="18">
        <f>AVERAGE($B$1755:$F$1755)</f>
        <v/>
      </c>
      <c r="I1755" s="18">
        <f>STDEV.P($B$1755:$F$1755)</f>
        <v/>
      </c>
    </row>
    <row r="1756">
      <c r="A1756" s="4" t="inlineStr">
        <is>
          <t>Spectral distance</t>
        </is>
      </c>
      <c r="B1756" s="12">
        <f>SQRT(SUMPRODUCT(('Ground truth'!$K$14:$K$20-$B$1767:$B$1773)^2))</f>
        <v/>
      </c>
      <c r="C1756" s="12">
        <f>SQRT(SUMPRODUCT(('Ground truth'!$K$14:$K$20-$C$1767:$C$1773)^2))</f>
        <v/>
      </c>
      <c r="D1756" s="12">
        <f>SQRT(SUMPRODUCT(('Ground truth'!$K$14:$K$20-$D$1767:$D$1773)^2))</f>
        <v/>
      </c>
      <c r="E1756" s="12">
        <f>SQRT(SUMPRODUCT(('Ground truth'!$K$14:$K$20-$E$1767:$E$1773)^2))</f>
        <v/>
      </c>
      <c r="F1756" s="12">
        <f>SQRT(SUMPRODUCT(('Ground truth'!$K$14:$K$20-$F$1767:$F$1773)^2))</f>
        <v/>
      </c>
      <c r="G1756" s="12">
        <f>SQRT(SUMPRODUCT(('Ground truth'!$K$14:$K$20-$G$1767:$G$1773)^2))</f>
        <v/>
      </c>
      <c r="H1756" s="18">
        <f>AVERAGE($B$1756:$F$1756)</f>
        <v/>
      </c>
      <c r="I1756" s="18">
        <f>STDEV.P($B$1756:$F$1756)</f>
        <v/>
      </c>
    </row>
    <row r="1757">
      <c r="A1757" s="4" t="inlineStr">
        <is>
          <t>Unsure cells</t>
        </is>
      </c>
      <c r="B1757" s="7">
        <f>COUNTIF($B$1738:$H$1744,2)</f>
        <v/>
      </c>
      <c r="C1757" s="7">
        <f>COUNTIF($J$1738:$P$1744,2)</f>
        <v/>
      </c>
      <c r="D1757" s="7">
        <f>COUNTIF($R$1738:$X$1744,2)</f>
        <v/>
      </c>
      <c r="E1757" s="7">
        <f>COUNTIF($Z$1738:$AF$1744,2)</f>
        <v/>
      </c>
      <c r="F1757" s="7">
        <f>COUNTIF($AH$1738:$AN$1744,2)</f>
        <v/>
      </c>
      <c r="G1757" s="7">
        <f>COUNTIF($AP$1738:$AV$1744,2)</f>
        <v/>
      </c>
      <c r="H1757" s="12">
        <f>AVERAGE($B$1757:$F$1757)</f>
        <v/>
      </c>
      <c r="I1757" s="12">
        <f>STDEV.P($B$1757:$F$1757)</f>
        <v/>
      </c>
    </row>
    <row r="1758">
      <c r="A1758" s="3" t="inlineStr">
        <is>
          <t>eigenvalues (real part, numpy order; pasted)</t>
        </is>
      </c>
    </row>
    <row r="1759">
      <c r="A1759" s="3" t="inlineStr">
        <is>
          <t xml:space="preserve">  λ1</t>
        </is>
      </c>
      <c r="B1759" s="19" t="n">
        <v>5.253270282588549</v>
      </c>
      <c r="C1759" s="19" t="n">
        <v>5.253270282588549</v>
      </c>
      <c r="D1759" s="19" t="n">
        <v>5.253270282588549</v>
      </c>
      <c r="E1759" s="19" t="n">
        <v>5.253270282588549</v>
      </c>
      <c r="F1759" s="19" t="n">
        <v>5.253270282588549</v>
      </c>
      <c r="G1759" s="19" t="n">
        <v>5.253270282588549</v>
      </c>
    </row>
    <row r="1760">
      <c r="A1760" s="3" t="inlineStr">
        <is>
          <t xml:space="preserve">  λ2</t>
        </is>
      </c>
      <c r="B1760" s="19" t="n">
        <v>1.681826859184066</v>
      </c>
      <c r="C1760" s="19" t="n">
        <v>1.681826859184066</v>
      </c>
      <c r="D1760" s="19" t="n">
        <v>1.681826859184066</v>
      </c>
      <c r="E1760" s="19" t="n">
        <v>1.681826859184066</v>
      </c>
      <c r="F1760" s="19" t="n">
        <v>1.681826859184066</v>
      </c>
      <c r="G1760" s="19" t="n">
        <v>1.681826859184066</v>
      </c>
    </row>
    <row r="1761">
      <c r="A1761" s="3" t="inlineStr">
        <is>
          <t xml:space="preserve">  λ3</t>
        </is>
      </c>
      <c r="B1761" s="19" t="n">
        <v>1.278204909786114</v>
      </c>
      <c r="C1761" s="19" t="n">
        <v>1.278204909786114</v>
      </c>
      <c r="D1761" s="19" t="n">
        <v>1.278204909786114</v>
      </c>
      <c r="E1761" s="19" t="n">
        <v>1.278204909786114</v>
      </c>
      <c r="F1761" s="19" t="n">
        <v>1.278204909786114</v>
      </c>
      <c r="G1761" s="19" t="n">
        <v>1.278204909786114</v>
      </c>
    </row>
    <row r="1762">
      <c r="A1762" s="3" t="inlineStr">
        <is>
          <t xml:space="preserve">  λ4</t>
        </is>
      </c>
      <c r="B1762" s="19" t="n">
        <v>-0.9266127643039854</v>
      </c>
      <c r="C1762" s="19" t="n">
        <v>-0.9266127643039854</v>
      </c>
      <c r="D1762" s="19" t="n">
        <v>-0.9266127643039854</v>
      </c>
      <c r="E1762" s="19" t="n">
        <v>-0.9266127643039854</v>
      </c>
      <c r="F1762" s="19" t="n">
        <v>-0.9266127643039854</v>
      </c>
      <c r="G1762" s="19" t="n">
        <v>-0.9266127643039854</v>
      </c>
    </row>
    <row r="1763">
      <c r="A1763" s="3" t="inlineStr">
        <is>
          <t xml:space="preserve">  λ5</t>
        </is>
      </c>
      <c r="B1763" s="19" t="n">
        <v>-0.2866892872547476</v>
      </c>
      <c r="C1763" s="19" t="n">
        <v>-0.2866892872547476</v>
      </c>
      <c r="D1763" s="19" t="n">
        <v>-0.2866892872547476</v>
      </c>
      <c r="E1763" s="19" t="n">
        <v>-0.2866892872547476</v>
      </c>
      <c r="F1763" s="19" t="n">
        <v>-0.2866892872547476</v>
      </c>
      <c r="G1763" s="19" t="n">
        <v>-0.2866892872547476</v>
      </c>
    </row>
    <row r="1764">
      <c r="A1764" s="3" t="inlineStr">
        <is>
          <t xml:space="preserve">  λ6</t>
        </is>
      </c>
      <c r="B1764" s="19" t="n">
        <v>-7.1590907098851e-18</v>
      </c>
      <c r="C1764" s="19" t="n">
        <v>-7.1590907098851e-18</v>
      </c>
      <c r="D1764" s="19" t="n">
        <v>-7.1590907098851e-18</v>
      </c>
      <c r="E1764" s="19" t="n">
        <v>-7.1590907098851e-18</v>
      </c>
      <c r="F1764" s="19" t="n">
        <v>-7.1590907098851e-18</v>
      </c>
      <c r="G1764" s="19" t="n">
        <v>-7.1590907098851e-18</v>
      </c>
    </row>
    <row r="1765">
      <c r="A1765" s="3" t="inlineStr">
        <is>
          <t xml:space="preserve">  λ7</t>
        </is>
      </c>
      <c r="B1765" s="19" t="n">
        <v>-2.448963317177269e-16</v>
      </c>
      <c r="C1765" s="19" t="n">
        <v>-2.448963317177269e-16</v>
      </c>
      <c r="D1765" s="19" t="n">
        <v>-2.448963317177269e-16</v>
      </c>
      <c r="E1765" s="19" t="n">
        <v>-2.448963317177269e-16</v>
      </c>
      <c r="F1765" s="19" t="n">
        <v>-2.448963317177269e-16</v>
      </c>
      <c r="G1765" s="19" t="n">
        <v>-2.448963317177269e-16</v>
      </c>
    </row>
    <row r="1766">
      <c r="A1766" s="3" t="inlineStr">
        <is>
          <t>eigenvalues sorted desc (LARGE)</t>
        </is>
      </c>
    </row>
    <row r="1767">
      <c r="A1767" s="3" t="inlineStr">
        <is>
          <t xml:space="preserve">  λ(1)</t>
        </is>
      </c>
      <c r="B1767" s="19">
        <f>LARGE($B$1759:$B$1765,1)</f>
        <v/>
      </c>
      <c r="C1767" s="19">
        <f>LARGE($C$1759:$C$1765,1)</f>
        <v/>
      </c>
      <c r="D1767" s="19">
        <f>LARGE($D$1759:$D$1765,1)</f>
        <v/>
      </c>
      <c r="E1767" s="19">
        <f>LARGE($E$1759:$E$1765,1)</f>
        <v/>
      </c>
      <c r="F1767" s="19">
        <f>LARGE($F$1759:$F$1765,1)</f>
        <v/>
      </c>
      <c r="G1767" s="19">
        <f>LARGE($G$1759:$G$1765,1)</f>
        <v/>
      </c>
    </row>
    <row r="1768">
      <c r="A1768" s="3" t="inlineStr">
        <is>
          <t xml:space="preserve">  λ(2)</t>
        </is>
      </c>
      <c r="B1768" s="19">
        <f>LARGE($B$1759:$B$1765,2)</f>
        <v/>
      </c>
      <c r="C1768" s="19">
        <f>LARGE($C$1759:$C$1765,2)</f>
        <v/>
      </c>
      <c r="D1768" s="19">
        <f>LARGE($D$1759:$D$1765,2)</f>
        <v/>
      </c>
      <c r="E1768" s="19">
        <f>LARGE($E$1759:$E$1765,2)</f>
        <v/>
      </c>
      <c r="F1768" s="19">
        <f>LARGE($F$1759:$F$1765,2)</f>
        <v/>
      </c>
      <c r="G1768" s="19">
        <f>LARGE($G$1759:$G$1765,2)</f>
        <v/>
      </c>
    </row>
    <row r="1769">
      <c r="A1769" s="3" t="inlineStr">
        <is>
          <t xml:space="preserve">  λ(3)</t>
        </is>
      </c>
      <c r="B1769" s="19">
        <f>LARGE($B$1759:$B$1765,3)</f>
        <v/>
      </c>
      <c r="C1769" s="19">
        <f>LARGE($C$1759:$C$1765,3)</f>
        <v/>
      </c>
      <c r="D1769" s="19">
        <f>LARGE($D$1759:$D$1765,3)</f>
        <v/>
      </c>
      <c r="E1769" s="19">
        <f>LARGE($E$1759:$E$1765,3)</f>
        <v/>
      </c>
      <c r="F1769" s="19">
        <f>LARGE($F$1759:$F$1765,3)</f>
        <v/>
      </c>
      <c r="G1769" s="19">
        <f>LARGE($G$1759:$G$1765,3)</f>
        <v/>
      </c>
    </row>
    <row r="1770">
      <c r="A1770" s="3" t="inlineStr">
        <is>
          <t xml:space="preserve">  λ(4)</t>
        </is>
      </c>
      <c r="B1770" s="19">
        <f>LARGE($B$1759:$B$1765,4)</f>
        <v/>
      </c>
      <c r="C1770" s="19">
        <f>LARGE($C$1759:$C$1765,4)</f>
        <v/>
      </c>
      <c r="D1770" s="19">
        <f>LARGE($D$1759:$D$1765,4)</f>
        <v/>
      </c>
      <c r="E1770" s="19">
        <f>LARGE($E$1759:$E$1765,4)</f>
        <v/>
      </c>
      <c r="F1770" s="19">
        <f>LARGE($F$1759:$F$1765,4)</f>
        <v/>
      </c>
      <c r="G1770" s="19">
        <f>LARGE($G$1759:$G$1765,4)</f>
        <v/>
      </c>
    </row>
    <row r="1771">
      <c r="A1771" s="3" t="inlineStr">
        <is>
          <t xml:space="preserve">  λ(5)</t>
        </is>
      </c>
      <c r="B1771" s="19">
        <f>LARGE($B$1759:$B$1765,5)</f>
        <v/>
      </c>
      <c r="C1771" s="19">
        <f>LARGE($C$1759:$C$1765,5)</f>
        <v/>
      </c>
      <c r="D1771" s="19">
        <f>LARGE($D$1759:$D$1765,5)</f>
        <v/>
      </c>
      <c r="E1771" s="19">
        <f>LARGE($E$1759:$E$1765,5)</f>
        <v/>
      </c>
      <c r="F1771" s="19">
        <f>LARGE($F$1759:$F$1765,5)</f>
        <v/>
      </c>
      <c r="G1771" s="19">
        <f>LARGE($G$1759:$G$1765,5)</f>
        <v/>
      </c>
    </row>
    <row r="1772">
      <c r="A1772" s="3" t="inlineStr">
        <is>
          <t xml:space="preserve">  λ(6)</t>
        </is>
      </c>
      <c r="B1772" s="19">
        <f>LARGE($B$1759:$B$1765,6)</f>
        <v/>
      </c>
      <c r="C1772" s="19">
        <f>LARGE($C$1759:$C$1765,6)</f>
        <v/>
      </c>
      <c r="D1772" s="19">
        <f>LARGE($D$1759:$D$1765,6)</f>
        <v/>
      </c>
      <c r="E1772" s="19">
        <f>LARGE($E$1759:$E$1765,6)</f>
        <v/>
      </c>
      <c r="F1772" s="19">
        <f>LARGE($F$1759:$F$1765,6)</f>
        <v/>
      </c>
      <c r="G1772" s="19">
        <f>LARGE($G$1759:$G$1765,6)</f>
        <v/>
      </c>
    </row>
    <row r="1773">
      <c r="A1773" s="3" t="inlineStr">
        <is>
          <t xml:space="preserve">  λ(7)</t>
        </is>
      </c>
      <c r="B1773" s="19">
        <f>LARGE($B$1759:$B$1765,7)</f>
        <v/>
      </c>
      <c r="C1773" s="19">
        <f>LARGE($C$1759:$C$1765,7)</f>
        <v/>
      </c>
      <c r="D1773" s="19">
        <f>LARGE($D$1759:$D$1765,7)</f>
        <v/>
      </c>
      <c r="E1773" s="19">
        <f>LARGE($E$1759:$E$1765,7)</f>
        <v/>
      </c>
      <c r="F1773" s="19">
        <f>LARGE($F$1759:$F$1765,7)</f>
        <v/>
      </c>
      <c r="G1773" s="19">
        <f>LARGE($G$1759:$G$1765,7)</f>
        <v/>
      </c>
    </row>
    <row r="1774">
      <c r="A1774" s="3" t="inlineStr">
        <is>
          <t>check: Σeig − trace (→0)</t>
        </is>
      </c>
      <c r="B1774" s="3">
        <f>ROUND(SUM($B$1759:$B$1765)-($B$1738+$C$1739+$D$1740+$E$1741+$F$1742+$G$1743+$H$1744),6)</f>
        <v/>
      </c>
      <c r="C1774" s="3">
        <f>ROUND(SUM($C$1759:$C$1765)-($J$1738+$K$1739+$L$1740+$M$1741+$N$1742+$O$1743+$P$1744),6)</f>
        <v/>
      </c>
      <c r="D1774" s="3">
        <f>ROUND(SUM($D$1759:$D$1765)-($R$1738+$S$1739+$T$1740+$U$1741+$V$1742+$W$1743+$X$1744),6)</f>
        <v/>
      </c>
      <c r="E1774" s="3">
        <f>ROUND(SUM($E$1759:$E$1765)-($Z$1738+$AA$1739+$AB$1740+$AC$1741+$AD$1742+$AE$1743+$AF$1744),6)</f>
        <v/>
      </c>
      <c r="F1774" s="3">
        <f>ROUND(SUM($F$1759:$F$1765)-($AH$1738+$AI$1739+$AJ$1740+$AK$1741+$AL$1742+$AM$1743+$AN$1744),6)</f>
        <v/>
      </c>
      <c r="G1774" s="3">
        <f>ROUND(SUM($G$1759:$G$1765)-($AP$1738+$AQ$1739+$AR$1740+$AS$1741+$AT$1742+$AU$1743+$AV$1744),6)</f>
        <v/>
      </c>
    </row>
    <row r="1775">
      <c r="A1775" s="3" t="inlineStr">
        <is>
          <t>check: Πeig − det (→0)</t>
        </is>
      </c>
      <c r="B1775" s="3">
        <f>ROUND(MDETERM($B$1738:$H$1744)-PRODUCT($B$1759:$B$1765),6)</f>
        <v/>
      </c>
      <c r="C1775" s="3">
        <f>ROUND(MDETERM($J$1738:$P$1744)-PRODUCT($C$1759:$C$1765),6)</f>
        <v/>
      </c>
      <c r="D1775" s="3">
        <f>ROUND(MDETERM($R$1738:$X$1744)-PRODUCT($D$1759:$D$1765),6)</f>
        <v/>
      </c>
      <c r="E1775" s="3">
        <f>ROUND(MDETERM($Z$1738:$AF$1744)-PRODUCT($E$1759:$E$1765),6)</f>
        <v/>
      </c>
      <c r="F1775" s="3">
        <f>ROUND(MDETERM($AH$1738:$AN$1744)-PRODUCT($F$1759:$F$1765),6)</f>
        <v/>
      </c>
      <c r="G1775" s="3">
        <f>ROUND(MDETERM($AP$1738:$AV$1744)-PRODUCT($G$1759:$G$1765),6)</f>
        <v/>
      </c>
    </row>
    <row r="1776">
      <c r="A1776" s="3" t="inlineStr">
        <is>
          <t>complex eigenvalues?</t>
        </is>
      </c>
      <c r="B1776" s="3" t="inlineStr"/>
      <c r="C1776" s="3" t="inlineStr"/>
      <c r="D1776" s="3" t="inlineStr"/>
      <c r="E1776" s="3" t="inlineStr"/>
      <c r="F1776" s="3" t="inlineStr"/>
      <c r="G1776" s="3" t="inlineStr"/>
    </row>
    <row r="1777">
      <c r="A1777" s="3" t="inlineStr">
        <is>
          <t>check: det(M − λᵢI) per sorted λ (→0)</t>
        </is>
      </c>
    </row>
    <row r="1778">
      <c r="A1778" s="3" t="inlineStr">
        <is>
          <t xml:space="preserve">  det(M − λ(1)I)</t>
        </is>
      </c>
      <c r="B1778" s="3">
        <f t="array" ref="B1778">ROUND(MDETERM($B$1738:$H$1744-$B$1767*MUNIT(7)),6)</f>
        <v/>
      </c>
      <c r="C1778" s="3">
        <f t="array" ref="C1778">ROUND(MDETERM($J$1738:$P$1744-$C$1767*MUNIT(7)),6)</f>
        <v/>
      </c>
      <c r="D1778" s="3">
        <f t="array" ref="D1778">ROUND(MDETERM($R$1738:$X$1744-$D$1767*MUNIT(7)),6)</f>
        <v/>
      </c>
      <c r="E1778" s="3">
        <f t="array" ref="E1778">ROUND(MDETERM($Z$1738:$AF$1744-$E$1767*MUNIT(7)),6)</f>
        <v/>
      </c>
      <c r="F1778" s="3">
        <f t="array" ref="F1778">ROUND(MDETERM($AH$1738:$AN$1744-$F$1767*MUNIT(7)),6)</f>
        <v/>
      </c>
      <c r="G1778" s="3">
        <f t="array" ref="G1778">ROUND(MDETERM($AP$1738:$AV$1744-$G$1767*MUNIT(7)),6)</f>
        <v/>
      </c>
    </row>
    <row r="1779">
      <c r="A1779" s="3" t="inlineStr">
        <is>
          <t xml:space="preserve">  det(M − λ(2)I)</t>
        </is>
      </c>
      <c r="B1779" s="3">
        <f t="array" ref="B1779">ROUND(MDETERM($B$1738:$H$1744-$B$1768*MUNIT(7)),6)</f>
        <v/>
      </c>
      <c r="C1779" s="3">
        <f t="array" ref="C1779">ROUND(MDETERM($J$1738:$P$1744-$C$1768*MUNIT(7)),6)</f>
        <v/>
      </c>
      <c r="D1779" s="3">
        <f t="array" ref="D1779">ROUND(MDETERM($R$1738:$X$1744-$D$1768*MUNIT(7)),6)</f>
        <v/>
      </c>
      <c r="E1779" s="3">
        <f t="array" ref="E1779">ROUND(MDETERM($Z$1738:$AF$1744-$E$1768*MUNIT(7)),6)</f>
        <v/>
      </c>
      <c r="F1779" s="3">
        <f t="array" ref="F1779">ROUND(MDETERM($AH$1738:$AN$1744-$F$1768*MUNIT(7)),6)</f>
        <v/>
      </c>
      <c r="G1779" s="3">
        <f t="array" ref="G1779">ROUND(MDETERM($AP$1738:$AV$1744-$G$1768*MUNIT(7)),6)</f>
        <v/>
      </c>
    </row>
    <row r="1780">
      <c r="A1780" s="3" t="inlineStr">
        <is>
          <t xml:space="preserve">  det(M − λ(3)I)</t>
        </is>
      </c>
      <c r="B1780" s="3">
        <f t="array" ref="B1780">ROUND(MDETERM($B$1738:$H$1744-$B$1769*MUNIT(7)),6)</f>
        <v/>
      </c>
      <c r="C1780" s="3">
        <f t="array" ref="C1780">ROUND(MDETERM($J$1738:$P$1744-$C$1769*MUNIT(7)),6)</f>
        <v/>
      </c>
      <c r="D1780" s="3">
        <f t="array" ref="D1780">ROUND(MDETERM($R$1738:$X$1744-$D$1769*MUNIT(7)),6)</f>
        <v/>
      </c>
      <c r="E1780" s="3">
        <f t="array" ref="E1780">ROUND(MDETERM($Z$1738:$AF$1744-$E$1769*MUNIT(7)),6)</f>
        <v/>
      </c>
      <c r="F1780" s="3">
        <f t="array" ref="F1780">ROUND(MDETERM($AH$1738:$AN$1744-$F$1769*MUNIT(7)),6)</f>
        <v/>
      </c>
      <c r="G1780" s="3">
        <f t="array" ref="G1780">ROUND(MDETERM($AP$1738:$AV$1744-$G$1769*MUNIT(7)),6)</f>
        <v/>
      </c>
    </row>
    <row r="1781">
      <c r="A1781" s="3" t="inlineStr">
        <is>
          <t xml:space="preserve">  det(M − λ(4)I)</t>
        </is>
      </c>
      <c r="B1781" s="3">
        <f t="array" ref="B1781">ROUND(MDETERM($B$1738:$H$1744-$B$1770*MUNIT(7)),6)</f>
        <v/>
      </c>
      <c r="C1781" s="3">
        <f t="array" ref="C1781">ROUND(MDETERM($J$1738:$P$1744-$C$1770*MUNIT(7)),6)</f>
        <v/>
      </c>
      <c r="D1781" s="3">
        <f t="array" ref="D1781">ROUND(MDETERM($R$1738:$X$1744-$D$1770*MUNIT(7)),6)</f>
        <v/>
      </c>
      <c r="E1781" s="3">
        <f t="array" ref="E1781">ROUND(MDETERM($Z$1738:$AF$1744-$E$1770*MUNIT(7)),6)</f>
        <v/>
      </c>
      <c r="F1781" s="3">
        <f t="array" ref="F1781">ROUND(MDETERM($AH$1738:$AN$1744-$F$1770*MUNIT(7)),6)</f>
        <v/>
      </c>
      <c r="G1781" s="3">
        <f t="array" ref="G1781">ROUND(MDETERM($AP$1738:$AV$1744-$G$1770*MUNIT(7)),6)</f>
        <v/>
      </c>
    </row>
    <row r="1782">
      <c r="A1782" s="3" t="inlineStr">
        <is>
          <t xml:space="preserve">  det(M − λ(5)I)</t>
        </is>
      </c>
      <c r="B1782" s="3">
        <f t="array" ref="B1782">ROUND(MDETERM($B$1738:$H$1744-$B$1771*MUNIT(7)),6)</f>
        <v/>
      </c>
      <c r="C1782" s="3">
        <f t="array" ref="C1782">ROUND(MDETERM($J$1738:$P$1744-$C$1771*MUNIT(7)),6)</f>
        <v/>
      </c>
      <c r="D1782" s="3">
        <f t="array" ref="D1782">ROUND(MDETERM($R$1738:$X$1744-$D$1771*MUNIT(7)),6)</f>
        <v/>
      </c>
      <c r="E1782" s="3">
        <f t="array" ref="E1782">ROUND(MDETERM($Z$1738:$AF$1744-$E$1771*MUNIT(7)),6)</f>
        <v/>
      </c>
      <c r="F1782" s="3">
        <f t="array" ref="F1782">ROUND(MDETERM($AH$1738:$AN$1744-$F$1771*MUNIT(7)),6)</f>
        <v/>
      </c>
      <c r="G1782" s="3">
        <f t="array" ref="G1782">ROUND(MDETERM($AP$1738:$AV$1744-$G$1771*MUNIT(7)),6)</f>
        <v/>
      </c>
    </row>
    <row r="1783">
      <c r="A1783" s="3" t="inlineStr">
        <is>
          <t xml:space="preserve">  det(M − λ(6)I)</t>
        </is>
      </c>
      <c r="B1783" s="3">
        <f t="array" ref="B1783">ROUND(MDETERM($B$1738:$H$1744-$B$1772*MUNIT(7)),6)</f>
        <v/>
      </c>
      <c r="C1783" s="3">
        <f t="array" ref="C1783">ROUND(MDETERM($J$1738:$P$1744-$C$1772*MUNIT(7)),6)</f>
        <v/>
      </c>
      <c r="D1783" s="3">
        <f t="array" ref="D1783">ROUND(MDETERM($R$1738:$X$1744-$D$1772*MUNIT(7)),6)</f>
        <v/>
      </c>
      <c r="E1783" s="3">
        <f t="array" ref="E1783">ROUND(MDETERM($Z$1738:$AF$1744-$E$1772*MUNIT(7)),6)</f>
        <v/>
      </c>
      <c r="F1783" s="3">
        <f t="array" ref="F1783">ROUND(MDETERM($AH$1738:$AN$1744-$F$1772*MUNIT(7)),6)</f>
        <v/>
      </c>
      <c r="G1783" s="3">
        <f t="array" ref="G1783">ROUND(MDETERM($AP$1738:$AV$1744-$G$1772*MUNIT(7)),6)</f>
        <v/>
      </c>
    </row>
    <row r="1784">
      <c r="A1784" s="3" t="inlineStr">
        <is>
          <t xml:space="preserve">  det(M − λ(7)I)</t>
        </is>
      </c>
      <c r="B1784" s="3">
        <f t="array" ref="B1784">ROUND(MDETERM($B$1738:$H$1744-$B$1773*MUNIT(7)),6)</f>
        <v/>
      </c>
      <c r="C1784" s="3">
        <f t="array" ref="C1784">ROUND(MDETERM($J$1738:$P$1744-$C$1773*MUNIT(7)),6)</f>
        <v/>
      </c>
      <c r="D1784" s="3">
        <f t="array" ref="D1784">ROUND(MDETERM($R$1738:$X$1744-$D$1773*MUNIT(7)),6)</f>
        <v/>
      </c>
      <c r="E1784" s="3">
        <f t="array" ref="E1784">ROUND(MDETERM($Z$1738:$AF$1744-$E$1773*MUNIT(7)),6)</f>
        <v/>
      </c>
      <c r="F1784" s="3">
        <f t="array" ref="F1784">ROUND(MDETERM($AH$1738:$AN$1744-$F$1773*MUNIT(7)),6)</f>
        <v/>
      </c>
      <c r="G1784" s="3">
        <f t="array" ref="G1784">ROUND(MDETERM($AP$1738:$AV$1744-$G$1773*MUNIT(7)),6)</f>
        <v/>
      </c>
    </row>
    <row r="1788" ht="16" customHeight="1">
      <c r="A1788" s="14" t="inlineStr">
        <is>
          <t>GraphRAG R1-R2 | mixtral:8x22b</t>
        </is>
      </c>
      <c r="B1788" s="9" t="inlineStr">
        <is>
          <t>run 1 (raw, pasted)</t>
        </is>
      </c>
      <c r="J1788" s="9" t="inlineStr">
        <is>
          <t>run 2 (raw, pasted)</t>
        </is>
      </c>
      <c r="R1788" s="9" t="inlineStr">
        <is>
          <t>run 3 (raw, pasted)</t>
        </is>
      </c>
      <c r="Z1788" s="9" t="inlineStr">
        <is>
          <t>run 4 (raw, pasted)</t>
        </is>
      </c>
      <c r="AH1788" s="9" t="inlineStr">
        <is>
          <t>run 5 (raw, pasted)</t>
        </is>
      </c>
      <c r="AP1788" s="9" t="inlineStr">
        <is>
          <t>Step2 average matrix (formula)</t>
        </is>
      </c>
      <c r="AX1788" s="9" t="inlineStr">
        <is>
          <t>ground truth (reference)</t>
        </is>
      </c>
    </row>
    <row r="1789" ht="60" customHeight="1">
      <c r="B1789" s="15" t="inlineStr">
        <is>
          <t>Motor</t>
        </is>
      </c>
      <c r="C1789" s="15" t="inlineStr">
        <is>
          <t>Gearbox</t>
        </is>
      </c>
      <c r="D1789" s="15" t="inlineStr">
        <is>
          <t>Chuck</t>
        </is>
      </c>
      <c r="E1789" s="15" t="inlineStr">
        <is>
          <t>Clutch</t>
        </is>
      </c>
      <c r="F1789" s="15" t="inlineStr">
        <is>
          <t>Trigger Switch</t>
        </is>
      </c>
      <c r="G1789" s="15" t="inlineStr">
        <is>
          <t>Battery</t>
        </is>
      </c>
      <c r="H1789" s="15" t="inlineStr">
        <is>
          <t>Housing</t>
        </is>
      </c>
      <c r="J1789" s="15" t="inlineStr">
        <is>
          <t>Motor</t>
        </is>
      </c>
      <c r="K1789" s="15" t="inlineStr">
        <is>
          <t>Gearbox</t>
        </is>
      </c>
      <c r="L1789" s="15" t="inlineStr">
        <is>
          <t>Chuck</t>
        </is>
      </c>
      <c r="M1789" s="15" t="inlineStr">
        <is>
          <t>Clutch</t>
        </is>
      </c>
      <c r="N1789" s="15" t="inlineStr">
        <is>
          <t>Trigger Switch</t>
        </is>
      </c>
      <c r="O1789" s="15" t="inlineStr">
        <is>
          <t>Battery</t>
        </is>
      </c>
      <c r="P1789" s="15" t="inlineStr">
        <is>
          <t>Housing</t>
        </is>
      </c>
      <c r="R1789" s="15" t="inlineStr">
        <is>
          <t>Motor</t>
        </is>
      </c>
      <c r="S1789" s="15" t="inlineStr">
        <is>
          <t>Gearbox</t>
        </is>
      </c>
      <c r="T1789" s="15" t="inlineStr">
        <is>
          <t>Chuck</t>
        </is>
      </c>
      <c r="U1789" s="15" t="inlineStr">
        <is>
          <t>Clutch</t>
        </is>
      </c>
      <c r="V1789" s="15" t="inlineStr">
        <is>
          <t>Trigger Switch</t>
        </is>
      </c>
      <c r="W1789" s="15" t="inlineStr">
        <is>
          <t>Battery</t>
        </is>
      </c>
      <c r="X1789" s="15" t="inlineStr">
        <is>
          <t>Housing</t>
        </is>
      </c>
      <c r="Z1789" s="15" t="inlineStr">
        <is>
          <t>Motor</t>
        </is>
      </c>
      <c r="AA1789" s="15" t="inlineStr">
        <is>
          <t>Gearbox</t>
        </is>
      </c>
      <c r="AB1789" s="15" t="inlineStr">
        <is>
          <t>Chuck</t>
        </is>
      </c>
      <c r="AC1789" s="15" t="inlineStr">
        <is>
          <t>Clutch</t>
        </is>
      </c>
      <c r="AD1789" s="15" t="inlineStr">
        <is>
          <t>Trigger Switch</t>
        </is>
      </c>
      <c r="AE1789" s="15" t="inlineStr">
        <is>
          <t>Battery</t>
        </is>
      </c>
      <c r="AF1789" s="15" t="inlineStr">
        <is>
          <t>Housing</t>
        </is>
      </c>
      <c r="AH1789" s="15" t="inlineStr">
        <is>
          <t>Motor</t>
        </is>
      </c>
      <c r="AI1789" s="15" t="inlineStr">
        <is>
          <t>Gearbox</t>
        </is>
      </c>
      <c r="AJ1789" s="15" t="inlineStr">
        <is>
          <t>Chuck</t>
        </is>
      </c>
      <c r="AK1789" s="15" t="inlineStr">
        <is>
          <t>Clutch</t>
        </is>
      </c>
      <c r="AL1789" s="15" t="inlineStr">
        <is>
          <t>Trigger Switch</t>
        </is>
      </c>
      <c r="AM1789" s="15" t="inlineStr">
        <is>
          <t>Battery</t>
        </is>
      </c>
      <c r="AN1789" s="15" t="inlineStr">
        <is>
          <t>Housing</t>
        </is>
      </c>
      <c r="AP1789" s="15" t="inlineStr">
        <is>
          <t>Motor</t>
        </is>
      </c>
      <c r="AQ1789" s="15" t="inlineStr">
        <is>
          <t>Gearbox</t>
        </is>
      </c>
      <c r="AR1789" s="15" t="inlineStr">
        <is>
          <t>Chuck</t>
        </is>
      </c>
      <c r="AS1789" s="15" t="inlineStr">
        <is>
          <t>Clutch</t>
        </is>
      </c>
      <c r="AT1789" s="15" t="inlineStr">
        <is>
          <t>Trigger Switch</t>
        </is>
      </c>
      <c r="AU1789" s="15" t="inlineStr">
        <is>
          <t>Battery</t>
        </is>
      </c>
      <c r="AV1789" s="15" t="inlineStr">
        <is>
          <t>Housing</t>
        </is>
      </c>
    </row>
    <row r="1790">
      <c r="A1790" s="3" t="inlineStr">
        <is>
          <t>Motor</t>
        </is>
      </c>
      <c r="B1790" s="8" t="n">
        <v>1</v>
      </c>
      <c r="C1790" s="8" t="n">
        <v>1</v>
      </c>
      <c r="D1790" s="8" t="n">
        <v>1</v>
      </c>
      <c r="E1790" s="8" t="n">
        <v>0</v>
      </c>
      <c r="F1790" s="8" t="n">
        <v>1</v>
      </c>
      <c r="G1790" s="8" t="n">
        <v>1</v>
      </c>
      <c r="H1790" s="8" t="n">
        <v>1</v>
      </c>
      <c r="J1790" s="8" t="n">
        <v>1</v>
      </c>
      <c r="K1790" s="8" t="n">
        <v>1</v>
      </c>
      <c r="L1790" s="8" t="n">
        <v>1</v>
      </c>
      <c r="M1790" s="8" t="n">
        <v>0</v>
      </c>
      <c r="N1790" s="8" t="n">
        <v>1</v>
      </c>
      <c r="O1790" s="8" t="n">
        <v>1</v>
      </c>
      <c r="P1790" s="8" t="n">
        <v>0</v>
      </c>
      <c r="R1790" s="8" t="n">
        <v>1</v>
      </c>
      <c r="S1790" s="8" t="n">
        <v>1</v>
      </c>
      <c r="T1790" s="8" t="n">
        <v>1</v>
      </c>
      <c r="U1790" s="8" t="n">
        <v>0</v>
      </c>
      <c r="V1790" s="8" t="n">
        <v>1</v>
      </c>
      <c r="W1790" s="8" t="n">
        <v>1</v>
      </c>
      <c r="X1790" s="8" t="n">
        <v>0</v>
      </c>
      <c r="Z1790" s="8" t="n">
        <v>1</v>
      </c>
      <c r="AA1790" s="8" t="n">
        <v>1</v>
      </c>
      <c r="AB1790" s="8" t="n">
        <v>1</v>
      </c>
      <c r="AC1790" s="8" t="n">
        <v>0</v>
      </c>
      <c r="AD1790" s="8" t="n">
        <v>1</v>
      </c>
      <c r="AE1790" s="8" t="n">
        <v>1</v>
      </c>
      <c r="AF1790" s="8" t="n">
        <v>0</v>
      </c>
      <c r="AH1790" s="8" t="n">
        <v>1</v>
      </c>
      <c r="AI1790" s="8" t="n">
        <v>1</v>
      </c>
      <c r="AJ1790" s="8" t="n">
        <v>1</v>
      </c>
      <c r="AK1790" s="8" t="n">
        <v>0</v>
      </c>
      <c r="AL1790" s="8" t="n">
        <v>1</v>
      </c>
      <c r="AM1790" s="8" t="n">
        <v>1</v>
      </c>
      <c r="AN1790" s="8" t="n">
        <v>0</v>
      </c>
      <c r="AP1790" s="8">
        <f>IF(($B$1790&lt;&gt;2)+($J$1790&lt;&gt;2)+($R$1790&lt;&gt;2)+($Z$1790&lt;&gt;2)+($AH$1790&lt;&gt;2)=0,2,IF((($B$1790&lt;&gt;2)*$B$1790+($J$1790&lt;&gt;2)*$J$1790+($R$1790&lt;&gt;2)*$R$1790+($Z$1790&lt;&gt;2)*$Z$1790+($AH$1790&lt;&gt;2)*$AH$1790)/(($B$1790&lt;&gt;2)+($J$1790&lt;&gt;2)+($R$1790&lt;&gt;2)+($Z$1790&lt;&gt;2)+($AH$1790&lt;&gt;2))&gt;=0.5,1,0))</f>
        <v/>
      </c>
      <c r="AQ1790" s="8">
        <f>IF(($C$1790&lt;&gt;2)+($K$1790&lt;&gt;2)+($S$1790&lt;&gt;2)+($AA$1790&lt;&gt;2)+($AI$1790&lt;&gt;2)=0,2,IF((($C$1790&lt;&gt;2)*$C$1790+($K$1790&lt;&gt;2)*$K$1790+($S$1790&lt;&gt;2)*$S$1790+($AA$1790&lt;&gt;2)*$AA$1790+($AI$1790&lt;&gt;2)*$AI$1790)/(($C$1790&lt;&gt;2)+($K$1790&lt;&gt;2)+($S$1790&lt;&gt;2)+($AA$1790&lt;&gt;2)+($AI$1790&lt;&gt;2))&gt;=0.5,1,0))</f>
        <v/>
      </c>
      <c r="AR1790" s="8">
        <f>IF(($D$1790&lt;&gt;2)+($L$1790&lt;&gt;2)+($T$1790&lt;&gt;2)+($AB$1790&lt;&gt;2)+($AJ$1790&lt;&gt;2)=0,2,IF((($D$1790&lt;&gt;2)*$D$1790+($L$1790&lt;&gt;2)*$L$1790+($T$1790&lt;&gt;2)*$T$1790+($AB$1790&lt;&gt;2)*$AB$1790+($AJ$1790&lt;&gt;2)*$AJ$1790)/(($D$1790&lt;&gt;2)+($L$1790&lt;&gt;2)+($T$1790&lt;&gt;2)+($AB$1790&lt;&gt;2)+($AJ$1790&lt;&gt;2))&gt;=0.5,1,0))</f>
        <v/>
      </c>
      <c r="AS1790" s="8">
        <f>IF(($E$1790&lt;&gt;2)+($M$1790&lt;&gt;2)+($U$1790&lt;&gt;2)+($AC$1790&lt;&gt;2)+($AK$1790&lt;&gt;2)=0,2,IF((($E$1790&lt;&gt;2)*$E$1790+($M$1790&lt;&gt;2)*$M$1790+($U$1790&lt;&gt;2)*$U$1790+($AC$1790&lt;&gt;2)*$AC$1790+($AK$1790&lt;&gt;2)*$AK$1790)/(($E$1790&lt;&gt;2)+($M$1790&lt;&gt;2)+($U$1790&lt;&gt;2)+($AC$1790&lt;&gt;2)+($AK$1790&lt;&gt;2))&gt;=0.5,1,0))</f>
        <v/>
      </c>
      <c r="AT1790" s="8">
        <f>IF(($F$1790&lt;&gt;2)+($N$1790&lt;&gt;2)+($V$1790&lt;&gt;2)+($AD$1790&lt;&gt;2)+($AL$1790&lt;&gt;2)=0,2,IF((($F$1790&lt;&gt;2)*$F$1790+($N$1790&lt;&gt;2)*$N$1790+($V$1790&lt;&gt;2)*$V$1790+($AD$1790&lt;&gt;2)*$AD$1790+($AL$1790&lt;&gt;2)*$AL$1790)/(($F$1790&lt;&gt;2)+($N$1790&lt;&gt;2)+($V$1790&lt;&gt;2)+($AD$1790&lt;&gt;2)+($AL$1790&lt;&gt;2))&gt;=0.5,1,0))</f>
        <v/>
      </c>
      <c r="AU1790" s="8">
        <f>IF(($G$1790&lt;&gt;2)+($O$1790&lt;&gt;2)+($W$1790&lt;&gt;2)+($AE$1790&lt;&gt;2)+($AM$1790&lt;&gt;2)=0,2,IF((($G$1790&lt;&gt;2)*$G$1790+($O$1790&lt;&gt;2)*$O$1790+($W$1790&lt;&gt;2)*$W$1790+($AE$1790&lt;&gt;2)*$AE$1790+($AM$1790&lt;&gt;2)*$AM$1790)/(($G$1790&lt;&gt;2)+($O$1790&lt;&gt;2)+($W$1790&lt;&gt;2)+($AE$1790&lt;&gt;2)+($AM$1790&lt;&gt;2))&gt;=0.5,1,0))</f>
        <v/>
      </c>
      <c r="AV1790" s="8">
        <f>IF(($H$1790&lt;&gt;2)+($P$1790&lt;&gt;2)+($X$1790&lt;&gt;2)+($AF$1790&lt;&gt;2)+($AN$1790&lt;&gt;2)=0,2,IF((($H$1790&lt;&gt;2)*$H$1790+($P$1790&lt;&gt;2)*$P$1790+($X$1790&lt;&gt;2)*$X$1790+($AF$1790&lt;&gt;2)*$AF$1790+($AN$1790&lt;&gt;2)*$AN$1790)/(($H$1790&lt;&gt;2)+($P$1790&lt;&gt;2)+($X$1790&lt;&gt;2)+($AF$1790&lt;&gt;2)+($AN$1790&lt;&gt;2))&gt;=0.5,1,0))</f>
        <v/>
      </c>
      <c r="AX1790" s="16">
        <f>'Ground truth'!$B$14</f>
        <v/>
      </c>
      <c r="AY1790" s="16">
        <f>'Ground truth'!$C$14</f>
        <v/>
      </c>
      <c r="AZ1790" s="16">
        <f>'Ground truth'!$D$14</f>
        <v/>
      </c>
      <c r="BA1790" s="16">
        <f>'Ground truth'!$E$14</f>
        <v/>
      </c>
      <c r="BB1790" s="16">
        <f>'Ground truth'!$F$14</f>
        <v/>
      </c>
      <c r="BC1790" s="16">
        <f>'Ground truth'!$G$14</f>
        <v/>
      </c>
      <c r="BD1790" s="16">
        <f>'Ground truth'!$H$14</f>
        <v/>
      </c>
    </row>
    <row r="1791">
      <c r="A1791" s="3" t="inlineStr">
        <is>
          <t>Gearbox</t>
        </is>
      </c>
      <c r="B1791" s="8" t="n">
        <v>1</v>
      </c>
      <c r="C1791" s="8" t="n">
        <v>1</v>
      </c>
      <c r="D1791" s="8" t="n">
        <v>1</v>
      </c>
      <c r="E1791" s="8" t="n">
        <v>0</v>
      </c>
      <c r="F1791" s="8" t="n">
        <v>1</v>
      </c>
      <c r="G1791" s="8" t="n">
        <v>1</v>
      </c>
      <c r="H1791" s="8" t="n">
        <v>0</v>
      </c>
      <c r="J1791" s="8" t="n">
        <v>1</v>
      </c>
      <c r="K1791" s="8" t="n">
        <v>1</v>
      </c>
      <c r="L1791" s="8" t="n">
        <v>1</v>
      </c>
      <c r="M1791" s="8" t="n">
        <v>0</v>
      </c>
      <c r="N1791" s="8" t="n">
        <v>1</v>
      </c>
      <c r="O1791" s="8" t="n">
        <v>1</v>
      </c>
      <c r="P1791" s="8" t="n">
        <v>0</v>
      </c>
      <c r="R1791" s="8" t="n">
        <v>1</v>
      </c>
      <c r="S1791" s="8" t="n">
        <v>1</v>
      </c>
      <c r="T1791" s="8" t="n">
        <v>1</v>
      </c>
      <c r="U1791" s="8" t="n">
        <v>0</v>
      </c>
      <c r="V1791" s="8" t="n">
        <v>1</v>
      </c>
      <c r="W1791" s="8" t="n">
        <v>1</v>
      </c>
      <c r="X1791" s="8" t="n">
        <v>0</v>
      </c>
      <c r="Z1791" s="8" t="n">
        <v>1</v>
      </c>
      <c r="AA1791" s="8" t="n">
        <v>1</v>
      </c>
      <c r="AB1791" s="8" t="n">
        <v>1</v>
      </c>
      <c r="AC1791" s="8" t="n">
        <v>0</v>
      </c>
      <c r="AD1791" s="8" t="n">
        <v>1</v>
      </c>
      <c r="AE1791" s="8" t="n">
        <v>1</v>
      </c>
      <c r="AF1791" s="8" t="n">
        <v>0</v>
      </c>
      <c r="AH1791" s="8" t="n">
        <v>1</v>
      </c>
      <c r="AI1791" s="8" t="n">
        <v>1</v>
      </c>
      <c r="AJ1791" s="8" t="n">
        <v>1</v>
      </c>
      <c r="AK1791" s="8" t="n">
        <v>0</v>
      </c>
      <c r="AL1791" s="8" t="n">
        <v>1</v>
      </c>
      <c r="AM1791" s="8" t="n">
        <v>1</v>
      </c>
      <c r="AN1791" s="8" t="n">
        <v>0</v>
      </c>
      <c r="AP1791" s="8">
        <f>IF(($B$1791&lt;&gt;2)+($J$1791&lt;&gt;2)+($R$1791&lt;&gt;2)+($Z$1791&lt;&gt;2)+($AH$1791&lt;&gt;2)=0,2,IF((($B$1791&lt;&gt;2)*$B$1791+($J$1791&lt;&gt;2)*$J$1791+($R$1791&lt;&gt;2)*$R$1791+($Z$1791&lt;&gt;2)*$Z$1791+($AH$1791&lt;&gt;2)*$AH$1791)/(($B$1791&lt;&gt;2)+($J$1791&lt;&gt;2)+($R$1791&lt;&gt;2)+($Z$1791&lt;&gt;2)+($AH$1791&lt;&gt;2))&gt;=0.5,1,0))</f>
        <v/>
      </c>
      <c r="AQ1791" s="8">
        <f>IF(($C$1791&lt;&gt;2)+($K$1791&lt;&gt;2)+($S$1791&lt;&gt;2)+($AA$1791&lt;&gt;2)+($AI$1791&lt;&gt;2)=0,2,IF((($C$1791&lt;&gt;2)*$C$1791+($K$1791&lt;&gt;2)*$K$1791+($S$1791&lt;&gt;2)*$S$1791+($AA$1791&lt;&gt;2)*$AA$1791+($AI$1791&lt;&gt;2)*$AI$1791)/(($C$1791&lt;&gt;2)+($K$1791&lt;&gt;2)+($S$1791&lt;&gt;2)+($AA$1791&lt;&gt;2)+($AI$1791&lt;&gt;2))&gt;=0.5,1,0))</f>
        <v/>
      </c>
      <c r="AR1791" s="8">
        <f>IF(($D$1791&lt;&gt;2)+($L$1791&lt;&gt;2)+($T$1791&lt;&gt;2)+($AB$1791&lt;&gt;2)+($AJ$1791&lt;&gt;2)=0,2,IF((($D$1791&lt;&gt;2)*$D$1791+($L$1791&lt;&gt;2)*$L$1791+($T$1791&lt;&gt;2)*$T$1791+($AB$1791&lt;&gt;2)*$AB$1791+($AJ$1791&lt;&gt;2)*$AJ$1791)/(($D$1791&lt;&gt;2)+($L$1791&lt;&gt;2)+($T$1791&lt;&gt;2)+($AB$1791&lt;&gt;2)+($AJ$1791&lt;&gt;2))&gt;=0.5,1,0))</f>
        <v/>
      </c>
      <c r="AS1791" s="8">
        <f>IF(($E$1791&lt;&gt;2)+($M$1791&lt;&gt;2)+($U$1791&lt;&gt;2)+($AC$1791&lt;&gt;2)+($AK$1791&lt;&gt;2)=0,2,IF((($E$1791&lt;&gt;2)*$E$1791+($M$1791&lt;&gt;2)*$M$1791+($U$1791&lt;&gt;2)*$U$1791+($AC$1791&lt;&gt;2)*$AC$1791+($AK$1791&lt;&gt;2)*$AK$1791)/(($E$1791&lt;&gt;2)+($M$1791&lt;&gt;2)+($U$1791&lt;&gt;2)+($AC$1791&lt;&gt;2)+($AK$1791&lt;&gt;2))&gt;=0.5,1,0))</f>
        <v/>
      </c>
      <c r="AT1791" s="8">
        <f>IF(($F$1791&lt;&gt;2)+($N$1791&lt;&gt;2)+($V$1791&lt;&gt;2)+($AD$1791&lt;&gt;2)+($AL$1791&lt;&gt;2)=0,2,IF((($F$1791&lt;&gt;2)*$F$1791+($N$1791&lt;&gt;2)*$N$1791+($V$1791&lt;&gt;2)*$V$1791+($AD$1791&lt;&gt;2)*$AD$1791+($AL$1791&lt;&gt;2)*$AL$1791)/(($F$1791&lt;&gt;2)+($N$1791&lt;&gt;2)+($V$1791&lt;&gt;2)+($AD$1791&lt;&gt;2)+($AL$1791&lt;&gt;2))&gt;=0.5,1,0))</f>
        <v/>
      </c>
      <c r="AU1791" s="8">
        <f>IF(($G$1791&lt;&gt;2)+($O$1791&lt;&gt;2)+($W$1791&lt;&gt;2)+($AE$1791&lt;&gt;2)+($AM$1791&lt;&gt;2)=0,2,IF((($G$1791&lt;&gt;2)*$G$1791+($O$1791&lt;&gt;2)*$O$1791+($W$1791&lt;&gt;2)*$W$1791+($AE$1791&lt;&gt;2)*$AE$1791+($AM$1791&lt;&gt;2)*$AM$1791)/(($G$1791&lt;&gt;2)+($O$1791&lt;&gt;2)+($W$1791&lt;&gt;2)+($AE$1791&lt;&gt;2)+($AM$1791&lt;&gt;2))&gt;=0.5,1,0))</f>
        <v/>
      </c>
      <c r="AV1791" s="8">
        <f>IF(($H$1791&lt;&gt;2)+($P$1791&lt;&gt;2)+($X$1791&lt;&gt;2)+($AF$1791&lt;&gt;2)+($AN$1791&lt;&gt;2)=0,2,IF((($H$1791&lt;&gt;2)*$H$1791+($P$1791&lt;&gt;2)*$P$1791+($X$1791&lt;&gt;2)*$X$1791+($AF$1791&lt;&gt;2)*$AF$1791+($AN$1791&lt;&gt;2)*$AN$1791)/(($H$1791&lt;&gt;2)+($P$1791&lt;&gt;2)+($X$1791&lt;&gt;2)+($AF$1791&lt;&gt;2)+($AN$1791&lt;&gt;2))&gt;=0.5,1,0))</f>
        <v/>
      </c>
      <c r="AX1791" s="16">
        <f>'Ground truth'!$B$15</f>
        <v/>
      </c>
      <c r="AY1791" s="16">
        <f>'Ground truth'!$C$15</f>
        <v/>
      </c>
      <c r="AZ1791" s="16">
        <f>'Ground truth'!$D$15</f>
        <v/>
      </c>
      <c r="BA1791" s="16">
        <f>'Ground truth'!$E$15</f>
        <v/>
      </c>
      <c r="BB1791" s="16">
        <f>'Ground truth'!$F$15</f>
        <v/>
      </c>
      <c r="BC1791" s="16">
        <f>'Ground truth'!$G$15</f>
        <v/>
      </c>
      <c r="BD1791" s="16">
        <f>'Ground truth'!$H$15</f>
        <v/>
      </c>
    </row>
    <row r="1792">
      <c r="A1792" s="3" t="inlineStr">
        <is>
          <t>Chuck</t>
        </is>
      </c>
      <c r="B1792" s="8" t="n">
        <v>1</v>
      </c>
      <c r="C1792" s="8" t="n">
        <v>1</v>
      </c>
      <c r="D1792" s="8" t="n">
        <v>1</v>
      </c>
      <c r="E1792" s="8" t="n">
        <v>1</v>
      </c>
      <c r="F1792" s="8" t="n">
        <v>0</v>
      </c>
      <c r="G1792" s="8" t="n">
        <v>0</v>
      </c>
      <c r="H1792" s="8" t="n">
        <v>0</v>
      </c>
      <c r="J1792" s="8" t="n">
        <v>1</v>
      </c>
      <c r="K1792" s="8" t="n">
        <v>1</v>
      </c>
      <c r="L1792" s="8" t="n">
        <v>1</v>
      </c>
      <c r="M1792" s="8" t="n">
        <v>1</v>
      </c>
      <c r="N1792" s="8" t="n">
        <v>0</v>
      </c>
      <c r="O1792" s="8" t="n">
        <v>1</v>
      </c>
      <c r="P1792" s="8" t="n">
        <v>0</v>
      </c>
      <c r="R1792" s="8" t="n">
        <v>1</v>
      </c>
      <c r="S1792" s="8" t="n">
        <v>1</v>
      </c>
      <c r="T1792" s="8" t="n">
        <v>1</v>
      </c>
      <c r="U1792" s="8" t="n">
        <v>1</v>
      </c>
      <c r="V1792" s="8" t="n">
        <v>0</v>
      </c>
      <c r="W1792" s="8" t="n">
        <v>1</v>
      </c>
      <c r="X1792" s="8" t="n">
        <v>0</v>
      </c>
      <c r="Z1792" s="8" t="n">
        <v>1</v>
      </c>
      <c r="AA1792" s="8" t="n">
        <v>1</v>
      </c>
      <c r="AB1792" s="8" t="n">
        <v>1</v>
      </c>
      <c r="AC1792" s="8" t="n">
        <v>1</v>
      </c>
      <c r="AD1792" s="8" t="n">
        <v>0</v>
      </c>
      <c r="AE1792" s="8" t="n">
        <v>1</v>
      </c>
      <c r="AF1792" s="8" t="n">
        <v>0</v>
      </c>
      <c r="AH1792" s="8" t="n">
        <v>1</v>
      </c>
      <c r="AI1792" s="8" t="n">
        <v>1</v>
      </c>
      <c r="AJ1792" s="8" t="n">
        <v>1</v>
      </c>
      <c r="AK1792" s="8" t="n">
        <v>1</v>
      </c>
      <c r="AL1792" s="8" t="n">
        <v>0</v>
      </c>
      <c r="AM1792" s="8" t="n">
        <v>1</v>
      </c>
      <c r="AN1792" s="8" t="n">
        <v>0</v>
      </c>
      <c r="AP1792" s="8">
        <f>IF(($B$1792&lt;&gt;2)+($J$1792&lt;&gt;2)+($R$1792&lt;&gt;2)+($Z$1792&lt;&gt;2)+($AH$1792&lt;&gt;2)=0,2,IF((($B$1792&lt;&gt;2)*$B$1792+($J$1792&lt;&gt;2)*$J$1792+($R$1792&lt;&gt;2)*$R$1792+($Z$1792&lt;&gt;2)*$Z$1792+($AH$1792&lt;&gt;2)*$AH$1792)/(($B$1792&lt;&gt;2)+($J$1792&lt;&gt;2)+($R$1792&lt;&gt;2)+($Z$1792&lt;&gt;2)+($AH$1792&lt;&gt;2))&gt;=0.5,1,0))</f>
        <v/>
      </c>
      <c r="AQ1792" s="8">
        <f>IF(($C$1792&lt;&gt;2)+($K$1792&lt;&gt;2)+($S$1792&lt;&gt;2)+($AA$1792&lt;&gt;2)+($AI$1792&lt;&gt;2)=0,2,IF((($C$1792&lt;&gt;2)*$C$1792+($K$1792&lt;&gt;2)*$K$1792+($S$1792&lt;&gt;2)*$S$1792+($AA$1792&lt;&gt;2)*$AA$1792+($AI$1792&lt;&gt;2)*$AI$1792)/(($C$1792&lt;&gt;2)+($K$1792&lt;&gt;2)+($S$1792&lt;&gt;2)+($AA$1792&lt;&gt;2)+($AI$1792&lt;&gt;2))&gt;=0.5,1,0))</f>
        <v/>
      </c>
      <c r="AR1792" s="8">
        <f>IF(($D$1792&lt;&gt;2)+($L$1792&lt;&gt;2)+($T$1792&lt;&gt;2)+($AB$1792&lt;&gt;2)+($AJ$1792&lt;&gt;2)=0,2,IF((($D$1792&lt;&gt;2)*$D$1792+($L$1792&lt;&gt;2)*$L$1792+($T$1792&lt;&gt;2)*$T$1792+($AB$1792&lt;&gt;2)*$AB$1792+($AJ$1792&lt;&gt;2)*$AJ$1792)/(($D$1792&lt;&gt;2)+($L$1792&lt;&gt;2)+($T$1792&lt;&gt;2)+($AB$1792&lt;&gt;2)+($AJ$1792&lt;&gt;2))&gt;=0.5,1,0))</f>
        <v/>
      </c>
      <c r="AS1792" s="8">
        <f>IF(($E$1792&lt;&gt;2)+($M$1792&lt;&gt;2)+($U$1792&lt;&gt;2)+($AC$1792&lt;&gt;2)+($AK$1792&lt;&gt;2)=0,2,IF((($E$1792&lt;&gt;2)*$E$1792+($M$1792&lt;&gt;2)*$M$1792+($U$1792&lt;&gt;2)*$U$1792+($AC$1792&lt;&gt;2)*$AC$1792+($AK$1792&lt;&gt;2)*$AK$1792)/(($E$1792&lt;&gt;2)+($M$1792&lt;&gt;2)+($U$1792&lt;&gt;2)+($AC$1792&lt;&gt;2)+($AK$1792&lt;&gt;2))&gt;=0.5,1,0))</f>
        <v/>
      </c>
      <c r="AT1792" s="8">
        <f>IF(($F$1792&lt;&gt;2)+($N$1792&lt;&gt;2)+($V$1792&lt;&gt;2)+($AD$1792&lt;&gt;2)+($AL$1792&lt;&gt;2)=0,2,IF((($F$1792&lt;&gt;2)*$F$1792+($N$1792&lt;&gt;2)*$N$1792+($V$1792&lt;&gt;2)*$V$1792+($AD$1792&lt;&gt;2)*$AD$1792+($AL$1792&lt;&gt;2)*$AL$1792)/(($F$1792&lt;&gt;2)+($N$1792&lt;&gt;2)+($V$1792&lt;&gt;2)+($AD$1792&lt;&gt;2)+($AL$1792&lt;&gt;2))&gt;=0.5,1,0))</f>
        <v/>
      </c>
      <c r="AU1792" s="8">
        <f>IF(($G$1792&lt;&gt;2)+($O$1792&lt;&gt;2)+($W$1792&lt;&gt;2)+($AE$1792&lt;&gt;2)+($AM$1792&lt;&gt;2)=0,2,IF((($G$1792&lt;&gt;2)*$G$1792+($O$1792&lt;&gt;2)*$O$1792+($W$1792&lt;&gt;2)*$W$1792+($AE$1792&lt;&gt;2)*$AE$1792+($AM$1792&lt;&gt;2)*$AM$1792)/(($G$1792&lt;&gt;2)+($O$1792&lt;&gt;2)+($W$1792&lt;&gt;2)+($AE$1792&lt;&gt;2)+($AM$1792&lt;&gt;2))&gt;=0.5,1,0))</f>
        <v/>
      </c>
      <c r="AV1792" s="8">
        <f>IF(($H$1792&lt;&gt;2)+($P$1792&lt;&gt;2)+($X$1792&lt;&gt;2)+($AF$1792&lt;&gt;2)+($AN$1792&lt;&gt;2)=0,2,IF((($H$1792&lt;&gt;2)*$H$1792+($P$1792&lt;&gt;2)*$P$1792+($X$1792&lt;&gt;2)*$X$1792+($AF$1792&lt;&gt;2)*$AF$1792+($AN$1792&lt;&gt;2)*$AN$1792)/(($H$1792&lt;&gt;2)+($P$1792&lt;&gt;2)+($X$1792&lt;&gt;2)+($AF$1792&lt;&gt;2)+($AN$1792&lt;&gt;2))&gt;=0.5,1,0))</f>
        <v/>
      </c>
      <c r="AX1792" s="16">
        <f>'Ground truth'!$B$16</f>
        <v/>
      </c>
      <c r="AY1792" s="16">
        <f>'Ground truth'!$C$16</f>
        <v/>
      </c>
      <c r="AZ1792" s="16">
        <f>'Ground truth'!$D$16</f>
        <v/>
      </c>
      <c r="BA1792" s="16">
        <f>'Ground truth'!$E$16</f>
        <v/>
      </c>
      <c r="BB1792" s="16">
        <f>'Ground truth'!$F$16</f>
        <v/>
      </c>
      <c r="BC1792" s="16">
        <f>'Ground truth'!$G$16</f>
        <v/>
      </c>
      <c r="BD1792" s="16">
        <f>'Ground truth'!$H$16</f>
        <v/>
      </c>
    </row>
    <row r="1793">
      <c r="A1793" s="3" t="inlineStr">
        <is>
          <t>Clutch</t>
        </is>
      </c>
      <c r="B1793" s="8" t="n">
        <v>0</v>
      </c>
      <c r="C1793" s="8" t="n">
        <v>0</v>
      </c>
      <c r="D1793" s="8" t="n">
        <v>1</v>
      </c>
      <c r="E1793" s="8" t="n">
        <v>1</v>
      </c>
      <c r="F1793" s="8" t="n">
        <v>0</v>
      </c>
      <c r="G1793" s="8" t="n">
        <v>0</v>
      </c>
      <c r="H1793" s="8" t="n">
        <v>0</v>
      </c>
      <c r="J1793" s="8" t="n">
        <v>0</v>
      </c>
      <c r="K1793" s="8" t="n">
        <v>0</v>
      </c>
      <c r="L1793" s="8" t="n">
        <v>1</v>
      </c>
      <c r="M1793" s="8" t="n">
        <v>1</v>
      </c>
      <c r="N1793" s="8" t="n">
        <v>0</v>
      </c>
      <c r="O1793" s="8" t="n">
        <v>0</v>
      </c>
      <c r="P1793" s="8" t="n">
        <v>0</v>
      </c>
      <c r="R1793" s="8" t="n">
        <v>0</v>
      </c>
      <c r="S1793" s="8" t="n">
        <v>0</v>
      </c>
      <c r="T1793" s="8" t="n">
        <v>1</v>
      </c>
      <c r="U1793" s="8" t="n">
        <v>1</v>
      </c>
      <c r="V1793" s="8" t="n">
        <v>0</v>
      </c>
      <c r="W1793" s="8" t="n">
        <v>0</v>
      </c>
      <c r="X1793" s="8" t="n">
        <v>0</v>
      </c>
      <c r="Z1793" s="8" t="n">
        <v>0</v>
      </c>
      <c r="AA1793" s="8" t="n">
        <v>0</v>
      </c>
      <c r="AB1793" s="8" t="n">
        <v>1</v>
      </c>
      <c r="AC1793" s="8" t="n">
        <v>1</v>
      </c>
      <c r="AD1793" s="8" t="n">
        <v>0</v>
      </c>
      <c r="AE1793" s="8" t="n">
        <v>0</v>
      </c>
      <c r="AF1793" s="8" t="n">
        <v>0</v>
      </c>
      <c r="AH1793" s="8" t="n">
        <v>0</v>
      </c>
      <c r="AI1793" s="8" t="n">
        <v>0</v>
      </c>
      <c r="AJ1793" s="8" t="n">
        <v>1</v>
      </c>
      <c r="AK1793" s="8" t="n">
        <v>1</v>
      </c>
      <c r="AL1793" s="8" t="n">
        <v>0</v>
      </c>
      <c r="AM1793" s="8" t="n">
        <v>0</v>
      </c>
      <c r="AN1793" s="8" t="n">
        <v>0</v>
      </c>
      <c r="AP1793" s="8">
        <f>IF(($B$1793&lt;&gt;2)+($J$1793&lt;&gt;2)+($R$1793&lt;&gt;2)+($Z$1793&lt;&gt;2)+($AH$1793&lt;&gt;2)=0,2,IF((($B$1793&lt;&gt;2)*$B$1793+($J$1793&lt;&gt;2)*$J$1793+($R$1793&lt;&gt;2)*$R$1793+($Z$1793&lt;&gt;2)*$Z$1793+($AH$1793&lt;&gt;2)*$AH$1793)/(($B$1793&lt;&gt;2)+($J$1793&lt;&gt;2)+($R$1793&lt;&gt;2)+($Z$1793&lt;&gt;2)+($AH$1793&lt;&gt;2))&gt;=0.5,1,0))</f>
        <v/>
      </c>
      <c r="AQ1793" s="8">
        <f>IF(($C$1793&lt;&gt;2)+($K$1793&lt;&gt;2)+($S$1793&lt;&gt;2)+($AA$1793&lt;&gt;2)+($AI$1793&lt;&gt;2)=0,2,IF((($C$1793&lt;&gt;2)*$C$1793+($K$1793&lt;&gt;2)*$K$1793+($S$1793&lt;&gt;2)*$S$1793+($AA$1793&lt;&gt;2)*$AA$1793+($AI$1793&lt;&gt;2)*$AI$1793)/(($C$1793&lt;&gt;2)+($K$1793&lt;&gt;2)+($S$1793&lt;&gt;2)+($AA$1793&lt;&gt;2)+($AI$1793&lt;&gt;2))&gt;=0.5,1,0))</f>
        <v/>
      </c>
      <c r="AR1793" s="8">
        <f>IF(($D$1793&lt;&gt;2)+($L$1793&lt;&gt;2)+($T$1793&lt;&gt;2)+($AB$1793&lt;&gt;2)+($AJ$1793&lt;&gt;2)=0,2,IF((($D$1793&lt;&gt;2)*$D$1793+($L$1793&lt;&gt;2)*$L$1793+($T$1793&lt;&gt;2)*$T$1793+($AB$1793&lt;&gt;2)*$AB$1793+($AJ$1793&lt;&gt;2)*$AJ$1793)/(($D$1793&lt;&gt;2)+($L$1793&lt;&gt;2)+($T$1793&lt;&gt;2)+($AB$1793&lt;&gt;2)+($AJ$1793&lt;&gt;2))&gt;=0.5,1,0))</f>
        <v/>
      </c>
      <c r="AS1793" s="8">
        <f>IF(($E$1793&lt;&gt;2)+($M$1793&lt;&gt;2)+($U$1793&lt;&gt;2)+($AC$1793&lt;&gt;2)+($AK$1793&lt;&gt;2)=0,2,IF((($E$1793&lt;&gt;2)*$E$1793+($M$1793&lt;&gt;2)*$M$1793+($U$1793&lt;&gt;2)*$U$1793+($AC$1793&lt;&gt;2)*$AC$1793+($AK$1793&lt;&gt;2)*$AK$1793)/(($E$1793&lt;&gt;2)+($M$1793&lt;&gt;2)+($U$1793&lt;&gt;2)+($AC$1793&lt;&gt;2)+($AK$1793&lt;&gt;2))&gt;=0.5,1,0))</f>
        <v/>
      </c>
      <c r="AT1793" s="8">
        <f>IF(($F$1793&lt;&gt;2)+($N$1793&lt;&gt;2)+($V$1793&lt;&gt;2)+($AD$1793&lt;&gt;2)+($AL$1793&lt;&gt;2)=0,2,IF((($F$1793&lt;&gt;2)*$F$1793+($N$1793&lt;&gt;2)*$N$1793+($V$1793&lt;&gt;2)*$V$1793+($AD$1793&lt;&gt;2)*$AD$1793+($AL$1793&lt;&gt;2)*$AL$1793)/(($F$1793&lt;&gt;2)+($N$1793&lt;&gt;2)+($V$1793&lt;&gt;2)+($AD$1793&lt;&gt;2)+($AL$1793&lt;&gt;2))&gt;=0.5,1,0))</f>
        <v/>
      </c>
      <c r="AU1793" s="8">
        <f>IF(($G$1793&lt;&gt;2)+($O$1793&lt;&gt;2)+($W$1793&lt;&gt;2)+($AE$1793&lt;&gt;2)+($AM$1793&lt;&gt;2)=0,2,IF((($G$1793&lt;&gt;2)*$G$1793+($O$1793&lt;&gt;2)*$O$1793+($W$1793&lt;&gt;2)*$W$1793+($AE$1793&lt;&gt;2)*$AE$1793+($AM$1793&lt;&gt;2)*$AM$1793)/(($G$1793&lt;&gt;2)+($O$1793&lt;&gt;2)+($W$1793&lt;&gt;2)+($AE$1793&lt;&gt;2)+($AM$1793&lt;&gt;2))&gt;=0.5,1,0))</f>
        <v/>
      </c>
      <c r="AV1793" s="8">
        <f>IF(($H$1793&lt;&gt;2)+($P$1793&lt;&gt;2)+($X$1793&lt;&gt;2)+($AF$1793&lt;&gt;2)+($AN$1793&lt;&gt;2)=0,2,IF((($H$1793&lt;&gt;2)*$H$1793+($P$1793&lt;&gt;2)*$P$1793+($X$1793&lt;&gt;2)*$X$1793+($AF$1793&lt;&gt;2)*$AF$1793+($AN$1793&lt;&gt;2)*$AN$1793)/(($H$1793&lt;&gt;2)+($P$1793&lt;&gt;2)+($X$1793&lt;&gt;2)+($AF$1793&lt;&gt;2)+($AN$1793&lt;&gt;2))&gt;=0.5,1,0))</f>
        <v/>
      </c>
      <c r="AX1793" s="16">
        <f>'Ground truth'!$B$17</f>
        <v/>
      </c>
      <c r="AY1793" s="16">
        <f>'Ground truth'!$C$17</f>
        <v/>
      </c>
      <c r="AZ1793" s="16">
        <f>'Ground truth'!$D$17</f>
        <v/>
      </c>
      <c r="BA1793" s="16">
        <f>'Ground truth'!$E$17</f>
        <v/>
      </c>
      <c r="BB1793" s="16">
        <f>'Ground truth'!$F$17</f>
        <v/>
      </c>
      <c r="BC1793" s="16">
        <f>'Ground truth'!$G$17</f>
        <v/>
      </c>
      <c r="BD1793" s="16">
        <f>'Ground truth'!$H$17</f>
        <v/>
      </c>
    </row>
    <row r="1794">
      <c r="A1794" s="3" t="inlineStr">
        <is>
          <t>Trigger Switch</t>
        </is>
      </c>
      <c r="B1794" s="8" t="n">
        <v>1</v>
      </c>
      <c r="C1794" s="8" t="n">
        <v>1</v>
      </c>
      <c r="D1794" s="8" t="n">
        <v>0</v>
      </c>
      <c r="E1794" s="8" t="n">
        <v>0</v>
      </c>
      <c r="F1794" s="8" t="n">
        <v>1</v>
      </c>
      <c r="G1794" s="8" t="n">
        <v>0</v>
      </c>
      <c r="H1794" s="8" t="n">
        <v>0</v>
      </c>
      <c r="J1794" s="8" t="n">
        <v>1</v>
      </c>
      <c r="K1794" s="8" t="n">
        <v>1</v>
      </c>
      <c r="L1794" s="8" t="n">
        <v>0</v>
      </c>
      <c r="M1794" s="8" t="n">
        <v>0</v>
      </c>
      <c r="N1794" s="8" t="n">
        <v>1</v>
      </c>
      <c r="O1794" s="8" t="n">
        <v>1</v>
      </c>
      <c r="P1794" s="8" t="n">
        <v>0</v>
      </c>
      <c r="R1794" s="8" t="n">
        <v>1</v>
      </c>
      <c r="S1794" s="8" t="n">
        <v>1</v>
      </c>
      <c r="T1794" s="8" t="n">
        <v>0</v>
      </c>
      <c r="U1794" s="8" t="n">
        <v>0</v>
      </c>
      <c r="V1794" s="8" t="n">
        <v>1</v>
      </c>
      <c r="W1794" s="8" t="n">
        <v>1</v>
      </c>
      <c r="X1794" s="8" t="n">
        <v>0</v>
      </c>
      <c r="Z1794" s="8" t="n">
        <v>1</v>
      </c>
      <c r="AA1794" s="8" t="n">
        <v>1</v>
      </c>
      <c r="AB1794" s="8" t="n">
        <v>0</v>
      </c>
      <c r="AC1794" s="8" t="n">
        <v>0</v>
      </c>
      <c r="AD1794" s="8" t="n">
        <v>1</v>
      </c>
      <c r="AE1794" s="8" t="n">
        <v>1</v>
      </c>
      <c r="AF1794" s="8" t="n">
        <v>0</v>
      </c>
      <c r="AH1794" s="8" t="n">
        <v>1</v>
      </c>
      <c r="AI1794" s="8" t="n">
        <v>1</v>
      </c>
      <c r="AJ1794" s="8" t="n">
        <v>0</v>
      </c>
      <c r="AK1794" s="8" t="n">
        <v>0</v>
      </c>
      <c r="AL1794" s="8" t="n">
        <v>1</v>
      </c>
      <c r="AM1794" s="8" t="n">
        <v>1</v>
      </c>
      <c r="AN1794" s="8" t="n">
        <v>0</v>
      </c>
      <c r="AP1794" s="8">
        <f>IF(($B$1794&lt;&gt;2)+($J$1794&lt;&gt;2)+($R$1794&lt;&gt;2)+($Z$1794&lt;&gt;2)+($AH$1794&lt;&gt;2)=0,2,IF((($B$1794&lt;&gt;2)*$B$1794+($J$1794&lt;&gt;2)*$J$1794+($R$1794&lt;&gt;2)*$R$1794+($Z$1794&lt;&gt;2)*$Z$1794+($AH$1794&lt;&gt;2)*$AH$1794)/(($B$1794&lt;&gt;2)+($J$1794&lt;&gt;2)+($R$1794&lt;&gt;2)+($Z$1794&lt;&gt;2)+($AH$1794&lt;&gt;2))&gt;=0.5,1,0))</f>
        <v/>
      </c>
      <c r="AQ1794" s="8">
        <f>IF(($C$1794&lt;&gt;2)+($K$1794&lt;&gt;2)+($S$1794&lt;&gt;2)+($AA$1794&lt;&gt;2)+($AI$1794&lt;&gt;2)=0,2,IF((($C$1794&lt;&gt;2)*$C$1794+($K$1794&lt;&gt;2)*$K$1794+($S$1794&lt;&gt;2)*$S$1794+($AA$1794&lt;&gt;2)*$AA$1794+($AI$1794&lt;&gt;2)*$AI$1794)/(($C$1794&lt;&gt;2)+($K$1794&lt;&gt;2)+($S$1794&lt;&gt;2)+($AA$1794&lt;&gt;2)+($AI$1794&lt;&gt;2))&gt;=0.5,1,0))</f>
        <v/>
      </c>
      <c r="AR1794" s="8">
        <f>IF(($D$1794&lt;&gt;2)+($L$1794&lt;&gt;2)+($T$1794&lt;&gt;2)+($AB$1794&lt;&gt;2)+($AJ$1794&lt;&gt;2)=0,2,IF((($D$1794&lt;&gt;2)*$D$1794+($L$1794&lt;&gt;2)*$L$1794+($T$1794&lt;&gt;2)*$T$1794+($AB$1794&lt;&gt;2)*$AB$1794+($AJ$1794&lt;&gt;2)*$AJ$1794)/(($D$1794&lt;&gt;2)+($L$1794&lt;&gt;2)+($T$1794&lt;&gt;2)+($AB$1794&lt;&gt;2)+($AJ$1794&lt;&gt;2))&gt;=0.5,1,0))</f>
        <v/>
      </c>
      <c r="AS1794" s="8">
        <f>IF(($E$1794&lt;&gt;2)+($M$1794&lt;&gt;2)+($U$1794&lt;&gt;2)+($AC$1794&lt;&gt;2)+($AK$1794&lt;&gt;2)=0,2,IF((($E$1794&lt;&gt;2)*$E$1794+($M$1794&lt;&gt;2)*$M$1794+($U$1794&lt;&gt;2)*$U$1794+($AC$1794&lt;&gt;2)*$AC$1794+($AK$1794&lt;&gt;2)*$AK$1794)/(($E$1794&lt;&gt;2)+($M$1794&lt;&gt;2)+($U$1794&lt;&gt;2)+($AC$1794&lt;&gt;2)+($AK$1794&lt;&gt;2))&gt;=0.5,1,0))</f>
        <v/>
      </c>
      <c r="AT1794" s="8">
        <f>IF(($F$1794&lt;&gt;2)+($N$1794&lt;&gt;2)+($V$1794&lt;&gt;2)+($AD$1794&lt;&gt;2)+($AL$1794&lt;&gt;2)=0,2,IF((($F$1794&lt;&gt;2)*$F$1794+($N$1794&lt;&gt;2)*$N$1794+($V$1794&lt;&gt;2)*$V$1794+($AD$1794&lt;&gt;2)*$AD$1794+($AL$1794&lt;&gt;2)*$AL$1794)/(($F$1794&lt;&gt;2)+($N$1794&lt;&gt;2)+($V$1794&lt;&gt;2)+($AD$1794&lt;&gt;2)+($AL$1794&lt;&gt;2))&gt;=0.5,1,0))</f>
        <v/>
      </c>
      <c r="AU1794" s="8">
        <f>IF(($G$1794&lt;&gt;2)+($O$1794&lt;&gt;2)+($W$1794&lt;&gt;2)+($AE$1794&lt;&gt;2)+($AM$1794&lt;&gt;2)=0,2,IF((($G$1794&lt;&gt;2)*$G$1794+($O$1794&lt;&gt;2)*$O$1794+($W$1794&lt;&gt;2)*$W$1794+($AE$1794&lt;&gt;2)*$AE$1794+($AM$1794&lt;&gt;2)*$AM$1794)/(($G$1794&lt;&gt;2)+($O$1794&lt;&gt;2)+($W$1794&lt;&gt;2)+($AE$1794&lt;&gt;2)+($AM$1794&lt;&gt;2))&gt;=0.5,1,0))</f>
        <v/>
      </c>
      <c r="AV1794" s="8">
        <f>IF(($H$1794&lt;&gt;2)+($P$1794&lt;&gt;2)+($X$1794&lt;&gt;2)+($AF$1794&lt;&gt;2)+($AN$1794&lt;&gt;2)=0,2,IF((($H$1794&lt;&gt;2)*$H$1794+($P$1794&lt;&gt;2)*$P$1794+($X$1794&lt;&gt;2)*$X$1794+($AF$1794&lt;&gt;2)*$AF$1794+($AN$1794&lt;&gt;2)*$AN$1794)/(($H$1794&lt;&gt;2)+($P$1794&lt;&gt;2)+($X$1794&lt;&gt;2)+($AF$1794&lt;&gt;2)+($AN$1794&lt;&gt;2))&gt;=0.5,1,0))</f>
        <v/>
      </c>
      <c r="AX1794" s="16">
        <f>'Ground truth'!$B$18</f>
        <v/>
      </c>
      <c r="AY1794" s="16">
        <f>'Ground truth'!$C$18</f>
        <v/>
      </c>
      <c r="AZ1794" s="16">
        <f>'Ground truth'!$D$18</f>
        <v/>
      </c>
      <c r="BA1794" s="16">
        <f>'Ground truth'!$E$18</f>
        <v/>
      </c>
      <c r="BB1794" s="16">
        <f>'Ground truth'!$F$18</f>
        <v/>
      </c>
      <c r="BC1794" s="16">
        <f>'Ground truth'!$G$18</f>
        <v/>
      </c>
      <c r="BD1794" s="16">
        <f>'Ground truth'!$H$18</f>
        <v/>
      </c>
    </row>
    <row r="1795">
      <c r="A1795" s="3" t="inlineStr">
        <is>
          <t>Battery</t>
        </is>
      </c>
      <c r="B1795" s="8" t="n">
        <v>1</v>
      </c>
      <c r="C1795" s="8" t="n">
        <v>1</v>
      </c>
      <c r="D1795" s="8" t="n">
        <v>0</v>
      </c>
      <c r="E1795" s="8" t="n">
        <v>0</v>
      </c>
      <c r="F1795" s="8" t="n">
        <v>0</v>
      </c>
      <c r="G1795" s="8" t="n">
        <v>1</v>
      </c>
      <c r="H1795" s="8" t="n">
        <v>0</v>
      </c>
      <c r="J1795" s="8" t="n">
        <v>1</v>
      </c>
      <c r="K1795" s="8" t="n">
        <v>1</v>
      </c>
      <c r="L1795" s="8" t="n">
        <v>1</v>
      </c>
      <c r="M1795" s="8" t="n">
        <v>0</v>
      </c>
      <c r="N1795" s="8" t="n">
        <v>1</v>
      </c>
      <c r="O1795" s="8" t="n">
        <v>1</v>
      </c>
      <c r="P1795" s="8" t="n">
        <v>0</v>
      </c>
      <c r="R1795" s="8" t="n">
        <v>1</v>
      </c>
      <c r="S1795" s="8" t="n">
        <v>1</v>
      </c>
      <c r="T1795" s="8" t="n">
        <v>1</v>
      </c>
      <c r="U1795" s="8" t="n">
        <v>0</v>
      </c>
      <c r="V1795" s="8" t="n">
        <v>1</v>
      </c>
      <c r="W1795" s="8" t="n">
        <v>1</v>
      </c>
      <c r="X1795" s="8" t="n">
        <v>0</v>
      </c>
      <c r="Z1795" s="8" t="n">
        <v>1</v>
      </c>
      <c r="AA1795" s="8" t="n">
        <v>1</v>
      </c>
      <c r="AB1795" s="8" t="n">
        <v>1</v>
      </c>
      <c r="AC1795" s="8" t="n">
        <v>0</v>
      </c>
      <c r="AD1795" s="8" t="n">
        <v>1</v>
      </c>
      <c r="AE1795" s="8" t="n">
        <v>1</v>
      </c>
      <c r="AF1795" s="8" t="n">
        <v>0</v>
      </c>
      <c r="AH1795" s="8" t="n">
        <v>1</v>
      </c>
      <c r="AI1795" s="8" t="n">
        <v>1</v>
      </c>
      <c r="AJ1795" s="8" t="n">
        <v>1</v>
      </c>
      <c r="AK1795" s="8" t="n">
        <v>0</v>
      </c>
      <c r="AL1795" s="8" t="n">
        <v>1</v>
      </c>
      <c r="AM1795" s="8" t="n">
        <v>1</v>
      </c>
      <c r="AN1795" s="8" t="n">
        <v>0</v>
      </c>
      <c r="AP1795" s="8">
        <f>IF(($B$1795&lt;&gt;2)+($J$1795&lt;&gt;2)+($R$1795&lt;&gt;2)+($Z$1795&lt;&gt;2)+($AH$1795&lt;&gt;2)=0,2,IF((($B$1795&lt;&gt;2)*$B$1795+($J$1795&lt;&gt;2)*$J$1795+($R$1795&lt;&gt;2)*$R$1795+($Z$1795&lt;&gt;2)*$Z$1795+($AH$1795&lt;&gt;2)*$AH$1795)/(($B$1795&lt;&gt;2)+($J$1795&lt;&gt;2)+($R$1795&lt;&gt;2)+($Z$1795&lt;&gt;2)+($AH$1795&lt;&gt;2))&gt;=0.5,1,0))</f>
        <v/>
      </c>
      <c r="AQ1795" s="8">
        <f>IF(($C$1795&lt;&gt;2)+($K$1795&lt;&gt;2)+($S$1795&lt;&gt;2)+($AA$1795&lt;&gt;2)+($AI$1795&lt;&gt;2)=0,2,IF((($C$1795&lt;&gt;2)*$C$1795+($K$1795&lt;&gt;2)*$K$1795+($S$1795&lt;&gt;2)*$S$1795+($AA$1795&lt;&gt;2)*$AA$1795+($AI$1795&lt;&gt;2)*$AI$1795)/(($C$1795&lt;&gt;2)+($K$1795&lt;&gt;2)+($S$1795&lt;&gt;2)+($AA$1795&lt;&gt;2)+($AI$1795&lt;&gt;2))&gt;=0.5,1,0))</f>
        <v/>
      </c>
      <c r="AR1795" s="8">
        <f>IF(($D$1795&lt;&gt;2)+($L$1795&lt;&gt;2)+($T$1795&lt;&gt;2)+($AB$1795&lt;&gt;2)+($AJ$1795&lt;&gt;2)=0,2,IF((($D$1795&lt;&gt;2)*$D$1795+($L$1795&lt;&gt;2)*$L$1795+($T$1795&lt;&gt;2)*$T$1795+($AB$1795&lt;&gt;2)*$AB$1795+($AJ$1795&lt;&gt;2)*$AJ$1795)/(($D$1795&lt;&gt;2)+($L$1795&lt;&gt;2)+($T$1795&lt;&gt;2)+($AB$1795&lt;&gt;2)+($AJ$1795&lt;&gt;2))&gt;=0.5,1,0))</f>
        <v/>
      </c>
      <c r="AS1795" s="8">
        <f>IF(($E$1795&lt;&gt;2)+($M$1795&lt;&gt;2)+($U$1795&lt;&gt;2)+($AC$1795&lt;&gt;2)+($AK$1795&lt;&gt;2)=0,2,IF((($E$1795&lt;&gt;2)*$E$1795+($M$1795&lt;&gt;2)*$M$1795+($U$1795&lt;&gt;2)*$U$1795+($AC$1795&lt;&gt;2)*$AC$1795+($AK$1795&lt;&gt;2)*$AK$1795)/(($E$1795&lt;&gt;2)+($M$1795&lt;&gt;2)+($U$1795&lt;&gt;2)+($AC$1795&lt;&gt;2)+($AK$1795&lt;&gt;2))&gt;=0.5,1,0))</f>
        <v/>
      </c>
      <c r="AT1795" s="8">
        <f>IF(($F$1795&lt;&gt;2)+($N$1795&lt;&gt;2)+($V$1795&lt;&gt;2)+($AD$1795&lt;&gt;2)+($AL$1795&lt;&gt;2)=0,2,IF((($F$1795&lt;&gt;2)*$F$1795+($N$1795&lt;&gt;2)*$N$1795+($V$1795&lt;&gt;2)*$V$1795+($AD$1795&lt;&gt;2)*$AD$1795+($AL$1795&lt;&gt;2)*$AL$1795)/(($F$1795&lt;&gt;2)+($N$1795&lt;&gt;2)+($V$1795&lt;&gt;2)+($AD$1795&lt;&gt;2)+($AL$1795&lt;&gt;2))&gt;=0.5,1,0))</f>
        <v/>
      </c>
      <c r="AU1795" s="8">
        <f>IF(($G$1795&lt;&gt;2)+($O$1795&lt;&gt;2)+($W$1795&lt;&gt;2)+($AE$1795&lt;&gt;2)+($AM$1795&lt;&gt;2)=0,2,IF((($G$1795&lt;&gt;2)*$G$1795+($O$1795&lt;&gt;2)*$O$1795+($W$1795&lt;&gt;2)*$W$1795+($AE$1795&lt;&gt;2)*$AE$1795+($AM$1795&lt;&gt;2)*$AM$1795)/(($G$1795&lt;&gt;2)+($O$1795&lt;&gt;2)+($W$1795&lt;&gt;2)+($AE$1795&lt;&gt;2)+($AM$1795&lt;&gt;2))&gt;=0.5,1,0))</f>
        <v/>
      </c>
      <c r="AV1795" s="8">
        <f>IF(($H$1795&lt;&gt;2)+($P$1795&lt;&gt;2)+($X$1795&lt;&gt;2)+($AF$1795&lt;&gt;2)+($AN$1795&lt;&gt;2)=0,2,IF((($H$1795&lt;&gt;2)*$H$1795+($P$1795&lt;&gt;2)*$P$1795+($X$1795&lt;&gt;2)*$X$1795+($AF$1795&lt;&gt;2)*$AF$1795+($AN$1795&lt;&gt;2)*$AN$1795)/(($H$1795&lt;&gt;2)+($P$1795&lt;&gt;2)+($X$1795&lt;&gt;2)+($AF$1795&lt;&gt;2)+($AN$1795&lt;&gt;2))&gt;=0.5,1,0))</f>
        <v/>
      </c>
      <c r="AX1795" s="16">
        <f>'Ground truth'!$B$19</f>
        <v/>
      </c>
      <c r="AY1795" s="16">
        <f>'Ground truth'!$C$19</f>
        <v/>
      </c>
      <c r="AZ1795" s="16">
        <f>'Ground truth'!$D$19</f>
        <v/>
      </c>
      <c r="BA1795" s="16">
        <f>'Ground truth'!$E$19</f>
        <v/>
      </c>
      <c r="BB1795" s="16">
        <f>'Ground truth'!$F$19</f>
        <v/>
      </c>
      <c r="BC1795" s="16">
        <f>'Ground truth'!$G$19</f>
        <v/>
      </c>
      <c r="BD1795" s="16">
        <f>'Ground truth'!$H$19</f>
        <v/>
      </c>
    </row>
    <row r="1796">
      <c r="A1796" s="3" t="inlineStr">
        <is>
          <t>Housing</t>
        </is>
      </c>
      <c r="B1796" s="8" t="n">
        <v>1</v>
      </c>
      <c r="C1796" s="8" t="n">
        <v>0</v>
      </c>
      <c r="D1796" s="8" t="n">
        <v>0</v>
      </c>
      <c r="E1796" s="8" t="n">
        <v>0</v>
      </c>
      <c r="F1796" s="8" t="n">
        <v>0</v>
      </c>
      <c r="G1796" s="8" t="n">
        <v>0</v>
      </c>
      <c r="H1796" s="8" t="n">
        <v>1</v>
      </c>
      <c r="J1796" s="8" t="n">
        <v>0</v>
      </c>
      <c r="K1796" s="8" t="n">
        <v>0</v>
      </c>
      <c r="L1796" s="8" t="n">
        <v>0</v>
      </c>
      <c r="M1796" s="8" t="n">
        <v>0</v>
      </c>
      <c r="N1796" s="8" t="n">
        <v>0</v>
      </c>
      <c r="O1796" s="8" t="n">
        <v>0</v>
      </c>
      <c r="P1796" s="8" t="n">
        <v>1</v>
      </c>
      <c r="R1796" s="8" t="n">
        <v>0</v>
      </c>
      <c r="S1796" s="8" t="n">
        <v>0</v>
      </c>
      <c r="T1796" s="8" t="n">
        <v>0</v>
      </c>
      <c r="U1796" s="8" t="n">
        <v>0</v>
      </c>
      <c r="V1796" s="8" t="n">
        <v>0</v>
      </c>
      <c r="W1796" s="8" t="n">
        <v>0</v>
      </c>
      <c r="X1796" s="8" t="n">
        <v>1</v>
      </c>
      <c r="Z1796" s="8" t="n">
        <v>0</v>
      </c>
      <c r="AA1796" s="8" t="n">
        <v>0</v>
      </c>
      <c r="AB1796" s="8" t="n">
        <v>0</v>
      </c>
      <c r="AC1796" s="8" t="n">
        <v>0</v>
      </c>
      <c r="AD1796" s="8" t="n">
        <v>0</v>
      </c>
      <c r="AE1796" s="8" t="n">
        <v>0</v>
      </c>
      <c r="AF1796" s="8" t="n">
        <v>1</v>
      </c>
      <c r="AH1796" s="8" t="n">
        <v>0</v>
      </c>
      <c r="AI1796" s="8" t="n">
        <v>0</v>
      </c>
      <c r="AJ1796" s="8" t="n">
        <v>0</v>
      </c>
      <c r="AK1796" s="8" t="n">
        <v>0</v>
      </c>
      <c r="AL1796" s="8" t="n">
        <v>0</v>
      </c>
      <c r="AM1796" s="8" t="n">
        <v>0</v>
      </c>
      <c r="AN1796" s="8" t="n">
        <v>1</v>
      </c>
      <c r="AP1796" s="8">
        <f>IF(($B$1796&lt;&gt;2)+($J$1796&lt;&gt;2)+($R$1796&lt;&gt;2)+($Z$1796&lt;&gt;2)+($AH$1796&lt;&gt;2)=0,2,IF((($B$1796&lt;&gt;2)*$B$1796+($J$1796&lt;&gt;2)*$J$1796+($R$1796&lt;&gt;2)*$R$1796+($Z$1796&lt;&gt;2)*$Z$1796+($AH$1796&lt;&gt;2)*$AH$1796)/(($B$1796&lt;&gt;2)+($J$1796&lt;&gt;2)+($R$1796&lt;&gt;2)+($Z$1796&lt;&gt;2)+($AH$1796&lt;&gt;2))&gt;=0.5,1,0))</f>
        <v/>
      </c>
      <c r="AQ1796" s="8">
        <f>IF(($C$1796&lt;&gt;2)+($K$1796&lt;&gt;2)+($S$1796&lt;&gt;2)+($AA$1796&lt;&gt;2)+($AI$1796&lt;&gt;2)=0,2,IF((($C$1796&lt;&gt;2)*$C$1796+($K$1796&lt;&gt;2)*$K$1796+($S$1796&lt;&gt;2)*$S$1796+($AA$1796&lt;&gt;2)*$AA$1796+($AI$1796&lt;&gt;2)*$AI$1796)/(($C$1796&lt;&gt;2)+($K$1796&lt;&gt;2)+($S$1796&lt;&gt;2)+($AA$1796&lt;&gt;2)+($AI$1796&lt;&gt;2))&gt;=0.5,1,0))</f>
        <v/>
      </c>
      <c r="AR1796" s="8">
        <f>IF(($D$1796&lt;&gt;2)+($L$1796&lt;&gt;2)+($T$1796&lt;&gt;2)+($AB$1796&lt;&gt;2)+($AJ$1796&lt;&gt;2)=0,2,IF((($D$1796&lt;&gt;2)*$D$1796+($L$1796&lt;&gt;2)*$L$1796+($T$1796&lt;&gt;2)*$T$1796+($AB$1796&lt;&gt;2)*$AB$1796+($AJ$1796&lt;&gt;2)*$AJ$1796)/(($D$1796&lt;&gt;2)+($L$1796&lt;&gt;2)+($T$1796&lt;&gt;2)+($AB$1796&lt;&gt;2)+($AJ$1796&lt;&gt;2))&gt;=0.5,1,0))</f>
        <v/>
      </c>
      <c r="AS1796" s="8">
        <f>IF(($E$1796&lt;&gt;2)+($M$1796&lt;&gt;2)+($U$1796&lt;&gt;2)+($AC$1796&lt;&gt;2)+($AK$1796&lt;&gt;2)=0,2,IF((($E$1796&lt;&gt;2)*$E$1796+($M$1796&lt;&gt;2)*$M$1796+($U$1796&lt;&gt;2)*$U$1796+($AC$1796&lt;&gt;2)*$AC$1796+($AK$1796&lt;&gt;2)*$AK$1796)/(($E$1796&lt;&gt;2)+($M$1796&lt;&gt;2)+($U$1796&lt;&gt;2)+($AC$1796&lt;&gt;2)+($AK$1796&lt;&gt;2))&gt;=0.5,1,0))</f>
        <v/>
      </c>
      <c r="AT1796" s="8">
        <f>IF(($F$1796&lt;&gt;2)+($N$1796&lt;&gt;2)+($V$1796&lt;&gt;2)+($AD$1796&lt;&gt;2)+($AL$1796&lt;&gt;2)=0,2,IF((($F$1796&lt;&gt;2)*$F$1796+($N$1796&lt;&gt;2)*$N$1796+($V$1796&lt;&gt;2)*$V$1796+($AD$1796&lt;&gt;2)*$AD$1796+($AL$1796&lt;&gt;2)*$AL$1796)/(($F$1796&lt;&gt;2)+($N$1796&lt;&gt;2)+($V$1796&lt;&gt;2)+($AD$1796&lt;&gt;2)+($AL$1796&lt;&gt;2))&gt;=0.5,1,0))</f>
        <v/>
      </c>
      <c r="AU1796" s="8">
        <f>IF(($G$1796&lt;&gt;2)+($O$1796&lt;&gt;2)+($W$1796&lt;&gt;2)+($AE$1796&lt;&gt;2)+($AM$1796&lt;&gt;2)=0,2,IF((($G$1796&lt;&gt;2)*$G$1796+($O$1796&lt;&gt;2)*$O$1796+($W$1796&lt;&gt;2)*$W$1796+($AE$1796&lt;&gt;2)*$AE$1796+($AM$1796&lt;&gt;2)*$AM$1796)/(($G$1796&lt;&gt;2)+($O$1796&lt;&gt;2)+($W$1796&lt;&gt;2)+($AE$1796&lt;&gt;2)+($AM$1796&lt;&gt;2))&gt;=0.5,1,0))</f>
        <v/>
      </c>
      <c r="AV1796" s="8">
        <f>IF(($H$1796&lt;&gt;2)+($P$1796&lt;&gt;2)+($X$1796&lt;&gt;2)+($AF$1796&lt;&gt;2)+($AN$1796&lt;&gt;2)=0,2,IF((($H$1796&lt;&gt;2)*$H$1796+($P$1796&lt;&gt;2)*$P$1796+($X$1796&lt;&gt;2)*$X$1796+($AF$1796&lt;&gt;2)*$AF$1796+($AN$1796&lt;&gt;2)*$AN$1796)/(($H$1796&lt;&gt;2)+($P$1796&lt;&gt;2)+($X$1796&lt;&gt;2)+($AF$1796&lt;&gt;2)+($AN$1796&lt;&gt;2))&gt;=0.5,1,0))</f>
        <v/>
      </c>
      <c r="AX1796" s="16">
        <f>'Ground truth'!$B$20</f>
        <v/>
      </c>
      <c r="AY1796" s="16">
        <f>'Ground truth'!$C$20</f>
        <v/>
      </c>
      <c r="AZ1796" s="16">
        <f>'Ground truth'!$D$20</f>
        <v/>
      </c>
      <c r="BA1796" s="16">
        <f>'Ground truth'!$E$20</f>
        <v/>
      </c>
      <c r="BB1796" s="16">
        <f>'Ground truth'!$F$20</f>
        <v/>
      </c>
      <c r="BC1796" s="16">
        <f>'Ground truth'!$G$20</f>
        <v/>
      </c>
      <c r="BD1796" s="16">
        <f>'Ground truth'!$H$20</f>
        <v/>
      </c>
    </row>
    <row r="1798">
      <c r="A1798" s="17" t="inlineStr">
        <is>
          <t>metrics — confident-only (unsure excluded from denominators)</t>
        </is>
      </c>
      <c r="B1798" s="10" t="inlineStr">
        <is>
          <t>run 1</t>
        </is>
      </c>
      <c r="C1798" s="10" t="inlineStr">
        <is>
          <t>run 2</t>
        </is>
      </c>
      <c r="D1798" s="10" t="inlineStr">
        <is>
          <t>run 3</t>
        </is>
      </c>
      <c r="E1798" s="10" t="inlineStr">
        <is>
          <t>run 4</t>
        </is>
      </c>
      <c r="F1798" s="10" t="inlineStr">
        <is>
          <t>run 5</t>
        </is>
      </c>
      <c r="G1798" s="10" t="inlineStr">
        <is>
          <t>avg-matrix</t>
        </is>
      </c>
      <c r="H1798" s="10" t="inlineStr">
        <is>
          <t>mean</t>
        </is>
      </c>
      <c r="I1798" s="10" t="inlineStr">
        <is>
          <t>std (pop.)</t>
        </is>
      </c>
      <c r="J1798" s="17" t="inlineStr">
        <is>
          <t>notes</t>
        </is>
      </c>
    </row>
    <row r="1799">
      <c r="A1799" s="7" t="inlineStr">
        <is>
          <t>TP</t>
        </is>
      </c>
      <c r="B1799" s="7">
        <f>SUMPRODUCT(($B$1790:$H$1796=1)*('Ground truth'!$B$14:$H$20=1))</f>
        <v/>
      </c>
      <c r="C1799" s="7">
        <f>SUMPRODUCT(($J$1790:$P$1796=1)*('Ground truth'!$B$14:$H$20=1))</f>
        <v/>
      </c>
      <c r="D1799" s="7">
        <f>SUMPRODUCT(($R$1790:$X$1796=1)*('Ground truth'!$B$14:$H$20=1))</f>
        <v/>
      </c>
      <c r="E1799" s="7">
        <f>SUMPRODUCT(($Z$1790:$AF$1796=1)*('Ground truth'!$B$14:$H$20=1))</f>
        <v/>
      </c>
      <c r="F1799" s="7">
        <f>SUMPRODUCT(($AH$1790:$AN$1796=1)*('Ground truth'!$B$14:$H$20=1))</f>
        <v/>
      </c>
      <c r="G1799" s="7">
        <f>SUMPRODUCT(($AP$1790:$AV$1796=1)*('Ground truth'!$B$14:$H$20=1))</f>
        <v/>
      </c>
      <c r="H1799" s="12">
        <f>AVERAGE($B$1799:$F$1799)</f>
        <v/>
      </c>
      <c r="I1799" s="12">
        <f>STDEV.P($B$1799:$F$1799)</f>
        <v/>
      </c>
    </row>
    <row r="1800">
      <c r="A1800" s="7" t="inlineStr">
        <is>
          <t>TN</t>
        </is>
      </c>
      <c r="B1800" s="7">
        <f>SUMPRODUCT(($B$1790:$H$1796=0)*('Ground truth'!$B$14:$H$20=0))</f>
        <v/>
      </c>
      <c r="C1800" s="7">
        <f>SUMPRODUCT(($J$1790:$P$1796=0)*('Ground truth'!$B$14:$H$20=0))</f>
        <v/>
      </c>
      <c r="D1800" s="7">
        <f>SUMPRODUCT(($R$1790:$X$1796=0)*('Ground truth'!$B$14:$H$20=0))</f>
        <v/>
      </c>
      <c r="E1800" s="7">
        <f>SUMPRODUCT(($Z$1790:$AF$1796=0)*('Ground truth'!$B$14:$H$20=0))</f>
        <v/>
      </c>
      <c r="F1800" s="7">
        <f>SUMPRODUCT(($AH$1790:$AN$1796=0)*('Ground truth'!$B$14:$H$20=0))</f>
        <v/>
      </c>
      <c r="G1800" s="7">
        <f>SUMPRODUCT(($AP$1790:$AV$1796=0)*('Ground truth'!$B$14:$H$20=0))</f>
        <v/>
      </c>
      <c r="H1800" s="12">
        <f>AVERAGE($B$1800:$F$1800)</f>
        <v/>
      </c>
      <c r="I1800" s="12">
        <f>STDEV.P($B$1800:$F$1800)</f>
        <v/>
      </c>
    </row>
    <row r="1801">
      <c r="A1801" s="7" t="inlineStr">
        <is>
          <t>FP</t>
        </is>
      </c>
      <c r="B1801" s="7">
        <f>SUMPRODUCT(($B$1790:$H$1796=1)*('Ground truth'!$B$14:$H$20=0))</f>
        <v/>
      </c>
      <c r="C1801" s="7">
        <f>SUMPRODUCT(($J$1790:$P$1796=1)*('Ground truth'!$B$14:$H$20=0))</f>
        <v/>
      </c>
      <c r="D1801" s="7">
        <f>SUMPRODUCT(($R$1790:$X$1796=1)*('Ground truth'!$B$14:$H$20=0))</f>
        <v/>
      </c>
      <c r="E1801" s="7">
        <f>SUMPRODUCT(($Z$1790:$AF$1796=1)*('Ground truth'!$B$14:$H$20=0))</f>
        <v/>
      </c>
      <c r="F1801" s="7">
        <f>SUMPRODUCT(($AH$1790:$AN$1796=1)*('Ground truth'!$B$14:$H$20=0))</f>
        <v/>
      </c>
      <c r="G1801" s="7">
        <f>SUMPRODUCT(($AP$1790:$AV$1796=1)*('Ground truth'!$B$14:$H$20=0))</f>
        <v/>
      </c>
      <c r="H1801" s="12">
        <f>AVERAGE($B$1801:$F$1801)</f>
        <v/>
      </c>
      <c r="I1801" s="12">
        <f>STDEV.P($B$1801:$F$1801)</f>
        <v/>
      </c>
    </row>
    <row r="1802">
      <c r="A1802" s="7" t="inlineStr">
        <is>
          <t>FN</t>
        </is>
      </c>
      <c r="B1802" s="7">
        <f>SUMPRODUCT(($B$1790:$H$1796=0)*('Ground truth'!$B$14:$H$20=1))</f>
        <v/>
      </c>
      <c r="C1802" s="7">
        <f>SUMPRODUCT(($J$1790:$P$1796=0)*('Ground truth'!$B$14:$H$20=1))</f>
        <v/>
      </c>
      <c r="D1802" s="7">
        <f>SUMPRODUCT(($R$1790:$X$1796=0)*('Ground truth'!$B$14:$H$20=1))</f>
        <v/>
      </c>
      <c r="E1802" s="7">
        <f>SUMPRODUCT(($Z$1790:$AF$1796=0)*('Ground truth'!$B$14:$H$20=1))</f>
        <v/>
      </c>
      <c r="F1802" s="7">
        <f>SUMPRODUCT(($AH$1790:$AN$1796=0)*('Ground truth'!$B$14:$H$20=1))</f>
        <v/>
      </c>
      <c r="G1802" s="7">
        <f>SUMPRODUCT(($AP$1790:$AV$1796=0)*('Ground truth'!$B$14:$H$20=1))</f>
        <v/>
      </c>
      <c r="H1802" s="12">
        <f>AVERAGE($B$1802:$F$1802)</f>
        <v/>
      </c>
      <c r="I1802" s="12">
        <f>STDEV.P($B$1802:$F$1802)</f>
        <v/>
      </c>
    </row>
    <row r="1803">
      <c r="A1803" s="4" t="inlineStr">
        <is>
          <t>Precision</t>
        </is>
      </c>
      <c r="B1803" s="12">
        <f>IFERROR($B$1799/($B$1799+$B$1801),0)</f>
        <v/>
      </c>
      <c r="C1803" s="12">
        <f>IFERROR($C$1799/($C$1799+$C$1801),0)</f>
        <v/>
      </c>
      <c r="D1803" s="12">
        <f>IFERROR($D$1799/($D$1799+$D$1801),0)</f>
        <v/>
      </c>
      <c r="E1803" s="12">
        <f>IFERROR($E$1799/($E$1799+$E$1801),0)</f>
        <v/>
      </c>
      <c r="F1803" s="12">
        <f>IFERROR($F$1799/($F$1799+$F$1801),0)</f>
        <v/>
      </c>
      <c r="G1803" s="12">
        <f>IFERROR($G$1799/($G$1799+$G$1801),0)</f>
        <v/>
      </c>
      <c r="H1803" s="18">
        <f>AVERAGE($B$1803:$F$1803)</f>
        <v/>
      </c>
      <c r="I1803" s="18">
        <f>STDEV.P($B$1803:$F$1803)</f>
        <v/>
      </c>
    </row>
    <row r="1804">
      <c r="A1804" s="4" t="inlineStr">
        <is>
          <t>Recall</t>
        </is>
      </c>
      <c r="B1804" s="12">
        <f>IFERROR($B$1799/($B$1799+$B$1802),0)</f>
        <v/>
      </c>
      <c r="C1804" s="12">
        <f>IFERROR($C$1799/($C$1799+$C$1802),0)</f>
        <v/>
      </c>
      <c r="D1804" s="12">
        <f>IFERROR($D$1799/($D$1799+$D$1802),0)</f>
        <v/>
      </c>
      <c r="E1804" s="12">
        <f>IFERROR($E$1799/($E$1799+$E$1802),0)</f>
        <v/>
      </c>
      <c r="F1804" s="12">
        <f>IFERROR($F$1799/($F$1799+$F$1802),0)</f>
        <v/>
      </c>
      <c r="G1804" s="12">
        <f>IFERROR($G$1799/($G$1799+$G$1802),0)</f>
        <v/>
      </c>
      <c r="H1804" s="18">
        <f>AVERAGE($B$1804:$F$1804)</f>
        <v/>
      </c>
      <c r="I1804" s="18">
        <f>STDEV.P($B$1804:$F$1804)</f>
        <v/>
      </c>
    </row>
    <row r="1805">
      <c r="A1805" s="4" t="inlineStr">
        <is>
          <t>F1</t>
        </is>
      </c>
      <c r="B1805" s="12">
        <f>IFERROR(2*$B$1803*$B$1804/($B$1803+$B$1804),0)</f>
        <v/>
      </c>
      <c r="C1805" s="12">
        <f>IFERROR(2*$C$1803*$C$1804/($C$1803+$C$1804),0)</f>
        <v/>
      </c>
      <c r="D1805" s="12">
        <f>IFERROR(2*$D$1803*$D$1804/($D$1803+$D$1804),0)</f>
        <v/>
      </c>
      <c r="E1805" s="12">
        <f>IFERROR(2*$E$1803*$E$1804/($E$1803+$E$1804),0)</f>
        <v/>
      </c>
      <c r="F1805" s="12">
        <f>IFERROR(2*$F$1803*$F$1804/($F$1803+$F$1804),0)</f>
        <v/>
      </c>
      <c r="G1805" s="12">
        <f>IFERROR(2*$G$1803*$G$1804/($G$1803+$G$1804),0)</f>
        <v/>
      </c>
      <c r="H1805" s="18">
        <f>AVERAGE($B$1805:$F$1805)</f>
        <v/>
      </c>
      <c r="I1805" s="18">
        <f>STDEV.P($B$1805:$F$1805)</f>
        <v/>
      </c>
    </row>
    <row r="1806">
      <c r="A1806" s="4" t="inlineStr">
        <is>
          <t>Accuracy</t>
        </is>
      </c>
      <c r="B1806" s="12">
        <f>IFERROR(($B$1799+$B$1800)/($B$1799+$B$1800+$B$1801+$B$1802),0)</f>
        <v/>
      </c>
      <c r="C1806" s="12">
        <f>IFERROR(($C$1799+$C$1800)/($C$1799+$C$1800+$C$1801+$C$1802),0)</f>
        <v/>
      </c>
      <c r="D1806" s="12">
        <f>IFERROR(($D$1799+$D$1800)/($D$1799+$D$1800+$D$1801+$D$1802),0)</f>
        <v/>
      </c>
      <c r="E1806" s="12">
        <f>IFERROR(($E$1799+$E$1800)/($E$1799+$E$1800+$E$1801+$E$1802),0)</f>
        <v/>
      </c>
      <c r="F1806" s="12">
        <f>IFERROR(($F$1799+$F$1800)/($F$1799+$F$1800+$F$1801+$F$1802),0)</f>
        <v/>
      </c>
      <c r="G1806" s="12">
        <f>IFERROR(($G$1799+$G$1800)/($G$1799+$G$1800+$G$1801+$G$1802),0)</f>
        <v/>
      </c>
      <c r="H1806" s="18">
        <f>AVERAGE($B$1806:$F$1806)</f>
        <v/>
      </c>
      <c r="I1806" s="18">
        <f>STDEV.P($B$1806:$F$1806)</f>
        <v/>
      </c>
    </row>
    <row r="1807">
      <c r="A1807" s="4" t="inlineStr">
        <is>
          <t>Edit distance</t>
        </is>
      </c>
      <c r="B1807" s="12">
        <f>SUMPRODUCT(ABS('Ground truth'!$B$14:$H$20-$B$1790:$H$1796))</f>
        <v/>
      </c>
      <c r="C1807" s="12">
        <f>SUMPRODUCT(ABS('Ground truth'!$B$14:$H$20-$J$1790:$P$1796))</f>
        <v/>
      </c>
      <c r="D1807" s="12">
        <f>SUMPRODUCT(ABS('Ground truth'!$B$14:$H$20-$R$1790:$X$1796))</f>
        <v/>
      </c>
      <c r="E1807" s="12">
        <f>SUMPRODUCT(ABS('Ground truth'!$B$14:$H$20-$Z$1790:$AF$1796))</f>
        <v/>
      </c>
      <c r="F1807" s="12">
        <f>SUMPRODUCT(ABS('Ground truth'!$B$14:$H$20-$AH$1790:$AN$1796))</f>
        <v/>
      </c>
      <c r="G1807" s="12">
        <f>SUMPRODUCT(ABS('Ground truth'!$B$14:$H$20-$AP$1790:$AV$1796))</f>
        <v/>
      </c>
      <c r="H1807" s="18">
        <f>AVERAGE($B$1807:$F$1807)</f>
        <v/>
      </c>
      <c r="I1807" s="18">
        <f>STDEV.P($B$1807:$F$1807)</f>
        <v/>
      </c>
    </row>
    <row r="1808">
      <c r="A1808" s="4" t="inlineStr">
        <is>
          <t>Spectral distance</t>
        </is>
      </c>
      <c r="B1808" s="12">
        <f>SQRT(SUMPRODUCT(('Ground truth'!$K$14:$K$20-$B$1819:$B$1825)^2))</f>
        <v/>
      </c>
      <c r="C1808" s="12">
        <f>SQRT(SUMPRODUCT(('Ground truth'!$K$14:$K$20-$C$1819:$C$1825)^2))</f>
        <v/>
      </c>
      <c r="D1808" s="12">
        <f>SQRT(SUMPRODUCT(('Ground truth'!$K$14:$K$20-$D$1819:$D$1825)^2))</f>
        <v/>
      </c>
      <c r="E1808" s="12">
        <f>SQRT(SUMPRODUCT(('Ground truth'!$K$14:$K$20-$E$1819:$E$1825)^2))</f>
        <v/>
      </c>
      <c r="F1808" s="12">
        <f>SQRT(SUMPRODUCT(('Ground truth'!$K$14:$K$20-$F$1819:$F$1825)^2))</f>
        <v/>
      </c>
      <c r="G1808" s="12">
        <f>SQRT(SUMPRODUCT(('Ground truth'!$K$14:$K$20-$G$1819:$G$1825)^2))</f>
        <v/>
      </c>
      <c r="H1808" s="18">
        <f>AVERAGE($B$1808:$F$1808)</f>
        <v/>
      </c>
      <c r="I1808" s="18">
        <f>STDEV.P($B$1808:$F$1808)</f>
        <v/>
      </c>
    </row>
    <row r="1809">
      <c r="A1809" s="4" t="inlineStr">
        <is>
          <t>Unsure cells</t>
        </is>
      </c>
      <c r="B1809" s="7">
        <f>COUNTIF($B$1790:$H$1796,2)</f>
        <v/>
      </c>
      <c r="C1809" s="7">
        <f>COUNTIF($J$1790:$P$1796,2)</f>
        <v/>
      </c>
      <c r="D1809" s="7">
        <f>COUNTIF($R$1790:$X$1796,2)</f>
        <v/>
      </c>
      <c r="E1809" s="7">
        <f>COUNTIF($Z$1790:$AF$1796,2)</f>
        <v/>
      </c>
      <c r="F1809" s="7">
        <f>COUNTIF($AH$1790:$AN$1796,2)</f>
        <v/>
      </c>
      <c r="G1809" s="7">
        <f>COUNTIF($AP$1790:$AV$1796,2)</f>
        <v/>
      </c>
      <c r="H1809" s="12">
        <f>AVERAGE($B$1809:$F$1809)</f>
        <v/>
      </c>
      <c r="I1809" s="12">
        <f>STDEV.P($B$1809:$F$1809)</f>
        <v/>
      </c>
    </row>
    <row r="1810">
      <c r="A1810" s="3" t="inlineStr">
        <is>
          <t>eigenvalues (real part, numpy order; pasted)</t>
        </is>
      </c>
    </row>
    <row r="1811">
      <c r="A1811" s="3" t="inlineStr">
        <is>
          <t xml:space="preserve">  λ1</t>
        </is>
      </c>
      <c r="B1811" s="19" t="n">
        <v>4.144791864877347</v>
      </c>
      <c r="C1811" s="19" t="n">
        <v>4.690306445883317</v>
      </c>
      <c r="D1811" s="19" t="n">
        <v>4.690306445883317</v>
      </c>
      <c r="E1811" s="19" t="n">
        <v>4.690306445883317</v>
      </c>
      <c r="F1811" s="19" t="n">
        <v>4.690306445883317</v>
      </c>
      <c r="G1811" s="19" t="n">
        <v>4.690306445883317</v>
      </c>
    </row>
    <row r="1812">
      <c r="A1812" s="3" t="inlineStr">
        <is>
          <t xml:space="preserve">  λ2</t>
        </is>
      </c>
      <c r="B1812" s="19" t="n">
        <v>-1.215786776991289</v>
      </c>
      <c r="C1812" s="19" t="n">
        <v>1.753441478306286</v>
      </c>
      <c r="D1812" s="19" t="n">
        <v>1.753441478306286</v>
      </c>
      <c r="E1812" s="19" t="n">
        <v>1.753441478306286</v>
      </c>
      <c r="F1812" s="19" t="n">
        <v>1.753441478306286</v>
      </c>
      <c r="G1812" s="19" t="n">
        <v>1.753441478306286</v>
      </c>
    </row>
    <row r="1813">
      <c r="A1813" s="3" t="inlineStr">
        <is>
          <t xml:space="preserve">  λ3</t>
        </is>
      </c>
      <c r="B1813" s="19" t="n">
        <v>-0.341057213078174</v>
      </c>
      <c r="C1813" s="19" t="n">
        <v>-0.8653070649692147</v>
      </c>
      <c r="D1813" s="19" t="n">
        <v>-0.8653070649692147</v>
      </c>
      <c r="E1813" s="19" t="n">
        <v>-0.8653070649692147</v>
      </c>
      <c r="F1813" s="19" t="n">
        <v>-0.8653070649692147</v>
      </c>
      <c r="G1813" s="19" t="n">
        <v>-0.8653070649692147</v>
      </c>
    </row>
    <row r="1814">
      <c r="A1814" s="3" t="inlineStr">
        <is>
          <t xml:space="preserve">  λ4</t>
        </is>
      </c>
      <c r="B1814" s="19" t="n">
        <v>1.841973463953251</v>
      </c>
      <c r="C1814" s="19" t="n">
        <v>6.706681453908933e-17</v>
      </c>
      <c r="D1814" s="19" t="n">
        <v>6.706681453908933e-17</v>
      </c>
      <c r="E1814" s="19" t="n">
        <v>6.706681453908933e-17</v>
      </c>
      <c r="F1814" s="19" t="n">
        <v>6.706681453908933e-17</v>
      </c>
      <c r="G1814" s="19" t="n">
        <v>6.706681453908933e-17</v>
      </c>
    </row>
    <row r="1815">
      <c r="A1815" s="3" t="inlineStr">
        <is>
          <t xml:space="preserve">  λ5</t>
        </is>
      </c>
      <c r="B1815" s="19" t="n">
        <v>1.333128348936821</v>
      </c>
      <c r="C1815" s="19" t="n">
        <v>0.4215591407796136</v>
      </c>
      <c r="D1815" s="19" t="n">
        <v>0.4215591407796136</v>
      </c>
      <c r="E1815" s="19" t="n">
        <v>0.4215591407796136</v>
      </c>
      <c r="F1815" s="19" t="n">
        <v>0.4215591407796136</v>
      </c>
      <c r="G1815" s="19" t="n">
        <v>0.4215591407796136</v>
      </c>
    </row>
    <row r="1816">
      <c r="A1816" s="3" t="inlineStr">
        <is>
          <t xml:space="preserve">  λ6</t>
        </is>
      </c>
      <c r="B1816" s="19" t="n">
        <v>0.2369503123020386</v>
      </c>
      <c r="C1816" s="19" t="n">
        <v>9.256300009021791e-18</v>
      </c>
      <c r="D1816" s="19" t="n">
        <v>9.256300009021791e-18</v>
      </c>
      <c r="E1816" s="19" t="n">
        <v>9.256300009021791e-18</v>
      </c>
      <c r="F1816" s="19" t="n">
        <v>9.256300009021791e-18</v>
      </c>
      <c r="G1816" s="19" t="n">
        <v>9.256300009021791e-18</v>
      </c>
    </row>
    <row r="1817">
      <c r="A1817" s="3" t="inlineStr">
        <is>
          <t xml:space="preserve">  λ7</t>
        </is>
      </c>
      <c r="B1817" s="19" t="n">
        <v>0.9999999999999997</v>
      </c>
      <c r="C1817" s="19" t="n">
        <v>1</v>
      </c>
      <c r="D1817" s="19" t="n">
        <v>1</v>
      </c>
      <c r="E1817" s="19" t="n">
        <v>1</v>
      </c>
      <c r="F1817" s="19" t="n">
        <v>1</v>
      </c>
      <c r="G1817" s="19" t="n">
        <v>1</v>
      </c>
    </row>
    <row r="1818">
      <c r="A1818" s="3" t="inlineStr">
        <is>
          <t>eigenvalues sorted desc (LARGE)</t>
        </is>
      </c>
    </row>
    <row r="1819">
      <c r="A1819" s="3" t="inlineStr">
        <is>
          <t xml:space="preserve">  λ(1)</t>
        </is>
      </c>
      <c r="B1819" s="19">
        <f>LARGE($B$1811:$B$1817,1)</f>
        <v/>
      </c>
      <c r="C1819" s="19">
        <f>LARGE($C$1811:$C$1817,1)</f>
        <v/>
      </c>
      <c r="D1819" s="19">
        <f>LARGE($D$1811:$D$1817,1)</f>
        <v/>
      </c>
      <c r="E1819" s="19">
        <f>LARGE($E$1811:$E$1817,1)</f>
        <v/>
      </c>
      <c r="F1819" s="19">
        <f>LARGE($F$1811:$F$1817,1)</f>
        <v/>
      </c>
      <c r="G1819" s="19">
        <f>LARGE($G$1811:$G$1817,1)</f>
        <v/>
      </c>
    </row>
    <row r="1820">
      <c r="A1820" s="3" t="inlineStr">
        <is>
          <t xml:space="preserve">  λ(2)</t>
        </is>
      </c>
      <c r="B1820" s="19">
        <f>LARGE($B$1811:$B$1817,2)</f>
        <v/>
      </c>
      <c r="C1820" s="19">
        <f>LARGE($C$1811:$C$1817,2)</f>
        <v/>
      </c>
      <c r="D1820" s="19">
        <f>LARGE($D$1811:$D$1817,2)</f>
        <v/>
      </c>
      <c r="E1820" s="19">
        <f>LARGE($E$1811:$E$1817,2)</f>
        <v/>
      </c>
      <c r="F1820" s="19">
        <f>LARGE($F$1811:$F$1817,2)</f>
        <v/>
      </c>
      <c r="G1820" s="19">
        <f>LARGE($G$1811:$G$1817,2)</f>
        <v/>
      </c>
    </row>
    <row r="1821">
      <c r="A1821" s="3" t="inlineStr">
        <is>
          <t xml:space="preserve">  λ(3)</t>
        </is>
      </c>
      <c r="B1821" s="19">
        <f>LARGE($B$1811:$B$1817,3)</f>
        <v/>
      </c>
      <c r="C1821" s="19">
        <f>LARGE($C$1811:$C$1817,3)</f>
        <v/>
      </c>
      <c r="D1821" s="19">
        <f>LARGE($D$1811:$D$1817,3)</f>
        <v/>
      </c>
      <c r="E1821" s="19">
        <f>LARGE($E$1811:$E$1817,3)</f>
        <v/>
      </c>
      <c r="F1821" s="19">
        <f>LARGE($F$1811:$F$1817,3)</f>
        <v/>
      </c>
      <c r="G1821" s="19">
        <f>LARGE($G$1811:$G$1817,3)</f>
        <v/>
      </c>
    </row>
    <row r="1822">
      <c r="A1822" s="3" t="inlineStr">
        <is>
          <t xml:space="preserve">  λ(4)</t>
        </is>
      </c>
      <c r="B1822" s="19">
        <f>LARGE($B$1811:$B$1817,4)</f>
        <v/>
      </c>
      <c r="C1822" s="19">
        <f>LARGE($C$1811:$C$1817,4)</f>
        <v/>
      </c>
      <c r="D1822" s="19">
        <f>LARGE($D$1811:$D$1817,4)</f>
        <v/>
      </c>
      <c r="E1822" s="19">
        <f>LARGE($E$1811:$E$1817,4)</f>
        <v/>
      </c>
      <c r="F1822" s="19">
        <f>LARGE($F$1811:$F$1817,4)</f>
        <v/>
      </c>
      <c r="G1822" s="19">
        <f>LARGE($G$1811:$G$1817,4)</f>
        <v/>
      </c>
    </row>
    <row r="1823">
      <c r="A1823" s="3" t="inlineStr">
        <is>
          <t xml:space="preserve">  λ(5)</t>
        </is>
      </c>
      <c r="B1823" s="19">
        <f>LARGE($B$1811:$B$1817,5)</f>
        <v/>
      </c>
      <c r="C1823" s="19">
        <f>LARGE($C$1811:$C$1817,5)</f>
        <v/>
      </c>
      <c r="D1823" s="19">
        <f>LARGE($D$1811:$D$1817,5)</f>
        <v/>
      </c>
      <c r="E1823" s="19">
        <f>LARGE($E$1811:$E$1817,5)</f>
        <v/>
      </c>
      <c r="F1823" s="19">
        <f>LARGE($F$1811:$F$1817,5)</f>
        <v/>
      </c>
      <c r="G1823" s="19">
        <f>LARGE($G$1811:$G$1817,5)</f>
        <v/>
      </c>
    </row>
    <row r="1824">
      <c r="A1824" s="3" t="inlineStr">
        <is>
          <t xml:space="preserve">  λ(6)</t>
        </is>
      </c>
      <c r="B1824" s="19">
        <f>LARGE($B$1811:$B$1817,6)</f>
        <v/>
      </c>
      <c r="C1824" s="19">
        <f>LARGE($C$1811:$C$1817,6)</f>
        <v/>
      </c>
      <c r="D1824" s="19">
        <f>LARGE($D$1811:$D$1817,6)</f>
        <v/>
      </c>
      <c r="E1824" s="19">
        <f>LARGE($E$1811:$E$1817,6)</f>
        <v/>
      </c>
      <c r="F1824" s="19">
        <f>LARGE($F$1811:$F$1817,6)</f>
        <v/>
      </c>
      <c r="G1824" s="19">
        <f>LARGE($G$1811:$G$1817,6)</f>
        <v/>
      </c>
    </row>
    <row r="1825">
      <c r="A1825" s="3" t="inlineStr">
        <is>
          <t xml:space="preserve">  λ(7)</t>
        </is>
      </c>
      <c r="B1825" s="19">
        <f>LARGE($B$1811:$B$1817,7)</f>
        <v/>
      </c>
      <c r="C1825" s="19">
        <f>LARGE($C$1811:$C$1817,7)</f>
        <v/>
      </c>
      <c r="D1825" s="19">
        <f>LARGE($D$1811:$D$1817,7)</f>
        <v/>
      </c>
      <c r="E1825" s="19">
        <f>LARGE($E$1811:$E$1817,7)</f>
        <v/>
      </c>
      <c r="F1825" s="19">
        <f>LARGE($F$1811:$F$1817,7)</f>
        <v/>
      </c>
      <c r="G1825" s="19">
        <f>LARGE($G$1811:$G$1817,7)</f>
        <v/>
      </c>
    </row>
    <row r="1826">
      <c r="A1826" s="3" t="inlineStr">
        <is>
          <t>check: Σeig − trace (→0)</t>
        </is>
      </c>
      <c r="B1826" s="3">
        <f>ROUND(SUM($B$1811:$B$1817)-($B$1790+$C$1791+$D$1792+$E$1793+$F$1794+$G$1795+$H$1796),6)</f>
        <v/>
      </c>
      <c r="C1826" s="3">
        <f>ROUND(SUM($C$1811:$C$1817)-($J$1790+$K$1791+$L$1792+$M$1793+$N$1794+$O$1795+$P$1796),6)</f>
        <v/>
      </c>
      <c r="D1826" s="3">
        <f>ROUND(SUM($D$1811:$D$1817)-($R$1790+$S$1791+$T$1792+$U$1793+$V$1794+$W$1795+$X$1796),6)</f>
        <v/>
      </c>
      <c r="E1826" s="3">
        <f>ROUND(SUM($E$1811:$E$1817)-($Z$1790+$AA$1791+$AB$1792+$AC$1793+$AD$1794+$AE$1795+$AF$1796),6)</f>
        <v/>
      </c>
      <c r="F1826" s="3">
        <f>ROUND(SUM($F$1811:$F$1817)-($AH$1790+$AI$1791+$AJ$1792+$AK$1793+$AL$1794+$AM$1795+$AN$1796),6)</f>
        <v/>
      </c>
      <c r="G1826" s="3">
        <f>ROUND(SUM($G$1811:$G$1817)-($AP$1790+$AQ$1791+$AR$1792+$AS$1793+$AT$1794+$AU$1795+$AV$1796),6)</f>
        <v/>
      </c>
    </row>
    <row r="1827">
      <c r="A1827" s="3" t="inlineStr">
        <is>
          <t>check: Πeig − det (→0)</t>
        </is>
      </c>
      <c r="B1827" s="3">
        <f>ROUND(MDETERM($B$1790:$H$1796)-PRODUCT($B$1811:$B$1817),6)</f>
        <v/>
      </c>
      <c r="C1827" s="3">
        <f>ROUND(MDETERM($J$1790:$P$1796)-PRODUCT($C$1811:$C$1817),6)</f>
        <v/>
      </c>
      <c r="D1827" s="3">
        <f>ROUND(MDETERM($R$1790:$X$1796)-PRODUCT($D$1811:$D$1817),6)</f>
        <v/>
      </c>
      <c r="E1827" s="3">
        <f>ROUND(MDETERM($Z$1790:$AF$1796)-PRODUCT($E$1811:$E$1817),6)</f>
        <v/>
      </c>
      <c r="F1827" s="3">
        <f>ROUND(MDETERM($AH$1790:$AN$1796)-PRODUCT($F$1811:$F$1817),6)</f>
        <v/>
      </c>
      <c r="G1827" s="3">
        <f>ROUND(MDETERM($AP$1790:$AV$1796)-PRODUCT($G$1811:$G$1817),6)</f>
        <v/>
      </c>
    </row>
    <row r="1828">
      <c r="A1828" s="3" t="inlineStr">
        <is>
          <t>complex eigenvalues?</t>
        </is>
      </c>
      <c r="B1828" s="3" t="inlineStr"/>
      <c r="C1828" s="3" t="inlineStr"/>
      <c r="D1828" s="3" t="inlineStr"/>
      <c r="E1828" s="3" t="inlineStr"/>
      <c r="F1828" s="3" t="inlineStr"/>
      <c r="G1828" s="3" t="inlineStr"/>
    </row>
    <row r="1829">
      <c r="A1829" s="3" t="inlineStr">
        <is>
          <t>check: det(M − λᵢI) per sorted λ (→0)</t>
        </is>
      </c>
    </row>
    <row r="1830">
      <c r="A1830" s="3" t="inlineStr">
        <is>
          <t xml:space="preserve">  det(M − λ(1)I)</t>
        </is>
      </c>
      <c r="B1830" s="3">
        <f t="array" ref="B1830">ROUND(MDETERM($B$1790:$H$1796-$B$1819*MUNIT(7)),6)</f>
        <v/>
      </c>
      <c r="C1830" s="3">
        <f t="array" ref="C1830">ROUND(MDETERM($J$1790:$P$1796-$C$1819*MUNIT(7)),6)</f>
        <v/>
      </c>
      <c r="D1830" s="3">
        <f t="array" ref="D1830">ROUND(MDETERM($R$1790:$X$1796-$D$1819*MUNIT(7)),6)</f>
        <v/>
      </c>
      <c r="E1830" s="3">
        <f t="array" ref="E1830">ROUND(MDETERM($Z$1790:$AF$1796-$E$1819*MUNIT(7)),6)</f>
        <v/>
      </c>
      <c r="F1830" s="3">
        <f t="array" ref="F1830">ROUND(MDETERM($AH$1790:$AN$1796-$F$1819*MUNIT(7)),6)</f>
        <v/>
      </c>
      <c r="G1830" s="3">
        <f t="array" ref="G1830">ROUND(MDETERM($AP$1790:$AV$1796-$G$1819*MUNIT(7)),6)</f>
        <v/>
      </c>
    </row>
    <row r="1831">
      <c r="A1831" s="3" t="inlineStr">
        <is>
          <t xml:space="preserve">  det(M − λ(2)I)</t>
        </is>
      </c>
      <c r="B1831" s="3">
        <f t="array" ref="B1831">ROUND(MDETERM($B$1790:$H$1796-$B$1820*MUNIT(7)),6)</f>
        <v/>
      </c>
      <c r="C1831" s="3">
        <f t="array" ref="C1831">ROUND(MDETERM($J$1790:$P$1796-$C$1820*MUNIT(7)),6)</f>
        <v/>
      </c>
      <c r="D1831" s="3">
        <f t="array" ref="D1831">ROUND(MDETERM($R$1790:$X$1796-$D$1820*MUNIT(7)),6)</f>
        <v/>
      </c>
      <c r="E1831" s="3">
        <f t="array" ref="E1831">ROUND(MDETERM($Z$1790:$AF$1796-$E$1820*MUNIT(7)),6)</f>
        <v/>
      </c>
      <c r="F1831" s="3">
        <f t="array" ref="F1831">ROUND(MDETERM($AH$1790:$AN$1796-$F$1820*MUNIT(7)),6)</f>
        <v/>
      </c>
      <c r="G1831" s="3">
        <f t="array" ref="G1831">ROUND(MDETERM($AP$1790:$AV$1796-$G$1820*MUNIT(7)),6)</f>
        <v/>
      </c>
    </row>
    <row r="1832">
      <c r="A1832" s="3" t="inlineStr">
        <is>
          <t xml:space="preserve">  det(M − λ(3)I)</t>
        </is>
      </c>
      <c r="B1832" s="3">
        <f t="array" ref="B1832">ROUND(MDETERM($B$1790:$H$1796-$B$1821*MUNIT(7)),6)</f>
        <v/>
      </c>
      <c r="C1832" s="3">
        <f t="array" ref="C1832">ROUND(MDETERM($J$1790:$P$1796-$C$1821*MUNIT(7)),6)</f>
        <v/>
      </c>
      <c r="D1832" s="3">
        <f t="array" ref="D1832">ROUND(MDETERM($R$1790:$X$1796-$D$1821*MUNIT(7)),6)</f>
        <v/>
      </c>
      <c r="E1832" s="3">
        <f t="array" ref="E1832">ROUND(MDETERM($Z$1790:$AF$1796-$E$1821*MUNIT(7)),6)</f>
        <v/>
      </c>
      <c r="F1832" s="3">
        <f t="array" ref="F1832">ROUND(MDETERM($AH$1790:$AN$1796-$F$1821*MUNIT(7)),6)</f>
        <v/>
      </c>
      <c r="G1832" s="3">
        <f t="array" ref="G1832">ROUND(MDETERM($AP$1790:$AV$1796-$G$1821*MUNIT(7)),6)</f>
        <v/>
      </c>
    </row>
    <row r="1833">
      <c r="A1833" s="3" t="inlineStr">
        <is>
          <t xml:space="preserve">  det(M − λ(4)I)</t>
        </is>
      </c>
      <c r="B1833" s="3">
        <f t="array" ref="B1833">ROUND(MDETERM($B$1790:$H$1796-$B$1822*MUNIT(7)),6)</f>
        <v/>
      </c>
      <c r="C1833" s="3">
        <f t="array" ref="C1833">ROUND(MDETERM($J$1790:$P$1796-$C$1822*MUNIT(7)),6)</f>
        <v/>
      </c>
      <c r="D1833" s="3">
        <f t="array" ref="D1833">ROUND(MDETERM($R$1790:$X$1796-$D$1822*MUNIT(7)),6)</f>
        <v/>
      </c>
      <c r="E1833" s="3">
        <f t="array" ref="E1833">ROUND(MDETERM($Z$1790:$AF$1796-$E$1822*MUNIT(7)),6)</f>
        <v/>
      </c>
      <c r="F1833" s="3">
        <f t="array" ref="F1833">ROUND(MDETERM($AH$1790:$AN$1796-$F$1822*MUNIT(7)),6)</f>
        <v/>
      </c>
      <c r="G1833" s="3">
        <f t="array" ref="G1833">ROUND(MDETERM($AP$1790:$AV$1796-$G$1822*MUNIT(7)),6)</f>
        <v/>
      </c>
    </row>
    <row r="1834">
      <c r="A1834" s="3" t="inlineStr">
        <is>
          <t xml:space="preserve">  det(M − λ(5)I)</t>
        </is>
      </c>
      <c r="B1834" s="3">
        <f t="array" ref="B1834">ROUND(MDETERM($B$1790:$H$1796-$B$1823*MUNIT(7)),6)</f>
        <v/>
      </c>
      <c r="C1834" s="3">
        <f t="array" ref="C1834">ROUND(MDETERM($J$1790:$P$1796-$C$1823*MUNIT(7)),6)</f>
        <v/>
      </c>
      <c r="D1834" s="3">
        <f t="array" ref="D1834">ROUND(MDETERM($R$1790:$X$1796-$D$1823*MUNIT(7)),6)</f>
        <v/>
      </c>
      <c r="E1834" s="3">
        <f t="array" ref="E1834">ROUND(MDETERM($Z$1790:$AF$1796-$E$1823*MUNIT(7)),6)</f>
        <v/>
      </c>
      <c r="F1834" s="3">
        <f t="array" ref="F1834">ROUND(MDETERM($AH$1790:$AN$1796-$F$1823*MUNIT(7)),6)</f>
        <v/>
      </c>
      <c r="G1834" s="3">
        <f t="array" ref="G1834">ROUND(MDETERM($AP$1790:$AV$1796-$G$1823*MUNIT(7)),6)</f>
        <v/>
      </c>
    </row>
    <row r="1835">
      <c r="A1835" s="3" t="inlineStr">
        <is>
          <t xml:space="preserve">  det(M − λ(6)I)</t>
        </is>
      </c>
      <c r="B1835" s="3">
        <f t="array" ref="B1835">ROUND(MDETERM($B$1790:$H$1796-$B$1824*MUNIT(7)),6)</f>
        <v/>
      </c>
      <c r="C1835" s="3">
        <f t="array" ref="C1835">ROUND(MDETERM($J$1790:$P$1796-$C$1824*MUNIT(7)),6)</f>
        <v/>
      </c>
      <c r="D1835" s="3">
        <f t="array" ref="D1835">ROUND(MDETERM($R$1790:$X$1796-$D$1824*MUNIT(7)),6)</f>
        <v/>
      </c>
      <c r="E1835" s="3">
        <f t="array" ref="E1835">ROUND(MDETERM($Z$1790:$AF$1796-$E$1824*MUNIT(7)),6)</f>
        <v/>
      </c>
      <c r="F1835" s="3">
        <f t="array" ref="F1835">ROUND(MDETERM($AH$1790:$AN$1796-$F$1824*MUNIT(7)),6)</f>
        <v/>
      </c>
      <c r="G1835" s="3">
        <f t="array" ref="G1835">ROUND(MDETERM($AP$1790:$AV$1796-$G$1824*MUNIT(7)),6)</f>
        <v/>
      </c>
    </row>
    <row r="1836">
      <c r="A1836" s="3" t="inlineStr">
        <is>
          <t xml:space="preserve">  det(M − λ(7)I)</t>
        </is>
      </c>
      <c r="B1836" s="3">
        <f t="array" ref="B1836">ROUND(MDETERM($B$1790:$H$1796-$B$1825*MUNIT(7)),6)</f>
        <v/>
      </c>
      <c r="C1836" s="3">
        <f t="array" ref="C1836">ROUND(MDETERM($J$1790:$P$1796-$C$1825*MUNIT(7)),6)</f>
        <v/>
      </c>
      <c r="D1836" s="3">
        <f t="array" ref="D1836">ROUND(MDETERM($R$1790:$X$1796-$D$1825*MUNIT(7)),6)</f>
        <v/>
      </c>
      <c r="E1836" s="3">
        <f t="array" ref="E1836">ROUND(MDETERM($Z$1790:$AF$1796-$E$1825*MUNIT(7)),6)</f>
        <v/>
      </c>
      <c r="F1836" s="3">
        <f t="array" ref="F1836">ROUND(MDETERM($AH$1790:$AN$1796-$F$1825*MUNIT(7)),6)</f>
        <v/>
      </c>
      <c r="G1836" s="3">
        <f t="array" ref="G1836">ROUND(MDETERM($AP$1790:$AV$1796-$G$1825*MUNIT(7)),6)</f>
        <v/>
      </c>
    </row>
    <row r="1840" ht="16" customHeight="1">
      <c r="A1840" s="14" t="inlineStr">
        <is>
          <t>GraphRAG R1-R2 | llama3.3:70b</t>
        </is>
      </c>
      <c r="B1840" s="9" t="inlineStr">
        <is>
          <t>run 1 (raw, pasted)</t>
        </is>
      </c>
      <c r="J1840" s="9" t="inlineStr">
        <is>
          <t>run 2 (raw, pasted)</t>
        </is>
      </c>
      <c r="R1840" s="9" t="inlineStr">
        <is>
          <t>run 3 (raw, pasted)</t>
        </is>
      </c>
      <c r="Z1840" s="9" t="inlineStr">
        <is>
          <t>run 4 (raw, pasted)</t>
        </is>
      </c>
      <c r="AH1840" s="9" t="inlineStr">
        <is>
          <t>run 5 (raw, pasted)</t>
        </is>
      </c>
      <c r="AP1840" s="9" t="inlineStr">
        <is>
          <t>Step2 average matrix (formula)</t>
        </is>
      </c>
      <c r="AX1840" s="9" t="inlineStr">
        <is>
          <t>ground truth (reference)</t>
        </is>
      </c>
    </row>
    <row r="1841" ht="60" customHeight="1">
      <c r="B1841" s="15" t="inlineStr">
        <is>
          <t>Motor</t>
        </is>
      </c>
      <c r="C1841" s="15" t="inlineStr">
        <is>
          <t>Battery</t>
        </is>
      </c>
      <c r="D1841" s="15" t="inlineStr">
        <is>
          <t>Gearbox</t>
        </is>
      </c>
      <c r="E1841" s="15" t="inlineStr">
        <is>
          <t>Chuck</t>
        </is>
      </c>
      <c r="F1841" s="15" t="inlineStr">
        <is>
          <t>Handle</t>
        </is>
      </c>
      <c r="G1841" s="15" t="inlineStr">
        <is>
          <t>Switch</t>
        </is>
      </c>
      <c r="H1841" s="15" t="inlineStr">
        <is>
          <t>Circuit Board</t>
        </is>
      </c>
      <c r="J1841" s="15" t="inlineStr">
        <is>
          <t>Motor</t>
        </is>
      </c>
      <c r="K1841" s="15" t="inlineStr">
        <is>
          <t>Battery</t>
        </is>
      </c>
      <c r="L1841" s="15" t="inlineStr">
        <is>
          <t>Gearbox</t>
        </is>
      </c>
      <c r="M1841" s="15" t="inlineStr">
        <is>
          <t>Chuck</t>
        </is>
      </c>
      <c r="N1841" s="15" t="inlineStr">
        <is>
          <t>Handle</t>
        </is>
      </c>
      <c r="O1841" s="15" t="inlineStr">
        <is>
          <t>Switch</t>
        </is>
      </c>
      <c r="P1841" s="15" t="inlineStr">
        <is>
          <t>Circuit Board</t>
        </is>
      </c>
      <c r="R1841" s="15" t="inlineStr">
        <is>
          <t>Motor</t>
        </is>
      </c>
      <c r="S1841" s="15" t="inlineStr">
        <is>
          <t>Battery</t>
        </is>
      </c>
      <c r="T1841" s="15" t="inlineStr">
        <is>
          <t>Gearbox</t>
        </is>
      </c>
      <c r="U1841" s="15" t="inlineStr">
        <is>
          <t>Chuck</t>
        </is>
      </c>
      <c r="V1841" s="15" t="inlineStr">
        <is>
          <t>Handle</t>
        </is>
      </c>
      <c r="W1841" s="15" t="inlineStr">
        <is>
          <t>Switch</t>
        </is>
      </c>
      <c r="X1841" s="15" t="inlineStr">
        <is>
          <t>Circuit Board</t>
        </is>
      </c>
      <c r="Z1841" s="15" t="inlineStr">
        <is>
          <t>Motor</t>
        </is>
      </c>
      <c r="AA1841" s="15" t="inlineStr">
        <is>
          <t>Battery</t>
        </is>
      </c>
      <c r="AB1841" s="15" t="inlineStr">
        <is>
          <t>Gearbox</t>
        </is>
      </c>
      <c r="AC1841" s="15" t="inlineStr">
        <is>
          <t>Chuck</t>
        </is>
      </c>
      <c r="AD1841" s="15" t="inlineStr">
        <is>
          <t>Handle</t>
        </is>
      </c>
      <c r="AE1841" s="15" t="inlineStr">
        <is>
          <t>Switch</t>
        </is>
      </c>
      <c r="AF1841" s="15" t="inlineStr">
        <is>
          <t>Circuit Board</t>
        </is>
      </c>
      <c r="AH1841" s="15" t="inlineStr">
        <is>
          <t>Motor</t>
        </is>
      </c>
      <c r="AI1841" s="15" t="inlineStr">
        <is>
          <t>Battery</t>
        </is>
      </c>
      <c r="AJ1841" s="15" t="inlineStr">
        <is>
          <t>Gearbox</t>
        </is>
      </c>
      <c r="AK1841" s="15" t="inlineStr">
        <is>
          <t>Chuck</t>
        </is>
      </c>
      <c r="AL1841" s="15" t="inlineStr">
        <is>
          <t>Handle</t>
        </is>
      </c>
      <c r="AM1841" s="15" t="inlineStr">
        <is>
          <t>Switch</t>
        </is>
      </c>
      <c r="AN1841" s="15" t="inlineStr">
        <is>
          <t>Circuit Board</t>
        </is>
      </c>
      <c r="AP1841" s="15" t="inlineStr">
        <is>
          <t>Motor</t>
        </is>
      </c>
      <c r="AQ1841" s="15" t="inlineStr">
        <is>
          <t>Battery</t>
        </is>
      </c>
      <c r="AR1841" s="15" t="inlineStr">
        <is>
          <t>Gearbox</t>
        </is>
      </c>
      <c r="AS1841" s="15" t="inlineStr">
        <is>
          <t>Chuck</t>
        </is>
      </c>
      <c r="AT1841" s="15" t="inlineStr">
        <is>
          <t>Handle</t>
        </is>
      </c>
      <c r="AU1841" s="15" t="inlineStr">
        <is>
          <t>Switch</t>
        </is>
      </c>
      <c r="AV1841" s="15" t="inlineStr">
        <is>
          <t>Circuit Board</t>
        </is>
      </c>
    </row>
    <row r="1842">
      <c r="A1842" s="3" t="inlineStr">
        <is>
          <t>Motor</t>
        </is>
      </c>
      <c r="B1842" s="8" t="n">
        <v>1</v>
      </c>
      <c r="C1842" s="8" t="n">
        <v>1</v>
      </c>
      <c r="D1842" s="8" t="n">
        <v>1</v>
      </c>
      <c r="E1842" s="8" t="n">
        <v>0</v>
      </c>
      <c r="F1842" s="8" t="n">
        <v>1</v>
      </c>
      <c r="G1842" s="8" t="n">
        <v>1</v>
      </c>
      <c r="H1842" s="8" t="n">
        <v>1</v>
      </c>
      <c r="J1842" s="8" t="n">
        <v>1</v>
      </c>
      <c r="K1842" s="8" t="n">
        <v>1</v>
      </c>
      <c r="L1842" s="8" t="n">
        <v>1</v>
      </c>
      <c r="M1842" s="8" t="n">
        <v>0</v>
      </c>
      <c r="N1842" s="8" t="n">
        <v>1</v>
      </c>
      <c r="O1842" s="8" t="n">
        <v>1</v>
      </c>
      <c r="P1842" s="8" t="n">
        <v>1</v>
      </c>
      <c r="R1842" s="8" t="n">
        <v>1</v>
      </c>
      <c r="S1842" s="8" t="n">
        <v>1</v>
      </c>
      <c r="T1842" s="8" t="n">
        <v>1</v>
      </c>
      <c r="U1842" s="8" t="n">
        <v>0</v>
      </c>
      <c r="V1842" s="8" t="n">
        <v>1</v>
      </c>
      <c r="W1842" s="8" t="n">
        <v>1</v>
      </c>
      <c r="X1842" s="8" t="n">
        <v>1</v>
      </c>
      <c r="Z1842" s="8" t="n">
        <v>1</v>
      </c>
      <c r="AA1842" s="8" t="n">
        <v>1</v>
      </c>
      <c r="AB1842" s="8" t="n">
        <v>1</v>
      </c>
      <c r="AC1842" s="8" t="n">
        <v>0</v>
      </c>
      <c r="AD1842" s="8" t="n">
        <v>1</v>
      </c>
      <c r="AE1842" s="8" t="n">
        <v>1</v>
      </c>
      <c r="AF1842" s="8" t="n">
        <v>1</v>
      </c>
      <c r="AH1842" s="8" t="n">
        <v>1</v>
      </c>
      <c r="AI1842" s="8" t="n">
        <v>1</v>
      </c>
      <c r="AJ1842" s="8" t="n">
        <v>1</v>
      </c>
      <c r="AK1842" s="8" t="n">
        <v>0</v>
      </c>
      <c r="AL1842" s="8" t="n">
        <v>1</v>
      </c>
      <c r="AM1842" s="8" t="n">
        <v>1</v>
      </c>
      <c r="AN1842" s="8" t="n">
        <v>1</v>
      </c>
      <c r="AP1842" s="8">
        <f>IF(($B$1842&lt;&gt;2)+($J$1842&lt;&gt;2)+($R$1842&lt;&gt;2)+($Z$1842&lt;&gt;2)+($AH$1842&lt;&gt;2)=0,2,IF((($B$1842&lt;&gt;2)*$B$1842+($J$1842&lt;&gt;2)*$J$1842+($R$1842&lt;&gt;2)*$R$1842+($Z$1842&lt;&gt;2)*$Z$1842+($AH$1842&lt;&gt;2)*$AH$1842)/(($B$1842&lt;&gt;2)+($J$1842&lt;&gt;2)+($R$1842&lt;&gt;2)+($Z$1842&lt;&gt;2)+($AH$1842&lt;&gt;2))&gt;=0.5,1,0))</f>
        <v/>
      </c>
      <c r="AQ1842" s="8">
        <f>IF(($C$1842&lt;&gt;2)+($K$1842&lt;&gt;2)+($S$1842&lt;&gt;2)+($AA$1842&lt;&gt;2)+($AI$1842&lt;&gt;2)=0,2,IF((($C$1842&lt;&gt;2)*$C$1842+($K$1842&lt;&gt;2)*$K$1842+($S$1842&lt;&gt;2)*$S$1842+($AA$1842&lt;&gt;2)*$AA$1842+($AI$1842&lt;&gt;2)*$AI$1842)/(($C$1842&lt;&gt;2)+($K$1842&lt;&gt;2)+($S$1842&lt;&gt;2)+($AA$1842&lt;&gt;2)+($AI$1842&lt;&gt;2))&gt;=0.5,1,0))</f>
        <v/>
      </c>
      <c r="AR1842" s="8">
        <f>IF(($D$1842&lt;&gt;2)+($L$1842&lt;&gt;2)+($T$1842&lt;&gt;2)+($AB$1842&lt;&gt;2)+($AJ$1842&lt;&gt;2)=0,2,IF((($D$1842&lt;&gt;2)*$D$1842+($L$1842&lt;&gt;2)*$L$1842+($T$1842&lt;&gt;2)*$T$1842+($AB$1842&lt;&gt;2)*$AB$1842+($AJ$1842&lt;&gt;2)*$AJ$1842)/(($D$1842&lt;&gt;2)+($L$1842&lt;&gt;2)+($T$1842&lt;&gt;2)+($AB$1842&lt;&gt;2)+($AJ$1842&lt;&gt;2))&gt;=0.5,1,0))</f>
        <v/>
      </c>
      <c r="AS1842" s="8">
        <f>IF(($E$1842&lt;&gt;2)+($M$1842&lt;&gt;2)+($U$1842&lt;&gt;2)+($AC$1842&lt;&gt;2)+($AK$1842&lt;&gt;2)=0,2,IF((($E$1842&lt;&gt;2)*$E$1842+($M$1842&lt;&gt;2)*$M$1842+($U$1842&lt;&gt;2)*$U$1842+($AC$1842&lt;&gt;2)*$AC$1842+($AK$1842&lt;&gt;2)*$AK$1842)/(($E$1842&lt;&gt;2)+($M$1842&lt;&gt;2)+($U$1842&lt;&gt;2)+($AC$1842&lt;&gt;2)+($AK$1842&lt;&gt;2))&gt;=0.5,1,0))</f>
        <v/>
      </c>
      <c r="AT1842" s="8">
        <f>IF(($F$1842&lt;&gt;2)+($N$1842&lt;&gt;2)+($V$1842&lt;&gt;2)+($AD$1842&lt;&gt;2)+($AL$1842&lt;&gt;2)=0,2,IF((($F$1842&lt;&gt;2)*$F$1842+($N$1842&lt;&gt;2)*$N$1842+($V$1842&lt;&gt;2)*$V$1842+($AD$1842&lt;&gt;2)*$AD$1842+($AL$1842&lt;&gt;2)*$AL$1842)/(($F$1842&lt;&gt;2)+($N$1842&lt;&gt;2)+($V$1842&lt;&gt;2)+($AD$1842&lt;&gt;2)+($AL$1842&lt;&gt;2))&gt;=0.5,1,0))</f>
        <v/>
      </c>
      <c r="AU1842" s="8">
        <f>IF(($G$1842&lt;&gt;2)+($O$1842&lt;&gt;2)+($W$1842&lt;&gt;2)+($AE$1842&lt;&gt;2)+($AM$1842&lt;&gt;2)=0,2,IF((($G$1842&lt;&gt;2)*$G$1842+($O$1842&lt;&gt;2)*$O$1842+($W$1842&lt;&gt;2)*$W$1842+($AE$1842&lt;&gt;2)*$AE$1842+($AM$1842&lt;&gt;2)*$AM$1842)/(($G$1842&lt;&gt;2)+($O$1842&lt;&gt;2)+($W$1842&lt;&gt;2)+($AE$1842&lt;&gt;2)+($AM$1842&lt;&gt;2))&gt;=0.5,1,0))</f>
        <v/>
      </c>
      <c r="AV1842" s="8">
        <f>IF(($H$1842&lt;&gt;2)+($P$1842&lt;&gt;2)+($X$1842&lt;&gt;2)+($AF$1842&lt;&gt;2)+($AN$1842&lt;&gt;2)=0,2,IF((($H$1842&lt;&gt;2)*$H$1842+($P$1842&lt;&gt;2)*$P$1842+($X$1842&lt;&gt;2)*$X$1842+($AF$1842&lt;&gt;2)*$AF$1842+($AN$1842&lt;&gt;2)*$AN$1842)/(($H$1842&lt;&gt;2)+($P$1842&lt;&gt;2)+($X$1842&lt;&gt;2)+($AF$1842&lt;&gt;2)+($AN$1842&lt;&gt;2))&gt;=0.5,1,0))</f>
        <v/>
      </c>
      <c r="AX1842" s="16">
        <f>'Ground truth'!$B$14</f>
        <v/>
      </c>
      <c r="AY1842" s="16">
        <f>'Ground truth'!$C$14</f>
        <v/>
      </c>
      <c r="AZ1842" s="16">
        <f>'Ground truth'!$D$14</f>
        <v/>
      </c>
      <c r="BA1842" s="16">
        <f>'Ground truth'!$E$14</f>
        <v/>
      </c>
      <c r="BB1842" s="16">
        <f>'Ground truth'!$F$14</f>
        <v/>
      </c>
      <c r="BC1842" s="16">
        <f>'Ground truth'!$G$14</f>
        <v/>
      </c>
      <c r="BD1842" s="16">
        <f>'Ground truth'!$H$14</f>
        <v/>
      </c>
    </row>
    <row r="1843">
      <c r="A1843" s="3" t="inlineStr">
        <is>
          <t>Battery</t>
        </is>
      </c>
      <c r="B1843" s="8" t="n">
        <v>1</v>
      </c>
      <c r="C1843" s="8" t="n">
        <v>1</v>
      </c>
      <c r="D1843" s="8" t="n">
        <v>0</v>
      </c>
      <c r="E1843" s="8" t="n">
        <v>0</v>
      </c>
      <c r="F1843" s="8" t="n">
        <v>0</v>
      </c>
      <c r="G1843" s="8" t="n">
        <v>1</v>
      </c>
      <c r="H1843" s="8" t="n">
        <v>1</v>
      </c>
      <c r="J1843" s="8" t="n">
        <v>1</v>
      </c>
      <c r="K1843" s="8" t="n">
        <v>1</v>
      </c>
      <c r="L1843" s="8" t="n">
        <v>0</v>
      </c>
      <c r="M1843" s="8" t="n">
        <v>0</v>
      </c>
      <c r="N1843" s="8" t="n">
        <v>0</v>
      </c>
      <c r="O1843" s="8" t="n">
        <v>1</v>
      </c>
      <c r="P1843" s="8" t="n">
        <v>1</v>
      </c>
      <c r="R1843" s="8" t="n">
        <v>1</v>
      </c>
      <c r="S1843" s="8" t="n">
        <v>1</v>
      </c>
      <c r="T1843" s="8" t="n">
        <v>0</v>
      </c>
      <c r="U1843" s="8" t="n">
        <v>0</v>
      </c>
      <c r="V1843" s="8" t="n">
        <v>0</v>
      </c>
      <c r="W1843" s="8" t="n">
        <v>1</v>
      </c>
      <c r="X1843" s="8" t="n">
        <v>1</v>
      </c>
      <c r="Z1843" s="8" t="n">
        <v>1</v>
      </c>
      <c r="AA1843" s="8" t="n">
        <v>1</v>
      </c>
      <c r="AB1843" s="8" t="n">
        <v>0</v>
      </c>
      <c r="AC1843" s="8" t="n">
        <v>0</v>
      </c>
      <c r="AD1843" s="8" t="n">
        <v>0</v>
      </c>
      <c r="AE1843" s="8" t="n">
        <v>1</v>
      </c>
      <c r="AF1843" s="8" t="n">
        <v>1</v>
      </c>
      <c r="AH1843" s="8" t="n">
        <v>1</v>
      </c>
      <c r="AI1843" s="8" t="n">
        <v>1</v>
      </c>
      <c r="AJ1843" s="8" t="n">
        <v>0</v>
      </c>
      <c r="AK1843" s="8" t="n">
        <v>0</v>
      </c>
      <c r="AL1843" s="8" t="n">
        <v>0</v>
      </c>
      <c r="AM1843" s="8" t="n">
        <v>1</v>
      </c>
      <c r="AN1843" s="8" t="n">
        <v>1</v>
      </c>
      <c r="AP1843" s="8">
        <f>IF(($B$1843&lt;&gt;2)+($J$1843&lt;&gt;2)+($R$1843&lt;&gt;2)+($Z$1843&lt;&gt;2)+($AH$1843&lt;&gt;2)=0,2,IF((($B$1843&lt;&gt;2)*$B$1843+($J$1843&lt;&gt;2)*$J$1843+($R$1843&lt;&gt;2)*$R$1843+($Z$1843&lt;&gt;2)*$Z$1843+($AH$1843&lt;&gt;2)*$AH$1843)/(($B$1843&lt;&gt;2)+($J$1843&lt;&gt;2)+($R$1843&lt;&gt;2)+($Z$1843&lt;&gt;2)+($AH$1843&lt;&gt;2))&gt;=0.5,1,0))</f>
        <v/>
      </c>
      <c r="AQ1843" s="8">
        <f>IF(($C$1843&lt;&gt;2)+($K$1843&lt;&gt;2)+($S$1843&lt;&gt;2)+($AA$1843&lt;&gt;2)+($AI$1843&lt;&gt;2)=0,2,IF((($C$1843&lt;&gt;2)*$C$1843+($K$1843&lt;&gt;2)*$K$1843+($S$1843&lt;&gt;2)*$S$1843+($AA$1843&lt;&gt;2)*$AA$1843+($AI$1843&lt;&gt;2)*$AI$1843)/(($C$1843&lt;&gt;2)+($K$1843&lt;&gt;2)+($S$1843&lt;&gt;2)+($AA$1843&lt;&gt;2)+($AI$1843&lt;&gt;2))&gt;=0.5,1,0))</f>
        <v/>
      </c>
      <c r="AR1843" s="8">
        <f>IF(($D$1843&lt;&gt;2)+($L$1843&lt;&gt;2)+($T$1843&lt;&gt;2)+($AB$1843&lt;&gt;2)+($AJ$1843&lt;&gt;2)=0,2,IF((($D$1843&lt;&gt;2)*$D$1843+($L$1843&lt;&gt;2)*$L$1843+($T$1843&lt;&gt;2)*$T$1843+($AB$1843&lt;&gt;2)*$AB$1843+($AJ$1843&lt;&gt;2)*$AJ$1843)/(($D$1843&lt;&gt;2)+($L$1843&lt;&gt;2)+($T$1843&lt;&gt;2)+($AB$1843&lt;&gt;2)+($AJ$1843&lt;&gt;2))&gt;=0.5,1,0))</f>
        <v/>
      </c>
      <c r="AS1843" s="8">
        <f>IF(($E$1843&lt;&gt;2)+($M$1843&lt;&gt;2)+($U$1843&lt;&gt;2)+($AC$1843&lt;&gt;2)+($AK$1843&lt;&gt;2)=0,2,IF((($E$1843&lt;&gt;2)*$E$1843+($M$1843&lt;&gt;2)*$M$1843+($U$1843&lt;&gt;2)*$U$1843+($AC$1843&lt;&gt;2)*$AC$1843+($AK$1843&lt;&gt;2)*$AK$1843)/(($E$1843&lt;&gt;2)+($M$1843&lt;&gt;2)+($U$1843&lt;&gt;2)+($AC$1843&lt;&gt;2)+($AK$1843&lt;&gt;2))&gt;=0.5,1,0))</f>
        <v/>
      </c>
      <c r="AT1843" s="8">
        <f>IF(($F$1843&lt;&gt;2)+($N$1843&lt;&gt;2)+($V$1843&lt;&gt;2)+($AD$1843&lt;&gt;2)+($AL$1843&lt;&gt;2)=0,2,IF((($F$1843&lt;&gt;2)*$F$1843+($N$1843&lt;&gt;2)*$N$1843+($V$1843&lt;&gt;2)*$V$1843+($AD$1843&lt;&gt;2)*$AD$1843+($AL$1843&lt;&gt;2)*$AL$1843)/(($F$1843&lt;&gt;2)+($N$1843&lt;&gt;2)+($V$1843&lt;&gt;2)+($AD$1843&lt;&gt;2)+($AL$1843&lt;&gt;2))&gt;=0.5,1,0))</f>
        <v/>
      </c>
      <c r="AU1843" s="8">
        <f>IF(($G$1843&lt;&gt;2)+($O$1843&lt;&gt;2)+($W$1843&lt;&gt;2)+($AE$1843&lt;&gt;2)+($AM$1843&lt;&gt;2)=0,2,IF((($G$1843&lt;&gt;2)*$G$1843+($O$1843&lt;&gt;2)*$O$1843+($W$1843&lt;&gt;2)*$W$1843+($AE$1843&lt;&gt;2)*$AE$1843+($AM$1843&lt;&gt;2)*$AM$1843)/(($G$1843&lt;&gt;2)+($O$1843&lt;&gt;2)+($W$1843&lt;&gt;2)+($AE$1843&lt;&gt;2)+($AM$1843&lt;&gt;2))&gt;=0.5,1,0))</f>
        <v/>
      </c>
      <c r="AV1843" s="8">
        <f>IF(($H$1843&lt;&gt;2)+($P$1843&lt;&gt;2)+($X$1843&lt;&gt;2)+($AF$1843&lt;&gt;2)+($AN$1843&lt;&gt;2)=0,2,IF((($H$1843&lt;&gt;2)*$H$1843+($P$1843&lt;&gt;2)*$P$1843+($X$1843&lt;&gt;2)*$X$1843+($AF$1843&lt;&gt;2)*$AF$1843+($AN$1843&lt;&gt;2)*$AN$1843)/(($H$1843&lt;&gt;2)+($P$1843&lt;&gt;2)+($X$1843&lt;&gt;2)+($AF$1843&lt;&gt;2)+($AN$1843&lt;&gt;2))&gt;=0.5,1,0))</f>
        <v/>
      </c>
      <c r="AX1843" s="16">
        <f>'Ground truth'!$B$15</f>
        <v/>
      </c>
      <c r="AY1843" s="16">
        <f>'Ground truth'!$C$15</f>
        <v/>
      </c>
      <c r="AZ1843" s="16">
        <f>'Ground truth'!$D$15</f>
        <v/>
      </c>
      <c r="BA1843" s="16">
        <f>'Ground truth'!$E$15</f>
        <v/>
      </c>
      <c r="BB1843" s="16">
        <f>'Ground truth'!$F$15</f>
        <v/>
      </c>
      <c r="BC1843" s="16">
        <f>'Ground truth'!$G$15</f>
        <v/>
      </c>
      <c r="BD1843" s="16">
        <f>'Ground truth'!$H$15</f>
        <v/>
      </c>
    </row>
    <row r="1844">
      <c r="A1844" s="3" t="inlineStr">
        <is>
          <t>Gearbox</t>
        </is>
      </c>
      <c r="B1844" s="8" t="n">
        <v>1</v>
      </c>
      <c r="C1844" s="8" t="n">
        <v>0</v>
      </c>
      <c r="D1844" s="8" t="n">
        <v>1</v>
      </c>
      <c r="E1844" s="8" t="n">
        <v>1</v>
      </c>
      <c r="F1844" s="8" t="n">
        <v>0</v>
      </c>
      <c r="G1844" s="8" t="n">
        <v>0</v>
      </c>
      <c r="H1844" s="8" t="n">
        <v>1</v>
      </c>
      <c r="J1844" s="8" t="n">
        <v>1</v>
      </c>
      <c r="K1844" s="8" t="n">
        <v>0</v>
      </c>
      <c r="L1844" s="8" t="n">
        <v>1</v>
      </c>
      <c r="M1844" s="8" t="n">
        <v>1</v>
      </c>
      <c r="N1844" s="8" t="n">
        <v>0</v>
      </c>
      <c r="O1844" s="8" t="n">
        <v>0</v>
      </c>
      <c r="P1844" s="8" t="n">
        <v>1</v>
      </c>
      <c r="R1844" s="8" t="n">
        <v>1</v>
      </c>
      <c r="S1844" s="8" t="n">
        <v>0</v>
      </c>
      <c r="T1844" s="8" t="n">
        <v>1</v>
      </c>
      <c r="U1844" s="8" t="n">
        <v>1</v>
      </c>
      <c r="V1844" s="8" t="n">
        <v>0</v>
      </c>
      <c r="W1844" s="8" t="n">
        <v>0</v>
      </c>
      <c r="X1844" s="8" t="n">
        <v>1</v>
      </c>
      <c r="Z1844" s="8" t="n">
        <v>1</v>
      </c>
      <c r="AA1844" s="8" t="n">
        <v>0</v>
      </c>
      <c r="AB1844" s="8" t="n">
        <v>1</v>
      </c>
      <c r="AC1844" s="8" t="n">
        <v>1</v>
      </c>
      <c r="AD1844" s="8" t="n">
        <v>0</v>
      </c>
      <c r="AE1844" s="8" t="n">
        <v>0</v>
      </c>
      <c r="AF1844" s="8" t="n">
        <v>1</v>
      </c>
      <c r="AH1844" s="8" t="n">
        <v>1</v>
      </c>
      <c r="AI1844" s="8" t="n">
        <v>0</v>
      </c>
      <c r="AJ1844" s="8" t="n">
        <v>1</v>
      </c>
      <c r="AK1844" s="8" t="n">
        <v>1</v>
      </c>
      <c r="AL1844" s="8" t="n">
        <v>0</v>
      </c>
      <c r="AM1844" s="8" t="n">
        <v>0</v>
      </c>
      <c r="AN1844" s="8" t="n">
        <v>1</v>
      </c>
      <c r="AP1844" s="8">
        <f>IF(($B$1844&lt;&gt;2)+($J$1844&lt;&gt;2)+($R$1844&lt;&gt;2)+($Z$1844&lt;&gt;2)+($AH$1844&lt;&gt;2)=0,2,IF((($B$1844&lt;&gt;2)*$B$1844+($J$1844&lt;&gt;2)*$J$1844+($R$1844&lt;&gt;2)*$R$1844+($Z$1844&lt;&gt;2)*$Z$1844+($AH$1844&lt;&gt;2)*$AH$1844)/(($B$1844&lt;&gt;2)+($J$1844&lt;&gt;2)+($R$1844&lt;&gt;2)+($Z$1844&lt;&gt;2)+($AH$1844&lt;&gt;2))&gt;=0.5,1,0))</f>
        <v/>
      </c>
      <c r="AQ1844" s="8">
        <f>IF(($C$1844&lt;&gt;2)+($K$1844&lt;&gt;2)+($S$1844&lt;&gt;2)+($AA$1844&lt;&gt;2)+($AI$1844&lt;&gt;2)=0,2,IF((($C$1844&lt;&gt;2)*$C$1844+($K$1844&lt;&gt;2)*$K$1844+($S$1844&lt;&gt;2)*$S$1844+($AA$1844&lt;&gt;2)*$AA$1844+($AI$1844&lt;&gt;2)*$AI$1844)/(($C$1844&lt;&gt;2)+($K$1844&lt;&gt;2)+($S$1844&lt;&gt;2)+($AA$1844&lt;&gt;2)+($AI$1844&lt;&gt;2))&gt;=0.5,1,0))</f>
        <v/>
      </c>
      <c r="AR1844" s="8">
        <f>IF(($D$1844&lt;&gt;2)+($L$1844&lt;&gt;2)+($T$1844&lt;&gt;2)+($AB$1844&lt;&gt;2)+($AJ$1844&lt;&gt;2)=0,2,IF((($D$1844&lt;&gt;2)*$D$1844+($L$1844&lt;&gt;2)*$L$1844+($T$1844&lt;&gt;2)*$T$1844+($AB$1844&lt;&gt;2)*$AB$1844+($AJ$1844&lt;&gt;2)*$AJ$1844)/(($D$1844&lt;&gt;2)+($L$1844&lt;&gt;2)+($T$1844&lt;&gt;2)+($AB$1844&lt;&gt;2)+($AJ$1844&lt;&gt;2))&gt;=0.5,1,0))</f>
        <v/>
      </c>
      <c r="AS1844" s="8">
        <f>IF(($E$1844&lt;&gt;2)+($M$1844&lt;&gt;2)+($U$1844&lt;&gt;2)+($AC$1844&lt;&gt;2)+($AK$1844&lt;&gt;2)=0,2,IF((($E$1844&lt;&gt;2)*$E$1844+($M$1844&lt;&gt;2)*$M$1844+($U$1844&lt;&gt;2)*$U$1844+($AC$1844&lt;&gt;2)*$AC$1844+($AK$1844&lt;&gt;2)*$AK$1844)/(($E$1844&lt;&gt;2)+($M$1844&lt;&gt;2)+($U$1844&lt;&gt;2)+($AC$1844&lt;&gt;2)+($AK$1844&lt;&gt;2))&gt;=0.5,1,0))</f>
        <v/>
      </c>
      <c r="AT1844" s="8">
        <f>IF(($F$1844&lt;&gt;2)+($N$1844&lt;&gt;2)+($V$1844&lt;&gt;2)+($AD$1844&lt;&gt;2)+($AL$1844&lt;&gt;2)=0,2,IF((($F$1844&lt;&gt;2)*$F$1844+($N$1844&lt;&gt;2)*$N$1844+($V$1844&lt;&gt;2)*$V$1844+($AD$1844&lt;&gt;2)*$AD$1844+($AL$1844&lt;&gt;2)*$AL$1844)/(($F$1844&lt;&gt;2)+($N$1844&lt;&gt;2)+($V$1844&lt;&gt;2)+($AD$1844&lt;&gt;2)+($AL$1844&lt;&gt;2))&gt;=0.5,1,0))</f>
        <v/>
      </c>
      <c r="AU1844" s="8">
        <f>IF(($G$1844&lt;&gt;2)+($O$1844&lt;&gt;2)+($W$1844&lt;&gt;2)+($AE$1844&lt;&gt;2)+($AM$1844&lt;&gt;2)=0,2,IF((($G$1844&lt;&gt;2)*$G$1844+($O$1844&lt;&gt;2)*$O$1844+($W$1844&lt;&gt;2)*$W$1844+($AE$1844&lt;&gt;2)*$AE$1844+($AM$1844&lt;&gt;2)*$AM$1844)/(($G$1844&lt;&gt;2)+($O$1844&lt;&gt;2)+($W$1844&lt;&gt;2)+($AE$1844&lt;&gt;2)+($AM$1844&lt;&gt;2))&gt;=0.5,1,0))</f>
        <v/>
      </c>
      <c r="AV1844" s="8">
        <f>IF(($H$1844&lt;&gt;2)+($P$1844&lt;&gt;2)+($X$1844&lt;&gt;2)+($AF$1844&lt;&gt;2)+($AN$1844&lt;&gt;2)=0,2,IF((($H$1844&lt;&gt;2)*$H$1844+($P$1844&lt;&gt;2)*$P$1844+($X$1844&lt;&gt;2)*$X$1844+($AF$1844&lt;&gt;2)*$AF$1844+($AN$1844&lt;&gt;2)*$AN$1844)/(($H$1844&lt;&gt;2)+($P$1844&lt;&gt;2)+($X$1844&lt;&gt;2)+($AF$1844&lt;&gt;2)+($AN$1844&lt;&gt;2))&gt;=0.5,1,0))</f>
        <v/>
      </c>
      <c r="AX1844" s="16">
        <f>'Ground truth'!$B$16</f>
        <v/>
      </c>
      <c r="AY1844" s="16">
        <f>'Ground truth'!$C$16</f>
        <v/>
      </c>
      <c r="AZ1844" s="16">
        <f>'Ground truth'!$D$16</f>
        <v/>
      </c>
      <c r="BA1844" s="16">
        <f>'Ground truth'!$E$16</f>
        <v/>
      </c>
      <c r="BB1844" s="16">
        <f>'Ground truth'!$F$16</f>
        <v/>
      </c>
      <c r="BC1844" s="16">
        <f>'Ground truth'!$G$16</f>
        <v/>
      </c>
      <c r="BD1844" s="16">
        <f>'Ground truth'!$H$16</f>
        <v/>
      </c>
    </row>
    <row r="1845">
      <c r="A1845" s="3" t="inlineStr">
        <is>
          <t>Chuck</t>
        </is>
      </c>
      <c r="B1845" s="8" t="n">
        <v>0</v>
      </c>
      <c r="C1845" s="8" t="n">
        <v>0</v>
      </c>
      <c r="D1845" s="8" t="n">
        <v>1</v>
      </c>
      <c r="E1845" s="8" t="n">
        <v>1</v>
      </c>
      <c r="F1845" s="8" t="n">
        <v>0</v>
      </c>
      <c r="G1845" s="8" t="n">
        <v>0</v>
      </c>
      <c r="H1845" s="8" t="n">
        <v>0</v>
      </c>
      <c r="J1845" s="8" t="n">
        <v>0</v>
      </c>
      <c r="K1845" s="8" t="n">
        <v>0</v>
      </c>
      <c r="L1845" s="8" t="n">
        <v>1</v>
      </c>
      <c r="M1845" s="8" t="n">
        <v>1</v>
      </c>
      <c r="N1845" s="8" t="n">
        <v>0</v>
      </c>
      <c r="O1845" s="8" t="n">
        <v>0</v>
      </c>
      <c r="P1845" s="8" t="n">
        <v>0</v>
      </c>
      <c r="R1845" s="8" t="n">
        <v>0</v>
      </c>
      <c r="S1845" s="8" t="n">
        <v>0</v>
      </c>
      <c r="T1845" s="8" t="n">
        <v>1</v>
      </c>
      <c r="U1845" s="8" t="n">
        <v>1</v>
      </c>
      <c r="V1845" s="8" t="n">
        <v>0</v>
      </c>
      <c r="W1845" s="8" t="n">
        <v>0</v>
      </c>
      <c r="X1845" s="8" t="n">
        <v>0</v>
      </c>
      <c r="Z1845" s="8" t="n">
        <v>0</v>
      </c>
      <c r="AA1845" s="8" t="n">
        <v>0</v>
      </c>
      <c r="AB1845" s="8" t="n">
        <v>1</v>
      </c>
      <c r="AC1845" s="8" t="n">
        <v>1</v>
      </c>
      <c r="AD1845" s="8" t="n">
        <v>0</v>
      </c>
      <c r="AE1845" s="8" t="n">
        <v>0</v>
      </c>
      <c r="AF1845" s="8" t="n">
        <v>0</v>
      </c>
      <c r="AH1845" s="8" t="n">
        <v>0</v>
      </c>
      <c r="AI1845" s="8" t="n">
        <v>0</v>
      </c>
      <c r="AJ1845" s="8" t="n">
        <v>1</v>
      </c>
      <c r="AK1845" s="8" t="n">
        <v>1</v>
      </c>
      <c r="AL1845" s="8" t="n">
        <v>0</v>
      </c>
      <c r="AM1845" s="8" t="n">
        <v>0</v>
      </c>
      <c r="AN1845" s="8" t="n">
        <v>0</v>
      </c>
      <c r="AP1845" s="8">
        <f>IF(($B$1845&lt;&gt;2)+($J$1845&lt;&gt;2)+($R$1845&lt;&gt;2)+($Z$1845&lt;&gt;2)+($AH$1845&lt;&gt;2)=0,2,IF((($B$1845&lt;&gt;2)*$B$1845+($J$1845&lt;&gt;2)*$J$1845+($R$1845&lt;&gt;2)*$R$1845+($Z$1845&lt;&gt;2)*$Z$1845+($AH$1845&lt;&gt;2)*$AH$1845)/(($B$1845&lt;&gt;2)+($J$1845&lt;&gt;2)+($R$1845&lt;&gt;2)+($Z$1845&lt;&gt;2)+($AH$1845&lt;&gt;2))&gt;=0.5,1,0))</f>
        <v/>
      </c>
      <c r="AQ1845" s="8">
        <f>IF(($C$1845&lt;&gt;2)+($K$1845&lt;&gt;2)+($S$1845&lt;&gt;2)+($AA$1845&lt;&gt;2)+($AI$1845&lt;&gt;2)=0,2,IF((($C$1845&lt;&gt;2)*$C$1845+($K$1845&lt;&gt;2)*$K$1845+($S$1845&lt;&gt;2)*$S$1845+($AA$1845&lt;&gt;2)*$AA$1845+($AI$1845&lt;&gt;2)*$AI$1845)/(($C$1845&lt;&gt;2)+($K$1845&lt;&gt;2)+($S$1845&lt;&gt;2)+($AA$1845&lt;&gt;2)+($AI$1845&lt;&gt;2))&gt;=0.5,1,0))</f>
        <v/>
      </c>
      <c r="AR1845" s="8">
        <f>IF(($D$1845&lt;&gt;2)+($L$1845&lt;&gt;2)+($T$1845&lt;&gt;2)+($AB$1845&lt;&gt;2)+($AJ$1845&lt;&gt;2)=0,2,IF((($D$1845&lt;&gt;2)*$D$1845+($L$1845&lt;&gt;2)*$L$1845+($T$1845&lt;&gt;2)*$T$1845+($AB$1845&lt;&gt;2)*$AB$1845+($AJ$1845&lt;&gt;2)*$AJ$1845)/(($D$1845&lt;&gt;2)+($L$1845&lt;&gt;2)+($T$1845&lt;&gt;2)+($AB$1845&lt;&gt;2)+($AJ$1845&lt;&gt;2))&gt;=0.5,1,0))</f>
        <v/>
      </c>
      <c r="AS1845" s="8">
        <f>IF(($E$1845&lt;&gt;2)+($M$1845&lt;&gt;2)+($U$1845&lt;&gt;2)+($AC$1845&lt;&gt;2)+($AK$1845&lt;&gt;2)=0,2,IF((($E$1845&lt;&gt;2)*$E$1845+($M$1845&lt;&gt;2)*$M$1845+($U$1845&lt;&gt;2)*$U$1845+($AC$1845&lt;&gt;2)*$AC$1845+($AK$1845&lt;&gt;2)*$AK$1845)/(($E$1845&lt;&gt;2)+($M$1845&lt;&gt;2)+($U$1845&lt;&gt;2)+($AC$1845&lt;&gt;2)+($AK$1845&lt;&gt;2))&gt;=0.5,1,0))</f>
        <v/>
      </c>
      <c r="AT1845" s="8">
        <f>IF(($F$1845&lt;&gt;2)+($N$1845&lt;&gt;2)+($V$1845&lt;&gt;2)+($AD$1845&lt;&gt;2)+($AL$1845&lt;&gt;2)=0,2,IF((($F$1845&lt;&gt;2)*$F$1845+($N$1845&lt;&gt;2)*$N$1845+($V$1845&lt;&gt;2)*$V$1845+($AD$1845&lt;&gt;2)*$AD$1845+($AL$1845&lt;&gt;2)*$AL$1845)/(($F$1845&lt;&gt;2)+($N$1845&lt;&gt;2)+($V$1845&lt;&gt;2)+($AD$1845&lt;&gt;2)+($AL$1845&lt;&gt;2))&gt;=0.5,1,0))</f>
        <v/>
      </c>
      <c r="AU1845" s="8">
        <f>IF(($G$1845&lt;&gt;2)+($O$1845&lt;&gt;2)+($W$1845&lt;&gt;2)+($AE$1845&lt;&gt;2)+($AM$1845&lt;&gt;2)=0,2,IF((($G$1845&lt;&gt;2)*$G$1845+($O$1845&lt;&gt;2)*$O$1845+($W$1845&lt;&gt;2)*$W$1845+($AE$1845&lt;&gt;2)*$AE$1845+($AM$1845&lt;&gt;2)*$AM$1845)/(($G$1845&lt;&gt;2)+($O$1845&lt;&gt;2)+($W$1845&lt;&gt;2)+($AE$1845&lt;&gt;2)+($AM$1845&lt;&gt;2))&gt;=0.5,1,0))</f>
        <v/>
      </c>
      <c r="AV1845" s="8">
        <f>IF(($H$1845&lt;&gt;2)+($P$1845&lt;&gt;2)+($X$1845&lt;&gt;2)+($AF$1845&lt;&gt;2)+($AN$1845&lt;&gt;2)=0,2,IF((($H$1845&lt;&gt;2)*$H$1845+($P$1845&lt;&gt;2)*$P$1845+($X$1845&lt;&gt;2)*$X$1845+($AF$1845&lt;&gt;2)*$AF$1845+($AN$1845&lt;&gt;2)*$AN$1845)/(($H$1845&lt;&gt;2)+($P$1845&lt;&gt;2)+($X$1845&lt;&gt;2)+($AF$1845&lt;&gt;2)+($AN$1845&lt;&gt;2))&gt;=0.5,1,0))</f>
        <v/>
      </c>
      <c r="AX1845" s="16">
        <f>'Ground truth'!$B$17</f>
        <v/>
      </c>
      <c r="AY1845" s="16">
        <f>'Ground truth'!$C$17</f>
        <v/>
      </c>
      <c r="AZ1845" s="16">
        <f>'Ground truth'!$D$17</f>
        <v/>
      </c>
      <c r="BA1845" s="16">
        <f>'Ground truth'!$E$17</f>
        <v/>
      </c>
      <c r="BB1845" s="16">
        <f>'Ground truth'!$F$17</f>
        <v/>
      </c>
      <c r="BC1845" s="16">
        <f>'Ground truth'!$G$17</f>
        <v/>
      </c>
      <c r="BD1845" s="16">
        <f>'Ground truth'!$H$17</f>
        <v/>
      </c>
    </row>
    <row r="1846">
      <c r="A1846" s="3" t="inlineStr">
        <is>
          <t>Handle</t>
        </is>
      </c>
      <c r="B1846" s="8" t="n">
        <v>1</v>
      </c>
      <c r="C1846" s="8" t="n">
        <v>0</v>
      </c>
      <c r="D1846" s="8" t="n">
        <v>0</v>
      </c>
      <c r="E1846" s="8" t="n">
        <v>0</v>
      </c>
      <c r="F1846" s="8" t="n">
        <v>1</v>
      </c>
      <c r="G1846" s="8" t="n">
        <v>1</v>
      </c>
      <c r="H1846" s="8" t="n">
        <v>1</v>
      </c>
      <c r="J1846" s="8" t="n">
        <v>1</v>
      </c>
      <c r="K1846" s="8" t="n">
        <v>0</v>
      </c>
      <c r="L1846" s="8" t="n">
        <v>0</v>
      </c>
      <c r="M1846" s="8" t="n">
        <v>0</v>
      </c>
      <c r="N1846" s="8" t="n">
        <v>1</v>
      </c>
      <c r="O1846" s="8" t="n">
        <v>1</v>
      </c>
      <c r="P1846" s="8" t="n">
        <v>1</v>
      </c>
      <c r="R1846" s="8" t="n">
        <v>1</v>
      </c>
      <c r="S1846" s="8" t="n">
        <v>0</v>
      </c>
      <c r="T1846" s="8" t="n">
        <v>0</v>
      </c>
      <c r="U1846" s="8" t="n">
        <v>0</v>
      </c>
      <c r="V1846" s="8" t="n">
        <v>1</v>
      </c>
      <c r="W1846" s="8" t="n">
        <v>1</v>
      </c>
      <c r="X1846" s="8" t="n">
        <v>1</v>
      </c>
      <c r="Z1846" s="8" t="n">
        <v>1</v>
      </c>
      <c r="AA1846" s="8" t="n">
        <v>0</v>
      </c>
      <c r="AB1846" s="8" t="n">
        <v>0</v>
      </c>
      <c r="AC1846" s="8" t="n">
        <v>0</v>
      </c>
      <c r="AD1846" s="8" t="n">
        <v>1</v>
      </c>
      <c r="AE1846" s="8" t="n">
        <v>1</v>
      </c>
      <c r="AF1846" s="8" t="n">
        <v>1</v>
      </c>
      <c r="AH1846" s="8" t="n">
        <v>1</v>
      </c>
      <c r="AI1846" s="8" t="n">
        <v>0</v>
      </c>
      <c r="AJ1846" s="8" t="n">
        <v>0</v>
      </c>
      <c r="AK1846" s="8" t="n">
        <v>0</v>
      </c>
      <c r="AL1846" s="8" t="n">
        <v>1</v>
      </c>
      <c r="AM1846" s="8" t="n">
        <v>1</v>
      </c>
      <c r="AN1846" s="8" t="n">
        <v>1</v>
      </c>
      <c r="AP1846" s="8">
        <f>IF(($B$1846&lt;&gt;2)+($J$1846&lt;&gt;2)+($R$1846&lt;&gt;2)+($Z$1846&lt;&gt;2)+($AH$1846&lt;&gt;2)=0,2,IF((($B$1846&lt;&gt;2)*$B$1846+($J$1846&lt;&gt;2)*$J$1846+($R$1846&lt;&gt;2)*$R$1846+($Z$1846&lt;&gt;2)*$Z$1846+($AH$1846&lt;&gt;2)*$AH$1846)/(($B$1846&lt;&gt;2)+($J$1846&lt;&gt;2)+($R$1846&lt;&gt;2)+($Z$1846&lt;&gt;2)+($AH$1846&lt;&gt;2))&gt;=0.5,1,0))</f>
        <v/>
      </c>
      <c r="AQ1846" s="8">
        <f>IF(($C$1846&lt;&gt;2)+($K$1846&lt;&gt;2)+($S$1846&lt;&gt;2)+($AA$1846&lt;&gt;2)+($AI$1846&lt;&gt;2)=0,2,IF((($C$1846&lt;&gt;2)*$C$1846+($K$1846&lt;&gt;2)*$K$1846+($S$1846&lt;&gt;2)*$S$1846+($AA$1846&lt;&gt;2)*$AA$1846+($AI$1846&lt;&gt;2)*$AI$1846)/(($C$1846&lt;&gt;2)+($K$1846&lt;&gt;2)+($S$1846&lt;&gt;2)+($AA$1846&lt;&gt;2)+($AI$1846&lt;&gt;2))&gt;=0.5,1,0))</f>
        <v/>
      </c>
      <c r="AR1846" s="8">
        <f>IF(($D$1846&lt;&gt;2)+($L$1846&lt;&gt;2)+($T$1846&lt;&gt;2)+($AB$1846&lt;&gt;2)+($AJ$1846&lt;&gt;2)=0,2,IF((($D$1846&lt;&gt;2)*$D$1846+($L$1846&lt;&gt;2)*$L$1846+($T$1846&lt;&gt;2)*$T$1846+($AB$1846&lt;&gt;2)*$AB$1846+($AJ$1846&lt;&gt;2)*$AJ$1846)/(($D$1846&lt;&gt;2)+($L$1846&lt;&gt;2)+($T$1846&lt;&gt;2)+($AB$1846&lt;&gt;2)+($AJ$1846&lt;&gt;2))&gt;=0.5,1,0))</f>
        <v/>
      </c>
      <c r="AS1846" s="8">
        <f>IF(($E$1846&lt;&gt;2)+($M$1846&lt;&gt;2)+($U$1846&lt;&gt;2)+($AC$1846&lt;&gt;2)+($AK$1846&lt;&gt;2)=0,2,IF((($E$1846&lt;&gt;2)*$E$1846+($M$1846&lt;&gt;2)*$M$1846+($U$1846&lt;&gt;2)*$U$1846+($AC$1846&lt;&gt;2)*$AC$1846+($AK$1846&lt;&gt;2)*$AK$1846)/(($E$1846&lt;&gt;2)+($M$1846&lt;&gt;2)+($U$1846&lt;&gt;2)+($AC$1846&lt;&gt;2)+($AK$1846&lt;&gt;2))&gt;=0.5,1,0))</f>
        <v/>
      </c>
      <c r="AT1846" s="8">
        <f>IF(($F$1846&lt;&gt;2)+($N$1846&lt;&gt;2)+($V$1846&lt;&gt;2)+($AD$1846&lt;&gt;2)+($AL$1846&lt;&gt;2)=0,2,IF((($F$1846&lt;&gt;2)*$F$1846+($N$1846&lt;&gt;2)*$N$1846+($V$1846&lt;&gt;2)*$V$1846+($AD$1846&lt;&gt;2)*$AD$1846+($AL$1846&lt;&gt;2)*$AL$1846)/(($F$1846&lt;&gt;2)+($N$1846&lt;&gt;2)+($V$1846&lt;&gt;2)+($AD$1846&lt;&gt;2)+($AL$1846&lt;&gt;2))&gt;=0.5,1,0))</f>
        <v/>
      </c>
      <c r="AU1846" s="8">
        <f>IF(($G$1846&lt;&gt;2)+($O$1846&lt;&gt;2)+($W$1846&lt;&gt;2)+($AE$1846&lt;&gt;2)+($AM$1846&lt;&gt;2)=0,2,IF((($G$1846&lt;&gt;2)*$G$1846+($O$1846&lt;&gt;2)*$O$1846+($W$1846&lt;&gt;2)*$W$1846+($AE$1846&lt;&gt;2)*$AE$1846+($AM$1846&lt;&gt;2)*$AM$1846)/(($G$1846&lt;&gt;2)+($O$1846&lt;&gt;2)+($W$1846&lt;&gt;2)+($AE$1846&lt;&gt;2)+($AM$1846&lt;&gt;2))&gt;=0.5,1,0))</f>
        <v/>
      </c>
      <c r="AV1846" s="8">
        <f>IF(($H$1846&lt;&gt;2)+($P$1846&lt;&gt;2)+($X$1846&lt;&gt;2)+($AF$1846&lt;&gt;2)+($AN$1846&lt;&gt;2)=0,2,IF((($H$1846&lt;&gt;2)*$H$1846+($P$1846&lt;&gt;2)*$P$1846+($X$1846&lt;&gt;2)*$X$1846+($AF$1846&lt;&gt;2)*$AF$1846+($AN$1846&lt;&gt;2)*$AN$1846)/(($H$1846&lt;&gt;2)+($P$1846&lt;&gt;2)+($X$1846&lt;&gt;2)+($AF$1846&lt;&gt;2)+($AN$1846&lt;&gt;2))&gt;=0.5,1,0))</f>
        <v/>
      </c>
      <c r="AX1846" s="16">
        <f>'Ground truth'!$B$18</f>
        <v/>
      </c>
      <c r="AY1846" s="16">
        <f>'Ground truth'!$C$18</f>
        <v/>
      </c>
      <c r="AZ1846" s="16">
        <f>'Ground truth'!$D$18</f>
        <v/>
      </c>
      <c r="BA1846" s="16">
        <f>'Ground truth'!$E$18</f>
        <v/>
      </c>
      <c r="BB1846" s="16">
        <f>'Ground truth'!$F$18</f>
        <v/>
      </c>
      <c r="BC1846" s="16">
        <f>'Ground truth'!$G$18</f>
        <v/>
      </c>
      <c r="BD1846" s="16">
        <f>'Ground truth'!$H$18</f>
        <v/>
      </c>
    </row>
    <row r="1847">
      <c r="A1847" s="3" t="inlineStr">
        <is>
          <t>Switch</t>
        </is>
      </c>
      <c r="B1847" s="8" t="n">
        <v>1</v>
      </c>
      <c r="C1847" s="8" t="n">
        <v>1</v>
      </c>
      <c r="D1847" s="8" t="n">
        <v>0</v>
      </c>
      <c r="E1847" s="8" t="n">
        <v>0</v>
      </c>
      <c r="F1847" s="8" t="n">
        <v>1</v>
      </c>
      <c r="G1847" s="8" t="n">
        <v>1</v>
      </c>
      <c r="H1847" s="8" t="n">
        <v>1</v>
      </c>
      <c r="J1847" s="8" t="n">
        <v>1</v>
      </c>
      <c r="K1847" s="8" t="n">
        <v>1</v>
      </c>
      <c r="L1847" s="8" t="n">
        <v>0</v>
      </c>
      <c r="M1847" s="8" t="n">
        <v>0</v>
      </c>
      <c r="N1847" s="8" t="n">
        <v>1</v>
      </c>
      <c r="O1847" s="8" t="n">
        <v>1</v>
      </c>
      <c r="P1847" s="8" t="n">
        <v>1</v>
      </c>
      <c r="R1847" s="8" t="n">
        <v>1</v>
      </c>
      <c r="S1847" s="8" t="n">
        <v>1</v>
      </c>
      <c r="T1847" s="8" t="n">
        <v>0</v>
      </c>
      <c r="U1847" s="8" t="n">
        <v>0</v>
      </c>
      <c r="V1847" s="8" t="n">
        <v>1</v>
      </c>
      <c r="W1847" s="8" t="n">
        <v>1</v>
      </c>
      <c r="X1847" s="8" t="n">
        <v>1</v>
      </c>
      <c r="Z1847" s="8" t="n">
        <v>1</v>
      </c>
      <c r="AA1847" s="8" t="n">
        <v>1</v>
      </c>
      <c r="AB1847" s="8" t="n">
        <v>0</v>
      </c>
      <c r="AC1847" s="8" t="n">
        <v>0</v>
      </c>
      <c r="AD1847" s="8" t="n">
        <v>1</v>
      </c>
      <c r="AE1847" s="8" t="n">
        <v>1</v>
      </c>
      <c r="AF1847" s="8" t="n">
        <v>1</v>
      </c>
      <c r="AH1847" s="8" t="n">
        <v>1</v>
      </c>
      <c r="AI1847" s="8" t="n">
        <v>1</v>
      </c>
      <c r="AJ1847" s="8" t="n">
        <v>0</v>
      </c>
      <c r="AK1847" s="8" t="n">
        <v>0</v>
      </c>
      <c r="AL1847" s="8" t="n">
        <v>1</v>
      </c>
      <c r="AM1847" s="8" t="n">
        <v>1</v>
      </c>
      <c r="AN1847" s="8" t="n">
        <v>1</v>
      </c>
      <c r="AP1847" s="8">
        <f>IF(($B$1847&lt;&gt;2)+($J$1847&lt;&gt;2)+($R$1847&lt;&gt;2)+($Z$1847&lt;&gt;2)+($AH$1847&lt;&gt;2)=0,2,IF((($B$1847&lt;&gt;2)*$B$1847+($J$1847&lt;&gt;2)*$J$1847+($R$1847&lt;&gt;2)*$R$1847+($Z$1847&lt;&gt;2)*$Z$1847+($AH$1847&lt;&gt;2)*$AH$1847)/(($B$1847&lt;&gt;2)+($J$1847&lt;&gt;2)+($R$1847&lt;&gt;2)+($Z$1847&lt;&gt;2)+($AH$1847&lt;&gt;2))&gt;=0.5,1,0))</f>
        <v/>
      </c>
      <c r="AQ1847" s="8">
        <f>IF(($C$1847&lt;&gt;2)+($K$1847&lt;&gt;2)+($S$1847&lt;&gt;2)+($AA$1847&lt;&gt;2)+($AI$1847&lt;&gt;2)=0,2,IF((($C$1847&lt;&gt;2)*$C$1847+($K$1847&lt;&gt;2)*$K$1847+($S$1847&lt;&gt;2)*$S$1847+($AA$1847&lt;&gt;2)*$AA$1847+($AI$1847&lt;&gt;2)*$AI$1847)/(($C$1847&lt;&gt;2)+($K$1847&lt;&gt;2)+($S$1847&lt;&gt;2)+($AA$1847&lt;&gt;2)+($AI$1847&lt;&gt;2))&gt;=0.5,1,0))</f>
        <v/>
      </c>
      <c r="AR1847" s="8">
        <f>IF(($D$1847&lt;&gt;2)+($L$1847&lt;&gt;2)+($T$1847&lt;&gt;2)+($AB$1847&lt;&gt;2)+($AJ$1847&lt;&gt;2)=0,2,IF((($D$1847&lt;&gt;2)*$D$1847+($L$1847&lt;&gt;2)*$L$1847+($T$1847&lt;&gt;2)*$T$1847+($AB$1847&lt;&gt;2)*$AB$1847+($AJ$1847&lt;&gt;2)*$AJ$1847)/(($D$1847&lt;&gt;2)+($L$1847&lt;&gt;2)+($T$1847&lt;&gt;2)+($AB$1847&lt;&gt;2)+($AJ$1847&lt;&gt;2))&gt;=0.5,1,0))</f>
        <v/>
      </c>
      <c r="AS1847" s="8">
        <f>IF(($E$1847&lt;&gt;2)+($M$1847&lt;&gt;2)+($U$1847&lt;&gt;2)+($AC$1847&lt;&gt;2)+($AK$1847&lt;&gt;2)=0,2,IF((($E$1847&lt;&gt;2)*$E$1847+($M$1847&lt;&gt;2)*$M$1847+($U$1847&lt;&gt;2)*$U$1847+($AC$1847&lt;&gt;2)*$AC$1847+($AK$1847&lt;&gt;2)*$AK$1847)/(($E$1847&lt;&gt;2)+($M$1847&lt;&gt;2)+($U$1847&lt;&gt;2)+($AC$1847&lt;&gt;2)+($AK$1847&lt;&gt;2))&gt;=0.5,1,0))</f>
        <v/>
      </c>
      <c r="AT1847" s="8">
        <f>IF(($F$1847&lt;&gt;2)+($N$1847&lt;&gt;2)+($V$1847&lt;&gt;2)+($AD$1847&lt;&gt;2)+($AL$1847&lt;&gt;2)=0,2,IF((($F$1847&lt;&gt;2)*$F$1847+($N$1847&lt;&gt;2)*$N$1847+($V$1847&lt;&gt;2)*$V$1847+($AD$1847&lt;&gt;2)*$AD$1847+($AL$1847&lt;&gt;2)*$AL$1847)/(($F$1847&lt;&gt;2)+($N$1847&lt;&gt;2)+($V$1847&lt;&gt;2)+($AD$1847&lt;&gt;2)+($AL$1847&lt;&gt;2))&gt;=0.5,1,0))</f>
        <v/>
      </c>
      <c r="AU1847" s="8">
        <f>IF(($G$1847&lt;&gt;2)+($O$1847&lt;&gt;2)+($W$1847&lt;&gt;2)+($AE$1847&lt;&gt;2)+($AM$1847&lt;&gt;2)=0,2,IF((($G$1847&lt;&gt;2)*$G$1847+($O$1847&lt;&gt;2)*$O$1847+($W$1847&lt;&gt;2)*$W$1847+($AE$1847&lt;&gt;2)*$AE$1847+($AM$1847&lt;&gt;2)*$AM$1847)/(($G$1847&lt;&gt;2)+($O$1847&lt;&gt;2)+($W$1847&lt;&gt;2)+($AE$1847&lt;&gt;2)+($AM$1847&lt;&gt;2))&gt;=0.5,1,0))</f>
        <v/>
      </c>
      <c r="AV1847" s="8">
        <f>IF(($H$1847&lt;&gt;2)+($P$1847&lt;&gt;2)+($X$1847&lt;&gt;2)+($AF$1847&lt;&gt;2)+($AN$1847&lt;&gt;2)=0,2,IF((($H$1847&lt;&gt;2)*$H$1847+($P$1847&lt;&gt;2)*$P$1847+($X$1847&lt;&gt;2)*$X$1847+($AF$1847&lt;&gt;2)*$AF$1847+($AN$1847&lt;&gt;2)*$AN$1847)/(($H$1847&lt;&gt;2)+($P$1847&lt;&gt;2)+($X$1847&lt;&gt;2)+($AF$1847&lt;&gt;2)+($AN$1847&lt;&gt;2))&gt;=0.5,1,0))</f>
        <v/>
      </c>
      <c r="AX1847" s="16">
        <f>'Ground truth'!$B$19</f>
        <v/>
      </c>
      <c r="AY1847" s="16">
        <f>'Ground truth'!$C$19</f>
        <v/>
      </c>
      <c r="AZ1847" s="16">
        <f>'Ground truth'!$D$19</f>
        <v/>
      </c>
      <c r="BA1847" s="16">
        <f>'Ground truth'!$E$19</f>
        <v/>
      </c>
      <c r="BB1847" s="16">
        <f>'Ground truth'!$F$19</f>
        <v/>
      </c>
      <c r="BC1847" s="16">
        <f>'Ground truth'!$G$19</f>
        <v/>
      </c>
      <c r="BD1847" s="16">
        <f>'Ground truth'!$H$19</f>
        <v/>
      </c>
    </row>
    <row r="1848">
      <c r="A1848" s="3" t="inlineStr">
        <is>
          <t>Circuit Board</t>
        </is>
      </c>
      <c r="B1848" s="8" t="n">
        <v>1</v>
      </c>
      <c r="C1848" s="8" t="n">
        <v>1</v>
      </c>
      <c r="D1848" s="8" t="n">
        <v>1</v>
      </c>
      <c r="E1848" s="8" t="n">
        <v>0</v>
      </c>
      <c r="F1848" s="8" t="n">
        <v>1</v>
      </c>
      <c r="G1848" s="8" t="n">
        <v>1</v>
      </c>
      <c r="H1848" s="8" t="n">
        <v>1</v>
      </c>
      <c r="J1848" s="8" t="n">
        <v>1</v>
      </c>
      <c r="K1848" s="8" t="n">
        <v>1</v>
      </c>
      <c r="L1848" s="8" t="n">
        <v>1</v>
      </c>
      <c r="M1848" s="8" t="n">
        <v>0</v>
      </c>
      <c r="N1848" s="8" t="n">
        <v>1</v>
      </c>
      <c r="O1848" s="8" t="n">
        <v>1</v>
      </c>
      <c r="P1848" s="8" t="n">
        <v>1</v>
      </c>
      <c r="R1848" s="8" t="n">
        <v>1</v>
      </c>
      <c r="S1848" s="8" t="n">
        <v>1</v>
      </c>
      <c r="T1848" s="8" t="n">
        <v>1</v>
      </c>
      <c r="U1848" s="8" t="n">
        <v>0</v>
      </c>
      <c r="V1848" s="8" t="n">
        <v>1</v>
      </c>
      <c r="W1848" s="8" t="n">
        <v>1</v>
      </c>
      <c r="X1848" s="8" t="n">
        <v>1</v>
      </c>
      <c r="Z1848" s="8" t="n">
        <v>1</v>
      </c>
      <c r="AA1848" s="8" t="n">
        <v>1</v>
      </c>
      <c r="AB1848" s="8" t="n">
        <v>1</v>
      </c>
      <c r="AC1848" s="8" t="n">
        <v>0</v>
      </c>
      <c r="AD1848" s="8" t="n">
        <v>1</v>
      </c>
      <c r="AE1848" s="8" t="n">
        <v>1</v>
      </c>
      <c r="AF1848" s="8" t="n">
        <v>1</v>
      </c>
      <c r="AH1848" s="8" t="n">
        <v>1</v>
      </c>
      <c r="AI1848" s="8" t="n">
        <v>1</v>
      </c>
      <c r="AJ1848" s="8" t="n">
        <v>1</v>
      </c>
      <c r="AK1848" s="8" t="n">
        <v>0</v>
      </c>
      <c r="AL1848" s="8" t="n">
        <v>1</v>
      </c>
      <c r="AM1848" s="8" t="n">
        <v>1</v>
      </c>
      <c r="AN1848" s="8" t="n">
        <v>1</v>
      </c>
      <c r="AP1848" s="8">
        <f>IF(($B$1848&lt;&gt;2)+($J$1848&lt;&gt;2)+($R$1848&lt;&gt;2)+($Z$1848&lt;&gt;2)+($AH$1848&lt;&gt;2)=0,2,IF((($B$1848&lt;&gt;2)*$B$1848+($J$1848&lt;&gt;2)*$J$1848+($R$1848&lt;&gt;2)*$R$1848+($Z$1848&lt;&gt;2)*$Z$1848+($AH$1848&lt;&gt;2)*$AH$1848)/(($B$1848&lt;&gt;2)+($J$1848&lt;&gt;2)+($R$1848&lt;&gt;2)+($Z$1848&lt;&gt;2)+($AH$1848&lt;&gt;2))&gt;=0.5,1,0))</f>
        <v/>
      </c>
      <c r="AQ1848" s="8">
        <f>IF(($C$1848&lt;&gt;2)+($K$1848&lt;&gt;2)+($S$1848&lt;&gt;2)+($AA$1848&lt;&gt;2)+($AI$1848&lt;&gt;2)=0,2,IF((($C$1848&lt;&gt;2)*$C$1848+($K$1848&lt;&gt;2)*$K$1848+($S$1848&lt;&gt;2)*$S$1848+($AA$1848&lt;&gt;2)*$AA$1848+($AI$1848&lt;&gt;2)*$AI$1848)/(($C$1848&lt;&gt;2)+($K$1848&lt;&gt;2)+($S$1848&lt;&gt;2)+($AA$1848&lt;&gt;2)+($AI$1848&lt;&gt;2))&gt;=0.5,1,0))</f>
        <v/>
      </c>
      <c r="AR1848" s="8">
        <f>IF(($D$1848&lt;&gt;2)+($L$1848&lt;&gt;2)+($T$1848&lt;&gt;2)+($AB$1848&lt;&gt;2)+($AJ$1848&lt;&gt;2)=0,2,IF((($D$1848&lt;&gt;2)*$D$1848+($L$1848&lt;&gt;2)*$L$1848+($T$1848&lt;&gt;2)*$T$1848+($AB$1848&lt;&gt;2)*$AB$1848+($AJ$1848&lt;&gt;2)*$AJ$1848)/(($D$1848&lt;&gt;2)+($L$1848&lt;&gt;2)+($T$1848&lt;&gt;2)+($AB$1848&lt;&gt;2)+($AJ$1848&lt;&gt;2))&gt;=0.5,1,0))</f>
        <v/>
      </c>
      <c r="AS1848" s="8">
        <f>IF(($E$1848&lt;&gt;2)+($M$1848&lt;&gt;2)+($U$1848&lt;&gt;2)+($AC$1848&lt;&gt;2)+($AK$1848&lt;&gt;2)=0,2,IF((($E$1848&lt;&gt;2)*$E$1848+($M$1848&lt;&gt;2)*$M$1848+($U$1848&lt;&gt;2)*$U$1848+($AC$1848&lt;&gt;2)*$AC$1848+($AK$1848&lt;&gt;2)*$AK$1848)/(($E$1848&lt;&gt;2)+($M$1848&lt;&gt;2)+($U$1848&lt;&gt;2)+($AC$1848&lt;&gt;2)+($AK$1848&lt;&gt;2))&gt;=0.5,1,0))</f>
        <v/>
      </c>
      <c r="AT1848" s="8">
        <f>IF(($F$1848&lt;&gt;2)+($N$1848&lt;&gt;2)+($V$1848&lt;&gt;2)+($AD$1848&lt;&gt;2)+($AL$1848&lt;&gt;2)=0,2,IF((($F$1848&lt;&gt;2)*$F$1848+($N$1848&lt;&gt;2)*$N$1848+($V$1848&lt;&gt;2)*$V$1848+($AD$1848&lt;&gt;2)*$AD$1848+($AL$1848&lt;&gt;2)*$AL$1848)/(($F$1848&lt;&gt;2)+($N$1848&lt;&gt;2)+($V$1848&lt;&gt;2)+($AD$1848&lt;&gt;2)+($AL$1848&lt;&gt;2))&gt;=0.5,1,0))</f>
        <v/>
      </c>
      <c r="AU1848" s="8">
        <f>IF(($G$1848&lt;&gt;2)+($O$1848&lt;&gt;2)+($W$1848&lt;&gt;2)+($AE$1848&lt;&gt;2)+($AM$1848&lt;&gt;2)=0,2,IF((($G$1848&lt;&gt;2)*$G$1848+($O$1848&lt;&gt;2)*$O$1848+($W$1848&lt;&gt;2)*$W$1848+($AE$1848&lt;&gt;2)*$AE$1848+($AM$1848&lt;&gt;2)*$AM$1848)/(($G$1848&lt;&gt;2)+($O$1848&lt;&gt;2)+($W$1848&lt;&gt;2)+($AE$1848&lt;&gt;2)+($AM$1848&lt;&gt;2))&gt;=0.5,1,0))</f>
        <v/>
      </c>
      <c r="AV1848" s="8">
        <f>IF(($H$1848&lt;&gt;2)+($P$1848&lt;&gt;2)+($X$1848&lt;&gt;2)+($AF$1848&lt;&gt;2)+($AN$1848&lt;&gt;2)=0,2,IF((($H$1848&lt;&gt;2)*$H$1848+($P$1848&lt;&gt;2)*$P$1848+($X$1848&lt;&gt;2)*$X$1848+($AF$1848&lt;&gt;2)*$AF$1848+($AN$1848&lt;&gt;2)*$AN$1848)/(($H$1848&lt;&gt;2)+($P$1848&lt;&gt;2)+($X$1848&lt;&gt;2)+($AF$1848&lt;&gt;2)+($AN$1848&lt;&gt;2))&gt;=0.5,1,0))</f>
        <v/>
      </c>
      <c r="AX1848" s="16">
        <f>'Ground truth'!$B$20</f>
        <v/>
      </c>
      <c r="AY1848" s="16">
        <f>'Ground truth'!$C$20</f>
        <v/>
      </c>
      <c r="AZ1848" s="16">
        <f>'Ground truth'!$D$20</f>
        <v/>
      </c>
      <c r="BA1848" s="16">
        <f>'Ground truth'!$E$20</f>
        <v/>
      </c>
      <c r="BB1848" s="16">
        <f>'Ground truth'!$F$20</f>
        <v/>
      </c>
      <c r="BC1848" s="16">
        <f>'Ground truth'!$G$20</f>
        <v/>
      </c>
      <c r="BD1848" s="16">
        <f>'Ground truth'!$H$20</f>
        <v/>
      </c>
    </row>
    <row r="1850">
      <c r="A1850" s="17" t="inlineStr">
        <is>
          <t>metrics — confident-only (unsure excluded from denominators)</t>
        </is>
      </c>
      <c r="B1850" s="10" t="inlineStr">
        <is>
          <t>run 1</t>
        </is>
      </c>
      <c r="C1850" s="10" t="inlineStr">
        <is>
          <t>run 2</t>
        </is>
      </c>
      <c r="D1850" s="10" t="inlineStr">
        <is>
          <t>run 3</t>
        </is>
      </c>
      <c r="E1850" s="10" t="inlineStr">
        <is>
          <t>run 4</t>
        </is>
      </c>
      <c r="F1850" s="10" t="inlineStr">
        <is>
          <t>run 5</t>
        </is>
      </c>
      <c r="G1850" s="10" t="inlineStr">
        <is>
          <t>avg-matrix</t>
        </is>
      </c>
      <c r="H1850" s="10" t="inlineStr">
        <is>
          <t>mean</t>
        </is>
      </c>
      <c r="I1850" s="10" t="inlineStr">
        <is>
          <t>std (pop.)</t>
        </is>
      </c>
      <c r="J1850" s="17" t="inlineStr">
        <is>
          <t>notes</t>
        </is>
      </c>
    </row>
    <row r="1851">
      <c r="A1851" s="7" t="inlineStr">
        <is>
          <t>TP</t>
        </is>
      </c>
      <c r="B1851" s="7">
        <f>SUMPRODUCT(($B$1842:$H$1848=1)*('Ground truth'!$B$14:$H$20=1))</f>
        <v/>
      </c>
      <c r="C1851" s="7">
        <f>SUMPRODUCT(($J$1842:$P$1848=1)*('Ground truth'!$B$14:$H$20=1))</f>
        <v/>
      </c>
      <c r="D1851" s="7">
        <f>SUMPRODUCT(($R$1842:$X$1848=1)*('Ground truth'!$B$14:$H$20=1))</f>
        <v/>
      </c>
      <c r="E1851" s="7">
        <f>SUMPRODUCT(($Z$1842:$AF$1848=1)*('Ground truth'!$B$14:$H$20=1))</f>
        <v/>
      </c>
      <c r="F1851" s="7">
        <f>SUMPRODUCT(($AH$1842:$AN$1848=1)*('Ground truth'!$B$14:$H$20=1))</f>
        <v/>
      </c>
      <c r="G1851" s="7">
        <f>SUMPRODUCT(($AP$1842:$AV$1848=1)*('Ground truth'!$B$14:$H$20=1))</f>
        <v/>
      </c>
      <c r="H1851" s="12">
        <f>AVERAGE($B$1851:$F$1851)</f>
        <v/>
      </c>
      <c r="I1851" s="12">
        <f>STDEV.P($B$1851:$F$1851)</f>
        <v/>
      </c>
    </row>
    <row r="1852">
      <c r="A1852" s="7" t="inlineStr">
        <is>
          <t>TN</t>
        </is>
      </c>
      <c r="B1852" s="7">
        <f>SUMPRODUCT(($B$1842:$H$1848=0)*('Ground truth'!$B$14:$H$20=0))</f>
        <v/>
      </c>
      <c r="C1852" s="7">
        <f>SUMPRODUCT(($J$1842:$P$1848=0)*('Ground truth'!$B$14:$H$20=0))</f>
        <v/>
      </c>
      <c r="D1852" s="7">
        <f>SUMPRODUCT(($R$1842:$X$1848=0)*('Ground truth'!$B$14:$H$20=0))</f>
        <v/>
      </c>
      <c r="E1852" s="7">
        <f>SUMPRODUCT(($Z$1842:$AF$1848=0)*('Ground truth'!$B$14:$H$20=0))</f>
        <v/>
      </c>
      <c r="F1852" s="7">
        <f>SUMPRODUCT(($AH$1842:$AN$1848=0)*('Ground truth'!$B$14:$H$20=0))</f>
        <v/>
      </c>
      <c r="G1852" s="7">
        <f>SUMPRODUCT(($AP$1842:$AV$1848=0)*('Ground truth'!$B$14:$H$20=0))</f>
        <v/>
      </c>
      <c r="H1852" s="12">
        <f>AVERAGE($B$1852:$F$1852)</f>
        <v/>
      </c>
      <c r="I1852" s="12">
        <f>STDEV.P($B$1852:$F$1852)</f>
        <v/>
      </c>
    </row>
    <row r="1853">
      <c r="A1853" s="7" t="inlineStr">
        <is>
          <t>FP</t>
        </is>
      </c>
      <c r="B1853" s="7">
        <f>SUMPRODUCT(($B$1842:$H$1848=1)*('Ground truth'!$B$14:$H$20=0))</f>
        <v/>
      </c>
      <c r="C1853" s="7">
        <f>SUMPRODUCT(($J$1842:$P$1848=1)*('Ground truth'!$B$14:$H$20=0))</f>
        <v/>
      </c>
      <c r="D1853" s="7">
        <f>SUMPRODUCT(($R$1842:$X$1848=1)*('Ground truth'!$B$14:$H$20=0))</f>
        <v/>
      </c>
      <c r="E1853" s="7">
        <f>SUMPRODUCT(($Z$1842:$AF$1848=1)*('Ground truth'!$B$14:$H$20=0))</f>
        <v/>
      </c>
      <c r="F1853" s="7">
        <f>SUMPRODUCT(($AH$1842:$AN$1848=1)*('Ground truth'!$B$14:$H$20=0))</f>
        <v/>
      </c>
      <c r="G1853" s="7">
        <f>SUMPRODUCT(($AP$1842:$AV$1848=1)*('Ground truth'!$B$14:$H$20=0))</f>
        <v/>
      </c>
      <c r="H1853" s="12">
        <f>AVERAGE($B$1853:$F$1853)</f>
        <v/>
      </c>
      <c r="I1853" s="12">
        <f>STDEV.P($B$1853:$F$1853)</f>
        <v/>
      </c>
    </row>
    <row r="1854">
      <c r="A1854" s="7" t="inlineStr">
        <is>
          <t>FN</t>
        </is>
      </c>
      <c r="B1854" s="7">
        <f>SUMPRODUCT(($B$1842:$H$1848=0)*('Ground truth'!$B$14:$H$20=1))</f>
        <v/>
      </c>
      <c r="C1854" s="7">
        <f>SUMPRODUCT(($J$1842:$P$1848=0)*('Ground truth'!$B$14:$H$20=1))</f>
        <v/>
      </c>
      <c r="D1854" s="7">
        <f>SUMPRODUCT(($R$1842:$X$1848=0)*('Ground truth'!$B$14:$H$20=1))</f>
        <v/>
      </c>
      <c r="E1854" s="7">
        <f>SUMPRODUCT(($Z$1842:$AF$1848=0)*('Ground truth'!$B$14:$H$20=1))</f>
        <v/>
      </c>
      <c r="F1854" s="7">
        <f>SUMPRODUCT(($AH$1842:$AN$1848=0)*('Ground truth'!$B$14:$H$20=1))</f>
        <v/>
      </c>
      <c r="G1854" s="7">
        <f>SUMPRODUCT(($AP$1842:$AV$1848=0)*('Ground truth'!$B$14:$H$20=1))</f>
        <v/>
      </c>
      <c r="H1854" s="12">
        <f>AVERAGE($B$1854:$F$1854)</f>
        <v/>
      </c>
      <c r="I1854" s="12">
        <f>STDEV.P($B$1854:$F$1854)</f>
        <v/>
      </c>
    </row>
    <row r="1855">
      <c r="A1855" s="4" t="inlineStr">
        <is>
          <t>Precision</t>
        </is>
      </c>
      <c r="B1855" s="12">
        <f>IFERROR($B$1851/($B$1851+$B$1853),0)</f>
        <v/>
      </c>
      <c r="C1855" s="12">
        <f>IFERROR($C$1851/($C$1851+$C$1853),0)</f>
        <v/>
      </c>
      <c r="D1855" s="12">
        <f>IFERROR($D$1851/($D$1851+$D$1853),0)</f>
        <v/>
      </c>
      <c r="E1855" s="12">
        <f>IFERROR($E$1851/($E$1851+$E$1853),0)</f>
        <v/>
      </c>
      <c r="F1855" s="12">
        <f>IFERROR($F$1851/($F$1851+$F$1853),0)</f>
        <v/>
      </c>
      <c r="G1855" s="12">
        <f>IFERROR($G$1851/($G$1851+$G$1853),0)</f>
        <v/>
      </c>
      <c r="H1855" s="18">
        <f>AVERAGE($B$1855:$F$1855)</f>
        <v/>
      </c>
      <c r="I1855" s="18">
        <f>STDEV.P($B$1855:$F$1855)</f>
        <v/>
      </c>
    </row>
    <row r="1856">
      <c r="A1856" s="4" t="inlineStr">
        <is>
          <t>Recall</t>
        </is>
      </c>
      <c r="B1856" s="12">
        <f>IFERROR($B$1851/($B$1851+$B$1854),0)</f>
        <v/>
      </c>
      <c r="C1856" s="12">
        <f>IFERROR($C$1851/($C$1851+$C$1854),0)</f>
        <v/>
      </c>
      <c r="D1856" s="12">
        <f>IFERROR($D$1851/($D$1851+$D$1854),0)</f>
        <v/>
      </c>
      <c r="E1856" s="12">
        <f>IFERROR($E$1851/($E$1851+$E$1854),0)</f>
        <v/>
      </c>
      <c r="F1856" s="12">
        <f>IFERROR($F$1851/($F$1851+$F$1854),0)</f>
        <v/>
      </c>
      <c r="G1856" s="12">
        <f>IFERROR($G$1851/($G$1851+$G$1854),0)</f>
        <v/>
      </c>
      <c r="H1856" s="18">
        <f>AVERAGE($B$1856:$F$1856)</f>
        <v/>
      </c>
      <c r="I1856" s="18">
        <f>STDEV.P($B$1856:$F$1856)</f>
        <v/>
      </c>
    </row>
    <row r="1857">
      <c r="A1857" s="4" t="inlineStr">
        <is>
          <t>F1</t>
        </is>
      </c>
      <c r="B1857" s="12">
        <f>IFERROR(2*$B$1855*$B$1856/($B$1855+$B$1856),0)</f>
        <v/>
      </c>
      <c r="C1857" s="12">
        <f>IFERROR(2*$C$1855*$C$1856/($C$1855+$C$1856),0)</f>
        <v/>
      </c>
      <c r="D1857" s="12">
        <f>IFERROR(2*$D$1855*$D$1856/($D$1855+$D$1856),0)</f>
        <v/>
      </c>
      <c r="E1857" s="12">
        <f>IFERROR(2*$E$1855*$E$1856/($E$1855+$E$1856),0)</f>
        <v/>
      </c>
      <c r="F1857" s="12">
        <f>IFERROR(2*$F$1855*$F$1856/($F$1855+$F$1856),0)</f>
        <v/>
      </c>
      <c r="G1857" s="12">
        <f>IFERROR(2*$G$1855*$G$1856/($G$1855+$G$1856),0)</f>
        <v/>
      </c>
      <c r="H1857" s="18">
        <f>AVERAGE($B$1857:$F$1857)</f>
        <v/>
      </c>
      <c r="I1857" s="18">
        <f>STDEV.P($B$1857:$F$1857)</f>
        <v/>
      </c>
    </row>
    <row r="1858">
      <c r="A1858" s="4" t="inlineStr">
        <is>
          <t>Accuracy</t>
        </is>
      </c>
      <c r="B1858" s="12">
        <f>IFERROR(($B$1851+$B$1852)/($B$1851+$B$1852+$B$1853+$B$1854),0)</f>
        <v/>
      </c>
      <c r="C1858" s="12">
        <f>IFERROR(($C$1851+$C$1852)/($C$1851+$C$1852+$C$1853+$C$1854),0)</f>
        <v/>
      </c>
      <c r="D1858" s="12">
        <f>IFERROR(($D$1851+$D$1852)/($D$1851+$D$1852+$D$1853+$D$1854),0)</f>
        <v/>
      </c>
      <c r="E1858" s="12">
        <f>IFERROR(($E$1851+$E$1852)/($E$1851+$E$1852+$E$1853+$E$1854),0)</f>
        <v/>
      </c>
      <c r="F1858" s="12">
        <f>IFERROR(($F$1851+$F$1852)/($F$1851+$F$1852+$F$1853+$F$1854),0)</f>
        <v/>
      </c>
      <c r="G1858" s="12">
        <f>IFERROR(($G$1851+$G$1852)/($G$1851+$G$1852+$G$1853+$G$1854),0)</f>
        <v/>
      </c>
      <c r="H1858" s="18">
        <f>AVERAGE($B$1858:$F$1858)</f>
        <v/>
      </c>
      <c r="I1858" s="18">
        <f>STDEV.P($B$1858:$F$1858)</f>
        <v/>
      </c>
    </row>
    <row r="1859">
      <c r="A1859" s="4" t="inlineStr">
        <is>
          <t>Edit distance</t>
        </is>
      </c>
      <c r="B1859" s="12">
        <f>SUMPRODUCT(ABS('Ground truth'!$B$14:$H$20-$B$1842:$H$1848))</f>
        <v/>
      </c>
      <c r="C1859" s="12">
        <f>SUMPRODUCT(ABS('Ground truth'!$B$14:$H$20-$J$1842:$P$1848))</f>
        <v/>
      </c>
      <c r="D1859" s="12">
        <f>SUMPRODUCT(ABS('Ground truth'!$B$14:$H$20-$R$1842:$X$1848))</f>
        <v/>
      </c>
      <c r="E1859" s="12">
        <f>SUMPRODUCT(ABS('Ground truth'!$B$14:$H$20-$Z$1842:$AF$1848))</f>
        <v/>
      </c>
      <c r="F1859" s="12">
        <f>SUMPRODUCT(ABS('Ground truth'!$B$14:$H$20-$AH$1842:$AN$1848))</f>
        <v/>
      </c>
      <c r="G1859" s="12">
        <f>SUMPRODUCT(ABS('Ground truth'!$B$14:$H$20-$AP$1842:$AV$1848))</f>
        <v/>
      </c>
      <c r="H1859" s="18">
        <f>AVERAGE($B$1859:$F$1859)</f>
        <v/>
      </c>
      <c r="I1859" s="18">
        <f>STDEV.P($B$1859:$F$1859)</f>
        <v/>
      </c>
    </row>
    <row r="1860">
      <c r="A1860" s="4" t="inlineStr">
        <is>
          <t>Spectral distance</t>
        </is>
      </c>
      <c r="B1860" s="12">
        <f>SQRT(SUMPRODUCT(('Ground truth'!$K$14:$K$20-$B$1871:$B$1877)^2))</f>
        <v/>
      </c>
      <c r="C1860" s="12">
        <f>SQRT(SUMPRODUCT(('Ground truth'!$K$14:$K$20-$C$1871:$C$1877)^2))</f>
        <v/>
      </c>
      <c r="D1860" s="12">
        <f>SQRT(SUMPRODUCT(('Ground truth'!$K$14:$K$20-$D$1871:$D$1877)^2))</f>
        <v/>
      </c>
      <c r="E1860" s="12">
        <f>SQRT(SUMPRODUCT(('Ground truth'!$K$14:$K$20-$E$1871:$E$1877)^2))</f>
        <v/>
      </c>
      <c r="F1860" s="12">
        <f>SQRT(SUMPRODUCT(('Ground truth'!$K$14:$K$20-$F$1871:$F$1877)^2))</f>
        <v/>
      </c>
      <c r="G1860" s="12">
        <f>SQRT(SUMPRODUCT(('Ground truth'!$K$14:$K$20-$G$1871:$G$1877)^2))</f>
        <v/>
      </c>
      <c r="H1860" s="18">
        <f>AVERAGE($B$1860:$F$1860)</f>
        <v/>
      </c>
      <c r="I1860" s="18">
        <f>STDEV.P($B$1860:$F$1860)</f>
        <v/>
      </c>
    </row>
    <row r="1861">
      <c r="A1861" s="4" t="inlineStr">
        <is>
          <t>Unsure cells</t>
        </is>
      </c>
      <c r="B1861" s="7">
        <f>COUNTIF($B$1842:$H$1848,2)</f>
        <v/>
      </c>
      <c r="C1861" s="7">
        <f>COUNTIF($J$1842:$P$1848,2)</f>
        <v/>
      </c>
      <c r="D1861" s="7">
        <f>COUNTIF($R$1842:$X$1848,2)</f>
        <v/>
      </c>
      <c r="E1861" s="7">
        <f>COUNTIF($Z$1842:$AF$1848,2)</f>
        <v/>
      </c>
      <c r="F1861" s="7">
        <f>COUNTIF($AH$1842:$AN$1848,2)</f>
        <v/>
      </c>
      <c r="G1861" s="7">
        <f>COUNTIF($AP$1842:$AV$1848,2)</f>
        <v/>
      </c>
      <c r="H1861" s="12">
        <f>AVERAGE($B$1861:$F$1861)</f>
        <v/>
      </c>
      <c r="I1861" s="12">
        <f>STDEV.P($B$1861:$F$1861)</f>
        <v/>
      </c>
    </row>
    <row r="1862">
      <c r="A1862" s="3" t="inlineStr">
        <is>
          <t>eigenvalues (real part, numpy order; pasted)</t>
        </is>
      </c>
    </row>
    <row r="1863">
      <c r="A1863" s="3" t="inlineStr">
        <is>
          <t xml:space="preserve">  λ1</t>
        </is>
      </c>
      <c r="B1863" s="19" t="n">
        <v>4.912304599661233</v>
      </c>
      <c r="C1863" s="19" t="n">
        <v>4.912304599661233</v>
      </c>
      <c r="D1863" s="19" t="n">
        <v>4.912304599661233</v>
      </c>
      <c r="E1863" s="19" t="n">
        <v>4.912304599661233</v>
      </c>
      <c r="F1863" s="19" t="n">
        <v>4.912304599661233</v>
      </c>
      <c r="G1863" s="19" t="n">
        <v>4.912304599661233</v>
      </c>
    </row>
    <row r="1864">
      <c r="A1864" s="3" t="inlineStr">
        <is>
          <t xml:space="preserve">  λ2</t>
        </is>
      </c>
      <c r="B1864" s="19" t="n">
        <v>-1.114705610325227</v>
      </c>
      <c r="C1864" s="19" t="n">
        <v>-1.114705610325227</v>
      </c>
      <c r="D1864" s="19" t="n">
        <v>-1.114705610325227</v>
      </c>
      <c r="E1864" s="19" t="n">
        <v>-1.114705610325227</v>
      </c>
      <c r="F1864" s="19" t="n">
        <v>-1.114705610325227</v>
      </c>
      <c r="G1864" s="19" t="n">
        <v>-1.114705610325227</v>
      </c>
    </row>
    <row r="1865">
      <c r="A1865" s="3" t="inlineStr">
        <is>
          <t xml:space="preserve">  λ3</t>
        </is>
      </c>
      <c r="B1865" s="19" t="n">
        <v>2.062238414224842</v>
      </c>
      <c r="C1865" s="19" t="n">
        <v>2.062238414224842</v>
      </c>
      <c r="D1865" s="19" t="n">
        <v>2.062238414224842</v>
      </c>
      <c r="E1865" s="19" t="n">
        <v>2.062238414224842</v>
      </c>
      <c r="F1865" s="19" t="n">
        <v>2.062238414224842</v>
      </c>
      <c r="G1865" s="19" t="n">
        <v>2.062238414224842</v>
      </c>
    </row>
    <row r="1866">
      <c r="A1866" s="3" t="inlineStr">
        <is>
          <t xml:space="preserve">  λ4</t>
        </is>
      </c>
      <c r="B1866" s="19" t="n">
        <v>-0.3565595745479249</v>
      </c>
      <c r="C1866" s="19" t="n">
        <v>-0.3565595745479249</v>
      </c>
      <c r="D1866" s="19" t="n">
        <v>-0.3565595745479249</v>
      </c>
      <c r="E1866" s="19" t="n">
        <v>-0.3565595745479249</v>
      </c>
      <c r="F1866" s="19" t="n">
        <v>-0.3565595745479249</v>
      </c>
      <c r="G1866" s="19" t="n">
        <v>-0.3565595745479249</v>
      </c>
    </row>
    <row r="1867">
      <c r="A1867" s="3" t="inlineStr">
        <is>
          <t xml:space="preserve">  λ5</t>
        </is>
      </c>
      <c r="B1867" s="19" t="n">
        <v>6.161191888327831e-17</v>
      </c>
      <c r="C1867" s="19" t="n">
        <v>6.161191888327831e-17</v>
      </c>
      <c r="D1867" s="19" t="n">
        <v>6.161191888327831e-17</v>
      </c>
      <c r="E1867" s="19" t="n">
        <v>6.161191888327831e-17</v>
      </c>
      <c r="F1867" s="19" t="n">
        <v>6.161191888327831e-17</v>
      </c>
      <c r="G1867" s="19" t="n">
        <v>6.161191888327831e-17</v>
      </c>
    </row>
    <row r="1868">
      <c r="A1868" s="3" t="inlineStr">
        <is>
          <t xml:space="preserve">  λ6</t>
        </is>
      </c>
      <c r="B1868" s="19" t="n">
        <v>0.4967221709870727</v>
      </c>
      <c r="C1868" s="19" t="n">
        <v>0.4967221709870727</v>
      </c>
      <c r="D1868" s="19" t="n">
        <v>0.4967221709870727</v>
      </c>
      <c r="E1868" s="19" t="n">
        <v>0.4967221709870727</v>
      </c>
      <c r="F1868" s="19" t="n">
        <v>0.4967221709870727</v>
      </c>
      <c r="G1868" s="19" t="n">
        <v>0.4967221709870727</v>
      </c>
    </row>
    <row r="1869">
      <c r="A1869" s="3" t="inlineStr">
        <is>
          <t xml:space="preserve">  λ7</t>
        </is>
      </c>
      <c r="B1869" s="19" t="n">
        <v>1.000000000000001</v>
      </c>
      <c r="C1869" s="19" t="n">
        <v>1.000000000000001</v>
      </c>
      <c r="D1869" s="19" t="n">
        <v>1.000000000000001</v>
      </c>
      <c r="E1869" s="19" t="n">
        <v>1.000000000000001</v>
      </c>
      <c r="F1869" s="19" t="n">
        <v>1.000000000000001</v>
      </c>
      <c r="G1869" s="19" t="n">
        <v>1.000000000000001</v>
      </c>
    </row>
    <row r="1870">
      <c r="A1870" s="3" t="inlineStr">
        <is>
          <t>eigenvalues sorted desc (LARGE)</t>
        </is>
      </c>
    </row>
    <row r="1871">
      <c r="A1871" s="3" t="inlineStr">
        <is>
          <t xml:space="preserve">  λ(1)</t>
        </is>
      </c>
      <c r="B1871" s="19">
        <f>LARGE($B$1863:$B$1869,1)</f>
        <v/>
      </c>
      <c r="C1871" s="19">
        <f>LARGE($C$1863:$C$1869,1)</f>
        <v/>
      </c>
      <c r="D1871" s="19">
        <f>LARGE($D$1863:$D$1869,1)</f>
        <v/>
      </c>
      <c r="E1871" s="19">
        <f>LARGE($E$1863:$E$1869,1)</f>
        <v/>
      </c>
      <c r="F1871" s="19">
        <f>LARGE($F$1863:$F$1869,1)</f>
        <v/>
      </c>
      <c r="G1871" s="19">
        <f>LARGE($G$1863:$G$1869,1)</f>
        <v/>
      </c>
    </row>
    <row r="1872">
      <c r="A1872" s="3" t="inlineStr">
        <is>
          <t xml:space="preserve">  λ(2)</t>
        </is>
      </c>
      <c r="B1872" s="19">
        <f>LARGE($B$1863:$B$1869,2)</f>
        <v/>
      </c>
      <c r="C1872" s="19">
        <f>LARGE($C$1863:$C$1869,2)</f>
        <v/>
      </c>
      <c r="D1872" s="19">
        <f>LARGE($D$1863:$D$1869,2)</f>
        <v/>
      </c>
      <c r="E1872" s="19">
        <f>LARGE($E$1863:$E$1869,2)</f>
        <v/>
      </c>
      <c r="F1872" s="19">
        <f>LARGE($F$1863:$F$1869,2)</f>
        <v/>
      </c>
      <c r="G1872" s="19">
        <f>LARGE($G$1863:$G$1869,2)</f>
        <v/>
      </c>
    </row>
    <row r="1873">
      <c r="A1873" s="3" t="inlineStr">
        <is>
          <t xml:space="preserve">  λ(3)</t>
        </is>
      </c>
      <c r="B1873" s="19">
        <f>LARGE($B$1863:$B$1869,3)</f>
        <v/>
      </c>
      <c r="C1873" s="19">
        <f>LARGE($C$1863:$C$1869,3)</f>
        <v/>
      </c>
      <c r="D1873" s="19">
        <f>LARGE($D$1863:$D$1869,3)</f>
        <v/>
      </c>
      <c r="E1873" s="19">
        <f>LARGE($E$1863:$E$1869,3)</f>
        <v/>
      </c>
      <c r="F1873" s="19">
        <f>LARGE($F$1863:$F$1869,3)</f>
        <v/>
      </c>
      <c r="G1873" s="19">
        <f>LARGE($G$1863:$G$1869,3)</f>
        <v/>
      </c>
    </row>
    <row r="1874">
      <c r="A1874" s="3" t="inlineStr">
        <is>
          <t xml:space="preserve">  λ(4)</t>
        </is>
      </c>
      <c r="B1874" s="19">
        <f>LARGE($B$1863:$B$1869,4)</f>
        <v/>
      </c>
      <c r="C1874" s="19">
        <f>LARGE($C$1863:$C$1869,4)</f>
        <v/>
      </c>
      <c r="D1874" s="19">
        <f>LARGE($D$1863:$D$1869,4)</f>
        <v/>
      </c>
      <c r="E1874" s="19">
        <f>LARGE($E$1863:$E$1869,4)</f>
        <v/>
      </c>
      <c r="F1874" s="19">
        <f>LARGE($F$1863:$F$1869,4)</f>
        <v/>
      </c>
      <c r="G1874" s="19">
        <f>LARGE($G$1863:$G$1869,4)</f>
        <v/>
      </c>
    </row>
    <row r="1875">
      <c r="A1875" s="3" t="inlineStr">
        <is>
          <t xml:space="preserve">  λ(5)</t>
        </is>
      </c>
      <c r="B1875" s="19">
        <f>LARGE($B$1863:$B$1869,5)</f>
        <v/>
      </c>
      <c r="C1875" s="19">
        <f>LARGE($C$1863:$C$1869,5)</f>
        <v/>
      </c>
      <c r="D1875" s="19">
        <f>LARGE($D$1863:$D$1869,5)</f>
        <v/>
      </c>
      <c r="E1875" s="19">
        <f>LARGE($E$1863:$E$1869,5)</f>
        <v/>
      </c>
      <c r="F1875" s="19">
        <f>LARGE($F$1863:$F$1869,5)</f>
        <v/>
      </c>
      <c r="G1875" s="19">
        <f>LARGE($G$1863:$G$1869,5)</f>
        <v/>
      </c>
    </row>
    <row r="1876">
      <c r="A1876" s="3" t="inlineStr">
        <is>
          <t xml:space="preserve">  λ(6)</t>
        </is>
      </c>
      <c r="B1876" s="19">
        <f>LARGE($B$1863:$B$1869,6)</f>
        <v/>
      </c>
      <c r="C1876" s="19">
        <f>LARGE($C$1863:$C$1869,6)</f>
        <v/>
      </c>
      <c r="D1876" s="19">
        <f>LARGE($D$1863:$D$1869,6)</f>
        <v/>
      </c>
      <c r="E1876" s="19">
        <f>LARGE($E$1863:$E$1869,6)</f>
        <v/>
      </c>
      <c r="F1876" s="19">
        <f>LARGE($F$1863:$F$1869,6)</f>
        <v/>
      </c>
      <c r="G1876" s="19">
        <f>LARGE($G$1863:$G$1869,6)</f>
        <v/>
      </c>
    </row>
    <row r="1877">
      <c r="A1877" s="3" t="inlineStr">
        <is>
          <t xml:space="preserve">  λ(7)</t>
        </is>
      </c>
      <c r="B1877" s="19">
        <f>LARGE($B$1863:$B$1869,7)</f>
        <v/>
      </c>
      <c r="C1877" s="19">
        <f>LARGE($C$1863:$C$1869,7)</f>
        <v/>
      </c>
      <c r="D1877" s="19">
        <f>LARGE($D$1863:$D$1869,7)</f>
        <v/>
      </c>
      <c r="E1877" s="19">
        <f>LARGE($E$1863:$E$1869,7)</f>
        <v/>
      </c>
      <c r="F1877" s="19">
        <f>LARGE($F$1863:$F$1869,7)</f>
        <v/>
      </c>
      <c r="G1877" s="19">
        <f>LARGE($G$1863:$G$1869,7)</f>
        <v/>
      </c>
    </row>
    <row r="1878">
      <c r="A1878" s="3" t="inlineStr">
        <is>
          <t>check: Σeig − trace (→0)</t>
        </is>
      </c>
      <c r="B1878" s="3">
        <f>ROUND(SUM($B$1863:$B$1869)-($B$1842+$C$1843+$D$1844+$E$1845+$F$1846+$G$1847+$H$1848),6)</f>
        <v/>
      </c>
      <c r="C1878" s="3">
        <f>ROUND(SUM($C$1863:$C$1869)-($J$1842+$K$1843+$L$1844+$M$1845+$N$1846+$O$1847+$P$1848),6)</f>
        <v/>
      </c>
      <c r="D1878" s="3">
        <f>ROUND(SUM($D$1863:$D$1869)-($R$1842+$S$1843+$T$1844+$U$1845+$V$1846+$W$1847+$X$1848),6)</f>
        <v/>
      </c>
      <c r="E1878" s="3">
        <f>ROUND(SUM($E$1863:$E$1869)-($Z$1842+$AA$1843+$AB$1844+$AC$1845+$AD$1846+$AE$1847+$AF$1848),6)</f>
        <v/>
      </c>
      <c r="F1878" s="3">
        <f>ROUND(SUM($F$1863:$F$1869)-($AH$1842+$AI$1843+$AJ$1844+$AK$1845+$AL$1846+$AM$1847+$AN$1848),6)</f>
        <v/>
      </c>
      <c r="G1878" s="3">
        <f>ROUND(SUM($G$1863:$G$1869)-($AP$1842+$AQ$1843+$AR$1844+$AS$1845+$AT$1846+$AU$1847+$AV$1848),6)</f>
        <v/>
      </c>
    </row>
    <row r="1879">
      <c r="A1879" s="3" t="inlineStr">
        <is>
          <t>check: Πeig − det (→0)</t>
        </is>
      </c>
      <c r="B1879" s="3">
        <f>ROUND(MDETERM($B$1842:$H$1848)-PRODUCT($B$1863:$B$1869),6)</f>
        <v/>
      </c>
      <c r="C1879" s="3">
        <f>ROUND(MDETERM($J$1842:$P$1848)-PRODUCT($C$1863:$C$1869),6)</f>
        <v/>
      </c>
      <c r="D1879" s="3">
        <f>ROUND(MDETERM($R$1842:$X$1848)-PRODUCT($D$1863:$D$1869),6)</f>
        <v/>
      </c>
      <c r="E1879" s="3">
        <f>ROUND(MDETERM($Z$1842:$AF$1848)-PRODUCT($E$1863:$E$1869),6)</f>
        <v/>
      </c>
      <c r="F1879" s="3">
        <f>ROUND(MDETERM($AH$1842:$AN$1848)-PRODUCT($F$1863:$F$1869),6)</f>
        <v/>
      </c>
      <c r="G1879" s="3">
        <f>ROUND(MDETERM($AP$1842:$AV$1848)-PRODUCT($G$1863:$G$1869),6)</f>
        <v/>
      </c>
    </row>
    <row r="1880">
      <c r="A1880" s="3" t="inlineStr">
        <is>
          <t>complex eigenvalues?</t>
        </is>
      </c>
      <c r="B1880" s="3" t="inlineStr"/>
      <c r="C1880" s="3" t="inlineStr"/>
      <c r="D1880" s="3" t="inlineStr"/>
      <c r="E1880" s="3" t="inlineStr"/>
      <c r="F1880" s="3" t="inlineStr"/>
      <c r="G1880" s="3" t="inlineStr"/>
    </row>
    <row r="1881">
      <c r="A1881" s="3" t="inlineStr">
        <is>
          <t>check: det(M − λᵢI) per sorted λ (→0)</t>
        </is>
      </c>
    </row>
    <row r="1882">
      <c r="A1882" s="3" t="inlineStr">
        <is>
          <t xml:space="preserve">  det(M − λ(1)I)</t>
        </is>
      </c>
      <c r="B1882" s="3">
        <f t="array" ref="B1882">ROUND(MDETERM($B$1842:$H$1848-$B$1871*MUNIT(7)),6)</f>
        <v/>
      </c>
      <c r="C1882" s="3">
        <f t="array" ref="C1882">ROUND(MDETERM($J$1842:$P$1848-$C$1871*MUNIT(7)),6)</f>
        <v/>
      </c>
      <c r="D1882" s="3">
        <f t="array" ref="D1882">ROUND(MDETERM($R$1842:$X$1848-$D$1871*MUNIT(7)),6)</f>
        <v/>
      </c>
      <c r="E1882" s="3">
        <f t="array" ref="E1882">ROUND(MDETERM($Z$1842:$AF$1848-$E$1871*MUNIT(7)),6)</f>
        <v/>
      </c>
      <c r="F1882" s="3">
        <f t="array" ref="F1882">ROUND(MDETERM($AH$1842:$AN$1848-$F$1871*MUNIT(7)),6)</f>
        <v/>
      </c>
      <c r="G1882" s="3">
        <f t="array" ref="G1882">ROUND(MDETERM($AP$1842:$AV$1848-$G$1871*MUNIT(7)),6)</f>
        <v/>
      </c>
    </row>
    <row r="1883">
      <c r="A1883" s="3" t="inlineStr">
        <is>
          <t xml:space="preserve">  det(M − λ(2)I)</t>
        </is>
      </c>
      <c r="B1883" s="3">
        <f t="array" ref="B1883">ROUND(MDETERM($B$1842:$H$1848-$B$1872*MUNIT(7)),6)</f>
        <v/>
      </c>
      <c r="C1883" s="3">
        <f t="array" ref="C1883">ROUND(MDETERM($J$1842:$P$1848-$C$1872*MUNIT(7)),6)</f>
        <v/>
      </c>
      <c r="D1883" s="3">
        <f t="array" ref="D1883">ROUND(MDETERM($R$1842:$X$1848-$D$1872*MUNIT(7)),6)</f>
        <v/>
      </c>
      <c r="E1883" s="3">
        <f t="array" ref="E1883">ROUND(MDETERM($Z$1842:$AF$1848-$E$1872*MUNIT(7)),6)</f>
        <v/>
      </c>
      <c r="F1883" s="3">
        <f t="array" ref="F1883">ROUND(MDETERM($AH$1842:$AN$1848-$F$1872*MUNIT(7)),6)</f>
        <v/>
      </c>
      <c r="G1883" s="3">
        <f t="array" ref="G1883">ROUND(MDETERM($AP$1842:$AV$1848-$G$1872*MUNIT(7)),6)</f>
        <v/>
      </c>
    </row>
    <row r="1884">
      <c r="A1884" s="3" t="inlineStr">
        <is>
          <t xml:space="preserve">  det(M − λ(3)I)</t>
        </is>
      </c>
      <c r="B1884" s="3">
        <f t="array" ref="B1884">ROUND(MDETERM($B$1842:$H$1848-$B$1873*MUNIT(7)),6)</f>
        <v/>
      </c>
      <c r="C1884" s="3">
        <f t="array" ref="C1884">ROUND(MDETERM($J$1842:$P$1848-$C$1873*MUNIT(7)),6)</f>
        <v/>
      </c>
      <c r="D1884" s="3">
        <f t="array" ref="D1884">ROUND(MDETERM($R$1842:$X$1848-$D$1873*MUNIT(7)),6)</f>
        <v/>
      </c>
      <c r="E1884" s="3">
        <f t="array" ref="E1884">ROUND(MDETERM($Z$1842:$AF$1848-$E$1873*MUNIT(7)),6)</f>
        <v/>
      </c>
      <c r="F1884" s="3">
        <f t="array" ref="F1884">ROUND(MDETERM($AH$1842:$AN$1848-$F$1873*MUNIT(7)),6)</f>
        <v/>
      </c>
      <c r="G1884" s="3">
        <f t="array" ref="G1884">ROUND(MDETERM($AP$1842:$AV$1848-$G$1873*MUNIT(7)),6)</f>
        <v/>
      </c>
    </row>
    <row r="1885">
      <c r="A1885" s="3" t="inlineStr">
        <is>
          <t xml:space="preserve">  det(M − λ(4)I)</t>
        </is>
      </c>
      <c r="B1885" s="3">
        <f t="array" ref="B1885">ROUND(MDETERM($B$1842:$H$1848-$B$1874*MUNIT(7)),6)</f>
        <v/>
      </c>
      <c r="C1885" s="3">
        <f t="array" ref="C1885">ROUND(MDETERM($J$1842:$P$1848-$C$1874*MUNIT(7)),6)</f>
        <v/>
      </c>
      <c r="D1885" s="3">
        <f t="array" ref="D1885">ROUND(MDETERM($R$1842:$X$1848-$D$1874*MUNIT(7)),6)</f>
        <v/>
      </c>
      <c r="E1885" s="3">
        <f t="array" ref="E1885">ROUND(MDETERM($Z$1842:$AF$1848-$E$1874*MUNIT(7)),6)</f>
        <v/>
      </c>
      <c r="F1885" s="3">
        <f t="array" ref="F1885">ROUND(MDETERM($AH$1842:$AN$1848-$F$1874*MUNIT(7)),6)</f>
        <v/>
      </c>
      <c r="G1885" s="3">
        <f t="array" ref="G1885">ROUND(MDETERM($AP$1842:$AV$1848-$G$1874*MUNIT(7)),6)</f>
        <v/>
      </c>
    </row>
    <row r="1886">
      <c r="A1886" s="3" t="inlineStr">
        <is>
          <t xml:space="preserve">  det(M − λ(5)I)</t>
        </is>
      </c>
      <c r="B1886" s="3">
        <f t="array" ref="B1886">ROUND(MDETERM($B$1842:$H$1848-$B$1875*MUNIT(7)),6)</f>
        <v/>
      </c>
      <c r="C1886" s="3">
        <f t="array" ref="C1886">ROUND(MDETERM($J$1842:$P$1848-$C$1875*MUNIT(7)),6)</f>
        <v/>
      </c>
      <c r="D1886" s="3">
        <f t="array" ref="D1886">ROUND(MDETERM($R$1842:$X$1848-$D$1875*MUNIT(7)),6)</f>
        <v/>
      </c>
      <c r="E1886" s="3">
        <f t="array" ref="E1886">ROUND(MDETERM($Z$1842:$AF$1848-$E$1875*MUNIT(7)),6)</f>
        <v/>
      </c>
      <c r="F1886" s="3">
        <f t="array" ref="F1886">ROUND(MDETERM($AH$1842:$AN$1848-$F$1875*MUNIT(7)),6)</f>
        <v/>
      </c>
      <c r="G1886" s="3">
        <f t="array" ref="G1886">ROUND(MDETERM($AP$1842:$AV$1848-$G$1875*MUNIT(7)),6)</f>
        <v/>
      </c>
    </row>
    <row r="1887">
      <c r="A1887" s="3" t="inlineStr">
        <is>
          <t xml:space="preserve">  det(M − λ(6)I)</t>
        </is>
      </c>
      <c r="B1887" s="3">
        <f t="array" ref="B1887">ROUND(MDETERM($B$1842:$H$1848-$B$1876*MUNIT(7)),6)</f>
        <v/>
      </c>
      <c r="C1887" s="3">
        <f t="array" ref="C1887">ROUND(MDETERM($J$1842:$P$1848-$C$1876*MUNIT(7)),6)</f>
        <v/>
      </c>
      <c r="D1887" s="3">
        <f t="array" ref="D1887">ROUND(MDETERM($R$1842:$X$1848-$D$1876*MUNIT(7)),6)</f>
        <v/>
      </c>
      <c r="E1887" s="3">
        <f t="array" ref="E1887">ROUND(MDETERM($Z$1842:$AF$1848-$E$1876*MUNIT(7)),6)</f>
        <v/>
      </c>
      <c r="F1887" s="3">
        <f t="array" ref="F1887">ROUND(MDETERM($AH$1842:$AN$1848-$F$1876*MUNIT(7)),6)</f>
        <v/>
      </c>
      <c r="G1887" s="3">
        <f t="array" ref="G1887">ROUND(MDETERM($AP$1842:$AV$1848-$G$1876*MUNIT(7)),6)</f>
        <v/>
      </c>
    </row>
    <row r="1888">
      <c r="A1888" s="3" t="inlineStr">
        <is>
          <t xml:space="preserve">  det(M − λ(7)I)</t>
        </is>
      </c>
      <c r="B1888" s="3">
        <f t="array" ref="B1888">ROUND(MDETERM($B$1842:$H$1848-$B$1877*MUNIT(7)),6)</f>
        <v/>
      </c>
      <c r="C1888" s="3">
        <f t="array" ref="C1888">ROUND(MDETERM($J$1842:$P$1848-$C$1877*MUNIT(7)),6)</f>
        <v/>
      </c>
      <c r="D1888" s="3">
        <f t="array" ref="D1888">ROUND(MDETERM($R$1842:$X$1848-$D$1877*MUNIT(7)),6)</f>
        <v/>
      </c>
      <c r="E1888" s="3">
        <f t="array" ref="E1888">ROUND(MDETERM($Z$1842:$AF$1848-$E$1877*MUNIT(7)),6)</f>
        <v/>
      </c>
      <c r="F1888" s="3">
        <f t="array" ref="F1888">ROUND(MDETERM($AH$1842:$AN$1848-$F$1877*MUNIT(7)),6)</f>
        <v/>
      </c>
      <c r="G1888" s="3">
        <f t="array" ref="G1888">ROUND(MDETERM($AP$1842:$AV$1848-$G$1877*MUNIT(7)),6)</f>
        <v/>
      </c>
    </row>
    <row r="1892" ht="16" customHeight="1">
      <c r="A1892" s="14" t="inlineStr">
        <is>
          <t>GraphRAG R1-R2 | deepseek-r1:14b</t>
        </is>
      </c>
      <c r="B1892" s="9" t="inlineStr">
        <is>
          <t>run 1 (raw, pasted)</t>
        </is>
      </c>
      <c r="J1892" s="9" t="inlineStr">
        <is>
          <t>run 2 (raw, pasted)</t>
        </is>
      </c>
      <c r="R1892" s="9" t="inlineStr">
        <is>
          <t>run 3 (raw, pasted)</t>
        </is>
      </c>
      <c r="Z1892" s="9" t="inlineStr">
        <is>
          <t>run 4 (raw, pasted)</t>
        </is>
      </c>
      <c r="AH1892" s="9" t="inlineStr">
        <is>
          <t>run 5 (raw, pasted)</t>
        </is>
      </c>
      <c r="AP1892" s="9" t="inlineStr">
        <is>
          <t>Step2 average matrix (formula)</t>
        </is>
      </c>
      <c r="AX1892" s="9" t="inlineStr">
        <is>
          <t>ground truth (reference)</t>
        </is>
      </c>
    </row>
    <row r="1893" ht="60" customHeight="1">
      <c r="B1893" s="15" t="inlineStr">
        <is>
          <t>INNOVAGE POWERED SCREWDRIVER</t>
        </is>
      </c>
      <c r="C1893" s="15" t="inlineStr">
        <is>
          <t>ELECTRIC ENERGY</t>
        </is>
      </c>
      <c r="D1893" s="15" t="inlineStr">
        <is>
          <t>BEARING COMPARTMENT</t>
        </is>
      </c>
      <c r="E1893" s="15" t="inlineStr">
        <is>
          <t>MECHANICAL CONNECTION</t>
        </is>
      </c>
      <c r="F1893" s="15" t="inlineStr">
        <is>
          <t>HYDRAULIC ENERGY</t>
        </is>
      </c>
      <c r="G1893" s="15" t="inlineStr">
        <is>
          <t>PHYSICAL CONNECTION</t>
        </is>
      </c>
      <c r="H1893" s="15" t="inlineStr">
        <is>
          <t>ENGINE ARCHITECTURES</t>
        </is>
      </c>
      <c r="J1893" s="15" t="inlineStr">
        <is>
          <t>INNOVAGE POWERED SCREWDRIVER</t>
        </is>
      </c>
      <c r="K1893" s="15" t="inlineStr">
        <is>
          <t>ELECTRIC ENERGY</t>
        </is>
      </c>
      <c r="L1893" s="15" t="inlineStr">
        <is>
          <t>BEARING COMPARTMENT</t>
        </is>
      </c>
      <c r="M1893" s="15" t="inlineStr">
        <is>
          <t>MECHANICAL CONNECTION</t>
        </is>
      </c>
      <c r="N1893" s="15" t="inlineStr">
        <is>
          <t>HYDRAULIC ENERGY</t>
        </is>
      </c>
      <c r="O1893" s="15" t="inlineStr">
        <is>
          <t>PHYSICAL CONNECTION</t>
        </is>
      </c>
      <c r="P1893" s="15" t="inlineStr">
        <is>
          <t>ENGINE ARCHITECTURES</t>
        </is>
      </c>
      <c r="R1893" s="15" t="inlineStr">
        <is>
          <t>INNOVAGE POWERED SCREWDRIVER</t>
        </is>
      </c>
      <c r="S1893" s="15" t="inlineStr">
        <is>
          <t>ELECTRIC ENERGY</t>
        </is>
      </c>
      <c r="T1893" s="15" t="inlineStr">
        <is>
          <t>BEARING COMPARTMENT</t>
        </is>
      </c>
      <c r="U1893" s="15" t="inlineStr">
        <is>
          <t>MECHANICAL CONNECTION</t>
        </is>
      </c>
      <c r="V1893" s="15" t="inlineStr">
        <is>
          <t>HYDRAULIC ENERGY</t>
        </is>
      </c>
      <c r="W1893" s="15" t="inlineStr">
        <is>
          <t>PHYSICAL CONNECTION</t>
        </is>
      </c>
      <c r="X1893" s="15" t="inlineStr">
        <is>
          <t>ENGINE ARCHITECTURES</t>
        </is>
      </c>
      <c r="Z1893" s="15" t="inlineStr">
        <is>
          <t>INNOVAGE POWERED SCREWDRIVER</t>
        </is>
      </c>
      <c r="AA1893" s="15" t="inlineStr">
        <is>
          <t>ELECTRIC ENERGY</t>
        </is>
      </c>
      <c r="AB1893" s="15" t="inlineStr">
        <is>
          <t>BEARING COMPARTMENT</t>
        </is>
      </c>
      <c r="AC1893" s="15" t="inlineStr">
        <is>
          <t>MECHANICAL CONNECTION</t>
        </is>
      </c>
      <c r="AD1893" s="15" t="inlineStr">
        <is>
          <t>HYDRAULIC ENERGY</t>
        </is>
      </c>
      <c r="AE1893" s="15" t="inlineStr">
        <is>
          <t>PHYSICAL CONNECTION</t>
        </is>
      </c>
      <c r="AF1893" s="15" t="inlineStr">
        <is>
          <t>ENGINE ARCHITECTURES</t>
        </is>
      </c>
      <c r="AH1893" s="15" t="inlineStr">
        <is>
          <t>INNOVAGE POWERED SCREWDRIVER</t>
        </is>
      </c>
      <c r="AI1893" s="15" t="inlineStr">
        <is>
          <t>ELECTRIC ENERGY</t>
        </is>
      </c>
      <c r="AJ1893" s="15" t="inlineStr">
        <is>
          <t>BEARING COMPARTMENT</t>
        </is>
      </c>
      <c r="AK1893" s="15" t="inlineStr">
        <is>
          <t>MECHANICAL CONNECTION</t>
        </is>
      </c>
      <c r="AL1893" s="15" t="inlineStr">
        <is>
          <t>HYDRAULIC ENERGY</t>
        </is>
      </c>
      <c r="AM1893" s="15" t="inlineStr">
        <is>
          <t>PHYSICAL CONNECTION</t>
        </is>
      </c>
      <c r="AN1893" s="15" t="inlineStr">
        <is>
          <t>ENGINE ARCHITECTURES</t>
        </is>
      </c>
      <c r="AP1893" s="15" t="inlineStr">
        <is>
          <t>INNOVAGE POWERED SCREWDRIVER</t>
        </is>
      </c>
      <c r="AQ1893" s="15" t="inlineStr">
        <is>
          <t>ELECTRIC ENERGY</t>
        </is>
      </c>
      <c r="AR1893" s="15" t="inlineStr">
        <is>
          <t>BEARING COMPARTMENT</t>
        </is>
      </c>
      <c r="AS1893" s="15" t="inlineStr">
        <is>
          <t>MECHANICAL CONNECTION</t>
        </is>
      </c>
      <c r="AT1893" s="15" t="inlineStr">
        <is>
          <t>HYDRAULIC ENERGY</t>
        </is>
      </c>
      <c r="AU1893" s="15" t="inlineStr">
        <is>
          <t>PHYSICAL CONNECTION</t>
        </is>
      </c>
      <c r="AV1893" s="15" t="inlineStr">
        <is>
          <t>ENGINE ARCHITECTURES</t>
        </is>
      </c>
    </row>
    <row r="1894">
      <c r="A1894" s="3" t="inlineStr">
        <is>
          <t>INNOVAGE POWERED SCREWDRIVER</t>
        </is>
      </c>
      <c r="B1894" s="8" t="n">
        <v>1</v>
      </c>
      <c r="C1894" s="8" t="n">
        <v>1</v>
      </c>
      <c r="D1894" s="8" t="n">
        <v>1</v>
      </c>
      <c r="E1894" s="8" t="n">
        <v>1</v>
      </c>
      <c r="F1894" s="8" t="n">
        <v>0</v>
      </c>
      <c r="G1894" s="8" t="n">
        <v>0</v>
      </c>
      <c r="H1894" s="8" t="n">
        <v>0</v>
      </c>
      <c r="J1894" s="8" t="n">
        <v>1</v>
      </c>
      <c r="K1894" s="8" t="n">
        <v>1</v>
      </c>
      <c r="L1894" s="8" t="n">
        <v>1</v>
      </c>
      <c r="M1894" s="8" t="n">
        <v>1</v>
      </c>
      <c r="N1894" s="8" t="n">
        <v>0</v>
      </c>
      <c r="O1894" s="8" t="n">
        <v>1</v>
      </c>
      <c r="P1894" s="8" t="n">
        <v>0</v>
      </c>
      <c r="R1894" s="8" t="n">
        <v>1</v>
      </c>
      <c r="S1894" s="8" t="n">
        <v>1</v>
      </c>
      <c r="T1894" s="8" t="n">
        <v>1</v>
      </c>
      <c r="U1894" s="8" t="n">
        <v>1</v>
      </c>
      <c r="V1894" s="8" t="n">
        <v>0</v>
      </c>
      <c r="W1894" s="8" t="n">
        <v>1</v>
      </c>
      <c r="X1894" s="8" t="n">
        <v>0</v>
      </c>
      <c r="Z1894" s="8" t="n">
        <v>1</v>
      </c>
      <c r="AA1894" s="8" t="n">
        <v>1</v>
      </c>
      <c r="AB1894" s="8" t="n">
        <v>1</v>
      </c>
      <c r="AC1894" s="8" t="n">
        <v>1</v>
      </c>
      <c r="AD1894" s="8" t="n">
        <v>0</v>
      </c>
      <c r="AE1894" s="8" t="n">
        <v>1</v>
      </c>
      <c r="AF1894" s="8" t="n">
        <v>0</v>
      </c>
      <c r="AH1894" s="8" t="n">
        <v>1</v>
      </c>
      <c r="AI1894" s="8" t="n">
        <v>1</v>
      </c>
      <c r="AJ1894" s="8" t="n">
        <v>1</v>
      </c>
      <c r="AK1894" s="8" t="n">
        <v>1</v>
      </c>
      <c r="AL1894" s="8" t="n">
        <v>0</v>
      </c>
      <c r="AM1894" s="8" t="n">
        <v>1</v>
      </c>
      <c r="AN1894" s="8" t="n">
        <v>0</v>
      </c>
      <c r="AP1894" s="8">
        <f>IF(($B$1894&lt;&gt;2)+($J$1894&lt;&gt;2)+($R$1894&lt;&gt;2)+($Z$1894&lt;&gt;2)+($AH$1894&lt;&gt;2)=0,2,IF((($B$1894&lt;&gt;2)*$B$1894+($J$1894&lt;&gt;2)*$J$1894+($R$1894&lt;&gt;2)*$R$1894+($Z$1894&lt;&gt;2)*$Z$1894+($AH$1894&lt;&gt;2)*$AH$1894)/(($B$1894&lt;&gt;2)+($J$1894&lt;&gt;2)+($R$1894&lt;&gt;2)+($Z$1894&lt;&gt;2)+($AH$1894&lt;&gt;2))&gt;=0.5,1,0))</f>
        <v/>
      </c>
      <c r="AQ1894" s="8">
        <f>IF(($C$1894&lt;&gt;2)+($K$1894&lt;&gt;2)+($S$1894&lt;&gt;2)+($AA$1894&lt;&gt;2)+($AI$1894&lt;&gt;2)=0,2,IF((($C$1894&lt;&gt;2)*$C$1894+($K$1894&lt;&gt;2)*$K$1894+($S$1894&lt;&gt;2)*$S$1894+($AA$1894&lt;&gt;2)*$AA$1894+($AI$1894&lt;&gt;2)*$AI$1894)/(($C$1894&lt;&gt;2)+($K$1894&lt;&gt;2)+($S$1894&lt;&gt;2)+($AA$1894&lt;&gt;2)+($AI$1894&lt;&gt;2))&gt;=0.5,1,0))</f>
        <v/>
      </c>
      <c r="AR1894" s="8">
        <f>IF(($D$1894&lt;&gt;2)+($L$1894&lt;&gt;2)+($T$1894&lt;&gt;2)+($AB$1894&lt;&gt;2)+($AJ$1894&lt;&gt;2)=0,2,IF((($D$1894&lt;&gt;2)*$D$1894+($L$1894&lt;&gt;2)*$L$1894+($T$1894&lt;&gt;2)*$T$1894+($AB$1894&lt;&gt;2)*$AB$1894+($AJ$1894&lt;&gt;2)*$AJ$1894)/(($D$1894&lt;&gt;2)+($L$1894&lt;&gt;2)+($T$1894&lt;&gt;2)+($AB$1894&lt;&gt;2)+($AJ$1894&lt;&gt;2))&gt;=0.5,1,0))</f>
        <v/>
      </c>
      <c r="AS1894" s="8">
        <f>IF(($E$1894&lt;&gt;2)+($M$1894&lt;&gt;2)+($U$1894&lt;&gt;2)+($AC$1894&lt;&gt;2)+($AK$1894&lt;&gt;2)=0,2,IF((($E$1894&lt;&gt;2)*$E$1894+($M$1894&lt;&gt;2)*$M$1894+($U$1894&lt;&gt;2)*$U$1894+($AC$1894&lt;&gt;2)*$AC$1894+($AK$1894&lt;&gt;2)*$AK$1894)/(($E$1894&lt;&gt;2)+($M$1894&lt;&gt;2)+($U$1894&lt;&gt;2)+($AC$1894&lt;&gt;2)+($AK$1894&lt;&gt;2))&gt;=0.5,1,0))</f>
        <v/>
      </c>
      <c r="AT1894" s="8">
        <f>IF(($F$1894&lt;&gt;2)+($N$1894&lt;&gt;2)+($V$1894&lt;&gt;2)+($AD$1894&lt;&gt;2)+($AL$1894&lt;&gt;2)=0,2,IF((($F$1894&lt;&gt;2)*$F$1894+($N$1894&lt;&gt;2)*$N$1894+($V$1894&lt;&gt;2)*$V$1894+($AD$1894&lt;&gt;2)*$AD$1894+($AL$1894&lt;&gt;2)*$AL$1894)/(($F$1894&lt;&gt;2)+($N$1894&lt;&gt;2)+($V$1894&lt;&gt;2)+($AD$1894&lt;&gt;2)+($AL$1894&lt;&gt;2))&gt;=0.5,1,0))</f>
        <v/>
      </c>
      <c r="AU1894" s="8">
        <f>IF(($G$1894&lt;&gt;2)+($O$1894&lt;&gt;2)+($W$1894&lt;&gt;2)+($AE$1894&lt;&gt;2)+($AM$1894&lt;&gt;2)=0,2,IF((($G$1894&lt;&gt;2)*$G$1894+($O$1894&lt;&gt;2)*$O$1894+($W$1894&lt;&gt;2)*$W$1894+($AE$1894&lt;&gt;2)*$AE$1894+($AM$1894&lt;&gt;2)*$AM$1894)/(($G$1894&lt;&gt;2)+($O$1894&lt;&gt;2)+($W$1894&lt;&gt;2)+($AE$1894&lt;&gt;2)+($AM$1894&lt;&gt;2))&gt;=0.5,1,0))</f>
        <v/>
      </c>
      <c r="AV1894" s="8">
        <f>IF(($H$1894&lt;&gt;2)+($P$1894&lt;&gt;2)+($X$1894&lt;&gt;2)+($AF$1894&lt;&gt;2)+($AN$1894&lt;&gt;2)=0,2,IF((($H$1894&lt;&gt;2)*$H$1894+($P$1894&lt;&gt;2)*$P$1894+($X$1894&lt;&gt;2)*$X$1894+($AF$1894&lt;&gt;2)*$AF$1894+($AN$1894&lt;&gt;2)*$AN$1894)/(($H$1894&lt;&gt;2)+($P$1894&lt;&gt;2)+($X$1894&lt;&gt;2)+($AF$1894&lt;&gt;2)+($AN$1894&lt;&gt;2))&gt;=0.5,1,0))</f>
        <v/>
      </c>
      <c r="AX1894" s="16">
        <f>'Ground truth'!$B$14</f>
        <v/>
      </c>
      <c r="AY1894" s="16">
        <f>'Ground truth'!$C$14</f>
        <v/>
      </c>
      <c r="AZ1894" s="16">
        <f>'Ground truth'!$D$14</f>
        <v/>
      </c>
      <c r="BA1894" s="16">
        <f>'Ground truth'!$E$14</f>
        <v/>
      </c>
      <c r="BB1894" s="16">
        <f>'Ground truth'!$F$14</f>
        <v/>
      </c>
      <c r="BC1894" s="16">
        <f>'Ground truth'!$G$14</f>
        <v/>
      </c>
      <c r="BD1894" s="16">
        <f>'Ground truth'!$H$14</f>
        <v/>
      </c>
    </row>
    <row r="1895">
      <c r="A1895" s="3" t="inlineStr">
        <is>
          <t>ELECTRIC ENERGY</t>
        </is>
      </c>
      <c r="B1895" s="8" t="n">
        <v>1</v>
      </c>
      <c r="C1895" s="8" t="n">
        <v>1</v>
      </c>
      <c r="D1895" s="8" t="n">
        <v>0</v>
      </c>
      <c r="E1895" s="8" t="n">
        <v>0</v>
      </c>
      <c r="F1895" s="8" t="n">
        <v>0</v>
      </c>
      <c r="G1895" s="8" t="n">
        <v>1</v>
      </c>
      <c r="H1895" s="8" t="n">
        <v>0</v>
      </c>
      <c r="J1895" s="8" t="n">
        <v>1</v>
      </c>
      <c r="K1895" s="8" t="n">
        <v>1</v>
      </c>
      <c r="L1895" s="8" t="n">
        <v>1</v>
      </c>
      <c r="M1895" s="8" t="n">
        <v>1</v>
      </c>
      <c r="N1895" s="8" t="n">
        <v>0</v>
      </c>
      <c r="O1895" s="8" t="n">
        <v>1</v>
      </c>
      <c r="P1895" s="8" t="n">
        <v>0</v>
      </c>
      <c r="R1895" s="8" t="n">
        <v>1</v>
      </c>
      <c r="S1895" s="8" t="n">
        <v>1</v>
      </c>
      <c r="T1895" s="8" t="n">
        <v>1</v>
      </c>
      <c r="U1895" s="8" t="n">
        <v>1</v>
      </c>
      <c r="V1895" s="8" t="n">
        <v>0</v>
      </c>
      <c r="W1895" s="8" t="n">
        <v>1</v>
      </c>
      <c r="X1895" s="8" t="n">
        <v>0</v>
      </c>
      <c r="Z1895" s="8" t="n">
        <v>1</v>
      </c>
      <c r="AA1895" s="8" t="n">
        <v>1</v>
      </c>
      <c r="AB1895" s="8" t="n">
        <v>1</v>
      </c>
      <c r="AC1895" s="8" t="n">
        <v>1</v>
      </c>
      <c r="AD1895" s="8" t="n">
        <v>0</v>
      </c>
      <c r="AE1895" s="8" t="n">
        <v>1</v>
      </c>
      <c r="AF1895" s="8" t="n">
        <v>0</v>
      </c>
      <c r="AH1895" s="8" t="n">
        <v>1</v>
      </c>
      <c r="AI1895" s="8" t="n">
        <v>1</v>
      </c>
      <c r="AJ1895" s="8" t="n">
        <v>1</v>
      </c>
      <c r="AK1895" s="8" t="n">
        <v>1</v>
      </c>
      <c r="AL1895" s="8" t="n">
        <v>0</v>
      </c>
      <c r="AM1895" s="8" t="n">
        <v>1</v>
      </c>
      <c r="AN1895" s="8" t="n">
        <v>0</v>
      </c>
      <c r="AP1895" s="8">
        <f>IF(($B$1895&lt;&gt;2)+($J$1895&lt;&gt;2)+($R$1895&lt;&gt;2)+($Z$1895&lt;&gt;2)+($AH$1895&lt;&gt;2)=0,2,IF((($B$1895&lt;&gt;2)*$B$1895+($J$1895&lt;&gt;2)*$J$1895+($R$1895&lt;&gt;2)*$R$1895+($Z$1895&lt;&gt;2)*$Z$1895+($AH$1895&lt;&gt;2)*$AH$1895)/(($B$1895&lt;&gt;2)+($J$1895&lt;&gt;2)+($R$1895&lt;&gt;2)+($Z$1895&lt;&gt;2)+($AH$1895&lt;&gt;2))&gt;=0.5,1,0))</f>
        <v/>
      </c>
      <c r="AQ1895" s="8">
        <f>IF(($C$1895&lt;&gt;2)+($K$1895&lt;&gt;2)+($S$1895&lt;&gt;2)+($AA$1895&lt;&gt;2)+($AI$1895&lt;&gt;2)=0,2,IF((($C$1895&lt;&gt;2)*$C$1895+($K$1895&lt;&gt;2)*$K$1895+($S$1895&lt;&gt;2)*$S$1895+($AA$1895&lt;&gt;2)*$AA$1895+($AI$1895&lt;&gt;2)*$AI$1895)/(($C$1895&lt;&gt;2)+($K$1895&lt;&gt;2)+($S$1895&lt;&gt;2)+($AA$1895&lt;&gt;2)+($AI$1895&lt;&gt;2))&gt;=0.5,1,0))</f>
        <v/>
      </c>
      <c r="AR1895" s="8">
        <f>IF(($D$1895&lt;&gt;2)+($L$1895&lt;&gt;2)+($T$1895&lt;&gt;2)+($AB$1895&lt;&gt;2)+($AJ$1895&lt;&gt;2)=0,2,IF((($D$1895&lt;&gt;2)*$D$1895+($L$1895&lt;&gt;2)*$L$1895+($T$1895&lt;&gt;2)*$T$1895+($AB$1895&lt;&gt;2)*$AB$1895+($AJ$1895&lt;&gt;2)*$AJ$1895)/(($D$1895&lt;&gt;2)+($L$1895&lt;&gt;2)+($T$1895&lt;&gt;2)+($AB$1895&lt;&gt;2)+($AJ$1895&lt;&gt;2))&gt;=0.5,1,0))</f>
        <v/>
      </c>
      <c r="AS1895" s="8">
        <f>IF(($E$1895&lt;&gt;2)+($M$1895&lt;&gt;2)+($U$1895&lt;&gt;2)+($AC$1895&lt;&gt;2)+($AK$1895&lt;&gt;2)=0,2,IF((($E$1895&lt;&gt;2)*$E$1895+($M$1895&lt;&gt;2)*$M$1895+($U$1895&lt;&gt;2)*$U$1895+($AC$1895&lt;&gt;2)*$AC$1895+($AK$1895&lt;&gt;2)*$AK$1895)/(($E$1895&lt;&gt;2)+($M$1895&lt;&gt;2)+($U$1895&lt;&gt;2)+($AC$1895&lt;&gt;2)+($AK$1895&lt;&gt;2))&gt;=0.5,1,0))</f>
        <v/>
      </c>
      <c r="AT1895" s="8">
        <f>IF(($F$1895&lt;&gt;2)+($N$1895&lt;&gt;2)+($V$1895&lt;&gt;2)+($AD$1895&lt;&gt;2)+($AL$1895&lt;&gt;2)=0,2,IF((($F$1895&lt;&gt;2)*$F$1895+($N$1895&lt;&gt;2)*$N$1895+($V$1895&lt;&gt;2)*$V$1895+($AD$1895&lt;&gt;2)*$AD$1895+($AL$1895&lt;&gt;2)*$AL$1895)/(($F$1895&lt;&gt;2)+($N$1895&lt;&gt;2)+($V$1895&lt;&gt;2)+($AD$1895&lt;&gt;2)+($AL$1895&lt;&gt;2))&gt;=0.5,1,0))</f>
        <v/>
      </c>
      <c r="AU1895" s="8">
        <f>IF(($G$1895&lt;&gt;2)+($O$1895&lt;&gt;2)+($W$1895&lt;&gt;2)+($AE$1895&lt;&gt;2)+($AM$1895&lt;&gt;2)=0,2,IF((($G$1895&lt;&gt;2)*$G$1895+($O$1895&lt;&gt;2)*$O$1895+($W$1895&lt;&gt;2)*$W$1895+($AE$1895&lt;&gt;2)*$AE$1895+($AM$1895&lt;&gt;2)*$AM$1895)/(($G$1895&lt;&gt;2)+($O$1895&lt;&gt;2)+($W$1895&lt;&gt;2)+($AE$1895&lt;&gt;2)+($AM$1895&lt;&gt;2))&gt;=0.5,1,0))</f>
        <v/>
      </c>
      <c r="AV1895" s="8">
        <f>IF(($H$1895&lt;&gt;2)+($P$1895&lt;&gt;2)+($X$1895&lt;&gt;2)+($AF$1895&lt;&gt;2)+($AN$1895&lt;&gt;2)=0,2,IF((($H$1895&lt;&gt;2)*$H$1895+($P$1895&lt;&gt;2)*$P$1895+($X$1895&lt;&gt;2)*$X$1895+($AF$1895&lt;&gt;2)*$AF$1895+($AN$1895&lt;&gt;2)*$AN$1895)/(($H$1895&lt;&gt;2)+($P$1895&lt;&gt;2)+($X$1895&lt;&gt;2)+($AF$1895&lt;&gt;2)+($AN$1895&lt;&gt;2))&gt;=0.5,1,0))</f>
        <v/>
      </c>
      <c r="AX1895" s="16">
        <f>'Ground truth'!$B$15</f>
        <v/>
      </c>
      <c r="AY1895" s="16">
        <f>'Ground truth'!$C$15</f>
        <v/>
      </c>
      <c r="AZ1895" s="16">
        <f>'Ground truth'!$D$15</f>
        <v/>
      </c>
      <c r="BA1895" s="16">
        <f>'Ground truth'!$E$15</f>
        <v/>
      </c>
      <c r="BB1895" s="16">
        <f>'Ground truth'!$F$15</f>
        <v/>
      </c>
      <c r="BC1895" s="16">
        <f>'Ground truth'!$G$15</f>
        <v/>
      </c>
      <c r="BD1895" s="16">
        <f>'Ground truth'!$H$15</f>
        <v/>
      </c>
    </row>
    <row r="1896">
      <c r="A1896" s="3" t="inlineStr">
        <is>
          <t>BEARING COMPARTMENT</t>
        </is>
      </c>
      <c r="B1896" s="8" t="n">
        <v>1</v>
      </c>
      <c r="C1896" s="8" t="n">
        <v>0</v>
      </c>
      <c r="D1896" s="8" t="n">
        <v>1</v>
      </c>
      <c r="E1896" s="8" t="n">
        <v>0</v>
      </c>
      <c r="F1896" s="8" t="n">
        <v>1</v>
      </c>
      <c r="G1896" s="8" t="n">
        <v>0</v>
      </c>
      <c r="H1896" s="8" t="n">
        <v>0</v>
      </c>
      <c r="J1896" s="8" t="n">
        <v>1</v>
      </c>
      <c r="K1896" s="8" t="n">
        <v>1</v>
      </c>
      <c r="L1896" s="8" t="n">
        <v>1</v>
      </c>
      <c r="M1896" s="8" t="n">
        <v>1</v>
      </c>
      <c r="N1896" s="8" t="n">
        <v>0</v>
      </c>
      <c r="O1896" s="8" t="n">
        <v>1</v>
      </c>
      <c r="P1896" s="8" t="n">
        <v>0</v>
      </c>
      <c r="R1896" s="8" t="n">
        <v>1</v>
      </c>
      <c r="S1896" s="8" t="n">
        <v>1</v>
      </c>
      <c r="T1896" s="8" t="n">
        <v>1</v>
      </c>
      <c r="U1896" s="8" t="n">
        <v>1</v>
      </c>
      <c r="V1896" s="8" t="n">
        <v>0</v>
      </c>
      <c r="W1896" s="8" t="n">
        <v>1</v>
      </c>
      <c r="X1896" s="8" t="n">
        <v>0</v>
      </c>
      <c r="Z1896" s="8" t="n">
        <v>1</v>
      </c>
      <c r="AA1896" s="8" t="n">
        <v>1</v>
      </c>
      <c r="AB1896" s="8" t="n">
        <v>1</v>
      </c>
      <c r="AC1896" s="8" t="n">
        <v>1</v>
      </c>
      <c r="AD1896" s="8" t="n">
        <v>0</v>
      </c>
      <c r="AE1896" s="8" t="n">
        <v>1</v>
      </c>
      <c r="AF1896" s="8" t="n">
        <v>0</v>
      </c>
      <c r="AH1896" s="8" t="n">
        <v>1</v>
      </c>
      <c r="AI1896" s="8" t="n">
        <v>1</v>
      </c>
      <c r="AJ1896" s="8" t="n">
        <v>1</v>
      </c>
      <c r="AK1896" s="8" t="n">
        <v>1</v>
      </c>
      <c r="AL1896" s="8" t="n">
        <v>0</v>
      </c>
      <c r="AM1896" s="8" t="n">
        <v>1</v>
      </c>
      <c r="AN1896" s="8" t="n">
        <v>0</v>
      </c>
      <c r="AP1896" s="8">
        <f>IF(($B$1896&lt;&gt;2)+($J$1896&lt;&gt;2)+($R$1896&lt;&gt;2)+($Z$1896&lt;&gt;2)+($AH$1896&lt;&gt;2)=0,2,IF((($B$1896&lt;&gt;2)*$B$1896+($J$1896&lt;&gt;2)*$J$1896+($R$1896&lt;&gt;2)*$R$1896+($Z$1896&lt;&gt;2)*$Z$1896+($AH$1896&lt;&gt;2)*$AH$1896)/(($B$1896&lt;&gt;2)+($J$1896&lt;&gt;2)+($R$1896&lt;&gt;2)+($Z$1896&lt;&gt;2)+($AH$1896&lt;&gt;2))&gt;=0.5,1,0))</f>
        <v/>
      </c>
      <c r="AQ1896" s="8">
        <f>IF(($C$1896&lt;&gt;2)+($K$1896&lt;&gt;2)+($S$1896&lt;&gt;2)+($AA$1896&lt;&gt;2)+($AI$1896&lt;&gt;2)=0,2,IF((($C$1896&lt;&gt;2)*$C$1896+($K$1896&lt;&gt;2)*$K$1896+($S$1896&lt;&gt;2)*$S$1896+($AA$1896&lt;&gt;2)*$AA$1896+($AI$1896&lt;&gt;2)*$AI$1896)/(($C$1896&lt;&gt;2)+($K$1896&lt;&gt;2)+($S$1896&lt;&gt;2)+($AA$1896&lt;&gt;2)+($AI$1896&lt;&gt;2))&gt;=0.5,1,0))</f>
        <v/>
      </c>
      <c r="AR1896" s="8">
        <f>IF(($D$1896&lt;&gt;2)+($L$1896&lt;&gt;2)+($T$1896&lt;&gt;2)+($AB$1896&lt;&gt;2)+($AJ$1896&lt;&gt;2)=0,2,IF((($D$1896&lt;&gt;2)*$D$1896+($L$1896&lt;&gt;2)*$L$1896+($T$1896&lt;&gt;2)*$T$1896+($AB$1896&lt;&gt;2)*$AB$1896+($AJ$1896&lt;&gt;2)*$AJ$1896)/(($D$1896&lt;&gt;2)+($L$1896&lt;&gt;2)+($T$1896&lt;&gt;2)+($AB$1896&lt;&gt;2)+($AJ$1896&lt;&gt;2))&gt;=0.5,1,0))</f>
        <v/>
      </c>
      <c r="AS1896" s="8">
        <f>IF(($E$1896&lt;&gt;2)+($M$1896&lt;&gt;2)+($U$1896&lt;&gt;2)+($AC$1896&lt;&gt;2)+($AK$1896&lt;&gt;2)=0,2,IF((($E$1896&lt;&gt;2)*$E$1896+($M$1896&lt;&gt;2)*$M$1896+($U$1896&lt;&gt;2)*$U$1896+($AC$1896&lt;&gt;2)*$AC$1896+($AK$1896&lt;&gt;2)*$AK$1896)/(($E$1896&lt;&gt;2)+($M$1896&lt;&gt;2)+($U$1896&lt;&gt;2)+($AC$1896&lt;&gt;2)+($AK$1896&lt;&gt;2))&gt;=0.5,1,0))</f>
        <v/>
      </c>
      <c r="AT1896" s="8">
        <f>IF(($F$1896&lt;&gt;2)+($N$1896&lt;&gt;2)+($V$1896&lt;&gt;2)+($AD$1896&lt;&gt;2)+($AL$1896&lt;&gt;2)=0,2,IF((($F$1896&lt;&gt;2)*$F$1896+($N$1896&lt;&gt;2)*$N$1896+($V$1896&lt;&gt;2)*$V$1896+($AD$1896&lt;&gt;2)*$AD$1896+($AL$1896&lt;&gt;2)*$AL$1896)/(($F$1896&lt;&gt;2)+($N$1896&lt;&gt;2)+($V$1896&lt;&gt;2)+($AD$1896&lt;&gt;2)+($AL$1896&lt;&gt;2))&gt;=0.5,1,0))</f>
        <v/>
      </c>
      <c r="AU1896" s="8">
        <f>IF(($G$1896&lt;&gt;2)+($O$1896&lt;&gt;2)+($W$1896&lt;&gt;2)+($AE$1896&lt;&gt;2)+($AM$1896&lt;&gt;2)=0,2,IF((($G$1896&lt;&gt;2)*$G$1896+($O$1896&lt;&gt;2)*$O$1896+($W$1896&lt;&gt;2)*$W$1896+($AE$1896&lt;&gt;2)*$AE$1896+($AM$1896&lt;&gt;2)*$AM$1896)/(($G$1896&lt;&gt;2)+($O$1896&lt;&gt;2)+($W$1896&lt;&gt;2)+($AE$1896&lt;&gt;2)+($AM$1896&lt;&gt;2))&gt;=0.5,1,0))</f>
        <v/>
      </c>
      <c r="AV1896" s="8">
        <f>IF(($H$1896&lt;&gt;2)+($P$1896&lt;&gt;2)+($X$1896&lt;&gt;2)+($AF$1896&lt;&gt;2)+($AN$1896&lt;&gt;2)=0,2,IF((($H$1896&lt;&gt;2)*$H$1896+($P$1896&lt;&gt;2)*$P$1896+($X$1896&lt;&gt;2)*$X$1896+($AF$1896&lt;&gt;2)*$AF$1896+($AN$1896&lt;&gt;2)*$AN$1896)/(($H$1896&lt;&gt;2)+($P$1896&lt;&gt;2)+($X$1896&lt;&gt;2)+($AF$1896&lt;&gt;2)+($AN$1896&lt;&gt;2))&gt;=0.5,1,0))</f>
        <v/>
      </c>
      <c r="AX1896" s="16">
        <f>'Ground truth'!$B$16</f>
        <v/>
      </c>
      <c r="AY1896" s="16">
        <f>'Ground truth'!$C$16</f>
        <v/>
      </c>
      <c r="AZ1896" s="16">
        <f>'Ground truth'!$D$16</f>
        <v/>
      </c>
      <c r="BA1896" s="16">
        <f>'Ground truth'!$E$16</f>
        <v/>
      </c>
      <c r="BB1896" s="16">
        <f>'Ground truth'!$F$16</f>
        <v/>
      </c>
      <c r="BC1896" s="16">
        <f>'Ground truth'!$G$16</f>
        <v/>
      </c>
      <c r="BD1896" s="16">
        <f>'Ground truth'!$H$16</f>
        <v/>
      </c>
    </row>
    <row r="1897">
      <c r="A1897" s="3" t="inlineStr">
        <is>
          <t>MECHANICAL CONNECTION</t>
        </is>
      </c>
      <c r="B1897" s="8" t="n">
        <v>1</v>
      </c>
      <c r="C1897" s="8" t="n">
        <v>0</v>
      </c>
      <c r="D1897" s="8" t="n">
        <v>0</v>
      </c>
      <c r="E1897" s="8" t="n">
        <v>1</v>
      </c>
      <c r="F1897" s="8" t="n">
        <v>0</v>
      </c>
      <c r="G1897" s="8" t="n">
        <v>0</v>
      </c>
      <c r="H1897" s="8" t="n">
        <v>0</v>
      </c>
      <c r="J1897" s="8" t="n">
        <v>1</v>
      </c>
      <c r="K1897" s="8" t="n">
        <v>1</v>
      </c>
      <c r="L1897" s="8" t="n">
        <v>1</v>
      </c>
      <c r="M1897" s="8" t="n">
        <v>1</v>
      </c>
      <c r="N1897" s="8" t="n">
        <v>0</v>
      </c>
      <c r="O1897" s="8" t="n">
        <v>1</v>
      </c>
      <c r="P1897" s="8" t="n">
        <v>0</v>
      </c>
      <c r="R1897" s="8" t="n">
        <v>1</v>
      </c>
      <c r="S1897" s="8" t="n">
        <v>1</v>
      </c>
      <c r="T1897" s="8" t="n">
        <v>1</v>
      </c>
      <c r="U1897" s="8" t="n">
        <v>1</v>
      </c>
      <c r="V1897" s="8" t="n">
        <v>0</v>
      </c>
      <c r="W1897" s="8" t="n">
        <v>1</v>
      </c>
      <c r="X1897" s="8" t="n">
        <v>0</v>
      </c>
      <c r="Z1897" s="8" t="n">
        <v>1</v>
      </c>
      <c r="AA1897" s="8" t="n">
        <v>1</v>
      </c>
      <c r="AB1897" s="8" t="n">
        <v>1</v>
      </c>
      <c r="AC1897" s="8" t="n">
        <v>1</v>
      </c>
      <c r="AD1897" s="8" t="n">
        <v>0</v>
      </c>
      <c r="AE1897" s="8" t="n">
        <v>1</v>
      </c>
      <c r="AF1897" s="8" t="n">
        <v>0</v>
      </c>
      <c r="AH1897" s="8" t="n">
        <v>1</v>
      </c>
      <c r="AI1897" s="8" t="n">
        <v>1</v>
      </c>
      <c r="AJ1897" s="8" t="n">
        <v>1</v>
      </c>
      <c r="AK1897" s="8" t="n">
        <v>1</v>
      </c>
      <c r="AL1897" s="8" t="n">
        <v>0</v>
      </c>
      <c r="AM1897" s="8" t="n">
        <v>1</v>
      </c>
      <c r="AN1897" s="8" t="n">
        <v>0</v>
      </c>
      <c r="AP1897" s="8">
        <f>IF(($B$1897&lt;&gt;2)+($J$1897&lt;&gt;2)+($R$1897&lt;&gt;2)+($Z$1897&lt;&gt;2)+($AH$1897&lt;&gt;2)=0,2,IF((($B$1897&lt;&gt;2)*$B$1897+($J$1897&lt;&gt;2)*$J$1897+($R$1897&lt;&gt;2)*$R$1897+($Z$1897&lt;&gt;2)*$Z$1897+($AH$1897&lt;&gt;2)*$AH$1897)/(($B$1897&lt;&gt;2)+($J$1897&lt;&gt;2)+($R$1897&lt;&gt;2)+($Z$1897&lt;&gt;2)+($AH$1897&lt;&gt;2))&gt;=0.5,1,0))</f>
        <v/>
      </c>
      <c r="AQ1897" s="8">
        <f>IF(($C$1897&lt;&gt;2)+($K$1897&lt;&gt;2)+($S$1897&lt;&gt;2)+($AA$1897&lt;&gt;2)+($AI$1897&lt;&gt;2)=0,2,IF((($C$1897&lt;&gt;2)*$C$1897+($K$1897&lt;&gt;2)*$K$1897+($S$1897&lt;&gt;2)*$S$1897+($AA$1897&lt;&gt;2)*$AA$1897+($AI$1897&lt;&gt;2)*$AI$1897)/(($C$1897&lt;&gt;2)+($K$1897&lt;&gt;2)+($S$1897&lt;&gt;2)+($AA$1897&lt;&gt;2)+($AI$1897&lt;&gt;2))&gt;=0.5,1,0))</f>
        <v/>
      </c>
      <c r="AR1897" s="8">
        <f>IF(($D$1897&lt;&gt;2)+($L$1897&lt;&gt;2)+($T$1897&lt;&gt;2)+($AB$1897&lt;&gt;2)+($AJ$1897&lt;&gt;2)=0,2,IF((($D$1897&lt;&gt;2)*$D$1897+($L$1897&lt;&gt;2)*$L$1897+($T$1897&lt;&gt;2)*$T$1897+($AB$1897&lt;&gt;2)*$AB$1897+($AJ$1897&lt;&gt;2)*$AJ$1897)/(($D$1897&lt;&gt;2)+($L$1897&lt;&gt;2)+($T$1897&lt;&gt;2)+($AB$1897&lt;&gt;2)+($AJ$1897&lt;&gt;2))&gt;=0.5,1,0))</f>
        <v/>
      </c>
      <c r="AS1897" s="8">
        <f>IF(($E$1897&lt;&gt;2)+($M$1897&lt;&gt;2)+($U$1897&lt;&gt;2)+($AC$1897&lt;&gt;2)+($AK$1897&lt;&gt;2)=0,2,IF((($E$1897&lt;&gt;2)*$E$1897+($M$1897&lt;&gt;2)*$M$1897+($U$1897&lt;&gt;2)*$U$1897+($AC$1897&lt;&gt;2)*$AC$1897+($AK$1897&lt;&gt;2)*$AK$1897)/(($E$1897&lt;&gt;2)+($M$1897&lt;&gt;2)+($U$1897&lt;&gt;2)+($AC$1897&lt;&gt;2)+($AK$1897&lt;&gt;2))&gt;=0.5,1,0))</f>
        <v/>
      </c>
      <c r="AT1897" s="8">
        <f>IF(($F$1897&lt;&gt;2)+($N$1897&lt;&gt;2)+($V$1897&lt;&gt;2)+($AD$1897&lt;&gt;2)+($AL$1897&lt;&gt;2)=0,2,IF((($F$1897&lt;&gt;2)*$F$1897+($N$1897&lt;&gt;2)*$N$1897+($V$1897&lt;&gt;2)*$V$1897+($AD$1897&lt;&gt;2)*$AD$1897+($AL$1897&lt;&gt;2)*$AL$1897)/(($F$1897&lt;&gt;2)+($N$1897&lt;&gt;2)+($V$1897&lt;&gt;2)+($AD$1897&lt;&gt;2)+($AL$1897&lt;&gt;2))&gt;=0.5,1,0))</f>
        <v/>
      </c>
      <c r="AU1897" s="8">
        <f>IF(($G$1897&lt;&gt;2)+($O$1897&lt;&gt;2)+($W$1897&lt;&gt;2)+($AE$1897&lt;&gt;2)+($AM$1897&lt;&gt;2)=0,2,IF((($G$1897&lt;&gt;2)*$G$1897+($O$1897&lt;&gt;2)*$O$1897+($W$1897&lt;&gt;2)*$W$1897+($AE$1897&lt;&gt;2)*$AE$1897+($AM$1897&lt;&gt;2)*$AM$1897)/(($G$1897&lt;&gt;2)+($O$1897&lt;&gt;2)+($W$1897&lt;&gt;2)+($AE$1897&lt;&gt;2)+($AM$1897&lt;&gt;2))&gt;=0.5,1,0))</f>
        <v/>
      </c>
      <c r="AV1897" s="8">
        <f>IF(($H$1897&lt;&gt;2)+($P$1897&lt;&gt;2)+($X$1897&lt;&gt;2)+($AF$1897&lt;&gt;2)+($AN$1897&lt;&gt;2)=0,2,IF((($H$1897&lt;&gt;2)*$H$1897+($P$1897&lt;&gt;2)*$P$1897+($X$1897&lt;&gt;2)*$X$1897+($AF$1897&lt;&gt;2)*$AF$1897+($AN$1897&lt;&gt;2)*$AN$1897)/(($H$1897&lt;&gt;2)+($P$1897&lt;&gt;2)+($X$1897&lt;&gt;2)+($AF$1897&lt;&gt;2)+($AN$1897&lt;&gt;2))&gt;=0.5,1,0))</f>
        <v/>
      </c>
      <c r="AX1897" s="16">
        <f>'Ground truth'!$B$17</f>
        <v/>
      </c>
      <c r="AY1897" s="16">
        <f>'Ground truth'!$C$17</f>
        <v/>
      </c>
      <c r="AZ1897" s="16">
        <f>'Ground truth'!$D$17</f>
        <v/>
      </c>
      <c r="BA1897" s="16">
        <f>'Ground truth'!$E$17</f>
        <v/>
      </c>
      <c r="BB1897" s="16">
        <f>'Ground truth'!$F$17</f>
        <v/>
      </c>
      <c r="BC1897" s="16">
        <f>'Ground truth'!$G$17</f>
        <v/>
      </c>
      <c r="BD1897" s="16">
        <f>'Ground truth'!$H$17</f>
        <v/>
      </c>
    </row>
    <row r="1898">
      <c r="A1898" s="3" t="inlineStr">
        <is>
          <t>HYDRAULIC ENERGY</t>
        </is>
      </c>
      <c r="B1898" s="8" t="n">
        <v>0</v>
      </c>
      <c r="C1898" s="8" t="n">
        <v>0</v>
      </c>
      <c r="D1898" s="8" t="n">
        <v>1</v>
      </c>
      <c r="E1898" s="8" t="n">
        <v>0</v>
      </c>
      <c r="F1898" s="8" t="n">
        <v>1</v>
      </c>
      <c r="G1898" s="8" t="n">
        <v>0</v>
      </c>
      <c r="H1898" s="8" t="n">
        <v>0</v>
      </c>
      <c r="J1898" s="8" t="n">
        <v>0</v>
      </c>
      <c r="K1898" s="8" t="n">
        <v>0</v>
      </c>
      <c r="L1898" s="8" t="n">
        <v>0</v>
      </c>
      <c r="M1898" s="8" t="n">
        <v>0</v>
      </c>
      <c r="N1898" s="8" t="n">
        <v>1</v>
      </c>
      <c r="O1898" s="8" t="n">
        <v>0</v>
      </c>
      <c r="P1898" s="8" t="n">
        <v>0</v>
      </c>
      <c r="R1898" s="8" t="n">
        <v>0</v>
      </c>
      <c r="S1898" s="8" t="n">
        <v>0</v>
      </c>
      <c r="T1898" s="8" t="n">
        <v>0</v>
      </c>
      <c r="U1898" s="8" t="n">
        <v>0</v>
      </c>
      <c r="V1898" s="8" t="n">
        <v>1</v>
      </c>
      <c r="W1898" s="8" t="n">
        <v>0</v>
      </c>
      <c r="X1898" s="8" t="n">
        <v>0</v>
      </c>
      <c r="Z1898" s="8" t="n">
        <v>0</v>
      </c>
      <c r="AA1898" s="8" t="n">
        <v>0</v>
      </c>
      <c r="AB1898" s="8" t="n">
        <v>0</v>
      </c>
      <c r="AC1898" s="8" t="n">
        <v>0</v>
      </c>
      <c r="AD1898" s="8" t="n">
        <v>1</v>
      </c>
      <c r="AE1898" s="8" t="n">
        <v>0</v>
      </c>
      <c r="AF1898" s="8" t="n">
        <v>0</v>
      </c>
      <c r="AH1898" s="8" t="n">
        <v>0</v>
      </c>
      <c r="AI1898" s="8" t="n">
        <v>0</v>
      </c>
      <c r="AJ1898" s="8" t="n">
        <v>0</v>
      </c>
      <c r="AK1898" s="8" t="n">
        <v>0</v>
      </c>
      <c r="AL1898" s="8" t="n">
        <v>1</v>
      </c>
      <c r="AM1898" s="8" t="n">
        <v>0</v>
      </c>
      <c r="AN1898" s="8" t="n">
        <v>0</v>
      </c>
      <c r="AP1898" s="8">
        <f>IF(($B$1898&lt;&gt;2)+($J$1898&lt;&gt;2)+($R$1898&lt;&gt;2)+($Z$1898&lt;&gt;2)+($AH$1898&lt;&gt;2)=0,2,IF((($B$1898&lt;&gt;2)*$B$1898+($J$1898&lt;&gt;2)*$J$1898+($R$1898&lt;&gt;2)*$R$1898+($Z$1898&lt;&gt;2)*$Z$1898+($AH$1898&lt;&gt;2)*$AH$1898)/(($B$1898&lt;&gt;2)+($J$1898&lt;&gt;2)+($R$1898&lt;&gt;2)+($Z$1898&lt;&gt;2)+($AH$1898&lt;&gt;2))&gt;=0.5,1,0))</f>
        <v/>
      </c>
      <c r="AQ1898" s="8">
        <f>IF(($C$1898&lt;&gt;2)+($K$1898&lt;&gt;2)+($S$1898&lt;&gt;2)+($AA$1898&lt;&gt;2)+($AI$1898&lt;&gt;2)=0,2,IF((($C$1898&lt;&gt;2)*$C$1898+($K$1898&lt;&gt;2)*$K$1898+($S$1898&lt;&gt;2)*$S$1898+($AA$1898&lt;&gt;2)*$AA$1898+($AI$1898&lt;&gt;2)*$AI$1898)/(($C$1898&lt;&gt;2)+($K$1898&lt;&gt;2)+($S$1898&lt;&gt;2)+($AA$1898&lt;&gt;2)+($AI$1898&lt;&gt;2))&gt;=0.5,1,0))</f>
        <v/>
      </c>
      <c r="AR1898" s="8">
        <f>IF(($D$1898&lt;&gt;2)+($L$1898&lt;&gt;2)+($T$1898&lt;&gt;2)+($AB$1898&lt;&gt;2)+($AJ$1898&lt;&gt;2)=0,2,IF((($D$1898&lt;&gt;2)*$D$1898+($L$1898&lt;&gt;2)*$L$1898+($T$1898&lt;&gt;2)*$T$1898+($AB$1898&lt;&gt;2)*$AB$1898+($AJ$1898&lt;&gt;2)*$AJ$1898)/(($D$1898&lt;&gt;2)+($L$1898&lt;&gt;2)+($T$1898&lt;&gt;2)+($AB$1898&lt;&gt;2)+($AJ$1898&lt;&gt;2))&gt;=0.5,1,0))</f>
        <v/>
      </c>
      <c r="AS1898" s="8">
        <f>IF(($E$1898&lt;&gt;2)+($M$1898&lt;&gt;2)+($U$1898&lt;&gt;2)+($AC$1898&lt;&gt;2)+($AK$1898&lt;&gt;2)=0,2,IF((($E$1898&lt;&gt;2)*$E$1898+($M$1898&lt;&gt;2)*$M$1898+($U$1898&lt;&gt;2)*$U$1898+($AC$1898&lt;&gt;2)*$AC$1898+($AK$1898&lt;&gt;2)*$AK$1898)/(($E$1898&lt;&gt;2)+($M$1898&lt;&gt;2)+($U$1898&lt;&gt;2)+($AC$1898&lt;&gt;2)+($AK$1898&lt;&gt;2))&gt;=0.5,1,0))</f>
        <v/>
      </c>
      <c r="AT1898" s="8">
        <f>IF(($F$1898&lt;&gt;2)+($N$1898&lt;&gt;2)+($V$1898&lt;&gt;2)+($AD$1898&lt;&gt;2)+($AL$1898&lt;&gt;2)=0,2,IF((($F$1898&lt;&gt;2)*$F$1898+($N$1898&lt;&gt;2)*$N$1898+($V$1898&lt;&gt;2)*$V$1898+($AD$1898&lt;&gt;2)*$AD$1898+($AL$1898&lt;&gt;2)*$AL$1898)/(($F$1898&lt;&gt;2)+($N$1898&lt;&gt;2)+($V$1898&lt;&gt;2)+($AD$1898&lt;&gt;2)+($AL$1898&lt;&gt;2))&gt;=0.5,1,0))</f>
        <v/>
      </c>
      <c r="AU1898" s="8">
        <f>IF(($G$1898&lt;&gt;2)+($O$1898&lt;&gt;2)+($W$1898&lt;&gt;2)+($AE$1898&lt;&gt;2)+($AM$1898&lt;&gt;2)=0,2,IF((($G$1898&lt;&gt;2)*$G$1898+($O$1898&lt;&gt;2)*$O$1898+($W$1898&lt;&gt;2)*$W$1898+($AE$1898&lt;&gt;2)*$AE$1898+($AM$1898&lt;&gt;2)*$AM$1898)/(($G$1898&lt;&gt;2)+($O$1898&lt;&gt;2)+($W$1898&lt;&gt;2)+($AE$1898&lt;&gt;2)+($AM$1898&lt;&gt;2))&gt;=0.5,1,0))</f>
        <v/>
      </c>
      <c r="AV1898" s="8">
        <f>IF(($H$1898&lt;&gt;2)+($P$1898&lt;&gt;2)+($X$1898&lt;&gt;2)+($AF$1898&lt;&gt;2)+($AN$1898&lt;&gt;2)=0,2,IF((($H$1898&lt;&gt;2)*$H$1898+($P$1898&lt;&gt;2)*$P$1898+($X$1898&lt;&gt;2)*$X$1898+($AF$1898&lt;&gt;2)*$AF$1898+($AN$1898&lt;&gt;2)*$AN$1898)/(($H$1898&lt;&gt;2)+($P$1898&lt;&gt;2)+($X$1898&lt;&gt;2)+($AF$1898&lt;&gt;2)+($AN$1898&lt;&gt;2))&gt;=0.5,1,0))</f>
        <v/>
      </c>
      <c r="AX1898" s="16">
        <f>'Ground truth'!$B$18</f>
        <v/>
      </c>
      <c r="AY1898" s="16">
        <f>'Ground truth'!$C$18</f>
        <v/>
      </c>
      <c r="AZ1898" s="16">
        <f>'Ground truth'!$D$18</f>
        <v/>
      </c>
      <c r="BA1898" s="16">
        <f>'Ground truth'!$E$18</f>
        <v/>
      </c>
      <c r="BB1898" s="16">
        <f>'Ground truth'!$F$18</f>
        <v/>
      </c>
      <c r="BC1898" s="16">
        <f>'Ground truth'!$G$18</f>
        <v/>
      </c>
      <c r="BD1898" s="16">
        <f>'Ground truth'!$H$18</f>
        <v/>
      </c>
    </row>
    <row r="1899">
      <c r="A1899" s="3" t="inlineStr">
        <is>
          <t>PHYSICAL CONNECTION</t>
        </is>
      </c>
      <c r="B1899" s="8" t="n">
        <v>0</v>
      </c>
      <c r="C1899" s="8" t="n">
        <v>1</v>
      </c>
      <c r="D1899" s="8" t="n">
        <v>0</v>
      </c>
      <c r="E1899" s="8" t="n">
        <v>0</v>
      </c>
      <c r="F1899" s="8" t="n">
        <v>0</v>
      </c>
      <c r="G1899" s="8" t="n">
        <v>1</v>
      </c>
      <c r="H1899" s="8" t="n">
        <v>0</v>
      </c>
      <c r="J1899" s="8" t="n">
        <v>1</v>
      </c>
      <c r="K1899" s="8" t="n">
        <v>1</v>
      </c>
      <c r="L1899" s="8" t="n">
        <v>1</v>
      </c>
      <c r="M1899" s="8" t="n">
        <v>1</v>
      </c>
      <c r="N1899" s="8" t="n">
        <v>0</v>
      </c>
      <c r="O1899" s="8" t="n">
        <v>1</v>
      </c>
      <c r="P1899" s="8" t="n">
        <v>0</v>
      </c>
      <c r="R1899" s="8" t="n">
        <v>1</v>
      </c>
      <c r="S1899" s="8" t="n">
        <v>1</v>
      </c>
      <c r="T1899" s="8" t="n">
        <v>1</v>
      </c>
      <c r="U1899" s="8" t="n">
        <v>1</v>
      </c>
      <c r="V1899" s="8" t="n">
        <v>0</v>
      </c>
      <c r="W1899" s="8" t="n">
        <v>1</v>
      </c>
      <c r="X1899" s="8" t="n">
        <v>0</v>
      </c>
      <c r="Z1899" s="8" t="n">
        <v>1</v>
      </c>
      <c r="AA1899" s="8" t="n">
        <v>1</v>
      </c>
      <c r="AB1899" s="8" t="n">
        <v>1</v>
      </c>
      <c r="AC1899" s="8" t="n">
        <v>1</v>
      </c>
      <c r="AD1899" s="8" t="n">
        <v>0</v>
      </c>
      <c r="AE1899" s="8" t="n">
        <v>1</v>
      </c>
      <c r="AF1899" s="8" t="n">
        <v>0</v>
      </c>
      <c r="AH1899" s="8" t="n">
        <v>1</v>
      </c>
      <c r="AI1899" s="8" t="n">
        <v>1</v>
      </c>
      <c r="AJ1899" s="8" t="n">
        <v>1</v>
      </c>
      <c r="AK1899" s="8" t="n">
        <v>1</v>
      </c>
      <c r="AL1899" s="8" t="n">
        <v>0</v>
      </c>
      <c r="AM1899" s="8" t="n">
        <v>1</v>
      </c>
      <c r="AN1899" s="8" t="n">
        <v>0</v>
      </c>
      <c r="AP1899" s="8">
        <f>IF(($B$1899&lt;&gt;2)+($J$1899&lt;&gt;2)+($R$1899&lt;&gt;2)+($Z$1899&lt;&gt;2)+($AH$1899&lt;&gt;2)=0,2,IF((($B$1899&lt;&gt;2)*$B$1899+($J$1899&lt;&gt;2)*$J$1899+($R$1899&lt;&gt;2)*$R$1899+($Z$1899&lt;&gt;2)*$Z$1899+($AH$1899&lt;&gt;2)*$AH$1899)/(($B$1899&lt;&gt;2)+($J$1899&lt;&gt;2)+($R$1899&lt;&gt;2)+($Z$1899&lt;&gt;2)+($AH$1899&lt;&gt;2))&gt;=0.5,1,0))</f>
        <v/>
      </c>
      <c r="AQ1899" s="8">
        <f>IF(($C$1899&lt;&gt;2)+($K$1899&lt;&gt;2)+($S$1899&lt;&gt;2)+($AA$1899&lt;&gt;2)+($AI$1899&lt;&gt;2)=0,2,IF((($C$1899&lt;&gt;2)*$C$1899+($K$1899&lt;&gt;2)*$K$1899+($S$1899&lt;&gt;2)*$S$1899+($AA$1899&lt;&gt;2)*$AA$1899+($AI$1899&lt;&gt;2)*$AI$1899)/(($C$1899&lt;&gt;2)+($K$1899&lt;&gt;2)+($S$1899&lt;&gt;2)+($AA$1899&lt;&gt;2)+($AI$1899&lt;&gt;2))&gt;=0.5,1,0))</f>
        <v/>
      </c>
      <c r="AR1899" s="8">
        <f>IF(($D$1899&lt;&gt;2)+($L$1899&lt;&gt;2)+($T$1899&lt;&gt;2)+($AB$1899&lt;&gt;2)+($AJ$1899&lt;&gt;2)=0,2,IF((($D$1899&lt;&gt;2)*$D$1899+($L$1899&lt;&gt;2)*$L$1899+($T$1899&lt;&gt;2)*$T$1899+($AB$1899&lt;&gt;2)*$AB$1899+($AJ$1899&lt;&gt;2)*$AJ$1899)/(($D$1899&lt;&gt;2)+($L$1899&lt;&gt;2)+($T$1899&lt;&gt;2)+($AB$1899&lt;&gt;2)+($AJ$1899&lt;&gt;2))&gt;=0.5,1,0))</f>
        <v/>
      </c>
      <c r="AS1899" s="8">
        <f>IF(($E$1899&lt;&gt;2)+($M$1899&lt;&gt;2)+($U$1899&lt;&gt;2)+($AC$1899&lt;&gt;2)+($AK$1899&lt;&gt;2)=0,2,IF((($E$1899&lt;&gt;2)*$E$1899+($M$1899&lt;&gt;2)*$M$1899+($U$1899&lt;&gt;2)*$U$1899+($AC$1899&lt;&gt;2)*$AC$1899+($AK$1899&lt;&gt;2)*$AK$1899)/(($E$1899&lt;&gt;2)+($M$1899&lt;&gt;2)+($U$1899&lt;&gt;2)+($AC$1899&lt;&gt;2)+($AK$1899&lt;&gt;2))&gt;=0.5,1,0))</f>
        <v/>
      </c>
      <c r="AT1899" s="8">
        <f>IF(($F$1899&lt;&gt;2)+($N$1899&lt;&gt;2)+($V$1899&lt;&gt;2)+($AD$1899&lt;&gt;2)+($AL$1899&lt;&gt;2)=0,2,IF((($F$1899&lt;&gt;2)*$F$1899+($N$1899&lt;&gt;2)*$N$1899+($V$1899&lt;&gt;2)*$V$1899+($AD$1899&lt;&gt;2)*$AD$1899+($AL$1899&lt;&gt;2)*$AL$1899)/(($F$1899&lt;&gt;2)+($N$1899&lt;&gt;2)+($V$1899&lt;&gt;2)+($AD$1899&lt;&gt;2)+($AL$1899&lt;&gt;2))&gt;=0.5,1,0))</f>
        <v/>
      </c>
      <c r="AU1899" s="8">
        <f>IF(($G$1899&lt;&gt;2)+($O$1899&lt;&gt;2)+($W$1899&lt;&gt;2)+($AE$1899&lt;&gt;2)+($AM$1899&lt;&gt;2)=0,2,IF((($G$1899&lt;&gt;2)*$G$1899+($O$1899&lt;&gt;2)*$O$1899+($W$1899&lt;&gt;2)*$W$1899+($AE$1899&lt;&gt;2)*$AE$1899+($AM$1899&lt;&gt;2)*$AM$1899)/(($G$1899&lt;&gt;2)+($O$1899&lt;&gt;2)+($W$1899&lt;&gt;2)+($AE$1899&lt;&gt;2)+($AM$1899&lt;&gt;2))&gt;=0.5,1,0))</f>
        <v/>
      </c>
      <c r="AV1899" s="8">
        <f>IF(($H$1899&lt;&gt;2)+($P$1899&lt;&gt;2)+($X$1899&lt;&gt;2)+($AF$1899&lt;&gt;2)+($AN$1899&lt;&gt;2)=0,2,IF((($H$1899&lt;&gt;2)*$H$1899+($P$1899&lt;&gt;2)*$P$1899+($X$1899&lt;&gt;2)*$X$1899+($AF$1899&lt;&gt;2)*$AF$1899+($AN$1899&lt;&gt;2)*$AN$1899)/(($H$1899&lt;&gt;2)+($P$1899&lt;&gt;2)+($X$1899&lt;&gt;2)+($AF$1899&lt;&gt;2)+($AN$1899&lt;&gt;2))&gt;=0.5,1,0))</f>
        <v/>
      </c>
      <c r="AX1899" s="16">
        <f>'Ground truth'!$B$19</f>
        <v/>
      </c>
      <c r="AY1899" s="16">
        <f>'Ground truth'!$C$19</f>
        <v/>
      </c>
      <c r="AZ1899" s="16">
        <f>'Ground truth'!$D$19</f>
        <v/>
      </c>
      <c r="BA1899" s="16">
        <f>'Ground truth'!$E$19</f>
        <v/>
      </c>
      <c r="BB1899" s="16">
        <f>'Ground truth'!$F$19</f>
        <v/>
      </c>
      <c r="BC1899" s="16">
        <f>'Ground truth'!$G$19</f>
        <v/>
      </c>
      <c r="BD1899" s="16">
        <f>'Ground truth'!$H$19</f>
        <v/>
      </c>
    </row>
    <row r="1900">
      <c r="A1900" s="3" t="inlineStr">
        <is>
          <t>ENGINE ARCHITECTURES</t>
        </is>
      </c>
      <c r="B1900" s="8" t="n">
        <v>0</v>
      </c>
      <c r="C1900" s="8" t="n">
        <v>0</v>
      </c>
      <c r="D1900" s="8" t="n">
        <v>0</v>
      </c>
      <c r="E1900" s="8" t="n">
        <v>0</v>
      </c>
      <c r="F1900" s="8" t="n">
        <v>0</v>
      </c>
      <c r="G1900" s="8" t="n">
        <v>0</v>
      </c>
      <c r="H1900" s="8" t="n">
        <v>1</v>
      </c>
      <c r="J1900" s="8" t="n">
        <v>0</v>
      </c>
      <c r="K1900" s="8" t="n">
        <v>0</v>
      </c>
      <c r="L1900" s="8" t="n">
        <v>0</v>
      </c>
      <c r="M1900" s="8" t="n">
        <v>0</v>
      </c>
      <c r="N1900" s="8" t="n">
        <v>0</v>
      </c>
      <c r="O1900" s="8" t="n">
        <v>0</v>
      </c>
      <c r="P1900" s="8" t="n">
        <v>1</v>
      </c>
      <c r="R1900" s="8" t="n">
        <v>0</v>
      </c>
      <c r="S1900" s="8" t="n">
        <v>0</v>
      </c>
      <c r="T1900" s="8" t="n">
        <v>0</v>
      </c>
      <c r="U1900" s="8" t="n">
        <v>0</v>
      </c>
      <c r="V1900" s="8" t="n">
        <v>0</v>
      </c>
      <c r="W1900" s="8" t="n">
        <v>0</v>
      </c>
      <c r="X1900" s="8" t="n">
        <v>1</v>
      </c>
      <c r="Z1900" s="8" t="n">
        <v>0</v>
      </c>
      <c r="AA1900" s="8" t="n">
        <v>0</v>
      </c>
      <c r="AB1900" s="8" t="n">
        <v>0</v>
      </c>
      <c r="AC1900" s="8" t="n">
        <v>0</v>
      </c>
      <c r="AD1900" s="8" t="n">
        <v>0</v>
      </c>
      <c r="AE1900" s="8" t="n">
        <v>0</v>
      </c>
      <c r="AF1900" s="8" t="n">
        <v>1</v>
      </c>
      <c r="AH1900" s="8" t="n">
        <v>0</v>
      </c>
      <c r="AI1900" s="8" t="n">
        <v>0</v>
      </c>
      <c r="AJ1900" s="8" t="n">
        <v>0</v>
      </c>
      <c r="AK1900" s="8" t="n">
        <v>0</v>
      </c>
      <c r="AL1900" s="8" t="n">
        <v>0</v>
      </c>
      <c r="AM1900" s="8" t="n">
        <v>0</v>
      </c>
      <c r="AN1900" s="8" t="n">
        <v>1</v>
      </c>
      <c r="AP1900" s="8">
        <f>IF(($B$1900&lt;&gt;2)+($J$1900&lt;&gt;2)+($R$1900&lt;&gt;2)+($Z$1900&lt;&gt;2)+($AH$1900&lt;&gt;2)=0,2,IF((($B$1900&lt;&gt;2)*$B$1900+($J$1900&lt;&gt;2)*$J$1900+($R$1900&lt;&gt;2)*$R$1900+($Z$1900&lt;&gt;2)*$Z$1900+($AH$1900&lt;&gt;2)*$AH$1900)/(($B$1900&lt;&gt;2)+($J$1900&lt;&gt;2)+($R$1900&lt;&gt;2)+($Z$1900&lt;&gt;2)+($AH$1900&lt;&gt;2))&gt;=0.5,1,0))</f>
        <v/>
      </c>
      <c r="AQ1900" s="8">
        <f>IF(($C$1900&lt;&gt;2)+($K$1900&lt;&gt;2)+($S$1900&lt;&gt;2)+($AA$1900&lt;&gt;2)+($AI$1900&lt;&gt;2)=0,2,IF((($C$1900&lt;&gt;2)*$C$1900+($K$1900&lt;&gt;2)*$K$1900+($S$1900&lt;&gt;2)*$S$1900+($AA$1900&lt;&gt;2)*$AA$1900+($AI$1900&lt;&gt;2)*$AI$1900)/(($C$1900&lt;&gt;2)+($K$1900&lt;&gt;2)+($S$1900&lt;&gt;2)+($AA$1900&lt;&gt;2)+($AI$1900&lt;&gt;2))&gt;=0.5,1,0))</f>
        <v/>
      </c>
      <c r="AR1900" s="8">
        <f>IF(($D$1900&lt;&gt;2)+($L$1900&lt;&gt;2)+($T$1900&lt;&gt;2)+($AB$1900&lt;&gt;2)+($AJ$1900&lt;&gt;2)=0,2,IF((($D$1900&lt;&gt;2)*$D$1900+($L$1900&lt;&gt;2)*$L$1900+($T$1900&lt;&gt;2)*$T$1900+($AB$1900&lt;&gt;2)*$AB$1900+($AJ$1900&lt;&gt;2)*$AJ$1900)/(($D$1900&lt;&gt;2)+($L$1900&lt;&gt;2)+($T$1900&lt;&gt;2)+($AB$1900&lt;&gt;2)+($AJ$1900&lt;&gt;2))&gt;=0.5,1,0))</f>
        <v/>
      </c>
      <c r="AS1900" s="8">
        <f>IF(($E$1900&lt;&gt;2)+($M$1900&lt;&gt;2)+($U$1900&lt;&gt;2)+($AC$1900&lt;&gt;2)+($AK$1900&lt;&gt;2)=0,2,IF((($E$1900&lt;&gt;2)*$E$1900+($M$1900&lt;&gt;2)*$M$1900+($U$1900&lt;&gt;2)*$U$1900+($AC$1900&lt;&gt;2)*$AC$1900+($AK$1900&lt;&gt;2)*$AK$1900)/(($E$1900&lt;&gt;2)+($M$1900&lt;&gt;2)+($U$1900&lt;&gt;2)+($AC$1900&lt;&gt;2)+($AK$1900&lt;&gt;2))&gt;=0.5,1,0))</f>
        <v/>
      </c>
      <c r="AT1900" s="8">
        <f>IF(($F$1900&lt;&gt;2)+($N$1900&lt;&gt;2)+($V$1900&lt;&gt;2)+($AD$1900&lt;&gt;2)+($AL$1900&lt;&gt;2)=0,2,IF((($F$1900&lt;&gt;2)*$F$1900+($N$1900&lt;&gt;2)*$N$1900+($V$1900&lt;&gt;2)*$V$1900+($AD$1900&lt;&gt;2)*$AD$1900+($AL$1900&lt;&gt;2)*$AL$1900)/(($F$1900&lt;&gt;2)+($N$1900&lt;&gt;2)+($V$1900&lt;&gt;2)+($AD$1900&lt;&gt;2)+($AL$1900&lt;&gt;2))&gt;=0.5,1,0))</f>
        <v/>
      </c>
      <c r="AU1900" s="8">
        <f>IF(($G$1900&lt;&gt;2)+($O$1900&lt;&gt;2)+($W$1900&lt;&gt;2)+($AE$1900&lt;&gt;2)+($AM$1900&lt;&gt;2)=0,2,IF((($G$1900&lt;&gt;2)*$G$1900+($O$1900&lt;&gt;2)*$O$1900+($W$1900&lt;&gt;2)*$W$1900+($AE$1900&lt;&gt;2)*$AE$1900+($AM$1900&lt;&gt;2)*$AM$1900)/(($G$1900&lt;&gt;2)+($O$1900&lt;&gt;2)+($W$1900&lt;&gt;2)+($AE$1900&lt;&gt;2)+($AM$1900&lt;&gt;2))&gt;=0.5,1,0))</f>
        <v/>
      </c>
      <c r="AV1900" s="8">
        <f>IF(($H$1900&lt;&gt;2)+($P$1900&lt;&gt;2)+($X$1900&lt;&gt;2)+($AF$1900&lt;&gt;2)+($AN$1900&lt;&gt;2)=0,2,IF((($H$1900&lt;&gt;2)*$H$1900+($P$1900&lt;&gt;2)*$P$1900+($X$1900&lt;&gt;2)*$X$1900+($AF$1900&lt;&gt;2)*$AF$1900+($AN$1900&lt;&gt;2)*$AN$1900)/(($H$1900&lt;&gt;2)+($P$1900&lt;&gt;2)+($X$1900&lt;&gt;2)+($AF$1900&lt;&gt;2)+($AN$1900&lt;&gt;2))&gt;=0.5,1,0))</f>
        <v/>
      </c>
      <c r="AX1900" s="16">
        <f>'Ground truth'!$B$20</f>
        <v/>
      </c>
      <c r="AY1900" s="16">
        <f>'Ground truth'!$C$20</f>
        <v/>
      </c>
      <c r="AZ1900" s="16">
        <f>'Ground truth'!$D$20</f>
        <v/>
      </c>
      <c r="BA1900" s="16">
        <f>'Ground truth'!$E$20</f>
        <v/>
      </c>
      <c r="BB1900" s="16">
        <f>'Ground truth'!$F$20</f>
        <v/>
      </c>
      <c r="BC1900" s="16">
        <f>'Ground truth'!$G$20</f>
        <v/>
      </c>
      <c r="BD1900" s="16">
        <f>'Ground truth'!$H$20</f>
        <v/>
      </c>
    </row>
    <row r="1902">
      <c r="A1902" s="17" t="inlineStr">
        <is>
          <t>metrics — confident-only (unsure excluded from denominators)</t>
        </is>
      </c>
      <c r="B1902" s="10" t="inlineStr">
        <is>
          <t>run 1</t>
        </is>
      </c>
      <c r="C1902" s="10" t="inlineStr">
        <is>
          <t>run 2</t>
        </is>
      </c>
      <c r="D1902" s="10" t="inlineStr">
        <is>
          <t>run 3</t>
        </is>
      </c>
      <c r="E1902" s="10" t="inlineStr">
        <is>
          <t>run 4</t>
        </is>
      </c>
      <c r="F1902" s="10" t="inlineStr">
        <is>
          <t>run 5</t>
        </is>
      </c>
      <c r="G1902" s="10" t="inlineStr">
        <is>
          <t>avg-matrix</t>
        </is>
      </c>
      <c r="H1902" s="10" t="inlineStr">
        <is>
          <t>mean</t>
        </is>
      </c>
      <c r="I1902" s="10" t="inlineStr">
        <is>
          <t>std (pop.)</t>
        </is>
      </c>
      <c r="J1902" s="17" t="inlineStr">
        <is>
          <t>notes</t>
        </is>
      </c>
    </row>
    <row r="1903">
      <c r="A1903" s="7" t="inlineStr">
        <is>
          <t>TP</t>
        </is>
      </c>
      <c r="B1903" s="7">
        <f>SUMPRODUCT(($B$1894:$H$1900=1)*('Ground truth'!$B$14:$H$20=1))</f>
        <v/>
      </c>
      <c r="C1903" s="7">
        <f>SUMPRODUCT(($J$1894:$P$1900=1)*('Ground truth'!$B$14:$H$20=1))</f>
        <v/>
      </c>
      <c r="D1903" s="7">
        <f>SUMPRODUCT(($R$1894:$X$1900=1)*('Ground truth'!$B$14:$H$20=1))</f>
        <v/>
      </c>
      <c r="E1903" s="7">
        <f>SUMPRODUCT(($Z$1894:$AF$1900=1)*('Ground truth'!$B$14:$H$20=1))</f>
        <v/>
      </c>
      <c r="F1903" s="7">
        <f>SUMPRODUCT(($AH$1894:$AN$1900=1)*('Ground truth'!$B$14:$H$20=1))</f>
        <v/>
      </c>
      <c r="G1903" s="7">
        <f>SUMPRODUCT(($AP$1894:$AV$1900=1)*('Ground truth'!$B$14:$H$20=1))</f>
        <v/>
      </c>
      <c r="H1903" s="12">
        <f>AVERAGE($B$1903:$F$1903)</f>
        <v/>
      </c>
      <c r="I1903" s="12">
        <f>STDEV.P($B$1903:$F$1903)</f>
        <v/>
      </c>
    </row>
    <row r="1904">
      <c r="A1904" s="7" t="inlineStr">
        <is>
          <t>TN</t>
        </is>
      </c>
      <c r="B1904" s="7">
        <f>SUMPRODUCT(($B$1894:$H$1900=0)*('Ground truth'!$B$14:$H$20=0))</f>
        <v/>
      </c>
      <c r="C1904" s="7">
        <f>SUMPRODUCT(($J$1894:$P$1900=0)*('Ground truth'!$B$14:$H$20=0))</f>
        <v/>
      </c>
      <c r="D1904" s="7">
        <f>SUMPRODUCT(($R$1894:$X$1900=0)*('Ground truth'!$B$14:$H$20=0))</f>
        <v/>
      </c>
      <c r="E1904" s="7">
        <f>SUMPRODUCT(($Z$1894:$AF$1900=0)*('Ground truth'!$B$14:$H$20=0))</f>
        <v/>
      </c>
      <c r="F1904" s="7">
        <f>SUMPRODUCT(($AH$1894:$AN$1900=0)*('Ground truth'!$B$14:$H$20=0))</f>
        <v/>
      </c>
      <c r="G1904" s="7">
        <f>SUMPRODUCT(($AP$1894:$AV$1900=0)*('Ground truth'!$B$14:$H$20=0))</f>
        <v/>
      </c>
      <c r="H1904" s="12">
        <f>AVERAGE($B$1904:$F$1904)</f>
        <v/>
      </c>
      <c r="I1904" s="12">
        <f>STDEV.P($B$1904:$F$1904)</f>
        <v/>
      </c>
    </row>
    <row r="1905">
      <c r="A1905" s="7" t="inlineStr">
        <is>
          <t>FP</t>
        </is>
      </c>
      <c r="B1905" s="7">
        <f>SUMPRODUCT(($B$1894:$H$1900=1)*('Ground truth'!$B$14:$H$20=0))</f>
        <v/>
      </c>
      <c r="C1905" s="7">
        <f>SUMPRODUCT(($J$1894:$P$1900=1)*('Ground truth'!$B$14:$H$20=0))</f>
        <v/>
      </c>
      <c r="D1905" s="7">
        <f>SUMPRODUCT(($R$1894:$X$1900=1)*('Ground truth'!$B$14:$H$20=0))</f>
        <v/>
      </c>
      <c r="E1905" s="7">
        <f>SUMPRODUCT(($Z$1894:$AF$1900=1)*('Ground truth'!$B$14:$H$20=0))</f>
        <v/>
      </c>
      <c r="F1905" s="7">
        <f>SUMPRODUCT(($AH$1894:$AN$1900=1)*('Ground truth'!$B$14:$H$20=0))</f>
        <v/>
      </c>
      <c r="G1905" s="7">
        <f>SUMPRODUCT(($AP$1894:$AV$1900=1)*('Ground truth'!$B$14:$H$20=0))</f>
        <v/>
      </c>
      <c r="H1905" s="12">
        <f>AVERAGE($B$1905:$F$1905)</f>
        <v/>
      </c>
      <c r="I1905" s="12">
        <f>STDEV.P($B$1905:$F$1905)</f>
        <v/>
      </c>
    </row>
    <row r="1906">
      <c r="A1906" s="7" t="inlineStr">
        <is>
          <t>FN</t>
        </is>
      </c>
      <c r="B1906" s="7">
        <f>SUMPRODUCT(($B$1894:$H$1900=0)*('Ground truth'!$B$14:$H$20=1))</f>
        <v/>
      </c>
      <c r="C1906" s="7">
        <f>SUMPRODUCT(($J$1894:$P$1900=0)*('Ground truth'!$B$14:$H$20=1))</f>
        <v/>
      </c>
      <c r="D1906" s="7">
        <f>SUMPRODUCT(($R$1894:$X$1900=0)*('Ground truth'!$B$14:$H$20=1))</f>
        <v/>
      </c>
      <c r="E1906" s="7">
        <f>SUMPRODUCT(($Z$1894:$AF$1900=0)*('Ground truth'!$B$14:$H$20=1))</f>
        <v/>
      </c>
      <c r="F1906" s="7">
        <f>SUMPRODUCT(($AH$1894:$AN$1900=0)*('Ground truth'!$B$14:$H$20=1))</f>
        <v/>
      </c>
      <c r="G1906" s="7">
        <f>SUMPRODUCT(($AP$1894:$AV$1900=0)*('Ground truth'!$B$14:$H$20=1))</f>
        <v/>
      </c>
      <c r="H1906" s="12">
        <f>AVERAGE($B$1906:$F$1906)</f>
        <v/>
      </c>
      <c r="I1906" s="12">
        <f>STDEV.P($B$1906:$F$1906)</f>
        <v/>
      </c>
    </row>
    <row r="1907">
      <c r="A1907" s="4" t="inlineStr">
        <is>
          <t>Precision</t>
        </is>
      </c>
      <c r="B1907" s="12">
        <f>IFERROR($B$1903/($B$1903+$B$1905),0)</f>
        <v/>
      </c>
      <c r="C1907" s="12">
        <f>IFERROR($C$1903/($C$1903+$C$1905),0)</f>
        <v/>
      </c>
      <c r="D1907" s="12">
        <f>IFERROR($D$1903/($D$1903+$D$1905),0)</f>
        <v/>
      </c>
      <c r="E1907" s="12">
        <f>IFERROR($E$1903/($E$1903+$E$1905),0)</f>
        <v/>
      </c>
      <c r="F1907" s="12">
        <f>IFERROR($F$1903/($F$1903+$F$1905),0)</f>
        <v/>
      </c>
      <c r="G1907" s="12">
        <f>IFERROR($G$1903/($G$1903+$G$1905),0)</f>
        <v/>
      </c>
      <c r="H1907" s="18">
        <f>AVERAGE($B$1907:$F$1907)</f>
        <v/>
      </c>
      <c r="I1907" s="18">
        <f>STDEV.P($B$1907:$F$1907)</f>
        <v/>
      </c>
    </row>
    <row r="1908">
      <c r="A1908" s="4" t="inlineStr">
        <is>
          <t>Recall</t>
        </is>
      </c>
      <c r="B1908" s="12">
        <f>IFERROR($B$1903/($B$1903+$B$1906),0)</f>
        <v/>
      </c>
      <c r="C1908" s="12">
        <f>IFERROR($C$1903/($C$1903+$C$1906),0)</f>
        <v/>
      </c>
      <c r="D1908" s="12">
        <f>IFERROR($D$1903/($D$1903+$D$1906),0)</f>
        <v/>
      </c>
      <c r="E1908" s="12">
        <f>IFERROR($E$1903/($E$1903+$E$1906),0)</f>
        <v/>
      </c>
      <c r="F1908" s="12">
        <f>IFERROR($F$1903/($F$1903+$F$1906),0)</f>
        <v/>
      </c>
      <c r="G1908" s="12">
        <f>IFERROR($G$1903/($G$1903+$G$1906),0)</f>
        <v/>
      </c>
      <c r="H1908" s="18">
        <f>AVERAGE($B$1908:$F$1908)</f>
        <v/>
      </c>
      <c r="I1908" s="18">
        <f>STDEV.P($B$1908:$F$1908)</f>
        <v/>
      </c>
    </row>
    <row r="1909">
      <c r="A1909" s="4" t="inlineStr">
        <is>
          <t>F1</t>
        </is>
      </c>
      <c r="B1909" s="12">
        <f>IFERROR(2*$B$1907*$B$1908/($B$1907+$B$1908),0)</f>
        <v/>
      </c>
      <c r="C1909" s="12">
        <f>IFERROR(2*$C$1907*$C$1908/($C$1907+$C$1908),0)</f>
        <v/>
      </c>
      <c r="D1909" s="12">
        <f>IFERROR(2*$D$1907*$D$1908/($D$1907+$D$1908),0)</f>
        <v/>
      </c>
      <c r="E1909" s="12">
        <f>IFERROR(2*$E$1907*$E$1908/($E$1907+$E$1908),0)</f>
        <v/>
      </c>
      <c r="F1909" s="12">
        <f>IFERROR(2*$F$1907*$F$1908/($F$1907+$F$1908),0)</f>
        <v/>
      </c>
      <c r="G1909" s="12">
        <f>IFERROR(2*$G$1907*$G$1908/($G$1907+$G$1908),0)</f>
        <v/>
      </c>
      <c r="H1909" s="18">
        <f>AVERAGE($B$1909:$F$1909)</f>
        <v/>
      </c>
      <c r="I1909" s="18">
        <f>STDEV.P($B$1909:$F$1909)</f>
        <v/>
      </c>
    </row>
    <row r="1910">
      <c r="A1910" s="4" t="inlineStr">
        <is>
          <t>Accuracy</t>
        </is>
      </c>
      <c r="B1910" s="12">
        <f>IFERROR(($B$1903+$B$1904)/($B$1903+$B$1904+$B$1905+$B$1906),0)</f>
        <v/>
      </c>
      <c r="C1910" s="12">
        <f>IFERROR(($C$1903+$C$1904)/($C$1903+$C$1904+$C$1905+$C$1906),0)</f>
        <v/>
      </c>
      <c r="D1910" s="12">
        <f>IFERROR(($D$1903+$D$1904)/($D$1903+$D$1904+$D$1905+$D$1906),0)</f>
        <v/>
      </c>
      <c r="E1910" s="12">
        <f>IFERROR(($E$1903+$E$1904)/($E$1903+$E$1904+$E$1905+$E$1906),0)</f>
        <v/>
      </c>
      <c r="F1910" s="12">
        <f>IFERROR(($F$1903+$F$1904)/($F$1903+$F$1904+$F$1905+$F$1906),0)</f>
        <v/>
      </c>
      <c r="G1910" s="12">
        <f>IFERROR(($G$1903+$G$1904)/($G$1903+$G$1904+$G$1905+$G$1906),0)</f>
        <v/>
      </c>
      <c r="H1910" s="18">
        <f>AVERAGE($B$1910:$F$1910)</f>
        <v/>
      </c>
      <c r="I1910" s="18">
        <f>STDEV.P($B$1910:$F$1910)</f>
        <v/>
      </c>
    </row>
    <row r="1911">
      <c r="A1911" s="4" t="inlineStr">
        <is>
          <t>Edit distance</t>
        </is>
      </c>
      <c r="B1911" s="12">
        <f>SUMPRODUCT(ABS('Ground truth'!$B$14:$H$20-$B$1894:$H$1900))</f>
        <v/>
      </c>
      <c r="C1911" s="12">
        <f>SUMPRODUCT(ABS('Ground truth'!$B$14:$H$20-$J$1894:$P$1900))</f>
        <v/>
      </c>
      <c r="D1911" s="12">
        <f>SUMPRODUCT(ABS('Ground truth'!$B$14:$H$20-$R$1894:$X$1900))</f>
        <v/>
      </c>
      <c r="E1911" s="12">
        <f>SUMPRODUCT(ABS('Ground truth'!$B$14:$H$20-$Z$1894:$AF$1900))</f>
        <v/>
      </c>
      <c r="F1911" s="12">
        <f>SUMPRODUCT(ABS('Ground truth'!$B$14:$H$20-$AH$1894:$AN$1900))</f>
        <v/>
      </c>
      <c r="G1911" s="12">
        <f>SUMPRODUCT(ABS('Ground truth'!$B$14:$H$20-$AP$1894:$AV$1900))</f>
        <v/>
      </c>
      <c r="H1911" s="18">
        <f>AVERAGE($B$1911:$F$1911)</f>
        <v/>
      </c>
      <c r="I1911" s="18">
        <f>STDEV.P($B$1911:$F$1911)</f>
        <v/>
      </c>
    </row>
    <row r="1912">
      <c r="A1912" s="4" t="inlineStr">
        <is>
          <t>Spectral distance</t>
        </is>
      </c>
      <c r="B1912" s="12">
        <f>SQRT(SUMPRODUCT(('Ground truth'!$K$14:$K$20-$B$1923:$B$1929)^2))</f>
        <v/>
      </c>
      <c r="C1912" s="12">
        <f>SQRT(SUMPRODUCT(('Ground truth'!$K$14:$K$20-$C$1923:$C$1929)^2))</f>
        <v/>
      </c>
      <c r="D1912" s="12">
        <f>SQRT(SUMPRODUCT(('Ground truth'!$K$14:$K$20-$D$1923:$D$1929)^2))</f>
        <v/>
      </c>
      <c r="E1912" s="12">
        <f>SQRT(SUMPRODUCT(('Ground truth'!$K$14:$K$20-$E$1923:$E$1929)^2))</f>
        <v/>
      </c>
      <c r="F1912" s="12">
        <f>SQRT(SUMPRODUCT(('Ground truth'!$K$14:$K$20-$F$1923:$F$1929)^2))</f>
        <v/>
      </c>
      <c r="G1912" s="12">
        <f>SQRT(SUMPRODUCT(('Ground truth'!$K$14:$K$20-$G$1923:$G$1929)^2))</f>
        <v/>
      </c>
      <c r="H1912" s="18">
        <f>AVERAGE($B$1912:$F$1912)</f>
        <v/>
      </c>
      <c r="I1912" s="18">
        <f>STDEV.P($B$1912:$F$1912)</f>
        <v/>
      </c>
    </row>
    <row r="1913">
      <c r="A1913" s="4" t="inlineStr">
        <is>
          <t>Unsure cells</t>
        </is>
      </c>
      <c r="B1913" s="7">
        <f>COUNTIF($B$1894:$H$1900,2)</f>
        <v/>
      </c>
      <c r="C1913" s="7">
        <f>COUNTIF($J$1894:$P$1900,2)</f>
        <v/>
      </c>
      <c r="D1913" s="7">
        <f>COUNTIF($R$1894:$X$1900,2)</f>
        <v/>
      </c>
      <c r="E1913" s="7">
        <f>COUNTIF($Z$1894:$AF$1900,2)</f>
        <v/>
      </c>
      <c r="F1913" s="7">
        <f>COUNTIF($AH$1894:$AN$1900,2)</f>
        <v/>
      </c>
      <c r="G1913" s="7">
        <f>COUNTIF($AP$1894:$AV$1900,2)</f>
        <v/>
      </c>
      <c r="H1913" s="12">
        <f>AVERAGE($B$1913:$F$1913)</f>
        <v/>
      </c>
      <c r="I1913" s="12">
        <f>STDEV.P($B$1913:$F$1913)</f>
        <v/>
      </c>
    </row>
    <row r="1914">
      <c r="A1914" s="3" t="inlineStr">
        <is>
          <t>eigenvalues (real part, numpy order; pasted)</t>
        </is>
      </c>
    </row>
    <row r="1915">
      <c r="A1915" s="3" t="inlineStr">
        <is>
          <t xml:space="preserve">  λ1</t>
        </is>
      </c>
      <c r="B1915" s="19" t="n">
        <v>2.931851652578136</v>
      </c>
      <c r="C1915" s="19" t="n">
        <v>-4.440892098500626e-16</v>
      </c>
      <c r="D1915" s="19" t="n">
        <v>-4.440892098500626e-16</v>
      </c>
      <c r="E1915" s="19" t="n">
        <v>-4.440892098500626e-16</v>
      </c>
      <c r="F1915" s="19" t="n">
        <v>-4.440892098500626e-16</v>
      </c>
      <c r="G1915" s="19" t="n">
        <v>-4.440892098500626e-16</v>
      </c>
    </row>
    <row r="1916">
      <c r="A1916" s="3" t="inlineStr">
        <is>
          <t xml:space="preserve">  λ2</t>
        </is>
      </c>
      <c r="B1916" s="19" t="n">
        <v>-0.9318516525781366</v>
      </c>
      <c r="C1916" s="19" t="n">
        <v>4.999999999999999</v>
      </c>
      <c r="D1916" s="19" t="n">
        <v>4.999999999999999</v>
      </c>
      <c r="E1916" s="19" t="n">
        <v>4.999999999999999</v>
      </c>
      <c r="F1916" s="19" t="n">
        <v>4.999999999999999</v>
      </c>
      <c r="G1916" s="19" t="n">
        <v>4.999999999999999</v>
      </c>
    </row>
    <row r="1917">
      <c r="A1917" s="3" t="inlineStr">
        <is>
          <t xml:space="preserve">  λ3</t>
        </is>
      </c>
      <c r="B1917" s="19" t="n">
        <v>1.517638090205041</v>
      </c>
      <c r="C1917" s="19" t="n">
        <v>5.551115123125782e-17</v>
      </c>
      <c r="D1917" s="19" t="n">
        <v>5.551115123125782e-17</v>
      </c>
      <c r="E1917" s="19" t="n">
        <v>5.551115123125782e-17</v>
      </c>
      <c r="F1917" s="19" t="n">
        <v>5.551115123125782e-17</v>
      </c>
      <c r="G1917" s="19" t="n">
        <v>5.551115123125782e-17</v>
      </c>
    </row>
    <row r="1918">
      <c r="A1918" s="3" t="inlineStr">
        <is>
          <t xml:space="preserve">  λ4</t>
        </is>
      </c>
      <c r="B1918" s="19" t="n">
        <v>0.4823619097949584</v>
      </c>
      <c r="C1918" s="19" t="n">
        <v>6.162975822039155e-33</v>
      </c>
      <c r="D1918" s="19" t="n">
        <v>6.162975822039155e-33</v>
      </c>
      <c r="E1918" s="19" t="n">
        <v>6.162975822039155e-33</v>
      </c>
      <c r="F1918" s="19" t="n">
        <v>6.162975822039155e-33</v>
      </c>
      <c r="G1918" s="19" t="n">
        <v>6.162975822039155e-33</v>
      </c>
    </row>
    <row r="1919">
      <c r="A1919" s="3" t="inlineStr">
        <is>
          <t xml:space="preserve">  λ5</t>
        </is>
      </c>
      <c r="B1919" s="19" t="n">
        <v>2</v>
      </c>
      <c r="C1919" s="19" t="n">
        <v>0</v>
      </c>
      <c r="D1919" s="19" t="n">
        <v>0</v>
      </c>
      <c r="E1919" s="19" t="n">
        <v>0</v>
      </c>
      <c r="F1919" s="19" t="n">
        <v>0</v>
      </c>
      <c r="G1919" s="19" t="n">
        <v>0</v>
      </c>
    </row>
    <row r="1920">
      <c r="A1920" s="3" t="inlineStr">
        <is>
          <t xml:space="preserve">  λ6</t>
        </is>
      </c>
      <c r="B1920" s="19" t="n">
        <v>8.326672684688674e-17</v>
      </c>
      <c r="C1920" s="19" t="n">
        <v>1</v>
      </c>
      <c r="D1920" s="19" t="n">
        <v>1</v>
      </c>
      <c r="E1920" s="19" t="n">
        <v>1</v>
      </c>
      <c r="F1920" s="19" t="n">
        <v>1</v>
      </c>
      <c r="G1920" s="19" t="n">
        <v>1</v>
      </c>
    </row>
    <row r="1921">
      <c r="A1921" s="3" t="inlineStr">
        <is>
          <t xml:space="preserve">  λ7</t>
        </is>
      </c>
      <c r="B1921" s="19" t="n">
        <v>1</v>
      </c>
      <c r="C1921" s="19" t="n">
        <v>1</v>
      </c>
      <c r="D1921" s="19" t="n">
        <v>1</v>
      </c>
      <c r="E1921" s="19" t="n">
        <v>1</v>
      </c>
      <c r="F1921" s="19" t="n">
        <v>1</v>
      </c>
      <c r="G1921" s="19" t="n">
        <v>1</v>
      </c>
    </row>
    <row r="1922">
      <c r="A1922" s="3" t="inlineStr">
        <is>
          <t>eigenvalues sorted desc (LARGE)</t>
        </is>
      </c>
    </row>
    <row r="1923">
      <c r="A1923" s="3" t="inlineStr">
        <is>
          <t xml:space="preserve">  λ(1)</t>
        </is>
      </c>
      <c r="B1923" s="19">
        <f>LARGE($B$1915:$B$1921,1)</f>
        <v/>
      </c>
      <c r="C1923" s="19">
        <f>LARGE($C$1915:$C$1921,1)</f>
        <v/>
      </c>
      <c r="D1923" s="19">
        <f>LARGE($D$1915:$D$1921,1)</f>
        <v/>
      </c>
      <c r="E1923" s="19">
        <f>LARGE($E$1915:$E$1921,1)</f>
        <v/>
      </c>
      <c r="F1923" s="19">
        <f>LARGE($F$1915:$F$1921,1)</f>
        <v/>
      </c>
      <c r="G1923" s="19">
        <f>LARGE($G$1915:$G$1921,1)</f>
        <v/>
      </c>
    </row>
    <row r="1924">
      <c r="A1924" s="3" t="inlineStr">
        <is>
          <t xml:space="preserve">  λ(2)</t>
        </is>
      </c>
      <c r="B1924" s="19">
        <f>LARGE($B$1915:$B$1921,2)</f>
        <v/>
      </c>
      <c r="C1924" s="19">
        <f>LARGE($C$1915:$C$1921,2)</f>
        <v/>
      </c>
      <c r="D1924" s="19">
        <f>LARGE($D$1915:$D$1921,2)</f>
        <v/>
      </c>
      <c r="E1924" s="19">
        <f>LARGE($E$1915:$E$1921,2)</f>
        <v/>
      </c>
      <c r="F1924" s="19">
        <f>LARGE($F$1915:$F$1921,2)</f>
        <v/>
      </c>
      <c r="G1924" s="19">
        <f>LARGE($G$1915:$G$1921,2)</f>
        <v/>
      </c>
    </row>
    <row r="1925">
      <c r="A1925" s="3" t="inlineStr">
        <is>
          <t xml:space="preserve">  λ(3)</t>
        </is>
      </c>
      <c r="B1925" s="19">
        <f>LARGE($B$1915:$B$1921,3)</f>
        <v/>
      </c>
      <c r="C1925" s="19">
        <f>LARGE($C$1915:$C$1921,3)</f>
        <v/>
      </c>
      <c r="D1925" s="19">
        <f>LARGE($D$1915:$D$1921,3)</f>
        <v/>
      </c>
      <c r="E1925" s="19">
        <f>LARGE($E$1915:$E$1921,3)</f>
        <v/>
      </c>
      <c r="F1925" s="19">
        <f>LARGE($F$1915:$F$1921,3)</f>
        <v/>
      </c>
      <c r="G1925" s="19">
        <f>LARGE($G$1915:$G$1921,3)</f>
        <v/>
      </c>
    </row>
    <row r="1926">
      <c r="A1926" s="3" t="inlineStr">
        <is>
          <t xml:space="preserve">  λ(4)</t>
        </is>
      </c>
      <c r="B1926" s="19">
        <f>LARGE($B$1915:$B$1921,4)</f>
        <v/>
      </c>
      <c r="C1926" s="19">
        <f>LARGE($C$1915:$C$1921,4)</f>
        <v/>
      </c>
      <c r="D1926" s="19">
        <f>LARGE($D$1915:$D$1921,4)</f>
        <v/>
      </c>
      <c r="E1926" s="19">
        <f>LARGE($E$1915:$E$1921,4)</f>
        <v/>
      </c>
      <c r="F1926" s="19">
        <f>LARGE($F$1915:$F$1921,4)</f>
        <v/>
      </c>
      <c r="G1926" s="19">
        <f>LARGE($G$1915:$G$1921,4)</f>
        <v/>
      </c>
    </row>
    <row r="1927">
      <c r="A1927" s="3" t="inlineStr">
        <is>
          <t xml:space="preserve">  λ(5)</t>
        </is>
      </c>
      <c r="B1927" s="19">
        <f>LARGE($B$1915:$B$1921,5)</f>
        <v/>
      </c>
      <c r="C1927" s="19">
        <f>LARGE($C$1915:$C$1921,5)</f>
        <v/>
      </c>
      <c r="D1927" s="19">
        <f>LARGE($D$1915:$D$1921,5)</f>
        <v/>
      </c>
      <c r="E1927" s="19">
        <f>LARGE($E$1915:$E$1921,5)</f>
        <v/>
      </c>
      <c r="F1927" s="19">
        <f>LARGE($F$1915:$F$1921,5)</f>
        <v/>
      </c>
      <c r="G1927" s="19">
        <f>LARGE($G$1915:$G$1921,5)</f>
        <v/>
      </c>
    </row>
    <row r="1928">
      <c r="A1928" s="3" t="inlineStr">
        <is>
          <t xml:space="preserve">  λ(6)</t>
        </is>
      </c>
      <c r="B1928" s="19">
        <f>LARGE($B$1915:$B$1921,6)</f>
        <v/>
      </c>
      <c r="C1928" s="19">
        <f>LARGE($C$1915:$C$1921,6)</f>
        <v/>
      </c>
      <c r="D1928" s="19">
        <f>LARGE($D$1915:$D$1921,6)</f>
        <v/>
      </c>
      <c r="E1928" s="19">
        <f>LARGE($E$1915:$E$1921,6)</f>
        <v/>
      </c>
      <c r="F1928" s="19">
        <f>LARGE($F$1915:$F$1921,6)</f>
        <v/>
      </c>
      <c r="G1928" s="19">
        <f>LARGE($G$1915:$G$1921,6)</f>
        <v/>
      </c>
    </row>
    <row r="1929">
      <c r="A1929" s="3" t="inlineStr">
        <is>
          <t xml:space="preserve">  λ(7)</t>
        </is>
      </c>
      <c r="B1929" s="19">
        <f>LARGE($B$1915:$B$1921,7)</f>
        <v/>
      </c>
      <c r="C1929" s="19">
        <f>LARGE($C$1915:$C$1921,7)</f>
        <v/>
      </c>
      <c r="D1929" s="19">
        <f>LARGE($D$1915:$D$1921,7)</f>
        <v/>
      </c>
      <c r="E1929" s="19">
        <f>LARGE($E$1915:$E$1921,7)</f>
        <v/>
      </c>
      <c r="F1929" s="19">
        <f>LARGE($F$1915:$F$1921,7)</f>
        <v/>
      </c>
      <c r="G1929" s="19">
        <f>LARGE($G$1915:$G$1921,7)</f>
        <v/>
      </c>
    </row>
    <row r="1930">
      <c r="A1930" s="3" t="inlineStr">
        <is>
          <t>check: Σeig − trace (→0)</t>
        </is>
      </c>
      <c r="B1930" s="3">
        <f>ROUND(SUM($B$1915:$B$1921)-($B$1894+$C$1895+$D$1896+$E$1897+$F$1898+$G$1899+$H$1900),6)</f>
        <v/>
      </c>
      <c r="C1930" s="3">
        <f>ROUND(SUM($C$1915:$C$1921)-($J$1894+$K$1895+$L$1896+$M$1897+$N$1898+$O$1899+$P$1900),6)</f>
        <v/>
      </c>
      <c r="D1930" s="3">
        <f>ROUND(SUM($D$1915:$D$1921)-($R$1894+$S$1895+$T$1896+$U$1897+$V$1898+$W$1899+$X$1900),6)</f>
        <v/>
      </c>
      <c r="E1930" s="3">
        <f>ROUND(SUM($E$1915:$E$1921)-($Z$1894+$AA$1895+$AB$1896+$AC$1897+$AD$1898+$AE$1899+$AF$1900),6)</f>
        <v/>
      </c>
      <c r="F1930" s="3">
        <f>ROUND(SUM($F$1915:$F$1921)-($AH$1894+$AI$1895+$AJ$1896+$AK$1897+$AL$1898+$AM$1899+$AN$1900),6)</f>
        <v/>
      </c>
      <c r="G1930" s="3">
        <f>ROUND(SUM($G$1915:$G$1921)-($AP$1894+$AQ$1895+$AR$1896+$AS$1897+$AT$1898+$AU$1899+$AV$1900),6)</f>
        <v/>
      </c>
    </row>
    <row r="1931">
      <c r="A1931" s="3" t="inlineStr">
        <is>
          <t>check: Πeig − det (→0)</t>
        </is>
      </c>
      <c r="B1931" s="3">
        <f>ROUND(MDETERM($B$1894:$H$1900)-PRODUCT($B$1915:$B$1921),6)</f>
        <v/>
      </c>
      <c r="C1931" s="3">
        <f>ROUND(MDETERM($J$1894:$P$1900)-PRODUCT($C$1915:$C$1921),6)</f>
        <v/>
      </c>
      <c r="D1931" s="3">
        <f>ROUND(MDETERM($R$1894:$X$1900)-PRODUCT($D$1915:$D$1921),6)</f>
        <v/>
      </c>
      <c r="E1931" s="3">
        <f>ROUND(MDETERM($Z$1894:$AF$1900)-PRODUCT($E$1915:$E$1921),6)</f>
        <v/>
      </c>
      <c r="F1931" s="3">
        <f>ROUND(MDETERM($AH$1894:$AN$1900)-PRODUCT($F$1915:$F$1921),6)</f>
        <v/>
      </c>
      <c r="G1931" s="3">
        <f>ROUND(MDETERM($AP$1894:$AV$1900)-PRODUCT($G$1915:$G$1921),6)</f>
        <v/>
      </c>
    </row>
    <row r="1932">
      <c r="A1932" s="3" t="inlineStr">
        <is>
          <t>complex eigenvalues?</t>
        </is>
      </c>
      <c r="B1932" s="3" t="inlineStr"/>
      <c r="C1932" s="3" t="inlineStr"/>
      <c r="D1932" s="3" t="inlineStr"/>
      <c r="E1932" s="3" t="inlineStr"/>
      <c r="F1932" s="3" t="inlineStr"/>
      <c r="G1932" s="3" t="inlineStr"/>
    </row>
    <row r="1933">
      <c r="A1933" s="3" t="inlineStr">
        <is>
          <t>check: det(M − λᵢI) per sorted λ (→0)</t>
        </is>
      </c>
    </row>
    <row r="1934">
      <c r="A1934" s="3" t="inlineStr">
        <is>
          <t xml:space="preserve">  det(M − λ(1)I)</t>
        </is>
      </c>
      <c r="B1934" s="3">
        <f t="array" ref="B1934">ROUND(MDETERM($B$1894:$H$1900-$B$1923*MUNIT(7)),6)</f>
        <v/>
      </c>
      <c r="C1934" s="3">
        <f t="array" ref="C1934">ROUND(MDETERM($J$1894:$P$1900-$C$1923*MUNIT(7)),6)</f>
        <v/>
      </c>
      <c r="D1934" s="3">
        <f t="array" ref="D1934">ROUND(MDETERM($R$1894:$X$1900-$D$1923*MUNIT(7)),6)</f>
        <v/>
      </c>
      <c r="E1934" s="3">
        <f t="array" ref="E1934">ROUND(MDETERM($Z$1894:$AF$1900-$E$1923*MUNIT(7)),6)</f>
        <v/>
      </c>
      <c r="F1934" s="3">
        <f t="array" ref="F1934">ROUND(MDETERM($AH$1894:$AN$1900-$F$1923*MUNIT(7)),6)</f>
        <v/>
      </c>
      <c r="G1934" s="3">
        <f t="array" ref="G1934">ROUND(MDETERM($AP$1894:$AV$1900-$G$1923*MUNIT(7)),6)</f>
        <v/>
      </c>
    </row>
    <row r="1935">
      <c r="A1935" s="3" t="inlineStr">
        <is>
          <t xml:space="preserve">  det(M − λ(2)I)</t>
        </is>
      </c>
      <c r="B1935" s="3">
        <f t="array" ref="B1935">ROUND(MDETERM($B$1894:$H$1900-$B$1924*MUNIT(7)),6)</f>
        <v/>
      </c>
      <c r="C1935" s="3">
        <f t="array" ref="C1935">ROUND(MDETERM($J$1894:$P$1900-$C$1924*MUNIT(7)),6)</f>
        <v/>
      </c>
      <c r="D1935" s="3">
        <f t="array" ref="D1935">ROUND(MDETERM($R$1894:$X$1900-$D$1924*MUNIT(7)),6)</f>
        <v/>
      </c>
      <c r="E1935" s="3">
        <f t="array" ref="E1935">ROUND(MDETERM($Z$1894:$AF$1900-$E$1924*MUNIT(7)),6)</f>
        <v/>
      </c>
      <c r="F1935" s="3">
        <f t="array" ref="F1935">ROUND(MDETERM($AH$1894:$AN$1900-$F$1924*MUNIT(7)),6)</f>
        <v/>
      </c>
      <c r="G1935" s="3">
        <f t="array" ref="G1935">ROUND(MDETERM($AP$1894:$AV$1900-$G$1924*MUNIT(7)),6)</f>
        <v/>
      </c>
    </row>
    <row r="1936">
      <c r="A1936" s="3" t="inlineStr">
        <is>
          <t xml:space="preserve">  det(M − λ(3)I)</t>
        </is>
      </c>
      <c r="B1936" s="3">
        <f t="array" ref="B1936">ROUND(MDETERM($B$1894:$H$1900-$B$1925*MUNIT(7)),6)</f>
        <v/>
      </c>
      <c r="C1936" s="3">
        <f t="array" ref="C1936">ROUND(MDETERM($J$1894:$P$1900-$C$1925*MUNIT(7)),6)</f>
        <v/>
      </c>
      <c r="D1936" s="3">
        <f t="array" ref="D1936">ROUND(MDETERM($R$1894:$X$1900-$D$1925*MUNIT(7)),6)</f>
        <v/>
      </c>
      <c r="E1936" s="3">
        <f t="array" ref="E1936">ROUND(MDETERM($Z$1894:$AF$1900-$E$1925*MUNIT(7)),6)</f>
        <v/>
      </c>
      <c r="F1936" s="3">
        <f t="array" ref="F1936">ROUND(MDETERM($AH$1894:$AN$1900-$F$1925*MUNIT(7)),6)</f>
        <v/>
      </c>
      <c r="G1936" s="3">
        <f t="array" ref="G1936">ROUND(MDETERM($AP$1894:$AV$1900-$G$1925*MUNIT(7)),6)</f>
        <v/>
      </c>
    </row>
    <row r="1937">
      <c r="A1937" s="3" t="inlineStr">
        <is>
          <t xml:space="preserve">  det(M − λ(4)I)</t>
        </is>
      </c>
      <c r="B1937" s="3">
        <f t="array" ref="B1937">ROUND(MDETERM($B$1894:$H$1900-$B$1926*MUNIT(7)),6)</f>
        <v/>
      </c>
      <c r="C1937" s="3">
        <f t="array" ref="C1937">ROUND(MDETERM($J$1894:$P$1900-$C$1926*MUNIT(7)),6)</f>
        <v/>
      </c>
      <c r="D1937" s="3">
        <f t="array" ref="D1937">ROUND(MDETERM($R$1894:$X$1900-$D$1926*MUNIT(7)),6)</f>
        <v/>
      </c>
      <c r="E1937" s="3">
        <f t="array" ref="E1937">ROUND(MDETERM($Z$1894:$AF$1900-$E$1926*MUNIT(7)),6)</f>
        <v/>
      </c>
      <c r="F1937" s="3">
        <f t="array" ref="F1937">ROUND(MDETERM($AH$1894:$AN$1900-$F$1926*MUNIT(7)),6)</f>
        <v/>
      </c>
      <c r="G1937" s="3">
        <f t="array" ref="G1937">ROUND(MDETERM($AP$1894:$AV$1900-$G$1926*MUNIT(7)),6)</f>
        <v/>
      </c>
    </row>
    <row r="1938">
      <c r="A1938" s="3" t="inlineStr">
        <is>
          <t xml:space="preserve">  det(M − λ(5)I)</t>
        </is>
      </c>
      <c r="B1938" s="3">
        <f t="array" ref="B1938">ROUND(MDETERM($B$1894:$H$1900-$B$1927*MUNIT(7)),6)</f>
        <v/>
      </c>
      <c r="C1938" s="3">
        <f t="array" ref="C1938">ROUND(MDETERM($J$1894:$P$1900-$C$1927*MUNIT(7)),6)</f>
        <v/>
      </c>
      <c r="D1938" s="3">
        <f t="array" ref="D1938">ROUND(MDETERM($R$1894:$X$1900-$D$1927*MUNIT(7)),6)</f>
        <v/>
      </c>
      <c r="E1938" s="3">
        <f t="array" ref="E1938">ROUND(MDETERM($Z$1894:$AF$1900-$E$1927*MUNIT(7)),6)</f>
        <v/>
      </c>
      <c r="F1938" s="3">
        <f t="array" ref="F1938">ROUND(MDETERM($AH$1894:$AN$1900-$F$1927*MUNIT(7)),6)</f>
        <v/>
      </c>
      <c r="G1938" s="3">
        <f t="array" ref="G1938">ROUND(MDETERM($AP$1894:$AV$1900-$G$1927*MUNIT(7)),6)</f>
        <v/>
      </c>
    </row>
    <row r="1939">
      <c r="A1939" s="3" t="inlineStr">
        <is>
          <t xml:space="preserve">  det(M − λ(6)I)</t>
        </is>
      </c>
      <c r="B1939" s="3">
        <f t="array" ref="B1939">ROUND(MDETERM($B$1894:$H$1900-$B$1928*MUNIT(7)),6)</f>
        <v/>
      </c>
      <c r="C1939" s="3">
        <f t="array" ref="C1939">ROUND(MDETERM($J$1894:$P$1900-$C$1928*MUNIT(7)),6)</f>
        <v/>
      </c>
      <c r="D1939" s="3">
        <f t="array" ref="D1939">ROUND(MDETERM($R$1894:$X$1900-$D$1928*MUNIT(7)),6)</f>
        <v/>
      </c>
      <c r="E1939" s="3">
        <f t="array" ref="E1939">ROUND(MDETERM($Z$1894:$AF$1900-$E$1928*MUNIT(7)),6)</f>
        <v/>
      </c>
      <c r="F1939" s="3">
        <f t="array" ref="F1939">ROUND(MDETERM($AH$1894:$AN$1900-$F$1928*MUNIT(7)),6)</f>
        <v/>
      </c>
      <c r="G1939" s="3">
        <f t="array" ref="G1939">ROUND(MDETERM($AP$1894:$AV$1900-$G$1928*MUNIT(7)),6)</f>
        <v/>
      </c>
    </row>
    <row r="1940">
      <c r="A1940" s="3" t="inlineStr">
        <is>
          <t xml:space="preserve">  det(M − λ(7)I)</t>
        </is>
      </c>
      <c r="B1940" s="3">
        <f t="array" ref="B1940">ROUND(MDETERM($B$1894:$H$1900-$B$1929*MUNIT(7)),6)</f>
        <v/>
      </c>
      <c r="C1940" s="3">
        <f t="array" ref="C1940">ROUND(MDETERM($J$1894:$P$1900-$C$1929*MUNIT(7)),6)</f>
        <v/>
      </c>
      <c r="D1940" s="3">
        <f t="array" ref="D1940">ROUND(MDETERM($R$1894:$X$1900-$D$1929*MUNIT(7)),6)</f>
        <v/>
      </c>
      <c r="E1940" s="3">
        <f t="array" ref="E1940">ROUND(MDETERM($Z$1894:$AF$1900-$E$1929*MUNIT(7)),6)</f>
        <v/>
      </c>
      <c r="F1940" s="3">
        <f t="array" ref="F1940">ROUND(MDETERM($AH$1894:$AN$1900-$F$1929*MUNIT(7)),6)</f>
        <v/>
      </c>
      <c r="G1940" s="3">
        <f t="array" ref="G1940">ROUND(MDETERM($AP$1894:$AV$1900-$G$1929*MUNIT(7)),6)</f>
        <v/>
      </c>
    </row>
    <row r="1944" ht="16" customHeight="1">
      <c r="A1944" s="14" t="inlineStr">
        <is>
          <t>GraphRAG R2-R3 | gpt4-turbo-preview</t>
        </is>
      </c>
      <c r="B1944" s="9" t="inlineStr">
        <is>
          <t>run 1 (raw, pasted)</t>
        </is>
      </c>
      <c r="J1944" s="9" t="inlineStr">
        <is>
          <t>run 2 (raw, pasted)</t>
        </is>
      </c>
      <c r="R1944" s="9" t="inlineStr">
        <is>
          <t>run 3 (raw, pasted)</t>
        </is>
      </c>
      <c r="Z1944" s="9" t="inlineStr">
        <is>
          <t>run 4 (raw, pasted)</t>
        </is>
      </c>
      <c r="AH1944" s="9" t="inlineStr">
        <is>
          <t>run 5 (raw, pasted)</t>
        </is>
      </c>
      <c r="AP1944" s="9" t="inlineStr">
        <is>
          <t>Step2 average matrix (formula)</t>
        </is>
      </c>
      <c r="AX1944" s="9" t="inlineStr">
        <is>
          <t>ground truth (reference)</t>
        </is>
      </c>
    </row>
    <row r="1945" ht="60" customHeight="1">
      <c r="B1945" s="15" t="inlineStr">
        <is>
          <t>DRIVER BITS</t>
        </is>
      </c>
      <c r="C1945" s="15" t="inlineStr">
        <is>
          <t>POWER SCREWDRIVERS AND IMPACT DRIVERS</t>
        </is>
      </c>
      <c r="D1945" s="15" t="inlineStr">
        <is>
          <t>SCREWDRIVER-BITS</t>
        </is>
      </c>
      <c r="E1945" s="15" t="inlineStr">
        <is>
          <t>SCREWDRIVER</t>
        </is>
      </c>
      <c r="F1945" s="15" t="inlineStr">
        <is>
          <t>PORTABLE POWER SCREWDRIVER</t>
        </is>
      </c>
      <c r="G1945" s="15" t="inlineStr">
        <is>
          <t>SAFETY GLASSES</t>
        </is>
      </c>
      <c r="H1945" s="15" t="inlineStr">
        <is>
          <t>EARMUFFS</t>
        </is>
      </c>
      <c r="J1945" s="15" t="inlineStr">
        <is>
          <t>DRIVER BITS</t>
        </is>
      </c>
      <c r="K1945" s="15" t="inlineStr">
        <is>
          <t>POWER SCREWDRIVERS AND IMPACT DRIVERS</t>
        </is>
      </c>
      <c r="L1945" s="15" t="inlineStr">
        <is>
          <t>SCREWDRIVER-BITS</t>
        </is>
      </c>
      <c r="M1945" s="15" t="inlineStr">
        <is>
          <t>SCREWDRIVER</t>
        </is>
      </c>
      <c r="N1945" s="15" t="inlineStr">
        <is>
          <t>PORTABLE POWER SCREWDRIVER</t>
        </is>
      </c>
      <c r="O1945" s="15" t="inlineStr">
        <is>
          <t>SAFETY GLASSES</t>
        </is>
      </c>
      <c r="P1945" s="15" t="inlineStr">
        <is>
          <t>EARMUFFS</t>
        </is>
      </c>
      <c r="R1945" s="15" t="inlineStr">
        <is>
          <t>DRIVER BITS</t>
        </is>
      </c>
      <c r="S1945" s="15" t="inlineStr">
        <is>
          <t>POWER SCREWDRIVERS AND IMPACT DRIVERS</t>
        </is>
      </c>
      <c r="T1945" s="15" t="inlineStr">
        <is>
          <t>SCREWDRIVER-BITS</t>
        </is>
      </c>
      <c r="U1945" s="15" t="inlineStr">
        <is>
          <t>SCREWDRIVER</t>
        </is>
      </c>
      <c r="V1945" s="15" t="inlineStr">
        <is>
          <t>PORTABLE POWER SCREWDRIVER</t>
        </is>
      </c>
      <c r="W1945" s="15" t="inlineStr">
        <is>
          <t>SAFETY GLASSES</t>
        </is>
      </c>
      <c r="X1945" s="15" t="inlineStr">
        <is>
          <t>EARMUFFS</t>
        </is>
      </c>
      <c r="Z1945" s="15" t="inlineStr">
        <is>
          <t>DRIVER BITS</t>
        </is>
      </c>
      <c r="AA1945" s="15" t="inlineStr">
        <is>
          <t>POWER SCREWDRIVERS AND IMPACT DRIVERS</t>
        </is>
      </c>
      <c r="AB1945" s="15" t="inlineStr">
        <is>
          <t>SCREWDRIVER-BITS</t>
        </is>
      </c>
      <c r="AC1945" s="15" t="inlineStr">
        <is>
          <t>SCREWDRIVER</t>
        </is>
      </c>
      <c r="AD1945" s="15" t="inlineStr">
        <is>
          <t>PORTABLE POWER SCREWDRIVER</t>
        </is>
      </c>
      <c r="AE1945" s="15" t="inlineStr">
        <is>
          <t>SAFETY GLASSES</t>
        </is>
      </c>
      <c r="AF1945" s="15" t="inlineStr">
        <is>
          <t>EARMUFFS</t>
        </is>
      </c>
      <c r="AH1945" s="15" t="inlineStr">
        <is>
          <t>DRIVER BITS</t>
        </is>
      </c>
      <c r="AI1945" s="15" t="inlineStr">
        <is>
          <t>POWER SCREWDRIVERS AND IMPACT DRIVERS</t>
        </is>
      </c>
      <c r="AJ1945" s="15" t="inlineStr">
        <is>
          <t>SCREWDRIVER-BITS</t>
        </is>
      </c>
      <c r="AK1945" s="15" t="inlineStr">
        <is>
          <t>SCREWDRIVER</t>
        </is>
      </c>
      <c r="AL1945" s="15" t="inlineStr">
        <is>
          <t>PORTABLE POWER SCREWDRIVER</t>
        </is>
      </c>
      <c r="AM1945" s="15" t="inlineStr">
        <is>
          <t>SAFETY GLASSES</t>
        </is>
      </c>
      <c r="AN1945" s="15" t="inlineStr">
        <is>
          <t>EARMUFFS</t>
        </is>
      </c>
      <c r="AP1945" s="15" t="inlineStr">
        <is>
          <t>DRIVER BITS</t>
        </is>
      </c>
      <c r="AQ1945" s="15" t="inlineStr">
        <is>
          <t>POWER SCREWDRIVERS AND IMPACT DRIVERS</t>
        </is>
      </c>
      <c r="AR1945" s="15" t="inlineStr">
        <is>
          <t>SCREWDRIVER-BITS</t>
        </is>
      </c>
      <c r="AS1945" s="15" t="inlineStr">
        <is>
          <t>SCREWDRIVER</t>
        </is>
      </c>
      <c r="AT1945" s="15" t="inlineStr">
        <is>
          <t>PORTABLE POWER SCREWDRIVER</t>
        </is>
      </c>
      <c r="AU1945" s="15" t="inlineStr">
        <is>
          <t>SAFETY GLASSES</t>
        </is>
      </c>
      <c r="AV1945" s="15" t="inlineStr">
        <is>
          <t>EARMUFFS</t>
        </is>
      </c>
    </row>
    <row r="1946">
      <c r="A1946" s="3" t="inlineStr">
        <is>
          <t>DRIVER BITS</t>
        </is>
      </c>
      <c r="B1946" s="8" t="n">
        <v>1</v>
      </c>
      <c r="C1946" s="8" t="n">
        <v>1</v>
      </c>
      <c r="D1946" s="8" t="n">
        <v>1</v>
      </c>
      <c r="E1946" s="8" t="n">
        <v>1</v>
      </c>
      <c r="F1946" s="8" t="n">
        <v>1</v>
      </c>
      <c r="G1946" s="8" t="n">
        <v>0</v>
      </c>
      <c r="H1946" s="8" t="n">
        <v>0</v>
      </c>
      <c r="J1946" s="8" t="n">
        <v>1</v>
      </c>
      <c r="K1946" s="8" t="n">
        <v>1</v>
      </c>
      <c r="L1946" s="8" t="n">
        <v>1</v>
      </c>
      <c r="M1946" s="8" t="n">
        <v>1</v>
      </c>
      <c r="N1946" s="8" t="n">
        <v>1</v>
      </c>
      <c r="O1946" s="8" t="n">
        <v>0</v>
      </c>
      <c r="P1946" s="8" t="n">
        <v>0</v>
      </c>
      <c r="R1946" s="8" t="n">
        <v>1</v>
      </c>
      <c r="S1946" s="8" t="n">
        <v>1</v>
      </c>
      <c r="T1946" s="8" t="n">
        <v>1</v>
      </c>
      <c r="U1946" s="8" t="n">
        <v>1</v>
      </c>
      <c r="V1946" s="8" t="n">
        <v>1</v>
      </c>
      <c r="W1946" s="8" t="n">
        <v>0</v>
      </c>
      <c r="X1946" s="8" t="n">
        <v>0</v>
      </c>
      <c r="Z1946" s="8" t="n">
        <v>1</v>
      </c>
      <c r="AA1946" s="8" t="n">
        <v>1</v>
      </c>
      <c r="AB1946" s="8" t="n">
        <v>1</v>
      </c>
      <c r="AC1946" s="8" t="n">
        <v>1</v>
      </c>
      <c r="AD1946" s="8" t="n">
        <v>1</v>
      </c>
      <c r="AE1946" s="8" t="n">
        <v>0</v>
      </c>
      <c r="AF1946" s="8" t="n">
        <v>0</v>
      </c>
      <c r="AH1946" s="8" t="n">
        <v>1</v>
      </c>
      <c r="AI1946" s="8" t="n">
        <v>1</v>
      </c>
      <c r="AJ1946" s="8" t="n">
        <v>1</v>
      </c>
      <c r="AK1946" s="8" t="n">
        <v>1</v>
      </c>
      <c r="AL1946" s="8" t="n">
        <v>1</v>
      </c>
      <c r="AM1946" s="8" t="n">
        <v>0</v>
      </c>
      <c r="AN1946" s="8" t="n">
        <v>0</v>
      </c>
      <c r="AP1946" s="8">
        <f>IF(($B$1946&lt;&gt;2)+($J$1946&lt;&gt;2)+($R$1946&lt;&gt;2)+($Z$1946&lt;&gt;2)+($AH$1946&lt;&gt;2)=0,2,IF((($B$1946&lt;&gt;2)*$B$1946+($J$1946&lt;&gt;2)*$J$1946+($R$1946&lt;&gt;2)*$R$1946+($Z$1946&lt;&gt;2)*$Z$1946+($AH$1946&lt;&gt;2)*$AH$1946)/(($B$1946&lt;&gt;2)+($J$1946&lt;&gt;2)+($R$1946&lt;&gt;2)+($Z$1946&lt;&gt;2)+($AH$1946&lt;&gt;2))&gt;=0.5,1,0))</f>
        <v/>
      </c>
      <c r="AQ1946" s="8">
        <f>IF(($C$1946&lt;&gt;2)+($K$1946&lt;&gt;2)+($S$1946&lt;&gt;2)+($AA$1946&lt;&gt;2)+($AI$1946&lt;&gt;2)=0,2,IF((($C$1946&lt;&gt;2)*$C$1946+($K$1946&lt;&gt;2)*$K$1946+($S$1946&lt;&gt;2)*$S$1946+($AA$1946&lt;&gt;2)*$AA$1946+($AI$1946&lt;&gt;2)*$AI$1946)/(($C$1946&lt;&gt;2)+($K$1946&lt;&gt;2)+($S$1946&lt;&gt;2)+($AA$1946&lt;&gt;2)+($AI$1946&lt;&gt;2))&gt;=0.5,1,0))</f>
        <v/>
      </c>
      <c r="AR1946" s="8">
        <f>IF(($D$1946&lt;&gt;2)+($L$1946&lt;&gt;2)+($T$1946&lt;&gt;2)+($AB$1946&lt;&gt;2)+($AJ$1946&lt;&gt;2)=0,2,IF((($D$1946&lt;&gt;2)*$D$1946+($L$1946&lt;&gt;2)*$L$1946+($T$1946&lt;&gt;2)*$T$1946+($AB$1946&lt;&gt;2)*$AB$1946+($AJ$1946&lt;&gt;2)*$AJ$1946)/(($D$1946&lt;&gt;2)+($L$1946&lt;&gt;2)+($T$1946&lt;&gt;2)+($AB$1946&lt;&gt;2)+($AJ$1946&lt;&gt;2))&gt;=0.5,1,0))</f>
        <v/>
      </c>
      <c r="AS1946" s="8">
        <f>IF(($E$1946&lt;&gt;2)+($M$1946&lt;&gt;2)+($U$1946&lt;&gt;2)+($AC$1946&lt;&gt;2)+($AK$1946&lt;&gt;2)=0,2,IF((($E$1946&lt;&gt;2)*$E$1946+($M$1946&lt;&gt;2)*$M$1946+($U$1946&lt;&gt;2)*$U$1946+($AC$1946&lt;&gt;2)*$AC$1946+($AK$1946&lt;&gt;2)*$AK$1946)/(($E$1946&lt;&gt;2)+($M$1946&lt;&gt;2)+($U$1946&lt;&gt;2)+($AC$1946&lt;&gt;2)+($AK$1946&lt;&gt;2))&gt;=0.5,1,0))</f>
        <v/>
      </c>
      <c r="AT1946" s="8">
        <f>IF(($F$1946&lt;&gt;2)+($N$1946&lt;&gt;2)+($V$1946&lt;&gt;2)+($AD$1946&lt;&gt;2)+($AL$1946&lt;&gt;2)=0,2,IF((($F$1946&lt;&gt;2)*$F$1946+($N$1946&lt;&gt;2)*$N$1946+($V$1946&lt;&gt;2)*$V$1946+($AD$1946&lt;&gt;2)*$AD$1946+($AL$1946&lt;&gt;2)*$AL$1946)/(($F$1946&lt;&gt;2)+($N$1946&lt;&gt;2)+($V$1946&lt;&gt;2)+($AD$1946&lt;&gt;2)+($AL$1946&lt;&gt;2))&gt;=0.5,1,0))</f>
        <v/>
      </c>
      <c r="AU1946" s="8">
        <f>IF(($G$1946&lt;&gt;2)+($O$1946&lt;&gt;2)+($W$1946&lt;&gt;2)+($AE$1946&lt;&gt;2)+($AM$1946&lt;&gt;2)=0,2,IF((($G$1946&lt;&gt;2)*$G$1946+($O$1946&lt;&gt;2)*$O$1946+($W$1946&lt;&gt;2)*$W$1946+($AE$1946&lt;&gt;2)*$AE$1946+($AM$1946&lt;&gt;2)*$AM$1946)/(($G$1946&lt;&gt;2)+($O$1946&lt;&gt;2)+($W$1946&lt;&gt;2)+($AE$1946&lt;&gt;2)+($AM$1946&lt;&gt;2))&gt;=0.5,1,0))</f>
        <v/>
      </c>
      <c r="AV1946" s="8">
        <f>IF(($H$1946&lt;&gt;2)+($P$1946&lt;&gt;2)+($X$1946&lt;&gt;2)+($AF$1946&lt;&gt;2)+($AN$1946&lt;&gt;2)=0,2,IF((($H$1946&lt;&gt;2)*$H$1946+($P$1946&lt;&gt;2)*$P$1946+($X$1946&lt;&gt;2)*$X$1946+($AF$1946&lt;&gt;2)*$AF$1946+($AN$1946&lt;&gt;2)*$AN$1946)/(($H$1946&lt;&gt;2)+($P$1946&lt;&gt;2)+($X$1946&lt;&gt;2)+($AF$1946&lt;&gt;2)+($AN$1946&lt;&gt;2))&gt;=0.5,1,0))</f>
        <v/>
      </c>
      <c r="AX1946" s="16">
        <f>'Ground truth'!$B$14</f>
        <v/>
      </c>
      <c r="AY1946" s="16">
        <f>'Ground truth'!$C$14</f>
        <v/>
      </c>
      <c r="AZ1946" s="16">
        <f>'Ground truth'!$D$14</f>
        <v/>
      </c>
      <c r="BA1946" s="16">
        <f>'Ground truth'!$E$14</f>
        <v/>
      </c>
      <c r="BB1946" s="16">
        <f>'Ground truth'!$F$14</f>
        <v/>
      </c>
      <c r="BC1946" s="16">
        <f>'Ground truth'!$G$14</f>
        <v/>
      </c>
      <c r="BD1946" s="16">
        <f>'Ground truth'!$H$14</f>
        <v/>
      </c>
    </row>
    <row r="1947">
      <c r="A1947" s="3" t="inlineStr">
        <is>
          <t>POWER SCREWDRIVERS AND IMPACT DRIVERS</t>
        </is>
      </c>
      <c r="B1947" s="8" t="n">
        <v>1</v>
      </c>
      <c r="C1947" s="8" t="n">
        <v>1</v>
      </c>
      <c r="D1947" s="8" t="n">
        <v>1</v>
      </c>
      <c r="E1947" s="8" t="n">
        <v>1</v>
      </c>
      <c r="F1947" s="8" t="n">
        <v>1</v>
      </c>
      <c r="G1947" s="8" t="n">
        <v>0</v>
      </c>
      <c r="H1947" s="8" t="n">
        <v>0</v>
      </c>
      <c r="J1947" s="8" t="n">
        <v>1</v>
      </c>
      <c r="K1947" s="8" t="n">
        <v>1</v>
      </c>
      <c r="L1947" s="8" t="n">
        <v>1</v>
      </c>
      <c r="M1947" s="8" t="n">
        <v>1</v>
      </c>
      <c r="N1947" s="8" t="n">
        <v>1</v>
      </c>
      <c r="O1947" s="8" t="n">
        <v>0</v>
      </c>
      <c r="P1947" s="8" t="n">
        <v>0</v>
      </c>
      <c r="R1947" s="8" t="n">
        <v>1</v>
      </c>
      <c r="S1947" s="8" t="n">
        <v>1</v>
      </c>
      <c r="T1947" s="8" t="n">
        <v>1</v>
      </c>
      <c r="U1947" s="8" t="n">
        <v>1</v>
      </c>
      <c r="V1947" s="8" t="n">
        <v>1</v>
      </c>
      <c r="W1947" s="8" t="n">
        <v>0</v>
      </c>
      <c r="X1947" s="8" t="n">
        <v>0</v>
      </c>
      <c r="Z1947" s="8" t="n">
        <v>1</v>
      </c>
      <c r="AA1947" s="8" t="n">
        <v>1</v>
      </c>
      <c r="AB1947" s="8" t="n">
        <v>1</v>
      </c>
      <c r="AC1947" s="8" t="n">
        <v>1</v>
      </c>
      <c r="AD1947" s="8" t="n">
        <v>1</v>
      </c>
      <c r="AE1947" s="8" t="n">
        <v>0</v>
      </c>
      <c r="AF1947" s="8" t="n">
        <v>0</v>
      </c>
      <c r="AH1947" s="8" t="n">
        <v>1</v>
      </c>
      <c r="AI1947" s="8" t="n">
        <v>1</v>
      </c>
      <c r="AJ1947" s="8" t="n">
        <v>1</v>
      </c>
      <c r="AK1947" s="8" t="n">
        <v>1</v>
      </c>
      <c r="AL1947" s="8" t="n">
        <v>1</v>
      </c>
      <c r="AM1947" s="8" t="n">
        <v>0</v>
      </c>
      <c r="AN1947" s="8" t="n">
        <v>0</v>
      </c>
      <c r="AP1947" s="8">
        <f>IF(($B$1947&lt;&gt;2)+($J$1947&lt;&gt;2)+($R$1947&lt;&gt;2)+($Z$1947&lt;&gt;2)+($AH$1947&lt;&gt;2)=0,2,IF((($B$1947&lt;&gt;2)*$B$1947+($J$1947&lt;&gt;2)*$J$1947+($R$1947&lt;&gt;2)*$R$1947+($Z$1947&lt;&gt;2)*$Z$1947+($AH$1947&lt;&gt;2)*$AH$1947)/(($B$1947&lt;&gt;2)+($J$1947&lt;&gt;2)+($R$1947&lt;&gt;2)+($Z$1947&lt;&gt;2)+($AH$1947&lt;&gt;2))&gt;=0.5,1,0))</f>
        <v/>
      </c>
      <c r="AQ1947" s="8">
        <f>IF(($C$1947&lt;&gt;2)+($K$1947&lt;&gt;2)+($S$1947&lt;&gt;2)+($AA$1947&lt;&gt;2)+($AI$1947&lt;&gt;2)=0,2,IF((($C$1947&lt;&gt;2)*$C$1947+($K$1947&lt;&gt;2)*$K$1947+($S$1947&lt;&gt;2)*$S$1947+($AA$1947&lt;&gt;2)*$AA$1947+($AI$1947&lt;&gt;2)*$AI$1947)/(($C$1947&lt;&gt;2)+($K$1947&lt;&gt;2)+($S$1947&lt;&gt;2)+($AA$1947&lt;&gt;2)+($AI$1947&lt;&gt;2))&gt;=0.5,1,0))</f>
        <v/>
      </c>
      <c r="AR1947" s="8">
        <f>IF(($D$1947&lt;&gt;2)+($L$1947&lt;&gt;2)+($T$1947&lt;&gt;2)+($AB$1947&lt;&gt;2)+($AJ$1947&lt;&gt;2)=0,2,IF((($D$1947&lt;&gt;2)*$D$1947+($L$1947&lt;&gt;2)*$L$1947+($T$1947&lt;&gt;2)*$T$1947+($AB$1947&lt;&gt;2)*$AB$1947+($AJ$1947&lt;&gt;2)*$AJ$1947)/(($D$1947&lt;&gt;2)+($L$1947&lt;&gt;2)+($T$1947&lt;&gt;2)+($AB$1947&lt;&gt;2)+($AJ$1947&lt;&gt;2))&gt;=0.5,1,0))</f>
        <v/>
      </c>
      <c r="AS1947" s="8">
        <f>IF(($E$1947&lt;&gt;2)+($M$1947&lt;&gt;2)+($U$1947&lt;&gt;2)+($AC$1947&lt;&gt;2)+($AK$1947&lt;&gt;2)=0,2,IF((($E$1947&lt;&gt;2)*$E$1947+($M$1947&lt;&gt;2)*$M$1947+($U$1947&lt;&gt;2)*$U$1947+($AC$1947&lt;&gt;2)*$AC$1947+($AK$1947&lt;&gt;2)*$AK$1947)/(($E$1947&lt;&gt;2)+($M$1947&lt;&gt;2)+($U$1947&lt;&gt;2)+($AC$1947&lt;&gt;2)+($AK$1947&lt;&gt;2))&gt;=0.5,1,0))</f>
        <v/>
      </c>
      <c r="AT1947" s="8">
        <f>IF(($F$1947&lt;&gt;2)+($N$1947&lt;&gt;2)+($V$1947&lt;&gt;2)+($AD$1947&lt;&gt;2)+($AL$1947&lt;&gt;2)=0,2,IF((($F$1947&lt;&gt;2)*$F$1947+($N$1947&lt;&gt;2)*$N$1947+($V$1947&lt;&gt;2)*$V$1947+($AD$1947&lt;&gt;2)*$AD$1947+($AL$1947&lt;&gt;2)*$AL$1947)/(($F$1947&lt;&gt;2)+($N$1947&lt;&gt;2)+($V$1947&lt;&gt;2)+($AD$1947&lt;&gt;2)+($AL$1947&lt;&gt;2))&gt;=0.5,1,0))</f>
        <v/>
      </c>
      <c r="AU1947" s="8">
        <f>IF(($G$1947&lt;&gt;2)+($O$1947&lt;&gt;2)+($W$1947&lt;&gt;2)+($AE$1947&lt;&gt;2)+($AM$1947&lt;&gt;2)=0,2,IF((($G$1947&lt;&gt;2)*$G$1947+($O$1947&lt;&gt;2)*$O$1947+($W$1947&lt;&gt;2)*$W$1947+($AE$1947&lt;&gt;2)*$AE$1947+($AM$1947&lt;&gt;2)*$AM$1947)/(($G$1947&lt;&gt;2)+($O$1947&lt;&gt;2)+($W$1947&lt;&gt;2)+($AE$1947&lt;&gt;2)+($AM$1947&lt;&gt;2))&gt;=0.5,1,0))</f>
        <v/>
      </c>
      <c r="AV1947" s="8">
        <f>IF(($H$1947&lt;&gt;2)+($P$1947&lt;&gt;2)+($X$1947&lt;&gt;2)+($AF$1947&lt;&gt;2)+($AN$1947&lt;&gt;2)=0,2,IF((($H$1947&lt;&gt;2)*$H$1947+($P$1947&lt;&gt;2)*$P$1947+($X$1947&lt;&gt;2)*$X$1947+($AF$1947&lt;&gt;2)*$AF$1947+($AN$1947&lt;&gt;2)*$AN$1947)/(($H$1947&lt;&gt;2)+($P$1947&lt;&gt;2)+($X$1947&lt;&gt;2)+($AF$1947&lt;&gt;2)+($AN$1947&lt;&gt;2))&gt;=0.5,1,0))</f>
        <v/>
      </c>
      <c r="AX1947" s="16">
        <f>'Ground truth'!$B$15</f>
        <v/>
      </c>
      <c r="AY1947" s="16">
        <f>'Ground truth'!$C$15</f>
        <v/>
      </c>
      <c r="AZ1947" s="16">
        <f>'Ground truth'!$D$15</f>
        <v/>
      </c>
      <c r="BA1947" s="16">
        <f>'Ground truth'!$E$15</f>
        <v/>
      </c>
      <c r="BB1947" s="16">
        <f>'Ground truth'!$F$15</f>
        <v/>
      </c>
      <c r="BC1947" s="16">
        <f>'Ground truth'!$G$15</f>
        <v/>
      </c>
      <c r="BD1947" s="16">
        <f>'Ground truth'!$H$15</f>
        <v/>
      </c>
    </row>
    <row r="1948">
      <c r="A1948" s="3" t="inlineStr">
        <is>
          <t>SCREWDRIVER-BITS</t>
        </is>
      </c>
      <c r="B1948" s="8" t="n">
        <v>1</v>
      </c>
      <c r="C1948" s="8" t="n">
        <v>1</v>
      </c>
      <c r="D1948" s="8" t="n">
        <v>1</v>
      </c>
      <c r="E1948" s="8" t="n">
        <v>1</v>
      </c>
      <c r="F1948" s="8" t="n">
        <v>1</v>
      </c>
      <c r="G1948" s="8" t="n">
        <v>0</v>
      </c>
      <c r="H1948" s="8" t="n">
        <v>0</v>
      </c>
      <c r="J1948" s="8" t="n">
        <v>1</v>
      </c>
      <c r="K1948" s="8" t="n">
        <v>1</v>
      </c>
      <c r="L1948" s="8" t="n">
        <v>1</v>
      </c>
      <c r="M1948" s="8" t="n">
        <v>1</v>
      </c>
      <c r="N1948" s="8" t="n">
        <v>1</v>
      </c>
      <c r="O1948" s="8" t="n">
        <v>0</v>
      </c>
      <c r="P1948" s="8" t="n">
        <v>0</v>
      </c>
      <c r="R1948" s="8" t="n">
        <v>1</v>
      </c>
      <c r="S1948" s="8" t="n">
        <v>1</v>
      </c>
      <c r="T1948" s="8" t="n">
        <v>1</v>
      </c>
      <c r="U1948" s="8" t="n">
        <v>1</v>
      </c>
      <c r="V1948" s="8" t="n">
        <v>1</v>
      </c>
      <c r="W1948" s="8" t="n">
        <v>0</v>
      </c>
      <c r="X1948" s="8" t="n">
        <v>0</v>
      </c>
      <c r="Z1948" s="8" t="n">
        <v>1</v>
      </c>
      <c r="AA1948" s="8" t="n">
        <v>1</v>
      </c>
      <c r="AB1948" s="8" t="n">
        <v>1</v>
      </c>
      <c r="AC1948" s="8" t="n">
        <v>1</v>
      </c>
      <c r="AD1948" s="8" t="n">
        <v>1</v>
      </c>
      <c r="AE1948" s="8" t="n">
        <v>0</v>
      </c>
      <c r="AF1948" s="8" t="n">
        <v>0</v>
      </c>
      <c r="AH1948" s="8" t="n">
        <v>1</v>
      </c>
      <c r="AI1948" s="8" t="n">
        <v>1</v>
      </c>
      <c r="AJ1948" s="8" t="n">
        <v>1</v>
      </c>
      <c r="AK1948" s="8" t="n">
        <v>1</v>
      </c>
      <c r="AL1948" s="8" t="n">
        <v>1</v>
      </c>
      <c r="AM1948" s="8" t="n">
        <v>0</v>
      </c>
      <c r="AN1948" s="8" t="n">
        <v>0</v>
      </c>
      <c r="AP1948" s="8">
        <f>IF(($B$1948&lt;&gt;2)+($J$1948&lt;&gt;2)+($R$1948&lt;&gt;2)+($Z$1948&lt;&gt;2)+($AH$1948&lt;&gt;2)=0,2,IF((($B$1948&lt;&gt;2)*$B$1948+($J$1948&lt;&gt;2)*$J$1948+($R$1948&lt;&gt;2)*$R$1948+($Z$1948&lt;&gt;2)*$Z$1948+($AH$1948&lt;&gt;2)*$AH$1948)/(($B$1948&lt;&gt;2)+($J$1948&lt;&gt;2)+($R$1948&lt;&gt;2)+($Z$1948&lt;&gt;2)+($AH$1948&lt;&gt;2))&gt;=0.5,1,0))</f>
        <v/>
      </c>
      <c r="AQ1948" s="8">
        <f>IF(($C$1948&lt;&gt;2)+($K$1948&lt;&gt;2)+($S$1948&lt;&gt;2)+($AA$1948&lt;&gt;2)+($AI$1948&lt;&gt;2)=0,2,IF((($C$1948&lt;&gt;2)*$C$1948+($K$1948&lt;&gt;2)*$K$1948+($S$1948&lt;&gt;2)*$S$1948+($AA$1948&lt;&gt;2)*$AA$1948+($AI$1948&lt;&gt;2)*$AI$1948)/(($C$1948&lt;&gt;2)+($K$1948&lt;&gt;2)+($S$1948&lt;&gt;2)+($AA$1948&lt;&gt;2)+($AI$1948&lt;&gt;2))&gt;=0.5,1,0))</f>
        <v/>
      </c>
      <c r="AR1948" s="8">
        <f>IF(($D$1948&lt;&gt;2)+($L$1948&lt;&gt;2)+($T$1948&lt;&gt;2)+($AB$1948&lt;&gt;2)+($AJ$1948&lt;&gt;2)=0,2,IF((($D$1948&lt;&gt;2)*$D$1948+($L$1948&lt;&gt;2)*$L$1948+($T$1948&lt;&gt;2)*$T$1948+($AB$1948&lt;&gt;2)*$AB$1948+($AJ$1948&lt;&gt;2)*$AJ$1948)/(($D$1948&lt;&gt;2)+($L$1948&lt;&gt;2)+($T$1948&lt;&gt;2)+($AB$1948&lt;&gt;2)+($AJ$1948&lt;&gt;2))&gt;=0.5,1,0))</f>
        <v/>
      </c>
      <c r="AS1948" s="8">
        <f>IF(($E$1948&lt;&gt;2)+($M$1948&lt;&gt;2)+($U$1948&lt;&gt;2)+($AC$1948&lt;&gt;2)+($AK$1948&lt;&gt;2)=0,2,IF((($E$1948&lt;&gt;2)*$E$1948+($M$1948&lt;&gt;2)*$M$1948+($U$1948&lt;&gt;2)*$U$1948+($AC$1948&lt;&gt;2)*$AC$1948+($AK$1948&lt;&gt;2)*$AK$1948)/(($E$1948&lt;&gt;2)+($M$1948&lt;&gt;2)+($U$1948&lt;&gt;2)+($AC$1948&lt;&gt;2)+($AK$1948&lt;&gt;2))&gt;=0.5,1,0))</f>
        <v/>
      </c>
      <c r="AT1948" s="8">
        <f>IF(($F$1948&lt;&gt;2)+($N$1948&lt;&gt;2)+($V$1948&lt;&gt;2)+($AD$1948&lt;&gt;2)+($AL$1948&lt;&gt;2)=0,2,IF((($F$1948&lt;&gt;2)*$F$1948+($N$1948&lt;&gt;2)*$N$1948+($V$1948&lt;&gt;2)*$V$1948+($AD$1948&lt;&gt;2)*$AD$1948+($AL$1948&lt;&gt;2)*$AL$1948)/(($F$1948&lt;&gt;2)+($N$1948&lt;&gt;2)+($V$1948&lt;&gt;2)+($AD$1948&lt;&gt;2)+($AL$1948&lt;&gt;2))&gt;=0.5,1,0))</f>
        <v/>
      </c>
      <c r="AU1948" s="8">
        <f>IF(($G$1948&lt;&gt;2)+($O$1948&lt;&gt;2)+($W$1948&lt;&gt;2)+($AE$1948&lt;&gt;2)+($AM$1948&lt;&gt;2)=0,2,IF((($G$1948&lt;&gt;2)*$G$1948+($O$1948&lt;&gt;2)*$O$1948+($W$1948&lt;&gt;2)*$W$1948+($AE$1948&lt;&gt;2)*$AE$1948+($AM$1948&lt;&gt;2)*$AM$1948)/(($G$1948&lt;&gt;2)+($O$1948&lt;&gt;2)+($W$1948&lt;&gt;2)+($AE$1948&lt;&gt;2)+($AM$1948&lt;&gt;2))&gt;=0.5,1,0))</f>
        <v/>
      </c>
      <c r="AV1948" s="8">
        <f>IF(($H$1948&lt;&gt;2)+($P$1948&lt;&gt;2)+($X$1948&lt;&gt;2)+($AF$1948&lt;&gt;2)+($AN$1948&lt;&gt;2)=0,2,IF((($H$1948&lt;&gt;2)*$H$1948+($P$1948&lt;&gt;2)*$P$1948+($X$1948&lt;&gt;2)*$X$1948+($AF$1948&lt;&gt;2)*$AF$1948+($AN$1948&lt;&gt;2)*$AN$1948)/(($H$1948&lt;&gt;2)+($P$1948&lt;&gt;2)+($X$1948&lt;&gt;2)+($AF$1948&lt;&gt;2)+($AN$1948&lt;&gt;2))&gt;=0.5,1,0))</f>
        <v/>
      </c>
      <c r="AX1948" s="16">
        <f>'Ground truth'!$B$16</f>
        <v/>
      </c>
      <c r="AY1948" s="16">
        <f>'Ground truth'!$C$16</f>
        <v/>
      </c>
      <c r="AZ1948" s="16">
        <f>'Ground truth'!$D$16</f>
        <v/>
      </c>
      <c r="BA1948" s="16">
        <f>'Ground truth'!$E$16</f>
        <v/>
      </c>
      <c r="BB1948" s="16">
        <f>'Ground truth'!$F$16</f>
        <v/>
      </c>
      <c r="BC1948" s="16">
        <f>'Ground truth'!$G$16</f>
        <v/>
      </c>
      <c r="BD1948" s="16">
        <f>'Ground truth'!$H$16</f>
        <v/>
      </c>
    </row>
    <row r="1949">
      <c r="A1949" s="3" t="inlineStr">
        <is>
          <t>SCREWDRIVER</t>
        </is>
      </c>
      <c r="B1949" s="8" t="n">
        <v>1</v>
      </c>
      <c r="C1949" s="8" t="n">
        <v>1</v>
      </c>
      <c r="D1949" s="8" t="n">
        <v>1</v>
      </c>
      <c r="E1949" s="8" t="n">
        <v>1</v>
      </c>
      <c r="F1949" s="8" t="n">
        <v>1</v>
      </c>
      <c r="G1949" s="8" t="n">
        <v>0</v>
      </c>
      <c r="H1949" s="8" t="n">
        <v>0</v>
      </c>
      <c r="J1949" s="8" t="n">
        <v>1</v>
      </c>
      <c r="K1949" s="8" t="n">
        <v>1</v>
      </c>
      <c r="L1949" s="8" t="n">
        <v>1</v>
      </c>
      <c r="M1949" s="8" t="n">
        <v>1</v>
      </c>
      <c r="N1949" s="8" t="n">
        <v>1</v>
      </c>
      <c r="O1949" s="8" t="n">
        <v>0</v>
      </c>
      <c r="P1949" s="8" t="n">
        <v>0</v>
      </c>
      <c r="R1949" s="8" t="n">
        <v>1</v>
      </c>
      <c r="S1949" s="8" t="n">
        <v>1</v>
      </c>
      <c r="T1949" s="8" t="n">
        <v>1</v>
      </c>
      <c r="U1949" s="8" t="n">
        <v>1</v>
      </c>
      <c r="V1949" s="8" t="n">
        <v>1</v>
      </c>
      <c r="W1949" s="8" t="n">
        <v>0</v>
      </c>
      <c r="X1949" s="8" t="n">
        <v>0</v>
      </c>
      <c r="Z1949" s="8" t="n">
        <v>1</v>
      </c>
      <c r="AA1949" s="8" t="n">
        <v>1</v>
      </c>
      <c r="AB1949" s="8" t="n">
        <v>1</v>
      </c>
      <c r="AC1949" s="8" t="n">
        <v>1</v>
      </c>
      <c r="AD1949" s="8" t="n">
        <v>1</v>
      </c>
      <c r="AE1949" s="8" t="n">
        <v>0</v>
      </c>
      <c r="AF1949" s="8" t="n">
        <v>0</v>
      </c>
      <c r="AH1949" s="8" t="n">
        <v>1</v>
      </c>
      <c r="AI1949" s="8" t="n">
        <v>1</v>
      </c>
      <c r="AJ1949" s="8" t="n">
        <v>1</v>
      </c>
      <c r="AK1949" s="8" t="n">
        <v>1</v>
      </c>
      <c r="AL1949" s="8" t="n">
        <v>1</v>
      </c>
      <c r="AM1949" s="8" t="n">
        <v>0</v>
      </c>
      <c r="AN1949" s="8" t="n">
        <v>0</v>
      </c>
      <c r="AP1949" s="8">
        <f>IF(($B$1949&lt;&gt;2)+($J$1949&lt;&gt;2)+($R$1949&lt;&gt;2)+($Z$1949&lt;&gt;2)+($AH$1949&lt;&gt;2)=0,2,IF((($B$1949&lt;&gt;2)*$B$1949+($J$1949&lt;&gt;2)*$J$1949+($R$1949&lt;&gt;2)*$R$1949+($Z$1949&lt;&gt;2)*$Z$1949+($AH$1949&lt;&gt;2)*$AH$1949)/(($B$1949&lt;&gt;2)+($J$1949&lt;&gt;2)+($R$1949&lt;&gt;2)+($Z$1949&lt;&gt;2)+($AH$1949&lt;&gt;2))&gt;=0.5,1,0))</f>
        <v/>
      </c>
      <c r="AQ1949" s="8">
        <f>IF(($C$1949&lt;&gt;2)+($K$1949&lt;&gt;2)+($S$1949&lt;&gt;2)+($AA$1949&lt;&gt;2)+($AI$1949&lt;&gt;2)=0,2,IF((($C$1949&lt;&gt;2)*$C$1949+($K$1949&lt;&gt;2)*$K$1949+($S$1949&lt;&gt;2)*$S$1949+($AA$1949&lt;&gt;2)*$AA$1949+($AI$1949&lt;&gt;2)*$AI$1949)/(($C$1949&lt;&gt;2)+($K$1949&lt;&gt;2)+($S$1949&lt;&gt;2)+($AA$1949&lt;&gt;2)+($AI$1949&lt;&gt;2))&gt;=0.5,1,0))</f>
        <v/>
      </c>
      <c r="AR1949" s="8">
        <f>IF(($D$1949&lt;&gt;2)+($L$1949&lt;&gt;2)+($T$1949&lt;&gt;2)+($AB$1949&lt;&gt;2)+($AJ$1949&lt;&gt;2)=0,2,IF((($D$1949&lt;&gt;2)*$D$1949+($L$1949&lt;&gt;2)*$L$1949+($T$1949&lt;&gt;2)*$T$1949+($AB$1949&lt;&gt;2)*$AB$1949+($AJ$1949&lt;&gt;2)*$AJ$1949)/(($D$1949&lt;&gt;2)+($L$1949&lt;&gt;2)+($T$1949&lt;&gt;2)+($AB$1949&lt;&gt;2)+($AJ$1949&lt;&gt;2))&gt;=0.5,1,0))</f>
        <v/>
      </c>
      <c r="AS1949" s="8">
        <f>IF(($E$1949&lt;&gt;2)+($M$1949&lt;&gt;2)+($U$1949&lt;&gt;2)+($AC$1949&lt;&gt;2)+($AK$1949&lt;&gt;2)=0,2,IF((($E$1949&lt;&gt;2)*$E$1949+($M$1949&lt;&gt;2)*$M$1949+($U$1949&lt;&gt;2)*$U$1949+($AC$1949&lt;&gt;2)*$AC$1949+($AK$1949&lt;&gt;2)*$AK$1949)/(($E$1949&lt;&gt;2)+($M$1949&lt;&gt;2)+($U$1949&lt;&gt;2)+($AC$1949&lt;&gt;2)+($AK$1949&lt;&gt;2))&gt;=0.5,1,0))</f>
        <v/>
      </c>
      <c r="AT1949" s="8">
        <f>IF(($F$1949&lt;&gt;2)+($N$1949&lt;&gt;2)+($V$1949&lt;&gt;2)+($AD$1949&lt;&gt;2)+($AL$1949&lt;&gt;2)=0,2,IF((($F$1949&lt;&gt;2)*$F$1949+($N$1949&lt;&gt;2)*$N$1949+($V$1949&lt;&gt;2)*$V$1949+($AD$1949&lt;&gt;2)*$AD$1949+($AL$1949&lt;&gt;2)*$AL$1949)/(($F$1949&lt;&gt;2)+($N$1949&lt;&gt;2)+($V$1949&lt;&gt;2)+($AD$1949&lt;&gt;2)+($AL$1949&lt;&gt;2))&gt;=0.5,1,0))</f>
        <v/>
      </c>
      <c r="AU1949" s="8">
        <f>IF(($G$1949&lt;&gt;2)+($O$1949&lt;&gt;2)+($W$1949&lt;&gt;2)+($AE$1949&lt;&gt;2)+($AM$1949&lt;&gt;2)=0,2,IF((($G$1949&lt;&gt;2)*$G$1949+($O$1949&lt;&gt;2)*$O$1949+($W$1949&lt;&gt;2)*$W$1949+($AE$1949&lt;&gt;2)*$AE$1949+($AM$1949&lt;&gt;2)*$AM$1949)/(($G$1949&lt;&gt;2)+($O$1949&lt;&gt;2)+($W$1949&lt;&gt;2)+($AE$1949&lt;&gt;2)+($AM$1949&lt;&gt;2))&gt;=0.5,1,0))</f>
        <v/>
      </c>
      <c r="AV1949" s="8">
        <f>IF(($H$1949&lt;&gt;2)+($P$1949&lt;&gt;2)+($X$1949&lt;&gt;2)+($AF$1949&lt;&gt;2)+($AN$1949&lt;&gt;2)=0,2,IF((($H$1949&lt;&gt;2)*$H$1949+($P$1949&lt;&gt;2)*$P$1949+($X$1949&lt;&gt;2)*$X$1949+($AF$1949&lt;&gt;2)*$AF$1949+($AN$1949&lt;&gt;2)*$AN$1949)/(($H$1949&lt;&gt;2)+($P$1949&lt;&gt;2)+($X$1949&lt;&gt;2)+($AF$1949&lt;&gt;2)+($AN$1949&lt;&gt;2))&gt;=0.5,1,0))</f>
        <v/>
      </c>
      <c r="AX1949" s="16">
        <f>'Ground truth'!$B$17</f>
        <v/>
      </c>
      <c r="AY1949" s="16">
        <f>'Ground truth'!$C$17</f>
        <v/>
      </c>
      <c r="AZ1949" s="16">
        <f>'Ground truth'!$D$17</f>
        <v/>
      </c>
      <c r="BA1949" s="16">
        <f>'Ground truth'!$E$17</f>
        <v/>
      </c>
      <c r="BB1949" s="16">
        <f>'Ground truth'!$F$17</f>
        <v/>
      </c>
      <c r="BC1949" s="16">
        <f>'Ground truth'!$G$17</f>
        <v/>
      </c>
      <c r="BD1949" s="16">
        <f>'Ground truth'!$H$17</f>
        <v/>
      </c>
    </row>
    <row r="1950">
      <c r="A1950" s="3" t="inlineStr">
        <is>
          <t>PORTABLE POWER SCREWDRIVER</t>
        </is>
      </c>
      <c r="B1950" s="8" t="n">
        <v>1</v>
      </c>
      <c r="C1950" s="8" t="n">
        <v>1</v>
      </c>
      <c r="D1950" s="8" t="n">
        <v>1</v>
      </c>
      <c r="E1950" s="8" t="n">
        <v>1</v>
      </c>
      <c r="F1950" s="8" t="n">
        <v>1</v>
      </c>
      <c r="G1950" s="8" t="n">
        <v>0</v>
      </c>
      <c r="H1950" s="8" t="n">
        <v>0</v>
      </c>
      <c r="J1950" s="8" t="n">
        <v>1</v>
      </c>
      <c r="K1950" s="8" t="n">
        <v>1</v>
      </c>
      <c r="L1950" s="8" t="n">
        <v>1</v>
      </c>
      <c r="M1950" s="8" t="n">
        <v>1</v>
      </c>
      <c r="N1950" s="8" t="n">
        <v>1</v>
      </c>
      <c r="O1950" s="8" t="n">
        <v>0</v>
      </c>
      <c r="P1950" s="8" t="n">
        <v>0</v>
      </c>
      <c r="R1950" s="8" t="n">
        <v>1</v>
      </c>
      <c r="S1950" s="8" t="n">
        <v>1</v>
      </c>
      <c r="T1950" s="8" t="n">
        <v>1</v>
      </c>
      <c r="U1950" s="8" t="n">
        <v>1</v>
      </c>
      <c r="V1950" s="8" t="n">
        <v>1</v>
      </c>
      <c r="W1950" s="8" t="n">
        <v>0</v>
      </c>
      <c r="X1950" s="8" t="n">
        <v>0</v>
      </c>
      <c r="Z1950" s="8" t="n">
        <v>1</v>
      </c>
      <c r="AA1950" s="8" t="n">
        <v>1</v>
      </c>
      <c r="AB1950" s="8" t="n">
        <v>1</v>
      </c>
      <c r="AC1950" s="8" t="n">
        <v>1</v>
      </c>
      <c r="AD1950" s="8" t="n">
        <v>1</v>
      </c>
      <c r="AE1950" s="8" t="n">
        <v>0</v>
      </c>
      <c r="AF1950" s="8" t="n">
        <v>0</v>
      </c>
      <c r="AH1950" s="8" t="n">
        <v>1</v>
      </c>
      <c r="AI1950" s="8" t="n">
        <v>1</v>
      </c>
      <c r="AJ1950" s="8" t="n">
        <v>1</v>
      </c>
      <c r="AK1950" s="8" t="n">
        <v>1</v>
      </c>
      <c r="AL1950" s="8" t="n">
        <v>1</v>
      </c>
      <c r="AM1950" s="8" t="n">
        <v>0</v>
      </c>
      <c r="AN1950" s="8" t="n">
        <v>0</v>
      </c>
      <c r="AP1950" s="8">
        <f>IF(($B$1950&lt;&gt;2)+($J$1950&lt;&gt;2)+($R$1950&lt;&gt;2)+($Z$1950&lt;&gt;2)+($AH$1950&lt;&gt;2)=0,2,IF((($B$1950&lt;&gt;2)*$B$1950+($J$1950&lt;&gt;2)*$J$1950+($R$1950&lt;&gt;2)*$R$1950+($Z$1950&lt;&gt;2)*$Z$1950+($AH$1950&lt;&gt;2)*$AH$1950)/(($B$1950&lt;&gt;2)+($J$1950&lt;&gt;2)+($R$1950&lt;&gt;2)+($Z$1950&lt;&gt;2)+($AH$1950&lt;&gt;2))&gt;=0.5,1,0))</f>
        <v/>
      </c>
      <c r="AQ1950" s="8">
        <f>IF(($C$1950&lt;&gt;2)+($K$1950&lt;&gt;2)+($S$1950&lt;&gt;2)+($AA$1950&lt;&gt;2)+($AI$1950&lt;&gt;2)=0,2,IF((($C$1950&lt;&gt;2)*$C$1950+($K$1950&lt;&gt;2)*$K$1950+($S$1950&lt;&gt;2)*$S$1950+($AA$1950&lt;&gt;2)*$AA$1950+($AI$1950&lt;&gt;2)*$AI$1950)/(($C$1950&lt;&gt;2)+($K$1950&lt;&gt;2)+($S$1950&lt;&gt;2)+($AA$1950&lt;&gt;2)+($AI$1950&lt;&gt;2))&gt;=0.5,1,0))</f>
        <v/>
      </c>
      <c r="AR1950" s="8">
        <f>IF(($D$1950&lt;&gt;2)+($L$1950&lt;&gt;2)+($T$1950&lt;&gt;2)+($AB$1950&lt;&gt;2)+($AJ$1950&lt;&gt;2)=0,2,IF((($D$1950&lt;&gt;2)*$D$1950+($L$1950&lt;&gt;2)*$L$1950+($T$1950&lt;&gt;2)*$T$1950+($AB$1950&lt;&gt;2)*$AB$1950+($AJ$1950&lt;&gt;2)*$AJ$1950)/(($D$1950&lt;&gt;2)+($L$1950&lt;&gt;2)+($T$1950&lt;&gt;2)+($AB$1950&lt;&gt;2)+($AJ$1950&lt;&gt;2))&gt;=0.5,1,0))</f>
        <v/>
      </c>
      <c r="AS1950" s="8">
        <f>IF(($E$1950&lt;&gt;2)+($M$1950&lt;&gt;2)+($U$1950&lt;&gt;2)+($AC$1950&lt;&gt;2)+($AK$1950&lt;&gt;2)=0,2,IF((($E$1950&lt;&gt;2)*$E$1950+($M$1950&lt;&gt;2)*$M$1950+($U$1950&lt;&gt;2)*$U$1950+($AC$1950&lt;&gt;2)*$AC$1950+($AK$1950&lt;&gt;2)*$AK$1950)/(($E$1950&lt;&gt;2)+($M$1950&lt;&gt;2)+($U$1950&lt;&gt;2)+($AC$1950&lt;&gt;2)+($AK$1950&lt;&gt;2))&gt;=0.5,1,0))</f>
        <v/>
      </c>
      <c r="AT1950" s="8">
        <f>IF(($F$1950&lt;&gt;2)+($N$1950&lt;&gt;2)+($V$1950&lt;&gt;2)+($AD$1950&lt;&gt;2)+($AL$1950&lt;&gt;2)=0,2,IF((($F$1950&lt;&gt;2)*$F$1950+($N$1950&lt;&gt;2)*$N$1950+($V$1950&lt;&gt;2)*$V$1950+($AD$1950&lt;&gt;2)*$AD$1950+($AL$1950&lt;&gt;2)*$AL$1950)/(($F$1950&lt;&gt;2)+($N$1950&lt;&gt;2)+($V$1950&lt;&gt;2)+($AD$1950&lt;&gt;2)+($AL$1950&lt;&gt;2))&gt;=0.5,1,0))</f>
        <v/>
      </c>
      <c r="AU1950" s="8">
        <f>IF(($G$1950&lt;&gt;2)+($O$1950&lt;&gt;2)+($W$1950&lt;&gt;2)+($AE$1950&lt;&gt;2)+($AM$1950&lt;&gt;2)=0,2,IF((($G$1950&lt;&gt;2)*$G$1950+($O$1950&lt;&gt;2)*$O$1950+($W$1950&lt;&gt;2)*$W$1950+($AE$1950&lt;&gt;2)*$AE$1950+($AM$1950&lt;&gt;2)*$AM$1950)/(($G$1950&lt;&gt;2)+($O$1950&lt;&gt;2)+($W$1950&lt;&gt;2)+($AE$1950&lt;&gt;2)+($AM$1950&lt;&gt;2))&gt;=0.5,1,0))</f>
        <v/>
      </c>
      <c r="AV1950" s="8">
        <f>IF(($H$1950&lt;&gt;2)+($P$1950&lt;&gt;2)+($X$1950&lt;&gt;2)+($AF$1950&lt;&gt;2)+($AN$1950&lt;&gt;2)=0,2,IF((($H$1950&lt;&gt;2)*$H$1950+($P$1950&lt;&gt;2)*$P$1950+($X$1950&lt;&gt;2)*$X$1950+($AF$1950&lt;&gt;2)*$AF$1950+($AN$1950&lt;&gt;2)*$AN$1950)/(($H$1950&lt;&gt;2)+($P$1950&lt;&gt;2)+($X$1950&lt;&gt;2)+($AF$1950&lt;&gt;2)+($AN$1950&lt;&gt;2))&gt;=0.5,1,0))</f>
        <v/>
      </c>
      <c r="AX1950" s="16">
        <f>'Ground truth'!$B$18</f>
        <v/>
      </c>
      <c r="AY1950" s="16">
        <f>'Ground truth'!$C$18</f>
        <v/>
      </c>
      <c r="AZ1950" s="16">
        <f>'Ground truth'!$D$18</f>
        <v/>
      </c>
      <c r="BA1950" s="16">
        <f>'Ground truth'!$E$18</f>
        <v/>
      </c>
      <c r="BB1950" s="16">
        <f>'Ground truth'!$F$18</f>
        <v/>
      </c>
      <c r="BC1950" s="16">
        <f>'Ground truth'!$G$18</f>
        <v/>
      </c>
      <c r="BD1950" s="16">
        <f>'Ground truth'!$H$18</f>
        <v/>
      </c>
    </row>
    <row r="1951">
      <c r="A1951" s="3" t="inlineStr">
        <is>
          <t>SAFETY GLASSES</t>
        </is>
      </c>
      <c r="B1951" s="8" t="n">
        <v>0</v>
      </c>
      <c r="C1951" s="8" t="n">
        <v>0</v>
      </c>
      <c r="D1951" s="8" t="n">
        <v>0</v>
      </c>
      <c r="E1951" s="8" t="n">
        <v>0</v>
      </c>
      <c r="F1951" s="8" t="n">
        <v>0</v>
      </c>
      <c r="G1951" s="8" t="n">
        <v>1</v>
      </c>
      <c r="H1951" s="8" t="n">
        <v>0</v>
      </c>
      <c r="J1951" s="8" t="n">
        <v>0</v>
      </c>
      <c r="K1951" s="8" t="n">
        <v>0</v>
      </c>
      <c r="L1951" s="8" t="n">
        <v>0</v>
      </c>
      <c r="M1951" s="8" t="n">
        <v>0</v>
      </c>
      <c r="N1951" s="8" t="n">
        <v>0</v>
      </c>
      <c r="O1951" s="8" t="n">
        <v>1</v>
      </c>
      <c r="P1951" s="8" t="n">
        <v>0</v>
      </c>
      <c r="R1951" s="8" t="n">
        <v>0</v>
      </c>
      <c r="S1951" s="8" t="n">
        <v>0</v>
      </c>
      <c r="T1951" s="8" t="n">
        <v>0</v>
      </c>
      <c r="U1951" s="8" t="n">
        <v>0</v>
      </c>
      <c r="V1951" s="8" t="n">
        <v>0</v>
      </c>
      <c r="W1951" s="8" t="n">
        <v>1</v>
      </c>
      <c r="X1951" s="8" t="n">
        <v>0</v>
      </c>
      <c r="Z1951" s="8" t="n">
        <v>0</v>
      </c>
      <c r="AA1951" s="8" t="n">
        <v>0</v>
      </c>
      <c r="AB1951" s="8" t="n">
        <v>0</v>
      </c>
      <c r="AC1951" s="8" t="n">
        <v>0</v>
      </c>
      <c r="AD1951" s="8" t="n">
        <v>0</v>
      </c>
      <c r="AE1951" s="8" t="n">
        <v>1</v>
      </c>
      <c r="AF1951" s="8" t="n">
        <v>0</v>
      </c>
      <c r="AH1951" s="8" t="n">
        <v>0</v>
      </c>
      <c r="AI1951" s="8" t="n">
        <v>0</v>
      </c>
      <c r="AJ1951" s="8" t="n">
        <v>0</v>
      </c>
      <c r="AK1951" s="8" t="n">
        <v>0</v>
      </c>
      <c r="AL1951" s="8" t="n">
        <v>0</v>
      </c>
      <c r="AM1951" s="8" t="n">
        <v>1</v>
      </c>
      <c r="AN1951" s="8" t="n">
        <v>0</v>
      </c>
      <c r="AP1951" s="8">
        <f>IF(($B$1951&lt;&gt;2)+($J$1951&lt;&gt;2)+($R$1951&lt;&gt;2)+($Z$1951&lt;&gt;2)+($AH$1951&lt;&gt;2)=0,2,IF((($B$1951&lt;&gt;2)*$B$1951+($J$1951&lt;&gt;2)*$J$1951+($R$1951&lt;&gt;2)*$R$1951+($Z$1951&lt;&gt;2)*$Z$1951+($AH$1951&lt;&gt;2)*$AH$1951)/(($B$1951&lt;&gt;2)+($J$1951&lt;&gt;2)+($R$1951&lt;&gt;2)+($Z$1951&lt;&gt;2)+($AH$1951&lt;&gt;2))&gt;=0.5,1,0))</f>
        <v/>
      </c>
      <c r="AQ1951" s="8">
        <f>IF(($C$1951&lt;&gt;2)+($K$1951&lt;&gt;2)+($S$1951&lt;&gt;2)+($AA$1951&lt;&gt;2)+($AI$1951&lt;&gt;2)=0,2,IF((($C$1951&lt;&gt;2)*$C$1951+($K$1951&lt;&gt;2)*$K$1951+($S$1951&lt;&gt;2)*$S$1951+($AA$1951&lt;&gt;2)*$AA$1951+($AI$1951&lt;&gt;2)*$AI$1951)/(($C$1951&lt;&gt;2)+($K$1951&lt;&gt;2)+($S$1951&lt;&gt;2)+($AA$1951&lt;&gt;2)+($AI$1951&lt;&gt;2))&gt;=0.5,1,0))</f>
        <v/>
      </c>
      <c r="AR1951" s="8">
        <f>IF(($D$1951&lt;&gt;2)+($L$1951&lt;&gt;2)+($T$1951&lt;&gt;2)+($AB$1951&lt;&gt;2)+($AJ$1951&lt;&gt;2)=0,2,IF((($D$1951&lt;&gt;2)*$D$1951+($L$1951&lt;&gt;2)*$L$1951+($T$1951&lt;&gt;2)*$T$1951+($AB$1951&lt;&gt;2)*$AB$1951+($AJ$1951&lt;&gt;2)*$AJ$1951)/(($D$1951&lt;&gt;2)+($L$1951&lt;&gt;2)+($T$1951&lt;&gt;2)+($AB$1951&lt;&gt;2)+($AJ$1951&lt;&gt;2))&gt;=0.5,1,0))</f>
        <v/>
      </c>
      <c r="AS1951" s="8">
        <f>IF(($E$1951&lt;&gt;2)+($M$1951&lt;&gt;2)+($U$1951&lt;&gt;2)+($AC$1951&lt;&gt;2)+($AK$1951&lt;&gt;2)=0,2,IF((($E$1951&lt;&gt;2)*$E$1951+($M$1951&lt;&gt;2)*$M$1951+($U$1951&lt;&gt;2)*$U$1951+($AC$1951&lt;&gt;2)*$AC$1951+($AK$1951&lt;&gt;2)*$AK$1951)/(($E$1951&lt;&gt;2)+($M$1951&lt;&gt;2)+($U$1951&lt;&gt;2)+($AC$1951&lt;&gt;2)+($AK$1951&lt;&gt;2))&gt;=0.5,1,0))</f>
        <v/>
      </c>
      <c r="AT1951" s="8">
        <f>IF(($F$1951&lt;&gt;2)+($N$1951&lt;&gt;2)+($V$1951&lt;&gt;2)+($AD$1951&lt;&gt;2)+($AL$1951&lt;&gt;2)=0,2,IF((($F$1951&lt;&gt;2)*$F$1951+($N$1951&lt;&gt;2)*$N$1951+($V$1951&lt;&gt;2)*$V$1951+($AD$1951&lt;&gt;2)*$AD$1951+($AL$1951&lt;&gt;2)*$AL$1951)/(($F$1951&lt;&gt;2)+($N$1951&lt;&gt;2)+($V$1951&lt;&gt;2)+($AD$1951&lt;&gt;2)+($AL$1951&lt;&gt;2))&gt;=0.5,1,0))</f>
        <v/>
      </c>
      <c r="AU1951" s="8">
        <f>IF(($G$1951&lt;&gt;2)+($O$1951&lt;&gt;2)+($W$1951&lt;&gt;2)+($AE$1951&lt;&gt;2)+($AM$1951&lt;&gt;2)=0,2,IF((($G$1951&lt;&gt;2)*$G$1951+($O$1951&lt;&gt;2)*$O$1951+($W$1951&lt;&gt;2)*$W$1951+($AE$1951&lt;&gt;2)*$AE$1951+($AM$1951&lt;&gt;2)*$AM$1951)/(($G$1951&lt;&gt;2)+($O$1951&lt;&gt;2)+($W$1951&lt;&gt;2)+($AE$1951&lt;&gt;2)+($AM$1951&lt;&gt;2))&gt;=0.5,1,0))</f>
        <v/>
      </c>
      <c r="AV1951" s="8">
        <f>IF(($H$1951&lt;&gt;2)+($P$1951&lt;&gt;2)+($X$1951&lt;&gt;2)+($AF$1951&lt;&gt;2)+($AN$1951&lt;&gt;2)=0,2,IF((($H$1951&lt;&gt;2)*$H$1951+($P$1951&lt;&gt;2)*$P$1951+($X$1951&lt;&gt;2)*$X$1951+($AF$1951&lt;&gt;2)*$AF$1951+($AN$1951&lt;&gt;2)*$AN$1951)/(($H$1951&lt;&gt;2)+($P$1951&lt;&gt;2)+($X$1951&lt;&gt;2)+($AF$1951&lt;&gt;2)+($AN$1951&lt;&gt;2))&gt;=0.5,1,0))</f>
        <v/>
      </c>
      <c r="AX1951" s="16">
        <f>'Ground truth'!$B$19</f>
        <v/>
      </c>
      <c r="AY1951" s="16">
        <f>'Ground truth'!$C$19</f>
        <v/>
      </c>
      <c r="AZ1951" s="16">
        <f>'Ground truth'!$D$19</f>
        <v/>
      </c>
      <c r="BA1951" s="16">
        <f>'Ground truth'!$E$19</f>
        <v/>
      </c>
      <c r="BB1951" s="16">
        <f>'Ground truth'!$F$19</f>
        <v/>
      </c>
      <c r="BC1951" s="16">
        <f>'Ground truth'!$G$19</f>
        <v/>
      </c>
      <c r="BD1951" s="16">
        <f>'Ground truth'!$H$19</f>
        <v/>
      </c>
    </row>
    <row r="1952">
      <c r="A1952" s="3" t="inlineStr">
        <is>
          <t>EARMUFFS</t>
        </is>
      </c>
      <c r="B1952" s="8" t="n">
        <v>0</v>
      </c>
      <c r="C1952" s="8" t="n">
        <v>0</v>
      </c>
      <c r="D1952" s="8" t="n">
        <v>0</v>
      </c>
      <c r="E1952" s="8" t="n">
        <v>0</v>
      </c>
      <c r="F1952" s="8" t="n">
        <v>0</v>
      </c>
      <c r="G1952" s="8" t="n">
        <v>0</v>
      </c>
      <c r="H1952" s="8" t="n">
        <v>1</v>
      </c>
      <c r="J1952" s="8" t="n">
        <v>0</v>
      </c>
      <c r="K1952" s="8" t="n">
        <v>0</v>
      </c>
      <c r="L1952" s="8" t="n">
        <v>0</v>
      </c>
      <c r="M1952" s="8" t="n">
        <v>0</v>
      </c>
      <c r="N1952" s="8" t="n">
        <v>0</v>
      </c>
      <c r="O1952" s="8" t="n">
        <v>0</v>
      </c>
      <c r="P1952" s="8" t="n">
        <v>1</v>
      </c>
      <c r="R1952" s="8" t="n">
        <v>0</v>
      </c>
      <c r="S1952" s="8" t="n">
        <v>0</v>
      </c>
      <c r="T1952" s="8" t="n">
        <v>0</v>
      </c>
      <c r="U1952" s="8" t="n">
        <v>0</v>
      </c>
      <c r="V1952" s="8" t="n">
        <v>0</v>
      </c>
      <c r="W1952" s="8" t="n">
        <v>0</v>
      </c>
      <c r="X1952" s="8" t="n">
        <v>1</v>
      </c>
      <c r="Z1952" s="8" t="n">
        <v>0</v>
      </c>
      <c r="AA1952" s="8" t="n">
        <v>0</v>
      </c>
      <c r="AB1952" s="8" t="n">
        <v>0</v>
      </c>
      <c r="AC1952" s="8" t="n">
        <v>0</v>
      </c>
      <c r="AD1952" s="8" t="n">
        <v>0</v>
      </c>
      <c r="AE1952" s="8" t="n">
        <v>0</v>
      </c>
      <c r="AF1952" s="8" t="n">
        <v>1</v>
      </c>
      <c r="AH1952" s="8" t="n">
        <v>0</v>
      </c>
      <c r="AI1952" s="8" t="n">
        <v>0</v>
      </c>
      <c r="AJ1952" s="8" t="n">
        <v>0</v>
      </c>
      <c r="AK1952" s="8" t="n">
        <v>0</v>
      </c>
      <c r="AL1952" s="8" t="n">
        <v>0</v>
      </c>
      <c r="AM1952" s="8" t="n">
        <v>0</v>
      </c>
      <c r="AN1952" s="8" t="n">
        <v>1</v>
      </c>
      <c r="AP1952" s="8">
        <f>IF(($B$1952&lt;&gt;2)+($J$1952&lt;&gt;2)+($R$1952&lt;&gt;2)+($Z$1952&lt;&gt;2)+($AH$1952&lt;&gt;2)=0,2,IF((($B$1952&lt;&gt;2)*$B$1952+($J$1952&lt;&gt;2)*$J$1952+($R$1952&lt;&gt;2)*$R$1952+($Z$1952&lt;&gt;2)*$Z$1952+($AH$1952&lt;&gt;2)*$AH$1952)/(($B$1952&lt;&gt;2)+($J$1952&lt;&gt;2)+($R$1952&lt;&gt;2)+($Z$1952&lt;&gt;2)+($AH$1952&lt;&gt;2))&gt;=0.5,1,0))</f>
        <v/>
      </c>
      <c r="AQ1952" s="8">
        <f>IF(($C$1952&lt;&gt;2)+($K$1952&lt;&gt;2)+($S$1952&lt;&gt;2)+($AA$1952&lt;&gt;2)+($AI$1952&lt;&gt;2)=0,2,IF((($C$1952&lt;&gt;2)*$C$1952+($K$1952&lt;&gt;2)*$K$1952+($S$1952&lt;&gt;2)*$S$1952+($AA$1952&lt;&gt;2)*$AA$1952+($AI$1952&lt;&gt;2)*$AI$1952)/(($C$1952&lt;&gt;2)+($K$1952&lt;&gt;2)+($S$1952&lt;&gt;2)+($AA$1952&lt;&gt;2)+($AI$1952&lt;&gt;2))&gt;=0.5,1,0))</f>
        <v/>
      </c>
      <c r="AR1952" s="8">
        <f>IF(($D$1952&lt;&gt;2)+($L$1952&lt;&gt;2)+($T$1952&lt;&gt;2)+($AB$1952&lt;&gt;2)+($AJ$1952&lt;&gt;2)=0,2,IF((($D$1952&lt;&gt;2)*$D$1952+($L$1952&lt;&gt;2)*$L$1952+($T$1952&lt;&gt;2)*$T$1952+($AB$1952&lt;&gt;2)*$AB$1952+($AJ$1952&lt;&gt;2)*$AJ$1952)/(($D$1952&lt;&gt;2)+($L$1952&lt;&gt;2)+($T$1952&lt;&gt;2)+($AB$1952&lt;&gt;2)+($AJ$1952&lt;&gt;2))&gt;=0.5,1,0))</f>
        <v/>
      </c>
      <c r="AS1952" s="8">
        <f>IF(($E$1952&lt;&gt;2)+($M$1952&lt;&gt;2)+($U$1952&lt;&gt;2)+($AC$1952&lt;&gt;2)+($AK$1952&lt;&gt;2)=0,2,IF((($E$1952&lt;&gt;2)*$E$1952+($M$1952&lt;&gt;2)*$M$1952+($U$1952&lt;&gt;2)*$U$1952+($AC$1952&lt;&gt;2)*$AC$1952+($AK$1952&lt;&gt;2)*$AK$1952)/(($E$1952&lt;&gt;2)+($M$1952&lt;&gt;2)+($U$1952&lt;&gt;2)+($AC$1952&lt;&gt;2)+($AK$1952&lt;&gt;2))&gt;=0.5,1,0))</f>
        <v/>
      </c>
      <c r="AT1952" s="8">
        <f>IF(($F$1952&lt;&gt;2)+($N$1952&lt;&gt;2)+($V$1952&lt;&gt;2)+($AD$1952&lt;&gt;2)+($AL$1952&lt;&gt;2)=0,2,IF((($F$1952&lt;&gt;2)*$F$1952+($N$1952&lt;&gt;2)*$N$1952+($V$1952&lt;&gt;2)*$V$1952+($AD$1952&lt;&gt;2)*$AD$1952+($AL$1952&lt;&gt;2)*$AL$1952)/(($F$1952&lt;&gt;2)+($N$1952&lt;&gt;2)+($V$1952&lt;&gt;2)+($AD$1952&lt;&gt;2)+($AL$1952&lt;&gt;2))&gt;=0.5,1,0))</f>
        <v/>
      </c>
      <c r="AU1952" s="8">
        <f>IF(($G$1952&lt;&gt;2)+($O$1952&lt;&gt;2)+($W$1952&lt;&gt;2)+($AE$1952&lt;&gt;2)+($AM$1952&lt;&gt;2)=0,2,IF((($G$1952&lt;&gt;2)*$G$1952+($O$1952&lt;&gt;2)*$O$1952+($W$1952&lt;&gt;2)*$W$1952+($AE$1952&lt;&gt;2)*$AE$1952+($AM$1952&lt;&gt;2)*$AM$1952)/(($G$1952&lt;&gt;2)+($O$1952&lt;&gt;2)+($W$1952&lt;&gt;2)+($AE$1952&lt;&gt;2)+($AM$1952&lt;&gt;2))&gt;=0.5,1,0))</f>
        <v/>
      </c>
      <c r="AV1952" s="8">
        <f>IF(($H$1952&lt;&gt;2)+($P$1952&lt;&gt;2)+($X$1952&lt;&gt;2)+($AF$1952&lt;&gt;2)+($AN$1952&lt;&gt;2)=0,2,IF((($H$1952&lt;&gt;2)*$H$1952+($P$1952&lt;&gt;2)*$P$1952+($X$1952&lt;&gt;2)*$X$1952+($AF$1952&lt;&gt;2)*$AF$1952+($AN$1952&lt;&gt;2)*$AN$1952)/(($H$1952&lt;&gt;2)+($P$1952&lt;&gt;2)+($X$1952&lt;&gt;2)+($AF$1952&lt;&gt;2)+($AN$1952&lt;&gt;2))&gt;=0.5,1,0))</f>
        <v/>
      </c>
      <c r="AX1952" s="16">
        <f>'Ground truth'!$B$20</f>
        <v/>
      </c>
      <c r="AY1952" s="16">
        <f>'Ground truth'!$C$20</f>
        <v/>
      </c>
      <c r="AZ1952" s="16">
        <f>'Ground truth'!$D$20</f>
        <v/>
      </c>
      <c r="BA1952" s="16">
        <f>'Ground truth'!$E$20</f>
        <v/>
      </c>
      <c r="BB1952" s="16">
        <f>'Ground truth'!$F$20</f>
        <v/>
      </c>
      <c r="BC1952" s="16">
        <f>'Ground truth'!$G$20</f>
        <v/>
      </c>
      <c r="BD1952" s="16">
        <f>'Ground truth'!$H$20</f>
        <v/>
      </c>
    </row>
    <row r="1954">
      <c r="A1954" s="17" t="inlineStr">
        <is>
          <t>metrics — confident-only (unsure excluded from denominators)</t>
        </is>
      </c>
      <c r="B1954" s="10" t="inlineStr">
        <is>
          <t>run 1</t>
        </is>
      </c>
      <c r="C1954" s="10" t="inlineStr">
        <is>
          <t>run 2</t>
        </is>
      </c>
      <c r="D1954" s="10" t="inlineStr">
        <is>
          <t>run 3</t>
        </is>
      </c>
      <c r="E1954" s="10" t="inlineStr">
        <is>
          <t>run 4</t>
        </is>
      </c>
      <c r="F1954" s="10" t="inlineStr">
        <is>
          <t>run 5</t>
        </is>
      </c>
      <c r="G1954" s="10" t="inlineStr">
        <is>
          <t>avg-matrix</t>
        </is>
      </c>
      <c r="H1954" s="10" t="inlineStr">
        <is>
          <t>mean</t>
        </is>
      </c>
      <c r="I1954" s="10" t="inlineStr">
        <is>
          <t>std (pop.)</t>
        </is>
      </c>
      <c r="J1954" s="17" t="inlineStr">
        <is>
          <t>notes</t>
        </is>
      </c>
    </row>
    <row r="1955">
      <c r="A1955" s="7" t="inlineStr">
        <is>
          <t>TP</t>
        </is>
      </c>
      <c r="B1955" s="7">
        <f>SUMPRODUCT(($B$1946:$H$1952=1)*('Ground truth'!$B$14:$H$20=1))</f>
        <v/>
      </c>
      <c r="C1955" s="7">
        <f>SUMPRODUCT(($J$1946:$P$1952=1)*('Ground truth'!$B$14:$H$20=1))</f>
        <v/>
      </c>
      <c r="D1955" s="7">
        <f>SUMPRODUCT(($R$1946:$X$1952=1)*('Ground truth'!$B$14:$H$20=1))</f>
        <v/>
      </c>
      <c r="E1955" s="7">
        <f>SUMPRODUCT(($Z$1946:$AF$1952=1)*('Ground truth'!$B$14:$H$20=1))</f>
        <v/>
      </c>
      <c r="F1955" s="7">
        <f>SUMPRODUCT(($AH$1946:$AN$1952=1)*('Ground truth'!$B$14:$H$20=1))</f>
        <v/>
      </c>
      <c r="G1955" s="7">
        <f>SUMPRODUCT(($AP$1946:$AV$1952=1)*('Ground truth'!$B$14:$H$20=1))</f>
        <v/>
      </c>
      <c r="H1955" s="12">
        <f>AVERAGE($B$1955:$F$1955)</f>
        <v/>
      </c>
      <c r="I1955" s="12">
        <f>STDEV.P($B$1955:$F$1955)</f>
        <v/>
      </c>
    </row>
    <row r="1956">
      <c r="A1956" s="7" t="inlineStr">
        <is>
          <t>TN</t>
        </is>
      </c>
      <c r="B1956" s="7">
        <f>SUMPRODUCT(($B$1946:$H$1952=0)*('Ground truth'!$B$14:$H$20=0))</f>
        <v/>
      </c>
      <c r="C1956" s="7">
        <f>SUMPRODUCT(($J$1946:$P$1952=0)*('Ground truth'!$B$14:$H$20=0))</f>
        <v/>
      </c>
      <c r="D1956" s="7">
        <f>SUMPRODUCT(($R$1946:$X$1952=0)*('Ground truth'!$B$14:$H$20=0))</f>
        <v/>
      </c>
      <c r="E1956" s="7">
        <f>SUMPRODUCT(($Z$1946:$AF$1952=0)*('Ground truth'!$B$14:$H$20=0))</f>
        <v/>
      </c>
      <c r="F1956" s="7">
        <f>SUMPRODUCT(($AH$1946:$AN$1952=0)*('Ground truth'!$B$14:$H$20=0))</f>
        <v/>
      </c>
      <c r="G1956" s="7">
        <f>SUMPRODUCT(($AP$1946:$AV$1952=0)*('Ground truth'!$B$14:$H$20=0))</f>
        <v/>
      </c>
      <c r="H1956" s="12">
        <f>AVERAGE($B$1956:$F$1956)</f>
        <v/>
      </c>
      <c r="I1956" s="12">
        <f>STDEV.P($B$1956:$F$1956)</f>
        <v/>
      </c>
    </row>
    <row r="1957">
      <c r="A1957" s="7" t="inlineStr">
        <is>
          <t>FP</t>
        </is>
      </c>
      <c r="B1957" s="7">
        <f>SUMPRODUCT(($B$1946:$H$1952=1)*('Ground truth'!$B$14:$H$20=0))</f>
        <v/>
      </c>
      <c r="C1957" s="7">
        <f>SUMPRODUCT(($J$1946:$P$1952=1)*('Ground truth'!$B$14:$H$20=0))</f>
        <v/>
      </c>
      <c r="D1957" s="7">
        <f>SUMPRODUCT(($R$1946:$X$1952=1)*('Ground truth'!$B$14:$H$20=0))</f>
        <v/>
      </c>
      <c r="E1957" s="7">
        <f>SUMPRODUCT(($Z$1946:$AF$1952=1)*('Ground truth'!$B$14:$H$20=0))</f>
        <v/>
      </c>
      <c r="F1957" s="7">
        <f>SUMPRODUCT(($AH$1946:$AN$1952=1)*('Ground truth'!$B$14:$H$20=0))</f>
        <v/>
      </c>
      <c r="G1957" s="7">
        <f>SUMPRODUCT(($AP$1946:$AV$1952=1)*('Ground truth'!$B$14:$H$20=0))</f>
        <v/>
      </c>
      <c r="H1957" s="12">
        <f>AVERAGE($B$1957:$F$1957)</f>
        <v/>
      </c>
      <c r="I1957" s="12">
        <f>STDEV.P($B$1957:$F$1957)</f>
        <v/>
      </c>
    </row>
    <row r="1958">
      <c r="A1958" s="7" t="inlineStr">
        <is>
          <t>FN</t>
        </is>
      </c>
      <c r="B1958" s="7">
        <f>SUMPRODUCT(($B$1946:$H$1952=0)*('Ground truth'!$B$14:$H$20=1))</f>
        <v/>
      </c>
      <c r="C1958" s="7">
        <f>SUMPRODUCT(($J$1946:$P$1952=0)*('Ground truth'!$B$14:$H$20=1))</f>
        <v/>
      </c>
      <c r="D1958" s="7">
        <f>SUMPRODUCT(($R$1946:$X$1952=0)*('Ground truth'!$B$14:$H$20=1))</f>
        <v/>
      </c>
      <c r="E1958" s="7">
        <f>SUMPRODUCT(($Z$1946:$AF$1952=0)*('Ground truth'!$B$14:$H$20=1))</f>
        <v/>
      </c>
      <c r="F1958" s="7">
        <f>SUMPRODUCT(($AH$1946:$AN$1952=0)*('Ground truth'!$B$14:$H$20=1))</f>
        <v/>
      </c>
      <c r="G1958" s="7">
        <f>SUMPRODUCT(($AP$1946:$AV$1952=0)*('Ground truth'!$B$14:$H$20=1))</f>
        <v/>
      </c>
      <c r="H1958" s="12">
        <f>AVERAGE($B$1958:$F$1958)</f>
        <v/>
      </c>
      <c r="I1958" s="12">
        <f>STDEV.P($B$1958:$F$1958)</f>
        <v/>
      </c>
    </row>
    <row r="1959">
      <c r="A1959" s="4" t="inlineStr">
        <is>
          <t>Precision</t>
        </is>
      </c>
      <c r="B1959" s="12">
        <f>IFERROR($B$1955/($B$1955+$B$1957),0)</f>
        <v/>
      </c>
      <c r="C1959" s="12">
        <f>IFERROR($C$1955/($C$1955+$C$1957),0)</f>
        <v/>
      </c>
      <c r="D1959" s="12">
        <f>IFERROR($D$1955/($D$1955+$D$1957),0)</f>
        <v/>
      </c>
      <c r="E1959" s="12">
        <f>IFERROR($E$1955/($E$1955+$E$1957),0)</f>
        <v/>
      </c>
      <c r="F1959" s="12">
        <f>IFERROR($F$1955/($F$1955+$F$1957),0)</f>
        <v/>
      </c>
      <c r="G1959" s="12">
        <f>IFERROR($G$1955/($G$1955+$G$1957),0)</f>
        <v/>
      </c>
      <c r="H1959" s="18">
        <f>AVERAGE($B$1959:$F$1959)</f>
        <v/>
      </c>
      <c r="I1959" s="18">
        <f>STDEV.P($B$1959:$F$1959)</f>
        <v/>
      </c>
    </row>
    <row r="1960">
      <c r="A1960" s="4" t="inlineStr">
        <is>
          <t>Recall</t>
        </is>
      </c>
      <c r="B1960" s="12">
        <f>IFERROR($B$1955/($B$1955+$B$1958),0)</f>
        <v/>
      </c>
      <c r="C1960" s="12">
        <f>IFERROR($C$1955/($C$1955+$C$1958),0)</f>
        <v/>
      </c>
      <c r="D1960" s="12">
        <f>IFERROR($D$1955/($D$1955+$D$1958),0)</f>
        <v/>
      </c>
      <c r="E1960" s="12">
        <f>IFERROR($E$1955/($E$1955+$E$1958),0)</f>
        <v/>
      </c>
      <c r="F1960" s="12">
        <f>IFERROR($F$1955/($F$1955+$F$1958),0)</f>
        <v/>
      </c>
      <c r="G1960" s="12">
        <f>IFERROR($G$1955/($G$1955+$G$1958),0)</f>
        <v/>
      </c>
      <c r="H1960" s="18">
        <f>AVERAGE($B$1960:$F$1960)</f>
        <v/>
      </c>
      <c r="I1960" s="18">
        <f>STDEV.P($B$1960:$F$1960)</f>
        <v/>
      </c>
    </row>
    <row r="1961">
      <c r="A1961" s="4" t="inlineStr">
        <is>
          <t>F1</t>
        </is>
      </c>
      <c r="B1961" s="12">
        <f>IFERROR(2*$B$1959*$B$1960/($B$1959+$B$1960),0)</f>
        <v/>
      </c>
      <c r="C1961" s="12">
        <f>IFERROR(2*$C$1959*$C$1960/($C$1959+$C$1960),0)</f>
        <v/>
      </c>
      <c r="D1961" s="12">
        <f>IFERROR(2*$D$1959*$D$1960/($D$1959+$D$1960),0)</f>
        <v/>
      </c>
      <c r="E1961" s="12">
        <f>IFERROR(2*$E$1959*$E$1960/($E$1959+$E$1960),0)</f>
        <v/>
      </c>
      <c r="F1961" s="12">
        <f>IFERROR(2*$F$1959*$F$1960/($F$1959+$F$1960),0)</f>
        <v/>
      </c>
      <c r="G1961" s="12">
        <f>IFERROR(2*$G$1959*$G$1960/($G$1959+$G$1960),0)</f>
        <v/>
      </c>
      <c r="H1961" s="18">
        <f>AVERAGE($B$1961:$F$1961)</f>
        <v/>
      </c>
      <c r="I1961" s="18">
        <f>STDEV.P($B$1961:$F$1961)</f>
        <v/>
      </c>
    </row>
    <row r="1962">
      <c r="A1962" s="4" t="inlineStr">
        <is>
          <t>Accuracy</t>
        </is>
      </c>
      <c r="B1962" s="12">
        <f>IFERROR(($B$1955+$B$1956)/($B$1955+$B$1956+$B$1957+$B$1958),0)</f>
        <v/>
      </c>
      <c r="C1962" s="12">
        <f>IFERROR(($C$1955+$C$1956)/($C$1955+$C$1956+$C$1957+$C$1958),0)</f>
        <v/>
      </c>
      <c r="D1962" s="12">
        <f>IFERROR(($D$1955+$D$1956)/($D$1955+$D$1956+$D$1957+$D$1958),0)</f>
        <v/>
      </c>
      <c r="E1962" s="12">
        <f>IFERROR(($E$1955+$E$1956)/($E$1955+$E$1956+$E$1957+$E$1958),0)</f>
        <v/>
      </c>
      <c r="F1962" s="12">
        <f>IFERROR(($F$1955+$F$1956)/($F$1955+$F$1956+$F$1957+$F$1958),0)</f>
        <v/>
      </c>
      <c r="G1962" s="12">
        <f>IFERROR(($G$1955+$G$1956)/($G$1955+$G$1956+$G$1957+$G$1958),0)</f>
        <v/>
      </c>
      <c r="H1962" s="18">
        <f>AVERAGE($B$1962:$F$1962)</f>
        <v/>
      </c>
      <c r="I1962" s="18">
        <f>STDEV.P($B$1962:$F$1962)</f>
        <v/>
      </c>
    </row>
    <row r="1963">
      <c r="A1963" s="4" t="inlineStr">
        <is>
          <t>Edit distance</t>
        </is>
      </c>
      <c r="B1963" s="12">
        <f>SUMPRODUCT(ABS('Ground truth'!$B$14:$H$20-$B$1946:$H$1952))</f>
        <v/>
      </c>
      <c r="C1963" s="12">
        <f>SUMPRODUCT(ABS('Ground truth'!$B$14:$H$20-$J$1946:$P$1952))</f>
        <v/>
      </c>
      <c r="D1963" s="12">
        <f>SUMPRODUCT(ABS('Ground truth'!$B$14:$H$20-$R$1946:$X$1952))</f>
        <v/>
      </c>
      <c r="E1963" s="12">
        <f>SUMPRODUCT(ABS('Ground truth'!$B$14:$H$20-$Z$1946:$AF$1952))</f>
        <v/>
      </c>
      <c r="F1963" s="12">
        <f>SUMPRODUCT(ABS('Ground truth'!$B$14:$H$20-$AH$1946:$AN$1952))</f>
        <v/>
      </c>
      <c r="G1963" s="12">
        <f>SUMPRODUCT(ABS('Ground truth'!$B$14:$H$20-$AP$1946:$AV$1952))</f>
        <v/>
      </c>
      <c r="H1963" s="18">
        <f>AVERAGE($B$1963:$F$1963)</f>
        <v/>
      </c>
      <c r="I1963" s="18">
        <f>STDEV.P($B$1963:$F$1963)</f>
        <v/>
      </c>
    </row>
    <row r="1964">
      <c r="A1964" s="4" t="inlineStr">
        <is>
          <t>Spectral distance</t>
        </is>
      </c>
      <c r="B1964" s="12">
        <f>SQRT(SUMPRODUCT(('Ground truth'!$K$14:$K$20-$B$1975:$B$1981)^2))</f>
        <v/>
      </c>
      <c r="C1964" s="12">
        <f>SQRT(SUMPRODUCT(('Ground truth'!$K$14:$K$20-$C$1975:$C$1981)^2))</f>
        <v/>
      </c>
      <c r="D1964" s="12">
        <f>SQRT(SUMPRODUCT(('Ground truth'!$K$14:$K$20-$D$1975:$D$1981)^2))</f>
        <v/>
      </c>
      <c r="E1964" s="12">
        <f>SQRT(SUMPRODUCT(('Ground truth'!$K$14:$K$20-$E$1975:$E$1981)^2))</f>
        <v/>
      </c>
      <c r="F1964" s="12">
        <f>SQRT(SUMPRODUCT(('Ground truth'!$K$14:$K$20-$F$1975:$F$1981)^2))</f>
        <v/>
      </c>
      <c r="G1964" s="12">
        <f>SQRT(SUMPRODUCT(('Ground truth'!$K$14:$K$20-$G$1975:$G$1981)^2))</f>
        <v/>
      </c>
      <c r="H1964" s="18">
        <f>AVERAGE($B$1964:$F$1964)</f>
        <v/>
      </c>
      <c r="I1964" s="18">
        <f>STDEV.P($B$1964:$F$1964)</f>
        <v/>
      </c>
    </row>
    <row r="1965">
      <c r="A1965" s="4" t="inlineStr">
        <is>
          <t>Unsure cells</t>
        </is>
      </c>
      <c r="B1965" s="7">
        <f>COUNTIF($B$1946:$H$1952,2)</f>
        <v/>
      </c>
      <c r="C1965" s="7">
        <f>COUNTIF($J$1946:$P$1952,2)</f>
        <v/>
      </c>
      <c r="D1965" s="7">
        <f>COUNTIF($R$1946:$X$1952,2)</f>
        <v/>
      </c>
      <c r="E1965" s="7">
        <f>COUNTIF($Z$1946:$AF$1952,2)</f>
        <v/>
      </c>
      <c r="F1965" s="7">
        <f>COUNTIF($AH$1946:$AN$1952,2)</f>
        <v/>
      </c>
      <c r="G1965" s="7">
        <f>COUNTIF($AP$1946:$AV$1952,2)</f>
        <v/>
      </c>
      <c r="H1965" s="12">
        <f>AVERAGE($B$1965:$F$1965)</f>
        <v/>
      </c>
      <c r="I1965" s="12">
        <f>STDEV.P($B$1965:$F$1965)</f>
        <v/>
      </c>
    </row>
    <row r="1966">
      <c r="A1966" s="3" t="inlineStr">
        <is>
          <t>eigenvalues (real part, numpy order; pasted)</t>
        </is>
      </c>
    </row>
    <row r="1967">
      <c r="A1967" s="3" t="inlineStr">
        <is>
          <t xml:space="preserve">  λ1</t>
        </is>
      </c>
      <c r="B1967" s="19" t="n">
        <v>-4.440892098500626e-16</v>
      </c>
      <c r="C1967" s="19" t="n">
        <v>-4.440892098500626e-16</v>
      </c>
      <c r="D1967" s="19" t="n">
        <v>-4.440892098500626e-16</v>
      </c>
      <c r="E1967" s="19" t="n">
        <v>-4.440892098500626e-16</v>
      </c>
      <c r="F1967" s="19" t="n">
        <v>-4.440892098500626e-16</v>
      </c>
      <c r="G1967" s="19" t="n">
        <v>-4.440892098500626e-16</v>
      </c>
    </row>
    <row r="1968">
      <c r="A1968" s="3" t="inlineStr">
        <is>
          <t xml:space="preserve">  λ2</t>
        </is>
      </c>
      <c r="B1968" s="19" t="n">
        <v>4.999999999999999</v>
      </c>
      <c r="C1968" s="19" t="n">
        <v>4.999999999999999</v>
      </c>
      <c r="D1968" s="19" t="n">
        <v>4.999999999999999</v>
      </c>
      <c r="E1968" s="19" t="n">
        <v>4.999999999999999</v>
      </c>
      <c r="F1968" s="19" t="n">
        <v>4.999999999999999</v>
      </c>
      <c r="G1968" s="19" t="n">
        <v>4.999999999999999</v>
      </c>
    </row>
    <row r="1969">
      <c r="A1969" s="3" t="inlineStr">
        <is>
          <t xml:space="preserve">  λ3</t>
        </is>
      </c>
      <c r="B1969" s="19" t="n">
        <v>5.551115123125782e-17</v>
      </c>
      <c r="C1969" s="19" t="n">
        <v>5.551115123125782e-17</v>
      </c>
      <c r="D1969" s="19" t="n">
        <v>5.551115123125782e-17</v>
      </c>
      <c r="E1969" s="19" t="n">
        <v>5.551115123125782e-17</v>
      </c>
      <c r="F1969" s="19" t="n">
        <v>5.551115123125782e-17</v>
      </c>
      <c r="G1969" s="19" t="n">
        <v>5.551115123125782e-17</v>
      </c>
    </row>
    <row r="1970">
      <c r="A1970" s="3" t="inlineStr">
        <is>
          <t xml:space="preserve">  λ4</t>
        </is>
      </c>
      <c r="B1970" s="19" t="n">
        <v>6.162975822039155e-33</v>
      </c>
      <c r="C1970" s="19" t="n">
        <v>6.162975822039155e-33</v>
      </c>
      <c r="D1970" s="19" t="n">
        <v>6.162975822039155e-33</v>
      </c>
      <c r="E1970" s="19" t="n">
        <v>6.162975822039155e-33</v>
      </c>
      <c r="F1970" s="19" t="n">
        <v>6.162975822039155e-33</v>
      </c>
      <c r="G1970" s="19" t="n">
        <v>6.162975822039155e-33</v>
      </c>
    </row>
    <row r="1971">
      <c r="A1971" s="3" t="inlineStr">
        <is>
          <t xml:space="preserve">  λ5</t>
        </is>
      </c>
      <c r="B1971" s="19" t="n">
        <v>0</v>
      </c>
      <c r="C1971" s="19" t="n">
        <v>0</v>
      </c>
      <c r="D1971" s="19" t="n">
        <v>0</v>
      </c>
      <c r="E1971" s="19" t="n">
        <v>0</v>
      </c>
      <c r="F1971" s="19" t="n">
        <v>0</v>
      </c>
      <c r="G1971" s="19" t="n">
        <v>0</v>
      </c>
    </row>
    <row r="1972">
      <c r="A1972" s="3" t="inlineStr">
        <is>
          <t xml:space="preserve">  λ6</t>
        </is>
      </c>
      <c r="B1972" s="19" t="n">
        <v>1</v>
      </c>
      <c r="C1972" s="19" t="n">
        <v>1</v>
      </c>
      <c r="D1972" s="19" t="n">
        <v>1</v>
      </c>
      <c r="E1972" s="19" t="n">
        <v>1</v>
      </c>
      <c r="F1972" s="19" t="n">
        <v>1</v>
      </c>
      <c r="G1972" s="19" t="n">
        <v>1</v>
      </c>
    </row>
    <row r="1973">
      <c r="A1973" s="3" t="inlineStr">
        <is>
          <t xml:space="preserve">  λ7</t>
        </is>
      </c>
      <c r="B1973" s="19" t="n">
        <v>1</v>
      </c>
      <c r="C1973" s="19" t="n">
        <v>1</v>
      </c>
      <c r="D1973" s="19" t="n">
        <v>1</v>
      </c>
      <c r="E1973" s="19" t="n">
        <v>1</v>
      </c>
      <c r="F1973" s="19" t="n">
        <v>1</v>
      </c>
      <c r="G1973" s="19" t="n">
        <v>1</v>
      </c>
    </row>
    <row r="1974">
      <c r="A1974" s="3" t="inlineStr">
        <is>
          <t>eigenvalues sorted desc (LARGE)</t>
        </is>
      </c>
    </row>
    <row r="1975">
      <c r="A1975" s="3" t="inlineStr">
        <is>
          <t xml:space="preserve">  λ(1)</t>
        </is>
      </c>
      <c r="B1975" s="19">
        <f>LARGE($B$1967:$B$1973,1)</f>
        <v/>
      </c>
      <c r="C1975" s="19">
        <f>LARGE($C$1967:$C$1973,1)</f>
        <v/>
      </c>
      <c r="D1975" s="19">
        <f>LARGE($D$1967:$D$1973,1)</f>
        <v/>
      </c>
      <c r="E1975" s="19">
        <f>LARGE($E$1967:$E$1973,1)</f>
        <v/>
      </c>
      <c r="F1975" s="19">
        <f>LARGE($F$1967:$F$1973,1)</f>
        <v/>
      </c>
      <c r="G1975" s="19">
        <f>LARGE($G$1967:$G$1973,1)</f>
        <v/>
      </c>
    </row>
    <row r="1976">
      <c r="A1976" s="3" t="inlineStr">
        <is>
          <t xml:space="preserve">  λ(2)</t>
        </is>
      </c>
      <c r="B1976" s="19">
        <f>LARGE($B$1967:$B$1973,2)</f>
        <v/>
      </c>
      <c r="C1976" s="19">
        <f>LARGE($C$1967:$C$1973,2)</f>
        <v/>
      </c>
      <c r="D1976" s="19">
        <f>LARGE($D$1967:$D$1973,2)</f>
        <v/>
      </c>
      <c r="E1976" s="19">
        <f>LARGE($E$1967:$E$1973,2)</f>
        <v/>
      </c>
      <c r="F1976" s="19">
        <f>LARGE($F$1967:$F$1973,2)</f>
        <v/>
      </c>
      <c r="G1976" s="19">
        <f>LARGE($G$1967:$G$1973,2)</f>
        <v/>
      </c>
    </row>
    <row r="1977">
      <c r="A1977" s="3" t="inlineStr">
        <is>
          <t xml:space="preserve">  λ(3)</t>
        </is>
      </c>
      <c r="B1977" s="19">
        <f>LARGE($B$1967:$B$1973,3)</f>
        <v/>
      </c>
      <c r="C1977" s="19">
        <f>LARGE($C$1967:$C$1973,3)</f>
        <v/>
      </c>
      <c r="D1977" s="19">
        <f>LARGE($D$1967:$D$1973,3)</f>
        <v/>
      </c>
      <c r="E1977" s="19">
        <f>LARGE($E$1967:$E$1973,3)</f>
        <v/>
      </c>
      <c r="F1977" s="19">
        <f>LARGE($F$1967:$F$1973,3)</f>
        <v/>
      </c>
      <c r="G1977" s="19">
        <f>LARGE($G$1967:$G$1973,3)</f>
        <v/>
      </c>
    </row>
    <row r="1978">
      <c r="A1978" s="3" t="inlineStr">
        <is>
          <t xml:space="preserve">  λ(4)</t>
        </is>
      </c>
      <c r="B1978" s="19">
        <f>LARGE($B$1967:$B$1973,4)</f>
        <v/>
      </c>
      <c r="C1978" s="19">
        <f>LARGE($C$1967:$C$1973,4)</f>
        <v/>
      </c>
      <c r="D1978" s="19">
        <f>LARGE($D$1967:$D$1973,4)</f>
        <v/>
      </c>
      <c r="E1978" s="19">
        <f>LARGE($E$1967:$E$1973,4)</f>
        <v/>
      </c>
      <c r="F1978" s="19">
        <f>LARGE($F$1967:$F$1973,4)</f>
        <v/>
      </c>
      <c r="G1978" s="19">
        <f>LARGE($G$1967:$G$1973,4)</f>
        <v/>
      </c>
    </row>
    <row r="1979">
      <c r="A1979" s="3" t="inlineStr">
        <is>
          <t xml:space="preserve">  λ(5)</t>
        </is>
      </c>
      <c r="B1979" s="19">
        <f>LARGE($B$1967:$B$1973,5)</f>
        <v/>
      </c>
      <c r="C1979" s="19">
        <f>LARGE($C$1967:$C$1973,5)</f>
        <v/>
      </c>
      <c r="D1979" s="19">
        <f>LARGE($D$1967:$D$1973,5)</f>
        <v/>
      </c>
      <c r="E1979" s="19">
        <f>LARGE($E$1967:$E$1973,5)</f>
        <v/>
      </c>
      <c r="F1979" s="19">
        <f>LARGE($F$1967:$F$1973,5)</f>
        <v/>
      </c>
      <c r="G1979" s="19">
        <f>LARGE($G$1967:$G$1973,5)</f>
        <v/>
      </c>
    </row>
    <row r="1980">
      <c r="A1980" s="3" t="inlineStr">
        <is>
          <t xml:space="preserve">  λ(6)</t>
        </is>
      </c>
      <c r="B1980" s="19">
        <f>LARGE($B$1967:$B$1973,6)</f>
        <v/>
      </c>
      <c r="C1980" s="19">
        <f>LARGE($C$1967:$C$1973,6)</f>
        <v/>
      </c>
      <c r="D1980" s="19">
        <f>LARGE($D$1967:$D$1973,6)</f>
        <v/>
      </c>
      <c r="E1980" s="19">
        <f>LARGE($E$1967:$E$1973,6)</f>
        <v/>
      </c>
      <c r="F1980" s="19">
        <f>LARGE($F$1967:$F$1973,6)</f>
        <v/>
      </c>
      <c r="G1980" s="19">
        <f>LARGE($G$1967:$G$1973,6)</f>
        <v/>
      </c>
    </row>
    <row r="1981">
      <c r="A1981" s="3" t="inlineStr">
        <is>
          <t xml:space="preserve">  λ(7)</t>
        </is>
      </c>
      <c r="B1981" s="19">
        <f>LARGE($B$1967:$B$1973,7)</f>
        <v/>
      </c>
      <c r="C1981" s="19">
        <f>LARGE($C$1967:$C$1973,7)</f>
        <v/>
      </c>
      <c r="D1981" s="19">
        <f>LARGE($D$1967:$D$1973,7)</f>
        <v/>
      </c>
      <c r="E1981" s="19">
        <f>LARGE($E$1967:$E$1973,7)</f>
        <v/>
      </c>
      <c r="F1981" s="19">
        <f>LARGE($F$1967:$F$1973,7)</f>
        <v/>
      </c>
      <c r="G1981" s="19">
        <f>LARGE($G$1967:$G$1973,7)</f>
        <v/>
      </c>
    </row>
    <row r="1982">
      <c r="A1982" s="3" t="inlineStr">
        <is>
          <t>check: Σeig − trace (→0)</t>
        </is>
      </c>
      <c r="B1982" s="3">
        <f>ROUND(SUM($B$1967:$B$1973)-($B$1946+$C$1947+$D$1948+$E$1949+$F$1950+$G$1951+$H$1952),6)</f>
        <v/>
      </c>
      <c r="C1982" s="3">
        <f>ROUND(SUM($C$1967:$C$1973)-($J$1946+$K$1947+$L$1948+$M$1949+$N$1950+$O$1951+$P$1952),6)</f>
        <v/>
      </c>
      <c r="D1982" s="3">
        <f>ROUND(SUM($D$1967:$D$1973)-($R$1946+$S$1947+$T$1948+$U$1949+$V$1950+$W$1951+$X$1952),6)</f>
        <v/>
      </c>
      <c r="E1982" s="3">
        <f>ROUND(SUM($E$1967:$E$1973)-($Z$1946+$AA$1947+$AB$1948+$AC$1949+$AD$1950+$AE$1951+$AF$1952),6)</f>
        <v/>
      </c>
      <c r="F1982" s="3">
        <f>ROUND(SUM($F$1967:$F$1973)-($AH$1946+$AI$1947+$AJ$1948+$AK$1949+$AL$1950+$AM$1951+$AN$1952),6)</f>
        <v/>
      </c>
      <c r="G1982" s="3">
        <f>ROUND(SUM($G$1967:$G$1973)-($AP$1946+$AQ$1947+$AR$1948+$AS$1949+$AT$1950+$AU$1951+$AV$1952),6)</f>
        <v/>
      </c>
    </row>
    <row r="1983">
      <c r="A1983" s="3" t="inlineStr">
        <is>
          <t>check: Πeig − det (→0)</t>
        </is>
      </c>
      <c r="B1983" s="3">
        <f>ROUND(MDETERM($B$1946:$H$1952)-PRODUCT($B$1967:$B$1973),6)</f>
        <v/>
      </c>
      <c r="C1983" s="3">
        <f>ROUND(MDETERM($J$1946:$P$1952)-PRODUCT($C$1967:$C$1973),6)</f>
        <v/>
      </c>
      <c r="D1983" s="3">
        <f>ROUND(MDETERM($R$1946:$X$1952)-PRODUCT($D$1967:$D$1973),6)</f>
        <v/>
      </c>
      <c r="E1983" s="3">
        <f>ROUND(MDETERM($Z$1946:$AF$1952)-PRODUCT($E$1967:$E$1973),6)</f>
        <v/>
      </c>
      <c r="F1983" s="3">
        <f>ROUND(MDETERM($AH$1946:$AN$1952)-PRODUCT($F$1967:$F$1973),6)</f>
        <v/>
      </c>
      <c r="G1983" s="3">
        <f>ROUND(MDETERM($AP$1946:$AV$1952)-PRODUCT($G$1967:$G$1973),6)</f>
        <v/>
      </c>
    </row>
    <row r="1984">
      <c r="A1984" s="3" t="inlineStr">
        <is>
          <t>complex eigenvalues?</t>
        </is>
      </c>
      <c r="B1984" s="3" t="inlineStr"/>
      <c r="C1984" s="3" t="inlineStr"/>
      <c r="D1984" s="3" t="inlineStr"/>
      <c r="E1984" s="3" t="inlineStr"/>
      <c r="F1984" s="3" t="inlineStr"/>
      <c r="G1984" s="3" t="inlineStr"/>
    </row>
    <row r="1985">
      <c r="A1985" s="3" t="inlineStr">
        <is>
          <t>check: det(M − λᵢI) per sorted λ (→0)</t>
        </is>
      </c>
    </row>
    <row r="1986">
      <c r="A1986" s="3" t="inlineStr">
        <is>
          <t xml:space="preserve">  det(M − λ(1)I)</t>
        </is>
      </c>
      <c r="B1986" s="3">
        <f t="array" ref="B1986">ROUND(MDETERM($B$1946:$H$1952-$B$1975*MUNIT(7)),6)</f>
        <v/>
      </c>
      <c r="C1986" s="3">
        <f t="array" ref="C1986">ROUND(MDETERM($J$1946:$P$1952-$C$1975*MUNIT(7)),6)</f>
        <v/>
      </c>
      <c r="D1986" s="3">
        <f t="array" ref="D1986">ROUND(MDETERM($R$1946:$X$1952-$D$1975*MUNIT(7)),6)</f>
        <v/>
      </c>
      <c r="E1986" s="3">
        <f t="array" ref="E1986">ROUND(MDETERM($Z$1946:$AF$1952-$E$1975*MUNIT(7)),6)</f>
        <v/>
      </c>
      <c r="F1986" s="3">
        <f t="array" ref="F1986">ROUND(MDETERM($AH$1946:$AN$1952-$F$1975*MUNIT(7)),6)</f>
        <v/>
      </c>
      <c r="G1986" s="3">
        <f t="array" ref="G1986">ROUND(MDETERM($AP$1946:$AV$1952-$G$1975*MUNIT(7)),6)</f>
        <v/>
      </c>
    </row>
    <row r="1987">
      <c r="A1987" s="3" t="inlineStr">
        <is>
          <t xml:space="preserve">  det(M − λ(2)I)</t>
        </is>
      </c>
      <c r="B1987" s="3">
        <f t="array" ref="B1987">ROUND(MDETERM($B$1946:$H$1952-$B$1976*MUNIT(7)),6)</f>
        <v/>
      </c>
      <c r="C1987" s="3">
        <f t="array" ref="C1987">ROUND(MDETERM($J$1946:$P$1952-$C$1976*MUNIT(7)),6)</f>
        <v/>
      </c>
      <c r="D1987" s="3">
        <f t="array" ref="D1987">ROUND(MDETERM($R$1946:$X$1952-$D$1976*MUNIT(7)),6)</f>
        <v/>
      </c>
      <c r="E1987" s="3">
        <f t="array" ref="E1987">ROUND(MDETERM($Z$1946:$AF$1952-$E$1976*MUNIT(7)),6)</f>
        <v/>
      </c>
      <c r="F1987" s="3">
        <f t="array" ref="F1987">ROUND(MDETERM($AH$1946:$AN$1952-$F$1976*MUNIT(7)),6)</f>
        <v/>
      </c>
      <c r="G1987" s="3">
        <f t="array" ref="G1987">ROUND(MDETERM($AP$1946:$AV$1952-$G$1976*MUNIT(7)),6)</f>
        <v/>
      </c>
    </row>
    <row r="1988">
      <c r="A1988" s="3" t="inlineStr">
        <is>
          <t xml:space="preserve">  det(M − λ(3)I)</t>
        </is>
      </c>
      <c r="B1988" s="3">
        <f t="array" ref="B1988">ROUND(MDETERM($B$1946:$H$1952-$B$1977*MUNIT(7)),6)</f>
        <v/>
      </c>
      <c r="C1988" s="3">
        <f t="array" ref="C1988">ROUND(MDETERM($J$1946:$P$1952-$C$1977*MUNIT(7)),6)</f>
        <v/>
      </c>
      <c r="D1988" s="3">
        <f t="array" ref="D1988">ROUND(MDETERM($R$1946:$X$1952-$D$1977*MUNIT(7)),6)</f>
        <v/>
      </c>
      <c r="E1988" s="3">
        <f t="array" ref="E1988">ROUND(MDETERM($Z$1946:$AF$1952-$E$1977*MUNIT(7)),6)</f>
        <v/>
      </c>
      <c r="F1988" s="3">
        <f t="array" ref="F1988">ROUND(MDETERM($AH$1946:$AN$1952-$F$1977*MUNIT(7)),6)</f>
        <v/>
      </c>
      <c r="G1988" s="3">
        <f t="array" ref="G1988">ROUND(MDETERM($AP$1946:$AV$1952-$G$1977*MUNIT(7)),6)</f>
        <v/>
      </c>
    </row>
    <row r="1989">
      <c r="A1989" s="3" t="inlineStr">
        <is>
          <t xml:space="preserve">  det(M − λ(4)I)</t>
        </is>
      </c>
      <c r="B1989" s="3">
        <f t="array" ref="B1989">ROUND(MDETERM($B$1946:$H$1952-$B$1978*MUNIT(7)),6)</f>
        <v/>
      </c>
      <c r="C1989" s="3">
        <f t="array" ref="C1989">ROUND(MDETERM($J$1946:$P$1952-$C$1978*MUNIT(7)),6)</f>
        <v/>
      </c>
      <c r="D1989" s="3">
        <f t="array" ref="D1989">ROUND(MDETERM($R$1946:$X$1952-$D$1978*MUNIT(7)),6)</f>
        <v/>
      </c>
      <c r="E1989" s="3">
        <f t="array" ref="E1989">ROUND(MDETERM($Z$1946:$AF$1952-$E$1978*MUNIT(7)),6)</f>
        <v/>
      </c>
      <c r="F1989" s="3">
        <f t="array" ref="F1989">ROUND(MDETERM($AH$1946:$AN$1952-$F$1978*MUNIT(7)),6)</f>
        <v/>
      </c>
      <c r="G1989" s="3">
        <f t="array" ref="G1989">ROUND(MDETERM($AP$1946:$AV$1952-$G$1978*MUNIT(7)),6)</f>
        <v/>
      </c>
    </row>
    <row r="1990">
      <c r="A1990" s="3" t="inlineStr">
        <is>
          <t xml:space="preserve">  det(M − λ(5)I)</t>
        </is>
      </c>
      <c r="B1990" s="3">
        <f t="array" ref="B1990">ROUND(MDETERM($B$1946:$H$1952-$B$1979*MUNIT(7)),6)</f>
        <v/>
      </c>
      <c r="C1990" s="3">
        <f t="array" ref="C1990">ROUND(MDETERM($J$1946:$P$1952-$C$1979*MUNIT(7)),6)</f>
        <v/>
      </c>
      <c r="D1990" s="3">
        <f t="array" ref="D1990">ROUND(MDETERM($R$1946:$X$1952-$D$1979*MUNIT(7)),6)</f>
        <v/>
      </c>
      <c r="E1990" s="3">
        <f t="array" ref="E1990">ROUND(MDETERM($Z$1946:$AF$1952-$E$1979*MUNIT(7)),6)</f>
        <v/>
      </c>
      <c r="F1990" s="3">
        <f t="array" ref="F1990">ROUND(MDETERM($AH$1946:$AN$1952-$F$1979*MUNIT(7)),6)</f>
        <v/>
      </c>
      <c r="G1990" s="3">
        <f t="array" ref="G1990">ROUND(MDETERM($AP$1946:$AV$1952-$G$1979*MUNIT(7)),6)</f>
        <v/>
      </c>
    </row>
    <row r="1991">
      <c r="A1991" s="3" t="inlineStr">
        <is>
          <t xml:space="preserve">  det(M − λ(6)I)</t>
        </is>
      </c>
      <c r="B1991" s="3">
        <f t="array" ref="B1991">ROUND(MDETERM($B$1946:$H$1952-$B$1980*MUNIT(7)),6)</f>
        <v/>
      </c>
      <c r="C1991" s="3">
        <f t="array" ref="C1991">ROUND(MDETERM($J$1946:$P$1952-$C$1980*MUNIT(7)),6)</f>
        <v/>
      </c>
      <c r="D1991" s="3">
        <f t="array" ref="D1991">ROUND(MDETERM($R$1946:$X$1952-$D$1980*MUNIT(7)),6)</f>
        <v/>
      </c>
      <c r="E1991" s="3">
        <f t="array" ref="E1991">ROUND(MDETERM($Z$1946:$AF$1952-$E$1980*MUNIT(7)),6)</f>
        <v/>
      </c>
      <c r="F1991" s="3">
        <f t="array" ref="F1991">ROUND(MDETERM($AH$1946:$AN$1952-$F$1980*MUNIT(7)),6)</f>
        <v/>
      </c>
      <c r="G1991" s="3">
        <f t="array" ref="G1991">ROUND(MDETERM($AP$1946:$AV$1952-$G$1980*MUNIT(7)),6)</f>
        <v/>
      </c>
    </row>
    <row r="1992">
      <c r="A1992" s="3" t="inlineStr">
        <is>
          <t xml:space="preserve">  det(M − λ(7)I)</t>
        </is>
      </c>
      <c r="B1992" s="3">
        <f t="array" ref="B1992">ROUND(MDETERM($B$1946:$H$1952-$B$1981*MUNIT(7)),6)</f>
        <v/>
      </c>
      <c r="C1992" s="3">
        <f t="array" ref="C1992">ROUND(MDETERM($J$1946:$P$1952-$C$1981*MUNIT(7)),6)</f>
        <v/>
      </c>
      <c r="D1992" s="3">
        <f t="array" ref="D1992">ROUND(MDETERM($R$1946:$X$1952-$D$1981*MUNIT(7)),6)</f>
        <v/>
      </c>
      <c r="E1992" s="3">
        <f t="array" ref="E1992">ROUND(MDETERM($Z$1946:$AF$1952-$E$1981*MUNIT(7)),6)</f>
        <v/>
      </c>
      <c r="F1992" s="3">
        <f t="array" ref="F1992">ROUND(MDETERM($AH$1946:$AN$1952-$F$1981*MUNIT(7)),6)</f>
        <v/>
      </c>
      <c r="G1992" s="3">
        <f t="array" ref="G1992">ROUND(MDETERM($AP$1946:$AV$1952-$G$1981*MUNIT(7)),6)</f>
        <v/>
      </c>
    </row>
    <row r="1996" ht="16" customHeight="1">
      <c r="A1996" s="14" t="inlineStr">
        <is>
          <t>GraphRAG R2-R3 | mixtral:8x22b</t>
        </is>
      </c>
      <c r="B1996" s="9" t="inlineStr">
        <is>
          <t>run 1 (raw, pasted)</t>
        </is>
      </c>
      <c r="J1996" s="9" t="inlineStr">
        <is>
          <t>run 2 (raw, pasted)</t>
        </is>
      </c>
      <c r="R1996" s="9" t="inlineStr">
        <is>
          <t>run 3 (raw, pasted)</t>
        </is>
      </c>
      <c r="Z1996" s="9" t="inlineStr">
        <is>
          <t>run 4 (raw, pasted)</t>
        </is>
      </c>
      <c r="AH1996" s="9" t="inlineStr">
        <is>
          <t>run 5 (raw, pasted)</t>
        </is>
      </c>
      <c r="AP1996" s="9" t="inlineStr">
        <is>
          <t>Step2 average matrix (formula)</t>
        </is>
      </c>
      <c r="AX1996" s="9" t="inlineStr">
        <is>
          <t>ground truth (reference)</t>
        </is>
      </c>
    </row>
    <row r="1997" ht="60" customHeight="1">
      <c r="B1997" s="15" t="inlineStr">
        <is>
          <t>Motor</t>
        </is>
      </c>
      <c r="C1997" s="15" t="inlineStr">
        <is>
          <t>Gearbox</t>
        </is>
      </c>
      <c r="D1997" s="15" t="inlineStr">
        <is>
          <t>Chuck</t>
        </is>
      </c>
      <c r="E1997" s="15" t="inlineStr">
        <is>
          <t>Clutch</t>
        </is>
      </c>
      <c r="F1997" s="15" t="inlineStr">
        <is>
          <t>Trigger Switch</t>
        </is>
      </c>
      <c r="G1997" s="15" t="inlineStr">
        <is>
          <t>Battery</t>
        </is>
      </c>
      <c r="H1997" s="15" t="inlineStr">
        <is>
          <t>Housing</t>
        </is>
      </c>
      <c r="J1997" s="15" t="inlineStr">
        <is>
          <t>Motor</t>
        </is>
      </c>
      <c r="K1997" s="15" t="inlineStr">
        <is>
          <t>Gearbox</t>
        </is>
      </c>
      <c r="L1997" s="15" t="inlineStr">
        <is>
          <t>Chuck</t>
        </is>
      </c>
      <c r="M1997" s="15" t="inlineStr">
        <is>
          <t>Clutch</t>
        </is>
      </c>
      <c r="N1997" s="15" t="inlineStr">
        <is>
          <t>Trigger Switch</t>
        </is>
      </c>
      <c r="O1997" s="15" t="inlineStr">
        <is>
          <t>Battery</t>
        </is>
      </c>
      <c r="P1997" s="15" t="inlineStr">
        <is>
          <t>Housing</t>
        </is>
      </c>
      <c r="R1997" s="15" t="inlineStr">
        <is>
          <t>Motor</t>
        </is>
      </c>
      <c r="S1997" s="15" t="inlineStr">
        <is>
          <t>Gearbox</t>
        </is>
      </c>
      <c r="T1997" s="15" t="inlineStr">
        <is>
          <t>Chuck</t>
        </is>
      </c>
      <c r="U1997" s="15" t="inlineStr">
        <is>
          <t>Clutch</t>
        </is>
      </c>
      <c r="V1997" s="15" t="inlineStr">
        <is>
          <t>Trigger Switch</t>
        </is>
      </c>
      <c r="W1997" s="15" t="inlineStr">
        <is>
          <t>Battery</t>
        </is>
      </c>
      <c r="X1997" s="15" t="inlineStr">
        <is>
          <t>Housing</t>
        </is>
      </c>
      <c r="Z1997" s="15" t="inlineStr">
        <is>
          <t>Motor</t>
        </is>
      </c>
      <c r="AA1997" s="15" t="inlineStr">
        <is>
          <t>Gearbox</t>
        </is>
      </c>
      <c r="AB1997" s="15" t="inlineStr">
        <is>
          <t>Chuck</t>
        </is>
      </c>
      <c r="AC1997" s="15" t="inlineStr">
        <is>
          <t>Clutch</t>
        </is>
      </c>
      <c r="AD1997" s="15" t="inlineStr">
        <is>
          <t>Trigger Switch</t>
        </is>
      </c>
      <c r="AE1997" s="15" t="inlineStr">
        <is>
          <t>Battery</t>
        </is>
      </c>
      <c r="AF1997" s="15" t="inlineStr">
        <is>
          <t>Housing</t>
        </is>
      </c>
      <c r="AH1997" s="15" t="inlineStr">
        <is>
          <t>Motor</t>
        </is>
      </c>
      <c r="AI1997" s="15" t="inlineStr">
        <is>
          <t>Gearbox</t>
        </is>
      </c>
      <c r="AJ1997" s="15" t="inlineStr">
        <is>
          <t>Chuck</t>
        </is>
      </c>
      <c r="AK1997" s="15" t="inlineStr">
        <is>
          <t>Clutch</t>
        </is>
      </c>
      <c r="AL1997" s="15" t="inlineStr">
        <is>
          <t>Trigger Switch</t>
        </is>
      </c>
      <c r="AM1997" s="15" t="inlineStr">
        <is>
          <t>Battery</t>
        </is>
      </c>
      <c r="AN1997" s="15" t="inlineStr">
        <is>
          <t>Housing</t>
        </is>
      </c>
      <c r="AP1997" s="15" t="inlineStr">
        <is>
          <t>Motor</t>
        </is>
      </c>
      <c r="AQ1997" s="15" t="inlineStr">
        <is>
          <t>Gearbox</t>
        </is>
      </c>
      <c r="AR1997" s="15" t="inlineStr">
        <is>
          <t>Chuck</t>
        </is>
      </c>
      <c r="AS1997" s="15" t="inlineStr">
        <is>
          <t>Clutch</t>
        </is>
      </c>
      <c r="AT1997" s="15" t="inlineStr">
        <is>
          <t>Trigger Switch</t>
        </is>
      </c>
      <c r="AU1997" s="15" t="inlineStr">
        <is>
          <t>Battery</t>
        </is>
      </c>
      <c r="AV1997" s="15" t="inlineStr">
        <is>
          <t>Housing</t>
        </is>
      </c>
    </row>
    <row r="1998">
      <c r="A1998" s="3" t="inlineStr">
        <is>
          <t>Motor</t>
        </is>
      </c>
      <c r="B1998" s="8" t="n">
        <v>1</v>
      </c>
      <c r="C1998" s="8" t="n">
        <v>1</v>
      </c>
      <c r="D1998" s="8" t="n">
        <v>1</v>
      </c>
      <c r="E1998" s="8" t="n">
        <v>0</v>
      </c>
      <c r="F1998" s="8" t="n">
        <v>1</v>
      </c>
      <c r="G1998" s="8" t="n">
        <v>1</v>
      </c>
      <c r="H1998" s="8" t="n">
        <v>1</v>
      </c>
      <c r="J1998" s="8" t="n">
        <v>1</v>
      </c>
      <c r="K1998" s="8" t="n">
        <v>1</v>
      </c>
      <c r="L1998" s="8" t="n">
        <v>1</v>
      </c>
      <c r="M1998" s="8" t="n">
        <v>0</v>
      </c>
      <c r="N1998" s="8" t="n">
        <v>1</v>
      </c>
      <c r="O1998" s="8" t="n">
        <v>1</v>
      </c>
      <c r="P1998" s="8" t="n">
        <v>0</v>
      </c>
      <c r="R1998" s="8" t="n">
        <v>1</v>
      </c>
      <c r="S1998" s="8" t="n">
        <v>1</v>
      </c>
      <c r="T1998" s="8" t="n">
        <v>1</v>
      </c>
      <c r="U1998" s="8" t="n">
        <v>0</v>
      </c>
      <c r="V1998" s="8" t="n">
        <v>1</v>
      </c>
      <c r="W1998" s="8" t="n">
        <v>1</v>
      </c>
      <c r="X1998" s="8" t="n">
        <v>0</v>
      </c>
      <c r="Z1998" s="8" t="n">
        <v>1</v>
      </c>
      <c r="AA1998" s="8" t="n">
        <v>1</v>
      </c>
      <c r="AB1998" s="8" t="n">
        <v>1</v>
      </c>
      <c r="AC1998" s="8" t="n">
        <v>0</v>
      </c>
      <c r="AD1998" s="8" t="n">
        <v>1</v>
      </c>
      <c r="AE1998" s="8" t="n">
        <v>1</v>
      </c>
      <c r="AF1998" s="8" t="n">
        <v>0</v>
      </c>
      <c r="AH1998" s="8" t="n">
        <v>1</v>
      </c>
      <c r="AI1998" s="8" t="n">
        <v>1</v>
      </c>
      <c r="AJ1998" s="8" t="n">
        <v>1</v>
      </c>
      <c r="AK1998" s="8" t="n">
        <v>0</v>
      </c>
      <c r="AL1998" s="8" t="n">
        <v>1</v>
      </c>
      <c r="AM1998" s="8" t="n">
        <v>1</v>
      </c>
      <c r="AN1998" s="8" t="n">
        <v>0</v>
      </c>
      <c r="AP1998" s="8">
        <f>IF(($B$1998&lt;&gt;2)+($J$1998&lt;&gt;2)+($R$1998&lt;&gt;2)+($Z$1998&lt;&gt;2)+($AH$1998&lt;&gt;2)=0,2,IF((($B$1998&lt;&gt;2)*$B$1998+($J$1998&lt;&gt;2)*$J$1998+($R$1998&lt;&gt;2)*$R$1998+($Z$1998&lt;&gt;2)*$Z$1998+($AH$1998&lt;&gt;2)*$AH$1998)/(($B$1998&lt;&gt;2)+($J$1998&lt;&gt;2)+($R$1998&lt;&gt;2)+($Z$1998&lt;&gt;2)+($AH$1998&lt;&gt;2))&gt;=0.5,1,0))</f>
        <v/>
      </c>
      <c r="AQ1998" s="8">
        <f>IF(($C$1998&lt;&gt;2)+($K$1998&lt;&gt;2)+($S$1998&lt;&gt;2)+($AA$1998&lt;&gt;2)+($AI$1998&lt;&gt;2)=0,2,IF((($C$1998&lt;&gt;2)*$C$1998+($K$1998&lt;&gt;2)*$K$1998+($S$1998&lt;&gt;2)*$S$1998+($AA$1998&lt;&gt;2)*$AA$1998+($AI$1998&lt;&gt;2)*$AI$1998)/(($C$1998&lt;&gt;2)+($K$1998&lt;&gt;2)+($S$1998&lt;&gt;2)+($AA$1998&lt;&gt;2)+($AI$1998&lt;&gt;2))&gt;=0.5,1,0))</f>
        <v/>
      </c>
      <c r="AR1998" s="8">
        <f>IF(($D$1998&lt;&gt;2)+($L$1998&lt;&gt;2)+($T$1998&lt;&gt;2)+($AB$1998&lt;&gt;2)+($AJ$1998&lt;&gt;2)=0,2,IF((($D$1998&lt;&gt;2)*$D$1998+($L$1998&lt;&gt;2)*$L$1998+($T$1998&lt;&gt;2)*$T$1998+($AB$1998&lt;&gt;2)*$AB$1998+($AJ$1998&lt;&gt;2)*$AJ$1998)/(($D$1998&lt;&gt;2)+($L$1998&lt;&gt;2)+($T$1998&lt;&gt;2)+($AB$1998&lt;&gt;2)+($AJ$1998&lt;&gt;2))&gt;=0.5,1,0))</f>
        <v/>
      </c>
      <c r="AS1998" s="8">
        <f>IF(($E$1998&lt;&gt;2)+($M$1998&lt;&gt;2)+($U$1998&lt;&gt;2)+($AC$1998&lt;&gt;2)+($AK$1998&lt;&gt;2)=0,2,IF((($E$1998&lt;&gt;2)*$E$1998+($M$1998&lt;&gt;2)*$M$1998+($U$1998&lt;&gt;2)*$U$1998+($AC$1998&lt;&gt;2)*$AC$1998+($AK$1998&lt;&gt;2)*$AK$1998)/(($E$1998&lt;&gt;2)+($M$1998&lt;&gt;2)+($U$1998&lt;&gt;2)+($AC$1998&lt;&gt;2)+($AK$1998&lt;&gt;2))&gt;=0.5,1,0))</f>
        <v/>
      </c>
      <c r="AT1998" s="8">
        <f>IF(($F$1998&lt;&gt;2)+($N$1998&lt;&gt;2)+($V$1998&lt;&gt;2)+($AD$1998&lt;&gt;2)+($AL$1998&lt;&gt;2)=0,2,IF((($F$1998&lt;&gt;2)*$F$1998+($N$1998&lt;&gt;2)*$N$1998+($V$1998&lt;&gt;2)*$V$1998+($AD$1998&lt;&gt;2)*$AD$1998+($AL$1998&lt;&gt;2)*$AL$1998)/(($F$1998&lt;&gt;2)+($N$1998&lt;&gt;2)+($V$1998&lt;&gt;2)+($AD$1998&lt;&gt;2)+($AL$1998&lt;&gt;2))&gt;=0.5,1,0))</f>
        <v/>
      </c>
      <c r="AU1998" s="8">
        <f>IF(($G$1998&lt;&gt;2)+($O$1998&lt;&gt;2)+($W$1998&lt;&gt;2)+($AE$1998&lt;&gt;2)+($AM$1998&lt;&gt;2)=0,2,IF((($G$1998&lt;&gt;2)*$G$1998+($O$1998&lt;&gt;2)*$O$1998+($W$1998&lt;&gt;2)*$W$1998+($AE$1998&lt;&gt;2)*$AE$1998+($AM$1998&lt;&gt;2)*$AM$1998)/(($G$1998&lt;&gt;2)+($O$1998&lt;&gt;2)+($W$1998&lt;&gt;2)+($AE$1998&lt;&gt;2)+($AM$1998&lt;&gt;2))&gt;=0.5,1,0))</f>
        <v/>
      </c>
      <c r="AV1998" s="8">
        <f>IF(($H$1998&lt;&gt;2)+($P$1998&lt;&gt;2)+($X$1998&lt;&gt;2)+($AF$1998&lt;&gt;2)+($AN$1998&lt;&gt;2)=0,2,IF((($H$1998&lt;&gt;2)*$H$1998+($P$1998&lt;&gt;2)*$P$1998+($X$1998&lt;&gt;2)*$X$1998+($AF$1998&lt;&gt;2)*$AF$1998+($AN$1998&lt;&gt;2)*$AN$1998)/(($H$1998&lt;&gt;2)+($P$1998&lt;&gt;2)+($X$1998&lt;&gt;2)+($AF$1998&lt;&gt;2)+($AN$1998&lt;&gt;2))&gt;=0.5,1,0))</f>
        <v/>
      </c>
      <c r="AX1998" s="16">
        <f>'Ground truth'!$B$14</f>
        <v/>
      </c>
      <c r="AY1998" s="16">
        <f>'Ground truth'!$C$14</f>
        <v/>
      </c>
      <c r="AZ1998" s="16">
        <f>'Ground truth'!$D$14</f>
        <v/>
      </c>
      <c r="BA1998" s="16">
        <f>'Ground truth'!$E$14</f>
        <v/>
      </c>
      <c r="BB1998" s="16">
        <f>'Ground truth'!$F$14</f>
        <v/>
      </c>
      <c r="BC1998" s="16">
        <f>'Ground truth'!$G$14</f>
        <v/>
      </c>
      <c r="BD1998" s="16">
        <f>'Ground truth'!$H$14</f>
        <v/>
      </c>
    </row>
    <row r="1999">
      <c r="A1999" s="3" t="inlineStr">
        <is>
          <t>Gearbox</t>
        </is>
      </c>
      <c r="B1999" s="8" t="n">
        <v>1</v>
      </c>
      <c r="C1999" s="8" t="n">
        <v>1</v>
      </c>
      <c r="D1999" s="8" t="n">
        <v>1</v>
      </c>
      <c r="E1999" s="8" t="n">
        <v>0</v>
      </c>
      <c r="F1999" s="8" t="n">
        <v>1</v>
      </c>
      <c r="G1999" s="8" t="n">
        <v>1</v>
      </c>
      <c r="H1999" s="8" t="n">
        <v>0</v>
      </c>
      <c r="J1999" s="8" t="n">
        <v>1</v>
      </c>
      <c r="K1999" s="8" t="n">
        <v>1</v>
      </c>
      <c r="L1999" s="8" t="n">
        <v>1</v>
      </c>
      <c r="M1999" s="8" t="n">
        <v>0</v>
      </c>
      <c r="N1999" s="8" t="n">
        <v>1</v>
      </c>
      <c r="O1999" s="8" t="n">
        <v>1</v>
      </c>
      <c r="P1999" s="8" t="n">
        <v>0</v>
      </c>
      <c r="R1999" s="8" t="n">
        <v>1</v>
      </c>
      <c r="S1999" s="8" t="n">
        <v>1</v>
      </c>
      <c r="T1999" s="8" t="n">
        <v>1</v>
      </c>
      <c r="U1999" s="8" t="n">
        <v>0</v>
      </c>
      <c r="V1999" s="8" t="n">
        <v>1</v>
      </c>
      <c r="W1999" s="8" t="n">
        <v>1</v>
      </c>
      <c r="X1999" s="8" t="n">
        <v>0</v>
      </c>
      <c r="Z1999" s="8" t="n">
        <v>1</v>
      </c>
      <c r="AA1999" s="8" t="n">
        <v>1</v>
      </c>
      <c r="AB1999" s="8" t="n">
        <v>1</v>
      </c>
      <c r="AC1999" s="8" t="n">
        <v>0</v>
      </c>
      <c r="AD1999" s="8" t="n">
        <v>1</v>
      </c>
      <c r="AE1999" s="8" t="n">
        <v>1</v>
      </c>
      <c r="AF1999" s="8" t="n">
        <v>0</v>
      </c>
      <c r="AH1999" s="8" t="n">
        <v>1</v>
      </c>
      <c r="AI1999" s="8" t="n">
        <v>1</v>
      </c>
      <c r="AJ1999" s="8" t="n">
        <v>1</v>
      </c>
      <c r="AK1999" s="8" t="n">
        <v>0</v>
      </c>
      <c r="AL1999" s="8" t="n">
        <v>1</v>
      </c>
      <c r="AM1999" s="8" t="n">
        <v>1</v>
      </c>
      <c r="AN1999" s="8" t="n">
        <v>0</v>
      </c>
      <c r="AP1999" s="8">
        <f>IF(($B$1999&lt;&gt;2)+($J$1999&lt;&gt;2)+($R$1999&lt;&gt;2)+($Z$1999&lt;&gt;2)+($AH$1999&lt;&gt;2)=0,2,IF((($B$1999&lt;&gt;2)*$B$1999+($J$1999&lt;&gt;2)*$J$1999+($R$1999&lt;&gt;2)*$R$1999+($Z$1999&lt;&gt;2)*$Z$1999+($AH$1999&lt;&gt;2)*$AH$1999)/(($B$1999&lt;&gt;2)+($J$1999&lt;&gt;2)+($R$1999&lt;&gt;2)+($Z$1999&lt;&gt;2)+($AH$1999&lt;&gt;2))&gt;=0.5,1,0))</f>
        <v/>
      </c>
      <c r="AQ1999" s="8">
        <f>IF(($C$1999&lt;&gt;2)+($K$1999&lt;&gt;2)+($S$1999&lt;&gt;2)+($AA$1999&lt;&gt;2)+($AI$1999&lt;&gt;2)=0,2,IF((($C$1999&lt;&gt;2)*$C$1999+($K$1999&lt;&gt;2)*$K$1999+($S$1999&lt;&gt;2)*$S$1999+($AA$1999&lt;&gt;2)*$AA$1999+($AI$1999&lt;&gt;2)*$AI$1999)/(($C$1999&lt;&gt;2)+($K$1999&lt;&gt;2)+($S$1999&lt;&gt;2)+($AA$1999&lt;&gt;2)+($AI$1999&lt;&gt;2))&gt;=0.5,1,0))</f>
        <v/>
      </c>
      <c r="AR1999" s="8">
        <f>IF(($D$1999&lt;&gt;2)+($L$1999&lt;&gt;2)+($T$1999&lt;&gt;2)+($AB$1999&lt;&gt;2)+($AJ$1999&lt;&gt;2)=0,2,IF((($D$1999&lt;&gt;2)*$D$1999+($L$1999&lt;&gt;2)*$L$1999+($T$1999&lt;&gt;2)*$T$1999+($AB$1999&lt;&gt;2)*$AB$1999+($AJ$1999&lt;&gt;2)*$AJ$1999)/(($D$1999&lt;&gt;2)+($L$1999&lt;&gt;2)+($T$1999&lt;&gt;2)+($AB$1999&lt;&gt;2)+($AJ$1999&lt;&gt;2))&gt;=0.5,1,0))</f>
        <v/>
      </c>
      <c r="AS1999" s="8">
        <f>IF(($E$1999&lt;&gt;2)+($M$1999&lt;&gt;2)+($U$1999&lt;&gt;2)+($AC$1999&lt;&gt;2)+($AK$1999&lt;&gt;2)=0,2,IF((($E$1999&lt;&gt;2)*$E$1999+($M$1999&lt;&gt;2)*$M$1999+($U$1999&lt;&gt;2)*$U$1999+($AC$1999&lt;&gt;2)*$AC$1999+($AK$1999&lt;&gt;2)*$AK$1999)/(($E$1999&lt;&gt;2)+($M$1999&lt;&gt;2)+($U$1999&lt;&gt;2)+($AC$1999&lt;&gt;2)+($AK$1999&lt;&gt;2))&gt;=0.5,1,0))</f>
        <v/>
      </c>
      <c r="AT1999" s="8">
        <f>IF(($F$1999&lt;&gt;2)+($N$1999&lt;&gt;2)+($V$1999&lt;&gt;2)+($AD$1999&lt;&gt;2)+($AL$1999&lt;&gt;2)=0,2,IF((($F$1999&lt;&gt;2)*$F$1999+($N$1999&lt;&gt;2)*$N$1999+($V$1999&lt;&gt;2)*$V$1999+($AD$1999&lt;&gt;2)*$AD$1999+($AL$1999&lt;&gt;2)*$AL$1999)/(($F$1999&lt;&gt;2)+($N$1999&lt;&gt;2)+($V$1999&lt;&gt;2)+($AD$1999&lt;&gt;2)+($AL$1999&lt;&gt;2))&gt;=0.5,1,0))</f>
        <v/>
      </c>
      <c r="AU1999" s="8">
        <f>IF(($G$1999&lt;&gt;2)+($O$1999&lt;&gt;2)+($W$1999&lt;&gt;2)+($AE$1999&lt;&gt;2)+($AM$1999&lt;&gt;2)=0,2,IF((($G$1999&lt;&gt;2)*$G$1999+($O$1999&lt;&gt;2)*$O$1999+($W$1999&lt;&gt;2)*$W$1999+($AE$1999&lt;&gt;2)*$AE$1999+($AM$1999&lt;&gt;2)*$AM$1999)/(($G$1999&lt;&gt;2)+($O$1999&lt;&gt;2)+($W$1999&lt;&gt;2)+($AE$1999&lt;&gt;2)+($AM$1999&lt;&gt;2))&gt;=0.5,1,0))</f>
        <v/>
      </c>
      <c r="AV1999" s="8">
        <f>IF(($H$1999&lt;&gt;2)+($P$1999&lt;&gt;2)+($X$1999&lt;&gt;2)+($AF$1999&lt;&gt;2)+($AN$1999&lt;&gt;2)=0,2,IF((($H$1999&lt;&gt;2)*$H$1999+($P$1999&lt;&gt;2)*$P$1999+($X$1999&lt;&gt;2)*$X$1999+($AF$1999&lt;&gt;2)*$AF$1999+($AN$1999&lt;&gt;2)*$AN$1999)/(($H$1999&lt;&gt;2)+($P$1999&lt;&gt;2)+($X$1999&lt;&gt;2)+($AF$1999&lt;&gt;2)+($AN$1999&lt;&gt;2))&gt;=0.5,1,0))</f>
        <v/>
      </c>
      <c r="AX1999" s="16">
        <f>'Ground truth'!$B$15</f>
        <v/>
      </c>
      <c r="AY1999" s="16">
        <f>'Ground truth'!$C$15</f>
        <v/>
      </c>
      <c r="AZ1999" s="16">
        <f>'Ground truth'!$D$15</f>
        <v/>
      </c>
      <c r="BA1999" s="16">
        <f>'Ground truth'!$E$15</f>
        <v/>
      </c>
      <c r="BB1999" s="16">
        <f>'Ground truth'!$F$15</f>
        <v/>
      </c>
      <c r="BC1999" s="16">
        <f>'Ground truth'!$G$15</f>
        <v/>
      </c>
      <c r="BD1999" s="16">
        <f>'Ground truth'!$H$15</f>
        <v/>
      </c>
    </row>
    <row r="2000">
      <c r="A2000" s="3" t="inlineStr">
        <is>
          <t>Chuck</t>
        </is>
      </c>
      <c r="B2000" s="8" t="n">
        <v>1</v>
      </c>
      <c r="C2000" s="8" t="n">
        <v>1</v>
      </c>
      <c r="D2000" s="8" t="n">
        <v>1</v>
      </c>
      <c r="E2000" s="8" t="n">
        <v>1</v>
      </c>
      <c r="F2000" s="8" t="n">
        <v>0</v>
      </c>
      <c r="G2000" s="8" t="n">
        <v>0</v>
      </c>
      <c r="H2000" s="8" t="n">
        <v>0</v>
      </c>
      <c r="J2000" s="8" t="n">
        <v>1</v>
      </c>
      <c r="K2000" s="8" t="n">
        <v>1</v>
      </c>
      <c r="L2000" s="8" t="n">
        <v>1</v>
      </c>
      <c r="M2000" s="8" t="n">
        <v>1</v>
      </c>
      <c r="N2000" s="8" t="n">
        <v>0</v>
      </c>
      <c r="O2000" s="8" t="n">
        <v>1</v>
      </c>
      <c r="P2000" s="8" t="n">
        <v>0</v>
      </c>
      <c r="R2000" s="8" t="n">
        <v>1</v>
      </c>
      <c r="S2000" s="8" t="n">
        <v>1</v>
      </c>
      <c r="T2000" s="8" t="n">
        <v>1</v>
      </c>
      <c r="U2000" s="8" t="n">
        <v>1</v>
      </c>
      <c r="V2000" s="8" t="n">
        <v>0</v>
      </c>
      <c r="W2000" s="8" t="n">
        <v>1</v>
      </c>
      <c r="X2000" s="8" t="n">
        <v>0</v>
      </c>
      <c r="Z2000" s="8" t="n">
        <v>1</v>
      </c>
      <c r="AA2000" s="8" t="n">
        <v>1</v>
      </c>
      <c r="AB2000" s="8" t="n">
        <v>1</v>
      </c>
      <c r="AC2000" s="8" t="n">
        <v>1</v>
      </c>
      <c r="AD2000" s="8" t="n">
        <v>0</v>
      </c>
      <c r="AE2000" s="8" t="n">
        <v>1</v>
      </c>
      <c r="AF2000" s="8" t="n">
        <v>0</v>
      </c>
      <c r="AH2000" s="8" t="n">
        <v>1</v>
      </c>
      <c r="AI2000" s="8" t="n">
        <v>1</v>
      </c>
      <c r="AJ2000" s="8" t="n">
        <v>1</v>
      </c>
      <c r="AK2000" s="8" t="n">
        <v>1</v>
      </c>
      <c r="AL2000" s="8" t="n">
        <v>0</v>
      </c>
      <c r="AM2000" s="8" t="n">
        <v>1</v>
      </c>
      <c r="AN2000" s="8" t="n">
        <v>0</v>
      </c>
      <c r="AP2000" s="8">
        <f>IF(($B$2000&lt;&gt;2)+($J$2000&lt;&gt;2)+($R$2000&lt;&gt;2)+($Z$2000&lt;&gt;2)+($AH$2000&lt;&gt;2)=0,2,IF((($B$2000&lt;&gt;2)*$B$2000+($J$2000&lt;&gt;2)*$J$2000+($R$2000&lt;&gt;2)*$R$2000+($Z$2000&lt;&gt;2)*$Z$2000+($AH$2000&lt;&gt;2)*$AH$2000)/(($B$2000&lt;&gt;2)+($J$2000&lt;&gt;2)+($R$2000&lt;&gt;2)+($Z$2000&lt;&gt;2)+($AH$2000&lt;&gt;2))&gt;=0.5,1,0))</f>
        <v/>
      </c>
      <c r="AQ2000" s="8">
        <f>IF(($C$2000&lt;&gt;2)+($K$2000&lt;&gt;2)+($S$2000&lt;&gt;2)+($AA$2000&lt;&gt;2)+($AI$2000&lt;&gt;2)=0,2,IF((($C$2000&lt;&gt;2)*$C$2000+($K$2000&lt;&gt;2)*$K$2000+($S$2000&lt;&gt;2)*$S$2000+($AA$2000&lt;&gt;2)*$AA$2000+($AI$2000&lt;&gt;2)*$AI$2000)/(($C$2000&lt;&gt;2)+($K$2000&lt;&gt;2)+($S$2000&lt;&gt;2)+($AA$2000&lt;&gt;2)+($AI$2000&lt;&gt;2))&gt;=0.5,1,0))</f>
        <v/>
      </c>
      <c r="AR2000" s="8">
        <f>IF(($D$2000&lt;&gt;2)+($L$2000&lt;&gt;2)+($T$2000&lt;&gt;2)+($AB$2000&lt;&gt;2)+($AJ$2000&lt;&gt;2)=0,2,IF((($D$2000&lt;&gt;2)*$D$2000+($L$2000&lt;&gt;2)*$L$2000+($T$2000&lt;&gt;2)*$T$2000+($AB$2000&lt;&gt;2)*$AB$2000+($AJ$2000&lt;&gt;2)*$AJ$2000)/(($D$2000&lt;&gt;2)+($L$2000&lt;&gt;2)+($T$2000&lt;&gt;2)+($AB$2000&lt;&gt;2)+($AJ$2000&lt;&gt;2))&gt;=0.5,1,0))</f>
        <v/>
      </c>
      <c r="AS2000" s="8">
        <f>IF(($E$2000&lt;&gt;2)+($M$2000&lt;&gt;2)+($U$2000&lt;&gt;2)+($AC$2000&lt;&gt;2)+($AK$2000&lt;&gt;2)=0,2,IF((($E$2000&lt;&gt;2)*$E$2000+($M$2000&lt;&gt;2)*$M$2000+($U$2000&lt;&gt;2)*$U$2000+($AC$2000&lt;&gt;2)*$AC$2000+($AK$2000&lt;&gt;2)*$AK$2000)/(($E$2000&lt;&gt;2)+($M$2000&lt;&gt;2)+($U$2000&lt;&gt;2)+($AC$2000&lt;&gt;2)+($AK$2000&lt;&gt;2))&gt;=0.5,1,0))</f>
        <v/>
      </c>
      <c r="AT2000" s="8">
        <f>IF(($F$2000&lt;&gt;2)+($N$2000&lt;&gt;2)+($V$2000&lt;&gt;2)+($AD$2000&lt;&gt;2)+($AL$2000&lt;&gt;2)=0,2,IF((($F$2000&lt;&gt;2)*$F$2000+($N$2000&lt;&gt;2)*$N$2000+($V$2000&lt;&gt;2)*$V$2000+($AD$2000&lt;&gt;2)*$AD$2000+($AL$2000&lt;&gt;2)*$AL$2000)/(($F$2000&lt;&gt;2)+($N$2000&lt;&gt;2)+($V$2000&lt;&gt;2)+($AD$2000&lt;&gt;2)+($AL$2000&lt;&gt;2))&gt;=0.5,1,0))</f>
        <v/>
      </c>
      <c r="AU2000" s="8">
        <f>IF(($G$2000&lt;&gt;2)+($O$2000&lt;&gt;2)+($W$2000&lt;&gt;2)+($AE$2000&lt;&gt;2)+($AM$2000&lt;&gt;2)=0,2,IF((($G$2000&lt;&gt;2)*$G$2000+($O$2000&lt;&gt;2)*$O$2000+($W$2000&lt;&gt;2)*$W$2000+($AE$2000&lt;&gt;2)*$AE$2000+($AM$2000&lt;&gt;2)*$AM$2000)/(($G$2000&lt;&gt;2)+($O$2000&lt;&gt;2)+($W$2000&lt;&gt;2)+($AE$2000&lt;&gt;2)+($AM$2000&lt;&gt;2))&gt;=0.5,1,0))</f>
        <v/>
      </c>
      <c r="AV2000" s="8">
        <f>IF(($H$2000&lt;&gt;2)+($P$2000&lt;&gt;2)+($X$2000&lt;&gt;2)+($AF$2000&lt;&gt;2)+($AN$2000&lt;&gt;2)=0,2,IF((($H$2000&lt;&gt;2)*$H$2000+($P$2000&lt;&gt;2)*$P$2000+($X$2000&lt;&gt;2)*$X$2000+($AF$2000&lt;&gt;2)*$AF$2000+($AN$2000&lt;&gt;2)*$AN$2000)/(($H$2000&lt;&gt;2)+($P$2000&lt;&gt;2)+($X$2000&lt;&gt;2)+($AF$2000&lt;&gt;2)+($AN$2000&lt;&gt;2))&gt;=0.5,1,0))</f>
        <v/>
      </c>
      <c r="AX2000" s="16">
        <f>'Ground truth'!$B$16</f>
        <v/>
      </c>
      <c r="AY2000" s="16">
        <f>'Ground truth'!$C$16</f>
        <v/>
      </c>
      <c r="AZ2000" s="16">
        <f>'Ground truth'!$D$16</f>
        <v/>
      </c>
      <c r="BA2000" s="16">
        <f>'Ground truth'!$E$16</f>
        <v/>
      </c>
      <c r="BB2000" s="16">
        <f>'Ground truth'!$F$16</f>
        <v/>
      </c>
      <c r="BC2000" s="16">
        <f>'Ground truth'!$G$16</f>
        <v/>
      </c>
      <c r="BD2000" s="16">
        <f>'Ground truth'!$H$16</f>
        <v/>
      </c>
    </row>
    <row r="2001">
      <c r="A2001" s="3" t="inlineStr">
        <is>
          <t>Clutch</t>
        </is>
      </c>
      <c r="B2001" s="8" t="n">
        <v>0</v>
      </c>
      <c r="C2001" s="8" t="n">
        <v>0</v>
      </c>
      <c r="D2001" s="8" t="n">
        <v>1</v>
      </c>
      <c r="E2001" s="8" t="n">
        <v>1</v>
      </c>
      <c r="F2001" s="8" t="n">
        <v>0</v>
      </c>
      <c r="G2001" s="8" t="n">
        <v>0</v>
      </c>
      <c r="H2001" s="8" t="n">
        <v>0</v>
      </c>
      <c r="J2001" s="8" t="n">
        <v>0</v>
      </c>
      <c r="K2001" s="8" t="n">
        <v>0</v>
      </c>
      <c r="L2001" s="8" t="n">
        <v>1</v>
      </c>
      <c r="M2001" s="8" t="n">
        <v>1</v>
      </c>
      <c r="N2001" s="8" t="n">
        <v>0</v>
      </c>
      <c r="O2001" s="8" t="n">
        <v>0</v>
      </c>
      <c r="P2001" s="8" t="n">
        <v>0</v>
      </c>
      <c r="R2001" s="8" t="n">
        <v>0</v>
      </c>
      <c r="S2001" s="8" t="n">
        <v>0</v>
      </c>
      <c r="T2001" s="8" t="n">
        <v>1</v>
      </c>
      <c r="U2001" s="8" t="n">
        <v>1</v>
      </c>
      <c r="V2001" s="8" t="n">
        <v>0</v>
      </c>
      <c r="W2001" s="8" t="n">
        <v>0</v>
      </c>
      <c r="X2001" s="8" t="n">
        <v>0</v>
      </c>
      <c r="Z2001" s="8" t="n">
        <v>0</v>
      </c>
      <c r="AA2001" s="8" t="n">
        <v>0</v>
      </c>
      <c r="AB2001" s="8" t="n">
        <v>1</v>
      </c>
      <c r="AC2001" s="8" t="n">
        <v>1</v>
      </c>
      <c r="AD2001" s="8" t="n">
        <v>0</v>
      </c>
      <c r="AE2001" s="8" t="n">
        <v>0</v>
      </c>
      <c r="AF2001" s="8" t="n">
        <v>0</v>
      </c>
      <c r="AH2001" s="8" t="n">
        <v>0</v>
      </c>
      <c r="AI2001" s="8" t="n">
        <v>0</v>
      </c>
      <c r="AJ2001" s="8" t="n">
        <v>1</v>
      </c>
      <c r="AK2001" s="8" t="n">
        <v>1</v>
      </c>
      <c r="AL2001" s="8" t="n">
        <v>0</v>
      </c>
      <c r="AM2001" s="8" t="n">
        <v>0</v>
      </c>
      <c r="AN2001" s="8" t="n">
        <v>0</v>
      </c>
      <c r="AP2001" s="8">
        <f>IF(($B$2001&lt;&gt;2)+($J$2001&lt;&gt;2)+($R$2001&lt;&gt;2)+($Z$2001&lt;&gt;2)+($AH$2001&lt;&gt;2)=0,2,IF((($B$2001&lt;&gt;2)*$B$2001+($J$2001&lt;&gt;2)*$J$2001+($R$2001&lt;&gt;2)*$R$2001+($Z$2001&lt;&gt;2)*$Z$2001+($AH$2001&lt;&gt;2)*$AH$2001)/(($B$2001&lt;&gt;2)+($J$2001&lt;&gt;2)+($R$2001&lt;&gt;2)+($Z$2001&lt;&gt;2)+($AH$2001&lt;&gt;2))&gt;=0.5,1,0))</f>
        <v/>
      </c>
      <c r="AQ2001" s="8">
        <f>IF(($C$2001&lt;&gt;2)+($K$2001&lt;&gt;2)+($S$2001&lt;&gt;2)+($AA$2001&lt;&gt;2)+($AI$2001&lt;&gt;2)=0,2,IF((($C$2001&lt;&gt;2)*$C$2001+($K$2001&lt;&gt;2)*$K$2001+($S$2001&lt;&gt;2)*$S$2001+($AA$2001&lt;&gt;2)*$AA$2001+($AI$2001&lt;&gt;2)*$AI$2001)/(($C$2001&lt;&gt;2)+($K$2001&lt;&gt;2)+($S$2001&lt;&gt;2)+($AA$2001&lt;&gt;2)+($AI$2001&lt;&gt;2))&gt;=0.5,1,0))</f>
        <v/>
      </c>
      <c r="AR2001" s="8">
        <f>IF(($D$2001&lt;&gt;2)+($L$2001&lt;&gt;2)+($T$2001&lt;&gt;2)+($AB$2001&lt;&gt;2)+($AJ$2001&lt;&gt;2)=0,2,IF((($D$2001&lt;&gt;2)*$D$2001+($L$2001&lt;&gt;2)*$L$2001+($T$2001&lt;&gt;2)*$T$2001+($AB$2001&lt;&gt;2)*$AB$2001+($AJ$2001&lt;&gt;2)*$AJ$2001)/(($D$2001&lt;&gt;2)+($L$2001&lt;&gt;2)+($T$2001&lt;&gt;2)+($AB$2001&lt;&gt;2)+($AJ$2001&lt;&gt;2))&gt;=0.5,1,0))</f>
        <v/>
      </c>
      <c r="AS2001" s="8">
        <f>IF(($E$2001&lt;&gt;2)+($M$2001&lt;&gt;2)+($U$2001&lt;&gt;2)+($AC$2001&lt;&gt;2)+($AK$2001&lt;&gt;2)=0,2,IF((($E$2001&lt;&gt;2)*$E$2001+($M$2001&lt;&gt;2)*$M$2001+($U$2001&lt;&gt;2)*$U$2001+($AC$2001&lt;&gt;2)*$AC$2001+($AK$2001&lt;&gt;2)*$AK$2001)/(($E$2001&lt;&gt;2)+($M$2001&lt;&gt;2)+($U$2001&lt;&gt;2)+($AC$2001&lt;&gt;2)+($AK$2001&lt;&gt;2))&gt;=0.5,1,0))</f>
        <v/>
      </c>
      <c r="AT2001" s="8">
        <f>IF(($F$2001&lt;&gt;2)+($N$2001&lt;&gt;2)+($V$2001&lt;&gt;2)+($AD$2001&lt;&gt;2)+($AL$2001&lt;&gt;2)=0,2,IF((($F$2001&lt;&gt;2)*$F$2001+($N$2001&lt;&gt;2)*$N$2001+($V$2001&lt;&gt;2)*$V$2001+($AD$2001&lt;&gt;2)*$AD$2001+($AL$2001&lt;&gt;2)*$AL$2001)/(($F$2001&lt;&gt;2)+($N$2001&lt;&gt;2)+($V$2001&lt;&gt;2)+($AD$2001&lt;&gt;2)+($AL$2001&lt;&gt;2))&gt;=0.5,1,0))</f>
        <v/>
      </c>
      <c r="AU2001" s="8">
        <f>IF(($G$2001&lt;&gt;2)+($O$2001&lt;&gt;2)+($W$2001&lt;&gt;2)+($AE$2001&lt;&gt;2)+($AM$2001&lt;&gt;2)=0,2,IF((($G$2001&lt;&gt;2)*$G$2001+($O$2001&lt;&gt;2)*$O$2001+($W$2001&lt;&gt;2)*$W$2001+($AE$2001&lt;&gt;2)*$AE$2001+($AM$2001&lt;&gt;2)*$AM$2001)/(($G$2001&lt;&gt;2)+($O$2001&lt;&gt;2)+($W$2001&lt;&gt;2)+($AE$2001&lt;&gt;2)+($AM$2001&lt;&gt;2))&gt;=0.5,1,0))</f>
        <v/>
      </c>
      <c r="AV2001" s="8">
        <f>IF(($H$2001&lt;&gt;2)+($P$2001&lt;&gt;2)+($X$2001&lt;&gt;2)+($AF$2001&lt;&gt;2)+($AN$2001&lt;&gt;2)=0,2,IF((($H$2001&lt;&gt;2)*$H$2001+($P$2001&lt;&gt;2)*$P$2001+($X$2001&lt;&gt;2)*$X$2001+($AF$2001&lt;&gt;2)*$AF$2001+($AN$2001&lt;&gt;2)*$AN$2001)/(($H$2001&lt;&gt;2)+($P$2001&lt;&gt;2)+($X$2001&lt;&gt;2)+($AF$2001&lt;&gt;2)+($AN$2001&lt;&gt;2))&gt;=0.5,1,0))</f>
        <v/>
      </c>
      <c r="AX2001" s="16">
        <f>'Ground truth'!$B$17</f>
        <v/>
      </c>
      <c r="AY2001" s="16">
        <f>'Ground truth'!$C$17</f>
        <v/>
      </c>
      <c r="AZ2001" s="16">
        <f>'Ground truth'!$D$17</f>
        <v/>
      </c>
      <c r="BA2001" s="16">
        <f>'Ground truth'!$E$17</f>
        <v/>
      </c>
      <c r="BB2001" s="16">
        <f>'Ground truth'!$F$17</f>
        <v/>
      </c>
      <c r="BC2001" s="16">
        <f>'Ground truth'!$G$17</f>
        <v/>
      </c>
      <c r="BD2001" s="16">
        <f>'Ground truth'!$H$17</f>
        <v/>
      </c>
    </row>
    <row r="2002">
      <c r="A2002" s="3" t="inlineStr">
        <is>
          <t>Trigger Switch</t>
        </is>
      </c>
      <c r="B2002" s="8" t="n">
        <v>1</v>
      </c>
      <c r="C2002" s="8" t="n">
        <v>1</v>
      </c>
      <c r="D2002" s="8" t="n">
        <v>0</v>
      </c>
      <c r="E2002" s="8" t="n">
        <v>0</v>
      </c>
      <c r="F2002" s="8" t="n">
        <v>1</v>
      </c>
      <c r="G2002" s="8" t="n">
        <v>0</v>
      </c>
      <c r="H2002" s="8" t="n">
        <v>0</v>
      </c>
      <c r="J2002" s="8" t="n">
        <v>1</v>
      </c>
      <c r="K2002" s="8" t="n">
        <v>1</v>
      </c>
      <c r="L2002" s="8" t="n">
        <v>0</v>
      </c>
      <c r="M2002" s="8" t="n">
        <v>0</v>
      </c>
      <c r="N2002" s="8" t="n">
        <v>1</v>
      </c>
      <c r="O2002" s="8" t="n">
        <v>1</v>
      </c>
      <c r="P2002" s="8" t="n">
        <v>0</v>
      </c>
      <c r="R2002" s="8" t="n">
        <v>1</v>
      </c>
      <c r="S2002" s="8" t="n">
        <v>1</v>
      </c>
      <c r="T2002" s="8" t="n">
        <v>0</v>
      </c>
      <c r="U2002" s="8" t="n">
        <v>0</v>
      </c>
      <c r="V2002" s="8" t="n">
        <v>1</v>
      </c>
      <c r="W2002" s="8" t="n">
        <v>1</v>
      </c>
      <c r="X2002" s="8" t="n">
        <v>0</v>
      </c>
      <c r="Z2002" s="8" t="n">
        <v>1</v>
      </c>
      <c r="AA2002" s="8" t="n">
        <v>1</v>
      </c>
      <c r="AB2002" s="8" t="n">
        <v>0</v>
      </c>
      <c r="AC2002" s="8" t="n">
        <v>0</v>
      </c>
      <c r="AD2002" s="8" t="n">
        <v>1</v>
      </c>
      <c r="AE2002" s="8" t="n">
        <v>1</v>
      </c>
      <c r="AF2002" s="8" t="n">
        <v>0</v>
      </c>
      <c r="AH2002" s="8" t="n">
        <v>1</v>
      </c>
      <c r="AI2002" s="8" t="n">
        <v>1</v>
      </c>
      <c r="AJ2002" s="8" t="n">
        <v>0</v>
      </c>
      <c r="AK2002" s="8" t="n">
        <v>0</v>
      </c>
      <c r="AL2002" s="8" t="n">
        <v>1</v>
      </c>
      <c r="AM2002" s="8" t="n">
        <v>1</v>
      </c>
      <c r="AN2002" s="8" t="n">
        <v>0</v>
      </c>
      <c r="AP2002" s="8">
        <f>IF(($B$2002&lt;&gt;2)+($J$2002&lt;&gt;2)+($R$2002&lt;&gt;2)+($Z$2002&lt;&gt;2)+($AH$2002&lt;&gt;2)=0,2,IF((($B$2002&lt;&gt;2)*$B$2002+($J$2002&lt;&gt;2)*$J$2002+($R$2002&lt;&gt;2)*$R$2002+($Z$2002&lt;&gt;2)*$Z$2002+($AH$2002&lt;&gt;2)*$AH$2002)/(($B$2002&lt;&gt;2)+($J$2002&lt;&gt;2)+($R$2002&lt;&gt;2)+($Z$2002&lt;&gt;2)+($AH$2002&lt;&gt;2))&gt;=0.5,1,0))</f>
        <v/>
      </c>
      <c r="AQ2002" s="8">
        <f>IF(($C$2002&lt;&gt;2)+($K$2002&lt;&gt;2)+($S$2002&lt;&gt;2)+($AA$2002&lt;&gt;2)+($AI$2002&lt;&gt;2)=0,2,IF((($C$2002&lt;&gt;2)*$C$2002+($K$2002&lt;&gt;2)*$K$2002+($S$2002&lt;&gt;2)*$S$2002+($AA$2002&lt;&gt;2)*$AA$2002+($AI$2002&lt;&gt;2)*$AI$2002)/(($C$2002&lt;&gt;2)+($K$2002&lt;&gt;2)+($S$2002&lt;&gt;2)+($AA$2002&lt;&gt;2)+($AI$2002&lt;&gt;2))&gt;=0.5,1,0))</f>
        <v/>
      </c>
      <c r="AR2002" s="8">
        <f>IF(($D$2002&lt;&gt;2)+($L$2002&lt;&gt;2)+($T$2002&lt;&gt;2)+($AB$2002&lt;&gt;2)+($AJ$2002&lt;&gt;2)=0,2,IF((($D$2002&lt;&gt;2)*$D$2002+($L$2002&lt;&gt;2)*$L$2002+($T$2002&lt;&gt;2)*$T$2002+($AB$2002&lt;&gt;2)*$AB$2002+($AJ$2002&lt;&gt;2)*$AJ$2002)/(($D$2002&lt;&gt;2)+($L$2002&lt;&gt;2)+($T$2002&lt;&gt;2)+($AB$2002&lt;&gt;2)+($AJ$2002&lt;&gt;2))&gt;=0.5,1,0))</f>
        <v/>
      </c>
      <c r="AS2002" s="8">
        <f>IF(($E$2002&lt;&gt;2)+($M$2002&lt;&gt;2)+($U$2002&lt;&gt;2)+($AC$2002&lt;&gt;2)+($AK$2002&lt;&gt;2)=0,2,IF((($E$2002&lt;&gt;2)*$E$2002+($M$2002&lt;&gt;2)*$M$2002+($U$2002&lt;&gt;2)*$U$2002+($AC$2002&lt;&gt;2)*$AC$2002+($AK$2002&lt;&gt;2)*$AK$2002)/(($E$2002&lt;&gt;2)+($M$2002&lt;&gt;2)+($U$2002&lt;&gt;2)+($AC$2002&lt;&gt;2)+($AK$2002&lt;&gt;2))&gt;=0.5,1,0))</f>
        <v/>
      </c>
      <c r="AT2002" s="8">
        <f>IF(($F$2002&lt;&gt;2)+($N$2002&lt;&gt;2)+($V$2002&lt;&gt;2)+($AD$2002&lt;&gt;2)+($AL$2002&lt;&gt;2)=0,2,IF((($F$2002&lt;&gt;2)*$F$2002+($N$2002&lt;&gt;2)*$N$2002+($V$2002&lt;&gt;2)*$V$2002+($AD$2002&lt;&gt;2)*$AD$2002+($AL$2002&lt;&gt;2)*$AL$2002)/(($F$2002&lt;&gt;2)+($N$2002&lt;&gt;2)+($V$2002&lt;&gt;2)+($AD$2002&lt;&gt;2)+($AL$2002&lt;&gt;2))&gt;=0.5,1,0))</f>
        <v/>
      </c>
      <c r="AU2002" s="8">
        <f>IF(($G$2002&lt;&gt;2)+($O$2002&lt;&gt;2)+($W$2002&lt;&gt;2)+($AE$2002&lt;&gt;2)+($AM$2002&lt;&gt;2)=0,2,IF((($G$2002&lt;&gt;2)*$G$2002+($O$2002&lt;&gt;2)*$O$2002+($W$2002&lt;&gt;2)*$W$2002+($AE$2002&lt;&gt;2)*$AE$2002+($AM$2002&lt;&gt;2)*$AM$2002)/(($G$2002&lt;&gt;2)+($O$2002&lt;&gt;2)+($W$2002&lt;&gt;2)+($AE$2002&lt;&gt;2)+($AM$2002&lt;&gt;2))&gt;=0.5,1,0))</f>
        <v/>
      </c>
      <c r="AV2002" s="8">
        <f>IF(($H$2002&lt;&gt;2)+($P$2002&lt;&gt;2)+($X$2002&lt;&gt;2)+($AF$2002&lt;&gt;2)+($AN$2002&lt;&gt;2)=0,2,IF((($H$2002&lt;&gt;2)*$H$2002+($P$2002&lt;&gt;2)*$P$2002+($X$2002&lt;&gt;2)*$X$2002+($AF$2002&lt;&gt;2)*$AF$2002+($AN$2002&lt;&gt;2)*$AN$2002)/(($H$2002&lt;&gt;2)+($P$2002&lt;&gt;2)+($X$2002&lt;&gt;2)+($AF$2002&lt;&gt;2)+($AN$2002&lt;&gt;2))&gt;=0.5,1,0))</f>
        <v/>
      </c>
      <c r="AX2002" s="16">
        <f>'Ground truth'!$B$18</f>
        <v/>
      </c>
      <c r="AY2002" s="16">
        <f>'Ground truth'!$C$18</f>
        <v/>
      </c>
      <c r="AZ2002" s="16">
        <f>'Ground truth'!$D$18</f>
        <v/>
      </c>
      <c r="BA2002" s="16">
        <f>'Ground truth'!$E$18</f>
        <v/>
      </c>
      <c r="BB2002" s="16">
        <f>'Ground truth'!$F$18</f>
        <v/>
      </c>
      <c r="BC2002" s="16">
        <f>'Ground truth'!$G$18</f>
        <v/>
      </c>
      <c r="BD2002" s="16">
        <f>'Ground truth'!$H$18</f>
        <v/>
      </c>
    </row>
    <row r="2003">
      <c r="A2003" s="3" t="inlineStr">
        <is>
          <t>Battery</t>
        </is>
      </c>
      <c r="B2003" s="8" t="n">
        <v>1</v>
      </c>
      <c r="C2003" s="8" t="n">
        <v>1</v>
      </c>
      <c r="D2003" s="8" t="n">
        <v>0</v>
      </c>
      <c r="E2003" s="8" t="n">
        <v>0</v>
      </c>
      <c r="F2003" s="8" t="n">
        <v>0</v>
      </c>
      <c r="G2003" s="8" t="n">
        <v>1</v>
      </c>
      <c r="H2003" s="8" t="n">
        <v>0</v>
      </c>
      <c r="J2003" s="8" t="n">
        <v>1</v>
      </c>
      <c r="K2003" s="8" t="n">
        <v>1</v>
      </c>
      <c r="L2003" s="8" t="n">
        <v>1</v>
      </c>
      <c r="M2003" s="8" t="n">
        <v>0</v>
      </c>
      <c r="N2003" s="8" t="n">
        <v>1</v>
      </c>
      <c r="O2003" s="8" t="n">
        <v>1</v>
      </c>
      <c r="P2003" s="8" t="n">
        <v>0</v>
      </c>
      <c r="R2003" s="8" t="n">
        <v>1</v>
      </c>
      <c r="S2003" s="8" t="n">
        <v>1</v>
      </c>
      <c r="T2003" s="8" t="n">
        <v>1</v>
      </c>
      <c r="U2003" s="8" t="n">
        <v>0</v>
      </c>
      <c r="V2003" s="8" t="n">
        <v>1</v>
      </c>
      <c r="W2003" s="8" t="n">
        <v>1</v>
      </c>
      <c r="X2003" s="8" t="n">
        <v>0</v>
      </c>
      <c r="Z2003" s="8" t="n">
        <v>1</v>
      </c>
      <c r="AA2003" s="8" t="n">
        <v>1</v>
      </c>
      <c r="AB2003" s="8" t="n">
        <v>1</v>
      </c>
      <c r="AC2003" s="8" t="n">
        <v>0</v>
      </c>
      <c r="AD2003" s="8" t="n">
        <v>1</v>
      </c>
      <c r="AE2003" s="8" t="n">
        <v>1</v>
      </c>
      <c r="AF2003" s="8" t="n">
        <v>0</v>
      </c>
      <c r="AH2003" s="8" t="n">
        <v>1</v>
      </c>
      <c r="AI2003" s="8" t="n">
        <v>1</v>
      </c>
      <c r="AJ2003" s="8" t="n">
        <v>1</v>
      </c>
      <c r="AK2003" s="8" t="n">
        <v>0</v>
      </c>
      <c r="AL2003" s="8" t="n">
        <v>1</v>
      </c>
      <c r="AM2003" s="8" t="n">
        <v>1</v>
      </c>
      <c r="AN2003" s="8" t="n">
        <v>0</v>
      </c>
      <c r="AP2003" s="8">
        <f>IF(($B$2003&lt;&gt;2)+($J$2003&lt;&gt;2)+($R$2003&lt;&gt;2)+($Z$2003&lt;&gt;2)+($AH$2003&lt;&gt;2)=0,2,IF((($B$2003&lt;&gt;2)*$B$2003+($J$2003&lt;&gt;2)*$J$2003+($R$2003&lt;&gt;2)*$R$2003+($Z$2003&lt;&gt;2)*$Z$2003+($AH$2003&lt;&gt;2)*$AH$2003)/(($B$2003&lt;&gt;2)+($J$2003&lt;&gt;2)+($R$2003&lt;&gt;2)+($Z$2003&lt;&gt;2)+($AH$2003&lt;&gt;2))&gt;=0.5,1,0))</f>
        <v/>
      </c>
      <c r="AQ2003" s="8">
        <f>IF(($C$2003&lt;&gt;2)+($K$2003&lt;&gt;2)+($S$2003&lt;&gt;2)+($AA$2003&lt;&gt;2)+($AI$2003&lt;&gt;2)=0,2,IF((($C$2003&lt;&gt;2)*$C$2003+($K$2003&lt;&gt;2)*$K$2003+($S$2003&lt;&gt;2)*$S$2003+($AA$2003&lt;&gt;2)*$AA$2003+($AI$2003&lt;&gt;2)*$AI$2003)/(($C$2003&lt;&gt;2)+($K$2003&lt;&gt;2)+($S$2003&lt;&gt;2)+($AA$2003&lt;&gt;2)+($AI$2003&lt;&gt;2))&gt;=0.5,1,0))</f>
        <v/>
      </c>
      <c r="AR2003" s="8">
        <f>IF(($D$2003&lt;&gt;2)+($L$2003&lt;&gt;2)+($T$2003&lt;&gt;2)+($AB$2003&lt;&gt;2)+($AJ$2003&lt;&gt;2)=0,2,IF((($D$2003&lt;&gt;2)*$D$2003+($L$2003&lt;&gt;2)*$L$2003+($T$2003&lt;&gt;2)*$T$2003+($AB$2003&lt;&gt;2)*$AB$2003+($AJ$2003&lt;&gt;2)*$AJ$2003)/(($D$2003&lt;&gt;2)+($L$2003&lt;&gt;2)+($T$2003&lt;&gt;2)+($AB$2003&lt;&gt;2)+($AJ$2003&lt;&gt;2))&gt;=0.5,1,0))</f>
        <v/>
      </c>
      <c r="AS2003" s="8">
        <f>IF(($E$2003&lt;&gt;2)+($M$2003&lt;&gt;2)+($U$2003&lt;&gt;2)+($AC$2003&lt;&gt;2)+($AK$2003&lt;&gt;2)=0,2,IF((($E$2003&lt;&gt;2)*$E$2003+($M$2003&lt;&gt;2)*$M$2003+($U$2003&lt;&gt;2)*$U$2003+($AC$2003&lt;&gt;2)*$AC$2003+($AK$2003&lt;&gt;2)*$AK$2003)/(($E$2003&lt;&gt;2)+($M$2003&lt;&gt;2)+($U$2003&lt;&gt;2)+($AC$2003&lt;&gt;2)+($AK$2003&lt;&gt;2))&gt;=0.5,1,0))</f>
        <v/>
      </c>
      <c r="AT2003" s="8">
        <f>IF(($F$2003&lt;&gt;2)+($N$2003&lt;&gt;2)+($V$2003&lt;&gt;2)+($AD$2003&lt;&gt;2)+($AL$2003&lt;&gt;2)=0,2,IF((($F$2003&lt;&gt;2)*$F$2003+($N$2003&lt;&gt;2)*$N$2003+($V$2003&lt;&gt;2)*$V$2003+($AD$2003&lt;&gt;2)*$AD$2003+($AL$2003&lt;&gt;2)*$AL$2003)/(($F$2003&lt;&gt;2)+($N$2003&lt;&gt;2)+($V$2003&lt;&gt;2)+($AD$2003&lt;&gt;2)+($AL$2003&lt;&gt;2))&gt;=0.5,1,0))</f>
        <v/>
      </c>
      <c r="AU2003" s="8">
        <f>IF(($G$2003&lt;&gt;2)+($O$2003&lt;&gt;2)+($W$2003&lt;&gt;2)+($AE$2003&lt;&gt;2)+($AM$2003&lt;&gt;2)=0,2,IF((($G$2003&lt;&gt;2)*$G$2003+($O$2003&lt;&gt;2)*$O$2003+($W$2003&lt;&gt;2)*$W$2003+($AE$2003&lt;&gt;2)*$AE$2003+($AM$2003&lt;&gt;2)*$AM$2003)/(($G$2003&lt;&gt;2)+($O$2003&lt;&gt;2)+($W$2003&lt;&gt;2)+($AE$2003&lt;&gt;2)+($AM$2003&lt;&gt;2))&gt;=0.5,1,0))</f>
        <v/>
      </c>
      <c r="AV2003" s="8">
        <f>IF(($H$2003&lt;&gt;2)+($P$2003&lt;&gt;2)+($X$2003&lt;&gt;2)+($AF$2003&lt;&gt;2)+($AN$2003&lt;&gt;2)=0,2,IF((($H$2003&lt;&gt;2)*$H$2003+($P$2003&lt;&gt;2)*$P$2003+($X$2003&lt;&gt;2)*$X$2003+($AF$2003&lt;&gt;2)*$AF$2003+($AN$2003&lt;&gt;2)*$AN$2003)/(($H$2003&lt;&gt;2)+($P$2003&lt;&gt;2)+($X$2003&lt;&gt;2)+($AF$2003&lt;&gt;2)+($AN$2003&lt;&gt;2))&gt;=0.5,1,0))</f>
        <v/>
      </c>
      <c r="AX2003" s="16">
        <f>'Ground truth'!$B$19</f>
        <v/>
      </c>
      <c r="AY2003" s="16">
        <f>'Ground truth'!$C$19</f>
        <v/>
      </c>
      <c r="AZ2003" s="16">
        <f>'Ground truth'!$D$19</f>
        <v/>
      </c>
      <c r="BA2003" s="16">
        <f>'Ground truth'!$E$19</f>
        <v/>
      </c>
      <c r="BB2003" s="16">
        <f>'Ground truth'!$F$19</f>
        <v/>
      </c>
      <c r="BC2003" s="16">
        <f>'Ground truth'!$G$19</f>
        <v/>
      </c>
      <c r="BD2003" s="16">
        <f>'Ground truth'!$H$19</f>
        <v/>
      </c>
    </row>
    <row r="2004">
      <c r="A2004" s="3" t="inlineStr">
        <is>
          <t>Housing</t>
        </is>
      </c>
      <c r="B2004" s="8" t="n">
        <v>1</v>
      </c>
      <c r="C2004" s="8" t="n">
        <v>0</v>
      </c>
      <c r="D2004" s="8" t="n">
        <v>0</v>
      </c>
      <c r="E2004" s="8" t="n">
        <v>0</v>
      </c>
      <c r="F2004" s="8" t="n">
        <v>0</v>
      </c>
      <c r="G2004" s="8" t="n">
        <v>0</v>
      </c>
      <c r="H2004" s="8" t="n">
        <v>1</v>
      </c>
      <c r="J2004" s="8" t="n">
        <v>0</v>
      </c>
      <c r="K2004" s="8" t="n">
        <v>0</v>
      </c>
      <c r="L2004" s="8" t="n">
        <v>0</v>
      </c>
      <c r="M2004" s="8" t="n">
        <v>0</v>
      </c>
      <c r="N2004" s="8" t="n">
        <v>0</v>
      </c>
      <c r="O2004" s="8" t="n">
        <v>0</v>
      </c>
      <c r="P2004" s="8" t="n">
        <v>1</v>
      </c>
      <c r="R2004" s="8" t="n">
        <v>0</v>
      </c>
      <c r="S2004" s="8" t="n">
        <v>0</v>
      </c>
      <c r="T2004" s="8" t="n">
        <v>0</v>
      </c>
      <c r="U2004" s="8" t="n">
        <v>0</v>
      </c>
      <c r="V2004" s="8" t="n">
        <v>0</v>
      </c>
      <c r="W2004" s="8" t="n">
        <v>0</v>
      </c>
      <c r="X2004" s="8" t="n">
        <v>1</v>
      </c>
      <c r="Z2004" s="8" t="n">
        <v>0</v>
      </c>
      <c r="AA2004" s="8" t="n">
        <v>0</v>
      </c>
      <c r="AB2004" s="8" t="n">
        <v>0</v>
      </c>
      <c r="AC2004" s="8" t="n">
        <v>0</v>
      </c>
      <c r="AD2004" s="8" t="n">
        <v>0</v>
      </c>
      <c r="AE2004" s="8" t="n">
        <v>0</v>
      </c>
      <c r="AF2004" s="8" t="n">
        <v>1</v>
      </c>
      <c r="AH2004" s="8" t="n">
        <v>0</v>
      </c>
      <c r="AI2004" s="8" t="n">
        <v>0</v>
      </c>
      <c r="AJ2004" s="8" t="n">
        <v>0</v>
      </c>
      <c r="AK2004" s="8" t="n">
        <v>0</v>
      </c>
      <c r="AL2004" s="8" t="n">
        <v>0</v>
      </c>
      <c r="AM2004" s="8" t="n">
        <v>0</v>
      </c>
      <c r="AN2004" s="8" t="n">
        <v>1</v>
      </c>
      <c r="AP2004" s="8">
        <f>IF(($B$2004&lt;&gt;2)+($J$2004&lt;&gt;2)+($R$2004&lt;&gt;2)+($Z$2004&lt;&gt;2)+($AH$2004&lt;&gt;2)=0,2,IF((($B$2004&lt;&gt;2)*$B$2004+($J$2004&lt;&gt;2)*$J$2004+($R$2004&lt;&gt;2)*$R$2004+($Z$2004&lt;&gt;2)*$Z$2004+($AH$2004&lt;&gt;2)*$AH$2004)/(($B$2004&lt;&gt;2)+($J$2004&lt;&gt;2)+($R$2004&lt;&gt;2)+($Z$2004&lt;&gt;2)+($AH$2004&lt;&gt;2))&gt;=0.5,1,0))</f>
        <v/>
      </c>
      <c r="AQ2004" s="8">
        <f>IF(($C$2004&lt;&gt;2)+($K$2004&lt;&gt;2)+($S$2004&lt;&gt;2)+($AA$2004&lt;&gt;2)+($AI$2004&lt;&gt;2)=0,2,IF((($C$2004&lt;&gt;2)*$C$2004+($K$2004&lt;&gt;2)*$K$2004+($S$2004&lt;&gt;2)*$S$2004+($AA$2004&lt;&gt;2)*$AA$2004+($AI$2004&lt;&gt;2)*$AI$2004)/(($C$2004&lt;&gt;2)+($K$2004&lt;&gt;2)+($S$2004&lt;&gt;2)+($AA$2004&lt;&gt;2)+($AI$2004&lt;&gt;2))&gt;=0.5,1,0))</f>
        <v/>
      </c>
      <c r="AR2004" s="8">
        <f>IF(($D$2004&lt;&gt;2)+($L$2004&lt;&gt;2)+($T$2004&lt;&gt;2)+($AB$2004&lt;&gt;2)+($AJ$2004&lt;&gt;2)=0,2,IF((($D$2004&lt;&gt;2)*$D$2004+($L$2004&lt;&gt;2)*$L$2004+($T$2004&lt;&gt;2)*$T$2004+($AB$2004&lt;&gt;2)*$AB$2004+($AJ$2004&lt;&gt;2)*$AJ$2004)/(($D$2004&lt;&gt;2)+($L$2004&lt;&gt;2)+($T$2004&lt;&gt;2)+($AB$2004&lt;&gt;2)+($AJ$2004&lt;&gt;2))&gt;=0.5,1,0))</f>
        <v/>
      </c>
      <c r="AS2004" s="8">
        <f>IF(($E$2004&lt;&gt;2)+($M$2004&lt;&gt;2)+($U$2004&lt;&gt;2)+($AC$2004&lt;&gt;2)+($AK$2004&lt;&gt;2)=0,2,IF((($E$2004&lt;&gt;2)*$E$2004+($M$2004&lt;&gt;2)*$M$2004+($U$2004&lt;&gt;2)*$U$2004+($AC$2004&lt;&gt;2)*$AC$2004+($AK$2004&lt;&gt;2)*$AK$2004)/(($E$2004&lt;&gt;2)+($M$2004&lt;&gt;2)+($U$2004&lt;&gt;2)+($AC$2004&lt;&gt;2)+($AK$2004&lt;&gt;2))&gt;=0.5,1,0))</f>
        <v/>
      </c>
      <c r="AT2004" s="8">
        <f>IF(($F$2004&lt;&gt;2)+($N$2004&lt;&gt;2)+($V$2004&lt;&gt;2)+($AD$2004&lt;&gt;2)+($AL$2004&lt;&gt;2)=0,2,IF((($F$2004&lt;&gt;2)*$F$2004+($N$2004&lt;&gt;2)*$N$2004+($V$2004&lt;&gt;2)*$V$2004+($AD$2004&lt;&gt;2)*$AD$2004+($AL$2004&lt;&gt;2)*$AL$2004)/(($F$2004&lt;&gt;2)+($N$2004&lt;&gt;2)+($V$2004&lt;&gt;2)+($AD$2004&lt;&gt;2)+($AL$2004&lt;&gt;2))&gt;=0.5,1,0))</f>
        <v/>
      </c>
      <c r="AU2004" s="8">
        <f>IF(($G$2004&lt;&gt;2)+($O$2004&lt;&gt;2)+($W$2004&lt;&gt;2)+($AE$2004&lt;&gt;2)+($AM$2004&lt;&gt;2)=0,2,IF((($G$2004&lt;&gt;2)*$G$2004+($O$2004&lt;&gt;2)*$O$2004+($W$2004&lt;&gt;2)*$W$2004+($AE$2004&lt;&gt;2)*$AE$2004+($AM$2004&lt;&gt;2)*$AM$2004)/(($G$2004&lt;&gt;2)+($O$2004&lt;&gt;2)+($W$2004&lt;&gt;2)+($AE$2004&lt;&gt;2)+($AM$2004&lt;&gt;2))&gt;=0.5,1,0))</f>
        <v/>
      </c>
      <c r="AV2004" s="8">
        <f>IF(($H$2004&lt;&gt;2)+($P$2004&lt;&gt;2)+($X$2004&lt;&gt;2)+($AF$2004&lt;&gt;2)+($AN$2004&lt;&gt;2)=0,2,IF((($H$2004&lt;&gt;2)*$H$2004+($P$2004&lt;&gt;2)*$P$2004+($X$2004&lt;&gt;2)*$X$2004+($AF$2004&lt;&gt;2)*$AF$2004+($AN$2004&lt;&gt;2)*$AN$2004)/(($H$2004&lt;&gt;2)+($P$2004&lt;&gt;2)+($X$2004&lt;&gt;2)+($AF$2004&lt;&gt;2)+($AN$2004&lt;&gt;2))&gt;=0.5,1,0))</f>
        <v/>
      </c>
      <c r="AX2004" s="16">
        <f>'Ground truth'!$B$20</f>
        <v/>
      </c>
      <c r="AY2004" s="16">
        <f>'Ground truth'!$C$20</f>
        <v/>
      </c>
      <c r="AZ2004" s="16">
        <f>'Ground truth'!$D$20</f>
        <v/>
      </c>
      <c r="BA2004" s="16">
        <f>'Ground truth'!$E$20</f>
        <v/>
      </c>
      <c r="BB2004" s="16">
        <f>'Ground truth'!$F$20</f>
        <v/>
      </c>
      <c r="BC2004" s="16">
        <f>'Ground truth'!$G$20</f>
        <v/>
      </c>
      <c r="BD2004" s="16">
        <f>'Ground truth'!$H$20</f>
        <v/>
      </c>
    </row>
    <row r="2006">
      <c r="A2006" s="17" t="inlineStr">
        <is>
          <t>metrics — confident-only (unsure excluded from denominators)</t>
        </is>
      </c>
      <c r="B2006" s="10" t="inlineStr">
        <is>
          <t>run 1</t>
        </is>
      </c>
      <c r="C2006" s="10" t="inlineStr">
        <is>
          <t>run 2</t>
        </is>
      </c>
      <c r="D2006" s="10" t="inlineStr">
        <is>
          <t>run 3</t>
        </is>
      </c>
      <c r="E2006" s="10" t="inlineStr">
        <is>
          <t>run 4</t>
        </is>
      </c>
      <c r="F2006" s="10" t="inlineStr">
        <is>
          <t>run 5</t>
        </is>
      </c>
      <c r="G2006" s="10" t="inlineStr">
        <is>
          <t>avg-matrix</t>
        </is>
      </c>
      <c r="H2006" s="10" t="inlineStr">
        <is>
          <t>mean</t>
        </is>
      </c>
      <c r="I2006" s="10" t="inlineStr">
        <is>
          <t>std (pop.)</t>
        </is>
      </c>
      <c r="J2006" s="17" t="inlineStr">
        <is>
          <t>notes</t>
        </is>
      </c>
    </row>
    <row r="2007">
      <c r="A2007" s="7" t="inlineStr">
        <is>
          <t>TP</t>
        </is>
      </c>
      <c r="B2007" s="7">
        <f>SUMPRODUCT(($B$1998:$H$2004=1)*('Ground truth'!$B$14:$H$20=1))</f>
        <v/>
      </c>
      <c r="C2007" s="7">
        <f>SUMPRODUCT(($J$1998:$P$2004=1)*('Ground truth'!$B$14:$H$20=1))</f>
        <v/>
      </c>
      <c r="D2007" s="7">
        <f>SUMPRODUCT(($R$1998:$X$2004=1)*('Ground truth'!$B$14:$H$20=1))</f>
        <v/>
      </c>
      <c r="E2007" s="7">
        <f>SUMPRODUCT(($Z$1998:$AF$2004=1)*('Ground truth'!$B$14:$H$20=1))</f>
        <v/>
      </c>
      <c r="F2007" s="7">
        <f>SUMPRODUCT(($AH$1998:$AN$2004=1)*('Ground truth'!$B$14:$H$20=1))</f>
        <v/>
      </c>
      <c r="G2007" s="7">
        <f>SUMPRODUCT(($AP$1998:$AV$2004=1)*('Ground truth'!$B$14:$H$20=1))</f>
        <v/>
      </c>
      <c r="H2007" s="12">
        <f>AVERAGE($B$2007:$F$2007)</f>
        <v/>
      </c>
      <c r="I2007" s="12">
        <f>STDEV.P($B$2007:$F$2007)</f>
        <v/>
      </c>
    </row>
    <row r="2008">
      <c r="A2008" s="7" t="inlineStr">
        <is>
          <t>TN</t>
        </is>
      </c>
      <c r="B2008" s="7">
        <f>SUMPRODUCT(($B$1998:$H$2004=0)*('Ground truth'!$B$14:$H$20=0))</f>
        <v/>
      </c>
      <c r="C2008" s="7">
        <f>SUMPRODUCT(($J$1998:$P$2004=0)*('Ground truth'!$B$14:$H$20=0))</f>
        <v/>
      </c>
      <c r="D2008" s="7">
        <f>SUMPRODUCT(($R$1998:$X$2004=0)*('Ground truth'!$B$14:$H$20=0))</f>
        <v/>
      </c>
      <c r="E2008" s="7">
        <f>SUMPRODUCT(($Z$1998:$AF$2004=0)*('Ground truth'!$B$14:$H$20=0))</f>
        <v/>
      </c>
      <c r="F2008" s="7">
        <f>SUMPRODUCT(($AH$1998:$AN$2004=0)*('Ground truth'!$B$14:$H$20=0))</f>
        <v/>
      </c>
      <c r="G2008" s="7">
        <f>SUMPRODUCT(($AP$1998:$AV$2004=0)*('Ground truth'!$B$14:$H$20=0))</f>
        <v/>
      </c>
      <c r="H2008" s="12">
        <f>AVERAGE($B$2008:$F$2008)</f>
        <v/>
      </c>
      <c r="I2008" s="12">
        <f>STDEV.P($B$2008:$F$2008)</f>
        <v/>
      </c>
    </row>
    <row r="2009">
      <c r="A2009" s="7" t="inlineStr">
        <is>
          <t>FP</t>
        </is>
      </c>
      <c r="B2009" s="7">
        <f>SUMPRODUCT(($B$1998:$H$2004=1)*('Ground truth'!$B$14:$H$20=0))</f>
        <v/>
      </c>
      <c r="C2009" s="7">
        <f>SUMPRODUCT(($J$1998:$P$2004=1)*('Ground truth'!$B$14:$H$20=0))</f>
        <v/>
      </c>
      <c r="D2009" s="7">
        <f>SUMPRODUCT(($R$1998:$X$2004=1)*('Ground truth'!$B$14:$H$20=0))</f>
        <v/>
      </c>
      <c r="E2009" s="7">
        <f>SUMPRODUCT(($Z$1998:$AF$2004=1)*('Ground truth'!$B$14:$H$20=0))</f>
        <v/>
      </c>
      <c r="F2009" s="7">
        <f>SUMPRODUCT(($AH$1998:$AN$2004=1)*('Ground truth'!$B$14:$H$20=0))</f>
        <v/>
      </c>
      <c r="G2009" s="7">
        <f>SUMPRODUCT(($AP$1998:$AV$2004=1)*('Ground truth'!$B$14:$H$20=0))</f>
        <v/>
      </c>
      <c r="H2009" s="12">
        <f>AVERAGE($B$2009:$F$2009)</f>
        <v/>
      </c>
      <c r="I2009" s="12">
        <f>STDEV.P($B$2009:$F$2009)</f>
        <v/>
      </c>
    </row>
    <row r="2010">
      <c r="A2010" s="7" t="inlineStr">
        <is>
          <t>FN</t>
        </is>
      </c>
      <c r="B2010" s="7">
        <f>SUMPRODUCT(($B$1998:$H$2004=0)*('Ground truth'!$B$14:$H$20=1))</f>
        <v/>
      </c>
      <c r="C2010" s="7">
        <f>SUMPRODUCT(($J$1998:$P$2004=0)*('Ground truth'!$B$14:$H$20=1))</f>
        <v/>
      </c>
      <c r="D2010" s="7">
        <f>SUMPRODUCT(($R$1998:$X$2004=0)*('Ground truth'!$B$14:$H$20=1))</f>
        <v/>
      </c>
      <c r="E2010" s="7">
        <f>SUMPRODUCT(($Z$1998:$AF$2004=0)*('Ground truth'!$B$14:$H$20=1))</f>
        <v/>
      </c>
      <c r="F2010" s="7">
        <f>SUMPRODUCT(($AH$1998:$AN$2004=0)*('Ground truth'!$B$14:$H$20=1))</f>
        <v/>
      </c>
      <c r="G2010" s="7">
        <f>SUMPRODUCT(($AP$1998:$AV$2004=0)*('Ground truth'!$B$14:$H$20=1))</f>
        <v/>
      </c>
      <c r="H2010" s="12">
        <f>AVERAGE($B$2010:$F$2010)</f>
        <v/>
      </c>
      <c r="I2010" s="12">
        <f>STDEV.P($B$2010:$F$2010)</f>
        <v/>
      </c>
    </row>
    <row r="2011">
      <c r="A2011" s="4" t="inlineStr">
        <is>
          <t>Precision</t>
        </is>
      </c>
      <c r="B2011" s="12">
        <f>IFERROR($B$2007/($B$2007+$B$2009),0)</f>
        <v/>
      </c>
      <c r="C2011" s="12">
        <f>IFERROR($C$2007/($C$2007+$C$2009),0)</f>
        <v/>
      </c>
      <c r="D2011" s="12">
        <f>IFERROR($D$2007/($D$2007+$D$2009),0)</f>
        <v/>
      </c>
      <c r="E2011" s="12">
        <f>IFERROR($E$2007/($E$2007+$E$2009),0)</f>
        <v/>
      </c>
      <c r="F2011" s="12">
        <f>IFERROR($F$2007/($F$2007+$F$2009),0)</f>
        <v/>
      </c>
      <c r="G2011" s="12">
        <f>IFERROR($G$2007/($G$2007+$G$2009),0)</f>
        <v/>
      </c>
      <c r="H2011" s="18">
        <f>AVERAGE($B$2011:$F$2011)</f>
        <v/>
      </c>
      <c r="I2011" s="18">
        <f>STDEV.P($B$2011:$F$2011)</f>
        <v/>
      </c>
    </row>
    <row r="2012">
      <c r="A2012" s="4" t="inlineStr">
        <is>
          <t>Recall</t>
        </is>
      </c>
      <c r="B2012" s="12">
        <f>IFERROR($B$2007/($B$2007+$B$2010),0)</f>
        <v/>
      </c>
      <c r="C2012" s="12">
        <f>IFERROR($C$2007/($C$2007+$C$2010),0)</f>
        <v/>
      </c>
      <c r="D2012" s="12">
        <f>IFERROR($D$2007/($D$2007+$D$2010),0)</f>
        <v/>
      </c>
      <c r="E2012" s="12">
        <f>IFERROR($E$2007/($E$2007+$E$2010),0)</f>
        <v/>
      </c>
      <c r="F2012" s="12">
        <f>IFERROR($F$2007/($F$2007+$F$2010),0)</f>
        <v/>
      </c>
      <c r="G2012" s="12">
        <f>IFERROR($G$2007/($G$2007+$G$2010),0)</f>
        <v/>
      </c>
      <c r="H2012" s="18">
        <f>AVERAGE($B$2012:$F$2012)</f>
        <v/>
      </c>
      <c r="I2012" s="18">
        <f>STDEV.P($B$2012:$F$2012)</f>
        <v/>
      </c>
    </row>
    <row r="2013">
      <c r="A2013" s="4" t="inlineStr">
        <is>
          <t>F1</t>
        </is>
      </c>
      <c r="B2013" s="12">
        <f>IFERROR(2*$B$2011*$B$2012/($B$2011+$B$2012),0)</f>
        <v/>
      </c>
      <c r="C2013" s="12">
        <f>IFERROR(2*$C$2011*$C$2012/($C$2011+$C$2012),0)</f>
        <v/>
      </c>
      <c r="D2013" s="12">
        <f>IFERROR(2*$D$2011*$D$2012/($D$2011+$D$2012),0)</f>
        <v/>
      </c>
      <c r="E2013" s="12">
        <f>IFERROR(2*$E$2011*$E$2012/($E$2011+$E$2012),0)</f>
        <v/>
      </c>
      <c r="F2013" s="12">
        <f>IFERROR(2*$F$2011*$F$2012/($F$2011+$F$2012),0)</f>
        <v/>
      </c>
      <c r="G2013" s="12">
        <f>IFERROR(2*$G$2011*$G$2012/($G$2011+$G$2012),0)</f>
        <v/>
      </c>
      <c r="H2013" s="18">
        <f>AVERAGE($B$2013:$F$2013)</f>
        <v/>
      </c>
      <c r="I2013" s="18">
        <f>STDEV.P($B$2013:$F$2013)</f>
        <v/>
      </c>
    </row>
    <row r="2014">
      <c r="A2014" s="4" t="inlineStr">
        <is>
          <t>Accuracy</t>
        </is>
      </c>
      <c r="B2014" s="12">
        <f>IFERROR(($B$2007+$B$2008)/($B$2007+$B$2008+$B$2009+$B$2010),0)</f>
        <v/>
      </c>
      <c r="C2014" s="12">
        <f>IFERROR(($C$2007+$C$2008)/($C$2007+$C$2008+$C$2009+$C$2010),0)</f>
        <v/>
      </c>
      <c r="D2014" s="12">
        <f>IFERROR(($D$2007+$D$2008)/($D$2007+$D$2008+$D$2009+$D$2010),0)</f>
        <v/>
      </c>
      <c r="E2014" s="12">
        <f>IFERROR(($E$2007+$E$2008)/($E$2007+$E$2008+$E$2009+$E$2010),0)</f>
        <v/>
      </c>
      <c r="F2014" s="12">
        <f>IFERROR(($F$2007+$F$2008)/($F$2007+$F$2008+$F$2009+$F$2010),0)</f>
        <v/>
      </c>
      <c r="G2014" s="12">
        <f>IFERROR(($G$2007+$G$2008)/($G$2007+$G$2008+$G$2009+$G$2010),0)</f>
        <v/>
      </c>
      <c r="H2014" s="18">
        <f>AVERAGE($B$2014:$F$2014)</f>
        <v/>
      </c>
      <c r="I2014" s="18">
        <f>STDEV.P($B$2014:$F$2014)</f>
        <v/>
      </c>
    </row>
    <row r="2015">
      <c r="A2015" s="4" t="inlineStr">
        <is>
          <t>Edit distance</t>
        </is>
      </c>
      <c r="B2015" s="12">
        <f>SUMPRODUCT(ABS('Ground truth'!$B$14:$H$20-$B$1998:$H$2004))</f>
        <v/>
      </c>
      <c r="C2015" s="12">
        <f>SUMPRODUCT(ABS('Ground truth'!$B$14:$H$20-$J$1998:$P$2004))</f>
        <v/>
      </c>
      <c r="D2015" s="12">
        <f>SUMPRODUCT(ABS('Ground truth'!$B$14:$H$20-$R$1998:$X$2004))</f>
        <v/>
      </c>
      <c r="E2015" s="12">
        <f>SUMPRODUCT(ABS('Ground truth'!$B$14:$H$20-$Z$1998:$AF$2004))</f>
        <v/>
      </c>
      <c r="F2015" s="12">
        <f>SUMPRODUCT(ABS('Ground truth'!$B$14:$H$20-$AH$1998:$AN$2004))</f>
        <v/>
      </c>
      <c r="G2015" s="12">
        <f>SUMPRODUCT(ABS('Ground truth'!$B$14:$H$20-$AP$1998:$AV$2004))</f>
        <v/>
      </c>
      <c r="H2015" s="18">
        <f>AVERAGE($B$2015:$F$2015)</f>
        <v/>
      </c>
      <c r="I2015" s="18">
        <f>STDEV.P($B$2015:$F$2015)</f>
        <v/>
      </c>
    </row>
    <row r="2016">
      <c r="A2016" s="4" t="inlineStr">
        <is>
          <t>Spectral distance</t>
        </is>
      </c>
      <c r="B2016" s="12">
        <f>SQRT(SUMPRODUCT(('Ground truth'!$K$14:$K$20-$B$2027:$B$2033)^2))</f>
        <v/>
      </c>
      <c r="C2016" s="12">
        <f>SQRT(SUMPRODUCT(('Ground truth'!$K$14:$K$20-$C$2027:$C$2033)^2))</f>
        <v/>
      </c>
      <c r="D2016" s="12">
        <f>SQRT(SUMPRODUCT(('Ground truth'!$K$14:$K$20-$D$2027:$D$2033)^2))</f>
        <v/>
      </c>
      <c r="E2016" s="12">
        <f>SQRT(SUMPRODUCT(('Ground truth'!$K$14:$K$20-$E$2027:$E$2033)^2))</f>
        <v/>
      </c>
      <c r="F2016" s="12">
        <f>SQRT(SUMPRODUCT(('Ground truth'!$K$14:$K$20-$F$2027:$F$2033)^2))</f>
        <v/>
      </c>
      <c r="G2016" s="12">
        <f>SQRT(SUMPRODUCT(('Ground truth'!$K$14:$K$20-$G$2027:$G$2033)^2))</f>
        <v/>
      </c>
      <c r="H2016" s="18">
        <f>AVERAGE($B$2016:$F$2016)</f>
        <v/>
      </c>
      <c r="I2016" s="18">
        <f>STDEV.P($B$2016:$F$2016)</f>
        <v/>
      </c>
    </row>
    <row r="2017">
      <c r="A2017" s="4" t="inlineStr">
        <is>
          <t>Unsure cells</t>
        </is>
      </c>
      <c r="B2017" s="7">
        <f>COUNTIF($B$1998:$H$2004,2)</f>
        <v/>
      </c>
      <c r="C2017" s="7">
        <f>COUNTIF($J$1998:$P$2004,2)</f>
        <v/>
      </c>
      <c r="D2017" s="7">
        <f>COUNTIF($R$1998:$X$2004,2)</f>
        <v/>
      </c>
      <c r="E2017" s="7">
        <f>COUNTIF($Z$1998:$AF$2004,2)</f>
        <v/>
      </c>
      <c r="F2017" s="7">
        <f>COUNTIF($AH$1998:$AN$2004,2)</f>
        <v/>
      </c>
      <c r="G2017" s="7">
        <f>COUNTIF($AP$1998:$AV$2004,2)</f>
        <v/>
      </c>
      <c r="H2017" s="12">
        <f>AVERAGE($B$2017:$F$2017)</f>
        <v/>
      </c>
      <c r="I2017" s="12">
        <f>STDEV.P($B$2017:$F$2017)</f>
        <v/>
      </c>
    </row>
    <row r="2018">
      <c r="A2018" s="3" t="inlineStr">
        <is>
          <t>eigenvalues (real part, numpy order; pasted)</t>
        </is>
      </c>
    </row>
    <row r="2019">
      <c r="A2019" s="3" t="inlineStr">
        <is>
          <t xml:space="preserve">  λ1</t>
        </is>
      </c>
      <c r="B2019" s="19" t="n">
        <v>4.144791864877347</v>
      </c>
      <c r="C2019" s="19" t="n">
        <v>4.690306445883317</v>
      </c>
      <c r="D2019" s="19" t="n">
        <v>4.690306445883317</v>
      </c>
      <c r="E2019" s="19" t="n">
        <v>4.690306445883317</v>
      </c>
      <c r="F2019" s="19" t="n">
        <v>4.690306445883317</v>
      </c>
      <c r="G2019" s="19" t="n">
        <v>4.690306445883317</v>
      </c>
    </row>
    <row r="2020">
      <c r="A2020" s="3" t="inlineStr">
        <is>
          <t xml:space="preserve">  λ2</t>
        </is>
      </c>
      <c r="B2020" s="19" t="n">
        <v>-1.215786776991289</v>
      </c>
      <c r="C2020" s="19" t="n">
        <v>1.753441478306286</v>
      </c>
      <c r="D2020" s="19" t="n">
        <v>1.753441478306286</v>
      </c>
      <c r="E2020" s="19" t="n">
        <v>1.753441478306286</v>
      </c>
      <c r="F2020" s="19" t="n">
        <v>1.753441478306286</v>
      </c>
      <c r="G2020" s="19" t="n">
        <v>1.753441478306286</v>
      </c>
    </row>
    <row r="2021">
      <c r="A2021" s="3" t="inlineStr">
        <is>
          <t xml:space="preserve">  λ3</t>
        </is>
      </c>
      <c r="B2021" s="19" t="n">
        <v>-0.341057213078174</v>
      </c>
      <c r="C2021" s="19" t="n">
        <v>-0.8653070649692147</v>
      </c>
      <c r="D2021" s="19" t="n">
        <v>-0.8653070649692147</v>
      </c>
      <c r="E2021" s="19" t="n">
        <v>-0.8653070649692147</v>
      </c>
      <c r="F2021" s="19" t="n">
        <v>-0.8653070649692147</v>
      </c>
      <c r="G2021" s="19" t="n">
        <v>-0.8653070649692147</v>
      </c>
    </row>
    <row r="2022">
      <c r="A2022" s="3" t="inlineStr">
        <is>
          <t xml:space="preserve">  λ4</t>
        </is>
      </c>
      <c r="B2022" s="19" t="n">
        <v>1.841973463953251</v>
      </c>
      <c r="C2022" s="19" t="n">
        <v>6.706681453908933e-17</v>
      </c>
      <c r="D2022" s="19" t="n">
        <v>6.706681453908933e-17</v>
      </c>
      <c r="E2022" s="19" t="n">
        <v>6.706681453908933e-17</v>
      </c>
      <c r="F2022" s="19" t="n">
        <v>6.706681453908933e-17</v>
      </c>
      <c r="G2022" s="19" t="n">
        <v>6.706681453908933e-17</v>
      </c>
    </row>
    <row r="2023">
      <c r="A2023" s="3" t="inlineStr">
        <is>
          <t xml:space="preserve">  λ5</t>
        </is>
      </c>
      <c r="B2023" s="19" t="n">
        <v>1.333128348936821</v>
      </c>
      <c r="C2023" s="19" t="n">
        <v>0.4215591407796136</v>
      </c>
      <c r="D2023" s="19" t="n">
        <v>0.4215591407796136</v>
      </c>
      <c r="E2023" s="19" t="n">
        <v>0.4215591407796136</v>
      </c>
      <c r="F2023" s="19" t="n">
        <v>0.4215591407796136</v>
      </c>
      <c r="G2023" s="19" t="n">
        <v>0.4215591407796136</v>
      </c>
    </row>
    <row r="2024">
      <c r="A2024" s="3" t="inlineStr">
        <is>
          <t xml:space="preserve">  λ6</t>
        </is>
      </c>
      <c r="B2024" s="19" t="n">
        <v>0.2369503123020386</v>
      </c>
      <c r="C2024" s="19" t="n">
        <v>9.256300009021791e-18</v>
      </c>
      <c r="D2024" s="19" t="n">
        <v>9.256300009021791e-18</v>
      </c>
      <c r="E2024" s="19" t="n">
        <v>9.256300009021791e-18</v>
      </c>
      <c r="F2024" s="19" t="n">
        <v>9.256300009021791e-18</v>
      </c>
      <c r="G2024" s="19" t="n">
        <v>9.256300009021791e-18</v>
      </c>
    </row>
    <row r="2025">
      <c r="A2025" s="3" t="inlineStr">
        <is>
          <t xml:space="preserve">  λ7</t>
        </is>
      </c>
      <c r="B2025" s="19" t="n">
        <v>0.9999999999999997</v>
      </c>
      <c r="C2025" s="19" t="n">
        <v>1</v>
      </c>
      <c r="D2025" s="19" t="n">
        <v>1</v>
      </c>
      <c r="E2025" s="19" t="n">
        <v>1</v>
      </c>
      <c r="F2025" s="19" t="n">
        <v>1</v>
      </c>
      <c r="G2025" s="19" t="n">
        <v>1</v>
      </c>
    </row>
    <row r="2026">
      <c r="A2026" s="3" t="inlineStr">
        <is>
          <t>eigenvalues sorted desc (LARGE)</t>
        </is>
      </c>
    </row>
    <row r="2027">
      <c r="A2027" s="3" t="inlineStr">
        <is>
          <t xml:space="preserve">  λ(1)</t>
        </is>
      </c>
      <c r="B2027" s="19">
        <f>LARGE($B$2019:$B$2025,1)</f>
        <v/>
      </c>
      <c r="C2027" s="19">
        <f>LARGE($C$2019:$C$2025,1)</f>
        <v/>
      </c>
      <c r="D2027" s="19">
        <f>LARGE($D$2019:$D$2025,1)</f>
        <v/>
      </c>
      <c r="E2027" s="19">
        <f>LARGE($E$2019:$E$2025,1)</f>
        <v/>
      </c>
      <c r="F2027" s="19">
        <f>LARGE($F$2019:$F$2025,1)</f>
        <v/>
      </c>
      <c r="G2027" s="19">
        <f>LARGE($G$2019:$G$2025,1)</f>
        <v/>
      </c>
    </row>
    <row r="2028">
      <c r="A2028" s="3" t="inlineStr">
        <is>
          <t xml:space="preserve">  λ(2)</t>
        </is>
      </c>
      <c r="B2028" s="19">
        <f>LARGE($B$2019:$B$2025,2)</f>
        <v/>
      </c>
      <c r="C2028" s="19">
        <f>LARGE($C$2019:$C$2025,2)</f>
        <v/>
      </c>
      <c r="D2028" s="19">
        <f>LARGE($D$2019:$D$2025,2)</f>
        <v/>
      </c>
      <c r="E2028" s="19">
        <f>LARGE($E$2019:$E$2025,2)</f>
        <v/>
      </c>
      <c r="F2028" s="19">
        <f>LARGE($F$2019:$F$2025,2)</f>
        <v/>
      </c>
      <c r="G2028" s="19">
        <f>LARGE($G$2019:$G$2025,2)</f>
        <v/>
      </c>
    </row>
    <row r="2029">
      <c r="A2029" s="3" t="inlineStr">
        <is>
          <t xml:space="preserve">  λ(3)</t>
        </is>
      </c>
      <c r="B2029" s="19">
        <f>LARGE($B$2019:$B$2025,3)</f>
        <v/>
      </c>
      <c r="C2029" s="19">
        <f>LARGE($C$2019:$C$2025,3)</f>
        <v/>
      </c>
      <c r="D2029" s="19">
        <f>LARGE($D$2019:$D$2025,3)</f>
        <v/>
      </c>
      <c r="E2029" s="19">
        <f>LARGE($E$2019:$E$2025,3)</f>
        <v/>
      </c>
      <c r="F2029" s="19">
        <f>LARGE($F$2019:$F$2025,3)</f>
        <v/>
      </c>
      <c r="G2029" s="19">
        <f>LARGE($G$2019:$G$2025,3)</f>
        <v/>
      </c>
    </row>
    <row r="2030">
      <c r="A2030" s="3" t="inlineStr">
        <is>
          <t xml:space="preserve">  λ(4)</t>
        </is>
      </c>
      <c r="B2030" s="19">
        <f>LARGE($B$2019:$B$2025,4)</f>
        <v/>
      </c>
      <c r="C2030" s="19">
        <f>LARGE($C$2019:$C$2025,4)</f>
        <v/>
      </c>
      <c r="D2030" s="19">
        <f>LARGE($D$2019:$D$2025,4)</f>
        <v/>
      </c>
      <c r="E2030" s="19">
        <f>LARGE($E$2019:$E$2025,4)</f>
        <v/>
      </c>
      <c r="F2030" s="19">
        <f>LARGE($F$2019:$F$2025,4)</f>
        <v/>
      </c>
      <c r="G2030" s="19">
        <f>LARGE($G$2019:$G$2025,4)</f>
        <v/>
      </c>
    </row>
    <row r="2031">
      <c r="A2031" s="3" t="inlineStr">
        <is>
          <t xml:space="preserve">  λ(5)</t>
        </is>
      </c>
      <c r="B2031" s="19">
        <f>LARGE($B$2019:$B$2025,5)</f>
        <v/>
      </c>
      <c r="C2031" s="19">
        <f>LARGE($C$2019:$C$2025,5)</f>
        <v/>
      </c>
      <c r="D2031" s="19">
        <f>LARGE($D$2019:$D$2025,5)</f>
        <v/>
      </c>
      <c r="E2031" s="19">
        <f>LARGE($E$2019:$E$2025,5)</f>
        <v/>
      </c>
      <c r="F2031" s="19">
        <f>LARGE($F$2019:$F$2025,5)</f>
        <v/>
      </c>
      <c r="G2031" s="19">
        <f>LARGE($G$2019:$G$2025,5)</f>
        <v/>
      </c>
    </row>
    <row r="2032">
      <c r="A2032" s="3" t="inlineStr">
        <is>
          <t xml:space="preserve">  λ(6)</t>
        </is>
      </c>
      <c r="B2032" s="19">
        <f>LARGE($B$2019:$B$2025,6)</f>
        <v/>
      </c>
      <c r="C2032" s="19">
        <f>LARGE($C$2019:$C$2025,6)</f>
        <v/>
      </c>
      <c r="D2032" s="19">
        <f>LARGE($D$2019:$D$2025,6)</f>
        <v/>
      </c>
      <c r="E2032" s="19">
        <f>LARGE($E$2019:$E$2025,6)</f>
        <v/>
      </c>
      <c r="F2032" s="19">
        <f>LARGE($F$2019:$F$2025,6)</f>
        <v/>
      </c>
      <c r="G2032" s="19">
        <f>LARGE($G$2019:$G$2025,6)</f>
        <v/>
      </c>
    </row>
    <row r="2033">
      <c r="A2033" s="3" t="inlineStr">
        <is>
          <t xml:space="preserve">  λ(7)</t>
        </is>
      </c>
      <c r="B2033" s="19">
        <f>LARGE($B$2019:$B$2025,7)</f>
        <v/>
      </c>
      <c r="C2033" s="19">
        <f>LARGE($C$2019:$C$2025,7)</f>
        <v/>
      </c>
      <c r="D2033" s="19">
        <f>LARGE($D$2019:$D$2025,7)</f>
        <v/>
      </c>
      <c r="E2033" s="19">
        <f>LARGE($E$2019:$E$2025,7)</f>
        <v/>
      </c>
      <c r="F2033" s="19">
        <f>LARGE($F$2019:$F$2025,7)</f>
        <v/>
      </c>
      <c r="G2033" s="19">
        <f>LARGE($G$2019:$G$2025,7)</f>
        <v/>
      </c>
    </row>
    <row r="2034">
      <c r="A2034" s="3" t="inlineStr">
        <is>
          <t>check: Σeig − trace (→0)</t>
        </is>
      </c>
      <c r="B2034" s="3">
        <f>ROUND(SUM($B$2019:$B$2025)-($B$1998+$C$1999+$D$2000+$E$2001+$F$2002+$G$2003+$H$2004),6)</f>
        <v/>
      </c>
      <c r="C2034" s="3">
        <f>ROUND(SUM($C$2019:$C$2025)-($J$1998+$K$1999+$L$2000+$M$2001+$N$2002+$O$2003+$P$2004),6)</f>
        <v/>
      </c>
      <c r="D2034" s="3">
        <f>ROUND(SUM($D$2019:$D$2025)-($R$1998+$S$1999+$T$2000+$U$2001+$V$2002+$W$2003+$X$2004),6)</f>
        <v/>
      </c>
      <c r="E2034" s="3">
        <f>ROUND(SUM($E$2019:$E$2025)-($Z$1998+$AA$1999+$AB$2000+$AC$2001+$AD$2002+$AE$2003+$AF$2004),6)</f>
        <v/>
      </c>
      <c r="F2034" s="3">
        <f>ROUND(SUM($F$2019:$F$2025)-($AH$1998+$AI$1999+$AJ$2000+$AK$2001+$AL$2002+$AM$2003+$AN$2004),6)</f>
        <v/>
      </c>
      <c r="G2034" s="3">
        <f>ROUND(SUM($G$2019:$G$2025)-($AP$1998+$AQ$1999+$AR$2000+$AS$2001+$AT$2002+$AU$2003+$AV$2004),6)</f>
        <v/>
      </c>
    </row>
    <row r="2035">
      <c r="A2035" s="3" t="inlineStr">
        <is>
          <t>check: Πeig − det (→0)</t>
        </is>
      </c>
      <c r="B2035" s="3">
        <f>ROUND(MDETERM($B$1998:$H$2004)-PRODUCT($B$2019:$B$2025),6)</f>
        <v/>
      </c>
      <c r="C2035" s="3">
        <f>ROUND(MDETERM($J$1998:$P$2004)-PRODUCT($C$2019:$C$2025),6)</f>
        <v/>
      </c>
      <c r="D2035" s="3">
        <f>ROUND(MDETERM($R$1998:$X$2004)-PRODUCT($D$2019:$D$2025),6)</f>
        <v/>
      </c>
      <c r="E2035" s="3">
        <f>ROUND(MDETERM($Z$1998:$AF$2004)-PRODUCT($E$2019:$E$2025),6)</f>
        <v/>
      </c>
      <c r="F2035" s="3">
        <f>ROUND(MDETERM($AH$1998:$AN$2004)-PRODUCT($F$2019:$F$2025),6)</f>
        <v/>
      </c>
      <c r="G2035" s="3">
        <f>ROUND(MDETERM($AP$1998:$AV$2004)-PRODUCT($G$2019:$G$2025),6)</f>
        <v/>
      </c>
    </row>
    <row r="2036">
      <c r="A2036" s="3" t="inlineStr">
        <is>
          <t>complex eigenvalues?</t>
        </is>
      </c>
      <c r="B2036" s="3" t="inlineStr"/>
      <c r="C2036" s="3" t="inlineStr"/>
      <c r="D2036" s="3" t="inlineStr"/>
      <c r="E2036" s="3" t="inlineStr"/>
      <c r="F2036" s="3" t="inlineStr"/>
      <c r="G2036" s="3" t="inlineStr"/>
    </row>
    <row r="2037">
      <c r="A2037" s="3" t="inlineStr">
        <is>
          <t>check: det(M − λᵢI) per sorted λ (→0)</t>
        </is>
      </c>
    </row>
    <row r="2038">
      <c r="A2038" s="3" t="inlineStr">
        <is>
          <t xml:space="preserve">  det(M − λ(1)I)</t>
        </is>
      </c>
      <c r="B2038" s="3">
        <f t="array" ref="B2038">ROUND(MDETERM($B$1998:$H$2004-$B$2027*MUNIT(7)),6)</f>
        <v/>
      </c>
      <c r="C2038" s="3">
        <f t="array" ref="C2038">ROUND(MDETERM($J$1998:$P$2004-$C$2027*MUNIT(7)),6)</f>
        <v/>
      </c>
      <c r="D2038" s="3">
        <f t="array" ref="D2038">ROUND(MDETERM($R$1998:$X$2004-$D$2027*MUNIT(7)),6)</f>
        <v/>
      </c>
      <c r="E2038" s="3">
        <f t="array" ref="E2038">ROUND(MDETERM($Z$1998:$AF$2004-$E$2027*MUNIT(7)),6)</f>
        <v/>
      </c>
      <c r="F2038" s="3">
        <f t="array" ref="F2038">ROUND(MDETERM($AH$1998:$AN$2004-$F$2027*MUNIT(7)),6)</f>
        <v/>
      </c>
      <c r="G2038" s="3">
        <f t="array" ref="G2038">ROUND(MDETERM($AP$1998:$AV$2004-$G$2027*MUNIT(7)),6)</f>
        <v/>
      </c>
    </row>
    <row r="2039">
      <c r="A2039" s="3" t="inlineStr">
        <is>
          <t xml:space="preserve">  det(M − λ(2)I)</t>
        </is>
      </c>
      <c r="B2039" s="3">
        <f t="array" ref="B2039">ROUND(MDETERM($B$1998:$H$2004-$B$2028*MUNIT(7)),6)</f>
        <v/>
      </c>
      <c r="C2039" s="3">
        <f t="array" ref="C2039">ROUND(MDETERM($J$1998:$P$2004-$C$2028*MUNIT(7)),6)</f>
        <v/>
      </c>
      <c r="D2039" s="3">
        <f t="array" ref="D2039">ROUND(MDETERM($R$1998:$X$2004-$D$2028*MUNIT(7)),6)</f>
        <v/>
      </c>
      <c r="E2039" s="3">
        <f t="array" ref="E2039">ROUND(MDETERM($Z$1998:$AF$2004-$E$2028*MUNIT(7)),6)</f>
        <v/>
      </c>
      <c r="F2039" s="3">
        <f t="array" ref="F2039">ROUND(MDETERM($AH$1998:$AN$2004-$F$2028*MUNIT(7)),6)</f>
        <v/>
      </c>
      <c r="G2039" s="3">
        <f t="array" ref="G2039">ROUND(MDETERM($AP$1998:$AV$2004-$G$2028*MUNIT(7)),6)</f>
        <v/>
      </c>
    </row>
    <row r="2040">
      <c r="A2040" s="3" t="inlineStr">
        <is>
          <t xml:space="preserve">  det(M − λ(3)I)</t>
        </is>
      </c>
      <c r="B2040" s="3">
        <f t="array" ref="B2040">ROUND(MDETERM($B$1998:$H$2004-$B$2029*MUNIT(7)),6)</f>
        <v/>
      </c>
      <c r="C2040" s="3">
        <f t="array" ref="C2040">ROUND(MDETERM($J$1998:$P$2004-$C$2029*MUNIT(7)),6)</f>
        <v/>
      </c>
      <c r="D2040" s="3">
        <f t="array" ref="D2040">ROUND(MDETERM($R$1998:$X$2004-$D$2029*MUNIT(7)),6)</f>
        <v/>
      </c>
      <c r="E2040" s="3">
        <f t="array" ref="E2040">ROUND(MDETERM($Z$1998:$AF$2004-$E$2029*MUNIT(7)),6)</f>
        <v/>
      </c>
      <c r="F2040" s="3">
        <f t="array" ref="F2040">ROUND(MDETERM($AH$1998:$AN$2004-$F$2029*MUNIT(7)),6)</f>
        <v/>
      </c>
      <c r="G2040" s="3">
        <f t="array" ref="G2040">ROUND(MDETERM($AP$1998:$AV$2004-$G$2029*MUNIT(7)),6)</f>
        <v/>
      </c>
    </row>
    <row r="2041">
      <c r="A2041" s="3" t="inlineStr">
        <is>
          <t xml:space="preserve">  det(M − λ(4)I)</t>
        </is>
      </c>
      <c r="B2041" s="3">
        <f t="array" ref="B2041">ROUND(MDETERM($B$1998:$H$2004-$B$2030*MUNIT(7)),6)</f>
        <v/>
      </c>
      <c r="C2041" s="3">
        <f t="array" ref="C2041">ROUND(MDETERM($J$1998:$P$2004-$C$2030*MUNIT(7)),6)</f>
        <v/>
      </c>
      <c r="D2041" s="3">
        <f t="array" ref="D2041">ROUND(MDETERM($R$1998:$X$2004-$D$2030*MUNIT(7)),6)</f>
        <v/>
      </c>
      <c r="E2041" s="3">
        <f t="array" ref="E2041">ROUND(MDETERM($Z$1998:$AF$2004-$E$2030*MUNIT(7)),6)</f>
        <v/>
      </c>
      <c r="F2041" s="3">
        <f t="array" ref="F2041">ROUND(MDETERM($AH$1998:$AN$2004-$F$2030*MUNIT(7)),6)</f>
        <v/>
      </c>
      <c r="G2041" s="3">
        <f t="array" ref="G2041">ROUND(MDETERM($AP$1998:$AV$2004-$G$2030*MUNIT(7)),6)</f>
        <v/>
      </c>
    </row>
    <row r="2042">
      <c r="A2042" s="3" t="inlineStr">
        <is>
          <t xml:space="preserve">  det(M − λ(5)I)</t>
        </is>
      </c>
      <c r="B2042" s="3">
        <f t="array" ref="B2042">ROUND(MDETERM($B$1998:$H$2004-$B$2031*MUNIT(7)),6)</f>
        <v/>
      </c>
      <c r="C2042" s="3">
        <f t="array" ref="C2042">ROUND(MDETERM($J$1998:$P$2004-$C$2031*MUNIT(7)),6)</f>
        <v/>
      </c>
      <c r="D2042" s="3">
        <f t="array" ref="D2042">ROUND(MDETERM($R$1998:$X$2004-$D$2031*MUNIT(7)),6)</f>
        <v/>
      </c>
      <c r="E2042" s="3">
        <f t="array" ref="E2042">ROUND(MDETERM($Z$1998:$AF$2004-$E$2031*MUNIT(7)),6)</f>
        <v/>
      </c>
      <c r="F2042" s="3">
        <f t="array" ref="F2042">ROUND(MDETERM($AH$1998:$AN$2004-$F$2031*MUNIT(7)),6)</f>
        <v/>
      </c>
      <c r="G2042" s="3">
        <f t="array" ref="G2042">ROUND(MDETERM($AP$1998:$AV$2004-$G$2031*MUNIT(7)),6)</f>
        <v/>
      </c>
    </row>
    <row r="2043">
      <c r="A2043" s="3" t="inlineStr">
        <is>
          <t xml:space="preserve">  det(M − λ(6)I)</t>
        </is>
      </c>
      <c r="B2043" s="3">
        <f t="array" ref="B2043">ROUND(MDETERM($B$1998:$H$2004-$B$2032*MUNIT(7)),6)</f>
        <v/>
      </c>
      <c r="C2043" s="3">
        <f t="array" ref="C2043">ROUND(MDETERM($J$1998:$P$2004-$C$2032*MUNIT(7)),6)</f>
        <v/>
      </c>
      <c r="D2043" s="3">
        <f t="array" ref="D2043">ROUND(MDETERM($R$1998:$X$2004-$D$2032*MUNIT(7)),6)</f>
        <v/>
      </c>
      <c r="E2043" s="3">
        <f t="array" ref="E2043">ROUND(MDETERM($Z$1998:$AF$2004-$E$2032*MUNIT(7)),6)</f>
        <v/>
      </c>
      <c r="F2043" s="3">
        <f t="array" ref="F2043">ROUND(MDETERM($AH$1998:$AN$2004-$F$2032*MUNIT(7)),6)</f>
        <v/>
      </c>
      <c r="G2043" s="3">
        <f t="array" ref="G2043">ROUND(MDETERM($AP$1998:$AV$2004-$G$2032*MUNIT(7)),6)</f>
        <v/>
      </c>
    </row>
    <row r="2044">
      <c r="A2044" s="3" t="inlineStr">
        <is>
          <t xml:space="preserve">  det(M − λ(7)I)</t>
        </is>
      </c>
      <c r="B2044" s="3">
        <f t="array" ref="B2044">ROUND(MDETERM($B$1998:$H$2004-$B$2033*MUNIT(7)),6)</f>
        <v/>
      </c>
      <c r="C2044" s="3">
        <f t="array" ref="C2044">ROUND(MDETERM($J$1998:$P$2004-$C$2033*MUNIT(7)),6)</f>
        <v/>
      </c>
      <c r="D2044" s="3">
        <f t="array" ref="D2044">ROUND(MDETERM($R$1998:$X$2004-$D$2033*MUNIT(7)),6)</f>
        <v/>
      </c>
      <c r="E2044" s="3">
        <f t="array" ref="E2044">ROUND(MDETERM($Z$1998:$AF$2004-$E$2033*MUNIT(7)),6)</f>
        <v/>
      </c>
      <c r="F2044" s="3">
        <f t="array" ref="F2044">ROUND(MDETERM($AH$1998:$AN$2004-$F$2033*MUNIT(7)),6)</f>
        <v/>
      </c>
      <c r="G2044" s="3">
        <f t="array" ref="G2044">ROUND(MDETERM($AP$1998:$AV$2004-$G$2033*MUNIT(7)),6)</f>
        <v/>
      </c>
    </row>
    <row r="2048" ht="16" customHeight="1">
      <c r="A2048" s="14" t="inlineStr">
        <is>
          <t>GraphRAG R2-R3 | llama3.3:70b</t>
        </is>
      </c>
      <c r="B2048" s="9" t="inlineStr">
        <is>
          <t>run 1 (raw, pasted)</t>
        </is>
      </c>
      <c r="J2048" s="9" t="inlineStr">
        <is>
          <t>run 2 (raw, pasted)</t>
        </is>
      </c>
      <c r="R2048" s="9" t="inlineStr">
        <is>
          <t>run 3 (raw, pasted)</t>
        </is>
      </c>
      <c r="Z2048" s="9" t="inlineStr">
        <is>
          <t>run 4 (raw, pasted)</t>
        </is>
      </c>
      <c r="AH2048" s="9" t="inlineStr">
        <is>
          <t>run 5 (raw, pasted)</t>
        </is>
      </c>
      <c r="AP2048" s="9" t="inlineStr">
        <is>
          <t>Step2 average matrix (formula)</t>
        </is>
      </c>
      <c r="AX2048" s="9" t="inlineStr">
        <is>
          <t>ground truth (reference)</t>
        </is>
      </c>
    </row>
    <row r="2049" ht="60" customHeight="1">
      <c r="B2049" s="15" t="inlineStr">
        <is>
          <t>Motor</t>
        </is>
      </c>
      <c r="C2049" s="15" t="inlineStr">
        <is>
          <t>Battery</t>
        </is>
      </c>
      <c r="D2049" s="15" t="inlineStr">
        <is>
          <t>Gearbox</t>
        </is>
      </c>
      <c r="E2049" s="15" t="inlineStr">
        <is>
          <t>Chuck</t>
        </is>
      </c>
      <c r="F2049" s="15" t="inlineStr">
        <is>
          <t>Handle</t>
        </is>
      </c>
      <c r="G2049" s="15" t="inlineStr">
        <is>
          <t>Switch</t>
        </is>
      </c>
      <c r="H2049" s="15" t="inlineStr">
        <is>
          <t>Circuit Board</t>
        </is>
      </c>
      <c r="J2049" s="15" t="inlineStr">
        <is>
          <t>Motor</t>
        </is>
      </c>
      <c r="K2049" s="15" t="inlineStr">
        <is>
          <t>Battery</t>
        </is>
      </c>
      <c r="L2049" s="15" t="inlineStr">
        <is>
          <t>Gearbox</t>
        </is>
      </c>
      <c r="M2049" s="15" t="inlineStr">
        <is>
          <t>Chuck</t>
        </is>
      </c>
      <c r="N2049" s="15" t="inlineStr">
        <is>
          <t>Handle</t>
        </is>
      </c>
      <c r="O2049" s="15" t="inlineStr">
        <is>
          <t>Switch</t>
        </is>
      </c>
      <c r="P2049" s="15" t="inlineStr">
        <is>
          <t>Circuit Board</t>
        </is>
      </c>
      <c r="R2049" s="15" t="inlineStr">
        <is>
          <t>Motor</t>
        </is>
      </c>
      <c r="S2049" s="15" t="inlineStr">
        <is>
          <t>Battery</t>
        </is>
      </c>
      <c r="T2049" s="15" t="inlineStr">
        <is>
          <t>Gearbox</t>
        </is>
      </c>
      <c r="U2049" s="15" t="inlineStr">
        <is>
          <t>Chuck</t>
        </is>
      </c>
      <c r="V2049" s="15" t="inlineStr">
        <is>
          <t>Handle</t>
        </is>
      </c>
      <c r="W2049" s="15" t="inlineStr">
        <is>
          <t>Switch</t>
        </is>
      </c>
      <c r="X2049" s="15" t="inlineStr">
        <is>
          <t>Circuit Board</t>
        </is>
      </c>
      <c r="Z2049" s="15" t="inlineStr">
        <is>
          <t>Motor</t>
        </is>
      </c>
      <c r="AA2049" s="15" t="inlineStr">
        <is>
          <t>Battery</t>
        </is>
      </c>
      <c r="AB2049" s="15" t="inlineStr">
        <is>
          <t>Gearbox</t>
        </is>
      </c>
      <c r="AC2049" s="15" t="inlineStr">
        <is>
          <t>Chuck</t>
        </is>
      </c>
      <c r="AD2049" s="15" t="inlineStr">
        <is>
          <t>Handle</t>
        </is>
      </c>
      <c r="AE2049" s="15" t="inlineStr">
        <is>
          <t>Switch</t>
        </is>
      </c>
      <c r="AF2049" s="15" t="inlineStr">
        <is>
          <t>Circuit Board</t>
        </is>
      </c>
      <c r="AH2049" s="15" t="inlineStr">
        <is>
          <t>Motor</t>
        </is>
      </c>
      <c r="AI2049" s="15" t="inlineStr">
        <is>
          <t>Battery</t>
        </is>
      </c>
      <c r="AJ2049" s="15" t="inlineStr">
        <is>
          <t>Gearbox</t>
        </is>
      </c>
      <c r="AK2049" s="15" t="inlineStr">
        <is>
          <t>Chuck</t>
        </is>
      </c>
      <c r="AL2049" s="15" t="inlineStr">
        <is>
          <t>Handle</t>
        </is>
      </c>
      <c r="AM2049" s="15" t="inlineStr">
        <is>
          <t>Switch</t>
        </is>
      </c>
      <c r="AN2049" s="15" t="inlineStr">
        <is>
          <t>Circuit Board</t>
        </is>
      </c>
      <c r="AP2049" s="15" t="inlineStr">
        <is>
          <t>Motor</t>
        </is>
      </c>
      <c r="AQ2049" s="15" t="inlineStr">
        <is>
          <t>Battery</t>
        </is>
      </c>
      <c r="AR2049" s="15" t="inlineStr">
        <is>
          <t>Gearbox</t>
        </is>
      </c>
      <c r="AS2049" s="15" t="inlineStr">
        <is>
          <t>Chuck</t>
        </is>
      </c>
      <c r="AT2049" s="15" t="inlineStr">
        <is>
          <t>Handle</t>
        </is>
      </c>
      <c r="AU2049" s="15" t="inlineStr">
        <is>
          <t>Switch</t>
        </is>
      </c>
      <c r="AV2049" s="15" t="inlineStr">
        <is>
          <t>Circuit Board</t>
        </is>
      </c>
    </row>
    <row r="2050">
      <c r="A2050" s="3" t="inlineStr">
        <is>
          <t>Motor</t>
        </is>
      </c>
      <c r="B2050" s="8" t="n">
        <v>1</v>
      </c>
      <c r="C2050" s="8" t="n">
        <v>1</v>
      </c>
      <c r="D2050" s="8" t="n">
        <v>1</v>
      </c>
      <c r="E2050" s="8" t="n">
        <v>0</v>
      </c>
      <c r="F2050" s="8" t="n">
        <v>1</v>
      </c>
      <c r="G2050" s="8" t="n">
        <v>1</v>
      </c>
      <c r="H2050" s="8" t="n">
        <v>1</v>
      </c>
      <c r="J2050" s="8" t="n">
        <v>1</v>
      </c>
      <c r="K2050" s="8" t="n">
        <v>1</v>
      </c>
      <c r="L2050" s="8" t="n">
        <v>1</v>
      </c>
      <c r="M2050" s="8" t="n">
        <v>0</v>
      </c>
      <c r="N2050" s="8" t="n">
        <v>1</v>
      </c>
      <c r="O2050" s="8" t="n">
        <v>1</v>
      </c>
      <c r="P2050" s="8" t="n">
        <v>1</v>
      </c>
      <c r="R2050" s="8" t="n">
        <v>1</v>
      </c>
      <c r="S2050" s="8" t="n">
        <v>1</v>
      </c>
      <c r="T2050" s="8" t="n">
        <v>1</v>
      </c>
      <c r="U2050" s="8" t="n">
        <v>0</v>
      </c>
      <c r="V2050" s="8" t="n">
        <v>1</v>
      </c>
      <c r="W2050" s="8" t="n">
        <v>1</v>
      </c>
      <c r="X2050" s="8" t="n">
        <v>1</v>
      </c>
      <c r="Z2050" s="8" t="n">
        <v>1</v>
      </c>
      <c r="AA2050" s="8" t="n">
        <v>1</v>
      </c>
      <c r="AB2050" s="8" t="n">
        <v>1</v>
      </c>
      <c r="AC2050" s="8" t="n">
        <v>0</v>
      </c>
      <c r="AD2050" s="8" t="n">
        <v>1</v>
      </c>
      <c r="AE2050" s="8" t="n">
        <v>1</v>
      </c>
      <c r="AF2050" s="8" t="n">
        <v>1</v>
      </c>
      <c r="AH2050" s="8" t="n">
        <v>1</v>
      </c>
      <c r="AI2050" s="8" t="n">
        <v>1</v>
      </c>
      <c r="AJ2050" s="8" t="n">
        <v>1</v>
      </c>
      <c r="AK2050" s="8" t="n">
        <v>0</v>
      </c>
      <c r="AL2050" s="8" t="n">
        <v>1</v>
      </c>
      <c r="AM2050" s="8" t="n">
        <v>1</v>
      </c>
      <c r="AN2050" s="8" t="n">
        <v>1</v>
      </c>
      <c r="AP2050" s="8">
        <f>IF(($B$2050&lt;&gt;2)+($J$2050&lt;&gt;2)+($R$2050&lt;&gt;2)+($Z$2050&lt;&gt;2)+($AH$2050&lt;&gt;2)=0,2,IF((($B$2050&lt;&gt;2)*$B$2050+($J$2050&lt;&gt;2)*$J$2050+($R$2050&lt;&gt;2)*$R$2050+($Z$2050&lt;&gt;2)*$Z$2050+($AH$2050&lt;&gt;2)*$AH$2050)/(($B$2050&lt;&gt;2)+($J$2050&lt;&gt;2)+($R$2050&lt;&gt;2)+($Z$2050&lt;&gt;2)+($AH$2050&lt;&gt;2))&gt;=0.5,1,0))</f>
        <v/>
      </c>
      <c r="AQ2050" s="8">
        <f>IF(($C$2050&lt;&gt;2)+($K$2050&lt;&gt;2)+($S$2050&lt;&gt;2)+($AA$2050&lt;&gt;2)+($AI$2050&lt;&gt;2)=0,2,IF((($C$2050&lt;&gt;2)*$C$2050+($K$2050&lt;&gt;2)*$K$2050+($S$2050&lt;&gt;2)*$S$2050+($AA$2050&lt;&gt;2)*$AA$2050+($AI$2050&lt;&gt;2)*$AI$2050)/(($C$2050&lt;&gt;2)+($K$2050&lt;&gt;2)+($S$2050&lt;&gt;2)+($AA$2050&lt;&gt;2)+($AI$2050&lt;&gt;2))&gt;=0.5,1,0))</f>
        <v/>
      </c>
      <c r="AR2050" s="8">
        <f>IF(($D$2050&lt;&gt;2)+($L$2050&lt;&gt;2)+($T$2050&lt;&gt;2)+($AB$2050&lt;&gt;2)+($AJ$2050&lt;&gt;2)=0,2,IF((($D$2050&lt;&gt;2)*$D$2050+($L$2050&lt;&gt;2)*$L$2050+($T$2050&lt;&gt;2)*$T$2050+($AB$2050&lt;&gt;2)*$AB$2050+($AJ$2050&lt;&gt;2)*$AJ$2050)/(($D$2050&lt;&gt;2)+($L$2050&lt;&gt;2)+($T$2050&lt;&gt;2)+($AB$2050&lt;&gt;2)+($AJ$2050&lt;&gt;2))&gt;=0.5,1,0))</f>
        <v/>
      </c>
      <c r="AS2050" s="8">
        <f>IF(($E$2050&lt;&gt;2)+($M$2050&lt;&gt;2)+($U$2050&lt;&gt;2)+($AC$2050&lt;&gt;2)+($AK$2050&lt;&gt;2)=0,2,IF((($E$2050&lt;&gt;2)*$E$2050+($M$2050&lt;&gt;2)*$M$2050+($U$2050&lt;&gt;2)*$U$2050+($AC$2050&lt;&gt;2)*$AC$2050+($AK$2050&lt;&gt;2)*$AK$2050)/(($E$2050&lt;&gt;2)+($M$2050&lt;&gt;2)+($U$2050&lt;&gt;2)+($AC$2050&lt;&gt;2)+($AK$2050&lt;&gt;2))&gt;=0.5,1,0))</f>
        <v/>
      </c>
      <c r="AT2050" s="8">
        <f>IF(($F$2050&lt;&gt;2)+($N$2050&lt;&gt;2)+($V$2050&lt;&gt;2)+($AD$2050&lt;&gt;2)+($AL$2050&lt;&gt;2)=0,2,IF((($F$2050&lt;&gt;2)*$F$2050+($N$2050&lt;&gt;2)*$N$2050+($V$2050&lt;&gt;2)*$V$2050+($AD$2050&lt;&gt;2)*$AD$2050+($AL$2050&lt;&gt;2)*$AL$2050)/(($F$2050&lt;&gt;2)+($N$2050&lt;&gt;2)+($V$2050&lt;&gt;2)+($AD$2050&lt;&gt;2)+($AL$2050&lt;&gt;2))&gt;=0.5,1,0))</f>
        <v/>
      </c>
      <c r="AU2050" s="8">
        <f>IF(($G$2050&lt;&gt;2)+($O$2050&lt;&gt;2)+($W$2050&lt;&gt;2)+($AE$2050&lt;&gt;2)+($AM$2050&lt;&gt;2)=0,2,IF((($G$2050&lt;&gt;2)*$G$2050+($O$2050&lt;&gt;2)*$O$2050+($W$2050&lt;&gt;2)*$W$2050+($AE$2050&lt;&gt;2)*$AE$2050+($AM$2050&lt;&gt;2)*$AM$2050)/(($G$2050&lt;&gt;2)+($O$2050&lt;&gt;2)+($W$2050&lt;&gt;2)+($AE$2050&lt;&gt;2)+($AM$2050&lt;&gt;2))&gt;=0.5,1,0))</f>
        <v/>
      </c>
      <c r="AV2050" s="8">
        <f>IF(($H$2050&lt;&gt;2)+($P$2050&lt;&gt;2)+($X$2050&lt;&gt;2)+($AF$2050&lt;&gt;2)+($AN$2050&lt;&gt;2)=0,2,IF((($H$2050&lt;&gt;2)*$H$2050+($P$2050&lt;&gt;2)*$P$2050+($X$2050&lt;&gt;2)*$X$2050+($AF$2050&lt;&gt;2)*$AF$2050+($AN$2050&lt;&gt;2)*$AN$2050)/(($H$2050&lt;&gt;2)+($P$2050&lt;&gt;2)+($X$2050&lt;&gt;2)+($AF$2050&lt;&gt;2)+($AN$2050&lt;&gt;2))&gt;=0.5,1,0))</f>
        <v/>
      </c>
      <c r="AX2050" s="16">
        <f>'Ground truth'!$B$14</f>
        <v/>
      </c>
      <c r="AY2050" s="16">
        <f>'Ground truth'!$C$14</f>
        <v/>
      </c>
      <c r="AZ2050" s="16">
        <f>'Ground truth'!$D$14</f>
        <v/>
      </c>
      <c r="BA2050" s="16">
        <f>'Ground truth'!$E$14</f>
        <v/>
      </c>
      <c r="BB2050" s="16">
        <f>'Ground truth'!$F$14</f>
        <v/>
      </c>
      <c r="BC2050" s="16">
        <f>'Ground truth'!$G$14</f>
        <v/>
      </c>
      <c r="BD2050" s="16">
        <f>'Ground truth'!$H$14</f>
        <v/>
      </c>
    </row>
    <row r="2051">
      <c r="A2051" s="3" t="inlineStr">
        <is>
          <t>Battery</t>
        </is>
      </c>
      <c r="B2051" s="8" t="n">
        <v>1</v>
      </c>
      <c r="C2051" s="8" t="n">
        <v>1</v>
      </c>
      <c r="D2051" s="8" t="n">
        <v>0</v>
      </c>
      <c r="E2051" s="8" t="n">
        <v>0</v>
      </c>
      <c r="F2051" s="8" t="n">
        <v>0</v>
      </c>
      <c r="G2051" s="8" t="n">
        <v>1</v>
      </c>
      <c r="H2051" s="8" t="n">
        <v>1</v>
      </c>
      <c r="J2051" s="8" t="n">
        <v>1</v>
      </c>
      <c r="K2051" s="8" t="n">
        <v>1</v>
      </c>
      <c r="L2051" s="8" t="n">
        <v>0</v>
      </c>
      <c r="M2051" s="8" t="n">
        <v>0</v>
      </c>
      <c r="N2051" s="8" t="n">
        <v>0</v>
      </c>
      <c r="O2051" s="8" t="n">
        <v>1</v>
      </c>
      <c r="P2051" s="8" t="n">
        <v>1</v>
      </c>
      <c r="R2051" s="8" t="n">
        <v>1</v>
      </c>
      <c r="S2051" s="8" t="n">
        <v>1</v>
      </c>
      <c r="T2051" s="8" t="n">
        <v>0</v>
      </c>
      <c r="U2051" s="8" t="n">
        <v>0</v>
      </c>
      <c r="V2051" s="8" t="n">
        <v>0</v>
      </c>
      <c r="W2051" s="8" t="n">
        <v>1</v>
      </c>
      <c r="X2051" s="8" t="n">
        <v>1</v>
      </c>
      <c r="Z2051" s="8" t="n">
        <v>1</v>
      </c>
      <c r="AA2051" s="8" t="n">
        <v>1</v>
      </c>
      <c r="AB2051" s="8" t="n">
        <v>0</v>
      </c>
      <c r="AC2051" s="8" t="n">
        <v>0</v>
      </c>
      <c r="AD2051" s="8" t="n">
        <v>0</v>
      </c>
      <c r="AE2051" s="8" t="n">
        <v>1</v>
      </c>
      <c r="AF2051" s="8" t="n">
        <v>1</v>
      </c>
      <c r="AH2051" s="8" t="n">
        <v>1</v>
      </c>
      <c r="AI2051" s="8" t="n">
        <v>1</v>
      </c>
      <c r="AJ2051" s="8" t="n">
        <v>0</v>
      </c>
      <c r="AK2051" s="8" t="n">
        <v>0</v>
      </c>
      <c r="AL2051" s="8" t="n">
        <v>0</v>
      </c>
      <c r="AM2051" s="8" t="n">
        <v>1</v>
      </c>
      <c r="AN2051" s="8" t="n">
        <v>1</v>
      </c>
      <c r="AP2051" s="8">
        <f>IF(($B$2051&lt;&gt;2)+($J$2051&lt;&gt;2)+($R$2051&lt;&gt;2)+($Z$2051&lt;&gt;2)+($AH$2051&lt;&gt;2)=0,2,IF((($B$2051&lt;&gt;2)*$B$2051+($J$2051&lt;&gt;2)*$J$2051+($R$2051&lt;&gt;2)*$R$2051+($Z$2051&lt;&gt;2)*$Z$2051+($AH$2051&lt;&gt;2)*$AH$2051)/(($B$2051&lt;&gt;2)+($J$2051&lt;&gt;2)+($R$2051&lt;&gt;2)+($Z$2051&lt;&gt;2)+($AH$2051&lt;&gt;2))&gt;=0.5,1,0))</f>
        <v/>
      </c>
      <c r="AQ2051" s="8">
        <f>IF(($C$2051&lt;&gt;2)+($K$2051&lt;&gt;2)+($S$2051&lt;&gt;2)+($AA$2051&lt;&gt;2)+($AI$2051&lt;&gt;2)=0,2,IF((($C$2051&lt;&gt;2)*$C$2051+($K$2051&lt;&gt;2)*$K$2051+($S$2051&lt;&gt;2)*$S$2051+($AA$2051&lt;&gt;2)*$AA$2051+($AI$2051&lt;&gt;2)*$AI$2051)/(($C$2051&lt;&gt;2)+($K$2051&lt;&gt;2)+($S$2051&lt;&gt;2)+($AA$2051&lt;&gt;2)+($AI$2051&lt;&gt;2))&gt;=0.5,1,0))</f>
        <v/>
      </c>
      <c r="AR2051" s="8">
        <f>IF(($D$2051&lt;&gt;2)+($L$2051&lt;&gt;2)+($T$2051&lt;&gt;2)+($AB$2051&lt;&gt;2)+($AJ$2051&lt;&gt;2)=0,2,IF((($D$2051&lt;&gt;2)*$D$2051+($L$2051&lt;&gt;2)*$L$2051+($T$2051&lt;&gt;2)*$T$2051+($AB$2051&lt;&gt;2)*$AB$2051+($AJ$2051&lt;&gt;2)*$AJ$2051)/(($D$2051&lt;&gt;2)+($L$2051&lt;&gt;2)+($T$2051&lt;&gt;2)+($AB$2051&lt;&gt;2)+($AJ$2051&lt;&gt;2))&gt;=0.5,1,0))</f>
        <v/>
      </c>
      <c r="AS2051" s="8">
        <f>IF(($E$2051&lt;&gt;2)+($M$2051&lt;&gt;2)+($U$2051&lt;&gt;2)+($AC$2051&lt;&gt;2)+($AK$2051&lt;&gt;2)=0,2,IF((($E$2051&lt;&gt;2)*$E$2051+($M$2051&lt;&gt;2)*$M$2051+($U$2051&lt;&gt;2)*$U$2051+($AC$2051&lt;&gt;2)*$AC$2051+($AK$2051&lt;&gt;2)*$AK$2051)/(($E$2051&lt;&gt;2)+($M$2051&lt;&gt;2)+($U$2051&lt;&gt;2)+($AC$2051&lt;&gt;2)+($AK$2051&lt;&gt;2))&gt;=0.5,1,0))</f>
        <v/>
      </c>
      <c r="AT2051" s="8">
        <f>IF(($F$2051&lt;&gt;2)+($N$2051&lt;&gt;2)+($V$2051&lt;&gt;2)+($AD$2051&lt;&gt;2)+($AL$2051&lt;&gt;2)=0,2,IF((($F$2051&lt;&gt;2)*$F$2051+($N$2051&lt;&gt;2)*$N$2051+($V$2051&lt;&gt;2)*$V$2051+($AD$2051&lt;&gt;2)*$AD$2051+($AL$2051&lt;&gt;2)*$AL$2051)/(($F$2051&lt;&gt;2)+($N$2051&lt;&gt;2)+($V$2051&lt;&gt;2)+($AD$2051&lt;&gt;2)+($AL$2051&lt;&gt;2))&gt;=0.5,1,0))</f>
        <v/>
      </c>
      <c r="AU2051" s="8">
        <f>IF(($G$2051&lt;&gt;2)+($O$2051&lt;&gt;2)+($W$2051&lt;&gt;2)+($AE$2051&lt;&gt;2)+($AM$2051&lt;&gt;2)=0,2,IF((($G$2051&lt;&gt;2)*$G$2051+($O$2051&lt;&gt;2)*$O$2051+($W$2051&lt;&gt;2)*$W$2051+($AE$2051&lt;&gt;2)*$AE$2051+($AM$2051&lt;&gt;2)*$AM$2051)/(($G$2051&lt;&gt;2)+($O$2051&lt;&gt;2)+($W$2051&lt;&gt;2)+($AE$2051&lt;&gt;2)+($AM$2051&lt;&gt;2))&gt;=0.5,1,0))</f>
        <v/>
      </c>
      <c r="AV2051" s="8">
        <f>IF(($H$2051&lt;&gt;2)+($P$2051&lt;&gt;2)+($X$2051&lt;&gt;2)+($AF$2051&lt;&gt;2)+($AN$2051&lt;&gt;2)=0,2,IF((($H$2051&lt;&gt;2)*$H$2051+($P$2051&lt;&gt;2)*$P$2051+($X$2051&lt;&gt;2)*$X$2051+($AF$2051&lt;&gt;2)*$AF$2051+($AN$2051&lt;&gt;2)*$AN$2051)/(($H$2051&lt;&gt;2)+($P$2051&lt;&gt;2)+($X$2051&lt;&gt;2)+($AF$2051&lt;&gt;2)+($AN$2051&lt;&gt;2))&gt;=0.5,1,0))</f>
        <v/>
      </c>
      <c r="AX2051" s="16">
        <f>'Ground truth'!$B$15</f>
        <v/>
      </c>
      <c r="AY2051" s="16">
        <f>'Ground truth'!$C$15</f>
        <v/>
      </c>
      <c r="AZ2051" s="16">
        <f>'Ground truth'!$D$15</f>
        <v/>
      </c>
      <c r="BA2051" s="16">
        <f>'Ground truth'!$E$15</f>
        <v/>
      </c>
      <c r="BB2051" s="16">
        <f>'Ground truth'!$F$15</f>
        <v/>
      </c>
      <c r="BC2051" s="16">
        <f>'Ground truth'!$G$15</f>
        <v/>
      </c>
      <c r="BD2051" s="16">
        <f>'Ground truth'!$H$15</f>
        <v/>
      </c>
    </row>
    <row r="2052">
      <c r="A2052" s="3" t="inlineStr">
        <is>
          <t>Gearbox</t>
        </is>
      </c>
      <c r="B2052" s="8" t="n">
        <v>1</v>
      </c>
      <c r="C2052" s="8" t="n">
        <v>0</v>
      </c>
      <c r="D2052" s="8" t="n">
        <v>1</v>
      </c>
      <c r="E2052" s="8" t="n">
        <v>1</v>
      </c>
      <c r="F2052" s="8" t="n">
        <v>0</v>
      </c>
      <c r="G2052" s="8" t="n">
        <v>0</v>
      </c>
      <c r="H2052" s="8" t="n">
        <v>1</v>
      </c>
      <c r="J2052" s="8" t="n">
        <v>1</v>
      </c>
      <c r="K2052" s="8" t="n">
        <v>0</v>
      </c>
      <c r="L2052" s="8" t="n">
        <v>1</v>
      </c>
      <c r="M2052" s="8" t="n">
        <v>1</v>
      </c>
      <c r="N2052" s="8" t="n">
        <v>0</v>
      </c>
      <c r="O2052" s="8" t="n">
        <v>0</v>
      </c>
      <c r="P2052" s="8" t="n">
        <v>1</v>
      </c>
      <c r="R2052" s="8" t="n">
        <v>1</v>
      </c>
      <c r="S2052" s="8" t="n">
        <v>0</v>
      </c>
      <c r="T2052" s="8" t="n">
        <v>1</v>
      </c>
      <c r="U2052" s="8" t="n">
        <v>1</v>
      </c>
      <c r="V2052" s="8" t="n">
        <v>0</v>
      </c>
      <c r="W2052" s="8" t="n">
        <v>0</v>
      </c>
      <c r="X2052" s="8" t="n">
        <v>1</v>
      </c>
      <c r="Z2052" s="8" t="n">
        <v>1</v>
      </c>
      <c r="AA2052" s="8" t="n">
        <v>0</v>
      </c>
      <c r="AB2052" s="8" t="n">
        <v>1</v>
      </c>
      <c r="AC2052" s="8" t="n">
        <v>1</v>
      </c>
      <c r="AD2052" s="8" t="n">
        <v>0</v>
      </c>
      <c r="AE2052" s="8" t="n">
        <v>0</v>
      </c>
      <c r="AF2052" s="8" t="n">
        <v>1</v>
      </c>
      <c r="AH2052" s="8" t="n">
        <v>1</v>
      </c>
      <c r="AI2052" s="8" t="n">
        <v>0</v>
      </c>
      <c r="AJ2052" s="8" t="n">
        <v>1</v>
      </c>
      <c r="AK2052" s="8" t="n">
        <v>1</v>
      </c>
      <c r="AL2052" s="8" t="n">
        <v>0</v>
      </c>
      <c r="AM2052" s="8" t="n">
        <v>0</v>
      </c>
      <c r="AN2052" s="8" t="n">
        <v>1</v>
      </c>
      <c r="AP2052" s="8">
        <f>IF(($B$2052&lt;&gt;2)+($J$2052&lt;&gt;2)+($R$2052&lt;&gt;2)+($Z$2052&lt;&gt;2)+($AH$2052&lt;&gt;2)=0,2,IF((($B$2052&lt;&gt;2)*$B$2052+($J$2052&lt;&gt;2)*$J$2052+($R$2052&lt;&gt;2)*$R$2052+($Z$2052&lt;&gt;2)*$Z$2052+($AH$2052&lt;&gt;2)*$AH$2052)/(($B$2052&lt;&gt;2)+($J$2052&lt;&gt;2)+($R$2052&lt;&gt;2)+($Z$2052&lt;&gt;2)+($AH$2052&lt;&gt;2))&gt;=0.5,1,0))</f>
        <v/>
      </c>
      <c r="AQ2052" s="8">
        <f>IF(($C$2052&lt;&gt;2)+($K$2052&lt;&gt;2)+($S$2052&lt;&gt;2)+($AA$2052&lt;&gt;2)+($AI$2052&lt;&gt;2)=0,2,IF((($C$2052&lt;&gt;2)*$C$2052+($K$2052&lt;&gt;2)*$K$2052+($S$2052&lt;&gt;2)*$S$2052+($AA$2052&lt;&gt;2)*$AA$2052+($AI$2052&lt;&gt;2)*$AI$2052)/(($C$2052&lt;&gt;2)+($K$2052&lt;&gt;2)+($S$2052&lt;&gt;2)+($AA$2052&lt;&gt;2)+($AI$2052&lt;&gt;2))&gt;=0.5,1,0))</f>
        <v/>
      </c>
      <c r="AR2052" s="8">
        <f>IF(($D$2052&lt;&gt;2)+($L$2052&lt;&gt;2)+($T$2052&lt;&gt;2)+($AB$2052&lt;&gt;2)+($AJ$2052&lt;&gt;2)=0,2,IF((($D$2052&lt;&gt;2)*$D$2052+($L$2052&lt;&gt;2)*$L$2052+($T$2052&lt;&gt;2)*$T$2052+($AB$2052&lt;&gt;2)*$AB$2052+($AJ$2052&lt;&gt;2)*$AJ$2052)/(($D$2052&lt;&gt;2)+($L$2052&lt;&gt;2)+($T$2052&lt;&gt;2)+($AB$2052&lt;&gt;2)+($AJ$2052&lt;&gt;2))&gt;=0.5,1,0))</f>
        <v/>
      </c>
      <c r="AS2052" s="8">
        <f>IF(($E$2052&lt;&gt;2)+($M$2052&lt;&gt;2)+($U$2052&lt;&gt;2)+($AC$2052&lt;&gt;2)+($AK$2052&lt;&gt;2)=0,2,IF((($E$2052&lt;&gt;2)*$E$2052+($M$2052&lt;&gt;2)*$M$2052+($U$2052&lt;&gt;2)*$U$2052+($AC$2052&lt;&gt;2)*$AC$2052+($AK$2052&lt;&gt;2)*$AK$2052)/(($E$2052&lt;&gt;2)+($M$2052&lt;&gt;2)+($U$2052&lt;&gt;2)+($AC$2052&lt;&gt;2)+($AK$2052&lt;&gt;2))&gt;=0.5,1,0))</f>
        <v/>
      </c>
      <c r="AT2052" s="8">
        <f>IF(($F$2052&lt;&gt;2)+($N$2052&lt;&gt;2)+($V$2052&lt;&gt;2)+($AD$2052&lt;&gt;2)+($AL$2052&lt;&gt;2)=0,2,IF((($F$2052&lt;&gt;2)*$F$2052+($N$2052&lt;&gt;2)*$N$2052+($V$2052&lt;&gt;2)*$V$2052+($AD$2052&lt;&gt;2)*$AD$2052+($AL$2052&lt;&gt;2)*$AL$2052)/(($F$2052&lt;&gt;2)+($N$2052&lt;&gt;2)+($V$2052&lt;&gt;2)+($AD$2052&lt;&gt;2)+($AL$2052&lt;&gt;2))&gt;=0.5,1,0))</f>
        <v/>
      </c>
      <c r="AU2052" s="8">
        <f>IF(($G$2052&lt;&gt;2)+($O$2052&lt;&gt;2)+($W$2052&lt;&gt;2)+($AE$2052&lt;&gt;2)+($AM$2052&lt;&gt;2)=0,2,IF((($G$2052&lt;&gt;2)*$G$2052+($O$2052&lt;&gt;2)*$O$2052+($W$2052&lt;&gt;2)*$W$2052+($AE$2052&lt;&gt;2)*$AE$2052+($AM$2052&lt;&gt;2)*$AM$2052)/(($G$2052&lt;&gt;2)+($O$2052&lt;&gt;2)+($W$2052&lt;&gt;2)+($AE$2052&lt;&gt;2)+($AM$2052&lt;&gt;2))&gt;=0.5,1,0))</f>
        <v/>
      </c>
      <c r="AV2052" s="8">
        <f>IF(($H$2052&lt;&gt;2)+($P$2052&lt;&gt;2)+($X$2052&lt;&gt;2)+($AF$2052&lt;&gt;2)+($AN$2052&lt;&gt;2)=0,2,IF((($H$2052&lt;&gt;2)*$H$2052+($P$2052&lt;&gt;2)*$P$2052+($X$2052&lt;&gt;2)*$X$2052+($AF$2052&lt;&gt;2)*$AF$2052+($AN$2052&lt;&gt;2)*$AN$2052)/(($H$2052&lt;&gt;2)+($P$2052&lt;&gt;2)+($X$2052&lt;&gt;2)+($AF$2052&lt;&gt;2)+($AN$2052&lt;&gt;2))&gt;=0.5,1,0))</f>
        <v/>
      </c>
      <c r="AX2052" s="16">
        <f>'Ground truth'!$B$16</f>
        <v/>
      </c>
      <c r="AY2052" s="16">
        <f>'Ground truth'!$C$16</f>
        <v/>
      </c>
      <c r="AZ2052" s="16">
        <f>'Ground truth'!$D$16</f>
        <v/>
      </c>
      <c r="BA2052" s="16">
        <f>'Ground truth'!$E$16</f>
        <v/>
      </c>
      <c r="BB2052" s="16">
        <f>'Ground truth'!$F$16</f>
        <v/>
      </c>
      <c r="BC2052" s="16">
        <f>'Ground truth'!$G$16</f>
        <v/>
      </c>
      <c r="BD2052" s="16">
        <f>'Ground truth'!$H$16</f>
        <v/>
      </c>
    </row>
    <row r="2053">
      <c r="A2053" s="3" t="inlineStr">
        <is>
          <t>Chuck</t>
        </is>
      </c>
      <c r="B2053" s="8" t="n">
        <v>0</v>
      </c>
      <c r="C2053" s="8" t="n">
        <v>0</v>
      </c>
      <c r="D2053" s="8" t="n">
        <v>1</v>
      </c>
      <c r="E2053" s="8" t="n">
        <v>1</v>
      </c>
      <c r="F2053" s="8" t="n">
        <v>0</v>
      </c>
      <c r="G2053" s="8" t="n">
        <v>0</v>
      </c>
      <c r="H2053" s="8" t="n">
        <v>0</v>
      </c>
      <c r="J2053" s="8" t="n">
        <v>0</v>
      </c>
      <c r="K2053" s="8" t="n">
        <v>0</v>
      </c>
      <c r="L2053" s="8" t="n">
        <v>1</v>
      </c>
      <c r="M2053" s="8" t="n">
        <v>1</v>
      </c>
      <c r="N2053" s="8" t="n">
        <v>0</v>
      </c>
      <c r="O2053" s="8" t="n">
        <v>0</v>
      </c>
      <c r="P2053" s="8" t="n">
        <v>0</v>
      </c>
      <c r="R2053" s="8" t="n">
        <v>0</v>
      </c>
      <c r="S2053" s="8" t="n">
        <v>0</v>
      </c>
      <c r="T2053" s="8" t="n">
        <v>1</v>
      </c>
      <c r="U2053" s="8" t="n">
        <v>1</v>
      </c>
      <c r="V2053" s="8" t="n">
        <v>0</v>
      </c>
      <c r="W2053" s="8" t="n">
        <v>0</v>
      </c>
      <c r="X2053" s="8" t="n">
        <v>0</v>
      </c>
      <c r="Z2053" s="8" t="n">
        <v>0</v>
      </c>
      <c r="AA2053" s="8" t="n">
        <v>0</v>
      </c>
      <c r="AB2053" s="8" t="n">
        <v>1</v>
      </c>
      <c r="AC2053" s="8" t="n">
        <v>1</v>
      </c>
      <c r="AD2053" s="8" t="n">
        <v>0</v>
      </c>
      <c r="AE2053" s="8" t="n">
        <v>0</v>
      </c>
      <c r="AF2053" s="8" t="n">
        <v>0</v>
      </c>
      <c r="AH2053" s="8" t="n">
        <v>0</v>
      </c>
      <c r="AI2053" s="8" t="n">
        <v>0</v>
      </c>
      <c r="AJ2053" s="8" t="n">
        <v>1</v>
      </c>
      <c r="AK2053" s="8" t="n">
        <v>1</v>
      </c>
      <c r="AL2053" s="8" t="n">
        <v>0</v>
      </c>
      <c r="AM2053" s="8" t="n">
        <v>0</v>
      </c>
      <c r="AN2053" s="8" t="n">
        <v>0</v>
      </c>
      <c r="AP2053" s="8">
        <f>IF(($B$2053&lt;&gt;2)+($J$2053&lt;&gt;2)+($R$2053&lt;&gt;2)+($Z$2053&lt;&gt;2)+($AH$2053&lt;&gt;2)=0,2,IF((($B$2053&lt;&gt;2)*$B$2053+($J$2053&lt;&gt;2)*$J$2053+($R$2053&lt;&gt;2)*$R$2053+($Z$2053&lt;&gt;2)*$Z$2053+($AH$2053&lt;&gt;2)*$AH$2053)/(($B$2053&lt;&gt;2)+($J$2053&lt;&gt;2)+($R$2053&lt;&gt;2)+($Z$2053&lt;&gt;2)+($AH$2053&lt;&gt;2))&gt;=0.5,1,0))</f>
        <v/>
      </c>
      <c r="AQ2053" s="8">
        <f>IF(($C$2053&lt;&gt;2)+($K$2053&lt;&gt;2)+($S$2053&lt;&gt;2)+($AA$2053&lt;&gt;2)+($AI$2053&lt;&gt;2)=0,2,IF((($C$2053&lt;&gt;2)*$C$2053+($K$2053&lt;&gt;2)*$K$2053+($S$2053&lt;&gt;2)*$S$2053+($AA$2053&lt;&gt;2)*$AA$2053+($AI$2053&lt;&gt;2)*$AI$2053)/(($C$2053&lt;&gt;2)+($K$2053&lt;&gt;2)+($S$2053&lt;&gt;2)+($AA$2053&lt;&gt;2)+($AI$2053&lt;&gt;2))&gt;=0.5,1,0))</f>
        <v/>
      </c>
      <c r="AR2053" s="8">
        <f>IF(($D$2053&lt;&gt;2)+($L$2053&lt;&gt;2)+($T$2053&lt;&gt;2)+($AB$2053&lt;&gt;2)+($AJ$2053&lt;&gt;2)=0,2,IF((($D$2053&lt;&gt;2)*$D$2053+($L$2053&lt;&gt;2)*$L$2053+($T$2053&lt;&gt;2)*$T$2053+($AB$2053&lt;&gt;2)*$AB$2053+($AJ$2053&lt;&gt;2)*$AJ$2053)/(($D$2053&lt;&gt;2)+($L$2053&lt;&gt;2)+($T$2053&lt;&gt;2)+($AB$2053&lt;&gt;2)+($AJ$2053&lt;&gt;2))&gt;=0.5,1,0))</f>
        <v/>
      </c>
      <c r="AS2053" s="8">
        <f>IF(($E$2053&lt;&gt;2)+($M$2053&lt;&gt;2)+($U$2053&lt;&gt;2)+($AC$2053&lt;&gt;2)+($AK$2053&lt;&gt;2)=0,2,IF((($E$2053&lt;&gt;2)*$E$2053+($M$2053&lt;&gt;2)*$M$2053+($U$2053&lt;&gt;2)*$U$2053+($AC$2053&lt;&gt;2)*$AC$2053+($AK$2053&lt;&gt;2)*$AK$2053)/(($E$2053&lt;&gt;2)+($M$2053&lt;&gt;2)+($U$2053&lt;&gt;2)+($AC$2053&lt;&gt;2)+($AK$2053&lt;&gt;2))&gt;=0.5,1,0))</f>
        <v/>
      </c>
      <c r="AT2053" s="8">
        <f>IF(($F$2053&lt;&gt;2)+($N$2053&lt;&gt;2)+($V$2053&lt;&gt;2)+($AD$2053&lt;&gt;2)+($AL$2053&lt;&gt;2)=0,2,IF((($F$2053&lt;&gt;2)*$F$2053+($N$2053&lt;&gt;2)*$N$2053+($V$2053&lt;&gt;2)*$V$2053+($AD$2053&lt;&gt;2)*$AD$2053+($AL$2053&lt;&gt;2)*$AL$2053)/(($F$2053&lt;&gt;2)+($N$2053&lt;&gt;2)+($V$2053&lt;&gt;2)+($AD$2053&lt;&gt;2)+($AL$2053&lt;&gt;2))&gt;=0.5,1,0))</f>
        <v/>
      </c>
      <c r="AU2053" s="8">
        <f>IF(($G$2053&lt;&gt;2)+($O$2053&lt;&gt;2)+($W$2053&lt;&gt;2)+($AE$2053&lt;&gt;2)+($AM$2053&lt;&gt;2)=0,2,IF((($G$2053&lt;&gt;2)*$G$2053+($O$2053&lt;&gt;2)*$O$2053+($W$2053&lt;&gt;2)*$W$2053+($AE$2053&lt;&gt;2)*$AE$2053+($AM$2053&lt;&gt;2)*$AM$2053)/(($G$2053&lt;&gt;2)+($O$2053&lt;&gt;2)+($W$2053&lt;&gt;2)+($AE$2053&lt;&gt;2)+($AM$2053&lt;&gt;2))&gt;=0.5,1,0))</f>
        <v/>
      </c>
      <c r="AV2053" s="8">
        <f>IF(($H$2053&lt;&gt;2)+($P$2053&lt;&gt;2)+($X$2053&lt;&gt;2)+($AF$2053&lt;&gt;2)+($AN$2053&lt;&gt;2)=0,2,IF((($H$2053&lt;&gt;2)*$H$2053+($P$2053&lt;&gt;2)*$P$2053+($X$2053&lt;&gt;2)*$X$2053+($AF$2053&lt;&gt;2)*$AF$2053+($AN$2053&lt;&gt;2)*$AN$2053)/(($H$2053&lt;&gt;2)+($P$2053&lt;&gt;2)+($X$2053&lt;&gt;2)+($AF$2053&lt;&gt;2)+($AN$2053&lt;&gt;2))&gt;=0.5,1,0))</f>
        <v/>
      </c>
      <c r="AX2053" s="16">
        <f>'Ground truth'!$B$17</f>
        <v/>
      </c>
      <c r="AY2053" s="16">
        <f>'Ground truth'!$C$17</f>
        <v/>
      </c>
      <c r="AZ2053" s="16">
        <f>'Ground truth'!$D$17</f>
        <v/>
      </c>
      <c r="BA2053" s="16">
        <f>'Ground truth'!$E$17</f>
        <v/>
      </c>
      <c r="BB2053" s="16">
        <f>'Ground truth'!$F$17</f>
        <v/>
      </c>
      <c r="BC2053" s="16">
        <f>'Ground truth'!$G$17</f>
        <v/>
      </c>
      <c r="BD2053" s="16">
        <f>'Ground truth'!$H$17</f>
        <v/>
      </c>
    </row>
    <row r="2054">
      <c r="A2054" s="3" t="inlineStr">
        <is>
          <t>Handle</t>
        </is>
      </c>
      <c r="B2054" s="8" t="n">
        <v>1</v>
      </c>
      <c r="C2054" s="8" t="n">
        <v>0</v>
      </c>
      <c r="D2054" s="8" t="n">
        <v>0</v>
      </c>
      <c r="E2054" s="8" t="n">
        <v>0</v>
      </c>
      <c r="F2054" s="8" t="n">
        <v>1</v>
      </c>
      <c r="G2054" s="8" t="n">
        <v>1</v>
      </c>
      <c r="H2054" s="8" t="n">
        <v>1</v>
      </c>
      <c r="J2054" s="8" t="n">
        <v>1</v>
      </c>
      <c r="K2054" s="8" t="n">
        <v>0</v>
      </c>
      <c r="L2054" s="8" t="n">
        <v>0</v>
      </c>
      <c r="M2054" s="8" t="n">
        <v>0</v>
      </c>
      <c r="N2054" s="8" t="n">
        <v>1</v>
      </c>
      <c r="O2054" s="8" t="n">
        <v>1</v>
      </c>
      <c r="P2054" s="8" t="n">
        <v>1</v>
      </c>
      <c r="R2054" s="8" t="n">
        <v>1</v>
      </c>
      <c r="S2054" s="8" t="n">
        <v>0</v>
      </c>
      <c r="T2054" s="8" t="n">
        <v>0</v>
      </c>
      <c r="U2054" s="8" t="n">
        <v>0</v>
      </c>
      <c r="V2054" s="8" t="n">
        <v>1</v>
      </c>
      <c r="W2054" s="8" t="n">
        <v>1</v>
      </c>
      <c r="X2054" s="8" t="n">
        <v>1</v>
      </c>
      <c r="Z2054" s="8" t="n">
        <v>1</v>
      </c>
      <c r="AA2054" s="8" t="n">
        <v>0</v>
      </c>
      <c r="AB2054" s="8" t="n">
        <v>0</v>
      </c>
      <c r="AC2054" s="8" t="n">
        <v>0</v>
      </c>
      <c r="AD2054" s="8" t="n">
        <v>1</v>
      </c>
      <c r="AE2054" s="8" t="n">
        <v>1</v>
      </c>
      <c r="AF2054" s="8" t="n">
        <v>1</v>
      </c>
      <c r="AH2054" s="8" t="n">
        <v>1</v>
      </c>
      <c r="AI2054" s="8" t="n">
        <v>0</v>
      </c>
      <c r="AJ2054" s="8" t="n">
        <v>0</v>
      </c>
      <c r="AK2054" s="8" t="n">
        <v>0</v>
      </c>
      <c r="AL2054" s="8" t="n">
        <v>1</v>
      </c>
      <c r="AM2054" s="8" t="n">
        <v>1</v>
      </c>
      <c r="AN2054" s="8" t="n">
        <v>1</v>
      </c>
      <c r="AP2054" s="8">
        <f>IF(($B$2054&lt;&gt;2)+($J$2054&lt;&gt;2)+($R$2054&lt;&gt;2)+($Z$2054&lt;&gt;2)+($AH$2054&lt;&gt;2)=0,2,IF((($B$2054&lt;&gt;2)*$B$2054+($J$2054&lt;&gt;2)*$J$2054+($R$2054&lt;&gt;2)*$R$2054+($Z$2054&lt;&gt;2)*$Z$2054+($AH$2054&lt;&gt;2)*$AH$2054)/(($B$2054&lt;&gt;2)+($J$2054&lt;&gt;2)+($R$2054&lt;&gt;2)+($Z$2054&lt;&gt;2)+($AH$2054&lt;&gt;2))&gt;=0.5,1,0))</f>
        <v/>
      </c>
      <c r="AQ2054" s="8">
        <f>IF(($C$2054&lt;&gt;2)+($K$2054&lt;&gt;2)+($S$2054&lt;&gt;2)+($AA$2054&lt;&gt;2)+($AI$2054&lt;&gt;2)=0,2,IF((($C$2054&lt;&gt;2)*$C$2054+($K$2054&lt;&gt;2)*$K$2054+($S$2054&lt;&gt;2)*$S$2054+($AA$2054&lt;&gt;2)*$AA$2054+($AI$2054&lt;&gt;2)*$AI$2054)/(($C$2054&lt;&gt;2)+($K$2054&lt;&gt;2)+($S$2054&lt;&gt;2)+($AA$2054&lt;&gt;2)+($AI$2054&lt;&gt;2))&gt;=0.5,1,0))</f>
        <v/>
      </c>
      <c r="AR2054" s="8">
        <f>IF(($D$2054&lt;&gt;2)+($L$2054&lt;&gt;2)+($T$2054&lt;&gt;2)+($AB$2054&lt;&gt;2)+($AJ$2054&lt;&gt;2)=0,2,IF((($D$2054&lt;&gt;2)*$D$2054+($L$2054&lt;&gt;2)*$L$2054+($T$2054&lt;&gt;2)*$T$2054+($AB$2054&lt;&gt;2)*$AB$2054+($AJ$2054&lt;&gt;2)*$AJ$2054)/(($D$2054&lt;&gt;2)+($L$2054&lt;&gt;2)+($T$2054&lt;&gt;2)+($AB$2054&lt;&gt;2)+($AJ$2054&lt;&gt;2))&gt;=0.5,1,0))</f>
        <v/>
      </c>
      <c r="AS2054" s="8">
        <f>IF(($E$2054&lt;&gt;2)+($M$2054&lt;&gt;2)+($U$2054&lt;&gt;2)+($AC$2054&lt;&gt;2)+($AK$2054&lt;&gt;2)=0,2,IF((($E$2054&lt;&gt;2)*$E$2054+($M$2054&lt;&gt;2)*$M$2054+($U$2054&lt;&gt;2)*$U$2054+($AC$2054&lt;&gt;2)*$AC$2054+($AK$2054&lt;&gt;2)*$AK$2054)/(($E$2054&lt;&gt;2)+($M$2054&lt;&gt;2)+($U$2054&lt;&gt;2)+($AC$2054&lt;&gt;2)+($AK$2054&lt;&gt;2))&gt;=0.5,1,0))</f>
        <v/>
      </c>
      <c r="AT2054" s="8">
        <f>IF(($F$2054&lt;&gt;2)+($N$2054&lt;&gt;2)+($V$2054&lt;&gt;2)+($AD$2054&lt;&gt;2)+($AL$2054&lt;&gt;2)=0,2,IF((($F$2054&lt;&gt;2)*$F$2054+($N$2054&lt;&gt;2)*$N$2054+($V$2054&lt;&gt;2)*$V$2054+($AD$2054&lt;&gt;2)*$AD$2054+($AL$2054&lt;&gt;2)*$AL$2054)/(($F$2054&lt;&gt;2)+($N$2054&lt;&gt;2)+($V$2054&lt;&gt;2)+($AD$2054&lt;&gt;2)+($AL$2054&lt;&gt;2))&gt;=0.5,1,0))</f>
        <v/>
      </c>
      <c r="AU2054" s="8">
        <f>IF(($G$2054&lt;&gt;2)+($O$2054&lt;&gt;2)+($W$2054&lt;&gt;2)+($AE$2054&lt;&gt;2)+($AM$2054&lt;&gt;2)=0,2,IF((($G$2054&lt;&gt;2)*$G$2054+($O$2054&lt;&gt;2)*$O$2054+($W$2054&lt;&gt;2)*$W$2054+($AE$2054&lt;&gt;2)*$AE$2054+($AM$2054&lt;&gt;2)*$AM$2054)/(($G$2054&lt;&gt;2)+($O$2054&lt;&gt;2)+($W$2054&lt;&gt;2)+($AE$2054&lt;&gt;2)+($AM$2054&lt;&gt;2))&gt;=0.5,1,0))</f>
        <v/>
      </c>
      <c r="AV2054" s="8">
        <f>IF(($H$2054&lt;&gt;2)+($P$2054&lt;&gt;2)+($X$2054&lt;&gt;2)+($AF$2054&lt;&gt;2)+($AN$2054&lt;&gt;2)=0,2,IF((($H$2054&lt;&gt;2)*$H$2054+($P$2054&lt;&gt;2)*$P$2054+($X$2054&lt;&gt;2)*$X$2054+($AF$2054&lt;&gt;2)*$AF$2054+($AN$2054&lt;&gt;2)*$AN$2054)/(($H$2054&lt;&gt;2)+($P$2054&lt;&gt;2)+($X$2054&lt;&gt;2)+($AF$2054&lt;&gt;2)+($AN$2054&lt;&gt;2))&gt;=0.5,1,0))</f>
        <v/>
      </c>
      <c r="AX2054" s="16">
        <f>'Ground truth'!$B$18</f>
        <v/>
      </c>
      <c r="AY2054" s="16">
        <f>'Ground truth'!$C$18</f>
        <v/>
      </c>
      <c r="AZ2054" s="16">
        <f>'Ground truth'!$D$18</f>
        <v/>
      </c>
      <c r="BA2054" s="16">
        <f>'Ground truth'!$E$18</f>
        <v/>
      </c>
      <c r="BB2054" s="16">
        <f>'Ground truth'!$F$18</f>
        <v/>
      </c>
      <c r="BC2054" s="16">
        <f>'Ground truth'!$G$18</f>
        <v/>
      </c>
      <c r="BD2054" s="16">
        <f>'Ground truth'!$H$18</f>
        <v/>
      </c>
    </row>
    <row r="2055">
      <c r="A2055" s="3" t="inlineStr">
        <is>
          <t>Switch</t>
        </is>
      </c>
      <c r="B2055" s="8" t="n">
        <v>1</v>
      </c>
      <c r="C2055" s="8" t="n">
        <v>1</v>
      </c>
      <c r="D2055" s="8" t="n">
        <v>0</v>
      </c>
      <c r="E2055" s="8" t="n">
        <v>0</v>
      </c>
      <c r="F2055" s="8" t="n">
        <v>1</v>
      </c>
      <c r="G2055" s="8" t="n">
        <v>1</v>
      </c>
      <c r="H2055" s="8" t="n">
        <v>1</v>
      </c>
      <c r="J2055" s="8" t="n">
        <v>1</v>
      </c>
      <c r="K2055" s="8" t="n">
        <v>1</v>
      </c>
      <c r="L2055" s="8" t="n">
        <v>0</v>
      </c>
      <c r="M2055" s="8" t="n">
        <v>0</v>
      </c>
      <c r="N2055" s="8" t="n">
        <v>1</v>
      </c>
      <c r="O2055" s="8" t="n">
        <v>1</v>
      </c>
      <c r="P2055" s="8" t="n">
        <v>1</v>
      </c>
      <c r="R2055" s="8" t="n">
        <v>1</v>
      </c>
      <c r="S2055" s="8" t="n">
        <v>1</v>
      </c>
      <c r="T2055" s="8" t="n">
        <v>0</v>
      </c>
      <c r="U2055" s="8" t="n">
        <v>0</v>
      </c>
      <c r="V2055" s="8" t="n">
        <v>1</v>
      </c>
      <c r="W2055" s="8" t="n">
        <v>1</v>
      </c>
      <c r="X2055" s="8" t="n">
        <v>1</v>
      </c>
      <c r="Z2055" s="8" t="n">
        <v>1</v>
      </c>
      <c r="AA2055" s="8" t="n">
        <v>1</v>
      </c>
      <c r="AB2055" s="8" t="n">
        <v>0</v>
      </c>
      <c r="AC2055" s="8" t="n">
        <v>0</v>
      </c>
      <c r="AD2055" s="8" t="n">
        <v>1</v>
      </c>
      <c r="AE2055" s="8" t="n">
        <v>1</v>
      </c>
      <c r="AF2055" s="8" t="n">
        <v>1</v>
      </c>
      <c r="AH2055" s="8" t="n">
        <v>1</v>
      </c>
      <c r="AI2055" s="8" t="n">
        <v>1</v>
      </c>
      <c r="AJ2055" s="8" t="n">
        <v>0</v>
      </c>
      <c r="AK2055" s="8" t="n">
        <v>0</v>
      </c>
      <c r="AL2055" s="8" t="n">
        <v>1</v>
      </c>
      <c r="AM2055" s="8" t="n">
        <v>1</v>
      </c>
      <c r="AN2055" s="8" t="n">
        <v>1</v>
      </c>
      <c r="AP2055" s="8">
        <f>IF(($B$2055&lt;&gt;2)+($J$2055&lt;&gt;2)+($R$2055&lt;&gt;2)+($Z$2055&lt;&gt;2)+($AH$2055&lt;&gt;2)=0,2,IF((($B$2055&lt;&gt;2)*$B$2055+($J$2055&lt;&gt;2)*$J$2055+($R$2055&lt;&gt;2)*$R$2055+($Z$2055&lt;&gt;2)*$Z$2055+($AH$2055&lt;&gt;2)*$AH$2055)/(($B$2055&lt;&gt;2)+($J$2055&lt;&gt;2)+($R$2055&lt;&gt;2)+($Z$2055&lt;&gt;2)+($AH$2055&lt;&gt;2))&gt;=0.5,1,0))</f>
        <v/>
      </c>
      <c r="AQ2055" s="8">
        <f>IF(($C$2055&lt;&gt;2)+($K$2055&lt;&gt;2)+($S$2055&lt;&gt;2)+($AA$2055&lt;&gt;2)+($AI$2055&lt;&gt;2)=0,2,IF((($C$2055&lt;&gt;2)*$C$2055+($K$2055&lt;&gt;2)*$K$2055+($S$2055&lt;&gt;2)*$S$2055+($AA$2055&lt;&gt;2)*$AA$2055+($AI$2055&lt;&gt;2)*$AI$2055)/(($C$2055&lt;&gt;2)+($K$2055&lt;&gt;2)+($S$2055&lt;&gt;2)+($AA$2055&lt;&gt;2)+($AI$2055&lt;&gt;2))&gt;=0.5,1,0))</f>
        <v/>
      </c>
      <c r="AR2055" s="8">
        <f>IF(($D$2055&lt;&gt;2)+($L$2055&lt;&gt;2)+($T$2055&lt;&gt;2)+($AB$2055&lt;&gt;2)+($AJ$2055&lt;&gt;2)=0,2,IF((($D$2055&lt;&gt;2)*$D$2055+($L$2055&lt;&gt;2)*$L$2055+($T$2055&lt;&gt;2)*$T$2055+($AB$2055&lt;&gt;2)*$AB$2055+($AJ$2055&lt;&gt;2)*$AJ$2055)/(($D$2055&lt;&gt;2)+($L$2055&lt;&gt;2)+($T$2055&lt;&gt;2)+($AB$2055&lt;&gt;2)+($AJ$2055&lt;&gt;2))&gt;=0.5,1,0))</f>
        <v/>
      </c>
      <c r="AS2055" s="8">
        <f>IF(($E$2055&lt;&gt;2)+($M$2055&lt;&gt;2)+($U$2055&lt;&gt;2)+($AC$2055&lt;&gt;2)+($AK$2055&lt;&gt;2)=0,2,IF((($E$2055&lt;&gt;2)*$E$2055+($M$2055&lt;&gt;2)*$M$2055+($U$2055&lt;&gt;2)*$U$2055+($AC$2055&lt;&gt;2)*$AC$2055+($AK$2055&lt;&gt;2)*$AK$2055)/(($E$2055&lt;&gt;2)+($M$2055&lt;&gt;2)+($U$2055&lt;&gt;2)+($AC$2055&lt;&gt;2)+($AK$2055&lt;&gt;2))&gt;=0.5,1,0))</f>
        <v/>
      </c>
      <c r="AT2055" s="8">
        <f>IF(($F$2055&lt;&gt;2)+($N$2055&lt;&gt;2)+($V$2055&lt;&gt;2)+($AD$2055&lt;&gt;2)+($AL$2055&lt;&gt;2)=0,2,IF((($F$2055&lt;&gt;2)*$F$2055+($N$2055&lt;&gt;2)*$N$2055+($V$2055&lt;&gt;2)*$V$2055+($AD$2055&lt;&gt;2)*$AD$2055+($AL$2055&lt;&gt;2)*$AL$2055)/(($F$2055&lt;&gt;2)+($N$2055&lt;&gt;2)+($V$2055&lt;&gt;2)+($AD$2055&lt;&gt;2)+($AL$2055&lt;&gt;2))&gt;=0.5,1,0))</f>
        <v/>
      </c>
      <c r="AU2055" s="8">
        <f>IF(($G$2055&lt;&gt;2)+($O$2055&lt;&gt;2)+($W$2055&lt;&gt;2)+($AE$2055&lt;&gt;2)+($AM$2055&lt;&gt;2)=0,2,IF((($G$2055&lt;&gt;2)*$G$2055+($O$2055&lt;&gt;2)*$O$2055+($W$2055&lt;&gt;2)*$W$2055+($AE$2055&lt;&gt;2)*$AE$2055+($AM$2055&lt;&gt;2)*$AM$2055)/(($G$2055&lt;&gt;2)+($O$2055&lt;&gt;2)+($W$2055&lt;&gt;2)+($AE$2055&lt;&gt;2)+($AM$2055&lt;&gt;2))&gt;=0.5,1,0))</f>
        <v/>
      </c>
      <c r="AV2055" s="8">
        <f>IF(($H$2055&lt;&gt;2)+($P$2055&lt;&gt;2)+($X$2055&lt;&gt;2)+($AF$2055&lt;&gt;2)+($AN$2055&lt;&gt;2)=0,2,IF((($H$2055&lt;&gt;2)*$H$2055+($P$2055&lt;&gt;2)*$P$2055+($X$2055&lt;&gt;2)*$X$2055+($AF$2055&lt;&gt;2)*$AF$2055+($AN$2055&lt;&gt;2)*$AN$2055)/(($H$2055&lt;&gt;2)+($P$2055&lt;&gt;2)+($X$2055&lt;&gt;2)+($AF$2055&lt;&gt;2)+($AN$2055&lt;&gt;2))&gt;=0.5,1,0))</f>
        <v/>
      </c>
      <c r="AX2055" s="16">
        <f>'Ground truth'!$B$19</f>
        <v/>
      </c>
      <c r="AY2055" s="16">
        <f>'Ground truth'!$C$19</f>
        <v/>
      </c>
      <c r="AZ2055" s="16">
        <f>'Ground truth'!$D$19</f>
        <v/>
      </c>
      <c r="BA2055" s="16">
        <f>'Ground truth'!$E$19</f>
        <v/>
      </c>
      <c r="BB2055" s="16">
        <f>'Ground truth'!$F$19</f>
        <v/>
      </c>
      <c r="BC2055" s="16">
        <f>'Ground truth'!$G$19</f>
        <v/>
      </c>
      <c r="BD2055" s="16">
        <f>'Ground truth'!$H$19</f>
        <v/>
      </c>
    </row>
    <row r="2056">
      <c r="A2056" s="3" t="inlineStr">
        <is>
          <t>Circuit Board</t>
        </is>
      </c>
      <c r="B2056" s="8" t="n">
        <v>1</v>
      </c>
      <c r="C2056" s="8" t="n">
        <v>1</v>
      </c>
      <c r="D2056" s="8" t="n">
        <v>1</v>
      </c>
      <c r="E2056" s="8" t="n">
        <v>0</v>
      </c>
      <c r="F2056" s="8" t="n">
        <v>1</v>
      </c>
      <c r="G2056" s="8" t="n">
        <v>1</v>
      </c>
      <c r="H2056" s="8" t="n">
        <v>1</v>
      </c>
      <c r="J2056" s="8" t="n">
        <v>1</v>
      </c>
      <c r="K2056" s="8" t="n">
        <v>1</v>
      </c>
      <c r="L2056" s="8" t="n">
        <v>1</v>
      </c>
      <c r="M2056" s="8" t="n">
        <v>0</v>
      </c>
      <c r="N2056" s="8" t="n">
        <v>1</v>
      </c>
      <c r="O2056" s="8" t="n">
        <v>1</v>
      </c>
      <c r="P2056" s="8" t="n">
        <v>1</v>
      </c>
      <c r="R2056" s="8" t="n">
        <v>1</v>
      </c>
      <c r="S2056" s="8" t="n">
        <v>1</v>
      </c>
      <c r="T2056" s="8" t="n">
        <v>1</v>
      </c>
      <c r="U2056" s="8" t="n">
        <v>0</v>
      </c>
      <c r="V2056" s="8" t="n">
        <v>1</v>
      </c>
      <c r="W2056" s="8" t="n">
        <v>1</v>
      </c>
      <c r="X2056" s="8" t="n">
        <v>1</v>
      </c>
      <c r="Z2056" s="8" t="n">
        <v>1</v>
      </c>
      <c r="AA2056" s="8" t="n">
        <v>1</v>
      </c>
      <c r="AB2056" s="8" t="n">
        <v>1</v>
      </c>
      <c r="AC2056" s="8" t="n">
        <v>0</v>
      </c>
      <c r="AD2056" s="8" t="n">
        <v>1</v>
      </c>
      <c r="AE2056" s="8" t="n">
        <v>1</v>
      </c>
      <c r="AF2056" s="8" t="n">
        <v>1</v>
      </c>
      <c r="AH2056" s="8" t="n">
        <v>1</v>
      </c>
      <c r="AI2056" s="8" t="n">
        <v>1</v>
      </c>
      <c r="AJ2056" s="8" t="n">
        <v>1</v>
      </c>
      <c r="AK2056" s="8" t="n">
        <v>0</v>
      </c>
      <c r="AL2056" s="8" t="n">
        <v>1</v>
      </c>
      <c r="AM2056" s="8" t="n">
        <v>1</v>
      </c>
      <c r="AN2056" s="8" t="n">
        <v>1</v>
      </c>
      <c r="AP2056" s="8">
        <f>IF(($B$2056&lt;&gt;2)+($J$2056&lt;&gt;2)+($R$2056&lt;&gt;2)+($Z$2056&lt;&gt;2)+($AH$2056&lt;&gt;2)=0,2,IF((($B$2056&lt;&gt;2)*$B$2056+($J$2056&lt;&gt;2)*$J$2056+($R$2056&lt;&gt;2)*$R$2056+($Z$2056&lt;&gt;2)*$Z$2056+($AH$2056&lt;&gt;2)*$AH$2056)/(($B$2056&lt;&gt;2)+($J$2056&lt;&gt;2)+($R$2056&lt;&gt;2)+($Z$2056&lt;&gt;2)+($AH$2056&lt;&gt;2))&gt;=0.5,1,0))</f>
        <v/>
      </c>
      <c r="AQ2056" s="8">
        <f>IF(($C$2056&lt;&gt;2)+($K$2056&lt;&gt;2)+($S$2056&lt;&gt;2)+($AA$2056&lt;&gt;2)+($AI$2056&lt;&gt;2)=0,2,IF((($C$2056&lt;&gt;2)*$C$2056+($K$2056&lt;&gt;2)*$K$2056+($S$2056&lt;&gt;2)*$S$2056+($AA$2056&lt;&gt;2)*$AA$2056+($AI$2056&lt;&gt;2)*$AI$2056)/(($C$2056&lt;&gt;2)+($K$2056&lt;&gt;2)+($S$2056&lt;&gt;2)+($AA$2056&lt;&gt;2)+($AI$2056&lt;&gt;2))&gt;=0.5,1,0))</f>
        <v/>
      </c>
      <c r="AR2056" s="8">
        <f>IF(($D$2056&lt;&gt;2)+($L$2056&lt;&gt;2)+($T$2056&lt;&gt;2)+($AB$2056&lt;&gt;2)+($AJ$2056&lt;&gt;2)=0,2,IF((($D$2056&lt;&gt;2)*$D$2056+($L$2056&lt;&gt;2)*$L$2056+($T$2056&lt;&gt;2)*$T$2056+($AB$2056&lt;&gt;2)*$AB$2056+($AJ$2056&lt;&gt;2)*$AJ$2056)/(($D$2056&lt;&gt;2)+($L$2056&lt;&gt;2)+($T$2056&lt;&gt;2)+($AB$2056&lt;&gt;2)+($AJ$2056&lt;&gt;2))&gt;=0.5,1,0))</f>
        <v/>
      </c>
      <c r="AS2056" s="8">
        <f>IF(($E$2056&lt;&gt;2)+($M$2056&lt;&gt;2)+($U$2056&lt;&gt;2)+($AC$2056&lt;&gt;2)+($AK$2056&lt;&gt;2)=0,2,IF((($E$2056&lt;&gt;2)*$E$2056+($M$2056&lt;&gt;2)*$M$2056+($U$2056&lt;&gt;2)*$U$2056+($AC$2056&lt;&gt;2)*$AC$2056+($AK$2056&lt;&gt;2)*$AK$2056)/(($E$2056&lt;&gt;2)+($M$2056&lt;&gt;2)+($U$2056&lt;&gt;2)+($AC$2056&lt;&gt;2)+($AK$2056&lt;&gt;2))&gt;=0.5,1,0))</f>
        <v/>
      </c>
      <c r="AT2056" s="8">
        <f>IF(($F$2056&lt;&gt;2)+($N$2056&lt;&gt;2)+($V$2056&lt;&gt;2)+($AD$2056&lt;&gt;2)+($AL$2056&lt;&gt;2)=0,2,IF((($F$2056&lt;&gt;2)*$F$2056+($N$2056&lt;&gt;2)*$N$2056+($V$2056&lt;&gt;2)*$V$2056+($AD$2056&lt;&gt;2)*$AD$2056+($AL$2056&lt;&gt;2)*$AL$2056)/(($F$2056&lt;&gt;2)+($N$2056&lt;&gt;2)+($V$2056&lt;&gt;2)+($AD$2056&lt;&gt;2)+($AL$2056&lt;&gt;2))&gt;=0.5,1,0))</f>
        <v/>
      </c>
      <c r="AU2056" s="8">
        <f>IF(($G$2056&lt;&gt;2)+($O$2056&lt;&gt;2)+($W$2056&lt;&gt;2)+($AE$2056&lt;&gt;2)+($AM$2056&lt;&gt;2)=0,2,IF((($G$2056&lt;&gt;2)*$G$2056+($O$2056&lt;&gt;2)*$O$2056+($W$2056&lt;&gt;2)*$W$2056+($AE$2056&lt;&gt;2)*$AE$2056+($AM$2056&lt;&gt;2)*$AM$2056)/(($G$2056&lt;&gt;2)+($O$2056&lt;&gt;2)+($W$2056&lt;&gt;2)+($AE$2056&lt;&gt;2)+($AM$2056&lt;&gt;2))&gt;=0.5,1,0))</f>
        <v/>
      </c>
      <c r="AV2056" s="8">
        <f>IF(($H$2056&lt;&gt;2)+($P$2056&lt;&gt;2)+($X$2056&lt;&gt;2)+($AF$2056&lt;&gt;2)+($AN$2056&lt;&gt;2)=0,2,IF((($H$2056&lt;&gt;2)*$H$2056+($P$2056&lt;&gt;2)*$P$2056+($X$2056&lt;&gt;2)*$X$2056+($AF$2056&lt;&gt;2)*$AF$2056+($AN$2056&lt;&gt;2)*$AN$2056)/(($H$2056&lt;&gt;2)+($P$2056&lt;&gt;2)+($X$2056&lt;&gt;2)+($AF$2056&lt;&gt;2)+($AN$2056&lt;&gt;2))&gt;=0.5,1,0))</f>
        <v/>
      </c>
      <c r="AX2056" s="16">
        <f>'Ground truth'!$B$20</f>
        <v/>
      </c>
      <c r="AY2056" s="16">
        <f>'Ground truth'!$C$20</f>
        <v/>
      </c>
      <c r="AZ2056" s="16">
        <f>'Ground truth'!$D$20</f>
        <v/>
      </c>
      <c r="BA2056" s="16">
        <f>'Ground truth'!$E$20</f>
        <v/>
      </c>
      <c r="BB2056" s="16">
        <f>'Ground truth'!$F$20</f>
        <v/>
      </c>
      <c r="BC2056" s="16">
        <f>'Ground truth'!$G$20</f>
        <v/>
      </c>
      <c r="BD2056" s="16">
        <f>'Ground truth'!$H$20</f>
        <v/>
      </c>
    </row>
    <row r="2058">
      <c r="A2058" s="17" t="inlineStr">
        <is>
          <t>metrics — confident-only (unsure excluded from denominators)</t>
        </is>
      </c>
      <c r="B2058" s="10" t="inlineStr">
        <is>
          <t>run 1</t>
        </is>
      </c>
      <c r="C2058" s="10" t="inlineStr">
        <is>
          <t>run 2</t>
        </is>
      </c>
      <c r="D2058" s="10" t="inlineStr">
        <is>
          <t>run 3</t>
        </is>
      </c>
      <c r="E2058" s="10" t="inlineStr">
        <is>
          <t>run 4</t>
        </is>
      </c>
      <c r="F2058" s="10" t="inlineStr">
        <is>
          <t>run 5</t>
        </is>
      </c>
      <c r="G2058" s="10" t="inlineStr">
        <is>
          <t>avg-matrix</t>
        </is>
      </c>
      <c r="H2058" s="10" t="inlineStr">
        <is>
          <t>mean</t>
        </is>
      </c>
      <c r="I2058" s="10" t="inlineStr">
        <is>
          <t>std (pop.)</t>
        </is>
      </c>
      <c r="J2058" s="17" t="inlineStr">
        <is>
          <t>notes</t>
        </is>
      </c>
    </row>
    <row r="2059">
      <c r="A2059" s="7" t="inlineStr">
        <is>
          <t>TP</t>
        </is>
      </c>
      <c r="B2059" s="7">
        <f>SUMPRODUCT(($B$2050:$H$2056=1)*('Ground truth'!$B$14:$H$20=1))</f>
        <v/>
      </c>
      <c r="C2059" s="7">
        <f>SUMPRODUCT(($J$2050:$P$2056=1)*('Ground truth'!$B$14:$H$20=1))</f>
        <v/>
      </c>
      <c r="D2059" s="7">
        <f>SUMPRODUCT(($R$2050:$X$2056=1)*('Ground truth'!$B$14:$H$20=1))</f>
        <v/>
      </c>
      <c r="E2059" s="7">
        <f>SUMPRODUCT(($Z$2050:$AF$2056=1)*('Ground truth'!$B$14:$H$20=1))</f>
        <v/>
      </c>
      <c r="F2059" s="7">
        <f>SUMPRODUCT(($AH$2050:$AN$2056=1)*('Ground truth'!$B$14:$H$20=1))</f>
        <v/>
      </c>
      <c r="G2059" s="7">
        <f>SUMPRODUCT(($AP$2050:$AV$2056=1)*('Ground truth'!$B$14:$H$20=1))</f>
        <v/>
      </c>
      <c r="H2059" s="12">
        <f>AVERAGE($B$2059:$F$2059)</f>
        <v/>
      </c>
      <c r="I2059" s="12">
        <f>STDEV.P($B$2059:$F$2059)</f>
        <v/>
      </c>
    </row>
    <row r="2060">
      <c r="A2060" s="7" t="inlineStr">
        <is>
          <t>TN</t>
        </is>
      </c>
      <c r="B2060" s="7">
        <f>SUMPRODUCT(($B$2050:$H$2056=0)*('Ground truth'!$B$14:$H$20=0))</f>
        <v/>
      </c>
      <c r="C2060" s="7">
        <f>SUMPRODUCT(($J$2050:$P$2056=0)*('Ground truth'!$B$14:$H$20=0))</f>
        <v/>
      </c>
      <c r="D2060" s="7">
        <f>SUMPRODUCT(($R$2050:$X$2056=0)*('Ground truth'!$B$14:$H$20=0))</f>
        <v/>
      </c>
      <c r="E2060" s="7">
        <f>SUMPRODUCT(($Z$2050:$AF$2056=0)*('Ground truth'!$B$14:$H$20=0))</f>
        <v/>
      </c>
      <c r="F2060" s="7">
        <f>SUMPRODUCT(($AH$2050:$AN$2056=0)*('Ground truth'!$B$14:$H$20=0))</f>
        <v/>
      </c>
      <c r="G2060" s="7">
        <f>SUMPRODUCT(($AP$2050:$AV$2056=0)*('Ground truth'!$B$14:$H$20=0))</f>
        <v/>
      </c>
      <c r="H2060" s="12">
        <f>AVERAGE($B$2060:$F$2060)</f>
        <v/>
      </c>
      <c r="I2060" s="12">
        <f>STDEV.P($B$2060:$F$2060)</f>
        <v/>
      </c>
    </row>
    <row r="2061">
      <c r="A2061" s="7" t="inlineStr">
        <is>
          <t>FP</t>
        </is>
      </c>
      <c r="B2061" s="7">
        <f>SUMPRODUCT(($B$2050:$H$2056=1)*('Ground truth'!$B$14:$H$20=0))</f>
        <v/>
      </c>
      <c r="C2061" s="7">
        <f>SUMPRODUCT(($J$2050:$P$2056=1)*('Ground truth'!$B$14:$H$20=0))</f>
        <v/>
      </c>
      <c r="D2061" s="7">
        <f>SUMPRODUCT(($R$2050:$X$2056=1)*('Ground truth'!$B$14:$H$20=0))</f>
        <v/>
      </c>
      <c r="E2061" s="7">
        <f>SUMPRODUCT(($Z$2050:$AF$2056=1)*('Ground truth'!$B$14:$H$20=0))</f>
        <v/>
      </c>
      <c r="F2061" s="7">
        <f>SUMPRODUCT(($AH$2050:$AN$2056=1)*('Ground truth'!$B$14:$H$20=0))</f>
        <v/>
      </c>
      <c r="G2061" s="7">
        <f>SUMPRODUCT(($AP$2050:$AV$2056=1)*('Ground truth'!$B$14:$H$20=0))</f>
        <v/>
      </c>
      <c r="H2061" s="12">
        <f>AVERAGE($B$2061:$F$2061)</f>
        <v/>
      </c>
      <c r="I2061" s="12">
        <f>STDEV.P($B$2061:$F$2061)</f>
        <v/>
      </c>
    </row>
    <row r="2062">
      <c r="A2062" s="7" t="inlineStr">
        <is>
          <t>FN</t>
        </is>
      </c>
      <c r="B2062" s="7">
        <f>SUMPRODUCT(($B$2050:$H$2056=0)*('Ground truth'!$B$14:$H$20=1))</f>
        <v/>
      </c>
      <c r="C2062" s="7">
        <f>SUMPRODUCT(($J$2050:$P$2056=0)*('Ground truth'!$B$14:$H$20=1))</f>
        <v/>
      </c>
      <c r="D2062" s="7">
        <f>SUMPRODUCT(($R$2050:$X$2056=0)*('Ground truth'!$B$14:$H$20=1))</f>
        <v/>
      </c>
      <c r="E2062" s="7">
        <f>SUMPRODUCT(($Z$2050:$AF$2056=0)*('Ground truth'!$B$14:$H$20=1))</f>
        <v/>
      </c>
      <c r="F2062" s="7">
        <f>SUMPRODUCT(($AH$2050:$AN$2056=0)*('Ground truth'!$B$14:$H$20=1))</f>
        <v/>
      </c>
      <c r="G2062" s="7">
        <f>SUMPRODUCT(($AP$2050:$AV$2056=0)*('Ground truth'!$B$14:$H$20=1))</f>
        <v/>
      </c>
      <c r="H2062" s="12">
        <f>AVERAGE($B$2062:$F$2062)</f>
        <v/>
      </c>
      <c r="I2062" s="12">
        <f>STDEV.P($B$2062:$F$2062)</f>
        <v/>
      </c>
    </row>
    <row r="2063">
      <c r="A2063" s="4" t="inlineStr">
        <is>
          <t>Precision</t>
        </is>
      </c>
      <c r="B2063" s="12">
        <f>IFERROR($B$2059/($B$2059+$B$2061),0)</f>
        <v/>
      </c>
      <c r="C2063" s="12">
        <f>IFERROR($C$2059/($C$2059+$C$2061),0)</f>
        <v/>
      </c>
      <c r="D2063" s="12">
        <f>IFERROR($D$2059/($D$2059+$D$2061),0)</f>
        <v/>
      </c>
      <c r="E2063" s="12">
        <f>IFERROR($E$2059/($E$2059+$E$2061),0)</f>
        <v/>
      </c>
      <c r="F2063" s="12">
        <f>IFERROR($F$2059/($F$2059+$F$2061),0)</f>
        <v/>
      </c>
      <c r="G2063" s="12">
        <f>IFERROR($G$2059/($G$2059+$G$2061),0)</f>
        <v/>
      </c>
      <c r="H2063" s="18">
        <f>AVERAGE($B$2063:$F$2063)</f>
        <v/>
      </c>
      <c r="I2063" s="18">
        <f>STDEV.P($B$2063:$F$2063)</f>
        <v/>
      </c>
    </row>
    <row r="2064">
      <c r="A2064" s="4" t="inlineStr">
        <is>
          <t>Recall</t>
        </is>
      </c>
      <c r="B2064" s="12">
        <f>IFERROR($B$2059/($B$2059+$B$2062),0)</f>
        <v/>
      </c>
      <c r="C2064" s="12">
        <f>IFERROR($C$2059/($C$2059+$C$2062),0)</f>
        <v/>
      </c>
      <c r="D2064" s="12">
        <f>IFERROR($D$2059/($D$2059+$D$2062),0)</f>
        <v/>
      </c>
      <c r="E2064" s="12">
        <f>IFERROR($E$2059/($E$2059+$E$2062),0)</f>
        <v/>
      </c>
      <c r="F2064" s="12">
        <f>IFERROR($F$2059/($F$2059+$F$2062),0)</f>
        <v/>
      </c>
      <c r="G2064" s="12">
        <f>IFERROR($G$2059/($G$2059+$G$2062),0)</f>
        <v/>
      </c>
      <c r="H2064" s="18">
        <f>AVERAGE($B$2064:$F$2064)</f>
        <v/>
      </c>
      <c r="I2064" s="18">
        <f>STDEV.P($B$2064:$F$2064)</f>
        <v/>
      </c>
    </row>
    <row r="2065">
      <c r="A2065" s="4" t="inlineStr">
        <is>
          <t>F1</t>
        </is>
      </c>
      <c r="B2065" s="12">
        <f>IFERROR(2*$B$2063*$B$2064/($B$2063+$B$2064),0)</f>
        <v/>
      </c>
      <c r="C2065" s="12">
        <f>IFERROR(2*$C$2063*$C$2064/($C$2063+$C$2064),0)</f>
        <v/>
      </c>
      <c r="D2065" s="12">
        <f>IFERROR(2*$D$2063*$D$2064/($D$2063+$D$2064),0)</f>
        <v/>
      </c>
      <c r="E2065" s="12">
        <f>IFERROR(2*$E$2063*$E$2064/($E$2063+$E$2064),0)</f>
        <v/>
      </c>
      <c r="F2065" s="12">
        <f>IFERROR(2*$F$2063*$F$2064/($F$2063+$F$2064),0)</f>
        <v/>
      </c>
      <c r="G2065" s="12">
        <f>IFERROR(2*$G$2063*$G$2064/($G$2063+$G$2064),0)</f>
        <v/>
      </c>
      <c r="H2065" s="18">
        <f>AVERAGE($B$2065:$F$2065)</f>
        <v/>
      </c>
      <c r="I2065" s="18">
        <f>STDEV.P($B$2065:$F$2065)</f>
        <v/>
      </c>
    </row>
    <row r="2066">
      <c r="A2066" s="4" t="inlineStr">
        <is>
          <t>Accuracy</t>
        </is>
      </c>
      <c r="B2066" s="12">
        <f>IFERROR(($B$2059+$B$2060)/($B$2059+$B$2060+$B$2061+$B$2062),0)</f>
        <v/>
      </c>
      <c r="C2066" s="12">
        <f>IFERROR(($C$2059+$C$2060)/($C$2059+$C$2060+$C$2061+$C$2062),0)</f>
        <v/>
      </c>
      <c r="D2066" s="12">
        <f>IFERROR(($D$2059+$D$2060)/($D$2059+$D$2060+$D$2061+$D$2062),0)</f>
        <v/>
      </c>
      <c r="E2066" s="12">
        <f>IFERROR(($E$2059+$E$2060)/($E$2059+$E$2060+$E$2061+$E$2062),0)</f>
        <v/>
      </c>
      <c r="F2066" s="12">
        <f>IFERROR(($F$2059+$F$2060)/($F$2059+$F$2060+$F$2061+$F$2062),0)</f>
        <v/>
      </c>
      <c r="G2066" s="12">
        <f>IFERROR(($G$2059+$G$2060)/($G$2059+$G$2060+$G$2061+$G$2062),0)</f>
        <v/>
      </c>
      <c r="H2066" s="18">
        <f>AVERAGE($B$2066:$F$2066)</f>
        <v/>
      </c>
      <c r="I2066" s="18">
        <f>STDEV.P($B$2066:$F$2066)</f>
        <v/>
      </c>
    </row>
    <row r="2067">
      <c r="A2067" s="4" t="inlineStr">
        <is>
          <t>Edit distance</t>
        </is>
      </c>
      <c r="B2067" s="12">
        <f>SUMPRODUCT(ABS('Ground truth'!$B$14:$H$20-$B$2050:$H$2056))</f>
        <v/>
      </c>
      <c r="C2067" s="12">
        <f>SUMPRODUCT(ABS('Ground truth'!$B$14:$H$20-$J$2050:$P$2056))</f>
        <v/>
      </c>
      <c r="D2067" s="12">
        <f>SUMPRODUCT(ABS('Ground truth'!$B$14:$H$20-$R$2050:$X$2056))</f>
        <v/>
      </c>
      <c r="E2067" s="12">
        <f>SUMPRODUCT(ABS('Ground truth'!$B$14:$H$20-$Z$2050:$AF$2056))</f>
        <v/>
      </c>
      <c r="F2067" s="12">
        <f>SUMPRODUCT(ABS('Ground truth'!$B$14:$H$20-$AH$2050:$AN$2056))</f>
        <v/>
      </c>
      <c r="G2067" s="12">
        <f>SUMPRODUCT(ABS('Ground truth'!$B$14:$H$20-$AP$2050:$AV$2056))</f>
        <v/>
      </c>
      <c r="H2067" s="18">
        <f>AVERAGE($B$2067:$F$2067)</f>
        <v/>
      </c>
      <c r="I2067" s="18">
        <f>STDEV.P($B$2067:$F$2067)</f>
        <v/>
      </c>
    </row>
    <row r="2068">
      <c r="A2068" s="4" t="inlineStr">
        <is>
          <t>Spectral distance</t>
        </is>
      </c>
      <c r="B2068" s="12">
        <f>SQRT(SUMPRODUCT(('Ground truth'!$K$14:$K$20-$B$2079:$B$2085)^2))</f>
        <v/>
      </c>
      <c r="C2068" s="12">
        <f>SQRT(SUMPRODUCT(('Ground truth'!$K$14:$K$20-$C$2079:$C$2085)^2))</f>
        <v/>
      </c>
      <c r="D2068" s="12">
        <f>SQRT(SUMPRODUCT(('Ground truth'!$K$14:$K$20-$D$2079:$D$2085)^2))</f>
        <v/>
      </c>
      <c r="E2068" s="12">
        <f>SQRT(SUMPRODUCT(('Ground truth'!$K$14:$K$20-$E$2079:$E$2085)^2))</f>
        <v/>
      </c>
      <c r="F2068" s="12">
        <f>SQRT(SUMPRODUCT(('Ground truth'!$K$14:$K$20-$F$2079:$F$2085)^2))</f>
        <v/>
      </c>
      <c r="G2068" s="12">
        <f>SQRT(SUMPRODUCT(('Ground truth'!$K$14:$K$20-$G$2079:$G$2085)^2))</f>
        <v/>
      </c>
      <c r="H2068" s="18">
        <f>AVERAGE($B$2068:$F$2068)</f>
        <v/>
      </c>
      <c r="I2068" s="18">
        <f>STDEV.P($B$2068:$F$2068)</f>
        <v/>
      </c>
    </row>
    <row r="2069">
      <c r="A2069" s="4" t="inlineStr">
        <is>
          <t>Unsure cells</t>
        </is>
      </c>
      <c r="B2069" s="7">
        <f>COUNTIF($B$2050:$H$2056,2)</f>
        <v/>
      </c>
      <c r="C2069" s="7">
        <f>COUNTIF($J$2050:$P$2056,2)</f>
        <v/>
      </c>
      <c r="D2069" s="7">
        <f>COUNTIF($R$2050:$X$2056,2)</f>
        <v/>
      </c>
      <c r="E2069" s="7">
        <f>COUNTIF($Z$2050:$AF$2056,2)</f>
        <v/>
      </c>
      <c r="F2069" s="7">
        <f>COUNTIF($AH$2050:$AN$2056,2)</f>
        <v/>
      </c>
      <c r="G2069" s="7">
        <f>COUNTIF($AP$2050:$AV$2056,2)</f>
        <v/>
      </c>
      <c r="H2069" s="12">
        <f>AVERAGE($B$2069:$F$2069)</f>
        <v/>
      </c>
      <c r="I2069" s="12">
        <f>STDEV.P($B$2069:$F$2069)</f>
        <v/>
      </c>
    </row>
    <row r="2070">
      <c r="A2070" s="3" t="inlineStr">
        <is>
          <t>eigenvalues (real part, numpy order; pasted)</t>
        </is>
      </c>
    </row>
    <row r="2071">
      <c r="A2071" s="3" t="inlineStr">
        <is>
          <t xml:space="preserve">  λ1</t>
        </is>
      </c>
      <c r="B2071" s="19" t="n">
        <v>4.912304599661233</v>
      </c>
      <c r="C2071" s="19" t="n">
        <v>4.912304599661233</v>
      </c>
      <c r="D2071" s="19" t="n">
        <v>4.912304599661233</v>
      </c>
      <c r="E2071" s="19" t="n">
        <v>4.912304599661233</v>
      </c>
      <c r="F2071" s="19" t="n">
        <v>4.912304599661233</v>
      </c>
      <c r="G2071" s="19" t="n">
        <v>4.912304599661233</v>
      </c>
    </row>
    <row r="2072">
      <c r="A2072" s="3" t="inlineStr">
        <is>
          <t xml:space="preserve">  λ2</t>
        </is>
      </c>
      <c r="B2072" s="19" t="n">
        <v>-1.114705610325227</v>
      </c>
      <c r="C2072" s="19" t="n">
        <v>-1.114705610325227</v>
      </c>
      <c r="D2072" s="19" t="n">
        <v>-1.114705610325227</v>
      </c>
      <c r="E2072" s="19" t="n">
        <v>-1.114705610325227</v>
      </c>
      <c r="F2072" s="19" t="n">
        <v>-1.114705610325227</v>
      </c>
      <c r="G2072" s="19" t="n">
        <v>-1.114705610325227</v>
      </c>
    </row>
    <row r="2073">
      <c r="A2073" s="3" t="inlineStr">
        <is>
          <t xml:space="preserve">  λ3</t>
        </is>
      </c>
      <c r="B2073" s="19" t="n">
        <v>2.062238414224842</v>
      </c>
      <c r="C2073" s="19" t="n">
        <v>2.062238414224842</v>
      </c>
      <c r="D2073" s="19" t="n">
        <v>2.062238414224842</v>
      </c>
      <c r="E2073" s="19" t="n">
        <v>2.062238414224842</v>
      </c>
      <c r="F2073" s="19" t="n">
        <v>2.062238414224842</v>
      </c>
      <c r="G2073" s="19" t="n">
        <v>2.062238414224842</v>
      </c>
    </row>
    <row r="2074">
      <c r="A2074" s="3" t="inlineStr">
        <is>
          <t xml:space="preserve">  λ4</t>
        </is>
      </c>
      <c r="B2074" s="19" t="n">
        <v>-0.3565595745479249</v>
      </c>
      <c r="C2074" s="19" t="n">
        <v>-0.3565595745479249</v>
      </c>
      <c r="D2074" s="19" t="n">
        <v>-0.3565595745479249</v>
      </c>
      <c r="E2074" s="19" t="n">
        <v>-0.3565595745479249</v>
      </c>
      <c r="F2074" s="19" t="n">
        <v>-0.3565595745479249</v>
      </c>
      <c r="G2074" s="19" t="n">
        <v>-0.3565595745479249</v>
      </c>
    </row>
    <row r="2075">
      <c r="A2075" s="3" t="inlineStr">
        <is>
          <t xml:space="preserve">  λ5</t>
        </is>
      </c>
      <c r="B2075" s="19" t="n">
        <v>6.161191888327831e-17</v>
      </c>
      <c r="C2075" s="19" t="n">
        <v>6.161191888327831e-17</v>
      </c>
      <c r="D2075" s="19" t="n">
        <v>6.161191888327831e-17</v>
      </c>
      <c r="E2075" s="19" t="n">
        <v>6.161191888327831e-17</v>
      </c>
      <c r="F2075" s="19" t="n">
        <v>6.161191888327831e-17</v>
      </c>
      <c r="G2075" s="19" t="n">
        <v>6.161191888327831e-17</v>
      </c>
    </row>
    <row r="2076">
      <c r="A2076" s="3" t="inlineStr">
        <is>
          <t xml:space="preserve">  λ6</t>
        </is>
      </c>
      <c r="B2076" s="19" t="n">
        <v>0.4967221709870727</v>
      </c>
      <c r="C2076" s="19" t="n">
        <v>0.4967221709870727</v>
      </c>
      <c r="D2076" s="19" t="n">
        <v>0.4967221709870727</v>
      </c>
      <c r="E2076" s="19" t="n">
        <v>0.4967221709870727</v>
      </c>
      <c r="F2076" s="19" t="n">
        <v>0.4967221709870727</v>
      </c>
      <c r="G2076" s="19" t="n">
        <v>0.4967221709870727</v>
      </c>
    </row>
    <row r="2077">
      <c r="A2077" s="3" t="inlineStr">
        <is>
          <t xml:space="preserve">  λ7</t>
        </is>
      </c>
      <c r="B2077" s="19" t="n">
        <v>1.000000000000001</v>
      </c>
      <c r="C2077" s="19" t="n">
        <v>1.000000000000001</v>
      </c>
      <c r="D2077" s="19" t="n">
        <v>1.000000000000001</v>
      </c>
      <c r="E2077" s="19" t="n">
        <v>1.000000000000001</v>
      </c>
      <c r="F2077" s="19" t="n">
        <v>1.000000000000001</v>
      </c>
      <c r="G2077" s="19" t="n">
        <v>1.000000000000001</v>
      </c>
    </row>
    <row r="2078">
      <c r="A2078" s="3" t="inlineStr">
        <is>
          <t>eigenvalues sorted desc (LARGE)</t>
        </is>
      </c>
    </row>
    <row r="2079">
      <c r="A2079" s="3" t="inlineStr">
        <is>
          <t xml:space="preserve">  λ(1)</t>
        </is>
      </c>
      <c r="B2079" s="19">
        <f>LARGE($B$2071:$B$2077,1)</f>
        <v/>
      </c>
      <c r="C2079" s="19">
        <f>LARGE($C$2071:$C$2077,1)</f>
        <v/>
      </c>
      <c r="D2079" s="19">
        <f>LARGE($D$2071:$D$2077,1)</f>
        <v/>
      </c>
      <c r="E2079" s="19">
        <f>LARGE($E$2071:$E$2077,1)</f>
        <v/>
      </c>
      <c r="F2079" s="19">
        <f>LARGE($F$2071:$F$2077,1)</f>
        <v/>
      </c>
      <c r="G2079" s="19">
        <f>LARGE($G$2071:$G$2077,1)</f>
        <v/>
      </c>
    </row>
    <row r="2080">
      <c r="A2080" s="3" t="inlineStr">
        <is>
          <t xml:space="preserve">  λ(2)</t>
        </is>
      </c>
      <c r="B2080" s="19">
        <f>LARGE($B$2071:$B$2077,2)</f>
        <v/>
      </c>
      <c r="C2080" s="19">
        <f>LARGE($C$2071:$C$2077,2)</f>
        <v/>
      </c>
      <c r="D2080" s="19">
        <f>LARGE($D$2071:$D$2077,2)</f>
        <v/>
      </c>
      <c r="E2080" s="19">
        <f>LARGE($E$2071:$E$2077,2)</f>
        <v/>
      </c>
      <c r="F2080" s="19">
        <f>LARGE($F$2071:$F$2077,2)</f>
        <v/>
      </c>
      <c r="G2080" s="19">
        <f>LARGE($G$2071:$G$2077,2)</f>
        <v/>
      </c>
    </row>
    <row r="2081">
      <c r="A2081" s="3" t="inlineStr">
        <is>
          <t xml:space="preserve">  λ(3)</t>
        </is>
      </c>
      <c r="B2081" s="19">
        <f>LARGE($B$2071:$B$2077,3)</f>
        <v/>
      </c>
      <c r="C2081" s="19">
        <f>LARGE($C$2071:$C$2077,3)</f>
        <v/>
      </c>
      <c r="D2081" s="19">
        <f>LARGE($D$2071:$D$2077,3)</f>
        <v/>
      </c>
      <c r="E2081" s="19">
        <f>LARGE($E$2071:$E$2077,3)</f>
        <v/>
      </c>
      <c r="F2081" s="19">
        <f>LARGE($F$2071:$F$2077,3)</f>
        <v/>
      </c>
      <c r="G2081" s="19">
        <f>LARGE($G$2071:$G$2077,3)</f>
        <v/>
      </c>
    </row>
    <row r="2082">
      <c r="A2082" s="3" t="inlineStr">
        <is>
          <t xml:space="preserve">  λ(4)</t>
        </is>
      </c>
      <c r="B2082" s="19">
        <f>LARGE($B$2071:$B$2077,4)</f>
        <v/>
      </c>
      <c r="C2082" s="19">
        <f>LARGE($C$2071:$C$2077,4)</f>
        <v/>
      </c>
      <c r="D2082" s="19">
        <f>LARGE($D$2071:$D$2077,4)</f>
        <v/>
      </c>
      <c r="E2082" s="19">
        <f>LARGE($E$2071:$E$2077,4)</f>
        <v/>
      </c>
      <c r="F2082" s="19">
        <f>LARGE($F$2071:$F$2077,4)</f>
        <v/>
      </c>
      <c r="G2082" s="19">
        <f>LARGE($G$2071:$G$2077,4)</f>
        <v/>
      </c>
    </row>
    <row r="2083">
      <c r="A2083" s="3" t="inlineStr">
        <is>
          <t xml:space="preserve">  λ(5)</t>
        </is>
      </c>
      <c r="B2083" s="19">
        <f>LARGE($B$2071:$B$2077,5)</f>
        <v/>
      </c>
      <c r="C2083" s="19">
        <f>LARGE($C$2071:$C$2077,5)</f>
        <v/>
      </c>
      <c r="D2083" s="19">
        <f>LARGE($D$2071:$D$2077,5)</f>
        <v/>
      </c>
      <c r="E2083" s="19">
        <f>LARGE($E$2071:$E$2077,5)</f>
        <v/>
      </c>
      <c r="F2083" s="19">
        <f>LARGE($F$2071:$F$2077,5)</f>
        <v/>
      </c>
      <c r="G2083" s="19">
        <f>LARGE($G$2071:$G$2077,5)</f>
        <v/>
      </c>
    </row>
    <row r="2084">
      <c r="A2084" s="3" t="inlineStr">
        <is>
          <t xml:space="preserve">  λ(6)</t>
        </is>
      </c>
      <c r="B2084" s="19">
        <f>LARGE($B$2071:$B$2077,6)</f>
        <v/>
      </c>
      <c r="C2084" s="19">
        <f>LARGE($C$2071:$C$2077,6)</f>
        <v/>
      </c>
      <c r="D2084" s="19">
        <f>LARGE($D$2071:$D$2077,6)</f>
        <v/>
      </c>
      <c r="E2084" s="19">
        <f>LARGE($E$2071:$E$2077,6)</f>
        <v/>
      </c>
      <c r="F2084" s="19">
        <f>LARGE($F$2071:$F$2077,6)</f>
        <v/>
      </c>
      <c r="G2084" s="19">
        <f>LARGE($G$2071:$G$2077,6)</f>
        <v/>
      </c>
    </row>
    <row r="2085">
      <c r="A2085" s="3" t="inlineStr">
        <is>
          <t xml:space="preserve">  λ(7)</t>
        </is>
      </c>
      <c r="B2085" s="19">
        <f>LARGE($B$2071:$B$2077,7)</f>
        <v/>
      </c>
      <c r="C2085" s="19">
        <f>LARGE($C$2071:$C$2077,7)</f>
        <v/>
      </c>
      <c r="D2085" s="19">
        <f>LARGE($D$2071:$D$2077,7)</f>
        <v/>
      </c>
      <c r="E2085" s="19">
        <f>LARGE($E$2071:$E$2077,7)</f>
        <v/>
      </c>
      <c r="F2085" s="19">
        <f>LARGE($F$2071:$F$2077,7)</f>
        <v/>
      </c>
      <c r="G2085" s="19">
        <f>LARGE($G$2071:$G$2077,7)</f>
        <v/>
      </c>
    </row>
    <row r="2086">
      <c r="A2086" s="3" t="inlineStr">
        <is>
          <t>check: Σeig − trace (→0)</t>
        </is>
      </c>
      <c r="B2086" s="3">
        <f>ROUND(SUM($B$2071:$B$2077)-($B$2050+$C$2051+$D$2052+$E$2053+$F$2054+$G$2055+$H$2056),6)</f>
        <v/>
      </c>
      <c r="C2086" s="3">
        <f>ROUND(SUM($C$2071:$C$2077)-($J$2050+$K$2051+$L$2052+$M$2053+$N$2054+$O$2055+$P$2056),6)</f>
        <v/>
      </c>
      <c r="D2086" s="3">
        <f>ROUND(SUM($D$2071:$D$2077)-($R$2050+$S$2051+$T$2052+$U$2053+$V$2054+$W$2055+$X$2056),6)</f>
        <v/>
      </c>
      <c r="E2086" s="3">
        <f>ROUND(SUM($E$2071:$E$2077)-($Z$2050+$AA$2051+$AB$2052+$AC$2053+$AD$2054+$AE$2055+$AF$2056),6)</f>
        <v/>
      </c>
      <c r="F2086" s="3">
        <f>ROUND(SUM($F$2071:$F$2077)-($AH$2050+$AI$2051+$AJ$2052+$AK$2053+$AL$2054+$AM$2055+$AN$2056),6)</f>
        <v/>
      </c>
      <c r="G2086" s="3">
        <f>ROUND(SUM($G$2071:$G$2077)-($AP$2050+$AQ$2051+$AR$2052+$AS$2053+$AT$2054+$AU$2055+$AV$2056),6)</f>
        <v/>
      </c>
    </row>
    <row r="2087">
      <c r="A2087" s="3" t="inlineStr">
        <is>
          <t>check: Πeig − det (→0)</t>
        </is>
      </c>
      <c r="B2087" s="3">
        <f>ROUND(MDETERM($B$2050:$H$2056)-PRODUCT($B$2071:$B$2077),6)</f>
        <v/>
      </c>
      <c r="C2087" s="3">
        <f>ROUND(MDETERM($J$2050:$P$2056)-PRODUCT($C$2071:$C$2077),6)</f>
        <v/>
      </c>
      <c r="D2087" s="3">
        <f>ROUND(MDETERM($R$2050:$X$2056)-PRODUCT($D$2071:$D$2077),6)</f>
        <v/>
      </c>
      <c r="E2087" s="3">
        <f>ROUND(MDETERM($Z$2050:$AF$2056)-PRODUCT($E$2071:$E$2077),6)</f>
        <v/>
      </c>
      <c r="F2087" s="3">
        <f>ROUND(MDETERM($AH$2050:$AN$2056)-PRODUCT($F$2071:$F$2077),6)</f>
        <v/>
      </c>
      <c r="G2087" s="3">
        <f>ROUND(MDETERM($AP$2050:$AV$2056)-PRODUCT($G$2071:$G$2077),6)</f>
        <v/>
      </c>
    </row>
    <row r="2088">
      <c r="A2088" s="3" t="inlineStr">
        <is>
          <t>complex eigenvalues?</t>
        </is>
      </c>
      <c r="B2088" s="3" t="inlineStr"/>
      <c r="C2088" s="3" t="inlineStr"/>
      <c r="D2088" s="3" t="inlineStr"/>
      <c r="E2088" s="3" t="inlineStr"/>
      <c r="F2088" s="3" t="inlineStr"/>
      <c r="G2088" s="3" t="inlineStr"/>
    </row>
    <row r="2089">
      <c r="A2089" s="3" t="inlineStr">
        <is>
          <t>check: det(M − λᵢI) per sorted λ (→0)</t>
        </is>
      </c>
    </row>
    <row r="2090">
      <c r="A2090" s="3" t="inlineStr">
        <is>
          <t xml:space="preserve">  det(M − λ(1)I)</t>
        </is>
      </c>
      <c r="B2090" s="3">
        <f t="array" ref="B2090">ROUND(MDETERM($B$2050:$H$2056-$B$2079*MUNIT(7)),6)</f>
        <v/>
      </c>
      <c r="C2090" s="3">
        <f t="array" ref="C2090">ROUND(MDETERM($J$2050:$P$2056-$C$2079*MUNIT(7)),6)</f>
        <v/>
      </c>
      <c r="D2090" s="3">
        <f t="array" ref="D2090">ROUND(MDETERM($R$2050:$X$2056-$D$2079*MUNIT(7)),6)</f>
        <v/>
      </c>
      <c r="E2090" s="3">
        <f t="array" ref="E2090">ROUND(MDETERM($Z$2050:$AF$2056-$E$2079*MUNIT(7)),6)</f>
        <v/>
      </c>
      <c r="F2090" s="3">
        <f t="array" ref="F2090">ROUND(MDETERM($AH$2050:$AN$2056-$F$2079*MUNIT(7)),6)</f>
        <v/>
      </c>
      <c r="G2090" s="3">
        <f t="array" ref="G2090">ROUND(MDETERM($AP$2050:$AV$2056-$G$2079*MUNIT(7)),6)</f>
        <v/>
      </c>
    </row>
    <row r="2091">
      <c r="A2091" s="3" t="inlineStr">
        <is>
          <t xml:space="preserve">  det(M − λ(2)I)</t>
        </is>
      </c>
      <c r="B2091" s="3">
        <f t="array" ref="B2091">ROUND(MDETERM($B$2050:$H$2056-$B$2080*MUNIT(7)),6)</f>
        <v/>
      </c>
      <c r="C2091" s="3">
        <f t="array" ref="C2091">ROUND(MDETERM($J$2050:$P$2056-$C$2080*MUNIT(7)),6)</f>
        <v/>
      </c>
      <c r="D2091" s="3">
        <f t="array" ref="D2091">ROUND(MDETERM($R$2050:$X$2056-$D$2080*MUNIT(7)),6)</f>
        <v/>
      </c>
      <c r="E2091" s="3">
        <f t="array" ref="E2091">ROUND(MDETERM($Z$2050:$AF$2056-$E$2080*MUNIT(7)),6)</f>
        <v/>
      </c>
      <c r="F2091" s="3">
        <f t="array" ref="F2091">ROUND(MDETERM($AH$2050:$AN$2056-$F$2080*MUNIT(7)),6)</f>
        <v/>
      </c>
      <c r="G2091" s="3">
        <f t="array" ref="G2091">ROUND(MDETERM($AP$2050:$AV$2056-$G$2080*MUNIT(7)),6)</f>
        <v/>
      </c>
    </row>
    <row r="2092">
      <c r="A2092" s="3" t="inlineStr">
        <is>
          <t xml:space="preserve">  det(M − λ(3)I)</t>
        </is>
      </c>
      <c r="B2092" s="3">
        <f t="array" ref="B2092">ROUND(MDETERM($B$2050:$H$2056-$B$2081*MUNIT(7)),6)</f>
        <v/>
      </c>
      <c r="C2092" s="3">
        <f t="array" ref="C2092">ROUND(MDETERM($J$2050:$P$2056-$C$2081*MUNIT(7)),6)</f>
        <v/>
      </c>
      <c r="D2092" s="3">
        <f t="array" ref="D2092">ROUND(MDETERM($R$2050:$X$2056-$D$2081*MUNIT(7)),6)</f>
        <v/>
      </c>
      <c r="E2092" s="3">
        <f t="array" ref="E2092">ROUND(MDETERM($Z$2050:$AF$2056-$E$2081*MUNIT(7)),6)</f>
        <v/>
      </c>
      <c r="F2092" s="3">
        <f t="array" ref="F2092">ROUND(MDETERM($AH$2050:$AN$2056-$F$2081*MUNIT(7)),6)</f>
        <v/>
      </c>
      <c r="G2092" s="3">
        <f t="array" ref="G2092">ROUND(MDETERM($AP$2050:$AV$2056-$G$2081*MUNIT(7)),6)</f>
        <v/>
      </c>
    </row>
    <row r="2093">
      <c r="A2093" s="3" t="inlineStr">
        <is>
          <t xml:space="preserve">  det(M − λ(4)I)</t>
        </is>
      </c>
      <c r="B2093" s="3">
        <f t="array" ref="B2093">ROUND(MDETERM($B$2050:$H$2056-$B$2082*MUNIT(7)),6)</f>
        <v/>
      </c>
      <c r="C2093" s="3">
        <f t="array" ref="C2093">ROUND(MDETERM($J$2050:$P$2056-$C$2082*MUNIT(7)),6)</f>
        <v/>
      </c>
      <c r="D2093" s="3">
        <f t="array" ref="D2093">ROUND(MDETERM($R$2050:$X$2056-$D$2082*MUNIT(7)),6)</f>
        <v/>
      </c>
      <c r="E2093" s="3">
        <f t="array" ref="E2093">ROUND(MDETERM($Z$2050:$AF$2056-$E$2082*MUNIT(7)),6)</f>
        <v/>
      </c>
      <c r="F2093" s="3">
        <f t="array" ref="F2093">ROUND(MDETERM($AH$2050:$AN$2056-$F$2082*MUNIT(7)),6)</f>
        <v/>
      </c>
      <c r="G2093" s="3">
        <f t="array" ref="G2093">ROUND(MDETERM($AP$2050:$AV$2056-$G$2082*MUNIT(7)),6)</f>
        <v/>
      </c>
    </row>
    <row r="2094">
      <c r="A2094" s="3" t="inlineStr">
        <is>
          <t xml:space="preserve">  det(M − λ(5)I)</t>
        </is>
      </c>
      <c r="B2094" s="3">
        <f t="array" ref="B2094">ROUND(MDETERM($B$2050:$H$2056-$B$2083*MUNIT(7)),6)</f>
        <v/>
      </c>
      <c r="C2094" s="3">
        <f t="array" ref="C2094">ROUND(MDETERM($J$2050:$P$2056-$C$2083*MUNIT(7)),6)</f>
        <v/>
      </c>
      <c r="D2094" s="3">
        <f t="array" ref="D2094">ROUND(MDETERM($R$2050:$X$2056-$D$2083*MUNIT(7)),6)</f>
        <v/>
      </c>
      <c r="E2094" s="3">
        <f t="array" ref="E2094">ROUND(MDETERM($Z$2050:$AF$2056-$E$2083*MUNIT(7)),6)</f>
        <v/>
      </c>
      <c r="F2094" s="3">
        <f t="array" ref="F2094">ROUND(MDETERM($AH$2050:$AN$2056-$F$2083*MUNIT(7)),6)</f>
        <v/>
      </c>
      <c r="G2094" s="3">
        <f t="array" ref="G2094">ROUND(MDETERM($AP$2050:$AV$2056-$G$2083*MUNIT(7)),6)</f>
        <v/>
      </c>
    </row>
    <row r="2095">
      <c r="A2095" s="3" t="inlineStr">
        <is>
          <t xml:space="preserve">  det(M − λ(6)I)</t>
        </is>
      </c>
      <c r="B2095" s="3">
        <f t="array" ref="B2095">ROUND(MDETERM($B$2050:$H$2056-$B$2084*MUNIT(7)),6)</f>
        <v/>
      </c>
      <c r="C2095" s="3">
        <f t="array" ref="C2095">ROUND(MDETERM($J$2050:$P$2056-$C$2084*MUNIT(7)),6)</f>
        <v/>
      </c>
      <c r="D2095" s="3">
        <f t="array" ref="D2095">ROUND(MDETERM($R$2050:$X$2056-$D$2084*MUNIT(7)),6)</f>
        <v/>
      </c>
      <c r="E2095" s="3">
        <f t="array" ref="E2095">ROUND(MDETERM($Z$2050:$AF$2056-$E$2084*MUNIT(7)),6)</f>
        <v/>
      </c>
      <c r="F2095" s="3">
        <f t="array" ref="F2095">ROUND(MDETERM($AH$2050:$AN$2056-$F$2084*MUNIT(7)),6)</f>
        <v/>
      </c>
      <c r="G2095" s="3">
        <f t="array" ref="G2095">ROUND(MDETERM($AP$2050:$AV$2056-$G$2084*MUNIT(7)),6)</f>
        <v/>
      </c>
    </row>
    <row r="2096">
      <c r="A2096" s="3" t="inlineStr">
        <is>
          <t xml:space="preserve">  det(M − λ(7)I)</t>
        </is>
      </c>
      <c r="B2096" s="3">
        <f t="array" ref="B2096">ROUND(MDETERM($B$2050:$H$2056-$B$2085*MUNIT(7)),6)</f>
        <v/>
      </c>
      <c r="C2096" s="3">
        <f t="array" ref="C2096">ROUND(MDETERM($J$2050:$P$2056-$C$2085*MUNIT(7)),6)</f>
        <v/>
      </c>
      <c r="D2096" s="3">
        <f t="array" ref="D2096">ROUND(MDETERM($R$2050:$X$2056-$D$2085*MUNIT(7)),6)</f>
        <v/>
      </c>
      <c r="E2096" s="3">
        <f t="array" ref="E2096">ROUND(MDETERM($Z$2050:$AF$2056-$E$2085*MUNIT(7)),6)</f>
        <v/>
      </c>
      <c r="F2096" s="3">
        <f t="array" ref="F2096">ROUND(MDETERM($AH$2050:$AN$2056-$F$2085*MUNIT(7)),6)</f>
        <v/>
      </c>
      <c r="G2096" s="3">
        <f t="array" ref="G2096">ROUND(MDETERM($AP$2050:$AV$2056-$G$2085*MUNIT(7)),6)</f>
        <v/>
      </c>
    </row>
    <row r="2100" ht="16" customHeight="1">
      <c r="A2100" s="14" t="inlineStr">
        <is>
          <t>GraphRAG R2-R3 | deepseek-r1:14b</t>
        </is>
      </c>
      <c r="B2100" s="9" t="inlineStr">
        <is>
          <t>run 1 (raw, pasted)</t>
        </is>
      </c>
      <c r="J2100" s="9" t="inlineStr">
        <is>
          <t>run 2 (raw, pasted)</t>
        </is>
      </c>
      <c r="R2100" s="9" t="inlineStr">
        <is>
          <t>run 3 (raw, pasted)</t>
        </is>
      </c>
      <c r="Z2100" s="9" t="inlineStr">
        <is>
          <t>run 4 (raw, pasted)</t>
        </is>
      </c>
      <c r="AH2100" s="9" t="inlineStr">
        <is>
          <t>run 5 (raw, pasted)</t>
        </is>
      </c>
      <c r="AP2100" s="9" t="inlineStr">
        <is>
          <t>Step2 average matrix (formula)</t>
        </is>
      </c>
      <c r="AX2100" s="9" t="inlineStr">
        <is>
          <t>ground truth (reference)</t>
        </is>
      </c>
    </row>
    <row r="2101" ht="60" customHeight="1">
      <c r="B2101" s="15" t="inlineStr">
        <is>
          <t>Motor</t>
        </is>
      </c>
      <c r="C2101" s="15" t="inlineStr">
        <is>
          <t>Battery (if cordless)</t>
        </is>
      </c>
      <c r="D2101" s="15" t="inlineStr">
        <is>
          <t>Trigger Switch</t>
        </is>
      </c>
      <c r="E2101" s="15" t="inlineStr">
        <is>
          <t>Gear System</t>
        </is>
      </c>
      <c r="F2101" s="15" t="inlineStr">
        <is>
          <t>Bit Holder/Chuck</t>
        </is>
      </c>
      <c r="G2101" s="15" t="inlineStr">
        <is>
          <t>Housing</t>
        </is>
      </c>
      <c r="H2101" s="15" t="inlineStr">
        <is>
          <t>Power Cord (if corded)</t>
        </is>
      </c>
      <c r="J2101" s="15" t="inlineStr">
        <is>
          <t>Motor</t>
        </is>
      </c>
      <c r="K2101" s="15" t="inlineStr">
        <is>
          <t>Battery (if cordless)</t>
        </is>
      </c>
      <c r="L2101" s="15" t="inlineStr">
        <is>
          <t>Trigger Switch</t>
        </is>
      </c>
      <c r="M2101" s="15" t="inlineStr">
        <is>
          <t>Gear System</t>
        </is>
      </c>
      <c r="N2101" s="15" t="inlineStr">
        <is>
          <t>Bit Holder/Chuck</t>
        </is>
      </c>
      <c r="O2101" s="15" t="inlineStr">
        <is>
          <t>Housing</t>
        </is>
      </c>
      <c r="P2101" s="15" t="inlineStr">
        <is>
          <t>Power Cord (if corded)</t>
        </is>
      </c>
      <c r="R2101" s="15" t="inlineStr">
        <is>
          <t>Motor</t>
        </is>
      </c>
      <c r="S2101" s="15" t="inlineStr">
        <is>
          <t>Battery (if cordless)</t>
        </is>
      </c>
      <c r="T2101" s="15" t="inlineStr">
        <is>
          <t>Trigger Switch</t>
        </is>
      </c>
      <c r="U2101" s="15" t="inlineStr">
        <is>
          <t>Gear System</t>
        </is>
      </c>
      <c r="V2101" s="15" t="inlineStr">
        <is>
          <t>Bit Holder/Chuck</t>
        </is>
      </c>
      <c r="W2101" s="15" t="inlineStr">
        <is>
          <t>Housing</t>
        </is>
      </c>
      <c r="X2101" s="15" t="inlineStr">
        <is>
          <t>Power Cord (if corded)</t>
        </is>
      </c>
      <c r="Z2101" s="15" t="inlineStr">
        <is>
          <t>Motor</t>
        </is>
      </c>
      <c r="AA2101" s="15" t="inlineStr">
        <is>
          <t>Battery (if cordless)</t>
        </is>
      </c>
      <c r="AB2101" s="15" t="inlineStr">
        <is>
          <t>Trigger Switch</t>
        </is>
      </c>
      <c r="AC2101" s="15" t="inlineStr">
        <is>
          <t>Gear System</t>
        </is>
      </c>
      <c r="AD2101" s="15" t="inlineStr">
        <is>
          <t>Bit Holder/Chuck</t>
        </is>
      </c>
      <c r="AE2101" s="15" t="inlineStr">
        <is>
          <t>Housing</t>
        </is>
      </c>
      <c r="AF2101" s="15" t="inlineStr">
        <is>
          <t>Power Cord (if corded)</t>
        </is>
      </c>
      <c r="AH2101" s="15" t="inlineStr">
        <is>
          <t>Motor</t>
        </is>
      </c>
      <c r="AI2101" s="15" t="inlineStr">
        <is>
          <t>Battery (if cordless)</t>
        </is>
      </c>
      <c r="AJ2101" s="15" t="inlineStr">
        <is>
          <t>Trigger Switch</t>
        </is>
      </c>
      <c r="AK2101" s="15" t="inlineStr">
        <is>
          <t>Gear System</t>
        </is>
      </c>
      <c r="AL2101" s="15" t="inlineStr">
        <is>
          <t>Bit Holder/Chuck</t>
        </is>
      </c>
      <c r="AM2101" s="15" t="inlineStr">
        <is>
          <t>Housing</t>
        </is>
      </c>
      <c r="AN2101" s="15" t="inlineStr">
        <is>
          <t>Power Cord (if corded)</t>
        </is>
      </c>
      <c r="AP2101" s="15" t="inlineStr">
        <is>
          <t>Motor</t>
        </is>
      </c>
      <c r="AQ2101" s="15" t="inlineStr">
        <is>
          <t>Battery (if cordless)</t>
        </is>
      </c>
      <c r="AR2101" s="15" t="inlineStr">
        <is>
          <t>Trigger Switch</t>
        </is>
      </c>
      <c r="AS2101" s="15" t="inlineStr">
        <is>
          <t>Gear System</t>
        </is>
      </c>
      <c r="AT2101" s="15" t="inlineStr">
        <is>
          <t>Bit Holder/Chuck</t>
        </is>
      </c>
      <c r="AU2101" s="15" t="inlineStr">
        <is>
          <t>Housing</t>
        </is>
      </c>
      <c r="AV2101" s="15" t="inlineStr">
        <is>
          <t>Power Cord (if corded)</t>
        </is>
      </c>
    </row>
    <row r="2102">
      <c r="A2102" s="3" t="inlineStr">
        <is>
          <t>Motor</t>
        </is>
      </c>
      <c r="B2102" s="20" t="n">
        <v>2</v>
      </c>
      <c r="C2102" s="20" t="n">
        <v>2</v>
      </c>
      <c r="D2102" s="20" t="n">
        <v>2</v>
      </c>
      <c r="E2102" s="20" t="n">
        <v>2</v>
      </c>
      <c r="F2102" s="20" t="n">
        <v>2</v>
      </c>
      <c r="G2102" s="20" t="n">
        <v>2</v>
      </c>
      <c r="H2102" s="20" t="n">
        <v>2</v>
      </c>
      <c r="J2102" s="20" t="n">
        <v>2</v>
      </c>
      <c r="K2102" s="20" t="n">
        <v>2</v>
      </c>
      <c r="L2102" s="20" t="n">
        <v>2</v>
      </c>
      <c r="M2102" s="20" t="n">
        <v>2</v>
      </c>
      <c r="N2102" s="20" t="n">
        <v>2</v>
      </c>
      <c r="O2102" s="20" t="n">
        <v>2</v>
      </c>
      <c r="P2102" s="20" t="n">
        <v>2</v>
      </c>
      <c r="R2102" s="20" t="n">
        <v>2</v>
      </c>
      <c r="S2102" s="20" t="n">
        <v>2</v>
      </c>
      <c r="T2102" s="20" t="n">
        <v>2</v>
      </c>
      <c r="U2102" s="20" t="n">
        <v>2</v>
      </c>
      <c r="V2102" s="20" t="n">
        <v>2</v>
      </c>
      <c r="W2102" s="20" t="n">
        <v>2</v>
      </c>
      <c r="X2102" s="20" t="n">
        <v>2</v>
      </c>
      <c r="Z2102" s="20" t="n">
        <v>2</v>
      </c>
      <c r="AA2102" s="20" t="n">
        <v>2</v>
      </c>
      <c r="AB2102" s="20" t="n">
        <v>2</v>
      </c>
      <c r="AC2102" s="20" t="n">
        <v>2</v>
      </c>
      <c r="AD2102" s="20" t="n">
        <v>2</v>
      </c>
      <c r="AE2102" s="20" t="n">
        <v>2</v>
      </c>
      <c r="AF2102" s="20" t="n">
        <v>2</v>
      </c>
      <c r="AH2102" s="20" t="n">
        <v>2</v>
      </c>
      <c r="AI2102" s="20" t="n">
        <v>2</v>
      </c>
      <c r="AJ2102" s="20" t="n">
        <v>2</v>
      </c>
      <c r="AK2102" s="20" t="n">
        <v>2</v>
      </c>
      <c r="AL2102" s="20" t="n">
        <v>2</v>
      </c>
      <c r="AM2102" s="20" t="n">
        <v>2</v>
      </c>
      <c r="AN2102" s="20" t="n">
        <v>2</v>
      </c>
      <c r="AP2102" s="8">
        <f>IF(($B$2102&lt;&gt;2)+($J$2102&lt;&gt;2)+($R$2102&lt;&gt;2)+($Z$2102&lt;&gt;2)+($AH$2102&lt;&gt;2)=0,2,IF((($B$2102&lt;&gt;2)*$B$2102+($J$2102&lt;&gt;2)*$J$2102+($R$2102&lt;&gt;2)*$R$2102+($Z$2102&lt;&gt;2)*$Z$2102+($AH$2102&lt;&gt;2)*$AH$2102)/(($B$2102&lt;&gt;2)+($J$2102&lt;&gt;2)+($R$2102&lt;&gt;2)+($Z$2102&lt;&gt;2)+($AH$2102&lt;&gt;2))&gt;=0.5,1,0))</f>
        <v/>
      </c>
      <c r="AQ2102" s="8">
        <f>IF(($C$2102&lt;&gt;2)+($K$2102&lt;&gt;2)+($S$2102&lt;&gt;2)+($AA$2102&lt;&gt;2)+($AI$2102&lt;&gt;2)=0,2,IF((($C$2102&lt;&gt;2)*$C$2102+($K$2102&lt;&gt;2)*$K$2102+($S$2102&lt;&gt;2)*$S$2102+($AA$2102&lt;&gt;2)*$AA$2102+($AI$2102&lt;&gt;2)*$AI$2102)/(($C$2102&lt;&gt;2)+($K$2102&lt;&gt;2)+($S$2102&lt;&gt;2)+($AA$2102&lt;&gt;2)+($AI$2102&lt;&gt;2))&gt;=0.5,1,0))</f>
        <v/>
      </c>
      <c r="AR2102" s="8">
        <f>IF(($D$2102&lt;&gt;2)+($L$2102&lt;&gt;2)+($T$2102&lt;&gt;2)+($AB$2102&lt;&gt;2)+($AJ$2102&lt;&gt;2)=0,2,IF((($D$2102&lt;&gt;2)*$D$2102+($L$2102&lt;&gt;2)*$L$2102+($T$2102&lt;&gt;2)*$T$2102+($AB$2102&lt;&gt;2)*$AB$2102+($AJ$2102&lt;&gt;2)*$AJ$2102)/(($D$2102&lt;&gt;2)+($L$2102&lt;&gt;2)+($T$2102&lt;&gt;2)+($AB$2102&lt;&gt;2)+($AJ$2102&lt;&gt;2))&gt;=0.5,1,0))</f>
        <v/>
      </c>
      <c r="AS2102" s="8">
        <f>IF(($E$2102&lt;&gt;2)+($M$2102&lt;&gt;2)+($U$2102&lt;&gt;2)+($AC$2102&lt;&gt;2)+($AK$2102&lt;&gt;2)=0,2,IF((($E$2102&lt;&gt;2)*$E$2102+($M$2102&lt;&gt;2)*$M$2102+($U$2102&lt;&gt;2)*$U$2102+($AC$2102&lt;&gt;2)*$AC$2102+($AK$2102&lt;&gt;2)*$AK$2102)/(($E$2102&lt;&gt;2)+($M$2102&lt;&gt;2)+($U$2102&lt;&gt;2)+($AC$2102&lt;&gt;2)+($AK$2102&lt;&gt;2))&gt;=0.5,1,0))</f>
        <v/>
      </c>
      <c r="AT2102" s="8">
        <f>IF(($F$2102&lt;&gt;2)+($N$2102&lt;&gt;2)+($V$2102&lt;&gt;2)+($AD$2102&lt;&gt;2)+($AL$2102&lt;&gt;2)=0,2,IF((($F$2102&lt;&gt;2)*$F$2102+($N$2102&lt;&gt;2)*$N$2102+($V$2102&lt;&gt;2)*$V$2102+($AD$2102&lt;&gt;2)*$AD$2102+($AL$2102&lt;&gt;2)*$AL$2102)/(($F$2102&lt;&gt;2)+($N$2102&lt;&gt;2)+($V$2102&lt;&gt;2)+($AD$2102&lt;&gt;2)+($AL$2102&lt;&gt;2))&gt;=0.5,1,0))</f>
        <v/>
      </c>
      <c r="AU2102" s="8">
        <f>IF(($G$2102&lt;&gt;2)+($O$2102&lt;&gt;2)+($W$2102&lt;&gt;2)+($AE$2102&lt;&gt;2)+($AM$2102&lt;&gt;2)=0,2,IF((($G$2102&lt;&gt;2)*$G$2102+($O$2102&lt;&gt;2)*$O$2102+($W$2102&lt;&gt;2)*$W$2102+($AE$2102&lt;&gt;2)*$AE$2102+($AM$2102&lt;&gt;2)*$AM$2102)/(($G$2102&lt;&gt;2)+($O$2102&lt;&gt;2)+($W$2102&lt;&gt;2)+($AE$2102&lt;&gt;2)+($AM$2102&lt;&gt;2))&gt;=0.5,1,0))</f>
        <v/>
      </c>
      <c r="AV2102" s="8">
        <f>IF(($H$2102&lt;&gt;2)+($P$2102&lt;&gt;2)+($X$2102&lt;&gt;2)+($AF$2102&lt;&gt;2)+($AN$2102&lt;&gt;2)=0,2,IF((($H$2102&lt;&gt;2)*$H$2102+($P$2102&lt;&gt;2)*$P$2102+($X$2102&lt;&gt;2)*$X$2102+($AF$2102&lt;&gt;2)*$AF$2102+($AN$2102&lt;&gt;2)*$AN$2102)/(($H$2102&lt;&gt;2)+($P$2102&lt;&gt;2)+($X$2102&lt;&gt;2)+($AF$2102&lt;&gt;2)+($AN$2102&lt;&gt;2))&gt;=0.5,1,0))</f>
        <v/>
      </c>
      <c r="AX2102" s="16">
        <f>'Ground truth'!$B$14</f>
        <v/>
      </c>
      <c r="AY2102" s="16">
        <f>'Ground truth'!$C$14</f>
        <v/>
      </c>
      <c r="AZ2102" s="16">
        <f>'Ground truth'!$D$14</f>
        <v/>
      </c>
      <c r="BA2102" s="16">
        <f>'Ground truth'!$E$14</f>
        <v/>
      </c>
      <c r="BB2102" s="16">
        <f>'Ground truth'!$F$14</f>
        <v/>
      </c>
      <c r="BC2102" s="16">
        <f>'Ground truth'!$G$14</f>
        <v/>
      </c>
      <c r="BD2102" s="16">
        <f>'Ground truth'!$H$14</f>
        <v/>
      </c>
    </row>
    <row r="2103">
      <c r="A2103" s="3" t="inlineStr">
        <is>
          <t>Battery (if cordless)</t>
        </is>
      </c>
      <c r="B2103" s="20" t="n">
        <v>2</v>
      </c>
      <c r="C2103" s="20" t="n">
        <v>2</v>
      </c>
      <c r="D2103" s="20" t="n">
        <v>2</v>
      </c>
      <c r="E2103" s="20" t="n">
        <v>2</v>
      </c>
      <c r="F2103" s="20" t="n">
        <v>2</v>
      </c>
      <c r="G2103" s="20" t="n">
        <v>2</v>
      </c>
      <c r="H2103" s="20" t="n">
        <v>2</v>
      </c>
      <c r="J2103" s="20" t="n">
        <v>2</v>
      </c>
      <c r="K2103" s="20" t="n">
        <v>2</v>
      </c>
      <c r="L2103" s="20" t="n">
        <v>2</v>
      </c>
      <c r="M2103" s="20" t="n">
        <v>2</v>
      </c>
      <c r="N2103" s="20" t="n">
        <v>2</v>
      </c>
      <c r="O2103" s="20" t="n">
        <v>2</v>
      </c>
      <c r="P2103" s="20" t="n">
        <v>2</v>
      </c>
      <c r="R2103" s="20" t="n">
        <v>2</v>
      </c>
      <c r="S2103" s="20" t="n">
        <v>2</v>
      </c>
      <c r="T2103" s="20" t="n">
        <v>2</v>
      </c>
      <c r="U2103" s="20" t="n">
        <v>2</v>
      </c>
      <c r="V2103" s="20" t="n">
        <v>2</v>
      </c>
      <c r="W2103" s="20" t="n">
        <v>2</v>
      </c>
      <c r="X2103" s="20" t="n">
        <v>2</v>
      </c>
      <c r="Z2103" s="20" t="n">
        <v>2</v>
      </c>
      <c r="AA2103" s="20" t="n">
        <v>2</v>
      </c>
      <c r="AB2103" s="20" t="n">
        <v>2</v>
      </c>
      <c r="AC2103" s="20" t="n">
        <v>2</v>
      </c>
      <c r="AD2103" s="20" t="n">
        <v>2</v>
      </c>
      <c r="AE2103" s="20" t="n">
        <v>2</v>
      </c>
      <c r="AF2103" s="20" t="n">
        <v>2</v>
      </c>
      <c r="AH2103" s="20" t="n">
        <v>2</v>
      </c>
      <c r="AI2103" s="20" t="n">
        <v>2</v>
      </c>
      <c r="AJ2103" s="20" t="n">
        <v>2</v>
      </c>
      <c r="AK2103" s="20" t="n">
        <v>2</v>
      </c>
      <c r="AL2103" s="20" t="n">
        <v>2</v>
      </c>
      <c r="AM2103" s="20" t="n">
        <v>2</v>
      </c>
      <c r="AN2103" s="20" t="n">
        <v>2</v>
      </c>
      <c r="AP2103" s="8">
        <f>IF(($B$2103&lt;&gt;2)+($J$2103&lt;&gt;2)+($R$2103&lt;&gt;2)+($Z$2103&lt;&gt;2)+($AH$2103&lt;&gt;2)=0,2,IF((($B$2103&lt;&gt;2)*$B$2103+($J$2103&lt;&gt;2)*$J$2103+($R$2103&lt;&gt;2)*$R$2103+($Z$2103&lt;&gt;2)*$Z$2103+($AH$2103&lt;&gt;2)*$AH$2103)/(($B$2103&lt;&gt;2)+($J$2103&lt;&gt;2)+($R$2103&lt;&gt;2)+($Z$2103&lt;&gt;2)+($AH$2103&lt;&gt;2))&gt;=0.5,1,0))</f>
        <v/>
      </c>
      <c r="AQ2103" s="8">
        <f>IF(($C$2103&lt;&gt;2)+($K$2103&lt;&gt;2)+($S$2103&lt;&gt;2)+($AA$2103&lt;&gt;2)+($AI$2103&lt;&gt;2)=0,2,IF((($C$2103&lt;&gt;2)*$C$2103+($K$2103&lt;&gt;2)*$K$2103+($S$2103&lt;&gt;2)*$S$2103+($AA$2103&lt;&gt;2)*$AA$2103+($AI$2103&lt;&gt;2)*$AI$2103)/(($C$2103&lt;&gt;2)+($K$2103&lt;&gt;2)+($S$2103&lt;&gt;2)+($AA$2103&lt;&gt;2)+($AI$2103&lt;&gt;2))&gt;=0.5,1,0))</f>
        <v/>
      </c>
      <c r="AR2103" s="8">
        <f>IF(($D$2103&lt;&gt;2)+($L$2103&lt;&gt;2)+($T$2103&lt;&gt;2)+($AB$2103&lt;&gt;2)+($AJ$2103&lt;&gt;2)=0,2,IF((($D$2103&lt;&gt;2)*$D$2103+($L$2103&lt;&gt;2)*$L$2103+($T$2103&lt;&gt;2)*$T$2103+($AB$2103&lt;&gt;2)*$AB$2103+($AJ$2103&lt;&gt;2)*$AJ$2103)/(($D$2103&lt;&gt;2)+($L$2103&lt;&gt;2)+($T$2103&lt;&gt;2)+($AB$2103&lt;&gt;2)+($AJ$2103&lt;&gt;2))&gt;=0.5,1,0))</f>
        <v/>
      </c>
      <c r="AS2103" s="8">
        <f>IF(($E$2103&lt;&gt;2)+($M$2103&lt;&gt;2)+($U$2103&lt;&gt;2)+($AC$2103&lt;&gt;2)+($AK$2103&lt;&gt;2)=0,2,IF((($E$2103&lt;&gt;2)*$E$2103+($M$2103&lt;&gt;2)*$M$2103+($U$2103&lt;&gt;2)*$U$2103+($AC$2103&lt;&gt;2)*$AC$2103+($AK$2103&lt;&gt;2)*$AK$2103)/(($E$2103&lt;&gt;2)+($M$2103&lt;&gt;2)+($U$2103&lt;&gt;2)+($AC$2103&lt;&gt;2)+($AK$2103&lt;&gt;2))&gt;=0.5,1,0))</f>
        <v/>
      </c>
      <c r="AT2103" s="8">
        <f>IF(($F$2103&lt;&gt;2)+($N$2103&lt;&gt;2)+($V$2103&lt;&gt;2)+($AD$2103&lt;&gt;2)+($AL$2103&lt;&gt;2)=0,2,IF((($F$2103&lt;&gt;2)*$F$2103+($N$2103&lt;&gt;2)*$N$2103+($V$2103&lt;&gt;2)*$V$2103+($AD$2103&lt;&gt;2)*$AD$2103+($AL$2103&lt;&gt;2)*$AL$2103)/(($F$2103&lt;&gt;2)+($N$2103&lt;&gt;2)+($V$2103&lt;&gt;2)+($AD$2103&lt;&gt;2)+($AL$2103&lt;&gt;2))&gt;=0.5,1,0))</f>
        <v/>
      </c>
      <c r="AU2103" s="8">
        <f>IF(($G$2103&lt;&gt;2)+($O$2103&lt;&gt;2)+($W$2103&lt;&gt;2)+($AE$2103&lt;&gt;2)+($AM$2103&lt;&gt;2)=0,2,IF((($G$2103&lt;&gt;2)*$G$2103+($O$2103&lt;&gt;2)*$O$2103+($W$2103&lt;&gt;2)*$W$2103+($AE$2103&lt;&gt;2)*$AE$2103+($AM$2103&lt;&gt;2)*$AM$2103)/(($G$2103&lt;&gt;2)+($O$2103&lt;&gt;2)+($W$2103&lt;&gt;2)+($AE$2103&lt;&gt;2)+($AM$2103&lt;&gt;2))&gt;=0.5,1,0))</f>
        <v/>
      </c>
      <c r="AV2103" s="8">
        <f>IF(($H$2103&lt;&gt;2)+($P$2103&lt;&gt;2)+($X$2103&lt;&gt;2)+($AF$2103&lt;&gt;2)+($AN$2103&lt;&gt;2)=0,2,IF((($H$2103&lt;&gt;2)*$H$2103+($P$2103&lt;&gt;2)*$P$2103+($X$2103&lt;&gt;2)*$X$2103+($AF$2103&lt;&gt;2)*$AF$2103+($AN$2103&lt;&gt;2)*$AN$2103)/(($H$2103&lt;&gt;2)+($P$2103&lt;&gt;2)+($X$2103&lt;&gt;2)+($AF$2103&lt;&gt;2)+($AN$2103&lt;&gt;2))&gt;=0.5,1,0))</f>
        <v/>
      </c>
      <c r="AX2103" s="16">
        <f>'Ground truth'!$B$15</f>
        <v/>
      </c>
      <c r="AY2103" s="16">
        <f>'Ground truth'!$C$15</f>
        <v/>
      </c>
      <c r="AZ2103" s="16">
        <f>'Ground truth'!$D$15</f>
        <v/>
      </c>
      <c r="BA2103" s="16">
        <f>'Ground truth'!$E$15</f>
        <v/>
      </c>
      <c r="BB2103" s="16">
        <f>'Ground truth'!$F$15</f>
        <v/>
      </c>
      <c r="BC2103" s="16">
        <f>'Ground truth'!$G$15</f>
        <v/>
      </c>
      <c r="BD2103" s="16">
        <f>'Ground truth'!$H$15</f>
        <v/>
      </c>
    </row>
    <row r="2104">
      <c r="A2104" s="3" t="inlineStr">
        <is>
          <t>Trigger Switch</t>
        </is>
      </c>
      <c r="B2104" s="20" t="n">
        <v>2</v>
      </c>
      <c r="C2104" s="20" t="n">
        <v>2</v>
      </c>
      <c r="D2104" s="20" t="n">
        <v>2</v>
      </c>
      <c r="E2104" s="20" t="n">
        <v>2</v>
      </c>
      <c r="F2104" s="20" t="n">
        <v>2</v>
      </c>
      <c r="G2104" s="20" t="n">
        <v>2</v>
      </c>
      <c r="H2104" s="20" t="n">
        <v>2</v>
      </c>
      <c r="J2104" s="20" t="n">
        <v>2</v>
      </c>
      <c r="K2104" s="20" t="n">
        <v>2</v>
      </c>
      <c r="L2104" s="20" t="n">
        <v>2</v>
      </c>
      <c r="M2104" s="20" t="n">
        <v>2</v>
      </c>
      <c r="N2104" s="20" t="n">
        <v>2</v>
      </c>
      <c r="O2104" s="20" t="n">
        <v>2</v>
      </c>
      <c r="P2104" s="20" t="n">
        <v>2</v>
      </c>
      <c r="R2104" s="20" t="n">
        <v>2</v>
      </c>
      <c r="S2104" s="20" t="n">
        <v>2</v>
      </c>
      <c r="T2104" s="20" t="n">
        <v>2</v>
      </c>
      <c r="U2104" s="20" t="n">
        <v>2</v>
      </c>
      <c r="V2104" s="20" t="n">
        <v>2</v>
      </c>
      <c r="W2104" s="20" t="n">
        <v>2</v>
      </c>
      <c r="X2104" s="20" t="n">
        <v>2</v>
      </c>
      <c r="Z2104" s="20" t="n">
        <v>2</v>
      </c>
      <c r="AA2104" s="20" t="n">
        <v>2</v>
      </c>
      <c r="AB2104" s="20" t="n">
        <v>2</v>
      </c>
      <c r="AC2104" s="20" t="n">
        <v>2</v>
      </c>
      <c r="AD2104" s="20" t="n">
        <v>2</v>
      </c>
      <c r="AE2104" s="20" t="n">
        <v>2</v>
      </c>
      <c r="AF2104" s="20" t="n">
        <v>2</v>
      </c>
      <c r="AH2104" s="20" t="n">
        <v>2</v>
      </c>
      <c r="AI2104" s="20" t="n">
        <v>2</v>
      </c>
      <c r="AJ2104" s="20" t="n">
        <v>2</v>
      </c>
      <c r="AK2104" s="20" t="n">
        <v>2</v>
      </c>
      <c r="AL2104" s="20" t="n">
        <v>2</v>
      </c>
      <c r="AM2104" s="20" t="n">
        <v>2</v>
      </c>
      <c r="AN2104" s="20" t="n">
        <v>2</v>
      </c>
      <c r="AP2104" s="8">
        <f>IF(($B$2104&lt;&gt;2)+($J$2104&lt;&gt;2)+($R$2104&lt;&gt;2)+($Z$2104&lt;&gt;2)+($AH$2104&lt;&gt;2)=0,2,IF((($B$2104&lt;&gt;2)*$B$2104+($J$2104&lt;&gt;2)*$J$2104+($R$2104&lt;&gt;2)*$R$2104+($Z$2104&lt;&gt;2)*$Z$2104+($AH$2104&lt;&gt;2)*$AH$2104)/(($B$2104&lt;&gt;2)+($J$2104&lt;&gt;2)+($R$2104&lt;&gt;2)+($Z$2104&lt;&gt;2)+($AH$2104&lt;&gt;2))&gt;=0.5,1,0))</f>
        <v/>
      </c>
      <c r="AQ2104" s="8">
        <f>IF(($C$2104&lt;&gt;2)+($K$2104&lt;&gt;2)+($S$2104&lt;&gt;2)+($AA$2104&lt;&gt;2)+($AI$2104&lt;&gt;2)=0,2,IF((($C$2104&lt;&gt;2)*$C$2104+($K$2104&lt;&gt;2)*$K$2104+($S$2104&lt;&gt;2)*$S$2104+($AA$2104&lt;&gt;2)*$AA$2104+($AI$2104&lt;&gt;2)*$AI$2104)/(($C$2104&lt;&gt;2)+($K$2104&lt;&gt;2)+($S$2104&lt;&gt;2)+($AA$2104&lt;&gt;2)+($AI$2104&lt;&gt;2))&gt;=0.5,1,0))</f>
        <v/>
      </c>
      <c r="AR2104" s="8">
        <f>IF(($D$2104&lt;&gt;2)+($L$2104&lt;&gt;2)+($T$2104&lt;&gt;2)+($AB$2104&lt;&gt;2)+($AJ$2104&lt;&gt;2)=0,2,IF((($D$2104&lt;&gt;2)*$D$2104+($L$2104&lt;&gt;2)*$L$2104+($T$2104&lt;&gt;2)*$T$2104+($AB$2104&lt;&gt;2)*$AB$2104+($AJ$2104&lt;&gt;2)*$AJ$2104)/(($D$2104&lt;&gt;2)+($L$2104&lt;&gt;2)+($T$2104&lt;&gt;2)+($AB$2104&lt;&gt;2)+($AJ$2104&lt;&gt;2))&gt;=0.5,1,0))</f>
        <v/>
      </c>
      <c r="AS2104" s="8">
        <f>IF(($E$2104&lt;&gt;2)+($M$2104&lt;&gt;2)+($U$2104&lt;&gt;2)+($AC$2104&lt;&gt;2)+($AK$2104&lt;&gt;2)=0,2,IF((($E$2104&lt;&gt;2)*$E$2104+($M$2104&lt;&gt;2)*$M$2104+($U$2104&lt;&gt;2)*$U$2104+($AC$2104&lt;&gt;2)*$AC$2104+($AK$2104&lt;&gt;2)*$AK$2104)/(($E$2104&lt;&gt;2)+($M$2104&lt;&gt;2)+($U$2104&lt;&gt;2)+($AC$2104&lt;&gt;2)+($AK$2104&lt;&gt;2))&gt;=0.5,1,0))</f>
        <v/>
      </c>
      <c r="AT2104" s="8">
        <f>IF(($F$2104&lt;&gt;2)+($N$2104&lt;&gt;2)+($V$2104&lt;&gt;2)+($AD$2104&lt;&gt;2)+($AL$2104&lt;&gt;2)=0,2,IF((($F$2104&lt;&gt;2)*$F$2104+($N$2104&lt;&gt;2)*$N$2104+($V$2104&lt;&gt;2)*$V$2104+($AD$2104&lt;&gt;2)*$AD$2104+($AL$2104&lt;&gt;2)*$AL$2104)/(($F$2104&lt;&gt;2)+($N$2104&lt;&gt;2)+($V$2104&lt;&gt;2)+($AD$2104&lt;&gt;2)+($AL$2104&lt;&gt;2))&gt;=0.5,1,0))</f>
        <v/>
      </c>
      <c r="AU2104" s="8">
        <f>IF(($G$2104&lt;&gt;2)+($O$2104&lt;&gt;2)+($W$2104&lt;&gt;2)+($AE$2104&lt;&gt;2)+($AM$2104&lt;&gt;2)=0,2,IF((($G$2104&lt;&gt;2)*$G$2104+($O$2104&lt;&gt;2)*$O$2104+($W$2104&lt;&gt;2)*$W$2104+($AE$2104&lt;&gt;2)*$AE$2104+($AM$2104&lt;&gt;2)*$AM$2104)/(($G$2104&lt;&gt;2)+($O$2104&lt;&gt;2)+($W$2104&lt;&gt;2)+($AE$2104&lt;&gt;2)+($AM$2104&lt;&gt;2))&gt;=0.5,1,0))</f>
        <v/>
      </c>
      <c r="AV2104" s="8">
        <f>IF(($H$2104&lt;&gt;2)+($P$2104&lt;&gt;2)+($X$2104&lt;&gt;2)+($AF$2104&lt;&gt;2)+($AN$2104&lt;&gt;2)=0,2,IF((($H$2104&lt;&gt;2)*$H$2104+($P$2104&lt;&gt;2)*$P$2104+($X$2104&lt;&gt;2)*$X$2104+($AF$2104&lt;&gt;2)*$AF$2104+($AN$2104&lt;&gt;2)*$AN$2104)/(($H$2104&lt;&gt;2)+($P$2104&lt;&gt;2)+($X$2104&lt;&gt;2)+($AF$2104&lt;&gt;2)+($AN$2104&lt;&gt;2))&gt;=0.5,1,0))</f>
        <v/>
      </c>
      <c r="AX2104" s="16">
        <f>'Ground truth'!$B$16</f>
        <v/>
      </c>
      <c r="AY2104" s="16">
        <f>'Ground truth'!$C$16</f>
        <v/>
      </c>
      <c r="AZ2104" s="16">
        <f>'Ground truth'!$D$16</f>
        <v/>
      </c>
      <c r="BA2104" s="16">
        <f>'Ground truth'!$E$16</f>
        <v/>
      </c>
      <c r="BB2104" s="16">
        <f>'Ground truth'!$F$16</f>
        <v/>
      </c>
      <c r="BC2104" s="16">
        <f>'Ground truth'!$G$16</f>
        <v/>
      </c>
      <c r="BD2104" s="16">
        <f>'Ground truth'!$H$16</f>
        <v/>
      </c>
    </row>
    <row r="2105">
      <c r="A2105" s="3" t="inlineStr">
        <is>
          <t>Gear System</t>
        </is>
      </c>
      <c r="B2105" s="20" t="n">
        <v>2</v>
      </c>
      <c r="C2105" s="20" t="n">
        <v>2</v>
      </c>
      <c r="D2105" s="20" t="n">
        <v>2</v>
      </c>
      <c r="E2105" s="20" t="n">
        <v>2</v>
      </c>
      <c r="F2105" s="20" t="n">
        <v>2</v>
      </c>
      <c r="G2105" s="20" t="n">
        <v>2</v>
      </c>
      <c r="H2105" s="20" t="n">
        <v>2</v>
      </c>
      <c r="J2105" s="20" t="n">
        <v>2</v>
      </c>
      <c r="K2105" s="20" t="n">
        <v>2</v>
      </c>
      <c r="L2105" s="20" t="n">
        <v>2</v>
      </c>
      <c r="M2105" s="20" t="n">
        <v>2</v>
      </c>
      <c r="N2105" s="20" t="n">
        <v>2</v>
      </c>
      <c r="O2105" s="20" t="n">
        <v>2</v>
      </c>
      <c r="P2105" s="20" t="n">
        <v>2</v>
      </c>
      <c r="R2105" s="20" t="n">
        <v>2</v>
      </c>
      <c r="S2105" s="20" t="n">
        <v>2</v>
      </c>
      <c r="T2105" s="20" t="n">
        <v>2</v>
      </c>
      <c r="U2105" s="20" t="n">
        <v>2</v>
      </c>
      <c r="V2105" s="20" t="n">
        <v>2</v>
      </c>
      <c r="W2105" s="20" t="n">
        <v>2</v>
      </c>
      <c r="X2105" s="20" t="n">
        <v>2</v>
      </c>
      <c r="Z2105" s="20" t="n">
        <v>2</v>
      </c>
      <c r="AA2105" s="20" t="n">
        <v>2</v>
      </c>
      <c r="AB2105" s="20" t="n">
        <v>2</v>
      </c>
      <c r="AC2105" s="20" t="n">
        <v>2</v>
      </c>
      <c r="AD2105" s="20" t="n">
        <v>2</v>
      </c>
      <c r="AE2105" s="20" t="n">
        <v>2</v>
      </c>
      <c r="AF2105" s="20" t="n">
        <v>2</v>
      </c>
      <c r="AH2105" s="20" t="n">
        <v>2</v>
      </c>
      <c r="AI2105" s="20" t="n">
        <v>2</v>
      </c>
      <c r="AJ2105" s="20" t="n">
        <v>2</v>
      </c>
      <c r="AK2105" s="20" t="n">
        <v>2</v>
      </c>
      <c r="AL2105" s="20" t="n">
        <v>2</v>
      </c>
      <c r="AM2105" s="20" t="n">
        <v>2</v>
      </c>
      <c r="AN2105" s="20" t="n">
        <v>2</v>
      </c>
      <c r="AP2105" s="8">
        <f>IF(($B$2105&lt;&gt;2)+($J$2105&lt;&gt;2)+($R$2105&lt;&gt;2)+($Z$2105&lt;&gt;2)+($AH$2105&lt;&gt;2)=0,2,IF((($B$2105&lt;&gt;2)*$B$2105+($J$2105&lt;&gt;2)*$J$2105+($R$2105&lt;&gt;2)*$R$2105+($Z$2105&lt;&gt;2)*$Z$2105+($AH$2105&lt;&gt;2)*$AH$2105)/(($B$2105&lt;&gt;2)+($J$2105&lt;&gt;2)+($R$2105&lt;&gt;2)+($Z$2105&lt;&gt;2)+($AH$2105&lt;&gt;2))&gt;=0.5,1,0))</f>
        <v/>
      </c>
      <c r="AQ2105" s="8">
        <f>IF(($C$2105&lt;&gt;2)+($K$2105&lt;&gt;2)+($S$2105&lt;&gt;2)+($AA$2105&lt;&gt;2)+($AI$2105&lt;&gt;2)=0,2,IF((($C$2105&lt;&gt;2)*$C$2105+($K$2105&lt;&gt;2)*$K$2105+($S$2105&lt;&gt;2)*$S$2105+($AA$2105&lt;&gt;2)*$AA$2105+($AI$2105&lt;&gt;2)*$AI$2105)/(($C$2105&lt;&gt;2)+($K$2105&lt;&gt;2)+($S$2105&lt;&gt;2)+($AA$2105&lt;&gt;2)+($AI$2105&lt;&gt;2))&gt;=0.5,1,0))</f>
        <v/>
      </c>
      <c r="AR2105" s="8">
        <f>IF(($D$2105&lt;&gt;2)+($L$2105&lt;&gt;2)+($T$2105&lt;&gt;2)+($AB$2105&lt;&gt;2)+($AJ$2105&lt;&gt;2)=0,2,IF((($D$2105&lt;&gt;2)*$D$2105+($L$2105&lt;&gt;2)*$L$2105+($T$2105&lt;&gt;2)*$T$2105+($AB$2105&lt;&gt;2)*$AB$2105+($AJ$2105&lt;&gt;2)*$AJ$2105)/(($D$2105&lt;&gt;2)+($L$2105&lt;&gt;2)+($T$2105&lt;&gt;2)+($AB$2105&lt;&gt;2)+($AJ$2105&lt;&gt;2))&gt;=0.5,1,0))</f>
        <v/>
      </c>
      <c r="AS2105" s="8">
        <f>IF(($E$2105&lt;&gt;2)+($M$2105&lt;&gt;2)+($U$2105&lt;&gt;2)+($AC$2105&lt;&gt;2)+($AK$2105&lt;&gt;2)=0,2,IF((($E$2105&lt;&gt;2)*$E$2105+($M$2105&lt;&gt;2)*$M$2105+($U$2105&lt;&gt;2)*$U$2105+($AC$2105&lt;&gt;2)*$AC$2105+($AK$2105&lt;&gt;2)*$AK$2105)/(($E$2105&lt;&gt;2)+($M$2105&lt;&gt;2)+($U$2105&lt;&gt;2)+($AC$2105&lt;&gt;2)+($AK$2105&lt;&gt;2))&gt;=0.5,1,0))</f>
        <v/>
      </c>
      <c r="AT2105" s="8">
        <f>IF(($F$2105&lt;&gt;2)+($N$2105&lt;&gt;2)+($V$2105&lt;&gt;2)+($AD$2105&lt;&gt;2)+($AL$2105&lt;&gt;2)=0,2,IF((($F$2105&lt;&gt;2)*$F$2105+($N$2105&lt;&gt;2)*$N$2105+($V$2105&lt;&gt;2)*$V$2105+($AD$2105&lt;&gt;2)*$AD$2105+($AL$2105&lt;&gt;2)*$AL$2105)/(($F$2105&lt;&gt;2)+($N$2105&lt;&gt;2)+($V$2105&lt;&gt;2)+($AD$2105&lt;&gt;2)+($AL$2105&lt;&gt;2))&gt;=0.5,1,0))</f>
        <v/>
      </c>
      <c r="AU2105" s="8">
        <f>IF(($G$2105&lt;&gt;2)+($O$2105&lt;&gt;2)+($W$2105&lt;&gt;2)+($AE$2105&lt;&gt;2)+($AM$2105&lt;&gt;2)=0,2,IF((($G$2105&lt;&gt;2)*$G$2105+($O$2105&lt;&gt;2)*$O$2105+($W$2105&lt;&gt;2)*$W$2105+($AE$2105&lt;&gt;2)*$AE$2105+($AM$2105&lt;&gt;2)*$AM$2105)/(($G$2105&lt;&gt;2)+($O$2105&lt;&gt;2)+($W$2105&lt;&gt;2)+($AE$2105&lt;&gt;2)+($AM$2105&lt;&gt;2))&gt;=0.5,1,0))</f>
        <v/>
      </c>
      <c r="AV2105" s="8">
        <f>IF(($H$2105&lt;&gt;2)+($P$2105&lt;&gt;2)+($X$2105&lt;&gt;2)+($AF$2105&lt;&gt;2)+($AN$2105&lt;&gt;2)=0,2,IF((($H$2105&lt;&gt;2)*$H$2105+($P$2105&lt;&gt;2)*$P$2105+($X$2105&lt;&gt;2)*$X$2105+($AF$2105&lt;&gt;2)*$AF$2105+($AN$2105&lt;&gt;2)*$AN$2105)/(($H$2105&lt;&gt;2)+($P$2105&lt;&gt;2)+($X$2105&lt;&gt;2)+($AF$2105&lt;&gt;2)+($AN$2105&lt;&gt;2))&gt;=0.5,1,0))</f>
        <v/>
      </c>
      <c r="AX2105" s="16">
        <f>'Ground truth'!$B$17</f>
        <v/>
      </c>
      <c r="AY2105" s="16">
        <f>'Ground truth'!$C$17</f>
        <v/>
      </c>
      <c r="AZ2105" s="16">
        <f>'Ground truth'!$D$17</f>
        <v/>
      </c>
      <c r="BA2105" s="16">
        <f>'Ground truth'!$E$17</f>
        <v/>
      </c>
      <c r="BB2105" s="16">
        <f>'Ground truth'!$F$17</f>
        <v/>
      </c>
      <c r="BC2105" s="16">
        <f>'Ground truth'!$G$17</f>
        <v/>
      </c>
      <c r="BD2105" s="16">
        <f>'Ground truth'!$H$17</f>
        <v/>
      </c>
    </row>
    <row r="2106">
      <c r="A2106" s="3" t="inlineStr">
        <is>
          <t>Bit Holder/Chuck</t>
        </is>
      </c>
      <c r="B2106" s="20" t="n">
        <v>2</v>
      </c>
      <c r="C2106" s="20" t="n">
        <v>2</v>
      </c>
      <c r="D2106" s="20" t="n">
        <v>2</v>
      </c>
      <c r="E2106" s="20" t="n">
        <v>2</v>
      </c>
      <c r="F2106" s="20" t="n">
        <v>2</v>
      </c>
      <c r="G2106" s="20" t="n">
        <v>2</v>
      </c>
      <c r="H2106" s="20" t="n">
        <v>2</v>
      </c>
      <c r="J2106" s="20" t="n">
        <v>2</v>
      </c>
      <c r="K2106" s="20" t="n">
        <v>2</v>
      </c>
      <c r="L2106" s="20" t="n">
        <v>2</v>
      </c>
      <c r="M2106" s="20" t="n">
        <v>2</v>
      </c>
      <c r="N2106" s="20" t="n">
        <v>2</v>
      </c>
      <c r="O2106" s="20" t="n">
        <v>2</v>
      </c>
      <c r="P2106" s="20" t="n">
        <v>2</v>
      </c>
      <c r="R2106" s="20" t="n">
        <v>2</v>
      </c>
      <c r="S2106" s="20" t="n">
        <v>2</v>
      </c>
      <c r="T2106" s="20" t="n">
        <v>2</v>
      </c>
      <c r="U2106" s="20" t="n">
        <v>2</v>
      </c>
      <c r="V2106" s="20" t="n">
        <v>2</v>
      </c>
      <c r="W2106" s="20" t="n">
        <v>2</v>
      </c>
      <c r="X2106" s="20" t="n">
        <v>2</v>
      </c>
      <c r="Z2106" s="20" t="n">
        <v>2</v>
      </c>
      <c r="AA2106" s="20" t="n">
        <v>2</v>
      </c>
      <c r="AB2106" s="20" t="n">
        <v>2</v>
      </c>
      <c r="AC2106" s="20" t="n">
        <v>2</v>
      </c>
      <c r="AD2106" s="20" t="n">
        <v>2</v>
      </c>
      <c r="AE2106" s="20" t="n">
        <v>2</v>
      </c>
      <c r="AF2106" s="20" t="n">
        <v>2</v>
      </c>
      <c r="AH2106" s="20" t="n">
        <v>2</v>
      </c>
      <c r="AI2106" s="20" t="n">
        <v>2</v>
      </c>
      <c r="AJ2106" s="20" t="n">
        <v>2</v>
      </c>
      <c r="AK2106" s="20" t="n">
        <v>2</v>
      </c>
      <c r="AL2106" s="20" t="n">
        <v>2</v>
      </c>
      <c r="AM2106" s="20" t="n">
        <v>2</v>
      </c>
      <c r="AN2106" s="20" t="n">
        <v>2</v>
      </c>
      <c r="AP2106" s="8">
        <f>IF(($B$2106&lt;&gt;2)+($J$2106&lt;&gt;2)+($R$2106&lt;&gt;2)+($Z$2106&lt;&gt;2)+($AH$2106&lt;&gt;2)=0,2,IF((($B$2106&lt;&gt;2)*$B$2106+($J$2106&lt;&gt;2)*$J$2106+($R$2106&lt;&gt;2)*$R$2106+($Z$2106&lt;&gt;2)*$Z$2106+($AH$2106&lt;&gt;2)*$AH$2106)/(($B$2106&lt;&gt;2)+($J$2106&lt;&gt;2)+($R$2106&lt;&gt;2)+($Z$2106&lt;&gt;2)+($AH$2106&lt;&gt;2))&gt;=0.5,1,0))</f>
        <v/>
      </c>
      <c r="AQ2106" s="8">
        <f>IF(($C$2106&lt;&gt;2)+($K$2106&lt;&gt;2)+($S$2106&lt;&gt;2)+($AA$2106&lt;&gt;2)+($AI$2106&lt;&gt;2)=0,2,IF((($C$2106&lt;&gt;2)*$C$2106+($K$2106&lt;&gt;2)*$K$2106+($S$2106&lt;&gt;2)*$S$2106+($AA$2106&lt;&gt;2)*$AA$2106+($AI$2106&lt;&gt;2)*$AI$2106)/(($C$2106&lt;&gt;2)+($K$2106&lt;&gt;2)+($S$2106&lt;&gt;2)+($AA$2106&lt;&gt;2)+($AI$2106&lt;&gt;2))&gt;=0.5,1,0))</f>
        <v/>
      </c>
      <c r="AR2106" s="8">
        <f>IF(($D$2106&lt;&gt;2)+($L$2106&lt;&gt;2)+($T$2106&lt;&gt;2)+($AB$2106&lt;&gt;2)+($AJ$2106&lt;&gt;2)=0,2,IF((($D$2106&lt;&gt;2)*$D$2106+($L$2106&lt;&gt;2)*$L$2106+($T$2106&lt;&gt;2)*$T$2106+($AB$2106&lt;&gt;2)*$AB$2106+($AJ$2106&lt;&gt;2)*$AJ$2106)/(($D$2106&lt;&gt;2)+($L$2106&lt;&gt;2)+($T$2106&lt;&gt;2)+($AB$2106&lt;&gt;2)+($AJ$2106&lt;&gt;2))&gt;=0.5,1,0))</f>
        <v/>
      </c>
      <c r="AS2106" s="8">
        <f>IF(($E$2106&lt;&gt;2)+($M$2106&lt;&gt;2)+($U$2106&lt;&gt;2)+($AC$2106&lt;&gt;2)+($AK$2106&lt;&gt;2)=0,2,IF((($E$2106&lt;&gt;2)*$E$2106+($M$2106&lt;&gt;2)*$M$2106+($U$2106&lt;&gt;2)*$U$2106+($AC$2106&lt;&gt;2)*$AC$2106+($AK$2106&lt;&gt;2)*$AK$2106)/(($E$2106&lt;&gt;2)+($M$2106&lt;&gt;2)+($U$2106&lt;&gt;2)+($AC$2106&lt;&gt;2)+($AK$2106&lt;&gt;2))&gt;=0.5,1,0))</f>
        <v/>
      </c>
      <c r="AT2106" s="8">
        <f>IF(($F$2106&lt;&gt;2)+($N$2106&lt;&gt;2)+($V$2106&lt;&gt;2)+($AD$2106&lt;&gt;2)+($AL$2106&lt;&gt;2)=0,2,IF((($F$2106&lt;&gt;2)*$F$2106+($N$2106&lt;&gt;2)*$N$2106+($V$2106&lt;&gt;2)*$V$2106+($AD$2106&lt;&gt;2)*$AD$2106+($AL$2106&lt;&gt;2)*$AL$2106)/(($F$2106&lt;&gt;2)+($N$2106&lt;&gt;2)+($V$2106&lt;&gt;2)+($AD$2106&lt;&gt;2)+($AL$2106&lt;&gt;2))&gt;=0.5,1,0))</f>
        <v/>
      </c>
      <c r="AU2106" s="8">
        <f>IF(($G$2106&lt;&gt;2)+($O$2106&lt;&gt;2)+($W$2106&lt;&gt;2)+($AE$2106&lt;&gt;2)+($AM$2106&lt;&gt;2)=0,2,IF((($G$2106&lt;&gt;2)*$G$2106+($O$2106&lt;&gt;2)*$O$2106+($W$2106&lt;&gt;2)*$W$2106+($AE$2106&lt;&gt;2)*$AE$2106+($AM$2106&lt;&gt;2)*$AM$2106)/(($G$2106&lt;&gt;2)+($O$2106&lt;&gt;2)+($W$2106&lt;&gt;2)+($AE$2106&lt;&gt;2)+($AM$2106&lt;&gt;2))&gt;=0.5,1,0))</f>
        <v/>
      </c>
      <c r="AV2106" s="8">
        <f>IF(($H$2106&lt;&gt;2)+($P$2106&lt;&gt;2)+($X$2106&lt;&gt;2)+($AF$2106&lt;&gt;2)+($AN$2106&lt;&gt;2)=0,2,IF((($H$2106&lt;&gt;2)*$H$2106+($P$2106&lt;&gt;2)*$P$2106+($X$2106&lt;&gt;2)*$X$2106+($AF$2106&lt;&gt;2)*$AF$2106+($AN$2106&lt;&gt;2)*$AN$2106)/(($H$2106&lt;&gt;2)+($P$2106&lt;&gt;2)+($X$2106&lt;&gt;2)+($AF$2106&lt;&gt;2)+($AN$2106&lt;&gt;2))&gt;=0.5,1,0))</f>
        <v/>
      </c>
      <c r="AX2106" s="16">
        <f>'Ground truth'!$B$18</f>
        <v/>
      </c>
      <c r="AY2106" s="16">
        <f>'Ground truth'!$C$18</f>
        <v/>
      </c>
      <c r="AZ2106" s="16">
        <f>'Ground truth'!$D$18</f>
        <v/>
      </c>
      <c r="BA2106" s="16">
        <f>'Ground truth'!$E$18</f>
        <v/>
      </c>
      <c r="BB2106" s="16">
        <f>'Ground truth'!$F$18</f>
        <v/>
      </c>
      <c r="BC2106" s="16">
        <f>'Ground truth'!$G$18</f>
        <v/>
      </c>
      <c r="BD2106" s="16">
        <f>'Ground truth'!$H$18</f>
        <v/>
      </c>
    </row>
    <row r="2107">
      <c r="A2107" s="3" t="inlineStr">
        <is>
          <t>Housing</t>
        </is>
      </c>
      <c r="B2107" s="20" t="n">
        <v>2</v>
      </c>
      <c r="C2107" s="20" t="n">
        <v>2</v>
      </c>
      <c r="D2107" s="20" t="n">
        <v>2</v>
      </c>
      <c r="E2107" s="20" t="n">
        <v>2</v>
      </c>
      <c r="F2107" s="20" t="n">
        <v>2</v>
      </c>
      <c r="G2107" s="20" t="n">
        <v>2</v>
      </c>
      <c r="H2107" s="20" t="n">
        <v>2</v>
      </c>
      <c r="J2107" s="20" t="n">
        <v>2</v>
      </c>
      <c r="K2107" s="20" t="n">
        <v>2</v>
      </c>
      <c r="L2107" s="20" t="n">
        <v>2</v>
      </c>
      <c r="M2107" s="20" t="n">
        <v>2</v>
      </c>
      <c r="N2107" s="20" t="n">
        <v>2</v>
      </c>
      <c r="O2107" s="20" t="n">
        <v>2</v>
      </c>
      <c r="P2107" s="20" t="n">
        <v>2</v>
      </c>
      <c r="R2107" s="20" t="n">
        <v>2</v>
      </c>
      <c r="S2107" s="20" t="n">
        <v>2</v>
      </c>
      <c r="T2107" s="20" t="n">
        <v>2</v>
      </c>
      <c r="U2107" s="20" t="n">
        <v>2</v>
      </c>
      <c r="V2107" s="20" t="n">
        <v>2</v>
      </c>
      <c r="W2107" s="20" t="n">
        <v>2</v>
      </c>
      <c r="X2107" s="20" t="n">
        <v>2</v>
      </c>
      <c r="Z2107" s="20" t="n">
        <v>2</v>
      </c>
      <c r="AA2107" s="20" t="n">
        <v>2</v>
      </c>
      <c r="AB2107" s="20" t="n">
        <v>2</v>
      </c>
      <c r="AC2107" s="20" t="n">
        <v>2</v>
      </c>
      <c r="AD2107" s="20" t="n">
        <v>2</v>
      </c>
      <c r="AE2107" s="20" t="n">
        <v>2</v>
      </c>
      <c r="AF2107" s="20" t="n">
        <v>2</v>
      </c>
      <c r="AH2107" s="20" t="n">
        <v>2</v>
      </c>
      <c r="AI2107" s="20" t="n">
        <v>2</v>
      </c>
      <c r="AJ2107" s="20" t="n">
        <v>2</v>
      </c>
      <c r="AK2107" s="20" t="n">
        <v>2</v>
      </c>
      <c r="AL2107" s="20" t="n">
        <v>2</v>
      </c>
      <c r="AM2107" s="20" t="n">
        <v>2</v>
      </c>
      <c r="AN2107" s="20" t="n">
        <v>2</v>
      </c>
      <c r="AP2107" s="8">
        <f>IF(($B$2107&lt;&gt;2)+($J$2107&lt;&gt;2)+($R$2107&lt;&gt;2)+($Z$2107&lt;&gt;2)+($AH$2107&lt;&gt;2)=0,2,IF((($B$2107&lt;&gt;2)*$B$2107+($J$2107&lt;&gt;2)*$J$2107+($R$2107&lt;&gt;2)*$R$2107+($Z$2107&lt;&gt;2)*$Z$2107+($AH$2107&lt;&gt;2)*$AH$2107)/(($B$2107&lt;&gt;2)+($J$2107&lt;&gt;2)+($R$2107&lt;&gt;2)+($Z$2107&lt;&gt;2)+($AH$2107&lt;&gt;2))&gt;=0.5,1,0))</f>
        <v/>
      </c>
      <c r="AQ2107" s="8">
        <f>IF(($C$2107&lt;&gt;2)+($K$2107&lt;&gt;2)+($S$2107&lt;&gt;2)+($AA$2107&lt;&gt;2)+($AI$2107&lt;&gt;2)=0,2,IF((($C$2107&lt;&gt;2)*$C$2107+($K$2107&lt;&gt;2)*$K$2107+($S$2107&lt;&gt;2)*$S$2107+($AA$2107&lt;&gt;2)*$AA$2107+($AI$2107&lt;&gt;2)*$AI$2107)/(($C$2107&lt;&gt;2)+($K$2107&lt;&gt;2)+($S$2107&lt;&gt;2)+($AA$2107&lt;&gt;2)+($AI$2107&lt;&gt;2))&gt;=0.5,1,0))</f>
        <v/>
      </c>
      <c r="AR2107" s="8">
        <f>IF(($D$2107&lt;&gt;2)+($L$2107&lt;&gt;2)+($T$2107&lt;&gt;2)+($AB$2107&lt;&gt;2)+($AJ$2107&lt;&gt;2)=0,2,IF((($D$2107&lt;&gt;2)*$D$2107+($L$2107&lt;&gt;2)*$L$2107+($T$2107&lt;&gt;2)*$T$2107+($AB$2107&lt;&gt;2)*$AB$2107+($AJ$2107&lt;&gt;2)*$AJ$2107)/(($D$2107&lt;&gt;2)+($L$2107&lt;&gt;2)+($T$2107&lt;&gt;2)+($AB$2107&lt;&gt;2)+($AJ$2107&lt;&gt;2))&gt;=0.5,1,0))</f>
        <v/>
      </c>
      <c r="AS2107" s="8">
        <f>IF(($E$2107&lt;&gt;2)+($M$2107&lt;&gt;2)+($U$2107&lt;&gt;2)+($AC$2107&lt;&gt;2)+($AK$2107&lt;&gt;2)=0,2,IF((($E$2107&lt;&gt;2)*$E$2107+($M$2107&lt;&gt;2)*$M$2107+($U$2107&lt;&gt;2)*$U$2107+($AC$2107&lt;&gt;2)*$AC$2107+($AK$2107&lt;&gt;2)*$AK$2107)/(($E$2107&lt;&gt;2)+($M$2107&lt;&gt;2)+($U$2107&lt;&gt;2)+($AC$2107&lt;&gt;2)+($AK$2107&lt;&gt;2))&gt;=0.5,1,0))</f>
        <v/>
      </c>
      <c r="AT2107" s="8">
        <f>IF(($F$2107&lt;&gt;2)+($N$2107&lt;&gt;2)+($V$2107&lt;&gt;2)+($AD$2107&lt;&gt;2)+($AL$2107&lt;&gt;2)=0,2,IF((($F$2107&lt;&gt;2)*$F$2107+($N$2107&lt;&gt;2)*$N$2107+($V$2107&lt;&gt;2)*$V$2107+($AD$2107&lt;&gt;2)*$AD$2107+($AL$2107&lt;&gt;2)*$AL$2107)/(($F$2107&lt;&gt;2)+($N$2107&lt;&gt;2)+($V$2107&lt;&gt;2)+($AD$2107&lt;&gt;2)+($AL$2107&lt;&gt;2))&gt;=0.5,1,0))</f>
        <v/>
      </c>
      <c r="AU2107" s="8">
        <f>IF(($G$2107&lt;&gt;2)+($O$2107&lt;&gt;2)+($W$2107&lt;&gt;2)+($AE$2107&lt;&gt;2)+($AM$2107&lt;&gt;2)=0,2,IF((($G$2107&lt;&gt;2)*$G$2107+($O$2107&lt;&gt;2)*$O$2107+($W$2107&lt;&gt;2)*$W$2107+($AE$2107&lt;&gt;2)*$AE$2107+($AM$2107&lt;&gt;2)*$AM$2107)/(($G$2107&lt;&gt;2)+($O$2107&lt;&gt;2)+($W$2107&lt;&gt;2)+($AE$2107&lt;&gt;2)+($AM$2107&lt;&gt;2))&gt;=0.5,1,0))</f>
        <v/>
      </c>
      <c r="AV2107" s="8">
        <f>IF(($H$2107&lt;&gt;2)+($P$2107&lt;&gt;2)+($X$2107&lt;&gt;2)+($AF$2107&lt;&gt;2)+($AN$2107&lt;&gt;2)=0,2,IF((($H$2107&lt;&gt;2)*$H$2107+($P$2107&lt;&gt;2)*$P$2107+($X$2107&lt;&gt;2)*$X$2107+($AF$2107&lt;&gt;2)*$AF$2107+($AN$2107&lt;&gt;2)*$AN$2107)/(($H$2107&lt;&gt;2)+($P$2107&lt;&gt;2)+($X$2107&lt;&gt;2)+($AF$2107&lt;&gt;2)+($AN$2107&lt;&gt;2))&gt;=0.5,1,0))</f>
        <v/>
      </c>
      <c r="AX2107" s="16">
        <f>'Ground truth'!$B$19</f>
        <v/>
      </c>
      <c r="AY2107" s="16">
        <f>'Ground truth'!$C$19</f>
        <v/>
      </c>
      <c r="AZ2107" s="16">
        <f>'Ground truth'!$D$19</f>
        <v/>
      </c>
      <c r="BA2107" s="16">
        <f>'Ground truth'!$E$19</f>
        <v/>
      </c>
      <c r="BB2107" s="16">
        <f>'Ground truth'!$F$19</f>
        <v/>
      </c>
      <c r="BC2107" s="16">
        <f>'Ground truth'!$G$19</f>
        <v/>
      </c>
      <c r="BD2107" s="16">
        <f>'Ground truth'!$H$19</f>
        <v/>
      </c>
    </row>
    <row r="2108">
      <c r="A2108" s="3" t="inlineStr">
        <is>
          <t>Power Cord (if corded)</t>
        </is>
      </c>
      <c r="B2108" s="20" t="n">
        <v>2</v>
      </c>
      <c r="C2108" s="20" t="n">
        <v>2</v>
      </c>
      <c r="D2108" s="20" t="n">
        <v>2</v>
      </c>
      <c r="E2108" s="20" t="n">
        <v>2</v>
      </c>
      <c r="F2108" s="20" t="n">
        <v>2</v>
      </c>
      <c r="G2108" s="20" t="n">
        <v>2</v>
      </c>
      <c r="H2108" s="20" t="n">
        <v>2</v>
      </c>
      <c r="J2108" s="20" t="n">
        <v>2</v>
      </c>
      <c r="K2108" s="20" t="n">
        <v>2</v>
      </c>
      <c r="L2108" s="20" t="n">
        <v>2</v>
      </c>
      <c r="M2108" s="20" t="n">
        <v>2</v>
      </c>
      <c r="N2108" s="20" t="n">
        <v>2</v>
      </c>
      <c r="O2108" s="20" t="n">
        <v>2</v>
      </c>
      <c r="P2108" s="20" t="n">
        <v>2</v>
      </c>
      <c r="R2108" s="20" t="n">
        <v>2</v>
      </c>
      <c r="S2108" s="20" t="n">
        <v>2</v>
      </c>
      <c r="T2108" s="20" t="n">
        <v>2</v>
      </c>
      <c r="U2108" s="20" t="n">
        <v>2</v>
      </c>
      <c r="V2108" s="20" t="n">
        <v>2</v>
      </c>
      <c r="W2108" s="20" t="n">
        <v>2</v>
      </c>
      <c r="X2108" s="20" t="n">
        <v>2</v>
      </c>
      <c r="Z2108" s="20" t="n">
        <v>2</v>
      </c>
      <c r="AA2108" s="20" t="n">
        <v>2</v>
      </c>
      <c r="AB2108" s="20" t="n">
        <v>2</v>
      </c>
      <c r="AC2108" s="20" t="n">
        <v>2</v>
      </c>
      <c r="AD2108" s="20" t="n">
        <v>2</v>
      </c>
      <c r="AE2108" s="20" t="n">
        <v>2</v>
      </c>
      <c r="AF2108" s="20" t="n">
        <v>2</v>
      </c>
      <c r="AH2108" s="20" t="n">
        <v>2</v>
      </c>
      <c r="AI2108" s="20" t="n">
        <v>2</v>
      </c>
      <c r="AJ2108" s="20" t="n">
        <v>2</v>
      </c>
      <c r="AK2108" s="20" t="n">
        <v>2</v>
      </c>
      <c r="AL2108" s="20" t="n">
        <v>2</v>
      </c>
      <c r="AM2108" s="20" t="n">
        <v>2</v>
      </c>
      <c r="AN2108" s="20" t="n">
        <v>2</v>
      </c>
      <c r="AP2108" s="8">
        <f>IF(($B$2108&lt;&gt;2)+($J$2108&lt;&gt;2)+($R$2108&lt;&gt;2)+($Z$2108&lt;&gt;2)+($AH$2108&lt;&gt;2)=0,2,IF((($B$2108&lt;&gt;2)*$B$2108+($J$2108&lt;&gt;2)*$J$2108+($R$2108&lt;&gt;2)*$R$2108+($Z$2108&lt;&gt;2)*$Z$2108+($AH$2108&lt;&gt;2)*$AH$2108)/(($B$2108&lt;&gt;2)+($J$2108&lt;&gt;2)+($R$2108&lt;&gt;2)+($Z$2108&lt;&gt;2)+($AH$2108&lt;&gt;2))&gt;=0.5,1,0))</f>
        <v/>
      </c>
      <c r="AQ2108" s="8">
        <f>IF(($C$2108&lt;&gt;2)+($K$2108&lt;&gt;2)+($S$2108&lt;&gt;2)+($AA$2108&lt;&gt;2)+($AI$2108&lt;&gt;2)=0,2,IF((($C$2108&lt;&gt;2)*$C$2108+($K$2108&lt;&gt;2)*$K$2108+($S$2108&lt;&gt;2)*$S$2108+($AA$2108&lt;&gt;2)*$AA$2108+($AI$2108&lt;&gt;2)*$AI$2108)/(($C$2108&lt;&gt;2)+($K$2108&lt;&gt;2)+($S$2108&lt;&gt;2)+($AA$2108&lt;&gt;2)+($AI$2108&lt;&gt;2))&gt;=0.5,1,0))</f>
        <v/>
      </c>
      <c r="AR2108" s="8">
        <f>IF(($D$2108&lt;&gt;2)+($L$2108&lt;&gt;2)+($T$2108&lt;&gt;2)+($AB$2108&lt;&gt;2)+($AJ$2108&lt;&gt;2)=0,2,IF((($D$2108&lt;&gt;2)*$D$2108+($L$2108&lt;&gt;2)*$L$2108+($T$2108&lt;&gt;2)*$T$2108+($AB$2108&lt;&gt;2)*$AB$2108+($AJ$2108&lt;&gt;2)*$AJ$2108)/(($D$2108&lt;&gt;2)+($L$2108&lt;&gt;2)+($T$2108&lt;&gt;2)+($AB$2108&lt;&gt;2)+($AJ$2108&lt;&gt;2))&gt;=0.5,1,0))</f>
        <v/>
      </c>
      <c r="AS2108" s="8">
        <f>IF(($E$2108&lt;&gt;2)+($M$2108&lt;&gt;2)+($U$2108&lt;&gt;2)+($AC$2108&lt;&gt;2)+($AK$2108&lt;&gt;2)=0,2,IF((($E$2108&lt;&gt;2)*$E$2108+($M$2108&lt;&gt;2)*$M$2108+($U$2108&lt;&gt;2)*$U$2108+($AC$2108&lt;&gt;2)*$AC$2108+($AK$2108&lt;&gt;2)*$AK$2108)/(($E$2108&lt;&gt;2)+($M$2108&lt;&gt;2)+($U$2108&lt;&gt;2)+($AC$2108&lt;&gt;2)+($AK$2108&lt;&gt;2))&gt;=0.5,1,0))</f>
        <v/>
      </c>
      <c r="AT2108" s="8">
        <f>IF(($F$2108&lt;&gt;2)+($N$2108&lt;&gt;2)+($V$2108&lt;&gt;2)+($AD$2108&lt;&gt;2)+($AL$2108&lt;&gt;2)=0,2,IF((($F$2108&lt;&gt;2)*$F$2108+($N$2108&lt;&gt;2)*$N$2108+($V$2108&lt;&gt;2)*$V$2108+($AD$2108&lt;&gt;2)*$AD$2108+($AL$2108&lt;&gt;2)*$AL$2108)/(($F$2108&lt;&gt;2)+($N$2108&lt;&gt;2)+($V$2108&lt;&gt;2)+($AD$2108&lt;&gt;2)+($AL$2108&lt;&gt;2))&gt;=0.5,1,0))</f>
        <v/>
      </c>
      <c r="AU2108" s="8">
        <f>IF(($G$2108&lt;&gt;2)+($O$2108&lt;&gt;2)+($W$2108&lt;&gt;2)+($AE$2108&lt;&gt;2)+($AM$2108&lt;&gt;2)=0,2,IF((($G$2108&lt;&gt;2)*$G$2108+($O$2108&lt;&gt;2)*$O$2108+($W$2108&lt;&gt;2)*$W$2108+($AE$2108&lt;&gt;2)*$AE$2108+($AM$2108&lt;&gt;2)*$AM$2108)/(($G$2108&lt;&gt;2)+($O$2108&lt;&gt;2)+($W$2108&lt;&gt;2)+($AE$2108&lt;&gt;2)+($AM$2108&lt;&gt;2))&gt;=0.5,1,0))</f>
        <v/>
      </c>
      <c r="AV2108" s="8">
        <f>IF(($H$2108&lt;&gt;2)+($P$2108&lt;&gt;2)+($X$2108&lt;&gt;2)+($AF$2108&lt;&gt;2)+($AN$2108&lt;&gt;2)=0,2,IF((($H$2108&lt;&gt;2)*$H$2108+($P$2108&lt;&gt;2)*$P$2108+($X$2108&lt;&gt;2)*$X$2108+($AF$2108&lt;&gt;2)*$AF$2108+($AN$2108&lt;&gt;2)*$AN$2108)/(($H$2108&lt;&gt;2)+($P$2108&lt;&gt;2)+($X$2108&lt;&gt;2)+($AF$2108&lt;&gt;2)+($AN$2108&lt;&gt;2))&gt;=0.5,1,0))</f>
        <v/>
      </c>
      <c r="AX2108" s="16">
        <f>'Ground truth'!$B$20</f>
        <v/>
      </c>
      <c r="AY2108" s="16">
        <f>'Ground truth'!$C$20</f>
        <v/>
      </c>
      <c r="AZ2108" s="16">
        <f>'Ground truth'!$D$20</f>
        <v/>
      </c>
      <c r="BA2108" s="16">
        <f>'Ground truth'!$E$20</f>
        <v/>
      </c>
      <c r="BB2108" s="16">
        <f>'Ground truth'!$F$20</f>
        <v/>
      </c>
      <c r="BC2108" s="16">
        <f>'Ground truth'!$G$20</f>
        <v/>
      </c>
      <c r="BD2108" s="16">
        <f>'Ground truth'!$H$20</f>
        <v/>
      </c>
    </row>
    <row r="2110">
      <c r="A2110" s="17" t="inlineStr">
        <is>
          <t>metrics — confident-only (unsure excluded from denominators)</t>
        </is>
      </c>
      <c r="B2110" s="10" t="inlineStr">
        <is>
          <t>run 1</t>
        </is>
      </c>
      <c r="C2110" s="10" t="inlineStr">
        <is>
          <t>run 2</t>
        </is>
      </c>
      <c r="D2110" s="10" t="inlineStr">
        <is>
          <t>run 3</t>
        </is>
      </c>
      <c r="E2110" s="10" t="inlineStr">
        <is>
          <t>run 4</t>
        </is>
      </c>
      <c r="F2110" s="10" t="inlineStr">
        <is>
          <t>run 5</t>
        </is>
      </c>
      <c r="G2110" s="10" t="inlineStr">
        <is>
          <t>avg-matrix</t>
        </is>
      </c>
      <c r="H2110" s="10" t="inlineStr">
        <is>
          <t>mean</t>
        </is>
      </c>
      <c r="I2110" s="10" t="inlineStr">
        <is>
          <t>std (pop.)</t>
        </is>
      </c>
      <c r="J2110" s="17" t="inlineStr">
        <is>
          <t>notes</t>
        </is>
      </c>
    </row>
    <row r="2111">
      <c r="A2111" s="7" t="inlineStr">
        <is>
          <t>TP</t>
        </is>
      </c>
      <c r="B2111" s="7">
        <f>SUMPRODUCT(($B$2102:$H$2108=1)*('Ground truth'!$B$14:$H$20=1))</f>
        <v/>
      </c>
      <c r="C2111" s="7">
        <f>SUMPRODUCT(($J$2102:$P$2108=1)*('Ground truth'!$B$14:$H$20=1))</f>
        <v/>
      </c>
      <c r="D2111" s="7">
        <f>SUMPRODUCT(($R$2102:$X$2108=1)*('Ground truth'!$B$14:$H$20=1))</f>
        <v/>
      </c>
      <c r="E2111" s="7">
        <f>SUMPRODUCT(($Z$2102:$AF$2108=1)*('Ground truth'!$B$14:$H$20=1))</f>
        <v/>
      </c>
      <c r="F2111" s="7">
        <f>SUMPRODUCT(($AH$2102:$AN$2108=1)*('Ground truth'!$B$14:$H$20=1))</f>
        <v/>
      </c>
      <c r="G2111" s="7">
        <f>SUMPRODUCT(($AP$2102:$AV$2108=1)*('Ground truth'!$B$14:$H$20=1))</f>
        <v/>
      </c>
      <c r="H2111" s="12">
        <f>AVERAGE($B$2111:$F$2111)</f>
        <v/>
      </c>
      <c r="I2111" s="12">
        <f>STDEV.P($B$2111:$F$2111)</f>
        <v/>
      </c>
    </row>
    <row r="2112">
      <c r="A2112" s="7" t="inlineStr">
        <is>
          <t>TN</t>
        </is>
      </c>
      <c r="B2112" s="7">
        <f>SUMPRODUCT(($B$2102:$H$2108=0)*('Ground truth'!$B$14:$H$20=0))</f>
        <v/>
      </c>
      <c r="C2112" s="7">
        <f>SUMPRODUCT(($J$2102:$P$2108=0)*('Ground truth'!$B$14:$H$20=0))</f>
        <v/>
      </c>
      <c r="D2112" s="7">
        <f>SUMPRODUCT(($R$2102:$X$2108=0)*('Ground truth'!$B$14:$H$20=0))</f>
        <v/>
      </c>
      <c r="E2112" s="7">
        <f>SUMPRODUCT(($Z$2102:$AF$2108=0)*('Ground truth'!$B$14:$H$20=0))</f>
        <v/>
      </c>
      <c r="F2112" s="7">
        <f>SUMPRODUCT(($AH$2102:$AN$2108=0)*('Ground truth'!$B$14:$H$20=0))</f>
        <v/>
      </c>
      <c r="G2112" s="7">
        <f>SUMPRODUCT(($AP$2102:$AV$2108=0)*('Ground truth'!$B$14:$H$20=0))</f>
        <v/>
      </c>
      <c r="H2112" s="12">
        <f>AVERAGE($B$2112:$F$2112)</f>
        <v/>
      </c>
      <c r="I2112" s="12">
        <f>STDEV.P($B$2112:$F$2112)</f>
        <v/>
      </c>
    </row>
    <row r="2113">
      <c r="A2113" s="7" t="inlineStr">
        <is>
          <t>FP</t>
        </is>
      </c>
      <c r="B2113" s="7">
        <f>SUMPRODUCT(($B$2102:$H$2108=1)*('Ground truth'!$B$14:$H$20=0))</f>
        <v/>
      </c>
      <c r="C2113" s="7">
        <f>SUMPRODUCT(($J$2102:$P$2108=1)*('Ground truth'!$B$14:$H$20=0))</f>
        <v/>
      </c>
      <c r="D2113" s="7">
        <f>SUMPRODUCT(($R$2102:$X$2108=1)*('Ground truth'!$B$14:$H$20=0))</f>
        <v/>
      </c>
      <c r="E2113" s="7">
        <f>SUMPRODUCT(($Z$2102:$AF$2108=1)*('Ground truth'!$B$14:$H$20=0))</f>
        <v/>
      </c>
      <c r="F2113" s="7">
        <f>SUMPRODUCT(($AH$2102:$AN$2108=1)*('Ground truth'!$B$14:$H$20=0))</f>
        <v/>
      </c>
      <c r="G2113" s="7">
        <f>SUMPRODUCT(($AP$2102:$AV$2108=1)*('Ground truth'!$B$14:$H$20=0))</f>
        <v/>
      </c>
      <c r="H2113" s="12">
        <f>AVERAGE($B$2113:$F$2113)</f>
        <v/>
      </c>
      <c r="I2113" s="12">
        <f>STDEV.P($B$2113:$F$2113)</f>
        <v/>
      </c>
    </row>
    <row r="2114">
      <c r="A2114" s="7" t="inlineStr">
        <is>
          <t>FN</t>
        </is>
      </c>
      <c r="B2114" s="7">
        <f>SUMPRODUCT(($B$2102:$H$2108=0)*('Ground truth'!$B$14:$H$20=1))</f>
        <v/>
      </c>
      <c r="C2114" s="7">
        <f>SUMPRODUCT(($J$2102:$P$2108=0)*('Ground truth'!$B$14:$H$20=1))</f>
        <v/>
      </c>
      <c r="D2114" s="7">
        <f>SUMPRODUCT(($R$2102:$X$2108=0)*('Ground truth'!$B$14:$H$20=1))</f>
        <v/>
      </c>
      <c r="E2114" s="7">
        <f>SUMPRODUCT(($Z$2102:$AF$2108=0)*('Ground truth'!$B$14:$H$20=1))</f>
        <v/>
      </c>
      <c r="F2114" s="7">
        <f>SUMPRODUCT(($AH$2102:$AN$2108=0)*('Ground truth'!$B$14:$H$20=1))</f>
        <v/>
      </c>
      <c r="G2114" s="7">
        <f>SUMPRODUCT(($AP$2102:$AV$2108=0)*('Ground truth'!$B$14:$H$20=1))</f>
        <v/>
      </c>
      <c r="H2114" s="12">
        <f>AVERAGE($B$2114:$F$2114)</f>
        <v/>
      </c>
      <c r="I2114" s="12">
        <f>STDEV.P($B$2114:$F$2114)</f>
        <v/>
      </c>
    </row>
    <row r="2115">
      <c r="A2115" s="4" t="inlineStr">
        <is>
          <t>Precision</t>
        </is>
      </c>
      <c r="B2115" s="12">
        <f>IFERROR($B$2111/($B$2111+$B$2113),0)</f>
        <v/>
      </c>
      <c r="C2115" s="12">
        <f>IFERROR($C$2111/($C$2111+$C$2113),0)</f>
        <v/>
      </c>
      <c r="D2115" s="12">
        <f>IFERROR($D$2111/($D$2111+$D$2113),0)</f>
        <v/>
      </c>
      <c r="E2115" s="12">
        <f>IFERROR($E$2111/($E$2111+$E$2113),0)</f>
        <v/>
      </c>
      <c r="F2115" s="12">
        <f>IFERROR($F$2111/($F$2111+$F$2113),0)</f>
        <v/>
      </c>
      <c r="G2115" s="12">
        <f>IFERROR($G$2111/($G$2111+$G$2113),0)</f>
        <v/>
      </c>
      <c r="H2115" s="18">
        <f>AVERAGE($B$2115:$F$2115)</f>
        <v/>
      </c>
      <c r="I2115" s="18">
        <f>STDEV.P($B$2115:$F$2115)</f>
        <v/>
      </c>
    </row>
    <row r="2116">
      <c r="A2116" s="4" t="inlineStr">
        <is>
          <t>Recall</t>
        </is>
      </c>
      <c r="B2116" s="12">
        <f>IFERROR($B$2111/($B$2111+$B$2114),0)</f>
        <v/>
      </c>
      <c r="C2116" s="12">
        <f>IFERROR($C$2111/($C$2111+$C$2114),0)</f>
        <v/>
      </c>
      <c r="D2116" s="12">
        <f>IFERROR($D$2111/($D$2111+$D$2114),0)</f>
        <v/>
      </c>
      <c r="E2116" s="12">
        <f>IFERROR($E$2111/($E$2111+$E$2114),0)</f>
        <v/>
      </c>
      <c r="F2116" s="12">
        <f>IFERROR($F$2111/($F$2111+$F$2114),0)</f>
        <v/>
      </c>
      <c r="G2116" s="12">
        <f>IFERROR($G$2111/($G$2111+$G$2114),0)</f>
        <v/>
      </c>
      <c r="H2116" s="18">
        <f>AVERAGE($B$2116:$F$2116)</f>
        <v/>
      </c>
      <c r="I2116" s="18">
        <f>STDEV.P($B$2116:$F$2116)</f>
        <v/>
      </c>
    </row>
    <row r="2117">
      <c r="A2117" s="4" t="inlineStr">
        <is>
          <t>F1</t>
        </is>
      </c>
      <c r="B2117" s="12">
        <f>IFERROR(2*$B$2115*$B$2116/($B$2115+$B$2116),0)</f>
        <v/>
      </c>
      <c r="C2117" s="12">
        <f>IFERROR(2*$C$2115*$C$2116/($C$2115+$C$2116),0)</f>
        <v/>
      </c>
      <c r="D2117" s="12">
        <f>IFERROR(2*$D$2115*$D$2116/($D$2115+$D$2116),0)</f>
        <v/>
      </c>
      <c r="E2117" s="12">
        <f>IFERROR(2*$E$2115*$E$2116/($E$2115+$E$2116),0)</f>
        <v/>
      </c>
      <c r="F2117" s="12">
        <f>IFERROR(2*$F$2115*$F$2116/($F$2115+$F$2116),0)</f>
        <v/>
      </c>
      <c r="G2117" s="12">
        <f>IFERROR(2*$G$2115*$G$2116/($G$2115+$G$2116),0)</f>
        <v/>
      </c>
      <c r="H2117" s="18">
        <f>AVERAGE($B$2117:$F$2117)</f>
        <v/>
      </c>
      <c r="I2117" s="18">
        <f>STDEV.P($B$2117:$F$2117)</f>
        <v/>
      </c>
    </row>
    <row r="2118">
      <c r="A2118" s="4" t="inlineStr">
        <is>
          <t>Accuracy</t>
        </is>
      </c>
      <c r="B2118" s="12">
        <f>IFERROR(($B$2111+$B$2112)/($B$2111+$B$2112+$B$2113+$B$2114),0)</f>
        <v/>
      </c>
      <c r="C2118" s="12">
        <f>IFERROR(($C$2111+$C$2112)/($C$2111+$C$2112+$C$2113+$C$2114),0)</f>
        <v/>
      </c>
      <c r="D2118" s="12">
        <f>IFERROR(($D$2111+$D$2112)/($D$2111+$D$2112+$D$2113+$D$2114),0)</f>
        <v/>
      </c>
      <c r="E2118" s="12">
        <f>IFERROR(($E$2111+$E$2112)/($E$2111+$E$2112+$E$2113+$E$2114),0)</f>
        <v/>
      </c>
      <c r="F2118" s="12">
        <f>IFERROR(($F$2111+$F$2112)/($F$2111+$F$2112+$F$2113+$F$2114),0)</f>
        <v/>
      </c>
      <c r="G2118" s="12">
        <f>IFERROR(($G$2111+$G$2112)/($G$2111+$G$2112+$G$2113+$G$2114),0)</f>
        <v/>
      </c>
      <c r="H2118" s="18">
        <f>AVERAGE($B$2118:$F$2118)</f>
        <v/>
      </c>
      <c r="I2118" s="18">
        <f>STDEV.P($B$2118:$F$2118)</f>
        <v/>
      </c>
    </row>
    <row r="2119">
      <c r="A2119" s="4" t="inlineStr">
        <is>
          <t>Edit distance</t>
        </is>
      </c>
      <c r="B2119" s="12">
        <f>SUMPRODUCT(ABS('Ground truth'!$B$14:$H$20-$B$2102:$H$2108))</f>
        <v/>
      </c>
      <c r="C2119" s="12">
        <f>SUMPRODUCT(ABS('Ground truth'!$B$14:$H$20-$J$2102:$P$2108))</f>
        <v/>
      </c>
      <c r="D2119" s="12">
        <f>SUMPRODUCT(ABS('Ground truth'!$B$14:$H$20-$R$2102:$X$2108))</f>
        <v/>
      </c>
      <c r="E2119" s="12">
        <f>SUMPRODUCT(ABS('Ground truth'!$B$14:$H$20-$Z$2102:$AF$2108))</f>
        <v/>
      </c>
      <c r="F2119" s="12">
        <f>SUMPRODUCT(ABS('Ground truth'!$B$14:$H$20-$AH$2102:$AN$2108))</f>
        <v/>
      </c>
      <c r="G2119" s="12">
        <f>SUMPRODUCT(ABS('Ground truth'!$B$14:$H$20-$AP$2102:$AV$2108))</f>
        <v/>
      </c>
      <c r="H2119" s="18">
        <f>AVERAGE($B$2119:$F$2119)</f>
        <v/>
      </c>
      <c r="I2119" s="18">
        <f>STDEV.P($B$2119:$F$2119)</f>
        <v/>
      </c>
    </row>
    <row r="2120">
      <c r="A2120" s="4" t="inlineStr">
        <is>
          <t>Spectral distance</t>
        </is>
      </c>
      <c r="B2120" s="12">
        <f>SQRT(SUMPRODUCT(('Ground truth'!$K$14:$K$20-$B$2131:$B$2137)^2))</f>
        <v/>
      </c>
      <c r="C2120" s="12">
        <f>SQRT(SUMPRODUCT(('Ground truth'!$K$14:$K$20-$C$2131:$C$2137)^2))</f>
        <v/>
      </c>
      <c r="D2120" s="12">
        <f>SQRT(SUMPRODUCT(('Ground truth'!$K$14:$K$20-$D$2131:$D$2137)^2))</f>
        <v/>
      </c>
      <c r="E2120" s="12">
        <f>SQRT(SUMPRODUCT(('Ground truth'!$K$14:$K$20-$E$2131:$E$2137)^2))</f>
        <v/>
      </c>
      <c r="F2120" s="12">
        <f>SQRT(SUMPRODUCT(('Ground truth'!$K$14:$K$20-$F$2131:$F$2137)^2))</f>
        <v/>
      </c>
      <c r="G2120" s="12">
        <f>SQRT(SUMPRODUCT(('Ground truth'!$K$14:$K$20-$G$2131:$G$2137)^2))</f>
        <v/>
      </c>
      <c r="H2120" s="18">
        <f>AVERAGE($B$2120:$F$2120)</f>
        <v/>
      </c>
      <c r="I2120" s="18">
        <f>STDEV.P($B$2120:$F$2120)</f>
        <v/>
      </c>
    </row>
    <row r="2121">
      <c r="A2121" s="4" t="inlineStr">
        <is>
          <t>Unsure cells</t>
        </is>
      </c>
      <c r="B2121" s="7">
        <f>COUNTIF($B$2102:$H$2108,2)</f>
        <v/>
      </c>
      <c r="C2121" s="7">
        <f>COUNTIF($J$2102:$P$2108,2)</f>
        <v/>
      </c>
      <c r="D2121" s="7">
        <f>COUNTIF($R$2102:$X$2108,2)</f>
        <v/>
      </c>
      <c r="E2121" s="7">
        <f>COUNTIF($Z$2102:$AF$2108,2)</f>
        <v/>
      </c>
      <c r="F2121" s="7">
        <f>COUNTIF($AH$2102:$AN$2108,2)</f>
        <v/>
      </c>
      <c r="G2121" s="7">
        <f>COUNTIF($AP$2102:$AV$2108,2)</f>
        <v/>
      </c>
      <c r="H2121" s="12">
        <f>AVERAGE($B$2121:$F$2121)</f>
        <v/>
      </c>
      <c r="I2121" s="12">
        <f>STDEV.P($B$2121:$F$2121)</f>
        <v/>
      </c>
    </row>
    <row r="2122">
      <c r="A2122" s="3" t="inlineStr">
        <is>
          <t>eigenvalues (real part, numpy order; pasted)</t>
        </is>
      </c>
    </row>
    <row r="2123">
      <c r="A2123" s="3" t="inlineStr">
        <is>
          <t xml:space="preserve">  λ1</t>
        </is>
      </c>
      <c r="B2123" s="19" t="n">
        <v>0</v>
      </c>
      <c r="C2123" s="19" t="n">
        <v>0</v>
      </c>
      <c r="D2123" s="19" t="n">
        <v>0</v>
      </c>
      <c r="E2123" s="19" t="n">
        <v>0</v>
      </c>
      <c r="F2123" s="19" t="n">
        <v>0</v>
      </c>
      <c r="G2123" s="19" t="n">
        <v>0</v>
      </c>
    </row>
    <row r="2124">
      <c r="A2124" s="3" t="inlineStr">
        <is>
          <t xml:space="preserve">  λ2</t>
        </is>
      </c>
      <c r="B2124" s="19" t="n">
        <v>14.00000000000001</v>
      </c>
      <c r="C2124" s="19" t="n">
        <v>14.00000000000001</v>
      </c>
      <c r="D2124" s="19" t="n">
        <v>14.00000000000001</v>
      </c>
      <c r="E2124" s="19" t="n">
        <v>14.00000000000001</v>
      </c>
      <c r="F2124" s="19" t="n">
        <v>14.00000000000001</v>
      </c>
      <c r="G2124" s="19" t="n">
        <v>14.00000000000001</v>
      </c>
    </row>
    <row r="2125">
      <c r="A2125" s="3" t="inlineStr">
        <is>
          <t xml:space="preserve">  λ3</t>
        </is>
      </c>
      <c r="B2125" s="19" t="n">
        <v>4.930380657631324e-32</v>
      </c>
      <c r="C2125" s="19" t="n">
        <v>4.930380657631324e-32</v>
      </c>
      <c r="D2125" s="19" t="n">
        <v>4.930380657631324e-32</v>
      </c>
      <c r="E2125" s="19" t="n">
        <v>4.930380657631324e-32</v>
      </c>
      <c r="F2125" s="19" t="n">
        <v>4.930380657631324e-32</v>
      </c>
      <c r="G2125" s="19" t="n">
        <v>4.930380657631324e-32</v>
      </c>
    </row>
    <row r="2126">
      <c r="A2126" s="3" t="inlineStr">
        <is>
          <t xml:space="preserve">  λ4</t>
        </is>
      </c>
      <c r="B2126" s="19" t="n">
        <v>-5.438959822042075e-16</v>
      </c>
      <c r="C2126" s="19" t="n">
        <v>-5.438959822042075e-16</v>
      </c>
      <c r="D2126" s="19" t="n">
        <v>-5.438959822042075e-16</v>
      </c>
      <c r="E2126" s="19" t="n">
        <v>-5.438959822042075e-16</v>
      </c>
      <c r="F2126" s="19" t="n">
        <v>-5.438959822042075e-16</v>
      </c>
      <c r="G2126" s="19" t="n">
        <v>-5.438959822042075e-16</v>
      </c>
    </row>
    <row r="2127">
      <c r="A2127" s="3" t="inlineStr">
        <is>
          <t xml:space="preserve">  λ5</t>
        </is>
      </c>
      <c r="B2127" s="19" t="n">
        <v>0</v>
      </c>
      <c r="C2127" s="19" t="n">
        <v>0</v>
      </c>
      <c r="D2127" s="19" t="n">
        <v>0</v>
      </c>
      <c r="E2127" s="19" t="n">
        <v>0</v>
      </c>
      <c r="F2127" s="19" t="n">
        <v>0</v>
      </c>
      <c r="G2127" s="19" t="n">
        <v>0</v>
      </c>
    </row>
    <row r="2128">
      <c r="A2128" s="3" t="inlineStr">
        <is>
          <t xml:space="preserve">  λ6</t>
        </is>
      </c>
      <c r="B2128" s="19" t="n">
        <v>0</v>
      </c>
      <c r="C2128" s="19" t="n">
        <v>0</v>
      </c>
      <c r="D2128" s="19" t="n">
        <v>0</v>
      </c>
      <c r="E2128" s="19" t="n">
        <v>0</v>
      </c>
      <c r="F2128" s="19" t="n">
        <v>0</v>
      </c>
      <c r="G2128" s="19" t="n">
        <v>0</v>
      </c>
    </row>
    <row r="2129">
      <c r="A2129" s="3" t="inlineStr">
        <is>
          <t xml:space="preserve">  λ7</t>
        </is>
      </c>
      <c r="B2129" s="19" t="n">
        <v>0</v>
      </c>
      <c r="C2129" s="19" t="n">
        <v>0</v>
      </c>
      <c r="D2129" s="19" t="n">
        <v>0</v>
      </c>
      <c r="E2129" s="19" t="n">
        <v>0</v>
      </c>
      <c r="F2129" s="19" t="n">
        <v>0</v>
      </c>
      <c r="G2129" s="19" t="n">
        <v>0</v>
      </c>
    </row>
    <row r="2130">
      <c r="A2130" s="3" t="inlineStr">
        <is>
          <t>eigenvalues sorted desc (LARGE)</t>
        </is>
      </c>
    </row>
    <row r="2131">
      <c r="A2131" s="3" t="inlineStr">
        <is>
          <t xml:space="preserve">  λ(1)</t>
        </is>
      </c>
      <c r="B2131" s="19">
        <f>LARGE($B$2123:$B$2129,1)</f>
        <v/>
      </c>
      <c r="C2131" s="19">
        <f>LARGE($C$2123:$C$2129,1)</f>
        <v/>
      </c>
      <c r="D2131" s="19">
        <f>LARGE($D$2123:$D$2129,1)</f>
        <v/>
      </c>
      <c r="E2131" s="19">
        <f>LARGE($E$2123:$E$2129,1)</f>
        <v/>
      </c>
      <c r="F2131" s="19">
        <f>LARGE($F$2123:$F$2129,1)</f>
        <v/>
      </c>
      <c r="G2131" s="19">
        <f>LARGE($G$2123:$G$2129,1)</f>
        <v/>
      </c>
    </row>
    <row r="2132">
      <c r="A2132" s="3" t="inlineStr">
        <is>
          <t xml:space="preserve">  λ(2)</t>
        </is>
      </c>
      <c r="B2132" s="19">
        <f>LARGE($B$2123:$B$2129,2)</f>
        <v/>
      </c>
      <c r="C2132" s="19">
        <f>LARGE($C$2123:$C$2129,2)</f>
        <v/>
      </c>
      <c r="D2132" s="19">
        <f>LARGE($D$2123:$D$2129,2)</f>
        <v/>
      </c>
      <c r="E2132" s="19">
        <f>LARGE($E$2123:$E$2129,2)</f>
        <v/>
      </c>
      <c r="F2132" s="19">
        <f>LARGE($F$2123:$F$2129,2)</f>
        <v/>
      </c>
      <c r="G2132" s="19">
        <f>LARGE($G$2123:$G$2129,2)</f>
        <v/>
      </c>
    </row>
    <row r="2133">
      <c r="A2133" s="3" t="inlineStr">
        <is>
          <t xml:space="preserve">  λ(3)</t>
        </is>
      </c>
      <c r="B2133" s="19">
        <f>LARGE($B$2123:$B$2129,3)</f>
        <v/>
      </c>
      <c r="C2133" s="19">
        <f>LARGE($C$2123:$C$2129,3)</f>
        <v/>
      </c>
      <c r="D2133" s="19">
        <f>LARGE($D$2123:$D$2129,3)</f>
        <v/>
      </c>
      <c r="E2133" s="19">
        <f>LARGE($E$2123:$E$2129,3)</f>
        <v/>
      </c>
      <c r="F2133" s="19">
        <f>LARGE($F$2123:$F$2129,3)</f>
        <v/>
      </c>
      <c r="G2133" s="19">
        <f>LARGE($G$2123:$G$2129,3)</f>
        <v/>
      </c>
    </row>
    <row r="2134">
      <c r="A2134" s="3" t="inlineStr">
        <is>
          <t xml:space="preserve">  λ(4)</t>
        </is>
      </c>
      <c r="B2134" s="19">
        <f>LARGE($B$2123:$B$2129,4)</f>
        <v/>
      </c>
      <c r="C2134" s="19">
        <f>LARGE($C$2123:$C$2129,4)</f>
        <v/>
      </c>
      <c r="D2134" s="19">
        <f>LARGE($D$2123:$D$2129,4)</f>
        <v/>
      </c>
      <c r="E2134" s="19">
        <f>LARGE($E$2123:$E$2129,4)</f>
        <v/>
      </c>
      <c r="F2134" s="19">
        <f>LARGE($F$2123:$F$2129,4)</f>
        <v/>
      </c>
      <c r="G2134" s="19">
        <f>LARGE($G$2123:$G$2129,4)</f>
        <v/>
      </c>
    </row>
    <row r="2135">
      <c r="A2135" s="3" t="inlineStr">
        <is>
          <t xml:space="preserve">  λ(5)</t>
        </is>
      </c>
      <c r="B2135" s="19">
        <f>LARGE($B$2123:$B$2129,5)</f>
        <v/>
      </c>
      <c r="C2135" s="19">
        <f>LARGE($C$2123:$C$2129,5)</f>
        <v/>
      </c>
      <c r="D2135" s="19">
        <f>LARGE($D$2123:$D$2129,5)</f>
        <v/>
      </c>
      <c r="E2135" s="19">
        <f>LARGE($E$2123:$E$2129,5)</f>
        <v/>
      </c>
      <c r="F2135" s="19">
        <f>LARGE($F$2123:$F$2129,5)</f>
        <v/>
      </c>
      <c r="G2135" s="19">
        <f>LARGE($G$2123:$G$2129,5)</f>
        <v/>
      </c>
    </row>
    <row r="2136">
      <c r="A2136" s="3" t="inlineStr">
        <is>
          <t xml:space="preserve">  λ(6)</t>
        </is>
      </c>
      <c r="B2136" s="19">
        <f>LARGE($B$2123:$B$2129,6)</f>
        <v/>
      </c>
      <c r="C2136" s="19">
        <f>LARGE($C$2123:$C$2129,6)</f>
        <v/>
      </c>
      <c r="D2136" s="19">
        <f>LARGE($D$2123:$D$2129,6)</f>
        <v/>
      </c>
      <c r="E2136" s="19">
        <f>LARGE($E$2123:$E$2129,6)</f>
        <v/>
      </c>
      <c r="F2136" s="19">
        <f>LARGE($F$2123:$F$2129,6)</f>
        <v/>
      </c>
      <c r="G2136" s="19">
        <f>LARGE($G$2123:$G$2129,6)</f>
        <v/>
      </c>
    </row>
    <row r="2137">
      <c r="A2137" s="3" t="inlineStr">
        <is>
          <t xml:space="preserve">  λ(7)</t>
        </is>
      </c>
      <c r="B2137" s="19">
        <f>LARGE($B$2123:$B$2129,7)</f>
        <v/>
      </c>
      <c r="C2137" s="19">
        <f>LARGE($C$2123:$C$2129,7)</f>
        <v/>
      </c>
      <c r="D2137" s="19">
        <f>LARGE($D$2123:$D$2129,7)</f>
        <v/>
      </c>
      <c r="E2137" s="19">
        <f>LARGE($E$2123:$E$2129,7)</f>
        <v/>
      </c>
      <c r="F2137" s="19">
        <f>LARGE($F$2123:$F$2129,7)</f>
        <v/>
      </c>
      <c r="G2137" s="19">
        <f>LARGE($G$2123:$G$2129,7)</f>
        <v/>
      </c>
    </row>
    <row r="2138">
      <c r="A2138" s="3" t="inlineStr">
        <is>
          <t>check: Σeig − trace (→0)</t>
        </is>
      </c>
      <c r="B2138" s="3">
        <f>ROUND(SUM($B$2123:$B$2129)-($B$2102+$C$2103+$D$2104+$E$2105+$F$2106+$G$2107+$H$2108),6)</f>
        <v/>
      </c>
      <c r="C2138" s="3">
        <f>ROUND(SUM($C$2123:$C$2129)-($J$2102+$K$2103+$L$2104+$M$2105+$N$2106+$O$2107+$P$2108),6)</f>
        <v/>
      </c>
      <c r="D2138" s="3">
        <f>ROUND(SUM($D$2123:$D$2129)-($R$2102+$S$2103+$T$2104+$U$2105+$V$2106+$W$2107+$X$2108),6)</f>
        <v/>
      </c>
      <c r="E2138" s="3">
        <f>ROUND(SUM($E$2123:$E$2129)-($Z$2102+$AA$2103+$AB$2104+$AC$2105+$AD$2106+$AE$2107+$AF$2108),6)</f>
        <v/>
      </c>
      <c r="F2138" s="3">
        <f>ROUND(SUM($F$2123:$F$2129)-($AH$2102+$AI$2103+$AJ$2104+$AK$2105+$AL$2106+$AM$2107+$AN$2108),6)</f>
        <v/>
      </c>
      <c r="G2138" s="3">
        <f>ROUND(SUM($G$2123:$G$2129)-($AP$2102+$AQ$2103+$AR$2104+$AS$2105+$AT$2106+$AU$2107+$AV$2108),6)</f>
        <v/>
      </c>
    </row>
    <row r="2139">
      <c r="A2139" s="3" t="inlineStr">
        <is>
          <t>check: Πeig − det (→0)</t>
        </is>
      </c>
      <c r="B2139" s="3">
        <f>ROUND(MDETERM($B$2102:$H$2108)-PRODUCT($B$2123:$B$2129),6)</f>
        <v/>
      </c>
      <c r="C2139" s="3">
        <f>ROUND(MDETERM($J$2102:$P$2108)-PRODUCT($C$2123:$C$2129),6)</f>
        <v/>
      </c>
      <c r="D2139" s="3">
        <f>ROUND(MDETERM($R$2102:$X$2108)-PRODUCT($D$2123:$D$2129),6)</f>
        <v/>
      </c>
      <c r="E2139" s="3">
        <f>ROUND(MDETERM($Z$2102:$AF$2108)-PRODUCT($E$2123:$E$2129),6)</f>
        <v/>
      </c>
      <c r="F2139" s="3">
        <f>ROUND(MDETERM($AH$2102:$AN$2108)-PRODUCT($F$2123:$F$2129),6)</f>
        <v/>
      </c>
      <c r="G2139" s="3">
        <f>ROUND(MDETERM($AP$2102:$AV$2108)-PRODUCT($G$2123:$G$2129),6)</f>
        <v/>
      </c>
    </row>
    <row r="2140">
      <c r="A2140" s="3" t="inlineStr">
        <is>
          <t>complex eigenvalues?</t>
        </is>
      </c>
      <c r="B2140" s="3" t="inlineStr"/>
      <c r="C2140" s="3" t="inlineStr"/>
      <c r="D2140" s="3" t="inlineStr"/>
      <c r="E2140" s="3" t="inlineStr"/>
      <c r="F2140" s="3" t="inlineStr"/>
      <c r="G2140" s="3" t="inlineStr"/>
    </row>
    <row r="2141">
      <c r="A2141" s="3" t="inlineStr">
        <is>
          <t>check: det(M − λᵢI) per sorted λ (→0)</t>
        </is>
      </c>
    </row>
    <row r="2142">
      <c r="A2142" s="3" t="inlineStr">
        <is>
          <t xml:space="preserve">  det(M − λ(1)I)</t>
        </is>
      </c>
      <c r="B2142" s="3">
        <f t="array" ref="B2142">ROUND(MDETERM($B$2102:$H$2108-$B$2131*MUNIT(7)),6)</f>
        <v/>
      </c>
      <c r="C2142" s="3">
        <f t="array" ref="C2142">ROUND(MDETERM($J$2102:$P$2108-$C$2131*MUNIT(7)),6)</f>
        <v/>
      </c>
      <c r="D2142" s="3">
        <f t="array" ref="D2142">ROUND(MDETERM($R$2102:$X$2108-$D$2131*MUNIT(7)),6)</f>
        <v/>
      </c>
      <c r="E2142" s="3">
        <f t="array" ref="E2142">ROUND(MDETERM($Z$2102:$AF$2108-$E$2131*MUNIT(7)),6)</f>
        <v/>
      </c>
      <c r="F2142" s="3">
        <f t="array" ref="F2142">ROUND(MDETERM($AH$2102:$AN$2108-$F$2131*MUNIT(7)),6)</f>
        <v/>
      </c>
      <c r="G2142" s="3">
        <f t="array" ref="G2142">ROUND(MDETERM($AP$2102:$AV$2108-$G$2131*MUNIT(7)),6)</f>
        <v/>
      </c>
    </row>
    <row r="2143">
      <c r="A2143" s="3" t="inlineStr">
        <is>
          <t xml:space="preserve">  det(M − λ(2)I)</t>
        </is>
      </c>
      <c r="B2143" s="3">
        <f t="array" ref="B2143">ROUND(MDETERM($B$2102:$H$2108-$B$2132*MUNIT(7)),6)</f>
        <v/>
      </c>
      <c r="C2143" s="3">
        <f t="array" ref="C2143">ROUND(MDETERM($J$2102:$P$2108-$C$2132*MUNIT(7)),6)</f>
        <v/>
      </c>
      <c r="D2143" s="3">
        <f t="array" ref="D2143">ROUND(MDETERM($R$2102:$X$2108-$D$2132*MUNIT(7)),6)</f>
        <v/>
      </c>
      <c r="E2143" s="3">
        <f t="array" ref="E2143">ROUND(MDETERM($Z$2102:$AF$2108-$E$2132*MUNIT(7)),6)</f>
        <v/>
      </c>
      <c r="F2143" s="3">
        <f t="array" ref="F2143">ROUND(MDETERM($AH$2102:$AN$2108-$F$2132*MUNIT(7)),6)</f>
        <v/>
      </c>
      <c r="G2143" s="3">
        <f t="array" ref="G2143">ROUND(MDETERM($AP$2102:$AV$2108-$G$2132*MUNIT(7)),6)</f>
        <v/>
      </c>
    </row>
    <row r="2144">
      <c r="A2144" s="3" t="inlineStr">
        <is>
          <t xml:space="preserve">  det(M − λ(3)I)</t>
        </is>
      </c>
      <c r="B2144" s="3">
        <f t="array" ref="B2144">ROUND(MDETERM($B$2102:$H$2108-$B$2133*MUNIT(7)),6)</f>
        <v/>
      </c>
      <c r="C2144" s="3">
        <f t="array" ref="C2144">ROUND(MDETERM($J$2102:$P$2108-$C$2133*MUNIT(7)),6)</f>
        <v/>
      </c>
      <c r="D2144" s="3">
        <f t="array" ref="D2144">ROUND(MDETERM($R$2102:$X$2108-$D$2133*MUNIT(7)),6)</f>
        <v/>
      </c>
      <c r="E2144" s="3">
        <f t="array" ref="E2144">ROUND(MDETERM($Z$2102:$AF$2108-$E$2133*MUNIT(7)),6)</f>
        <v/>
      </c>
      <c r="F2144" s="3">
        <f t="array" ref="F2144">ROUND(MDETERM($AH$2102:$AN$2108-$F$2133*MUNIT(7)),6)</f>
        <v/>
      </c>
      <c r="G2144" s="3">
        <f t="array" ref="G2144">ROUND(MDETERM($AP$2102:$AV$2108-$G$2133*MUNIT(7)),6)</f>
        <v/>
      </c>
    </row>
    <row r="2145">
      <c r="A2145" s="3" t="inlineStr">
        <is>
          <t xml:space="preserve">  det(M − λ(4)I)</t>
        </is>
      </c>
      <c r="B2145" s="3">
        <f t="array" ref="B2145">ROUND(MDETERM($B$2102:$H$2108-$B$2134*MUNIT(7)),6)</f>
        <v/>
      </c>
      <c r="C2145" s="3">
        <f t="array" ref="C2145">ROUND(MDETERM($J$2102:$P$2108-$C$2134*MUNIT(7)),6)</f>
        <v/>
      </c>
      <c r="D2145" s="3">
        <f t="array" ref="D2145">ROUND(MDETERM($R$2102:$X$2108-$D$2134*MUNIT(7)),6)</f>
        <v/>
      </c>
      <c r="E2145" s="3">
        <f t="array" ref="E2145">ROUND(MDETERM($Z$2102:$AF$2108-$E$2134*MUNIT(7)),6)</f>
        <v/>
      </c>
      <c r="F2145" s="3">
        <f t="array" ref="F2145">ROUND(MDETERM($AH$2102:$AN$2108-$F$2134*MUNIT(7)),6)</f>
        <v/>
      </c>
      <c r="G2145" s="3">
        <f t="array" ref="G2145">ROUND(MDETERM($AP$2102:$AV$2108-$G$2134*MUNIT(7)),6)</f>
        <v/>
      </c>
    </row>
    <row r="2146">
      <c r="A2146" s="3" t="inlineStr">
        <is>
          <t xml:space="preserve">  det(M − λ(5)I)</t>
        </is>
      </c>
      <c r="B2146" s="3">
        <f t="array" ref="B2146">ROUND(MDETERM($B$2102:$H$2108-$B$2135*MUNIT(7)),6)</f>
        <v/>
      </c>
      <c r="C2146" s="3">
        <f t="array" ref="C2146">ROUND(MDETERM($J$2102:$P$2108-$C$2135*MUNIT(7)),6)</f>
        <v/>
      </c>
      <c r="D2146" s="3">
        <f t="array" ref="D2146">ROUND(MDETERM($R$2102:$X$2108-$D$2135*MUNIT(7)),6)</f>
        <v/>
      </c>
      <c r="E2146" s="3">
        <f t="array" ref="E2146">ROUND(MDETERM($Z$2102:$AF$2108-$E$2135*MUNIT(7)),6)</f>
        <v/>
      </c>
      <c r="F2146" s="3">
        <f t="array" ref="F2146">ROUND(MDETERM($AH$2102:$AN$2108-$F$2135*MUNIT(7)),6)</f>
        <v/>
      </c>
      <c r="G2146" s="3">
        <f t="array" ref="G2146">ROUND(MDETERM($AP$2102:$AV$2108-$G$2135*MUNIT(7)),6)</f>
        <v/>
      </c>
    </row>
    <row r="2147">
      <c r="A2147" s="3" t="inlineStr">
        <is>
          <t xml:space="preserve">  det(M − λ(6)I)</t>
        </is>
      </c>
      <c r="B2147" s="3">
        <f t="array" ref="B2147">ROUND(MDETERM($B$2102:$H$2108-$B$2136*MUNIT(7)),6)</f>
        <v/>
      </c>
      <c r="C2147" s="3">
        <f t="array" ref="C2147">ROUND(MDETERM($J$2102:$P$2108-$C$2136*MUNIT(7)),6)</f>
        <v/>
      </c>
      <c r="D2147" s="3">
        <f t="array" ref="D2147">ROUND(MDETERM($R$2102:$X$2108-$D$2136*MUNIT(7)),6)</f>
        <v/>
      </c>
      <c r="E2147" s="3">
        <f t="array" ref="E2147">ROUND(MDETERM($Z$2102:$AF$2108-$E$2136*MUNIT(7)),6)</f>
        <v/>
      </c>
      <c r="F2147" s="3">
        <f t="array" ref="F2147">ROUND(MDETERM($AH$2102:$AN$2108-$F$2136*MUNIT(7)),6)</f>
        <v/>
      </c>
      <c r="G2147" s="3">
        <f t="array" ref="G2147">ROUND(MDETERM($AP$2102:$AV$2108-$G$2136*MUNIT(7)),6)</f>
        <v/>
      </c>
    </row>
    <row r="2148">
      <c r="A2148" s="3" t="inlineStr">
        <is>
          <t xml:space="preserve">  det(M − λ(7)I)</t>
        </is>
      </c>
      <c r="B2148" s="3">
        <f t="array" ref="B2148">ROUND(MDETERM($B$2102:$H$2108-$B$2137*MUNIT(7)),6)</f>
        <v/>
      </c>
      <c r="C2148" s="3">
        <f t="array" ref="C2148">ROUND(MDETERM($J$2102:$P$2108-$C$2137*MUNIT(7)),6)</f>
        <v/>
      </c>
      <c r="D2148" s="3">
        <f t="array" ref="D2148">ROUND(MDETERM($R$2102:$X$2108-$D$2137*MUNIT(7)),6)</f>
        <v/>
      </c>
      <c r="E2148" s="3">
        <f t="array" ref="E2148">ROUND(MDETERM($Z$2102:$AF$2108-$E$2137*MUNIT(7)),6)</f>
        <v/>
      </c>
      <c r="F2148" s="3">
        <f t="array" ref="F2148">ROUND(MDETERM($AH$2102:$AN$2108-$F$2137*MUNIT(7)),6)</f>
        <v/>
      </c>
      <c r="G2148" s="3">
        <f t="array" ref="G2148">ROUND(MDETERM($AP$2102:$AV$2108-$G$2137*MUNIT(7)),6)</f>
        <v/>
      </c>
    </row>
  </sheetData>
  <conditionalFormatting sqref="G6:G55">
    <cfRule type="cellIs" priority="1" operator="equal" dxfId="0">
      <formula>"yes"</formula>
    </cfRule>
  </conditionalFormatting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G2320"/>
  <sheetViews>
    <sheetView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1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8" customWidth="1" min="36" max="36"/>
    <col width="8" customWidth="1" min="37" max="37"/>
    <col width="8" customWidth="1" min="38" max="38"/>
    <col width="8" customWidth="1" min="39" max="39"/>
    <col width="8" customWidth="1" min="40" max="40"/>
    <col width="8" customWidth="1" min="41" max="41"/>
    <col width="8" customWidth="1" min="42" max="42"/>
    <col width="8" customWidth="1" min="43" max="43"/>
    <col width="8" customWidth="1" min="44" max="44"/>
    <col width="8" customWidth="1" min="45" max="45"/>
    <col width="8" customWidth="1" min="46" max="46"/>
    <col width="8" customWidth="1" min="47" max="47"/>
    <col width="8" customWidth="1" min="48" max="48"/>
    <col width="8" customWidth="1" min="49" max="49"/>
    <col width="8" customWidth="1" min="50" max="50"/>
    <col width="8" customWidth="1" min="51" max="51"/>
    <col width="8" customWidth="1" min="52" max="52"/>
    <col width="8" customWidth="1" min="53" max="53"/>
    <col width="8" customWidth="1" min="54" max="54"/>
    <col width="8" customWidth="1" min="55" max="55"/>
    <col width="8" customWidth="1" min="56" max="56"/>
    <col width="8" customWidth="1" min="57" max="57"/>
    <col width="8" customWidth="1" min="58" max="58"/>
    <col width="8" customWidth="1" min="59" max="59"/>
  </cols>
  <sheetData>
    <row r="1">
      <c r="A1" s="1" t="inlineStr">
        <is>
          <t>PS-ii aligned — metrics as spreadsheet formulas over the pasted run matrices (aligned by archived component mapping)</t>
        </is>
      </c>
    </row>
    <row r="2">
      <c r="A2" t="inlineStr">
        <is>
          <t>Rows 6–55: summary (all formulas referencing the blocks below). Rows 59–68: gold/silver ranking. Blocks from row 72: pasted run matrices, then every metric as a formula.</t>
        </is>
      </c>
    </row>
    <row r="5" ht="45" customHeight="1">
      <c r="A5" s="10" t="inlineStr">
        <is>
          <t>Configuration</t>
        </is>
      </c>
      <c r="B5" s="10" t="inlineStr">
        <is>
          <t>Model</t>
        </is>
      </c>
      <c r="C5" s="10" t="inlineStr">
        <is>
          <t>n_runs</t>
        </is>
      </c>
      <c r="D5" s="10" t="inlineStr">
        <is>
          <t>unsure cells</t>
        </is>
      </c>
      <c r="E5" s="10" t="inlineStr">
        <is>
          <t>unsure %</t>
        </is>
      </c>
      <c r="F5" s="10" t="inlineStr">
        <is>
          <t>coverage</t>
        </is>
      </c>
      <c r="G5" s="10" t="inlineStr">
        <is>
          <t>Precision mean</t>
        </is>
      </c>
      <c r="H5" s="10" t="inlineStr">
        <is>
          <t>Precision std</t>
        </is>
      </c>
      <c r="I5" s="10" t="inlineStr">
        <is>
          <t>Precision avg-matrix</t>
        </is>
      </c>
      <c r="J5" s="10" t="inlineStr">
        <is>
          <t>Recall mean</t>
        </is>
      </c>
      <c r="K5" s="10" t="inlineStr">
        <is>
          <t>Recall std</t>
        </is>
      </c>
      <c r="L5" s="10" t="inlineStr">
        <is>
          <t>Recall avg-matrix</t>
        </is>
      </c>
      <c r="M5" s="10" t="inlineStr">
        <is>
          <t>F1 mean</t>
        </is>
      </c>
      <c r="N5" s="10" t="inlineStr">
        <is>
          <t>F1 std</t>
        </is>
      </c>
      <c r="O5" s="10" t="inlineStr">
        <is>
          <t>F1 avg-matrix</t>
        </is>
      </c>
      <c r="P5" s="10" t="inlineStr">
        <is>
          <t>Accuracy mean</t>
        </is>
      </c>
      <c r="Q5" s="10" t="inlineStr">
        <is>
          <t>Accuracy std</t>
        </is>
      </c>
      <c r="R5" s="10" t="inlineStr">
        <is>
          <t>Accuracy avg-matrix</t>
        </is>
      </c>
      <c r="S5" s="10" t="inlineStr">
        <is>
          <t>Edit distance mean</t>
        </is>
      </c>
      <c r="T5" s="10" t="inlineStr">
        <is>
          <t>Edit distance std</t>
        </is>
      </c>
      <c r="U5" s="10" t="inlineStr">
        <is>
          <t>Edit distance avg-matrix</t>
        </is>
      </c>
      <c r="V5" s="10" t="inlineStr">
        <is>
          <t>Spectral distance mean</t>
        </is>
      </c>
      <c r="W5" s="10" t="inlineStr">
        <is>
          <t>Spectral distance std</t>
        </is>
      </c>
      <c r="X5" s="10" t="inlineStr">
        <is>
          <t>Spectral distance avg-matrix</t>
        </is>
      </c>
      <c r="Y5" s="10" t="inlineStr">
        <is>
          <t>note</t>
        </is>
      </c>
      <c r="Z5" s="10" t="inlineStr">
        <is>
          <t>block row</t>
        </is>
      </c>
    </row>
    <row r="6">
      <c r="A6" s="4" t="inlineStr">
        <is>
          <t>LLM</t>
        </is>
      </c>
      <c r="B6" s="7" t="inlineStr">
        <is>
          <t>gpt4-turbo-preview</t>
        </is>
      </c>
      <c r="C6" s="7">
        <f>COUNT($B$92,$C$92,$D$92,$E$92,$F$92)</f>
        <v/>
      </c>
      <c r="D6" s="7">
        <f>SUM($B$102:$F$102)</f>
        <v/>
      </c>
      <c r="E6" s="11">
        <f>IFERROR(100*$D$6/($C$6*36),0)</f>
        <v/>
      </c>
      <c r="F6" s="12">
        <f>IFERROR(1-$D$6/($C$6*36),0)</f>
        <v/>
      </c>
      <c r="G6" s="12">
        <f>$H$96</f>
        <v/>
      </c>
      <c r="H6" s="12">
        <f>$I$96</f>
        <v/>
      </c>
      <c r="I6" s="12">
        <f>$G$96</f>
        <v/>
      </c>
      <c r="J6" s="12">
        <f>$H$97</f>
        <v/>
      </c>
      <c r="K6" s="12">
        <f>$I$97</f>
        <v/>
      </c>
      <c r="L6" s="12">
        <f>$G$97</f>
        <v/>
      </c>
      <c r="M6" s="12">
        <f>$H$98</f>
        <v/>
      </c>
      <c r="N6" s="12">
        <f>$I$98</f>
        <v/>
      </c>
      <c r="O6" s="12">
        <f>$G$98</f>
        <v/>
      </c>
      <c r="P6" s="12">
        <f>$H$99</f>
        <v/>
      </c>
      <c r="Q6" s="12">
        <f>$I$99</f>
        <v/>
      </c>
      <c r="R6" s="12">
        <f>$G$99</f>
        <v/>
      </c>
      <c r="S6" s="12">
        <f>$H$100</f>
        <v/>
      </c>
      <c r="T6" s="12">
        <f>$I$100</f>
        <v/>
      </c>
      <c r="U6" s="12">
        <f>$G$100</f>
        <v/>
      </c>
      <c r="V6" s="12">
        <f>$H$101</f>
        <v/>
      </c>
      <c r="W6" s="12">
        <f>$I$101</f>
        <v/>
      </c>
      <c r="X6" s="12">
        <f>$G$101</f>
        <v/>
      </c>
      <c r="Y6" s="7" t="inlineStr"/>
      <c r="Z6" s="7" t="n">
        <v>72</v>
      </c>
    </row>
    <row r="7">
      <c r="A7" s="4" t="inlineStr">
        <is>
          <t>LLM</t>
        </is>
      </c>
      <c r="B7" s="7" t="inlineStr">
        <is>
          <t>gpt4o</t>
        </is>
      </c>
      <c r="C7" s="7">
        <f>COUNT($B$150,$C$150,$D$150,$E$150,$F$150)</f>
        <v/>
      </c>
      <c r="D7" s="7">
        <f>SUM($B$160:$F$160)</f>
        <v/>
      </c>
      <c r="E7" s="11">
        <f>IFERROR(100*$D$7/($C$7*36),0)</f>
        <v/>
      </c>
      <c r="F7" s="12">
        <f>IFERROR(1-$D$7/($C$7*36),0)</f>
        <v/>
      </c>
      <c r="G7" s="12">
        <f>$H$154</f>
        <v/>
      </c>
      <c r="H7" s="12">
        <f>$I$154</f>
        <v/>
      </c>
      <c r="I7" s="12">
        <f>$G$154</f>
        <v/>
      </c>
      <c r="J7" s="12">
        <f>$H$155</f>
        <v/>
      </c>
      <c r="K7" s="12">
        <f>$I$155</f>
        <v/>
      </c>
      <c r="L7" s="12">
        <f>$G$155</f>
        <v/>
      </c>
      <c r="M7" s="12">
        <f>$H$156</f>
        <v/>
      </c>
      <c r="N7" s="12">
        <f>$I$156</f>
        <v/>
      </c>
      <c r="O7" s="12">
        <f>$G$156</f>
        <v/>
      </c>
      <c r="P7" s="12">
        <f>$H$157</f>
        <v/>
      </c>
      <c r="Q7" s="12">
        <f>$I$157</f>
        <v/>
      </c>
      <c r="R7" s="12">
        <f>$G$157</f>
        <v/>
      </c>
      <c r="S7" s="12">
        <f>$H$158</f>
        <v/>
      </c>
      <c r="T7" s="12">
        <f>$I$158</f>
        <v/>
      </c>
      <c r="U7" s="12">
        <f>$G$158</f>
        <v/>
      </c>
      <c r="V7" s="12">
        <f>$H$159</f>
        <v/>
      </c>
      <c r="W7" s="12">
        <f>$I$159</f>
        <v/>
      </c>
      <c r="X7" s="12">
        <f>$G$159</f>
        <v/>
      </c>
      <c r="Y7" s="7" t="inlineStr"/>
      <c r="Z7" s="7" t="n">
        <v>130</v>
      </c>
    </row>
    <row r="8">
      <c r="A8" s="4" t="inlineStr">
        <is>
          <t>LLM</t>
        </is>
      </c>
      <c r="B8" s="7" t="inlineStr">
        <is>
          <t>mixtral:8x22b</t>
        </is>
      </c>
      <c r="C8" s="7">
        <f>COUNT($B$207,$C$207,$D$207,$E$207,$F$207)</f>
        <v/>
      </c>
      <c r="D8" s="7">
        <f>SUM($B$217:$F$217)</f>
        <v/>
      </c>
      <c r="E8" s="11">
        <f>IFERROR(100*$D$8/($C$8*25),0)</f>
        <v/>
      </c>
      <c r="F8" s="12">
        <f>IFERROR(1-$D$8/($C$8*25),0)</f>
        <v/>
      </c>
      <c r="G8" s="12">
        <f>$H$211</f>
        <v/>
      </c>
      <c r="H8" s="12">
        <f>$I$211</f>
        <v/>
      </c>
      <c r="I8" s="12">
        <f>$G$211</f>
        <v/>
      </c>
      <c r="J8" s="12">
        <f>$H$212</f>
        <v/>
      </c>
      <c r="K8" s="12">
        <f>$I$212</f>
        <v/>
      </c>
      <c r="L8" s="12">
        <f>$G$212</f>
        <v/>
      </c>
      <c r="M8" s="12">
        <f>$H$213</f>
        <v/>
      </c>
      <c r="N8" s="12">
        <f>$I$213</f>
        <v/>
      </c>
      <c r="O8" s="12">
        <f>$G$213</f>
        <v/>
      </c>
      <c r="P8" s="12">
        <f>$H$214</f>
        <v/>
      </c>
      <c r="Q8" s="12">
        <f>$I$214</f>
        <v/>
      </c>
      <c r="R8" s="12">
        <f>$G$214</f>
        <v/>
      </c>
      <c r="S8" s="12">
        <f>$H$215</f>
        <v/>
      </c>
      <c r="T8" s="12">
        <f>$I$215</f>
        <v/>
      </c>
      <c r="U8" s="12">
        <f>$G$215</f>
        <v/>
      </c>
      <c r="V8" s="12">
        <f>$H$216</f>
        <v/>
      </c>
      <c r="W8" s="12">
        <f>$I$216</f>
        <v/>
      </c>
      <c r="X8" s="12">
        <f>$G$216</f>
        <v/>
      </c>
      <c r="Y8" s="7" t="inlineStr"/>
      <c r="Z8" s="7" t="n">
        <v>188</v>
      </c>
    </row>
    <row r="9">
      <c r="A9" s="4" t="inlineStr">
        <is>
          <t>LLM</t>
        </is>
      </c>
      <c r="B9" s="7" t="inlineStr">
        <is>
          <t>llama3.3:70b</t>
        </is>
      </c>
      <c r="C9" s="7">
        <f>COUNT($B$262,$C$262,$D$262,$E$262,$F$262)</f>
        <v/>
      </c>
      <c r="D9" s="7">
        <f>SUM($B$272:$F$272)</f>
        <v/>
      </c>
      <c r="E9" s="11">
        <f>IFERROR(100*$D$9/($C$9*36),0)</f>
        <v/>
      </c>
      <c r="F9" s="12">
        <f>IFERROR(1-$D$9/($C$9*36),0)</f>
        <v/>
      </c>
      <c r="G9" s="12">
        <f>$H$266</f>
        <v/>
      </c>
      <c r="H9" s="12">
        <f>$I$266</f>
        <v/>
      </c>
      <c r="I9" s="12">
        <f>$G$266</f>
        <v/>
      </c>
      <c r="J9" s="12">
        <f>$H$267</f>
        <v/>
      </c>
      <c r="K9" s="12">
        <f>$I$267</f>
        <v/>
      </c>
      <c r="L9" s="12">
        <f>$G$267</f>
        <v/>
      </c>
      <c r="M9" s="12">
        <f>$H$268</f>
        <v/>
      </c>
      <c r="N9" s="12">
        <f>$I$268</f>
        <v/>
      </c>
      <c r="O9" s="12">
        <f>$G$268</f>
        <v/>
      </c>
      <c r="P9" s="12">
        <f>$H$269</f>
        <v/>
      </c>
      <c r="Q9" s="12">
        <f>$I$269</f>
        <v/>
      </c>
      <c r="R9" s="12">
        <f>$G$269</f>
        <v/>
      </c>
      <c r="S9" s="12">
        <f>$H$270</f>
        <v/>
      </c>
      <c r="T9" s="12">
        <f>$I$270</f>
        <v/>
      </c>
      <c r="U9" s="12">
        <f>$G$270</f>
        <v/>
      </c>
      <c r="V9" s="12">
        <f>$H$271</f>
        <v/>
      </c>
      <c r="W9" s="12">
        <f>$I$271</f>
        <v/>
      </c>
      <c r="X9" s="12">
        <f>$G$271</f>
        <v/>
      </c>
      <c r="Y9" s="7" t="inlineStr"/>
      <c r="Z9" s="7" t="n">
        <v>242</v>
      </c>
    </row>
    <row r="10">
      <c r="A10" s="4" t="inlineStr">
        <is>
          <t>LLM</t>
        </is>
      </c>
      <c r="B10" s="7" t="inlineStr">
        <is>
          <t>deepseek-r1:14b</t>
        </is>
      </c>
      <c r="C10" s="7">
        <f>COUNT($B$320,$C$320,$D$320,$E$320,$F$320)</f>
        <v/>
      </c>
      <c r="D10" s="7">
        <f>SUM($B$330:$F$330)</f>
        <v/>
      </c>
      <c r="E10" s="11">
        <f>IFERROR(100*$D$10/($C$10*36),0)</f>
        <v/>
      </c>
      <c r="F10" s="12">
        <f>IFERROR(1-$D$10/($C$10*36),0)</f>
        <v/>
      </c>
      <c r="G10" s="12">
        <f>$H$324</f>
        <v/>
      </c>
      <c r="H10" s="12">
        <f>$I$324</f>
        <v/>
      </c>
      <c r="I10" s="12">
        <f>$G$324</f>
        <v/>
      </c>
      <c r="J10" s="12">
        <f>$H$325</f>
        <v/>
      </c>
      <c r="K10" s="12">
        <f>$I$325</f>
        <v/>
      </c>
      <c r="L10" s="12">
        <f>$G$325</f>
        <v/>
      </c>
      <c r="M10" s="12">
        <f>$H$326</f>
        <v/>
      </c>
      <c r="N10" s="12">
        <f>$I$326</f>
        <v/>
      </c>
      <c r="O10" s="12">
        <f>$G$326</f>
        <v/>
      </c>
      <c r="P10" s="12">
        <f>$H$327</f>
        <v/>
      </c>
      <c r="Q10" s="12">
        <f>$I$327</f>
        <v/>
      </c>
      <c r="R10" s="12">
        <f>$G$327</f>
        <v/>
      </c>
      <c r="S10" s="12">
        <f>$H$328</f>
        <v/>
      </c>
      <c r="T10" s="12">
        <f>$I$328</f>
        <v/>
      </c>
      <c r="U10" s="12">
        <f>$G$328</f>
        <v/>
      </c>
      <c r="V10" s="12">
        <f>$H$329</f>
        <v/>
      </c>
      <c r="W10" s="12">
        <f>$I$329</f>
        <v/>
      </c>
      <c r="X10" s="12">
        <f>$G$329</f>
        <v/>
      </c>
      <c r="Y10" s="7" t="inlineStr"/>
      <c r="Z10" s="7" t="n">
        <v>300</v>
      </c>
    </row>
    <row r="11">
      <c r="A11" s="4" t="inlineStr">
        <is>
          <t>RAG R1</t>
        </is>
      </c>
      <c r="B11" s="7" t="inlineStr">
        <is>
          <t>gpt4-turbo-preview</t>
        </is>
      </c>
      <c r="C11" s="7">
        <f>COUNT($B$378,$C$378,$D$378,$E$378,$F$378)</f>
        <v/>
      </c>
      <c r="D11" s="7">
        <f>SUM($B$388:$F$388)</f>
        <v/>
      </c>
      <c r="E11" s="11">
        <f>IFERROR(100*$D$11/($C$11*36),0)</f>
        <v/>
      </c>
      <c r="F11" s="12">
        <f>IFERROR(1-$D$11/($C$11*36),0)</f>
        <v/>
      </c>
      <c r="G11" s="12">
        <f>$H$382</f>
        <v/>
      </c>
      <c r="H11" s="12">
        <f>$I$382</f>
        <v/>
      </c>
      <c r="I11" s="12">
        <f>$G$382</f>
        <v/>
      </c>
      <c r="J11" s="12">
        <f>$H$383</f>
        <v/>
      </c>
      <c r="K11" s="12">
        <f>$I$383</f>
        <v/>
      </c>
      <c r="L11" s="12">
        <f>$G$383</f>
        <v/>
      </c>
      <c r="M11" s="12">
        <f>$H$384</f>
        <v/>
      </c>
      <c r="N11" s="12">
        <f>$I$384</f>
        <v/>
      </c>
      <c r="O11" s="12">
        <f>$G$384</f>
        <v/>
      </c>
      <c r="P11" s="12">
        <f>$H$385</f>
        <v/>
      </c>
      <c r="Q11" s="12">
        <f>$I$385</f>
        <v/>
      </c>
      <c r="R11" s="12">
        <f>$G$385</f>
        <v/>
      </c>
      <c r="S11" s="12">
        <f>$H$386</f>
        <v/>
      </c>
      <c r="T11" s="12">
        <f>$I$386</f>
        <v/>
      </c>
      <c r="U11" s="12">
        <f>$G$386</f>
        <v/>
      </c>
      <c r="V11" s="12">
        <f>$H$387</f>
        <v/>
      </c>
      <c r="W11" s="12">
        <f>$I$387</f>
        <v/>
      </c>
      <c r="X11" s="12">
        <f>$G$387</f>
        <v/>
      </c>
      <c r="Y11" s="7" t="inlineStr"/>
      <c r="Z11" s="7" t="n">
        <v>358</v>
      </c>
    </row>
    <row r="12">
      <c r="A12" s="4" t="inlineStr">
        <is>
          <t>RAG R1</t>
        </is>
      </c>
      <c r="B12" s="7" t="inlineStr">
        <is>
          <t>gpt4o</t>
        </is>
      </c>
      <c r="C12" s="13" t="n">
        <v>0</v>
      </c>
      <c r="G12" s="7" t="inlineStr">
        <is>
          <t>N/A</t>
        </is>
      </c>
      <c r="H12" s="7" t="inlineStr">
        <is>
          <t>N/A</t>
        </is>
      </c>
      <c r="I12" s="7" t="inlineStr">
        <is>
          <t>N/A</t>
        </is>
      </c>
      <c r="J12" s="7" t="inlineStr">
        <is>
          <t>N/A</t>
        </is>
      </c>
      <c r="K12" s="7" t="inlineStr">
        <is>
          <t>N/A</t>
        </is>
      </c>
      <c r="L12" s="7" t="inlineStr">
        <is>
          <t>N/A</t>
        </is>
      </c>
      <c r="M12" s="7" t="inlineStr">
        <is>
          <t>N/A</t>
        </is>
      </c>
      <c r="N12" s="7" t="inlineStr">
        <is>
          <t>N/A</t>
        </is>
      </c>
      <c r="O12" s="7" t="inlineStr">
        <is>
          <t>N/A</t>
        </is>
      </c>
      <c r="P12" s="7" t="inlineStr">
        <is>
          <t>N/A</t>
        </is>
      </c>
      <c r="Q12" s="7" t="inlineStr">
        <is>
          <t>N/A</t>
        </is>
      </c>
      <c r="R12" s="7" t="inlineStr">
        <is>
          <t>N/A</t>
        </is>
      </c>
      <c r="S12" s="7" t="inlineStr">
        <is>
          <t>N/A</t>
        </is>
      </c>
      <c r="T12" s="7" t="inlineStr">
        <is>
          <t>N/A</t>
        </is>
      </c>
      <c r="U12" s="7" t="inlineStr">
        <is>
          <t>N/A</t>
        </is>
      </c>
      <c r="V12" s="7" t="inlineStr">
        <is>
          <t>N/A</t>
        </is>
      </c>
      <c r="W12" s="7" t="inlineStr">
        <is>
          <t>N/A</t>
        </is>
      </c>
      <c r="X12" s="7" t="inlineStr">
        <is>
          <t>N/A</t>
        </is>
      </c>
      <c r="Y12" s="7" t="inlineStr">
        <is>
          <t>N/A</t>
        </is>
      </c>
    </row>
    <row r="13">
      <c r="A13" s="4" t="inlineStr">
        <is>
          <t>RAG R1</t>
        </is>
      </c>
      <c r="B13" s="7" t="inlineStr">
        <is>
          <t>mixtral:8x22b</t>
        </is>
      </c>
      <c r="C13" s="7">
        <f>COUNT($B$436,$C$436,$D$436,$E$436,$F$436)</f>
        <v/>
      </c>
      <c r="D13" s="7">
        <f>SUM($B$446:$F$446)</f>
        <v/>
      </c>
      <c r="E13" s="11">
        <f>IFERROR(100*$D$13/($C$13*36),0)</f>
        <v/>
      </c>
      <c r="F13" s="12">
        <f>IFERROR(1-$D$13/($C$13*36),0)</f>
        <v/>
      </c>
      <c r="G13" s="12">
        <f>$H$440</f>
        <v/>
      </c>
      <c r="H13" s="12">
        <f>$I$440</f>
        <v/>
      </c>
      <c r="I13" s="12">
        <f>$G$440</f>
        <v/>
      </c>
      <c r="J13" s="12">
        <f>$H$441</f>
        <v/>
      </c>
      <c r="K13" s="12">
        <f>$I$441</f>
        <v/>
      </c>
      <c r="L13" s="12">
        <f>$G$441</f>
        <v/>
      </c>
      <c r="M13" s="12">
        <f>$H$442</f>
        <v/>
      </c>
      <c r="N13" s="12">
        <f>$I$442</f>
        <v/>
      </c>
      <c r="O13" s="12">
        <f>$G$442</f>
        <v/>
      </c>
      <c r="P13" s="12">
        <f>$H$443</f>
        <v/>
      </c>
      <c r="Q13" s="12">
        <f>$I$443</f>
        <v/>
      </c>
      <c r="R13" s="12">
        <f>$G$443</f>
        <v/>
      </c>
      <c r="S13" s="12">
        <f>$H$444</f>
        <v/>
      </c>
      <c r="T13" s="12">
        <f>$I$444</f>
        <v/>
      </c>
      <c r="U13" s="12">
        <f>$G$444</f>
        <v/>
      </c>
      <c r="V13" s="12">
        <f>$H$445</f>
        <v/>
      </c>
      <c r="W13" s="12">
        <f>$I$445</f>
        <v/>
      </c>
      <c r="X13" s="12">
        <f>$G$445</f>
        <v/>
      </c>
      <c r="Y13" s="7" t="inlineStr"/>
      <c r="Z13" s="7" t="n">
        <v>416</v>
      </c>
    </row>
    <row r="14">
      <c r="A14" s="4" t="inlineStr">
        <is>
          <t>RAG R1</t>
        </is>
      </c>
      <c r="B14" s="7" t="inlineStr">
        <is>
          <t>llama3.3:70b</t>
        </is>
      </c>
      <c r="C14" s="7">
        <f>COUNT($B$494,$C$494,$D$494,$E$494,$F$494)</f>
        <v/>
      </c>
      <c r="D14" s="7">
        <f>SUM($B$504:$F$504)</f>
        <v/>
      </c>
      <c r="E14" s="11">
        <f>IFERROR(100*$D$14/($C$14*36),0)</f>
        <v/>
      </c>
      <c r="F14" s="12">
        <f>IFERROR(1-$D$14/($C$14*36),0)</f>
        <v/>
      </c>
      <c r="G14" s="12">
        <f>$H$498</f>
        <v/>
      </c>
      <c r="H14" s="12">
        <f>$I$498</f>
        <v/>
      </c>
      <c r="I14" s="12">
        <f>$G$498</f>
        <v/>
      </c>
      <c r="J14" s="12">
        <f>$H$499</f>
        <v/>
      </c>
      <c r="K14" s="12">
        <f>$I$499</f>
        <v/>
      </c>
      <c r="L14" s="12">
        <f>$G$499</f>
        <v/>
      </c>
      <c r="M14" s="12">
        <f>$H$500</f>
        <v/>
      </c>
      <c r="N14" s="12">
        <f>$I$500</f>
        <v/>
      </c>
      <c r="O14" s="12">
        <f>$G$500</f>
        <v/>
      </c>
      <c r="P14" s="12">
        <f>$H$501</f>
        <v/>
      </c>
      <c r="Q14" s="12">
        <f>$I$501</f>
        <v/>
      </c>
      <c r="R14" s="12">
        <f>$G$501</f>
        <v/>
      </c>
      <c r="S14" s="12">
        <f>$H$502</f>
        <v/>
      </c>
      <c r="T14" s="12">
        <f>$I$502</f>
        <v/>
      </c>
      <c r="U14" s="12">
        <f>$G$502</f>
        <v/>
      </c>
      <c r="V14" s="12">
        <f>$H$503</f>
        <v/>
      </c>
      <c r="W14" s="12">
        <f>$I$503</f>
        <v/>
      </c>
      <c r="X14" s="12">
        <f>$G$503</f>
        <v/>
      </c>
      <c r="Y14" s="7" t="inlineStr"/>
      <c r="Z14" s="7" t="n">
        <v>474</v>
      </c>
    </row>
    <row r="15">
      <c r="A15" s="4" t="inlineStr">
        <is>
          <t>RAG R1</t>
        </is>
      </c>
      <c r="B15" s="7" t="inlineStr">
        <is>
          <t>deepseek-r1:14b</t>
        </is>
      </c>
      <c r="C15" s="7">
        <f>COUNT($B$552,$C$552,$D$552,$E$552,$F$552)</f>
        <v/>
      </c>
      <c r="D15" s="7">
        <f>SUM($B$562:$F$562)</f>
        <v/>
      </c>
      <c r="E15" s="11">
        <f>IFERROR(100*$D$15/($C$15*36),0)</f>
        <v/>
      </c>
      <c r="F15" s="12">
        <f>IFERROR(1-$D$15/($C$15*36),0)</f>
        <v/>
      </c>
      <c r="G15" s="12">
        <f>$H$556</f>
        <v/>
      </c>
      <c r="H15" s="12">
        <f>$I$556</f>
        <v/>
      </c>
      <c r="I15" s="12">
        <f>$G$556</f>
        <v/>
      </c>
      <c r="J15" s="12">
        <f>$H$557</f>
        <v/>
      </c>
      <c r="K15" s="12">
        <f>$I$557</f>
        <v/>
      </c>
      <c r="L15" s="12">
        <f>$G$557</f>
        <v/>
      </c>
      <c r="M15" s="12">
        <f>$H$558</f>
        <v/>
      </c>
      <c r="N15" s="12">
        <f>$I$558</f>
        <v/>
      </c>
      <c r="O15" s="12">
        <f>$G$558</f>
        <v/>
      </c>
      <c r="P15" s="12">
        <f>$H$559</f>
        <v/>
      </c>
      <c r="Q15" s="12">
        <f>$I$559</f>
        <v/>
      </c>
      <c r="R15" s="12">
        <f>$G$559</f>
        <v/>
      </c>
      <c r="S15" s="12">
        <f>$H$560</f>
        <v/>
      </c>
      <c r="T15" s="12">
        <f>$I$560</f>
        <v/>
      </c>
      <c r="U15" s="12">
        <f>$G$560</f>
        <v/>
      </c>
      <c r="V15" s="12">
        <f>$H$561</f>
        <v/>
      </c>
      <c r="W15" s="12">
        <f>$I$561</f>
        <v/>
      </c>
      <c r="X15" s="12">
        <f>$G$561</f>
        <v/>
      </c>
      <c r="Y15" s="7" t="inlineStr"/>
      <c r="Z15" s="7" t="n">
        <v>532</v>
      </c>
    </row>
    <row r="16">
      <c r="A16" s="4" t="inlineStr">
        <is>
          <t>RAG R2</t>
        </is>
      </c>
      <c r="B16" s="7" t="inlineStr">
        <is>
          <t>gpt4-turbo-preview</t>
        </is>
      </c>
      <c r="C16" s="7">
        <f>COUNT($B$610,$C$610,$D$610,$E$610,$F$610)</f>
        <v/>
      </c>
      <c r="D16" s="7">
        <f>SUM($B$620:$F$620)</f>
        <v/>
      </c>
      <c r="E16" s="11">
        <f>IFERROR(100*$D$16/($C$16*36),0)</f>
        <v/>
      </c>
      <c r="F16" s="12">
        <f>IFERROR(1-$D$16/($C$16*36),0)</f>
        <v/>
      </c>
      <c r="G16" s="12">
        <f>$H$614</f>
        <v/>
      </c>
      <c r="H16" s="12">
        <f>$I$614</f>
        <v/>
      </c>
      <c r="I16" s="12">
        <f>$G$614</f>
        <v/>
      </c>
      <c r="J16" s="12">
        <f>$H$615</f>
        <v/>
      </c>
      <c r="K16" s="12">
        <f>$I$615</f>
        <v/>
      </c>
      <c r="L16" s="12">
        <f>$G$615</f>
        <v/>
      </c>
      <c r="M16" s="12">
        <f>$H$616</f>
        <v/>
      </c>
      <c r="N16" s="12">
        <f>$I$616</f>
        <v/>
      </c>
      <c r="O16" s="12">
        <f>$G$616</f>
        <v/>
      </c>
      <c r="P16" s="12">
        <f>$H$617</f>
        <v/>
      </c>
      <c r="Q16" s="12">
        <f>$I$617</f>
        <v/>
      </c>
      <c r="R16" s="12">
        <f>$G$617</f>
        <v/>
      </c>
      <c r="S16" s="12">
        <f>$H$618</f>
        <v/>
      </c>
      <c r="T16" s="12">
        <f>$I$618</f>
        <v/>
      </c>
      <c r="U16" s="12">
        <f>$G$618</f>
        <v/>
      </c>
      <c r="V16" s="12">
        <f>$H$619</f>
        <v/>
      </c>
      <c r="W16" s="12">
        <f>$I$619</f>
        <v/>
      </c>
      <c r="X16" s="12">
        <f>$G$619</f>
        <v/>
      </c>
      <c r="Y16" s="7" t="inlineStr"/>
      <c r="Z16" s="7" t="n">
        <v>590</v>
      </c>
    </row>
    <row r="17">
      <c r="A17" s="4" t="inlineStr">
        <is>
          <t>RAG R2</t>
        </is>
      </c>
      <c r="B17" s="7" t="inlineStr">
        <is>
          <t>gpt4o</t>
        </is>
      </c>
      <c r="C17" s="13" t="n">
        <v>0</v>
      </c>
      <c r="G17" s="7" t="inlineStr">
        <is>
          <t>N/A</t>
        </is>
      </c>
      <c r="H17" s="7" t="inlineStr">
        <is>
          <t>N/A</t>
        </is>
      </c>
      <c r="I17" s="7" t="inlineStr">
        <is>
          <t>N/A</t>
        </is>
      </c>
      <c r="J17" s="7" t="inlineStr">
        <is>
          <t>N/A</t>
        </is>
      </c>
      <c r="K17" s="7" t="inlineStr">
        <is>
          <t>N/A</t>
        </is>
      </c>
      <c r="L17" s="7" t="inlineStr">
        <is>
          <t>N/A</t>
        </is>
      </c>
      <c r="M17" s="7" t="inlineStr">
        <is>
          <t>N/A</t>
        </is>
      </c>
      <c r="N17" s="7" t="inlineStr">
        <is>
          <t>N/A</t>
        </is>
      </c>
      <c r="O17" s="7" t="inlineStr">
        <is>
          <t>N/A</t>
        </is>
      </c>
      <c r="P17" s="7" t="inlineStr">
        <is>
          <t>N/A</t>
        </is>
      </c>
      <c r="Q17" s="7" t="inlineStr">
        <is>
          <t>N/A</t>
        </is>
      </c>
      <c r="R17" s="7" t="inlineStr">
        <is>
          <t>N/A</t>
        </is>
      </c>
      <c r="S17" s="7" t="inlineStr">
        <is>
          <t>N/A</t>
        </is>
      </c>
      <c r="T17" s="7" t="inlineStr">
        <is>
          <t>N/A</t>
        </is>
      </c>
      <c r="U17" s="7" t="inlineStr">
        <is>
          <t>N/A</t>
        </is>
      </c>
      <c r="V17" s="7" t="inlineStr">
        <is>
          <t>N/A</t>
        </is>
      </c>
      <c r="W17" s="7" t="inlineStr">
        <is>
          <t>N/A</t>
        </is>
      </c>
      <c r="X17" s="7" t="inlineStr">
        <is>
          <t>N/A</t>
        </is>
      </c>
      <c r="Y17" s="7" t="inlineStr">
        <is>
          <t>N/A</t>
        </is>
      </c>
    </row>
    <row r="18">
      <c r="A18" s="4" t="inlineStr">
        <is>
          <t>RAG R2</t>
        </is>
      </c>
      <c r="B18" s="7" t="inlineStr">
        <is>
          <t>mixtral:8x22b</t>
        </is>
      </c>
      <c r="C18" s="7">
        <f>COUNT($B$668,$C$668,$D$668,$E$668,$F$668)</f>
        <v/>
      </c>
      <c r="D18" s="7">
        <f>SUM($B$678:$F$678)</f>
        <v/>
      </c>
      <c r="E18" s="11">
        <f>IFERROR(100*$D$18/($C$18*36),0)</f>
        <v/>
      </c>
      <c r="F18" s="12">
        <f>IFERROR(1-$D$18/($C$18*36),0)</f>
        <v/>
      </c>
      <c r="G18" s="12">
        <f>$H$672</f>
        <v/>
      </c>
      <c r="H18" s="12">
        <f>$I$672</f>
        <v/>
      </c>
      <c r="I18" s="12">
        <f>$G$672</f>
        <v/>
      </c>
      <c r="J18" s="12">
        <f>$H$673</f>
        <v/>
      </c>
      <c r="K18" s="12">
        <f>$I$673</f>
        <v/>
      </c>
      <c r="L18" s="12">
        <f>$G$673</f>
        <v/>
      </c>
      <c r="M18" s="12">
        <f>$H$674</f>
        <v/>
      </c>
      <c r="N18" s="12">
        <f>$I$674</f>
        <v/>
      </c>
      <c r="O18" s="12">
        <f>$G$674</f>
        <v/>
      </c>
      <c r="P18" s="12">
        <f>$H$675</f>
        <v/>
      </c>
      <c r="Q18" s="12">
        <f>$I$675</f>
        <v/>
      </c>
      <c r="R18" s="12">
        <f>$G$675</f>
        <v/>
      </c>
      <c r="S18" s="12">
        <f>$H$676</f>
        <v/>
      </c>
      <c r="T18" s="12">
        <f>$I$676</f>
        <v/>
      </c>
      <c r="U18" s="12">
        <f>$G$676</f>
        <v/>
      </c>
      <c r="V18" s="12">
        <f>$H$677</f>
        <v/>
      </c>
      <c r="W18" s="12">
        <f>$I$677</f>
        <v/>
      </c>
      <c r="X18" s="12">
        <f>$G$677</f>
        <v/>
      </c>
      <c r="Y18" s="7" t="inlineStr">
        <is>
          <t>1 run(s) returned no matrix</t>
        </is>
      </c>
      <c r="Z18" s="7" t="n">
        <v>648</v>
      </c>
    </row>
    <row r="19">
      <c r="A19" s="4" t="inlineStr">
        <is>
          <t>RAG R2</t>
        </is>
      </c>
      <c r="B19" s="7" t="inlineStr">
        <is>
          <t>llama3.3:70b</t>
        </is>
      </c>
      <c r="C19" s="7">
        <f>COUNT($B$726,$C$726,$D$726,$E$726,$F$726)</f>
        <v/>
      </c>
      <c r="D19" s="7">
        <f>SUM($B$736:$F$736)</f>
        <v/>
      </c>
      <c r="E19" s="11">
        <f>IFERROR(100*$D$19/($C$19*36),0)</f>
        <v/>
      </c>
      <c r="F19" s="12">
        <f>IFERROR(1-$D$19/($C$19*36),0)</f>
        <v/>
      </c>
      <c r="G19" s="12">
        <f>$H$730</f>
        <v/>
      </c>
      <c r="H19" s="12">
        <f>$I$730</f>
        <v/>
      </c>
      <c r="I19" s="12">
        <f>$G$730</f>
        <v/>
      </c>
      <c r="J19" s="12">
        <f>$H$731</f>
        <v/>
      </c>
      <c r="K19" s="12">
        <f>$I$731</f>
        <v/>
      </c>
      <c r="L19" s="12">
        <f>$G$731</f>
        <v/>
      </c>
      <c r="M19" s="12">
        <f>$H$732</f>
        <v/>
      </c>
      <c r="N19" s="12">
        <f>$I$732</f>
        <v/>
      </c>
      <c r="O19" s="12">
        <f>$G$732</f>
        <v/>
      </c>
      <c r="P19" s="12">
        <f>$H$733</f>
        <v/>
      </c>
      <c r="Q19" s="12">
        <f>$I$733</f>
        <v/>
      </c>
      <c r="R19" s="12">
        <f>$G$733</f>
        <v/>
      </c>
      <c r="S19" s="12">
        <f>$H$734</f>
        <v/>
      </c>
      <c r="T19" s="12">
        <f>$I$734</f>
        <v/>
      </c>
      <c r="U19" s="12">
        <f>$G$734</f>
        <v/>
      </c>
      <c r="V19" s="12">
        <f>$H$735</f>
        <v/>
      </c>
      <c r="W19" s="12">
        <f>$I$735</f>
        <v/>
      </c>
      <c r="X19" s="12">
        <f>$G$735</f>
        <v/>
      </c>
      <c r="Y19" s="7" t="inlineStr">
        <is>
          <t>1 run(s) returned no matrix</t>
        </is>
      </c>
      <c r="Z19" s="7" t="n">
        <v>706</v>
      </c>
    </row>
    <row r="20">
      <c r="A20" s="4" t="inlineStr">
        <is>
          <t>RAG R2</t>
        </is>
      </c>
      <c r="B20" s="7" t="inlineStr">
        <is>
          <t>deepseek-r1:14b</t>
        </is>
      </c>
      <c r="C20" s="7">
        <f>COUNT($B$784,$C$784,$D$784,$E$784,$F$784)</f>
        <v/>
      </c>
      <c r="D20" s="7">
        <f>SUM($B$794:$F$794)</f>
        <v/>
      </c>
      <c r="E20" s="11">
        <f>IFERROR(100*$D$20/($C$20*36),0)</f>
        <v/>
      </c>
      <c r="F20" s="12">
        <f>IFERROR(1-$D$20/($C$20*36),0)</f>
        <v/>
      </c>
      <c r="G20" s="12">
        <f>$H$788</f>
        <v/>
      </c>
      <c r="H20" s="12">
        <f>$I$788</f>
        <v/>
      </c>
      <c r="I20" s="12">
        <f>$G$788</f>
        <v/>
      </c>
      <c r="J20" s="12">
        <f>$H$789</f>
        <v/>
      </c>
      <c r="K20" s="12">
        <f>$I$789</f>
        <v/>
      </c>
      <c r="L20" s="12">
        <f>$G$789</f>
        <v/>
      </c>
      <c r="M20" s="12">
        <f>$H$790</f>
        <v/>
      </c>
      <c r="N20" s="12">
        <f>$I$790</f>
        <v/>
      </c>
      <c r="O20" s="12">
        <f>$G$790</f>
        <v/>
      </c>
      <c r="P20" s="12">
        <f>$H$791</f>
        <v/>
      </c>
      <c r="Q20" s="12">
        <f>$I$791</f>
        <v/>
      </c>
      <c r="R20" s="12">
        <f>$G$791</f>
        <v/>
      </c>
      <c r="S20" s="12">
        <f>$H$792</f>
        <v/>
      </c>
      <c r="T20" s="12">
        <f>$I$792</f>
        <v/>
      </c>
      <c r="U20" s="12">
        <f>$G$792</f>
        <v/>
      </c>
      <c r="V20" s="12">
        <f>$H$793</f>
        <v/>
      </c>
      <c r="W20" s="12">
        <f>$I$793</f>
        <v/>
      </c>
      <c r="X20" s="12">
        <f>$G$793</f>
        <v/>
      </c>
      <c r="Y20" s="7" t="inlineStr"/>
      <c r="Z20" s="7" t="n">
        <v>764</v>
      </c>
    </row>
    <row r="21">
      <c r="A21" s="4" t="inlineStr">
        <is>
          <t>RAG R3</t>
        </is>
      </c>
      <c r="B21" s="7" t="inlineStr">
        <is>
          <t>gpt4-turbo-preview</t>
        </is>
      </c>
      <c r="C21" s="7">
        <f>COUNT($B$842,$C$842,$D$842,$E$842,$F$842)</f>
        <v/>
      </c>
      <c r="D21" s="7">
        <f>SUM($B$852:$F$852)</f>
        <v/>
      </c>
      <c r="E21" s="11">
        <f>IFERROR(100*$D$21/($C$21*36),0)</f>
        <v/>
      </c>
      <c r="F21" s="12">
        <f>IFERROR(1-$D$21/($C$21*36),0)</f>
        <v/>
      </c>
      <c r="G21" s="12">
        <f>$H$846</f>
        <v/>
      </c>
      <c r="H21" s="12">
        <f>$I$846</f>
        <v/>
      </c>
      <c r="I21" s="12">
        <f>$G$846</f>
        <v/>
      </c>
      <c r="J21" s="12">
        <f>$H$847</f>
        <v/>
      </c>
      <c r="K21" s="12">
        <f>$I$847</f>
        <v/>
      </c>
      <c r="L21" s="12">
        <f>$G$847</f>
        <v/>
      </c>
      <c r="M21" s="12">
        <f>$H$848</f>
        <v/>
      </c>
      <c r="N21" s="12">
        <f>$I$848</f>
        <v/>
      </c>
      <c r="O21" s="12">
        <f>$G$848</f>
        <v/>
      </c>
      <c r="P21" s="12">
        <f>$H$849</f>
        <v/>
      </c>
      <c r="Q21" s="12">
        <f>$I$849</f>
        <v/>
      </c>
      <c r="R21" s="12">
        <f>$G$849</f>
        <v/>
      </c>
      <c r="S21" s="12">
        <f>$H$850</f>
        <v/>
      </c>
      <c r="T21" s="12">
        <f>$I$850</f>
        <v/>
      </c>
      <c r="U21" s="12">
        <f>$G$850</f>
        <v/>
      </c>
      <c r="V21" s="12">
        <f>$H$851</f>
        <v/>
      </c>
      <c r="W21" s="12">
        <f>$I$851</f>
        <v/>
      </c>
      <c r="X21" s="12">
        <f>$G$851</f>
        <v/>
      </c>
      <c r="Y21" s="7" t="inlineStr"/>
      <c r="Z21" s="7" t="n">
        <v>822</v>
      </c>
    </row>
    <row r="22">
      <c r="A22" s="4" t="inlineStr">
        <is>
          <t>RAG R3</t>
        </is>
      </c>
      <c r="B22" s="7" t="inlineStr">
        <is>
          <t>gpt4o</t>
        </is>
      </c>
      <c r="C22" s="13" t="n">
        <v>0</v>
      </c>
      <c r="G22" s="7" t="inlineStr">
        <is>
          <t>N/A</t>
        </is>
      </c>
      <c r="H22" s="7" t="inlineStr">
        <is>
          <t>N/A</t>
        </is>
      </c>
      <c r="I22" s="7" t="inlineStr">
        <is>
          <t>N/A</t>
        </is>
      </c>
      <c r="J22" s="7" t="inlineStr">
        <is>
          <t>N/A</t>
        </is>
      </c>
      <c r="K22" s="7" t="inlineStr">
        <is>
          <t>N/A</t>
        </is>
      </c>
      <c r="L22" s="7" t="inlineStr">
        <is>
          <t>N/A</t>
        </is>
      </c>
      <c r="M22" s="7" t="inlineStr">
        <is>
          <t>N/A</t>
        </is>
      </c>
      <c r="N22" s="7" t="inlineStr">
        <is>
          <t>N/A</t>
        </is>
      </c>
      <c r="O22" s="7" t="inlineStr">
        <is>
          <t>N/A</t>
        </is>
      </c>
      <c r="P22" s="7" t="inlineStr">
        <is>
          <t>N/A</t>
        </is>
      </c>
      <c r="Q22" s="7" t="inlineStr">
        <is>
          <t>N/A</t>
        </is>
      </c>
      <c r="R22" s="7" t="inlineStr">
        <is>
          <t>N/A</t>
        </is>
      </c>
      <c r="S22" s="7" t="inlineStr">
        <is>
          <t>N/A</t>
        </is>
      </c>
      <c r="T22" s="7" t="inlineStr">
        <is>
          <t>N/A</t>
        </is>
      </c>
      <c r="U22" s="7" t="inlineStr">
        <is>
          <t>N/A</t>
        </is>
      </c>
      <c r="V22" s="7" t="inlineStr">
        <is>
          <t>N/A</t>
        </is>
      </c>
      <c r="W22" s="7" t="inlineStr">
        <is>
          <t>N/A</t>
        </is>
      </c>
      <c r="X22" s="7" t="inlineStr">
        <is>
          <t>N/A</t>
        </is>
      </c>
      <c r="Y22" s="7" t="inlineStr">
        <is>
          <t>N/A</t>
        </is>
      </c>
    </row>
    <row r="23">
      <c r="A23" s="4" t="inlineStr">
        <is>
          <t>RAG R3</t>
        </is>
      </c>
      <c r="B23" s="7" t="inlineStr">
        <is>
          <t>mixtral:8x22b</t>
        </is>
      </c>
      <c r="C23" s="7">
        <f>COUNT($B$899,$C$899,$D$899,$E$899,$F$899)</f>
        <v/>
      </c>
      <c r="D23" s="7">
        <f>SUM($B$909:$F$909)</f>
        <v/>
      </c>
      <c r="E23" s="11">
        <f>IFERROR(100*$D$23/($C$23*25),0)</f>
        <v/>
      </c>
      <c r="F23" s="12">
        <f>IFERROR(1-$D$23/($C$23*25),0)</f>
        <v/>
      </c>
      <c r="G23" s="12">
        <f>$H$903</f>
        <v/>
      </c>
      <c r="H23" s="12">
        <f>$I$903</f>
        <v/>
      </c>
      <c r="I23" s="12">
        <f>$G$903</f>
        <v/>
      </c>
      <c r="J23" s="12">
        <f>$H$904</f>
        <v/>
      </c>
      <c r="K23" s="12">
        <f>$I$904</f>
        <v/>
      </c>
      <c r="L23" s="12">
        <f>$G$904</f>
        <v/>
      </c>
      <c r="M23" s="12">
        <f>$H$905</f>
        <v/>
      </c>
      <c r="N23" s="12">
        <f>$I$905</f>
        <v/>
      </c>
      <c r="O23" s="12">
        <f>$G$905</f>
        <v/>
      </c>
      <c r="P23" s="12">
        <f>$H$906</f>
        <v/>
      </c>
      <c r="Q23" s="12">
        <f>$I$906</f>
        <v/>
      </c>
      <c r="R23" s="12">
        <f>$G$906</f>
        <v/>
      </c>
      <c r="S23" s="12">
        <f>$H$907</f>
        <v/>
      </c>
      <c r="T23" s="12">
        <f>$I$907</f>
        <v/>
      </c>
      <c r="U23" s="12">
        <f>$G$907</f>
        <v/>
      </c>
      <c r="V23" s="12">
        <f>$H$908</f>
        <v/>
      </c>
      <c r="W23" s="12">
        <f>$I$908</f>
        <v/>
      </c>
      <c r="X23" s="12">
        <f>$G$908</f>
        <v/>
      </c>
      <c r="Y23" s="7" t="inlineStr"/>
      <c r="Z23" s="7" t="n">
        <v>880</v>
      </c>
    </row>
    <row r="24">
      <c r="A24" s="4" t="inlineStr">
        <is>
          <t>RAG R3</t>
        </is>
      </c>
      <c r="B24" s="7" t="inlineStr">
        <is>
          <t>llama3.3:70b</t>
        </is>
      </c>
      <c r="C24" s="13" t="n">
        <v>0</v>
      </c>
      <c r="G24" s="7" t="inlineStr">
        <is>
          <t>N/A</t>
        </is>
      </c>
      <c r="H24" s="7" t="inlineStr">
        <is>
          <t>N/A</t>
        </is>
      </c>
      <c r="I24" s="7" t="inlineStr">
        <is>
          <t>N/A</t>
        </is>
      </c>
      <c r="J24" s="7" t="inlineStr">
        <is>
          <t>N/A</t>
        </is>
      </c>
      <c r="K24" s="7" t="inlineStr">
        <is>
          <t>N/A</t>
        </is>
      </c>
      <c r="L24" s="7" t="inlineStr">
        <is>
          <t>N/A</t>
        </is>
      </c>
      <c r="M24" s="7" t="inlineStr">
        <is>
          <t>N/A</t>
        </is>
      </c>
      <c r="N24" s="7" t="inlineStr">
        <is>
          <t>N/A</t>
        </is>
      </c>
      <c r="O24" s="7" t="inlineStr">
        <is>
          <t>N/A</t>
        </is>
      </c>
      <c r="P24" s="7" t="inlineStr">
        <is>
          <t>N/A</t>
        </is>
      </c>
      <c r="Q24" s="7" t="inlineStr">
        <is>
          <t>N/A</t>
        </is>
      </c>
      <c r="R24" s="7" t="inlineStr">
        <is>
          <t>N/A</t>
        </is>
      </c>
      <c r="S24" s="7" t="inlineStr">
        <is>
          <t>N/A</t>
        </is>
      </c>
      <c r="T24" s="7" t="inlineStr">
        <is>
          <t>N/A</t>
        </is>
      </c>
      <c r="U24" s="7" t="inlineStr">
        <is>
          <t>N/A</t>
        </is>
      </c>
      <c r="V24" s="7" t="inlineStr">
        <is>
          <t>N/A</t>
        </is>
      </c>
      <c r="W24" s="7" t="inlineStr">
        <is>
          <t>N/A</t>
        </is>
      </c>
      <c r="X24" s="7" t="inlineStr">
        <is>
          <t>N/A</t>
        </is>
      </c>
      <c r="Y24" s="7" t="inlineStr">
        <is>
          <t>N/A</t>
        </is>
      </c>
    </row>
    <row r="25">
      <c r="A25" s="4" t="inlineStr">
        <is>
          <t>RAG R3</t>
        </is>
      </c>
      <c r="B25" s="7" t="inlineStr">
        <is>
          <t>deepseek-r1:14b</t>
        </is>
      </c>
      <c r="C25" s="7">
        <f>COUNT($B$953,$C$953,$D$953,$E$953,$F$953)</f>
        <v/>
      </c>
      <c r="D25" s="7">
        <f>SUM($B$963:$F$963)</f>
        <v/>
      </c>
      <c r="E25" s="11">
        <f>IFERROR(100*$D$25/($C$25*25),0)</f>
        <v/>
      </c>
      <c r="F25" s="12">
        <f>IFERROR(1-$D$25/($C$25*25),0)</f>
        <v/>
      </c>
      <c r="G25" s="12">
        <f>$H$957</f>
        <v/>
      </c>
      <c r="H25" s="12">
        <f>$I$957</f>
        <v/>
      </c>
      <c r="I25" s="12">
        <f>$G$957</f>
        <v/>
      </c>
      <c r="J25" s="12">
        <f>$H$958</f>
        <v/>
      </c>
      <c r="K25" s="12">
        <f>$I$958</f>
        <v/>
      </c>
      <c r="L25" s="12">
        <f>$G$958</f>
        <v/>
      </c>
      <c r="M25" s="12">
        <f>$H$959</f>
        <v/>
      </c>
      <c r="N25" s="12">
        <f>$I$959</f>
        <v/>
      </c>
      <c r="O25" s="12">
        <f>$G$959</f>
        <v/>
      </c>
      <c r="P25" s="12">
        <f>$H$960</f>
        <v/>
      </c>
      <c r="Q25" s="12">
        <f>$I$960</f>
        <v/>
      </c>
      <c r="R25" s="12">
        <f>$G$960</f>
        <v/>
      </c>
      <c r="S25" s="12">
        <f>$H$961</f>
        <v/>
      </c>
      <c r="T25" s="12">
        <f>$I$961</f>
        <v/>
      </c>
      <c r="U25" s="12">
        <f>$G$961</f>
        <v/>
      </c>
      <c r="V25" s="12">
        <f>$H$962</f>
        <v/>
      </c>
      <c r="W25" s="12">
        <f>$I$962</f>
        <v/>
      </c>
      <c r="X25" s="12">
        <f>$G$962</f>
        <v/>
      </c>
      <c r="Y25" s="7" t="inlineStr"/>
      <c r="Z25" s="7" t="n">
        <v>934</v>
      </c>
    </row>
    <row r="26">
      <c r="A26" s="4" t="inlineStr">
        <is>
          <t>RAG R1-R2</t>
        </is>
      </c>
      <c r="B26" s="7" t="inlineStr">
        <is>
          <t>gpt4-turbo-preview</t>
        </is>
      </c>
      <c r="C26" s="7">
        <f>COUNT($B$1008,$C$1008,$D$1008,$E$1008,$F$1008)</f>
        <v/>
      </c>
      <c r="D26" s="7">
        <f>SUM($B$1018:$F$1018)</f>
        <v/>
      </c>
      <c r="E26" s="11">
        <f>IFERROR(100*$D$26/($C$26*36),0)</f>
        <v/>
      </c>
      <c r="F26" s="12">
        <f>IFERROR(1-$D$26/($C$26*36),0)</f>
        <v/>
      </c>
      <c r="G26" s="12">
        <f>$H$1012</f>
        <v/>
      </c>
      <c r="H26" s="12">
        <f>$I$1012</f>
        <v/>
      </c>
      <c r="I26" s="12">
        <f>$G$1012</f>
        <v/>
      </c>
      <c r="J26" s="12">
        <f>$H$1013</f>
        <v/>
      </c>
      <c r="K26" s="12">
        <f>$I$1013</f>
        <v/>
      </c>
      <c r="L26" s="12">
        <f>$G$1013</f>
        <v/>
      </c>
      <c r="M26" s="12">
        <f>$H$1014</f>
        <v/>
      </c>
      <c r="N26" s="12">
        <f>$I$1014</f>
        <v/>
      </c>
      <c r="O26" s="12">
        <f>$G$1014</f>
        <v/>
      </c>
      <c r="P26" s="12">
        <f>$H$1015</f>
        <v/>
      </c>
      <c r="Q26" s="12">
        <f>$I$1015</f>
        <v/>
      </c>
      <c r="R26" s="12">
        <f>$G$1015</f>
        <v/>
      </c>
      <c r="S26" s="12">
        <f>$H$1016</f>
        <v/>
      </c>
      <c r="T26" s="12">
        <f>$I$1016</f>
        <v/>
      </c>
      <c r="U26" s="12">
        <f>$G$1016</f>
        <v/>
      </c>
      <c r="V26" s="12">
        <f>$H$1017</f>
        <v/>
      </c>
      <c r="W26" s="12">
        <f>$I$1017</f>
        <v/>
      </c>
      <c r="X26" s="12">
        <f>$G$1017</f>
        <v/>
      </c>
      <c r="Y26" s="7" t="inlineStr">
        <is>
          <t>1 run(s) returned no matrix</t>
        </is>
      </c>
      <c r="Z26" s="7" t="n">
        <v>988</v>
      </c>
    </row>
    <row r="27">
      <c r="A27" s="4" t="inlineStr">
        <is>
          <t>RAG R1-R2</t>
        </is>
      </c>
      <c r="B27" s="7" t="inlineStr">
        <is>
          <t>gpt4o</t>
        </is>
      </c>
      <c r="C27" s="13" t="n">
        <v>0</v>
      </c>
      <c r="G27" s="7" t="inlineStr">
        <is>
          <t>N/A</t>
        </is>
      </c>
      <c r="H27" s="7" t="inlineStr">
        <is>
          <t>N/A</t>
        </is>
      </c>
      <c r="I27" s="7" t="inlineStr">
        <is>
          <t>N/A</t>
        </is>
      </c>
      <c r="J27" s="7" t="inlineStr">
        <is>
          <t>N/A</t>
        </is>
      </c>
      <c r="K27" s="7" t="inlineStr">
        <is>
          <t>N/A</t>
        </is>
      </c>
      <c r="L27" s="7" t="inlineStr">
        <is>
          <t>N/A</t>
        </is>
      </c>
      <c r="M27" s="7" t="inlineStr">
        <is>
          <t>N/A</t>
        </is>
      </c>
      <c r="N27" s="7" t="inlineStr">
        <is>
          <t>N/A</t>
        </is>
      </c>
      <c r="O27" s="7" t="inlineStr">
        <is>
          <t>N/A</t>
        </is>
      </c>
      <c r="P27" s="7" t="inlineStr">
        <is>
          <t>N/A</t>
        </is>
      </c>
      <c r="Q27" s="7" t="inlineStr">
        <is>
          <t>N/A</t>
        </is>
      </c>
      <c r="R27" s="7" t="inlineStr">
        <is>
          <t>N/A</t>
        </is>
      </c>
      <c r="S27" s="7" t="inlineStr">
        <is>
          <t>N/A</t>
        </is>
      </c>
      <c r="T27" s="7" t="inlineStr">
        <is>
          <t>N/A</t>
        </is>
      </c>
      <c r="U27" s="7" t="inlineStr">
        <is>
          <t>N/A</t>
        </is>
      </c>
      <c r="V27" s="7" t="inlineStr">
        <is>
          <t>N/A</t>
        </is>
      </c>
      <c r="W27" s="7" t="inlineStr">
        <is>
          <t>N/A</t>
        </is>
      </c>
      <c r="X27" s="7" t="inlineStr">
        <is>
          <t>N/A</t>
        </is>
      </c>
      <c r="Y27" s="7" t="inlineStr">
        <is>
          <t>N/A</t>
        </is>
      </c>
    </row>
    <row r="28">
      <c r="A28" s="4" t="inlineStr">
        <is>
          <t>RAG R1-R2</t>
        </is>
      </c>
      <c r="B28" s="7" t="inlineStr">
        <is>
          <t>mixtral:8x22b</t>
        </is>
      </c>
      <c r="C28" s="7">
        <f>COUNT($B$1065,$C$1065,$D$1065,$E$1065,$F$1065)</f>
        <v/>
      </c>
      <c r="D28" s="7">
        <f>SUM($B$1075:$F$1075)</f>
        <v/>
      </c>
      <c r="E28" s="11">
        <f>IFERROR(100*$D$28/($C$28*25),0)</f>
        <v/>
      </c>
      <c r="F28" s="12">
        <f>IFERROR(1-$D$28/($C$28*25),0)</f>
        <v/>
      </c>
      <c r="G28" s="12">
        <f>$H$1069</f>
        <v/>
      </c>
      <c r="H28" s="12">
        <f>$I$1069</f>
        <v/>
      </c>
      <c r="I28" s="12">
        <f>$G$1069</f>
        <v/>
      </c>
      <c r="J28" s="12">
        <f>$H$1070</f>
        <v/>
      </c>
      <c r="K28" s="12">
        <f>$I$1070</f>
        <v/>
      </c>
      <c r="L28" s="12">
        <f>$G$1070</f>
        <v/>
      </c>
      <c r="M28" s="12">
        <f>$H$1071</f>
        <v/>
      </c>
      <c r="N28" s="12">
        <f>$I$1071</f>
        <v/>
      </c>
      <c r="O28" s="12">
        <f>$G$1071</f>
        <v/>
      </c>
      <c r="P28" s="12">
        <f>$H$1072</f>
        <v/>
      </c>
      <c r="Q28" s="12">
        <f>$I$1072</f>
        <v/>
      </c>
      <c r="R28" s="12">
        <f>$G$1072</f>
        <v/>
      </c>
      <c r="S28" s="12">
        <f>$H$1073</f>
        <v/>
      </c>
      <c r="T28" s="12">
        <f>$I$1073</f>
        <v/>
      </c>
      <c r="U28" s="12">
        <f>$G$1073</f>
        <v/>
      </c>
      <c r="V28" s="12">
        <f>$H$1074</f>
        <v/>
      </c>
      <c r="W28" s="12">
        <f>$I$1074</f>
        <v/>
      </c>
      <c r="X28" s="12">
        <f>$G$1074</f>
        <v/>
      </c>
      <c r="Y28" s="7" t="inlineStr"/>
      <c r="Z28" s="7" t="n">
        <v>1046</v>
      </c>
    </row>
    <row r="29">
      <c r="A29" s="4" t="inlineStr">
        <is>
          <t>RAG R1-R2</t>
        </is>
      </c>
      <c r="B29" s="7" t="inlineStr">
        <is>
          <t>llama3.3:70b</t>
        </is>
      </c>
      <c r="C29" s="7">
        <f>COUNT($B$1120,$C$1120,$D$1120,$E$1120,$F$1120)</f>
        <v/>
      </c>
      <c r="D29" s="7">
        <f>SUM($B$1130:$F$1130)</f>
        <v/>
      </c>
      <c r="E29" s="11">
        <f>IFERROR(100*$D$29/($C$29*36),0)</f>
        <v/>
      </c>
      <c r="F29" s="12">
        <f>IFERROR(1-$D$29/($C$29*36),0)</f>
        <v/>
      </c>
      <c r="G29" s="12">
        <f>$H$1124</f>
        <v/>
      </c>
      <c r="H29" s="12">
        <f>$I$1124</f>
        <v/>
      </c>
      <c r="I29" s="12">
        <f>$G$1124</f>
        <v/>
      </c>
      <c r="J29" s="12">
        <f>$H$1125</f>
        <v/>
      </c>
      <c r="K29" s="12">
        <f>$I$1125</f>
        <v/>
      </c>
      <c r="L29" s="12">
        <f>$G$1125</f>
        <v/>
      </c>
      <c r="M29" s="12">
        <f>$H$1126</f>
        <v/>
      </c>
      <c r="N29" s="12">
        <f>$I$1126</f>
        <v/>
      </c>
      <c r="O29" s="12">
        <f>$G$1126</f>
        <v/>
      </c>
      <c r="P29" s="12">
        <f>$H$1127</f>
        <v/>
      </c>
      <c r="Q29" s="12">
        <f>$I$1127</f>
        <v/>
      </c>
      <c r="R29" s="12">
        <f>$G$1127</f>
        <v/>
      </c>
      <c r="S29" s="12">
        <f>$H$1128</f>
        <v/>
      </c>
      <c r="T29" s="12">
        <f>$I$1128</f>
        <v/>
      </c>
      <c r="U29" s="12">
        <f>$G$1128</f>
        <v/>
      </c>
      <c r="V29" s="12">
        <f>$H$1129</f>
        <v/>
      </c>
      <c r="W29" s="12">
        <f>$I$1129</f>
        <v/>
      </c>
      <c r="X29" s="12">
        <f>$G$1129</f>
        <v/>
      </c>
      <c r="Y29" s="7" t="inlineStr"/>
      <c r="Z29" s="7" t="n">
        <v>1100</v>
      </c>
    </row>
    <row r="30">
      <c r="A30" s="4" t="inlineStr">
        <is>
          <t>RAG R1-R2</t>
        </is>
      </c>
      <c r="B30" s="7" t="inlineStr">
        <is>
          <t>deepseek-r1:14b</t>
        </is>
      </c>
      <c r="C30" s="7">
        <f>COUNT($B$1178,$C$1178,$D$1178,$E$1178,$F$1178)</f>
        <v/>
      </c>
      <c r="D30" s="7">
        <f>SUM($B$1188:$F$1188)</f>
        <v/>
      </c>
      <c r="E30" s="11">
        <f>IFERROR(100*$D$30/($C$30*36),0)</f>
        <v/>
      </c>
      <c r="F30" s="12">
        <f>IFERROR(1-$D$30/($C$30*36),0)</f>
        <v/>
      </c>
      <c r="G30" s="12">
        <f>$H$1182</f>
        <v/>
      </c>
      <c r="H30" s="12">
        <f>$I$1182</f>
        <v/>
      </c>
      <c r="I30" s="12">
        <f>$G$1182</f>
        <v/>
      </c>
      <c r="J30" s="12">
        <f>$H$1183</f>
        <v/>
      </c>
      <c r="K30" s="12">
        <f>$I$1183</f>
        <v/>
      </c>
      <c r="L30" s="12">
        <f>$G$1183</f>
        <v/>
      </c>
      <c r="M30" s="12">
        <f>$H$1184</f>
        <v/>
      </c>
      <c r="N30" s="12">
        <f>$I$1184</f>
        <v/>
      </c>
      <c r="O30" s="12">
        <f>$G$1184</f>
        <v/>
      </c>
      <c r="P30" s="12">
        <f>$H$1185</f>
        <v/>
      </c>
      <c r="Q30" s="12">
        <f>$I$1185</f>
        <v/>
      </c>
      <c r="R30" s="12">
        <f>$G$1185</f>
        <v/>
      </c>
      <c r="S30" s="12">
        <f>$H$1186</f>
        <v/>
      </c>
      <c r="T30" s="12">
        <f>$I$1186</f>
        <v/>
      </c>
      <c r="U30" s="12">
        <f>$G$1186</f>
        <v/>
      </c>
      <c r="V30" s="12">
        <f>$H$1187</f>
        <v/>
      </c>
      <c r="W30" s="12">
        <f>$I$1187</f>
        <v/>
      </c>
      <c r="X30" s="12">
        <f>$G$1187</f>
        <v/>
      </c>
      <c r="Y30" s="7" t="inlineStr"/>
      <c r="Z30" s="7" t="n">
        <v>1158</v>
      </c>
    </row>
    <row r="31">
      <c r="A31" s="4" t="inlineStr">
        <is>
          <t>RAG R1-R3</t>
        </is>
      </c>
      <c r="B31" s="7" t="inlineStr">
        <is>
          <t>gpt4-turbo-preview</t>
        </is>
      </c>
      <c r="C31" s="7">
        <f>COUNT($B$1236,$C$1236,$D$1236,$E$1236,$F$1236)</f>
        <v/>
      </c>
      <c r="D31" s="7">
        <f>SUM($B$1246:$F$1246)</f>
        <v/>
      </c>
      <c r="E31" s="11">
        <f>IFERROR(100*$D$31/($C$31*36),0)</f>
        <v/>
      </c>
      <c r="F31" s="12">
        <f>IFERROR(1-$D$31/($C$31*36),0)</f>
        <v/>
      </c>
      <c r="G31" s="12">
        <f>$H$1240</f>
        <v/>
      </c>
      <c r="H31" s="12">
        <f>$I$1240</f>
        <v/>
      </c>
      <c r="I31" s="12">
        <f>$G$1240</f>
        <v/>
      </c>
      <c r="J31" s="12">
        <f>$H$1241</f>
        <v/>
      </c>
      <c r="K31" s="12">
        <f>$I$1241</f>
        <v/>
      </c>
      <c r="L31" s="12">
        <f>$G$1241</f>
        <v/>
      </c>
      <c r="M31" s="12">
        <f>$H$1242</f>
        <v/>
      </c>
      <c r="N31" s="12">
        <f>$I$1242</f>
        <v/>
      </c>
      <c r="O31" s="12">
        <f>$G$1242</f>
        <v/>
      </c>
      <c r="P31" s="12">
        <f>$H$1243</f>
        <v/>
      </c>
      <c r="Q31" s="12">
        <f>$I$1243</f>
        <v/>
      </c>
      <c r="R31" s="12">
        <f>$G$1243</f>
        <v/>
      </c>
      <c r="S31" s="12">
        <f>$H$1244</f>
        <v/>
      </c>
      <c r="T31" s="12">
        <f>$I$1244</f>
        <v/>
      </c>
      <c r="U31" s="12">
        <f>$G$1244</f>
        <v/>
      </c>
      <c r="V31" s="12">
        <f>$H$1245</f>
        <v/>
      </c>
      <c r="W31" s="12">
        <f>$I$1245</f>
        <v/>
      </c>
      <c r="X31" s="12">
        <f>$G$1245</f>
        <v/>
      </c>
      <c r="Y31" s="7" t="inlineStr"/>
      <c r="Z31" s="7" t="n">
        <v>1216</v>
      </c>
    </row>
    <row r="32">
      <c r="A32" s="4" t="inlineStr">
        <is>
          <t>RAG R1-R3</t>
        </is>
      </c>
      <c r="B32" s="7" t="inlineStr">
        <is>
          <t>gpt4o</t>
        </is>
      </c>
      <c r="C32" s="13" t="n">
        <v>0</v>
      </c>
      <c r="G32" s="7" t="inlineStr">
        <is>
          <t>N/A</t>
        </is>
      </c>
      <c r="H32" s="7" t="inlineStr">
        <is>
          <t>N/A</t>
        </is>
      </c>
      <c r="I32" s="7" t="inlineStr">
        <is>
          <t>N/A</t>
        </is>
      </c>
      <c r="J32" s="7" t="inlineStr">
        <is>
          <t>N/A</t>
        </is>
      </c>
      <c r="K32" s="7" t="inlineStr">
        <is>
          <t>N/A</t>
        </is>
      </c>
      <c r="L32" s="7" t="inlineStr">
        <is>
          <t>N/A</t>
        </is>
      </c>
      <c r="M32" s="7" t="inlineStr">
        <is>
          <t>N/A</t>
        </is>
      </c>
      <c r="N32" s="7" t="inlineStr">
        <is>
          <t>N/A</t>
        </is>
      </c>
      <c r="O32" s="7" t="inlineStr">
        <is>
          <t>N/A</t>
        </is>
      </c>
      <c r="P32" s="7" t="inlineStr">
        <is>
          <t>N/A</t>
        </is>
      </c>
      <c r="Q32" s="7" t="inlineStr">
        <is>
          <t>N/A</t>
        </is>
      </c>
      <c r="R32" s="7" t="inlineStr">
        <is>
          <t>N/A</t>
        </is>
      </c>
      <c r="S32" s="7" t="inlineStr">
        <is>
          <t>N/A</t>
        </is>
      </c>
      <c r="T32" s="7" t="inlineStr">
        <is>
          <t>N/A</t>
        </is>
      </c>
      <c r="U32" s="7" t="inlineStr">
        <is>
          <t>N/A</t>
        </is>
      </c>
      <c r="V32" s="7" t="inlineStr">
        <is>
          <t>N/A</t>
        </is>
      </c>
      <c r="W32" s="7" t="inlineStr">
        <is>
          <t>N/A</t>
        </is>
      </c>
      <c r="X32" s="7" t="inlineStr">
        <is>
          <t>N/A</t>
        </is>
      </c>
      <c r="Y32" s="7" t="inlineStr">
        <is>
          <t>N/A</t>
        </is>
      </c>
    </row>
    <row r="33">
      <c r="A33" s="4" t="inlineStr">
        <is>
          <t>RAG R1-R3</t>
        </is>
      </c>
      <c r="B33" s="7" t="inlineStr">
        <is>
          <t>mixtral:8x22b</t>
        </is>
      </c>
      <c r="C33" s="7">
        <f>COUNT($B$1293,$C$1293,$D$1293,$E$1293,$F$1293)</f>
        <v/>
      </c>
      <c r="D33" s="7">
        <f>SUM($B$1303:$F$1303)</f>
        <v/>
      </c>
      <c r="E33" s="11">
        <f>IFERROR(100*$D$33/($C$33*25),0)</f>
        <v/>
      </c>
      <c r="F33" s="12">
        <f>IFERROR(1-$D$33/($C$33*25),0)</f>
        <v/>
      </c>
      <c r="G33" s="12">
        <f>$H$1297</f>
        <v/>
      </c>
      <c r="H33" s="12">
        <f>$I$1297</f>
        <v/>
      </c>
      <c r="I33" s="12">
        <f>$G$1297</f>
        <v/>
      </c>
      <c r="J33" s="12">
        <f>$H$1298</f>
        <v/>
      </c>
      <c r="K33" s="12">
        <f>$I$1298</f>
        <v/>
      </c>
      <c r="L33" s="12">
        <f>$G$1298</f>
        <v/>
      </c>
      <c r="M33" s="12">
        <f>$H$1299</f>
        <v/>
      </c>
      <c r="N33" s="12">
        <f>$I$1299</f>
        <v/>
      </c>
      <c r="O33" s="12">
        <f>$G$1299</f>
        <v/>
      </c>
      <c r="P33" s="12">
        <f>$H$1300</f>
        <v/>
      </c>
      <c r="Q33" s="12">
        <f>$I$1300</f>
        <v/>
      </c>
      <c r="R33" s="12">
        <f>$G$1300</f>
        <v/>
      </c>
      <c r="S33" s="12">
        <f>$H$1301</f>
        <v/>
      </c>
      <c r="T33" s="12">
        <f>$I$1301</f>
        <v/>
      </c>
      <c r="U33" s="12">
        <f>$G$1301</f>
        <v/>
      </c>
      <c r="V33" s="12">
        <f>$H$1302</f>
        <v/>
      </c>
      <c r="W33" s="12">
        <f>$I$1302</f>
        <v/>
      </c>
      <c r="X33" s="12">
        <f>$G$1302</f>
        <v/>
      </c>
      <c r="Y33" s="7" t="inlineStr"/>
      <c r="Z33" s="7" t="n">
        <v>1274</v>
      </c>
    </row>
    <row r="34">
      <c r="A34" s="4" t="inlineStr">
        <is>
          <t>RAG R1-R3</t>
        </is>
      </c>
      <c r="B34" s="7" t="inlineStr">
        <is>
          <t>llama3.3:70b</t>
        </is>
      </c>
      <c r="C34" s="7">
        <f>COUNT($B$1348,$C$1348,$D$1348,$E$1348,$F$1348)</f>
        <v/>
      </c>
      <c r="D34" s="7">
        <f>SUM($B$1358:$F$1358)</f>
        <v/>
      </c>
      <c r="E34" s="11">
        <f>IFERROR(100*$D$34/($C$34*36),0)</f>
        <v/>
      </c>
      <c r="F34" s="12">
        <f>IFERROR(1-$D$34/($C$34*36),0)</f>
        <v/>
      </c>
      <c r="G34" s="12">
        <f>$H$1352</f>
        <v/>
      </c>
      <c r="H34" s="12">
        <f>$I$1352</f>
        <v/>
      </c>
      <c r="I34" s="12">
        <f>$G$1352</f>
        <v/>
      </c>
      <c r="J34" s="12">
        <f>$H$1353</f>
        <v/>
      </c>
      <c r="K34" s="12">
        <f>$I$1353</f>
        <v/>
      </c>
      <c r="L34" s="12">
        <f>$G$1353</f>
        <v/>
      </c>
      <c r="M34" s="12">
        <f>$H$1354</f>
        <v/>
      </c>
      <c r="N34" s="12">
        <f>$I$1354</f>
        <v/>
      </c>
      <c r="O34" s="12">
        <f>$G$1354</f>
        <v/>
      </c>
      <c r="P34" s="12">
        <f>$H$1355</f>
        <v/>
      </c>
      <c r="Q34" s="12">
        <f>$I$1355</f>
        <v/>
      </c>
      <c r="R34" s="12">
        <f>$G$1355</f>
        <v/>
      </c>
      <c r="S34" s="12">
        <f>$H$1356</f>
        <v/>
      </c>
      <c r="T34" s="12">
        <f>$I$1356</f>
        <v/>
      </c>
      <c r="U34" s="12">
        <f>$G$1356</f>
        <v/>
      </c>
      <c r="V34" s="12">
        <f>$H$1357</f>
        <v/>
      </c>
      <c r="W34" s="12">
        <f>$I$1357</f>
        <v/>
      </c>
      <c r="X34" s="12">
        <f>$G$1357</f>
        <v/>
      </c>
      <c r="Y34" s="7" t="inlineStr"/>
      <c r="Z34" s="7" t="n">
        <v>1328</v>
      </c>
    </row>
    <row r="35">
      <c r="A35" s="4" t="inlineStr">
        <is>
          <t>RAG R1-R3</t>
        </is>
      </c>
      <c r="B35" s="7" t="inlineStr">
        <is>
          <t>deepseek-r1:14b</t>
        </is>
      </c>
      <c r="C35" s="7">
        <f>COUNT($B$1405,$C$1405,$D$1405,$E$1405,$F$1405)</f>
        <v/>
      </c>
      <c r="D35" s="7">
        <f>SUM($B$1415:$F$1415)</f>
        <v/>
      </c>
      <c r="E35" s="11">
        <f>IFERROR(100*$D$35/($C$35*25),0)</f>
        <v/>
      </c>
      <c r="F35" s="12">
        <f>IFERROR(1-$D$35/($C$35*25),0)</f>
        <v/>
      </c>
      <c r="G35" s="12">
        <f>$H$1409</f>
        <v/>
      </c>
      <c r="H35" s="12">
        <f>$I$1409</f>
        <v/>
      </c>
      <c r="I35" s="12">
        <f>$G$1409</f>
        <v/>
      </c>
      <c r="J35" s="12">
        <f>$H$1410</f>
        <v/>
      </c>
      <c r="K35" s="12">
        <f>$I$1410</f>
        <v/>
      </c>
      <c r="L35" s="12">
        <f>$G$1410</f>
        <v/>
      </c>
      <c r="M35" s="12">
        <f>$H$1411</f>
        <v/>
      </c>
      <c r="N35" s="12">
        <f>$I$1411</f>
        <v/>
      </c>
      <c r="O35" s="12">
        <f>$G$1411</f>
        <v/>
      </c>
      <c r="P35" s="12">
        <f>$H$1412</f>
        <v/>
      </c>
      <c r="Q35" s="12">
        <f>$I$1412</f>
        <v/>
      </c>
      <c r="R35" s="12">
        <f>$G$1412</f>
        <v/>
      </c>
      <c r="S35" s="12">
        <f>$H$1413</f>
        <v/>
      </c>
      <c r="T35" s="12">
        <f>$I$1413</f>
        <v/>
      </c>
      <c r="U35" s="12">
        <f>$G$1413</f>
        <v/>
      </c>
      <c r="V35" s="12">
        <f>$H$1414</f>
        <v/>
      </c>
      <c r="W35" s="12">
        <f>$I$1414</f>
        <v/>
      </c>
      <c r="X35" s="12">
        <f>$G$1414</f>
        <v/>
      </c>
      <c r="Y35" s="7" t="inlineStr"/>
      <c r="Z35" s="7" t="n">
        <v>1386</v>
      </c>
    </row>
    <row r="36">
      <c r="A36" s="4" t="inlineStr">
        <is>
          <t>RAG R2-R3</t>
        </is>
      </c>
      <c r="B36" s="7" t="inlineStr">
        <is>
          <t>gpt4-turbo-preview</t>
        </is>
      </c>
      <c r="C36" s="7">
        <f>COUNT($B$1460,$C$1460,$D$1460,$E$1460,$F$1460)</f>
        <v/>
      </c>
      <c r="D36" s="7">
        <f>SUM($B$1470:$F$1470)</f>
        <v/>
      </c>
      <c r="E36" s="11">
        <f>IFERROR(100*$D$36/($C$36*36),0)</f>
        <v/>
      </c>
      <c r="F36" s="12">
        <f>IFERROR(1-$D$36/($C$36*36),0)</f>
        <v/>
      </c>
      <c r="G36" s="12">
        <f>$H$1464</f>
        <v/>
      </c>
      <c r="H36" s="12">
        <f>$I$1464</f>
        <v/>
      </c>
      <c r="I36" s="12">
        <f>$G$1464</f>
        <v/>
      </c>
      <c r="J36" s="12">
        <f>$H$1465</f>
        <v/>
      </c>
      <c r="K36" s="12">
        <f>$I$1465</f>
        <v/>
      </c>
      <c r="L36" s="12">
        <f>$G$1465</f>
        <v/>
      </c>
      <c r="M36" s="12">
        <f>$H$1466</f>
        <v/>
      </c>
      <c r="N36" s="12">
        <f>$I$1466</f>
        <v/>
      </c>
      <c r="O36" s="12">
        <f>$G$1466</f>
        <v/>
      </c>
      <c r="P36" s="12">
        <f>$H$1467</f>
        <v/>
      </c>
      <c r="Q36" s="12">
        <f>$I$1467</f>
        <v/>
      </c>
      <c r="R36" s="12">
        <f>$G$1467</f>
        <v/>
      </c>
      <c r="S36" s="12">
        <f>$H$1468</f>
        <v/>
      </c>
      <c r="T36" s="12">
        <f>$I$1468</f>
        <v/>
      </c>
      <c r="U36" s="12">
        <f>$G$1468</f>
        <v/>
      </c>
      <c r="V36" s="12">
        <f>$H$1469</f>
        <v/>
      </c>
      <c r="W36" s="12">
        <f>$I$1469</f>
        <v/>
      </c>
      <c r="X36" s="12">
        <f>$G$1469</f>
        <v/>
      </c>
      <c r="Y36" s="7" t="inlineStr"/>
      <c r="Z36" s="7" t="n">
        <v>1440</v>
      </c>
    </row>
    <row r="37">
      <c r="A37" s="4" t="inlineStr">
        <is>
          <t>RAG R2-R3</t>
        </is>
      </c>
      <c r="B37" s="7" t="inlineStr">
        <is>
          <t>gpt4o</t>
        </is>
      </c>
      <c r="C37" s="13" t="n">
        <v>0</v>
      </c>
      <c r="G37" s="7" t="inlineStr">
        <is>
          <t>N/A</t>
        </is>
      </c>
      <c r="H37" s="7" t="inlineStr">
        <is>
          <t>N/A</t>
        </is>
      </c>
      <c r="I37" s="7" t="inlineStr">
        <is>
          <t>N/A</t>
        </is>
      </c>
      <c r="J37" s="7" t="inlineStr">
        <is>
          <t>N/A</t>
        </is>
      </c>
      <c r="K37" s="7" t="inlineStr">
        <is>
          <t>N/A</t>
        </is>
      </c>
      <c r="L37" s="7" t="inlineStr">
        <is>
          <t>N/A</t>
        </is>
      </c>
      <c r="M37" s="7" t="inlineStr">
        <is>
          <t>N/A</t>
        </is>
      </c>
      <c r="N37" s="7" t="inlineStr">
        <is>
          <t>N/A</t>
        </is>
      </c>
      <c r="O37" s="7" t="inlineStr">
        <is>
          <t>N/A</t>
        </is>
      </c>
      <c r="P37" s="7" t="inlineStr">
        <is>
          <t>N/A</t>
        </is>
      </c>
      <c r="Q37" s="7" t="inlineStr">
        <is>
          <t>N/A</t>
        </is>
      </c>
      <c r="R37" s="7" t="inlineStr">
        <is>
          <t>N/A</t>
        </is>
      </c>
      <c r="S37" s="7" t="inlineStr">
        <is>
          <t>N/A</t>
        </is>
      </c>
      <c r="T37" s="7" t="inlineStr">
        <is>
          <t>N/A</t>
        </is>
      </c>
      <c r="U37" s="7" t="inlineStr">
        <is>
          <t>N/A</t>
        </is>
      </c>
      <c r="V37" s="7" t="inlineStr">
        <is>
          <t>N/A</t>
        </is>
      </c>
      <c r="W37" s="7" t="inlineStr">
        <is>
          <t>N/A</t>
        </is>
      </c>
      <c r="X37" s="7" t="inlineStr">
        <is>
          <t>N/A</t>
        </is>
      </c>
      <c r="Y37" s="7" t="inlineStr">
        <is>
          <t>N/A</t>
        </is>
      </c>
    </row>
    <row r="38">
      <c r="A38" s="4" t="inlineStr">
        <is>
          <t>RAG R2-R3</t>
        </is>
      </c>
      <c r="B38" s="7" t="inlineStr">
        <is>
          <t>mixtral:8x22b</t>
        </is>
      </c>
      <c r="C38" s="7">
        <f>COUNT($B$1518,$C$1518,$D$1518,$E$1518,$F$1518)</f>
        <v/>
      </c>
      <c r="D38" s="7">
        <f>SUM($B$1528:$F$1528)</f>
        <v/>
      </c>
      <c r="E38" s="11">
        <f>IFERROR(100*$D$38/($C$38*36),0)</f>
        <v/>
      </c>
      <c r="F38" s="12">
        <f>IFERROR(1-$D$38/($C$38*36),0)</f>
        <v/>
      </c>
      <c r="G38" s="12">
        <f>$H$1522</f>
        <v/>
      </c>
      <c r="H38" s="12">
        <f>$I$1522</f>
        <v/>
      </c>
      <c r="I38" s="12">
        <f>$G$1522</f>
        <v/>
      </c>
      <c r="J38" s="12">
        <f>$H$1523</f>
        <v/>
      </c>
      <c r="K38" s="12">
        <f>$I$1523</f>
        <v/>
      </c>
      <c r="L38" s="12">
        <f>$G$1523</f>
        <v/>
      </c>
      <c r="M38" s="12">
        <f>$H$1524</f>
        <v/>
      </c>
      <c r="N38" s="12">
        <f>$I$1524</f>
        <v/>
      </c>
      <c r="O38" s="12">
        <f>$G$1524</f>
        <v/>
      </c>
      <c r="P38" s="12">
        <f>$H$1525</f>
        <v/>
      </c>
      <c r="Q38" s="12">
        <f>$I$1525</f>
        <v/>
      </c>
      <c r="R38" s="12">
        <f>$G$1525</f>
        <v/>
      </c>
      <c r="S38" s="12">
        <f>$H$1526</f>
        <v/>
      </c>
      <c r="T38" s="12">
        <f>$I$1526</f>
        <v/>
      </c>
      <c r="U38" s="12">
        <f>$G$1526</f>
        <v/>
      </c>
      <c r="V38" s="12">
        <f>$H$1527</f>
        <v/>
      </c>
      <c r="W38" s="12">
        <f>$I$1527</f>
        <v/>
      </c>
      <c r="X38" s="12">
        <f>$G$1527</f>
        <v/>
      </c>
      <c r="Y38" s="7" t="inlineStr">
        <is>
          <t>1 run(s) returned no matrix</t>
        </is>
      </c>
      <c r="Z38" s="7" t="n">
        <v>1498</v>
      </c>
    </row>
    <row r="39">
      <c r="A39" s="4" t="inlineStr">
        <is>
          <t>RAG R2-R3</t>
        </is>
      </c>
      <c r="B39" s="7" t="inlineStr">
        <is>
          <t>llama3.3:70b</t>
        </is>
      </c>
      <c r="C39" s="7">
        <f>COUNT($B$1576,$C$1576,$D$1576,$E$1576,$F$1576)</f>
        <v/>
      </c>
      <c r="D39" s="7">
        <f>SUM($B$1586:$F$1586)</f>
        <v/>
      </c>
      <c r="E39" s="11">
        <f>IFERROR(100*$D$39/($C$39*36),0)</f>
        <v/>
      </c>
      <c r="F39" s="12">
        <f>IFERROR(1-$D$39/($C$39*36),0)</f>
        <v/>
      </c>
      <c r="G39" s="12">
        <f>$H$1580</f>
        <v/>
      </c>
      <c r="H39" s="12">
        <f>$I$1580</f>
        <v/>
      </c>
      <c r="I39" s="12">
        <f>$G$1580</f>
        <v/>
      </c>
      <c r="J39" s="12">
        <f>$H$1581</f>
        <v/>
      </c>
      <c r="K39" s="12">
        <f>$I$1581</f>
        <v/>
      </c>
      <c r="L39" s="12">
        <f>$G$1581</f>
        <v/>
      </c>
      <c r="M39" s="12">
        <f>$H$1582</f>
        <v/>
      </c>
      <c r="N39" s="12">
        <f>$I$1582</f>
        <v/>
      </c>
      <c r="O39" s="12">
        <f>$G$1582</f>
        <v/>
      </c>
      <c r="P39" s="12">
        <f>$H$1583</f>
        <v/>
      </c>
      <c r="Q39" s="12">
        <f>$I$1583</f>
        <v/>
      </c>
      <c r="R39" s="12">
        <f>$G$1583</f>
        <v/>
      </c>
      <c r="S39" s="12">
        <f>$H$1584</f>
        <v/>
      </c>
      <c r="T39" s="12">
        <f>$I$1584</f>
        <v/>
      </c>
      <c r="U39" s="12">
        <f>$G$1584</f>
        <v/>
      </c>
      <c r="V39" s="12">
        <f>$H$1585</f>
        <v/>
      </c>
      <c r="W39" s="12">
        <f>$I$1585</f>
        <v/>
      </c>
      <c r="X39" s="12">
        <f>$G$1585</f>
        <v/>
      </c>
      <c r="Y39" s="7" t="inlineStr">
        <is>
          <t>1 run(s) returned no matrix</t>
        </is>
      </c>
      <c r="Z39" s="7" t="n">
        <v>1556</v>
      </c>
    </row>
    <row r="40">
      <c r="A40" s="4" t="inlineStr">
        <is>
          <t>RAG R2-R3</t>
        </is>
      </c>
      <c r="B40" s="7" t="inlineStr">
        <is>
          <t>deepseek-r1:14b</t>
        </is>
      </c>
      <c r="C40" s="7">
        <f>COUNT($B$1633,$C$1633,$D$1633,$E$1633,$F$1633)</f>
        <v/>
      </c>
      <c r="D40" s="7">
        <f>SUM($B$1643:$F$1643)</f>
        <v/>
      </c>
      <c r="E40" s="11">
        <f>IFERROR(100*$D$40/($C$40*25),0)</f>
        <v/>
      </c>
      <c r="F40" s="12">
        <f>IFERROR(1-$D$40/($C$40*25),0)</f>
        <v/>
      </c>
      <c r="G40" s="12">
        <f>$H$1637</f>
        <v/>
      </c>
      <c r="H40" s="12">
        <f>$I$1637</f>
        <v/>
      </c>
      <c r="I40" s="12">
        <f>$G$1637</f>
        <v/>
      </c>
      <c r="J40" s="12">
        <f>$H$1638</f>
        <v/>
      </c>
      <c r="K40" s="12">
        <f>$I$1638</f>
        <v/>
      </c>
      <c r="L40" s="12">
        <f>$G$1638</f>
        <v/>
      </c>
      <c r="M40" s="12">
        <f>$H$1639</f>
        <v/>
      </c>
      <c r="N40" s="12">
        <f>$I$1639</f>
        <v/>
      </c>
      <c r="O40" s="12">
        <f>$G$1639</f>
        <v/>
      </c>
      <c r="P40" s="12">
        <f>$H$1640</f>
        <v/>
      </c>
      <c r="Q40" s="12">
        <f>$I$1640</f>
        <v/>
      </c>
      <c r="R40" s="12">
        <f>$G$1640</f>
        <v/>
      </c>
      <c r="S40" s="12">
        <f>$H$1641</f>
        <v/>
      </c>
      <c r="T40" s="12">
        <f>$I$1641</f>
        <v/>
      </c>
      <c r="U40" s="12">
        <f>$G$1641</f>
        <v/>
      </c>
      <c r="V40" s="12">
        <f>$H$1642</f>
        <v/>
      </c>
      <c r="W40" s="12">
        <f>$I$1642</f>
        <v/>
      </c>
      <c r="X40" s="12">
        <f>$G$1642</f>
        <v/>
      </c>
      <c r="Y40" s="7" t="inlineStr"/>
      <c r="Z40" s="7" t="n">
        <v>1614</v>
      </c>
    </row>
    <row r="41">
      <c r="A41" s="4" t="inlineStr">
        <is>
          <t>RAG R1-R2-R3</t>
        </is>
      </c>
      <c r="B41" s="7" t="inlineStr">
        <is>
          <t>gpt4-turbo-preview</t>
        </is>
      </c>
      <c r="C41" s="7">
        <f>COUNT($B$1688,$C$1688,$D$1688,$E$1688,$F$1688)</f>
        <v/>
      </c>
      <c r="D41" s="7">
        <f>SUM($B$1698:$F$1698)</f>
        <v/>
      </c>
      <c r="E41" s="11">
        <f>IFERROR(100*$D$41/($C$41*36),0)</f>
        <v/>
      </c>
      <c r="F41" s="12">
        <f>IFERROR(1-$D$41/($C$41*36),0)</f>
        <v/>
      </c>
      <c r="G41" s="12">
        <f>$H$1692</f>
        <v/>
      </c>
      <c r="H41" s="12">
        <f>$I$1692</f>
        <v/>
      </c>
      <c r="I41" s="12">
        <f>$G$1692</f>
        <v/>
      </c>
      <c r="J41" s="12">
        <f>$H$1693</f>
        <v/>
      </c>
      <c r="K41" s="12">
        <f>$I$1693</f>
        <v/>
      </c>
      <c r="L41" s="12">
        <f>$G$1693</f>
        <v/>
      </c>
      <c r="M41" s="12">
        <f>$H$1694</f>
        <v/>
      </c>
      <c r="N41" s="12">
        <f>$I$1694</f>
        <v/>
      </c>
      <c r="O41" s="12">
        <f>$G$1694</f>
        <v/>
      </c>
      <c r="P41" s="12">
        <f>$H$1695</f>
        <v/>
      </c>
      <c r="Q41" s="12">
        <f>$I$1695</f>
        <v/>
      </c>
      <c r="R41" s="12">
        <f>$G$1695</f>
        <v/>
      </c>
      <c r="S41" s="12">
        <f>$H$1696</f>
        <v/>
      </c>
      <c r="T41" s="12">
        <f>$I$1696</f>
        <v/>
      </c>
      <c r="U41" s="12">
        <f>$G$1696</f>
        <v/>
      </c>
      <c r="V41" s="12">
        <f>$H$1697</f>
        <v/>
      </c>
      <c r="W41" s="12">
        <f>$I$1697</f>
        <v/>
      </c>
      <c r="X41" s="12">
        <f>$G$1697</f>
        <v/>
      </c>
      <c r="Y41" s="7" t="inlineStr">
        <is>
          <t>1 run(s) returned no matrix</t>
        </is>
      </c>
      <c r="Z41" s="7" t="n">
        <v>1668</v>
      </c>
    </row>
    <row r="42">
      <c r="A42" s="4" t="inlineStr">
        <is>
          <t>RAG R1-R2-R3</t>
        </is>
      </c>
      <c r="B42" s="7" t="inlineStr">
        <is>
          <t>gpt4o</t>
        </is>
      </c>
      <c r="C42" s="13" t="n">
        <v>0</v>
      </c>
      <c r="G42" s="7" t="inlineStr">
        <is>
          <t>N/A</t>
        </is>
      </c>
      <c r="H42" s="7" t="inlineStr">
        <is>
          <t>N/A</t>
        </is>
      </c>
      <c r="I42" s="7" t="inlineStr">
        <is>
          <t>N/A</t>
        </is>
      </c>
      <c r="J42" s="7" t="inlineStr">
        <is>
          <t>N/A</t>
        </is>
      </c>
      <c r="K42" s="7" t="inlineStr">
        <is>
          <t>N/A</t>
        </is>
      </c>
      <c r="L42" s="7" t="inlineStr">
        <is>
          <t>N/A</t>
        </is>
      </c>
      <c r="M42" s="7" t="inlineStr">
        <is>
          <t>N/A</t>
        </is>
      </c>
      <c r="N42" s="7" t="inlineStr">
        <is>
          <t>N/A</t>
        </is>
      </c>
      <c r="O42" s="7" t="inlineStr">
        <is>
          <t>N/A</t>
        </is>
      </c>
      <c r="P42" s="7" t="inlineStr">
        <is>
          <t>N/A</t>
        </is>
      </c>
      <c r="Q42" s="7" t="inlineStr">
        <is>
          <t>N/A</t>
        </is>
      </c>
      <c r="R42" s="7" t="inlineStr">
        <is>
          <t>N/A</t>
        </is>
      </c>
      <c r="S42" s="7" t="inlineStr">
        <is>
          <t>N/A</t>
        </is>
      </c>
      <c r="T42" s="7" t="inlineStr">
        <is>
          <t>N/A</t>
        </is>
      </c>
      <c r="U42" s="7" t="inlineStr">
        <is>
          <t>N/A</t>
        </is>
      </c>
      <c r="V42" s="7" t="inlineStr">
        <is>
          <t>N/A</t>
        </is>
      </c>
      <c r="W42" s="7" t="inlineStr">
        <is>
          <t>N/A</t>
        </is>
      </c>
      <c r="X42" s="7" t="inlineStr">
        <is>
          <t>N/A</t>
        </is>
      </c>
      <c r="Y42" s="7" t="inlineStr">
        <is>
          <t>N/A</t>
        </is>
      </c>
    </row>
    <row r="43">
      <c r="A43" s="4" t="inlineStr">
        <is>
          <t>RAG R1-R2-R3</t>
        </is>
      </c>
      <c r="B43" s="7" t="inlineStr">
        <is>
          <t>mixtral:8x22b</t>
        </is>
      </c>
      <c r="C43" s="7">
        <f>COUNT($B$1745,$C$1745,$D$1745,$E$1745,$F$1745)</f>
        <v/>
      </c>
      <c r="D43" s="7">
        <f>SUM($B$1755:$F$1755)</f>
        <v/>
      </c>
      <c r="E43" s="11">
        <f>IFERROR(100*$D$43/($C$43*25),0)</f>
        <v/>
      </c>
      <c r="F43" s="12">
        <f>IFERROR(1-$D$43/($C$43*25),0)</f>
        <v/>
      </c>
      <c r="G43" s="12">
        <f>$H$1749</f>
        <v/>
      </c>
      <c r="H43" s="12">
        <f>$I$1749</f>
        <v/>
      </c>
      <c r="I43" s="12">
        <f>$G$1749</f>
        <v/>
      </c>
      <c r="J43" s="12">
        <f>$H$1750</f>
        <v/>
      </c>
      <c r="K43" s="12">
        <f>$I$1750</f>
        <v/>
      </c>
      <c r="L43" s="12">
        <f>$G$1750</f>
        <v/>
      </c>
      <c r="M43" s="12">
        <f>$H$1751</f>
        <v/>
      </c>
      <c r="N43" s="12">
        <f>$I$1751</f>
        <v/>
      </c>
      <c r="O43" s="12">
        <f>$G$1751</f>
        <v/>
      </c>
      <c r="P43" s="12">
        <f>$H$1752</f>
        <v/>
      </c>
      <c r="Q43" s="12">
        <f>$I$1752</f>
        <v/>
      </c>
      <c r="R43" s="12">
        <f>$G$1752</f>
        <v/>
      </c>
      <c r="S43" s="12">
        <f>$H$1753</f>
        <v/>
      </c>
      <c r="T43" s="12">
        <f>$I$1753</f>
        <v/>
      </c>
      <c r="U43" s="12">
        <f>$G$1753</f>
        <v/>
      </c>
      <c r="V43" s="12">
        <f>$H$1754</f>
        <v/>
      </c>
      <c r="W43" s="12">
        <f>$I$1754</f>
        <v/>
      </c>
      <c r="X43" s="12">
        <f>$G$1754</f>
        <v/>
      </c>
      <c r="Y43" s="7" t="inlineStr"/>
      <c r="Z43" s="7" t="n">
        <v>1726</v>
      </c>
    </row>
    <row r="44">
      <c r="A44" s="4" t="inlineStr">
        <is>
          <t>RAG R1-R2-R3</t>
        </is>
      </c>
      <c r="B44" s="7" t="inlineStr">
        <is>
          <t>llama3.3:70b</t>
        </is>
      </c>
      <c r="C44" s="7">
        <f>COUNT($B$1800,$C$1800,$D$1800,$E$1800,$F$1800)</f>
        <v/>
      </c>
      <c r="D44" s="7">
        <f>SUM($B$1810:$F$1810)</f>
        <v/>
      </c>
      <c r="E44" s="11">
        <f>IFERROR(100*$D$44/($C$44*36),0)</f>
        <v/>
      </c>
      <c r="F44" s="12">
        <f>IFERROR(1-$D$44/($C$44*36),0)</f>
        <v/>
      </c>
      <c r="G44" s="12">
        <f>$H$1804</f>
        <v/>
      </c>
      <c r="H44" s="12">
        <f>$I$1804</f>
        <v/>
      </c>
      <c r="I44" s="12">
        <f>$G$1804</f>
        <v/>
      </c>
      <c r="J44" s="12">
        <f>$H$1805</f>
        <v/>
      </c>
      <c r="K44" s="12">
        <f>$I$1805</f>
        <v/>
      </c>
      <c r="L44" s="12">
        <f>$G$1805</f>
        <v/>
      </c>
      <c r="M44" s="12">
        <f>$H$1806</f>
        <v/>
      </c>
      <c r="N44" s="12">
        <f>$I$1806</f>
        <v/>
      </c>
      <c r="O44" s="12">
        <f>$G$1806</f>
        <v/>
      </c>
      <c r="P44" s="12">
        <f>$H$1807</f>
        <v/>
      </c>
      <c r="Q44" s="12">
        <f>$I$1807</f>
        <v/>
      </c>
      <c r="R44" s="12">
        <f>$G$1807</f>
        <v/>
      </c>
      <c r="S44" s="12">
        <f>$H$1808</f>
        <v/>
      </c>
      <c r="T44" s="12">
        <f>$I$1808</f>
        <v/>
      </c>
      <c r="U44" s="12">
        <f>$G$1808</f>
        <v/>
      </c>
      <c r="V44" s="12">
        <f>$H$1809</f>
        <v/>
      </c>
      <c r="W44" s="12">
        <f>$I$1809</f>
        <v/>
      </c>
      <c r="X44" s="12">
        <f>$G$1809</f>
        <v/>
      </c>
      <c r="Y44" s="7" t="inlineStr"/>
      <c r="Z44" s="7" t="n">
        <v>1780</v>
      </c>
    </row>
    <row r="45">
      <c r="A45" s="4" t="inlineStr">
        <is>
          <t>RAG R1-R2-R3</t>
        </is>
      </c>
      <c r="B45" s="7" t="inlineStr">
        <is>
          <t>deepseek-r1:14b</t>
        </is>
      </c>
      <c r="C45" s="7">
        <f>COUNT($B$1857,$C$1857,$D$1857,$E$1857,$F$1857)</f>
        <v/>
      </c>
      <c r="D45" s="7">
        <f>SUM($B$1867:$F$1867)</f>
        <v/>
      </c>
      <c r="E45" s="11">
        <f>IFERROR(100*$D$45/($C$45*25),0)</f>
        <v/>
      </c>
      <c r="F45" s="12">
        <f>IFERROR(1-$D$45/($C$45*25),0)</f>
        <v/>
      </c>
      <c r="G45" s="12">
        <f>$H$1861</f>
        <v/>
      </c>
      <c r="H45" s="12">
        <f>$I$1861</f>
        <v/>
      </c>
      <c r="I45" s="12">
        <f>$G$1861</f>
        <v/>
      </c>
      <c r="J45" s="12">
        <f>$H$1862</f>
        <v/>
      </c>
      <c r="K45" s="12">
        <f>$I$1862</f>
        <v/>
      </c>
      <c r="L45" s="12">
        <f>$G$1862</f>
        <v/>
      </c>
      <c r="M45" s="12">
        <f>$H$1863</f>
        <v/>
      </c>
      <c r="N45" s="12">
        <f>$I$1863</f>
        <v/>
      </c>
      <c r="O45" s="12">
        <f>$G$1863</f>
        <v/>
      </c>
      <c r="P45" s="12">
        <f>$H$1864</f>
        <v/>
      </c>
      <c r="Q45" s="12">
        <f>$I$1864</f>
        <v/>
      </c>
      <c r="R45" s="12">
        <f>$G$1864</f>
        <v/>
      </c>
      <c r="S45" s="12">
        <f>$H$1865</f>
        <v/>
      </c>
      <c r="T45" s="12">
        <f>$I$1865</f>
        <v/>
      </c>
      <c r="U45" s="12">
        <f>$G$1865</f>
        <v/>
      </c>
      <c r="V45" s="12">
        <f>$H$1866</f>
        <v/>
      </c>
      <c r="W45" s="12">
        <f>$I$1866</f>
        <v/>
      </c>
      <c r="X45" s="12">
        <f>$G$1866</f>
        <v/>
      </c>
      <c r="Y45" s="7" t="inlineStr"/>
      <c r="Z45" s="7" t="n">
        <v>1838</v>
      </c>
    </row>
    <row r="46">
      <c r="A46" s="4" t="inlineStr">
        <is>
          <t>GraphRAG R1-R2</t>
        </is>
      </c>
      <c r="B46" s="7" t="inlineStr">
        <is>
          <t>gpt4-turbo-preview</t>
        </is>
      </c>
      <c r="C46" s="7">
        <f>COUNT($B$1913,$C$1913,$D$1913,$E$1913,$F$1913)</f>
        <v/>
      </c>
      <c r="D46" s="7">
        <f>SUM($B$1923:$F$1923)</f>
        <v/>
      </c>
      <c r="E46" s="11">
        <f>IFERROR(100*$D$46/($C$46*49),0)</f>
        <v/>
      </c>
      <c r="F46" s="12">
        <f>IFERROR(1-$D$46/($C$46*49),0)</f>
        <v/>
      </c>
      <c r="G46" s="12">
        <f>$H$1917</f>
        <v/>
      </c>
      <c r="H46" s="12">
        <f>$I$1917</f>
        <v/>
      </c>
      <c r="I46" s="12">
        <f>$G$1917</f>
        <v/>
      </c>
      <c r="J46" s="12">
        <f>$H$1918</f>
        <v/>
      </c>
      <c r="K46" s="12">
        <f>$I$1918</f>
        <v/>
      </c>
      <c r="L46" s="12">
        <f>$G$1918</f>
        <v/>
      </c>
      <c r="M46" s="12">
        <f>$H$1919</f>
        <v/>
      </c>
      <c r="N46" s="12">
        <f>$I$1919</f>
        <v/>
      </c>
      <c r="O46" s="12">
        <f>$G$1919</f>
        <v/>
      </c>
      <c r="P46" s="12">
        <f>$H$1920</f>
        <v/>
      </c>
      <c r="Q46" s="12">
        <f>$I$1920</f>
        <v/>
      </c>
      <c r="R46" s="12">
        <f>$G$1920</f>
        <v/>
      </c>
      <c r="S46" s="12">
        <f>$H$1921</f>
        <v/>
      </c>
      <c r="T46" s="12">
        <f>$I$1921</f>
        <v/>
      </c>
      <c r="U46" s="12">
        <f>$G$1921</f>
        <v/>
      </c>
      <c r="V46" s="12">
        <f>$H$1922</f>
        <v/>
      </c>
      <c r="W46" s="12">
        <f>$I$1922</f>
        <v/>
      </c>
      <c r="X46" s="12">
        <f>$G$1922</f>
        <v/>
      </c>
      <c r="Y46" s="7" t="inlineStr"/>
      <c r="Z46" s="7" t="n">
        <v>1892</v>
      </c>
    </row>
    <row r="47">
      <c r="A47" s="4" t="inlineStr">
        <is>
          <t>GraphRAG R1-R2</t>
        </is>
      </c>
      <c r="B47" s="7" t="inlineStr">
        <is>
          <t>gpt4o</t>
        </is>
      </c>
      <c r="C47" s="13" t="n">
        <v>0</v>
      </c>
      <c r="G47" s="7" t="inlineStr">
        <is>
          <t>N/A</t>
        </is>
      </c>
      <c r="H47" s="7" t="inlineStr">
        <is>
          <t>N/A</t>
        </is>
      </c>
      <c r="I47" s="7" t="inlineStr">
        <is>
          <t>N/A</t>
        </is>
      </c>
      <c r="J47" s="7" t="inlineStr">
        <is>
          <t>N/A</t>
        </is>
      </c>
      <c r="K47" s="7" t="inlineStr">
        <is>
          <t>N/A</t>
        </is>
      </c>
      <c r="L47" s="7" t="inlineStr">
        <is>
          <t>N/A</t>
        </is>
      </c>
      <c r="M47" s="7" t="inlineStr">
        <is>
          <t>N/A</t>
        </is>
      </c>
      <c r="N47" s="7" t="inlineStr">
        <is>
          <t>N/A</t>
        </is>
      </c>
      <c r="O47" s="7" t="inlineStr">
        <is>
          <t>N/A</t>
        </is>
      </c>
      <c r="P47" s="7" t="inlineStr">
        <is>
          <t>N/A</t>
        </is>
      </c>
      <c r="Q47" s="7" t="inlineStr">
        <is>
          <t>N/A</t>
        </is>
      </c>
      <c r="R47" s="7" t="inlineStr">
        <is>
          <t>N/A</t>
        </is>
      </c>
      <c r="S47" s="7" t="inlineStr">
        <is>
          <t>N/A</t>
        </is>
      </c>
      <c r="T47" s="7" t="inlineStr">
        <is>
          <t>N/A</t>
        </is>
      </c>
      <c r="U47" s="7" t="inlineStr">
        <is>
          <t>N/A</t>
        </is>
      </c>
      <c r="V47" s="7" t="inlineStr">
        <is>
          <t>N/A</t>
        </is>
      </c>
      <c r="W47" s="7" t="inlineStr">
        <is>
          <t>N/A</t>
        </is>
      </c>
      <c r="X47" s="7" t="inlineStr">
        <is>
          <t>N/A</t>
        </is>
      </c>
      <c r="Y47" s="7" t="inlineStr">
        <is>
          <t>N/A</t>
        </is>
      </c>
    </row>
    <row r="48">
      <c r="A48" s="4" t="inlineStr">
        <is>
          <t>GraphRAG R1-R2</t>
        </is>
      </c>
      <c r="B48" s="7" t="inlineStr">
        <is>
          <t>mixtral:8x22b</t>
        </is>
      </c>
      <c r="C48" s="7">
        <f>COUNT($B$1972,$C$1972,$D$1972,$E$1972,$F$1972)</f>
        <v/>
      </c>
      <c r="D48" s="7">
        <f>SUM($B$1982:$F$1982)</f>
        <v/>
      </c>
      <c r="E48" s="11">
        <f>IFERROR(100*$D$48/($C$48*16),0)</f>
        <v/>
      </c>
      <c r="F48" s="12">
        <f>IFERROR(1-$D$48/($C$48*16),0)</f>
        <v/>
      </c>
      <c r="G48" s="12">
        <f>$H$1976</f>
        <v/>
      </c>
      <c r="H48" s="12">
        <f>$I$1976</f>
        <v/>
      </c>
      <c r="I48" s="12">
        <f>$G$1976</f>
        <v/>
      </c>
      <c r="J48" s="12">
        <f>$H$1977</f>
        <v/>
      </c>
      <c r="K48" s="12">
        <f>$I$1977</f>
        <v/>
      </c>
      <c r="L48" s="12">
        <f>$G$1977</f>
        <v/>
      </c>
      <c r="M48" s="12">
        <f>$H$1978</f>
        <v/>
      </c>
      <c r="N48" s="12">
        <f>$I$1978</f>
        <v/>
      </c>
      <c r="O48" s="12">
        <f>$G$1978</f>
        <v/>
      </c>
      <c r="P48" s="12">
        <f>$H$1979</f>
        <v/>
      </c>
      <c r="Q48" s="12">
        <f>$I$1979</f>
        <v/>
      </c>
      <c r="R48" s="12">
        <f>$G$1979</f>
        <v/>
      </c>
      <c r="S48" s="12">
        <f>$H$1980</f>
        <v/>
      </c>
      <c r="T48" s="12">
        <f>$I$1980</f>
        <v/>
      </c>
      <c r="U48" s="12">
        <f>$G$1980</f>
        <v/>
      </c>
      <c r="V48" s="12">
        <f>$H$1981</f>
        <v/>
      </c>
      <c r="W48" s="12">
        <f>$I$1981</f>
        <v/>
      </c>
      <c r="X48" s="12">
        <f>$G$1981</f>
        <v/>
      </c>
      <c r="Y48" s="7" t="inlineStr"/>
      <c r="Z48" s="7" t="n">
        <v>1954</v>
      </c>
    </row>
    <row r="49">
      <c r="A49" s="4" t="inlineStr">
        <is>
          <t>GraphRAG R1-R2</t>
        </is>
      </c>
      <c r="B49" s="7" t="inlineStr">
        <is>
          <t>llama3.3:70b</t>
        </is>
      </c>
      <c r="C49" s="7">
        <f>COUNT($B$2024,$C$2024,$D$2024,$E$2024,$F$2024)</f>
        <v/>
      </c>
      <c r="D49" s="7">
        <f>SUM($B$2034:$F$2034)</f>
        <v/>
      </c>
      <c r="E49" s="11">
        <f>IFERROR(100*$D$49/($C$49*36),0)</f>
        <v/>
      </c>
      <c r="F49" s="12">
        <f>IFERROR(1-$D$49/($C$49*36),0)</f>
        <v/>
      </c>
      <c r="G49" s="12">
        <f>$H$2028</f>
        <v/>
      </c>
      <c r="H49" s="12">
        <f>$I$2028</f>
        <v/>
      </c>
      <c r="I49" s="12">
        <f>$G$2028</f>
        <v/>
      </c>
      <c r="J49" s="12">
        <f>$H$2029</f>
        <v/>
      </c>
      <c r="K49" s="12">
        <f>$I$2029</f>
        <v/>
      </c>
      <c r="L49" s="12">
        <f>$G$2029</f>
        <v/>
      </c>
      <c r="M49" s="12">
        <f>$H$2030</f>
        <v/>
      </c>
      <c r="N49" s="12">
        <f>$I$2030</f>
        <v/>
      </c>
      <c r="O49" s="12">
        <f>$G$2030</f>
        <v/>
      </c>
      <c r="P49" s="12">
        <f>$H$2031</f>
        <v/>
      </c>
      <c r="Q49" s="12">
        <f>$I$2031</f>
        <v/>
      </c>
      <c r="R49" s="12">
        <f>$G$2031</f>
        <v/>
      </c>
      <c r="S49" s="12">
        <f>$H$2032</f>
        <v/>
      </c>
      <c r="T49" s="12">
        <f>$I$2032</f>
        <v/>
      </c>
      <c r="U49" s="12">
        <f>$G$2032</f>
        <v/>
      </c>
      <c r="V49" s="12">
        <f>$H$2033</f>
        <v/>
      </c>
      <c r="W49" s="12">
        <f>$I$2033</f>
        <v/>
      </c>
      <c r="X49" s="12">
        <f>$G$2033</f>
        <v/>
      </c>
      <c r="Y49" s="7" t="inlineStr"/>
      <c r="Z49" s="7" t="n">
        <v>2004</v>
      </c>
    </row>
    <row r="50">
      <c r="A50" s="4" t="inlineStr">
        <is>
          <t>GraphRAG R1-R2</t>
        </is>
      </c>
      <c r="B50" s="7" t="inlineStr">
        <is>
          <t>deepseek-r1:14b</t>
        </is>
      </c>
      <c r="C50" s="7">
        <f>COUNT($B$2080,$C$2080,$D$2080,$E$2080,$F$2080)</f>
        <v/>
      </c>
      <c r="D50" s="7">
        <f>SUM($B$2090:$F$2090)</f>
        <v/>
      </c>
      <c r="E50" s="11">
        <f>IFERROR(100*$D$50/($C$50*16),0)</f>
        <v/>
      </c>
      <c r="F50" s="12">
        <f>IFERROR(1-$D$50/($C$50*16),0)</f>
        <v/>
      </c>
      <c r="G50" s="12">
        <f>$H$2084</f>
        <v/>
      </c>
      <c r="H50" s="12">
        <f>$I$2084</f>
        <v/>
      </c>
      <c r="I50" s="12">
        <f>$G$2084</f>
        <v/>
      </c>
      <c r="J50" s="12">
        <f>$H$2085</f>
        <v/>
      </c>
      <c r="K50" s="12">
        <f>$I$2085</f>
        <v/>
      </c>
      <c r="L50" s="12">
        <f>$G$2085</f>
        <v/>
      </c>
      <c r="M50" s="12">
        <f>$H$2086</f>
        <v/>
      </c>
      <c r="N50" s="12">
        <f>$I$2086</f>
        <v/>
      </c>
      <c r="O50" s="12">
        <f>$G$2086</f>
        <v/>
      </c>
      <c r="P50" s="12">
        <f>$H$2087</f>
        <v/>
      </c>
      <c r="Q50" s="12">
        <f>$I$2087</f>
        <v/>
      </c>
      <c r="R50" s="12">
        <f>$G$2087</f>
        <v/>
      </c>
      <c r="S50" s="12">
        <f>$H$2088</f>
        <v/>
      </c>
      <c r="T50" s="12">
        <f>$I$2088</f>
        <v/>
      </c>
      <c r="U50" s="12">
        <f>$G$2088</f>
        <v/>
      </c>
      <c r="V50" s="12">
        <f>$H$2089</f>
        <v/>
      </c>
      <c r="W50" s="12">
        <f>$I$2089</f>
        <v/>
      </c>
      <c r="X50" s="12">
        <f>$G$2089</f>
        <v/>
      </c>
      <c r="Y50" s="7" t="inlineStr"/>
      <c r="Z50" s="7" t="n">
        <v>2062</v>
      </c>
    </row>
    <row r="51">
      <c r="A51" s="4" t="inlineStr">
        <is>
          <t>GraphRAG R2-R3</t>
        </is>
      </c>
      <c r="B51" s="7" t="inlineStr">
        <is>
          <t>gpt4-turbo-preview</t>
        </is>
      </c>
      <c r="C51" s="7">
        <f>COUNT($B$2129,$C$2129,$D$2129,$E$2129,$F$2129)</f>
        <v/>
      </c>
      <c r="D51" s="7">
        <f>SUM($B$2139:$F$2139)</f>
        <v/>
      </c>
      <c r="E51" s="11">
        <f>IFERROR(100*$D$51/($C$51*9),0)</f>
        <v/>
      </c>
      <c r="F51" s="12">
        <f>IFERROR(1-$D$51/($C$51*9),0)</f>
        <v/>
      </c>
      <c r="G51" s="12">
        <f>$H$2133</f>
        <v/>
      </c>
      <c r="H51" s="12">
        <f>$I$2133</f>
        <v/>
      </c>
      <c r="I51" s="12">
        <f>$G$2133</f>
        <v/>
      </c>
      <c r="J51" s="12">
        <f>$H$2134</f>
        <v/>
      </c>
      <c r="K51" s="12">
        <f>$I$2134</f>
        <v/>
      </c>
      <c r="L51" s="12">
        <f>$G$2134</f>
        <v/>
      </c>
      <c r="M51" s="12">
        <f>$H$2135</f>
        <v/>
      </c>
      <c r="N51" s="12">
        <f>$I$2135</f>
        <v/>
      </c>
      <c r="O51" s="12">
        <f>$G$2135</f>
        <v/>
      </c>
      <c r="P51" s="12">
        <f>$H$2136</f>
        <v/>
      </c>
      <c r="Q51" s="12">
        <f>$I$2136</f>
        <v/>
      </c>
      <c r="R51" s="12">
        <f>$G$2136</f>
        <v/>
      </c>
      <c r="S51" s="12">
        <f>$H$2137</f>
        <v/>
      </c>
      <c r="T51" s="12">
        <f>$I$2137</f>
        <v/>
      </c>
      <c r="U51" s="12">
        <f>$G$2137</f>
        <v/>
      </c>
      <c r="V51" s="12">
        <f>$H$2138</f>
        <v/>
      </c>
      <c r="W51" s="12">
        <f>$I$2138</f>
        <v/>
      </c>
      <c r="X51" s="12">
        <f>$G$2138</f>
        <v/>
      </c>
      <c r="Y51" s="7" t="inlineStr"/>
      <c r="Z51" s="7" t="n">
        <v>2112</v>
      </c>
    </row>
    <row r="52">
      <c r="A52" s="4" t="inlineStr">
        <is>
          <t>GraphRAG R2-R3</t>
        </is>
      </c>
      <c r="B52" s="7" t="inlineStr">
        <is>
          <t>gpt4o</t>
        </is>
      </c>
      <c r="C52" s="13" t="n">
        <v>0</v>
      </c>
      <c r="G52" s="7" t="inlineStr">
        <is>
          <t>N/A</t>
        </is>
      </c>
      <c r="H52" s="7" t="inlineStr">
        <is>
          <t>N/A</t>
        </is>
      </c>
      <c r="I52" s="7" t="inlineStr">
        <is>
          <t>N/A</t>
        </is>
      </c>
      <c r="J52" s="7" t="inlineStr">
        <is>
          <t>N/A</t>
        </is>
      </c>
      <c r="K52" s="7" t="inlineStr">
        <is>
          <t>N/A</t>
        </is>
      </c>
      <c r="L52" s="7" t="inlineStr">
        <is>
          <t>N/A</t>
        </is>
      </c>
      <c r="M52" s="7" t="inlineStr">
        <is>
          <t>N/A</t>
        </is>
      </c>
      <c r="N52" s="7" t="inlineStr">
        <is>
          <t>N/A</t>
        </is>
      </c>
      <c r="O52" s="7" t="inlineStr">
        <is>
          <t>N/A</t>
        </is>
      </c>
      <c r="P52" s="7" t="inlineStr">
        <is>
          <t>N/A</t>
        </is>
      </c>
      <c r="Q52" s="7" t="inlineStr">
        <is>
          <t>N/A</t>
        </is>
      </c>
      <c r="R52" s="7" t="inlineStr">
        <is>
          <t>N/A</t>
        </is>
      </c>
      <c r="S52" s="7" t="inlineStr">
        <is>
          <t>N/A</t>
        </is>
      </c>
      <c r="T52" s="7" t="inlineStr">
        <is>
          <t>N/A</t>
        </is>
      </c>
      <c r="U52" s="7" t="inlineStr">
        <is>
          <t>N/A</t>
        </is>
      </c>
      <c r="V52" s="7" t="inlineStr">
        <is>
          <t>N/A</t>
        </is>
      </c>
      <c r="W52" s="7" t="inlineStr">
        <is>
          <t>N/A</t>
        </is>
      </c>
      <c r="X52" s="7" t="inlineStr">
        <is>
          <t>N/A</t>
        </is>
      </c>
      <c r="Y52" s="7" t="inlineStr">
        <is>
          <t>N/A</t>
        </is>
      </c>
    </row>
    <row r="53">
      <c r="A53" s="4" t="inlineStr">
        <is>
          <t>GraphRAG R2-R3</t>
        </is>
      </c>
      <c r="B53" s="7" t="inlineStr">
        <is>
          <t>mixtral:8x22b</t>
        </is>
      </c>
      <c r="C53" s="7">
        <f>COUNT($B$2176,$C$2176,$D$2176,$E$2176,$F$2176)</f>
        <v/>
      </c>
      <c r="D53" s="7">
        <f>SUM($B$2186:$F$2186)</f>
        <v/>
      </c>
      <c r="E53" s="11">
        <f>IFERROR(100*$D$53/($C$53*16),0)</f>
        <v/>
      </c>
      <c r="F53" s="12">
        <f>IFERROR(1-$D$53/($C$53*16),0)</f>
        <v/>
      </c>
      <c r="G53" s="12">
        <f>$H$2180</f>
        <v/>
      </c>
      <c r="H53" s="12">
        <f>$I$2180</f>
        <v/>
      </c>
      <c r="I53" s="12">
        <f>$G$2180</f>
        <v/>
      </c>
      <c r="J53" s="12">
        <f>$H$2181</f>
        <v/>
      </c>
      <c r="K53" s="12">
        <f>$I$2181</f>
        <v/>
      </c>
      <c r="L53" s="12">
        <f>$G$2181</f>
        <v/>
      </c>
      <c r="M53" s="12">
        <f>$H$2182</f>
        <v/>
      </c>
      <c r="N53" s="12">
        <f>$I$2182</f>
        <v/>
      </c>
      <c r="O53" s="12">
        <f>$G$2182</f>
        <v/>
      </c>
      <c r="P53" s="12">
        <f>$H$2183</f>
        <v/>
      </c>
      <c r="Q53" s="12">
        <f>$I$2183</f>
        <v/>
      </c>
      <c r="R53" s="12">
        <f>$G$2183</f>
        <v/>
      </c>
      <c r="S53" s="12">
        <f>$H$2184</f>
        <v/>
      </c>
      <c r="T53" s="12">
        <f>$I$2184</f>
        <v/>
      </c>
      <c r="U53" s="12">
        <f>$G$2184</f>
        <v/>
      </c>
      <c r="V53" s="12">
        <f>$H$2185</f>
        <v/>
      </c>
      <c r="W53" s="12">
        <f>$I$2185</f>
        <v/>
      </c>
      <c r="X53" s="12">
        <f>$G$2185</f>
        <v/>
      </c>
      <c r="Y53" s="7" t="inlineStr"/>
      <c r="Z53" s="7" t="n">
        <v>2158</v>
      </c>
    </row>
    <row r="54">
      <c r="A54" s="4" t="inlineStr">
        <is>
          <t>GraphRAG R2-R3</t>
        </is>
      </c>
      <c r="B54" s="7" t="inlineStr">
        <is>
          <t>llama3.3:70b</t>
        </is>
      </c>
      <c r="C54" s="7">
        <f>COUNT($B$2228,$C$2228,$D$2228,$E$2228,$F$2228)</f>
        <v/>
      </c>
      <c r="D54" s="7">
        <f>SUM($B$2238:$F$2238)</f>
        <v/>
      </c>
      <c r="E54" s="11">
        <f>IFERROR(100*$D$54/($C$54*36),0)</f>
        <v/>
      </c>
      <c r="F54" s="12">
        <f>IFERROR(1-$D$54/($C$54*36),0)</f>
        <v/>
      </c>
      <c r="G54" s="12">
        <f>$H$2232</f>
        <v/>
      </c>
      <c r="H54" s="12">
        <f>$I$2232</f>
        <v/>
      </c>
      <c r="I54" s="12">
        <f>$G$2232</f>
        <v/>
      </c>
      <c r="J54" s="12">
        <f>$H$2233</f>
        <v/>
      </c>
      <c r="K54" s="12">
        <f>$I$2233</f>
        <v/>
      </c>
      <c r="L54" s="12">
        <f>$G$2233</f>
        <v/>
      </c>
      <c r="M54" s="12">
        <f>$H$2234</f>
        <v/>
      </c>
      <c r="N54" s="12">
        <f>$I$2234</f>
        <v/>
      </c>
      <c r="O54" s="12">
        <f>$G$2234</f>
        <v/>
      </c>
      <c r="P54" s="12">
        <f>$H$2235</f>
        <v/>
      </c>
      <c r="Q54" s="12">
        <f>$I$2235</f>
        <v/>
      </c>
      <c r="R54" s="12">
        <f>$G$2235</f>
        <v/>
      </c>
      <c r="S54" s="12">
        <f>$H$2236</f>
        <v/>
      </c>
      <c r="T54" s="12">
        <f>$I$2236</f>
        <v/>
      </c>
      <c r="U54" s="12">
        <f>$G$2236</f>
        <v/>
      </c>
      <c r="V54" s="12">
        <f>$H$2237</f>
        <v/>
      </c>
      <c r="W54" s="12">
        <f>$I$2237</f>
        <v/>
      </c>
      <c r="X54" s="12">
        <f>$G$2237</f>
        <v/>
      </c>
      <c r="Y54" s="7" t="inlineStr"/>
      <c r="Z54" s="7" t="n">
        <v>2208</v>
      </c>
    </row>
    <row r="55">
      <c r="A55" s="4" t="inlineStr">
        <is>
          <t>GraphRAG R2-R3</t>
        </is>
      </c>
      <c r="B55" s="7" t="inlineStr">
        <is>
          <t>deepseek-r1:14b</t>
        </is>
      </c>
      <c r="C55" s="7">
        <f>COUNT($B$2286,$C$2286,$D$2286,$E$2286,$F$2286)</f>
        <v/>
      </c>
      <c r="D55" s="7">
        <f>SUM($B$2296:$F$2296)</f>
        <v/>
      </c>
      <c r="E55" s="11">
        <f>IFERROR(100*$D$55/($C$55*36),0)</f>
        <v/>
      </c>
      <c r="F55" s="12">
        <f>IFERROR(1-$D$55/($C$55*36),0)</f>
        <v/>
      </c>
      <c r="G55" s="12">
        <f>$H$2290</f>
        <v/>
      </c>
      <c r="H55" s="12">
        <f>$I$2290</f>
        <v/>
      </c>
      <c r="I55" s="12">
        <f>$G$2290</f>
        <v/>
      </c>
      <c r="J55" s="12">
        <f>$H$2291</f>
        <v/>
      </c>
      <c r="K55" s="12">
        <f>$I$2291</f>
        <v/>
      </c>
      <c r="L55" s="12">
        <f>$G$2291</f>
        <v/>
      </c>
      <c r="M55" s="12">
        <f>$H$2292</f>
        <v/>
      </c>
      <c r="N55" s="12">
        <f>$I$2292</f>
        <v/>
      </c>
      <c r="O55" s="12">
        <f>$G$2292</f>
        <v/>
      </c>
      <c r="P55" s="12">
        <f>$H$2293</f>
        <v/>
      </c>
      <c r="Q55" s="12">
        <f>$I$2293</f>
        <v/>
      </c>
      <c r="R55" s="12">
        <f>$G$2293</f>
        <v/>
      </c>
      <c r="S55" s="12">
        <f>$H$2294</f>
        <v/>
      </c>
      <c r="T55" s="12">
        <f>$I$2294</f>
        <v/>
      </c>
      <c r="U55" s="12">
        <f>$G$2294</f>
        <v/>
      </c>
      <c r="V55" s="12">
        <f>$H$2295</f>
        <v/>
      </c>
      <c r="W55" s="12">
        <f>$I$2295</f>
        <v/>
      </c>
      <c r="X55" s="12">
        <f>$G$2295</f>
        <v/>
      </c>
      <c r="Y55" s="7" t="inlineStr"/>
      <c r="Z55" s="7" t="n">
        <v>2266</v>
      </c>
    </row>
    <row r="58">
      <c r="A58" s="10" t="inlineStr">
        <is>
          <t>Configuration</t>
        </is>
      </c>
      <c r="B58" s="10" t="inlineStr">
        <is>
          <t>gold per-run</t>
        </is>
      </c>
      <c r="C58" s="10" t="inlineStr">
        <is>
          <t>silver per-run</t>
        </is>
      </c>
      <c r="D58" s="10" t="inlineStr">
        <is>
          <t>gold avg-matrix</t>
        </is>
      </c>
      <c r="E58" s="10" t="inlineStr">
        <is>
          <t>silver avg-matrix</t>
        </is>
      </c>
    </row>
    <row r="59">
      <c r="A59" s="4" t="inlineStr">
        <is>
          <t>LLM</t>
        </is>
      </c>
      <c r="B59" s="7">
        <f>IFERROR(INDEX($B$6:$B$10,MATCH(LARGE($P$6:$P$10,1),$P$6:$P$10,0)),"")</f>
        <v/>
      </c>
      <c r="C59" s="7">
        <f>IFERROR(INDEX($B$6:$B$10,MATCH(LARGE($P$6:$P$10,2),$P$6:$P$10,0)),"")</f>
        <v/>
      </c>
      <c r="D59" s="7">
        <f>IFERROR(INDEX($B$6:$B$10,MATCH(LARGE($R$6:$R$10,1),$R$6:$R$10,0)),"")</f>
        <v/>
      </c>
      <c r="E59" s="7">
        <f>IFERROR(INDEX($B$6:$B$10,MATCH(LARGE($R$6:$R$10,2),$R$6:$R$10,0)),"")</f>
        <v/>
      </c>
    </row>
    <row r="60">
      <c r="A60" s="4" t="inlineStr">
        <is>
          <t>RAG R1</t>
        </is>
      </c>
      <c r="B60" s="7">
        <f>IFERROR(INDEX($B$11:$B$15,MATCH(LARGE($P$11:$P$15,1),$P$11:$P$15,0)),"")</f>
        <v/>
      </c>
      <c r="C60" s="7">
        <f>IFERROR(INDEX($B$11:$B$15,MATCH(LARGE($P$11:$P$15,2),$P$11:$P$15,0)),"")</f>
        <v/>
      </c>
      <c r="D60" s="7">
        <f>IFERROR(INDEX($B$11:$B$15,MATCH(LARGE($R$11:$R$15,1),$R$11:$R$15,0)),"")</f>
        <v/>
      </c>
      <c r="E60" s="7">
        <f>IFERROR(INDEX($B$11:$B$15,MATCH(LARGE($R$11:$R$15,2),$R$11:$R$15,0)),"")</f>
        <v/>
      </c>
    </row>
    <row r="61">
      <c r="A61" s="4" t="inlineStr">
        <is>
          <t>RAG R2</t>
        </is>
      </c>
      <c r="B61" s="7">
        <f>IFERROR(INDEX($B$16:$B$20,MATCH(LARGE($P$16:$P$20,1),$P$16:$P$20,0)),"")</f>
        <v/>
      </c>
      <c r="C61" s="7">
        <f>IFERROR(INDEX($B$16:$B$20,MATCH(LARGE($P$16:$P$20,2),$P$16:$P$20,0)),"")</f>
        <v/>
      </c>
      <c r="D61" s="7">
        <f>IFERROR(INDEX($B$16:$B$20,MATCH(LARGE($R$16:$R$20,1),$R$16:$R$20,0)),"")</f>
        <v/>
      </c>
      <c r="E61" s="7">
        <f>IFERROR(INDEX($B$16:$B$20,MATCH(LARGE($R$16:$R$20,2),$R$16:$R$20,0)),"")</f>
        <v/>
      </c>
    </row>
    <row r="62">
      <c r="A62" s="4" t="inlineStr">
        <is>
          <t>RAG R3</t>
        </is>
      </c>
      <c r="B62" s="7">
        <f>IFERROR(INDEX($B$21:$B$25,MATCH(LARGE($P$21:$P$25,1),$P$21:$P$25,0)),"")</f>
        <v/>
      </c>
      <c r="C62" s="7">
        <f>IFERROR(INDEX($B$21:$B$25,MATCH(LARGE($P$21:$P$25,2),$P$21:$P$25,0)),"")</f>
        <v/>
      </c>
      <c r="D62" s="7">
        <f>IFERROR(INDEX($B$21:$B$25,MATCH(LARGE($R$21:$R$25,1),$R$21:$R$25,0)),"")</f>
        <v/>
      </c>
      <c r="E62" s="7">
        <f>IFERROR(INDEX($B$21:$B$25,MATCH(LARGE($R$21:$R$25,2),$R$21:$R$25,0)),"")</f>
        <v/>
      </c>
    </row>
    <row r="63">
      <c r="A63" s="4" t="inlineStr">
        <is>
          <t>RAG R1-R2</t>
        </is>
      </c>
      <c r="B63" s="7">
        <f>IFERROR(INDEX($B$26:$B$30,MATCH(LARGE($P$26:$P$30,1),$P$26:$P$30,0)),"")</f>
        <v/>
      </c>
      <c r="C63" s="7">
        <f>IFERROR(INDEX($B$26:$B$30,MATCH(LARGE($P$26:$P$30,2),$P$26:$P$30,0)),"")</f>
        <v/>
      </c>
      <c r="D63" s="7">
        <f>IFERROR(INDEX($B$26:$B$30,MATCH(LARGE($R$26:$R$30,1),$R$26:$R$30,0)),"")</f>
        <v/>
      </c>
      <c r="E63" s="7">
        <f>IFERROR(INDEX($B$26:$B$30,MATCH(LARGE($R$26:$R$30,2),$R$26:$R$30,0)),"")</f>
        <v/>
      </c>
    </row>
    <row r="64">
      <c r="A64" s="4" t="inlineStr">
        <is>
          <t>RAG R1-R3</t>
        </is>
      </c>
      <c r="B64" s="7">
        <f>IFERROR(INDEX($B$31:$B$35,MATCH(LARGE($P$31:$P$35,1),$P$31:$P$35,0)),"")</f>
        <v/>
      </c>
      <c r="C64" s="7">
        <f>IFERROR(INDEX($B$31:$B$35,MATCH(LARGE($P$31:$P$35,2),$P$31:$P$35,0)),"")</f>
        <v/>
      </c>
      <c r="D64" s="7">
        <f>IFERROR(INDEX($B$31:$B$35,MATCH(LARGE($R$31:$R$35,1),$R$31:$R$35,0)),"")</f>
        <v/>
      </c>
      <c r="E64" s="7">
        <f>IFERROR(INDEX($B$31:$B$35,MATCH(LARGE($R$31:$R$35,2),$R$31:$R$35,0)),"")</f>
        <v/>
      </c>
    </row>
    <row r="65">
      <c r="A65" s="4" t="inlineStr">
        <is>
          <t>RAG R2-R3</t>
        </is>
      </c>
      <c r="B65" s="7">
        <f>IFERROR(INDEX($B$36:$B$40,MATCH(LARGE($P$36:$P$40,1),$P$36:$P$40,0)),"")</f>
        <v/>
      </c>
      <c r="C65" s="7">
        <f>IFERROR(INDEX($B$36:$B$40,MATCH(LARGE($P$36:$P$40,2),$P$36:$P$40,0)),"")</f>
        <v/>
      </c>
      <c r="D65" s="7">
        <f>IFERROR(INDEX($B$36:$B$40,MATCH(LARGE($R$36:$R$40,1),$R$36:$R$40,0)),"")</f>
        <v/>
      </c>
      <c r="E65" s="7">
        <f>IFERROR(INDEX($B$36:$B$40,MATCH(LARGE($R$36:$R$40,2),$R$36:$R$40,0)),"")</f>
        <v/>
      </c>
    </row>
    <row r="66">
      <c r="A66" s="4" t="inlineStr">
        <is>
          <t>RAG R1-R2-R3</t>
        </is>
      </c>
      <c r="B66" s="7">
        <f>IFERROR(INDEX($B$41:$B$45,MATCH(LARGE($P$41:$P$45,1),$P$41:$P$45,0)),"")</f>
        <v/>
      </c>
      <c r="C66" s="7">
        <f>IFERROR(INDEX($B$41:$B$45,MATCH(LARGE($P$41:$P$45,2),$P$41:$P$45,0)),"")</f>
        <v/>
      </c>
      <c r="D66" s="7">
        <f>IFERROR(INDEX($B$41:$B$45,MATCH(LARGE($R$41:$R$45,1),$R$41:$R$45,0)),"")</f>
        <v/>
      </c>
      <c r="E66" s="7">
        <f>IFERROR(INDEX($B$41:$B$45,MATCH(LARGE($R$41:$R$45,2),$R$41:$R$45,0)),"")</f>
        <v/>
      </c>
    </row>
    <row r="67">
      <c r="A67" s="4" t="inlineStr">
        <is>
          <t>GraphRAG R1-R2</t>
        </is>
      </c>
      <c r="B67" s="7">
        <f>IFERROR(INDEX($B$46:$B$50,MATCH(LARGE($P$46:$P$50,1),$P$46:$P$50,0)),"")</f>
        <v/>
      </c>
      <c r="C67" s="7">
        <f>IFERROR(INDEX($B$46:$B$50,MATCH(LARGE($P$46:$P$50,2),$P$46:$P$50,0)),"")</f>
        <v/>
      </c>
      <c r="D67" s="7">
        <f>IFERROR(INDEX($B$46:$B$50,MATCH(LARGE($R$46:$R$50,1),$R$46:$R$50,0)),"")</f>
        <v/>
      </c>
      <c r="E67" s="7">
        <f>IFERROR(INDEX($B$46:$B$50,MATCH(LARGE($R$46:$R$50,2),$R$46:$R$50,0)),"")</f>
        <v/>
      </c>
    </row>
    <row r="68">
      <c r="A68" s="4" t="inlineStr">
        <is>
          <t>GraphRAG R2-R3</t>
        </is>
      </c>
      <c r="B68" s="7">
        <f>IFERROR(INDEX($B$51:$B$55,MATCH(LARGE($P$51:$P$55,1),$P$51:$P$55,0)),"")</f>
        <v/>
      </c>
      <c r="C68" s="7">
        <f>IFERROR(INDEX($B$51:$B$55,MATCH(LARGE($P$51:$P$55,2),$P$51:$P$55,0)),"")</f>
        <v/>
      </c>
      <c r="D68" s="7">
        <f>IFERROR(INDEX($B$51:$B$55,MATCH(LARGE($R$51:$R$55,1),$R$51:$R$55,0)),"")</f>
        <v/>
      </c>
      <c r="E68" s="7">
        <f>IFERROR(INDEX($B$51:$B$55,MATCH(LARGE($R$51:$R$55,2),$R$51:$R$55,0)),"")</f>
        <v/>
      </c>
    </row>
    <row r="70">
      <c r="A70" t="inlineStr">
        <is>
          <t>Ties: Excel's MATCH returns the first model in column order; a tie for gold or silver therefore shows one model only.</t>
        </is>
      </c>
    </row>
    <row r="72" ht="16" customHeight="1">
      <c r="A72" s="14" t="inlineStr">
        <is>
          <t>LLM | gpt4-turbo-preview</t>
        </is>
      </c>
      <c r="B72" s="9" t="inlineStr">
        <is>
          <t>run 1 (raw, pasted)</t>
        </is>
      </c>
      <c r="J72" s="9" t="inlineStr">
        <is>
          <t>run 2 (raw, pasted)</t>
        </is>
      </c>
      <c r="R72" s="9" t="inlineStr">
        <is>
          <t>run 3 (raw, pasted)</t>
        </is>
      </c>
      <c r="Z72" s="9" t="inlineStr">
        <is>
          <t>run 4 (raw, pasted)</t>
        </is>
      </c>
      <c r="AH72" s="9" t="inlineStr">
        <is>
          <t>run 5 (raw, pasted)</t>
        </is>
      </c>
      <c r="AP72" s="9" t="inlineStr">
        <is>
          <t>archived component mapping</t>
        </is>
      </c>
    </row>
    <row r="73" ht="60" customHeight="1">
      <c r="B73" s="15" t="inlineStr">
        <is>
          <t>Motor</t>
        </is>
      </c>
      <c r="C73" s="15" t="inlineStr">
        <is>
          <t>Gear System</t>
        </is>
      </c>
      <c r="D73" s="15" t="inlineStr">
        <is>
          <t>Chuck</t>
        </is>
      </c>
      <c r="E73" s="15" t="inlineStr">
        <is>
          <t>Battery</t>
        </is>
      </c>
      <c r="F73" s="15" t="inlineStr">
        <is>
          <t>Switch</t>
        </is>
      </c>
      <c r="G73" s="15" t="inlineStr">
        <is>
          <t>Housing</t>
        </is>
      </c>
      <c r="H73" s="15" t="inlineStr">
        <is>
          <t>Control Circuitry</t>
        </is>
      </c>
      <c r="J73" s="15" t="inlineStr">
        <is>
          <t>Motor</t>
        </is>
      </c>
      <c r="K73" s="15" t="inlineStr">
        <is>
          <t>Gear System</t>
        </is>
      </c>
      <c r="L73" s="15" t="inlineStr">
        <is>
          <t>Chuck</t>
        </is>
      </c>
      <c r="M73" s="15" t="inlineStr">
        <is>
          <t>Battery</t>
        </is>
      </c>
      <c r="N73" s="15" t="inlineStr">
        <is>
          <t>Switch</t>
        </is>
      </c>
      <c r="O73" s="15" t="inlineStr">
        <is>
          <t>Housing</t>
        </is>
      </c>
      <c r="P73" s="15" t="inlineStr">
        <is>
          <t>Control Circuitry</t>
        </is>
      </c>
      <c r="R73" s="15" t="inlineStr">
        <is>
          <t>Motor</t>
        </is>
      </c>
      <c r="S73" s="15" t="inlineStr">
        <is>
          <t>Gear System</t>
        </is>
      </c>
      <c r="T73" s="15" t="inlineStr">
        <is>
          <t>Chuck</t>
        </is>
      </c>
      <c r="U73" s="15" t="inlineStr">
        <is>
          <t>Battery</t>
        </is>
      </c>
      <c r="V73" s="15" t="inlineStr">
        <is>
          <t>Switch</t>
        </is>
      </c>
      <c r="W73" s="15" t="inlineStr">
        <is>
          <t>Housing</t>
        </is>
      </c>
      <c r="X73" s="15" t="inlineStr">
        <is>
          <t>Control Circuitry</t>
        </is>
      </c>
      <c r="Z73" s="15" t="inlineStr">
        <is>
          <t>Motor</t>
        </is>
      </c>
      <c r="AA73" s="15" t="inlineStr">
        <is>
          <t>Gear System</t>
        </is>
      </c>
      <c r="AB73" s="15" t="inlineStr">
        <is>
          <t>Chuck</t>
        </is>
      </c>
      <c r="AC73" s="15" t="inlineStr">
        <is>
          <t>Battery</t>
        </is>
      </c>
      <c r="AD73" s="15" t="inlineStr">
        <is>
          <t>Switch</t>
        </is>
      </c>
      <c r="AE73" s="15" t="inlineStr">
        <is>
          <t>Housing</t>
        </is>
      </c>
      <c r="AF73" s="15" t="inlineStr">
        <is>
          <t>Control Circuitry</t>
        </is>
      </c>
      <c r="AH73" s="15" t="inlineStr">
        <is>
          <t>Motor</t>
        </is>
      </c>
      <c r="AI73" s="15" t="inlineStr">
        <is>
          <t>Gear System</t>
        </is>
      </c>
      <c r="AJ73" s="15" t="inlineStr">
        <is>
          <t>Chuck</t>
        </is>
      </c>
      <c r="AK73" s="15" t="inlineStr">
        <is>
          <t>Battery</t>
        </is>
      </c>
      <c r="AL73" s="15" t="inlineStr">
        <is>
          <t>Switch</t>
        </is>
      </c>
      <c r="AM73" s="15" t="inlineStr">
        <is>
          <t>Housing</t>
        </is>
      </c>
      <c r="AN73" s="15" t="inlineStr">
        <is>
          <t>Control Circuitry</t>
        </is>
      </c>
      <c r="AP73" s="3" t="inlineStr">
        <is>
          <t>Ground truth component</t>
        </is>
      </c>
      <c r="AQ73" s="3" t="inlineStr">
        <is>
          <t>Matched predicted component</t>
        </is>
      </c>
    </row>
    <row r="74">
      <c r="A74" s="3" t="inlineStr">
        <is>
          <t>Motor</t>
        </is>
      </c>
      <c r="B74" s="8" t="n">
        <v>1</v>
      </c>
      <c r="C74" s="8" t="n">
        <v>1</v>
      </c>
      <c r="D74" s="8" t="n">
        <v>0</v>
      </c>
      <c r="E74" s="8" t="n">
        <v>1</v>
      </c>
      <c r="F74" s="8" t="n">
        <v>1</v>
      </c>
      <c r="G74" s="8" t="n">
        <v>1</v>
      </c>
      <c r="H74" s="8" t="n">
        <v>1</v>
      </c>
      <c r="J74" s="8" t="n">
        <v>1</v>
      </c>
      <c r="K74" s="8" t="n">
        <v>1</v>
      </c>
      <c r="L74" s="8" t="n">
        <v>0</v>
      </c>
      <c r="M74" s="8" t="n">
        <v>1</v>
      </c>
      <c r="N74" s="8" t="n">
        <v>1</v>
      </c>
      <c r="O74" s="8" t="n">
        <v>1</v>
      </c>
      <c r="P74" s="8" t="n">
        <v>1</v>
      </c>
      <c r="R74" s="8" t="n">
        <v>1</v>
      </c>
      <c r="S74" s="8" t="n">
        <v>1</v>
      </c>
      <c r="T74" s="8" t="n">
        <v>0</v>
      </c>
      <c r="U74" s="8" t="n">
        <v>1</v>
      </c>
      <c r="V74" s="8" t="n">
        <v>1</v>
      </c>
      <c r="W74" s="8" t="n">
        <v>1</v>
      </c>
      <c r="X74" s="8" t="n">
        <v>1</v>
      </c>
      <c r="Z74" s="8" t="n">
        <v>1</v>
      </c>
      <c r="AA74" s="8" t="n">
        <v>1</v>
      </c>
      <c r="AB74" s="8" t="n">
        <v>0</v>
      </c>
      <c r="AC74" s="8" t="n">
        <v>1</v>
      </c>
      <c r="AD74" s="8" t="n">
        <v>1</v>
      </c>
      <c r="AE74" s="8" t="n">
        <v>1</v>
      </c>
      <c r="AF74" s="8" t="n">
        <v>1</v>
      </c>
      <c r="AH74" s="8" t="n">
        <v>1</v>
      </c>
      <c r="AI74" s="8" t="n">
        <v>1</v>
      </c>
      <c r="AJ74" s="8" t="n">
        <v>0</v>
      </c>
      <c r="AK74" s="8" t="n">
        <v>1</v>
      </c>
      <c r="AL74" s="8" t="n">
        <v>1</v>
      </c>
      <c r="AM74" s="8" t="n">
        <v>1</v>
      </c>
      <c r="AN74" s="8" t="n">
        <v>1</v>
      </c>
      <c r="AP74" s="3" t="inlineStr">
        <is>
          <t>Bit</t>
        </is>
      </c>
      <c r="AQ74" s="3" t="inlineStr">
        <is>
          <t>Chuck</t>
        </is>
      </c>
    </row>
    <row r="75">
      <c r="A75" s="3" t="inlineStr">
        <is>
          <t>Gear System</t>
        </is>
      </c>
      <c r="B75" s="8" t="n">
        <v>1</v>
      </c>
      <c r="C75" s="8" t="n">
        <v>1</v>
      </c>
      <c r="D75" s="8" t="n">
        <v>0</v>
      </c>
      <c r="E75" s="8" t="n">
        <v>0</v>
      </c>
      <c r="F75" s="8" t="n">
        <v>0</v>
      </c>
      <c r="G75" s="8" t="n">
        <v>1</v>
      </c>
      <c r="H75" s="8" t="n">
        <v>1</v>
      </c>
      <c r="J75" s="8" t="n">
        <v>1</v>
      </c>
      <c r="K75" s="8" t="n">
        <v>1</v>
      </c>
      <c r="L75" s="8" t="n">
        <v>1</v>
      </c>
      <c r="M75" s="8" t="n">
        <v>0</v>
      </c>
      <c r="N75" s="8" t="n">
        <v>0</v>
      </c>
      <c r="O75" s="8" t="n">
        <v>1</v>
      </c>
      <c r="P75" s="8" t="n">
        <v>0</v>
      </c>
      <c r="R75" s="8" t="n">
        <v>1</v>
      </c>
      <c r="S75" s="8" t="n">
        <v>1</v>
      </c>
      <c r="T75" s="8" t="n">
        <v>1</v>
      </c>
      <c r="U75" s="8" t="n">
        <v>0</v>
      </c>
      <c r="V75" s="8" t="n">
        <v>0</v>
      </c>
      <c r="W75" s="8" t="n">
        <v>1</v>
      </c>
      <c r="X75" s="8" t="n">
        <v>0</v>
      </c>
      <c r="Z75" s="8" t="n">
        <v>1</v>
      </c>
      <c r="AA75" s="8" t="n">
        <v>1</v>
      </c>
      <c r="AB75" s="8" t="n">
        <v>1</v>
      </c>
      <c r="AC75" s="8" t="n">
        <v>0</v>
      </c>
      <c r="AD75" s="8" t="n">
        <v>0</v>
      </c>
      <c r="AE75" s="8" t="n">
        <v>1</v>
      </c>
      <c r="AF75" s="8" t="n">
        <v>1</v>
      </c>
      <c r="AH75" s="8" t="n">
        <v>1</v>
      </c>
      <c r="AI75" s="8" t="n">
        <v>1</v>
      </c>
      <c r="AJ75" s="8" t="n">
        <v>1</v>
      </c>
      <c r="AK75" s="8" t="n">
        <v>0</v>
      </c>
      <c r="AL75" s="8" t="n">
        <v>0</v>
      </c>
      <c r="AM75" s="8" t="n">
        <v>1</v>
      </c>
      <c r="AN75" s="8" t="n">
        <v>0</v>
      </c>
      <c r="AP75" s="3" t="inlineStr">
        <is>
          <t>Transmission</t>
        </is>
      </c>
      <c r="AQ75" s="3" t="inlineStr">
        <is>
          <t>Gear System</t>
        </is>
      </c>
    </row>
    <row r="76">
      <c r="A76" s="3" t="inlineStr">
        <is>
          <t>Chuck</t>
        </is>
      </c>
      <c r="B76" s="8" t="n">
        <v>0</v>
      </c>
      <c r="C76" s="8" t="n">
        <v>0</v>
      </c>
      <c r="D76" s="8" t="n">
        <v>1</v>
      </c>
      <c r="E76" s="8" t="n">
        <v>0</v>
      </c>
      <c r="F76" s="8" t="n">
        <v>0</v>
      </c>
      <c r="G76" s="8" t="n">
        <v>1</v>
      </c>
      <c r="H76" s="8" t="n">
        <v>0</v>
      </c>
      <c r="J76" s="8" t="n">
        <v>0</v>
      </c>
      <c r="K76" s="8" t="n">
        <v>1</v>
      </c>
      <c r="L76" s="8" t="n">
        <v>1</v>
      </c>
      <c r="M76" s="8" t="n">
        <v>0</v>
      </c>
      <c r="N76" s="8" t="n">
        <v>0</v>
      </c>
      <c r="O76" s="8" t="n">
        <v>1</v>
      </c>
      <c r="P76" s="8" t="n">
        <v>0</v>
      </c>
      <c r="R76" s="8" t="n">
        <v>0</v>
      </c>
      <c r="S76" s="8" t="n">
        <v>1</v>
      </c>
      <c r="T76" s="8" t="n">
        <v>1</v>
      </c>
      <c r="U76" s="8" t="n">
        <v>0</v>
      </c>
      <c r="V76" s="8" t="n">
        <v>0</v>
      </c>
      <c r="W76" s="8" t="n">
        <v>1</v>
      </c>
      <c r="X76" s="8" t="n">
        <v>0</v>
      </c>
      <c r="Z76" s="8" t="n">
        <v>0</v>
      </c>
      <c r="AA76" s="8" t="n">
        <v>1</v>
      </c>
      <c r="AB76" s="8" t="n">
        <v>1</v>
      </c>
      <c r="AC76" s="8" t="n">
        <v>0</v>
      </c>
      <c r="AD76" s="8" t="n">
        <v>0</v>
      </c>
      <c r="AE76" s="8" t="n">
        <v>1</v>
      </c>
      <c r="AF76" s="8" t="n">
        <v>0</v>
      </c>
      <c r="AH76" s="8" t="n">
        <v>0</v>
      </c>
      <c r="AI76" s="8" t="n">
        <v>1</v>
      </c>
      <c r="AJ76" s="8" t="n">
        <v>1</v>
      </c>
      <c r="AK76" s="8" t="n">
        <v>0</v>
      </c>
      <c r="AL76" s="8" t="n">
        <v>0</v>
      </c>
      <c r="AM76" s="8" t="n">
        <v>1</v>
      </c>
      <c r="AN76" s="8" t="n">
        <v>0</v>
      </c>
      <c r="AP76" s="3" t="inlineStr">
        <is>
          <t>Motor</t>
        </is>
      </c>
      <c r="AQ76" s="3" t="inlineStr">
        <is>
          <t>Motor</t>
        </is>
      </c>
    </row>
    <row r="77">
      <c r="A77" s="3" t="inlineStr">
        <is>
          <t>Battery</t>
        </is>
      </c>
      <c r="B77" s="8" t="n">
        <v>1</v>
      </c>
      <c r="C77" s="8" t="n">
        <v>0</v>
      </c>
      <c r="D77" s="8" t="n">
        <v>0</v>
      </c>
      <c r="E77" s="8" t="n">
        <v>1</v>
      </c>
      <c r="F77" s="8" t="n">
        <v>1</v>
      </c>
      <c r="G77" s="8" t="n">
        <v>1</v>
      </c>
      <c r="H77" s="8" t="n">
        <v>1</v>
      </c>
      <c r="J77" s="8" t="n">
        <v>1</v>
      </c>
      <c r="K77" s="8" t="n">
        <v>0</v>
      </c>
      <c r="L77" s="8" t="n">
        <v>0</v>
      </c>
      <c r="M77" s="8" t="n">
        <v>1</v>
      </c>
      <c r="N77" s="8" t="n">
        <v>1</v>
      </c>
      <c r="O77" s="8" t="n">
        <v>1</v>
      </c>
      <c r="P77" s="8" t="n">
        <v>1</v>
      </c>
      <c r="R77" s="8" t="n">
        <v>1</v>
      </c>
      <c r="S77" s="8" t="n">
        <v>0</v>
      </c>
      <c r="T77" s="8" t="n">
        <v>0</v>
      </c>
      <c r="U77" s="8" t="n">
        <v>1</v>
      </c>
      <c r="V77" s="8" t="n">
        <v>1</v>
      </c>
      <c r="W77" s="8" t="n">
        <v>1</v>
      </c>
      <c r="X77" s="8" t="n">
        <v>1</v>
      </c>
      <c r="Z77" s="8" t="n">
        <v>1</v>
      </c>
      <c r="AA77" s="8" t="n">
        <v>0</v>
      </c>
      <c r="AB77" s="8" t="n">
        <v>0</v>
      </c>
      <c r="AC77" s="8" t="n">
        <v>1</v>
      </c>
      <c r="AD77" s="8" t="n">
        <v>1</v>
      </c>
      <c r="AE77" s="8" t="n">
        <v>1</v>
      </c>
      <c r="AF77" s="8" t="n">
        <v>1</v>
      </c>
      <c r="AH77" s="8" t="n">
        <v>1</v>
      </c>
      <c r="AI77" s="8" t="n">
        <v>0</v>
      </c>
      <c r="AJ77" s="8" t="n">
        <v>0</v>
      </c>
      <c r="AK77" s="8" t="n">
        <v>1</v>
      </c>
      <c r="AL77" s="8" t="n">
        <v>1</v>
      </c>
      <c r="AM77" s="8" t="n">
        <v>1</v>
      </c>
      <c r="AN77" s="8" t="n">
        <v>1</v>
      </c>
      <c r="AP77" s="3" t="inlineStr">
        <is>
          <t>Electrical System</t>
        </is>
      </c>
      <c r="AQ77" s="3" t="inlineStr">
        <is>
          <t>Control Circuitry</t>
        </is>
      </c>
    </row>
    <row r="78">
      <c r="A78" s="3" t="inlineStr">
        <is>
          <t>Switch</t>
        </is>
      </c>
      <c r="B78" s="8" t="n">
        <v>1</v>
      </c>
      <c r="C78" s="8" t="n">
        <v>0</v>
      </c>
      <c r="D78" s="8" t="n">
        <v>0</v>
      </c>
      <c r="E78" s="8" t="n">
        <v>1</v>
      </c>
      <c r="F78" s="8" t="n">
        <v>1</v>
      </c>
      <c r="G78" s="8" t="n">
        <v>1</v>
      </c>
      <c r="H78" s="8" t="n">
        <v>1</v>
      </c>
      <c r="J78" s="8" t="n">
        <v>1</v>
      </c>
      <c r="K78" s="8" t="n">
        <v>0</v>
      </c>
      <c r="L78" s="8" t="n">
        <v>0</v>
      </c>
      <c r="M78" s="8" t="n">
        <v>1</v>
      </c>
      <c r="N78" s="8" t="n">
        <v>1</v>
      </c>
      <c r="O78" s="8" t="n">
        <v>1</v>
      </c>
      <c r="P78" s="8" t="n">
        <v>1</v>
      </c>
      <c r="R78" s="8" t="n">
        <v>1</v>
      </c>
      <c r="S78" s="8" t="n">
        <v>0</v>
      </c>
      <c r="T78" s="8" t="n">
        <v>0</v>
      </c>
      <c r="U78" s="8" t="n">
        <v>1</v>
      </c>
      <c r="V78" s="8" t="n">
        <v>1</v>
      </c>
      <c r="W78" s="8" t="n">
        <v>1</v>
      </c>
      <c r="X78" s="8" t="n">
        <v>1</v>
      </c>
      <c r="Z78" s="8" t="n">
        <v>1</v>
      </c>
      <c r="AA78" s="8" t="n">
        <v>0</v>
      </c>
      <c r="AB78" s="8" t="n">
        <v>0</v>
      </c>
      <c r="AC78" s="8" t="n">
        <v>1</v>
      </c>
      <c r="AD78" s="8" t="n">
        <v>1</v>
      </c>
      <c r="AE78" s="8" t="n">
        <v>1</v>
      </c>
      <c r="AF78" s="8" t="n">
        <v>1</v>
      </c>
      <c r="AH78" s="8" t="n">
        <v>1</v>
      </c>
      <c r="AI78" s="8" t="n">
        <v>0</v>
      </c>
      <c r="AJ78" s="8" t="n">
        <v>0</v>
      </c>
      <c r="AK78" s="8" t="n">
        <v>1</v>
      </c>
      <c r="AL78" s="8" t="n">
        <v>1</v>
      </c>
      <c r="AM78" s="8" t="n">
        <v>1</v>
      </c>
      <c r="AN78" s="8" t="n">
        <v>1</v>
      </c>
      <c r="AP78" s="3" t="inlineStr">
        <is>
          <t>Battery Holder</t>
        </is>
      </c>
      <c r="AQ78" s="3" t="inlineStr">
        <is>
          <t>Battery</t>
        </is>
      </c>
    </row>
    <row r="79">
      <c r="A79" s="3" t="inlineStr">
        <is>
          <t>Housing</t>
        </is>
      </c>
      <c r="B79" s="8" t="n">
        <v>1</v>
      </c>
      <c r="C79" s="8" t="n">
        <v>1</v>
      </c>
      <c r="D79" s="8" t="n">
        <v>1</v>
      </c>
      <c r="E79" s="8" t="n">
        <v>1</v>
      </c>
      <c r="F79" s="8" t="n">
        <v>1</v>
      </c>
      <c r="G79" s="8" t="n">
        <v>1</v>
      </c>
      <c r="H79" s="8" t="n">
        <v>1</v>
      </c>
      <c r="J79" s="8" t="n">
        <v>1</v>
      </c>
      <c r="K79" s="8" t="n">
        <v>1</v>
      </c>
      <c r="L79" s="8" t="n">
        <v>1</v>
      </c>
      <c r="M79" s="8" t="n">
        <v>1</v>
      </c>
      <c r="N79" s="8" t="n">
        <v>1</v>
      </c>
      <c r="O79" s="8" t="n">
        <v>1</v>
      </c>
      <c r="P79" s="8" t="n">
        <v>1</v>
      </c>
      <c r="R79" s="8" t="n">
        <v>1</v>
      </c>
      <c r="S79" s="8" t="n">
        <v>1</v>
      </c>
      <c r="T79" s="8" t="n">
        <v>1</v>
      </c>
      <c r="U79" s="8" t="n">
        <v>1</v>
      </c>
      <c r="V79" s="8" t="n">
        <v>1</v>
      </c>
      <c r="W79" s="8" t="n">
        <v>1</v>
      </c>
      <c r="X79" s="8" t="n">
        <v>1</v>
      </c>
      <c r="Z79" s="8" t="n">
        <v>1</v>
      </c>
      <c r="AA79" s="8" t="n">
        <v>1</v>
      </c>
      <c r="AB79" s="8" t="n">
        <v>1</v>
      </c>
      <c r="AC79" s="8" t="n">
        <v>1</v>
      </c>
      <c r="AD79" s="8" t="n">
        <v>1</v>
      </c>
      <c r="AE79" s="8" t="n">
        <v>1</v>
      </c>
      <c r="AF79" s="8" t="n">
        <v>1</v>
      </c>
      <c r="AH79" s="8" t="n">
        <v>1</v>
      </c>
      <c r="AI79" s="8" t="n">
        <v>1</v>
      </c>
      <c r="AJ79" s="8" t="n">
        <v>1</v>
      </c>
      <c r="AK79" s="8" t="n">
        <v>1</v>
      </c>
      <c r="AL79" s="8" t="n">
        <v>1</v>
      </c>
      <c r="AM79" s="8" t="n">
        <v>1</v>
      </c>
      <c r="AN79" s="8" t="n">
        <v>1</v>
      </c>
      <c r="AP79" s="3" t="inlineStr">
        <is>
          <t>Housing</t>
        </is>
      </c>
      <c r="AQ79" s="3" t="inlineStr">
        <is>
          <t>Housing</t>
        </is>
      </c>
    </row>
    <row r="80">
      <c r="A80" s="3" t="inlineStr">
        <is>
          <t>Control Circuitry</t>
        </is>
      </c>
      <c r="B80" s="8" t="n">
        <v>1</v>
      </c>
      <c r="C80" s="8" t="n">
        <v>1</v>
      </c>
      <c r="D80" s="8" t="n">
        <v>0</v>
      </c>
      <c r="E80" s="8" t="n">
        <v>1</v>
      </c>
      <c r="F80" s="8" t="n">
        <v>1</v>
      </c>
      <c r="G80" s="8" t="n">
        <v>1</v>
      </c>
      <c r="H80" s="8" t="n">
        <v>1</v>
      </c>
      <c r="J80" s="8" t="n">
        <v>1</v>
      </c>
      <c r="K80" s="8" t="n">
        <v>0</v>
      </c>
      <c r="L80" s="8" t="n">
        <v>0</v>
      </c>
      <c r="M80" s="8" t="n">
        <v>1</v>
      </c>
      <c r="N80" s="8" t="n">
        <v>1</v>
      </c>
      <c r="O80" s="8" t="n">
        <v>1</v>
      </c>
      <c r="P80" s="8" t="n">
        <v>1</v>
      </c>
      <c r="R80" s="8" t="n">
        <v>1</v>
      </c>
      <c r="S80" s="8" t="n">
        <v>0</v>
      </c>
      <c r="T80" s="8" t="n">
        <v>0</v>
      </c>
      <c r="U80" s="8" t="n">
        <v>1</v>
      </c>
      <c r="V80" s="8" t="n">
        <v>1</v>
      </c>
      <c r="W80" s="8" t="n">
        <v>1</v>
      </c>
      <c r="X80" s="8" t="n">
        <v>1</v>
      </c>
      <c r="Z80" s="8" t="n">
        <v>1</v>
      </c>
      <c r="AA80" s="8" t="n">
        <v>1</v>
      </c>
      <c r="AB80" s="8" t="n">
        <v>0</v>
      </c>
      <c r="AC80" s="8" t="n">
        <v>1</v>
      </c>
      <c r="AD80" s="8" t="n">
        <v>1</v>
      </c>
      <c r="AE80" s="8" t="n">
        <v>1</v>
      </c>
      <c r="AF80" s="8" t="n">
        <v>1</v>
      </c>
      <c r="AH80" s="8" t="n">
        <v>1</v>
      </c>
      <c r="AI80" s="8" t="n">
        <v>0</v>
      </c>
      <c r="AJ80" s="8" t="n">
        <v>0</v>
      </c>
      <c r="AK80" s="8" t="n">
        <v>1</v>
      </c>
      <c r="AL80" s="8" t="n">
        <v>1</v>
      </c>
      <c r="AM80" s="8" t="n">
        <v>1</v>
      </c>
      <c r="AN80" s="8" t="n">
        <v>1</v>
      </c>
    </row>
    <row r="82">
      <c r="A82" s="1" t="inlineStr">
        <is>
          <t>aligned k×k matrices (INDEX/MATCH through the mapping; GT order)</t>
        </is>
      </c>
      <c r="B82" s="9" t="inlineStr">
        <is>
          <t>run 1 aligned</t>
        </is>
      </c>
      <c r="J82" s="9" t="inlineStr">
        <is>
          <t>run 2 aligned</t>
        </is>
      </c>
      <c r="R82" s="9" t="inlineStr">
        <is>
          <t>run 3 aligned</t>
        </is>
      </c>
      <c r="Z82" s="9" t="inlineStr">
        <is>
          <t>run 4 aligned</t>
        </is>
      </c>
      <c r="AH82" s="9" t="inlineStr">
        <is>
          <t>run 5 aligned</t>
        </is>
      </c>
      <c r="AP82" s="9" t="inlineStr">
        <is>
          <t>Step2 average of aligned runs (formula)</t>
        </is>
      </c>
      <c r="AW82" s="9" t="inlineStr">
        <is>
          <t>aligned ground truth (INDEX/MATCH)</t>
        </is>
      </c>
      <c r="BD82" s="9" t="inlineStr">
        <is>
          <t>aligned GT eig (pasted) | sorted</t>
        </is>
      </c>
    </row>
    <row r="83" ht="60" customHeight="1">
      <c r="B83" s="15" t="inlineStr">
        <is>
          <t>Bit</t>
        </is>
      </c>
      <c r="C83" s="15" t="inlineStr">
        <is>
          <t>Transmission</t>
        </is>
      </c>
      <c r="D83" s="15" t="inlineStr">
        <is>
          <t>Motor</t>
        </is>
      </c>
      <c r="E83" s="15" t="inlineStr">
        <is>
          <t>Electrical System</t>
        </is>
      </c>
      <c r="F83" s="15" t="inlineStr">
        <is>
          <t>Battery Holder</t>
        </is>
      </c>
      <c r="G83" s="15" t="inlineStr">
        <is>
          <t>Housing</t>
        </is>
      </c>
      <c r="J83" s="15" t="inlineStr">
        <is>
          <t>Bit</t>
        </is>
      </c>
      <c r="K83" s="15" t="inlineStr">
        <is>
          <t>Transmission</t>
        </is>
      </c>
      <c r="L83" s="15" t="inlineStr">
        <is>
          <t>Motor</t>
        </is>
      </c>
      <c r="M83" s="15" t="inlineStr">
        <is>
          <t>Electrical System</t>
        </is>
      </c>
      <c r="N83" s="15" t="inlineStr">
        <is>
          <t>Battery Holder</t>
        </is>
      </c>
      <c r="O83" s="15" t="inlineStr">
        <is>
          <t>Housing</t>
        </is>
      </c>
      <c r="R83" s="15" t="inlineStr">
        <is>
          <t>Bit</t>
        </is>
      </c>
      <c r="S83" s="15" t="inlineStr">
        <is>
          <t>Transmission</t>
        </is>
      </c>
      <c r="T83" s="15" t="inlineStr">
        <is>
          <t>Motor</t>
        </is>
      </c>
      <c r="U83" s="15" t="inlineStr">
        <is>
          <t>Electrical System</t>
        </is>
      </c>
      <c r="V83" s="15" t="inlineStr">
        <is>
          <t>Battery Holder</t>
        </is>
      </c>
      <c r="W83" s="15" t="inlineStr">
        <is>
          <t>Housing</t>
        </is>
      </c>
      <c r="Z83" s="15" t="inlineStr">
        <is>
          <t>Bit</t>
        </is>
      </c>
      <c r="AA83" s="15" t="inlineStr">
        <is>
          <t>Transmission</t>
        </is>
      </c>
      <c r="AB83" s="15" t="inlineStr">
        <is>
          <t>Motor</t>
        </is>
      </c>
      <c r="AC83" s="15" t="inlineStr">
        <is>
          <t>Electrical System</t>
        </is>
      </c>
      <c r="AD83" s="15" t="inlineStr">
        <is>
          <t>Battery Holder</t>
        </is>
      </c>
      <c r="AE83" s="15" t="inlineStr">
        <is>
          <t>Housing</t>
        </is>
      </c>
      <c r="AH83" s="15" t="inlineStr">
        <is>
          <t>Bit</t>
        </is>
      </c>
      <c r="AI83" s="15" t="inlineStr">
        <is>
          <t>Transmission</t>
        </is>
      </c>
      <c r="AJ83" s="15" t="inlineStr">
        <is>
          <t>Motor</t>
        </is>
      </c>
      <c r="AK83" s="15" t="inlineStr">
        <is>
          <t>Electrical System</t>
        </is>
      </c>
      <c r="AL83" s="15" t="inlineStr">
        <is>
          <t>Battery Holder</t>
        </is>
      </c>
      <c r="AM83" s="15" t="inlineStr">
        <is>
          <t>Housing</t>
        </is>
      </c>
    </row>
    <row r="84">
      <c r="A84" s="3" t="inlineStr">
        <is>
          <t>Bit</t>
        </is>
      </c>
      <c r="B84" s="8">
        <f>INDEX($B$74:$H$80,MATCH($AQ$74,$B$73:$H$73,0),MATCH($AQ$74,$B$73:$H$73,0))</f>
        <v/>
      </c>
      <c r="C84" s="8">
        <f>INDEX($B$74:$H$80,MATCH($AQ$74,$B$73:$H$73,0),MATCH($AQ$75,$B$73:$H$73,0))</f>
        <v/>
      </c>
      <c r="D84" s="8">
        <f>INDEX($B$74:$H$80,MATCH($AQ$74,$B$73:$H$73,0),MATCH($AQ$76,$B$73:$H$73,0))</f>
        <v/>
      </c>
      <c r="E84" s="8">
        <f>INDEX($B$74:$H$80,MATCH($AQ$74,$B$73:$H$73,0),MATCH($AQ$77,$B$73:$H$73,0))</f>
        <v/>
      </c>
      <c r="F84" s="8">
        <f>INDEX($B$74:$H$80,MATCH($AQ$74,$B$73:$H$73,0),MATCH($AQ$78,$B$73:$H$73,0))</f>
        <v/>
      </c>
      <c r="G84" s="8">
        <f>INDEX($B$74:$H$80,MATCH($AQ$74,$B$73:$H$73,0),MATCH($AQ$79,$B$73:$H$73,0))</f>
        <v/>
      </c>
      <c r="J84" s="8">
        <f>INDEX($J$74:$P$80,MATCH($AQ$74,$J$73:$P$73,0),MATCH($AQ$74,$J$73:$P$73,0))</f>
        <v/>
      </c>
      <c r="K84" s="8">
        <f>INDEX($J$74:$P$80,MATCH($AQ$74,$J$73:$P$73,0),MATCH($AQ$75,$J$73:$P$73,0))</f>
        <v/>
      </c>
      <c r="L84" s="8">
        <f>INDEX($J$74:$P$80,MATCH($AQ$74,$J$73:$P$73,0),MATCH($AQ$76,$J$73:$P$73,0))</f>
        <v/>
      </c>
      <c r="M84" s="8">
        <f>INDEX($J$74:$P$80,MATCH($AQ$74,$J$73:$P$73,0),MATCH($AQ$77,$J$73:$P$73,0))</f>
        <v/>
      </c>
      <c r="N84" s="8">
        <f>INDEX($J$74:$P$80,MATCH($AQ$74,$J$73:$P$73,0),MATCH($AQ$78,$J$73:$P$73,0))</f>
        <v/>
      </c>
      <c r="O84" s="8">
        <f>INDEX($J$74:$P$80,MATCH($AQ$74,$J$73:$P$73,0),MATCH($AQ$79,$J$73:$P$73,0))</f>
        <v/>
      </c>
      <c r="R84" s="8">
        <f>INDEX($R$74:$X$80,MATCH($AQ$74,$R$73:$X$73,0),MATCH($AQ$74,$R$73:$X$73,0))</f>
        <v/>
      </c>
      <c r="S84" s="8">
        <f>INDEX($R$74:$X$80,MATCH($AQ$74,$R$73:$X$73,0),MATCH($AQ$75,$R$73:$X$73,0))</f>
        <v/>
      </c>
      <c r="T84" s="8">
        <f>INDEX($R$74:$X$80,MATCH($AQ$74,$R$73:$X$73,0),MATCH($AQ$76,$R$73:$X$73,0))</f>
        <v/>
      </c>
      <c r="U84" s="8">
        <f>INDEX($R$74:$X$80,MATCH($AQ$74,$R$73:$X$73,0),MATCH($AQ$77,$R$73:$X$73,0))</f>
        <v/>
      </c>
      <c r="V84" s="8">
        <f>INDEX($R$74:$X$80,MATCH($AQ$74,$R$73:$X$73,0),MATCH($AQ$78,$R$73:$X$73,0))</f>
        <v/>
      </c>
      <c r="W84" s="8">
        <f>INDEX($R$74:$X$80,MATCH($AQ$74,$R$73:$X$73,0),MATCH($AQ$79,$R$73:$X$73,0))</f>
        <v/>
      </c>
      <c r="Z84" s="8">
        <f>INDEX($Z$74:$AF$80,MATCH($AQ$74,$Z$73:$AF$73,0),MATCH($AQ$74,$Z$73:$AF$73,0))</f>
        <v/>
      </c>
      <c r="AA84" s="8">
        <f>INDEX($Z$74:$AF$80,MATCH($AQ$74,$Z$73:$AF$73,0),MATCH($AQ$75,$Z$73:$AF$73,0))</f>
        <v/>
      </c>
      <c r="AB84" s="8">
        <f>INDEX($Z$74:$AF$80,MATCH($AQ$74,$Z$73:$AF$73,0),MATCH($AQ$76,$Z$73:$AF$73,0))</f>
        <v/>
      </c>
      <c r="AC84" s="8">
        <f>INDEX($Z$74:$AF$80,MATCH($AQ$74,$Z$73:$AF$73,0),MATCH($AQ$77,$Z$73:$AF$73,0))</f>
        <v/>
      </c>
      <c r="AD84" s="8">
        <f>INDEX($Z$74:$AF$80,MATCH($AQ$74,$Z$73:$AF$73,0),MATCH($AQ$78,$Z$73:$AF$73,0))</f>
        <v/>
      </c>
      <c r="AE84" s="8">
        <f>INDEX($Z$74:$AF$80,MATCH($AQ$74,$Z$73:$AF$73,0),MATCH($AQ$79,$Z$73:$AF$73,0))</f>
        <v/>
      </c>
      <c r="AH84" s="8">
        <f>INDEX($AH$74:$AN$80,MATCH($AQ$74,$AH$73:$AN$73,0),MATCH($AQ$74,$AH$73:$AN$73,0))</f>
        <v/>
      </c>
      <c r="AI84" s="8">
        <f>INDEX($AH$74:$AN$80,MATCH($AQ$74,$AH$73:$AN$73,0),MATCH($AQ$75,$AH$73:$AN$73,0))</f>
        <v/>
      </c>
      <c r="AJ84" s="8">
        <f>INDEX($AH$74:$AN$80,MATCH($AQ$74,$AH$73:$AN$73,0),MATCH($AQ$76,$AH$73:$AN$73,0))</f>
        <v/>
      </c>
      <c r="AK84" s="8">
        <f>INDEX($AH$74:$AN$80,MATCH($AQ$74,$AH$73:$AN$73,0),MATCH($AQ$77,$AH$73:$AN$73,0))</f>
        <v/>
      </c>
      <c r="AL84" s="8">
        <f>INDEX($AH$74:$AN$80,MATCH($AQ$74,$AH$73:$AN$73,0),MATCH($AQ$78,$AH$73:$AN$73,0))</f>
        <v/>
      </c>
      <c r="AM84" s="8">
        <f>INDEX($AH$74:$AN$80,MATCH($AQ$74,$AH$73:$AN$73,0),MATCH($AQ$79,$AH$73:$AN$73,0))</f>
        <v/>
      </c>
      <c r="AP84" s="8">
        <f>IF(($B$84&lt;&gt;2)+($J$84&lt;&gt;2)+($R$84&lt;&gt;2)+($Z$84&lt;&gt;2)+($AH$84&lt;&gt;2)=0,2,IF((($B$84&lt;&gt;2)*$B$84+($J$84&lt;&gt;2)*$J$84+($R$84&lt;&gt;2)*$R$84+($Z$84&lt;&gt;2)*$Z$84+($AH$84&lt;&gt;2)*$AH$84)/(($B$84&lt;&gt;2)+($J$84&lt;&gt;2)+($R$84&lt;&gt;2)+($Z$84&lt;&gt;2)+($AH$84&lt;&gt;2))&gt;=0.5,1,0))</f>
        <v/>
      </c>
      <c r="AQ84" s="8">
        <f>IF(($C$84&lt;&gt;2)+($K$84&lt;&gt;2)+($S$84&lt;&gt;2)+($AA$84&lt;&gt;2)+($AI$84&lt;&gt;2)=0,2,IF((($C$84&lt;&gt;2)*$C$84+($K$84&lt;&gt;2)*$K$84+($S$84&lt;&gt;2)*$S$84+($AA$84&lt;&gt;2)*$AA$84+($AI$84&lt;&gt;2)*$AI$84)/(($C$84&lt;&gt;2)+($K$84&lt;&gt;2)+($S$84&lt;&gt;2)+($AA$84&lt;&gt;2)+($AI$84&lt;&gt;2))&gt;=0.5,1,0))</f>
        <v/>
      </c>
      <c r="AR84" s="8">
        <f>IF(($D$84&lt;&gt;2)+($L$84&lt;&gt;2)+($T$84&lt;&gt;2)+($AB$84&lt;&gt;2)+($AJ$84&lt;&gt;2)=0,2,IF((($D$84&lt;&gt;2)*$D$84+($L$84&lt;&gt;2)*$L$84+($T$84&lt;&gt;2)*$T$84+($AB$84&lt;&gt;2)*$AB$84+($AJ$84&lt;&gt;2)*$AJ$84)/(($D$84&lt;&gt;2)+($L$84&lt;&gt;2)+($T$84&lt;&gt;2)+($AB$84&lt;&gt;2)+($AJ$84&lt;&gt;2))&gt;=0.5,1,0))</f>
        <v/>
      </c>
      <c r="AS84" s="8">
        <f>IF(($E$84&lt;&gt;2)+($M$84&lt;&gt;2)+($U$84&lt;&gt;2)+($AC$84&lt;&gt;2)+($AK$84&lt;&gt;2)=0,2,IF((($E$84&lt;&gt;2)*$E$84+($M$84&lt;&gt;2)*$M$84+($U$84&lt;&gt;2)*$U$84+($AC$84&lt;&gt;2)*$AC$84+($AK$84&lt;&gt;2)*$AK$84)/(($E$84&lt;&gt;2)+($M$84&lt;&gt;2)+($U$84&lt;&gt;2)+($AC$84&lt;&gt;2)+($AK$84&lt;&gt;2))&gt;=0.5,1,0))</f>
        <v/>
      </c>
      <c r="AT84" s="8">
        <f>IF(($F$84&lt;&gt;2)+($N$84&lt;&gt;2)+($V$84&lt;&gt;2)+($AD$84&lt;&gt;2)+($AL$84&lt;&gt;2)=0,2,IF((($F$84&lt;&gt;2)*$F$84+($N$84&lt;&gt;2)*$N$84+($V$84&lt;&gt;2)*$V$84+($AD$84&lt;&gt;2)*$AD$84+($AL$84&lt;&gt;2)*$AL$84)/(($F$84&lt;&gt;2)+($N$84&lt;&gt;2)+($V$84&lt;&gt;2)+($AD$84&lt;&gt;2)+($AL$84&lt;&gt;2))&gt;=0.5,1,0))</f>
        <v/>
      </c>
      <c r="AU84" s="8">
        <f>IF(($G$84&lt;&gt;2)+($O$84&lt;&gt;2)+($W$84&lt;&gt;2)+($AE$84&lt;&gt;2)+($AM$84&lt;&gt;2)=0,2,IF((($G$84&lt;&gt;2)*$G$84+($O$84&lt;&gt;2)*$O$84+($W$84&lt;&gt;2)*$W$84+($AE$84&lt;&gt;2)*$AE$84+($AM$84&lt;&gt;2)*$AM$84)/(($G$84&lt;&gt;2)+($O$84&lt;&gt;2)+($W$84&lt;&gt;2)+($AE$84&lt;&gt;2)+($AM$84&lt;&gt;2))&gt;=0.5,1,0))</f>
        <v/>
      </c>
      <c r="AW84" s="16">
        <f>INDEX('Ground truth'!$B$14:$H$20,MATCH($AP$74,'Ground truth'!$A$14:$A$20,0),MATCH($AP$74,'Ground truth'!$B$13:$H$13,0))</f>
        <v/>
      </c>
      <c r="AX84" s="16">
        <f>INDEX('Ground truth'!$B$14:$H$20,MATCH($AP$74,'Ground truth'!$A$14:$A$20,0),MATCH($AP$75,'Ground truth'!$B$13:$H$13,0))</f>
        <v/>
      </c>
      <c r="AY84" s="16">
        <f>INDEX('Ground truth'!$B$14:$H$20,MATCH($AP$74,'Ground truth'!$A$14:$A$20,0),MATCH($AP$76,'Ground truth'!$B$13:$H$13,0))</f>
        <v/>
      </c>
      <c r="AZ84" s="16">
        <f>INDEX('Ground truth'!$B$14:$H$20,MATCH($AP$74,'Ground truth'!$A$14:$A$20,0),MATCH($AP$77,'Ground truth'!$B$13:$H$13,0))</f>
        <v/>
      </c>
      <c r="BA84" s="16">
        <f>INDEX('Ground truth'!$B$14:$H$20,MATCH($AP$74,'Ground truth'!$A$14:$A$20,0),MATCH($AP$78,'Ground truth'!$B$13:$H$13,0))</f>
        <v/>
      </c>
      <c r="BB84" s="16">
        <f>INDEX('Ground truth'!$B$14:$H$20,MATCH($AP$74,'Ground truth'!$A$14:$A$20,0),MATCH($AP$79,'Ground truth'!$B$13:$H$13,0))</f>
        <v/>
      </c>
      <c r="BD84" s="19" t="n">
        <v>3.980936588101825</v>
      </c>
      <c r="BE84" s="19">
        <f>LARGE($BD$84:$BD$89,1)</f>
        <v/>
      </c>
    </row>
    <row r="85">
      <c r="A85" s="3" t="inlineStr">
        <is>
          <t>Transmission</t>
        </is>
      </c>
      <c r="B85" s="8">
        <f>INDEX($B$74:$H$80,MATCH($AQ$75,$B$73:$H$73,0),MATCH($AQ$74,$B$73:$H$73,0))</f>
        <v/>
      </c>
      <c r="C85" s="8">
        <f>INDEX($B$74:$H$80,MATCH($AQ$75,$B$73:$H$73,0),MATCH($AQ$75,$B$73:$H$73,0))</f>
        <v/>
      </c>
      <c r="D85" s="8">
        <f>INDEX($B$74:$H$80,MATCH($AQ$75,$B$73:$H$73,0),MATCH($AQ$76,$B$73:$H$73,0))</f>
        <v/>
      </c>
      <c r="E85" s="8">
        <f>INDEX($B$74:$H$80,MATCH($AQ$75,$B$73:$H$73,0),MATCH($AQ$77,$B$73:$H$73,0))</f>
        <v/>
      </c>
      <c r="F85" s="8">
        <f>INDEX($B$74:$H$80,MATCH($AQ$75,$B$73:$H$73,0),MATCH($AQ$78,$B$73:$H$73,0))</f>
        <v/>
      </c>
      <c r="G85" s="8">
        <f>INDEX($B$74:$H$80,MATCH($AQ$75,$B$73:$H$73,0),MATCH($AQ$79,$B$73:$H$73,0))</f>
        <v/>
      </c>
      <c r="J85" s="8">
        <f>INDEX($J$74:$P$80,MATCH($AQ$75,$J$73:$P$73,0),MATCH($AQ$74,$J$73:$P$73,0))</f>
        <v/>
      </c>
      <c r="K85" s="8">
        <f>INDEX($J$74:$P$80,MATCH($AQ$75,$J$73:$P$73,0),MATCH($AQ$75,$J$73:$P$73,0))</f>
        <v/>
      </c>
      <c r="L85" s="8">
        <f>INDEX($J$74:$P$80,MATCH($AQ$75,$J$73:$P$73,0),MATCH($AQ$76,$J$73:$P$73,0))</f>
        <v/>
      </c>
      <c r="M85" s="8">
        <f>INDEX($J$74:$P$80,MATCH($AQ$75,$J$73:$P$73,0),MATCH($AQ$77,$J$73:$P$73,0))</f>
        <v/>
      </c>
      <c r="N85" s="8">
        <f>INDEX($J$74:$P$80,MATCH($AQ$75,$J$73:$P$73,0),MATCH($AQ$78,$J$73:$P$73,0))</f>
        <v/>
      </c>
      <c r="O85" s="8">
        <f>INDEX($J$74:$P$80,MATCH($AQ$75,$J$73:$P$73,0),MATCH($AQ$79,$J$73:$P$73,0))</f>
        <v/>
      </c>
      <c r="R85" s="8">
        <f>INDEX($R$74:$X$80,MATCH($AQ$75,$R$73:$X$73,0),MATCH($AQ$74,$R$73:$X$73,0))</f>
        <v/>
      </c>
      <c r="S85" s="8">
        <f>INDEX($R$74:$X$80,MATCH($AQ$75,$R$73:$X$73,0),MATCH($AQ$75,$R$73:$X$73,0))</f>
        <v/>
      </c>
      <c r="T85" s="8">
        <f>INDEX($R$74:$X$80,MATCH($AQ$75,$R$73:$X$73,0),MATCH($AQ$76,$R$73:$X$73,0))</f>
        <v/>
      </c>
      <c r="U85" s="8">
        <f>INDEX($R$74:$X$80,MATCH($AQ$75,$R$73:$X$73,0),MATCH($AQ$77,$R$73:$X$73,0))</f>
        <v/>
      </c>
      <c r="V85" s="8">
        <f>INDEX($R$74:$X$80,MATCH($AQ$75,$R$73:$X$73,0),MATCH($AQ$78,$R$73:$X$73,0))</f>
        <v/>
      </c>
      <c r="W85" s="8">
        <f>INDEX($R$74:$X$80,MATCH($AQ$75,$R$73:$X$73,0),MATCH($AQ$79,$R$73:$X$73,0))</f>
        <v/>
      </c>
      <c r="Z85" s="8">
        <f>INDEX($Z$74:$AF$80,MATCH($AQ$75,$Z$73:$AF$73,0),MATCH($AQ$74,$Z$73:$AF$73,0))</f>
        <v/>
      </c>
      <c r="AA85" s="8">
        <f>INDEX($Z$74:$AF$80,MATCH($AQ$75,$Z$73:$AF$73,0),MATCH($AQ$75,$Z$73:$AF$73,0))</f>
        <v/>
      </c>
      <c r="AB85" s="8">
        <f>INDEX($Z$74:$AF$80,MATCH($AQ$75,$Z$73:$AF$73,0),MATCH($AQ$76,$Z$73:$AF$73,0))</f>
        <v/>
      </c>
      <c r="AC85" s="8">
        <f>INDEX($Z$74:$AF$80,MATCH($AQ$75,$Z$73:$AF$73,0),MATCH($AQ$77,$Z$73:$AF$73,0))</f>
        <v/>
      </c>
      <c r="AD85" s="8">
        <f>INDEX($Z$74:$AF$80,MATCH($AQ$75,$Z$73:$AF$73,0),MATCH($AQ$78,$Z$73:$AF$73,0))</f>
        <v/>
      </c>
      <c r="AE85" s="8">
        <f>INDEX($Z$74:$AF$80,MATCH($AQ$75,$Z$73:$AF$73,0),MATCH($AQ$79,$Z$73:$AF$73,0))</f>
        <v/>
      </c>
      <c r="AH85" s="8">
        <f>INDEX($AH$74:$AN$80,MATCH($AQ$75,$AH$73:$AN$73,0),MATCH($AQ$74,$AH$73:$AN$73,0))</f>
        <v/>
      </c>
      <c r="AI85" s="8">
        <f>INDEX($AH$74:$AN$80,MATCH($AQ$75,$AH$73:$AN$73,0),MATCH($AQ$75,$AH$73:$AN$73,0))</f>
        <v/>
      </c>
      <c r="AJ85" s="8">
        <f>INDEX($AH$74:$AN$80,MATCH($AQ$75,$AH$73:$AN$73,0),MATCH($AQ$76,$AH$73:$AN$73,0))</f>
        <v/>
      </c>
      <c r="AK85" s="8">
        <f>INDEX($AH$74:$AN$80,MATCH($AQ$75,$AH$73:$AN$73,0),MATCH($AQ$77,$AH$73:$AN$73,0))</f>
        <v/>
      </c>
      <c r="AL85" s="8">
        <f>INDEX($AH$74:$AN$80,MATCH($AQ$75,$AH$73:$AN$73,0),MATCH($AQ$78,$AH$73:$AN$73,0))</f>
        <v/>
      </c>
      <c r="AM85" s="8">
        <f>INDEX($AH$74:$AN$80,MATCH($AQ$75,$AH$73:$AN$73,0),MATCH($AQ$79,$AH$73:$AN$73,0))</f>
        <v/>
      </c>
      <c r="AP85" s="8">
        <f>IF(($B$85&lt;&gt;2)+($J$85&lt;&gt;2)+($R$85&lt;&gt;2)+($Z$85&lt;&gt;2)+($AH$85&lt;&gt;2)=0,2,IF((($B$85&lt;&gt;2)*$B$85+($J$85&lt;&gt;2)*$J$85+($R$85&lt;&gt;2)*$R$85+($Z$85&lt;&gt;2)*$Z$85+($AH$85&lt;&gt;2)*$AH$85)/(($B$85&lt;&gt;2)+($J$85&lt;&gt;2)+($R$85&lt;&gt;2)+($Z$85&lt;&gt;2)+($AH$85&lt;&gt;2))&gt;=0.5,1,0))</f>
        <v/>
      </c>
      <c r="AQ85" s="8">
        <f>IF(($C$85&lt;&gt;2)+($K$85&lt;&gt;2)+($S$85&lt;&gt;2)+($AA$85&lt;&gt;2)+($AI$85&lt;&gt;2)=0,2,IF((($C$85&lt;&gt;2)*$C$85+($K$85&lt;&gt;2)*$K$85+($S$85&lt;&gt;2)*$S$85+($AA$85&lt;&gt;2)*$AA$85+($AI$85&lt;&gt;2)*$AI$85)/(($C$85&lt;&gt;2)+($K$85&lt;&gt;2)+($S$85&lt;&gt;2)+($AA$85&lt;&gt;2)+($AI$85&lt;&gt;2))&gt;=0.5,1,0))</f>
        <v/>
      </c>
      <c r="AR85" s="8">
        <f>IF(($D$85&lt;&gt;2)+($L$85&lt;&gt;2)+($T$85&lt;&gt;2)+($AB$85&lt;&gt;2)+($AJ$85&lt;&gt;2)=0,2,IF((($D$85&lt;&gt;2)*$D$85+($L$85&lt;&gt;2)*$L$85+($T$85&lt;&gt;2)*$T$85+($AB$85&lt;&gt;2)*$AB$85+($AJ$85&lt;&gt;2)*$AJ$85)/(($D$85&lt;&gt;2)+($L$85&lt;&gt;2)+($T$85&lt;&gt;2)+($AB$85&lt;&gt;2)+($AJ$85&lt;&gt;2))&gt;=0.5,1,0))</f>
        <v/>
      </c>
      <c r="AS85" s="8">
        <f>IF(($E$85&lt;&gt;2)+($M$85&lt;&gt;2)+($U$85&lt;&gt;2)+($AC$85&lt;&gt;2)+($AK$85&lt;&gt;2)=0,2,IF((($E$85&lt;&gt;2)*$E$85+($M$85&lt;&gt;2)*$M$85+($U$85&lt;&gt;2)*$U$85+($AC$85&lt;&gt;2)*$AC$85+($AK$85&lt;&gt;2)*$AK$85)/(($E$85&lt;&gt;2)+($M$85&lt;&gt;2)+($U$85&lt;&gt;2)+($AC$85&lt;&gt;2)+($AK$85&lt;&gt;2))&gt;=0.5,1,0))</f>
        <v/>
      </c>
      <c r="AT85" s="8">
        <f>IF(($F$85&lt;&gt;2)+($N$85&lt;&gt;2)+($V$85&lt;&gt;2)+($AD$85&lt;&gt;2)+($AL$85&lt;&gt;2)=0,2,IF((($F$85&lt;&gt;2)*$F$85+($N$85&lt;&gt;2)*$N$85+($V$85&lt;&gt;2)*$V$85+($AD$85&lt;&gt;2)*$AD$85+($AL$85&lt;&gt;2)*$AL$85)/(($F$85&lt;&gt;2)+($N$85&lt;&gt;2)+($V$85&lt;&gt;2)+($AD$85&lt;&gt;2)+($AL$85&lt;&gt;2))&gt;=0.5,1,0))</f>
        <v/>
      </c>
      <c r="AU85" s="8">
        <f>IF(($G$85&lt;&gt;2)+($O$85&lt;&gt;2)+($W$85&lt;&gt;2)+($AE$85&lt;&gt;2)+($AM$85&lt;&gt;2)=0,2,IF((($G$85&lt;&gt;2)*$G$85+($O$85&lt;&gt;2)*$O$85+($W$85&lt;&gt;2)*$W$85+($AE$85&lt;&gt;2)*$AE$85+($AM$85&lt;&gt;2)*$AM$85)/(($G$85&lt;&gt;2)+($O$85&lt;&gt;2)+($W$85&lt;&gt;2)+($AE$85&lt;&gt;2)+($AM$85&lt;&gt;2))&gt;=0.5,1,0))</f>
        <v/>
      </c>
      <c r="AW85" s="16">
        <f>INDEX('Ground truth'!$B$14:$H$20,MATCH($AP$75,'Ground truth'!$A$14:$A$20,0),MATCH($AP$74,'Ground truth'!$B$13:$H$13,0))</f>
        <v/>
      </c>
      <c r="AX85" s="16">
        <f>INDEX('Ground truth'!$B$14:$H$20,MATCH($AP$75,'Ground truth'!$A$14:$A$20,0),MATCH($AP$75,'Ground truth'!$B$13:$H$13,0))</f>
        <v/>
      </c>
      <c r="AY85" s="16">
        <f>INDEX('Ground truth'!$B$14:$H$20,MATCH($AP$75,'Ground truth'!$A$14:$A$20,0),MATCH($AP$76,'Ground truth'!$B$13:$H$13,0))</f>
        <v/>
      </c>
      <c r="AZ85" s="16">
        <f>INDEX('Ground truth'!$B$14:$H$20,MATCH($AP$75,'Ground truth'!$A$14:$A$20,0),MATCH($AP$77,'Ground truth'!$B$13:$H$13,0))</f>
        <v/>
      </c>
      <c r="BA85" s="16">
        <f>INDEX('Ground truth'!$B$14:$H$20,MATCH($AP$75,'Ground truth'!$A$14:$A$20,0),MATCH($AP$78,'Ground truth'!$B$13:$H$13,0))</f>
        <v/>
      </c>
      <c r="BB85" s="16">
        <f>INDEX('Ground truth'!$B$14:$H$20,MATCH($AP$75,'Ground truth'!$A$14:$A$20,0),MATCH($AP$79,'Ground truth'!$B$13:$H$13,0))</f>
        <v/>
      </c>
      <c r="BD85" s="19" t="n">
        <v>2.041954751952713</v>
      </c>
      <c r="BE85" s="19">
        <f>LARGE($BD$84:$BD$89,2)</f>
        <v/>
      </c>
    </row>
    <row r="86">
      <c r="A86" s="3" t="inlineStr">
        <is>
          <t>Motor</t>
        </is>
      </c>
      <c r="B86" s="8">
        <f>INDEX($B$74:$H$80,MATCH($AQ$76,$B$73:$H$73,0),MATCH($AQ$74,$B$73:$H$73,0))</f>
        <v/>
      </c>
      <c r="C86" s="8">
        <f>INDEX($B$74:$H$80,MATCH($AQ$76,$B$73:$H$73,0),MATCH($AQ$75,$B$73:$H$73,0))</f>
        <v/>
      </c>
      <c r="D86" s="8">
        <f>INDEX($B$74:$H$80,MATCH($AQ$76,$B$73:$H$73,0),MATCH($AQ$76,$B$73:$H$73,0))</f>
        <v/>
      </c>
      <c r="E86" s="8">
        <f>INDEX($B$74:$H$80,MATCH($AQ$76,$B$73:$H$73,0),MATCH($AQ$77,$B$73:$H$73,0))</f>
        <v/>
      </c>
      <c r="F86" s="8">
        <f>INDEX($B$74:$H$80,MATCH($AQ$76,$B$73:$H$73,0),MATCH($AQ$78,$B$73:$H$73,0))</f>
        <v/>
      </c>
      <c r="G86" s="8">
        <f>INDEX($B$74:$H$80,MATCH($AQ$76,$B$73:$H$73,0),MATCH($AQ$79,$B$73:$H$73,0))</f>
        <v/>
      </c>
      <c r="J86" s="8">
        <f>INDEX($J$74:$P$80,MATCH($AQ$76,$J$73:$P$73,0),MATCH($AQ$74,$J$73:$P$73,0))</f>
        <v/>
      </c>
      <c r="K86" s="8">
        <f>INDEX($J$74:$P$80,MATCH($AQ$76,$J$73:$P$73,0),MATCH($AQ$75,$J$73:$P$73,0))</f>
        <v/>
      </c>
      <c r="L86" s="8">
        <f>INDEX($J$74:$P$80,MATCH($AQ$76,$J$73:$P$73,0),MATCH($AQ$76,$J$73:$P$73,0))</f>
        <v/>
      </c>
      <c r="M86" s="8">
        <f>INDEX($J$74:$P$80,MATCH($AQ$76,$J$73:$P$73,0),MATCH($AQ$77,$J$73:$P$73,0))</f>
        <v/>
      </c>
      <c r="N86" s="8">
        <f>INDEX($J$74:$P$80,MATCH($AQ$76,$J$73:$P$73,0),MATCH($AQ$78,$J$73:$P$73,0))</f>
        <v/>
      </c>
      <c r="O86" s="8">
        <f>INDEX($J$74:$P$80,MATCH($AQ$76,$J$73:$P$73,0),MATCH($AQ$79,$J$73:$P$73,0))</f>
        <v/>
      </c>
      <c r="R86" s="8">
        <f>INDEX($R$74:$X$80,MATCH($AQ$76,$R$73:$X$73,0),MATCH($AQ$74,$R$73:$X$73,0))</f>
        <v/>
      </c>
      <c r="S86" s="8">
        <f>INDEX($R$74:$X$80,MATCH($AQ$76,$R$73:$X$73,0),MATCH($AQ$75,$R$73:$X$73,0))</f>
        <v/>
      </c>
      <c r="T86" s="8">
        <f>INDEX($R$74:$X$80,MATCH($AQ$76,$R$73:$X$73,0),MATCH($AQ$76,$R$73:$X$73,0))</f>
        <v/>
      </c>
      <c r="U86" s="8">
        <f>INDEX($R$74:$X$80,MATCH($AQ$76,$R$73:$X$73,0),MATCH($AQ$77,$R$73:$X$73,0))</f>
        <v/>
      </c>
      <c r="V86" s="8">
        <f>INDEX($R$74:$X$80,MATCH($AQ$76,$R$73:$X$73,0),MATCH($AQ$78,$R$73:$X$73,0))</f>
        <v/>
      </c>
      <c r="W86" s="8">
        <f>INDEX($R$74:$X$80,MATCH($AQ$76,$R$73:$X$73,0),MATCH($AQ$79,$R$73:$X$73,0))</f>
        <v/>
      </c>
      <c r="Z86" s="8">
        <f>INDEX($Z$74:$AF$80,MATCH($AQ$76,$Z$73:$AF$73,0),MATCH($AQ$74,$Z$73:$AF$73,0))</f>
        <v/>
      </c>
      <c r="AA86" s="8">
        <f>INDEX($Z$74:$AF$80,MATCH($AQ$76,$Z$73:$AF$73,0),MATCH($AQ$75,$Z$73:$AF$73,0))</f>
        <v/>
      </c>
      <c r="AB86" s="8">
        <f>INDEX($Z$74:$AF$80,MATCH($AQ$76,$Z$73:$AF$73,0),MATCH($AQ$76,$Z$73:$AF$73,0))</f>
        <v/>
      </c>
      <c r="AC86" s="8">
        <f>INDEX($Z$74:$AF$80,MATCH($AQ$76,$Z$73:$AF$73,0),MATCH($AQ$77,$Z$73:$AF$73,0))</f>
        <v/>
      </c>
      <c r="AD86" s="8">
        <f>INDEX($Z$74:$AF$80,MATCH($AQ$76,$Z$73:$AF$73,0),MATCH($AQ$78,$Z$73:$AF$73,0))</f>
        <v/>
      </c>
      <c r="AE86" s="8">
        <f>INDEX($Z$74:$AF$80,MATCH($AQ$76,$Z$73:$AF$73,0),MATCH($AQ$79,$Z$73:$AF$73,0))</f>
        <v/>
      </c>
      <c r="AH86" s="8">
        <f>INDEX($AH$74:$AN$80,MATCH($AQ$76,$AH$73:$AN$73,0),MATCH($AQ$74,$AH$73:$AN$73,0))</f>
        <v/>
      </c>
      <c r="AI86" s="8">
        <f>INDEX($AH$74:$AN$80,MATCH($AQ$76,$AH$73:$AN$73,0),MATCH($AQ$75,$AH$73:$AN$73,0))</f>
        <v/>
      </c>
      <c r="AJ86" s="8">
        <f>INDEX($AH$74:$AN$80,MATCH($AQ$76,$AH$73:$AN$73,0),MATCH($AQ$76,$AH$73:$AN$73,0))</f>
        <v/>
      </c>
      <c r="AK86" s="8">
        <f>INDEX($AH$74:$AN$80,MATCH($AQ$76,$AH$73:$AN$73,0),MATCH($AQ$77,$AH$73:$AN$73,0))</f>
        <v/>
      </c>
      <c r="AL86" s="8">
        <f>INDEX($AH$74:$AN$80,MATCH($AQ$76,$AH$73:$AN$73,0),MATCH($AQ$78,$AH$73:$AN$73,0))</f>
        <v/>
      </c>
      <c r="AM86" s="8">
        <f>INDEX($AH$74:$AN$80,MATCH($AQ$76,$AH$73:$AN$73,0),MATCH($AQ$79,$AH$73:$AN$73,0))</f>
        <v/>
      </c>
      <c r="AP86" s="8">
        <f>IF(($B$86&lt;&gt;2)+($J$86&lt;&gt;2)+($R$86&lt;&gt;2)+($Z$86&lt;&gt;2)+($AH$86&lt;&gt;2)=0,2,IF((($B$86&lt;&gt;2)*$B$86+($J$86&lt;&gt;2)*$J$86+($R$86&lt;&gt;2)*$R$86+($Z$86&lt;&gt;2)*$Z$86+($AH$86&lt;&gt;2)*$AH$86)/(($B$86&lt;&gt;2)+($J$86&lt;&gt;2)+($R$86&lt;&gt;2)+($Z$86&lt;&gt;2)+($AH$86&lt;&gt;2))&gt;=0.5,1,0))</f>
        <v/>
      </c>
      <c r="AQ86" s="8">
        <f>IF(($C$86&lt;&gt;2)+($K$86&lt;&gt;2)+($S$86&lt;&gt;2)+($AA$86&lt;&gt;2)+($AI$86&lt;&gt;2)=0,2,IF((($C$86&lt;&gt;2)*$C$86+($K$86&lt;&gt;2)*$K$86+($S$86&lt;&gt;2)*$S$86+($AA$86&lt;&gt;2)*$AA$86+($AI$86&lt;&gt;2)*$AI$86)/(($C$86&lt;&gt;2)+($K$86&lt;&gt;2)+($S$86&lt;&gt;2)+($AA$86&lt;&gt;2)+($AI$86&lt;&gt;2))&gt;=0.5,1,0))</f>
        <v/>
      </c>
      <c r="AR86" s="8">
        <f>IF(($D$86&lt;&gt;2)+($L$86&lt;&gt;2)+($T$86&lt;&gt;2)+($AB$86&lt;&gt;2)+($AJ$86&lt;&gt;2)=0,2,IF((($D$86&lt;&gt;2)*$D$86+($L$86&lt;&gt;2)*$L$86+($T$86&lt;&gt;2)*$T$86+($AB$86&lt;&gt;2)*$AB$86+($AJ$86&lt;&gt;2)*$AJ$86)/(($D$86&lt;&gt;2)+($L$86&lt;&gt;2)+($T$86&lt;&gt;2)+($AB$86&lt;&gt;2)+($AJ$86&lt;&gt;2))&gt;=0.5,1,0))</f>
        <v/>
      </c>
      <c r="AS86" s="8">
        <f>IF(($E$86&lt;&gt;2)+($M$86&lt;&gt;2)+($U$86&lt;&gt;2)+($AC$86&lt;&gt;2)+($AK$86&lt;&gt;2)=0,2,IF((($E$86&lt;&gt;2)*$E$86+($M$86&lt;&gt;2)*$M$86+($U$86&lt;&gt;2)*$U$86+($AC$86&lt;&gt;2)*$AC$86+($AK$86&lt;&gt;2)*$AK$86)/(($E$86&lt;&gt;2)+($M$86&lt;&gt;2)+($U$86&lt;&gt;2)+($AC$86&lt;&gt;2)+($AK$86&lt;&gt;2))&gt;=0.5,1,0))</f>
        <v/>
      </c>
      <c r="AT86" s="8">
        <f>IF(($F$86&lt;&gt;2)+($N$86&lt;&gt;2)+($V$86&lt;&gt;2)+($AD$86&lt;&gt;2)+($AL$86&lt;&gt;2)=0,2,IF((($F$86&lt;&gt;2)*$F$86+($N$86&lt;&gt;2)*$N$86+($V$86&lt;&gt;2)*$V$86+($AD$86&lt;&gt;2)*$AD$86+($AL$86&lt;&gt;2)*$AL$86)/(($F$86&lt;&gt;2)+($N$86&lt;&gt;2)+($V$86&lt;&gt;2)+($AD$86&lt;&gt;2)+($AL$86&lt;&gt;2))&gt;=0.5,1,0))</f>
        <v/>
      </c>
      <c r="AU86" s="8">
        <f>IF(($G$86&lt;&gt;2)+($O$86&lt;&gt;2)+($W$86&lt;&gt;2)+($AE$86&lt;&gt;2)+($AM$86&lt;&gt;2)=0,2,IF((($G$86&lt;&gt;2)*$G$86+($O$86&lt;&gt;2)*$O$86+($W$86&lt;&gt;2)*$W$86+($AE$86&lt;&gt;2)*$AE$86+($AM$86&lt;&gt;2)*$AM$86)/(($G$86&lt;&gt;2)+($O$86&lt;&gt;2)+($W$86&lt;&gt;2)+($AE$86&lt;&gt;2)+($AM$86&lt;&gt;2))&gt;=0.5,1,0))</f>
        <v/>
      </c>
      <c r="AW86" s="16">
        <f>INDEX('Ground truth'!$B$14:$H$20,MATCH($AP$76,'Ground truth'!$A$14:$A$20,0),MATCH($AP$74,'Ground truth'!$B$13:$H$13,0))</f>
        <v/>
      </c>
      <c r="AX86" s="16">
        <f>INDEX('Ground truth'!$B$14:$H$20,MATCH($AP$76,'Ground truth'!$A$14:$A$20,0),MATCH($AP$75,'Ground truth'!$B$13:$H$13,0))</f>
        <v/>
      </c>
      <c r="AY86" s="16">
        <f>INDEX('Ground truth'!$B$14:$H$20,MATCH($AP$76,'Ground truth'!$A$14:$A$20,0),MATCH($AP$76,'Ground truth'!$B$13:$H$13,0))</f>
        <v/>
      </c>
      <c r="AZ86" s="16">
        <f>INDEX('Ground truth'!$B$14:$H$20,MATCH($AP$76,'Ground truth'!$A$14:$A$20,0),MATCH($AP$77,'Ground truth'!$B$13:$H$13,0))</f>
        <v/>
      </c>
      <c r="BA86" s="16">
        <f>INDEX('Ground truth'!$B$14:$H$20,MATCH($AP$76,'Ground truth'!$A$14:$A$20,0),MATCH($AP$78,'Ground truth'!$B$13:$H$13,0))</f>
        <v/>
      </c>
      <c r="BB86" s="16">
        <f>INDEX('Ground truth'!$B$14:$H$20,MATCH($AP$76,'Ground truth'!$A$14:$A$20,0),MATCH($AP$79,'Ground truth'!$B$13:$H$13,0))</f>
        <v/>
      </c>
      <c r="BD86" s="19" t="n">
        <v>0.9999999999999996</v>
      </c>
      <c r="BE86" s="19">
        <f>LARGE($BD$84:$BD$89,3)</f>
        <v/>
      </c>
    </row>
    <row r="87">
      <c r="A87" s="3" t="inlineStr">
        <is>
          <t>Electrical System</t>
        </is>
      </c>
      <c r="B87" s="8">
        <f>INDEX($B$74:$H$80,MATCH($AQ$77,$B$73:$H$73,0),MATCH($AQ$74,$B$73:$H$73,0))</f>
        <v/>
      </c>
      <c r="C87" s="8">
        <f>INDEX($B$74:$H$80,MATCH($AQ$77,$B$73:$H$73,0),MATCH($AQ$75,$B$73:$H$73,0))</f>
        <v/>
      </c>
      <c r="D87" s="8">
        <f>INDEX($B$74:$H$80,MATCH($AQ$77,$B$73:$H$73,0),MATCH($AQ$76,$B$73:$H$73,0))</f>
        <v/>
      </c>
      <c r="E87" s="8">
        <f>INDEX($B$74:$H$80,MATCH($AQ$77,$B$73:$H$73,0),MATCH($AQ$77,$B$73:$H$73,0))</f>
        <v/>
      </c>
      <c r="F87" s="8">
        <f>INDEX($B$74:$H$80,MATCH($AQ$77,$B$73:$H$73,0),MATCH($AQ$78,$B$73:$H$73,0))</f>
        <v/>
      </c>
      <c r="G87" s="8">
        <f>INDEX($B$74:$H$80,MATCH($AQ$77,$B$73:$H$73,0),MATCH($AQ$79,$B$73:$H$73,0))</f>
        <v/>
      </c>
      <c r="J87" s="8">
        <f>INDEX($J$74:$P$80,MATCH($AQ$77,$J$73:$P$73,0),MATCH($AQ$74,$J$73:$P$73,0))</f>
        <v/>
      </c>
      <c r="K87" s="8">
        <f>INDEX($J$74:$P$80,MATCH($AQ$77,$J$73:$P$73,0),MATCH($AQ$75,$J$73:$P$73,0))</f>
        <v/>
      </c>
      <c r="L87" s="8">
        <f>INDEX($J$74:$P$80,MATCH($AQ$77,$J$73:$P$73,0),MATCH($AQ$76,$J$73:$P$73,0))</f>
        <v/>
      </c>
      <c r="M87" s="8">
        <f>INDEX($J$74:$P$80,MATCH($AQ$77,$J$73:$P$73,0),MATCH($AQ$77,$J$73:$P$73,0))</f>
        <v/>
      </c>
      <c r="N87" s="8">
        <f>INDEX($J$74:$P$80,MATCH($AQ$77,$J$73:$P$73,0),MATCH($AQ$78,$J$73:$P$73,0))</f>
        <v/>
      </c>
      <c r="O87" s="8">
        <f>INDEX($J$74:$P$80,MATCH($AQ$77,$J$73:$P$73,0),MATCH($AQ$79,$J$73:$P$73,0))</f>
        <v/>
      </c>
      <c r="R87" s="8">
        <f>INDEX($R$74:$X$80,MATCH($AQ$77,$R$73:$X$73,0),MATCH($AQ$74,$R$73:$X$73,0))</f>
        <v/>
      </c>
      <c r="S87" s="8">
        <f>INDEX($R$74:$X$80,MATCH($AQ$77,$R$73:$X$73,0),MATCH($AQ$75,$R$73:$X$73,0))</f>
        <v/>
      </c>
      <c r="T87" s="8">
        <f>INDEX($R$74:$X$80,MATCH($AQ$77,$R$73:$X$73,0),MATCH($AQ$76,$R$73:$X$73,0))</f>
        <v/>
      </c>
      <c r="U87" s="8">
        <f>INDEX($R$74:$X$80,MATCH($AQ$77,$R$73:$X$73,0),MATCH($AQ$77,$R$73:$X$73,0))</f>
        <v/>
      </c>
      <c r="V87" s="8">
        <f>INDEX($R$74:$X$80,MATCH($AQ$77,$R$73:$X$73,0),MATCH($AQ$78,$R$73:$X$73,0))</f>
        <v/>
      </c>
      <c r="W87" s="8">
        <f>INDEX($R$74:$X$80,MATCH($AQ$77,$R$73:$X$73,0),MATCH($AQ$79,$R$73:$X$73,0))</f>
        <v/>
      </c>
      <c r="Z87" s="8">
        <f>INDEX($Z$74:$AF$80,MATCH($AQ$77,$Z$73:$AF$73,0),MATCH($AQ$74,$Z$73:$AF$73,0))</f>
        <v/>
      </c>
      <c r="AA87" s="8">
        <f>INDEX($Z$74:$AF$80,MATCH($AQ$77,$Z$73:$AF$73,0),MATCH($AQ$75,$Z$73:$AF$73,0))</f>
        <v/>
      </c>
      <c r="AB87" s="8">
        <f>INDEX($Z$74:$AF$80,MATCH($AQ$77,$Z$73:$AF$73,0),MATCH($AQ$76,$Z$73:$AF$73,0))</f>
        <v/>
      </c>
      <c r="AC87" s="8">
        <f>INDEX($Z$74:$AF$80,MATCH($AQ$77,$Z$73:$AF$73,0),MATCH($AQ$77,$Z$73:$AF$73,0))</f>
        <v/>
      </c>
      <c r="AD87" s="8">
        <f>INDEX($Z$74:$AF$80,MATCH($AQ$77,$Z$73:$AF$73,0),MATCH($AQ$78,$Z$73:$AF$73,0))</f>
        <v/>
      </c>
      <c r="AE87" s="8">
        <f>INDEX($Z$74:$AF$80,MATCH($AQ$77,$Z$73:$AF$73,0),MATCH($AQ$79,$Z$73:$AF$73,0))</f>
        <v/>
      </c>
      <c r="AH87" s="8">
        <f>INDEX($AH$74:$AN$80,MATCH($AQ$77,$AH$73:$AN$73,0),MATCH($AQ$74,$AH$73:$AN$73,0))</f>
        <v/>
      </c>
      <c r="AI87" s="8">
        <f>INDEX($AH$74:$AN$80,MATCH($AQ$77,$AH$73:$AN$73,0),MATCH($AQ$75,$AH$73:$AN$73,0))</f>
        <v/>
      </c>
      <c r="AJ87" s="8">
        <f>INDEX($AH$74:$AN$80,MATCH($AQ$77,$AH$73:$AN$73,0),MATCH($AQ$76,$AH$73:$AN$73,0))</f>
        <v/>
      </c>
      <c r="AK87" s="8">
        <f>INDEX($AH$74:$AN$80,MATCH($AQ$77,$AH$73:$AN$73,0),MATCH($AQ$77,$AH$73:$AN$73,0))</f>
        <v/>
      </c>
      <c r="AL87" s="8">
        <f>INDEX($AH$74:$AN$80,MATCH($AQ$77,$AH$73:$AN$73,0),MATCH($AQ$78,$AH$73:$AN$73,0))</f>
        <v/>
      </c>
      <c r="AM87" s="8">
        <f>INDEX($AH$74:$AN$80,MATCH($AQ$77,$AH$73:$AN$73,0),MATCH($AQ$79,$AH$73:$AN$73,0))</f>
        <v/>
      </c>
      <c r="AP87" s="8">
        <f>IF(($B$87&lt;&gt;2)+($J$87&lt;&gt;2)+($R$87&lt;&gt;2)+($Z$87&lt;&gt;2)+($AH$87&lt;&gt;2)=0,2,IF((($B$87&lt;&gt;2)*$B$87+($J$87&lt;&gt;2)*$J$87+($R$87&lt;&gt;2)*$R$87+($Z$87&lt;&gt;2)*$Z$87+($AH$87&lt;&gt;2)*$AH$87)/(($B$87&lt;&gt;2)+($J$87&lt;&gt;2)+($R$87&lt;&gt;2)+($Z$87&lt;&gt;2)+($AH$87&lt;&gt;2))&gt;=0.5,1,0))</f>
        <v/>
      </c>
      <c r="AQ87" s="8">
        <f>IF(($C$87&lt;&gt;2)+($K$87&lt;&gt;2)+($S$87&lt;&gt;2)+($AA$87&lt;&gt;2)+($AI$87&lt;&gt;2)=0,2,IF((($C$87&lt;&gt;2)*$C$87+($K$87&lt;&gt;2)*$K$87+($S$87&lt;&gt;2)*$S$87+($AA$87&lt;&gt;2)*$AA$87+($AI$87&lt;&gt;2)*$AI$87)/(($C$87&lt;&gt;2)+($K$87&lt;&gt;2)+($S$87&lt;&gt;2)+($AA$87&lt;&gt;2)+($AI$87&lt;&gt;2))&gt;=0.5,1,0))</f>
        <v/>
      </c>
      <c r="AR87" s="8">
        <f>IF(($D$87&lt;&gt;2)+($L$87&lt;&gt;2)+($T$87&lt;&gt;2)+($AB$87&lt;&gt;2)+($AJ$87&lt;&gt;2)=0,2,IF((($D$87&lt;&gt;2)*$D$87+($L$87&lt;&gt;2)*$L$87+($T$87&lt;&gt;2)*$T$87+($AB$87&lt;&gt;2)*$AB$87+($AJ$87&lt;&gt;2)*$AJ$87)/(($D$87&lt;&gt;2)+($L$87&lt;&gt;2)+($T$87&lt;&gt;2)+($AB$87&lt;&gt;2)+($AJ$87&lt;&gt;2))&gt;=0.5,1,0))</f>
        <v/>
      </c>
      <c r="AS87" s="8">
        <f>IF(($E$87&lt;&gt;2)+($M$87&lt;&gt;2)+($U$87&lt;&gt;2)+($AC$87&lt;&gt;2)+($AK$87&lt;&gt;2)=0,2,IF((($E$87&lt;&gt;2)*$E$87+($M$87&lt;&gt;2)*$M$87+($U$87&lt;&gt;2)*$U$87+($AC$87&lt;&gt;2)*$AC$87+($AK$87&lt;&gt;2)*$AK$87)/(($E$87&lt;&gt;2)+($M$87&lt;&gt;2)+($U$87&lt;&gt;2)+($AC$87&lt;&gt;2)+($AK$87&lt;&gt;2))&gt;=0.5,1,0))</f>
        <v/>
      </c>
      <c r="AT87" s="8">
        <f>IF(($F$87&lt;&gt;2)+($N$87&lt;&gt;2)+($V$87&lt;&gt;2)+($AD$87&lt;&gt;2)+($AL$87&lt;&gt;2)=0,2,IF((($F$87&lt;&gt;2)*$F$87+($N$87&lt;&gt;2)*$N$87+($V$87&lt;&gt;2)*$V$87+($AD$87&lt;&gt;2)*$AD$87+($AL$87&lt;&gt;2)*$AL$87)/(($F$87&lt;&gt;2)+($N$87&lt;&gt;2)+($V$87&lt;&gt;2)+($AD$87&lt;&gt;2)+($AL$87&lt;&gt;2))&gt;=0.5,1,0))</f>
        <v/>
      </c>
      <c r="AU87" s="8">
        <f>IF(($G$87&lt;&gt;2)+($O$87&lt;&gt;2)+($W$87&lt;&gt;2)+($AE$87&lt;&gt;2)+($AM$87&lt;&gt;2)=0,2,IF((($G$87&lt;&gt;2)*$G$87+($O$87&lt;&gt;2)*$O$87+($W$87&lt;&gt;2)*$W$87+($AE$87&lt;&gt;2)*$AE$87+($AM$87&lt;&gt;2)*$AM$87)/(($G$87&lt;&gt;2)+($O$87&lt;&gt;2)+($W$87&lt;&gt;2)+($AE$87&lt;&gt;2)+($AM$87&lt;&gt;2))&gt;=0.5,1,0))</f>
        <v/>
      </c>
      <c r="AW87" s="16">
        <f>INDEX('Ground truth'!$B$14:$H$20,MATCH($AP$77,'Ground truth'!$A$14:$A$20,0),MATCH($AP$74,'Ground truth'!$B$13:$H$13,0))</f>
        <v/>
      </c>
      <c r="AX87" s="16">
        <f>INDEX('Ground truth'!$B$14:$H$20,MATCH($AP$77,'Ground truth'!$A$14:$A$20,0),MATCH($AP$75,'Ground truth'!$B$13:$H$13,0))</f>
        <v/>
      </c>
      <c r="AY87" s="16">
        <f>INDEX('Ground truth'!$B$14:$H$20,MATCH($AP$77,'Ground truth'!$A$14:$A$20,0),MATCH($AP$76,'Ground truth'!$B$13:$H$13,0))</f>
        <v/>
      </c>
      <c r="AZ87" s="16">
        <f>INDEX('Ground truth'!$B$14:$H$20,MATCH($AP$77,'Ground truth'!$A$14:$A$20,0),MATCH($AP$77,'Ground truth'!$B$13:$H$13,0))</f>
        <v/>
      </c>
      <c r="BA87" s="16">
        <f>INDEX('Ground truth'!$B$14:$H$20,MATCH($AP$77,'Ground truth'!$A$14:$A$20,0),MATCH($AP$78,'Ground truth'!$B$13:$H$13,0))</f>
        <v/>
      </c>
      <c r="BB87" s="16">
        <f>INDEX('Ground truth'!$B$14:$H$20,MATCH($AP$77,'Ground truth'!$A$14:$A$20,0),MATCH($AP$79,'Ground truth'!$B$13:$H$13,0))</f>
        <v/>
      </c>
      <c r="BD87" s="19" t="n">
        <v>0.2937994892048099</v>
      </c>
      <c r="BE87" s="19">
        <f>LARGE($BD$84:$BD$89,4)</f>
        <v/>
      </c>
    </row>
    <row r="88">
      <c r="A88" s="3" t="inlineStr">
        <is>
          <t>Battery Holder</t>
        </is>
      </c>
      <c r="B88" s="8">
        <f>INDEX($B$74:$H$80,MATCH($AQ$78,$B$73:$H$73,0),MATCH($AQ$74,$B$73:$H$73,0))</f>
        <v/>
      </c>
      <c r="C88" s="8">
        <f>INDEX($B$74:$H$80,MATCH($AQ$78,$B$73:$H$73,0),MATCH($AQ$75,$B$73:$H$73,0))</f>
        <v/>
      </c>
      <c r="D88" s="8">
        <f>INDEX($B$74:$H$80,MATCH($AQ$78,$B$73:$H$73,0),MATCH($AQ$76,$B$73:$H$73,0))</f>
        <v/>
      </c>
      <c r="E88" s="8">
        <f>INDEX($B$74:$H$80,MATCH($AQ$78,$B$73:$H$73,0),MATCH($AQ$77,$B$73:$H$73,0))</f>
        <v/>
      </c>
      <c r="F88" s="8">
        <f>INDEX($B$74:$H$80,MATCH($AQ$78,$B$73:$H$73,0),MATCH($AQ$78,$B$73:$H$73,0))</f>
        <v/>
      </c>
      <c r="G88" s="8">
        <f>INDEX($B$74:$H$80,MATCH($AQ$78,$B$73:$H$73,0),MATCH($AQ$79,$B$73:$H$73,0))</f>
        <v/>
      </c>
      <c r="J88" s="8">
        <f>INDEX($J$74:$P$80,MATCH($AQ$78,$J$73:$P$73,0),MATCH($AQ$74,$J$73:$P$73,0))</f>
        <v/>
      </c>
      <c r="K88" s="8">
        <f>INDEX($J$74:$P$80,MATCH($AQ$78,$J$73:$P$73,0),MATCH($AQ$75,$J$73:$P$73,0))</f>
        <v/>
      </c>
      <c r="L88" s="8">
        <f>INDEX($J$74:$P$80,MATCH($AQ$78,$J$73:$P$73,0),MATCH($AQ$76,$J$73:$P$73,0))</f>
        <v/>
      </c>
      <c r="M88" s="8">
        <f>INDEX($J$74:$P$80,MATCH($AQ$78,$J$73:$P$73,0),MATCH($AQ$77,$J$73:$P$73,0))</f>
        <v/>
      </c>
      <c r="N88" s="8">
        <f>INDEX($J$74:$P$80,MATCH($AQ$78,$J$73:$P$73,0),MATCH($AQ$78,$J$73:$P$73,0))</f>
        <v/>
      </c>
      <c r="O88" s="8">
        <f>INDEX($J$74:$P$80,MATCH($AQ$78,$J$73:$P$73,0),MATCH($AQ$79,$J$73:$P$73,0))</f>
        <v/>
      </c>
      <c r="R88" s="8">
        <f>INDEX($R$74:$X$80,MATCH($AQ$78,$R$73:$X$73,0),MATCH($AQ$74,$R$73:$X$73,0))</f>
        <v/>
      </c>
      <c r="S88" s="8">
        <f>INDEX($R$74:$X$80,MATCH($AQ$78,$R$73:$X$73,0),MATCH($AQ$75,$R$73:$X$73,0))</f>
        <v/>
      </c>
      <c r="T88" s="8">
        <f>INDEX($R$74:$X$80,MATCH($AQ$78,$R$73:$X$73,0),MATCH($AQ$76,$R$73:$X$73,0))</f>
        <v/>
      </c>
      <c r="U88" s="8">
        <f>INDEX($R$74:$X$80,MATCH($AQ$78,$R$73:$X$73,0),MATCH($AQ$77,$R$73:$X$73,0))</f>
        <v/>
      </c>
      <c r="V88" s="8">
        <f>INDEX($R$74:$X$80,MATCH($AQ$78,$R$73:$X$73,0),MATCH($AQ$78,$R$73:$X$73,0))</f>
        <v/>
      </c>
      <c r="W88" s="8">
        <f>INDEX($R$74:$X$80,MATCH($AQ$78,$R$73:$X$73,0),MATCH($AQ$79,$R$73:$X$73,0))</f>
        <v/>
      </c>
      <c r="Z88" s="8">
        <f>INDEX($Z$74:$AF$80,MATCH($AQ$78,$Z$73:$AF$73,0),MATCH($AQ$74,$Z$73:$AF$73,0))</f>
        <v/>
      </c>
      <c r="AA88" s="8">
        <f>INDEX($Z$74:$AF$80,MATCH($AQ$78,$Z$73:$AF$73,0),MATCH($AQ$75,$Z$73:$AF$73,0))</f>
        <v/>
      </c>
      <c r="AB88" s="8">
        <f>INDEX($Z$74:$AF$80,MATCH($AQ$78,$Z$73:$AF$73,0),MATCH($AQ$76,$Z$73:$AF$73,0))</f>
        <v/>
      </c>
      <c r="AC88" s="8">
        <f>INDEX($Z$74:$AF$80,MATCH($AQ$78,$Z$73:$AF$73,0),MATCH($AQ$77,$Z$73:$AF$73,0))</f>
        <v/>
      </c>
      <c r="AD88" s="8">
        <f>INDEX($Z$74:$AF$80,MATCH($AQ$78,$Z$73:$AF$73,0),MATCH($AQ$78,$Z$73:$AF$73,0))</f>
        <v/>
      </c>
      <c r="AE88" s="8">
        <f>INDEX($Z$74:$AF$80,MATCH($AQ$78,$Z$73:$AF$73,0),MATCH($AQ$79,$Z$73:$AF$73,0))</f>
        <v/>
      </c>
      <c r="AH88" s="8">
        <f>INDEX($AH$74:$AN$80,MATCH($AQ$78,$AH$73:$AN$73,0),MATCH($AQ$74,$AH$73:$AN$73,0))</f>
        <v/>
      </c>
      <c r="AI88" s="8">
        <f>INDEX($AH$74:$AN$80,MATCH($AQ$78,$AH$73:$AN$73,0),MATCH($AQ$75,$AH$73:$AN$73,0))</f>
        <v/>
      </c>
      <c r="AJ88" s="8">
        <f>INDEX($AH$74:$AN$80,MATCH($AQ$78,$AH$73:$AN$73,0),MATCH($AQ$76,$AH$73:$AN$73,0))</f>
        <v/>
      </c>
      <c r="AK88" s="8">
        <f>INDEX($AH$74:$AN$80,MATCH($AQ$78,$AH$73:$AN$73,0),MATCH($AQ$77,$AH$73:$AN$73,0))</f>
        <v/>
      </c>
      <c r="AL88" s="8">
        <f>INDEX($AH$74:$AN$80,MATCH($AQ$78,$AH$73:$AN$73,0),MATCH($AQ$78,$AH$73:$AN$73,0))</f>
        <v/>
      </c>
      <c r="AM88" s="8">
        <f>INDEX($AH$74:$AN$80,MATCH($AQ$78,$AH$73:$AN$73,0),MATCH($AQ$79,$AH$73:$AN$73,0))</f>
        <v/>
      </c>
      <c r="AP88" s="8">
        <f>IF(($B$88&lt;&gt;2)+($J$88&lt;&gt;2)+($R$88&lt;&gt;2)+($Z$88&lt;&gt;2)+($AH$88&lt;&gt;2)=0,2,IF((($B$88&lt;&gt;2)*$B$88+($J$88&lt;&gt;2)*$J$88+($R$88&lt;&gt;2)*$R$88+($Z$88&lt;&gt;2)*$Z$88+($AH$88&lt;&gt;2)*$AH$88)/(($B$88&lt;&gt;2)+($J$88&lt;&gt;2)+($R$88&lt;&gt;2)+($Z$88&lt;&gt;2)+($AH$88&lt;&gt;2))&gt;=0.5,1,0))</f>
        <v/>
      </c>
      <c r="AQ88" s="8">
        <f>IF(($C$88&lt;&gt;2)+($K$88&lt;&gt;2)+($S$88&lt;&gt;2)+($AA$88&lt;&gt;2)+($AI$88&lt;&gt;2)=0,2,IF((($C$88&lt;&gt;2)*$C$88+($K$88&lt;&gt;2)*$K$88+($S$88&lt;&gt;2)*$S$88+($AA$88&lt;&gt;2)*$AA$88+($AI$88&lt;&gt;2)*$AI$88)/(($C$88&lt;&gt;2)+($K$88&lt;&gt;2)+($S$88&lt;&gt;2)+($AA$88&lt;&gt;2)+($AI$88&lt;&gt;2))&gt;=0.5,1,0))</f>
        <v/>
      </c>
      <c r="AR88" s="8">
        <f>IF(($D$88&lt;&gt;2)+($L$88&lt;&gt;2)+($T$88&lt;&gt;2)+($AB$88&lt;&gt;2)+($AJ$88&lt;&gt;2)=0,2,IF((($D$88&lt;&gt;2)*$D$88+($L$88&lt;&gt;2)*$L$88+($T$88&lt;&gt;2)*$T$88+($AB$88&lt;&gt;2)*$AB$88+($AJ$88&lt;&gt;2)*$AJ$88)/(($D$88&lt;&gt;2)+($L$88&lt;&gt;2)+($T$88&lt;&gt;2)+($AB$88&lt;&gt;2)+($AJ$88&lt;&gt;2))&gt;=0.5,1,0))</f>
        <v/>
      </c>
      <c r="AS88" s="8">
        <f>IF(($E$88&lt;&gt;2)+($M$88&lt;&gt;2)+($U$88&lt;&gt;2)+($AC$88&lt;&gt;2)+($AK$88&lt;&gt;2)=0,2,IF((($E$88&lt;&gt;2)*$E$88+($M$88&lt;&gt;2)*$M$88+($U$88&lt;&gt;2)*$U$88+($AC$88&lt;&gt;2)*$AC$88+($AK$88&lt;&gt;2)*$AK$88)/(($E$88&lt;&gt;2)+($M$88&lt;&gt;2)+($U$88&lt;&gt;2)+($AC$88&lt;&gt;2)+($AK$88&lt;&gt;2))&gt;=0.5,1,0))</f>
        <v/>
      </c>
      <c r="AT88" s="8">
        <f>IF(($F$88&lt;&gt;2)+($N$88&lt;&gt;2)+($V$88&lt;&gt;2)+($AD$88&lt;&gt;2)+($AL$88&lt;&gt;2)=0,2,IF((($F$88&lt;&gt;2)*$F$88+($N$88&lt;&gt;2)*$N$88+($V$88&lt;&gt;2)*$V$88+($AD$88&lt;&gt;2)*$AD$88+($AL$88&lt;&gt;2)*$AL$88)/(($F$88&lt;&gt;2)+($N$88&lt;&gt;2)+($V$88&lt;&gt;2)+($AD$88&lt;&gt;2)+($AL$88&lt;&gt;2))&gt;=0.5,1,0))</f>
        <v/>
      </c>
      <c r="AU88" s="8">
        <f>IF(($G$88&lt;&gt;2)+($O$88&lt;&gt;2)+($W$88&lt;&gt;2)+($AE$88&lt;&gt;2)+($AM$88&lt;&gt;2)=0,2,IF((($G$88&lt;&gt;2)*$G$88+($O$88&lt;&gt;2)*$O$88+($W$88&lt;&gt;2)*$W$88+($AE$88&lt;&gt;2)*$AE$88+($AM$88&lt;&gt;2)*$AM$88)/(($G$88&lt;&gt;2)+($O$88&lt;&gt;2)+($W$88&lt;&gt;2)+($AE$88&lt;&gt;2)+($AM$88&lt;&gt;2))&gt;=0.5,1,0))</f>
        <v/>
      </c>
      <c r="AW88" s="16">
        <f>INDEX('Ground truth'!$B$14:$H$20,MATCH($AP$78,'Ground truth'!$A$14:$A$20,0),MATCH($AP$74,'Ground truth'!$B$13:$H$13,0))</f>
        <v/>
      </c>
      <c r="AX88" s="16">
        <f>INDEX('Ground truth'!$B$14:$H$20,MATCH($AP$78,'Ground truth'!$A$14:$A$20,0),MATCH($AP$75,'Ground truth'!$B$13:$H$13,0))</f>
        <v/>
      </c>
      <c r="AY88" s="16">
        <f>INDEX('Ground truth'!$B$14:$H$20,MATCH($AP$78,'Ground truth'!$A$14:$A$20,0),MATCH($AP$76,'Ground truth'!$B$13:$H$13,0))</f>
        <v/>
      </c>
      <c r="AZ88" s="16">
        <f>INDEX('Ground truth'!$B$14:$H$20,MATCH($AP$78,'Ground truth'!$A$14:$A$20,0),MATCH($AP$77,'Ground truth'!$B$13:$H$13,0))</f>
        <v/>
      </c>
      <c r="BA88" s="16">
        <f>INDEX('Ground truth'!$B$14:$H$20,MATCH($AP$78,'Ground truth'!$A$14:$A$20,0),MATCH($AP$78,'Ground truth'!$B$13:$H$13,0))</f>
        <v/>
      </c>
      <c r="BB88" s="16">
        <f>INDEX('Ground truth'!$B$14:$H$20,MATCH($AP$78,'Ground truth'!$A$14:$A$20,0),MATCH($AP$79,'Ground truth'!$B$13:$H$13,0))</f>
        <v/>
      </c>
      <c r="BD88" s="19" t="n">
        <v>-0.7796078628671951</v>
      </c>
      <c r="BE88" s="19">
        <f>LARGE($BD$84:$BD$89,5)</f>
        <v/>
      </c>
    </row>
    <row r="89">
      <c r="A89" s="3" t="inlineStr">
        <is>
          <t>Housing</t>
        </is>
      </c>
      <c r="B89" s="8">
        <f>INDEX($B$74:$H$80,MATCH($AQ$79,$B$73:$H$73,0),MATCH($AQ$74,$B$73:$H$73,0))</f>
        <v/>
      </c>
      <c r="C89" s="8">
        <f>INDEX($B$74:$H$80,MATCH($AQ$79,$B$73:$H$73,0),MATCH($AQ$75,$B$73:$H$73,0))</f>
        <v/>
      </c>
      <c r="D89" s="8">
        <f>INDEX($B$74:$H$80,MATCH($AQ$79,$B$73:$H$73,0),MATCH($AQ$76,$B$73:$H$73,0))</f>
        <v/>
      </c>
      <c r="E89" s="8">
        <f>INDEX($B$74:$H$80,MATCH($AQ$79,$B$73:$H$73,0),MATCH($AQ$77,$B$73:$H$73,0))</f>
        <v/>
      </c>
      <c r="F89" s="8">
        <f>INDEX($B$74:$H$80,MATCH($AQ$79,$B$73:$H$73,0),MATCH($AQ$78,$B$73:$H$73,0))</f>
        <v/>
      </c>
      <c r="G89" s="8">
        <f>INDEX($B$74:$H$80,MATCH($AQ$79,$B$73:$H$73,0),MATCH($AQ$79,$B$73:$H$73,0))</f>
        <v/>
      </c>
      <c r="J89" s="8">
        <f>INDEX($J$74:$P$80,MATCH($AQ$79,$J$73:$P$73,0),MATCH($AQ$74,$J$73:$P$73,0))</f>
        <v/>
      </c>
      <c r="K89" s="8">
        <f>INDEX($J$74:$P$80,MATCH($AQ$79,$J$73:$P$73,0),MATCH($AQ$75,$J$73:$P$73,0))</f>
        <v/>
      </c>
      <c r="L89" s="8">
        <f>INDEX($J$74:$P$80,MATCH($AQ$79,$J$73:$P$73,0),MATCH($AQ$76,$J$73:$P$73,0))</f>
        <v/>
      </c>
      <c r="M89" s="8">
        <f>INDEX($J$74:$P$80,MATCH($AQ$79,$J$73:$P$73,0),MATCH($AQ$77,$J$73:$P$73,0))</f>
        <v/>
      </c>
      <c r="N89" s="8">
        <f>INDEX($J$74:$P$80,MATCH($AQ$79,$J$73:$P$73,0),MATCH($AQ$78,$J$73:$P$73,0))</f>
        <v/>
      </c>
      <c r="O89" s="8">
        <f>INDEX($J$74:$P$80,MATCH($AQ$79,$J$73:$P$73,0),MATCH($AQ$79,$J$73:$P$73,0))</f>
        <v/>
      </c>
      <c r="R89" s="8">
        <f>INDEX($R$74:$X$80,MATCH($AQ$79,$R$73:$X$73,0),MATCH($AQ$74,$R$73:$X$73,0))</f>
        <v/>
      </c>
      <c r="S89" s="8">
        <f>INDEX($R$74:$X$80,MATCH($AQ$79,$R$73:$X$73,0),MATCH($AQ$75,$R$73:$X$73,0))</f>
        <v/>
      </c>
      <c r="T89" s="8">
        <f>INDEX($R$74:$X$80,MATCH($AQ$79,$R$73:$X$73,0),MATCH($AQ$76,$R$73:$X$73,0))</f>
        <v/>
      </c>
      <c r="U89" s="8">
        <f>INDEX($R$74:$X$80,MATCH($AQ$79,$R$73:$X$73,0),MATCH($AQ$77,$R$73:$X$73,0))</f>
        <v/>
      </c>
      <c r="V89" s="8">
        <f>INDEX($R$74:$X$80,MATCH($AQ$79,$R$73:$X$73,0),MATCH($AQ$78,$R$73:$X$73,0))</f>
        <v/>
      </c>
      <c r="W89" s="8">
        <f>INDEX($R$74:$X$80,MATCH($AQ$79,$R$73:$X$73,0),MATCH($AQ$79,$R$73:$X$73,0))</f>
        <v/>
      </c>
      <c r="Z89" s="8">
        <f>INDEX($Z$74:$AF$80,MATCH($AQ$79,$Z$73:$AF$73,0),MATCH($AQ$74,$Z$73:$AF$73,0))</f>
        <v/>
      </c>
      <c r="AA89" s="8">
        <f>INDEX($Z$74:$AF$80,MATCH($AQ$79,$Z$73:$AF$73,0),MATCH($AQ$75,$Z$73:$AF$73,0))</f>
        <v/>
      </c>
      <c r="AB89" s="8">
        <f>INDEX($Z$74:$AF$80,MATCH($AQ$79,$Z$73:$AF$73,0),MATCH($AQ$76,$Z$73:$AF$73,0))</f>
        <v/>
      </c>
      <c r="AC89" s="8">
        <f>INDEX($Z$74:$AF$80,MATCH($AQ$79,$Z$73:$AF$73,0),MATCH($AQ$77,$Z$73:$AF$73,0))</f>
        <v/>
      </c>
      <c r="AD89" s="8">
        <f>INDEX($Z$74:$AF$80,MATCH($AQ$79,$Z$73:$AF$73,0),MATCH($AQ$78,$Z$73:$AF$73,0))</f>
        <v/>
      </c>
      <c r="AE89" s="8">
        <f>INDEX($Z$74:$AF$80,MATCH($AQ$79,$Z$73:$AF$73,0),MATCH($AQ$79,$Z$73:$AF$73,0))</f>
        <v/>
      </c>
      <c r="AH89" s="8">
        <f>INDEX($AH$74:$AN$80,MATCH($AQ$79,$AH$73:$AN$73,0),MATCH($AQ$74,$AH$73:$AN$73,0))</f>
        <v/>
      </c>
      <c r="AI89" s="8">
        <f>INDEX($AH$74:$AN$80,MATCH($AQ$79,$AH$73:$AN$73,0),MATCH($AQ$75,$AH$73:$AN$73,0))</f>
        <v/>
      </c>
      <c r="AJ89" s="8">
        <f>INDEX($AH$74:$AN$80,MATCH($AQ$79,$AH$73:$AN$73,0),MATCH($AQ$76,$AH$73:$AN$73,0))</f>
        <v/>
      </c>
      <c r="AK89" s="8">
        <f>INDEX($AH$74:$AN$80,MATCH($AQ$79,$AH$73:$AN$73,0),MATCH($AQ$77,$AH$73:$AN$73,0))</f>
        <v/>
      </c>
      <c r="AL89" s="8">
        <f>INDEX($AH$74:$AN$80,MATCH($AQ$79,$AH$73:$AN$73,0),MATCH($AQ$78,$AH$73:$AN$73,0))</f>
        <v/>
      </c>
      <c r="AM89" s="8">
        <f>INDEX($AH$74:$AN$80,MATCH($AQ$79,$AH$73:$AN$73,0),MATCH($AQ$79,$AH$73:$AN$73,0))</f>
        <v/>
      </c>
      <c r="AP89" s="8">
        <f>IF(($B$89&lt;&gt;2)+($J$89&lt;&gt;2)+($R$89&lt;&gt;2)+($Z$89&lt;&gt;2)+($AH$89&lt;&gt;2)=0,2,IF((($B$89&lt;&gt;2)*$B$89+($J$89&lt;&gt;2)*$J$89+($R$89&lt;&gt;2)*$R$89+($Z$89&lt;&gt;2)*$Z$89+($AH$89&lt;&gt;2)*$AH$89)/(($B$89&lt;&gt;2)+($J$89&lt;&gt;2)+($R$89&lt;&gt;2)+($Z$89&lt;&gt;2)+($AH$89&lt;&gt;2))&gt;=0.5,1,0))</f>
        <v/>
      </c>
      <c r="AQ89" s="8">
        <f>IF(($C$89&lt;&gt;2)+($K$89&lt;&gt;2)+($S$89&lt;&gt;2)+($AA$89&lt;&gt;2)+($AI$89&lt;&gt;2)=0,2,IF((($C$89&lt;&gt;2)*$C$89+($K$89&lt;&gt;2)*$K$89+($S$89&lt;&gt;2)*$S$89+($AA$89&lt;&gt;2)*$AA$89+($AI$89&lt;&gt;2)*$AI$89)/(($C$89&lt;&gt;2)+($K$89&lt;&gt;2)+($S$89&lt;&gt;2)+($AA$89&lt;&gt;2)+($AI$89&lt;&gt;2))&gt;=0.5,1,0))</f>
        <v/>
      </c>
      <c r="AR89" s="8">
        <f>IF(($D$89&lt;&gt;2)+($L$89&lt;&gt;2)+($T$89&lt;&gt;2)+($AB$89&lt;&gt;2)+($AJ$89&lt;&gt;2)=0,2,IF((($D$89&lt;&gt;2)*$D$89+($L$89&lt;&gt;2)*$L$89+($T$89&lt;&gt;2)*$T$89+($AB$89&lt;&gt;2)*$AB$89+($AJ$89&lt;&gt;2)*$AJ$89)/(($D$89&lt;&gt;2)+($L$89&lt;&gt;2)+($T$89&lt;&gt;2)+($AB$89&lt;&gt;2)+($AJ$89&lt;&gt;2))&gt;=0.5,1,0))</f>
        <v/>
      </c>
      <c r="AS89" s="8">
        <f>IF(($E$89&lt;&gt;2)+($M$89&lt;&gt;2)+($U$89&lt;&gt;2)+($AC$89&lt;&gt;2)+($AK$89&lt;&gt;2)=0,2,IF((($E$89&lt;&gt;2)*$E$89+($M$89&lt;&gt;2)*$M$89+($U$89&lt;&gt;2)*$U$89+($AC$89&lt;&gt;2)*$AC$89+($AK$89&lt;&gt;2)*$AK$89)/(($E$89&lt;&gt;2)+($M$89&lt;&gt;2)+($U$89&lt;&gt;2)+($AC$89&lt;&gt;2)+($AK$89&lt;&gt;2))&gt;=0.5,1,0))</f>
        <v/>
      </c>
      <c r="AT89" s="8">
        <f>IF(($F$89&lt;&gt;2)+($N$89&lt;&gt;2)+($V$89&lt;&gt;2)+($AD$89&lt;&gt;2)+($AL$89&lt;&gt;2)=0,2,IF((($F$89&lt;&gt;2)*$F$89+($N$89&lt;&gt;2)*$N$89+($V$89&lt;&gt;2)*$V$89+($AD$89&lt;&gt;2)*$AD$89+($AL$89&lt;&gt;2)*$AL$89)/(($F$89&lt;&gt;2)+($N$89&lt;&gt;2)+($V$89&lt;&gt;2)+($AD$89&lt;&gt;2)+($AL$89&lt;&gt;2))&gt;=0.5,1,0))</f>
        <v/>
      </c>
      <c r="AU89" s="8">
        <f>IF(($G$89&lt;&gt;2)+($O$89&lt;&gt;2)+($W$89&lt;&gt;2)+($AE$89&lt;&gt;2)+($AM$89&lt;&gt;2)=0,2,IF((($G$89&lt;&gt;2)*$G$89+($O$89&lt;&gt;2)*$O$89+($W$89&lt;&gt;2)*$W$89+($AE$89&lt;&gt;2)*$AE$89+($AM$89&lt;&gt;2)*$AM$89)/(($G$89&lt;&gt;2)+($O$89&lt;&gt;2)+($W$89&lt;&gt;2)+($AE$89&lt;&gt;2)+($AM$89&lt;&gt;2))&gt;=0.5,1,0))</f>
        <v/>
      </c>
      <c r="AW89" s="16">
        <f>INDEX('Ground truth'!$B$14:$H$20,MATCH($AP$79,'Ground truth'!$A$14:$A$20,0),MATCH($AP$74,'Ground truth'!$B$13:$H$13,0))</f>
        <v/>
      </c>
      <c r="AX89" s="16">
        <f>INDEX('Ground truth'!$B$14:$H$20,MATCH($AP$79,'Ground truth'!$A$14:$A$20,0),MATCH($AP$75,'Ground truth'!$B$13:$H$13,0))</f>
        <v/>
      </c>
      <c r="AY89" s="16">
        <f>INDEX('Ground truth'!$B$14:$H$20,MATCH($AP$79,'Ground truth'!$A$14:$A$20,0),MATCH($AP$76,'Ground truth'!$B$13:$H$13,0))</f>
        <v/>
      </c>
      <c r="AZ89" s="16">
        <f>INDEX('Ground truth'!$B$14:$H$20,MATCH($AP$79,'Ground truth'!$A$14:$A$20,0),MATCH($AP$77,'Ground truth'!$B$13:$H$13,0))</f>
        <v/>
      </c>
      <c r="BA89" s="16">
        <f>INDEX('Ground truth'!$B$14:$H$20,MATCH($AP$79,'Ground truth'!$A$14:$A$20,0),MATCH($AP$78,'Ground truth'!$B$13:$H$13,0))</f>
        <v/>
      </c>
      <c r="BB89" s="16">
        <f>INDEX('Ground truth'!$B$14:$H$20,MATCH($AP$79,'Ground truth'!$A$14:$A$20,0),MATCH($AP$79,'Ground truth'!$B$13:$H$13,0))</f>
        <v/>
      </c>
      <c r="BD89" s="19" t="n">
        <v>-0.5370829663921513</v>
      </c>
      <c r="BE89" s="19">
        <f>LARGE($BD$84:$BD$89,6)</f>
        <v/>
      </c>
    </row>
    <row r="91">
      <c r="A91" s="17" t="inlineStr">
        <is>
          <t>metrics — confident-only (unsure excluded from denominators)</t>
        </is>
      </c>
      <c r="B91" s="10" t="inlineStr">
        <is>
          <t>run 1</t>
        </is>
      </c>
      <c r="C91" s="10" t="inlineStr">
        <is>
          <t>run 2</t>
        </is>
      </c>
      <c r="D91" s="10" t="inlineStr">
        <is>
          <t>run 3</t>
        </is>
      </c>
      <c r="E91" s="10" t="inlineStr">
        <is>
          <t>run 4</t>
        </is>
      </c>
      <c r="F91" s="10" t="inlineStr">
        <is>
          <t>run 5</t>
        </is>
      </c>
      <c r="G91" s="10" t="inlineStr">
        <is>
          <t>avg-matrix</t>
        </is>
      </c>
      <c r="H91" s="10" t="inlineStr">
        <is>
          <t>mean</t>
        </is>
      </c>
      <c r="I91" s="10" t="inlineStr">
        <is>
          <t>std (pop.)</t>
        </is>
      </c>
      <c r="J91" s="17" t="inlineStr">
        <is>
          <t>notes</t>
        </is>
      </c>
    </row>
    <row r="92">
      <c r="A92" s="7" t="inlineStr">
        <is>
          <t>TP</t>
        </is>
      </c>
      <c r="B92" s="7">
        <f>SUMPRODUCT(($B$84:$G$89=1)*($AW$84:$BB$89=1))</f>
        <v/>
      </c>
      <c r="C92" s="7">
        <f>SUMPRODUCT(($J$84:$O$89=1)*($AW$84:$BB$89=1))</f>
        <v/>
      </c>
      <c r="D92" s="7">
        <f>SUMPRODUCT(($R$84:$W$89=1)*($AW$84:$BB$89=1))</f>
        <v/>
      </c>
      <c r="E92" s="7">
        <f>SUMPRODUCT(($Z$84:$AE$89=1)*($AW$84:$BB$89=1))</f>
        <v/>
      </c>
      <c r="F92" s="7">
        <f>SUMPRODUCT(($AH$84:$AM$89=1)*($AW$84:$BB$89=1))</f>
        <v/>
      </c>
      <c r="G92" s="7">
        <f>SUMPRODUCT(($AP$84:$AU$89=1)*($AW$84:$BB$89=1))</f>
        <v/>
      </c>
      <c r="H92" s="12">
        <f>AVERAGE($B$92:$F$92)</f>
        <v/>
      </c>
      <c r="I92" s="12">
        <f>STDEV.P($B$92:$F$92)</f>
        <v/>
      </c>
    </row>
    <row r="93">
      <c r="A93" s="7" t="inlineStr">
        <is>
          <t>TN</t>
        </is>
      </c>
      <c r="B93" s="7">
        <f>SUMPRODUCT(($B$84:$G$89=0)*($AW$84:$BB$89=0))</f>
        <v/>
      </c>
      <c r="C93" s="7">
        <f>SUMPRODUCT(($J$84:$O$89=0)*($AW$84:$BB$89=0))</f>
        <v/>
      </c>
      <c r="D93" s="7">
        <f>SUMPRODUCT(($R$84:$W$89=0)*($AW$84:$BB$89=0))</f>
        <v/>
      </c>
      <c r="E93" s="7">
        <f>SUMPRODUCT(($Z$84:$AE$89=0)*($AW$84:$BB$89=0))</f>
        <v/>
      </c>
      <c r="F93" s="7">
        <f>SUMPRODUCT(($AH$84:$AM$89=0)*($AW$84:$BB$89=0))</f>
        <v/>
      </c>
      <c r="G93" s="7">
        <f>SUMPRODUCT(($AP$84:$AU$89=0)*($AW$84:$BB$89=0))</f>
        <v/>
      </c>
      <c r="H93" s="12">
        <f>AVERAGE($B$93:$F$93)</f>
        <v/>
      </c>
      <c r="I93" s="12">
        <f>STDEV.P($B$93:$F$93)</f>
        <v/>
      </c>
    </row>
    <row r="94">
      <c r="A94" s="7" t="inlineStr">
        <is>
          <t>FP</t>
        </is>
      </c>
      <c r="B94" s="7">
        <f>SUMPRODUCT(($B$84:$G$89=1)*($AW$84:$BB$89=0))</f>
        <v/>
      </c>
      <c r="C94" s="7">
        <f>SUMPRODUCT(($J$84:$O$89=1)*($AW$84:$BB$89=0))</f>
        <v/>
      </c>
      <c r="D94" s="7">
        <f>SUMPRODUCT(($R$84:$W$89=1)*($AW$84:$BB$89=0))</f>
        <v/>
      </c>
      <c r="E94" s="7">
        <f>SUMPRODUCT(($Z$84:$AE$89=1)*($AW$84:$BB$89=0))</f>
        <v/>
      </c>
      <c r="F94" s="7">
        <f>SUMPRODUCT(($AH$84:$AM$89=1)*($AW$84:$BB$89=0))</f>
        <v/>
      </c>
      <c r="G94" s="7">
        <f>SUMPRODUCT(($AP$84:$AU$89=1)*($AW$84:$BB$89=0))</f>
        <v/>
      </c>
      <c r="H94" s="12">
        <f>AVERAGE($B$94:$F$94)</f>
        <v/>
      </c>
      <c r="I94" s="12">
        <f>STDEV.P($B$94:$F$94)</f>
        <v/>
      </c>
    </row>
    <row r="95">
      <c r="A95" s="7" t="inlineStr">
        <is>
          <t>FN</t>
        </is>
      </c>
      <c r="B95" s="7">
        <f>SUMPRODUCT(($B$84:$G$89=0)*($AW$84:$BB$89=1))</f>
        <v/>
      </c>
      <c r="C95" s="7">
        <f>SUMPRODUCT(($J$84:$O$89=0)*($AW$84:$BB$89=1))</f>
        <v/>
      </c>
      <c r="D95" s="7">
        <f>SUMPRODUCT(($R$84:$W$89=0)*($AW$84:$BB$89=1))</f>
        <v/>
      </c>
      <c r="E95" s="7">
        <f>SUMPRODUCT(($Z$84:$AE$89=0)*($AW$84:$BB$89=1))</f>
        <v/>
      </c>
      <c r="F95" s="7">
        <f>SUMPRODUCT(($AH$84:$AM$89=0)*($AW$84:$BB$89=1))</f>
        <v/>
      </c>
      <c r="G95" s="7">
        <f>SUMPRODUCT(($AP$84:$AU$89=0)*($AW$84:$BB$89=1))</f>
        <v/>
      </c>
      <c r="H95" s="12">
        <f>AVERAGE($B$95:$F$95)</f>
        <v/>
      </c>
      <c r="I95" s="12">
        <f>STDEV.P($B$95:$F$95)</f>
        <v/>
      </c>
    </row>
    <row r="96">
      <c r="A96" s="4" t="inlineStr">
        <is>
          <t>Precision</t>
        </is>
      </c>
      <c r="B96" s="12">
        <f>IFERROR($B$92/($B$92+$B$94),0)</f>
        <v/>
      </c>
      <c r="C96" s="12">
        <f>IFERROR($C$92/($C$92+$C$94),0)</f>
        <v/>
      </c>
      <c r="D96" s="12">
        <f>IFERROR($D$92/($D$92+$D$94),0)</f>
        <v/>
      </c>
      <c r="E96" s="12">
        <f>IFERROR($E$92/($E$92+$E$94),0)</f>
        <v/>
      </c>
      <c r="F96" s="12">
        <f>IFERROR($F$92/($F$92+$F$94),0)</f>
        <v/>
      </c>
      <c r="G96" s="12">
        <f>IFERROR($G$92/($G$92+$G$94),0)</f>
        <v/>
      </c>
      <c r="H96" s="18">
        <f>AVERAGE($B$96:$F$96)</f>
        <v/>
      </c>
      <c r="I96" s="18">
        <f>STDEV.P($B$96:$F$96)</f>
        <v/>
      </c>
    </row>
    <row r="97">
      <c r="A97" s="4" t="inlineStr">
        <is>
          <t>Recall</t>
        </is>
      </c>
      <c r="B97" s="12">
        <f>IFERROR($B$92/($B$92+$B$95),0)</f>
        <v/>
      </c>
      <c r="C97" s="12">
        <f>IFERROR($C$92/($C$92+$C$95),0)</f>
        <v/>
      </c>
      <c r="D97" s="12">
        <f>IFERROR($D$92/($D$92+$D$95),0)</f>
        <v/>
      </c>
      <c r="E97" s="12">
        <f>IFERROR($E$92/($E$92+$E$95),0)</f>
        <v/>
      </c>
      <c r="F97" s="12">
        <f>IFERROR($F$92/($F$92+$F$95),0)</f>
        <v/>
      </c>
      <c r="G97" s="12">
        <f>IFERROR($G$92/($G$92+$G$95),0)</f>
        <v/>
      </c>
      <c r="H97" s="18">
        <f>AVERAGE($B$97:$F$97)</f>
        <v/>
      </c>
      <c r="I97" s="18">
        <f>STDEV.P($B$97:$F$97)</f>
        <v/>
      </c>
    </row>
    <row r="98">
      <c r="A98" s="4" t="inlineStr">
        <is>
          <t>F1</t>
        </is>
      </c>
      <c r="B98" s="12">
        <f>IFERROR(2*$B$96*$B$97/($B$96+$B$97),0)</f>
        <v/>
      </c>
      <c r="C98" s="12">
        <f>IFERROR(2*$C$96*$C$97/($C$96+$C$97),0)</f>
        <v/>
      </c>
      <c r="D98" s="12">
        <f>IFERROR(2*$D$96*$D$97/($D$96+$D$97),0)</f>
        <v/>
      </c>
      <c r="E98" s="12">
        <f>IFERROR(2*$E$96*$E$97/($E$96+$E$97),0)</f>
        <v/>
      </c>
      <c r="F98" s="12">
        <f>IFERROR(2*$F$96*$F$97/($F$96+$F$97),0)</f>
        <v/>
      </c>
      <c r="G98" s="12">
        <f>IFERROR(2*$G$96*$G$97/($G$96+$G$97),0)</f>
        <v/>
      </c>
      <c r="H98" s="18">
        <f>AVERAGE($B$98:$F$98)</f>
        <v/>
      </c>
      <c r="I98" s="18">
        <f>STDEV.P($B$98:$F$98)</f>
        <v/>
      </c>
    </row>
    <row r="99">
      <c r="A99" s="4" t="inlineStr">
        <is>
          <t>Accuracy</t>
        </is>
      </c>
      <c r="B99" s="12">
        <f>IFERROR(($B$92+$B$93)/($B$92+$B$93+$B$94+$B$95),0)</f>
        <v/>
      </c>
      <c r="C99" s="12">
        <f>IFERROR(($C$92+$C$93)/($C$92+$C$93+$C$94+$C$95),0)</f>
        <v/>
      </c>
      <c r="D99" s="12">
        <f>IFERROR(($D$92+$D$93)/($D$92+$D$93+$D$94+$D$95),0)</f>
        <v/>
      </c>
      <c r="E99" s="12">
        <f>IFERROR(($E$92+$E$93)/($E$92+$E$93+$E$94+$E$95),0)</f>
        <v/>
      </c>
      <c r="F99" s="12">
        <f>IFERROR(($F$92+$F$93)/($F$92+$F$93+$F$94+$F$95),0)</f>
        <v/>
      </c>
      <c r="G99" s="12">
        <f>IFERROR(($G$92+$G$93)/($G$92+$G$93+$G$94+$G$95),0)</f>
        <v/>
      </c>
      <c r="H99" s="18">
        <f>AVERAGE($B$99:$F$99)</f>
        <v/>
      </c>
      <c r="I99" s="18">
        <f>STDEV.P($B$99:$F$99)</f>
        <v/>
      </c>
    </row>
    <row r="100">
      <c r="A100" s="4" t="inlineStr">
        <is>
          <t>Edit distance</t>
        </is>
      </c>
      <c r="B100" s="12">
        <f>SUMPRODUCT(ABS($AW$84:$BB$89-$B$84:$G$89))</f>
        <v/>
      </c>
      <c r="C100" s="12">
        <f>SUMPRODUCT(ABS($AW$84:$BB$89-$J$84:$O$89))</f>
        <v/>
      </c>
      <c r="D100" s="12">
        <f>SUMPRODUCT(ABS($AW$84:$BB$89-$R$84:$W$89))</f>
        <v/>
      </c>
      <c r="E100" s="12">
        <f>SUMPRODUCT(ABS($AW$84:$BB$89-$Z$84:$AE$89))</f>
        <v/>
      </c>
      <c r="F100" s="12">
        <f>SUMPRODUCT(ABS($AW$84:$BB$89-$AH$84:$AM$89))</f>
        <v/>
      </c>
      <c r="G100" s="12">
        <f>SUMPRODUCT(ABS($AW$84:$BB$89-$AP$84:$AU$89))</f>
        <v/>
      </c>
      <c r="H100" s="18">
        <f>AVERAGE($B$100:$F$100)</f>
        <v/>
      </c>
      <c r="I100" s="18">
        <f>STDEV.P($B$100:$F$100)</f>
        <v/>
      </c>
    </row>
    <row r="101">
      <c r="A101" s="4" t="inlineStr">
        <is>
          <t>Spectral distance</t>
        </is>
      </c>
      <c r="B101" s="12">
        <f>SQRT(SUMPRODUCT(($BE$84:$BE$89-$B$111:$B$116)^2))</f>
        <v/>
      </c>
      <c r="C101" s="12">
        <f>SQRT(SUMPRODUCT(($BE$84:$BE$89-$C$111:$C$116)^2))</f>
        <v/>
      </c>
      <c r="D101" s="12">
        <f>SQRT(SUMPRODUCT(($BE$84:$BE$89-$D$111:$D$116)^2))</f>
        <v/>
      </c>
      <c r="E101" s="12">
        <f>SQRT(SUMPRODUCT(($BE$84:$BE$89-$E$111:$E$116)^2))</f>
        <v/>
      </c>
      <c r="F101" s="12">
        <f>SQRT(SUMPRODUCT(($BE$84:$BE$89-$F$111:$F$116)^2))</f>
        <v/>
      </c>
      <c r="G101" s="12">
        <f>SQRT(SUMPRODUCT(($BE$84:$BE$89-$G$111:$G$116)^2))</f>
        <v/>
      </c>
      <c r="H101" s="18">
        <f>AVERAGE($B$101:$F$101)</f>
        <v/>
      </c>
      <c r="I101" s="18">
        <f>STDEV.P($B$101:$F$101)</f>
        <v/>
      </c>
    </row>
    <row r="102">
      <c r="A102" s="4" t="inlineStr">
        <is>
          <t>Unsure cells</t>
        </is>
      </c>
      <c r="B102" s="7">
        <f>COUNTIF($B$84:$G$89,2)</f>
        <v/>
      </c>
      <c r="C102" s="7">
        <f>COUNTIF($J$84:$O$89,2)</f>
        <v/>
      </c>
      <c r="D102" s="7">
        <f>COUNTIF($R$84:$W$89,2)</f>
        <v/>
      </c>
      <c r="E102" s="7">
        <f>COUNTIF($Z$84:$AE$89,2)</f>
        <v/>
      </c>
      <c r="F102" s="7">
        <f>COUNTIF($AH$84:$AM$89,2)</f>
        <v/>
      </c>
      <c r="G102" s="7">
        <f>COUNTIF($AP$84:$AU$89,2)</f>
        <v/>
      </c>
      <c r="H102" s="12">
        <f>AVERAGE($B$102:$F$102)</f>
        <v/>
      </c>
      <c r="I102" s="12">
        <f>STDEV.P($B$102:$F$102)</f>
        <v/>
      </c>
    </row>
    <row r="103">
      <c r="A103" s="3" t="inlineStr">
        <is>
          <t>eigenvalues (real part, numpy order; pasted)</t>
        </is>
      </c>
    </row>
    <row r="104">
      <c r="A104" s="3" t="inlineStr">
        <is>
          <t xml:space="preserve">  λ1</t>
        </is>
      </c>
      <c r="B104" s="19" t="n">
        <v>4.710452360906067</v>
      </c>
      <c r="C104" s="19" t="n">
        <v>4.534418480423118</v>
      </c>
      <c r="D104" s="19" t="n">
        <v>4.534418480423118</v>
      </c>
      <c r="E104" s="19" t="n">
        <v>4.858951435239735</v>
      </c>
      <c r="F104" s="19" t="n">
        <v>4.534418480423118</v>
      </c>
      <c r="G104" s="19" t="n">
        <v>4.534418480423118</v>
      </c>
    </row>
    <row r="105">
      <c r="A105" s="3" t="inlineStr">
        <is>
          <t xml:space="preserve">  λ2</t>
        </is>
      </c>
      <c r="B105" s="19" t="n">
        <v>1.440751651816138</v>
      </c>
      <c r="C105" s="19" t="n">
        <v>2.082748288924857</v>
      </c>
      <c r="D105" s="19" t="n">
        <v>2.082748288924857</v>
      </c>
      <c r="E105" s="19" t="n">
        <v>1.77915907099339</v>
      </c>
      <c r="F105" s="19" t="n">
        <v>2.082748288924857</v>
      </c>
      <c r="G105" s="19" t="n">
        <v>2.082748288924857</v>
      </c>
    </row>
    <row r="106">
      <c r="A106" s="3" t="inlineStr">
        <is>
          <t xml:space="preserve">  λ3</t>
        </is>
      </c>
      <c r="B106" s="19" t="n">
        <v>-0.7669627833892493</v>
      </c>
      <c r="C106" s="19" t="n">
        <v>0.5928546006786007</v>
      </c>
      <c r="D106" s="19" t="n">
        <v>0.5928546006786007</v>
      </c>
      <c r="E106" s="19" t="n">
        <v>0.6208543684427105</v>
      </c>
      <c r="F106" s="19" t="n">
        <v>0.5928546006786007</v>
      </c>
      <c r="G106" s="19" t="n">
        <v>0.5928546006786007</v>
      </c>
    </row>
    <row r="107">
      <c r="A107" s="3" t="inlineStr">
        <is>
          <t xml:space="preserve">  λ4</t>
        </is>
      </c>
      <c r="B107" s="19" t="n">
        <v>-0.3842412293329599</v>
      </c>
      <c r="C107" s="19" t="n">
        <v>-0.5110527852080754</v>
      </c>
      <c r="D107" s="19" t="n">
        <v>-0.5110527852080754</v>
      </c>
      <c r="E107" s="19" t="n">
        <v>-0.7831501395974245</v>
      </c>
      <c r="F107" s="19" t="n">
        <v>-0.5110527852080754</v>
      </c>
      <c r="G107" s="19" t="n">
        <v>-0.5110527852080754</v>
      </c>
    </row>
    <row r="108">
      <c r="A108" s="3" t="inlineStr">
        <is>
          <t xml:space="preserve">  λ5</t>
        </is>
      </c>
      <c r="B108" s="19" t="n">
        <v>-2.764268066447486e-32</v>
      </c>
      <c r="C108" s="19" t="n">
        <v>-0.6989685848184998</v>
      </c>
      <c r="D108" s="19" t="n">
        <v>-0.6989685848184998</v>
      </c>
      <c r="E108" s="19" t="n">
        <v>-0.4758147350784144</v>
      </c>
      <c r="F108" s="19" t="n">
        <v>-0.6989685848184998</v>
      </c>
      <c r="G108" s="19" t="n">
        <v>-0.6989685848184998</v>
      </c>
    </row>
    <row r="109">
      <c r="A109" s="3" t="inlineStr">
        <is>
          <t xml:space="preserve">  λ6</t>
        </is>
      </c>
      <c r="B109" s="19" t="n">
        <v>0.9999999999999998</v>
      </c>
      <c r="C109" s="19" t="n">
        <v>-1.433846157852672e-18</v>
      </c>
      <c r="D109" s="19" t="n">
        <v>-1.433846157852672e-18</v>
      </c>
      <c r="E109" s="19" t="n">
        <v>4.716784741215396e-19</v>
      </c>
      <c r="F109" s="19" t="n">
        <v>-1.433846157852672e-18</v>
      </c>
      <c r="G109" s="19" t="n">
        <v>-1.433846157852672e-18</v>
      </c>
    </row>
    <row r="110">
      <c r="A110" s="3" t="inlineStr">
        <is>
          <t>eigenvalues sorted desc (LARGE)</t>
        </is>
      </c>
    </row>
    <row r="111">
      <c r="A111" s="3" t="inlineStr">
        <is>
          <t xml:space="preserve">  λ(1)</t>
        </is>
      </c>
      <c r="B111" s="19">
        <f>LARGE($B$104:$B$109,1)</f>
        <v/>
      </c>
      <c r="C111" s="19">
        <f>LARGE($C$104:$C$109,1)</f>
        <v/>
      </c>
      <c r="D111" s="19">
        <f>LARGE($D$104:$D$109,1)</f>
        <v/>
      </c>
      <c r="E111" s="19">
        <f>LARGE($E$104:$E$109,1)</f>
        <v/>
      </c>
      <c r="F111" s="19">
        <f>LARGE($F$104:$F$109,1)</f>
        <v/>
      </c>
      <c r="G111" s="19">
        <f>LARGE($G$104:$G$109,1)</f>
        <v/>
      </c>
    </row>
    <row r="112">
      <c r="A112" s="3" t="inlineStr">
        <is>
          <t xml:space="preserve">  λ(2)</t>
        </is>
      </c>
      <c r="B112" s="19">
        <f>LARGE($B$104:$B$109,2)</f>
        <v/>
      </c>
      <c r="C112" s="19">
        <f>LARGE($C$104:$C$109,2)</f>
        <v/>
      </c>
      <c r="D112" s="19">
        <f>LARGE($D$104:$D$109,2)</f>
        <v/>
      </c>
      <c r="E112" s="19">
        <f>LARGE($E$104:$E$109,2)</f>
        <v/>
      </c>
      <c r="F112" s="19">
        <f>LARGE($F$104:$F$109,2)</f>
        <v/>
      </c>
      <c r="G112" s="19">
        <f>LARGE($G$104:$G$109,2)</f>
        <v/>
      </c>
    </row>
    <row r="113">
      <c r="A113" s="3" t="inlineStr">
        <is>
          <t xml:space="preserve">  λ(3)</t>
        </is>
      </c>
      <c r="B113" s="19">
        <f>LARGE($B$104:$B$109,3)</f>
        <v/>
      </c>
      <c r="C113" s="19">
        <f>LARGE($C$104:$C$109,3)</f>
        <v/>
      </c>
      <c r="D113" s="19">
        <f>LARGE($D$104:$D$109,3)</f>
        <v/>
      </c>
      <c r="E113" s="19">
        <f>LARGE($E$104:$E$109,3)</f>
        <v/>
      </c>
      <c r="F113" s="19">
        <f>LARGE($F$104:$F$109,3)</f>
        <v/>
      </c>
      <c r="G113" s="19">
        <f>LARGE($G$104:$G$109,3)</f>
        <v/>
      </c>
    </row>
    <row r="114">
      <c r="A114" s="3" t="inlineStr">
        <is>
          <t xml:space="preserve">  λ(4)</t>
        </is>
      </c>
      <c r="B114" s="19">
        <f>LARGE($B$104:$B$109,4)</f>
        <v/>
      </c>
      <c r="C114" s="19">
        <f>LARGE($C$104:$C$109,4)</f>
        <v/>
      </c>
      <c r="D114" s="19">
        <f>LARGE($D$104:$D$109,4)</f>
        <v/>
      </c>
      <c r="E114" s="19">
        <f>LARGE($E$104:$E$109,4)</f>
        <v/>
      </c>
      <c r="F114" s="19">
        <f>LARGE($F$104:$F$109,4)</f>
        <v/>
      </c>
      <c r="G114" s="19">
        <f>LARGE($G$104:$G$109,4)</f>
        <v/>
      </c>
    </row>
    <row r="115">
      <c r="A115" s="3" t="inlineStr">
        <is>
          <t xml:space="preserve">  λ(5)</t>
        </is>
      </c>
      <c r="B115" s="19">
        <f>LARGE($B$104:$B$109,5)</f>
        <v/>
      </c>
      <c r="C115" s="19">
        <f>LARGE($C$104:$C$109,5)</f>
        <v/>
      </c>
      <c r="D115" s="19">
        <f>LARGE($D$104:$D$109,5)</f>
        <v/>
      </c>
      <c r="E115" s="19">
        <f>LARGE($E$104:$E$109,5)</f>
        <v/>
      </c>
      <c r="F115" s="19">
        <f>LARGE($F$104:$F$109,5)</f>
        <v/>
      </c>
      <c r="G115" s="19">
        <f>LARGE($G$104:$G$109,5)</f>
        <v/>
      </c>
    </row>
    <row r="116">
      <c r="A116" s="3" t="inlineStr">
        <is>
          <t xml:space="preserve">  λ(6)</t>
        </is>
      </c>
      <c r="B116" s="19">
        <f>LARGE($B$104:$B$109,6)</f>
        <v/>
      </c>
      <c r="C116" s="19">
        <f>LARGE($C$104:$C$109,6)</f>
        <v/>
      </c>
      <c r="D116" s="19">
        <f>LARGE($D$104:$D$109,6)</f>
        <v/>
      </c>
      <c r="E116" s="19">
        <f>LARGE($E$104:$E$109,6)</f>
        <v/>
      </c>
      <c r="F116" s="19">
        <f>LARGE($F$104:$F$109,6)</f>
        <v/>
      </c>
      <c r="G116" s="19">
        <f>LARGE($G$104:$G$109,6)</f>
        <v/>
      </c>
    </row>
    <row r="117">
      <c r="A117" s="3" t="inlineStr">
        <is>
          <t>check: Σeig − trace (→0)</t>
        </is>
      </c>
      <c r="B117" s="3">
        <f>ROUND(SUM($B$104:$B$109)-($B$84+$C$85+$D$86+$E$87+$F$88+$G$89),6)</f>
        <v/>
      </c>
      <c r="C117" s="3">
        <f>ROUND(SUM($C$104:$C$109)-($J$84+$K$85+$L$86+$M$87+$N$88+$O$89),6)</f>
        <v/>
      </c>
      <c r="D117" s="3">
        <f>ROUND(SUM($D$104:$D$109)-($R$84+$S$85+$T$86+$U$87+$V$88+$W$89),6)</f>
        <v/>
      </c>
      <c r="E117" s="3">
        <f>ROUND(SUM($E$104:$E$109)-($Z$84+$AA$85+$AB$86+$AC$87+$AD$88+$AE$89),6)</f>
        <v/>
      </c>
      <c r="F117" s="3">
        <f>ROUND(SUM($F$104:$F$109)-($AH$84+$AI$85+$AJ$86+$AK$87+$AL$88+$AM$89),6)</f>
        <v/>
      </c>
      <c r="G117" s="3">
        <f>ROUND(SUM($G$104:$G$109)-($AP$84+$AQ$85+$AR$86+$AS$87+$AT$88+$AU$89),6)</f>
        <v/>
      </c>
    </row>
    <row r="118">
      <c r="A118" s="3" t="inlineStr">
        <is>
          <t>check: Πeig − det (→0)</t>
        </is>
      </c>
      <c r="B118" s="3">
        <f>ROUND(MDETERM($B$84:$G$89)-PRODUCT($B$104:$B$109),6)</f>
        <v/>
      </c>
      <c r="C118" s="3">
        <f>ROUND(MDETERM($J$84:$O$89)-PRODUCT($C$104:$C$109),6)</f>
        <v/>
      </c>
      <c r="D118" s="3">
        <f>ROUND(MDETERM($R$84:$W$89)-PRODUCT($D$104:$D$109),6)</f>
        <v/>
      </c>
      <c r="E118" s="3">
        <f>ROUND(MDETERM($Z$84:$AE$89)-PRODUCT($E$104:$E$109),6)</f>
        <v/>
      </c>
      <c r="F118" s="3">
        <f>ROUND(MDETERM($AH$84:$AM$89)-PRODUCT($F$104:$F$109),6)</f>
        <v/>
      </c>
      <c r="G118" s="3">
        <f>ROUND(MDETERM($AP$84:$AU$89)-PRODUCT($G$104:$G$109),6)</f>
        <v/>
      </c>
    </row>
    <row r="119">
      <c r="A119" s="3" t="inlineStr">
        <is>
          <t>complex eigenvalues?</t>
        </is>
      </c>
      <c r="B119" s="3" t="inlineStr"/>
      <c r="C119" s="3" t="inlineStr"/>
      <c r="D119" s="3" t="inlineStr"/>
      <c r="E119" s="3" t="inlineStr"/>
      <c r="F119" s="3" t="inlineStr"/>
      <c r="G119" s="3" t="inlineStr"/>
    </row>
    <row r="120">
      <c r="A120" s="3" t="inlineStr">
        <is>
          <t>check: det(M − λᵢI) per sorted λ (→0)</t>
        </is>
      </c>
    </row>
    <row r="121">
      <c r="A121" s="3" t="inlineStr">
        <is>
          <t xml:space="preserve">  det(M − λ(1)I)</t>
        </is>
      </c>
      <c r="B121" s="3">
        <f t="array" ref="B121">ROUND(MDETERM($B$84:$G$89-$B$111*MUNIT(6)),6)</f>
        <v/>
      </c>
      <c r="C121" s="3">
        <f t="array" ref="C121">ROUND(MDETERM($J$84:$O$89-$C$111*MUNIT(6)),6)</f>
        <v/>
      </c>
      <c r="D121" s="3">
        <f t="array" ref="D121">ROUND(MDETERM($R$84:$W$89-$D$111*MUNIT(6)),6)</f>
        <v/>
      </c>
      <c r="E121" s="3">
        <f t="array" ref="E121">ROUND(MDETERM($Z$84:$AE$89-$E$111*MUNIT(6)),6)</f>
        <v/>
      </c>
      <c r="F121" s="3">
        <f t="array" ref="F121">ROUND(MDETERM($AH$84:$AM$89-$F$111*MUNIT(6)),6)</f>
        <v/>
      </c>
      <c r="G121" s="3">
        <f t="array" ref="G121">ROUND(MDETERM($AP$84:$AU$89-$G$111*MUNIT(6)),6)</f>
        <v/>
      </c>
    </row>
    <row r="122">
      <c r="A122" s="3" t="inlineStr">
        <is>
          <t xml:space="preserve">  det(M − λ(2)I)</t>
        </is>
      </c>
      <c r="B122" s="3">
        <f t="array" ref="B122">ROUND(MDETERM($B$84:$G$89-$B$112*MUNIT(6)),6)</f>
        <v/>
      </c>
      <c r="C122" s="3">
        <f t="array" ref="C122">ROUND(MDETERM($J$84:$O$89-$C$112*MUNIT(6)),6)</f>
        <v/>
      </c>
      <c r="D122" s="3">
        <f t="array" ref="D122">ROUND(MDETERM($R$84:$W$89-$D$112*MUNIT(6)),6)</f>
        <v/>
      </c>
      <c r="E122" s="3">
        <f t="array" ref="E122">ROUND(MDETERM($Z$84:$AE$89-$E$112*MUNIT(6)),6)</f>
        <v/>
      </c>
      <c r="F122" s="3">
        <f t="array" ref="F122">ROUND(MDETERM($AH$84:$AM$89-$F$112*MUNIT(6)),6)</f>
        <v/>
      </c>
      <c r="G122" s="3">
        <f t="array" ref="G122">ROUND(MDETERM($AP$84:$AU$89-$G$112*MUNIT(6)),6)</f>
        <v/>
      </c>
    </row>
    <row r="123">
      <c r="A123" s="3" t="inlineStr">
        <is>
          <t xml:space="preserve">  det(M − λ(3)I)</t>
        </is>
      </c>
      <c r="B123" s="3">
        <f t="array" ref="B123">ROUND(MDETERM($B$84:$G$89-$B$113*MUNIT(6)),6)</f>
        <v/>
      </c>
      <c r="C123" s="3">
        <f t="array" ref="C123">ROUND(MDETERM($J$84:$O$89-$C$113*MUNIT(6)),6)</f>
        <v/>
      </c>
      <c r="D123" s="3">
        <f t="array" ref="D123">ROUND(MDETERM($R$84:$W$89-$D$113*MUNIT(6)),6)</f>
        <v/>
      </c>
      <c r="E123" s="3">
        <f t="array" ref="E123">ROUND(MDETERM($Z$84:$AE$89-$E$113*MUNIT(6)),6)</f>
        <v/>
      </c>
      <c r="F123" s="3">
        <f t="array" ref="F123">ROUND(MDETERM($AH$84:$AM$89-$F$113*MUNIT(6)),6)</f>
        <v/>
      </c>
      <c r="G123" s="3">
        <f t="array" ref="G123">ROUND(MDETERM($AP$84:$AU$89-$G$113*MUNIT(6)),6)</f>
        <v/>
      </c>
    </row>
    <row r="124">
      <c r="A124" s="3" t="inlineStr">
        <is>
          <t xml:space="preserve">  det(M − λ(4)I)</t>
        </is>
      </c>
      <c r="B124" s="3">
        <f t="array" ref="B124">ROUND(MDETERM($B$84:$G$89-$B$114*MUNIT(6)),6)</f>
        <v/>
      </c>
      <c r="C124" s="3">
        <f t="array" ref="C124">ROUND(MDETERM($J$84:$O$89-$C$114*MUNIT(6)),6)</f>
        <v/>
      </c>
      <c r="D124" s="3">
        <f t="array" ref="D124">ROUND(MDETERM($R$84:$W$89-$D$114*MUNIT(6)),6)</f>
        <v/>
      </c>
      <c r="E124" s="3">
        <f t="array" ref="E124">ROUND(MDETERM($Z$84:$AE$89-$E$114*MUNIT(6)),6)</f>
        <v/>
      </c>
      <c r="F124" s="3">
        <f t="array" ref="F124">ROUND(MDETERM($AH$84:$AM$89-$F$114*MUNIT(6)),6)</f>
        <v/>
      </c>
      <c r="G124" s="3">
        <f t="array" ref="G124">ROUND(MDETERM($AP$84:$AU$89-$G$114*MUNIT(6)),6)</f>
        <v/>
      </c>
    </row>
    <row r="125">
      <c r="A125" s="3" t="inlineStr">
        <is>
          <t xml:space="preserve">  det(M − λ(5)I)</t>
        </is>
      </c>
      <c r="B125" s="3">
        <f t="array" ref="B125">ROUND(MDETERM($B$84:$G$89-$B$115*MUNIT(6)),6)</f>
        <v/>
      </c>
      <c r="C125" s="3">
        <f t="array" ref="C125">ROUND(MDETERM($J$84:$O$89-$C$115*MUNIT(6)),6)</f>
        <v/>
      </c>
      <c r="D125" s="3">
        <f t="array" ref="D125">ROUND(MDETERM($R$84:$W$89-$D$115*MUNIT(6)),6)</f>
        <v/>
      </c>
      <c r="E125" s="3">
        <f t="array" ref="E125">ROUND(MDETERM($Z$84:$AE$89-$E$115*MUNIT(6)),6)</f>
        <v/>
      </c>
      <c r="F125" s="3">
        <f t="array" ref="F125">ROUND(MDETERM($AH$84:$AM$89-$F$115*MUNIT(6)),6)</f>
        <v/>
      </c>
      <c r="G125" s="3">
        <f t="array" ref="G125">ROUND(MDETERM($AP$84:$AU$89-$G$115*MUNIT(6)),6)</f>
        <v/>
      </c>
    </row>
    <row r="126">
      <c r="A126" s="3" t="inlineStr">
        <is>
          <t xml:space="preserve">  det(M − λ(6)I)</t>
        </is>
      </c>
      <c r="B126" s="3">
        <f t="array" ref="B126">ROUND(MDETERM($B$84:$G$89-$B$116*MUNIT(6)),6)</f>
        <v/>
      </c>
      <c r="C126" s="3">
        <f t="array" ref="C126">ROUND(MDETERM($J$84:$O$89-$C$116*MUNIT(6)),6)</f>
        <v/>
      </c>
      <c r="D126" s="3">
        <f t="array" ref="D126">ROUND(MDETERM($R$84:$W$89-$D$116*MUNIT(6)),6)</f>
        <v/>
      </c>
      <c r="E126" s="3">
        <f t="array" ref="E126">ROUND(MDETERM($Z$84:$AE$89-$E$116*MUNIT(6)),6)</f>
        <v/>
      </c>
      <c r="F126" s="3">
        <f t="array" ref="F126">ROUND(MDETERM($AH$84:$AM$89-$F$116*MUNIT(6)),6)</f>
        <v/>
      </c>
      <c r="G126" s="3">
        <f t="array" ref="G126">ROUND(MDETERM($AP$84:$AU$89-$G$116*MUNIT(6)),6)</f>
        <v/>
      </c>
    </row>
    <row r="130" ht="16" customHeight="1">
      <c r="A130" s="14" t="inlineStr">
        <is>
          <t>LLM | gpt4o</t>
        </is>
      </c>
      <c r="B130" s="9" t="inlineStr">
        <is>
          <t>run 1 (raw, pasted)</t>
        </is>
      </c>
      <c r="J130" s="9" t="inlineStr">
        <is>
          <t>run 2 (raw, pasted)</t>
        </is>
      </c>
      <c r="R130" s="9" t="inlineStr">
        <is>
          <t>run 3 (raw, pasted)</t>
        </is>
      </c>
      <c r="Z130" s="9" t="inlineStr">
        <is>
          <t>run 4 (raw, pasted)</t>
        </is>
      </c>
      <c r="AH130" s="9" t="inlineStr">
        <is>
          <t>run 5 (raw, pasted)</t>
        </is>
      </c>
      <c r="AP130" s="9" t="inlineStr">
        <is>
          <t>archived component mapping</t>
        </is>
      </c>
    </row>
    <row r="131" ht="60" customHeight="1">
      <c r="B131" s="15" t="inlineStr">
        <is>
          <t>Motor</t>
        </is>
      </c>
      <c r="C131" s="15" t="inlineStr">
        <is>
          <t>Gearbox</t>
        </is>
      </c>
      <c r="D131" s="15" t="inlineStr">
        <is>
          <t>Chuck</t>
        </is>
      </c>
      <c r="E131" s="15" t="inlineStr">
        <is>
          <t>Trigger Mechanism</t>
        </is>
      </c>
      <c r="F131" s="15" t="inlineStr">
        <is>
          <t>Battery Pack</t>
        </is>
      </c>
      <c r="G131" s="15" t="inlineStr">
        <is>
          <t>Housing</t>
        </is>
      </c>
      <c r="H131" s="15" t="inlineStr">
        <is>
          <t>Control Circuitry</t>
        </is>
      </c>
      <c r="J131" s="15" t="inlineStr">
        <is>
          <t>Motor</t>
        </is>
      </c>
      <c r="K131" s="15" t="inlineStr">
        <is>
          <t>Gearbox</t>
        </is>
      </c>
      <c r="L131" s="15" t="inlineStr">
        <is>
          <t>Chuck</t>
        </is>
      </c>
      <c r="M131" s="15" t="inlineStr">
        <is>
          <t>Trigger Mechanism</t>
        </is>
      </c>
      <c r="N131" s="15" t="inlineStr">
        <is>
          <t>Battery Pack</t>
        </is>
      </c>
      <c r="O131" s="15" t="inlineStr">
        <is>
          <t>Housing</t>
        </is>
      </c>
      <c r="P131" s="15" t="inlineStr">
        <is>
          <t>Control Circuitry</t>
        </is>
      </c>
      <c r="R131" s="15" t="inlineStr">
        <is>
          <t>Motor</t>
        </is>
      </c>
      <c r="S131" s="15" t="inlineStr">
        <is>
          <t>Gearbox</t>
        </is>
      </c>
      <c r="T131" s="15" t="inlineStr">
        <is>
          <t>Chuck</t>
        </is>
      </c>
      <c r="U131" s="15" t="inlineStr">
        <is>
          <t>Trigger Mechanism</t>
        </is>
      </c>
      <c r="V131" s="15" t="inlineStr">
        <is>
          <t>Battery Pack</t>
        </is>
      </c>
      <c r="W131" s="15" t="inlineStr">
        <is>
          <t>Housing</t>
        </is>
      </c>
      <c r="X131" s="15" t="inlineStr">
        <is>
          <t>Control Circuitry</t>
        </is>
      </c>
      <c r="Z131" s="15" t="inlineStr">
        <is>
          <t>Motor</t>
        </is>
      </c>
      <c r="AA131" s="15" t="inlineStr">
        <is>
          <t>Gearbox</t>
        </is>
      </c>
      <c r="AB131" s="15" t="inlineStr">
        <is>
          <t>Chuck</t>
        </is>
      </c>
      <c r="AC131" s="15" t="inlineStr">
        <is>
          <t>Trigger Mechanism</t>
        </is>
      </c>
      <c r="AD131" s="15" t="inlineStr">
        <is>
          <t>Battery Pack</t>
        </is>
      </c>
      <c r="AE131" s="15" t="inlineStr">
        <is>
          <t>Housing</t>
        </is>
      </c>
      <c r="AF131" s="15" t="inlineStr">
        <is>
          <t>Control Circuitry</t>
        </is>
      </c>
      <c r="AH131" s="15" t="inlineStr">
        <is>
          <t>Motor</t>
        </is>
      </c>
      <c r="AI131" s="15" t="inlineStr">
        <is>
          <t>Gearbox</t>
        </is>
      </c>
      <c r="AJ131" s="15" t="inlineStr">
        <is>
          <t>Chuck</t>
        </is>
      </c>
      <c r="AK131" s="15" t="inlineStr">
        <is>
          <t>Trigger Mechanism</t>
        </is>
      </c>
      <c r="AL131" s="15" t="inlineStr">
        <is>
          <t>Battery Pack</t>
        </is>
      </c>
      <c r="AM131" s="15" t="inlineStr">
        <is>
          <t>Housing</t>
        </is>
      </c>
      <c r="AN131" s="15" t="inlineStr">
        <is>
          <t>Control Circuitry</t>
        </is>
      </c>
      <c r="AP131" s="3" t="inlineStr">
        <is>
          <t>Ground truth component</t>
        </is>
      </c>
      <c r="AQ131" s="3" t="inlineStr">
        <is>
          <t>Matched predicted component</t>
        </is>
      </c>
    </row>
    <row r="132">
      <c r="A132" s="3" t="inlineStr">
        <is>
          <t>Motor</t>
        </is>
      </c>
      <c r="B132" s="8" t="n">
        <v>1</v>
      </c>
      <c r="C132" s="8" t="n">
        <v>1</v>
      </c>
      <c r="D132" s="8" t="n">
        <v>0</v>
      </c>
      <c r="E132" s="8" t="n">
        <v>0</v>
      </c>
      <c r="F132" s="8" t="n">
        <v>0</v>
      </c>
      <c r="G132" s="8" t="n">
        <v>1</v>
      </c>
      <c r="H132" s="8" t="n">
        <v>1</v>
      </c>
      <c r="J132" s="8" t="n">
        <v>1</v>
      </c>
      <c r="K132" s="8" t="n">
        <v>1</v>
      </c>
      <c r="L132" s="8" t="n">
        <v>0</v>
      </c>
      <c r="M132" s="8" t="n">
        <v>0</v>
      </c>
      <c r="N132" s="8" t="n">
        <v>0</v>
      </c>
      <c r="O132" s="8" t="n">
        <v>1</v>
      </c>
      <c r="P132" s="8" t="n">
        <v>1</v>
      </c>
      <c r="R132" s="8" t="n">
        <v>1</v>
      </c>
      <c r="S132" s="8" t="n">
        <v>1</v>
      </c>
      <c r="T132" s="8" t="n">
        <v>0</v>
      </c>
      <c r="U132" s="8" t="n">
        <v>0</v>
      </c>
      <c r="V132" s="8" t="n">
        <v>0</v>
      </c>
      <c r="W132" s="8" t="n">
        <v>1</v>
      </c>
      <c r="X132" s="8" t="n">
        <v>1</v>
      </c>
      <c r="Z132" s="8" t="n">
        <v>1</v>
      </c>
      <c r="AA132" s="8" t="n">
        <v>1</v>
      </c>
      <c r="AB132" s="8" t="n">
        <v>0</v>
      </c>
      <c r="AC132" s="8" t="n">
        <v>0</v>
      </c>
      <c r="AD132" s="8" t="n">
        <v>0</v>
      </c>
      <c r="AE132" s="8" t="n">
        <v>1</v>
      </c>
      <c r="AF132" s="8" t="n">
        <v>1</v>
      </c>
      <c r="AH132" s="8" t="n">
        <v>1</v>
      </c>
      <c r="AI132" s="8" t="n">
        <v>1</v>
      </c>
      <c r="AJ132" s="8" t="n">
        <v>0</v>
      </c>
      <c r="AK132" s="8" t="n">
        <v>0</v>
      </c>
      <c r="AL132" s="8" t="n">
        <v>0</v>
      </c>
      <c r="AM132" s="8" t="n">
        <v>1</v>
      </c>
      <c r="AN132" s="8" t="n">
        <v>1</v>
      </c>
      <c r="AP132" s="3" t="inlineStr">
        <is>
          <t>Bit</t>
        </is>
      </c>
      <c r="AQ132" s="3" t="inlineStr">
        <is>
          <t>Chuck</t>
        </is>
      </c>
    </row>
    <row r="133">
      <c r="A133" s="3" t="inlineStr">
        <is>
          <t>Gearbox</t>
        </is>
      </c>
      <c r="B133" s="8" t="n">
        <v>1</v>
      </c>
      <c r="C133" s="8" t="n">
        <v>1</v>
      </c>
      <c r="D133" s="8" t="n">
        <v>1</v>
      </c>
      <c r="E133" s="8" t="n">
        <v>0</v>
      </c>
      <c r="F133" s="8" t="n">
        <v>0</v>
      </c>
      <c r="G133" s="8" t="n">
        <v>1</v>
      </c>
      <c r="H133" s="8" t="n">
        <v>1</v>
      </c>
      <c r="J133" s="8" t="n">
        <v>1</v>
      </c>
      <c r="K133" s="8" t="n">
        <v>1</v>
      </c>
      <c r="L133" s="8" t="n">
        <v>1</v>
      </c>
      <c r="M133" s="8" t="n">
        <v>0</v>
      </c>
      <c r="N133" s="8" t="n">
        <v>0</v>
      </c>
      <c r="O133" s="8" t="n">
        <v>1</v>
      </c>
      <c r="P133" s="8" t="n">
        <v>1</v>
      </c>
      <c r="R133" s="8" t="n">
        <v>1</v>
      </c>
      <c r="S133" s="8" t="n">
        <v>1</v>
      </c>
      <c r="T133" s="8" t="n">
        <v>1</v>
      </c>
      <c r="U133" s="8" t="n">
        <v>0</v>
      </c>
      <c r="V133" s="8" t="n">
        <v>0</v>
      </c>
      <c r="W133" s="8" t="n">
        <v>1</v>
      </c>
      <c r="X133" s="8" t="n">
        <v>1</v>
      </c>
      <c r="Z133" s="8" t="n">
        <v>1</v>
      </c>
      <c r="AA133" s="8" t="n">
        <v>1</v>
      </c>
      <c r="AB133" s="8" t="n">
        <v>1</v>
      </c>
      <c r="AC133" s="8" t="n">
        <v>0</v>
      </c>
      <c r="AD133" s="8" t="n">
        <v>0</v>
      </c>
      <c r="AE133" s="8" t="n">
        <v>1</v>
      </c>
      <c r="AF133" s="8" t="n">
        <v>1</v>
      </c>
      <c r="AH133" s="8" t="n">
        <v>1</v>
      </c>
      <c r="AI133" s="8" t="n">
        <v>1</v>
      </c>
      <c r="AJ133" s="8" t="n">
        <v>1</v>
      </c>
      <c r="AK133" s="8" t="n">
        <v>0</v>
      </c>
      <c r="AL133" s="8" t="n">
        <v>0</v>
      </c>
      <c r="AM133" s="8" t="n">
        <v>1</v>
      </c>
      <c r="AN133" s="8" t="n">
        <v>1</v>
      </c>
      <c r="AP133" s="3" t="inlineStr">
        <is>
          <t>Transmission</t>
        </is>
      </c>
      <c r="AQ133" s="3" t="inlineStr">
        <is>
          <t>Gearbox</t>
        </is>
      </c>
    </row>
    <row r="134">
      <c r="A134" s="3" t="inlineStr">
        <is>
          <t>Chuck</t>
        </is>
      </c>
      <c r="B134" s="8" t="n">
        <v>0</v>
      </c>
      <c r="C134" s="8" t="n">
        <v>1</v>
      </c>
      <c r="D134" s="8" t="n">
        <v>1</v>
      </c>
      <c r="E134" s="8" t="n">
        <v>0</v>
      </c>
      <c r="F134" s="8" t="n">
        <v>0</v>
      </c>
      <c r="G134" s="8" t="n">
        <v>1</v>
      </c>
      <c r="H134" s="8" t="n">
        <v>0</v>
      </c>
      <c r="J134" s="8" t="n">
        <v>0</v>
      </c>
      <c r="K134" s="8" t="n">
        <v>1</v>
      </c>
      <c r="L134" s="8" t="n">
        <v>1</v>
      </c>
      <c r="M134" s="8" t="n">
        <v>0</v>
      </c>
      <c r="N134" s="8" t="n">
        <v>0</v>
      </c>
      <c r="O134" s="8" t="n">
        <v>1</v>
      </c>
      <c r="P134" s="8" t="n">
        <v>0</v>
      </c>
      <c r="R134" s="8" t="n">
        <v>0</v>
      </c>
      <c r="S134" s="8" t="n">
        <v>1</v>
      </c>
      <c r="T134" s="8" t="n">
        <v>1</v>
      </c>
      <c r="U134" s="8" t="n">
        <v>0</v>
      </c>
      <c r="V134" s="8" t="n">
        <v>0</v>
      </c>
      <c r="W134" s="8" t="n">
        <v>1</v>
      </c>
      <c r="X134" s="8" t="n">
        <v>0</v>
      </c>
      <c r="Z134" s="8" t="n">
        <v>0</v>
      </c>
      <c r="AA134" s="8" t="n">
        <v>1</v>
      </c>
      <c r="AB134" s="8" t="n">
        <v>1</v>
      </c>
      <c r="AC134" s="8" t="n">
        <v>0</v>
      </c>
      <c r="AD134" s="8" t="n">
        <v>0</v>
      </c>
      <c r="AE134" s="8" t="n">
        <v>1</v>
      </c>
      <c r="AF134" s="8" t="n">
        <v>0</v>
      </c>
      <c r="AH134" s="8" t="n">
        <v>0</v>
      </c>
      <c r="AI134" s="8" t="n">
        <v>1</v>
      </c>
      <c r="AJ134" s="8" t="n">
        <v>1</v>
      </c>
      <c r="AK134" s="8" t="n">
        <v>0</v>
      </c>
      <c r="AL134" s="8" t="n">
        <v>0</v>
      </c>
      <c r="AM134" s="8" t="n">
        <v>1</v>
      </c>
      <c r="AN134" s="8" t="n">
        <v>0</v>
      </c>
      <c r="AP134" s="3" t="inlineStr">
        <is>
          <t>Motor</t>
        </is>
      </c>
      <c r="AQ134" s="3" t="inlineStr">
        <is>
          <t>Motor</t>
        </is>
      </c>
    </row>
    <row r="135">
      <c r="A135" s="3" t="inlineStr">
        <is>
          <t>Trigger Mechanism</t>
        </is>
      </c>
      <c r="B135" s="8" t="n">
        <v>0</v>
      </c>
      <c r="C135" s="8" t="n">
        <v>0</v>
      </c>
      <c r="D135" s="8" t="n">
        <v>0</v>
      </c>
      <c r="E135" s="8" t="n">
        <v>1</v>
      </c>
      <c r="F135" s="8" t="n">
        <v>0</v>
      </c>
      <c r="G135" s="8" t="n">
        <v>1</v>
      </c>
      <c r="H135" s="8" t="n">
        <v>1</v>
      </c>
      <c r="J135" s="8" t="n">
        <v>0</v>
      </c>
      <c r="K135" s="8" t="n">
        <v>0</v>
      </c>
      <c r="L135" s="8" t="n">
        <v>0</v>
      </c>
      <c r="M135" s="8" t="n">
        <v>1</v>
      </c>
      <c r="N135" s="8" t="n">
        <v>0</v>
      </c>
      <c r="O135" s="8" t="n">
        <v>1</v>
      </c>
      <c r="P135" s="8" t="n">
        <v>1</v>
      </c>
      <c r="R135" s="8" t="n">
        <v>0</v>
      </c>
      <c r="S135" s="8" t="n">
        <v>0</v>
      </c>
      <c r="T135" s="8" t="n">
        <v>0</v>
      </c>
      <c r="U135" s="8" t="n">
        <v>1</v>
      </c>
      <c r="V135" s="8" t="n">
        <v>0</v>
      </c>
      <c r="W135" s="8" t="n">
        <v>1</v>
      </c>
      <c r="X135" s="8" t="n">
        <v>1</v>
      </c>
      <c r="Z135" s="8" t="n">
        <v>0</v>
      </c>
      <c r="AA135" s="8" t="n">
        <v>0</v>
      </c>
      <c r="AB135" s="8" t="n">
        <v>0</v>
      </c>
      <c r="AC135" s="8" t="n">
        <v>1</v>
      </c>
      <c r="AD135" s="8" t="n">
        <v>0</v>
      </c>
      <c r="AE135" s="8" t="n">
        <v>1</v>
      </c>
      <c r="AF135" s="8" t="n">
        <v>1</v>
      </c>
      <c r="AH135" s="8" t="n">
        <v>0</v>
      </c>
      <c r="AI135" s="8" t="n">
        <v>0</v>
      </c>
      <c r="AJ135" s="8" t="n">
        <v>0</v>
      </c>
      <c r="AK135" s="8" t="n">
        <v>1</v>
      </c>
      <c r="AL135" s="8" t="n">
        <v>0</v>
      </c>
      <c r="AM135" s="8" t="n">
        <v>1</v>
      </c>
      <c r="AN135" s="8" t="n">
        <v>1</v>
      </c>
      <c r="AP135" s="3" t="inlineStr">
        <is>
          <t>Electrical System</t>
        </is>
      </c>
      <c r="AQ135" s="3" t="inlineStr">
        <is>
          <t>Control Circuitry</t>
        </is>
      </c>
    </row>
    <row r="136">
      <c r="A136" s="3" t="inlineStr">
        <is>
          <t>Battery Pack</t>
        </is>
      </c>
      <c r="B136" s="8" t="n">
        <v>0</v>
      </c>
      <c r="C136" s="8" t="n">
        <v>0</v>
      </c>
      <c r="D136" s="8" t="n">
        <v>0</v>
      </c>
      <c r="E136" s="8" t="n">
        <v>0</v>
      </c>
      <c r="F136" s="8" t="n">
        <v>1</v>
      </c>
      <c r="G136" s="8" t="n">
        <v>1</v>
      </c>
      <c r="H136" s="8" t="n">
        <v>1</v>
      </c>
      <c r="J136" s="8" t="n">
        <v>0</v>
      </c>
      <c r="K136" s="8" t="n">
        <v>0</v>
      </c>
      <c r="L136" s="8" t="n">
        <v>0</v>
      </c>
      <c r="M136" s="8" t="n">
        <v>0</v>
      </c>
      <c r="N136" s="8" t="n">
        <v>1</v>
      </c>
      <c r="O136" s="8" t="n">
        <v>1</v>
      </c>
      <c r="P136" s="8" t="n">
        <v>1</v>
      </c>
      <c r="R136" s="8" t="n">
        <v>0</v>
      </c>
      <c r="S136" s="8" t="n">
        <v>0</v>
      </c>
      <c r="T136" s="8" t="n">
        <v>0</v>
      </c>
      <c r="U136" s="8" t="n">
        <v>0</v>
      </c>
      <c r="V136" s="8" t="n">
        <v>1</v>
      </c>
      <c r="W136" s="8" t="n">
        <v>1</v>
      </c>
      <c r="X136" s="8" t="n">
        <v>1</v>
      </c>
      <c r="Z136" s="8" t="n">
        <v>0</v>
      </c>
      <c r="AA136" s="8" t="n">
        <v>0</v>
      </c>
      <c r="AB136" s="8" t="n">
        <v>0</v>
      </c>
      <c r="AC136" s="8" t="n">
        <v>0</v>
      </c>
      <c r="AD136" s="8" t="n">
        <v>1</v>
      </c>
      <c r="AE136" s="8" t="n">
        <v>1</v>
      </c>
      <c r="AF136" s="8" t="n">
        <v>1</v>
      </c>
      <c r="AH136" s="8" t="n">
        <v>0</v>
      </c>
      <c r="AI136" s="8" t="n">
        <v>0</v>
      </c>
      <c r="AJ136" s="8" t="n">
        <v>0</v>
      </c>
      <c r="AK136" s="8" t="n">
        <v>0</v>
      </c>
      <c r="AL136" s="8" t="n">
        <v>1</v>
      </c>
      <c r="AM136" s="8" t="n">
        <v>1</v>
      </c>
      <c r="AN136" s="8" t="n">
        <v>1</v>
      </c>
      <c r="AP136" s="3" t="inlineStr">
        <is>
          <t>Battery Holder</t>
        </is>
      </c>
      <c r="AQ136" s="3" t="inlineStr">
        <is>
          <t>Battery Pack</t>
        </is>
      </c>
    </row>
    <row r="137">
      <c r="A137" s="3" t="inlineStr">
        <is>
          <t>Housing</t>
        </is>
      </c>
      <c r="B137" s="8" t="n">
        <v>1</v>
      </c>
      <c r="C137" s="8" t="n">
        <v>1</v>
      </c>
      <c r="D137" s="8" t="n">
        <v>1</v>
      </c>
      <c r="E137" s="8" t="n">
        <v>1</v>
      </c>
      <c r="F137" s="8" t="n">
        <v>1</v>
      </c>
      <c r="G137" s="8" t="n">
        <v>1</v>
      </c>
      <c r="H137" s="8" t="n">
        <v>1</v>
      </c>
      <c r="J137" s="8" t="n">
        <v>1</v>
      </c>
      <c r="K137" s="8" t="n">
        <v>1</v>
      </c>
      <c r="L137" s="8" t="n">
        <v>1</v>
      </c>
      <c r="M137" s="8" t="n">
        <v>1</v>
      </c>
      <c r="N137" s="8" t="n">
        <v>1</v>
      </c>
      <c r="O137" s="8" t="n">
        <v>1</v>
      </c>
      <c r="P137" s="8" t="n">
        <v>1</v>
      </c>
      <c r="R137" s="8" t="n">
        <v>1</v>
      </c>
      <c r="S137" s="8" t="n">
        <v>1</v>
      </c>
      <c r="T137" s="8" t="n">
        <v>1</v>
      </c>
      <c r="U137" s="8" t="n">
        <v>1</v>
      </c>
      <c r="V137" s="8" t="n">
        <v>1</v>
      </c>
      <c r="W137" s="8" t="n">
        <v>1</v>
      </c>
      <c r="X137" s="8" t="n">
        <v>1</v>
      </c>
      <c r="Z137" s="8" t="n">
        <v>1</v>
      </c>
      <c r="AA137" s="8" t="n">
        <v>1</v>
      </c>
      <c r="AB137" s="8" t="n">
        <v>1</v>
      </c>
      <c r="AC137" s="8" t="n">
        <v>1</v>
      </c>
      <c r="AD137" s="8" t="n">
        <v>1</v>
      </c>
      <c r="AE137" s="8" t="n">
        <v>1</v>
      </c>
      <c r="AF137" s="8" t="n">
        <v>1</v>
      </c>
      <c r="AH137" s="8" t="n">
        <v>1</v>
      </c>
      <c r="AI137" s="8" t="n">
        <v>1</v>
      </c>
      <c r="AJ137" s="8" t="n">
        <v>1</v>
      </c>
      <c r="AK137" s="8" t="n">
        <v>1</v>
      </c>
      <c r="AL137" s="8" t="n">
        <v>1</v>
      </c>
      <c r="AM137" s="8" t="n">
        <v>1</v>
      </c>
      <c r="AN137" s="8" t="n">
        <v>1</v>
      </c>
      <c r="AP137" s="3" t="inlineStr">
        <is>
          <t>Housing</t>
        </is>
      </c>
      <c r="AQ137" s="3" t="inlineStr">
        <is>
          <t>Housing</t>
        </is>
      </c>
    </row>
    <row r="138">
      <c r="A138" s="3" t="inlineStr">
        <is>
          <t>Control Circuitry</t>
        </is>
      </c>
      <c r="B138" s="8" t="n">
        <v>1</v>
      </c>
      <c r="C138" s="8" t="n">
        <v>1</v>
      </c>
      <c r="D138" s="8" t="n">
        <v>0</v>
      </c>
      <c r="E138" s="8" t="n">
        <v>1</v>
      </c>
      <c r="F138" s="8" t="n">
        <v>1</v>
      </c>
      <c r="G138" s="8" t="n">
        <v>1</v>
      </c>
      <c r="H138" s="8" t="n">
        <v>1</v>
      </c>
      <c r="J138" s="8" t="n">
        <v>1</v>
      </c>
      <c r="K138" s="8" t="n">
        <v>1</v>
      </c>
      <c r="L138" s="8" t="n">
        <v>0</v>
      </c>
      <c r="M138" s="8" t="n">
        <v>1</v>
      </c>
      <c r="N138" s="8" t="n">
        <v>1</v>
      </c>
      <c r="O138" s="8" t="n">
        <v>1</v>
      </c>
      <c r="P138" s="8" t="n">
        <v>1</v>
      </c>
      <c r="R138" s="8" t="n">
        <v>1</v>
      </c>
      <c r="S138" s="8" t="n">
        <v>1</v>
      </c>
      <c r="T138" s="8" t="n">
        <v>0</v>
      </c>
      <c r="U138" s="8" t="n">
        <v>1</v>
      </c>
      <c r="V138" s="8" t="n">
        <v>1</v>
      </c>
      <c r="W138" s="8" t="n">
        <v>1</v>
      </c>
      <c r="X138" s="8" t="n">
        <v>1</v>
      </c>
      <c r="Z138" s="8" t="n">
        <v>1</v>
      </c>
      <c r="AA138" s="8" t="n">
        <v>1</v>
      </c>
      <c r="AB138" s="8" t="n">
        <v>0</v>
      </c>
      <c r="AC138" s="8" t="n">
        <v>1</v>
      </c>
      <c r="AD138" s="8" t="n">
        <v>1</v>
      </c>
      <c r="AE138" s="8" t="n">
        <v>1</v>
      </c>
      <c r="AF138" s="8" t="n">
        <v>1</v>
      </c>
      <c r="AH138" s="8" t="n">
        <v>1</v>
      </c>
      <c r="AI138" s="8" t="n">
        <v>1</v>
      </c>
      <c r="AJ138" s="8" t="n">
        <v>0</v>
      </c>
      <c r="AK138" s="8" t="n">
        <v>1</v>
      </c>
      <c r="AL138" s="8" t="n">
        <v>1</v>
      </c>
      <c r="AM138" s="8" t="n">
        <v>1</v>
      </c>
      <c r="AN138" s="8" t="n">
        <v>1</v>
      </c>
    </row>
    <row r="140">
      <c r="A140" s="1" t="inlineStr">
        <is>
          <t>aligned k×k matrices (INDEX/MATCH through the mapping; GT order)</t>
        </is>
      </c>
      <c r="B140" s="9" t="inlineStr">
        <is>
          <t>run 1 aligned</t>
        </is>
      </c>
      <c r="J140" s="9" t="inlineStr">
        <is>
          <t>run 2 aligned</t>
        </is>
      </c>
      <c r="R140" s="9" t="inlineStr">
        <is>
          <t>run 3 aligned</t>
        </is>
      </c>
      <c r="Z140" s="9" t="inlineStr">
        <is>
          <t>run 4 aligned</t>
        </is>
      </c>
      <c r="AH140" s="9" t="inlineStr">
        <is>
          <t>run 5 aligned</t>
        </is>
      </c>
      <c r="AP140" s="9" t="inlineStr">
        <is>
          <t>Step2 average of aligned runs (formula)</t>
        </is>
      </c>
      <c r="AW140" s="9" t="inlineStr">
        <is>
          <t>aligned ground truth (INDEX/MATCH)</t>
        </is>
      </c>
      <c r="BD140" s="9" t="inlineStr">
        <is>
          <t>aligned GT eig (pasted) | sorted</t>
        </is>
      </c>
    </row>
    <row r="141" ht="60" customHeight="1">
      <c r="B141" s="15" t="inlineStr">
        <is>
          <t>Bit</t>
        </is>
      </c>
      <c r="C141" s="15" t="inlineStr">
        <is>
          <t>Transmission</t>
        </is>
      </c>
      <c r="D141" s="15" t="inlineStr">
        <is>
          <t>Motor</t>
        </is>
      </c>
      <c r="E141" s="15" t="inlineStr">
        <is>
          <t>Electrical System</t>
        </is>
      </c>
      <c r="F141" s="15" t="inlineStr">
        <is>
          <t>Battery Holder</t>
        </is>
      </c>
      <c r="G141" s="15" t="inlineStr">
        <is>
          <t>Housing</t>
        </is>
      </c>
      <c r="J141" s="15" t="inlineStr">
        <is>
          <t>Bit</t>
        </is>
      </c>
      <c r="K141" s="15" t="inlineStr">
        <is>
          <t>Transmission</t>
        </is>
      </c>
      <c r="L141" s="15" t="inlineStr">
        <is>
          <t>Motor</t>
        </is>
      </c>
      <c r="M141" s="15" t="inlineStr">
        <is>
          <t>Electrical System</t>
        </is>
      </c>
      <c r="N141" s="15" t="inlineStr">
        <is>
          <t>Battery Holder</t>
        </is>
      </c>
      <c r="O141" s="15" t="inlineStr">
        <is>
          <t>Housing</t>
        </is>
      </c>
      <c r="R141" s="15" t="inlineStr">
        <is>
          <t>Bit</t>
        </is>
      </c>
      <c r="S141" s="15" t="inlineStr">
        <is>
          <t>Transmission</t>
        </is>
      </c>
      <c r="T141" s="15" t="inlineStr">
        <is>
          <t>Motor</t>
        </is>
      </c>
      <c r="U141" s="15" t="inlineStr">
        <is>
          <t>Electrical System</t>
        </is>
      </c>
      <c r="V141" s="15" t="inlineStr">
        <is>
          <t>Battery Holder</t>
        </is>
      </c>
      <c r="W141" s="15" t="inlineStr">
        <is>
          <t>Housing</t>
        </is>
      </c>
      <c r="Z141" s="15" t="inlineStr">
        <is>
          <t>Bit</t>
        </is>
      </c>
      <c r="AA141" s="15" t="inlineStr">
        <is>
          <t>Transmission</t>
        </is>
      </c>
      <c r="AB141" s="15" t="inlineStr">
        <is>
          <t>Motor</t>
        </is>
      </c>
      <c r="AC141" s="15" t="inlineStr">
        <is>
          <t>Electrical System</t>
        </is>
      </c>
      <c r="AD141" s="15" t="inlineStr">
        <is>
          <t>Battery Holder</t>
        </is>
      </c>
      <c r="AE141" s="15" t="inlineStr">
        <is>
          <t>Housing</t>
        </is>
      </c>
      <c r="AH141" s="15" t="inlineStr">
        <is>
          <t>Bit</t>
        </is>
      </c>
      <c r="AI141" s="15" t="inlineStr">
        <is>
          <t>Transmission</t>
        </is>
      </c>
      <c r="AJ141" s="15" t="inlineStr">
        <is>
          <t>Motor</t>
        </is>
      </c>
      <c r="AK141" s="15" t="inlineStr">
        <is>
          <t>Electrical System</t>
        </is>
      </c>
      <c r="AL141" s="15" t="inlineStr">
        <is>
          <t>Battery Holder</t>
        </is>
      </c>
      <c r="AM141" s="15" t="inlineStr">
        <is>
          <t>Housing</t>
        </is>
      </c>
    </row>
    <row r="142">
      <c r="A142" s="3" t="inlineStr">
        <is>
          <t>Bit</t>
        </is>
      </c>
      <c r="B142" s="8">
        <f>INDEX($B$132:$H$138,MATCH($AQ$132,$B$131:$H$131,0),MATCH($AQ$132,$B$131:$H$131,0))</f>
        <v/>
      </c>
      <c r="C142" s="8">
        <f>INDEX($B$132:$H$138,MATCH($AQ$132,$B$131:$H$131,0),MATCH($AQ$133,$B$131:$H$131,0))</f>
        <v/>
      </c>
      <c r="D142" s="8">
        <f>INDEX($B$132:$H$138,MATCH($AQ$132,$B$131:$H$131,0),MATCH($AQ$134,$B$131:$H$131,0))</f>
        <v/>
      </c>
      <c r="E142" s="8">
        <f>INDEX($B$132:$H$138,MATCH($AQ$132,$B$131:$H$131,0),MATCH($AQ$135,$B$131:$H$131,0))</f>
        <v/>
      </c>
      <c r="F142" s="8">
        <f>INDEX($B$132:$H$138,MATCH($AQ$132,$B$131:$H$131,0),MATCH($AQ$136,$B$131:$H$131,0))</f>
        <v/>
      </c>
      <c r="G142" s="8">
        <f>INDEX($B$132:$H$138,MATCH($AQ$132,$B$131:$H$131,0),MATCH($AQ$137,$B$131:$H$131,0))</f>
        <v/>
      </c>
      <c r="J142" s="8">
        <f>INDEX($J$132:$P$138,MATCH($AQ$132,$J$131:$P$131,0),MATCH($AQ$132,$J$131:$P$131,0))</f>
        <v/>
      </c>
      <c r="K142" s="8">
        <f>INDEX($J$132:$P$138,MATCH($AQ$132,$J$131:$P$131,0),MATCH($AQ$133,$J$131:$P$131,0))</f>
        <v/>
      </c>
      <c r="L142" s="8">
        <f>INDEX($J$132:$P$138,MATCH($AQ$132,$J$131:$P$131,0),MATCH($AQ$134,$J$131:$P$131,0))</f>
        <v/>
      </c>
      <c r="M142" s="8">
        <f>INDEX($J$132:$P$138,MATCH($AQ$132,$J$131:$P$131,0),MATCH($AQ$135,$J$131:$P$131,0))</f>
        <v/>
      </c>
      <c r="N142" s="8">
        <f>INDEX($J$132:$P$138,MATCH($AQ$132,$J$131:$P$131,0),MATCH($AQ$136,$J$131:$P$131,0))</f>
        <v/>
      </c>
      <c r="O142" s="8">
        <f>INDEX($J$132:$P$138,MATCH($AQ$132,$J$131:$P$131,0),MATCH($AQ$137,$J$131:$P$131,0))</f>
        <v/>
      </c>
      <c r="R142" s="8">
        <f>INDEX($R$132:$X$138,MATCH($AQ$132,$R$131:$X$131,0),MATCH($AQ$132,$R$131:$X$131,0))</f>
        <v/>
      </c>
      <c r="S142" s="8">
        <f>INDEX($R$132:$X$138,MATCH($AQ$132,$R$131:$X$131,0),MATCH($AQ$133,$R$131:$X$131,0))</f>
        <v/>
      </c>
      <c r="T142" s="8">
        <f>INDEX($R$132:$X$138,MATCH($AQ$132,$R$131:$X$131,0),MATCH($AQ$134,$R$131:$X$131,0))</f>
        <v/>
      </c>
      <c r="U142" s="8">
        <f>INDEX($R$132:$X$138,MATCH($AQ$132,$R$131:$X$131,0),MATCH($AQ$135,$R$131:$X$131,0))</f>
        <v/>
      </c>
      <c r="V142" s="8">
        <f>INDEX($R$132:$X$138,MATCH($AQ$132,$R$131:$X$131,0),MATCH($AQ$136,$R$131:$X$131,0))</f>
        <v/>
      </c>
      <c r="W142" s="8">
        <f>INDEX($R$132:$X$138,MATCH($AQ$132,$R$131:$X$131,0),MATCH($AQ$137,$R$131:$X$131,0))</f>
        <v/>
      </c>
      <c r="Z142" s="8">
        <f>INDEX($Z$132:$AF$138,MATCH($AQ$132,$Z$131:$AF$131,0),MATCH($AQ$132,$Z$131:$AF$131,0))</f>
        <v/>
      </c>
      <c r="AA142" s="8">
        <f>INDEX($Z$132:$AF$138,MATCH($AQ$132,$Z$131:$AF$131,0),MATCH($AQ$133,$Z$131:$AF$131,0))</f>
        <v/>
      </c>
      <c r="AB142" s="8">
        <f>INDEX($Z$132:$AF$138,MATCH($AQ$132,$Z$131:$AF$131,0),MATCH($AQ$134,$Z$131:$AF$131,0))</f>
        <v/>
      </c>
      <c r="AC142" s="8">
        <f>INDEX($Z$132:$AF$138,MATCH($AQ$132,$Z$131:$AF$131,0),MATCH($AQ$135,$Z$131:$AF$131,0))</f>
        <v/>
      </c>
      <c r="AD142" s="8">
        <f>INDEX($Z$132:$AF$138,MATCH($AQ$132,$Z$131:$AF$131,0),MATCH($AQ$136,$Z$131:$AF$131,0))</f>
        <v/>
      </c>
      <c r="AE142" s="8">
        <f>INDEX($Z$132:$AF$138,MATCH($AQ$132,$Z$131:$AF$131,0),MATCH($AQ$137,$Z$131:$AF$131,0))</f>
        <v/>
      </c>
      <c r="AH142" s="8">
        <f>INDEX($AH$132:$AN$138,MATCH($AQ$132,$AH$131:$AN$131,0),MATCH($AQ$132,$AH$131:$AN$131,0))</f>
        <v/>
      </c>
      <c r="AI142" s="8">
        <f>INDEX($AH$132:$AN$138,MATCH($AQ$132,$AH$131:$AN$131,0),MATCH($AQ$133,$AH$131:$AN$131,0))</f>
        <v/>
      </c>
      <c r="AJ142" s="8">
        <f>INDEX($AH$132:$AN$138,MATCH($AQ$132,$AH$131:$AN$131,0),MATCH($AQ$134,$AH$131:$AN$131,0))</f>
        <v/>
      </c>
      <c r="AK142" s="8">
        <f>INDEX($AH$132:$AN$138,MATCH($AQ$132,$AH$131:$AN$131,0),MATCH($AQ$135,$AH$131:$AN$131,0))</f>
        <v/>
      </c>
      <c r="AL142" s="8">
        <f>INDEX($AH$132:$AN$138,MATCH($AQ$132,$AH$131:$AN$131,0),MATCH($AQ$136,$AH$131:$AN$131,0))</f>
        <v/>
      </c>
      <c r="AM142" s="8">
        <f>INDEX($AH$132:$AN$138,MATCH($AQ$132,$AH$131:$AN$131,0),MATCH($AQ$137,$AH$131:$AN$131,0))</f>
        <v/>
      </c>
      <c r="AP142" s="8">
        <f>IF(($B$142&lt;&gt;2)+($J$142&lt;&gt;2)+($R$142&lt;&gt;2)+($Z$142&lt;&gt;2)+($AH$142&lt;&gt;2)=0,2,IF((($B$142&lt;&gt;2)*$B$142+($J$142&lt;&gt;2)*$J$142+($R$142&lt;&gt;2)*$R$142+($Z$142&lt;&gt;2)*$Z$142+($AH$142&lt;&gt;2)*$AH$142)/(($B$142&lt;&gt;2)+($J$142&lt;&gt;2)+($R$142&lt;&gt;2)+($Z$142&lt;&gt;2)+($AH$142&lt;&gt;2))&gt;=0.5,1,0))</f>
        <v/>
      </c>
      <c r="AQ142" s="8">
        <f>IF(($C$142&lt;&gt;2)+($K$142&lt;&gt;2)+($S$142&lt;&gt;2)+($AA$142&lt;&gt;2)+($AI$142&lt;&gt;2)=0,2,IF((($C$142&lt;&gt;2)*$C$142+($K$142&lt;&gt;2)*$K$142+($S$142&lt;&gt;2)*$S$142+($AA$142&lt;&gt;2)*$AA$142+($AI$142&lt;&gt;2)*$AI$142)/(($C$142&lt;&gt;2)+($K$142&lt;&gt;2)+($S$142&lt;&gt;2)+($AA$142&lt;&gt;2)+($AI$142&lt;&gt;2))&gt;=0.5,1,0))</f>
        <v/>
      </c>
      <c r="AR142" s="8">
        <f>IF(($D$142&lt;&gt;2)+($L$142&lt;&gt;2)+($T$142&lt;&gt;2)+($AB$142&lt;&gt;2)+($AJ$142&lt;&gt;2)=0,2,IF((($D$142&lt;&gt;2)*$D$142+($L$142&lt;&gt;2)*$L$142+($T$142&lt;&gt;2)*$T$142+($AB$142&lt;&gt;2)*$AB$142+($AJ$142&lt;&gt;2)*$AJ$142)/(($D$142&lt;&gt;2)+($L$142&lt;&gt;2)+($T$142&lt;&gt;2)+($AB$142&lt;&gt;2)+($AJ$142&lt;&gt;2))&gt;=0.5,1,0))</f>
        <v/>
      </c>
      <c r="AS142" s="8">
        <f>IF(($E$142&lt;&gt;2)+($M$142&lt;&gt;2)+($U$142&lt;&gt;2)+($AC$142&lt;&gt;2)+($AK$142&lt;&gt;2)=0,2,IF((($E$142&lt;&gt;2)*$E$142+($M$142&lt;&gt;2)*$M$142+($U$142&lt;&gt;2)*$U$142+($AC$142&lt;&gt;2)*$AC$142+($AK$142&lt;&gt;2)*$AK$142)/(($E$142&lt;&gt;2)+($M$142&lt;&gt;2)+($U$142&lt;&gt;2)+($AC$142&lt;&gt;2)+($AK$142&lt;&gt;2))&gt;=0.5,1,0))</f>
        <v/>
      </c>
      <c r="AT142" s="8">
        <f>IF(($F$142&lt;&gt;2)+($N$142&lt;&gt;2)+($V$142&lt;&gt;2)+($AD$142&lt;&gt;2)+($AL$142&lt;&gt;2)=0,2,IF((($F$142&lt;&gt;2)*$F$142+($N$142&lt;&gt;2)*$N$142+($V$142&lt;&gt;2)*$V$142+($AD$142&lt;&gt;2)*$AD$142+($AL$142&lt;&gt;2)*$AL$142)/(($F$142&lt;&gt;2)+($N$142&lt;&gt;2)+($V$142&lt;&gt;2)+($AD$142&lt;&gt;2)+($AL$142&lt;&gt;2))&gt;=0.5,1,0))</f>
        <v/>
      </c>
      <c r="AU142" s="8">
        <f>IF(($G$142&lt;&gt;2)+($O$142&lt;&gt;2)+($W$142&lt;&gt;2)+($AE$142&lt;&gt;2)+($AM$142&lt;&gt;2)=0,2,IF((($G$142&lt;&gt;2)*$G$142+($O$142&lt;&gt;2)*$O$142+($W$142&lt;&gt;2)*$W$142+($AE$142&lt;&gt;2)*$AE$142+($AM$142&lt;&gt;2)*$AM$142)/(($G$142&lt;&gt;2)+($O$142&lt;&gt;2)+($W$142&lt;&gt;2)+($AE$142&lt;&gt;2)+($AM$142&lt;&gt;2))&gt;=0.5,1,0))</f>
        <v/>
      </c>
      <c r="AW142" s="16">
        <f>INDEX('Ground truth'!$B$14:$H$20,MATCH($AP$132,'Ground truth'!$A$14:$A$20,0),MATCH($AP$132,'Ground truth'!$B$13:$H$13,0))</f>
        <v/>
      </c>
      <c r="AX142" s="16">
        <f>INDEX('Ground truth'!$B$14:$H$20,MATCH($AP$132,'Ground truth'!$A$14:$A$20,0),MATCH($AP$133,'Ground truth'!$B$13:$H$13,0))</f>
        <v/>
      </c>
      <c r="AY142" s="16">
        <f>INDEX('Ground truth'!$B$14:$H$20,MATCH($AP$132,'Ground truth'!$A$14:$A$20,0),MATCH($AP$134,'Ground truth'!$B$13:$H$13,0))</f>
        <v/>
      </c>
      <c r="AZ142" s="16">
        <f>INDEX('Ground truth'!$B$14:$H$20,MATCH($AP$132,'Ground truth'!$A$14:$A$20,0),MATCH($AP$135,'Ground truth'!$B$13:$H$13,0))</f>
        <v/>
      </c>
      <c r="BA142" s="16">
        <f>INDEX('Ground truth'!$B$14:$H$20,MATCH($AP$132,'Ground truth'!$A$14:$A$20,0),MATCH($AP$136,'Ground truth'!$B$13:$H$13,0))</f>
        <v/>
      </c>
      <c r="BB142" s="16">
        <f>INDEX('Ground truth'!$B$14:$H$20,MATCH($AP$132,'Ground truth'!$A$14:$A$20,0),MATCH($AP$137,'Ground truth'!$B$13:$H$13,0))</f>
        <v/>
      </c>
      <c r="BD142" s="19" t="n">
        <v>3.980936588101825</v>
      </c>
      <c r="BE142" s="19">
        <f>LARGE($BD$142:$BD$147,1)</f>
        <v/>
      </c>
    </row>
    <row r="143">
      <c r="A143" s="3" t="inlineStr">
        <is>
          <t>Transmission</t>
        </is>
      </c>
      <c r="B143" s="8">
        <f>INDEX($B$132:$H$138,MATCH($AQ$133,$B$131:$H$131,0),MATCH($AQ$132,$B$131:$H$131,0))</f>
        <v/>
      </c>
      <c r="C143" s="8">
        <f>INDEX($B$132:$H$138,MATCH($AQ$133,$B$131:$H$131,0),MATCH($AQ$133,$B$131:$H$131,0))</f>
        <v/>
      </c>
      <c r="D143" s="8">
        <f>INDEX($B$132:$H$138,MATCH($AQ$133,$B$131:$H$131,0),MATCH($AQ$134,$B$131:$H$131,0))</f>
        <v/>
      </c>
      <c r="E143" s="8">
        <f>INDEX($B$132:$H$138,MATCH($AQ$133,$B$131:$H$131,0),MATCH($AQ$135,$B$131:$H$131,0))</f>
        <v/>
      </c>
      <c r="F143" s="8">
        <f>INDEX($B$132:$H$138,MATCH($AQ$133,$B$131:$H$131,0),MATCH($AQ$136,$B$131:$H$131,0))</f>
        <v/>
      </c>
      <c r="G143" s="8">
        <f>INDEX($B$132:$H$138,MATCH($AQ$133,$B$131:$H$131,0),MATCH($AQ$137,$B$131:$H$131,0))</f>
        <v/>
      </c>
      <c r="J143" s="8">
        <f>INDEX($J$132:$P$138,MATCH($AQ$133,$J$131:$P$131,0),MATCH($AQ$132,$J$131:$P$131,0))</f>
        <v/>
      </c>
      <c r="K143" s="8">
        <f>INDEX($J$132:$P$138,MATCH($AQ$133,$J$131:$P$131,0),MATCH($AQ$133,$J$131:$P$131,0))</f>
        <v/>
      </c>
      <c r="L143" s="8">
        <f>INDEX($J$132:$P$138,MATCH($AQ$133,$J$131:$P$131,0),MATCH($AQ$134,$J$131:$P$131,0))</f>
        <v/>
      </c>
      <c r="M143" s="8">
        <f>INDEX($J$132:$P$138,MATCH($AQ$133,$J$131:$P$131,0),MATCH($AQ$135,$J$131:$P$131,0))</f>
        <v/>
      </c>
      <c r="N143" s="8">
        <f>INDEX($J$132:$P$138,MATCH($AQ$133,$J$131:$P$131,0),MATCH($AQ$136,$J$131:$P$131,0))</f>
        <v/>
      </c>
      <c r="O143" s="8">
        <f>INDEX($J$132:$P$138,MATCH($AQ$133,$J$131:$P$131,0),MATCH($AQ$137,$J$131:$P$131,0))</f>
        <v/>
      </c>
      <c r="R143" s="8">
        <f>INDEX($R$132:$X$138,MATCH($AQ$133,$R$131:$X$131,0),MATCH($AQ$132,$R$131:$X$131,0))</f>
        <v/>
      </c>
      <c r="S143" s="8">
        <f>INDEX($R$132:$X$138,MATCH($AQ$133,$R$131:$X$131,0),MATCH($AQ$133,$R$131:$X$131,0))</f>
        <v/>
      </c>
      <c r="T143" s="8">
        <f>INDEX($R$132:$X$138,MATCH($AQ$133,$R$131:$X$131,0),MATCH($AQ$134,$R$131:$X$131,0))</f>
        <v/>
      </c>
      <c r="U143" s="8">
        <f>INDEX($R$132:$X$138,MATCH($AQ$133,$R$131:$X$131,0),MATCH($AQ$135,$R$131:$X$131,0))</f>
        <v/>
      </c>
      <c r="V143" s="8">
        <f>INDEX($R$132:$X$138,MATCH($AQ$133,$R$131:$X$131,0),MATCH($AQ$136,$R$131:$X$131,0))</f>
        <v/>
      </c>
      <c r="W143" s="8">
        <f>INDEX($R$132:$X$138,MATCH($AQ$133,$R$131:$X$131,0),MATCH($AQ$137,$R$131:$X$131,0))</f>
        <v/>
      </c>
      <c r="Z143" s="8">
        <f>INDEX($Z$132:$AF$138,MATCH($AQ$133,$Z$131:$AF$131,0),MATCH($AQ$132,$Z$131:$AF$131,0))</f>
        <v/>
      </c>
      <c r="AA143" s="8">
        <f>INDEX($Z$132:$AF$138,MATCH($AQ$133,$Z$131:$AF$131,0),MATCH($AQ$133,$Z$131:$AF$131,0))</f>
        <v/>
      </c>
      <c r="AB143" s="8">
        <f>INDEX($Z$132:$AF$138,MATCH($AQ$133,$Z$131:$AF$131,0),MATCH($AQ$134,$Z$131:$AF$131,0))</f>
        <v/>
      </c>
      <c r="AC143" s="8">
        <f>INDEX($Z$132:$AF$138,MATCH($AQ$133,$Z$131:$AF$131,0),MATCH($AQ$135,$Z$131:$AF$131,0))</f>
        <v/>
      </c>
      <c r="AD143" s="8">
        <f>INDEX($Z$132:$AF$138,MATCH($AQ$133,$Z$131:$AF$131,0),MATCH($AQ$136,$Z$131:$AF$131,0))</f>
        <v/>
      </c>
      <c r="AE143" s="8">
        <f>INDEX($Z$132:$AF$138,MATCH($AQ$133,$Z$131:$AF$131,0),MATCH($AQ$137,$Z$131:$AF$131,0))</f>
        <v/>
      </c>
      <c r="AH143" s="8">
        <f>INDEX($AH$132:$AN$138,MATCH($AQ$133,$AH$131:$AN$131,0),MATCH($AQ$132,$AH$131:$AN$131,0))</f>
        <v/>
      </c>
      <c r="AI143" s="8">
        <f>INDEX($AH$132:$AN$138,MATCH($AQ$133,$AH$131:$AN$131,0),MATCH($AQ$133,$AH$131:$AN$131,0))</f>
        <v/>
      </c>
      <c r="AJ143" s="8">
        <f>INDEX($AH$132:$AN$138,MATCH($AQ$133,$AH$131:$AN$131,0),MATCH($AQ$134,$AH$131:$AN$131,0))</f>
        <v/>
      </c>
      <c r="AK143" s="8">
        <f>INDEX($AH$132:$AN$138,MATCH($AQ$133,$AH$131:$AN$131,0),MATCH($AQ$135,$AH$131:$AN$131,0))</f>
        <v/>
      </c>
      <c r="AL143" s="8">
        <f>INDEX($AH$132:$AN$138,MATCH($AQ$133,$AH$131:$AN$131,0),MATCH($AQ$136,$AH$131:$AN$131,0))</f>
        <v/>
      </c>
      <c r="AM143" s="8">
        <f>INDEX($AH$132:$AN$138,MATCH($AQ$133,$AH$131:$AN$131,0),MATCH($AQ$137,$AH$131:$AN$131,0))</f>
        <v/>
      </c>
      <c r="AP143" s="8">
        <f>IF(($B$143&lt;&gt;2)+($J$143&lt;&gt;2)+($R$143&lt;&gt;2)+($Z$143&lt;&gt;2)+($AH$143&lt;&gt;2)=0,2,IF((($B$143&lt;&gt;2)*$B$143+($J$143&lt;&gt;2)*$J$143+($R$143&lt;&gt;2)*$R$143+($Z$143&lt;&gt;2)*$Z$143+($AH$143&lt;&gt;2)*$AH$143)/(($B$143&lt;&gt;2)+($J$143&lt;&gt;2)+($R$143&lt;&gt;2)+($Z$143&lt;&gt;2)+($AH$143&lt;&gt;2))&gt;=0.5,1,0))</f>
        <v/>
      </c>
      <c r="AQ143" s="8">
        <f>IF(($C$143&lt;&gt;2)+($K$143&lt;&gt;2)+($S$143&lt;&gt;2)+($AA$143&lt;&gt;2)+($AI$143&lt;&gt;2)=0,2,IF((($C$143&lt;&gt;2)*$C$143+($K$143&lt;&gt;2)*$K$143+($S$143&lt;&gt;2)*$S$143+($AA$143&lt;&gt;2)*$AA$143+($AI$143&lt;&gt;2)*$AI$143)/(($C$143&lt;&gt;2)+($K$143&lt;&gt;2)+($S$143&lt;&gt;2)+($AA$143&lt;&gt;2)+($AI$143&lt;&gt;2))&gt;=0.5,1,0))</f>
        <v/>
      </c>
      <c r="AR143" s="8">
        <f>IF(($D$143&lt;&gt;2)+($L$143&lt;&gt;2)+($T$143&lt;&gt;2)+($AB$143&lt;&gt;2)+($AJ$143&lt;&gt;2)=0,2,IF((($D$143&lt;&gt;2)*$D$143+($L$143&lt;&gt;2)*$L$143+($T$143&lt;&gt;2)*$T$143+($AB$143&lt;&gt;2)*$AB$143+($AJ$143&lt;&gt;2)*$AJ$143)/(($D$143&lt;&gt;2)+($L$143&lt;&gt;2)+($T$143&lt;&gt;2)+($AB$143&lt;&gt;2)+($AJ$143&lt;&gt;2))&gt;=0.5,1,0))</f>
        <v/>
      </c>
      <c r="AS143" s="8">
        <f>IF(($E$143&lt;&gt;2)+($M$143&lt;&gt;2)+($U$143&lt;&gt;2)+($AC$143&lt;&gt;2)+($AK$143&lt;&gt;2)=0,2,IF((($E$143&lt;&gt;2)*$E$143+($M$143&lt;&gt;2)*$M$143+($U$143&lt;&gt;2)*$U$143+($AC$143&lt;&gt;2)*$AC$143+($AK$143&lt;&gt;2)*$AK$143)/(($E$143&lt;&gt;2)+($M$143&lt;&gt;2)+($U$143&lt;&gt;2)+($AC$143&lt;&gt;2)+($AK$143&lt;&gt;2))&gt;=0.5,1,0))</f>
        <v/>
      </c>
      <c r="AT143" s="8">
        <f>IF(($F$143&lt;&gt;2)+($N$143&lt;&gt;2)+($V$143&lt;&gt;2)+($AD$143&lt;&gt;2)+($AL$143&lt;&gt;2)=0,2,IF((($F$143&lt;&gt;2)*$F$143+($N$143&lt;&gt;2)*$N$143+($V$143&lt;&gt;2)*$V$143+($AD$143&lt;&gt;2)*$AD$143+($AL$143&lt;&gt;2)*$AL$143)/(($F$143&lt;&gt;2)+($N$143&lt;&gt;2)+($V$143&lt;&gt;2)+($AD$143&lt;&gt;2)+($AL$143&lt;&gt;2))&gt;=0.5,1,0))</f>
        <v/>
      </c>
      <c r="AU143" s="8">
        <f>IF(($G$143&lt;&gt;2)+($O$143&lt;&gt;2)+($W$143&lt;&gt;2)+($AE$143&lt;&gt;2)+($AM$143&lt;&gt;2)=0,2,IF((($G$143&lt;&gt;2)*$G$143+($O$143&lt;&gt;2)*$O$143+($W$143&lt;&gt;2)*$W$143+($AE$143&lt;&gt;2)*$AE$143+($AM$143&lt;&gt;2)*$AM$143)/(($G$143&lt;&gt;2)+($O$143&lt;&gt;2)+($W$143&lt;&gt;2)+($AE$143&lt;&gt;2)+($AM$143&lt;&gt;2))&gt;=0.5,1,0))</f>
        <v/>
      </c>
      <c r="AW143" s="16">
        <f>INDEX('Ground truth'!$B$14:$H$20,MATCH($AP$133,'Ground truth'!$A$14:$A$20,0),MATCH($AP$132,'Ground truth'!$B$13:$H$13,0))</f>
        <v/>
      </c>
      <c r="AX143" s="16">
        <f>INDEX('Ground truth'!$B$14:$H$20,MATCH($AP$133,'Ground truth'!$A$14:$A$20,0),MATCH($AP$133,'Ground truth'!$B$13:$H$13,0))</f>
        <v/>
      </c>
      <c r="AY143" s="16">
        <f>INDEX('Ground truth'!$B$14:$H$20,MATCH($AP$133,'Ground truth'!$A$14:$A$20,0),MATCH($AP$134,'Ground truth'!$B$13:$H$13,0))</f>
        <v/>
      </c>
      <c r="AZ143" s="16">
        <f>INDEX('Ground truth'!$B$14:$H$20,MATCH($AP$133,'Ground truth'!$A$14:$A$20,0),MATCH($AP$135,'Ground truth'!$B$13:$H$13,0))</f>
        <v/>
      </c>
      <c r="BA143" s="16">
        <f>INDEX('Ground truth'!$B$14:$H$20,MATCH($AP$133,'Ground truth'!$A$14:$A$20,0),MATCH($AP$136,'Ground truth'!$B$13:$H$13,0))</f>
        <v/>
      </c>
      <c r="BB143" s="16">
        <f>INDEX('Ground truth'!$B$14:$H$20,MATCH($AP$133,'Ground truth'!$A$14:$A$20,0),MATCH($AP$137,'Ground truth'!$B$13:$H$13,0))</f>
        <v/>
      </c>
      <c r="BD143" s="19" t="n">
        <v>2.041954751952713</v>
      </c>
      <c r="BE143" s="19">
        <f>LARGE($BD$142:$BD$147,2)</f>
        <v/>
      </c>
    </row>
    <row r="144">
      <c r="A144" s="3" t="inlineStr">
        <is>
          <t>Motor</t>
        </is>
      </c>
      <c r="B144" s="8">
        <f>INDEX($B$132:$H$138,MATCH($AQ$134,$B$131:$H$131,0),MATCH($AQ$132,$B$131:$H$131,0))</f>
        <v/>
      </c>
      <c r="C144" s="8">
        <f>INDEX($B$132:$H$138,MATCH($AQ$134,$B$131:$H$131,0),MATCH($AQ$133,$B$131:$H$131,0))</f>
        <v/>
      </c>
      <c r="D144" s="8">
        <f>INDEX($B$132:$H$138,MATCH($AQ$134,$B$131:$H$131,0),MATCH($AQ$134,$B$131:$H$131,0))</f>
        <v/>
      </c>
      <c r="E144" s="8">
        <f>INDEX($B$132:$H$138,MATCH($AQ$134,$B$131:$H$131,0),MATCH($AQ$135,$B$131:$H$131,0))</f>
        <v/>
      </c>
      <c r="F144" s="8">
        <f>INDEX($B$132:$H$138,MATCH($AQ$134,$B$131:$H$131,0),MATCH($AQ$136,$B$131:$H$131,0))</f>
        <v/>
      </c>
      <c r="G144" s="8">
        <f>INDEX($B$132:$H$138,MATCH($AQ$134,$B$131:$H$131,0),MATCH($AQ$137,$B$131:$H$131,0))</f>
        <v/>
      </c>
      <c r="J144" s="8">
        <f>INDEX($J$132:$P$138,MATCH($AQ$134,$J$131:$P$131,0),MATCH($AQ$132,$J$131:$P$131,0))</f>
        <v/>
      </c>
      <c r="K144" s="8">
        <f>INDEX($J$132:$P$138,MATCH($AQ$134,$J$131:$P$131,0),MATCH($AQ$133,$J$131:$P$131,0))</f>
        <v/>
      </c>
      <c r="L144" s="8">
        <f>INDEX($J$132:$P$138,MATCH($AQ$134,$J$131:$P$131,0),MATCH($AQ$134,$J$131:$P$131,0))</f>
        <v/>
      </c>
      <c r="M144" s="8">
        <f>INDEX($J$132:$P$138,MATCH($AQ$134,$J$131:$P$131,0),MATCH($AQ$135,$J$131:$P$131,0))</f>
        <v/>
      </c>
      <c r="N144" s="8">
        <f>INDEX($J$132:$P$138,MATCH($AQ$134,$J$131:$P$131,0),MATCH($AQ$136,$J$131:$P$131,0))</f>
        <v/>
      </c>
      <c r="O144" s="8">
        <f>INDEX($J$132:$P$138,MATCH($AQ$134,$J$131:$P$131,0),MATCH($AQ$137,$J$131:$P$131,0))</f>
        <v/>
      </c>
      <c r="R144" s="8">
        <f>INDEX($R$132:$X$138,MATCH($AQ$134,$R$131:$X$131,0),MATCH($AQ$132,$R$131:$X$131,0))</f>
        <v/>
      </c>
      <c r="S144" s="8">
        <f>INDEX($R$132:$X$138,MATCH($AQ$134,$R$131:$X$131,0),MATCH($AQ$133,$R$131:$X$131,0))</f>
        <v/>
      </c>
      <c r="T144" s="8">
        <f>INDEX($R$132:$X$138,MATCH($AQ$134,$R$131:$X$131,0),MATCH($AQ$134,$R$131:$X$131,0))</f>
        <v/>
      </c>
      <c r="U144" s="8">
        <f>INDEX($R$132:$X$138,MATCH($AQ$134,$R$131:$X$131,0),MATCH($AQ$135,$R$131:$X$131,0))</f>
        <v/>
      </c>
      <c r="V144" s="8">
        <f>INDEX($R$132:$X$138,MATCH($AQ$134,$R$131:$X$131,0),MATCH($AQ$136,$R$131:$X$131,0))</f>
        <v/>
      </c>
      <c r="W144" s="8">
        <f>INDEX($R$132:$X$138,MATCH($AQ$134,$R$131:$X$131,0),MATCH($AQ$137,$R$131:$X$131,0))</f>
        <v/>
      </c>
      <c r="Z144" s="8">
        <f>INDEX($Z$132:$AF$138,MATCH($AQ$134,$Z$131:$AF$131,0),MATCH($AQ$132,$Z$131:$AF$131,0))</f>
        <v/>
      </c>
      <c r="AA144" s="8">
        <f>INDEX($Z$132:$AF$138,MATCH($AQ$134,$Z$131:$AF$131,0),MATCH($AQ$133,$Z$131:$AF$131,0))</f>
        <v/>
      </c>
      <c r="AB144" s="8">
        <f>INDEX($Z$132:$AF$138,MATCH($AQ$134,$Z$131:$AF$131,0),MATCH($AQ$134,$Z$131:$AF$131,0))</f>
        <v/>
      </c>
      <c r="AC144" s="8">
        <f>INDEX($Z$132:$AF$138,MATCH($AQ$134,$Z$131:$AF$131,0),MATCH($AQ$135,$Z$131:$AF$131,0))</f>
        <v/>
      </c>
      <c r="AD144" s="8">
        <f>INDEX($Z$132:$AF$138,MATCH($AQ$134,$Z$131:$AF$131,0),MATCH($AQ$136,$Z$131:$AF$131,0))</f>
        <v/>
      </c>
      <c r="AE144" s="8">
        <f>INDEX($Z$132:$AF$138,MATCH($AQ$134,$Z$131:$AF$131,0),MATCH($AQ$137,$Z$131:$AF$131,0))</f>
        <v/>
      </c>
      <c r="AH144" s="8">
        <f>INDEX($AH$132:$AN$138,MATCH($AQ$134,$AH$131:$AN$131,0),MATCH($AQ$132,$AH$131:$AN$131,0))</f>
        <v/>
      </c>
      <c r="AI144" s="8">
        <f>INDEX($AH$132:$AN$138,MATCH($AQ$134,$AH$131:$AN$131,0),MATCH($AQ$133,$AH$131:$AN$131,0))</f>
        <v/>
      </c>
      <c r="AJ144" s="8">
        <f>INDEX($AH$132:$AN$138,MATCH($AQ$134,$AH$131:$AN$131,0),MATCH($AQ$134,$AH$131:$AN$131,0))</f>
        <v/>
      </c>
      <c r="AK144" s="8">
        <f>INDEX($AH$132:$AN$138,MATCH($AQ$134,$AH$131:$AN$131,0),MATCH($AQ$135,$AH$131:$AN$131,0))</f>
        <v/>
      </c>
      <c r="AL144" s="8">
        <f>INDEX($AH$132:$AN$138,MATCH($AQ$134,$AH$131:$AN$131,0),MATCH($AQ$136,$AH$131:$AN$131,0))</f>
        <v/>
      </c>
      <c r="AM144" s="8">
        <f>INDEX($AH$132:$AN$138,MATCH($AQ$134,$AH$131:$AN$131,0),MATCH($AQ$137,$AH$131:$AN$131,0))</f>
        <v/>
      </c>
      <c r="AP144" s="8">
        <f>IF(($B$144&lt;&gt;2)+($J$144&lt;&gt;2)+($R$144&lt;&gt;2)+($Z$144&lt;&gt;2)+($AH$144&lt;&gt;2)=0,2,IF((($B$144&lt;&gt;2)*$B$144+($J$144&lt;&gt;2)*$J$144+($R$144&lt;&gt;2)*$R$144+($Z$144&lt;&gt;2)*$Z$144+($AH$144&lt;&gt;2)*$AH$144)/(($B$144&lt;&gt;2)+($J$144&lt;&gt;2)+($R$144&lt;&gt;2)+($Z$144&lt;&gt;2)+($AH$144&lt;&gt;2))&gt;=0.5,1,0))</f>
        <v/>
      </c>
      <c r="AQ144" s="8">
        <f>IF(($C$144&lt;&gt;2)+($K$144&lt;&gt;2)+($S$144&lt;&gt;2)+($AA$144&lt;&gt;2)+($AI$144&lt;&gt;2)=0,2,IF((($C$144&lt;&gt;2)*$C$144+($K$144&lt;&gt;2)*$K$144+($S$144&lt;&gt;2)*$S$144+($AA$144&lt;&gt;2)*$AA$144+($AI$144&lt;&gt;2)*$AI$144)/(($C$144&lt;&gt;2)+($K$144&lt;&gt;2)+($S$144&lt;&gt;2)+($AA$144&lt;&gt;2)+($AI$144&lt;&gt;2))&gt;=0.5,1,0))</f>
        <v/>
      </c>
      <c r="AR144" s="8">
        <f>IF(($D$144&lt;&gt;2)+($L$144&lt;&gt;2)+($T$144&lt;&gt;2)+($AB$144&lt;&gt;2)+($AJ$144&lt;&gt;2)=0,2,IF((($D$144&lt;&gt;2)*$D$144+($L$144&lt;&gt;2)*$L$144+($T$144&lt;&gt;2)*$T$144+($AB$144&lt;&gt;2)*$AB$144+($AJ$144&lt;&gt;2)*$AJ$144)/(($D$144&lt;&gt;2)+($L$144&lt;&gt;2)+($T$144&lt;&gt;2)+($AB$144&lt;&gt;2)+($AJ$144&lt;&gt;2))&gt;=0.5,1,0))</f>
        <v/>
      </c>
      <c r="AS144" s="8">
        <f>IF(($E$144&lt;&gt;2)+($M$144&lt;&gt;2)+($U$144&lt;&gt;2)+($AC$144&lt;&gt;2)+($AK$144&lt;&gt;2)=0,2,IF((($E$144&lt;&gt;2)*$E$144+($M$144&lt;&gt;2)*$M$144+($U$144&lt;&gt;2)*$U$144+($AC$144&lt;&gt;2)*$AC$144+($AK$144&lt;&gt;2)*$AK$144)/(($E$144&lt;&gt;2)+($M$144&lt;&gt;2)+($U$144&lt;&gt;2)+($AC$144&lt;&gt;2)+($AK$144&lt;&gt;2))&gt;=0.5,1,0))</f>
        <v/>
      </c>
      <c r="AT144" s="8">
        <f>IF(($F$144&lt;&gt;2)+($N$144&lt;&gt;2)+($V$144&lt;&gt;2)+($AD$144&lt;&gt;2)+($AL$144&lt;&gt;2)=0,2,IF((($F$144&lt;&gt;2)*$F$144+($N$144&lt;&gt;2)*$N$144+($V$144&lt;&gt;2)*$V$144+($AD$144&lt;&gt;2)*$AD$144+($AL$144&lt;&gt;2)*$AL$144)/(($F$144&lt;&gt;2)+($N$144&lt;&gt;2)+($V$144&lt;&gt;2)+($AD$144&lt;&gt;2)+($AL$144&lt;&gt;2))&gt;=0.5,1,0))</f>
        <v/>
      </c>
      <c r="AU144" s="8">
        <f>IF(($G$144&lt;&gt;2)+($O$144&lt;&gt;2)+($W$144&lt;&gt;2)+($AE$144&lt;&gt;2)+($AM$144&lt;&gt;2)=0,2,IF((($G$144&lt;&gt;2)*$G$144+($O$144&lt;&gt;2)*$O$144+($W$144&lt;&gt;2)*$W$144+($AE$144&lt;&gt;2)*$AE$144+($AM$144&lt;&gt;2)*$AM$144)/(($G$144&lt;&gt;2)+($O$144&lt;&gt;2)+($W$144&lt;&gt;2)+($AE$144&lt;&gt;2)+($AM$144&lt;&gt;2))&gt;=0.5,1,0))</f>
        <v/>
      </c>
      <c r="AW144" s="16">
        <f>INDEX('Ground truth'!$B$14:$H$20,MATCH($AP$134,'Ground truth'!$A$14:$A$20,0),MATCH($AP$132,'Ground truth'!$B$13:$H$13,0))</f>
        <v/>
      </c>
      <c r="AX144" s="16">
        <f>INDEX('Ground truth'!$B$14:$H$20,MATCH($AP$134,'Ground truth'!$A$14:$A$20,0),MATCH($AP$133,'Ground truth'!$B$13:$H$13,0))</f>
        <v/>
      </c>
      <c r="AY144" s="16">
        <f>INDEX('Ground truth'!$B$14:$H$20,MATCH($AP$134,'Ground truth'!$A$14:$A$20,0),MATCH($AP$134,'Ground truth'!$B$13:$H$13,0))</f>
        <v/>
      </c>
      <c r="AZ144" s="16">
        <f>INDEX('Ground truth'!$B$14:$H$20,MATCH($AP$134,'Ground truth'!$A$14:$A$20,0),MATCH($AP$135,'Ground truth'!$B$13:$H$13,0))</f>
        <v/>
      </c>
      <c r="BA144" s="16">
        <f>INDEX('Ground truth'!$B$14:$H$20,MATCH($AP$134,'Ground truth'!$A$14:$A$20,0),MATCH($AP$136,'Ground truth'!$B$13:$H$13,0))</f>
        <v/>
      </c>
      <c r="BB144" s="16">
        <f>INDEX('Ground truth'!$B$14:$H$20,MATCH($AP$134,'Ground truth'!$A$14:$A$20,0),MATCH($AP$137,'Ground truth'!$B$13:$H$13,0))</f>
        <v/>
      </c>
      <c r="BD144" s="19" t="n">
        <v>0.9999999999999996</v>
      </c>
      <c r="BE144" s="19">
        <f>LARGE($BD$142:$BD$147,3)</f>
        <v/>
      </c>
    </row>
    <row r="145">
      <c r="A145" s="3" t="inlineStr">
        <is>
          <t>Electrical System</t>
        </is>
      </c>
      <c r="B145" s="8">
        <f>INDEX($B$132:$H$138,MATCH($AQ$135,$B$131:$H$131,0),MATCH($AQ$132,$B$131:$H$131,0))</f>
        <v/>
      </c>
      <c r="C145" s="8">
        <f>INDEX($B$132:$H$138,MATCH($AQ$135,$B$131:$H$131,0),MATCH($AQ$133,$B$131:$H$131,0))</f>
        <v/>
      </c>
      <c r="D145" s="8">
        <f>INDEX($B$132:$H$138,MATCH($AQ$135,$B$131:$H$131,0),MATCH($AQ$134,$B$131:$H$131,0))</f>
        <v/>
      </c>
      <c r="E145" s="8">
        <f>INDEX($B$132:$H$138,MATCH($AQ$135,$B$131:$H$131,0),MATCH($AQ$135,$B$131:$H$131,0))</f>
        <v/>
      </c>
      <c r="F145" s="8">
        <f>INDEX($B$132:$H$138,MATCH($AQ$135,$B$131:$H$131,0),MATCH($AQ$136,$B$131:$H$131,0))</f>
        <v/>
      </c>
      <c r="G145" s="8">
        <f>INDEX($B$132:$H$138,MATCH($AQ$135,$B$131:$H$131,0),MATCH($AQ$137,$B$131:$H$131,0))</f>
        <v/>
      </c>
      <c r="J145" s="8">
        <f>INDEX($J$132:$P$138,MATCH($AQ$135,$J$131:$P$131,0),MATCH($AQ$132,$J$131:$P$131,0))</f>
        <v/>
      </c>
      <c r="K145" s="8">
        <f>INDEX($J$132:$P$138,MATCH($AQ$135,$J$131:$P$131,0),MATCH($AQ$133,$J$131:$P$131,0))</f>
        <v/>
      </c>
      <c r="L145" s="8">
        <f>INDEX($J$132:$P$138,MATCH($AQ$135,$J$131:$P$131,0),MATCH($AQ$134,$J$131:$P$131,0))</f>
        <v/>
      </c>
      <c r="M145" s="8">
        <f>INDEX($J$132:$P$138,MATCH($AQ$135,$J$131:$P$131,0),MATCH($AQ$135,$J$131:$P$131,0))</f>
        <v/>
      </c>
      <c r="N145" s="8">
        <f>INDEX($J$132:$P$138,MATCH($AQ$135,$J$131:$P$131,0),MATCH($AQ$136,$J$131:$P$131,0))</f>
        <v/>
      </c>
      <c r="O145" s="8">
        <f>INDEX($J$132:$P$138,MATCH($AQ$135,$J$131:$P$131,0),MATCH($AQ$137,$J$131:$P$131,0))</f>
        <v/>
      </c>
      <c r="R145" s="8">
        <f>INDEX($R$132:$X$138,MATCH($AQ$135,$R$131:$X$131,0),MATCH($AQ$132,$R$131:$X$131,0))</f>
        <v/>
      </c>
      <c r="S145" s="8">
        <f>INDEX($R$132:$X$138,MATCH($AQ$135,$R$131:$X$131,0),MATCH($AQ$133,$R$131:$X$131,0))</f>
        <v/>
      </c>
      <c r="T145" s="8">
        <f>INDEX($R$132:$X$138,MATCH($AQ$135,$R$131:$X$131,0),MATCH($AQ$134,$R$131:$X$131,0))</f>
        <v/>
      </c>
      <c r="U145" s="8">
        <f>INDEX($R$132:$X$138,MATCH($AQ$135,$R$131:$X$131,0),MATCH($AQ$135,$R$131:$X$131,0))</f>
        <v/>
      </c>
      <c r="V145" s="8">
        <f>INDEX($R$132:$X$138,MATCH($AQ$135,$R$131:$X$131,0),MATCH($AQ$136,$R$131:$X$131,0))</f>
        <v/>
      </c>
      <c r="W145" s="8">
        <f>INDEX($R$132:$X$138,MATCH($AQ$135,$R$131:$X$131,0),MATCH($AQ$137,$R$131:$X$131,0))</f>
        <v/>
      </c>
      <c r="Z145" s="8">
        <f>INDEX($Z$132:$AF$138,MATCH($AQ$135,$Z$131:$AF$131,0),MATCH($AQ$132,$Z$131:$AF$131,0))</f>
        <v/>
      </c>
      <c r="AA145" s="8">
        <f>INDEX($Z$132:$AF$138,MATCH($AQ$135,$Z$131:$AF$131,0),MATCH($AQ$133,$Z$131:$AF$131,0))</f>
        <v/>
      </c>
      <c r="AB145" s="8">
        <f>INDEX($Z$132:$AF$138,MATCH($AQ$135,$Z$131:$AF$131,0),MATCH($AQ$134,$Z$131:$AF$131,0))</f>
        <v/>
      </c>
      <c r="AC145" s="8">
        <f>INDEX($Z$132:$AF$138,MATCH($AQ$135,$Z$131:$AF$131,0),MATCH($AQ$135,$Z$131:$AF$131,0))</f>
        <v/>
      </c>
      <c r="AD145" s="8">
        <f>INDEX($Z$132:$AF$138,MATCH($AQ$135,$Z$131:$AF$131,0),MATCH($AQ$136,$Z$131:$AF$131,0))</f>
        <v/>
      </c>
      <c r="AE145" s="8">
        <f>INDEX($Z$132:$AF$138,MATCH($AQ$135,$Z$131:$AF$131,0),MATCH($AQ$137,$Z$131:$AF$131,0))</f>
        <v/>
      </c>
      <c r="AH145" s="8">
        <f>INDEX($AH$132:$AN$138,MATCH($AQ$135,$AH$131:$AN$131,0),MATCH($AQ$132,$AH$131:$AN$131,0))</f>
        <v/>
      </c>
      <c r="AI145" s="8">
        <f>INDEX($AH$132:$AN$138,MATCH($AQ$135,$AH$131:$AN$131,0),MATCH($AQ$133,$AH$131:$AN$131,0))</f>
        <v/>
      </c>
      <c r="AJ145" s="8">
        <f>INDEX($AH$132:$AN$138,MATCH($AQ$135,$AH$131:$AN$131,0),MATCH($AQ$134,$AH$131:$AN$131,0))</f>
        <v/>
      </c>
      <c r="AK145" s="8">
        <f>INDEX($AH$132:$AN$138,MATCH($AQ$135,$AH$131:$AN$131,0),MATCH($AQ$135,$AH$131:$AN$131,0))</f>
        <v/>
      </c>
      <c r="AL145" s="8">
        <f>INDEX($AH$132:$AN$138,MATCH($AQ$135,$AH$131:$AN$131,0),MATCH($AQ$136,$AH$131:$AN$131,0))</f>
        <v/>
      </c>
      <c r="AM145" s="8">
        <f>INDEX($AH$132:$AN$138,MATCH($AQ$135,$AH$131:$AN$131,0),MATCH($AQ$137,$AH$131:$AN$131,0))</f>
        <v/>
      </c>
      <c r="AP145" s="8">
        <f>IF(($B$145&lt;&gt;2)+($J$145&lt;&gt;2)+($R$145&lt;&gt;2)+($Z$145&lt;&gt;2)+($AH$145&lt;&gt;2)=0,2,IF((($B$145&lt;&gt;2)*$B$145+($J$145&lt;&gt;2)*$J$145+($R$145&lt;&gt;2)*$R$145+($Z$145&lt;&gt;2)*$Z$145+($AH$145&lt;&gt;2)*$AH$145)/(($B$145&lt;&gt;2)+($J$145&lt;&gt;2)+($R$145&lt;&gt;2)+($Z$145&lt;&gt;2)+($AH$145&lt;&gt;2))&gt;=0.5,1,0))</f>
        <v/>
      </c>
      <c r="AQ145" s="8">
        <f>IF(($C$145&lt;&gt;2)+($K$145&lt;&gt;2)+($S$145&lt;&gt;2)+($AA$145&lt;&gt;2)+($AI$145&lt;&gt;2)=0,2,IF((($C$145&lt;&gt;2)*$C$145+($K$145&lt;&gt;2)*$K$145+($S$145&lt;&gt;2)*$S$145+($AA$145&lt;&gt;2)*$AA$145+($AI$145&lt;&gt;2)*$AI$145)/(($C$145&lt;&gt;2)+($K$145&lt;&gt;2)+($S$145&lt;&gt;2)+($AA$145&lt;&gt;2)+($AI$145&lt;&gt;2))&gt;=0.5,1,0))</f>
        <v/>
      </c>
      <c r="AR145" s="8">
        <f>IF(($D$145&lt;&gt;2)+($L$145&lt;&gt;2)+($T$145&lt;&gt;2)+($AB$145&lt;&gt;2)+($AJ$145&lt;&gt;2)=0,2,IF((($D$145&lt;&gt;2)*$D$145+($L$145&lt;&gt;2)*$L$145+($T$145&lt;&gt;2)*$T$145+($AB$145&lt;&gt;2)*$AB$145+($AJ$145&lt;&gt;2)*$AJ$145)/(($D$145&lt;&gt;2)+($L$145&lt;&gt;2)+($T$145&lt;&gt;2)+($AB$145&lt;&gt;2)+($AJ$145&lt;&gt;2))&gt;=0.5,1,0))</f>
        <v/>
      </c>
      <c r="AS145" s="8">
        <f>IF(($E$145&lt;&gt;2)+($M$145&lt;&gt;2)+($U$145&lt;&gt;2)+($AC$145&lt;&gt;2)+($AK$145&lt;&gt;2)=0,2,IF((($E$145&lt;&gt;2)*$E$145+($M$145&lt;&gt;2)*$M$145+($U$145&lt;&gt;2)*$U$145+($AC$145&lt;&gt;2)*$AC$145+($AK$145&lt;&gt;2)*$AK$145)/(($E$145&lt;&gt;2)+($M$145&lt;&gt;2)+($U$145&lt;&gt;2)+($AC$145&lt;&gt;2)+($AK$145&lt;&gt;2))&gt;=0.5,1,0))</f>
        <v/>
      </c>
      <c r="AT145" s="8">
        <f>IF(($F$145&lt;&gt;2)+($N$145&lt;&gt;2)+($V$145&lt;&gt;2)+($AD$145&lt;&gt;2)+($AL$145&lt;&gt;2)=0,2,IF((($F$145&lt;&gt;2)*$F$145+($N$145&lt;&gt;2)*$N$145+($V$145&lt;&gt;2)*$V$145+($AD$145&lt;&gt;2)*$AD$145+($AL$145&lt;&gt;2)*$AL$145)/(($F$145&lt;&gt;2)+($N$145&lt;&gt;2)+($V$145&lt;&gt;2)+($AD$145&lt;&gt;2)+($AL$145&lt;&gt;2))&gt;=0.5,1,0))</f>
        <v/>
      </c>
      <c r="AU145" s="8">
        <f>IF(($G$145&lt;&gt;2)+($O$145&lt;&gt;2)+($W$145&lt;&gt;2)+($AE$145&lt;&gt;2)+($AM$145&lt;&gt;2)=0,2,IF((($G$145&lt;&gt;2)*$G$145+($O$145&lt;&gt;2)*$O$145+($W$145&lt;&gt;2)*$W$145+($AE$145&lt;&gt;2)*$AE$145+($AM$145&lt;&gt;2)*$AM$145)/(($G$145&lt;&gt;2)+($O$145&lt;&gt;2)+($W$145&lt;&gt;2)+($AE$145&lt;&gt;2)+($AM$145&lt;&gt;2))&gt;=0.5,1,0))</f>
        <v/>
      </c>
      <c r="AW145" s="16">
        <f>INDEX('Ground truth'!$B$14:$H$20,MATCH($AP$135,'Ground truth'!$A$14:$A$20,0),MATCH($AP$132,'Ground truth'!$B$13:$H$13,0))</f>
        <v/>
      </c>
      <c r="AX145" s="16">
        <f>INDEX('Ground truth'!$B$14:$H$20,MATCH($AP$135,'Ground truth'!$A$14:$A$20,0),MATCH($AP$133,'Ground truth'!$B$13:$H$13,0))</f>
        <v/>
      </c>
      <c r="AY145" s="16">
        <f>INDEX('Ground truth'!$B$14:$H$20,MATCH($AP$135,'Ground truth'!$A$14:$A$20,0),MATCH($AP$134,'Ground truth'!$B$13:$H$13,0))</f>
        <v/>
      </c>
      <c r="AZ145" s="16">
        <f>INDEX('Ground truth'!$B$14:$H$20,MATCH($AP$135,'Ground truth'!$A$14:$A$20,0),MATCH($AP$135,'Ground truth'!$B$13:$H$13,0))</f>
        <v/>
      </c>
      <c r="BA145" s="16">
        <f>INDEX('Ground truth'!$B$14:$H$20,MATCH($AP$135,'Ground truth'!$A$14:$A$20,0),MATCH($AP$136,'Ground truth'!$B$13:$H$13,0))</f>
        <v/>
      </c>
      <c r="BB145" s="16">
        <f>INDEX('Ground truth'!$B$14:$H$20,MATCH($AP$135,'Ground truth'!$A$14:$A$20,0),MATCH($AP$137,'Ground truth'!$B$13:$H$13,0))</f>
        <v/>
      </c>
      <c r="BD145" s="19" t="n">
        <v>0.2937994892048099</v>
      </c>
      <c r="BE145" s="19">
        <f>LARGE($BD$142:$BD$147,4)</f>
        <v/>
      </c>
    </row>
    <row r="146">
      <c r="A146" s="3" t="inlineStr">
        <is>
          <t>Battery Holder</t>
        </is>
      </c>
      <c r="B146" s="8">
        <f>INDEX($B$132:$H$138,MATCH($AQ$136,$B$131:$H$131,0),MATCH($AQ$132,$B$131:$H$131,0))</f>
        <v/>
      </c>
      <c r="C146" s="8">
        <f>INDEX($B$132:$H$138,MATCH($AQ$136,$B$131:$H$131,0),MATCH($AQ$133,$B$131:$H$131,0))</f>
        <v/>
      </c>
      <c r="D146" s="8">
        <f>INDEX($B$132:$H$138,MATCH($AQ$136,$B$131:$H$131,0),MATCH($AQ$134,$B$131:$H$131,0))</f>
        <v/>
      </c>
      <c r="E146" s="8">
        <f>INDEX($B$132:$H$138,MATCH($AQ$136,$B$131:$H$131,0),MATCH($AQ$135,$B$131:$H$131,0))</f>
        <v/>
      </c>
      <c r="F146" s="8">
        <f>INDEX($B$132:$H$138,MATCH($AQ$136,$B$131:$H$131,0),MATCH($AQ$136,$B$131:$H$131,0))</f>
        <v/>
      </c>
      <c r="G146" s="8">
        <f>INDEX($B$132:$H$138,MATCH($AQ$136,$B$131:$H$131,0),MATCH($AQ$137,$B$131:$H$131,0))</f>
        <v/>
      </c>
      <c r="J146" s="8">
        <f>INDEX($J$132:$P$138,MATCH($AQ$136,$J$131:$P$131,0),MATCH($AQ$132,$J$131:$P$131,0))</f>
        <v/>
      </c>
      <c r="K146" s="8">
        <f>INDEX($J$132:$P$138,MATCH($AQ$136,$J$131:$P$131,0),MATCH($AQ$133,$J$131:$P$131,0))</f>
        <v/>
      </c>
      <c r="L146" s="8">
        <f>INDEX($J$132:$P$138,MATCH($AQ$136,$J$131:$P$131,0),MATCH($AQ$134,$J$131:$P$131,0))</f>
        <v/>
      </c>
      <c r="M146" s="8">
        <f>INDEX($J$132:$P$138,MATCH($AQ$136,$J$131:$P$131,0),MATCH($AQ$135,$J$131:$P$131,0))</f>
        <v/>
      </c>
      <c r="N146" s="8">
        <f>INDEX($J$132:$P$138,MATCH($AQ$136,$J$131:$P$131,0),MATCH($AQ$136,$J$131:$P$131,0))</f>
        <v/>
      </c>
      <c r="O146" s="8">
        <f>INDEX($J$132:$P$138,MATCH($AQ$136,$J$131:$P$131,0),MATCH($AQ$137,$J$131:$P$131,0))</f>
        <v/>
      </c>
      <c r="R146" s="8">
        <f>INDEX($R$132:$X$138,MATCH($AQ$136,$R$131:$X$131,0),MATCH($AQ$132,$R$131:$X$131,0))</f>
        <v/>
      </c>
      <c r="S146" s="8">
        <f>INDEX($R$132:$X$138,MATCH($AQ$136,$R$131:$X$131,0),MATCH($AQ$133,$R$131:$X$131,0))</f>
        <v/>
      </c>
      <c r="T146" s="8">
        <f>INDEX($R$132:$X$138,MATCH($AQ$136,$R$131:$X$131,0),MATCH($AQ$134,$R$131:$X$131,0))</f>
        <v/>
      </c>
      <c r="U146" s="8">
        <f>INDEX($R$132:$X$138,MATCH($AQ$136,$R$131:$X$131,0),MATCH($AQ$135,$R$131:$X$131,0))</f>
        <v/>
      </c>
      <c r="V146" s="8">
        <f>INDEX($R$132:$X$138,MATCH($AQ$136,$R$131:$X$131,0),MATCH($AQ$136,$R$131:$X$131,0))</f>
        <v/>
      </c>
      <c r="W146" s="8">
        <f>INDEX($R$132:$X$138,MATCH($AQ$136,$R$131:$X$131,0),MATCH($AQ$137,$R$131:$X$131,0))</f>
        <v/>
      </c>
      <c r="Z146" s="8">
        <f>INDEX($Z$132:$AF$138,MATCH($AQ$136,$Z$131:$AF$131,0),MATCH($AQ$132,$Z$131:$AF$131,0))</f>
        <v/>
      </c>
      <c r="AA146" s="8">
        <f>INDEX($Z$132:$AF$138,MATCH($AQ$136,$Z$131:$AF$131,0),MATCH($AQ$133,$Z$131:$AF$131,0))</f>
        <v/>
      </c>
      <c r="AB146" s="8">
        <f>INDEX($Z$132:$AF$138,MATCH($AQ$136,$Z$131:$AF$131,0),MATCH($AQ$134,$Z$131:$AF$131,0))</f>
        <v/>
      </c>
      <c r="AC146" s="8">
        <f>INDEX($Z$132:$AF$138,MATCH($AQ$136,$Z$131:$AF$131,0),MATCH($AQ$135,$Z$131:$AF$131,0))</f>
        <v/>
      </c>
      <c r="AD146" s="8">
        <f>INDEX($Z$132:$AF$138,MATCH($AQ$136,$Z$131:$AF$131,0),MATCH($AQ$136,$Z$131:$AF$131,0))</f>
        <v/>
      </c>
      <c r="AE146" s="8">
        <f>INDEX($Z$132:$AF$138,MATCH($AQ$136,$Z$131:$AF$131,0),MATCH($AQ$137,$Z$131:$AF$131,0))</f>
        <v/>
      </c>
      <c r="AH146" s="8">
        <f>INDEX($AH$132:$AN$138,MATCH($AQ$136,$AH$131:$AN$131,0),MATCH($AQ$132,$AH$131:$AN$131,0))</f>
        <v/>
      </c>
      <c r="AI146" s="8">
        <f>INDEX($AH$132:$AN$138,MATCH($AQ$136,$AH$131:$AN$131,0),MATCH($AQ$133,$AH$131:$AN$131,0))</f>
        <v/>
      </c>
      <c r="AJ146" s="8">
        <f>INDEX($AH$132:$AN$138,MATCH($AQ$136,$AH$131:$AN$131,0),MATCH($AQ$134,$AH$131:$AN$131,0))</f>
        <v/>
      </c>
      <c r="AK146" s="8">
        <f>INDEX($AH$132:$AN$138,MATCH($AQ$136,$AH$131:$AN$131,0),MATCH($AQ$135,$AH$131:$AN$131,0))</f>
        <v/>
      </c>
      <c r="AL146" s="8">
        <f>INDEX($AH$132:$AN$138,MATCH($AQ$136,$AH$131:$AN$131,0),MATCH($AQ$136,$AH$131:$AN$131,0))</f>
        <v/>
      </c>
      <c r="AM146" s="8">
        <f>INDEX($AH$132:$AN$138,MATCH($AQ$136,$AH$131:$AN$131,0),MATCH($AQ$137,$AH$131:$AN$131,0))</f>
        <v/>
      </c>
      <c r="AP146" s="8">
        <f>IF(($B$146&lt;&gt;2)+($J$146&lt;&gt;2)+($R$146&lt;&gt;2)+($Z$146&lt;&gt;2)+($AH$146&lt;&gt;2)=0,2,IF((($B$146&lt;&gt;2)*$B$146+($J$146&lt;&gt;2)*$J$146+($R$146&lt;&gt;2)*$R$146+($Z$146&lt;&gt;2)*$Z$146+($AH$146&lt;&gt;2)*$AH$146)/(($B$146&lt;&gt;2)+($J$146&lt;&gt;2)+($R$146&lt;&gt;2)+($Z$146&lt;&gt;2)+($AH$146&lt;&gt;2))&gt;=0.5,1,0))</f>
        <v/>
      </c>
      <c r="AQ146" s="8">
        <f>IF(($C$146&lt;&gt;2)+($K$146&lt;&gt;2)+($S$146&lt;&gt;2)+($AA$146&lt;&gt;2)+($AI$146&lt;&gt;2)=0,2,IF((($C$146&lt;&gt;2)*$C$146+($K$146&lt;&gt;2)*$K$146+($S$146&lt;&gt;2)*$S$146+($AA$146&lt;&gt;2)*$AA$146+($AI$146&lt;&gt;2)*$AI$146)/(($C$146&lt;&gt;2)+($K$146&lt;&gt;2)+($S$146&lt;&gt;2)+($AA$146&lt;&gt;2)+($AI$146&lt;&gt;2))&gt;=0.5,1,0))</f>
        <v/>
      </c>
      <c r="AR146" s="8">
        <f>IF(($D$146&lt;&gt;2)+($L$146&lt;&gt;2)+($T$146&lt;&gt;2)+($AB$146&lt;&gt;2)+($AJ$146&lt;&gt;2)=0,2,IF((($D$146&lt;&gt;2)*$D$146+($L$146&lt;&gt;2)*$L$146+($T$146&lt;&gt;2)*$T$146+($AB$146&lt;&gt;2)*$AB$146+($AJ$146&lt;&gt;2)*$AJ$146)/(($D$146&lt;&gt;2)+($L$146&lt;&gt;2)+($T$146&lt;&gt;2)+($AB$146&lt;&gt;2)+($AJ$146&lt;&gt;2))&gt;=0.5,1,0))</f>
        <v/>
      </c>
      <c r="AS146" s="8">
        <f>IF(($E$146&lt;&gt;2)+($M$146&lt;&gt;2)+($U$146&lt;&gt;2)+($AC$146&lt;&gt;2)+($AK$146&lt;&gt;2)=0,2,IF((($E$146&lt;&gt;2)*$E$146+($M$146&lt;&gt;2)*$M$146+($U$146&lt;&gt;2)*$U$146+($AC$146&lt;&gt;2)*$AC$146+($AK$146&lt;&gt;2)*$AK$146)/(($E$146&lt;&gt;2)+($M$146&lt;&gt;2)+($U$146&lt;&gt;2)+($AC$146&lt;&gt;2)+($AK$146&lt;&gt;2))&gt;=0.5,1,0))</f>
        <v/>
      </c>
      <c r="AT146" s="8">
        <f>IF(($F$146&lt;&gt;2)+($N$146&lt;&gt;2)+($V$146&lt;&gt;2)+($AD$146&lt;&gt;2)+($AL$146&lt;&gt;2)=0,2,IF((($F$146&lt;&gt;2)*$F$146+($N$146&lt;&gt;2)*$N$146+($V$146&lt;&gt;2)*$V$146+($AD$146&lt;&gt;2)*$AD$146+($AL$146&lt;&gt;2)*$AL$146)/(($F$146&lt;&gt;2)+($N$146&lt;&gt;2)+($V$146&lt;&gt;2)+($AD$146&lt;&gt;2)+($AL$146&lt;&gt;2))&gt;=0.5,1,0))</f>
        <v/>
      </c>
      <c r="AU146" s="8">
        <f>IF(($G$146&lt;&gt;2)+($O$146&lt;&gt;2)+($W$146&lt;&gt;2)+($AE$146&lt;&gt;2)+($AM$146&lt;&gt;2)=0,2,IF((($G$146&lt;&gt;2)*$G$146+($O$146&lt;&gt;2)*$O$146+($W$146&lt;&gt;2)*$W$146+($AE$146&lt;&gt;2)*$AE$146+($AM$146&lt;&gt;2)*$AM$146)/(($G$146&lt;&gt;2)+($O$146&lt;&gt;2)+($W$146&lt;&gt;2)+($AE$146&lt;&gt;2)+($AM$146&lt;&gt;2))&gt;=0.5,1,0))</f>
        <v/>
      </c>
      <c r="AW146" s="16">
        <f>INDEX('Ground truth'!$B$14:$H$20,MATCH($AP$136,'Ground truth'!$A$14:$A$20,0),MATCH($AP$132,'Ground truth'!$B$13:$H$13,0))</f>
        <v/>
      </c>
      <c r="AX146" s="16">
        <f>INDEX('Ground truth'!$B$14:$H$20,MATCH($AP$136,'Ground truth'!$A$14:$A$20,0),MATCH($AP$133,'Ground truth'!$B$13:$H$13,0))</f>
        <v/>
      </c>
      <c r="AY146" s="16">
        <f>INDEX('Ground truth'!$B$14:$H$20,MATCH($AP$136,'Ground truth'!$A$14:$A$20,0),MATCH($AP$134,'Ground truth'!$B$13:$H$13,0))</f>
        <v/>
      </c>
      <c r="AZ146" s="16">
        <f>INDEX('Ground truth'!$B$14:$H$20,MATCH($AP$136,'Ground truth'!$A$14:$A$20,0),MATCH($AP$135,'Ground truth'!$B$13:$H$13,0))</f>
        <v/>
      </c>
      <c r="BA146" s="16">
        <f>INDEX('Ground truth'!$B$14:$H$20,MATCH($AP$136,'Ground truth'!$A$14:$A$20,0),MATCH($AP$136,'Ground truth'!$B$13:$H$13,0))</f>
        <v/>
      </c>
      <c r="BB146" s="16">
        <f>INDEX('Ground truth'!$B$14:$H$20,MATCH($AP$136,'Ground truth'!$A$14:$A$20,0),MATCH($AP$137,'Ground truth'!$B$13:$H$13,0))</f>
        <v/>
      </c>
      <c r="BD146" s="19" t="n">
        <v>-0.7796078628671951</v>
      </c>
      <c r="BE146" s="19">
        <f>LARGE($BD$142:$BD$147,5)</f>
        <v/>
      </c>
    </row>
    <row r="147">
      <c r="A147" s="3" t="inlineStr">
        <is>
          <t>Housing</t>
        </is>
      </c>
      <c r="B147" s="8">
        <f>INDEX($B$132:$H$138,MATCH($AQ$137,$B$131:$H$131,0),MATCH($AQ$132,$B$131:$H$131,0))</f>
        <v/>
      </c>
      <c r="C147" s="8">
        <f>INDEX($B$132:$H$138,MATCH($AQ$137,$B$131:$H$131,0),MATCH($AQ$133,$B$131:$H$131,0))</f>
        <v/>
      </c>
      <c r="D147" s="8">
        <f>INDEX($B$132:$H$138,MATCH($AQ$137,$B$131:$H$131,0),MATCH($AQ$134,$B$131:$H$131,0))</f>
        <v/>
      </c>
      <c r="E147" s="8">
        <f>INDEX($B$132:$H$138,MATCH($AQ$137,$B$131:$H$131,0),MATCH($AQ$135,$B$131:$H$131,0))</f>
        <v/>
      </c>
      <c r="F147" s="8">
        <f>INDEX($B$132:$H$138,MATCH($AQ$137,$B$131:$H$131,0),MATCH($AQ$136,$B$131:$H$131,0))</f>
        <v/>
      </c>
      <c r="G147" s="8">
        <f>INDEX($B$132:$H$138,MATCH($AQ$137,$B$131:$H$131,0),MATCH($AQ$137,$B$131:$H$131,0))</f>
        <v/>
      </c>
      <c r="J147" s="8">
        <f>INDEX($J$132:$P$138,MATCH($AQ$137,$J$131:$P$131,0),MATCH($AQ$132,$J$131:$P$131,0))</f>
        <v/>
      </c>
      <c r="K147" s="8">
        <f>INDEX($J$132:$P$138,MATCH($AQ$137,$J$131:$P$131,0),MATCH($AQ$133,$J$131:$P$131,0))</f>
        <v/>
      </c>
      <c r="L147" s="8">
        <f>INDEX($J$132:$P$138,MATCH($AQ$137,$J$131:$P$131,0),MATCH($AQ$134,$J$131:$P$131,0))</f>
        <v/>
      </c>
      <c r="M147" s="8">
        <f>INDEX($J$132:$P$138,MATCH($AQ$137,$J$131:$P$131,0),MATCH($AQ$135,$J$131:$P$131,0))</f>
        <v/>
      </c>
      <c r="N147" s="8">
        <f>INDEX($J$132:$P$138,MATCH($AQ$137,$J$131:$P$131,0),MATCH($AQ$136,$J$131:$P$131,0))</f>
        <v/>
      </c>
      <c r="O147" s="8">
        <f>INDEX($J$132:$P$138,MATCH($AQ$137,$J$131:$P$131,0),MATCH($AQ$137,$J$131:$P$131,0))</f>
        <v/>
      </c>
      <c r="R147" s="8">
        <f>INDEX($R$132:$X$138,MATCH($AQ$137,$R$131:$X$131,0),MATCH($AQ$132,$R$131:$X$131,0))</f>
        <v/>
      </c>
      <c r="S147" s="8">
        <f>INDEX($R$132:$X$138,MATCH($AQ$137,$R$131:$X$131,0),MATCH($AQ$133,$R$131:$X$131,0))</f>
        <v/>
      </c>
      <c r="T147" s="8">
        <f>INDEX($R$132:$X$138,MATCH($AQ$137,$R$131:$X$131,0),MATCH($AQ$134,$R$131:$X$131,0))</f>
        <v/>
      </c>
      <c r="U147" s="8">
        <f>INDEX($R$132:$X$138,MATCH($AQ$137,$R$131:$X$131,0),MATCH($AQ$135,$R$131:$X$131,0))</f>
        <v/>
      </c>
      <c r="V147" s="8">
        <f>INDEX($R$132:$X$138,MATCH($AQ$137,$R$131:$X$131,0),MATCH($AQ$136,$R$131:$X$131,0))</f>
        <v/>
      </c>
      <c r="W147" s="8">
        <f>INDEX($R$132:$X$138,MATCH($AQ$137,$R$131:$X$131,0),MATCH($AQ$137,$R$131:$X$131,0))</f>
        <v/>
      </c>
      <c r="Z147" s="8">
        <f>INDEX($Z$132:$AF$138,MATCH($AQ$137,$Z$131:$AF$131,0),MATCH($AQ$132,$Z$131:$AF$131,0))</f>
        <v/>
      </c>
      <c r="AA147" s="8">
        <f>INDEX($Z$132:$AF$138,MATCH($AQ$137,$Z$131:$AF$131,0),MATCH($AQ$133,$Z$131:$AF$131,0))</f>
        <v/>
      </c>
      <c r="AB147" s="8">
        <f>INDEX($Z$132:$AF$138,MATCH($AQ$137,$Z$131:$AF$131,0),MATCH($AQ$134,$Z$131:$AF$131,0))</f>
        <v/>
      </c>
      <c r="AC147" s="8">
        <f>INDEX($Z$132:$AF$138,MATCH($AQ$137,$Z$131:$AF$131,0),MATCH($AQ$135,$Z$131:$AF$131,0))</f>
        <v/>
      </c>
      <c r="AD147" s="8">
        <f>INDEX($Z$132:$AF$138,MATCH($AQ$137,$Z$131:$AF$131,0),MATCH($AQ$136,$Z$131:$AF$131,0))</f>
        <v/>
      </c>
      <c r="AE147" s="8">
        <f>INDEX($Z$132:$AF$138,MATCH($AQ$137,$Z$131:$AF$131,0),MATCH($AQ$137,$Z$131:$AF$131,0))</f>
        <v/>
      </c>
      <c r="AH147" s="8">
        <f>INDEX($AH$132:$AN$138,MATCH($AQ$137,$AH$131:$AN$131,0),MATCH($AQ$132,$AH$131:$AN$131,0))</f>
        <v/>
      </c>
      <c r="AI147" s="8">
        <f>INDEX($AH$132:$AN$138,MATCH($AQ$137,$AH$131:$AN$131,0),MATCH($AQ$133,$AH$131:$AN$131,0))</f>
        <v/>
      </c>
      <c r="AJ147" s="8">
        <f>INDEX($AH$132:$AN$138,MATCH($AQ$137,$AH$131:$AN$131,0),MATCH($AQ$134,$AH$131:$AN$131,0))</f>
        <v/>
      </c>
      <c r="AK147" s="8">
        <f>INDEX($AH$132:$AN$138,MATCH($AQ$137,$AH$131:$AN$131,0),MATCH($AQ$135,$AH$131:$AN$131,0))</f>
        <v/>
      </c>
      <c r="AL147" s="8">
        <f>INDEX($AH$132:$AN$138,MATCH($AQ$137,$AH$131:$AN$131,0),MATCH($AQ$136,$AH$131:$AN$131,0))</f>
        <v/>
      </c>
      <c r="AM147" s="8">
        <f>INDEX($AH$132:$AN$138,MATCH($AQ$137,$AH$131:$AN$131,0),MATCH($AQ$137,$AH$131:$AN$131,0))</f>
        <v/>
      </c>
      <c r="AP147" s="8">
        <f>IF(($B$147&lt;&gt;2)+($J$147&lt;&gt;2)+($R$147&lt;&gt;2)+($Z$147&lt;&gt;2)+($AH$147&lt;&gt;2)=0,2,IF((($B$147&lt;&gt;2)*$B$147+($J$147&lt;&gt;2)*$J$147+($R$147&lt;&gt;2)*$R$147+($Z$147&lt;&gt;2)*$Z$147+($AH$147&lt;&gt;2)*$AH$147)/(($B$147&lt;&gt;2)+($J$147&lt;&gt;2)+($R$147&lt;&gt;2)+($Z$147&lt;&gt;2)+($AH$147&lt;&gt;2))&gt;=0.5,1,0))</f>
        <v/>
      </c>
      <c r="AQ147" s="8">
        <f>IF(($C$147&lt;&gt;2)+($K$147&lt;&gt;2)+($S$147&lt;&gt;2)+($AA$147&lt;&gt;2)+($AI$147&lt;&gt;2)=0,2,IF((($C$147&lt;&gt;2)*$C$147+($K$147&lt;&gt;2)*$K$147+($S$147&lt;&gt;2)*$S$147+($AA$147&lt;&gt;2)*$AA$147+($AI$147&lt;&gt;2)*$AI$147)/(($C$147&lt;&gt;2)+($K$147&lt;&gt;2)+($S$147&lt;&gt;2)+($AA$147&lt;&gt;2)+($AI$147&lt;&gt;2))&gt;=0.5,1,0))</f>
        <v/>
      </c>
      <c r="AR147" s="8">
        <f>IF(($D$147&lt;&gt;2)+($L$147&lt;&gt;2)+($T$147&lt;&gt;2)+($AB$147&lt;&gt;2)+($AJ$147&lt;&gt;2)=0,2,IF((($D$147&lt;&gt;2)*$D$147+($L$147&lt;&gt;2)*$L$147+($T$147&lt;&gt;2)*$T$147+($AB$147&lt;&gt;2)*$AB$147+($AJ$147&lt;&gt;2)*$AJ$147)/(($D$147&lt;&gt;2)+($L$147&lt;&gt;2)+($T$147&lt;&gt;2)+($AB$147&lt;&gt;2)+($AJ$147&lt;&gt;2))&gt;=0.5,1,0))</f>
        <v/>
      </c>
      <c r="AS147" s="8">
        <f>IF(($E$147&lt;&gt;2)+($M$147&lt;&gt;2)+($U$147&lt;&gt;2)+($AC$147&lt;&gt;2)+($AK$147&lt;&gt;2)=0,2,IF((($E$147&lt;&gt;2)*$E$147+($M$147&lt;&gt;2)*$M$147+($U$147&lt;&gt;2)*$U$147+($AC$147&lt;&gt;2)*$AC$147+($AK$147&lt;&gt;2)*$AK$147)/(($E$147&lt;&gt;2)+($M$147&lt;&gt;2)+($U$147&lt;&gt;2)+($AC$147&lt;&gt;2)+($AK$147&lt;&gt;2))&gt;=0.5,1,0))</f>
        <v/>
      </c>
      <c r="AT147" s="8">
        <f>IF(($F$147&lt;&gt;2)+($N$147&lt;&gt;2)+($V$147&lt;&gt;2)+($AD$147&lt;&gt;2)+($AL$147&lt;&gt;2)=0,2,IF((($F$147&lt;&gt;2)*$F$147+($N$147&lt;&gt;2)*$N$147+($V$147&lt;&gt;2)*$V$147+($AD$147&lt;&gt;2)*$AD$147+($AL$147&lt;&gt;2)*$AL$147)/(($F$147&lt;&gt;2)+($N$147&lt;&gt;2)+($V$147&lt;&gt;2)+($AD$147&lt;&gt;2)+($AL$147&lt;&gt;2))&gt;=0.5,1,0))</f>
        <v/>
      </c>
      <c r="AU147" s="8">
        <f>IF(($G$147&lt;&gt;2)+($O$147&lt;&gt;2)+($W$147&lt;&gt;2)+($AE$147&lt;&gt;2)+($AM$147&lt;&gt;2)=0,2,IF((($G$147&lt;&gt;2)*$G$147+($O$147&lt;&gt;2)*$O$147+($W$147&lt;&gt;2)*$W$147+($AE$147&lt;&gt;2)*$AE$147+($AM$147&lt;&gt;2)*$AM$147)/(($G$147&lt;&gt;2)+($O$147&lt;&gt;2)+($W$147&lt;&gt;2)+($AE$147&lt;&gt;2)+($AM$147&lt;&gt;2))&gt;=0.5,1,0))</f>
        <v/>
      </c>
      <c r="AW147" s="16">
        <f>INDEX('Ground truth'!$B$14:$H$20,MATCH($AP$137,'Ground truth'!$A$14:$A$20,0),MATCH($AP$132,'Ground truth'!$B$13:$H$13,0))</f>
        <v/>
      </c>
      <c r="AX147" s="16">
        <f>INDEX('Ground truth'!$B$14:$H$20,MATCH($AP$137,'Ground truth'!$A$14:$A$20,0),MATCH($AP$133,'Ground truth'!$B$13:$H$13,0))</f>
        <v/>
      </c>
      <c r="AY147" s="16">
        <f>INDEX('Ground truth'!$B$14:$H$20,MATCH($AP$137,'Ground truth'!$A$14:$A$20,0),MATCH($AP$134,'Ground truth'!$B$13:$H$13,0))</f>
        <v/>
      </c>
      <c r="AZ147" s="16">
        <f>INDEX('Ground truth'!$B$14:$H$20,MATCH($AP$137,'Ground truth'!$A$14:$A$20,0),MATCH($AP$135,'Ground truth'!$B$13:$H$13,0))</f>
        <v/>
      </c>
      <c r="BA147" s="16">
        <f>INDEX('Ground truth'!$B$14:$H$20,MATCH($AP$137,'Ground truth'!$A$14:$A$20,0),MATCH($AP$136,'Ground truth'!$B$13:$H$13,0))</f>
        <v/>
      </c>
      <c r="BB147" s="16">
        <f>INDEX('Ground truth'!$B$14:$H$20,MATCH($AP$137,'Ground truth'!$A$14:$A$20,0),MATCH($AP$137,'Ground truth'!$B$13:$H$13,0))</f>
        <v/>
      </c>
      <c r="BD147" s="19" t="n">
        <v>-0.5370829663921513</v>
      </c>
      <c r="BE147" s="19">
        <f>LARGE($BD$142:$BD$147,6)</f>
        <v/>
      </c>
    </row>
    <row r="149">
      <c r="A149" s="17" t="inlineStr">
        <is>
          <t>metrics — confident-only (unsure excluded from denominators)</t>
        </is>
      </c>
      <c r="B149" s="10" t="inlineStr">
        <is>
          <t>run 1</t>
        </is>
      </c>
      <c r="C149" s="10" t="inlineStr">
        <is>
          <t>run 2</t>
        </is>
      </c>
      <c r="D149" s="10" t="inlineStr">
        <is>
          <t>run 3</t>
        </is>
      </c>
      <c r="E149" s="10" t="inlineStr">
        <is>
          <t>run 4</t>
        </is>
      </c>
      <c r="F149" s="10" t="inlineStr">
        <is>
          <t>run 5</t>
        </is>
      </c>
      <c r="G149" s="10" t="inlineStr">
        <is>
          <t>avg-matrix</t>
        </is>
      </c>
      <c r="H149" s="10" t="inlineStr">
        <is>
          <t>mean</t>
        </is>
      </c>
      <c r="I149" s="10" t="inlineStr">
        <is>
          <t>std (pop.)</t>
        </is>
      </c>
      <c r="J149" s="17" t="inlineStr">
        <is>
          <t>notes</t>
        </is>
      </c>
    </row>
    <row r="150">
      <c r="A150" s="7" t="inlineStr">
        <is>
          <t>TP</t>
        </is>
      </c>
      <c r="B150" s="7">
        <f>SUMPRODUCT(($B$142:$G$147=1)*($AW$142:$BB$147=1))</f>
        <v/>
      </c>
      <c r="C150" s="7">
        <f>SUMPRODUCT(($J$142:$O$147=1)*($AW$142:$BB$147=1))</f>
        <v/>
      </c>
      <c r="D150" s="7">
        <f>SUMPRODUCT(($R$142:$W$147=1)*($AW$142:$BB$147=1))</f>
        <v/>
      </c>
      <c r="E150" s="7">
        <f>SUMPRODUCT(($Z$142:$AE$147=1)*($AW$142:$BB$147=1))</f>
        <v/>
      </c>
      <c r="F150" s="7">
        <f>SUMPRODUCT(($AH$142:$AM$147=1)*($AW$142:$BB$147=1))</f>
        <v/>
      </c>
      <c r="G150" s="7">
        <f>SUMPRODUCT(($AP$142:$AU$147=1)*($AW$142:$BB$147=1))</f>
        <v/>
      </c>
      <c r="H150" s="12">
        <f>AVERAGE($B$150:$F$150)</f>
        <v/>
      </c>
      <c r="I150" s="12">
        <f>STDEV.P($B$150:$F$150)</f>
        <v/>
      </c>
    </row>
    <row r="151">
      <c r="A151" s="7" t="inlineStr">
        <is>
          <t>TN</t>
        </is>
      </c>
      <c r="B151" s="7">
        <f>SUMPRODUCT(($B$142:$G$147=0)*($AW$142:$BB$147=0))</f>
        <v/>
      </c>
      <c r="C151" s="7">
        <f>SUMPRODUCT(($J$142:$O$147=0)*($AW$142:$BB$147=0))</f>
        <v/>
      </c>
      <c r="D151" s="7">
        <f>SUMPRODUCT(($R$142:$W$147=0)*($AW$142:$BB$147=0))</f>
        <v/>
      </c>
      <c r="E151" s="7">
        <f>SUMPRODUCT(($Z$142:$AE$147=0)*($AW$142:$BB$147=0))</f>
        <v/>
      </c>
      <c r="F151" s="7">
        <f>SUMPRODUCT(($AH$142:$AM$147=0)*($AW$142:$BB$147=0))</f>
        <v/>
      </c>
      <c r="G151" s="7">
        <f>SUMPRODUCT(($AP$142:$AU$147=0)*($AW$142:$BB$147=0))</f>
        <v/>
      </c>
      <c r="H151" s="12">
        <f>AVERAGE($B$151:$F$151)</f>
        <v/>
      </c>
      <c r="I151" s="12">
        <f>STDEV.P($B$151:$F$151)</f>
        <v/>
      </c>
    </row>
    <row r="152">
      <c r="A152" s="7" t="inlineStr">
        <is>
          <t>FP</t>
        </is>
      </c>
      <c r="B152" s="7">
        <f>SUMPRODUCT(($B$142:$G$147=1)*($AW$142:$BB$147=0))</f>
        <v/>
      </c>
      <c r="C152" s="7">
        <f>SUMPRODUCT(($J$142:$O$147=1)*($AW$142:$BB$147=0))</f>
        <v/>
      </c>
      <c r="D152" s="7">
        <f>SUMPRODUCT(($R$142:$W$147=1)*($AW$142:$BB$147=0))</f>
        <v/>
      </c>
      <c r="E152" s="7">
        <f>SUMPRODUCT(($Z$142:$AE$147=1)*($AW$142:$BB$147=0))</f>
        <v/>
      </c>
      <c r="F152" s="7">
        <f>SUMPRODUCT(($AH$142:$AM$147=1)*($AW$142:$BB$147=0))</f>
        <v/>
      </c>
      <c r="G152" s="7">
        <f>SUMPRODUCT(($AP$142:$AU$147=1)*($AW$142:$BB$147=0))</f>
        <v/>
      </c>
      <c r="H152" s="12">
        <f>AVERAGE($B$152:$F$152)</f>
        <v/>
      </c>
      <c r="I152" s="12">
        <f>STDEV.P($B$152:$F$152)</f>
        <v/>
      </c>
    </row>
    <row r="153">
      <c r="A153" s="7" t="inlineStr">
        <is>
          <t>FN</t>
        </is>
      </c>
      <c r="B153" s="7">
        <f>SUMPRODUCT(($B$142:$G$147=0)*($AW$142:$BB$147=1))</f>
        <v/>
      </c>
      <c r="C153" s="7">
        <f>SUMPRODUCT(($J$142:$O$147=0)*($AW$142:$BB$147=1))</f>
        <v/>
      </c>
      <c r="D153" s="7">
        <f>SUMPRODUCT(($R$142:$W$147=0)*($AW$142:$BB$147=1))</f>
        <v/>
      </c>
      <c r="E153" s="7">
        <f>SUMPRODUCT(($Z$142:$AE$147=0)*($AW$142:$BB$147=1))</f>
        <v/>
      </c>
      <c r="F153" s="7">
        <f>SUMPRODUCT(($AH$142:$AM$147=0)*($AW$142:$BB$147=1))</f>
        <v/>
      </c>
      <c r="G153" s="7">
        <f>SUMPRODUCT(($AP$142:$AU$147=0)*($AW$142:$BB$147=1))</f>
        <v/>
      </c>
      <c r="H153" s="12">
        <f>AVERAGE($B$153:$F$153)</f>
        <v/>
      </c>
      <c r="I153" s="12">
        <f>STDEV.P($B$153:$F$153)</f>
        <v/>
      </c>
    </row>
    <row r="154">
      <c r="A154" s="4" t="inlineStr">
        <is>
          <t>Precision</t>
        </is>
      </c>
      <c r="B154" s="12">
        <f>IFERROR($B$150/($B$150+$B$152),0)</f>
        <v/>
      </c>
      <c r="C154" s="12">
        <f>IFERROR($C$150/($C$150+$C$152),0)</f>
        <v/>
      </c>
      <c r="D154" s="12">
        <f>IFERROR($D$150/($D$150+$D$152),0)</f>
        <v/>
      </c>
      <c r="E154" s="12">
        <f>IFERROR($E$150/($E$150+$E$152),0)</f>
        <v/>
      </c>
      <c r="F154" s="12">
        <f>IFERROR($F$150/($F$150+$F$152),0)</f>
        <v/>
      </c>
      <c r="G154" s="12">
        <f>IFERROR($G$150/($G$150+$G$152),0)</f>
        <v/>
      </c>
      <c r="H154" s="18">
        <f>AVERAGE($B$154:$F$154)</f>
        <v/>
      </c>
      <c r="I154" s="18">
        <f>STDEV.P($B$154:$F$154)</f>
        <v/>
      </c>
    </row>
    <row r="155">
      <c r="A155" s="4" t="inlineStr">
        <is>
          <t>Recall</t>
        </is>
      </c>
      <c r="B155" s="12">
        <f>IFERROR($B$150/($B$150+$B$153),0)</f>
        <v/>
      </c>
      <c r="C155" s="12">
        <f>IFERROR($C$150/($C$150+$C$153),0)</f>
        <v/>
      </c>
      <c r="D155" s="12">
        <f>IFERROR($D$150/($D$150+$D$153),0)</f>
        <v/>
      </c>
      <c r="E155" s="12">
        <f>IFERROR($E$150/($E$150+$E$153),0)</f>
        <v/>
      </c>
      <c r="F155" s="12">
        <f>IFERROR($F$150/($F$150+$F$153),0)</f>
        <v/>
      </c>
      <c r="G155" s="12">
        <f>IFERROR($G$150/($G$150+$G$153),0)</f>
        <v/>
      </c>
      <c r="H155" s="18">
        <f>AVERAGE($B$155:$F$155)</f>
        <v/>
      </c>
      <c r="I155" s="18">
        <f>STDEV.P($B$155:$F$155)</f>
        <v/>
      </c>
    </row>
    <row r="156">
      <c r="A156" s="4" t="inlineStr">
        <is>
          <t>F1</t>
        </is>
      </c>
      <c r="B156" s="12">
        <f>IFERROR(2*$B$154*$B$155/($B$154+$B$155),0)</f>
        <v/>
      </c>
      <c r="C156" s="12">
        <f>IFERROR(2*$C$154*$C$155/($C$154+$C$155),0)</f>
        <v/>
      </c>
      <c r="D156" s="12">
        <f>IFERROR(2*$D$154*$D$155/($D$154+$D$155),0)</f>
        <v/>
      </c>
      <c r="E156" s="12">
        <f>IFERROR(2*$E$154*$E$155/($E$154+$E$155),0)</f>
        <v/>
      </c>
      <c r="F156" s="12">
        <f>IFERROR(2*$F$154*$F$155/($F$154+$F$155),0)</f>
        <v/>
      </c>
      <c r="G156" s="12">
        <f>IFERROR(2*$G$154*$G$155/($G$154+$G$155),0)</f>
        <v/>
      </c>
      <c r="H156" s="18">
        <f>AVERAGE($B$156:$F$156)</f>
        <v/>
      </c>
      <c r="I156" s="18">
        <f>STDEV.P($B$156:$F$156)</f>
        <v/>
      </c>
    </row>
    <row r="157">
      <c r="A157" s="4" t="inlineStr">
        <is>
          <t>Accuracy</t>
        </is>
      </c>
      <c r="B157" s="12">
        <f>IFERROR(($B$150+$B$151)/($B$150+$B$151+$B$152+$B$153),0)</f>
        <v/>
      </c>
      <c r="C157" s="12">
        <f>IFERROR(($C$150+$C$151)/($C$150+$C$151+$C$152+$C$153),0)</f>
        <v/>
      </c>
      <c r="D157" s="12">
        <f>IFERROR(($D$150+$D$151)/($D$150+$D$151+$D$152+$D$153),0)</f>
        <v/>
      </c>
      <c r="E157" s="12">
        <f>IFERROR(($E$150+$E$151)/($E$150+$E$151+$E$152+$E$153),0)</f>
        <v/>
      </c>
      <c r="F157" s="12">
        <f>IFERROR(($F$150+$F$151)/($F$150+$F$151+$F$152+$F$153),0)</f>
        <v/>
      </c>
      <c r="G157" s="12">
        <f>IFERROR(($G$150+$G$151)/($G$150+$G$151+$G$152+$G$153),0)</f>
        <v/>
      </c>
      <c r="H157" s="18">
        <f>AVERAGE($B$157:$F$157)</f>
        <v/>
      </c>
      <c r="I157" s="18">
        <f>STDEV.P($B$157:$F$157)</f>
        <v/>
      </c>
    </row>
    <row r="158">
      <c r="A158" s="4" t="inlineStr">
        <is>
          <t>Edit distance</t>
        </is>
      </c>
      <c r="B158" s="12">
        <f>SUMPRODUCT(ABS($AW$142:$BB$147-$B$142:$G$147))</f>
        <v/>
      </c>
      <c r="C158" s="12">
        <f>SUMPRODUCT(ABS($AW$142:$BB$147-$J$142:$O$147))</f>
        <v/>
      </c>
      <c r="D158" s="12">
        <f>SUMPRODUCT(ABS($AW$142:$BB$147-$R$142:$W$147))</f>
        <v/>
      </c>
      <c r="E158" s="12">
        <f>SUMPRODUCT(ABS($AW$142:$BB$147-$Z$142:$AE$147))</f>
        <v/>
      </c>
      <c r="F158" s="12">
        <f>SUMPRODUCT(ABS($AW$142:$BB$147-$AH$142:$AM$147))</f>
        <v/>
      </c>
      <c r="G158" s="12">
        <f>SUMPRODUCT(ABS($AW$142:$BB$147-$AP$142:$AU$147))</f>
        <v/>
      </c>
      <c r="H158" s="18">
        <f>AVERAGE($B$158:$F$158)</f>
        <v/>
      </c>
      <c r="I158" s="18">
        <f>STDEV.P($B$158:$F$158)</f>
        <v/>
      </c>
    </row>
    <row r="159">
      <c r="A159" s="4" t="inlineStr">
        <is>
          <t>Spectral distance</t>
        </is>
      </c>
      <c r="B159" s="12">
        <f>SQRT(SUMPRODUCT(($BE$142:$BE$147-$B$169:$B$174)^2))</f>
        <v/>
      </c>
      <c r="C159" s="12">
        <f>SQRT(SUMPRODUCT(($BE$142:$BE$147-$C$169:$C$174)^2))</f>
        <v/>
      </c>
      <c r="D159" s="12">
        <f>SQRT(SUMPRODUCT(($BE$142:$BE$147-$D$169:$D$174)^2))</f>
        <v/>
      </c>
      <c r="E159" s="12">
        <f>SQRT(SUMPRODUCT(($BE$142:$BE$147-$E$169:$E$174)^2))</f>
        <v/>
      </c>
      <c r="F159" s="12">
        <f>SQRT(SUMPRODUCT(($BE$142:$BE$147-$F$169:$F$174)^2))</f>
        <v/>
      </c>
      <c r="G159" s="12">
        <f>SQRT(SUMPRODUCT(($BE$142:$BE$147-$G$169:$G$174)^2))</f>
        <v/>
      </c>
      <c r="H159" s="18">
        <f>AVERAGE($B$159:$F$159)</f>
        <v/>
      </c>
      <c r="I159" s="18">
        <f>STDEV.P($B$159:$F$159)</f>
        <v/>
      </c>
    </row>
    <row r="160">
      <c r="A160" s="4" t="inlineStr">
        <is>
          <t>Unsure cells</t>
        </is>
      </c>
      <c r="B160" s="7">
        <f>COUNTIF($B$142:$G$147,2)</f>
        <v/>
      </c>
      <c r="C160" s="7">
        <f>COUNTIF($J$142:$O$147,2)</f>
        <v/>
      </c>
      <c r="D160" s="7">
        <f>COUNTIF($R$142:$W$147,2)</f>
        <v/>
      </c>
      <c r="E160" s="7">
        <f>COUNTIF($Z$142:$AE$147,2)</f>
        <v/>
      </c>
      <c r="F160" s="7">
        <f>COUNTIF($AH$142:$AM$147,2)</f>
        <v/>
      </c>
      <c r="G160" s="7">
        <f>COUNTIF($AP$142:$AU$147,2)</f>
        <v/>
      </c>
      <c r="H160" s="12">
        <f>AVERAGE($B$160:$F$160)</f>
        <v/>
      </c>
      <c r="I160" s="12">
        <f>STDEV.P($B$160:$F$160)</f>
        <v/>
      </c>
    </row>
    <row r="161">
      <c r="A161" s="3" t="inlineStr">
        <is>
          <t>eigenvalues (real part, numpy order; pasted)</t>
        </is>
      </c>
    </row>
    <row r="162">
      <c r="A162" s="3" t="inlineStr">
        <is>
          <t xml:space="preserve">  λ1</t>
        </is>
      </c>
      <c r="B162" s="19" t="n">
        <v>4.592614742039927</v>
      </c>
      <c r="C162" s="19" t="n">
        <v>4.592614742039927</v>
      </c>
      <c r="D162" s="19" t="n">
        <v>4.592614742039927</v>
      </c>
      <c r="E162" s="19" t="n">
        <v>4.592614742039927</v>
      </c>
      <c r="F162" s="19" t="n">
        <v>4.592614742039927</v>
      </c>
      <c r="G162" s="19" t="n">
        <v>4.592614742039927</v>
      </c>
    </row>
    <row r="163">
      <c r="A163" s="3" t="inlineStr">
        <is>
          <t xml:space="preserve">  λ2</t>
        </is>
      </c>
      <c r="B163" s="19" t="n">
        <v>1.618033988749895</v>
      </c>
      <c r="C163" s="19" t="n">
        <v>1.618033988749895</v>
      </c>
      <c r="D163" s="19" t="n">
        <v>1.618033988749895</v>
      </c>
      <c r="E163" s="19" t="n">
        <v>1.618033988749895</v>
      </c>
      <c r="F163" s="19" t="n">
        <v>1.618033988749895</v>
      </c>
      <c r="G163" s="19" t="n">
        <v>1.618033988749895</v>
      </c>
    </row>
    <row r="164">
      <c r="A164" s="3" t="inlineStr">
        <is>
          <t xml:space="preserve">  λ3</t>
        </is>
      </c>
      <c r="B164" s="19" t="n">
        <v>1.158917329507606</v>
      </c>
      <c r="C164" s="19" t="n">
        <v>1.158917329507606</v>
      </c>
      <c r="D164" s="19" t="n">
        <v>1.158917329507606</v>
      </c>
      <c r="E164" s="19" t="n">
        <v>1.158917329507606</v>
      </c>
      <c r="F164" s="19" t="n">
        <v>1.158917329507606</v>
      </c>
      <c r="G164" s="19" t="n">
        <v>1.158917329507606</v>
      </c>
    </row>
    <row r="165">
      <c r="A165" s="3" t="inlineStr">
        <is>
          <t xml:space="preserve">  λ4</t>
        </is>
      </c>
      <c r="B165" s="19" t="n">
        <v>-0.7515320715475301</v>
      </c>
      <c r="C165" s="19" t="n">
        <v>-0.7515320715475301</v>
      </c>
      <c r="D165" s="19" t="n">
        <v>-0.7515320715475301</v>
      </c>
      <c r="E165" s="19" t="n">
        <v>-0.7515320715475301</v>
      </c>
      <c r="F165" s="19" t="n">
        <v>-0.7515320715475301</v>
      </c>
      <c r="G165" s="19" t="n">
        <v>-0.7515320715475301</v>
      </c>
    </row>
    <row r="166">
      <c r="A166" s="3" t="inlineStr">
        <is>
          <t xml:space="preserve">  λ5</t>
        </is>
      </c>
      <c r="B166" s="19" t="n">
        <v>-0.6180339887498949</v>
      </c>
      <c r="C166" s="19" t="n">
        <v>-0.6180339887498949</v>
      </c>
      <c r="D166" s="19" t="n">
        <v>-0.6180339887498949</v>
      </c>
      <c r="E166" s="19" t="n">
        <v>-0.6180339887498949</v>
      </c>
      <c r="F166" s="19" t="n">
        <v>-0.6180339887498949</v>
      </c>
      <c r="G166" s="19" t="n">
        <v>-0.6180339887498949</v>
      </c>
    </row>
    <row r="167">
      <c r="A167" s="3" t="inlineStr">
        <is>
          <t xml:space="preserve">  λ6</t>
        </is>
      </c>
      <c r="B167" s="19" t="n">
        <v>-5.978466764739196e-17</v>
      </c>
      <c r="C167" s="19" t="n">
        <v>-5.978466764739196e-17</v>
      </c>
      <c r="D167" s="19" t="n">
        <v>-5.978466764739196e-17</v>
      </c>
      <c r="E167" s="19" t="n">
        <v>-5.978466764739196e-17</v>
      </c>
      <c r="F167" s="19" t="n">
        <v>-5.978466764739196e-17</v>
      </c>
      <c r="G167" s="19" t="n">
        <v>-5.978466764739196e-17</v>
      </c>
    </row>
    <row r="168">
      <c r="A168" s="3" t="inlineStr">
        <is>
          <t>eigenvalues sorted desc (LARGE)</t>
        </is>
      </c>
    </row>
    <row r="169">
      <c r="A169" s="3" t="inlineStr">
        <is>
          <t xml:space="preserve">  λ(1)</t>
        </is>
      </c>
      <c r="B169" s="19">
        <f>LARGE($B$162:$B$167,1)</f>
        <v/>
      </c>
      <c r="C169" s="19">
        <f>LARGE($C$162:$C$167,1)</f>
        <v/>
      </c>
      <c r="D169" s="19">
        <f>LARGE($D$162:$D$167,1)</f>
        <v/>
      </c>
      <c r="E169" s="19">
        <f>LARGE($E$162:$E$167,1)</f>
        <v/>
      </c>
      <c r="F169" s="19">
        <f>LARGE($F$162:$F$167,1)</f>
        <v/>
      </c>
      <c r="G169" s="19">
        <f>LARGE($G$162:$G$167,1)</f>
        <v/>
      </c>
    </row>
    <row r="170">
      <c r="A170" s="3" t="inlineStr">
        <is>
          <t xml:space="preserve">  λ(2)</t>
        </is>
      </c>
      <c r="B170" s="19">
        <f>LARGE($B$162:$B$167,2)</f>
        <v/>
      </c>
      <c r="C170" s="19">
        <f>LARGE($C$162:$C$167,2)</f>
        <v/>
      </c>
      <c r="D170" s="19">
        <f>LARGE($D$162:$D$167,2)</f>
        <v/>
      </c>
      <c r="E170" s="19">
        <f>LARGE($E$162:$E$167,2)</f>
        <v/>
      </c>
      <c r="F170" s="19">
        <f>LARGE($F$162:$F$167,2)</f>
        <v/>
      </c>
      <c r="G170" s="19">
        <f>LARGE($G$162:$G$167,2)</f>
        <v/>
      </c>
    </row>
    <row r="171">
      <c r="A171" s="3" t="inlineStr">
        <is>
          <t xml:space="preserve">  λ(3)</t>
        </is>
      </c>
      <c r="B171" s="19">
        <f>LARGE($B$162:$B$167,3)</f>
        <v/>
      </c>
      <c r="C171" s="19">
        <f>LARGE($C$162:$C$167,3)</f>
        <v/>
      </c>
      <c r="D171" s="19">
        <f>LARGE($D$162:$D$167,3)</f>
        <v/>
      </c>
      <c r="E171" s="19">
        <f>LARGE($E$162:$E$167,3)</f>
        <v/>
      </c>
      <c r="F171" s="19">
        <f>LARGE($F$162:$F$167,3)</f>
        <v/>
      </c>
      <c r="G171" s="19">
        <f>LARGE($G$162:$G$167,3)</f>
        <v/>
      </c>
    </row>
    <row r="172">
      <c r="A172" s="3" t="inlineStr">
        <is>
          <t xml:space="preserve">  λ(4)</t>
        </is>
      </c>
      <c r="B172" s="19">
        <f>LARGE($B$162:$B$167,4)</f>
        <v/>
      </c>
      <c r="C172" s="19">
        <f>LARGE($C$162:$C$167,4)</f>
        <v/>
      </c>
      <c r="D172" s="19">
        <f>LARGE($D$162:$D$167,4)</f>
        <v/>
      </c>
      <c r="E172" s="19">
        <f>LARGE($E$162:$E$167,4)</f>
        <v/>
      </c>
      <c r="F172" s="19">
        <f>LARGE($F$162:$F$167,4)</f>
        <v/>
      </c>
      <c r="G172" s="19">
        <f>LARGE($G$162:$G$167,4)</f>
        <v/>
      </c>
    </row>
    <row r="173">
      <c r="A173" s="3" t="inlineStr">
        <is>
          <t xml:space="preserve">  λ(5)</t>
        </is>
      </c>
      <c r="B173" s="19">
        <f>LARGE($B$162:$B$167,5)</f>
        <v/>
      </c>
      <c r="C173" s="19">
        <f>LARGE($C$162:$C$167,5)</f>
        <v/>
      </c>
      <c r="D173" s="19">
        <f>LARGE($D$162:$D$167,5)</f>
        <v/>
      </c>
      <c r="E173" s="19">
        <f>LARGE($E$162:$E$167,5)</f>
        <v/>
      </c>
      <c r="F173" s="19">
        <f>LARGE($F$162:$F$167,5)</f>
        <v/>
      </c>
      <c r="G173" s="19">
        <f>LARGE($G$162:$G$167,5)</f>
        <v/>
      </c>
    </row>
    <row r="174">
      <c r="A174" s="3" t="inlineStr">
        <is>
          <t xml:space="preserve">  λ(6)</t>
        </is>
      </c>
      <c r="B174" s="19">
        <f>LARGE($B$162:$B$167,6)</f>
        <v/>
      </c>
      <c r="C174" s="19">
        <f>LARGE($C$162:$C$167,6)</f>
        <v/>
      </c>
      <c r="D174" s="19">
        <f>LARGE($D$162:$D$167,6)</f>
        <v/>
      </c>
      <c r="E174" s="19">
        <f>LARGE($E$162:$E$167,6)</f>
        <v/>
      </c>
      <c r="F174" s="19">
        <f>LARGE($F$162:$F$167,6)</f>
        <v/>
      </c>
      <c r="G174" s="19">
        <f>LARGE($G$162:$G$167,6)</f>
        <v/>
      </c>
    </row>
    <row r="175">
      <c r="A175" s="3" t="inlineStr">
        <is>
          <t>check: Σeig − trace (→0)</t>
        </is>
      </c>
      <c r="B175" s="3">
        <f>ROUND(SUM($B$162:$B$167)-($B$142+$C$143+$D$144+$E$145+$F$146+$G$147),6)</f>
        <v/>
      </c>
      <c r="C175" s="3">
        <f>ROUND(SUM($C$162:$C$167)-($J$142+$K$143+$L$144+$M$145+$N$146+$O$147),6)</f>
        <v/>
      </c>
      <c r="D175" s="3">
        <f>ROUND(SUM($D$162:$D$167)-($R$142+$S$143+$T$144+$U$145+$V$146+$W$147),6)</f>
        <v/>
      </c>
      <c r="E175" s="3">
        <f>ROUND(SUM($E$162:$E$167)-($Z$142+$AA$143+$AB$144+$AC$145+$AD$146+$AE$147),6)</f>
        <v/>
      </c>
      <c r="F175" s="3">
        <f>ROUND(SUM($F$162:$F$167)-($AH$142+$AI$143+$AJ$144+$AK$145+$AL$146+$AM$147),6)</f>
        <v/>
      </c>
      <c r="G175" s="3">
        <f>ROUND(SUM($G$162:$G$167)-($AP$142+$AQ$143+$AR$144+$AS$145+$AT$146+$AU$147),6)</f>
        <v/>
      </c>
    </row>
    <row r="176">
      <c r="A176" s="3" t="inlineStr">
        <is>
          <t>check: Πeig − det (→0)</t>
        </is>
      </c>
      <c r="B176" s="3">
        <f>ROUND(MDETERM($B$142:$G$147)-PRODUCT($B$162:$B$167),6)</f>
        <v/>
      </c>
      <c r="C176" s="3">
        <f>ROUND(MDETERM($J$142:$O$147)-PRODUCT($C$162:$C$167),6)</f>
        <v/>
      </c>
      <c r="D176" s="3">
        <f>ROUND(MDETERM($R$142:$W$147)-PRODUCT($D$162:$D$167),6)</f>
        <v/>
      </c>
      <c r="E176" s="3">
        <f>ROUND(MDETERM($Z$142:$AE$147)-PRODUCT($E$162:$E$167),6)</f>
        <v/>
      </c>
      <c r="F176" s="3">
        <f>ROUND(MDETERM($AH$142:$AM$147)-PRODUCT($F$162:$F$167),6)</f>
        <v/>
      </c>
      <c r="G176" s="3">
        <f>ROUND(MDETERM($AP$142:$AU$147)-PRODUCT($G$162:$G$167),6)</f>
        <v/>
      </c>
    </row>
    <row r="177">
      <c r="A177" s="3" t="inlineStr">
        <is>
          <t>complex eigenvalues?</t>
        </is>
      </c>
      <c r="B177" s="3" t="inlineStr"/>
      <c r="C177" s="3" t="inlineStr"/>
      <c r="D177" s="3" t="inlineStr"/>
      <c r="E177" s="3" t="inlineStr"/>
      <c r="F177" s="3" t="inlineStr"/>
      <c r="G177" s="3" t="inlineStr"/>
    </row>
    <row r="178">
      <c r="A178" s="3" t="inlineStr">
        <is>
          <t>check: det(M − λᵢI) per sorted λ (→0)</t>
        </is>
      </c>
    </row>
    <row r="179">
      <c r="A179" s="3" t="inlineStr">
        <is>
          <t xml:space="preserve">  det(M − λ(1)I)</t>
        </is>
      </c>
      <c r="B179" s="3">
        <f t="array" ref="B179">ROUND(MDETERM($B$142:$G$147-$B$169*MUNIT(6)),6)</f>
        <v/>
      </c>
      <c r="C179" s="3">
        <f t="array" ref="C179">ROUND(MDETERM($J$142:$O$147-$C$169*MUNIT(6)),6)</f>
        <v/>
      </c>
      <c r="D179" s="3">
        <f t="array" ref="D179">ROUND(MDETERM($R$142:$W$147-$D$169*MUNIT(6)),6)</f>
        <v/>
      </c>
      <c r="E179" s="3">
        <f t="array" ref="E179">ROUND(MDETERM($Z$142:$AE$147-$E$169*MUNIT(6)),6)</f>
        <v/>
      </c>
      <c r="F179" s="3">
        <f t="array" ref="F179">ROUND(MDETERM($AH$142:$AM$147-$F$169*MUNIT(6)),6)</f>
        <v/>
      </c>
      <c r="G179" s="3">
        <f t="array" ref="G179">ROUND(MDETERM($AP$142:$AU$147-$G$169*MUNIT(6)),6)</f>
        <v/>
      </c>
    </row>
    <row r="180">
      <c r="A180" s="3" t="inlineStr">
        <is>
          <t xml:space="preserve">  det(M − λ(2)I)</t>
        </is>
      </c>
      <c r="B180" s="3">
        <f t="array" ref="B180">ROUND(MDETERM($B$142:$G$147-$B$170*MUNIT(6)),6)</f>
        <v/>
      </c>
      <c r="C180" s="3">
        <f t="array" ref="C180">ROUND(MDETERM($J$142:$O$147-$C$170*MUNIT(6)),6)</f>
        <v/>
      </c>
      <c r="D180" s="3">
        <f t="array" ref="D180">ROUND(MDETERM($R$142:$W$147-$D$170*MUNIT(6)),6)</f>
        <v/>
      </c>
      <c r="E180" s="3">
        <f t="array" ref="E180">ROUND(MDETERM($Z$142:$AE$147-$E$170*MUNIT(6)),6)</f>
        <v/>
      </c>
      <c r="F180" s="3">
        <f t="array" ref="F180">ROUND(MDETERM($AH$142:$AM$147-$F$170*MUNIT(6)),6)</f>
        <v/>
      </c>
      <c r="G180" s="3">
        <f t="array" ref="G180">ROUND(MDETERM($AP$142:$AU$147-$G$170*MUNIT(6)),6)</f>
        <v/>
      </c>
    </row>
    <row r="181">
      <c r="A181" s="3" t="inlineStr">
        <is>
          <t xml:space="preserve">  det(M − λ(3)I)</t>
        </is>
      </c>
      <c r="B181" s="3">
        <f t="array" ref="B181">ROUND(MDETERM($B$142:$G$147-$B$171*MUNIT(6)),6)</f>
        <v/>
      </c>
      <c r="C181" s="3">
        <f t="array" ref="C181">ROUND(MDETERM($J$142:$O$147-$C$171*MUNIT(6)),6)</f>
        <v/>
      </c>
      <c r="D181" s="3">
        <f t="array" ref="D181">ROUND(MDETERM($R$142:$W$147-$D$171*MUNIT(6)),6)</f>
        <v/>
      </c>
      <c r="E181" s="3">
        <f t="array" ref="E181">ROUND(MDETERM($Z$142:$AE$147-$E$171*MUNIT(6)),6)</f>
        <v/>
      </c>
      <c r="F181" s="3">
        <f t="array" ref="F181">ROUND(MDETERM($AH$142:$AM$147-$F$171*MUNIT(6)),6)</f>
        <v/>
      </c>
      <c r="G181" s="3">
        <f t="array" ref="G181">ROUND(MDETERM($AP$142:$AU$147-$G$171*MUNIT(6)),6)</f>
        <v/>
      </c>
    </row>
    <row r="182">
      <c r="A182" s="3" t="inlineStr">
        <is>
          <t xml:space="preserve">  det(M − λ(4)I)</t>
        </is>
      </c>
      <c r="B182" s="3">
        <f t="array" ref="B182">ROUND(MDETERM($B$142:$G$147-$B$172*MUNIT(6)),6)</f>
        <v/>
      </c>
      <c r="C182" s="3">
        <f t="array" ref="C182">ROUND(MDETERM($J$142:$O$147-$C$172*MUNIT(6)),6)</f>
        <v/>
      </c>
      <c r="D182" s="3">
        <f t="array" ref="D182">ROUND(MDETERM($R$142:$W$147-$D$172*MUNIT(6)),6)</f>
        <v/>
      </c>
      <c r="E182" s="3">
        <f t="array" ref="E182">ROUND(MDETERM($Z$142:$AE$147-$E$172*MUNIT(6)),6)</f>
        <v/>
      </c>
      <c r="F182" s="3">
        <f t="array" ref="F182">ROUND(MDETERM($AH$142:$AM$147-$F$172*MUNIT(6)),6)</f>
        <v/>
      </c>
      <c r="G182" s="3">
        <f t="array" ref="G182">ROUND(MDETERM($AP$142:$AU$147-$G$172*MUNIT(6)),6)</f>
        <v/>
      </c>
    </row>
    <row r="183">
      <c r="A183" s="3" t="inlineStr">
        <is>
          <t xml:space="preserve">  det(M − λ(5)I)</t>
        </is>
      </c>
      <c r="B183" s="3">
        <f t="array" ref="B183">ROUND(MDETERM($B$142:$G$147-$B$173*MUNIT(6)),6)</f>
        <v/>
      </c>
      <c r="C183" s="3">
        <f t="array" ref="C183">ROUND(MDETERM($J$142:$O$147-$C$173*MUNIT(6)),6)</f>
        <v/>
      </c>
      <c r="D183" s="3">
        <f t="array" ref="D183">ROUND(MDETERM($R$142:$W$147-$D$173*MUNIT(6)),6)</f>
        <v/>
      </c>
      <c r="E183" s="3">
        <f t="array" ref="E183">ROUND(MDETERM($Z$142:$AE$147-$E$173*MUNIT(6)),6)</f>
        <v/>
      </c>
      <c r="F183" s="3">
        <f t="array" ref="F183">ROUND(MDETERM($AH$142:$AM$147-$F$173*MUNIT(6)),6)</f>
        <v/>
      </c>
      <c r="G183" s="3">
        <f t="array" ref="G183">ROUND(MDETERM($AP$142:$AU$147-$G$173*MUNIT(6)),6)</f>
        <v/>
      </c>
    </row>
    <row r="184">
      <c r="A184" s="3" t="inlineStr">
        <is>
          <t xml:space="preserve">  det(M − λ(6)I)</t>
        </is>
      </c>
      <c r="B184" s="3">
        <f t="array" ref="B184">ROUND(MDETERM($B$142:$G$147-$B$174*MUNIT(6)),6)</f>
        <v/>
      </c>
      <c r="C184" s="3">
        <f t="array" ref="C184">ROUND(MDETERM($J$142:$O$147-$C$174*MUNIT(6)),6)</f>
        <v/>
      </c>
      <c r="D184" s="3">
        <f t="array" ref="D184">ROUND(MDETERM($R$142:$W$147-$D$174*MUNIT(6)),6)</f>
        <v/>
      </c>
      <c r="E184" s="3">
        <f t="array" ref="E184">ROUND(MDETERM($Z$142:$AE$147-$E$174*MUNIT(6)),6)</f>
        <v/>
      </c>
      <c r="F184" s="3">
        <f t="array" ref="F184">ROUND(MDETERM($AH$142:$AM$147-$F$174*MUNIT(6)),6)</f>
        <v/>
      </c>
      <c r="G184" s="3">
        <f t="array" ref="G184">ROUND(MDETERM($AP$142:$AU$147-$G$174*MUNIT(6)),6)</f>
        <v/>
      </c>
    </row>
    <row r="188" ht="16" customHeight="1">
      <c r="A188" s="14" t="inlineStr">
        <is>
          <t>LLM | mixtral:8x22b</t>
        </is>
      </c>
      <c r="B188" s="9" t="inlineStr">
        <is>
          <t>run 1 (raw, pasted)</t>
        </is>
      </c>
      <c r="J188" s="9" t="inlineStr">
        <is>
          <t>run 2 (raw, pasted)</t>
        </is>
      </c>
      <c r="R188" s="9" t="inlineStr">
        <is>
          <t>run 3 (raw, pasted)</t>
        </is>
      </c>
      <c r="Z188" s="9" t="inlineStr">
        <is>
          <t>run 4 (raw, pasted)</t>
        </is>
      </c>
      <c r="AH188" s="9" t="inlineStr">
        <is>
          <t>run 5 (raw, pasted)</t>
        </is>
      </c>
      <c r="AP188" s="9" t="inlineStr">
        <is>
          <t>archived component mapping</t>
        </is>
      </c>
    </row>
    <row r="189" ht="60" customHeight="1">
      <c r="B189" s="15" t="inlineStr">
        <is>
          <t>Motor</t>
        </is>
      </c>
      <c r="C189" s="15" t="inlineStr">
        <is>
          <t>Gearbox</t>
        </is>
      </c>
      <c r="D189" s="15" t="inlineStr">
        <is>
          <t>Chuck</t>
        </is>
      </c>
      <c r="E189" s="15" t="inlineStr">
        <is>
          <t>Clutch</t>
        </is>
      </c>
      <c r="F189" s="15" t="inlineStr">
        <is>
          <t>Trigger Switch</t>
        </is>
      </c>
      <c r="G189" s="15" t="inlineStr">
        <is>
          <t>Battery</t>
        </is>
      </c>
      <c r="H189" s="15" t="inlineStr">
        <is>
          <t>Housing</t>
        </is>
      </c>
      <c r="J189" s="15" t="inlineStr">
        <is>
          <t>Motor</t>
        </is>
      </c>
      <c r="K189" s="15" t="inlineStr">
        <is>
          <t>Gearbox</t>
        </is>
      </c>
      <c r="L189" s="15" t="inlineStr">
        <is>
          <t>Chuck</t>
        </is>
      </c>
      <c r="M189" s="15" t="inlineStr">
        <is>
          <t>Clutch</t>
        </is>
      </c>
      <c r="N189" s="15" t="inlineStr">
        <is>
          <t>Trigger Switch</t>
        </is>
      </c>
      <c r="O189" s="15" t="inlineStr">
        <is>
          <t>Battery</t>
        </is>
      </c>
      <c r="P189" s="15" t="inlineStr">
        <is>
          <t>Housing</t>
        </is>
      </c>
      <c r="R189" s="15" t="inlineStr">
        <is>
          <t>Motor</t>
        </is>
      </c>
      <c r="S189" s="15" t="inlineStr">
        <is>
          <t>Gearbox</t>
        </is>
      </c>
      <c r="T189" s="15" t="inlineStr">
        <is>
          <t>Chuck</t>
        </is>
      </c>
      <c r="U189" s="15" t="inlineStr">
        <is>
          <t>Clutch</t>
        </is>
      </c>
      <c r="V189" s="15" t="inlineStr">
        <is>
          <t>Trigger Switch</t>
        </is>
      </c>
      <c r="W189" s="15" t="inlineStr">
        <is>
          <t>Battery</t>
        </is>
      </c>
      <c r="X189" s="15" t="inlineStr">
        <is>
          <t>Housing</t>
        </is>
      </c>
      <c r="Z189" s="15" t="inlineStr">
        <is>
          <t>Motor</t>
        </is>
      </c>
      <c r="AA189" s="15" t="inlineStr">
        <is>
          <t>Gearbox</t>
        </is>
      </c>
      <c r="AB189" s="15" t="inlineStr">
        <is>
          <t>Chuck</t>
        </is>
      </c>
      <c r="AC189" s="15" t="inlineStr">
        <is>
          <t>Clutch</t>
        </is>
      </c>
      <c r="AD189" s="15" t="inlineStr">
        <is>
          <t>Trigger Switch</t>
        </is>
      </c>
      <c r="AE189" s="15" t="inlineStr">
        <is>
          <t>Battery</t>
        </is>
      </c>
      <c r="AF189" s="15" t="inlineStr">
        <is>
          <t>Housing</t>
        </is>
      </c>
      <c r="AH189" s="15" t="inlineStr">
        <is>
          <t>Motor</t>
        </is>
      </c>
      <c r="AI189" s="15" t="inlineStr">
        <is>
          <t>Gearbox</t>
        </is>
      </c>
      <c r="AJ189" s="15" t="inlineStr">
        <is>
          <t>Chuck</t>
        </is>
      </c>
      <c r="AK189" s="15" t="inlineStr">
        <is>
          <t>Clutch</t>
        </is>
      </c>
      <c r="AL189" s="15" t="inlineStr">
        <is>
          <t>Trigger Switch</t>
        </is>
      </c>
      <c r="AM189" s="15" t="inlineStr">
        <is>
          <t>Battery</t>
        </is>
      </c>
      <c r="AN189" s="15" t="inlineStr">
        <is>
          <t>Housing</t>
        </is>
      </c>
      <c r="AP189" s="3" t="inlineStr">
        <is>
          <t>Ground truth component</t>
        </is>
      </c>
      <c r="AQ189" s="3" t="inlineStr">
        <is>
          <t>Matched predicted component</t>
        </is>
      </c>
    </row>
    <row r="190">
      <c r="A190" s="3" t="inlineStr">
        <is>
          <t>Motor</t>
        </is>
      </c>
      <c r="B190" s="8" t="n">
        <v>1</v>
      </c>
      <c r="C190" s="8" t="n">
        <v>1</v>
      </c>
      <c r="D190" s="8" t="n">
        <v>1</v>
      </c>
      <c r="E190" s="8" t="n">
        <v>0</v>
      </c>
      <c r="F190" s="8" t="n">
        <v>1</v>
      </c>
      <c r="G190" s="8" t="n">
        <v>1</v>
      </c>
      <c r="H190" s="8" t="n">
        <v>1</v>
      </c>
      <c r="J190" s="8" t="n">
        <v>1</v>
      </c>
      <c r="K190" s="8" t="n">
        <v>1</v>
      </c>
      <c r="L190" s="8" t="n">
        <v>1</v>
      </c>
      <c r="M190" s="8" t="n">
        <v>0</v>
      </c>
      <c r="N190" s="8" t="n">
        <v>1</v>
      </c>
      <c r="O190" s="8" t="n">
        <v>1</v>
      </c>
      <c r="P190" s="8" t="n">
        <v>1</v>
      </c>
      <c r="R190" s="8" t="n">
        <v>1</v>
      </c>
      <c r="S190" s="8" t="n">
        <v>1</v>
      </c>
      <c r="T190" s="8" t="n">
        <v>1</v>
      </c>
      <c r="U190" s="8" t="n">
        <v>0</v>
      </c>
      <c r="V190" s="8" t="n">
        <v>1</v>
      </c>
      <c r="W190" s="8" t="n">
        <v>1</v>
      </c>
      <c r="X190" s="8" t="n">
        <v>1</v>
      </c>
      <c r="Z190" s="8" t="n">
        <v>1</v>
      </c>
      <c r="AA190" s="8" t="n">
        <v>1</v>
      </c>
      <c r="AB190" s="8" t="n">
        <v>1</v>
      </c>
      <c r="AC190" s="8" t="n">
        <v>0</v>
      </c>
      <c r="AD190" s="8" t="n">
        <v>1</v>
      </c>
      <c r="AE190" s="8" t="n">
        <v>1</v>
      </c>
      <c r="AF190" s="8" t="n">
        <v>1</v>
      </c>
      <c r="AH190" s="8" t="n">
        <v>1</v>
      </c>
      <c r="AI190" s="8" t="n">
        <v>1</v>
      </c>
      <c r="AJ190" s="8" t="n">
        <v>1</v>
      </c>
      <c r="AK190" s="8" t="n">
        <v>0</v>
      </c>
      <c r="AL190" s="8" t="n">
        <v>1</v>
      </c>
      <c r="AM190" s="8" t="n">
        <v>1</v>
      </c>
      <c r="AN190" s="8" t="n">
        <v>1</v>
      </c>
      <c r="AP190" s="3" t="inlineStr">
        <is>
          <t>Bit</t>
        </is>
      </c>
      <c r="AQ190" s="3" t="inlineStr">
        <is>
          <t>Chuck</t>
        </is>
      </c>
    </row>
    <row r="191">
      <c r="A191" s="3" t="inlineStr">
        <is>
          <t>Gearbox</t>
        </is>
      </c>
      <c r="B191" s="8" t="n">
        <v>1</v>
      </c>
      <c r="C191" s="8" t="n">
        <v>1</v>
      </c>
      <c r="D191" s="8" t="n">
        <v>1</v>
      </c>
      <c r="E191" s="8" t="n">
        <v>1</v>
      </c>
      <c r="F191" s="8" t="n">
        <v>0</v>
      </c>
      <c r="G191" s="8" t="n">
        <v>0</v>
      </c>
      <c r="H191" s="8" t="n">
        <v>1</v>
      </c>
      <c r="J191" s="8" t="n">
        <v>1</v>
      </c>
      <c r="K191" s="8" t="n">
        <v>1</v>
      </c>
      <c r="L191" s="8" t="n">
        <v>1</v>
      </c>
      <c r="M191" s="8" t="n">
        <v>1</v>
      </c>
      <c r="N191" s="8" t="n">
        <v>0</v>
      </c>
      <c r="O191" s="8" t="n">
        <v>1</v>
      </c>
      <c r="P191" s="8" t="n">
        <v>1</v>
      </c>
      <c r="R191" s="8" t="n">
        <v>1</v>
      </c>
      <c r="S191" s="8" t="n">
        <v>1</v>
      </c>
      <c r="T191" s="8" t="n">
        <v>1</v>
      </c>
      <c r="U191" s="8" t="n">
        <v>1</v>
      </c>
      <c r="V191" s="8" t="n">
        <v>0</v>
      </c>
      <c r="W191" s="8" t="n">
        <v>1</v>
      </c>
      <c r="X191" s="8" t="n">
        <v>1</v>
      </c>
      <c r="Z191" s="8" t="n">
        <v>1</v>
      </c>
      <c r="AA191" s="8" t="n">
        <v>1</v>
      </c>
      <c r="AB191" s="8" t="n">
        <v>1</v>
      </c>
      <c r="AC191" s="8" t="n">
        <v>1</v>
      </c>
      <c r="AD191" s="8" t="n">
        <v>0</v>
      </c>
      <c r="AE191" s="8" t="n">
        <v>1</v>
      </c>
      <c r="AF191" s="8" t="n">
        <v>1</v>
      </c>
      <c r="AH191" s="8" t="n">
        <v>1</v>
      </c>
      <c r="AI191" s="8" t="n">
        <v>1</v>
      </c>
      <c r="AJ191" s="8" t="n">
        <v>1</v>
      </c>
      <c r="AK191" s="8" t="n">
        <v>1</v>
      </c>
      <c r="AL191" s="8" t="n">
        <v>0</v>
      </c>
      <c r="AM191" s="8" t="n">
        <v>1</v>
      </c>
      <c r="AN191" s="8" t="n">
        <v>1</v>
      </c>
      <c r="AP191" s="3" t="inlineStr">
        <is>
          <t>Transmission</t>
        </is>
      </c>
      <c r="AQ191" s="3" t="inlineStr">
        <is>
          <t>Gearbox</t>
        </is>
      </c>
    </row>
    <row r="192">
      <c r="A192" s="3" t="inlineStr">
        <is>
          <t>Chuck</t>
        </is>
      </c>
      <c r="B192" s="8" t="n">
        <v>1</v>
      </c>
      <c r="C192" s="8" t="n">
        <v>1</v>
      </c>
      <c r="D192" s="8" t="n">
        <v>1</v>
      </c>
      <c r="E192" s="8" t="n">
        <v>0</v>
      </c>
      <c r="F192" s="8" t="n">
        <v>0</v>
      </c>
      <c r="G192" s="8" t="n">
        <v>0</v>
      </c>
      <c r="H192" s="8" t="n">
        <v>1</v>
      </c>
      <c r="J192" s="8" t="n">
        <v>1</v>
      </c>
      <c r="K192" s="8" t="n">
        <v>1</v>
      </c>
      <c r="L192" s="8" t="n">
        <v>1</v>
      </c>
      <c r="M192" s="8" t="n">
        <v>0</v>
      </c>
      <c r="N192" s="8" t="n">
        <v>0</v>
      </c>
      <c r="O192" s="8" t="n">
        <v>0</v>
      </c>
      <c r="P192" s="8" t="n">
        <v>1</v>
      </c>
      <c r="R192" s="8" t="n">
        <v>1</v>
      </c>
      <c r="S192" s="8" t="n">
        <v>1</v>
      </c>
      <c r="T192" s="8" t="n">
        <v>1</v>
      </c>
      <c r="U192" s="8" t="n">
        <v>0</v>
      </c>
      <c r="V192" s="8" t="n">
        <v>0</v>
      </c>
      <c r="W192" s="8" t="n">
        <v>0</v>
      </c>
      <c r="X192" s="8" t="n">
        <v>1</v>
      </c>
      <c r="Z192" s="8" t="n">
        <v>1</v>
      </c>
      <c r="AA192" s="8" t="n">
        <v>1</v>
      </c>
      <c r="AB192" s="8" t="n">
        <v>1</v>
      </c>
      <c r="AC192" s="8" t="n">
        <v>0</v>
      </c>
      <c r="AD192" s="8" t="n">
        <v>0</v>
      </c>
      <c r="AE192" s="8" t="n">
        <v>0</v>
      </c>
      <c r="AF192" s="8" t="n">
        <v>1</v>
      </c>
      <c r="AH192" s="8" t="n">
        <v>1</v>
      </c>
      <c r="AI192" s="8" t="n">
        <v>1</v>
      </c>
      <c r="AJ192" s="8" t="n">
        <v>1</v>
      </c>
      <c r="AK192" s="8" t="n">
        <v>0</v>
      </c>
      <c r="AL192" s="8" t="n">
        <v>0</v>
      </c>
      <c r="AM192" s="8" t="n">
        <v>0</v>
      </c>
      <c r="AN192" s="8" t="n">
        <v>1</v>
      </c>
      <c r="AP192" s="3" t="inlineStr">
        <is>
          <t>Motor</t>
        </is>
      </c>
      <c r="AQ192" s="3" t="inlineStr">
        <is>
          <t>Motor</t>
        </is>
      </c>
    </row>
    <row r="193">
      <c r="A193" s="3" t="inlineStr">
        <is>
          <t>Clutch</t>
        </is>
      </c>
      <c r="B193" s="8" t="n">
        <v>0</v>
      </c>
      <c r="C193" s="8" t="n">
        <v>1</v>
      </c>
      <c r="D193" s="8" t="n">
        <v>0</v>
      </c>
      <c r="E193" s="8" t="n">
        <v>1</v>
      </c>
      <c r="F193" s="8" t="n">
        <v>0</v>
      </c>
      <c r="G193" s="8" t="n">
        <v>0</v>
      </c>
      <c r="H193" s="8" t="n">
        <v>1</v>
      </c>
      <c r="J193" s="8" t="n">
        <v>0</v>
      </c>
      <c r="K193" s="8" t="n">
        <v>1</v>
      </c>
      <c r="L193" s="8" t="n">
        <v>0</v>
      </c>
      <c r="M193" s="8" t="n">
        <v>1</v>
      </c>
      <c r="N193" s="8" t="n">
        <v>0</v>
      </c>
      <c r="O193" s="8" t="n">
        <v>0</v>
      </c>
      <c r="P193" s="8" t="n">
        <v>1</v>
      </c>
      <c r="R193" s="8" t="n">
        <v>0</v>
      </c>
      <c r="S193" s="8" t="n">
        <v>1</v>
      </c>
      <c r="T193" s="8" t="n">
        <v>0</v>
      </c>
      <c r="U193" s="8" t="n">
        <v>1</v>
      </c>
      <c r="V193" s="8" t="n">
        <v>0</v>
      </c>
      <c r="W193" s="8" t="n">
        <v>0</v>
      </c>
      <c r="X193" s="8" t="n">
        <v>1</v>
      </c>
      <c r="Z193" s="8" t="n">
        <v>0</v>
      </c>
      <c r="AA193" s="8" t="n">
        <v>1</v>
      </c>
      <c r="AB193" s="8" t="n">
        <v>0</v>
      </c>
      <c r="AC193" s="8" t="n">
        <v>1</v>
      </c>
      <c r="AD193" s="8" t="n">
        <v>0</v>
      </c>
      <c r="AE193" s="8" t="n">
        <v>0</v>
      </c>
      <c r="AF193" s="8" t="n">
        <v>1</v>
      </c>
      <c r="AH193" s="8" t="n">
        <v>0</v>
      </c>
      <c r="AI193" s="8" t="n">
        <v>1</v>
      </c>
      <c r="AJ193" s="8" t="n">
        <v>0</v>
      </c>
      <c r="AK193" s="8" t="n">
        <v>1</v>
      </c>
      <c r="AL193" s="8" t="n">
        <v>0</v>
      </c>
      <c r="AM193" s="8" t="n">
        <v>0</v>
      </c>
      <c r="AN193" s="8" t="n">
        <v>1</v>
      </c>
      <c r="AP193" s="3" t="inlineStr">
        <is>
          <t>Battery Holder</t>
        </is>
      </c>
      <c r="AQ193" s="3" t="inlineStr">
        <is>
          <t>Battery</t>
        </is>
      </c>
    </row>
    <row r="194">
      <c r="A194" s="3" t="inlineStr">
        <is>
          <t>Trigger Switch</t>
        </is>
      </c>
      <c r="B194" s="8" t="n">
        <v>1</v>
      </c>
      <c r="C194" s="8" t="n">
        <v>0</v>
      </c>
      <c r="D194" s="8" t="n">
        <v>0</v>
      </c>
      <c r="E194" s="8" t="n">
        <v>0</v>
      </c>
      <c r="F194" s="8" t="n">
        <v>1</v>
      </c>
      <c r="G194" s="8" t="n">
        <v>0</v>
      </c>
      <c r="H194" s="8" t="n">
        <v>1</v>
      </c>
      <c r="J194" s="8" t="n">
        <v>1</v>
      </c>
      <c r="K194" s="8" t="n">
        <v>0</v>
      </c>
      <c r="L194" s="8" t="n">
        <v>0</v>
      </c>
      <c r="M194" s="8" t="n">
        <v>0</v>
      </c>
      <c r="N194" s="8" t="n">
        <v>1</v>
      </c>
      <c r="O194" s="8" t="n">
        <v>0</v>
      </c>
      <c r="P194" s="8" t="n">
        <v>1</v>
      </c>
      <c r="R194" s="8" t="n">
        <v>1</v>
      </c>
      <c r="S194" s="8" t="n">
        <v>0</v>
      </c>
      <c r="T194" s="8" t="n">
        <v>0</v>
      </c>
      <c r="U194" s="8" t="n">
        <v>0</v>
      </c>
      <c r="V194" s="8" t="n">
        <v>1</v>
      </c>
      <c r="W194" s="8" t="n">
        <v>0</v>
      </c>
      <c r="X194" s="8" t="n">
        <v>1</v>
      </c>
      <c r="Z194" s="8" t="n">
        <v>1</v>
      </c>
      <c r="AA194" s="8" t="n">
        <v>0</v>
      </c>
      <c r="AB194" s="8" t="n">
        <v>0</v>
      </c>
      <c r="AC194" s="8" t="n">
        <v>0</v>
      </c>
      <c r="AD194" s="8" t="n">
        <v>1</v>
      </c>
      <c r="AE194" s="8" t="n">
        <v>0</v>
      </c>
      <c r="AF194" s="8" t="n">
        <v>1</v>
      </c>
      <c r="AH194" s="8" t="n">
        <v>1</v>
      </c>
      <c r="AI194" s="8" t="n">
        <v>0</v>
      </c>
      <c r="AJ194" s="8" t="n">
        <v>0</v>
      </c>
      <c r="AK194" s="8" t="n">
        <v>0</v>
      </c>
      <c r="AL194" s="8" t="n">
        <v>1</v>
      </c>
      <c r="AM194" s="8" t="n">
        <v>0</v>
      </c>
      <c r="AN194" s="8" t="n">
        <v>1</v>
      </c>
      <c r="AP194" s="3" t="inlineStr">
        <is>
          <t>Housing</t>
        </is>
      </c>
      <c r="AQ194" s="3" t="inlineStr">
        <is>
          <t>Housing</t>
        </is>
      </c>
    </row>
    <row r="195">
      <c r="A195" s="3" t="inlineStr">
        <is>
          <t>Battery</t>
        </is>
      </c>
      <c r="B195" s="8" t="n">
        <v>1</v>
      </c>
      <c r="C195" s="8" t="n">
        <v>0</v>
      </c>
      <c r="D195" s="8" t="n">
        <v>0</v>
      </c>
      <c r="E195" s="8" t="n">
        <v>0</v>
      </c>
      <c r="F195" s="8" t="n">
        <v>0</v>
      </c>
      <c r="G195" s="8" t="n">
        <v>1</v>
      </c>
      <c r="H195" s="8" t="n">
        <v>1</v>
      </c>
      <c r="J195" s="8" t="n">
        <v>1</v>
      </c>
      <c r="K195" s="8" t="n">
        <v>1</v>
      </c>
      <c r="L195" s="8" t="n">
        <v>0</v>
      </c>
      <c r="M195" s="8" t="n">
        <v>0</v>
      </c>
      <c r="N195" s="8" t="n">
        <v>0</v>
      </c>
      <c r="O195" s="8" t="n">
        <v>1</v>
      </c>
      <c r="P195" s="8" t="n">
        <v>1</v>
      </c>
      <c r="R195" s="8" t="n">
        <v>1</v>
      </c>
      <c r="S195" s="8" t="n">
        <v>1</v>
      </c>
      <c r="T195" s="8" t="n">
        <v>0</v>
      </c>
      <c r="U195" s="8" t="n">
        <v>0</v>
      </c>
      <c r="V195" s="8" t="n">
        <v>0</v>
      </c>
      <c r="W195" s="8" t="n">
        <v>1</v>
      </c>
      <c r="X195" s="8" t="n">
        <v>1</v>
      </c>
      <c r="Z195" s="8" t="n">
        <v>1</v>
      </c>
      <c r="AA195" s="8" t="n">
        <v>1</v>
      </c>
      <c r="AB195" s="8" t="n">
        <v>0</v>
      </c>
      <c r="AC195" s="8" t="n">
        <v>0</v>
      </c>
      <c r="AD195" s="8" t="n">
        <v>0</v>
      </c>
      <c r="AE195" s="8" t="n">
        <v>1</v>
      </c>
      <c r="AF195" s="8" t="n">
        <v>1</v>
      </c>
      <c r="AH195" s="8" t="n">
        <v>1</v>
      </c>
      <c r="AI195" s="8" t="n">
        <v>1</v>
      </c>
      <c r="AJ195" s="8" t="n">
        <v>0</v>
      </c>
      <c r="AK195" s="8" t="n">
        <v>0</v>
      </c>
      <c r="AL195" s="8" t="n">
        <v>0</v>
      </c>
      <c r="AM195" s="8" t="n">
        <v>1</v>
      </c>
      <c r="AN195" s="8" t="n">
        <v>1</v>
      </c>
    </row>
    <row r="196">
      <c r="A196" s="3" t="inlineStr">
        <is>
          <t>Housing</t>
        </is>
      </c>
      <c r="B196" s="8" t="n">
        <v>1</v>
      </c>
      <c r="C196" s="8" t="n">
        <v>1</v>
      </c>
      <c r="D196" s="8" t="n">
        <v>1</v>
      </c>
      <c r="E196" s="8" t="n">
        <v>1</v>
      </c>
      <c r="F196" s="8" t="n">
        <v>1</v>
      </c>
      <c r="G196" s="8" t="n">
        <v>1</v>
      </c>
      <c r="H196" s="8" t="n">
        <v>1</v>
      </c>
      <c r="J196" s="8" t="n">
        <v>1</v>
      </c>
      <c r="K196" s="8" t="n">
        <v>1</v>
      </c>
      <c r="L196" s="8" t="n">
        <v>1</v>
      </c>
      <c r="M196" s="8" t="n">
        <v>1</v>
      </c>
      <c r="N196" s="8" t="n">
        <v>1</v>
      </c>
      <c r="O196" s="8" t="n">
        <v>1</v>
      </c>
      <c r="P196" s="8" t="n">
        <v>1</v>
      </c>
      <c r="R196" s="8" t="n">
        <v>1</v>
      </c>
      <c r="S196" s="8" t="n">
        <v>1</v>
      </c>
      <c r="T196" s="8" t="n">
        <v>1</v>
      </c>
      <c r="U196" s="8" t="n">
        <v>1</v>
      </c>
      <c r="V196" s="8" t="n">
        <v>1</v>
      </c>
      <c r="W196" s="8" t="n">
        <v>1</v>
      </c>
      <c r="X196" s="8" t="n">
        <v>1</v>
      </c>
      <c r="Z196" s="8" t="n">
        <v>1</v>
      </c>
      <c r="AA196" s="8" t="n">
        <v>1</v>
      </c>
      <c r="AB196" s="8" t="n">
        <v>1</v>
      </c>
      <c r="AC196" s="8" t="n">
        <v>1</v>
      </c>
      <c r="AD196" s="8" t="n">
        <v>1</v>
      </c>
      <c r="AE196" s="8" t="n">
        <v>1</v>
      </c>
      <c r="AF196" s="8" t="n">
        <v>1</v>
      </c>
      <c r="AH196" s="8" t="n">
        <v>1</v>
      </c>
      <c r="AI196" s="8" t="n">
        <v>1</v>
      </c>
      <c r="AJ196" s="8" t="n">
        <v>1</v>
      </c>
      <c r="AK196" s="8" t="n">
        <v>1</v>
      </c>
      <c r="AL196" s="8" t="n">
        <v>1</v>
      </c>
      <c r="AM196" s="8" t="n">
        <v>1</v>
      </c>
      <c r="AN196" s="8" t="n">
        <v>1</v>
      </c>
    </row>
    <row r="198">
      <c r="A198" s="1" t="inlineStr">
        <is>
          <t>aligned k×k matrices (INDEX/MATCH through the mapping; GT order)</t>
        </is>
      </c>
      <c r="B198" s="9" t="inlineStr">
        <is>
          <t>run 1 aligned</t>
        </is>
      </c>
      <c r="J198" s="9" t="inlineStr">
        <is>
          <t>run 2 aligned</t>
        </is>
      </c>
      <c r="R198" s="9" t="inlineStr">
        <is>
          <t>run 3 aligned</t>
        </is>
      </c>
      <c r="Z198" s="9" t="inlineStr">
        <is>
          <t>run 4 aligned</t>
        </is>
      </c>
      <c r="AH198" s="9" t="inlineStr">
        <is>
          <t>run 5 aligned</t>
        </is>
      </c>
      <c r="AP198" s="9" t="inlineStr">
        <is>
          <t>Step2 average of aligned runs (formula)</t>
        </is>
      </c>
      <c r="AV198" s="9" t="inlineStr">
        <is>
          <t>aligned ground truth (INDEX/MATCH)</t>
        </is>
      </c>
      <c r="BB198" s="9" t="inlineStr">
        <is>
          <t>aligned GT eig (pasted) | sorted</t>
        </is>
      </c>
    </row>
    <row r="199" ht="60" customHeight="1">
      <c r="B199" s="15" t="inlineStr">
        <is>
          <t>Bit</t>
        </is>
      </c>
      <c r="C199" s="15" t="inlineStr">
        <is>
          <t>Transmission</t>
        </is>
      </c>
      <c r="D199" s="15" t="inlineStr">
        <is>
          <t>Motor</t>
        </is>
      </c>
      <c r="E199" s="15" t="inlineStr">
        <is>
          <t>Battery Holder</t>
        </is>
      </c>
      <c r="F199" s="15" t="inlineStr">
        <is>
          <t>Housing</t>
        </is>
      </c>
      <c r="J199" s="15" t="inlineStr">
        <is>
          <t>Bit</t>
        </is>
      </c>
      <c r="K199" s="15" t="inlineStr">
        <is>
          <t>Transmission</t>
        </is>
      </c>
      <c r="L199" s="15" t="inlineStr">
        <is>
          <t>Motor</t>
        </is>
      </c>
      <c r="M199" s="15" t="inlineStr">
        <is>
          <t>Battery Holder</t>
        </is>
      </c>
      <c r="N199" s="15" t="inlineStr">
        <is>
          <t>Housing</t>
        </is>
      </c>
      <c r="R199" s="15" t="inlineStr">
        <is>
          <t>Bit</t>
        </is>
      </c>
      <c r="S199" s="15" t="inlineStr">
        <is>
          <t>Transmission</t>
        </is>
      </c>
      <c r="T199" s="15" t="inlineStr">
        <is>
          <t>Motor</t>
        </is>
      </c>
      <c r="U199" s="15" t="inlineStr">
        <is>
          <t>Battery Holder</t>
        </is>
      </c>
      <c r="V199" s="15" t="inlineStr">
        <is>
          <t>Housing</t>
        </is>
      </c>
      <c r="Z199" s="15" t="inlineStr">
        <is>
          <t>Bit</t>
        </is>
      </c>
      <c r="AA199" s="15" t="inlineStr">
        <is>
          <t>Transmission</t>
        </is>
      </c>
      <c r="AB199" s="15" t="inlineStr">
        <is>
          <t>Motor</t>
        </is>
      </c>
      <c r="AC199" s="15" t="inlineStr">
        <is>
          <t>Battery Holder</t>
        </is>
      </c>
      <c r="AD199" s="15" t="inlineStr">
        <is>
          <t>Housing</t>
        </is>
      </c>
      <c r="AH199" s="15" t="inlineStr">
        <is>
          <t>Bit</t>
        </is>
      </c>
      <c r="AI199" s="15" t="inlineStr">
        <is>
          <t>Transmission</t>
        </is>
      </c>
      <c r="AJ199" s="15" t="inlineStr">
        <is>
          <t>Motor</t>
        </is>
      </c>
      <c r="AK199" s="15" t="inlineStr">
        <is>
          <t>Battery Holder</t>
        </is>
      </c>
      <c r="AL199" s="15" t="inlineStr">
        <is>
          <t>Housing</t>
        </is>
      </c>
    </row>
    <row r="200">
      <c r="A200" s="3" t="inlineStr">
        <is>
          <t>Bit</t>
        </is>
      </c>
      <c r="B200" s="8">
        <f>INDEX($B$190:$H$196,MATCH($AQ$190,$B$189:$H$189,0),MATCH($AQ$190,$B$189:$H$189,0))</f>
        <v/>
      </c>
      <c r="C200" s="8">
        <f>INDEX($B$190:$H$196,MATCH($AQ$190,$B$189:$H$189,0),MATCH($AQ$191,$B$189:$H$189,0))</f>
        <v/>
      </c>
      <c r="D200" s="8">
        <f>INDEX($B$190:$H$196,MATCH($AQ$190,$B$189:$H$189,0),MATCH($AQ$192,$B$189:$H$189,0))</f>
        <v/>
      </c>
      <c r="E200" s="8">
        <f>INDEX($B$190:$H$196,MATCH($AQ$190,$B$189:$H$189,0),MATCH($AQ$193,$B$189:$H$189,0))</f>
        <v/>
      </c>
      <c r="F200" s="8">
        <f>INDEX($B$190:$H$196,MATCH($AQ$190,$B$189:$H$189,0),MATCH($AQ$194,$B$189:$H$189,0))</f>
        <v/>
      </c>
      <c r="J200" s="8">
        <f>INDEX($J$190:$P$196,MATCH($AQ$190,$J$189:$P$189,0),MATCH($AQ$190,$J$189:$P$189,0))</f>
        <v/>
      </c>
      <c r="K200" s="8">
        <f>INDEX($J$190:$P$196,MATCH($AQ$190,$J$189:$P$189,0),MATCH($AQ$191,$J$189:$P$189,0))</f>
        <v/>
      </c>
      <c r="L200" s="8">
        <f>INDEX($J$190:$P$196,MATCH($AQ$190,$J$189:$P$189,0),MATCH($AQ$192,$J$189:$P$189,0))</f>
        <v/>
      </c>
      <c r="M200" s="8">
        <f>INDEX($J$190:$P$196,MATCH($AQ$190,$J$189:$P$189,0),MATCH($AQ$193,$J$189:$P$189,0))</f>
        <v/>
      </c>
      <c r="N200" s="8">
        <f>INDEX($J$190:$P$196,MATCH($AQ$190,$J$189:$P$189,0),MATCH($AQ$194,$J$189:$P$189,0))</f>
        <v/>
      </c>
      <c r="R200" s="8">
        <f>INDEX($R$190:$X$196,MATCH($AQ$190,$R$189:$X$189,0),MATCH($AQ$190,$R$189:$X$189,0))</f>
        <v/>
      </c>
      <c r="S200" s="8">
        <f>INDEX($R$190:$X$196,MATCH($AQ$190,$R$189:$X$189,0),MATCH($AQ$191,$R$189:$X$189,0))</f>
        <v/>
      </c>
      <c r="T200" s="8">
        <f>INDEX($R$190:$X$196,MATCH($AQ$190,$R$189:$X$189,0),MATCH($AQ$192,$R$189:$X$189,0))</f>
        <v/>
      </c>
      <c r="U200" s="8">
        <f>INDEX($R$190:$X$196,MATCH($AQ$190,$R$189:$X$189,0),MATCH($AQ$193,$R$189:$X$189,0))</f>
        <v/>
      </c>
      <c r="V200" s="8">
        <f>INDEX($R$190:$X$196,MATCH($AQ$190,$R$189:$X$189,0),MATCH($AQ$194,$R$189:$X$189,0))</f>
        <v/>
      </c>
      <c r="Z200" s="8">
        <f>INDEX($Z$190:$AF$196,MATCH($AQ$190,$Z$189:$AF$189,0),MATCH($AQ$190,$Z$189:$AF$189,0))</f>
        <v/>
      </c>
      <c r="AA200" s="8">
        <f>INDEX($Z$190:$AF$196,MATCH($AQ$190,$Z$189:$AF$189,0),MATCH($AQ$191,$Z$189:$AF$189,0))</f>
        <v/>
      </c>
      <c r="AB200" s="8">
        <f>INDEX($Z$190:$AF$196,MATCH($AQ$190,$Z$189:$AF$189,0),MATCH($AQ$192,$Z$189:$AF$189,0))</f>
        <v/>
      </c>
      <c r="AC200" s="8">
        <f>INDEX($Z$190:$AF$196,MATCH($AQ$190,$Z$189:$AF$189,0),MATCH($AQ$193,$Z$189:$AF$189,0))</f>
        <v/>
      </c>
      <c r="AD200" s="8">
        <f>INDEX($Z$190:$AF$196,MATCH($AQ$190,$Z$189:$AF$189,0),MATCH($AQ$194,$Z$189:$AF$189,0))</f>
        <v/>
      </c>
      <c r="AH200" s="8">
        <f>INDEX($AH$190:$AN$196,MATCH($AQ$190,$AH$189:$AN$189,0),MATCH($AQ$190,$AH$189:$AN$189,0))</f>
        <v/>
      </c>
      <c r="AI200" s="8">
        <f>INDEX($AH$190:$AN$196,MATCH($AQ$190,$AH$189:$AN$189,0),MATCH($AQ$191,$AH$189:$AN$189,0))</f>
        <v/>
      </c>
      <c r="AJ200" s="8">
        <f>INDEX($AH$190:$AN$196,MATCH($AQ$190,$AH$189:$AN$189,0),MATCH($AQ$192,$AH$189:$AN$189,0))</f>
        <v/>
      </c>
      <c r="AK200" s="8">
        <f>INDEX($AH$190:$AN$196,MATCH($AQ$190,$AH$189:$AN$189,0),MATCH($AQ$193,$AH$189:$AN$189,0))</f>
        <v/>
      </c>
      <c r="AL200" s="8">
        <f>INDEX($AH$190:$AN$196,MATCH($AQ$190,$AH$189:$AN$189,0),MATCH($AQ$194,$AH$189:$AN$189,0))</f>
        <v/>
      </c>
      <c r="AP200" s="8">
        <f>IF(($B$200&lt;&gt;2)+($J$200&lt;&gt;2)+($R$200&lt;&gt;2)+($Z$200&lt;&gt;2)+($AH$200&lt;&gt;2)=0,2,IF((($B$200&lt;&gt;2)*$B$200+($J$200&lt;&gt;2)*$J$200+($R$200&lt;&gt;2)*$R$200+($Z$200&lt;&gt;2)*$Z$200+($AH$200&lt;&gt;2)*$AH$200)/(($B$200&lt;&gt;2)+($J$200&lt;&gt;2)+($R$200&lt;&gt;2)+($Z$200&lt;&gt;2)+($AH$200&lt;&gt;2))&gt;=0.5,1,0))</f>
        <v/>
      </c>
      <c r="AQ200" s="8">
        <f>IF(($C$200&lt;&gt;2)+($K$200&lt;&gt;2)+($S$200&lt;&gt;2)+($AA$200&lt;&gt;2)+($AI$200&lt;&gt;2)=0,2,IF((($C$200&lt;&gt;2)*$C$200+($K$200&lt;&gt;2)*$K$200+($S$200&lt;&gt;2)*$S$200+($AA$200&lt;&gt;2)*$AA$200+($AI$200&lt;&gt;2)*$AI$200)/(($C$200&lt;&gt;2)+($K$200&lt;&gt;2)+($S$200&lt;&gt;2)+($AA$200&lt;&gt;2)+($AI$200&lt;&gt;2))&gt;=0.5,1,0))</f>
        <v/>
      </c>
      <c r="AR200" s="8">
        <f>IF(($D$200&lt;&gt;2)+($L$200&lt;&gt;2)+($T$200&lt;&gt;2)+($AB$200&lt;&gt;2)+($AJ$200&lt;&gt;2)=0,2,IF((($D$200&lt;&gt;2)*$D$200+($L$200&lt;&gt;2)*$L$200+($T$200&lt;&gt;2)*$T$200+($AB$200&lt;&gt;2)*$AB$200+($AJ$200&lt;&gt;2)*$AJ$200)/(($D$200&lt;&gt;2)+($L$200&lt;&gt;2)+($T$200&lt;&gt;2)+($AB$200&lt;&gt;2)+($AJ$200&lt;&gt;2))&gt;=0.5,1,0))</f>
        <v/>
      </c>
      <c r="AS200" s="8">
        <f>IF(($E$200&lt;&gt;2)+($M$200&lt;&gt;2)+($U$200&lt;&gt;2)+($AC$200&lt;&gt;2)+($AK$200&lt;&gt;2)=0,2,IF((($E$200&lt;&gt;2)*$E$200+($M$200&lt;&gt;2)*$M$200+($U$200&lt;&gt;2)*$U$200+($AC$200&lt;&gt;2)*$AC$200+($AK$200&lt;&gt;2)*$AK$200)/(($E$200&lt;&gt;2)+($M$200&lt;&gt;2)+($U$200&lt;&gt;2)+($AC$200&lt;&gt;2)+($AK$200&lt;&gt;2))&gt;=0.5,1,0))</f>
        <v/>
      </c>
      <c r="AT200" s="8">
        <f>IF(($F$200&lt;&gt;2)+($N$200&lt;&gt;2)+($V$200&lt;&gt;2)+($AD$200&lt;&gt;2)+($AL$200&lt;&gt;2)=0,2,IF((($F$200&lt;&gt;2)*$F$200+($N$200&lt;&gt;2)*$N$200+($V$200&lt;&gt;2)*$V$200+($AD$200&lt;&gt;2)*$AD$200+($AL$200&lt;&gt;2)*$AL$200)/(($F$200&lt;&gt;2)+($N$200&lt;&gt;2)+($V$200&lt;&gt;2)+($AD$200&lt;&gt;2)+($AL$200&lt;&gt;2))&gt;=0.5,1,0))</f>
        <v/>
      </c>
      <c r="AV200" s="16">
        <f>INDEX('Ground truth'!$B$14:$H$20,MATCH($AP$190,'Ground truth'!$A$14:$A$20,0),MATCH($AP$190,'Ground truth'!$B$13:$H$13,0))</f>
        <v/>
      </c>
      <c r="AW200" s="16">
        <f>INDEX('Ground truth'!$B$14:$H$20,MATCH($AP$190,'Ground truth'!$A$14:$A$20,0),MATCH($AP$191,'Ground truth'!$B$13:$H$13,0))</f>
        <v/>
      </c>
      <c r="AX200" s="16">
        <f>INDEX('Ground truth'!$B$14:$H$20,MATCH($AP$190,'Ground truth'!$A$14:$A$20,0),MATCH($AP$192,'Ground truth'!$B$13:$H$13,0))</f>
        <v/>
      </c>
      <c r="AY200" s="16">
        <f>INDEX('Ground truth'!$B$14:$H$20,MATCH($AP$190,'Ground truth'!$A$14:$A$20,0),MATCH($AP$193,'Ground truth'!$B$13:$H$13,0))</f>
        <v/>
      </c>
      <c r="AZ200" s="16">
        <f>INDEX('Ground truth'!$B$14:$H$20,MATCH($AP$190,'Ground truth'!$A$14:$A$20,0),MATCH($AP$194,'Ground truth'!$B$13:$H$13,0))</f>
        <v/>
      </c>
      <c r="BB200" s="19" t="n">
        <v>3.641186476193291</v>
      </c>
      <c r="BC200" s="19">
        <f>LARGE($BB$200:$BB$204,1)</f>
        <v/>
      </c>
    </row>
    <row r="201">
      <c r="A201" s="3" t="inlineStr">
        <is>
          <t>Transmission</t>
        </is>
      </c>
      <c r="B201" s="8">
        <f>INDEX($B$190:$H$196,MATCH($AQ$191,$B$189:$H$189,0),MATCH($AQ$190,$B$189:$H$189,0))</f>
        <v/>
      </c>
      <c r="C201" s="8">
        <f>INDEX($B$190:$H$196,MATCH($AQ$191,$B$189:$H$189,0),MATCH($AQ$191,$B$189:$H$189,0))</f>
        <v/>
      </c>
      <c r="D201" s="8">
        <f>INDEX($B$190:$H$196,MATCH($AQ$191,$B$189:$H$189,0),MATCH($AQ$192,$B$189:$H$189,0))</f>
        <v/>
      </c>
      <c r="E201" s="8">
        <f>INDEX($B$190:$H$196,MATCH($AQ$191,$B$189:$H$189,0),MATCH($AQ$193,$B$189:$H$189,0))</f>
        <v/>
      </c>
      <c r="F201" s="8">
        <f>INDEX($B$190:$H$196,MATCH($AQ$191,$B$189:$H$189,0),MATCH($AQ$194,$B$189:$H$189,0))</f>
        <v/>
      </c>
      <c r="J201" s="8">
        <f>INDEX($J$190:$P$196,MATCH($AQ$191,$J$189:$P$189,0),MATCH($AQ$190,$J$189:$P$189,0))</f>
        <v/>
      </c>
      <c r="K201" s="8">
        <f>INDEX($J$190:$P$196,MATCH($AQ$191,$J$189:$P$189,0),MATCH($AQ$191,$J$189:$P$189,0))</f>
        <v/>
      </c>
      <c r="L201" s="8">
        <f>INDEX($J$190:$P$196,MATCH($AQ$191,$J$189:$P$189,0),MATCH($AQ$192,$J$189:$P$189,0))</f>
        <v/>
      </c>
      <c r="M201" s="8">
        <f>INDEX($J$190:$P$196,MATCH($AQ$191,$J$189:$P$189,0),MATCH($AQ$193,$J$189:$P$189,0))</f>
        <v/>
      </c>
      <c r="N201" s="8">
        <f>INDEX($J$190:$P$196,MATCH($AQ$191,$J$189:$P$189,0),MATCH($AQ$194,$J$189:$P$189,0))</f>
        <v/>
      </c>
      <c r="R201" s="8">
        <f>INDEX($R$190:$X$196,MATCH($AQ$191,$R$189:$X$189,0),MATCH($AQ$190,$R$189:$X$189,0))</f>
        <v/>
      </c>
      <c r="S201" s="8">
        <f>INDEX($R$190:$X$196,MATCH($AQ$191,$R$189:$X$189,0),MATCH($AQ$191,$R$189:$X$189,0))</f>
        <v/>
      </c>
      <c r="T201" s="8">
        <f>INDEX($R$190:$X$196,MATCH($AQ$191,$R$189:$X$189,0),MATCH($AQ$192,$R$189:$X$189,0))</f>
        <v/>
      </c>
      <c r="U201" s="8">
        <f>INDEX($R$190:$X$196,MATCH($AQ$191,$R$189:$X$189,0),MATCH($AQ$193,$R$189:$X$189,0))</f>
        <v/>
      </c>
      <c r="V201" s="8">
        <f>INDEX($R$190:$X$196,MATCH($AQ$191,$R$189:$X$189,0),MATCH($AQ$194,$R$189:$X$189,0))</f>
        <v/>
      </c>
      <c r="Z201" s="8">
        <f>INDEX($Z$190:$AF$196,MATCH($AQ$191,$Z$189:$AF$189,0),MATCH($AQ$190,$Z$189:$AF$189,0))</f>
        <v/>
      </c>
      <c r="AA201" s="8">
        <f>INDEX($Z$190:$AF$196,MATCH($AQ$191,$Z$189:$AF$189,0),MATCH($AQ$191,$Z$189:$AF$189,0))</f>
        <v/>
      </c>
      <c r="AB201" s="8">
        <f>INDEX($Z$190:$AF$196,MATCH($AQ$191,$Z$189:$AF$189,0),MATCH($AQ$192,$Z$189:$AF$189,0))</f>
        <v/>
      </c>
      <c r="AC201" s="8">
        <f>INDEX($Z$190:$AF$196,MATCH($AQ$191,$Z$189:$AF$189,0),MATCH($AQ$193,$Z$189:$AF$189,0))</f>
        <v/>
      </c>
      <c r="AD201" s="8">
        <f>INDEX($Z$190:$AF$196,MATCH($AQ$191,$Z$189:$AF$189,0),MATCH($AQ$194,$Z$189:$AF$189,0))</f>
        <v/>
      </c>
      <c r="AH201" s="8">
        <f>INDEX($AH$190:$AN$196,MATCH($AQ$191,$AH$189:$AN$189,0),MATCH($AQ$190,$AH$189:$AN$189,0))</f>
        <v/>
      </c>
      <c r="AI201" s="8">
        <f>INDEX($AH$190:$AN$196,MATCH($AQ$191,$AH$189:$AN$189,0),MATCH($AQ$191,$AH$189:$AN$189,0))</f>
        <v/>
      </c>
      <c r="AJ201" s="8">
        <f>INDEX($AH$190:$AN$196,MATCH($AQ$191,$AH$189:$AN$189,0),MATCH($AQ$192,$AH$189:$AN$189,0))</f>
        <v/>
      </c>
      <c r="AK201" s="8">
        <f>INDEX($AH$190:$AN$196,MATCH($AQ$191,$AH$189:$AN$189,0),MATCH($AQ$193,$AH$189:$AN$189,0))</f>
        <v/>
      </c>
      <c r="AL201" s="8">
        <f>INDEX($AH$190:$AN$196,MATCH($AQ$191,$AH$189:$AN$189,0),MATCH($AQ$194,$AH$189:$AN$189,0))</f>
        <v/>
      </c>
      <c r="AP201" s="8">
        <f>IF(($B$201&lt;&gt;2)+($J$201&lt;&gt;2)+($R$201&lt;&gt;2)+($Z$201&lt;&gt;2)+($AH$201&lt;&gt;2)=0,2,IF((($B$201&lt;&gt;2)*$B$201+($J$201&lt;&gt;2)*$J$201+($R$201&lt;&gt;2)*$R$201+($Z$201&lt;&gt;2)*$Z$201+($AH$201&lt;&gt;2)*$AH$201)/(($B$201&lt;&gt;2)+($J$201&lt;&gt;2)+($R$201&lt;&gt;2)+($Z$201&lt;&gt;2)+($AH$201&lt;&gt;2))&gt;=0.5,1,0))</f>
        <v/>
      </c>
      <c r="AQ201" s="8">
        <f>IF(($C$201&lt;&gt;2)+($K$201&lt;&gt;2)+($S$201&lt;&gt;2)+($AA$201&lt;&gt;2)+($AI$201&lt;&gt;2)=0,2,IF((($C$201&lt;&gt;2)*$C$201+($K$201&lt;&gt;2)*$K$201+($S$201&lt;&gt;2)*$S$201+($AA$201&lt;&gt;2)*$AA$201+($AI$201&lt;&gt;2)*$AI$201)/(($C$201&lt;&gt;2)+($K$201&lt;&gt;2)+($S$201&lt;&gt;2)+($AA$201&lt;&gt;2)+($AI$201&lt;&gt;2))&gt;=0.5,1,0))</f>
        <v/>
      </c>
      <c r="AR201" s="8">
        <f>IF(($D$201&lt;&gt;2)+($L$201&lt;&gt;2)+($T$201&lt;&gt;2)+($AB$201&lt;&gt;2)+($AJ$201&lt;&gt;2)=0,2,IF((($D$201&lt;&gt;2)*$D$201+($L$201&lt;&gt;2)*$L$201+($T$201&lt;&gt;2)*$T$201+($AB$201&lt;&gt;2)*$AB$201+($AJ$201&lt;&gt;2)*$AJ$201)/(($D$201&lt;&gt;2)+($L$201&lt;&gt;2)+($T$201&lt;&gt;2)+($AB$201&lt;&gt;2)+($AJ$201&lt;&gt;2))&gt;=0.5,1,0))</f>
        <v/>
      </c>
      <c r="AS201" s="8">
        <f>IF(($E$201&lt;&gt;2)+($M$201&lt;&gt;2)+($U$201&lt;&gt;2)+($AC$201&lt;&gt;2)+($AK$201&lt;&gt;2)=0,2,IF((($E$201&lt;&gt;2)*$E$201+($M$201&lt;&gt;2)*$M$201+($U$201&lt;&gt;2)*$U$201+($AC$201&lt;&gt;2)*$AC$201+($AK$201&lt;&gt;2)*$AK$201)/(($E$201&lt;&gt;2)+($M$201&lt;&gt;2)+($U$201&lt;&gt;2)+($AC$201&lt;&gt;2)+($AK$201&lt;&gt;2))&gt;=0.5,1,0))</f>
        <v/>
      </c>
      <c r="AT201" s="8">
        <f>IF(($F$201&lt;&gt;2)+($N$201&lt;&gt;2)+($V$201&lt;&gt;2)+($AD$201&lt;&gt;2)+($AL$201&lt;&gt;2)=0,2,IF((($F$201&lt;&gt;2)*$F$201+($N$201&lt;&gt;2)*$N$201+($V$201&lt;&gt;2)*$V$201+($AD$201&lt;&gt;2)*$AD$201+($AL$201&lt;&gt;2)*$AL$201)/(($F$201&lt;&gt;2)+($N$201&lt;&gt;2)+($V$201&lt;&gt;2)+($AD$201&lt;&gt;2)+($AL$201&lt;&gt;2))&gt;=0.5,1,0))</f>
        <v/>
      </c>
      <c r="AV201" s="16">
        <f>INDEX('Ground truth'!$B$14:$H$20,MATCH($AP$191,'Ground truth'!$A$14:$A$20,0),MATCH($AP$190,'Ground truth'!$B$13:$H$13,0))</f>
        <v/>
      </c>
      <c r="AW201" s="16">
        <f>INDEX('Ground truth'!$B$14:$H$20,MATCH($AP$191,'Ground truth'!$A$14:$A$20,0),MATCH($AP$191,'Ground truth'!$B$13:$H$13,0))</f>
        <v/>
      </c>
      <c r="AX201" s="16">
        <f>INDEX('Ground truth'!$B$14:$H$20,MATCH($AP$191,'Ground truth'!$A$14:$A$20,0),MATCH($AP$192,'Ground truth'!$B$13:$H$13,0))</f>
        <v/>
      </c>
      <c r="AY201" s="16">
        <f>INDEX('Ground truth'!$B$14:$H$20,MATCH($AP$191,'Ground truth'!$A$14:$A$20,0),MATCH($AP$193,'Ground truth'!$B$13:$H$13,0))</f>
        <v/>
      </c>
      <c r="AZ201" s="16">
        <f>INDEX('Ground truth'!$B$14:$H$20,MATCH($AP$191,'Ground truth'!$A$14:$A$20,0),MATCH($AP$194,'Ground truth'!$B$13:$H$13,0))</f>
        <v/>
      </c>
      <c r="BB201" s="19" t="n">
        <v>1.723742122620924</v>
      </c>
      <c r="BC201" s="19">
        <f>LARGE($BB$200:$BB$204,2)</f>
        <v/>
      </c>
    </row>
    <row r="202">
      <c r="A202" s="3" t="inlineStr">
        <is>
          <t>Motor</t>
        </is>
      </c>
      <c r="B202" s="8">
        <f>INDEX($B$190:$H$196,MATCH($AQ$192,$B$189:$H$189,0),MATCH($AQ$190,$B$189:$H$189,0))</f>
        <v/>
      </c>
      <c r="C202" s="8">
        <f>INDEX($B$190:$H$196,MATCH($AQ$192,$B$189:$H$189,0),MATCH($AQ$191,$B$189:$H$189,0))</f>
        <v/>
      </c>
      <c r="D202" s="8">
        <f>INDEX($B$190:$H$196,MATCH($AQ$192,$B$189:$H$189,0),MATCH($AQ$192,$B$189:$H$189,0))</f>
        <v/>
      </c>
      <c r="E202" s="8">
        <f>INDEX($B$190:$H$196,MATCH($AQ$192,$B$189:$H$189,0),MATCH($AQ$193,$B$189:$H$189,0))</f>
        <v/>
      </c>
      <c r="F202" s="8">
        <f>INDEX($B$190:$H$196,MATCH($AQ$192,$B$189:$H$189,0),MATCH($AQ$194,$B$189:$H$189,0))</f>
        <v/>
      </c>
      <c r="J202" s="8">
        <f>INDEX($J$190:$P$196,MATCH($AQ$192,$J$189:$P$189,0),MATCH($AQ$190,$J$189:$P$189,0))</f>
        <v/>
      </c>
      <c r="K202" s="8">
        <f>INDEX($J$190:$P$196,MATCH($AQ$192,$J$189:$P$189,0),MATCH($AQ$191,$J$189:$P$189,0))</f>
        <v/>
      </c>
      <c r="L202" s="8">
        <f>INDEX($J$190:$P$196,MATCH($AQ$192,$J$189:$P$189,0),MATCH($AQ$192,$J$189:$P$189,0))</f>
        <v/>
      </c>
      <c r="M202" s="8">
        <f>INDEX($J$190:$P$196,MATCH($AQ$192,$J$189:$P$189,0),MATCH($AQ$193,$J$189:$P$189,0))</f>
        <v/>
      </c>
      <c r="N202" s="8">
        <f>INDEX($J$190:$P$196,MATCH($AQ$192,$J$189:$P$189,0),MATCH($AQ$194,$J$189:$P$189,0))</f>
        <v/>
      </c>
      <c r="R202" s="8">
        <f>INDEX($R$190:$X$196,MATCH($AQ$192,$R$189:$X$189,0),MATCH($AQ$190,$R$189:$X$189,0))</f>
        <v/>
      </c>
      <c r="S202" s="8">
        <f>INDEX($R$190:$X$196,MATCH($AQ$192,$R$189:$X$189,0),MATCH($AQ$191,$R$189:$X$189,0))</f>
        <v/>
      </c>
      <c r="T202" s="8">
        <f>INDEX($R$190:$X$196,MATCH($AQ$192,$R$189:$X$189,0),MATCH($AQ$192,$R$189:$X$189,0))</f>
        <v/>
      </c>
      <c r="U202" s="8">
        <f>INDEX($R$190:$X$196,MATCH($AQ$192,$R$189:$X$189,0),MATCH($AQ$193,$R$189:$X$189,0))</f>
        <v/>
      </c>
      <c r="V202" s="8">
        <f>INDEX($R$190:$X$196,MATCH($AQ$192,$R$189:$X$189,0),MATCH($AQ$194,$R$189:$X$189,0))</f>
        <v/>
      </c>
      <c r="Z202" s="8">
        <f>INDEX($Z$190:$AF$196,MATCH($AQ$192,$Z$189:$AF$189,0),MATCH($AQ$190,$Z$189:$AF$189,0))</f>
        <v/>
      </c>
      <c r="AA202" s="8">
        <f>INDEX($Z$190:$AF$196,MATCH($AQ$192,$Z$189:$AF$189,0),MATCH($AQ$191,$Z$189:$AF$189,0))</f>
        <v/>
      </c>
      <c r="AB202" s="8">
        <f>INDEX($Z$190:$AF$196,MATCH($AQ$192,$Z$189:$AF$189,0),MATCH($AQ$192,$Z$189:$AF$189,0))</f>
        <v/>
      </c>
      <c r="AC202" s="8">
        <f>INDEX($Z$190:$AF$196,MATCH($AQ$192,$Z$189:$AF$189,0),MATCH($AQ$193,$Z$189:$AF$189,0))</f>
        <v/>
      </c>
      <c r="AD202" s="8">
        <f>INDEX($Z$190:$AF$196,MATCH($AQ$192,$Z$189:$AF$189,0),MATCH($AQ$194,$Z$189:$AF$189,0))</f>
        <v/>
      </c>
      <c r="AH202" s="8">
        <f>INDEX($AH$190:$AN$196,MATCH($AQ$192,$AH$189:$AN$189,0),MATCH($AQ$190,$AH$189:$AN$189,0))</f>
        <v/>
      </c>
      <c r="AI202" s="8">
        <f>INDEX($AH$190:$AN$196,MATCH($AQ$192,$AH$189:$AN$189,0),MATCH($AQ$191,$AH$189:$AN$189,0))</f>
        <v/>
      </c>
      <c r="AJ202" s="8">
        <f>INDEX($AH$190:$AN$196,MATCH($AQ$192,$AH$189:$AN$189,0),MATCH($AQ$192,$AH$189:$AN$189,0))</f>
        <v/>
      </c>
      <c r="AK202" s="8">
        <f>INDEX($AH$190:$AN$196,MATCH($AQ$192,$AH$189:$AN$189,0),MATCH($AQ$193,$AH$189:$AN$189,0))</f>
        <v/>
      </c>
      <c r="AL202" s="8">
        <f>INDEX($AH$190:$AN$196,MATCH($AQ$192,$AH$189:$AN$189,0),MATCH($AQ$194,$AH$189:$AN$189,0))</f>
        <v/>
      </c>
      <c r="AP202" s="8">
        <f>IF(($B$202&lt;&gt;2)+($J$202&lt;&gt;2)+($R$202&lt;&gt;2)+($Z$202&lt;&gt;2)+($AH$202&lt;&gt;2)=0,2,IF((($B$202&lt;&gt;2)*$B$202+($J$202&lt;&gt;2)*$J$202+($R$202&lt;&gt;2)*$R$202+($Z$202&lt;&gt;2)*$Z$202+($AH$202&lt;&gt;2)*$AH$202)/(($B$202&lt;&gt;2)+($J$202&lt;&gt;2)+($R$202&lt;&gt;2)+($Z$202&lt;&gt;2)+($AH$202&lt;&gt;2))&gt;=0.5,1,0))</f>
        <v/>
      </c>
      <c r="AQ202" s="8">
        <f>IF(($C$202&lt;&gt;2)+($K$202&lt;&gt;2)+($S$202&lt;&gt;2)+($AA$202&lt;&gt;2)+($AI$202&lt;&gt;2)=0,2,IF((($C$202&lt;&gt;2)*$C$202+($K$202&lt;&gt;2)*$K$202+($S$202&lt;&gt;2)*$S$202+($AA$202&lt;&gt;2)*$AA$202+($AI$202&lt;&gt;2)*$AI$202)/(($C$202&lt;&gt;2)+($K$202&lt;&gt;2)+($S$202&lt;&gt;2)+($AA$202&lt;&gt;2)+($AI$202&lt;&gt;2))&gt;=0.5,1,0))</f>
        <v/>
      </c>
      <c r="AR202" s="8">
        <f>IF(($D$202&lt;&gt;2)+($L$202&lt;&gt;2)+($T$202&lt;&gt;2)+($AB$202&lt;&gt;2)+($AJ$202&lt;&gt;2)=0,2,IF((($D$202&lt;&gt;2)*$D$202+($L$202&lt;&gt;2)*$L$202+($T$202&lt;&gt;2)*$T$202+($AB$202&lt;&gt;2)*$AB$202+($AJ$202&lt;&gt;2)*$AJ$202)/(($D$202&lt;&gt;2)+($L$202&lt;&gt;2)+($T$202&lt;&gt;2)+($AB$202&lt;&gt;2)+($AJ$202&lt;&gt;2))&gt;=0.5,1,0))</f>
        <v/>
      </c>
      <c r="AS202" s="8">
        <f>IF(($E$202&lt;&gt;2)+($M$202&lt;&gt;2)+($U$202&lt;&gt;2)+($AC$202&lt;&gt;2)+($AK$202&lt;&gt;2)=0,2,IF((($E$202&lt;&gt;2)*$E$202+($M$202&lt;&gt;2)*$M$202+($U$202&lt;&gt;2)*$U$202+($AC$202&lt;&gt;2)*$AC$202+($AK$202&lt;&gt;2)*$AK$202)/(($E$202&lt;&gt;2)+($M$202&lt;&gt;2)+($U$202&lt;&gt;2)+($AC$202&lt;&gt;2)+($AK$202&lt;&gt;2))&gt;=0.5,1,0))</f>
        <v/>
      </c>
      <c r="AT202" s="8">
        <f>IF(($F$202&lt;&gt;2)+($N$202&lt;&gt;2)+($V$202&lt;&gt;2)+($AD$202&lt;&gt;2)+($AL$202&lt;&gt;2)=0,2,IF((($F$202&lt;&gt;2)*$F$202+($N$202&lt;&gt;2)*$N$202+($V$202&lt;&gt;2)*$V$202+($AD$202&lt;&gt;2)*$AD$202+($AL$202&lt;&gt;2)*$AL$202)/(($F$202&lt;&gt;2)+($N$202&lt;&gt;2)+($V$202&lt;&gt;2)+($AD$202&lt;&gt;2)+($AL$202&lt;&gt;2))&gt;=0.5,1,0))</f>
        <v/>
      </c>
      <c r="AV202" s="16">
        <f>INDEX('Ground truth'!$B$14:$H$20,MATCH($AP$192,'Ground truth'!$A$14:$A$20,0),MATCH($AP$190,'Ground truth'!$B$13:$H$13,0))</f>
        <v/>
      </c>
      <c r="AW202" s="16">
        <f>INDEX('Ground truth'!$B$14:$H$20,MATCH($AP$192,'Ground truth'!$A$14:$A$20,0),MATCH($AP$191,'Ground truth'!$B$13:$H$13,0))</f>
        <v/>
      </c>
      <c r="AX202" s="16">
        <f>INDEX('Ground truth'!$B$14:$H$20,MATCH($AP$192,'Ground truth'!$A$14:$A$20,0),MATCH($AP$192,'Ground truth'!$B$13:$H$13,0))</f>
        <v/>
      </c>
      <c r="AY202" s="16">
        <f>INDEX('Ground truth'!$B$14:$H$20,MATCH($AP$192,'Ground truth'!$A$14:$A$20,0),MATCH($AP$193,'Ground truth'!$B$13:$H$13,0))</f>
        <v/>
      </c>
      <c r="AZ202" s="16">
        <f>INDEX('Ground truth'!$B$14:$H$20,MATCH($AP$192,'Ground truth'!$A$14:$A$20,0),MATCH($AP$194,'Ground truth'!$B$13:$H$13,0))</f>
        <v/>
      </c>
      <c r="BB202" s="19" t="n">
        <v>-0.7757128557362142</v>
      </c>
      <c r="BC202" s="19">
        <f>LARGE($BB$200:$BB$204,3)</f>
        <v/>
      </c>
    </row>
    <row r="203">
      <c r="A203" s="3" t="inlineStr">
        <is>
          <t>Battery Holder</t>
        </is>
      </c>
      <c r="B203" s="8">
        <f>INDEX($B$190:$H$196,MATCH($AQ$193,$B$189:$H$189,0),MATCH($AQ$190,$B$189:$H$189,0))</f>
        <v/>
      </c>
      <c r="C203" s="8">
        <f>INDEX($B$190:$H$196,MATCH($AQ$193,$B$189:$H$189,0),MATCH($AQ$191,$B$189:$H$189,0))</f>
        <v/>
      </c>
      <c r="D203" s="8">
        <f>INDEX($B$190:$H$196,MATCH($AQ$193,$B$189:$H$189,0),MATCH($AQ$192,$B$189:$H$189,0))</f>
        <v/>
      </c>
      <c r="E203" s="8">
        <f>INDEX($B$190:$H$196,MATCH($AQ$193,$B$189:$H$189,0),MATCH($AQ$193,$B$189:$H$189,0))</f>
        <v/>
      </c>
      <c r="F203" s="8">
        <f>INDEX($B$190:$H$196,MATCH($AQ$193,$B$189:$H$189,0),MATCH($AQ$194,$B$189:$H$189,0))</f>
        <v/>
      </c>
      <c r="J203" s="8">
        <f>INDEX($J$190:$P$196,MATCH($AQ$193,$J$189:$P$189,0),MATCH($AQ$190,$J$189:$P$189,0))</f>
        <v/>
      </c>
      <c r="K203" s="8">
        <f>INDEX($J$190:$P$196,MATCH($AQ$193,$J$189:$P$189,0),MATCH($AQ$191,$J$189:$P$189,0))</f>
        <v/>
      </c>
      <c r="L203" s="8">
        <f>INDEX($J$190:$P$196,MATCH($AQ$193,$J$189:$P$189,0),MATCH($AQ$192,$J$189:$P$189,0))</f>
        <v/>
      </c>
      <c r="M203" s="8">
        <f>INDEX($J$190:$P$196,MATCH($AQ$193,$J$189:$P$189,0),MATCH($AQ$193,$J$189:$P$189,0))</f>
        <v/>
      </c>
      <c r="N203" s="8">
        <f>INDEX($J$190:$P$196,MATCH($AQ$193,$J$189:$P$189,0),MATCH($AQ$194,$J$189:$P$189,0))</f>
        <v/>
      </c>
      <c r="R203" s="8">
        <f>INDEX($R$190:$X$196,MATCH($AQ$193,$R$189:$X$189,0),MATCH($AQ$190,$R$189:$X$189,0))</f>
        <v/>
      </c>
      <c r="S203" s="8">
        <f>INDEX($R$190:$X$196,MATCH($AQ$193,$R$189:$X$189,0),MATCH($AQ$191,$R$189:$X$189,0))</f>
        <v/>
      </c>
      <c r="T203" s="8">
        <f>INDEX($R$190:$X$196,MATCH($AQ$193,$R$189:$X$189,0),MATCH($AQ$192,$R$189:$X$189,0))</f>
        <v/>
      </c>
      <c r="U203" s="8">
        <f>INDEX($R$190:$X$196,MATCH($AQ$193,$R$189:$X$189,0),MATCH($AQ$193,$R$189:$X$189,0))</f>
        <v/>
      </c>
      <c r="V203" s="8">
        <f>INDEX($R$190:$X$196,MATCH($AQ$193,$R$189:$X$189,0),MATCH($AQ$194,$R$189:$X$189,0))</f>
        <v/>
      </c>
      <c r="Z203" s="8">
        <f>INDEX($Z$190:$AF$196,MATCH($AQ$193,$Z$189:$AF$189,0),MATCH($AQ$190,$Z$189:$AF$189,0))</f>
        <v/>
      </c>
      <c r="AA203" s="8">
        <f>INDEX($Z$190:$AF$196,MATCH($AQ$193,$Z$189:$AF$189,0),MATCH($AQ$191,$Z$189:$AF$189,0))</f>
        <v/>
      </c>
      <c r="AB203" s="8">
        <f>INDEX($Z$190:$AF$196,MATCH($AQ$193,$Z$189:$AF$189,0),MATCH($AQ$192,$Z$189:$AF$189,0))</f>
        <v/>
      </c>
      <c r="AC203" s="8">
        <f>INDEX($Z$190:$AF$196,MATCH($AQ$193,$Z$189:$AF$189,0),MATCH($AQ$193,$Z$189:$AF$189,0))</f>
        <v/>
      </c>
      <c r="AD203" s="8">
        <f>INDEX($Z$190:$AF$196,MATCH($AQ$193,$Z$189:$AF$189,0),MATCH($AQ$194,$Z$189:$AF$189,0))</f>
        <v/>
      </c>
      <c r="AH203" s="8">
        <f>INDEX($AH$190:$AN$196,MATCH($AQ$193,$AH$189:$AN$189,0),MATCH($AQ$190,$AH$189:$AN$189,0))</f>
        <v/>
      </c>
      <c r="AI203" s="8">
        <f>INDEX($AH$190:$AN$196,MATCH($AQ$193,$AH$189:$AN$189,0),MATCH($AQ$191,$AH$189:$AN$189,0))</f>
        <v/>
      </c>
      <c r="AJ203" s="8">
        <f>INDEX($AH$190:$AN$196,MATCH($AQ$193,$AH$189:$AN$189,0),MATCH($AQ$192,$AH$189:$AN$189,0))</f>
        <v/>
      </c>
      <c r="AK203" s="8">
        <f>INDEX($AH$190:$AN$196,MATCH($AQ$193,$AH$189:$AN$189,0),MATCH($AQ$193,$AH$189:$AN$189,0))</f>
        <v/>
      </c>
      <c r="AL203" s="8">
        <f>INDEX($AH$190:$AN$196,MATCH($AQ$193,$AH$189:$AN$189,0),MATCH($AQ$194,$AH$189:$AN$189,0))</f>
        <v/>
      </c>
      <c r="AP203" s="8">
        <f>IF(($B$203&lt;&gt;2)+($J$203&lt;&gt;2)+($R$203&lt;&gt;2)+($Z$203&lt;&gt;2)+($AH$203&lt;&gt;2)=0,2,IF((($B$203&lt;&gt;2)*$B$203+($J$203&lt;&gt;2)*$J$203+($R$203&lt;&gt;2)*$R$203+($Z$203&lt;&gt;2)*$Z$203+($AH$203&lt;&gt;2)*$AH$203)/(($B$203&lt;&gt;2)+($J$203&lt;&gt;2)+($R$203&lt;&gt;2)+($Z$203&lt;&gt;2)+($AH$203&lt;&gt;2))&gt;=0.5,1,0))</f>
        <v/>
      </c>
      <c r="AQ203" s="8">
        <f>IF(($C$203&lt;&gt;2)+($K$203&lt;&gt;2)+($S$203&lt;&gt;2)+($AA$203&lt;&gt;2)+($AI$203&lt;&gt;2)=0,2,IF((($C$203&lt;&gt;2)*$C$203+($K$203&lt;&gt;2)*$K$203+($S$203&lt;&gt;2)*$S$203+($AA$203&lt;&gt;2)*$AA$203+($AI$203&lt;&gt;2)*$AI$203)/(($C$203&lt;&gt;2)+($K$203&lt;&gt;2)+($S$203&lt;&gt;2)+($AA$203&lt;&gt;2)+($AI$203&lt;&gt;2))&gt;=0.5,1,0))</f>
        <v/>
      </c>
      <c r="AR203" s="8">
        <f>IF(($D$203&lt;&gt;2)+($L$203&lt;&gt;2)+($T$203&lt;&gt;2)+($AB$203&lt;&gt;2)+($AJ$203&lt;&gt;2)=0,2,IF((($D$203&lt;&gt;2)*$D$203+($L$203&lt;&gt;2)*$L$203+($T$203&lt;&gt;2)*$T$203+($AB$203&lt;&gt;2)*$AB$203+($AJ$203&lt;&gt;2)*$AJ$203)/(($D$203&lt;&gt;2)+($L$203&lt;&gt;2)+($T$203&lt;&gt;2)+($AB$203&lt;&gt;2)+($AJ$203&lt;&gt;2))&gt;=0.5,1,0))</f>
        <v/>
      </c>
      <c r="AS203" s="8">
        <f>IF(($E$203&lt;&gt;2)+($M$203&lt;&gt;2)+($U$203&lt;&gt;2)+($AC$203&lt;&gt;2)+($AK$203&lt;&gt;2)=0,2,IF((($E$203&lt;&gt;2)*$E$203+($M$203&lt;&gt;2)*$M$203+($U$203&lt;&gt;2)*$U$203+($AC$203&lt;&gt;2)*$AC$203+($AK$203&lt;&gt;2)*$AK$203)/(($E$203&lt;&gt;2)+($M$203&lt;&gt;2)+($U$203&lt;&gt;2)+($AC$203&lt;&gt;2)+($AK$203&lt;&gt;2))&gt;=0.5,1,0))</f>
        <v/>
      </c>
      <c r="AT203" s="8">
        <f>IF(($F$203&lt;&gt;2)+($N$203&lt;&gt;2)+($V$203&lt;&gt;2)+($AD$203&lt;&gt;2)+($AL$203&lt;&gt;2)=0,2,IF((($F$203&lt;&gt;2)*$F$203+($N$203&lt;&gt;2)*$N$203+($V$203&lt;&gt;2)*$V$203+($AD$203&lt;&gt;2)*$AD$203+($AL$203&lt;&gt;2)*$AL$203)/(($F$203&lt;&gt;2)+($N$203&lt;&gt;2)+($V$203&lt;&gt;2)+($AD$203&lt;&gt;2)+($AL$203&lt;&gt;2))&gt;=0.5,1,0))</f>
        <v/>
      </c>
      <c r="AV203" s="16">
        <f>INDEX('Ground truth'!$B$14:$H$20,MATCH($AP$193,'Ground truth'!$A$14:$A$20,0),MATCH($AP$190,'Ground truth'!$B$13:$H$13,0))</f>
        <v/>
      </c>
      <c r="AW203" s="16">
        <f>INDEX('Ground truth'!$B$14:$H$20,MATCH($AP$193,'Ground truth'!$A$14:$A$20,0),MATCH($AP$191,'Ground truth'!$B$13:$H$13,0))</f>
        <v/>
      </c>
      <c r="AX203" s="16">
        <f>INDEX('Ground truth'!$B$14:$H$20,MATCH($AP$193,'Ground truth'!$A$14:$A$20,0),MATCH($AP$192,'Ground truth'!$B$13:$H$13,0))</f>
        <v/>
      </c>
      <c r="AY203" s="16">
        <f>INDEX('Ground truth'!$B$14:$H$20,MATCH($AP$193,'Ground truth'!$A$14:$A$20,0),MATCH($AP$193,'Ground truth'!$B$13:$H$13,0))</f>
        <v/>
      </c>
      <c r="AZ203" s="16">
        <f>INDEX('Ground truth'!$B$14:$H$20,MATCH($AP$193,'Ground truth'!$A$14:$A$20,0),MATCH($AP$194,'Ground truth'!$B$13:$H$13,0))</f>
        <v/>
      </c>
      <c r="BB203" s="19" t="n">
        <v>0.4107842569219992</v>
      </c>
      <c r="BC203" s="19">
        <f>LARGE($BB$200:$BB$204,4)</f>
        <v/>
      </c>
    </row>
    <row r="204">
      <c r="A204" s="3" t="inlineStr">
        <is>
          <t>Housing</t>
        </is>
      </c>
      <c r="B204" s="8">
        <f>INDEX($B$190:$H$196,MATCH($AQ$194,$B$189:$H$189,0),MATCH($AQ$190,$B$189:$H$189,0))</f>
        <v/>
      </c>
      <c r="C204" s="8">
        <f>INDEX($B$190:$H$196,MATCH($AQ$194,$B$189:$H$189,0),MATCH($AQ$191,$B$189:$H$189,0))</f>
        <v/>
      </c>
      <c r="D204" s="8">
        <f>INDEX($B$190:$H$196,MATCH($AQ$194,$B$189:$H$189,0),MATCH($AQ$192,$B$189:$H$189,0))</f>
        <v/>
      </c>
      <c r="E204" s="8">
        <f>INDEX($B$190:$H$196,MATCH($AQ$194,$B$189:$H$189,0),MATCH($AQ$193,$B$189:$H$189,0))</f>
        <v/>
      </c>
      <c r="F204" s="8">
        <f>INDEX($B$190:$H$196,MATCH($AQ$194,$B$189:$H$189,0),MATCH($AQ$194,$B$189:$H$189,0))</f>
        <v/>
      </c>
      <c r="J204" s="8">
        <f>INDEX($J$190:$P$196,MATCH($AQ$194,$J$189:$P$189,0),MATCH($AQ$190,$J$189:$P$189,0))</f>
        <v/>
      </c>
      <c r="K204" s="8">
        <f>INDEX($J$190:$P$196,MATCH($AQ$194,$J$189:$P$189,0),MATCH($AQ$191,$J$189:$P$189,0))</f>
        <v/>
      </c>
      <c r="L204" s="8">
        <f>INDEX($J$190:$P$196,MATCH($AQ$194,$J$189:$P$189,0),MATCH($AQ$192,$J$189:$P$189,0))</f>
        <v/>
      </c>
      <c r="M204" s="8">
        <f>INDEX($J$190:$P$196,MATCH($AQ$194,$J$189:$P$189,0),MATCH($AQ$193,$J$189:$P$189,0))</f>
        <v/>
      </c>
      <c r="N204" s="8">
        <f>INDEX($J$190:$P$196,MATCH($AQ$194,$J$189:$P$189,0),MATCH($AQ$194,$J$189:$P$189,0))</f>
        <v/>
      </c>
      <c r="R204" s="8">
        <f>INDEX($R$190:$X$196,MATCH($AQ$194,$R$189:$X$189,0),MATCH($AQ$190,$R$189:$X$189,0))</f>
        <v/>
      </c>
      <c r="S204" s="8">
        <f>INDEX($R$190:$X$196,MATCH($AQ$194,$R$189:$X$189,0),MATCH($AQ$191,$R$189:$X$189,0))</f>
        <v/>
      </c>
      <c r="T204" s="8">
        <f>INDEX($R$190:$X$196,MATCH($AQ$194,$R$189:$X$189,0),MATCH($AQ$192,$R$189:$X$189,0))</f>
        <v/>
      </c>
      <c r="U204" s="8">
        <f>INDEX($R$190:$X$196,MATCH($AQ$194,$R$189:$X$189,0),MATCH($AQ$193,$R$189:$X$189,0))</f>
        <v/>
      </c>
      <c r="V204" s="8">
        <f>INDEX($R$190:$X$196,MATCH($AQ$194,$R$189:$X$189,0),MATCH($AQ$194,$R$189:$X$189,0))</f>
        <v/>
      </c>
      <c r="Z204" s="8">
        <f>INDEX($Z$190:$AF$196,MATCH($AQ$194,$Z$189:$AF$189,0),MATCH($AQ$190,$Z$189:$AF$189,0))</f>
        <v/>
      </c>
      <c r="AA204" s="8">
        <f>INDEX($Z$190:$AF$196,MATCH($AQ$194,$Z$189:$AF$189,0),MATCH($AQ$191,$Z$189:$AF$189,0))</f>
        <v/>
      </c>
      <c r="AB204" s="8">
        <f>INDEX($Z$190:$AF$196,MATCH($AQ$194,$Z$189:$AF$189,0),MATCH($AQ$192,$Z$189:$AF$189,0))</f>
        <v/>
      </c>
      <c r="AC204" s="8">
        <f>INDEX($Z$190:$AF$196,MATCH($AQ$194,$Z$189:$AF$189,0),MATCH($AQ$193,$Z$189:$AF$189,0))</f>
        <v/>
      </c>
      <c r="AD204" s="8">
        <f>INDEX($Z$190:$AF$196,MATCH($AQ$194,$Z$189:$AF$189,0),MATCH($AQ$194,$Z$189:$AF$189,0))</f>
        <v/>
      </c>
      <c r="AH204" s="8">
        <f>INDEX($AH$190:$AN$196,MATCH($AQ$194,$AH$189:$AN$189,0),MATCH($AQ$190,$AH$189:$AN$189,0))</f>
        <v/>
      </c>
      <c r="AI204" s="8">
        <f>INDEX($AH$190:$AN$196,MATCH($AQ$194,$AH$189:$AN$189,0),MATCH($AQ$191,$AH$189:$AN$189,0))</f>
        <v/>
      </c>
      <c r="AJ204" s="8">
        <f>INDEX($AH$190:$AN$196,MATCH($AQ$194,$AH$189:$AN$189,0),MATCH($AQ$192,$AH$189:$AN$189,0))</f>
        <v/>
      </c>
      <c r="AK204" s="8">
        <f>INDEX($AH$190:$AN$196,MATCH($AQ$194,$AH$189:$AN$189,0),MATCH($AQ$193,$AH$189:$AN$189,0))</f>
        <v/>
      </c>
      <c r="AL204" s="8">
        <f>INDEX($AH$190:$AN$196,MATCH($AQ$194,$AH$189:$AN$189,0),MATCH($AQ$194,$AH$189:$AN$189,0))</f>
        <v/>
      </c>
      <c r="AP204" s="8">
        <f>IF(($B$204&lt;&gt;2)+($J$204&lt;&gt;2)+($R$204&lt;&gt;2)+($Z$204&lt;&gt;2)+($AH$204&lt;&gt;2)=0,2,IF((($B$204&lt;&gt;2)*$B$204+($J$204&lt;&gt;2)*$J$204+($R$204&lt;&gt;2)*$R$204+($Z$204&lt;&gt;2)*$Z$204+($AH$204&lt;&gt;2)*$AH$204)/(($B$204&lt;&gt;2)+($J$204&lt;&gt;2)+($R$204&lt;&gt;2)+($Z$204&lt;&gt;2)+($AH$204&lt;&gt;2))&gt;=0.5,1,0))</f>
        <v/>
      </c>
      <c r="AQ204" s="8">
        <f>IF(($C$204&lt;&gt;2)+($K$204&lt;&gt;2)+($S$204&lt;&gt;2)+($AA$204&lt;&gt;2)+($AI$204&lt;&gt;2)=0,2,IF((($C$204&lt;&gt;2)*$C$204+($K$204&lt;&gt;2)*$K$204+($S$204&lt;&gt;2)*$S$204+($AA$204&lt;&gt;2)*$AA$204+($AI$204&lt;&gt;2)*$AI$204)/(($C$204&lt;&gt;2)+($K$204&lt;&gt;2)+($S$204&lt;&gt;2)+($AA$204&lt;&gt;2)+($AI$204&lt;&gt;2))&gt;=0.5,1,0))</f>
        <v/>
      </c>
      <c r="AR204" s="8">
        <f>IF(($D$204&lt;&gt;2)+($L$204&lt;&gt;2)+($T$204&lt;&gt;2)+($AB$204&lt;&gt;2)+($AJ$204&lt;&gt;2)=0,2,IF((($D$204&lt;&gt;2)*$D$204+($L$204&lt;&gt;2)*$L$204+($T$204&lt;&gt;2)*$T$204+($AB$204&lt;&gt;2)*$AB$204+($AJ$204&lt;&gt;2)*$AJ$204)/(($D$204&lt;&gt;2)+($L$204&lt;&gt;2)+($T$204&lt;&gt;2)+($AB$204&lt;&gt;2)+($AJ$204&lt;&gt;2))&gt;=0.5,1,0))</f>
        <v/>
      </c>
      <c r="AS204" s="8">
        <f>IF(($E$204&lt;&gt;2)+($M$204&lt;&gt;2)+($U$204&lt;&gt;2)+($AC$204&lt;&gt;2)+($AK$204&lt;&gt;2)=0,2,IF((($E$204&lt;&gt;2)*$E$204+($M$204&lt;&gt;2)*$M$204+($U$204&lt;&gt;2)*$U$204+($AC$204&lt;&gt;2)*$AC$204+($AK$204&lt;&gt;2)*$AK$204)/(($E$204&lt;&gt;2)+($M$204&lt;&gt;2)+($U$204&lt;&gt;2)+($AC$204&lt;&gt;2)+($AK$204&lt;&gt;2))&gt;=0.5,1,0))</f>
        <v/>
      </c>
      <c r="AT204" s="8">
        <f>IF(($F$204&lt;&gt;2)+($N$204&lt;&gt;2)+($V$204&lt;&gt;2)+($AD$204&lt;&gt;2)+($AL$204&lt;&gt;2)=0,2,IF((($F$204&lt;&gt;2)*$F$204+($N$204&lt;&gt;2)*$N$204+($V$204&lt;&gt;2)*$V$204+($AD$204&lt;&gt;2)*$AD$204+($AL$204&lt;&gt;2)*$AL$204)/(($F$204&lt;&gt;2)+($N$204&lt;&gt;2)+($V$204&lt;&gt;2)+($AD$204&lt;&gt;2)+($AL$204&lt;&gt;2))&gt;=0.5,1,0))</f>
        <v/>
      </c>
      <c r="AV204" s="16">
        <f>INDEX('Ground truth'!$B$14:$H$20,MATCH($AP$194,'Ground truth'!$A$14:$A$20,0),MATCH($AP$190,'Ground truth'!$B$13:$H$13,0))</f>
        <v/>
      </c>
      <c r="AW204" s="16">
        <f>INDEX('Ground truth'!$B$14:$H$20,MATCH($AP$194,'Ground truth'!$A$14:$A$20,0),MATCH($AP$191,'Ground truth'!$B$13:$H$13,0))</f>
        <v/>
      </c>
      <c r="AX204" s="16">
        <f>INDEX('Ground truth'!$B$14:$H$20,MATCH($AP$194,'Ground truth'!$A$14:$A$20,0),MATCH($AP$192,'Ground truth'!$B$13:$H$13,0))</f>
        <v/>
      </c>
      <c r="AY204" s="16">
        <f>INDEX('Ground truth'!$B$14:$H$20,MATCH($AP$194,'Ground truth'!$A$14:$A$20,0),MATCH($AP$193,'Ground truth'!$B$13:$H$13,0))</f>
        <v/>
      </c>
      <c r="AZ204" s="16">
        <f>INDEX('Ground truth'!$B$14:$H$20,MATCH($AP$194,'Ground truth'!$A$14:$A$20,0),MATCH($AP$194,'Ground truth'!$B$13:$H$13,0))</f>
        <v/>
      </c>
      <c r="BB204" s="19" t="n">
        <v>1.303509358432924e-48</v>
      </c>
      <c r="BC204" s="19">
        <f>LARGE($BB$200:$BB$204,5)</f>
        <v/>
      </c>
    </row>
    <row r="206">
      <c r="A206" s="17" t="inlineStr">
        <is>
          <t>metrics — confident-only (unsure excluded from denominators)</t>
        </is>
      </c>
      <c r="B206" s="10" t="inlineStr">
        <is>
          <t>run 1</t>
        </is>
      </c>
      <c r="C206" s="10" t="inlineStr">
        <is>
          <t>run 2</t>
        </is>
      </c>
      <c r="D206" s="10" t="inlineStr">
        <is>
          <t>run 3</t>
        </is>
      </c>
      <c r="E206" s="10" t="inlineStr">
        <is>
          <t>run 4</t>
        </is>
      </c>
      <c r="F206" s="10" t="inlineStr">
        <is>
          <t>run 5</t>
        </is>
      </c>
      <c r="G206" s="10" t="inlineStr">
        <is>
          <t>avg-matrix</t>
        </is>
      </c>
      <c r="H206" s="10" t="inlineStr">
        <is>
          <t>mean</t>
        </is>
      </c>
      <c r="I206" s="10" t="inlineStr">
        <is>
          <t>std (pop.)</t>
        </is>
      </c>
      <c r="J206" s="17" t="inlineStr">
        <is>
          <t>notes</t>
        </is>
      </c>
    </row>
    <row r="207">
      <c r="A207" s="7" t="inlineStr">
        <is>
          <t>TP</t>
        </is>
      </c>
      <c r="B207" s="7">
        <f>SUMPRODUCT(($B$200:$F$204=1)*($AV$200:$AZ$204=1))</f>
        <v/>
      </c>
      <c r="C207" s="7">
        <f>SUMPRODUCT(($J$200:$N$204=1)*($AV$200:$AZ$204=1))</f>
        <v/>
      </c>
      <c r="D207" s="7">
        <f>SUMPRODUCT(($R$200:$V$204=1)*($AV$200:$AZ$204=1))</f>
        <v/>
      </c>
      <c r="E207" s="7">
        <f>SUMPRODUCT(($Z$200:$AD$204=1)*($AV$200:$AZ$204=1))</f>
        <v/>
      </c>
      <c r="F207" s="7">
        <f>SUMPRODUCT(($AH$200:$AL$204=1)*($AV$200:$AZ$204=1))</f>
        <v/>
      </c>
      <c r="G207" s="7">
        <f>SUMPRODUCT(($AP$200:$AT$204=1)*($AV$200:$AZ$204=1))</f>
        <v/>
      </c>
      <c r="H207" s="12">
        <f>AVERAGE($B$207:$F$207)</f>
        <v/>
      </c>
      <c r="I207" s="12">
        <f>STDEV.P($B$207:$F$207)</f>
        <v/>
      </c>
    </row>
    <row r="208">
      <c r="A208" s="7" t="inlineStr">
        <is>
          <t>TN</t>
        </is>
      </c>
      <c r="B208" s="7">
        <f>SUMPRODUCT(($B$200:$F$204=0)*($AV$200:$AZ$204=0))</f>
        <v/>
      </c>
      <c r="C208" s="7">
        <f>SUMPRODUCT(($J$200:$N$204=0)*($AV$200:$AZ$204=0))</f>
        <v/>
      </c>
      <c r="D208" s="7">
        <f>SUMPRODUCT(($R$200:$V$204=0)*($AV$200:$AZ$204=0))</f>
        <v/>
      </c>
      <c r="E208" s="7">
        <f>SUMPRODUCT(($Z$200:$AD$204=0)*($AV$200:$AZ$204=0))</f>
        <v/>
      </c>
      <c r="F208" s="7">
        <f>SUMPRODUCT(($AH$200:$AL$204=0)*($AV$200:$AZ$204=0))</f>
        <v/>
      </c>
      <c r="G208" s="7">
        <f>SUMPRODUCT(($AP$200:$AT$204=0)*($AV$200:$AZ$204=0))</f>
        <v/>
      </c>
      <c r="H208" s="12">
        <f>AVERAGE($B$208:$F$208)</f>
        <v/>
      </c>
      <c r="I208" s="12">
        <f>STDEV.P($B$208:$F$208)</f>
        <v/>
      </c>
    </row>
    <row r="209">
      <c r="A209" s="7" t="inlineStr">
        <is>
          <t>FP</t>
        </is>
      </c>
      <c r="B209" s="7">
        <f>SUMPRODUCT(($B$200:$F$204=1)*($AV$200:$AZ$204=0))</f>
        <v/>
      </c>
      <c r="C209" s="7">
        <f>SUMPRODUCT(($J$200:$N$204=1)*($AV$200:$AZ$204=0))</f>
        <v/>
      </c>
      <c r="D209" s="7">
        <f>SUMPRODUCT(($R$200:$V$204=1)*($AV$200:$AZ$204=0))</f>
        <v/>
      </c>
      <c r="E209" s="7">
        <f>SUMPRODUCT(($Z$200:$AD$204=1)*($AV$200:$AZ$204=0))</f>
        <v/>
      </c>
      <c r="F209" s="7">
        <f>SUMPRODUCT(($AH$200:$AL$204=1)*($AV$200:$AZ$204=0))</f>
        <v/>
      </c>
      <c r="G209" s="7">
        <f>SUMPRODUCT(($AP$200:$AT$204=1)*($AV$200:$AZ$204=0))</f>
        <v/>
      </c>
      <c r="H209" s="12">
        <f>AVERAGE($B$209:$F$209)</f>
        <v/>
      </c>
      <c r="I209" s="12">
        <f>STDEV.P($B$209:$F$209)</f>
        <v/>
      </c>
    </row>
    <row r="210">
      <c r="A210" s="7" t="inlineStr">
        <is>
          <t>FN</t>
        </is>
      </c>
      <c r="B210" s="7">
        <f>SUMPRODUCT(($B$200:$F$204=0)*($AV$200:$AZ$204=1))</f>
        <v/>
      </c>
      <c r="C210" s="7">
        <f>SUMPRODUCT(($J$200:$N$204=0)*($AV$200:$AZ$204=1))</f>
        <v/>
      </c>
      <c r="D210" s="7">
        <f>SUMPRODUCT(($R$200:$V$204=0)*($AV$200:$AZ$204=1))</f>
        <v/>
      </c>
      <c r="E210" s="7">
        <f>SUMPRODUCT(($Z$200:$AD$204=0)*($AV$200:$AZ$204=1))</f>
        <v/>
      </c>
      <c r="F210" s="7">
        <f>SUMPRODUCT(($AH$200:$AL$204=0)*($AV$200:$AZ$204=1))</f>
        <v/>
      </c>
      <c r="G210" s="7">
        <f>SUMPRODUCT(($AP$200:$AT$204=0)*($AV$200:$AZ$204=1))</f>
        <v/>
      </c>
      <c r="H210" s="12">
        <f>AVERAGE($B$210:$F$210)</f>
        <v/>
      </c>
      <c r="I210" s="12">
        <f>STDEV.P($B$210:$F$210)</f>
        <v/>
      </c>
    </row>
    <row r="211">
      <c r="A211" s="4" t="inlineStr">
        <is>
          <t>Precision</t>
        </is>
      </c>
      <c r="B211" s="12">
        <f>IFERROR($B$207/($B$207+$B$209),0)</f>
        <v/>
      </c>
      <c r="C211" s="12">
        <f>IFERROR($C$207/($C$207+$C$209),0)</f>
        <v/>
      </c>
      <c r="D211" s="12">
        <f>IFERROR($D$207/($D$207+$D$209),0)</f>
        <v/>
      </c>
      <c r="E211" s="12">
        <f>IFERROR($E$207/($E$207+$E$209),0)</f>
        <v/>
      </c>
      <c r="F211" s="12">
        <f>IFERROR($F$207/($F$207+$F$209),0)</f>
        <v/>
      </c>
      <c r="G211" s="12">
        <f>IFERROR($G$207/($G$207+$G$209),0)</f>
        <v/>
      </c>
      <c r="H211" s="18">
        <f>AVERAGE($B$211:$F$211)</f>
        <v/>
      </c>
      <c r="I211" s="18">
        <f>STDEV.P($B$211:$F$211)</f>
        <v/>
      </c>
    </row>
    <row r="212">
      <c r="A212" s="4" t="inlineStr">
        <is>
          <t>Recall</t>
        </is>
      </c>
      <c r="B212" s="12">
        <f>IFERROR($B$207/($B$207+$B$210),0)</f>
        <v/>
      </c>
      <c r="C212" s="12">
        <f>IFERROR($C$207/($C$207+$C$210),0)</f>
        <v/>
      </c>
      <c r="D212" s="12">
        <f>IFERROR($D$207/($D$207+$D$210),0)</f>
        <v/>
      </c>
      <c r="E212" s="12">
        <f>IFERROR($E$207/($E$207+$E$210),0)</f>
        <v/>
      </c>
      <c r="F212" s="12">
        <f>IFERROR($F$207/($F$207+$F$210),0)</f>
        <v/>
      </c>
      <c r="G212" s="12">
        <f>IFERROR($G$207/($G$207+$G$210),0)</f>
        <v/>
      </c>
      <c r="H212" s="18">
        <f>AVERAGE($B$212:$F$212)</f>
        <v/>
      </c>
      <c r="I212" s="18">
        <f>STDEV.P($B$212:$F$212)</f>
        <v/>
      </c>
    </row>
    <row r="213">
      <c r="A213" s="4" t="inlineStr">
        <is>
          <t>F1</t>
        </is>
      </c>
      <c r="B213" s="12">
        <f>IFERROR(2*$B$211*$B$212/($B$211+$B$212),0)</f>
        <v/>
      </c>
      <c r="C213" s="12">
        <f>IFERROR(2*$C$211*$C$212/($C$211+$C$212),0)</f>
        <v/>
      </c>
      <c r="D213" s="12">
        <f>IFERROR(2*$D$211*$D$212/($D$211+$D$212),0)</f>
        <v/>
      </c>
      <c r="E213" s="12">
        <f>IFERROR(2*$E$211*$E$212/($E$211+$E$212),0)</f>
        <v/>
      </c>
      <c r="F213" s="12">
        <f>IFERROR(2*$F$211*$F$212/($F$211+$F$212),0)</f>
        <v/>
      </c>
      <c r="G213" s="12">
        <f>IFERROR(2*$G$211*$G$212/($G$211+$G$212),0)</f>
        <v/>
      </c>
      <c r="H213" s="18">
        <f>AVERAGE($B$213:$F$213)</f>
        <v/>
      </c>
      <c r="I213" s="18">
        <f>STDEV.P($B$213:$F$213)</f>
        <v/>
      </c>
    </row>
    <row r="214">
      <c r="A214" s="4" t="inlineStr">
        <is>
          <t>Accuracy</t>
        </is>
      </c>
      <c r="B214" s="12">
        <f>IFERROR(($B$207+$B$208)/($B$207+$B$208+$B$209+$B$210),0)</f>
        <v/>
      </c>
      <c r="C214" s="12">
        <f>IFERROR(($C$207+$C$208)/($C$207+$C$208+$C$209+$C$210),0)</f>
        <v/>
      </c>
      <c r="D214" s="12">
        <f>IFERROR(($D$207+$D$208)/($D$207+$D$208+$D$209+$D$210),0)</f>
        <v/>
      </c>
      <c r="E214" s="12">
        <f>IFERROR(($E$207+$E$208)/($E$207+$E$208+$E$209+$E$210),0)</f>
        <v/>
      </c>
      <c r="F214" s="12">
        <f>IFERROR(($F$207+$F$208)/($F$207+$F$208+$F$209+$F$210),0)</f>
        <v/>
      </c>
      <c r="G214" s="12">
        <f>IFERROR(($G$207+$G$208)/($G$207+$G$208+$G$209+$G$210),0)</f>
        <v/>
      </c>
      <c r="H214" s="18">
        <f>AVERAGE($B$214:$F$214)</f>
        <v/>
      </c>
      <c r="I214" s="18">
        <f>STDEV.P($B$214:$F$214)</f>
        <v/>
      </c>
    </row>
    <row r="215">
      <c r="A215" s="4" t="inlineStr">
        <is>
          <t>Edit distance</t>
        </is>
      </c>
      <c r="B215" s="12">
        <f>SUMPRODUCT(ABS($AV$200:$AZ$204-$B$200:$F$204))</f>
        <v/>
      </c>
      <c r="C215" s="12">
        <f>SUMPRODUCT(ABS($AV$200:$AZ$204-$J$200:$N$204))</f>
        <v/>
      </c>
      <c r="D215" s="12">
        <f>SUMPRODUCT(ABS($AV$200:$AZ$204-$R$200:$V$204))</f>
        <v/>
      </c>
      <c r="E215" s="12">
        <f>SUMPRODUCT(ABS($AV$200:$AZ$204-$Z$200:$AD$204))</f>
        <v/>
      </c>
      <c r="F215" s="12">
        <f>SUMPRODUCT(ABS($AV$200:$AZ$204-$AH$200:$AL$204))</f>
        <v/>
      </c>
      <c r="G215" s="12">
        <f>SUMPRODUCT(ABS($AV$200:$AZ$204-$AP$200:$AT$204))</f>
        <v/>
      </c>
      <c r="H215" s="18">
        <f>AVERAGE($B$215:$F$215)</f>
        <v/>
      </c>
      <c r="I215" s="18">
        <f>STDEV.P($B$215:$F$215)</f>
        <v/>
      </c>
    </row>
    <row r="216">
      <c r="A216" s="4" t="inlineStr">
        <is>
          <t>Spectral distance</t>
        </is>
      </c>
      <c r="B216" s="12">
        <f>SQRT(SUMPRODUCT(($BC$200:$BC$204-$B$225:$B$229)^2))</f>
        <v/>
      </c>
      <c r="C216" s="12">
        <f>SQRT(SUMPRODUCT(($BC$200:$BC$204-$C$225:$C$229)^2))</f>
        <v/>
      </c>
      <c r="D216" s="12">
        <f>SQRT(SUMPRODUCT(($BC$200:$BC$204-$D$225:$D$229)^2))</f>
        <v/>
      </c>
      <c r="E216" s="12">
        <f>SQRT(SUMPRODUCT(($BC$200:$BC$204-$E$225:$E$229)^2))</f>
        <v/>
      </c>
      <c r="F216" s="12">
        <f>SQRT(SUMPRODUCT(($BC$200:$BC$204-$F$225:$F$229)^2))</f>
        <v/>
      </c>
      <c r="G216" s="12">
        <f>SQRT(SUMPRODUCT(($BC$200:$BC$204-$G$225:$G$229)^2))</f>
        <v/>
      </c>
      <c r="H216" s="18">
        <f>AVERAGE($B$216:$F$216)</f>
        <v/>
      </c>
      <c r="I216" s="18">
        <f>STDEV.P($B$216:$F$216)</f>
        <v/>
      </c>
    </row>
    <row r="217">
      <c r="A217" s="4" t="inlineStr">
        <is>
          <t>Unsure cells</t>
        </is>
      </c>
      <c r="B217" s="7">
        <f>COUNTIF($B$200:$F$204,2)</f>
        <v/>
      </c>
      <c r="C217" s="7">
        <f>COUNTIF($J$200:$N$204,2)</f>
        <v/>
      </c>
      <c r="D217" s="7">
        <f>COUNTIF($R$200:$V$204,2)</f>
        <v/>
      </c>
      <c r="E217" s="7">
        <f>COUNTIF($Z$200:$AD$204,2)</f>
        <v/>
      </c>
      <c r="F217" s="7">
        <f>COUNTIF($AH$200:$AL$204,2)</f>
        <v/>
      </c>
      <c r="G217" s="7">
        <f>COUNTIF($AP$200:$AT$204,2)</f>
        <v/>
      </c>
      <c r="H217" s="12">
        <f>AVERAGE($B$217:$F$217)</f>
        <v/>
      </c>
      <c r="I217" s="12">
        <f>STDEV.P($B$217:$F$217)</f>
        <v/>
      </c>
    </row>
    <row r="218">
      <c r="A218" s="3" t="inlineStr">
        <is>
          <t>eigenvalues (real part, numpy order; pasted)</t>
        </is>
      </c>
    </row>
    <row r="219">
      <c r="A219" s="3" t="inlineStr">
        <is>
          <t xml:space="preserve">  λ1</t>
        </is>
      </c>
      <c r="B219" s="19" t="n">
        <v>4.323404276086484</v>
      </c>
      <c r="C219" s="19" t="n">
        <v>4.645751311064586</v>
      </c>
      <c r="D219" s="19" t="n">
        <v>4.645751311064586</v>
      </c>
      <c r="E219" s="19" t="n">
        <v>4.645751311064586</v>
      </c>
      <c r="F219" s="19" t="n">
        <v>4.645751311064586</v>
      </c>
      <c r="G219" s="19" t="n">
        <v>4.645751311064586</v>
      </c>
    </row>
    <row r="220">
      <c r="A220" s="3" t="inlineStr">
        <is>
          <t xml:space="preserve">  λ2</t>
        </is>
      </c>
      <c r="B220" s="19" t="n">
        <v>1.357926367518498</v>
      </c>
      <c r="C220" s="19" t="n">
        <v>0.9999999999999991</v>
      </c>
      <c r="D220" s="19" t="n">
        <v>0.9999999999999991</v>
      </c>
      <c r="E220" s="19" t="n">
        <v>0.9999999999999991</v>
      </c>
      <c r="F220" s="19" t="n">
        <v>0.9999999999999991</v>
      </c>
      <c r="G220" s="19" t="n">
        <v>0.9999999999999991</v>
      </c>
    </row>
    <row r="221">
      <c r="A221" s="3" t="inlineStr">
        <is>
          <t xml:space="preserve">  λ3</t>
        </is>
      </c>
      <c r="B221" s="19" t="n">
        <v>-9.262983469626087e-17</v>
      </c>
      <c r="C221" s="19" t="n">
        <v>-0.6457513110645904</v>
      </c>
      <c r="D221" s="19" t="n">
        <v>-0.6457513110645904</v>
      </c>
      <c r="E221" s="19" t="n">
        <v>-0.6457513110645904</v>
      </c>
      <c r="F221" s="19" t="n">
        <v>-0.6457513110645904</v>
      </c>
      <c r="G221" s="19" t="n">
        <v>-0.6457513110645904</v>
      </c>
    </row>
    <row r="222">
      <c r="A222" s="3" t="inlineStr">
        <is>
          <t xml:space="preserve">  λ4</t>
        </is>
      </c>
      <c r="B222" s="19" t="n">
        <v>-0.6813306436049774</v>
      </c>
      <c r="C222" s="19" t="n">
        <v>0</v>
      </c>
      <c r="D222" s="19" t="n">
        <v>0</v>
      </c>
      <c r="E222" s="19" t="n">
        <v>0</v>
      </c>
      <c r="F222" s="19" t="n">
        <v>0</v>
      </c>
      <c r="G222" s="19" t="n">
        <v>0</v>
      </c>
    </row>
    <row r="223">
      <c r="A223" s="3" t="inlineStr">
        <is>
          <t xml:space="preserve">  λ5</t>
        </is>
      </c>
      <c r="B223" s="19" t="n">
        <v>0</v>
      </c>
      <c r="C223" s="19" t="n">
        <v>0</v>
      </c>
      <c r="D223" s="19" t="n">
        <v>0</v>
      </c>
      <c r="E223" s="19" t="n">
        <v>0</v>
      </c>
      <c r="F223" s="19" t="n">
        <v>0</v>
      </c>
      <c r="G223" s="19" t="n">
        <v>0</v>
      </c>
    </row>
    <row r="224">
      <c r="A224" s="3" t="inlineStr">
        <is>
          <t>eigenvalues sorted desc (LARGE)</t>
        </is>
      </c>
    </row>
    <row r="225">
      <c r="A225" s="3" t="inlineStr">
        <is>
          <t xml:space="preserve">  λ(1)</t>
        </is>
      </c>
      <c r="B225" s="19">
        <f>LARGE($B$219:$B$223,1)</f>
        <v/>
      </c>
      <c r="C225" s="19">
        <f>LARGE($C$219:$C$223,1)</f>
        <v/>
      </c>
      <c r="D225" s="19">
        <f>LARGE($D$219:$D$223,1)</f>
        <v/>
      </c>
      <c r="E225" s="19">
        <f>LARGE($E$219:$E$223,1)</f>
        <v/>
      </c>
      <c r="F225" s="19">
        <f>LARGE($F$219:$F$223,1)</f>
        <v/>
      </c>
      <c r="G225" s="19">
        <f>LARGE($G$219:$G$223,1)</f>
        <v/>
      </c>
    </row>
    <row r="226">
      <c r="A226" s="3" t="inlineStr">
        <is>
          <t xml:space="preserve">  λ(2)</t>
        </is>
      </c>
      <c r="B226" s="19">
        <f>LARGE($B$219:$B$223,2)</f>
        <v/>
      </c>
      <c r="C226" s="19">
        <f>LARGE($C$219:$C$223,2)</f>
        <v/>
      </c>
      <c r="D226" s="19">
        <f>LARGE($D$219:$D$223,2)</f>
        <v/>
      </c>
      <c r="E226" s="19">
        <f>LARGE($E$219:$E$223,2)</f>
        <v/>
      </c>
      <c r="F226" s="19">
        <f>LARGE($F$219:$F$223,2)</f>
        <v/>
      </c>
      <c r="G226" s="19">
        <f>LARGE($G$219:$G$223,2)</f>
        <v/>
      </c>
    </row>
    <row r="227">
      <c r="A227" s="3" t="inlineStr">
        <is>
          <t xml:space="preserve">  λ(3)</t>
        </is>
      </c>
      <c r="B227" s="19">
        <f>LARGE($B$219:$B$223,3)</f>
        <v/>
      </c>
      <c r="C227" s="19">
        <f>LARGE($C$219:$C$223,3)</f>
        <v/>
      </c>
      <c r="D227" s="19">
        <f>LARGE($D$219:$D$223,3)</f>
        <v/>
      </c>
      <c r="E227" s="19">
        <f>LARGE($E$219:$E$223,3)</f>
        <v/>
      </c>
      <c r="F227" s="19">
        <f>LARGE($F$219:$F$223,3)</f>
        <v/>
      </c>
      <c r="G227" s="19">
        <f>LARGE($G$219:$G$223,3)</f>
        <v/>
      </c>
    </row>
    <row r="228">
      <c r="A228" s="3" t="inlineStr">
        <is>
          <t xml:space="preserve">  λ(4)</t>
        </is>
      </c>
      <c r="B228" s="19">
        <f>LARGE($B$219:$B$223,4)</f>
        <v/>
      </c>
      <c r="C228" s="19">
        <f>LARGE($C$219:$C$223,4)</f>
        <v/>
      </c>
      <c r="D228" s="19">
        <f>LARGE($D$219:$D$223,4)</f>
        <v/>
      </c>
      <c r="E228" s="19">
        <f>LARGE($E$219:$E$223,4)</f>
        <v/>
      </c>
      <c r="F228" s="19">
        <f>LARGE($F$219:$F$223,4)</f>
        <v/>
      </c>
      <c r="G228" s="19">
        <f>LARGE($G$219:$G$223,4)</f>
        <v/>
      </c>
    </row>
    <row r="229">
      <c r="A229" s="3" t="inlineStr">
        <is>
          <t xml:space="preserve">  λ(5)</t>
        </is>
      </c>
      <c r="B229" s="19">
        <f>LARGE($B$219:$B$223,5)</f>
        <v/>
      </c>
      <c r="C229" s="19">
        <f>LARGE($C$219:$C$223,5)</f>
        <v/>
      </c>
      <c r="D229" s="19">
        <f>LARGE($D$219:$D$223,5)</f>
        <v/>
      </c>
      <c r="E229" s="19">
        <f>LARGE($E$219:$E$223,5)</f>
        <v/>
      </c>
      <c r="F229" s="19">
        <f>LARGE($F$219:$F$223,5)</f>
        <v/>
      </c>
      <c r="G229" s="19">
        <f>LARGE($G$219:$G$223,5)</f>
        <v/>
      </c>
    </row>
    <row r="230">
      <c r="A230" s="3" t="inlineStr">
        <is>
          <t>check: Σeig − trace (→0)</t>
        </is>
      </c>
      <c r="B230" s="3">
        <f>ROUND(SUM($B$219:$B$223)-($B$200+$C$201+$D$202+$E$203+$F$204),6)</f>
        <v/>
      </c>
      <c r="C230" s="3">
        <f>ROUND(SUM($C$219:$C$223)-($J$200+$K$201+$L$202+$M$203+$N$204),6)</f>
        <v/>
      </c>
      <c r="D230" s="3">
        <f>ROUND(SUM($D$219:$D$223)-($R$200+$S$201+$T$202+$U$203+$V$204),6)</f>
        <v/>
      </c>
      <c r="E230" s="3">
        <f>ROUND(SUM($E$219:$E$223)-($Z$200+$AA$201+$AB$202+$AC$203+$AD$204),6)</f>
        <v/>
      </c>
      <c r="F230" s="3">
        <f>ROUND(SUM($F$219:$F$223)-($AH$200+$AI$201+$AJ$202+$AK$203+$AL$204),6)</f>
        <v/>
      </c>
      <c r="G230" s="3">
        <f>ROUND(SUM($G$219:$G$223)-($AP$200+$AQ$201+$AR$202+$AS$203+$AT$204),6)</f>
        <v/>
      </c>
    </row>
    <row r="231">
      <c r="A231" s="3" t="inlineStr">
        <is>
          <t>check: Πeig − det (→0)</t>
        </is>
      </c>
      <c r="B231" s="3">
        <f>ROUND(MDETERM($B$200:$F$204)-PRODUCT($B$219:$B$223),6)</f>
        <v/>
      </c>
      <c r="C231" s="3">
        <f>ROUND(MDETERM($J$200:$N$204)-PRODUCT($C$219:$C$223),6)</f>
        <v/>
      </c>
      <c r="D231" s="3">
        <f>ROUND(MDETERM($R$200:$V$204)-PRODUCT($D$219:$D$223),6)</f>
        <v/>
      </c>
      <c r="E231" s="3">
        <f>ROUND(MDETERM($Z$200:$AD$204)-PRODUCT($E$219:$E$223),6)</f>
        <v/>
      </c>
      <c r="F231" s="3">
        <f>ROUND(MDETERM($AH$200:$AL$204)-PRODUCT($F$219:$F$223),6)</f>
        <v/>
      </c>
      <c r="G231" s="3">
        <f>ROUND(MDETERM($AP$200:$AT$204)-PRODUCT($G$219:$G$223),6)</f>
        <v/>
      </c>
    </row>
    <row r="232">
      <c r="A232" s="3" t="inlineStr">
        <is>
          <t>complex eigenvalues?</t>
        </is>
      </c>
      <c r="B232" s="3" t="inlineStr"/>
      <c r="C232" s="3" t="inlineStr"/>
      <c r="D232" s="3" t="inlineStr"/>
      <c r="E232" s="3" t="inlineStr"/>
      <c r="F232" s="3" t="inlineStr"/>
      <c r="G232" s="3" t="inlineStr"/>
    </row>
    <row r="233">
      <c r="A233" s="3" t="inlineStr">
        <is>
          <t>check: det(M − λᵢI) per sorted λ (→0)</t>
        </is>
      </c>
    </row>
    <row r="234">
      <c r="A234" s="3" t="inlineStr">
        <is>
          <t xml:space="preserve">  det(M − λ(1)I)</t>
        </is>
      </c>
      <c r="B234" s="3">
        <f t="array" ref="B234">ROUND(MDETERM($B$200:$F$204-$B$225*MUNIT(5)),6)</f>
        <v/>
      </c>
      <c r="C234" s="3">
        <f t="array" ref="C234">ROUND(MDETERM($J$200:$N$204-$C$225*MUNIT(5)),6)</f>
        <v/>
      </c>
      <c r="D234" s="3">
        <f t="array" ref="D234">ROUND(MDETERM($R$200:$V$204-$D$225*MUNIT(5)),6)</f>
        <v/>
      </c>
      <c r="E234" s="3">
        <f t="array" ref="E234">ROUND(MDETERM($Z$200:$AD$204-$E$225*MUNIT(5)),6)</f>
        <v/>
      </c>
      <c r="F234" s="3">
        <f t="array" ref="F234">ROUND(MDETERM($AH$200:$AL$204-$F$225*MUNIT(5)),6)</f>
        <v/>
      </c>
      <c r="G234" s="3">
        <f t="array" ref="G234">ROUND(MDETERM($AP$200:$AT$204-$G$225*MUNIT(5)),6)</f>
        <v/>
      </c>
    </row>
    <row r="235">
      <c r="A235" s="3" t="inlineStr">
        <is>
          <t xml:space="preserve">  det(M − λ(2)I)</t>
        </is>
      </c>
      <c r="B235" s="3">
        <f t="array" ref="B235">ROUND(MDETERM($B$200:$F$204-$B$226*MUNIT(5)),6)</f>
        <v/>
      </c>
      <c r="C235" s="3">
        <f t="array" ref="C235">ROUND(MDETERM($J$200:$N$204-$C$226*MUNIT(5)),6)</f>
        <v/>
      </c>
      <c r="D235" s="3">
        <f t="array" ref="D235">ROUND(MDETERM($R$200:$V$204-$D$226*MUNIT(5)),6)</f>
        <v/>
      </c>
      <c r="E235" s="3">
        <f t="array" ref="E235">ROUND(MDETERM($Z$200:$AD$204-$E$226*MUNIT(5)),6)</f>
        <v/>
      </c>
      <c r="F235" s="3">
        <f t="array" ref="F235">ROUND(MDETERM($AH$200:$AL$204-$F$226*MUNIT(5)),6)</f>
        <v/>
      </c>
      <c r="G235" s="3">
        <f t="array" ref="G235">ROUND(MDETERM($AP$200:$AT$204-$G$226*MUNIT(5)),6)</f>
        <v/>
      </c>
    </row>
    <row r="236">
      <c r="A236" s="3" t="inlineStr">
        <is>
          <t xml:space="preserve">  det(M − λ(3)I)</t>
        </is>
      </c>
      <c r="B236" s="3">
        <f t="array" ref="B236">ROUND(MDETERM($B$200:$F$204-$B$227*MUNIT(5)),6)</f>
        <v/>
      </c>
      <c r="C236" s="3">
        <f t="array" ref="C236">ROUND(MDETERM($J$200:$N$204-$C$227*MUNIT(5)),6)</f>
        <v/>
      </c>
      <c r="D236" s="3">
        <f t="array" ref="D236">ROUND(MDETERM($R$200:$V$204-$D$227*MUNIT(5)),6)</f>
        <v/>
      </c>
      <c r="E236" s="3">
        <f t="array" ref="E236">ROUND(MDETERM($Z$200:$AD$204-$E$227*MUNIT(5)),6)</f>
        <v/>
      </c>
      <c r="F236" s="3">
        <f t="array" ref="F236">ROUND(MDETERM($AH$200:$AL$204-$F$227*MUNIT(5)),6)</f>
        <v/>
      </c>
      <c r="G236" s="3">
        <f t="array" ref="G236">ROUND(MDETERM($AP$200:$AT$204-$G$227*MUNIT(5)),6)</f>
        <v/>
      </c>
    </row>
    <row r="237">
      <c r="A237" s="3" t="inlineStr">
        <is>
          <t xml:space="preserve">  det(M − λ(4)I)</t>
        </is>
      </c>
      <c r="B237" s="3">
        <f t="array" ref="B237">ROUND(MDETERM($B$200:$F$204-$B$228*MUNIT(5)),6)</f>
        <v/>
      </c>
      <c r="C237" s="3">
        <f t="array" ref="C237">ROUND(MDETERM($J$200:$N$204-$C$228*MUNIT(5)),6)</f>
        <v/>
      </c>
      <c r="D237" s="3">
        <f t="array" ref="D237">ROUND(MDETERM($R$200:$V$204-$D$228*MUNIT(5)),6)</f>
        <v/>
      </c>
      <c r="E237" s="3">
        <f t="array" ref="E237">ROUND(MDETERM($Z$200:$AD$204-$E$228*MUNIT(5)),6)</f>
        <v/>
      </c>
      <c r="F237" s="3">
        <f t="array" ref="F237">ROUND(MDETERM($AH$200:$AL$204-$F$228*MUNIT(5)),6)</f>
        <v/>
      </c>
      <c r="G237" s="3">
        <f t="array" ref="G237">ROUND(MDETERM($AP$200:$AT$204-$G$228*MUNIT(5)),6)</f>
        <v/>
      </c>
    </row>
    <row r="238">
      <c r="A238" s="3" t="inlineStr">
        <is>
          <t xml:space="preserve">  det(M − λ(5)I)</t>
        </is>
      </c>
      <c r="B238" s="3">
        <f t="array" ref="B238">ROUND(MDETERM($B$200:$F$204-$B$229*MUNIT(5)),6)</f>
        <v/>
      </c>
      <c r="C238" s="3">
        <f t="array" ref="C238">ROUND(MDETERM($J$200:$N$204-$C$229*MUNIT(5)),6)</f>
        <v/>
      </c>
      <c r="D238" s="3">
        <f t="array" ref="D238">ROUND(MDETERM($R$200:$V$204-$D$229*MUNIT(5)),6)</f>
        <v/>
      </c>
      <c r="E238" s="3">
        <f t="array" ref="E238">ROUND(MDETERM($Z$200:$AD$204-$E$229*MUNIT(5)),6)</f>
        <v/>
      </c>
      <c r="F238" s="3">
        <f t="array" ref="F238">ROUND(MDETERM($AH$200:$AL$204-$F$229*MUNIT(5)),6)</f>
        <v/>
      </c>
      <c r="G238" s="3">
        <f t="array" ref="G238">ROUND(MDETERM($AP$200:$AT$204-$G$229*MUNIT(5)),6)</f>
        <v/>
      </c>
    </row>
    <row r="242" ht="16" customHeight="1">
      <c r="A242" s="14" t="inlineStr">
        <is>
          <t>LLM | llama3.3:70b</t>
        </is>
      </c>
      <c r="B242" s="9" t="inlineStr">
        <is>
          <t>run 1 (raw, pasted)</t>
        </is>
      </c>
      <c r="J242" s="9" t="inlineStr">
        <is>
          <t>run 2 (raw, pasted)</t>
        </is>
      </c>
      <c r="R242" s="9" t="inlineStr">
        <is>
          <t>run 3 (raw, pasted)</t>
        </is>
      </c>
      <c r="Z242" s="9" t="inlineStr">
        <is>
          <t>run 4 (raw, pasted)</t>
        </is>
      </c>
      <c r="AH242" s="9" t="inlineStr">
        <is>
          <t>run 5 (raw, pasted)</t>
        </is>
      </c>
      <c r="AP242" s="9" t="inlineStr">
        <is>
          <t>archived component mapping</t>
        </is>
      </c>
    </row>
    <row r="243" ht="60" customHeight="1">
      <c r="B243" s="15" t="inlineStr">
        <is>
          <t>Motor</t>
        </is>
      </c>
      <c r="C243" s="15" t="inlineStr">
        <is>
          <t>Battery</t>
        </is>
      </c>
      <c r="D243" s="15" t="inlineStr">
        <is>
          <t>Gearbox</t>
        </is>
      </c>
      <c r="E243" s="15" t="inlineStr">
        <is>
          <t>Chuck</t>
        </is>
      </c>
      <c r="F243" s="15" t="inlineStr">
        <is>
          <t>Handle</t>
        </is>
      </c>
      <c r="G243" s="15" t="inlineStr">
        <is>
          <t>Switch</t>
        </is>
      </c>
      <c r="H243" s="15" t="inlineStr">
        <is>
          <t>Circuit Board</t>
        </is>
      </c>
      <c r="J243" s="15" t="inlineStr">
        <is>
          <t>Motor</t>
        </is>
      </c>
      <c r="K243" s="15" t="inlineStr">
        <is>
          <t>Battery</t>
        </is>
      </c>
      <c r="L243" s="15" t="inlineStr">
        <is>
          <t>Gearbox</t>
        </is>
      </c>
      <c r="M243" s="15" t="inlineStr">
        <is>
          <t>Chuck</t>
        </is>
      </c>
      <c r="N243" s="15" t="inlineStr">
        <is>
          <t>Handle</t>
        </is>
      </c>
      <c r="O243" s="15" t="inlineStr">
        <is>
          <t>Switch</t>
        </is>
      </c>
      <c r="P243" s="15" t="inlineStr">
        <is>
          <t>Circuit Board</t>
        </is>
      </c>
      <c r="R243" s="15" t="inlineStr">
        <is>
          <t>Motor</t>
        </is>
      </c>
      <c r="S243" s="15" t="inlineStr">
        <is>
          <t>Battery</t>
        </is>
      </c>
      <c r="T243" s="15" t="inlineStr">
        <is>
          <t>Gearbox</t>
        </is>
      </c>
      <c r="U243" s="15" t="inlineStr">
        <is>
          <t>Chuck</t>
        </is>
      </c>
      <c r="V243" s="15" t="inlineStr">
        <is>
          <t>Handle</t>
        </is>
      </c>
      <c r="W243" s="15" t="inlineStr">
        <is>
          <t>Switch</t>
        </is>
      </c>
      <c r="X243" s="15" t="inlineStr">
        <is>
          <t>Circuit Board</t>
        </is>
      </c>
      <c r="Z243" s="15" t="inlineStr">
        <is>
          <t>Motor</t>
        </is>
      </c>
      <c r="AA243" s="15" t="inlineStr">
        <is>
          <t>Battery</t>
        </is>
      </c>
      <c r="AB243" s="15" t="inlineStr">
        <is>
          <t>Gearbox</t>
        </is>
      </c>
      <c r="AC243" s="15" t="inlineStr">
        <is>
          <t>Chuck</t>
        </is>
      </c>
      <c r="AD243" s="15" t="inlineStr">
        <is>
          <t>Handle</t>
        </is>
      </c>
      <c r="AE243" s="15" t="inlineStr">
        <is>
          <t>Switch</t>
        </is>
      </c>
      <c r="AF243" s="15" t="inlineStr">
        <is>
          <t>Circuit Board</t>
        </is>
      </c>
      <c r="AH243" s="15" t="inlineStr">
        <is>
          <t>Motor</t>
        </is>
      </c>
      <c r="AI243" s="15" t="inlineStr">
        <is>
          <t>Battery</t>
        </is>
      </c>
      <c r="AJ243" s="15" t="inlineStr">
        <is>
          <t>Gearbox</t>
        </is>
      </c>
      <c r="AK243" s="15" t="inlineStr">
        <is>
          <t>Chuck</t>
        </is>
      </c>
      <c r="AL243" s="15" t="inlineStr">
        <is>
          <t>Handle</t>
        </is>
      </c>
      <c r="AM243" s="15" t="inlineStr">
        <is>
          <t>Switch</t>
        </is>
      </c>
      <c r="AN243" s="15" t="inlineStr">
        <is>
          <t>Circuit Board</t>
        </is>
      </c>
      <c r="AP243" s="3" t="inlineStr">
        <is>
          <t>Ground truth component</t>
        </is>
      </c>
      <c r="AQ243" s="3" t="inlineStr">
        <is>
          <t>Matched predicted component</t>
        </is>
      </c>
    </row>
    <row r="244">
      <c r="A244" s="3" t="inlineStr">
        <is>
          <t>Motor</t>
        </is>
      </c>
      <c r="B244" s="8" t="n">
        <v>1</v>
      </c>
      <c r="C244" s="8" t="n">
        <v>1</v>
      </c>
      <c r="D244" s="8" t="n">
        <v>1</v>
      </c>
      <c r="E244" s="8" t="n">
        <v>0</v>
      </c>
      <c r="F244" s="8" t="n">
        <v>1</v>
      </c>
      <c r="G244" s="8" t="n">
        <v>1</v>
      </c>
      <c r="H244" s="8" t="n">
        <v>1</v>
      </c>
      <c r="J244" s="8" t="n">
        <v>1</v>
      </c>
      <c r="K244" s="8" t="n">
        <v>1</v>
      </c>
      <c r="L244" s="8" t="n">
        <v>1</v>
      </c>
      <c r="M244" s="8" t="n">
        <v>0</v>
      </c>
      <c r="N244" s="8" t="n">
        <v>1</v>
      </c>
      <c r="O244" s="8" t="n">
        <v>1</v>
      </c>
      <c r="P244" s="8" t="n">
        <v>1</v>
      </c>
      <c r="R244" s="8" t="n">
        <v>1</v>
      </c>
      <c r="S244" s="8" t="n">
        <v>1</v>
      </c>
      <c r="T244" s="8" t="n">
        <v>1</v>
      </c>
      <c r="U244" s="8" t="n">
        <v>0</v>
      </c>
      <c r="V244" s="8" t="n">
        <v>1</v>
      </c>
      <c r="W244" s="8" t="n">
        <v>1</v>
      </c>
      <c r="X244" s="8" t="n">
        <v>1</v>
      </c>
      <c r="Z244" s="8" t="n">
        <v>1</v>
      </c>
      <c r="AA244" s="8" t="n">
        <v>1</v>
      </c>
      <c r="AB244" s="8" t="n">
        <v>1</v>
      </c>
      <c r="AC244" s="8" t="n">
        <v>0</v>
      </c>
      <c r="AD244" s="8" t="n">
        <v>1</v>
      </c>
      <c r="AE244" s="8" t="n">
        <v>1</v>
      </c>
      <c r="AF244" s="8" t="n">
        <v>1</v>
      </c>
      <c r="AH244" s="8" t="n">
        <v>1</v>
      </c>
      <c r="AI244" s="8" t="n">
        <v>1</v>
      </c>
      <c r="AJ244" s="8" t="n">
        <v>1</v>
      </c>
      <c r="AK244" s="8" t="n">
        <v>0</v>
      </c>
      <c r="AL244" s="8" t="n">
        <v>1</v>
      </c>
      <c r="AM244" s="8" t="n">
        <v>1</v>
      </c>
      <c r="AN244" s="8" t="n">
        <v>1</v>
      </c>
      <c r="AP244" s="3" t="inlineStr">
        <is>
          <t>Motor</t>
        </is>
      </c>
      <c r="AQ244" s="3" t="inlineStr">
        <is>
          <t>Motor</t>
        </is>
      </c>
    </row>
    <row r="245">
      <c r="A245" s="3" t="inlineStr">
        <is>
          <t>Battery</t>
        </is>
      </c>
      <c r="B245" s="8" t="n">
        <v>1</v>
      </c>
      <c r="C245" s="8" t="n">
        <v>1</v>
      </c>
      <c r="D245" s="8" t="n">
        <v>0</v>
      </c>
      <c r="E245" s="8" t="n">
        <v>0</v>
      </c>
      <c r="F245" s="8" t="n">
        <v>0</v>
      </c>
      <c r="G245" s="8" t="n">
        <v>0</v>
      </c>
      <c r="H245" s="8" t="n">
        <v>1</v>
      </c>
      <c r="J245" s="8" t="n">
        <v>1</v>
      </c>
      <c r="K245" s="8" t="n">
        <v>1</v>
      </c>
      <c r="L245" s="8" t="n">
        <v>0</v>
      </c>
      <c r="M245" s="8" t="n">
        <v>0</v>
      </c>
      <c r="N245" s="8" t="n">
        <v>0</v>
      </c>
      <c r="O245" s="8" t="n">
        <v>0</v>
      </c>
      <c r="P245" s="8" t="n">
        <v>1</v>
      </c>
      <c r="R245" s="8" t="n">
        <v>1</v>
      </c>
      <c r="S245" s="8" t="n">
        <v>1</v>
      </c>
      <c r="T245" s="8" t="n">
        <v>0</v>
      </c>
      <c r="U245" s="8" t="n">
        <v>0</v>
      </c>
      <c r="V245" s="8" t="n">
        <v>0</v>
      </c>
      <c r="W245" s="8" t="n">
        <v>0</v>
      </c>
      <c r="X245" s="8" t="n">
        <v>1</v>
      </c>
      <c r="Z245" s="8" t="n">
        <v>1</v>
      </c>
      <c r="AA245" s="8" t="n">
        <v>1</v>
      </c>
      <c r="AB245" s="8" t="n">
        <v>0</v>
      </c>
      <c r="AC245" s="8" t="n">
        <v>0</v>
      </c>
      <c r="AD245" s="8" t="n">
        <v>0</v>
      </c>
      <c r="AE245" s="8" t="n">
        <v>0</v>
      </c>
      <c r="AF245" s="8" t="n">
        <v>1</v>
      </c>
      <c r="AH245" s="8" t="n">
        <v>1</v>
      </c>
      <c r="AI245" s="8" t="n">
        <v>1</v>
      </c>
      <c r="AJ245" s="8" t="n">
        <v>0</v>
      </c>
      <c r="AK245" s="8" t="n">
        <v>0</v>
      </c>
      <c r="AL245" s="8" t="n">
        <v>0</v>
      </c>
      <c r="AM245" s="8" t="n">
        <v>0</v>
      </c>
      <c r="AN245" s="8" t="n">
        <v>1</v>
      </c>
      <c r="AP245" s="3" t="inlineStr">
        <is>
          <t>Battery Holder</t>
        </is>
      </c>
      <c r="AQ245" s="3" t="inlineStr">
        <is>
          <t>Battery</t>
        </is>
      </c>
    </row>
    <row r="246">
      <c r="A246" s="3" t="inlineStr">
        <is>
          <t>Gearbox</t>
        </is>
      </c>
      <c r="B246" s="8" t="n">
        <v>1</v>
      </c>
      <c r="C246" s="8" t="n">
        <v>0</v>
      </c>
      <c r="D246" s="8" t="n">
        <v>1</v>
      </c>
      <c r="E246" s="8" t="n">
        <v>1</v>
      </c>
      <c r="F246" s="8" t="n">
        <v>0</v>
      </c>
      <c r="G246" s="8" t="n">
        <v>0</v>
      </c>
      <c r="H246" s="8" t="n">
        <v>0</v>
      </c>
      <c r="J246" s="8" t="n">
        <v>1</v>
      </c>
      <c r="K246" s="8" t="n">
        <v>0</v>
      </c>
      <c r="L246" s="8" t="n">
        <v>1</v>
      </c>
      <c r="M246" s="8" t="n">
        <v>1</v>
      </c>
      <c r="N246" s="8" t="n">
        <v>0</v>
      </c>
      <c r="O246" s="8" t="n">
        <v>0</v>
      </c>
      <c r="P246" s="8" t="n">
        <v>0</v>
      </c>
      <c r="R246" s="8" t="n">
        <v>1</v>
      </c>
      <c r="S246" s="8" t="n">
        <v>0</v>
      </c>
      <c r="T246" s="8" t="n">
        <v>1</v>
      </c>
      <c r="U246" s="8" t="n">
        <v>1</v>
      </c>
      <c r="V246" s="8" t="n">
        <v>0</v>
      </c>
      <c r="W246" s="8" t="n">
        <v>0</v>
      </c>
      <c r="X246" s="8" t="n">
        <v>0</v>
      </c>
      <c r="Z246" s="8" t="n">
        <v>1</v>
      </c>
      <c r="AA246" s="8" t="n">
        <v>0</v>
      </c>
      <c r="AB246" s="8" t="n">
        <v>1</v>
      </c>
      <c r="AC246" s="8" t="n">
        <v>1</v>
      </c>
      <c r="AD246" s="8" t="n">
        <v>0</v>
      </c>
      <c r="AE246" s="8" t="n">
        <v>0</v>
      </c>
      <c r="AF246" s="8" t="n">
        <v>0</v>
      </c>
      <c r="AH246" s="8" t="n">
        <v>1</v>
      </c>
      <c r="AI246" s="8" t="n">
        <v>0</v>
      </c>
      <c r="AJ246" s="8" t="n">
        <v>1</v>
      </c>
      <c r="AK246" s="8" t="n">
        <v>1</v>
      </c>
      <c r="AL246" s="8" t="n">
        <v>0</v>
      </c>
      <c r="AM246" s="8" t="n">
        <v>0</v>
      </c>
      <c r="AN246" s="8" t="n">
        <v>0</v>
      </c>
      <c r="AP246" s="3" t="inlineStr">
        <is>
          <t>Transmission</t>
        </is>
      </c>
      <c r="AQ246" s="3" t="inlineStr">
        <is>
          <t>Gearbox</t>
        </is>
      </c>
    </row>
    <row r="247">
      <c r="A247" s="3" t="inlineStr">
        <is>
          <t>Chuck</t>
        </is>
      </c>
      <c r="B247" s="8" t="n">
        <v>0</v>
      </c>
      <c r="C247" s="8" t="n">
        <v>0</v>
      </c>
      <c r="D247" s="8" t="n">
        <v>1</v>
      </c>
      <c r="E247" s="8" t="n">
        <v>1</v>
      </c>
      <c r="F247" s="8" t="n">
        <v>0</v>
      </c>
      <c r="G247" s="8" t="n">
        <v>0</v>
      </c>
      <c r="H247" s="8" t="n">
        <v>0</v>
      </c>
      <c r="J247" s="8" t="n">
        <v>0</v>
      </c>
      <c r="K247" s="8" t="n">
        <v>0</v>
      </c>
      <c r="L247" s="8" t="n">
        <v>1</v>
      </c>
      <c r="M247" s="8" t="n">
        <v>1</v>
      </c>
      <c r="N247" s="8" t="n">
        <v>0</v>
      </c>
      <c r="O247" s="8" t="n">
        <v>0</v>
      </c>
      <c r="P247" s="8" t="n">
        <v>0</v>
      </c>
      <c r="R247" s="8" t="n">
        <v>0</v>
      </c>
      <c r="S247" s="8" t="n">
        <v>0</v>
      </c>
      <c r="T247" s="8" t="n">
        <v>1</v>
      </c>
      <c r="U247" s="8" t="n">
        <v>1</v>
      </c>
      <c r="V247" s="8" t="n">
        <v>0</v>
      </c>
      <c r="W247" s="8" t="n">
        <v>0</v>
      </c>
      <c r="X247" s="8" t="n">
        <v>0</v>
      </c>
      <c r="Z247" s="8" t="n">
        <v>0</v>
      </c>
      <c r="AA247" s="8" t="n">
        <v>0</v>
      </c>
      <c r="AB247" s="8" t="n">
        <v>1</v>
      </c>
      <c r="AC247" s="8" t="n">
        <v>1</v>
      </c>
      <c r="AD247" s="8" t="n">
        <v>0</v>
      </c>
      <c r="AE247" s="8" t="n">
        <v>0</v>
      </c>
      <c r="AF247" s="8" t="n">
        <v>0</v>
      </c>
      <c r="AH247" s="8" t="n">
        <v>0</v>
      </c>
      <c r="AI247" s="8" t="n">
        <v>0</v>
      </c>
      <c r="AJ247" s="8" t="n">
        <v>1</v>
      </c>
      <c r="AK247" s="8" t="n">
        <v>1</v>
      </c>
      <c r="AL247" s="8" t="n">
        <v>0</v>
      </c>
      <c r="AM247" s="8" t="n">
        <v>0</v>
      </c>
      <c r="AN247" s="8" t="n">
        <v>0</v>
      </c>
      <c r="AP247" s="3" t="inlineStr">
        <is>
          <t>Electrical System</t>
        </is>
      </c>
      <c r="AQ247" s="3" t="inlineStr">
        <is>
          <t>Circuit Board</t>
        </is>
      </c>
    </row>
    <row r="248">
      <c r="A248" s="3" t="inlineStr">
        <is>
          <t>Handle</t>
        </is>
      </c>
      <c r="B248" s="8" t="n">
        <v>1</v>
      </c>
      <c r="C248" s="8" t="n">
        <v>0</v>
      </c>
      <c r="D248" s="8" t="n">
        <v>0</v>
      </c>
      <c r="E248" s="8" t="n">
        <v>0</v>
      </c>
      <c r="F248" s="8" t="n">
        <v>1</v>
      </c>
      <c r="G248" s="8" t="n">
        <v>1</v>
      </c>
      <c r="H248" s="8" t="n">
        <v>1</v>
      </c>
      <c r="J248" s="8" t="n">
        <v>1</v>
      </c>
      <c r="K248" s="8" t="n">
        <v>0</v>
      </c>
      <c r="L248" s="8" t="n">
        <v>0</v>
      </c>
      <c r="M248" s="8" t="n">
        <v>0</v>
      </c>
      <c r="N248" s="8" t="n">
        <v>1</v>
      </c>
      <c r="O248" s="8" t="n">
        <v>1</v>
      </c>
      <c r="P248" s="8" t="n">
        <v>1</v>
      </c>
      <c r="R248" s="8" t="n">
        <v>1</v>
      </c>
      <c r="S248" s="8" t="n">
        <v>0</v>
      </c>
      <c r="T248" s="8" t="n">
        <v>0</v>
      </c>
      <c r="U248" s="8" t="n">
        <v>0</v>
      </c>
      <c r="V248" s="8" t="n">
        <v>1</v>
      </c>
      <c r="W248" s="8" t="n">
        <v>1</v>
      </c>
      <c r="X248" s="8" t="n">
        <v>1</v>
      </c>
      <c r="Z248" s="8" t="n">
        <v>1</v>
      </c>
      <c r="AA248" s="8" t="n">
        <v>0</v>
      </c>
      <c r="AB248" s="8" t="n">
        <v>0</v>
      </c>
      <c r="AC248" s="8" t="n">
        <v>0</v>
      </c>
      <c r="AD248" s="8" t="n">
        <v>1</v>
      </c>
      <c r="AE248" s="8" t="n">
        <v>1</v>
      </c>
      <c r="AF248" s="8" t="n">
        <v>1</v>
      </c>
      <c r="AH248" s="8" t="n">
        <v>1</v>
      </c>
      <c r="AI248" s="8" t="n">
        <v>0</v>
      </c>
      <c r="AJ248" s="8" t="n">
        <v>0</v>
      </c>
      <c r="AK248" s="8" t="n">
        <v>0</v>
      </c>
      <c r="AL248" s="8" t="n">
        <v>1</v>
      </c>
      <c r="AM248" s="8" t="n">
        <v>1</v>
      </c>
      <c r="AN248" s="8" t="n">
        <v>1</v>
      </c>
      <c r="AP248" s="3" t="inlineStr">
        <is>
          <t>Bit</t>
        </is>
      </c>
      <c r="AQ248" s="3" t="inlineStr">
        <is>
          <t>Chuck</t>
        </is>
      </c>
    </row>
    <row r="249">
      <c r="A249" s="3" t="inlineStr">
        <is>
          <t>Switch</t>
        </is>
      </c>
      <c r="B249" s="8" t="n">
        <v>1</v>
      </c>
      <c r="C249" s="8" t="n">
        <v>0</v>
      </c>
      <c r="D249" s="8" t="n">
        <v>0</v>
      </c>
      <c r="E249" s="8" t="n">
        <v>0</v>
      </c>
      <c r="F249" s="8" t="n">
        <v>1</v>
      </c>
      <c r="G249" s="8" t="n">
        <v>1</v>
      </c>
      <c r="H249" s="8" t="n">
        <v>1</v>
      </c>
      <c r="J249" s="8" t="n">
        <v>1</v>
      </c>
      <c r="K249" s="8" t="n">
        <v>0</v>
      </c>
      <c r="L249" s="8" t="n">
        <v>0</v>
      </c>
      <c r="M249" s="8" t="n">
        <v>0</v>
      </c>
      <c r="N249" s="8" t="n">
        <v>1</v>
      </c>
      <c r="O249" s="8" t="n">
        <v>1</v>
      </c>
      <c r="P249" s="8" t="n">
        <v>1</v>
      </c>
      <c r="R249" s="8" t="n">
        <v>1</v>
      </c>
      <c r="S249" s="8" t="n">
        <v>0</v>
      </c>
      <c r="T249" s="8" t="n">
        <v>0</v>
      </c>
      <c r="U249" s="8" t="n">
        <v>0</v>
      </c>
      <c r="V249" s="8" t="n">
        <v>1</v>
      </c>
      <c r="W249" s="8" t="n">
        <v>1</v>
      </c>
      <c r="X249" s="8" t="n">
        <v>1</v>
      </c>
      <c r="Z249" s="8" t="n">
        <v>1</v>
      </c>
      <c r="AA249" s="8" t="n">
        <v>0</v>
      </c>
      <c r="AB249" s="8" t="n">
        <v>0</v>
      </c>
      <c r="AC249" s="8" t="n">
        <v>0</v>
      </c>
      <c r="AD249" s="8" t="n">
        <v>1</v>
      </c>
      <c r="AE249" s="8" t="n">
        <v>1</v>
      </c>
      <c r="AF249" s="8" t="n">
        <v>1</v>
      </c>
      <c r="AH249" s="8" t="n">
        <v>1</v>
      </c>
      <c r="AI249" s="8" t="n">
        <v>0</v>
      </c>
      <c r="AJ249" s="8" t="n">
        <v>0</v>
      </c>
      <c r="AK249" s="8" t="n">
        <v>0</v>
      </c>
      <c r="AL249" s="8" t="n">
        <v>1</v>
      </c>
      <c r="AM249" s="8" t="n">
        <v>1</v>
      </c>
      <c r="AN249" s="8" t="n">
        <v>1</v>
      </c>
      <c r="AP249" s="3" t="inlineStr">
        <is>
          <t>Housing</t>
        </is>
      </c>
      <c r="AQ249" s="3" t="inlineStr">
        <is>
          <t>Handle</t>
        </is>
      </c>
    </row>
    <row r="250">
      <c r="A250" s="3" t="inlineStr">
        <is>
          <t>Circuit Board</t>
        </is>
      </c>
      <c r="B250" s="8" t="n">
        <v>1</v>
      </c>
      <c r="C250" s="8" t="n">
        <v>1</v>
      </c>
      <c r="D250" s="8" t="n">
        <v>0</v>
      </c>
      <c r="E250" s="8" t="n">
        <v>0</v>
      </c>
      <c r="F250" s="8" t="n">
        <v>1</v>
      </c>
      <c r="G250" s="8" t="n">
        <v>1</v>
      </c>
      <c r="H250" s="8" t="n">
        <v>1</v>
      </c>
      <c r="J250" s="8" t="n">
        <v>1</v>
      </c>
      <c r="K250" s="8" t="n">
        <v>1</v>
      </c>
      <c r="L250" s="8" t="n">
        <v>0</v>
      </c>
      <c r="M250" s="8" t="n">
        <v>0</v>
      </c>
      <c r="N250" s="8" t="n">
        <v>1</v>
      </c>
      <c r="O250" s="8" t="n">
        <v>1</v>
      </c>
      <c r="P250" s="8" t="n">
        <v>1</v>
      </c>
      <c r="R250" s="8" t="n">
        <v>1</v>
      </c>
      <c r="S250" s="8" t="n">
        <v>1</v>
      </c>
      <c r="T250" s="8" t="n">
        <v>0</v>
      </c>
      <c r="U250" s="8" t="n">
        <v>0</v>
      </c>
      <c r="V250" s="8" t="n">
        <v>1</v>
      </c>
      <c r="W250" s="8" t="n">
        <v>1</v>
      </c>
      <c r="X250" s="8" t="n">
        <v>1</v>
      </c>
      <c r="Z250" s="8" t="n">
        <v>1</v>
      </c>
      <c r="AA250" s="8" t="n">
        <v>1</v>
      </c>
      <c r="AB250" s="8" t="n">
        <v>0</v>
      </c>
      <c r="AC250" s="8" t="n">
        <v>0</v>
      </c>
      <c r="AD250" s="8" t="n">
        <v>1</v>
      </c>
      <c r="AE250" s="8" t="n">
        <v>1</v>
      </c>
      <c r="AF250" s="8" t="n">
        <v>1</v>
      </c>
      <c r="AH250" s="8" t="n">
        <v>1</v>
      </c>
      <c r="AI250" s="8" t="n">
        <v>1</v>
      </c>
      <c r="AJ250" s="8" t="n">
        <v>0</v>
      </c>
      <c r="AK250" s="8" t="n">
        <v>0</v>
      </c>
      <c r="AL250" s="8" t="n">
        <v>1</v>
      </c>
      <c r="AM250" s="8" t="n">
        <v>1</v>
      </c>
      <c r="AN250" s="8" t="n">
        <v>1</v>
      </c>
    </row>
    <row r="252">
      <c r="A252" s="1" t="inlineStr">
        <is>
          <t>aligned k×k matrices (INDEX/MATCH through the mapping; GT order)</t>
        </is>
      </c>
      <c r="B252" s="9" t="inlineStr">
        <is>
          <t>run 1 aligned</t>
        </is>
      </c>
      <c r="J252" s="9" t="inlineStr">
        <is>
          <t>run 2 aligned</t>
        </is>
      </c>
      <c r="R252" s="9" t="inlineStr">
        <is>
          <t>run 3 aligned</t>
        </is>
      </c>
      <c r="Z252" s="9" t="inlineStr">
        <is>
          <t>run 4 aligned</t>
        </is>
      </c>
      <c r="AH252" s="9" t="inlineStr">
        <is>
          <t>run 5 aligned</t>
        </is>
      </c>
      <c r="AP252" s="9" t="inlineStr">
        <is>
          <t>Step2 average of aligned runs (formula)</t>
        </is>
      </c>
      <c r="AW252" s="9" t="inlineStr">
        <is>
          <t>aligned ground truth (INDEX/MATCH)</t>
        </is>
      </c>
      <c r="BD252" s="9" t="inlineStr">
        <is>
          <t>aligned GT eig (pasted) | sorted</t>
        </is>
      </c>
    </row>
    <row r="253" ht="60" customHeight="1">
      <c r="B253" s="15" t="inlineStr">
        <is>
          <t>Motor</t>
        </is>
      </c>
      <c r="C253" s="15" t="inlineStr">
        <is>
          <t>Battery Holder</t>
        </is>
      </c>
      <c r="D253" s="15" t="inlineStr">
        <is>
          <t>Transmission</t>
        </is>
      </c>
      <c r="E253" s="15" t="inlineStr">
        <is>
          <t>Electrical System</t>
        </is>
      </c>
      <c r="F253" s="15" t="inlineStr">
        <is>
          <t>Bit</t>
        </is>
      </c>
      <c r="G253" s="15" t="inlineStr">
        <is>
          <t>Housing</t>
        </is>
      </c>
      <c r="J253" s="15" t="inlineStr">
        <is>
          <t>Motor</t>
        </is>
      </c>
      <c r="K253" s="15" t="inlineStr">
        <is>
          <t>Battery Holder</t>
        </is>
      </c>
      <c r="L253" s="15" t="inlineStr">
        <is>
          <t>Transmission</t>
        </is>
      </c>
      <c r="M253" s="15" t="inlineStr">
        <is>
          <t>Electrical System</t>
        </is>
      </c>
      <c r="N253" s="15" t="inlineStr">
        <is>
          <t>Bit</t>
        </is>
      </c>
      <c r="O253" s="15" t="inlineStr">
        <is>
          <t>Housing</t>
        </is>
      </c>
      <c r="R253" s="15" t="inlineStr">
        <is>
          <t>Motor</t>
        </is>
      </c>
      <c r="S253" s="15" t="inlineStr">
        <is>
          <t>Battery Holder</t>
        </is>
      </c>
      <c r="T253" s="15" t="inlineStr">
        <is>
          <t>Transmission</t>
        </is>
      </c>
      <c r="U253" s="15" t="inlineStr">
        <is>
          <t>Electrical System</t>
        </is>
      </c>
      <c r="V253" s="15" t="inlineStr">
        <is>
          <t>Bit</t>
        </is>
      </c>
      <c r="W253" s="15" t="inlineStr">
        <is>
          <t>Housing</t>
        </is>
      </c>
      <c r="Z253" s="15" t="inlineStr">
        <is>
          <t>Motor</t>
        </is>
      </c>
      <c r="AA253" s="15" t="inlineStr">
        <is>
          <t>Battery Holder</t>
        </is>
      </c>
      <c r="AB253" s="15" t="inlineStr">
        <is>
          <t>Transmission</t>
        </is>
      </c>
      <c r="AC253" s="15" t="inlineStr">
        <is>
          <t>Electrical System</t>
        </is>
      </c>
      <c r="AD253" s="15" t="inlineStr">
        <is>
          <t>Bit</t>
        </is>
      </c>
      <c r="AE253" s="15" t="inlineStr">
        <is>
          <t>Housing</t>
        </is>
      </c>
      <c r="AH253" s="15" t="inlineStr">
        <is>
          <t>Motor</t>
        </is>
      </c>
      <c r="AI253" s="15" t="inlineStr">
        <is>
          <t>Battery Holder</t>
        </is>
      </c>
      <c r="AJ253" s="15" t="inlineStr">
        <is>
          <t>Transmission</t>
        </is>
      </c>
      <c r="AK253" s="15" t="inlineStr">
        <is>
          <t>Electrical System</t>
        </is>
      </c>
      <c r="AL253" s="15" t="inlineStr">
        <is>
          <t>Bit</t>
        </is>
      </c>
      <c r="AM253" s="15" t="inlineStr">
        <is>
          <t>Housing</t>
        </is>
      </c>
    </row>
    <row r="254">
      <c r="A254" s="3" t="inlineStr">
        <is>
          <t>Motor</t>
        </is>
      </c>
      <c r="B254" s="8">
        <f>INDEX($B$244:$H$250,MATCH($AQ$244,$B$243:$H$243,0),MATCH($AQ$244,$B$243:$H$243,0))</f>
        <v/>
      </c>
      <c r="C254" s="8">
        <f>INDEX($B$244:$H$250,MATCH($AQ$244,$B$243:$H$243,0),MATCH($AQ$245,$B$243:$H$243,0))</f>
        <v/>
      </c>
      <c r="D254" s="8">
        <f>INDEX($B$244:$H$250,MATCH($AQ$244,$B$243:$H$243,0),MATCH($AQ$246,$B$243:$H$243,0))</f>
        <v/>
      </c>
      <c r="E254" s="8">
        <f>INDEX($B$244:$H$250,MATCH($AQ$244,$B$243:$H$243,0),MATCH($AQ$247,$B$243:$H$243,0))</f>
        <v/>
      </c>
      <c r="F254" s="8">
        <f>INDEX($B$244:$H$250,MATCH($AQ$244,$B$243:$H$243,0),MATCH($AQ$248,$B$243:$H$243,0))</f>
        <v/>
      </c>
      <c r="G254" s="8">
        <f>INDEX($B$244:$H$250,MATCH($AQ$244,$B$243:$H$243,0),MATCH($AQ$249,$B$243:$H$243,0))</f>
        <v/>
      </c>
      <c r="J254" s="8">
        <f>INDEX($J$244:$P$250,MATCH($AQ$244,$J$243:$P$243,0),MATCH($AQ$244,$J$243:$P$243,0))</f>
        <v/>
      </c>
      <c r="K254" s="8">
        <f>INDEX($J$244:$P$250,MATCH($AQ$244,$J$243:$P$243,0),MATCH($AQ$245,$J$243:$P$243,0))</f>
        <v/>
      </c>
      <c r="L254" s="8">
        <f>INDEX($J$244:$P$250,MATCH($AQ$244,$J$243:$P$243,0),MATCH($AQ$246,$J$243:$P$243,0))</f>
        <v/>
      </c>
      <c r="M254" s="8">
        <f>INDEX($J$244:$P$250,MATCH($AQ$244,$J$243:$P$243,0),MATCH($AQ$247,$J$243:$P$243,0))</f>
        <v/>
      </c>
      <c r="N254" s="8">
        <f>INDEX($J$244:$P$250,MATCH($AQ$244,$J$243:$P$243,0),MATCH($AQ$248,$J$243:$P$243,0))</f>
        <v/>
      </c>
      <c r="O254" s="8">
        <f>INDEX($J$244:$P$250,MATCH($AQ$244,$J$243:$P$243,0),MATCH($AQ$249,$J$243:$P$243,0))</f>
        <v/>
      </c>
      <c r="R254" s="8">
        <f>INDEX($R$244:$X$250,MATCH($AQ$244,$R$243:$X$243,0),MATCH($AQ$244,$R$243:$X$243,0))</f>
        <v/>
      </c>
      <c r="S254" s="8">
        <f>INDEX($R$244:$X$250,MATCH($AQ$244,$R$243:$X$243,0),MATCH($AQ$245,$R$243:$X$243,0))</f>
        <v/>
      </c>
      <c r="T254" s="8">
        <f>INDEX($R$244:$X$250,MATCH($AQ$244,$R$243:$X$243,0),MATCH($AQ$246,$R$243:$X$243,0))</f>
        <v/>
      </c>
      <c r="U254" s="8">
        <f>INDEX($R$244:$X$250,MATCH($AQ$244,$R$243:$X$243,0),MATCH($AQ$247,$R$243:$X$243,0))</f>
        <v/>
      </c>
      <c r="V254" s="8">
        <f>INDEX($R$244:$X$250,MATCH($AQ$244,$R$243:$X$243,0),MATCH($AQ$248,$R$243:$X$243,0))</f>
        <v/>
      </c>
      <c r="W254" s="8">
        <f>INDEX($R$244:$X$250,MATCH($AQ$244,$R$243:$X$243,0),MATCH($AQ$249,$R$243:$X$243,0))</f>
        <v/>
      </c>
      <c r="Z254" s="8">
        <f>INDEX($Z$244:$AF$250,MATCH($AQ$244,$Z$243:$AF$243,0),MATCH($AQ$244,$Z$243:$AF$243,0))</f>
        <v/>
      </c>
      <c r="AA254" s="8">
        <f>INDEX($Z$244:$AF$250,MATCH($AQ$244,$Z$243:$AF$243,0),MATCH($AQ$245,$Z$243:$AF$243,0))</f>
        <v/>
      </c>
      <c r="AB254" s="8">
        <f>INDEX($Z$244:$AF$250,MATCH($AQ$244,$Z$243:$AF$243,0),MATCH($AQ$246,$Z$243:$AF$243,0))</f>
        <v/>
      </c>
      <c r="AC254" s="8">
        <f>INDEX($Z$244:$AF$250,MATCH($AQ$244,$Z$243:$AF$243,0),MATCH($AQ$247,$Z$243:$AF$243,0))</f>
        <v/>
      </c>
      <c r="AD254" s="8">
        <f>INDEX($Z$244:$AF$250,MATCH($AQ$244,$Z$243:$AF$243,0),MATCH($AQ$248,$Z$243:$AF$243,0))</f>
        <v/>
      </c>
      <c r="AE254" s="8">
        <f>INDEX($Z$244:$AF$250,MATCH($AQ$244,$Z$243:$AF$243,0),MATCH($AQ$249,$Z$243:$AF$243,0))</f>
        <v/>
      </c>
      <c r="AH254" s="8">
        <f>INDEX($AH$244:$AN$250,MATCH($AQ$244,$AH$243:$AN$243,0),MATCH($AQ$244,$AH$243:$AN$243,0))</f>
        <v/>
      </c>
      <c r="AI254" s="8">
        <f>INDEX($AH$244:$AN$250,MATCH($AQ$244,$AH$243:$AN$243,0),MATCH($AQ$245,$AH$243:$AN$243,0))</f>
        <v/>
      </c>
      <c r="AJ254" s="8">
        <f>INDEX($AH$244:$AN$250,MATCH($AQ$244,$AH$243:$AN$243,0),MATCH($AQ$246,$AH$243:$AN$243,0))</f>
        <v/>
      </c>
      <c r="AK254" s="8">
        <f>INDEX($AH$244:$AN$250,MATCH($AQ$244,$AH$243:$AN$243,0),MATCH($AQ$247,$AH$243:$AN$243,0))</f>
        <v/>
      </c>
      <c r="AL254" s="8">
        <f>INDEX($AH$244:$AN$250,MATCH($AQ$244,$AH$243:$AN$243,0),MATCH($AQ$248,$AH$243:$AN$243,0))</f>
        <v/>
      </c>
      <c r="AM254" s="8">
        <f>INDEX($AH$244:$AN$250,MATCH($AQ$244,$AH$243:$AN$243,0),MATCH($AQ$249,$AH$243:$AN$243,0))</f>
        <v/>
      </c>
      <c r="AP254" s="8">
        <f>IF(($B$254&lt;&gt;2)+($J$254&lt;&gt;2)+($R$254&lt;&gt;2)+($Z$254&lt;&gt;2)+($AH$254&lt;&gt;2)=0,2,IF((($B$254&lt;&gt;2)*$B$254+($J$254&lt;&gt;2)*$J$254+($R$254&lt;&gt;2)*$R$254+($Z$254&lt;&gt;2)*$Z$254+($AH$254&lt;&gt;2)*$AH$254)/(($B$254&lt;&gt;2)+($J$254&lt;&gt;2)+($R$254&lt;&gt;2)+($Z$254&lt;&gt;2)+($AH$254&lt;&gt;2))&gt;=0.5,1,0))</f>
        <v/>
      </c>
      <c r="AQ254" s="8">
        <f>IF(($C$254&lt;&gt;2)+($K$254&lt;&gt;2)+($S$254&lt;&gt;2)+($AA$254&lt;&gt;2)+($AI$254&lt;&gt;2)=0,2,IF((($C$254&lt;&gt;2)*$C$254+($K$254&lt;&gt;2)*$K$254+($S$254&lt;&gt;2)*$S$254+($AA$254&lt;&gt;2)*$AA$254+($AI$254&lt;&gt;2)*$AI$254)/(($C$254&lt;&gt;2)+($K$254&lt;&gt;2)+($S$254&lt;&gt;2)+($AA$254&lt;&gt;2)+($AI$254&lt;&gt;2))&gt;=0.5,1,0))</f>
        <v/>
      </c>
      <c r="AR254" s="8">
        <f>IF(($D$254&lt;&gt;2)+($L$254&lt;&gt;2)+($T$254&lt;&gt;2)+($AB$254&lt;&gt;2)+($AJ$254&lt;&gt;2)=0,2,IF((($D$254&lt;&gt;2)*$D$254+($L$254&lt;&gt;2)*$L$254+($T$254&lt;&gt;2)*$T$254+($AB$254&lt;&gt;2)*$AB$254+($AJ$254&lt;&gt;2)*$AJ$254)/(($D$254&lt;&gt;2)+($L$254&lt;&gt;2)+($T$254&lt;&gt;2)+($AB$254&lt;&gt;2)+($AJ$254&lt;&gt;2))&gt;=0.5,1,0))</f>
        <v/>
      </c>
      <c r="AS254" s="8">
        <f>IF(($E$254&lt;&gt;2)+($M$254&lt;&gt;2)+($U$254&lt;&gt;2)+($AC$254&lt;&gt;2)+($AK$254&lt;&gt;2)=0,2,IF((($E$254&lt;&gt;2)*$E$254+($M$254&lt;&gt;2)*$M$254+($U$254&lt;&gt;2)*$U$254+($AC$254&lt;&gt;2)*$AC$254+($AK$254&lt;&gt;2)*$AK$254)/(($E$254&lt;&gt;2)+($M$254&lt;&gt;2)+($U$254&lt;&gt;2)+($AC$254&lt;&gt;2)+($AK$254&lt;&gt;2))&gt;=0.5,1,0))</f>
        <v/>
      </c>
      <c r="AT254" s="8">
        <f>IF(($F$254&lt;&gt;2)+($N$254&lt;&gt;2)+($V$254&lt;&gt;2)+($AD$254&lt;&gt;2)+($AL$254&lt;&gt;2)=0,2,IF((($F$254&lt;&gt;2)*$F$254+($N$254&lt;&gt;2)*$N$254+($V$254&lt;&gt;2)*$V$254+($AD$254&lt;&gt;2)*$AD$254+($AL$254&lt;&gt;2)*$AL$254)/(($F$254&lt;&gt;2)+($N$254&lt;&gt;2)+($V$254&lt;&gt;2)+($AD$254&lt;&gt;2)+($AL$254&lt;&gt;2))&gt;=0.5,1,0))</f>
        <v/>
      </c>
      <c r="AU254" s="8">
        <f>IF(($G$254&lt;&gt;2)+($O$254&lt;&gt;2)+($W$254&lt;&gt;2)+($AE$254&lt;&gt;2)+($AM$254&lt;&gt;2)=0,2,IF((($G$254&lt;&gt;2)*$G$254+($O$254&lt;&gt;2)*$O$254+($W$254&lt;&gt;2)*$W$254+($AE$254&lt;&gt;2)*$AE$254+($AM$254&lt;&gt;2)*$AM$254)/(($G$254&lt;&gt;2)+($O$254&lt;&gt;2)+($W$254&lt;&gt;2)+($AE$254&lt;&gt;2)+($AM$254&lt;&gt;2))&gt;=0.5,1,0))</f>
        <v/>
      </c>
      <c r="AW254" s="16">
        <f>INDEX('Ground truth'!$B$14:$H$20,MATCH($AP$244,'Ground truth'!$A$14:$A$20,0),MATCH($AP$244,'Ground truth'!$B$13:$H$13,0))</f>
        <v/>
      </c>
      <c r="AX254" s="16">
        <f>INDEX('Ground truth'!$B$14:$H$20,MATCH($AP$244,'Ground truth'!$A$14:$A$20,0),MATCH($AP$245,'Ground truth'!$B$13:$H$13,0))</f>
        <v/>
      </c>
      <c r="AY254" s="16">
        <f>INDEX('Ground truth'!$B$14:$H$20,MATCH($AP$244,'Ground truth'!$A$14:$A$20,0),MATCH($AP$246,'Ground truth'!$B$13:$H$13,0))</f>
        <v/>
      </c>
      <c r="AZ254" s="16">
        <f>INDEX('Ground truth'!$B$14:$H$20,MATCH($AP$244,'Ground truth'!$A$14:$A$20,0),MATCH($AP$247,'Ground truth'!$B$13:$H$13,0))</f>
        <v/>
      </c>
      <c r="BA254" s="16">
        <f>INDEX('Ground truth'!$B$14:$H$20,MATCH($AP$244,'Ground truth'!$A$14:$A$20,0),MATCH($AP$248,'Ground truth'!$B$13:$H$13,0))</f>
        <v/>
      </c>
      <c r="BB254" s="16">
        <f>INDEX('Ground truth'!$B$14:$H$20,MATCH($AP$244,'Ground truth'!$A$14:$A$20,0),MATCH($AP$249,'Ground truth'!$B$13:$H$13,0))</f>
        <v/>
      </c>
      <c r="BD254" s="19" t="n">
        <v>3.980936588101824</v>
      </c>
      <c r="BE254" s="19">
        <f>LARGE($BD$254:$BD$259,1)</f>
        <v/>
      </c>
    </row>
    <row r="255">
      <c r="A255" s="3" t="inlineStr">
        <is>
          <t>Battery Holder</t>
        </is>
      </c>
      <c r="B255" s="8">
        <f>INDEX($B$244:$H$250,MATCH($AQ$245,$B$243:$H$243,0),MATCH($AQ$244,$B$243:$H$243,0))</f>
        <v/>
      </c>
      <c r="C255" s="8">
        <f>INDEX($B$244:$H$250,MATCH($AQ$245,$B$243:$H$243,0),MATCH($AQ$245,$B$243:$H$243,0))</f>
        <v/>
      </c>
      <c r="D255" s="8">
        <f>INDEX($B$244:$H$250,MATCH($AQ$245,$B$243:$H$243,0),MATCH($AQ$246,$B$243:$H$243,0))</f>
        <v/>
      </c>
      <c r="E255" s="8">
        <f>INDEX($B$244:$H$250,MATCH($AQ$245,$B$243:$H$243,0),MATCH($AQ$247,$B$243:$H$243,0))</f>
        <v/>
      </c>
      <c r="F255" s="8">
        <f>INDEX($B$244:$H$250,MATCH($AQ$245,$B$243:$H$243,0),MATCH($AQ$248,$B$243:$H$243,0))</f>
        <v/>
      </c>
      <c r="G255" s="8">
        <f>INDEX($B$244:$H$250,MATCH($AQ$245,$B$243:$H$243,0),MATCH($AQ$249,$B$243:$H$243,0))</f>
        <v/>
      </c>
      <c r="J255" s="8">
        <f>INDEX($J$244:$P$250,MATCH($AQ$245,$J$243:$P$243,0),MATCH($AQ$244,$J$243:$P$243,0))</f>
        <v/>
      </c>
      <c r="K255" s="8">
        <f>INDEX($J$244:$P$250,MATCH($AQ$245,$J$243:$P$243,0),MATCH($AQ$245,$J$243:$P$243,0))</f>
        <v/>
      </c>
      <c r="L255" s="8">
        <f>INDEX($J$244:$P$250,MATCH($AQ$245,$J$243:$P$243,0),MATCH($AQ$246,$J$243:$P$243,0))</f>
        <v/>
      </c>
      <c r="M255" s="8">
        <f>INDEX($J$244:$P$250,MATCH($AQ$245,$J$243:$P$243,0),MATCH($AQ$247,$J$243:$P$243,0))</f>
        <v/>
      </c>
      <c r="N255" s="8">
        <f>INDEX($J$244:$P$250,MATCH($AQ$245,$J$243:$P$243,0),MATCH($AQ$248,$J$243:$P$243,0))</f>
        <v/>
      </c>
      <c r="O255" s="8">
        <f>INDEX($J$244:$P$250,MATCH($AQ$245,$J$243:$P$243,0),MATCH($AQ$249,$J$243:$P$243,0))</f>
        <v/>
      </c>
      <c r="R255" s="8">
        <f>INDEX($R$244:$X$250,MATCH($AQ$245,$R$243:$X$243,0),MATCH($AQ$244,$R$243:$X$243,0))</f>
        <v/>
      </c>
      <c r="S255" s="8">
        <f>INDEX($R$244:$X$250,MATCH($AQ$245,$R$243:$X$243,0),MATCH($AQ$245,$R$243:$X$243,0))</f>
        <v/>
      </c>
      <c r="T255" s="8">
        <f>INDEX($R$244:$X$250,MATCH($AQ$245,$R$243:$X$243,0),MATCH($AQ$246,$R$243:$X$243,0))</f>
        <v/>
      </c>
      <c r="U255" s="8">
        <f>INDEX($R$244:$X$250,MATCH($AQ$245,$R$243:$X$243,0),MATCH($AQ$247,$R$243:$X$243,0))</f>
        <v/>
      </c>
      <c r="V255" s="8">
        <f>INDEX($R$244:$X$250,MATCH($AQ$245,$R$243:$X$243,0),MATCH($AQ$248,$R$243:$X$243,0))</f>
        <v/>
      </c>
      <c r="W255" s="8">
        <f>INDEX($R$244:$X$250,MATCH($AQ$245,$R$243:$X$243,0),MATCH($AQ$249,$R$243:$X$243,0))</f>
        <v/>
      </c>
      <c r="Z255" s="8">
        <f>INDEX($Z$244:$AF$250,MATCH($AQ$245,$Z$243:$AF$243,0),MATCH($AQ$244,$Z$243:$AF$243,0))</f>
        <v/>
      </c>
      <c r="AA255" s="8">
        <f>INDEX($Z$244:$AF$250,MATCH($AQ$245,$Z$243:$AF$243,0),MATCH($AQ$245,$Z$243:$AF$243,0))</f>
        <v/>
      </c>
      <c r="AB255" s="8">
        <f>INDEX($Z$244:$AF$250,MATCH($AQ$245,$Z$243:$AF$243,0),MATCH($AQ$246,$Z$243:$AF$243,0))</f>
        <v/>
      </c>
      <c r="AC255" s="8">
        <f>INDEX($Z$244:$AF$250,MATCH($AQ$245,$Z$243:$AF$243,0),MATCH($AQ$247,$Z$243:$AF$243,0))</f>
        <v/>
      </c>
      <c r="AD255" s="8">
        <f>INDEX($Z$244:$AF$250,MATCH($AQ$245,$Z$243:$AF$243,0),MATCH($AQ$248,$Z$243:$AF$243,0))</f>
        <v/>
      </c>
      <c r="AE255" s="8">
        <f>INDEX($Z$244:$AF$250,MATCH($AQ$245,$Z$243:$AF$243,0),MATCH($AQ$249,$Z$243:$AF$243,0))</f>
        <v/>
      </c>
      <c r="AH255" s="8">
        <f>INDEX($AH$244:$AN$250,MATCH($AQ$245,$AH$243:$AN$243,0),MATCH($AQ$244,$AH$243:$AN$243,0))</f>
        <v/>
      </c>
      <c r="AI255" s="8">
        <f>INDEX($AH$244:$AN$250,MATCH($AQ$245,$AH$243:$AN$243,0),MATCH($AQ$245,$AH$243:$AN$243,0))</f>
        <v/>
      </c>
      <c r="AJ255" s="8">
        <f>INDEX($AH$244:$AN$250,MATCH($AQ$245,$AH$243:$AN$243,0),MATCH($AQ$246,$AH$243:$AN$243,0))</f>
        <v/>
      </c>
      <c r="AK255" s="8">
        <f>INDEX($AH$244:$AN$250,MATCH($AQ$245,$AH$243:$AN$243,0),MATCH($AQ$247,$AH$243:$AN$243,0))</f>
        <v/>
      </c>
      <c r="AL255" s="8">
        <f>INDEX($AH$244:$AN$250,MATCH($AQ$245,$AH$243:$AN$243,0),MATCH($AQ$248,$AH$243:$AN$243,0))</f>
        <v/>
      </c>
      <c r="AM255" s="8">
        <f>INDEX($AH$244:$AN$250,MATCH($AQ$245,$AH$243:$AN$243,0),MATCH($AQ$249,$AH$243:$AN$243,0))</f>
        <v/>
      </c>
      <c r="AP255" s="8">
        <f>IF(($B$255&lt;&gt;2)+($J$255&lt;&gt;2)+($R$255&lt;&gt;2)+($Z$255&lt;&gt;2)+($AH$255&lt;&gt;2)=0,2,IF((($B$255&lt;&gt;2)*$B$255+($J$255&lt;&gt;2)*$J$255+($R$255&lt;&gt;2)*$R$255+($Z$255&lt;&gt;2)*$Z$255+($AH$255&lt;&gt;2)*$AH$255)/(($B$255&lt;&gt;2)+($J$255&lt;&gt;2)+($R$255&lt;&gt;2)+($Z$255&lt;&gt;2)+($AH$255&lt;&gt;2))&gt;=0.5,1,0))</f>
        <v/>
      </c>
      <c r="AQ255" s="8">
        <f>IF(($C$255&lt;&gt;2)+($K$255&lt;&gt;2)+($S$255&lt;&gt;2)+($AA$255&lt;&gt;2)+($AI$255&lt;&gt;2)=0,2,IF((($C$255&lt;&gt;2)*$C$255+($K$255&lt;&gt;2)*$K$255+($S$255&lt;&gt;2)*$S$255+($AA$255&lt;&gt;2)*$AA$255+($AI$255&lt;&gt;2)*$AI$255)/(($C$255&lt;&gt;2)+($K$255&lt;&gt;2)+($S$255&lt;&gt;2)+($AA$255&lt;&gt;2)+($AI$255&lt;&gt;2))&gt;=0.5,1,0))</f>
        <v/>
      </c>
      <c r="AR255" s="8">
        <f>IF(($D$255&lt;&gt;2)+($L$255&lt;&gt;2)+($T$255&lt;&gt;2)+($AB$255&lt;&gt;2)+($AJ$255&lt;&gt;2)=0,2,IF((($D$255&lt;&gt;2)*$D$255+($L$255&lt;&gt;2)*$L$255+($T$255&lt;&gt;2)*$T$255+($AB$255&lt;&gt;2)*$AB$255+($AJ$255&lt;&gt;2)*$AJ$255)/(($D$255&lt;&gt;2)+($L$255&lt;&gt;2)+($T$255&lt;&gt;2)+($AB$255&lt;&gt;2)+($AJ$255&lt;&gt;2))&gt;=0.5,1,0))</f>
        <v/>
      </c>
      <c r="AS255" s="8">
        <f>IF(($E$255&lt;&gt;2)+($M$255&lt;&gt;2)+($U$255&lt;&gt;2)+($AC$255&lt;&gt;2)+($AK$255&lt;&gt;2)=0,2,IF((($E$255&lt;&gt;2)*$E$255+($M$255&lt;&gt;2)*$M$255+($U$255&lt;&gt;2)*$U$255+($AC$255&lt;&gt;2)*$AC$255+($AK$255&lt;&gt;2)*$AK$255)/(($E$255&lt;&gt;2)+($M$255&lt;&gt;2)+($U$255&lt;&gt;2)+($AC$255&lt;&gt;2)+($AK$255&lt;&gt;2))&gt;=0.5,1,0))</f>
        <v/>
      </c>
      <c r="AT255" s="8">
        <f>IF(($F$255&lt;&gt;2)+($N$255&lt;&gt;2)+($V$255&lt;&gt;2)+($AD$255&lt;&gt;2)+($AL$255&lt;&gt;2)=0,2,IF((($F$255&lt;&gt;2)*$F$255+($N$255&lt;&gt;2)*$N$255+($V$255&lt;&gt;2)*$V$255+($AD$255&lt;&gt;2)*$AD$255+($AL$255&lt;&gt;2)*$AL$255)/(($F$255&lt;&gt;2)+($N$255&lt;&gt;2)+($V$255&lt;&gt;2)+($AD$255&lt;&gt;2)+($AL$255&lt;&gt;2))&gt;=0.5,1,0))</f>
        <v/>
      </c>
      <c r="AU255" s="8">
        <f>IF(($G$255&lt;&gt;2)+($O$255&lt;&gt;2)+($W$255&lt;&gt;2)+($AE$255&lt;&gt;2)+($AM$255&lt;&gt;2)=0,2,IF((($G$255&lt;&gt;2)*$G$255+($O$255&lt;&gt;2)*$O$255+($W$255&lt;&gt;2)*$W$255+($AE$255&lt;&gt;2)*$AE$255+($AM$255&lt;&gt;2)*$AM$255)/(($G$255&lt;&gt;2)+($O$255&lt;&gt;2)+($W$255&lt;&gt;2)+($AE$255&lt;&gt;2)+($AM$255&lt;&gt;2))&gt;=0.5,1,0))</f>
        <v/>
      </c>
      <c r="AW255" s="16">
        <f>INDEX('Ground truth'!$B$14:$H$20,MATCH($AP$245,'Ground truth'!$A$14:$A$20,0),MATCH($AP$244,'Ground truth'!$B$13:$H$13,0))</f>
        <v/>
      </c>
      <c r="AX255" s="16">
        <f>INDEX('Ground truth'!$B$14:$H$20,MATCH($AP$245,'Ground truth'!$A$14:$A$20,0),MATCH($AP$245,'Ground truth'!$B$13:$H$13,0))</f>
        <v/>
      </c>
      <c r="AY255" s="16">
        <f>INDEX('Ground truth'!$B$14:$H$20,MATCH($AP$245,'Ground truth'!$A$14:$A$20,0),MATCH($AP$246,'Ground truth'!$B$13:$H$13,0))</f>
        <v/>
      </c>
      <c r="AZ255" s="16">
        <f>INDEX('Ground truth'!$B$14:$H$20,MATCH($AP$245,'Ground truth'!$A$14:$A$20,0),MATCH($AP$247,'Ground truth'!$B$13:$H$13,0))</f>
        <v/>
      </c>
      <c r="BA255" s="16">
        <f>INDEX('Ground truth'!$B$14:$H$20,MATCH($AP$245,'Ground truth'!$A$14:$A$20,0),MATCH($AP$248,'Ground truth'!$B$13:$H$13,0))</f>
        <v/>
      </c>
      <c r="BB255" s="16">
        <f>INDEX('Ground truth'!$B$14:$H$20,MATCH($AP$245,'Ground truth'!$A$14:$A$20,0),MATCH($AP$249,'Ground truth'!$B$13:$H$13,0))</f>
        <v/>
      </c>
      <c r="BD255" s="19" t="n">
        <v>2.041954751952716</v>
      </c>
      <c r="BE255" s="19">
        <f>LARGE($BD$254:$BD$259,2)</f>
        <v/>
      </c>
    </row>
    <row r="256">
      <c r="A256" s="3" t="inlineStr">
        <is>
          <t>Transmission</t>
        </is>
      </c>
      <c r="B256" s="8">
        <f>INDEX($B$244:$H$250,MATCH($AQ$246,$B$243:$H$243,0),MATCH($AQ$244,$B$243:$H$243,0))</f>
        <v/>
      </c>
      <c r="C256" s="8">
        <f>INDEX($B$244:$H$250,MATCH($AQ$246,$B$243:$H$243,0),MATCH($AQ$245,$B$243:$H$243,0))</f>
        <v/>
      </c>
      <c r="D256" s="8">
        <f>INDEX($B$244:$H$250,MATCH($AQ$246,$B$243:$H$243,0),MATCH($AQ$246,$B$243:$H$243,0))</f>
        <v/>
      </c>
      <c r="E256" s="8">
        <f>INDEX($B$244:$H$250,MATCH($AQ$246,$B$243:$H$243,0),MATCH($AQ$247,$B$243:$H$243,0))</f>
        <v/>
      </c>
      <c r="F256" s="8">
        <f>INDEX($B$244:$H$250,MATCH($AQ$246,$B$243:$H$243,0),MATCH($AQ$248,$B$243:$H$243,0))</f>
        <v/>
      </c>
      <c r="G256" s="8">
        <f>INDEX($B$244:$H$250,MATCH($AQ$246,$B$243:$H$243,0),MATCH($AQ$249,$B$243:$H$243,0))</f>
        <v/>
      </c>
      <c r="J256" s="8">
        <f>INDEX($J$244:$P$250,MATCH($AQ$246,$J$243:$P$243,0),MATCH($AQ$244,$J$243:$P$243,0))</f>
        <v/>
      </c>
      <c r="K256" s="8">
        <f>INDEX($J$244:$P$250,MATCH($AQ$246,$J$243:$P$243,0),MATCH($AQ$245,$J$243:$P$243,0))</f>
        <v/>
      </c>
      <c r="L256" s="8">
        <f>INDEX($J$244:$P$250,MATCH($AQ$246,$J$243:$P$243,0),MATCH($AQ$246,$J$243:$P$243,0))</f>
        <v/>
      </c>
      <c r="M256" s="8">
        <f>INDEX($J$244:$P$250,MATCH($AQ$246,$J$243:$P$243,0),MATCH($AQ$247,$J$243:$P$243,0))</f>
        <v/>
      </c>
      <c r="N256" s="8">
        <f>INDEX($J$244:$P$250,MATCH($AQ$246,$J$243:$P$243,0),MATCH($AQ$248,$J$243:$P$243,0))</f>
        <v/>
      </c>
      <c r="O256" s="8">
        <f>INDEX($J$244:$P$250,MATCH($AQ$246,$J$243:$P$243,0),MATCH($AQ$249,$J$243:$P$243,0))</f>
        <v/>
      </c>
      <c r="R256" s="8">
        <f>INDEX($R$244:$X$250,MATCH($AQ$246,$R$243:$X$243,0),MATCH($AQ$244,$R$243:$X$243,0))</f>
        <v/>
      </c>
      <c r="S256" s="8">
        <f>INDEX($R$244:$X$250,MATCH($AQ$246,$R$243:$X$243,0),MATCH($AQ$245,$R$243:$X$243,0))</f>
        <v/>
      </c>
      <c r="T256" s="8">
        <f>INDEX($R$244:$X$250,MATCH($AQ$246,$R$243:$X$243,0),MATCH($AQ$246,$R$243:$X$243,0))</f>
        <v/>
      </c>
      <c r="U256" s="8">
        <f>INDEX($R$244:$X$250,MATCH($AQ$246,$R$243:$X$243,0),MATCH($AQ$247,$R$243:$X$243,0))</f>
        <v/>
      </c>
      <c r="V256" s="8">
        <f>INDEX($R$244:$X$250,MATCH($AQ$246,$R$243:$X$243,0),MATCH($AQ$248,$R$243:$X$243,0))</f>
        <v/>
      </c>
      <c r="W256" s="8">
        <f>INDEX($R$244:$X$250,MATCH($AQ$246,$R$243:$X$243,0),MATCH($AQ$249,$R$243:$X$243,0))</f>
        <v/>
      </c>
      <c r="Z256" s="8">
        <f>INDEX($Z$244:$AF$250,MATCH($AQ$246,$Z$243:$AF$243,0),MATCH($AQ$244,$Z$243:$AF$243,0))</f>
        <v/>
      </c>
      <c r="AA256" s="8">
        <f>INDEX($Z$244:$AF$250,MATCH($AQ$246,$Z$243:$AF$243,0),MATCH($AQ$245,$Z$243:$AF$243,0))</f>
        <v/>
      </c>
      <c r="AB256" s="8">
        <f>INDEX($Z$244:$AF$250,MATCH($AQ$246,$Z$243:$AF$243,0),MATCH($AQ$246,$Z$243:$AF$243,0))</f>
        <v/>
      </c>
      <c r="AC256" s="8">
        <f>INDEX($Z$244:$AF$250,MATCH($AQ$246,$Z$243:$AF$243,0),MATCH($AQ$247,$Z$243:$AF$243,0))</f>
        <v/>
      </c>
      <c r="AD256" s="8">
        <f>INDEX($Z$244:$AF$250,MATCH($AQ$246,$Z$243:$AF$243,0),MATCH($AQ$248,$Z$243:$AF$243,0))</f>
        <v/>
      </c>
      <c r="AE256" s="8">
        <f>INDEX($Z$244:$AF$250,MATCH($AQ$246,$Z$243:$AF$243,0),MATCH($AQ$249,$Z$243:$AF$243,0))</f>
        <v/>
      </c>
      <c r="AH256" s="8">
        <f>INDEX($AH$244:$AN$250,MATCH($AQ$246,$AH$243:$AN$243,0),MATCH($AQ$244,$AH$243:$AN$243,0))</f>
        <v/>
      </c>
      <c r="AI256" s="8">
        <f>INDEX($AH$244:$AN$250,MATCH($AQ$246,$AH$243:$AN$243,0),MATCH($AQ$245,$AH$243:$AN$243,0))</f>
        <v/>
      </c>
      <c r="AJ256" s="8">
        <f>INDEX($AH$244:$AN$250,MATCH($AQ$246,$AH$243:$AN$243,0),MATCH($AQ$246,$AH$243:$AN$243,0))</f>
        <v/>
      </c>
      <c r="AK256" s="8">
        <f>INDEX($AH$244:$AN$250,MATCH($AQ$246,$AH$243:$AN$243,0),MATCH($AQ$247,$AH$243:$AN$243,0))</f>
        <v/>
      </c>
      <c r="AL256" s="8">
        <f>INDEX($AH$244:$AN$250,MATCH($AQ$246,$AH$243:$AN$243,0),MATCH($AQ$248,$AH$243:$AN$243,0))</f>
        <v/>
      </c>
      <c r="AM256" s="8">
        <f>INDEX($AH$244:$AN$250,MATCH($AQ$246,$AH$243:$AN$243,0),MATCH($AQ$249,$AH$243:$AN$243,0))</f>
        <v/>
      </c>
      <c r="AP256" s="8">
        <f>IF(($B$256&lt;&gt;2)+($J$256&lt;&gt;2)+($R$256&lt;&gt;2)+($Z$256&lt;&gt;2)+($AH$256&lt;&gt;2)=0,2,IF((($B$256&lt;&gt;2)*$B$256+($J$256&lt;&gt;2)*$J$256+($R$256&lt;&gt;2)*$R$256+($Z$256&lt;&gt;2)*$Z$256+($AH$256&lt;&gt;2)*$AH$256)/(($B$256&lt;&gt;2)+($J$256&lt;&gt;2)+($R$256&lt;&gt;2)+($Z$256&lt;&gt;2)+($AH$256&lt;&gt;2))&gt;=0.5,1,0))</f>
        <v/>
      </c>
      <c r="AQ256" s="8">
        <f>IF(($C$256&lt;&gt;2)+($K$256&lt;&gt;2)+($S$256&lt;&gt;2)+($AA$256&lt;&gt;2)+($AI$256&lt;&gt;2)=0,2,IF((($C$256&lt;&gt;2)*$C$256+($K$256&lt;&gt;2)*$K$256+($S$256&lt;&gt;2)*$S$256+($AA$256&lt;&gt;2)*$AA$256+($AI$256&lt;&gt;2)*$AI$256)/(($C$256&lt;&gt;2)+($K$256&lt;&gt;2)+($S$256&lt;&gt;2)+($AA$256&lt;&gt;2)+($AI$256&lt;&gt;2))&gt;=0.5,1,0))</f>
        <v/>
      </c>
      <c r="AR256" s="8">
        <f>IF(($D$256&lt;&gt;2)+($L$256&lt;&gt;2)+($T$256&lt;&gt;2)+($AB$256&lt;&gt;2)+($AJ$256&lt;&gt;2)=0,2,IF((($D$256&lt;&gt;2)*$D$256+($L$256&lt;&gt;2)*$L$256+($T$256&lt;&gt;2)*$T$256+($AB$256&lt;&gt;2)*$AB$256+($AJ$256&lt;&gt;2)*$AJ$256)/(($D$256&lt;&gt;2)+($L$256&lt;&gt;2)+($T$256&lt;&gt;2)+($AB$256&lt;&gt;2)+($AJ$256&lt;&gt;2))&gt;=0.5,1,0))</f>
        <v/>
      </c>
      <c r="AS256" s="8">
        <f>IF(($E$256&lt;&gt;2)+($M$256&lt;&gt;2)+($U$256&lt;&gt;2)+($AC$256&lt;&gt;2)+($AK$256&lt;&gt;2)=0,2,IF((($E$256&lt;&gt;2)*$E$256+($M$256&lt;&gt;2)*$M$256+($U$256&lt;&gt;2)*$U$256+($AC$256&lt;&gt;2)*$AC$256+($AK$256&lt;&gt;2)*$AK$256)/(($E$256&lt;&gt;2)+($M$256&lt;&gt;2)+($U$256&lt;&gt;2)+($AC$256&lt;&gt;2)+($AK$256&lt;&gt;2))&gt;=0.5,1,0))</f>
        <v/>
      </c>
      <c r="AT256" s="8">
        <f>IF(($F$256&lt;&gt;2)+($N$256&lt;&gt;2)+($V$256&lt;&gt;2)+($AD$256&lt;&gt;2)+($AL$256&lt;&gt;2)=0,2,IF((($F$256&lt;&gt;2)*$F$256+($N$256&lt;&gt;2)*$N$256+($V$256&lt;&gt;2)*$V$256+($AD$256&lt;&gt;2)*$AD$256+($AL$256&lt;&gt;2)*$AL$256)/(($F$256&lt;&gt;2)+($N$256&lt;&gt;2)+($V$256&lt;&gt;2)+($AD$256&lt;&gt;2)+($AL$256&lt;&gt;2))&gt;=0.5,1,0))</f>
        <v/>
      </c>
      <c r="AU256" s="8">
        <f>IF(($G$256&lt;&gt;2)+($O$256&lt;&gt;2)+($W$256&lt;&gt;2)+($AE$256&lt;&gt;2)+($AM$256&lt;&gt;2)=0,2,IF((($G$256&lt;&gt;2)*$G$256+($O$256&lt;&gt;2)*$O$256+($W$256&lt;&gt;2)*$W$256+($AE$256&lt;&gt;2)*$AE$256+($AM$256&lt;&gt;2)*$AM$256)/(($G$256&lt;&gt;2)+($O$256&lt;&gt;2)+($W$256&lt;&gt;2)+($AE$256&lt;&gt;2)+($AM$256&lt;&gt;2))&gt;=0.5,1,0))</f>
        <v/>
      </c>
      <c r="AW256" s="16">
        <f>INDEX('Ground truth'!$B$14:$H$20,MATCH($AP$246,'Ground truth'!$A$14:$A$20,0),MATCH($AP$244,'Ground truth'!$B$13:$H$13,0))</f>
        <v/>
      </c>
      <c r="AX256" s="16">
        <f>INDEX('Ground truth'!$B$14:$H$20,MATCH($AP$246,'Ground truth'!$A$14:$A$20,0),MATCH($AP$245,'Ground truth'!$B$13:$H$13,0))</f>
        <v/>
      </c>
      <c r="AY256" s="16">
        <f>INDEX('Ground truth'!$B$14:$H$20,MATCH($AP$246,'Ground truth'!$A$14:$A$20,0),MATCH($AP$246,'Ground truth'!$B$13:$H$13,0))</f>
        <v/>
      </c>
      <c r="AZ256" s="16">
        <f>INDEX('Ground truth'!$B$14:$H$20,MATCH($AP$246,'Ground truth'!$A$14:$A$20,0),MATCH($AP$247,'Ground truth'!$B$13:$H$13,0))</f>
        <v/>
      </c>
      <c r="BA256" s="16">
        <f>INDEX('Ground truth'!$B$14:$H$20,MATCH($AP$246,'Ground truth'!$A$14:$A$20,0),MATCH($AP$248,'Ground truth'!$B$13:$H$13,0))</f>
        <v/>
      </c>
      <c r="BB256" s="16">
        <f>INDEX('Ground truth'!$B$14:$H$20,MATCH($AP$246,'Ground truth'!$A$14:$A$20,0),MATCH($AP$249,'Ground truth'!$B$13:$H$13,0))</f>
        <v/>
      </c>
      <c r="BD256" s="19" t="n">
        <v>0.9999999999999989</v>
      </c>
      <c r="BE256" s="19">
        <f>LARGE($BD$254:$BD$259,3)</f>
        <v/>
      </c>
    </row>
    <row r="257">
      <c r="A257" s="3" t="inlineStr">
        <is>
          <t>Electrical System</t>
        </is>
      </c>
      <c r="B257" s="8">
        <f>INDEX($B$244:$H$250,MATCH($AQ$247,$B$243:$H$243,0),MATCH($AQ$244,$B$243:$H$243,0))</f>
        <v/>
      </c>
      <c r="C257" s="8">
        <f>INDEX($B$244:$H$250,MATCH($AQ$247,$B$243:$H$243,0),MATCH($AQ$245,$B$243:$H$243,0))</f>
        <v/>
      </c>
      <c r="D257" s="8">
        <f>INDEX($B$244:$H$250,MATCH($AQ$247,$B$243:$H$243,0),MATCH($AQ$246,$B$243:$H$243,0))</f>
        <v/>
      </c>
      <c r="E257" s="8">
        <f>INDEX($B$244:$H$250,MATCH($AQ$247,$B$243:$H$243,0),MATCH($AQ$247,$B$243:$H$243,0))</f>
        <v/>
      </c>
      <c r="F257" s="8">
        <f>INDEX($B$244:$H$250,MATCH($AQ$247,$B$243:$H$243,0),MATCH($AQ$248,$B$243:$H$243,0))</f>
        <v/>
      </c>
      <c r="G257" s="8">
        <f>INDEX($B$244:$H$250,MATCH($AQ$247,$B$243:$H$243,0),MATCH($AQ$249,$B$243:$H$243,0))</f>
        <v/>
      </c>
      <c r="J257" s="8">
        <f>INDEX($J$244:$P$250,MATCH($AQ$247,$J$243:$P$243,0),MATCH($AQ$244,$J$243:$P$243,0))</f>
        <v/>
      </c>
      <c r="K257" s="8">
        <f>INDEX($J$244:$P$250,MATCH($AQ$247,$J$243:$P$243,0),MATCH($AQ$245,$J$243:$P$243,0))</f>
        <v/>
      </c>
      <c r="L257" s="8">
        <f>INDEX($J$244:$P$250,MATCH($AQ$247,$J$243:$P$243,0),MATCH($AQ$246,$J$243:$P$243,0))</f>
        <v/>
      </c>
      <c r="M257" s="8">
        <f>INDEX($J$244:$P$250,MATCH($AQ$247,$J$243:$P$243,0),MATCH($AQ$247,$J$243:$P$243,0))</f>
        <v/>
      </c>
      <c r="N257" s="8">
        <f>INDEX($J$244:$P$250,MATCH($AQ$247,$J$243:$P$243,0),MATCH($AQ$248,$J$243:$P$243,0))</f>
        <v/>
      </c>
      <c r="O257" s="8">
        <f>INDEX($J$244:$P$250,MATCH($AQ$247,$J$243:$P$243,0),MATCH($AQ$249,$J$243:$P$243,0))</f>
        <v/>
      </c>
      <c r="R257" s="8">
        <f>INDEX($R$244:$X$250,MATCH($AQ$247,$R$243:$X$243,0),MATCH($AQ$244,$R$243:$X$243,0))</f>
        <v/>
      </c>
      <c r="S257" s="8">
        <f>INDEX($R$244:$X$250,MATCH($AQ$247,$R$243:$X$243,0),MATCH($AQ$245,$R$243:$X$243,0))</f>
        <v/>
      </c>
      <c r="T257" s="8">
        <f>INDEX($R$244:$X$250,MATCH($AQ$247,$R$243:$X$243,0),MATCH($AQ$246,$R$243:$X$243,0))</f>
        <v/>
      </c>
      <c r="U257" s="8">
        <f>INDEX($R$244:$X$250,MATCH($AQ$247,$R$243:$X$243,0),MATCH($AQ$247,$R$243:$X$243,0))</f>
        <v/>
      </c>
      <c r="V257" s="8">
        <f>INDEX($R$244:$X$250,MATCH($AQ$247,$R$243:$X$243,0),MATCH($AQ$248,$R$243:$X$243,0))</f>
        <v/>
      </c>
      <c r="W257" s="8">
        <f>INDEX($R$244:$X$250,MATCH($AQ$247,$R$243:$X$243,0),MATCH($AQ$249,$R$243:$X$243,0))</f>
        <v/>
      </c>
      <c r="Z257" s="8">
        <f>INDEX($Z$244:$AF$250,MATCH($AQ$247,$Z$243:$AF$243,0),MATCH($AQ$244,$Z$243:$AF$243,0))</f>
        <v/>
      </c>
      <c r="AA257" s="8">
        <f>INDEX($Z$244:$AF$250,MATCH($AQ$247,$Z$243:$AF$243,0),MATCH($AQ$245,$Z$243:$AF$243,0))</f>
        <v/>
      </c>
      <c r="AB257" s="8">
        <f>INDEX($Z$244:$AF$250,MATCH($AQ$247,$Z$243:$AF$243,0),MATCH($AQ$246,$Z$243:$AF$243,0))</f>
        <v/>
      </c>
      <c r="AC257" s="8">
        <f>INDEX($Z$244:$AF$250,MATCH($AQ$247,$Z$243:$AF$243,0),MATCH($AQ$247,$Z$243:$AF$243,0))</f>
        <v/>
      </c>
      <c r="AD257" s="8">
        <f>INDEX($Z$244:$AF$250,MATCH($AQ$247,$Z$243:$AF$243,0),MATCH($AQ$248,$Z$243:$AF$243,0))</f>
        <v/>
      </c>
      <c r="AE257" s="8">
        <f>INDEX($Z$244:$AF$250,MATCH($AQ$247,$Z$243:$AF$243,0),MATCH($AQ$249,$Z$243:$AF$243,0))</f>
        <v/>
      </c>
      <c r="AH257" s="8">
        <f>INDEX($AH$244:$AN$250,MATCH($AQ$247,$AH$243:$AN$243,0),MATCH($AQ$244,$AH$243:$AN$243,0))</f>
        <v/>
      </c>
      <c r="AI257" s="8">
        <f>INDEX($AH$244:$AN$250,MATCH($AQ$247,$AH$243:$AN$243,0),MATCH($AQ$245,$AH$243:$AN$243,0))</f>
        <v/>
      </c>
      <c r="AJ257" s="8">
        <f>INDEX($AH$244:$AN$250,MATCH($AQ$247,$AH$243:$AN$243,0),MATCH($AQ$246,$AH$243:$AN$243,0))</f>
        <v/>
      </c>
      <c r="AK257" s="8">
        <f>INDEX($AH$244:$AN$250,MATCH($AQ$247,$AH$243:$AN$243,0),MATCH($AQ$247,$AH$243:$AN$243,0))</f>
        <v/>
      </c>
      <c r="AL257" s="8">
        <f>INDEX($AH$244:$AN$250,MATCH($AQ$247,$AH$243:$AN$243,0),MATCH($AQ$248,$AH$243:$AN$243,0))</f>
        <v/>
      </c>
      <c r="AM257" s="8">
        <f>INDEX($AH$244:$AN$250,MATCH($AQ$247,$AH$243:$AN$243,0),MATCH($AQ$249,$AH$243:$AN$243,0))</f>
        <v/>
      </c>
      <c r="AP257" s="8">
        <f>IF(($B$257&lt;&gt;2)+($J$257&lt;&gt;2)+($R$257&lt;&gt;2)+($Z$257&lt;&gt;2)+($AH$257&lt;&gt;2)=0,2,IF((($B$257&lt;&gt;2)*$B$257+($J$257&lt;&gt;2)*$J$257+($R$257&lt;&gt;2)*$R$257+($Z$257&lt;&gt;2)*$Z$257+($AH$257&lt;&gt;2)*$AH$257)/(($B$257&lt;&gt;2)+($J$257&lt;&gt;2)+($R$257&lt;&gt;2)+($Z$257&lt;&gt;2)+($AH$257&lt;&gt;2))&gt;=0.5,1,0))</f>
        <v/>
      </c>
      <c r="AQ257" s="8">
        <f>IF(($C$257&lt;&gt;2)+($K$257&lt;&gt;2)+($S$257&lt;&gt;2)+($AA$257&lt;&gt;2)+($AI$257&lt;&gt;2)=0,2,IF((($C$257&lt;&gt;2)*$C$257+($K$257&lt;&gt;2)*$K$257+($S$257&lt;&gt;2)*$S$257+($AA$257&lt;&gt;2)*$AA$257+($AI$257&lt;&gt;2)*$AI$257)/(($C$257&lt;&gt;2)+($K$257&lt;&gt;2)+($S$257&lt;&gt;2)+($AA$257&lt;&gt;2)+($AI$257&lt;&gt;2))&gt;=0.5,1,0))</f>
        <v/>
      </c>
      <c r="AR257" s="8">
        <f>IF(($D$257&lt;&gt;2)+($L$257&lt;&gt;2)+($T$257&lt;&gt;2)+($AB$257&lt;&gt;2)+($AJ$257&lt;&gt;2)=0,2,IF((($D$257&lt;&gt;2)*$D$257+($L$257&lt;&gt;2)*$L$257+($T$257&lt;&gt;2)*$T$257+($AB$257&lt;&gt;2)*$AB$257+($AJ$257&lt;&gt;2)*$AJ$257)/(($D$257&lt;&gt;2)+($L$257&lt;&gt;2)+($T$257&lt;&gt;2)+($AB$257&lt;&gt;2)+($AJ$257&lt;&gt;2))&gt;=0.5,1,0))</f>
        <v/>
      </c>
      <c r="AS257" s="8">
        <f>IF(($E$257&lt;&gt;2)+($M$257&lt;&gt;2)+($U$257&lt;&gt;2)+($AC$257&lt;&gt;2)+($AK$257&lt;&gt;2)=0,2,IF((($E$257&lt;&gt;2)*$E$257+($M$257&lt;&gt;2)*$M$257+($U$257&lt;&gt;2)*$U$257+($AC$257&lt;&gt;2)*$AC$257+($AK$257&lt;&gt;2)*$AK$257)/(($E$257&lt;&gt;2)+($M$257&lt;&gt;2)+($U$257&lt;&gt;2)+($AC$257&lt;&gt;2)+($AK$257&lt;&gt;2))&gt;=0.5,1,0))</f>
        <v/>
      </c>
      <c r="AT257" s="8">
        <f>IF(($F$257&lt;&gt;2)+($N$257&lt;&gt;2)+($V$257&lt;&gt;2)+($AD$257&lt;&gt;2)+($AL$257&lt;&gt;2)=0,2,IF((($F$257&lt;&gt;2)*$F$257+($N$257&lt;&gt;2)*$N$257+($V$257&lt;&gt;2)*$V$257+($AD$257&lt;&gt;2)*$AD$257+($AL$257&lt;&gt;2)*$AL$257)/(($F$257&lt;&gt;2)+($N$257&lt;&gt;2)+($V$257&lt;&gt;2)+($AD$257&lt;&gt;2)+($AL$257&lt;&gt;2))&gt;=0.5,1,0))</f>
        <v/>
      </c>
      <c r="AU257" s="8">
        <f>IF(($G$257&lt;&gt;2)+($O$257&lt;&gt;2)+($W$257&lt;&gt;2)+($AE$257&lt;&gt;2)+($AM$257&lt;&gt;2)=0,2,IF((($G$257&lt;&gt;2)*$G$257+($O$257&lt;&gt;2)*$O$257+($W$257&lt;&gt;2)*$W$257+($AE$257&lt;&gt;2)*$AE$257+($AM$257&lt;&gt;2)*$AM$257)/(($G$257&lt;&gt;2)+($O$257&lt;&gt;2)+($W$257&lt;&gt;2)+($AE$257&lt;&gt;2)+($AM$257&lt;&gt;2))&gt;=0.5,1,0))</f>
        <v/>
      </c>
      <c r="AW257" s="16">
        <f>INDEX('Ground truth'!$B$14:$H$20,MATCH($AP$247,'Ground truth'!$A$14:$A$20,0),MATCH($AP$244,'Ground truth'!$B$13:$H$13,0))</f>
        <v/>
      </c>
      <c r="AX257" s="16">
        <f>INDEX('Ground truth'!$B$14:$H$20,MATCH($AP$247,'Ground truth'!$A$14:$A$20,0),MATCH($AP$245,'Ground truth'!$B$13:$H$13,0))</f>
        <v/>
      </c>
      <c r="AY257" s="16">
        <f>INDEX('Ground truth'!$B$14:$H$20,MATCH($AP$247,'Ground truth'!$A$14:$A$20,0),MATCH($AP$246,'Ground truth'!$B$13:$H$13,0))</f>
        <v/>
      </c>
      <c r="AZ257" s="16">
        <f>INDEX('Ground truth'!$B$14:$H$20,MATCH($AP$247,'Ground truth'!$A$14:$A$20,0),MATCH($AP$247,'Ground truth'!$B$13:$H$13,0))</f>
        <v/>
      </c>
      <c r="BA257" s="16">
        <f>INDEX('Ground truth'!$B$14:$H$20,MATCH($AP$247,'Ground truth'!$A$14:$A$20,0),MATCH($AP$248,'Ground truth'!$B$13:$H$13,0))</f>
        <v/>
      </c>
      <c r="BB257" s="16">
        <f>INDEX('Ground truth'!$B$14:$H$20,MATCH($AP$247,'Ground truth'!$A$14:$A$20,0),MATCH($AP$249,'Ground truth'!$B$13:$H$13,0))</f>
        <v/>
      </c>
      <c r="BD257" s="19" t="n">
        <v>0.2937994892048099</v>
      </c>
      <c r="BE257" s="19">
        <f>LARGE($BD$254:$BD$259,4)</f>
        <v/>
      </c>
    </row>
    <row r="258">
      <c r="A258" s="3" t="inlineStr">
        <is>
          <t>Bit</t>
        </is>
      </c>
      <c r="B258" s="8">
        <f>INDEX($B$244:$H$250,MATCH($AQ$248,$B$243:$H$243,0),MATCH($AQ$244,$B$243:$H$243,0))</f>
        <v/>
      </c>
      <c r="C258" s="8">
        <f>INDEX($B$244:$H$250,MATCH($AQ$248,$B$243:$H$243,0),MATCH($AQ$245,$B$243:$H$243,0))</f>
        <v/>
      </c>
      <c r="D258" s="8">
        <f>INDEX($B$244:$H$250,MATCH($AQ$248,$B$243:$H$243,0),MATCH($AQ$246,$B$243:$H$243,0))</f>
        <v/>
      </c>
      <c r="E258" s="8">
        <f>INDEX($B$244:$H$250,MATCH($AQ$248,$B$243:$H$243,0),MATCH($AQ$247,$B$243:$H$243,0))</f>
        <v/>
      </c>
      <c r="F258" s="8">
        <f>INDEX($B$244:$H$250,MATCH($AQ$248,$B$243:$H$243,0),MATCH($AQ$248,$B$243:$H$243,0))</f>
        <v/>
      </c>
      <c r="G258" s="8">
        <f>INDEX($B$244:$H$250,MATCH($AQ$248,$B$243:$H$243,0),MATCH($AQ$249,$B$243:$H$243,0))</f>
        <v/>
      </c>
      <c r="J258" s="8">
        <f>INDEX($J$244:$P$250,MATCH($AQ$248,$J$243:$P$243,0),MATCH($AQ$244,$J$243:$P$243,0))</f>
        <v/>
      </c>
      <c r="K258" s="8">
        <f>INDEX($J$244:$P$250,MATCH($AQ$248,$J$243:$P$243,0),MATCH($AQ$245,$J$243:$P$243,0))</f>
        <v/>
      </c>
      <c r="L258" s="8">
        <f>INDEX($J$244:$P$250,MATCH($AQ$248,$J$243:$P$243,0),MATCH($AQ$246,$J$243:$P$243,0))</f>
        <v/>
      </c>
      <c r="M258" s="8">
        <f>INDEX($J$244:$P$250,MATCH($AQ$248,$J$243:$P$243,0),MATCH($AQ$247,$J$243:$P$243,0))</f>
        <v/>
      </c>
      <c r="N258" s="8">
        <f>INDEX($J$244:$P$250,MATCH($AQ$248,$J$243:$P$243,0),MATCH($AQ$248,$J$243:$P$243,0))</f>
        <v/>
      </c>
      <c r="O258" s="8">
        <f>INDEX($J$244:$P$250,MATCH($AQ$248,$J$243:$P$243,0),MATCH($AQ$249,$J$243:$P$243,0))</f>
        <v/>
      </c>
      <c r="R258" s="8">
        <f>INDEX($R$244:$X$250,MATCH($AQ$248,$R$243:$X$243,0),MATCH($AQ$244,$R$243:$X$243,0))</f>
        <v/>
      </c>
      <c r="S258" s="8">
        <f>INDEX($R$244:$X$250,MATCH($AQ$248,$R$243:$X$243,0),MATCH($AQ$245,$R$243:$X$243,0))</f>
        <v/>
      </c>
      <c r="T258" s="8">
        <f>INDEX($R$244:$X$250,MATCH($AQ$248,$R$243:$X$243,0),MATCH($AQ$246,$R$243:$X$243,0))</f>
        <v/>
      </c>
      <c r="U258" s="8">
        <f>INDEX($R$244:$X$250,MATCH($AQ$248,$R$243:$X$243,0),MATCH($AQ$247,$R$243:$X$243,0))</f>
        <v/>
      </c>
      <c r="V258" s="8">
        <f>INDEX($R$244:$X$250,MATCH($AQ$248,$R$243:$X$243,0),MATCH($AQ$248,$R$243:$X$243,0))</f>
        <v/>
      </c>
      <c r="W258" s="8">
        <f>INDEX($R$244:$X$250,MATCH($AQ$248,$R$243:$X$243,0),MATCH($AQ$249,$R$243:$X$243,0))</f>
        <v/>
      </c>
      <c r="Z258" s="8">
        <f>INDEX($Z$244:$AF$250,MATCH($AQ$248,$Z$243:$AF$243,0),MATCH($AQ$244,$Z$243:$AF$243,0))</f>
        <v/>
      </c>
      <c r="AA258" s="8">
        <f>INDEX($Z$244:$AF$250,MATCH($AQ$248,$Z$243:$AF$243,0),MATCH($AQ$245,$Z$243:$AF$243,0))</f>
        <v/>
      </c>
      <c r="AB258" s="8">
        <f>INDEX($Z$244:$AF$250,MATCH($AQ$248,$Z$243:$AF$243,0),MATCH($AQ$246,$Z$243:$AF$243,0))</f>
        <v/>
      </c>
      <c r="AC258" s="8">
        <f>INDEX($Z$244:$AF$250,MATCH($AQ$248,$Z$243:$AF$243,0),MATCH($AQ$247,$Z$243:$AF$243,0))</f>
        <v/>
      </c>
      <c r="AD258" s="8">
        <f>INDEX($Z$244:$AF$250,MATCH($AQ$248,$Z$243:$AF$243,0),MATCH($AQ$248,$Z$243:$AF$243,0))</f>
        <v/>
      </c>
      <c r="AE258" s="8">
        <f>INDEX($Z$244:$AF$250,MATCH($AQ$248,$Z$243:$AF$243,0),MATCH($AQ$249,$Z$243:$AF$243,0))</f>
        <v/>
      </c>
      <c r="AH258" s="8">
        <f>INDEX($AH$244:$AN$250,MATCH($AQ$248,$AH$243:$AN$243,0),MATCH($AQ$244,$AH$243:$AN$243,0))</f>
        <v/>
      </c>
      <c r="AI258" s="8">
        <f>INDEX($AH$244:$AN$250,MATCH($AQ$248,$AH$243:$AN$243,0),MATCH($AQ$245,$AH$243:$AN$243,0))</f>
        <v/>
      </c>
      <c r="AJ258" s="8">
        <f>INDEX($AH$244:$AN$250,MATCH($AQ$248,$AH$243:$AN$243,0),MATCH($AQ$246,$AH$243:$AN$243,0))</f>
        <v/>
      </c>
      <c r="AK258" s="8">
        <f>INDEX($AH$244:$AN$250,MATCH($AQ$248,$AH$243:$AN$243,0),MATCH($AQ$247,$AH$243:$AN$243,0))</f>
        <v/>
      </c>
      <c r="AL258" s="8">
        <f>INDEX($AH$244:$AN$250,MATCH($AQ$248,$AH$243:$AN$243,0),MATCH($AQ$248,$AH$243:$AN$243,0))</f>
        <v/>
      </c>
      <c r="AM258" s="8">
        <f>INDEX($AH$244:$AN$250,MATCH($AQ$248,$AH$243:$AN$243,0),MATCH($AQ$249,$AH$243:$AN$243,0))</f>
        <v/>
      </c>
      <c r="AP258" s="8">
        <f>IF(($B$258&lt;&gt;2)+($J$258&lt;&gt;2)+($R$258&lt;&gt;2)+($Z$258&lt;&gt;2)+($AH$258&lt;&gt;2)=0,2,IF((($B$258&lt;&gt;2)*$B$258+($J$258&lt;&gt;2)*$J$258+($R$258&lt;&gt;2)*$R$258+($Z$258&lt;&gt;2)*$Z$258+($AH$258&lt;&gt;2)*$AH$258)/(($B$258&lt;&gt;2)+($J$258&lt;&gt;2)+($R$258&lt;&gt;2)+($Z$258&lt;&gt;2)+($AH$258&lt;&gt;2))&gt;=0.5,1,0))</f>
        <v/>
      </c>
      <c r="AQ258" s="8">
        <f>IF(($C$258&lt;&gt;2)+($K$258&lt;&gt;2)+($S$258&lt;&gt;2)+($AA$258&lt;&gt;2)+($AI$258&lt;&gt;2)=0,2,IF((($C$258&lt;&gt;2)*$C$258+($K$258&lt;&gt;2)*$K$258+($S$258&lt;&gt;2)*$S$258+($AA$258&lt;&gt;2)*$AA$258+($AI$258&lt;&gt;2)*$AI$258)/(($C$258&lt;&gt;2)+($K$258&lt;&gt;2)+($S$258&lt;&gt;2)+($AA$258&lt;&gt;2)+($AI$258&lt;&gt;2))&gt;=0.5,1,0))</f>
        <v/>
      </c>
      <c r="AR258" s="8">
        <f>IF(($D$258&lt;&gt;2)+($L$258&lt;&gt;2)+($T$258&lt;&gt;2)+($AB$258&lt;&gt;2)+($AJ$258&lt;&gt;2)=0,2,IF((($D$258&lt;&gt;2)*$D$258+($L$258&lt;&gt;2)*$L$258+($T$258&lt;&gt;2)*$T$258+($AB$258&lt;&gt;2)*$AB$258+($AJ$258&lt;&gt;2)*$AJ$258)/(($D$258&lt;&gt;2)+($L$258&lt;&gt;2)+($T$258&lt;&gt;2)+($AB$258&lt;&gt;2)+($AJ$258&lt;&gt;2))&gt;=0.5,1,0))</f>
        <v/>
      </c>
      <c r="AS258" s="8">
        <f>IF(($E$258&lt;&gt;2)+($M$258&lt;&gt;2)+($U$258&lt;&gt;2)+($AC$258&lt;&gt;2)+($AK$258&lt;&gt;2)=0,2,IF((($E$258&lt;&gt;2)*$E$258+($M$258&lt;&gt;2)*$M$258+($U$258&lt;&gt;2)*$U$258+($AC$258&lt;&gt;2)*$AC$258+($AK$258&lt;&gt;2)*$AK$258)/(($E$258&lt;&gt;2)+($M$258&lt;&gt;2)+($U$258&lt;&gt;2)+($AC$258&lt;&gt;2)+($AK$258&lt;&gt;2))&gt;=0.5,1,0))</f>
        <v/>
      </c>
      <c r="AT258" s="8">
        <f>IF(($F$258&lt;&gt;2)+($N$258&lt;&gt;2)+($V$258&lt;&gt;2)+($AD$258&lt;&gt;2)+($AL$258&lt;&gt;2)=0,2,IF((($F$258&lt;&gt;2)*$F$258+($N$258&lt;&gt;2)*$N$258+($V$258&lt;&gt;2)*$V$258+($AD$258&lt;&gt;2)*$AD$258+($AL$258&lt;&gt;2)*$AL$258)/(($F$258&lt;&gt;2)+($N$258&lt;&gt;2)+($V$258&lt;&gt;2)+($AD$258&lt;&gt;2)+($AL$258&lt;&gt;2))&gt;=0.5,1,0))</f>
        <v/>
      </c>
      <c r="AU258" s="8">
        <f>IF(($G$258&lt;&gt;2)+($O$258&lt;&gt;2)+($W$258&lt;&gt;2)+($AE$258&lt;&gt;2)+($AM$258&lt;&gt;2)=0,2,IF((($G$258&lt;&gt;2)*$G$258+($O$258&lt;&gt;2)*$O$258+($W$258&lt;&gt;2)*$W$258+($AE$258&lt;&gt;2)*$AE$258+($AM$258&lt;&gt;2)*$AM$258)/(($G$258&lt;&gt;2)+($O$258&lt;&gt;2)+($W$258&lt;&gt;2)+($AE$258&lt;&gt;2)+($AM$258&lt;&gt;2))&gt;=0.5,1,0))</f>
        <v/>
      </c>
      <c r="AW258" s="16">
        <f>INDEX('Ground truth'!$B$14:$H$20,MATCH($AP$248,'Ground truth'!$A$14:$A$20,0),MATCH($AP$244,'Ground truth'!$B$13:$H$13,0))</f>
        <v/>
      </c>
      <c r="AX258" s="16">
        <f>INDEX('Ground truth'!$B$14:$H$20,MATCH($AP$248,'Ground truth'!$A$14:$A$20,0),MATCH($AP$245,'Ground truth'!$B$13:$H$13,0))</f>
        <v/>
      </c>
      <c r="AY258" s="16">
        <f>INDEX('Ground truth'!$B$14:$H$20,MATCH($AP$248,'Ground truth'!$A$14:$A$20,0),MATCH($AP$246,'Ground truth'!$B$13:$H$13,0))</f>
        <v/>
      </c>
      <c r="AZ258" s="16">
        <f>INDEX('Ground truth'!$B$14:$H$20,MATCH($AP$248,'Ground truth'!$A$14:$A$20,0),MATCH($AP$247,'Ground truth'!$B$13:$H$13,0))</f>
        <v/>
      </c>
      <c r="BA258" s="16">
        <f>INDEX('Ground truth'!$B$14:$H$20,MATCH($AP$248,'Ground truth'!$A$14:$A$20,0),MATCH($AP$248,'Ground truth'!$B$13:$H$13,0))</f>
        <v/>
      </c>
      <c r="BB258" s="16">
        <f>INDEX('Ground truth'!$B$14:$H$20,MATCH($AP$248,'Ground truth'!$A$14:$A$20,0),MATCH($AP$249,'Ground truth'!$B$13:$H$13,0))</f>
        <v/>
      </c>
      <c r="BD258" s="19" t="n">
        <v>-0.7796078628671947</v>
      </c>
      <c r="BE258" s="19">
        <f>LARGE($BD$254:$BD$259,5)</f>
        <v/>
      </c>
    </row>
    <row r="259">
      <c r="A259" s="3" t="inlineStr">
        <is>
          <t>Housing</t>
        </is>
      </c>
      <c r="B259" s="8">
        <f>INDEX($B$244:$H$250,MATCH($AQ$249,$B$243:$H$243,0),MATCH($AQ$244,$B$243:$H$243,0))</f>
        <v/>
      </c>
      <c r="C259" s="8">
        <f>INDEX($B$244:$H$250,MATCH($AQ$249,$B$243:$H$243,0),MATCH($AQ$245,$B$243:$H$243,0))</f>
        <v/>
      </c>
      <c r="D259" s="8">
        <f>INDEX($B$244:$H$250,MATCH($AQ$249,$B$243:$H$243,0),MATCH($AQ$246,$B$243:$H$243,0))</f>
        <v/>
      </c>
      <c r="E259" s="8">
        <f>INDEX($B$244:$H$250,MATCH($AQ$249,$B$243:$H$243,0),MATCH($AQ$247,$B$243:$H$243,0))</f>
        <v/>
      </c>
      <c r="F259" s="8">
        <f>INDEX($B$244:$H$250,MATCH($AQ$249,$B$243:$H$243,0),MATCH($AQ$248,$B$243:$H$243,0))</f>
        <v/>
      </c>
      <c r="G259" s="8">
        <f>INDEX($B$244:$H$250,MATCH($AQ$249,$B$243:$H$243,0),MATCH($AQ$249,$B$243:$H$243,0))</f>
        <v/>
      </c>
      <c r="J259" s="8">
        <f>INDEX($J$244:$P$250,MATCH($AQ$249,$J$243:$P$243,0),MATCH($AQ$244,$J$243:$P$243,0))</f>
        <v/>
      </c>
      <c r="K259" s="8">
        <f>INDEX($J$244:$P$250,MATCH($AQ$249,$J$243:$P$243,0),MATCH($AQ$245,$J$243:$P$243,0))</f>
        <v/>
      </c>
      <c r="L259" s="8">
        <f>INDEX($J$244:$P$250,MATCH($AQ$249,$J$243:$P$243,0),MATCH($AQ$246,$J$243:$P$243,0))</f>
        <v/>
      </c>
      <c r="M259" s="8">
        <f>INDEX($J$244:$P$250,MATCH($AQ$249,$J$243:$P$243,0),MATCH($AQ$247,$J$243:$P$243,0))</f>
        <v/>
      </c>
      <c r="N259" s="8">
        <f>INDEX($J$244:$P$250,MATCH($AQ$249,$J$243:$P$243,0),MATCH($AQ$248,$J$243:$P$243,0))</f>
        <v/>
      </c>
      <c r="O259" s="8">
        <f>INDEX($J$244:$P$250,MATCH($AQ$249,$J$243:$P$243,0),MATCH($AQ$249,$J$243:$P$243,0))</f>
        <v/>
      </c>
      <c r="R259" s="8">
        <f>INDEX($R$244:$X$250,MATCH($AQ$249,$R$243:$X$243,0),MATCH($AQ$244,$R$243:$X$243,0))</f>
        <v/>
      </c>
      <c r="S259" s="8">
        <f>INDEX($R$244:$X$250,MATCH($AQ$249,$R$243:$X$243,0),MATCH($AQ$245,$R$243:$X$243,0))</f>
        <v/>
      </c>
      <c r="T259" s="8">
        <f>INDEX($R$244:$X$250,MATCH($AQ$249,$R$243:$X$243,0),MATCH($AQ$246,$R$243:$X$243,0))</f>
        <v/>
      </c>
      <c r="U259" s="8">
        <f>INDEX($R$244:$X$250,MATCH($AQ$249,$R$243:$X$243,0),MATCH($AQ$247,$R$243:$X$243,0))</f>
        <v/>
      </c>
      <c r="V259" s="8">
        <f>INDEX($R$244:$X$250,MATCH($AQ$249,$R$243:$X$243,0),MATCH($AQ$248,$R$243:$X$243,0))</f>
        <v/>
      </c>
      <c r="W259" s="8">
        <f>INDEX($R$244:$X$250,MATCH($AQ$249,$R$243:$X$243,0),MATCH($AQ$249,$R$243:$X$243,0))</f>
        <v/>
      </c>
      <c r="Z259" s="8">
        <f>INDEX($Z$244:$AF$250,MATCH($AQ$249,$Z$243:$AF$243,0),MATCH($AQ$244,$Z$243:$AF$243,0))</f>
        <v/>
      </c>
      <c r="AA259" s="8">
        <f>INDEX($Z$244:$AF$250,MATCH($AQ$249,$Z$243:$AF$243,0),MATCH($AQ$245,$Z$243:$AF$243,0))</f>
        <v/>
      </c>
      <c r="AB259" s="8">
        <f>INDEX($Z$244:$AF$250,MATCH($AQ$249,$Z$243:$AF$243,0),MATCH($AQ$246,$Z$243:$AF$243,0))</f>
        <v/>
      </c>
      <c r="AC259" s="8">
        <f>INDEX($Z$244:$AF$250,MATCH($AQ$249,$Z$243:$AF$243,0),MATCH($AQ$247,$Z$243:$AF$243,0))</f>
        <v/>
      </c>
      <c r="AD259" s="8">
        <f>INDEX($Z$244:$AF$250,MATCH($AQ$249,$Z$243:$AF$243,0),MATCH($AQ$248,$Z$243:$AF$243,0))</f>
        <v/>
      </c>
      <c r="AE259" s="8">
        <f>INDEX($Z$244:$AF$250,MATCH($AQ$249,$Z$243:$AF$243,0),MATCH($AQ$249,$Z$243:$AF$243,0))</f>
        <v/>
      </c>
      <c r="AH259" s="8">
        <f>INDEX($AH$244:$AN$250,MATCH($AQ$249,$AH$243:$AN$243,0),MATCH($AQ$244,$AH$243:$AN$243,0))</f>
        <v/>
      </c>
      <c r="AI259" s="8">
        <f>INDEX($AH$244:$AN$250,MATCH($AQ$249,$AH$243:$AN$243,0),MATCH($AQ$245,$AH$243:$AN$243,0))</f>
        <v/>
      </c>
      <c r="AJ259" s="8">
        <f>INDEX($AH$244:$AN$250,MATCH($AQ$249,$AH$243:$AN$243,0),MATCH($AQ$246,$AH$243:$AN$243,0))</f>
        <v/>
      </c>
      <c r="AK259" s="8">
        <f>INDEX($AH$244:$AN$250,MATCH($AQ$249,$AH$243:$AN$243,0),MATCH($AQ$247,$AH$243:$AN$243,0))</f>
        <v/>
      </c>
      <c r="AL259" s="8">
        <f>INDEX($AH$244:$AN$250,MATCH($AQ$249,$AH$243:$AN$243,0),MATCH($AQ$248,$AH$243:$AN$243,0))</f>
        <v/>
      </c>
      <c r="AM259" s="8">
        <f>INDEX($AH$244:$AN$250,MATCH($AQ$249,$AH$243:$AN$243,0),MATCH($AQ$249,$AH$243:$AN$243,0))</f>
        <v/>
      </c>
      <c r="AP259" s="8">
        <f>IF(($B$259&lt;&gt;2)+($J$259&lt;&gt;2)+($R$259&lt;&gt;2)+($Z$259&lt;&gt;2)+($AH$259&lt;&gt;2)=0,2,IF((($B$259&lt;&gt;2)*$B$259+($J$259&lt;&gt;2)*$J$259+($R$259&lt;&gt;2)*$R$259+($Z$259&lt;&gt;2)*$Z$259+($AH$259&lt;&gt;2)*$AH$259)/(($B$259&lt;&gt;2)+($J$259&lt;&gt;2)+($R$259&lt;&gt;2)+($Z$259&lt;&gt;2)+($AH$259&lt;&gt;2))&gt;=0.5,1,0))</f>
        <v/>
      </c>
      <c r="AQ259" s="8">
        <f>IF(($C$259&lt;&gt;2)+($K$259&lt;&gt;2)+($S$259&lt;&gt;2)+($AA$259&lt;&gt;2)+($AI$259&lt;&gt;2)=0,2,IF((($C$259&lt;&gt;2)*$C$259+($K$259&lt;&gt;2)*$K$259+($S$259&lt;&gt;2)*$S$259+($AA$259&lt;&gt;2)*$AA$259+($AI$259&lt;&gt;2)*$AI$259)/(($C$259&lt;&gt;2)+($K$259&lt;&gt;2)+($S$259&lt;&gt;2)+($AA$259&lt;&gt;2)+($AI$259&lt;&gt;2))&gt;=0.5,1,0))</f>
        <v/>
      </c>
      <c r="AR259" s="8">
        <f>IF(($D$259&lt;&gt;2)+($L$259&lt;&gt;2)+($T$259&lt;&gt;2)+($AB$259&lt;&gt;2)+($AJ$259&lt;&gt;2)=0,2,IF((($D$259&lt;&gt;2)*$D$259+($L$259&lt;&gt;2)*$L$259+($T$259&lt;&gt;2)*$T$259+($AB$259&lt;&gt;2)*$AB$259+($AJ$259&lt;&gt;2)*$AJ$259)/(($D$259&lt;&gt;2)+($L$259&lt;&gt;2)+($T$259&lt;&gt;2)+($AB$259&lt;&gt;2)+($AJ$259&lt;&gt;2))&gt;=0.5,1,0))</f>
        <v/>
      </c>
      <c r="AS259" s="8">
        <f>IF(($E$259&lt;&gt;2)+($M$259&lt;&gt;2)+($U$259&lt;&gt;2)+($AC$259&lt;&gt;2)+($AK$259&lt;&gt;2)=0,2,IF((($E$259&lt;&gt;2)*$E$259+($M$259&lt;&gt;2)*$M$259+($U$259&lt;&gt;2)*$U$259+($AC$259&lt;&gt;2)*$AC$259+($AK$259&lt;&gt;2)*$AK$259)/(($E$259&lt;&gt;2)+($M$259&lt;&gt;2)+($U$259&lt;&gt;2)+($AC$259&lt;&gt;2)+($AK$259&lt;&gt;2))&gt;=0.5,1,0))</f>
        <v/>
      </c>
      <c r="AT259" s="8">
        <f>IF(($F$259&lt;&gt;2)+($N$259&lt;&gt;2)+($V$259&lt;&gt;2)+($AD$259&lt;&gt;2)+($AL$259&lt;&gt;2)=0,2,IF((($F$259&lt;&gt;2)*$F$259+($N$259&lt;&gt;2)*$N$259+($V$259&lt;&gt;2)*$V$259+($AD$259&lt;&gt;2)*$AD$259+($AL$259&lt;&gt;2)*$AL$259)/(($F$259&lt;&gt;2)+($N$259&lt;&gt;2)+($V$259&lt;&gt;2)+($AD$259&lt;&gt;2)+($AL$259&lt;&gt;2))&gt;=0.5,1,0))</f>
        <v/>
      </c>
      <c r="AU259" s="8">
        <f>IF(($G$259&lt;&gt;2)+($O$259&lt;&gt;2)+($W$259&lt;&gt;2)+($AE$259&lt;&gt;2)+($AM$259&lt;&gt;2)=0,2,IF((($G$259&lt;&gt;2)*$G$259+($O$259&lt;&gt;2)*$O$259+($W$259&lt;&gt;2)*$W$259+($AE$259&lt;&gt;2)*$AE$259+($AM$259&lt;&gt;2)*$AM$259)/(($G$259&lt;&gt;2)+($O$259&lt;&gt;2)+($W$259&lt;&gt;2)+($AE$259&lt;&gt;2)+($AM$259&lt;&gt;2))&gt;=0.5,1,0))</f>
        <v/>
      </c>
      <c r="AW259" s="16">
        <f>INDEX('Ground truth'!$B$14:$H$20,MATCH($AP$249,'Ground truth'!$A$14:$A$20,0),MATCH($AP$244,'Ground truth'!$B$13:$H$13,0))</f>
        <v/>
      </c>
      <c r="AX259" s="16">
        <f>INDEX('Ground truth'!$B$14:$H$20,MATCH($AP$249,'Ground truth'!$A$14:$A$20,0),MATCH($AP$245,'Ground truth'!$B$13:$H$13,0))</f>
        <v/>
      </c>
      <c r="AY259" s="16">
        <f>INDEX('Ground truth'!$B$14:$H$20,MATCH($AP$249,'Ground truth'!$A$14:$A$20,0),MATCH($AP$246,'Ground truth'!$B$13:$H$13,0))</f>
        <v/>
      </c>
      <c r="AZ259" s="16">
        <f>INDEX('Ground truth'!$B$14:$H$20,MATCH($AP$249,'Ground truth'!$A$14:$A$20,0),MATCH($AP$247,'Ground truth'!$B$13:$H$13,0))</f>
        <v/>
      </c>
      <c r="BA259" s="16">
        <f>INDEX('Ground truth'!$B$14:$H$20,MATCH($AP$249,'Ground truth'!$A$14:$A$20,0),MATCH($AP$248,'Ground truth'!$B$13:$H$13,0))</f>
        <v/>
      </c>
      <c r="BB259" s="16">
        <f>INDEX('Ground truth'!$B$14:$H$20,MATCH($AP$249,'Ground truth'!$A$14:$A$20,0),MATCH($AP$249,'Ground truth'!$B$13:$H$13,0))</f>
        <v/>
      </c>
      <c r="BD259" s="19" t="n">
        <v>-0.5370829663921514</v>
      </c>
      <c r="BE259" s="19">
        <f>LARGE($BD$254:$BD$259,6)</f>
        <v/>
      </c>
    </row>
    <row r="261">
      <c r="A261" s="17" t="inlineStr">
        <is>
          <t>metrics — confident-only (unsure excluded from denominators)</t>
        </is>
      </c>
      <c r="B261" s="10" t="inlineStr">
        <is>
          <t>run 1</t>
        </is>
      </c>
      <c r="C261" s="10" t="inlineStr">
        <is>
          <t>run 2</t>
        </is>
      </c>
      <c r="D261" s="10" t="inlineStr">
        <is>
          <t>run 3</t>
        </is>
      </c>
      <c r="E261" s="10" t="inlineStr">
        <is>
          <t>run 4</t>
        </is>
      </c>
      <c r="F261" s="10" t="inlineStr">
        <is>
          <t>run 5</t>
        </is>
      </c>
      <c r="G261" s="10" t="inlineStr">
        <is>
          <t>avg-matrix</t>
        </is>
      </c>
      <c r="H261" s="10" t="inlineStr">
        <is>
          <t>mean</t>
        </is>
      </c>
      <c r="I261" s="10" t="inlineStr">
        <is>
          <t>std (pop.)</t>
        </is>
      </c>
      <c r="J261" s="17" t="inlineStr">
        <is>
          <t>notes</t>
        </is>
      </c>
    </row>
    <row r="262">
      <c r="A262" s="7" t="inlineStr">
        <is>
          <t>TP</t>
        </is>
      </c>
      <c r="B262" s="7">
        <f>SUMPRODUCT(($B$254:$G$259=1)*($AW$254:$BB$259=1))</f>
        <v/>
      </c>
      <c r="C262" s="7">
        <f>SUMPRODUCT(($J$254:$O$259=1)*($AW$254:$BB$259=1))</f>
        <v/>
      </c>
      <c r="D262" s="7">
        <f>SUMPRODUCT(($R$254:$W$259=1)*($AW$254:$BB$259=1))</f>
        <v/>
      </c>
      <c r="E262" s="7">
        <f>SUMPRODUCT(($Z$254:$AE$259=1)*($AW$254:$BB$259=1))</f>
        <v/>
      </c>
      <c r="F262" s="7">
        <f>SUMPRODUCT(($AH$254:$AM$259=1)*($AW$254:$BB$259=1))</f>
        <v/>
      </c>
      <c r="G262" s="7">
        <f>SUMPRODUCT(($AP$254:$AU$259=1)*($AW$254:$BB$259=1))</f>
        <v/>
      </c>
      <c r="H262" s="12">
        <f>AVERAGE($B$262:$F$262)</f>
        <v/>
      </c>
      <c r="I262" s="12">
        <f>STDEV.P($B$262:$F$262)</f>
        <v/>
      </c>
    </row>
    <row r="263">
      <c r="A263" s="7" t="inlineStr">
        <is>
          <t>TN</t>
        </is>
      </c>
      <c r="B263" s="7">
        <f>SUMPRODUCT(($B$254:$G$259=0)*($AW$254:$BB$259=0))</f>
        <v/>
      </c>
      <c r="C263" s="7">
        <f>SUMPRODUCT(($J$254:$O$259=0)*($AW$254:$BB$259=0))</f>
        <v/>
      </c>
      <c r="D263" s="7">
        <f>SUMPRODUCT(($R$254:$W$259=0)*($AW$254:$BB$259=0))</f>
        <v/>
      </c>
      <c r="E263" s="7">
        <f>SUMPRODUCT(($Z$254:$AE$259=0)*($AW$254:$BB$259=0))</f>
        <v/>
      </c>
      <c r="F263" s="7">
        <f>SUMPRODUCT(($AH$254:$AM$259=0)*($AW$254:$BB$259=0))</f>
        <v/>
      </c>
      <c r="G263" s="7">
        <f>SUMPRODUCT(($AP$254:$AU$259=0)*($AW$254:$BB$259=0))</f>
        <v/>
      </c>
      <c r="H263" s="12">
        <f>AVERAGE($B$263:$F$263)</f>
        <v/>
      </c>
      <c r="I263" s="12">
        <f>STDEV.P($B$263:$F$263)</f>
        <v/>
      </c>
    </row>
    <row r="264">
      <c r="A264" s="7" t="inlineStr">
        <is>
          <t>FP</t>
        </is>
      </c>
      <c r="B264" s="7">
        <f>SUMPRODUCT(($B$254:$G$259=1)*($AW$254:$BB$259=0))</f>
        <v/>
      </c>
      <c r="C264" s="7">
        <f>SUMPRODUCT(($J$254:$O$259=1)*($AW$254:$BB$259=0))</f>
        <v/>
      </c>
      <c r="D264" s="7">
        <f>SUMPRODUCT(($R$254:$W$259=1)*($AW$254:$BB$259=0))</f>
        <v/>
      </c>
      <c r="E264" s="7">
        <f>SUMPRODUCT(($Z$254:$AE$259=1)*($AW$254:$BB$259=0))</f>
        <v/>
      </c>
      <c r="F264" s="7">
        <f>SUMPRODUCT(($AH$254:$AM$259=1)*($AW$254:$BB$259=0))</f>
        <v/>
      </c>
      <c r="G264" s="7">
        <f>SUMPRODUCT(($AP$254:$AU$259=1)*($AW$254:$BB$259=0))</f>
        <v/>
      </c>
      <c r="H264" s="12">
        <f>AVERAGE($B$264:$F$264)</f>
        <v/>
      </c>
      <c r="I264" s="12">
        <f>STDEV.P($B$264:$F$264)</f>
        <v/>
      </c>
    </row>
    <row r="265">
      <c r="A265" s="7" t="inlineStr">
        <is>
          <t>FN</t>
        </is>
      </c>
      <c r="B265" s="7">
        <f>SUMPRODUCT(($B$254:$G$259=0)*($AW$254:$BB$259=1))</f>
        <v/>
      </c>
      <c r="C265" s="7">
        <f>SUMPRODUCT(($J$254:$O$259=0)*($AW$254:$BB$259=1))</f>
        <v/>
      </c>
      <c r="D265" s="7">
        <f>SUMPRODUCT(($R$254:$W$259=0)*($AW$254:$BB$259=1))</f>
        <v/>
      </c>
      <c r="E265" s="7">
        <f>SUMPRODUCT(($Z$254:$AE$259=0)*($AW$254:$BB$259=1))</f>
        <v/>
      </c>
      <c r="F265" s="7">
        <f>SUMPRODUCT(($AH$254:$AM$259=0)*($AW$254:$BB$259=1))</f>
        <v/>
      </c>
      <c r="G265" s="7">
        <f>SUMPRODUCT(($AP$254:$AU$259=0)*($AW$254:$BB$259=1))</f>
        <v/>
      </c>
      <c r="H265" s="12">
        <f>AVERAGE($B$265:$F$265)</f>
        <v/>
      </c>
      <c r="I265" s="12">
        <f>STDEV.P($B$265:$F$265)</f>
        <v/>
      </c>
    </row>
    <row r="266">
      <c r="A266" s="4" t="inlineStr">
        <is>
          <t>Precision</t>
        </is>
      </c>
      <c r="B266" s="12">
        <f>IFERROR($B$262/($B$262+$B$264),0)</f>
        <v/>
      </c>
      <c r="C266" s="12">
        <f>IFERROR($C$262/($C$262+$C$264),0)</f>
        <v/>
      </c>
      <c r="D266" s="12">
        <f>IFERROR($D$262/($D$262+$D$264),0)</f>
        <v/>
      </c>
      <c r="E266" s="12">
        <f>IFERROR($E$262/($E$262+$E$264),0)</f>
        <v/>
      </c>
      <c r="F266" s="12">
        <f>IFERROR($F$262/($F$262+$F$264),0)</f>
        <v/>
      </c>
      <c r="G266" s="12">
        <f>IFERROR($G$262/($G$262+$G$264),0)</f>
        <v/>
      </c>
      <c r="H266" s="18">
        <f>AVERAGE($B$266:$F$266)</f>
        <v/>
      </c>
      <c r="I266" s="18">
        <f>STDEV.P($B$266:$F$266)</f>
        <v/>
      </c>
    </row>
    <row r="267">
      <c r="A267" s="4" t="inlineStr">
        <is>
          <t>Recall</t>
        </is>
      </c>
      <c r="B267" s="12">
        <f>IFERROR($B$262/($B$262+$B$265),0)</f>
        <v/>
      </c>
      <c r="C267" s="12">
        <f>IFERROR($C$262/($C$262+$C$265),0)</f>
        <v/>
      </c>
      <c r="D267" s="12">
        <f>IFERROR($D$262/($D$262+$D$265),0)</f>
        <v/>
      </c>
      <c r="E267" s="12">
        <f>IFERROR($E$262/($E$262+$E$265),0)</f>
        <v/>
      </c>
      <c r="F267" s="12">
        <f>IFERROR($F$262/($F$262+$F$265),0)</f>
        <v/>
      </c>
      <c r="G267" s="12">
        <f>IFERROR($G$262/($G$262+$G$265),0)</f>
        <v/>
      </c>
      <c r="H267" s="18">
        <f>AVERAGE($B$267:$F$267)</f>
        <v/>
      </c>
      <c r="I267" s="18">
        <f>STDEV.P($B$267:$F$267)</f>
        <v/>
      </c>
    </row>
    <row r="268">
      <c r="A268" s="4" t="inlineStr">
        <is>
          <t>F1</t>
        </is>
      </c>
      <c r="B268" s="12">
        <f>IFERROR(2*$B$266*$B$267/($B$266+$B$267),0)</f>
        <v/>
      </c>
      <c r="C268" s="12">
        <f>IFERROR(2*$C$266*$C$267/($C$266+$C$267),0)</f>
        <v/>
      </c>
      <c r="D268" s="12">
        <f>IFERROR(2*$D$266*$D$267/($D$266+$D$267),0)</f>
        <v/>
      </c>
      <c r="E268" s="12">
        <f>IFERROR(2*$E$266*$E$267/($E$266+$E$267),0)</f>
        <v/>
      </c>
      <c r="F268" s="12">
        <f>IFERROR(2*$F$266*$F$267/($F$266+$F$267),0)</f>
        <v/>
      </c>
      <c r="G268" s="12">
        <f>IFERROR(2*$G$266*$G$267/($G$266+$G$267),0)</f>
        <v/>
      </c>
      <c r="H268" s="18">
        <f>AVERAGE($B$268:$F$268)</f>
        <v/>
      </c>
      <c r="I268" s="18">
        <f>STDEV.P($B$268:$F$268)</f>
        <v/>
      </c>
    </row>
    <row r="269">
      <c r="A269" s="4" t="inlineStr">
        <is>
          <t>Accuracy</t>
        </is>
      </c>
      <c r="B269" s="12">
        <f>IFERROR(($B$262+$B$263)/($B$262+$B$263+$B$264+$B$265),0)</f>
        <v/>
      </c>
      <c r="C269" s="12">
        <f>IFERROR(($C$262+$C$263)/($C$262+$C$263+$C$264+$C$265),0)</f>
        <v/>
      </c>
      <c r="D269" s="12">
        <f>IFERROR(($D$262+$D$263)/($D$262+$D$263+$D$264+$D$265),0)</f>
        <v/>
      </c>
      <c r="E269" s="12">
        <f>IFERROR(($E$262+$E$263)/($E$262+$E$263+$E$264+$E$265),0)</f>
        <v/>
      </c>
      <c r="F269" s="12">
        <f>IFERROR(($F$262+$F$263)/($F$262+$F$263+$F$264+$F$265),0)</f>
        <v/>
      </c>
      <c r="G269" s="12">
        <f>IFERROR(($G$262+$G$263)/($G$262+$G$263+$G$264+$G$265),0)</f>
        <v/>
      </c>
      <c r="H269" s="18">
        <f>AVERAGE($B$269:$F$269)</f>
        <v/>
      </c>
      <c r="I269" s="18">
        <f>STDEV.P($B$269:$F$269)</f>
        <v/>
      </c>
    </row>
    <row r="270">
      <c r="A270" s="4" t="inlineStr">
        <is>
          <t>Edit distance</t>
        </is>
      </c>
      <c r="B270" s="12">
        <f>SUMPRODUCT(ABS($AW$254:$BB$259-$B$254:$G$259))</f>
        <v/>
      </c>
      <c r="C270" s="12">
        <f>SUMPRODUCT(ABS($AW$254:$BB$259-$J$254:$O$259))</f>
        <v/>
      </c>
      <c r="D270" s="12">
        <f>SUMPRODUCT(ABS($AW$254:$BB$259-$R$254:$W$259))</f>
        <v/>
      </c>
      <c r="E270" s="12">
        <f>SUMPRODUCT(ABS($AW$254:$BB$259-$Z$254:$AE$259))</f>
        <v/>
      </c>
      <c r="F270" s="12">
        <f>SUMPRODUCT(ABS($AW$254:$BB$259-$AH$254:$AM$259))</f>
        <v/>
      </c>
      <c r="G270" s="12">
        <f>SUMPRODUCT(ABS($AW$254:$BB$259-$AP$254:$AU$259))</f>
        <v/>
      </c>
      <c r="H270" s="18">
        <f>AVERAGE($B$270:$F$270)</f>
        <v/>
      </c>
      <c r="I270" s="18">
        <f>STDEV.P($B$270:$F$270)</f>
        <v/>
      </c>
    </row>
    <row r="271">
      <c r="A271" s="4" t="inlineStr">
        <is>
          <t>Spectral distance</t>
        </is>
      </c>
      <c r="B271" s="12">
        <f>SQRT(SUMPRODUCT(($BE$254:$BE$259-$B$281:$B$286)^2))</f>
        <v/>
      </c>
      <c r="C271" s="12">
        <f>SQRT(SUMPRODUCT(($BE$254:$BE$259-$C$281:$C$286)^2))</f>
        <v/>
      </c>
      <c r="D271" s="12">
        <f>SQRT(SUMPRODUCT(($BE$254:$BE$259-$D$281:$D$286)^2))</f>
        <v/>
      </c>
      <c r="E271" s="12">
        <f>SQRT(SUMPRODUCT(($BE$254:$BE$259-$E$281:$E$286)^2))</f>
        <v/>
      </c>
      <c r="F271" s="12">
        <f>SQRT(SUMPRODUCT(($BE$254:$BE$259-$F$281:$F$286)^2))</f>
        <v/>
      </c>
      <c r="G271" s="12">
        <f>SQRT(SUMPRODUCT(($BE$254:$BE$259-$G$281:$G$286)^2))</f>
        <v/>
      </c>
      <c r="H271" s="18">
        <f>AVERAGE($B$271:$F$271)</f>
        <v/>
      </c>
      <c r="I271" s="18">
        <f>STDEV.P($B$271:$F$271)</f>
        <v/>
      </c>
    </row>
    <row r="272">
      <c r="A272" s="4" t="inlineStr">
        <is>
          <t>Unsure cells</t>
        </is>
      </c>
      <c r="B272" s="7">
        <f>COUNTIF($B$254:$G$259,2)</f>
        <v/>
      </c>
      <c r="C272" s="7">
        <f>COUNTIF($J$254:$O$259,2)</f>
        <v/>
      </c>
      <c r="D272" s="7">
        <f>COUNTIF($R$254:$W$259,2)</f>
        <v/>
      </c>
      <c r="E272" s="7">
        <f>COUNTIF($Z$254:$AE$259,2)</f>
        <v/>
      </c>
      <c r="F272" s="7">
        <f>COUNTIF($AH$254:$AM$259,2)</f>
        <v/>
      </c>
      <c r="G272" s="7">
        <f>COUNTIF($AP$254:$AU$259,2)</f>
        <v/>
      </c>
      <c r="H272" s="12">
        <f>AVERAGE($B$272:$F$272)</f>
        <v/>
      </c>
      <c r="I272" s="12">
        <f>STDEV.P($B$272:$F$272)</f>
        <v/>
      </c>
    </row>
    <row r="273">
      <c r="A273" s="3" t="inlineStr">
        <is>
          <t>eigenvalues (real part, numpy order; pasted)</t>
        </is>
      </c>
    </row>
    <row r="274">
      <c r="A274" s="3" t="inlineStr">
        <is>
          <t xml:space="preserve">  λ1</t>
        </is>
      </c>
      <c r="B274" s="19" t="n">
        <v>3.705586727307844</v>
      </c>
      <c r="C274" s="19" t="n">
        <v>3.705586727307844</v>
      </c>
      <c r="D274" s="19" t="n">
        <v>3.705586727307844</v>
      </c>
      <c r="E274" s="19" t="n">
        <v>3.705586727307844</v>
      </c>
      <c r="F274" s="19" t="n">
        <v>3.705586727307844</v>
      </c>
      <c r="G274" s="19" t="n">
        <v>3.705586727307844</v>
      </c>
    </row>
    <row r="275">
      <c r="A275" s="3" t="inlineStr">
        <is>
          <t xml:space="preserve">  λ2</t>
        </is>
      </c>
      <c r="B275" s="19" t="n">
        <v>2.056082392523829</v>
      </c>
      <c r="C275" s="19" t="n">
        <v>2.056082392523829</v>
      </c>
      <c r="D275" s="19" t="n">
        <v>2.056082392523829</v>
      </c>
      <c r="E275" s="19" t="n">
        <v>2.056082392523829</v>
      </c>
      <c r="F275" s="19" t="n">
        <v>2.056082392523829</v>
      </c>
      <c r="G275" s="19" t="n">
        <v>2.056082392523829</v>
      </c>
    </row>
    <row r="276">
      <c r="A276" s="3" t="inlineStr">
        <is>
          <t xml:space="preserve">  λ3</t>
        </is>
      </c>
      <c r="B276" s="19" t="n">
        <v>0.4400299235963001</v>
      </c>
      <c r="C276" s="19" t="n">
        <v>0.4400299235963001</v>
      </c>
      <c r="D276" s="19" t="n">
        <v>0.4400299235963001</v>
      </c>
      <c r="E276" s="19" t="n">
        <v>0.4400299235963001</v>
      </c>
      <c r="F276" s="19" t="n">
        <v>0.4400299235963001</v>
      </c>
      <c r="G276" s="19" t="n">
        <v>0.4400299235963001</v>
      </c>
    </row>
    <row r="277">
      <c r="A277" s="3" t="inlineStr">
        <is>
          <t xml:space="preserve">  λ4</t>
        </is>
      </c>
      <c r="B277" s="19" t="n">
        <v>-0.8513346234719659</v>
      </c>
      <c r="C277" s="19" t="n">
        <v>-0.8513346234719659</v>
      </c>
      <c r="D277" s="19" t="n">
        <v>-0.8513346234719659</v>
      </c>
      <c r="E277" s="19" t="n">
        <v>-0.8513346234719659</v>
      </c>
      <c r="F277" s="19" t="n">
        <v>-0.8513346234719659</v>
      </c>
      <c r="G277" s="19" t="n">
        <v>-0.8513346234719659</v>
      </c>
    </row>
    <row r="278">
      <c r="A278" s="3" t="inlineStr">
        <is>
          <t xml:space="preserve">  λ5</t>
        </is>
      </c>
      <c r="B278" s="19" t="n">
        <v>-0.3503644199560071</v>
      </c>
      <c r="C278" s="19" t="n">
        <v>-0.3503644199560071</v>
      </c>
      <c r="D278" s="19" t="n">
        <v>-0.3503644199560071</v>
      </c>
      <c r="E278" s="19" t="n">
        <v>-0.3503644199560071</v>
      </c>
      <c r="F278" s="19" t="n">
        <v>-0.3503644199560071</v>
      </c>
      <c r="G278" s="19" t="n">
        <v>-0.3503644199560071</v>
      </c>
    </row>
    <row r="279">
      <c r="A279" s="3" t="inlineStr">
        <is>
          <t xml:space="preserve">  λ6</t>
        </is>
      </c>
      <c r="B279" s="19" t="n">
        <v>1</v>
      </c>
      <c r="C279" s="19" t="n">
        <v>1</v>
      </c>
      <c r="D279" s="19" t="n">
        <v>1</v>
      </c>
      <c r="E279" s="19" t="n">
        <v>1</v>
      </c>
      <c r="F279" s="19" t="n">
        <v>1</v>
      </c>
      <c r="G279" s="19" t="n">
        <v>1</v>
      </c>
    </row>
    <row r="280">
      <c r="A280" s="3" t="inlineStr">
        <is>
          <t>eigenvalues sorted desc (LARGE)</t>
        </is>
      </c>
    </row>
    <row r="281">
      <c r="A281" s="3" t="inlineStr">
        <is>
          <t xml:space="preserve">  λ(1)</t>
        </is>
      </c>
      <c r="B281" s="19">
        <f>LARGE($B$274:$B$279,1)</f>
        <v/>
      </c>
      <c r="C281" s="19">
        <f>LARGE($C$274:$C$279,1)</f>
        <v/>
      </c>
      <c r="D281" s="19">
        <f>LARGE($D$274:$D$279,1)</f>
        <v/>
      </c>
      <c r="E281" s="19">
        <f>LARGE($E$274:$E$279,1)</f>
        <v/>
      </c>
      <c r="F281" s="19">
        <f>LARGE($F$274:$F$279,1)</f>
        <v/>
      </c>
      <c r="G281" s="19">
        <f>LARGE($G$274:$G$279,1)</f>
        <v/>
      </c>
    </row>
    <row r="282">
      <c r="A282" s="3" t="inlineStr">
        <is>
          <t xml:space="preserve">  λ(2)</t>
        </is>
      </c>
      <c r="B282" s="19">
        <f>LARGE($B$274:$B$279,2)</f>
        <v/>
      </c>
      <c r="C282" s="19">
        <f>LARGE($C$274:$C$279,2)</f>
        <v/>
      </c>
      <c r="D282" s="19">
        <f>LARGE($D$274:$D$279,2)</f>
        <v/>
      </c>
      <c r="E282" s="19">
        <f>LARGE($E$274:$E$279,2)</f>
        <v/>
      </c>
      <c r="F282" s="19">
        <f>LARGE($F$274:$F$279,2)</f>
        <v/>
      </c>
      <c r="G282" s="19">
        <f>LARGE($G$274:$G$279,2)</f>
        <v/>
      </c>
    </row>
    <row r="283">
      <c r="A283" s="3" t="inlineStr">
        <is>
          <t xml:space="preserve">  λ(3)</t>
        </is>
      </c>
      <c r="B283" s="19">
        <f>LARGE($B$274:$B$279,3)</f>
        <v/>
      </c>
      <c r="C283" s="19">
        <f>LARGE($C$274:$C$279,3)</f>
        <v/>
      </c>
      <c r="D283" s="19">
        <f>LARGE($D$274:$D$279,3)</f>
        <v/>
      </c>
      <c r="E283" s="19">
        <f>LARGE($E$274:$E$279,3)</f>
        <v/>
      </c>
      <c r="F283" s="19">
        <f>LARGE($F$274:$F$279,3)</f>
        <v/>
      </c>
      <c r="G283" s="19">
        <f>LARGE($G$274:$G$279,3)</f>
        <v/>
      </c>
    </row>
    <row r="284">
      <c r="A284" s="3" t="inlineStr">
        <is>
          <t xml:space="preserve">  λ(4)</t>
        </is>
      </c>
      <c r="B284" s="19">
        <f>LARGE($B$274:$B$279,4)</f>
        <v/>
      </c>
      <c r="C284" s="19">
        <f>LARGE($C$274:$C$279,4)</f>
        <v/>
      </c>
      <c r="D284" s="19">
        <f>LARGE($D$274:$D$279,4)</f>
        <v/>
      </c>
      <c r="E284" s="19">
        <f>LARGE($E$274:$E$279,4)</f>
        <v/>
      </c>
      <c r="F284" s="19">
        <f>LARGE($F$274:$F$279,4)</f>
        <v/>
      </c>
      <c r="G284" s="19">
        <f>LARGE($G$274:$G$279,4)</f>
        <v/>
      </c>
    </row>
    <row r="285">
      <c r="A285" s="3" t="inlineStr">
        <is>
          <t xml:space="preserve">  λ(5)</t>
        </is>
      </c>
      <c r="B285" s="19">
        <f>LARGE($B$274:$B$279,5)</f>
        <v/>
      </c>
      <c r="C285" s="19">
        <f>LARGE($C$274:$C$279,5)</f>
        <v/>
      </c>
      <c r="D285" s="19">
        <f>LARGE($D$274:$D$279,5)</f>
        <v/>
      </c>
      <c r="E285" s="19">
        <f>LARGE($E$274:$E$279,5)</f>
        <v/>
      </c>
      <c r="F285" s="19">
        <f>LARGE($F$274:$F$279,5)</f>
        <v/>
      </c>
      <c r="G285" s="19">
        <f>LARGE($G$274:$G$279,5)</f>
        <v/>
      </c>
    </row>
    <row r="286">
      <c r="A286" s="3" t="inlineStr">
        <is>
          <t xml:space="preserve">  λ(6)</t>
        </is>
      </c>
      <c r="B286" s="19">
        <f>LARGE($B$274:$B$279,6)</f>
        <v/>
      </c>
      <c r="C286" s="19">
        <f>LARGE($C$274:$C$279,6)</f>
        <v/>
      </c>
      <c r="D286" s="19">
        <f>LARGE($D$274:$D$279,6)</f>
        <v/>
      </c>
      <c r="E286" s="19">
        <f>LARGE($E$274:$E$279,6)</f>
        <v/>
      </c>
      <c r="F286" s="19">
        <f>LARGE($F$274:$F$279,6)</f>
        <v/>
      </c>
      <c r="G286" s="19">
        <f>LARGE($G$274:$G$279,6)</f>
        <v/>
      </c>
    </row>
    <row r="287">
      <c r="A287" s="3" t="inlineStr">
        <is>
          <t>check: Σeig − trace (→0)</t>
        </is>
      </c>
      <c r="B287" s="3">
        <f>ROUND(SUM($B$274:$B$279)-($B$254+$C$255+$D$256+$E$257+$F$258+$G$259),6)</f>
        <v/>
      </c>
      <c r="C287" s="3">
        <f>ROUND(SUM($C$274:$C$279)-($J$254+$K$255+$L$256+$M$257+$N$258+$O$259),6)</f>
        <v/>
      </c>
      <c r="D287" s="3">
        <f>ROUND(SUM($D$274:$D$279)-($R$254+$S$255+$T$256+$U$257+$V$258+$W$259),6)</f>
        <v/>
      </c>
      <c r="E287" s="3">
        <f>ROUND(SUM($E$274:$E$279)-($Z$254+$AA$255+$AB$256+$AC$257+$AD$258+$AE$259),6)</f>
        <v/>
      </c>
      <c r="F287" s="3">
        <f>ROUND(SUM($F$274:$F$279)-($AH$254+$AI$255+$AJ$256+$AK$257+$AL$258+$AM$259),6)</f>
        <v/>
      </c>
      <c r="G287" s="3">
        <f>ROUND(SUM($G$274:$G$279)-($AP$254+$AQ$255+$AR$256+$AS$257+$AT$258+$AU$259),6)</f>
        <v/>
      </c>
    </row>
    <row r="288">
      <c r="A288" s="3" t="inlineStr">
        <is>
          <t>check: Πeig − det (→0)</t>
        </is>
      </c>
      <c r="B288" s="3">
        <f>ROUND(MDETERM($B$254:$G$259)-PRODUCT($B$274:$B$279),6)</f>
        <v/>
      </c>
      <c r="C288" s="3">
        <f>ROUND(MDETERM($J$254:$O$259)-PRODUCT($C$274:$C$279),6)</f>
        <v/>
      </c>
      <c r="D288" s="3">
        <f>ROUND(MDETERM($R$254:$W$259)-PRODUCT($D$274:$D$279),6)</f>
        <v/>
      </c>
      <c r="E288" s="3">
        <f>ROUND(MDETERM($Z$254:$AE$259)-PRODUCT($E$274:$E$279),6)</f>
        <v/>
      </c>
      <c r="F288" s="3">
        <f>ROUND(MDETERM($AH$254:$AM$259)-PRODUCT($F$274:$F$279),6)</f>
        <v/>
      </c>
      <c r="G288" s="3">
        <f>ROUND(MDETERM($AP$254:$AU$259)-PRODUCT($G$274:$G$279),6)</f>
        <v/>
      </c>
    </row>
    <row r="289">
      <c r="A289" s="3" t="inlineStr">
        <is>
          <t>complex eigenvalues?</t>
        </is>
      </c>
      <c r="B289" s="3" t="inlineStr"/>
      <c r="C289" s="3" t="inlineStr"/>
      <c r="D289" s="3" t="inlineStr"/>
      <c r="E289" s="3" t="inlineStr"/>
      <c r="F289" s="3" t="inlineStr"/>
      <c r="G289" s="3" t="inlineStr"/>
    </row>
    <row r="290">
      <c r="A290" s="3" t="inlineStr">
        <is>
          <t>check: det(M − λᵢI) per sorted λ (→0)</t>
        </is>
      </c>
    </row>
    <row r="291">
      <c r="A291" s="3" t="inlineStr">
        <is>
          <t xml:space="preserve">  det(M − λ(1)I)</t>
        </is>
      </c>
      <c r="B291" s="3">
        <f t="array" ref="B291">ROUND(MDETERM($B$254:$G$259-$B$281*MUNIT(6)),6)</f>
        <v/>
      </c>
      <c r="C291" s="3">
        <f t="array" ref="C291">ROUND(MDETERM($J$254:$O$259-$C$281*MUNIT(6)),6)</f>
        <v/>
      </c>
      <c r="D291" s="3">
        <f t="array" ref="D291">ROUND(MDETERM($R$254:$W$259-$D$281*MUNIT(6)),6)</f>
        <v/>
      </c>
      <c r="E291" s="3">
        <f t="array" ref="E291">ROUND(MDETERM($Z$254:$AE$259-$E$281*MUNIT(6)),6)</f>
        <v/>
      </c>
      <c r="F291" s="3">
        <f t="array" ref="F291">ROUND(MDETERM($AH$254:$AM$259-$F$281*MUNIT(6)),6)</f>
        <v/>
      </c>
      <c r="G291" s="3">
        <f t="array" ref="G291">ROUND(MDETERM($AP$254:$AU$259-$G$281*MUNIT(6)),6)</f>
        <v/>
      </c>
    </row>
    <row r="292">
      <c r="A292" s="3" t="inlineStr">
        <is>
          <t xml:space="preserve">  det(M − λ(2)I)</t>
        </is>
      </c>
      <c r="B292" s="3">
        <f t="array" ref="B292">ROUND(MDETERM($B$254:$G$259-$B$282*MUNIT(6)),6)</f>
        <v/>
      </c>
      <c r="C292" s="3">
        <f t="array" ref="C292">ROUND(MDETERM($J$254:$O$259-$C$282*MUNIT(6)),6)</f>
        <v/>
      </c>
      <c r="D292" s="3">
        <f t="array" ref="D292">ROUND(MDETERM($R$254:$W$259-$D$282*MUNIT(6)),6)</f>
        <v/>
      </c>
      <c r="E292" s="3">
        <f t="array" ref="E292">ROUND(MDETERM($Z$254:$AE$259-$E$282*MUNIT(6)),6)</f>
        <v/>
      </c>
      <c r="F292" s="3">
        <f t="array" ref="F292">ROUND(MDETERM($AH$254:$AM$259-$F$282*MUNIT(6)),6)</f>
        <v/>
      </c>
      <c r="G292" s="3">
        <f t="array" ref="G292">ROUND(MDETERM($AP$254:$AU$259-$G$282*MUNIT(6)),6)</f>
        <v/>
      </c>
    </row>
    <row r="293">
      <c r="A293" s="3" t="inlineStr">
        <is>
          <t xml:space="preserve">  det(M − λ(3)I)</t>
        </is>
      </c>
      <c r="B293" s="3">
        <f t="array" ref="B293">ROUND(MDETERM($B$254:$G$259-$B$283*MUNIT(6)),6)</f>
        <v/>
      </c>
      <c r="C293" s="3">
        <f t="array" ref="C293">ROUND(MDETERM($J$254:$O$259-$C$283*MUNIT(6)),6)</f>
        <v/>
      </c>
      <c r="D293" s="3">
        <f t="array" ref="D293">ROUND(MDETERM($R$254:$W$259-$D$283*MUNIT(6)),6)</f>
        <v/>
      </c>
      <c r="E293" s="3">
        <f t="array" ref="E293">ROUND(MDETERM($Z$254:$AE$259-$E$283*MUNIT(6)),6)</f>
        <v/>
      </c>
      <c r="F293" s="3">
        <f t="array" ref="F293">ROUND(MDETERM($AH$254:$AM$259-$F$283*MUNIT(6)),6)</f>
        <v/>
      </c>
      <c r="G293" s="3">
        <f t="array" ref="G293">ROUND(MDETERM($AP$254:$AU$259-$G$283*MUNIT(6)),6)</f>
        <v/>
      </c>
    </row>
    <row r="294">
      <c r="A294" s="3" t="inlineStr">
        <is>
          <t xml:space="preserve">  det(M − λ(4)I)</t>
        </is>
      </c>
      <c r="B294" s="3">
        <f t="array" ref="B294">ROUND(MDETERM($B$254:$G$259-$B$284*MUNIT(6)),6)</f>
        <v/>
      </c>
      <c r="C294" s="3">
        <f t="array" ref="C294">ROUND(MDETERM($J$254:$O$259-$C$284*MUNIT(6)),6)</f>
        <v/>
      </c>
      <c r="D294" s="3">
        <f t="array" ref="D294">ROUND(MDETERM($R$254:$W$259-$D$284*MUNIT(6)),6)</f>
        <v/>
      </c>
      <c r="E294" s="3">
        <f t="array" ref="E294">ROUND(MDETERM($Z$254:$AE$259-$E$284*MUNIT(6)),6)</f>
        <v/>
      </c>
      <c r="F294" s="3">
        <f t="array" ref="F294">ROUND(MDETERM($AH$254:$AM$259-$F$284*MUNIT(6)),6)</f>
        <v/>
      </c>
      <c r="G294" s="3">
        <f t="array" ref="G294">ROUND(MDETERM($AP$254:$AU$259-$G$284*MUNIT(6)),6)</f>
        <v/>
      </c>
    </row>
    <row r="295">
      <c r="A295" s="3" t="inlineStr">
        <is>
          <t xml:space="preserve">  det(M − λ(5)I)</t>
        </is>
      </c>
      <c r="B295" s="3">
        <f t="array" ref="B295">ROUND(MDETERM($B$254:$G$259-$B$285*MUNIT(6)),6)</f>
        <v/>
      </c>
      <c r="C295" s="3">
        <f t="array" ref="C295">ROUND(MDETERM($J$254:$O$259-$C$285*MUNIT(6)),6)</f>
        <v/>
      </c>
      <c r="D295" s="3">
        <f t="array" ref="D295">ROUND(MDETERM($R$254:$W$259-$D$285*MUNIT(6)),6)</f>
        <v/>
      </c>
      <c r="E295" s="3">
        <f t="array" ref="E295">ROUND(MDETERM($Z$254:$AE$259-$E$285*MUNIT(6)),6)</f>
        <v/>
      </c>
      <c r="F295" s="3">
        <f t="array" ref="F295">ROUND(MDETERM($AH$254:$AM$259-$F$285*MUNIT(6)),6)</f>
        <v/>
      </c>
      <c r="G295" s="3">
        <f t="array" ref="G295">ROUND(MDETERM($AP$254:$AU$259-$G$285*MUNIT(6)),6)</f>
        <v/>
      </c>
    </row>
    <row r="296">
      <c r="A296" s="3" t="inlineStr">
        <is>
          <t xml:space="preserve">  det(M − λ(6)I)</t>
        </is>
      </c>
      <c r="B296" s="3">
        <f t="array" ref="B296">ROUND(MDETERM($B$254:$G$259-$B$286*MUNIT(6)),6)</f>
        <v/>
      </c>
      <c r="C296" s="3">
        <f t="array" ref="C296">ROUND(MDETERM($J$254:$O$259-$C$286*MUNIT(6)),6)</f>
        <v/>
      </c>
      <c r="D296" s="3">
        <f t="array" ref="D296">ROUND(MDETERM($R$254:$W$259-$D$286*MUNIT(6)),6)</f>
        <v/>
      </c>
      <c r="E296" s="3">
        <f t="array" ref="E296">ROUND(MDETERM($Z$254:$AE$259-$E$286*MUNIT(6)),6)</f>
        <v/>
      </c>
      <c r="F296" s="3">
        <f t="array" ref="F296">ROUND(MDETERM($AH$254:$AM$259-$F$286*MUNIT(6)),6)</f>
        <v/>
      </c>
      <c r="G296" s="3">
        <f t="array" ref="G296">ROUND(MDETERM($AP$254:$AU$259-$G$286*MUNIT(6)),6)</f>
        <v/>
      </c>
    </row>
    <row r="300" ht="16" customHeight="1">
      <c r="A300" s="14" t="inlineStr">
        <is>
          <t>LLM | deepseek-r1:14b</t>
        </is>
      </c>
      <c r="B300" s="9" t="inlineStr">
        <is>
          <t>run 1 (raw, pasted)</t>
        </is>
      </c>
      <c r="J300" s="9" t="inlineStr">
        <is>
          <t>run 2 (raw, pasted)</t>
        </is>
      </c>
      <c r="R300" s="9" t="inlineStr">
        <is>
          <t>run 3 (raw, pasted)</t>
        </is>
      </c>
      <c r="Z300" s="9" t="inlineStr">
        <is>
          <t>run 4 (raw, pasted)</t>
        </is>
      </c>
      <c r="AH300" s="9" t="inlineStr">
        <is>
          <t>run 5 (raw, pasted)</t>
        </is>
      </c>
      <c r="AP300" s="9" t="inlineStr">
        <is>
          <t>archived component mapping</t>
        </is>
      </c>
    </row>
    <row r="301" ht="60" customHeight="1">
      <c r="B301" s="15" t="inlineStr">
        <is>
          <t>Motor</t>
        </is>
      </c>
      <c r="C301" s="15" t="inlineStr">
        <is>
          <t>Transmission (Gears or Belts)</t>
        </is>
      </c>
      <c r="D301" s="15" t="inlineStr">
        <is>
          <t>Handle</t>
        </is>
      </c>
      <c r="E301" s="15" t="inlineStr">
        <is>
          <t>Trigger Mechanism</t>
        </is>
      </c>
      <c r="F301" s="15" t="inlineStr">
        <is>
          <t>Power Source (Battery or Cord)</t>
        </is>
      </c>
      <c r="G301" s="15" t="inlineStr">
        <is>
          <t>Bit Holder/Chuck</t>
        </is>
      </c>
      <c r="H301" s="15" t="inlineStr">
        <is>
          <t>Control System (Speed and Direction)</t>
        </is>
      </c>
      <c r="J301" s="15" t="inlineStr">
        <is>
          <t>Motor</t>
        </is>
      </c>
      <c r="K301" s="15" t="inlineStr">
        <is>
          <t>Transmission (Gears or Belts)</t>
        </is>
      </c>
      <c r="L301" s="15" t="inlineStr">
        <is>
          <t>Handle</t>
        </is>
      </c>
      <c r="M301" s="15" t="inlineStr">
        <is>
          <t>Trigger Mechanism</t>
        </is>
      </c>
      <c r="N301" s="15" t="inlineStr">
        <is>
          <t>Power Source (Battery or Cord)</t>
        </is>
      </c>
      <c r="O301" s="15" t="inlineStr">
        <is>
          <t>Bit Holder/Chuck</t>
        </is>
      </c>
      <c r="P301" s="15" t="inlineStr">
        <is>
          <t>Control System (Speed and Direction)</t>
        </is>
      </c>
      <c r="R301" s="15" t="inlineStr">
        <is>
          <t>Motor</t>
        </is>
      </c>
      <c r="S301" s="15" t="inlineStr">
        <is>
          <t>Transmission (Gears or Belts)</t>
        </is>
      </c>
      <c r="T301" s="15" t="inlineStr">
        <is>
          <t>Handle</t>
        </is>
      </c>
      <c r="U301" s="15" t="inlineStr">
        <is>
          <t>Trigger Mechanism</t>
        </is>
      </c>
      <c r="V301" s="15" t="inlineStr">
        <is>
          <t>Power Source (Battery or Cord)</t>
        </is>
      </c>
      <c r="W301" s="15" t="inlineStr">
        <is>
          <t>Bit Holder/Chuck</t>
        </is>
      </c>
      <c r="X301" s="15" t="inlineStr">
        <is>
          <t>Control System (Speed and Direction)</t>
        </is>
      </c>
      <c r="Z301" s="15" t="inlineStr">
        <is>
          <t>Motor</t>
        </is>
      </c>
      <c r="AA301" s="15" t="inlineStr">
        <is>
          <t>Transmission (Gears or Belts)</t>
        </is>
      </c>
      <c r="AB301" s="15" t="inlineStr">
        <is>
          <t>Handle</t>
        </is>
      </c>
      <c r="AC301" s="15" t="inlineStr">
        <is>
          <t>Trigger Mechanism</t>
        </is>
      </c>
      <c r="AD301" s="15" t="inlineStr">
        <is>
          <t>Power Source (Battery or Cord)</t>
        </is>
      </c>
      <c r="AE301" s="15" t="inlineStr">
        <is>
          <t>Bit Holder/Chuck</t>
        </is>
      </c>
      <c r="AF301" s="15" t="inlineStr">
        <is>
          <t>Control System (Speed and Direction)</t>
        </is>
      </c>
      <c r="AH301" s="15" t="inlineStr">
        <is>
          <t>Motor</t>
        </is>
      </c>
      <c r="AI301" s="15" t="inlineStr">
        <is>
          <t>Transmission (Gears or Belts)</t>
        </is>
      </c>
      <c r="AJ301" s="15" t="inlineStr">
        <is>
          <t>Handle</t>
        </is>
      </c>
      <c r="AK301" s="15" t="inlineStr">
        <is>
          <t>Trigger Mechanism</t>
        </is>
      </c>
      <c r="AL301" s="15" t="inlineStr">
        <is>
          <t>Power Source (Battery or Cord)</t>
        </is>
      </c>
      <c r="AM301" s="15" t="inlineStr">
        <is>
          <t>Bit Holder/Chuck</t>
        </is>
      </c>
      <c r="AN301" s="15" t="inlineStr">
        <is>
          <t>Control System (Speed and Direction)</t>
        </is>
      </c>
      <c r="AP301" s="3" t="inlineStr">
        <is>
          <t>Ground truth component</t>
        </is>
      </c>
      <c r="AQ301" s="3" t="inlineStr">
        <is>
          <t>Matched predicted component</t>
        </is>
      </c>
    </row>
    <row r="302">
      <c r="A302" s="3" t="inlineStr">
        <is>
          <t>Motor</t>
        </is>
      </c>
      <c r="B302" s="8" t="n">
        <v>1</v>
      </c>
      <c r="C302" s="8" t="n">
        <v>1</v>
      </c>
      <c r="D302" s="8" t="n">
        <v>0</v>
      </c>
      <c r="E302" s="8" t="n">
        <v>0</v>
      </c>
      <c r="F302" s="8" t="n">
        <v>1</v>
      </c>
      <c r="G302" s="8" t="n">
        <v>0</v>
      </c>
      <c r="H302" s="8" t="n">
        <v>1</v>
      </c>
      <c r="J302" s="8" t="n">
        <v>1</v>
      </c>
      <c r="K302" s="8" t="n">
        <v>1</v>
      </c>
      <c r="L302" s="8" t="n">
        <v>0</v>
      </c>
      <c r="M302" s="8" t="n">
        <v>0</v>
      </c>
      <c r="N302" s="8" t="n">
        <v>1</v>
      </c>
      <c r="O302" s="8" t="n">
        <v>0</v>
      </c>
      <c r="P302" s="8" t="n">
        <v>1</v>
      </c>
      <c r="R302" s="8" t="n">
        <v>1</v>
      </c>
      <c r="S302" s="8" t="n">
        <v>1</v>
      </c>
      <c r="T302" s="8" t="n">
        <v>0</v>
      </c>
      <c r="U302" s="8" t="n">
        <v>0</v>
      </c>
      <c r="V302" s="8" t="n">
        <v>1</v>
      </c>
      <c r="W302" s="8" t="n">
        <v>0</v>
      </c>
      <c r="X302" s="8" t="n">
        <v>1</v>
      </c>
      <c r="Z302" s="8" t="n">
        <v>1</v>
      </c>
      <c r="AA302" s="8" t="n">
        <v>1</v>
      </c>
      <c r="AB302" s="8" t="n">
        <v>0</v>
      </c>
      <c r="AC302" s="8" t="n">
        <v>0</v>
      </c>
      <c r="AD302" s="8" t="n">
        <v>1</v>
      </c>
      <c r="AE302" s="8" t="n">
        <v>0</v>
      </c>
      <c r="AF302" s="8" t="n">
        <v>1</v>
      </c>
      <c r="AH302" s="8" t="n">
        <v>1</v>
      </c>
      <c r="AI302" s="8" t="n">
        <v>1</v>
      </c>
      <c r="AJ302" s="8" t="n">
        <v>0</v>
      </c>
      <c r="AK302" s="8" t="n">
        <v>0</v>
      </c>
      <c r="AL302" s="8" t="n">
        <v>1</v>
      </c>
      <c r="AM302" s="8" t="n">
        <v>0</v>
      </c>
      <c r="AN302" s="8" t="n">
        <v>1</v>
      </c>
      <c r="AP302" s="3" t="inlineStr">
        <is>
          <t>Bit</t>
        </is>
      </c>
      <c r="AQ302" s="3" t="inlineStr">
        <is>
          <t>Bit Holder/Chuck</t>
        </is>
      </c>
    </row>
    <row r="303">
      <c r="A303" s="3" t="inlineStr">
        <is>
          <t>Transmission (Gears or Belts)</t>
        </is>
      </c>
      <c r="B303" s="8" t="n">
        <v>1</v>
      </c>
      <c r="C303" s="8" t="n">
        <v>1</v>
      </c>
      <c r="D303" s="8" t="n">
        <v>0</v>
      </c>
      <c r="E303" s="8" t="n">
        <v>0</v>
      </c>
      <c r="F303" s="8" t="n">
        <v>0</v>
      </c>
      <c r="G303" s="8" t="n">
        <v>1</v>
      </c>
      <c r="H303" s="8" t="n">
        <v>0</v>
      </c>
      <c r="J303" s="8" t="n">
        <v>1</v>
      </c>
      <c r="K303" s="8" t="n">
        <v>1</v>
      </c>
      <c r="L303" s="8" t="n">
        <v>0</v>
      </c>
      <c r="M303" s="8" t="n">
        <v>0</v>
      </c>
      <c r="N303" s="8" t="n">
        <v>0</v>
      </c>
      <c r="O303" s="8" t="n">
        <v>0</v>
      </c>
      <c r="P303" s="8" t="n">
        <v>1</v>
      </c>
      <c r="R303" s="8" t="n">
        <v>1</v>
      </c>
      <c r="S303" s="8" t="n">
        <v>1</v>
      </c>
      <c r="T303" s="8" t="n">
        <v>0</v>
      </c>
      <c r="U303" s="8" t="n">
        <v>0</v>
      </c>
      <c r="V303" s="8" t="n">
        <v>0</v>
      </c>
      <c r="W303" s="8" t="n">
        <v>0</v>
      </c>
      <c r="X303" s="8" t="n">
        <v>1</v>
      </c>
      <c r="Z303" s="8" t="n">
        <v>1</v>
      </c>
      <c r="AA303" s="8" t="n">
        <v>1</v>
      </c>
      <c r="AB303" s="8" t="n">
        <v>0</v>
      </c>
      <c r="AC303" s="8" t="n">
        <v>0</v>
      </c>
      <c r="AD303" s="8" t="n">
        <v>0</v>
      </c>
      <c r="AE303" s="8" t="n">
        <v>0</v>
      </c>
      <c r="AF303" s="8" t="n">
        <v>1</v>
      </c>
      <c r="AH303" s="8" t="n">
        <v>1</v>
      </c>
      <c r="AI303" s="8" t="n">
        <v>1</v>
      </c>
      <c r="AJ303" s="8" t="n">
        <v>0</v>
      </c>
      <c r="AK303" s="8" t="n">
        <v>0</v>
      </c>
      <c r="AL303" s="8" t="n">
        <v>0</v>
      </c>
      <c r="AM303" s="8" t="n">
        <v>0</v>
      </c>
      <c r="AN303" s="8" t="n">
        <v>1</v>
      </c>
      <c r="AP303" s="3" t="inlineStr">
        <is>
          <t>Transmission</t>
        </is>
      </c>
      <c r="AQ303" s="3" t="inlineStr">
        <is>
          <t>Transmission (Gears or Belts)</t>
        </is>
      </c>
    </row>
    <row r="304">
      <c r="A304" s="3" t="inlineStr">
        <is>
          <t>Handle</t>
        </is>
      </c>
      <c r="B304" s="8" t="n">
        <v>0</v>
      </c>
      <c r="C304" s="8" t="n">
        <v>0</v>
      </c>
      <c r="D304" s="8" t="n">
        <v>1</v>
      </c>
      <c r="E304" s="8" t="n">
        <v>1</v>
      </c>
      <c r="F304" s="8" t="n">
        <v>1</v>
      </c>
      <c r="G304" s="8" t="n">
        <v>0</v>
      </c>
      <c r="H304" s="8" t="n">
        <v>0</v>
      </c>
      <c r="J304" s="8" t="n">
        <v>0</v>
      </c>
      <c r="K304" s="8" t="n">
        <v>0</v>
      </c>
      <c r="L304" s="8" t="n">
        <v>1</v>
      </c>
      <c r="M304" s="8" t="n">
        <v>1</v>
      </c>
      <c r="N304" s="8" t="n">
        <v>0</v>
      </c>
      <c r="O304" s="8" t="n">
        <v>0</v>
      </c>
      <c r="P304" s="8" t="n">
        <v>1</v>
      </c>
      <c r="R304" s="8" t="n">
        <v>0</v>
      </c>
      <c r="S304" s="8" t="n">
        <v>0</v>
      </c>
      <c r="T304" s="8" t="n">
        <v>1</v>
      </c>
      <c r="U304" s="8" t="n">
        <v>1</v>
      </c>
      <c r="V304" s="8" t="n">
        <v>0</v>
      </c>
      <c r="W304" s="8" t="n">
        <v>0</v>
      </c>
      <c r="X304" s="8" t="n">
        <v>1</v>
      </c>
      <c r="Z304" s="8" t="n">
        <v>0</v>
      </c>
      <c r="AA304" s="8" t="n">
        <v>0</v>
      </c>
      <c r="AB304" s="8" t="n">
        <v>1</v>
      </c>
      <c r="AC304" s="8" t="n">
        <v>1</v>
      </c>
      <c r="AD304" s="8" t="n">
        <v>0</v>
      </c>
      <c r="AE304" s="8" t="n">
        <v>0</v>
      </c>
      <c r="AF304" s="8" t="n">
        <v>1</v>
      </c>
      <c r="AH304" s="8" t="n">
        <v>0</v>
      </c>
      <c r="AI304" s="8" t="n">
        <v>0</v>
      </c>
      <c r="AJ304" s="8" t="n">
        <v>1</v>
      </c>
      <c r="AK304" s="8" t="n">
        <v>1</v>
      </c>
      <c r="AL304" s="8" t="n">
        <v>0</v>
      </c>
      <c r="AM304" s="8" t="n">
        <v>0</v>
      </c>
      <c r="AN304" s="8" t="n">
        <v>1</v>
      </c>
      <c r="AP304" s="3" t="inlineStr">
        <is>
          <t>Motor</t>
        </is>
      </c>
      <c r="AQ304" s="3" t="inlineStr">
        <is>
          <t>Motor</t>
        </is>
      </c>
    </row>
    <row r="305">
      <c r="A305" s="3" t="inlineStr">
        <is>
          <t>Trigger Mechanism</t>
        </is>
      </c>
      <c r="B305" s="8" t="n">
        <v>0</v>
      </c>
      <c r="C305" s="8" t="n">
        <v>0</v>
      </c>
      <c r="D305" s="8" t="n">
        <v>0</v>
      </c>
      <c r="E305" s="8" t="n">
        <v>1</v>
      </c>
      <c r="F305" s="8" t="n">
        <v>0</v>
      </c>
      <c r="G305" s="8" t="n">
        <v>0</v>
      </c>
      <c r="H305" s="8" t="n">
        <v>1</v>
      </c>
      <c r="J305" s="8" t="n">
        <v>0</v>
      </c>
      <c r="K305" s="8" t="n">
        <v>0</v>
      </c>
      <c r="L305" s="8" t="n">
        <v>1</v>
      </c>
      <c r="M305" s="8" t="n">
        <v>1</v>
      </c>
      <c r="N305" s="8" t="n">
        <v>0</v>
      </c>
      <c r="O305" s="8" t="n">
        <v>0</v>
      </c>
      <c r="P305" s="8" t="n">
        <v>0</v>
      </c>
      <c r="R305" s="8" t="n">
        <v>0</v>
      </c>
      <c r="S305" s="8" t="n">
        <v>0</v>
      </c>
      <c r="T305" s="8" t="n">
        <v>1</v>
      </c>
      <c r="U305" s="8" t="n">
        <v>1</v>
      </c>
      <c r="V305" s="8" t="n">
        <v>0</v>
      </c>
      <c r="W305" s="8" t="n">
        <v>0</v>
      </c>
      <c r="X305" s="8" t="n">
        <v>0</v>
      </c>
      <c r="Z305" s="8" t="n">
        <v>0</v>
      </c>
      <c r="AA305" s="8" t="n">
        <v>0</v>
      </c>
      <c r="AB305" s="8" t="n">
        <v>1</v>
      </c>
      <c r="AC305" s="8" t="n">
        <v>1</v>
      </c>
      <c r="AD305" s="8" t="n">
        <v>0</v>
      </c>
      <c r="AE305" s="8" t="n">
        <v>0</v>
      </c>
      <c r="AF305" s="8" t="n">
        <v>0</v>
      </c>
      <c r="AH305" s="8" t="n">
        <v>0</v>
      </c>
      <c r="AI305" s="8" t="n">
        <v>0</v>
      </c>
      <c r="AJ305" s="8" t="n">
        <v>1</v>
      </c>
      <c r="AK305" s="8" t="n">
        <v>1</v>
      </c>
      <c r="AL305" s="8" t="n">
        <v>0</v>
      </c>
      <c r="AM305" s="8" t="n">
        <v>0</v>
      </c>
      <c r="AN305" s="8" t="n">
        <v>0</v>
      </c>
      <c r="AP305" s="3" t="inlineStr">
        <is>
          <t>Electrical System</t>
        </is>
      </c>
      <c r="AQ305" s="3" t="inlineStr">
        <is>
          <t>Control System (Speed and Direction)</t>
        </is>
      </c>
    </row>
    <row r="306">
      <c r="A306" s="3" t="inlineStr">
        <is>
          <t>Power Source (Battery or Cord)</t>
        </is>
      </c>
      <c r="B306" s="8" t="n">
        <v>1</v>
      </c>
      <c r="C306" s="8" t="n">
        <v>0</v>
      </c>
      <c r="D306" s="8" t="n">
        <v>1</v>
      </c>
      <c r="E306" s="8" t="n">
        <v>0</v>
      </c>
      <c r="F306" s="8" t="n">
        <v>1</v>
      </c>
      <c r="G306" s="8" t="n">
        <v>0</v>
      </c>
      <c r="H306" s="8" t="n">
        <v>0</v>
      </c>
      <c r="J306" s="8" t="n">
        <v>1</v>
      </c>
      <c r="K306" s="8" t="n">
        <v>0</v>
      </c>
      <c r="L306" s="8" t="n">
        <v>0</v>
      </c>
      <c r="M306" s="8" t="n">
        <v>0</v>
      </c>
      <c r="N306" s="8" t="n">
        <v>1</v>
      </c>
      <c r="O306" s="8" t="n">
        <v>1</v>
      </c>
      <c r="P306" s="8" t="n">
        <v>0</v>
      </c>
      <c r="R306" s="8" t="n">
        <v>1</v>
      </c>
      <c r="S306" s="8" t="n">
        <v>0</v>
      </c>
      <c r="T306" s="8" t="n">
        <v>0</v>
      </c>
      <c r="U306" s="8" t="n">
        <v>0</v>
      </c>
      <c r="V306" s="8" t="n">
        <v>1</v>
      </c>
      <c r="W306" s="8" t="n">
        <v>1</v>
      </c>
      <c r="X306" s="8" t="n">
        <v>0</v>
      </c>
      <c r="Z306" s="8" t="n">
        <v>1</v>
      </c>
      <c r="AA306" s="8" t="n">
        <v>0</v>
      </c>
      <c r="AB306" s="8" t="n">
        <v>0</v>
      </c>
      <c r="AC306" s="8" t="n">
        <v>0</v>
      </c>
      <c r="AD306" s="8" t="n">
        <v>1</v>
      </c>
      <c r="AE306" s="8" t="n">
        <v>1</v>
      </c>
      <c r="AF306" s="8" t="n">
        <v>0</v>
      </c>
      <c r="AH306" s="8" t="n">
        <v>1</v>
      </c>
      <c r="AI306" s="8" t="n">
        <v>0</v>
      </c>
      <c r="AJ306" s="8" t="n">
        <v>0</v>
      </c>
      <c r="AK306" s="8" t="n">
        <v>0</v>
      </c>
      <c r="AL306" s="8" t="n">
        <v>1</v>
      </c>
      <c r="AM306" s="8" t="n">
        <v>1</v>
      </c>
      <c r="AN306" s="8" t="n">
        <v>0</v>
      </c>
      <c r="AP306" s="3" t="inlineStr">
        <is>
          <t>Battery Holder</t>
        </is>
      </c>
      <c r="AQ306" s="3" t="inlineStr">
        <is>
          <t>Power Source (Battery or Cord)</t>
        </is>
      </c>
    </row>
    <row r="307">
      <c r="A307" s="3" t="inlineStr">
        <is>
          <t>Bit Holder/Chuck</t>
        </is>
      </c>
      <c r="B307" s="8" t="n">
        <v>0</v>
      </c>
      <c r="C307" s="8" t="n">
        <v>1</v>
      </c>
      <c r="D307" s="8" t="n">
        <v>0</v>
      </c>
      <c r="E307" s="8" t="n">
        <v>0</v>
      </c>
      <c r="F307" s="8" t="n">
        <v>0</v>
      </c>
      <c r="G307" s="8" t="n">
        <v>1</v>
      </c>
      <c r="H307" s="8" t="n">
        <v>0</v>
      </c>
      <c r="J307" s="8" t="n">
        <v>0</v>
      </c>
      <c r="K307" s="8" t="n">
        <v>0</v>
      </c>
      <c r="L307" s="8" t="n">
        <v>0</v>
      </c>
      <c r="M307" s="8" t="n">
        <v>0</v>
      </c>
      <c r="N307" s="8" t="n">
        <v>1</v>
      </c>
      <c r="O307" s="8" t="n">
        <v>1</v>
      </c>
      <c r="P307" s="8" t="n">
        <v>0</v>
      </c>
      <c r="R307" s="8" t="n">
        <v>0</v>
      </c>
      <c r="S307" s="8" t="n">
        <v>0</v>
      </c>
      <c r="T307" s="8" t="n">
        <v>0</v>
      </c>
      <c r="U307" s="8" t="n">
        <v>0</v>
      </c>
      <c r="V307" s="8" t="n">
        <v>1</v>
      </c>
      <c r="W307" s="8" t="n">
        <v>1</v>
      </c>
      <c r="X307" s="8" t="n">
        <v>0</v>
      </c>
      <c r="Z307" s="8" t="n">
        <v>0</v>
      </c>
      <c r="AA307" s="8" t="n">
        <v>0</v>
      </c>
      <c r="AB307" s="8" t="n">
        <v>0</v>
      </c>
      <c r="AC307" s="8" t="n">
        <v>0</v>
      </c>
      <c r="AD307" s="8" t="n">
        <v>1</v>
      </c>
      <c r="AE307" s="8" t="n">
        <v>1</v>
      </c>
      <c r="AF307" s="8" t="n">
        <v>0</v>
      </c>
      <c r="AH307" s="8" t="n">
        <v>0</v>
      </c>
      <c r="AI307" s="8" t="n">
        <v>0</v>
      </c>
      <c r="AJ307" s="8" t="n">
        <v>0</v>
      </c>
      <c r="AK307" s="8" t="n">
        <v>0</v>
      </c>
      <c r="AL307" s="8" t="n">
        <v>1</v>
      </c>
      <c r="AM307" s="8" t="n">
        <v>1</v>
      </c>
      <c r="AN307" s="8" t="n">
        <v>0</v>
      </c>
      <c r="AP307" s="3" t="inlineStr">
        <is>
          <t>Housing</t>
        </is>
      </c>
      <c r="AQ307" s="3" t="inlineStr">
        <is>
          <t>Handle</t>
        </is>
      </c>
    </row>
    <row r="308">
      <c r="A308" s="3" t="inlineStr">
        <is>
          <t>Control System (Speed and Direction)</t>
        </is>
      </c>
      <c r="B308" s="8" t="n">
        <v>1</v>
      </c>
      <c r="C308" s="8" t="n">
        <v>0</v>
      </c>
      <c r="D308" s="8" t="n">
        <v>0</v>
      </c>
      <c r="E308" s="8" t="n">
        <v>1</v>
      </c>
      <c r="F308" s="8" t="n">
        <v>0</v>
      </c>
      <c r="G308" s="8" t="n">
        <v>0</v>
      </c>
      <c r="H308" s="8" t="n">
        <v>1</v>
      </c>
      <c r="J308" s="8" t="n">
        <v>1</v>
      </c>
      <c r="K308" s="8" t="n">
        <v>1</v>
      </c>
      <c r="L308" s="8" t="n">
        <v>1</v>
      </c>
      <c r="M308" s="8" t="n">
        <v>0</v>
      </c>
      <c r="N308" s="8" t="n">
        <v>0</v>
      </c>
      <c r="O308" s="8" t="n">
        <v>0</v>
      </c>
      <c r="P308" s="8" t="n">
        <v>1</v>
      </c>
      <c r="R308" s="8" t="n">
        <v>1</v>
      </c>
      <c r="S308" s="8" t="n">
        <v>1</v>
      </c>
      <c r="T308" s="8" t="n">
        <v>1</v>
      </c>
      <c r="U308" s="8" t="n">
        <v>0</v>
      </c>
      <c r="V308" s="8" t="n">
        <v>0</v>
      </c>
      <c r="W308" s="8" t="n">
        <v>0</v>
      </c>
      <c r="X308" s="8" t="n">
        <v>1</v>
      </c>
      <c r="Z308" s="8" t="n">
        <v>1</v>
      </c>
      <c r="AA308" s="8" t="n">
        <v>1</v>
      </c>
      <c r="AB308" s="8" t="n">
        <v>1</v>
      </c>
      <c r="AC308" s="8" t="n">
        <v>0</v>
      </c>
      <c r="AD308" s="8" t="n">
        <v>0</v>
      </c>
      <c r="AE308" s="8" t="n">
        <v>0</v>
      </c>
      <c r="AF308" s="8" t="n">
        <v>1</v>
      </c>
      <c r="AH308" s="8" t="n">
        <v>1</v>
      </c>
      <c r="AI308" s="8" t="n">
        <v>1</v>
      </c>
      <c r="AJ308" s="8" t="n">
        <v>1</v>
      </c>
      <c r="AK308" s="8" t="n">
        <v>0</v>
      </c>
      <c r="AL308" s="8" t="n">
        <v>0</v>
      </c>
      <c r="AM308" s="8" t="n">
        <v>0</v>
      </c>
      <c r="AN308" s="8" t="n">
        <v>1</v>
      </c>
    </row>
    <row r="310">
      <c r="A310" s="1" t="inlineStr">
        <is>
          <t>aligned k×k matrices (INDEX/MATCH through the mapping; GT order)</t>
        </is>
      </c>
      <c r="B310" s="9" t="inlineStr">
        <is>
          <t>run 1 aligned</t>
        </is>
      </c>
      <c r="J310" s="9" t="inlineStr">
        <is>
          <t>run 2 aligned</t>
        </is>
      </c>
      <c r="R310" s="9" t="inlineStr">
        <is>
          <t>run 3 aligned</t>
        </is>
      </c>
      <c r="Z310" s="9" t="inlineStr">
        <is>
          <t>run 4 aligned</t>
        </is>
      </c>
      <c r="AH310" s="9" t="inlineStr">
        <is>
          <t>run 5 aligned</t>
        </is>
      </c>
      <c r="AP310" s="9" t="inlineStr">
        <is>
          <t>Step2 average of aligned runs (formula)</t>
        </is>
      </c>
      <c r="AW310" s="9" t="inlineStr">
        <is>
          <t>aligned ground truth (INDEX/MATCH)</t>
        </is>
      </c>
      <c r="BD310" s="9" t="inlineStr">
        <is>
          <t>aligned GT eig (pasted) | sorted</t>
        </is>
      </c>
    </row>
    <row r="311" ht="60" customHeight="1">
      <c r="B311" s="15" t="inlineStr">
        <is>
          <t>Bit</t>
        </is>
      </c>
      <c r="C311" s="15" t="inlineStr">
        <is>
          <t>Transmission</t>
        </is>
      </c>
      <c r="D311" s="15" t="inlineStr">
        <is>
          <t>Motor</t>
        </is>
      </c>
      <c r="E311" s="15" t="inlineStr">
        <is>
          <t>Electrical System</t>
        </is>
      </c>
      <c r="F311" s="15" t="inlineStr">
        <is>
          <t>Battery Holder</t>
        </is>
      </c>
      <c r="G311" s="15" t="inlineStr">
        <is>
          <t>Housing</t>
        </is>
      </c>
      <c r="J311" s="15" t="inlineStr">
        <is>
          <t>Bit</t>
        </is>
      </c>
      <c r="K311" s="15" t="inlineStr">
        <is>
          <t>Transmission</t>
        </is>
      </c>
      <c r="L311" s="15" t="inlineStr">
        <is>
          <t>Motor</t>
        </is>
      </c>
      <c r="M311" s="15" t="inlineStr">
        <is>
          <t>Electrical System</t>
        </is>
      </c>
      <c r="N311" s="15" t="inlineStr">
        <is>
          <t>Battery Holder</t>
        </is>
      </c>
      <c r="O311" s="15" t="inlineStr">
        <is>
          <t>Housing</t>
        </is>
      </c>
      <c r="R311" s="15" t="inlineStr">
        <is>
          <t>Bit</t>
        </is>
      </c>
      <c r="S311" s="15" t="inlineStr">
        <is>
          <t>Transmission</t>
        </is>
      </c>
      <c r="T311" s="15" t="inlineStr">
        <is>
          <t>Motor</t>
        </is>
      </c>
      <c r="U311" s="15" t="inlineStr">
        <is>
          <t>Electrical System</t>
        </is>
      </c>
      <c r="V311" s="15" t="inlineStr">
        <is>
          <t>Battery Holder</t>
        </is>
      </c>
      <c r="W311" s="15" t="inlineStr">
        <is>
          <t>Housing</t>
        </is>
      </c>
      <c r="Z311" s="15" t="inlineStr">
        <is>
          <t>Bit</t>
        </is>
      </c>
      <c r="AA311" s="15" t="inlineStr">
        <is>
          <t>Transmission</t>
        </is>
      </c>
      <c r="AB311" s="15" t="inlineStr">
        <is>
          <t>Motor</t>
        </is>
      </c>
      <c r="AC311" s="15" t="inlineStr">
        <is>
          <t>Electrical System</t>
        </is>
      </c>
      <c r="AD311" s="15" t="inlineStr">
        <is>
          <t>Battery Holder</t>
        </is>
      </c>
      <c r="AE311" s="15" t="inlineStr">
        <is>
          <t>Housing</t>
        </is>
      </c>
      <c r="AH311" s="15" t="inlineStr">
        <is>
          <t>Bit</t>
        </is>
      </c>
      <c r="AI311" s="15" t="inlineStr">
        <is>
          <t>Transmission</t>
        </is>
      </c>
      <c r="AJ311" s="15" t="inlineStr">
        <is>
          <t>Motor</t>
        </is>
      </c>
      <c r="AK311" s="15" t="inlineStr">
        <is>
          <t>Electrical System</t>
        </is>
      </c>
      <c r="AL311" s="15" t="inlineStr">
        <is>
          <t>Battery Holder</t>
        </is>
      </c>
      <c r="AM311" s="15" t="inlineStr">
        <is>
          <t>Housing</t>
        </is>
      </c>
    </row>
    <row r="312">
      <c r="A312" s="3" t="inlineStr">
        <is>
          <t>Bit</t>
        </is>
      </c>
      <c r="B312" s="8">
        <f>INDEX($B$302:$H$308,MATCH($AQ$302,$B$301:$H$301,0),MATCH($AQ$302,$B$301:$H$301,0))</f>
        <v/>
      </c>
      <c r="C312" s="8">
        <f>INDEX($B$302:$H$308,MATCH($AQ$302,$B$301:$H$301,0),MATCH($AQ$303,$B$301:$H$301,0))</f>
        <v/>
      </c>
      <c r="D312" s="8">
        <f>INDEX($B$302:$H$308,MATCH($AQ$302,$B$301:$H$301,0),MATCH($AQ$304,$B$301:$H$301,0))</f>
        <v/>
      </c>
      <c r="E312" s="8">
        <f>INDEX($B$302:$H$308,MATCH($AQ$302,$B$301:$H$301,0),MATCH($AQ$305,$B$301:$H$301,0))</f>
        <v/>
      </c>
      <c r="F312" s="8">
        <f>INDEX($B$302:$H$308,MATCH($AQ$302,$B$301:$H$301,0),MATCH($AQ$306,$B$301:$H$301,0))</f>
        <v/>
      </c>
      <c r="G312" s="8">
        <f>INDEX($B$302:$H$308,MATCH($AQ$302,$B$301:$H$301,0),MATCH($AQ$307,$B$301:$H$301,0))</f>
        <v/>
      </c>
      <c r="J312" s="8">
        <f>INDEX($J$302:$P$308,MATCH($AQ$302,$J$301:$P$301,0),MATCH($AQ$302,$J$301:$P$301,0))</f>
        <v/>
      </c>
      <c r="K312" s="8">
        <f>INDEX($J$302:$P$308,MATCH($AQ$302,$J$301:$P$301,0),MATCH($AQ$303,$J$301:$P$301,0))</f>
        <v/>
      </c>
      <c r="L312" s="8">
        <f>INDEX($J$302:$P$308,MATCH($AQ$302,$J$301:$P$301,0),MATCH($AQ$304,$J$301:$P$301,0))</f>
        <v/>
      </c>
      <c r="M312" s="8">
        <f>INDEX($J$302:$P$308,MATCH($AQ$302,$J$301:$P$301,0),MATCH($AQ$305,$J$301:$P$301,0))</f>
        <v/>
      </c>
      <c r="N312" s="8">
        <f>INDEX($J$302:$P$308,MATCH($AQ$302,$J$301:$P$301,0),MATCH($AQ$306,$J$301:$P$301,0))</f>
        <v/>
      </c>
      <c r="O312" s="8">
        <f>INDEX($J$302:$P$308,MATCH($AQ$302,$J$301:$P$301,0),MATCH($AQ$307,$J$301:$P$301,0))</f>
        <v/>
      </c>
      <c r="R312" s="8">
        <f>INDEX($R$302:$X$308,MATCH($AQ$302,$R$301:$X$301,0),MATCH($AQ$302,$R$301:$X$301,0))</f>
        <v/>
      </c>
      <c r="S312" s="8">
        <f>INDEX($R$302:$X$308,MATCH($AQ$302,$R$301:$X$301,0),MATCH($AQ$303,$R$301:$X$301,0))</f>
        <v/>
      </c>
      <c r="T312" s="8">
        <f>INDEX($R$302:$X$308,MATCH($AQ$302,$R$301:$X$301,0),MATCH($AQ$304,$R$301:$X$301,0))</f>
        <v/>
      </c>
      <c r="U312" s="8">
        <f>INDEX($R$302:$X$308,MATCH($AQ$302,$R$301:$X$301,0),MATCH($AQ$305,$R$301:$X$301,0))</f>
        <v/>
      </c>
      <c r="V312" s="8">
        <f>INDEX($R$302:$X$308,MATCH($AQ$302,$R$301:$X$301,0),MATCH($AQ$306,$R$301:$X$301,0))</f>
        <v/>
      </c>
      <c r="W312" s="8">
        <f>INDEX($R$302:$X$308,MATCH($AQ$302,$R$301:$X$301,0),MATCH($AQ$307,$R$301:$X$301,0))</f>
        <v/>
      </c>
      <c r="Z312" s="8">
        <f>INDEX($Z$302:$AF$308,MATCH($AQ$302,$Z$301:$AF$301,0),MATCH($AQ$302,$Z$301:$AF$301,0))</f>
        <v/>
      </c>
      <c r="AA312" s="8">
        <f>INDEX($Z$302:$AF$308,MATCH($AQ$302,$Z$301:$AF$301,0),MATCH($AQ$303,$Z$301:$AF$301,0))</f>
        <v/>
      </c>
      <c r="AB312" s="8">
        <f>INDEX($Z$302:$AF$308,MATCH($AQ$302,$Z$301:$AF$301,0),MATCH($AQ$304,$Z$301:$AF$301,0))</f>
        <v/>
      </c>
      <c r="AC312" s="8">
        <f>INDEX($Z$302:$AF$308,MATCH($AQ$302,$Z$301:$AF$301,0),MATCH($AQ$305,$Z$301:$AF$301,0))</f>
        <v/>
      </c>
      <c r="AD312" s="8">
        <f>INDEX($Z$302:$AF$308,MATCH($AQ$302,$Z$301:$AF$301,0),MATCH($AQ$306,$Z$301:$AF$301,0))</f>
        <v/>
      </c>
      <c r="AE312" s="8">
        <f>INDEX($Z$302:$AF$308,MATCH($AQ$302,$Z$301:$AF$301,0),MATCH($AQ$307,$Z$301:$AF$301,0))</f>
        <v/>
      </c>
      <c r="AH312" s="8">
        <f>INDEX($AH$302:$AN$308,MATCH($AQ$302,$AH$301:$AN$301,0),MATCH($AQ$302,$AH$301:$AN$301,0))</f>
        <v/>
      </c>
      <c r="AI312" s="8">
        <f>INDEX($AH$302:$AN$308,MATCH($AQ$302,$AH$301:$AN$301,0),MATCH($AQ$303,$AH$301:$AN$301,0))</f>
        <v/>
      </c>
      <c r="AJ312" s="8">
        <f>INDEX($AH$302:$AN$308,MATCH($AQ$302,$AH$301:$AN$301,0),MATCH($AQ$304,$AH$301:$AN$301,0))</f>
        <v/>
      </c>
      <c r="AK312" s="8">
        <f>INDEX($AH$302:$AN$308,MATCH($AQ$302,$AH$301:$AN$301,0),MATCH($AQ$305,$AH$301:$AN$301,0))</f>
        <v/>
      </c>
      <c r="AL312" s="8">
        <f>INDEX($AH$302:$AN$308,MATCH($AQ$302,$AH$301:$AN$301,0),MATCH($AQ$306,$AH$301:$AN$301,0))</f>
        <v/>
      </c>
      <c r="AM312" s="8">
        <f>INDEX($AH$302:$AN$308,MATCH($AQ$302,$AH$301:$AN$301,0),MATCH($AQ$307,$AH$301:$AN$301,0))</f>
        <v/>
      </c>
      <c r="AP312" s="8">
        <f>IF(($B$312&lt;&gt;2)+($J$312&lt;&gt;2)+($R$312&lt;&gt;2)+($Z$312&lt;&gt;2)+($AH$312&lt;&gt;2)=0,2,IF((($B$312&lt;&gt;2)*$B$312+($J$312&lt;&gt;2)*$J$312+($R$312&lt;&gt;2)*$R$312+($Z$312&lt;&gt;2)*$Z$312+($AH$312&lt;&gt;2)*$AH$312)/(($B$312&lt;&gt;2)+($J$312&lt;&gt;2)+($R$312&lt;&gt;2)+($Z$312&lt;&gt;2)+($AH$312&lt;&gt;2))&gt;=0.5,1,0))</f>
        <v/>
      </c>
      <c r="AQ312" s="8">
        <f>IF(($C$312&lt;&gt;2)+($K$312&lt;&gt;2)+($S$312&lt;&gt;2)+($AA$312&lt;&gt;2)+($AI$312&lt;&gt;2)=0,2,IF((($C$312&lt;&gt;2)*$C$312+($K$312&lt;&gt;2)*$K$312+($S$312&lt;&gt;2)*$S$312+($AA$312&lt;&gt;2)*$AA$312+($AI$312&lt;&gt;2)*$AI$312)/(($C$312&lt;&gt;2)+($K$312&lt;&gt;2)+($S$312&lt;&gt;2)+($AA$312&lt;&gt;2)+($AI$312&lt;&gt;2))&gt;=0.5,1,0))</f>
        <v/>
      </c>
      <c r="AR312" s="8">
        <f>IF(($D$312&lt;&gt;2)+($L$312&lt;&gt;2)+($T$312&lt;&gt;2)+($AB$312&lt;&gt;2)+($AJ$312&lt;&gt;2)=0,2,IF((($D$312&lt;&gt;2)*$D$312+($L$312&lt;&gt;2)*$L$312+($T$312&lt;&gt;2)*$T$312+($AB$312&lt;&gt;2)*$AB$312+($AJ$312&lt;&gt;2)*$AJ$312)/(($D$312&lt;&gt;2)+($L$312&lt;&gt;2)+($T$312&lt;&gt;2)+($AB$312&lt;&gt;2)+($AJ$312&lt;&gt;2))&gt;=0.5,1,0))</f>
        <v/>
      </c>
      <c r="AS312" s="8">
        <f>IF(($E$312&lt;&gt;2)+($M$312&lt;&gt;2)+($U$312&lt;&gt;2)+($AC$312&lt;&gt;2)+($AK$312&lt;&gt;2)=0,2,IF((($E$312&lt;&gt;2)*$E$312+($M$312&lt;&gt;2)*$M$312+($U$312&lt;&gt;2)*$U$312+($AC$312&lt;&gt;2)*$AC$312+($AK$312&lt;&gt;2)*$AK$312)/(($E$312&lt;&gt;2)+($M$312&lt;&gt;2)+($U$312&lt;&gt;2)+($AC$312&lt;&gt;2)+($AK$312&lt;&gt;2))&gt;=0.5,1,0))</f>
        <v/>
      </c>
      <c r="AT312" s="8">
        <f>IF(($F$312&lt;&gt;2)+($N$312&lt;&gt;2)+($V$312&lt;&gt;2)+($AD$312&lt;&gt;2)+($AL$312&lt;&gt;2)=0,2,IF((($F$312&lt;&gt;2)*$F$312+($N$312&lt;&gt;2)*$N$312+($V$312&lt;&gt;2)*$V$312+($AD$312&lt;&gt;2)*$AD$312+($AL$312&lt;&gt;2)*$AL$312)/(($F$312&lt;&gt;2)+($N$312&lt;&gt;2)+($V$312&lt;&gt;2)+($AD$312&lt;&gt;2)+($AL$312&lt;&gt;2))&gt;=0.5,1,0))</f>
        <v/>
      </c>
      <c r="AU312" s="8">
        <f>IF(($G$312&lt;&gt;2)+($O$312&lt;&gt;2)+($W$312&lt;&gt;2)+($AE$312&lt;&gt;2)+($AM$312&lt;&gt;2)=0,2,IF((($G$312&lt;&gt;2)*$G$312+($O$312&lt;&gt;2)*$O$312+($W$312&lt;&gt;2)*$W$312+($AE$312&lt;&gt;2)*$AE$312+($AM$312&lt;&gt;2)*$AM$312)/(($G$312&lt;&gt;2)+($O$312&lt;&gt;2)+($W$312&lt;&gt;2)+($AE$312&lt;&gt;2)+($AM$312&lt;&gt;2))&gt;=0.5,1,0))</f>
        <v/>
      </c>
      <c r="AW312" s="16">
        <f>INDEX('Ground truth'!$B$14:$H$20,MATCH($AP$302,'Ground truth'!$A$14:$A$20,0),MATCH($AP$302,'Ground truth'!$B$13:$H$13,0))</f>
        <v/>
      </c>
      <c r="AX312" s="16">
        <f>INDEX('Ground truth'!$B$14:$H$20,MATCH($AP$302,'Ground truth'!$A$14:$A$20,0),MATCH($AP$303,'Ground truth'!$B$13:$H$13,0))</f>
        <v/>
      </c>
      <c r="AY312" s="16">
        <f>INDEX('Ground truth'!$B$14:$H$20,MATCH($AP$302,'Ground truth'!$A$14:$A$20,0),MATCH($AP$304,'Ground truth'!$B$13:$H$13,0))</f>
        <v/>
      </c>
      <c r="AZ312" s="16">
        <f>INDEX('Ground truth'!$B$14:$H$20,MATCH($AP$302,'Ground truth'!$A$14:$A$20,0),MATCH($AP$305,'Ground truth'!$B$13:$H$13,0))</f>
        <v/>
      </c>
      <c r="BA312" s="16">
        <f>INDEX('Ground truth'!$B$14:$H$20,MATCH($AP$302,'Ground truth'!$A$14:$A$20,0),MATCH($AP$306,'Ground truth'!$B$13:$H$13,0))</f>
        <v/>
      </c>
      <c r="BB312" s="16">
        <f>INDEX('Ground truth'!$B$14:$H$20,MATCH($AP$302,'Ground truth'!$A$14:$A$20,0),MATCH($AP$307,'Ground truth'!$B$13:$H$13,0))</f>
        <v/>
      </c>
      <c r="BD312" s="19" t="n">
        <v>3.980936588101825</v>
      </c>
      <c r="BE312" s="19">
        <f>LARGE($BD$312:$BD$317,1)</f>
        <v/>
      </c>
    </row>
    <row r="313">
      <c r="A313" s="3" t="inlineStr">
        <is>
          <t>Transmission</t>
        </is>
      </c>
      <c r="B313" s="8">
        <f>INDEX($B$302:$H$308,MATCH($AQ$303,$B$301:$H$301,0),MATCH($AQ$302,$B$301:$H$301,0))</f>
        <v/>
      </c>
      <c r="C313" s="8">
        <f>INDEX($B$302:$H$308,MATCH($AQ$303,$B$301:$H$301,0),MATCH($AQ$303,$B$301:$H$301,0))</f>
        <v/>
      </c>
      <c r="D313" s="8">
        <f>INDEX($B$302:$H$308,MATCH($AQ$303,$B$301:$H$301,0),MATCH($AQ$304,$B$301:$H$301,0))</f>
        <v/>
      </c>
      <c r="E313" s="8">
        <f>INDEX($B$302:$H$308,MATCH($AQ$303,$B$301:$H$301,0),MATCH($AQ$305,$B$301:$H$301,0))</f>
        <v/>
      </c>
      <c r="F313" s="8">
        <f>INDEX($B$302:$H$308,MATCH($AQ$303,$B$301:$H$301,0),MATCH($AQ$306,$B$301:$H$301,0))</f>
        <v/>
      </c>
      <c r="G313" s="8">
        <f>INDEX($B$302:$H$308,MATCH($AQ$303,$B$301:$H$301,0),MATCH($AQ$307,$B$301:$H$301,0))</f>
        <v/>
      </c>
      <c r="J313" s="8">
        <f>INDEX($J$302:$P$308,MATCH($AQ$303,$J$301:$P$301,0),MATCH($AQ$302,$J$301:$P$301,0))</f>
        <v/>
      </c>
      <c r="K313" s="8">
        <f>INDEX($J$302:$P$308,MATCH($AQ$303,$J$301:$P$301,0),MATCH($AQ$303,$J$301:$P$301,0))</f>
        <v/>
      </c>
      <c r="L313" s="8">
        <f>INDEX($J$302:$P$308,MATCH($AQ$303,$J$301:$P$301,0),MATCH($AQ$304,$J$301:$P$301,0))</f>
        <v/>
      </c>
      <c r="M313" s="8">
        <f>INDEX($J$302:$P$308,MATCH($AQ$303,$J$301:$P$301,0),MATCH($AQ$305,$J$301:$P$301,0))</f>
        <v/>
      </c>
      <c r="N313" s="8">
        <f>INDEX($J$302:$P$308,MATCH($AQ$303,$J$301:$P$301,0),MATCH($AQ$306,$J$301:$P$301,0))</f>
        <v/>
      </c>
      <c r="O313" s="8">
        <f>INDEX($J$302:$P$308,MATCH($AQ$303,$J$301:$P$301,0),MATCH($AQ$307,$J$301:$P$301,0))</f>
        <v/>
      </c>
      <c r="R313" s="8">
        <f>INDEX($R$302:$X$308,MATCH($AQ$303,$R$301:$X$301,0),MATCH($AQ$302,$R$301:$X$301,0))</f>
        <v/>
      </c>
      <c r="S313" s="8">
        <f>INDEX($R$302:$X$308,MATCH($AQ$303,$R$301:$X$301,0),MATCH($AQ$303,$R$301:$X$301,0))</f>
        <v/>
      </c>
      <c r="T313" s="8">
        <f>INDEX($R$302:$X$308,MATCH($AQ$303,$R$301:$X$301,0),MATCH($AQ$304,$R$301:$X$301,0))</f>
        <v/>
      </c>
      <c r="U313" s="8">
        <f>INDEX($R$302:$X$308,MATCH($AQ$303,$R$301:$X$301,0),MATCH($AQ$305,$R$301:$X$301,0))</f>
        <v/>
      </c>
      <c r="V313" s="8">
        <f>INDEX($R$302:$X$308,MATCH($AQ$303,$R$301:$X$301,0),MATCH($AQ$306,$R$301:$X$301,0))</f>
        <v/>
      </c>
      <c r="W313" s="8">
        <f>INDEX($R$302:$X$308,MATCH($AQ$303,$R$301:$X$301,0),MATCH($AQ$307,$R$301:$X$301,0))</f>
        <v/>
      </c>
      <c r="Z313" s="8">
        <f>INDEX($Z$302:$AF$308,MATCH($AQ$303,$Z$301:$AF$301,0),MATCH($AQ$302,$Z$301:$AF$301,0))</f>
        <v/>
      </c>
      <c r="AA313" s="8">
        <f>INDEX($Z$302:$AF$308,MATCH($AQ$303,$Z$301:$AF$301,0),MATCH($AQ$303,$Z$301:$AF$301,0))</f>
        <v/>
      </c>
      <c r="AB313" s="8">
        <f>INDEX($Z$302:$AF$308,MATCH($AQ$303,$Z$301:$AF$301,0),MATCH($AQ$304,$Z$301:$AF$301,0))</f>
        <v/>
      </c>
      <c r="AC313" s="8">
        <f>INDEX($Z$302:$AF$308,MATCH($AQ$303,$Z$301:$AF$301,0),MATCH($AQ$305,$Z$301:$AF$301,0))</f>
        <v/>
      </c>
      <c r="AD313" s="8">
        <f>INDEX($Z$302:$AF$308,MATCH($AQ$303,$Z$301:$AF$301,0),MATCH($AQ$306,$Z$301:$AF$301,0))</f>
        <v/>
      </c>
      <c r="AE313" s="8">
        <f>INDEX($Z$302:$AF$308,MATCH($AQ$303,$Z$301:$AF$301,0),MATCH($AQ$307,$Z$301:$AF$301,0))</f>
        <v/>
      </c>
      <c r="AH313" s="8">
        <f>INDEX($AH$302:$AN$308,MATCH($AQ$303,$AH$301:$AN$301,0),MATCH($AQ$302,$AH$301:$AN$301,0))</f>
        <v/>
      </c>
      <c r="AI313" s="8">
        <f>INDEX($AH$302:$AN$308,MATCH($AQ$303,$AH$301:$AN$301,0),MATCH($AQ$303,$AH$301:$AN$301,0))</f>
        <v/>
      </c>
      <c r="AJ313" s="8">
        <f>INDEX($AH$302:$AN$308,MATCH($AQ$303,$AH$301:$AN$301,0),MATCH($AQ$304,$AH$301:$AN$301,0))</f>
        <v/>
      </c>
      <c r="AK313" s="8">
        <f>INDEX($AH$302:$AN$308,MATCH($AQ$303,$AH$301:$AN$301,0),MATCH($AQ$305,$AH$301:$AN$301,0))</f>
        <v/>
      </c>
      <c r="AL313" s="8">
        <f>INDEX($AH$302:$AN$308,MATCH($AQ$303,$AH$301:$AN$301,0),MATCH($AQ$306,$AH$301:$AN$301,0))</f>
        <v/>
      </c>
      <c r="AM313" s="8">
        <f>INDEX($AH$302:$AN$308,MATCH($AQ$303,$AH$301:$AN$301,0),MATCH($AQ$307,$AH$301:$AN$301,0))</f>
        <v/>
      </c>
      <c r="AP313" s="8">
        <f>IF(($B$313&lt;&gt;2)+($J$313&lt;&gt;2)+($R$313&lt;&gt;2)+($Z$313&lt;&gt;2)+($AH$313&lt;&gt;2)=0,2,IF((($B$313&lt;&gt;2)*$B$313+($J$313&lt;&gt;2)*$J$313+($R$313&lt;&gt;2)*$R$313+($Z$313&lt;&gt;2)*$Z$313+($AH$313&lt;&gt;2)*$AH$313)/(($B$313&lt;&gt;2)+($J$313&lt;&gt;2)+($R$313&lt;&gt;2)+($Z$313&lt;&gt;2)+($AH$313&lt;&gt;2))&gt;=0.5,1,0))</f>
        <v/>
      </c>
      <c r="AQ313" s="8">
        <f>IF(($C$313&lt;&gt;2)+($K$313&lt;&gt;2)+($S$313&lt;&gt;2)+($AA$313&lt;&gt;2)+($AI$313&lt;&gt;2)=0,2,IF((($C$313&lt;&gt;2)*$C$313+($K$313&lt;&gt;2)*$K$313+($S$313&lt;&gt;2)*$S$313+($AA$313&lt;&gt;2)*$AA$313+($AI$313&lt;&gt;2)*$AI$313)/(($C$313&lt;&gt;2)+($K$313&lt;&gt;2)+($S$313&lt;&gt;2)+($AA$313&lt;&gt;2)+($AI$313&lt;&gt;2))&gt;=0.5,1,0))</f>
        <v/>
      </c>
      <c r="AR313" s="8">
        <f>IF(($D$313&lt;&gt;2)+($L$313&lt;&gt;2)+($T$313&lt;&gt;2)+($AB$313&lt;&gt;2)+($AJ$313&lt;&gt;2)=0,2,IF((($D$313&lt;&gt;2)*$D$313+($L$313&lt;&gt;2)*$L$313+($T$313&lt;&gt;2)*$T$313+($AB$313&lt;&gt;2)*$AB$313+($AJ$313&lt;&gt;2)*$AJ$313)/(($D$313&lt;&gt;2)+($L$313&lt;&gt;2)+($T$313&lt;&gt;2)+($AB$313&lt;&gt;2)+($AJ$313&lt;&gt;2))&gt;=0.5,1,0))</f>
        <v/>
      </c>
      <c r="AS313" s="8">
        <f>IF(($E$313&lt;&gt;2)+($M$313&lt;&gt;2)+($U$313&lt;&gt;2)+($AC$313&lt;&gt;2)+($AK$313&lt;&gt;2)=0,2,IF((($E$313&lt;&gt;2)*$E$313+($M$313&lt;&gt;2)*$M$313+($U$313&lt;&gt;2)*$U$313+($AC$313&lt;&gt;2)*$AC$313+($AK$313&lt;&gt;2)*$AK$313)/(($E$313&lt;&gt;2)+($M$313&lt;&gt;2)+($U$313&lt;&gt;2)+($AC$313&lt;&gt;2)+($AK$313&lt;&gt;2))&gt;=0.5,1,0))</f>
        <v/>
      </c>
      <c r="AT313" s="8">
        <f>IF(($F$313&lt;&gt;2)+($N$313&lt;&gt;2)+($V$313&lt;&gt;2)+($AD$313&lt;&gt;2)+($AL$313&lt;&gt;2)=0,2,IF((($F$313&lt;&gt;2)*$F$313+($N$313&lt;&gt;2)*$N$313+($V$313&lt;&gt;2)*$V$313+($AD$313&lt;&gt;2)*$AD$313+($AL$313&lt;&gt;2)*$AL$313)/(($F$313&lt;&gt;2)+($N$313&lt;&gt;2)+($V$313&lt;&gt;2)+($AD$313&lt;&gt;2)+($AL$313&lt;&gt;2))&gt;=0.5,1,0))</f>
        <v/>
      </c>
      <c r="AU313" s="8">
        <f>IF(($G$313&lt;&gt;2)+($O$313&lt;&gt;2)+($W$313&lt;&gt;2)+($AE$313&lt;&gt;2)+($AM$313&lt;&gt;2)=0,2,IF((($G$313&lt;&gt;2)*$G$313+($O$313&lt;&gt;2)*$O$313+($W$313&lt;&gt;2)*$W$313+($AE$313&lt;&gt;2)*$AE$313+($AM$313&lt;&gt;2)*$AM$313)/(($G$313&lt;&gt;2)+($O$313&lt;&gt;2)+($W$313&lt;&gt;2)+($AE$313&lt;&gt;2)+($AM$313&lt;&gt;2))&gt;=0.5,1,0))</f>
        <v/>
      </c>
      <c r="AW313" s="16">
        <f>INDEX('Ground truth'!$B$14:$H$20,MATCH($AP$303,'Ground truth'!$A$14:$A$20,0),MATCH($AP$302,'Ground truth'!$B$13:$H$13,0))</f>
        <v/>
      </c>
      <c r="AX313" s="16">
        <f>INDEX('Ground truth'!$B$14:$H$20,MATCH($AP$303,'Ground truth'!$A$14:$A$20,0),MATCH($AP$303,'Ground truth'!$B$13:$H$13,0))</f>
        <v/>
      </c>
      <c r="AY313" s="16">
        <f>INDEX('Ground truth'!$B$14:$H$20,MATCH($AP$303,'Ground truth'!$A$14:$A$20,0),MATCH($AP$304,'Ground truth'!$B$13:$H$13,0))</f>
        <v/>
      </c>
      <c r="AZ313" s="16">
        <f>INDEX('Ground truth'!$B$14:$H$20,MATCH($AP$303,'Ground truth'!$A$14:$A$20,0),MATCH($AP$305,'Ground truth'!$B$13:$H$13,0))</f>
        <v/>
      </c>
      <c r="BA313" s="16">
        <f>INDEX('Ground truth'!$B$14:$H$20,MATCH($AP$303,'Ground truth'!$A$14:$A$20,0),MATCH($AP$306,'Ground truth'!$B$13:$H$13,0))</f>
        <v/>
      </c>
      <c r="BB313" s="16">
        <f>INDEX('Ground truth'!$B$14:$H$20,MATCH($AP$303,'Ground truth'!$A$14:$A$20,0),MATCH($AP$307,'Ground truth'!$B$13:$H$13,0))</f>
        <v/>
      </c>
      <c r="BD313" s="19" t="n">
        <v>2.041954751952713</v>
      </c>
      <c r="BE313" s="19">
        <f>LARGE($BD$312:$BD$317,2)</f>
        <v/>
      </c>
    </row>
    <row r="314">
      <c r="A314" s="3" t="inlineStr">
        <is>
          <t>Motor</t>
        </is>
      </c>
      <c r="B314" s="8">
        <f>INDEX($B$302:$H$308,MATCH($AQ$304,$B$301:$H$301,0),MATCH($AQ$302,$B$301:$H$301,0))</f>
        <v/>
      </c>
      <c r="C314" s="8">
        <f>INDEX($B$302:$H$308,MATCH($AQ$304,$B$301:$H$301,0),MATCH($AQ$303,$B$301:$H$301,0))</f>
        <v/>
      </c>
      <c r="D314" s="8">
        <f>INDEX($B$302:$H$308,MATCH($AQ$304,$B$301:$H$301,0),MATCH($AQ$304,$B$301:$H$301,0))</f>
        <v/>
      </c>
      <c r="E314" s="8">
        <f>INDEX($B$302:$H$308,MATCH($AQ$304,$B$301:$H$301,0),MATCH($AQ$305,$B$301:$H$301,0))</f>
        <v/>
      </c>
      <c r="F314" s="8">
        <f>INDEX($B$302:$H$308,MATCH($AQ$304,$B$301:$H$301,0),MATCH($AQ$306,$B$301:$H$301,0))</f>
        <v/>
      </c>
      <c r="G314" s="8">
        <f>INDEX($B$302:$H$308,MATCH($AQ$304,$B$301:$H$301,0),MATCH($AQ$307,$B$301:$H$301,0))</f>
        <v/>
      </c>
      <c r="J314" s="8">
        <f>INDEX($J$302:$P$308,MATCH($AQ$304,$J$301:$P$301,0),MATCH($AQ$302,$J$301:$P$301,0))</f>
        <v/>
      </c>
      <c r="K314" s="8">
        <f>INDEX($J$302:$P$308,MATCH($AQ$304,$J$301:$P$301,0),MATCH($AQ$303,$J$301:$P$301,0))</f>
        <v/>
      </c>
      <c r="L314" s="8">
        <f>INDEX($J$302:$P$308,MATCH($AQ$304,$J$301:$P$301,0),MATCH($AQ$304,$J$301:$P$301,0))</f>
        <v/>
      </c>
      <c r="M314" s="8">
        <f>INDEX($J$302:$P$308,MATCH($AQ$304,$J$301:$P$301,0),MATCH($AQ$305,$J$301:$P$301,0))</f>
        <v/>
      </c>
      <c r="N314" s="8">
        <f>INDEX($J$302:$P$308,MATCH($AQ$304,$J$301:$P$301,0),MATCH($AQ$306,$J$301:$P$301,0))</f>
        <v/>
      </c>
      <c r="O314" s="8">
        <f>INDEX($J$302:$P$308,MATCH($AQ$304,$J$301:$P$301,0),MATCH($AQ$307,$J$301:$P$301,0))</f>
        <v/>
      </c>
      <c r="R314" s="8">
        <f>INDEX($R$302:$X$308,MATCH($AQ$304,$R$301:$X$301,0),MATCH($AQ$302,$R$301:$X$301,0))</f>
        <v/>
      </c>
      <c r="S314" s="8">
        <f>INDEX($R$302:$X$308,MATCH($AQ$304,$R$301:$X$301,0),MATCH($AQ$303,$R$301:$X$301,0))</f>
        <v/>
      </c>
      <c r="T314" s="8">
        <f>INDEX($R$302:$X$308,MATCH($AQ$304,$R$301:$X$301,0),MATCH($AQ$304,$R$301:$X$301,0))</f>
        <v/>
      </c>
      <c r="U314" s="8">
        <f>INDEX($R$302:$X$308,MATCH($AQ$304,$R$301:$X$301,0),MATCH($AQ$305,$R$301:$X$301,0))</f>
        <v/>
      </c>
      <c r="V314" s="8">
        <f>INDEX($R$302:$X$308,MATCH($AQ$304,$R$301:$X$301,0),MATCH($AQ$306,$R$301:$X$301,0))</f>
        <v/>
      </c>
      <c r="W314" s="8">
        <f>INDEX($R$302:$X$308,MATCH($AQ$304,$R$301:$X$301,0),MATCH($AQ$307,$R$301:$X$301,0))</f>
        <v/>
      </c>
      <c r="Z314" s="8">
        <f>INDEX($Z$302:$AF$308,MATCH($AQ$304,$Z$301:$AF$301,0),MATCH($AQ$302,$Z$301:$AF$301,0))</f>
        <v/>
      </c>
      <c r="AA314" s="8">
        <f>INDEX($Z$302:$AF$308,MATCH($AQ$304,$Z$301:$AF$301,0),MATCH($AQ$303,$Z$301:$AF$301,0))</f>
        <v/>
      </c>
      <c r="AB314" s="8">
        <f>INDEX($Z$302:$AF$308,MATCH($AQ$304,$Z$301:$AF$301,0),MATCH($AQ$304,$Z$301:$AF$301,0))</f>
        <v/>
      </c>
      <c r="AC314" s="8">
        <f>INDEX($Z$302:$AF$308,MATCH($AQ$304,$Z$301:$AF$301,0),MATCH($AQ$305,$Z$301:$AF$301,0))</f>
        <v/>
      </c>
      <c r="AD314" s="8">
        <f>INDEX($Z$302:$AF$308,MATCH($AQ$304,$Z$301:$AF$301,0),MATCH($AQ$306,$Z$301:$AF$301,0))</f>
        <v/>
      </c>
      <c r="AE314" s="8">
        <f>INDEX($Z$302:$AF$308,MATCH($AQ$304,$Z$301:$AF$301,0),MATCH($AQ$307,$Z$301:$AF$301,0))</f>
        <v/>
      </c>
      <c r="AH314" s="8">
        <f>INDEX($AH$302:$AN$308,MATCH($AQ$304,$AH$301:$AN$301,0),MATCH($AQ$302,$AH$301:$AN$301,0))</f>
        <v/>
      </c>
      <c r="AI314" s="8">
        <f>INDEX($AH$302:$AN$308,MATCH($AQ$304,$AH$301:$AN$301,0),MATCH($AQ$303,$AH$301:$AN$301,0))</f>
        <v/>
      </c>
      <c r="AJ314" s="8">
        <f>INDEX($AH$302:$AN$308,MATCH($AQ$304,$AH$301:$AN$301,0),MATCH($AQ$304,$AH$301:$AN$301,0))</f>
        <v/>
      </c>
      <c r="AK314" s="8">
        <f>INDEX($AH$302:$AN$308,MATCH($AQ$304,$AH$301:$AN$301,0),MATCH($AQ$305,$AH$301:$AN$301,0))</f>
        <v/>
      </c>
      <c r="AL314" s="8">
        <f>INDEX($AH$302:$AN$308,MATCH($AQ$304,$AH$301:$AN$301,0),MATCH($AQ$306,$AH$301:$AN$301,0))</f>
        <v/>
      </c>
      <c r="AM314" s="8">
        <f>INDEX($AH$302:$AN$308,MATCH($AQ$304,$AH$301:$AN$301,0),MATCH($AQ$307,$AH$301:$AN$301,0))</f>
        <v/>
      </c>
      <c r="AP314" s="8">
        <f>IF(($B$314&lt;&gt;2)+($J$314&lt;&gt;2)+($R$314&lt;&gt;2)+($Z$314&lt;&gt;2)+($AH$314&lt;&gt;2)=0,2,IF((($B$314&lt;&gt;2)*$B$314+($J$314&lt;&gt;2)*$J$314+($R$314&lt;&gt;2)*$R$314+($Z$314&lt;&gt;2)*$Z$314+($AH$314&lt;&gt;2)*$AH$314)/(($B$314&lt;&gt;2)+($J$314&lt;&gt;2)+($R$314&lt;&gt;2)+($Z$314&lt;&gt;2)+($AH$314&lt;&gt;2))&gt;=0.5,1,0))</f>
        <v/>
      </c>
      <c r="AQ314" s="8">
        <f>IF(($C$314&lt;&gt;2)+($K$314&lt;&gt;2)+($S$314&lt;&gt;2)+($AA$314&lt;&gt;2)+($AI$314&lt;&gt;2)=0,2,IF((($C$314&lt;&gt;2)*$C$314+($K$314&lt;&gt;2)*$K$314+($S$314&lt;&gt;2)*$S$314+($AA$314&lt;&gt;2)*$AA$314+($AI$314&lt;&gt;2)*$AI$314)/(($C$314&lt;&gt;2)+($K$314&lt;&gt;2)+($S$314&lt;&gt;2)+($AA$314&lt;&gt;2)+($AI$314&lt;&gt;2))&gt;=0.5,1,0))</f>
        <v/>
      </c>
      <c r="AR314" s="8">
        <f>IF(($D$314&lt;&gt;2)+($L$314&lt;&gt;2)+($T$314&lt;&gt;2)+($AB$314&lt;&gt;2)+($AJ$314&lt;&gt;2)=0,2,IF((($D$314&lt;&gt;2)*$D$314+($L$314&lt;&gt;2)*$L$314+($T$314&lt;&gt;2)*$T$314+($AB$314&lt;&gt;2)*$AB$314+($AJ$314&lt;&gt;2)*$AJ$314)/(($D$314&lt;&gt;2)+($L$314&lt;&gt;2)+($T$314&lt;&gt;2)+($AB$314&lt;&gt;2)+($AJ$314&lt;&gt;2))&gt;=0.5,1,0))</f>
        <v/>
      </c>
      <c r="AS314" s="8">
        <f>IF(($E$314&lt;&gt;2)+($M$314&lt;&gt;2)+($U$314&lt;&gt;2)+($AC$314&lt;&gt;2)+($AK$314&lt;&gt;2)=0,2,IF((($E$314&lt;&gt;2)*$E$314+($M$314&lt;&gt;2)*$M$314+($U$314&lt;&gt;2)*$U$314+($AC$314&lt;&gt;2)*$AC$314+($AK$314&lt;&gt;2)*$AK$314)/(($E$314&lt;&gt;2)+($M$314&lt;&gt;2)+($U$314&lt;&gt;2)+($AC$314&lt;&gt;2)+($AK$314&lt;&gt;2))&gt;=0.5,1,0))</f>
        <v/>
      </c>
      <c r="AT314" s="8">
        <f>IF(($F$314&lt;&gt;2)+($N$314&lt;&gt;2)+($V$314&lt;&gt;2)+($AD$314&lt;&gt;2)+($AL$314&lt;&gt;2)=0,2,IF((($F$314&lt;&gt;2)*$F$314+($N$314&lt;&gt;2)*$N$314+($V$314&lt;&gt;2)*$V$314+($AD$314&lt;&gt;2)*$AD$314+($AL$314&lt;&gt;2)*$AL$314)/(($F$314&lt;&gt;2)+($N$314&lt;&gt;2)+($V$314&lt;&gt;2)+($AD$314&lt;&gt;2)+($AL$314&lt;&gt;2))&gt;=0.5,1,0))</f>
        <v/>
      </c>
      <c r="AU314" s="8">
        <f>IF(($G$314&lt;&gt;2)+($O$314&lt;&gt;2)+($W$314&lt;&gt;2)+($AE$314&lt;&gt;2)+($AM$314&lt;&gt;2)=0,2,IF((($G$314&lt;&gt;2)*$G$314+($O$314&lt;&gt;2)*$O$314+($W$314&lt;&gt;2)*$W$314+($AE$314&lt;&gt;2)*$AE$314+($AM$314&lt;&gt;2)*$AM$314)/(($G$314&lt;&gt;2)+($O$314&lt;&gt;2)+($W$314&lt;&gt;2)+($AE$314&lt;&gt;2)+($AM$314&lt;&gt;2))&gt;=0.5,1,0))</f>
        <v/>
      </c>
      <c r="AW314" s="16">
        <f>INDEX('Ground truth'!$B$14:$H$20,MATCH($AP$304,'Ground truth'!$A$14:$A$20,0),MATCH($AP$302,'Ground truth'!$B$13:$H$13,0))</f>
        <v/>
      </c>
      <c r="AX314" s="16">
        <f>INDEX('Ground truth'!$B$14:$H$20,MATCH($AP$304,'Ground truth'!$A$14:$A$20,0),MATCH($AP$303,'Ground truth'!$B$13:$H$13,0))</f>
        <v/>
      </c>
      <c r="AY314" s="16">
        <f>INDEX('Ground truth'!$B$14:$H$20,MATCH($AP$304,'Ground truth'!$A$14:$A$20,0),MATCH($AP$304,'Ground truth'!$B$13:$H$13,0))</f>
        <v/>
      </c>
      <c r="AZ314" s="16">
        <f>INDEX('Ground truth'!$B$14:$H$20,MATCH($AP$304,'Ground truth'!$A$14:$A$20,0),MATCH($AP$305,'Ground truth'!$B$13:$H$13,0))</f>
        <v/>
      </c>
      <c r="BA314" s="16">
        <f>INDEX('Ground truth'!$B$14:$H$20,MATCH($AP$304,'Ground truth'!$A$14:$A$20,0),MATCH($AP$306,'Ground truth'!$B$13:$H$13,0))</f>
        <v/>
      </c>
      <c r="BB314" s="16">
        <f>INDEX('Ground truth'!$B$14:$H$20,MATCH($AP$304,'Ground truth'!$A$14:$A$20,0),MATCH($AP$307,'Ground truth'!$B$13:$H$13,0))</f>
        <v/>
      </c>
      <c r="BD314" s="19" t="n">
        <v>0.9999999999999996</v>
      </c>
      <c r="BE314" s="19">
        <f>LARGE($BD$312:$BD$317,3)</f>
        <v/>
      </c>
    </row>
    <row r="315">
      <c r="A315" s="3" t="inlineStr">
        <is>
          <t>Electrical System</t>
        </is>
      </c>
      <c r="B315" s="8">
        <f>INDEX($B$302:$H$308,MATCH($AQ$305,$B$301:$H$301,0),MATCH($AQ$302,$B$301:$H$301,0))</f>
        <v/>
      </c>
      <c r="C315" s="8">
        <f>INDEX($B$302:$H$308,MATCH($AQ$305,$B$301:$H$301,0),MATCH($AQ$303,$B$301:$H$301,0))</f>
        <v/>
      </c>
      <c r="D315" s="8">
        <f>INDEX($B$302:$H$308,MATCH($AQ$305,$B$301:$H$301,0),MATCH($AQ$304,$B$301:$H$301,0))</f>
        <v/>
      </c>
      <c r="E315" s="8">
        <f>INDEX($B$302:$H$308,MATCH($AQ$305,$B$301:$H$301,0),MATCH($AQ$305,$B$301:$H$301,0))</f>
        <v/>
      </c>
      <c r="F315" s="8">
        <f>INDEX($B$302:$H$308,MATCH($AQ$305,$B$301:$H$301,0),MATCH($AQ$306,$B$301:$H$301,0))</f>
        <v/>
      </c>
      <c r="G315" s="8">
        <f>INDEX($B$302:$H$308,MATCH($AQ$305,$B$301:$H$301,0),MATCH($AQ$307,$B$301:$H$301,0))</f>
        <v/>
      </c>
      <c r="J315" s="8">
        <f>INDEX($J$302:$P$308,MATCH($AQ$305,$J$301:$P$301,0),MATCH($AQ$302,$J$301:$P$301,0))</f>
        <v/>
      </c>
      <c r="K315" s="8">
        <f>INDEX($J$302:$P$308,MATCH($AQ$305,$J$301:$P$301,0),MATCH($AQ$303,$J$301:$P$301,0))</f>
        <v/>
      </c>
      <c r="L315" s="8">
        <f>INDEX($J$302:$P$308,MATCH($AQ$305,$J$301:$P$301,0),MATCH($AQ$304,$J$301:$P$301,0))</f>
        <v/>
      </c>
      <c r="M315" s="8">
        <f>INDEX($J$302:$P$308,MATCH($AQ$305,$J$301:$P$301,0),MATCH($AQ$305,$J$301:$P$301,0))</f>
        <v/>
      </c>
      <c r="N315" s="8">
        <f>INDEX($J$302:$P$308,MATCH($AQ$305,$J$301:$P$301,0),MATCH($AQ$306,$J$301:$P$301,0))</f>
        <v/>
      </c>
      <c r="O315" s="8">
        <f>INDEX($J$302:$P$308,MATCH($AQ$305,$J$301:$P$301,0),MATCH($AQ$307,$J$301:$P$301,0))</f>
        <v/>
      </c>
      <c r="R315" s="8">
        <f>INDEX($R$302:$X$308,MATCH($AQ$305,$R$301:$X$301,0),MATCH($AQ$302,$R$301:$X$301,0))</f>
        <v/>
      </c>
      <c r="S315" s="8">
        <f>INDEX($R$302:$X$308,MATCH($AQ$305,$R$301:$X$301,0),MATCH($AQ$303,$R$301:$X$301,0))</f>
        <v/>
      </c>
      <c r="T315" s="8">
        <f>INDEX($R$302:$X$308,MATCH($AQ$305,$R$301:$X$301,0),MATCH($AQ$304,$R$301:$X$301,0))</f>
        <v/>
      </c>
      <c r="U315" s="8">
        <f>INDEX($R$302:$X$308,MATCH($AQ$305,$R$301:$X$301,0),MATCH($AQ$305,$R$301:$X$301,0))</f>
        <v/>
      </c>
      <c r="V315" s="8">
        <f>INDEX($R$302:$X$308,MATCH($AQ$305,$R$301:$X$301,0),MATCH($AQ$306,$R$301:$X$301,0))</f>
        <v/>
      </c>
      <c r="W315" s="8">
        <f>INDEX($R$302:$X$308,MATCH($AQ$305,$R$301:$X$301,0),MATCH($AQ$307,$R$301:$X$301,0))</f>
        <v/>
      </c>
      <c r="Z315" s="8">
        <f>INDEX($Z$302:$AF$308,MATCH($AQ$305,$Z$301:$AF$301,0),MATCH($AQ$302,$Z$301:$AF$301,0))</f>
        <v/>
      </c>
      <c r="AA315" s="8">
        <f>INDEX($Z$302:$AF$308,MATCH($AQ$305,$Z$301:$AF$301,0),MATCH($AQ$303,$Z$301:$AF$301,0))</f>
        <v/>
      </c>
      <c r="AB315" s="8">
        <f>INDEX($Z$302:$AF$308,MATCH($AQ$305,$Z$301:$AF$301,0),MATCH($AQ$304,$Z$301:$AF$301,0))</f>
        <v/>
      </c>
      <c r="AC315" s="8">
        <f>INDEX($Z$302:$AF$308,MATCH($AQ$305,$Z$301:$AF$301,0),MATCH($AQ$305,$Z$301:$AF$301,0))</f>
        <v/>
      </c>
      <c r="AD315" s="8">
        <f>INDEX($Z$302:$AF$308,MATCH($AQ$305,$Z$301:$AF$301,0),MATCH($AQ$306,$Z$301:$AF$301,0))</f>
        <v/>
      </c>
      <c r="AE315" s="8">
        <f>INDEX($Z$302:$AF$308,MATCH($AQ$305,$Z$301:$AF$301,0),MATCH($AQ$307,$Z$301:$AF$301,0))</f>
        <v/>
      </c>
      <c r="AH315" s="8">
        <f>INDEX($AH$302:$AN$308,MATCH($AQ$305,$AH$301:$AN$301,0),MATCH($AQ$302,$AH$301:$AN$301,0))</f>
        <v/>
      </c>
      <c r="AI315" s="8">
        <f>INDEX($AH$302:$AN$308,MATCH($AQ$305,$AH$301:$AN$301,0),MATCH($AQ$303,$AH$301:$AN$301,0))</f>
        <v/>
      </c>
      <c r="AJ315" s="8">
        <f>INDEX($AH$302:$AN$308,MATCH($AQ$305,$AH$301:$AN$301,0),MATCH($AQ$304,$AH$301:$AN$301,0))</f>
        <v/>
      </c>
      <c r="AK315" s="8">
        <f>INDEX($AH$302:$AN$308,MATCH($AQ$305,$AH$301:$AN$301,0),MATCH($AQ$305,$AH$301:$AN$301,0))</f>
        <v/>
      </c>
      <c r="AL315" s="8">
        <f>INDEX($AH$302:$AN$308,MATCH($AQ$305,$AH$301:$AN$301,0),MATCH($AQ$306,$AH$301:$AN$301,0))</f>
        <v/>
      </c>
      <c r="AM315" s="8">
        <f>INDEX($AH$302:$AN$308,MATCH($AQ$305,$AH$301:$AN$301,0),MATCH($AQ$307,$AH$301:$AN$301,0))</f>
        <v/>
      </c>
      <c r="AP315" s="8">
        <f>IF(($B$315&lt;&gt;2)+($J$315&lt;&gt;2)+($R$315&lt;&gt;2)+($Z$315&lt;&gt;2)+($AH$315&lt;&gt;2)=0,2,IF((($B$315&lt;&gt;2)*$B$315+($J$315&lt;&gt;2)*$J$315+($R$315&lt;&gt;2)*$R$315+($Z$315&lt;&gt;2)*$Z$315+($AH$315&lt;&gt;2)*$AH$315)/(($B$315&lt;&gt;2)+($J$315&lt;&gt;2)+($R$315&lt;&gt;2)+($Z$315&lt;&gt;2)+($AH$315&lt;&gt;2))&gt;=0.5,1,0))</f>
        <v/>
      </c>
      <c r="AQ315" s="8">
        <f>IF(($C$315&lt;&gt;2)+($K$315&lt;&gt;2)+($S$315&lt;&gt;2)+($AA$315&lt;&gt;2)+($AI$315&lt;&gt;2)=0,2,IF((($C$315&lt;&gt;2)*$C$315+($K$315&lt;&gt;2)*$K$315+($S$315&lt;&gt;2)*$S$315+($AA$315&lt;&gt;2)*$AA$315+($AI$315&lt;&gt;2)*$AI$315)/(($C$315&lt;&gt;2)+($K$315&lt;&gt;2)+($S$315&lt;&gt;2)+($AA$315&lt;&gt;2)+($AI$315&lt;&gt;2))&gt;=0.5,1,0))</f>
        <v/>
      </c>
      <c r="AR315" s="8">
        <f>IF(($D$315&lt;&gt;2)+($L$315&lt;&gt;2)+($T$315&lt;&gt;2)+($AB$315&lt;&gt;2)+($AJ$315&lt;&gt;2)=0,2,IF((($D$315&lt;&gt;2)*$D$315+($L$315&lt;&gt;2)*$L$315+($T$315&lt;&gt;2)*$T$315+($AB$315&lt;&gt;2)*$AB$315+($AJ$315&lt;&gt;2)*$AJ$315)/(($D$315&lt;&gt;2)+($L$315&lt;&gt;2)+($T$315&lt;&gt;2)+($AB$315&lt;&gt;2)+($AJ$315&lt;&gt;2))&gt;=0.5,1,0))</f>
        <v/>
      </c>
      <c r="AS315" s="8">
        <f>IF(($E$315&lt;&gt;2)+($M$315&lt;&gt;2)+($U$315&lt;&gt;2)+($AC$315&lt;&gt;2)+($AK$315&lt;&gt;2)=0,2,IF((($E$315&lt;&gt;2)*$E$315+($M$315&lt;&gt;2)*$M$315+($U$315&lt;&gt;2)*$U$315+($AC$315&lt;&gt;2)*$AC$315+($AK$315&lt;&gt;2)*$AK$315)/(($E$315&lt;&gt;2)+($M$315&lt;&gt;2)+($U$315&lt;&gt;2)+($AC$315&lt;&gt;2)+($AK$315&lt;&gt;2))&gt;=0.5,1,0))</f>
        <v/>
      </c>
      <c r="AT315" s="8">
        <f>IF(($F$315&lt;&gt;2)+($N$315&lt;&gt;2)+($V$315&lt;&gt;2)+($AD$315&lt;&gt;2)+($AL$315&lt;&gt;2)=0,2,IF((($F$315&lt;&gt;2)*$F$315+($N$315&lt;&gt;2)*$N$315+($V$315&lt;&gt;2)*$V$315+($AD$315&lt;&gt;2)*$AD$315+($AL$315&lt;&gt;2)*$AL$315)/(($F$315&lt;&gt;2)+($N$315&lt;&gt;2)+($V$315&lt;&gt;2)+($AD$315&lt;&gt;2)+($AL$315&lt;&gt;2))&gt;=0.5,1,0))</f>
        <v/>
      </c>
      <c r="AU315" s="8">
        <f>IF(($G$315&lt;&gt;2)+($O$315&lt;&gt;2)+($W$315&lt;&gt;2)+($AE$315&lt;&gt;2)+($AM$315&lt;&gt;2)=0,2,IF((($G$315&lt;&gt;2)*$G$315+($O$315&lt;&gt;2)*$O$315+($W$315&lt;&gt;2)*$W$315+($AE$315&lt;&gt;2)*$AE$315+($AM$315&lt;&gt;2)*$AM$315)/(($G$315&lt;&gt;2)+($O$315&lt;&gt;2)+($W$315&lt;&gt;2)+($AE$315&lt;&gt;2)+($AM$315&lt;&gt;2))&gt;=0.5,1,0))</f>
        <v/>
      </c>
      <c r="AW315" s="16">
        <f>INDEX('Ground truth'!$B$14:$H$20,MATCH($AP$305,'Ground truth'!$A$14:$A$20,0),MATCH($AP$302,'Ground truth'!$B$13:$H$13,0))</f>
        <v/>
      </c>
      <c r="AX315" s="16">
        <f>INDEX('Ground truth'!$B$14:$H$20,MATCH($AP$305,'Ground truth'!$A$14:$A$20,0),MATCH($AP$303,'Ground truth'!$B$13:$H$13,0))</f>
        <v/>
      </c>
      <c r="AY315" s="16">
        <f>INDEX('Ground truth'!$B$14:$H$20,MATCH($AP$305,'Ground truth'!$A$14:$A$20,0),MATCH($AP$304,'Ground truth'!$B$13:$H$13,0))</f>
        <v/>
      </c>
      <c r="AZ315" s="16">
        <f>INDEX('Ground truth'!$B$14:$H$20,MATCH($AP$305,'Ground truth'!$A$14:$A$20,0),MATCH($AP$305,'Ground truth'!$B$13:$H$13,0))</f>
        <v/>
      </c>
      <c r="BA315" s="16">
        <f>INDEX('Ground truth'!$B$14:$H$20,MATCH($AP$305,'Ground truth'!$A$14:$A$20,0),MATCH($AP$306,'Ground truth'!$B$13:$H$13,0))</f>
        <v/>
      </c>
      <c r="BB315" s="16">
        <f>INDEX('Ground truth'!$B$14:$H$20,MATCH($AP$305,'Ground truth'!$A$14:$A$20,0),MATCH($AP$307,'Ground truth'!$B$13:$H$13,0))</f>
        <v/>
      </c>
      <c r="BD315" s="19" t="n">
        <v>0.2937994892048099</v>
      </c>
      <c r="BE315" s="19">
        <f>LARGE($BD$312:$BD$317,4)</f>
        <v/>
      </c>
    </row>
    <row r="316">
      <c r="A316" s="3" t="inlineStr">
        <is>
          <t>Battery Holder</t>
        </is>
      </c>
      <c r="B316" s="8">
        <f>INDEX($B$302:$H$308,MATCH($AQ$306,$B$301:$H$301,0),MATCH($AQ$302,$B$301:$H$301,0))</f>
        <v/>
      </c>
      <c r="C316" s="8">
        <f>INDEX($B$302:$H$308,MATCH($AQ$306,$B$301:$H$301,0),MATCH($AQ$303,$B$301:$H$301,0))</f>
        <v/>
      </c>
      <c r="D316" s="8">
        <f>INDEX($B$302:$H$308,MATCH($AQ$306,$B$301:$H$301,0),MATCH($AQ$304,$B$301:$H$301,0))</f>
        <v/>
      </c>
      <c r="E316" s="8">
        <f>INDEX($B$302:$H$308,MATCH($AQ$306,$B$301:$H$301,0),MATCH($AQ$305,$B$301:$H$301,0))</f>
        <v/>
      </c>
      <c r="F316" s="8">
        <f>INDEX($B$302:$H$308,MATCH($AQ$306,$B$301:$H$301,0),MATCH($AQ$306,$B$301:$H$301,0))</f>
        <v/>
      </c>
      <c r="G316" s="8">
        <f>INDEX($B$302:$H$308,MATCH($AQ$306,$B$301:$H$301,0),MATCH($AQ$307,$B$301:$H$301,0))</f>
        <v/>
      </c>
      <c r="J316" s="8">
        <f>INDEX($J$302:$P$308,MATCH($AQ$306,$J$301:$P$301,0),MATCH($AQ$302,$J$301:$P$301,0))</f>
        <v/>
      </c>
      <c r="K316" s="8">
        <f>INDEX($J$302:$P$308,MATCH($AQ$306,$J$301:$P$301,0),MATCH($AQ$303,$J$301:$P$301,0))</f>
        <v/>
      </c>
      <c r="L316" s="8">
        <f>INDEX($J$302:$P$308,MATCH($AQ$306,$J$301:$P$301,0),MATCH($AQ$304,$J$301:$P$301,0))</f>
        <v/>
      </c>
      <c r="M316" s="8">
        <f>INDEX($J$302:$P$308,MATCH($AQ$306,$J$301:$P$301,0),MATCH($AQ$305,$J$301:$P$301,0))</f>
        <v/>
      </c>
      <c r="N316" s="8">
        <f>INDEX($J$302:$P$308,MATCH($AQ$306,$J$301:$P$301,0),MATCH($AQ$306,$J$301:$P$301,0))</f>
        <v/>
      </c>
      <c r="O316" s="8">
        <f>INDEX($J$302:$P$308,MATCH($AQ$306,$J$301:$P$301,0),MATCH($AQ$307,$J$301:$P$301,0))</f>
        <v/>
      </c>
      <c r="R316" s="8">
        <f>INDEX($R$302:$X$308,MATCH($AQ$306,$R$301:$X$301,0),MATCH($AQ$302,$R$301:$X$301,0))</f>
        <v/>
      </c>
      <c r="S316" s="8">
        <f>INDEX($R$302:$X$308,MATCH($AQ$306,$R$301:$X$301,0),MATCH($AQ$303,$R$301:$X$301,0))</f>
        <v/>
      </c>
      <c r="T316" s="8">
        <f>INDEX($R$302:$X$308,MATCH($AQ$306,$R$301:$X$301,0),MATCH($AQ$304,$R$301:$X$301,0))</f>
        <v/>
      </c>
      <c r="U316" s="8">
        <f>INDEX($R$302:$X$308,MATCH($AQ$306,$R$301:$X$301,0),MATCH($AQ$305,$R$301:$X$301,0))</f>
        <v/>
      </c>
      <c r="V316" s="8">
        <f>INDEX($R$302:$X$308,MATCH($AQ$306,$R$301:$X$301,0),MATCH($AQ$306,$R$301:$X$301,0))</f>
        <v/>
      </c>
      <c r="W316" s="8">
        <f>INDEX($R$302:$X$308,MATCH($AQ$306,$R$301:$X$301,0),MATCH($AQ$307,$R$301:$X$301,0))</f>
        <v/>
      </c>
      <c r="Z316" s="8">
        <f>INDEX($Z$302:$AF$308,MATCH($AQ$306,$Z$301:$AF$301,0),MATCH($AQ$302,$Z$301:$AF$301,0))</f>
        <v/>
      </c>
      <c r="AA316" s="8">
        <f>INDEX($Z$302:$AF$308,MATCH($AQ$306,$Z$301:$AF$301,0),MATCH($AQ$303,$Z$301:$AF$301,0))</f>
        <v/>
      </c>
      <c r="AB316" s="8">
        <f>INDEX($Z$302:$AF$308,MATCH($AQ$306,$Z$301:$AF$301,0),MATCH($AQ$304,$Z$301:$AF$301,0))</f>
        <v/>
      </c>
      <c r="AC316" s="8">
        <f>INDEX($Z$302:$AF$308,MATCH($AQ$306,$Z$301:$AF$301,0),MATCH($AQ$305,$Z$301:$AF$301,0))</f>
        <v/>
      </c>
      <c r="AD316" s="8">
        <f>INDEX($Z$302:$AF$308,MATCH($AQ$306,$Z$301:$AF$301,0),MATCH($AQ$306,$Z$301:$AF$301,0))</f>
        <v/>
      </c>
      <c r="AE316" s="8">
        <f>INDEX($Z$302:$AF$308,MATCH($AQ$306,$Z$301:$AF$301,0),MATCH($AQ$307,$Z$301:$AF$301,0))</f>
        <v/>
      </c>
      <c r="AH316" s="8">
        <f>INDEX($AH$302:$AN$308,MATCH($AQ$306,$AH$301:$AN$301,0),MATCH($AQ$302,$AH$301:$AN$301,0))</f>
        <v/>
      </c>
      <c r="AI316" s="8">
        <f>INDEX($AH$302:$AN$308,MATCH($AQ$306,$AH$301:$AN$301,0),MATCH($AQ$303,$AH$301:$AN$301,0))</f>
        <v/>
      </c>
      <c r="AJ316" s="8">
        <f>INDEX($AH$302:$AN$308,MATCH($AQ$306,$AH$301:$AN$301,0),MATCH($AQ$304,$AH$301:$AN$301,0))</f>
        <v/>
      </c>
      <c r="AK316" s="8">
        <f>INDEX($AH$302:$AN$308,MATCH($AQ$306,$AH$301:$AN$301,0),MATCH($AQ$305,$AH$301:$AN$301,0))</f>
        <v/>
      </c>
      <c r="AL316" s="8">
        <f>INDEX($AH$302:$AN$308,MATCH($AQ$306,$AH$301:$AN$301,0),MATCH($AQ$306,$AH$301:$AN$301,0))</f>
        <v/>
      </c>
      <c r="AM316" s="8">
        <f>INDEX($AH$302:$AN$308,MATCH($AQ$306,$AH$301:$AN$301,0),MATCH($AQ$307,$AH$301:$AN$301,0))</f>
        <v/>
      </c>
      <c r="AP316" s="8">
        <f>IF(($B$316&lt;&gt;2)+($J$316&lt;&gt;2)+($R$316&lt;&gt;2)+($Z$316&lt;&gt;2)+($AH$316&lt;&gt;2)=0,2,IF((($B$316&lt;&gt;2)*$B$316+($J$316&lt;&gt;2)*$J$316+($R$316&lt;&gt;2)*$R$316+($Z$316&lt;&gt;2)*$Z$316+($AH$316&lt;&gt;2)*$AH$316)/(($B$316&lt;&gt;2)+($J$316&lt;&gt;2)+($R$316&lt;&gt;2)+($Z$316&lt;&gt;2)+($AH$316&lt;&gt;2))&gt;=0.5,1,0))</f>
        <v/>
      </c>
      <c r="AQ316" s="8">
        <f>IF(($C$316&lt;&gt;2)+($K$316&lt;&gt;2)+($S$316&lt;&gt;2)+($AA$316&lt;&gt;2)+($AI$316&lt;&gt;2)=0,2,IF((($C$316&lt;&gt;2)*$C$316+($K$316&lt;&gt;2)*$K$316+($S$316&lt;&gt;2)*$S$316+($AA$316&lt;&gt;2)*$AA$316+($AI$316&lt;&gt;2)*$AI$316)/(($C$316&lt;&gt;2)+($K$316&lt;&gt;2)+($S$316&lt;&gt;2)+($AA$316&lt;&gt;2)+($AI$316&lt;&gt;2))&gt;=0.5,1,0))</f>
        <v/>
      </c>
      <c r="AR316" s="8">
        <f>IF(($D$316&lt;&gt;2)+($L$316&lt;&gt;2)+($T$316&lt;&gt;2)+($AB$316&lt;&gt;2)+($AJ$316&lt;&gt;2)=0,2,IF((($D$316&lt;&gt;2)*$D$316+($L$316&lt;&gt;2)*$L$316+($T$316&lt;&gt;2)*$T$316+($AB$316&lt;&gt;2)*$AB$316+($AJ$316&lt;&gt;2)*$AJ$316)/(($D$316&lt;&gt;2)+($L$316&lt;&gt;2)+($T$316&lt;&gt;2)+($AB$316&lt;&gt;2)+($AJ$316&lt;&gt;2))&gt;=0.5,1,0))</f>
        <v/>
      </c>
      <c r="AS316" s="8">
        <f>IF(($E$316&lt;&gt;2)+($M$316&lt;&gt;2)+($U$316&lt;&gt;2)+($AC$316&lt;&gt;2)+($AK$316&lt;&gt;2)=0,2,IF((($E$316&lt;&gt;2)*$E$316+($M$316&lt;&gt;2)*$M$316+($U$316&lt;&gt;2)*$U$316+($AC$316&lt;&gt;2)*$AC$316+($AK$316&lt;&gt;2)*$AK$316)/(($E$316&lt;&gt;2)+($M$316&lt;&gt;2)+($U$316&lt;&gt;2)+($AC$316&lt;&gt;2)+($AK$316&lt;&gt;2))&gt;=0.5,1,0))</f>
        <v/>
      </c>
      <c r="AT316" s="8">
        <f>IF(($F$316&lt;&gt;2)+($N$316&lt;&gt;2)+($V$316&lt;&gt;2)+($AD$316&lt;&gt;2)+($AL$316&lt;&gt;2)=0,2,IF((($F$316&lt;&gt;2)*$F$316+($N$316&lt;&gt;2)*$N$316+($V$316&lt;&gt;2)*$V$316+($AD$316&lt;&gt;2)*$AD$316+($AL$316&lt;&gt;2)*$AL$316)/(($F$316&lt;&gt;2)+($N$316&lt;&gt;2)+($V$316&lt;&gt;2)+($AD$316&lt;&gt;2)+($AL$316&lt;&gt;2))&gt;=0.5,1,0))</f>
        <v/>
      </c>
      <c r="AU316" s="8">
        <f>IF(($G$316&lt;&gt;2)+($O$316&lt;&gt;2)+($W$316&lt;&gt;2)+($AE$316&lt;&gt;2)+($AM$316&lt;&gt;2)=0,2,IF((($G$316&lt;&gt;2)*$G$316+($O$316&lt;&gt;2)*$O$316+($W$316&lt;&gt;2)*$W$316+($AE$316&lt;&gt;2)*$AE$316+($AM$316&lt;&gt;2)*$AM$316)/(($G$316&lt;&gt;2)+($O$316&lt;&gt;2)+($W$316&lt;&gt;2)+($AE$316&lt;&gt;2)+($AM$316&lt;&gt;2))&gt;=0.5,1,0))</f>
        <v/>
      </c>
      <c r="AW316" s="16">
        <f>INDEX('Ground truth'!$B$14:$H$20,MATCH($AP$306,'Ground truth'!$A$14:$A$20,0),MATCH($AP$302,'Ground truth'!$B$13:$H$13,0))</f>
        <v/>
      </c>
      <c r="AX316" s="16">
        <f>INDEX('Ground truth'!$B$14:$H$20,MATCH($AP$306,'Ground truth'!$A$14:$A$20,0),MATCH($AP$303,'Ground truth'!$B$13:$H$13,0))</f>
        <v/>
      </c>
      <c r="AY316" s="16">
        <f>INDEX('Ground truth'!$B$14:$H$20,MATCH($AP$306,'Ground truth'!$A$14:$A$20,0),MATCH($AP$304,'Ground truth'!$B$13:$H$13,0))</f>
        <v/>
      </c>
      <c r="AZ316" s="16">
        <f>INDEX('Ground truth'!$B$14:$H$20,MATCH($AP$306,'Ground truth'!$A$14:$A$20,0),MATCH($AP$305,'Ground truth'!$B$13:$H$13,0))</f>
        <v/>
      </c>
      <c r="BA316" s="16">
        <f>INDEX('Ground truth'!$B$14:$H$20,MATCH($AP$306,'Ground truth'!$A$14:$A$20,0),MATCH($AP$306,'Ground truth'!$B$13:$H$13,0))</f>
        <v/>
      </c>
      <c r="BB316" s="16">
        <f>INDEX('Ground truth'!$B$14:$H$20,MATCH($AP$306,'Ground truth'!$A$14:$A$20,0),MATCH($AP$307,'Ground truth'!$B$13:$H$13,0))</f>
        <v/>
      </c>
      <c r="BD316" s="19" t="n">
        <v>-0.7796078628671951</v>
      </c>
      <c r="BE316" s="19">
        <f>LARGE($BD$312:$BD$317,5)</f>
        <v/>
      </c>
    </row>
    <row r="317">
      <c r="A317" s="3" t="inlineStr">
        <is>
          <t>Housing</t>
        </is>
      </c>
      <c r="B317" s="8">
        <f>INDEX($B$302:$H$308,MATCH($AQ$307,$B$301:$H$301,0),MATCH($AQ$302,$B$301:$H$301,0))</f>
        <v/>
      </c>
      <c r="C317" s="8">
        <f>INDEX($B$302:$H$308,MATCH($AQ$307,$B$301:$H$301,0),MATCH($AQ$303,$B$301:$H$301,0))</f>
        <v/>
      </c>
      <c r="D317" s="8">
        <f>INDEX($B$302:$H$308,MATCH($AQ$307,$B$301:$H$301,0),MATCH($AQ$304,$B$301:$H$301,0))</f>
        <v/>
      </c>
      <c r="E317" s="8">
        <f>INDEX($B$302:$H$308,MATCH($AQ$307,$B$301:$H$301,0),MATCH($AQ$305,$B$301:$H$301,0))</f>
        <v/>
      </c>
      <c r="F317" s="8">
        <f>INDEX($B$302:$H$308,MATCH($AQ$307,$B$301:$H$301,0),MATCH($AQ$306,$B$301:$H$301,0))</f>
        <v/>
      </c>
      <c r="G317" s="8">
        <f>INDEX($B$302:$H$308,MATCH($AQ$307,$B$301:$H$301,0),MATCH($AQ$307,$B$301:$H$301,0))</f>
        <v/>
      </c>
      <c r="J317" s="8">
        <f>INDEX($J$302:$P$308,MATCH($AQ$307,$J$301:$P$301,0),MATCH($AQ$302,$J$301:$P$301,0))</f>
        <v/>
      </c>
      <c r="K317" s="8">
        <f>INDEX($J$302:$P$308,MATCH($AQ$307,$J$301:$P$301,0),MATCH($AQ$303,$J$301:$P$301,0))</f>
        <v/>
      </c>
      <c r="L317" s="8">
        <f>INDEX($J$302:$P$308,MATCH($AQ$307,$J$301:$P$301,0),MATCH($AQ$304,$J$301:$P$301,0))</f>
        <v/>
      </c>
      <c r="M317" s="8">
        <f>INDEX($J$302:$P$308,MATCH($AQ$307,$J$301:$P$301,0),MATCH($AQ$305,$J$301:$P$301,0))</f>
        <v/>
      </c>
      <c r="N317" s="8">
        <f>INDEX($J$302:$P$308,MATCH($AQ$307,$J$301:$P$301,0),MATCH($AQ$306,$J$301:$P$301,0))</f>
        <v/>
      </c>
      <c r="O317" s="8">
        <f>INDEX($J$302:$P$308,MATCH($AQ$307,$J$301:$P$301,0),MATCH($AQ$307,$J$301:$P$301,0))</f>
        <v/>
      </c>
      <c r="R317" s="8">
        <f>INDEX($R$302:$X$308,MATCH($AQ$307,$R$301:$X$301,0),MATCH($AQ$302,$R$301:$X$301,0))</f>
        <v/>
      </c>
      <c r="S317" s="8">
        <f>INDEX($R$302:$X$308,MATCH($AQ$307,$R$301:$X$301,0),MATCH($AQ$303,$R$301:$X$301,0))</f>
        <v/>
      </c>
      <c r="T317" s="8">
        <f>INDEX($R$302:$X$308,MATCH($AQ$307,$R$301:$X$301,0),MATCH($AQ$304,$R$301:$X$301,0))</f>
        <v/>
      </c>
      <c r="U317" s="8">
        <f>INDEX($R$302:$X$308,MATCH($AQ$307,$R$301:$X$301,0),MATCH($AQ$305,$R$301:$X$301,0))</f>
        <v/>
      </c>
      <c r="V317" s="8">
        <f>INDEX($R$302:$X$308,MATCH($AQ$307,$R$301:$X$301,0),MATCH($AQ$306,$R$301:$X$301,0))</f>
        <v/>
      </c>
      <c r="W317" s="8">
        <f>INDEX($R$302:$X$308,MATCH($AQ$307,$R$301:$X$301,0),MATCH($AQ$307,$R$301:$X$301,0))</f>
        <v/>
      </c>
      <c r="Z317" s="8">
        <f>INDEX($Z$302:$AF$308,MATCH($AQ$307,$Z$301:$AF$301,0),MATCH($AQ$302,$Z$301:$AF$301,0))</f>
        <v/>
      </c>
      <c r="AA317" s="8">
        <f>INDEX($Z$302:$AF$308,MATCH($AQ$307,$Z$301:$AF$301,0),MATCH($AQ$303,$Z$301:$AF$301,0))</f>
        <v/>
      </c>
      <c r="AB317" s="8">
        <f>INDEX($Z$302:$AF$308,MATCH($AQ$307,$Z$301:$AF$301,0),MATCH($AQ$304,$Z$301:$AF$301,0))</f>
        <v/>
      </c>
      <c r="AC317" s="8">
        <f>INDEX($Z$302:$AF$308,MATCH($AQ$307,$Z$301:$AF$301,0),MATCH($AQ$305,$Z$301:$AF$301,0))</f>
        <v/>
      </c>
      <c r="AD317" s="8">
        <f>INDEX($Z$302:$AF$308,MATCH($AQ$307,$Z$301:$AF$301,0),MATCH($AQ$306,$Z$301:$AF$301,0))</f>
        <v/>
      </c>
      <c r="AE317" s="8">
        <f>INDEX($Z$302:$AF$308,MATCH($AQ$307,$Z$301:$AF$301,0),MATCH($AQ$307,$Z$301:$AF$301,0))</f>
        <v/>
      </c>
      <c r="AH317" s="8">
        <f>INDEX($AH$302:$AN$308,MATCH($AQ$307,$AH$301:$AN$301,0),MATCH($AQ$302,$AH$301:$AN$301,0))</f>
        <v/>
      </c>
      <c r="AI317" s="8">
        <f>INDEX($AH$302:$AN$308,MATCH($AQ$307,$AH$301:$AN$301,0),MATCH($AQ$303,$AH$301:$AN$301,0))</f>
        <v/>
      </c>
      <c r="AJ317" s="8">
        <f>INDEX($AH$302:$AN$308,MATCH($AQ$307,$AH$301:$AN$301,0),MATCH($AQ$304,$AH$301:$AN$301,0))</f>
        <v/>
      </c>
      <c r="AK317" s="8">
        <f>INDEX($AH$302:$AN$308,MATCH($AQ$307,$AH$301:$AN$301,0),MATCH($AQ$305,$AH$301:$AN$301,0))</f>
        <v/>
      </c>
      <c r="AL317" s="8">
        <f>INDEX($AH$302:$AN$308,MATCH($AQ$307,$AH$301:$AN$301,0),MATCH($AQ$306,$AH$301:$AN$301,0))</f>
        <v/>
      </c>
      <c r="AM317" s="8">
        <f>INDEX($AH$302:$AN$308,MATCH($AQ$307,$AH$301:$AN$301,0),MATCH($AQ$307,$AH$301:$AN$301,0))</f>
        <v/>
      </c>
      <c r="AP317" s="8">
        <f>IF(($B$317&lt;&gt;2)+($J$317&lt;&gt;2)+($R$317&lt;&gt;2)+($Z$317&lt;&gt;2)+($AH$317&lt;&gt;2)=0,2,IF((($B$317&lt;&gt;2)*$B$317+($J$317&lt;&gt;2)*$J$317+($R$317&lt;&gt;2)*$R$317+($Z$317&lt;&gt;2)*$Z$317+($AH$317&lt;&gt;2)*$AH$317)/(($B$317&lt;&gt;2)+($J$317&lt;&gt;2)+($R$317&lt;&gt;2)+($Z$317&lt;&gt;2)+($AH$317&lt;&gt;2))&gt;=0.5,1,0))</f>
        <v/>
      </c>
      <c r="AQ317" s="8">
        <f>IF(($C$317&lt;&gt;2)+($K$317&lt;&gt;2)+($S$317&lt;&gt;2)+($AA$317&lt;&gt;2)+($AI$317&lt;&gt;2)=0,2,IF((($C$317&lt;&gt;2)*$C$317+($K$317&lt;&gt;2)*$K$317+($S$317&lt;&gt;2)*$S$317+($AA$317&lt;&gt;2)*$AA$317+($AI$317&lt;&gt;2)*$AI$317)/(($C$317&lt;&gt;2)+($K$317&lt;&gt;2)+($S$317&lt;&gt;2)+($AA$317&lt;&gt;2)+($AI$317&lt;&gt;2))&gt;=0.5,1,0))</f>
        <v/>
      </c>
      <c r="AR317" s="8">
        <f>IF(($D$317&lt;&gt;2)+($L$317&lt;&gt;2)+($T$317&lt;&gt;2)+($AB$317&lt;&gt;2)+($AJ$317&lt;&gt;2)=0,2,IF((($D$317&lt;&gt;2)*$D$317+($L$317&lt;&gt;2)*$L$317+($T$317&lt;&gt;2)*$T$317+($AB$317&lt;&gt;2)*$AB$317+($AJ$317&lt;&gt;2)*$AJ$317)/(($D$317&lt;&gt;2)+($L$317&lt;&gt;2)+($T$317&lt;&gt;2)+($AB$317&lt;&gt;2)+($AJ$317&lt;&gt;2))&gt;=0.5,1,0))</f>
        <v/>
      </c>
      <c r="AS317" s="8">
        <f>IF(($E$317&lt;&gt;2)+($M$317&lt;&gt;2)+($U$317&lt;&gt;2)+($AC$317&lt;&gt;2)+($AK$317&lt;&gt;2)=0,2,IF((($E$317&lt;&gt;2)*$E$317+($M$317&lt;&gt;2)*$M$317+($U$317&lt;&gt;2)*$U$317+($AC$317&lt;&gt;2)*$AC$317+($AK$317&lt;&gt;2)*$AK$317)/(($E$317&lt;&gt;2)+($M$317&lt;&gt;2)+($U$317&lt;&gt;2)+($AC$317&lt;&gt;2)+($AK$317&lt;&gt;2))&gt;=0.5,1,0))</f>
        <v/>
      </c>
      <c r="AT317" s="8">
        <f>IF(($F$317&lt;&gt;2)+($N$317&lt;&gt;2)+($V$317&lt;&gt;2)+($AD$317&lt;&gt;2)+($AL$317&lt;&gt;2)=0,2,IF((($F$317&lt;&gt;2)*$F$317+($N$317&lt;&gt;2)*$N$317+($V$317&lt;&gt;2)*$V$317+($AD$317&lt;&gt;2)*$AD$317+($AL$317&lt;&gt;2)*$AL$317)/(($F$317&lt;&gt;2)+($N$317&lt;&gt;2)+($V$317&lt;&gt;2)+($AD$317&lt;&gt;2)+($AL$317&lt;&gt;2))&gt;=0.5,1,0))</f>
        <v/>
      </c>
      <c r="AU317" s="8">
        <f>IF(($G$317&lt;&gt;2)+($O$317&lt;&gt;2)+($W$317&lt;&gt;2)+($AE$317&lt;&gt;2)+($AM$317&lt;&gt;2)=0,2,IF((($G$317&lt;&gt;2)*$G$317+($O$317&lt;&gt;2)*$O$317+($W$317&lt;&gt;2)*$W$317+($AE$317&lt;&gt;2)*$AE$317+($AM$317&lt;&gt;2)*$AM$317)/(($G$317&lt;&gt;2)+($O$317&lt;&gt;2)+($W$317&lt;&gt;2)+($AE$317&lt;&gt;2)+($AM$317&lt;&gt;2))&gt;=0.5,1,0))</f>
        <v/>
      </c>
      <c r="AW317" s="16">
        <f>INDEX('Ground truth'!$B$14:$H$20,MATCH($AP$307,'Ground truth'!$A$14:$A$20,0),MATCH($AP$302,'Ground truth'!$B$13:$H$13,0))</f>
        <v/>
      </c>
      <c r="AX317" s="16">
        <f>INDEX('Ground truth'!$B$14:$H$20,MATCH($AP$307,'Ground truth'!$A$14:$A$20,0),MATCH($AP$303,'Ground truth'!$B$13:$H$13,0))</f>
        <v/>
      </c>
      <c r="AY317" s="16">
        <f>INDEX('Ground truth'!$B$14:$H$20,MATCH($AP$307,'Ground truth'!$A$14:$A$20,0),MATCH($AP$304,'Ground truth'!$B$13:$H$13,0))</f>
        <v/>
      </c>
      <c r="AZ317" s="16">
        <f>INDEX('Ground truth'!$B$14:$H$20,MATCH($AP$307,'Ground truth'!$A$14:$A$20,0),MATCH($AP$305,'Ground truth'!$B$13:$H$13,0))</f>
        <v/>
      </c>
      <c r="BA317" s="16">
        <f>INDEX('Ground truth'!$B$14:$H$20,MATCH($AP$307,'Ground truth'!$A$14:$A$20,0),MATCH($AP$306,'Ground truth'!$B$13:$H$13,0))</f>
        <v/>
      </c>
      <c r="BB317" s="16">
        <f>INDEX('Ground truth'!$B$14:$H$20,MATCH($AP$307,'Ground truth'!$A$14:$A$20,0),MATCH($AP$307,'Ground truth'!$B$13:$H$13,0))</f>
        <v/>
      </c>
      <c r="BD317" s="19" t="n">
        <v>-0.5370829663921513</v>
      </c>
      <c r="BE317" s="19">
        <f>LARGE($BD$312:$BD$317,6)</f>
        <v/>
      </c>
    </row>
    <row r="319">
      <c r="A319" s="17" t="inlineStr">
        <is>
          <t>metrics — confident-only (unsure excluded from denominators)</t>
        </is>
      </c>
      <c r="B319" s="10" t="inlineStr">
        <is>
          <t>run 1</t>
        </is>
      </c>
      <c r="C319" s="10" t="inlineStr">
        <is>
          <t>run 2</t>
        </is>
      </c>
      <c r="D319" s="10" t="inlineStr">
        <is>
          <t>run 3</t>
        </is>
      </c>
      <c r="E319" s="10" t="inlineStr">
        <is>
          <t>run 4</t>
        </is>
      </c>
      <c r="F319" s="10" t="inlineStr">
        <is>
          <t>run 5</t>
        </is>
      </c>
      <c r="G319" s="10" t="inlineStr">
        <is>
          <t>avg-matrix</t>
        </is>
      </c>
      <c r="H319" s="10" t="inlineStr">
        <is>
          <t>mean</t>
        </is>
      </c>
      <c r="I319" s="10" t="inlineStr">
        <is>
          <t>std (pop.)</t>
        </is>
      </c>
      <c r="J319" s="17" t="inlineStr">
        <is>
          <t>notes</t>
        </is>
      </c>
    </row>
    <row r="320">
      <c r="A320" s="7" t="inlineStr">
        <is>
          <t>TP</t>
        </is>
      </c>
      <c r="B320" s="7">
        <f>SUMPRODUCT(($B$312:$G$317=1)*($AW$312:$BB$317=1))</f>
        <v/>
      </c>
      <c r="C320" s="7">
        <f>SUMPRODUCT(($J$312:$O$317=1)*($AW$312:$BB$317=1))</f>
        <v/>
      </c>
      <c r="D320" s="7">
        <f>SUMPRODUCT(($R$312:$W$317=1)*($AW$312:$BB$317=1))</f>
        <v/>
      </c>
      <c r="E320" s="7">
        <f>SUMPRODUCT(($Z$312:$AE$317=1)*($AW$312:$BB$317=1))</f>
        <v/>
      </c>
      <c r="F320" s="7">
        <f>SUMPRODUCT(($AH$312:$AM$317=1)*($AW$312:$BB$317=1))</f>
        <v/>
      </c>
      <c r="G320" s="7">
        <f>SUMPRODUCT(($AP$312:$AU$317=1)*($AW$312:$BB$317=1))</f>
        <v/>
      </c>
      <c r="H320" s="12">
        <f>AVERAGE($B$320:$F$320)</f>
        <v/>
      </c>
      <c r="I320" s="12">
        <f>STDEV.P($B$320:$F$320)</f>
        <v/>
      </c>
    </row>
    <row r="321">
      <c r="A321" s="7" t="inlineStr">
        <is>
          <t>TN</t>
        </is>
      </c>
      <c r="B321" s="7">
        <f>SUMPRODUCT(($B$312:$G$317=0)*($AW$312:$BB$317=0))</f>
        <v/>
      </c>
      <c r="C321" s="7">
        <f>SUMPRODUCT(($J$312:$O$317=0)*($AW$312:$BB$317=0))</f>
        <v/>
      </c>
      <c r="D321" s="7">
        <f>SUMPRODUCT(($R$312:$W$317=0)*($AW$312:$BB$317=0))</f>
        <v/>
      </c>
      <c r="E321" s="7">
        <f>SUMPRODUCT(($Z$312:$AE$317=0)*($AW$312:$BB$317=0))</f>
        <v/>
      </c>
      <c r="F321" s="7">
        <f>SUMPRODUCT(($AH$312:$AM$317=0)*($AW$312:$BB$317=0))</f>
        <v/>
      </c>
      <c r="G321" s="7">
        <f>SUMPRODUCT(($AP$312:$AU$317=0)*($AW$312:$BB$317=0))</f>
        <v/>
      </c>
      <c r="H321" s="12">
        <f>AVERAGE($B$321:$F$321)</f>
        <v/>
      </c>
      <c r="I321" s="12">
        <f>STDEV.P($B$321:$F$321)</f>
        <v/>
      </c>
    </row>
    <row r="322">
      <c r="A322" s="7" t="inlineStr">
        <is>
          <t>FP</t>
        </is>
      </c>
      <c r="B322" s="7">
        <f>SUMPRODUCT(($B$312:$G$317=1)*($AW$312:$BB$317=0))</f>
        <v/>
      </c>
      <c r="C322" s="7">
        <f>SUMPRODUCT(($J$312:$O$317=1)*($AW$312:$BB$317=0))</f>
        <v/>
      </c>
      <c r="D322" s="7">
        <f>SUMPRODUCT(($R$312:$W$317=1)*($AW$312:$BB$317=0))</f>
        <v/>
      </c>
      <c r="E322" s="7">
        <f>SUMPRODUCT(($Z$312:$AE$317=1)*($AW$312:$BB$317=0))</f>
        <v/>
      </c>
      <c r="F322" s="7">
        <f>SUMPRODUCT(($AH$312:$AM$317=1)*($AW$312:$BB$317=0))</f>
        <v/>
      </c>
      <c r="G322" s="7">
        <f>SUMPRODUCT(($AP$312:$AU$317=1)*($AW$312:$BB$317=0))</f>
        <v/>
      </c>
      <c r="H322" s="12">
        <f>AVERAGE($B$322:$F$322)</f>
        <v/>
      </c>
      <c r="I322" s="12">
        <f>STDEV.P($B$322:$F$322)</f>
        <v/>
      </c>
    </row>
    <row r="323">
      <c r="A323" s="7" t="inlineStr">
        <is>
          <t>FN</t>
        </is>
      </c>
      <c r="B323" s="7">
        <f>SUMPRODUCT(($B$312:$G$317=0)*($AW$312:$BB$317=1))</f>
        <v/>
      </c>
      <c r="C323" s="7">
        <f>SUMPRODUCT(($J$312:$O$317=0)*($AW$312:$BB$317=1))</f>
        <v/>
      </c>
      <c r="D323" s="7">
        <f>SUMPRODUCT(($R$312:$W$317=0)*($AW$312:$BB$317=1))</f>
        <v/>
      </c>
      <c r="E323" s="7">
        <f>SUMPRODUCT(($Z$312:$AE$317=0)*($AW$312:$BB$317=1))</f>
        <v/>
      </c>
      <c r="F323" s="7">
        <f>SUMPRODUCT(($AH$312:$AM$317=0)*($AW$312:$BB$317=1))</f>
        <v/>
      </c>
      <c r="G323" s="7">
        <f>SUMPRODUCT(($AP$312:$AU$317=0)*($AW$312:$BB$317=1))</f>
        <v/>
      </c>
      <c r="H323" s="12">
        <f>AVERAGE($B$323:$F$323)</f>
        <v/>
      </c>
      <c r="I323" s="12">
        <f>STDEV.P($B$323:$F$323)</f>
        <v/>
      </c>
    </row>
    <row r="324">
      <c r="A324" s="4" t="inlineStr">
        <is>
          <t>Precision</t>
        </is>
      </c>
      <c r="B324" s="12">
        <f>IFERROR($B$320/($B$320+$B$322),0)</f>
        <v/>
      </c>
      <c r="C324" s="12">
        <f>IFERROR($C$320/($C$320+$C$322),0)</f>
        <v/>
      </c>
      <c r="D324" s="12">
        <f>IFERROR($D$320/($D$320+$D$322),0)</f>
        <v/>
      </c>
      <c r="E324" s="12">
        <f>IFERROR($E$320/($E$320+$E$322),0)</f>
        <v/>
      </c>
      <c r="F324" s="12">
        <f>IFERROR($F$320/($F$320+$F$322),0)</f>
        <v/>
      </c>
      <c r="G324" s="12">
        <f>IFERROR($G$320/($G$320+$G$322),0)</f>
        <v/>
      </c>
      <c r="H324" s="18">
        <f>AVERAGE($B$324:$F$324)</f>
        <v/>
      </c>
      <c r="I324" s="18">
        <f>STDEV.P($B$324:$F$324)</f>
        <v/>
      </c>
    </row>
    <row r="325">
      <c r="A325" s="4" t="inlineStr">
        <is>
          <t>Recall</t>
        </is>
      </c>
      <c r="B325" s="12">
        <f>IFERROR($B$320/($B$320+$B$323),0)</f>
        <v/>
      </c>
      <c r="C325" s="12">
        <f>IFERROR($C$320/($C$320+$C$323),0)</f>
        <v/>
      </c>
      <c r="D325" s="12">
        <f>IFERROR($D$320/($D$320+$D$323),0)</f>
        <v/>
      </c>
      <c r="E325" s="12">
        <f>IFERROR($E$320/($E$320+$E$323),0)</f>
        <v/>
      </c>
      <c r="F325" s="12">
        <f>IFERROR($F$320/($F$320+$F$323),0)</f>
        <v/>
      </c>
      <c r="G325" s="12">
        <f>IFERROR($G$320/($G$320+$G$323),0)</f>
        <v/>
      </c>
      <c r="H325" s="18">
        <f>AVERAGE($B$325:$F$325)</f>
        <v/>
      </c>
      <c r="I325" s="18">
        <f>STDEV.P($B$325:$F$325)</f>
        <v/>
      </c>
    </row>
    <row r="326">
      <c r="A326" s="4" t="inlineStr">
        <is>
          <t>F1</t>
        </is>
      </c>
      <c r="B326" s="12">
        <f>IFERROR(2*$B$324*$B$325/($B$324+$B$325),0)</f>
        <v/>
      </c>
      <c r="C326" s="12">
        <f>IFERROR(2*$C$324*$C$325/($C$324+$C$325),0)</f>
        <v/>
      </c>
      <c r="D326" s="12">
        <f>IFERROR(2*$D$324*$D$325/($D$324+$D$325),0)</f>
        <v/>
      </c>
      <c r="E326" s="12">
        <f>IFERROR(2*$E$324*$E$325/($E$324+$E$325),0)</f>
        <v/>
      </c>
      <c r="F326" s="12">
        <f>IFERROR(2*$F$324*$F$325/($F$324+$F$325),0)</f>
        <v/>
      </c>
      <c r="G326" s="12">
        <f>IFERROR(2*$G$324*$G$325/($G$324+$G$325),0)</f>
        <v/>
      </c>
      <c r="H326" s="18">
        <f>AVERAGE($B$326:$F$326)</f>
        <v/>
      </c>
      <c r="I326" s="18">
        <f>STDEV.P($B$326:$F$326)</f>
        <v/>
      </c>
    </row>
    <row r="327">
      <c r="A327" s="4" t="inlineStr">
        <is>
          <t>Accuracy</t>
        </is>
      </c>
      <c r="B327" s="12">
        <f>IFERROR(($B$320+$B$321)/($B$320+$B$321+$B$322+$B$323),0)</f>
        <v/>
      </c>
      <c r="C327" s="12">
        <f>IFERROR(($C$320+$C$321)/($C$320+$C$321+$C$322+$C$323),0)</f>
        <v/>
      </c>
      <c r="D327" s="12">
        <f>IFERROR(($D$320+$D$321)/($D$320+$D$321+$D$322+$D$323),0)</f>
        <v/>
      </c>
      <c r="E327" s="12">
        <f>IFERROR(($E$320+$E$321)/($E$320+$E$321+$E$322+$E$323),0)</f>
        <v/>
      </c>
      <c r="F327" s="12">
        <f>IFERROR(($F$320+$F$321)/($F$320+$F$321+$F$322+$F$323),0)</f>
        <v/>
      </c>
      <c r="G327" s="12">
        <f>IFERROR(($G$320+$G$321)/($G$320+$G$321+$G$322+$G$323),0)</f>
        <v/>
      </c>
      <c r="H327" s="18">
        <f>AVERAGE($B$327:$F$327)</f>
        <v/>
      </c>
      <c r="I327" s="18">
        <f>STDEV.P($B$327:$F$327)</f>
        <v/>
      </c>
    </row>
    <row r="328">
      <c r="A328" s="4" t="inlineStr">
        <is>
          <t>Edit distance</t>
        </is>
      </c>
      <c r="B328" s="12">
        <f>SUMPRODUCT(ABS($AW$312:$BB$317-$B$312:$G$317))</f>
        <v/>
      </c>
      <c r="C328" s="12">
        <f>SUMPRODUCT(ABS($AW$312:$BB$317-$J$312:$O$317))</f>
        <v/>
      </c>
      <c r="D328" s="12">
        <f>SUMPRODUCT(ABS($AW$312:$BB$317-$R$312:$W$317))</f>
        <v/>
      </c>
      <c r="E328" s="12">
        <f>SUMPRODUCT(ABS($AW$312:$BB$317-$Z$312:$AE$317))</f>
        <v/>
      </c>
      <c r="F328" s="12">
        <f>SUMPRODUCT(ABS($AW$312:$BB$317-$AH$312:$AM$317))</f>
        <v/>
      </c>
      <c r="G328" s="12">
        <f>SUMPRODUCT(ABS($AW$312:$BB$317-$AP$312:$AU$317))</f>
        <v/>
      </c>
      <c r="H328" s="18">
        <f>AVERAGE($B$328:$F$328)</f>
        <v/>
      </c>
      <c r="I328" s="18">
        <f>STDEV.P($B$328:$F$328)</f>
        <v/>
      </c>
    </row>
    <row r="329">
      <c r="A329" s="4" t="inlineStr">
        <is>
          <t>Spectral distance</t>
        </is>
      </c>
      <c r="B329" s="12">
        <f>SQRT(SUMPRODUCT(($BE$312:$BE$317-$B$339:$B$344)^2))</f>
        <v/>
      </c>
      <c r="C329" s="12">
        <f>SQRT(SUMPRODUCT(($BE$312:$BE$317-$C$339:$C$344)^2))</f>
        <v/>
      </c>
      <c r="D329" s="12">
        <f>SQRT(SUMPRODUCT(($BE$312:$BE$317-$D$339:$D$344)^2))</f>
        <v/>
      </c>
      <c r="E329" s="12">
        <f>SQRT(SUMPRODUCT(($BE$312:$BE$317-$E$339:$E$344)^2))</f>
        <v/>
      </c>
      <c r="F329" s="12">
        <f>SQRT(SUMPRODUCT(($BE$312:$BE$317-$F$339:$F$344)^2))</f>
        <v/>
      </c>
      <c r="G329" s="12">
        <f>SQRT(SUMPRODUCT(($BE$312:$BE$317-$G$339:$G$344)^2))</f>
        <v/>
      </c>
      <c r="H329" s="18">
        <f>AVERAGE($B$329:$F$329)</f>
        <v/>
      </c>
      <c r="I329" s="18">
        <f>STDEV.P($B$329:$F$329)</f>
        <v/>
      </c>
    </row>
    <row r="330">
      <c r="A330" s="4" t="inlineStr">
        <is>
          <t>Unsure cells</t>
        </is>
      </c>
      <c r="B330" s="7">
        <f>COUNTIF($B$312:$G$317,2)</f>
        <v/>
      </c>
      <c r="C330" s="7">
        <f>COUNTIF($J$312:$O$317,2)</f>
        <v/>
      </c>
      <c r="D330" s="7">
        <f>COUNTIF($R$312:$W$317,2)</f>
        <v/>
      </c>
      <c r="E330" s="7">
        <f>COUNTIF($Z$312:$AE$317,2)</f>
        <v/>
      </c>
      <c r="F330" s="7">
        <f>COUNTIF($AH$312:$AM$317,2)</f>
        <v/>
      </c>
      <c r="G330" s="7">
        <f>COUNTIF($AP$312:$AU$317,2)</f>
        <v/>
      </c>
      <c r="H330" s="12">
        <f>AVERAGE($B$330:$F$330)</f>
        <v/>
      </c>
      <c r="I330" s="12">
        <f>STDEV.P($B$330:$F$330)</f>
        <v/>
      </c>
    </row>
    <row r="331">
      <c r="A331" s="3" t="inlineStr">
        <is>
          <t>eigenvalues (real part, numpy order; pasted)</t>
        </is>
      </c>
    </row>
    <row r="332">
      <c r="A332" s="3" t="inlineStr">
        <is>
          <t xml:space="preserve">  λ1</t>
        </is>
      </c>
      <c r="B332" s="19" t="n">
        <v>2.931851652578141</v>
      </c>
      <c r="C332" s="19" t="n">
        <v>3.334200531542926</v>
      </c>
      <c r="D332" s="19" t="n">
        <v>3.334200531542926</v>
      </c>
      <c r="E332" s="19" t="n">
        <v>3.334200531542926</v>
      </c>
      <c r="F332" s="19" t="n">
        <v>3.334200531542926</v>
      </c>
      <c r="G332" s="19" t="n">
        <v>3.334200531542926</v>
      </c>
    </row>
    <row r="333">
      <c r="A333" s="3" t="inlineStr">
        <is>
          <t xml:space="preserve">  λ2</t>
        </is>
      </c>
      <c r="B333" s="19" t="n">
        <v>-0.931851652578136</v>
      </c>
      <c r="C333" s="19" t="n">
        <v>2.099584656803781</v>
      </c>
      <c r="D333" s="19" t="n">
        <v>2.099584656803781</v>
      </c>
      <c r="E333" s="19" t="n">
        <v>2.099584656803781</v>
      </c>
      <c r="F333" s="19" t="n">
        <v>2.099584656803781</v>
      </c>
      <c r="G333" s="19" t="n">
        <v>2.099584656803781</v>
      </c>
    </row>
    <row r="334">
      <c r="A334" s="3" t="inlineStr">
        <is>
          <t xml:space="preserve">  λ3</t>
        </is>
      </c>
      <c r="B334" s="19" t="n">
        <v>1.999999999999999</v>
      </c>
      <c r="C334" s="19" t="n">
        <v>1.274205016568464</v>
      </c>
      <c r="D334" s="19" t="n">
        <v>1.274205016568464</v>
      </c>
      <c r="E334" s="19" t="n">
        <v>1.274205016568464</v>
      </c>
      <c r="F334" s="19" t="n">
        <v>1.274205016568464</v>
      </c>
      <c r="G334" s="19" t="n">
        <v>1.274205016568464</v>
      </c>
    </row>
    <row r="335">
      <c r="A335" s="3" t="inlineStr">
        <is>
          <t xml:space="preserve">  λ4</t>
        </is>
      </c>
      <c r="B335" s="19" t="n">
        <v>1.517638090205042</v>
      </c>
      <c r="C335" s="19" t="n">
        <v>0.4054767781987194</v>
      </c>
      <c r="D335" s="19" t="n">
        <v>0.4054767781987194</v>
      </c>
      <c r="E335" s="19" t="n">
        <v>0.4054767781987194</v>
      </c>
      <c r="F335" s="19" t="n">
        <v>0.4054767781987194</v>
      </c>
      <c r="G335" s="19" t="n">
        <v>0.4054767781987194</v>
      </c>
    </row>
    <row r="336">
      <c r="A336" s="3" t="inlineStr">
        <is>
          <t xml:space="preserve">  λ5</t>
        </is>
      </c>
      <c r="B336" s="19" t="n">
        <v>-1.566385394319352e-17</v>
      </c>
      <c r="C336" s="19" t="n">
        <v>-0.7396773097416467</v>
      </c>
      <c r="D336" s="19" t="n">
        <v>-0.7396773097416467</v>
      </c>
      <c r="E336" s="19" t="n">
        <v>-0.7396773097416467</v>
      </c>
      <c r="F336" s="19" t="n">
        <v>-0.7396773097416467</v>
      </c>
      <c r="G336" s="19" t="n">
        <v>-0.7396773097416467</v>
      </c>
    </row>
    <row r="337">
      <c r="A337" s="3" t="inlineStr">
        <is>
          <t xml:space="preserve">  λ6</t>
        </is>
      </c>
      <c r="B337" s="19" t="n">
        <v>0.4823619097949582</v>
      </c>
      <c r="C337" s="19" t="n">
        <v>-0.3737896733722423</v>
      </c>
      <c r="D337" s="19" t="n">
        <v>-0.3737896733722423</v>
      </c>
      <c r="E337" s="19" t="n">
        <v>-0.3737896733722423</v>
      </c>
      <c r="F337" s="19" t="n">
        <v>-0.3737896733722423</v>
      </c>
      <c r="G337" s="19" t="n">
        <v>-0.3737896733722423</v>
      </c>
    </row>
    <row r="338">
      <c r="A338" s="3" t="inlineStr">
        <is>
          <t>eigenvalues sorted desc (LARGE)</t>
        </is>
      </c>
    </row>
    <row r="339">
      <c r="A339" s="3" t="inlineStr">
        <is>
          <t xml:space="preserve">  λ(1)</t>
        </is>
      </c>
      <c r="B339" s="19">
        <f>LARGE($B$332:$B$337,1)</f>
        <v/>
      </c>
      <c r="C339" s="19">
        <f>LARGE($C$332:$C$337,1)</f>
        <v/>
      </c>
      <c r="D339" s="19">
        <f>LARGE($D$332:$D$337,1)</f>
        <v/>
      </c>
      <c r="E339" s="19">
        <f>LARGE($E$332:$E$337,1)</f>
        <v/>
      </c>
      <c r="F339" s="19">
        <f>LARGE($F$332:$F$337,1)</f>
        <v/>
      </c>
      <c r="G339" s="19">
        <f>LARGE($G$332:$G$337,1)</f>
        <v/>
      </c>
    </row>
    <row r="340">
      <c r="A340" s="3" t="inlineStr">
        <is>
          <t xml:space="preserve">  λ(2)</t>
        </is>
      </c>
      <c r="B340" s="19">
        <f>LARGE($B$332:$B$337,2)</f>
        <v/>
      </c>
      <c r="C340" s="19">
        <f>LARGE($C$332:$C$337,2)</f>
        <v/>
      </c>
      <c r="D340" s="19">
        <f>LARGE($D$332:$D$337,2)</f>
        <v/>
      </c>
      <c r="E340" s="19">
        <f>LARGE($E$332:$E$337,2)</f>
        <v/>
      </c>
      <c r="F340" s="19">
        <f>LARGE($F$332:$F$337,2)</f>
        <v/>
      </c>
      <c r="G340" s="19">
        <f>LARGE($G$332:$G$337,2)</f>
        <v/>
      </c>
    </row>
    <row r="341">
      <c r="A341" s="3" t="inlineStr">
        <is>
          <t xml:space="preserve">  λ(3)</t>
        </is>
      </c>
      <c r="B341" s="19">
        <f>LARGE($B$332:$B$337,3)</f>
        <v/>
      </c>
      <c r="C341" s="19">
        <f>LARGE($C$332:$C$337,3)</f>
        <v/>
      </c>
      <c r="D341" s="19">
        <f>LARGE($D$332:$D$337,3)</f>
        <v/>
      </c>
      <c r="E341" s="19">
        <f>LARGE($E$332:$E$337,3)</f>
        <v/>
      </c>
      <c r="F341" s="19">
        <f>LARGE($F$332:$F$337,3)</f>
        <v/>
      </c>
      <c r="G341" s="19">
        <f>LARGE($G$332:$G$337,3)</f>
        <v/>
      </c>
    </row>
    <row r="342">
      <c r="A342" s="3" t="inlineStr">
        <is>
          <t xml:space="preserve">  λ(4)</t>
        </is>
      </c>
      <c r="B342" s="19">
        <f>LARGE($B$332:$B$337,4)</f>
        <v/>
      </c>
      <c r="C342" s="19">
        <f>LARGE($C$332:$C$337,4)</f>
        <v/>
      </c>
      <c r="D342" s="19">
        <f>LARGE($D$332:$D$337,4)</f>
        <v/>
      </c>
      <c r="E342" s="19">
        <f>LARGE($E$332:$E$337,4)</f>
        <v/>
      </c>
      <c r="F342" s="19">
        <f>LARGE($F$332:$F$337,4)</f>
        <v/>
      </c>
      <c r="G342" s="19">
        <f>LARGE($G$332:$G$337,4)</f>
        <v/>
      </c>
    </row>
    <row r="343">
      <c r="A343" s="3" t="inlineStr">
        <is>
          <t xml:space="preserve">  λ(5)</t>
        </is>
      </c>
      <c r="B343" s="19">
        <f>LARGE($B$332:$B$337,5)</f>
        <v/>
      </c>
      <c r="C343" s="19">
        <f>LARGE($C$332:$C$337,5)</f>
        <v/>
      </c>
      <c r="D343" s="19">
        <f>LARGE($D$332:$D$337,5)</f>
        <v/>
      </c>
      <c r="E343" s="19">
        <f>LARGE($E$332:$E$337,5)</f>
        <v/>
      </c>
      <c r="F343" s="19">
        <f>LARGE($F$332:$F$337,5)</f>
        <v/>
      </c>
      <c r="G343" s="19">
        <f>LARGE($G$332:$G$337,5)</f>
        <v/>
      </c>
    </row>
    <row r="344">
      <c r="A344" s="3" t="inlineStr">
        <is>
          <t xml:space="preserve">  λ(6)</t>
        </is>
      </c>
      <c r="B344" s="19">
        <f>LARGE($B$332:$B$337,6)</f>
        <v/>
      </c>
      <c r="C344" s="19">
        <f>LARGE($C$332:$C$337,6)</f>
        <v/>
      </c>
      <c r="D344" s="19">
        <f>LARGE($D$332:$D$337,6)</f>
        <v/>
      </c>
      <c r="E344" s="19">
        <f>LARGE($E$332:$E$337,6)</f>
        <v/>
      </c>
      <c r="F344" s="19">
        <f>LARGE($F$332:$F$337,6)</f>
        <v/>
      </c>
      <c r="G344" s="19">
        <f>LARGE($G$332:$G$337,6)</f>
        <v/>
      </c>
    </row>
    <row r="345">
      <c r="A345" s="3" t="inlineStr">
        <is>
          <t>check: Σeig − trace (→0)</t>
        </is>
      </c>
      <c r="B345" s="3">
        <f>ROUND(SUM($B$332:$B$337)-($B$312+$C$313+$D$314+$E$315+$F$316+$G$317),6)</f>
        <v/>
      </c>
      <c r="C345" s="3">
        <f>ROUND(SUM($C$332:$C$337)-($J$312+$K$313+$L$314+$M$315+$N$316+$O$317),6)</f>
        <v/>
      </c>
      <c r="D345" s="3">
        <f>ROUND(SUM($D$332:$D$337)-($R$312+$S$313+$T$314+$U$315+$V$316+$W$317),6)</f>
        <v/>
      </c>
      <c r="E345" s="3">
        <f>ROUND(SUM($E$332:$E$337)-($Z$312+$AA$313+$AB$314+$AC$315+$AD$316+$AE$317),6)</f>
        <v/>
      </c>
      <c r="F345" s="3">
        <f>ROUND(SUM($F$332:$F$337)-($AH$312+$AI$313+$AJ$314+$AK$315+$AL$316+$AM$317),6)</f>
        <v/>
      </c>
      <c r="G345" s="3">
        <f>ROUND(SUM($G$332:$G$337)-($AP$312+$AQ$313+$AR$314+$AS$315+$AT$316+$AU$317),6)</f>
        <v/>
      </c>
    </row>
    <row r="346">
      <c r="A346" s="3" t="inlineStr">
        <is>
          <t>check: Πeig − det (→0)</t>
        </is>
      </c>
      <c r="B346" s="3">
        <f>ROUND(MDETERM($B$312:$G$317)-PRODUCT($B$332:$B$337),6)</f>
        <v/>
      </c>
      <c r="C346" s="3">
        <f>ROUND(MDETERM($J$312:$O$317)-PRODUCT($C$332:$C$337),6)</f>
        <v/>
      </c>
      <c r="D346" s="3">
        <f>ROUND(MDETERM($R$312:$W$317)-PRODUCT($D$332:$D$337),6)</f>
        <v/>
      </c>
      <c r="E346" s="3">
        <f>ROUND(MDETERM($Z$312:$AE$317)-PRODUCT($E$332:$E$337),6)</f>
        <v/>
      </c>
      <c r="F346" s="3">
        <f>ROUND(MDETERM($AH$312:$AM$317)-PRODUCT($F$332:$F$337),6)</f>
        <v/>
      </c>
      <c r="G346" s="3">
        <f>ROUND(MDETERM($AP$312:$AU$317)-PRODUCT($G$332:$G$337),6)</f>
        <v/>
      </c>
    </row>
    <row r="347">
      <c r="A347" s="3" t="inlineStr">
        <is>
          <t>complex eigenvalues?</t>
        </is>
      </c>
      <c r="B347" s="3" t="inlineStr"/>
      <c r="C347" s="3" t="inlineStr"/>
      <c r="D347" s="3" t="inlineStr"/>
      <c r="E347" s="3" t="inlineStr"/>
      <c r="F347" s="3" t="inlineStr"/>
      <c r="G347" s="3" t="inlineStr"/>
    </row>
    <row r="348">
      <c r="A348" s="3" t="inlineStr">
        <is>
          <t>check: det(M − λᵢI) per sorted λ (→0)</t>
        </is>
      </c>
    </row>
    <row r="349">
      <c r="A349" s="3" t="inlineStr">
        <is>
          <t xml:space="preserve">  det(M − λ(1)I)</t>
        </is>
      </c>
      <c r="B349" s="3">
        <f t="array" ref="B349">ROUND(MDETERM($B$312:$G$317-$B$339*MUNIT(6)),6)</f>
        <v/>
      </c>
      <c r="C349" s="3">
        <f t="array" ref="C349">ROUND(MDETERM($J$312:$O$317-$C$339*MUNIT(6)),6)</f>
        <v/>
      </c>
      <c r="D349" s="3">
        <f t="array" ref="D349">ROUND(MDETERM($R$312:$W$317-$D$339*MUNIT(6)),6)</f>
        <v/>
      </c>
      <c r="E349" s="3">
        <f t="array" ref="E349">ROUND(MDETERM($Z$312:$AE$317-$E$339*MUNIT(6)),6)</f>
        <v/>
      </c>
      <c r="F349" s="3">
        <f t="array" ref="F349">ROUND(MDETERM($AH$312:$AM$317-$F$339*MUNIT(6)),6)</f>
        <v/>
      </c>
      <c r="G349" s="3">
        <f t="array" ref="G349">ROUND(MDETERM($AP$312:$AU$317-$G$339*MUNIT(6)),6)</f>
        <v/>
      </c>
    </row>
    <row r="350">
      <c r="A350" s="3" t="inlineStr">
        <is>
          <t xml:space="preserve">  det(M − λ(2)I)</t>
        </is>
      </c>
      <c r="B350" s="3">
        <f t="array" ref="B350">ROUND(MDETERM($B$312:$G$317-$B$340*MUNIT(6)),6)</f>
        <v/>
      </c>
      <c r="C350" s="3">
        <f t="array" ref="C350">ROUND(MDETERM($J$312:$O$317-$C$340*MUNIT(6)),6)</f>
        <v/>
      </c>
      <c r="D350" s="3">
        <f t="array" ref="D350">ROUND(MDETERM($R$312:$W$317-$D$340*MUNIT(6)),6)</f>
        <v/>
      </c>
      <c r="E350" s="3">
        <f t="array" ref="E350">ROUND(MDETERM($Z$312:$AE$317-$E$340*MUNIT(6)),6)</f>
        <v/>
      </c>
      <c r="F350" s="3">
        <f t="array" ref="F350">ROUND(MDETERM($AH$312:$AM$317-$F$340*MUNIT(6)),6)</f>
        <v/>
      </c>
      <c r="G350" s="3">
        <f t="array" ref="G350">ROUND(MDETERM($AP$312:$AU$317-$G$340*MUNIT(6)),6)</f>
        <v/>
      </c>
    </row>
    <row r="351">
      <c r="A351" s="3" t="inlineStr">
        <is>
          <t xml:space="preserve">  det(M − λ(3)I)</t>
        </is>
      </c>
      <c r="B351" s="3">
        <f t="array" ref="B351">ROUND(MDETERM($B$312:$G$317-$B$341*MUNIT(6)),6)</f>
        <v/>
      </c>
      <c r="C351" s="3">
        <f t="array" ref="C351">ROUND(MDETERM($J$312:$O$317-$C$341*MUNIT(6)),6)</f>
        <v/>
      </c>
      <c r="D351" s="3">
        <f t="array" ref="D351">ROUND(MDETERM($R$312:$W$317-$D$341*MUNIT(6)),6)</f>
        <v/>
      </c>
      <c r="E351" s="3">
        <f t="array" ref="E351">ROUND(MDETERM($Z$312:$AE$317-$E$341*MUNIT(6)),6)</f>
        <v/>
      </c>
      <c r="F351" s="3">
        <f t="array" ref="F351">ROUND(MDETERM($AH$312:$AM$317-$F$341*MUNIT(6)),6)</f>
        <v/>
      </c>
      <c r="G351" s="3">
        <f t="array" ref="G351">ROUND(MDETERM($AP$312:$AU$317-$G$341*MUNIT(6)),6)</f>
        <v/>
      </c>
    </row>
    <row r="352">
      <c r="A352" s="3" t="inlineStr">
        <is>
          <t xml:space="preserve">  det(M − λ(4)I)</t>
        </is>
      </c>
      <c r="B352" s="3">
        <f t="array" ref="B352">ROUND(MDETERM($B$312:$G$317-$B$342*MUNIT(6)),6)</f>
        <v/>
      </c>
      <c r="C352" s="3">
        <f t="array" ref="C352">ROUND(MDETERM($J$312:$O$317-$C$342*MUNIT(6)),6)</f>
        <v/>
      </c>
      <c r="D352" s="3">
        <f t="array" ref="D352">ROUND(MDETERM($R$312:$W$317-$D$342*MUNIT(6)),6)</f>
        <v/>
      </c>
      <c r="E352" s="3">
        <f t="array" ref="E352">ROUND(MDETERM($Z$312:$AE$317-$E$342*MUNIT(6)),6)</f>
        <v/>
      </c>
      <c r="F352" s="3">
        <f t="array" ref="F352">ROUND(MDETERM($AH$312:$AM$317-$F$342*MUNIT(6)),6)</f>
        <v/>
      </c>
      <c r="G352" s="3">
        <f t="array" ref="G352">ROUND(MDETERM($AP$312:$AU$317-$G$342*MUNIT(6)),6)</f>
        <v/>
      </c>
    </row>
    <row r="353">
      <c r="A353" s="3" t="inlineStr">
        <is>
          <t xml:space="preserve">  det(M − λ(5)I)</t>
        </is>
      </c>
      <c r="B353" s="3">
        <f t="array" ref="B353">ROUND(MDETERM($B$312:$G$317-$B$343*MUNIT(6)),6)</f>
        <v/>
      </c>
      <c r="C353" s="3">
        <f t="array" ref="C353">ROUND(MDETERM($J$312:$O$317-$C$343*MUNIT(6)),6)</f>
        <v/>
      </c>
      <c r="D353" s="3">
        <f t="array" ref="D353">ROUND(MDETERM($R$312:$W$317-$D$343*MUNIT(6)),6)</f>
        <v/>
      </c>
      <c r="E353" s="3">
        <f t="array" ref="E353">ROUND(MDETERM($Z$312:$AE$317-$E$343*MUNIT(6)),6)</f>
        <v/>
      </c>
      <c r="F353" s="3">
        <f t="array" ref="F353">ROUND(MDETERM($AH$312:$AM$317-$F$343*MUNIT(6)),6)</f>
        <v/>
      </c>
      <c r="G353" s="3">
        <f t="array" ref="G353">ROUND(MDETERM($AP$312:$AU$317-$G$343*MUNIT(6)),6)</f>
        <v/>
      </c>
    </row>
    <row r="354">
      <c r="A354" s="3" t="inlineStr">
        <is>
          <t xml:space="preserve">  det(M − λ(6)I)</t>
        </is>
      </c>
      <c r="B354" s="3">
        <f t="array" ref="B354">ROUND(MDETERM($B$312:$G$317-$B$344*MUNIT(6)),6)</f>
        <v/>
      </c>
      <c r="C354" s="3">
        <f t="array" ref="C354">ROUND(MDETERM($J$312:$O$317-$C$344*MUNIT(6)),6)</f>
        <v/>
      </c>
      <c r="D354" s="3">
        <f t="array" ref="D354">ROUND(MDETERM($R$312:$W$317-$D$344*MUNIT(6)),6)</f>
        <v/>
      </c>
      <c r="E354" s="3">
        <f t="array" ref="E354">ROUND(MDETERM($Z$312:$AE$317-$E$344*MUNIT(6)),6)</f>
        <v/>
      </c>
      <c r="F354" s="3">
        <f t="array" ref="F354">ROUND(MDETERM($AH$312:$AM$317-$F$344*MUNIT(6)),6)</f>
        <v/>
      </c>
      <c r="G354" s="3">
        <f t="array" ref="G354">ROUND(MDETERM($AP$312:$AU$317-$G$344*MUNIT(6)),6)</f>
        <v/>
      </c>
    </row>
    <row r="358" ht="16" customHeight="1">
      <c r="A358" s="14" t="inlineStr">
        <is>
          <t>RAG R1 | gpt4-turbo-preview</t>
        </is>
      </c>
      <c r="B358" s="9" t="inlineStr">
        <is>
          <t>run 1 (raw, pasted)</t>
        </is>
      </c>
      <c r="J358" s="9" t="inlineStr">
        <is>
          <t>run 2 (raw, pasted)</t>
        </is>
      </c>
      <c r="R358" s="9" t="inlineStr">
        <is>
          <t>run 3 (raw, pasted)</t>
        </is>
      </c>
      <c r="Z358" s="9" t="inlineStr">
        <is>
          <t>run 4 (raw, pasted)</t>
        </is>
      </c>
      <c r="AH358" s="9" t="inlineStr">
        <is>
          <t>run 5 (raw, pasted)</t>
        </is>
      </c>
      <c r="AP358" s="9" t="inlineStr">
        <is>
          <t>archived component mapping</t>
        </is>
      </c>
    </row>
    <row r="359" ht="60" customHeight="1">
      <c r="B359" s="15" t="inlineStr">
        <is>
          <t>Clip</t>
        </is>
      </c>
      <c r="C359" s="15" t="inlineStr">
        <is>
          <t>Ring Gear</t>
        </is>
      </c>
      <c r="D359" s="15" t="inlineStr">
        <is>
          <t>Housing</t>
        </is>
      </c>
      <c r="E359" s="15" t="inlineStr">
        <is>
          <t>Motor</t>
        </is>
      </c>
      <c r="F359" s="15" t="inlineStr">
        <is>
          <t>Battery</t>
        </is>
      </c>
      <c r="G359" s="15" t="inlineStr">
        <is>
          <t>Switch</t>
        </is>
      </c>
      <c r="H359" s="15" t="inlineStr">
        <is>
          <t>Gearbox</t>
        </is>
      </c>
      <c r="J359" s="15" t="inlineStr">
        <is>
          <t>Clip</t>
        </is>
      </c>
      <c r="K359" s="15" t="inlineStr">
        <is>
          <t>Ring Gear</t>
        </is>
      </c>
      <c r="L359" s="15" t="inlineStr">
        <is>
          <t>Housing</t>
        </is>
      </c>
      <c r="M359" s="15" t="inlineStr">
        <is>
          <t>Motor</t>
        </is>
      </c>
      <c r="N359" s="15" t="inlineStr">
        <is>
          <t>Battery</t>
        </is>
      </c>
      <c r="O359" s="15" t="inlineStr">
        <is>
          <t>Switch</t>
        </is>
      </c>
      <c r="P359" s="15" t="inlineStr">
        <is>
          <t>Gearbox</t>
        </is>
      </c>
      <c r="R359" s="15" t="inlineStr">
        <is>
          <t>Clip</t>
        </is>
      </c>
      <c r="S359" s="15" t="inlineStr">
        <is>
          <t>Ring Gear</t>
        </is>
      </c>
      <c r="T359" s="15" t="inlineStr">
        <is>
          <t>Housing</t>
        </is>
      </c>
      <c r="U359" s="15" t="inlineStr">
        <is>
          <t>Motor</t>
        </is>
      </c>
      <c r="V359" s="15" t="inlineStr">
        <is>
          <t>Battery</t>
        </is>
      </c>
      <c r="W359" s="15" t="inlineStr">
        <is>
          <t>Switch</t>
        </is>
      </c>
      <c r="X359" s="15" t="inlineStr">
        <is>
          <t>Gearbox</t>
        </is>
      </c>
      <c r="Z359" s="15" t="inlineStr">
        <is>
          <t>Clip</t>
        </is>
      </c>
      <c r="AA359" s="15" t="inlineStr">
        <is>
          <t>Ring Gear</t>
        </is>
      </c>
      <c r="AB359" s="15" t="inlineStr">
        <is>
          <t>Housing</t>
        </is>
      </c>
      <c r="AC359" s="15" t="inlineStr">
        <is>
          <t>Motor</t>
        </is>
      </c>
      <c r="AD359" s="15" t="inlineStr">
        <is>
          <t>Battery</t>
        </is>
      </c>
      <c r="AE359" s="15" t="inlineStr">
        <is>
          <t>Switch</t>
        </is>
      </c>
      <c r="AF359" s="15" t="inlineStr">
        <is>
          <t>Gearbox</t>
        </is>
      </c>
      <c r="AH359" s="15" t="inlineStr">
        <is>
          <t>Clip</t>
        </is>
      </c>
      <c r="AI359" s="15" t="inlineStr">
        <is>
          <t>Ring Gear</t>
        </is>
      </c>
      <c r="AJ359" s="15" t="inlineStr">
        <is>
          <t>Housing</t>
        </is>
      </c>
      <c r="AK359" s="15" t="inlineStr">
        <is>
          <t>Motor</t>
        </is>
      </c>
      <c r="AL359" s="15" t="inlineStr">
        <is>
          <t>Battery</t>
        </is>
      </c>
      <c r="AM359" s="15" t="inlineStr">
        <is>
          <t>Switch</t>
        </is>
      </c>
      <c r="AN359" s="15" t="inlineStr">
        <is>
          <t>Gearbox</t>
        </is>
      </c>
      <c r="AP359" s="3" t="inlineStr">
        <is>
          <t>Ground truth component</t>
        </is>
      </c>
      <c r="AQ359" s="3" t="inlineStr">
        <is>
          <t>Matched predicted component</t>
        </is>
      </c>
    </row>
    <row r="360">
      <c r="A360" s="3" t="inlineStr">
        <is>
          <t>Clip</t>
        </is>
      </c>
      <c r="B360" s="8" t="n">
        <v>1</v>
      </c>
      <c r="C360" s="8" t="n">
        <v>1</v>
      </c>
      <c r="D360" s="8" t="n">
        <v>1</v>
      </c>
      <c r="E360" s="8" t="n">
        <v>1</v>
      </c>
      <c r="F360" s="8" t="n">
        <v>0</v>
      </c>
      <c r="G360" s="8" t="n">
        <v>0</v>
      </c>
      <c r="H360" s="8" t="n">
        <v>1</v>
      </c>
      <c r="J360" s="8" t="n">
        <v>1</v>
      </c>
      <c r="K360" s="8" t="n">
        <v>1</v>
      </c>
      <c r="L360" s="8" t="n">
        <v>1</v>
      </c>
      <c r="M360" s="8" t="n">
        <v>1</v>
      </c>
      <c r="N360" s="8" t="n">
        <v>0</v>
      </c>
      <c r="O360" s="8" t="n">
        <v>0</v>
      </c>
      <c r="P360" s="8" t="n">
        <v>1</v>
      </c>
      <c r="R360" s="8" t="n">
        <v>1</v>
      </c>
      <c r="S360" s="8" t="n">
        <v>1</v>
      </c>
      <c r="T360" s="8" t="n">
        <v>1</v>
      </c>
      <c r="U360" s="8" t="n">
        <v>1</v>
      </c>
      <c r="V360" s="8" t="n">
        <v>0</v>
      </c>
      <c r="W360" s="8" t="n">
        <v>0</v>
      </c>
      <c r="X360" s="8" t="n">
        <v>1</v>
      </c>
      <c r="Z360" s="8" t="n">
        <v>1</v>
      </c>
      <c r="AA360" s="8" t="n">
        <v>1</v>
      </c>
      <c r="AB360" s="8" t="n">
        <v>1</v>
      </c>
      <c r="AC360" s="8" t="n">
        <v>1</v>
      </c>
      <c r="AD360" s="8" t="n">
        <v>0</v>
      </c>
      <c r="AE360" s="8" t="n">
        <v>0</v>
      </c>
      <c r="AF360" s="8" t="n">
        <v>1</v>
      </c>
      <c r="AH360" s="8" t="n">
        <v>1</v>
      </c>
      <c r="AI360" s="8" t="n">
        <v>1</v>
      </c>
      <c r="AJ360" s="8" t="n">
        <v>1</v>
      </c>
      <c r="AK360" s="8" t="n">
        <v>1</v>
      </c>
      <c r="AL360" s="8" t="n">
        <v>0</v>
      </c>
      <c r="AM360" s="8" t="n">
        <v>0</v>
      </c>
      <c r="AN360" s="8" t="n">
        <v>1</v>
      </c>
      <c r="AP360" s="3" t="inlineStr">
        <is>
          <t>Bit</t>
        </is>
      </c>
      <c r="AQ360" s="3" t="inlineStr">
        <is>
          <t>Clip</t>
        </is>
      </c>
    </row>
    <row r="361">
      <c r="A361" s="3" t="inlineStr">
        <is>
          <t>Ring Gear</t>
        </is>
      </c>
      <c r="B361" s="8" t="n">
        <v>1</v>
      </c>
      <c r="C361" s="8" t="n">
        <v>1</v>
      </c>
      <c r="D361" s="8" t="n">
        <v>1</v>
      </c>
      <c r="E361" s="8" t="n">
        <v>0</v>
      </c>
      <c r="F361" s="8" t="n">
        <v>0</v>
      </c>
      <c r="G361" s="8" t="n">
        <v>0</v>
      </c>
      <c r="H361" s="8" t="n">
        <v>1</v>
      </c>
      <c r="J361" s="8" t="n">
        <v>1</v>
      </c>
      <c r="K361" s="8" t="n">
        <v>1</v>
      </c>
      <c r="L361" s="8" t="n">
        <v>1</v>
      </c>
      <c r="M361" s="8" t="n">
        <v>0</v>
      </c>
      <c r="N361" s="8" t="n">
        <v>0</v>
      </c>
      <c r="O361" s="8" t="n">
        <v>0</v>
      </c>
      <c r="P361" s="8" t="n">
        <v>1</v>
      </c>
      <c r="R361" s="8" t="n">
        <v>1</v>
      </c>
      <c r="S361" s="8" t="n">
        <v>1</v>
      </c>
      <c r="T361" s="8" t="n">
        <v>1</v>
      </c>
      <c r="U361" s="8" t="n">
        <v>0</v>
      </c>
      <c r="V361" s="8" t="n">
        <v>0</v>
      </c>
      <c r="W361" s="8" t="n">
        <v>0</v>
      </c>
      <c r="X361" s="8" t="n">
        <v>1</v>
      </c>
      <c r="Z361" s="8" t="n">
        <v>1</v>
      </c>
      <c r="AA361" s="8" t="n">
        <v>1</v>
      </c>
      <c r="AB361" s="8" t="n">
        <v>1</v>
      </c>
      <c r="AC361" s="8" t="n">
        <v>0</v>
      </c>
      <c r="AD361" s="8" t="n">
        <v>0</v>
      </c>
      <c r="AE361" s="8" t="n">
        <v>0</v>
      </c>
      <c r="AF361" s="8" t="n">
        <v>1</v>
      </c>
      <c r="AH361" s="8" t="n">
        <v>1</v>
      </c>
      <c r="AI361" s="8" t="n">
        <v>1</v>
      </c>
      <c r="AJ361" s="8" t="n">
        <v>1</v>
      </c>
      <c r="AK361" s="8" t="n">
        <v>0</v>
      </c>
      <c r="AL361" s="8" t="n">
        <v>0</v>
      </c>
      <c r="AM361" s="8" t="n">
        <v>0</v>
      </c>
      <c r="AN361" s="8" t="n">
        <v>1</v>
      </c>
      <c r="AP361" s="3" t="inlineStr">
        <is>
          <t>Transmission</t>
        </is>
      </c>
      <c r="AQ361" s="3" t="inlineStr">
        <is>
          <t>Gearbox</t>
        </is>
      </c>
    </row>
    <row r="362">
      <c r="A362" s="3" t="inlineStr">
        <is>
          <t>Housing</t>
        </is>
      </c>
      <c r="B362" s="8" t="n">
        <v>1</v>
      </c>
      <c r="C362" s="8" t="n">
        <v>1</v>
      </c>
      <c r="D362" s="8" t="n">
        <v>1</v>
      </c>
      <c r="E362" s="8" t="n">
        <v>0</v>
      </c>
      <c r="F362" s="8" t="n">
        <v>0</v>
      </c>
      <c r="G362" s="8" t="n">
        <v>0</v>
      </c>
      <c r="H362" s="8" t="n">
        <v>0</v>
      </c>
      <c r="J362" s="8" t="n">
        <v>1</v>
      </c>
      <c r="K362" s="8" t="n">
        <v>1</v>
      </c>
      <c r="L362" s="8" t="n">
        <v>1</v>
      </c>
      <c r="M362" s="8" t="n">
        <v>1</v>
      </c>
      <c r="N362" s="8" t="n">
        <v>0</v>
      </c>
      <c r="O362" s="8" t="n">
        <v>1</v>
      </c>
      <c r="P362" s="8" t="n">
        <v>1</v>
      </c>
      <c r="R362" s="8" t="n">
        <v>1</v>
      </c>
      <c r="S362" s="8" t="n">
        <v>1</v>
      </c>
      <c r="T362" s="8" t="n">
        <v>1</v>
      </c>
      <c r="U362" s="8" t="n">
        <v>1</v>
      </c>
      <c r="V362" s="8" t="n">
        <v>0</v>
      </c>
      <c r="W362" s="8" t="n">
        <v>0</v>
      </c>
      <c r="X362" s="8" t="n">
        <v>1</v>
      </c>
      <c r="Z362" s="8" t="n">
        <v>1</v>
      </c>
      <c r="AA362" s="8" t="n">
        <v>1</v>
      </c>
      <c r="AB362" s="8" t="n">
        <v>1</v>
      </c>
      <c r="AC362" s="8" t="n">
        <v>0</v>
      </c>
      <c r="AD362" s="8" t="n">
        <v>0</v>
      </c>
      <c r="AE362" s="8" t="n">
        <v>0</v>
      </c>
      <c r="AF362" s="8" t="n">
        <v>1</v>
      </c>
      <c r="AH362" s="8" t="n">
        <v>1</v>
      </c>
      <c r="AI362" s="8" t="n">
        <v>1</v>
      </c>
      <c r="AJ362" s="8" t="n">
        <v>1</v>
      </c>
      <c r="AK362" s="8" t="n">
        <v>0</v>
      </c>
      <c r="AL362" s="8" t="n">
        <v>0</v>
      </c>
      <c r="AM362" s="8" t="n">
        <v>0</v>
      </c>
      <c r="AN362" s="8" t="n">
        <v>0</v>
      </c>
      <c r="AP362" s="3" t="inlineStr">
        <is>
          <t>Motor</t>
        </is>
      </c>
      <c r="AQ362" s="3" t="inlineStr">
        <is>
          <t>Motor</t>
        </is>
      </c>
    </row>
    <row r="363">
      <c r="A363" s="3" t="inlineStr">
        <is>
          <t>Motor</t>
        </is>
      </c>
      <c r="B363" s="8" t="n">
        <v>1</v>
      </c>
      <c r="C363" s="8" t="n">
        <v>0</v>
      </c>
      <c r="D363" s="8" t="n">
        <v>0</v>
      </c>
      <c r="E363" s="8" t="n">
        <v>1</v>
      </c>
      <c r="F363" s="8" t="n">
        <v>1</v>
      </c>
      <c r="G363" s="8" t="n">
        <v>1</v>
      </c>
      <c r="H363" s="8" t="n">
        <v>1</v>
      </c>
      <c r="J363" s="8" t="n">
        <v>1</v>
      </c>
      <c r="K363" s="8" t="n">
        <v>0</v>
      </c>
      <c r="L363" s="8" t="n">
        <v>1</v>
      </c>
      <c r="M363" s="8" t="n">
        <v>1</v>
      </c>
      <c r="N363" s="8" t="n">
        <v>1</v>
      </c>
      <c r="O363" s="8" t="n">
        <v>1</v>
      </c>
      <c r="P363" s="8" t="n">
        <v>1</v>
      </c>
      <c r="R363" s="8" t="n">
        <v>1</v>
      </c>
      <c r="S363" s="8" t="n">
        <v>0</v>
      </c>
      <c r="T363" s="8" t="n">
        <v>1</v>
      </c>
      <c r="U363" s="8" t="n">
        <v>1</v>
      </c>
      <c r="V363" s="8" t="n">
        <v>1</v>
      </c>
      <c r="W363" s="8" t="n">
        <v>1</v>
      </c>
      <c r="X363" s="8" t="n">
        <v>0</v>
      </c>
      <c r="Z363" s="8" t="n">
        <v>1</v>
      </c>
      <c r="AA363" s="8" t="n">
        <v>0</v>
      </c>
      <c r="AB363" s="8" t="n">
        <v>0</v>
      </c>
      <c r="AC363" s="8" t="n">
        <v>1</v>
      </c>
      <c r="AD363" s="8" t="n">
        <v>1</v>
      </c>
      <c r="AE363" s="8" t="n">
        <v>1</v>
      </c>
      <c r="AF363" s="8" t="n">
        <v>0</v>
      </c>
      <c r="AH363" s="8" t="n">
        <v>1</v>
      </c>
      <c r="AI363" s="8" t="n">
        <v>0</v>
      </c>
      <c r="AJ363" s="8" t="n">
        <v>0</v>
      </c>
      <c r="AK363" s="8" t="n">
        <v>1</v>
      </c>
      <c r="AL363" s="8" t="n">
        <v>1</v>
      </c>
      <c r="AM363" s="8" t="n">
        <v>1</v>
      </c>
      <c r="AN363" s="8" t="n">
        <v>1</v>
      </c>
      <c r="AP363" s="3" t="inlineStr">
        <is>
          <t>Electrical System</t>
        </is>
      </c>
      <c r="AQ363" s="3" t="inlineStr">
        <is>
          <t>Switch</t>
        </is>
      </c>
    </row>
    <row r="364">
      <c r="A364" s="3" t="inlineStr">
        <is>
          <t>Battery</t>
        </is>
      </c>
      <c r="B364" s="8" t="n">
        <v>0</v>
      </c>
      <c r="C364" s="8" t="n">
        <v>0</v>
      </c>
      <c r="D364" s="8" t="n">
        <v>0</v>
      </c>
      <c r="E364" s="8" t="n">
        <v>1</v>
      </c>
      <c r="F364" s="8" t="n">
        <v>1</v>
      </c>
      <c r="G364" s="8" t="n">
        <v>1</v>
      </c>
      <c r="H364" s="8" t="n">
        <v>0</v>
      </c>
      <c r="J364" s="8" t="n">
        <v>0</v>
      </c>
      <c r="K364" s="8" t="n">
        <v>0</v>
      </c>
      <c r="L364" s="8" t="n">
        <v>0</v>
      </c>
      <c r="M364" s="8" t="n">
        <v>1</v>
      </c>
      <c r="N364" s="8" t="n">
        <v>1</v>
      </c>
      <c r="O364" s="8" t="n">
        <v>1</v>
      </c>
      <c r="P364" s="8" t="n">
        <v>0</v>
      </c>
      <c r="R364" s="8" t="n">
        <v>0</v>
      </c>
      <c r="S364" s="8" t="n">
        <v>0</v>
      </c>
      <c r="T364" s="8" t="n">
        <v>0</v>
      </c>
      <c r="U364" s="8" t="n">
        <v>1</v>
      </c>
      <c r="V364" s="8" t="n">
        <v>1</v>
      </c>
      <c r="W364" s="8" t="n">
        <v>1</v>
      </c>
      <c r="X364" s="8" t="n">
        <v>0</v>
      </c>
      <c r="Z364" s="8" t="n">
        <v>0</v>
      </c>
      <c r="AA364" s="8" t="n">
        <v>0</v>
      </c>
      <c r="AB364" s="8" t="n">
        <v>0</v>
      </c>
      <c r="AC364" s="8" t="n">
        <v>1</v>
      </c>
      <c r="AD364" s="8" t="n">
        <v>1</v>
      </c>
      <c r="AE364" s="8" t="n">
        <v>1</v>
      </c>
      <c r="AF364" s="8" t="n">
        <v>0</v>
      </c>
      <c r="AH364" s="8" t="n">
        <v>0</v>
      </c>
      <c r="AI364" s="8" t="n">
        <v>0</v>
      </c>
      <c r="AJ364" s="8" t="n">
        <v>0</v>
      </c>
      <c r="AK364" s="8" t="n">
        <v>1</v>
      </c>
      <c r="AL364" s="8" t="n">
        <v>1</v>
      </c>
      <c r="AM364" s="8" t="n">
        <v>1</v>
      </c>
      <c r="AN364" s="8" t="n">
        <v>0</v>
      </c>
      <c r="AP364" s="3" t="inlineStr">
        <is>
          <t>Battery Holder</t>
        </is>
      </c>
      <c r="AQ364" s="3" t="inlineStr">
        <is>
          <t>Battery</t>
        </is>
      </c>
    </row>
    <row r="365">
      <c r="A365" s="3" t="inlineStr">
        <is>
          <t>Switch</t>
        </is>
      </c>
      <c r="B365" s="8" t="n">
        <v>0</v>
      </c>
      <c r="C365" s="8" t="n">
        <v>0</v>
      </c>
      <c r="D365" s="8" t="n">
        <v>0</v>
      </c>
      <c r="E365" s="8" t="n">
        <v>1</v>
      </c>
      <c r="F365" s="8" t="n">
        <v>1</v>
      </c>
      <c r="G365" s="8" t="n">
        <v>1</v>
      </c>
      <c r="H365" s="8" t="n">
        <v>0</v>
      </c>
      <c r="J365" s="8" t="n">
        <v>0</v>
      </c>
      <c r="K365" s="8" t="n">
        <v>0</v>
      </c>
      <c r="L365" s="8" t="n">
        <v>1</v>
      </c>
      <c r="M365" s="8" t="n">
        <v>1</v>
      </c>
      <c r="N365" s="8" t="n">
        <v>1</v>
      </c>
      <c r="O365" s="8" t="n">
        <v>1</v>
      </c>
      <c r="P365" s="8" t="n">
        <v>0</v>
      </c>
      <c r="R365" s="8" t="n">
        <v>0</v>
      </c>
      <c r="S365" s="8" t="n">
        <v>0</v>
      </c>
      <c r="T365" s="8" t="n">
        <v>0</v>
      </c>
      <c r="U365" s="8" t="n">
        <v>1</v>
      </c>
      <c r="V365" s="8" t="n">
        <v>1</v>
      </c>
      <c r="W365" s="8" t="n">
        <v>1</v>
      </c>
      <c r="X365" s="8" t="n">
        <v>0</v>
      </c>
      <c r="Z365" s="8" t="n">
        <v>0</v>
      </c>
      <c r="AA365" s="8" t="n">
        <v>0</v>
      </c>
      <c r="AB365" s="8" t="n">
        <v>0</v>
      </c>
      <c r="AC365" s="8" t="n">
        <v>1</v>
      </c>
      <c r="AD365" s="8" t="n">
        <v>1</v>
      </c>
      <c r="AE365" s="8" t="n">
        <v>1</v>
      </c>
      <c r="AF365" s="8" t="n">
        <v>0</v>
      </c>
      <c r="AH365" s="8" t="n">
        <v>0</v>
      </c>
      <c r="AI365" s="8" t="n">
        <v>0</v>
      </c>
      <c r="AJ365" s="8" t="n">
        <v>0</v>
      </c>
      <c r="AK365" s="8" t="n">
        <v>1</v>
      </c>
      <c r="AL365" s="8" t="n">
        <v>1</v>
      </c>
      <c r="AM365" s="8" t="n">
        <v>1</v>
      </c>
      <c r="AN365" s="8" t="n">
        <v>0</v>
      </c>
      <c r="AP365" s="3" t="inlineStr">
        <is>
          <t>Housing</t>
        </is>
      </c>
      <c r="AQ365" s="3" t="inlineStr">
        <is>
          <t>Housing</t>
        </is>
      </c>
    </row>
    <row r="366">
      <c r="A366" s="3" t="inlineStr">
        <is>
          <t>Gearbox</t>
        </is>
      </c>
      <c r="B366" s="8" t="n">
        <v>1</v>
      </c>
      <c r="C366" s="8" t="n">
        <v>1</v>
      </c>
      <c r="D366" s="8" t="n">
        <v>0</v>
      </c>
      <c r="E366" s="8" t="n">
        <v>1</v>
      </c>
      <c r="F366" s="8" t="n">
        <v>0</v>
      </c>
      <c r="G366" s="8" t="n">
        <v>0</v>
      </c>
      <c r="H366" s="8" t="n">
        <v>1</v>
      </c>
      <c r="J366" s="8" t="n">
        <v>1</v>
      </c>
      <c r="K366" s="8" t="n">
        <v>1</v>
      </c>
      <c r="L366" s="8" t="n">
        <v>1</v>
      </c>
      <c r="M366" s="8" t="n">
        <v>1</v>
      </c>
      <c r="N366" s="8" t="n">
        <v>0</v>
      </c>
      <c r="O366" s="8" t="n">
        <v>0</v>
      </c>
      <c r="P366" s="8" t="n">
        <v>1</v>
      </c>
      <c r="R366" s="8" t="n">
        <v>1</v>
      </c>
      <c r="S366" s="8" t="n">
        <v>1</v>
      </c>
      <c r="T366" s="8" t="n">
        <v>1</v>
      </c>
      <c r="U366" s="8" t="n">
        <v>0</v>
      </c>
      <c r="V366" s="8" t="n">
        <v>0</v>
      </c>
      <c r="W366" s="8" t="n">
        <v>0</v>
      </c>
      <c r="X366" s="8" t="n">
        <v>1</v>
      </c>
      <c r="Z366" s="8" t="n">
        <v>1</v>
      </c>
      <c r="AA366" s="8" t="n">
        <v>1</v>
      </c>
      <c r="AB366" s="8" t="n">
        <v>1</v>
      </c>
      <c r="AC366" s="8" t="n">
        <v>0</v>
      </c>
      <c r="AD366" s="8" t="n">
        <v>0</v>
      </c>
      <c r="AE366" s="8" t="n">
        <v>0</v>
      </c>
      <c r="AF366" s="8" t="n">
        <v>1</v>
      </c>
      <c r="AH366" s="8" t="n">
        <v>1</v>
      </c>
      <c r="AI366" s="8" t="n">
        <v>1</v>
      </c>
      <c r="AJ366" s="8" t="n">
        <v>0</v>
      </c>
      <c r="AK366" s="8" t="n">
        <v>1</v>
      </c>
      <c r="AL366" s="8" t="n">
        <v>0</v>
      </c>
      <c r="AM366" s="8" t="n">
        <v>0</v>
      </c>
      <c r="AN366" s="8" t="n">
        <v>1</v>
      </c>
    </row>
    <row r="368">
      <c r="A368" s="1" t="inlineStr">
        <is>
          <t>aligned k×k matrices (INDEX/MATCH through the mapping; GT order)</t>
        </is>
      </c>
      <c r="B368" s="9" t="inlineStr">
        <is>
          <t>run 1 aligned</t>
        </is>
      </c>
      <c r="J368" s="9" t="inlineStr">
        <is>
          <t>run 2 aligned</t>
        </is>
      </c>
      <c r="R368" s="9" t="inlineStr">
        <is>
          <t>run 3 aligned</t>
        </is>
      </c>
      <c r="Z368" s="9" t="inlineStr">
        <is>
          <t>run 4 aligned</t>
        </is>
      </c>
      <c r="AH368" s="9" t="inlineStr">
        <is>
          <t>run 5 aligned</t>
        </is>
      </c>
      <c r="AP368" s="9" t="inlineStr">
        <is>
          <t>Step2 average of aligned runs (formula)</t>
        </is>
      </c>
      <c r="AW368" s="9" t="inlineStr">
        <is>
          <t>aligned ground truth (INDEX/MATCH)</t>
        </is>
      </c>
      <c r="BD368" s="9" t="inlineStr">
        <is>
          <t>aligned GT eig (pasted) | sorted</t>
        </is>
      </c>
    </row>
    <row r="369" ht="60" customHeight="1">
      <c r="B369" s="15" t="inlineStr">
        <is>
          <t>Bit</t>
        </is>
      </c>
      <c r="C369" s="15" t="inlineStr">
        <is>
          <t>Transmission</t>
        </is>
      </c>
      <c r="D369" s="15" t="inlineStr">
        <is>
          <t>Motor</t>
        </is>
      </c>
      <c r="E369" s="15" t="inlineStr">
        <is>
          <t>Electrical System</t>
        </is>
      </c>
      <c r="F369" s="15" t="inlineStr">
        <is>
          <t>Battery Holder</t>
        </is>
      </c>
      <c r="G369" s="15" t="inlineStr">
        <is>
          <t>Housing</t>
        </is>
      </c>
      <c r="J369" s="15" t="inlineStr">
        <is>
          <t>Bit</t>
        </is>
      </c>
      <c r="K369" s="15" t="inlineStr">
        <is>
          <t>Transmission</t>
        </is>
      </c>
      <c r="L369" s="15" t="inlineStr">
        <is>
          <t>Motor</t>
        </is>
      </c>
      <c r="M369" s="15" t="inlineStr">
        <is>
          <t>Electrical System</t>
        </is>
      </c>
      <c r="N369" s="15" t="inlineStr">
        <is>
          <t>Battery Holder</t>
        </is>
      </c>
      <c r="O369" s="15" t="inlineStr">
        <is>
          <t>Housing</t>
        </is>
      </c>
      <c r="R369" s="15" t="inlineStr">
        <is>
          <t>Bit</t>
        </is>
      </c>
      <c r="S369" s="15" t="inlineStr">
        <is>
          <t>Transmission</t>
        </is>
      </c>
      <c r="T369" s="15" t="inlineStr">
        <is>
          <t>Motor</t>
        </is>
      </c>
      <c r="U369" s="15" t="inlineStr">
        <is>
          <t>Electrical System</t>
        </is>
      </c>
      <c r="V369" s="15" t="inlineStr">
        <is>
          <t>Battery Holder</t>
        </is>
      </c>
      <c r="W369" s="15" t="inlineStr">
        <is>
          <t>Housing</t>
        </is>
      </c>
      <c r="Z369" s="15" t="inlineStr">
        <is>
          <t>Bit</t>
        </is>
      </c>
      <c r="AA369" s="15" t="inlineStr">
        <is>
          <t>Transmission</t>
        </is>
      </c>
      <c r="AB369" s="15" t="inlineStr">
        <is>
          <t>Motor</t>
        </is>
      </c>
      <c r="AC369" s="15" t="inlineStr">
        <is>
          <t>Electrical System</t>
        </is>
      </c>
      <c r="AD369" s="15" t="inlineStr">
        <is>
          <t>Battery Holder</t>
        </is>
      </c>
      <c r="AE369" s="15" t="inlineStr">
        <is>
          <t>Housing</t>
        </is>
      </c>
      <c r="AH369" s="15" t="inlineStr">
        <is>
          <t>Bit</t>
        </is>
      </c>
      <c r="AI369" s="15" t="inlineStr">
        <is>
          <t>Transmission</t>
        </is>
      </c>
      <c r="AJ369" s="15" t="inlineStr">
        <is>
          <t>Motor</t>
        </is>
      </c>
      <c r="AK369" s="15" t="inlineStr">
        <is>
          <t>Electrical System</t>
        </is>
      </c>
      <c r="AL369" s="15" t="inlineStr">
        <is>
          <t>Battery Holder</t>
        </is>
      </c>
      <c r="AM369" s="15" t="inlineStr">
        <is>
          <t>Housing</t>
        </is>
      </c>
    </row>
    <row r="370">
      <c r="A370" s="3" t="inlineStr">
        <is>
          <t>Bit</t>
        </is>
      </c>
      <c r="B370" s="8">
        <f>INDEX($B$360:$H$366,MATCH($AQ$360,$B$359:$H$359,0),MATCH($AQ$360,$B$359:$H$359,0))</f>
        <v/>
      </c>
      <c r="C370" s="8">
        <f>INDEX($B$360:$H$366,MATCH($AQ$360,$B$359:$H$359,0),MATCH($AQ$361,$B$359:$H$359,0))</f>
        <v/>
      </c>
      <c r="D370" s="8">
        <f>INDEX($B$360:$H$366,MATCH($AQ$360,$B$359:$H$359,0),MATCH($AQ$362,$B$359:$H$359,0))</f>
        <v/>
      </c>
      <c r="E370" s="8">
        <f>INDEX($B$360:$H$366,MATCH($AQ$360,$B$359:$H$359,0),MATCH($AQ$363,$B$359:$H$359,0))</f>
        <v/>
      </c>
      <c r="F370" s="8">
        <f>INDEX($B$360:$H$366,MATCH($AQ$360,$B$359:$H$359,0),MATCH($AQ$364,$B$359:$H$359,0))</f>
        <v/>
      </c>
      <c r="G370" s="8">
        <f>INDEX($B$360:$H$366,MATCH($AQ$360,$B$359:$H$359,0),MATCH($AQ$365,$B$359:$H$359,0))</f>
        <v/>
      </c>
      <c r="J370" s="8">
        <f>INDEX($J$360:$P$366,MATCH($AQ$360,$J$359:$P$359,0),MATCH($AQ$360,$J$359:$P$359,0))</f>
        <v/>
      </c>
      <c r="K370" s="8">
        <f>INDEX($J$360:$P$366,MATCH($AQ$360,$J$359:$P$359,0),MATCH($AQ$361,$J$359:$P$359,0))</f>
        <v/>
      </c>
      <c r="L370" s="8">
        <f>INDEX($J$360:$P$366,MATCH($AQ$360,$J$359:$P$359,0),MATCH($AQ$362,$J$359:$P$359,0))</f>
        <v/>
      </c>
      <c r="M370" s="8">
        <f>INDEX($J$360:$P$366,MATCH($AQ$360,$J$359:$P$359,0),MATCH($AQ$363,$J$359:$P$359,0))</f>
        <v/>
      </c>
      <c r="N370" s="8">
        <f>INDEX($J$360:$P$366,MATCH($AQ$360,$J$359:$P$359,0),MATCH($AQ$364,$J$359:$P$359,0))</f>
        <v/>
      </c>
      <c r="O370" s="8">
        <f>INDEX($J$360:$P$366,MATCH($AQ$360,$J$359:$P$359,0),MATCH($AQ$365,$J$359:$P$359,0))</f>
        <v/>
      </c>
      <c r="R370" s="8">
        <f>INDEX($R$360:$X$366,MATCH($AQ$360,$R$359:$X$359,0),MATCH($AQ$360,$R$359:$X$359,0))</f>
        <v/>
      </c>
      <c r="S370" s="8">
        <f>INDEX($R$360:$X$366,MATCH($AQ$360,$R$359:$X$359,0),MATCH($AQ$361,$R$359:$X$359,0))</f>
        <v/>
      </c>
      <c r="T370" s="8">
        <f>INDEX($R$360:$X$366,MATCH($AQ$360,$R$359:$X$359,0),MATCH($AQ$362,$R$359:$X$359,0))</f>
        <v/>
      </c>
      <c r="U370" s="8">
        <f>INDEX($R$360:$X$366,MATCH($AQ$360,$R$359:$X$359,0),MATCH($AQ$363,$R$359:$X$359,0))</f>
        <v/>
      </c>
      <c r="V370" s="8">
        <f>INDEX($R$360:$X$366,MATCH($AQ$360,$R$359:$X$359,0),MATCH($AQ$364,$R$359:$X$359,0))</f>
        <v/>
      </c>
      <c r="W370" s="8">
        <f>INDEX($R$360:$X$366,MATCH($AQ$360,$R$359:$X$359,0),MATCH($AQ$365,$R$359:$X$359,0))</f>
        <v/>
      </c>
      <c r="Z370" s="8">
        <f>INDEX($Z$360:$AF$366,MATCH($AQ$360,$Z$359:$AF$359,0),MATCH($AQ$360,$Z$359:$AF$359,0))</f>
        <v/>
      </c>
      <c r="AA370" s="8">
        <f>INDEX($Z$360:$AF$366,MATCH($AQ$360,$Z$359:$AF$359,0),MATCH($AQ$361,$Z$359:$AF$359,0))</f>
        <v/>
      </c>
      <c r="AB370" s="8">
        <f>INDEX($Z$360:$AF$366,MATCH($AQ$360,$Z$359:$AF$359,0),MATCH($AQ$362,$Z$359:$AF$359,0))</f>
        <v/>
      </c>
      <c r="AC370" s="8">
        <f>INDEX($Z$360:$AF$366,MATCH($AQ$360,$Z$359:$AF$359,0),MATCH($AQ$363,$Z$359:$AF$359,0))</f>
        <v/>
      </c>
      <c r="AD370" s="8">
        <f>INDEX($Z$360:$AF$366,MATCH($AQ$360,$Z$359:$AF$359,0),MATCH($AQ$364,$Z$359:$AF$359,0))</f>
        <v/>
      </c>
      <c r="AE370" s="8">
        <f>INDEX($Z$360:$AF$366,MATCH($AQ$360,$Z$359:$AF$359,0),MATCH($AQ$365,$Z$359:$AF$359,0))</f>
        <v/>
      </c>
      <c r="AH370" s="8">
        <f>INDEX($AH$360:$AN$366,MATCH($AQ$360,$AH$359:$AN$359,0),MATCH($AQ$360,$AH$359:$AN$359,0))</f>
        <v/>
      </c>
      <c r="AI370" s="8">
        <f>INDEX($AH$360:$AN$366,MATCH($AQ$360,$AH$359:$AN$359,0),MATCH($AQ$361,$AH$359:$AN$359,0))</f>
        <v/>
      </c>
      <c r="AJ370" s="8">
        <f>INDEX($AH$360:$AN$366,MATCH($AQ$360,$AH$359:$AN$359,0),MATCH($AQ$362,$AH$359:$AN$359,0))</f>
        <v/>
      </c>
      <c r="AK370" s="8">
        <f>INDEX($AH$360:$AN$366,MATCH($AQ$360,$AH$359:$AN$359,0),MATCH($AQ$363,$AH$359:$AN$359,0))</f>
        <v/>
      </c>
      <c r="AL370" s="8">
        <f>INDEX($AH$360:$AN$366,MATCH($AQ$360,$AH$359:$AN$359,0),MATCH($AQ$364,$AH$359:$AN$359,0))</f>
        <v/>
      </c>
      <c r="AM370" s="8">
        <f>INDEX($AH$360:$AN$366,MATCH($AQ$360,$AH$359:$AN$359,0),MATCH($AQ$365,$AH$359:$AN$359,0))</f>
        <v/>
      </c>
      <c r="AP370" s="8">
        <f>IF(($B$370&lt;&gt;2)+($J$370&lt;&gt;2)+($R$370&lt;&gt;2)+($Z$370&lt;&gt;2)+($AH$370&lt;&gt;2)=0,2,IF((($B$370&lt;&gt;2)*$B$370+($J$370&lt;&gt;2)*$J$370+($R$370&lt;&gt;2)*$R$370+($Z$370&lt;&gt;2)*$Z$370+($AH$370&lt;&gt;2)*$AH$370)/(($B$370&lt;&gt;2)+($J$370&lt;&gt;2)+($R$370&lt;&gt;2)+($Z$370&lt;&gt;2)+($AH$370&lt;&gt;2))&gt;=0.5,1,0))</f>
        <v/>
      </c>
      <c r="AQ370" s="8">
        <f>IF(($C$370&lt;&gt;2)+($K$370&lt;&gt;2)+($S$370&lt;&gt;2)+($AA$370&lt;&gt;2)+($AI$370&lt;&gt;2)=0,2,IF((($C$370&lt;&gt;2)*$C$370+($K$370&lt;&gt;2)*$K$370+($S$370&lt;&gt;2)*$S$370+($AA$370&lt;&gt;2)*$AA$370+($AI$370&lt;&gt;2)*$AI$370)/(($C$370&lt;&gt;2)+($K$370&lt;&gt;2)+($S$370&lt;&gt;2)+($AA$370&lt;&gt;2)+($AI$370&lt;&gt;2))&gt;=0.5,1,0))</f>
        <v/>
      </c>
      <c r="AR370" s="8">
        <f>IF(($D$370&lt;&gt;2)+($L$370&lt;&gt;2)+($T$370&lt;&gt;2)+($AB$370&lt;&gt;2)+($AJ$370&lt;&gt;2)=0,2,IF((($D$370&lt;&gt;2)*$D$370+($L$370&lt;&gt;2)*$L$370+($T$370&lt;&gt;2)*$T$370+($AB$370&lt;&gt;2)*$AB$370+($AJ$370&lt;&gt;2)*$AJ$370)/(($D$370&lt;&gt;2)+($L$370&lt;&gt;2)+($T$370&lt;&gt;2)+($AB$370&lt;&gt;2)+($AJ$370&lt;&gt;2))&gt;=0.5,1,0))</f>
        <v/>
      </c>
      <c r="AS370" s="8">
        <f>IF(($E$370&lt;&gt;2)+($M$370&lt;&gt;2)+($U$370&lt;&gt;2)+($AC$370&lt;&gt;2)+($AK$370&lt;&gt;2)=0,2,IF((($E$370&lt;&gt;2)*$E$370+($M$370&lt;&gt;2)*$M$370+($U$370&lt;&gt;2)*$U$370+($AC$370&lt;&gt;2)*$AC$370+($AK$370&lt;&gt;2)*$AK$370)/(($E$370&lt;&gt;2)+($M$370&lt;&gt;2)+($U$370&lt;&gt;2)+($AC$370&lt;&gt;2)+($AK$370&lt;&gt;2))&gt;=0.5,1,0))</f>
        <v/>
      </c>
      <c r="AT370" s="8">
        <f>IF(($F$370&lt;&gt;2)+($N$370&lt;&gt;2)+($V$370&lt;&gt;2)+($AD$370&lt;&gt;2)+($AL$370&lt;&gt;2)=0,2,IF((($F$370&lt;&gt;2)*$F$370+($N$370&lt;&gt;2)*$N$370+($V$370&lt;&gt;2)*$V$370+($AD$370&lt;&gt;2)*$AD$370+($AL$370&lt;&gt;2)*$AL$370)/(($F$370&lt;&gt;2)+($N$370&lt;&gt;2)+($V$370&lt;&gt;2)+($AD$370&lt;&gt;2)+($AL$370&lt;&gt;2))&gt;=0.5,1,0))</f>
        <v/>
      </c>
      <c r="AU370" s="8">
        <f>IF(($G$370&lt;&gt;2)+($O$370&lt;&gt;2)+($W$370&lt;&gt;2)+($AE$370&lt;&gt;2)+($AM$370&lt;&gt;2)=0,2,IF((($G$370&lt;&gt;2)*$G$370+($O$370&lt;&gt;2)*$O$370+($W$370&lt;&gt;2)*$W$370+($AE$370&lt;&gt;2)*$AE$370+($AM$370&lt;&gt;2)*$AM$370)/(($G$370&lt;&gt;2)+($O$370&lt;&gt;2)+($W$370&lt;&gt;2)+($AE$370&lt;&gt;2)+($AM$370&lt;&gt;2))&gt;=0.5,1,0))</f>
        <v/>
      </c>
      <c r="AW370" s="16">
        <f>INDEX('Ground truth'!$B$14:$H$20,MATCH($AP$360,'Ground truth'!$A$14:$A$20,0),MATCH($AP$360,'Ground truth'!$B$13:$H$13,0))</f>
        <v/>
      </c>
      <c r="AX370" s="16">
        <f>INDEX('Ground truth'!$B$14:$H$20,MATCH($AP$360,'Ground truth'!$A$14:$A$20,0),MATCH($AP$361,'Ground truth'!$B$13:$H$13,0))</f>
        <v/>
      </c>
      <c r="AY370" s="16">
        <f>INDEX('Ground truth'!$B$14:$H$20,MATCH($AP$360,'Ground truth'!$A$14:$A$20,0),MATCH($AP$362,'Ground truth'!$B$13:$H$13,0))</f>
        <v/>
      </c>
      <c r="AZ370" s="16">
        <f>INDEX('Ground truth'!$B$14:$H$20,MATCH($AP$360,'Ground truth'!$A$14:$A$20,0),MATCH($AP$363,'Ground truth'!$B$13:$H$13,0))</f>
        <v/>
      </c>
      <c r="BA370" s="16">
        <f>INDEX('Ground truth'!$B$14:$H$20,MATCH($AP$360,'Ground truth'!$A$14:$A$20,0),MATCH($AP$364,'Ground truth'!$B$13:$H$13,0))</f>
        <v/>
      </c>
      <c r="BB370" s="16">
        <f>INDEX('Ground truth'!$B$14:$H$20,MATCH($AP$360,'Ground truth'!$A$14:$A$20,0),MATCH($AP$365,'Ground truth'!$B$13:$H$13,0))</f>
        <v/>
      </c>
      <c r="BD370" s="19" t="n">
        <v>3.980936588101825</v>
      </c>
      <c r="BE370" s="19">
        <f>LARGE($BD$370:$BD$375,1)</f>
        <v/>
      </c>
    </row>
    <row r="371">
      <c r="A371" s="3" t="inlineStr">
        <is>
          <t>Transmission</t>
        </is>
      </c>
      <c r="B371" s="8">
        <f>INDEX($B$360:$H$366,MATCH($AQ$361,$B$359:$H$359,0),MATCH($AQ$360,$B$359:$H$359,0))</f>
        <v/>
      </c>
      <c r="C371" s="8">
        <f>INDEX($B$360:$H$366,MATCH($AQ$361,$B$359:$H$359,0),MATCH($AQ$361,$B$359:$H$359,0))</f>
        <v/>
      </c>
      <c r="D371" s="8">
        <f>INDEX($B$360:$H$366,MATCH($AQ$361,$B$359:$H$359,0),MATCH($AQ$362,$B$359:$H$359,0))</f>
        <v/>
      </c>
      <c r="E371" s="8">
        <f>INDEX($B$360:$H$366,MATCH($AQ$361,$B$359:$H$359,0),MATCH($AQ$363,$B$359:$H$359,0))</f>
        <v/>
      </c>
      <c r="F371" s="8">
        <f>INDEX($B$360:$H$366,MATCH($AQ$361,$B$359:$H$359,0),MATCH($AQ$364,$B$359:$H$359,0))</f>
        <v/>
      </c>
      <c r="G371" s="8">
        <f>INDEX($B$360:$H$366,MATCH($AQ$361,$B$359:$H$359,0),MATCH($AQ$365,$B$359:$H$359,0))</f>
        <v/>
      </c>
      <c r="J371" s="8">
        <f>INDEX($J$360:$P$366,MATCH($AQ$361,$J$359:$P$359,0),MATCH($AQ$360,$J$359:$P$359,0))</f>
        <v/>
      </c>
      <c r="K371" s="8">
        <f>INDEX($J$360:$P$366,MATCH($AQ$361,$J$359:$P$359,0),MATCH($AQ$361,$J$359:$P$359,0))</f>
        <v/>
      </c>
      <c r="L371" s="8">
        <f>INDEX($J$360:$P$366,MATCH($AQ$361,$J$359:$P$359,0),MATCH($AQ$362,$J$359:$P$359,0))</f>
        <v/>
      </c>
      <c r="M371" s="8">
        <f>INDEX($J$360:$P$366,MATCH($AQ$361,$J$359:$P$359,0),MATCH($AQ$363,$J$359:$P$359,0))</f>
        <v/>
      </c>
      <c r="N371" s="8">
        <f>INDEX($J$360:$P$366,MATCH($AQ$361,$J$359:$P$359,0),MATCH($AQ$364,$J$359:$P$359,0))</f>
        <v/>
      </c>
      <c r="O371" s="8">
        <f>INDEX($J$360:$P$366,MATCH($AQ$361,$J$359:$P$359,0),MATCH($AQ$365,$J$359:$P$359,0))</f>
        <v/>
      </c>
      <c r="R371" s="8">
        <f>INDEX($R$360:$X$366,MATCH($AQ$361,$R$359:$X$359,0),MATCH($AQ$360,$R$359:$X$359,0))</f>
        <v/>
      </c>
      <c r="S371" s="8">
        <f>INDEX($R$360:$X$366,MATCH($AQ$361,$R$359:$X$359,0),MATCH($AQ$361,$R$359:$X$359,0))</f>
        <v/>
      </c>
      <c r="T371" s="8">
        <f>INDEX($R$360:$X$366,MATCH($AQ$361,$R$359:$X$359,0),MATCH($AQ$362,$R$359:$X$359,0))</f>
        <v/>
      </c>
      <c r="U371" s="8">
        <f>INDEX($R$360:$X$366,MATCH($AQ$361,$R$359:$X$359,0),MATCH($AQ$363,$R$359:$X$359,0))</f>
        <v/>
      </c>
      <c r="V371" s="8">
        <f>INDEX($R$360:$X$366,MATCH($AQ$361,$R$359:$X$359,0),MATCH($AQ$364,$R$359:$X$359,0))</f>
        <v/>
      </c>
      <c r="W371" s="8">
        <f>INDEX($R$360:$X$366,MATCH($AQ$361,$R$359:$X$359,0),MATCH($AQ$365,$R$359:$X$359,0))</f>
        <v/>
      </c>
      <c r="Z371" s="8">
        <f>INDEX($Z$360:$AF$366,MATCH($AQ$361,$Z$359:$AF$359,0),MATCH($AQ$360,$Z$359:$AF$359,0))</f>
        <v/>
      </c>
      <c r="AA371" s="8">
        <f>INDEX($Z$360:$AF$366,MATCH($AQ$361,$Z$359:$AF$359,0),MATCH($AQ$361,$Z$359:$AF$359,0))</f>
        <v/>
      </c>
      <c r="AB371" s="8">
        <f>INDEX($Z$360:$AF$366,MATCH($AQ$361,$Z$359:$AF$359,0),MATCH($AQ$362,$Z$359:$AF$359,0))</f>
        <v/>
      </c>
      <c r="AC371" s="8">
        <f>INDEX($Z$360:$AF$366,MATCH($AQ$361,$Z$359:$AF$359,0),MATCH($AQ$363,$Z$359:$AF$359,0))</f>
        <v/>
      </c>
      <c r="AD371" s="8">
        <f>INDEX($Z$360:$AF$366,MATCH($AQ$361,$Z$359:$AF$359,0),MATCH($AQ$364,$Z$359:$AF$359,0))</f>
        <v/>
      </c>
      <c r="AE371" s="8">
        <f>INDEX($Z$360:$AF$366,MATCH($AQ$361,$Z$359:$AF$359,0),MATCH($AQ$365,$Z$359:$AF$359,0))</f>
        <v/>
      </c>
      <c r="AH371" s="8">
        <f>INDEX($AH$360:$AN$366,MATCH($AQ$361,$AH$359:$AN$359,0),MATCH($AQ$360,$AH$359:$AN$359,0))</f>
        <v/>
      </c>
      <c r="AI371" s="8">
        <f>INDEX($AH$360:$AN$366,MATCH($AQ$361,$AH$359:$AN$359,0),MATCH($AQ$361,$AH$359:$AN$359,0))</f>
        <v/>
      </c>
      <c r="AJ371" s="8">
        <f>INDEX($AH$360:$AN$366,MATCH($AQ$361,$AH$359:$AN$359,0),MATCH($AQ$362,$AH$359:$AN$359,0))</f>
        <v/>
      </c>
      <c r="AK371" s="8">
        <f>INDEX($AH$360:$AN$366,MATCH($AQ$361,$AH$359:$AN$359,0),MATCH($AQ$363,$AH$359:$AN$359,0))</f>
        <v/>
      </c>
      <c r="AL371" s="8">
        <f>INDEX($AH$360:$AN$366,MATCH($AQ$361,$AH$359:$AN$359,0),MATCH($AQ$364,$AH$359:$AN$359,0))</f>
        <v/>
      </c>
      <c r="AM371" s="8">
        <f>INDEX($AH$360:$AN$366,MATCH($AQ$361,$AH$359:$AN$359,0),MATCH($AQ$365,$AH$359:$AN$359,0))</f>
        <v/>
      </c>
      <c r="AP371" s="8">
        <f>IF(($B$371&lt;&gt;2)+($J$371&lt;&gt;2)+($R$371&lt;&gt;2)+($Z$371&lt;&gt;2)+($AH$371&lt;&gt;2)=0,2,IF((($B$371&lt;&gt;2)*$B$371+($J$371&lt;&gt;2)*$J$371+($R$371&lt;&gt;2)*$R$371+($Z$371&lt;&gt;2)*$Z$371+($AH$371&lt;&gt;2)*$AH$371)/(($B$371&lt;&gt;2)+($J$371&lt;&gt;2)+($R$371&lt;&gt;2)+($Z$371&lt;&gt;2)+($AH$371&lt;&gt;2))&gt;=0.5,1,0))</f>
        <v/>
      </c>
      <c r="AQ371" s="8">
        <f>IF(($C$371&lt;&gt;2)+($K$371&lt;&gt;2)+($S$371&lt;&gt;2)+($AA$371&lt;&gt;2)+($AI$371&lt;&gt;2)=0,2,IF((($C$371&lt;&gt;2)*$C$371+($K$371&lt;&gt;2)*$K$371+($S$371&lt;&gt;2)*$S$371+($AA$371&lt;&gt;2)*$AA$371+($AI$371&lt;&gt;2)*$AI$371)/(($C$371&lt;&gt;2)+($K$371&lt;&gt;2)+($S$371&lt;&gt;2)+($AA$371&lt;&gt;2)+($AI$371&lt;&gt;2))&gt;=0.5,1,0))</f>
        <v/>
      </c>
      <c r="AR371" s="8">
        <f>IF(($D$371&lt;&gt;2)+($L$371&lt;&gt;2)+($T$371&lt;&gt;2)+($AB$371&lt;&gt;2)+($AJ$371&lt;&gt;2)=0,2,IF((($D$371&lt;&gt;2)*$D$371+($L$371&lt;&gt;2)*$L$371+($T$371&lt;&gt;2)*$T$371+($AB$371&lt;&gt;2)*$AB$371+($AJ$371&lt;&gt;2)*$AJ$371)/(($D$371&lt;&gt;2)+($L$371&lt;&gt;2)+($T$371&lt;&gt;2)+($AB$371&lt;&gt;2)+($AJ$371&lt;&gt;2))&gt;=0.5,1,0))</f>
        <v/>
      </c>
      <c r="AS371" s="8">
        <f>IF(($E$371&lt;&gt;2)+($M$371&lt;&gt;2)+($U$371&lt;&gt;2)+($AC$371&lt;&gt;2)+($AK$371&lt;&gt;2)=0,2,IF((($E$371&lt;&gt;2)*$E$371+($M$371&lt;&gt;2)*$M$371+($U$371&lt;&gt;2)*$U$371+($AC$371&lt;&gt;2)*$AC$371+($AK$371&lt;&gt;2)*$AK$371)/(($E$371&lt;&gt;2)+($M$371&lt;&gt;2)+($U$371&lt;&gt;2)+($AC$371&lt;&gt;2)+($AK$371&lt;&gt;2))&gt;=0.5,1,0))</f>
        <v/>
      </c>
      <c r="AT371" s="8">
        <f>IF(($F$371&lt;&gt;2)+($N$371&lt;&gt;2)+($V$371&lt;&gt;2)+($AD$371&lt;&gt;2)+($AL$371&lt;&gt;2)=0,2,IF((($F$371&lt;&gt;2)*$F$371+($N$371&lt;&gt;2)*$N$371+($V$371&lt;&gt;2)*$V$371+($AD$371&lt;&gt;2)*$AD$371+($AL$371&lt;&gt;2)*$AL$371)/(($F$371&lt;&gt;2)+($N$371&lt;&gt;2)+($V$371&lt;&gt;2)+($AD$371&lt;&gt;2)+($AL$371&lt;&gt;2))&gt;=0.5,1,0))</f>
        <v/>
      </c>
      <c r="AU371" s="8">
        <f>IF(($G$371&lt;&gt;2)+($O$371&lt;&gt;2)+($W$371&lt;&gt;2)+($AE$371&lt;&gt;2)+($AM$371&lt;&gt;2)=0,2,IF((($G$371&lt;&gt;2)*$G$371+($O$371&lt;&gt;2)*$O$371+($W$371&lt;&gt;2)*$W$371+($AE$371&lt;&gt;2)*$AE$371+($AM$371&lt;&gt;2)*$AM$371)/(($G$371&lt;&gt;2)+($O$371&lt;&gt;2)+($W$371&lt;&gt;2)+($AE$371&lt;&gt;2)+($AM$371&lt;&gt;2))&gt;=0.5,1,0))</f>
        <v/>
      </c>
      <c r="AW371" s="16">
        <f>INDEX('Ground truth'!$B$14:$H$20,MATCH($AP$361,'Ground truth'!$A$14:$A$20,0),MATCH($AP$360,'Ground truth'!$B$13:$H$13,0))</f>
        <v/>
      </c>
      <c r="AX371" s="16">
        <f>INDEX('Ground truth'!$B$14:$H$20,MATCH($AP$361,'Ground truth'!$A$14:$A$20,0),MATCH($AP$361,'Ground truth'!$B$13:$H$13,0))</f>
        <v/>
      </c>
      <c r="AY371" s="16">
        <f>INDEX('Ground truth'!$B$14:$H$20,MATCH($AP$361,'Ground truth'!$A$14:$A$20,0),MATCH($AP$362,'Ground truth'!$B$13:$H$13,0))</f>
        <v/>
      </c>
      <c r="AZ371" s="16">
        <f>INDEX('Ground truth'!$B$14:$H$20,MATCH($AP$361,'Ground truth'!$A$14:$A$20,0),MATCH($AP$363,'Ground truth'!$B$13:$H$13,0))</f>
        <v/>
      </c>
      <c r="BA371" s="16">
        <f>INDEX('Ground truth'!$B$14:$H$20,MATCH($AP$361,'Ground truth'!$A$14:$A$20,0),MATCH($AP$364,'Ground truth'!$B$13:$H$13,0))</f>
        <v/>
      </c>
      <c r="BB371" s="16">
        <f>INDEX('Ground truth'!$B$14:$H$20,MATCH($AP$361,'Ground truth'!$A$14:$A$20,0),MATCH($AP$365,'Ground truth'!$B$13:$H$13,0))</f>
        <v/>
      </c>
      <c r="BD371" s="19" t="n">
        <v>2.041954751952713</v>
      </c>
      <c r="BE371" s="19">
        <f>LARGE($BD$370:$BD$375,2)</f>
        <v/>
      </c>
    </row>
    <row r="372">
      <c r="A372" s="3" t="inlineStr">
        <is>
          <t>Motor</t>
        </is>
      </c>
      <c r="B372" s="8">
        <f>INDEX($B$360:$H$366,MATCH($AQ$362,$B$359:$H$359,0),MATCH($AQ$360,$B$359:$H$359,0))</f>
        <v/>
      </c>
      <c r="C372" s="8">
        <f>INDEX($B$360:$H$366,MATCH($AQ$362,$B$359:$H$359,0),MATCH($AQ$361,$B$359:$H$359,0))</f>
        <v/>
      </c>
      <c r="D372" s="8">
        <f>INDEX($B$360:$H$366,MATCH($AQ$362,$B$359:$H$359,0),MATCH($AQ$362,$B$359:$H$359,0))</f>
        <v/>
      </c>
      <c r="E372" s="8">
        <f>INDEX($B$360:$H$366,MATCH($AQ$362,$B$359:$H$359,0),MATCH($AQ$363,$B$359:$H$359,0))</f>
        <v/>
      </c>
      <c r="F372" s="8">
        <f>INDEX($B$360:$H$366,MATCH($AQ$362,$B$359:$H$359,0),MATCH($AQ$364,$B$359:$H$359,0))</f>
        <v/>
      </c>
      <c r="G372" s="8">
        <f>INDEX($B$360:$H$366,MATCH($AQ$362,$B$359:$H$359,0),MATCH($AQ$365,$B$359:$H$359,0))</f>
        <v/>
      </c>
      <c r="J372" s="8">
        <f>INDEX($J$360:$P$366,MATCH($AQ$362,$J$359:$P$359,0),MATCH($AQ$360,$J$359:$P$359,0))</f>
        <v/>
      </c>
      <c r="K372" s="8">
        <f>INDEX($J$360:$P$366,MATCH($AQ$362,$J$359:$P$359,0),MATCH($AQ$361,$J$359:$P$359,0))</f>
        <v/>
      </c>
      <c r="L372" s="8">
        <f>INDEX($J$360:$P$366,MATCH($AQ$362,$J$359:$P$359,0),MATCH($AQ$362,$J$359:$P$359,0))</f>
        <v/>
      </c>
      <c r="M372" s="8">
        <f>INDEX($J$360:$P$366,MATCH($AQ$362,$J$359:$P$359,0),MATCH($AQ$363,$J$359:$P$359,0))</f>
        <v/>
      </c>
      <c r="N372" s="8">
        <f>INDEX($J$360:$P$366,MATCH($AQ$362,$J$359:$P$359,0),MATCH($AQ$364,$J$359:$P$359,0))</f>
        <v/>
      </c>
      <c r="O372" s="8">
        <f>INDEX($J$360:$P$366,MATCH($AQ$362,$J$359:$P$359,0),MATCH($AQ$365,$J$359:$P$359,0))</f>
        <v/>
      </c>
      <c r="R372" s="8">
        <f>INDEX($R$360:$X$366,MATCH($AQ$362,$R$359:$X$359,0),MATCH($AQ$360,$R$359:$X$359,0))</f>
        <v/>
      </c>
      <c r="S372" s="8">
        <f>INDEX($R$360:$X$366,MATCH($AQ$362,$R$359:$X$359,0),MATCH($AQ$361,$R$359:$X$359,0))</f>
        <v/>
      </c>
      <c r="T372" s="8">
        <f>INDEX($R$360:$X$366,MATCH($AQ$362,$R$359:$X$359,0),MATCH($AQ$362,$R$359:$X$359,0))</f>
        <v/>
      </c>
      <c r="U372" s="8">
        <f>INDEX($R$360:$X$366,MATCH($AQ$362,$R$359:$X$359,0),MATCH($AQ$363,$R$359:$X$359,0))</f>
        <v/>
      </c>
      <c r="V372" s="8">
        <f>INDEX($R$360:$X$366,MATCH($AQ$362,$R$359:$X$359,0),MATCH($AQ$364,$R$359:$X$359,0))</f>
        <v/>
      </c>
      <c r="W372" s="8">
        <f>INDEX($R$360:$X$366,MATCH($AQ$362,$R$359:$X$359,0),MATCH($AQ$365,$R$359:$X$359,0))</f>
        <v/>
      </c>
      <c r="Z372" s="8">
        <f>INDEX($Z$360:$AF$366,MATCH($AQ$362,$Z$359:$AF$359,0),MATCH($AQ$360,$Z$359:$AF$359,0))</f>
        <v/>
      </c>
      <c r="AA372" s="8">
        <f>INDEX($Z$360:$AF$366,MATCH($AQ$362,$Z$359:$AF$359,0),MATCH($AQ$361,$Z$359:$AF$359,0))</f>
        <v/>
      </c>
      <c r="AB372" s="8">
        <f>INDEX($Z$360:$AF$366,MATCH($AQ$362,$Z$359:$AF$359,0),MATCH($AQ$362,$Z$359:$AF$359,0))</f>
        <v/>
      </c>
      <c r="AC372" s="8">
        <f>INDEX($Z$360:$AF$366,MATCH($AQ$362,$Z$359:$AF$359,0),MATCH($AQ$363,$Z$359:$AF$359,0))</f>
        <v/>
      </c>
      <c r="AD372" s="8">
        <f>INDEX($Z$360:$AF$366,MATCH($AQ$362,$Z$359:$AF$359,0),MATCH($AQ$364,$Z$359:$AF$359,0))</f>
        <v/>
      </c>
      <c r="AE372" s="8">
        <f>INDEX($Z$360:$AF$366,MATCH($AQ$362,$Z$359:$AF$359,0),MATCH($AQ$365,$Z$359:$AF$359,0))</f>
        <v/>
      </c>
      <c r="AH372" s="8">
        <f>INDEX($AH$360:$AN$366,MATCH($AQ$362,$AH$359:$AN$359,0),MATCH($AQ$360,$AH$359:$AN$359,0))</f>
        <v/>
      </c>
      <c r="AI372" s="8">
        <f>INDEX($AH$360:$AN$366,MATCH($AQ$362,$AH$359:$AN$359,0),MATCH($AQ$361,$AH$359:$AN$359,0))</f>
        <v/>
      </c>
      <c r="AJ372" s="8">
        <f>INDEX($AH$360:$AN$366,MATCH($AQ$362,$AH$359:$AN$359,0),MATCH($AQ$362,$AH$359:$AN$359,0))</f>
        <v/>
      </c>
      <c r="AK372" s="8">
        <f>INDEX($AH$360:$AN$366,MATCH($AQ$362,$AH$359:$AN$359,0),MATCH($AQ$363,$AH$359:$AN$359,0))</f>
        <v/>
      </c>
      <c r="AL372" s="8">
        <f>INDEX($AH$360:$AN$366,MATCH($AQ$362,$AH$359:$AN$359,0),MATCH($AQ$364,$AH$359:$AN$359,0))</f>
        <v/>
      </c>
      <c r="AM372" s="8">
        <f>INDEX($AH$360:$AN$366,MATCH($AQ$362,$AH$359:$AN$359,0),MATCH($AQ$365,$AH$359:$AN$359,0))</f>
        <v/>
      </c>
      <c r="AP372" s="8">
        <f>IF(($B$372&lt;&gt;2)+($J$372&lt;&gt;2)+($R$372&lt;&gt;2)+($Z$372&lt;&gt;2)+($AH$372&lt;&gt;2)=0,2,IF((($B$372&lt;&gt;2)*$B$372+($J$372&lt;&gt;2)*$J$372+($R$372&lt;&gt;2)*$R$372+($Z$372&lt;&gt;2)*$Z$372+($AH$372&lt;&gt;2)*$AH$372)/(($B$372&lt;&gt;2)+($J$372&lt;&gt;2)+($R$372&lt;&gt;2)+($Z$372&lt;&gt;2)+($AH$372&lt;&gt;2))&gt;=0.5,1,0))</f>
        <v/>
      </c>
      <c r="AQ372" s="8">
        <f>IF(($C$372&lt;&gt;2)+($K$372&lt;&gt;2)+($S$372&lt;&gt;2)+($AA$372&lt;&gt;2)+($AI$372&lt;&gt;2)=0,2,IF((($C$372&lt;&gt;2)*$C$372+($K$372&lt;&gt;2)*$K$372+($S$372&lt;&gt;2)*$S$372+($AA$372&lt;&gt;2)*$AA$372+($AI$372&lt;&gt;2)*$AI$372)/(($C$372&lt;&gt;2)+($K$372&lt;&gt;2)+($S$372&lt;&gt;2)+($AA$372&lt;&gt;2)+($AI$372&lt;&gt;2))&gt;=0.5,1,0))</f>
        <v/>
      </c>
      <c r="AR372" s="8">
        <f>IF(($D$372&lt;&gt;2)+($L$372&lt;&gt;2)+($T$372&lt;&gt;2)+($AB$372&lt;&gt;2)+($AJ$372&lt;&gt;2)=0,2,IF((($D$372&lt;&gt;2)*$D$372+($L$372&lt;&gt;2)*$L$372+($T$372&lt;&gt;2)*$T$372+($AB$372&lt;&gt;2)*$AB$372+($AJ$372&lt;&gt;2)*$AJ$372)/(($D$372&lt;&gt;2)+($L$372&lt;&gt;2)+($T$372&lt;&gt;2)+($AB$372&lt;&gt;2)+($AJ$372&lt;&gt;2))&gt;=0.5,1,0))</f>
        <v/>
      </c>
      <c r="AS372" s="8">
        <f>IF(($E$372&lt;&gt;2)+($M$372&lt;&gt;2)+($U$372&lt;&gt;2)+($AC$372&lt;&gt;2)+($AK$372&lt;&gt;2)=0,2,IF((($E$372&lt;&gt;2)*$E$372+($M$372&lt;&gt;2)*$M$372+($U$372&lt;&gt;2)*$U$372+($AC$372&lt;&gt;2)*$AC$372+($AK$372&lt;&gt;2)*$AK$372)/(($E$372&lt;&gt;2)+($M$372&lt;&gt;2)+($U$372&lt;&gt;2)+($AC$372&lt;&gt;2)+($AK$372&lt;&gt;2))&gt;=0.5,1,0))</f>
        <v/>
      </c>
      <c r="AT372" s="8">
        <f>IF(($F$372&lt;&gt;2)+($N$372&lt;&gt;2)+($V$372&lt;&gt;2)+($AD$372&lt;&gt;2)+($AL$372&lt;&gt;2)=0,2,IF((($F$372&lt;&gt;2)*$F$372+($N$372&lt;&gt;2)*$N$372+($V$372&lt;&gt;2)*$V$372+($AD$372&lt;&gt;2)*$AD$372+($AL$372&lt;&gt;2)*$AL$372)/(($F$372&lt;&gt;2)+($N$372&lt;&gt;2)+($V$372&lt;&gt;2)+($AD$372&lt;&gt;2)+($AL$372&lt;&gt;2))&gt;=0.5,1,0))</f>
        <v/>
      </c>
      <c r="AU372" s="8">
        <f>IF(($G$372&lt;&gt;2)+($O$372&lt;&gt;2)+($W$372&lt;&gt;2)+($AE$372&lt;&gt;2)+($AM$372&lt;&gt;2)=0,2,IF((($G$372&lt;&gt;2)*$G$372+($O$372&lt;&gt;2)*$O$372+($W$372&lt;&gt;2)*$W$372+($AE$372&lt;&gt;2)*$AE$372+($AM$372&lt;&gt;2)*$AM$372)/(($G$372&lt;&gt;2)+($O$372&lt;&gt;2)+($W$372&lt;&gt;2)+($AE$372&lt;&gt;2)+($AM$372&lt;&gt;2))&gt;=0.5,1,0))</f>
        <v/>
      </c>
      <c r="AW372" s="16">
        <f>INDEX('Ground truth'!$B$14:$H$20,MATCH($AP$362,'Ground truth'!$A$14:$A$20,0),MATCH($AP$360,'Ground truth'!$B$13:$H$13,0))</f>
        <v/>
      </c>
      <c r="AX372" s="16">
        <f>INDEX('Ground truth'!$B$14:$H$20,MATCH($AP$362,'Ground truth'!$A$14:$A$20,0),MATCH($AP$361,'Ground truth'!$B$13:$H$13,0))</f>
        <v/>
      </c>
      <c r="AY372" s="16">
        <f>INDEX('Ground truth'!$B$14:$H$20,MATCH($AP$362,'Ground truth'!$A$14:$A$20,0),MATCH($AP$362,'Ground truth'!$B$13:$H$13,0))</f>
        <v/>
      </c>
      <c r="AZ372" s="16">
        <f>INDEX('Ground truth'!$B$14:$H$20,MATCH($AP$362,'Ground truth'!$A$14:$A$20,0),MATCH($AP$363,'Ground truth'!$B$13:$H$13,0))</f>
        <v/>
      </c>
      <c r="BA372" s="16">
        <f>INDEX('Ground truth'!$B$14:$H$20,MATCH($AP$362,'Ground truth'!$A$14:$A$20,0),MATCH($AP$364,'Ground truth'!$B$13:$H$13,0))</f>
        <v/>
      </c>
      <c r="BB372" s="16">
        <f>INDEX('Ground truth'!$B$14:$H$20,MATCH($AP$362,'Ground truth'!$A$14:$A$20,0),MATCH($AP$365,'Ground truth'!$B$13:$H$13,0))</f>
        <v/>
      </c>
      <c r="BD372" s="19" t="n">
        <v>0.9999999999999996</v>
      </c>
      <c r="BE372" s="19">
        <f>LARGE($BD$370:$BD$375,3)</f>
        <v/>
      </c>
    </row>
    <row r="373">
      <c r="A373" s="3" t="inlineStr">
        <is>
          <t>Electrical System</t>
        </is>
      </c>
      <c r="B373" s="8">
        <f>INDEX($B$360:$H$366,MATCH($AQ$363,$B$359:$H$359,0),MATCH($AQ$360,$B$359:$H$359,0))</f>
        <v/>
      </c>
      <c r="C373" s="8">
        <f>INDEX($B$360:$H$366,MATCH($AQ$363,$B$359:$H$359,0),MATCH($AQ$361,$B$359:$H$359,0))</f>
        <v/>
      </c>
      <c r="D373" s="8">
        <f>INDEX($B$360:$H$366,MATCH($AQ$363,$B$359:$H$359,0),MATCH($AQ$362,$B$359:$H$359,0))</f>
        <v/>
      </c>
      <c r="E373" s="8">
        <f>INDEX($B$360:$H$366,MATCH($AQ$363,$B$359:$H$359,0),MATCH($AQ$363,$B$359:$H$359,0))</f>
        <v/>
      </c>
      <c r="F373" s="8">
        <f>INDEX($B$360:$H$366,MATCH($AQ$363,$B$359:$H$359,0),MATCH($AQ$364,$B$359:$H$359,0))</f>
        <v/>
      </c>
      <c r="G373" s="8">
        <f>INDEX($B$360:$H$366,MATCH($AQ$363,$B$359:$H$359,0),MATCH($AQ$365,$B$359:$H$359,0))</f>
        <v/>
      </c>
      <c r="J373" s="8">
        <f>INDEX($J$360:$P$366,MATCH($AQ$363,$J$359:$P$359,0),MATCH($AQ$360,$J$359:$P$359,0))</f>
        <v/>
      </c>
      <c r="K373" s="8">
        <f>INDEX($J$360:$P$366,MATCH($AQ$363,$J$359:$P$359,0),MATCH($AQ$361,$J$359:$P$359,0))</f>
        <v/>
      </c>
      <c r="L373" s="8">
        <f>INDEX($J$360:$P$366,MATCH($AQ$363,$J$359:$P$359,0),MATCH($AQ$362,$J$359:$P$359,0))</f>
        <v/>
      </c>
      <c r="M373" s="8">
        <f>INDEX($J$360:$P$366,MATCH($AQ$363,$J$359:$P$359,0),MATCH($AQ$363,$J$359:$P$359,0))</f>
        <v/>
      </c>
      <c r="N373" s="8">
        <f>INDEX($J$360:$P$366,MATCH($AQ$363,$J$359:$P$359,0),MATCH($AQ$364,$J$359:$P$359,0))</f>
        <v/>
      </c>
      <c r="O373" s="8">
        <f>INDEX($J$360:$P$366,MATCH($AQ$363,$J$359:$P$359,0),MATCH($AQ$365,$J$359:$P$359,0))</f>
        <v/>
      </c>
      <c r="R373" s="8">
        <f>INDEX($R$360:$X$366,MATCH($AQ$363,$R$359:$X$359,0),MATCH($AQ$360,$R$359:$X$359,0))</f>
        <v/>
      </c>
      <c r="S373" s="8">
        <f>INDEX($R$360:$X$366,MATCH($AQ$363,$R$359:$X$359,0),MATCH($AQ$361,$R$359:$X$359,0))</f>
        <v/>
      </c>
      <c r="T373" s="8">
        <f>INDEX($R$360:$X$366,MATCH($AQ$363,$R$359:$X$359,0),MATCH($AQ$362,$R$359:$X$359,0))</f>
        <v/>
      </c>
      <c r="U373" s="8">
        <f>INDEX($R$360:$X$366,MATCH($AQ$363,$R$359:$X$359,0),MATCH($AQ$363,$R$359:$X$359,0))</f>
        <v/>
      </c>
      <c r="V373" s="8">
        <f>INDEX($R$360:$X$366,MATCH($AQ$363,$R$359:$X$359,0),MATCH($AQ$364,$R$359:$X$359,0))</f>
        <v/>
      </c>
      <c r="W373" s="8">
        <f>INDEX($R$360:$X$366,MATCH($AQ$363,$R$359:$X$359,0),MATCH($AQ$365,$R$359:$X$359,0))</f>
        <v/>
      </c>
      <c r="Z373" s="8">
        <f>INDEX($Z$360:$AF$366,MATCH($AQ$363,$Z$359:$AF$359,0),MATCH($AQ$360,$Z$359:$AF$359,0))</f>
        <v/>
      </c>
      <c r="AA373" s="8">
        <f>INDEX($Z$360:$AF$366,MATCH($AQ$363,$Z$359:$AF$359,0),MATCH($AQ$361,$Z$359:$AF$359,0))</f>
        <v/>
      </c>
      <c r="AB373" s="8">
        <f>INDEX($Z$360:$AF$366,MATCH($AQ$363,$Z$359:$AF$359,0),MATCH($AQ$362,$Z$359:$AF$359,0))</f>
        <v/>
      </c>
      <c r="AC373" s="8">
        <f>INDEX($Z$360:$AF$366,MATCH($AQ$363,$Z$359:$AF$359,0),MATCH($AQ$363,$Z$359:$AF$359,0))</f>
        <v/>
      </c>
      <c r="AD373" s="8">
        <f>INDEX($Z$360:$AF$366,MATCH($AQ$363,$Z$359:$AF$359,0),MATCH($AQ$364,$Z$359:$AF$359,0))</f>
        <v/>
      </c>
      <c r="AE373" s="8">
        <f>INDEX($Z$360:$AF$366,MATCH($AQ$363,$Z$359:$AF$359,0),MATCH($AQ$365,$Z$359:$AF$359,0))</f>
        <v/>
      </c>
      <c r="AH373" s="8">
        <f>INDEX($AH$360:$AN$366,MATCH($AQ$363,$AH$359:$AN$359,0),MATCH($AQ$360,$AH$359:$AN$359,0))</f>
        <v/>
      </c>
      <c r="AI373" s="8">
        <f>INDEX($AH$360:$AN$366,MATCH($AQ$363,$AH$359:$AN$359,0),MATCH($AQ$361,$AH$359:$AN$359,0))</f>
        <v/>
      </c>
      <c r="AJ373" s="8">
        <f>INDEX($AH$360:$AN$366,MATCH($AQ$363,$AH$359:$AN$359,0),MATCH($AQ$362,$AH$359:$AN$359,0))</f>
        <v/>
      </c>
      <c r="AK373" s="8">
        <f>INDEX($AH$360:$AN$366,MATCH($AQ$363,$AH$359:$AN$359,0),MATCH($AQ$363,$AH$359:$AN$359,0))</f>
        <v/>
      </c>
      <c r="AL373" s="8">
        <f>INDEX($AH$360:$AN$366,MATCH($AQ$363,$AH$359:$AN$359,0),MATCH($AQ$364,$AH$359:$AN$359,0))</f>
        <v/>
      </c>
      <c r="AM373" s="8">
        <f>INDEX($AH$360:$AN$366,MATCH($AQ$363,$AH$359:$AN$359,0),MATCH($AQ$365,$AH$359:$AN$359,0))</f>
        <v/>
      </c>
      <c r="AP373" s="8">
        <f>IF(($B$373&lt;&gt;2)+($J$373&lt;&gt;2)+($R$373&lt;&gt;2)+($Z$373&lt;&gt;2)+($AH$373&lt;&gt;2)=0,2,IF((($B$373&lt;&gt;2)*$B$373+($J$373&lt;&gt;2)*$J$373+($R$373&lt;&gt;2)*$R$373+($Z$373&lt;&gt;2)*$Z$373+($AH$373&lt;&gt;2)*$AH$373)/(($B$373&lt;&gt;2)+($J$373&lt;&gt;2)+($R$373&lt;&gt;2)+($Z$373&lt;&gt;2)+($AH$373&lt;&gt;2))&gt;=0.5,1,0))</f>
        <v/>
      </c>
      <c r="AQ373" s="8">
        <f>IF(($C$373&lt;&gt;2)+($K$373&lt;&gt;2)+($S$373&lt;&gt;2)+($AA$373&lt;&gt;2)+($AI$373&lt;&gt;2)=0,2,IF((($C$373&lt;&gt;2)*$C$373+($K$373&lt;&gt;2)*$K$373+($S$373&lt;&gt;2)*$S$373+($AA$373&lt;&gt;2)*$AA$373+($AI$373&lt;&gt;2)*$AI$373)/(($C$373&lt;&gt;2)+($K$373&lt;&gt;2)+($S$373&lt;&gt;2)+($AA$373&lt;&gt;2)+($AI$373&lt;&gt;2))&gt;=0.5,1,0))</f>
        <v/>
      </c>
      <c r="AR373" s="8">
        <f>IF(($D$373&lt;&gt;2)+($L$373&lt;&gt;2)+($T$373&lt;&gt;2)+($AB$373&lt;&gt;2)+($AJ$373&lt;&gt;2)=0,2,IF((($D$373&lt;&gt;2)*$D$373+($L$373&lt;&gt;2)*$L$373+($T$373&lt;&gt;2)*$T$373+($AB$373&lt;&gt;2)*$AB$373+($AJ$373&lt;&gt;2)*$AJ$373)/(($D$373&lt;&gt;2)+($L$373&lt;&gt;2)+($T$373&lt;&gt;2)+($AB$373&lt;&gt;2)+($AJ$373&lt;&gt;2))&gt;=0.5,1,0))</f>
        <v/>
      </c>
      <c r="AS373" s="8">
        <f>IF(($E$373&lt;&gt;2)+($M$373&lt;&gt;2)+($U$373&lt;&gt;2)+($AC$373&lt;&gt;2)+($AK$373&lt;&gt;2)=0,2,IF((($E$373&lt;&gt;2)*$E$373+($M$373&lt;&gt;2)*$M$373+($U$373&lt;&gt;2)*$U$373+($AC$373&lt;&gt;2)*$AC$373+($AK$373&lt;&gt;2)*$AK$373)/(($E$373&lt;&gt;2)+($M$373&lt;&gt;2)+($U$373&lt;&gt;2)+($AC$373&lt;&gt;2)+($AK$373&lt;&gt;2))&gt;=0.5,1,0))</f>
        <v/>
      </c>
      <c r="AT373" s="8">
        <f>IF(($F$373&lt;&gt;2)+($N$373&lt;&gt;2)+($V$373&lt;&gt;2)+($AD$373&lt;&gt;2)+($AL$373&lt;&gt;2)=0,2,IF((($F$373&lt;&gt;2)*$F$373+($N$373&lt;&gt;2)*$N$373+($V$373&lt;&gt;2)*$V$373+($AD$373&lt;&gt;2)*$AD$373+($AL$373&lt;&gt;2)*$AL$373)/(($F$373&lt;&gt;2)+($N$373&lt;&gt;2)+($V$373&lt;&gt;2)+($AD$373&lt;&gt;2)+($AL$373&lt;&gt;2))&gt;=0.5,1,0))</f>
        <v/>
      </c>
      <c r="AU373" s="8">
        <f>IF(($G$373&lt;&gt;2)+($O$373&lt;&gt;2)+($W$373&lt;&gt;2)+($AE$373&lt;&gt;2)+($AM$373&lt;&gt;2)=0,2,IF((($G$373&lt;&gt;2)*$G$373+($O$373&lt;&gt;2)*$O$373+($W$373&lt;&gt;2)*$W$373+($AE$373&lt;&gt;2)*$AE$373+($AM$373&lt;&gt;2)*$AM$373)/(($G$373&lt;&gt;2)+($O$373&lt;&gt;2)+($W$373&lt;&gt;2)+($AE$373&lt;&gt;2)+($AM$373&lt;&gt;2))&gt;=0.5,1,0))</f>
        <v/>
      </c>
      <c r="AW373" s="16">
        <f>INDEX('Ground truth'!$B$14:$H$20,MATCH($AP$363,'Ground truth'!$A$14:$A$20,0),MATCH($AP$360,'Ground truth'!$B$13:$H$13,0))</f>
        <v/>
      </c>
      <c r="AX373" s="16">
        <f>INDEX('Ground truth'!$B$14:$H$20,MATCH($AP$363,'Ground truth'!$A$14:$A$20,0),MATCH($AP$361,'Ground truth'!$B$13:$H$13,0))</f>
        <v/>
      </c>
      <c r="AY373" s="16">
        <f>INDEX('Ground truth'!$B$14:$H$20,MATCH($AP$363,'Ground truth'!$A$14:$A$20,0),MATCH($AP$362,'Ground truth'!$B$13:$H$13,0))</f>
        <v/>
      </c>
      <c r="AZ373" s="16">
        <f>INDEX('Ground truth'!$B$14:$H$20,MATCH($AP$363,'Ground truth'!$A$14:$A$20,0),MATCH($AP$363,'Ground truth'!$B$13:$H$13,0))</f>
        <v/>
      </c>
      <c r="BA373" s="16">
        <f>INDEX('Ground truth'!$B$14:$H$20,MATCH($AP$363,'Ground truth'!$A$14:$A$20,0),MATCH($AP$364,'Ground truth'!$B$13:$H$13,0))</f>
        <v/>
      </c>
      <c r="BB373" s="16">
        <f>INDEX('Ground truth'!$B$14:$H$20,MATCH($AP$363,'Ground truth'!$A$14:$A$20,0),MATCH($AP$365,'Ground truth'!$B$13:$H$13,0))</f>
        <v/>
      </c>
      <c r="BD373" s="19" t="n">
        <v>0.2937994892048099</v>
      </c>
      <c r="BE373" s="19">
        <f>LARGE($BD$370:$BD$375,4)</f>
        <v/>
      </c>
    </row>
    <row r="374">
      <c r="A374" s="3" t="inlineStr">
        <is>
          <t>Battery Holder</t>
        </is>
      </c>
      <c r="B374" s="8">
        <f>INDEX($B$360:$H$366,MATCH($AQ$364,$B$359:$H$359,0),MATCH($AQ$360,$B$359:$H$359,0))</f>
        <v/>
      </c>
      <c r="C374" s="8">
        <f>INDEX($B$360:$H$366,MATCH($AQ$364,$B$359:$H$359,0),MATCH($AQ$361,$B$359:$H$359,0))</f>
        <v/>
      </c>
      <c r="D374" s="8">
        <f>INDEX($B$360:$H$366,MATCH($AQ$364,$B$359:$H$359,0),MATCH($AQ$362,$B$359:$H$359,0))</f>
        <v/>
      </c>
      <c r="E374" s="8">
        <f>INDEX($B$360:$H$366,MATCH($AQ$364,$B$359:$H$359,0),MATCH($AQ$363,$B$359:$H$359,0))</f>
        <v/>
      </c>
      <c r="F374" s="8">
        <f>INDEX($B$360:$H$366,MATCH($AQ$364,$B$359:$H$359,0),MATCH($AQ$364,$B$359:$H$359,0))</f>
        <v/>
      </c>
      <c r="G374" s="8">
        <f>INDEX($B$360:$H$366,MATCH($AQ$364,$B$359:$H$359,0),MATCH($AQ$365,$B$359:$H$359,0))</f>
        <v/>
      </c>
      <c r="J374" s="8">
        <f>INDEX($J$360:$P$366,MATCH($AQ$364,$J$359:$P$359,0),MATCH($AQ$360,$J$359:$P$359,0))</f>
        <v/>
      </c>
      <c r="K374" s="8">
        <f>INDEX($J$360:$P$366,MATCH($AQ$364,$J$359:$P$359,0),MATCH($AQ$361,$J$359:$P$359,0))</f>
        <v/>
      </c>
      <c r="L374" s="8">
        <f>INDEX($J$360:$P$366,MATCH($AQ$364,$J$359:$P$359,0),MATCH($AQ$362,$J$359:$P$359,0))</f>
        <v/>
      </c>
      <c r="M374" s="8">
        <f>INDEX($J$360:$P$366,MATCH($AQ$364,$J$359:$P$359,0),MATCH($AQ$363,$J$359:$P$359,0))</f>
        <v/>
      </c>
      <c r="N374" s="8">
        <f>INDEX($J$360:$P$366,MATCH($AQ$364,$J$359:$P$359,0),MATCH($AQ$364,$J$359:$P$359,0))</f>
        <v/>
      </c>
      <c r="O374" s="8">
        <f>INDEX($J$360:$P$366,MATCH($AQ$364,$J$359:$P$359,0),MATCH($AQ$365,$J$359:$P$359,0))</f>
        <v/>
      </c>
      <c r="R374" s="8">
        <f>INDEX($R$360:$X$366,MATCH($AQ$364,$R$359:$X$359,0),MATCH($AQ$360,$R$359:$X$359,0))</f>
        <v/>
      </c>
      <c r="S374" s="8">
        <f>INDEX($R$360:$X$366,MATCH($AQ$364,$R$359:$X$359,0),MATCH($AQ$361,$R$359:$X$359,0))</f>
        <v/>
      </c>
      <c r="T374" s="8">
        <f>INDEX($R$360:$X$366,MATCH($AQ$364,$R$359:$X$359,0),MATCH($AQ$362,$R$359:$X$359,0))</f>
        <v/>
      </c>
      <c r="U374" s="8">
        <f>INDEX($R$360:$X$366,MATCH($AQ$364,$R$359:$X$359,0),MATCH($AQ$363,$R$359:$X$359,0))</f>
        <v/>
      </c>
      <c r="V374" s="8">
        <f>INDEX($R$360:$X$366,MATCH($AQ$364,$R$359:$X$359,0),MATCH($AQ$364,$R$359:$X$359,0))</f>
        <v/>
      </c>
      <c r="W374" s="8">
        <f>INDEX($R$360:$X$366,MATCH($AQ$364,$R$359:$X$359,0),MATCH($AQ$365,$R$359:$X$359,0))</f>
        <v/>
      </c>
      <c r="Z374" s="8">
        <f>INDEX($Z$360:$AF$366,MATCH($AQ$364,$Z$359:$AF$359,0),MATCH($AQ$360,$Z$359:$AF$359,0))</f>
        <v/>
      </c>
      <c r="AA374" s="8">
        <f>INDEX($Z$360:$AF$366,MATCH($AQ$364,$Z$359:$AF$359,0),MATCH($AQ$361,$Z$359:$AF$359,0))</f>
        <v/>
      </c>
      <c r="AB374" s="8">
        <f>INDEX($Z$360:$AF$366,MATCH($AQ$364,$Z$359:$AF$359,0),MATCH($AQ$362,$Z$359:$AF$359,0))</f>
        <v/>
      </c>
      <c r="AC374" s="8">
        <f>INDEX($Z$360:$AF$366,MATCH($AQ$364,$Z$359:$AF$359,0),MATCH($AQ$363,$Z$359:$AF$359,0))</f>
        <v/>
      </c>
      <c r="AD374" s="8">
        <f>INDEX($Z$360:$AF$366,MATCH($AQ$364,$Z$359:$AF$359,0),MATCH($AQ$364,$Z$359:$AF$359,0))</f>
        <v/>
      </c>
      <c r="AE374" s="8">
        <f>INDEX($Z$360:$AF$366,MATCH($AQ$364,$Z$359:$AF$359,0),MATCH($AQ$365,$Z$359:$AF$359,0))</f>
        <v/>
      </c>
      <c r="AH374" s="8">
        <f>INDEX($AH$360:$AN$366,MATCH($AQ$364,$AH$359:$AN$359,0),MATCH($AQ$360,$AH$359:$AN$359,0))</f>
        <v/>
      </c>
      <c r="AI374" s="8">
        <f>INDEX($AH$360:$AN$366,MATCH($AQ$364,$AH$359:$AN$359,0),MATCH($AQ$361,$AH$359:$AN$359,0))</f>
        <v/>
      </c>
      <c r="AJ374" s="8">
        <f>INDEX($AH$360:$AN$366,MATCH($AQ$364,$AH$359:$AN$359,0),MATCH($AQ$362,$AH$359:$AN$359,0))</f>
        <v/>
      </c>
      <c r="AK374" s="8">
        <f>INDEX($AH$360:$AN$366,MATCH($AQ$364,$AH$359:$AN$359,0),MATCH($AQ$363,$AH$359:$AN$359,0))</f>
        <v/>
      </c>
      <c r="AL374" s="8">
        <f>INDEX($AH$360:$AN$366,MATCH($AQ$364,$AH$359:$AN$359,0),MATCH($AQ$364,$AH$359:$AN$359,0))</f>
        <v/>
      </c>
      <c r="AM374" s="8">
        <f>INDEX($AH$360:$AN$366,MATCH($AQ$364,$AH$359:$AN$359,0),MATCH($AQ$365,$AH$359:$AN$359,0))</f>
        <v/>
      </c>
      <c r="AP374" s="8">
        <f>IF(($B$374&lt;&gt;2)+($J$374&lt;&gt;2)+($R$374&lt;&gt;2)+($Z$374&lt;&gt;2)+($AH$374&lt;&gt;2)=0,2,IF((($B$374&lt;&gt;2)*$B$374+($J$374&lt;&gt;2)*$J$374+($R$374&lt;&gt;2)*$R$374+($Z$374&lt;&gt;2)*$Z$374+($AH$374&lt;&gt;2)*$AH$374)/(($B$374&lt;&gt;2)+($J$374&lt;&gt;2)+($R$374&lt;&gt;2)+($Z$374&lt;&gt;2)+($AH$374&lt;&gt;2))&gt;=0.5,1,0))</f>
        <v/>
      </c>
      <c r="AQ374" s="8">
        <f>IF(($C$374&lt;&gt;2)+($K$374&lt;&gt;2)+($S$374&lt;&gt;2)+($AA$374&lt;&gt;2)+($AI$374&lt;&gt;2)=0,2,IF((($C$374&lt;&gt;2)*$C$374+($K$374&lt;&gt;2)*$K$374+($S$374&lt;&gt;2)*$S$374+($AA$374&lt;&gt;2)*$AA$374+($AI$374&lt;&gt;2)*$AI$374)/(($C$374&lt;&gt;2)+($K$374&lt;&gt;2)+($S$374&lt;&gt;2)+($AA$374&lt;&gt;2)+($AI$374&lt;&gt;2))&gt;=0.5,1,0))</f>
        <v/>
      </c>
      <c r="AR374" s="8">
        <f>IF(($D$374&lt;&gt;2)+($L$374&lt;&gt;2)+($T$374&lt;&gt;2)+($AB$374&lt;&gt;2)+($AJ$374&lt;&gt;2)=0,2,IF((($D$374&lt;&gt;2)*$D$374+($L$374&lt;&gt;2)*$L$374+($T$374&lt;&gt;2)*$T$374+($AB$374&lt;&gt;2)*$AB$374+($AJ$374&lt;&gt;2)*$AJ$374)/(($D$374&lt;&gt;2)+($L$374&lt;&gt;2)+($T$374&lt;&gt;2)+($AB$374&lt;&gt;2)+($AJ$374&lt;&gt;2))&gt;=0.5,1,0))</f>
        <v/>
      </c>
      <c r="AS374" s="8">
        <f>IF(($E$374&lt;&gt;2)+($M$374&lt;&gt;2)+($U$374&lt;&gt;2)+($AC$374&lt;&gt;2)+($AK$374&lt;&gt;2)=0,2,IF((($E$374&lt;&gt;2)*$E$374+($M$374&lt;&gt;2)*$M$374+($U$374&lt;&gt;2)*$U$374+($AC$374&lt;&gt;2)*$AC$374+($AK$374&lt;&gt;2)*$AK$374)/(($E$374&lt;&gt;2)+($M$374&lt;&gt;2)+($U$374&lt;&gt;2)+($AC$374&lt;&gt;2)+($AK$374&lt;&gt;2))&gt;=0.5,1,0))</f>
        <v/>
      </c>
      <c r="AT374" s="8">
        <f>IF(($F$374&lt;&gt;2)+($N$374&lt;&gt;2)+($V$374&lt;&gt;2)+($AD$374&lt;&gt;2)+($AL$374&lt;&gt;2)=0,2,IF((($F$374&lt;&gt;2)*$F$374+($N$374&lt;&gt;2)*$N$374+($V$374&lt;&gt;2)*$V$374+($AD$374&lt;&gt;2)*$AD$374+($AL$374&lt;&gt;2)*$AL$374)/(($F$374&lt;&gt;2)+($N$374&lt;&gt;2)+($V$374&lt;&gt;2)+($AD$374&lt;&gt;2)+($AL$374&lt;&gt;2))&gt;=0.5,1,0))</f>
        <v/>
      </c>
      <c r="AU374" s="8">
        <f>IF(($G$374&lt;&gt;2)+($O$374&lt;&gt;2)+($W$374&lt;&gt;2)+($AE$374&lt;&gt;2)+($AM$374&lt;&gt;2)=0,2,IF((($G$374&lt;&gt;2)*$G$374+($O$374&lt;&gt;2)*$O$374+($W$374&lt;&gt;2)*$W$374+($AE$374&lt;&gt;2)*$AE$374+($AM$374&lt;&gt;2)*$AM$374)/(($G$374&lt;&gt;2)+($O$374&lt;&gt;2)+($W$374&lt;&gt;2)+($AE$374&lt;&gt;2)+($AM$374&lt;&gt;2))&gt;=0.5,1,0))</f>
        <v/>
      </c>
      <c r="AW374" s="16">
        <f>INDEX('Ground truth'!$B$14:$H$20,MATCH($AP$364,'Ground truth'!$A$14:$A$20,0),MATCH($AP$360,'Ground truth'!$B$13:$H$13,0))</f>
        <v/>
      </c>
      <c r="AX374" s="16">
        <f>INDEX('Ground truth'!$B$14:$H$20,MATCH($AP$364,'Ground truth'!$A$14:$A$20,0),MATCH($AP$361,'Ground truth'!$B$13:$H$13,0))</f>
        <v/>
      </c>
      <c r="AY374" s="16">
        <f>INDEX('Ground truth'!$B$14:$H$20,MATCH($AP$364,'Ground truth'!$A$14:$A$20,0),MATCH($AP$362,'Ground truth'!$B$13:$H$13,0))</f>
        <v/>
      </c>
      <c r="AZ374" s="16">
        <f>INDEX('Ground truth'!$B$14:$H$20,MATCH($AP$364,'Ground truth'!$A$14:$A$20,0),MATCH($AP$363,'Ground truth'!$B$13:$H$13,0))</f>
        <v/>
      </c>
      <c r="BA374" s="16">
        <f>INDEX('Ground truth'!$B$14:$H$20,MATCH($AP$364,'Ground truth'!$A$14:$A$20,0),MATCH($AP$364,'Ground truth'!$B$13:$H$13,0))</f>
        <v/>
      </c>
      <c r="BB374" s="16">
        <f>INDEX('Ground truth'!$B$14:$H$20,MATCH($AP$364,'Ground truth'!$A$14:$A$20,0),MATCH($AP$365,'Ground truth'!$B$13:$H$13,0))</f>
        <v/>
      </c>
      <c r="BD374" s="19" t="n">
        <v>-0.7796078628671951</v>
      </c>
      <c r="BE374" s="19">
        <f>LARGE($BD$370:$BD$375,5)</f>
        <v/>
      </c>
    </row>
    <row r="375">
      <c r="A375" s="3" t="inlineStr">
        <is>
          <t>Housing</t>
        </is>
      </c>
      <c r="B375" s="8">
        <f>INDEX($B$360:$H$366,MATCH($AQ$365,$B$359:$H$359,0),MATCH($AQ$360,$B$359:$H$359,0))</f>
        <v/>
      </c>
      <c r="C375" s="8">
        <f>INDEX($B$360:$H$366,MATCH($AQ$365,$B$359:$H$359,0),MATCH($AQ$361,$B$359:$H$359,0))</f>
        <v/>
      </c>
      <c r="D375" s="8">
        <f>INDEX($B$360:$H$366,MATCH($AQ$365,$B$359:$H$359,0),MATCH($AQ$362,$B$359:$H$359,0))</f>
        <v/>
      </c>
      <c r="E375" s="8">
        <f>INDEX($B$360:$H$366,MATCH($AQ$365,$B$359:$H$359,0),MATCH($AQ$363,$B$359:$H$359,0))</f>
        <v/>
      </c>
      <c r="F375" s="8">
        <f>INDEX($B$360:$H$366,MATCH($AQ$365,$B$359:$H$359,0),MATCH($AQ$364,$B$359:$H$359,0))</f>
        <v/>
      </c>
      <c r="G375" s="8">
        <f>INDEX($B$360:$H$366,MATCH($AQ$365,$B$359:$H$359,0),MATCH($AQ$365,$B$359:$H$359,0))</f>
        <v/>
      </c>
      <c r="J375" s="8">
        <f>INDEX($J$360:$P$366,MATCH($AQ$365,$J$359:$P$359,0),MATCH($AQ$360,$J$359:$P$359,0))</f>
        <v/>
      </c>
      <c r="K375" s="8">
        <f>INDEX($J$360:$P$366,MATCH($AQ$365,$J$359:$P$359,0),MATCH($AQ$361,$J$359:$P$359,0))</f>
        <v/>
      </c>
      <c r="L375" s="8">
        <f>INDEX($J$360:$P$366,MATCH($AQ$365,$J$359:$P$359,0),MATCH($AQ$362,$J$359:$P$359,0))</f>
        <v/>
      </c>
      <c r="M375" s="8">
        <f>INDEX($J$360:$P$366,MATCH($AQ$365,$J$359:$P$359,0),MATCH($AQ$363,$J$359:$P$359,0))</f>
        <v/>
      </c>
      <c r="N375" s="8">
        <f>INDEX($J$360:$P$366,MATCH($AQ$365,$J$359:$P$359,0),MATCH($AQ$364,$J$359:$P$359,0))</f>
        <v/>
      </c>
      <c r="O375" s="8">
        <f>INDEX($J$360:$P$366,MATCH($AQ$365,$J$359:$P$359,0),MATCH($AQ$365,$J$359:$P$359,0))</f>
        <v/>
      </c>
      <c r="R375" s="8">
        <f>INDEX($R$360:$X$366,MATCH($AQ$365,$R$359:$X$359,0),MATCH($AQ$360,$R$359:$X$359,0))</f>
        <v/>
      </c>
      <c r="S375" s="8">
        <f>INDEX($R$360:$X$366,MATCH($AQ$365,$R$359:$X$359,0),MATCH($AQ$361,$R$359:$X$359,0))</f>
        <v/>
      </c>
      <c r="T375" s="8">
        <f>INDEX($R$360:$X$366,MATCH($AQ$365,$R$359:$X$359,0),MATCH($AQ$362,$R$359:$X$359,0))</f>
        <v/>
      </c>
      <c r="U375" s="8">
        <f>INDEX($R$360:$X$366,MATCH($AQ$365,$R$359:$X$359,0),MATCH($AQ$363,$R$359:$X$359,0))</f>
        <v/>
      </c>
      <c r="V375" s="8">
        <f>INDEX($R$360:$X$366,MATCH($AQ$365,$R$359:$X$359,0),MATCH($AQ$364,$R$359:$X$359,0))</f>
        <v/>
      </c>
      <c r="W375" s="8">
        <f>INDEX($R$360:$X$366,MATCH($AQ$365,$R$359:$X$359,0),MATCH($AQ$365,$R$359:$X$359,0))</f>
        <v/>
      </c>
      <c r="Z375" s="8">
        <f>INDEX($Z$360:$AF$366,MATCH($AQ$365,$Z$359:$AF$359,0),MATCH($AQ$360,$Z$359:$AF$359,0))</f>
        <v/>
      </c>
      <c r="AA375" s="8">
        <f>INDEX($Z$360:$AF$366,MATCH($AQ$365,$Z$359:$AF$359,0),MATCH($AQ$361,$Z$359:$AF$359,0))</f>
        <v/>
      </c>
      <c r="AB375" s="8">
        <f>INDEX($Z$360:$AF$366,MATCH($AQ$365,$Z$359:$AF$359,0),MATCH($AQ$362,$Z$359:$AF$359,0))</f>
        <v/>
      </c>
      <c r="AC375" s="8">
        <f>INDEX($Z$360:$AF$366,MATCH($AQ$365,$Z$359:$AF$359,0),MATCH($AQ$363,$Z$359:$AF$359,0))</f>
        <v/>
      </c>
      <c r="AD375" s="8">
        <f>INDEX($Z$360:$AF$366,MATCH($AQ$365,$Z$359:$AF$359,0),MATCH($AQ$364,$Z$359:$AF$359,0))</f>
        <v/>
      </c>
      <c r="AE375" s="8">
        <f>INDEX($Z$360:$AF$366,MATCH($AQ$365,$Z$359:$AF$359,0),MATCH($AQ$365,$Z$359:$AF$359,0))</f>
        <v/>
      </c>
      <c r="AH375" s="8">
        <f>INDEX($AH$360:$AN$366,MATCH($AQ$365,$AH$359:$AN$359,0),MATCH($AQ$360,$AH$359:$AN$359,0))</f>
        <v/>
      </c>
      <c r="AI375" s="8">
        <f>INDEX($AH$360:$AN$366,MATCH($AQ$365,$AH$359:$AN$359,0),MATCH($AQ$361,$AH$359:$AN$359,0))</f>
        <v/>
      </c>
      <c r="AJ375" s="8">
        <f>INDEX($AH$360:$AN$366,MATCH($AQ$365,$AH$359:$AN$359,0),MATCH($AQ$362,$AH$359:$AN$359,0))</f>
        <v/>
      </c>
      <c r="AK375" s="8">
        <f>INDEX($AH$360:$AN$366,MATCH($AQ$365,$AH$359:$AN$359,0),MATCH($AQ$363,$AH$359:$AN$359,0))</f>
        <v/>
      </c>
      <c r="AL375" s="8">
        <f>INDEX($AH$360:$AN$366,MATCH($AQ$365,$AH$359:$AN$359,0),MATCH($AQ$364,$AH$359:$AN$359,0))</f>
        <v/>
      </c>
      <c r="AM375" s="8">
        <f>INDEX($AH$360:$AN$366,MATCH($AQ$365,$AH$359:$AN$359,0),MATCH($AQ$365,$AH$359:$AN$359,0))</f>
        <v/>
      </c>
      <c r="AP375" s="8">
        <f>IF(($B$375&lt;&gt;2)+($J$375&lt;&gt;2)+($R$375&lt;&gt;2)+($Z$375&lt;&gt;2)+($AH$375&lt;&gt;2)=0,2,IF((($B$375&lt;&gt;2)*$B$375+($J$375&lt;&gt;2)*$J$375+($R$375&lt;&gt;2)*$R$375+($Z$375&lt;&gt;2)*$Z$375+($AH$375&lt;&gt;2)*$AH$375)/(($B$375&lt;&gt;2)+($J$375&lt;&gt;2)+($R$375&lt;&gt;2)+($Z$375&lt;&gt;2)+($AH$375&lt;&gt;2))&gt;=0.5,1,0))</f>
        <v/>
      </c>
      <c r="AQ375" s="8">
        <f>IF(($C$375&lt;&gt;2)+($K$375&lt;&gt;2)+($S$375&lt;&gt;2)+($AA$375&lt;&gt;2)+($AI$375&lt;&gt;2)=0,2,IF((($C$375&lt;&gt;2)*$C$375+($K$375&lt;&gt;2)*$K$375+($S$375&lt;&gt;2)*$S$375+($AA$375&lt;&gt;2)*$AA$375+($AI$375&lt;&gt;2)*$AI$375)/(($C$375&lt;&gt;2)+($K$375&lt;&gt;2)+($S$375&lt;&gt;2)+($AA$375&lt;&gt;2)+($AI$375&lt;&gt;2))&gt;=0.5,1,0))</f>
        <v/>
      </c>
      <c r="AR375" s="8">
        <f>IF(($D$375&lt;&gt;2)+($L$375&lt;&gt;2)+($T$375&lt;&gt;2)+($AB$375&lt;&gt;2)+($AJ$375&lt;&gt;2)=0,2,IF((($D$375&lt;&gt;2)*$D$375+($L$375&lt;&gt;2)*$L$375+($T$375&lt;&gt;2)*$T$375+($AB$375&lt;&gt;2)*$AB$375+($AJ$375&lt;&gt;2)*$AJ$375)/(($D$375&lt;&gt;2)+($L$375&lt;&gt;2)+($T$375&lt;&gt;2)+($AB$375&lt;&gt;2)+($AJ$375&lt;&gt;2))&gt;=0.5,1,0))</f>
        <v/>
      </c>
      <c r="AS375" s="8">
        <f>IF(($E$375&lt;&gt;2)+($M$375&lt;&gt;2)+($U$375&lt;&gt;2)+($AC$375&lt;&gt;2)+($AK$375&lt;&gt;2)=0,2,IF((($E$375&lt;&gt;2)*$E$375+($M$375&lt;&gt;2)*$M$375+($U$375&lt;&gt;2)*$U$375+($AC$375&lt;&gt;2)*$AC$375+($AK$375&lt;&gt;2)*$AK$375)/(($E$375&lt;&gt;2)+($M$375&lt;&gt;2)+($U$375&lt;&gt;2)+($AC$375&lt;&gt;2)+($AK$375&lt;&gt;2))&gt;=0.5,1,0))</f>
        <v/>
      </c>
      <c r="AT375" s="8">
        <f>IF(($F$375&lt;&gt;2)+($N$375&lt;&gt;2)+($V$375&lt;&gt;2)+($AD$375&lt;&gt;2)+($AL$375&lt;&gt;2)=0,2,IF((($F$375&lt;&gt;2)*$F$375+($N$375&lt;&gt;2)*$N$375+($V$375&lt;&gt;2)*$V$375+($AD$375&lt;&gt;2)*$AD$375+($AL$375&lt;&gt;2)*$AL$375)/(($F$375&lt;&gt;2)+($N$375&lt;&gt;2)+($V$375&lt;&gt;2)+($AD$375&lt;&gt;2)+($AL$375&lt;&gt;2))&gt;=0.5,1,0))</f>
        <v/>
      </c>
      <c r="AU375" s="8">
        <f>IF(($G$375&lt;&gt;2)+($O$375&lt;&gt;2)+($W$375&lt;&gt;2)+($AE$375&lt;&gt;2)+($AM$375&lt;&gt;2)=0,2,IF((($G$375&lt;&gt;2)*$G$375+($O$375&lt;&gt;2)*$O$375+($W$375&lt;&gt;2)*$W$375+($AE$375&lt;&gt;2)*$AE$375+($AM$375&lt;&gt;2)*$AM$375)/(($G$375&lt;&gt;2)+($O$375&lt;&gt;2)+($W$375&lt;&gt;2)+($AE$375&lt;&gt;2)+($AM$375&lt;&gt;2))&gt;=0.5,1,0))</f>
        <v/>
      </c>
      <c r="AW375" s="16">
        <f>INDEX('Ground truth'!$B$14:$H$20,MATCH($AP$365,'Ground truth'!$A$14:$A$20,0),MATCH($AP$360,'Ground truth'!$B$13:$H$13,0))</f>
        <v/>
      </c>
      <c r="AX375" s="16">
        <f>INDEX('Ground truth'!$B$14:$H$20,MATCH($AP$365,'Ground truth'!$A$14:$A$20,0),MATCH($AP$361,'Ground truth'!$B$13:$H$13,0))</f>
        <v/>
      </c>
      <c r="AY375" s="16">
        <f>INDEX('Ground truth'!$B$14:$H$20,MATCH($AP$365,'Ground truth'!$A$14:$A$20,0),MATCH($AP$362,'Ground truth'!$B$13:$H$13,0))</f>
        <v/>
      </c>
      <c r="AZ375" s="16">
        <f>INDEX('Ground truth'!$B$14:$H$20,MATCH($AP$365,'Ground truth'!$A$14:$A$20,0),MATCH($AP$363,'Ground truth'!$B$13:$H$13,0))</f>
        <v/>
      </c>
      <c r="BA375" s="16">
        <f>INDEX('Ground truth'!$B$14:$H$20,MATCH($AP$365,'Ground truth'!$A$14:$A$20,0),MATCH($AP$364,'Ground truth'!$B$13:$H$13,0))</f>
        <v/>
      </c>
      <c r="BB375" s="16">
        <f>INDEX('Ground truth'!$B$14:$H$20,MATCH($AP$365,'Ground truth'!$A$14:$A$20,0),MATCH($AP$365,'Ground truth'!$B$13:$H$13,0))</f>
        <v/>
      </c>
      <c r="BD375" s="19" t="n">
        <v>-0.5370829663921513</v>
      </c>
      <c r="BE375" s="19">
        <f>LARGE($BD$370:$BD$375,6)</f>
        <v/>
      </c>
    </row>
    <row r="377">
      <c r="A377" s="17" t="inlineStr">
        <is>
          <t>metrics — confident-only (unsure excluded from denominators)</t>
        </is>
      </c>
      <c r="B377" s="10" t="inlineStr">
        <is>
          <t>run 1</t>
        </is>
      </c>
      <c r="C377" s="10" t="inlineStr">
        <is>
          <t>run 2</t>
        </is>
      </c>
      <c r="D377" s="10" t="inlineStr">
        <is>
          <t>run 3</t>
        </is>
      </c>
      <c r="E377" s="10" t="inlineStr">
        <is>
          <t>run 4</t>
        </is>
      </c>
      <c r="F377" s="10" t="inlineStr">
        <is>
          <t>run 5</t>
        </is>
      </c>
      <c r="G377" s="10" t="inlineStr">
        <is>
          <t>avg-matrix</t>
        </is>
      </c>
      <c r="H377" s="10" t="inlineStr">
        <is>
          <t>mean</t>
        </is>
      </c>
      <c r="I377" s="10" t="inlineStr">
        <is>
          <t>std (pop.)</t>
        </is>
      </c>
      <c r="J377" s="17" t="inlineStr">
        <is>
          <t>notes</t>
        </is>
      </c>
    </row>
    <row r="378">
      <c r="A378" s="7" t="inlineStr">
        <is>
          <t>TP</t>
        </is>
      </c>
      <c r="B378" s="7">
        <f>SUMPRODUCT(($B$370:$G$375=1)*($AW$370:$BB$375=1))</f>
        <v/>
      </c>
      <c r="C378" s="7">
        <f>SUMPRODUCT(($J$370:$O$375=1)*($AW$370:$BB$375=1))</f>
        <v/>
      </c>
      <c r="D378" s="7">
        <f>SUMPRODUCT(($R$370:$W$375=1)*($AW$370:$BB$375=1))</f>
        <v/>
      </c>
      <c r="E378" s="7">
        <f>SUMPRODUCT(($Z$370:$AE$375=1)*($AW$370:$BB$375=1))</f>
        <v/>
      </c>
      <c r="F378" s="7">
        <f>SUMPRODUCT(($AH$370:$AM$375=1)*($AW$370:$BB$375=1))</f>
        <v/>
      </c>
      <c r="G378" s="7">
        <f>SUMPRODUCT(($AP$370:$AU$375=1)*($AW$370:$BB$375=1))</f>
        <v/>
      </c>
      <c r="H378" s="12">
        <f>AVERAGE($B$378:$F$378)</f>
        <v/>
      </c>
      <c r="I378" s="12">
        <f>STDEV.P($B$378:$F$378)</f>
        <v/>
      </c>
    </row>
    <row r="379">
      <c r="A379" s="7" t="inlineStr">
        <is>
          <t>TN</t>
        </is>
      </c>
      <c r="B379" s="7">
        <f>SUMPRODUCT(($B$370:$G$375=0)*($AW$370:$BB$375=0))</f>
        <v/>
      </c>
      <c r="C379" s="7">
        <f>SUMPRODUCT(($J$370:$O$375=0)*($AW$370:$BB$375=0))</f>
        <v/>
      </c>
      <c r="D379" s="7">
        <f>SUMPRODUCT(($R$370:$W$375=0)*($AW$370:$BB$375=0))</f>
        <v/>
      </c>
      <c r="E379" s="7">
        <f>SUMPRODUCT(($Z$370:$AE$375=0)*($AW$370:$BB$375=0))</f>
        <v/>
      </c>
      <c r="F379" s="7">
        <f>SUMPRODUCT(($AH$370:$AM$375=0)*($AW$370:$BB$375=0))</f>
        <v/>
      </c>
      <c r="G379" s="7">
        <f>SUMPRODUCT(($AP$370:$AU$375=0)*($AW$370:$BB$375=0))</f>
        <v/>
      </c>
      <c r="H379" s="12">
        <f>AVERAGE($B$379:$F$379)</f>
        <v/>
      </c>
      <c r="I379" s="12">
        <f>STDEV.P($B$379:$F$379)</f>
        <v/>
      </c>
    </row>
    <row r="380">
      <c r="A380" s="7" t="inlineStr">
        <is>
          <t>FP</t>
        </is>
      </c>
      <c r="B380" s="7">
        <f>SUMPRODUCT(($B$370:$G$375=1)*($AW$370:$BB$375=0))</f>
        <v/>
      </c>
      <c r="C380" s="7">
        <f>SUMPRODUCT(($J$370:$O$375=1)*($AW$370:$BB$375=0))</f>
        <v/>
      </c>
      <c r="D380" s="7">
        <f>SUMPRODUCT(($R$370:$W$375=1)*($AW$370:$BB$375=0))</f>
        <v/>
      </c>
      <c r="E380" s="7">
        <f>SUMPRODUCT(($Z$370:$AE$375=1)*($AW$370:$BB$375=0))</f>
        <v/>
      </c>
      <c r="F380" s="7">
        <f>SUMPRODUCT(($AH$370:$AM$375=1)*($AW$370:$BB$375=0))</f>
        <v/>
      </c>
      <c r="G380" s="7">
        <f>SUMPRODUCT(($AP$370:$AU$375=1)*($AW$370:$BB$375=0))</f>
        <v/>
      </c>
      <c r="H380" s="12">
        <f>AVERAGE($B$380:$F$380)</f>
        <v/>
      </c>
      <c r="I380" s="12">
        <f>STDEV.P($B$380:$F$380)</f>
        <v/>
      </c>
    </row>
    <row r="381">
      <c r="A381" s="7" t="inlineStr">
        <is>
          <t>FN</t>
        </is>
      </c>
      <c r="B381" s="7">
        <f>SUMPRODUCT(($B$370:$G$375=0)*($AW$370:$BB$375=1))</f>
        <v/>
      </c>
      <c r="C381" s="7">
        <f>SUMPRODUCT(($J$370:$O$375=0)*($AW$370:$BB$375=1))</f>
        <v/>
      </c>
      <c r="D381" s="7">
        <f>SUMPRODUCT(($R$370:$W$375=0)*($AW$370:$BB$375=1))</f>
        <v/>
      </c>
      <c r="E381" s="7">
        <f>SUMPRODUCT(($Z$370:$AE$375=0)*($AW$370:$BB$375=1))</f>
        <v/>
      </c>
      <c r="F381" s="7">
        <f>SUMPRODUCT(($AH$370:$AM$375=0)*($AW$370:$BB$375=1))</f>
        <v/>
      </c>
      <c r="G381" s="7">
        <f>SUMPRODUCT(($AP$370:$AU$375=0)*($AW$370:$BB$375=1))</f>
        <v/>
      </c>
      <c r="H381" s="12">
        <f>AVERAGE($B$381:$F$381)</f>
        <v/>
      </c>
      <c r="I381" s="12">
        <f>STDEV.P($B$381:$F$381)</f>
        <v/>
      </c>
    </row>
    <row r="382">
      <c r="A382" s="4" t="inlineStr">
        <is>
          <t>Precision</t>
        </is>
      </c>
      <c r="B382" s="12">
        <f>IFERROR($B$378/($B$378+$B$380),0)</f>
        <v/>
      </c>
      <c r="C382" s="12">
        <f>IFERROR($C$378/($C$378+$C$380),0)</f>
        <v/>
      </c>
      <c r="D382" s="12">
        <f>IFERROR($D$378/($D$378+$D$380),0)</f>
        <v/>
      </c>
      <c r="E382" s="12">
        <f>IFERROR($E$378/($E$378+$E$380),0)</f>
        <v/>
      </c>
      <c r="F382" s="12">
        <f>IFERROR($F$378/($F$378+$F$380),0)</f>
        <v/>
      </c>
      <c r="G382" s="12">
        <f>IFERROR($G$378/($G$378+$G$380),0)</f>
        <v/>
      </c>
      <c r="H382" s="18">
        <f>AVERAGE($B$382:$F$382)</f>
        <v/>
      </c>
      <c r="I382" s="18">
        <f>STDEV.P($B$382:$F$382)</f>
        <v/>
      </c>
    </row>
    <row r="383">
      <c r="A383" s="4" t="inlineStr">
        <is>
          <t>Recall</t>
        </is>
      </c>
      <c r="B383" s="12">
        <f>IFERROR($B$378/($B$378+$B$381),0)</f>
        <v/>
      </c>
      <c r="C383" s="12">
        <f>IFERROR($C$378/($C$378+$C$381),0)</f>
        <v/>
      </c>
      <c r="D383" s="12">
        <f>IFERROR($D$378/($D$378+$D$381),0)</f>
        <v/>
      </c>
      <c r="E383" s="12">
        <f>IFERROR($E$378/($E$378+$E$381),0)</f>
        <v/>
      </c>
      <c r="F383" s="12">
        <f>IFERROR($F$378/($F$378+$F$381),0)</f>
        <v/>
      </c>
      <c r="G383" s="12">
        <f>IFERROR($G$378/($G$378+$G$381),0)</f>
        <v/>
      </c>
      <c r="H383" s="18">
        <f>AVERAGE($B$383:$F$383)</f>
        <v/>
      </c>
      <c r="I383" s="18">
        <f>STDEV.P($B$383:$F$383)</f>
        <v/>
      </c>
    </row>
    <row r="384">
      <c r="A384" s="4" t="inlineStr">
        <is>
          <t>F1</t>
        </is>
      </c>
      <c r="B384" s="12">
        <f>IFERROR(2*$B$382*$B$383/($B$382+$B$383),0)</f>
        <v/>
      </c>
      <c r="C384" s="12">
        <f>IFERROR(2*$C$382*$C$383/($C$382+$C$383),0)</f>
        <v/>
      </c>
      <c r="D384" s="12">
        <f>IFERROR(2*$D$382*$D$383/($D$382+$D$383),0)</f>
        <v/>
      </c>
      <c r="E384" s="12">
        <f>IFERROR(2*$E$382*$E$383/($E$382+$E$383),0)</f>
        <v/>
      </c>
      <c r="F384" s="12">
        <f>IFERROR(2*$F$382*$F$383/($F$382+$F$383),0)</f>
        <v/>
      </c>
      <c r="G384" s="12">
        <f>IFERROR(2*$G$382*$G$383/($G$382+$G$383),0)</f>
        <v/>
      </c>
      <c r="H384" s="18">
        <f>AVERAGE($B$384:$F$384)</f>
        <v/>
      </c>
      <c r="I384" s="18">
        <f>STDEV.P($B$384:$F$384)</f>
        <v/>
      </c>
    </row>
    <row r="385">
      <c r="A385" s="4" t="inlineStr">
        <is>
          <t>Accuracy</t>
        </is>
      </c>
      <c r="B385" s="12">
        <f>IFERROR(($B$378+$B$379)/($B$378+$B$379+$B$380+$B$381),0)</f>
        <v/>
      </c>
      <c r="C385" s="12">
        <f>IFERROR(($C$378+$C$379)/($C$378+$C$379+$C$380+$C$381),0)</f>
        <v/>
      </c>
      <c r="D385" s="12">
        <f>IFERROR(($D$378+$D$379)/($D$378+$D$379+$D$380+$D$381),0)</f>
        <v/>
      </c>
      <c r="E385" s="12">
        <f>IFERROR(($E$378+$E$379)/($E$378+$E$379+$E$380+$E$381),0)</f>
        <v/>
      </c>
      <c r="F385" s="12">
        <f>IFERROR(($F$378+$F$379)/($F$378+$F$379+$F$380+$F$381),0)</f>
        <v/>
      </c>
      <c r="G385" s="12">
        <f>IFERROR(($G$378+$G$379)/($G$378+$G$379+$G$380+$G$381),0)</f>
        <v/>
      </c>
      <c r="H385" s="18">
        <f>AVERAGE($B$385:$F$385)</f>
        <v/>
      </c>
      <c r="I385" s="18">
        <f>STDEV.P($B$385:$F$385)</f>
        <v/>
      </c>
    </row>
    <row r="386">
      <c r="A386" s="4" t="inlineStr">
        <is>
          <t>Edit distance</t>
        </is>
      </c>
      <c r="B386" s="12">
        <f>SUMPRODUCT(ABS($AW$370:$BB$375-$B$370:$G$375))</f>
        <v/>
      </c>
      <c r="C386" s="12">
        <f>SUMPRODUCT(ABS($AW$370:$BB$375-$J$370:$O$375))</f>
        <v/>
      </c>
      <c r="D386" s="12">
        <f>SUMPRODUCT(ABS($AW$370:$BB$375-$R$370:$W$375))</f>
        <v/>
      </c>
      <c r="E386" s="12">
        <f>SUMPRODUCT(ABS($AW$370:$BB$375-$Z$370:$AE$375))</f>
        <v/>
      </c>
      <c r="F386" s="12">
        <f>SUMPRODUCT(ABS($AW$370:$BB$375-$AH$370:$AM$375))</f>
        <v/>
      </c>
      <c r="G386" s="12">
        <f>SUMPRODUCT(ABS($AW$370:$BB$375-$AP$370:$AU$375))</f>
        <v/>
      </c>
      <c r="H386" s="18">
        <f>AVERAGE($B$386:$F$386)</f>
        <v/>
      </c>
      <c r="I386" s="18">
        <f>STDEV.P($B$386:$F$386)</f>
        <v/>
      </c>
    </row>
    <row r="387">
      <c r="A387" s="4" t="inlineStr">
        <is>
          <t>Spectral distance</t>
        </is>
      </c>
      <c r="B387" s="12">
        <f>SQRT(SUMPRODUCT(($BE$370:$BE$375-$B$397:$B$402)^2))</f>
        <v/>
      </c>
      <c r="C387" s="12">
        <f>SQRT(SUMPRODUCT(($BE$370:$BE$375-$C$397:$C$402)^2))</f>
        <v/>
      </c>
      <c r="D387" s="12">
        <f>SQRT(SUMPRODUCT(($BE$370:$BE$375-$D$397:$D$402)^2))</f>
        <v/>
      </c>
      <c r="E387" s="12">
        <f>SQRT(SUMPRODUCT(($BE$370:$BE$375-$E$397:$E$402)^2))</f>
        <v/>
      </c>
      <c r="F387" s="12">
        <f>SQRT(SUMPRODUCT(($BE$370:$BE$375-$F$397:$F$402)^2))</f>
        <v/>
      </c>
      <c r="G387" s="12">
        <f>SQRT(SUMPRODUCT(($BE$370:$BE$375-$G$397:$G$402)^2))</f>
        <v/>
      </c>
      <c r="H387" s="18">
        <f>AVERAGE($B$387:$F$387)</f>
        <v/>
      </c>
      <c r="I387" s="18">
        <f>STDEV.P($B$387:$F$387)</f>
        <v/>
      </c>
    </row>
    <row r="388">
      <c r="A388" s="4" t="inlineStr">
        <is>
          <t>Unsure cells</t>
        </is>
      </c>
      <c r="B388" s="7">
        <f>COUNTIF($B$370:$G$375,2)</f>
        <v/>
      </c>
      <c r="C388" s="7">
        <f>COUNTIF($J$370:$O$375,2)</f>
        <v/>
      </c>
      <c r="D388" s="7">
        <f>COUNTIF($R$370:$W$375,2)</f>
        <v/>
      </c>
      <c r="E388" s="7">
        <f>COUNTIF($Z$370:$AE$375,2)</f>
        <v/>
      </c>
      <c r="F388" s="7">
        <f>COUNTIF($AH$370:$AM$375,2)</f>
        <v/>
      </c>
      <c r="G388" s="7">
        <f>COUNTIF($AP$370:$AU$375,2)</f>
        <v/>
      </c>
      <c r="H388" s="12">
        <f>AVERAGE($B$388:$F$388)</f>
        <v/>
      </c>
      <c r="I388" s="12">
        <f>STDEV.P($B$388:$F$388)</f>
        <v/>
      </c>
    </row>
    <row r="389">
      <c r="A389" s="3" t="inlineStr">
        <is>
          <t>eigenvalues (real part, numpy order; pasted)</t>
        </is>
      </c>
    </row>
    <row r="390">
      <c r="A390" s="3" t="inlineStr">
        <is>
          <t xml:space="preserve">  λ1</t>
        </is>
      </c>
      <c r="B390" s="19" t="n">
        <v>3.628651281742756</v>
      </c>
      <c r="C390" s="19" t="n">
        <v>4.534418480423117</v>
      </c>
      <c r="D390" s="19" t="n">
        <v>3.842235679324303</v>
      </c>
      <c r="E390" s="19" t="n">
        <v>-0.7320508075688779</v>
      </c>
      <c r="F390" s="19" t="n">
        <v>3.628651281742756</v>
      </c>
      <c r="G390" s="19" t="n">
        <v>3.842235679324304</v>
      </c>
    </row>
    <row r="391">
      <c r="A391" s="3" t="inlineStr">
        <is>
          <t xml:space="preserve">  λ2</t>
        </is>
      </c>
      <c r="B391" s="19" t="n">
        <v>-0.6782803500421913</v>
      </c>
      <c r="C391" s="19" t="n">
        <v>2.082748288924857</v>
      </c>
      <c r="D391" s="19" t="n">
        <v>2.506941916150187</v>
      </c>
      <c r="E391" s="19" t="n">
        <v>0.5857864376269054</v>
      </c>
      <c r="F391" s="19" t="n">
        <v>-0.6782803500421913</v>
      </c>
      <c r="G391" s="19" t="n">
        <v>2.506941916150186</v>
      </c>
    </row>
    <row r="392">
      <c r="A392" s="3" t="inlineStr">
        <is>
          <t xml:space="preserve">  λ3</t>
        </is>
      </c>
      <c r="B392" s="19" t="n">
        <v>-0.3197747510618527</v>
      </c>
      <c r="C392" s="19" t="n">
        <v>0.5928546006785997</v>
      </c>
      <c r="D392" s="19" t="n">
        <v>-0.8422356793243058</v>
      </c>
      <c r="E392" s="19" t="n">
        <v>3.414213562373095</v>
      </c>
      <c r="F392" s="19" t="n">
        <v>-0.3197747510618527</v>
      </c>
      <c r="G392" s="19" t="n">
        <v>-0.8422356793243055</v>
      </c>
    </row>
    <row r="393">
      <c r="A393" s="3" t="inlineStr">
        <is>
          <t xml:space="preserve">  λ4</t>
        </is>
      </c>
      <c r="B393" s="19" t="n">
        <v>2.229738010261797</v>
      </c>
      <c r="C393" s="19" t="n">
        <v>-1.560590800666455e-17</v>
      </c>
      <c r="D393" s="19" t="n">
        <v>0.4930580838498126</v>
      </c>
      <c r="E393" s="19" t="n">
        <v>2.732050807568876</v>
      </c>
      <c r="F393" s="19" t="n">
        <v>2.229738010261797</v>
      </c>
      <c r="G393" s="19" t="n">
        <v>0.493058083849813</v>
      </c>
    </row>
    <row r="394">
      <c r="A394" s="3" t="inlineStr">
        <is>
          <t xml:space="preserve">  λ5</t>
        </is>
      </c>
      <c r="B394" s="19" t="n">
        <v>1.139665809099494</v>
      </c>
      <c r="C394" s="19" t="n">
        <v>-0.6989685848184993</v>
      </c>
      <c r="D394" s="19" t="n">
        <v>-1.129849892377277e-17</v>
      </c>
      <c r="E394" s="19" t="n">
        <v>-4.622231866529366e-32</v>
      </c>
      <c r="F394" s="19" t="n">
        <v>1.139665809099494</v>
      </c>
      <c r="G394" s="19" t="n">
        <v>-1.94134934818375e-19</v>
      </c>
    </row>
    <row r="395">
      <c r="A395" s="3" t="inlineStr">
        <is>
          <t xml:space="preserve">  λ6</t>
        </is>
      </c>
      <c r="B395" s="19" t="n">
        <v>3.461575544072964e-17</v>
      </c>
      <c r="C395" s="19" t="n">
        <v>-0.5110527852080752</v>
      </c>
      <c r="D395" s="19" t="n">
        <v>-1.129849892377277e-17</v>
      </c>
      <c r="E395" s="19" t="n">
        <v>3.091856258264353e-17</v>
      </c>
      <c r="F395" s="19" t="n">
        <v>3.461575544072964e-17</v>
      </c>
      <c r="G395" s="19" t="n">
        <v>3.384253142950646e-16</v>
      </c>
    </row>
    <row r="396">
      <c r="A396" s="3" t="inlineStr">
        <is>
          <t>eigenvalues sorted desc (LARGE)</t>
        </is>
      </c>
    </row>
    <row r="397">
      <c r="A397" s="3" t="inlineStr">
        <is>
          <t xml:space="preserve">  λ(1)</t>
        </is>
      </c>
      <c r="B397" s="19">
        <f>LARGE($B$390:$B$395,1)</f>
        <v/>
      </c>
      <c r="C397" s="19">
        <f>LARGE($C$390:$C$395,1)</f>
        <v/>
      </c>
      <c r="D397" s="19">
        <f>LARGE($D$390:$D$395,1)</f>
        <v/>
      </c>
      <c r="E397" s="19">
        <f>LARGE($E$390:$E$395,1)</f>
        <v/>
      </c>
      <c r="F397" s="19">
        <f>LARGE($F$390:$F$395,1)</f>
        <v/>
      </c>
      <c r="G397" s="19">
        <f>LARGE($G$390:$G$395,1)</f>
        <v/>
      </c>
    </row>
    <row r="398">
      <c r="A398" s="3" t="inlineStr">
        <is>
          <t xml:space="preserve">  λ(2)</t>
        </is>
      </c>
      <c r="B398" s="19">
        <f>LARGE($B$390:$B$395,2)</f>
        <v/>
      </c>
      <c r="C398" s="19">
        <f>LARGE($C$390:$C$395,2)</f>
        <v/>
      </c>
      <c r="D398" s="19">
        <f>LARGE($D$390:$D$395,2)</f>
        <v/>
      </c>
      <c r="E398" s="19">
        <f>LARGE($E$390:$E$395,2)</f>
        <v/>
      </c>
      <c r="F398" s="19">
        <f>LARGE($F$390:$F$395,2)</f>
        <v/>
      </c>
      <c r="G398" s="19">
        <f>LARGE($G$390:$G$395,2)</f>
        <v/>
      </c>
    </row>
    <row r="399">
      <c r="A399" s="3" t="inlineStr">
        <is>
          <t xml:space="preserve">  λ(3)</t>
        </is>
      </c>
      <c r="B399" s="19">
        <f>LARGE($B$390:$B$395,3)</f>
        <v/>
      </c>
      <c r="C399" s="19">
        <f>LARGE($C$390:$C$395,3)</f>
        <v/>
      </c>
      <c r="D399" s="19">
        <f>LARGE($D$390:$D$395,3)</f>
        <v/>
      </c>
      <c r="E399" s="19">
        <f>LARGE($E$390:$E$395,3)</f>
        <v/>
      </c>
      <c r="F399" s="19">
        <f>LARGE($F$390:$F$395,3)</f>
        <v/>
      </c>
      <c r="G399" s="19">
        <f>LARGE($G$390:$G$395,3)</f>
        <v/>
      </c>
    </row>
    <row r="400">
      <c r="A400" s="3" t="inlineStr">
        <is>
          <t xml:space="preserve">  λ(4)</t>
        </is>
      </c>
      <c r="B400" s="19">
        <f>LARGE($B$390:$B$395,4)</f>
        <v/>
      </c>
      <c r="C400" s="19">
        <f>LARGE($C$390:$C$395,4)</f>
        <v/>
      </c>
      <c r="D400" s="19">
        <f>LARGE($D$390:$D$395,4)</f>
        <v/>
      </c>
      <c r="E400" s="19">
        <f>LARGE($E$390:$E$395,4)</f>
        <v/>
      </c>
      <c r="F400" s="19">
        <f>LARGE($F$390:$F$395,4)</f>
        <v/>
      </c>
      <c r="G400" s="19">
        <f>LARGE($G$390:$G$395,4)</f>
        <v/>
      </c>
    </row>
    <row r="401">
      <c r="A401" s="3" t="inlineStr">
        <is>
          <t xml:space="preserve">  λ(5)</t>
        </is>
      </c>
      <c r="B401" s="19">
        <f>LARGE($B$390:$B$395,5)</f>
        <v/>
      </c>
      <c r="C401" s="19">
        <f>LARGE($C$390:$C$395,5)</f>
        <v/>
      </c>
      <c r="D401" s="19">
        <f>LARGE($D$390:$D$395,5)</f>
        <v/>
      </c>
      <c r="E401" s="19">
        <f>LARGE($E$390:$E$395,5)</f>
        <v/>
      </c>
      <c r="F401" s="19">
        <f>LARGE($F$390:$F$395,5)</f>
        <v/>
      </c>
      <c r="G401" s="19">
        <f>LARGE($G$390:$G$395,5)</f>
        <v/>
      </c>
    </row>
    <row r="402">
      <c r="A402" s="3" t="inlineStr">
        <is>
          <t xml:space="preserve">  λ(6)</t>
        </is>
      </c>
      <c r="B402" s="19">
        <f>LARGE($B$390:$B$395,6)</f>
        <v/>
      </c>
      <c r="C402" s="19">
        <f>LARGE($C$390:$C$395,6)</f>
        <v/>
      </c>
      <c r="D402" s="19">
        <f>LARGE($D$390:$D$395,6)</f>
        <v/>
      </c>
      <c r="E402" s="19">
        <f>LARGE($E$390:$E$395,6)</f>
        <v/>
      </c>
      <c r="F402" s="19">
        <f>LARGE($F$390:$F$395,6)</f>
        <v/>
      </c>
      <c r="G402" s="19">
        <f>LARGE($G$390:$G$395,6)</f>
        <v/>
      </c>
    </row>
    <row r="403">
      <c r="A403" s="3" t="inlineStr">
        <is>
          <t>check: Σeig − trace (→0)</t>
        </is>
      </c>
      <c r="B403" s="3">
        <f>ROUND(SUM($B$390:$B$395)-($B$370+$C$371+$D$372+$E$373+$F$374+$G$375),6)</f>
        <v/>
      </c>
      <c r="C403" s="3">
        <f>ROUND(SUM($C$390:$C$395)-($J$370+$K$371+$L$372+$M$373+$N$374+$O$375),6)</f>
        <v/>
      </c>
      <c r="D403" s="3">
        <f>ROUND(SUM($D$390:$D$395)-($R$370+$S$371+$T$372+$U$373+$V$374+$W$375),6)</f>
        <v/>
      </c>
      <c r="E403" s="3">
        <f>ROUND(SUM($E$390:$E$395)-($Z$370+$AA$371+$AB$372+$AC$373+$AD$374+$AE$375),6)</f>
        <v/>
      </c>
      <c r="F403" s="3">
        <f>ROUND(SUM($F$390:$F$395)-($AH$370+$AI$371+$AJ$372+$AK$373+$AL$374+$AM$375),6)</f>
        <v/>
      </c>
      <c r="G403" s="3">
        <f>ROUND(SUM($G$390:$G$395)-($AP$370+$AQ$371+$AR$372+$AS$373+$AT$374+$AU$375),6)</f>
        <v/>
      </c>
    </row>
    <row r="404">
      <c r="A404" s="3" t="inlineStr">
        <is>
          <t>check: Πeig − det (→0)</t>
        </is>
      </c>
      <c r="B404" s="3">
        <f>ROUND(MDETERM($B$370:$G$375)-PRODUCT($B$390:$B$395),6)</f>
        <v/>
      </c>
      <c r="C404" s="3">
        <f>ROUND(MDETERM($J$370:$O$375)-PRODUCT($C$390:$C$395),6)</f>
        <v/>
      </c>
      <c r="D404" s="3">
        <f>ROUND(MDETERM($R$370:$W$375)-PRODUCT($D$390:$D$395),6)</f>
        <v/>
      </c>
      <c r="E404" s="3">
        <f>ROUND(MDETERM($Z$370:$AE$375)-PRODUCT($E$390:$E$395),6)</f>
        <v/>
      </c>
      <c r="F404" s="3">
        <f>ROUND(MDETERM($AH$370:$AM$375)-PRODUCT($F$390:$F$395),6)</f>
        <v/>
      </c>
      <c r="G404" s="3">
        <f>ROUND(MDETERM($AP$370:$AU$375)-PRODUCT($G$390:$G$395),6)</f>
        <v/>
      </c>
    </row>
    <row r="405">
      <c r="A405" s="3" t="inlineStr">
        <is>
          <t>complex eigenvalues?</t>
        </is>
      </c>
      <c r="B405" s="3" t="inlineStr"/>
      <c r="C405" s="3" t="inlineStr"/>
      <c r="D405" s="3" t="inlineStr"/>
      <c r="E405" s="3" t="inlineStr"/>
      <c r="F405" s="3" t="inlineStr"/>
      <c r="G405" s="3" t="inlineStr"/>
    </row>
    <row r="406">
      <c r="A406" s="3" t="inlineStr">
        <is>
          <t>check: det(M − λᵢI) per sorted λ (→0)</t>
        </is>
      </c>
    </row>
    <row r="407">
      <c r="A407" s="3" t="inlineStr">
        <is>
          <t xml:space="preserve">  det(M − λ(1)I)</t>
        </is>
      </c>
      <c r="B407" s="3">
        <f t="array" ref="B407">ROUND(MDETERM($B$370:$G$375-$B$397*MUNIT(6)),6)</f>
        <v/>
      </c>
      <c r="C407" s="3">
        <f t="array" ref="C407">ROUND(MDETERM($J$370:$O$375-$C$397*MUNIT(6)),6)</f>
        <v/>
      </c>
      <c r="D407" s="3">
        <f t="array" ref="D407">ROUND(MDETERM($R$370:$W$375-$D$397*MUNIT(6)),6)</f>
        <v/>
      </c>
      <c r="E407" s="3">
        <f t="array" ref="E407">ROUND(MDETERM($Z$370:$AE$375-$E$397*MUNIT(6)),6)</f>
        <v/>
      </c>
      <c r="F407" s="3">
        <f t="array" ref="F407">ROUND(MDETERM($AH$370:$AM$375-$F$397*MUNIT(6)),6)</f>
        <v/>
      </c>
      <c r="G407" s="3">
        <f t="array" ref="G407">ROUND(MDETERM($AP$370:$AU$375-$G$397*MUNIT(6)),6)</f>
        <v/>
      </c>
    </row>
    <row r="408">
      <c r="A408" s="3" t="inlineStr">
        <is>
          <t xml:space="preserve">  det(M − λ(2)I)</t>
        </is>
      </c>
      <c r="B408" s="3">
        <f t="array" ref="B408">ROUND(MDETERM($B$370:$G$375-$B$398*MUNIT(6)),6)</f>
        <v/>
      </c>
      <c r="C408" s="3">
        <f t="array" ref="C408">ROUND(MDETERM($J$370:$O$375-$C$398*MUNIT(6)),6)</f>
        <v/>
      </c>
      <c r="D408" s="3">
        <f t="array" ref="D408">ROUND(MDETERM($R$370:$W$375-$D$398*MUNIT(6)),6)</f>
        <v/>
      </c>
      <c r="E408" s="3">
        <f t="array" ref="E408">ROUND(MDETERM($Z$370:$AE$375-$E$398*MUNIT(6)),6)</f>
        <v/>
      </c>
      <c r="F408" s="3">
        <f t="array" ref="F408">ROUND(MDETERM($AH$370:$AM$375-$F$398*MUNIT(6)),6)</f>
        <v/>
      </c>
      <c r="G408" s="3">
        <f t="array" ref="G408">ROUND(MDETERM($AP$370:$AU$375-$G$398*MUNIT(6)),6)</f>
        <v/>
      </c>
    </row>
    <row r="409">
      <c r="A409" s="3" t="inlineStr">
        <is>
          <t xml:space="preserve">  det(M − λ(3)I)</t>
        </is>
      </c>
      <c r="B409" s="3">
        <f t="array" ref="B409">ROUND(MDETERM($B$370:$G$375-$B$399*MUNIT(6)),6)</f>
        <v/>
      </c>
      <c r="C409" s="3">
        <f t="array" ref="C409">ROUND(MDETERM($J$370:$O$375-$C$399*MUNIT(6)),6)</f>
        <v/>
      </c>
      <c r="D409" s="3">
        <f t="array" ref="D409">ROUND(MDETERM($R$370:$W$375-$D$399*MUNIT(6)),6)</f>
        <v/>
      </c>
      <c r="E409" s="3">
        <f t="array" ref="E409">ROUND(MDETERM($Z$370:$AE$375-$E$399*MUNIT(6)),6)</f>
        <v/>
      </c>
      <c r="F409" s="3">
        <f t="array" ref="F409">ROUND(MDETERM($AH$370:$AM$375-$F$399*MUNIT(6)),6)</f>
        <v/>
      </c>
      <c r="G409" s="3">
        <f t="array" ref="G409">ROUND(MDETERM($AP$370:$AU$375-$G$399*MUNIT(6)),6)</f>
        <v/>
      </c>
    </row>
    <row r="410">
      <c r="A410" s="3" t="inlineStr">
        <is>
          <t xml:space="preserve">  det(M − λ(4)I)</t>
        </is>
      </c>
      <c r="B410" s="3">
        <f t="array" ref="B410">ROUND(MDETERM($B$370:$G$375-$B$400*MUNIT(6)),6)</f>
        <v/>
      </c>
      <c r="C410" s="3">
        <f t="array" ref="C410">ROUND(MDETERM($J$370:$O$375-$C$400*MUNIT(6)),6)</f>
        <v/>
      </c>
      <c r="D410" s="3">
        <f t="array" ref="D410">ROUND(MDETERM($R$370:$W$375-$D$400*MUNIT(6)),6)</f>
        <v/>
      </c>
      <c r="E410" s="3">
        <f t="array" ref="E410">ROUND(MDETERM($Z$370:$AE$375-$E$400*MUNIT(6)),6)</f>
        <v/>
      </c>
      <c r="F410" s="3">
        <f t="array" ref="F410">ROUND(MDETERM($AH$370:$AM$375-$F$400*MUNIT(6)),6)</f>
        <v/>
      </c>
      <c r="G410" s="3">
        <f t="array" ref="G410">ROUND(MDETERM($AP$370:$AU$375-$G$400*MUNIT(6)),6)</f>
        <v/>
      </c>
    </row>
    <row r="411">
      <c r="A411" s="3" t="inlineStr">
        <is>
          <t xml:space="preserve">  det(M − λ(5)I)</t>
        </is>
      </c>
      <c r="B411" s="3">
        <f t="array" ref="B411">ROUND(MDETERM($B$370:$G$375-$B$401*MUNIT(6)),6)</f>
        <v/>
      </c>
      <c r="C411" s="3">
        <f t="array" ref="C411">ROUND(MDETERM($J$370:$O$375-$C$401*MUNIT(6)),6)</f>
        <v/>
      </c>
      <c r="D411" s="3">
        <f t="array" ref="D411">ROUND(MDETERM($R$370:$W$375-$D$401*MUNIT(6)),6)</f>
        <v/>
      </c>
      <c r="E411" s="3">
        <f t="array" ref="E411">ROUND(MDETERM($Z$370:$AE$375-$E$401*MUNIT(6)),6)</f>
        <v/>
      </c>
      <c r="F411" s="3">
        <f t="array" ref="F411">ROUND(MDETERM($AH$370:$AM$375-$F$401*MUNIT(6)),6)</f>
        <v/>
      </c>
      <c r="G411" s="3">
        <f t="array" ref="G411">ROUND(MDETERM($AP$370:$AU$375-$G$401*MUNIT(6)),6)</f>
        <v/>
      </c>
    </row>
    <row r="412">
      <c r="A412" s="3" t="inlineStr">
        <is>
          <t xml:space="preserve">  det(M − λ(6)I)</t>
        </is>
      </c>
      <c r="B412" s="3">
        <f t="array" ref="B412">ROUND(MDETERM($B$370:$G$375-$B$402*MUNIT(6)),6)</f>
        <v/>
      </c>
      <c r="C412" s="3">
        <f t="array" ref="C412">ROUND(MDETERM($J$370:$O$375-$C$402*MUNIT(6)),6)</f>
        <v/>
      </c>
      <c r="D412" s="3">
        <f t="array" ref="D412">ROUND(MDETERM($R$370:$W$375-$D$402*MUNIT(6)),6)</f>
        <v/>
      </c>
      <c r="E412" s="3">
        <f t="array" ref="E412">ROUND(MDETERM($Z$370:$AE$375-$E$402*MUNIT(6)),6)</f>
        <v/>
      </c>
      <c r="F412" s="3">
        <f t="array" ref="F412">ROUND(MDETERM($AH$370:$AM$375-$F$402*MUNIT(6)),6)</f>
        <v/>
      </c>
      <c r="G412" s="3">
        <f t="array" ref="G412">ROUND(MDETERM($AP$370:$AU$375-$G$402*MUNIT(6)),6)</f>
        <v/>
      </c>
    </row>
    <row r="416" ht="16" customHeight="1">
      <c r="A416" s="14" t="inlineStr">
        <is>
          <t>RAG R1 | mixtral:8x22b</t>
        </is>
      </c>
      <c r="B416" s="9" t="inlineStr">
        <is>
          <t>run 1 (raw, pasted)</t>
        </is>
      </c>
      <c r="J416" s="9" t="inlineStr">
        <is>
          <t>run 2 (raw, pasted)</t>
        </is>
      </c>
      <c r="R416" s="9" t="inlineStr">
        <is>
          <t>run 3 (raw, pasted)</t>
        </is>
      </c>
      <c r="Z416" s="9" t="inlineStr">
        <is>
          <t>run 4 (raw, pasted)</t>
        </is>
      </c>
      <c r="AH416" s="9" t="inlineStr">
        <is>
          <t>run 5 (raw, pasted)</t>
        </is>
      </c>
      <c r="AP416" s="9" t="inlineStr">
        <is>
          <t>archived component mapping</t>
        </is>
      </c>
    </row>
    <row r="417" ht="60" customHeight="1">
      <c r="B417" s="15" t="inlineStr">
        <is>
          <t>Housing</t>
        </is>
      </c>
      <c r="C417" s="15" t="inlineStr">
        <is>
          <t>Motor</t>
        </is>
      </c>
      <c r="D417" s="15" t="inlineStr">
        <is>
          <t>Gear</t>
        </is>
      </c>
      <c r="E417" s="15" t="inlineStr">
        <is>
          <t>Bit Holder</t>
        </is>
      </c>
      <c r="F417" s="15" t="inlineStr">
        <is>
          <t>Trigger</t>
        </is>
      </c>
      <c r="G417" s="15" t="inlineStr">
        <is>
          <t>Battery</t>
        </is>
      </c>
      <c r="H417" s="15" t="inlineStr">
        <is>
          <t>Chuck</t>
        </is>
      </c>
      <c r="J417" s="15" t="inlineStr">
        <is>
          <t>Housing</t>
        </is>
      </c>
      <c r="K417" s="15" t="inlineStr">
        <is>
          <t>Motor</t>
        </is>
      </c>
      <c r="L417" s="15" t="inlineStr">
        <is>
          <t>Gear</t>
        </is>
      </c>
      <c r="M417" s="15" t="inlineStr">
        <is>
          <t>Bit Holder</t>
        </is>
      </c>
      <c r="N417" s="15" t="inlineStr">
        <is>
          <t>Trigger</t>
        </is>
      </c>
      <c r="O417" s="15" t="inlineStr">
        <is>
          <t>Battery</t>
        </is>
      </c>
      <c r="P417" s="15" t="inlineStr">
        <is>
          <t>Chuck</t>
        </is>
      </c>
      <c r="R417" s="15" t="inlineStr">
        <is>
          <t>Housing</t>
        </is>
      </c>
      <c r="S417" s="15" t="inlineStr">
        <is>
          <t>Motor</t>
        </is>
      </c>
      <c r="T417" s="15" t="inlineStr">
        <is>
          <t>Gear</t>
        </is>
      </c>
      <c r="U417" s="15" t="inlineStr">
        <is>
          <t>Bit Holder</t>
        </is>
      </c>
      <c r="V417" s="15" t="inlineStr">
        <is>
          <t>Trigger</t>
        </is>
      </c>
      <c r="W417" s="15" t="inlineStr">
        <is>
          <t>Battery</t>
        </is>
      </c>
      <c r="X417" s="15" t="inlineStr">
        <is>
          <t>Chuck</t>
        </is>
      </c>
      <c r="Z417" s="15" t="inlineStr">
        <is>
          <t>Housing</t>
        </is>
      </c>
      <c r="AA417" s="15" t="inlineStr">
        <is>
          <t>Motor</t>
        </is>
      </c>
      <c r="AB417" s="15" t="inlineStr">
        <is>
          <t>Gear</t>
        </is>
      </c>
      <c r="AC417" s="15" t="inlineStr">
        <is>
          <t>Bit Holder</t>
        </is>
      </c>
      <c r="AD417" s="15" t="inlineStr">
        <is>
          <t>Trigger</t>
        </is>
      </c>
      <c r="AE417" s="15" t="inlineStr">
        <is>
          <t>Battery</t>
        </is>
      </c>
      <c r="AF417" s="15" t="inlineStr">
        <is>
          <t>Chuck</t>
        </is>
      </c>
      <c r="AH417" s="15" t="inlineStr">
        <is>
          <t>Housing</t>
        </is>
      </c>
      <c r="AI417" s="15" t="inlineStr">
        <is>
          <t>Motor</t>
        </is>
      </c>
      <c r="AJ417" s="15" t="inlineStr">
        <is>
          <t>Gear</t>
        </is>
      </c>
      <c r="AK417" s="15" t="inlineStr">
        <is>
          <t>Bit Holder</t>
        </is>
      </c>
      <c r="AL417" s="15" t="inlineStr">
        <is>
          <t>Trigger</t>
        </is>
      </c>
      <c r="AM417" s="15" t="inlineStr">
        <is>
          <t>Battery</t>
        </is>
      </c>
      <c r="AN417" s="15" t="inlineStr">
        <is>
          <t>Chuck</t>
        </is>
      </c>
      <c r="AP417" s="3" t="inlineStr">
        <is>
          <t>Ground truth component</t>
        </is>
      </c>
      <c r="AQ417" s="3" t="inlineStr">
        <is>
          <t>Matched predicted component</t>
        </is>
      </c>
    </row>
    <row r="418">
      <c r="A418" s="3" t="inlineStr">
        <is>
          <t>Housing</t>
        </is>
      </c>
      <c r="B418" s="8" t="n">
        <v>1</v>
      </c>
      <c r="C418" s="8" t="n">
        <v>1</v>
      </c>
      <c r="D418" s="8" t="n">
        <v>0</v>
      </c>
      <c r="E418" s="8" t="n">
        <v>1</v>
      </c>
      <c r="F418" s="8" t="n">
        <v>1</v>
      </c>
      <c r="G418" s="8" t="n">
        <v>1</v>
      </c>
      <c r="H418" s="8" t="n">
        <v>1</v>
      </c>
      <c r="J418" s="8" t="n">
        <v>1</v>
      </c>
      <c r="K418" s="8" t="n">
        <v>1</v>
      </c>
      <c r="L418" s="8" t="n">
        <v>1</v>
      </c>
      <c r="M418" s="8" t="n">
        <v>1</v>
      </c>
      <c r="N418" s="8" t="n">
        <v>1</v>
      </c>
      <c r="O418" s="8" t="n">
        <v>1</v>
      </c>
      <c r="P418" s="8" t="n">
        <v>1</v>
      </c>
      <c r="R418" s="8" t="n">
        <v>1</v>
      </c>
      <c r="S418" s="8" t="n">
        <v>1</v>
      </c>
      <c r="T418" s="8" t="n">
        <v>1</v>
      </c>
      <c r="U418" s="8" t="n">
        <v>1</v>
      </c>
      <c r="V418" s="8" t="n">
        <v>1</v>
      </c>
      <c r="W418" s="8" t="n">
        <v>1</v>
      </c>
      <c r="X418" s="8" t="n">
        <v>1</v>
      </c>
      <c r="Z418" s="8" t="n">
        <v>1</v>
      </c>
      <c r="AA418" s="8" t="n">
        <v>1</v>
      </c>
      <c r="AB418" s="8" t="n">
        <v>1</v>
      </c>
      <c r="AC418" s="8" t="n">
        <v>1</v>
      </c>
      <c r="AD418" s="8" t="n">
        <v>1</v>
      </c>
      <c r="AE418" s="8" t="n">
        <v>1</v>
      </c>
      <c r="AF418" s="8" t="n">
        <v>1</v>
      </c>
      <c r="AH418" s="8" t="n">
        <v>1</v>
      </c>
      <c r="AI418" s="8" t="n">
        <v>1</v>
      </c>
      <c r="AJ418" s="8" t="n">
        <v>1</v>
      </c>
      <c r="AK418" s="8" t="n">
        <v>1</v>
      </c>
      <c r="AL418" s="8" t="n">
        <v>1</v>
      </c>
      <c r="AM418" s="8" t="n">
        <v>1</v>
      </c>
      <c r="AN418" s="8" t="n">
        <v>1</v>
      </c>
      <c r="AP418" s="3" t="inlineStr">
        <is>
          <t>Bit</t>
        </is>
      </c>
      <c r="AQ418" s="3" t="inlineStr">
        <is>
          <t>Chuck</t>
        </is>
      </c>
    </row>
    <row r="419">
      <c r="A419" s="3" t="inlineStr">
        <is>
          <t>Motor</t>
        </is>
      </c>
      <c r="B419" s="8" t="n">
        <v>1</v>
      </c>
      <c r="C419" s="8" t="n">
        <v>1</v>
      </c>
      <c r="D419" s="8" t="n">
        <v>1</v>
      </c>
      <c r="E419" s="8" t="n">
        <v>0</v>
      </c>
      <c r="F419" s="8" t="n">
        <v>0</v>
      </c>
      <c r="G419" s="8" t="n">
        <v>1</v>
      </c>
      <c r="H419" s="8" t="n">
        <v>0</v>
      </c>
      <c r="J419" s="8" t="n">
        <v>1</v>
      </c>
      <c r="K419" s="8" t="n">
        <v>1</v>
      </c>
      <c r="L419" s="8" t="n">
        <v>1</v>
      </c>
      <c r="M419" s="8" t="n">
        <v>0</v>
      </c>
      <c r="N419" s="8" t="n">
        <v>1</v>
      </c>
      <c r="O419" s="8" t="n">
        <v>1</v>
      </c>
      <c r="P419" s="8" t="n">
        <v>0</v>
      </c>
      <c r="R419" s="8" t="n">
        <v>1</v>
      </c>
      <c r="S419" s="8" t="n">
        <v>1</v>
      </c>
      <c r="T419" s="8" t="n">
        <v>1</v>
      </c>
      <c r="U419" s="8" t="n">
        <v>0</v>
      </c>
      <c r="V419" s="8" t="n">
        <v>1</v>
      </c>
      <c r="W419" s="8" t="n">
        <v>1</v>
      </c>
      <c r="X419" s="8" t="n">
        <v>0</v>
      </c>
      <c r="Z419" s="8" t="n">
        <v>1</v>
      </c>
      <c r="AA419" s="8" t="n">
        <v>1</v>
      </c>
      <c r="AB419" s="8" t="n">
        <v>1</v>
      </c>
      <c r="AC419" s="8" t="n">
        <v>0</v>
      </c>
      <c r="AD419" s="8" t="n">
        <v>1</v>
      </c>
      <c r="AE419" s="8" t="n">
        <v>1</v>
      </c>
      <c r="AF419" s="8" t="n">
        <v>0</v>
      </c>
      <c r="AH419" s="8" t="n">
        <v>1</v>
      </c>
      <c r="AI419" s="8" t="n">
        <v>1</v>
      </c>
      <c r="AJ419" s="8" t="n">
        <v>1</v>
      </c>
      <c r="AK419" s="8" t="n">
        <v>0</v>
      </c>
      <c r="AL419" s="8" t="n">
        <v>1</v>
      </c>
      <c r="AM419" s="8" t="n">
        <v>1</v>
      </c>
      <c r="AN419" s="8" t="n">
        <v>0</v>
      </c>
      <c r="AP419" s="3" t="inlineStr">
        <is>
          <t>Transmission</t>
        </is>
      </c>
      <c r="AQ419" s="3" t="inlineStr">
        <is>
          <t>Gear</t>
        </is>
      </c>
    </row>
    <row r="420">
      <c r="A420" s="3" t="inlineStr">
        <is>
          <t>Gear</t>
        </is>
      </c>
      <c r="B420" s="8" t="n">
        <v>0</v>
      </c>
      <c r="C420" s="8" t="n">
        <v>1</v>
      </c>
      <c r="D420" s="8" t="n">
        <v>1</v>
      </c>
      <c r="E420" s="8" t="n">
        <v>0</v>
      </c>
      <c r="F420" s="8" t="n">
        <v>0</v>
      </c>
      <c r="G420" s="8" t="n">
        <v>0</v>
      </c>
      <c r="H420" s="8" t="n">
        <v>0</v>
      </c>
      <c r="J420" s="8" t="n">
        <v>1</v>
      </c>
      <c r="K420" s="8" t="n">
        <v>1</v>
      </c>
      <c r="L420" s="8" t="n">
        <v>1</v>
      </c>
      <c r="M420" s="8" t="n">
        <v>1</v>
      </c>
      <c r="N420" s="8" t="n">
        <v>0</v>
      </c>
      <c r="O420" s="8" t="n">
        <v>0</v>
      </c>
      <c r="P420" s="8" t="n">
        <v>0</v>
      </c>
      <c r="R420" s="8" t="n">
        <v>1</v>
      </c>
      <c r="S420" s="8" t="n">
        <v>1</v>
      </c>
      <c r="T420" s="8" t="n">
        <v>1</v>
      </c>
      <c r="U420" s="8" t="n">
        <v>1</v>
      </c>
      <c r="V420" s="8" t="n">
        <v>0</v>
      </c>
      <c r="W420" s="8" t="n">
        <v>0</v>
      </c>
      <c r="X420" s="8" t="n">
        <v>0</v>
      </c>
      <c r="Z420" s="8" t="n">
        <v>1</v>
      </c>
      <c r="AA420" s="8" t="n">
        <v>1</v>
      </c>
      <c r="AB420" s="8" t="n">
        <v>1</v>
      </c>
      <c r="AC420" s="8" t="n">
        <v>1</v>
      </c>
      <c r="AD420" s="8" t="n">
        <v>0</v>
      </c>
      <c r="AE420" s="8" t="n">
        <v>0</v>
      </c>
      <c r="AF420" s="8" t="n">
        <v>0</v>
      </c>
      <c r="AH420" s="8" t="n">
        <v>1</v>
      </c>
      <c r="AI420" s="8" t="n">
        <v>1</v>
      </c>
      <c r="AJ420" s="8" t="n">
        <v>1</v>
      </c>
      <c r="AK420" s="8" t="n">
        <v>1</v>
      </c>
      <c r="AL420" s="8" t="n">
        <v>0</v>
      </c>
      <c r="AM420" s="8" t="n">
        <v>0</v>
      </c>
      <c r="AN420" s="8" t="n">
        <v>0</v>
      </c>
      <c r="AP420" s="3" t="inlineStr">
        <is>
          <t>Motor</t>
        </is>
      </c>
      <c r="AQ420" s="3" t="inlineStr">
        <is>
          <t>Motor</t>
        </is>
      </c>
    </row>
    <row r="421">
      <c r="A421" s="3" t="inlineStr">
        <is>
          <t>Bit Holder</t>
        </is>
      </c>
      <c r="B421" s="8" t="n">
        <v>1</v>
      </c>
      <c r="C421" s="8" t="n">
        <v>0</v>
      </c>
      <c r="D421" s="8" t="n">
        <v>1</v>
      </c>
      <c r="E421" s="8" t="n">
        <v>1</v>
      </c>
      <c r="F421" s="8" t="n">
        <v>0</v>
      </c>
      <c r="G421" s="8" t="n">
        <v>0</v>
      </c>
      <c r="H421" s="8" t="n">
        <v>1</v>
      </c>
      <c r="J421" s="8" t="n">
        <v>1</v>
      </c>
      <c r="K421" s="8" t="n">
        <v>0</v>
      </c>
      <c r="L421" s="8" t="n">
        <v>1</v>
      </c>
      <c r="M421" s="8" t="n">
        <v>1</v>
      </c>
      <c r="N421" s="8" t="n">
        <v>0</v>
      </c>
      <c r="O421" s="8" t="n">
        <v>0</v>
      </c>
      <c r="P421" s="8" t="n">
        <v>1</v>
      </c>
      <c r="R421" s="8" t="n">
        <v>1</v>
      </c>
      <c r="S421" s="8" t="n">
        <v>0</v>
      </c>
      <c r="T421" s="8" t="n">
        <v>1</v>
      </c>
      <c r="U421" s="8" t="n">
        <v>1</v>
      </c>
      <c r="V421" s="8" t="n">
        <v>0</v>
      </c>
      <c r="W421" s="8" t="n">
        <v>0</v>
      </c>
      <c r="X421" s="8" t="n">
        <v>1</v>
      </c>
      <c r="Z421" s="8" t="n">
        <v>1</v>
      </c>
      <c r="AA421" s="8" t="n">
        <v>0</v>
      </c>
      <c r="AB421" s="8" t="n">
        <v>1</v>
      </c>
      <c r="AC421" s="8" t="n">
        <v>1</v>
      </c>
      <c r="AD421" s="8" t="n">
        <v>0</v>
      </c>
      <c r="AE421" s="8" t="n">
        <v>0</v>
      </c>
      <c r="AF421" s="8" t="n">
        <v>1</v>
      </c>
      <c r="AH421" s="8" t="n">
        <v>1</v>
      </c>
      <c r="AI421" s="8" t="n">
        <v>0</v>
      </c>
      <c r="AJ421" s="8" t="n">
        <v>1</v>
      </c>
      <c r="AK421" s="8" t="n">
        <v>1</v>
      </c>
      <c r="AL421" s="8" t="n">
        <v>0</v>
      </c>
      <c r="AM421" s="8" t="n">
        <v>0</v>
      </c>
      <c r="AN421" s="8" t="n">
        <v>1</v>
      </c>
      <c r="AP421" s="3" t="inlineStr">
        <is>
          <t>Electrical System</t>
        </is>
      </c>
      <c r="AQ421" s="3" t="inlineStr">
        <is>
          <t>Battery</t>
        </is>
      </c>
    </row>
    <row r="422">
      <c r="A422" s="3" t="inlineStr">
        <is>
          <t>Trigger</t>
        </is>
      </c>
      <c r="B422" s="8" t="n">
        <v>1</v>
      </c>
      <c r="C422" s="8" t="n">
        <v>0</v>
      </c>
      <c r="D422" s="8" t="n">
        <v>0</v>
      </c>
      <c r="E422" s="8" t="n">
        <v>0</v>
      </c>
      <c r="F422" s="8" t="n">
        <v>1</v>
      </c>
      <c r="G422" s="8" t="n">
        <v>0</v>
      </c>
      <c r="H422" s="8" t="n">
        <v>0</v>
      </c>
      <c r="J422" s="8" t="n">
        <v>1</v>
      </c>
      <c r="K422" s="8" t="n">
        <v>1</v>
      </c>
      <c r="L422" s="8" t="n">
        <v>0</v>
      </c>
      <c r="M422" s="8" t="n">
        <v>0</v>
      </c>
      <c r="N422" s="8" t="n">
        <v>1</v>
      </c>
      <c r="O422" s="8" t="n">
        <v>0</v>
      </c>
      <c r="P422" s="8" t="n">
        <v>0</v>
      </c>
      <c r="R422" s="8" t="n">
        <v>1</v>
      </c>
      <c r="S422" s="8" t="n">
        <v>1</v>
      </c>
      <c r="T422" s="8" t="n">
        <v>0</v>
      </c>
      <c r="U422" s="8" t="n">
        <v>0</v>
      </c>
      <c r="V422" s="8" t="n">
        <v>1</v>
      </c>
      <c r="W422" s="8" t="n">
        <v>0</v>
      </c>
      <c r="X422" s="8" t="n">
        <v>0</v>
      </c>
      <c r="Z422" s="8" t="n">
        <v>1</v>
      </c>
      <c r="AA422" s="8" t="n">
        <v>1</v>
      </c>
      <c r="AB422" s="8" t="n">
        <v>0</v>
      </c>
      <c r="AC422" s="8" t="n">
        <v>0</v>
      </c>
      <c r="AD422" s="8" t="n">
        <v>1</v>
      </c>
      <c r="AE422" s="8" t="n">
        <v>0</v>
      </c>
      <c r="AF422" s="8" t="n">
        <v>0</v>
      </c>
      <c r="AH422" s="8" t="n">
        <v>1</v>
      </c>
      <c r="AI422" s="8" t="n">
        <v>1</v>
      </c>
      <c r="AJ422" s="8" t="n">
        <v>0</v>
      </c>
      <c r="AK422" s="8" t="n">
        <v>0</v>
      </c>
      <c r="AL422" s="8" t="n">
        <v>1</v>
      </c>
      <c r="AM422" s="8" t="n">
        <v>0</v>
      </c>
      <c r="AN422" s="8" t="n">
        <v>0</v>
      </c>
      <c r="AP422" s="3" t="inlineStr">
        <is>
          <t>Battery Holder</t>
        </is>
      </c>
      <c r="AQ422" s="3" t="inlineStr">
        <is>
          <t>Bit Holder</t>
        </is>
      </c>
    </row>
    <row r="423">
      <c r="A423" s="3" t="inlineStr">
        <is>
          <t>Battery</t>
        </is>
      </c>
      <c r="B423" s="8" t="n">
        <v>1</v>
      </c>
      <c r="C423" s="8" t="n">
        <v>1</v>
      </c>
      <c r="D423" s="8" t="n">
        <v>0</v>
      </c>
      <c r="E423" s="8" t="n">
        <v>0</v>
      </c>
      <c r="F423" s="8" t="n">
        <v>0</v>
      </c>
      <c r="G423" s="8" t="n">
        <v>1</v>
      </c>
      <c r="H423" s="8" t="n">
        <v>0</v>
      </c>
      <c r="J423" s="8" t="n">
        <v>1</v>
      </c>
      <c r="K423" s="8" t="n">
        <v>1</v>
      </c>
      <c r="L423" s="8" t="n">
        <v>0</v>
      </c>
      <c r="M423" s="8" t="n">
        <v>0</v>
      </c>
      <c r="N423" s="8" t="n">
        <v>0</v>
      </c>
      <c r="O423" s="8" t="n">
        <v>1</v>
      </c>
      <c r="P423" s="8" t="n">
        <v>0</v>
      </c>
      <c r="R423" s="8" t="n">
        <v>1</v>
      </c>
      <c r="S423" s="8" t="n">
        <v>1</v>
      </c>
      <c r="T423" s="8" t="n">
        <v>0</v>
      </c>
      <c r="U423" s="8" t="n">
        <v>0</v>
      </c>
      <c r="V423" s="8" t="n">
        <v>0</v>
      </c>
      <c r="W423" s="8" t="n">
        <v>1</v>
      </c>
      <c r="X423" s="8" t="n">
        <v>0</v>
      </c>
      <c r="Z423" s="8" t="n">
        <v>1</v>
      </c>
      <c r="AA423" s="8" t="n">
        <v>1</v>
      </c>
      <c r="AB423" s="8" t="n">
        <v>0</v>
      </c>
      <c r="AC423" s="8" t="n">
        <v>0</v>
      </c>
      <c r="AD423" s="8" t="n">
        <v>0</v>
      </c>
      <c r="AE423" s="8" t="n">
        <v>1</v>
      </c>
      <c r="AF423" s="8" t="n">
        <v>0</v>
      </c>
      <c r="AH423" s="8" t="n">
        <v>1</v>
      </c>
      <c r="AI423" s="8" t="n">
        <v>1</v>
      </c>
      <c r="AJ423" s="8" t="n">
        <v>0</v>
      </c>
      <c r="AK423" s="8" t="n">
        <v>0</v>
      </c>
      <c r="AL423" s="8" t="n">
        <v>0</v>
      </c>
      <c r="AM423" s="8" t="n">
        <v>1</v>
      </c>
      <c r="AN423" s="8" t="n">
        <v>0</v>
      </c>
      <c r="AP423" s="3" t="inlineStr">
        <is>
          <t>Housing</t>
        </is>
      </c>
      <c r="AQ423" s="3" t="inlineStr">
        <is>
          <t>Housing</t>
        </is>
      </c>
    </row>
    <row r="424">
      <c r="A424" s="3" t="inlineStr">
        <is>
          <t>Chuck</t>
        </is>
      </c>
      <c r="B424" s="8" t="n">
        <v>1</v>
      </c>
      <c r="C424" s="8" t="n">
        <v>0</v>
      </c>
      <c r="D424" s="8" t="n">
        <v>0</v>
      </c>
      <c r="E424" s="8" t="n">
        <v>1</v>
      </c>
      <c r="F424" s="8" t="n">
        <v>0</v>
      </c>
      <c r="G424" s="8" t="n">
        <v>0</v>
      </c>
      <c r="H424" s="8" t="n">
        <v>1</v>
      </c>
      <c r="J424" s="8" t="n">
        <v>1</v>
      </c>
      <c r="K424" s="8" t="n">
        <v>0</v>
      </c>
      <c r="L424" s="8" t="n">
        <v>0</v>
      </c>
      <c r="M424" s="8" t="n">
        <v>1</v>
      </c>
      <c r="N424" s="8" t="n">
        <v>0</v>
      </c>
      <c r="O424" s="8" t="n">
        <v>0</v>
      </c>
      <c r="P424" s="8" t="n">
        <v>1</v>
      </c>
      <c r="R424" s="8" t="n">
        <v>1</v>
      </c>
      <c r="S424" s="8" t="n">
        <v>0</v>
      </c>
      <c r="T424" s="8" t="n">
        <v>0</v>
      </c>
      <c r="U424" s="8" t="n">
        <v>1</v>
      </c>
      <c r="V424" s="8" t="n">
        <v>0</v>
      </c>
      <c r="W424" s="8" t="n">
        <v>0</v>
      </c>
      <c r="X424" s="8" t="n">
        <v>1</v>
      </c>
      <c r="Z424" s="8" t="n">
        <v>1</v>
      </c>
      <c r="AA424" s="8" t="n">
        <v>0</v>
      </c>
      <c r="AB424" s="8" t="n">
        <v>0</v>
      </c>
      <c r="AC424" s="8" t="n">
        <v>1</v>
      </c>
      <c r="AD424" s="8" t="n">
        <v>0</v>
      </c>
      <c r="AE424" s="8" t="n">
        <v>0</v>
      </c>
      <c r="AF424" s="8" t="n">
        <v>1</v>
      </c>
      <c r="AH424" s="8" t="n">
        <v>1</v>
      </c>
      <c r="AI424" s="8" t="n">
        <v>0</v>
      </c>
      <c r="AJ424" s="8" t="n">
        <v>0</v>
      </c>
      <c r="AK424" s="8" t="n">
        <v>1</v>
      </c>
      <c r="AL424" s="8" t="n">
        <v>0</v>
      </c>
      <c r="AM424" s="8" t="n">
        <v>0</v>
      </c>
      <c r="AN424" s="8" t="n">
        <v>1</v>
      </c>
    </row>
    <row r="426">
      <c r="A426" s="1" t="inlineStr">
        <is>
          <t>aligned k×k matrices (INDEX/MATCH through the mapping; GT order)</t>
        </is>
      </c>
      <c r="B426" s="9" t="inlineStr">
        <is>
          <t>run 1 aligned</t>
        </is>
      </c>
      <c r="J426" s="9" t="inlineStr">
        <is>
          <t>run 2 aligned</t>
        </is>
      </c>
      <c r="R426" s="9" t="inlineStr">
        <is>
          <t>run 3 aligned</t>
        </is>
      </c>
      <c r="Z426" s="9" t="inlineStr">
        <is>
          <t>run 4 aligned</t>
        </is>
      </c>
      <c r="AH426" s="9" t="inlineStr">
        <is>
          <t>run 5 aligned</t>
        </is>
      </c>
      <c r="AP426" s="9" t="inlineStr">
        <is>
          <t>Step2 average of aligned runs (formula)</t>
        </is>
      </c>
      <c r="AW426" s="9" t="inlineStr">
        <is>
          <t>aligned ground truth (INDEX/MATCH)</t>
        </is>
      </c>
      <c r="BD426" s="9" t="inlineStr">
        <is>
          <t>aligned GT eig (pasted) | sorted</t>
        </is>
      </c>
    </row>
    <row r="427" ht="60" customHeight="1">
      <c r="B427" s="15" t="inlineStr">
        <is>
          <t>Bit</t>
        </is>
      </c>
      <c r="C427" s="15" t="inlineStr">
        <is>
          <t>Transmission</t>
        </is>
      </c>
      <c r="D427" s="15" t="inlineStr">
        <is>
          <t>Motor</t>
        </is>
      </c>
      <c r="E427" s="15" t="inlineStr">
        <is>
          <t>Electrical System</t>
        </is>
      </c>
      <c r="F427" s="15" t="inlineStr">
        <is>
          <t>Battery Holder</t>
        </is>
      </c>
      <c r="G427" s="15" t="inlineStr">
        <is>
          <t>Housing</t>
        </is>
      </c>
      <c r="J427" s="15" t="inlineStr">
        <is>
          <t>Bit</t>
        </is>
      </c>
      <c r="K427" s="15" t="inlineStr">
        <is>
          <t>Transmission</t>
        </is>
      </c>
      <c r="L427" s="15" t="inlineStr">
        <is>
          <t>Motor</t>
        </is>
      </c>
      <c r="M427" s="15" t="inlineStr">
        <is>
          <t>Electrical System</t>
        </is>
      </c>
      <c r="N427" s="15" t="inlineStr">
        <is>
          <t>Battery Holder</t>
        </is>
      </c>
      <c r="O427" s="15" t="inlineStr">
        <is>
          <t>Housing</t>
        </is>
      </c>
      <c r="R427" s="15" t="inlineStr">
        <is>
          <t>Bit</t>
        </is>
      </c>
      <c r="S427" s="15" t="inlineStr">
        <is>
          <t>Transmission</t>
        </is>
      </c>
      <c r="T427" s="15" t="inlineStr">
        <is>
          <t>Motor</t>
        </is>
      </c>
      <c r="U427" s="15" t="inlineStr">
        <is>
          <t>Electrical System</t>
        </is>
      </c>
      <c r="V427" s="15" t="inlineStr">
        <is>
          <t>Battery Holder</t>
        </is>
      </c>
      <c r="W427" s="15" t="inlineStr">
        <is>
          <t>Housing</t>
        </is>
      </c>
      <c r="Z427" s="15" t="inlineStr">
        <is>
          <t>Bit</t>
        </is>
      </c>
      <c r="AA427" s="15" t="inlineStr">
        <is>
          <t>Transmission</t>
        </is>
      </c>
      <c r="AB427" s="15" t="inlineStr">
        <is>
          <t>Motor</t>
        </is>
      </c>
      <c r="AC427" s="15" t="inlineStr">
        <is>
          <t>Electrical System</t>
        </is>
      </c>
      <c r="AD427" s="15" t="inlineStr">
        <is>
          <t>Battery Holder</t>
        </is>
      </c>
      <c r="AE427" s="15" t="inlineStr">
        <is>
          <t>Housing</t>
        </is>
      </c>
      <c r="AH427" s="15" t="inlineStr">
        <is>
          <t>Bit</t>
        </is>
      </c>
      <c r="AI427" s="15" t="inlineStr">
        <is>
          <t>Transmission</t>
        </is>
      </c>
      <c r="AJ427" s="15" t="inlineStr">
        <is>
          <t>Motor</t>
        </is>
      </c>
      <c r="AK427" s="15" t="inlineStr">
        <is>
          <t>Electrical System</t>
        </is>
      </c>
      <c r="AL427" s="15" t="inlineStr">
        <is>
          <t>Battery Holder</t>
        </is>
      </c>
      <c r="AM427" s="15" t="inlineStr">
        <is>
          <t>Housing</t>
        </is>
      </c>
    </row>
    <row r="428">
      <c r="A428" s="3" t="inlineStr">
        <is>
          <t>Bit</t>
        </is>
      </c>
      <c r="B428" s="8">
        <f>INDEX($B$418:$H$424,MATCH($AQ$418,$B$417:$H$417,0),MATCH($AQ$418,$B$417:$H$417,0))</f>
        <v/>
      </c>
      <c r="C428" s="8">
        <f>INDEX($B$418:$H$424,MATCH($AQ$418,$B$417:$H$417,0),MATCH($AQ$419,$B$417:$H$417,0))</f>
        <v/>
      </c>
      <c r="D428" s="8">
        <f>INDEX($B$418:$H$424,MATCH($AQ$418,$B$417:$H$417,0),MATCH($AQ$420,$B$417:$H$417,0))</f>
        <v/>
      </c>
      <c r="E428" s="8">
        <f>INDEX($B$418:$H$424,MATCH($AQ$418,$B$417:$H$417,0),MATCH($AQ$421,$B$417:$H$417,0))</f>
        <v/>
      </c>
      <c r="F428" s="8">
        <f>INDEX($B$418:$H$424,MATCH($AQ$418,$B$417:$H$417,0),MATCH($AQ$422,$B$417:$H$417,0))</f>
        <v/>
      </c>
      <c r="G428" s="8">
        <f>INDEX($B$418:$H$424,MATCH($AQ$418,$B$417:$H$417,0),MATCH($AQ$423,$B$417:$H$417,0))</f>
        <v/>
      </c>
      <c r="J428" s="8">
        <f>INDEX($J$418:$P$424,MATCH($AQ$418,$J$417:$P$417,0),MATCH($AQ$418,$J$417:$P$417,0))</f>
        <v/>
      </c>
      <c r="K428" s="8">
        <f>INDEX($J$418:$P$424,MATCH($AQ$418,$J$417:$P$417,0),MATCH($AQ$419,$J$417:$P$417,0))</f>
        <v/>
      </c>
      <c r="L428" s="8">
        <f>INDEX($J$418:$P$424,MATCH($AQ$418,$J$417:$P$417,0),MATCH($AQ$420,$J$417:$P$417,0))</f>
        <v/>
      </c>
      <c r="M428" s="8">
        <f>INDEX($J$418:$P$424,MATCH($AQ$418,$J$417:$P$417,0),MATCH($AQ$421,$J$417:$P$417,0))</f>
        <v/>
      </c>
      <c r="N428" s="8">
        <f>INDEX($J$418:$P$424,MATCH($AQ$418,$J$417:$P$417,0),MATCH($AQ$422,$J$417:$P$417,0))</f>
        <v/>
      </c>
      <c r="O428" s="8">
        <f>INDEX($J$418:$P$424,MATCH($AQ$418,$J$417:$P$417,0),MATCH($AQ$423,$J$417:$P$417,0))</f>
        <v/>
      </c>
      <c r="R428" s="8">
        <f>INDEX($R$418:$X$424,MATCH($AQ$418,$R$417:$X$417,0),MATCH($AQ$418,$R$417:$X$417,0))</f>
        <v/>
      </c>
      <c r="S428" s="8">
        <f>INDEX($R$418:$X$424,MATCH($AQ$418,$R$417:$X$417,0),MATCH($AQ$419,$R$417:$X$417,0))</f>
        <v/>
      </c>
      <c r="T428" s="8">
        <f>INDEX($R$418:$X$424,MATCH($AQ$418,$R$417:$X$417,0),MATCH($AQ$420,$R$417:$X$417,0))</f>
        <v/>
      </c>
      <c r="U428" s="8">
        <f>INDEX($R$418:$X$424,MATCH($AQ$418,$R$417:$X$417,0),MATCH($AQ$421,$R$417:$X$417,0))</f>
        <v/>
      </c>
      <c r="V428" s="8">
        <f>INDEX($R$418:$X$424,MATCH($AQ$418,$R$417:$X$417,0),MATCH($AQ$422,$R$417:$X$417,0))</f>
        <v/>
      </c>
      <c r="W428" s="8">
        <f>INDEX($R$418:$X$424,MATCH($AQ$418,$R$417:$X$417,0),MATCH($AQ$423,$R$417:$X$417,0))</f>
        <v/>
      </c>
      <c r="Z428" s="8">
        <f>INDEX($Z$418:$AF$424,MATCH($AQ$418,$Z$417:$AF$417,0),MATCH($AQ$418,$Z$417:$AF$417,0))</f>
        <v/>
      </c>
      <c r="AA428" s="8">
        <f>INDEX($Z$418:$AF$424,MATCH($AQ$418,$Z$417:$AF$417,0),MATCH($AQ$419,$Z$417:$AF$417,0))</f>
        <v/>
      </c>
      <c r="AB428" s="8">
        <f>INDEX($Z$418:$AF$424,MATCH($AQ$418,$Z$417:$AF$417,0),MATCH($AQ$420,$Z$417:$AF$417,0))</f>
        <v/>
      </c>
      <c r="AC428" s="8">
        <f>INDEX($Z$418:$AF$424,MATCH($AQ$418,$Z$417:$AF$417,0),MATCH($AQ$421,$Z$417:$AF$417,0))</f>
        <v/>
      </c>
      <c r="AD428" s="8">
        <f>INDEX($Z$418:$AF$424,MATCH($AQ$418,$Z$417:$AF$417,0),MATCH($AQ$422,$Z$417:$AF$417,0))</f>
        <v/>
      </c>
      <c r="AE428" s="8">
        <f>INDEX($Z$418:$AF$424,MATCH($AQ$418,$Z$417:$AF$417,0),MATCH($AQ$423,$Z$417:$AF$417,0))</f>
        <v/>
      </c>
      <c r="AH428" s="8">
        <f>INDEX($AH$418:$AN$424,MATCH($AQ$418,$AH$417:$AN$417,0),MATCH($AQ$418,$AH$417:$AN$417,0))</f>
        <v/>
      </c>
      <c r="AI428" s="8">
        <f>INDEX($AH$418:$AN$424,MATCH($AQ$418,$AH$417:$AN$417,0),MATCH($AQ$419,$AH$417:$AN$417,0))</f>
        <v/>
      </c>
      <c r="AJ428" s="8">
        <f>INDEX($AH$418:$AN$424,MATCH($AQ$418,$AH$417:$AN$417,0),MATCH($AQ$420,$AH$417:$AN$417,0))</f>
        <v/>
      </c>
      <c r="AK428" s="8">
        <f>INDEX($AH$418:$AN$424,MATCH($AQ$418,$AH$417:$AN$417,0),MATCH($AQ$421,$AH$417:$AN$417,0))</f>
        <v/>
      </c>
      <c r="AL428" s="8">
        <f>INDEX($AH$418:$AN$424,MATCH($AQ$418,$AH$417:$AN$417,0),MATCH($AQ$422,$AH$417:$AN$417,0))</f>
        <v/>
      </c>
      <c r="AM428" s="8">
        <f>INDEX($AH$418:$AN$424,MATCH($AQ$418,$AH$417:$AN$417,0),MATCH($AQ$423,$AH$417:$AN$417,0))</f>
        <v/>
      </c>
      <c r="AP428" s="8">
        <f>IF(($B$428&lt;&gt;2)+($J$428&lt;&gt;2)+($R$428&lt;&gt;2)+($Z$428&lt;&gt;2)+($AH$428&lt;&gt;2)=0,2,IF((($B$428&lt;&gt;2)*$B$428+($J$428&lt;&gt;2)*$J$428+($R$428&lt;&gt;2)*$R$428+($Z$428&lt;&gt;2)*$Z$428+($AH$428&lt;&gt;2)*$AH$428)/(($B$428&lt;&gt;2)+($J$428&lt;&gt;2)+($R$428&lt;&gt;2)+($Z$428&lt;&gt;2)+($AH$428&lt;&gt;2))&gt;=0.5,1,0))</f>
        <v/>
      </c>
      <c r="AQ428" s="8">
        <f>IF(($C$428&lt;&gt;2)+($K$428&lt;&gt;2)+($S$428&lt;&gt;2)+($AA$428&lt;&gt;2)+($AI$428&lt;&gt;2)=0,2,IF((($C$428&lt;&gt;2)*$C$428+($K$428&lt;&gt;2)*$K$428+($S$428&lt;&gt;2)*$S$428+($AA$428&lt;&gt;2)*$AA$428+($AI$428&lt;&gt;2)*$AI$428)/(($C$428&lt;&gt;2)+($K$428&lt;&gt;2)+($S$428&lt;&gt;2)+($AA$428&lt;&gt;2)+($AI$428&lt;&gt;2))&gt;=0.5,1,0))</f>
        <v/>
      </c>
      <c r="AR428" s="8">
        <f>IF(($D$428&lt;&gt;2)+($L$428&lt;&gt;2)+($T$428&lt;&gt;2)+($AB$428&lt;&gt;2)+($AJ$428&lt;&gt;2)=0,2,IF((($D$428&lt;&gt;2)*$D$428+($L$428&lt;&gt;2)*$L$428+($T$428&lt;&gt;2)*$T$428+($AB$428&lt;&gt;2)*$AB$428+($AJ$428&lt;&gt;2)*$AJ$428)/(($D$428&lt;&gt;2)+($L$428&lt;&gt;2)+($T$428&lt;&gt;2)+($AB$428&lt;&gt;2)+($AJ$428&lt;&gt;2))&gt;=0.5,1,0))</f>
        <v/>
      </c>
      <c r="AS428" s="8">
        <f>IF(($E$428&lt;&gt;2)+($M$428&lt;&gt;2)+($U$428&lt;&gt;2)+($AC$428&lt;&gt;2)+($AK$428&lt;&gt;2)=0,2,IF((($E$428&lt;&gt;2)*$E$428+($M$428&lt;&gt;2)*$M$428+($U$428&lt;&gt;2)*$U$428+($AC$428&lt;&gt;2)*$AC$428+($AK$428&lt;&gt;2)*$AK$428)/(($E$428&lt;&gt;2)+($M$428&lt;&gt;2)+($U$428&lt;&gt;2)+($AC$428&lt;&gt;2)+($AK$428&lt;&gt;2))&gt;=0.5,1,0))</f>
        <v/>
      </c>
      <c r="AT428" s="8">
        <f>IF(($F$428&lt;&gt;2)+($N$428&lt;&gt;2)+($V$428&lt;&gt;2)+($AD$428&lt;&gt;2)+($AL$428&lt;&gt;2)=0,2,IF((($F$428&lt;&gt;2)*$F$428+($N$428&lt;&gt;2)*$N$428+($V$428&lt;&gt;2)*$V$428+($AD$428&lt;&gt;2)*$AD$428+($AL$428&lt;&gt;2)*$AL$428)/(($F$428&lt;&gt;2)+($N$428&lt;&gt;2)+($V$428&lt;&gt;2)+($AD$428&lt;&gt;2)+($AL$428&lt;&gt;2))&gt;=0.5,1,0))</f>
        <v/>
      </c>
      <c r="AU428" s="8">
        <f>IF(($G$428&lt;&gt;2)+($O$428&lt;&gt;2)+($W$428&lt;&gt;2)+($AE$428&lt;&gt;2)+($AM$428&lt;&gt;2)=0,2,IF((($G$428&lt;&gt;2)*$G$428+($O$428&lt;&gt;2)*$O$428+($W$428&lt;&gt;2)*$W$428+($AE$428&lt;&gt;2)*$AE$428+($AM$428&lt;&gt;2)*$AM$428)/(($G$428&lt;&gt;2)+($O$428&lt;&gt;2)+($W$428&lt;&gt;2)+($AE$428&lt;&gt;2)+($AM$428&lt;&gt;2))&gt;=0.5,1,0))</f>
        <v/>
      </c>
      <c r="AW428" s="16">
        <f>INDEX('Ground truth'!$B$14:$H$20,MATCH($AP$418,'Ground truth'!$A$14:$A$20,0),MATCH($AP$418,'Ground truth'!$B$13:$H$13,0))</f>
        <v/>
      </c>
      <c r="AX428" s="16">
        <f>INDEX('Ground truth'!$B$14:$H$20,MATCH($AP$418,'Ground truth'!$A$14:$A$20,0),MATCH($AP$419,'Ground truth'!$B$13:$H$13,0))</f>
        <v/>
      </c>
      <c r="AY428" s="16">
        <f>INDEX('Ground truth'!$B$14:$H$20,MATCH($AP$418,'Ground truth'!$A$14:$A$20,0),MATCH($AP$420,'Ground truth'!$B$13:$H$13,0))</f>
        <v/>
      </c>
      <c r="AZ428" s="16">
        <f>INDEX('Ground truth'!$B$14:$H$20,MATCH($AP$418,'Ground truth'!$A$14:$A$20,0),MATCH($AP$421,'Ground truth'!$B$13:$H$13,0))</f>
        <v/>
      </c>
      <c r="BA428" s="16">
        <f>INDEX('Ground truth'!$B$14:$H$20,MATCH($AP$418,'Ground truth'!$A$14:$A$20,0),MATCH($AP$422,'Ground truth'!$B$13:$H$13,0))</f>
        <v/>
      </c>
      <c r="BB428" s="16">
        <f>INDEX('Ground truth'!$B$14:$H$20,MATCH($AP$418,'Ground truth'!$A$14:$A$20,0),MATCH($AP$423,'Ground truth'!$B$13:$H$13,0))</f>
        <v/>
      </c>
      <c r="BD428" s="19" t="n">
        <v>3.980936588101825</v>
      </c>
      <c r="BE428" s="19">
        <f>LARGE($BD$428:$BD$433,1)</f>
        <v/>
      </c>
    </row>
    <row r="429">
      <c r="A429" s="3" t="inlineStr">
        <is>
          <t>Transmission</t>
        </is>
      </c>
      <c r="B429" s="8">
        <f>INDEX($B$418:$H$424,MATCH($AQ$419,$B$417:$H$417,0),MATCH($AQ$418,$B$417:$H$417,0))</f>
        <v/>
      </c>
      <c r="C429" s="8">
        <f>INDEX($B$418:$H$424,MATCH($AQ$419,$B$417:$H$417,0),MATCH($AQ$419,$B$417:$H$417,0))</f>
        <v/>
      </c>
      <c r="D429" s="8">
        <f>INDEX($B$418:$H$424,MATCH($AQ$419,$B$417:$H$417,0),MATCH($AQ$420,$B$417:$H$417,0))</f>
        <v/>
      </c>
      <c r="E429" s="8">
        <f>INDEX($B$418:$H$424,MATCH($AQ$419,$B$417:$H$417,0),MATCH($AQ$421,$B$417:$H$417,0))</f>
        <v/>
      </c>
      <c r="F429" s="8">
        <f>INDEX($B$418:$H$424,MATCH($AQ$419,$B$417:$H$417,0),MATCH($AQ$422,$B$417:$H$417,0))</f>
        <v/>
      </c>
      <c r="G429" s="8">
        <f>INDEX($B$418:$H$424,MATCH($AQ$419,$B$417:$H$417,0),MATCH($AQ$423,$B$417:$H$417,0))</f>
        <v/>
      </c>
      <c r="J429" s="8">
        <f>INDEX($J$418:$P$424,MATCH($AQ$419,$J$417:$P$417,0),MATCH($AQ$418,$J$417:$P$417,0))</f>
        <v/>
      </c>
      <c r="K429" s="8">
        <f>INDEX($J$418:$P$424,MATCH($AQ$419,$J$417:$P$417,0),MATCH($AQ$419,$J$417:$P$417,0))</f>
        <v/>
      </c>
      <c r="L429" s="8">
        <f>INDEX($J$418:$P$424,MATCH($AQ$419,$J$417:$P$417,0),MATCH($AQ$420,$J$417:$P$417,0))</f>
        <v/>
      </c>
      <c r="M429" s="8">
        <f>INDEX($J$418:$P$424,MATCH($AQ$419,$J$417:$P$417,0),MATCH($AQ$421,$J$417:$P$417,0))</f>
        <v/>
      </c>
      <c r="N429" s="8">
        <f>INDEX($J$418:$P$424,MATCH($AQ$419,$J$417:$P$417,0),MATCH($AQ$422,$J$417:$P$417,0))</f>
        <v/>
      </c>
      <c r="O429" s="8">
        <f>INDEX($J$418:$P$424,MATCH($AQ$419,$J$417:$P$417,0),MATCH($AQ$423,$J$417:$P$417,0))</f>
        <v/>
      </c>
      <c r="R429" s="8">
        <f>INDEX($R$418:$X$424,MATCH($AQ$419,$R$417:$X$417,0),MATCH($AQ$418,$R$417:$X$417,0))</f>
        <v/>
      </c>
      <c r="S429" s="8">
        <f>INDEX($R$418:$X$424,MATCH($AQ$419,$R$417:$X$417,0),MATCH($AQ$419,$R$417:$X$417,0))</f>
        <v/>
      </c>
      <c r="T429" s="8">
        <f>INDEX($R$418:$X$424,MATCH($AQ$419,$R$417:$X$417,0),MATCH($AQ$420,$R$417:$X$417,0))</f>
        <v/>
      </c>
      <c r="U429" s="8">
        <f>INDEX($R$418:$X$424,MATCH($AQ$419,$R$417:$X$417,0),MATCH($AQ$421,$R$417:$X$417,0))</f>
        <v/>
      </c>
      <c r="V429" s="8">
        <f>INDEX($R$418:$X$424,MATCH($AQ$419,$R$417:$X$417,0),MATCH($AQ$422,$R$417:$X$417,0))</f>
        <v/>
      </c>
      <c r="W429" s="8">
        <f>INDEX($R$418:$X$424,MATCH($AQ$419,$R$417:$X$417,0),MATCH($AQ$423,$R$417:$X$417,0))</f>
        <v/>
      </c>
      <c r="Z429" s="8">
        <f>INDEX($Z$418:$AF$424,MATCH($AQ$419,$Z$417:$AF$417,0),MATCH($AQ$418,$Z$417:$AF$417,0))</f>
        <v/>
      </c>
      <c r="AA429" s="8">
        <f>INDEX($Z$418:$AF$424,MATCH($AQ$419,$Z$417:$AF$417,0),MATCH($AQ$419,$Z$417:$AF$417,0))</f>
        <v/>
      </c>
      <c r="AB429" s="8">
        <f>INDEX($Z$418:$AF$424,MATCH($AQ$419,$Z$417:$AF$417,0),MATCH($AQ$420,$Z$417:$AF$417,0))</f>
        <v/>
      </c>
      <c r="AC429" s="8">
        <f>INDEX($Z$418:$AF$424,MATCH($AQ$419,$Z$417:$AF$417,0),MATCH($AQ$421,$Z$417:$AF$417,0))</f>
        <v/>
      </c>
      <c r="AD429" s="8">
        <f>INDEX($Z$418:$AF$424,MATCH($AQ$419,$Z$417:$AF$417,0),MATCH($AQ$422,$Z$417:$AF$417,0))</f>
        <v/>
      </c>
      <c r="AE429" s="8">
        <f>INDEX($Z$418:$AF$424,MATCH($AQ$419,$Z$417:$AF$417,0),MATCH($AQ$423,$Z$417:$AF$417,0))</f>
        <v/>
      </c>
      <c r="AH429" s="8">
        <f>INDEX($AH$418:$AN$424,MATCH($AQ$419,$AH$417:$AN$417,0),MATCH($AQ$418,$AH$417:$AN$417,0))</f>
        <v/>
      </c>
      <c r="AI429" s="8">
        <f>INDEX($AH$418:$AN$424,MATCH($AQ$419,$AH$417:$AN$417,0),MATCH($AQ$419,$AH$417:$AN$417,0))</f>
        <v/>
      </c>
      <c r="AJ429" s="8">
        <f>INDEX($AH$418:$AN$424,MATCH($AQ$419,$AH$417:$AN$417,0),MATCH($AQ$420,$AH$417:$AN$417,0))</f>
        <v/>
      </c>
      <c r="AK429" s="8">
        <f>INDEX($AH$418:$AN$424,MATCH($AQ$419,$AH$417:$AN$417,0),MATCH($AQ$421,$AH$417:$AN$417,0))</f>
        <v/>
      </c>
      <c r="AL429" s="8">
        <f>INDEX($AH$418:$AN$424,MATCH($AQ$419,$AH$417:$AN$417,0),MATCH($AQ$422,$AH$417:$AN$417,0))</f>
        <v/>
      </c>
      <c r="AM429" s="8">
        <f>INDEX($AH$418:$AN$424,MATCH($AQ$419,$AH$417:$AN$417,0),MATCH($AQ$423,$AH$417:$AN$417,0))</f>
        <v/>
      </c>
      <c r="AP429" s="8">
        <f>IF(($B$429&lt;&gt;2)+($J$429&lt;&gt;2)+($R$429&lt;&gt;2)+($Z$429&lt;&gt;2)+($AH$429&lt;&gt;2)=0,2,IF((($B$429&lt;&gt;2)*$B$429+($J$429&lt;&gt;2)*$J$429+($R$429&lt;&gt;2)*$R$429+($Z$429&lt;&gt;2)*$Z$429+($AH$429&lt;&gt;2)*$AH$429)/(($B$429&lt;&gt;2)+($J$429&lt;&gt;2)+($R$429&lt;&gt;2)+($Z$429&lt;&gt;2)+($AH$429&lt;&gt;2))&gt;=0.5,1,0))</f>
        <v/>
      </c>
      <c r="AQ429" s="8">
        <f>IF(($C$429&lt;&gt;2)+($K$429&lt;&gt;2)+($S$429&lt;&gt;2)+($AA$429&lt;&gt;2)+($AI$429&lt;&gt;2)=0,2,IF((($C$429&lt;&gt;2)*$C$429+($K$429&lt;&gt;2)*$K$429+($S$429&lt;&gt;2)*$S$429+($AA$429&lt;&gt;2)*$AA$429+($AI$429&lt;&gt;2)*$AI$429)/(($C$429&lt;&gt;2)+($K$429&lt;&gt;2)+($S$429&lt;&gt;2)+($AA$429&lt;&gt;2)+($AI$429&lt;&gt;2))&gt;=0.5,1,0))</f>
        <v/>
      </c>
      <c r="AR429" s="8">
        <f>IF(($D$429&lt;&gt;2)+($L$429&lt;&gt;2)+($T$429&lt;&gt;2)+($AB$429&lt;&gt;2)+($AJ$429&lt;&gt;2)=0,2,IF((($D$429&lt;&gt;2)*$D$429+($L$429&lt;&gt;2)*$L$429+($T$429&lt;&gt;2)*$T$429+($AB$429&lt;&gt;2)*$AB$429+($AJ$429&lt;&gt;2)*$AJ$429)/(($D$429&lt;&gt;2)+($L$429&lt;&gt;2)+($T$429&lt;&gt;2)+($AB$429&lt;&gt;2)+($AJ$429&lt;&gt;2))&gt;=0.5,1,0))</f>
        <v/>
      </c>
      <c r="AS429" s="8">
        <f>IF(($E$429&lt;&gt;2)+($M$429&lt;&gt;2)+($U$429&lt;&gt;2)+($AC$429&lt;&gt;2)+($AK$429&lt;&gt;2)=0,2,IF((($E$429&lt;&gt;2)*$E$429+($M$429&lt;&gt;2)*$M$429+($U$429&lt;&gt;2)*$U$429+($AC$429&lt;&gt;2)*$AC$429+($AK$429&lt;&gt;2)*$AK$429)/(($E$429&lt;&gt;2)+($M$429&lt;&gt;2)+($U$429&lt;&gt;2)+($AC$429&lt;&gt;2)+($AK$429&lt;&gt;2))&gt;=0.5,1,0))</f>
        <v/>
      </c>
      <c r="AT429" s="8">
        <f>IF(($F$429&lt;&gt;2)+($N$429&lt;&gt;2)+($V$429&lt;&gt;2)+($AD$429&lt;&gt;2)+($AL$429&lt;&gt;2)=0,2,IF((($F$429&lt;&gt;2)*$F$429+($N$429&lt;&gt;2)*$N$429+($V$429&lt;&gt;2)*$V$429+($AD$429&lt;&gt;2)*$AD$429+($AL$429&lt;&gt;2)*$AL$429)/(($F$429&lt;&gt;2)+($N$429&lt;&gt;2)+($V$429&lt;&gt;2)+($AD$429&lt;&gt;2)+($AL$429&lt;&gt;2))&gt;=0.5,1,0))</f>
        <v/>
      </c>
      <c r="AU429" s="8">
        <f>IF(($G$429&lt;&gt;2)+($O$429&lt;&gt;2)+($W$429&lt;&gt;2)+($AE$429&lt;&gt;2)+($AM$429&lt;&gt;2)=0,2,IF((($G$429&lt;&gt;2)*$G$429+($O$429&lt;&gt;2)*$O$429+($W$429&lt;&gt;2)*$W$429+($AE$429&lt;&gt;2)*$AE$429+($AM$429&lt;&gt;2)*$AM$429)/(($G$429&lt;&gt;2)+($O$429&lt;&gt;2)+($W$429&lt;&gt;2)+($AE$429&lt;&gt;2)+($AM$429&lt;&gt;2))&gt;=0.5,1,0))</f>
        <v/>
      </c>
      <c r="AW429" s="16">
        <f>INDEX('Ground truth'!$B$14:$H$20,MATCH($AP$419,'Ground truth'!$A$14:$A$20,0),MATCH($AP$418,'Ground truth'!$B$13:$H$13,0))</f>
        <v/>
      </c>
      <c r="AX429" s="16">
        <f>INDEX('Ground truth'!$B$14:$H$20,MATCH($AP$419,'Ground truth'!$A$14:$A$20,0),MATCH($AP$419,'Ground truth'!$B$13:$H$13,0))</f>
        <v/>
      </c>
      <c r="AY429" s="16">
        <f>INDEX('Ground truth'!$B$14:$H$20,MATCH($AP$419,'Ground truth'!$A$14:$A$20,0),MATCH($AP$420,'Ground truth'!$B$13:$H$13,0))</f>
        <v/>
      </c>
      <c r="AZ429" s="16">
        <f>INDEX('Ground truth'!$B$14:$H$20,MATCH($AP$419,'Ground truth'!$A$14:$A$20,0),MATCH($AP$421,'Ground truth'!$B$13:$H$13,0))</f>
        <v/>
      </c>
      <c r="BA429" s="16">
        <f>INDEX('Ground truth'!$B$14:$H$20,MATCH($AP$419,'Ground truth'!$A$14:$A$20,0),MATCH($AP$422,'Ground truth'!$B$13:$H$13,0))</f>
        <v/>
      </c>
      <c r="BB429" s="16">
        <f>INDEX('Ground truth'!$B$14:$H$20,MATCH($AP$419,'Ground truth'!$A$14:$A$20,0),MATCH($AP$423,'Ground truth'!$B$13:$H$13,0))</f>
        <v/>
      </c>
      <c r="BD429" s="19" t="n">
        <v>2.041954751952713</v>
      </c>
      <c r="BE429" s="19">
        <f>LARGE($BD$428:$BD$433,2)</f>
        <v/>
      </c>
    </row>
    <row r="430">
      <c r="A430" s="3" t="inlineStr">
        <is>
          <t>Motor</t>
        </is>
      </c>
      <c r="B430" s="8">
        <f>INDEX($B$418:$H$424,MATCH($AQ$420,$B$417:$H$417,0),MATCH($AQ$418,$B$417:$H$417,0))</f>
        <v/>
      </c>
      <c r="C430" s="8">
        <f>INDEX($B$418:$H$424,MATCH($AQ$420,$B$417:$H$417,0),MATCH($AQ$419,$B$417:$H$417,0))</f>
        <v/>
      </c>
      <c r="D430" s="8">
        <f>INDEX($B$418:$H$424,MATCH($AQ$420,$B$417:$H$417,0),MATCH($AQ$420,$B$417:$H$417,0))</f>
        <v/>
      </c>
      <c r="E430" s="8">
        <f>INDEX($B$418:$H$424,MATCH($AQ$420,$B$417:$H$417,0),MATCH($AQ$421,$B$417:$H$417,0))</f>
        <v/>
      </c>
      <c r="F430" s="8">
        <f>INDEX($B$418:$H$424,MATCH($AQ$420,$B$417:$H$417,0),MATCH($AQ$422,$B$417:$H$417,0))</f>
        <v/>
      </c>
      <c r="G430" s="8">
        <f>INDEX($B$418:$H$424,MATCH($AQ$420,$B$417:$H$417,0),MATCH($AQ$423,$B$417:$H$417,0))</f>
        <v/>
      </c>
      <c r="J430" s="8">
        <f>INDEX($J$418:$P$424,MATCH($AQ$420,$J$417:$P$417,0),MATCH($AQ$418,$J$417:$P$417,0))</f>
        <v/>
      </c>
      <c r="K430" s="8">
        <f>INDEX($J$418:$P$424,MATCH($AQ$420,$J$417:$P$417,0),MATCH($AQ$419,$J$417:$P$417,0))</f>
        <v/>
      </c>
      <c r="L430" s="8">
        <f>INDEX($J$418:$P$424,MATCH($AQ$420,$J$417:$P$417,0),MATCH($AQ$420,$J$417:$P$417,0))</f>
        <v/>
      </c>
      <c r="M430" s="8">
        <f>INDEX($J$418:$P$424,MATCH($AQ$420,$J$417:$P$417,0),MATCH($AQ$421,$J$417:$P$417,0))</f>
        <v/>
      </c>
      <c r="N430" s="8">
        <f>INDEX($J$418:$P$424,MATCH($AQ$420,$J$417:$P$417,0),MATCH($AQ$422,$J$417:$P$417,0))</f>
        <v/>
      </c>
      <c r="O430" s="8">
        <f>INDEX($J$418:$P$424,MATCH($AQ$420,$J$417:$P$417,0),MATCH($AQ$423,$J$417:$P$417,0))</f>
        <v/>
      </c>
      <c r="R430" s="8">
        <f>INDEX($R$418:$X$424,MATCH($AQ$420,$R$417:$X$417,0),MATCH($AQ$418,$R$417:$X$417,0))</f>
        <v/>
      </c>
      <c r="S430" s="8">
        <f>INDEX($R$418:$X$424,MATCH($AQ$420,$R$417:$X$417,0),MATCH($AQ$419,$R$417:$X$417,0))</f>
        <v/>
      </c>
      <c r="T430" s="8">
        <f>INDEX($R$418:$X$424,MATCH($AQ$420,$R$417:$X$417,0),MATCH($AQ$420,$R$417:$X$417,0))</f>
        <v/>
      </c>
      <c r="U430" s="8">
        <f>INDEX($R$418:$X$424,MATCH($AQ$420,$R$417:$X$417,0),MATCH($AQ$421,$R$417:$X$417,0))</f>
        <v/>
      </c>
      <c r="V430" s="8">
        <f>INDEX($R$418:$X$424,MATCH($AQ$420,$R$417:$X$417,0),MATCH($AQ$422,$R$417:$X$417,0))</f>
        <v/>
      </c>
      <c r="W430" s="8">
        <f>INDEX($R$418:$X$424,MATCH($AQ$420,$R$417:$X$417,0),MATCH($AQ$423,$R$417:$X$417,0))</f>
        <v/>
      </c>
      <c r="Z430" s="8">
        <f>INDEX($Z$418:$AF$424,MATCH($AQ$420,$Z$417:$AF$417,0),MATCH($AQ$418,$Z$417:$AF$417,0))</f>
        <v/>
      </c>
      <c r="AA430" s="8">
        <f>INDEX($Z$418:$AF$424,MATCH($AQ$420,$Z$417:$AF$417,0),MATCH($AQ$419,$Z$417:$AF$417,0))</f>
        <v/>
      </c>
      <c r="AB430" s="8">
        <f>INDEX($Z$418:$AF$424,MATCH($AQ$420,$Z$417:$AF$417,0),MATCH($AQ$420,$Z$417:$AF$417,0))</f>
        <v/>
      </c>
      <c r="AC430" s="8">
        <f>INDEX($Z$418:$AF$424,MATCH($AQ$420,$Z$417:$AF$417,0),MATCH($AQ$421,$Z$417:$AF$417,0))</f>
        <v/>
      </c>
      <c r="AD430" s="8">
        <f>INDEX($Z$418:$AF$424,MATCH($AQ$420,$Z$417:$AF$417,0),MATCH($AQ$422,$Z$417:$AF$417,0))</f>
        <v/>
      </c>
      <c r="AE430" s="8">
        <f>INDEX($Z$418:$AF$424,MATCH($AQ$420,$Z$417:$AF$417,0),MATCH($AQ$423,$Z$417:$AF$417,0))</f>
        <v/>
      </c>
      <c r="AH430" s="8">
        <f>INDEX($AH$418:$AN$424,MATCH($AQ$420,$AH$417:$AN$417,0),MATCH($AQ$418,$AH$417:$AN$417,0))</f>
        <v/>
      </c>
      <c r="AI430" s="8">
        <f>INDEX($AH$418:$AN$424,MATCH($AQ$420,$AH$417:$AN$417,0),MATCH($AQ$419,$AH$417:$AN$417,0))</f>
        <v/>
      </c>
      <c r="AJ430" s="8">
        <f>INDEX($AH$418:$AN$424,MATCH($AQ$420,$AH$417:$AN$417,0),MATCH($AQ$420,$AH$417:$AN$417,0))</f>
        <v/>
      </c>
      <c r="AK430" s="8">
        <f>INDEX($AH$418:$AN$424,MATCH($AQ$420,$AH$417:$AN$417,0),MATCH($AQ$421,$AH$417:$AN$417,0))</f>
        <v/>
      </c>
      <c r="AL430" s="8">
        <f>INDEX($AH$418:$AN$424,MATCH($AQ$420,$AH$417:$AN$417,0),MATCH($AQ$422,$AH$417:$AN$417,0))</f>
        <v/>
      </c>
      <c r="AM430" s="8">
        <f>INDEX($AH$418:$AN$424,MATCH($AQ$420,$AH$417:$AN$417,0),MATCH($AQ$423,$AH$417:$AN$417,0))</f>
        <v/>
      </c>
      <c r="AP430" s="8">
        <f>IF(($B$430&lt;&gt;2)+($J$430&lt;&gt;2)+($R$430&lt;&gt;2)+($Z$430&lt;&gt;2)+($AH$430&lt;&gt;2)=0,2,IF((($B$430&lt;&gt;2)*$B$430+($J$430&lt;&gt;2)*$J$430+($R$430&lt;&gt;2)*$R$430+($Z$430&lt;&gt;2)*$Z$430+($AH$430&lt;&gt;2)*$AH$430)/(($B$430&lt;&gt;2)+($J$430&lt;&gt;2)+($R$430&lt;&gt;2)+($Z$430&lt;&gt;2)+($AH$430&lt;&gt;2))&gt;=0.5,1,0))</f>
        <v/>
      </c>
      <c r="AQ430" s="8">
        <f>IF(($C$430&lt;&gt;2)+($K$430&lt;&gt;2)+($S$430&lt;&gt;2)+($AA$430&lt;&gt;2)+($AI$430&lt;&gt;2)=0,2,IF((($C$430&lt;&gt;2)*$C$430+($K$430&lt;&gt;2)*$K$430+($S$430&lt;&gt;2)*$S$430+($AA$430&lt;&gt;2)*$AA$430+($AI$430&lt;&gt;2)*$AI$430)/(($C$430&lt;&gt;2)+($K$430&lt;&gt;2)+($S$430&lt;&gt;2)+($AA$430&lt;&gt;2)+($AI$430&lt;&gt;2))&gt;=0.5,1,0))</f>
        <v/>
      </c>
      <c r="AR430" s="8">
        <f>IF(($D$430&lt;&gt;2)+($L$430&lt;&gt;2)+($T$430&lt;&gt;2)+($AB$430&lt;&gt;2)+($AJ$430&lt;&gt;2)=0,2,IF((($D$430&lt;&gt;2)*$D$430+($L$430&lt;&gt;2)*$L$430+($T$430&lt;&gt;2)*$T$430+($AB$430&lt;&gt;2)*$AB$430+($AJ$430&lt;&gt;2)*$AJ$430)/(($D$430&lt;&gt;2)+($L$430&lt;&gt;2)+($T$430&lt;&gt;2)+($AB$430&lt;&gt;2)+($AJ$430&lt;&gt;2))&gt;=0.5,1,0))</f>
        <v/>
      </c>
      <c r="AS430" s="8">
        <f>IF(($E$430&lt;&gt;2)+($M$430&lt;&gt;2)+($U$430&lt;&gt;2)+($AC$430&lt;&gt;2)+($AK$430&lt;&gt;2)=0,2,IF((($E$430&lt;&gt;2)*$E$430+($M$430&lt;&gt;2)*$M$430+($U$430&lt;&gt;2)*$U$430+($AC$430&lt;&gt;2)*$AC$430+($AK$430&lt;&gt;2)*$AK$430)/(($E$430&lt;&gt;2)+($M$430&lt;&gt;2)+($U$430&lt;&gt;2)+($AC$430&lt;&gt;2)+($AK$430&lt;&gt;2))&gt;=0.5,1,0))</f>
        <v/>
      </c>
      <c r="AT430" s="8">
        <f>IF(($F$430&lt;&gt;2)+($N$430&lt;&gt;2)+($V$430&lt;&gt;2)+($AD$430&lt;&gt;2)+($AL$430&lt;&gt;2)=0,2,IF((($F$430&lt;&gt;2)*$F$430+($N$430&lt;&gt;2)*$N$430+($V$430&lt;&gt;2)*$V$430+($AD$430&lt;&gt;2)*$AD$430+($AL$430&lt;&gt;2)*$AL$430)/(($F$430&lt;&gt;2)+($N$430&lt;&gt;2)+($V$430&lt;&gt;2)+($AD$430&lt;&gt;2)+($AL$430&lt;&gt;2))&gt;=0.5,1,0))</f>
        <v/>
      </c>
      <c r="AU430" s="8">
        <f>IF(($G$430&lt;&gt;2)+($O$430&lt;&gt;2)+($W$430&lt;&gt;2)+($AE$430&lt;&gt;2)+($AM$430&lt;&gt;2)=0,2,IF((($G$430&lt;&gt;2)*$G$430+($O$430&lt;&gt;2)*$O$430+($W$430&lt;&gt;2)*$W$430+($AE$430&lt;&gt;2)*$AE$430+($AM$430&lt;&gt;2)*$AM$430)/(($G$430&lt;&gt;2)+($O$430&lt;&gt;2)+($W$430&lt;&gt;2)+($AE$430&lt;&gt;2)+($AM$430&lt;&gt;2))&gt;=0.5,1,0))</f>
        <v/>
      </c>
      <c r="AW430" s="16">
        <f>INDEX('Ground truth'!$B$14:$H$20,MATCH($AP$420,'Ground truth'!$A$14:$A$20,0),MATCH($AP$418,'Ground truth'!$B$13:$H$13,0))</f>
        <v/>
      </c>
      <c r="AX430" s="16">
        <f>INDEX('Ground truth'!$B$14:$H$20,MATCH($AP$420,'Ground truth'!$A$14:$A$20,0),MATCH($AP$419,'Ground truth'!$B$13:$H$13,0))</f>
        <v/>
      </c>
      <c r="AY430" s="16">
        <f>INDEX('Ground truth'!$B$14:$H$20,MATCH($AP$420,'Ground truth'!$A$14:$A$20,0),MATCH($AP$420,'Ground truth'!$B$13:$H$13,0))</f>
        <v/>
      </c>
      <c r="AZ430" s="16">
        <f>INDEX('Ground truth'!$B$14:$H$20,MATCH($AP$420,'Ground truth'!$A$14:$A$20,0),MATCH($AP$421,'Ground truth'!$B$13:$H$13,0))</f>
        <v/>
      </c>
      <c r="BA430" s="16">
        <f>INDEX('Ground truth'!$B$14:$H$20,MATCH($AP$420,'Ground truth'!$A$14:$A$20,0),MATCH($AP$422,'Ground truth'!$B$13:$H$13,0))</f>
        <v/>
      </c>
      <c r="BB430" s="16">
        <f>INDEX('Ground truth'!$B$14:$H$20,MATCH($AP$420,'Ground truth'!$A$14:$A$20,0),MATCH($AP$423,'Ground truth'!$B$13:$H$13,0))</f>
        <v/>
      </c>
      <c r="BD430" s="19" t="n">
        <v>0.9999999999999996</v>
      </c>
      <c r="BE430" s="19">
        <f>LARGE($BD$428:$BD$433,3)</f>
        <v/>
      </c>
    </row>
    <row r="431">
      <c r="A431" s="3" t="inlineStr">
        <is>
          <t>Electrical System</t>
        </is>
      </c>
      <c r="B431" s="8">
        <f>INDEX($B$418:$H$424,MATCH($AQ$421,$B$417:$H$417,0),MATCH($AQ$418,$B$417:$H$417,0))</f>
        <v/>
      </c>
      <c r="C431" s="8">
        <f>INDEX($B$418:$H$424,MATCH($AQ$421,$B$417:$H$417,0),MATCH($AQ$419,$B$417:$H$417,0))</f>
        <v/>
      </c>
      <c r="D431" s="8">
        <f>INDEX($B$418:$H$424,MATCH($AQ$421,$B$417:$H$417,0),MATCH($AQ$420,$B$417:$H$417,0))</f>
        <v/>
      </c>
      <c r="E431" s="8">
        <f>INDEX($B$418:$H$424,MATCH($AQ$421,$B$417:$H$417,0),MATCH($AQ$421,$B$417:$H$417,0))</f>
        <v/>
      </c>
      <c r="F431" s="8">
        <f>INDEX($B$418:$H$424,MATCH($AQ$421,$B$417:$H$417,0),MATCH($AQ$422,$B$417:$H$417,0))</f>
        <v/>
      </c>
      <c r="G431" s="8">
        <f>INDEX($B$418:$H$424,MATCH($AQ$421,$B$417:$H$417,0),MATCH($AQ$423,$B$417:$H$417,0))</f>
        <v/>
      </c>
      <c r="J431" s="8">
        <f>INDEX($J$418:$P$424,MATCH($AQ$421,$J$417:$P$417,0),MATCH($AQ$418,$J$417:$P$417,0))</f>
        <v/>
      </c>
      <c r="K431" s="8">
        <f>INDEX($J$418:$P$424,MATCH($AQ$421,$J$417:$P$417,0),MATCH($AQ$419,$J$417:$P$417,0))</f>
        <v/>
      </c>
      <c r="L431" s="8">
        <f>INDEX($J$418:$P$424,MATCH($AQ$421,$J$417:$P$417,0),MATCH($AQ$420,$J$417:$P$417,0))</f>
        <v/>
      </c>
      <c r="M431" s="8">
        <f>INDEX($J$418:$P$424,MATCH($AQ$421,$J$417:$P$417,0),MATCH($AQ$421,$J$417:$P$417,0))</f>
        <v/>
      </c>
      <c r="N431" s="8">
        <f>INDEX($J$418:$P$424,MATCH($AQ$421,$J$417:$P$417,0),MATCH($AQ$422,$J$417:$P$417,0))</f>
        <v/>
      </c>
      <c r="O431" s="8">
        <f>INDEX($J$418:$P$424,MATCH($AQ$421,$J$417:$P$417,0),MATCH($AQ$423,$J$417:$P$417,0))</f>
        <v/>
      </c>
      <c r="R431" s="8">
        <f>INDEX($R$418:$X$424,MATCH($AQ$421,$R$417:$X$417,0),MATCH($AQ$418,$R$417:$X$417,0))</f>
        <v/>
      </c>
      <c r="S431" s="8">
        <f>INDEX($R$418:$X$424,MATCH($AQ$421,$R$417:$X$417,0),MATCH($AQ$419,$R$417:$X$417,0))</f>
        <v/>
      </c>
      <c r="T431" s="8">
        <f>INDEX($R$418:$X$424,MATCH($AQ$421,$R$417:$X$417,0),MATCH($AQ$420,$R$417:$X$417,0))</f>
        <v/>
      </c>
      <c r="U431" s="8">
        <f>INDEX($R$418:$X$424,MATCH($AQ$421,$R$417:$X$417,0),MATCH($AQ$421,$R$417:$X$417,0))</f>
        <v/>
      </c>
      <c r="V431" s="8">
        <f>INDEX($R$418:$X$424,MATCH($AQ$421,$R$417:$X$417,0),MATCH($AQ$422,$R$417:$X$417,0))</f>
        <v/>
      </c>
      <c r="W431" s="8">
        <f>INDEX($R$418:$X$424,MATCH($AQ$421,$R$417:$X$417,0),MATCH($AQ$423,$R$417:$X$417,0))</f>
        <v/>
      </c>
      <c r="Z431" s="8">
        <f>INDEX($Z$418:$AF$424,MATCH($AQ$421,$Z$417:$AF$417,0),MATCH($AQ$418,$Z$417:$AF$417,0))</f>
        <v/>
      </c>
      <c r="AA431" s="8">
        <f>INDEX($Z$418:$AF$424,MATCH($AQ$421,$Z$417:$AF$417,0),MATCH($AQ$419,$Z$417:$AF$417,0))</f>
        <v/>
      </c>
      <c r="AB431" s="8">
        <f>INDEX($Z$418:$AF$424,MATCH($AQ$421,$Z$417:$AF$417,0),MATCH($AQ$420,$Z$417:$AF$417,0))</f>
        <v/>
      </c>
      <c r="AC431" s="8">
        <f>INDEX($Z$418:$AF$424,MATCH($AQ$421,$Z$417:$AF$417,0),MATCH($AQ$421,$Z$417:$AF$417,0))</f>
        <v/>
      </c>
      <c r="AD431" s="8">
        <f>INDEX($Z$418:$AF$424,MATCH($AQ$421,$Z$417:$AF$417,0),MATCH($AQ$422,$Z$417:$AF$417,0))</f>
        <v/>
      </c>
      <c r="AE431" s="8">
        <f>INDEX($Z$418:$AF$424,MATCH($AQ$421,$Z$417:$AF$417,0),MATCH($AQ$423,$Z$417:$AF$417,0))</f>
        <v/>
      </c>
      <c r="AH431" s="8">
        <f>INDEX($AH$418:$AN$424,MATCH($AQ$421,$AH$417:$AN$417,0),MATCH($AQ$418,$AH$417:$AN$417,0))</f>
        <v/>
      </c>
      <c r="AI431" s="8">
        <f>INDEX($AH$418:$AN$424,MATCH($AQ$421,$AH$417:$AN$417,0),MATCH($AQ$419,$AH$417:$AN$417,0))</f>
        <v/>
      </c>
      <c r="AJ431" s="8">
        <f>INDEX($AH$418:$AN$424,MATCH($AQ$421,$AH$417:$AN$417,0),MATCH($AQ$420,$AH$417:$AN$417,0))</f>
        <v/>
      </c>
      <c r="AK431" s="8">
        <f>INDEX($AH$418:$AN$424,MATCH($AQ$421,$AH$417:$AN$417,0),MATCH($AQ$421,$AH$417:$AN$417,0))</f>
        <v/>
      </c>
      <c r="AL431" s="8">
        <f>INDEX($AH$418:$AN$424,MATCH($AQ$421,$AH$417:$AN$417,0),MATCH($AQ$422,$AH$417:$AN$417,0))</f>
        <v/>
      </c>
      <c r="AM431" s="8">
        <f>INDEX($AH$418:$AN$424,MATCH($AQ$421,$AH$417:$AN$417,0),MATCH($AQ$423,$AH$417:$AN$417,0))</f>
        <v/>
      </c>
      <c r="AP431" s="8">
        <f>IF(($B$431&lt;&gt;2)+($J$431&lt;&gt;2)+($R$431&lt;&gt;2)+($Z$431&lt;&gt;2)+($AH$431&lt;&gt;2)=0,2,IF((($B$431&lt;&gt;2)*$B$431+($J$431&lt;&gt;2)*$J$431+($R$431&lt;&gt;2)*$R$431+($Z$431&lt;&gt;2)*$Z$431+($AH$431&lt;&gt;2)*$AH$431)/(($B$431&lt;&gt;2)+($J$431&lt;&gt;2)+($R$431&lt;&gt;2)+($Z$431&lt;&gt;2)+($AH$431&lt;&gt;2))&gt;=0.5,1,0))</f>
        <v/>
      </c>
      <c r="AQ431" s="8">
        <f>IF(($C$431&lt;&gt;2)+($K$431&lt;&gt;2)+($S$431&lt;&gt;2)+($AA$431&lt;&gt;2)+($AI$431&lt;&gt;2)=0,2,IF((($C$431&lt;&gt;2)*$C$431+($K$431&lt;&gt;2)*$K$431+($S$431&lt;&gt;2)*$S$431+($AA$431&lt;&gt;2)*$AA$431+($AI$431&lt;&gt;2)*$AI$431)/(($C$431&lt;&gt;2)+($K$431&lt;&gt;2)+($S$431&lt;&gt;2)+($AA$431&lt;&gt;2)+($AI$431&lt;&gt;2))&gt;=0.5,1,0))</f>
        <v/>
      </c>
      <c r="AR431" s="8">
        <f>IF(($D$431&lt;&gt;2)+($L$431&lt;&gt;2)+($T$431&lt;&gt;2)+($AB$431&lt;&gt;2)+($AJ$431&lt;&gt;2)=0,2,IF((($D$431&lt;&gt;2)*$D$431+($L$431&lt;&gt;2)*$L$431+($T$431&lt;&gt;2)*$T$431+($AB$431&lt;&gt;2)*$AB$431+($AJ$431&lt;&gt;2)*$AJ$431)/(($D$431&lt;&gt;2)+($L$431&lt;&gt;2)+($T$431&lt;&gt;2)+($AB$431&lt;&gt;2)+($AJ$431&lt;&gt;2))&gt;=0.5,1,0))</f>
        <v/>
      </c>
      <c r="AS431" s="8">
        <f>IF(($E$431&lt;&gt;2)+($M$431&lt;&gt;2)+($U$431&lt;&gt;2)+($AC$431&lt;&gt;2)+($AK$431&lt;&gt;2)=0,2,IF((($E$431&lt;&gt;2)*$E$431+($M$431&lt;&gt;2)*$M$431+($U$431&lt;&gt;2)*$U$431+($AC$431&lt;&gt;2)*$AC$431+($AK$431&lt;&gt;2)*$AK$431)/(($E$431&lt;&gt;2)+($M$431&lt;&gt;2)+($U$431&lt;&gt;2)+($AC$431&lt;&gt;2)+($AK$431&lt;&gt;2))&gt;=0.5,1,0))</f>
        <v/>
      </c>
      <c r="AT431" s="8">
        <f>IF(($F$431&lt;&gt;2)+($N$431&lt;&gt;2)+($V$431&lt;&gt;2)+($AD$431&lt;&gt;2)+($AL$431&lt;&gt;2)=0,2,IF((($F$431&lt;&gt;2)*$F$431+($N$431&lt;&gt;2)*$N$431+($V$431&lt;&gt;2)*$V$431+($AD$431&lt;&gt;2)*$AD$431+($AL$431&lt;&gt;2)*$AL$431)/(($F$431&lt;&gt;2)+($N$431&lt;&gt;2)+($V$431&lt;&gt;2)+($AD$431&lt;&gt;2)+($AL$431&lt;&gt;2))&gt;=0.5,1,0))</f>
        <v/>
      </c>
      <c r="AU431" s="8">
        <f>IF(($G$431&lt;&gt;2)+($O$431&lt;&gt;2)+($W$431&lt;&gt;2)+($AE$431&lt;&gt;2)+($AM$431&lt;&gt;2)=0,2,IF((($G$431&lt;&gt;2)*$G$431+($O$431&lt;&gt;2)*$O$431+($W$431&lt;&gt;2)*$W$431+($AE$431&lt;&gt;2)*$AE$431+($AM$431&lt;&gt;2)*$AM$431)/(($G$431&lt;&gt;2)+($O$431&lt;&gt;2)+($W$431&lt;&gt;2)+($AE$431&lt;&gt;2)+($AM$431&lt;&gt;2))&gt;=0.5,1,0))</f>
        <v/>
      </c>
      <c r="AW431" s="16">
        <f>INDEX('Ground truth'!$B$14:$H$20,MATCH($AP$421,'Ground truth'!$A$14:$A$20,0),MATCH($AP$418,'Ground truth'!$B$13:$H$13,0))</f>
        <v/>
      </c>
      <c r="AX431" s="16">
        <f>INDEX('Ground truth'!$B$14:$H$20,MATCH($AP$421,'Ground truth'!$A$14:$A$20,0),MATCH($AP$419,'Ground truth'!$B$13:$H$13,0))</f>
        <v/>
      </c>
      <c r="AY431" s="16">
        <f>INDEX('Ground truth'!$B$14:$H$20,MATCH($AP$421,'Ground truth'!$A$14:$A$20,0),MATCH($AP$420,'Ground truth'!$B$13:$H$13,0))</f>
        <v/>
      </c>
      <c r="AZ431" s="16">
        <f>INDEX('Ground truth'!$B$14:$H$20,MATCH($AP$421,'Ground truth'!$A$14:$A$20,0),MATCH($AP$421,'Ground truth'!$B$13:$H$13,0))</f>
        <v/>
      </c>
      <c r="BA431" s="16">
        <f>INDEX('Ground truth'!$B$14:$H$20,MATCH($AP$421,'Ground truth'!$A$14:$A$20,0),MATCH($AP$422,'Ground truth'!$B$13:$H$13,0))</f>
        <v/>
      </c>
      <c r="BB431" s="16">
        <f>INDEX('Ground truth'!$B$14:$H$20,MATCH($AP$421,'Ground truth'!$A$14:$A$20,0),MATCH($AP$423,'Ground truth'!$B$13:$H$13,0))</f>
        <v/>
      </c>
      <c r="BD431" s="19" t="n">
        <v>0.2937994892048099</v>
      </c>
      <c r="BE431" s="19">
        <f>LARGE($BD$428:$BD$433,4)</f>
        <v/>
      </c>
    </row>
    <row r="432">
      <c r="A432" s="3" t="inlineStr">
        <is>
          <t>Battery Holder</t>
        </is>
      </c>
      <c r="B432" s="8">
        <f>INDEX($B$418:$H$424,MATCH($AQ$422,$B$417:$H$417,0),MATCH($AQ$418,$B$417:$H$417,0))</f>
        <v/>
      </c>
      <c r="C432" s="8">
        <f>INDEX($B$418:$H$424,MATCH($AQ$422,$B$417:$H$417,0),MATCH($AQ$419,$B$417:$H$417,0))</f>
        <v/>
      </c>
      <c r="D432" s="8">
        <f>INDEX($B$418:$H$424,MATCH($AQ$422,$B$417:$H$417,0),MATCH($AQ$420,$B$417:$H$417,0))</f>
        <v/>
      </c>
      <c r="E432" s="8">
        <f>INDEX($B$418:$H$424,MATCH($AQ$422,$B$417:$H$417,0),MATCH($AQ$421,$B$417:$H$417,0))</f>
        <v/>
      </c>
      <c r="F432" s="8">
        <f>INDEX($B$418:$H$424,MATCH($AQ$422,$B$417:$H$417,0),MATCH($AQ$422,$B$417:$H$417,0))</f>
        <v/>
      </c>
      <c r="G432" s="8">
        <f>INDEX($B$418:$H$424,MATCH($AQ$422,$B$417:$H$417,0),MATCH($AQ$423,$B$417:$H$417,0))</f>
        <v/>
      </c>
      <c r="J432" s="8">
        <f>INDEX($J$418:$P$424,MATCH($AQ$422,$J$417:$P$417,0),MATCH($AQ$418,$J$417:$P$417,0))</f>
        <v/>
      </c>
      <c r="K432" s="8">
        <f>INDEX($J$418:$P$424,MATCH($AQ$422,$J$417:$P$417,0),MATCH($AQ$419,$J$417:$P$417,0))</f>
        <v/>
      </c>
      <c r="L432" s="8">
        <f>INDEX($J$418:$P$424,MATCH($AQ$422,$J$417:$P$417,0),MATCH($AQ$420,$J$417:$P$417,0))</f>
        <v/>
      </c>
      <c r="M432" s="8">
        <f>INDEX($J$418:$P$424,MATCH($AQ$422,$J$417:$P$417,0),MATCH($AQ$421,$J$417:$P$417,0))</f>
        <v/>
      </c>
      <c r="N432" s="8">
        <f>INDEX($J$418:$P$424,MATCH($AQ$422,$J$417:$P$417,0),MATCH($AQ$422,$J$417:$P$417,0))</f>
        <v/>
      </c>
      <c r="O432" s="8">
        <f>INDEX($J$418:$P$424,MATCH($AQ$422,$J$417:$P$417,0),MATCH($AQ$423,$J$417:$P$417,0))</f>
        <v/>
      </c>
      <c r="R432" s="8">
        <f>INDEX($R$418:$X$424,MATCH($AQ$422,$R$417:$X$417,0),MATCH($AQ$418,$R$417:$X$417,0))</f>
        <v/>
      </c>
      <c r="S432" s="8">
        <f>INDEX($R$418:$X$424,MATCH($AQ$422,$R$417:$X$417,0),MATCH($AQ$419,$R$417:$X$417,0))</f>
        <v/>
      </c>
      <c r="T432" s="8">
        <f>INDEX($R$418:$X$424,MATCH($AQ$422,$R$417:$X$417,0),MATCH($AQ$420,$R$417:$X$417,0))</f>
        <v/>
      </c>
      <c r="U432" s="8">
        <f>INDEX($R$418:$X$424,MATCH($AQ$422,$R$417:$X$417,0),MATCH($AQ$421,$R$417:$X$417,0))</f>
        <v/>
      </c>
      <c r="V432" s="8">
        <f>INDEX($R$418:$X$424,MATCH($AQ$422,$R$417:$X$417,0),MATCH($AQ$422,$R$417:$X$417,0))</f>
        <v/>
      </c>
      <c r="W432" s="8">
        <f>INDEX($R$418:$X$424,MATCH($AQ$422,$R$417:$X$417,0),MATCH($AQ$423,$R$417:$X$417,0))</f>
        <v/>
      </c>
      <c r="Z432" s="8">
        <f>INDEX($Z$418:$AF$424,MATCH($AQ$422,$Z$417:$AF$417,0),MATCH($AQ$418,$Z$417:$AF$417,0))</f>
        <v/>
      </c>
      <c r="AA432" s="8">
        <f>INDEX($Z$418:$AF$424,MATCH($AQ$422,$Z$417:$AF$417,0),MATCH($AQ$419,$Z$417:$AF$417,0))</f>
        <v/>
      </c>
      <c r="AB432" s="8">
        <f>INDEX($Z$418:$AF$424,MATCH($AQ$422,$Z$417:$AF$417,0),MATCH($AQ$420,$Z$417:$AF$417,0))</f>
        <v/>
      </c>
      <c r="AC432" s="8">
        <f>INDEX($Z$418:$AF$424,MATCH($AQ$422,$Z$417:$AF$417,0),MATCH($AQ$421,$Z$417:$AF$417,0))</f>
        <v/>
      </c>
      <c r="AD432" s="8">
        <f>INDEX($Z$418:$AF$424,MATCH($AQ$422,$Z$417:$AF$417,0),MATCH($AQ$422,$Z$417:$AF$417,0))</f>
        <v/>
      </c>
      <c r="AE432" s="8">
        <f>INDEX($Z$418:$AF$424,MATCH($AQ$422,$Z$417:$AF$417,0),MATCH($AQ$423,$Z$417:$AF$417,0))</f>
        <v/>
      </c>
      <c r="AH432" s="8">
        <f>INDEX($AH$418:$AN$424,MATCH($AQ$422,$AH$417:$AN$417,0),MATCH($AQ$418,$AH$417:$AN$417,0))</f>
        <v/>
      </c>
      <c r="AI432" s="8">
        <f>INDEX($AH$418:$AN$424,MATCH($AQ$422,$AH$417:$AN$417,0),MATCH($AQ$419,$AH$417:$AN$417,0))</f>
        <v/>
      </c>
      <c r="AJ432" s="8">
        <f>INDEX($AH$418:$AN$424,MATCH($AQ$422,$AH$417:$AN$417,0),MATCH($AQ$420,$AH$417:$AN$417,0))</f>
        <v/>
      </c>
      <c r="AK432" s="8">
        <f>INDEX($AH$418:$AN$424,MATCH($AQ$422,$AH$417:$AN$417,0),MATCH($AQ$421,$AH$417:$AN$417,0))</f>
        <v/>
      </c>
      <c r="AL432" s="8">
        <f>INDEX($AH$418:$AN$424,MATCH($AQ$422,$AH$417:$AN$417,0),MATCH($AQ$422,$AH$417:$AN$417,0))</f>
        <v/>
      </c>
      <c r="AM432" s="8">
        <f>INDEX($AH$418:$AN$424,MATCH($AQ$422,$AH$417:$AN$417,0),MATCH($AQ$423,$AH$417:$AN$417,0))</f>
        <v/>
      </c>
      <c r="AP432" s="8">
        <f>IF(($B$432&lt;&gt;2)+($J$432&lt;&gt;2)+($R$432&lt;&gt;2)+($Z$432&lt;&gt;2)+($AH$432&lt;&gt;2)=0,2,IF((($B$432&lt;&gt;2)*$B$432+($J$432&lt;&gt;2)*$J$432+($R$432&lt;&gt;2)*$R$432+($Z$432&lt;&gt;2)*$Z$432+($AH$432&lt;&gt;2)*$AH$432)/(($B$432&lt;&gt;2)+($J$432&lt;&gt;2)+($R$432&lt;&gt;2)+($Z$432&lt;&gt;2)+($AH$432&lt;&gt;2))&gt;=0.5,1,0))</f>
        <v/>
      </c>
      <c r="AQ432" s="8">
        <f>IF(($C$432&lt;&gt;2)+($K$432&lt;&gt;2)+($S$432&lt;&gt;2)+($AA$432&lt;&gt;2)+($AI$432&lt;&gt;2)=0,2,IF((($C$432&lt;&gt;2)*$C$432+($K$432&lt;&gt;2)*$K$432+($S$432&lt;&gt;2)*$S$432+($AA$432&lt;&gt;2)*$AA$432+($AI$432&lt;&gt;2)*$AI$432)/(($C$432&lt;&gt;2)+($K$432&lt;&gt;2)+($S$432&lt;&gt;2)+($AA$432&lt;&gt;2)+($AI$432&lt;&gt;2))&gt;=0.5,1,0))</f>
        <v/>
      </c>
      <c r="AR432" s="8">
        <f>IF(($D$432&lt;&gt;2)+($L$432&lt;&gt;2)+($T$432&lt;&gt;2)+($AB$432&lt;&gt;2)+($AJ$432&lt;&gt;2)=0,2,IF((($D$432&lt;&gt;2)*$D$432+($L$432&lt;&gt;2)*$L$432+($T$432&lt;&gt;2)*$T$432+($AB$432&lt;&gt;2)*$AB$432+($AJ$432&lt;&gt;2)*$AJ$432)/(($D$432&lt;&gt;2)+($L$432&lt;&gt;2)+($T$432&lt;&gt;2)+($AB$432&lt;&gt;2)+($AJ$432&lt;&gt;2))&gt;=0.5,1,0))</f>
        <v/>
      </c>
      <c r="AS432" s="8">
        <f>IF(($E$432&lt;&gt;2)+($M$432&lt;&gt;2)+($U$432&lt;&gt;2)+($AC$432&lt;&gt;2)+($AK$432&lt;&gt;2)=0,2,IF((($E$432&lt;&gt;2)*$E$432+($M$432&lt;&gt;2)*$M$432+($U$432&lt;&gt;2)*$U$432+($AC$432&lt;&gt;2)*$AC$432+($AK$432&lt;&gt;2)*$AK$432)/(($E$432&lt;&gt;2)+($M$432&lt;&gt;2)+($U$432&lt;&gt;2)+($AC$432&lt;&gt;2)+($AK$432&lt;&gt;2))&gt;=0.5,1,0))</f>
        <v/>
      </c>
      <c r="AT432" s="8">
        <f>IF(($F$432&lt;&gt;2)+($N$432&lt;&gt;2)+($V$432&lt;&gt;2)+($AD$432&lt;&gt;2)+($AL$432&lt;&gt;2)=0,2,IF((($F$432&lt;&gt;2)*$F$432+($N$432&lt;&gt;2)*$N$432+($V$432&lt;&gt;2)*$V$432+($AD$432&lt;&gt;2)*$AD$432+($AL$432&lt;&gt;2)*$AL$432)/(($F$432&lt;&gt;2)+($N$432&lt;&gt;2)+($V$432&lt;&gt;2)+($AD$432&lt;&gt;2)+($AL$432&lt;&gt;2))&gt;=0.5,1,0))</f>
        <v/>
      </c>
      <c r="AU432" s="8">
        <f>IF(($G$432&lt;&gt;2)+($O$432&lt;&gt;2)+($W$432&lt;&gt;2)+($AE$432&lt;&gt;2)+($AM$432&lt;&gt;2)=0,2,IF((($G$432&lt;&gt;2)*$G$432+($O$432&lt;&gt;2)*$O$432+($W$432&lt;&gt;2)*$W$432+($AE$432&lt;&gt;2)*$AE$432+($AM$432&lt;&gt;2)*$AM$432)/(($G$432&lt;&gt;2)+($O$432&lt;&gt;2)+($W$432&lt;&gt;2)+($AE$432&lt;&gt;2)+($AM$432&lt;&gt;2))&gt;=0.5,1,0))</f>
        <v/>
      </c>
      <c r="AW432" s="16">
        <f>INDEX('Ground truth'!$B$14:$H$20,MATCH($AP$422,'Ground truth'!$A$14:$A$20,0),MATCH($AP$418,'Ground truth'!$B$13:$H$13,0))</f>
        <v/>
      </c>
      <c r="AX432" s="16">
        <f>INDEX('Ground truth'!$B$14:$H$20,MATCH($AP$422,'Ground truth'!$A$14:$A$20,0),MATCH($AP$419,'Ground truth'!$B$13:$H$13,0))</f>
        <v/>
      </c>
      <c r="AY432" s="16">
        <f>INDEX('Ground truth'!$B$14:$H$20,MATCH($AP$422,'Ground truth'!$A$14:$A$20,0),MATCH($AP$420,'Ground truth'!$B$13:$H$13,0))</f>
        <v/>
      </c>
      <c r="AZ432" s="16">
        <f>INDEX('Ground truth'!$B$14:$H$20,MATCH($AP$422,'Ground truth'!$A$14:$A$20,0),MATCH($AP$421,'Ground truth'!$B$13:$H$13,0))</f>
        <v/>
      </c>
      <c r="BA432" s="16">
        <f>INDEX('Ground truth'!$B$14:$H$20,MATCH($AP$422,'Ground truth'!$A$14:$A$20,0),MATCH($AP$422,'Ground truth'!$B$13:$H$13,0))</f>
        <v/>
      </c>
      <c r="BB432" s="16">
        <f>INDEX('Ground truth'!$B$14:$H$20,MATCH($AP$422,'Ground truth'!$A$14:$A$20,0),MATCH($AP$423,'Ground truth'!$B$13:$H$13,0))</f>
        <v/>
      </c>
      <c r="BD432" s="19" t="n">
        <v>-0.7796078628671951</v>
      </c>
      <c r="BE432" s="19">
        <f>LARGE($BD$428:$BD$433,5)</f>
        <v/>
      </c>
    </row>
    <row r="433">
      <c r="A433" s="3" t="inlineStr">
        <is>
          <t>Housing</t>
        </is>
      </c>
      <c r="B433" s="8">
        <f>INDEX($B$418:$H$424,MATCH($AQ$423,$B$417:$H$417,0),MATCH($AQ$418,$B$417:$H$417,0))</f>
        <v/>
      </c>
      <c r="C433" s="8">
        <f>INDEX($B$418:$H$424,MATCH($AQ$423,$B$417:$H$417,0),MATCH($AQ$419,$B$417:$H$417,0))</f>
        <v/>
      </c>
      <c r="D433" s="8">
        <f>INDEX($B$418:$H$424,MATCH($AQ$423,$B$417:$H$417,0),MATCH($AQ$420,$B$417:$H$417,0))</f>
        <v/>
      </c>
      <c r="E433" s="8">
        <f>INDEX($B$418:$H$424,MATCH($AQ$423,$B$417:$H$417,0),MATCH($AQ$421,$B$417:$H$417,0))</f>
        <v/>
      </c>
      <c r="F433" s="8">
        <f>INDEX($B$418:$H$424,MATCH($AQ$423,$B$417:$H$417,0),MATCH($AQ$422,$B$417:$H$417,0))</f>
        <v/>
      </c>
      <c r="G433" s="8">
        <f>INDEX($B$418:$H$424,MATCH($AQ$423,$B$417:$H$417,0),MATCH($AQ$423,$B$417:$H$417,0))</f>
        <v/>
      </c>
      <c r="J433" s="8">
        <f>INDEX($J$418:$P$424,MATCH($AQ$423,$J$417:$P$417,0),MATCH($AQ$418,$J$417:$P$417,0))</f>
        <v/>
      </c>
      <c r="K433" s="8">
        <f>INDEX($J$418:$P$424,MATCH($AQ$423,$J$417:$P$417,0),MATCH($AQ$419,$J$417:$P$417,0))</f>
        <v/>
      </c>
      <c r="L433" s="8">
        <f>INDEX($J$418:$P$424,MATCH($AQ$423,$J$417:$P$417,0),MATCH($AQ$420,$J$417:$P$417,0))</f>
        <v/>
      </c>
      <c r="M433" s="8">
        <f>INDEX($J$418:$P$424,MATCH($AQ$423,$J$417:$P$417,0),MATCH($AQ$421,$J$417:$P$417,0))</f>
        <v/>
      </c>
      <c r="N433" s="8">
        <f>INDEX($J$418:$P$424,MATCH($AQ$423,$J$417:$P$417,0),MATCH($AQ$422,$J$417:$P$417,0))</f>
        <v/>
      </c>
      <c r="O433" s="8">
        <f>INDEX($J$418:$P$424,MATCH($AQ$423,$J$417:$P$417,0),MATCH($AQ$423,$J$417:$P$417,0))</f>
        <v/>
      </c>
      <c r="R433" s="8">
        <f>INDEX($R$418:$X$424,MATCH($AQ$423,$R$417:$X$417,0),MATCH($AQ$418,$R$417:$X$417,0))</f>
        <v/>
      </c>
      <c r="S433" s="8">
        <f>INDEX($R$418:$X$424,MATCH($AQ$423,$R$417:$X$417,0),MATCH($AQ$419,$R$417:$X$417,0))</f>
        <v/>
      </c>
      <c r="T433" s="8">
        <f>INDEX($R$418:$X$424,MATCH($AQ$423,$R$417:$X$417,0),MATCH($AQ$420,$R$417:$X$417,0))</f>
        <v/>
      </c>
      <c r="U433" s="8">
        <f>INDEX($R$418:$X$424,MATCH($AQ$423,$R$417:$X$417,0),MATCH($AQ$421,$R$417:$X$417,0))</f>
        <v/>
      </c>
      <c r="V433" s="8">
        <f>INDEX($R$418:$X$424,MATCH($AQ$423,$R$417:$X$417,0),MATCH($AQ$422,$R$417:$X$417,0))</f>
        <v/>
      </c>
      <c r="W433" s="8">
        <f>INDEX($R$418:$X$424,MATCH($AQ$423,$R$417:$X$417,0),MATCH($AQ$423,$R$417:$X$417,0))</f>
        <v/>
      </c>
      <c r="Z433" s="8">
        <f>INDEX($Z$418:$AF$424,MATCH($AQ$423,$Z$417:$AF$417,0),MATCH($AQ$418,$Z$417:$AF$417,0))</f>
        <v/>
      </c>
      <c r="AA433" s="8">
        <f>INDEX($Z$418:$AF$424,MATCH($AQ$423,$Z$417:$AF$417,0),MATCH($AQ$419,$Z$417:$AF$417,0))</f>
        <v/>
      </c>
      <c r="AB433" s="8">
        <f>INDEX($Z$418:$AF$424,MATCH($AQ$423,$Z$417:$AF$417,0),MATCH($AQ$420,$Z$417:$AF$417,0))</f>
        <v/>
      </c>
      <c r="AC433" s="8">
        <f>INDEX($Z$418:$AF$424,MATCH($AQ$423,$Z$417:$AF$417,0),MATCH($AQ$421,$Z$417:$AF$417,0))</f>
        <v/>
      </c>
      <c r="AD433" s="8">
        <f>INDEX($Z$418:$AF$424,MATCH($AQ$423,$Z$417:$AF$417,0),MATCH($AQ$422,$Z$417:$AF$417,0))</f>
        <v/>
      </c>
      <c r="AE433" s="8">
        <f>INDEX($Z$418:$AF$424,MATCH($AQ$423,$Z$417:$AF$417,0),MATCH($AQ$423,$Z$417:$AF$417,0))</f>
        <v/>
      </c>
      <c r="AH433" s="8">
        <f>INDEX($AH$418:$AN$424,MATCH($AQ$423,$AH$417:$AN$417,0),MATCH($AQ$418,$AH$417:$AN$417,0))</f>
        <v/>
      </c>
      <c r="AI433" s="8">
        <f>INDEX($AH$418:$AN$424,MATCH($AQ$423,$AH$417:$AN$417,0),MATCH($AQ$419,$AH$417:$AN$417,0))</f>
        <v/>
      </c>
      <c r="AJ433" s="8">
        <f>INDEX($AH$418:$AN$424,MATCH($AQ$423,$AH$417:$AN$417,0),MATCH($AQ$420,$AH$417:$AN$417,0))</f>
        <v/>
      </c>
      <c r="AK433" s="8">
        <f>INDEX($AH$418:$AN$424,MATCH($AQ$423,$AH$417:$AN$417,0),MATCH($AQ$421,$AH$417:$AN$417,0))</f>
        <v/>
      </c>
      <c r="AL433" s="8">
        <f>INDEX($AH$418:$AN$424,MATCH($AQ$423,$AH$417:$AN$417,0),MATCH($AQ$422,$AH$417:$AN$417,0))</f>
        <v/>
      </c>
      <c r="AM433" s="8">
        <f>INDEX($AH$418:$AN$424,MATCH($AQ$423,$AH$417:$AN$417,0),MATCH($AQ$423,$AH$417:$AN$417,0))</f>
        <v/>
      </c>
      <c r="AP433" s="8">
        <f>IF(($B$433&lt;&gt;2)+($J$433&lt;&gt;2)+($R$433&lt;&gt;2)+($Z$433&lt;&gt;2)+($AH$433&lt;&gt;2)=0,2,IF((($B$433&lt;&gt;2)*$B$433+($J$433&lt;&gt;2)*$J$433+($R$433&lt;&gt;2)*$R$433+($Z$433&lt;&gt;2)*$Z$433+($AH$433&lt;&gt;2)*$AH$433)/(($B$433&lt;&gt;2)+($J$433&lt;&gt;2)+($R$433&lt;&gt;2)+($Z$433&lt;&gt;2)+($AH$433&lt;&gt;2))&gt;=0.5,1,0))</f>
        <v/>
      </c>
      <c r="AQ433" s="8">
        <f>IF(($C$433&lt;&gt;2)+($K$433&lt;&gt;2)+($S$433&lt;&gt;2)+($AA$433&lt;&gt;2)+($AI$433&lt;&gt;2)=0,2,IF((($C$433&lt;&gt;2)*$C$433+($K$433&lt;&gt;2)*$K$433+($S$433&lt;&gt;2)*$S$433+($AA$433&lt;&gt;2)*$AA$433+($AI$433&lt;&gt;2)*$AI$433)/(($C$433&lt;&gt;2)+($K$433&lt;&gt;2)+($S$433&lt;&gt;2)+($AA$433&lt;&gt;2)+($AI$433&lt;&gt;2))&gt;=0.5,1,0))</f>
        <v/>
      </c>
      <c r="AR433" s="8">
        <f>IF(($D$433&lt;&gt;2)+($L$433&lt;&gt;2)+($T$433&lt;&gt;2)+($AB$433&lt;&gt;2)+($AJ$433&lt;&gt;2)=0,2,IF((($D$433&lt;&gt;2)*$D$433+($L$433&lt;&gt;2)*$L$433+($T$433&lt;&gt;2)*$T$433+($AB$433&lt;&gt;2)*$AB$433+($AJ$433&lt;&gt;2)*$AJ$433)/(($D$433&lt;&gt;2)+($L$433&lt;&gt;2)+($T$433&lt;&gt;2)+($AB$433&lt;&gt;2)+($AJ$433&lt;&gt;2))&gt;=0.5,1,0))</f>
        <v/>
      </c>
      <c r="AS433" s="8">
        <f>IF(($E$433&lt;&gt;2)+($M$433&lt;&gt;2)+($U$433&lt;&gt;2)+($AC$433&lt;&gt;2)+($AK$433&lt;&gt;2)=0,2,IF((($E$433&lt;&gt;2)*$E$433+($M$433&lt;&gt;2)*$M$433+($U$433&lt;&gt;2)*$U$433+($AC$433&lt;&gt;2)*$AC$433+($AK$433&lt;&gt;2)*$AK$433)/(($E$433&lt;&gt;2)+($M$433&lt;&gt;2)+($U$433&lt;&gt;2)+($AC$433&lt;&gt;2)+($AK$433&lt;&gt;2))&gt;=0.5,1,0))</f>
        <v/>
      </c>
      <c r="AT433" s="8">
        <f>IF(($F$433&lt;&gt;2)+($N$433&lt;&gt;2)+($V$433&lt;&gt;2)+($AD$433&lt;&gt;2)+($AL$433&lt;&gt;2)=0,2,IF((($F$433&lt;&gt;2)*$F$433+($N$433&lt;&gt;2)*$N$433+($V$433&lt;&gt;2)*$V$433+($AD$433&lt;&gt;2)*$AD$433+($AL$433&lt;&gt;2)*$AL$433)/(($F$433&lt;&gt;2)+($N$433&lt;&gt;2)+($V$433&lt;&gt;2)+($AD$433&lt;&gt;2)+($AL$433&lt;&gt;2))&gt;=0.5,1,0))</f>
        <v/>
      </c>
      <c r="AU433" s="8">
        <f>IF(($G$433&lt;&gt;2)+($O$433&lt;&gt;2)+($W$433&lt;&gt;2)+($AE$433&lt;&gt;2)+($AM$433&lt;&gt;2)=0,2,IF((($G$433&lt;&gt;2)*$G$433+($O$433&lt;&gt;2)*$O$433+($W$433&lt;&gt;2)*$W$433+($AE$433&lt;&gt;2)*$AE$433+($AM$433&lt;&gt;2)*$AM$433)/(($G$433&lt;&gt;2)+($O$433&lt;&gt;2)+($W$433&lt;&gt;2)+($AE$433&lt;&gt;2)+($AM$433&lt;&gt;2))&gt;=0.5,1,0))</f>
        <v/>
      </c>
      <c r="AW433" s="16">
        <f>INDEX('Ground truth'!$B$14:$H$20,MATCH($AP$423,'Ground truth'!$A$14:$A$20,0),MATCH($AP$418,'Ground truth'!$B$13:$H$13,0))</f>
        <v/>
      </c>
      <c r="AX433" s="16">
        <f>INDEX('Ground truth'!$B$14:$H$20,MATCH($AP$423,'Ground truth'!$A$14:$A$20,0),MATCH($AP$419,'Ground truth'!$B$13:$H$13,0))</f>
        <v/>
      </c>
      <c r="AY433" s="16">
        <f>INDEX('Ground truth'!$B$14:$H$20,MATCH($AP$423,'Ground truth'!$A$14:$A$20,0),MATCH($AP$420,'Ground truth'!$B$13:$H$13,0))</f>
        <v/>
      </c>
      <c r="AZ433" s="16">
        <f>INDEX('Ground truth'!$B$14:$H$20,MATCH($AP$423,'Ground truth'!$A$14:$A$20,0),MATCH($AP$421,'Ground truth'!$B$13:$H$13,0))</f>
        <v/>
      </c>
      <c r="BA433" s="16">
        <f>INDEX('Ground truth'!$B$14:$H$20,MATCH($AP$423,'Ground truth'!$A$14:$A$20,0),MATCH($AP$422,'Ground truth'!$B$13:$H$13,0))</f>
        <v/>
      </c>
      <c r="BB433" s="16">
        <f>INDEX('Ground truth'!$B$14:$H$20,MATCH($AP$423,'Ground truth'!$A$14:$A$20,0),MATCH($AP$423,'Ground truth'!$B$13:$H$13,0))</f>
        <v/>
      </c>
      <c r="BD433" s="19" t="n">
        <v>-0.5370829663921513</v>
      </c>
      <c r="BE433" s="19">
        <f>LARGE($BD$428:$BD$433,6)</f>
        <v/>
      </c>
    </row>
    <row r="435">
      <c r="A435" s="17" t="inlineStr">
        <is>
          <t>metrics — confident-only (unsure excluded from denominators)</t>
        </is>
      </c>
      <c r="B435" s="10" t="inlineStr">
        <is>
          <t>run 1</t>
        </is>
      </c>
      <c r="C435" s="10" t="inlineStr">
        <is>
          <t>run 2</t>
        </is>
      </c>
      <c r="D435" s="10" t="inlineStr">
        <is>
          <t>run 3</t>
        </is>
      </c>
      <c r="E435" s="10" t="inlineStr">
        <is>
          <t>run 4</t>
        </is>
      </c>
      <c r="F435" s="10" t="inlineStr">
        <is>
          <t>run 5</t>
        </is>
      </c>
      <c r="G435" s="10" t="inlineStr">
        <is>
          <t>avg-matrix</t>
        </is>
      </c>
      <c r="H435" s="10" t="inlineStr">
        <is>
          <t>mean</t>
        </is>
      </c>
      <c r="I435" s="10" t="inlineStr">
        <is>
          <t>std (pop.)</t>
        </is>
      </c>
      <c r="J435" s="17" t="inlineStr">
        <is>
          <t>notes</t>
        </is>
      </c>
    </row>
    <row r="436">
      <c r="A436" s="7" t="inlineStr">
        <is>
          <t>TP</t>
        </is>
      </c>
      <c r="B436" s="7">
        <f>SUMPRODUCT(($B$428:$G$433=1)*($AW$428:$BB$433=1))</f>
        <v/>
      </c>
      <c r="C436" s="7">
        <f>SUMPRODUCT(($J$428:$O$433=1)*($AW$428:$BB$433=1))</f>
        <v/>
      </c>
      <c r="D436" s="7">
        <f>SUMPRODUCT(($R$428:$W$433=1)*($AW$428:$BB$433=1))</f>
        <v/>
      </c>
      <c r="E436" s="7">
        <f>SUMPRODUCT(($Z$428:$AE$433=1)*($AW$428:$BB$433=1))</f>
        <v/>
      </c>
      <c r="F436" s="7">
        <f>SUMPRODUCT(($AH$428:$AM$433=1)*($AW$428:$BB$433=1))</f>
        <v/>
      </c>
      <c r="G436" s="7">
        <f>SUMPRODUCT(($AP$428:$AU$433=1)*($AW$428:$BB$433=1))</f>
        <v/>
      </c>
      <c r="H436" s="12">
        <f>AVERAGE($B$436:$F$436)</f>
        <v/>
      </c>
      <c r="I436" s="12">
        <f>STDEV.P($B$436:$F$436)</f>
        <v/>
      </c>
    </row>
    <row r="437">
      <c r="A437" s="7" t="inlineStr">
        <is>
          <t>TN</t>
        </is>
      </c>
      <c r="B437" s="7">
        <f>SUMPRODUCT(($B$428:$G$433=0)*($AW$428:$BB$433=0))</f>
        <v/>
      </c>
      <c r="C437" s="7">
        <f>SUMPRODUCT(($J$428:$O$433=0)*($AW$428:$BB$433=0))</f>
        <v/>
      </c>
      <c r="D437" s="7">
        <f>SUMPRODUCT(($R$428:$W$433=0)*($AW$428:$BB$433=0))</f>
        <v/>
      </c>
      <c r="E437" s="7">
        <f>SUMPRODUCT(($Z$428:$AE$433=0)*($AW$428:$BB$433=0))</f>
        <v/>
      </c>
      <c r="F437" s="7">
        <f>SUMPRODUCT(($AH$428:$AM$433=0)*($AW$428:$BB$433=0))</f>
        <v/>
      </c>
      <c r="G437" s="7">
        <f>SUMPRODUCT(($AP$428:$AU$433=0)*($AW$428:$BB$433=0))</f>
        <v/>
      </c>
      <c r="H437" s="12">
        <f>AVERAGE($B$437:$F$437)</f>
        <v/>
      </c>
      <c r="I437" s="12">
        <f>STDEV.P($B$437:$F$437)</f>
        <v/>
      </c>
    </row>
    <row r="438">
      <c r="A438" s="7" t="inlineStr">
        <is>
          <t>FP</t>
        </is>
      </c>
      <c r="B438" s="7">
        <f>SUMPRODUCT(($B$428:$G$433=1)*($AW$428:$BB$433=0))</f>
        <v/>
      </c>
      <c r="C438" s="7">
        <f>SUMPRODUCT(($J$428:$O$433=1)*($AW$428:$BB$433=0))</f>
        <v/>
      </c>
      <c r="D438" s="7">
        <f>SUMPRODUCT(($R$428:$W$433=1)*($AW$428:$BB$433=0))</f>
        <v/>
      </c>
      <c r="E438" s="7">
        <f>SUMPRODUCT(($Z$428:$AE$433=1)*($AW$428:$BB$433=0))</f>
        <v/>
      </c>
      <c r="F438" s="7">
        <f>SUMPRODUCT(($AH$428:$AM$433=1)*($AW$428:$BB$433=0))</f>
        <v/>
      </c>
      <c r="G438" s="7">
        <f>SUMPRODUCT(($AP$428:$AU$433=1)*($AW$428:$BB$433=0))</f>
        <v/>
      </c>
      <c r="H438" s="12">
        <f>AVERAGE($B$438:$F$438)</f>
        <v/>
      </c>
      <c r="I438" s="12">
        <f>STDEV.P($B$438:$F$438)</f>
        <v/>
      </c>
    </row>
    <row r="439">
      <c r="A439" s="7" t="inlineStr">
        <is>
          <t>FN</t>
        </is>
      </c>
      <c r="B439" s="7">
        <f>SUMPRODUCT(($B$428:$G$433=0)*($AW$428:$BB$433=1))</f>
        <v/>
      </c>
      <c r="C439" s="7">
        <f>SUMPRODUCT(($J$428:$O$433=0)*($AW$428:$BB$433=1))</f>
        <v/>
      </c>
      <c r="D439" s="7">
        <f>SUMPRODUCT(($R$428:$W$433=0)*($AW$428:$BB$433=1))</f>
        <v/>
      </c>
      <c r="E439" s="7">
        <f>SUMPRODUCT(($Z$428:$AE$433=0)*($AW$428:$BB$433=1))</f>
        <v/>
      </c>
      <c r="F439" s="7">
        <f>SUMPRODUCT(($AH$428:$AM$433=0)*($AW$428:$BB$433=1))</f>
        <v/>
      </c>
      <c r="G439" s="7">
        <f>SUMPRODUCT(($AP$428:$AU$433=0)*($AW$428:$BB$433=1))</f>
        <v/>
      </c>
      <c r="H439" s="12">
        <f>AVERAGE($B$439:$F$439)</f>
        <v/>
      </c>
      <c r="I439" s="12">
        <f>STDEV.P($B$439:$F$439)</f>
        <v/>
      </c>
    </row>
    <row r="440">
      <c r="A440" s="4" t="inlineStr">
        <is>
          <t>Precision</t>
        </is>
      </c>
      <c r="B440" s="12">
        <f>IFERROR($B$436/($B$436+$B$438),0)</f>
        <v/>
      </c>
      <c r="C440" s="12">
        <f>IFERROR($C$436/($C$436+$C$438),0)</f>
        <v/>
      </c>
      <c r="D440" s="12">
        <f>IFERROR($D$436/($D$436+$D$438),0)</f>
        <v/>
      </c>
      <c r="E440" s="12">
        <f>IFERROR($E$436/($E$436+$E$438),0)</f>
        <v/>
      </c>
      <c r="F440" s="12">
        <f>IFERROR($F$436/($F$436+$F$438),0)</f>
        <v/>
      </c>
      <c r="G440" s="12">
        <f>IFERROR($G$436/($G$436+$G$438),0)</f>
        <v/>
      </c>
      <c r="H440" s="18">
        <f>AVERAGE($B$440:$F$440)</f>
        <v/>
      </c>
      <c r="I440" s="18">
        <f>STDEV.P($B$440:$F$440)</f>
        <v/>
      </c>
    </row>
    <row r="441">
      <c r="A441" s="4" t="inlineStr">
        <is>
          <t>Recall</t>
        </is>
      </c>
      <c r="B441" s="12">
        <f>IFERROR($B$436/($B$436+$B$439),0)</f>
        <v/>
      </c>
      <c r="C441" s="12">
        <f>IFERROR($C$436/($C$436+$C$439),0)</f>
        <v/>
      </c>
      <c r="D441" s="12">
        <f>IFERROR($D$436/($D$436+$D$439),0)</f>
        <v/>
      </c>
      <c r="E441" s="12">
        <f>IFERROR($E$436/($E$436+$E$439),0)</f>
        <v/>
      </c>
      <c r="F441" s="12">
        <f>IFERROR($F$436/($F$436+$F$439),0)</f>
        <v/>
      </c>
      <c r="G441" s="12">
        <f>IFERROR($G$436/($G$436+$G$439),0)</f>
        <v/>
      </c>
      <c r="H441" s="18">
        <f>AVERAGE($B$441:$F$441)</f>
        <v/>
      </c>
      <c r="I441" s="18">
        <f>STDEV.P($B$441:$F$441)</f>
        <v/>
      </c>
    </row>
    <row r="442">
      <c r="A442" s="4" t="inlineStr">
        <is>
          <t>F1</t>
        </is>
      </c>
      <c r="B442" s="12">
        <f>IFERROR(2*$B$440*$B$441/($B$440+$B$441),0)</f>
        <v/>
      </c>
      <c r="C442" s="12">
        <f>IFERROR(2*$C$440*$C$441/($C$440+$C$441),0)</f>
        <v/>
      </c>
      <c r="D442" s="12">
        <f>IFERROR(2*$D$440*$D$441/($D$440+$D$441),0)</f>
        <v/>
      </c>
      <c r="E442" s="12">
        <f>IFERROR(2*$E$440*$E$441/($E$440+$E$441),0)</f>
        <v/>
      </c>
      <c r="F442" s="12">
        <f>IFERROR(2*$F$440*$F$441/($F$440+$F$441),0)</f>
        <v/>
      </c>
      <c r="G442" s="12">
        <f>IFERROR(2*$G$440*$G$441/($G$440+$G$441),0)</f>
        <v/>
      </c>
      <c r="H442" s="18">
        <f>AVERAGE($B$442:$F$442)</f>
        <v/>
      </c>
      <c r="I442" s="18">
        <f>STDEV.P($B$442:$F$442)</f>
        <v/>
      </c>
    </row>
    <row r="443">
      <c r="A443" s="4" t="inlineStr">
        <is>
          <t>Accuracy</t>
        </is>
      </c>
      <c r="B443" s="12">
        <f>IFERROR(($B$436+$B$437)/($B$436+$B$437+$B$438+$B$439),0)</f>
        <v/>
      </c>
      <c r="C443" s="12">
        <f>IFERROR(($C$436+$C$437)/($C$436+$C$437+$C$438+$C$439),0)</f>
        <v/>
      </c>
      <c r="D443" s="12">
        <f>IFERROR(($D$436+$D$437)/($D$436+$D$437+$D$438+$D$439),0)</f>
        <v/>
      </c>
      <c r="E443" s="12">
        <f>IFERROR(($E$436+$E$437)/($E$436+$E$437+$E$438+$E$439),0)</f>
        <v/>
      </c>
      <c r="F443" s="12">
        <f>IFERROR(($F$436+$F$437)/($F$436+$F$437+$F$438+$F$439),0)</f>
        <v/>
      </c>
      <c r="G443" s="12">
        <f>IFERROR(($G$436+$G$437)/($G$436+$G$437+$G$438+$G$439),0)</f>
        <v/>
      </c>
      <c r="H443" s="18">
        <f>AVERAGE($B$443:$F$443)</f>
        <v/>
      </c>
      <c r="I443" s="18">
        <f>STDEV.P($B$443:$F$443)</f>
        <v/>
      </c>
    </row>
    <row r="444">
      <c r="A444" s="4" t="inlineStr">
        <is>
          <t>Edit distance</t>
        </is>
      </c>
      <c r="B444" s="12">
        <f>SUMPRODUCT(ABS($AW$428:$BB$433-$B$428:$G$433))</f>
        <v/>
      </c>
      <c r="C444" s="12">
        <f>SUMPRODUCT(ABS($AW$428:$BB$433-$J$428:$O$433))</f>
        <v/>
      </c>
      <c r="D444" s="12">
        <f>SUMPRODUCT(ABS($AW$428:$BB$433-$R$428:$W$433))</f>
        <v/>
      </c>
      <c r="E444" s="12">
        <f>SUMPRODUCT(ABS($AW$428:$BB$433-$Z$428:$AE$433))</f>
        <v/>
      </c>
      <c r="F444" s="12">
        <f>SUMPRODUCT(ABS($AW$428:$BB$433-$AH$428:$AM$433))</f>
        <v/>
      </c>
      <c r="G444" s="12">
        <f>SUMPRODUCT(ABS($AW$428:$BB$433-$AP$428:$AU$433))</f>
        <v/>
      </c>
      <c r="H444" s="18">
        <f>AVERAGE($B$444:$F$444)</f>
        <v/>
      </c>
      <c r="I444" s="18">
        <f>STDEV.P($B$444:$F$444)</f>
        <v/>
      </c>
    </row>
    <row r="445">
      <c r="A445" s="4" t="inlineStr">
        <is>
          <t>Spectral distance</t>
        </is>
      </c>
      <c r="B445" s="12">
        <f>SQRT(SUMPRODUCT(($BE$428:$BE$433-$B$455:$B$460)^2))</f>
        <v/>
      </c>
      <c r="C445" s="12">
        <f>SQRT(SUMPRODUCT(($BE$428:$BE$433-$C$455:$C$460)^2))</f>
        <v/>
      </c>
      <c r="D445" s="12">
        <f>SQRT(SUMPRODUCT(($BE$428:$BE$433-$D$455:$D$460)^2))</f>
        <v/>
      </c>
      <c r="E445" s="12">
        <f>SQRT(SUMPRODUCT(($BE$428:$BE$433-$E$455:$E$460)^2))</f>
        <v/>
      </c>
      <c r="F445" s="12">
        <f>SQRT(SUMPRODUCT(($BE$428:$BE$433-$F$455:$F$460)^2))</f>
        <v/>
      </c>
      <c r="G445" s="12">
        <f>SQRT(SUMPRODUCT(($BE$428:$BE$433-$G$455:$G$460)^2))</f>
        <v/>
      </c>
      <c r="H445" s="18">
        <f>AVERAGE($B$445:$F$445)</f>
        <v/>
      </c>
      <c r="I445" s="18">
        <f>STDEV.P($B$445:$F$445)</f>
        <v/>
      </c>
    </row>
    <row r="446">
      <c r="A446" s="4" t="inlineStr">
        <is>
          <t>Unsure cells</t>
        </is>
      </c>
      <c r="B446" s="7">
        <f>COUNTIF($B$428:$G$433,2)</f>
        <v/>
      </c>
      <c r="C446" s="7">
        <f>COUNTIF($J$428:$O$433,2)</f>
        <v/>
      </c>
      <c r="D446" s="7">
        <f>COUNTIF($R$428:$W$433,2)</f>
        <v/>
      </c>
      <c r="E446" s="7">
        <f>COUNTIF($Z$428:$AE$433,2)</f>
        <v/>
      </c>
      <c r="F446" s="7">
        <f>COUNTIF($AH$428:$AM$433,2)</f>
        <v/>
      </c>
      <c r="G446" s="7">
        <f>COUNTIF($AP$428:$AU$433,2)</f>
        <v/>
      </c>
      <c r="H446" s="12">
        <f>AVERAGE($B$446:$F$446)</f>
        <v/>
      </c>
      <c r="I446" s="12">
        <f>STDEV.P($B$446:$F$446)</f>
        <v/>
      </c>
    </row>
    <row r="447">
      <c r="A447" s="3" t="inlineStr">
        <is>
          <t>eigenvalues (real part, numpy order; pasted)</t>
        </is>
      </c>
    </row>
    <row r="448">
      <c r="A448" s="3" t="inlineStr">
        <is>
          <t xml:space="preserve">  λ1</t>
        </is>
      </c>
      <c r="B448" s="19" t="n">
        <v>3.685543932670793</v>
      </c>
      <c r="C448" s="19" t="n">
        <v>4.222743305954425</v>
      </c>
      <c r="D448" s="19" t="n">
        <v>4.222743305954425</v>
      </c>
      <c r="E448" s="19" t="n">
        <v>4.222743305954425</v>
      </c>
      <c r="F448" s="19" t="n">
        <v>4.222743305954425</v>
      </c>
      <c r="G448" s="19" t="n">
        <v>4.222743305954425</v>
      </c>
    </row>
    <row r="449">
      <c r="A449" s="3" t="inlineStr">
        <is>
          <t xml:space="preserve">  λ2</t>
        </is>
      </c>
      <c r="B449" s="19" t="n">
        <v>2.000000000000004</v>
      </c>
      <c r="C449" s="19" t="n">
        <v>2</v>
      </c>
      <c r="D449" s="19" t="n">
        <v>2</v>
      </c>
      <c r="E449" s="19" t="n">
        <v>2</v>
      </c>
      <c r="F449" s="19" t="n">
        <v>2</v>
      </c>
      <c r="G449" s="19" t="n">
        <v>2</v>
      </c>
    </row>
    <row r="450">
      <c r="A450" s="3" t="inlineStr">
        <is>
          <t xml:space="preserve">  λ3</t>
        </is>
      </c>
      <c r="B450" s="19" t="n">
        <v>1.334903985373424</v>
      </c>
      <c r="C450" s="19" t="n">
        <v>1.11238871926102</v>
      </c>
      <c r="D450" s="19" t="n">
        <v>1.11238871926102</v>
      </c>
      <c r="E450" s="19" t="n">
        <v>1.11238871926102</v>
      </c>
      <c r="F450" s="19" t="n">
        <v>1.11238871926102</v>
      </c>
      <c r="G450" s="19" t="n">
        <v>1.11238871926102</v>
      </c>
    </row>
    <row r="451">
      <c r="A451" s="3" t="inlineStr">
        <is>
          <t xml:space="preserve">  λ4</t>
        </is>
      </c>
      <c r="B451" s="19" t="n">
        <v>-0.7491175477465218</v>
      </c>
      <c r="C451" s="19" t="n">
        <v>-7.973176437043758e-17</v>
      </c>
      <c r="D451" s="19" t="n">
        <v>-7.973176437043758e-17</v>
      </c>
      <c r="E451" s="19" t="n">
        <v>-7.973176437043758e-17</v>
      </c>
      <c r="F451" s="19" t="n">
        <v>-7.973176437043758e-17</v>
      </c>
      <c r="G451" s="19" t="n">
        <v>-7.973176437043758e-17</v>
      </c>
    </row>
    <row r="452">
      <c r="A452" s="3" t="inlineStr">
        <is>
          <t xml:space="preserve">  λ5</t>
        </is>
      </c>
      <c r="B452" s="19" t="n">
        <v>1.708198409211464e-17</v>
      </c>
      <c r="C452" s="19" t="n">
        <v>-0.8085297435813278</v>
      </c>
      <c r="D452" s="19" t="n">
        <v>-0.8085297435813278</v>
      </c>
      <c r="E452" s="19" t="n">
        <v>-0.8085297435813278</v>
      </c>
      <c r="F452" s="19" t="n">
        <v>-0.8085297435813278</v>
      </c>
      <c r="G452" s="19" t="n">
        <v>-0.8085297435813278</v>
      </c>
    </row>
    <row r="453">
      <c r="A453" s="3" t="inlineStr">
        <is>
          <t xml:space="preserve">  λ6</t>
        </is>
      </c>
      <c r="B453" s="19" t="n">
        <v>-0.2713303702976978</v>
      </c>
      <c r="C453" s="19" t="n">
        <v>-0.5266022816341155</v>
      </c>
      <c r="D453" s="19" t="n">
        <v>-0.5266022816341155</v>
      </c>
      <c r="E453" s="19" t="n">
        <v>-0.5266022816341155</v>
      </c>
      <c r="F453" s="19" t="n">
        <v>-0.5266022816341155</v>
      </c>
      <c r="G453" s="19" t="n">
        <v>-0.5266022816341155</v>
      </c>
    </row>
    <row r="454">
      <c r="A454" s="3" t="inlineStr">
        <is>
          <t>eigenvalues sorted desc (LARGE)</t>
        </is>
      </c>
    </row>
    <row r="455">
      <c r="A455" s="3" t="inlineStr">
        <is>
          <t xml:space="preserve">  λ(1)</t>
        </is>
      </c>
      <c r="B455" s="19">
        <f>LARGE($B$448:$B$453,1)</f>
        <v/>
      </c>
      <c r="C455" s="19">
        <f>LARGE($C$448:$C$453,1)</f>
        <v/>
      </c>
      <c r="D455" s="19">
        <f>LARGE($D$448:$D$453,1)</f>
        <v/>
      </c>
      <c r="E455" s="19">
        <f>LARGE($E$448:$E$453,1)</f>
        <v/>
      </c>
      <c r="F455" s="19">
        <f>LARGE($F$448:$F$453,1)</f>
        <v/>
      </c>
      <c r="G455" s="19">
        <f>LARGE($G$448:$G$453,1)</f>
        <v/>
      </c>
    </row>
    <row r="456">
      <c r="A456" s="3" t="inlineStr">
        <is>
          <t xml:space="preserve">  λ(2)</t>
        </is>
      </c>
      <c r="B456" s="19">
        <f>LARGE($B$448:$B$453,2)</f>
        <v/>
      </c>
      <c r="C456" s="19">
        <f>LARGE($C$448:$C$453,2)</f>
        <v/>
      </c>
      <c r="D456" s="19">
        <f>LARGE($D$448:$D$453,2)</f>
        <v/>
      </c>
      <c r="E456" s="19">
        <f>LARGE($E$448:$E$453,2)</f>
        <v/>
      </c>
      <c r="F456" s="19">
        <f>LARGE($F$448:$F$453,2)</f>
        <v/>
      </c>
      <c r="G456" s="19">
        <f>LARGE($G$448:$G$453,2)</f>
        <v/>
      </c>
    </row>
    <row r="457">
      <c r="A457" s="3" t="inlineStr">
        <is>
          <t xml:space="preserve">  λ(3)</t>
        </is>
      </c>
      <c r="B457" s="19">
        <f>LARGE($B$448:$B$453,3)</f>
        <v/>
      </c>
      <c r="C457" s="19">
        <f>LARGE($C$448:$C$453,3)</f>
        <v/>
      </c>
      <c r="D457" s="19">
        <f>LARGE($D$448:$D$453,3)</f>
        <v/>
      </c>
      <c r="E457" s="19">
        <f>LARGE($E$448:$E$453,3)</f>
        <v/>
      </c>
      <c r="F457" s="19">
        <f>LARGE($F$448:$F$453,3)</f>
        <v/>
      </c>
      <c r="G457" s="19">
        <f>LARGE($G$448:$G$453,3)</f>
        <v/>
      </c>
    </row>
    <row r="458">
      <c r="A458" s="3" t="inlineStr">
        <is>
          <t xml:space="preserve">  λ(4)</t>
        </is>
      </c>
      <c r="B458" s="19">
        <f>LARGE($B$448:$B$453,4)</f>
        <v/>
      </c>
      <c r="C458" s="19">
        <f>LARGE($C$448:$C$453,4)</f>
        <v/>
      </c>
      <c r="D458" s="19">
        <f>LARGE($D$448:$D$453,4)</f>
        <v/>
      </c>
      <c r="E458" s="19">
        <f>LARGE($E$448:$E$453,4)</f>
        <v/>
      </c>
      <c r="F458" s="19">
        <f>LARGE($F$448:$F$453,4)</f>
        <v/>
      </c>
      <c r="G458" s="19">
        <f>LARGE($G$448:$G$453,4)</f>
        <v/>
      </c>
    </row>
    <row r="459">
      <c r="A459" s="3" t="inlineStr">
        <is>
          <t xml:space="preserve">  λ(5)</t>
        </is>
      </c>
      <c r="B459" s="19">
        <f>LARGE($B$448:$B$453,5)</f>
        <v/>
      </c>
      <c r="C459" s="19">
        <f>LARGE($C$448:$C$453,5)</f>
        <v/>
      </c>
      <c r="D459" s="19">
        <f>LARGE($D$448:$D$453,5)</f>
        <v/>
      </c>
      <c r="E459" s="19">
        <f>LARGE($E$448:$E$453,5)</f>
        <v/>
      </c>
      <c r="F459" s="19">
        <f>LARGE($F$448:$F$453,5)</f>
        <v/>
      </c>
      <c r="G459" s="19">
        <f>LARGE($G$448:$G$453,5)</f>
        <v/>
      </c>
    </row>
    <row r="460">
      <c r="A460" s="3" t="inlineStr">
        <is>
          <t xml:space="preserve">  λ(6)</t>
        </is>
      </c>
      <c r="B460" s="19">
        <f>LARGE($B$448:$B$453,6)</f>
        <v/>
      </c>
      <c r="C460" s="19">
        <f>LARGE($C$448:$C$453,6)</f>
        <v/>
      </c>
      <c r="D460" s="19">
        <f>LARGE($D$448:$D$453,6)</f>
        <v/>
      </c>
      <c r="E460" s="19">
        <f>LARGE($E$448:$E$453,6)</f>
        <v/>
      </c>
      <c r="F460" s="19">
        <f>LARGE($F$448:$F$453,6)</f>
        <v/>
      </c>
      <c r="G460" s="19">
        <f>LARGE($G$448:$G$453,6)</f>
        <v/>
      </c>
    </row>
    <row r="461">
      <c r="A461" s="3" t="inlineStr">
        <is>
          <t>check: Σeig − trace (→0)</t>
        </is>
      </c>
      <c r="B461" s="3">
        <f>ROUND(SUM($B$448:$B$453)-($B$428+$C$429+$D$430+$E$431+$F$432+$G$433),6)</f>
        <v/>
      </c>
      <c r="C461" s="3">
        <f>ROUND(SUM($C$448:$C$453)-($J$428+$K$429+$L$430+$M$431+$N$432+$O$433),6)</f>
        <v/>
      </c>
      <c r="D461" s="3">
        <f>ROUND(SUM($D$448:$D$453)-($R$428+$S$429+$T$430+$U$431+$V$432+$W$433),6)</f>
        <v/>
      </c>
      <c r="E461" s="3">
        <f>ROUND(SUM($E$448:$E$453)-($Z$428+$AA$429+$AB$430+$AC$431+$AD$432+$AE$433),6)</f>
        <v/>
      </c>
      <c r="F461" s="3">
        <f>ROUND(SUM($F$448:$F$453)-($AH$428+$AI$429+$AJ$430+$AK$431+$AL$432+$AM$433),6)</f>
        <v/>
      </c>
      <c r="G461" s="3">
        <f>ROUND(SUM($G$448:$G$453)-($AP$428+$AQ$429+$AR$430+$AS$431+$AT$432+$AU$433),6)</f>
        <v/>
      </c>
    </row>
    <row r="462">
      <c r="A462" s="3" t="inlineStr">
        <is>
          <t>check: Πeig − det (→0)</t>
        </is>
      </c>
      <c r="B462" s="3">
        <f>ROUND(MDETERM($B$428:$G$433)-PRODUCT($B$448:$B$453),6)</f>
        <v/>
      </c>
      <c r="C462" s="3">
        <f>ROUND(MDETERM($J$428:$O$433)-PRODUCT($C$448:$C$453),6)</f>
        <v/>
      </c>
      <c r="D462" s="3">
        <f>ROUND(MDETERM($R$428:$W$433)-PRODUCT($D$448:$D$453),6)</f>
        <v/>
      </c>
      <c r="E462" s="3">
        <f>ROUND(MDETERM($Z$428:$AE$433)-PRODUCT($E$448:$E$453),6)</f>
        <v/>
      </c>
      <c r="F462" s="3">
        <f>ROUND(MDETERM($AH$428:$AM$433)-PRODUCT($F$448:$F$453),6)</f>
        <v/>
      </c>
      <c r="G462" s="3">
        <f>ROUND(MDETERM($AP$428:$AU$433)-PRODUCT($G$448:$G$453),6)</f>
        <v/>
      </c>
    </row>
    <row r="463">
      <c r="A463" s="3" t="inlineStr">
        <is>
          <t>complex eigenvalues?</t>
        </is>
      </c>
      <c r="B463" s="3" t="inlineStr"/>
      <c r="C463" s="3" t="inlineStr"/>
      <c r="D463" s="3" t="inlineStr"/>
      <c r="E463" s="3" t="inlineStr"/>
      <c r="F463" s="3" t="inlineStr"/>
      <c r="G463" s="3" t="inlineStr"/>
    </row>
    <row r="464">
      <c r="A464" s="3" t="inlineStr">
        <is>
          <t>check: det(M − λᵢI) per sorted λ (→0)</t>
        </is>
      </c>
    </row>
    <row r="465">
      <c r="A465" s="3" t="inlineStr">
        <is>
          <t xml:space="preserve">  det(M − λ(1)I)</t>
        </is>
      </c>
      <c r="B465" s="3">
        <f t="array" ref="B465">ROUND(MDETERM($B$428:$G$433-$B$455*MUNIT(6)),6)</f>
        <v/>
      </c>
      <c r="C465" s="3">
        <f t="array" ref="C465">ROUND(MDETERM($J$428:$O$433-$C$455*MUNIT(6)),6)</f>
        <v/>
      </c>
      <c r="D465" s="3">
        <f t="array" ref="D465">ROUND(MDETERM($R$428:$W$433-$D$455*MUNIT(6)),6)</f>
        <v/>
      </c>
      <c r="E465" s="3">
        <f t="array" ref="E465">ROUND(MDETERM($Z$428:$AE$433-$E$455*MUNIT(6)),6)</f>
        <v/>
      </c>
      <c r="F465" s="3">
        <f t="array" ref="F465">ROUND(MDETERM($AH$428:$AM$433-$F$455*MUNIT(6)),6)</f>
        <v/>
      </c>
      <c r="G465" s="3">
        <f t="array" ref="G465">ROUND(MDETERM($AP$428:$AU$433-$G$455*MUNIT(6)),6)</f>
        <v/>
      </c>
    </row>
    <row r="466">
      <c r="A466" s="3" t="inlineStr">
        <is>
          <t xml:space="preserve">  det(M − λ(2)I)</t>
        </is>
      </c>
      <c r="B466" s="3">
        <f t="array" ref="B466">ROUND(MDETERM($B$428:$G$433-$B$456*MUNIT(6)),6)</f>
        <v/>
      </c>
      <c r="C466" s="3">
        <f t="array" ref="C466">ROUND(MDETERM($J$428:$O$433-$C$456*MUNIT(6)),6)</f>
        <v/>
      </c>
      <c r="D466" s="3">
        <f t="array" ref="D466">ROUND(MDETERM($R$428:$W$433-$D$456*MUNIT(6)),6)</f>
        <v/>
      </c>
      <c r="E466" s="3">
        <f t="array" ref="E466">ROUND(MDETERM($Z$428:$AE$433-$E$456*MUNIT(6)),6)</f>
        <v/>
      </c>
      <c r="F466" s="3">
        <f t="array" ref="F466">ROUND(MDETERM($AH$428:$AM$433-$F$456*MUNIT(6)),6)</f>
        <v/>
      </c>
      <c r="G466" s="3">
        <f t="array" ref="G466">ROUND(MDETERM($AP$428:$AU$433-$G$456*MUNIT(6)),6)</f>
        <v/>
      </c>
    </row>
    <row r="467">
      <c r="A467" s="3" t="inlineStr">
        <is>
          <t xml:space="preserve">  det(M − λ(3)I)</t>
        </is>
      </c>
      <c r="B467" s="3">
        <f t="array" ref="B467">ROUND(MDETERM($B$428:$G$433-$B$457*MUNIT(6)),6)</f>
        <v/>
      </c>
      <c r="C467" s="3">
        <f t="array" ref="C467">ROUND(MDETERM($J$428:$O$433-$C$457*MUNIT(6)),6)</f>
        <v/>
      </c>
      <c r="D467" s="3">
        <f t="array" ref="D467">ROUND(MDETERM($R$428:$W$433-$D$457*MUNIT(6)),6)</f>
        <v/>
      </c>
      <c r="E467" s="3">
        <f t="array" ref="E467">ROUND(MDETERM($Z$428:$AE$433-$E$457*MUNIT(6)),6)</f>
        <v/>
      </c>
      <c r="F467" s="3">
        <f t="array" ref="F467">ROUND(MDETERM($AH$428:$AM$433-$F$457*MUNIT(6)),6)</f>
        <v/>
      </c>
      <c r="G467" s="3">
        <f t="array" ref="G467">ROUND(MDETERM($AP$428:$AU$433-$G$457*MUNIT(6)),6)</f>
        <v/>
      </c>
    </row>
    <row r="468">
      <c r="A468" s="3" t="inlineStr">
        <is>
          <t xml:space="preserve">  det(M − λ(4)I)</t>
        </is>
      </c>
      <c r="B468" s="3">
        <f t="array" ref="B468">ROUND(MDETERM($B$428:$G$433-$B$458*MUNIT(6)),6)</f>
        <v/>
      </c>
      <c r="C468" s="3">
        <f t="array" ref="C468">ROUND(MDETERM($J$428:$O$433-$C$458*MUNIT(6)),6)</f>
        <v/>
      </c>
      <c r="D468" s="3">
        <f t="array" ref="D468">ROUND(MDETERM($R$428:$W$433-$D$458*MUNIT(6)),6)</f>
        <v/>
      </c>
      <c r="E468" s="3">
        <f t="array" ref="E468">ROUND(MDETERM($Z$428:$AE$433-$E$458*MUNIT(6)),6)</f>
        <v/>
      </c>
      <c r="F468" s="3">
        <f t="array" ref="F468">ROUND(MDETERM($AH$428:$AM$433-$F$458*MUNIT(6)),6)</f>
        <v/>
      </c>
      <c r="G468" s="3">
        <f t="array" ref="G468">ROUND(MDETERM($AP$428:$AU$433-$G$458*MUNIT(6)),6)</f>
        <v/>
      </c>
    </row>
    <row r="469">
      <c r="A469" s="3" t="inlineStr">
        <is>
          <t xml:space="preserve">  det(M − λ(5)I)</t>
        </is>
      </c>
      <c r="B469" s="3">
        <f t="array" ref="B469">ROUND(MDETERM($B$428:$G$433-$B$459*MUNIT(6)),6)</f>
        <v/>
      </c>
      <c r="C469" s="3">
        <f t="array" ref="C469">ROUND(MDETERM($J$428:$O$433-$C$459*MUNIT(6)),6)</f>
        <v/>
      </c>
      <c r="D469" s="3">
        <f t="array" ref="D469">ROUND(MDETERM($R$428:$W$433-$D$459*MUNIT(6)),6)</f>
        <v/>
      </c>
      <c r="E469" s="3">
        <f t="array" ref="E469">ROUND(MDETERM($Z$428:$AE$433-$E$459*MUNIT(6)),6)</f>
        <v/>
      </c>
      <c r="F469" s="3">
        <f t="array" ref="F469">ROUND(MDETERM($AH$428:$AM$433-$F$459*MUNIT(6)),6)</f>
        <v/>
      </c>
      <c r="G469" s="3">
        <f t="array" ref="G469">ROUND(MDETERM($AP$428:$AU$433-$G$459*MUNIT(6)),6)</f>
        <v/>
      </c>
    </row>
    <row r="470">
      <c r="A470" s="3" t="inlineStr">
        <is>
          <t xml:space="preserve">  det(M − λ(6)I)</t>
        </is>
      </c>
      <c r="B470" s="3">
        <f t="array" ref="B470">ROUND(MDETERM($B$428:$G$433-$B$460*MUNIT(6)),6)</f>
        <v/>
      </c>
      <c r="C470" s="3">
        <f t="array" ref="C470">ROUND(MDETERM($J$428:$O$433-$C$460*MUNIT(6)),6)</f>
        <v/>
      </c>
      <c r="D470" s="3">
        <f t="array" ref="D470">ROUND(MDETERM($R$428:$W$433-$D$460*MUNIT(6)),6)</f>
        <v/>
      </c>
      <c r="E470" s="3">
        <f t="array" ref="E470">ROUND(MDETERM($Z$428:$AE$433-$E$460*MUNIT(6)),6)</f>
        <v/>
      </c>
      <c r="F470" s="3">
        <f t="array" ref="F470">ROUND(MDETERM($AH$428:$AM$433-$F$460*MUNIT(6)),6)</f>
        <v/>
      </c>
      <c r="G470" s="3">
        <f t="array" ref="G470">ROUND(MDETERM($AP$428:$AU$433-$G$460*MUNIT(6)),6)</f>
        <v/>
      </c>
    </row>
    <row r="474" ht="16" customHeight="1">
      <c r="A474" s="14" t="inlineStr">
        <is>
          <t>RAG R1 | llama3.3:70b</t>
        </is>
      </c>
      <c r="B474" s="9" t="inlineStr">
        <is>
          <t>run 1 (raw, pasted)</t>
        </is>
      </c>
      <c r="J474" s="9" t="inlineStr">
        <is>
          <t>run 2 (raw, pasted)</t>
        </is>
      </c>
      <c r="R474" s="9" t="inlineStr">
        <is>
          <t>run 3 (raw, pasted)</t>
        </is>
      </c>
      <c r="Z474" s="9" t="inlineStr">
        <is>
          <t>run 4 (raw, pasted)</t>
        </is>
      </c>
      <c r="AH474" s="9" t="inlineStr">
        <is>
          <t>run 5 (raw, pasted)</t>
        </is>
      </c>
      <c r="AP474" s="9" t="inlineStr">
        <is>
          <t>archived component mapping</t>
        </is>
      </c>
    </row>
    <row r="475" ht="60" customHeight="1">
      <c r="B475" s="15" t="inlineStr">
        <is>
          <t>Motor</t>
        </is>
      </c>
      <c r="C475" s="15" t="inlineStr">
        <is>
          <t>Housing</t>
        </is>
      </c>
      <c r="D475" s="15" t="inlineStr">
        <is>
          <t>Ring Gear</t>
        </is>
      </c>
      <c r="E475" s="15" t="inlineStr">
        <is>
          <t>Clip</t>
        </is>
      </c>
      <c r="F475" s="15" t="inlineStr">
        <is>
          <t>Battery</t>
        </is>
      </c>
      <c r="G475" s="15" t="inlineStr">
        <is>
          <t>Switch</t>
        </is>
      </c>
      <c r="H475" s="15" t="inlineStr">
        <is>
          <t>Screwdriver Bit</t>
        </is>
      </c>
      <c r="J475" s="15" t="inlineStr">
        <is>
          <t>Motor</t>
        </is>
      </c>
      <c r="K475" s="15" t="inlineStr">
        <is>
          <t>Housing</t>
        </is>
      </c>
      <c r="L475" s="15" t="inlineStr">
        <is>
          <t>Ring Gear</t>
        </is>
      </c>
      <c r="M475" s="15" t="inlineStr">
        <is>
          <t>Clip</t>
        </is>
      </c>
      <c r="N475" s="15" t="inlineStr">
        <is>
          <t>Battery</t>
        </is>
      </c>
      <c r="O475" s="15" t="inlineStr">
        <is>
          <t>Switch</t>
        </is>
      </c>
      <c r="P475" s="15" t="inlineStr">
        <is>
          <t>Screwdriver Bit</t>
        </is>
      </c>
      <c r="R475" s="15" t="inlineStr">
        <is>
          <t>Motor</t>
        </is>
      </c>
      <c r="S475" s="15" t="inlineStr">
        <is>
          <t>Housing</t>
        </is>
      </c>
      <c r="T475" s="15" t="inlineStr">
        <is>
          <t>Ring Gear</t>
        </is>
      </c>
      <c r="U475" s="15" t="inlineStr">
        <is>
          <t>Clip</t>
        </is>
      </c>
      <c r="V475" s="15" t="inlineStr">
        <is>
          <t>Battery</t>
        </is>
      </c>
      <c r="W475" s="15" t="inlineStr">
        <is>
          <t>Switch</t>
        </is>
      </c>
      <c r="X475" s="15" t="inlineStr">
        <is>
          <t>Screwdriver Bit</t>
        </is>
      </c>
      <c r="Z475" s="15" t="inlineStr">
        <is>
          <t>Motor</t>
        </is>
      </c>
      <c r="AA475" s="15" t="inlineStr">
        <is>
          <t>Housing</t>
        </is>
      </c>
      <c r="AB475" s="15" t="inlineStr">
        <is>
          <t>Ring Gear</t>
        </is>
      </c>
      <c r="AC475" s="15" t="inlineStr">
        <is>
          <t>Clip</t>
        </is>
      </c>
      <c r="AD475" s="15" t="inlineStr">
        <is>
          <t>Battery</t>
        </is>
      </c>
      <c r="AE475" s="15" t="inlineStr">
        <is>
          <t>Switch</t>
        </is>
      </c>
      <c r="AF475" s="15" t="inlineStr">
        <is>
          <t>Screwdriver Bit</t>
        </is>
      </c>
      <c r="AH475" s="15" t="inlineStr">
        <is>
          <t>Motor</t>
        </is>
      </c>
      <c r="AI475" s="15" t="inlineStr">
        <is>
          <t>Housing</t>
        </is>
      </c>
      <c r="AJ475" s="15" t="inlineStr">
        <is>
          <t>Ring Gear</t>
        </is>
      </c>
      <c r="AK475" s="15" t="inlineStr">
        <is>
          <t>Clip</t>
        </is>
      </c>
      <c r="AL475" s="15" t="inlineStr">
        <is>
          <t>Battery</t>
        </is>
      </c>
      <c r="AM475" s="15" t="inlineStr">
        <is>
          <t>Switch</t>
        </is>
      </c>
      <c r="AN475" s="15" t="inlineStr">
        <is>
          <t>Screwdriver Bit</t>
        </is>
      </c>
      <c r="AP475" s="3" t="inlineStr">
        <is>
          <t>Ground truth component</t>
        </is>
      </c>
      <c r="AQ475" s="3" t="inlineStr">
        <is>
          <t>Matched predicted component</t>
        </is>
      </c>
    </row>
    <row r="476">
      <c r="A476" s="3" t="inlineStr">
        <is>
          <t>Motor</t>
        </is>
      </c>
      <c r="B476" s="8" t="n">
        <v>1</v>
      </c>
      <c r="C476" s="8" t="n">
        <v>1</v>
      </c>
      <c r="D476" s="8" t="n">
        <v>1</v>
      </c>
      <c r="E476" s="8" t="n">
        <v>1</v>
      </c>
      <c r="F476" s="8" t="n">
        <v>1</v>
      </c>
      <c r="G476" s="8" t="n">
        <v>1</v>
      </c>
      <c r="H476" s="8" t="n">
        <v>1</v>
      </c>
      <c r="J476" s="8" t="n">
        <v>1</v>
      </c>
      <c r="K476" s="8" t="n">
        <v>1</v>
      </c>
      <c r="L476" s="8" t="n">
        <v>1</v>
      </c>
      <c r="M476" s="8" t="n">
        <v>1</v>
      </c>
      <c r="N476" s="8" t="n">
        <v>1</v>
      </c>
      <c r="O476" s="8" t="n">
        <v>1</v>
      </c>
      <c r="P476" s="8" t="n">
        <v>1</v>
      </c>
      <c r="R476" s="8" t="n">
        <v>1</v>
      </c>
      <c r="S476" s="8" t="n">
        <v>1</v>
      </c>
      <c r="T476" s="8" t="n">
        <v>1</v>
      </c>
      <c r="U476" s="8" t="n">
        <v>1</v>
      </c>
      <c r="V476" s="8" t="n">
        <v>1</v>
      </c>
      <c r="W476" s="8" t="n">
        <v>1</v>
      </c>
      <c r="X476" s="8" t="n">
        <v>1</v>
      </c>
      <c r="Z476" s="8" t="n">
        <v>1</v>
      </c>
      <c r="AA476" s="8" t="n">
        <v>1</v>
      </c>
      <c r="AB476" s="8" t="n">
        <v>1</v>
      </c>
      <c r="AC476" s="8" t="n">
        <v>1</v>
      </c>
      <c r="AD476" s="8" t="n">
        <v>1</v>
      </c>
      <c r="AE476" s="8" t="n">
        <v>1</v>
      </c>
      <c r="AF476" s="8" t="n">
        <v>1</v>
      </c>
      <c r="AH476" s="8" t="n">
        <v>1</v>
      </c>
      <c r="AI476" s="8" t="n">
        <v>1</v>
      </c>
      <c r="AJ476" s="8" t="n">
        <v>1</v>
      </c>
      <c r="AK476" s="8" t="n">
        <v>1</v>
      </c>
      <c r="AL476" s="8" t="n">
        <v>1</v>
      </c>
      <c r="AM476" s="8" t="n">
        <v>1</v>
      </c>
      <c r="AN476" s="8" t="n">
        <v>1</v>
      </c>
      <c r="AP476" s="3" t="inlineStr">
        <is>
          <t>Bit</t>
        </is>
      </c>
      <c r="AQ476" s="3" t="inlineStr">
        <is>
          <t>Screwdriver Bit</t>
        </is>
      </c>
    </row>
    <row r="477">
      <c r="A477" s="3" t="inlineStr">
        <is>
          <t>Housing</t>
        </is>
      </c>
      <c r="B477" s="8" t="n">
        <v>1</v>
      </c>
      <c r="C477" s="8" t="n">
        <v>1</v>
      </c>
      <c r="D477" s="8" t="n">
        <v>1</v>
      </c>
      <c r="E477" s="8" t="n">
        <v>1</v>
      </c>
      <c r="F477" s="8" t="n">
        <v>0</v>
      </c>
      <c r="G477" s="8" t="n">
        <v>1</v>
      </c>
      <c r="H477" s="8" t="n">
        <v>1</v>
      </c>
      <c r="J477" s="8" t="n">
        <v>1</v>
      </c>
      <c r="K477" s="8" t="n">
        <v>1</v>
      </c>
      <c r="L477" s="8" t="n">
        <v>1</v>
      </c>
      <c r="M477" s="8" t="n">
        <v>1</v>
      </c>
      <c r="N477" s="8" t="n">
        <v>0</v>
      </c>
      <c r="O477" s="8" t="n">
        <v>1</v>
      </c>
      <c r="P477" s="8" t="n">
        <v>0</v>
      </c>
      <c r="R477" s="8" t="n">
        <v>1</v>
      </c>
      <c r="S477" s="8" t="n">
        <v>1</v>
      </c>
      <c r="T477" s="8" t="n">
        <v>1</v>
      </c>
      <c r="U477" s="8" t="n">
        <v>1</v>
      </c>
      <c r="V477" s="8" t="n">
        <v>0</v>
      </c>
      <c r="W477" s="8" t="n">
        <v>1</v>
      </c>
      <c r="X477" s="8" t="n">
        <v>0</v>
      </c>
      <c r="Z477" s="8" t="n">
        <v>1</v>
      </c>
      <c r="AA477" s="8" t="n">
        <v>1</v>
      </c>
      <c r="AB477" s="8" t="n">
        <v>1</v>
      </c>
      <c r="AC477" s="8" t="n">
        <v>1</v>
      </c>
      <c r="AD477" s="8" t="n">
        <v>0</v>
      </c>
      <c r="AE477" s="8" t="n">
        <v>1</v>
      </c>
      <c r="AF477" s="8" t="n">
        <v>0</v>
      </c>
      <c r="AH477" s="8" t="n">
        <v>1</v>
      </c>
      <c r="AI477" s="8" t="n">
        <v>1</v>
      </c>
      <c r="AJ477" s="8" t="n">
        <v>1</v>
      </c>
      <c r="AK477" s="8" t="n">
        <v>1</v>
      </c>
      <c r="AL477" s="8" t="n">
        <v>0</v>
      </c>
      <c r="AM477" s="8" t="n">
        <v>1</v>
      </c>
      <c r="AN477" s="8" t="n">
        <v>0</v>
      </c>
      <c r="AP477" s="3" t="inlineStr">
        <is>
          <t>Transmission</t>
        </is>
      </c>
      <c r="AQ477" s="3" t="inlineStr">
        <is>
          <t>Switch</t>
        </is>
      </c>
    </row>
    <row r="478">
      <c r="A478" s="3" t="inlineStr">
        <is>
          <t>Ring Gear</t>
        </is>
      </c>
      <c r="B478" s="8" t="n">
        <v>1</v>
      </c>
      <c r="C478" s="8" t="n">
        <v>1</v>
      </c>
      <c r="D478" s="8" t="n">
        <v>1</v>
      </c>
      <c r="E478" s="8" t="n">
        <v>1</v>
      </c>
      <c r="F478" s="8" t="n">
        <v>0</v>
      </c>
      <c r="G478" s="8" t="n">
        <v>0</v>
      </c>
      <c r="H478" s="8" t="n">
        <v>0</v>
      </c>
      <c r="J478" s="8" t="n">
        <v>1</v>
      </c>
      <c r="K478" s="8" t="n">
        <v>1</v>
      </c>
      <c r="L478" s="8" t="n">
        <v>1</v>
      </c>
      <c r="M478" s="8" t="n">
        <v>1</v>
      </c>
      <c r="N478" s="8" t="n">
        <v>0</v>
      </c>
      <c r="O478" s="8" t="n">
        <v>0</v>
      </c>
      <c r="P478" s="8" t="n">
        <v>0</v>
      </c>
      <c r="R478" s="8" t="n">
        <v>1</v>
      </c>
      <c r="S478" s="8" t="n">
        <v>1</v>
      </c>
      <c r="T478" s="8" t="n">
        <v>1</v>
      </c>
      <c r="U478" s="8" t="n">
        <v>1</v>
      </c>
      <c r="V478" s="8" t="n">
        <v>0</v>
      </c>
      <c r="W478" s="8" t="n">
        <v>0</v>
      </c>
      <c r="X478" s="8" t="n">
        <v>0</v>
      </c>
      <c r="Z478" s="8" t="n">
        <v>1</v>
      </c>
      <c r="AA478" s="8" t="n">
        <v>1</v>
      </c>
      <c r="AB478" s="8" t="n">
        <v>1</v>
      </c>
      <c r="AC478" s="8" t="n">
        <v>1</v>
      </c>
      <c r="AD478" s="8" t="n">
        <v>0</v>
      </c>
      <c r="AE478" s="8" t="n">
        <v>0</v>
      </c>
      <c r="AF478" s="8" t="n">
        <v>0</v>
      </c>
      <c r="AH478" s="8" t="n">
        <v>1</v>
      </c>
      <c r="AI478" s="8" t="n">
        <v>1</v>
      </c>
      <c r="AJ478" s="8" t="n">
        <v>1</v>
      </c>
      <c r="AK478" s="8" t="n">
        <v>1</v>
      </c>
      <c r="AL478" s="8" t="n">
        <v>0</v>
      </c>
      <c r="AM478" s="8" t="n">
        <v>0</v>
      </c>
      <c r="AN478" s="8" t="n">
        <v>0</v>
      </c>
      <c r="AP478" s="3" t="inlineStr">
        <is>
          <t>Motor</t>
        </is>
      </c>
      <c r="AQ478" s="3" t="inlineStr">
        <is>
          <t>Motor</t>
        </is>
      </c>
    </row>
    <row r="479">
      <c r="A479" s="3" t="inlineStr">
        <is>
          <t>Clip</t>
        </is>
      </c>
      <c r="B479" s="8" t="n">
        <v>1</v>
      </c>
      <c r="C479" s="8" t="n">
        <v>1</v>
      </c>
      <c r="D479" s="8" t="n">
        <v>1</v>
      </c>
      <c r="E479" s="8" t="n">
        <v>1</v>
      </c>
      <c r="F479" s="8" t="n">
        <v>0</v>
      </c>
      <c r="G479" s="8" t="n">
        <v>0</v>
      </c>
      <c r="H479" s="8" t="n">
        <v>0</v>
      </c>
      <c r="J479" s="8" t="n">
        <v>1</v>
      </c>
      <c r="K479" s="8" t="n">
        <v>1</v>
      </c>
      <c r="L479" s="8" t="n">
        <v>1</v>
      </c>
      <c r="M479" s="8" t="n">
        <v>1</v>
      </c>
      <c r="N479" s="8" t="n">
        <v>0</v>
      </c>
      <c r="O479" s="8" t="n">
        <v>0</v>
      </c>
      <c r="P479" s="8" t="n">
        <v>0</v>
      </c>
      <c r="R479" s="8" t="n">
        <v>1</v>
      </c>
      <c r="S479" s="8" t="n">
        <v>1</v>
      </c>
      <c r="T479" s="8" t="n">
        <v>1</v>
      </c>
      <c r="U479" s="8" t="n">
        <v>1</v>
      </c>
      <c r="V479" s="8" t="n">
        <v>0</v>
      </c>
      <c r="W479" s="8" t="n">
        <v>0</v>
      </c>
      <c r="X479" s="8" t="n">
        <v>0</v>
      </c>
      <c r="Z479" s="8" t="n">
        <v>1</v>
      </c>
      <c r="AA479" s="8" t="n">
        <v>1</v>
      </c>
      <c r="AB479" s="8" t="n">
        <v>1</v>
      </c>
      <c r="AC479" s="8" t="n">
        <v>1</v>
      </c>
      <c r="AD479" s="8" t="n">
        <v>0</v>
      </c>
      <c r="AE479" s="8" t="n">
        <v>0</v>
      </c>
      <c r="AF479" s="8" t="n">
        <v>0</v>
      </c>
      <c r="AH479" s="8" t="n">
        <v>1</v>
      </c>
      <c r="AI479" s="8" t="n">
        <v>1</v>
      </c>
      <c r="AJ479" s="8" t="n">
        <v>1</v>
      </c>
      <c r="AK479" s="8" t="n">
        <v>1</v>
      </c>
      <c r="AL479" s="8" t="n">
        <v>0</v>
      </c>
      <c r="AM479" s="8" t="n">
        <v>0</v>
      </c>
      <c r="AN479" s="8" t="n">
        <v>0</v>
      </c>
      <c r="AP479" s="3" t="inlineStr">
        <is>
          <t>Electrical System</t>
        </is>
      </c>
      <c r="AQ479" s="3" t="inlineStr">
        <is>
          <t>Battery</t>
        </is>
      </c>
    </row>
    <row r="480">
      <c r="A480" s="3" t="inlineStr">
        <is>
          <t>Battery</t>
        </is>
      </c>
      <c r="B480" s="8" t="n">
        <v>1</v>
      </c>
      <c r="C480" s="8" t="n">
        <v>0</v>
      </c>
      <c r="D480" s="8" t="n">
        <v>0</v>
      </c>
      <c r="E480" s="8" t="n">
        <v>0</v>
      </c>
      <c r="F480" s="8" t="n">
        <v>1</v>
      </c>
      <c r="G480" s="8" t="n">
        <v>1</v>
      </c>
      <c r="H480" s="8" t="n">
        <v>0</v>
      </c>
      <c r="J480" s="8" t="n">
        <v>1</v>
      </c>
      <c r="K480" s="8" t="n">
        <v>0</v>
      </c>
      <c r="L480" s="8" t="n">
        <v>0</v>
      </c>
      <c r="M480" s="8" t="n">
        <v>0</v>
      </c>
      <c r="N480" s="8" t="n">
        <v>1</v>
      </c>
      <c r="O480" s="8" t="n">
        <v>1</v>
      </c>
      <c r="P480" s="8" t="n">
        <v>0</v>
      </c>
      <c r="R480" s="8" t="n">
        <v>1</v>
      </c>
      <c r="S480" s="8" t="n">
        <v>0</v>
      </c>
      <c r="T480" s="8" t="n">
        <v>0</v>
      </c>
      <c r="U480" s="8" t="n">
        <v>0</v>
      </c>
      <c r="V480" s="8" t="n">
        <v>1</v>
      </c>
      <c r="W480" s="8" t="n">
        <v>1</v>
      </c>
      <c r="X480" s="8" t="n">
        <v>0</v>
      </c>
      <c r="Z480" s="8" t="n">
        <v>1</v>
      </c>
      <c r="AA480" s="8" t="n">
        <v>0</v>
      </c>
      <c r="AB480" s="8" t="n">
        <v>0</v>
      </c>
      <c r="AC480" s="8" t="n">
        <v>0</v>
      </c>
      <c r="AD480" s="8" t="n">
        <v>1</v>
      </c>
      <c r="AE480" s="8" t="n">
        <v>1</v>
      </c>
      <c r="AF480" s="8" t="n">
        <v>0</v>
      </c>
      <c r="AH480" s="8" t="n">
        <v>1</v>
      </c>
      <c r="AI480" s="8" t="n">
        <v>0</v>
      </c>
      <c r="AJ480" s="8" t="n">
        <v>0</v>
      </c>
      <c r="AK480" s="8" t="n">
        <v>0</v>
      </c>
      <c r="AL480" s="8" t="n">
        <v>1</v>
      </c>
      <c r="AM480" s="8" t="n">
        <v>1</v>
      </c>
      <c r="AN480" s="8" t="n">
        <v>0</v>
      </c>
      <c r="AP480" s="3" t="inlineStr">
        <is>
          <t>Battery Holder</t>
        </is>
      </c>
      <c r="AQ480" s="3" t="inlineStr">
        <is>
          <t>Battery</t>
        </is>
      </c>
    </row>
    <row r="481">
      <c r="A481" s="3" t="inlineStr">
        <is>
          <t>Switch</t>
        </is>
      </c>
      <c r="B481" s="8" t="n">
        <v>1</v>
      </c>
      <c r="C481" s="8" t="n">
        <v>1</v>
      </c>
      <c r="D481" s="8" t="n">
        <v>0</v>
      </c>
      <c r="E481" s="8" t="n">
        <v>0</v>
      </c>
      <c r="F481" s="8" t="n">
        <v>1</v>
      </c>
      <c r="G481" s="8" t="n">
        <v>1</v>
      </c>
      <c r="H481" s="8" t="n">
        <v>1</v>
      </c>
      <c r="J481" s="8" t="n">
        <v>1</v>
      </c>
      <c r="K481" s="8" t="n">
        <v>1</v>
      </c>
      <c r="L481" s="8" t="n">
        <v>0</v>
      </c>
      <c r="M481" s="8" t="n">
        <v>0</v>
      </c>
      <c r="N481" s="8" t="n">
        <v>1</v>
      </c>
      <c r="O481" s="8" t="n">
        <v>1</v>
      </c>
      <c r="P481" s="8" t="n">
        <v>1</v>
      </c>
      <c r="R481" s="8" t="n">
        <v>1</v>
      </c>
      <c r="S481" s="8" t="n">
        <v>1</v>
      </c>
      <c r="T481" s="8" t="n">
        <v>0</v>
      </c>
      <c r="U481" s="8" t="n">
        <v>0</v>
      </c>
      <c r="V481" s="8" t="n">
        <v>1</v>
      </c>
      <c r="W481" s="8" t="n">
        <v>1</v>
      </c>
      <c r="X481" s="8" t="n">
        <v>1</v>
      </c>
      <c r="Z481" s="8" t="n">
        <v>1</v>
      </c>
      <c r="AA481" s="8" t="n">
        <v>1</v>
      </c>
      <c r="AB481" s="8" t="n">
        <v>0</v>
      </c>
      <c r="AC481" s="8" t="n">
        <v>0</v>
      </c>
      <c r="AD481" s="8" t="n">
        <v>1</v>
      </c>
      <c r="AE481" s="8" t="n">
        <v>1</v>
      </c>
      <c r="AF481" s="8" t="n">
        <v>1</v>
      </c>
      <c r="AH481" s="8" t="n">
        <v>1</v>
      </c>
      <c r="AI481" s="8" t="n">
        <v>1</v>
      </c>
      <c r="AJ481" s="8" t="n">
        <v>0</v>
      </c>
      <c r="AK481" s="8" t="n">
        <v>0</v>
      </c>
      <c r="AL481" s="8" t="n">
        <v>1</v>
      </c>
      <c r="AM481" s="8" t="n">
        <v>1</v>
      </c>
      <c r="AN481" s="8" t="n">
        <v>1</v>
      </c>
      <c r="AP481" s="3" t="inlineStr">
        <is>
          <t>Housing</t>
        </is>
      </c>
      <c r="AQ481" s="3" t="inlineStr">
        <is>
          <t>Housing</t>
        </is>
      </c>
    </row>
    <row r="482">
      <c r="A482" s="3" t="inlineStr">
        <is>
          <t>Screwdriver Bit</t>
        </is>
      </c>
      <c r="B482" s="8" t="n">
        <v>1</v>
      </c>
      <c r="C482" s="8" t="n">
        <v>1</v>
      </c>
      <c r="D482" s="8" t="n">
        <v>0</v>
      </c>
      <c r="E482" s="8" t="n">
        <v>0</v>
      </c>
      <c r="F482" s="8" t="n">
        <v>0</v>
      </c>
      <c r="G482" s="8" t="n">
        <v>1</v>
      </c>
      <c r="H482" s="8" t="n">
        <v>1</v>
      </c>
      <c r="J482" s="8" t="n">
        <v>1</v>
      </c>
      <c r="K482" s="8" t="n">
        <v>0</v>
      </c>
      <c r="L482" s="8" t="n">
        <v>0</v>
      </c>
      <c r="M482" s="8" t="n">
        <v>0</v>
      </c>
      <c r="N482" s="8" t="n">
        <v>0</v>
      </c>
      <c r="O482" s="8" t="n">
        <v>1</v>
      </c>
      <c r="P482" s="8" t="n">
        <v>1</v>
      </c>
      <c r="R482" s="8" t="n">
        <v>1</v>
      </c>
      <c r="S482" s="8" t="n">
        <v>0</v>
      </c>
      <c r="T482" s="8" t="n">
        <v>0</v>
      </c>
      <c r="U482" s="8" t="n">
        <v>0</v>
      </c>
      <c r="V482" s="8" t="n">
        <v>0</v>
      </c>
      <c r="W482" s="8" t="n">
        <v>1</v>
      </c>
      <c r="X482" s="8" t="n">
        <v>1</v>
      </c>
      <c r="Z482" s="8" t="n">
        <v>1</v>
      </c>
      <c r="AA482" s="8" t="n">
        <v>0</v>
      </c>
      <c r="AB482" s="8" t="n">
        <v>0</v>
      </c>
      <c r="AC482" s="8" t="n">
        <v>0</v>
      </c>
      <c r="AD482" s="8" t="n">
        <v>0</v>
      </c>
      <c r="AE482" s="8" t="n">
        <v>1</v>
      </c>
      <c r="AF482" s="8" t="n">
        <v>1</v>
      </c>
      <c r="AH482" s="8" t="n">
        <v>1</v>
      </c>
      <c r="AI482" s="8" t="n">
        <v>0</v>
      </c>
      <c r="AJ482" s="8" t="n">
        <v>0</v>
      </c>
      <c r="AK482" s="8" t="n">
        <v>0</v>
      </c>
      <c r="AL482" s="8" t="n">
        <v>0</v>
      </c>
      <c r="AM482" s="8" t="n">
        <v>1</v>
      </c>
      <c r="AN482" s="8" t="n">
        <v>1</v>
      </c>
    </row>
    <row r="484">
      <c r="A484" s="1" t="inlineStr">
        <is>
          <t>aligned k×k matrices (INDEX/MATCH through the mapping; GT order)</t>
        </is>
      </c>
      <c r="B484" s="9" t="inlineStr">
        <is>
          <t>run 1 aligned</t>
        </is>
      </c>
      <c r="J484" s="9" t="inlineStr">
        <is>
          <t>run 2 aligned</t>
        </is>
      </c>
      <c r="R484" s="9" t="inlineStr">
        <is>
          <t>run 3 aligned</t>
        </is>
      </c>
      <c r="Z484" s="9" t="inlineStr">
        <is>
          <t>run 4 aligned</t>
        </is>
      </c>
      <c r="AH484" s="9" t="inlineStr">
        <is>
          <t>run 5 aligned</t>
        </is>
      </c>
      <c r="AP484" s="9" t="inlineStr">
        <is>
          <t>Step2 average of aligned runs (formula)</t>
        </is>
      </c>
      <c r="AW484" s="9" t="inlineStr">
        <is>
          <t>aligned ground truth (INDEX/MATCH)</t>
        </is>
      </c>
      <c r="BD484" s="9" t="inlineStr">
        <is>
          <t>aligned GT eig (pasted) | sorted</t>
        </is>
      </c>
    </row>
    <row r="485" ht="60" customHeight="1">
      <c r="B485" s="15" t="inlineStr">
        <is>
          <t>Bit</t>
        </is>
      </c>
      <c r="C485" s="15" t="inlineStr">
        <is>
          <t>Transmission</t>
        </is>
      </c>
      <c r="D485" s="15" t="inlineStr">
        <is>
          <t>Motor</t>
        </is>
      </c>
      <c r="E485" s="15" t="inlineStr">
        <is>
          <t>Electrical System</t>
        </is>
      </c>
      <c r="F485" s="15" t="inlineStr">
        <is>
          <t>Battery Holder</t>
        </is>
      </c>
      <c r="G485" s="15" t="inlineStr">
        <is>
          <t>Housing</t>
        </is>
      </c>
      <c r="J485" s="15" t="inlineStr">
        <is>
          <t>Bit</t>
        </is>
      </c>
      <c r="K485" s="15" t="inlineStr">
        <is>
          <t>Transmission</t>
        </is>
      </c>
      <c r="L485" s="15" t="inlineStr">
        <is>
          <t>Motor</t>
        </is>
      </c>
      <c r="M485" s="15" t="inlineStr">
        <is>
          <t>Electrical System</t>
        </is>
      </c>
      <c r="N485" s="15" t="inlineStr">
        <is>
          <t>Battery Holder</t>
        </is>
      </c>
      <c r="O485" s="15" t="inlineStr">
        <is>
          <t>Housing</t>
        </is>
      </c>
      <c r="R485" s="15" t="inlineStr">
        <is>
          <t>Bit</t>
        </is>
      </c>
      <c r="S485" s="15" t="inlineStr">
        <is>
          <t>Transmission</t>
        </is>
      </c>
      <c r="T485" s="15" t="inlineStr">
        <is>
          <t>Motor</t>
        </is>
      </c>
      <c r="U485" s="15" t="inlineStr">
        <is>
          <t>Electrical System</t>
        </is>
      </c>
      <c r="V485" s="15" t="inlineStr">
        <is>
          <t>Battery Holder</t>
        </is>
      </c>
      <c r="W485" s="15" t="inlineStr">
        <is>
          <t>Housing</t>
        </is>
      </c>
      <c r="Z485" s="15" t="inlineStr">
        <is>
          <t>Bit</t>
        </is>
      </c>
      <c r="AA485" s="15" t="inlineStr">
        <is>
          <t>Transmission</t>
        </is>
      </c>
      <c r="AB485" s="15" t="inlineStr">
        <is>
          <t>Motor</t>
        </is>
      </c>
      <c r="AC485" s="15" t="inlineStr">
        <is>
          <t>Electrical System</t>
        </is>
      </c>
      <c r="AD485" s="15" t="inlineStr">
        <is>
          <t>Battery Holder</t>
        </is>
      </c>
      <c r="AE485" s="15" t="inlineStr">
        <is>
          <t>Housing</t>
        </is>
      </c>
      <c r="AH485" s="15" t="inlineStr">
        <is>
          <t>Bit</t>
        </is>
      </c>
      <c r="AI485" s="15" t="inlineStr">
        <is>
          <t>Transmission</t>
        </is>
      </c>
      <c r="AJ485" s="15" t="inlineStr">
        <is>
          <t>Motor</t>
        </is>
      </c>
      <c r="AK485" s="15" t="inlineStr">
        <is>
          <t>Electrical System</t>
        </is>
      </c>
      <c r="AL485" s="15" t="inlineStr">
        <is>
          <t>Battery Holder</t>
        </is>
      </c>
      <c r="AM485" s="15" t="inlineStr">
        <is>
          <t>Housing</t>
        </is>
      </c>
    </row>
    <row r="486">
      <c r="A486" s="3" t="inlineStr">
        <is>
          <t>Bit</t>
        </is>
      </c>
      <c r="B486" s="8">
        <f>INDEX($B$476:$H$482,MATCH($AQ$476,$B$475:$H$475,0),MATCH($AQ$476,$B$475:$H$475,0))</f>
        <v/>
      </c>
      <c r="C486" s="8">
        <f>INDEX($B$476:$H$482,MATCH($AQ$476,$B$475:$H$475,0),MATCH($AQ$477,$B$475:$H$475,0))</f>
        <v/>
      </c>
      <c r="D486" s="8">
        <f>INDEX($B$476:$H$482,MATCH($AQ$476,$B$475:$H$475,0),MATCH($AQ$478,$B$475:$H$475,0))</f>
        <v/>
      </c>
      <c r="E486" s="8">
        <f>INDEX($B$476:$H$482,MATCH($AQ$476,$B$475:$H$475,0),MATCH($AQ$479,$B$475:$H$475,0))</f>
        <v/>
      </c>
      <c r="F486" s="8">
        <f>INDEX($B$476:$H$482,MATCH($AQ$476,$B$475:$H$475,0),MATCH($AQ$480,$B$475:$H$475,0))</f>
        <v/>
      </c>
      <c r="G486" s="8">
        <f>INDEX($B$476:$H$482,MATCH($AQ$476,$B$475:$H$475,0),MATCH($AQ$481,$B$475:$H$475,0))</f>
        <v/>
      </c>
      <c r="J486" s="8">
        <f>INDEX($J$476:$P$482,MATCH($AQ$476,$J$475:$P$475,0),MATCH($AQ$476,$J$475:$P$475,0))</f>
        <v/>
      </c>
      <c r="K486" s="8">
        <f>INDEX($J$476:$P$482,MATCH($AQ$476,$J$475:$P$475,0),MATCH($AQ$477,$J$475:$P$475,0))</f>
        <v/>
      </c>
      <c r="L486" s="8">
        <f>INDEX($J$476:$P$482,MATCH($AQ$476,$J$475:$P$475,0),MATCH($AQ$478,$J$475:$P$475,0))</f>
        <v/>
      </c>
      <c r="M486" s="8">
        <f>INDEX($J$476:$P$482,MATCH($AQ$476,$J$475:$P$475,0),MATCH($AQ$479,$J$475:$P$475,0))</f>
        <v/>
      </c>
      <c r="N486" s="8">
        <f>INDEX($J$476:$P$482,MATCH($AQ$476,$J$475:$P$475,0),MATCH($AQ$480,$J$475:$P$475,0))</f>
        <v/>
      </c>
      <c r="O486" s="8">
        <f>INDEX($J$476:$P$482,MATCH($AQ$476,$J$475:$P$475,0),MATCH($AQ$481,$J$475:$P$475,0))</f>
        <v/>
      </c>
      <c r="R486" s="8">
        <f>INDEX($R$476:$X$482,MATCH($AQ$476,$R$475:$X$475,0),MATCH($AQ$476,$R$475:$X$475,0))</f>
        <v/>
      </c>
      <c r="S486" s="8">
        <f>INDEX($R$476:$X$482,MATCH($AQ$476,$R$475:$X$475,0),MATCH($AQ$477,$R$475:$X$475,0))</f>
        <v/>
      </c>
      <c r="T486" s="8">
        <f>INDEX($R$476:$X$482,MATCH($AQ$476,$R$475:$X$475,0),MATCH($AQ$478,$R$475:$X$475,0))</f>
        <v/>
      </c>
      <c r="U486" s="8">
        <f>INDEX($R$476:$X$482,MATCH($AQ$476,$R$475:$X$475,0),MATCH($AQ$479,$R$475:$X$475,0))</f>
        <v/>
      </c>
      <c r="V486" s="8">
        <f>INDEX($R$476:$X$482,MATCH($AQ$476,$R$475:$X$475,0),MATCH($AQ$480,$R$475:$X$475,0))</f>
        <v/>
      </c>
      <c r="W486" s="8">
        <f>INDEX($R$476:$X$482,MATCH($AQ$476,$R$475:$X$475,0),MATCH($AQ$481,$R$475:$X$475,0))</f>
        <v/>
      </c>
      <c r="Z486" s="8">
        <f>INDEX($Z$476:$AF$482,MATCH($AQ$476,$Z$475:$AF$475,0),MATCH($AQ$476,$Z$475:$AF$475,0))</f>
        <v/>
      </c>
      <c r="AA486" s="8">
        <f>INDEX($Z$476:$AF$482,MATCH($AQ$476,$Z$475:$AF$475,0),MATCH($AQ$477,$Z$475:$AF$475,0))</f>
        <v/>
      </c>
      <c r="AB486" s="8">
        <f>INDEX($Z$476:$AF$482,MATCH($AQ$476,$Z$475:$AF$475,0),MATCH($AQ$478,$Z$475:$AF$475,0))</f>
        <v/>
      </c>
      <c r="AC486" s="8">
        <f>INDEX($Z$476:$AF$482,MATCH($AQ$476,$Z$475:$AF$475,0),MATCH($AQ$479,$Z$475:$AF$475,0))</f>
        <v/>
      </c>
      <c r="AD486" s="8">
        <f>INDEX($Z$476:$AF$482,MATCH($AQ$476,$Z$475:$AF$475,0),MATCH($AQ$480,$Z$475:$AF$475,0))</f>
        <v/>
      </c>
      <c r="AE486" s="8">
        <f>INDEX($Z$476:$AF$482,MATCH($AQ$476,$Z$475:$AF$475,0),MATCH($AQ$481,$Z$475:$AF$475,0))</f>
        <v/>
      </c>
      <c r="AH486" s="8">
        <f>INDEX($AH$476:$AN$482,MATCH($AQ$476,$AH$475:$AN$475,0),MATCH($AQ$476,$AH$475:$AN$475,0))</f>
        <v/>
      </c>
      <c r="AI486" s="8">
        <f>INDEX($AH$476:$AN$482,MATCH($AQ$476,$AH$475:$AN$475,0),MATCH($AQ$477,$AH$475:$AN$475,0))</f>
        <v/>
      </c>
      <c r="AJ486" s="8">
        <f>INDEX($AH$476:$AN$482,MATCH($AQ$476,$AH$475:$AN$475,0),MATCH($AQ$478,$AH$475:$AN$475,0))</f>
        <v/>
      </c>
      <c r="AK486" s="8">
        <f>INDEX($AH$476:$AN$482,MATCH($AQ$476,$AH$475:$AN$475,0),MATCH($AQ$479,$AH$475:$AN$475,0))</f>
        <v/>
      </c>
      <c r="AL486" s="8">
        <f>INDEX($AH$476:$AN$482,MATCH($AQ$476,$AH$475:$AN$475,0),MATCH($AQ$480,$AH$475:$AN$475,0))</f>
        <v/>
      </c>
      <c r="AM486" s="8">
        <f>INDEX($AH$476:$AN$482,MATCH($AQ$476,$AH$475:$AN$475,0),MATCH($AQ$481,$AH$475:$AN$475,0))</f>
        <v/>
      </c>
      <c r="AP486" s="8">
        <f>IF(($B$486&lt;&gt;2)+($J$486&lt;&gt;2)+($R$486&lt;&gt;2)+($Z$486&lt;&gt;2)+($AH$486&lt;&gt;2)=0,2,IF((($B$486&lt;&gt;2)*$B$486+($J$486&lt;&gt;2)*$J$486+($R$486&lt;&gt;2)*$R$486+($Z$486&lt;&gt;2)*$Z$486+($AH$486&lt;&gt;2)*$AH$486)/(($B$486&lt;&gt;2)+($J$486&lt;&gt;2)+($R$486&lt;&gt;2)+($Z$486&lt;&gt;2)+($AH$486&lt;&gt;2))&gt;=0.5,1,0))</f>
        <v/>
      </c>
      <c r="AQ486" s="8">
        <f>IF(($C$486&lt;&gt;2)+($K$486&lt;&gt;2)+($S$486&lt;&gt;2)+($AA$486&lt;&gt;2)+($AI$486&lt;&gt;2)=0,2,IF((($C$486&lt;&gt;2)*$C$486+($K$486&lt;&gt;2)*$K$486+($S$486&lt;&gt;2)*$S$486+($AA$486&lt;&gt;2)*$AA$486+($AI$486&lt;&gt;2)*$AI$486)/(($C$486&lt;&gt;2)+($K$486&lt;&gt;2)+($S$486&lt;&gt;2)+($AA$486&lt;&gt;2)+($AI$486&lt;&gt;2))&gt;=0.5,1,0))</f>
        <v/>
      </c>
      <c r="AR486" s="8">
        <f>IF(($D$486&lt;&gt;2)+($L$486&lt;&gt;2)+($T$486&lt;&gt;2)+($AB$486&lt;&gt;2)+($AJ$486&lt;&gt;2)=0,2,IF((($D$486&lt;&gt;2)*$D$486+($L$486&lt;&gt;2)*$L$486+($T$486&lt;&gt;2)*$T$486+($AB$486&lt;&gt;2)*$AB$486+($AJ$486&lt;&gt;2)*$AJ$486)/(($D$486&lt;&gt;2)+($L$486&lt;&gt;2)+($T$486&lt;&gt;2)+($AB$486&lt;&gt;2)+($AJ$486&lt;&gt;2))&gt;=0.5,1,0))</f>
        <v/>
      </c>
      <c r="AS486" s="8">
        <f>IF(($E$486&lt;&gt;2)+($M$486&lt;&gt;2)+($U$486&lt;&gt;2)+($AC$486&lt;&gt;2)+($AK$486&lt;&gt;2)=0,2,IF((($E$486&lt;&gt;2)*$E$486+($M$486&lt;&gt;2)*$M$486+($U$486&lt;&gt;2)*$U$486+($AC$486&lt;&gt;2)*$AC$486+($AK$486&lt;&gt;2)*$AK$486)/(($E$486&lt;&gt;2)+($M$486&lt;&gt;2)+($U$486&lt;&gt;2)+($AC$486&lt;&gt;2)+($AK$486&lt;&gt;2))&gt;=0.5,1,0))</f>
        <v/>
      </c>
      <c r="AT486" s="8">
        <f>IF(($F$486&lt;&gt;2)+($N$486&lt;&gt;2)+($V$486&lt;&gt;2)+($AD$486&lt;&gt;2)+($AL$486&lt;&gt;2)=0,2,IF((($F$486&lt;&gt;2)*$F$486+($N$486&lt;&gt;2)*$N$486+($V$486&lt;&gt;2)*$V$486+($AD$486&lt;&gt;2)*$AD$486+($AL$486&lt;&gt;2)*$AL$486)/(($F$486&lt;&gt;2)+($N$486&lt;&gt;2)+($V$486&lt;&gt;2)+($AD$486&lt;&gt;2)+($AL$486&lt;&gt;2))&gt;=0.5,1,0))</f>
        <v/>
      </c>
      <c r="AU486" s="8">
        <f>IF(($G$486&lt;&gt;2)+($O$486&lt;&gt;2)+($W$486&lt;&gt;2)+($AE$486&lt;&gt;2)+($AM$486&lt;&gt;2)=0,2,IF((($G$486&lt;&gt;2)*$G$486+($O$486&lt;&gt;2)*$O$486+($W$486&lt;&gt;2)*$W$486+($AE$486&lt;&gt;2)*$AE$486+($AM$486&lt;&gt;2)*$AM$486)/(($G$486&lt;&gt;2)+($O$486&lt;&gt;2)+($W$486&lt;&gt;2)+($AE$486&lt;&gt;2)+($AM$486&lt;&gt;2))&gt;=0.5,1,0))</f>
        <v/>
      </c>
      <c r="AW486" s="16">
        <f>INDEX('Ground truth'!$B$14:$H$20,MATCH($AP$476,'Ground truth'!$A$14:$A$20,0),MATCH($AP$476,'Ground truth'!$B$13:$H$13,0))</f>
        <v/>
      </c>
      <c r="AX486" s="16">
        <f>INDEX('Ground truth'!$B$14:$H$20,MATCH($AP$476,'Ground truth'!$A$14:$A$20,0),MATCH($AP$477,'Ground truth'!$B$13:$H$13,0))</f>
        <v/>
      </c>
      <c r="AY486" s="16">
        <f>INDEX('Ground truth'!$B$14:$H$20,MATCH($AP$476,'Ground truth'!$A$14:$A$20,0),MATCH($AP$478,'Ground truth'!$B$13:$H$13,0))</f>
        <v/>
      </c>
      <c r="AZ486" s="16">
        <f>INDEX('Ground truth'!$B$14:$H$20,MATCH($AP$476,'Ground truth'!$A$14:$A$20,0),MATCH($AP$479,'Ground truth'!$B$13:$H$13,0))</f>
        <v/>
      </c>
      <c r="BA486" s="16">
        <f>INDEX('Ground truth'!$B$14:$H$20,MATCH($AP$476,'Ground truth'!$A$14:$A$20,0),MATCH($AP$480,'Ground truth'!$B$13:$H$13,0))</f>
        <v/>
      </c>
      <c r="BB486" s="16">
        <f>INDEX('Ground truth'!$B$14:$H$20,MATCH($AP$476,'Ground truth'!$A$14:$A$20,0),MATCH($AP$481,'Ground truth'!$B$13:$H$13,0))</f>
        <v/>
      </c>
      <c r="BD486" s="19" t="n">
        <v>3.980936588101825</v>
      </c>
      <c r="BE486" s="19">
        <f>LARGE($BD$486:$BD$491,1)</f>
        <v/>
      </c>
    </row>
    <row r="487">
      <c r="A487" s="3" t="inlineStr">
        <is>
          <t>Transmission</t>
        </is>
      </c>
      <c r="B487" s="8">
        <f>INDEX($B$476:$H$482,MATCH($AQ$477,$B$475:$H$475,0),MATCH($AQ$476,$B$475:$H$475,0))</f>
        <v/>
      </c>
      <c r="C487" s="8">
        <f>INDEX($B$476:$H$482,MATCH($AQ$477,$B$475:$H$475,0),MATCH($AQ$477,$B$475:$H$475,0))</f>
        <v/>
      </c>
      <c r="D487" s="8">
        <f>INDEX($B$476:$H$482,MATCH($AQ$477,$B$475:$H$475,0),MATCH($AQ$478,$B$475:$H$475,0))</f>
        <v/>
      </c>
      <c r="E487" s="8">
        <f>INDEX($B$476:$H$482,MATCH($AQ$477,$B$475:$H$475,0),MATCH($AQ$479,$B$475:$H$475,0))</f>
        <v/>
      </c>
      <c r="F487" s="8">
        <f>INDEX($B$476:$H$482,MATCH($AQ$477,$B$475:$H$475,0),MATCH($AQ$480,$B$475:$H$475,0))</f>
        <v/>
      </c>
      <c r="G487" s="8">
        <f>INDEX($B$476:$H$482,MATCH($AQ$477,$B$475:$H$475,0),MATCH($AQ$481,$B$475:$H$475,0))</f>
        <v/>
      </c>
      <c r="J487" s="8">
        <f>INDEX($J$476:$P$482,MATCH($AQ$477,$J$475:$P$475,0),MATCH($AQ$476,$J$475:$P$475,0))</f>
        <v/>
      </c>
      <c r="K487" s="8">
        <f>INDEX($J$476:$P$482,MATCH($AQ$477,$J$475:$P$475,0),MATCH($AQ$477,$J$475:$P$475,0))</f>
        <v/>
      </c>
      <c r="L487" s="8">
        <f>INDEX($J$476:$P$482,MATCH($AQ$477,$J$475:$P$475,0),MATCH($AQ$478,$J$475:$P$475,0))</f>
        <v/>
      </c>
      <c r="M487" s="8">
        <f>INDEX($J$476:$P$482,MATCH($AQ$477,$J$475:$P$475,0),MATCH($AQ$479,$J$475:$P$475,0))</f>
        <v/>
      </c>
      <c r="N487" s="8">
        <f>INDEX($J$476:$P$482,MATCH($AQ$477,$J$475:$P$475,0),MATCH($AQ$480,$J$475:$P$475,0))</f>
        <v/>
      </c>
      <c r="O487" s="8">
        <f>INDEX($J$476:$P$482,MATCH($AQ$477,$J$475:$P$475,0),MATCH($AQ$481,$J$475:$P$475,0))</f>
        <v/>
      </c>
      <c r="R487" s="8">
        <f>INDEX($R$476:$X$482,MATCH($AQ$477,$R$475:$X$475,0),MATCH($AQ$476,$R$475:$X$475,0))</f>
        <v/>
      </c>
      <c r="S487" s="8">
        <f>INDEX($R$476:$X$482,MATCH($AQ$477,$R$475:$X$475,0),MATCH($AQ$477,$R$475:$X$475,0))</f>
        <v/>
      </c>
      <c r="T487" s="8">
        <f>INDEX($R$476:$X$482,MATCH($AQ$477,$R$475:$X$475,0),MATCH($AQ$478,$R$475:$X$475,0))</f>
        <v/>
      </c>
      <c r="U487" s="8">
        <f>INDEX($R$476:$X$482,MATCH($AQ$477,$R$475:$X$475,0),MATCH($AQ$479,$R$475:$X$475,0))</f>
        <v/>
      </c>
      <c r="V487" s="8">
        <f>INDEX($R$476:$X$482,MATCH($AQ$477,$R$475:$X$475,0),MATCH($AQ$480,$R$475:$X$475,0))</f>
        <v/>
      </c>
      <c r="W487" s="8">
        <f>INDEX($R$476:$X$482,MATCH($AQ$477,$R$475:$X$475,0),MATCH($AQ$481,$R$475:$X$475,0))</f>
        <v/>
      </c>
      <c r="Z487" s="8">
        <f>INDEX($Z$476:$AF$482,MATCH($AQ$477,$Z$475:$AF$475,0),MATCH($AQ$476,$Z$475:$AF$475,0))</f>
        <v/>
      </c>
      <c r="AA487" s="8">
        <f>INDEX($Z$476:$AF$482,MATCH($AQ$477,$Z$475:$AF$475,0),MATCH($AQ$477,$Z$475:$AF$475,0))</f>
        <v/>
      </c>
      <c r="AB487" s="8">
        <f>INDEX($Z$476:$AF$482,MATCH($AQ$477,$Z$475:$AF$475,0),MATCH($AQ$478,$Z$475:$AF$475,0))</f>
        <v/>
      </c>
      <c r="AC487" s="8">
        <f>INDEX($Z$476:$AF$482,MATCH($AQ$477,$Z$475:$AF$475,0),MATCH($AQ$479,$Z$475:$AF$475,0))</f>
        <v/>
      </c>
      <c r="AD487" s="8">
        <f>INDEX($Z$476:$AF$482,MATCH($AQ$477,$Z$475:$AF$475,0),MATCH($AQ$480,$Z$475:$AF$475,0))</f>
        <v/>
      </c>
      <c r="AE487" s="8">
        <f>INDEX($Z$476:$AF$482,MATCH($AQ$477,$Z$475:$AF$475,0),MATCH($AQ$481,$Z$475:$AF$475,0))</f>
        <v/>
      </c>
      <c r="AH487" s="8">
        <f>INDEX($AH$476:$AN$482,MATCH($AQ$477,$AH$475:$AN$475,0),MATCH($AQ$476,$AH$475:$AN$475,0))</f>
        <v/>
      </c>
      <c r="AI487" s="8">
        <f>INDEX($AH$476:$AN$482,MATCH($AQ$477,$AH$475:$AN$475,0),MATCH($AQ$477,$AH$475:$AN$475,0))</f>
        <v/>
      </c>
      <c r="AJ487" s="8">
        <f>INDEX($AH$476:$AN$482,MATCH($AQ$477,$AH$475:$AN$475,0),MATCH($AQ$478,$AH$475:$AN$475,0))</f>
        <v/>
      </c>
      <c r="AK487" s="8">
        <f>INDEX($AH$476:$AN$482,MATCH($AQ$477,$AH$475:$AN$475,0),MATCH($AQ$479,$AH$475:$AN$475,0))</f>
        <v/>
      </c>
      <c r="AL487" s="8">
        <f>INDEX($AH$476:$AN$482,MATCH($AQ$477,$AH$475:$AN$475,0),MATCH($AQ$480,$AH$475:$AN$475,0))</f>
        <v/>
      </c>
      <c r="AM487" s="8">
        <f>INDEX($AH$476:$AN$482,MATCH($AQ$477,$AH$475:$AN$475,0),MATCH($AQ$481,$AH$475:$AN$475,0))</f>
        <v/>
      </c>
      <c r="AP487" s="8">
        <f>IF(($B$487&lt;&gt;2)+($J$487&lt;&gt;2)+($R$487&lt;&gt;2)+($Z$487&lt;&gt;2)+($AH$487&lt;&gt;2)=0,2,IF((($B$487&lt;&gt;2)*$B$487+($J$487&lt;&gt;2)*$J$487+($R$487&lt;&gt;2)*$R$487+($Z$487&lt;&gt;2)*$Z$487+($AH$487&lt;&gt;2)*$AH$487)/(($B$487&lt;&gt;2)+($J$487&lt;&gt;2)+($R$487&lt;&gt;2)+($Z$487&lt;&gt;2)+($AH$487&lt;&gt;2))&gt;=0.5,1,0))</f>
        <v/>
      </c>
      <c r="AQ487" s="8">
        <f>IF(($C$487&lt;&gt;2)+($K$487&lt;&gt;2)+($S$487&lt;&gt;2)+($AA$487&lt;&gt;2)+($AI$487&lt;&gt;2)=0,2,IF((($C$487&lt;&gt;2)*$C$487+($K$487&lt;&gt;2)*$K$487+($S$487&lt;&gt;2)*$S$487+($AA$487&lt;&gt;2)*$AA$487+($AI$487&lt;&gt;2)*$AI$487)/(($C$487&lt;&gt;2)+($K$487&lt;&gt;2)+($S$487&lt;&gt;2)+($AA$487&lt;&gt;2)+($AI$487&lt;&gt;2))&gt;=0.5,1,0))</f>
        <v/>
      </c>
      <c r="AR487" s="8">
        <f>IF(($D$487&lt;&gt;2)+($L$487&lt;&gt;2)+($T$487&lt;&gt;2)+($AB$487&lt;&gt;2)+($AJ$487&lt;&gt;2)=0,2,IF((($D$487&lt;&gt;2)*$D$487+($L$487&lt;&gt;2)*$L$487+($T$487&lt;&gt;2)*$T$487+($AB$487&lt;&gt;2)*$AB$487+($AJ$487&lt;&gt;2)*$AJ$487)/(($D$487&lt;&gt;2)+($L$487&lt;&gt;2)+($T$487&lt;&gt;2)+($AB$487&lt;&gt;2)+($AJ$487&lt;&gt;2))&gt;=0.5,1,0))</f>
        <v/>
      </c>
      <c r="AS487" s="8">
        <f>IF(($E$487&lt;&gt;2)+($M$487&lt;&gt;2)+($U$487&lt;&gt;2)+($AC$487&lt;&gt;2)+($AK$487&lt;&gt;2)=0,2,IF((($E$487&lt;&gt;2)*$E$487+($M$487&lt;&gt;2)*$M$487+($U$487&lt;&gt;2)*$U$487+($AC$487&lt;&gt;2)*$AC$487+($AK$487&lt;&gt;2)*$AK$487)/(($E$487&lt;&gt;2)+($M$487&lt;&gt;2)+($U$487&lt;&gt;2)+($AC$487&lt;&gt;2)+($AK$487&lt;&gt;2))&gt;=0.5,1,0))</f>
        <v/>
      </c>
      <c r="AT487" s="8">
        <f>IF(($F$487&lt;&gt;2)+($N$487&lt;&gt;2)+($V$487&lt;&gt;2)+($AD$487&lt;&gt;2)+($AL$487&lt;&gt;2)=0,2,IF((($F$487&lt;&gt;2)*$F$487+($N$487&lt;&gt;2)*$N$487+($V$487&lt;&gt;2)*$V$487+($AD$487&lt;&gt;2)*$AD$487+($AL$487&lt;&gt;2)*$AL$487)/(($F$487&lt;&gt;2)+($N$487&lt;&gt;2)+($V$487&lt;&gt;2)+($AD$487&lt;&gt;2)+($AL$487&lt;&gt;2))&gt;=0.5,1,0))</f>
        <v/>
      </c>
      <c r="AU487" s="8">
        <f>IF(($G$487&lt;&gt;2)+($O$487&lt;&gt;2)+($W$487&lt;&gt;2)+($AE$487&lt;&gt;2)+($AM$487&lt;&gt;2)=0,2,IF((($G$487&lt;&gt;2)*$G$487+($O$487&lt;&gt;2)*$O$487+($W$487&lt;&gt;2)*$W$487+($AE$487&lt;&gt;2)*$AE$487+($AM$487&lt;&gt;2)*$AM$487)/(($G$487&lt;&gt;2)+($O$487&lt;&gt;2)+($W$487&lt;&gt;2)+($AE$487&lt;&gt;2)+($AM$487&lt;&gt;2))&gt;=0.5,1,0))</f>
        <v/>
      </c>
      <c r="AW487" s="16">
        <f>INDEX('Ground truth'!$B$14:$H$20,MATCH($AP$477,'Ground truth'!$A$14:$A$20,0),MATCH($AP$476,'Ground truth'!$B$13:$H$13,0))</f>
        <v/>
      </c>
      <c r="AX487" s="16">
        <f>INDEX('Ground truth'!$B$14:$H$20,MATCH($AP$477,'Ground truth'!$A$14:$A$20,0),MATCH($AP$477,'Ground truth'!$B$13:$H$13,0))</f>
        <v/>
      </c>
      <c r="AY487" s="16">
        <f>INDEX('Ground truth'!$B$14:$H$20,MATCH($AP$477,'Ground truth'!$A$14:$A$20,0),MATCH($AP$478,'Ground truth'!$B$13:$H$13,0))</f>
        <v/>
      </c>
      <c r="AZ487" s="16">
        <f>INDEX('Ground truth'!$B$14:$H$20,MATCH($AP$477,'Ground truth'!$A$14:$A$20,0),MATCH($AP$479,'Ground truth'!$B$13:$H$13,0))</f>
        <v/>
      </c>
      <c r="BA487" s="16">
        <f>INDEX('Ground truth'!$B$14:$H$20,MATCH($AP$477,'Ground truth'!$A$14:$A$20,0),MATCH($AP$480,'Ground truth'!$B$13:$H$13,0))</f>
        <v/>
      </c>
      <c r="BB487" s="16">
        <f>INDEX('Ground truth'!$B$14:$H$20,MATCH($AP$477,'Ground truth'!$A$14:$A$20,0),MATCH($AP$481,'Ground truth'!$B$13:$H$13,0))</f>
        <v/>
      </c>
      <c r="BD487" s="19" t="n">
        <v>2.041954751952713</v>
      </c>
      <c r="BE487" s="19">
        <f>LARGE($BD$486:$BD$491,2)</f>
        <v/>
      </c>
    </row>
    <row r="488">
      <c r="A488" s="3" t="inlineStr">
        <is>
          <t>Motor</t>
        </is>
      </c>
      <c r="B488" s="8">
        <f>INDEX($B$476:$H$482,MATCH($AQ$478,$B$475:$H$475,0),MATCH($AQ$476,$B$475:$H$475,0))</f>
        <v/>
      </c>
      <c r="C488" s="8">
        <f>INDEX($B$476:$H$482,MATCH($AQ$478,$B$475:$H$475,0),MATCH($AQ$477,$B$475:$H$475,0))</f>
        <v/>
      </c>
      <c r="D488" s="8">
        <f>INDEX($B$476:$H$482,MATCH($AQ$478,$B$475:$H$475,0),MATCH($AQ$478,$B$475:$H$475,0))</f>
        <v/>
      </c>
      <c r="E488" s="8">
        <f>INDEX($B$476:$H$482,MATCH($AQ$478,$B$475:$H$475,0),MATCH($AQ$479,$B$475:$H$475,0))</f>
        <v/>
      </c>
      <c r="F488" s="8">
        <f>INDEX($B$476:$H$482,MATCH($AQ$478,$B$475:$H$475,0),MATCH($AQ$480,$B$475:$H$475,0))</f>
        <v/>
      </c>
      <c r="G488" s="8">
        <f>INDEX($B$476:$H$482,MATCH($AQ$478,$B$475:$H$475,0),MATCH($AQ$481,$B$475:$H$475,0))</f>
        <v/>
      </c>
      <c r="J488" s="8">
        <f>INDEX($J$476:$P$482,MATCH($AQ$478,$J$475:$P$475,0),MATCH($AQ$476,$J$475:$P$475,0))</f>
        <v/>
      </c>
      <c r="K488" s="8">
        <f>INDEX($J$476:$P$482,MATCH($AQ$478,$J$475:$P$475,0),MATCH($AQ$477,$J$475:$P$475,0))</f>
        <v/>
      </c>
      <c r="L488" s="8">
        <f>INDEX($J$476:$P$482,MATCH($AQ$478,$J$475:$P$475,0),MATCH($AQ$478,$J$475:$P$475,0))</f>
        <v/>
      </c>
      <c r="M488" s="8">
        <f>INDEX($J$476:$P$482,MATCH($AQ$478,$J$475:$P$475,0),MATCH($AQ$479,$J$475:$P$475,0))</f>
        <v/>
      </c>
      <c r="N488" s="8">
        <f>INDEX($J$476:$P$482,MATCH($AQ$478,$J$475:$P$475,0),MATCH($AQ$480,$J$475:$P$475,0))</f>
        <v/>
      </c>
      <c r="O488" s="8">
        <f>INDEX($J$476:$P$482,MATCH($AQ$478,$J$475:$P$475,0),MATCH($AQ$481,$J$475:$P$475,0))</f>
        <v/>
      </c>
      <c r="R488" s="8">
        <f>INDEX($R$476:$X$482,MATCH($AQ$478,$R$475:$X$475,0),MATCH($AQ$476,$R$475:$X$475,0))</f>
        <v/>
      </c>
      <c r="S488" s="8">
        <f>INDEX($R$476:$X$482,MATCH($AQ$478,$R$475:$X$475,0),MATCH($AQ$477,$R$475:$X$475,0))</f>
        <v/>
      </c>
      <c r="T488" s="8">
        <f>INDEX($R$476:$X$482,MATCH($AQ$478,$R$475:$X$475,0),MATCH($AQ$478,$R$475:$X$475,0))</f>
        <v/>
      </c>
      <c r="U488" s="8">
        <f>INDEX($R$476:$X$482,MATCH($AQ$478,$R$475:$X$475,0),MATCH($AQ$479,$R$475:$X$475,0))</f>
        <v/>
      </c>
      <c r="V488" s="8">
        <f>INDEX($R$476:$X$482,MATCH($AQ$478,$R$475:$X$475,0),MATCH($AQ$480,$R$475:$X$475,0))</f>
        <v/>
      </c>
      <c r="W488" s="8">
        <f>INDEX($R$476:$X$482,MATCH($AQ$478,$R$475:$X$475,0),MATCH($AQ$481,$R$475:$X$475,0))</f>
        <v/>
      </c>
      <c r="Z488" s="8">
        <f>INDEX($Z$476:$AF$482,MATCH($AQ$478,$Z$475:$AF$475,0),MATCH($AQ$476,$Z$475:$AF$475,0))</f>
        <v/>
      </c>
      <c r="AA488" s="8">
        <f>INDEX($Z$476:$AF$482,MATCH($AQ$478,$Z$475:$AF$475,0),MATCH($AQ$477,$Z$475:$AF$475,0))</f>
        <v/>
      </c>
      <c r="AB488" s="8">
        <f>INDEX($Z$476:$AF$482,MATCH($AQ$478,$Z$475:$AF$475,0),MATCH($AQ$478,$Z$475:$AF$475,0))</f>
        <v/>
      </c>
      <c r="AC488" s="8">
        <f>INDEX($Z$476:$AF$482,MATCH($AQ$478,$Z$475:$AF$475,0),MATCH($AQ$479,$Z$475:$AF$475,0))</f>
        <v/>
      </c>
      <c r="AD488" s="8">
        <f>INDEX($Z$476:$AF$482,MATCH($AQ$478,$Z$475:$AF$475,0),MATCH($AQ$480,$Z$475:$AF$475,0))</f>
        <v/>
      </c>
      <c r="AE488" s="8">
        <f>INDEX($Z$476:$AF$482,MATCH($AQ$478,$Z$475:$AF$475,0),MATCH($AQ$481,$Z$475:$AF$475,0))</f>
        <v/>
      </c>
      <c r="AH488" s="8">
        <f>INDEX($AH$476:$AN$482,MATCH($AQ$478,$AH$475:$AN$475,0),MATCH($AQ$476,$AH$475:$AN$475,0))</f>
        <v/>
      </c>
      <c r="AI488" s="8">
        <f>INDEX($AH$476:$AN$482,MATCH($AQ$478,$AH$475:$AN$475,0),MATCH($AQ$477,$AH$475:$AN$475,0))</f>
        <v/>
      </c>
      <c r="AJ488" s="8">
        <f>INDEX($AH$476:$AN$482,MATCH($AQ$478,$AH$475:$AN$475,0),MATCH($AQ$478,$AH$475:$AN$475,0))</f>
        <v/>
      </c>
      <c r="AK488" s="8">
        <f>INDEX($AH$476:$AN$482,MATCH($AQ$478,$AH$475:$AN$475,0),MATCH($AQ$479,$AH$475:$AN$475,0))</f>
        <v/>
      </c>
      <c r="AL488" s="8">
        <f>INDEX($AH$476:$AN$482,MATCH($AQ$478,$AH$475:$AN$475,0),MATCH($AQ$480,$AH$475:$AN$475,0))</f>
        <v/>
      </c>
      <c r="AM488" s="8">
        <f>INDEX($AH$476:$AN$482,MATCH($AQ$478,$AH$475:$AN$475,0),MATCH($AQ$481,$AH$475:$AN$475,0))</f>
        <v/>
      </c>
      <c r="AP488" s="8">
        <f>IF(($B$488&lt;&gt;2)+($J$488&lt;&gt;2)+($R$488&lt;&gt;2)+($Z$488&lt;&gt;2)+($AH$488&lt;&gt;2)=0,2,IF((($B$488&lt;&gt;2)*$B$488+($J$488&lt;&gt;2)*$J$488+($R$488&lt;&gt;2)*$R$488+($Z$488&lt;&gt;2)*$Z$488+($AH$488&lt;&gt;2)*$AH$488)/(($B$488&lt;&gt;2)+($J$488&lt;&gt;2)+($R$488&lt;&gt;2)+($Z$488&lt;&gt;2)+($AH$488&lt;&gt;2))&gt;=0.5,1,0))</f>
        <v/>
      </c>
      <c r="AQ488" s="8">
        <f>IF(($C$488&lt;&gt;2)+($K$488&lt;&gt;2)+($S$488&lt;&gt;2)+($AA$488&lt;&gt;2)+($AI$488&lt;&gt;2)=0,2,IF((($C$488&lt;&gt;2)*$C$488+($K$488&lt;&gt;2)*$K$488+($S$488&lt;&gt;2)*$S$488+($AA$488&lt;&gt;2)*$AA$488+($AI$488&lt;&gt;2)*$AI$488)/(($C$488&lt;&gt;2)+($K$488&lt;&gt;2)+($S$488&lt;&gt;2)+($AA$488&lt;&gt;2)+($AI$488&lt;&gt;2))&gt;=0.5,1,0))</f>
        <v/>
      </c>
      <c r="AR488" s="8">
        <f>IF(($D$488&lt;&gt;2)+($L$488&lt;&gt;2)+($T$488&lt;&gt;2)+($AB$488&lt;&gt;2)+($AJ$488&lt;&gt;2)=0,2,IF((($D$488&lt;&gt;2)*$D$488+($L$488&lt;&gt;2)*$L$488+($T$488&lt;&gt;2)*$T$488+($AB$488&lt;&gt;2)*$AB$488+($AJ$488&lt;&gt;2)*$AJ$488)/(($D$488&lt;&gt;2)+($L$488&lt;&gt;2)+($T$488&lt;&gt;2)+($AB$488&lt;&gt;2)+($AJ$488&lt;&gt;2))&gt;=0.5,1,0))</f>
        <v/>
      </c>
      <c r="AS488" s="8">
        <f>IF(($E$488&lt;&gt;2)+($M$488&lt;&gt;2)+($U$488&lt;&gt;2)+($AC$488&lt;&gt;2)+($AK$488&lt;&gt;2)=0,2,IF((($E$488&lt;&gt;2)*$E$488+($M$488&lt;&gt;2)*$M$488+($U$488&lt;&gt;2)*$U$488+($AC$488&lt;&gt;2)*$AC$488+($AK$488&lt;&gt;2)*$AK$488)/(($E$488&lt;&gt;2)+($M$488&lt;&gt;2)+($U$488&lt;&gt;2)+($AC$488&lt;&gt;2)+($AK$488&lt;&gt;2))&gt;=0.5,1,0))</f>
        <v/>
      </c>
      <c r="AT488" s="8">
        <f>IF(($F$488&lt;&gt;2)+($N$488&lt;&gt;2)+($V$488&lt;&gt;2)+($AD$488&lt;&gt;2)+($AL$488&lt;&gt;2)=0,2,IF((($F$488&lt;&gt;2)*$F$488+($N$488&lt;&gt;2)*$N$488+($V$488&lt;&gt;2)*$V$488+($AD$488&lt;&gt;2)*$AD$488+($AL$488&lt;&gt;2)*$AL$488)/(($F$488&lt;&gt;2)+($N$488&lt;&gt;2)+($V$488&lt;&gt;2)+($AD$488&lt;&gt;2)+($AL$488&lt;&gt;2))&gt;=0.5,1,0))</f>
        <v/>
      </c>
      <c r="AU488" s="8">
        <f>IF(($G$488&lt;&gt;2)+($O$488&lt;&gt;2)+($W$488&lt;&gt;2)+($AE$488&lt;&gt;2)+($AM$488&lt;&gt;2)=0,2,IF((($G$488&lt;&gt;2)*$G$488+($O$488&lt;&gt;2)*$O$488+($W$488&lt;&gt;2)*$W$488+($AE$488&lt;&gt;2)*$AE$488+($AM$488&lt;&gt;2)*$AM$488)/(($G$488&lt;&gt;2)+($O$488&lt;&gt;2)+($W$488&lt;&gt;2)+($AE$488&lt;&gt;2)+($AM$488&lt;&gt;2))&gt;=0.5,1,0))</f>
        <v/>
      </c>
      <c r="AW488" s="16">
        <f>INDEX('Ground truth'!$B$14:$H$20,MATCH($AP$478,'Ground truth'!$A$14:$A$20,0),MATCH($AP$476,'Ground truth'!$B$13:$H$13,0))</f>
        <v/>
      </c>
      <c r="AX488" s="16">
        <f>INDEX('Ground truth'!$B$14:$H$20,MATCH($AP$478,'Ground truth'!$A$14:$A$20,0),MATCH($AP$477,'Ground truth'!$B$13:$H$13,0))</f>
        <v/>
      </c>
      <c r="AY488" s="16">
        <f>INDEX('Ground truth'!$B$14:$H$20,MATCH($AP$478,'Ground truth'!$A$14:$A$20,0),MATCH($AP$478,'Ground truth'!$B$13:$H$13,0))</f>
        <v/>
      </c>
      <c r="AZ488" s="16">
        <f>INDEX('Ground truth'!$B$14:$H$20,MATCH($AP$478,'Ground truth'!$A$14:$A$20,0),MATCH($AP$479,'Ground truth'!$B$13:$H$13,0))</f>
        <v/>
      </c>
      <c r="BA488" s="16">
        <f>INDEX('Ground truth'!$B$14:$H$20,MATCH($AP$478,'Ground truth'!$A$14:$A$20,0),MATCH($AP$480,'Ground truth'!$B$13:$H$13,0))</f>
        <v/>
      </c>
      <c r="BB488" s="16">
        <f>INDEX('Ground truth'!$B$14:$H$20,MATCH($AP$478,'Ground truth'!$A$14:$A$20,0),MATCH($AP$481,'Ground truth'!$B$13:$H$13,0))</f>
        <v/>
      </c>
      <c r="BD488" s="19" t="n">
        <v>0.9999999999999996</v>
      </c>
      <c r="BE488" s="19">
        <f>LARGE($BD$486:$BD$491,3)</f>
        <v/>
      </c>
    </row>
    <row r="489">
      <c r="A489" s="3" t="inlineStr">
        <is>
          <t>Electrical System</t>
        </is>
      </c>
      <c r="B489" s="8">
        <f>INDEX($B$476:$H$482,MATCH($AQ$479,$B$475:$H$475,0),MATCH($AQ$476,$B$475:$H$475,0))</f>
        <v/>
      </c>
      <c r="C489" s="8">
        <f>INDEX($B$476:$H$482,MATCH($AQ$479,$B$475:$H$475,0),MATCH($AQ$477,$B$475:$H$475,0))</f>
        <v/>
      </c>
      <c r="D489" s="8">
        <f>INDEX($B$476:$H$482,MATCH($AQ$479,$B$475:$H$475,0),MATCH($AQ$478,$B$475:$H$475,0))</f>
        <v/>
      </c>
      <c r="E489" s="8">
        <f>INDEX($B$476:$H$482,MATCH($AQ$479,$B$475:$H$475,0),MATCH($AQ$479,$B$475:$H$475,0))</f>
        <v/>
      </c>
      <c r="F489" s="8">
        <f>INDEX($B$476:$H$482,MATCH($AQ$479,$B$475:$H$475,0),MATCH($AQ$480,$B$475:$H$475,0))</f>
        <v/>
      </c>
      <c r="G489" s="8">
        <f>INDEX($B$476:$H$482,MATCH($AQ$479,$B$475:$H$475,0),MATCH($AQ$481,$B$475:$H$475,0))</f>
        <v/>
      </c>
      <c r="J489" s="8">
        <f>INDEX($J$476:$P$482,MATCH($AQ$479,$J$475:$P$475,0),MATCH($AQ$476,$J$475:$P$475,0))</f>
        <v/>
      </c>
      <c r="K489" s="8">
        <f>INDEX($J$476:$P$482,MATCH($AQ$479,$J$475:$P$475,0),MATCH($AQ$477,$J$475:$P$475,0))</f>
        <v/>
      </c>
      <c r="L489" s="8">
        <f>INDEX($J$476:$P$482,MATCH($AQ$479,$J$475:$P$475,0),MATCH($AQ$478,$J$475:$P$475,0))</f>
        <v/>
      </c>
      <c r="M489" s="8">
        <f>INDEX($J$476:$P$482,MATCH($AQ$479,$J$475:$P$475,0),MATCH($AQ$479,$J$475:$P$475,0))</f>
        <v/>
      </c>
      <c r="N489" s="8">
        <f>INDEX($J$476:$P$482,MATCH($AQ$479,$J$475:$P$475,0),MATCH($AQ$480,$J$475:$P$475,0))</f>
        <v/>
      </c>
      <c r="O489" s="8">
        <f>INDEX($J$476:$P$482,MATCH($AQ$479,$J$475:$P$475,0),MATCH($AQ$481,$J$475:$P$475,0))</f>
        <v/>
      </c>
      <c r="R489" s="8">
        <f>INDEX($R$476:$X$482,MATCH($AQ$479,$R$475:$X$475,0),MATCH($AQ$476,$R$475:$X$475,0))</f>
        <v/>
      </c>
      <c r="S489" s="8">
        <f>INDEX($R$476:$X$482,MATCH($AQ$479,$R$475:$X$475,0),MATCH($AQ$477,$R$475:$X$475,0))</f>
        <v/>
      </c>
      <c r="T489" s="8">
        <f>INDEX($R$476:$X$482,MATCH($AQ$479,$R$475:$X$475,0),MATCH($AQ$478,$R$475:$X$475,0))</f>
        <v/>
      </c>
      <c r="U489" s="8">
        <f>INDEX($R$476:$X$482,MATCH($AQ$479,$R$475:$X$475,0),MATCH($AQ$479,$R$475:$X$475,0))</f>
        <v/>
      </c>
      <c r="V489" s="8">
        <f>INDEX($R$476:$X$482,MATCH($AQ$479,$R$475:$X$475,0),MATCH($AQ$480,$R$475:$X$475,0))</f>
        <v/>
      </c>
      <c r="W489" s="8">
        <f>INDEX($R$476:$X$482,MATCH($AQ$479,$R$475:$X$475,0),MATCH($AQ$481,$R$475:$X$475,0))</f>
        <v/>
      </c>
      <c r="Z489" s="8">
        <f>INDEX($Z$476:$AF$482,MATCH($AQ$479,$Z$475:$AF$475,0),MATCH($AQ$476,$Z$475:$AF$475,0))</f>
        <v/>
      </c>
      <c r="AA489" s="8">
        <f>INDEX($Z$476:$AF$482,MATCH($AQ$479,$Z$475:$AF$475,0),MATCH($AQ$477,$Z$475:$AF$475,0))</f>
        <v/>
      </c>
      <c r="AB489" s="8">
        <f>INDEX($Z$476:$AF$482,MATCH($AQ$479,$Z$475:$AF$475,0),MATCH($AQ$478,$Z$475:$AF$475,0))</f>
        <v/>
      </c>
      <c r="AC489" s="8">
        <f>INDEX($Z$476:$AF$482,MATCH($AQ$479,$Z$475:$AF$475,0),MATCH($AQ$479,$Z$475:$AF$475,0))</f>
        <v/>
      </c>
      <c r="AD489" s="8">
        <f>INDEX($Z$476:$AF$482,MATCH($AQ$479,$Z$475:$AF$475,0),MATCH($AQ$480,$Z$475:$AF$475,0))</f>
        <v/>
      </c>
      <c r="AE489" s="8">
        <f>INDEX($Z$476:$AF$482,MATCH($AQ$479,$Z$475:$AF$475,0),MATCH($AQ$481,$Z$475:$AF$475,0))</f>
        <v/>
      </c>
      <c r="AH489" s="8">
        <f>INDEX($AH$476:$AN$482,MATCH($AQ$479,$AH$475:$AN$475,0),MATCH($AQ$476,$AH$475:$AN$475,0))</f>
        <v/>
      </c>
      <c r="AI489" s="8">
        <f>INDEX($AH$476:$AN$482,MATCH($AQ$479,$AH$475:$AN$475,0),MATCH($AQ$477,$AH$475:$AN$475,0))</f>
        <v/>
      </c>
      <c r="AJ489" s="8">
        <f>INDEX($AH$476:$AN$482,MATCH($AQ$479,$AH$475:$AN$475,0),MATCH($AQ$478,$AH$475:$AN$475,0))</f>
        <v/>
      </c>
      <c r="AK489" s="8">
        <f>INDEX($AH$476:$AN$482,MATCH($AQ$479,$AH$475:$AN$475,0),MATCH($AQ$479,$AH$475:$AN$475,0))</f>
        <v/>
      </c>
      <c r="AL489" s="8">
        <f>INDEX($AH$476:$AN$482,MATCH($AQ$479,$AH$475:$AN$475,0),MATCH($AQ$480,$AH$475:$AN$475,0))</f>
        <v/>
      </c>
      <c r="AM489" s="8">
        <f>INDEX($AH$476:$AN$482,MATCH($AQ$479,$AH$475:$AN$475,0),MATCH($AQ$481,$AH$475:$AN$475,0))</f>
        <v/>
      </c>
      <c r="AP489" s="8">
        <f>IF(($B$489&lt;&gt;2)+($J$489&lt;&gt;2)+($R$489&lt;&gt;2)+($Z$489&lt;&gt;2)+($AH$489&lt;&gt;2)=0,2,IF((($B$489&lt;&gt;2)*$B$489+($J$489&lt;&gt;2)*$J$489+($R$489&lt;&gt;2)*$R$489+($Z$489&lt;&gt;2)*$Z$489+($AH$489&lt;&gt;2)*$AH$489)/(($B$489&lt;&gt;2)+($J$489&lt;&gt;2)+($R$489&lt;&gt;2)+($Z$489&lt;&gt;2)+($AH$489&lt;&gt;2))&gt;=0.5,1,0))</f>
        <v/>
      </c>
      <c r="AQ489" s="8">
        <f>IF(($C$489&lt;&gt;2)+($K$489&lt;&gt;2)+($S$489&lt;&gt;2)+($AA$489&lt;&gt;2)+($AI$489&lt;&gt;2)=0,2,IF((($C$489&lt;&gt;2)*$C$489+($K$489&lt;&gt;2)*$K$489+($S$489&lt;&gt;2)*$S$489+($AA$489&lt;&gt;2)*$AA$489+($AI$489&lt;&gt;2)*$AI$489)/(($C$489&lt;&gt;2)+($K$489&lt;&gt;2)+($S$489&lt;&gt;2)+($AA$489&lt;&gt;2)+($AI$489&lt;&gt;2))&gt;=0.5,1,0))</f>
        <v/>
      </c>
      <c r="AR489" s="8">
        <f>IF(($D$489&lt;&gt;2)+($L$489&lt;&gt;2)+($T$489&lt;&gt;2)+($AB$489&lt;&gt;2)+($AJ$489&lt;&gt;2)=0,2,IF((($D$489&lt;&gt;2)*$D$489+($L$489&lt;&gt;2)*$L$489+($T$489&lt;&gt;2)*$T$489+($AB$489&lt;&gt;2)*$AB$489+($AJ$489&lt;&gt;2)*$AJ$489)/(($D$489&lt;&gt;2)+($L$489&lt;&gt;2)+($T$489&lt;&gt;2)+($AB$489&lt;&gt;2)+($AJ$489&lt;&gt;2))&gt;=0.5,1,0))</f>
        <v/>
      </c>
      <c r="AS489" s="8">
        <f>IF(($E$489&lt;&gt;2)+($M$489&lt;&gt;2)+($U$489&lt;&gt;2)+($AC$489&lt;&gt;2)+($AK$489&lt;&gt;2)=0,2,IF((($E$489&lt;&gt;2)*$E$489+($M$489&lt;&gt;2)*$M$489+($U$489&lt;&gt;2)*$U$489+($AC$489&lt;&gt;2)*$AC$489+($AK$489&lt;&gt;2)*$AK$489)/(($E$489&lt;&gt;2)+($M$489&lt;&gt;2)+($U$489&lt;&gt;2)+($AC$489&lt;&gt;2)+($AK$489&lt;&gt;2))&gt;=0.5,1,0))</f>
        <v/>
      </c>
      <c r="AT489" s="8">
        <f>IF(($F$489&lt;&gt;2)+($N$489&lt;&gt;2)+($V$489&lt;&gt;2)+($AD$489&lt;&gt;2)+($AL$489&lt;&gt;2)=0,2,IF((($F$489&lt;&gt;2)*$F$489+($N$489&lt;&gt;2)*$N$489+($V$489&lt;&gt;2)*$V$489+($AD$489&lt;&gt;2)*$AD$489+($AL$489&lt;&gt;2)*$AL$489)/(($F$489&lt;&gt;2)+($N$489&lt;&gt;2)+($V$489&lt;&gt;2)+($AD$489&lt;&gt;2)+($AL$489&lt;&gt;2))&gt;=0.5,1,0))</f>
        <v/>
      </c>
      <c r="AU489" s="8">
        <f>IF(($G$489&lt;&gt;2)+($O$489&lt;&gt;2)+($W$489&lt;&gt;2)+($AE$489&lt;&gt;2)+($AM$489&lt;&gt;2)=0,2,IF((($G$489&lt;&gt;2)*$G$489+($O$489&lt;&gt;2)*$O$489+($W$489&lt;&gt;2)*$W$489+($AE$489&lt;&gt;2)*$AE$489+($AM$489&lt;&gt;2)*$AM$489)/(($G$489&lt;&gt;2)+($O$489&lt;&gt;2)+($W$489&lt;&gt;2)+($AE$489&lt;&gt;2)+($AM$489&lt;&gt;2))&gt;=0.5,1,0))</f>
        <v/>
      </c>
      <c r="AW489" s="16">
        <f>INDEX('Ground truth'!$B$14:$H$20,MATCH($AP$479,'Ground truth'!$A$14:$A$20,0),MATCH($AP$476,'Ground truth'!$B$13:$H$13,0))</f>
        <v/>
      </c>
      <c r="AX489" s="16">
        <f>INDEX('Ground truth'!$B$14:$H$20,MATCH($AP$479,'Ground truth'!$A$14:$A$20,0),MATCH($AP$477,'Ground truth'!$B$13:$H$13,0))</f>
        <v/>
      </c>
      <c r="AY489" s="16">
        <f>INDEX('Ground truth'!$B$14:$H$20,MATCH($AP$479,'Ground truth'!$A$14:$A$20,0),MATCH($AP$478,'Ground truth'!$B$13:$H$13,0))</f>
        <v/>
      </c>
      <c r="AZ489" s="16">
        <f>INDEX('Ground truth'!$B$14:$H$20,MATCH($AP$479,'Ground truth'!$A$14:$A$20,0),MATCH($AP$479,'Ground truth'!$B$13:$H$13,0))</f>
        <v/>
      </c>
      <c r="BA489" s="16">
        <f>INDEX('Ground truth'!$B$14:$H$20,MATCH($AP$479,'Ground truth'!$A$14:$A$20,0),MATCH($AP$480,'Ground truth'!$B$13:$H$13,0))</f>
        <v/>
      </c>
      <c r="BB489" s="16">
        <f>INDEX('Ground truth'!$B$14:$H$20,MATCH($AP$479,'Ground truth'!$A$14:$A$20,0),MATCH($AP$481,'Ground truth'!$B$13:$H$13,0))</f>
        <v/>
      </c>
      <c r="BD489" s="19" t="n">
        <v>0.2937994892048099</v>
      </c>
      <c r="BE489" s="19">
        <f>LARGE($BD$486:$BD$491,4)</f>
        <v/>
      </c>
    </row>
    <row r="490">
      <c r="A490" s="3" t="inlineStr">
        <is>
          <t>Battery Holder</t>
        </is>
      </c>
      <c r="B490" s="8">
        <f>INDEX($B$476:$H$482,MATCH($AQ$480,$B$475:$H$475,0),MATCH($AQ$476,$B$475:$H$475,0))</f>
        <v/>
      </c>
      <c r="C490" s="8">
        <f>INDEX($B$476:$H$482,MATCH($AQ$480,$B$475:$H$475,0),MATCH($AQ$477,$B$475:$H$475,0))</f>
        <v/>
      </c>
      <c r="D490" s="8">
        <f>INDEX($B$476:$H$482,MATCH($AQ$480,$B$475:$H$475,0),MATCH($AQ$478,$B$475:$H$475,0))</f>
        <v/>
      </c>
      <c r="E490" s="8">
        <f>INDEX($B$476:$H$482,MATCH($AQ$480,$B$475:$H$475,0),MATCH($AQ$479,$B$475:$H$475,0))</f>
        <v/>
      </c>
      <c r="F490" s="8">
        <f>INDEX($B$476:$H$482,MATCH($AQ$480,$B$475:$H$475,0),MATCH($AQ$480,$B$475:$H$475,0))</f>
        <v/>
      </c>
      <c r="G490" s="8">
        <f>INDEX($B$476:$H$482,MATCH($AQ$480,$B$475:$H$475,0),MATCH($AQ$481,$B$475:$H$475,0))</f>
        <v/>
      </c>
      <c r="J490" s="8">
        <f>INDEX($J$476:$P$482,MATCH($AQ$480,$J$475:$P$475,0),MATCH($AQ$476,$J$475:$P$475,0))</f>
        <v/>
      </c>
      <c r="K490" s="8">
        <f>INDEX($J$476:$P$482,MATCH($AQ$480,$J$475:$P$475,0),MATCH($AQ$477,$J$475:$P$475,0))</f>
        <v/>
      </c>
      <c r="L490" s="8">
        <f>INDEX($J$476:$P$482,MATCH($AQ$480,$J$475:$P$475,0),MATCH($AQ$478,$J$475:$P$475,0))</f>
        <v/>
      </c>
      <c r="M490" s="8">
        <f>INDEX($J$476:$P$482,MATCH($AQ$480,$J$475:$P$475,0),MATCH($AQ$479,$J$475:$P$475,0))</f>
        <v/>
      </c>
      <c r="N490" s="8">
        <f>INDEX($J$476:$P$482,MATCH($AQ$480,$J$475:$P$475,0),MATCH($AQ$480,$J$475:$P$475,0))</f>
        <v/>
      </c>
      <c r="O490" s="8">
        <f>INDEX($J$476:$P$482,MATCH($AQ$480,$J$475:$P$475,0),MATCH($AQ$481,$J$475:$P$475,0))</f>
        <v/>
      </c>
      <c r="R490" s="8">
        <f>INDEX($R$476:$X$482,MATCH($AQ$480,$R$475:$X$475,0),MATCH($AQ$476,$R$475:$X$475,0))</f>
        <v/>
      </c>
      <c r="S490" s="8">
        <f>INDEX($R$476:$X$482,MATCH($AQ$480,$R$475:$X$475,0),MATCH($AQ$477,$R$475:$X$475,0))</f>
        <v/>
      </c>
      <c r="T490" s="8">
        <f>INDEX($R$476:$X$482,MATCH($AQ$480,$R$475:$X$475,0),MATCH($AQ$478,$R$475:$X$475,0))</f>
        <v/>
      </c>
      <c r="U490" s="8">
        <f>INDEX($R$476:$X$482,MATCH($AQ$480,$R$475:$X$475,0),MATCH($AQ$479,$R$475:$X$475,0))</f>
        <v/>
      </c>
      <c r="V490" s="8">
        <f>INDEX($R$476:$X$482,MATCH($AQ$480,$R$475:$X$475,0),MATCH($AQ$480,$R$475:$X$475,0))</f>
        <v/>
      </c>
      <c r="W490" s="8">
        <f>INDEX($R$476:$X$482,MATCH($AQ$480,$R$475:$X$475,0),MATCH($AQ$481,$R$475:$X$475,0))</f>
        <v/>
      </c>
      <c r="Z490" s="8">
        <f>INDEX($Z$476:$AF$482,MATCH($AQ$480,$Z$475:$AF$475,0),MATCH($AQ$476,$Z$475:$AF$475,0))</f>
        <v/>
      </c>
      <c r="AA490" s="8">
        <f>INDEX($Z$476:$AF$482,MATCH($AQ$480,$Z$475:$AF$475,0),MATCH($AQ$477,$Z$475:$AF$475,0))</f>
        <v/>
      </c>
      <c r="AB490" s="8">
        <f>INDEX($Z$476:$AF$482,MATCH($AQ$480,$Z$475:$AF$475,0),MATCH($AQ$478,$Z$475:$AF$475,0))</f>
        <v/>
      </c>
      <c r="AC490" s="8">
        <f>INDEX($Z$476:$AF$482,MATCH($AQ$480,$Z$475:$AF$475,0),MATCH($AQ$479,$Z$475:$AF$475,0))</f>
        <v/>
      </c>
      <c r="AD490" s="8">
        <f>INDEX($Z$476:$AF$482,MATCH($AQ$480,$Z$475:$AF$475,0),MATCH($AQ$480,$Z$475:$AF$475,0))</f>
        <v/>
      </c>
      <c r="AE490" s="8">
        <f>INDEX($Z$476:$AF$482,MATCH($AQ$480,$Z$475:$AF$475,0),MATCH($AQ$481,$Z$475:$AF$475,0))</f>
        <v/>
      </c>
      <c r="AH490" s="8">
        <f>INDEX($AH$476:$AN$482,MATCH($AQ$480,$AH$475:$AN$475,0),MATCH($AQ$476,$AH$475:$AN$475,0))</f>
        <v/>
      </c>
      <c r="AI490" s="8">
        <f>INDEX($AH$476:$AN$482,MATCH($AQ$480,$AH$475:$AN$475,0),MATCH($AQ$477,$AH$475:$AN$475,0))</f>
        <v/>
      </c>
      <c r="AJ490" s="8">
        <f>INDEX($AH$476:$AN$482,MATCH($AQ$480,$AH$475:$AN$475,0),MATCH($AQ$478,$AH$475:$AN$475,0))</f>
        <v/>
      </c>
      <c r="AK490" s="8">
        <f>INDEX($AH$476:$AN$482,MATCH($AQ$480,$AH$475:$AN$475,0),MATCH($AQ$479,$AH$475:$AN$475,0))</f>
        <v/>
      </c>
      <c r="AL490" s="8">
        <f>INDEX($AH$476:$AN$482,MATCH($AQ$480,$AH$475:$AN$475,0),MATCH($AQ$480,$AH$475:$AN$475,0))</f>
        <v/>
      </c>
      <c r="AM490" s="8">
        <f>INDEX($AH$476:$AN$482,MATCH($AQ$480,$AH$475:$AN$475,0),MATCH($AQ$481,$AH$475:$AN$475,0))</f>
        <v/>
      </c>
      <c r="AP490" s="8">
        <f>IF(($B$490&lt;&gt;2)+($J$490&lt;&gt;2)+($R$490&lt;&gt;2)+($Z$490&lt;&gt;2)+($AH$490&lt;&gt;2)=0,2,IF((($B$490&lt;&gt;2)*$B$490+($J$490&lt;&gt;2)*$J$490+($R$490&lt;&gt;2)*$R$490+($Z$490&lt;&gt;2)*$Z$490+($AH$490&lt;&gt;2)*$AH$490)/(($B$490&lt;&gt;2)+($J$490&lt;&gt;2)+($R$490&lt;&gt;2)+($Z$490&lt;&gt;2)+($AH$490&lt;&gt;2))&gt;=0.5,1,0))</f>
        <v/>
      </c>
      <c r="AQ490" s="8">
        <f>IF(($C$490&lt;&gt;2)+($K$490&lt;&gt;2)+($S$490&lt;&gt;2)+($AA$490&lt;&gt;2)+($AI$490&lt;&gt;2)=0,2,IF((($C$490&lt;&gt;2)*$C$490+($K$490&lt;&gt;2)*$K$490+($S$490&lt;&gt;2)*$S$490+($AA$490&lt;&gt;2)*$AA$490+($AI$490&lt;&gt;2)*$AI$490)/(($C$490&lt;&gt;2)+($K$490&lt;&gt;2)+($S$490&lt;&gt;2)+($AA$490&lt;&gt;2)+($AI$490&lt;&gt;2))&gt;=0.5,1,0))</f>
        <v/>
      </c>
      <c r="AR490" s="8">
        <f>IF(($D$490&lt;&gt;2)+($L$490&lt;&gt;2)+($T$490&lt;&gt;2)+($AB$490&lt;&gt;2)+($AJ$490&lt;&gt;2)=0,2,IF((($D$490&lt;&gt;2)*$D$490+($L$490&lt;&gt;2)*$L$490+($T$490&lt;&gt;2)*$T$490+($AB$490&lt;&gt;2)*$AB$490+($AJ$490&lt;&gt;2)*$AJ$490)/(($D$490&lt;&gt;2)+($L$490&lt;&gt;2)+($T$490&lt;&gt;2)+($AB$490&lt;&gt;2)+($AJ$490&lt;&gt;2))&gt;=0.5,1,0))</f>
        <v/>
      </c>
      <c r="AS490" s="8">
        <f>IF(($E$490&lt;&gt;2)+($M$490&lt;&gt;2)+($U$490&lt;&gt;2)+($AC$490&lt;&gt;2)+($AK$490&lt;&gt;2)=0,2,IF((($E$490&lt;&gt;2)*$E$490+($M$490&lt;&gt;2)*$M$490+($U$490&lt;&gt;2)*$U$490+($AC$490&lt;&gt;2)*$AC$490+($AK$490&lt;&gt;2)*$AK$490)/(($E$490&lt;&gt;2)+($M$490&lt;&gt;2)+($U$490&lt;&gt;2)+($AC$490&lt;&gt;2)+($AK$490&lt;&gt;2))&gt;=0.5,1,0))</f>
        <v/>
      </c>
      <c r="AT490" s="8">
        <f>IF(($F$490&lt;&gt;2)+($N$490&lt;&gt;2)+($V$490&lt;&gt;2)+($AD$490&lt;&gt;2)+($AL$490&lt;&gt;2)=0,2,IF((($F$490&lt;&gt;2)*$F$490+($N$490&lt;&gt;2)*$N$490+($V$490&lt;&gt;2)*$V$490+($AD$490&lt;&gt;2)*$AD$490+($AL$490&lt;&gt;2)*$AL$490)/(($F$490&lt;&gt;2)+($N$490&lt;&gt;2)+($V$490&lt;&gt;2)+($AD$490&lt;&gt;2)+($AL$490&lt;&gt;2))&gt;=0.5,1,0))</f>
        <v/>
      </c>
      <c r="AU490" s="8">
        <f>IF(($G$490&lt;&gt;2)+($O$490&lt;&gt;2)+($W$490&lt;&gt;2)+($AE$490&lt;&gt;2)+($AM$490&lt;&gt;2)=0,2,IF((($G$490&lt;&gt;2)*$G$490+($O$490&lt;&gt;2)*$O$490+($W$490&lt;&gt;2)*$W$490+($AE$490&lt;&gt;2)*$AE$490+($AM$490&lt;&gt;2)*$AM$490)/(($G$490&lt;&gt;2)+($O$490&lt;&gt;2)+($W$490&lt;&gt;2)+($AE$490&lt;&gt;2)+($AM$490&lt;&gt;2))&gt;=0.5,1,0))</f>
        <v/>
      </c>
      <c r="AW490" s="16">
        <f>INDEX('Ground truth'!$B$14:$H$20,MATCH($AP$480,'Ground truth'!$A$14:$A$20,0),MATCH($AP$476,'Ground truth'!$B$13:$H$13,0))</f>
        <v/>
      </c>
      <c r="AX490" s="16">
        <f>INDEX('Ground truth'!$B$14:$H$20,MATCH($AP$480,'Ground truth'!$A$14:$A$20,0),MATCH($AP$477,'Ground truth'!$B$13:$H$13,0))</f>
        <v/>
      </c>
      <c r="AY490" s="16">
        <f>INDEX('Ground truth'!$B$14:$H$20,MATCH($AP$480,'Ground truth'!$A$14:$A$20,0),MATCH($AP$478,'Ground truth'!$B$13:$H$13,0))</f>
        <v/>
      </c>
      <c r="AZ490" s="16">
        <f>INDEX('Ground truth'!$B$14:$H$20,MATCH($AP$480,'Ground truth'!$A$14:$A$20,0),MATCH($AP$479,'Ground truth'!$B$13:$H$13,0))</f>
        <v/>
      </c>
      <c r="BA490" s="16">
        <f>INDEX('Ground truth'!$B$14:$H$20,MATCH($AP$480,'Ground truth'!$A$14:$A$20,0),MATCH($AP$480,'Ground truth'!$B$13:$H$13,0))</f>
        <v/>
      </c>
      <c r="BB490" s="16">
        <f>INDEX('Ground truth'!$B$14:$H$20,MATCH($AP$480,'Ground truth'!$A$14:$A$20,0),MATCH($AP$481,'Ground truth'!$B$13:$H$13,0))</f>
        <v/>
      </c>
      <c r="BD490" s="19" t="n">
        <v>-0.7796078628671951</v>
      </c>
      <c r="BE490" s="19">
        <f>LARGE($BD$486:$BD$491,5)</f>
        <v/>
      </c>
    </row>
    <row r="491">
      <c r="A491" s="3" t="inlineStr">
        <is>
          <t>Housing</t>
        </is>
      </c>
      <c r="B491" s="8">
        <f>INDEX($B$476:$H$482,MATCH($AQ$481,$B$475:$H$475,0),MATCH($AQ$476,$B$475:$H$475,0))</f>
        <v/>
      </c>
      <c r="C491" s="8">
        <f>INDEX($B$476:$H$482,MATCH($AQ$481,$B$475:$H$475,0),MATCH($AQ$477,$B$475:$H$475,0))</f>
        <v/>
      </c>
      <c r="D491" s="8">
        <f>INDEX($B$476:$H$482,MATCH($AQ$481,$B$475:$H$475,0),MATCH($AQ$478,$B$475:$H$475,0))</f>
        <v/>
      </c>
      <c r="E491" s="8">
        <f>INDEX($B$476:$H$482,MATCH($AQ$481,$B$475:$H$475,0),MATCH($AQ$479,$B$475:$H$475,0))</f>
        <v/>
      </c>
      <c r="F491" s="8">
        <f>INDEX($B$476:$H$482,MATCH($AQ$481,$B$475:$H$475,0),MATCH($AQ$480,$B$475:$H$475,0))</f>
        <v/>
      </c>
      <c r="G491" s="8">
        <f>INDEX($B$476:$H$482,MATCH($AQ$481,$B$475:$H$475,0),MATCH($AQ$481,$B$475:$H$475,0))</f>
        <v/>
      </c>
      <c r="J491" s="8">
        <f>INDEX($J$476:$P$482,MATCH($AQ$481,$J$475:$P$475,0),MATCH($AQ$476,$J$475:$P$475,0))</f>
        <v/>
      </c>
      <c r="K491" s="8">
        <f>INDEX($J$476:$P$482,MATCH($AQ$481,$J$475:$P$475,0),MATCH($AQ$477,$J$475:$P$475,0))</f>
        <v/>
      </c>
      <c r="L491" s="8">
        <f>INDEX($J$476:$P$482,MATCH($AQ$481,$J$475:$P$475,0),MATCH($AQ$478,$J$475:$P$475,0))</f>
        <v/>
      </c>
      <c r="M491" s="8">
        <f>INDEX($J$476:$P$482,MATCH($AQ$481,$J$475:$P$475,0),MATCH($AQ$479,$J$475:$P$475,0))</f>
        <v/>
      </c>
      <c r="N491" s="8">
        <f>INDEX($J$476:$P$482,MATCH($AQ$481,$J$475:$P$475,0),MATCH($AQ$480,$J$475:$P$475,0))</f>
        <v/>
      </c>
      <c r="O491" s="8">
        <f>INDEX($J$476:$P$482,MATCH($AQ$481,$J$475:$P$475,0),MATCH($AQ$481,$J$475:$P$475,0))</f>
        <v/>
      </c>
      <c r="R491" s="8">
        <f>INDEX($R$476:$X$482,MATCH($AQ$481,$R$475:$X$475,0),MATCH($AQ$476,$R$475:$X$475,0))</f>
        <v/>
      </c>
      <c r="S491" s="8">
        <f>INDEX($R$476:$X$482,MATCH($AQ$481,$R$475:$X$475,0),MATCH($AQ$477,$R$475:$X$475,0))</f>
        <v/>
      </c>
      <c r="T491" s="8">
        <f>INDEX($R$476:$X$482,MATCH($AQ$481,$R$475:$X$475,0),MATCH($AQ$478,$R$475:$X$475,0))</f>
        <v/>
      </c>
      <c r="U491" s="8">
        <f>INDEX($R$476:$X$482,MATCH($AQ$481,$R$475:$X$475,0),MATCH($AQ$479,$R$475:$X$475,0))</f>
        <v/>
      </c>
      <c r="V491" s="8">
        <f>INDEX($R$476:$X$482,MATCH($AQ$481,$R$475:$X$475,0),MATCH($AQ$480,$R$475:$X$475,0))</f>
        <v/>
      </c>
      <c r="W491" s="8">
        <f>INDEX($R$476:$X$482,MATCH($AQ$481,$R$475:$X$475,0),MATCH($AQ$481,$R$475:$X$475,0))</f>
        <v/>
      </c>
      <c r="Z491" s="8">
        <f>INDEX($Z$476:$AF$482,MATCH($AQ$481,$Z$475:$AF$475,0),MATCH($AQ$476,$Z$475:$AF$475,0))</f>
        <v/>
      </c>
      <c r="AA491" s="8">
        <f>INDEX($Z$476:$AF$482,MATCH($AQ$481,$Z$475:$AF$475,0),MATCH($AQ$477,$Z$475:$AF$475,0))</f>
        <v/>
      </c>
      <c r="AB491" s="8">
        <f>INDEX($Z$476:$AF$482,MATCH($AQ$481,$Z$475:$AF$475,0),MATCH($AQ$478,$Z$475:$AF$475,0))</f>
        <v/>
      </c>
      <c r="AC491" s="8">
        <f>INDEX($Z$476:$AF$482,MATCH($AQ$481,$Z$475:$AF$475,0),MATCH($AQ$479,$Z$475:$AF$475,0))</f>
        <v/>
      </c>
      <c r="AD491" s="8">
        <f>INDEX($Z$476:$AF$482,MATCH($AQ$481,$Z$475:$AF$475,0),MATCH($AQ$480,$Z$475:$AF$475,0))</f>
        <v/>
      </c>
      <c r="AE491" s="8">
        <f>INDEX($Z$476:$AF$482,MATCH($AQ$481,$Z$475:$AF$475,0),MATCH($AQ$481,$Z$475:$AF$475,0))</f>
        <v/>
      </c>
      <c r="AH491" s="8">
        <f>INDEX($AH$476:$AN$482,MATCH($AQ$481,$AH$475:$AN$475,0),MATCH($AQ$476,$AH$475:$AN$475,0))</f>
        <v/>
      </c>
      <c r="AI491" s="8">
        <f>INDEX($AH$476:$AN$482,MATCH($AQ$481,$AH$475:$AN$475,0),MATCH($AQ$477,$AH$475:$AN$475,0))</f>
        <v/>
      </c>
      <c r="AJ491" s="8">
        <f>INDEX($AH$476:$AN$482,MATCH($AQ$481,$AH$475:$AN$475,0),MATCH($AQ$478,$AH$475:$AN$475,0))</f>
        <v/>
      </c>
      <c r="AK491" s="8">
        <f>INDEX($AH$476:$AN$482,MATCH($AQ$481,$AH$475:$AN$475,0),MATCH($AQ$479,$AH$475:$AN$475,0))</f>
        <v/>
      </c>
      <c r="AL491" s="8">
        <f>INDEX($AH$476:$AN$482,MATCH($AQ$481,$AH$475:$AN$475,0),MATCH($AQ$480,$AH$475:$AN$475,0))</f>
        <v/>
      </c>
      <c r="AM491" s="8">
        <f>INDEX($AH$476:$AN$482,MATCH($AQ$481,$AH$475:$AN$475,0),MATCH($AQ$481,$AH$475:$AN$475,0))</f>
        <v/>
      </c>
      <c r="AP491" s="8">
        <f>IF(($B$491&lt;&gt;2)+($J$491&lt;&gt;2)+($R$491&lt;&gt;2)+($Z$491&lt;&gt;2)+($AH$491&lt;&gt;2)=0,2,IF((($B$491&lt;&gt;2)*$B$491+($J$491&lt;&gt;2)*$J$491+($R$491&lt;&gt;2)*$R$491+($Z$491&lt;&gt;2)*$Z$491+($AH$491&lt;&gt;2)*$AH$491)/(($B$491&lt;&gt;2)+($J$491&lt;&gt;2)+($R$491&lt;&gt;2)+($Z$491&lt;&gt;2)+($AH$491&lt;&gt;2))&gt;=0.5,1,0))</f>
        <v/>
      </c>
      <c r="AQ491" s="8">
        <f>IF(($C$491&lt;&gt;2)+($K$491&lt;&gt;2)+($S$491&lt;&gt;2)+($AA$491&lt;&gt;2)+($AI$491&lt;&gt;2)=0,2,IF((($C$491&lt;&gt;2)*$C$491+($K$491&lt;&gt;2)*$K$491+($S$491&lt;&gt;2)*$S$491+($AA$491&lt;&gt;2)*$AA$491+($AI$491&lt;&gt;2)*$AI$491)/(($C$491&lt;&gt;2)+($K$491&lt;&gt;2)+($S$491&lt;&gt;2)+($AA$491&lt;&gt;2)+($AI$491&lt;&gt;2))&gt;=0.5,1,0))</f>
        <v/>
      </c>
      <c r="AR491" s="8">
        <f>IF(($D$491&lt;&gt;2)+($L$491&lt;&gt;2)+($T$491&lt;&gt;2)+($AB$491&lt;&gt;2)+($AJ$491&lt;&gt;2)=0,2,IF((($D$491&lt;&gt;2)*$D$491+($L$491&lt;&gt;2)*$L$491+($T$491&lt;&gt;2)*$T$491+($AB$491&lt;&gt;2)*$AB$491+($AJ$491&lt;&gt;2)*$AJ$491)/(($D$491&lt;&gt;2)+($L$491&lt;&gt;2)+($T$491&lt;&gt;2)+($AB$491&lt;&gt;2)+($AJ$491&lt;&gt;2))&gt;=0.5,1,0))</f>
        <v/>
      </c>
      <c r="AS491" s="8">
        <f>IF(($E$491&lt;&gt;2)+($M$491&lt;&gt;2)+($U$491&lt;&gt;2)+($AC$491&lt;&gt;2)+($AK$491&lt;&gt;2)=0,2,IF((($E$491&lt;&gt;2)*$E$491+($M$491&lt;&gt;2)*$M$491+($U$491&lt;&gt;2)*$U$491+($AC$491&lt;&gt;2)*$AC$491+($AK$491&lt;&gt;2)*$AK$491)/(($E$491&lt;&gt;2)+($M$491&lt;&gt;2)+($U$491&lt;&gt;2)+($AC$491&lt;&gt;2)+($AK$491&lt;&gt;2))&gt;=0.5,1,0))</f>
        <v/>
      </c>
      <c r="AT491" s="8">
        <f>IF(($F$491&lt;&gt;2)+($N$491&lt;&gt;2)+($V$491&lt;&gt;2)+($AD$491&lt;&gt;2)+($AL$491&lt;&gt;2)=0,2,IF((($F$491&lt;&gt;2)*$F$491+($N$491&lt;&gt;2)*$N$491+($V$491&lt;&gt;2)*$V$491+($AD$491&lt;&gt;2)*$AD$491+($AL$491&lt;&gt;2)*$AL$491)/(($F$491&lt;&gt;2)+($N$491&lt;&gt;2)+($V$491&lt;&gt;2)+($AD$491&lt;&gt;2)+($AL$491&lt;&gt;2))&gt;=0.5,1,0))</f>
        <v/>
      </c>
      <c r="AU491" s="8">
        <f>IF(($G$491&lt;&gt;2)+($O$491&lt;&gt;2)+($W$491&lt;&gt;2)+($AE$491&lt;&gt;2)+($AM$491&lt;&gt;2)=0,2,IF((($G$491&lt;&gt;2)*$G$491+($O$491&lt;&gt;2)*$O$491+($W$491&lt;&gt;2)*$W$491+($AE$491&lt;&gt;2)*$AE$491+($AM$491&lt;&gt;2)*$AM$491)/(($G$491&lt;&gt;2)+($O$491&lt;&gt;2)+($W$491&lt;&gt;2)+($AE$491&lt;&gt;2)+($AM$491&lt;&gt;2))&gt;=0.5,1,0))</f>
        <v/>
      </c>
      <c r="AW491" s="16">
        <f>INDEX('Ground truth'!$B$14:$H$20,MATCH($AP$481,'Ground truth'!$A$14:$A$20,0),MATCH($AP$476,'Ground truth'!$B$13:$H$13,0))</f>
        <v/>
      </c>
      <c r="AX491" s="16">
        <f>INDEX('Ground truth'!$B$14:$H$20,MATCH($AP$481,'Ground truth'!$A$14:$A$20,0),MATCH($AP$477,'Ground truth'!$B$13:$H$13,0))</f>
        <v/>
      </c>
      <c r="AY491" s="16">
        <f>INDEX('Ground truth'!$B$14:$H$20,MATCH($AP$481,'Ground truth'!$A$14:$A$20,0),MATCH($AP$478,'Ground truth'!$B$13:$H$13,0))</f>
        <v/>
      </c>
      <c r="AZ491" s="16">
        <f>INDEX('Ground truth'!$B$14:$H$20,MATCH($AP$481,'Ground truth'!$A$14:$A$20,0),MATCH($AP$479,'Ground truth'!$B$13:$H$13,0))</f>
        <v/>
      </c>
      <c r="BA491" s="16">
        <f>INDEX('Ground truth'!$B$14:$H$20,MATCH($AP$481,'Ground truth'!$A$14:$A$20,0),MATCH($AP$480,'Ground truth'!$B$13:$H$13,0))</f>
        <v/>
      </c>
      <c r="BB491" s="16">
        <f>INDEX('Ground truth'!$B$14:$H$20,MATCH($AP$481,'Ground truth'!$A$14:$A$20,0),MATCH($AP$481,'Ground truth'!$B$13:$H$13,0))</f>
        <v/>
      </c>
      <c r="BD491" s="19" t="n">
        <v>-0.5370829663921513</v>
      </c>
      <c r="BE491" s="19">
        <f>LARGE($BD$486:$BD$491,6)</f>
        <v/>
      </c>
    </row>
    <row r="493">
      <c r="A493" s="17" t="inlineStr">
        <is>
          <t>metrics — confident-only (unsure excluded from denominators)</t>
        </is>
      </c>
      <c r="B493" s="10" t="inlineStr">
        <is>
          <t>run 1</t>
        </is>
      </c>
      <c r="C493" s="10" t="inlineStr">
        <is>
          <t>run 2</t>
        </is>
      </c>
      <c r="D493" s="10" t="inlineStr">
        <is>
          <t>run 3</t>
        </is>
      </c>
      <c r="E493" s="10" t="inlineStr">
        <is>
          <t>run 4</t>
        </is>
      </c>
      <c r="F493" s="10" t="inlineStr">
        <is>
          <t>run 5</t>
        </is>
      </c>
      <c r="G493" s="10" t="inlineStr">
        <is>
          <t>avg-matrix</t>
        </is>
      </c>
      <c r="H493" s="10" t="inlineStr">
        <is>
          <t>mean</t>
        </is>
      </c>
      <c r="I493" s="10" t="inlineStr">
        <is>
          <t>std (pop.)</t>
        </is>
      </c>
      <c r="J493" s="17" t="inlineStr">
        <is>
          <t>notes</t>
        </is>
      </c>
    </row>
    <row r="494">
      <c r="A494" s="7" t="inlineStr">
        <is>
          <t>TP</t>
        </is>
      </c>
      <c r="B494" s="7">
        <f>SUMPRODUCT(($B$486:$G$491=1)*($AW$486:$BB$491=1))</f>
        <v/>
      </c>
      <c r="C494" s="7">
        <f>SUMPRODUCT(($J$486:$O$491=1)*($AW$486:$BB$491=1))</f>
        <v/>
      </c>
      <c r="D494" s="7">
        <f>SUMPRODUCT(($R$486:$W$491=1)*($AW$486:$BB$491=1))</f>
        <v/>
      </c>
      <c r="E494" s="7">
        <f>SUMPRODUCT(($Z$486:$AE$491=1)*($AW$486:$BB$491=1))</f>
        <v/>
      </c>
      <c r="F494" s="7">
        <f>SUMPRODUCT(($AH$486:$AM$491=1)*($AW$486:$BB$491=1))</f>
        <v/>
      </c>
      <c r="G494" s="7">
        <f>SUMPRODUCT(($AP$486:$AU$491=1)*($AW$486:$BB$491=1))</f>
        <v/>
      </c>
      <c r="H494" s="12">
        <f>AVERAGE($B$494:$F$494)</f>
        <v/>
      </c>
      <c r="I494" s="12">
        <f>STDEV.P($B$494:$F$494)</f>
        <v/>
      </c>
    </row>
    <row r="495">
      <c r="A495" s="7" t="inlineStr">
        <is>
          <t>TN</t>
        </is>
      </c>
      <c r="B495" s="7">
        <f>SUMPRODUCT(($B$486:$G$491=0)*($AW$486:$BB$491=0))</f>
        <v/>
      </c>
      <c r="C495" s="7">
        <f>SUMPRODUCT(($J$486:$O$491=0)*($AW$486:$BB$491=0))</f>
        <v/>
      </c>
      <c r="D495" s="7">
        <f>SUMPRODUCT(($R$486:$W$491=0)*($AW$486:$BB$491=0))</f>
        <v/>
      </c>
      <c r="E495" s="7">
        <f>SUMPRODUCT(($Z$486:$AE$491=0)*($AW$486:$BB$491=0))</f>
        <v/>
      </c>
      <c r="F495" s="7">
        <f>SUMPRODUCT(($AH$486:$AM$491=0)*($AW$486:$BB$491=0))</f>
        <v/>
      </c>
      <c r="G495" s="7">
        <f>SUMPRODUCT(($AP$486:$AU$491=0)*($AW$486:$BB$491=0))</f>
        <v/>
      </c>
      <c r="H495" s="12">
        <f>AVERAGE($B$495:$F$495)</f>
        <v/>
      </c>
      <c r="I495" s="12">
        <f>STDEV.P($B$495:$F$495)</f>
        <v/>
      </c>
    </row>
    <row r="496">
      <c r="A496" s="7" t="inlineStr">
        <is>
          <t>FP</t>
        </is>
      </c>
      <c r="B496" s="7">
        <f>SUMPRODUCT(($B$486:$G$491=1)*($AW$486:$BB$491=0))</f>
        <v/>
      </c>
      <c r="C496" s="7">
        <f>SUMPRODUCT(($J$486:$O$491=1)*($AW$486:$BB$491=0))</f>
        <v/>
      </c>
      <c r="D496" s="7">
        <f>SUMPRODUCT(($R$486:$W$491=1)*($AW$486:$BB$491=0))</f>
        <v/>
      </c>
      <c r="E496" s="7">
        <f>SUMPRODUCT(($Z$486:$AE$491=1)*($AW$486:$BB$491=0))</f>
        <v/>
      </c>
      <c r="F496" s="7">
        <f>SUMPRODUCT(($AH$486:$AM$491=1)*($AW$486:$BB$491=0))</f>
        <v/>
      </c>
      <c r="G496" s="7">
        <f>SUMPRODUCT(($AP$486:$AU$491=1)*($AW$486:$BB$491=0))</f>
        <v/>
      </c>
      <c r="H496" s="12">
        <f>AVERAGE($B$496:$F$496)</f>
        <v/>
      </c>
      <c r="I496" s="12">
        <f>STDEV.P($B$496:$F$496)</f>
        <v/>
      </c>
    </row>
    <row r="497">
      <c r="A497" s="7" t="inlineStr">
        <is>
          <t>FN</t>
        </is>
      </c>
      <c r="B497" s="7">
        <f>SUMPRODUCT(($B$486:$G$491=0)*($AW$486:$BB$491=1))</f>
        <v/>
      </c>
      <c r="C497" s="7">
        <f>SUMPRODUCT(($J$486:$O$491=0)*($AW$486:$BB$491=1))</f>
        <v/>
      </c>
      <c r="D497" s="7">
        <f>SUMPRODUCT(($R$486:$W$491=0)*($AW$486:$BB$491=1))</f>
        <v/>
      </c>
      <c r="E497" s="7">
        <f>SUMPRODUCT(($Z$486:$AE$491=0)*($AW$486:$BB$491=1))</f>
        <v/>
      </c>
      <c r="F497" s="7">
        <f>SUMPRODUCT(($AH$486:$AM$491=0)*($AW$486:$BB$491=1))</f>
        <v/>
      </c>
      <c r="G497" s="7">
        <f>SUMPRODUCT(($AP$486:$AU$491=0)*($AW$486:$BB$491=1))</f>
        <v/>
      </c>
      <c r="H497" s="12">
        <f>AVERAGE($B$497:$F$497)</f>
        <v/>
      </c>
      <c r="I497" s="12">
        <f>STDEV.P($B$497:$F$497)</f>
        <v/>
      </c>
    </row>
    <row r="498">
      <c r="A498" s="4" t="inlineStr">
        <is>
          <t>Precision</t>
        </is>
      </c>
      <c r="B498" s="12">
        <f>IFERROR($B$494/($B$494+$B$496),0)</f>
        <v/>
      </c>
      <c r="C498" s="12">
        <f>IFERROR($C$494/($C$494+$C$496),0)</f>
        <v/>
      </c>
      <c r="D498" s="12">
        <f>IFERROR($D$494/($D$494+$D$496),0)</f>
        <v/>
      </c>
      <c r="E498" s="12">
        <f>IFERROR($E$494/($E$494+$E$496),0)</f>
        <v/>
      </c>
      <c r="F498" s="12">
        <f>IFERROR($F$494/($F$494+$F$496),0)</f>
        <v/>
      </c>
      <c r="G498" s="12">
        <f>IFERROR($G$494/($G$494+$G$496),0)</f>
        <v/>
      </c>
      <c r="H498" s="18">
        <f>AVERAGE($B$498:$F$498)</f>
        <v/>
      </c>
      <c r="I498" s="18">
        <f>STDEV.P($B$498:$F$498)</f>
        <v/>
      </c>
    </row>
    <row r="499">
      <c r="A499" s="4" t="inlineStr">
        <is>
          <t>Recall</t>
        </is>
      </c>
      <c r="B499" s="12">
        <f>IFERROR($B$494/($B$494+$B$497),0)</f>
        <v/>
      </c>
      <c r="C499" s="12">
        <f>IFERROR($C$494/($C$494+$C$497),0)</f>
        <v/>
      </c>
      <c r="D499" s="12">
        <f>IFERROR($D$494/($D$494+$D$497),0)</f>
        <v/>
      </c>
      <c r="E499" s="12">
        <f>IFERROR($E$494/($E$494+$E$497),0)</f>
        <v/>
      </c>
      <c r="F499" s="12">
        <f>IFERROR($F$494/($F$494+$F$497),0)</f>
        <v/>
      </c>
      <c r="G499" s="12">
        <f>IFERROR($G$494/($G$494+$G$497),0)</f>
        <v/>
      </c>
      <c r="H499" s="18">
        <f>AVERAGE($B$499:$F$499)</f>
        <v/>
      </c>
      <c r="I499" s="18">
        <f>STDEV.P($B$499:$F$499)</f>
        <v/>
      </c>
    </row>
    <row r="500">
      <c r="A500" s="4" t="inlineStr">
        <is>
          <t>F1</t>
        </is>
      </c>
      <c r="B500" s="12">
        <f>IFERROR(2*$B$498*$B$499/($B$498+$B$499),0)</f>
        <v/>
      </c>
      <c r="C500" s="12">
        <f>IFERROR(2*$C$498*$C$499/($C$498+$C$499),0)</f>
        <v/>
      </c>
      <c r="D500" s="12">
        <f>IFERROR(2*$D$498*$D$499/($D$498+$D$499),0)</f>
        <v/>
      </c>
      <c r="E500" s="12">
        <f>IFERROR(2*$E$498*$E$499/($E$498+$E$499),0)</f>
        <v/>
      </c>
      <c r="F500" s="12">
        <f>IFERROR(2*$F$498*$F$499/($F$498+$F$499),0)</f>
        <v/>
      </c>
      <c r="G500" s="12">
        <f>IFERROR(2*$G$498*$G$499/($G$498+$G$499),0)</f>
        <v/>
      </c>
      <c r="H500" s="18">
        <f>AVERAGE($B$500:$F$500)</f>
        <v/>
      </c>
      <c r="I500" s="18">
        <f>STDEV.P($B$500:$F$500)</f>
        <v/>
      </c>
    </row>
    <row r="501">
      <c r="A501" s="4" t="inlineStr">
        <is>
          <t>Accuracy</t>
        </is>
      </c>
      <c r="B501" s="12">
        <f>IFERROR(($B$494+$B$495)/($B$494+$B$495+$B$496+$B$497),0)</f>
        <v/>
      </c>
      <c r="C501" s="12">
        <f>IFERROR(($C$494+$C$495)/($C$494+$C$495+$C$496+$C$497),0)</f>
        <v/>
      </c>
      <c r="D501" s="12">
        <f>IFERROR(($D$494+$D$495)/($D$494+$D$495+$D$496+$D$497),0)</f>
        <v/>
      </c>
      <c r="E501" s="12">
        <f>IFERROR(($E$494+$E$495)/($E$494+$E$495+$E$496+$E$497),0)</f>
        <v/>
      </c>
      <c r="F501" s="12">
        <f>IFERROR(($F$494+$F$495)/($F$494+$F$495+$F$496+$F$497),0)</f>
        <v/>
      </c>
      <c r="G501" s="12">
        <f>IFERROR(($G$494+$G$495)/($G$494+$G$495+$G$496+$G$497),0)</f>
        <v/>
      </c>
      <c r="H501" s="18">
        <f>AVERAGE($B$501:$F$501)</f>
        <v/>
      </c>
      <c r="I501" s="18">
        <f>STDEV.P($B$501:$F$501)</f>
        <v/>
      </c>
    </row>
    <row r="502">
      <c r="A502" s="4" t="inlineStr">
        <is>
          <t>Edit distance</t>
        </is>
      </c>
      <c r="B502" s="12">
        <f>SUMPRODUCT(ABS($AW$486:$BB$491-$B$486:$G$491))</f>
        <v/>
      </c>
      <c r="C502" s="12">
        <f>SUMPRODUCT(ABS($AW$486:$BB$491-$J$486:$O$491))</f>
        <v/>
      </c>
      <c r="D502" s="12">
        <f>SUMPRODUCT(ABS($AW$486:$BB$491-$R$486:$W$491))</f>
        <v/>
      </c>
      <c r="E502" s="12">
        <f>SUMPRODUCT(ABS($AW$486:$BB$491-$Z$486:$AE$491))</f>
        <v/>
      </c>
      <c r="F502" s="12">
        <f>SUMPRODUCT(ABS($AW$486:$BB$491-$AH$486:$AM$491))</f>
        <v/>
      </c>
      <c r="G502" s="12">
        <f>SUMPRODUCT(ABS($AW$486:$BB$491-$AP$486:$AU$491))</f>
        <v/>
      </c>
      <c r="H502" s="18">
        <f>AVERAGE($B$502:$F$502)</f>
        <v/>
      </c>
      <c r="I502" s="18">
        <f>STDEV.P($B$502:$F$502)</f>
        <v/>
      </c>
    </row>
    <row r="503">
      <c r="A503" s="4" t="inlineStr">
        <is>
          <t>Spectral distance</t>
        </is>
      </c>
      <c r="B503" s="12">
        <f>SQRT(SUMPRODUCT(($BE$486:$BE$491-$B$513:$B$518)^2))</f>
        <v/>
      </c>
      <c r="C503" s="12">
        <f>SQRT(SUMPRODUCT(($BE$486:$BE$491-$C$513:$C$518)^2))</f>
        <v/>
      </c>
      <c r="D503" s="12">
        <f>SQRT(SUMPRODUCT(($BE$486:$BE$491-$D$513:$D$518)^2))</f>
        <v/>
      </c>
      <c r="E503" s="12">
        <f>SQRT(SUMPRODUCT(($BE$486:$BE$491-$E$513:$E$518)^2))</f>
        <v/>
      </c>
      <c r="F503" s="12">
        <f>SQRT(SUMPRODUCT(($BE$486:$BE$491-$F$513:$F$518)^2))</f>
        <v/>
      </c>
      <c r="G503" s="12">
        <f>SQRT(SUMPRODUCT(($BE$486:$BE$491-$G$513:$G$518)^2))</f>
        <v/>
      </c>
      <c r="H503" s="18">
        <f>AVERAGE($B$503:$F$503)</f>
        <v/>
      </c>
      <c r="I503" s="18">
        <f>STDEV.P($B$503:$F$503)</f>
        <v/>
      </c>
    </row>
    <row r="504">
      <c r="A504" s="4" t="inlineStr">
        <is>
          <t>Unsure cells</t>
        </is>
      </c>
      <c r="B504" s="7">
        <f>COUNTIF($B$486:$G$491,2)</f>
        <v/>
      </c>
      <c r="C504" s="7">
        <f>COUNTIF($J$486:$O$491,2)</f>
        <v/>
      </c>
      <c r="D504" s="7">
        <f>COUNTIF($R$486:$W$491,2)</f>
        <v/>
      </c>
      <c r="E504" s="7">
        <f>COUNTIF($Z$486:$AE$491,2)</f>
        <v/>
      </c>
      <c r="F504" s="7">
        <f>COUNTIF($AH$486:$AM$491,2)</f>
        <v/>
      </c>
      <c r="G504" s="7">
        <f>COUNTIF($AP$486:$AU$491,2)</f>
        <v/>
      </c>
      <c r="H504" s="12">
        <f>AVERAGE($B$504:$F$504)</f>
        <v/>
      </c>
      <c r="I504" s="12">
        <f>STDEV.P($B$504:$F$504)</f>
        <v/>
      </c>
    </row>
    <row r="505">
      <c r="A505" s="3" t="inlineStr">
        <is>
          <t>eigenvalues (real part, numpy order; pasted)</t>
        </is>
      </c>
    </row>
    <row r="506">
      <c r="A506" s="3" t="inlineStr">
        <is>
          <t xml:space="preserve">  λ1</t>
        </is>
      </c>
      <c r="B506" s="19" t="n">
        <v>4.828427124746186</v>
      </c>
      <c r="C506" s="19" t="n">
        <v>4.626198068527293</v>
      </c>
      <c r="D506" s="19" t="n">
        <v>4.626198068527293</v>
      </c>
      <c r="E506" s="19" t="n">
        <v>4.626198068527293</v>
      </c>
      <c r="F506" s="19" t="n">
        <v>4.626198068527293</v>
      </c>
      <c r="G506" s="19" t="n">
        <v>4.626198068527293</v>
      </c>
    </row>
    <row r="507">
      <c r="A507" s="3" t="inlineStr">
        <is>
          <t xml:space="preserve">  λ2</t>
        </is>
      </c>
      <c r="B507" s="19" t="n">
        <v>1.999999999999999</v>
      </c>
      <c r="C507" s="19" t="n">
        <v>-1.141336115655364</v>
      </c>
      <c r="D507" s="19" t="n">
        <v>-1.141336115655364</v>
      </c>
      <c r="E507" s="19" t="n">
        <v>-1.141336115655364</v>
      </c>
      <c r="F507" s="19" t="n">
        <v>-1.141336115655364</v>
      </c>
      <c r="G507" s="19" t="n">
        <v>-1.141336115655364</v>
      </c>
    </row>
    <row r="508">
      <c r="A508" s="3" t="inlineStr">
        <is>
          <t xml:space="preserve">  λ3</t>
        </is>
      </c>
      <c r="B508" s="19" t="n">
        <v>-0.8284271247461902</v>
      </c>
      <c r="C508" s="19" t="n">
        <v>1.515138047128071</v>
      </c>
      <c r="D508" s="19" t="n">
        <v>1.515138047128071</v>
      </c>
      <c r="E508" s="19" t="n">
        <v>1.515138047128071</v>
      </c>
      <c r="F508" s="19" t="n">
        <v>1.515138047128071</v>
      </c>
      <c r="G508" s="19" t="n">
        <v>1.515138047128071</v>
      </c>
    </row>
    <row r="509">
      <c r="A509" s="3" t="inlineStr">
        <is>
          <t xml:space="preserve">  λ4</t>
        </is>
      </c>
      <c r="B509" s="19" t="n">
        <v>-1.792258368133291e-16</v>
      </c>
      <c r="C509" s="19" t="n">
        <v>1</v>
      </c>
      <c r="D509" s="19" t="n">
        <v>1</v>
      </c>
      <c r="E509" s="19" t="n">
        <v>1</v>
      </c>
      <c r="F509" s="19" t="n">
        <v>1</v>
      </c>
      <c r="G509" s="19" t="n">
        <v>1</v>
      </c>
    </row>
    <row r="510">
      <c r="A510" s="3" t="inlineStr">
        <is>
          <t xml:space="preserve">  λ5</t>
        </is>
      </c>
      <c r="B510" s="19" t="n">
        <v>-1.027158494955443e-17</v>
      </c>
      <c r="C510" s="19" t="n">
        <v>-2.796450279250266e-31</v>
      </c>
      <c r="D510" s="19" t="n">
        <v>-2.796450279250266e-31</v>
      </c>
      <c r="E510" s="19" t="n">
        <v>-2.796450279250266e-31</v>
      </c>
      <c r="F510" s="19" t="n">
        <v>-2.796450279250266e-31</v>
      </c>
      <c r="G510" s="19" t="n">
        <v>-2.796450279250266e-31</v>
      </c>
    </row>
    <row r="511">
      <c r="A511" s="3" t="inlineStr">
        <is>
          <t xml:space="preserve">  λ6</t>
        </is>
      </c>
      <c r="B511" s="19" t="n">
        <v>7.369264685858725e-34</v>
      </c>
      <c r="C511" s="19" t="n">
        <v>1.31395274557667e-17</v>
      </c>
      <c r="D511" s="19" t="n">
        <v>1.31395274557667e-17</v>
      </c>
      <c r="E511" s="19" t="n">
        <v>1.31395274557667e-17</v>
      </c>
      <c r="F511" s="19" t="n">
        <v>1.31395274557667e-17</v>
      </c>
      <c r="G511" s="19" t="n">
        <v>1.31395274557667e-17</v>
      </c>
    </row>
    <row r="512">
      <c r="A512" s="3" t="inlineStr">
        <is>
          <t>eigenvalues sorted desc (LARGE)</t>
        </is>
      </c>
    </row>
    <row r="513">
      <c r="A513" s="3" t="inlineStr">
        <is>
          <t xml:space="preserve">  λ(1)</t>
        </is>
      </c>
      <c r="B513" s="19">
        <f>LARGE($B$506:$B$511,1)</f>
        <v/>
      </c>
      <c r="C513" s="19">
        <f>LARGE($C$506:$C$511,1)</f>
        <v/>
      </c>
      <c r="D513" s="19">
        <f>LARGE($D$506:$D$511,1)</f>
        <v/>
      </c>
      <c r="E513" s="19">
        <f>LARGE($E$506:$E$511,1)</f>
        <v/>
      </c>
      <c r="F513" s="19">
        <f>LARGE($F$506:$F$511,1)</f>
        <v/>
      </c>
      <c r="G513" s="19">
        <f>LARGE($G$506:$G$511,1)</f>
        <v/>
      </c>
    </row>
    <row r="514">
      <c r="A514" s="3" t="inlineStr">
        <is>
          <t xml:space="preserve">  λ(2)</t>
        </is>
      </c>
      <c r="B514" s="19">
        <f>LARGE($B$506:$B$511,2)</f>
        <v/>
      </c>
      <c r="C514" s="19">
        <f>LARGE($C$506:$C$511,2)</f>
        <v/>
      </c>
      <c r="D514" s="19">
        <f>LARGE($D$506:$D$511,2)</f>
        <v/>
      </c>
      <c r="E514" s="19">
        <f>LARGE($E$506:$E$511,2)</f>
        <v/>
      </c>
      <c r="F514" s="19">
        <f>LARGE($F$506:$F$511,2)</f>
        <v/>
      </c>
      <c r="G514" s="19">
        <f>LARGE($G$506:$G$511,2)</f>
        <v/>
      </c>
    </row>
    <row r="515">
      <c r="A515" s="3" t="inlineStr">
        <is>
          <t xml:space="preserve">  λ(3)</t>
        </is>
      </c>
      <c r="B515" s="19">
        <f>LARGE($B$506:$B$511,3)</f>
        <v/>
      </c>
      <c r="C515" s="19">
        <f>LARGE($C$506:$C$511,3)</f>
        <v/>
      </c>
      <c r="D515" s="19">
        <f>LARGE($D$506:$D$511,3)</f>
        <v/>
      </c>
      <c r="E515" s="19">
        <f>LARGE($E$506:$E$511,3)</f>
        <v/>
      </c>
      <c r="F515" s="19">
        <f>LARGE($F$506:$F$511,3)</f>
        <v/>
      </c>
      <c r="G515" s="19">
        <f>LARGE($G$506:$G$511,3)</f>
        <v/>
      </c>
    </row>
    <row r="516">
      <c r="A516" s="3" t="inlineStr">
        <is>
          <t xml:space="preserve">  λ(4)</t>
        </is>
      </c>
      <c r="B516" s="19">
        <f>LARGE($B$506:$B$511,4)</f>
        <v/>
      </c>
      <c r="C516" s="19">
        <f>LARGE($C$506:$C$511,4)</f>
        <v/>
      </c>
      <c r="D516" s="19">
        <f>LARGE($D$506:$D$511,4)</f>
        <v/>
      </c>
      <c r="E516" s="19">
        <f>LARGE($E$506:$E$511,4)</f>
        <v/>
      </c>
      <c r="F516" s="19">
        <f>LARGE($F$506:$F$511,4)</f>
        <v/>
      </c>
      <c r="G516" s="19">
        <f>LARGE($G$506:$G$511,4)</f>
        <v/>
      </c>
    </row>
    <row r="517">
      <c r="A517" s="3" t="inlineStr">
        <is>
          <t xml:space="preserve">  λ(5)</t>
        </is>
      </c>
      <c r="B517" s="19">
        <f>LARGE($B$506:$B$511,5)</f>
        <v/>
      </c>
      <c r="C517" s="19">
        <f>LARGE($C$506:$C$511,5)</f>
        <v/>
      </c>
      <c r="D517" s="19">
        <f>LARGE($D$506:$D$511,5)</f>
        <v/>
      </c>
      <c r="E517" s="19">
        <f>LARGE($E$506:$E$511,5)</f>
        <v/>
      </c>
      <c r="F517" s="19">
        <f>LARGE($F$506:$F$511,5)</f>
        <v/>
      </c>
      <c r="G517" s="19">
        <f>LARGE($G$506:$G$511,5)</f>
        <v/>
      </c>
    </row>
    <row r="518">
      <c r="A518" s="3" t="inlineStr">
        <is>
          <t xml:space="preserve">  λ(6)</t>
        </is>
      </c>
      <c r="B518" s="19">
        <f>LARGE($B$506:$B$511,6)</f>
        <v/>
      </c>
      <c r="C518" s="19">
        <f>LARGE($C$506:$C$511,6)</f>
        <v/>
      </c>
      <c r="D518" s="19">
        <f>LARGE($D$506:$D$511,6)</f>
        <v/>
      </c>
      <c r="E518" s="19">
        <f>LARGE($E$506:$E$511,6)</f>
        <v/>
      </c>
      <c r="F518" s="19">
        <f>LARGE($F$506:$F$511,6)</f>
        <v/>
      </c>
      <c r="G518" s="19">
        <f>LARGE($G$506:$G$511,6)</f>
        <v/>
      </c>
    </row>
    <row r="519">
      <c r="A519" s="3" t="inlineStr">
        <is>
          <t>check: Σeig − trace (→0)</t>
        </is>
      </c>
      <c r="B519" s="3">
        <f>ROUND(SUM($B$506:$B$511)-($B$486+$C$487+$D$488+$E$489+$F$490+$G$491),6)</f>
        <v/>
      </c>
      <c r="C519" s="3">
        <f>ROUND(SUM($C$506:$C$511)-($J$486+$K$487+$L$488+$M$489+$N$490+$O$491),6)</f>
        <v/>
      </c>
      <c r="D519" s="3">
        <f>ROUND(SUM($D$506:$D$511)-($R$486+$S$487+$T$488+$U$489+$V$490+$W$491),6)</f>
        <v/>
      </c>
      <c r="E519" s="3">
        <f>ROUND(SUM($E$506:$E$511)-($Z$486+$AA$487+$AB$488+$AC$489+$AD$490+$AE$491),6)</f>
        <v/>
      </c>
      <c r="F519" s="3">
        <f>ROUND(SUM($F$506:$F$511)-($AH$486+$AI$487+$AJ$488+$AK$489+$AL$490+$AM$491),6)</f>
        <v/>
      </c>
      <c r="G519" s="3">
        <f>ROUND(SUM($G$506:$G$511)-($AP$486+$AQ$487+$AR$488+$AS$489+$AT$490+$AU$491),6)</f>
        <v/>
      </c>
    </row>
    <row r="520">
      <c r="A520" s="3" t="inlineStr">
        <is>
          <t>check: Πeig − det (→0)</t>
        </is>
      </c>
      <c r="B520" s="3">
        <f>ROUND(MDETERM($B$486:$G$491)-PRODUCT($B$506:$B$511),6)</f>
        <v/>
      </c>
      <c r="C520" s="3">
        <f>ROUND(MDETERM($J$486:$O$491)-PRODUCT($C$506:$C$511),6)</f>
        <v/>
      </c>
      <c r="D520" s="3">
        <f>ROUND(MDETERM($R$486:$W$491)-PRODUCT($D$506:$D$511),6)</f>
        <v/>
      </c>
      <c r="E520" s="3">
        <f>ROUND(MDETERM($Z$486:$AE$491)-PRODUCT($E$506:$E$511),6)</f>
        <v/>
      </c>
      <c r="F520" s="3">
        <f>ROUND(MDETERM($AH$486:$AM$491)-PRODUCT($F$506:$F$511),6)</f>
        <v/>
      </c>
      <c r="G520" s="3">
        <f>ROUND(MDETERM($AP$486:$AU$491)-PRODUCT($G$506:$G$511),6)</f>
        <v/>
      </c>
    </row>
    <row r="521">
      <c r="A521" s="3" t="inlineStr">
        <is>
          <t>complex eigenvalues?</t>
        </is>
      </c>
      <c r="B521" s="3" t="inlineStr"/>
      <c r="C521" s="3" t="inlineStr"/>
      <c r="D521" s="3" t="inlineStr"/>
      <c r="E521" s="3" t="inlineStr"/>
      <c r="F521" s="3" t="inlineStr"/>
      <c r="G521" s="3" t="inlineStr"/>
    </row>
    <row r="522">
      <c r="A522" s="3" t="inlineStr">
        <is>
          <t>check: det(M − λᵢI) per sorted λ (→0)</t>
        </is>
      </c>
    </row>
    <row r="523">
      <c r="A523" s="3" t="inlineStr">
        <is>
          <t xml:space="preserve">  det(M − λ(1)I)</t>
        </is>
      </c>
      <c r="B523" s="3">
        <f t="array" ref="B523">ROUND(MDETERM($B$486:$G$491-$B$513*MUNIT(6)),6)</f>
        <v/>
      </c>
      <c r="C523" s="3">
        <f t="array" ref="C523">ROUND(MDETERM($J$486:$O$491-$C$513*MUNIT(6)),6)</f>
        <v/>
      </c>
      <c r="D523" s="3">
        <f t="array" ref="D523">ROUND(MDETERM($R$486:$W$491-$D$513*MUNIT(6)),6)</f>
        <v/>
      </c>
      <c r="E523" s="3">
        <f t="array" ref="E523">ROUND(MDETERM($Z$486:$AE$491-$E$513*MUNIT(6)),6)</f>
        <v/>
      </c>
      <c r="F523" s="3">
        <f t="array" ref="F523">ROUND(MDETERM($AH$486:$AM$491-$F$513*MUNIT(6)),6)</f>
        <v/>
      </c>
      <c r="G523" s="3">
        <f t="array" ref="G523">ROUND(MDETERM($AP$486:$AU$491-$G$513*MUNIT(6)),6)</f>
        <v/>
      </c>
    </row>
    <row r="524">
      <c r="A524" s="3" t="inlineStr">
        <is>
          <t xml:space="preserve">  det(M − λ(2)I)</t>
        </is>
      </c>
      <c r="B524" s="3">
        <f t="array" ref="B524">ROUND(MDETERM($B$486:$G$491-$B$514*MUNIT(6)),6)</f>
        <v/>
      </c>
      <c r="C524" s="3">
        <f t="array" ref="C524">ROUND(MDETERM($J$486:$O$491-$C$514*MUNIT(6)),6)</f>
        <v/>
      </c>
      <c r="D524" s="3">
        <f t="array" ref="D524">ROUND(MDETERM($R$486:$W$491-$D$514*MUNIT(6)),6)</f>
        <v/>
      </c>
      <c r="E524" s="3">
        <f t="array" ref="E524">ROUND(MDETERM($Z$486:$AE$491-$E$514*MUNIT(6)),6)</f>
        <v/>
      </c>
      <c r="F524" s="3">
        <f t="array" ref="F524">ROUND(MDETERM($AH$486:$AM$491-$F$514*MUNIT(6)),6)</f>
        <v/>
      </c>
      <c r="G524" s="3">
        <f t="array" ref="G524">ROUND(MDETERM($AP$486:$AU$491-$G$514*MUNIT(6)),6)</f>
        <v/>
      </c>
    </row>
    <row r="525">
      <c r="A525" s="3" t="inlineStr">
        <is>
          <t xml:space="preserve">  det(M − λ(3)I)</t>
        </is>
      </c>
      <c r="B525" s="3">
        <f t="array" ref="B525">ROUND(MDETERM($B$486:$G$491-$B$515*MUNIT(6)),6)</f>
        <v/>
      </c>
      <c r="C525" s="3">
        <f t="array" ref="C525">ROUND(MDETERM($J$486:$O$491-$C$515*MUNIT(6)),6)</f>
        <v/>
      </c>
      <c r="D525" s="3">
        <f t="array" ref="D525">ROUND(MDETERM($R$486:$W$491-$D$515*MUNIT(6)),6)</f>
        <v/>
      </c>
      <c r="E525" s="3">
        <f t="array" ref="E525">ROUND(MDETERM($Z$486:$AE$491-$E$515*MUNIT(6)),6)</f>
        <v/>
      </c>
      <c r="F525" s="3">
        <f t="array" ref="F525">ROUND(MDETERM($AH$486:$AM$491-$F$515*MUNIT(6)),6)</f>
        <v/>
      </c>
      <c r="G525" s="3">
        <f t="array" ref="G525">ROUND(MDETERM($AP$486:$AU$491-$G$515*MUNIT(6)),6)</f>
        <v/>
      </c>
    </row>
    <row r="526">
      <c r="A526" s="3" t="inlineStr">
        <is>
          <t xml:space="preserve">  det(M − λ(4)I)</t>
        </is>
      </c>
      <c r="B526" s="3">
        <f t="array" ref="B526">ROUND(MDETERM($B$486:$G$491-$B$516*MUNIT(6)),6)</f>
        <v/>
      </c>
      <c r="C526" s="3">
        <f t="array" ref="C526">ROUND(MDETERM($J$486:$O$491-$C$516*MUNIT(6)),6)</f>
        <v/>
      </c>
      <c r="D526" s="3">
        <f t="array" ref="D526">ROUND(MDETERM($R$486:$W$491-$D$516*MUNIT(6)),6)</f>
        <v/>
      </c>
      <c r="E526" s="3">
        <f t="array" ref="E526">ROUND(MDETERM($Z$486:$AE$491-$E$516*MUNIT(6)),6)</f>
        <v/>
      </c>
      <c r="F526" s="3">
        <f t="array" ref="F526">ROUND(MDETERM($AH$486:$AM$491-$F$516*MUNIT(6)),6)</f>
        <v/>
      </c>
      <c r="G526" s="3">
        <f t="array" ref="G526">ROUND(MDETERM($AP$486:$AU$491-$G$516*MUNIT(6)),6)</f>
        <v/>
      </c>
    </row>
    <row r="527">
      <c r="A527" s="3" t="inlineStr">
        <is>
          <t xml:space="preserve">  det(M − λ(5)I)</t>
        </is>
      </c>
      <c r="B527" s="3">
        <f t="array" ref="B527">ROUND(MDETERM($B$486:$G$491-$B$517*MUNIT(6)),6)</f>
        <v/>
      </c>
      <c r="C527" s="3">
        <f t="array" ref="C527">ROUND(MDETERM($J$486:$O$491-$C$517*MUNIT(6)),6)</f>
        <v/>
      </c>
      <c r="D527" s="3">
        <f t="array" ref="D527">ROUND(MDETERM($R$486:$W$491-$D$517*MUNIT(6)),6)</f>
        <v/>
      </c>
      <c r="E527" s="3">
        <f t="array" ref="E527">ROUND(MDETERM($Z$486:$AE$491-$E$517*MUNIT(6)),6)</f>
        <v/>
      </c>
      <c r="F527" s="3">
        <f t="array" ref="F527">ROUND(MDETERM($AH$486:$AM$491-$F$517*MUNIT(6)),6)</f>
        <v/>
      </c>
      <c r="G527" s="3">
        <f t="array" ref="G527">ROUND(MDETERM($AP$486:$AU$491-$G$517*MUNIT(6)),6)</f>
        <v/>
      </c>
    </row>
    <row r="528">
      <c r="A528" s="3" t="inlineStr">
        <is>
          <t xml:space="preserve">  det(M − λ(6)I)</t>
        </is>
      </c>
      <c r="B528" s="3">
        <f t="array" ref="B528">ROUND(MDETERM($B$486:$G$491-$B$518*MUNIT(6)),6)</f>
        <v/>
      </c>
      <c r="C528" s="3">
        <f t="array" ref="C528">ROUND(MDETERM($J$486:$O$491-$C$518*MUNIT(6)),6)</f>
        <v/>
      </c>
      <c r="D528" s="3">
        <f t="array" ref="D528">ROUND(MDETERM($R$486:$W$491-$D$518*MUNIT(6)),6)</f>
        <v/>
      </c>
      <c r="E528" s="3">
        <f t="array" ref="E528">ROUND(MDETERM($Z$486:$AE$491-$E$518*MUNIT(6)),6)</f>
        <v/>
      </c>
      <c r="F528" s="3">
        <f t="array" ref="F528">ROUND(MDETERM($AH$486:$AM$491-$F$518*MUNIT(6)),6)</f>
        <v/>
      </c>
      <c r="G528" s="3">
        <f t="array" ref="G528">ROUND(MDETERM($AP$486:$AU$491-$G$518*MUNIT(6)),6)</f>
        <v/>
      </c>
    </row>
    <row r="532" ht="16" customHeight="1">
      <c r="A532" s="14" t="inlineStr">
        <is>
          <t>RAG R1 | deepseek-r1:14b</t>
        </is>
      </c>
      <c r="B532" s="9" t="inlineStr">
        <is>
          <t>run 1 (raw, pasted)</t>
        </is>
      </c>
      <c r="J532" s="9" t="inlineStr">
        <is>
          <t>run 2 (raw, pasted)</t>
        </is>
      </c>
      <c r="R532" s="9" t="inlineStr">
        <is>
          <t>run 3 (raw, pasted)</t>
        </is>
      </c>
      <c r="Z532" s="9" t="inlineStr">
        <is>
          <t>run 4 (raw, pasted)</t>
        </is>
      </c>
      <c r="AH532" s="9" t="inlineStr">
        <is>
          <t>run 5 (raw, pasted)</t>
        </is>
      </c>
      <c r="AP532" s="9" t="inlineStr">
        <is>
          <t>archived component mapping</t>
        </is>
      </c>
    </row>
    <row r="533" ht="60" customHeight="1">
      <c r="B533" s="15" t="inlineStr">
        <is>
          <t>Housing</t>
        </is>
      </c>
      <c r="C533" s="15" t="inlineStr">
        <is>
          <t>Motor</t>
        </is>
      </c>
      <c r="D533" s="15" t="inlineStr">
        <is>
          <t>Gearbox</t>
        </is>
      </c>
      <c r="E533" s="15" t="inlineStr">
        <is>
          <t>Chuck/Bit Holder</t>
        </is>
      </c>
      <c r="F533" s="15" t="inlineStr">
        <is>
          <t>Trigger Switch</t>
        </is>
      </c>
      <c r="G533" s="15" t="inlineStr">
        <is>
          <t>Battery</t>
        </is>
      </c>
      <c r="H533" s="15" t="inlineStr">
        <is>
          <t>Wires and Circuitry</t>
        </is>
      </c>
      <c r="J533" s="15" t="inlineStr">
        <is>
          <t>Housing</t>
        </is>
      </c>
      <c r="K533" s="15" t="inlineStr">
        <is>
          <t>Motor</t>
        </is>
      </c>
      <c r="L533" s="15" t="inlineStr">
        <is>
          <t>Gearbox</t>
        </is>
      </c>
      <c r="M533" s="15" t="inlineStr">
        <is>
          <t>Chuck/Bit Holder</t>
        </is>
      </c>
      <c r="N533" s="15" t="inlineStr">
        <is>
          <t>Trigger Switch</t>
        </is>
      </c>
      <c r="O533" s="15" t="inlineStr">
        <is>
          <t>Battery</t>
        </is>
      </c>
      <c r="P533" s="15" t="inlineStr">
        <is>
          <t>Wires and Circuitry</t>
        </is>
      </c>
      <c r="R533" s="15" t="inlineStr">
        <is>
          <t>Housing</t>
        </is>
      </c>
      <c r="S533" s="15" t="inlineStr">
        <is>
          <t>Motor</t>
        </is>
      </c>
      <c r="T533" s="15" t="inlineStr">
        <is>
          <t>Gearbox</t>
        </is>
      </c>
      <c r="U533" s="15" t="inlineStr">
        <is>
          <t>Chuck/Bit Holder</t>
        </is>
      </c>
      <c r="V533" s="15" t="inlineStr">
        <is>
          <t>Trigger Switch</t>
        </is>
      </c>
      <c r="W533" s="15" t="inlineStr">
        <is>
          <t>Battery</t>
        </is>
      </c>
      <c r="X533" s="15" t="inlineStr">
        <is>
          <t>Wires and Circuitry</t>
        </is>
      </c>
      <c r="Z533" s="15" t="inlineStr">
        <is>
          <t>Housing</t>
        </is>
      </c>
      <c r="AA533" s="15" t="inlineStr">
        <is>
          <t>Motor</t>
        </is>
      </c>
      <c r="AB533" s="15" t="inlineStr">
        <is>
          <t>Gearbox</t>
        </is>
      </c>
      <c r="AC533" s="15" t="inlineStr">
        <is>
          <t>Chuck/Bit Holder</t>
        </is>
      </c>
      <c r="AD533" s="15" t="inlineStr">
        <is>
          <t>Trigger Switch</t>
        </is>
      </c>
      <c r="AE533" s="15" t="inlineStr">
        <is>
          <t>Battery</t>
        </is>
      </c>
      <c r="AF533" s="15" t="inlineStr">
        <is>
          <t>Wires and Circuitry</t>
        </is>
      </c>
      <c r="AH533" s="15" t="inlineStr">
        <is>
          <t>Housing</t>
        </is>
      </c>
      <c r="AI533" s="15" t="inlineStr">
        <is>
          <t>Motor</t>
        </is>
      </c>
      <c r="AJ533" s="15" t="inlineStr">
        <is>
          <t>Gearbox</t>
        </is>
      </c>
      <c r="AK533" s="15" t="inlineStr">
        <is>
          <t>Chuck/Bit Holder</t>
        </is>
      </c>
      <c r="AL533" s="15" t="inlineStr">
        <is>
          <t>Trigger Switch</t>
        </is>
      </c>
      <c r="AM533" s="15" t="inlineStr">
        <is>
          <t>Battery</t>
        </is>
      </c>
      <c r="AN533" s="15" t="inlineStr">
        <is>
          <t>Wires and Circuitry</t>
        </is>
      </c>
      <c r="AP533" s="3" t="inlineStr">
        <is>
          <t>Ground truth component</t>
        </is>
      </c>
      <c r="AQ533" s="3" t="inlineStr">
        <is>
          <t>Matched predicted component</t>
        </is>
      </c>
    </row>
    <row r="534">
      <c r="A534" s="3" t="inlineStr">
        <is>
          <t>Housing</t>
        </is>
      </c>
      <c r="B534" s="8" t="n">
        <v>0</v>
      </c>
      <c r="C534" s="8" t="n">
        <v>1</v>
      </c>
      <c r="D534" s="8" t="n">
        <v>1</v>
      </c>
      <c r="E534" s="8" t="n">
        <v>1</v>
      </c>
      <c r="F534" s="8" t="n">
        <v>1</v>
      </c>
      <c r="G534" s="8" t="n">
        <v>1</v>
      </c>
      <c r="H534" s="8" t="n">
        <v>1</v>
      </c>
      <c r="J534" s="8" t="n">
        <v>1</v>
      </c>
      <c r="K534" s="8" t="n">
        <v>1</v>
      </c>
      <c r="L534" s="8" t="n">
        <v>1</v>
      </c>
      <c r="M534" s="8" t="n">
        <v>1</v>
      </c>
      <c r="N534" s="8" t="n">
        <v>1</v>
      </c>
      <c r="O534" s="8" t="n">
        <v>1</v>
      </c>
      <c r="P534" s="8" t="n">
        <v>1</v>
      </c>
      <c r="R534" s="8" t="n">
        <v>1</v>
      </c>
      <c r="S534" s="8" t="n">
        <v>1</v>
      </c>
      <c r="T534" s="8" t="n">
        <v>1</v>
      </c>
      <c r="U534" s="8" t="n">
        <v>1</v>
      </c>
      <c r="V534" s="8" t="n">
        <v>1</v>
      </c>
      <c r="W534" s="8" t="n">
        <v>1</v>
      </c>
      <c r="X534" s="8" t="n">
        <v>0</v>
      </c>
      <c r="Z534" s="8" t="n">
        <v>1</v>
      </c>
      <c r="AA534" s="8" t="n">
        <v>1</v>
      </c>
      <c r="AB534" s="8" t="n">
        <v>1</v>
      </c>
      <c r="AC534" s="8" t="n">
        <v>1</v>
      </c>
      <c r="AD534" s="8" t="n">
        <v>1</v>
      </c>
      <c r="AE534" s="8" t="n">
        <v>1</v>
      </c>
      <c r="AF534" s="8" t="n">
        <v>1</v>
      </c>
      <c r="AH534" s="8" t="n">
        <v>1</v>
      </c>
      <c r="AI534" s="8" t="n">
        <v>1</v>
      </c>
      <c r="AJ534" s="8" t="n">
        <v>1</v>
      </c>
      <c r="AK534" s="8" t="n">
        <v>1</v>
      </c>
      <c r="AL534" s="8" t="n">
        <v>1</v>
      </c>
      <c r="AM534" s="8" t="n">
        <v>1</v>
      </c>
      <c r="AN534" s="8" t="n">
        <v>1</v>
      </c>
      <c r="AP534" s="3" t="inlineStr">
        <is>
          <t>Bit</t>
        </is>
      </c>
      <c r="AQ534" s="3" t="inlineStr">
        <is>
          <t>Chuck/Bit Holder</t>
        </is>
      </c>
    </row>
    <row r="535">
      <c r="A535" s="3" t="inlineStr">
        <is>
          <t>Motor</t>
        </is>
      </c>
      <c r="B535" s="8" t="n">
        <v>0</v>
      </c>
      <c r="C535" s="8" t="n">
        <v>0</v>
      </c>
      <c r="D535" s="8" t="n">
        <v>1</v>
      </c>
      <c r="E535" s="8" t="n">
        <v>0</v>
      </c>
      <c r="F535" s="8" t="n">
        <v>1</v>
      </c>
      <c r="G535" s="8" t="n">
        <v>1</v>
      </c>
      <c r="H535" s="8" t="n">
        <v>1</v>
      </c>
      <c r="J535" s="8" t="n">
        <v>1</v>
      </c>
      <c r="K535" s="8" t="n">
        <v>1</v>
      </c>
      <c r="L535" s="8" t="n">
        <v>1</v>
      </c>
      <c r="M535" s="8" t="n">
        <v>0</v>
      </c>
      <c r="N535" s="8" t="n">
        <v>1</v>
      </c>
      <c r="O535" s="8" t="n">
        <v>1</v>
      </c>
      <c r="P535" s="8" t="n">
        <v>1</v>
      </c>
      <c r="R535" s="8" t="n">
        <v>0</v>
      </c>
      <c r="S535" s="8" t="n">
        <v>1</v>
      </c>
      <c r="T535" s="8" t="n">
        <v>1</v>
      </c>
      <c r="U535" s="8" t="n">
        <v>0</v>
      </c>
      <c r="V535" s="8" t="n">
        <v>1</v>
      </c>
      <c r="W535" s="8" t="n">
        <v>1</v>
      </c>
      <c r="X535" s="8" t="n">
        <v>1</v>
      </c>
      <c r="Z535" s="8" t="n">
        <v>0</v>
      </c>
      <c r="AA535" s="8" t="n">
        <v>1</v>
      </c>
      <c r="AB535" s="8" t="n">
        <v>1</v>
      </c>
      <c r="AC535" s="8" t="n">
        <v>0</v>
      </c>
      <c r="AD535" s="8" t="n">
        <v>1</v>
      </c>
      <c r="AE535" s="8" t="n">
        <v>1</v>
      </c>
      <c r="AF535" s="8" t="n">
        <v>1</v>
      </c>
      <c r="AH535" s="8" t="n">
        <v>0</v>
      </c>
      <c r="AI535" s="8" t="n">
        <v>1</v>
      </c>
      <c r="AJ535" s="8" t="n">
        <v>1</v>
      </c>
      <c r="AK535" s="8" t="n">
        <v>0</v>
      </c>
      <c r="AL535" s="8" t="n">
        <v>1</v>
      </c>
      <c r="AM535" s="8" t="n">
        <v>1</v>
      </c>
      <c r="AN535" s="8" t="n">
        <v>1</v>
      </c>
      <c r="AP535" s="3" t="inlineStr">
        <is>
          <t>Transmission</t>
        </is>
      </c>
      <c r="AQ535" s="3" t="inlineStr">
        <is>
          <t>Gearbox</t>
        </is>
      </c>
    </row>
    <row r="536">
      <c r="A536" s="3" t="inlineStr">
        <is>
          <t>Gearbox</t>
        </is>
      </c>
      <c r="B536" s="8" t="n">
        <v>0</v>
      </c>
      <c r="C536" s="8" t="n">
        <v>1</v>
      </c>
      <c r="D536" s="8" t="n">
        <v>0</v>
      </c>
      <c r="E536" s="8" t="n">
        <v>1</v>
      </c>
      <c r="F536" s="8" t="n">
        <v>0</v>
      </c>
      <c r="G536" s="8" t="n">
        <v>0</v>
      </c>
      <c r="H536" s="8" t="n">
        <v>1</v>
      </c>
      <c r="J536" s="8" t="n">
        <v>1</v>
      </c>
      <c r="K536" s="8" t="n">
        <v>1</v>
      </c>
      <c r="L536" s="8" t="n">
        <v>1</v>
      </c>
      <c r="M536" s="8" t="n">
        <v>1</v>
      </c>
      <c r="N536" s="8" t="n">
        <v>0</v>
      </c>
      <c r="O536" s="8" t="n">
        <v>0</v>
      </c>
      <c r="P536" s="8" t="n">
        <v>1</v>
      </c>
      <c r="R536" s="8" t="n">
        <v>0</v>
      </c>
      <c r="S536" s="8" t="n">
        <v>1</v>
      </c>
      <c r="T536" s="8" t="n">
        <v>1</v>
      </c>
      <c r="U536" s="8" t="n">
        <v>1</v>
      </c>
      <c r="V536" s="8" t="n">
        <v>0</v>
      </c>
      <c r="W536" s="8" t="n">
        <v>0</v>
      </c>
      <c r="X536" s="8" t="n">
        <v>1</v>
      </c>
      <c r="Z536" s="8" t="n">
        <v>0</v>
      </c>
      <c r="AA536" s="8" t="n">
        <v>1</v>
      </c>
      <c r="AB536" s="8" t="n">
        <v>1</v>
      </c>
      <c r="AC536" s="8" t="n">
        <v>1</v>
      </c>
      <c r="AD536" s="8" t="n">
        <v>0</v>
      </c>
      <c r="AE536" s="8" t="n">
        <v>0</v>
      </c>
      <c r="AF536" s="8" t="n">
        <v>1</v>
      </c>
      <c r="AH536" s="8" t="n">
        <v>0</v>
      </c>
      <c r="AI536" s="8" t="n">
        <v>1</v>
      </c>
      <c r="AJ536" s="8" t="n">
        <v>1</v>
      </c>
      <c r="AK536" s="8" t="n">
        <v>1</v>
      </c>
      <c r="AL536" s="8" t="n">
        <v>0</v>
      </c>
      <c r="AM536" s="8" t="n">
        <v>0</v>
      </c>
      <c r="AN536" s="8" t="n">
        <v>0</v>
      </c>
      <c r="AP536" s="3" t="inlineStr">
        <is>
          <t>Motor</t>
        </is>
      </c>
      <c r="AQ536" s="3" t="inlineStr">
        <is>
          <t>Motor</t>
        </is>
      </c>
    </row>
    <row r="537">
      <c r="A537" s="3" t="inlineStr">
        <is>
          <t>Chuck/Bit Holder</t>
        </is>
      </c>
      <c r="B537" s="8" t="n">
        <v>0</v>
      </c>
      <c r="C537" s="8" t="n">
        <v>0</v>
      </c>
      <c r="D537" s="8" t="n">
        <v>1</v>
      </c>
      <c r="E537" s="8" t="n">
        <v>0</v>
      </c>
      <c r="F537" s="8" t="n">
        <v>0</v>
      </c>
      <c r="G537" s="8" t="n">
        <v>0</v>
      </c>
      <c r="H537" s="8" t="n">
        <v>0</v>
      </c>
      <c r="J537" s="8" t="n">
        <v>1</v>
      </c>
      <c r="K537" s="8" t="n">
        <v>0</v>
      </c>
      <c r="L537" s="8" t="n">
        <v>1</v>
      </c>
      <c r="M537" s="8" t="n">
        <v>1</v>
      </c>
      <c r="N537" s="8" t="n">
        <v>0</v>
      </c>
      <c r="O537" s="8" t="n">
        <v>0</v>
      </c>
      <c r="P537" s="8" t="n">
        <v>0</v>
      </c>
      <c r="R537" s="8" t="n">
        <v>1</v>
      </c>
      <c r="S537" s="8" t="n">
        <v>0</v>
      </c>
      <c r="T537" s="8" t="n">
        <v>1</v>
      </c>
      <c r="U537" s="8" t="n">
        <v>1</v>
      </c>
      <c r="V537" s="8" t="n">
        <v>0</v>
      </c>
      <c r="W537" s="8" t="n">
        <v>0</v>
      </c>
      <c r="X537" s="8" t="n">
        <v>0</v>
      </c>
      <c r="Z537" s="8" t="n">
        <v>1</v>
      </c>
      <c r="AA537" s="8" t="n">
        <v>0</v>
      </c>
      <c r="AB537" s="8" t="n">
        <v>1</v>
      </c>
      <c r="AC537" s="8" t="n">
        <v>1</v>
      </c>
      <c r="AD537" s="8" t="n">
        <v>0</v>
      </c>
      <c r="AE537" s="8" t="n">
        <v>0</v>
      </c>
      <c r="AF537" s="8" t="n">
        <v>0</v>
      </c>
      <c r="AH537" s="8" t="n">
        <v>0</v>
      </c>
      <c r="AI537" s="8" t="n">
        <v>0</v>
      </c>
      <c r="AJ537" s="8" t="n">
        <v>1</v>
      </c>
      <c r="AK537" s="8" t="n">
        <v>1</v>
      </c>
      <c r="AL537" s="8" t="n">
        <v>0</v>
      </c>
      <c r="AM537" s="8" t="n">
        <v>0</v>
      </c>
      <c r="AN537" s="8" t="n">
        <v>0</v>
      </c>
      <c r="AP537" s="3" t="inlineStr">
        <is>
          <t>Electrical System</t>
        </is>
      </c>
      <c r="AQ537" s="3" t="inlineStr">
        <is>
          <t>Wires and Circuitry</t>
        </is>
      </c>
    </row>
    <row r="538">
      <c r="A538" s="3" t="inlineStr">
        <is>
          <t>Trigger Switch</t>
        </is>
      </c>
      <c r="B538" s="8" t="n">
        <v>0</v>
      </c>
      <c r="C538" s="8" t="n">
        <v>1</v>
      </c>
      <c r="D538" s="8" t="n">
        <v>0</v>
      </c>
      <c r="E538" s="8" t="n">
        <v>0</v>
      </c>
      <c r="F538" s="8" t="n">
        <v>0</v>
      </c>
      <c r="G538" s="8" t="n">
        <v>1</v>
      </c>
      <c r="H538" s="8" t="n">
        <v>1</v>
      </c>
      <c r="J538" s="8" t="n">
        <v>1</v>
      </c>
      <c r="K538" s="8" t="n">
        <v>1</v>
      </c>
      <c r="L538" s="8" t="n">
        <v>0</v>
      </c>
      <c r="M538" s="8" t="n">
        <v>0</v>
      </c>
      <c r="N538" s="8" t="n">
        <v>1</v>
      </c>
      <c r="O538" s="8" t="n">
        <v>1</v>
      </c>
      <c r="P538" s="8" t="n">
        <v>1</v>
      </c>
      <c r="R538" s="8" t="n">
        <v>0</v>
      </c>
      <c r="S538" s="8" t="n">
        <v>1</v>
      </c>
      <c r="T538" s="8" t="n">
        <v>0</v>
      </c>
      <c r="U538" s="8" t="n">
        <v>0</v>
      </c>
      <c r="V538" s="8" t="n">
        <v>1</v>
      </c>
      <c r="W538" s="8" t="n">
        <v>1</v>
      </c>
      <c r="X538" s="8" t="n">
        <v>1</v>
      </c>
      <c r="Z538" s="8" t="n">
        <v>1</v>
      </c>
      <c r="AA538" s="8" t="n">
        <v>1</v>
      </c>
      <c r="AB538" s="8" t="n">
        <v>0</v>
      </c>
      <c r="AC538" s="8" t="n">
        <v>0</v>
      </c>
      <c r="AD538" s="8" t="n">
        <v>1</v>
      </c>
      <c r="AE538" s="8" t="n">
        <v>0</v>
      </c>
      <c r="AF538" s="8" t="n">
        <v>1</v>
      </c>
      <c r="AH538" s="8" t="n">
        <v>0</v>
      </c>
      <c r="AI538" s="8" t="n">
        <v>0</v>
      </c>
      <c r="AJ538" s="8" t="n">
        <v>0</v>
      </c>
      <c r="AK538" s="8" t="n">
        <v>0</v>
      </c>
      <c r="AL538" s="8" t="n">
        <v>1</v>
      </c>
      <c r="AM538" s="8" t="n">
        <v>1</v>
      </c>
      <c r="AN538" s="8" t="n">
        <v>1</v>
      </c>
      <c r="AP538" s="3" t="inlineStr">
        <is>
          <t>Battery Holder</t>
        </is>
      </c>
      <c r="AQ538" s="3" t="inlineStr">
        <is>
          <t>Battery</t>
        </is>
      </c>
    </row>
    <row r="539">
      <c r="A539" s="3" t="inlineStr">
        <is>
          <t>Battery</t>
        </is>
      </c>
      <c r="B539" s="8" t="n">
        <v>0</v>
      </c>
      <c r="C539" s="8" t="n">
        <v>1</v>
      </c>
      <c r="D539" s="8" t="n">
        <v>0</v>
      </c>
      <c r="E539" s="8" t="n">
        <v>0</v>
      </c>
      <c r="F539" s="8" t="n">
        <v>1</v>
      </c>
      <c r="G539" s="8" t="n">
        <v>0</v>
      </c>
      <c r="H539" s="8" t="n">
        <v>1</v>
      </c>
      <c r="J539" s="8" t="n">
        <v>1</v>
      </c>
      <c r="K539" s="8" t="n">
        <v>1</v>
      </c>
      <c r="L539" s="8" t="n">
        <v>0</v>
      </c>
      <c r="M539" s="8" t="n">
        <v>0</v>
      </c>
      <c r="N539" s="8" t="n">
        <v>1</v>
      </c>
      <c r="O539" s="8" t="n">
        <v>1</v>
      </c>
      <c r="P539" s="8" t="n">
        <v>1</v>
      </c>
      <c r="R539" s="8" t="n">
        <v>1</v>
      </c>
      <c r="S539" s="8" t="n">
        <v>1</v>
      </c>
      <c r="T539" s="8" t="n">
        <v>0</v>
      </c>
      <c r="U539" s="8" t="n">
        <v>0</v>
      </c>
      <c r="V539" s="8" t="n">
        <v>0</v>
      </c>
      <c r="W539" s="8" t="n">
        <v>1</v>
      </c>
      <c r="X539" s="8" t="n">
        <v>1</v>
      </c>
      <c r="Z539" s="8" t="n">
        <v>1</v>
      </c>
      <c r="AA539" s="8" t="n">
        <v>1</v>
      </c>
      <c r="AB539" s="8" t="n">
        <v>0</v>
      </c>
      <c r="AC539" s="8" t="n">
        <v>0</v>
      </c>
      <c r="AD539" s="8" t="n">
        <v>0</v>
      </c>
      <c r="AE539" s="8" t="n">
        <v>1</v>
      </c>
      <c r="AF539" s="8" t="n">
        <v>1</v>
      </c>
      <c r="AH539" s="8" t="n">
        <v>0</v>
      </c>
      <c r="AI539" s="8" t="n">
        <v>0</v>
      </c>
      <c r="AJ539" s="8" t="n">
        <v>0</v>
      </c>
      <c r="AK539" s="8" t="n">
        <v>0</v>
      </c>
      <c r="AL539" s="8" t="n">
        <v>1</v>
      </c>
      <c r="AM539" s="8" t="n">
        <v>1</v>
      </c>
      <c r="AN539" s="8" t="n">
        <v>1</v>
      </c>
      <c r="AP539" s="3" t="inlineStr">
        <is>
          <t>Housing</t>
        </is>
      </c>
      <c r="AQ539" s="3" t="inlineStr">
        <is>
          <t>Housing</t>
        </is>
      </c>
    </row>
    <row r="540">
      <c r="A540" s="3" t="inlineStr">
        <is>
          <t>Wires and Circuitry</t>
        </is>
      </c>
      <c r="B540" s="8" t="n">
        <v>0</v>
      </c>
      <c r="C540" s="8" t="n">
        <v>1</v>
      </c>
      <c r="D540" s="8" t="n">
        <v>1</v>
      </c>
      <c r="E540" s="8" t="n">
        <v>0</v>
      </c>
      <c r="F540" s="8" t="n">
        <v>1</v>
      </c>
      <c r="G540" s="8" t="n">
        <v>1</v>
      </c>
      <c r="H540" s="8" t="n">
        <v>0</v>
      </c>
      <c r="J540" s="8" t="n">
        <v>1</v>
      </c>
      <c r="K540" s="8" t="n">
        <v>1</v>
      </c>
      <c r="L540" s="8" t="n">
        <v>1</v>
      </c>
      <c r="M540" s="8" t="n">
        <v>1</v>
      </c>
      <c r="N540" s="8" t="n">
        <v>1</v>
      </c>
      <c r="O540" s="8" t="n">
        <v>1</v>
      </c>
      <c r="P540" s="8" t="n">
        <v>1</v>
      </c>
      <c r="R540" s="8" t="n">
        <v>0</v>
      </c>
      <c r="S540" s="8" t="n">
        <v>1</v>
      </c>
      <c r="T540" s="8" t="n">
        <v>1</v>
      </c>
      <c r="U540" s="8" t="n">
        <v>1</v>
      </c>
      <c r="V540" s="8" t="n">
        <v>1</v>
      </c>
      <c r="W540" s="8" t="n">
        <v>1</v>
      </c>
      <c r="X540" s="8" t="n">
        <v>1</v>
      </c>
      <c r="Z540" s="8" t="n">
        <v>1</v>
      </c>
      <c r="AA540" s="8" t="n">
        <v>1</v>
      </c>
      <c r="AB540" s="8" t="n">
        <v>1</v>
      </c>
      <c r="AC540" s="8" t="n">
        <v>0</v>
      </c>
      <c r="AD540" s="8" t="n">
        <v>1</v>
      </c>
      <c r="AE540" s="8" t="n">
        <v>1</v>
      </c>
      <c r="AF540" s="8" t="n">
        <v>1</v>
      </c>
      <c r="AH540" s="8" t="n">
        <v>0</v>
      </c>
      <c r="AI540" s="8" t="n">
        <v>0</v>
      </c>
      <c r="AJ540" s="8" t="n">
        <v>0</v>
      </c>
      <c r="AK540" s="8" t="n">
        <v>0</v>
      </c>
      <c r="AL540" s="8" t="n">
        <v>1</v>
      </c>
      <c r="AM540" s="8" t="n">
        <v>1</v>
      </c>
      <c r="AN540" s="8" t="n">
        <v>1</v>
      </c>
    </row>
    <row r="542">
      <c r="A542" s="1" t="inlineStr">
        <is>
          <t>aligned k×k matrices (INDEX/MATCH through the mapping; GT order)</t>
        </is>
      </c>
      <c r="B542" s="9" t="inlineStr">
        <is>
          <t>run 1 aligned</t>
        </is>
      </c>
      <c r="J542" s="9" t="inlineStr">
        <is>
          <t>run 2 aligned</t>
        </is>
      </c>
      <c r="R542" s="9" t="inlineStr">
        <is>
          <t>run 3 aligned</t>
        </is>
      </c>
      <c r="Z542" s="9" t="inlineStr">
        <is>
          <t>run 4 aligned</t>
        </is>
      </c>
      <c r="AH542" s="9" t="inlineStr">
        <is>
          <t>run 5 aligned</t>
        </is>
      </c>
      <c r="AP542" s="9" t="inlineStr">
        <is>
          <t>Step2 average of aligned runs (formula)</t>
        </is>
      </c>
      <c r="AW542" s="9" t="inlineStr">
        <is>
          <t>aligned ground truth (INDEX/MATCH)</t>
        </is>
      </c>
      <c r="BD542" s="9" t="inlineStr">
        <is>
          <t>aligned GT eig (pasted) | sorted</t>
        </is>
      </c>
    </row>
    <row r="543" ht="60" customHeight="1">
      <c r="B543" s="15" t="inlineStr">
        <is>
          <t>Bit</t>
        </is>
      </c>
      <c r="C543" s="15" t="inlineStr">
        <is>
          <t>Transmission</t>
        </is>
      </c>
      <c r="D543" s="15" t="inlineStr">
        <is>
          <t>Motor</t>
        </is>
      </c>
      <c r="E543" s="15" t="inlineStr">
        <is>
          <t>Electrical System</t>
        </is>
      </c>
      <c r="F543" s="15" t="inlineStr">
        <is>
          <t>Battery Holder</t>
        </is>
      </c>
      <c r="G543" s="15" t="inlineStr">
        <is>
          <t>Housing</t>
        </is>
      </c>
      <c r="J543" s="15" t="inlineStr">
        <is>
          <t>Bit</t>
        </is>
      </c>
      <c r="K543" s="15" t="inlineStr">
        <is>
          <t>Transmission</t>
        </is>
      </c>
      <c r="L543" s="15" t="inlineStr">
        <is>
          <t>Motor</t>
        </is>
      </c>
      <c r="M543" s="15" t="inlineStr">
        <is>
          <t>Electrical System</t>
        </is>
      </c>
      <c r="N543" s="15" t="inlineStr">
        <is>
          <t>Battery Holder</t>
        </is>
      </c>
      <c r="O543" s="15" t="inlineStr">
        <is>
          <t>Housing</t>
        </is>
      </c>
      <c r="R543" s="15" t="inlineStr">
        <is>
          <t>Bit</t>
        </is>
      </c>
      <c r="S543" s="15" t="inlineStr">
        <is>
          <t>Transmission</t>
        </is>
      </c>
      <c r="T543" s="15" t="inlineStr">
        <is>
          <t>Motor</t>
        </is>
      </c>
      <c r="U543" s="15" t="inlineStr">
        <is>
          <t>Electrical System</t>
        </is>
      </c>
      <c r="V543" s="15" t="inlineStr">
        <is>
          <t>Battery Holder</t>
        </is>
      </c>
      <c r="W543" s="15" t="inlineStr">
        <is>
          <t>Housing</t>
        </is>
      </c>
      <c r="Z543" s="15" t="inlineStr">
        <is>
          <t>Bit</t>
        </is>
      </c>
      <c r="AA543" s="15" t="inlineStr">
        <is>
          <t>Transmission</t>
        </is>
      </c>
      <c r="AB543" s="15" t="inlineStr">
        <is>
          <t>Motor</t>
        </is>
      </c>
      <c r="AC543" s="15" t="inlineStr">
        <is>
          <t>Electrical System</t>
        </is>
      </c>
      <c r="AD543" s="15" t="inlineStr">
        <is>
          <t>Battery Holder</t>
        </is>
      </c>
      <c r="AE543" s="15" t="inlineStr">
        <is>
          <t>Housing</t>
        </is>
      </c>
      <c r="AH543" s="15" t="inlineStr">
        <is>
          <t>Bit</t>
        </is>
      </c>
      <c r="AI543" s="15" t="inlineStr">
        <is>
          <t>Transmission</t>
        </is>
      </c>
      <c r="AJ543" s="15" t="inlineStr">
        <is>
          <t>Motor</t>
        </is>
      </c>
      <c r="AK543" s="15" t="inlineStr">
        <is>
          <t>Electrical System</t>
        </is>
      </c>
      <c r="AL543" s="15" t="inlineStr">
        <is>
          <t>Battery Holder</t>
        </is>
      </c>
      <c r="AM543" s="15" t="inlineStr">
        <is>
          <t>Housing</t>
        </is>
      </c>
    </row>
    <row r="544">
      <c r="A544" s="3" t="inlineStr">
        <is>
          <t>Bit</t>
        </is>
      </c>
      <c r="B544" s="8">
        <f>INDEX($B$534:$H$540,MATCH($AQ$534,$B$533:$H$533,0),MATCH($AQ$534,$B$533:$H$533,0))</f>
        <v/>
      </c>
      <c r="C544" s="8">
        <f>INDEX($B$534:$H$540,MATCH($AQ$534,$B$533:$H$533,0),MATCH($AQ$535,$B$533:$H$533,0))</f>
        <v/>
      </c>
      <c r="D544" s="8">
        <f>INDEX($B$534:$H$540,MATCH($AQ$534,$B$533:$H$533,0),MATCH($AQ$536,$B$533:$H$533,0))</f>
        <v/>
      </c>
      <c r="E544" s="8">
        <f>INDEX($B$534:$H$540,MATCH($AQ$534,$B$533:$H$533,0),MATCH($AQ$537,$B$533:$H$533,0))</f>
        <v/>
      </c>
      <c r="F544" s="8">
        <f>INDEX($B$534:$H$540,MATCH($AQ$534,$B$533:$H$533,0),MATCH($AQ$538,$B$533:$H$533,0))</f>
        <v/>
      </c>
      <c r="G544" s="8">
        <f>INDEX($B$534:$H$540,MATCH($AQ$534,$B$533:$H$533,0),MATCH($AQ$539,$B$533:$H$533,0))</f>
        <v/>
      </c>
      <c r="J544" s="8">
        <f>INDEX($J$534:$P$540,MATCH($AQ$534,$J$533:$P$533,0),MATCH($AQ$534,$J$533:$P$533,0))</f>
        <v/>
      </c>
      <c r="K544" s="8">
        <f>INDEX($J$534:$P$540,MATCH($AQ$534,$J$533:$P$533,0),MATCH($AQ$535,$J$533:$P$533,0))</f>
        <v/>
      </c>
      <c r="L544" s="8">
        <f>INDEX($J$534:$P$540,MATCH($AQ$534,$J$533:$P$533,0),MATCH($AQ$536,$J$533:$P$533,0))</f>
        <v/>
      </c>
      <c r="M544" s="8">
        <f>INDEX($J$534:$P$540,MATCH($AQ$534,$J$533:$P$533,0),MATCH($AQ$537,$J$533:$P$533,0))</f>
        <v/>
      </c>
      <c r="N544" s="8">
        <f>INDEX($J$534:$P$540,MATCH($AQ$534,$J$533:$P$533,0),MATCH($AQ$538,$J$533:$P$533,0))</f>
        <v/>
      </c>
      <c r="O544" s="8">
        <f>INDEX($J$534:$P$540,MATCH($AQ$534,$J$533:$P$533,0),MATCH($AQ$539,$J$533:$P$533,0))</f>
        <v/>
      </c>
      <c r="R544" s="8">
        <f>INDEX($R$534:$X$540,MATCH($AQ$534,$R$533:$X$533,0),MATCH($AQ$534,$R$533:$X$533,0))</f>
        <v/>
      </c>
      <c r="S544" s="8">
        <f>INDEX($R$534:$X$540,MATCH($AQ$534,$R$533:$X$533,0),MATCH($AQ$535,$R$533:$X$533,0))</f>
        <v/>
      </c>
      <c r="T544" s="8">
        <f>INDEX($R$534:$X$540,MATCH($AQ$534,$R$533:$X$533,0),MATCH($AQ$536,$R$533:$X$533,0))</f>
        <v/>
      </c>
      <c r="U544" s="8">
        <f>INDEX($R$534:$X$540,MATCH($AQ$534,$R$533:$X$533,0),MATCH($AQ$537,$R$533:$X$533,0))</f>
        <v/>
      </c>
      <c r="V544" s="8">
        <f>INDEX($R$534:$X$540,MATCH($AQ$534,$R$533:$X$533,0),MATCH($AQ$538,$R$533:$X$533,0))</f>
        <v/>
      </c>
      <c r="W544" s="8">
        <f>INDEX($R$534:$X$540,MATCH($AQ$534,$R$533:$X$533,0),MATCH($AQ$539,$R$533:$X$533,0))</f>
        <v/>
      </c>
      <c r="Z544" s="8">
        <f>INDEX($Z$534:$AF$540,MATCH($AQ$534,$Z$533:$AF$533,0),MATCH($AQ$534,$Z$533:$AF$533,0))</f>
        <v/>
      </c>
      <c r="AA544" s="8">
        <f>INDEX($Z$534:$AF$540,MATCH($AQ$534,$Z$533:$AF$533,0),MATCH($AQ$535,$Z$533:$AF$533,0))</f>
        <v/>
      </c>
      <c r="AB544" s="8">
        <f>INDEX($Z$534:$AF$540,MATCH($AQ$534,$Z$533:$AF$533,0),MATCH($AQ$536,$Z$533:$AF$533,0))</f>
        <v/>
      </c>
      <c r="AC544" s="8">
        <f>INDEX($Z$534:$AF$540,MATCH($AQ$534,$Z$533:$AF$533,0),MATCH($AQ$537,$Z$533:$AF$533,0))</f>
        <v/>
      </c>
      <c r="AD544" s="8">
        <f>INDEX($Z$534:$AF$540,MATCH($AQ$534,$Z$533:$AF$533,0),MATCH($AQ$538,$Z$533:$AF$533,0))</f>
        <v/>
      </c>
      <c r="AE544" s="8">
        <f>INDEX($Z$534:$AF$540,MATCH($AQ$534,$Z$533:$AF$533,0),MATCH($AQ$539,$Z$533:$AF$533,0))</f>
        <v/>
      </c>
      <c r="AH544" s="8">
        <f>INDEX($AH$534:$AN$540,MATCH($AQ$534,$AH$533:$AN$533,0),MATCH($AQ$534,$AH$533:$AN$533,0))</f>
        <v/>
      </c>
      <c r="AI544" s="8">
        <f>INDEX($AH$534:$AN$540,MATCH($AQ$534,$AH$533:$AN$533,0),MATCH($AQ$535,$AH$533:$AN$533,0))</f>
        <v/>
      </c>
      <c r="AJ544" s="8">
        <f>INDEX($AH$534:$AN$540,MATCH($AQ$534,$AH$533:$AN$533,0),MATCH($AQ$536,$AH$533:$AN$533,0))</f>
        <v/>
      </c>
      <c r="AK544" s="8">
        <f>INDEX($AH$534:$AN$540,MATCH($AQ$534,$AH$533:$AN$533,0),MATCH($AQ$537,$AH$533:$AN$533,0))</f>
        <v/>
      </c>
      <c r="AL544" s="8">
        <f>INDEX($AH$534:$AN$540,MATCH($AQ$534,$AH$533:$AN$533,0),MATCH($AQ$538,$AH$533:$AN$533,0))</f>
        <v/>
      </c>
      <c r="AM544" s="8">
        <f>INDEX($AH$534:$AN$540,MATCH($AQ$534,$AH$533:$AN$533,0),MATCH($AQ$539,$AH$533:$AN$533,0))</f>
        <v/>
      </c>
      <c r="AP544" s="8">
        <f>IF(($B$544&lt;&gt;2)+($J$544&lt;&gt;2)+($R$544&lt;&gt;2)+($Z$544&lt;&gt;2)+($AH$544&lt;&gt;2)=0,2,IF((($B$544&lt;&gt;2)*$B$544+($J$544&lt;&gt;2)*$J$544+($R$544&lt;&gt;2)*$R$544+($Z$544&lt;&gt;2)*$Z$544+($AH$544&lt;&gt;2)*$AH$544)/(($B$544&lt;&gt;2)+($J$544&lt;&gt;2)+($R$544&lt;&gt;2)+($Z$544&lt;&gt;2)+($AH$544&lt;&gt;2))&gt;=0.5,1,0))</f>
        <v/>
      </c>
      <c r="AQ544" s="8">
        <f>IF(($C$544&lt;&gt;2)+($K$544&lt;&gt;2)+($S$544&lt;&gt;2)+($AA$544&lt;&gt;2)+($AI$544&lt;&gt;2)=0,2,IF((($C$544&lt;&gt;2)*$C$544+($K$544&lt;&gt;2)*$K$544+($S$544&lt;&gt;2)*$S$544+($AA$544&lt;&gt;2)*$AA$544+($AI$544&lt;&gt;2)*$AI$544)/(($C$544&lt;&gt;2)+($K$544&lt;&gt;2)+($S$544&lt;&gt;2)+($AA$544&lt;&gt;2)+($AI$544&lt;&gt;2))&gt;=0.5,1,0))</f>
        <v/>
      </c>
      <c r="AR544" s="8">
        <f>IF(($D$544&lt;&gt;2)+($L$544&lt;&gt;2)+($T$544&lt;&gt;2)+($AB$544&lt;&gt;2)+($AJ$544&lt;&gt;2)=0,2,IF((($D$544&lt;&gt;2)*$D$544+($L$544&lt;&gt;2)*$L$544+($T$544&lt;&gt;2)*$T$544+($AB$544&lt;&gt;2)*$AB$544+($AJ$544&lt;&gt;2)*$AJ$544)/(($D$544&lt;&gt;2)+($L$544&lt;&gt;2)+($T$544&lt;&gt;2)+($AB$544&lt;&gt;2)+($AJ$544&lt;&gt;2))&gt;=0.5,1,0))</f>
        <v/>
      </c>
      <c r="AS544" s="8">
        <f>IF(($E$544&lt;&gt;2)+($M$544&lt;&gt;2)+($U$544&lt;&gt;2)+($AC$544&lt;&gt;2)+($AK$544&lt;&gt;2)=0,2,IF((($E$544&lt;&gt;2)*$E$544+($M$544&lt;&gt;2)*$M$544+($U$544&lt;&gt;2)*$U$544+($AC$544&lt;&gt;2)*$AC$544+($AK$544&lt;&gt;2)*$AK$544)/(($E$544&lt;&gt;2)+($M$544&lt;&gt;2)+($U$544&lt;&gt;2)+($AC$544&lt;&gt;2)+($AK$544&lt;&gt;2))&gt;=0.5,1,0))</f>
        <v/>
      </c>
      <c r="AT544" s="8">
        <f>IF(($F$544&lt;&gt;2)+($N$544&lt;&gt;2)+($V$544&lt;&gt;2)+($AD$544&lt;&gt;2)+($AL$544&lt;&gt;2)=0,2,IF((($F$544&lt;&gt;2)*$F$544+($N$544&lt;&gt;2)*$N$544+($V$544&lt;&gt;2)*$V$544+($AD$544&lt;&gt;2)*$AD$544+($AL$544&lt;&gt;2)*$AL$544)/(($F$544&lt;&gt;2)+($N$544&lt;&gt;2)+($V$544&lt;&gt;2)+($AD$544&lt;&gt;2)+($AL$544&lt;&gt;2))&gt;=0.5,1,0))</f>
        <v/>
      </c>
      <c r="AU544" s="8">
        <f>IF(($G$544&lt;&gt;2)+($O$544&lt;&gt;2)+($W$544&lt;&gt;2)+($AE$544&lt;&gt;2)+($AM$544&lt;&gt;2)=0,2,IF((($G$544&lt;&gt;2)*$G$544+($O$544&lt;&gt;2)*$O$544+($W$544&lt;&gt;2)*$W$544+($AE$544&lt;&gt;2)*$AE$544+($AM$544&lt;&gt;2)*$AM$544)/(($G$544&lt;&gt;2)+($O$544&lt;&gt;2)+($W$544&lt;&gt;2)+($AE$544&lt;&gt;2)+($AM$544&lt;&gt;2))&gt;=0.5,1,0))</f>
        <v/>
      </c>
      <c r="AW544" s="16">
        <f>INDEX('Ground truth'!$B$14:$H$20,MATCH($AP$534,'Ground truth'!$A$14:$A$20,0),MATCH($AP$534,'Ground truth'!$B$13:$H$13,0))</f>
        <v/>
      </c>
      <c r="AX544" s="16">
        <f>INDEX('Ground truth'!$B$14:$H$20,MATCH($AP$534,'Ground truth'!$A$14:$A$20,0),MATCH($AP$535,'Ground truth'!$B$13:$H$13,0))</f>
        <v/>
      </c>
      <c r="AY544" s="16">
        <f>INDEX('Ground truth'!$B$14:$H$20,MATCH($AP$534,'Ground truth'!$A$14:$A$20,0),MATCH($AP$536,'Ground truth'!$B$13:$H$13,0))</f>
        <v/>
      </c>
      <c r="AZ544" s="16">
        <f>INDEX('Ground truth'!$B$14:$H$20,MATCH($AP$534,'Ground truth'!$A$14:$A$20,0),MATCH($AP$537,'Ground truth'!$B$13:$H$13,0))</f>
        <v/>
      </c>
      <c r="BA544" s="16">
        <f>INDEX('Ground truth'!$B$14:$H$20,MATCH($AP$534,'Ground truth'!$A$14:$A$20,0),MATCH($AP$538,'Ground truth'!$B$13:$H$13,0))</f>
        <v/>
      </c>
      <c r="BB544" s="16">
        <f>INDEX('Ground truth'!$B$14:$H$20,MATCH($AP$534,'Ground truth'!$A$14:$A$20,0),MATCH($AP$539,'Ground truth'!$B$13:$H$13,0))</f>
        <v/>
      </c>
      <c r="BD544" s="19" t="n">
        <v>3.980936588101825</v>
      </c>
      <c r="BE544" s="19">
        <f>LARGE($BD$544:$BD$549,1)</f>
        <v/>
      </c>
    </row>
    <row r="545">
      <c r="A545" s="3" t="inlineStr">
        <is>
          <t>Transmission</t>
        </is>
      </c>
      <c r="B545" s="8">
        <f>INDEX($B$534:$H$540,MATCH($AQ$535,$B$533:$H$533,0),MATCH($AQ$534,$B$533:$H$533,0))</f>
        <v/>
      </c>
      <c r="C545" s="8">
        <f>INDEX($B$534:$H$540,MATCH($AQ$535,$B$533:$H$533,0),MATCH($AQ$535,$B$533:$H$533,0))</f>
        <v/>
      </c>
      <c r="D545" s="8">
        <f>INDEX($B$534:$H$540,MATCH($AQ$535,$B$533:$H$533,0),MATCH($AQ$536,$B$533:$H$533,0))</f>
        <v/>
      </c>
      <c r="E545" s="8">
        <f>INDEX($B$534:$H$540,MATCH($AQ$535,$B$533:$H$533,0),MATCH($AQ$537,$B$533:$H$533,0))</f>
        <v/>
      </c>
      <c r="F545" s="8">
        <f>INDEX($B$534:$H$540,MATCH($AQ$535,$B$533:$H$533,0),MATCH($AQ$538,$B$533:$H$533,0))</f>
        <v/>
      </c>
      <c r="G545" s="8">
        <f>INDEX($B$534:$H$540,MATCH($AQ$535,$B$533:$H$533,0),MATCH($AQ$539,$B$533:$H$533,0))</f>
        <v/>
      </c>
      <c r="J545" s="8">
        <f>INDEX($J$534:$P$540,MATCH($AQ$535,$J$533:$P$533,0),MATCH($AQ$534,$J$533:$P$533,0))</f>
        <v/>
      </c>
      <c r="K545" s="8">
        <f>INDEX($J$534:$P$540,MATCH($AQ$535,$J$533:$P$533,0),MATCH($AQ$535,$J$533:$P$533,0))</f>
        <v/>
      </c>
      <c r="L545" s="8">
        <f>INDEX($J$534:$P$540,MATCH($AQ$535,$J$533:$P$533,0),MATCH($AQ$536,$J$533:$P$533,0))</f>
        <v/>
      </c>
      <c r="M545" s="8">
        <f>INDEX($J$534:$P$540,MATCH($AQ$535,$J$533:$P$533,0),MATCH($AQ$537,$J$533:$P$533,0))</f>
        <v/>
      </c>
      <c r="N545" s="8">
        <f>INDEX($J$534:$P$540,MATCH($AQ$535,$J$533:$P$533,0),MATCH($AQ$538,$J$533:$P$533,0))</f>
        <v/>
      </c>
      <c r="O545" s="8">
        <f>INDEX($J$534:$P$540,MATCH($AQ$535,$J$533:$P$533,0),MATCH($AQ$539,$J$533:$P$533,0))</f>
        <v/>
      </c>
      <c r="R545" s="8">
        <f>INDEX($R$534:$X$540,MATCH($AQ$535,$R$533:$X$533,0),MATCH($AQ$534,$R$533:$X$533,0))</f>
        <v/>
      </c>
      <c r="S545" s="8">
        <f>INDEX($R$534:$X$540,MATCH($AQ$535,$R$533:$X$533,0),MATCH($AQ$535,$R$533:$X$533,0))</f>
        <v/>
      </c>
      <c r="T545" s="8">
        <f>INDEX($R$534:$X$540,MATCH($AQ$535,$R$533:$X$533,0),MATCH($AQ$536,$R$533:$X$533,0))</f>
        <v/>
      </c>
      <c r="U545" s="8">
        <f>INDEX($R$534:$X$540,MATCH($AQ$535,$R$533:$X$533,0),MATCH($AQ$537,$R$533:$X$533,0))</f>
        <v/>
      </c>
      <c r="V545" s="8">
        <f>INDEX($R$534:$X$540,MATCH($AQ$535,$R$533:$X$533,0),MATCH($AQ$538,$R$533:$X$533,0))</f>
        <v/>
      </c>
      <c r="W545" s="8">
        <f>INDEX($R$534:$X$540,MATCH($AQ$535,$R$533:$X$533,0),MATCH($AQ$539,$R$533:$X$533,0))</f>
        <v/>
      </c>
      <c r="Z545" s="8">
        <f>INDEX($Z$534:$AF$540,MATCH($AQ$535,$Z$533:$AF$533,0),MATCH($AQ$534,$Z$533:$AF$533,0))</f>
        <v/>
      </c>
      <c r="AA545" s="8">
        <f>INDEX($Z$534:$AF$540,MATCH($AQ$535,$Z$533:$AF$533,0),MATCH($AQ$535,$Z$533:$AF$533,0))</f>
        <v/>
      </c>
      <c r="AB545" s="8">
        <f>INDEX($Z$534:$AF$540,MATCH($AQ$535,$Z$533:$AF$533,0),MATCH($AQ$536,$Z$533:$AF$533,0))</f>
        <v/>
      </c>
      <c r="AC545" s="8">
        <f>INDEX($Z$534:$AF$540,MATCH($AQ$535,$Z$533:$AF$533,0),MATCH($AQ$537,$Z$533:$AF$533,0))</f>
        <v/>
      </c>
      <c r="AD545" s="8">
        <f>INDEX($Z$534:$AF$540,MATCH($AQ$535,$Z$533:$AF$533,0),MATCH($AQ$538,$Z$533:$AF$533,0))</f>
        <v/>
      </c>
      <c r="AE545" s="8">
        <f>INDEX($Z$534:$AF$540,MATCH($AQ$535,$Z$533:$AF$533,0),MATCH($AQ$539,$Z$533:$AF$533,0))</f>
        <v/>
      </c>
      <c r="AH545" s="8">
        <f>INDEX($AH$534:$AN$540,MATCH($AQ$535,$AH$533:$AN$533,0),MATCH($AQ$534,$AH$533:$AN$533,0))</f>
        <v/>
      </c>
      <c r="AI545" s="8">
        <f>INDEX($AH$534:$AN$540,MATCH($AQ$535,$AH$533:$AN$533,0),MATCH($AQ$535,$AH$533:$AN$533,0))</f>
        <v/>
      </c>
      <c r="AJ545" s="8">
        <f>INDEX($AH$534:$AN$540,MATCH($AQ$535,$AH$533:$AN$533,0),MATCH($AQ$536,$AH$533:$AN$533,0))</f>
        <v/>
      </c>
      <c r="AK545" s="8">
        <f>INDEX($AH$534:$AN$540,MATCH($AQ$535,$AH$533:$AN$533,0),MATCH($AQ$537,$AH$533:$AN$533,0))</f>
        <v/>
      </c>
      <c r="AL545" s="8">
        <f>INDEX($AH$534:$AN$540,MATCH($AQ$535,$AH$533:$AN$533,0),MATCH($AQ$538,$AH$533:$AN$533,0))</f>
        <v/>
      </c>
      <c r="AM545" s="8">
        <f>INDEX($AH$534:$AN$540,MATCH($AQ$535,$AH$533:$AN$533,0),MATCH($AQ$539,$AH$533:$AN$533,0))</f>
        <v/>
      </c>
      <c r="AP545" s="8">
        <f>IF(($B$545&lt;&gt;2)+($J$545&lt;&gt;2)+($R$545&lt;&gt;2)+($Z$545&lt;&gt;2)+($AH$545&lt;&gt;2)=0,2,IF((($B$545&lt;&gt;2)*$B$545+($J$545&lt;&gt;2)*$J$545+($R$545&lt;&gt;2)*$R$545+($Z$545&lt;&gt;2)*$Z$545+($AH$545&lt;&gt;2)*$AH$545)/(($B$545&lt;&gt;2)+($J$545&lt;&gt;2)+($R$545&lt;&gt;2)+($Z$545&lt;&gt;2)+($AH$545&lt;&gt;2))&gt;=0.5,1,0))</f>
        <v/>
      </c>
      <c r="AQ545" s="8">
        <f>IF(($C$545&lt;&gt;2)+($K$545&lt;&gt;2)+($S$545&lt;&gt;2)+($AA$545&lt;&gt;2)+($AI$545&lt;&gt;2)=0,2,IF((($C$545&lt;&gt;2)*$C$545+($K$545&lt;&gt;2)*$K$545+($S$545&lt;&gt;2)*$S$545+($AA$545&lt;&gt;2)*$AA$545+($AI$545&lt;&gt;2)*$AI$545)/(($C$545&lt;&gt;2)+($K$545&lt;&gt;2)+($S$545&lt;&gt;2)+($AA$545&lt;&gt;2)+($AI$545&lt;&gt;2))&gt;=0.5,1,0))</f>
        <v/>
      </c>
      <c r="AR545" s="8">
        <f>IF(($D$545&lt;&gt;2)+($L$545&lt;&gt;2)+($T$545&lt;&gt;2)+($AB$545&lt;&gt;2)+($AJ$545&lt;&gt;2)=0,2,IF((($D$545&lt;&gt;2)*$D$545+($L$545&lt;&gt;2)*$L$545+($T$545&lt;&gt;2)*$T$545+($AB$545&lt;&gt;2)*$AB$545+($AJ$545&lt;&gt;2)*$AJ$545)/(($D$545&lt;&gt;2)+($L$545&lt;&gt;2)+($T$545&lt;&gt;2)+($AB$545&lt;&gt;2)+($AJ$545&lt;&gt;2))&gt;=0.5,1,0))</f>
        <v/>
      </c>
      <c r="AS545" s="8">
        <f>IF(($E$545&lt;&gt;2)+($M$545&lt;&gt;2)+($U$545&lt;&gt;2)+($AC$545&lt;&gt;2)+($AK$545&lt;&gt;2)=0,2,IF((($E$545&lt;&gt;2)*$E$545+($M$545&lt;&gt;2)*$M$545+($U$545&lt;&gt;2)*$U$545+($AC$545&lt;&gt;2)*$AC$545+($AK$545&lt;&gt;2)*$AK$545)/(($E$545&lt;&gt;2)+($M$545&lt;&gt;2)+($U$545&lt;&gt;2)+($AC$545&lt;&gt;2)+($AK$545&lt;&gt;2))&gt;=0.5,1,0))</f>
        <v/>
      </c>
      <c r="AT545" s="8">
        <f>IF(($F$545&lt;&gt;2)+($N$545&lt;&gt;2)+($V$545&lt;&gt;2)+($AD$545&lt;&gt;2)+($AL$545&lt;&gt;2)=0,2,IF((($F$545&lt;&gt;2)*$F$545+($N$545&lt;&gt;2)*$N$545+($V$545&lt;&gt;2)*$V$545+($AD$545&lt;&gt;2)*$AD$545+($AL$545&lt;&gt;2)*$AL$545)/(($F$545&lt;&gt;2)+($N$545&lt;&gt;2)+($V$545&lt;&gt;2)+($AD$545&lt;&gt;2)+($AL$545&lt;&gt;2))&gt;=0.5,1,0))</f>
        <v/>
      </c>
      <c r="AU545" s="8">
        <f>IF(($G$545&lt;&gt;2)+($O$545&lt;&gt;2)+($W$545&lt;&gt;2)+($AE$545&lt;&gt;2)+($AM$545&lt;&gt;2)=0,2,IF((($G$545&lt;&gt;2)*$G$545+($O$545&lt;&gt;2)*$O$545+($W$545&lt;&gt;2)*$W$545+($AE$545&lt;&gt;2)*$AE$545+($AM$545&lt;&gt;2)*$AM$545)/(($G$545&lt;&gt;2)+($O$545&lt;&gt;2)+($W$545&lt;&gt;2)+($AE$545&lt;&gt;2)+($AM$545&lt;&gt;2))&gt;=0.5,1,0))</f>
        <v/>
      </c>
      <c r="AW545" s="16">
        <f>INDEX('Ground truth'!$B$14:$H$20,MATCH($AP$535,'Ground truth'!$A$14:$A$20,0),MATCH($AP$534,'Ground truth'!$B$13:$H$13,0))</f>
        <v/>
      </c>
      <c r="AX545" s="16">
        <f>INDEX('Ground truth'!$B$14:$H$20,MATCH($AP$535,'Ground truth'!$A$14:$A$20,0),MATCH($AP$535,'Ground truth'!$B$13:$H$13,0))</f>
        <v/>
      </c>
      <c r="AY545" s="16">
        <f>INDEX('Ground truth'!$B$14:$H$20,MATCH($AP$535,'Ground truth'!$A$14:$A$20,0),MATCH($AP$536,'Ground truth'!$B$13:$H$13,0))</f>
        <v/>
      </c>
      <c r="AZ545" s="16">
        <f>INDEX('Ground truth'!$B$14:$H$20,MATCH($AP$535,'Ground truth'!$A$14:$A$20,0),MATCH($AP$537,'Ground truth'!$B$13:$H$13,0))</f>
        <v/>
      </c>
      <c r="BA545" s="16">
        <f>INDEX('Ground truth'!$B$14:$H$20,MATCH($AP$535,'Ground truth'!$A$14:$A$20,0),MATCH($AP$538,'Ground truth'!$B$13:$H$13,0))</f>
        <v/>
      </c>
      <c r="BB545" s="16">
        <f>INDEX('Ground truth'!$B$14:$H$20,MATCH($AP$535,'Ground truth'!$A$14:$A$20,0),MATCH($AP$539,'Ground truth'!$B$13:$H$13,0))</f>
        <v/>
      </c>
      <c r="BD545" s="19" t="n">
        <v>2.041954751952713</v>
      </c>
      <c r="BE545" s="19">
        <f>LARGE($BD$544:$BD$549,2)</f>
        <v/>
      </c>
    </row>
    <row r="546">
      <c r="A546" s="3" t="inlineStr">
        <is>
          <t>Motor</t>
        </is>
      </c>
      <c r="B546" s="8">
        <f>INDEX($B$534:$H$540,MATCH($AQ$536,$B$533:$H$533,0),MATCH($AQ$534,$B$533:$H$533,0))</f>
        <v/>
      </c>
      <c r="C546" s="8">
        <f>INDEX($B$534:$H$540,MATCH($AQ$536,$B$533:$H$533,0),MATCH($AQ$535,$B$533:$H$533,0))</f>
        <v/>
      </c>
      <c r="D546" s="8">
        <f>INDEX($B$534:$H$540,MATCH($AQ$536,$B$533:$H$533,0),MATCH($AQ$536,$B$533:$H$533,0))</f>
        <v/>
      </c>
      <c r="E546" s="8">
        <f>INDEX($B$534:$H$540,MATCH($AQ$536,$B$533:$H$533,0),MATCH($AQ$537,$B$533:$H$533,0))</f>
        <v/>
      </c>
      <c r="F546" s="8">
        <f>INDEX($B$534:$H$540,MATCH($AQ$536,$B$533:$H$533,0),MATCH($AQ$538,$B$533:$H$533,0))</f>
        <v/>
      </c>
      <c r="G546" s="8">
        <f>INDEX($B$534:$H$540,MATCH($AQ$536,$B$533:$H$533,0),MATCH($AQ$539,$B$533:$H$533,0))</f>
        <v/>
      </c>
      <c r="J546" s="8">
        <f>INDEX($J$534:$P$540,MATCH($AQ$536,$J$533:$P$533,0),MATCH($AQ$534,$J$533:$P$533,0))</f>
        <v/>
      </c>
      <c r="K546" s="8">
        <f>INDEX($J$534:$P$540,MATCH($AQ$536,$J$533:$P$533,0),MATCH($AQ$535,$J$533:$P$533,0))</f>
        <v/>
      </c>
      <c r="L546" s="8">
        <f>INDEX($J$534:$P$540,MATCH($AQ$536,$J$533:$P$533,0),MATCH($AQ$536,$J$533:$P$533,0))</f>
        <v/>
      </c>
      <c r="M546" s="8">
        <f>INDEX($J$534:$P$540,MATCH($AQ$536,$J$533:$P$533,0),MATCH($AQ$537,$J$533:$P$533,0))</f>
        <v/>
      </c>
      <c r="N546" s="8">
        <f>INDEX($J$534:$P$540,MATCH($AQ$536,$J$533:$P$533,0),MATCH($AQ$538,$J$533:$P$533,0))</f>
        <v/>
      </c>
      <c r="O546" s="8">
        <f>INDEX($J$534:$P$540,MATCH($AQ$536,$J$533:$P$533,0),MATCH($AQ$539,$J$533:$P$533,0))</f>
        <v/>
      </c>
      <c r="R546" s="8">
        <f>INDEX($R$534:$X$540,MATCH($AQ$536,$R$533:$X$533,0),MATCH($AQ$534,$R$533:$X$533,0))</f>
        <v/>
      </c>
      <c r="S546" s="8">
        <f>INDEX($R$534:$X$540,MATCH($AQ$536,$R$533:$X$533,0),MATCH($AQ$535,$R$533:$X$533,0))</f>
        <v/>
      </c>
      <c r="T546" s="8">
        <f>INDEX($R$534:$X$540,MATCH($AQ$536,$R$533:$X$533,0),MATCH($AQ$536,$R$533:$X$533,0))</f>
        <v/>
      </c>
      <c r="U546" s="8">
        <f>INDEX($R$534:$X$540,MATCH($AQ$536,$R$533:$X$533,0),MATCH($AQ$537,$R$533:$X$533,0))</f>
        <v/>
      </c>
      <c r="V546" s="8">
        <f>INDEX($R$534:$X$540,MATCH($AQ$536,$R$533:$X$533,0),MATCH($AQ$538,$R$533:$X$533,0))</f>
        <v/>
      </c>
      <c r="W546" s="8">
        <f>INDEX($R$534:$X$540,MATCH($AQ$536,$R$533:$X$533,0),MATCH($AQ$539,$R$533:$X$533,0))</f>
        <v/>
      </c>
      <c r="Z546" s="8">
        <f>INDEX($Z$534:$AF$540,MATCH($AQ$536,$Z$533:$AF$533,0),MATCH($AQ$534,$Z$533:$AF$533,0))</f>
        <v/>
      </c>
      <c r="AA546" s="8">
        <f>INDEX($Z$534:$AF$540,MATCH($AQ$536,$Z$533:$AF$533,0),MATCH($AQ$535,$Z$533:$AF$533,0))</f>
        <v/>
      </c>
      <c r="AB546" s="8">
        <f>INDEX($Z$534:$AF$540,MATCH($AQ$536,$Z$533:$AF$533,0),MATCH($AQ$536,$Z$533:$AF$533,0))</f>
        <v/>
      </c>
      <c r="AC546" s="8">
        <f>INDEX($Z$534:$AF$540,MATCH($AQ$536,$Z$533:$AF$533,0),MATCH($AQ$537,$Z$533:$AF$533,0))</f>
        <v/>
      </c>
      <c r="AD546" s="8">
        <f>INDEX($Z$534:$AF$540,MATCH($AQ$536,$Z$533:$AF$533,0),MATCH($AQ$538,$Z$533:$AF$533,0))</f>
        <v/>
      </c>
      <c r="AE546" s="8">
        <f>INDEX($Z$534:$AF$540,MATCH($AQ$536,$Z$533:$AF$533,0),MATCH($AQ$539,$Z$533:$AF$533,0))</f>
        <v/>
      </c>
      <c r="AH546" s="8">
        <f>INDEX($AH$534:$AN$540,MATCH($AQ$536,$AH$533:$AN$533,0),MATCH($AQ$534,$AH$533:$AN$533,0))</f>
        <v/>
      </c>
      <c r="AI546" s="8">
        <f>INDEX($AH$534:$AN$540,MATCH($AQ$536,$AH$533:$AN$533,0),MATCH($AQ$535,$AH$533:$AN$533,0))</f>
        <v/>
      </c>
      <c r="AJ546" s="8">
        <f>INDEX($AH$534:$AN$540,MATCH($AQ$536,$AH$533:$AN$533,0),MATCH($AQ$536,$AH$533:$AN$533,0))</f>
        <v/>
      </c>
      <c r="AK546" s="8">
        <f>INDEX($AH$534:$AN$540,MATCH($AQ$536,$AH$533:$AN$533,0),MATCH($AQ$537,$AH$533:$AN$533,0))</f>
        <v/>
      </c>
      <c r="AL546" s="8">
        <f>INDEX($AH$534:$AN$540,MATCH($AQ$536,$AH$533:$AN$533,0),MATCH($AQ$538,$AH$533:$AN$533,0))</f>
        <v/>
      </c>
      <c r="AM546" s="8">
        <f>INDEX($AH$534:$AN$540,MATCH($AQ$536,$AH$533:$AN$533,0),MATCH($AQ$539,$AH$533:$AN$533,0))</f>
        <v/>
      </c>
      <c r="AP546" s="8">
        <f>IF(($B$546&lt;&gt;2)+($J$546&lt;&gt;2)+($R$546&lt;&gt;2)+($Z$546&lt;&gt;2)+($AH$546&lt;&gt;2)=0,2,IF((($B$546&lt;&gt;2)*$B$546+($J$546&lt;&gt;2)*$J$546+($R$546&lt;&gt;2)*$R$546+($Z$546&lt;&gt;2)*$Z$546+($AH$546&lt;&gt;2)*$AH$546)/(($B$546&lt;&gt;2)+($J$546&lt;&gt;2)+($R$546&lt;&gt;2)+($Z$546&lt;&gt;2)+($AH$546&lt;&gt;2))&gt;=0.5,1,0))</f>
        <v/>
      </c>
      <c r="AQ546" s="8">
        <f>IF(($C$546&lt;&gt;2)+($K$546&lt;&gt;2)+($S$546&lt;&gt;2)+($AA$546&lt;&gt;2)+($AI$546&lt;&gt;2)=0,2,IF((($C$546&lt;&gt;2)*$C$546+($K$546&lt;&gt;2)*$K$546+($S$546&lt;&gt;2)*$S$546+($AA$546&lt;&gt;2)*$AA$546+($AI$546&lt;&gt;2)*$AI$546)/(($C$546&lt;&gt;2)+($K$546&lt;&gt;2)+($S$546&lt;&gt;2)+($AA$546&lt;&gt;2)+($AI$546&lt;&gt;2))&gt;=0.5,1,0))</f>
        <v/>
      </c>
      <c r="AR546" s="8">
        <f>IF(($D$546&lt;&gt;2)+($L$546&lt;&gt;2)+($T$546&lt;&gt;2)+($AB$546&lt;&gt;2)+($AJ$546&lt;&gt;2)=0,2,IF((($D$546&lt;&gt;2)*$D$546+($L$546&lt;&gt;2)*$L$546+($T$546&lt;&gt;2)*$T$546+($AB$546&lt;&gt;2)*$AB$546+($AJ$546&lt;&gt;2)*$AJ$546)/(($D$546&lt;&gt;2)+($L$546&lt;&gt;2)+($T$546&lt;&gt;2)+($AB$546&lt;&gt;2)+($AJ$546&lt;&gt;2))&gt;=0.5,1,0))</f>
        <v/>
      </c>
      <c r="AS546" s="8">
        <f>IF(($E$546&lt;&gt;2)+($M$546&lt;&gt;2)+($U$546&lt;&gt;2)+($AC$546&lt;&gt;2)+($AK$546&lt;&gt;2)=0,2,IF((($E$546&lt;&gt;2)*$E$546+($M$546&lt;&gt;2)*$M$546+($U$546&lt;&gt;2)*$U$546+($AC$546&lt;&gt;2)*$AC$546+($AK$546&lt;&gt;2)*$AK$546)/(($E$546&lt;&gt;2)+($M$546&lt;&gt;2)+($U$546&lt;&gt;2)+($AC$546&lt;&gt;2)+($AK$546&lt;&gt;2))&gt;=0.5,1,0))</f>
        <v/>
      </c>
      <c r="AT546" s="8">
        <f>IF(($F$546&lt;&gt;2)+($N$546&lt;&gt;2)+($V$546&lt;&gt;2)+($AD$546&lt;&gt;2)+($AL$546&lt;&gt;2)=0,2,IF((($F$546&lt;&gt;2)*$F$546+($N$546&lt;&gt;2)*$N$546+($V$546&lt;&gt;2)*$V$546+($AD$546&lt;&gt;2)*$AD$546+($AL$546&lt;&gt;2)*$AL$546)/(($F$546&lt;&gt;2)+($N$546&lt;&gt;2)+($V$546&lt;&gt;2)+($AD$546&lt;&gt;2)+($AL$546&lt;&gt;2))&gt;=0.5,1,0))</f>
        <v/>
      </c>
      <c r="AU546" s="8">
        <f>IF(($G$546&lt;&gt;2)+($O$546&lt;&gt;2)+($W$546&lt;&gt;2)+($AE$546&lt;&gt;2)+($AM$546&lt;&gt;2)=0,2,IF((($G$546&lt;&gt;2)*$G$546+($O$546&lt;&gt;2)*$O$546+($W$546&lt;&gt;2)*$W$546+($AE$546&lt;&gt;2)*$AE$546+($AM$546&lt;&gt;2)*$AM$546)/(($G$546&lt;&gt;2)+($O$546&lt;&gt;2)+($W$546&lt;&gt;2)+($AE$546&lt;&gt;2)+($AM$546&lt;&gt;2))&gt;=0.5,1,0))</f>
        <v/>
      </c>
      <c r="AW546" s="16">
        <f>INDEX('Ground truth'!$B$14:$H$20,MATCH($AP$536,'Ground truth'!$A$14:$A$20,0),MATCH($AP$534,'Ground truth'!$B$13:$H$13,0))</f>
        <v/>
      </c>
      <c r="AX546" s="16">
        <f>INDEX('Ground truth'!$B$14:$H$20,MATCH($AP$536,'Ground truth'!$A$14:$A$20,0),MATCH($AP$535,'Ground truth'!$B$13:$H$13,0))</f>
        <v/>
      </c>
      <c r="AY546" s="16">
        <f>INDEX('Ground truth'!$B$14:$H$20,MATCH($AP$536,'Ground truth'!$A$14:$A$20,0),MATCH($AP$536,'Ground truth'!$B$13:$H$13,0))</f>
        <v/>
      </c>
      <c r="AZ546" s="16">
        <f>INDEX('Ground truth'!$B$14:$H$20,MATCH($AP$536,'Ground truth'!$A$14:$A$20,0),MATCH($AP$537,'Ground truth'!$B$13:$H$13,0))</f>
        <v/>
      </c>
      <c r="BA546" s="16">
        <f>INDEX('Ground truth'!$B$14:$H$20,MATCH($AP$536,'Ground truth'!$A$14:$A$20,0),MATCH($AP$538,'Ground truth'!$B$13:$H$13,0))</f>
        <v/>
      </c>
      <c r="BB546" s="16">
        <f>INDEX('Ground truth'!$B$14:$H$20,MATCH($AP$536,'Ground truth'!$A$14:$A$20,0),MATCH($AP$539,'Ground truth'!$B$13:$H$13,0))</f>
        <v/>
      </c>
      <c r="BD546" s="19" t="n">
        <v>0.9999999999999996</v>
      </c>
      <c r="BE546" s="19">
        <f>LARGE($BD$544:$BD$549,3)</f>
        <v/>
      </c>
    </row>
    <row r="547">
      <c r="A547" s="3" t="inlineStr">
        <is>
          <t>Electrical System</t>
        </is>
      </c>
      <c r="B547" s="8">
        <f>INDEX($B$534:$H$540,MATCH($AQ$537,$B$533:$H$533,0),MATCH($AQ$534,$B$533:$H$533,0))</f>
        <v/>
      </c>
      <c r="C547" s="8">
        <f>INDEX($B$534:$H$540,MATCH($AQ$537,$B$533:$H$533,0),MATCH($AQ$535,$B$533:$H$533,0))</f>
        <v/>
      </c>
      <c r="D547" s="8">
        <f>INDEX($B$534:$H$540,MATCH($AQ$537,$B$533:$H$533,0),MATCH($AQ$536,$B$533:$H$533,0))</f>
        <v/>
      </c>
      <c r="E547" s="8">
        <f>INDEX($B$534:$H$540,MATCH($AQ$537,$B$533:$H$533,0),MATCH($AQ$537,$B$533:$H$533,0))</f>
        <v/>
      </c>
      <c r="F547" s="8">
        <f>INDEX($B$534:$H$540,MATCH($AQ$537,$B$533:$H$533,0),MATCH($AQ$538,$B$533:$H$533,0))</f>
        <v/>
      </c>
      <c r="G547" s="8">
        <f>INDEX($B$534:$H$540,MATCH($AQ$537,$B$533:$H$533,0),MATCH($AQ$539,$B$533:$H$533,0))</f>
        <v/>
      </c>
      <c r="J547" s="8">
        <f>INDEX($J$534:$P$540,MATCH($AQ$537,$J$533:$P$533,0),MATCH($AQ$534,$J$533:$P$533,0))</f>
        <v/>
      </c>
      <c r="K547" s="8">
        <f>INDEX($J$534:$P$540,MATCH($AQ$537,$J$533:$P$533,0),MATCH($AQ$535,$J$533:$P$533,0))</f>
        <v/>
      </c>
      <c r="L547" s="8">
        <f>INDEX($J$534:$P$540,MATCH($AQ$537,$J$533:$P$533,0),MATCH($AQ$536,$J$533:$P$533,0))</f>
        <v/>
      </c>
      <c r="M547" s="8">
        <f>INDEX($J$534:$P$540,MATCH($AQ$537,$J$533:$P$533,0),MATCH($AQ$537,$J$533:$P$533,0))</f>
        <v/>
      </c>
      <c r="N547" s="8">
        <f>INDEX($J$534:$P$540,MATCH($AQ$537,$J$533:$P$533,0),MATCH($AQ$538,$J$533:$P$533,0))</f>
        <v/>
      </c>
      <c r="O547" s="8">
        <f>INDEX($J$534:$P$540,MATCH($AQ$537,$J$533:$P$533,0),MATCH($AQ$539,$J$533:$P$533,0))</f>
        <v/>
      </c>
      <c r="R547" s="8">
        <f>INDEX($R$534:$X$540,MATCH($AQ$537,$R$533:$X$533,0),MATCH($AQ$534,$R$533:$X$533,0))</f>
        <v/>
      </c>
      <c r="S547" s="8">
        <f>INDEX($R$534:$X$540,MATCH($AQ$537,$R$533:$X$533,0),MATCH($AQ$535,$R$533:$X$533,0))</f>
        <v/>
      </c>
      <c r="T547" s="8">
        <f>INDEX($R$534:$X$540,MATCH($AQ$537,$R$533:$X$533,0),MATCH($AQ$536,$R$533:$X$533,0))</f>
        <v/>
      </c>
      <c r="U547" s="8">
        <f>INDEX($R$534:$X$540,MATCH($AQ$537,$R$533:$X$533,0),MATCH($AQ$537,$R$533:$X$533,0))</f>
        <v/>
      </c>
      <c r="V547" s="8">
        <f>INDEX($R$534:$X$540,MATCH($AQ$537,$R$533:$X$533,0),MATCH($AQ$538,$R$533:$X$533,0))</f>
        <v/>
      </c>
      <c r="W547" s="8">
        <f>INDEX($R$534:$X$540,MATCH($AQ$537,$R$533:$X$533,0),MATCH($AQ$539,$R$533:$X$533,0))</f>
        <v/>
      </c>
      <c r="Z547" s="8">
        <f>INDEX($Z$534:$AF$540,MATCH($AQ$537,$Z$533:$AF$533,0),MATCH($AQ$534,$Z$533:$AF$533,0))</f>
        <v/>
      </c>
      <c r="AA547" s="8">
        <f>INDEX($Z$534:$AF$540,MATCH($AQ$537,$Z$533:$AF$533,0),MATCH($AQ$535,$Z$533:$AF$533,0))</f>
        <v/>
      </c>
      <c r="AB547" s="8">
        <f>INDEX($Z$534:$AF$540,MATCH($AQ$537,$Z$533:$AF$533,0),MATCH($AQ$536,$Z$533:$AF$533,0))</f>
        <v/>
      </c>
      <c r="AC547" s="8">
        <f>INDEX($Z$534:$AF$540,MATCH($AQ$537,$Z$533:$AF$533,0),MATCH($AQ$537,$Z$533:$AF$533,0))</f>
        <v/>
      </c>
      <c r="AD547" s="8">
        <f>INDEX($Z$534:$AF$540,MATCH($AQ$537,$Z$533:$AF$533,0),MATCH($AQ$538,$Z$533:$AF$533,0))</f>
        <v/>
      </c>
      <c r="AE547" s="8">
        <f>INDEX($Z$534:$AF$540,MATCH($AQ$537,$Z$533:$AF$533,0),MATCH($AQ$539,$Z$533:$AF$533,0))</f>
        <v/>
      </c>
      <c r="AH547" s="8">
        <f>INDEX($AH$534:$AN$540,MATCH($AQ$537,$AH$533:$AN$533,0),MATCH($AQ$534,$AH$533:$AN$533,0))</f>
        <v/>
      </c>
      <c r="AI547" s="8">
        <f>INDEX($AH$534:$AN$540,MATCH($AQ$537,$AH$533:$AN$533,0),MATCH($AQ$535,$AH$533:$AN$533,0))</f>
        <v/>
      </c>
      <c r="AJ547" s="8">
        <f>INDEX($AH$534:$AN$540,MATCH($AQ$537,$AH$533:$AN$533,0),MATCH($AQ$536,$AH$533:$AN$533,0))</f>
        <v/>
      </c>
      <c r="AK547" s="8">
        <f>INDEX($AH$534:$AN$540,MATCH($AQ$537,$AH$533:$AN$533,0),MATCH($AQ$537,$AH$533:$AN$533,0))</f>
        <v/>
      </c>
      <c r="AL547" s="8">
        <f>INDEX($AH$534:$AN$540,MATCH($AQ$537,$AH$533:$AN$533,0),MATCH($AQ$538,$AH$533:$AN$533,0))</f>
        <v/>
      </c>
      <c r="AM547" s="8">
        <f>INDEX($AH$534:$AN$540,MATCH($AQ$537,$AH$533:$AN$533,0),MATCH($AQ$539,$AH$533:$AN$533,0))</f>
        <v/>
      </c>
      <c r="AP547" s="8">
        <f>IF(($B$547&lt;&gt;2)+($J$547&lt;&gt;2)+($R$547&lt;&gt;2)+($Z$547&lt;&gt;2)+($AH$547&lt;&gt;2)=0,2,IF((($B$547&lt;&gt;2)*$B$547+($J$547&lt;&gt;2)*$J$547+($R$547&lt;&gt;2)*$R$547+($Z$547&lt;&gt;2)*$Z$547+($AH$547&lt;&gt;2)*$AH$547)/(($B$547&lt;&gt;2)+($J$547&lt;&gt;2)+($R$547&lt;&gt;2)+($Z$547&lt;&gt;2)+($AH$547&lt;&gt;2))&gt;=0.5,1,0))</f>
        <v/>
      </c>
      <c r="AQ547" s="8">
        <f>IF(($C$547&lt;&gt;2)+($K$547&lt;&gt;2)+($S$547&lt;&gt;2)+($AA$547&lt;&gt;2)+($AI$547&lt;&gt;2)=0,2,IF((($C$547&lt;&gt;2)*$C$547+($K$547&lt;&gt;2)*$K$547+($S$547&lt;&gt;2)*$S$547+($AA$547&lt;&gt;2)*$AA$547+($AI$547&lt;&gt;2)*$AI$547)/(($C$547&lt;&gt;2)+($K$547&lt;&gt;2)+($S$547&lt;&gt;2)+($AA$547&lt;&gt;2)+($AI$547&lt;&gt;2))&gt;=0.5,1,0))</f>
        <v/>
      </c>
      <c r="AR547" s="8">
        <f>IF(($D$547&lt;&gt;2)+($L$547&lt;&gt;2)+($T$547&lt;&gt;2)+($AB$547&lt;&gt;2)+($AJ$547&lt;&gt;2)=0,2,IF((($D$547&lt;&gt;2)*$D$547+($L$547&lt;&gt;2)*$L$547+($T$547&lt;&gt;2)*$T$547+($AB$547&lt;&gt;2)*$AB$547+($AJ$547&lt;&gt;2)*$AJ$547)/(($D$547&lt;&gt;2)+($L$547&lt;&gt;2)+($T$547&lt;&gt;2)+($AB$547&lt;&gt;2)+($AJ$547&lt;&gt;2))&gt;=0.5,1,0))</f>
        <v/>
      </c>
      <c r="AS547" s="8">
        <f>IF(($E$547&lt;&gt;2)+($M$547&lt;&gt;2)+($U$547&lt;&gt;2)+($AC$547&lt;&gt;2)+($AK$547&lt;&gt;2)=0,2,IF((($E$547&lt;&gt;2)*$E$547+($M$547&lt;&gt;2)*$M$547+($U$547&lt;&gt;2)*$U$547+($AC$547&lt;&gt;2)*$AC$547+($AK$547&lt;&gt;2)*$AK$547)/(($E$547&lt;&gt;2)+($M$547&lt;&gt;2)+($U$547&lt;&gt;2)+($AC$547&lt;&gt;2)+($AK$547&lt;&gt;2))&gt;=0.5,1,0))</f>
        <v/>
      </c>
      <c r="AT547" s="8">
        <f>IF(($F$547&lt;&gt;2)+($N$547&lt;&gt;2)+($V$547&lt;&gt;2)+($AD$547&lt;&gt;2)+($AL$547&lt;&gt;2)=0,2,IF((($F$547&lt;&gt;2)*$F$547+($N$547&lt;&gt;2)*$N$547+($V$547&lt;&gt;2)*$V$547+($AD$547&lt;&gt;2)*$AD$547+($AL$547&lt;&gt;2)*$AL$547)/(($F$547&lt;&gt;2)+($N$547&lt;&gt;2)+($V$547&lt;&gt;2)+($AD$547&lt;&gt;2)+($AL$547&lt;&gt;2))&gt;=0.5,1,0))</f>
        <v/>
      </c>
      <c r="AU547" s="8">
        <f>IF(($G$547&lt;&gt;2)+($O$547&lt;&gt;2)+($W$547&lt;&gt;2)+($AE$547&lt;&gt;2)+($AM$547&lt;&gt;2)=0,2,IF((($G$547&lt;&gt;2)*$G$547+($O$547&lt;&gt;2)*$O$547+($W$547&lt;&gt;2)*$W$547+($AE$547&lt;&gt;2)*$AE$547+($AM$547&lt;&gt;2)*$AM$547)/(($G$547&lt;&gt;2)+($O$547&lt;&gt;2)+($W$547&lt;&gt;2)+($AE$547&lt;&gt;2)+($AM$547&lt;&gt;2))&gt;=0.5,1,0))</f>
        <v/>
      </c>
      <c r="AW547" s="16">
        <f>INDEX('Ground truth'!$B$14:$H$20,MATCH($AP$537,'Ground truth'!$A$14:$A$20,0),MATCH($AP$534,'Ground truth'!$B$13:$H$13,0))</f>
        <v/>
      </c>
      <c r="AX547" s="16">
        <f>INDEX('Ground truth'!$B$14:$H$20,MATCH($AP$537,'Ground truth'!$A$14:$A$20,0),MATCH($AP$535,'Ground truth'!$B$13:$H$13,0))</f>
        <v/>
      </c>
      <c r="AY547" s="16">
        <f>INDEX('Ground truth'!$B$14:$H$20,MATCH($AP$537,'Ground truth'!$A$14:$A$20,0),MATCH($AP$536,'Ground truth'!$B$13:$H$13,0))</f>
        <v/>
      </c>
      <c r="AZ547" s="16">
        <f>INDEX('Ground truth'!$B$14:$H$20,MATCH($AP$537,'Ground truth'!$A$14:$A$20,0),MATCH($AP$537,'Ground truth'!$B$13:$H$13,0))</f>
        <v/>
      </c>
      <c r="BA547" s="16">
        <f>INDEX('Ground truth'!$B$14:$H$20,MATCH($AP$537,'Ground truth'!$A$14:$A$20,0),MATCH($AP$538,'Ground truth'!$B$13:$H$13,0))</f>
        <v/>
      </c>
      <c r="BB547" s="16">
        <f>INDEX('Ground truth'!$B$14:$H$20,MATCH($AP$537,'Ground truth'!$A$14:$A$20,0),MATCH($AP$539,'Ground truth'!$B$13:$H$13,0))</f>
        <v/>
      </c>
      <c r="BD547" s="19" t="n">
        <v>0.2937994892048099</v>
      </c>
      <c r="BE547" s="19">
        <f>LARGE($BD$544:$BD$549,4)</f>
        <v/>
      </c>
    </row>
    <row r="548">
      <c r="A548" s="3" t="inlineStr">
        <is>
          <t>Battery Holder</t>
        </is>
      </c>
      <c r="B548" s="8">
        <f>INDEX($B$534:$H$540,MATCH($AQ$538,$B$533:$H$533,0),MATCH($AQ$534,$B$533:$H$533,0))</f>
        <v/>
      </c>
      <c r="C548" s="8">
        <f>INDEX($B$534:$H$540,MATCH($AQ$538,$B$533:$H$533,0),MATCH($AQ$535,$B$533:$H$533,0))</f>
        <v/>
      </c>
      <c r="D548" s="8">
        <f>INDEX($B$534:$H$540,MATCH($AQ$538,$B$533:$H$533,0),MATCH($AQ$536,$B$533:$H$533,0))</f>
        <v/>
      </c>
      <c r="E548" s="8">
        <f>INDEX($B$534:$H$540,MATCH($AQ$538,$B$533:$H$533,0),MATCH($AQ$537,$B$533:$H$533,0))</f>
        <v/>
      </c>
      <c r="F548" s="8">
        <f>INDEX($B$534:$H$540,MATCH($AQ$538,$B$533:$H$533,0),MATCH($AQ$538,$B$533:$H$533,0))</f>
        <v/>
      </c>
      <c r="G548" s="8">
        <f>INDEX($B$534:$H$540,MATCH($AQ$538,$B$533:$H$533,0),MATCH($AQ$539,$B$533:$H$533,0))</f>
        <v/>
      </c>
      <c r="J548" s="8">
        <f>INDEX($J$534:$P$540,MATCH($AQ$538,$J$533:$P$533,0),MATCH($AQ$534,$J$533:$P$533,0))</f>
        <v/>
      </c>
      <c r="K548" s="8">
        <f>INDEX($J$534:$P$540,MATCH($AQ$538,$J$533:$P$533,0),MATCH($AQ$535,$J$533:$P$533,0))</f>
        <v/>
      </c>
      <c r="L548" s="8">
        <f>INDEX($J$534:$P$540,MATCH($AQ$538,$J$533:$P$533,0),MATCH($AQ$536,$J$533:$P$533,0))</f>
        <v/>
      </c>
      <c r="M548" s="8">
        <f>INDEX($J$534:$P$540,MATCH($AQ$538,$J$533:$P$533,0),MATCH($AQ$537,$J$533:$P$533,0))</f>
        <v/>
      </c>
      <c r="N548" s="8">
        <f>INDEX($J$534:$P$540,MATCH($AQ$538,$J$533:$P$533,0),MATCH($AQ$538,$J$533:$P$533,0))</f>
        <v/>
      </c>
      <c r="O548" s="8">
        <f>INDEX($J$534:$P$540,MATCH($AQ$538,$J$533:$P$533,0),MATCH($AQ$539,$J$533:$P$533,0))</f>
        <v/>
      </c>
      <c r="R548" s="8">
        <f>INDEX($R$534:$X$540,MATCH($AQ$538,$R$533:$X$533,0),MATCH($AQ$534,$R$533:$X$533,0))</f>
        <v/>
      </c>
      <c r="S548" s="8">
        <f>INDEX($R$534:$X$540,MATCH($AQ$538,$R$533:$X$533,0),MATCH($AQ$535,$R$533:$X$533,0))</f>
        <v/>
      </c>
      <c r="T548" s="8">
        <f>INDEX($R$534:$X$540,MATCH($AQ$538,$R$533:$X$533,0),MATCH($AQ$536,$R$533:$X$533,0))</f>
        <v/>
      </c>
      <c r="U548" s="8">
        <f>INDEX($R$534:$X$540,MATCH($AQ$538,$R$533:$X$533,0),MATCH($AQ$537,$R$533:$X$533,0))</f>
        <v/>
      </c>
      <c r="V548" s="8">
        <f>INDEX($R$534:$X$540,MATCH($AQ$538,$R$533:$X$533,0),MATCH($AQ$538,$R$533:$X$533,0))</f>
        <v/>
      </c>
      <c r="W548" s="8">
        <f>INDEX($R$534:$X$540,MATCH($AQ$538,$R$533:$X$533,0),MATCH($AQ$539,$R$533:$X$533,0))</f>
        <v/>
      </c>
      <c r="Z548" s="8">
        <f>INDEX($Z$534:$AF$540,MATCH($AQ$538,$Z$533:$AF$533,0),MATCH($AQ$534,$Z$533:$AF$533,0))</f>
        <v/>
      </c>
      <c r="AA548" s="8">
        <f>INDEX($Z$534:$AF$540,MATCH($AQ$538,$Z$533:$AF$533,0),MATCH($AQ$535,$Z$533:$AF$533,0))</f>
        <v/>
      </c>
      <c r="AB548" s="8">
        <f>INDEX($Z$534:$AF$540,MATCH($AQ$538,$Z$533:$AF$533,0),MATCH($AQ$536,$Z$533:$AF$533,0))</f>
        <v/>
      </c>
      <c r="AC548" s="8">
        <f>INDEX($Z$534:$AF$540,MATCH($AQ$538,$Z$533:$AF$533,0),MATCH($AQ$537,$Z$533:$AF$533,0))</f>
        <v/>
      </c>
      <c r="AD548" s="8">
        <f>INDEX($Z$534:$AF$540,MATCH($AQ$538,$Z$533:$AF$533,0),MATCH($AQ$538,$Z$533:$AF$533,0))</f>
        <v/>
      </c>
      <c r="AE548" s="8">
        <f>INDEX($Z$534:$AF$540,MATCH($AQ$538,$Z$533:$AF$533,0),MATCH($AQ$539,$Z$533:$AF$533,0))</f>
        <v/>
      </c>
      <c r="AH548" s="8">
        <f>INDEX($AH$534:$AN$540,MATCH($AQ$538,$AH$533:$AN$533,0),MATCH($AQ$534,$AH$533:$AN$533,0))</f>
        <v/>
      </c>
      <c r="AI548" s="8">
        <f>INDEX($AH$534:$AN$540,MATCH($AQ$538,$AH$533:$AN$533,0),MATCH($AQ$535,$AH$533:$AN$533,0))</f>
        <v/>
      </c>
      <c r="AJ548" s="8">
        <f>INDEX($AH$534:$AN$540,MATCH($AQ$538,$AH$533:$AN$533,0),MATCH($AQ$536,$AH$533:$AN$533,0))</f>
        <v/>
      </c>
      <c r="AK548" s="8">
        <f>INDEX($AH$534:$AN$540,MATCH($AQ$538,$AH$533:$AN$533,0),MATCH($AQ$537,$AH$533:$AN$533,0))</f>
        <v/>
      </c>
      <c r="AL548" s="8">
        <f>INDEX($AH$534:$AN$540,MATCH($AQ$538,$AH$533:$AN$533,0),MATCH($AQ$538,$AH$533:$AN$533,0))</f>
        <v/>
      </c>
      <c r="AM548" s="8">
        <f>INDEX($AH$534:$AN$540,MATCH($AQ$538,$AH$533:$AN$533,0),MATCH($AQ$539,$AH$533:$AN$533,0))</f>
        <v/>
      </c>
      <c r="AP548" s="8">
        <f>IF(($B$548&lt;&gt;2)+($J$548&lt;&gt;2)+($R$548&lt;&gt;2)+($Z$548&lt;&gt;2)+($AH$548&lt;&gt;2)=0,2,IF((($B$548&lt;&gt;2)*$B$548+($J$548&lt;&gt;2)*$J$548+($R$548&lt;&gt;2)*$R$548+($Z$548&lt;&gt;2)*$Z$548+($AH$548&lt;&gt;2)*$AH$548)/(($B$548&lt;&gt;2)+($J$548&lt;&gt;2)+($R$548&lt;&gt;2)+($Z$548&lt;&gt;2)+($AH$548&lt;&gt;2))&gt;=0.5,1,0))</f>
        <v/>
      </c>
      <c r="AQ548" s="8">
        <f>IF(($C$548&lt;&gt;2)+($K$548&lt;&gt;2)+($S$548&lt;&gt;2)+($AA$548&lt;&gt;2)+($AI$548&lt;&gt;2)=0,2,IF((($C$548&lt;&gt;2)*$C$548+($K$548&lt;&gt;2)*$K$548+($S$548&lt;&gt;2)*$S$548+($AA$548&lt;&gt;2)*$AA$548+($AI$548&lt;&gt;2)*$AI$548)/(($C$548&lt;&gt;2)+($K$548&lt;&gt;2)+($S$548&lt;&gt;2)+($AA$548&lt;&gt;2)+($AI$548&lt;&gt;2))&gt;=0.5,1,0))</f>
        <v/>
      </c>
      <c r="AR548" s="8">
        <f>IF(($D$548&lt;&gt;2)+($L$548&lt;&gt;2)+($T$548&lt;&gt;2)+($AB$548&lt;&gt;2)+($AJ$548&lt;&gt;2)=0,2,IF((($D$548&lt;&gt;2)*$D$548+($L$548&lt;&gt;2)*$L$548+($T$548&lt;&gt;2)*$T$548+($AB$548&lt;&gt;2)*$AB$548+($AJ$548&lt;&gt;2)*$AJ$548)/(($D$548&lt;&gt;2)+($L$548&lt;&gt;2)+($T$548&lt;&gt;2)+($AB$548&lt;&gt;2)+($AJ$548&lt;&gt;2))&gt;=0.5,1,0))</f>
        <v/>
      </c>
      <c r="AS548" s="8">
        <f>IF(($E$548&lt;&gt;2)+($M$548&lt;&gt;2)+($U$548&lt;&gt;2)+($AC$548&lt;&gt;2)+($AK$548&lt;&gt;2)=0,2,IF((($E$548&lt;&gt;2)*$E$548+($M$548&lt;&gt;2)*$M$548+($U$548&lt;&gt;2)*$U$548+($AC$548&lt;&gt;2)*$AC$548+($AK$548&lt;&gt;2)*$AK$548)/(($E$548&lt;&gt;2)+($M$548&lt;&gt;2)+($U$548&lt;&gt;2)+($AC$548&lt;&gt;2)+($AK$548&lt;&gt;2))&gt;=0.5,1,0))</f>
        <v/>
      </c>
      <c r="AT548" s="8">
        <f>IF(($F$548&lt;&gt;2)+($N$548&lt;&gt;2)+($V$548&lt;&gt;2)+($AD$548&lt;&gt;2)+($AL$548&lt;&gt;2)=0,2,IF((($F$548&lt;&gt;2)*$F$548+($N$548&lt;&gt;2)*$N$548+($V$548&lt;&gt;2)*$V$548+($AD$548&lt;&gt;2)*$AD$548+($AL$548&lt;&gt;2)*$AL$548)/(($F$548&lt;&gt;2)+($N$548&lt;&gt;2)+($V$548&lt;&gt;2)+($AD$548&lt;&gt;2)+($AL$548&lt;&gt;2))&gt;=0.5,1,0))</f>
        <v/>
      </c>
      <c r="AU548" s="8">
        <f>IF(($G$548&lt;&gt;2)+($O$548&lt;&gt;2)+($W$548&lt;&gt;2)+($AE$548&lt;&gt;2)+($AM$548&lt;&gt;2)=0,2,IF((($G$548&lt;&gt;2)*$G$548+($O$548&lt;&gt;2)*$O$548+($W$548&lt;&gt;2)*$W$548+($AE$548&lt;&gt;2)*$AE$548+($AM$548&lt;&gt;2)*$AM$548)/(($G$548&lt;&gt;2)+($O$548&lt;&gt;2)+($W$548&lt;&gt;2)+($AE$548&lt;&gt;2)+($AM$548&lt;&gt;2))&gt;=0.5,1,0))</f>
        <v/>
      </c>
      <c r="AW548" s="16">
        <f>INDEX('Ground truth'!$B$14:$H$20,MATCH($AP$538,'Ground truth'!$A$14:$A$20,0),MATCH($AP$534,'Ground truth'!$B$13:$H$13,0))</f>
        <v/>
      </c>
      <c r="AX548" s="16">
        <f>INDEX('Ground truth'!$B$14:$H$20,MATCH($AP$538,'Ground truth'!$A$14:$A$20,0),MATCH($AP$535,'Ground truth'!$B$13:$H$13,0))</f>
        <v/>
      </c>
      <c r="AY548" s="16">
        <f>INDEX('Ground truth'!$B$14:$H$20,MATCH($AP$538,'Ground truth'!$A$14:$A$20,0),MATCH($AP$536,'Ground truth'!$B$13:$H$13,0))</f>
        <v/>
      </c>
      <c r="AZ548" s="16">
        <f>INDEX('Ground truth'!$B$14:$H$20,MATCH($AP$538,'Ground truth'!$A$14:$A$20,0),MATCH($AP$537,'Ground truth'!$B$13:$H$13,0))</f>
        <v/>
      </c>
      <c r="BA548" s="16">
        <f>INDEX('Ground truth'!$B$14:$H$20,MATCH($AP$538,'Ground truth'!$A$14:$A$20,0),MATCH($AP$538,'Ground truth'!$B$13:$H$13,0))</f>
        <v/>
      </c>
      <c r="BB548" s="16">
        <f>INDEX('Ground truth'!$B$14:$H$20,MATCH($AP$538,'Ground truth'!$A$14:$A$20,0),MATCH($AP$539,'Ground truth'!$B$13:$H$13,0))</f>
        <v/>
      </c>
      <c r="BD548" s="19" t="n">
        <v>-0.7796078628671951</v>
      </c>
      <c r="BE548" s="19">
        <f>LARGE($BD$544:$BD$549,5)</f>
        <v/>
      </c>
    </row>
    <row r="549">
      <c r="A549" s="3" t="inlineStr">
        <is>
          <t>Housing</t>
        </is>
      </c>
      <c r="B549" s="8">
        <f>INDEX($B$534:$H$540,MATCH($AQ$539,$B$533:$H$533,0),MATCH($AQ$534,$B$533:$H$533,0))</f>
        <v/>
      </c>
      <c r="C549" s="8">
        <f>INDEX($B$534:$H$540,MATCH($AQ$539,$B$533:$H$533,0),MATCH($AQ$535,$B$533:$H$533,0))</f>
        <v/>
      </c>
      <c r="D549" s="8">
        <f>INDEX($B$534:$H$540,MATCH($AQ$539,$B$533:$H$533,0),MATCH($AQ$536,$B$533:$H$533,0))</f>
        <v/>
      </c>
      <c r="E549" s="8">
        <f>INDEX($B$534:$H$540,MATCH($AQ$539,$B$533:$H$533,0),MATCH($AQ$537,$B$533:$H$533,0))</f>
        <v/>
      </c>
      <c r="F549" s="8">
        <f>INDEX($B$534:$H$540,MATCH($AQ$539,$B$533:$H$533,0),MATCH($AQ$538,$B$533:$H$533,0))</f>
        <v/>
      </c>
      <c r="G549" s="8">
        <f>INDEX($B$534:$H$540,MATCH($AQ$539,$B$533:$H$533,0),MATCH($AQ$539,$B$533:$H$533,0))</f>
        <v/>
      </c>
      <c r="J549" s="8">
        <f>INDEX($J$534:$P$540,MATCH($AQ$539,$J$533:$P$533,0),MATCH($AQ$534,$J$533:$P$533,0))</f>
        <v/>
      </c>
      <c r="K549" s="8">
        <f>INDEX($J$534:$P$540,MATCH($AQ$539,$J$533:$P$533,0),MATCH($AQ$535,$J$533:$P$533,0))</f>
        <v/>
      </c>
      <c r="L549" s="8">
        <f>INDEX($J$534:$P$540,MATCH($AQ$539,$J$533:$P$533,0),MATCH($AQ$536,$J$533:$P$533,0))</f>
        <v/>
      </c>
      <c r="M549" s="8">
        <f>INDEX($J$534:$P$540,MATCH($AQ$539,$J$533:$P$533,0),MATCH($AQ$537,$J$533:$P$533,0))</f>
        <v/>
      </c>
      <c r="N549" s="8">
        <f>INDEX($J$534:$P$540,MATCH($AQ$539,$J$533:$P$533,0),MATCH($AQ$538,$J$533:$P$533,0))</f>
        <v/>
      </c>
      <c r="O549" s="8">
        <f>INDEX($J$534:$P$540,MATCH($AQ$539,$J$533:$P$533,0),MATCH($AQ$539,$J$533:$P$533,0))</f>
        <v/>
      </c>
      <c r="R549" s="8">
        <f>INDEX($R$534:$X$540,MATCH($AQ$539,$R$533:$X$533,0),MATCH($AQ$534,$R$533:$X$533,0))</f>
        <v/>
      </c>
      <c r="S549" s="8">
        <f>INDEX($R$534:$X$540,MATCH($AQ$539,$R$533:$X$533,0),MATCH($AQ$535,$R$533:$X$533,0))</f>
        <v/>
      </c>
      <c r="T549" s="8">
        <f>INDEX($R$534:$X$540,MATCH($AQ$539,$R$533:$X$533,0),MATCH($AQ$536,$R$533:$X$533,0))</f>
        <v/>
      </c>
      <c r="U549" s="8">
        <f>INDEX($R$534:$X$540,MATCH($AQ$539,$R$533:$X$533,0),MATCH($AQ$537,$R$533:$X$533,0))</f>
        <v/>
      </c>
      <c r="V549" s="8">
        <f>INDEX($R$534:$X$540,MATCH($AQ$539,$R$533:$X$533,0),MATCH($AQ$538,$R$533:$X$533,0))</f>
        <v/>
      </c>
      <c r="W549" s="8">
        <f>INDEX($R$534:$X$540,MATCH($AQ$539,$R$533:$X$533,0),MATCH($AQ$539,$R$533:$X$533,0))</f>
        <v/>
      </c>
      <c r="Z549" s="8">
        <f>INDEX($Z$534:$AF$540,MATCH($AQ$539,$Z$533:$AF$533,0),MATCH($AQ$534,$Z$533:$AF$533,0))</f>
        <v/>
      </c>
      <c r="AA549" s="8">
        <f>INDEX($Z$534:$AF$540,MATCH($AQ$539,$Z$533:$AF$533,0),MATCH($AQ$535,$Z$533:$AF$533,0))</f>
        <v/>
      </c>
      <c r="AB549" s="8">
        <f>INDEX($Z$534:$AF$540,MATCH($AQ$539,$Z$533:$AF$533,0),MATCH($AQ$536,$Z$533:$AF$533,0))</f>
        <v/>
      </c>
      <c r="AC549" s="8">
        <f>INDEX($Z$534:$AF$540,MATCH($AQ$539,$Z$533:$AF$533,0),MATCH($AQ$537,$Z$533:$AF$533,0))</f>
        <v/>
      </c>
      <c r="AD549" s="8">
        <f>INDEX($Z$534:$AF$540,MATCH($AQ$539,$Z$533:$AF$533,0),MATCH($AQ$538,$Z$533:$AF$533,0))</f>
        <v/>
      </c>
      <c r="AE549" s="8">
        <f>INDEX($Z$534:$AF$540,MATCH($AQ$539,$Z$533:$AF$533,0),MATCH($AQ$539,$Z$533:$AF$533,0))</f>
        <v/>
      </c>
      <c r="AH549" s="8">
        <f>INDEX($AH$534:$AN$540,MATCH($AQ$539,$AH$533:$AN$533,0),MATCH($AQ$534,$AH$533:$AN$533,0))</f>
        <v/>
      </c>
      <c r="AI549" s="8">
        <f>INDEX($AH$534:$AN$540,MATCH($AQ$539,$AH$533:$AN$533,0),MATCH($AQ$535,$AH$533:$AN$533,0))</f>
        <v/>
      </c>
      <c r="AJ549" s="8">
        <f>INDEX($AH$534:$AN$540,MATCH($AQ$539,$AH$533:$AN$533,0),MATCH($AQ$536,$AH$533:$AN$533,0))</f>
        <v/>
      </c>
      <c r="AK549" s="8">
        <f>INDEX($AH$534:$AN$540,MATCH($AQ$539,$AH$533:$AN$533,0),MATCH($AQ$537,$AH$533:$AN$533,0))</f>
        <v/>
      </c>
      <c r="AL549" s="8">
        <f>INDEX($AH$534:$AN$540,MATCH($AQ$539,$AH$533:$AN$533,0),MATCH($AQ$538,$AH$533:$AN$533,0))</f>
        <v/>
      </c>
      <c r="AM549" s="8">
        <f>INDEX($AH$534:$AN$540,MATCH($AQ$539,$AH$533:$AN$533,0),MATCH($AQ$539,$AH$533:$AN$533,0))</f>
        <v/>
      </c>
      <c r="AP549" s="8">
        <f>IF(($B$549&lt;&gt;2)+($J$549&lt;&gt;2)+($R$549&lt;&gt;2)+($Z$549&lt;&gt;2)+($AH$549&lt;&gt;2)=0,2,IF((($B$549&lt;&gt;2)*$B$549+($J$549&lt;&gt;2)*$J$549+($R$549&lt;&gt;2)*$R$549+($Z$549&lt;&gt;2)*$Z$549+($AH$549&lt;&gt;2)*$AH$549)/(($B$549&lt;&gt;2)+($J$549&lt;&gt;2)+($R$549&lt;&gt;2)+($Z$549&lt;&gt;2)+($AH$549&lt;&gt;2))&gt;=0.5,1,0))</f>
        <v/>
      </c>
      <c r="AQ549" s="8">
        <f>IF(($C$549&lt;&gt;2)+($K$549&lt;&gt;2)+($S$549&lt;&gt;2)+($AA$549&lt;&gt;2)+($AI$549&lt;&gt;2)=0,2,IF((($C$549&lt;&gt;2)*$C$549+($K$549&lt;&gt;2)*$K$549+($S$549&lt;&gt;2)*$S$549+($AA$549&lt;&gt;2)*$AA$549+($AI$549&lt;&gt;2)*$AI$549)/(($C$549&lt;&gt;2)+($K$549&lt;&gt;2)+($S$549&lt;&gt;2)+($AA$549&lt;&gt;2)+($AI$549&lt;&gt;2))&gt;=0.5,1,0))</f>
        <v/>
      </c>
      <c r="AR549" s="8">
        <f>IF(($D$549&lt;&gt;2)+($L$549&lt;&gt;2)+($T$549&lt;&gt;2)+($AB$549&lt;&gt;2)+($AJ$549&lt;&gt;2)=0,2,IF((($D$549&lt;&gt;2)*$D$549+($L$549&lt;&gt;2)*$L$549+($T$549&lt;&gt;2)*$T$549+($AB$549&lt;&gt;2)*$AB$549+($AJ$549&lt;&gt;2)*$AJ$549)/(($D$549&lt;&gt;2)+($L$549&lt;&gt;2)+($T$549&lt;&gt;2)+($AB$549&lt;&gt;2)+($AJ$549&lt;&gt;2))&gt;=0.5,1,0))</f>
        <v/>
      </c>
      <c r="AS549" s="8">
        <f>IF(($E$549&lt;&gt;2)+($M$549&lt;&gt;2)+($U$549&lt;&gt;2)+($AC$549&lt;&gt;2)+($AK$549&lt;&gt;2)=0,2,IF((($E$549&lt;&gt;2)*$E$549+($M$549&lt;&gt;2)*$M$549+($U$549&lt;&gt;2)*$U$549+($AC$549&lt;&gt;2)*$AC$549+($AK$549&lt;&gt;2)*$AK$549)/(($E$549&lt;&gt;2)+($M$549&lt;&gt;2)+($U$549&lt;&gt;2)+($AC$549&lt;&gt;2)+($AK$549&lt;&gt;2))&gt;=0.5,1,0))</f>
        <v/>
      </c>
      <c r="AT549" s="8">
        <f>IF(($F$549&lt;&gt;2)+($N$549&lt;&gt;2)+($V$549&lt;&gt;2)+($AD$549&lt;&gt;2)+($AL$549&lt;&gt;2)=0,2,IF((($F$549&lt;&gt;2)*$F$549+($N$549&lt;&gt;2)*$N$549+($V$549&lt;&gt;2)*$V$549+($AD$549&lt;&gt;2)*$AD$549+($AL$549&lt;&gt;2)*$AL$549)/(($F$549&lt;&gt;2)+($N$549&lt;&gt;2)+($V$549&lt;&gt;2)+($AD$549&lt;&gt;2)+($AL$549&lt;&gt;2))&gt;=0.5,1,0))</f>
        <v/>
      </c>
      <c r="AU549" s="8">
        <f>IF(($G$549&lt;&gt;2)+($O$549&lt;&gt;2)+($W$549&lt;&gt;2)+($AE$549&lt;&gt;2)+($AM$549&lt;&gt;2)=0,2,IF((($G$549&lt;&gt;2)*$G$549+($O$549&lt;&gt;2)*$O$549+($W$549&lt;&gt;2)*$W$549+($AE$549&lt;&gt;2)*$AE$549+($AM$549&lt;&gt;2)*$AM$549)/(($G$549&lt;&gt;2)+($O$549&lt;&gt;2)+($W$549&lt;&gt;2)+($AE$549&lt;&gt;2)+($AM$549&lt;&gt;2))&gt;=0.5,1,0))</f>
        <v/>
      </c>
      <c r="AW549" s="16">
        <f>INDEX('Ground truth'!$B$14:$H$20,MATCH($AP$539,'Ground truth'!$A$14:$A$20,0),MATCH($AP$534,'Ground truth'!$B$13:$H$13,0))</f>
        <v/>
      </c>
      <c r="AX549" s="16">
        <f>INDEX('Ground truth'!$B$14:$H$20,MATCH($AP$539,'Ground truth'!$A$14:$A$20,0),MATCH($AP$535,'Ground truth'!$B$13:$H$13,0))</f>
        <v/>
      </c>
      <c r="AY549" s="16">
        <f>INDEX('Ground truth'!$B$14:$H$20,MATCH($AP$539,'Ground truth'!$A$14:$A$20,0),MATCH($AP$536,'Ground truth'!$B$13:$H$13,0))</f>
        <v/>
      </c>
      <c r="AZ549" s="16">
        <f>INDEX('Ground truth'!$B$14:$H$20,MATCH($AP$539,'Ground truth'!$A$14:$A$20,0),MATCH($AP$537,'Ground truth'!$B$13:$H$13,0))</f>
        <v/>
      </c>
      <c r="BA549" s="16">
        <f>INDEX('Ground truth'!$B$14:$H$20,MATCH($AP$539,'Ground truth'!$A$14:$A$20,0),MATCH($AP$538,'Ground truth'!$B$13:$H$13,0))</f>
        <v/>
      </c>
      <c r="BB549" s="16">
        <f>INDEX('Ground truth'!$B$14:$H$20,MATCH($AP$539,'Ground truth'!$A$14:$A$20,0),MATCH($AP$539,'Ground truth'!$B$13:$H$13,0))</f>
        <v/>
      </c>
      <c r="BD549" s="19" t="n">
        <v>-0.5370829663921513</v>
      </c>
      <c r="BE549" s="19">
        <f>LARGE($BD$544:$BD$549,6)</f>
        <v/>
      </c>
    </row>
    <row r="551">
      <c r="A551" s="17" t="inlineStr">
        <is>
          <t>metrics — confident-only (unsure excluded from denominators)</t>
        </is>
      </c>
      <c r="B551" s="10" t="inlineStr">
        <is>
          <t>run 1</t>
        </is>
      </c>
      <c r="C551" s="10" t="inlineStr">
        <is>
          <t>run 2</t>
        </is>
      </c>
      <c r="D551" s="10" t="inlineStr">
        <is>
          <t>run 3</t>
        </is>
      </c>
      <c r="E551" s="10" t="inlineStr">
        <is>
          <t>run 4</t>
        </is>
      </c>
      <c r="F551" s="10" t="inlineStr">
        <is>
          <t>run 5</t>
        </is>
      </c>
      <c r="G551" s="10" t="inlineStr">
        <is>
          <t>avg-matrix</t>
        </is>
      </c>
      <c r="H551" s="10" t="inlineStr">
        <is>
          <t>mean</t>
        </is>
      </c>
      <c r="I551" s="10" t="inlineStr">
        <is>
          <t>std (pop.)</t>
        </is>
      </c>
      <c r="J551" s="17" t="inlineStr">
        <is>
          <t>notes</t>
        </is>
      </c>
    </row>
    <row r="552">
      <c r="A552" s="7" t="inlineStr">
        <is>
          <t>TP</t>
        </is>
      </c>
      <c r="B552" s="7">
        <f>SUMPRODUCT(($B$544:$G$549=1)*($AW$544:$BB$549=1))</f>
        <v/>
      </c>
      <c r="C552" s="7">
        <f>SUMPRODUCT(($J$544:$O$549=1)*($AW$544:$BB$549=1))</f>
        <v/>
      </c>
      <c r="D552" s="7">
        <f>SUMPRODUCT(($R$544:$W$549=1)*($AW$544:$BB$549=1))</f>
        <v/>
      </c>
      <c r="E552" s="7">
        <f>SUMPRODUCT(($Z$544:$AE$549=1)*($AW$544:$BB$549=1))</f>
        <v/>
      </c>
      <c r="F552" s="7">
        <f>SUMPRODUCT(($AH$544:$AM$549=1)*($AW$544:$BB$549=1))</f>
        <v/>
      </c>
      <c r="G552" s="7">
        <f>SUMPRODUCT(($AP$544:$AU$549=1)*($AW$544:$BB$549=1))</f>
        <v/>
      </c>
      <c r="H552" s="12">
        <f>AVERAGE($B$552:$F$552)</f>
        <v/>
      </c>
      <c r="I552" s="12">
        <f>STDEV.P($B$552:$F$552)</f>
        <v/>
      </c>
    </row>
    <row r="553">
      <c r="A553" s="7" t="inlineStr">
        <is>
          <t>TN</t>
        </is>
      </c>
      <c r="B553" s="7">
        <f>SUMPRODUCT(($B$544:$G$549=0)*($AW$544:$BB$549=0))</f>
        <v/>
      </c>
      <c r="C553" s="7">
        <f>SUMPRODUCT(($J$544:$O$549=0)*($AW$544:$BB$549=0))</f>
        <v/>
      </c>
      <c r="D553" s="7">
        <f>SUMPRODUCT(($R$544:$W$549=0)*($AW$544:$BB$549=0))</f>
        <v/>
      </c>
      <c r="E553" s="7">
        <f>SUMPRODUCT(($Z$544:$AE$549=0)*($AW$544:$BB$549=0))</f>
        <v/>
      </c>
      <c r="F553" s="7">
        <f>SUMPRODUCT(($AH$544:$AM$549=0)*($AW$544:$BB$549=0))</f>
        <v/>
      </c>
      <c r="G553" s="7">
        <f>SUMPRODUCT(($AP$544:$AU$549=0)*($AW$544:$BB$549=0))</f>
        <v/>
      </c>
      <c r="H553" s="12">
        <f>AVERAGE($B$553:$F$553)</f>
        <v/>
      </c>
      <c r="I553" s="12">
        <f>STDEV.P($B$553:$F$553)</f>
        <v/>
      </c>
    </row>
    <row r="554">
      <c r="A554" s="7" t="inlineStr">
        <is>
          <t>FP</t>
        </is>
      </c>
      <c r="B554" s="7">
        <f>SUMPRODUCT(($B$544:$G$549=1)*($AW$544:$BB$549=0))</f>
        <v/>
      </c>
      <c r="C554" s="7">
        <f>SUMPRODUCT(($J$544:$O$549=1)*($AW$544:$BB$549=0))</f>
        <v/>
      </c>
      <c r="D554" s="7">
        <f>SUMPRODUCT(($R$544:$W$549=1)*($AW$544:$BB$549=0))</f>
        <v/>
      </c>
      <c r="E554" s="7">
        <f>SUMPRODUCT(($Z$544:$AE$549=1)*($AW$544:$BB$549=0))</f>
        <v/>
      </c>
      <c r="F554" s="7">
        <f>SUMPRODUCT(($AH$544:$AM$549=1)*($AW$544:$BB$549=0))</f>
        <v/>
      </c>
      <c r="G554" s="7">
        <f>SUMPRODUCT(($AP$544:$AU$549=1)*($AW$544:$BB$549=0))</f>
        <v/>
      </c>
      <c r="H554" s="12">
        <f>AVERAGE($B$554:$F$554)</f>
        <v/>
      </c>
      <c r="I554" s="12">
        <f>STDEV.P($B$554:$F$554)</f>
        <v/>
      </c>
    </row>
    <row r="555">
      <c r="A555" s="7" t="inlineStr">
        <is>
          <t>FN</t>
        </is>
      </c>
      <c r="B555" s="7">
        <f>SUMPRODUCT(($B$544:$G$549=0)*($AW$544:$BB$549=1))</f>
        <v/>
      </c>
      <c r="C555" s="7">
        <f>SUMPRODUCT(($J$544:$O$549=0)*($AW$544:$BB$549=1))</f>
        <v/>
      </c>
      <c r="D555" s="7">
        <f>SUMPRODUCT(($R$544:$W$549=0)*($AW$544:$BB$549=1))</f>
        <v/>
      </c>
      <c r="E555" s="7">
        <f>SUMPRODUCT(($Z$544:$AE$549=0)*($AW$544:$BB$549=1))</f>
        <v/>
      </c>
      <c r="F555" s="7">
        <f>SUMPRODUCT(($AH$544:$AM$549=0)*($AW$544:$BB$549=1))</f>
        <v/>
      </c>
      <c r="G555" s="7">
        <f>SUMPRODUCT(($AP$544:$AU$549=0)*($AW$544:$BB$549=1))</f>
        <v/>
      </c>
      <c r="H555" s="12">
        <f>AVERAGE($B$555:$F$555)</f>
        <v/>
      </c>
      <c r="I555" s="12">
        <f>STDEV.P($B$555:$F$555)</f>
        <v/>
      </c>
    </row>
    <row r="556">
      <c r="A556" s="4" t="inlineStr">
        <is>
          <t>Precision</t>
        </is>
      </c>
      <c r="B556" s="12">
        <f>IFERROR($B$552/($B$552+$B$554),0)</f>
        <v/>
      </c>
      <c r="C556" s="12">
        <f>IFERROR($C$552/($C$552+$C$554),0)</f>
        <v/>
      </c>
      <c r="D556" s="12">
        <f>IFERROR($D$552/($D$552+$D$554),0)</f>
        <v/>
      </c>
      <c r="E556" s="12">
        <f>IFERROR($E$552/($E$552+$E$554),0)</f>
        <v/>
      </c>
      <c r="F556" s="12">
        <f>IFERROR($F$552/($F$552+$F$554),0)</f>
        <v/>
      </c>
      <c r="G556" s="12">
        <f>IFERROR($G$552/($G$552+$G$554),0)</f>
        <v/>
      </c>
      <c r="H556" s="18">
        <f>AVERAGE($B$556:$F$556)</f>
        <v/>
      </c>
      <c r="I556" s="18">
        <f>STDEV.P($B$556:$F$556)</f>
        <v/>
      </c>
    </row>
    <row r="557">
      <c r="A557" s="4" t="inlineStr">
        <is>
          <t>Recall</t>
        </is>
      </c>
      <c r="B557" s="12">
        <f>IFERROR($B$552/($B$552+$B$555),0)</f>
        <v/>
      </c>
      <c r="C557" s="12">
        <f>IFERROR($C$552/($C$552+$C$555),0)</f>
        <v/>
      </c>
      <c r="D557" s="12">
        <f>IFERROR($D$552/($D$552+$D$555),0)</f>
        <v/>
      </c>
      <c r="E557" s="12">
        <f>IFERROR($E$552/($E$552+$E$555),0)</f>
        <v/>
      </c>
      <c r="F557" s="12">
        <f>IFERROR($F$552/($F$552+$F$555),0)</f>
        <v/>
      </c>
      <c r="G557" s="12">
        <f>IFERROR($G$552/($G$552+$G$555),0)</f>
        <v/>
      </c>
      <c r="H557" s="18">
        <f>AVERAGE($B$557:$F$557)</f>
        <v/>
      </c>
      <c r="I557" s="18">
        <f>STDEV.P($B$557:$F$557)</f>
        <v/>
      </c>
    </row>
    <row r="558">
      <c r="A558" s="4" t="inlineStr">
        <is>
          <t>F1</t>
        </is>
      </c>
      <c r="B558" s="12">
        <f>IFERROR(2*$B$556*$B$557/($B$556+$B$557),0)</f>
        <v/>
      </c>
      <c r="C558" s="12">
        <f>IFERROR(2*$C$556*$C$557/($C$556+$C$557),0)</f>
        <v/>
      </c>
      <c r="D558" s="12">
        <f>IFERROR(2*$D$556*$D$557/($D$556+$D$557),0)</f>
        <v/>
      </c>
      <c r="E558" s="12">
        <f>IFERROR(2*$E$556*$E$557/($E$556+$E$557),0)</f>
        <v/>
      </c>
      <c r="F558" s="12">
        <f>IFERROR(2*$F$556*$F$557/($F$556+$F$557),0)</f>
        <v/>
      </c>
      <c r="G558" s="12">
        <f>IFERROR(2*$G$556*$G$557/($G$556+$G$557),0)</f>
        <v/>
      </c>
      <c r="H558" s="18">
        <f>AVERAGE($B$558:$F$558)</f>
        <v/>
      </c>
      <c r="I558" s="18">
        <f>STDEV.P($B$558:$F$558)</f>
        <v/>
      </c>
    </row>
    <row r="559">
      <c r="A559" s="4" t="inlineStr">
        <is>
          <t>Accuracy</t>
        </is>
      </c>
      <c r="B559" s="12">
        <f>IFERROR(($B$552+$B$553)/($B$552+$B$553+$B$554+$B$555),0)</f>
        <v/>
      </c>
      <c r="C559" s="12">
        <f>IFERROR(($C$552+$C$553)/($C$552+$C$553+$C$554+$C$555),0)</f>
        <v/>
      </c>
      <c r="D559" s="12">
        <f>IFERROR(($D$552+$D$553)/($D$552+$D$553+$D$554+$D$555),0)</f>
        <v/>
      </c>
      <c r="E559" s="12">
        <f>IFERROR(($E$552+$E$553)/($E$552+$E$553+$E$554+$E$555),0)</f>
        <v/>
      </c>
      <c r="F559" s="12">
        <f>IFERROR(($F$552+$F$553)/($F$552+$F$553+$F$554+$F$555),0)</f>
        <v/>
      </c>
      <c r="G559" s="12">
        <f>IFERROR(($G$552+$G$553)/($G$552+$G$553+$G$554+$G$555),0)</f>
        <v/>
      </c>
      <c r="H559" s="18">
        <f>AVERAGE($B$559:$F$559)</f>
        <v/>
      </c>
      <c r="I559" s="18">
        <f>STDEV.P($B$559:$F$559)</f>
        <v/>
      </c>
    </row>
    <row r="560">
      <c r="A560" s="4" t="inlineStr">
        <is>
          <t>Edit distance</t>
        </is>
      </c>
      <c r="B560" s="12">
        <f>SUMPRODUCT(ABS($AW$544:$BB$549-$B$544:$G$549))</f>
        <v/>
      </c>
      <c r="C560" s="12">
        <f>SUMPRODUCT(ABS($AW$544:$BB$549-$J$544:$O$549))</f>
        <v/>
      </c>
      <c r="D560" s="12">
        <f>SUMPRODUCT(ABS($AW$544:$BB$549-$R$544:$W$549))</f>
        <v/>
      </c>
      <c r="E560" s="12">
        <f>SUMPRODUCT(ABS($AW$544:$BB$549-$Z$544:$AE$549))</f>
        <v/>
      </c>
      <c r="F560" s="12">
        <f>SUMPRODUCT(ABS($AW$544:$BB$549-$AH$544:$AM$549))</f>
        <v/>
      </c>
      <c r="G560" s="12">
        <f>SUMPRODUCT(ABS($AW$544:$BB$549-$AP$544:$AU$549))</f>
        <v/>
      </c>
      <c r="H560" s="18">
        <f>AVERAGE($B$560:$F$560)</f>
        <v/>
      </c>
      <c r="I560" s="18">
        <f>STDEV.P($B$560:$F$560)</f>
        <v/>
      </c>
    </row>
    <row r="561">
      <c r="A561" s="4" t="inlineStr">
        <is>
          <t>Spectral distance</t>
        </is>
      </c>
      <c r="B561" s="12">
        <f>SQRT(SUMPRODUCT(($BE$544:$BE$549-$B$571:$B$576)^2))</f>
        <v/>
      </c>
      <c r="C561" s="12">
        <f>SQRT(SUMPRODUCT(($BE$544:$BE$549-$C$571:$C$576)^2))</f>
        <v/>
      </c>
      <c r="D561" s="12">
        <f>SQRT(SUMPRODUCT(($BE$544:$BE$549-$D$571:$D$576)^2))</f>
        <v/>
      </c>
      <c r="E561" s="12">
        <f>SQRT(SUMPRODUCT(($BE$544:$BE$549-$E$571:$E$576)^2))</f>
        <v/>
      </c>
      <c r="F561" s="12">
        <f>SQRT(SUMPRODUCT(($BE$544:$BE$549-$F$571:$F$576)^2))</f>
        <v/>
      </c>
      <c r="G561" s="12">
        <f>SQRT(SUMPRODUCT(($BE$544:$BE$549-$G$571:$G$576)^2))</f>
        <v/>
      </c>
      <c r="H561" s="18">
        <f>AVERAGE($B$561:$F$561)</f>
        <v/>
      </c>
      <c r="I561" s="18">
        <f>STDEV.P($B$561:$F$561)</f>
        <v/>
      </c>
    </row>
    <row r="562">
      <c r="A562" s="4" t="inlineStr">
        <is>
          <t>Unsure cells</t>
        </is>
      </c>
      <c r="B562" s="7">
        <f>COUNTIF($B$544:$G$549,2)</f>
        <v/>
      </c>
      <c r="C562" s="7">
        <f>COUNTIF($J$544:$O$549,2)</f>
        <v/>
      </c>
      <c r="D562" s="7">
        <f>COUNTIF($R$544:$W$549,2)</f>
        <v/>
      </c>
      <c r="E562" s="7">
        <f>COUNTIF($Z$544:$AE$549,2)</f>
        <v/>
      </c>
      <c r="F562" s="7">
        <f>COUNTIF($AH$544:$AM$549,2)</f>
        <v/>
      </c>
      <c r="G562" s="7">
        <f>COUNTIF($AP$544:$AU$549,2)</f>
        <v/>
      </c>
      <c r="H562" s="12">
        <f>AVERAGE($B$562:$F$562)</f>
        <v/>
      </c>
      <c r="I562" s="12">
        <f>STDEV.P($B$562:$F$562)</f>
        <v/>
      </c>
    </row>
    <row r="563">
      <c r="A563" s="3" t="inlineStr">
        <is>
          <t>eigenvalues (real part, numpy order; pasted)</t>
        </is>
      </c>
    </row>
    <row r="564">
      <c r="A564" s="3" t="inlineStr">
        <is>
          <t xml:space="preserve">  λ1</t>
        </is>
      </c>
      <c r="B564" s="19" t="n">
        <v>0</v>
      </c>
      <c r="C564" s="19" t="n">
        <v>4.959341441174161</v>
      </c>
      <c r="D564" s="19" t="n">
        <v>4.124885419764576</v>
      </c>
      <c r="E564" s="19" t="n">
        <v>4.383930712141117</v>
      </c>
      <c r="F564" s="19" t="n">
        <v>1</v>
      </c>
      <c r="G564" s="19" t="n">
        <v>4.079025605332047</v>
      </c>
    </row>
    <row r="565">
      <c r="A565" s="3" t="inlineStr">
        <is>
          <t xml:space="preserve">  λ2</t>
        </is>
      </c>
      <c r="B565" s="19" t="n">
        <v>2.641186476193292</v>
      </c>
      <c r="C565" s="19" t="n">
        <v>1.618033988749897</v>
      </c>
      <c r="D565" s="19" t="n">
        <v>1.618033988749894</v>
      </c>
      <c r="E565" s="19" t="n">
        <v>1.742438377778751</v>
      </c>
      <c r="F565" s="19" t="n">
        <v>-0.4142135623730954</v>
      </c>
      <c r="G565" s="19" t="n">
        <v>-0.7707750170985515</v>
      </c>
    </row>
    <row r="566">
      <c r="A566" s="3" t="inlineStr">
        <is>
          <t xml:space="preserve">  λ3</t>
        </is>
      </c>
      <c r="B566" s="19" t="n">
        <v>0.7237421226209232</v>
      </c>
      <c r="C566" s="19" t="n">
        <v>0.4698322886629727</v>
      </c>
      <c r="D566" s="19" t="n">
        <v>0.6366717620673168</v>
      </c>
      <c r="E566" s="19" t="n">
        <v>-0.7984570969354737</v>
      </c>
      <c r="F566" s="19" t="n">
        <v>2.414213562373095</v>
      </c>
      <c r="G566" s="19" t="n">
        <v>-0.2984491959421814</v>
      </c>
    </row>
    <row r="567">
      <c r="A567" s="3" t="inlineStr">
        <is>
          <t xml:space="preserve">  λ4</t>
        </is>
      </c>
      <c r="B567" s="19" t="n">
        <v>-1.775712855736213</v>
      </c>
      <c r="C567" s="19" t="n">
        <v>-0.6180339887498951</v>
      </c>
      <c r="D567" s="19" t="n">
        <v>-0.6180339887498951</v>
      </c>
      <c r="E567" s="19" t="n">
        <v>-0.327911992984396</v>
      </c>
      <c r="F567" s="19" t="n">
        <v>0.9999999999999998</v>
      </c>
      <c r="G567" s="19" t="n">
        <v>1.81738815312799</v>
      </c>
    </row>
    <row r="568">
      <c r="A568" s="3" t="inlineStr">
        <is>
          <t xml:space="preserve">  λ5</t>
        </is>
      </c>
      <c r="B568" s="19" t="n">
        <v>-0.5892157430780011</v>
      </c>
      <c r="C568" s="19" t="n">
        <v>-0.4291737298371333</v>
      </c>
      <c r="D568" s="19" t="n">
        <v>-0.7615571818318898</v>
      </c>
      <c r="E568" s="19" t="n">
        <v>1.202698196835256e-16</v>
      </c>
      <c r="F568" s="19" t="n">
        <v>2</v>
      </c>
      <c r="G568" s="19" t="n">
        <v>1.172810454580702</v>
      </c>
    </row>
    <row r="569">
      <c r="A569" s="3" t="inlineStr">
        <is>
          <t xml:space="preserve">  λ6</t>
        </is>
      </c>
      <c r="B569" s="19" t="n">
        <v>-0.9999999999999998</v>
      </c>
      <c r="C569" s="19" t="n">
        <v>1.255271684302161e-17</v>
      </c>
      <c r="D569" s="19" t="n">
        <v>0.9999999999999999</v>
      </c>
      <c r="E569" s="19" t="n">
        <v>0.9999999999999999</v>
      </c>
      <c r="F569" s="19" t="n">
        <v>0</v>
      </c>
      <c r="G569" s="19" t="n">
        <v>5.0928996210875e-17</v>
      </c>
    </row>
    <row r="570">
      <c r="A570" s="3" t="inlineStr">
        <is>
          <t>eigenvalues sorted desc (LARGE)</t>
        </is>
      </c>
    </row>
    <row r="571">
      <c r="A571" s="3" t="inlineStr">
        <is>
          <t xml:space="preserve">  λ(1)</t>
        </is>
      </c>
      <c r="B571" s="19">
        <f>LARGE($B$564:$B$569,1)</f>
        <v/>
      </c>
      <c r="C571" s="19">
        <f>LARGE($C$564:$C$569,1)</f>
        <v/>
      </c>
      <c r="D571" s="19">
        <f>LARGE($D$564:$D$569,1)</f>
        <v/>
      </c>
      <c r="E571" s="19">
        <f>LARGE($E$564:$E$569,1)</f>
        <v/>
      </c>
      <c r="F571" s="19">
        <f>LARGE($F$564:$F$569,1)</f>
        <v/>
      </c>
      <c r="G571" s="19">
        <f>LARGE($G$564:$G$569,1)</f>
        <v/>
      </c>
    </row>
    <row r="572">
      <c r="A572" s="3" t="inlineStr">
        <is>
          <t xml:space="preserve">  λ(2)</t>
        </is>
      </c>
      <c r="B572" s="19">
        <f>LARGE($B$564:$B$569,2)</f>
        <v/>
      </c>
      <c r="C572" s="19">
        <f>LARGE($C$564:$C$569,2)</f>
        <v/>
      </c>
      <c r="D572" s="19">
        <f>LARGE($D$564:$D$569,2)</f>
        <v/>
      </c>
      <c r="E572" s="19">
        <f>LARGE($E$564:$E$569,2)</f>
        <v/>
      </c>
      <c r="F572" s="19">
        <f>LARGE($F$564:$F$569,2)</f>
        <v/>
      </c>
      <c r="G572" s="19">
        <f>LARGE($G$564:$G$569,2)</f>
        <v/>
      </c>
    </row>
    <row r="573">
      <c r="A573" s="3" t="inlineStr">
        <is>
          <t xml:space="preserve">  λ(3)</t>
        </is>
      </c>
      <c r="B573" s="19">
        <f>LARGE($B$564:$B$569,3)</f>
        <v/>
      </c>
      <c r="C573" s="19">
        <f>LARGE($C$564:$C$569,3)</f>
        <v/>
      </c>
      <c r="D573" s="19">
        <f>LARGE($D$564:$D$569,3)</f>
        <v/>
      </c>
      <c r="E573" s="19">
        <f>LARGE($E$564:$E$569,3)</f>
        <v/>
      </c>
      <c r="F573" s="19">
        <f>LARGE($F$564:$F$569,3)</f>
        <v/>
      </c>
      <c r="G573" s="19">
        <f>LARGE($G$564:$G$569,3)</f>
        <v/>
      </c>
    </row>
    <row r="574">
      <c r="A574" s="3" t="inlineStr">
        <is>
          <t xml:space="preserve">  λ(4)</t>
        </is>
      </c>
      <c r="B574" s="19">
        <f>LARGE($B$564:$B$569,4)</f>
        <v/>
      </c>
      <c r="C574" s="19">
        <f>LARGE($C$564:$C$569,4)</f>
        <v/>
      </c>
      <c r="D574" s="19">
        <f>LARGE($D$564:$D$569,4)</f>
        <v/>
      </c>
      <c r="E574" s="19">
        <f>LARGE($E$564:$E$569,4)</f>
        <v/>
      </c>
      <c r="F574" s="19">
        <f>LARGE($F$564:$F$569,4)</f>
        <v/>
      </c>
      <c r="G574" s="19">
        <f>LARGE($G$564:$G$569,4)</f>
        <v/>
      </c>
    </row>
    <row r="575">
      <c r="A575" s="3" t="inlineStr">
        <is>
          <t xml:space="preserve">  λ(5)</t>
        </is>
      </c>
      <c r="B575" s="19">
        <f>LARGE($B$564:$B$569,5)</f>
        <v/>
      </c>
      <c r="C575" s="19">
        <f>LARGE($C$564:$C$569,5)</f>
        <v/>
      </c>
      <c r="D575" s="19">
        <f>LARGE($D$564:$D$569,5)</f>
        <v/>
      </c>
      <c r="E575" s="19">
        <f>LARGE($E$564:$E$569,5)</f>
        <v/>
      </c>
      <c r="F575" s="19">
        <f>LARGE($F$564:$F$569,5)</f>
        <v/>
      </c>
      <c r="G575" s="19">
        <f>LARGE($G$564:$G$569,5)</f>
        <v/>
      </c>
    </row>
    <row r="576">
      <c r="A576" s="3" t="inlineStr">
        <is>
          <t xml:space="preserve">  λ(6)</t>
        </is>
      </c>
      <c r="B576" s="19">
        <f>LARGE($B$564:$B$569,6)</f>
        <v/>
      </c>
      <c r="C576" s="19">
        <f>LARGE($C$564:$C$569,6)</f>
        <v/>
      </c>
      <c r="D576" s="19">
        <f>LARGE($D$564:$D$569,6)</f>
        <v/>
      </c>
      <c r="E576" s="19">
        <f>LARGE($E$564:$E$569,6)</f>
        <v/>
      </c>
      <c r="F576" s="19">
        <f>LARGE($F$564:$F$569,6)</f>
        <v/>
      </c>
      <c r="G576" s="19">
        <f>LARGE($G$564:$G$569,6)</f>
        <v/>
      </c>
    </row>
    <row r="577">
      <c r="A577" s="3" t="inlineStr">
        <is>
          <t>check: Σeig − trace (→0)</t>
        </is>
      </c>
      <c r="B577" s="3">
        <f>ROUND(SUM($B$564:$B$569)-($B$544+$C$545+$D$546+$E$547+$F$548+$G$549),6)</f>
        <v/>
      </c>
      <c r="C577" s="3">
        <f>ROUND(SUM($C$564:$C$569)-($J$544+$K$545+$L$546+$M$547+$N$548+$O$549),6)</f>
        <v/>
      </c>
      <c r="D577" s="3">
        <f>ROUND(SUM($D$564:$D$569)-($R$544+$S$545+$T$546+$U$547+$V$548+$W$549),6)</f>
        <v/>
      </c>
      <c r="E577" s="3">
        <f>ROUND(SUM($E$564:$E$569)-($Z$544+$AA$545+$AB$546+$AC$547+$AD$548+$AE$549),6)</f>
        <v/>
      </c>
      <c r="F577" s="3">
        <f>ROUND(SUM($F$564:$F$569)-($AH$544+$AI$545+$AJ$546+$AK$547+$AL$548+$AM$549),6)</f>
        <v/>
      </c>
      <c r="G577" s="3">
        <f>ROUND(SUM($G$564:$G$569)-($AP$544+$AQ$545+$AR$546+$AS$547+$AT$548+$AU$549),6)</f>
        <v/>
      </c>
    </row>
    <row r="578">
      <c r="A578" s="3" t="inlineStr">
        <is>
          <t>check: Πeig − det (→0)</t>
        </is>
      </c>
      <c r="B578" s="3">
        <f>ROUND(MDETERM($B$544:$G$549)-PRODUCT($B$564:$B$569),6)</f>
        <v/>
      </c>
      <c r="C578" s="3">
        <f>ROUND(MDETERM($J$544:$O$549)-PRODUCT($C$564:$C$569),6)</f>
        <v/>
      </c>
      <c r="D578" s="3">
        <f>ROUND(MDETERM($R$544:$W$549)-PRODUCT($D$564:$D$569),6)</f>
        <v/>
      </c>
      <c r="E578" s="3">
        <f>ROUND(MDETERM($Z$544:$AE$549)-PRODUCT($E$564:$E$569),6)</f>
        <v/>
      </c>
      <c r="F578" s="3">
        <f>ROUND(MDETERM($AH$544:$AM$549)-PRODUCT($F$564:$F$569),6)</f>
        <v/>
      </c>
      <c r="G578" s="3">
        <f>ROUND(MDETERM($AP$544:$AU$549)-PRODUCT($G$564:$G$569),6)</f>
        <v/>
      </c>
    </row>
    <row r="579">
      <c r="A579" s="3" t="inlineStr">
        <is>
          <t>complex eigenvalues?</t>
        </is>
      </c>
      <c r="B579" s="3" t="inlineStr"/>
      <c r="C579" s="3" t="inlineStr"/>
      <c r="D579" s="3" t="inlineStr"/>
      <c r="E579" s="3" t="inlineStr"/>
      <c r="F579" s="3" t="inlineStr"/>
      <c r="G579" s="3" t="inlineStr"/>
    </row>
    <row r="580">
      <c r="A580" s="3" t="inlineStr">
        <is>
          <t>check: det(M − λᵢI) per sorted λ (→0)</t>
        </is>
      </c>
    </row>
    <row r="581">
      <c r="A581" s="3" t="inlineStr">
        <is>
          <t xml:space="preserve">  det(M − λ(1)I)</t>
        </is>
      </c>
      <c r="B581" s="3">
        <f t="array" ref="B581">ROUND(MDETERM($B$544:$G$549-$B$571*MUNIT(6)),6)</f>
        <v/>
      </c>
      <c r="C581" s="3">
        <f t="array" ref="C581">ROUND(MDETERM($J$544:$O$549-$C$571*MUNIT(6)),6)</f>
        <v/>
      </c>
      <c r="D581" s="3">
        <f t="array" ref="D581">ROUND(MDETERM($R$544:$W$549-$D$571*MUNIT(6)),6)</f>
        <v/>
      </c>
      <c r="E581" s="3">
        <f t="array" ref="E581">ROUND(MDETERM($Z$544:$AE$549-$E$571*MUNIT(6)),6)</f>
        <v/>
      </c>
      <c r="F581" s="3">
        <f t="array" ref="F581">ROUND(MDETERM($AH$544:$AM$549-$F$571*MUNIT(6)),6)</f>
        <v/>
      </c>
      <c r="G581" s="3">
        <f t="array" ref="G581">ROUND(MDETERM($AP$544:$AU$549-$G$571*MUNIT(6)),6)</f>
        <v/>
      </c>
    </row>
    <row r="582">
      <c r="A582" s="3" t="inlineStr">
        <is>
          <t xml:space="preserve">  det(M − λ(2)I)</t>
        </is>
      </c>
      <c r="B582" s="3">
        <f t="array" ref="B582">ROUND(MDETERM($B$544:$G$549-$B$572*MUNIT(6)),6)</f>
        <v/>
      </c>
      <c r="C582" s="3">
        <f t="array" ref="C582">ROUND(MDETERM($J$544:$O$549-$C$572*MUNIT(6)),6)</f>
        <v/>
      </c>
      <c r="D582" s="3">
        <f t="array" ref="D582">ROUND(MDETERM($R$544:$W$549-$D$572*MUNIT(6)),6)</f>
        <v/>
      </c>
      <c r="E582" s="3">
        <f t="array" ref="E582">ROUND(MDETERM($Z$544:$AE$549-$E$572*MUNIT(6)),6)</f>
        <v/>
      </c>
      <c r="F582" s="3">
        <f t="array" ref="F582">ROUND(MDETERM($AH$544:$AM$549-$F$572*MUNIT(6)),6)</f>
        <v/>
      </c>
      <c r="G582" s="3">
        <f t="array" ref="G582">ROUND(MDETERM($AP$544:$AU$549-$G$572*MUNIT(6)),6)</f>
        <v/>
      </c>
    </row>
    <row r="583">
      <c r="A583" s="3" t="inlineStr">
        <is>
          <t xml:space="preserve">  det(M − λ(3)I)</t>
        </is>
      </c>
      <c r="B583" s="3">
        <f t="array" ref="B583">ROUND(MDETERM($B$544:$G$549-$B$573*MUNIT(6)),6)</f>
        <v/>
      </c>
      <c r="C583" s="3">
        <f t="array" ref="C583">ROUND(MDETERM($J$544:$O$549-$C$573*MUNIT(6)),6)</f>
        <v/>
      </c>
      <c r="D583" s="3">
        <f t="array" ref="D583">ROUND(MDETERM($R$544:$W$549-$D$573*MUNIT(6)),6)</f>
        <v/>
      </c>
      <c r="E583" s="3">
        <f t="array" ref="E583">ROUND(MDETERM($Z$544:$AE$549-$E$573*MUNIT(6)),6)</f>
        <v/>
      </c>
      <c r="F583" s="3">
        <f t="array" ref="F583">ROUND(MDETERM($AH$544:$AM$549-$F$573*MUNIT(6)),6)</f>
        <v/>
      </c>
      <c r="G583" s="3">
        <f t="array" ref="G583">ROUND(MDETERM($AP$544:$AU$549-$G$573*MUNIT(6)),6)</f>
        <v/>
      </c>
    </row>
    <row r="584">
      <c r="A584" s="3" t="inlineStr">
        <is>
          <t xml:space="preserve">  det(M − λ(4)I)</t>
        </is>
      </c>
      <c r="B584" s="3">
        <f t="array" ref="B584">ROUND(MDETERM($B$544:$G$549-$B$574*MUNIT(6)),6)</f>
        <v/>
      </c>
      <c r="C584" s="3">
        <f t="array" ref="C584">ROUND(MDETERM($J$544:$O$549-$C$574*MUNIT(6)),6)</f>
        <v/>
      </c>
      <c r="D584" s="3">
        <f t="array" ref="D584">ROUND(MDETERM($R$544:$W$549-$D$574*MUNIT(6)),6)</f>
        <v/>
      </c>
      <c r="E584" s="3">
        <f t="array" ref="E584">ROUND(MDETERM($Z$544:$AE$549-$E$574*MUNIT(6)),6)</f>
        <v/>
      </c>
      <c r="F584" s="3">
        <f t="array" ref="F584">ROUND(MDETERM($AH$544:$AM$549-$F$574*MUNIT(6)),6)</f>
        <v/>
      </c>
      <c r="G584" s="3">
        <f t="array" ref="G584">ROUND(MDETERM($AP$544:$AU$549-$G$574*MUNIT(6)),6)</f>
        <v/>
      </c>
    </row>
    <row r="585">
      <c r="A585" s="3" t="inlineStr">
        <is>
          <t xml:space="preserve">  det(M − λ(5)I)</t>
        </is>
      </c>
      <c r="B585" s="3">
        <f t="array" ref="B585">ROUND(MDETERM($B$544:$G$549-$B$575*MUNIT(6)),6)</f>
        <v/>
      </c>
      <c r="C585" s="3">
        <f t="array" ref="C585">ROUND(MDETERM($J$544:$O$549-$C$575*MUNIT(6)),6)</f>
        <v/>
      </c>
      <c r="D585" s="3">
        <f t="array" ref="D585">ROUND(MDETERM($R$544:$W$549-$D$575*MUNIT(6)),6)</f>
        <v/>
      </c>
      <c r="E585" s="3">
        <f t="array" ref="E585">ROUND(MDETERM($Z$544:$AE$549-$E$575*MUNIT(6)),6)</f>
        <v/>
      </c>
      <c r="F585" s="3">
        <f t="array" ref="F585">ROUND(MDETERM($AH$544:$AM$549-$F$575*MUNIT(6)),6)</f>
        <v/>
      </c>
      <c r="G585" s="3">
        <f t="array" ref="G585">ROUND(MDETERM($AP$544:$AU$549-$G$575*MUNIT(6)),6)</f>
        <v/>
      </c>
    </row>
    <row r="586">
      <c r="A586" s="3" t="inlineStr">
        <is>
          <t xml:space="preserve">  det(M − λ(6)I)</t>
        </is>
      </c>
      <c r="B586" s="3">
        <f t="array" ref="B586">ROUND(MDETERM($B$544:$G$549-$B$576*MUNIT(6)),6)</f>
        <v/>
      </c>
      <c r="C586" s="3">
        <f t="array" ref="C586">ROUND(MDETERM($J$544:$O$549-$C$576*MUNIT(6)),6)</f>
        <v/>
      </c>
      <c r="D586" s="3">
        <f t="array" ref="D586">ROUND(MDETERM($R$544:$W$549-$D$576*MUNIT(6)),6)</f>
        <v/>
      </c>
      <c r="E586" s="3">
        <f t="array" ref="E586">ROUND(MDETERM($Z$544:$AE$549-$E$576*MUNIT(6)),6)</f>
        <v/>
      </c>
      <c r="F586" s="3">
        <f t="array" ref="F586">ROUND(MDETERM($AH$544:$AM$549-$F$576*MUNIT(6)),6)</f>
        <v/>
      </c>
      <c r="G586" s="3">
        <f t="array" ref="G586">ROUND(MDETERM($AP$544:$AU$549-$G$576*MUNIT(6)),6)</f>
        <v/>
      </c>
    </row>
    <row r="590" ht="16" customHeight="1">
      <c r="A590" s="14" t="inlineStr">
        <is>
          <t>RAG R2 | gpt4-turbo-preview</t>
        </is>
      </c>
      <c r="B590" s="9" t="inlineStr">
        <is>
          <t>run 1 (raw, pasted)</t>
        </is>
      </c>
      <c r="J590" s="9" t="inlineStr">
        <is>
          <t>run 2 (raw, pasted)</t>
        </is>
      </c>
      <c r="R590" s="9" t="inlineStr">
        <is>
          <t>run 3 (raw, pasted)</t>
        </is>
      </c>
      <c r="Z590" s="9" t="inlineStr">
        <is>
          <t>run 4 (raw, pasted)</t>
        </is>
      </c>
      <c r="AH590" s="9" t="inlineStr">
        <is>
          <t>run 5 (raw, pasted)</t>
        </is>
      </c>
      <c r="AP590" s="9" t="inlineStr">
        <is>
          <t>archived component mapping</t>
        </is>
      </c>
    </row>
    <row r="591" ht="60" customHeight="1">
      <c r="B591" s="15" t="inlineStr">
        <is>
          <t>motor</t>
        </is>
      </c>
      <c r="C591" s="15" t="inlineStr">
        <is>
          <t>gear system</t>
        </is>
      </c>
      <c r="D591" s="15" t="inlineStr">
        <is>
          <t>chuck</t>
        </is>
      </c>
      <c r="E591" s="15" t="inlineStr">
        <is>
          <t>battery</t>
        </is>
      </c>
      <c r="F591" s="15" t="inlineStr">
        <is>
          <t>switch</t>
        </is>
      </c>
      <c r="G591" s="15" t="inlineStr">
        <is>
          <t>housing</t>
        </is>
      </c>
      <c r="H591" s="15" t="inlineStr">
        <is>
          <t>control circuitry</t>
        </is>
      </c>
      <c r="J591" s="15" t="inlineStr">
        <is>
          <t>motor</t>
        </is>
      </c>
      <c r="K591" s="15" t="inlineStr">
        <is>
          <t>gear system</t>
        </is>
      </c>
      <c r="L591" s="15" t="inlineStr">
        <is>
          <t>chuck</t>
        </is>
      </c>
      <c r="M591" s="15" t="inlineStr">
        <is>
          <t>battery</t>
        </is>
      </c>
      <c r="N591" s="15" t="inlineStr">
        <is>
          <t>switch</t>
        </is>
      </c>
      <c r="O591" s="15" t="inlineStr">
        <is>
          <t>housing</t>
        </is>
      </c>
      <c r="P591" s="15" t="inlineStr">
        <is>
          <t>control circuitry</t>
        </is>
      </c>
      <c r="R591" s="15" t="inlineStr">
        <is>
          <t>motor</t>
        </is>
      </c>
      <c r="S591" s="15" t="inlineStr">
        <is>
          <t>gear system</t>
        </is>
      </c>
      <c r="T591" s="15" t="inlineStr">
        <is>
          <t>chuck</t>
        </is>
      </c>
      <c r="U591" s="15" t="inlineStr">
        <is>
          <t>battery</t>
        </is>
      </c>
      <c r="V591" s="15" t="inlineStr">
        <is>
          <t>switch</t>
        </is>
      </c>
      <c r="W591" s="15" t="inlineStr">
        <is>
          <t>housing</t>
        </is>
      </c>
      <c r="X591" s="15" t="inlineStr">
        <is>
          <t>control circuitry</t>
        </is>
      </c>
      <c r="Z591" s="15" t="inlineStr">
        <is>
          <t>motor</t>
        </is>
      </c>
      <c r="AA591" s="15" t="inlineStr">
        <is>
          <t>gear system</t>
        </is>
      </c>
      <c r="AB591" s="15" t="inlineStr">
        <is>
          <t>chuck</t>
        </is>
      </c>
      <c r="AC591" s="15" t="inlineStr">
        <is>
          <t>battery</t>
        </is>
      </c>
      <c r="AD591" s="15" t="inlineStr">
        <is>
          <t>switch</t>
        </is>
      </c>
      <c r="AE591" s="15" t="inlineStr">
        <is>
          <t>housing</t>
        </is>
      </c>
      <c r="AF591" s="15" t="inlineStr">
        <is>
          <t>control circuitry</t>
        </is>
      </c>
      <c r="AH591" s="15" t="inlineStr">
        <is>
          <t>motor</t>
        </is>
      </c>
      <c r="AI591" s="15" t="inlineStr">
        <is>
          <t>gear system</t>
        </is>
      </c>
      <c r="AJ591" s="15" t="inlineStr">
        <is>
          <t>chuck</t>
        </is>
      </c>
      <c r="AK591" s="15" t="inlineStr">
        <is>
          <t>battery</t>
        </is>
      </c>
      <c r="AL591" s="15" t="inlineStr">
        <is>
          <t>switch</t>
        </is>
      </c>
      <c r="AM591" s="15" t="inlineStr">
        <is>
          <t>housing</t>
        </is>
      </c>
      <c r="AN591" s="15" t="inlineStr">
        <is>
          <t>control circuitry</t>
        </is>
      </c>
      <c r="AP591" s="3" t="inlineStr">
        <is>
          <t>Ground truth component</t>
        </is>
      </c>
      <c r="AQ591" s="3" t="inlineStr">
        <is>
          <t>Matched predicted component</t>
        </is>
      </c>
    </row>
    <row r="592">
      <c r="A592" s="3" t="inlineStr">
        <is>
          <t>motor</t>
        </is>
      </c>
      <c r="B592" s="8" t="n">
        <v>1</v>
      </c>
      <c r="C592" s="8" t="n">
        <v>1</v>
      </c>
      <c r="D592" s="8" t="n">
        <v>0</v>
      </c>
      <c r="E592" s="8" t="n">
        <v>1</v>
      </c>
      <c r="F592" s="8" t="n">
        <v>1</v>
      </c>
      <c r="G592" s="8" t="n">
        <v>1</v>
      </c>
      <c r="H592" s="8" t="n">
        <v>1</v>
      </c>
      <c r="J592" s="8" t="n">
        <v>1</v>
      </c>
      <c r="K592" s="8" t="n">
        <v>1</v>
      </c>
      <c r="L592" s="8" t="n">
        <v>0</v>
      </c>
      <c r="M592" s="8" t="n">
        <v>1</v>
      </c>
      <c r="N592" s="8" t="n">
        <v>1</v>
      </c>
      <c r="O592" s="8" t="n">
        <v>1</v>
      </c>
      <c r="P592" s="8" t="n">
        <v>1</v>
      </c>
      <c r="R592" s="8" t="n">
        <v>1</v>
      </c>
      <c r="S592" s="8" t="n">
        <v>1</v>
      </c>
      <c r="T592" s="8" t="n">
        <v>0</v>
      </c>
      <c r="U592" s="8" t="n">
        <v>1</v>
      </c>
      <c r="V592" s="8" t="n">
        <v>1</v>
      </c>
      <c r="W592" s="8" t="n">
        <v>1</v>
      </c>
      <c r="X592" s="8" t="n">
        <v>1</v>
      </c>
      <c r="Z592" s="8" t="n">
        <v>1</v>
      </c>
      <c r="AA592" s="8" t="n">
        <v>1</v>
      </c>
      <c r="AB592" s="8" t="n">
        <v>0</v>
      </c>
      <c r="AC592" s="8" t="n">
        <v>1</v>
      </c>
      <c r="AD592" s="8" t="n">
        <v>1</v>
      </c>
      <c r="AE592" s="8" t="n">
        <v>1</v>
      </c>
      <c r="AF592" s="8" t="n">
        <v>1</v>
      </c>
      <c r="AH592" s="8" t="n">
        <v>1</v>
      </c>
      <c r="AI592" s="8" t="n">
        <v>1</v>
      </c>
      <c r="AJ592" s="8" t="n">
        <v>0</v>
      </c>
      <c r="AK592" s="8" t="n">
        <v>1</v>
      </c>
      <c r="AL592" s="8" t="n">
        <v>1</v>
      </c>
      <c r="AM592" s="8" t="n">
        <v>1</v>
      </c>
      <c r="AN592" s="8" t="n">
        <v>1</v>
      </c>
      <c r="AP592" s="3" t="inlineStr">
        <is>
          <t>Bit</t>
        </is>
      </c>
      <c r="AQ592" s="3" t="inlineStr">
        <is>
          <t>chuck</t>
        </is>
      </c>
    </row>
    <row r="593">
      <c r="A593" s="3" t="inlineStr">
        <is>
          <t>gear system</t>
        </is>
      </c>
      <c r="B593" s="8" t="n">
        <v>1</v>
      </c>
      <c r="C593" s="8" t="n">
        <v>1</v>
      </c>
      <c r="D593" s="8" t="n">
        <v>1</v>
      </c>
      <c r="E593" s="8" t="n">
        <v>0</v>
      </c>
      <c r="F593" s="8" t="n">
        <v>0</v>
      </c>
      <c r="G593" s="8" t="n">
        <v>1</v>
      </c>
      <c r="H593" s="8" t="n">
        <v>0</v>
      </c>
      <c r="J593" s="8" t="n">
        <v>1</v>
      </c>
      <c r="K593" s="8" t="n">
        <v>1</v>
      </c>
      <c r="L593" s="8" t="n">
        <v>1</v>
      </c>
      <c r="M593" s="8" t="n">
        <v>0</v>
      </c>
      <c r="N593" s="8" t="n">
        <v>0</v>
      </c>
      <c r="O593" s="8" t="n">
        <v>1</v>
      </c>
      <c r="P593" s="8" t="n">
        <v>0</v>
      </c>
      <c r="R593" s="8" t="n">
        <v>1</v>
      </c>
      <c r="S593" s="8" t="n">
        <v>1</v>
      </c>
      <c r="T593" s="8" t="n">
        <v>1</v>
      </c>
      <c r="U593" s="8" t="n">
        <v>0</v>
      </c>
      <c r="V593" s="8" t="n">
        <v>0</v>
      </c>
      <c r="W593" s="8" t="n">
        <v>1</v>
      </c>
      <c r="X593" s="8" t="n">
        <v>0</v>
      </c>
      <c r="Z593" s="8" t="n">
        <v>1</v>
      </c>
      <c r="AA593" s="8" t="n">
        <v>1</v>
      </c>
      <c r="AB593" s="8" t="n">
        <v>1</v>
      </c>
      <c r="AC593" s="8" t="n">
        <v>0</v>
      </c>
      <c r="AD593" s="8" t="n">
        <v>0</v>
      </c>
      <c r="AE593" s="8" t="n">
        <v>1</v>
      </c>
      <c r="AF593" s="8" t="n">
        <v>0</v>
      </c>
      <c r="AH593" s="8" t="n">
        <v>1</v>
      </c>
      <c r="AI593" s="8" t="n">
        <v>1</v>
      </c>
      <c r="AJ593" s="8" t="n">
        <v>1</v>
      </c>
      <c r="AK593" s="8" t="n">
        <v>0</v>
      </c>
      <c r="AL593" s="8" t="n">
        <v>0</v>
      </c>
      <c r="AM593" s="8" t="n">
        <v>1</v>
      </c>
      <c r="AN593" s="8" t="n">
        <v>0</v>
      </c>
      <c r="AP593" s="3" t="inlineStr">
        <is>
          <t>Transmission</t>
        </is>
      </c>
      <c r="AQ593" s="3" t="inlineStr">
        <is>
          <t>gear system</t>
        </is>
      </c>
    </row>
    <row r="594">
      <c r="A594" s="3" t="inlineStr">
        <is>
          <t>chuck</t>
        </is>
      </c>
      <c r="B594" s="8" t="n">
        <v>0</v>
      </c>
      <c r="C594" s="8" t="n">
        <v>1</v>
      </c>
      <c r="D594" s="8" t="n">
        <v>1</v>
      </c>
      <c r="E594" s="8" t="n">
        <v>0</v>
      </c>
      <c r="F594" s="8" t="n">
        <v>0</v>
      </c>
      <c r="G594" s="8" t="n">
        <v>1</v>
      </c>
      <c r="H594" s="8" t="n">
        <v>0</v>
      </c>
      <c r="J594" s="8" t="n">
        <v>0</v>
      </c>
      <c r="K594" s="8" t="n">
        <v>1</v>
      </c>
      <c r="L594" s="8" t="n">
        <v>1</v>
      </c>
      <c r="M594" s="8" t="n">
        <v>0</v>
      </c>
      <c r="N594" s="8" t="n">
        <v>0</v>
      </c>
      <c r="O594" s="8" t="n">
        <v>1</v>
      </c>
      <c r="P594" s="8" t="n">
        <v>0</v>
      </c>
      <c r="R594" s="8" t="n">
        <v>0</v>
      </c>
      <c r="S594" s="8" t="n">
        <v>1</v>
      </c>
      <c r="T594" s="8" t="n">
        <v>1</v>
      </c>
      <c r="U594" s="8" t="n">
        <v>0</v>
      </c>
      <c r="V594" s="8" t="n">
        <v>0</v>
      </c>
      <c r="W594" s="8" t="n">
        <v>1</v>
      </c>
      <c r="X594" s="8" t="n">
        <v>0</v>
      </c>
      <c r="Z594" s="8" t="n">
        <v>0</v>
      </c>
      <c r="AA594" s="8" t="n">
        <v>1</v>
      </c>
      <c r="AB594" s="8" t="n">
        <v>1</v>
      </c>
      <c r="AC594" s="8" t="n">
        <v>0</v>
      </c>
      <c r="AD594" s="8" t="n">
        <v>0</v>
      </c>
      <c r="AE594" s="8" t="n">
        <v>1</v>
      </c>
      <c r="AF594" s="8" t="n">
        <v>0</v>
      </c>
      <c r="AH594" s="8" t="n">
        <v>0</v>
      </c>
      <c r="AI594" s="8" t="n">
        <v>1</v>
      </c>
      <c r="AJ594" s="8" t="n">
        <v>1</v>
      </c>
      <c r="AK594" s="8" t="n">
        <v>0</v>
      </c>
      <c r="AL594" s="8" t="n">
        <v>0</v>
      </c>
      <c r="AM594" s="8" t="n">
        <v>1</v>
      </c>
      <c r="AN594" s="8" t="n">
        <v>0</v>
      </c>
      <c r="AP594" s="3" t="inlineStr">
        <is>
          <t>Motor</t>
        </is>
      </c>
      <c r="AQ594" s="3" t="inlineStr">
        <is>
          <t>motor</t>
        </is>
      </c>
    </row>
    <row r="595">
      <c r="A595" s="3" t="inlineStr">
        <is>
          <t>battery</t>
        </is>
      </c>
      <c r="B595" s="8" t="n">
        <v>1</v>
      </c>
      <c r="C595" s="8" t="n">
        <v>0</v>
      </c>
      <c r="D595" s="8" t="n">
        <v>0</v>
      </c>
      <c r="E595" s="8" t="n">
        <v>1</v>
      </c>
      <c r="F595" s="8" t="n">
        <v>1</v>
      </c>
      <c r="G595" s="8" t="n">
        <v>1</v>
      </c>
      <c r="H595" s="8" t="n">
        <v>1</v>
      </c>
      <c r="J595" s="8" t="n">
        <v>1</v>
      </c>
      <c r="K595" s="8" t="n">
        <v>0</v>
      </c>
      <c r="L595" s="8" t="n">
        <v>0</v>
      </c>
      <c r="M595" s="8" t="n">
        <v>1</v>
      </c>
      <c r="N595" s="8" t="n">
        <v>1</v>
      </c>
      <c r="O595" s="8" t="n">
        <v>1</v>
      </c>
      <c r="P595" s="8" t="n">
        <v>1</v>
      </c>
      <c r="R595" s="8" t="n">
        <v>1</v>
      </c>
      <c r="S595" s="8" t="n">
        <v>0</v>
      </c>
      <c r="T595" s="8" t="n">
        <v>0</v>
      </c>
      <c r="U595" s="8" t="n">
        <v>1</v>
      </c>
      <c r="V595" s="8" t="n">
        <v>1</v>
      </c>
      <c r="W595" s="8" t="n">
        <v>1</v>
      </c>
      <c r="X595" s="8" t="n">
        <v>1</v>
      </c>
      <c r="Z595" s="8" t="n">
        <v>1</v>
      </c>
      <c r="AA595" s="8" t="n">
        <v>0</v>
      </c>
      <c r="AB595" s="8" t="n">
        <v>0</v>
      </c>
      <c r="AC595" s="8" t="n">
        <v>1</v>
      </c>
      <c r="AD595" s="8" t="n">
        <v>1</v>
      </c>
      <c r="AE595" s="8" t="n">
        <v>1</v>
      </c>
      <c r="AF595" s="8" t="n">
        <v>1</v>
      </c>
      <c r="AH595" s="8" t="n">
        <v>1</v>
      </c>
      <c r="AI595" s="8" t="n">
        <v>0</v>
      </c>
      <c r="AJ595" s="8" t="n">
        <v>0</v>
      </c>
      <c r="AK595" s="8" t="n">
        <v>1</v>
      </c>
      <c r="AL595" s="8" t="n">
        <v>1</v>
      </c>
      <c r="AM595" s="8" t="n">
        <v>1</v>
      </c>
      <c r="AN595" s="8" t="n">
        <v>1</v>
      </c>
      <c r="AP595" s="3" t="inlineStr">
        <is>
          <t>Electrical System</t>
        </is>
      </c>
      <c r="AQ595" s="3" t="inlineStr">
        <is>
          <t>control circuitry</t>
        </is>
      </c>
    </row>
    <row r="596">
      <c r="A596" s="3" t="inlineStr">
        <is>
          <t>switch</t>
        </is>
      </c>
      <c r="B596" s="8" t="n">
        <v>1</v>
      </c>
      <c r="C596" s="8" t="n">
        <v>0</v>
      </c>
      <c r="D596" s="8" t="n">
        <v>0</v>
      </c>
      <c r="E596" s="8" t="n">
        <v>1</v>
      </c>
      <c r="F596" s="8" t="n">
        <v>1</v>
      </c>
      <c r="G596" s="8" t="n">
        <v>1</v>
      </c>
      <c r="H596" s="8" t="n">
        <v>1</v>
      </c>
      <c r="J596" s="8" t="n">
        <v>1</v>
      </c>
      <c r="K596" s="8" t="n">
        <v>0</v>
      </c>
      <c r="L596" s="8" t="n">
        <v>0</v>
      </c>
      <c r="M596" s="8" t="n">
        <v>1</v>
      </c>
      <c r="N596" s="8" t="n">
        <v>1</v>
      </c>
      <c r="O596" s="8" t="n">
        <v>1</v>
      </c>
      <c r="P596" s="8" t="n">
        <v>1</v>
      </c>
      <c r="R596" s="8" t="n">
        <v>1</v>
      </c>
      <c r="S596" s="8" t="n">
        <v>0</v>
      </c>
      <c r="T596" s="8" t="n">
        <v>0</v>
      </c>
      <c r="U596" s="8" t="n">
        <v>1</v>
      </c>
      <c r="V596" s="8" t="n">
        <v>1</v>
      </c>
      <c r="W596" s="8" t="n">
        <v>1</v>
      </c>
      <c r="X596" s="8" t="n">
        <v>1</v>
      </c>
      <c r="Z596" s="8" t="n">
        <v>1</v>
      </c>
      <c r="AA596" s="8" t="n">
        <v>0</v>
      </c>
      <c r="AB596" s="8" t="n">
        <v>0</v>
      </c>
      <c r="AC596" s="8" t="n">
        <v>1</v>
      </c>
      <c r="AD596" s="8" t="n">
        <v>1</v>
      </c>
      <c r="AE596" s="8" t="n">
        <v>1</v>
      </c>
      <c r="AF596" s="8" t="n">
        <v>1</v>
      </c>
      <c r="AH596" s="8" t="n">
        <v>1</v>
      </c>
      <c r="AI596" s="8" t="n">
        <v>0</v>
      </c>
      <c r="AJ596" s="8" t="n">
        <v>0</v>
      </c>
      <c r="AK596" s="8" t="n">
        <v>1</v>
      </c>
      <c r="AL596" s="8" t="n">
        <v>1</v>
      </c>
      <c r="AM596" s="8" t="n">
        <v>1</v>
      </c>
      <c r="AN596" s="8" t="n">
        <v>1</v>
      </c>
      <c r="AP596" s="3" t="inlineStr">
        <is>
          <t>Battery Holder</t>
        </is>
      </c>
      <c r="AQ596" s="3" t="inlineStr">
        <is>
          <t>battery</t>
        </is>
      </c>
    </row>
    <row r="597">
      <c r="A597" s="3" t="inlineStr">
        <is>
          <t>housing</t>
        </is>
      </c>
      <c r="B597" s="8" t="n">
        <v>1</v>
      </c>
      <c r="C597" s="8" t="n">
        <v>1</v>
      </c>
      <c r="D597" s="8" t="n">
        <v>1</v>
      </c>
      <c r="E597" s="8" t="n">
        <v>1</v>
      </c>
      <c r="F597" s="8" t="n">
        <v>1</v>
      </c>
      <c r="G597" s="8" t="n">
        <v>1</v>
      </c>
      <c r="H597" s="8" t="n">
        <v>1</v>
      </c>
      <c r="J597" s="8" t="n">
        <v>1</v>
      </c>
      <c r="K597" s="8" t="n">
        <v>1</v>
      </c>
      <c r="L597" s="8" t="n">
        <v>1</v>
      </c>
      <c r="M597" s="8" t="n">
        <v>1</v>
      </c>
      <c r="N597" s="8" t="n">
        <v>1</v>
      </c>
      <c r="O597" s="8" t="n">
        <v>1</v>
      </c>
      <c r="P597" s="8" t="n">
        <v>1</v>
      </c>
      <c r="R597" s="8" t="n">
        <v>1</v>
      </c>
      <c r="S597" s="8" t="n">
        <v>1</v>
      </c>
      <c r="T597" s="8" t="n">
        <v>1</v>
      </c>
      <c r="U597" s="8" t="n">
        <v>1</v>
      </c>
      <c r="V597" s="8" t="n">
        <v>1</v>
      </c>
      <c r="W597" s="8" t="n">
        <v>1</v>
      </c>
      <c r="X597" s="8" t="n">
        <v>1</v>
      </c>
      <c r="Z597" s="8" t="n">
        <v>1</v>
      </c>
      <c r="AA597" s="8" t="n">
        <v>1</v>
      </c>
      <c r="AB597" s="8" t="n">
        <v>1</v>
      </c>
      <c r="AC597" s="8" t="n">
        <v>1</v>
      </c>
      <c r="AD597" s="8" t="n">
        <v>1</v>
      </c>
      <c r="AE597" s="8" t="n">
        <v>1</v>
      </c>
      <c r="AF597" s="8" t="n">
        <v>1</v>
      </c>
      <c r="AH597" s="8" t="n">
        <v>1</v>
      </c>
      <c r="AI597" s="8" t="n">
        <v>1</v>
      </c>
      <c r="AJ597" s="8" t="n">
        <v>1</v>
      </c>
      <c r="AK597" s="8" t="n">
        <v>1</v>
      </c>
      <c r="AL597" s="8" t="n">
        <v>1</v>
      </c>
      <c r="AM597" s="8" t="n">
        <v>1</v>
      </c>
      <c r="AN597" s="8" t="n">
        <v>1</v>
      </c>
      <c r="AP597" s="3" t="inlineStr">
        <is>
          <t>Housing</t>
        </is>
      </c>
      <c r="AQ597" s="3" t="inlineStr">
        <is>
          <t>housing</t>
        </is>
      </c>
    </row>
    <row r="598">
      <c r="A598" s="3" t="inlineStr">
        <is>
          <t>control circuitry</t>
        </is>
      </c>
      <c r="B598" s="8" t="n">
        <v>1</v>
      </c>
      <c r="C598" s="8" t="n">
        <v>0</v>
      </c>
      <c r="D598" s="8" t="n">
        <v>0</v>
      </c>
      <c r="E598" s="8" t="n">
        <v>1</v>
      </c>
      <c r="F598" s="8" t="n">
        <v>1</v>
      </c>
      <c r="G598" s="8" t="n">
        <v>1</v>
      </c>
      <c r="H598" s="8" t="n">
        <v>1</v>
      </c>
      <c r="J598" s="8" t="n">
        <v>1</v>
      </c>
      <c r="K598" s="8" t="n">
        <v>0</v>
      </c>
      <c r="L598" s="8" t="n">
        <v>0</v>
      </c>
      <c r="M598" s="8" t="n">
        <v>1</v>
      </c>
      <c r="N598" s="8" t="n">
        <v>1</v>
      </c>
      <c r="O598" s="8" t="n">
        <v>1</v>
      </c>
      <c r="P598" s="8" t="n">
        <v>1</v>
      </c>
      <c r="R598" s="8" t="n">
        <v>1</v>
      </c>
      <c r="S598" s="8" t="n">
        <v>0</v>
      </c>
      <c r="T598" s="8" t="n">
        <v>0</v>
      </c>
      <c r="U598" s="8" t="n">
        <v>1</v>
      </c>
      <c r="V598" s="8" t="n">
        <v>1</v>
      </c>
      <c r="W598" s="8" t="n">
        <v>1</v>
      </c>
      <c r="X598" s="8" t="n">
        <v>1</v>
      </c>
      <c r="Z598" s="8" t="n">
        <v>1</v>
      </c>
      <c r="AA598" s="8" t="n">
        <v>0</v>
      </c>
      <c r="AB598" s="8" t="n">
        <v>0</v>
      </c>
      <c r="AC598" s="8" t="n">
        <v>1</v>
      </c>
      <c r="AD598" s="8" t="n">
        <v>1</v>
      </c>
      <c r="AE598" s="8" t="n">
        <v>1</v>
      </c>
      <c r="AF598" s="8" t="n">
        <v>1</v>
      </c>
      <c r="AH598" s="8" t="n">
        <v>1</v>
      </c>
      <c r="AI598" s="8" t="n">
        <v>0</v>
      </c>
      <c r="AJ598" s="8" t="n">
        <v>0</v>
      </c>
      <c r="AK598" s="8" t="n">
        <v>1</v>
      </c>
      <c r="AL598" s="8" t="n">
        <v>1</v>
      </c>
      <c r="AM598" s="8" t="n">
        <v>1</v>
      </c>
      <c r="AN598" s="8" t="n">
        <v>1</v>
      </c>
    </row>
    <row r="600">
      <c r="A600" s="1" t="inlineStr">
        <is>
          <t>aligned k×k matrices (INDEX/MATCH through the mapping; GT order)</t>
        </is>
      </c>
      <c r="B600" s="9" t="inlineStr">
        <is>
          <t>run 1 aligned</t>
        </is>
      </c>
      <c r="J600" s="9" t="inlineStr">
        <is>
          <t>run 2 aligned</t>
        </is>
      </c>
      <c r="R600" s="9" t="inlineStr">
        <is>
          <t>run 3 aligned</t>
        </is>
      </c>
      <c r="Z600" s="9" t="inlineStr">
        <is>
          <t>run 4 aligned</t>
        </is>
      </c>
      <c r="AH600" s="9" t="inlineStr">
        <is>
          <t>run 5 aligned</t>
        </is>
      </c>
      <c r="AP600" s="9" t="inlineStr">
        <is>
          <t>Step2 average of aligned runs (formula)</t>
        </is>
      </c>
      <c r="AW600" s="9" t="inlineStr">
        <is>
          <t>aligned ground truth (INDEX/MATCH)</t>
        </is>
      </c>
      <c r="BD600" s="9" t="inlineStr">
        <is>
          <t>aligned GT eig (pasted) | sorted</t>
        </is>
      </c>
    </row>
    <row r="601" ht="60" customHeight="1">
      <c r="B601" s="15" t="inlineStr">
        <is>
          <t>Bit</t>
        </is>
      </c>
      <c r="C601" s="15" t="inlineStr">
        <is>
          <t>Transmission</t>
        </is>
      </c>
      <c r="D601" s="15" t="inlineStr">
        <is>
          <t>Motor</t>
        </is>
      </c>
      <c r="E601" s="15" t="inlineStr">
        <is>
          <t>Electrical System</t>
        </is>
      </c>
      <c r="F601" s="15" t="inlineStr">
        <is>
          <t>Battery Holder</t>
        </is>
      </c>
      <c r="G601" s="15" t="inlineStr">
        <is>
          <t>Housing</t>
        </is>
      </c>
      <c r="J601" s="15" t="inlineStr">
        <is>
          <t>Bit</t>
        </is>
      </c>
      <c r="K601" s="15" t="inlineStr">
        <is>
          <t>Transmission</t>
        </is>
      </c>
      <c r="L601" s="15" t="inlineStr">
        <is>
          <t>Motor</t>
        </is>
      </c>
      <c r="M601" s="15" t="inlineStr">
        <is>
          <t>Electrical System</t>
        </is>
      </c>
      <c r="N601" s="15" t="inlineStr">
        <is>
          <t>Battery Holder</t>
        </is>
      </c>
      <c r="O601" s="15" t="inlineStr">
        <is>
          <t>Housing</t>
        </is>
      </c>
      <c r="R601" s="15" t="inlineStr">
        <is>
          <t>Bit</t>
        </is>
      </c>
      <c r="S601" s="15" t="inlineStr">
        <is>
          <t>Transmission</t>
        </is>
      </c>
      <c r="T601" s="15" t="inlineStr">
        <is>
          <t>Motor</t>
        </is>
      </c>
      <c r="U601" s="15" t="inlineStr">
        <is>
          <t>Electrical System</t>
        </is>
      </c>
      <c r="V601" s="15" t="inlineStr">
        <is>
          <t>Battery Holder</t>
        </is>
      </c>
      <c r="W601" s="15" t="inlineStr">
        <is>
          <t>Housing</t>
        </is>
      </c>
      <c r="Z601" s="15" t="inlineStr">
        <is>
          <t>Bit</t>
        </is>
      </c>
      <c r="AA601" s="15" t="inlineStr">
        <is>
          <t>Transmission</t>
        </is>
      </c>
      <c r="AB601" s="15" t="inlineStr">
        <is>
          <t>Motor</t>
        </is>
      </c>
      <c r="AC601" s="15" t="inlineStr">
        <is>
          <t>Electrical System</t>
        </is>
      </c>
      <c r="AD601" s="15" t="inlineStr">
        <is>
          <t>Battery Holder</t>
        </is>
      </c>
      <c r="AE601" s="15" t="inlineStr">
        <is>
          <t>Housing</t>
        </is>
      </c>
      <c r="AH601" s="15" t="inlineStr">
        <is>
          <t>Bit</t>
        </is>
      </c>
      <c r="AI601" s="15" t="inlineStr">
        <is>
          <t>Transmission</t>
        </is>
      </c>
      <c r="AJ601" s="15" t="inlineStr">
        <is>
          <t>Motor</t>
        </is>
      </c>
      <c r="AK601" s="15" t="inlineStr">
        <is>
          <t>Electrical System</t>
        </is>
      </c>
      <c r="AL601" s="15" t="inlineStr">
        <is>
          <t>Battery Holder</t>
        </is>
      </c>
      <c r="AM601" s="15" t="inlineStr">
        <is>
          <t>Housing</t>
        </is>
      </c>
    </row>
    <row r="602">
      <c r="A602" s="3" t="inlineStr">
        <is>
          <t>Bit</t>
        </is>
      </c>
      <c r="B602" s="8">
        <f>INDEX($B$592:$H$598,MATCH($AQ$592,$B$591:$H$591,0),MATCH($AQ$592,$B$591:$H$591,0))</f>
        <v/>
      </c>
      <c r="C602" s="8">
        <f>INDEX($B$592:$H$598,MATCH($AQ$592,$B$591:$H$591,0),MATCH($AQ$593,$B$591:$H$591,0))</f>
        <v/>
      </c>
      <c r="D602" s="8">
        <f>INDEX($B$592:$H$598,MATCH($AQ$592,$B$591:$H$591,0),MATCH($AQ$594,$B$591:$H$591,0))</f>
        <v/>
      </c>
      <c r="E602" s="8">
        <f>INDEX($B$592:$H$598,MATCH($AQ$592,$B$591:$H$591,0),MATCH($AQ$595,$B$591:$H$591,0))</f>
        <v/>
      </c>
      <c r="F602" s="8">
        <f>INDEX($B$592:$H$598,MATCH($AQ$592,$B$591:$H$591,0),MATCH($AQ$596,$B$591:$H$591,0))</f>
        <v/>
      </c>
      <c r="G602" s="8">
        <f>INDEX($B$592:$H$598,MATCH($AQ$592,$B$591:$H$591,0),MATCH($AQ$597,$B$591:$H$591,0))</f>
        <v/>
      </c>
      <c r="J602" s="8">
        <f>INDEX($J$592:$P$598,MATCH($AQ$592,$J$591:$P$591,0),MATCH($AQ$592,$J$591:$P$591,0))</f>
        <v/>
      </c>
      <c r="K602" s="8">
        <f>INDEX($J$592:$P$598,MATCH($AQ$592,$J$591:$P$591,0),MATCH($AQ$593,$J$591:$P$591,0))</f>
        <v/>
      </c>
      <c r="L602" s="8">
        <f>INDEX($J$592:$P$598,MATCH($AQ$592,$J$591:$P$591,0),MATCH($AQ$594,$J$591:$P$591,0))</f>
        <v/>
      </c>
      <c r="M602" s="8">
        <f>INDEX($J$592:$P$598,MATCH($AQ$592,$J$591:$P$591,0),MATCH($AQ$595,$J$591:$P$591,0))</f>
        <v/>
      </c>
      <c r="N602" s="8">
        <f>INDEX($J$592:$P$598,MATCH($AQ$592,$J$591:$P$591,0),MATCH($AQ$596,$J$591:$P$591,0))</f>
        <v/>
      </c>
      <c r="O602" s="8">
        <f>INDEX($J$592:$P$598,MATCH($AQ$592,$J$591:$P$591,0),MATCH($AQ$597,$J$591:$P$591,0))</f>
        <v/>
      </c>
      <c r="R602" s="8">
        <f>INDEX($R$592:$X$598,MATCH($AQ$592,$R$591:$X$591,0),MATCH($AQ$592,$R$591:$X$591,0))</f>
        <v/>
      </c>
      <c r="S602" s="8">
        <f>INDEX($R$592:$X$598,MATCH($AQ$592,$R$591:$X$591,0),MATCH($AQ$593,$R$591:$X$591,0))</f>
        <v/>
      </c>
      <c r="T602" s="8">
        <f>INDEX($R$592:$X$598,MATCH($AQ$592,$R$591:$X$591,0),MATCH($AQ$594,$R$591:$X$591,0))</f>
        <v/>
      </c>
      <c r="U602" s="8">
        <f>INDEX($R$592:$X$598,MATCH($AQ$592,$R$591:$X$591,0),MATCH($AQ$595,$R$591:$X$591,0))</f>
        <v/>
      </c>
      <c r="V602" s="8">
        <f>INDEX($R$592:$X$598,MATCH($AQ$592,$R$591:$X$591,0),MATCH($AQ$596,$R$591:$X$591,0))</f>
        <v/>
      </c>
      <c r="W602" s="8">
        <f>INDEX($R$592:$X$598,MATCH($AQ$592,$R$591:$X$591,0),MATCH($AQ$597,$R$591:$X$591,0))</f>
        <v/>
      </c>
      <c r="Z602" s="8">
        <f>INDEX($Z$592:$AF$598,MATCH($AQ$592,$Z$591:$AF$591,0),MATCH($AQ$592,$Z$591:$AF$591,0))</f>
        <v/>
      </c>
      <c r="AA602" s="8">
        <f>INDEX($Z$592:$AF$598,MATCH($AQ$592,$Z$591:$AF$591,0),MATCH($AQ$593,$Z$591:$AF$591,0))</f>
        <v/>
      </c>
      <c r="AB602" s="8">
        <f>INDEX($Z$592:$AF$598,MATCH($AQ$592,$Z$591:$AF$591,0),MATCH($AQ$594,$Z$591:$AF$591,0))</f>
        <v/>
      </c>
      <c r="AC602" s="8">
        <f>INDEX($Z$592:$AF$598,MATCH($AQ$592,$Z$591:$AF$591,0),MATCH($AQ$595,$Z$591:$AF$591,0))</f>
        <v/>
      </c>
      <c r="AD602" s="8">
        <f>INDEX($Z$592:$AF$598,MATCH($AQ$592,$Z$591:$AF$591,0),MATCH($AQ$596,$Z$591:$AF$591,0))</f>
        <v/>
      </c>
      <c r="AE602" s="8">
        <f>INDEX($Z$592:$AF$598,MATCH($AQ$592,$Z$591:$AF$591,0),MATCH($AQ$597,$Z$591:$AF$591,0))</f>
        <v/>
      </c>
      <c r="AH602" s="8">
        <f>INDEX($AH$592:$AN$598,MATCH($AQ$592,$AH$591:$AN$591,0),MATCH($AQ$592,$AH$591:$AN$591,0))</f>
        <v/>
      </c>
      <c r="AI602" s="8">
        <f>INDEX($AH$592:$AN$598,MATCH($AQ$592,$AH$591:$AN$591,0),MATCH($AQ$593,$AH$591:$AN$591,0))</f>
        <v/>
      </c>
      <c r="AJ602" s="8">
        <f>INDEX($AH$592:$AN$598,MATCH($AQ$592,$AH$591:$AN$591,0),MATCH($AQ$594,$AH$591:$AN$591,0))</f>
        <v/>
      </c>
      <c r="AK602" s="8">
        <f>INDEX($AH$592:$AN$598,MATCH($AQ$592,$AH$591:$AN$591,0),MATCH($AQ$595,$AH$591:$AN$591,0))</f>
        <v/>
      </c>
      <c r="AL602" s="8">
        <f>INDEX($AH$592:$AN$598,MATCH($AQ$592,$AH$591:$AN$591,0),MATCH($AQ$596,$AH$591:$AN$591,0))</f>
        <v/>
      </c>
      <c r="AM602" s="8">
        <f>INDEX($AH$592:$AN$598,MATCH($AQ$592,$AH$591:$AN$591,0),MATCH($AQ$597,$AH$591:$AN$591,0))</f>
        <v/>
      </c>
      <c r="AP602" s="8">
        <f>IF(($B$602&lt;&gt;2)+($J$602&lt;&gt;2)+($R$602&lt;&gt;2)+($Z$602&lt;&gt;2)+($AH$602&lt;&gt;2)=0,2,IF((($B$602&lt;&gt;2)*$B$602+($J$602&lt;&gt;2)*$J$602+($R$602&lt;&gt;2)*$R$602+($Z$602&lt;&gt;2)*$Z$602+($AH$602&lt;&gt;2)*$AH$602)/(($B$602&lt;&gt;2)+($J$602&lt;&gt;2)+($R$602&lt;&gt;2)+($Z$602&lt;&gt;2)+($AH$602&lt;&gt;2))&gt;=0.5,1,0))</f>
        <v/>
      </c>
      <c r="AQ602" s="8">
        <f>IF(($C$602&lt;&gt;2)+($K$602&lt;&gt;2)+($S$602&lt;&gt;2)+($AA$602&lt;&gt;2)+($AI$602&lt;&gt;2)=0,2,IF((($C$602&lt;&gt;2)*$C$602+($K$602&lt;&gt;2)*$K$602+($S$602&lt;&gt;2)*$S$602+($AA$602&lt;&gt;2)*$AA$602+($AI$602&lt;&gt;2)*$AI$602)/(($C$602&lt;&gt;2)+($K$602&lt;&gt;2)+($S$602&lt;&gt;2)+($AA$602&lt;&gt;2)+($AI$602&lt;&gt;2))&gt;=0.5,1,0))</f>
        <v/>
      </c>
      <c r="AR602" s="8">
        <f>IF(($D$602&lt;&gt;2)+($L$602&lt;&gt;2)+($T$602&lt;&gt;2)+($AB$602&lt;&gt;2)+($AJ$602&lt;&gt;2)=0,2,IF((($D$602&lt;&gt;2)*$D$602+($L$602&lt;&gt;2)*$L$602+($T$602&lt;&gt;2)*$T$602+($AB$602&lt;&gt;2)*$AB$602+($AJ$602&lt;&gt;2)*$AJ$602)/(($D$602&lt;&gt;2)+($L$602&lt;&gt;2)+($T$602&lt;&gt;2)+($AB$602&lt;&gt;2)+($AJ$602&lt;&gt;2))&gt;=0.5,1,0))</f>
        <v/>
      </c>
      <c r="AS602" s="8">
        <f>IF(($E$602&lt;&gt;2)+($M$602&lt;&gt;2)+($U$602&lt;&gt;2)+($AC$602&lt;&gt;2)+($AK$602&lt;&gt;2)=0,2,IF((($E$602&lt;&gt;2)*$E$602+($M$602&lt;&gt;2)*$M$602+($U$602&lt;&gt;2)*$U$602+($AC$602&lt;&gt;2)*$AC$602+($AK$602&lt;&gt;2)*$AK$602)/(($E$602&lt;&gt;2)+($M$602&lt;&gt;2)+($U$602&lt;&gt;2)+($AC$602&lt;&gt;2)+($AK$602&lt;&gt;2))&gt;=0.5,1,0))</f>
        <v/>
      </c>
      <c r="AT602" s="8">
        <f>IF(($F$602&lt;&gt;2)+($N$602&lt;&gt;2)+($V$602&lt;&gt;2)+($AD$602&lt;&gt;2)+($AL$602&lt;&gt;2)=0,2,IF((($F$602&lt;&gt;2)*$F$602+($N$602&lt;&gt;2)*$N$602+($V$602&lt;&gt;2)*$V$602+($AD$602&lt;&gt;2)*$AD$602+($AL$602&lt;&gt;2)*$AL$602)/(($F$602&lt;&gt;2)+($N$602&lt;&gt;2)+($V$602&lt;&gt;2)+($AD$602&lt;&gt;2)+($AL$602&lt;&gt;2))&gt;=0.5,1,0))</f>
        <v/>
      </c>
      <c r="AU602" s="8">
        <f>IF(($G$602&lt;&gt;2)+($O$602&lt;&gt;2)+($W$602&lt;&gt;2)+($AE$602&lt;&gt;2)+($AM$602&lt;&gt;2)=0,2,IF((($G$602&lt;&gt;2)*$G$602+($O$602&lt;&gt;2)*$O$602+($W$602&lt;&gt;2)*$W$602+($AE$602&lt;&gt;2)*$AE$602+($AM$602&lt;&gt;2)*$AM$602)/(($G$602&lt;&gt;2)+($O$602&lt;&gt;2)+($W$602&lt;&gt;2)+($AE$602&lt;&gt;2)+($AM$602&lt;&gt;2))&gt;=0.5,1,0))</f>
        <v/>
      </c>
      <c r="AW602" s="16">
        <f>INDEX('Ground truth'!$B$14:$H$20,MATCH($AP$592,'Ground truth'!$A$14:$A$20,0),MATCH($AP$592,'Ground truth'!$B$13:$H$13,0))</f>
        <v/>
      </c>
      <c r="AX602" s="16">
        <f>INDEX('Ground truth'!$B$14:$H$20,MATCH($AP$592,'Ground truth'!$A$14:$A$20,0),MATCH($AP$593,'Ground truth'!$B$13:$H$13,0))</f>
        <v/>
      </c>
      <c r="AY602" s="16">
        <f>INDEX('Ground truth'!$B$14:$H$20,MATCH($AP$592,'Ground truth'!$A$14:$A$20,0),MATCH($AP$594,'Ground truth'!$B$13:$H$13,0))</f>
        <v/>
      </c>
      <c r="AZ602" s="16">
        <f>INDEX('Ground truth'!$B$14:$H$20,MATCH($AP$592,'Ground truth'!$A$14:$A$20,0),MATCH($AP$595,'Ground truth'!$B$13:$H$13,0))</f>
        <v/>
      </c>
      <c r="BA602" s="16">
        <f>INDEX('Ground truth'!$B$14:$H$20,MATCH($AP$592,'Ground truth'!$A$14:$A$20,0),MATCH($AP$596,'Ground truth'!$B$13:$H$13,0))</f>
        <v/>
      </c>
      <c r="BB602" s="16">
        <f>INDEX('Ground truth'!$B$14:$H$20,MATCH($AP$592,'Ground truth'!$A$14:$A$20,0),MATCH($AP$597,'Ground truth'!$B$13:$H$13,0))</f>
        <v/>
      </c>
      <c r="BD602" s="19" t="n">
        <v>3.980936588101825</v>
      </c>
      <c r="BE602" s="19">
        <f>LARGE($BD$602:$BD$607,1)</f>
        <v/>
      </c>
    </row>
    <row r="603">
      <c r="A603" s="3" t="inlineStr">
        <is>
          <t>Transmission</t>
        </is>
      </c>
      <c r="B603" s="8">
        <f>INDEX($B$592:$H$598,MATCH($AQ$593,$B$591:$H$591,0),MATCH($AQ$592,$B$591:$H$591,0))</f>
        <v/>
      </c>
      <c r="C603" s="8">
        <f>INDEX($B$592:$H$598,MATCH($AQ$593,$B$591:$H$591,0),MATCH($AQ$593,$B$591:$H$591,0))</f>
        <v/>
      </c>
      <c r="D603" s="8">
        <f>INDEX($B$592:$H$598,MATCH($AQ$593,$B$591:$H$591,0),MATCH($AQ$594,$B$591:$H$591,0))</f>
        <v/>
      </c>
      <c r="E603" s="8">
        <f>INDEX($B$592:$H$598,MATCH($AQ$593,$B$591:$H$591,0),MATCH($AQ$595,$B$591:$H$591,0))</f>
        <v/>
      </c>
      <c r="F603" s="8">
        <f>INDEX($B$592:$H$598,MATCH($AQ$593,$B$591:$H$591,0),MATCH($AQ$596,$B$591:$H$591,0))</f>
        <v/>
      </c>
      <c r="G603" s="8">
        <f>INDEX($B$592:$H$598,MATCH($AQ$593,$B$591:$H$591,0),MATCH($AQ$597,$B$591:$H$591,0))</f>
        <v/>
      </c>
      <c r="J603" s="8">
        <f>INDEX($J$592:$P$598,MATCH($AQ$593,$J$591:$P$591,0),MATCH($AQ$592,$J$591:$P$591,0))</f>
        <v/>
      </c>
      <c r="K603" s="8">
        <f>INDEX($J$592:$P$598,MATCH($AQ$593,$J$591:$P$591,0),MATCH($AQ$593,$J$591:$P$591,0))</f>
        <v/>
      </c>
      <c r="L603" s="8">
        <f>INDEX($J$592:$P$598,MATCH($AQ$593,$J$591:$P$591,0),MATCH($AQ$594,$J$591:$P$591,0))</f>
        <v/>
      </c>
      <c r="M603" s="8">
        <f>INDEX($J$592:$P$598,MATCH($AQ$593,$J$591:$P$591,0),MATCH($AQ$595,$J$591:$P$591,0))</f>
        <v/>
      </c>
      <c r="N603" s="8">
        <f>INDEX($J$592:$P$598,MATCH($AQ$593,$J$591:$P$591,0),MATCH($AQ$596,$J$591:$P$591,0))</f>
        <v/>
      </c>
      <c r="O603" s="8">
        <f>INDEX($J$592:$P$598,MATCH($AQ$593,$J$591:$P$591,0),MATCH($AQ$597,$J$591:$P$591,0))</f>
        <v/>
      </c>
      <c r="R603" s="8">
        <f>INDEX($R$592:$X$598,MATCH($AQ$593,$R$591:$X$591,0),MATCH($AQ$592,$R$591:$X$591,0))</f>
        <v/>
      </c>
      <c r="S603" s="8">
        <f>INDEX($R$592:$X$598,MATCH($AQ$593,$R$591:$X$591,0),MATCH($AQ$593,$R$591:$X$591,0))</f>
        <v/>
      </c>
      <c r="T603" s="8">
        <f>INDEX($R$592:$X$598,MATCH($AQ$593,$R$591:$X$591,0),MATCH($AQ$594,$R$591:$X$591,0))</f>
        <v/>
      </c>
      <c r="U603" s="8">
        <f>INDEX($R$592:$X$598,MATCH($AQ$593,$R$591:$X$591,0),MATCH($AQ$595,$R$591:$X$591,0))</f>
        <v/>
      </c>
      <c r="V603" s="8">
        <f>INDEX($R$592:$X$598,MATCH($AQ$593,$R$591:$X$591,0),MATCH($AQ$596,$R$591:$X$591,0))</f>
        <v/>
      </c>
      <c r="W603" s="8">
        <f>INDEX($R$592:$X$598,MATCH($AQ$593,$R$591:$X$591,0),MATCH($AQ$597,$R$591:$X$591,0))</f>
        <v/>
      </c>
      <c r="Z603" s="8">
        <f>INDEX($Z$592:$AF$598,MATCH($AQ$593,$Z$591:$AF$591,0),MATCH($AQ$592,$Z$591:$AF$591,0))</f>
        <v/>
      </c>
      <c r="AA603" s="8">
        <f>INDEX($Z$592:$AF$598,MATCH($AQ$593,$Z$591:$AF$591,0),MATCH($AQ$593,$Z$591:$AF$591,0))</f>
        <v/>
      </c>
      <c r="AB603" s="8">
        <f>INDEX($Z$592:$AF$598,MATCH($AQ$593,$Z$591:$AF$591,0),MATCH($AQ$594,$Z$591:$AF$591,0))</f>
        <v/>
      </c>
      <c r="AC603" s="8">
        <f>INDEX($Z$592:$AF$598,MATCH($AQ$593,$Z$591:$AF$591,0),MATCH($AQ$595,$Z$591:$AF$591,0))</f>
        <v/>
      </c>
      <c r="AD603" s="8">
        <f>INDEX($Z$592:$AF$598,MATCH($AQ$593,$Z$591:$AF$591,0),MATCH($AQ$596,$Z$591:$AF$591,0))</f>
        <v/>
      </c>
      <c r="AE603" s="8">
        <f>INDEX($Z$592:$AF$598,MATCH($AQ$593,$Z$591:$AF$591,0),MATCH($AQ$597,$Z$591:$AF$591,0))</f>
        <v/>
      </c>
      <c r="AH603" s="8">
        <f>INDEX($AH$592:$AN$598,MATCH($AQ$593,$AH$591:$AN$591,0),MATCH($AQ$592,$AH$591:$AN$591,0))</f>
        <v/>
      </c>
      <c r="AI603" s="8">
        <f>INDEX($AH$592:$AN$598,MATCH($AQ$593,$AH$591:$AN$591,0),MATCH($AQ$593,$AH$591:$AN$591,0))</f>
        <v/>
      </c>
      <c r="AJ603" s="8">
        <f>INDEX($AH$592:$AN$598,MATCH($AQ$593,$AH$591:$AN$591,0),MATCH($AQ$594,$AH$591:$AN$591,0))</f>
        <v/>
      </c>
      <c r="AK603" s="8">
        <f>INDEX($AH$592:$AN$598,MATCH($AQ$593,$AH$591:$AN$591,0),MATCH($AQ$595,$AH$591:$AN$591,0))</f>
        <v/>
      </c>
      <c r="AL603" s="8">
        <f>INDEX($AH$592:$AN$598,MATCH($AQ$593,$AH$591:$AN$591,0),MATCH($AQ$596,$AH$591:$AN$591,0))</f>
        <v/>
      </c>
      <c r="AM603" s="8">
        <f>INDEX($AH$592:$AN$598,MATCH($AQ$593,$AH$591:$AN$591,0),MATCH($AQ$597,$AH$591:$AN$591,0))</f>
        <v/>
      </c>
      <c r="AP603" s="8">
        <f>IF(($B$603&lt;&gt;2)+($J$603&lt;&gt;2)+($R$603&lt;&gt;2)+($Z$603&lt;&gt;2)+($AH$603&lt;&gt;2)=0,2,IF((($B$603&lt;&gt;2)*$B$603+($J$603&lt;&gt;2)*$J$603+($R$603&lt;&gt;2)*$R$603+($Z$603&lt;&gt;2)*$Z$603+($AH$603&lt;&gt;2)*$AH$603)/(($B$603&lt;&gt;2)+($J$603&lt;&gt;2)+($R$603&lt;&gt;2)+($Z$603&lt;&gt;2)+($AH$603&lt;&gt;2))&gt;=0.5,1,0))</f>
        <v/>
      </c>
      <c r="AQ603" s="8">
        <f>IF(($C$603&lt;&gt;2)+($K$603&lt;&gt;2)+($S$603&lt;&gt;2)+($AA$603&lt;&gt;2)+($AI$603&lt;&gt;2)=0,2,IF((($C$603&lt;&gt;2)*$C$603+($K$603&lt;&gt;2)*$K$603+($S$603&lt;&gt;2)*$S$603+($AA$603&lt;&gt;2)*$AA$603+($AI$603&lt;&gt;2)*$AI$603)/(($C$603&lt;&gt;2)+($K$603&lt;&gt;2)+($S$603&lt;&gt;2)+($AA$603&lt;&gt;2)+($AI$603&lt;&gt;2))&gt;=0.5,1,0))</f>
        <v/>
      </c>
      <c r="AR603" s="8">
        <f>IF(($D$603&lt;&gt;2)+($L$603&lt;&gt;2)+($T$603&lt;&gt;2)+($AB$603&lt;&gt;2)+($AJ$603&lt;&gt;2)=0,2,IF((($D$603&lt;&gt;2)*$D$603+($L$603&lt;&gt;2)*$L$603+($T$603&lt;&gt;2)*$T$603+($AB$603&lt;&gt;2)*$AB$603+($AJ$603&lt;&gt;2)*$AJ$603)/(($D$603&lt;&gt;2)+($L$603&lt;&gt;2)+($T$603&lt;&gt;2)+($AB$603&lt;&gt;2)+($AJ$603&lt;&gt;2))&gt;=0.5,1,0))</f>
        <v/>
      </c>
      <c r="AS603" s="8">
        <f>IF(($E$603&lt;&gt;2)+($M$603&lt;&gt;2)+($U$603&lt;&gt;2)+($AC$603&lt;&gt;2)+($AK$603&lt;&gt;2)=0,2,IF((($E$603&lt;&gt;2)*$E$603+($M$603&lt;&gt;2)*$M$603+($U$603&lt;&gt;2)*$U$603+($AC$603&lt;&gt;2)*$AC$603+($AK$603&lt;&gt;2)*$AK$603)/(($E$603&lt;&gt;2)+($M$603&lt;&gt;2)+($U$603&lt;&gt;2)+($AC$603&lt;&gt;2)+($AK$603&lt;&gt;2))&gt;=0.5,1,0))</f>
        <v/>
      </c>
      <c r="AT603" s="8">
        <f>IF(($F$603&lt;&gt;2)+($N$603&lt;&gt;2)+($V$603&lt;&gt;2)+($AD$603&lt;&gt;2)+($AL$603&lt;&gt;2)=0,2,IF((($F$603&lt;&gt;2)*$F$603+($N$603&lt;&gt;2)*$N$603+($V$603&lt;&gt;2)*$V$603+($AD$603&lt;&gt;2)*$AD$603+($AL$603&lt;&gt;2)*$AL$603)/(($F$603&lt;&gt;2)+($N$603&lt;&gt;2)+($V$603&lt;&gt;2)+($AD$603&lt;&gt;2)+($AL$603&lt;&gt;2))&gt;=0.5,1,0))</f>
        <v/>
      </c>
      <c r="AU603" s="8">
        <f>IF(($G$603&lt;&gt;2)+($O$603&lt;&gt;2)+($W$603&lt;&gt;2)+($AE$603&lt;&gt;2)+($AM$603&lt;&gt;2)=0,2,IF((($G$603&lt;&gt;2)*$G$603+($O$603&lt;&gt;2)*$O$603+($W$603&lt;&gt;2)*$W$603+($AE$603&lt;&gt;2)*$AE$603+($AM$603&lt;&gt;2)*$AM$603)/(($G$603&lt;&gt;2)+($O$603&lt;&gt;2)+($W$603&lt;&gt;2)+($AE$603&lt;&gt;2)+($AM$603&lt;&gt;2))&gt;=0.5,1,0))</f>
        <v/>
      </c>
      <c r="AW603" s="16">
        <f>INDEX('Ground truth'!$B$14:$H$20,MATCH($AP$593,'Ground truth'!$A$14:$A$20,0),MATCH($AP$592,'Ground truth'!$B$13:$H$13,0))</f>
        <v/>
      </c>
      <c r="AX603" s="16">
        <f>INDEX('Ground truth'!$B$14:$H$20,MATCH($AP$593,'Ground truth'!$A$14:$A$20,0),MATCH($AP$593,'Ground truth'!$B$13:$H$13,0))</f>
        <v/>
      </c>
      <c r="AY603" s="16">
        <f>INDEX('Ground truth'!$B$14:$H$20,MATCH($AP$593,'Ground truth'!$A$14:$A$20,0),MATCH($AP$594,'Ground truth'!$B$13:$H$13,0))</f>
        <v/>
      </c>
      <c r="AZ603" s="16">
        <f>INDEX('Ground truth'!$B$14:$H$20,MATCH($AP$593,'Ground truth'!$A$14:$A$20,0),MATCH($AP$595,'Ground truth'!$B$13:$H$13,0))</f>
        <v/>
      </c>
      <c r="BA603" s="16">
        <f>INDEX('Ground truth'!$B$14:$H$20,MATCH($AP$593,'Ground truth'!$A$14:$A$20,0),MATCH($AP$596,'Ground truth'!$B$13:$H$13,0))</f>
        <v/>
      </c>
      <c r="BB603" s="16">
        <f>INDEX('Ground truth'!$B$14:$H$20,MATCH($AP$593,'Ground truth'!$A$14:$A$20,0),MATCH($AP$597,'Ground truth'!$B$13:$H$13,0))</f>
        <v/>
      </c>
      <c r="BD603" s="19" t="n">
        <v>2.041954751952713</v>
      </c>
      <c r="BE603" s="19">
        <f>LARGE($BD$602:$BD$607,2)</f>
        <v/>
      </c>
    </row>
    <row r="604">
      <c r="A604" s="3" t="inlineStr">
        <is>
          <t>Motor</t>
        </is>
      </c>
      <c r="B604" s="8">
        <f>INDEX($B$592:$H$598,MATCH($AQ$594,$B$591:$H$591,0),MATCH($AQ$592,$B$591:$H$591,0))</f>
        <v/>
      </c>
      <c r="C604" s="8">
        <f>INDEX($B$592:$H$598,MATCH($AQ$594,$B$591:$H$591,0),MATCH($AQ$593,$B$591:$H$591,0))</f>
        <v/>
      </c>
      <c r="D604" s="8">
        <f>INDEX($B$592:$H$598,MATCH($AQ$594,$B$591:$H$591,0),MATCH($AQ$594,$B$591:$H$591,0))</f>
        <v/>
      </c>
      <c r="E604" s="8">
        <f>INDEX($B$592:$H$598,MATCH($AQ$594,$B$591:$H$591,0),MATCH($AQ$595,$B$591:$H$591,0))</f>
        <v/>
      </c>
      <c r="F604" s="8">
        <f>INDEX($B$592:$H$598,MATCH($AQ$594,$B$591:$H$591,0),MATCH($AQ$596,$B$591:$H$591,0))</f>
        <v/>
      </c>
      <c r="G604" s="8">
        <f>INDEX($B$592:$H$598,MATCH($AQ$594,$B$591:$H$591,0),MATCH($AQ$597,$B$591:$H$591,0))</f>
        <v/>
      </c>
      <c r="J604" s="8">
        <f>INDEX($J$592:$P$598,MATCH($AQ$594,$J$591:$P$591,0),MATCH($AQ$592,$J$591:$P$591,0))</f>
        <v/>
      </c>
      <c r="K604" s="8">
        <f>INDEX($J$592:$P$598,MATCH($AQ$594,$J$591:$P$591,0),MATCH($AQ$593,$J$591:$P$591,0))</f>
        <v/>
      </c>
      <c r="L604" s="8">
        <f>INDEX($J$592:$P$598,MATCH($AQ$594,$J$591:$P$591,0),MATCH($AQ$594,$J$591:$P$591,0))</f>
        <v/>
      </c>
      <c r="M604" s="8">
        <f>INDEX($J$592:$P$598,MATCH($AQ$594,$J$591:$P$591,0),MATCH($AQ$595,$J$591:$P$591,0))</f>
        <v/>
      </c>
      <c r="N604" s="8">
        <f>INDEX($J$592:$P$598,MATCH($AQ$594,$J$591:$P$591,0),MATCH($AQ$596,$J$591:$P$591,0))</f>
        <v/>
      </c>
      <c r="O604" s="8">
        <f>INDEX($J$592:$P$598,MATCH($AQ$594,$J$591:$P$591,0),MATCH($AQ$597,$J$591:$P$591,0))</f>
        <v/>
      </c>
      <c r="R604" s="8">
        <f>INDEX($R$592:$X$598,MATCH($AQ$594,$R$591:$X$591,0),MATCH($AQ$592,$R$591:$X$591,0))</f>
        <v/>
      </c>
      <c r="S604" s="8">
        <f>INDEX($R$592:$X$598,MATCH($AQ$594,$R$591:$X$591,0),MATCH($AQ$593,$R$591:$X$591,0))</f>
        <v/>
      </c>
      <c r="T604" s="8">
        <f>INDEX($R$592:$X$598,MATCH($AQ$594,$R$591:$X$591,0),MATCH($AQ$594,$R$591:$X$591,0))</f>
        <v/>
      </c>
      <c r="U604" s="8">
        <f>INDEX($R$592:$X$598,MATCH($AQ$594,$R$591:$X$591,0),MATCH($AQ$595,$R$591:$X$591,0))</f>
        <v/>
      </c>
      <c r="V604" s="8">
        <f>INDEX($R$592:$X$598,MATCH($AQ$594,$R$591:$X$591,0),MATCH($AQ$596,$R$591:$X$591,0))</f>
        <v/>
      </c>
      <c r="W604" s="8">
        <f>INDEX($R$592:$X$598,MATCH($AQ$594,$R$591:$X$591,0),MATCH($AQ$597,$R$591:$X$591,0))</f>
        <v/>
      </c>
      <c r="Z604" s="8">
        <f>INDEX($Z$592:$AF$598,MATCH($AQ$594,$Z$591:$AF$591,0),MATCH($AQ$592,$Z$591:$AF$591,0))</f>
        <v/>
      </c>
      <c r="AA604" s="8">
        <f>INDEX($Z$592:$AF$598,MATCH($AQ$594,$Z$591:$AF$591,0),MATCH($AQ$593,$Z$591:$AF$591,0))</f>
        <v/>
      </c>
      <c r="AB604" s="8">
        <f>INDEX($Z$592:$AF$598,MATCH($AQ$594,$Z$591:$AF$591,0),MATCH($AQ$594,$Z$591:$AF$591,0))</f>
        <v/>
      </c>
      <c r="AC604" s="8">
        <f>INDEX($Z$592:$AF$598,MATCH($AQ$594,$Z$591:$AF$591,0),MATCH($AQ$595,$Z$591:$AF$591,0))</f>
        <v/>
      </c>
      <c r="AD604" s="8">
        <f>INDEX($Z$592:$AF$598,MATCH($AQ$594,$Z$591:$AF$591,0),MATCH($AQ$596,$Z$591:$AF$591,0))</f>
        <v/>
      </c>
      <c r="AE604" s="8">
        <f>INDEX($Z$592:$AF$598,MATCH($AQ$594,$Z$591:$AF$591,0),MATCH($AQ$597,$Z$591:$AF$591,0))</f>
        <v/>
      </c>
      <c r="AH604" s="8">
        <f>INDEX($AH$592:$AN$598,MATCH($AQ$594,$AH$591:$AN$591,0),MATCH($AQ$592,$AH$591:$AN$591,0))</f>
        <v/>
      </c>
      <c r="AI604" s="8">
        <f>INDEX($AH$592:$AN$598,MATCH($AQ$594,$AH$591:$AN$591,0),MATCH($AQ$593,$AH$591:$AN$591,0))</f>
        <v/>
      </c>
      <c r="AJ604" s="8">
        <f>INDEX($AH$592:$AN$598,MATCH($AQ$594,$AH$591:$AN$591,0),MATCH($AQ$594,$AH$591:$AN$591,0))</f>
        <v/>
      </c>
      <c r="AK604" s="8">
        <f>INDEX($AH$592:$AN$598,MATCH($AQ$594,$AH$591:$AN$591,0),MATCH($AQ$595,$AH$591:$AN$591,0))</f>
        <v/>
      </c>
      <c r="AL604" s="8">
        <f>INDEX($AH$592:$AN$598,MATCH($AQ$594,$AH$591:$AN$591,0),MATCH($AQ$596,$AH$591:$AN$591,0))</f>
        <v/>
      </c>
      <c r="AM604" s="8">
        <f>INDEX($AH$592:$AN$598,MATCH($AQ$594,$AH$591:$AN$591,0),MATCH($AQ$597,$AH$591:$AN$591,0))</f>
        <v/>
      </c>
      <c r="AP604" s="8">
        <f>IF(($B$604&lt;&gt;2)+($J$604&lt;&gt;2)+($R$604&lt;&gt;2)+($Z$604&lt;&gt;2)+($AH$604&lt;&gt;2)=0,2,IF((($B$604&lt;&gt;2)*$B$604+($J$604&lt;&gt;2)*$J$604+($R$604&lt;&gt;2)*$R$604+($Z$604&lt;&gt;2)*$Z$604+($AH$604&lt;&gt;2)*$AH$604)/(($B$604&lt;&gt;2)+($J$604&lt;&gt;2)+($R$604&lt;&gt;2)+($Z$604&lt;&gt;2)+($AH$604&lt;&gt;2))&gt;=0.5,1,0))</f>
        <v/>
      </c>
      <c r="AQ604" s="8">
        <f>IF(($C$604&lt;&gt;2)+($K$604&lt;&gt;2)+($S$604&lt;&gt;2)+($AA$604&lt;&gt;2)+($AI$604&lt;&gt;2)=0,2,IF((($C$604&lt;&gt;2)*$C$604+($K$604&lt;&gt;2)*$K$604+($S$604&lt;&gt;2)*$S$604+($AA$604&lt;&gt;2)*$AA$604+($AI$604&lt;&gt;2)*$AI$604)/(($C$604&lt;&gt;2)+($K$604&lt;&gt;2)+($S$604&lt;&gt;2)+($AA$604&lt;&gt;2)+($AI$604&lt;&gt;2))&gt;=0.5,1,0))</f>
        <v/>
      </c>
      <c r="AR604" s="8">
        <f>IF(($D$604&lt;&gt;2)+($L$604&lt;&gt;2)+($T$604&lt;&gt;2)+($AB$604&lt;&gt;2)+($AJ$604&lt;&gt;2)=0,2,IF((($D$604&lt;&gt;2)*$D$604+($L$604&lt;&gt;2)*$L$604+($T$604&lt;&gt;2)*$T$604+($AB$604&lt;&gt;2)*$AB$604+($AJ$604&lt;&gt;2)*$AJ$604)/(($D$604&lt;&gt;2)+($L$604&lt;&gt;2)+($T$604&lt;&gt;2)+($AB$604&lt;&gt;2)+($AJ$604&lt;&gt;2))&gt;=0.5,1,0))</f>
        <v/>
      </c>
      <c r="AS604" s="8">
        <f>IF(($E$604&lt;&gt;2)+($M$604&lt;&gt;2)+($U$604&lt;&gt;2)+($AC$604&lt;&gt;2)+($AK$604&lt;&gt;2)=0,2,IF((($E$604&lt;&gt;2)*$E$604+($M$604&lt;&gt;2)*$M$604+($U$604&lt;&gt;2)*$U$604+($AC$604&lt;&gt;2)*$AC$604+($AK$604&lt;&gt;2)*$AK$604)/(($E$604&lt;&gt;2)+($M$604&lt;&gt;2)+($U$604&lt;&gt;2)+($AC$604&lt;&gt;2)+($AK$604&lt;&gt;2))&gt;=0.5,1,0))</f>
        <v/>
      </c>
      <c r="AT604" s="8">
        <f>IF(($F$604&lt;&gt;2)+($N$604&lt;&gt;2)+($V$604&lt;&gt;2)+($AD$604&lt;&gt;2)+($AL$604&lt;&gt;2)=0,2,IF((($F$604&lt;&gt;2)*$F$604+($N$604&lt;&gt;2)*$N$604+($V$604&lt;&gt;2)*$V$604+($AD$604&lt;&gt;2)*$AD$604+($AL$604&lt;&gt;2)*$AL$604)/(($F$604&lt;&gt;2)+($N$604&lt;&gt;2)+($V$604&lt;&gt;2)+($AD$604&lt;&gt;2)+($AL$604&lt;&gt;2))&gt;=0.5,1,0))</f>
        <v/>
      </c>
      <c r="AU604" s="8">
        <f>IF(($G$604&lt;&gt;2)+($O$604&lt;&gt;2)+($W$604&lt;&gt;2)+($AE$604&lt;&gt;2)+($AM$604&lt;&gt;2)=0,2,IF((($G$604&lt;&gt;2)*$G$604+($O$604&lt;&gt;2)*$O$604+($W$604&lt;&gt;2)*$W$604+($AE$604&lt;&gt;2)*$AE$604+($AM$604&lt;&gt;2)*$AM$604)/(($G$604&lt;&gt;2)+($O$604&lt;&gt;2)+($W$604&lt;&gt;2)+($AE$604&lt;&gt;2)+($AM$604&lt;&gt;2))&gt;=0.5,1,0))</f>
        <v/>
      </c>
      <c r="AW604" s="16">
        <f>INDEX('Ground truth'!$B$14:$H$20,MATCH($AP$594,'Ground truth'!$A$14:$A$20,0),MATCH($AP$592,'Ground truth'!$B$13:$H$13,0))</f>
        <v/>
      </c>
      <c r="AX604" s="16">
        <f>INDEX('Ground truth'!$B$14:$H$20,MATCH($AP$594,'Ground truth'!$A$14:$A$20,0),MATCH($AP$593,'Ground truth'!$B$13:$H$13,0))</f>
        <v/>
      </c>
      <c r="AY604" s="16">
        <f>INDEX('Ground truth'!$B$14:$H$20,MATCH($AP$594,'Ground truth'!$A$14:$A$20,0),MATCH($AP$594,'Ground truth'!$B$13:$H$13,0))</f>
        <v/>
      </c>
      <c r="AZ604" s="16">
        <f>INDEX('Ground truth'!$B$14:$H$20,MATCH($AP$594,'Ground truth'!$A$14:$A$20,0),MATCH($AP$595,'Ground truth'!$B$13:$H$13,0))</f>
        <v/>
      </c>
      <c r="BA604" s="16">
        <f>INDEX('Ground truth'!$B$14:$H$20,MATCH($AP$594,'Ground truth'!$A$14:$A$20,0),MATCH($AP$596,'Ground truth'!$B$13:$H$13,0))</f>
        <v/>
      </c>
      <c r="BB604" s="16">
        <f>INDEX('Ground truth'!$B$14:$H$20,MATCH($AP$594,'Ground truth'!$A$14:$A$20,0),MATCH($AP$597,'Ground truth'!$B$13:$H$13,0))</f>
        <v/>
      </c>
      <c r="BD604" s="19" t="n">
        <v>0.9999999999999996</v>
      </c>
      <c r="BE604" s="19">
        <f>LARGE($BD$602:$BD$607,3)</f>
        <v/>
      </c>
    </row>
    <row r="605">
      <c r="A605" s="3" t="inlineStr">
        <is>
          <t>Electrical System</t>
        </is>
      </c>
      <c r="B605" s="8">
        <f>INDEX($B$592:$H$598,MATCH($AQ$595,$B$591:$H$591,0),MATCH($AQ$592,$B$591:$H$591,0))</f>
        <v/>
      </c>
      <c r="C605" s="8">
        <f>INDEX($B$592:$H$598,MATCH($AQ$595,$B$591:$H$591,0),MATCH($AQ$593,$B$591:$H$591,0))</f>
        <v/>
      </c>
      <c r="D605" s="8">
        <f>INDEX($B$592:$H$598,MATCH($AQ$595,$B$591:$H$591,0),MATCH($AQ$594,$B$591:$H$591,0))</f>
        <v/>
      </c>
      <c r="E605" s="8">
        <f>INDEX($B$592:$H$598,MATCH($AQ$595,$B$591:$H$591,0),MATCH($AQ$595,$B$591:$H$591,0))</f>
        <v/>
      </c>
      <c r="F605" s="8">
        <f>INDEX($B$592:$H$598,MATCH($AQ$595,$B$591:$H$591,0),MATCH($AQ$596,$B$591:$H$591,0))</f>
        <v/>
      </c>
      <c r="G605" s="8">
        <f>INDEX($B$592:$H$598,MATCH($AQ$595,$B$591:$H$591,0),MATCH($AQ$597,$B$591:$H$591,0))</f>
        <v/>
      </c>
      <c r="J605" s="8">
        <f>INDEX($J$592:$P$598,MATCH($AQ$595,$J$591:$P$591,0),MATCH($AQ$592,$J$591:$P$591,0))</f>
        <v/>
      </c>
      <c r="K605" s="8">
        <f>INDEX($J$592:$P$598,MATCH($AQ$595,$J$591:$P$591,0),MATCH($AQ$593,$J$591:$P$591,0))</f>
        <v/>
      </c>
      <c r="L605" s="8">
        <f>INDEX($J$592:$P$598,MATCH($AQ$595,$J$591:$P$591,0),MATCH($AQ$594,$J$591:$P$591,0))</f>
        <v/>
      </c>
      <c r="M605" s="8">
        <f>INDEX($J$592:$P$598,MATCH($AQ$595,$J$591:$P$591,0),MATCH($AQ$595,$J$591:$P$591,0))</f>
        <v/>
      </c>
      <c r="N605" s="8">
        <f>INDEX($J$592:$P$598,MATCH($AQ$595,$J$591:$P$591,0),MATCH($AQ$596,$J$591:$P$591,0))</f>
        <v/>
      </c>
      <c r="O605" s="8">
        <f>INDEX($J$592:$P$598,MATCH($AQ$595,$J$591:$P$591,0),MATCH($AQ$597,$J$591:$P$591,0))</f>
        <v/>
      </c>
      <c r="R605" s="8">
        <f>INDEX($R$592:$X$598,MATCH($AQ$595,$R$591:$X$591,0),MATCH($AQ$592,$R$591:$X$591,0))</f>
        <v/>
      </c>
      <c r="S605" s="8">
        <f>INDEX($R$592:$X$598,MATCH($AQ$595,$R$591:$X$591,0),MATCH($AQ$593,$R$591:$X$591,0))</f>
        <v/>
      </c>
      <c r="T605" s="8">
        <f>INDEX($R$592:$X$598,MATCH($AQ$595,$R$591:$X$591,0),MATCH($AQ$594,$R$591:$X$591,0))</f>
        <v/>
      </c>
      <c r="U605" s="8">
        <f>INDEX($R$592:$X$598,MATCH($AQ$595,$R$591:$X$591,0),MATCH($AQ$595,$R$591:$X$591,0))</f>
        <v/>
      </c>
      <c r="V605" s="8">
        <f>INDEX($R$592:$X$598,MATCH($AQ$595,$R$591:$X$591,0),MATCH($AQ$596,$R$591:$X$591,0))</f>
        <v/>
      </c>
      <c r="W605" s="8">
        <f>INDEX($R$592:$X$598,MATCH($AQ$595,$R$591:$X$591,0),MATCH($AQ$597,$R$591:$X$591,0))</f>
        <v/>
      </c>
      <c r="Z605" s="8">
        <f>INDEX($Z$592:$AF$598,MATCH($AQ$595,$Z$591:$AF$591,0),MATCH($AQ$592,$Z$591:$AF$591,0))</f>
        <v/>
      </c>
      <c r="AA605" s="8">
        <f>INDEX($Z$592:$AF$598,MATCH($AQ$595,$Z$591:$AF$591,0),MATCH($AQ$593,$Z$591:$AF$591,0))</f>
        <v/>
      </c>
      <c r="AB605" s="8">
        <f>INDEX($Z$592:$AF$598,MATCH($AQ$595,$Z$591:$AF$591,0),MATCH($AQ$594,$Z$591:$AF$591,0))</f>
        <v/>
      </c>
      <c r="AC605" s="8">
        <f>INDEX($Z$592:$AF$598,MATCH($AQ$595,$Z$591:$AF$591,0),MATCH($AQ$595,$Z$591:$AF$591,0))</f>
        <v/>
      </c>
      <c r="AD605" s="8">
        <f>INDEX($Z$592:$AF$598,MATCH($AQ$595,$Z$591:$AF$591,0),MATCH($AQ$596,$Z$591:$AF$591,0))</f>
        <v/>
      </c>
      <c r="AE605" s="8">
        <f>INDEX($Z$592:$AF$598,MATCH($AQ$595,$Z$591:$AF$591,0),MATCH($AQ$597,$Z$591:$AF$591,0))</f>
        <v/>
      </c>
      <c r="AH605" s="8">
        <f>INDEX($AH$592:$AN$598,MATCH($AQ$595,$AH$591:$AN$591,0),MATCH($AQ$592,$AH$591:$AN$591,0))</f>
        <v/>
      </c>
      <c r="AI605" s="8">
        <f>INDEX($AH$592:$AN$598,MATCH($AQ$595,$AH$591:$AN$591,0),MATCH($AQ$593,$AH$591:$AN$591,0))</f>
        <v/>
      </c>
      <c r="AJ605" s="8">
        <f>INDEX($AH$592:$AN$598,MATCH($AQ$595,$AH$591:$AN$591,0),MATCH($AQ$594,$AH$591:$AN$591,0))</f>
        <v/>
      </c>
      <c r="AK605" s="8">
        <f>INDEX($AH$592:$AN$598,MATCH($AQ$595,$AH$591:$AN$591,0),MATCH($AQ$595,$AH$591:$AN$591,0))</f>
        <v/>
      </c>
      <c r="AL605" s="8">
        <f>INDEX($AH$592:$AN$598,MATCH($AQ$595,$AH$591:$AN$591,0),MATCH($AQ$596,$AH$591:$AN$591,0))</f>
        <v/>
      </c>
      <c r="AM605" s="8">
        <f>INDEX($AH$592:$AN$598,MATCH($AQ$595,$AH$591:$AN$591,0),MATCH($AQ$597,$AH$591:$AN$591,0))</f>
        <v/>
      </c>
      <c r="AP605" s="8">
        <f>IF(($B$605&lt;&gt;2)+($J$605&lt;&gt;2)+($R$605&lt;&gt;2)+($Z$605&lt;&gt;2)+($AH$605&lt;&gt;2)=0,2,IF((($B$605&lt;&gt;2)*$B$605+($J$605&lt;&gt;2)*$J$605+($R$605&lt;&gt;2)*$R$605+($Z$605&lt;&gt;2)*$Z$605+($AH$605&lt;&gt;2)*$AH$605)/(($B$605&lt;&gt;2)+($J$605&lt;&gt;2)+($R$605&lt;&gt;2)+($Z$605&lt;&gt;2)+($AH$605&lt;&gt;2))&gt;=0.5,1,0))</f>
        <v/>
      </c>
      <c r="AQ605" s="8">
        <f>IF(($C$605&lt;&gt;2)+($K$605&lt;&gt;2)+($S$605&lt;&gt;2)+($AA$605&lt;&gt;2)+($AI$605&lt;&gt;2)=0,2,IF((($C$605&lt;&gt;2)*$C$605+($K$605&lt;&gt;2)*$K$605+($S$605&lt;&gt;2)*$S$605+($AA$605&lt;&gt;2)*$AA$605+($AI$605&lt;&gt;2)*$AI$605)/(($C$605&lt;&gt;2)+($K$605&lt;&gt;2)+($S$605&lt;&gt;2)+($AA$605&lt;&gt;2)+($AI$605&lt;&gt;2))&gt;=0.5,1,0))</f>
        <v/>
      </c>
      <c r="AR605" s="8">
        <f>IF(($D$605&lt;&gt;2)+($L$605&lt;&gt;2)+($T$605&lt;&gt;2)+($AB$605&lt;&gt;2)+($AJ$605&lt;&gt;2)=0,2,IF((($D$605&lt;&gt;2)*$D$605+($L$605&lt;&gt;2)*$L$605+($T$605&lt;&gt;2)*$T$605+($AB$605&lt;&gt;2)*$AB$605+($AJ$605&lt;&gt;2)*$AJ$605)/(($D$605&lt;&gt;2)+($L$605&lt;&gt;2)+($T$605&lt;&gt;2)+($AB$605&lt;&gt;2)+($AJ$605&lt;&gt;2))&gt;=0.5,1,0))</f>
        <v/>
      </c>
      <c r="AS605" s="8">
        <f>IF(($E$605&lt;&gt;2)+($M$605&lt;&gt;2)+($U$605&lt;&gt;2)+($AC$605&lt;&gt;2)+($AK$605&lt;&gt;2)=0,2,IF((($E$605&lt;&gt;2)*$E$605+($M$605&lt;&gt;2)*$M$605+($U$605&lt;&gt;2)*$U$605+($AC$605&lt;&gt;2)*$AC$605+($AK$605&lt;&gt;2)*$AK$605)/(($E$605&lt;&gt;2)+($M$605&lt;&gt;2)+($U$605&lt;&gt;2)+($AC$605&lt;&gt;2)+($AK$605&lt;&gt;2))&gt;=0.5,1,0))</f>
        <v/>
      </c>
      <c r="AT605" s="8">
        <f>IF(($F$605&lt;&gt;2)+($N$605&lt;&gt;2)+($V$605&lt;&gt;2)+($AD$605&lt;&gt;2)+($AL$605&lt;&gt;2)=0,2,IF((($F$605&lt;&gt;2)*$F$605+($N$605&lt;&gt;2)*$N$605+($V$605&lt;&gt;2)*$V$605+($AD$605&lt;&gt;2)*$AD$605+($AL$605&lt;&gt;2)*$AL$605)/(($F$605&lt;&gt;2)+($N$605&lt;&gt;2)+($V$605&lt;&gt;2)+($AD$605&lt;&gt;2)+($AL$605&lt;&gt;2))&gt;=0.5,1,0))</f>
        <v/>
      </c>
      <c r="AU605" s="8">
        <f>IF(($G$605&lt;&gt;2)+($O$605&lt;&gt;2)+($W$605&lt;&gt;2)+($AE$605&lt;&gt;2)+($AM$605&lt;&gt;2)=0,2,IF((($G$605&lt;&gt;2)*$G$605+($O$605&lt;&gt;2)*$O$605+($W$605&lt;&gt;2)*$W$605+($AE$605&lt;&gt;2)*$AE$605+($AM$605&lt;&gt;2)*$AM$605)/(($G$605&lt;&gt;2)+($O$605&lt;&gt;2)+($W$605&lt;&gt;2)+($AE$605&lt;&gt;2)+($AM$605&lt;&gt;2))&gt;=0.5,1,0))</f>
        <v/>
      </c>
      <c r="AW605" s="16">
        <f>INDEX('Ground truth'!$B$14:$H$20,MATCH($AP$595,'Ground truth'!$A$14:$A$20,0),MATCH($AP$592,'Ground truth'!$B$13:$H$13,0))</f>
        <v/>
      </c>
      <c r="AX605" s="16">
        <f>INDEX('Ground truth'!$B$14:$H$20,MATCH($AP$595,'Ground truth'!$A$14:$A$20,0),MATCH($AP$593,'Ground truth'!$B$13:$H$13,0))</f>
        <v/>
      </c>
      <c r="AY605" s="16">
        <f>INDEX('Ground truth'!$B$14:$H$20,MATCH($AP$595,'Ground truth'!$A$14:$A$20,0),MATCH($AP$594,'Ground truth'!$B$13:$H$13,0))</f>
        <v/>
      </c>
      <c r="AZ605" s="16">
        <f>INDEX('Ground truth'!$B$14:$H$20,MATCH($AP$595,'Ground truth'!$A$14:$A$20,0),MATCH($AP$595,'Ground truth'!$B$13:$H$13,0))</f>
        <v/>
      </c>
      <c r="BA605" s="16">
        <f>INDEX('Ground truth'!$B$14:$H$20,MATCH($AP$595,'Ground truth'!$A$14:$A$20,0),MATCH($AP$596,'Ground truth'!$B$13:$H$13,0))</f>
        <v/>
      </c>
      <c r="BB605" s="16">
        <f>INDEX('Ground truth'!$B$14:$H$20,MATCH($AP$595,'Ground truth'!$A$14:$A$20,0),MATCH($AP$597,'Ground truth'!$B$13:$H$13,0))</f>
        <v/>
      </c>
      <c r="BD605" s="19" t="n">
        <v>0.2937994892048099</v>
      </c>
      <c r="BE605" s="19">
        <f>LARGE($BD$602:$BD$607,4)</f>
        <v/>
      </c>
    </row>
    <row r="606">
      <c r="A606" s="3" t="inlineStr">
        <is>
          <t>Battery Holder</t>
        </is>
      </c>
      <c r="B606" s="8">
        <f>INDEX($B$592:$H$598,MATCH($AQ$596,$B$591:$H$591,0),MATCH($AQ$592,$B$591:$H$591,0))</f>
        <v/>
      </c>
      <c r="C606" s="8">
        <f>INDEX($B$592:$H$598,MATCH($AQ$596,$B$591:$H$591,0),MATCH($AQ$593,$B$591:$H$591,0))</f>
        <v/>
      </c>
      <c r="D606" s="8">
        <f>INDEX($B$592:$H$598,MATCH($AQ$596,$B$591:$H$591,0),MATCH($AQ$594,$B$591:$H$591,0))</f>
        <v/>
      </c>
      <c r="E606" s="8">
        <f>INDEX($B$592:$H$598,MATCH($AQ$596,$B$591:$H$591,0),MATCH($AQ$595,$B$591:$H$591,0))</f>
        <v/>
      </c>
      <c r="F606" s="8">
        <f>INDEX($B$592:$H$598,MATCH($AQ$596,$B$591:$H$591,0),MATCH($AQ$596,$B$591:$H$591,0))</f>
        <v/>
      </c>
      <c r="G606" s="8">
        <f>INDEX($B$592:$H$598,MATCH($AQ$596,$B$591:$H$591,0),MATCH($AQ$597,$B$591:$H$591,0))</f>
        <v/>
      </c>
      <c r="J606" s="8">
        <f>INDEX($J$592:$P$598,MATCH($AQ$596,$J$591:$P$591,0),MATCH($AQ$592,$J$591:$P$591,0))</f>
        <v/>
      </c>
      <c r="K606" s="8">
        <f>INDEX($J$592:$P$598,MATCH($AQ$596,$J$591:$P$591,0),MATCH($AQ$593,$J$591:$P$591,0))</f>
        <v/>
      </c>
      <c r="L606" s="8">
        <f>INDEX($J$592:$P$598,MATCH($AQ$596,$J$591:$P$591,0),MATCH($AQ$594,$J$591:$P$591,0))</f>
        <v/>
      </c>
      <c r="M606" s="8">
        <f>INDEX($J$592:$P$598,MATCH($AQ$596,$J$591:$P$591,0),MATCH($AQ$595,$J$591:$P$591,0))</f>
        <v/>
      </c>
      <c r="N606" s="8">
        <f>INDEX($J$592:$P$598,MATCH($AQ$596,$J$591:$P$591,0),MATCH($AQ$596,$J$591:$P$591,0))</f>
        <v/>
      </c>
      <c r="O606" s="8">
        <f>INDEX($J$592:$P$598,MATCH($AQ$596,$J$591:$P$591,0),MATCH($AQ$597,$J$591:$P$591,0))</f>
        <v/>
      </c>
      <c r="R606" s="8">
        <f>INDEX($R$592:$X$598,MATCH($AQ$596,$R$591:$X$591,0),MATCH($AQ$592,$R$591:$X$591,0))</f>
        <v/>
      </c>
      <c r="S606" s="8">
        <f>INDEX($R$592:$X$598,MATCH($AQ$596,$R$591:$X$591,0),MATCH($AQ$593,$R$591:$X$591,0))</f>
        <v/>
      </c>
      <c r="T606" s="8">
        <f>INDEX($R$592:$X$598,MATCH($AQ$596,$R$591:$X$591,0),MATCH($AQ$594,$R$591:$X$591,0))</f>
        <v/>
      </c>
      <c r="U606" s="8">
        <f>INDEX($R$592:$X$598,MATCH($AQ$596,$R$591:$X$591,0),MATCH($AQ$595,$R$591:$X$591,0))</f>
        <v/>
      </c>
      <c r="V606" s="8">
        <f>INDEX($R$592:$X$598,MATCH($AQ$596,$R$591:$X$591,0),MATCH($AQ$596,$R$591:$X$591,0))</f>
        <v/>
      </c>
      <c r="W606" s="8">
        <f>INDEX($R$592:$X$598,MATCH($AQ$596,$R$591:$X$591,0),MATCH($AQ$597,$R$591:$X$591,0))</f>
        <v/>
      </c>
      <c r="Z606" s="8">
        <f>INDEX($Z$592:$AF$598,MATCH($AQ$596,$Z$591:$AF$591,0),MATCH($AQ$592,$Z$591:$AF$591,0))</f>
        <v/>
      </c>
      <c r="AA606" s="8">
        <f>INDEX($Z$592:$AF$598,MATCH($AQ$596,$Z$591:$AF$591,0),MATCH($AQ$593,$Z$591:$AF$591,0))</f>
        <v/>
      </c>
      <c r="AB606" s="8">
        <f>INDEX($Z$592:$AF$598,MATCH($AQ$596,$Z$591:$AF$591,0),MATCH($AQ$594,$Z$591:$AF$591,0))</f>
        <v/>
      </c>
      <c r="AC606" s="8">
        <f>INDEX($Z$592:$AF$598,MATCH($AQ$596,$Z$591:$AF$591,0),MATCH($AQ$595,$Z$591:$AF$591,0))</f>
        <v/>
      </c>
      <c r="AD606" s="8">
        <f>INDEX($Z$592:$AF$598,MATCH($AQ$596,$Z$591:$AF$591,0),MATCH($AQ$596,$Z$591:$AF$591,0))</f>
        <v/>
      </c>
      <c r="AE606" s="8">
        <f>INDEX($Z$592:$AF$598,MATCH($AQ$596,$Z$591:$AF$591,0),MATCH($AQ$597,$Z$591:$AF$591,0))</f>
        <v/>
      </c>
      <c r="AH606" s="8">
        <f>INDEX($AH$592:$AN$598,MATCH($AQ$596,$AH$591:$AN$591,0),MATCH($AQ$592,$AH$591:$AN$591,0))</f>
        <v/>
      </c>
      <c r="AI606" s="8">
        <f>INDEX($AH$592:$AN$598,MATCH($AQ$596,$AH$591:$AN$591,0),MATCH($AQ$593,$AH$591:$AN$591,0))</f>
        <v/>
      </c>
      <c r="AJ606" s="8">
        <f>INDEX($AH$592:$AN$598,MATCH($AQ$596,$AH$591:$AN$591,0),MATCH($AQ$594,$AH$591:$AN$591,0))</f>
        <v/>
      </c>
      <c r="AK606" s="8">
        <f>INDEX($AH$592:$AN$598,MATCH($AQ$596,$AH$591:$AN$591,0),MATCH($AQ$595,$AH$591:$AN$591,0))</f>
        <v/>
      </c>
      <c r="AL606" s="8">
        <f>INDEX($AH$592:$AN$598,MATCH($AQ$596,$AH$591:$AN$591,0),MATCH($AQ$596,$AH$591:$AN$591,0))</f>
        <v/>
      </c>
      <c r="AM606" s="8">
        <f>INDEX($AH$592:$AN$598,MATCH($AQ$596,$AH$591:$AN$591,0),MATCH($AQ$597,$AH$591:$AN$591,0))</f>
        <v/>
      </c>
      <c r="AP606" s="8">
        <f>IF(($B$606&lt;&gt;2)+($J$606&lt;&gt;2)+($R$606&lt;&gt;2)+($Z$606&lt;&gt;2)+($AH$606&lt;&gt;2)=0,2,IF((($B$606&lt;&gt;2)*$B$606+($J$606&lt;&gt;2)*$J$606+($R$606&lt;&gt;2)*$R$606+($Z$606&lt;&gt;2)*$Z$606+($AH$606&lt;&gt;2)*$AH$606)/(($B$606&lt;&gt;2)+($J$606&lt;&gt;2)+($R$606&lt;&gt;2)+($Z$606&lt;&gt;2)+($AH$606&lt;&gt;2))&gt;=0.5,1,0))</f>
        <v/>
      </c>
      <c r="AQ606" s="8">
        <f>IF(($C$606&lt;&gt;2)+($K$606&lt;&gt;2)+($S$606&lt;&gt;2)+($AA$606&lt;&gt;2)+($AI$606&lt;&gt;2)=0,2,IF((($C$606&lt;&gt;2)*$C$606+($K$606&lt;&gt;2)*$K$606+($S$606&lt;&gt;2)*$S$606+($AA$606&lt;&gt;2)*$AA$606+($AI$606&lt;&gt;2)*$AI$606)/(($C$606&lt;&gt;2)+($K$606&lt;&gt;2)+($S$606&lt;&gt;2)+($AA$606&lt;&gt;2)+($AI$606&lt;&gt;2))&gt;=0.5,1,0))</f>
        <v/>
      </c>
      <c r="AR606" s="8">
        <f>IF(($D$606&lt;&gt;2)+($L$606&lt;&gt;2)+($T$606&lt;&gt;2)+($AB$606&lt;&gt;2)+($AJ$606&lt;&gt;2)=0,2,IF((($D$606&lt;&gt;2)*$D$606+($L$606&lt;&gt;2)*$L$606+($T$606&lt;&gt;2)*$T$606+($AB$606&lt;&gt;2)*$AB$606+($AJ$606&lt;&gt;2)*$AJ$606)/(($D$606&lt;&gt;2)+($L$606&lt;&gt;2)+($T$606&lt;&gt;2)+($AB$606&lt;&gt;2)+($AJ$606&lt;&gt;2))&gt;=0.5,1,0))</f>
        <v/>
      </c>
      <c r="AS606" s="8">
        <f>IF(($E$606&lt;&gt;2)+($M$606&lt;&gt;2)+($U$606&lt;&gt;2)+($AC$606&lt;&gt;2)+($AK$606&lt;&gt;2)=0,2,IF((($E$606&lt;&gt;2)*$E$606+($M$606&lt;&gt;2)*$M$606+($U$606&lt;&gt;2)*$U$606+($AC$606&lt;&gt;2)*$AC$606+($AK$606&lt;&gt;2)*$AK$606)/(($E$606&lt;&gt;2)+($M$606&lt;&gt;2)+($U$606&lt;&gt;2)+($AC$606&lt;&gt;2)+($AK$606&lt;&gt;2))&gt;=0.5,1,0))</f>
        <v/>
      </c>
      <c r="AT606" s="8">
        <f>IF(($F$606&lt;&gt;2)+($N$606&lt;&gt;2)+($V$606&lt;&gt;2)+($AD$606&lt;&gt;2)+($AL$606&lt;&gt;2)=0,2,IF((($F$606&lt;&gt;2)*$F$606+($N$606&lt;&gt;2)*$N$606+($V$606&lt;&gt;2)*$V$606+($AD$606&lt;&gt;2)*$AD$606+($AL$606&lt;&gt;2)*$AL$606)/(($F$606&lt;&gt;2)+($N$606&lt;&gt;2)+($V$606&lt;&gt;2)+($AD$606&lt;&gt;2)+($AL$606&lt;&gt;2))&gt;=0.5,1,0))</f>
        <v/>
      </c>
      <c r="AU606" s="8">
        <f>IF(($G$606&lt;&gt;2)+($O$606&lt;&gt;2)+($W$606&lt;&gt;2)+($AE$606&lt;&gt;2)+($AM$606&lt;&gt;2)=0,2,IF((($G$606&lt;&gt;2)*$G$606+($O$606&lt;&gt;2)*$O$606+($W$606&lt;&gt;2)*$W$606+($AE$606&lt;&gt;2)*$AE$606+($AM$606&lt;&gt;2)*$AM$606)/(($G$606&lt;&gt;2)+($O$606&lt;&gt;2)+($W$606&lt;&gt;2)+($AE$606&lt;&gt;2)+($AM$606&lt;&gt;2))&gt;=0.5,1,0))</f>
        <v/>
      </c>
      <c r="AW606" s="16">
        <f>INDEX('Ground truth'!$B$14:$H$20,MATCH($AP$596,'Ground truth'!$A$14:$A$20,0),MATCH($AP$592,'Ground truth'!$B$13:$H$13,0))</f>
        <v/>
      </c>
      <c r="AX606" s="16">
        <f>INDEX('Ground truth'!$B$14:$H$20,MATCH($AP$596,'Ground truth'!$A$14:$A$20,0),MATCH($AP$593,'Ground truth'!$B$13:$H$13,0))</f>
        <v/>
      </c>
      <c r="AY606" s="16">
        <f>INDEX('Ground truth'!$B$14:$H$20,MATCH($AP$596,'Ground truth'!$A$14:$A$20,0),MATCH($AP$594,'Ground truth'!$B$13:$H$13,0))</f>
        <v/>
      </c>
      <c r="AZ606" s="16">
        <f>INDEX('Ground truth'!$B$14:$H$20,MATCH($AP$596,'Ground truth'!$A$14:$A$20,0),MATCH($AP$595,'Ground truth'!$B$13:$H$13,0))</f>
        <v/>
      </c>
      <c r="BA606" s="16">
        <f>INDEX('Ground truth'!$B$14:$H$20,MATCH($AP$596,'Ground truth'!$A$14:$A$20,0),MATCH($AP$596,'Ground truth'!$B$13:$H$13,0))</f>
        <v/>
      </c>
      <c r="BB606" s="16">
        <f>INDEX('Ground truth'!$B$14:$H$20,MATCH($AP$596,'Ground truth'!$A$14:$A$20,0),MATCH($AP$597,'Ground truth'!$B$13:$H$13,0))</f>
        <v/>
      </c>
      <c r="BD606" s="19" t="n">
        <v>-0.7796078628671951</v>
      </c>
      <c r="BE606" s="19">
        <f>LARGE($BD$602:$BD$607,5)</f>
        <v/>
      </c>
    </row>
    <row r="607">
      <c r="A607" s="3" t="inlineStr">
        <is>
          <t>Housing</t>
        </is>
      </c>
      <c r="B607" s="8">
        <f>INDEX($B$592:$H$598,MATCH($AQ$597,$B$591:$H$591,0),MATCH($AQ$592,$B$591:$H$591,0))</f>
        <v/>
      </c>
      <c r="C607" s="8">
        <f>INDEX($B$592:$H$598,MATCH($AQ$597,$B$591:$H$591,0),MATCH($AQ$593,$B$591:$H$591,0))</f>
        <v/>
      </c>
      <c r="D607" s="8">
        <f>INDEX($B$592:$H$598,MATCH($AQ$597,$B$591:$H$591,0),MATCH($AQ$594,$B$591:$H$591,0))</f>
        <v/>
      </c>
      <c r="E607" s="8">
        <f>INDEX($B$592:$H$598,MATCH($AQ$597,$B$591:$H$591,0),MATCH($AQ$595,$B$591:$H$591,0))</f>
        <v/>
      </c>
      <c r="F607" s="8">
        <f>INDEX($B$592:$H$598,MATCH($AQ$597,$B$591:$H$591,0),MATCH($AQ$596,$B$591:$H$591,0))</f>
        <v/>
      </c>
      <c r="G607" s="8">
        <f>INDEX($B$592:$H$598,MATCH($AQ$597,$B$591:$H$591,0),MATCH($AQ$597,$B$591:$H$591,0))</f>
        <v/>
      </c>
      <c r="J607" s="8">
        <f>INDEX($J$592:$P$598,MATCH($AQ$597,$J$591:$P$591,0),MATCH($AQ$592,$J$591:$P$591,0))</f>
        <v/>
      </c>
      <c r="K607" s="8">
        <f>INDEX($J$592:$P$598,MATCH($AQ$597,$J$591:$P$591,0),MATCH($AQ$593,$J$591:$P$591,0))</f>
        <v/>
      </c>
      <c r="L607" s="8">
        <f>INDEX($J$592:$P$598,MATCH($AQ$597,$J$591:$P$591,0),MATCH($AQ$594,$J$591:$P$591,0))</f>
        <v/>
      </c>
      <c r="M607" s="8">
        <f>INDEX($J$592:$P$598,MATCH($AQ$597,$J$591:$P$591,0),MATCH($AQ$595,$J$591:$P$591,0))</f>
        <v/>
      </c>
      <c r="N607" s="8">
        <f>INDEX($J$592:$P$598,MATCH($AQ$597,$J$591:$P$591,0),MATCH($AQ$596,$J$591:$P$591,0))</f>
        <v/>
      </c>
      <c r="O607" s="8">
        <f>INDEX($J$592:$P$598,MATCH($AQ$597,$J$591:$P$591,0),MATCH($AQ$597,$J$591:$P$591,0))</f>
        <v/>
      </c>
      <c r="R607" s="8">
        <f>INDEX($R$592:$X$598,MATCH($AQ$597,$R$591:$X$591,0),MATCH($AQ$592,$R$591:$X$591,0))</f>
        <v/>
      </c>
      <c r="S607" s="8">
        <f>INDEX($R$592:$X$598,MATCH($AQ$597,$R$591:$X$591,0),MATCH($AQ$593,$R$591:$X$591,0))</f>
        <v/>
      </c>
      <c r="T607" s="8">
        <f>INDEX($R$592:$X$598,MATCH($AQ$597,$R$591:$X$591,0),MATCH($AQ$594,$R$591:$X$591,0))</f>
        <v/>
      </c>
      <c r="U607" s="8">
        <f>INDEX($R$592:$X$598,MATCH($AQ$597,$R$591:$X$591,0),MATCH($AQ$595,$R$591:$X$591,0))</f>
        <v/>
      </c>
      <c r="V607" s="8">
        <f>INDEX($R$592:$X$598,MATCH($AQ$597,$R$591:$X$591,0),MATCH($AQ$596,$R$591:$X$591,0))</f>
        <v/>
      </c>
      <c r="W607" s="8">
        <f>INDEX($R$592:$X$598,MATCH($AQ$597,$R$591:$X$591,0),MATCH($AQ$597,$R$591:$X$591,0))</f>
        <v/>
      </c>
      <c r="Z607" s="8">
        <f>INDEX($Z$592:$AF$598,MATCH($AQ$597,$Z$591:$AF$591,0),MATCH($AQ$592,$Z$591:$AF$591,0))</f>
        <v/>
      </c>
      <c r="AA607" s="8">
        <f>INDEX($Z$592:$AF$598,MATCH($AQ$597,$Z$591:$AF$591,0),MATCH($AQ$593,$Z$591:$AF$591,0))</f>
        <v/>
      </c>
      <c r="AB607" s="8">
        <f>INDEX($Z$592:$AF$598,MATCH($AQ$597,$Z$591:$AF$591,0),MATCH($AQ$594,$Z$591:$AF$591,0))</f>
        <v/>
      </c>
      <c r="AC607" s="8">
        <f>INDEX($Z$592:$AF$598,MATCH($AQ$597,$Z$591:$AF$591,0),MATCH($AQ$595,$Z$591:$AF$591,0))</f>
        <v/>
      </c>
      <c r="AD607" s="8">
        <f>INDEX($Z$592:$AF$598,MATCH($AQ$597,$Z$591:$AF$591,0),MATCH($AQ$596,$Z$591:$AF$591,0))</f>
        <v/>
      </c>
      <c r="AE607" s="8">
        <f>INDEX($Z$592:$AF$598,MATCH($AQ$597,$Z$591:$AF$591,0),MATCH($AQ$597,$Z$591:$AF$591,0))</f>
        <v/>
      </c>
      <c r="AH607" s="8">
        <f>INDEX($AH$592:$AN$598,MATCH($AQ$597,$AH$591:$AN$591,0),MATCH($AQ$592,$AH$591:$AN$591,0))</f>
        <v/>
      </c>
      <c r="AI607" s="8">
        <f>INDEX($AH$592:$AN$598,MATCH($AQ$597,$AH$591:$AN$591,0),MATCH($AQ$593,$AH$591:$AN$591,0))</f>
        <v/>
      </c>
      <c r="AJ607" s="8">
        <f>INDEX($AH$592:$AN$598,MATCH($AQ$597,$AH$591:$AN$591,0),MATCH($AQ$594,$AH$591:$AN$591,0))</f>
        <v/>
      </c>
      <c r="AK607" s="8">
        <f>INDEX($AH$592:$AN$598,MATCH($AQ$597,$AH$591:$AN$591,0),MATCH($AQ$595,$AH$591:$AN$591,0))</f>
        <v/>
      </c>
      <c r="AL607" s="8">
        <f>INDEX($AH$592:$AN$598,MATCH($AQ$597,$AH$591:$AN$591,0),MATCH($AQ$596,$AH$591:$AN$591,0))</f>
        <v/>
      </c>
      <c r="AM607" s="8">
        <f>INDEX($AH$592:$AN$598,MATCH($AQ$597,$AH$591:$AN$591,0),MATCH($AQ$597,$AH$591:$AN$591,0))</f>
        <v/>
      </c>
      <c r="AP607" s="8">
        <f>IF(($B$607&lt;&gt;2)+($J$607&lt;&gt;2)+($R$607&lt;&gt;2)+($Z$607&lt;&gt;2)+($AH$607&lt;&gt;2)=0,2,IF((($B$607&lt;&gt;2)*$B$607+($J$607&lt;&gt;2)*$J$607+($R$607&lt;&gt;2)*$R$607+($Z$607&lt;&gt;2)*$Z$607+($AH$607&lt;&gt;2)*$AH$607)/(($B$607&lt;&gt;2)+($J$607&lt;&gt;2)+($R$607&lt;&gt;2)+($Z$607&lt;&gt;2)+($AH$607&lt;&gt;2))&gt;=0.5,1,0))</f>
        <v/>
      </c>
      <c r="AQ607" s="8">
        <f>IF(($C$607&lt;&gt;2)+($K$607&lt;&gt;2)+($S$607&lt;&gt;2)+($AA$607&lt;&gt;2)+($AI$607&lt;&gt;2)=0,2,IF((($C$607&lt;&gt;2)*$C$607+($K$607&lt;&gt;2)*$K$607+($S$607&lt;&gt;2)*$S$607+($AA$607&lt;&gt;2)*$AA$607+($AI$607&lt;&gt;2)*$AI$607)/(($C$607&lt;&gt;2)+($K$607&lt;&gt;2)+($S$607&lt;&gt;2)+($AA$607&lt;&gt;2)+($AI$607&lt;&gt;2))&gt;=0.5,1,0))</f>
        <v/>
      </c>
      <c r="AR607" s="8">
        <f>IF(($D$607&lt;&gt;2)+($L$607&lt;&gt;2)+($T$607&lt;&gt;2)+($AB$607&lt;&gt;2)+($AJ$607&lt;&gt;2)=0,2,IF((($D$607&lt;&gt;2)*$D$607+($L$607&lt;&gt;2)*$L$607+($T$607&lt;&gt;2)*$T$607+($AB$607&lt;&gt;2)*$AB$607+($AJ$607&lt;&gt;2)*$AJ$607)/(($D$607&lt;&gt;2)+($L$607&lt;&gt;2)+($T$607&lt;&gt;2)+($AB$607&lt;&gt;2)+($AJ$607&lt;&gt;2))&gt;=0.5,1,0))</f>
        <v/>
      </c>
      <c r="AS607" s="8">
        <f>IF(($E$607&lt;&gt;2)+($M$607&lt;&gt;2)+($U$607&lt;&gt;2)+($AC$607&lt;&gt;2)+($AK$607&lt;&gt;2)=0,2,IF((($E$607&lt;&gt;2)*$E$607+($M$607&lt;&gt;2)*$M$607+($U$607&lt;&gt;2)*$U$607+($AC$607&lt;&gt;2)*$AC$607+($AK$607&lt;&gt;2)*$AK$607)/(($E$607&lt;&gt;2)+($M$607&lt;&gt;2)+($U$607&lt;&gt;2)+($AC$607&lt;&gt;2)+($AK$607&lt;&gt;2))&gt;=0.5,1,0))</f>
        <v/>
      </c>
      <c r="AT607" s="8">
        <f>IF(($F$607&lt;&gt;2)+($N$607&lt;&gt;2)+($V$607&lt;&gt;2)+($AD$607&lt;&gt;2)+($AL$607&lt;&gt;2)=0,2,IF((($F$607&lt;&gt;2)*$F$607+($N$607&lt;&gt;2)*$N$607+($V$607&lt;&gt;2)*$V$607+($AD$607&lt;&gt;2)*$AD$607+($AL$607&lt;&gt;2)*$AL$607)/(($F$607&lt;&gt;2)+($N$607&lt;&gt;2)+($V$607&lt;&gt;2)+($AD$607&lt;&gt;2)+($AL$607&lt;&gt;2))&gt;=0.5,1,0))</f>
        <v/>
      </c>
      <c r="AU607" s="8">
        <f>IF(($G$607&lt;&gt;2)+($O$607&lt;&gt;2)+($W$607&lt;&gt;2)+($AE$607&lt;&gt;2)+($AM$607&lt;&gt;2)=0,2,IF((($G$607&lt;&gt;2)*$G$607+($O$607&lt;&gt;2)*$O$607+($W$607&lt;&gt;2)*$W$607+($AE$607&lt;&gt;2)*$AE$607+($AM$607&lt;&gt;2)*$AM$607)/(($G$607&lt;&gt;2)+($O$607&lt;&gt;2)+($W$607&lt;&gt;2)+($AE$607&lt;&gt;2)+($AM$607&lt;&gt;2))&gt;=0.5,1,0))</f>
        <v/>
      </c>
      <c r="AW607" s="16">
        <f>INDEX('Ground truth'!$B$14:$H$20,MATCH($AP$597,'Ground truth'!$A$14:$A$20,0),MATCH($AP$592,'Ground truth'!$B$13:$H$13,0))</f>
        <v/>
      </c>
      <c r="AX607" s="16">
        <f>INDEX('Ground truth'!$B$14:$H$20,MATCH($AP$597,'Ground truth'!$A$14:$A$20,0),MATCH($AP$593,'Ground truth'!$B$13:$H$13,0))</f>
        <v/>
      </c>
      <c r="AY607" s="16">
        <f>INDEX('Ground truth'!$B$14:$H$20,MATCH($AP$597,'Ground truth'!$A$14:$A$20,0),MATCH($AP$594,'Ground truth'!$B$13:$H$13,0))</f>
        <v/>
      </c>
      <c r="AZ607" s="16">
        <f>INDEX('Ground truth'!$B$14:$H$20,MATCH($AP$597,'Ground truth'!$A$14:$A$20,0),MATCH($AP$595,'Ground truth'!$B$13:$H$13,0))</f>
        <v/>
      </c>
      <c r="BA607" s="16">
        <f>INDEX('Ground truth'!$B$14:$H$20,MATCH($AP$597,'Ground truth'!$A$14:$A$20,0),MATCH($AP$596,'Ground truth'!$B$13:$H$13,0))</f>
        <v/>
      </c>
      <c r="BB607" s="16">
        <f>INDEX('Ground truth'!$B$14:$H$20,MATCH($AP$597,'Ground truth'!$A$14:$A$20,0),MATCH($AP$597,'Ground truth'!$B$13:$H$13,0))</f>
        <v/>
      </c>
      <c r="BD607" s="19" t="n">
        <v>-0.5370829663921513</v>
      </c>
      <c r="BE607" s="19">
        <f>LARGE($BD$602:$BD$607,6)</f>
        <v/>
      </c>
    </row>
    <row r="609">
      <c r="A609" s="17" t="inlineStr">
        <is>
          <t>metrics — confident-only (unsure excluded from denominators)</t>
        </is>
      </c>
      <c r="B609" s="10" t="inlineStr">
        <is>
          <t>run 1</t>
        </is>
      </c>
      <c r="C609" s="10" t="inlineStr">
        <is>
          <t>run 2</t>
        </is>
      </c>
      <c r="D609" s="10" t="inlineStr">
        <is>
          <t>run 3</t>
        </is>
      </c>
      <c r="E609" s="10" t="inlineStr">
        <is>
          <t>run 4</t>
        </is>
      </c>
      <c r="F609" s="10" t="inlineStr">
        <is>
          <t>run 5</t>
        </is>
      </c>
      <c r="G609" s="10" t="inlineStr">
        <is>
          <t>avg-matrix</t>
        </is>
      </c>
      <c r="H609" s="10" t="inlineStr">
        <is>
          <t>mean</t>
        </is>
      </c>
      <c r="I609" s="10" t="inlineStr">
        <is>
          <t>std (pop.)</t>
        </is>
      </c>
      <c r="J609" s="17" t="inlineStr">
        <is>
          <t>notes</t>
        </is>
      </c>
    </row>
    <row r="610">
      <c r="A610" s="7" t="inlineStr">
        <is>
          <t>TP</t>
        </is>
      </c>
      <c r="B610" s="7">
        <f>SUMPRODUCT(($B$602:$G$607=1)*($AW$602:$BB$607=1))</f>
        <v/>
      </c>
      <c r="C610" s="7">
        <f>SUMPRODUCT(($J$602:$O$607=1)*($AW$602:$BB$607=1))</f>
        <v/>
      </c>
      <c r="D610" s="7">
        <f>SUMPRODUCT(($R$602:$W$607=1)*($AW$602:$BB$607=1))</f>
        <v/>
      </c>
      <c r="E610" s="7">
        <f>SUMPRODUCT(($Z$602:$AE$607=1)*($AW$602:$BB$607=1))</f>
        <v/>
      </c>
      <c r="F610" s="7">
        <f>SUMPRODUCT(($AH$602:$AM$607=1)*($AW$602:$BB$607=1))</f>
        <v/>
      </c>
      <c r="G610" s="7">
        <f>SUMPRODUCT(($AP$602:$AU$607=1)*($AW$602:$BB$607=1))</f>
        <v/>
      </c>
      <c r="H610" s="12">
        <f>AVERAGE($B$610:$F$610)</f>
        <v/>
      </c>
      <c r="I610" s="12">
        <f>STDEV.P($B$610:$F$610)</f>
        <v/>
      </c>
    </row>
    <row r="611">
      <c r="A611" s="7" t="inlineStr">
        <is>
          <t>TN</t>
        </is>
      </c>
      <c r="B611" s="7">
        <f>SUMPRODUCT(($B$602:$G$607=0)*($AW$602:$BB$607=0))</f>
        <v/>
      </c>
      <c r="C611" s="7">
        <f>SUMPRODUCT(($J$602:$O$607=0)*($AW$602:$BB$607=0))</f>
        <v/>
      </c>
      <c r="D611" s="7">
        <f>SUMPRODUCT(($R$602:$W$607=0)*($AW$602:$BB$607=0))</f>
        <v/>
      </c>
      <c r="E611" s="7">
        <f>SUMPRODUCT(($Z$602:$AE$607=0)*($AW$602:$BB$607=0))</f>
        <v/>
      </c>
      <c r="F611" s="7">
        <f>SUMPRODUCT(($AH$602:$AM$607=0)*($AW$602:$BB$607=0))</f>
        <v/>
      </c>
      <c r="G611" s="7">
        <f>SUMPRODUCT(($AP$602:$AU$607=0)*($AW$602:$BB$607=0))</f>
        <v/>
      </c>
      <c r="H611" s="12">
        <f>AVERAGE($B$611:$F$611)</f>
        <v/>
      </c>
      <c r="I611" s="12">
        <f>STDEV.P($B$611:$F$611)</f>
        <v/>
      </c>
    </row>
    <row r="612">
      <c r="A612" s="7" t="inlineStr">
        <is>
          <t>FP</t>
        </is>
      </c>
      <c r="B612" s="7">
        <f>SUMPRODUCT(($B$602:$G$607=1)*($AW$602:$BB$607=0))</f>
        <v/>
      </c>
      <c r="C612" s="7">
        <f>SUMPRODUCT(($J$602:$O$607=1)*($AW$602:$BB$607=0))</f>
        <v/>
      </c>
      <c r="D612" s="7">
        <f>SUMPRODUCT(($R$602:$W$607=1)*($AW$602:$BB$607=0))</f>
        <v/>
      </c>
      <c r="E612" s="7">
        <f>SUMPRODUCT(($Z$602:$AE$607=1)*($AW$602:$BB$607=0))</f>
        <v/>
      </c>
      <c r="F612" s="7">
        <f>SUMPRODUCT(($AH$602:$AM$607=1)*($AW$602:$BB$607=0))</f>
        <v/>
      </c>
      <c r="G612" s="7">
        <f>SUMPRODUCT(($AP$602:$AU$607=1)*($AW$602:$BB$607=0))</f>
        <v/>
      </c>
      <c r="H612" s="12">
        <f>AVERAGE($B$612:$F$612)</f>
        <v/>
      </c>
      <c r="I612" s="12">
        <f>STDEV.P($B$612:$F$612)</f>
        <v/>
      </c>
    </row>
    <row r="613">
      <c r="A613" s="7" t="inlineStr">
        <is>
          <t>FN</t>
        </is>
      </c>
      <c r="B613" s="7">
        <f>SUMPRODUCT(($B$602:$G$607=0)*($AW$602:$BB$607=1))</f>
        <v/>
      </c>
      <c r="C613" s="7">
        <f>SUMPRODUCT(($J$602:$O$607=0)*($AW$602:$BB$607=1))</f>
        <v/>
      </c>
      <c r="D613" s="7">
        <f>SUMPRODUCT(($R$602:$W$607=0)*($AW$602:$BB$607=1))</f>
        <v/>
      </c>
      <c r="E613" s="7">
        <f>SUMPRODUCT(($Z$602:$AE$607=0)*($AW$602:$BB$607=1))</f>
        <v/>
      </c>
      <c r="F613" s="7">
        <f>SUMPRODUCT(($AH$602:$AM$607=0)*($AW$602:$BB$607=1))</f>
        <v/>
      </c>
      <c r="G613" s="7">
        <f>SUMPRODUCT(($AP$602:$AU$607=0)*($AW$602:$BB$607=1))</f>
        <v/>
      </c>
      <c r="H613" s="12">
        <f>AVERAGE($B$613:$F$613)</f>
        <v/>
      </c>
      <c r="I613" s="12">
        <f>STDEV.P($B$613:$F$613)</f>
        <v/>
      </c>
    </row>
    <row r="614">
      <c r="A614" s="4" t="inlineStr">
        <is>
          <t>Precision</t>
        </is>
      </c>
      <c r="B614" s="12">
        <f>IFERROR($B$610/($B$610+$B$612),0)</f>
        <v/>
      </c>
      <c r="C614" s="12">
        <f>IFERROR($C$610/($C$610+$C$612),0)</f>
        <v/>
      </c>
      <c r="D614" s="12">
        <f>IFERROR($D$610/($D$610+$D$612),0)</f>
        <v/>
      </c>
      <c r="E614" s="12">
        <f>IFERROR($E$610/($E$610+$E$612),0)</f>
        <v/>
      </c>
      <c r="F614" s="12">
        <f>IFERROR($F$610/($F$610+$F$612),0)</f>
        <v/>
      </c>
      <c r="G614" s="12">
        <f>IFERROR($G$610/($G$610+$G$612),0)</f>
        <v/>
      </c>
      <c r="H614" s="18">
        <f>AVERAGE($B$614:$F$614)</f>
        <v/>
      </c>
      <c r="I614" s="18">
        <f>STDEV.P($B$614:$F$614)</f>
        <v/>
      </c>
    </row>
    <row r="615">
      <c r="A615" s="4" t="inlineStr">
        <is>
          <t>Recall</t>
        </is>
      </c>
      <c r="B615" s="12">
        <f>IFERROR($B$610/($B$610+$B$613),0)</f>
        <v/>
      </c>
      <c r="C615" s="12">
        <f>IFERROR($C$610/($C$610+$C$613),0)</f>
        <v/>
      </c>
      <c r="D615" s="12">
        <f>IFERROR($D$610/($D$610+$D$613),0)</f>
        <v/>
      </c>
      <c r="E615" s="12">
        <f>IFERROR($E$610/($E$610+$E$613),0)</f>
        <v/>
      </c>
      <c r="F615" s="12">
        <f>IFERROR($F$610/($F$610+$F$613),0)</f>
        <v/>
      </c>
      <c r="G615" s="12">
        <f>IFERROR($G$610/($G$610+$G$613),0)</f>
        <v/>
      </c>
      <c r="H615" s="18">
        <f>AVERAGE($B$615:$F$615)</f>
        <v/>
      </c>
      <c r="I615" s="18">
        <f>STDEV.P($B$615:$F$615)</f>
        <v/>
      </c>
    </row>
    <row r="616">
      <c r="A616" s="4" t="inlineStr">
        <is>
          <t>F1</t>
        </is>
      </c>
      <c r="B616" s="12">
        <f>IFERROR(2*$B$614*$B$615/($B$614+$B$615),0)</f>
        <v/>
      </c>
      <c r="C616" s="12">
        <f>IFERROR(2*$C$614*$C$615/($C$614+$C$615),0)</f>
        <v/>
      </c>
      <c r="D616" s="12">
        <f>IFERROR(2*$D$614*$D$615/($D$614+$D$615),0)</f>
        <v/>
      </c>
      <c r="E616" s="12">
        <f>IFERROR(2*$E$614*$E$615/($E$614+$E$615),0)</f>
        <v/>
      </c>
      <c r="F616" s="12">
        <f>IFERROR(2*$F$614*$F$615/($F$614+$F$615),0)</f>
        <v/>
      </c>
      <c r="G616" s="12">
        <f>IFERROR(2*$G$614*$G$615/($G$614+$G$615),0)</f>
        <v/>
      </c>
      <c r="H616" s="18">
        <f>AVERAGE($B$616:$F$616)</f>
        <v/>
      </c>
      <c r="I616" s="18">
        <f>STDEV.P($B$616:$F$616)</f>
        <v/>
      </c>
    </row>
    <row r="617">
      <c r="A617" s="4" t="inlineStr">
        <is>
          <t>Accuracy</t>
        </is>
      </c>
      <c r="B617" s="12">
        <f>IFERROR(($B$610+$B$611)/($B$610+$B$611+$B$612+$B$613),0)</f>
        <v/>
      </c>
      <c r="C617" s="12">
        <f>IFERROR(($C$610+$C$611)/($C$610+$C$611+$C$612+$C$613),0)</f>
        <v/>
      </c>
      <c r="D617" s="12">
        <f>IFERROR(($D$610+$D$611)/($D$610+$D$611+$D$612+$D$613),0)</f>
        <v/>
      </c>
      <c r="E617" s="12">
        <f>IFERROR(($E$610+$E$611)/($E$610+$E$611+$E$612+$E$613),0)</f>
        <v/>
      </c>
      <c r="F617" s="12">
        <f>IFERROR(($F$610+$F$611)/($F$610+$F$611+$F$612+$F$613),0)</f>
        <v/>
      </c>
      <c r="G617" s="12">
        <f>IFERROR(($G$610+$G$611)/($G$610+$G$611+$G$612+$G$613),0)</f>
        <v/>
      </c>
      <c r="H617" s="18">
        <f>AVERAGE($B$617:$F$617)</f>
        <v/>
      </c>
      <c r="I617" s="18">
        <f>STDEV.P($B$617:$F$617)</f>
        <v/>
      </c>
    </row>
    <row r="618">
      <c r="A618" s="4" t="inlineStr">
        <is>
          <t>Edit distance</t>
        </is>
      </c>
      <c r="B618" s="12">
        <f>SUMPRODUCT(ABS($AW$602:$BB$607-$B$602:$G$607))</f>
        <v/>
      </c>
      <c r="C618" s="12">
        <f>SUMPRODUCT(ABS($AW$602:$BB$607-$J$602:$O$607))</f>
        <v/>
      </c>
      <c r="D618" s="12">
        <f>SUMPRODUCT(ABS($AW$602:$BB$607-$R$602:$W$607))</f>
        <v/>
      </c>
      <c r="E618" s="12">
        <f>SUMPRODUCT(ABS($AW$602:$BB$607-$Z$602:$AE$607))</f>
        <v/>
      </c>
      <c r="F618" s="12">
        <f>SUMPRODUCT(ABS($AW$602:$BB$607-$AH$602:$AM$607))</f>
        <v/>
      </c>
      <c r="G618" s="12">
        <f>SUMPRODUCT(ABS($AW$602:$BB$607-$AP$602:$AU$607))</f>
        <v/>
      </c>
      <c r="H618" s="18">
        <f>AVERAGE($B$618:$F$618)</f>
        <v/>
      </c>
      <c r="I618" s="18">
        <f>STDEV.P($B$618:$F$618)</f>
        <v/>
      </c>
    </row>
    <row r="619">
      <c r="A619" s="4" t="inlineStr">
        <is>
          <t>Spectral distance</t>
        </is>
      </c>
      <c r="B619" s="12">
        <f>SQRT(SUMPRODUCT(($BE$602:$BE$607-$B$629:$B$634)^2))</f>
        <v/>
      </c>
      <c r="C619" s="12">
        <f>SQRT(SUMPRODUCT(($BE$602:$BE$607-$C$629:$C$634)^2))</f>
        <v/>
      </c>
      <c r="D619" s="12">
        <f>SQRT(SUMPRODUCT(($BE$602:$BE$607-$D$629:$D$634)^2))</f>
        <v/>
      </c>
      <c r="E619" s="12">
        <f>SQRT(SUMPRODUCT(($BE$602:$BE$607-$E$629:$E$634)^2))</f>
        <v/>
      </c>
      <c r="F619" s="12">
        <f>SQRT(SUMPRODUCT(($BE$602:$BE$607-$F$629:$F$634)^2))</f>
        <v/>
      </c>
      <c r="G619" s="12">
        <f>SQRT(SUMPRODUCT(($BE$602:$BE$607-$G$629:$G$634)^2))</f>
        <v/>
      </c>
      <c r="H619" s="18">
        <f>AVERAGE($B$619:$F$619)</f>
        <v/>
      </c>
      <c r="I619" s="18">
        <f>STDEV.P($B$619:$F$619)</f>
        <v/>
      </c>
    </row>
    <row r="620">
      <c r="A620" s="4" t="inlineStr">
        <is>
          <t>Unsure cells</t>
        </is>
      </c>
      <c r="B620" s="7">
        <f>COUNTIF($B$602:$G$607,2)</f>
        <v/>
      </c>
      <c r="C620" s="7">
        <f>COUNTIF($J$602:$O$607,2)</f>
        <v/>
      </c>
      <c r="D620" s="7">
        <f>COUNTIF($R$602:$W$607,2)</f>
        <v/>
      </c>
      <c r="E620" s="7">
        <f>COUNTIF($Z$602:$AE$607,2)</f>
        <v/>
      </c>
      <c r="F620" s="7">
        <f>COUNTIF($AH$602:$AM$607,2)</f>
        <v/>
      </c>
      <c r="G620" s="7">
        <f>COUNTIF($AP$602:$AU$607,2)</f>
        <v/>
      </c>
      <c r="H620" s="12">
        <f>AVERAGE($B$620:$F$620)</f>
        <v/>
      </c>
      <c r="I620" s="12">
        <f>STDEV.P($B$620:$F$620)</f>
        <v/>
      </c>
    </row>
    <row r="621">
      <c r="A621" s="3" t="inlineStr">
        <is>
          <t>eigenvalues (real part, numpy order; pasted)</t>
        </is>
      </c>
    </row>
    <row r="622">
      <c r="A622" s="3" t="inlineStr">
        <is>
          <t xml:space="preserve">  λ1</t>
        </is>
      </c>
      <c r="B622" s="19" t="n">
        <v>4.534418480423118</v>
      </c>
      <c r="C622" s="19" t="n">
        <v>4.534418480423118</v>
      </c>
      <c r="D622" s="19" t="n">
        <v>4.534418480423118</v>
      </c>
      <c r="E622" s="19" t="n">
        <v>4.534418480423118</v>
      </c>
      <c r="F622" s="19" t="n">
        <v>4.534418480423118</v>
      </c>
      <c r="G622" s="19" t="n">
        <v>4.534418480423118</v>
      </c>
    </row>
    <row r="623">
      <c r="A623" s="3" t="inlineStr">
        <is>
          <t xml:space="preserve">  λ2</t>
        </is>
      </c>
      <c r="B623" s="19" t="n">
        <v>2.082748288924857</v>
      </c>
      <c r="C623" s="19" t="n">
        <v>2.082748288924857</v>
      </c>
      <c r="D623" s="19" t="n">
        <v>2.082748288924857</v>
      </c>
      <c r="E623" s="19" t="n">
        <v>2.082748288924857</v>
      </c>
      <c r="F623" s="19" t="n">
        <v>2.082748288924857</v>
      </c>
      <c r="G623" s="19" t="n">
        <v>2.082748288924857</v>
      </c>
    </row>
    <row r="624">
      <c r="A624" s="3" t="inlineStr">
        <is>
          <t xml:space="preserve">  λ3</t>
        </is>
      </c>
      <c r="B624" s="19" t="n">
        <v>0.5928546006786007</v>
      </c>
      <c r="C624" s="19" t="n">
        <v>0.5928546006786007</v>
      </c>
      <c r="D624" s="19" t="n">
        <v>0.5928546006786007</v>
      </c>
      <c r="E624" s="19" t="n">
        <v>0.5928546006786007</v>
      </c>
      <c r="F624" s="19" t="n">
        <v>0.5928546006786007</v>
      </c>
      <c r="G624" s="19" t="n">
        <v>0.5928546006786007</v>
      </c>
    </row>
    <row r="625">
      <c r="A625" s="3" t="inlineStr">
        <is>
          <t xml:space="preserve">  λ4</t>
        </is>
      </c>
      <c r="B625" s="19" t="n">
        <v>-0.5110527852080754</v>
      </c>
      <c r="C625" s="19" t="n">
        <v>-0.5110527852080754</v>
      </c>
      <c r="D625" s="19" t="n">
        <v>-0.5110527852080754</v>
      </c>
      <c r="E625" s="19" t="n">
        <v>-0.5110527852080754</v>
      </c>
      <c r="F625" s="19" t="n">
        <v>-0.5110527852080754</v>
      </c>
      <c r="G625" s="19" t="n">
        <v>-0.5110527852080754</v>
      </c>
    </row>
    <row r="626">
      <c r="A626" s="3" t="inlineStr">
        <is>
          <t xml:space="preserve">  λ5</t>
        </is>
      </c>
      <c r="B626" s="19" t="n">
        <v>-0.6989685848184998</v>
      </c>
      <c r="C626" s="19" t="n">
        <v>-0.6989685848184998</v>
      </c>
      <c r="D626" s="19" t="n">
        <v>-0.6989685848184998</v>
      </c>
      <c r="E626" s="19" t="n">
        <v>-0.6989685848184998</v>
      </c>
      <c r="F626" s="19" t="n">
        <v>-0.6989685848184998</v>
      </c>
      <c r="G626" s="19" t="n">
        <v>-0.6989685848184998</v>
      </c>
    </row>
    <row r="627">
      <c r="A627" s="3" t="inlineStr">
        <is>
          <t xml:space="preserve">  λ6</t>
        </is>
      </c>
      <c r="B627" s="19" t="n">
        <v>-1.433846157852672e-18</v>
      </c>
      <c r="C627" s="19" t="n">
        <v>-1.433846157852672e-18</v>
      </c>
      <c r="D627" s="19" t="n">
        <v>-1.433846157852672e-18</v>
      </c>
      <c r="E627" s="19" t="n">
        <v>-1.433846157852672e-18</v>
      </c>
      <c r="F627" s="19" t="n">
        <v>-1.433846157852672e-18</v>
      </c>
      <c r="G627" s="19" t="n">
        <v>-1.433846157852672e-18</v>
      </c>
    </row>
    <row r="628">
      <c r="A628" s="3" t="inlineStr">
        <is>
          <t>eigenvalues sorted desc (LARGE)</t>
        </is>
      </c>
    </row>
    <row r="629">
      <c r="A629" s="3" t="inlineStr">
        <is>
          <t xml:space="preserve">  λ(1)</t>
        </is>
      </c>
      <c r="B629" s="19">
        <f>LARGE($B$622:$B$627,1)</f>
        <v/>
      </c>
      <c r="C629" s="19">
        <f>LARGE($C$622:$C$627,1)</f>
        <v/>
      </c>
      <c r="D629" s="19">
        <f>LARGE($D$622:$D$627,1)</f>
        <v/>
      </c>
      <c r="E629" s="19">
        <f>LARGE($E$622:$E$627,1)</f>
        <v/>
      </c>
      <c r="F629" s="19">
        <f>LARGE($F$622:$F$627,1)</f>
        <v/>
      </c>
      <c r="G629" s="19">
        <f>LARGE($G$622:$G$627,1)</f>
        <v/>
      </c>
    </row>
    <row r="630">
      <c r="A630" s="3" t="inlineStr">
        <is>
          <t xml:space="preserve">  λ(2)</t>
        </is>
      </c>
      <c r="B630" s="19">
        <f>LARGE($B$622:$B$627,2)</f>
        <v/>
      </c>
      <c r="C630" s="19">
        <f>LARGE($C$622:$C$627,2)</f>
        <v/>
      </c>
      <c r="D630" s="19">
        <f>LARGE($D$622:$D$627,2)</f>
        <v/>
      </c>
      <c r="E630" s="19">
        <f>LARGE($E$622:$E$627,2)</f>
        <v/>
      </c>
      <c r="F630" s="19">
        <f>LARGE($F$622:$F$627,2)</f>
        <v/>
      </c>
      <c r="G630" s="19">
        <f>LARGE($G$622:$G$627,2)</f>
        <v/>
      </c>
    </row>
    <row r="631">
      <c r="A631" s="3" t="inlineStr">
        <is>
          <t xml:space="preserve">  λ(3)</t>
        </is>
      </c>
      <c r="B631" s="19">
        <f>LARGE($B$622:$B$627,3)</f>
        <v/>
      </c>
      <c r="C631" s="19">
        <f>LARGE($C$622:$C$627,3)</f>
        <v/>
      </c>
      <c r="D631" s="19">
        <f>LARGE($D$622:$D$627,3)</f>
        <v/>
      </c>
      <c r="E631" s="19">
        <f>LARGE($E$622:$E$627,3)</f>
        <v/>
      </c>
      <c r="F631" s="19">
        <f>LARGE($F$622:$F$627,3)</f>
        <v/>
      </c>
      <c r="G631" s="19">
        <f>LARGE($G$622:$G$627,3)</f>
        <v/>
      </c>
    </row>
    <row r="632">
      <c r="A632" s="3" t="inlineStr">
        <is>
          <t xml:space="preserve">  λ(4)</t>
        </is>
      </c>
      <c r="B632" s="19">
        <f>LARGE($B$622:$B$627,4)</f>
        <v/>
      </c>
      <c r="C632" s="19">
        <f>LARGE($C$622:$C$627,4)</f>
        <v/>
      </c>
      <c r="D632" s="19">
        <f>LARGE($D$622:$D$627,4)</f>
        <v/>
      </c>
      <c r="E632" s="19">
        <f>LARGE($E$622:$E$627,4)</f>
        <v/>
      </c>
      <c r="F632" s="19">
        <f>LARGE($F$622:$F$627,4)</f>
        <v/>
      </c>
      <c r="G632" s="19">
        <f>LARGE($G$622:$G$627,4)</f>
        <v/>
      </c>
    </row>
    <row r="633">
      <c r="A633" s="3" t="inlineStr">
        <is>
          <t xml:space="preserve">  λ(5)</t>
        </is>
      </c>
      <c r="B633" s="19">
        <f>LARGE($B$622:$B$627,5)</f>
        <v/>
      </c>
      <c r="C633" s="19">
        <f>LARGE($C$622:$C$627,5)</f>
        <v/>
      </c>
      <c r="D633" s="19">
        <f>LARGE($D$622:$D$627,5)</f>
        <v/>
      </c>
      <c r="E633" s="19">
        <f>LARGE($E$622:$E$627,5)</f>
        <v/>
      </c>
      <c r="F633" s="19">
        <f>LARGE($F$622:$F$627,5)</f>
        <v/>
      </c>
      <c r="G633" s="19">
        <f>LARGE($G$622:$G$627,5)</f>
        <v/>
      </c>
    </row>
    <row r="634">
      <c r="A634" s="3" t="inlineStr">
        <is>
          <t xml:space="preserve">  λ(6)</t>
        </is>
      </c>
      <c r="B634" s="19">
        <f>LARGE($B$622:$B$627,6)</f>
        <v/>
      </c>
      <c r="C634" s="19">
        <f>LARGE($C$622:$C$627,6)</f>
        <v/>
      </c>
      <c r="D634" s="19">
        <f>LARGE($D$622:$D$627,6)</f>
        <v/>
      </c>
      <c r="E634" s="19">
        <f>LARGE($E$622:$E$627,6)</f>
        <v/>
      </c>
      <c r="F634" s="19">
        <f>LARGE($F$622:$F$627,6)</f>
        <v/>
      </c>
      <c r="G634" s="19">
        <f>LARGE($G$622:$G$627,6)</f>
        <v/>
      </c>
    </row>
    <row r="635">
      <c r="A635" s="3" t="inlineStr">
        <is>
          <t>check: Σeig − trace (→0)</t>
        </is>
      </c>
      <c r="B635" s="3">
        <f>ROUND(SUM($B$622:$B$627)-($B$602+$C$603+$D$604+$E$605+$F$606+$G$607),6)</f>
        <v/>
      </c>
      <c r="C635" s="3">
        <f>ROUND(SUM($C$622:$C$627)-($J$602+$K$603+$L$604+$M$605+$N$606+$O$607),6)</f>
        <v/>
      </c>
      <c r="D635" s="3">
        <f>ROUND(SUM($D$622:$D$627)-($R$602+$S$603+$T$604+$U$605+$V$606+$W$607),6)</f>
        <v/>
      </c>
      <c r="E635" s="3">
        <f>ROUND(SUM($E$622:$E$627)-($Z$602+$AA$603+$AB$604+$AC$605+$AD$606+$AE$607),6)</f>
        <v/>
      </c>
      <c r="F635" s="3">
        <f>ROUND(SUM($F$622:$F$627)-($AH$602+$AI$603+$AJ$604+$AK$605+$AL$606+$AM$607),6)</f>
        <v/>
      </c>
      <c r="G635" s="3">
        <f>ROUND(SUM($G$622:$G$627)-($AP$602+$AQ$603+$AR$604+$AS$605+$AT$606+$AU$607),6)</f>
        <v/>
      </c>
    </row>
    <row r="636">
      <c r="A636" s="3" t="inlineStr">
        <is>
          <t>check: Πeig − det (→0)</t>
        </is>
      </c>
      <c r="B636" s="3">
        <f>ROUND(MDETERM($B$602:$G$607)-PRODUCT($B$622:$B$627),6)</f>
        <v/>
      </c>
      <c r="C636" s="3">
        <f>ROUND(MDETERM($J$602:$O$607)-PRODUCT($C$622:$C$627),6)</f>
        <v/>
      </c>
      <c r="D636" s="3">
        <f>ROUND(MDETERM($R$602:$W$607)-PRODUCT($D$622:$D$627),6)</f>
        <v/>
      </c>
      <c r="E636" s="3">
        <f>ROUND(MDETERM($Z$602:$AE$607)-PRODUCT($E$622:$E$627),6)</f>
        <v/>
      </c>
      <c r="F636" s="3">
        <f>ROUND(MDETERM($AH$602:$AM$607)-PRODUCT($F$622:$F$627),6)</f>
        <v/>
      </c>
      <c r="G636" s="3">
        <f>ROUND(MDETERM($AP$602:$AU$607)-PRODUCT($G$622:$G$627),6)</f>
        <v/>
      </c>
    </row>
    <row r="637">
      <c r="A637" s="3" t="inlineStr">
        <is>
          <t>complex eigenvalues?</t>
        </is>
      </c>
      <c r="B637" s="3" t="inlineStr"/>
      <c r="C637" s="3" t="inlineStr"/>
      <c r="D637" s="3" t="inlineStr"/>
      <c r="E637" s="3" t="inlineStr"/>
      <c r="F637" s="3" t="inlineStr"/>
      <c r="G637" s="3" t="inlineStr"/>
    </row>
    <row r="638">
      <c r="A638" s="3" t="inlineStr">
        <is>
          <t>check: det(M − λᵢI) per sorted λ (→0)</t>
        </is>
      </c>
    </row>
    <row r="639">
      <c r="A639" s="3" t="inlineStr">
        <is>
          <t xml:space="preserve">  det(M − λ(1)I)</t>
        </is>
      </c>
      <c r="B639" s="3">
        <f t="array" ref="B639">ROUND(MDETERM($B$602:$G$607-$B$629*MUNIT(6)),6)</f>
        <v/>
      </c>
      <c r="C639" s="3">
        <f t="array" ref="C639">ROUND(MDETERM($J$602:$O$607-$C$629*MUNIT(6)),6)</f>
        <v/>
      </c>
      <c r="D639" s="3">
        <f t="array" ref="D639">ROUND(MDETERM($R$602:$W$607-$D$629*MUNIT(6)),6)</f>
        <v/>
      </c>
      <c r="E639" s="3">
        <f t="array" ref="E639">ROUND(MDETERM($Z$602:$AE$607-$E$629*MUNIT(6)),6)</f>
        <v/>
      </c>
      <c r="F639" s="3">
        <f t="array" ref="F639">ROUND(MDETERM($AH$602:$AM$607-$F$629*MUNIT(6)),6)</f>
        <v/>
      </c>
      <c r="G639" s="3">
        <f t="array" ref="G639">ROUND(MDETERM($AP$602:$AU$607-$G$629*MUNIT(6)),6)</f>
        <v/>
      </c>
    </row>
    <row r="640">
      <c r="A640" s="3" t="inlineStr">
        <is>
          <t xml:space="preserve">  det(M − λ(2)I)</t>
        </is>
      </c>
      <c r="B640" s="3">
        <f t="array" ref="B640">ROUND(MDETERM($B$602:$G$607-$B$630*MUNIT(6)),6)</f>
        <v/>
      </c>
      <c r="C640" s="3">
        <f t="array" ref="C640">ROUND(MDETERM($J$602:$O$607-$C$630*MUNIT(6)),6)</f>
        <v/>
      </c>
      <c r="D640" s="3">
        <f t="array" ref="D640">ROUND(MDETERM($R$602:$W$607-$D$630*MUNIT(6)),6)</f>
        <v/>
      </c>
      <c r="E640" s="3">
        <f t="array" ref="E640">ROUND(MDETERM($Z$602:$AE$607-$E$630*MUNIT(6)),6)</f>
        <v/>
      </c>
      <c r="F640" s="3">
        <f t="array" ref="F640">ROUND(MDETERM($AH$602:$AM$607-$F$630*MUNIT(6)),6)</f>
        <v/>
      </c>
      <c r="G640" s="3">
        <f t="array" ref="G640">ROUND(MDETERM($AP$602:$AU$607-$G$630*MUNIT(6)),6)</f>
        <v/>
      </c>
    </row>
    <row r="641">
      <c r="A641" s="3" t="inlineStr">
        <is>
          <t xml:space="preserve">  det(M − λ(3)I)</t>
        </is>
      </c>
      <c r="B641" s="3">
        <f t="array" ref="B641">ROUND(MDETERM($B$602:$G$607-$B$631*MUNIT(6)),6)</f>
        <v/>
      </c>
      <c r="C641" s="3">
        <f t="array" ref="C641">ROUND(MDETERM($J$602:$O$607-$C$631*MUNIT(6)),6)</f>
        <v/>
      </c>
      <c r="D641" s="3">
        <f t="array" ref="D641">ROUND(MDETERM($R$602:$W$607-$D$631*MUNIT(6)),6)</f>
        <v/>
      </c>
      <c r="E641" s="3">
        <f t="array" ref="E641">ROUND(MDETERM($Z$602:$AE$607-$E$631*MUNIT(6)),6)</f>
        <v/>
      </c>
      <c r="F641" s="3">
        <f t="array" ref="F641">ROUND(MDETERM($AH$602:$AM$607-$F$631*MUNIT(6)),6)</f>
        <v/>
      </c>
      <c r="G641" s="3">
        <f t="array" ref="G641">ROUND(MDETERM($AP$602:$AU$607-$G$631*MUNIT(6)),6)</f>
        <v/>
      </c>
    </row>
    <row r="642">
      <c r="A642" s="3" t="inlineStr">
        <is>
          <t xml:space="preserve">  det(M − λ(4)I)</t>
        </is>
      </c>
      <c r="B642" s="3">
        <f t="array" ref="B642">ROUND(MDETERM($B$602:$G$607-$B$632*MUNIT(6)),6)</f>
        <v/>
      </c>
      <c r="C642" s="3">
        <f t="array" ref="C642">ROUND(MDETERM($J$602:$O$607-$C$632*MUNIT(6)),6)</f>
        <v/>
      </c>
      <c r="D642" s="3">
        <f t="array" ref="D642">ROUND(MDETERM($R$602:$W$607-$D$632*MUNIT(6)),6)</f>
        <v/>
      </c>
      <c r="E642" s="3">
        <f t="array" ref="E642">ROUND(MDETERM($Z$602:$AE$607-$E$632*MUNIT(6)),6)</f>
        <v/>
      </c>
      <c r="F642" s="3">
        <f t="array" ref="F642">ROUND(MDETERM($AH$602:$AM$607-$F$632*MUNIT(6)),6)</f>
        <v/>
      </c>
      <c r="G642" s="3">
        <f t="array" ref="G642">ROUND(MDETERM($AP$602:$AU$607-$G$632*MUNIT(6)),6)</f>
        <v/>
      </c>
    </row>
    <row r="643">
      <c r="A643" s="3" t="inlineStr">
        <is>
          <t xml:space="preserve">  det(M − λ(5)I)</t>
        </is>
      </c>
      <c r="B643" s="3">
        <f t="array" ref="B643">ROUND(MDETERM($B$602:$G$607-$B$633*MUNIT(6)),6)</f>
        <v/>
      </c>
      <c r="C643" s="3">
        <f t="array" ref="C643">ROUND(MDETERM($J$602:$O$607-$C$633*MUNIT(6)),6)</f>
        <v/>
      </c>
      <c r="D643" s="3">
        <f t="array" ref="D643">ROUND(MDETERM($R$602:$W$607-$D$633*MUNIT(6)),6)</f>
        <v/>
      </c>
      <c r="E643" s="3">
        <f t="array" ref="E643">ROUND(MDETERM($Z$602:$AE$607-$E$633*MUNIT(6)),6)</f>
        <v/>
      </c>
      <c r="F643" s="3">
        <f t="array" ref="F643">ROUND(MDETERM($AH$602:$AM$607-$F$633*MUNIT(6)),6)</f>
        <v/>
      </c>
      <c r="G643" s="3">
        <f t="array" ref="G643">ROUND(MDETERM($AP$602:$AU$607-$G$633*MUNIT(6)),6)</f>
        <v/>
      </c>
    </row>
    <row r="644">
      <c r="A644" s="3" t="inlineStr">
        <is>
          <t xml:space="preserve">  det(M − λ(6)I)</t>
        </is>
      </c>
      <c r="B644" s="3">
        <f t="array" ref="B644">ROUND(MDETERM($B$602:$G$607-$B$634*MUNIT(6)),6)</f>
        <v/>
      </c>
      <c r="C644" s="3">
        <f t="array" ref="C644">ROUND(MDETERM($J$602:$O$607-$C$634*MUNIT(6)),6)</f>
        <v/>
      </c>
      <c r="D644" s="3">
        <f t="array" ref="D644">ROUND(MDETERM($R$602:$W$607-$D$634*MUNIT(6)),6)</f>
        <v/>
      </c>
      <c r="E644" s="3">
        <f t="array" ref="E644">ROUND(MDETERM($Z$602:$AE$607-$E$634*MUNIT(6)),6)</f>
        <v/>
      </c>
      <c r="F644" s="3">
        <f t="array" ref="F644">ROUND(MDETERM($AH$602:$AM$607-$F$634*MUNIT(6)),6)</f>
        <v/>
      </c>
      <c r="G644" s="3">
        <f t="array" ref="G644">ROUND(MDETERM($AP$602:$AU$607-$G$634*MUNIT(6)),6)</f>
        <v/>
      </c>
    </row>
    <row r="648" ht="16" customHeight="1">
      <c r="A648" s="14" t="inlineStr">
        <is>
          <t>RAG R2 | mixtral:8x22b</t>
        </is>
      </c>
      <c r="B648" s="9" t="inlineStr">
        <is>
          <t>run 1 (raw, pasted)</t>
        </is>
      </c>
      <c r="J648" s="9" t="inlineStr">
        <is>
          <t>run 2 (raw, pasted)</t>
        </is>
      </c>
      <c r="R648" s="9" t="inlineStr">
        <is>
          <t>run 3 (raw, pasted)</t>
        </is>
      </c>
      <c r="Z648" s="9" t="inlineStr">
        <is>
          <t>run 4 (raw, pasted)</t>
        </is>
      </c>
      <c r="AH648" s="9" t="inlineStr">
        <is>
          <t>run 5: returned no matrix</t>
        </is>
      </c>
      <c r="AP648" s="9" t="inlineStr">
        <is>
          <t>archived component mapping</t>
        </is>
      </c>
    </row>
    <row r="649" ht="60" customHeight="1">
      <c r="B649" s="15" t="inlineStr">
        <is>
          <t>Housing</t>
        </is>
      </c>
      <c r="C649" s="15" t="inlineStr">
        <is>
          <t>Motor</t>
        </is>
      </c>
      <c r="D649" s="15" t="inlineStr">
        <is>
          <t>Gear</t>
        </is>
      </c>
      <c r="E649" s="15" t="inlineStr">
        <is>
          <t>Bit Holder</t>
        </is>
      </c>
      <c r="F649" s="15" t="inlineStr">
        <is>
          <t>Trigger</t>
        </is>
      </c>
      <c r="G649" s="15" t="inlineStr">
        <is>
          <t>Battery</t>
        </is>
      </c>
      <c r="H649" s="15" t="inlineStr">
        <is>
          <t>Chuck</t>
        </is>
      </c>
      <c r="J649" s="15" t="inlineStr">
        <is>
          <t>Housing</t>
        </is>
      </c>
      <c r="K649" s="15" t="inlineStr">
        <is>
          <t>Motor</t>
        </is>
      </c>
      <c r="L649" s="15" t="inlineStr">
        <is>
          <t>Gear</t>
        </is>
      </c>
      <c r="M649" s="15" t="inlineStr">
        <is>
          <t>Bit Holder</t>
        </is>
      </c>
      <c r="N649" s="15" t="inlineStr">
        <is>
          <t>Trigger</t>
        </is>
      </c>
      <c r="O649" s="15" t="inlineStr">
        <is>
          <t>Battery</t>
        </is>
      </c>
      <c r="P649" s="15" t="inlineStr">
        <is>
          <t>Chuck</t>
        </is>
      </c>
      <c r="R649" s="15" t="inlineStr">
        <is>
          <t>Housing</t>
        </is>
      </c>
      <c r="S649" s="15" t="inlineStr">
        <is>
          <t>Motor</t>
        </is>
      </c>
      <c r="T649" s="15" t="inlineStr">
        <is>
          <t>Gear</t>
        </is>
      </c>
      <c r="U649" s="15" t="inlineStr">
        <is>
          <t>Bit Holder</t>
        </is>
      </c>
      <c r="V649" s="15" t="inlineStr">
        <is>
          <t>Trigger</t>
        </is>
      </c>
      <c r="W649" s="15" t="inlineStr">
        <is>
          <t>Battery</t>
        </is>
      </c>
      <c r="X649" s="15" t="inlineStr">
        <is>
          <t>Chuck</t>
        </is>
      </c>
      <c r="Z649" s="15" t="inlineStr">
        <is>
          <t>Housing</t>
        </is>
      </c>
      <c r="AA649" s="15" t="inlineStr">
        <is>
          <t>Motor</t>
        </is>
      </c>
      <c r="AB649" s="15" t="inlineStr">
        <is>
          <t>Gear</t>
        </is>
      </c>
      <c r="AC649" s="15" t="inlineStr">
        <is>
          <t>Bit Holder</t>
        </is>
      </c>
      <c r="AD649" s="15" t="inlineStr">
        <is>
          <t>Trigger</t>
        </is>
      </c>
      <c r="AE649" s="15" t="inlineStr">
        <is>
          <t>Battery</t>
        </is>
      </c>
      <c r="AF649" s="15" t="inlineStr">
        <is>
          <t>Chuck</t>
        </is>
      </c>
      <c r="AP649" s="3" t="inlineStr">
        <is>
          <t>Ground truth component</t>
        </is>
      </c>
      <c r="AQ649" s="3" t="inlineStr">
        <is>
          <t>Matched predicted component</t>
        </is>
      </c>
    </row>
    <row r="650">
      <c r="A650" s="3" t="inlineStr">
        <is>
          <t>Housing</t>
        </is>
      </c>
      <c r="B650" s="8" t="n">
        <v>1</v>
      </c>
      <c r="C650" s="8" t="n">
        <v>1</v>
      </c>
      <c r="D650" s="8" t="n">
        <v>1</v>
      </c>
      <c r="E650" s="8" t="n">
        <v>1</v>
      </c>
      <c r="F650" s="8" t="n">
        <v>1</v>
      </c>
      <c r="G650" s="8" t="n">
        <v>1</v>
      </c>
      <c r="H650" s="8" t="n">
        <v>1</v>
      </c>
      <c r="J650" s="8" t="n">
        <v>1</v>
      </c>
      <c r="K650" s="8" t="n">
        <v>1</v>
      </c>
      <c r="L650" s="8" t="n">
        <v>1</v>
      </c>
      <c r="M650" s="8" t="n">
        <v>1</v>
      </c>
      <c r="N650" s="8" t="n">
        <v>1</v>
      </c>
      <c r="O650" s="8" t="n">
        <v>1</v>
      </c>
      <c r="P650" s="8" t="n">
        <v>1</v>
      </c>
      <c r="R650" s="8" t="n">
        <v>1</v>
      </c>
      <c r="S650" s="8" t="n">
        <v>1</v>
      </c>
      <c r="T650" s="8" t="n">
        <v>1</v>
      </c>
      <c r="U650" s="8" t="n">
        <v>1</v>
      </c>
      <c r="V650" s="8" t="n">
        <v>1</v>
      </c>
      <c r="W650" s="8" t="n">
        <v>1</v>
      </c>
      <c r="X650" s="8" t="n">
        <v>1</v>
      </c>
      <c r="Z650" s="8" t="n">
        <v>1</v>
      </c>
      <c r="AA650" s="8" t="n">
        <v>1</v>
      </c>
      <c r="AB650" s="8" t="n">
        <v>1</v>
      </c>
      <c r="AC650" s="8" t="n">
        <v>1</v>
      </c>
      <c r="AD650" s="8" t="n">
        <v>1</v>
      </c>
      <c r="AE650" s="8" t="n">
        <v>1</v>
      </c>
      <c r="AF650" s="8" t="n">
        <v>1</v>
      </c>
      <c r="AP650" s="3" t="inlineStr">
        <is>
          <t>Bit</t>
        </is>
      </c>
      <c r="AQ650" s="3" t="inlineStr">
        <is>
          <t>Chuck</t>
        </is>
      </c>
    </row>
    <row r="651">
      <c r="A651" s="3" t="inlineStr">
        <is>
          <t>Motor</t>
        </is>
      </c>
      <c r="B651" s="8" t="n">
        <v>1</v>
      </c>
      <c r="C651" s="8" t="n">
        <v>1</v>
      </c>
      <c r="D651" s="8" t="n">
        <v>1</v>
      </c>
      <c r="E651" s="8" t="n">
        <v>0</v>
      </c>
      <c r="F651" s="8" t="n">
        <v>1</v>
      </c>
      <c r="G651" s="8" t="n">
        <v>1</v>
      </c>
      <c r="H651" s="8" t="n">
        <v>0</v>
      </c>
      <c r="J651" s="8" t="n">
        <v>1</v>
      </c>
      <c r="K651" s="8" t="n">
        <v>1</v>
      </c>
      <c r="L651" s="8" t="n">
        <v>1</v>
      </c>
      <c r="M651" s="8" t="n">
        <v>1</v>
      </c>
      <c r="N651" s="8" t="n">
        <v>1</v>
      </c>
      <c r="O651" s="8" t="n">
        <v>1</v>
      </c>
      <c r="P651" s="8" t="n">
        <v>0</v>
      </c>
      <c r="R651" s="8" t="n">
        <v>1</v>
      </c>
      <c r="S651" s="8" t="n">
        <v>1</v>
      </c>
      <c r="T651" s="8" t="n">
        <v>1</v>
      </c>
      <c r="U651" s="8" t="n">
        <v>1</v>
      </c>
      <c r="V651" s="8" t="n">
        <v>1</v>
      </c>
      <c r="W651" s="8" t="n">
        <v>1</v>
      </c>
      <c r="X651" s="8" t="n">
        <v>0</v>
      </c>
      <c r="Z651" s="8" t="n">
        <v>1</v>
      </c>
      <c r="AA651" s="8" t="n">
        <v>1</v>
      </c>
      <c r="AB651" s="8" t="n">
        <v>1</v>
      </c>
      <c r="AC651" s="8" t="n">
        <v>1</v>
      </c>
      <c r="AD651" s="8" t="n">
        <v>1</v>
      </c>
      <c r="AE651" s="8" t="n">
        <v>1</v>
      </c>
      <c r="AF651" s="8" t="n">
        <v>0</v>
      </c>
      <c r="AP651" s="3" t="inlineStr">
        <is>
          <t>Transmission</t>
        </is>
      </c>
      <c r="AQ651" s="3" t="inlineStr">
        <is>
          <t>Gear</t>
        </is>
      </c>
    </row>
    <row r="652">
      <c r="A652" s="3" t="inlineStr">
        <is>
          <t>Gear</t>
        </is>
      </c>
      <c r="B652" s="8" t="n">
        <v>1</v>
      </c>
      <c r="C652" s="8" t="n">
        <v>1</v>
      </c>
      <c r="D652" s="8" t="n">
        <v>1</v>
      </c>
      <c r="E652" s="8" t="n">
        <v>1</v>
      </c>
      <c r="F652" s="8" t="n">
        <v>0</v>
      </c>
      <c r="G652" s="8" t="n">
        <v>0</v>
      </c>
      <c r="H652" s="8" t="n">
        <v>0</v>
      </c>
      <c r="J652" s="8" t="n">
        <v>1</v>
      </c>
      <c r="K652" s="8" t="n">
        <v>1</v>
      </c>
      <c r="L652" s="8" t="n">
        <v>1</v>
      </c>
      <c r="M652" s="8" t="n">
        <v>1</v>
      </c>
      <c r="N652" s="8" t="n">
        <v>0</v>
      </c>
      <c r="O652" s="8" t="n">
        <v>0</v>
      </c>
      <c r="P652" s="8" t="n">
        <v>1</v>
      </c>
      <c r="R652" s="8" t="n">
        <v>1</v>
      </c>
      <c r="S652" s="8" t="n">
        <v>1</v>
      </c>
      <c r="T652" s="8" t="n">
        <v>1</v>
      </c>
      <c r="U652" s="8" t="n">
        <v>1</v>
      </c>
      <c r="V652" s="8" t="n">
        <v>0</v>
      </c>
      <c r="W652" s="8" t="n">
        <v>0</v>
      </c>
      <c r="X652" s="8" t="n">
        <v>1</v>
      </c>
      <c r="Z652" s="8" t="n">
        <v>1</v>
      </c>
      <c r="AA652" s="8" t="n">
        <v>1</v>
      </c>
      <c r="AB652" s="8" t="n">
        <v>1</v>
      </c>
      <c r="AC652" s="8" t="n">
        <v>1</v>
      </c>
      <c r="AD652" s="8" t="n">
        <v>0</v>
      </c>
      <c r="AE652" s="8" t="n">
        <v>0</v>
      </c>
      <c r="AF652" s="8" t="n">
        <v>1</v>
      </c>
      <c r="AP652" s="3" t="inlineStr">
        <is>
          <t>Motor</t>
        </is>
      </c>
      <c r="AQ652" s="3" t="inlineStr">
        <is>
          <t>Motor</t>
        </is>
      </c>
    </row>
    <row r="653">
      <c r="A653" s="3" t="inlineStr">
        <is>
          <t>Bit Holder</t>
        </is>
      </c>
      <c r="B653" s="8" t="n">
        <v>1</v>
      </c>
      <c r="C653" s="8" t="n">
        <v>0</v>
      </c>
      <c r="D653" s="8" t="n">
        <v>1</v>
      </c>
      <c r="E653" s="8" t="n">
        <v>1</v>
      </c>
      <c r="F653" s="8" t="n">
        <v>0</v>
      </c>
      <c r="G653" s="8" t="n">
        <v>0</v>
      </c>
      <c r="H653" s="8" t="n">
        <v>1</v>
      </c>
      <c r="J653" s="8" t="n">
        <v>1</v>
      </c>
      <c r="K653" s="8" t="n">
        <v>1</v>
      </c>
      <c r="L653" s="8" t="n">
        <v>1</v>
      </c>
      <c r="M653" s="8" t="n">
        <v>1</v>
      </c>
      <c r="N653" s="8" t="n">
        <v>0</v>
      </c>
      <c r="O653" s="8" t="n">
        <v>0</v>
      </c>
      <c r="P653" s="8" t="n">
        <v>1</v>
      </c>
      <c r="R653" s="8" t="n">
        <v>1</v>
      </c>
      <c r="S653" s="8" t="n">
        <v>1</v>
      </c>
      <c r="T653" s="8" t="n">
        <v>1</v>
      </c>
      <c r="U653" s="8" t="n">
        <v>1</v>
      </c>
      <c r="V653" s="8" t="n">
        <v>0</v>
      </c>
      <c r="W653" s="8" t="n">
        <v>0</v>
      </c>
      <c r="X653" s="8" t="n">
        <v>1</v>
      </c>
      <c r="Z653" s="8" t="n">
        <v>1</v>
      </c>
      <c r="AA653" s="8" t="n">
        <v>1</v>
      </c>
      <c r="AB653" s="8" t="n">
        <v>1</v>
      </c>
      <c r="AC653" s="8" t="n">
        <v>1</v>
      </c>
      <c r="AD653" s="8" t="n">
        <v>0</v>
      </c>
      <c r="AE653" s="8" t="n">
        <v>0</v>
      </c>
      <c r="AF653" s="8" t="n">
        <v>1</v>
      </c>
      <c r="AP653" s="3" t="inlineStr">
        <is>
          <t>Electrical System</t>
        </is>
      </c>
      <c r="AQ653" s="3" t="inlineStr">
        <is>
          <t>Battery</t>
        </is>
      </c>
    </row>
    <row r="654">
      <c r="A654" s="3" t="inlineStr">
        <is>
          <t>Trigger</t>
        </is>
      </c>
      <c r="B654" s="8" t="n">
        <v>1</v>
      </c>
      <c r="C654" s="8" t="n">
        <v>1</v>
      </c>
      <c r="D654" s="8" t="n">
        <v>0</v>
      </c>
      <c r="E654" s="8" t="n">
        <v>0</v>
      </c>
      <c r="F654" s="8" t="n">
        <v>1</v>
      </c>
      <c r="G654" s="8" t="n">
        <v>0</v>
      </c>
      <c r="H654" s="8" t="n">
        <v>0</v>
      </c>
      <c r="J654" s="8" t="n">
        <v>1</v>
      </c>
      <c r="K654" s="8" t="n">
        <v>1</v>
      </c>
      <c r="L654" s="8" t="n">
        <v>0</v>
      </c>
      <c r="M654" s="8" t="n">
        <v>0</v>
      </c>
      <c r="N654" s="8" t="n">
        <v>1</v>
      </c>
      <c r="O654" s="8" t="n">
        <v>0</v>
      </c>
      <c r="P654" s="8" t="n">
        <v>0</v>
      </c>
      <c r="R654" s="8" t="n">
        <v>1</v>
      </c>
      <c r="S654" s="8" t="n">
        <v>1</v>
      </c>
      <c r="T654" s="8" t="n">
        <v>0</v>
      </c>
      <c r="U654" s="8" t="n">
        <v>0</v>
      </c>
      <c r="V654" s="8" t="n">
        <v>1</v>
      </c>
      <c r="W654" s="8" t="n">
        <v>0</v>
      </c>
      <c r="X654" s="8" t="n">
        <v>0</v>
      </c>
      <c r="Z654" s="8" t="n">
        <v>1</v>
      </c>
      <c r="AA654" s="8" t="n">
        <v>1</v>
      </c>
      <c r="AB654" s="8" t="n">
        <v>0</v>
      </c>
      <c r="AC654" s="8" t="n">
        <v>0</v>
      </c>
      <c r="AD654" s="8" t="n">
        <v>1</v>
      </c>
      <c r="AE654" s="8" t="n">
        <v>0</v>
      </c>
      <c r="AF654" s="8" t="n">
        <v>0</v>
      </c>
      <c r="AP654" s="3" t="inlineStr">
        <is>
          <t>Battery Holder</t>
        </is>
      </c>
      <c r="AQ654" s="3" t="inlineStr">
        <is>
          <t>Bit Holder</t>
        </is>
      </c>
    </row>
    <row r="655">
      <c r="A655" s="3" t="inlineStr">
        <is>
          <t>Battery</t>
        </is>
      </c>
      <c r="B655" s="8" t="n">
        <v>1</v>
      </c>
      <c r="C655" s="8" t="n">
        <v>1</v>
      </c>
      <c r="D655" s="8" t="n">
        <v>0</v>
      </c>
      <c r="E655" s="8" t="n">
        <v>0</v>
      </c>
      <c r="F655" s="8" t="n">
        <v>0</v>
      </c>
      <c r="G655" s="8" t="n">
        <v>1</v>
      </c>
      <c r="H655" s="8" t="n">
        <v>0</v>
      </c>
      <c r="J655" s="8" t="n">
        <v>1</v>
      </c>
      <c r="K655" s="8" t="n">
        <v>1</v>
      </c>
      <c r="L655" s="8" t="n">
        <v>0</v>
      </c>
      <c r="M655" s="8" t="n">
        <v>0</v>
      </c>
      <c r="N655" s="8" t="n">
        <v>0</v>
      </c>
      <c r="O655" s="8" t="n">
        <v>1</v>
      </c>
      <c r="P655" s="8" t="n">
        <v>0</v>
      </c>
      <c r="R655" s="8" t="n">
        <v>1</v>
      </c>
      <c r="S655" s="8" t="n">
        <v>1</v>
      </c>
      <c r="T655" s="8" t="n">
        <v>0</v>
      </c>
      <c r="U655" s="8" t="n">
        <v>0</v>
      </c>
      <c r="V655" s="8" t="n">
        <v>0</v>
      </c>
      <c r="W655" s="8" t="n">
        <v>1</v>
      </c>
      <c r="X655" s="8" t="n">
        <v>0</v>
      </c>
      <c r="Z655" s="8" t="n">
        <v>1</v>
      </c>
      <c r="AA655" s="8" t="n">
        <v>1</v>
      </c>
      <c r="AB655" s="8" t="n">
        <v>0</v>
      </c>
      <c r="AC655" s="8" t="n">
        <v>0</v>
      </c>
      <c r="AD655" s="8" t="n">
        <v>0</v>
      </c>
      <c r="AE655" s="8" t="n">
        <v>1</v>
      </c>
      <c r="AF655" s="8" t="n">
        <v>0</v>
      </c>
      <c r="AP655" s="3" t="inlineStr">
        <is>
          <t>Housing</t>
        </is>
      </c>
      <c r="AQ655" s="3" t="inlineStr">
        <is>
          <t>Housing</t>
        </is>
      </c>
    </row>
    <row r="656">
      <c r="A656" s="3" t="inlineStr">
        <is>
          <t>Chuck</t>
        </is>
      </c>
      <c r="B656" s="8" t="n">
        <v>1</v>
      </c>
      <c r="C656" s="8" t="n">
        <v>0</v>
      </c>
      <c r="D656" s="8" t="n">
        <v>0</v>
      </c>
      <c r="E656" s="8" t="n">
        <v>1</v>
      </c>
      <c r="F656" s="8" t="n">
        <v>0</v>
      </c>
      <c r="G656" s="8" t="n">
        <v>0</v>
      </c>
      <c r="H656" s="8" t="n">
        <v>1</v>
      </c>
      <c r="J656" s="8" t="n">
        <v>1</v>
      </c>
      <c r="K656" s="8" t="n">
        <v>0</v>
      </c>
      <c r="L656" s="8" t="n">
        <v>1</v>
      </c>
      <c r="M656" s="8" t="n">
        <v>1</v>
      </c>
      <c r="N656" s="8" t="n">
        <v>0</v>
      </c>
      <c r="O656" s="8" t="n">
        <v>0</v>
      </c>
      <c r="P656" s="8" t="n">
        <v>1</v>
      </c>
      <c r="R656" s="8" t="n">
        <v>1</v>
      </c>
      <c r="S656" s="8" t="n">
        <v>0</v>
      </c>
      <c r="T656" s="8" t="n">
        <v>1</v>
      </c>
      <c r="U656" s="8" t="n">
        <v>1</v>
      </c>
      <c r="V656" s="8" t="n">
        <v>0</v>
      </c>
      <c r="W656" s="8" t="n">
        <v>0</v>
      </c>
      <c r="X656" s="8" t="n">
        <v>1</v>
      </c>
      <c r="Z656" s="8" t="n">
        <v>1</v>
      </c>
      <c r="AA656" s="8" t="n">
        <v>0</v>
      </c>
      <c r="AB656" s="8" t="n">
        <v>1</v>
      </c>
      <c r="AC656" s="8" t="n">
        <v>1</v>
      </c>
      <c r="AD656" s="8" t="n">
        <v>0</v>
      </c>
      <c r="AE656" s="8" t="n">
        <v>0</v>
      </c>
      <c r="AF656" s="8" t="n">
        <v>1</v>
      </c>
    </row>
    <row r="658">
      <c r="A658" s="1" t="inlineStr">
        <is>
          <t>aligned k×k matrices (INDEX/MATCH through the mapping; GT order)</t>
        </is>
      </c>
      <c r="B658" s="9" t="inlineStr">
        <is>
          <t>run 1 aligned</t>
        </is>
      </c>
      <c r="J658" s="9" t="inlineStr">
        <is>
          <t>run 2 aligned</t>
        </is>
      </c>
      <c r="R658" s="9" t="inlineStr">
        <is>
          <t>run 3 aligned</t>
        </is>
      </c>
      <c r="Z658" s="9" t="inlineStr">
        <is>
          <t>run 4 aligned</t>
        </is>
      </c>
      <c r="AP658" s="9" t="inlineStr">
        <is>
          <t>Step2 average of aligned runs (formula)</t>
        </is>
      </c>
      <c r="AW658" s="9" t="inlineStr">
        <is>
          <t>aligned ground truth (INDEX/MATCH)</t>
        </is>
      </c>
      <c r="BD658" s="9" t="inlineStr">
        <is>
          <t>aligned GT eig (pasted) | sorted</t>
        </is>
      </c>
    </row>
    <row r="659" ht="60" customHeight="1">
      <c r="B659" s="15" t="inlineStr">
        <is>
          <t>Bit</t>
        </is>
      </c>
      <c r="C659" s="15" t="inlineStr">
        <is>
          <t>Transmission</t>
        </is>
      </c>
      <c r="D659" s="15" t="inlineStr">
        <is>
          <t>Motor</t>
        </is>
      </c>
      <c r="E659" s="15" t="inlineStr">
        <is>
          <t>Electrical System</t>
        </is>
      </c>
      <c r="F659" s="15" t="inlineStr">
        <is>
          <t>Battery Holder</t>
        </is>
      </c>
      <c r="G659" s="15" t="inlineStr">
        <is>
          <t>Housing</t>
        </is>
      </c>
      <c r="J659" s="15" t="inlineStr">
        <is>
          <t>Bit</t>
        </is>
      </c>
      <c r="K659" s="15" t="inlineStr">
        <is>
          <t>Transmission</t>
        </is>
      </c>
      <c r="L659" s="15" t="inlineStr">
        <is>
          <t>Motor</t>
        </is>
      </c>
      <c r="M659" s="15" t="inlineStr">
        <is>
          <t>Electrical System</t>
        </is>
      </c>
      <c r="N659" s="15" t="inlineStr">
        <is>
          <t>Battery Holder</t>
        </is>
      </c>
      <c r="O659" s="15" t="inlineStr">
        <is>
          <t>Housing</t>
        </is>
      </c>
      <c r="R659" s="15" t="inlineStr">
        <is>
          <t>Bit</t>
        </is>
      </c>
      <c r="S659" s="15" t="inlineStr">
        <is>
          <t>Transmission</t>
        </is>
      </c>
      <c r="T659" s="15" t="inlineStr">
        <is>
          <t>Motor</t>
        </is>
      </c>
      <c r="U659" s="15" t="inlineStr">
        <is>
          <t>Electrical System</t>
        </is>
      </c>
      <c r="V659" s="15" t="inlineStr">
        <is>
          <t>Battery Holder</t>
        </is>
      </c>
      <c r="W659" s="15" t="inlineStr">
        <is>
          <t>Housing</t>
        </is>
      </c>
      <c r="Z659" s="15" t="inlineStr">
        <is>
          <t>Bit</t>
        </is>
      </c>
      <c r="AA659" s="15" t="inlineStr">
        <is>
          <t>Transmission</t>
        </is>
      </c>
      <c r="AB659" s="15" t="inlineStr">
        <is>
          <t>Motor</t>
        </is>
      </c>
      <c r="AC659" s="15" t="inlineStr">
        <is>
          <t>Electrical System</t>
        </is>
      </c>
      <c r="AD659" s="15" t="inlineStr">
        <is>
          <t>Battery Holder</t>
        </is>
      </c>
      <c r="AE659" s="15" t="inlineStr">
        <is>
          <t>Housing</t>
        </is>
      </c>
    </row>
    <row r="660">
      <c r="A660" s="3" t="inlineStr">
        <is>
          <t>Bit</t>
        </is>
      </c>
      <c r="B660" s="8">
        <f>INDEX($B$650:$H$656,MATCH($AQ$650,$B$649:$H$649,0),MATCH($AQ$650,$B$649:$H$649,0))</f>
        <v/>
      </c>
      <c r="C660" s="8">
        <f>INDEX($B$650:$H$656,MATCH($AQ$650,$B$649:$H$649,0),MATCH($AQ$651,$B$649:$H$649,0))</f>
        <v/>
      </c>
      <c r="D660" s="8">
        <f>INDEX($B$650:$H$656,MATCH($AQ$650,$B$649:$H$649,0),MATCH($AQ$652,$B$649:$H$649,0))</f>
        <v/>
      </c>
      <c r="E660" s="8">
        <f>INDEX($B$650:$H$656,MATCH($AQ$650,$B$649:$H$649,0),MATCH($AQ$653,$B$649:$H$649,0))</f>
        <v/>
      </c>
      <c r="F660" s="8">
        <f>INDEX($B$650:$H$656,MATCH($AQ$650,$B$649:$H$649,0),MATCH($AQ$654,$B$649:$H$649,0))</f>
        <v/>
      </c>
      <c r="G660" s="8">
        <f>INDEX($B$650:$H$656,MATCH($AQ$650,$B$649:$H$649,0),MATCH($AQ$655,$B$649:$H$649,0))</f>
        <v/>
      </c>
      <c r="J660" s="8">
        <f>INDEX($J$650:$P$656,MATCH($AQ$650,$J$649:$P$649,0),MATCH($AQ$650,$J$649:$P$649,0))</f>
        <v/>
      </c>
      <c r="K660" s="8">
        <f>INDEX($J$650:$P$656,MATCH($AQ$650,$J$649:$P$649,0),MATCH($AQ$651,$J$649:$P$649,0))</f>
        <v/>
      </c>
      <c r="L660" s="8">
        <f>INDEX($J$650:$P$656,MATCH($AQ$650,$J$649:$P$649,0),MATCH($AQ$652,$J$649:$P$649,0))</f>
        <v/>
      </c>
      <c r="M660" s="8">
        <f>INDEX($J$650:$P$656,MATCH($AQ$650,$J$649:$P$649,0),MATCH($AQ$653,$J$649:$P$649,0))</f>
        <v/>
      </c>
      <c r="N660" s="8">
        <f>INDEX($J$650:$P$656,MATCH($AQ$650,$J$649:$P$649,0),MATCH($AQ$654,$J$649:$P$649,0))</f>
        <v/>
      </c>
      <c r="O660" s="8">
        <f>INDEX($J$650:$P$656,MATCH($AQ$650,$J$649:$P$649,0),MATCH($AQ$655,$J$649:$P$649,0))</f>
        <v/>
      </c>
      <c r="R660" s="8">
        <f>INDEX($R$650:$X$656,MATCH($AQ$650,$R$649:$X$649,0),MATCH($AQ$650,$R$649:$X$649,0))</f>
        <v/>
      </c>
      <c r="S660" s="8">
        <f>INDEX($R$650:$X$656,MATCH($AQ$650,$R$649:$X$649,0),MATCH($AQ$651,$R$649:$X$649,0))</f>
        <v/>
      </c>
      <c r="T660" s="8">
        <f>INDEX($R$650:$X$656,MATCH($AQ$650,$R$649:$X$649,0),MATCH($AQ$652,$R$649:$X$649,0))</f>
        <v/>
      </c>
      <c r="U660" s="8">
        <f>INDEX($R$650:$X$656,MATCH($AQ$650,$R$649:$X$649,0),MATCH($AQ$653,$R$649:$X$649,0))</f>
        <v/>
      </c>
      <c r="V660" s="8">
        <f>INDEX($R$650:$X$656,MATCH($AQ$650,$R$649:$X$649,0),MATCH($AQ$654,$R$649:$X$649,0))</f>
        <v/>
      </c>
      <c r="W660" s="8">
        <f>INDEX($R$650:$X$656,MATCH($AQ$650,$R$649:$X$649,0),MATCH($AQ$655,$R$649:$X$649,0))</f>
        <v/>
      </c>
      <c r="Z660" s="8">
        <f>INDEX($Z$650:$AF$656,MATCH($AQ$650,$Z$649:$AF$649,0),MATCH($AQ$650,$Z$649:$AF$649,0))</f>
        <v/>
      </c>
      <c r="AA660" s="8">
        <f>INDEX($Z$650:$AF$656,MATCH($AQ$650,$Z$649:$AF$649,0),MATCH($AQ$651,$Z$649:$AF$649,0))</f>
        <v/>
      </c>
      <c r="AB660" s="8">
        <f>INDEX($Z$650:$AF$656,MATCH($AQ$650,$Z$649:$AF$649,0),MATCH($AQ$652,$Z$649:$AF$649,0))</f>
        <v/>
      </c>
      <c r="AC660" s="8">
        <f>INDEX($Z$650:$AF$656,MATCH($AQ$650,$Z$649:$AF$649,0),MATCH($AQ$653,$Z$649:$AF$649,0))</f>
        <v/>
      </c>
      <c r="AD660" s="8">
        <f>INDEX($Z$650:$AF$656,MATCH($AQ$650,$Z$649:$AF$649,0),MATCH($AQ$654,$Z$649:$AF$649,0))</f>
        <v/>
      </c>
      <c r="AE660" s="8">
        <f>INDEX($Z$650:$AF$656,MATCH($AQ$650,$Z$649:$AF$649,0),MATCH($AQ$655,$Z$649:$AF$649,0))</f>
        <v/>
      </c>
      <c r="AP660" s="8">
        <f>IF(($B$660&lt;&gt;2)+($J$660&lt;&gt;2)+($R$660&lt;&gt;2)+($Z$660&lt;&gt;2)=0,2,IF((($B$660&lt;&gt;2)*$B$660+($J$660&lt;&gt;2)*$J$660+($R$660&lt;&gt;2)*$R$660+($Z$660&lt;&gt;2)*$Z$660)/(($B$660&lt;&gt;2)+($J$660&lt;&gt;2)+($R$660&lt;&gt;2)+($Z$660&lt;&gt;2))&gt;=0.5,1,0))</f>
        <v/>
      </c>
      <c r="AQ660" s="8">
        <f>IF(($C$660&lt;&gt;2)+($K$660&lt;&gt;2)+($S$660&lt;&gt;2)+($AA$660&lt;&gt;2)=0,2,IF((($C$660&lt;&gt;2)*$C$660+($K$660&lt;&gt;2)*$K$660+($S$660&lt;&gt;2)*$S$660+($AA$660&lt;&gt;2)*$AA$660)/(($C$660&lt;&gt;2)+($K$660&lt;&gt;2)+($S$660&lt;&gt;2)+($AA$660&lt;&gt;2))&gt;=0.5,1,0))</f>
        <v/>
      </c>
      <c r="AR660" s="8">
        <f>IF(($D$660&lt;&gt;2)+($L$660&lt;&gt;2)+($T$660&lt;&gt;2)+($AB$660&lt;&gt;2)=0,2,IF((($D$660&lt;&gt;2)*$D$660+($L$660&lt;&gt;2)*$L$660+($T$660&lt;&gt;2)*$T$660+($AB$660&lt;&gt;2)*$AB$660)/(($D$660&lt;&gt;2)+($L$660&lt;&gt;2)+($T$660&lt;&gt;2)+($AB$660&lt;&gt;2))&gt;=0.5,1,0))</f>
        <v/>
      </c>
      <c r="AS660" s="8">
        <f>IF(($E$660&lt;&gt;2)+($M$660&lt;&gt;2)+($U$660&lt;&gt;2)+($AC$660&lt;&gt;2)=0,2,IF((($E$660&lt;&gt;2)*$E$660+($M$660&lt;&gt;2)*$M$660+($U$660&lt;&gt;2)*$U$660+($AC$660&lt;&gt;2)*$AC$660)/(($E$660&lt;&gt;2)+($M$660&lt;&gt;2)+($U$660&lt;&gt;2)+($AC$660&lt;&gt;2))&gt;=0.5,1,0))</f>
        <v/>
      </c>
      <c r="AT660" s="8">
        <f>IF(($F$660&lt;&gt;2)+($N$660&lt;&gt;2)+($V$660&lt;&gt;2)+($AD$660&lt;&gt;2)=0,2,IF((($F$660&lt;&gt;2)*$F$660+($N$660&lt;&gt;2)*$N$660+($V$660&lt;&gt;2)*$V$660+($AD$660&lt;&gt;2)*$AD$660)/(($F$660&lt;&gt;2)+($N$660&lt;&gt;2)+($V$660&lt;&gt;2)+($AD$660&lt;&gt;2))&gt;=0.5,1,0))</f>
        <v/>
      </c>
      <c r="AU660" s="8">
        <f>IF(($G$660&lt;&gt;2)+($O$660&lt;&gt;2)+($W$660&lt;&gt;2)+($AE$660&lt;&gt;2)=0,2,IF((($G$660&lt;&gt;2)*$G$660+($O$660&lt;&gt;2)*$O$660+($W$660&lt;&gt;2)*$W$660+($AE$660&lt;&gt;2)*$AE$660)/(($G$660&lt;&gt;2)+($O$660&lt;&gt;2)+($W$660&lt;&gt;2)+($AE$660&lt;&gt;2))&gt;=0.5,1,0))</f>
        <v/>
      </c>
      <c r="AW660" s="16">
        <f>INDEX('Ground truth'!$B$14:$H$20,MATCH($AP$650,'Ground truth'!$A$14:$A$20,0),MATCH($AP$650,'Ground truth'!$B$13:$H$13,0))</f>
        <v/>
      </c>
      <c r="AX660" s="16">
        <f>INDEX('Ground truth'!$B$14:$H$20,MATCH($AP$650,'Ground truth'!$A$14:$A$20,0),MATCH($AP$651,'Ground truth'!$B$13:$H$13,0))</f>
        <v/>
      </c>
      <c r="AY660" s="16">
        <f>INDEX('Ground truth'!$B$14:$H$20,MATCH($AP$650,'Ground truth'!$A$14:$A$20,0),MATCH($AP$652,'Ground truth'!$B$13:$H$13,0))</f>
        <v/>
      </c>
      <c r="AZ660" s="16">
        <f>INDEX('Ground truth'!$B$14:$H$20,MATCH($AP$650,'Ground truth'!$A$14:$A$20,0),MATCH($AP$653,'Ground truth'!$B$13:$H$13,0))</f>
        <v/>
      </c>
      <c r="BA660" s="16">
        <f>INDEX('Ground truth'!$B$14:$H$20,MATCH($AP$650,'Ground truth'!$A$14:$A$20,0),MATCH($AP$654,'Ground truth'!$B$13:$H$13,0))</f>
        <v/>
      </c>
      <c r="BB660" s="16">
        <f>INDEX('Ground truth'!$B$14:$H$20,MATCH($AP$650,'Ground truth'!$A$14:$A$20,0),MATCH($AP$655,'Ground truth'!$B$13:$H$13,0))</f>
        <v/>
      </c>
      <c r="BD660" s="19" t="n">
        <v>3.980936588101825</v>
      </c>
      <c r="BE660" s="19">
        <f>LARGE($BD$660:$BD$665,1)</f>
        <v/>
      </c>
    </row>
    <row r="661">
      <c r="A661" s="3" t="inlineStr">
        <is>
          <t>Transmission</t>
        </is>
      </c>
      <c r="B661" s="8">
        <f>INDEX($B$650:$H$656,MATCH($AQ$651,$B$649:$H$649,0),MATCH($AQ$650,$B$649:$H$649,0))</f>
        <v/>
      </c>
      <c r="C661" s="8">
        <f>INDEX($B$650:$H$656,MATCH($AQ$651,$B$649:$H$649,0),MATCH($AQ$651,$B$649:$H$649,0))</f>
        <v/>
      </c>
      <c r="D661" s="8">
        <f>INDEX($B$650:$H$656,MATCH($AQ$651,$B$649:$H$649,0),MATCH($AQ$652,$B$649:$H$649,0))</f>
        <v/>
      </c>
      <c r="E661" s="8">
        <f>INDEX($B$650:$H$656,MATCH($AQ$651,$B$649:$H$649,0),MATCH($AQ$653,$B$649:$H$649,0))</f>
        <v/>
      </c>
      <c r="F661" s="8">
        <f>INDEX($B$650:$H$656,MATCH($AQ$651,$B$649:$H$649,0),MATCH($AQ$654,$B$649:$H$649,0))</f>
        <v/>
      </c>
      <c r="G661" s="8">
        <f>INDEX($B$650:$H$656,MATCH($AQ$651,$B$649:$H$649,0),MATCH($AQ$655,$B$649:$H$649,0))</f>
        <v/>
      </c>
      <c r="J661" s="8">
        <f>INDEX($J$650:$P$656,MATCH($AQ$651,$J$649:$P$649,0),MATCH($AQ$650,$J$649:$P$649,0))</f>
        <v/>
      </c>
      <c r="K661" s="8">
        <f>INDEX($J$650:$P$656,MATCH($AQ$651,$J$649:$P$649,0),MATCH($AQ$651,$J$649:$P$649,0))</f>
        <v/>
      </c>
      <c r="L661" s="8">
        <f>INDEX($J$650:$P$656,MATCH($AQ$651,$J$649:$P$649,0),MATCH($AQ$652,$J$649:$P$649,0))</f>
        <v/>
      </c>
      <c r="M661" s="8">
        <f>INDEX($J$650:$P$656,MATCH($AQ$651,$J$649:$P$649,0),MATCH($AQ$653,$J$649:$P$649,0))</f>
        <v/>
      </c>
      <c r="N661" s="8">
        <f>INDEX($J$650:$P$656,MATCH($AQ$651,$J$649:$P$649,0),MATCH($AQ$654,$J$649:$P$649,0))</f>
        <v/>
      </c>
      <c r="O661" s="8">
        <f>INDEX($J$650:$P$656,MATCH($AQ$651,$J$649:$P$649,0),MATCH($AQ$655,$J$649:$P$649,0))</f>
        <v/>
      </c>
      <c r="R661" s="8">
        <f>INDEX($R$650:$X$656,MATCH($AQ$651,$R$649:$X$649,0),MATCH($AQ$650,$R$649:$X$649,0))</f>
        <v/>
      </c>
      <c r="S661" s="8">
        <f>INDEX($R$650:$X$656,MATCH($AQ$651,$R$649:$X$649,0),MATCH($AQ$651,$R$649:$X$649,0))</f>
        <v/>
      </c>
      <c r="T661" s="8">
        <f>INDEX($R$650:$X$656,MATCH($AQ$651,$R$649:$X$649,0),MATCH($AQ$652,$R$649:$X$649,0))</f>
        <v/>
      </c>
      <c r="U661" s="8">
        <f>INDEX($R$650:$X$656,MATCH($AQ$651,$R$649:$X$649,0),MATCH($AQ$653,$R$649:$X$649,0))</f>
        <v/>
      </c>
      <c r="V661" s="8">
        <f>INDEX($R$650:$X$656,MATCH($AQ$651,$R$649:$X$649,0),MATCH($AQ$654,$R$649:$X$649,0))</f>
        <v/>
      </c>
      <c r="W661" s="8">
        <f>INDEX($R$650:$X$656,MATCH($AQ$651,$R$649:$X$649,0),MATCH($AQ$655,$R$649:$X$649,0))</f>
        <v/>
      </c>
      <c r="Z661" s="8">
        <f>INDEX($Z$650:$AF$656,MATCH($AQ$651,$Z$649:$AF$649,0),MATCH($AQ$650,$Z$649:$AF$649,0))</f>
        <v/>
      </c>
      <c r="AA661" s="8">
        <f>INDEX($Z$650:$AF$656,MATCH($AQ$651,$Z$649:$AF$649,0),MATCH($AQ$651,$Z$649:$AF$649,0))</f>
        <v/>
      </c>
      <c r="AB661" s="8">
        <f>INDEX($Z$650:$AF$656,MATCH($AQ$651,$Z$649:$AF$649,0),MATCH($AQ$652,$Z$649:$AF$649,0))</f>
        <v/>
      </c>
      <c r="AC661" s="8">
        <f>INDEX($Z$650:$AF$656,MATCH($AQ$651,$Z$649:$AF$649,0),MATCH($AQ$653,$Z$649:$AF$649,0))</f>
        <v/>
      </c>
      <c r="AD661" s="8">
        <f>INDEX($Z$650:$AF$656,MATCH($AQ$651,$Z$649:$AF$649,0),MATCH($AQ$654,$Z$649:$AF$649,0))</f>
        <v/>
      </c>
      <c r="AE661" s="8">
        <f>INDEX($Z$650:$AF$656,MATCH($AQ$651,$Z$649:$AF$649,0),MATCH($AQ$655,$Z$649:$AF$649,0))</f>
        <v/>
      </c>
      <c r="AP661" s="8">
        <f>IF(($B$661&lt;&gt;2)+($J$661&lt;&gt;2)+($R$661&lt;&gt;2)+($Z$661&lt;&gt;2)=0,2,IF((($B$661&lt;&gt;2)*$B$661+($J$661&lt;&gt;2)*$J$661+($R$661&lt;&gt;2)*$R$661+($Z$661&lt;&gt;2)*$Z$661)/(($B$661&lt;&gt;2)+($J$661&lt;&gt;2)+($R$661&lt;&gt;2)+($Z$661&lt;&gt;2))&gt;=0.5,1,0))</f>
        <v/>
      </c>
      <c r="AQ661" s="8">
        <f>IF(($C$661&lt;&gt;2)+($K$661&lt;&gt;2)+($S$661&lt;&gt;2)+($AA$661&lt;&gt;2)=0,2,IF((($C$661&lt;&gt;2)*$C$661+($K$661&lt;&gt;2)*$K$661+($S$661&lt;&gt;2)*$S$661+($AA$661&lt;&gt;2)*$AA$661)/(($C$661&lt;&gt;2)+($K$661&lt;&gt;2)+($S$661&lt;&gt;2)+($AA$661&lt;&gt;2))&gt;=0.5,1,0))</f>
        <v/>
      </c>
      <c r="AR661" s="8">
        <f>IF(($D$661&lt;&gt;2)+($L$661&lt;&gt;2)+($T$661&lt;&gt;2)+($AB$661&lt;&gt;2)=0,2,IF((($D$661&lt;&gt;2)*$D$661+($L$661&lt;&gt;2)*$L$661+($T$661&lt;&gt;2)*$T$661+($AB$661&lt;&gt;2)*$AB$661)/(($D$661&lt;&gt;2)+($L$661&lt;&gt;2)+($T$661&lt;&gt;2)+($AB$661&lt;&gt;2))&gt;=0.5,1,0))</f>
        <v/>
      </c>
      <c r="AS661" s="8">
        <f>IF(($E$661&lt;&gt;2)+($M$661&lt;&gt;2)+($U$661&lt;&gt;2)+($AC$661&lt;&gt;2)=0,2,IF((($E$661&lt;&gt;2)*$E$661+($M$661&lt;&gt;2)*$M$661+($U$661&lt;&gt;2)*$U$661+($AC$661&lt;&gt;2)*$AC$661)/(($E$661&lt;&gt;2)+($M$661&lt;&gt;2)+($U$661&lt;&gt;2)+($AC$661&lt;&gt;2))&gt;=0.5,1,0))</f>
        <v/>
      </c>
      <c r="AT661" s="8">
        <f>IF(($F$661&lt;&gt;2)+($N$661&lt;&gt;2)+($V$661&lt;&gt;2)+($AD$661&lt;&gt;2)=0,2,IF((($F$661&lt;&gt;2)*$F$661+($N$661&lt;&gt;2)*$N$661+($V$661&lt;&gt;2)*$V$661+($AD$661&lt;&gt;2)*$AD$661)/(($F$661&lt;&gt;2)+($N$661&lt;&gt;2)+($V$661&lt;&gt;2)+($AD$661&lt;&gt;2))&gt;=0.5,1,0))</f>
        <v/>
      </c>
      <c r="AU661" s="8">
        <f>IF(($G$661&lt;&gt;2)+($O$661&lt;&gt;2)+($W$661&lt;&gt;2)+($AE$661&lt;&gt;2)=0,2,IF((($G$661&lt;&gt;2)*$G$661+($O$661&lt;&gt;2)*$O$661+($W$661&lt;&gt;2)*$W$661+($AE$661&lt;&gt;2)*$AE$661)/(($G$661&lt;&gt;2)+($O$661&lt;&gt;2)+($W$661&lt;&gt;2)+($AE$661&lt;&gt;2))&gt;=0.5,1,0))</f>
        <v/>
      </c>
      <c r="AW661" s="16">
        <f>INDEX('Ground truth'!$B$14:$H$20,MATCH($AP$651,'Ground truth'!$A$14:$A$20,0),MATCH($AP$650,'Ground truth'!$B$13:$H$13,0))</f>
        <v/>
      </c>
      <c r="AX661" s="16">
        <f>INDEX('Ground truth'!$B$14:$H$20,MATCH($AP$651,'Ground truth'!$A$14:$A$20,0),MATCH($AP$651,'Ground truth'!$B$13:$H$13,0))</f>
        <v/>
      </c>
      <c r="AY661" s="16">
        <f>INDEX('Ground truth'!$B$14:$H$20,MATCH($AP$651,'Ground truth'!$A$14:$A$20,0),MATCH($AP$652,'Ground truth'!$B$13:$H$13,0))</f>
        <v/>
      </c>
      <c r="AZ661" s="16">
        <f>INDEX('Ground truth'!$B$14:$H$20,MATCH($AP$651,'Ground truth'!$A$14:$A$20,0),MATCH($AP$653,'Ground truth'!$B$13:$H$13,0))</f>
        <v/>
      </c>
      <c r="BA661" s="16">
        <f>INDEX('Ground truth'!$B$14:$H$20,MATCH($AP$651,'Ground truth'!$A$14:$A$20,0),MATCH($AP$654,'Ground truth'!$B$13:$H$13,0))</f>
        <v/>
      </c>
      <c r="BB661" s="16">
        <f>INDEX('Ground truth'!$B$14:$H$20,MATCH($AP$651,'Ground truth'!$A$14:$A$20,0),MATCH($AP$655,'Ground truth'!$B$13:$H$13,0))</f>
        <v/>
      </c>
      <c r="BD661" s="19" t="n">
        <v>2.041954751952713</v>
      </c>
      <c r="BE661" s="19">
        <f>LARGE($BD$660:$BD$665,2)</f>
        <v/>
      </c>
    </row>
    <row r="662">
      <c r="A662" s="3" t="inlineStr">
        <is>
          <t>Motor</t>
        </is>
      </c>
      <c r="B662" s="8">
        <f>INDEX($B$650:$H$656,MATCH($AQ$652,$B$649:$H$649,0),MATCH($AQ$650,$B$649:$H$649,0))</f>
        <v/>
      </c>
      <c r="C662" s="8">
        <f>INDEX($B$650:$H$656,MATCH($AQ$652,$B$649:$H$649,0),MATCH($AQ$651,$B$649:$H$649,0))</f>
        <v/>
      </c>
      <c r="D662" s="8">
        <f>INDEX($B$650:$H$656,MATCH($AQ$652,$B$649:$H$649,0),MATCH($AQ$652,$B$649:$H$649,0))</f>
        <v/>
      </c>
      <c r="E662" s="8">
        <f>INDEX($B$650:$H$656,MATCH($AQ$652,$B$649:$H$649,0),MATCH($AQ$653,$B$649:$H$649,0))</f>
        <v/>
      </c>
      <c r="F662" s="8">
        <f>INDEX($B$650:$H$656,MATCH($AQ$652,$B$649:$H$649,0),MATCH($AQ$654,$B$649:$H$649,0))</f>
        <v/>
      </c>
      <c r="G662" s="8">
        <f>INDEX($B$650:$H$656,MATCH($AQ$652,$B$649:$H$649,0),MATCH($AQ$655,$B$649:$H$649,0))</f>
        <v/>
      </c>
      <c r="J662" s="8">
        <f>INDEX($J$650:$P$656,MATCH($AQ$652,$J$649:$P$649,0),MATCH($AQ$650,$J$649:$P$649,0))</f>
        <v/>
      </c>
      <c r="K662" s="8">
        <f>INDEX($J$650:$P$656,MATCH($AQ$652,$J$649:$P$649,0),MATCH($AQ$651,$J$649:$P$649,0))</f>
        <v/>
      </c>
      <c r="L662" s="8">
        <f>INDEX($J$650:$P$656,MATCH($AQ$652,$J$649:$P$649,0),MATCH($AQ$652,$J$649:$P$649,0))</f>
        <v/>
      </c>
      <c r="M662" s="8">
        <f>INDEX($J$650:$P$656,MATCH($AQ$652,$J$649:$P$649,0),MATCH($AQ$653,$J$649:$P$649,0))</f>
        <v/>
      </c>
      <c r="N662" s="8">
        <f>INDEX($J$650:$P$656,MATCH($AQ$652,$J$649:$P$649,0),MATCH($AQ$654,$J$649:$P$649,0))</f>
        <v/>
      </c>
      <c r="O662" s="8">
        <f>INDEX($J$650:$P$656,MATCH($AQ$652,$J$649:$P$649,0),MATCH($AQ$655,$J$649:$P$649,0))</f>
        <v/>
      </c>
      <c r="R662" s="8">
        <f>INDEX($R$650:$X$656,MATCH($AQ$652,$R$649:$X$649,0),MATCH($AQ$650,$R$649:$X$649,0))</f>
        <v/>
      </c>
      <c r="S662" s="8">
        <f>INDEX($R$650:$X$656,MATCH($AQ$652,$R$649:$X$649,0),MATCH($AQ$651,$R$649:$X$649,0))</f>
        <v/>
      </c>
      <c r="T662" s="8">
        <f>INDEX($R$650:$X$656,MATCH($AQ$652,$R$649:$X$649,0),MATCH($AQ$652,$R$649:$X$649,0))</f>
        <v/>
      </c>
      <c r="U662" s="8">
        <f>INDEX($R$650:$X$656,MATCH($AQ$652,$R$649:$X$649,0),MATCH($AQ$653,$R$649:$X$649,0))</f>
        <v/>
      </c>
      <c r="V662" s="8">
        <f>INDEX($R$650:$X$656,MATCH($AQ$652,$R$649:$X$649,0),MATCH($AQ$654,$R$649:$X$649,0))</f>
        <v/>
      </c>
      <c r="W662" s="8">
        <f>INDEX($R$650:$X$656,MATCH($AQ$652,$R$649:$X$649,0),MATCH($AQ$655,$R$649:$X$649,0))</f>
        <v/>
      </c>
      <c r="Z662" s="8">
        <f>INDEX($Z$650:$AF$656,MATCH($AQ$652,$Z$649:$AF$649,0),MATCH($AQ$650,$Z$649:$AF$649,0))</f>
        <v/>
      </c>
      <c r="AA662" s="8">
        <f>INDEX($Z$650:$AF$656,MATCH($AQ$652,$Z$649:$AF$649,0),MATCH($AQ$651,$Z$649:$AF$649,0))</f>
        <v/>
      </c>
      <c r="AB662" s="8">
        <f>INDEX($Z$650:$AF$656,MATCH($AQ$652,$Z$649:$AF$649,0),MATCH($AQ$652,$Z$649:$AF$649,0))</f>
        <v/>
      </c>
      <c r="AC662" s="8">
        <f>INDEX($Z$650:$AF$656,MATCH($AQ$652,$Z$649:$AF$649,0),MATCH($AQ$653,$Z$649:$AF$649,0))</f>
        <v/>
      </c>
      <c r="AD662" s="8">
        <f>INDEX($Z$650:$AF$656,MATCH($AQ$652,$Z$649:$AF$649,0),MATCH($AQ$654,$Z$649:$AF$649,0))</f>
        <v/>
      </c>
      <c r="AE662" s="8">
        <f>INDEX($Z$650:$AF$656,MATCH($AQ$652,$Z$649:$AF$649,0),MATCH($AQ$655,$Z$649:$AF$649,0))</f>
        <v/>
      </c>
      <c r="AP662" s="8">
        <f>IF(($B$662&lt;&gt;2)+($J$662&lt;&gt;2)+($R$662&lt;&gt;2)+($Z$662&lt;&gt;2)=0,2,IF((($B$662&lt;&gt;2)*$B$662+($J$662&lt;&gt;2)*$J$662+($R$662&lt;&gt;2)*$R$662+($Z$662&lt;&gt;2)*$Z$662)/(($B$662&lt;&gt;2)+($J$662&lt;&gt;2)+($R$662&lt;&gt;2)+($Z$662&lt;&gt;2))&gt;=0.5,1,0))</f>
        <v/>
      </c>
      <c r="AQ662" s="8">
        <f>IF(($C$662&lt;&gt;2)+($K$662&lt;&gt;2)+($S$662&lt;&gt;2)+($AA$662&lt;&gt;2)=0,2,IF((($C$662&lt;&gt;2)*$C$662+($K$662&lt;&gt;2)*$K$662+($S$662&lt;&gt;2)*$S$662+($AA$662&lt;&gt;2)*$AA$662)/(($C$662&lt;&gt;2)+($K$662&lt;&gt;2)+($S$662&lt;&gt;2)+($AA$662&lt;&gt;2))&gt;=0.5,1,0))</f>
        <v/>
      </c>
      <c r="AR662" s="8">
        <f>IF(($D$662&lt;&gt;2)+($L$662&lt;&gt;2)+($T$662&lt;&gt;2)+($AB$662&lt;&gt;2)=0,2,IF((($D$662&lt;&gt;2)*$D$662+($L$662&lt;&gt;2)*$L$662+($T$662&lt;&gt;2)*$T$662+($AB$662&lt;&gt;2)*$AB$662)/(($D$662&lt;&gt;2)+($L$662&lt;&gt;2)+($T$662&lt;&gt;2)+($AB$662&lt;&gt;2))&gt;=0.5,1,0))</f>
        <v/>
      </c>
      <c r="AS662" s="8">
        <f>IF(($E$662&lt;&gt;2)+($M$662&lt;&gt;2)+($U$662&lt;&gt;2)+($AC$662&lt;&gt;2)=0,2,IF((($E$662&lt;&gt;2)*$E$662+($M$662&lt;&gt;2)*$M$662+($U$662&lt;&gt;2)*$U$662+($AC$662&lt;&gt;2)*$AC$662)/(($E$662&lt;&gt;2)+($M$662&lt;&gt;2)+($U$662&lt;&gt;2)+($AC$662&lt;&gt;2))&gt;=0.5,1,0))</f>
        <v/>
      </c>
      <c r="AT662" s="8">
        <f>IF(($F$662&lt;&gt;2)+($N$662&lt;&gt;2)+($V$662&lt;&gt;2)+($AD$662&lt;&gt;2)=0,2,IF((($F$662&lt;&gt;2)*$F$662+($N$662&lt;&gt;2)*$N$662+($V$662&lt;&gt;2)*$V$662+($AD$662&lt;&gt;2)*$AD$662)/(($F$662&lt;&gt;2)+($N$662&lt;&gt;2)+($V$662&lt;&gt;2)+($AD$662&lt;&gt;2))&gt;=0.5,1,0))</f>
        <v/>
      </c>
      <c r="AU662" s="8">
        <f>IF(($G$662&lt;&gt;2)+($O$662&lt;&gt;2)+($W$662&lt;&gt;2)+($AE$662&lt;&gt;2)=0,2,IF((($G$662&lt;&gt;2)*$G$662+($O$662&lt;&gt;2)*$O$662+($W$662&lt;&gt;2)*$W$662+($AE$662&lt;&gt;2)*$AE$662)/(($G$662&lt;&gt;2)+($O$662&lt;&gt;2)+($W$662&lt;&gt;2)+($AE$662&lt;&gt;2))&gt;=0.5,1,0))</f>
        <v/>
      </c>
      <c r="AW662" s="16">
        <f>INDEX('Ground truth'!$B$14:$H$20,MATCH($AP$652,'Ground truth'!$A$14:$A$20,0),MATCH($AP$650,'Ground truth'!$B$13:$H$13,0))</f>
        <v/>
      </c>
      <c r="AX662" s="16">
        <f>INDEX('Ground truth'!$B$14:$H$20,MATCH($AP$652,'Ground truth'!$A$14:$A$20,0),MATCH($AP$651,'Ground truth'!$B$13:$H$13,0))</f>
        <v/>
      </c>
      <c r="AY662" s="16">
        <f>INDEX('Ground truth'!$B$14:$H$20,MATCH($AP$652,'Ground truth'!$A$14:$A$20,0),MATCH($AP$652,'Ground truth'!$B$13:$H$13,0))</f>
        <v/>
      </c>
      <c r="AZ662" s="16">
        <f>INDEX('Ground truth'!$B$14:$H$20,MATCH($AP$652,'Ground truth'!$A$14:$A$20,0),MATCH($AP$653,'Ground truth'!$B$13:$H$13,0))</f>
        <v/>
      </c>
      <c r="BA662" s="16">
        <f>INDEX('Ground truth'!$B$14:$H$20,MATCH($AP$652,'Ground truth'!$A$14:$A$20,0),MATCH($AP$654,'Ground truth'!$B$13:$H$13,0))</f>
        <v/>
      </c>
      <c r="BB662" s="16">
        <f>INDEX('Ground truth'!$B$14:$H$20,MATCH($AP$652,'Ground truth'!$A$14:$A$20,0),MATCH($AP$655,'Ground truth'!$B$13:$H$13,0))</f>
        <v/>
      </c>
      <c r="BD662" s="19" t="n">
        <v>0.9999999999999996</v>
      </c>
      <c r="BE662" s="19">
        <f>LARGE($BD$660:$BD$665,3)</f>
        <v/>
      </c>
    </row>
    <row r="663">
      <c r="A663" s="3" t="inlineStr">
        <is>
          <t>Electrical System</t>
        </is>
      </c>
      <c r="B663" s="8">
        <f>INDEX($B$650:$H$656,MATCH($AQ$653,$B$649:$H$649,0),MATCH($AQ$650,$B$649:$H$649,0))</f>
        <v/>
      </c>
      <c r="C663" s="8">
        <f>INDEX($B$650:$H$656,MATCH($AQ$653,$B$649:$H$649,0),MATCH($AQ$651,$B$649:$H$649,0))</f>
        <v/>
      </c>
      <c r="D663" s="8">
        <f>INDEX($B$650:$H$656,MATCH($AQ$653,$B$649:$H$649,0),MATCH($AQ$652,$B$649:$H$649,0))</f>
        <v/>
      </c>
      <c r="E663" s="8">
        <f>INDEX($B$650:$H$656,MATCH($AQ$653,$B$649:$H$649,0),MATCH($AQ$653,$B$649:$H$649,0))</f>
        <v/>
      </c>
      <c r="F663" s="8">
        <f>INDEX($B$650:$H$656,MATCH($AQ$653,$B$649:$H$649,0),MATCH($AQ$654,$B$649:$H$649,0))</f>
        <v/>
      </c>
      <c r="G663" s="8">
        <f>INDEX($B$650:$H$656,MATCH($AQ$653,$B$649:$H$649,0),MATCH($AQ$655,$B$649:$H$649,0))</f>
        <v/>
      </c>
      <c r="J663" s="8">
        <f>INDEX($J$650:$P$656,MATCH($AQ$653,$J$649:$P$649,0),MATCH($AQ$650,$J$649:$P$649,0))</f>
        <v/>
      </c>
      <c r="K663" s="8">
        <f>INDEX($J$650:$P$656,MATCH($AQ$653,$J$649:$P$649,0),MATCH($AQ$651,$J$649:$P$649,0))</f>
        <v/>
      </c>
      <c r="L663" s="8">
        <f>INDEX($J$650:$P$656,MATCH($AQ$653,$J$649:$P$649,0),MATCH($AQ$652,$J$649:$P$649,0))</f>
        <v/>
      </c>
      <c r="M663" s="8">
        <f>INDEX($J$650:$P$656,MATCH($AQ$653,$J$649:$P$649,0),MATCH($AQ$653,$J$649:$P$649,0))</f>
        <v/>
      </c>
      <c r="N663" s="8">
        <f>INDEX($J$650:$P$656,MATCH($AQ$653,$J$649:$P$649,0),MATCH($AQ$654,$J$649:$P$649,0))</f>
        <v/>
      </c>
      <c r="O663" s="8">
        <f>INDEX($J$650:$P$656,MATCH($AQ$653,$J$649:$P$649,0),MATCH($AQ$655,$J$649:$P$649,0))</f>
        <v/>
      </c>
      <c r="R663" s="8">
        <f>INDEX($R$650:$X$656,MATCH($AQ$653,$R$649:$X$649,0),MATCH($AQ$650,$R$649:$X$649,0))</f>
        <v/>
      </c>
      <c r="S663" s="8">
        <f>INDEX($R$650:$X$656,MATCH($AQ$653,$R$649:$X$649,0),MATCH($AQ$651,$R$649:$X$649,0))</f>
        <v/>
      </c>
      <c r="T663" s="8">
        <f>INDEX($R$650:$X$656,MATCH($AQ$653,$R$649:$X$649,0),MATCH($AQ$652,$R$649:$X$649,0))</f>
        <v/>
      </c>
      <c r="U663" s="8">
        <f>INDEX($R$650:$X$656,MATCH($AQ$653,$R$649:$X$649,0),MATCH($AQ$653,$R$649:$X$649,0))</f>
        <v/>
      </c>
      <c r="V663" s="8">
        <f>INDEX($R$650:$X$656,MATCH($AQ$653,$R$649:$X$649,0),MATCH($AQ$654,$R$649:$X$649,0))</f>
        <v/>
      </c>
      <c r="W663" s="8">
        <f>INDEX($R$650:$X$656,MATCH($AQ$653,$R$649:$X$649,0),MATCH($AQ$655,$R$649:$X$649,0))</f>
        <v/>
      </c>
      <c r="Z663" s="8">
        <f>INDEX($Z$650:$AF$656,MATCH($AQ$653,$Z$649:$AF$649,0),MATCH($AQ$650,$Z$649:$AF$649,0))</f>
        <v/>
      </c>
      <c r="AA663" s="8">
        <f>INDEX($Z$650:$AF$656,MATCH($AQ$653,$Z$649:$AF$649,0),MATCH($AQ$651,$Z$649:$AF$649,0))</f>
        <v/>
      </c>
      <c r="AB663" s="8">
        <f>INDEX($Z$650:$AF$656,MATCH($AQ$653,$Z$649:$AF$649,0),MATCH($AQ$652,$Z$649:$AF$649,0))</f>
        <v/>
      </c>
      <c r="AC663" s="8">
        <f>INDEX($Z$650:$AF$656,MATCH($AQ$653,$Z$649:$AF$649,0),MATCH($AQ$653,$Z$649:$AF$649,0))</f>
        <v/>
      </c>
      <c r="AD663" s="8">
        <f>INDEX($Z$650:$AF$656,MATCH($AQ$653,$Z$649:$AF$649,0),MATCH($AQ$654,$Z$649:$AF$649,0))</f>
        <v/>
      </c>
      <c r="AE663" s="8">
        <f>INDEX($Z$650:$AF$656,MATCH($AQ$653,$Z$649:$AF$649,0),MATCH($AQ$655,$Z$649:$AF$649,0))</f>
        <v/>
      </c>
      <c r="AP663" s="8">
        <f>IF(($B$663&lt;&gt;2)+($J$663&lt;&gt;2)+($R$663&lt;&gt;2)+($Z$663&lt;&gt;2)=0,2,IF((($B$663&lt;&gt;2)*$B$663+($J$663&lt;&gt;2)*$J$663+($R$663&lt;&gt;2)*$R$663+($Z$663&lt;&gt;2)*$Z$663)/(($B$663&lt;&gt;2)+($J$663&lt;&gt;2)+($R$663&lt;&gt;2)+($Z$663&lt;&gt;2))&gt;=0.5,1,0))</f>
        <v/>
      </c>
      <c r="AQ663" s="8">
        <f>IF(($C$663&lt;&gt;2)+($K$663&lt;&gt;2)+($S$663&lt;&gt;2)+($AA$663&lt;&gt;2)=0,2,IF((($C$663&lt;&gt;2)*$C$663+($K$663&lt;&gt;2)*$K$663+($S$663&lt;&gt;2)*$S$663+($AA$663&lt;&gt;2)*$AA$663)/(($C$663&lt;&gt;2)+($K$663&lt;&gt;2)+($S$663&lt;&gt;2)+($AA$663&lt;&gt;2))&gt;=0.5,1,0))</f>
        <v/>
      </c>
      <c r="AR663" s="8">
        <f>IF(($D$663&lt;&gt;2)+($L$663&lt;&gt;2)+($T$663&lt;&gt;2)+($AB$663&lt;&gt;2)=0,2,IF((($D$663&lt;&gt;2)*$D$663+($L$663&lt;&gt;2)*$L$663+($T$663&lt;&gt;2)*$T$663+($AB$663&lt;&gt;2)*$AB$663)/(($D$663&lt;&gt;2)+($L$663&lt;&gt;2)+($T$663&lt;&gt;2)+($AB$663&lt;&gt;2))&gt;=0.5,1,0))</f>
        <v/>
      </c>
      <c r="AS663" s="8">
        <f>IF(($E$663&lt;&gt;2)+($M$663&lt;&gt;2)+($U$663&lt;&gt;2)+($AC$663&lt;&gt;2)=0,2,IF((($E$663&lt;&gt;2)*$E$663+($M$663&lt;&gt;2)*$M$663+($U$663&lt;&gt;2)*$U$663+($AC$663&lt;&gt;2)*$AC$663)/(($E$663&lt;&gt;2)+($M$663&lt;&gt;2)+($U$663&lt;&gt;2)+($AC$663&lt;&gt;2))&gt;=0.5,1,0))</f>
        <v/>
      </c>
      <c r="AT663" s="8">
        <f>IF(($F$663&lt;&gt;2)+($N$663&lt;&gt;2)+($V$663&lt;&gt;2)+($AD$663&lt;&gt;2)=0,2,IF((($F$663&lt;&gt;2)*$F$663+($N$663&lt;&gt;2)*$N$663+($V$663&lt;&gt;2)*$V$663+($AD$663&lt;&gt;2)*$AD$663)/(($F$663&lt;&gt;2)+($N$663&lt;&gt;2)+($V$663&lt;&gt;2)+($AD$663&lt;&gt;2))&gt;=0.5,1,0))</f>
        <v/>
      </c>
      <c r="AU663" s="8">
        <f>IF(($G$663&lt;&gt;2)+($O$663&lt;&gt;2)+($W$663&lt;&gt;2)+($AE$663&lt;&gt;2)=0,2,IF((($G$663&lt;&gt;2)*$G$663+($O$663&lt;&gt;2)*$O$663+($W$663&lt;&gt;2)*$W$663+($AE$663&lt;&gt;2)*$AE$663)/(($G$663&lt;&gt;2)+($O$663&lt;&gt;2)+($W$663&lt;&gt;2)+($AE$663&lt;&gt;2))&gt;=0.5,1,0))</f>
        <v/>
      </c>
      <c r="AW663" s="16">
        <f>INDEX('Ground truth'!$B$14:$H$20,MATCH($AP$653,'Ground truth'!$A$14:$A$20,0),MATCH($AP$650,'Ground truth'!$B$13:$H$13,0))</f>
        <v/>
      </c>
      <c r="AX663" s="16">
        <f>INDEX('Ground truth'!$B$14:$H$20,MATCH($AP$653,'Ground truth'!$A$14:$A$20,0),MATCH($AP$651,'Ground truth'!$B$13:$H$13,0))</f>
        <v/>
      </c>
      <c r="AY663" s="16">
        <f>INDEX('Ground truth'!$B$14:$H$20,MATCH($AP$653,'Ground truth'!$A$14:$A$20,0),MATCH($AP$652,'Ground truth'!$B$13:$H$13,0))</f>
        <v/>
      </c>
      <c r="AZ663" s="16">
        <f>INDEX('Ground truth'!$B$14:$H$20,MATCH($AP$653,'Ground truth'!$A$14:$A$20,0),MATCH($AP$653,'Ground truth'!$B$13:$H$13,0))</f>
        <v/>
      </c>
      <c r="BA663" s="16">
        <f>INDEX('Ground truth'!$B$14:$H$20,MATCH($AP$653,'Ground truth'!$A$14:$A$20,0),MATCH($AP$654,'Ground truth'!$B$13:$H$13,0))</f>
        <v/>
      </c>
      <c r="BB663" s="16">
        <f>INDEX('Ground truth'!$B$14:$H$20,MATCH($AP$653,'Ground truth'!$A$14:$A$20,0),MATCH($AP$655,'Ground truth'!$B$13:$H$13,0))</f>
        <v/>
      </c>
      <c r="BD663" s="19" t="n">
        <v>0.2937994892048099</v>
      </c>
      <c r="BE663" s="19">
        <f>LARGE($BD$660:$BD$665,4)</f>
        <v/>
      </c>
    </row>
    <row r="664">
      <c r="A664" s="3" t="inlineStr">
        <is>
          <t>Battery Holder</t>
        </is>
      </c>
      <c r="B664" s="8">
        <f>INDEX($B$650:$H$656,MATCH($AQ$654,$B$649:$H$649,0),MATCH($AQ$650,$B$649:$H$649,0))</f>
        <v/>
      </c>
      <c r="C664" s="8">
        <f>INDEX($B$650:$H$656,MATCH($AQ$654,$B$649:$H$649,0),MATCH($AQ$651,$B$649:$H$649,0))</f>
        <v/>
      </c>
      <c r="D664" s="8">
        <f>INDEX($B$650:$H$656,MATCH($AQ$654,$B$649:$H$649,0),MATCH($AQ$652,$B$649:$H$649,0))</f>
        <v/>
      </c>
      <c r="E664" s="8">
        <f>INDEX($B$650:$H$656,MATCH($AQ$654,$B$649:$H$649,0),MATCH($AQ$653,$B$649:$H$649,0))</f>
        <v/>
      </c>
      <c r="F664" s="8">
        <f>INDEX($B$650:$H$656,MATCH($AQ$654,$B$649:$H$649,0),MATCH($AQ$654,$B$649:$H$649,0))</f>
        <v/>
      </c>
      <c r="G664" s="8">
        <f>INDEX($B$650:$H$656,MATCH($AQ$654,$B$649:$H$649,0),MATCH($AQ$655,$B$649:$H$649,0))</f>
        <v/>
      </c>
      <c r="J664" s="8">
        <f>INDEX($J$650:$P$656,MATCH($AQ$654,$J$649:$P$649,0),MATCH($AQ$650,$J$649:$P$649,0))</f>
        <v/>
      </c>
      <c r="K664" s="8">
        <f>INDEX($J$650:$P$656,MATCH($AQ$654,$J$649:$P$649,0),MATCH($AQ$651,$J$649:$P$649,0))</f>
        <v/>
      </c>
      <c r="L664" s="8">
        <f>INDEX($J$650:$P$656,MATCH($AQ$654,$J$649:$P$649,0),MATCH($AQ$652,$J$649:$P$649,0))</f>
        <v/>
      </c>
      <c r="M664" s="8">
        <f>INDEX($J$650:$P$656,MATCH($AQ$654,$J$649:$P$649,0),MATCH($AQ$653,$J$649:$P$649,0))</f>
        <v/>
      </c>
      <c r="N664" s="8">
        <f>INDEX($J$650:$P$656,MATCH($AQ$654,$J$649:$P$649,0),MATCH($AQ$654,$J$649:$P$649,0))</f>
        <v/>
      </c>
      <c r="O664" s="8">
        <f>INDEX($J$650:$P$656,MATCH($AQ$654,$J$649:$P$649,0),MATCH($AQ$655,$J$649:$P$649,0))</f>
        <v/>
      </c>
      <c r="R664" s="8">
        <f>INDEX($R$650:$X$656,MATCH($AQ$654,$R$649:$X$649,0),MATCH($AQ$650,$R$649:$X$649,0))</f>
        <v/>
      </c>
      <c r="S664" s="8">
        <f>INDEX($R$650:$X$656,MATCH($AQ$654,$R$649:$X$649,0),MATCH($AQ$651,$R$649:$X$649,0))</f>
        <v/>
      </c>
      <c r="T664" s="8">
        <f>INDEX($R$650:$X$656,MATCH($AQ$654,$R$649:$X$649,0),MATCH($AQ$652,$R$649:$X$649,0))</f>
        <v/>
      </c>
      <c r="U664" s="8">
        <f>INDEX($R$650:$X$656,MATCH($AQ$654,$R$649:$X$649,0),MATCH($AQ$653,$R$649:$X$649,0))</f>
        <v/>
      </c>
      <c r="V664" s="8">
        <f>INDEX($R$650:$X$656,MATCH($AQ$654,$R$649:$X$649,0),MATCH($AQ$654,$R$649:$X$649,0))</f>
        <v/>
      </c>
      <c r="W664" s="8">
        <f>INDEX($R$650:$X$656,MATCH($AQ$654,$R$649:$X$649,0),MATCH($AQ$655,$R$649:$X$649,0))</f>
        <v/>
      </c>
      <c r="Z664" s="8">
        <f>INDEX($Z$650:$AF$656,MATCH($AQ$654,$Z$649:$AF$649,0),MATCH($AQ$650,$Z$649:$AF$649,0))</f>
        <v/>
      </c>
      <c r="AA664" s="8">
        <f>INDEX($Z$650:$AF$656,MATCH($AQ$654,$Z$649:$AF$649,0),MATCH($AQ$651,$Z$649:$AF$649,0))</f>
        <v/>
      </c>
      <c r="AB664" s="8">
        <f>INDEX($Z$650:$AF$656,MATCH($AQ$654,$Z$649:$AF$649,0),MATCH($AQ$652,$Z$649:$AF$649,0))</f>
        <v/>
      </c>
      <c r="AC664" s="8">
        <f>INDEX($Z$650:$AF$656,MATCH($AQ$654,$Z$649:$AF$649,0),MATCH($AQ$653,$Z$649:$AF$649,0))</f>
        <v/>
      </c>
      <c r="AD664" s="8">
        <f>INDEX($Z$650:$AF$656,MATCH($AQ$654,$Z$649:$AF$649,0),MATCH($AQ$654,$Z$649:$AF$649,0))</f>
        <v/>
      </c>
      <c r="AE664" s="8">
        <f>INDEX($Z$650:$AF$656,MATCH($AQ$654,$Z$649:$AF$649,0),MATCH($AQ$655,$Z$649:$AF$649,0))</f>
        <v/>
      </c>
      <c r="AP664" s="8">
        <f>IF(($B$664&lt;&gt;2)+($J$664&lt;&gt;2)+($R$664&lt;&gt;2)+($Z$664&lt;&gt;2)=0,2,IF((($B$664&lt;&gt;2)*$B$664+($J$664&lt;&gt;2)*$J$664+($R$664&lt;&gt;2)*$R$664+($Z$664&lt;&gt;2)*$Z$664)/(($B$664&lt;&gt;2)+($J$664&lt;&gt;2)+($R$664&lt;&gt;2)+($Z$664&lt;&gt;2))&gt;=0.5,1,0))</f>
        <v/>
      </c>
      <c r="AQ664" s="8">
        <f>IF(($C$664&lt;&gt;2)+($K$664&lt;&gt;2)+($S$664&lt;&gt;2)+($AA$664&lt;&gt;2)=0,2,IF((($C$664&lt;&gt;2)*$C$664+($K$664&lt;&gt;2)*$K$664+($S$664&lt;&gt;2)*$S$664+($AA$664&lt;&gt;2)*$AA$664)/(($C$664&lt;&gt;2)+($K$664&lt;&gt;2)+($S$664&lt;&gt;2)+($AA$664&lt;&gt;2))&gt;=0.5,1,0))</f>
        <v/>
      </c>
      <c r="AR664" s="8">
        <f>IF(($D$664&lt;&gt;2)+($L$664&lt;&gt;2)+($T$664&lt;&gt;2)+($AB$664&lt;&gt;2)=0,2,IF((($D$664&lt;&gt;2)*$D$664+($L$664&lt;&gt;2)*$L$664+($T$664&lt;&gt;2)*$T$664+($AB$664&lt;&gt;2)*$AB$664)/(($D$664&lt;&gt;2)+($L$664&lt;&gt;2)+($T$664&lt;&gt;2)+($AB$664&lt;&gt;2))&gt;=0.5,1,0))</f>
        <v/>
      </c>
      <c r="AS664" s="8">
        <f>IF(($E$664&lt;&gt;2)+($M$664&lt;&gt;2)+($U$664&lt;&gt;2)+($AC$664&lt;&gt;2)=0,2,IF((($E$664&lt;&gt;2)*$E$664+($M$664&lt;&gt;2)*$M$664+($U$664&lt;&gt;2)*$U$664+($AC$664&lt;&gt;2)*$AC$664)/(($E$664&lt;&gt;2)+($M$664&lt;&gt;2)+($U$664&lt;&gt;2)+($AC$664&lt;&gt;2))&gt;=0.5,1,0))</f>
        <v/>
      </c>
      <c r="AT664" s="8">
        <f>IF(($F$664&lt;&gt;2)+($N$664&lt;&gt;2)+($V$664&lt;&gt;2)+($AD$664&lt;&gt;2)=0,2,IF((($F$664&lt;&gt;2)*$F$664+($N$664&lt;&gt;2)*$N$664+($V$664&lt;&gt;2)*$V$664+($AD$664&lt;&gt;2)*$AD$664)/(($F$664&lt;&gt;2)+($N$664&lt;&gt;2)+($V$664&lt;&gt;2)+($AD$664&lt;&gt;2))&gt;=0.5,1,0))</f>
        <v/>
      </c>
      <c r="AU664" s="8">
        <f>IF(($G$664&lt;&gt;2)+($O$664&lt;&gt;2)+($W$664&lt;&gt;2)+($AE$664&lt;&gt;2)=0,2,IF((($G$664&lt;&gt;2)*$G$664+($O$664&lt;&gt;2)*$O$664+($W$664&lt;&gt;2)*$W$664+($AE$664&lt;&gt;2)*$AE$664)/(($G$664&lt;&gt;2)+($O$664&lt;&gt;2)+($W$664&lt;&gt;2)+($AE$664&lt;&gt;2))&gt;=0.5,1,0))</f>
        <v/>
      </c>
      <c r="AW664" s="16">
        <f>INDEX('Ground truth'!$B$14:$H$20,MATCH($AP$654,'Ground truth'!$A$14:$A$20,0),MATCH($AP$650,'Ground truth'!$B$13:$H$13,0))</f>
        <v/>
      </c>
      <c r="AX664" s="16">
        <f>INDEX('Ground truth'!$B$14:$H$20,MATCH($AP$654,'Ground truth'!$A$14:$A$20,0),MATCH($AP$651,'Ground truth'!$B$13:$H$13,0))</f>
        <v/>
      </c>
      <c r="AY664" s="16">
        <f>INDEX('Ground truth'!$B$14:$H$20,MATCH($AP$654,'Ground truth'!$A$14:$A$20,0),MATCH($AP$652,'Ground truth'!$B$13:$H$13,0))</f>
        <v/>
      </c>
      <c r="AZ664" s="16">
        <f>INDEX('Ground truth'!$B$14:$H$20,MATCH($AP$654,'Ground truth'!$A$14:$A$20,0),MATCH($AP$653,'Ground truth'!$B$13:$H$13,0))</f>
        <v/>
      </c>
      <c r="BA664" s="16">
        <f>INDEX('Ground truth'!$B$14:$H$20,MATCH($AP$654,'Ground truth'!$A$14:$A$20,0),MATCH($AP$654,'Ground truth'!$B$13:$H$13,0))</f>
        <v/>
      </c>
      <c r="BB664" s="16">
        <f>INDEX('Ground truth'!$B$14:$H$20,MATCH($AP$654,'Ground truth'!$A$14:$A$20,0),MATCH($AP$655,'Ground truth'!$B$13:$H$13,0))</f>
        <v/>
      </c>
      <c r="BD664" s="19" t="n">
        <v>-0.7796078628671951</v>
      </c>
      <c r="BE664" s="19">
        <f>LARGE($BD$660:$BD$665,5)</f>
        <v/>
      </c>
    </row>
    <row r="665">
      <c r="A665" s="3" t="inlineStr">
        <is>
          <t>Housing</t>
        </is>
      </c>
      <c r="B665" s="8">
        <f>INDEX($B$650:$H$656,MATCH($AQ$655,$B$649:$H$649,0),MATCH($AQ$650,$B$649:$H$649,0))</f>
        <v/>
      </c>
      <c r="C665" s="8">
        <f>INDEX($B$650:$H$656,MATCH($AQ$655,$B$649:$H$649,0),MATCH($AQ$651,$B$649:$H$649,0))</f>
        <v/>
      </c>
      <c r="D665" s="8">
        <f>INDEX($B$650:$H$656,MATCH($AQ$655,$B$649:$H$649,0),MATCH($AQ$652,$B$649:$H$649,0))</f>
        <v/>
      </c>
      <c r="E665" s="8">
        <f>INDEX($B$650:$H$656,MATCH($AQ$655,$B$649:$H$649,0),MATCH($AQ$653,$B$649:$H$649,0))</f>
        <v/>
      </c>
      <c r="F665" s="8">
        <f>INDEX($B$650:$H$656,MATCH($AQ$655,$B$649:$H$649,0),MATCH($AQ$654,$B$649:$H$649,0))</f>
        <v/>
      </c>
      <c r="G665" s="8">
        <f>INDEX($B$650:$H$656,MATCH($AQ$655,$B$649:$H$649,0),MATCH($AQ$655,$B$649:$H$649,0))</f>
        <v/>
      </c>
      <c r="J665" s="8">
        <f>INDEX($J$650:$P$656,MATCH($AQ$655,$J$649:$P$649,0),MATCH($AQ$650,$J$649:$P$649,0))</f>
        <v/>
      </c>
      <c r="K665" s="8">
        <f>INDEX($J$650:$P$656,MATCH($AQ$655,$J$649:$P$649,0),MATCH($AQ$651,$J$649:$P$649,0))</f>
        <v/>
      </c>
      <c r="L665" s="8">
        <f>INDEX($J$650:$P$656,MATCH($AQ$655,$J$649:$P$649,0),MATCH($AQ$652,$J$649:$P$649,0))</f>
        <v/>
      </c>
      <c r="M665" s="8">
        <f>INDEX($J$650:$P$656,MATCH($AQ$655,$J$649:$P$649,0),MATCH($AQ$653,$J$649:$P$649,0))</f>
        <v/>
      </c>
      <c r="N665" s="8">
        <f>INDEX($J$650:$P$656,MATCH($AQ$655,$J$649:$P$649,0),MATCH($AQ$654,$J$649:$P$649,0))</f>
        <v/>
      </c>
      <c r="O665" s="8">
        <f>INDEX($J$650:$P$656,MATCH($AQ$655,$J$649:$P$649,0),MATCH($AQ$655,$J$649:$P$649,0))</f>
        <v/>
      </c>
      <c r="R665" s="8">
        <f>INDEX($R$650:$X$656,MATCH($AQ$655,$R$649:$X$649,0),MATCH($AQ$650,$R$649:$X$649,0))</f>
        <v/>
      </c>
      <c r="S665" s="8">
        <f>INDEX($R$650:$X$656,MATCH($AQ$655,$R$649:$X$649,0),MATCH($AQ$651,$R$649:$X$649,0))</f>
        <v/>
      </c>
      <c r="T665" s="8">
        <f>INDEX($R$650:$X$656,MATCH($AQ$655,$R$649:$X$649,0),MATCH($AQ$652,$R$649:$X$649,0))</f>
        <v/>
      </c>
      <c r="U665" s="8">
        <f>INDEX($R$650:$X$656,MATCH($AQ$655,$R$649:$X$649,0),MATCH($AQ$653,$R$649:$X$649,0))</f>
        <v/>
      </c>
      <c r="V665" s="8">
        <f>INDEX($R$650:$X$656,MATCH($AQ$655,$R$649:$X$649,0),MATCH($AQ$654,$R$649:$X$649,0))</f>
        <v/>
      </c>
      <c r="W665" s="8">
        <f>INDEX($R$650:$X$656,MATCH($AQ$655,$R$649:$X$649,0),MATCH($AQ$655,$R$649:$X$649,0))</f>
        <v/>
      </c>
      <c r="Z665" s="8">
        <f>INDEX($Z$650:$AF$656,MATCH($AQ$655,$Z$649:$AF$649,0),MATCH($AQ$650,$Z$649:$AF$649,0))</f>
        <v/>
      </c>
      <c r="AA665" s="8">
        <f>INDEX($Z$650:$AF$656,MATCH($AQ$655,$Z$649:$AF$649,0),MATCH($AQ$651,$Z$649:$AF$649,0))</f>
        <v/>
      </c>
      <c r="AB665" s="8">
        <f>INDEX($Z$650:$AF$656,MATCH($AQ$655,$Z$649:$AF$649,0),MATCH($AQ$652,$Z$649:$AF$649,0))</f>
        <v/>
      </c>
      <c r="AC665" s="8">
        <f>INDEX($Z$650:$AF$656,MATCH($AQ$655,$Z$649:$AF$649,0),MATCH($AQ$653,$Z$649:$AF$649,0))</f>
        <v/>
      </c>
      <c r="AD665" s="8">
        <f>INDEX($Z$650:$AF$656,MATCH($AQ$655,$Z$649:$AF$649,0),MATCH($AQ$654,$Z$649:$AF$649,0))</f>
        <v/>
      </c>
      <c r="AE665" s="8">
        <f>INDEX($Z$650:$AF$656,MATCH($AQ$655,$Z$649:$AF$649,0),MATCH($AQ$655,$Z$649:$AF$649,0))</f>
        <v/>
      </c>
      <c r="AP665" s="8">
        <f>IF(($B$665&lt;&gt;2)+($J$665&lt;&gt;2)+($R$665&lt;&gt;2)+($Z$665&lt;&gt;2)=0,2,IF((($B$665&lt;&gt;2)*$B$665+($J$665&lt;&gt;2)*$J$665+($R$665&lt;&gt;2)*$R$665+($Z$665&lt;&gt;2)*$Z$665)/(($B$665&lt;&gt;2)+($J$665&lt;&gt;2)+($R$665&lt;&gt;2)+($Z$665&lt;&gt;2))&gt;=0.5,1,0))</f>
        <v/>
      </c>
      <c r="AQ665" s="8">
        <f>IF(($C$665&lt;&gt;2)+($K$665&lt;&gt;2)+($S$665&lt;&gt;2)+($AA$665&lt;&gt;2)=0,2,IF((($C$665&lt;&gt;2)*$C$665+($K$665&lt;&gt;2)*$K$665+($S$665&lt;&gt;2)*$S$665+($AA$665&lt;&gt;2)*$AA$665)/(($C$665&lt;&gt;2)+($K$665&lt;&gt;2)+($S$665&lt;&gt;2)+($AA$665&lt;&gt;2))&gt;=0.5,1,0))</f>
        <v/>
      </c>
      <c r="AR665" s="8">
        <f>IF(($D$665&lt;&gt;2)+($L$665&lt;&gt;2)+($T$665&lt;&gt;2)+($AB$665&lt;&gt;2)=0,2,IF((($D$665&lt;&gt;2)*$D$665+($L$665&lt;&gt;2)*$L$665+($T$665&lt;&gt;2)*$T$665+($AB$665&lt;&gt;2)*$AB$665)/(($D$665&lt;&gt;2)+($L$665&lt;&gt;2)+($T$665&lt;&gt;2)+($AB$665&lt;&gt;2))&gt;=0.5,1,0))</f>
        <v/>
      </c>
      <c r="AS665" s="8">
        <f>IF(($E$665&lt;&gt;2)+($M$665&lt;&gt;2)+($U$665&lt;&gt;2)+($AC$665&lt;&gt;2)=0,2,IF((($E$665&lt;&gt;2)*$E$665+($M$665&lt;&gt;2)*$M$665+($U$665&lt;&gt;2)*$U$665+($AC$665&lt;&gt;2)*$AC$665)/(($E$665&lt;&gt;2)+($M$665&lt;&gt;2)+($U$665&lt;&gt;2)+($AC$665&lt;&gt;2))&gt;=0.5,1,0))</f>
        <v/>
      </c>
      <c r="AT665" s="8">
        <f>IF(($F$665&lt;&gt;2)+($N$665&lt;&gt;2)+($V$665&lt;&gt;2)+($AD$665&lt;&gt;2)=0,2,IF((($F$665&lt;&gt;2)*$F$665+($N$665&lt;&gt;2)*$N$665+($V$665&lt;&gt;2)*$V$665+($AD$665&lt;&gt;2)*$AD$665)/(($F$665&lt;&gt;2)+($N$665&lt;&gt;2)+($V$665&lt;&gt;2)+($AD$665&lt;&gt;2))&gt;=0.5,1,0))</f>
        <v/>
      </c>
      <c r="AU665" s="8">
        <f>IF(($G$665&lt;&gt;2)+($O$665&lt;&gt;2)+($W$665&lt;&gt;2)+($AE$665&lt;&gt;2)=0,2,IF((($G$665&lt;&gt;2)*$G$665+($O$665&lt;&gt;2)*$O$665+($W$665&lt;&gt;2)*$W$665+($AE$665&lt;&gt;2)*$AE$665)/(($G$665&lt;&gt;2)+($O$665&lt;&gt;2)+($W$665&lt;&gt;2)+($AE$665&lt;&gt;2))&gt;=0.5,1,0))</f>
        <v/>
      </c>
      <c r="AW665" s="16">
        <f>INDEX('Ground truth'!$B$14:$H$20,MATCH($AP$655,'Ground truth'!$A$14:$A$20,0),MATCH($AP$650,'Ground truth'!$B$13:$H$13,0))</f>
        <v/>
      </c>
      <c r="AX665" s="16">
        <f>INDEX('Ground truth'!$B$14:$H$20,MATCH($AP$655,'Ground truth'!$A$14:$A$20,0),MATCH($AP$651,'Ground truth'!$B$13:$H$13,0))</f>
        <v/>
      </c>
      <c r="AY665" s="16">
        <f>INDEX('Ground truth'!$B$14:$H$20,MATCH($AP$655,'Ground truth'!$A$14:$A$20,0),MATCH($AP$652,'Ground truth'!$B$13:$H$13,0))</f>
        <v/>
      </c>
      <c r="AZ665" s="16">
        <f>INDEX('Ground truth'!$B$14:$H$20,MATCH($AP$655,'Ground truth'!$A$14:$A$20,0),MATCH($AP$653,'Ground truth'!$B$13:$H$13,0))</f>
        <v/>
      </c>
      <c r="BA665" s="16">
        <f>INDEX('Ground truth'!$B$14:$H$20,MATCH($AP$655,'Ground truth'!$A$14:$A$20,0),MATCH($AP$654,'Ground truth'!$B$13:$H$13,0))</f>
        <v/>
      </c>
      <c r="BB665" s="16">
        <f>INDEX('Ground truth'!$B$14:$H$20,MATCH($AP$655,'Ground truth'!$A$14:$A$20,0),MATCH($AP$655,'Ground truth'!$B$13:$H$13,0))</f>
        <v/>
      </c>
      <c r="BD665" s="19" t="n">
        <v>-0.5370829663921513</v>
      </c>
      <c r="BE665" s="19">
        <f>LARGE($BD$660:$BD$665,6)</f>
        <v/>
      </c>
    </row>
    <row r="667">
      <c r="A667" s="17" t="inlineStr">
        <is>
          <t>metrics — confident-only (unsure excluded from denominators)</t>
        </is>
      </c>
      <c r="B667" s="10" t="inlineStr">
        <is>
          <t>run 1</t>
        </is>
      </c>
      <c r="C667" s="10" t="inlineStr">
        <is>
          <t>run 2</t>
        </is>
      </c>
      <c r="D667" s="10" t="inlineStr">
        <is>
          <t>run 3</t>
        </is>
      </c>
      <c r="E667" s="10" t="inlineStr">
        <is>
          <t>run 4</t>
        </is>
      </c>
      <c r="F667" s="10" t="inlineStr">
        <is>
          <t>run 5</t>
        </is>
      </c>
      <c r="G667" s="10" t="inlineStr">
        <is>
          <t>avg-matrix</t>
        </is>
      </c>
      <c r="H667" s="10" t="inlineStr">
        <is>
          <t>mean</t>
        </is>
      </c>
      <c r="I667" s="10" t="inlineStr">
        <is>
          <t>std (pop.)</t>
        </is>
      </c>
      <c r="J667" s="17" t="inlineStr">
        <is>
          <t>notes</t>
        </is>
      </c>
    </row>
    <row r="668">
      <c r="A668" s="7" t="inlineStr">
        <is>
          <t>TP</t>
        </is>
      </c>
      <c r="B668" s="7">
        <f>SUMPRODUCT(($B$660:$G$665=1)*($AW$660:$BB$665=1))</f>
        <v/>
      </c>
      <c r="C668" s="7">
        <f>SUMPRODUCT(($J$660:$O$665=1)*($AW$660:$BB$665=1))</f>
        <v/>
      </c>
      <c r="D668" s="7">
        <f>SUMPRODUCT(($R$660:$W$665=1)*($AW$660:$BB$665=1))</f>
        <v/>
      </c>
      <c r="E668" s="7">
        <f>SUMPRODUCT(($Z$660:$AE$665=1)*($AW$660:$BB$665=1))</f>
        <v/>
      </c>
      <c r="G668" s="7">
        <f>SUMPRODUCT(($AP$660:$AU$665=1)*($AW$660:$BB$665=1))</f>
        <v/>
      </c>
      <c r="H668" s="12">
        <f>AVERAGE($B$668:$F$668)</f>
        <v/>
      </c>
      <c r="I668" s="12">
        <f>STDEV.P($B$668:$F$668)</f>
        <v/>
      </c>
    </row>
    <row r="669">
      <c r="A669" s="7" t="inlineStr">
        <is>
          <t>TN</t>
        </is>
      </c>
      <c r="B669" s="7">
        <f>SUMPRODUCT(($B$660:$G$665=0)*($AW$660:$BB$665=0))</f>
        <v/>
      </c>
      <c r="C669" s="7">
        <f>SUMPRODUCT(($J$660:$O$665=0)*($AW$660:$BB$665=0))</f>
        <v/>
      </c>
      <c r="D669" s="7">
        <f>SUMPRODUCT(($R$660:$W$665=0)*($AW$660:$BB$665=0))</f>
        <v/>
      </c>
      <c r="E669" s="7">
        <f>SUMPRODUCT(($Z$660:$AE$665=0)*($AW$660:$BB$665=0))</f>
        <v/>
      </c>
      <c r="G669" s="7">
        <f>SUMPRODUCT(($AP$660:$AU$665=0)*($AW$660:$BB$665=0))</f>
        <v/>
      </c>
      <c r="H669" s="12">
        <f>AVERAGE($B$669:$F$669)</f>
        <v/>
      </c>
      <c r="I669" s="12">
        <f>STDEV.P($B$669:$F$669)</f>
        <v/>
      </c>
    </row>
    <row r="670">
      <c r="A670" s="7" t="inlineStr">
        <is>
          <t>FP</t>
        </is>
      </c>
      <c r="B670" s="7">
        <f>SUMPRODUCT(($B$660:$G$665=1)*($AW$660:$BB$665=0))</f>
        <v/>
      </c>
      <c r="C670" s="7">
        <f>SUMPRODUCT(($J$660:$O$665=1)*($AW$660:$BB$665=0))</f>
        <v/>
      </c>
      <c r="D670" s="7">
        <f>SUMPRODUCT(($R$660:$W$665=1)*($AW$660:$BB$665=0))</f>
        <v/>
      </c>
      <c r="E670" s="7">
        <f>SUMPRODUCT(($Z$660:$AE$665=1)*($AW$660:$BB$665=0))</f>
        <v/>
      </c>
      <c r="G670" s="7">
        <f>SUMPRODUCT(($AP$660:$AU$665=1)*($AW$660:$BB$665=0))</f>
        <v/>
      </c>
      <c r="H670" s="12">
        <f>AVERAGE($B$670:$F$670)</f>
        <v/>
      </c>
      <c r="I670" s="12">
        <f>STDEV.P($B$670:$F$670)</f>
        <v/>
      </c>
    </row>
    <row r="671">
      <c r="A671" s="7" t="inlineStr">
        <is>
          <t>FN</t>
        </is>
      </c>
      <c r="B671" s="7">
        <f>SUMPRODUCT(($B$660:$G$665=0)*($AW$660:$BB$665=1))</f>
        <v/>
      </c>
      <c r="C671" s="7">
        <f>SUMPRODUCT(($J$660:$O$665=0)*($AW$660:$BB$665=1))</f>
        <v/>
      </c>
      <c r="D671" s="7">
        <f>SUMPRODUCT(($R$660:$W$665=0)*($AW$660:$BB$665=1))</f>
        <v/>
      </c>
      <c r="E671" s="7">
        <f>SUMPRODUCT(($Z$660:$AE$665=0)*($AW$660:$BB$665=1))</f>
        <v/>
      </c>
      <c r="G671" s="7">
        <f>SUMPRODUCT(($AP$660:$AU$665=0)*($AW$660:$BB$665=1))</f>
        <v/>
      </c>
      <c r="H671" s="12">
        <f>AVERAGE($B$671:$F$671)</f>
        <v/>
      </c>
      <c r="I671" s="12">
        <f>STDEV.P($B$671:$F$671)</f>
        <v/>
      </c>
    </row>
    <row r="672">
      <c r="A672" s="4" t="inlineStr">
        <is>
          <t>Precision</t>
        </is>
      </c>
      <c r="B672" s="12">
        <f>IFERROR($B$668/($B$668+$B$670),0)</f>
        <v/>
      </c>
      <c r="C672" s="12">
        <f>IFERROR($C$668/($C$668+$C$670),0)</f>
        <v/>
      </c>
      <c r="D672" s="12">
        <f>IFERROR($D$668/($D$668+$D$670),0)</f>
        <v/>
      </c>
      <c r="E672" s="12">
        <f>IFERROR($E$668/($E$668+$E$670),0)</f>
        <v/>
      </c>
      <c r="G672" s="12">
        <f>IFERROR($G$668/($G$668+$G$670),0)</f>
        <v/>
      </c>
      <c r="H672" s="18">
        <f>AVERAGE($B$672:$F$672)</f>
        <v/>
      </c>
      <c r="I672" s="18">
        <f>STDEV.P($B$672:$F$672)</f>
        <v/>
      </c>
    </row>
    <row r="673">
      <c r="A673" s="4" t="inlineStr">
        <is>
          <t>Recall</t>
        </is>
      </c>
      <c r="B673" s="12">
        <f>IFERROR($B$668/($B$668+$B$671),0)</f>
        <v/>
      </c>
      <c r="C673" s="12">
        <f>IFERROR($C$668/($C$668+$C$671),0)</f>
        <v/>
      </c>
      <c r="D673" s="12">
        <f>IFERROR($D$668/($D$668+$D$671),0)</f>
        <v/>
      </c>
      <c r="E673" s="12">
        <f>IFERROR($E$668/($E$668+$E$671),0)</f>
        <v/>
      </c>
      <c r="G673" s="12">
        <f>IFERROR($G$668/($G$668+$G$671),0)</f>
        <v/>
      </c>
      <c r="H673" s="18">
        <f>AVERAGE($B$673:$F$673)</f>
        <v/>
      </c>
      <c r="I673" s="18">
        <f>STDEV.P($B$673:$F$673)</f>
        <v/>
      </c>
    </row>
    <row r="674">
      <c r="A674" s="4" t="inlineStr">
        <is>
          <t>F1</t>
        </is>
      </c>
      <c r="B674" s="12">
        <f>IFERROR(2*$B$672*$B$673/($B$672+$B$673),0)</f>
        <v/>
      </c>
      <c r="C674" s="12">
        <f>IFERROR(2*$C$672*$C$673/($C$672+$C$673),0)</f>
        <v/>
      </c>
      <c r="D674" s="12">
        <f>IFERROR(2*$D$672*$D$673/($D$672+$D$673),0)</f>
        <v/>
      </c>
      <c r="E674" s="12">
        <f>IFERROR(2*$E$672*$E$673/($E$672+$E$673),0)</f>
        <v/>
      </c>
      <c r="G674" s="12">
        <f>IFERROR(2*$G$672*$G$673/($G$672+$G$673),0)</f>
        <v/>
      </c>
      <c r="H674" s="18">
        <f>AVERAGE($B$674:$F$674)</f>
        <v/>
      </c>
      <c r="I674" s="18">
        <f>STDEV.P($B$674:$F$674)</f>
        <v/>
      </c>
    </row>
    <row r="675">
      <c r="A675" s="4" t="inlineStr">
        <is>
          <t>Accuracy</t>
        </is>
      </c>
      <c r="B675" s="12">
        <f>IFERROR(($B$668+$B$669)/($B$668+$B$669+$B$670+$B$671),0)</f>
        <v/>
      </c>
      <c r="C675" s="12">
        <f>IFERROR(($C$668+$C$669)/($C$668+$C$669+$C$670+$C$671),0)</f>
        <v/>
      </c>
      <c r="D675" s="12">
        <f>IFERROR(($D$668+$D$669)/($D$668+$D$669+$D$670+$D$671),0)</f>
        <v/>
      </c>
      <c r="E675" s="12">
        <f>IFERROR(($E$668+$E$669)/($E$668+$E$669+$E$670+$E$671),0)</f>
        <v/>
      </c>
      <c r="G675" s="12">
        <f>IFERROR(($G$668+$G$669)/($G$668+$G$669+$G$670+$G$671),0)</f>
        <v/>
      </c>
      <c r="H675" s="18">
        <f>AVERAGE($B$675:$F$675)</f>
        <v/>
      </c>
      <c r="I675" s="18">
        <f>STDEV.P($B$675:$F$675)</f>
        <v/>
      </c>
    </row>
    <row r="676">
      <c r="A676" s="4" t="inlineStr">
        <is>
          <t>Edit distance</t>
        </is>
      </c>
      <c r="B676" s="12">
        <f>SUMPRODUCT(ABS($AW$660:$BB$665-$B$660:$G$665))</f>
        <v/>
      </c>
      <c r="C676" s="12">
        <f>SUMPRODUCT(ABS($AW$660:$BB$665-$J$660:$O$665))</f>
        <v/>
      </c>
      <c r="D676" s="12">
        <f>SUMPRODUCT(ABS($AW$660:$BB$665-$R$660:$W$665))</f>
        <v/>
      </c>
      <c r="E676" s="12">
        <f>SUMPRODUCT(ABS($AW$660:$BB$665-$Z$660:$AE$665))</f>
        <v/>
      </c>
      <c r="G676" s="12">
        <f>SUMPRODUCT(ABS($AW$660:$BB$665-$AP$660:$AU$665))</f>
        <v/>
      </c>
      <c r="H676" s="18">
        <f>AVERAGE($B$676:$F$676)</f>
        <v/>
      </c>
      <c r="I676" s="18">
        <f>STDEV.P($B$676:$F$676)</f>
        <v/>
      </c>
    </row>
    <row r="677">
      <c r="A677" s="4" t="inlineStr">
        <is>
          <t>Spectral distance</t>
        </is>
      </c>
      <c r="B677" s="12">
        <f>SQRT(SUMPRODUCT(($BE$660:$BE$665-$B$687:$B$692)^2))</f>
        <v/>
      </c>
      <c r="C677" s="12">
        <f>SQRT(SUMPRODUCT(($BE$660:$BE$665-$C$687:$C$692)^2))</f>
        <v/>
      </c>
      <c r="D677" s="12">
        <f>SQRT(SUMPRODUCT(($BE$660:$BE$665-$D$687:$D$692)^2))</f>
        <v/>
      </c>
      <c r="E677" s="12">
        <f>SQRT(SUMPRODUCT(($BE$660:$BE$665-$E$687:$E$692)^2))</f>
        <v/>
      </c>
      <c r="G677" s="12">
        <f>SQRT(SUMPRODUCT(($BE$660:$BE$665-$G$687:$G$692)^2))</f>
        <v/>
      </c>
      <c r="H677" s="18">
        <f>AVERAGE($B$677:$F$677)</f>
        <v/>
      </c>
      <c r="I677" s="18">
        <f>STDEV.P($B$677:$F$677)</f>
        <v/>
      </c>
    </row>
    <row r="678">
      <c r="A678" s="4" t="inlineStr">
        <is>
          <t>Unsure cells</t>
        </is>
      </c>
      <c r="B678" s="7">
        <f>COUNTIF($B$660:$G$665,2)</f>
        <v/>
      </c>
      <c r="C678" s="7">
        <f>COUNTIF($J$660:$O$665,2)</f>
        <v/>
      </c>
      <c r="D678" s="7">
        <f>COUNTIF($R$660:$W$665,2)</f>
        <v/>
      </c>
      <c r="E678" s="7">
        <f>COUNTIF($Z$660:$AE$665,2)</f>
        <v/>
      </c>
      <c r="G678" s="7">
        <f>COUNTIF($AP$660:$AU$665,2)</f>
        <v/>
      </c>
      <c r="H678" s="12">
        <f>AVERAGE($B$678:$F$678)</f>
        <v/>
      </c>
      <c r="I678" s="12">
        <f>STDEV.P($B$678:$F$678)</f>
        <v/>
      </c>
    </row>
    <row r="679">
      <c r="A679" s="3" t="inlineStr">
        <is>
          <t>eigenvalues (real part, numpy order; pasted)</t>
        </is>
      </c>
    </row>
    <row r="680">
      <c r="A680" s="3" t="inlineStr">
        <is>
          <t xml:space="preserve">  λ1</t>
        </is>
      </c>
      <c r="B680" s="19" t="n">
        <v>4.222743305954425</v>
      </c>
      <c r="C680" s="19" t="n">
        <v>4.85895143523974</v>
      </c>
      <c r="D680" s="19" t="n">
        <v>4.85895143523974</v>
      </c>
      <c r="E680" s="19" t="n">
        <v>4.85895143523974</v>
      </c>
      <c r="G680" s="19" t="n">
        <v>4.85895143523974</v>
      </c>
    </row>
    <row r="681">
      <c r="A681" s="3" t="inlineStr">
        <is>
          <t xml:space="preserve">  λ2</t>
        </is>
      </c>
      <c r="B681" s="19" t="n">
        <v>2</v>
      </c>
      <c r="C681" s="19" t="n">
        <v>1.779159070993387</v>
      </c>
      <c r="D681" s="19" t="n">
        <v>1.779159070993387</v>
      </c>
      <c r="E681" s="19" t="n">
        <v>1.779159070993387</v>
      </c>
      <c r="G681" s="19" t="n">
        <v>1.779159070993387</v>
      </c>
    </row>
    <row r="682">
      <c r="A682" s="3" t="inlineStr">
        <is>
          <t xml:space="preserve">  λ3</t>
        </is>
      </c>
      <c r="B682" s="19" t="n">
        <v>1.11238871926102</v>
      </c>
      <c r="C682" s="19" t="n">
        <v>0.62085436844271</v>
      </c>
      <c r="D682" s="19" t="n">
        <v>0.62085436844271</v>
      </c>
      <c r="E682" s="19" t="n">
        <v>0.62085436844271</v>
      </c>
      <c r="G682" s="19" t="n">
        <v>0.62085436844271</v>
      </c>
    </row>
    <row r="683">
      <c r="A683" s="3" t="inlineStr">
        <is>
          <t xml:space="preserve">  λ4</t>
        </is>
      </c>
      <c r="B683" s="19" t="n">
        <v>-7.973176437043758e-17</v>
      </c>
      <c r="C683" s="19" t="n">
        <v>-0.783150139597425</v>
      </c>
      <c r="D683" s="19" t="n">
        <v>-0.783150139597425</v>
      </c>
      <c r="E683" s="19" t="n">
        <v>-0.783150139597425</v>
      </c>
      <c r="G683" s="19" t="n">
        <v>-0.783150139597425</v>
      </c>
    </row>
    <row r="684">
      <c r="A684" s="3" t="inlineStr">
        <is>
          <t xml:space="preserve">  λ5</t>
        </is>
      </c>
      <c r="B684" s="19" t="n">
        <v>-0.8085297435813278</v>
      </c>
      <c r="C684" s="19" t="n">
        <v>-0.4758147350784147</v>
      </c>
      <c r="D684" s="19" t="n">
        <v>-0.4758147350784147</v>
      </c>
      <c r="E684" s="19" t="n">
        <v>-0.4758147350784147</v>
      </c>
      <c r="G684" s="19" t="n">
        <v>-0.4758147350784147</v>
      </c>
    </row>
    <row r="685">
      <c r="A685" s="3" t="inlineStr">
        <is>
          <t xml:space="preserve">  λ6</t>
        </is>
      </c>
      <c r="B685" s="19" t="n">
        <v>-0.5266022816341155</v>
      </c>
      <c r="C685" s="19" t="n">
        <v>2.887288496664716e-18</v>
      </c>
      <c r="D685" s="19" t="n">
        <v>2.887288496664716e-18</v>
      </c>
      <c r="E685" s="19" t="n">
        <v>2.887288496664716e-18</v>
      </c>
      <c r="G685" s="19" t="n">
        <v>2.887288496664716e-18</v>
      </c>
    </row>
    <row r="686">
      <c r="A686" s="3" t="inlineStr">
        <is>
          <t>eigenvalues sorted desc (LARGE)</t>
        </is>
      </c>
    </row>
    <row r="687">
      <c r="A687" s="3" t="inlineStr">
        <is>
          <t xml:space="preserve">  λ(1)</t>
        </is>
      </c>
      <c r="B687" s="19">
        <f>LARGE($B$680:$B$685,1)</f>
        <v/>
      </c>
      <c r="C687" s="19">
        <f>LARGE($C$680:$C$685,1)</f>
        <v/>
      </c>
      <c r="D687" s="19">
        <f>LARGE($D$680:$D$685,1)</f>
        <v/>
      </c>
      <c r="E687" s="19">
        <f>LARGE($E$680:$E$685,1)</f>
        <v/>
      </c>
      <c r="G687" s="19">
        <f>LARGE($G$680:$G$685,1)</f>
        <v/>
      </c>
    </row>
    <row r="688">
      <c r="A688" s="3" t="inlineStr">
        <is>
          <t xml:space="preserve">  λ(2)</t>
        </is>
      </c>
      <c r="B688" s="19">
        <f>LARGE($B$680:$B$685,2)</f>
        <v/>
      </c>
      <c r="C688" s="19">
        <f>LARGE($C$680:$C$685,2)</f>
        <v/>
      </c>
      <c r="D688" s="19">
        <f>LARGE($D$680:$D$685,2)</f>
        <v/>
      </c>
      <c r="E688" s="19">
        <f>LARGE($E$680:$E$685,2)</f>
        <v/>
      </c>
      <c r="G688" s="19">
        <f>LARGE($G$680:$G$685,2)</f>
        <v/>
      </c>
    </row>
    <row r="689">
      <c r="A689" s="3" t="inlineStr">
        <is>
          <t xml:space="preserve">  λ(3)</t>
        </is>
      </c>
      <c r="B689" s="19">
        <f>LARGE($B$680:$B$685,3)</f>
        <v/>
      </c>
      <c r="C689" s="19">
        <f>LARGE($C$680:$C$685,3)</f>
        <v/>
      </c>
      <c r="D689" s="19">
        <f>LARGE($D$680:$D$685,3)</f>
        <v/>
      </c>
      <c r="E689" s="19">
        <f>LARGE($E$680:$E$685,3)</f>
        <v/>
      </c>
      <c r="G689" s="19">
        <f>LARGE($G$680:$G$685,3)</f>
        <v/>
      </c>
    </row>
    <row r="690">
      <c r="A690" s="3" t="inlineStr">
        <is>
          <t xml:space="preserve">  λ(4)</t>
        </is>
      </c>
      <c r="B690" s="19">
        <f>LARGE($B$680:$B$685,4)</f>
        <v/>
      </c>
      <c r="C690" s="19">
        <f>LARGE($C$680:$C$685,4)</f>
        <v/>
      </c>
      <c r="D690" s="19">
        <f>LARGE($D$680:$D$685,4)</f>
        <v/>
      </c>
      <c r="E690" s="19">
        <f>LARGE($E$680:$E$685,4)</f>
        <v/>
      </c>
      <c r="G690" s="19">
        <f>LARGE($G$680:$G$685,4)</f>
        <v/>
      </c>
    </row>
    <row r="691">
      <c r="A691" s="3" t="inlineStr">
        <is>
          <t xml:space="preserve">  λ(5)</t>
        </is>
      </c>
      <c r="B691" s="19">
        <f>LARGE($B$680:$B$685,5)</f>
        <v/>
      </c>
      <c r="C691" s="19">
        <f>LARGE($C$680:$C$685,5)</f>
        <v/>
      </c>
      <c r="D691" s="19">
        <f>LARGE($D$680:$D$685,5)</f>
        <v/>
      </c>
      <c r="E691" s="19">
        <f>LARGE($E$680:$E$685,5)</f>
        <v/>
      </c>
      <c r="G691" s="19">
        <f>LARGE($G$680:$G$685,5)</f>
        <v/>
      </c>
    </row>
    <row r="692">
      <c r="A692" s="3" t="inlineStr">
        <is>
          <t xml:space="preserve">  λ(6)</t>
        </is>
      </c>
      <c r="B692" s="19">
        <f>LARGE($B$680:$B$685,6)</f>
        <v/>
      </c>
      <c r="C692" s="19">
        <f>LARGE($C$680:$C$685,6)</f>
        <v/>
      </c>
      <c r="D692" s="19">
        <f>LARGE($D$680:$D$685,6)</f>
        <v/>
      </c>
      <c r="E692" s="19">
        <f>LARGE($E$680:$E$685,6)</f>
        <v/>
      </c>
      <c r="G692" s="19">
        <f>LARGE($G$680:$G$685,6)</f>
        <v/>
      </c>
    </row>
    <row r="693">
      <c r="A693" s="3" t="inlineStr">
        <is>
          <t>check: Σeig − trace (→0)</t>
        </is>
      </c>
      <c r="B693" s="3">
        <f>ROUND(SUM($B$680:$B$685)-($B$660+$C$661+$D$662+$E$663+$F$664+$G$665),6)</f>
        <v/>
      </c>
      <c r="C693" s="3">
        <f>ROUND(SUM($C$680:$C$685)-($J$660+$K$661+$L$662+$M$663+$N$664+$O$665),6)</f>
        <v/>
      </c>
      <c r="D693" s="3">
        <f>ROUND(SUM($D$680:$D$685)-($R$660+$S$661+$T$662+$U$663+$V$664+$W$665),6)</f>
        <v/>
      </c>
      <c r="E693" s="3">
        <f>ROUND(SUM($E$680:$E$685)-($Z$660+$AA$661+$AB$662+$AC$663+$AD$664+$AE$665),6)</f>
        <v/>
      </c>
      <c r="G693" s="3">
        <f>ROUND(SUM($G$680:$G$685)-($AP$660+$AQ$661+$AR$662+$AS$663+$AT$664+$AU$665),6)</f>
        <v/>
      </c>
    </row>
    <row r="694">
      <c r="A694" s="3" t="inlineStr">
        <is>
          <t>check: Πeig − det (→0)</t>
        </is>
      </c>
      <c r="B694" s="3">
        <f>ROUND(MDETERM($B$660:$G$665)-PRODUCT($B$680:$B$685),6)</f>
        <v/>
      </c>
      <c r="C694" s="3">
        <f>ROUND(MDETERM($J$660:$O$665)-PRODUCT($C$680:$C$685),6)</f>
        <v/>
      </c>
      <c r="D694" s="3">
        <f>ROUND(MDETERM($R$660:$W$665)-PRODUCT($D$680:$D$685),6)</f>
        <v/>
      </c>
      <c r="E694" s="3">
        <f>ROUND(MDETERM($Z$660:$AE$665)-PRODUCT($E$680:$E$685),6)</f>
        <v/>
      </c>
      <c r="G694" s="3">
        <f>ROUND(MDETERM($AP$660:$AU$665)-PRODUCT($G$680:$G$685),6)</f>
        <v/>
      </c>
    </row>
    <row r="695">
      <c r="A695" s="3" t="inlineStr">
        <is>
          <t>complex eigenvalues?</t>
        </is>
      </c>
      <c r="B695" s="3" t="inlineStr"/>
      <c r="C695" s="3" t="inlineStr"/>
      <c r="D695" s="3" t="inlineStr"/>
      <c r="E695" s="3" t="inlineStr"/>
      <c r="G695" s="3" t="inlineStr"/>
    </row>
    <row r="696">
      <c r="A696" s="3" t="inlineStr">
        <is>
          <t>check: det(M − λᵢI) per sorted λ (→0)</t>
        </is>
      </c>
    </row>
    <row r="697">
      <c r="A697" s="3" t="inlineStr">
        <is>
          <t xml:space="preserve">  det(M − λ(1)I)</t>
        </is>
      </c>
      <c r="B697" s="3">
        <f t="array" ref="B697">ROUND(MDETERM($B$660:$G$665-$B$687*MUNIT(6)),6)</f>
        <v/>
      </c>
      <c r="C697" s="3">
        <f t="array" ref="C697">ROUND(MDETERM($J$660:$O$665-$C$687*MUNIT(6)),6)</f>
        <v/>
      </c>
      <c r="D697" s="3">
        <f t="array" ref="D697">ROUND(MDETERM($R$660:$W$665-$D$687*MUNIT(6)),6)</f>
        <v/>
      </c>
      <c r="E697" s="3">
        <f t="array" ref="E697">ROUND(MDETERM($Z$660:$AE$665-$E$687*MUNIT(6)),6)</f>
        <v/>
      </c>
      <c r="G697" s="3">
        <f t="array" ref="G697">ROUND(MDETERM($AP$660:$AU$665-$G$687*MUNIT(6)),6)</f>
        <v/>
      </c>
    </row>
    <row r="698">
      <c r="A698" s="3" t="inlineStr">
        <is>
          <t xml:space="preserve">  det(M − λ(2)I)</t>
        </is>
      </c>
      <c r="B698" s="3">
        <f t="array" ref="B698">ROUND(MDETERM($B$660:$G$665-$B$688*MUNIT(6)),6)</f>
        <v/>
      </c>
      <c r="C698" s="3">
        <f t="array" ref="C698">ROUND(MDETERM($J$660:$O$665-$C$688*MUNIT(6)),6)</f>
        <v/>
      </c>
      <c r="D698" s="3">
        <f t="array" ref="D698">ROUND(MDETERM($R$660:$W$665-$D$688*MUNIT(6)),6)</f>
        <v/>
      </c>
      <c r="E698" s="3">
        <f t="array" ref="E698">ROUND(MDETERM($Z$660:$AE$665-$E$688*MUNIT(6)),6)</f>
        <v/>
      </c>
      <c r="G698" s="3">
        <f t="array" ref="G698">ROUND(MDETERM($AP$660:$AU$665-$G$688*MUNIT(6)),6)</f>
        <v/>
      </c>
    </row>
    <row r="699">
      <c r="A699" s="3" t="inlineStr">
        <is>
          <t xml:space="preserve">  det(M − λ(3)I)</t>
        </is>
      </c>
      <c r="B699" s="3">
        <f t="array" ref="B699">ROUND(MDETERM($B$660:$G$665-$B$689*MUNIT(6)),6)</f>
        <v/>
      </c>
      <c r="C699" s="3">
        <f t="array" ref="C699">ROUND(MDETERM($J$660:$O$665-$C$689*MUNIT(6)),6)</f>
        <v/>
      </c>
      <c r="D699" s="3">
        <f t="array" ref="D699">ROUND(MDETERM($R$660:$W$665-$D$689*MUNIT(6)),6)</f>
        <v/>
      </c>
      <c r="E699" s="3">
        <f t="array" ref="E699">ROUND(MDETERM($Z$660:$AE$665-$E$689*MUNIT(6)),6)</f>
        <v/>
      </c>
      <c r="G699" s="3">
        <f t="array" ref="G699">ROUND(MDETERM($AP$660:$AU$665-$G$689*MUNIT(6)),6)</f>
        <v/>
      </c>
    </row>
    <row r="700">
      <c r="A700" s="3" t="inlineStr">
        <is>
          <t xml:space="preserve">  det(M − λ(4)I)</t>
        </is>
      </c>
      <c r="B700" s="3">
        <f t="array" ref="B700">ROUND(MDETERM($B$660:$G$665-$B$690*MUNIT(6)),6)</f>
        <v/>
      </c>
      <c r="C700" s="3">
        <f t="array" ref="C700">ROUND(MDETERM($J$660:$O$665-$C$690*MUNIT(6)),6)</f>
        <v/>
      </c>
      <c r="D700" s="3">
        <f t="array" ref="D700">ROUND(MDETERM($R$660:$W$665-$D$690*MUNIT(6)),6)</f>
        <v/>
      </c>
      <c r="E700" s="3">
        <f t="array" ref="E700">ROUND(MDETERM($Z$660:$AE$665-$E$690*MUNIT(6)),6)</f>
        <v/>
      </c>
      <c r="G700" s="3">
        <f t="array" ref="G700">ROUND(MDETERM($AP$660:$AU$665-$G$690*MUNIT(6)),6)</f>
        <v/>
      </c>
    </row>
    <row r="701">
      <c r="A701" s="3" t="inlineStr">
        <is>
          <t xml:space="preserve">  det(M − λ(5)I)</t>
        </is>
      </c>
      <c r="B701" s="3">
        <f t="array" ref="B701">ROUND(MDETERM($B$660:$G$665-$B$691*MUNIT(6)),6)</f>
        <v/>
      </c>
      <c r="C701" s="3">
        <f t="array" ref="C701">ROUND(MDETERM($J$660:$O$665-$C$691*MUNIT(6)),6)</f>
        <v/>
      </c>
      <c r="D701" s="3">
        <f t="array" ref="D701">ROUND(MDETERM($R$660:$W$665-$D$691*MUNIT(6)),6)</f>
        <v/>
      </c>
      <c r="E701" s="3">
        <f t="array" ref="E701">ROUND(MDETERM($Z$660:$AE$665-$E$691*MUNIT(6)),6)</f>
        <v/>
      </c>
      <c r="G701" s="3">
        <f t="array" ref="G701">ROUND(MDETERM($AP$660:$AU$665-$G$691*MUNIT(6)),6)</f>
        <v/>
      </c>
    </row>
    <row r="702">
      <c r="A702" s="3" t="inlineStr">
        <is>
          <t xml:space="preserve">  det(M − λ(6)I)</t>
        </is>
      </c>
      <c r="B702" s="3">
        <f t="array" ref="B702">ROUND(MDETERM($B$660:$G$665-$B$692*MUNIT(6)),6)</f>
        <v/>
      </c>
      <c r="C702" s="3">
        <f t="array" ref="C702">ROUND(MDETERM($J$660:$O$665-$C$692*MUNIT(6)),6)</f>
        <v/>
      </c>
      <c r="D702" s="3">
        <f t="array" ref="D702">ROUND(MDETERM($R$660:$W$665-$D$692*MUNIT(6)),6)</f>
        <v/>
      </c>
      <c r="E702" s="3">
        <f t="array" ref="E702">ROUND(MDETERM($Z$660:$AE$665-$E$692*MUNIT(6)),6)</f>
        <v/>
      </c>
      <c r="G702" s="3">
        <f t="array" ref="G702">ROUND(MDETERM($AP$660:$AU$665-$G$692*MUNIT(6)),6)</f>
        <v/>
      </c>
    </row>
    <row r="706" ht="16" customHeight="1">
      <c r="A706" s="14" t="inlineStr">
        <is>
          <t>RAG R2 | llama3.3:70b</t>
        </is>
      </c>
      <c r="B706" s="9" t="inlineStr">
        <is>
          <t>run 1 (raw, pasted)</t>
        </is>
      </c>
      <c r="J706" s="9" t="inlineStr">
        <is>
          <t>run 2 (raw, pasted)</t>
        </is>
      </c>
      <c r="R706" s="9" t="inlineStr">
        <is>
          <t>run 3 (raw, pasted)</t>
        </is>
      </c>
      <c r="Z706" s="9" t="inlineStr">
        <is>
          <t>run 4 (raw, pasted)</t>
        </is>
      </c>
      <c r="AH706" s="9" t="inlineStr">
        <is>
          <t>run 5: returned no matrix</t>
        </is>
      </c>
      <c r="AP706" s="9" t="inlineStr">
        <is>
          <t>archived component mapping</t>
        </is>
      </c>
    </row>
    <row r="707" ht="60" customHeight="1">
      <c r="B707" s="15" t="inlineStr">
        <is>
          <t>Motor</t>
        </is>
      </c>
      <c r="C707" s="15" t="inlineStr">
        <is>
          <t>Housing</t>
        </is>
      </c>
      <c r="D707" s="15" t="inlineStr">
        <is>
          <t>Ring Gear</t>
        </is>
      </c>
      <c r="E707" s="15" t="inlineStr">
        <is>
          <t>Clip</t>
        </is>
      </c>
      <c r="F707" s="15" t="inlineStr">
        <is>
          <t>Battery</t>
        </is>
      </c>
      <c r="G707" s="15" t="inlineStr">
        <is>
          <t>Switch</t>
        </is>
      </c>
      <c r="H707" s="15" t="inlineStr">
        <is>
          <t>Screwdriver Bit</t>
        </is>
      </c>
      <c r="J707" s="15" t="inlineStr">
        <is>
          <t>Motor</t>
        </is>
      </c>
      <c r="K707" s="15" t="inlineStr">
        <is>
          <t>Housing</t>
        </is>
      </c>
      <c r="L707" s="15" t="inlineStr">
        <is>
          <t>Ring Gear</t>
        </is>
      </c>
      <c r="M707" s="15" t="inlineStr">
        <is>
          <t>Clip</t>
        </is>
      </c>
      <c r="N707" s="15" t="inlineStr">
        <is>
          <t>Battery</t>
        </is>
      </c>
      <c r="O707" s="15" t="inlineStr">
        <is>
          <t>Switch</t>
        </is>
      </c>
      <c r="P707" s="15" t="inlineStr">
        <is>
          <t>Screwdriver Bit</t>
        </is>
      </c>
      <c r="R707" s="15" t="inlineStr">
        <is>
          <t>Motor</t>
        </is>
      </c>
      <c r="S707" s="15" t="inlineStr">
        <is>
          <t>Housing</t>
        </is>
      </c>
      <c r="T707" s="15" t="inlineStr">
        <is>
          <t>Ring Gear</t>
        </is>
      </c>
      <c r="U707" s="15" t="inlineStr">
        <is>
          <t>Clip</t>
        </is>
      </c>
      <c r="V707" s="15" t="inlineStr">
        <is>
          <t>Battery</t>
        </is>
      </c>
      <c r="W707" s="15" t="inlineStr">
        <is>
          <t>Switch</t>
        </is>
      </c>
      <c r="X707" s="15" t="inlineStr">
        <is>
          <t>Screwdriver Bit</t>
        </is>
      </c>
      <c r="Z707" s="15" t="inlineStr">
        <is>
          <t>Motor</t>
        </is>
      </c>
      <c r="AA707" s="15" t="inlineStr">
        <is>
          <t>Housing</t>
        </is>
      </c>
      <c r="AB707" s="15" t="inlineStr">
        <is>
          <t>Ring Gear</t>
        </is>
      </c>
      <c r="AC707" s="15" t="inlineStr">
        <is>
          <t>Clip</t>
        </is>
      </c>
      <c r="AD707" s="15" t="inlineStr">
        <is>
          <t>Battery</t>
        </is>
      </c>
      <c r="AE707" s="15" t="inlineStr">
        <is>
          <t>Switch</t>
        </is>
      </c>
      <c r="AF707" s="15" t="inlineStr">
        <is>
          <t>Screwdriver Bit</t>
        </is>
      </c>
      <c r="AP707" s="3" t="inlineStr">
        <is>
          <t>Ground truth component</t>
        </is>
      </c>
      <c r="AQ707" s="3" t="inlineStr">
        <is>
          <t>Matched predicted component</t>
        </is>
      </c>
    </row>
    <row r="708">
      <c r="A708" s="3" t="inlineStr">
        <is>
          <t>Motor</t>
        </is>
      </c>
      <c r="B708" s="8" t="n">
        <v>1</v>
      </c>
      <c r="C708" s="8" t="n">
        <v>1</v>
      </c>
      <c r="D708" s="8" t="n">
        <v>0</v>
      </c>
      <c r="E708" s="8" t="n">
        <v>0</v>
      </c>
      <c r="F708" s="8" t="n">
        <v>1</v>
      </c>
      <c r="G708" s="8" t="n">
        <v>1</v>
      </c>
      <c r="H708" s="8" t="n">
        <v>1</v>
      </c>
      <c r="J708" s="8" t="n">
        <v>1</v>
      </c>
      <c r="K708" s="8" t="n">
        <v>1</v>
      </c>
      <c r="L708" s="8" t="n">
        <v>0</v>
      </c>
      <c r="M708" s="8" t="n">
        <v>0</v>
      </c>
      <c r="N708" s="8" t="n">
        <v>1</v>
      </c>
      <c r="O708" s="8" t="n">
        <v>1</v>
      </c>
      <c r="P708" s="8" t="n">
        <v>1</v>
      </c>
      <c r="R708" s="8" t="n">
        <v>1</v>
      </c>
      <c r="S708" s="8" t="n">
        <v>1</v>
      </c>
      <c r="T708" s="8" t="n">
        <v>0</v>
      </c>
      <c r="U708" s="8" t="n">
        <v>0</v>
      </c>
      <c r="V708" s="8" t="n">
        <v>1</v>
      </c>
      <c r="W708" s="8" t="n">
        <v>1</v>
      </c>
      <c r="X708" s="8" t="n">
        <v>1</v>
      </c>
      <c r="Z708" s="8" t="n">
        <v>1</v>
      </c>
      <c r="AA708" s="8" t="n">
        <v>1</v>
      </c>
      <c r="AB708" s="8" t="n">
        <v>0</v>
      </c>
      <c r="AC708" s="8" t="n">
        <v>0</v>
      </c>
      <c r="AD708" s="8" t="n">
        <v>1</v>
      </c>
      <c r="AE708" s="8" t="n">
        <v>1</v>
      </c>
      <c r="AF708" s="8" t="n">
        <v>1</v>
      </c>
      <c r="AP708" s="3" t="inlineStr">
        <is>
          <t>Bit</t>
        </is>
      </c>
      <c r="AQ708" s="3" t="inlineStr">
        <is>
          <t>Screwdriver Bit</t>
        </is>
      </c>
    </row>
    <row r="709">
      <c r="A709" s="3" t="inlineStr">
        <is>
          <t>Housing</t>
        </is>
      </c>
      <c r="B709" s="8" t="n">
        <v>1</v>
      </c>
      <c r="C709" s="8" t="n">
        <v>1</v>
      </c>
      <c r="D709" s="8" t="n">
        <v>1</v>
      </c>
      <c r="E709" s="8" t="n">
        <v>0</v>
      </c>
      <c r="F709" s="8" t="n">
        <v>0</v>
      </c>
      <c r="G709" s="8" t="n">
        <v>1</v>
      </c>
      <c r="H709" s="8" t="n">
        <v>0</v>
      </c>
      <c r="J709" s="8" t="n">
        <v>1</v>
      </c>
      <c r="K709" s="8" t="n">
        <v>1</v>
      </c>
      <c r="L709" s="8" t="n">
        <v>1</v>
      </c>
      <c r="M709" s="8" t="n">
        <v>0</v>
      </c>
      <c r="N709" s="8" t="n">
        <v>0</v>
      </c>
      <c r="O709" s="8" t="n">
        <v>1</v>
      </c>
      <c r="P709" s="8" t="n">
        <v>0</v>
      </c>
      <c r="R709" s="8" t="n">
        <v>1</v>
      </c>
      <c r="S709" s="8" t="n">
        <v>1</v>
      </c>
      <c r="T709" s="8" t="n">
        <v>1</v>
      </c>
      <c r="U709" s="8" t="n">
        <v>0</v>
      </c>
      <c r="V709" s="8" t="n">
        <v>0</v>
      </c>
      <c r="W709" s="8" t="n">
        <v>1</v>
      </c>
      <c r="X709" s="8" t="n">
        <v>0</v>
      </c>
      <c r="Z709" s="8" t="n">
        <v>1</v>
      </c>
      <c r="AA709" s="8" t="n">
        <v>1</v>
      </c>
      <c r="AB709" s="8" t="n">
        <v>1</v>
      </c>
      <c r="AC709" s="8" t="n">
        <v>0</v>
      </c>
      <c r="AD709" s="8" t="n">
        <v>0</v>
      </c>
      <c r="AE709" s="8" t="n">
        <v>1</v>
      </c>
      <c r="AF709" s="8" t="n">
        <v>0</v>
      </c>
      <c r="AP709" s="3" t="inlineStr">
        <is>
          <t>Transmission</t>
        </is>
      </c>
      <c r="AQ709" s="3" t="inlineStr">
        <is>
          <t>Ring Gear</t>
        </is>
      </c>
    </row>
    <row r="710">
      <c r="A710" s="3" t="inlineStr">
        <is>
          <t>Ring Gear</t>
        </is>
      </c>
      <c r="B710" s="8" t="n">
        <v>0</v>
      </c>
      <c r="C710" s="8" t="n">
        <v>1</v>
      </c>
      <c r="D710" s="8" t="n">
        <v>1</v>
      </c>
      <c r="E710" s="8" t="n">
        <v>0</v>
      </c>
      <c r="F710" s="8" t="n">
        <v>0</v>
      </c>
      <c r="G710" s="8" t="n">
        <v>0</v>
      </c>
      <c r="H710" s="8" t="n">
        <v>0</v>
      </c>
      <c r="J710" s="8" t="n">
        <v>0</v>
      </c>
      <c r="K710" s="8" t="n">
        <v>1</v>
      </c>
      <c r="L710" s="8" t="n">
        <v>1</v>
      </c>
      <c r="M710" s="8" t="n">
        <v>0</v>
      </c>
      <c r="N710" s="8" t="n">
        <v>0</v>
      </c>
      <c r="O710" s="8" t="n">
        <v>0</v>
      </c>
      <c r="P710" s="8" t="n">
        <v>0</v>
      </c>
      <c r="R710" s="8" t="n">
        <v>0</v>
      </c>
      <c r="S710" s="8" t="n">
        <v>1</v>
      </c>
      <c r="T710" s="8" t="n">
        <v>1</v>
      </c>
      <c r="U710" s="8" t="n">
        <v>0</v>
      </c>
      <c r="V710" s="8" t="n">
        <v>0</v>
      </c>
      <c r="W710" s="8" t="n">
        <v>0</v>
      </c>
      <c r="X710" s="8" t="n">
        <v>0</v>
      </c>
      <c r="Z710" s="8" t="n">
        <v>0</v>
      </c>
      <c r="AA710" s="8" t="n">
        <v>1</v>
      </c>
      <c r="AB710" s="8" t="n">
        <v>1</v>
      </c>
      <c r="AC710" s="8" t="n">
        <v>0</v>
      </c>
      <c r="AD710" s="8" t="n">
        <v>0</v>
      </c>
      <c r="AE710" s="8" t="n">
        <v>0</v>
      </c>
      <c r="AF710" s="8" t="n">
        <v>0</v>
      </c>
      <c r="AP710" s="3" t="inlineStr">
        <is>
          <t>Motor</t>
        </is>
      </c>
      <c r="AQ710" s="3" t="inlineStr">
        <is>
          <t>Motor</t>
        </is>
      </c>
    </row>
    <row r="711">
      <c r="A711" s="3" t="inlineStr">
        <is>
          <t>Clip</t>
        </is>
      </c>
      <c r="B711" s="8" t="n">
        <v>0</v>
      </c>
      <c r="C711" s="8" t="n">
        <v>0</v>
      </c>
      <c r="D711" s="8" t="n">
        <v>0</v>
      </c>
      <c r="E711" s="8" t="n">
        <v>1</v>
      </c>
      <c r="F711" s="8" t="n">
        <v>0</v>
      </c>
      <c r="G711" s="8" t="n">
        <v>0</v>
      </c>
      <c r="H711" s="8" t="n">
        <v>0</v>
      </c>
      <c r="J711" s="8" t="n">
        <v>0</v>
      </c>
      <c r="K711" s="8" t="n">
        <v>0</v>
      </c>
      <c r="L711" s="8" t="n">
        <v>0</v>
      </c>
      <c r="M711" s="8" t="n">
        <v>1</v>
      </c>
      <c r="N711" s="8" t="n">
        <v>0</v>
      </c>
      <c r="O711" s="8" t="n">
        <v>0</v>
      </c>
      <c r="P711" s="8" t="n">
        <v>0</v>
      </c>
      <c r="R711" s="8" t="n">
        <v>0</v>
      </c>
      <c r="S711" s="8" t="n">
        <v>0</v>
      </c>
      <c r="T711" s="8" t="n">
        <v>0</v>
      </c>
      <c r="U711" s="8" t="n">
        <v>1</v>
      </c>
      <c r="V711" s="8" t="n">
        <v>0</v>
      </c>
      <c r="W711" s="8" t="n">
        <v>0</v>
      </c>
      <c r="X711" s="8" t="n">
        <v>0</v>
      </c>
      <c r="Z711" s="8" t="n">
        <v>0</v>
      </c>
      <c r="AA711" s="8" t="n">
        <v>0</v>
      </c>
      <c r="AB711" s="8" t="n">
        <v>0</v>
      </c>
      <c r="AC711" s="8" t="n">
        <v>1</v>
      </c>
      <c r="AD711" s="8" t="n">
        <v>0</v>
      </c>
      <c r="AE711" s="8" t="n">
        <v>0</v>
      </c>
      <c r="AF711" s="8" t="n">
        <v>0</v>
      </c>
      <c r="AP711" s="3" t="inlineStr">
        <is>
          <t>Electrical System</t>
        </is>
      </c>
      <c r="AQ711" s="3" t="inlineStr">
        <is>
          <t>Switch</t>
        </is>
      </c>
    </row>
    <row r="712">
      <c r="A712" s="3" t="inlineStr">
        <is>
          <t>Battery</t>
        </is>
      </c>
      <c r="B712" s="8" t="n">
        <v>1</v>
      </c>
      <c r="C712" s="8" t="n">
        <v>0</v>
      </c>
      <c r="D712" s="8" t="n">
        <v>0</v>
      </c>
      <c r="E712" s="8" t="n">
        <v>0</v>
      </c>
      <c r="F712" s="8" t="n">
        <v>1</v>
      </c>
      <c r="G712" s="8" t="n">
        <v>1</v>
      </c>
      <c r="H712" s="8" t="n">
        <v>0</v>
      </c>
      <c r="J712" s="8" t="n">
        <v>1</v>
      </c>
      <c r="K712" s="8" t="n">
        <v>0</v>
      </c>
      <c r="L712" s="8" t="n">
        <v>0</v>
      </c>
      <c r="M712" s="8" t="n">
        <v>0</v>
      </c>
      <c r="N712" s="8" t="n">
        <v>1</v>
      </c>
      <c r="O712" s="8" t="n">
        <v>1</v>
      </c>
      <c r="P712" s="8" t="n">
        <v>0</v>
      </c>
      <c r="R712" s="8" t="n">
        <v>1</v>
      </c>
      <c r="S712" s="8" t="n">
        <v>0</v>
      </c>
      <c r="T712" s="8" t="n">
        <v>0</v>
      </c>
      <c r="U712" s="8" t="n">
        <v>0</v>
      </c>
      <c r="V712" s="8" t="n">
        <v>1</v>
      </c>
      <c r="W712" s="8" t="n">
        <v>1</v>
      </c>
      <c r="X712" s="8" t="n">
        <v>0</v>
      </c>
      <c r="Z712" s="8" t="n">
        <v>1</v>
      </c>
      <c r="AA712" s="8" t="n">
        <v>0</v>
      </c>
      <c r="AB712" s="8" t="n">
        <v>0</v>
      </c>
      <c r="AC712" s="8" t="n">
        <v>0</v>
      </c>
      <c r="AD712" s="8" t="n">
        <v>1</v>
      </c>
      <c r="AE712" s="8" t="n">
        <v>1</v>
      </c>
      <c r="AF712" s="8" t="n">
        <v>0</v>
      </c>
      <c r="AP712" s="3" t="inlineStr">
        <is>
          <t>Battery Holder</t>
        </is>
      </c>
      <c r="AQ712" s="3" t="inlineStr">
        <is>
          <t>Battery</t>
        </is>
      </c>
    </row>
    <row r="713">
      <c r="A713" s="3" t="inlineStr">
        <is>
          <t>Switch</t>
        </is>
      </c>
      <c r="B713" s="8" t="n">
        <v>1</v>
      </c>
      <c r="C713" s="8" t="n">
        <v>1</v>
      </c>
      <c r="D713" s="8" t="n">
        <v>0</v>
      </c>
      <c r="E713" s="8" t="n">
        <v>0</v>
      </c>
      <c r="F713" s="8" t="n">
        <v>1</v>
      </c>
      <c r="G713" s="8" t="n">
        <v>1</v>
      </c>
      <c r="H713" s="8" t="n">
        <v>1</v>
      </c>
      <c r="J713" s="8" t="n">
        <v>1</v>
      </c>
      <c r="K713" s="8" t="n">
        <v>1</v>
      </c>
      <c r="L713" s="8" t="n">
        <v>0</v>
      </c>
      <c r="M713" s="8" t="n">
        <v>0</v>
      </c>
      <c r="N713" s="8" t="n">
        <v>1</v>
      </c>
      <c r="O713" s="8" t="n">
        <v>1</v>
      </c>
      <c r="P713" s="8" t="n">
        <v>1</v>
      </c>
      <c r="R713" s="8" t="n">
        <v>1</v>
      </c>
      <c r="S713" s="8" t="n">
        <v>1</v>
      </c>
      <c r="T713" s="8" t="n">
        <v>0</v>
      </c>
      <c r="U713" s="8" t="n">
        <v>0</v>
      </c>
      <c r="V713" s="8" t="n">
        <v>1</v>
      </c>
      <c r="W713" s="8" t="n">
        <v>1</v>
      </c>
      <c r="X713" s="8" t="n">
        <v>1</v>
      </c>
      <c r="Z713" s="8" t="n">
        <v>1</v>
      </c>
      <c r="AA713" s="8" t="n">
        <v>1</v>
      </c>
      <c r="AB713" s="8" t="n">
        <v>0</v>
      </c>
      <c r="AC713" s="8" t="n">
        <v>0</v>
      </c>
      <c r="AD713" s="8" t="n">
        <v>1</v>
      </c>
      <c r="AE713" s="8" t="n">
        <v>1</v>
      </c>
      <c r="AF713" s="8" t="n">
        <v>1</v>
      </c>
      <c r="AP713" s="3" t="inlineStr">
        <is>
          <t>Housing</t>
        </is>
      </c>
      <c r="AQ713" s="3" t="inlineStr">
        <is>
          <t>Housing</t>
        </is>
      </c>
    </row>
    <row r="714">
      <c r="A714" s="3" t="inlineStr">
        <is>
          <t>Screwdriver Bit</t>
        </is>
      </c>
      <c r="B714" s="8" t="n">
        <v>1</v>
      </c>
      <c r="C714" s="8" t="n">
        <v>0</v>
      </c>
      <c r="D714" s="8" t="n">
        <v>0</v>
      </c>
      <c r="E714" s="8" t="n">
        <v>0</v>
      </c>
      <c r="F714" s="8" t="n">
        <v>0</v>
      </c>
      <c r="G714" s="8" t="n">
        <v>1</v>
      </c>
      <c r="H714" s="8" t="n">
        <v>1</v>
      </c>
      <c r="J714" s="8" t="n">
        <v>1</v>
      </c>
      <c r="K714" s="8" t="n">
        <v>0</v>
      </c>
      <c r="L714" s="8" t="n">
        <v>0</v>
      </c>
      <c r="M714" s="8" t="n">
        <v>0</v>
      </c>
      <c r="N714" s="8" t="n">
        <v>0</v>
      </c>
      <c r="O714" s="8" t="n">
        <v>1</v>
      </c>
      <c r="P714" s="8" t="n">
        <v>1</v>
      </c>
      <c r="R714" s="8" t="n">
        <v>1</v>
      </c>
      <c r="S714" s="8" t="n">
        <v>0</v>
      </c>
      <c r="T714" s="8" t="n">
        <v>0</v>
      </c>
      <c r="U714" s="8" t="n">
        <v>0</v>
      </c>
      <c r="V714" s="8" t="n">
        <v>0</v>
      </c>
      <c r="W714" s="8" t="n">
        <v>1</v>
      </c>
      <c r="X714" s="8" t="n">
        <v>1</v>
      </c>
      <c r="Z714" s="8" t="n">
        <v>1</v>
      </c>
      <c r="AA714" s="8" t="n">
        <v>0</v>
      </c>
      <c r="AB714" s="8" t="n">
        <v>0</v>
      </c>
      <c r="AC714" s="8" t="n">
        <v>0</v>
      </c>
      <c r="AD714" s="8" t="n">
        <v>0</v>
      </c>
      <c r="AE714" s="8" t="n">
        <v>1</v>
      </c>
      <c r="AF714" s="8" t="n">
        <v>1</v>
      </c>
    </row>
    <row r="716">
      <c r="A716" s="1" t="inlineStr">
        <is>
          <t>aligned k×k matrices (INDEX/MATCH through the mapping; GT order)</t>
        </is>
      </c>
      <c r="B716" s="9" t="inlineStr">
        <is>
          <t>run 1 aligned</t>
        </is>
      </c>
      <c r="J716" s="9" t="inlineStr">
        <is>
          <t>run 2 aligned</t>
        </is>
      </c>
      <c r="R716" s="9" t="inlineStr">
        <is>
          <t>run 3 aligned</t>
        </is>
      </c>
      <c r="Z716" s="9" t="inlineStr">
        <is>
          <t>run 4 aligned</t>
        </is>
      </c>
      <c r="AP716" s="9" t="inlineStr">
        <is>
          <t>Step2 average of aligned runs (formula)</t>
        </is>
      </c>
      <c r="AW716" s="9" t="inlineStr">
        <is>
          <t>aligned ground truth (INDEX/MATCH)</t>
        </is>
      </c>
      <c r="BD716" s="9" t="inlineStr">
        <is>
          <t>aligned GT eig (pasted) | sorted</t>
        </is>
      </c>
    </row>
    <row r="717" ht="60" customHeight="1">
      <c r="B717" s="15" t="inlineStr">
        <is>
          <t>Bit</t>
        </is>
      </c>
      <c r="C717" s="15" t="inlineStr">
        <is>
          <t>Transmission</t>
        </is>
      </c>
      <c r="D717" s="15" t="inlineStr">
        <is>
          <t>Motor</t>
        </is>
      </c>
      <c r="E717" s="15" t="inlineStr">
        <is>
          <t>Electrical System</t>
        </is>
      </c>
      <c r="F717" s="15" t="inlineStr">
        <is>
          <t>Battery Holder</t>
        </is>
      </c>
      <c r="G717" s="15" t="inlineStr">
        <is>
          <t>Housing</t>
        </is>
      </c>
      <c r="J717" s="15" t="inlineStr">
        <is>
          <t>Bit</t>
        </is>
      </c>
      <c r="K717" s="15" t="inlineStr">
        <is>
          <t>Transmission</t>
        </is>
      </c>
      <c r="L717" s="15" t="inlineStr">
        <is>
          <t>Motor</t>
        </is>
      </c>
      <c r="M717" s="15" t="inlineStr">
        <is>
          <t>Electrical System</t>
        </is>
      </c>
      <c r="N717" s="15" t="inlineStr">
        <is>
          <t>Battery Holder</t>
        </is>
      </c>
      <c r="O717" s="15" t="inlineStr">
        <is>
          <t>Housing</t>
        </is>
      </c>
      <c r="R717" s="15" t="inlineStr">
        <is>
          <t>Bit</t>
        </is>
      </c>
      <c r="S717" s="15" t="inlineStr">
        <is>
          <t>Transmission</t>
        </is>
      </c>
      <c r="T717" s="15" t="inlineStr">
        <is>
          <t>Motor</t>
        </is>
      </c>
      <c r="U717" s="15" t="inlineStr">
        <is>
          <t>Electrical System</t>
        </is>
      </c>
      <c r="V717" s="15" t="inlineStr">
        <is>
          <t>Battery Holder</t>
        </is>
      </c>
      <c r="W717" s="15" t="inlineStr">
        <is>
          <t>Housing</t>
        </is>
      </c>
      <c r="Z717" s="15" t="inlineStr">
        <is>
          <t>Bit</t>
        </is>
      </c>
      <c r="AA717" s="15" t="inlineStr">
        <is>
          <t>Transmission</t>
        </is>
      </c>
      <c r="AB717" s="15" t="inlineStr">
        <is>
          <t>Motor</t>
        </is>
      </c>
      <c r="AC717" s="15" t="inlineStr">
        <is>
          <t>Electrical System</t>
        </is>
      </c>
      <c r="AD717" s="15" t="inlineStr">
        <is>
          <t>Battery Holder</t>
        </is>
      </c>
      <c r="AE717" s="15" t="inlineStr">
        <is>
          <t>Housing</t>
        </is>
      </c>
    </row>
    <row r="718">
      <c r="A718" s="3" t="inlineStr">
        <is>
          <t>Bit</t>
        </is>
      </c>
      <c r="B718" s="8">
        <f>INDEX($B$708:$H$714,MATCH($AQ$708,$B$707:$H$707,0),MATCH($AQ$708,$B$707:$H$707,0))</f>
        <v/>
      </c>
      <c r="C718" s="8">
        <f>INDEX($B$708:$H$714,MATCH($AQ$708,$B$707:$H$707,0),MATCH($AQ$709,$B$707:$H$707,0))</f>
        <v/>
      </c>
      <c r="D718" s="8">
        <f>INDEX($B$708:$H$714,MATCH($AQ$708,$B$707:$H$707,0),MATCH($AQ$710,$B$707:$H$707,0))</f>
        <v/>
      </c>
      <c r="E718" s="8">
        <f>INDEX($B$708:$H$714,MATCH($AQ$708,$B$707:$H$707,0),MATCH($AQ$711,$B$707:$H$707,0))</f>
        <v/>
      </c>
      <c r="F718" s="8">
        <f>INDEX($B$708:$H$714,MATCH($AQ$708,$B$707:$H$707,0),MATCH($AQ$712,$B$707:$H$707,0))</f>
        <v/>
      </c>
      <c r="G718" s="8">
        <f>INDEX($B$708:$H$714,MATCH($AQ$708,$B$707:$H$707,0),MATCH($AQ$713,$B$707:$H$707,0))</f>
        <v/>
      </c>
      <c r="J718" s="8">
        <f>INDEX($J$708:$P$714,MATCH($AQ$708,$J$707:$P$707,0),MATCH($AQ$708,$J$707:$P$707,0))</f>
        <v/>
      </c>
      <c r="K718" s="8">
        <f>INDEX($J$708:$P$714,MATCH($AQ$708,$J$707:$P$707,0),MATCH($AQ$709,$J$707:$P$707,0))</f>
        <v/>
      </c>
      <c r="L718" s="8">
        <f>INDEX($J$708:$P$714,MATCH($AQ$708,$J$707:$P$707,0),MATCH($AQ$710,$J$707:$P$707,0))</f>
        <v/>
      </c>
      <c r="M718" s="8">
        <f>INDEX($J$708:$P$714,MATCH($AQ$708,$J$707:$P$707,0),MATCH($AQ$711,$J$707:$P$707,0))</f>
        <v/>
      </c>
      <c r="N718" s="8">
        <f>INDEX($J$708:$P$714,MATCH($AQ$708,$J$707:$P$707,0),MATCH($AQ$712,$J$707:$P$707,0))</f>
        <v/>
      </c>
      <c r="O718" s="8">
        <f>INDEX($J$708:$P$714,MATCH($AQ$708,$J$707:$P$707,0),MATCH($AQ$713,$J$707:$P$707,0))</f>
        <v/>
      </c>
      <c r="R718" s="8">
        <f>INDEX($R$708:$X$714,MATCH($AQ$708,$R$707:$X$707,0),MATCH($AQ$708,$R$707:$X$707,0))</f>
        <v/>
      </c>
      <c r="S718" s="8">
        <f>INDEX($R$708:$X$714,MATCH($AQ$708,$R$707:$X$707,0),MATCH($AQ$709,$R$707:$X$707,0))</f>
        <v/>
      </c>
      <c r="T718" s="8">
        <f>INDEX($R$708:$X$714,MATCH($AQ$708,$R$707:$X$707,0),MATCH($AQ$710,$R$707:$X$707,0))</f>
        <v/>
      </c>
      <c r="U718" s="8">
        <f>INDEX($R$708:$X$714,MATCH($AQ$708,$R$707:$X$707,0),MATCH($AQ$711,$R$707:$X$707,0))</f>
        <v/>
      </c>
      <c r="V718" s="8">
        <f>INDEX($R$708:$X$714,MATCH($AQ$708,$R$707:$X$707,0),MATCH($AQ$712,$R$707:$X$707,0))</f>
        <v/>
      </c>
      <c r="W718" s="8">
        <f>INDEX($R$708:$X$714,MATCH($AQ$708,$R$707:$X$707,0),MATCH($AQ$713,$R$707:$X$707,0))</f>
        <v/>
      </c>
      <c r="Z718" s="8">
        <f>INDEX($Z$708:$AF$714,MATCH($AQ$708,$Z$707:$AF$707,0),MATCH($AQ$708,$Z$707:$AF$707,0))</f>
        <v/>
      </c>
      <c r="AA718" s="8">
        <f>INDEX($Z$708:$AF$714,MATCH($AQ$708,$Z$707:$AF$707,0),MATCH($AQ$709,$Z$707:$AF$707,0))</f>
        <v/>
      </c>
      <c r="AB718" s="8">
        <f>INDEX($Z$708:$AF$714,MATCH($AQ$708,$Z$707:$AF$707,0),MATCH($AQ$710,$Z$707:$AF$707,0))</f>
        <v/>
      </c>
      <c r="AC718" s="8">
        <f>INDEX($Z$708:$AF$714,MATCH($AQ$708,$Z$707:$AF$707,0),MATCH($AQ$711,$Z$707:$AF$707,0))</f>
        <v/>
      </c>
      <c r="AD718" s="8">
        <f>INDEX($Z$708:$AF$714,MATCH($AQ$708,$Z$707:$AF$707,0),MATCH($AQ$712,$Z$707:$AF$707,0))</f>
        <v/>
      </c>
      <c r="AE718" s="8">
        <f>INDEX($Z$708:$AF$714,MATCH($AQ$708,$Z$707:$AF$707,0),MATCH($AQ$713,$Z$707:$AF$707,0))</f>
        <v/>
      </c>
      <c r="AP718" s="8">
        <f>IF(($B$718&lt;&gt;2)+($J$718&lt;&gt;2)+($R$718&lt;&gt;2)+($Z$718&lt;&gt;2)=0,2,IF((($B$718&lt;&gt;2)*$B$718+($J$718&lt;&gt;2)*$J$718+($R$718&lt;&gt;2)*$R$718+($Z$718&lt;&gt;2)*$Z$718)/(($B$718&lt;&gt;2)+($J$718&lt;&gt;2)+($R$718&lt;&gt;2)+($Z$718&lt;&gt;2))&gt;=0.5,1,0))</f>
        <v/>
      </c>
      <c r="AQ718" s="8">
        <f>IF(($C$718&lt;&gt;2)+($K$718&lt;&gt;2)+($S$718&lt;&gt;2)+($AA$718&lt;&gt;2)=0,2,IF((($C$718&lt;&gt;2)*$C$718+($K$718&lt;&gt;2)*$K$718+($S$718&lt;&gt;2)*$S$718+($AA$718&lt;&gt;2)*$AA$718)/(($C$718&lt;&gt;2)+($K$718&lt;&gt;2)+($S$718&lt;&gt;2)+($AA$718&lt;&gt;2))&gt;=0.5,1,0))</f>
        <v/>
      </c>
      <c r="AR718" s="8">
        <f>IF(($D$718&lt;&gt;2)+($L$718&lt;&gt;2)+($T$718&lt;&gt;2)+($AB$718&lt;&gt;2)=0,2,IF((($D$718&lt;&gt;2)*$D$718+($L$718&lt;&gt;2)*$L$718+($T$718&lt;&gt;2)*$T$718+($AB$718&lt;&gt;2)*$AB$718)/(($D$718&lt;&gt;2)+($L$718&lt;&gt;2)+($T$718&lt;&gt;2)+($AB$718&lt;&gt;2))&gt;=0.5,1,0))</f>
        <v/>
      </c>
      <c r="AS718" s="8">
        <f>IF(($E$718&lt;&gt;2)+($M$718&lt;&gt;2)+($U$718&lt;&gt;2)+($AC$718&lt;&gt;2)=0,2,IF((($E$718&lt;&gt;2)*$E$718+($M$718&lt;&gt;2)*$M$718+($U$718&lt;&gt;2)*$U$718+($AC$718&lt;&gt;2)*$AC$718)/(($E$718&lt;&gt;2)+($M$718&lt;&gt;2)+($U$718&lt;&gt;2)+($AC$718&lt;&gt;2))&gt;=0.5,1,0))</f>
        <v/>
      </c>
      <c r="AT718" s="8">
        <f>IF(($F$718&lt;&gt;2)+($N$718&lt;&gt;2)+($V$718&lt;&gt;2)+($AD$718&lt;&gt;2)=0,2,IF((($F$718&lt;&gt;2)*$F$718+($N$718&lt;&gt;2)*$N$718+($V$718&lt;&gt;2)*$V$718+($AD$718&lt;&gt;2)*$AD$718)/(($F$718&lt;&gt;2)+($N$718&lt;&gt;2)+($V$718&lt;&gt;2)+($AD$718&lt;&gt;2))&gt;=0.5,1,0))</f>
        <v/>
      </c>
      <c r="AU718" s="8">
        <f>IF(($G$718&lt;&gt;2)+($O$718&lt;&gt;2)+($W$718&lt;&gt;2)+($AE$718&lt;&gt;2)=0,2,IF((($G$718&lt;&gt;2)*$G$718+($O$718&lt;&gt;2)*$O$718+($W$718&lt;&gt;2)*$W$718+($AE$718&lt;&gt;2)*$AE$718)/(($G$718&lt;&gt;2)+($O$718&lt;&gt;2)+($W$718&lt;&gt;2)+($AE$718&lt;&gt;2))&gt;=0.5,1,0))</f>
        <v/>
      </c>
      <c r="AW718" s="16">
        <f>INDEX('Ground truth'!$B$14:$H$20,MATCH($AP$708,'Ground truth'!$A$14:$A$20,0),MATCH($AP$708,'Ground truth'!$B$13:$H$13,0))</f>
        <v/>
      </c>
      <c r="AX718" s="16">
        <f>INDEX('Ground truth'!$B$14:$H$20,MATCH($AP$708,'Ground truth'!$A$14:$A$20,0),MATCH($AP$709,'Ground truth'!$B$13:$H$13,0))</f>
        <v/>
      </c>
      <c r="AY718" s="16">
        <f>INDEX('Ground truth'!$B$14:$H$20,MATCH($AP$708,'Ground truth'!$A$14:$A$20,0),MATCH($AP$710,'Ground truth'!$B$13:$H$13,0))</f>
        <v/>
      </c>
      <c r="AZ718" s="16">
        <f>INDEX('Ground truth'!$B$14:$H$20,MATCH($AP$708,'Ground truth'!$A$14:$A$20,0),MATCH($AP$711,'Ground truth'!$B$13:$H$13,0))</f>
        <v/>
      </c>
      <c r="BA718" s="16">
        <f>INDEX('Ground truth'!$B$14:$H$20,MATCH($AP$708,'Ground truth'!$A$14:$A$20,0),MATCH($AP$712,'Ground truth'!$B$13:$H$13,0))</f>
        <v/>
      </c>
      <c r="BB718" s="16">
        <f>INDEX('Ground truth'!$B$14:$H$20,MATCH($AP$708,'Ground truth'!$A$14:$A$20,0),MATCH($AP$713,'Ground truth'!$B$13:$H$13,0))</f>
        <v/>
      </c>
      <c r="BD718" s="19" t="n">
        <v>3.980936588101825</v>
      </c>
      <c r="BE718" s="19">
        <f>LARGE($BD$718:$BD$723,1)</f>
        <v/>
      </c>
    </row>
    <row r="719">
      <c r="A719" s="3" t="inlineStr">
        <is>
          <t>Transmission</t>
        </is>
      </c>
      <c r="B719" s="8">
        <f>INDEX($B$708:$H$714,MATCH($AQ$709,$B$707:$H$707,0),MATCH($AQ$708,$B$707:$H$707,0))</f>
        <v/>
      </c>
      <c r="C719" s="8">
        <f>INDEX($B$708:$H$714,MATCH($AQ$709,$B$707:$H$707,0),MATCH($AQ$709,$B$707:$H$707,0))</f>
        <v/>
      </c>
      <c r="D719" s="8">
        <f>INDEX($B$708:$H$714,MATCH($AQ$709,$B$707:$H$707,0),MATCH($AQ$710,$B$707:$H$707,0))</f>
        <v/>
      </c>
      <c r="E719" s="8">
        <f>INDEX($B$708:$H$714,MATCH($AQ$709,$B$707:$H$707,0),MATCH($AQ$711,$B$707:$H$707,0))</f>
        <v/>
      </c>
      <c r="F719" s="8">
        <f>INDEX($B$708:$H$714,MATCH($AQ$709,$B$707:$H$707,0),MATCH($AQ$712,$B$707:$H$707,0))</f>
        <v/>
      </c>
      <c r="G719" s="8">
        <f>INDEX($B$708:$H$714,MATCH($AQ$709,$B$707:$H$707,0),MATCH($AQ$713,$B$707:$H$707,0))</f>
        <v/>
      </c>
      <c r="J719" s="8">
        <f>INDEX($J$708:$P$714,MATCH($AQ$709,$J$707:$P$707,0),MATCH($AQ$708,$J$707:$P$707,0))</f>
        <v/>
      </c>
      <c r="K719" s="8">
        <f>INDEX($J$708:$P$714,MATCH($AQ$709,$J$707:$P$707,0),MATCH($AQ$709,$J$707:$P$707,0))</f>
        <v/>
      </c>
      <c r="L719" s="8">
        <f>INDEX($J$708:$P$714,MATCH($AQ$709,$J$707:$P$707,0),MATCH($AQ$710,$J$707:$P$707,0))</f>
        <v/>
      </c>
      <c r="M719" s="8">
        <f>INDEX($J$708:$P$714,MATCH($AQ$709,$J$707:$P$707,0),MATCH($AQ$711,$J$707:$P$707,0))</f>
        <v/>
      </c>
      <c r="N719" s="8">
        <f>INDEX($J$708:$P$714,MATCH($AQ$709,$J$707:$P$707,0),MATCH($AQ$712,$J$707:$P$707,0))</f>
        <v/>
      </c>
      <c r="O719" s="8">
        <f>INDEX($J$708:$P$714,MATCH($AQ$709,$J$707:$P$707,0),MATCH($AQ$713,$J$707:$P$707,0))</f>
        <v/>
      </c>
      <c r="R719" s="8">
        <f>INDEX($R$708:$X$714,MATCH($AQ$709,$R$707:$X$707,0),MATCH($AQ$708,$R$707:$X$707,0))</f>
        <v/>
      </c>
      <c r="S719" s="8">
        <f>INDEX($R$708:$X$714,MATCH($AQ$709,$R$707:$X$707,0),MATCH($AQ$709,$R$707:$X$707,0))</f>
        <v/>
      </c>
      <c r="T719" s="8">
        <f>INDEX($R$708:$X$714,MATCH($AQ$709,$R$707:$X$707,0),MATCH($AQ$710,$R$707:$X$707,0))</f>
        <v/>
      </c>
      <c r="U719" s="8">
        <f>INDEX($R$708:$X$714,MATCH($AQ$709,$R$707:$X$707,0),MATCH($AQ$711,$R$707:$X$707,0))</f>
        <v/>
      </c>
      <c r="V719" s="8">
        <f>INDEX($R$708:$X$714,MATCH($AQ$709,$R$707:$X$707,0),MATCH($AQ$712,$R$707:$X$707,0))</f>
        <v/>
      </c>
      <c r="W719" s="8">
        <f>INDEX($R$708:$X$714,MATCH($AQ$709,$R$707:$X$707,0),MATCH($AQ$713,$R$707:$X$707,0))</f>
        <v/>
      </c>
      <c r="Z719" s="8">
        <f>INDEX($Z$708:$AF$714,MATCH($AQ$709,$Z$707:$AF$707,0),MATCH($AQ$708,$Z$707:$AF$707,0))</f>
        <v/>
      </c>
      <c r="AA719" s="8">
        <f>INDEX($Z$708:$AF$714,MATCH($AQ$709,$Z$707:$AF$707,0),MATCH($AQ$709,$Z$707:$AF$707,0))</f>
        <v/>
      </c>
      <c r="AB719" s="8">
        <f>INDEX($Z$708:$AF$714,MATCH($AQ$709,$Z$707:$AF$707,0),MATCH($AQ$710,$Z$707:$AF$707,0))</f>
        <v/>
      </c>
      <c r="AC719" s="8">
        <f>INDEX($Z$708:$AF$714,MATCH($AQ$709,$Z$707:$AF$707,0),MATCH($AQ$711,$Z$707:$AF$707,0))</f>
        <v/>
      </c>
      <c r="AD719" s="8">
        <f>INDEX($Z$708:$AF$714,MATCH($AQ$709,$Z$707:$AF$707,0),MATCH($AQ$712,$Z$707:$AF$707,0))</f>
        <v/>
      </c>
      <c r="AE719" s="8">
        <f>INDEX($Z$708:$AF$714,MATCH($AQ$709,$Z$707:$AF$707,0),MATCH($AQ$713,$Z$707:$AF$707,0))</f>
        <v/>
      </c>
      <c r="AP719" s="8">
        <f>IF(($B$719&lt;&gt;2)+($J$719&lt;&gt;2)+($R$719&lt;&gt;2)+($Z$719&lt;&gt;2)=0,2,IF((($B$719&lt;&gt;2)*$B$719+($J$719&lt;&gt;2)*$J$719+($R$719&lt;&gt;2)*$R$719+($Z$719&lt;&gt;2)*$Z$719)/(($B$719&lt;&gt;2)+($J$719&lt;&gt;2)+($R$719&lt;&gt;2)+($Z$719&lt;&gt;2))&gt;=0.5,1,0))</f>
        <v/>
      </c>
      <c r="AQ719" s="8">
        <f>IF(($C$719&lt;&gt;2)+($K$719&lt;&gt;2)+($S$719&lt;&gt;2)+($AA$719&lt;&gt;2)=0,2,IF((($C$719&lt;&gt;2)*$C$719+($K$719&lt;&gt;2)*$K$719+($S$719&lt;&gt;2)*$S$719+($AA$719&lt;&gt;2)*$AA$719)/(($C$719&lt;&gt;2)+($K$719&lt;&gt;2)+($S$719&lt;&gt;2)+($AA$719&lt;&gt;2))&gt;=0.5,1,0))</f>
        <v/>
      </c>
      <c r="AR719" s="8">
        <f>IF(($D$719&lt;&gt;2)+($L$719&lt;&gt;2)+($T$719&lt;&gt;2)+($AB$719&lt;&gt;2)=0,2,IF((($D$719&lt;&gt;2)*$D$719+($L$719&lt;&gt;2)*$L$719+($T$719&lt;&gt;2)*$T$719+($AB$719&lt;&gt;2)*$AB$719)/(($D$719&lt;&gt;2)+($L$719&lt;&gt;2)+($T$719&lt;&gt;2)+($AB$719&lt;&gt;2))&gt;=0.5,1,0))</f>
        <v/>
      </c>
      <c r="AS719" s="8">
        <f>IF(($E$719&lt;&gt;2)+($M$719&lt;&gt;2)+($U$719&lt;&gt;2)+($AC$719&lt;&gt;2)=0,2,IF((($E$719&lt;&gt;2)*$E$719+($M$719&lt;&gt;2)*$M$719+($U$719&lt;&gt;2)*$U$719+($AC$719&lt;&gt;2)*$AC$719)/(($E$719&lt;&gt;2)+($M$719&lt;&gt;2)+($U$719&lt;&gt;2)+($AC$719&lt;&gt;2))&gt;=0.5,1,0))</f>
        <v/>
      </c>
      <c r="AT719" s="8">
        <f>IF(($F$719&lt;&gt;2)+($N$719&lt;&gt;2)+($V$719&lt;&gt;2)+($AD$719&lt;&gt;2)=0,2,IF((($F$719&lt;&gt;2)*$F$719+($N$719&lt;&gt;2)*$N$719+($V$719&lt;&gt;2)*$V$719+($AD$719&lt;&gt;2)*$AD$719)/(($F$719&lt;&gt;2)+($N$719&lt;&gt;2)+($V$719&lt;&gt;2)+($AD$719&lt;&gt;2))&gt;=0.5,1,0))</f>
        <v/>
      </c>
      <c r="AU719" s="8">
        <f>IF(($G$719&lt;&gt;2)+($O$719&lt;&gt;2)+($W$719&lt;&gt;2)+($AE$719&lt;&gt;2)=0,2,IF((($G$719&lt;&gt;2)*$G$719+($O$719&lt;&gt;2)*$O$719+($W$719&lt;&gt;2)*$W$719+($AE$719&lt;&gt;2)*$AE$719)/(($G$719&lt;&gt;2)+($O$719&lt;&gt;2)+($W$719&lt;&gt;2)+($AE$719&lt;&gt;2))&gt;=0.5,1,0))</f>
        <v/>
      </c>
      <c r="AW719" s="16">
        <f>INDEX('Ground truth'!$B$14:$H$20,MATCH($AP$709,'Ground truth'!$A$14:$A$20,0),MATCH($AP$708,'Ground truth'!$B$13:$H$13,0))</f>
        <v/>
      </c>
      <c r="AX719" s="16">
        <f>INDEX('Ground truth'!$B$14:$H$20,MATCH($AP$709,'Ground truth'!$A$14:$A$20,0),MATCH($AP$709,'Ground truth'!$B$13:$H$13,0))</f>
        <v/>
      </c>
      <c r="AY719" s="16">
        <f>INDEX('Ground truth'!$B$14:$H$20,MATCH($AP$709,'Ground truth'!$A$14:$A$20,0),MATCH($AP$710,'Ground truth'!$B$13:$H$13,0))</f>
        <v/>
      </c>
      <c r="AZ719" s="16">
        <f>INDEX('Ground truth'!$B$14:$H$20,MATCH($AP$709,'Ground truth'!$A$14:$A$20,0),MATCH($AP$711,'Ground truth'!$B$13:$H$13,0))</f>
        <v/>
      </c>
      <c r="BA719" s="16">
        <f>INDEX('Ground truth'!$B$14:$H$20,MATCH($AP$709,'Ground truth'!$A$14:$A$20,0),MATCH($AP$712,'Ground truth'!$B$13:$H$13,0))</f>
        <v/>
      </c>
      <c r="BB719" s="16">
        <f>INDEX('Ground truth'!$B$14:$H$20,MATCH($AP$709,'Ground truth'!$A$14:$A$20,0),MATCH($AP$713,'Ground truth'!$B$13:$H$13,0))</f>
        <v/>
      </c>
      <c r="BD719" s="19" t="n">
        <v>2.041954751952713</v>
      </c>
      <c r="BE719" s="19">
        <f>LARGE($BD$718:$BD$723,2)</f>
        <v/>
      </c>
    </row>
    <row r="720">
      <c r="A720" s="3" t="inlineStr">
        <is>
          <t>Motor</t>
        </is>
      </c>
      <c r="B720" s="8">
        <f>INDEX($B$708:$H$714,MATCH($AQ$710,$B$707:$H$707,0),MATCH($AQ$708,$B$707:$H$707,0))</f>
        <v/>
      </c>
      <c r="C720" s="8">
        <f>INDEX($B$708:$H$714,MATCH($AQ$710,$B$707:$H$707,0),MATCH($AQ$709,$B$707:$H$707,0))</f>
        <v/>
      </c>
      <c r="D720" s="8">
        <f>INDEX($B$708:$H$714,MATCH($AQ$710,$B$707:$H$707,0),MATCH($AQ$710,$B$707:$H$707,0))</f>
        <v/>
      </c>
      <c r="E720" s="8">
        <f>INDEX($B$708:$H$714,MATCH($AQ$710,$B$707:$H$707,0),MATCH($AQ$711,$B$707:$H$707,0))</f>
        <v/>
      </c>
      <c r="F720" s="8">
        <f>INDEX($B$708:$H$714,MATCH($AQ$710,$B$707:$H$707,0),MATCH($AQ$712,$B$707:$H$707,0))</f>
        <v/>
      </c>
      <c r="G720" s="8">
        <f>INDEX($B$708:$H$714,MATCH($AQ$710,$B$707:$H$707,0),MATCH($AQ$713,$B$707:$H$707,0))</f>
        <v/>
      </c>
      <c r="J720" s="8">
        <f>INDEX($J$708:$P$714,MATCH($AQ$710,$J$707:$P$707,0),MATCH($AQ$708,$J$707:$P$707,0))</f>
        <v/>
      </c>
      <c r="K720" s="8">
        <f>INDEX($J$708:$P$714,MATCH($AQ$710,$J$707:$P$707,0),MATCH($AQ$709,$J$707:$P$707,0))</f>
        <v/>
      </c>
      <c r="L720" s="8">
        <f>INDEX($J$708:$P$714,MATCH($AQ$710,$J$707:$P$707,0),MATCH($AQ$710,$J$707:$P$707,0))</f>
        <v/>
      </c>
      <c r="M720" s="8">
        <f>INDEX($J$708:$P$714,MATCH($AQ$710,$J$707:$P$707,0),MATCH($AQ$711,$J$707:$P$707,0))</f>
        <v/>
      </c>
      <c r="N720" s="8">
        <f>INDEX($J$708:$P$714,MATCH($AQ$710,$J$707:$P$707,0),MATCH($AQ$712,$J$707:$P$707,0))</f>
        <v/>
      </c>
      <c r="O720" s="8">
        <f>INDEX($J$708:$P$714,MATCH($AQ$710,$J$707:$P$707,0),MATCH($AQ$713,$J$707:$P$707,0))</f>
        <v/>
      </c>
      <c r="R720" s="8">
        <f>INDEX($R$708:$X$714,MATCH($AQ$710,$R$707:$X$707,0),MATCH($AQ$708,$R$707:$X$707,0))</f>
        <v/>
      </c>
      <c r="S720" s="8">
        <f>INDEX($R$708:$X$714,MATCH($AQ$710,$R$707:$X$707,0),MATCH($AQ$709,$R$707:$X$707,0))</f>
        <v/>
      </c>
      <c r="T720" s="8">
        <f>INDEX($R$708:$X$714,MATCH($AQ$710,$R$707:$X$707,0),MATCH($AQ$710,$R$707:$X$707,0))</f>
        <v/>
      </c>
      <c r="U720" s="8">
        <f>INDEX($R$708:$X$714,MATCH($AQ$710,$R$707:$X$707,0),MATCH($AQ$711,$R$707:$X$707,0))</f>
        <v/>
      </c>
      <c r="V720" s="8">
        <f>INDEX($R$708:$X$714,MATCH($AQ$710,$R$707:$X$707,0),MATCH($AQ$712,$R$707:$X$707,0))</f>
        <v/>
      </c>
      <c r="W720" s="8">
        <f>INDEX($R$708:$X$714,MATCH($AQ$710,$R$707:$X$707,0),MATCH($AQ$713,$R$707:$X$707,0))</f>
        <v/>
      </c>
      <c r="Z720" s="8">
        <f>INDEX($Z$708:$AF$714,MATCH($AQ$710,$Z$707:$AF$707,0),MATCH($AQ$708,$Z$707:$AF$707,0))</f>
        <v/>
      </c>
      <c r="AA720" s="8">
        <f>INDEX($Z$708:$AF$714,MATCH($AQ$710,$Z$707:$AF$707,0),MATCH($AQ$709,$Z$707:$AF$707,0))</f>
        <v/>
      </c>
      <c r="AB720" s="8">
        <f>INDEX($Z$708:$AF$714,MATCH($AQ$710,$Z$707:$AF$707,0),MATCH($AQ$710,$Z$707:$AF$707,0))</f>
        <v/>
      </c>
      <c r="AC720" s="8">
        <f>INDEX($Z$708:$AF$714,MATCH($AQ$710,$Z$707:$AF$707,0),MATCH($AQ$711,$Z$707:$AF$707,0))</f>
        <v/>
      </c>
      <c r="AD720" s="8">
        <f>INDEX($Z$708:$AF$714,MATCH($AQ$710,$Z$707:$AF$707,0),MATCH($AQ$712,$Z$707:$AF$707,0))</f>
        <v/>
      </c>
      <c r="AE720" s="8">
        <f>INDEX($Z$708:$AF$714,MATCH($AQ$710,$Z$707:$AF$707,0),MATCH($AQ$713,$Z$707:$AF$707,0))</f>
        <v/>
      </c>
      <c r="AP720" s="8">
        <f>IF(($B$720&lt;&gt;2)+($J$720&lt;&gt;2)+($R$720&lt;&gt;2)+($Z$720&lt;&gt;2)=0,2,IF((($B$720&lt;&gt;2)*$B$720+($J$720&lt;&gt;2)*$J$720+($R$720&lt;&gt;2)*$R$720+($Z$720&lt;&gt;2)*$Z$720)/(($B$720&lt;&gt;2)+($J$720&lt;&gt;2)+($R$720&lt;&gt;2)+($Z$720&lt;&gt;2))&gt;=0.5,1,0))</f>
        <v/>
      </c>
      <c r="AQ720" s="8">
        <f>IF(($C$720&lt;&gt;2)+($K$720&lt;&gt;2)+($S$720&lt;&gt;2)+($AA$720&lt;&gt;2)=0,2,IF((($C$720&lt;&gt;2)*$C$720+($K$720&lt;&gt;2)*$K$720+($S$720&lt;&gt;2)*$S$720+($AA$720&lt;&gt;2)*$AA$720)/(($C$720&lt;&gt;2)+($K$720&lt;&gt;2)+($S$720&lt;&gt;2)+($AA$720&lt;&gt;2))&gt;=0.5,1,0))</f>
        <v/>
      </c>
      <c r="AR720" s="8">
        <f>IF(($D$720&lt;&gt;2)+($L$720&lt;&gt;2)+($T$720&lt;&gt;2)+($AB$720&lt;&gt;2)=0,2,IF((($D$720&lt;&gt;2)*$D$720+($L$720&lt;&gt;2)*$L$720+($T$720&lt;&gt;2)*$T$720+($AB$720&lt;&gt;2)*$AB$720)/(($D$720&lt;&gt;2)+($L$720&lt;&gt;2)+($T$720&lt;&gt;2)+($AB$720&lt;&gt;2))&gt;=0.5,1,0))</f>
        <v/>
      </c>
      <c r="AS720" s="8">
        <f>IF(($E$720&lt;&gt;2)+($M$720&lt;&gt;2)+($U$720&lt;&gt;2)+($AC$720&lt;&gt;2)=0,2,IF((($E$720&lt;&gt;2)*$E$720+($M$720&lt;&gt;2)*$M$720+($U$720&lt;&gt;2)*$U$720+($AC$720&lt;&gt;2)*$AC$720)/(($E$720&lt;&gt;2)+($M$720&lt;&gt;2)+($U$720&lt;&gt;2)+($AC$720&lt;&gt;2))&gt;=0.5,1,0))</f>
        <v/>
      </c>
      <c r="AT720" s="8">
        <f>IF(($F$720&lt;&gt;2)+($N$720&lt;&gt;2)+($V$720&lt;&gt;2)+($AD$720&lt;&gt;2)=0,2,IF((($F$720&lt;&gt;2)*$F$720+($N$720&lt;&gt;2)*$N$720+($V$720&lt;&gt;2)*$V$720+($AD$720&lt;&gt;2)*$AD$720)/(($F$720&lt;&gt;2)+($N$720&lt;&gt;2)+($V$720&lt;&gt;2)+($AD$720&lt;&gt;2))&gt;=0.5,1,0))</f>
        <v/>
      </c>
      <c r="AU720" s="8">
        <f>IF(($G$720&lt;&gt;2)+($O$720&lt;&gt;2)+($W$720&lt;&gt;2)+($AE$720&lt;&gt;2)=0,2,IF((($G$720&lt;&gt;2)*$G$720+($O$720&lt;&gt;2)*$O$720+($W$720&lt;&gt;2)*$W$720+($AE$720&lt;&gt;2)*$AE$720)/(($G$720&lt;&gt;2)+($O$720&lt;&gt;2)+($W$720&lt;&gt;2)+($AE$720&lt;&gt;2))&gt;=0.5,1,0))</f>
        <v/>
      </c>
      <c r="AW720" s="16">
        <f>INDEX('Ground truth'!$B$14:$H$20,MATCH($AP$710,'Ground truth'!$A$14:$A$20,0),MATCH($AP$708,'Ground truth'!$B$13:$H$13,0))</f>
        <v/>
      </c>
      <c r="AX720" s="16">
        <f>INDEX('Ground truth'!$B$14:$H$20,MATCH($AP$710,'Ground truth'!$A$14:$A$20,0),MATCH($AP$709,'Ground truth'!$B$13:$H$13,0))</f>
        <v/>
      </c>
      <c r="AY720" s="16">
        <f>INDEX('Ground truth'!$B$14:$H$20,MATCH($AP$710,'Ground truth'!$A$14:$A$20,0),MATCH($AP$710,'Ground truth'!$B$13:$H$13,0))</f>
        <v/>
      </c>
      <c r="AZ720" s="16">
        <f>INDEX('Ground truth'!$B$14:$H$20,MATCH($AP$710,'Ground truth'!$A$14:$A$20,0),MATCH($AP$711,'Ground truth'!$B$13:$H$13,0))</f>
        <v/>
      </c>
      <c r="BA720" s="16">
        <f>INDEX('Ground truth'!$B$14:$H$20,MATCH($AP$710,'Ground truth'!$A$14:$A$20,0),MATCH($AP$712,'Ground truth'!$B$13:$H$13,0))</f>
        <v/>
      </c>
      <c r="BB720" s="16">
        <f>INDEX('Ground truth'!$B$14:$H$20,MATCH($AP$710,'Ground truth'!$A$14:$A$20,0),MATCH($AP$713,'Ground truth'!$B$13:$H$13,0))</f>
        <v/>
      </c>
      <c r="BD720" s="19" t="n">
        <v>0.9999999999999996</v>
      </c>
      <c r="BE720" s="19">
        <f>LARGE($BD$718:$BD$723,3)</f>
        <v/>
      </c>
    </row>
    <row r="721">
      <c r="A721" s="3" t="inlineStr">
        <is>
          <t>Electrical System</t>
        </is>
      </c>
      <c r="B721" s="8">
        <f>INDEX($B$708:$H$714,MATCH($AQ$711,$B$707:$H$707,0),MATCH($AQ$708,$B$707:$H$707,0))</f>
        <v/>
      </c>
      <c r="C721" s="8">
        <f>INDEX($B$708:$H$714,MATCH($AQ$711,$B$707:$H$707,0),MATCH($AQ$709,$B$707:$H$707,0))</f>
        <v/>
      </c>
      <c r="D721" s="8">
        <f>INDEX($B$708:$H$714,MATCH($AQ$711,$B$707:$H$707,0),MATCH($AQ$710,$B$707:$H$707,0))</f>
        <v/>
      </c>
      <c r="E721" s="8">
        <f>INDEX($B$708:$H$714,MATCH($AQ$711,$B$707:$H$707,0),MATCH($AQ$711,$B$707:$H$707,0))</f>
        <v/>
      </c>
      <c r="F721" s="8">
        <f>INDEX($B$708:$H$714,MATCH($AQ$711,$B$707:$H$707,0),MATCH($AQ$712,$B$707:$H$707,0))</f>
        <v/>
      </c>
      <c r="G721" s="8">
        <f>INDEX($B$708:$H$714,MATCH($AQ$711,$B$707:$H$707,0),MATCH($AQ$713,$B$707:$H$707,0))</f>
        <v/>
      </c>
      <c r="J721" s="8">
        <f>INDEX($J$708:$P$714,MATCH($AQ$711,$J$707:$P$707,0),MATCH($AQ$708,$J$707:$P$707,0))</f>
        <v/>
      </c>
      <c r="K721" s="8">
        <f>INDEX($J$708:$P$714,MATCH($AQ$711,$J$707:$P$707,0),MATCH($AQ$709,$J$707:$P$707,0))</f>
        <v/>
      </c>
      <c r="L721" s="8">
        <f>INDEX($J$708:$P$714,MATCH($AQ$711,$J$707:$P$707,0),MATCH($AQ$710,$J$707:$P$707,0))</f>
        <v/>
      </c>
      <c r="M721" s="8">
        <f>INDEX($J$708:$P$714,MATCH($AQ$711,$J$707:$P$707,0),MATCH($AQ$711,$J$707:$P$707,0))</f>
        <v/>
      </c>
      <c r="N721" s="8">
        <f>INDEX($J$708:$P$714,MATCH($AQ$711,$J$707:$P$707,0),MATCH($AQ$712,$J$707:$P$707,0))</f>
        <v/>
      </c>
      <c r="O721" s="8">
        <f>INDEX($J$708:$P$714,MATCH($AQ$711,$J$707:$P$707,0),MATCH($AQ$713,$J$707:$P$707,0))</f>
        <v/>
      </c>
      <c r="R721" s="8">
        <f>INDEX($R$708:$X$714,MATCH($AQ$711,$R$707:$X$707,0),MATCH($AQ$708,$R$707:$X$707,0))</f>
        <v/>
      </c>
      <c r="S721" s="8">
        <f>INDEX($R$708:$X$714,MATCH($AQ$711,$R$707:$X$707,0),MATCH($AQ$709,$R$707:$X$707,0))</f>
        <v/>
      </c>
      <c r="T721" s="8">
        <f>INDEX($R$708:$X$714,MATCH($AQ$711,$R$707:$X$707,0),MATCH($AQ$710,$R$707:$X$707,0))</f>
        <v/>
      </c>
      <c r="U721" s="8">
        <f>INDEX($R$708:$X$714,MATCH($AQ$711,$R$707:$X$707,0),MATCH($AQ$711,$R$707:$X$707,0))</f>
        <v/>
      </c>
      <c r="V721" s="8">
        <f>INDEX($R$708:$X$714,MATCH($AQ$711,$R$707:$X$707,0),MATCH($AQ$712,$R$707:$X$707,0))</f>
        <v/>
      </c>
      <c r="W721" s="8">
        <f>INDEX($R$708:$X$714,MATCH($AQ$711,$R$707:$X$707,0),MATCH($AQ$713,$R$707:$X$707,0))</f>
        <v/>
      </c>
      <c r="Z721" s="8">
        <f>INDEX($Z$708:$AF$714,MATCH($AQ$711,$Z$707:$AF$707,0),MATCH($AQ$708,$Z$707:$AF$707,0))</f>
        <v/>
      </c>
      <c r="AA721" s="8">
        <f>INDEX($Z$708:$AF$714,MATCH($AQ$711,$Z$707:$AF$707,0),MATCH($AQ$709,$Z$707:$AF$707,0))</f>
        <v/>
      </c>
      <c r="AB721" s="8">
        <f>INDEX($Z$708:$AF$714,MATCH($AQ$711,$Z$707:$AF$707,0),MATCH($AQ$710,$Z$707:$AF$707,0))</f>
        <v/>
      </c>
      <c r="AC721" s="8">
        <f>INDEX($Z$708:$AF$714,MATCH($AQ$711,$Z$707:$AF$707,0),MATCH($AQ$711,$Z$707:$AF$707,0))</f>
        <v/>
      </c>
      <c r="AD721" s="8">
        <f>INDEX($Z$708:$AF$714,MATCH($AQ$711,$Z$707:$AF$707,0),MATCH($AQ$712,$Z$707:$AF$707,0))</f>
        <v/>
      </c>
      <c r="AE721" s="8">
        <f>INDEX($Z$708:$AF$714,MATCH($AQ$711,$Z$707:$AF$707,0),MATCH($AQ$713,$Z$707:$AF$707,0))</f>
        <v/>
      </c>
      <c r="AP721" s="8">
        <f>IF(($B$721&lt;&gt;2)+($J$721&lt;&gt;2)+($R$721&lt;&gt;2)+($Z$721&lt;&gt;2)=0,2,IF((($B$721&lt;&gt;2)*$B$721+($J$721&lt;&gt;2)*$J$721+($R$721&lt;&gt;2)*$R$721+($Z$721&lt;&gt;2)*$Z$721)/(($B$721&lt;&gt;2)+($J$721&lt;&gt;2)+($R$721&lt;&gt;2)+($Z$721&lt;&gt;2))&gt;=0.5,1,0))</f>
        <v/>
      </c>
      <c r="AQ721" s="8">
        <f>IF(($C$721&lt;&gt;2)+($K$721&lt;&gt;2)+($S$721&lt;&gt;2)+($AA$721&lt;&gt;2)=0,2,IF((($C$721&lt;&gt;2)*$C$721+($K$721&lt;&gt;2)*$K$721+($S$721&lt;&gt;2)*$S$721+($AA$721&lt;&gt;2)*$AA$721)/(($C$721&lt;&gt;2)+($K$721&lt;&gt;2)+($S$721&lt;&gt;2)+($AA$721&lt;&gt;2))&gt;=0.5,1,0))</f>
        <v/>
      </c>
      <c r="AR721" s="8">
        <f>IF(($D$721&lt;&gt;2)+($L$721&lt;&gt;2)+($T$721&lt;&gt;2)+($AB$721&lt;&gt;2)=0,2,IF((($D$721&lt;&gt;2)*$D$721+($L$721&lt;&gt;2)*$L$721+($T$721&lt;&gt;2)*$T$721+($AB$721&lt;&gt;2)*$AB$721)/(($D$721&lt;&gt;2)+($L$721&lt;&gt;2)+($T$721&lt;&gt;2)+($AB$721&lt;&gt;2))&gt;=0.5,1,0))</f>
        <v/>
      </c>
      <c r="AS721" s="8">
        <f>IF(($E$721&lt;&gt;2)+($M$721&lt;&gt;2)+($U$721&lt;&gt;2)+($AC$721&lt;&gt;2)=0,2,IF((($E$721&lt;&gt;2)*$E$721+($M$721&lt;&gt;2)*$M$721+($U$721&lt;&gt;2)*$U$721+($AC$721&lt;&gt;2)*$AC$721)/(($E$721&lt;&gt;2)+($M$721&lt;&gt;2)+($U$721&lt;&gt;2)+($AC$721&lt;&gt;2))&gt;=0.5,1,0))</f>
        <v/>
      </c>
      <c r="AT721" s="8">
        <f>IF(($F$721&lt;&gt;2)+($N$721&lt;&gt;2)+($V$721&lt;&gt;2)+($AD$721&lt;&gt;2)=0,2,IF((($F$721&lt;&gt;2)*$F$721+($N$721&lt;&gt;2)*$N$721+($V$721&lt;&gt;2)*$V$721+($AD$721&lt;&gt;2)*$AD$721)/(($F$721&lt;&gt;2)+($N$721&lt;&gt;2)+($V$721&lt;&gt;2)+($AD$721&lt;&gt;2))&gt;=0.5,1,0))</f>
        <v/>
      </c>
      <c r="AU721" s="8">
        <f>IF(($G$721&lt;&gt;2)+($O$721&lt;&gt;2)+($W$721&lt;&gt;2)+($AE$721&lt;&gt;2)=0,2,IF((($G$721&lt;&gt;2)*$G$721+($O$721&lt;&gt;2)*$O$721+($W$721&lt;&gt;2)*$W$721+($AE$721&lt;&gt;2)*$AE$721)/(($G$721&lt;&gt;2)+($O$721&lt;&gt;2)+($W$721&lt;&gt;2)+($AE$721&lt;&gt;2))&gt;=0.5,1,0))</f>
        <v/>
      </c>
      <c r="AW721" s="16">
        <f>INDEX('Ground truth'!$B$14:$H$20,MATCH($AP$711,'Ground truth'!$A$14:$A$20,0),MATCH($AP$708,'Ground truth'!$B$13:$H$13,0))</f>
        <v/>
      </c>
      <c r="AX721" s="16">
        <f>INDEX('Ground truth'!$B$14:$H$20,MATCH($AP$711,'Ground truth'!$A$14:$A$20,0),MATCH($AP$709,'Ground truth'!$B$13:$H$13,0))</f>
        <v/>
      </c>
      <c r="AY721" s="16">
        <f>INDEX('Ground truth'!$B$14:$H$20,MATCH($AP$711,'Ground truth'!$A$14:$A$20,0),MATCH($AP$710,'Ground truth'!$B$13:$H$13,0))</f>
        <v/>
      </c>
      <c r="AZ721" s="16">
        <f>INDEX('Ground truth'!$B$14:$H$20,MATCH($AP$711,'Ground truth'!$A$14:$A$20,0),MATCH($AP$711,'Ground truth'!$B$13:$H$13,0))</f>
        <v/>
      </c>
      <c r="BA721" s="16">
        <f>INDEX('Ground truth'!$B$14:$H$20,MATCH($AP$711,'Ground truth'!$A$14:$A$20,0),MATCH($AP$712,'Ground truth'!$B$13:$H$13,0))</f>
        <v/>
      </c>
      <c r="BB721" s="16">
        <f>INDEX('Ground truth'!$B$14:$H$20,MATCH($AP$711,'Ground truth'!$A$14:$A$20,0),MATCH($AP$713,'Ground truth'!$B$13:$H$13,0))</f>
        <v/>
      </c>
      <c r="BD721" s="19" t="n">
        <v>0.2937994892048099</v>
      </c>
      <c r="BE721" s="19">
        <f>LARGE($BD$718:$BD$723,4)</f>
        <v/>
      </c>
    </row>
    <row r="722">
      <c r="A722" s="3" t="inlineStr">
        <is>
          <t>Battery Holder</t>
        </is>
      </c>
      <c r="B722" s="8">
        <f>INDEX($B$708:$H$714,MATCH($AQ$712,$B$707:$H$707,0),MATCH($AQ$708,$B$707:$H$707,0))</f>
        <v/>
      </c>
      <c r="C722" s="8">
        <f>INDEX($B$708:$H$714,MATCH($AQ$712,$B$707:$H$707,0),MATCH($AQ$709,$B$707:$H$707,0))</f>
        <v/>
      </c>
      <c r="D722" s="8">
        <f>INDEX($B$708:$H$714,MATCH($AQ$712,$B$707:$H$707,0),MATCH($AQ$710,$B$707:$H$707,0))</f>
        <v/>
      </c>
      <c r="E722" s="8">
        <f>INDEX($B$708:$H$714,MATCH($AQ$712,$B$707:$H$707,0),MATCH($AQ$711,$B$707:$H$707,0))</f>
        <v/>
      </c>
      <c r="F722" s="8">
        <f>INDEX($B$708:$H$714,MATCH($AQ$712,$B$707:$H$707,0),MATCH($AQ$712,$B$707:$H$707,0))</f>
        <v/>
      </c>
      <c r="G722" s="8">
        <f>INDEX($B$708:$H$714,MATCH($AQ$712,$B$707:$H$707,0),MATCH($AQ$713,$B$707:$H$707,0))</f>
        <v/>
      </c>
      <c r="J722" s="8">
        <f>INDEX($J$708:$P$714,MATCH($AQ$712,$J$707:$P$707,0),MATCH($AQ$708,$J$707:$P$707,0))</f>
        <v/>
      </c>
      <c r="K722" s="8">
        <f>INDEX($J$708:$P$714,MATCH($AQ$712,$J$707:$P$707,0),MATCH($AQ$709,$J$707:$P$707,0))</f>
        <v/>
      </c>
      <c r="L722" s="8">
        <f>INDEX($J$708:$P$714,MATCH($AQ$712,$J$707:$P$707,0),MATCH($AQ$710,$J$707:$P$707,0))</f>
        <v/>
      </c>
      <c r="M722" s="8">
        <f>INDEX($J$708:$P$714,MATCH($AQ$712,$J$707:$P$707,0),MATCH($AQ$711,$J$707:$P$707,0))</f>
        <v/>
      </c>
      <c r="N722" s="8">
        <f>INDEX($J$708:$P$714,MATCH($AQ$712,$J$707:$P$707,0),MATCH($AQ$712,$J$707:$P$707,0))</f>
        <v/>
      </c>
      <c r="O722" s="8">
        <f>INDEX($J$708:$P$714,MATCH($AQ$712,$J$707:$P$707,0),MATCH($AQ$713,$J$707:$P$707,0))</f>
        <v/>
      </c>
      <c r="R722" s="8">
        <f>INDEX($R$708:$X$714,MATCH($AQ$712,$R$707:$X$707,0),MATCH($AQ$708,$R$707:$X$707,0))</f>
        <v/>
      </c>
      <c r="S722" s="8">
        <f>INDEX($R$708:$X$714,MATCH($AQ$712,$R$707:$X$707,0),MATCH($AQ$709,$R$707:$X$707,0))</f>
        <v/>
      </c>
      <c r="T722" s="8">
        <f>INDEX($R$708:$X$714,MATCH($AQ$712,$R$707:$X$707,0),MATCH($AQ$710,$R$707:$X$707,0))</f>
        <v/>
      </c>
      <c r="U722" s="8">
        <f>INDEX($R$708:$X$714,MATCH($AQ$712,$R$707:$X$707,0),MATCH($AQ$711,$R$707:$X$707,0))</f>
        <v/>
      </c>
      <c r="V722" s="8">
        <f>INDEX($R$708:$X$714,MATCH($AQ$712,$R$707:$X$707,0),MATCH($AQ$712,$R$707:$X$707,0))</f>
        <v/>
      </c>
      <c r="W722" s="8">
        <f>INDEX($R$708:$X$714,MATCH($AQ$712,$R$707:$X$707,0),MATCH($AQ$713,$R$707:$X$707,0))</f>
        <v/>
      </c>
      <c r="Z722" s="8">
        <f>INDEX($Z$708:$AF$714,MATCH($AQ$712,$Z$707:$AF$707,0),MATCH($AQ$708,$Z$707:$AF$707,0))</f>
        <v/>
      </c>
      <c r="AA722" s="8">
        <f>INDEX($Z$708:$AF$714,MATCH($AQ$712,$Z$707:$AF$707,0),MATCH($AQ$709,$Z$707:$AF$707,0))</f>
        <v/>
      </c>
      <c r="AB722" s="8">
        <f>INDEX($Z$708:$AF$714,MATCH($AQ$712,$Z$707:$AF$707,0),MATCH($AQ$710,$Z$707:$AF$707,0))</f>
        <v/>
      </c>
      <c r="AC722" s="8">
        <f>INDEX($Z$708:$AF$714,MATCH($AQ$712,$Z$707:$AF$707,0),MATCH($AQ$711,$Z$707:$AF$707,0))</f>
        <v/>
      </c>
      <c r="AD722" s="8">
        <f>INDEX($Z$708:$AF$714,MATCH($AQ$712,$Z$707:$AF$707,0),MATCH($AQ$712,$Z$707:$AF$707,0))</f>
        <v/>
      </c>
      <c r="AE722" s="8">
        <f>INDEX($Z$708:$AF$714,MATCH($AQ$712,$Z$707:$AF$707,0),MATCH($AQ$713,$Z$707:$AF$707,0))</f>
        <v/>
      </c>
      <c r="AP722" s="8">
        <f>IF(($B$722&lt;&gt;2)+($J$722&lt;&gt;2)+($R$722&lt;&gt;2)+($Z$722&lt;&gt;2)=0,2,IF((($B$722&lt;&gt;2)*$B$722+($J$722&lt;&gt;2)*$J$722+($R$722&lt;&gt;2)*$R$722+($Z$722&lt;&gt;2)*$Z$722)/(($B$722&lt;&gt;2)+($J$722&lt;&gt;2)+($R$722&lt;&gt;2)+($Z$722&lt;&gt;2))&gt;=0.5,1,0))</f>
        <v/>
      </c>
      <c r="AQ722" s="8">
        <f>IF(($C$722&lt;&gt;2)+($K$722&lt;&gt;2)+($S$722&lt;&gt;2)+($AA$722&lt;&gt;2)=0,2,IF((($C$722&lt;&gt;2)*$C$722+($K$722&lt;&gt;2)*$K$722+($S$722&lt;&gt;2)*$S$722+($AA$722&lt;&gt;2)*$AA$722)/(($C$722&lt;&gt;2)+($K$722&lt;&gt;2)+($S$722&lt;&gt;2)+($AA$722&lt;&gt;2))&gt;=0.5,1,0))</f>
        <v/>
      </c>
      <c r="AR722" s="8">
        <f>IF(($D$722&lt;&gt;2)+($L$722&lt;&gt;2)+($T$722&lt;&gt;2)+($AB$722&lt;&gt;2)=0,2,IF((($D$722&lt;&gt;2)*$D$722+($L$722&lt;&gt;2)*$L$722+($T$722&lt;&gt;2)*$T$722+($AB$722&lt;&gt;2)*$AB$722)/(($D$722&lt;&gt;2)+($L$722&lt;&gt;2)+($T$722&lt;&gt;2)+($AB$722&lt;&gt;2))&gt;=0.5,1,0))</f>
        <v/>
      </c>
      <c r="AS722" s="8">
        <f>IF(($E$722&lt;&gt;2)+($M$722&lt;&gt;2)+($U$722&lt;&gt;2)+($AC$722&lt;&gt;2)=0,2,IF((($E$722&lt;&gt;2)*$E$722+($M$722&lt;&gt;2)*$M$722+($U$722&lt;&gt;2)*$U$722+($AC$722&lt;&gt;2)*$AC$722)/(($E$722&lt;&gt;2)+($M$722&lt;&gt;2)+($U$722&lt;&gt;2)+($AC$722&lt;&gt;2))&gt;=0.5,1,0))</f>
        <v/>
      </c>
      <c r="AT722" s="8">
        <f>IF(($F$722&lt;&gt;2)+($N$722&lt;&gt;2)+($V$722&lt;&gt;2)+($AD$722&lt;&gt;2)=0,2,IF((($F$722&lt;&gt;2)*$F$722+($N$722&lt;&gt;2)*$N$722+($V$722&lt;&gt;2)*$V$722+($AD$722&lt;&gt;2)*$AD$722)/(($F$722&lt;&gt;2)+($N$722&lt;&gt;2)+($V$722&lt;&gt;2)+($AD$722&lt;&gt;2))&gt;=0.5,1,0))</f>
        <v/>
      </c>
      <c r="AU722" s="8">
        <f>IF(($G$722&lt;&gt;2)+($O$722&lt;&gt;2)+($W$722&lt;&gt;2)+($AE$722&lt;&gt;2)=0,2,IF((($G$722&lt;&gt;2)*$G$722+($O$722&lt;&gt;2)*$O$722+($W$722&lt;&gt;2)*$W$722+($AE$722&lt;&gt;2)*$AE$722)/(($G$722&lt;&gt;2)+($O$722&lt;&gt;2)+($W$722&lt;&gt;2)+($AE$722&lt;&gt;2))&gt;=0.5,1,0))</f>
        <v/>
      </c>
      <c r="AW722" s="16">
        <f>INDEX('Ground truth'!$B$14:$H$20,MATCH($AP$712,'Ground truth'!$A$14:$A$20,0),MATCH($AP$708,'Ground truth'!$B$13:$H$13,0))</f>
        <v/>
      </c>
      <c r="AX722" s="16">
        <f>INDEX('Ground truth'!$B$14:$H$20,MATCH($AP$712,'Ground truth'!$A$14:$A$20,0),MATCH($AP$709,'Ground truth'!$B$13:$H$13,0))</f>
        <v/>
      </c>
      <c r="AY722" s="16">
        <f>INDEX('Ground truth'!$B$14:$H$20,MATCH($AP$712,'Ground truth'!$A$14:$A$20,0),MATCH($AP$710,'Ground truth'!$B$13:$H$13,0))</f>
        <v/>
      </c>
      <c r="AZ722" s="16">
        <f>INDEX('Ground truth'!$B$14:$H$20,MATCH($AP$712,'Ground truth'!$A$14:$A$20,0),MATCH($AP$711,'Ground truth'!$B$13:$H$13,0))</f>
        <v/>
      </c>
      <c r="BA722" s="16">
        <f>INDEX('Ground truth'!$B$14:$H$20,MATCH($AP$712,'Ground truth'!$A$14:$A$20,0),MATCH($AP$712,'Ground truth'!$B$13:$H$13,0))</f>
        <v/>
      </c>
      <c r="BB722" s="16">
        <f>INDEX('Ground truth'!$B$14:$H$20,MATCH($AP$712,'Ground truth'!$A$14:$A$20,0),MATCH($AP$713,'Ground truth'!$B$13:$H$13,0))</f>
        <v/>
      </c>
      <c r="BD722" s="19" t="n">
        <v>-0.7796078628671951</v>
      </c>
      <c r="BE722" s="19">
        <f>LARGE($BD$718:$BD$723,5)</f>
        <v/>
      </c>
    </row>
    <row r="723">
      <c r="A723" s="3" t="inlineStr">
        <is>
          <t>Housing</t>
        </is>
      </c>
      <c r="B723" s="8">
        <f>INDEX($B$708:$H$714,MATCH($AQ$713,$B$707:$H$707,0),MATCH($AQ$708,$B$707:$H$707,0))</f>
        <v/>
      </c>
      <c r="C723" s="8">
        <f>INDEX($B$708:$H$714,MATCH($AQ$713,$B$707:$H$707,0),MATCH($AQ$709,$B$707:$H$707,0))</f>
        <v/>
      </c>
      <c r="D723" s="8">
        <f>INDEX($B$708:$H$714,MATCH($AQ$713,$B$707:$H$707,0),MATCH($AQ$710,$B$707:$H$707,0))</f>
        <v/>
      </c>
      <c r="E723" s="8">
        <f>INDEX($B$708:$H$714,MATCH($AQ$713,$B$707:$H$707,0),MATCH($AQ$711,$B$707:$H$707,0))</f>
        <v/>
      </c>
      <c r="F723" s="8">
        <f>INDEX($B$708:$H$714,MATCH($AQ$713,$B$707:$H$707,0),MATCH($AQ$712,$B$707:$H$707,0))</f>
        <v/>
      </c>
      <c r="G723" s="8">
        <f>INDEX($B$708:$H$714,MATCH($AQ$713,$B$707:$H$707,0),MATCH($AQ$713,$B$707:$H$707,0))</f>
        <v/>
      </c>
      <c r="J723" s="8">
        <f>INDEX($J$708:$P$714,MATCH($AQ$713,$J$707:$P$707,0),MATCH($AQ$708,$J$707:$P$707,0))</f>
        <v/>
      </c>
      <c r="K723" s="8">
        <f>INDEX($J$708:$P$714,MATCH($AQ$713,$J$707:$P$707,0),MATCH($AQ$709,$J$707:$P$707,0))</f>
        <v/>
      </c>
      <c r="L723" s="8">
        <f>INDEX($J$708:$P$714,MATCH($AQ$713,$J$707:$P$707,0),MATCH($AQ$710,$J$707:$P$707,0))</f>
        <v/>
      </c>
      <c r="M723" s="8">
        <f>INDEX($J$708:$P$714,MATCH($AQ$713,$J$707:$P$707,0),MATCH($AQ$711,$J$707:$P$707,0))</f>
        <v/>
      </c>
      <c r="N723" s="8">
        <f>INDEX($J$708:$P$714,MATCH($AQ$713,$J$707:$P$707,0),MATCH($AQ$712,$J$707:$P$707,0))</f>
        <v/>
      </c>
      <c r="O723" s="8">
        <f>INDEX($J$708:$P$714,MATCH($AQ$713,$J$707:$P$707,0),MATCH($AQ$713,$J$707:$P$707,0))</f>
        <v/>
      </c>
      <c r="R723" s="8">
        <f>INDEX($R$708:$X$714,MATCH($AQ$713,$R$707:$X$707,0),MATCH($AQ$708,$R$707:$X$707,0))</f>
        <v/>
      </c>
      <c r="S723" s="8">
        <f>INDEX($R$708:$X$714,MATCH($AQ$713,$R$707:$X$707,0),MATCH($AQ$709,$R$707:$X$707,0))</f>
        <v/>
      </c>
      <c r="T723" s="8">
        <f>INDEX($R$708:$X$714,MATCH($AQ$713,$R$707:$X$707,0),MATCH($AQ$710,$R$707:$X$707,0))</f>
        <v/>
      </c>
      <c r="U723" s="8">
        <f>INDEX($R$708:$X$714,MATCH($AQ$713,$R$707:$X$707,0),MATCH($AQ$711,$R$707:$X$707,0))</f>
        <v/>
      </c>
      <c r="V723" s="8">
        <f>INDEX($R$708:$X$714,MATCH($AQ$713,$R$707:$X$707,0),MATCH($AQ$712,$R$707:$X$707,0))</f>
        <v/>
      </c>
      <c r="W723" s="8">
        <f>INDEX($R$708:$X$714,MATCH($AQ$713,$R$707:$X$707,0),MATCH($AQ$713,$R$707:$X$707,0))</f>
        <v/>
      </c>
      <c r="Z723" s="8">
        <f>INDEX($Z$708:$AF$714,MATCH($AQ$713,$Z$707:$AF$707,0),MATCH($AQ$708,$Z$707:$AF$707,0))</f>
        <v/>
      </c>
      <c r="AA723" s="8">
        <f>INDEX($Z$708:$AF$714,MATCH($AQ$713,$Z$707:$AF$707,0),MATCH($AQ$709,$Z$707:$AF$707,0))</f>
        <v/>
      </c>
      <c r="AB723" s="8">
        <f>INDEX($Z$708:$AF$714,MATCH($AQ$713,$Z$707:$AF$707,0),MATCH($AQ$710,$Z$707:$AF$707,0))</f>
        <v/>
      </c>
      <c r="AC723" s="8">
        <f>INDEX($Z$708:$AF$714,MATCH($AQ$713,$Z$707:$AF$707,0),MATCH($AQ$711,$Z$707:$AF$707,0))</f>
        <v/>
      </c>
      <c r="AD723" s="8">
        <f>INDEX($Z$708:$AF$714,MATCH($AQ$713,$Z$707:$AF$707,0),MATCH($AQ$712,$Z$707:$AF$707,0))</f>
        <v/>
      </c>
      <c r="AE723" s="8">
        <f>INDEX($Z$708:$AF$714,MATCH($AQ$713,$Z$707:$AF$707,0),MATCH($AQ$713,$Z$707:$AF$707,0))</f>
        <v/>
      </c>
      <c r="AP723" s="8">
        <f>IF(($B$723&lt;&gt;2)+($J$723&lt;&gt;2)+($R$723&lt;&gt;2)+($Z$723&lt;&gt;2)=0,2,IF((($B$723&lt;&gt;2)*$B$723+($J$723&lt;&gt;2)*$J$723+($R$723&lt;&gt;2)*$R$723+($Z$723&lt;&gt;2)*$Z$723)/(($B$723&lt;&gt;2)+($J$723&lt;&gt;2)+($R$723&lt;&gt;2)+($Z$723&lt;&gt;2))&gt;=0.5,1,0))</f>
        <v/>
      </c>
      <c r="AQ723" s="8">
        <f>IF(($C$723&lt;&gt;2)+($K$723&lt;&gt;2)+($S$723&lt;&gt;2)+($AA$723&lt;&gt;2)=0,2,IF((($C$723&lt;&gt;2)*$C$723+($K$723&lt;&gt;2)*$K$723+($S$723&lt;&gt;2)*$S$723+($AA$723&lt;&gt;2)*$AA$723)/(($C$723&lt;&gt;2)+($K$723&lt;&gt;2)+($S$723&lt;&gt;2)+($AA$723&lt;&gt;2))&gt;=0.5,1,0))</f>
        <v/>
      </c>
      <c r="AR723" s="8">
        <f>IF(($D$723&lt;&gt;2)+($L$723&lt;&gt;2)+($T$723&lt;&gt;2)+($AB$723&lt;&gt;2)=0,2,IF((($D$723&lt;&gt;2)*$D$723+($L$723&lt;&gt;2)*$L$723+($T$723&lt;&gt;2)*$T$723+($AB$723&lt;&gt;2)*$AB$723)/(($D$723&lt;&gt;2)+($L$723&lt;&gt;2)+($T$723&lt;&gt;2)+($AB$723&lt;&gt;2))&gt;=0.5,1,0))</f>
        <v/>
      </c>
      <c r="AS723" s="8">
        <f>IF(($E$723&lt;&gt;2)+($M$723&lt;&gt;2)+($U$723&lt;&gt;2)+($AC$723&lt;&gt;2)=0,2,IF((($E$723&lt;&gt;2)*$E$723+($M$723&lt;&gt;2)*$M$723+($U$723&lt;&gt;2)*$U$723+($AC$723&lt;&gt;2)*$AC$723)/(($E$723&lt;&gt;2)+($M$723&lt;&gt;2)+($U$723&lt;&gt;2)+($AC$723&lt;&gt;2))&gt;=0.5,1,0))</f>
        <v/>
      </c>
      <c r="AT723" s="8">
        <f>IF(($F$723&lt;&gt;2)+($N$723&lt;&gt;2)+($V$723&lt;&gt;2)+($AD$723&lt;&gt;2)=0,2,IF((($F$723&lt;&gt;2)*$F$723+($N$723&lt;&gt;2)*$N$723+($V$723&lt;&gt;2)*$V$723+($AD$723&lt;&gt;2)*$AD$723)/(($F$723&lt;&gt;2)+($N$723&lt;&gt;2)+($V$723&lt;&gt;2)+($AD$723&lt;&gt;2))&gt;=0.5,1,0))</f>
        <v/>
      </c>
      <c r="AU723" s="8">
        <f>IF(($G$723&lt;&gt;2)+($O$723&lt;&gt;2)+($W$723&lt;&gt;2)+($AE$723&lt;&gt;2)=0,2,IF((($G$723&lt;&gt;2)*$G$723+($O$723&lt;&gt;2)*$O$723+($W$723&lt;&gt;2)*$W$723+($AE$723&lt;&gt;2)*$AE$723)/(($G$723&lt;&gt;2)+($O$723&lt;&gt;2)+($W$723&lt;&gt;2)+($AE$723&lt;&gt;2))&gt;=0.5,1,0))</f>
        <v/>
      </c>
      <c r="AW723" s="16">
        <f>INDEX('Ground truth'!$B$14:$H$20,MATCH($AP$713,'Ground truth'!$A$14:$A$20,0),MATCH($AP$708,'Ground truth'!$B$13:$H$13,0))</f>
        <v/>
      </c>
      <c r="AX723" s="16">
        <f>INDEX('Ground truth'!$B$14:$H$20,MATCH($AP$713,'Ground truth'!$A$14:$A$20,0),MATCH($AP$709,'Ground truth'!$B$13:$H$13,0))</f>
        <v/>
      </c>
      <c r="AY723" s="16">
        <f>INDEX('Ground truth'!$B$14:$H$20,MATCH($AP$713,'Ground truth'!$A$14:$A$20,0),MATCH($AP$710,'Ground truth'!$B$13:$H$13,0))</f>
        <v/>
      </c>
      <c r="AZ723" s="16">
        <f>INDEX('Ground truth'!$B$14:$H$20,MATCH($AP$713,'Ground truth'!$A$14:$A$20,0),MATCH($AP$711,'Ground truth'!$B$13:$H$13,0))</f>
        <v/>
      </c>
      <c r="BA723" s="16">
        <f>INDEX('Ground truth'!$B$14:$H$20,MATCH($AP$713,'Ground truth'!$A$14:$A$20,0),MATCH($AP$712,'Ground truth'!$B$13:$H$13,0))</f>
        <v/>
      </c>
      <c r="BB723" s="16">
        <f>INDEX('Ground truth'!$B$14:$H$20,MATCH($AP$713,'Ground truth'!$A$14:$A$20,0),MATCH($AP$713,'Ground truth'!$B$13:$H$13,0))</f>
        <v/>
      </c>
      <c r="BD723" s="19" t="n">
        <v>-0.5370829663921513</v>
      </c>
      <c r="BE723" s="19">
        <f>LARGE($BD$718:$BD$723,6)</f>
        <v/>
      </c>
    </row>
    <row r="725">
      <c r="A725" s="17" t="inlineStr">
        <is>
          <t>metrics — confident-only (unsure excluded from denominators)</t>
        </is>
      </c>
      <c r="B725" s="10" t="inlineStr">
        <is>
          <t>run 1</t>
        </is>
      </c>
      <c r="C725" s="10" t="inlineStr">
        <is>
          <t>run 2</t>
        </is>
      </c>
      <c r="D725" s="10" t="inlineStr">
        <is>
          <t>run 3</t>
        </is>
      </c>
      <c r="E725" s="10" t="inlineStr">
        <is>
          <t>run 4</t>
        </is>
      </c>
      <c r="F725" s="10" t="inlineStr">
        <is>
          <t>run 5</t>
        </is>
      </c>
      <c r="G725" s="10" t="inlineStr">
        <is>
          <t>avg-matrix</t>
        </is>
      </c>
      <c r="H725" s="10" t="inlineStr">
        <is>
          <t>mean</t>
        </is>
      </c>
      <c r="I725" s="10" t="inlineStr">
        <is>
          <t>std (pop.)</t>
        </is>
      </c>
      <c r="J725" s="17" t="inlineStr">
        <is>
          <t>notes</t>
        </is>
      </c>
    </row>
    <row r="726">
      <c r="A726" s="7" t="inlineStr">
        <is>
          <t>TP</t>
        </is>
      </c>
      <c r="B726" s="7">
        <f>SUMPRODUCT(($B$718:$G$723=1)*($AW$718:$BB$723=1))</f>
        <v/>
      </c>
      <c r="C726" s="7">
        <f>SUMPRODUCT(($J$718:$O$723=1)*($AW$718:$BB$723=1))</f>
        <v/>
      </c>
      <c r="D726" s="7">
        <f>SUMPRODUCT(($R$718:$W$723=1)*($AW$718:$BB$723=1))</f>
        <v/>
      </c>
      <c r="E726" s="7">
        <f>SUMPRODUCT(($Z$718:$AE$723=1)*($AW$718:$BB$723=1))</f>
        <v/>
      </c>
      <c r="G726" s="7">
        <f>SUMPRODUCT(($AP$718:$AU$723=1)*($AW$718:$BB$723=1))</f>
        <v/>
      </c>
      <c r="H726" s="12">
        <f>AVERAGE($B$726:$F$726)</f>
        <v/>
      </c>
      <c r="I726" s="12">
        <f>STDEV.P($B$726:$F$726)</f>
        <v/>
      </c>
    </row>
    <row r="727">
      <c r="A727" s="7" t="inlineStr">
        <is>
          <t>TN</t>
        </is>
      </c>
      <c r="B727" s="7">
        <f>SUMPRODUCT(($B$718:$G$723=0)*($AW$718:$BB$723=0))</f>
        <v/>
      </c>
      <c r="C727" s="7">
        <f>SUMPRODUCT(($J$718:$O$723=0)*($AW$718:$BB$723=0))</f>
        <v/>
      </c>
      <c r="D727" s="7">
        <f>SUMPRODUCT(($R$718:$W$723=0)*($AW$718:$BB$723=0))</f>
        <v/>
      </c>
      <c r="E727" s="7">
        <f>SUMPRODUCT(($Z$718:$AE$723=0)*($AW$718:$BB$723=0))</f>
        <v/>
      </c>
      <c r="G727" s="7">
        <f>SUMPRODUCT(($AP$718:$AU$723=0)*($AW$718:$BB$723=0))</f>
        <v/>
      </c>
      <c r="H727" s="12">
        <f>AVERAGE($B$727:$F$727)</f>
        <v/>
      </c>
      <c r="I727" s="12">
        <f>STDEV.P($B$727:$F$727)</f>
        <v/>
      </c>
    </row>
    <row r="728">
      <c r="A728" s="7" t="inlineStr">
        <is>
          <t>FP</t>
        </is>
      </c>
      <c r="B728" s="7">
        <f>SUMPRODUCT(($B$718:$G$723=1)*($AW$718:$BB$723=0))</f>
        <v/>
      </c>
      <c r="C728" s="7">
        <f>SUMPRODUCT(($J$718:$O$723=1)*($AW$718:$BB$723=0))</f>
        <v/>
      </c>
      <c r="D728" s="7">
        <f>SUMPRODUCT(($R$718:$W$723=1)*($AW$718:$BB$723=0))</f>
        <v/>
      </c>
      <c r="E728" s="7">
        <f>SUMPRODUCT(($Z$718:$AE$723=1)*($AW$718:$BB$723=0))</f>
        <v/>
      </c>
      <c r="G728" s="7">
        <f>SUMPRODUCT(($AP$718:$AU$723=1)*($AW$718:$BB$723=0))</f>
        <v/>
      </c>
      <c r="H728" s="12">
        <f>AVERAGE($B$728:$F$728)</f>
        <v/>
      </c>
      <c r="I728" s="12">
        <f>STDEV.P($B$728:$F$728)</f>
        <v/>
      </c>
    </row>
    <row r="729">
      <c r="A729" s="7" t="inlineStr">
        <is>
          <t>FN</t>
        </is>
      </c>
      <c r="B729" s="7">
        <f>SUMPRODUCT(($B$718:$G$723=0)*($AW$718:$BB$723=1))</f>
        <v/>
      </c>
      <c r="C729" s="7">
        <f>SUMPRODUCT(($J$718:$O$723=0)*($AW$718:$BB$723=1))</f>
        <v/>
      </c>
      <c r="D729" s="7">
        <f>SUMPRODUCT(($R$718:$W$723=0)*($AW$718:$BB$723=1))</f>
        <v/>
      </c>
      <c r="E729" s="7">
        <f>SUMPRODUCT(($Z$718:$AE$723=0)*($AW$718:$BB$723=1))</f>
        <v/>
      </c>
      <c r="G729" s="7">
        <f>SUMPRODUCT(($AP$718:$AU$723=0)*($AW$718:$BB$723=1))</f>
        <v/>
      </c>
      <c r="H729" s="12">
        <f>AVERAGE($B$729:$F$729)</f>
        <v/>
      </c>
      <c r="I729" s="12">
        <f>STDEV.P($B$729:$F$729)</f>
        <v/>
      </c>
    </row>
    <row r="730">
      <c r="A730" s="4" t="inlineStr">
        <is>
          <t>Precision</t>
        </is>
      </c>
      <c r="B730" s="12">
        <f>IFERROR($B$726/($B$726+$B$728),0)</f>
        <v/>
      </c>
      <c r="C730" s="12">
        <f>IFERROR($C$726/($C$726+$C$728),0)</f>
        <v/>
      </c>
      <c r="D730" s="12">
        <f>IFERROR($D$726/($D$726+$D$728),0)</f>
        <v/>
      </c>
      <c r="E730" s="12">
        <f>IFERROR($E$726/($E$726+$E$728),0)</f>
        <v/>
      </c>
      <c r="G730" s="12">
        <f>IFERROR($G$726/($G$726+$G$728),0)</f>
        <v/>
      </c>
      <c r="H730" s="18">
        <f>AVERAGE($B$730:$F$730)</f>
        <v/>
      </c>
      <c r="I730" s="18">
        <f>STDEV.P($B$730:$F$730)</f>
        <v/>
      </c>
    </row>
    <row r="731">
      <c r="A731" s="4" t="inlineStr">
        <is>
          <t>Recall</t>
        </is>
      </c>
      <c r="B731" s="12">
        <f>IFERROR($B$726/($B$726+$B$729),0)</f>
        <v/>
      </c>
      <c r="C731" s="12">
        <f>IFERROR($C$726/($C$726+$C$729),0)</f>
        <v/>
      </c>
      <c r="D731" s="12">
        <f>IFERROR($D$726/($D$726+$D$729),0)</f>
        <v/>
      </c>
      <c r="E731" s="12">
        <f>IFERROR($E$726/($E$726+$E$729),0)</f>
        <v/>
      </c>
      <c r="G731" s="12">
        <f>IFERROR($G$726/($G$726+$G$729),0)</f>
        <v/>
      </c>
      <c r="H731" s="18">
        <f>AVERAGE($B$731:$F$731)</f>
        <v/>
      </c>
      <c r="I731" s="18">
        <f>STDEV.P($B$731:$F$731)</f>
        <v/>
      </c>
    </row>
    <row r="732">
      <c r="A732" s="4" t="inlineStr">
        <is>
          <t>F1</t>
        </is>
      </c>
      <c r="B732" s="12">
        <f>IFERROR(2*$B$730*$B$731/($B$730+$B$731),0)</f>
        <v/>
      </c>
      <c r="C732" s="12">
        <f>IFERROR(2*$C$730*$C$731/($C$730+$C$731),0)</f>
        <v/>
      </c>
      <c r="D732" s="12">
        <f>IFERROR(2*$D$730*$D$731/($D$730+$D$731),0)</f>
        <v/>
      </c>
      <c r="E732" s="12">
        <f>IFERROR(2*$E$730*$E$731/($E$730+$E$731),0)</f>
        <v/>
      </c>
      <c r="G732" s="12">
        <f>IFERROR(2*$G$730*$G$731/($G$730+$G$731),0)</f>
        <v/>
      </c>
      <c r="H732" s="18">
        <f>AVERAGE($B$732:$F$732)</f>
        <v/>
      </c>
      <c r="I732" s="18">
        <f>STDEV.P($B$732:$F$732)</f>
        <v/>
      </c>
    </row>
    <row r="733">
      <c r="A733" s="4" t="inlineStr">
        <is>
          <t>Accuracy</t>
        </is>
      </c>
      <c r="B733" s="12">
        <f>IFERROR(($B$726+$B$727)/($B$726+$B$727+$B$728+$B$729),0)</f>
        <v/>
      </c>
      <c r="C733" s="12">
        <f>IFERROR(($C$726+$C$727)/($C$726+$C$727+$C$728+$C$729),0)</f>
        <v/>
      </c>
      <c r="D733" s="12">
        <f>IFERROR(($D$726+$D$727)/($D$726+$D$727+$D$728+$D$729),0)</f>
        <v/>
      </c>
      <c r="E733" s="12">
        <f>IFERROR(($E$726+$E$727)/($E$726+$E$727+$E$728+$E$729),0)</f>
        <v/>
      </c>
      <c r="G733" s="12">
        <f>IFERROR(($G$726+$G$727)/($G$726+$G$727+$G$728+$G$729),0)</f>
        <v/>
      </c>
      <c r="H733" s="18">
        <f>AVERAGE($B$733:$F$733)</f>
        <v/>
      </c>
      <c r="I733" s="18">
        <f>STDEV.P($B$733:$F$733)</f>
        <v/>
      </c>
    </row>
    <row r="734">
      <c r="A734" s="4" t="inlineStr">
        <is>
          <t>Edit distance</t>
        </is>
      </c>
      <c r="B734" s="12">
        <f>SUMPRODUCT(ABS($AW$718:$BB$723-$B$718:$G$723))</f>
        <v/>
      </c>
      <c r="C734" s="12">
        <f>SUMPRODUCT(ABS($AW$718:$BB$723-$J$718:$O$723))</f>
        <v/>
      </c>
      <c r="D734" s="12">
        <f>SUMPRODUCT(ABS($AW$718:$BB$723-$R$718:$W$723))</f>
        <v/>
      </c>
      <c r="E734" s="12">
        <f>SUMPRODUCT(ABS($AW$718:$BB$723-$Z$718:$AE$723))</f>
        <v/>
      </c>
      <c r="G734" s="12">
        <f>SUMPRODUCT(ABS($AW$718:$BB$723-$AP$718:$AU$723))</f>
        <v/>
      </c>
      <c r="H734" s="18">
        <f>AVERAGE($B$734:$F$734)</f>
        <v/>
      </c>
      <c r="I734" s="18">
        <f>STDEV.P($B$734:$F$734)</f>
        <v/>
      </c>
    </row>
    <row r="735">
      <c r="A735" s="4" t="inlineStr">
        <is>
          <t>Spectral distance</t>
        </is>
      </c>
      <c r="B735" s="12">
        <f>SQRT(SUMPRODUCT(($BE$718:$BE$723-$B$745:$B$750)^2))</f>
        <v/>
      </c>
      <c r="C735" s="12">
        <f>SQRT(SUMPRODUCT(($BE$718:$BE$723-$C$745:$C$750)^2))</f>
        <v/>
      </c>
      <c r="D735" s="12">
        <f>SQRT(SUMPRODUCT(($BE$718:$BE$723-$D$745:$D$750)^2))</f>
        <v/>
      </c>
      <c r="E735" s="12">
        <f>SQRT(SUMPRODUCT(($BE$718:$BE$723-$E$745:$E$750)^2))</f>
        <v/>
      </c>
      <c r="G735" s="12">
        <f>SQRT(SUMPRODUCT(($BE$718:$BE$723-$G$745:$G$750)^2))</f>
        <v/>
      </c>
      <c r="H735" s="18">
        <f>AVERAGE($B$735:$F$735)</f>
        <v/>
      </c>
      <c r="I735" s="18">
        <f>STDEV.P($B$735:$F$735)</f>
        <v/>
      </c>
    </row>
    <row r="736">
      <c r="A736" s="4" t="inlineStr">
        <is>
          <t>Unsure cells</t>
        </is>
      </c>
      <c r="B736" s="7">
        <f>COUNTIF($B$718:$G$723,2)</f>
        <v/>
      </c>
      <c r="C736" s="7">
        <f>COUNTIF($J$718:$O$723,2)</f>
        <v/>
      </c>
      <c r="D736" s="7">
        <f>COUNTIF($R$718:$W$723,2)</f>
        <v/>
      </c>
      <c r="E736" s="7">
        <f>COUNTIF($Z$718:$AE$723,2)</f>
        <v/>
      </c>
      <c r="G736" s="7">
        <f>COUNTIF($AP$718:$AU$723,2)</f>
        <v/>
      </c>
      <c r="H736" s="12">
        <f>AVERAGE($B$736:$F$736)</f>
        <v/>
      </c>
      <c r="I736" s="12">
        <f>STDEV.P($B$736:$F$736)</f>
        <v/>
      </c>
    </row>
    <row r="737">
      <c r="A737" s="3" t="inlineStr">
        <is>
          <t>eigenvalues (real part, numpy order; pasted)</t>
        </is>
      </c>
    </row>
    <row r="738">
      <c r="A738" s="3" t="inlineStr">
        <is>
          <t xml:space="preserve">  λ1</t>
        </is>
      </c>
      <c r="B738" s="19" t="n">
        <v>4.047799301982686</v>
      </c>
      <c r="C738" s="19" t="n">
        <v>4.047799301982686</v>
      </c>
      <c r="D738" s="19" t="n">
        <v>4.047799301982686</v>
      </c>
      <c r="E738" s="19" t="n">
        <v>4.047799301982686</v>
      </c>
      <c r="G738" s="19" t="n">
        <v>4.047799301982686</v>
      </c>
    </row>
    <row r="739">
      <c r="A739" s="3" t="inlineStr">
        <is>
          <t xml:space="preserve">  λ2</t>
        </is>
      </c>
      <c r="B739" s="19" t="n">
        <v>-1.112910634551272</v>
      </c>
      <c r="C739" s="19" t="n">
        <v>-1.112910634551272</v>
      </c>
      <c r="D739" s="19" t="n">
        <v>-1.112910634551272</v>
      </c>
      <c r="E739" s="19" t="n">
        <v>-1.112910634551272</v>
      </c>
      <c r="G739" s="19" t="n">
        <v>-1.112910634551272</v>
      </c>
    </row>
    <row r="740">
      <c r="A740" s="3" t="inlineStr">
        <is>
          <t xml:space="preserve">  λ3</t>
        </is>
      </c>
      <c r="B740" s="19" t="n">
        <v>0.2437564768768843</v>
      </c>
      <c r="C740" s="19" t="n">
        <v>0.2437564768768843</v>
      </c>
      <c r="D740" s="19" t="n">
        <v>0.2437564768768843</v>
      </c>
      <c r="E740" s="19" t="n">
        <v>0.2437564768768843</v>
      </c>
      <c r="G740" s="19" t="n">
        <v>0.2437564768768843</v>
      </c>
    </row>
    <row r="741">
      <c r="A741" s="3" t="inlineStr">
        <is>
          <t xml:space="preserve">  λ4</t>
        </is>
      </c>
      <c r="B741" s="19" t="n">
        <v>0.9999999999999998</v>
      </c>
      <c r="C741" s="19" t="n">
        <v>0.9999999999999998</v>
      </c>
      <c r="D741" s="19" t="n">
        <v>0.9999999999999998</v>
      </c>
      <c r="E741" s="19" t="n">
        <v>0.9999999999999998</v>
      </c>
      <c r="G741" s="19" t="n">
        <v>0.9999999999999998</v>
      </c>
    </row>
    <row r="742">
      <c r="A742" s="3" t="inlineStr">
        <is>
          <t xml:space="preserve">  λ5</t>
        </is>
      </c>
      <c r="B742" s="19" t="n">
        <v>1.821354855691701</v>
      </c>
      <c r="C742" s="19" t="n">
        <v>1.821354855691701</v>
      </c>
      <c r="D742" s="19" t="n">
        <v>1.821354855691701</v>
      </c>
      <c r="E742" s="19" t="n">
        <v>1.821354855691701</v>
      </c>
      <c r="G742" s="19" t="n">
        <v>1.821354855691701</v>
      </c>
    </row>
    <row r="743">
      <c r="A743" s="3" t="inlineStr">
        <is>
          <t xml:space="preserve">  λ6</t>
        </is>
      </c>
      <c r="B743" s="19" t="n">
        <v>-7.850462293418877e-17</v>
      </c>
      <c r="C743" s="19" t="n">
        <v>-7.850462293418877e-17</v>
      </c>
      <c r="D743" s="19" t="n">
        <v>-7.850462293418877e-17</v>
      </c>
      <c r="E743" s="19" t="n">
        <v>-7.850462293418877e-17</v>
      </c>
      <c r="G743" s="19" t="n">
        <v>-7.850462293418877e-17</v>
      </c>
    </row>
    <row r="744">
      <c r="A744" s="3" t="inlineStr">
        <is>
          <t>eigenvalues sorted desc (LARGE)</t>
        </is>
      </c>
    </row>
    <row r="745">
      <c r="A745" s="3" t="inlineStr">
        <is>
          <t xml:space="preserve">  λ(1)</t>
        </is>
      </c>
      <c r="B745" s="19">
        <f>LARGE($B$738:$B$743,1)</f>
        <v/>
      </c>
      <c r="C745" s="19">
        <f>LARGE($C$738:$C$743,1)</f>
        <v/>
      </c>
      <c r="D745" s="19">
        <f>LARGE($D$738:$D$743,1)</f>
        <v/>
      </c>
      <c r="E745" s="19">
        <f>LARGE($E$738:$E$743,1)</f>
        <v/>
      </c>
      <c r="G745" s="19">
        <f>LARGE($G$738:$G$743,1)</f>
        <v/>
      </c>
    </row>
    <row r="746">
      <c r="A746" s="3" t="inlineStr">
        <is>
          <t xml:space="preserve">  λ(2)</t>
        </is>
      </c>
      <c r="B746" s="19">
        <f>LARGE($B$738:$B$743,2)</f>
        <v/>
      </c>
      <c r="C746" s="19">
        <f>LARGE($C$738:$C$743,2)</f>
        <v/>
      </c>
      <c r="D746" s="19">
        <f>LARGE($D$738:$D$743,2)</f>
        <v/>
      </c>
      <c r="E746" s="19">
        <f>LARGE($E$738:$E$743,2)</f>
        <v/>
      </c>
      <c r="G746" s="19">
        <f>LARGE($G$738:$G$743,2)</f>
        <v/>
      </c>
    </row>
    <row r="747">
      <c r="A747" s="3" t="inlineStr">
        <is>
          <t xml:space="preserve">  λ(3)</t>
        </is>
      </c>
      <c r="B747" s="19">
        <f>LARGE($B$738:$B$743,3)</f>
        <v/>
      </c>
      <c r="C747" s="19">
        <f>LARGE($C$738:$C$743,3)</f>
        <v/>
      </c>
      <c r="D747" s="19">
        <f>LARGE($D$738:$D$743,3)</f>
        <v/>
      </c>
      <c r="E747" s="19">
        <f>LARGE($E$738:$E$743,3)</f>
        <v/>
      </c>
      <c r="G747" s="19">
        <f>LARGE($G$738:$G$743,3)</f>
        <v/>
      </c>
    </row>
    <row r="748">
      <c r="A748" s="3" t="inlineStr">
        <is>
          <t xml:space="preserve">  λ(4)</t>
        </is>
      </c>
      <c r="B748" s="19">
        <f>LARGE($B$738:$B$743,4)</f>
        <v/>
      </c>
      <c r="C748" s="19">
        <f>LARGE($C$738:$C$743,4)</f>
        <v/>
      </c>
      <c r="D748" s="19">
        <f>LARGE($D$738:$D$743,4)</f>
        <v/>
      </c>
      <c r="E748" s="19">
        <f>LARGE($E$738:$E$743,4)</f>
        <v/>
      </c>
      <c r="G748" s="19">
        <f>LARGE($G$738:$G$743,4)</f>
        <v/>
      </c>
    </row>
    <row r="749">
      <c r="A749" s="3" t="inlineStr">
        <is>
          <t xml:space="preserve">  λ(5)</t>
        </is>
      </c>
      <c r="B749" s="19">
        <f>LARGE($B$738:$B$743,5)</f>
        <v/>
      </c>
      <c r="C749" s="19">
        <f>LARGE($C$738:$C$743,5)</f>
        <v/>
      </c>
      <c r="D749" s="19">
        <f>LARGE($D$738:$D$743,5)</f>
        <v/>
      </c>
      <c r="E749" s="19">
        <f>LARGE($E$738:$E$743,5)</f>
        <v/>
      </c>
      <c r="G749" s="19">
        <f>LARGE($G$738:$G$743,5)</f>
        <v/>
      </c>
    </row>
    <row r="750">
      <c r="A750" s="3" t="inlineStr">
        <is>
          <t xml:space="preserve">  λ(6)</t>
        </is>
      </c>
      <c r="B750" s="19">
        <f>LARGE($B$738:$B$743,6)</f>
        <v/>
      </c>
      <c r="C750" s="19">
        <f>LARGE($C$738:$C$743,6)</f>
        <v/>
      </c>
      <c r="D750" s="19">
        <f>LARGE($D$738:$D$743,6)</f>
        <v/>
      </c>
      <c r="E750" s="19">
        <f>LARGE($E$738:$E$743,6)</f>
        <v/>
      </c>
      <c r="G750" s="19">
        <f>LARGE($G$738:$G$743,6)</f>
        <v/>
      </c>
    </row>
    <row r="751">
      <c r="A751" s="3" t="inlineStr">
        <is>
          <t>check: Σeig − trace (→0)</t>
        </is>
      </c>
      <c r="B751" s="3">
        <f>ROUND(SUM($B$738:$B$743)-($B$718+$C$719+$D$720+$E$721+$F$722+$G$723),6)</f>
        <v/>
      </c>
      <c r="C751" s="3">
        <f>ROUND(SUM($C$738:$C$743)-($J$718+$K$719+$L$720+$M$721+$N$722+$O$723),6)</f>
        <v/>
      </c>
      <c r="D751" s="3">
        <f>ROUND(SUM($D$738:$D$743)-($R$718+$S$719+$T$720+$U$721+$V$722+$W$723),6)</f>
        <v/>
      </c>
      <c r="E751" s="3">
        <f>ROUND(SUM($E$738:$E$743)-($Z$718+$AA$719+$AB$720+$AC$721+$AD$722+$AE$723),6)</f>
        <v/>
      </c>
      <c r="G751" s="3">
        <f>ROUND(SUM($G$738:$G$743)-($AP$718+$AQ$719+$AR$720+$AS$721+$AT$722+$AU$723),6)</f>
        <v/>
      </c>
    </row>
    <row r="752">
      <c r="A752" s="3" t="inlineStr">
        <is>
          <t>check: Πeig − det (→0)</t>
        </is>
      </c>
      <c r="B752" s="3">
        <f>ROUND(MDETERM($B$718:$G$723)-PRODUCT($B$738:$B$743),6)</f>
        <v/>
      </c>
      <c r="C752" s="3">
        <f>ROUND(MDETERM($J$718:$O$723)-PRODUCT($C$738:$C$743),6)</f>
        <v/>
      </c>
      <c r="D752" s="3">
        <f>ROUND(MDETERM($R$718:$W$723)-PRODUCT($D$738:$D$743),6)</f>
        <v/>
      </c>
      <c r="E752" s="3">
        <f>ROUND(MDETERM($Z$718:$AE$723)-PRODUCT($E$738:$E$743),6)</f>
        <v/>
      </c>
      <c r="G752" s="3">
        <f>ROUND(MDETERM($AP$718:$AU$723)-PRODUCT($G$738:$G$743),6)</f>
        <v/>
      </c>
    </row>
    <row r="753">
      <c r="A753" s="3" t="inlineStr">
        <is>
          <t>complex eigenvalues?</t>
        </is>
      </c>
      <c r="B753" s="3" t="inlineStr"/>
      <c r="C753" s="3" t="inlineStr"/>
      <c r="D753" s="3" t="inlineStr"/>
      <c r="E753" s="3" t="inlineStr"/>
      <c r="G753" s="3" t="inlineStr"/>
    </row>
    <row r="754">
      <c r="A754" s="3" t="inlineStr">
        <is>
          <t>check: det(M − λᵢI) per sorted λ (→0)</t>
        </is>
      </c>
    </row>
    <row r="755">
      <c r="A755" s="3" t="inlineStr">
        <is>
          <t xml:space="preserve">  det(M − λ(1)I)</t>
        </is>
      </c>
      <c r="B755" s="3">
        <f t="array" ref="B755">ROUND(MDETERM($B$718:$G$723-$B$745*MUNIT(6)),6)</f>
        <v/>
      </c>
      <c r="C755" s="3">
        <f t="array" ref="C755">ROUND(MDETERM($J$718:$O$723-$C$745*MUNIT(6)),6)</f>
        <v/>
      </c>
      <c r="D755" s="3">
        <f t="array" ref="D755">ROUND(MDETERM($R$718:$W$723-$D$745*MUNIT(6)),6)</f>
        <v/>
      </c>
      <c r="E755" s="3">
        <f t="array" ref="E755">ROUND(MDETERM($Z$718:$AE$723-$E$745*MUNIT(6)),6)</f>
        <v/>
      </c>
      <c r="G755" s="3">
        <f t="array" ref="G755">ROUND(MDETERM($AP$718:$AU$723-$G$745*MUNIT(6)),6)</f>
        <v/>
      </c>
    </row>
    <row r="756">
      <c r="A756" s="3" t="inlineStr">
        <is>
          <t xml:space="preserve">  det(M − λ(2)I)</t>
        </is>
      </c>
      <c r="B756" s="3">
        <f t="array" ref="B756">ROUND(MDETERM($B$718:$G$723-$B$746*MUNIT(6)),6)</f>
        <v/>
      </c>
      <c r="C756" s="3">
        <f t="array" ref="C756">ROUND(MDETERM($J$718:$O$723-$C$746*MUNIT(6)),6)</f>
        <v/>
      </c>
      <c r="D756" s="3">
        <f t="array" ref="D756">ROUND(MDETERM($R$718:$W$723-$D$746*MUNIT(6)),6)</f>
        <v/>
      </c>
      <c r="E756" s="3">
        <f t="array" ref="E756">ROUND(MDETERM($Z$718:$AE$723-$E$746*MUNIT(6)),6)</f>
        <v/>
      </c>
      <c r="G756" s="3">
        <f t="array" ref="G756">ROUND(MDETERM($AP$718:$AU$723-$G$746*MUNIT(6)),6)</f>
        <v/>
      </c>
    </row>
    <row r="757">
      <c r="A757" s="3" t="inlineStr">
        <is>
          <t xml:space="preserve">  det(M − λ(3)I)</t>
        </is>
      </c>
      <c r="B757" s="3">
        <f t="array" ref="B757">ROUND(MDETERM($B$718:$G$723-$B$747*MUNIT(6)),6)</f>
        <v/>
      </c>
      <c r="C757" s="3">
        <f t="array" ref="C757">ROUND(MDETERM($J$718:$O$723-$C$747*MUNIT(6)),6)</f>
        <v/>
      </c>
      <c r="D757" s="3">
        <f t="array" ref="D757">ROUND(MDETERM($R$718:$W$723-$D$747*MUNIT(6)),6)</f>
        <v/>
      </c>
      <c r="E757" s="3">
        <f t="array" ref="E757">ROUND(MDETERM($Z$718:$AE$723-$E$747*MUNIT(6)),6)</f>
        <v/>
      </c>
      <c r="G757" s="3">
        <f t="array" ref="G757">ROUND(MDETERM($AP$718:$AU$723-$G$747*MUNIT(6)),6)</f>
        <v/>
      </c>
    </row>
    <row r="758">
      <c r="A758" s="3" t="inlineStr">
        <is>
          <t xml:space="preserve">  det(M − λ(4)I)</t>
        </is>
      </c>
      <c r="B758" s="3">
        <f t="array" ref="B758">ROUND(MDETERM($B$718:$G$723-$B$748*MUNIT(6)),6)</f>
        <v/>
      </c>
      <c r="C758" s="3">
        <f t="array" ref="C758">ROUND(MDETERM($J$718:$O$723-$C$748*MUNIT(6)),6)</f>
        <v/>
      </c>
      <c r="D758" s="3">
        <f t="array" ref="D758">ROUND(MDETERM($R$718:$W$723-$D$748*MUNIT(6)),6)</f>
        <v/>
      </c>
      <c r="E758" s="3">
        <f t="array" ref="E758">ROUND(MDETERM($Z$718:$AE$723-$E$748*MUNIT(6)),6)</f>
        <v/>
      </c>
      <c r="G758" s="3">
        <f t="array" ref="G758">ROUND(MDETERM($AP$718:$AU$723-$G$748*MUNIT(6)),6)</f>
        <v/>
      </c>
    </row>
    <row r="759">
      <c r="A759" s="3" t="inlineStr">
        <is>
          <t xml:space="preserve">  det(M − λ(5)I)</t>
        </is>
      </c>
      <c r="B759" s="3">
        <f t="array" ref="B759">ROUND(MDETERM($B$718:$G$723-$B$749*MUNIT(6)),6)</f>
        <v/>
      </c>
      <c r="C759" s="3">
        <f t="array" ref="C759">ROUND(MDETERM($J$718:$O$723-$C$749*MUNIT(6)),6)</f>
        <v/>
      </c>
      <c r="D759" s="3">
        <f t="array" ref="D759">ROUND(MDETERM($R$718:$W$723-$D$749*MUNIT(6)),6)</f>
        <v/>
      </c>
      <c r="E759" s="3">
        <f t="array" ref="E759">ROUND(MDETERM($Z$718:$AE$723-$E$749*MUNIT(6)),6)</f>
        <v/>
      </c>
      <c r="G759" s="3">
        <f t="array" ref="G759">ROUND(MDETERM($AP$718:$AU$723-$G$749*MUNIT(6)),6)</f>
        <v/>
      </c>
    </row>
    <row r="760">
      <c r="A760" s="3" t="inlineStr">
        <is>
          <t xml:space="preserve">  det(M − λ(6)I)</t>
        </is>
      </c>
      <c r="B760" s="3">
        <f t="array" ref="B760">ROUND(MDETERM($B$718:$G$723-$B$750*MUNIT(6)),6)</f>
        <v/>
      </c>
      <c r="C760" s="3">
        <f t="array" ref="C760">ROUND(MDETERM($J$718:$O$723-$C$750*MUNIT(6)),6)</f>
        <v/>
      </c>
      <c r="D760" s="3">
        <f t="array" ref="D760">ROUND(MDETERM($R$718:$W$723-$D$750*MUNIT(6)),6)</f>
        <v/>
      </c>
      <c r="E760" s="3">
        <f t="array" ref="E760">ROUND(MDETERM($Z$718:$AE$723-$E$750*MUNIT(6)),6)</f>
        <v/>
      </c>
      <c r="G760" s="3">
        <f t="array" ref="G760">ROUND(MDETERM($AP$718:$AU$723-$G$750*MUNIT(6)),6)</f>
        <v/>
      </c>
    </row>
    <row r="764" ht="16" customHeight="1">
      <c r="A764" s="14" t="inlineStr">
        <is>
          <t>RAG R2 | deepseek-r1:14b</t>
        </is>
      </c>
      <c r="B764" s="9" t="inlineStr">
        <is>
          <t>run 1 (raw, pasted)</t>
        </is>
      </c>
      <c r="J764" s="9" t="inlineStr">
        <is>
          <t>run 2 (raw, pasted)</t>
        </is>
      </c>
      <c r="R764" s="9" t="inlineStr">
        <is>
          <t>run 3 (raw, pasted)</t>
        </is>
      </c>
      <c r="Z764" s="9" t="inlineStr">
        <is>
          <t>run 4 (raw, pasted)</t>
        </is>
      </c>
      <c r="AH764" s="9" t="inlineStr">
        <is>
          <t>run 5 (raw, pasted)</t>
        </is>
      </c>
      <c r="AP764" s="9" t="inlineStr">
        <is>
          <t>archived component mapping</t>
        </is>
      </c>
    </row>
    <row r="765" ht="60" customHeight="1">
      <c r="B765" s="15" t="inlineStr">
        <is>
          <t>Motor</t>
        </is>
      </c>
      <c r="C765" s="15" t="inlineStr">
        <is>
          <t>Battery Pack</t>
        </is>
      </c>
      <c r="D765" s="15" t="inlineStr">
        <is>
          <t>Gear System</t>
        </is>
      </c>
      <c r="E765" s="15" t="inlineStr">
        <is>
          <t>Chuck/Bit Holder</t>
        </is>
      </c>
      <c r="F765" s="15" t="inlineStr">
        <is>
          <t>Trigger Switch</t>
        </is>
      </c>
      <c r="G765" s="15" t="inlineStr">
        <is>
          <t>Housing</t>
        </is>
      </c>
      <c r="H765" s="15" t="inlineStr">
        <is>
          <t>Control Circuitry</t>
        </is>
      </c>
      <c r="J765" s="15" t="inlineStr">
        <is>
          <t>Motor</t>
        </is>
      </c>
      <c r="K765" s="15" t="inlineStr">
        <is>
          <t>Battery Pack</t>
        </is>
      </c>
      <c r="L765" s="15" t="inlineStr">
        <is>
          <t>Gear System</t>
        </is>
      </c>
      <c r="M765" s="15" t="inlineStr">
        <is>
          <t>Chuck/Bit Holder</t>
        </is>
      </c>
      <c r="N765" s="15" t="inlineStr">
        <is>
          <t>Trigger Switch</t>
        </is>
      </c>
      <c r="O765" s="15" t="inlineStr">
        <is>
          <t>Housing</t>
        </is>
      </c>
      <c r="P765" s="15" t="inlineStr">
        <is>
          <t>Control Circuitry</t>
        </is>
      </c>
      <c r="R765" s="15" t="inlineStr">
        <is>
          <t>Motor</t>
        </is>
      </c>
      <c r="S765" s="15" t="inlineStr">
        <is>
          <t>Battery Pack</t>
        </is>
      </c>
      <c r="T765" s="15" t="inlineStr">
        <is>
          <t>Gear System</t>
        </is>
      </c>
      <c r="U765" s="15" t="inlineStr">
        <is>
          <t>Chuck/Bit Holder</t>
        </is>
      </c>
      <c r="V765" s="15" t="inlineStr">
        <is>
          <t>Trigger Switch</t>
        </is>
      </c>
      <c r="W765" s="15" t="inlineStr">
        <is>
          <t>Housing</t>
        </is>
      </c>
      <c r="X765" s="15" t="inlineStr">
        <is>
          <t>Control Circuitry</t>
        </is>
      </c>
      <c r="Z765" s="15" t="inlineStr">
        <is>
          <t>Motor</t>
        </is>
      </c>
      <c r="AA765" s="15" t="inlineStr">
        <is>
          <t>Battery Pack</t>
        </is>
      </c>
      <c r="AB765" s="15" t="inlineStr">
        <is>
          <t>Gear System</t>
        </is>
      </c>
      <c r="AC765" s="15" t="inlineStr">
        <is>
          <t>Chuck/Bit Holder</t>
        </is>
      </c>
      <c r="AD765" s="15" t="inlineStr">
        <is>
          <t>Trigger Switch</t>
        </is>
      </c>
      <c r="AE765" s="15" t="inlineStr">
        <is>
          <t>Housing</t>
        </is>
      </c>
      <c r="AF765" s="15" t="inlineStr">
        <is>
          <t>Control Circuitry</t>
        </is>
      </c>
      <c r="AH765" s="15" t="inlineStr">
        <is>
          <t>Motor</t>
        </is>
      </c>
      <c r="AI765" s="15" t="inlineStr">
        <is>
          <t>Battery Pack</t>
        </is>
      </c>
      <c r="AJ765" s="15" t="inlineStr">
        <is>
          <t>Gear System</t>
        </is>
      </c>
      <c r="AK765" s="15" t="inlineStr">
        <is>
          <t>Chuck/Bit Holder</t>
        </is>
      </c>
      <c r="AL765" s="15" t="inlineStr">
        <is>
          <t>Trigger Switch</t>
        </is>
      </c>
      <c r="AM765" s="15" t="inlineStr">
        <is>
          <t>Housing</t>
        </is>
      </c>
      <c r="AN765" s="15" t="inlineStr">
        <is>
          <t>Control Circuitry</t>
        </is>
      </c>
      <c r="AP765" s="3" t="inlineStr">
        <is>
          <t>Ground truth component</t>
        </is>
      </c>
      <c r="AQ765" s="3" t="inlineStr">
        <is>
          <t>Matched predicted component</t>
        </is>
      </c>
    </row>
    <row r="766">
      <c r="A766" s="3" t="inlineStr">
        <is>
          <t>Motor</t>
        </is>
      </c>
      <c r="B766" s="8" t="n">
        <v>1</v>
      </c>
      <c r="C766" s="8" t="n">
        <v>1</v>
      </c>
      <c r="D766" s="8" t="n">
        <v>1</v>
      </c>
      <c r="E766" s="8" t="n">
        <v>0</v>
      </c>
      <c r="F766" s="8" t="n">
        <v>1</v>
      </c>
      <c r="G766" s="8" t="n">
        <v>0</v>
      </c>
      <c r="H766" s="8" t="n">
        <v>1</v>
      </c>
      <c r="J766" s="20" t="n">
        <v>2</v>
      </c>
      <c r="K766" s="20" t="n">
        <v>2</v>
      </c>
      <c r="L766" s="20" t="n">
        <v>2</v>
      </c>
      <c r="M766" s="20" t="n">
        <v>2</v>
      </c>
      <c r="N766" s="20" t="n">
        <v>2</v>
      </c>
      <c r="O766" s="20" t="n">
        <v>2</v>
      </c>
      <c r="P766" s="20" t="n">
        <v>2</v>
      </c>
      <c r="R766" s="8" t="n">
        <v>1</v>
      </c>
      <c r="S766" s="8" t="n">
        <v>1</v>
      </c>
      <c r="T766" s="8" t="n">
        <v>1</v>
      </c>
      <c r="U766" s="8" t="n">
        <v>0</v>
      </c>
      <c r="V766" s="8" t="n">
        <v>1</v>
      </c>
      <c r="W766" s="8" t="n">
        <v>0</v>
      </c>
      <c r="X766" s="8" t="n">
        <v>1</v>
      </c>
      <c r="Z766" s="20" t="n">
        <v>2</v>
      </c>
      <c r="AA766" s="20" t="n">
        <v>2</v>
      </c>
      <c r="AB766" s="20" t="n">
        <v>2</v>
      </c>
      <c r="AC766" s="20" t="n">
        <v>2</v>
      </c>
      <c r="AD766" s="20" t="n">
        <v>2</v>
      </c>
      <c r="AE766" s="20" t="n">
        <v>2</v>
      </c>
      <c r="AF766" s="20" t="n">
        <v>2</v>
      </c>
      <c r="AH766" s="8" t="n">
        <v>1</v>
      </c>
      <c r="AI766" s="8" t="n">
        <v>1</v>
      </c>
      <c r="AJ766" s="8" t="n">
        <v>1</v>
      </c>
      <c r="AK766" s="8" t="n">
        <v>0</v>
      </c>
      <c r="AL766" s="8" t="n">
        <v>0</v>
      </c>
      <c r="AM766" s="8" t="n">
        <v>1</v>
      </c>
      <c r="AN766" s="8" t="n">
        <v>1</v>
      </c>
      <c r="AP766" s="3" t="inlineStr">
        <is>
          <t>Bit</t>
        </is>
      </c>
      <c r="AQ766" s="3" t="inlineStr">
        <is>
          <t>Chuck/Bit Holder</t>
        </is>
      </c>
    </row>
    <row r="767">
      <c r="A767" s="3" t="inlineStr">
        <is>
          <t>Battery Pack</t>
        </is>
      </c>
      <c r="B767" s="8" t="n">
        <v>1</v>
      </c>
      <c r="C767" s="8" t="n">
        <v>1</v>
      </c>
      <c r="D767" s="8" t="n">
        <v>0</v>
      </c>
      <c r="E767" s="8" t="n">
        <v>0</v>
      </c>
      <c r="F767" s="8" t="n">
        <v>0</v>
      </c>
      <c r="G767" s="8" t="n">
        <v>1</v>
      </c>
      <c r="H767" s="8" t="n">
        <v>1</v>
      </c>
      <c r="J767" s="20" t="n">
        <v>2</v>
      </c>
      <c r="K767" s="20" t="n">
        <v>2</v>
      </c>
      <c r="L767" s="20" t="n">
        <v>2</v>
      </c>
      <c r="M767" s="20" t="n">
        <v>2</v>
      </c>
      <c r="N767" s="20" t="n">
        <v>2</v>
      </c>
      <c r="O767" s="20" t="n">
        <v>2</v>
      </c>
      <c r="P767" s="20" t="n">
        <v>2</v>
      </c>
      <c r="R767" s="8" t="n">
        <v>1</v>
      </c>
      <c r="S767" s="8" t="n">
        <v>1</v>
      </c>
      <c r="T767" s="8" t="n">
        <v>0</v>
      </c>
      <c r="U767" s="8" t="n">
        <v>0</v>
      </c>
      <c r="V767" s="8" t="n">
        <v>0</v>
      </c>
      <c r="W767" s="8" t="n">
        <v>1</v>
      </c>
      <c r="X767" s="8" t="n">
        <v>1</v>
      </c>
      <c r="Z767" s="20" t="n">
        <v>2</v>
      </c>
      <c r="AA767" s="20" t="n">
        <v>2</v>
      </c>
      <c r="AB767" s="20" t="n">
        <v>2</v>
      </c>
      <c r="AC767" s="20" t="n">
        <v>2</v>
      </c>
      <c r="AD767" s="20" t="n">
        <v>2</v>
      </c>
      <c r="AE767" s="20" t="n">
        <v>2</v>
      </c>
      <c r="AF767" s="20" t="n">
        <v>2</v>
      </c>
      <c r="AH767" s="8" t="n">
        <v>1</v>
      </c>
      <c r="AI767" s="8" t="n">
        <v>1</v>
      </c>
      <c r="AJ767" s="8" t="n">
        <v>0</v>
      </c>
      <c r="AK767" s="8" t="n">
        <v>0</v>
      </c>
      <c r="AL767" s="8" t="n">
        <v>0</v>
      </c>
      <c r="AM767" s="8" t="n">
        <v>1</v>
      </c>
      <c r="AN767" s="8" t="n">
        <v>1</v>
      </c>
      <c r="AP767" s="3" t="inlineStr">
        <is>
          <t>Transmission</t>
        </is>
      </c>
      <c r="AQ767" s="3" t="inlineStr">
        <is>
          <t>Gear System</t>
        </is>
      </c>
    </row>
    <row r="768">
      <c r="A768" s="3" t="inlineStr">
        <is>
          <t>Gear System</t>
        </is>
      </c>
      <c r="B768" s="8" t="n">
        <v>1</v>
      </c>
      <c r="C768" s="8" t="n">
        <v>0</v>
      </c>
      <c r="D768" s="8" t="n">
        <v>1</v>
      </c>
      <c r="E768" s="8" t="n">
        <v>1</v>
      </c>
      <c r="F768" s="8" t="n">
        <v>0</v>
      </c>
      <c r="G768" s="8" t="n">
        <v>0</v>
      </c>
      <c r="H768" s="8" t="n">
        <v>1</v>
      </c>
      <c r="J768" s="20" t="n">
        <v>2</v>
      </c>
      <c r="K768" s="20" t="n">
        <v>2</v>
      </c>
      <c r="L768" s="20" t="n">
        <v>2</v>
      </c>
      <c r="M768" s="20" t="n">
        <v>2</v>
      </c>
      <c r="N768" s="20" t="n">
        <v>2</v>
      </c>
      <c r="O768" s="20" t="n">
        <v>2</v>
      </c>
      <c r="P768" s="20" t="n">
        <v>2</v>
      </c>
      <c r="R768" s="8" t="n">
        <v>1</v>
      </c>
      <c r="S768" s="8" t="n">
        <v>0</v>
      </c>
      <c r="T768" s="8" t="n">
        <v>1</v>
      </c>
      <c r="U768" s="8" t="n">
        <v>1</v>
      </c>
      <c r="V768" s="8" t="n">
        <v>0</v>
      </c>
      <c r="W768" s="8" t="n">
        <v>0</v>
      </c>
      <c r="X768" s="8" t="n">
        <v>0</v>
      </c>
      <c r="Z768" s="20" t="n">
        <v>2</v>
      </c>
      <c r="AA768" s="20" t="n">
        <v>2</v>
      </c>
      <c r="AB768" s="20" t="n">
        <v>2</v>
      </c>
      <c r="AC768" s="20" t="n">
        <v>2</v>
      </c>
      <c r="AD768" s="20" t="n">
        <v>2</v>
      </c>
      <c r="AE768" s="20" t="n">
        <v>2</v>
      </c>
      <c r="AF768" s="20" t="n">
        <v>2</v>
      </c>
      <c r="AH768" s="8" t="n">
        <v>1</v>
      </c>
      <c r="AI768" s="8" t="n">
        <v>0</v>
      </c>
      <c r="AJ768" s="8" t="n">
        <v>1</v>
      </c>
      <c r="AK768" s="8" t="n">
        <v>1</v>
      </c>
      <c r="AL768" s="8" t="n">
        <v>0</v>
      </c>
      <c r="AM768" s="8" t="n">
        <v>1</v>
      </c>
      <c r="AN768" s="8" t="n">
        <v>1</v>
      </c>
      <c r="AP768" s="3" t="inlineStr">
        <is>
          <t>Motor</t>
        </is>
      </c>
      <c r="AQ768" s="3" t="inlineStr">
        <is>
          <t>Motor</t>
        </is>
      </c>
    </row>
    <row r="769">
      <c r="A769" s="3" t="inlineStr">
        <is>
          <t>Chuck/Bit Holder</t>
        </is>
      </c>
      <c r="B769" s="8" t="n">
        <v>0</v>
      </c>
      <c r="C769" s="8" t="n">
        <v>0</v>
      </c>
      <c r="D769" s="8" t="n">
        <v>1</v>
      </c>
      <c r="E769" s="8" t="n">
        <v>1</v>
      </c>
      <c r="F769" s="8" t="n">
        <v>0</v>
      </c>
      <c r="G769" s="8" t="n">
        <v>1</v>
      </c>
      <c r="H769" s="8" t="n">
        <v>0</v>
      </c>
      <c r="J769" s="20" t="n">
        <v>2</v>
      </c>
      <c r="K769" s="20" t="n">
        <v>2</v>
      </c>
      <c r="L769" s="20" t="n">
        <v>2</v>
      </c>
      <c r="M769" s="20" t="n">
        <v>2</v>
      </c>
      <c r="N769" s="20" t="n">
        <v>2</v>
      </c>
      <c r="O769" s="20" t="n">
        <v>2</v>
      </c>
      <c r="P769" s="20" t="n">
        <v>2</v>
      </c>
      <c r="R769" s="8" t="n">
        <v>0</v>
      </c>
      <c r="S769" s="8" t="n">
        <v>0</v>
      </c>
      <c r="T769" s="8" t="n">
        <v>1</v>
      </c>
      <c r="U769" s="8" t="n">
        <v>1</v>
      </c>
      <c r="V769" s="8" t="n">
        <v>0</v>
      </c>
      <c r="W769" s="8" t="n">
        <v>1</v>
      </c>
      <c r="X769" s="8" t="n">
        <v>0</v>
      </c>
      <c r="Z769" s="20" t="n">
        <v>2</v>
      </c>
      <c r="AA769" s="20" t="n">
        <v>2</v>
      </c>
      <c r="AB769" s="20" t="n">
        <v>2</v>
      </c>
      <c r="AC769" s="20" t="n">
        <v>2</v>
      </c>
      <c r="AD769" s="20" t="n">
        <v>2</v>
      </c>
      <c r="AE769" s="20" t="n">
        <v>2</v>
      </c>
      <c r="AF769" s="20" t="n">
        <v>2</v>
      </c>
      <c r="AH769" s="8" t="n">
        <v>0</v>
      </c>
      <c r="AI769" s="8" t="n">
        <v>0</v>
      </c>
      <c r="AJ769" s="8" t="n">
        <v>1</v>
      </c>
      <c r="AK769" s="8" t="n">
        <v>1</v>
      </c>
      <c r="AL769" s="8" t="n">
        <v>0</v>
      </c>
      <c r="AM769" s="8" t="n">
        <v>1</v>
      </c>
      <c r="AN769" s="8" t="n">
        <v>0</v>
      </c>
      <c r="AP769" s="3" t="inlineStr">
        <is>
          <t>Electrical System</t>
        </is>
      </c>
      <c r="AQ769" s="3" t="inlineStr">
        <is>
          <t>Control Circuitry</t>
        </is>
      </c>
    </row>
    <row r="770">
      <c r="A770" s="3" t="inlineStr">
        <is>
          <t>Trigger Switch</t>
        </is>
      </c>
      <c r="B770" s="8" t="n">
        <v>0</v>
      </c>
      <c r="C770" s="8" t="n">
        <v>0</v>
      </c>
      <c r="D770" s="8" t="n">
        <v>0</v>
      </c>
      <c r="E770" s="8" t="n">
        <v>0</v>
      </c>
      <c r="F770" s="8" t="n">
        <v>1</v>
      </c>
      <c r="G770" s="8" t="n">
        <v>1</v>
      </c>
      <c r="H770" s="8" t="n">
        <v>1</v>
      </c>
      <c r="J770" s="20" t="n">
        <v>2</v>
      </c>
      <c r="K770" s="20" t="n">
        <v>2</v>
      </c>
      <c r="L770" s="20" t="n">
        <v>2</v>
      </c>
      <c r="M770" s="20" t="n">
        <v>2</v>
      </c>
      <c r="N770" s="20" t="n">
        <v>2</v>
      </c>
      <c r="O770" s="20" t="n">
        <v>2</v>
      </c>
      <c r="P770" s="20" t="n">
        <v>2</v>
      </c>
      <c r="R770" s="8" t="n">
        <v>0</v>
      </c>
      <c r="S770" s="8" t="n">
        <v>0</v>
      </c>
      <c r="T770" s="8" t="n">
        <v>0</v>
      </c>
      <c r="U770" s="8" t="n">
        <v>0</v>
      </c>
      <c r="V770" s="8" t="n">
        <v>1</v>
      </c>
      <c r="W770" s="8" t="n">
        <v>0</v>
      </c>
      <c r="X770" s="8" t="n">
        <v>1</v>
      </c>
      <c r="Z770" s="20" t="n">
        <v>2</v>
      </c>
      <c r="AA770" s="20" t="n">
        <v>2</v>
      </c>
      <c r="AB770" s="20" t="n">
        <v>2</v>
      </c>
      <c r="AC770" s="20" t="n">
        <v>2</v>
      </c>
      <c r="AD770" s="20" t="n">
        <v>2</v>
      </c>
      <c r="AE770" s="20" t="n">
        <v>2</v>
      </c>
      <c r="AF770" s="20" t="n">
        <v>2</v>
      </c>
      <c r="AH770" s="8" t="n">
        <v>0</v>
      </c>
      <c r="AI770" s="8" t="n">
        <v>0</v>
      </c>
      <c r="AJ770" s="8" t="n">
        <v>0</v>
      </c>
      <c r="AK770" s="8" t="n">
        <v>0</v>
      </c>
      <c r="AL770" s="8" t="n">
        <v>1</v>
      </c>
      <c r="AM770" s="8" t="n">
        <v>1</v>
      </c>
      <c r="AN770" s="8" t="n">
        <v>1</v>
      </c>
      <c r="AP770" s="3" t="inlineStr">
        <is>
          <t>Battery Holder</t>
        </is>
      </c>
      <c r="AQ770" s="3" t="inlineStr">
        <is>
          <t>Battery Pack</t>
        </is>
      </c>
    </row>
    <row r="771">
      <c r="A771" s="3" t="inlineStr">
        <is>
          <t>Housing</t>
        </is>
      </c>
      <c r="B771" s="8" t="n">
        <v>1</v>
      </c>
      <c r="C771" s="8" t="n">
        <v>1</v>
      </c>
      <c r="D771" s="8" t="n">
        <v>1</v>
      </c>
      <c r="E771" s="8" t="n">
        <v>1</v>
      </c>
      <c r="F771" s="8" t="n">
        <v>1</v>
      </c>
      <c r="G771" s="8" t="n">
        <v>1</v>
      </c>
      <c r="H771" s="8" t="n">
        <v>1</v>
      </c>
      <c r="J771" s="20" t="n">
        <v>2</v>
      </c>
      <c r="K771" s="20" t="n">
        <v>2</v>
      </c>
      <c r="L771" s="20" t="n">
        <v>2</v>
      </c>
      <c r="M771" s="20" t="n">
        <v>2</v>
      </c>
      <c r="N771" s="20" t="n">
        <v>2</v>
      </c>
      <c r="O771" s="20" t="n">
        <v>2</v>
      </c>
      <c r="P771" s="20" t="n">
        <v>2</v>
      </c>
      <c r="R771" s="8" t="n">
        <v>1</v>
      </c>
      <c r="S771" s="8" t="n">
        <v>1</v>
      </c>
      <c r="T771" s="8" t="n">
        <v>1</v>
      </c>
      <c r="U771" s="8" t="n">
        <v>1</v>
      </c>
      <c r="V771" s="8" t="n">
        <v>1</v>
      </c>
      <c r="W771" s="8" t="n">
        <v>0</v>
      </c>
      <c r="X771" s="8" t="n">
        <v>1</v>
      </c>
      <c r="Z771" s="20" t="n">
        <v>2</v>
      </c>
      <c r="AA771" s="20" t="n">
        <v>2</v>
      </c>
      <c r="AB771" s="20" t="n">
        <v>2</v>
      </c>
      <c r="AC771" s="20" t="n">
        <v>2</v>
      </c>
      <c r="AD771" s="20" t="n">
        <v>2</v>
      </c>
      <c r="AE771" s="20" t="n">
        <v>2</v>
      </c>
      <c r="AF771" s="20" t="n">
        <v>2</v>
      </c>
      <c r="AH771" s="8" t="n">
        <v>1</v>
      </c>
      <c r="AI771" s="8" t="n">
        <v>1</v>
      </c>
      <c r="AJ771" s="8" t="n">
        <v>1</v>
      </c>
      <c r="AK771" s="8" t="n">
        <v>1</v>
      </c>
      <c r="AL771" s="8" t="n">
        <v>1</v>
      </c>
      <c r="AM771" s="8" t="n">
        <v>1</v>
      </c>
      <c r="AN771" s="8" t="n">
        <v>1</v>
      </c>
      <c r="AP771" s="3" t="inlineStr">
        <is>
          <t>Housing</t>
        </is>
      </c>
      <c r="AQ771" s="3" t="inlineStr">
        <is>
          <t>Housing</t>
        </is>
      </c>
    </row>
    <row r="772">
      <c r="A772" s="3" t="inlineStr">
        <is>
          <t>Control Circuitry</t>
        </is>
      </c>
      <c r="B772" s="8" t="n">
        <v>1</v>
      </c>
      <c r="C772" s="8" t="n">
        <v>1</v>
      </c>
      <c r="D772" s="8" t="n">
        <v>1</v>
      </c>
      <c r="E772" s="8" t="n">
        <v>0</v>
      </c>
      <c r="F772" s="8" t="n">
        <v>1</v>
      </c>
      <c r="G772" s="8" t="n">
        <v>1</v>
      </c>
      <c r="H772" s="8" t="n">
        <v>1</v>
      </c>
      <c r="J772" s="20" t="n">
        <v>2</v>
      </c>
      <c r="K772" s="20" t="n">
        <v>2</v>
      </c>
      <c r="L772" s="20" t="n">
        <v>2</v>
      </c>
      <c r="M772" s="20" t="n">
        <v>2</v>
      </c>
      <c r="N772" s="20" t="n">
        <v>2</v>
      </c>
      <c r="O772" s="20" t="n">
        <v>2</v>
      </c>
      <c r="P772" s="20" t="n">
        <v>2</v>
      </c>
      <c r="R772" s="8" t="n">
        <v>1</v>
      </c>
      <c r="S772" s="8" t="n">
        <v>1</v>
      </c>
      <c r="T772" s="8" t="n">
        <v>0</v>
      </c>
      <c r="U772" s="8" t="n">
        <v>0</v>
      </c>
      <c r="V772" s="8" t="n">
        <v>1</v>
      </c>
      <c r="W772" s="8" t="n">
        <v>0</v>
      </c>
      <c r="X772" s="8" t="n">
        <v>1</v>
      </c>
      <c r="Z772" s="20" t="n">
        <v>2</v>
      </c>
      <c r="AA772" s="20" t="n">
        <v>2</v>
      </c>
      <c r="AB772" s="20" t="n">
        <v>2</v>
      </c>
      <c r="AC772" s="20" t="n">
        <v>2</v>
      </c>
      <c r="AD772" s="20" t="n">
        <v>2</v>
      </c>
      <c r="AE772" s="20" t="n">
        <v>2</v>
      </c>
      <c r="AF772" s="20" t="n">
        <v>2</v>
      </c>
      <c r="AH772" s="8" t="n">
        <v>1</v>
      </c>
      <c r="AI772" s="8" t="n">
        <v>1</v>
      </c>
      <c r="AJ772" s="8" t="n">
        <v>1</v>
      </c>
      <c r="AK772" s="8" t="n">
        <v>0</v>
      </c>
      <c r="AL772" s="8" t="n">
        <v>1</v>
      </c>
      <c r="AM772" s="8" t="n">
        <v>1</v>
      </c>
      <c r="AN772" s="8" t="n">
        <v>1</v>
      </c>
    </row>
    <row r="774">
      <c r="A774" s="1" t="inlineStr">
        <is>
          <t>aligned k×k matrices (INDEX/MATCH through the mapping; GT order)</t>
        </is>
      </c>
      <c r="B774" s="9" t="inlineStr">
        <is>
          <t>run 1 aligned</t>
        </is>
      </c>
      <c r="J774" s="9" t="inlineStr">
        <is>
          <t>run 2 aligned</t>
        </is>
      </c>
      <c r="R774" s="9" t="inlineStr">
        <is>
          <t>run 3 aligned</t>
        </is>
      </c>
      <c r="Z774" s="9" t="inlineStr">
        <is>
          <t>run 4 aligned</t>
        </is>
      </c>
      <c r="AH774" s="9" t="inlineStr">
        <is>
          <t>run 5 aligned</t>
        </is>
      </c>
      <c r="AP774" s="9" t="inlineStr">
        <is>
          <t>Step2 average of aligned runs (formula)</t>
        </is>
      </c>
      <c r="AW774" s="9" t="inlineStr">
        <is>
          <t>aligned ground truth (INDEX/MATCH)</t>
        </is>
      </c>
      <c r="BD774" s="9" t="inlineStr">
        <is>
          <t>aligned GT eig (pasted) | sorted</t>
        </is>
      </c>
    </row>
    <row r="775" ht="60" customHeight="1">
      <c r="B775" s="15" t="inlineStr">
        <is>
          <t>Bit</t>
        </is>
      </c>
      <c r="C775" s="15" t="inlineStr">
        <is>
          <t>Transmission</t>
        </is>
      </c>
      <c r="D775" s="15" t="inlineStr">
        <is>
          <t>Motor</t>
        </is>
      </c>
      <c r="E775" s="15" t="inlineStr">
        <is>
          <t>Electrical System</t>
        </is>
      </c>
      <c r="F775" s="15" t="inlineStr">
        <is>
          <t>Battery Holder</t>
        </is>
      </c>
      <c r="G775" s="15" t="inlineStr">
        <is>
          <t>Housing</t>
        </is>
      </c>
      <c r="J775" s="15" t="inlineStr">
        <is>
          <t>Bit</t>
        </is>
      </c>
      <c r="K775" s="15" t="inlineStr">
        <is>
          <t>Transmission</t>
        </is>
      </c>
      <c r="L775" s="15" t="inlineStr">
        <is>
          <t>Motor</t>
        </is>
      </c>
      <c r="M775" s="15" t="inlineStr">
        <is>
          <t>Electrical System</t>
        </is>
      </c>
      <c r="N775" s="15" t="inlineStr">
        <is>
          <t>Battery Holder</t>
        </is>
      </c>
      <c r="O775" s="15" t="inlineStr">
        <is>
          <t>Housing</t>
        </is>
      </c>
      <c r="R775" s="15" t="inlineStr">
        <is>
          <t>Bit</t>
        </is>
      </c>
      <c r="S775" s="15" t="inlineStr">
        <is>
          <t>Transmission</t>
        </is>
      </c>
      <c r="T775" s="15" t="inlineStr">
        <is>
          <t>Motor</t>
        </is>
      </c>
      <c r="U775" s="15" t="inlineStr">
        <is>
          <t>Electrical System</t>
        </is>
      </c>
      <c r="V775" s="15" t="inlineStr">
        <is>
          <t>Battery Holder</t>
        </is>
      </c>
      <c r="W775" s="15" t="inlineStr">
        <is>
          <t>Housing</t>
        </is>
      </c>
      <c r="Z775" s="15" t="inlineStr">
        <is>
          <t>Bit</t>
        </is>
      </c>
      <c r="AA775" s="15" t="inlineStr">
        <is>
          <t>Transmission</t>
        </is>
      </c>
      <c r="AB775" s="15" t="inlineStr">
        <is>
          <t>Motor</t>
        </is>
      </c>
      <c r="AC775" s="15" t="inlineStr">
        <is>
          <t>Electrical System</t>
        </is>
      </c>
      <c r="AD775" s="15" t="inlineStr">
        <is>
          <t>Battery Holder</t>
        </is>
      </c>
      <c r="AE775" s="15" t="inlineStr">
        <is>
          <t>Housing</t>
        </is>
      </c>
      <c r="AH775" s="15" t="inlineStr">
        <is>
          <t>Bit</t>
        </is>
      </c>
      <c r="AI775" s="15" t="inlineStr">
        <is>
          <t>Transmission</t>
        </is>
      </c>
      <c r="AJ775" s="15" t="inlineStr">
        <is>
          <t>Motor</t>
        </is>
      </c>
      <c r="AK775" s="15" t="inlineStr">
        <is>
          <t>Electrical System</t>
        </is>
      </c>
      <c r="AL775" s="15" t="inlineStr">
        <is>
          <t>Battery Holder</t>
        </is>
      </c>
      <c r="AM775" s="15" t="inlineStr">
        <is>
          <t>Housing</t>
        </is>
      </c>
    </row>
    <row r="776">
      <c r="A776" s="3" t="inlineStr">
        <is>
          <t>Bit</t>
        </is>
      </c>
      <c r="B776" s="8">
        <f>INDEX($B$766:$H$772,MATCH($AQ$766,$B$765:$H$765,0),MATCH($AQ$766,$B$765:$H$765,0))</f>
        <v/>
      </c>
      <c r="C776" s="8">
        <f>INDEX($B$766:$H$772,MATCH($AQ$766,$B$765:$H$765,0),MATCH($AQ$767,$B$765:$H$765,0))</f>
        <v/>
      </c>
      <c r="D776" s="8">
        <f>INDEX($B$766:$H$772,MATCH($AQ$766,$B$765:$H$765,0),MATCH($AQ$768,$B$765:$H$765,0))</f>
        <v/>
      </c>
      <c r="E776" s="8">
        <f>INDEX($B$766:$H$772,MATCH($AQ$766,$B$765:$H$765,0),MATCH($AQ$769,$B$765:$H$765,0))</f>
        <v/>
      </c>
      <c r="F776" s="8">
        <f>INDEX($B$766:$H$772,MATCH($AQ$766,$B$765:$H$765,0),MATCH($AQ$770,$B$765:$H$765,0))</f>
        <v/>
      </c>
      <c r="G776" s="8">
        <f>INDEX($B$766:$H$772,MATCH($AQ$766,$B$765:$H$765,0),MATCH($AQ$771,$B$765:$H$765,0))</f>
        <v/>
      </c>
      <c r="J776" s="8">
        <f>INDEX($J$766:$P$772,MATCH($AQ$766,$J$765:$P$765,0),MATCH($AQ$766,$J$765:$P$765,0))</f>
        <v/>
      </c>
      <c r="K776" s="8">
        <f>INDEX($J$766:$P$772,MATCH($AQ$766,$J$765:$P$765,0),MATCH($AQ$767,$J$765:$P$765,0))</f>
        <v/>
      </c>
      <c r="L776" s="8">
        <f>INDEX($J$766:$P$772,MATCH($AQ$766,$J$765:$P$765,0),MATCH($AQ$768,$J$765:$P$765,0))</f>
        <v/>
      </c>
      <c r="M776" s="8">
        <f>INDEX($J$766:$P$772,MATCH($AQ$766,$J$765:$P$765,0),MATCH($AQ$769,$J$765:$P$765,0))</f>
        <v/>
      </c>
      <c r="N776" s="8">
        <f>INDEX($J$766:$P$772,MATCH($AQ$766,$J$765:$P$765,0),MATCH($AQ$770,$J$765:$P$765,0))</f>
        <v/>
      </c>
      <c r="O776" s="8">
        <f>INDEX($J$766:$P$772,MATCH($AQ$766,$J$765:$P$765,0),MATCH($AQ$771,$J$765:$P$765,0))</f>
        <v/>
      </c>
      <c r="R776" s="8">
        <f>INDEX($R$766:$X$772,MATCH($AQ$766,$R$765:$X$765,0),MATCH($AQ$766,$R$765:$X$765,0))</f>
        <v/>
      </c>
      <c r="S776" s="8">
        <f>INDEX($R$766:$X$772,MATCH($AQ$766,$R$765:$X$765,0),MATCH($AQ$767,$R$765:$X$765,0))</f>
        <v/>
      </c>
      <c r="T776" s="8">
        <f>INDEX($R$766:$X$772,MATCH($AQ$766,$R$765:$X$765,0),MATCH($AQ$768,$R$765:$X$765,0))</f>
        <v/>
      </c>
      <c r="U776" s="8">
        <f>INDEX($R$766:$X$772,MATCH($AQ$766,$R$765:$X$765,0),MATCH($AQ$769,$R$765:$X$765,0))</f>
        <v/>
      </c>
      <c r="V776" s="8">
        <f>INDEX($R$766:$X$772,MATCH($AQ$766,$R$765:$X$765,0),MATCH($AQ$770,$R$765:$X$765,0))</f>
        <v/>
      </c>
      <c r="W776" s="8">
        <f>INDEX($R$766:$X$772,MATCH($AQ$766,$R$765:$X$765,0),MATCH($AQ$771,$R$765:$X$765,0))</f>
        <v/>
      </c>
      <c r="Z776" s="8">
        <f>INDEX($Z$766:$AF$772,MATCH($AQ$766,$Z$765:$AF$765,0),MATCH($AQ$766,$Z$765:$AF$765,0))</f>
        <v/>
      </c>
      <c r="AA776" s="8">
        <f>INDEX($Z$766:$AF$772,MATCH($AQ$766,$Z$765:$AF$765,0),MATCH($AQ$767,$Z$765:$AF$765,0))</f>
        <v/>
      </c>
      <c r="AB776" s="8">
        <f>INDEX($Z$766:$AF$772,MATCH($AQ$766,$Z$765:$AF$765,0),MATCH($AQ$768,$Z$765:$AF$765,0))</f>
        <v/>
      </c>
      <c r="AC776" s="8">
        <f>INDEX($Z$766:$AF$772,MATCH($AQ$766,$Z$765:$AF$765,0),MATCH($AQ$769,$Z$765:$AF$765,0))</f>
        <v/>
      </c>
      <c r="AD776" s="8">
        <f>INDEX($Z$766:$AF$772,MATCH($AQ$766,$Z$765:$AF$765,0),MATCH($AQ$770,$Z$765:$AF$765,0))</f>
        <v/>
      </c>
      <c r="AE776" s="8">
        <f>INDEX($Z$766:$AF$772,MATCH($AQ$766,$Z$765:$AF$765,0),MATCH($AQ$771,$Z$765:$AF$765,0))</f>
        <v/>
      </c>
      <c r="AH776" s="8">
        <f>INDEX($AH$766:$AN$772,MATCH($AQ$766,$AH$765:$AN$765,0),MATCH($AQ$766,$AH$765:$AN$765,0))</f>
        <v/>
      </c>
      <c r="AI776" s="8">
        <f>INDEX($AH$766:$AN$772,MATCH($AQ$766,$AH$765:$AN$765,0),MATCH($AQ$767,$AH$765:$AN$765,0))</f>
        <v/>
      </c>
      <c r="AJ776" s="8">
        <f>INDEX($AH$766:$AN$772,MATCH($AQ$766,$AH$765:$AN$765,0),MATCH($AQ$768,$AH$765:$AN$765,0))</f>
        <v/>
      </c>
      <c r="AK776" s="8">
        <f>INDEX($AH$766:$AN$772,MATCH($AQ$766,$AH$765:$AN$765,0),MATCH($AQ$769,$AH$765:$AN$765,0))</f>
        <v/>
      </c>
      <c r="AL776" s="8">
        <f>INDEX($AH$766:$AN$772,MATCH($AQ$766,$AH$765:$AN$765,0),MATCH($AQ$770,$AH$765:$AN$765,0))</f>
        <v/>
      </c>
      <c r="AM776" s="8">
        <f>INDEX($AH$766:$AN$772,MATCH($AQ$766,$AH$765:$AN$765,0),MATCH($AQ$771,$AH$765:$AN$765,0))</f>
        <v/>
      </c>
      <c r="AP776" s="8">
        <f>IF(($B$776&lt;&gt;2)+($J$776&lt;&gt;2)+($R$776&lt;&gt;2)+($Z$776&lt;&gt;2)+($AH$776&lt;&gt;2)=0,2,IF((($B$776&lt;&gt;2)*$B$776+($J$776&lt;&gt;2)*$J$776+($R$776&lt;&gt;2)*$R$776+($Z$776&lt;&gt;2)*$Z$776+($AH$776&lt;&gt;2)*$AH$776)/(($B$776&lt;&gt;2)+($J$776&lt;&gt;2)+($R$776&lt;&gt;2)+($Z$776&lt;&gt;2)+($AH$776&lt;&gt;2))&gt;=0.5,1,0))</f>
        <v/>
      </c>
      <c r="AQ776" s="8">
        <f>IF(($C$776&lt;&gt;2)+($K$776&lt;&gt;2)+($S$776&lt;&gt;2)+($AA$776&lt;&gt;2)+($AI$776&lt;&gt;2)=0,2,IF((($C$776&lt;&gt;2)*$C$776+($K$776&lt;&gt;2)*$K$776+($S$776&lt;&gt;2)*$S$776+($AA$776&lt;&gt;2)*$AA$776+($AI$776&lt;&gt;2)*$AI$776)/(($C$776&lt;&gt;2)+($K$776&lt;&gt;2)+($S$776&lt;&gt;2)+($AA$776&lt;&gt;2)+($AI$776&lt;&gt;2))&gt;=0.5,1,0))</f>
        <v/>
      </c>
      <c r="AR776" s="8">
        <f>IF(($D$776&lt;&gt;2)+($L$776&lt;&gt;2)+($T$776&lt;&gt;2)+($AB$776&lt;&gt;2)+($AJ$776&lt;&gt;2)=0,2,IF((($D$776&lt;&gt;2)*$D$776+($L$776&lt;&gt;2)*$L$776+($T$776&lt;&gt;2)*$T$776+($AB$776&lt;&gt;2)*$AB$776+($AJ$776&lt;&gt;2)*$AJ$776)/(($D$776&lt;&gt;2)+($L$776&lt;&gt;2)+($T$776&lt;&gt;2)+($AB$776&lt;&gt;2)+($AJ$776&lt;&gt;2))&gt;=0.5,1,0))</f>
        <v/>
      </c>
      <c r="AS776" s="8">
        <f>IF(($E$776&lt;&gt;2)+($M$776&lt;&gt;2)+($U$776&lt;&gt;2)+($AC$776&lt;&gt;2)+($AK$776&lt;&gt;2)=0,2,IF((($E$776&lt;&gt;2)*$E$776+($M$776&lt;&gt;2)*$M$776+($U$776&lt;&gt;2)*$U$776+($AC$776&lt;&gt;2)*$AC$776+($AK$776&lt;&gt;2)*$AK$776)/(($E$776&lt;&gt;2)+($M$776&lt;&gt;2)+($U$776&lt;&gt;2)+($AC$776&lt;&gt;2)+($AK$776&lt;&gt;2))&gt;=0.5,1,0))</f>
        <v/>
      </c>
      <c r="AT776" s="8">
        <f>IF(($F$776&lt;&gt;2)+($N$776&lt;&gt;2)+($V$776&lt;&gt;2)+($AD$776&lt;&gt;2)+($AL$776&lt;&gt;2)=0,2,IF((($F$776&lt;&gt;2)*$F$776+($N$776&lt;&gt;2)*$N$776+($V$776&lt;&gt;2)*$V$776+($AD$776&lt;&gt;2)*$AD$776+($AL$776&lt;&gt;2)*$AL$776)/(($F$776&lt;&gt;2)+($N$776&lt;&gt;2)+($V$776&lt;&gt;2)+($AD$776&lt;&gt;2)+($AL$776&lt;&gt;2))&gt;=0.5,1,0))</f>
        <v/>
      </c>
      <c r="AU776" s="8">
        <f>IF(($G$776&lt;&gt;2)+($O$776&lt;&gt;2)+($W$776&lt;&gt;2)+($AE$776&lt;&gt;2)+($AM$776&lt;&gt;2)=0,2,IF((($G$776&lt;&gt;2)*$G$776+($O$776&lt;&gt;2)*$O$776+($W$776&lt;&gt;2)*$W$776+($AE$776&lt;&gt;2)*$AE$776+($AM$776&lt;&gt;2)*$AM$776)/(($G$776&lt;&gt;2)+($O$776&lt;&gt;2)+($W$776&lt;&gt;2)+($AE$776&lt;&gt;2)+($AM$776&lt;&gt;2))&gt;=0.5,1,0))</f>
        <v/>
      </c>
      <c r="AW776" s="16">
        <f>INDEX('Ground truth'!$B$14:$H$20,MATCH($AP$766,'Ground truth'!$A$14:$A$20,0),MATCH($AP$766,'Ground truth'!$B$13:$H$13,0))</f>
        <v/>
      </c>
      <c r="AX776" s="16">
        <f>INDEX('Ground truth'!$B$14:$H$20,MATCH($AP$766,'Ground truth'!$A$14:$A$20,0),MATCH($AP$767,'Ground truth'!$B$13:$H$13,0))</f>
        <v/>
      </c>
      <c r="AY776" s="16">
        <f>INDEX('Ground truth'!$B$14:$H$20,MATCH($AP$766,'Ground truth'!$A$14:$A$20,0),MATCH($AP$768,'Ground truth'!$B$13:$H$13,0))</f>
        <v/>
      </c>
      <c r="AZ776" s="16">
        <f>INDEX('Ground truth'!$B$14:$H$20,MATCH($AP$766,'Ground truth'!$A$14:$A$20,0),MATCH($AP$769,'Ground truth'!$B$13:$H$13,0))</f>
        <v/>
      </c>
      <c r="BA776" s="16">
        <f>INDEX('Ground truth'!$B$14:$H$20,MATCH($AP$766,'Ground truth'!$A$14:$A$20,0),MATCH($AP$770,'Ground truth'!$B$13:$H$13,0))</f>
        <v/>
      </c>
      <c r="BB776" s="16">
        <f>INDEX('Ground truth'!$B$14:$H$20,MATCH($AP$766,'Ground truth'!$A$14:$A$20,0),MATCH($AP$771,'Ground truth'!$B$13:$H$13,0))</f>
        <v/>
      </c>
      <c r="BD776" s="19" t="n">
        <v>3.980936588101825</v>
      </c>
      <c r="BE776" s="19">
        <f>LARGE($BD$776:$BD$781,1)</f>
        <v/>
      </c>
    </row>
    <row r="777">
      <c r="A777" s="3" t="inlineStr">
        <is>
          <t>Transmission</t>
        </is>
      </c>
      <c r="B777" s="8">
        <f>INDEX($B$766:$H$772,MATCH($AQ$767,$B$765:$H$765,0),MATCH($AQ$766,$B$765:$H$765,0))</f>
        <v/>
      </c>
      <c r="C777" s="8">
        <f>INDEX($B$766:$H$772,MATCH($AQ$767,$B$765:$H$765,0),MATCH($AQ$767,$B$765:$H$765,0))</f>
        <v/>
      </c>
      <c r="D777" s="8">
        <f>INDEX($B$766:$H$772,MATCH($AQ$767,$B$765:$H$765,0),MATCH($AQ$768,$B$765:$H$765,0))</f>
        <v/>
      </c>
      <c r="E777" s="8">
        <f>INDEX($B$766:$H$772,MATCH($AQ$767,$B$765:$H$765,0),MATCH($AQ$769,$B$765:$H$765,0))</f>
        <v/>
      </c>
      <c r="F777" s="8">
        <f>INDEX($B$766:$H$772,MATCH($AQ$767,$B$765:$H$765,0),MATCH($AQ$770,$B$765:$H$765,0))</f>
        <v/>
      </c>
      <c r="G777" s="8">
        <f>INDEX($B$766:$H$772,MATCH($AQ$767,$B$765:$H$765,0),MATCH($AQ$771,$B$765:$H$765,0))</f>
        <v/>
      </c>
      <c r="J777" s="8">
        <f>INDEX($J$766:$P$772,MATCH($AQ$767,$J$765:$P$765,0),MATCH($AQ$766,$J$765:$P$765,0))</f>
        <v/>
      </c>
      <c r="K777" s="8">
        <f>INDEX($J$766:$P$772,MATCH($AQ$767,$J$765:$P$765,0),MATCH($AQ$767,$J$765:$P$765,0))</f>
        <v/>
      </c>
      <c r="L777" s="8">
        <f>INDEX($J$766:$P$772,MATCH($AQ$767,$J$765:$P$765,0),MATCH($AQ$768,$J$765:$P$765,0))</f>
        <v/>
      </c>
      <c r="M777" s="8">
        <f>INDEX($J$766:$P$772,MATCH($AQ$767,$J$765:$P$765,0),MATCH($AQ$769,$J$765:$P$765,0))</f>
        <v/>
      </c>
      <c r="N777" s="8">
        <f>INDEX($J$766:$P$772,MATCH($AQ$767,$J$765:$P$765,0),MATCH($AQ$770,$J$765:$P$765,0))</f>
        <v/>
      </c>
      <c r="O777" s="8">
        <f>INDEX($J$766:$P$772,MATCH($AQ$767,$J$765:$P$765,0),MATCH($AQ$771,$J$765:$P$765,0))</f>
        <v/>
      </c>
      <c r="R777" s="8">
        <f>INDEX($R$766:$X$772,MATCH($AQ$767,$R$765:$X$765,0),MATCH($AQ$766,$R$765:$X$765,0))</f>
        <v/>
      </c>
      <c r="S777" s="8">
        <f>INDEX($R$766:$X$772,MATCH($AQ$767,$R$765:$X$765,0),MATCH($AQ$767,$R$765:$X$765,0))</f>
        <v/>
      </c>
      <c r="T777" s="8">
        <f>INDEX($R$766:$X$772,MATCH($AQ$767,$R$765:$X$765,0),MATCH($AQ$768,$R$765:$X$765,0))</f>
        <v/>
      </c>
      <c r="U777" s="8">
        <f>INDEX($R$766:$X$772,MATCH($AQ$767,$R$765:$X$765,0),MATCH($AQ$769,$R$765:$X$765,0))</f>
        <v/>
      </c>
      <c r="V777" s="8">
        <f>INDEX($R$766:$X$772,MATCH($AQ$767,$R$765:$X$765,0),MATCH($AQ$770,$R$765:$X$765,0))</f>
        <v/>
      </c>
      <c r="W777" s="8">
        <f>INDEX($R$766:$X$772,MATCH($AQ$767,$R$765:$X$765,0),MATCH($AQ$771,$R$765:$X$765,0))</f>
        <v/>
      </c>
      <c r="Z777" s="8">
        <f>INDEX($Z$766:$AF$772,MATCH($AQ$767,$Z$765:$AF$765,0),MATCH($AQ$766,$Z$765:$AF$765,0))</f>
        <v/>
      </c>
      <c r="AA777" s="8">
        <f>INDEX($Z$766:$AF$772,MATCH($AQ$767,$Z$765:$AF$765,0),MATCH($AQ$767,$Z$765:$AF$765,0))</f>
        <v/>
      </c>
      <c r="AB777" s="8">
        <f>INDEX($Z$766:$AF$772,MATCH($AQ$767,$Z$765:$AF$765,0),MATCH($AQ$768,$Z$765:$AF$765,0))</f>
        <v/>
      </c>
      <c r="AC777" s="8">
        <f>INDEX($Z$766:$AF$772,MATCH($AQ$767,$Z$765:$AF$765,0),MATCH($AQ$769,$Z$765:$AF$765,0))</f>
        <v/>
      </c>
      <c r="AD777" s="8">
        <f>INDEX($Z$766:$AF$772,MATCH($AQ$767,$Z$765:$AF$765,0),MATCH($AQ$770,$Z$765:$AF$765,0))</f>
        <v/>
      </c>
      <c r="AE777" s="8">
        <f>INDEX($Z$766:$AF$772,MATCH($AQ$767,$Z$765:$AF$765,0),MATCH($AQ$771,$Z$765:$AF$765,0))</f>
        <v/>
      </c>
      <c r="AH777" s="8">
        <f>INDEX($AH$766:$AN$772,MATCH($AQ$767,$AH$765:$AN$765,0),MATCH($AQ$766,$AH$765:$AN$765,0))</f>
        <v/>
      </c>
      <c r="AI777" s="8">
        <f>INDEX($AH$766:$AN$772,MATCH($AQ$767,$AH$765:$AN$765,0),MATCH($AQ$767,$AH$765:$AN$765,0))</f>
        <v/>
      </c>
      <c r="AJ777" s="8">
        <f>INDEX($AH$766:$AN$772,MATCH($AQ$767,$AH$765:$AN$765,0),MATCH($AQ$768,$AH$765:$AN$765,0))</f>
        <v/>
      </c>
      <c r="AK777" s="8">
        <f>INDEX($AH$766:$AN$772,MATCH($AQ$767,$AH$765:$AN$765,0),MATCH($AQ$769,$AH$765:$AN$765,0))</f>
        <v/>
      </c>
      <c r="AL777" s="8">
        <f>INDEX($AH$766:$AN$772,MATCH($AQ$767,$AH$765:$AN$765,0),MATCH($AQ$770,$AH$765:$AN$765,0))</f>
        <v/>
      </c>
      <c r="AM777" s="8">
        <f>INDEX($AH$766:$AN$772,MATCH($AQ$767,$AH$765:$AN$765,0),MATCH($AQ$771,$AH$765:$AN$765,0))</f>
        <v/>
      </c>
      <c r="AP777" s="8">
        <f>IF(($B$777&lt;&gt;2)+($J$777&lt;&gt;2)+($R$777&lt;&gt;2)+($Z$777&lt;&gt;2)+($AH$777&lt;&gt;2)=0,2,IF((($B$777&lt;&gt;2)*$B$777+($J$777&lt;&gt;2)*$J$777+($R$777&lt;&gt;2)*$R$777+($Z$777&lt;&gt;2)*$Z$777+($AH$777&lt;&gt;2)*$AH$777)/(($B$777&lt;&gt;2)+($J$777&lt;&gt;2)+($R$777&lt;&gt;2)+($Z$777&lt;&gt;2)+($AH$777&lt;&gt;2))&gt;=0.5,1,0))</f>
        <v/>
      </c>
      <c r="AQ777" s="8">
        <f>IF(($C$777&lt;&gt;2)+($K$777&lt;&gt;2)+($S$777&lt;&gt;2)+($AA$777&lt;&gt;2)+($AI$777&lt;&gt;2)=0,2,IF((($C$777&lt;&gt;2)*$C$777+($K$777&lt;&gt;2)*$K$777+($S$777&lt;&gt;2)*$S$777+($AA$777&lt;&gt;2)*$AA$777+($AI$777&lt;&gt;2)*$AI$777)/(($C$777&lt;&gt;2)+($K$777&lt;&gt;2)+($S$777&lt;&gt;2)+($AA$777&lt;&gt;2)+($AI$777&lt;&gt;2))&gt;=0.5,1,0))</f>
        <v/>
      </c>
      <c r="AR777" s="8">
        <f>IF(($D$777&lt;&gt;2)+($L$777&lt;&gt;2)+($T$777&lt;&gt;2)+($AB$777&lt;&gt;2)+($AJ$777&lt;&gt;2)=0,2,IF((($D$777&lt;&gt;2)*$D$777+($L$777&lt;&gt;2)*$L$777+($T$777&lt;&gt;2)*$T$777+($AB$777&lt;&gt;2)*$AB$777+($AJ$777&lt;&gt;2)*$AJ$777)/(($D$777&lt;&gt;2)+($L$777&lt;&gt;2)+($T$777&lt;&gt;2)+($AB$777&lt;&gt;2)+($AJ$777&lt;&gt;2))&gt;=0.5,1,0))</f>
        <v/>
      </c>
      <c r="AS777" s="8">
        <f>IF(($E$777&lt;&gt;2)+($M$777&lt;&gt;2)+($U$777&lt;&gt;2)+($AC$777&lt;&gt;2)+($AK$777&lt;&gt;2)=0,2,IF((($E$777&lt;&gt;2)*$E$777+($M$777&lt;&gt;2)*$M$777+($U$777&lt;&gt;2)*$U$777+($AC$777&lt;&gt;2)*$AC$777+($AK$777&lt;&gt;2)*$AK$777)/(($E$777&lt;&gt;2)+($M$777&lt;&gt;2)+($U$777&lt;&gt;2)+($AC$777&lt;&gt;2)+($AK$777&lt;&gt;2))&gt;=0.5,1,0))</f>
        <v/>
      </c>
      <c r="AT777" s="8">
        <f>IF(($F$777&lt;&gt;2)+($N$777&lt;&gt;2)+($V$777&lt;&gt;2)+($AD$777&lt;&gt;2)+($AL$777&lt;&gt;2)=0,2,IF((($F$777&lt;&gt;2)*$F$777+($N$777&lt;&gt;2)*$N$777+($V$777&lt;&gt;2)*$V$777+($AD$777&lt;&gt;2)*$AD$777+($AL$777&lt;&gt;2)*$AL$777)/(($F$777&lt;&gt;2)+($N$777&lt;&gt;2)+($V$777&lt;&gt;2)+($AD$777&lt;&gt;2)+($AL$777&lt;&gt;2))&gt;=0.5,1,0))</f>
        <v/>
      </c>
      <c r="AU777" s="8">
        <f>IF(($G$777&lt;&gt;2)+($O$777&lt;&gt;2)+($W$777&lt;&gt;2)+($AE$777&lt;&gt;2)+($AM$777&lt;&gt;2)=0,2,IF((($G$777&lt;&gt;2)*$G$777+($O$777&lt;&gt;2)*$O$777+($W$777&lt;&gt;2)*$W$777+($AE$777&lt;&gt;2)*$AE$777+($AM$777&lt;&gt;2)*$AM$777)/(($G$777&lt;&gt;2)+($O$777&lt;&gt;2)+($W$777&lt;&gt;2)+($AE$777&lt;&gt;2)+($AM$777&lt;&gt;2))&gt;=0.5,1,0))</f>
        <v/>
      </c>
      <c r="AW777" s="16">
        <f>INDEX('Ground truth'!$B$14:$H$20,MATCH($AP$767,'Ground truth'!$A$14:$A$20,0),MATCH($AP$766,'Ground truth'!$B$13:$H$13,0))</f>
        <v/>
      </c>
      <c r="AX777" s="16">
        <f>INDEX('Ground truth'!$B$14:$H$20,MATCH($AP$767,'Ground truth'!$A$14:$A$20,0),MATCH($AP$767,'Ground truth'!$B$13:$H$13,0))</f>
        <v/>
      </c>
      <c r="AY777" s="16">
        <f>INDEX('Ground truth'!$B$14:$H$20,MATCH($AP$767,'Ground truth'!$A$14:$A$20,0),MATCH($AP$768,'Ground truth'!$B$13:$H$13,0))</f>
        <v/>
      </c>
      <c r="AZ777" s="16">
        <f>INDEX('Ground truth'!$B$14:$H$20,MATCH($AP$767,'Ground truth'!$A$14:$A$20,0),MATCH($AP$769,'Ground truth'!$B$13:$H$13,0))</f>
        <v/>
      </c>
      <c r="BA777" s="16">
        <f>INDEX('Ground truth'!$B$14:$H$20,MATCH($AP$767,'Ground truth'!$A$14:$A$20,0),MATCH($AP$770,'Ground truth'!$B$13:$H$13,0))</f>
        <v/>
      </c>
      <c r="BB777" s="16">
        <f>INDEX('Ground truth'!$B$14:$H$20,MATCH($AP$767,'Ground truth'!$A$14:$A$20,0),MATCH($AP$771,'Ground truth'!$B$13:$H$13,0))</f>
        <v/>
      </c>
      <c r="BD777" s="19" t="n">
        <v>2.041954751952713</v>
      </c>
      <c r="BE777" s="19">
        <f>LARGE($BD$776:$BD$781,2)</f>
        <v/>
      </c>
    </row>
    <row r="778">
      <c r="A778" s="3" t="inlineStr">
        <is>
          <t>Motor</t>
        </is>
      </c>
      <c r="B778" s="8">
        <f>INDEX($B$766:$H$772,MATCH($AQ$768,$B$765:$H$765,0),MATCH($AQ$766,$B$765:$H$765,0))</f>
        <v/>
      </c>
      <c r="C778" s="8">
        <f>INDEX($B$766:$H$772,MATCH($AQ$768,$B$765:$H$765,0),MATCH($AQ$767,$B$765:$H$765,0))</f>
        <v/>
      </c>
      <c r="D778" s="8">
        <f>INDEX($B$766:$H$772,MATCH($AQ$768,$B$765:$H$765,0),MATCH($AQ$768,$B$765:$H$765,0))</f>
        <v/>
      </c>
      <c r="E778" s="8">
        <f>INDEX($B$766:$H$772,MATCH($AQ$768,$B$765:$H$765,0),MATCH($AQ$769,$B$765:$H$765,0))</f>
        <v/>
      </c>
      <c r="F778" s="8">
        <f>INDEX($B$766:$H$772,MATCH($AQ$768,$B$765:$H$765,0),MATCH($AQ$770,$B$765:$H$765,0))</f>
        <v/>
      </c>
      <c r="G778" s="8">
        <f>INDEX($B$766:$H$772,MATCH($AQ$768,$B$765:$H$765,0),MATCH($AQ$771,$B$765:$H$765,0))</f>
        <v/>
      </c>
      <c r="J778" s="8">
        <f>INDEX($J$766:$P$772,MATCH($AQ$768,$J$765:$P$765,0),MATCH($AQ$766,$J$765:$P$765,0))</f>
        <v/>
      </c>
      <c r="K778" s="8">
        <f>INDEX($J$766:$P$772,MATCH($AQ$768,$J$765:$P$765,0),MATCH($AQ$767,$J$765:$P$765,0))</f>
        <v/>
      </c>
      <c r="L778" s="8">
        <f>INDEX($J$766:$P$772,MATCH($AQ$768,$J$765:$P$765,0),MATCH($AQ$768,$J$765:$P$765,0))</f>
        <v/>
      </c>
      <c r="M778" s="8">
        <f>INDEX($J$766:$P$772,MATCH($AQ$768,$J$765:$P$765,0),MATCH($AQ$769,$J$765:$P$765,0))</f>
        <v/>
      </c>
      <c r="N778" s="8">
        <f>INDEX($J$766:$P$772,MATCH($AQ$768,$J$765:$P$765,0),MATCH($AQ$770,$J$765:$P$765,0))</f>
        <v/>
      </c>
      <c r="O778" s="8">
        <f>INDEX($J$766:$P$772,MATCH($AQ$768,$J$765:$P$765,0),MATCH($AQ$771,$J$765:$P$765,0))</f>
        <v/>
      </c>
      <c r="R778" s="8">
        <f>INDEX($R$766:$X$772,MATCH($AQ$768,$R$765:$X$765,0),MATCH($AQ$766,$R$765:$X$765,0))</f>
        <v/>
      </c>
      <c r="S778" s="8">
        <f>INDEX($R$766:$X$772,MATCH($AQ$768,$R$765:$X$765,0),MATCH($AQ$767,$R$765:$X$765,0))</f>
        <v/>
      </c>
      <c r="T778" s="8">
        <f>INDEX($R$766:$X$772,MATCH($AQ$768,$R$765:$X$765,0),MATCH($AQ$768,$R$765:$X$765,0))</f>
        <v/>
      </c>
      <c r="U778" s="8">
        <f>INDEX($R$766:$X$772,MATCH($AQ$768,$R$765:$X$765,0),MATCH($AQ$769,$R$765:$X$765,0))</f>
        <v/>
      </c>
      <c r="V778" s="8">
        <f>INDEX($R$766:$X$772,MATCH($AQ$768,$R$765:$X$765,0),MATCH($AQ$770,$R$765:$X$765,0))</f>
        <v/>
      </c>
      <c r="W778" s="8">
        <f>INDEX($R$766:$X$772,MATCH($AQ$768,$R$765:$X$765,0),MATCH($AQ$771,$R$765:$X$765,0))</f>
        <v/>
      </c>
      <c r="Z778" s="8">
        <f>INDEX($Z$766:$AF$772,MATCH($AQ$768,$Z$765:$AF$765,0),MATCH($AQ$766,$Z$765:$AF$765,0))</f>
        <v/>
      </c>
      <c r="AA778" s="8">
        <f>INDEX($Z$766:$AF$772,MATCH($AQ$768,$Z$765:$AF$765,0),MATCH($AQ$767,$Z$765:$AF$765,0))</f>
        <v/>
      </c>
      <c r="AB778" s="8">
        <f>INDEX($Z$766:$AF$772,MATCH($AQ$768,$Z$765:$AF$765,0),MATCH($AQ$768,$Z$765:$AF$765,0))</f>
        <v/>
      </c>
      <c r="AC778" s="8">
        <f>INDEX($Z$766:$AF$772,MATCH($AQ$768,$Z$765:$AF$765,0),MATCH($AQ$769,$Z$765:$AF$765,0))</f>
        <v/>
      </c>
      <c r="AD778" s="8">
        <f>INDEX($Z$766:$AF$772,MATCH($AQ$768,$Z$765:$AF$765,0),MATCH($AQ$770,$Z$765:$AF$765,0))</f>
        <v/>
      </c>
      <c r="AE778" s="8">
        <f>INDEX($Z$766:$AF$772,MATCH($AQ$768,$Z$765:$AF$765,0),MATCH($AQ$771,$Z$765:$AF$765,0))</f>
        <v/>
      </c>
      <c r="AH778" s="8">
        <f>INDEX($AH$766:$AN$772,MATCH($AQ$768,$AH$765:$AN$765,0),MATCH($AQ$766,$AH$765:$AN$765,0))</f>
        <v/>
      </c>
      <c r="AI778" s="8">
        <f>INDEX($AH$766:$AN$772,MATCH($AQ$768,$AH$765:$AN$765,0),MATCH($AQ$767,$AH$765:$AN$765,0))</f>
        <v/>
      </c>
      <c r="AJ778" s="8">
        <f>INDEX($AH$766:$AN$772,MATCH($AQ$768,$AH$765:$AN$765,0),MATCH($AQ$768,$AH$765:$AN$765,0))</f>
        <v/>
      </c>
      <c r="AK778" s="8">
        <f>INDEX($AH$766:$AN$772,MATCH($AQ$768,$AH$765:$AN$765,0),MATCH($AQ$769,$AH$765:$AN$765,0))</f>
        <v/>
      </c>
      <c r="AL778" s="8">
        <f>INDEX($AH$766:$AN$772,MATCH($AQ$768,$AH$765:$AN$765,0),MATCH($AQ$770,$AH$765:$AN$765,0))</f>
        <v/>
      </c>
      <c r="AM778" s="8">
        <f>INDEX($AH$766:$AN$772,MATCH($AQ$768,$AH$765:$AN$765,0),MATCH($AQ$771,$AH$765:$AN$765,0))</f>
        <v/>
      </c>
      <c r="AP778" s="8">
        <f>IF(($B$778&lt;&gt;2)+($J$778&lt;&gt;2)+($R$778&lt;&gt;2)+($Z$778&lt;&gt;2)+($AH$778&lt;&gt;2)=0,2,IF((($B$778&lt;&gt;2)*$B$778+($J$778&lt;&gt;2)*$J$778+($R$778&lt;&gt;2)*$R$778+($Z$778&lt;&gt;2)*$Z$778+($AH$778&lt;&gt;2)*$AH$778)/(($B$778&lt;&gt;2)+($J$778&lt;&gt;2)+($R$778&lt;&gt;2)+($Z$778&lt;&gt;2)+($AH$778&lt;&gt;2))&gt;=0.5,1,0))</f>
        <v/>
      </c>
      <c r="AQ778" s="8">
        <f>IF(($C$778&lt;&gt;2)+($K$778&lt;&gt;2)+($S$778&lt;&gt;2)+($AA$778&lt;&gt;2)+($AI$778&lt;&gt;2)=0,2,IF((($C$778&lt;&gt;2)*$C$778+($K$778&lt;&gt;2)*$K$778+($S$778&lt;&gt;2)*$S$778+($AA$778&lt;&gt;2)*$AA$778+($AI$778&lt;&gt;2)*$AI$778)/(($C$778&lt;&gt;2)+($K$778&lt;&gt;2)+($S$778&lt;&gt;2)+($AA$778&lt;&gt;2)+($AI$778&lt;&gt;2))&gt;=0.5,1,0))</f>
        <v/>
      </c>
      <c r="AR778" s="8">
        <f>IF(($D$778&lt;&gt;2)+($L$778&lt;&gt;2)+($T$778&lt;&gt;2)+($AB$778&lt;&gt;2)+($AJ$778&lt;&gt;2)=0,2,IF((($D$778&lt;&gt;2)*$D$778+($L$778&lt;&gt;2)*$L$778+($T$778&lt;&gt;2)*$T$778+($AB$778&lt;&gt;2)*$AB$778+($AJ$778&lt;&gt;2)*$AJ$778)/(($D$778&lt;&gt;2)+($L$778&lt;&gt;2)+($T$778&lt;&gt;2)+($AB$778&lt;&gt;2)+($AJ$778&lt;&gt;2))&gt;=0.5,1,0))</f>
        <v/>
      </c>
      <c r="AS778" s="8">
        <f>IF(($E$778&lt;&gt;2)+($M$778&lt;&gt;2)+($U$778&lt;&gt;2)+($AC$778&lt;&gt;2)+($AK$778&lt;&gt;2)=0,2,IF((($E$778&lt;&gt;2)*$E$778+($M$778&lt;&gt;2)*$M$778+($U$778&lt;&gt;2)*$U$778+($AC$778&lt;&gt;2)*$AC$778+($AK$778&lt;&gt;2)*$AK$778)/(($E$778&lt;&gt;2)+($M$778&lt;&gt;2)+($U$778&lt;&gt;2)+($AC$778&lt;&gt;2)+($AK$778&lt;&gt;2))&gt;=0.5,1,0))</f>
        <v/>
      </c>
      <c r="AT778" s="8">
        <f>IF(($F$778&lt;&gt;2)+($N$778&lt;&gt;2)+($V$778&lt;&gt;2)+($AD$778&lt;&gt;2)+($AL$778&lt;&gt;2)=0,2,IF((($F$778&lt;&gt;2)*$F$778+($N$778&lt;&gt;2)*$N$778+($V$778&lt;&gt;2)*$V$778+($AD$778&lt;&gt;2)*$AD$778+($AL$778&lt;&gt;2)*$AL$778)/(($F$778&lt;&gt;2)+($N$778&lt;&gt;2)+($V$778&lt;&gt;2)+($AD$778&lt;&gt;2)+($AL$778&lt;&gt;2))&gt;=0.5,1,0))</f>
        <v/>
      </c>
      <c r="AU778" s="8">
        <f>IF(($G$778&lt;&gt;2)+($O$778&lt;&gt;2)+($W$778&lt;&gt;2)+($AE$778&lt;&gt;2)+($AM$778&lt;&gt;2)=0,2,IF((($G$778&lt;&gt;2)*$G$778+($O$778&lt;&gt;2)*$O$778+($W$778&lt;&gt;2)*$W$778+($AE$778&lt;&gt;2)*$AE$778+($AM$778&lt;&gt;2)*$AM$778)/(($G$778&lt;&gt;2)+($O$778&lt;&gt;2)+($W$778&lt;&gt;2)+($AE$778&lt;&gt;2)+($AM$778&lt;&gt;2))&gt;=0.5,1,0))</f>
        <v/>
      </c>
      <c r="AW778" s="16">
        <f>INDEX('Ground truth'!$B$14:$H$20,MATCH($AP$768,'Ground truth'!$A$14:$A$20,0),MATCH($AP$766,'Ground truth'!$B$13:$H$13,0))</f>
        <v/>
      </c>
      <c r="AX778" s="16">
        <f>INDEX('Ground truth'!$B$14:$H$20,MATCH($AP$768,'Ground truth'!$A$14:$A$20,0),MATCH($AP$767,'Ground truth'!$B$13:$H$13,0))</f>
        <v/>
      </c>
      <c r="AY778" s="16">
        <f>INDEX('Ground truth'!$B$14:$H$20,MATCH($AP$768,'Ground truth'!$A$14:$A$20,0),MATCH($AP$768,'Ground truth'!$B$13:$H$13,0))</f>
        <v/>
      </c>
      <c r="AZ778" s="16">
        <f>INDEX('Ground truth'!$B$14:$H$20,MATCH($AP$768,'Ground truth'!$A$14:$A$20,0),MATCH($AP$769,'Ground truth'!$B$13:$H$13,0))</f>
        <v/>
      </c>
      <c r="BA778" s="16">
        <f>INDEX('Ground truth'!$B$14:$H$20,MATCH($AP$768,'Ground truth'!$A$14:$A$20,0),MATCH($AP$770,'Ground truth'!$B$13:$H$13,0))</f>
        <v/>
      </c>
      <c r="BB778" s="16">
        <f>INDEX('Ground truth'!$B$14:$H$20,MATCH($AP$768,'Ground truth'!$A$14:$A$20,0),MATCH($AP$771,'Ground truth'!$B$13:$H$13,0))</f>
        <v/>
      </c>
      <c r="BD778" s="19" t="n">
        <v>0.9999999999999996</v>
      </c>
      <c r="BE778" s="19">
        <f>LARGE($BD$776:$BD$781,3)</f>
        <v/>
      </c>
    </row>
    <row r="779">
      <c r="A779" s="3" t="inlineStr">
        <is>
          <t>Electrical System</t>
        </is>
      </c>
      <c r="B779" s="8">
        <f>INDEX($B$766:$H$772,MATCH($AQ$769,$B$765:$H$765,0),MATCH($AQ$766,$B$765:$H$765,0))</f>
        <v/>
      </c>
      <c r="C779" s="8">
        <f>INDEX($B$766:$H$772,MATCH($AQ$769,$B$765:$H$765,0),MATCH($AQ$767,$B$765:$H$765,0))</f>
        <v/>
      </c>
      <c r="D779" s="8">
        <f>INDEX($B$766:$H$772,MATCH($AQ$769,$B$765:$H$765,0),MATCH($AQ$768,$B$765:$H$765,0))</f>
        <v/>
      </c>
      <c r="E779" s="8">
        <f>INDEX($B$766:$H$772,MATCH($AQ$769,$B$765:$H$765,0),MATCH($AQ$769,$B$765:$H$765,0))</f>
        <v/>
      </c>
      <c r="F779" s="8">
        <f>INDEX($B$766:$H$772,MATCH($AQ$769,$B$765:$H$765,0),MATCH($AQ$770,$B$765:$H$765,0))</f>
        <v/>
      </c>
      <c r="G779" s="8">
        <f>INDEX($B$766:$H$772,MATCH($AQ$769,$B$765:$H$765,0),MATCH($AQ$771,$B$765:$H$765,0))</f>
        <v/>
      </c>
      <c r="J779" s="8">
        <f>INDEX($J$766:$P$772,MATCH($AQ$769,$J$765:$P$765,0),MATCH($AQ$766,$J$765:$P$765,0))</f>
        <v/>
      </c>
      <c r="K779" s="8">
        <f>INDEX($J$766:$P$772,MATCH($AQ$769,$J$765:$P$765,0),MATCH($AQ$767,$J$765:$P$765,0))</f>
        <v/>
      </c>
      <c r="L779" s="8">
        <f>INDEX($J$766:$P$772,MATCH($AQ$769,$J$765:$P$765,0),MATCH($AQ$768,$J$765:$P$765,0))</f>
        <v/>
      </c>
      <c r="M779" s="8">
        <f>INDEX($J$766:$P$772,MATCH($AQ$769,$J$765:$P$765,0),MATCH($AQ$769,$J$765:$P$765,0))</f>
        <v/>
      </c>
      <c r="N779" s="8">
        <f>INDEX($J$766:$P$772,MATCH($AQ$769,$J$765:$P$765,0),MATCH($AQ$770,$J$765:$P$765,0))</f>
        <v/>
      </c>
      <c r="O779" s="8">
        <f>INDEX($J$766:$P$772,MATCH($AQ$769,$J$765:$P$765,0),MATCH($AQ$771,$J$765:$P$765,0))</f>
        <v/>
      </c>
      <c r="R779" s="8">
        <f>INDEX($R$766:$X$772,MATCH($AQ$769,$R$765:$X$765,0),MATCH($AQ$766,$R$765:$X$765,0))</f>
        <v/>
      </c>
      <c r="S779" s="8">
        <f>INDEX($R$766:$X$772,MATCH($AQ$769,$R$765:$X$765,0),MATCH($AQ$767,$R$765:$X$765,0))</f>
        <v/>
      </c>
      <c r="T779" s="8">
        <f>INDEX($R$766:$X$772,MATCH($AQ$769,$R$765:$X$765,0),MATCH($AQ$768,$R$765:$X$765,0))</f>
        <v/>
      </c>
      <c r="U779" s="8">
        <f>INDEX($R$766:$X$772,MATCH($AQ$769,$R$765:$X$765,0),MATCH($AQ$769,$R$765:$X$765,0))</f>
        <v/>
      </c>
      <c r="V779" s="8">
        <f>INDEX($R$766:$X$772,MATCH($AQ$769,$R$765:$X$765,0),MATCH($AQ$770,$R$765:$X$765,0))</f>
        <v/>
      </c>
      <c r="W779" s="8">
        <f>INDEX($R$766:$X$772,MATCH($AQ$769,$R$765:$X$765,0),MATCH($AQ$771,$R$765:$X$765,0))</f>
        <v/>
      </c>
      <c r="Z779" s="8">
        <f>INDEX($Z$766:$AF$772,MATCH($AQ$769,$Z$765:$AF$765,0),MATCH($AQ$766,$Z$765:$AF$765,0))</f>
        <v/>
      </c>
      <c r="AA779" s="8">
        <f>INDEX($Z$766:$AF$772,MATCH($AQ$769,$Z$765:$AF$765,0),MATCH($AQ$767,$Z$765:$AF$765,0))</f>
        <v/>
      </c>
      <c r="AB779" s="8">
        <f>INDEX($Z$766:$AF$772,MATCH($AQ$769,$Z$765:$AF$765,0),MATCH($AQ$768,$Z$765:$AF$765,0))</f>
        <v/>
      </c>
      <c r="AC779" s="8">
        <f>INDEX($Z$766:$AF$772,MATCH($AQ$769,$Z$765:$AF$765,0),MATCH($AQ$769,$Z$765:$AF$765,0))</f>
        <v/>
      </c>
      <c r="AD779" s="8">
        <f>INDEX($Z$766:$AF$772,MATCH($AQ$769,$Z$765:$AF$765,0),MATCH($AQ$770,$Z$765:$AF$765,0))</f>
        <v/>
      </c>
      <c r="AE779" s="8">
        <f>INDEX($Z$766:$AF$772,MATCH($AQ$769,$Z$765:$AF$765,0),MATCH($AQ$771,$Z$765:$AF$765,0))</f>
        <v/>
      </c>
      <c r="AH779" s="8">
        <f>INDEX($AH$766:$AN$772,MATCH($AQ$769,$AH$765:$AN$765,0),MATCH($AQ$766,$AH$765:$AN$765,0))</f>
        <v/>
      </c>
      <c r="AI779" s="8">
        <f>INDEX($AH$766:$AN$772,MATCH($AQ$769,$AH$765:$AN$765,0),MATCH($AQ$767,$AH$765:$AN$765,0))</f>
        <v/>
      </c>
      <c r="AJ779" s="8">
        <f>INDEX($AH$766:$AN$772,MATCH($AQ$769,$AH$765:$AN$765,0),MATCH($AQ$768,$AH$765:$AN$765,0))</f>
        <v/>
      </c>
      <c r="AK779" s="8">
        <f>INDEX($AH$766:$AN$772,MATCH($AQ$769,$AH$765:$AN$765,0),MATCH($AQ$769,$AH$765:$AN$765,0))</f>
        <v/>
      </c>
      <c r="AL779" s="8">
        <f>INDEX($AH$766:$AN$772,MATCH($AQ$769,$AH$765:$AN$765,0),MATCH($AQ$770,$AH$765:$AN$765,0))</f>
        <v/>
      </c>
      <c r="AM779" s="8">
        <f>INDEX($AH$766:$AN$772,MATCH($AQ$769,$AH$765:$AN$765,0),MATCH($AQ$771,$AH$765:$AN$765,0))</f>
        <v/>
      </c>
      <c r="AP779" s="8">
        <f>IF(($B$779&lt;&gt;2)+($J$779&lt;&gt;2)+($R$779&lt;&gt;2)+($Z$779&lt;&gt;2)+($AH$779&lt;&gt;2)=0,2,IF((($B$779&lt;&gt;2)*$B$779+($J$779&lt;&gt;2)*$J$779+($R$779&lt;&gt;2)*$R$779+($Z$779&lt;&gt;2)*$Z$779+($AH$779&lt;&gt;2)*$AH$779)/(($B$779&lt;&gt;2)+($J$779&lt;&gt;2)+($R$779&lt;&gt;2)+($Z$779&lt;&gt;2)+($AH$779&lt;&gt;2))&gt;=0.5,1,0))</f>
        <v/>
      </c>
      <c r="AQ779" s="8">
        <f>IF(($C$779&lt;&gt;2)+($K$779&lt;&gt;2)+($S$779&lt;&gt;2)+($AA$779&lt;&gt;2)+($AI$779&lt;&gt;2)=0,2,IF((($C$779&lt;&gt;2)*$C$779+($K$779&lt;&gt;2)*$K$779+($S$779&lt;&gt;2)*$S$779+($AA$779&lt;&gt;2)*$AA$779+($AI$779&lt;&gt;2)*$AI$779)/(($C$779&lt;&gt;2)+($K$779&lt;&gt;2)+($S$779&lt;&gt;2)+($AA$779&lt;&gt;2)+($AI$779&lt;&gt;2))&gt;=0.5,1,0))</f>
        <v/>
      </c>
      <c r="AR779" s="8">
        <f>IF(($D$779&lt;&gt;2)+($L$779&lt;&gt;2)+($T$779&lt;&gt;2)+($AB$779&lt;&gt;2)+($AJ$779&lt;&gt;2)=0,2,IF((($D$779&lt;&gt;2)*$D$779+($L$779&lt;&gt;2)*$L$779+($T$779&lt;&gt;2)*$T$779+($AB$779&lt;&gt;2)*$AB$779+($AJ$779&lt;&gt;2)*$AJ$779)/(($D$779&lt;&gt;2)+($L$779&lt;&gt;2)+($T$779&lt;&gt;2)+($AB$779&lt;&gt;2)+($AJ$779&lt;&gt;2))&gt;=0.5,1,0))</f>
        <v/>
      </c>
      <c r="AS779" s="8">
        <f>IF(($E$779&lt;&gt;2)+($M$779&lt;&gt;2)+($U$779&lt;&gt;2)+($AC$779&lt;&gt;2)+($AK$779&lt;&gt;2)=0,2,IF((($E$779&lt;&gt;2)*$E$779+($M$779&lt;&gt;2)*$M$779+($U$779&lt;&gt;2)*$U$779+($AC$779&lt;&gt;2)*$AC$779+($AK$779&lt;&gt;2)*$AK$779)/(($E$779&lt;&gt;2)+($M$779&lt;&gt;2)+($U$779&lt;&gt;2)+($AC$779&lt;&gt;2)+($AK$779&lt;&gt;2))&gt;=0.5,1,0))</f>
        <v/>
      </c>
      <c r="AT779" s="8">
        <f>IF(($F$779&lt;&gt;2)+($N$779&lt;&gt;2)+($V$779&lt;&gt;2)+($AD$779&lt;&gt;2)+($AL$779&lt;&gt;2)=0,2,IF((($F$779&lt;&gt;2)*$F$779+($N$779&lt;&gt;2)*$N$779+($V$779&lt;&gt;2)*$V$779+($AD$779&lt;&gt;2)*$AD$779+($AL$779&lt;&gt;2)*$AL$779)/(($F$779&lt;&gt;2)+($N$779&lt;&gt;2)+($V$779&lt;&gt;2)+($AD$779&lt;&gt;2)+($AL$779&lt;&gt;2))&gt;=0.5,1,0))</f>
        <v/>
      </c>
      <c r="AU779" s="8">
        <f>IF(($G$779&lt;&gt;2)+($O$779&lt;&gt;2)+($W$779&lt;&gt;2)+($AE$779&lt;&gt;2)+($AM$779&lt;&gt;2)=0,2,IF((($G$779&lt;&gt;2)*$G$779+($O$779&lt;&gt;2)*$O$779+($W$779&lt;&gt;2)*$W$779+($AE$779&lt;&gt;2)*$AE$779+($AM$779&lt;&gt;2)*$AM$779)/(($G$779&lt;&gt;2)+($O$779&lt;&gt;2)+($W$779&lt;&gt;2)+($AE$779&lt;&gt;2)+($AM$779&lt;&gt;2))&gt;=0.5,1,0))</f>
        <v/>
      </c>
      <c r="AW779" s="16">
        <f>INDEX('Ground truth'!$B$14:$H$20,MATCH($AP$769,'Ground truth'!$A$14:$A$20,0),MATCH($AP$766,'Ground truth'!$B$13:$H$13,0))</f>
        <v/>
      </c>
      <c r="AX779" s="16">
        <f>INDEX('Ground truth'!$B$14:$H$20,MATCH($AP$769,'Ground truth'!$A$14:$A$20,0),MATCH($AP$767,'Ground truth'!$B$13:$H$13,0))</f>
        <v/>
      </c>
      <c r="AY779" s="16">
        <f>INDEX('Ground truth'!$B$14:$H$20,MATCH($AP$769,'Ground truth'!$A$14:$A$20,0),MATCH($AP$768,'Ground truth'!$B$13:$H$13,0))</f>
        <v/>
      </c>
      <c r="AZ779" s="16">
        <f>INDEX('Ground truth'!$B$14:$H$20,MATCH($AP$769,'Ground truth'!$A$14:$A$20,0),MATCH($AP$769,'Ground truth'!$B$13:$H$13,0))</f>
        <v/>
      </c>
      <c r="BA779" s="16">
        <f>INDEX('Ground truth'!$B$14:$H$20,MATCH($AP$769,'Ground truth'!$A$14:$A$20,0),MATCH($AP$770,'Ground truth'!$B$13:$H$13,0))</f>
        <v/>
      </c>
      <c r="BB779" s="16">
        <f>INDEX('Ground truth'!$B$14:$H$20,MATCH($AP$769,'Ground truth'!$A$14:$A$20,0),MATCH($AP$771,'Ground truth'!$B$13:$H$13,0))</f>
        <v/>
      </c>
      <c r="BD779" s="19" t="n">
        <v>0.2937994892048099</v>
      </c>
      <c r="BE779" s="19">
        <f>LARGE($BD$776:$BD$781,4)</f>
        <v/>
      </c>
    </row>
    <row r="780">
      <c r="A780" s="3" t="inlineStr">
        <is>
          <t>Battery Holder</t>
        </is>
      </c>
      <c r="B780" s="8">
        <f>INDEX($B$766:$H$772,MATCH($AQ$770,$B$765:$H$765,0),MATCH($AQ$766,$B$765:$H$765,0))</f>
        <v/>
      </c>
      <c r="C780" s="8">
        <f>INDEX($B$766:$H$772,MATCH($AQ$770,$B$765:$H$765,0),MATCH($AQ$767,$B$765:$H$765,0))</f>
        <v/>
      </c>
      <c r="D780" s="8">
        <f>INDEX($B$766:$H$772,MATCH($AQ$770,$B$765:$H$765,0),MATCH($AQ$768,$B$765:$H$765,0))</f>
        <v/>
      </c>
      <c r="E780" s="8">
        <f>INDEX($B$766:$H$772,MATCH($AQ$770,$B$765:$H$765,0),MATCH($AQ$769,$B$765:$H$765,0))</f>
        <v/>
      </c>
      <c r="F780" s="8">
        <f>INDEX($B$766:$H$772,MATCH($AQ$770,$B$765:$H$765,0),MATCH($AQ$770,$B$765:$H$765,0))</f>
        <v/>
      </c>
      <c r="G780" s="8">
        <f>INDEX($B$766:$H$772,MATCH($AQ$770,$B$765:$H$765,0),MATCH($AQ$771,$B$765:$H$765,0))</f>
        <v/>
      </c>
      <c r="J780" s="8">
        <f>INDEX($J$766:$P$772,MATCH($AQ$770,$J$765:$P$765,0),MATCH($AQ$766,$J$765:$P$765,0))</f>
        <v/>
      </c>
      <c r="K780" s="8">
        <f>INDEX($J$766:$P$772,MATCH($AQ$770,$J$765:$P$765,0),MATCH($AQ$767,$J$765:$P$765,0))</f>
        <v/>
      </c>
      <c r="L780" s="8">
        <f>INDEX($J$766:$P$772,MATCH($AQ$770,$J$765:$P$765,0),MATCH($AQ$768,$J$765:$P$765,0))</f>
        <v/>
      </c>
      <c r="M780" s="8">
        <f>INDEX($J$766:$P$772,MATCH($AQ$770,$J$765:$P$765,0),MATCH($AQ$769,$J$765:$P$765,0))</f>
        <v/>
      </c>
      <c r="N780" s="8">
        <f>INDEX($J$766:$P$772,MATCH($AQ$770,$J$765:$P$765,0),MATCH($AQ$770,$J$765:$P$765,0))</f>
        <v/>
      </c>
      <c r="O780" s="8">
        <f>INDEX($J$766:$P$772,MATCH($AQ$770,$J$765:$P$765,0),MATCH($AQ$771,$J$765:$P$765,0))</f>
        <v/>
      </c>
      <c r="R780" s="8">
        <f>INDEX($R$766:$X$772,MATCH($AQ$770,$R$765:$X$765,0),MATCH($AQ$766,$R$765:$X$765,0))</f>
        <v/>
      </c>
      <c r="S780" s="8">
        <f>INDEX($R$766:$X$772,MATCH($AQ$770,$R$765:$X$765,0),MATCH($AQ$767,$R$765:$X$765,0))</f>
        <v/>
      </c>
      <c r="T780" s="8">
        <f>INDEX($R$766:$X$772,MATCH($AQ$770,$R$765:$X$765,0),MATCH($AQ$768,$R$765:$X$765,0))</f>
        <v/>
      </c>
      <c r="U780" s="8">
        <f>INDEX($R$766:$X$772,MATCH($AQ$770,$R$765:$X$765,0),MATCH($AQ$769,$R$765:$X$765,0))</f>
        <v/>
      </c>
      <c r="V780" s="8">
        <f>INDEX($R$766:$X$772,MATCH($AQ$770,$R$765:$X$765,0),MATCH($AQ$770,$R$765:$X$765,0))</f>
        <v/>
      </c>
      <c r="W780" s="8">
        <f>INDEX($R$766:$X$772,MATCH($AQ$770,$R$765:$X$765,0),MATCH($AQ$771,$R$765:$X$765,0))</f>
        <v/>
      </c>
      <c r="Z780" s="8">
        <f>INDEX($Z$766:$AF$772,MATCH($AQ$770,$Z$765:$AF$765,0),MATCH($AQ$766,$Z$765:$AF$765,0))</f>
        <v/>
      </c>
      <c r="AA780" s="8">
        <f>INDEX($Z$766:$AF$772,MATCH($AQ$770,$Z$765:$AF$765,0),MATCH($AQ$767,$Z$765:$AF$765,0))</f>
        <v/>
      </c>
      <c r="AB780" s="8">
        <f>INDEX($Z$766:$AF$772,MATCH($AQ$770,$Z$765:$AF$765,0),MATCH($AQ$768,$Z$765:$AF$765,0))</f>
        <v/>
      </c>
      <c r="AC780" s="8">
        <f>INDEX($Z$766:$AF$772,MATCH($AQ$770,$Z$765:$AF$765,0),MATCH($AQ$769,$Z$765:$AF$765,0))</f>
        <v/>
      </c>
      <c r="AD780" s="8">
        <f>INDEX($Z$766:$AF$772,MATCH($AQ$770,$Z$765:$AF$765,0),MATCH($AQ$770,$Z$765:$AF$765,0))</f>
        <v/>
      </c>
      <c r="AE780" s="8">
        <f>INDEX($Z$766:$AF$772,MATCH($AQ$770,$Z$765:$AF$765,0),MATCH($AQ$771,$Z$765:$AF$765,0))</f>
        <v/>
      </c>
      <c r="AH780" s="8">
        <f>INDEX($AH$766:$AN$772,MATCH($AQ$770,$AH$765:$AN$765,0),MATCH($AQ$766,$AH$765:$AN$765,0))</f>
        <v/>
      </c>
      <c r="AI780" s="8">
        <f>INDEX($AH$766:$AN$772,MATCH($AQ$770,$AH$765:$AN$765,0),MATCH($AQ$767,$AH$765:$AN$765,0))</f>
        <v/>
      </c>
      <c r="AJ780" s="8">
        <f>INDEX($AH$766:$AN$772,MATCH($AQ$770,$AH$765:$AN$765,0),MATCH($AQ$768,$AH$765:$AN$765,0))</f>
        <v/>
      </c>
      <c r="AK780" s="8">
        <f>INDEX($AH$766:$AN$772,MATCH($AQ$770,$AH$765:$AN$765,0),MATCH($AQ$769,$AH$765:$AN$765,0))</f>
        <v/>
      </c>
      <c r="AL780" s="8">
        <f>INDEX($AH$766:$AN$772,MATCH($AQ$770,$AH$765:$AN$765,0),MATCH($AQ$770,$AH$765:$AN$765,0))</f>
        <v/>
      </c>
      <c r="AM780" s="8">
        <f>INDEX($AH$766:$AN$772,MATCH($AQ$770,$AH$765:$AN$765,0),MATCH($AQ$771,$AH$765:$AN$765,0))</f>
        <v/>
      </c>
      <c r="AP780" s="8">
        <f>IF(($B$780&lt;&gt;2)+($J$780&lt;&gt;2)+($R$780&lt;&gt;2)+($Z$780&lt;&gt;2)+($AH$780&lt;&gt;2)=0,2,IF((($B$780&lt;&gt;2)*$B$780+($J$780&lt;&gt;2)*$J$780+($R$780&lt;&gt;2)*$R$780+($Z$780&lt;&gt;2)*$Z$780+($AH$780&lt;&gt;2)*$AH$780)/(($B$780&lt;&gt;2)+($J$780&lt;&gt;2)+($R$780&lt;&gt;2)+($Z$780&lt;&gt;2)+($AH$780&lt;&gt;2))&gt;=0.5,1,0))</f>
        <v/>
      </c>
      <c r="AQ780" s="8">
        <f>IF(($C$780&lt;&gt;2)+($K$780&lt;&gt;2)+($S$780&lt;&gt;2)+($AA$780&lt;&gt;2)+($AI$780&lt;&gt;2)=0,2,IF((($C$780&lt;&gt;2)*$C$780+($K$780&lt;&gt;2)*$K$780+($S$780&lt;&gt;2)*$S$780+($AA$780&lt;&gt;2)*$AA$780+($AI$780&lt;&gt;2)*$AI$780)/(($C$780&lt;&gt;2)+($K$780&lt;&gt;2)+($S$780&lt;&gt;2)+($AA$780&lt;&gt;2)+($AI$780&lt;&gt;2))&gt;=0.5,1,0))</f>
        <v/>
      </c>
      <c r="AR780" s="8">
        <f>IF(($D$780&lt;&gt;2)+($L$780&lt;&gt;2)+($T$780&lt;&gt;2)+($AB$780&lt;&gt;2)+($AJ$780&lt;&gt;2)=0,2,IF((($D$780&lt;&gt;2)*$D$780+($L$780&lt;&gt;2)*$L$780+($T$780&lt;&gt;2)*$T$780+($AB$780&lt;&gt;2)*$AB$780+($AJ$780&lt;&gt;2)*$AJ$780)/(($D$780&lt;&gt;2)+($L$780&lt;&gt;2)+($T$780&lt;&gt;2)+($AB$780&lt;&gt;2)+($AJ$780&lt;&gt;2))&gt;=0.5,1,0))</f>
        <v/>
      </c>
      <c r="AS780" s="8">
        <f>IF(($E$780&lt;&gt;2)+($M$780&lt;&gt;2)+($U$780&lt;&gt;2)+($AC$780&lt;&gt;2)+($AK$780&lt;&gt;2)=0,2,IF((($E$780&lt;&gt;2)*$E$780+($M$780&lt;&gt;2)*$M$780+($U$780&lt;&gt;2)*$U$780+($AC$780&lt;&gt;2)*$AC$780+($AK$780&lt;&gt;2)*$AK$780)/(($E$780&lt;&gt;2)+($M$780&lt;&gt;2)+($U$780&lt;&gt;2)+($AC$780&lt;&gt;2)+($AK$780&lt;&gt;2))&gt;=0.5,1,0))</f>
        <v/>
      </c>
      <c r="AT780" s="8">
        <f>IF(($F$780&lt;&gt;2)+($N$780&lt;&gt;2)+($V$780&lt;&gt;2)+($AD$780&lt;&gt;2)+($AL$780&lt;&gt;2)=0,2,IF((($F$780&lt;&gt;2)*$F$780+($N$780&lt;&gt;2)*$N$780+($V$780&lt;&gt;2)*$V$780+($AD$780&lt;&gt;2)*$AD$780+($AL$780&lt;&gt;2)*$AL$780)/(($F$780&lt;&gt;2)+($N$780&lt;&gt;2)+($V$780&lt;&gt;2)+($AD$780&lt;&gt;2)+($AL$780&lt;&gt;2))&gt;=0.5,1,0))</f>
        <v/>
      </c>
      <c r="AU780" s="8">
        <f>IF(($G$780&lt;&gt;2)+($O$780&lt;&gt;2)+($W$780&lt;&gt;2)+($AE$780&lt;&gt;2)+($AM$780&lt;&gt;2)=0,2,IF((($G$780&lt;&gt;2)*$G$780+($O$780&lt;&gt;2)*$O$780+($W$780&lt;&gt;2)*$W$780+($AE$780&lt;&gt;2)*$AE$780+($AM$780&lt;&gt;2)*$AM$780)/(($G$780&lt;&gt;2)+($O$780&lt;&gt;2)+($W$780&lt;&gt;2)+($AE$780&lt;&gt;2)+($AM$780&lt;&gt;2))&gt;=0.5,1,0))</f>
        <v/>
      </c>
      <c r="AW780" s="16">
        <f>INDEX('Ground truth'!$B$14:$H$20,MATCH($AP$770,'Ground truth'!$A$14:$A$20,0),MATCH($AP$766,'Ground truth'!$B$13:$H$13,0))</f>
        <v/>
      </c>
      <c r="AX780" s="16">
        <f>INDEX('Ground truth'!$B$14:$H$20,MATCH($AP$770,'Ground truth'!$A$14:$A$20,0),MATCH($AP$767,'Ground truth'!$B$13:$H$13,0))</f>
        <v/>
      </c>
      <c r="AY780" s="16">
        <f>INDEX('Ground truth'!$B$14:$H$20,MATCH($AP$770,'Ground truth'!$A$14:$A$20,0),MATCH($AP$768,'Ground truth'!$B$13:$H$13,0))</f>
        <v/>
      </c>
      <c r="AZ780" s="16">
        <f>INDEX('Ground truth'!$B$14:$H$20,MATCH($AP$770,'Ground truth'!$A$14:$A$20,0),MATCH($AP$769,'Ground truth'!$B$13:$H$13,0))</f>
        <v/>
      </c>
      <c r="BA780" s="16">
        <f>INDEX('Ground truth'!$B$14:$H$20,MATCH($AP$770,'Ground truth'!$A$14:$A$20,0),MATCH($AP$770,'Ground truth'!$B$13:$H$13,0))</f>
        <v/>
      </c>
      <c r="BB780" s="16">
        <f>INDEX('Ground truth'!$B$14:$H$20,MATCH($AP$770,'Ground truth'!$A$14:$A$20,0),MATCH($AP$771,'Ground truth'!$B$13:$H$13,0))</f>
        <v/>
      </c>
      <c r="BD780" s="19" t="n">
        <v>-0.7796078628671951</v>
      </c>
      <c r="BE780" s="19">
        <f>LARGE($BD$776:$BD$781,5)</f>
        <v/>
      </c>
    </row>
    <row r="781">
      <c r="A781" s="3" t="inlineStr">
        <is>
          <t>Housing</t>
        </is>
      </c>
      <c r="B781" s="8">
        <f>INDEX($B$766:$H$772,MATCH($AQ$771,$B$765:$H$765,0),MATCH($AQ$766,$B$765:$H$765,0))</f>
        <v/>
      </c>
      <c r="C781" s="8">
        <f>INDEX($B$766:$H$772,MATCH($AQ$771,$B$765:$H$765,0),MATCH($AQ$767,$B$765:$H$765,0))</f>
        <v/>
      </c>
      <c r="D781" s="8">
        <f>INDEX($B$766:$H$772,MATCH($AQ$771,$B$765:$H$765,0),MATCH($AQ$768,$B$765:$H$765,0))</f>
        <v/>
      </c>
      <c r="E781" s="8">
        <f>INDEX($B$766:$H$772,MATCH($AQ$771,$B$765:$H$765,0),MATCH($AQ$769,$B$765:$H$765,0))</f>
        <v/>
      </c>
      <c r="F781" s="8">
        <f>INDEX($B$766:$H$772,MATCH($AQ$771,$B$765:$H$765,0),MATCH($AQ$770,$B$765:$H$765,0))</f>
        <v/>
      </c>
      <c r="G781" s="8">
        <f>INDEX($B$766:$H$772,MATCH($AQ$771,$B$765:$H$765,0),MATCH($AQ$771,$B$765:$H$765,0))</f>
        <v/>
      </c>
      <c r="J781" s="8">
        <f>INDEX($J$766:$P$772,MATCH($AQ$771,$J$765:$P$765,0),MATCH($AQ$766,$J$765:$P$765,0))</f>
        <v/>
      </c>
      <c r="K781" s="8">
        <f>INDEX($J$766:$P$772,MATCH($AQ$771,$J$765:$P$765,0),MATCH($AQ$767,$J$765:$P$765,0))</f>
        <v/>
      </c>
      <c r="L781" s="8">
        <f>INDEX($J$766:$P$772,MATCH($AQ$771,$J$765:$P$765,0),MATCH($AQ$768,$J$765:$P$765,0))</f>
        <v/>
      </c>
      <c r="M781" s="8">
        <f>INDEX($J$766:$P$772,MATCH($AQ$771,$J$765:$P$765,0),MATCH($AQ$769,$J$765:$P$765,0))</f>
        <v/>
      </c>
      <c r="N781" s="8">
        <f>INDEX($J$766:$P$772,MATCH($AQ$771,$J$765:$P$765,0),MATCH($AQ$770,$J$765:$P$765,0))</f>
        <v/>
      </c>
      <c r="O781" s="8">
        <f>INDEX($J$766:$P$772,MATCH($AQ$771,$J$765:$P$765,0),MATCH($AQ$771,$J$765:$P$765,0))</f>
        <v/>
      </c>
      <c r="R781" s="8">
        <f>INDEX($R$766:$X$772,MATCH($AQ$771,$R$765:$X$765,0),MATCH($AQ$766,$R$765:$X$765,0))</f>
        <v/>
      </c>
      <c r="S781" s="8">
        <f>INDEX($R$766:$X$772,MATCH($AQ$771,$R$765:$X$765,0),MATCH($AQ$767,$R$765:$X$765,0))</f>
        <v/>
      </c>
      <c r="T781" s="8">
        <f>INDEX($R$766:$X$772,MATCH($AQ$771,$R$765:$X$765,0),MATCH($AQ$768,$R$765:$X$765,0))</f>
        <v/>
      </c>
      <c r="U781" s="8">
        <f>INDEX($R$766:$X$772,MATCH($AQ$771,$R$765:$X$765,0),MATCH($AQ$769,$R$765:$X$765,0))</f>
        <v/>
      </c>
      <c r="V781" s="8">
        <f>INDEX($R$766:$X$772,MATCH($AQ$771,$R$765:$X$765,0),MATCH($AQ$770,$R$765:$X$765,0))</f>
        <v/>
      </c>
      <c r="W781" s="8">
        <f>INDEX($R$766:$X$772,MATCH($AQ$771,$R$765:$X$765,0),MATCH($AQ$771,$R$765:$X$765,0))</f>
        <v/>
      </c>
      <c r="Z781" s="8">
        <f>INDEX($Z$766:$AF$772,MATCH($AQ$771,$Z$765:$AF$765,0),MATCH($AQ$766,$Z$765:$AF$765,0))</f>
        <v/>
      </c>
      <c r="AA781" s="8">
        <f>INDEX($Z$766:$AF$772,MATCH($AQ$771,$Z$765:$AF$765,0),MATCH($AQ$767,$Z$765:$AF$765,0))</f>
        <v/>
      </c>
      <c r="AB781" s="8">
        <f>INDEX($Z$766:$AF$772,MATCH($AQ$771,$Z$765:$AF$765,0),MATCH($AQ$768,$Z$765:$AF$765,0))</f>
        <v/>
      </c>
      <c r="AC781" s="8">
        <f>INDEX($Z$766:$AF$772,MATCH($AQ$771,$Z$765:$AF$765,0),MATCH($AQ$769,$Z$765:$AF$765,0))</f>
        <v/>
      </c>
      <c r="AD781" s="8">
        <f>INDEX($Z$766:$AF$772,MATCH($AQ$771,$Z$765:$AF$765,0),MATCH($AQ$770,$Z$765:$AF$765,0))</f>
        <v/>
      </c>
      <c r="AE781" s="8">
        <f>INDEX($Z$766:$AF$772,MATCH($AQ$771,$Z$765:$AF$765,0),MATCH($AQ$771,$Z$765:$AF$765,0))</f>
        <v/>
      </c>
      <c r="AH781" s="8">
        <f>INDEX($AH$766:$AN$772,MATCH($AQ$771,$AH$765:$AN$765,0),MATCH($AQ$766,$AH$765:$AN$765,0))</f>
        <v/>
      </c>
      <c r="AI781" s="8">
        <f>INDEX($AH$766:$AN$772,MATCH($AQ$771,$AH$765:$AN$765,0),MATCH($AQ$767,$AH$765:$AN$765,0))</f>
        <v/>
      </c>
      <c r="AJ781" s="8">
        <f>INDEX($AH$766:$AN$772,MATCH($AQ$771,$AH$765:$AN$765,0),MATCH($AQ$768,$AH$765:$AN$765,0))</f>
        <v/>
      </c>
      <c r="AK781" s="8">
        <f>INDEX($AH$766:$AN$772,MATCH($AQ$771,$AH$765:$AN$765,0),MATCH($AQ$769,$AH$765:$AN$765,0))</f>
        <v/>
      </c>
      <c r="AL781" s="8">
        <f>INDEX($AH$766:$AN$772,MATCH($AQ$771,$AH$765:$AN$765,0),MATCH($AQ$770,$AH$765:$AN$765,0))</f>
        <v/>
      </c>
      <c r="AM781" s="8">
        <f>INDEX($AH$766:$AN$772,MATCH($AQ$771,$AH$765:$AN$765,0),MATCH($AQ$771,$AH$765:$AN$765,0))</f>
        <v/>
      </c>
      <c r="AP781" s="8">
        <f>IF(($B$781&lt;&gt;2)+($J$781&lt;&gt;2)+($R$781&lt;&gt;2)+($Z$781&lt;&gt;2)+($AH$781&lt;&gt;2)=0,2,IF((($B$781&lt;&gt;2)*$B$781+($J$781&lt;&gt;2)*$J$781+($R$781&lt;&gt;2)*$R$781+($Z$781&lt;&gt;2)*$Z$781+($AH$781&lt;&gt;2)*$AH$781)/(($B$781&lt;&gt;2)+($J$781&lt;&gt;2)+($R$781&lt;&gt;2)+($Z$781&lt;&gt;2)+($AH$781&lt;&gt;2))&gt;=0.5,1,0))</f>
        <v/>
      </c>
      <c r="AQ781" s="8">
        <f>IF(($C$781&lt;&gt;2)+($K$781&lt;&gt;2)+($S$781&lt;&gt;2)+($AA$781&lt;&gt;2)+($AI$781&lt;&gt;2)=0,2,IF((($C$781&lt;&gt;2)*$C$781+($K$781&lt;&gt;2)*$K$781+($S$781&lt;&gt;2)*$S$781+($AA$781&lt;&gt;2)*$AA$781+($AI$781&lt;&gt;2)*$AI$781)/(($C$781&lt;&gt;2)+($K$781&lt;&gt;2)+($S$781&lt;&gt;2)+($AA$781&lt;&gt;2)+($AI$781&lt;&gt;2))&gt;=0.5,1,0))</f>
        <v/>
      </c>
      <c r="AR781" s="8">
        <f>IF(($D$781&lt;&gt;2)+($L$781&lt;&gt;2)+($T$781&lt;&gt;2)+($AB$781&lt;&gt;2)+($AJ$781&lt;&gt;2)=0,2,IF((($D$781&lt;&gt;2)*$D$781+($L$781&lt;&gt;2)*$L$781+($T$781&lt;&gt;2)*$T$781+($AB$781&lt;&gt;2)*$AB$781+($AJ$781&lt;&gt;2)*$AJ$781)/(($D$781&lt;&gt;2)+($L$781&lt;&gt;2)+($T$781&lt;&gt;2)+($AB$781&lt;&gt;2)+($AJ$781&lt;&gt;2))&gt;=0.5,1,0))</f>
        <v/>
      </c>
      <c r="AS781" s="8">
        <f>IF(($E$781&lt;&gt;2)+($M$781&lt;&gt;2)+($U$781&lt;&gt;2)+($AC$781&lt;&gt;2)+($AK$781&lt;&gt;2)=0,2,IF((($E$781&lt;&gt;2)*$E$781+($M$781&lt;&gt;2)*$M$781+($U$781&lt;&gt;2)*$U$781+($AC$781&lt;&gt;2)*$AC$781+($AK$781&lt;&gt;2)*$AK$781)/(($E$781&lt;&gt;2)+($M$781&lt;&gt;2)+($U$781&lt;&gt;2)+($AC$781&lt;&gt;2)+($AK$781&lt;&gt;2))&gt;=0.5,1,0))</f>
        <v/>
      </c>
      <c r="AT781" s="8">
        <f>IF(($F$781&lt;&gt;2)+($N$781&lt;&gt;2)+($V$781&lt;&gt;2)+($AD$781&lt;&gt;2)+($AL$781&lt;&gt;2)=0,2,IF((($F$781&lt;&gt;2)*$F$781+($N$781&lt;&gt;2)*$N$781+($V$781&lt;&gt;2)*$V$781+($AD$781&lt;&gt;2)*$AD$781+($AL$781&lt;&gt;2)*$AL$781)/(($F$781&lt;&gt;2)+($N$781&lt;&gt;2)+($V$781&lt;&gt;2)+($AD$781&lt;&gt;2)+($AL$781&lt;&gt;2))&gt;=0.5,1,0))</f>
        <v/>
      </c>
      <c r="AU781" s="8">
        <f>IF(($G$781&lt;&gt;2)+($O$781&lt;&gt;2)+($W$781&lt;&gt;2)+($AE$781&lt;&gt;2)+($AM$781&lt;&gt;2)=0,2,IF((($G$781&lt;&gt;2)*$G$781+($O$781&lt;&gt;2)*$O$781+($W$781&lt;&gt;2)*$W$781+($AE$781&lt;&gt;2)*$AE$781+($AM$781&lt;&gt;2)*$AM$781)/(($G$781&lt;&gt;2)+($O$781&lt;&gt;2)+($W$781&lt;&gt;2)+($AE$781&lt;&gt;2)+($AM$781&lt;&gt;2))&gt;=0.5,1,0))</f>
        <v/>
      </c>
      <c r="AW781" s="16">
        <f>INDEX('Ground truth'!$B$14:$H$20,MATCH($AP$771,'Ground truth'!$A$14:$A$20,0),MATCH($AP$766,'Ground truth'!$B$13:$H$13,0))</f>
        <v/>
      </c>
      <c r="AX781" s="16">
        <f>INDEX('Ground truth'!$B$14:$H$20,MATCH($AP$771,'Ground truth'!$A$14:$A$20,0),MATCH($AP$767,'Ground truth'!$B$13:$H$13,0))</f>
        <v/>
      </c>
      <c r="AY781" s="16">
        <f>INDEX('Ground truth'!$B$14:$H$20,MATCH($AP$771,'Ground truth'!$A$14:$A$20,0),MATCH($AP$768,'Ground truth'!$B$13:$H$13,0))</f>
        <v/>
      </c>
      <c r="AZ781" s="16">
        <f>INDEX('Ground truth'!$B$14:$H$20,MATCH($AP$771,'Ground truth'!$A$14:$A$20,0),MATCH($AP$769,'Ground truth'!$B$13:$H$13,0))</f>
        <v/>
      </c>
      <c r="BA781" s="16">
        <f>INDEX('Ground truth'!$B$14:$H$20,MATCH($AP$771,'Ground truth'!$A$14:$A$20,0),MATCH($AP$770,'Ground truth'!$B$13:$H$13,0))</f>
        <v/>
      </c>
      <c r="BB781" s="16">
        <f>INDEX('Ground truth'!$B$14:$H$20,MATCH($AP$771,'Ground truth'!$A$14:$A$20,0),MATCH($AP$771,'Ground truth'!$B$13:$H$13,0))</f>
        <v/>
      </c>
      <c r="BD781" s="19" t="n">
        <v>-0.5370829663921513</v>
      </c>
      <c r="BE781" s="19">
        <f>LARGE($BD$776:$BD$781,6)</f>
        <v/>
      </c>
    </row>
    <row r="783">
      <c r="A783" s="17" t="inlineStr">
        <is>
          <t>metrics — confident-only (unsure excluded from denominators)</t>
        </is>
      </c>
      <c r="B783" s="10" t="inlineStr">
        <is>
          <t>run 1</t>
        </is>
      </c>
      <c r="C783" s="10" t="inlineStr">
        <is>
          <t>run 2</t>
        </is>
      </c>
      <c r="D783" s="10" t="inlineStr">
        <is>
          <t>run 3</t>
        </is>
      </c>
      <c r="E783" s="10" t="inlineStr">
        <is>
          <t>run 4</t>
        </is>
      </c>
      <c r="F783" s="10" t="inlineStr">
        <is>
          <t>run 5</t>
        </is>
      </c>
      <c r="G783" s="10" t="inlineStr">
        <is>
          <t>avg-matrix</t>
        </is>
      </c>
      <c r="H783" s="10" t="inlineStr">
        <is>
          <t>mean</t>
        </is>
      </c>
      <c r="I783" s="10" t="inlineStr">
        <is>
          <t>std (pop.)</t>
        </is>
      </c>
      <c r="J783" s="17" t="inlineStr">
        <is>
          <t>notes</t>
        </is>
      </c>
    </row>
    <row r="784">
      <c r="A784" s="7" t="inlineStr">
        <is>
          <t>TP</t>
        </is>
      </c>
      <c r="B784" s="7">
        <f>SUMPRODUCT(($B$776:$G$781=1)*($AW$776:$BB$781=1))</f>
        <v/>
      </c>
      <c r="C784" s="7">
        <f>SUMPRODUCT(($J$776:$O$781=1)*($AW$776:$BB$781=1))</f>
        <v/>
      </c>
      <c r="D784" s="7">
        <f>SUMPRODUCT(($R$776:$W$781=1)*($AW$776:$BB$781=1))</f>
        <v/>
      </c>
      <c r="E784" s="7">
        <f>SUMPRODUCT(($Z$776:$AE$781=1)*($AW$776:$BB$781=1))</f>
        <v/>
      </c>
      <c r="F784" s="7">
        <f>SUMPRODUCT(($AH$776:$AM$781=1)*($AW$776:$BB$781=1))</f>
        <v/>
      </c>
      <c r="G784" s="7">
        <f>SUMPRODUCT(($AP$776:$AU$781=1)*($AW$776:$BB$781=1))</f>
        <v/>
      </c>
      <c r="H784" s="12">
        <f>AVERAGE($B$784:$F$784)</f>
        <v/>
      </c>
      <c r="I784" s="12">
        <f>STDEV.P($B$784:$F$784)</f>
        <v/>
      </c>
    </row>
    <row r="785">
      <c r="A785" s="7" t="inlineStr">
        <is>
          <t>TN</t>
        </is>
      </c>
      <c r="B785" s="7">
        <f>SUMPRODUCT(($B$776:$G$781=0)*($AW$776:$BB$781=0))</f>
        <v/>
      </c>
      <c r="C785" s="7">
        <f>SUMPRODUCT(($J$776:$O$781=0)*($AW$776:$BB$781=0))</f>
        <v/>
      </c>
      <c r="D785" s="7">
        <f>SUMPRODUCT(($R$776:$W$781=0)*($AW$776:$BB$781=0))</f>
        <v/>
      </c>
      <c r="E785" s="7">
        <f>SUMPRODUCT(($Z$776:$AE$781=0)*($AW$776:$BB$781=0))</f>
        <v/>
      </c>
      <c r="F785" s="7">
        <f>SUMPRODUCT(($AH$776:$AM$781=0)*($AW$776:$BB$781=0))</f>
        <v/>
      </c>
      <c r="G785" s="7">
        <f>SUMPRODUCT(($AP$776:$AU$781=0)*($AW$776:$BB$781=0))</f>
        <v/>
      </c>
      <c r="H785" s="12">
        <f>AVERAGE($B$785:$F$785)</f>
        <v/>
      </c>
      <c r="I785" s="12">
        <f>STDEV.P($B$785:$F$785)</f>
        <v/>
      </c>
    </row>
    <row r="786">
      <c r="A786" s="7" t="inlineStr">
        <is>
          <t>FP</t>
        </is>
      </c>
      <c r="B786" s="7">
        <f>SUMPRODUCT(($B$776:$G$781=1)*($AW$776:$BB$781=0))</f>
        <v/>
      </c>
      <c r="C786" s="7">
        <f>SUMPRODUCT(($J$776:$O$781=1)*($AW$776:$BB$781=0))</f>
        <v/>
      </c>
      <c r="D786" s="7">
        <f>SUMPRODUCT(($R$776:$W$781=1)*($AW$776:$BB$781=0))</f>
        <v/>
      </c>
      <c r="E786" s="7">
        <f>SUMPRODUCT(($Z$776:$AE$781=1)*($AW$776:$BB$781=0))</f>
        <v/>
      </c>
      <c r="F786" s="7">
        <f>SUMPRODUCT(($AH$776:$AM$781=1)*($AW$776:$BB$781=0))</f>
        <v/>
      </c>
      <c r="G786" s="7">
        <f>SUMPRODUCT(($AP$776:$AU$781=1)*($AW$776:$BB$781=0))</f>
        <v/>
      </c>
      <c r="H786" s="12">
        <f>AVERAGE($B$786:$F$786)</f>
        <v/>
      </c>
      <c r="I786" s="12">
        <f>STDEV.P($B$786:$F$786)</f>
        <v/>
      </c>
    </row>
    <row r="787">
      <c r="A787" s="7" t="inlineStr">
        <is>
          <t>FN</t>
        </is>
      </c>
      <c r="B787" s="7">
        <f>SUMPRODUCT(($B$776:$G$781=0)*($AW$776:$BB$781=1))</f>
        <v/>
      </c>
      <c r="C787" s="7">
        <f>SUMPRODUCT(($J$776:$O$781=0)*($AW$776:$BB$781=1))</f>
        <v/>
      </c>
      <c r="D787" s="7">
        <f>SUMPRODUCT(($R$776:$W$781=0)*($AW$776:$BB$781=1))</f>
        <v/>
      </c>
      <c r="E787" s="7">
        <f>SUMPRODUCT(($Z$776:$AE$781=0)*($AW$776:$BB$781=1))</f>
        <v/>
      </c>
      <c r="F787" s="7">
        <f>SUMPRODUCT(($AH$776:$AM$781=0)*($AW$776:$BB$781=1))</f>
        <v/>
      </c>
      <c r="G787" s="7">
        <f>SUMPRODUCT(($AP$776:$AU$781=0)*($AW$776:$BB$781=1))</f>
        <v/>
      </c>
      <c r="H787" s="12">
        <f>AVERAGE($B$787:$F$787)</f>
        <v/>
      </c>
      <c r="I787" s="12">
        <f>STDEV.P($B$787:$F$787)</f>
        <v/>
      </c>
    </row>
    <row r="788">
      <c r="A788" s="4" t="inlineStr">
        <is>
          <t>Precision</t>
        </is>
      </c>
      <c r="B788" s="12">
        <f>IFERROR($B$784/($B$784+$B$786),0)</f>
        <v/>
      </c>
      <c r="C788" s="12">
        <f>IFERROR($C$784/($C$784+$C$786),0)</f>
        <v/>
      </c>
      <c r="D788" s="12">
        <f>IFERROR($D$784/($D$784+$D$786),0)</f>
        <v/>
      </c>
      <c r="E788" s="12">
        <f>IFERROR($E$784/($E$784+$E$786),0)</f>
        <v/>
      </c>
      <c r="F788" s="12">
        <f>IFERROR($F$784/($F$784+$F$786),0)</f>
        <v/>
      </c>
      <c r="G788" s="12">
        <f>IFERROR($G$784/($G$784+$G$786),0)</f>
        <v/>
      </c>
      <c r="H788" s="18">
        <f>AVERAGE($B$788:$F$788)</f>
        <v/>
      </c>
      <c r="I788" s="18">
        <f>STDEV.P($B$788:$F$788)</f>
        <v/>
      </c>
    </row>
    <row r="789">
      <c r="A789" s="4" t="inlineStr">
        <is>
          <t>Recall</t>
        </is>
      </c>
      <c r="B789" s="12">
        <f>IFERROR($B$784/($B$784+$B$787),0)</f>
        <v/>
      </c>
      <c r="C789" s="12">
        <f>IFERROR($C$784/($C$784+$C$787),0)</f>
        <v/>
      </c>
      <c r="D789" s="12">
        <f>IFERROR($D$784/($D$784+$D$787),0)</f>
        <v/>
      </c>
      <c r="E789" s="12">
        <f>IFERROR($E$784/($E$784+$E$787),0)</f>
        <v/>
      </c>
      <c r="F789" s="12">
        <f>IFERROR($F$784/($F$784+$F$787),0)</f>
        <v/>
      </c>
      <c r="G789" s="12">
        <f>IFERROR($G$784/($G$784+$G$787),0)</f>
        <v/>
      </c>
      <c r="H789" s="18">
        <f>AVERAGE($B$789:$F$789)</f>
        <v/>
      </c>
      <c r="I789" s="18">
        <f>STDEV.P($B$789:$F$789)</f>
        <v/>
      </c>
    </row>
    <row r="790">
      <c r="A790" s="4" t="inlineStr">
        <is>
          <t>F1</t>
        </is>
      </c>
      <c r="B790" s="12">
        <f>IFERROR(2*$B$788*$B$789/($B$788+$B$789),0)</f>
        <v/>
      </c>
      <c r="C790" s="12">
        <f>IFERROR(2*$C$788*$C$789/($C$788+$C$789),0)</f>
        <v/>
      </c>
      <c r="D790" s="12">
        <f>IFERROR(2*$D$788*$D$789/($D$788+$D$789),0)</f>
        <v/>
      </c>
      <c r="E790" s="12">
        <f>IFERROR(2*$E$788*$E$789/($E$788+$E$789),0)</f>
        <v/>
      </c>
      <c r="F790" s="12">
        <f>IFERROR(2*$F$788*$F$789/($F$788+$F$789),0)</f>
        <v/>
      </c>
      <c r="G790" s="12">
        <f>IFERROR(2*$G$788*$G$789/($G$788+$G$789),0)</f>
        <v/>
      </c>
      <c r="H790" s="18">
        <f>AVERAGE($B$790:$F$790)</f>
        <v/>
      </c>
      <c r="I790" s="18">
        <f>STDEV.P($B$790:$F$790)</f>
        <v/>
      </c>
    </row>
    <row r="791">
      <c r="A791" s="4" t="inlineStr">
        <is>
          <t>Accuracy</t>
        </is>
      </c>
      <c r="B791" s="12">
        <f>IFERROR(($B$784+$B$785)/($B$784+$B$785+$B$786+$B$787),0)</f>
        <v/>
      </c>
      <c r="C791" s="12">
        <f>IFERROR(($C$784+$C$785)/($C$784+$C$785+$C$786+$C$787),0)</f>
        <v/>
      </c>
      <c r="D791" s="12">
        <f>IFERROR(($D$784+$D$785)/($D$784+$D$785+$D$786+$D$787),0)</f>
        <v/>
      </c>
      <c r="E791" s="12">
        <f>IFERROR(($E$784+$E$785)/($E$784+$E$785+$E$786+$E$787),0)</f>
        <v/>
      </c>
      <c r="F791" s="12">
        <f>IFERROR(($F$784+$F$785)/($F$784+$F$785+$F$786+$F$787),0)</f>
        <v/>
      </c>
      <c r="G791" s="12">
        <f>IFERROR(($G$784+$G$785)/($G$784+$G$785+$G$786+$G$787),0)</f>
        <v/>
      </c>
      <c r="H791" s="18">
        <f>AVERAGE($B$791:$F$791)</f>
        <v/>
      </c>
      <c r="I791" s="18">
        <f>STDEV.P($B$791:$F$791)</f>
        <v/>
      </c>
    </row>
    <row r="792">
      <c r="A792" s="4" t="inlineStr">
        <is>
          <t>Edit distance</t>
        </is>
      </c>
      <c r="B792" s="12">
        <f>SUMPRODUCT(ABS($AW$776:$BB$781-$B$776:$G$781))</f>
        <v/>
      </c>
      <c r="C792" s="12">
        <f>SUMPRODUCT(ABS($AW$776:$BB$781-$J$776:$O$781))</f>
        <v/>
      </c>
      <c r="D792" s="12">
        <f>SUMPRODUCT(ABS($AW$776:$BB$781-$R$776:$W$781))</f>
        <v/>
      </c>
      <c r="E792" s="12">
        <f>SUMPRODUCT(ABS($AW$776:$BB$781-$Z$776:$AE$781))</f>
        <v/>
      </c>
      <c r="F792" s="12">
        <f>SUMPRODUCT(ABS($AW$776:$BB$781-$AH$776:$AM$781))</f>
        <v/>
      </c>
      <c r="G792" s="12">
        <f>SUMPRODUCT(ABS($AW$776:$BB$781-$AP$776:$AU$781))</f>
        <v/>
      </c>
      <c r="H792" s="18">
        <f>AVERAGE($B$792:$F$792)</f>
        <v/>
      </c>
      <c r="I792" s="18">
        <f>STDEV.P($B$792:$F$792)</f>
        <v/>
      </c>
    </row>
    <row r="793">
      <c r="A793" s="4" t="inlineStr">
        <is>
          <t>Spectral distance</t>
        </is>
      </c>
      <c r="B793" s="12">
        <f>SQRT(SUMPRODUCT(($BE$776:$BE$781-$B$803:$B$808)^2))</f>
        <v/>
      </c>
      <c r="C793" s="12">
        <f>SQRT(SUMPRODUCT(($BE$776:$BE$781-$C$803:$C$808)^2))</f>
        <v/>
      </c>
      <c r="D793" s="12">
        <f>SQRT(SUMPRODUCT(($BE$776:$BE$781-$D$803:$D$808)^2))</f>
        <v/>
      </c>
      <c r="E793" s="12">
        <f>SQRT(SUMPRODUCT(($BE$776:$BE$781-$E$803:$E$808)^2))</f>
        <v/>
      </c>
      <c r="F793" s="12">
        <f>SQRT(SUMPRODUCT(($BE$776:$BE$781-$F$803:$F$808)^2))</f>
        <v/>
      </c>
      <c r="G793" s="12">
        <f>SQRT(SUMPRODUCT(($BE$776:$BE$781-$G$803:$G$808)^2))</f>
        <v/>
      </c>
      <c r="H793" s="18">
        <f>AVERAGE($B$793:$F$793)</f>
        <v/>
      </c>
      <c r="I793" s="18">
        <f>STDEV.P($B$793:$F$793)</f>
        <v/>
      </c>
    </row>
    <row r="794">
      <c r="A794" s="4" t="inlineStr">
        <is>
          <t>Unsure cells</t>
        </is>
      </c>
      <c r="B794" s="7">
        <f>COUNTIF($B$776:$G$781,2)</f>
        <v/>
      </c>
      <c r="C794" s="7">
        <f>COUNTIF($J$776:$O$781,2)</f>
        <v/>
      </c>
      <c r="D794" s="7">
        <f>COUNTIF($R$776:$W$781,2)</f>
        <v/>
      </c>
      <c r="E794" s="7">
        <f>COUNTIF($Z$776:$AE$781,2)</f>
        <v/>
      </c>
      <c r="F794" s="7">
        <f>COUNTIF($AH$776:$AM$781,2)</f>
        <v/>
      </c>
      <c r="G794" s="7">
        <f>COUNTIF($AP$776:$AU$781,2)</f>
        <v/>
      </c>
      <c r="H794" s="12">
        <f>AVERAGE($B$794:$F$794)</f>
        <v/>
      </c>
      <c r="I794" s="12">
        <f>STDEV.P($B$794:$F$794)</f>
        <v/>
      </c>
    </row>
    <row r="795">
      <c r="A795" s="3" t="inlineStr">
        <is>
          <t>eigenvalues (real part, numpy order; pasted)</t>
        </is>
      </c>
    </row>
    <row r="796">
      <c r="A796" s="3" t="inlineStr">
        <is>
          <t xml:space="preserve">  λ1</t>
        </is>
      </c>
      <c r="B796" s="19" t="n">
        <v>4.383930712141117</v>
      </c>
      <c r="C796" s="19" t="n">
        <v>12</v>
      </c>
      <c r="D796" s="19" t="n">
        <v>3.620858013896474</v>
      </c>
      <c r="E796" s="19" t="n">
        <v>12</v>
      </c>
      <c r="F796" s="19" t="n">
        <v>4.858951435239735</v>
      </c>
      <c r="G796" s="19" t="n">
        <v>4.383930712141117</v>
      </c>
    </row>
    <row r="797">
      <c r="A797" s="3" t="inlineStr">
        <is>
          <t xml:space="preserve">  λ2</t>
        </is>
      </c>
      <c r="B797" s="19" t="n">
        <v>1.742438377778751</v>
      </c>
      <c r="C797" s="19" t="n">
        <v>-8.772668280098325e-48</v>
      </c>
      <c r="D797" s="19" t="n">
        <v>2.06701000622716</v>
      </c>
      <c r="E797" s="19" t="n">
        <v>-8.772668280098325e-48</v>
      </c>
      <c r="F797" s="19" t="n">
        <v>1.77915907099339</v>
      </c>
      <c r="G797" s="19" t="n">
        <v>1.742438377778751</v>
      </c>
    </row>
    <row r="798">
      <c r="A798" s="3" t="inlineStr">
        <is>
          <t xml:space="preserve">  λ3</t>
        </is>
      </c>
      <c r="B798" s="19" t="n">
        <v>-0.7984570969354737</v>
      </c>
      <c r="C798" s="19" t="n">
        <v>0</v>
      </c>
      <c r="D798" s="19" t="n">
        <v>0.7596153724243219</v>
      </c>
      <c r="E798" s="19" t="n">
        <v>0</v>
      </c>
      <c r="F798" s="19" t="n">
        <v>0.6208543684427105</v>
      </c>
      <c r="G798" s="19" t="n">
        <v>-0.7984570969354737</v>
      </c>
    </row>
    <row r="799">
      <c r="A799" s="3" t="inlineStr">
        <is>
          <t xml:space="preserve">  λ4</t>
        </is>
      </c>
      <c r="B799" s="19" t="n">
        <v>-0.327911992984396</v>
      </c>
      <c r="C799" s="19" t="n">
        <v>2.736911063134407e-48</v>
      </c>
      <c r="D799" s="19" t="n">
        <v>2.54234202995666e-16</v>
      </c>
      <c r="E799" s="19" t="n">
        <v>2.736911063134407e-48</v>
      </c>
      <c r="F799" s="19" t="n">
        <v>-0.7831501395974245</v>
      </c>
      <c r="G799" s="19" t="n">
        <v>-0.327911992984396</v>
      </c>
    </row>
    <row r="800">
      <c r="A800" s="3" t="inlineStr">
        <is>
          <t xml:space="preserve">  λ5</t>
        </is>
      </c>
      <c r="B800" s="19" t="n">
        <v>1.202698196835256e-16</v>
      </c>
      <c r="C800" s="19" t="n">
        <v>2.740971465239936e-80</v>
      </c>
      <c r="D800" s="19" t="n">
        <v>-0.7237416962739769</v>
      </c>
      <c r="E800" s="19" t="n">
        <v>2.740971465239936e-80</v>
      </c>
      <c r="F800" s="19" t="n">
        <v>-0.4758147350784144</v>
      </c>
      <c r="G800" s="19" t="n">
        <v>1.202698196835256e-16</v>
      </c>
    </row>
    <row r="801">
      <c r="A801" s="3" t="inlineStr">
        <is>
          <t xml:space="preserve">  λ6</t>
        </is>
      </c>
      <c r="B801" s="19" t="n">
        <v>0.9999999999999999</v>
      </c>
      <c r="C801" s="19" t="n">
        <v>2.740971465239936e-80</v>
      </c>
      <c r="D801" s="19" t="n">
        <v>-0.7237416962739769</v>
      </c>
      <c r="E801" s="19" t="n">
        <v>2.740971465239936e-80</v>
      </c>
      <c r="F801" s="19" t="n">
        <v>4.716784741215396e-19</v>
      </c>
      <c r="G801" s="19" t="n">
        <v>0.9999999999999999</v>
      </c>
    </row>
    <row r="802">
      <c r="A802" s="3" t="inlineStr">
        <is>
          <t>eigenvalues sorted desc (LARGE)</t>
        </is>
      </c>
    </row>
    <row r="803">
      <c r="A803" s="3" t="inlineStr">
        <is>
          <t xml:space="preserve">  λ(1)</t>
        </is>
      </c>
      <c r="B803" s="19">
        <f>LARGE($B$796:$B$801,1)</f>
        <v/>
      </c>
      <c r="C803" s="19">
        <f>LARGE($C$796:$C$801,1)</f>
        <v/>
      </c>
      <c r="D803" s="19">
        <f>LARGE($D$796:$D$801,1)</f>
        <v/>
      </c>
      <c r="E803" s="19">
        <f>LARGE($E$796:$E$801,1)</f>
        <v/>
      </c>
      <c r="F803" s="19">
        <f>LARGE($F$796:$F$801,1)</f>
        <v/>
      </c>
      <c r="G803" s="19">
        <f>LARGE($G$796:$G$801,1)</f>
        <v/>
      </c>
    </row>
    <row r="804">
      <c r="A804" s="3" t="inlineStr">
        <is>
          <t xml:space="preserve">  λ(2)</t>
        </is>
      </c>
      <c r="B804" s="19">
        <f>LARGE($B$796:$B$801,2)</f>
        <v/>
      </c>
      <c r="C804" s="19">
        <f>LARGE($C$796:$C$801,2)</f>
        <v/>
      </c>
      <c r="D804" s="19">
        <f>LARGE($D$796:$D$801,2)</f>
        <v/>
      </c>
      <c r="E804" s="19">
        <f>LARGE($E$796:$E$801,2)</f>
        <v/>
      </c>
      <c r="F804" s="19">
        <f>LARGE($F$796:$F$801,2)</f>
        <v/>
      </c>
      <c r="G804" s="19">
        <f>LARGE($G$796:$G$801,2)</f>
        <v/>
      </c>
    </row>
    <row r="805">
      <c r="A805" s="3" t="inlineStr">
        <is>
          <t xml:space="preserve">  λ(3)</t>
        </is>
      </c>
      <c r="B805" s="19">
        <f>LARGE($B$796:$B$801,3)</f>
        <v/>
      </c>
      <c r="C805" s="19">
        <f>LARGE($C$796:$C$801,3)</f>
        <v/>
      </c>
      <c r="D805" s="19">
        <f>LARGE($D$796:$D$801,3)</f>
        <v/>
      </c>
      <c r="E805" s="19">
        <f>LARGE($E$796:$E$801,3)</f>
        <v/>
      </c>
      <c r="F805" s="19">
        <f>LARGE($F$796:$F$801,3)</f>
        <v/>
      </c>
      <c r="G805" s="19">
        <f>LARGE($G$796:$G$801,3)</f>
        <v/>
      </c>
    </row>
    <row r="806">
      <c r="A806" s="3" t="inlineStr">
        <is>
          <t xml:space="preserve">  λ(4)</t>
        </is>
      </c>
      <c r="B806" s="19">
        <f>LARGE($B$796:$B$801,4)</f>
        <v/>
      </c>
      <c r="C806" s="19">
        <f>LARGE($C$796:$C$801,4)</f>
        <v/>
      </c>
      <c r="D806" s="19">
        <f>LARGE($D$796:$D$801,4)</f>
        <v/>
      </c>
      <c r="E806" s="19">
        <f>LARGE($E$796:$E$801,4)</f>
        <v/>
      </c>
      <c r="F806" s="19">
        <f>LARGE($F$796:$F$801,4)</f>
        <v/>
      </c>
      <c r="G806" s="19">
        <f>LARGE($G$796:$G$801,4)</f>
        <v/>
      </c>
    </row>
    <row r="807">
      <c r="A807" s="3" t="inlineStr">
        <is>
          <t xml:space="preserve">  λ(5)</t>
        </is>
      </c>
      <c r="B807" s="19">
        <f>LARGE($B$796:$B$801,5)</f>
        <v/>
      </c>
      <c r="C807" s="19">
        <f>LARGE($C$796:$C$801,5)</f>
        <v/>
      </c>
      <c r="D807" s="19">
        <f>LARGE($D$796:$D$801,5)</f>
        <v/>
      </c>
      <c r="E807" s="19">
        <f>LARGE($E$796:$E$801,5)</f>
        <v/>
      </c>
      <c r="F807" s="19">
        <f>LARGE($F$796:$F$801,5)</f>
        <v/>
      </c>
      <c r="G807" s="19">
        <f>LARGE($G$796:$G$801,5)</f>
        <v/>
      </c>
    </row>
    <row r="808">
      <c r="A808" s="3" t="inlineStr">
        <is>
          <t xml:space="preserve">  λ(6)</t>
        </is>
      </c>
      <c r="B808" s="19">
        <f>LARGE($B$796:$B$801,6)</f>
        <v/>
      </c>
      <c r="C808" s="19">
        <f>LARGE($C$796:$C$801,6)</f>
        <v/>
      </c>
      <c r="D808" s="19">
        <f>LARGE($D$796:$D$801,6)</f>
        <v/>
      </c>
      <c r="E808" s="19">
        <f>LARGE($E$796:$E$801,6)</f>
        <v/>
      </c>
      <c r="F808" s="19">
        <f>LARGE($F$796:$F$801,6)</f>
        <v/>
      </c>
      <c r="G808" s="19">
        <f>LARGE($G$796:$G$801,6)</f>
        <v/>
      </c>
    </row>
    <row r="809">
      <c r="A809" s="3" t="inlineStr">
        <is>
          <t>check: Σeig − trace (→0)</t>
        </is>
      </c>
      <c r="B809" s="3">
        <f>ROUND(SUM($B$796:$B$801)-($B$776+$C$777+$D$778+$E$779+$F$780+$G$781),6)</f>
        <v/>
      </c>
      <c r="C809" s="3">
        <f>ROUND(SUM($C$796:$C$801)-($J$776+$K$777+$L$778+$M$779+$N$780+$O$781),6)</f>
        <v/>
      </c>
      <c r="D809" s="3">
        <f>ROUND(SUM($D$796:$D$801)-($R$776+$S$777+$T$778+$U$779+$V$780+$W$781),6)</f>
        <v/>
      </c>
      <c r="E809" s="3">
        <f>ROUND(SUM($E$796:$E$801)-($Z$776+$AA$777+$AB$778+$AC$779+$AD$780+$AE$781),6)</f>
        <v/>
      </c>
      <c r="F809" s="3">
        <f>ROUND(SUM($F$796:$F$801)-($AH$776+$AI$777+$AJ$778+$AK$779+$AL$780+$AM$781),6)</f>
        <v/>
      </c>
      <c r="G809" s="3">
        <f>ROUND(SUM($G$796:$G$801)-($AP$776+$AQ$777+$AR$778+$AS$779+$AT$780+$AU$781),6)</f>
        <v/>
      </c>
    </row>
    <row r="810">
      <c r="A810" s="3" t="inlineStr">
        <is>
          <t>check: Πeig − det (→0)</t>
        </is>
      </c>
      <c r="B810" s="3">
        <f>ROUND(MDETERM($B$776:$G$781)-PRODUCT($B$796:$B$801),6)</f>
        <v/>
      </c>
      <c r="C810" s="3">
        <f>ROUND(MDETERM($J$776:$O$781)-PRODUCT($C$796:$C$801),6)</f>
        <v/>
      </c>
      <c r="D810" s="3" t="inlineStr">
        <is>
          <t>complex pair; real parts used</t>
        </is>
      </c>
      <c r="E810" s="3">
        <f>ROUND(MDETERM($Z$776:$AE$781)-PRODUCT($E$796:$E$801),6)</f>
        <v/>
      </c>
      <c r="F810" s="3">
        <f>ROUND(MDETERM($AH$776:$AM$781)-PRODUCT($F$796:$F$801),6)</f>
        <v/>
      </c>
      <c r="G810" s="3">
        <f>ROUND(MDETERM($AP$776:$AU$781)-PRODUCT($G$796:$G$801),6)</f>
        <v/>
      </c>
    </row>
    <row r="811">
      <c r="A811" s="3" t="inlineStr">
        <is>
          <t>complex eigenvalues?</t>
        </is>
      </c>
      <c r="B811" s="3" t="inlineStr"/>
      <c r="C811" s="3" t="inlineStr"/>
      <c r="D811" s="21" t="inlineStr">
        <is>
          <t>yes</t>
        </is>
      </c>
      <c r="E811" s="3" t="inlineStr"/>
      <c r="F811" s="3" t="inlineStr"/>
      <c r="G811" s="3" t="inlineStr"/>
    </row>
    <row r="812">
      <c r="A812" s="3" t="inlineStr">
        <is>
          <t>check: det(M − λᵢI) per sorted λ (→0)</t>
        </is>
      </c>
    </row>
    <row r="813">
      <c r="A813" s="3" t="inlineStr">
        <is>
          <t xml:space="preserve">  det(M − λ(1)I)</t>
        </is>
      </c>
      <c r="B813" s="3">
        <f t="array" ref="B813">ROUND(MDETERM($B$776:$G$781-$B$803*MUNIT(6)),6)</f>
        <v/>
      </c>
      <c r="C813" s="3">
        <f t="array" ref="C813">ROUND(MDETERM($J$776:$O$781-$C$803*MUNIT(6)),6)</f>
        <v/>
      </c>
      <c r="D813" s="3" t="inlineStr">
        <is>
          <t>n/a (complex)</t>
        </is>
      </c>
      <c r="E813" s="3">
        <f t="array" ref="E813">ROUND(MDETERM($Z$776:$AE$781-$E$803*MUNIT(6)),6)</f>
        <v/>
      </c>
      <c r="F813" s="3">
        <f t="array" ref="F813">ROUND(MDETERM($AH$776:$AM$781-$F$803*MUNIT(6)),6)</f>
        <v/>
      </c>
      <c r="G813" s="3">
        <f t="array" ref="G813">ROUND(MDETERM($AP$776:$AU$781-$G$803*MUNIT(6)),6)</f>
        <v/>
      </c>
    </row>
    <row r="814">
      <c r="A814" s="3" t="inlineStr">
        <is>
          <t xml:space="preserve">  det(M − λ(2)I)</t>
        </is>
      </c>
      <c r="B814" s="3">
        <f t="array" ref="B814">ROUND(MDETERM($B$776:$G$781-$B$804*MUNIT(6)),6)</f>
        <v/>
      </c>
      <c r="C814" s="3">
        <f t="array" ref="C814">ROUND(MDETERM($J$776:$O$781-$C$804*MUNIT(6)),6)</f>
        <v/>
      </c>
      <c r="D814" s="3" t="inlineStr">
        <is>
          <t>n/a (complex)</t>
        </is>
      </c>
      <c r="E814" s="3">
        <f t="array" ref="E814">ROUND(MDETERM($Z$776:$AE$781-$E$804*MUNIT(6)),6)</f>
        <v/>
      </c>
      <c r="F814" s="3">
        <f t="array" ref="F814">ROUND(MDETERM($AH$776:$AM$781-$F$804*MUNIT(6)),6)</f>
        <v/>
      </c>
      <c r="G814" s="3">
        <f t="array" ref="G814">ROUND(MDETERM($AP$776:$AU$781-$G$804*MUNIT(6)),6)</f>
        <v/>
      </c>
    </row>
    <row r="815">
      <c r="A815" s="3" t="inlineStr">
        <is>
          <t xml:space="preserve">  det(M − λ(3)I)</t>
        </is>
      </c>
      <c r="B815" s="3">
        <f t="array" ref="B815">ROUND(MDETERM($B$776:$G$781-$B$805*MUNIT(6)),6)</f>
        <v/>
      </c>
      <c r="C815" s="3">
        <f t="array" ref="C815">ROUND(MDETERM($J$776:$O$781-$C$805*MUNIT(6)),6)</f>
        <v/>
      </c>
      <c r="D815" s="3" t="inlineStr">
        <is>
          <t>n/a (complex)</t>
        </is>
      </c>
      <c r="E815" s="3">
        <f t="array" ref="E815">ROUND(MDETERM($Z$776:$AE$781-$E$805*MUNIT(6)),6)</f>
        <v/>
      </c>
      <c r="F815" s="3">
        <f t="array" ref="F815">ROUND(MDETERM($AH$776:$AM$781-$F$805*MUNIT(6)),6)</f>
        <v/>
      </c>
      <c r="G815" s="3">
        <f t="array" ref="G815">ROUND(MDETERM($AP$776:$AU$781-$G$805*MUNIT(6)),6)</f>
        <v/>
      </c>
    </row>
    <row r="816">
      <c r="A816" s="3" t="inlineStr">
        <is>
          <t xml:space="preserve">  det(M − λ(4)I)</t>
        </is>
      </c>
      <c r="B816" s="3">
        <f t="array" ref="B816">ROUND(MDETERM($B$776:$G$781-$B$806*MUNIT(6)),6)</f>
        <v/>
      </c>
      <c r="C816" s="3">
        <f t="array" ref="C816">ROUND(MDETERM($J$776:$O$781-$C$806*MUNIT(6)),6)</f>
        <v/>
      </c>
      <c r="D816" s="3" t="inlineStr">
        <is>
          <t>n/a (complex)</t>
        </is>
      </c>
      <c r="E816" s="3">
        <f t="array" ref="E816">ROUND(MDETERM($Z$776:$AE$781-$E$806*MUNIT(6)),6)</f>
        <v/>
      </c>
      <c r="F816" s="3">
        <f t="array" ref="F816">ROUND(MDETERM($AH$776:$AM$781-$F$806*MUNIT(6)),6)</f>
        <v/>
      </c>
      <c r="G816" s="3">
        <f t="array" ref="G816">ROUND(MDETERM($AP$776:$AU$781-$G$806*MUNIT(6)),6)</f>
        <v/>
      </c>
    </row>
    <row r="817">
      <c r="A817" s="3" t="inlineStr">
        <is>
          <t xml:space="preserve">  det(M − λ(5)I)</t>
        </is>
      </c>
      <c r="B817" s="3">
        <f t="array" ref="B817">ROUND(MDETERM($B$776:$G$781-$B$807*MUNIT(6)),6)</f>
        <v/>
      </c>
      <c r="C817" s="3">
        <f t="array" ref="C817">ROUND(MDETERM($J$776:$O$781-$C$807*MUNIT(6)),6)</f>
        <v/>
      </c>
      <c r="D817" s="3" t="inlineStr">
        <is>
          <t>n/a (complex)</t>
        </is>
      </c>
      <c r="E817" s="3">
        <f t="array" ref="E817">ROUND(MDETERM($Z$776:$AE$781-$E$807*MUNIT(6)),6)</f>
        <v/>
      </c>
      <c r="F817" s="3">
        <f t="array" ref="F817">ROUND(MDETERM($AH$776:$AM$781-$F$807*MUNIT(6)),6)</f>
        <v/>
      </c>
      <c r="G817" s="3">
        <f t="array" ref="G817">ROUND(MDETERM($AP$776:$AU$781-$G$807*MUNIT(6)),6)</f>
        <v/>
      </c>
    </row>
    <row r="818">
      <c r="A818" s="3" t="inlineStr">
        <is>
          <t xml:space="preserve">  det(M − λ(6)I)</t>
        </is>
      </c>
      <c r="B818" s="3">
        <f t="array" ref="B818">ROUND(MDETERM($B$776:$G$781-$B$808*MUNIT(6)),6)</f>
        <v/>
      </c>
      <c r="C818" s="3">
        <f t="array" ref="C818">ROUND(MDETERM($J$776:$O$781-$C$808*MUNIT(6)),6)</f>
        <v/>
      </c>
      <c r="D818" s="3" t="inlineStr">
        <is>
          <t>n/a (complex)</t>
        </is>
      </c>
      <c r="E818" s="3">
        <f t="array" ref="E818">ROUND(MDETERM($Z$776:$AE$781-$E$808*MUNIT(6)),6)</f>
        <v/>
      </c>
      <c r="F818" s="3">
        <f t="array" ref="F818">ROUND(MDETERM($AH$776:$AM$781-$F$808*MUNIT(6)),6)</f>
        <v/>
      </c>
      <c r="G818" s="3">
        <f t="array" ref="G818">ROUND(MDETERM($AP$776:$AU$781-$G$808*MUNIT(6)),6)</f>
        <v/>
      </c>
    </row>
    <row r="822" ht="16" customHeight="1">
      <c r="A822" s="14" t="inlineStr">
        <is>
          <t>RAG R3 | gpt4-turbo-preview</t>
        </is>
      </c>
      <c r="B822" s="9" t="inlineStr">
        <is>
          <t>run 1 (raw, pasted)</t>
        </is>
      </c>
      <c r="J822" s="9" t="inlineStr">
        <is>
          <t>run 2 (raw, pasted)</t>
        </is>
      </c>
      <c r="R822" s="9" t="inlineStr">
        <is>
          <t>run 3 (raw, pasted)</t>
        </is>
      </c>
      <c r="Z822" s="9" t="inlineStr">
        <is>
          <t>run 4 (raw, pasted)</t>
        </is>
      </c>
      <c r="AH822" s="9" t="inlineStr">
        <is>
          <t>run 5 (raw, pasted)</t>
        </is>
      </c>
      <c r="AP822" s="9" t="inlineStr">
        <is>
          <t>archived component mapping</t>
        </is>
      </c>
    </row>
    <row r="823" ht="60" customHeight="1">
      <c r="B823" s="15" t="inlineStr">
        <is>
          <t>motor</t>
        </is>
      </c>
      <c r="C823" s="15" t="inlineStr">
        <is>
          <t>gear system</t>
        </is>
      </c>
      <c r="D823" s="15" t="inlineStr">
        <is>
          <t>chuck</t>
        </is>
      </c>
      <c r="E823" s="15" t="inlineStr">
        <is>
          <t>battery</t>
        </is>
      </c>
      <c r="F823" s="15" t="inlineStr">
        <is>
          <t>switch</t>
        </is>
      </c>
      <c r="G823" s="15" t="inlineStr">
        <is>
          <t>housing</t>
        </is>
      </c>
      <c r="H823" s="15" t="inlineStr">
        <is>
          <t>LED light</t>
        </is>
      </c>
      <c r="J823" s="15" t="inlineStr">
        <is>
          <t>motor</t>
        </is>
      </c>
      <c r="K823" s="15" t="inlineStr">
        <is>
          <t>gear system</t>
        </is>
      </c>
      <c r="L823" s="15" t="inlineStr">
        <is>
          <t>chuck</t>
        </is>
      </c>
      <c r="M823" s="15" t="inlineStr">
        <is>
          <t>battery</t>
        </is>
      </c>
      <c r="N823" s="15" t="inlineStr">
        <is>
          <t>switch</t>
        </is>
      </c>
      <c r="O823" s="15" t="inlineStr">
        <is>
          <t>housing</t>
        </is>
      </c>
      <c r="P823" s="15" t="inlineStr">
        <is>
          <t>LED light</t>
        </is>
      </c>
      <c r="R823" s="15" t="inlineStr">
        <is>
          <t>motor</t>
        </is>
      </c>
      <c r="S823" s="15" t="inlineStr">
        <is>
          <t>gear system</t>
        </is>
      </c>
      <c r="T823" s="15" t="inlineStr">
        <is>
          <t>chuck</t>
        </is>
      </c>
      <c r="U823" s="15" t="inlineStr">
        <is>
          <t>battery</t>
        </is>
      </c>
      <c r="V823" s="15" t="inlineStr">
        <is>
          <t>switch</t>
        </is>
      </c>
      <c r="W823" s="15" t="inlineStr">
        <is>
          <t>housing</t>
        </is>
      </c>
      <c r="X823" s="15" t="inlineStr">
        <is>
          <t>LED light</t>
        </is>
      </c>
      <c r="Z823" s="15" t="inlineStr">
        <is>
          <t>motor</t>
        </is>
      </c>
      <c r="AA823" s="15" t="inlineStr">
        <is>
          <t>gear system</t>
        </is>
      </c>
      <c r="AB823" s="15" t="inlineStr">
        <is>
          <t>chuck</t>
        </is>
      </c>
      <c r="AC823" s="15" t="inlineStr">
        <is>
          <t>battery</t>
        </is>
      </c>
      <c r="AD823" s="15" t="inlineStr">
        <is>
          <t>switch</t>
        </is>
      </c>
      <c r="AE823" s="15" t="inlineStr">
        <is>
          <t>housing</t>
        </is>
      </c>
      <c r="AF823" s="15" t="inlineStr">
        <is>
          <t>LED light</t>
        </is>
      </c>
      <c r="AH823" s="15" t="inlineStr">
        <is>
          <t>motor</t>
        </is>
      </c>
      <c r="AI823" s="15" t="inlineStr">
        <is>
          <t>gear system</t>
        </is>
      </c>
      <c r="AJ823" s="15" t="inlineStr">
        <is>
          <t>chuck</t>
        </is>
      </c>
      <c r="AK823" s="15" t="inlineStr">
        <is>
          <t>battery</t>
        </is>
      </c>
      <c r="AL823" s="15" t="inlineStr">
        <is>
          <t>switch</t>
        </is>
      </c>
      <c r="AM823" s="15" t="inlineStr">
        <is>
          <t>housing</t>
        </is>
      </c>
      <c r="AN823" s="15" t="inlineStr">
        <is>
          <t>LED light</t>
        </is>
      </c>
      <c r="AP823" s="3" t="inlineStr">
        <is>
          <t>Ground truth component</t>
        </is>
      </c>
      <c r="AQ823" s="3" t="inlineStr">
        <is>
          <t>Matched predicted component</t>
        </is>
      </c>
    </row>
    <row r="824">
      <c r="A824" s="3" t="inlineStr">
        <is>
          <t>motor</t>
        </is>
      </c>
      <c r="B824" s="8" t="n">
        <v>1</v>
      </c>
      <c r="C824" s="8" t="n">
        <v>1</v>
      </c>
      <c r="D824" s="8" t="n">
        <v>1</v>
      </c>
      <c r="E824" s="8" t="n">
        <v>1</v>
      </c>
      <c r="F824" s="8" t="n">
        <v>1</v>
      </c>
      <c r="G824" s="8" t="n">
        <v>1</v>
      </c>
      <c r="H824" s="8" t="n">
        <v>0</v>
      </c>
      <c r="J824" s="8" t="n">
        <v>1</v>
      </c>
      <c r="K824" s="8" t="n">
        <v>1</v>
      </c>
      <c r="L824" s="8" t="n">
        <v>1</v>
      </c>
      <c r="M824" s="8" t="n">
        <v>1</v>
      </c>
      <c r="N824" s="8" t="n">
        <v>1</v>
      </c>
      <c r="O824" s="8" t="n">
        <v>1</v>
      </c>
      <c r="P824" s="8" t="n">
        <v>0</v>
      </c>
      <c r="R824" s="8" t="n">
        <v>1</v>
      </c>
      <c r="S824" s="8" t="n">
        <v>1</v>
      </c>
      <c r="T824" s="8" t="n">
        <v>1</v>
      </c>
      <c r="U824" s="8" t="n">
        <v>1</v>
      </c>
      <c r="V824" s="8" t="n">
        <v>1</v>
      </c>
      <c r="W824" s="8" t="n">
        <v>1</v>
      </c>
      <c r="X824" s="8" t="n">
        <v>0</v>
      </c>
      <c r="Z824" s="8" t="n">
        <v>1</v>
      </c>
      <c r="AA824" s="8" t="n">
        <v>1</v>
      </c>
      <c r="AB824" s="8" t="n">
        <v>1</v>
      </c>
      <c r="AC824" s="8" t="n">
        <v>1</v>
      </c>
      <c r="AD824" s="8" t="n">
        <v>1</v>
      </c>
      <c r="AE824" s="8" t="n">
        <v>1</v>
      </c>
      <c r="AF824" s="8" t="n">
        <v>0</v>
      </c>
      <c r="AH824" s="8" t="n">
        <v>1</v>
      </c>
      <c r="AI824" s="8" t="n">
        <v>1</v>
      </c>
      <c r="AJ824" s="8" t="n">
        <v>1</v>
      </c>
      <c r="AK824" s="8" t="n">
        <v>1</v>
      </c>
      <c r="AL824" s="8" t="n">
        <v>1</v>
      </c>
      <c r="AM824" s="8" t="n">
        <v>1</v>
      </c>
      <c r="AN824" s="8" t="n">
        <v>0</v>
      </c>
      <c r="AP824" s="3" t="inlineStr">
        <is>
          <t>Bit</t>
        </is>
      </c>
      <c r="AQ824" s="3" t="inlineStr">
        <is>
          <t>chuck</t>
        </is>
      </c>
    </row>
    <row r="825">
      <c r="A825" s="3" t="inlineStr">
        <is>
          <t>gear system</t>
        </is>
      </c>
      <c r="B825" s="8" t="n">
        <v>1</v>
      </c>
      <c r="C825" s="8" t="n">
        <v>1</v>
      </c>
      <c r="D825" s="8" t="n">
        <v>1</v>
      </c>
      <c r="E825" s="8" t="n">
        <v>0</v>
      </c>
      <c r="F825" s="8" t="n">
        <v>1</v>
      </c>
      <c r="G825" s="8" t="n">
        <v>1</v>
      </c>
      <c r="H825" s="8" t="n">
        <v>0</v>
      </c>
      <c r="J825" s="8" t="n">
        <v>1</v>
      </c>
      <c r="K825" s="8" t="n">
        <v>1</v>
      </c>
      <c r="L825" s="8" t="n">
        <v>0</v>
      </c>
      <c r="M825" s="8" t="n">
        <v>0</v>
      </c>
      <c r="N825" s="8" t="n">
        <v>0</v>
      </c>
      <c r="O825" s="8" t="n">
        <v>1</v>
      </c>
      <c r="P825" s="8" t="n">
        <v>0</v>
      </c>
      <c r="R825" s="8" t="n">
        <v>1</v>
      </c>
      <c r="S825" s="8" t="n">
        <v>1</v>
      </c>
      <c r="T825" s="8" t="n">
        <v>1</v>
      </c>
      <c r="U825" s="8" t="n">
        <v>0</v>
      </c>
      <c r="V825" s="8" t="n">
        <v>1</v>
      </c>
      <c r="W825" s="8" t="n">
        <v>1</v>
      </c>
      <c r="X825" s="8" t="n">
        <v>0</v>
      </c>
      <c r="Z825" s="8" t="n">
        <v>1</v>
      </c>
      <c r="AA825" s="8" t="n">
        <v>1</v>
      </c>
      <c r="AB825" s="8" t="n">
        <v>1</v>
      </c>
      <c r="AC825" s="8" t="n">
        <v>0</v>
      </c>
      <c r="AD825" s="8" t="n">
        <v>1</v>
      </c>
      <c r="AE825" s="8" t="n">
        <v>1</v>
      </c>
      <c r="AF825" s="8" t="n">
        <v>0</v>
      </c>
      <c r="AH825" s="8" t="n">
        <v>1</v>
      </c>
      <c r="AI825" s="8" t="n">
        <v>1</v>
      </c>
      <c r="AJ825" s="8" t="n">
        <v>1</v>
      </c>
      <c r="AK825" s="8" t="n">
        <v>0</v>
      </c>
      <c r="AL825" s="8" t="n">
        <v>0</v>
      </c>
      <c r="AM825" s="8" t="n">
        <v>1</v>
      </c>
      <c r="AN825" s="8" t="n">
        <v>0</v>
      </c>
      <c r="AP825" s="3" t="inlineStr">
        <is>
          <t>Transmission</t>
        </is>
      </c>
      <c r="AQ825" s="3" t="inlineStr">
        <is>
          <t>gear system</t>
        </is>
      </c>
    </row>
    <row r="826">
      <c r="A826" s="3" t="inlineStr">
        <is>
          <t>chuck</t>
        </is>
      </c>
      <c r="B826" s="8" t="n">
        <v>1</v>
      </c>
      <c r="C826" s="8" t="n">
        <v>1</v>
      </c>
      <c r="D826" s="8" t="n">
        <v>1</v>
      </c>
      <c r="E826" s="8" t="n">
        <v>0</v>
      </c>
      <c r="F826" s="8" t="n">
        <v>0</v>
      </c>
      <c r="G826" s="8" t="n">
        <v>1</v>
      </c>
      <c r="H826" s="8" t="n">
        <v>0</v>
      </c>
      <c r="J826" s="8" t="n">
        <v>1</v>
      </c>
      <c r="K826" s="8" t="n">
        <v>0</v>
      </c>
      <c r="L826" s="8" t="n">
        <v>1</v>
      </c>
      <c r="M826" s="8" t="n">
        <v>0</v>
      </c>
      <c r="N826" s="8" t="n">
        <v>0</v>
      </c>
      <c r="O826" s="8" t="n">
        <v>1</v>
      </c>
      <c r="P826" s="8" t="n">
        <v>0</v>
      </c>
      <c r="R826" s="8" t="n">
        <v>1</v>
      </c>
      <c r="S826" s="8" t="n">
        <v>1</v>
      </c>
      <c r="T826" s="8" t="n">
        <v>1</v>
      </c>
      <c r="U826" s="8" t="n">
        <v>0</v>
      </c>
      <c r="V826" s="8" t="n">
        <v>0</v>
      </c>
      <c r="W826" s="8" t="n">
        <v>1</v>
      </c>
      <c r="X826" s="8" t="n">
        <v>0</v>
      </c>
      <c r="Z826" s="8" t="n">
        <v>1</v>
      </c>
      <c r="AA826" s="8" t="n">
        <v>1</v>
      </c>
      <c r="AB826" s="8" t="n">
        <v>1</v>
      </c>
      <c r="AC826" s="8" t="n">
        <v>0</v>
      </c>
      <c r="AD826" s="8" t="n">
        <v>0</v>
      </c>
      <c r="AE826" s="8" t="n">
        <v>1</v>
      </c>
      <c r="AF826" s="8" t="n">
        <v>0</v>
      </c>
      <c r="AH826" s="8" t="n">
        <v>1</v>
      </c>
      <c r="AI826" s="8" t="n">
        <v>1</v>
      </c>
      <c r="AJ826" s="8" t="n">
        <v>1</v>
      </c>
      <c r="AK826" s="8" t="n">
        <v>0</v>
      </c>
      <c r="AL826" s="8" t="n">
        <v>0</v>
      </c>
      <c r="AM826" s="8" t="n">
        <v>1</v>
      </c>
      <c r="AN826" s="8" t="n">
        <v>0</v>
      </c>
      <c r="AP826" s="3" t="inlineStr">
        <is>
          <t>Motor</t>
        </is>
      </c>
      <c r="AQ826" s="3" t="inlineStr">
        <is>
          <t>motor</t>
        </is>
      </c>
    </row>
    <row r="827">
      <c r="A827" s="3" t="inlineStr">
        <is>
          <t>battery</t>
        </is>
      </c>
      <c r="B827" s="8" t="n">
        <v>1</v>
      </c>
      <c r="C827" s="8" t="n">
        <v>0</v>
      </c>
      <c r="D827" s="8" t="n">
        <v>0</v>
      </c>
      <c r="E827" s="8" t="n">
        <v>1</v>
      </c>
      <c r="F827" s="8" t="n">
        <v>1</v>
      </c>
      <c r="G827" s="8" t="n">
        <v>1</v>
      </c>
      <c r="H827" s="8" t="n">
        <v>0</v>
      </c>
      <c r="J827" s="8" t="n">
        <v>1</v>
      </c>
      <c r="K827" s="8" t="n">
        <v>0</v>
      </c>
      <c r="L827" s="8" t="n">
        <v>0</v>
      </c>
      <c r="M827" s="8" t="n">
        <v>1</v>
      </c>
      <c r="N827" s="8" t="n">
        <v>1</v>
      </c>
      <c r="O827" s="8" t="n">
        <v>1</v>
      </c>
      <c r="P827" s="8" t="n">
        <v>0</v>
      </c>
      <c r="R827" s="8" t="n">
        <v>1</v>
      </c>
      <c r="S827" s="8" t="n">
        <v>0</v>
      </c>
      <c r="T827" s="8" t="n">
        <v>0</v>
      </c>
      <c r="U827" s="8" t="n">
        <v>1</v>
      </c>
      <c r="V827" s="8" t="n">
        <v>1</v>
      </c>
      <c r="W827" s="8" t="n">
        <v>1</v>
      </c>
      <c r="X827" s="8" t="n">
        <v>0</v>
      </c>
      <c r="Z827" s="8" t="n">
        <v>1</v>
      </c>
      <c r="AA827" s="8" t="n">
        <v>0</v>
      </c>
      <c r="AB827" s="8" t="n">
        <v>0</v>
      </c>
      <c r="AC827" s="8" t="n">
        <v>1</v>
      </c>
      <c r="AD827" s="8" t="n">
        <v>1</v>
      </c>
      <c r="AE827" s="8" t="n">
        <v>1</v>
      </c>
      <c r="AF827" s="8" t="n">
        <v>0</v>
      </c>
      <c r="AH827" s="8" t="n">
        <v>1</v>
      </c>
      <c r="AI827" s="8" t="n">
        <v>0</v>
      </c>
      <c r="AJ827" s="8" t="n">
        <v>0</v>
      </c>
      <c r="AK827" s="8" t="n">
        <v>1</v>
      </c>
      <c r="AL827" s="8" t="n">
        <v>1</v>
      </c>
      <c r="AM827" s="8" t="n">
        <v>1</v>
      </c>
      <c r="AN827" s="8" t="n">
        <v>0</v>
      </c>
      <c r="AP827" s="3" t="inlineStr">
        <is>
          <t>Electrical System</t>
        </is>
      </c>
      <c r="AQ827" s="3" t="inlineStr">
        <is>
          <t>LED light</t>
        </is>
      </c>
    </row>
    <row r="828">
      <c r="A828" s="3" t="inlineStr">
        <is>
          <t>switch</t>
        </is>
      </c>
      <c r="B828" s="8" t="n">
        <v>1</v>
      </c>
      <c r="C828" s="8" t="n">
        <v>1</v>
      </c>
      <c r="D828" s="8" t="n">
        <v>0</v>
      </c>
      <c r="E828" s="8" t="n">
        <v>1</v>
      </c>
      <c r="F828" s="8" t="n">
        <v>1</v>
      </c>
      <c r="G828" s="8" t="n">
        <v>1</v>
      </c>
      <c r="H828" s="8" t="n">
        <v>0</v>
      </c>
      <c r="J828" s="8" t="n">
        <v>1</v>
      </c>
      <c r="K828" s="8" t="n">
        <v>0</v>
      </c>
      <c r="L828" s="8" t="n">
        <v>0</v>
      </c>
      <c r="M828" s="8" t="n">
        <v>1</v>
      </c>
      <c r="N828" s="8" t="n">
        <v>1</v>
      </c>
      <c r="O828" s="8" t="n">
        <v>1</v>
      </c>
      <c r="P828" s="8" t="n">
        <v>0</v>
      </c>
      <c r="R828" s="8" t="n">
        <v>1</v>
      </c>
      <c r="S828" s="8" t="n">
        <v>1</v>
      </c>
      <c r="T828" s="8" t="n">
        <v>0</v>
      </c>
      <c r="U828" s="8" t="n">
        <v>1</v>
      </c>
      <c r="V828" s="8" t="n">
        <v>1</v>
      </c>
      <c r="W828" s="8" t="n">
        <v>1</v>
      </c>
      <c r="X828" s="8" t="n">
        <v>1</v>
      </c>
      <c r="Z828" s="8" t="n">
        <v>1</v>
      </c>
      <c r="AA828" s="8" t="n">
        <v>1</v>
      </c>
      <c r="AB828" s="8" t="n">
        <v>0</v>
      </c>
      <c r="AC828" s="8" t="n">
        <v>1</v>
      </c>
      <c r="AD828" s="8" t="n">
        <v>1</v>
      </c>
      <c r="AE828" s="8" t="n">
        <v>1</v>
      </c>
      <c r="AF828" s="8" t="n">
        <v>0</v>
      </c>
      <c r="AH828" s="8" t="n">
        <v>1</v>
      </c>
      <c r="AI828" s="8" t="n">
        <v>0</v>
      </c>
      <c r="AJ828" s="8" t="n">
        <v>0</v>
      </c>
      <c r="AK828" s="8" t="n">
        <v>1</v>
      </c>
      <c r="AL828" s="8" t="n">
        <v>1</v>
      </c>
      <c r="AM828" s="8" t="n">
        <v>1</v>
      </c>
      <c r="AN828" s="8" t="n">
        <v>0</v>
      </c>
      <c r="AP828" s="3" t="inlineStr">
        <is>
          <t>Battery Holder</t>
        </is>
      </c>
      <c r="AQ828" s="3" t="inlineStr">
        <is>
          <t>battery</t>
        </is>
      </c>
    </row>
    <row r="829">
      <c r="A829" s="3" t="inlineStr">
        <is>
          <t>housing</t>
        </is>
      </c>
      <c r="B829" s="8" t="n">
        <v>1</v>
      </c>
      <c r="C829" s="8" t="n">
        <v>1</v>
      </c>
      <c r="D829" s="8" t="n">
        <v>1</v>
      </c>
      <c r="E829" s="8" t="n">
        <v>1</v>
      </c>
      <c r="F829" s="8" t="n">
        <v>1</v>
      </c>
      <c r="G829" s="8" t="n">
        <v>1</v>
      </c>
      <c r="H829" s="8" t="n">
        <v>1</v>
      </c>
      <c r="J829" s="8" t="n">
        <v>1</v>
      </c>
      <c r="K829" s="8" t="n">
        <v>1</v>
      </c>
      <c r="L829" s="8" t="n">
        <v>1</v>
      </c>
      <c r="M829" s="8" t="n">
        <v>1</v>
      </c>
      <c r="N829" s="8" t="n">
        <v>1</v>
      </c>
      <c r="O829" s="8" t="n">
        <v>1</v>
      </c>
      <c r="P829" s="8" t="n">
        <v>1</v>
      </c>
      <c r="R829" s="8" t="n">
        <v>1</v>
      </c>
      <c r="S829" s="8" t="n">
        <v>1</v>
      </c>
      <c r="T829" s="8" t="n">
        <v>1</v>
      </c>
      <c r="U829" s="8" t="n">
        <v>1</v>
      </c>
      <c r="V829" s="8" t="n">
        <v>1</v>
      </c>
      <c r="W829" s="8" t="n">
        <v>1</v>
      </c>
      <c r="X829" s="8" t="n">
        <v>1</v>
      </c>
      <c r="Z829" s="8" t="n">
        <v>1</v>
      </c>
      <c r="AA829" s="8" t="n">
        <v>1</v>
      </c>
      <c r="AB829" s="8" t="n">
        <v>1</v>
      </c>
      <c r="AC829" s="8" t="n">
        <v>1</v>
      </c>
      <c r="AD829" s="8" t="n">
        <v>1</v>
      </c>
      <c r="AE829" s="8" t="n">
        <v>1</v>
      </c>
      <c r="AF829" s="8" t="n">
        <v>1</v>
      </c>
      <c r="AH829" s="8" t="n">
        <v>1</v>
      </c>
      <c r="AI829" s="8" t="n">
        <v>1</v>
      </c>
      <c r="AJ829" s="8" t="n">
        <v>1</v>
      </c>
      <c r="AK829" s="8" t="n">
        <v>1</v>
      </c>
      <c r="AL829" s="8" t="n">
        <v>1</v>
      </c>
      <c r="AM829" s="8" t="n">
        <v>1</v>
      </c>
      <c r="AN829" s="8" t="n">
        <v>1</v>
      </c>
      <c r="AP829" s="3" t="inlineStr">
        <is>
          <t>Housing</t>
        </is>
      </c>
      <c r="AQ829" s="3" t="inlineStr">
        <is>
          <t>housing</t>
        </is>
      </c>
    </row>
    <row r="830">
      <c r="A830" s="3" t="inlineStr">
        <is>
          <t>LED light</t>
        </is>
      </c>
      <c r="B830" s="8" t="n">
        <v>0</v>
      </c>
      <c r="C830" s="8" t="n">
        <v>0</v>
      </c>
      <c r="D830" s="8" t="n">
        <v>0</v>
      </c>
      <c r="E830" s="8" t="n">
        <v>0</v>
      </c>
      <c r="F830" s="8" t="n">
        <v>0</v>
      </c>
      <c r="G830" s="8" t="n">
        <v>1</v>
      </c>
      <c r="H830" s="8" t="n">
        <v>1</v>
      </c>
      <c r="J830" s="8" t="n">
        <v>0</v>
      </c>
      <c r="K830" s="8" t="n">
        <v>0</v>
      </c>
      <c r="L830" s="8" t="n">
        <v>0</v>
      </c>
      <c r="M830" s="8" t="n">
        <v>0</v>
      </c>
      <c r="N830" s="8" t="n">
        <v>0</v>
      </c>
      <c r="O830" s="8" t="n">
        <v>1</v>
      </c>
      <c r="P830" s="8" t="n">
        <v>1</v>
      </c>
      <c r="R830" s="8" t="n">
        <v>0</v>
      </c>
      <c r="S830" s="8" t="n">
        <v>0</v>
      </c>
      <c r="T830" s="8" t="n">
        <v>0</v>
      </c>
      <c r="U830" s="8" t="n">
        <v>0</v>
      </c>
      <c r="V830" s="8" t="n">
        <v>1</v>
      </c>
      <c r="W830" s="8" t="n">
        <v>1</v>
      </c>
      <c r="X830" s="8" t="n">
        <v>1</v>
      </c>
      <c r="Z830" s="8" t="n">
        <v>0</v>
      </c>
      <c r="AA830" s="8" t="n">
        <v>0</v>
      </c>
      <c r="AB830" s="8" t="n">
        <v>0</v>
      </c>
      <c r="AC830" s="8" t="n">
        <v>0</v>
      </c>
      <c r="AD830" s="8" t="n">
        <v>0</v>
      </c>
      <c r="AE830" s="8" t="n">
        <v>1</v>
      </c>
      <c r="AF830" s="8" t="n">
        <v>1</v>
      </c>
      <c r="AH830" s="8" t="n">
        <v>0</v>
      </c>
      <c r="AI830" s="8" t="n">
        <v>0</v>
      </c>
      <c r="AJ830" s="8" t="n">
        <v>0</v>
      </c>
      <c r="AK830" s="8" t="n">
        <v>0</v>
      </c>
      <c r="AL830" s="8" t="n">
        <v>0</v>
      </c>
      <c r="AM830" s="8" t="n">
        <v>1</v>
      </c>
      <c r="AN830" s="8" t="n">
        <v>1</v>
      </c>
    </row>
    <row r="832">
      <c r="A832" s="1" t="inlineStr">
        <is>
          <t>aligned k×k matrices (INDEX/MATCH through the mapping; GT order)</t>
        </is>
      </c>
      <c r="B832" s="9" t="inlineStr">
        <is>
          <t>run 1 aligned</t>
        </is>
      </c>
      <c r="J832" s="9" t="inlineStr">
        <is>
          <t>run 2 aligned</t>
        </is>
      </c>
      <c r="R832" s="9" t="inlineStr">
        <is>
          <t>run 3 aligned</t>
        </is>
      </c>
      <c r="Z832" s="9" t="inlineStr">
        <is>
          <t>run 4 aligned</t>
        </is>
      </c>
      <c r="AH832" s="9" t="inlineStr">
        <is>
          <t>run 5 aligned</t>
        </is>
      </c>
      <c r="AP832" s="9" t="inlineStr">
        <is>
          <t>Step2 average of aligned runs (formula)</t>
        </is>
      </c>
      <c r="AW832" s="9" t="inlineStr">
        <is>
          <t>aligned ground truth (INDEX/MATCH)</t>
        </is>
      </c>
      <c r="BD832" s="9" t="inlineStr">
        <is>
          <t>aligned GT eig (pasted) | sorted</t>
        </is>
      </c>
    </row>
    <row r="833" ht="60" customHeight="1">
      <c r="B833" s="15" t="inlineStr">
        <is>
          <t>Bit</t>
        </is>
      </c>
      <c r="C833" s="15" t="inlineStr">
        <is>
          <t>Transmission</t>
        </is>
      </c>
      <c r="D833" s="15" t="inlineStr">
        <is>
          <t>Motor</t>
        </is>
      </c>
      <c r="E833" s="15" t="inlineStr">
        <is>
          <t>Electrical System</t>
        </is>
      </c>
      <c r="F833" s="15" t="inlineStr">
        <is>
          <t>Battery Holder</t>
        </is>
      </c>
      <c r="G833" s="15" t="inlineStr">
        <is>
          <t>Housing</t>
        </is>
      </c>
      <c r="J833" s="15" t="inlineStr">
        <is>
          <t>Bit</t>
        </is>
      </c>
      <c r="K833" s="15" t="inlineStr">
        <is>
          <t>Transmission</t>
        </is>
      </c>
      <c r="L833" s="15" t="inlineStr">
        <is>
          <t>Motor</t>
        </is>
      </c>
      <c r="M833" s="15" t="inlineStr">
        <is>
          <t>Electrical System</t>
        </is>
      </c>
      <c r="N833" s="15" t="inlineStr">
        <is>
          <t>Battery Holder</t>
        </is>
      </c>
      <c r="O833" s="15" t="inlineStr">
        <is>
          <t>Housing</t>
        </is>
      </c>
      <c r="R833" s="15" t="inlineStr">
        <is>
          <t>Bit</t>
        </is>
      </c>
      <c r="S833" s="15" t="inlineStr">
        <is>
          <t>Transmission</t>
        </is>
      </c>
      <c r="T833" s="15" t="inlineStr">
        <is>
          <t>Motor</t>
        </is>
      </c>
      <c r="U833" s="15" t="inlineStr">
        <is>
          <t>Electrical System</t>
        </is>
      </c>
      <c r="V833" s="15" t="inlineStr">
        <is>
          <t>Battery Holder</t>
        </is>
      </c>
      <c r="W833" s="15" t="inlineStr">
        <is>
          <t>Housing</t>
        </is>
      </c>
      <c r="Z833" s="15" t="inlineStr">
        <is>
          <t>Bit</t>
        </is>
      </c>
      <c r="AA833" s="15" t="inlineStr">
        <is>
          <t>Transmission</t>
        </is>
      </c>
      <c r="AB833" s="15" t="inlineStr">
        <is>
          <t>Motor</t>
        </is>
      </c>
      <c r="AC833" s="15" t="inlineStr">
        <is>
          <t>Electrical System</t>
        </is>
      </c>
      <c r="AD833" s="15" t="inlineStr">
        <is>
          <t>Battery Holder</t>
        </is>
      </c>
      <c r="AE833" s="15" t="inlineStr">
        <is>
          <t>Housing</t>
        </is>
      </c>
      <c r="AH833" s="15" t="inlineStr">
        <is>
          <t>Bit</t>
        </is>
      </c>
      <c r="AI833" s="15" t="inlineStr">
        <is>
          <t>Transmission</t>
        </is>
      </c>
      <c r="AJ833" s="15" t="inlineStr">
        <is>
          <t>Motor</t>
        </is>
      </c>
      <c r="AK833" s="15" t="inlineStr">
        <is>
          <t>Electrical System</t>
        </is>
      </c>
      <c r="AL833" s="15" t="inlineStr">
        <is>
          <t>Battery Holder</t>
        </is>
      </c>
      <c r="AM833" s="15" t="inlineStr">
        <is>
          <t>Housing</t>
        </is>
      </c>
    </row>
    <row r="834">
      <c r="A834" s="3" t="inlineStr">
        <is>
          <t>Bit</t>
        </is>
      </c>
      <c r="B834" s="8">
        <f>INDEX($B$824:$H$830,MATCH($AQ$824,$B$823:$H$823,0),MATCH($AQ$824,$B$823:$H$823,0))</f>
        <v/>
      </c>
      <c r="C834" s="8">
        <f>INDEX($B$824:$H$830,MATCH($AQ$824,$B$823:$H$823,0),MATCH($AQ$825,$B$823:$H$823,0))</f>
        <v/>
      </c>
      <c r="D834" s="8">
        <f>INDEX($B$824:$H$830,MATCH($AQ$824,$B$823:$H$823,0),MATCH($AQ$826,$B$823:$H$823,0))</f>
        <v/>
      </c>
      <c r="E834" s="8">
        <f>INDEX($B$824:$H$830,MATCH($AQ$824,$B$823:$H$823,0),MATCH($AQ$827,$B$823:$H$823,0))</f>
        <v/>
      </c>
      <c r="F834" s="8">
        <f>INDEX($B$824:$H$830,MATCH($AQ$824,$B$823:$H$823,0),MATCH($AQ$828,$B$823:$H$823,0))</f>
        <v/>
      </c>
      <c r="G834" s="8">
        <f>INDEX($B$824:$H$830,MATCH($AQ$824,$B$823:$H$823,0),MATCH($AQ$829,$B$823:$H$823,0))</f>
        <v/>
      </c>
      <c r="J834" s="8">
        <f>INDEX($J$824:$P$830,MATCH($AQ$824,$J$823:$P$823,0),MATCH($AQ$824,$J$823:$P$823,0))</f>
        <v/>
      </c>
      <c r="K834" s="8">
        <f>INDEX($J$824:$P$830,MATCH($AQ$824,$J$823:$P$823,0),MATCH($AQ$825,$J$823:$P$823,0))</f>
        <v/>
      </c>
      <c r="L834" s="8">
        <f>INDEX($J$824:$P$830,MATCH($AQ$824,$J$823:$P$823,0),MATCH($AQ$826,$J$823:$P$823,0))</f>
        <v/>
      </c>
      <c r="M834" s="8">
        <f>INDEX($J$824:$P$830,MATCH($AQ$824,$J$823:$P$823,0),MATCH($AQ$827,$J$823:$P$823,0))</f>
        <v/>
      </c>
      <c r="N834" s="8">
        <f>INDEX($J$824:$P$830,MATCH($AQ$824,$J$823:$P$823,0),MATCH($AQ$828,$J$823:$P$823,0))</f>
        <v/>
      </c>
      <c r="O834" s="8">
        <f>INDEX($J$824:$P$830,MATCH($AQ$824,$J$823:$P$823,0),MATCH($AQ$829,$J$823:$P$823,0))</f>
        <v/>
      </c>
      <c r="R834" s="8">
        <f>INDEX($R$824:$X$830,MATCH($AQ$824,$R$823:$X$823,0),MATCH($AQ$824,$R$823:$X$823,0))</f>
        <v/>
      </c>
      <c r="S834" s="8">
        <f>INDEX($R$824:$X$830,MATCH($AQ$824,$R$823:$X$823,0),MATCH($AQ$825,$R$823:$X$823,0))</f>
        <v/>
      </c>
      <c r="T834" s="8">
        <f>INDEX($R$824:$X$830,MATCH($AQ$824,$R$823:$X$823,0),MATCH($AQ$826,$R$823:$X$823,0))</f>
        <v/>
      </c>
      <c r="U834" s="8">
        <f>INDEX($R$824:$X$830,MATCH($AQ$824,$R$823:$X$823,0),MATCH($AQ$827,$R$823:$X$823,0))</f>
        <v/>
      </c>
      <c r="V834" s="8">
        <f>INDEX($R$824:$X$830,MATCH($AQ$824,$R$823:$X$823,0),MATCH($AQ$828,$R$823:$X$823,0))</f>
        <v/>
      </c>
      <c r="W834" s="8">
        <f>INDEX($R$824:$X$830,MATCH($AQ$824,$R$823:$X$823,0),MATCH($AQ$829,$R$823:$X$823,0))</f>
        <v/>
      </c>
      <c r="Z834" s="8">
        <f>INDEX($Z$824:$AF$830,MATCH($AQ$824,$Z$823:$AF$823,0),MATCH($AQ$824,$Z$823:$AF$823,0))</f>
        <v/>
      </c>
      <c r="AA834" s="8">
        <f>INDEX($Z$824:$AF$830,MATCH($AQ$824,$Z$823:$AF$823,0),MATCH($AQ$825,$Z$823:$AF$823,0))</f>
        <v/>
      </c>
      <c r="AB834" s="8">
        <f>INDEX($Z$824:$AF$830,MATCH($AQ$824,$Z$823:$AF$823,0),MATCH($AQ$826,$Z$823:$AF$823,0))</f>
        <v/>
      </c>
      <c r="AC834" s="8">
        <f>INDEX($Z$824:$AF$830,MATCH($AQ$824,$Z$823:$AF$823,0),MATCH($AQ$827,$Z$823:$AF$823,0))</f>
        <v/>
      </c>
      <c r="AD834" s="8">
        <f>INDEX($Z$824:$AF$830,MATCH($AQ$824,$Z$823:$AF$823,0),MATCH($AQ$828,$Z$823:$AF$823,0))</f>
        <v/>
      </c>
      <c r="AE834" s="8">
        <f>INDEX($Z$824:$AF$830,MATCH($AQ$824,$Z$823:$AF$823,0),MATCH($AQ$829,$Z$823:$AF$823,0))</f>
        <v/>
      </c>
      <c r="AH834" s="8">
        <f>INDEX($AH$824:$AN$830,MATCH($AQ$824,$AH$823:$AN$823,0),MATCH($AQ$824,$AH$823:$AN$823,0))</f>
        <v/>
      </c>
      <c r="AI834" s="8">
        <f>INDEX($AH$824:$AN$830,MATCH($AQ$824,$AH$823:$AN$823,0),MATCH($AQ$825,$AH$823:$AN$823,0))</f>
        <v/>
      </c>
      <c r="AJ834" s="8">
        <f>INDEX($AH$824:$AN$830,MATCH($AQ$824,$AH$823:$AN$823,0),MATCH($AQ$826,$AH$823:$AN$823,0))</f>
        <v/>
      </c>
      <c r="AK834" s="8">
        <f>INDEX($AH$824:$AN$830,MATCH($AQ$824,$AH$823:$AN$823,0),MATCH($AQ$827,$AH$823:$AN$823,0))</f>
        <v/>
      </c>
      <c r="AL834" s="8">
        <f>INDEX($AH$824:$AN$830,MATCH($AQ$824,$AH$823:$AN$823,0),MATCH($AQ$828,$AH$823:$AN$823,0))</f>
        <v/>
      </c>
      <c r="AM834" s="8">
        <f>INDEX($AH$824:$AN$830,MATCH($AQ$824,$AH$823:$AN$823,0),MATCH($AQ$829,$AH$823:$AN$823,0))</f>
        <v/>
      </c>
      <c r="AP834" s="8">
        <f>IF(($B$834&lt;&gt;2)+($J$834&lt;&gt;2)+($R$834&lt;&gt;2)+($Z$834&lt;&gt;2)+($AH$834&lt;&gt;2)=0,2,IF((($B$834&lt;&gt;2)*$B$834+($J$834&lt;&gt;2)*$J$834+($R$834&lt;&gt;2)*$R$834+($Z$834&lt;&gt;2)*$Z$834+($AH$834&lt;&gt;2)*$AH$834)/(($B$834&lt;&gt;2)+($J$834&lt;&gt;2)+($R$834&lt;&gt;2)+($Z$834&lt;&gt;2)+($AH$834&lt;&gt;2))&gt;=0.5,1,0))</f>
        <v/>
      </c>
      <c r="AQ834" s="8">
        <f>IF(($C$834&lt;&gt;2)+($K$834&lt;&gt;2)+($S$834&lt;&gt;2)+($AA$834&lt;&gt;2)+($AI$834&lt;&gt;2)=0,2,IF((($C$834&lt;&gt;2)*$C$834+($K$834&lt;&gt;2)*$K$834+($S$834&lt;&gt;2)*$S$834+($AA$834&lt;&gt;2)*$AA$834+($AI$834&lt;&gt;2)*$AI$834)/(($C$834&lt;&gt;2)+($K$834&lt;&gt;2)+($S$834&lt;&gt;2)+($AA$834&lt;&gt;2)+($AI$834&lt;&gt;2))&gt;=0.5,1,0))</f>
        <v/>
      </c>
      <c r="AR834" s="8">
        <f>IF(($D$834&lt;&gt;2)+($L$834&lt;&gt;2)+($T$834&lt;&gt;2)+($AB$834&lt;&gt;2)+($AJ$834&lt;&gt;2)=0,2,IF((($D$834&lt;&gt;2)*$D$834+($L$834&lt;&gt;2)*$L$834+($T$834&lt;&gt;2)*$T$834+($AB$834&lt;&gt;2)*$AB$834+($AJ$834&lt;&gt;2)*$AJ$834)/(($D$834&lt;&gt;2)+($L$834&lt;&gt;2)+($T$834&lt;&gt;2)+($AB$834&lt;&gt;2)+($AJ$834&lt;&gt;2))&gt;=0.5,1,0))</f>
        <v/>
      </c>
      <c r="AS834" s="8">
        <f>IF(($E$834&lt;&gt;2)+($M$834&lt;&gt;2)+($U$834&lt;&gt;2)+($AC$834&lt;&gt;2)+($AK$834&lt;&gt;2)=0,2,IF((($E$834&lt;&gt;2)*$E$834+($M$834&lt;&gt;2)*$M$834+($U$834&lt;&gt;2)*$U$834+($AC$834&lt;&gt;2)*$AC$834+($AK$834&lt;&gt;2)*$AK$834)/(($E$834&lt;&gt;2)+($M$834&lt;&gt;2)+($U$834&lt;&gt;2)+($AC$834&lt;&gt;2)+($AK$834&lt;&gt;2))&gt;=0.5,1,0))</f>
        <v/>
      </c>
      <c r="AT834" s="8">
        <f>IF(($F$834&lt;&gt;2)+($N$834&lt;&gt;2)+($V$834&lt;&gt;2)+($AD$834&lt;&gt;2)+($AL$834&lt;&gt;2)=0,2,IF((($F$834&lt;&gt;2)*$F$834+($N$834&lt;&gt;2)*$N$834+($V$834&lt;&gt;2)*$V$834+($AD$834&lt;&gt;2)*$AD$834+($AL$834&lt;&gt;2)*$AL$834)/(($F$834&lt;&gt;2)+($N$834&lt;&gt;2)+($V$834&lt;&gt;2)+($AD$834&lt;&gt;2)+($AL$834&lt;&gt;2))&gt;=0.5,1,0))</f>
        <v/>
      </c>
      <c r="AU834" s="8">
        <f>IF(($G$834&lt;&gt;2)+($O$834&lt;&gt;2)+($W$834&lt;&gt;2)+($AE$834&lt;&gt;2)+($AM$834&lt;&gt;2)=0,2,IF((($G$834&lt;&gt;2)*$G$834+($O$834&lt;&gt;2)*$O$834+($W$834&lt;&gt;2)*$W$834+($AE$834&lt;&gt;2)*$AE$834+($AM$834&lt;&gt;2)*$AM$834)/(($G$834&lt;&gt;2)+($O$834&lt;&gt;2)+($W$834&lt;&gt;2)+($AE$834&lt;&gt;2)+($AM$834&lt;&gt;2))&gt;=0.5,1,0))</f>
        <v/>
      </c>
      <c r="AW834" s="16">
        <f>INDEX('Ground truth'!$B$14:$H$20,MATCH($AP$824,'Ground truth'!$A$14:$A$20,0),MATCH($AP$824,'Ground truth'!$B$13:$H$13,0))</f>
        <v/>
      </c>
      <c r="AX834" s="16">
        <f>INDEX('Ground truth'!$B$14:$H$20,MATCH($AP$824,'Ground truth'!$A$14:$A$20,0),MATCH($AP$825,'Ground truth'!$B$13:$H$13,0))</f>
        <v/>
      </c>
      <c r="AY834" s="16">
        <f>INDEX('Ground truth'!$B$14:$H$20,MATCH($AP$824,'Ground truth'!$A$14:$A$20,0),MATCH($AP$826,'Ground truth'!$B$13:$H$13,0))</f>
        <v/>
      </c>
      <c r="AZ834" s="16">
        <f>INDEX('Ground truth'!$B$14:$H$20,MATCH($AP$824,'Ground truth'!$A$14:$A$20,0),MATCH($AP$827,'Ground truth'!$B$13:$H$13,0))</f>
        <v/>
      </c>
      <c r="BA834" s="16">
        <f>INDEX('Ground truth'!$B$14:$H$20,MATCH($AP$824,'Ground truth'!$A$14:$A$20,0),MATCH($AP$828,'Ground truth'!$B$13:$H$13,0))</f>
        <v/>
      </c>
      <c r="BB834" s="16">
        <f>INDEX('Ground truth'!$B$14:$H$20,MATCH($AP$824,'Ground truth'!$A$14:$A$20,0),MATCH($AP$829,'Ground truth'!$B$13:$H$13,0))</f>
        <v/>
      </c>
      <c r="BD834" s="19" t="n">
        <v>3.980936588101825</v>
      </c>
      <c r="BE834" s="19">
        <f>LARGE($BD$834:$BD$839,1)</f>
        <v/>
      </c>
    </row>
    <row r="835">
      <c r="A835" s="3" t="inlineStr">
        <is>
          <t>Transmission</t>
        </is>
      </c>
      <c r="B835" s="8">
        <f>INDEX($B$824:$H$830,MATCH($AQ$825,$B$823:$H$823,0),MATCH($AQ$824,$B$823:$H$823,0))</f>
        <v/>
      </c>
      <c r="C835" s="8">
        <f>INDEX($B$824:$H$830,MATCH($AQ$825,$B$823:$H$823,0),MATCH($AQ$825,$B$823:$H$823,0))</f>
        <v/>
      </c>
      <c r="D835" s="8">
        <f>INDEX($B$824:$H$830,MATCH($AQ$825,$B$823:$H$823,0),MATCH($AQ$826,$B$823:$H$823,0))</f>
        <v/>
      </c>
      <c r="E835" s="8">
        <f>INDEX($B$824:$H$830,MATCH($AQ$825,$B$823:$H$823,0),MATCH($AQ$827,$B$823:$H$823,0))</f>
        <v/>
      </c>
      <c r="F835" s="8">
        <f>INDEX($B$824:$H$830,MATCH($AQ$825,$B$823:$H$823,0),MATCH($AQ$828,$B$823:$H$823,0))</f>
        <v/>
      </c>
      <c r="G835" s="8">
        <f>INDEX($B$824:$H$830,MATCH($AQ$825,$B$823:$H$823,0),MATCH($AQ$829,$B$823:$H$823,0))</f>
        <v/>
      </c>
      <c r="J835" s="8">
        <f>INDEX($J$824:$P$830,MATCH($AQ$825,$J$823:$P$823,0),MATCH($AQ$824,$J$823:$P$823,0))</f>
        <v/>
      </c>
      <c r="K835" s="8">
        <f>INDEX($J$824:$P$830,MATCH($AQ$825,$J$823:$P$823,0),MATCH($AQ$825,$J$823:$P$823,0))</f>
        <v/>
      </c>
      <c r="L835" s="8">
        <f>INDEX($J$824:$P$830,MATCH($AQ$825,$J$823:$P$823,0),MATCH($AQ$826,$J$823:$P$823,0))</f>
        <v/>
      </c>
      <c r="M835" s="8">
        <f>INDEX($J$824:$P$830,MATCH($AQ$825,$J$823:$P$823,0),MATCH($AQ$827,$J$823:$P$823,0))</f>
        <v/>
      </c>
      <c r="N835" s="8">
        <f>INDEX($J$824:$P$830,MATCH($AQ$825,$J$823:$P$823,0),MATCH($AQ$828,$J$823:$P$823,0))</f>
        <v/>
      </c>
      <c r="O835" s="8">
        <f>INDEX($J$824:$P$830,MATCH($AQ$825,$J$823:$P$823,0),MATCH($AQ$829,$J$823:$P$823,0))</f>
        <v/>
      </c>
      <c r="R835" s="8">
        <f>INDEX($R$824:$X$830,MATCH($AQ$825,$R$823:$X$823,0),MATCH($AQ$824,$R$823:$X$823,0))</f>
        <v/>
      </c>
      <c r="S835" s="8">
        <f>INDEX($R$824:$X$830,MATCH($AQ$825,$R$823:$X$823,0),MATCH($AQ$825,$R$823:$X$823,0))</f>
        <v/>
      </c>
      <c r="T835" s="8">
        <f>INDEX($R$824:$X$830,MATCH($AQ$825,$R$823:$X$823,0),MATCH($AQ$826,$R$823:$X$823,0))</f>
        <v/>
      </c>
      <c r="U835" s="8">
        <f>INDEX($R$824:$X$830,MATCH($AQ$825,$R$823:$X$823,0),MATCH($AQ$827,$R$823:$X$823,0))</f>
        <v/>
      </c>
      <c r="V835" s="8">
        <f>INDEX($R$824:$X$830,MATCH($AQ$825,$R$823:$X$823,0),MATCH($AQ$828,$R$823:$X$823,0))</f>
        <v/>
      </c>
      <c r="W835" s="8">
        <f>INDEX($R$824:$X$830,MATCH($AQ$825,$R$823:$X$823,0),MATCH($AQ$829,$R$823:$X$823,0))</f>
        <v/>
      </c>
      <c r="Z835" s="8">
        <f>INDEX($Z$824:$AF$830,MATCH($AQ$825,$Z$823:$AF$823,0),MATCH($AQ$824,$Z$823:$AF$823,0))</f>
        <v/>
      </c>
      <c r="AA835" s="8">
        <f>INDEX($Z$824:$AF$830,MATCH($AQ$825,$Z$823:$AF$823,0),MATCH($AQ$825,$Z$823:$AF$823,0))</f>
        <v/>
      </c>
      <c r="AB835" s="8">
        <f>INDEX($Z$824:$AF$830,MATCH($AQ$825,$Z$823:$AF$823,0),MATCH($AQ$826,$Z$823:$AF$823,0))</f>
        <v/>
      </c>
      <c r="AC835" s="8">
        <f>INDEX($Z$824:$AF$830,MATCH($AQ$825,$Z$823:$AF$823,0),MATCH($AQ$827,$Z$823:$AF$823,0))</f>
        <v/>
      </c>
      <c r="AD835" s="8">
        <f>INDEX($Z$824:$AF$830,MATCH($AQ$825,$Z$823:$AF$823,0),MATCH($AQ$828,$Z$823:$AF$823,0))</f>
        <v/>
      </c>
      <c r="AE835" s="8">
        <f>INDEX($Z$824:$AF$830,MATCH($AQ$825,$Z$823:$AF$823,0),MATCH($AQ$829,$Z$823:$AF$823,0))</f>
        <v/>
      </c>
      <c r="AH835" s="8">
        <f>INDEX($AH$824:$AN$830,MATCH($AQ$825,$AH$823:$AN$823,0),MATCH($AQ$824,$AH$823:$AN$823,0))</f>
        <v/>
      </c>
      <c r="AI835" s="8">
        <f>INDEX($AH$824:$AN$830,MATCH($AQ$825,$AH$823:$AN$823,0),MATCH($AQ$825,$AH$823:$AN$823,0))</f>
        <v/>
      </c>
      <c r="AJ835" s="8">
        <f>INDEX($AH$824:$AN$830,MATCH($AQ$825,$AH$823:$AN$823,0),MATCH($AQ$826,$AH$823:$AN$823,0))</f>
        <v/>
      </c>
      <c r="AK835" s="8">
        <f>INDEX($AH$824:$AN$830,MATCH($AQ$825,$AH$823:$AN$823,0),MATCH($AQ$827,$AH$823:$AN$823,0))</f>
        <v/>
      </c>
      <c r="AL835" s="8">
        <f>INDEX($AH$824:$AN$830,MATCH($AQ$825,$AH$823:$AN$823,0),MATCH($AQ$828,$AH$823:$AN$823,0))</f>
        <v/>
      </c>
      <c r="AM835" s="8">
        <f>INDEX($AH$824:$AN$830,MATCH($AQ$825,$AH$823:$AN$823,0),MATCH($AQ$829,$AH$823:$AN$823,0))</f>
        <v/>
      </c>
      <c r="AP835" s="8">
        <f>IF(($B$835&lt;&gt;2)+($J$835&lt;&gt;2)+($R$835&lt;&gt;2)+($Z$835&lt;&gt;2)+($AH$835&lt;&gt;2)=0,2,IF((($B$835&lt;&gt;2)*$B$835+($J$835&lt;&gt;2)*$J$835+($R$835&lt;&gt;2)*$R$835+($Z$835&lt;&gt;2)*$Z$835+($AH$835&lt;&gt;2)*$AH$835)/(($B$835&lt;&gt;2)+($J$835&lt;&gt;2)+($R$835&lt;&gt;2)+($Z$835&lt;&gt;2)+($AH$835&lt;&gt;2))&gt;=0.5,1,0))</f>
        <v/>
      </c>
      <c r="AQ835" s="8">
        <f>IF(($C$835&lt;&gt;2)+($K$835&lt;&gt;2)+($S$835&lt;&gt;2)+($AA$835&lt;&gt;2)+($AI$835&lt;&gt;2)=0,2,IF((($C$835&lt;&gt;2)*$C$835+($K$835&lt;&gt;2)*$K$835+($S$835&lt;&gt;2)*$S$835+($AA$835&lt;&gt;2)*$AA$835+($AI$835&lt;&gt;2)*$AI$835)/(($C$835&lt;&gt;2)+($K$835&lt;&gt;2)+($S$835&lt;&gt;2)+($AA$835&lt;&gt;2)+($AI$835&lt;&gt;2))&gt;=0.5,1,0))</f>
        <v/>
      </c>
      <c r="AR835" s="8">
        <f>IF(($D$835&lt;&gt;2)+($L$835&lt;&gt;2)+($T$835&lt;&gt;2)+($AB$835&lt;&gt;2)+($AJ$835&lt;&gt;2)=0,2,IF((($D$835&lt;&gt;2)*$D$835+($L$835&lt;&gt;2)*$L$835+($T$835&lt;&gt;2)*$T$835+($AB$835&lt;&gt;2)*$AB$835+($AJ$835&lt;&gt;2)*$AJ$835)/(($D$835&lt;&gt;2)+($L$835&lt;&gt;2)+($T$835&lt;&gt;2)+($AB$835&lt;&gt;2)+($AJ$835&lt;&gt;2))&gt;=0.5,1,0))</f>
        <v/>
      </c>
      <c r="AS835" s="8">
        <f>IF(($E$835&lt;&gt;2)+($M$835&lt;&gt;2)+($U$835&lt;&gt;2)+($AC$835&lt;&gt;2)+($AK$835&lt;&gt;2)=0,2,IF((($E$835&lt;&gt;2)*$E$835+($M$835&lt;&gt;2)*$M$835+($U$835&lt;&gt;2)*$U$835+($AC$835&lt;&gt;2)*$AC$835+($AK$835&lt;&gt;2)*$AK$835)/(($E$835&lt;&gt;2)+($M$835&lt;&gt;2)+($U$835&lt;&gt;2)+($AC$835&lt;&gt;2)+($AK$835&lt;&gt;2))&gt;=0.5,1,0))</f>
        <v/>
      </c>
      <c r="AT835" s="8">
        <f>IF(($F$835&lt;&gt;2)+($N$835&lt;&gt;2)+($V$835&lt;&gt;2)+($AD$835&lt;&gt;2)+($AL$835&lt;&gt;2)=0,2,IF((($F$835&lt;&gt;2)*$F$835+($N$835&lt;&gt;2)*$N$835+($V$835&lt;&gt;2)*$V$835+($AD$835&lt;&gt;2)*$AD$835+($AL$835&lt;&gt;2)*$AL$835)/(($F$835&lt;&gt;2)+($N$835&lt;&gt;2)+($V$835&lt;&gt;2)+($AD$835&lt;&gt;2)+($AL$835&lt;&gt;2))&gt;=0.5,1,0))</f>
        <v/>
      </c>
      <c r="AU835" s="8">
        <f>IF(($G$835&lt;&gt;2)+($O$835&lt;&gt;2)+($W$835&lt;&gt;2)+($AE$835&lt;&gt;2)+($AM$835&lt;&gt;2)=0,2,IF((($G$835&lt;&gt;2)*$G$835+($O$835&lt;&gt;2)*$O$835+($W$835&lt;&gt;2)*$W$835+($AE$835&lt;&gt;2)*$AE$835+($AM$835&lt;&gt;2)*$AM$835)/(($G$835&lt;&gt;2)+($O$835&lt;&gt;2)+($W$835&lt;&gt;2)+($AE$835&lt;&gt;2)+($AM$835&lt;&gt;2))&gt;=0.5,1,0))</f>
        <v/>
      </c>
      <c r="AW835" s="16">
        <f>INDEX('Ground truth'!$B$14:$H$20,MATCH($AP$825,'Ground truth'!$A$14:$A$20,0),MATCH($AP$824,'Ground truth'!$B$13:$H$13,0))</f>
        <v/>
      </c>
      <c r="AX835" s="16">
        <f>INDEX('Ground truth'!$B$14:$H$20,MATCH($AP$825,'Ground truth'!$A$14:$A$20,0),MATCH($AP$825,'Ground truth'!$B$13:$H$13,0))</f>
        <v/>
      </c>
      <c r="AY835" s="16">
        <f>INDEX('Ground truth'!$B$14:$H$20,MATCH($AP$825,'Ground truth'!$A$14:$A$20,0),MATCH($AP$826,'Ground truth'!$B$13:$H$13,0))</f>
        <v/>
      </c>
      <c r="AZ835" s="16">
        <f>INDEX('Ground truth'!$B$14:$H$20,MATCH($AP$825,'Ground truth'!$A$14:$A$20,0),MATCH($AP$827,'Ground truth'!$B$13:$H$13,0))</f>
        <v/>
      </c>
      <c r="BA835" s="16">
        <f>INDEX('Ground truth'!$B$14:$H$20,MATCH($AP$825,'Ground truth'!$A$14:$A$20,0),MATCH($AP$828,'Ground truth'!$B$13:$H$13,0))</f>
        <v/>
      </c>
      <c r="BB835" s="16">
        <f>INDEX('Ground truth'!$B$14:$H$20,MATCH($AP$825,'Ground truth'!$A$14:$A$20,0),MATCH($AP$829,'Ground truth'!$B$13:$H$13,0))</f>
        <v/>
      </c>
      <c r="BD835" s="19" t="n">
        <v>2.041954751952713</v>
      </c>
      <c r="BE835" s="19">
        <f>LARGE($BD$834:$BD$839,2)</f>
        <v/>
      </c>
    </row>
    <row r="836">
      <c r="A836" s="3" t="inlineStr">
        <is>
          <t>Motor</t>
        </is>
      </c>
      <c r="B836" s="8">
        <f>INDEX($B$824:$H$830,MATCH($AQ$826,$B$823:$H$823,0),MATCH($AQ$824,$B$823:$H$823,0))</f>
        <v/>
      </c>
      <c r="C836" s="8">
        <f>INDEX($B$824:$H$830,MATCH($AQ$826,$B$823:$H$823,0),MATCH($AQ$825,$B$823:$H$823,0))</f>
        <v/>
      </c>
      <c r="D836" s="8">
        <f>INDEX($B$824:$H$830,MATCH($AQ$826,$B$823:$H$823,0),MATCH($AQ$826,$B$823:$H$823,0))</f>
        <v/>
      </c>
      <c r="E836" s="8">
        <f>INDEX($B$824:$H$830,MATCH($AQ$826,$B$823:$H$823,0),MATCH($AQ$827,$B$823:$H$823,0))</f>
        <v/>
      </c>
      <c r="F836" s="8">
        <f>INDEX($B$824:$H$830,MATCH($AQ$826,$B$823:$H$823,0),MATCH($AQ$828,$B$823:$H$823,0))</f>
        <v/>
      </c>
      <c r="G836" s="8">
        <f>INDEX($B$824:$H$830,MATCH($AQ$826,$B$823:$H$823,0),MATCH($AQ$829,$B$823:$H$823,0))</f>
        <v/>
      </c>
      <c r="J836" s="8">
        <f>INDEX($J$824:$P$830,MATCH($AQ$826,$J$823:$P$823,0),MATCH($AQ$824,$J$823:$P$823,0))</f>
        <v/>
      </c>
      <c r="K836" s="8">
        <f>INDEX($J$824:$P$830,MATCH($AQ$826,$J$823:$P$823,0),MATCH($AQ$825,$J$823:$P$823,0))</f>
        <v/>
      </c>
      <c r="L836" s="8">
        <f>INDEX($J$824:$P$830,MATCH($AQ$826,$J$823:$P$823,0),MATCH($AQ$826,$J$823:$P$823,0))</f>
        <v/>
      </c>
      <c r="M836" s="8">
        <f>INDEX($J$824:$P$830,MATCH($AQ$826,$J$823:$P$823,0),MATCH($AQ$827,$J$823:$P$823,0))</f>
        <v/>
      </c>
      <c r="N836" s="8">
        <f>INDEX($J$824:$P$830,MATCH($AQ$826,$J$823:$P$823,0),MATCH($AQ$828,$J$823:$P$823,0))</f>
        <v/>
      </c>
      <c r="O836" s="8">
        <f>INDEX($J$824:$P$830,MATCH($AQ$826,$J$823:$P$823,0),MATCH($AQ$829,$J$823:$P$823,0))</f>
        <v/>
      </c>
      <c r="R836" s="8">
        <f>INDEX($R$824:$X$830,MATCH($AQ$826,$R$823:$X$823,0),MATCH($AQ$824,$R$823:$X$823,0))</f>
        <v/>
      </c>
      <c r="S836" s="8">
        <f>INDEX($R$824:$X$830,MATCH($AQ$826,$R$823:$X$823,0),MATCH($AQ$825,$R$823:$X$823,0))</f>
        <v/>
      </c>
      <c r="T836" s="8">
        <f>INDEX($R$824:$X$830,MATCH($AQ$826,$R$823:$X$823,0),MATCH($AQ$826,$R$823:$X$823,0))</f>
        <v/>
      </c>
      <c r="U836" s="8">
        <f>INDEX($R$824:$X$830,MATCH($AQ$826,$R$823:$X$823,0),MATCH($AQ$827,$R$823:$X$823,0))</f>
        <v/>
      </c>
      <c r="V836" s="8">
        <f>INDEX($R$824:$X$830,MATCH($AQ$826,$R$823:$X$823,0),MATCH($AQ$828,$R$823:$X$823,0))</f>
        <v/>
      </c>
      <c r="W836" s="8">
        <f>INDEX($R$824:$X$830,MATCH($AQ$826,$R$823:$X$823,0),MATCH($AQ$829,$R$823:$X$823,0))</f>
        <v/>
      </c>
      <c r="Z836" s="8">
        <f>INDEX($Z$824:$AF$830,MATCH($AQ$826,$Z$823:$AF$823,0),MATCH($AQ$824,$Z$823:$AF$823,0))</f>
        <v/>
      </c>
      <c r="AA836" s="8">
        <f>INDEX($Z$824:$AF$830,MATCH($AQ$826,$Z$823:$AF$823,0),MATCH($AQ$825,$Z$823:$AF$823,0))</f>
        <v/>
      </c>
      <c r="AB836" s="8">
        <f>INDEX($Z$824:$AF$830,MATCH($AQ$826,$Z$823:$AF$823,0),MATCH($AQ$826,$Z$823:$AF$823,0))</f>
        <v/>
      </c>
      <c r="AC836" s="8">
        <f>INDEX($Z$824:$AF$830,MATCH($AQ$826,$Z$823:$AF$823,0),MATCH($AQ$827,$Z$823:$AF$823,0))</f>
        <v/>
      </c>
      <c r="AD836" s="8">
        <f>INDEX($Z$824:$AF$830,MATCH($AQ$826,$Z$823:$AF$823,0),MATCH($AQ$828,$Z$823:$AF$823,0))</f>
        <v/>
      </c>
      <c r="AE836" s="8">
        <f>INDEX($Z$824:$AF$830,MATCH($AQ$826,$Z$823:$AF$823,0),MATCH($AQ$829,$Z$823:$AF$823,0))</f>
        <v/>
      </c>
      <c r="AH836" s="8">
        <f>INDEX($AH$824:$AN$830,MATCH($AQ$826,$AH$823:$AN$823,0),MATCH($AQ$824,$AH$823:$AN$823,0))</f>
        <v/>
      </c>
      <c r="AI836" s="8">
        <f>INDEX($AH$824:$AN$830,MATCH($AQ$826,$AH$823:$AN$823,0),MATCH($AQ$825,$AH$823:$AN$823,0))</f>
        <v/>
      </c>
      <c r="AJ836" s="8">
        <f>INDEX($AH$824:$AN$830,MATCH($AQ$826,$AH$823:$AN$823,0),MATCH($AQ$826,$AH$823:$AN$823,0))</f>
        <v/>
      </c>
      <c r="AK836" s="8">
        <f>INDEX($AH$824:$AN$830,MATCH($AQ$826,$AH$823:$AN$823,0),MATCH($AQ$827,$AH$823:$AN$823,0))</f>
        <v/>
      </c>
      <c r="AL836" s="8">
        <f>INDEX($AH$824:$AN$830,MATCH($AQ$826,$AH$823:$AN$823,0),MATCH($AQ$828,$AH$823:$AN$823,0))</f>
        <v/>
      </c>
      <c r="AM836" s="8">
        <f>INDEX($AH$824:$AN$830,MATCH($AQ$826,$AH$823:$AN$823,0),MATCH($AQ$829,$AH$823:$AN$823,0))</f>
        <v/>
      </c>
      <c r="AP836" s="8">
        <f>IF(($B$836&lt;&gt;2)+($J$836&lt;&gt;2)+($R$836&lt;&gt;2)+($Z$836&lt;&gt;2)+($AH$836&lt;&gt;2)=0,2,IF((($B$836&lt;&gt;2)*$B$836+($J$836&lt;&gt;2)*$J$836+($R$836&lt;&gt;2)*$R$836+($Z$836&lt;&gt;2)*$Z$836+($AH$836&lt;&gt;2)*$AH$836)/(($B$836&lt;&gt;2)+($J$836&lt;&gt;2)+($R$836&lt;&gt;2)+($Z$836&lt;&gt;2)+($AH$836&lt;&gt;2))&gt;=0.5,1,0))</f>
        <v/>
      </c>
      <c r="AQ836" s="8">
        <f>IF(($C$836&lt;&gt;2)+($K$836&lt;&gt;2)+($S$836&lt;&gt;2)+($AA$836&lt;&gt;2)+($AI$836&lt;&gt;2)=0,2,IF((($C$836&lt;&gt;2)*$C$836+($K$836&lt;&gt;2)*$K$836+($S$836&lt;&gt;2)*$S$836+($AA$836&lt;&gt;2)*$AA$836+($AI$836&lt;&gt;2)*$AI$836)/(($C$836&lt;&gt;2)+($K$836&lt;&gt;2)+($S$836&lt;&gt;2)+($AA$836&lt;&gt;2)+($AI$836&lt;&gt;2))&gt;=0.5,1,0))</f>
        <v/>
      </c>
      <c r="AR836" s="8">
        <f>IF(($D$836&lt;&gt;2)+($L$836&lt;&gt;2)+($T$836&lt;&gt;2)+($AB$836&lt;&gt;2)+($AJ$836&lt;&gt;2)=0,2,IF((($D$836&lt;&gt;2)*$D$836+($L$836&lt;&gt;2)*$L$836+($T$836&lt;&gt;2)*$T$836+($AB$836&lt;&gt;2)*$AB$836+($AJ$836&lt;&gt;2)*$AJ$836)/(($D$836&lt;&gt;2)+($L$836&lt;&gt;2)+($T$836&lt;&gt;2)+($AB$836&lt;&gt;2)+($AJ$836&lt;&gt;2))&gt;=0.5,1,0))</f>
        <v/>
      </c>
      <c r="AS836" s="8">
        <f>IF(($E$836&lt;&gt;2)+($M$836&lt;&gt;2)+($U$836&lt;&gt;2)+($AC$836&lt;&gt;2)+($AK$836&lt;&gt;2)=0,2,IF((($E$836&lt;&gt;2)*$E$836+($M$836&lt;&gt;2)*$M$836+($U$836&lt;&gt;2)*$U$836+($AC$836&lt;&gt;2)*$AC$836+($AK$836&lt;&gt;2)*$AK$836)/(($E$836&lt;&gt;2)+($M$836&lt;&gt;2)+($U$836&lt;&gt;2)+($AC$836&lt;&gt;2)+($AK$836&lt;&gt;2))&gt;=0.5,1,0))</f>
        <v/>
      </c>
      <c r="AT836" s="8">
        <f>IF(($F$836&lt;&gt;2)+($N$836&lt;&gt;2)+($V$836&lt;&gt;2)+($AD$836&lt;&gt;2)+($AL$836&lt;&gt;2)=0,2,IF((($F$836&lt;&gt;2)*$F$836+($N$836&lt;&gt;2)*$N$836+($V$836&lt;&gt;2)*$V$836+($AD$836&lt;&gt;2)*$AD$836+($AL$836&lt;&gt;2)*$AL$836)/(($F$836&lt;&gt;2)+($N$836&lt;&gt;2)+($V$836&lt;&gt;2)+($AD$836&lt;&gt;2)+($AL$836&lt;&gt;2))&gt;=0.5,1,0))</f>
        <v/>
      </c>
      <c r="AU836" s="8">
        <f>IF(($G$836&lt;&gt;2)+($O$836&lt;&gt;2)+($W$836&lt;&gt;2)+($AE$836&lt;&gt;2)+($AM$836&lt;&gt;2)=0,2,IF((($G$836&lt;&gt;2)*$G$836+($O$836&lt;&gt;2)*$O$836+($W$836&lt;&gt;2)*$W$836+($AE$836&lt;&gt;2)*$AE$836+($AM$836&lt;&gt;2)*$AM$836)/(($G$836&lt;&gt;2)+($O$836&lt;&gt;2)+($W$836&lt;&gt;2)+($AE$836&lt;&gt;2)+($AM$836&lt;&gt;2))&gt;=0.5,1,0))</f>
        <v/>
      </c>
      <c r="AW836" s="16">
        <f>INDEX('Ground truth'!$B$14:$H$20,MATCH($AP$826,'Ground truth'!$A$14:$A$20,0),MATCH($AP$824,'Ground truth'!$B$13:$H$13,0))</f>
        <v/>
      </c>
      <c r="AX836" s="16">
        <f>INDEX('Ground truth'!$B$14:$H$20,MATCH($AP$826,'Ground truth'!$A$14:$A$20,0),MATCH($AP$825,'Ground truth'!$B$13:$H$13,0))</f>
        <v/>
      </c>
      <c r="AY836" s="16">
        <f>INDEX('Ground truth'!$B$14:$H$20,MATCH($AP$826,'Ground truth'!$A$14:$A$20,0),MATCH($AP$826,'Ground truth'!$B$13:$H$13,0))</f>
        <v/>
      </c>
      <c r="AZ836" s="16">
        <f>INDEX('Ground truth'!$B$14:$H$20,MATCH($AP$826,'Ground truth'!$A$14:$A$20,0),MATCH($AP$827,'Ground truth'!$B$13:$H$13,0))</f>
        <v/>
      </c>
      <c r="BA836" s="16">
        <f>INDEX('Ground truth'!$B$14:$H$20,MATCH($AP$826,'Ground truth'!$A$14:$A$20,0),MATCH($AP$828,'Ground truth'!$B$13:$H$13,0))</f>
        <v/>
      </c>
      <c r="BB836" s="16">
        <f>INDEX('Ground truth'!$B$14:$H$20,MATCH($AP$826,'Ground truth'!$A$14:$A$20,0),MATCH($AP$829,'Ground truth'!$B$13:$H$13,0))</f>
        <v/>
      </c>
      <c r="BD836" s="19" t="n">
        <v>0.9999999999999996</v>
      </c>
      <c r="BE836" s="19">
        <f>LARGE($BD$834:$BD$839,3)</f>
        <v/>
      </c>
    </row>
    <row r="837">
      <c r="A837" s="3" t="inlineStr">
        <is>
          <t>Electrical System</t>
        </is>
      </c>
      <c r="B837" s="8">
        <f>INDEX($B$824:$H$830,MATCH($AQ$827,$B$823:$H$823,0),MATCH($AQ$824,$B$823:$H$823,0))</f>
        <v/>
      </c>
      <c r="C837" s="8">
        <f>INDEX($B$824:$H$830,MATCH($AQ$827,$B$823:$H$823,0),MATCH($AQ$825,$B$823:$H$823,0))</f>
        <v/>
      </c>
      <c r="D837" s="8">
        <f>INDEX($B$824:$H$830,MATCH($AQ$827,$B$823:$H$823,0),MATCH($AQ$826,$B$823:$H$823,0))</f>
        <v/>
      </c>
      <c r="E837" s="8">
        <f>INDEX($B$824:$H$830,MATCH($AQ$827,$B$823:$H$823,0),MATCH($AQ$827,$B$823:$H$823,0))</f>
        <v/>
      </c>
      <c r="F837" s="8">
        <f>INDEX($B$824:$H$830,MATCH($AQ$827,$B$823:$H$823,0),MATCH($AQ$828,$B$823:$H$823,0))</f>
        <v/>
      </c>
      <c r="G837" s="8">
        <f>INDEX($B$824:$H$830,MATCH($AQ$827,$B$823:$H$823,0),MATCH($AQ$829,$B$823:$H$823,0))</f>
        <v/>
      </c>
      <c r="J837" s="8">
        <f>INDEX($J$824:$P$830,MATCH($AQ$827,$J$823:$P$823,0),MATCH($AQ$824,$J$823:$P$823,0))</f>
        <v/>
      </c>
      <c r="K837" s="8">
        <f>INDEX($J$824:$P$830,MATCH($AQ$827,$J$823:$P$823,0),MATCH($AQ$825,$J$823:$P$823,0))</f>
        <v/>
      </c>
      <c r="L837" s="8">
        <f>INDEX($J$824:$P$830,MATCH($AQ$827,$J$823:$P$823,0),MATCH($AQ$826,$J$823:$P$823,0))</f>
        <v/>
      </c>
      <c r="M837" s="8">
        <f>INDEX($J$824:$P$830,MATCH($AQ$827,$J$823:$P$823,0),MATCH($AQ$827,$J$823:$P$823,0))</f>
        <v/>
      </c>
      <c r="N837" s="8">
        <f>INDEX($J$824:$P$830,MATCH($AQ$827,$J$823:$P$823,0),MATCH($AQ$828,$J$823:$P$823,0))</f>
        <v/>
      </c>
      <c r="O837" s="8">
        <f>INDEX($J$824:$P$830,MATCH($AQ$827,$J$823:$P$823,0),MATCH($AQ$829,$J$823:$P$823,0))</f>
        <v/>
      </c>
      <c r="R837" s="8">
        <f>INDEX($R$824:$X$830,MATCH($AQ$827,$R$823:$X$823,0),MATCH($AQ$824,$R$823:$X$823,0))</f>
        <v/>
      </c>
      <c r="S837" s="8">
        <f>INDEX($R$824:$X$830,MATCH($AQ$827,$R$823:$X$823,0),MATCH($AQ$825,$R$823:$X$823,0))</f>
        <v/>
      </c>
      <c r="T837" s="8">
        <f>INDEX($R$824:$X$830,MATCH($AQ$827,$R$823:$X$823,0),MATCH($AQ$826,$R$823:$X$823,0))</f>
        <v/>
      </c>
      <c r="U837" s="8">
        <f>INDEX($R$824:$X$830,MATCH($AQ$827,$R$823:$X$823,0),MATCH($AQ$827,$R$823:$X$823,0))</f>
        <v/>
      </c>
      <c r="V837" s="8">
        <f>INDEX($R$824:$X$830,MATCH($AQ$827,$R$823:$X$823,0),MATCH($AQ$828,$R$823:$X$823,0))</f>
        <v/>
      </c>
      <c r="W837" s="8">
        <f>INDEX($R$824:$X$830,MATCH($AQ$827,$R$823:$X$823,0),MATCH($AQ$829,$R$823:$X$823,0))</f>
        <v/>
      </c>
      <c r="Z837" s="8">
        <f>INDEX($Z$824:$AF$830,MATCH($AQ$827,$Z$823:$AF$823,0),MATCH($AQ$824,$Z$823:$AF$823,0))</f>
        <v/>
      </c>
      <c r="AA837" s="8">
        <f>INDEX($Z$824:$AF$830,MATCH($AQ$827,$Z$823:$AF$823,0),MATCH($AQ$825,$Z$823:$AF$823,0))</f>
        <v/>
      </c>
      <c r="AB837" s="8">
        <f>INDEX($Z$824:$AF$830,MATCH($AQ$827,$Z$823:$AF$823,0),MATCH($AQ$826,$Z$823:$AF$823,0))</f>
        <v/>
      </c>
      <c r="AC837" s="8">
        <f>INDEX($Z$824:$AF$830,MATCH($AQ$827,$Z$823:$AF$823,0),MATCH($AQ$827,$Z$823:$AF$823,0))</f>
        <v/>
      </c>
      <c r="AD837" s="8">
        <f>INDEX($Z$824:$AF$830,MATCH($AQ$827,$Z$823:$AF$823,0),MATCH($AQ$828,$Z$823:$AF$823,0))</f>
        <v/>
      </c>
      <c r="AE837" s="8">
        <f>INDEX($Z$824:$AF$830,MATCH($AQ$827,$Z$823:$AF$823,0),MATCH($AQ$829,$Z$823:$AF$823,0))</f>
        <v/>
      </c>
      <c r="AH837" s="8">
        <f>INDEX($AH$824:$AN$830,MATCH($AQ$827,$AH$823:$AN$823,0),MATCH($AQ$824,$AH$823:$AN$823,0))</f>
        <v/>
      </c>
      <c r="AI837" s="8">
        <f>INDEX($AH$824:$AN$830,MATCH($AQ$827,$AH$823:$AN$823,0),MATCH($AQ$825,$AH$823:$AN$823,0))</f>
        <v/>
      </c>
      <c r="AJ837" s="8">
        <f>INDEX($AH$824:$AN$830,MATCH($AQ$827,$AH$823:$AN$823,0),MATCH($AQ$826,$AH$823:$AN$823,0))</f>
        <v/>
      </c>
      <c r="AK837" s="8">
        <f>INDEX($AH$824:$AN$830,MATCH($AQ$827,$AH$823:$AN$823,0),MATCH($AQ$827,$AH$823:$AN$823,0))</f>
        <v/>
      </c>
      <c r="AL837" s="8">
        <f>INDEX($AH$824:$AN$830,MATCH($AQ$827,$AH$823:$AN$823,0),MATCH($AQ$828,$AH$823:$AN$823,0))</f>
        <v/>
      </c>
      <c r="AM837" s="8">
        <f>INDEX($AH$824:$AN$830,MATCH($AQ$827,$AH$823:$AN$823,0),MATCH($AQ$829,$AH$823:$AN$823,0))</f>
        <v/>
      </c>
      <c r="AP837" s="8">
        <f>IF(($B$837&lt;&gt;2)+($J$837&lt;&gt;2)+($R$837&lt;&gt;2)+($Z$837&lt;&gt;2)+($AH$837&lt;&gt;2)=0,2,IF((($B$837&lt;&gt;2)*$B$837+($J$837&lt;&gt;2)*$J$837+($R$837&lt;&gt;2)*$R$837+($Z$837&lt;&gt;2)*$Z$837+($AH$837&lt;&gt;2)*$AH$837)/(($B$837&lt;&gt;2)+($J$837&lt;&gt;2)+($R$837&lt;&gt;2)+($Z$837&lt;&gt;2)+($AH$837&lt;&gt;2))&gt;=0.5,1,0))</f>
        <v/>
      </c>
      <c r="AQ837" s="8">
        <f>IF(($C$837&lt;&gt;2)+($K$837&lt;&gt;2)+($S$837&lt;&gt;2)+($AA$837&lt;&gt;2)+($AI$837&lt;&gt;2)=0,2,IF((($C$837&lt;&gt;2)*$C$837+($K$837&lt;&gt;2)*$K$837+($S$837&lt;&gt;2)*$S$837+($AA$837&lt;&gt;2)*$AA$837+($AI$837&lt;&gt;2)*$AI$837)/(($C$837&lt;&gt;2)+($K$837&lt;&gt;2)+($S$837&lt;&gt;2)+($AA$837&lt;&gt;2)+($AI$837&lt;&gt;2))&gt;=0.5,1,0))</f>
        <v/>
      </c>
      <c r="AR837" s="8">
        <f>IF(($D$837&lt;&gt;2)+($L$837&lt;&gt;2)+($T$837&lt;&gt;2)+($AB$837&lt;&gt;2)+($AJ$837&lt;&gt;2)=0,2,IF((($D$837&lt;&gt;2)*$D$837+($L$837&lt;&gt;2)*$L$837+($T$837&lt;&gt;2)*$T$837+($AB$837&lt;&gt;2)*$AB$837+($AJ$837&lt;&gt;2)*$AJ$837)/(($D$837&lt;&gt;2)+($L$837&lt;&gt;2)+($T$837&lt;&gt;2)+($AB$837&lt;&gt;2)+($AJ$837&lt;&gt;2))&gt;=0.5,1,0))</f>
        <v/>
      </c>
      <c r="AS837" s="8">
        <f>IF(($E$837&lt;&gt;2)+($M$837&lt;&gt;2)+($U$837&lt;&gt;2)+($AC$837&lt;&gt;2)+($AK$837&lt;&gt;2)=0,2,IF((($E$837&lt;&gt;2)*$E$837+($M$837&lt;&gt;2)*$M$837+($U$837&lt;&gt;2)*$U$837+($AC$837&lt;&gt;2)*$AC$837+($AK$837&lt;&gt;2)*$AK$837)/(($E$837&lt;&gt;2)+($M$837&lt;&gt;2)+($U$837&lt;&gt;2)+($AC$837&lt;&gt;2)+($AK$837&lt;&gt;2))&gt;=0.5,1,0))</f>
        <v/>
      </c>
      <c r="AT837" s="8">
        <f>IF(($F$837&lt;&gt;2)+($N$837&lt;&gt;2)+($V$837&lt;&gt;2)+($AD$837&lt;&gt;2)+($AL$837&lt;&gt;2)=0,2,IF((($F$837&lt;&gt;2)*$F$837+($N$837&lt;&gt;2)*$N$837+($V$837&lt;&gt;2)*$V$837+($AD$837&lt;&gt;2)*$AD$837+($AL$837&lt;&gt;2)*$AL$837)/(($F$837&lt;&gt;2)+($N$837&lt;&gt;2)+($V$837&lt;&gt;2)+($AD$837&lt;&gt;2)+($AL$837&lt;&gt;2))&gt;=0.5,1,0))</f>
        <v/>
      </c>
      <c r="AU837" s="8">
        <f>IF(($G$837&lt;&gt;2)+($O$837&lt;&gt;2)+($W$837&lt;&gt;2)+($AE$837&lt;&gt;2)+($AM$837&lt;&gt;2)=0,2,IF((($G$837&lt;&gt;2)*$G$837+($O$837&lt;&gt;2)*$O$837+($W$837&lt;&gt;2)*$W$837+($AE$837&lt;&gt;2)*$AE$837+($AM$837&lt;&gt;2)*$AM$837)/(($G$837&lt;&gt;2)+($O$837&lt;&gt;2)+($W$837&lt;&gt;2)+($AE$837&lt;&gt;2)+($AM$837&lt;&gt;2))&gt;=0.5,1,0))</f>
        <v/>
      </c>
      <c r="AW837" s="16">
        <f>INDEX('Ground truth'!$B$14:$H$20,MATCH($AP$827,'Ground truth'!$A$14:$A$20,0),MATCH($AP$824,'Ground truth'!$B$13:$H$13,0))</f>
        <v/>
      </c>
      <c r="AX837" s="16">
        <f>INDEX('Ground truth'!$B$14:$H$20,MATCH($AP$827,'Ground truth'!$A$14:$A$20,0),MATCH($AP$825,'Ground truth'!$B$13:$H$13,0))</f>
        <v/>
      </c>
      <c r="AY837" s="16">
        <f>INDEX('Ground truth'!$B$14:$H$20,MATCH($AP$827,'Ground truth'!$A$14:$A$20,0),MATCH($AP$826,'Ground truth'!$B$13:$H$13,0))</f>
        <v/>
      </c>
      <c r="AZ837" s="16">
        <f>INDEX('Ground truth'!$B$14:$H$20,MATCH($AP$827,'Ground truth'!$A$14:$A$20,0),MATCH($AP$827,'Ground truth'!$B$13:$H$13,0))</f>
        <v/>
      </c>
      <c r="BA837" s="16">
        <f>INDEX('Ground truth'!$B$14:$H$20,MATCH($AP$827,'Ground truth'!$A$14:$A$20,0),MATCH($AP$828,'Ground truth'!$B$13:$H$13,0))</f>
        <v/>
      </c>
      <c r="BB837" s="16">
        <f>INDEX('Ground truth'!$B$14:$H$20,MATCH($AP$827,'Ground truth'!$A$14:$A$20,0),MATCH($AP$829,'Ground truth'!$B$13:$H$13,0))</f>
        <v/>
      </c>
      <c r="BD837" s="19" t="n">
        <v>0.2937994892048099</v>
      </c>
      <c r="BE837" s="19">
        <f>LARGE($BD$834:$BD$839,4)</f>
        <v/>
      </c>
    </row>
    <row r="838">
      <c r="A838" s="3" t="inlineStr">
        <is>
          <t>Battery Holder</t>
        </is>
      </c>
      <c r="B838" s="8">
        <f>INDEX($B$824:$H$830,MATCH($AQ$828,$B$823:$H$823,0),MATCH($AQ$824,$B$823:$H$823,0))</f>
        <v/>
      </c>
      <c r="C838" s="8">
        <f>INDEX($B$824:$H$830,MATCH($AQ$828,$B$823:$H$823,0),MATCH($AQ$825,$B$823:$H$823,0))</f>
        <v/>
      </c>
      <c r="D838" s="8">
        <f>INDEX($B$824:$H$830,MATCH($AQ$828,$B$823:$H$823,0),MATCH($AQ$826,$B$823:$H$823,0))</f>
        <v/>
      </c>
      <c r="E838" s="8">
        <f>INDEX($B$824:$H$830,MATCH($AQ$828,$B$823:$H$823,0),MATCH($AQ$827,$B$823:$H$823,0))</f>
        <v/>
      </c>
      <c r="F838" s="8">
        <f>INDEX($B$824:$H$830,MATCH($AQ$828,$B$823:$H$823,0),MATCH($AQ$828,$B$823:$H$823,0))</f>
        <v/>
      </c>
      <c r="G838" s="8">
        <f>INDEX($B$824:$H$830,MATCH($AQ$828,$B$823:$H$823,0),MATCH($AQ$829,$B$823:$H$823,0))</f>
        <v/>
      </c>
      <c r="J838" s="8">
        <f>INDEX($J$824:$P$830,MATCH($AQ$828,$J$823:$P$823,0),MATCH($AQ$824,$J$823:$P$823,0))</f>
        <v/>
      </c>
      <c r="K838" s="8">
        <f>INDEX($J$824:$P$830,MATCH($AQ$828,$J$823:$P$823,0),MATCH($AQ$825,$J$823:$P$823,0))</f>
        <v/>
      </c>
      <c r="L838" s="8">
        <f>INDEX($J$824:$P$830,MATCH($AQ$828,$J$823:$P$823,0),MATCH($AQ$826,$J$823:$P$823,0))</f>
        <v/>
      </c>
      <c r="M838" s="8">
        <f>INDEX($J$824:$P$830,MATCH($AQ$828,$J$823:$P$823,0),MATCH($AQ$827,$J$823:$P$823,0))</f>
        <v/>
      </c>
      <c r="N838" s="8">
        <f>INDEX($J$824:$P$830,MATCH($AQ$828,$J$823:$P$823,0),MATCH($AQ$828,$J$823:$P$823,0))</f>
        <v/>
      </c>
      <c r="O838" s="8">
        <f>INDEX($J$824:$P$830,MATCH($AQ$828,$J$823:$P$823,0),MATCH($AQ$829,$J$823:$P$823,0))</f>
        <v/>
      </c>
      <c r="R838" s="8">
        <f>INDEX($R$824:$X$830,MATCH($AQ$828,$R$823:$X$823,0),MATCH($AQ$824,$R$823:$X$823,0))</f>
        <v/>
      </c>
      <c r="S838" s="8">
        <f>INDEX($R$824:$X$830,MATCH($AQ$828,$R$823:$X$823,0),MATCH($AQ$825,$R$823:$X$823,0))</f>
        <v/>
      </c>
      <c r="T838" s="8">
        <f>INDEX($R$824:$X$830,MATCH($AQ$828,$R$823:$X$823,0),MATCH($AQ$826,$R$823:$X$823,0))</f>
        <v/>
      </c>
      <c r="U838" s="8">
        <f>INDEX($R$824:$X$830,MATCH($AQ$828,$R$823:$X$823,0),MATCH($AQ$827,$R$823:$X$823,0))</f>
        <v/>
      </c>
      <c r="V838" s="8">
        <f>INDEX($R$824:$X$830,MATCH($AQ$828,$R$823:$X$823,0),MATCH($AQ$828,$R$823:$X$823,0))</f>
        <v/>
      </c>
      <c r="W838" s="8">
        <f>INDEX($R$824:$X$830,MATCH($AQ$828,$R$823:$X$823,0),MATCH($AQ$829,$R$823:$X$823,0))</f>
        <v/>
      </c>
      <c r="Z838" s="8">
        <f>INDEX($Z$824:$AF$830,MATCH($AQ$828,$Z$823:$AF$823,0),MATCH($AQ$824,$Z$823:$AF$823,0))</f>
        <v/>
      </c>
      <c r="AA838" s="8">
        <f>INDEX($Z$824:$AF$830,MATCH($AQ$828,$Z$823:$AF$823,0),MATCH($AQ$825,$Z$823:$AF$823,0))</f>
        <v/>
      </c>
      <c r="AB838" s="8">
        <f>INDEX($Z$824:$AF$830,MATCH($AQ$828,$Z$823:$AF$823,0),MATCH($AQ$826,$Z$823:$AF$823,0))</f>
        <v/>
      </c>
      <c r="AC838" s="8">
        <f>INDEX($Z$824:$AF$830,MATCH($AQ$828,$Z$823:$AF$823,0),MATCH($AQ$827,$Z$823:$AF$823,0))</f>
        <v/>
      </c>
      <c r="AD838" s="8">
        <f>INDEX($Z$824:$AF$830,MATCH($AQ$828,$Z$823:$AF$823,0),MATCH($AQ$828,$Z$823:$AF$823,0))</f>
        <v/>
      </c>
      <c r="AE838" s="8">
        <f>INDEX($Z$824:$AF$830,MATCH($AQ$828,$Z$823:$AF$823,0),MATCH($AQ$829,$Z$823:$AF$823,0))</f>
        <v/>
      </c>
      <c r="AH838" s="8">
        <f>INDEX($AH$824:$AN$830,MATCH($AQ$828,$AH$823:$AN$823,0),MATCH($AQ$824,$AH$823:$AN$823,0))</f>
        <v/>
      </c>
      <c r="AI838" s="8">
        <f>INDEX($AH$824:$AN$830,MATCH($AQ$828,$AH$823:$AN$823,0),MATCH($AQ$825,$AH$823:$AN$823,0))</f>
        <v/>
      </c>
      <c r="AJ838" s="8">
        <f>INDEX($AH$824:$AN$830,MATCH($AQ$828,$AH$823:$AN$823,0),MATCH($AQ$826,$AH$823:$AN$823,0))</f>
        <v/>
      </c>
      <c r="AK838" s="8">
        <f>INDEX($AH$824:$AN$830,MATCH($AQ$828,$AH$823:$AN$823,0),MATCH($AQ$827,$AH$823:$AN$823,0))</f>
        <v/>
      </c>
      <c r="AL838" s="8">
        <f>INDEX($AH$824:$AN$830,MATCH($AQ$828,$AH$823:$AN$823,0),MATCH($AQ$828,$AH$823:$AN$823,0))</f>
        <v/>
      </c>
      <c r="AM838" s="8">
        <f>INDEX($AH$824:$AN$830,MATCH($AQ$828,$AH$823:$AN$823,0),MATCH($AQ$829,$AH$823:$AN$823,0))</f>
        <v/>
      </c>
      <c r="AP838" s="8">
        <f>IF(($B$838&lt;&gt;2)+($J$838&lt;&gt;2)+($R$838&lt;&gt;2)+($Z$838&lt;&gt;2)+($AH$838&lt;&gt;2)=0,2,IF((($B$838&lt;&gt;2)*$B$838+($J$838&lt;&gt;2)*$J$838+($R$838&lt;&gt;2)*$R$838+($Z$838&lt;&gt;2)*$Z$838+($AH$838&lt;&gt;2)*$AH$838)/(($B$838&lt;&gt;2)+($J$838&lt;&gt;2)+($R$838&lt;&gt;2)+($Z$838&lt;&gt;2)+($AH$838&lt;&gt;2))&gt;=0.5,1,0))</f>
        <v/>
      </c>
      <c r="AQ838" s="8">
        <f>IF(($C$838&lt;&gt;2)+($K$838&lt;&gt;2)+($S$838&lt;&gt;2)+($AA$838&lt;&gt;2)+($AI$838&lt;&gt;2)=0,2,IF((($C$838&lt;&gt;2)*$C$838+($K$838&lt;&gt;2)*$K$838+($S$838&lt;&gt;2)*$S$838+($AA$838&lt;&gt;2)*$AA$838+($AI$838&lt;&gt;2)*$AI$838)/(($C$838&lt;&gt;2)+($K$838&lt;&gt;2)+($S$838&lt;&gt;2)+($AA$838&lt;&gt;2)+($AI$838&lt;&gt;2))&gt;=0.5,1,0))</f>
        <v/>
      </c>
      <c r="AR838" s="8">
        <f>IF(($D$838&lt;&gt;2)+($L$838&lt;&gt;2)+($T$838&lt;&gt;2)+($AB$838&lt;&gt;2)+($AJ$838&lt;&gt;2)=0,2,IF((($D$838&lt;&gt;2)*$D$838+($L$838&lt;&gt;2)*$L$838+($T$838&lt;&gt;2)*$T$838+($AB$838&lt;&gt;2)*$AB$838+($AJ$838&lt;&gt;2)*$AJ$838)/(($D$838&lt;&gt;2)+($L$838&lt;&gt;2)+($T$838&lt;&gt;2)+($AB$838&lt;&gt;2)+($AJ$838&lt;&gt;2))&gt;=0.5,1,0))</f>
        <v/>
      </c>
      <c r="AS838" s="8">
        <f>IF(($E$838&lt;&gt;2)+($M$838&lt;&gt;2)+($U$838&lt;&gt;2)+($AC$838&lt;&gt;2)+($AK$838&lt;&gt;2)=0,2,IF((($E$838&lt;&gt;2)*$E$838+($M$838&lt;&gt;2)*$M$838+($U$838&lt;&gt;2)*$U$838+($AC$838&lt;&gt;2)*$AC$838+($AK$838&lt;&gt;2)*$AK$838)/(($E$838&lt;&gt;2)+($M$838&lt;&gt;2)+($U$838&lt;&gt;2)+($AC$838&lt;&gt;2)+($AK$838&lt;&gt;2))&gt;=0.5,1,0))</f>
        <v/>
      </c>
      <c r="AT838" s="8">
        <f>IF(($F$838&lt;&gt;2)+($N$838&lt;&gt;2)+($V$838&lt;&gt;2)+($AD$838&lt;&gt;2)+($AL$838&lt;&gt;2)=0,2,IF((($F$838&lt;&gt;2)*$F$838+($N$838&lt;&gt;2)*$N$838+($V$838&lt;&gt;2)*$V$838+($AD$838&lt;&gt;2)*$AD$838+($AL$838&lt;&gt;2)*$AL$838)/(($F$838&lt;&gt;2)+($N$838&lt;&gt;2)+($V$838&lt;&gt;2)+($AD$838&lt;&gt;2)+($AL$838&lt;&gt;2))&gt;=0.5,1,0))</f>
        <v/>
      </c>
      <c r="AU838" s="8">
        <f>IF(($G$838&lt;&gt;2)+($O$838&lt;&gt;2)+($W$838&lt;&gt;2)+($AE$838&lt;&gt;2)+($AM$838&lt;&gt;2)=0,2,IF((($G$838&lt;&gt;2)*$G$838+($O$838&lt;&gt;2)*$O$838+($W$838&lt;&gt;2)*$W$838+($AE$838&lt;&gt;2)*$AE$838+($AM$838&lt;&gt;2)*$AM$838)/(($G$838&lt;&gt;2)+($O$838&lt;&gt;2)+($W$838&lt;&gt;2)+($AE$838&lt;&gt;2)+($AM$838&lt;&gt;2))&gt;=0.5,1,0))</f>
        <v/>
      </c>
      <c r="AW838" s="16">
        <f>INDEX('Ground truth'!$B$14:$H$20,MATCH($AP$828,'Ground truth'!$A$14:$A$20,0),MATCH($AP$824,'Ground truth'!$B$13:$H$13,0))</f>
        <v/>
      </c>
      <c r="AX838" s="16">
        <f>INDEX('Ground truth'!$B$14:$H$20,MATCH($AP$828,'Ground truth'!$A$14:$A$20,0),MATCH($AP$825,'Ground truth'!$B$13:$H$13,0))</f>
        <v/>
      </c>
      <c r="AY838" s="16">
        <f>INDEX('Ground truth'!$B$14:$H$20,MATCH($AP$828,'Ground truth'!$A$14:$A$20,0),MATCH($AP$826,'Ground truth'!$B$13:$H$13,0))</f>
        <v/>
      </c>
      <c r="AZ838" s="16">
        <f>INDEX('Ground truth'!$B$14:$H$20,MATCH($AP$828,'Ground truth'!$A$14:$A$20,0),MATCH($AP$827,'Ground truth'!$B$13:$H$13,0))</f>
        <v/>
      </c>
      <c r="BA838" s="16">
        <f>INDEX('Ground truth'!$B$14:$H$20,MATCH($AP$828,'Ground truth'!$A$14:$A$20,0),MATCH($AP$828,'Ground truth'!$B$13:$H$13,0))</f>
        <v/>
      </c>
      <c r="BB838" s="16">
        <f>INDEX('Ground truth'!$B$14:$H$20,MATCH($AP$828,'Ground truth'!$A$14:$A$20,0),MATCH($AP$829,'Ground truth'!$B$13:$H$13,0))</f>
        <v/>
      </c>
      <c r="BD838" s="19" t="n">
        <v>-0.7796078628671951</v>
      </c>
      <c r="BE838" s="19">
        <f>LARGE($BD$834:$BD$839,5)</f>
        <v/>
      </c>
    </row>
    <row r="839">
      <c r="A839" s="3" t="inlineStr">
        <is>
          <t>Housing</t>
        </is>
      </c>
      <c r="B839" s="8">
        <f>INDEX($B$824:$H$830,MATCH($AQ$829,$B$823:$H$823,0),MATCH($AQ$824,$B$823:$H$823,0))</f>
        <v/>
      </c>
      <c r="C839" s="8">
        <f>INDEX($B$824:$H$830,MATCH($AQ$829,$B$823:$H$823,0),MATCH($AQ$825,$B$823:$H$823,0))</f>
        <v/>
      </c>
      <c r="D839" s="8">
        <f>INDEX($B$824:$H$830,MATCH($AQ$829,$B$823:$H$823,0),MATCH($AQ$826,$B$823:$H$823,0))</f>
        <v/>
      </c>
      <c r="E839" s="8">
        <f>INDEX($B$824:$H$830,MATCH($AQ$829,$B$823:$H$823,0),MATCH($AQ$827,$B$823:$H$823,0))</f>
        <v/>
      </c>
      <c r="F839" s="8">
        <f>INDEX($B$824:$H$830,MATCH($AQ$829,$B$823:$H$823,0),MATCH($AQ$828,$B$823:$H$823,0))</f>
        <v/>
      </c>
      <c r="G839" s="8">
        <f>INDEX($B$824:$H$830,MATCH($AQ$829,$B$823:$H$823,0),MATCH($AQ$829,$B$823:$H$823,0))</f>
        <v/>
      </c>
      <c r="J839" s="8">
        <f>INDEX($J$824:$P$830,MATCH($AQ$829,$J$823:$P$823,0),MATCH($AQ$824,$J$823:$P$823,0))</f>
        <v/>
      </c>
      <c r="K839" s="8">
        <f>INDEX($J$824:$P$830,MATCH($AQ$829,$J$823:$P$823,0),MATCH($AQ$825,$J$823:$P$823,0))</f>
        <v/>
      </c>
      <c r="L839" s="8">
        <f>INDEX($J$824:$P$830,MATCH($AQ$829,$J$823:$P$823,0),MATCH($AQ$826,$J$823:$P$823,0))</f>
        <v/>
      </c>
      <c r="M839" s="8">
        <f>INDEX($J$824:$P$830,MATCH($AQ$829,$J$823:$P$823,0),MATCH($AQ$827,$J$823:$P$823,0))</f>
        <v/>
      </c>
      <c r="N839" s="8">
        <f>INDEX($J$824:$P$830,MATCH($AQ$829,$J$823:$P$823,0),MATCH($AQ$828,$J$823:$P$823,0))</f>
        <v/>
      </c>
      <c r="O839" s="8">
        <f>INDEX($J$824:$P$830,MATCH($AQ$829,$J$823:$P$823,0),MATCH($AQ$829,$J$823:$P$823,0))</f>
        <v/>
      </c>
      <c r="R839" s="8">
        <f>INDEX($R$824:$X$830,MATCH($AQ$829,$R$823:$X$823,0),MATCH($AQ$824,$R$823:$X$823,0))</f>
        <v/>
      </c>
      <c r="S839" s="8">
        <f>INDEX($R$824:$X$830,MATCH($AQ$829,$R$823:$X$823,0),MATCH($AQ$825,$R$823:$X$823,0))</f>
        <v/>
      </c>
      <c r="T839" s="8">
        <f>INDEX($R$824:$X$830,MATCH($AQ$829,$R$823:$X$823,0),MATCH($AQ$826,$R$823:$X$823,0))</f>
        <v/>
      </c>
      <c r="U839" s="8">
        <f>INDEX($R$824:$X$830,MATCH($AQ$829,$R$823:$X$823,0),MATCH($AQ$827,$R$823:$X$823,0))</f>
        <v/>
      </c>
      <c r="V839" s="8">
        <f>INDEX($R$824:$X$830,MATCH($AQ$829,$R$823:$X$823,0),MATCH($AQ$828,$R$823:$X$823,0))</f>
        <v/>
      </c>
      <c r="W839" s="8">
        <f>INDEX($R$824:$X$830,MATCH($AQ$829,$R$823:$X$823,0),MATCH($AQ$829,$R$823:$X$823,0))</f>
        <v/>
      </c>
      <c r="Z839" s="8">
        <f>INDEX($Z$824:$AF$830,MATCH($AQ$829,$Z$823:$AF$823,0),MATCH($AQ$824,$Z$823:$AF$823,0))</f>
        <v/>
      </c>
      <c r="AA839" s="8">
        <f>INDEX($Z$824:$AF$830,MATCH($AQ$829,$Z$823:$AF$823,0),MATCH($AQ$825,$Z$823:$AF$823,0))</f>
        <v/>
      </c>
      <c r="AB839" s="8">
        <f>INDEX($Z$824:$AF$830,MATCH($AQ$829,$Z$823:$AF$823,0),MATCH($AQ$826,$Z$823:$AF$823,0))</f>
        <v/>
      </c>
      <c r="AC839" s="8">
        <f>INDEX($Z$824:$AF$830,MATCH($AQ$829,$Z$823:$AF$823,0),MATCH($AQ$827,$Z$823:$AF$823,0))</f>
        <v/>
      </c>
      <c r="AD839" s="8">
        <f>INDEX($Z$824:$AF$830,MATCH($AQ$829,$Z$823:$AF$823,0),MATCH($AQ$828,$Z$823:$AF$823,0))</f>
        <v/>
      </c>
      <c r="AE839" s="8">
        <f>INDEX($Z$824:$AF$830,MATCH($AQ$829,$Z$823:$AF$823,0),MATCH($AQ$829,$Z$823:$AF$823,0))</f>
        <v/>
      </c>
      <c r="AH839" s="8">
        <f>INDEX($AH$824:$AN$830,MATCH($AQ$829,$AH$823:$AN$823,0),MATCH($AQ$824,$AH$823:$AN$823,0))</f>
        <v/>
      </c>
      <c r="AI839" s="8">
        <f>INDEX($AH$824:$AN$830,MATCH($AQ$829,$AH$823:$AN$823,0),MATCH($AQ$825,$AH$823:$AN$823,0))</f>
        <v/>
      </c>
      <c r="AJ839" s="8">
        <f>INDEX($AH$824:$AN$830,MATCH($AQ$829,$AH$823:$AN$823,0),MATCH($AQ$826,$AH$823:$AN$823,0))</f>
        <v/>
      </c>
      <c r="AK839" s="8">
        <f>INDEX($AH$824:$AN$830,MATCH($AQ$829,$AH$823:$AN$823,0),MATCH($AQ$827,$AH$823:$AN$823,0))</f>
        <v/>
      </c>
      <c r="AL839" s="8">
        <f>INDEX($AH$824:$AN$830,MATCH($AQ$829,$AH$823:$AN$823,0),MATCH($AQ$828,$AH$823:$AN$823,0))</f>
        <v/>
      </c>
      <c r="AM839" s="8">
        <f>INDEX($AH$824:$AN$830,MATCH($AQ$829,$AH$823:$AN$823,0),MATCH($AQ$829,$AH$823:$AN$823,0))</f>
        <v/>
      </c>
      <c r="AP839" s="8">
        <f>IF(($B$839&lt;&gt;2)+($J$839&lt;&gt;2)+($R$839&lt;&gt;2)+($Z$839&lt;&gt;2)+($AH$839&lt;&gt;2)=0,2,IF((($B$839&lt;&gt;2)*$B$839+($J$839&lt;&gt;2)*$J$839+($R$839&lt;&gt;2)*$R$839+($Z$839&lt;&gt;2)*$Z$839+($AH$839&lt;&gt;2)*$AH$839)/(($B$839&lt;&gt;2)+($J$839&lt;&gt;2)+($R$839&lt;&gt;2)+($Z$839&lt;&gt;2)+($AH$839&lt;&gt;2))&gt;=0.5,1,0))</f>
        <v/>
      </c>
      <c r="AQ839" s="8">
        <f>IF(($C$839&lt;&gt;2)+($K$839&lt;&gt;2)+($S$839&lt;&gt;2)+($AA$839&lt;&gt;2)+($AI$839&lt;&gt;2)=0,2,IF((($C$839&lt;&gt;2)*$C$839+($K$839&lt;&gt;2)*$K$839+($S$839&lt;&gt;2)*$S$839+($AA$839&lt;&gt;2)*$AA$839+($AI$839&lt;&gt;2)*$AI$839)/(($C$839&lt;&gt;2)+($K$839&lt;&gt;2)+($S$839&lt;&gt;2)+($AA$839&lt;&gt;2)+($AI$839&lt;&gt;2))&gt;=0.5,1,0))</f>
        <v/>
      </c>
      <c r="AR839" s="8">
        <f>IF(($D$839&lt;&gt;2)+($L$839&lt;&gt;2)+($T$839&lt;&gt;2)+($AB$839&lt;&gt;2)+($AJ$839&lt;&gt;2)=0,2,IF((($D$839&lt;&gt;2)*$D$839+($L$839&lt;&gt;2)*$L$839+($T$839&lt;&gt;2)*$T$839+($AB$839&lt;&gt;2)*$AB$839+($AJ$839&lt;&gt;2)*$AJ$839)/(($D$839&lt;&gt;2)+($L$839&lt;&gt;2)+($T$839&lt;&gt;2)+($AB$839&lt;&gt;2)+($AJ$839&lt;&gt;2))&gt;=0.5,1,0))</f>
        <v/>
      </c>
      <c r="AS839" s="8">
        <f>IF(($E$839&lt;&gt;2)+($M$839&lt;&gt;2)+($U$839&lt;&gt;2)+($AC$839&lt;&gt;2)+($AK$839&lt;&gt;2)=0,2,IF((($E$839&lt;&gt;2)*$E$839+($M$839&lt;&gt;2)*$M$839+($U$839&lt;&gt;2)*$U$839+($AC$839&lt;&gt;2)*$AC$839+($AK$839&lt;&gt;2)*$AK$839)/(($E$839&lt;&gt;2)+($M$839&lt;&gt;2)+($U$839&lt;&gt;2)+($AC$839&lt;&gt;2)+($AK$839&lt;&gt;2))&gt;=0.5,1,0))</f>
        <v/>
      </c>
      <c r="AT839" s="8">
        <f>IF(($F$839&lt;&gt;2)+($N$839&lt;&gt;2)+($V$839&lt;&gt;2)+($AD$839&lt;&gt;2)+($AL$839&lt;&gt;2)=0,2,IF((($F$839&lt;&gt;2)*$F$839+($N$839&lt;&gt;2)*$N$839+($V$839&lt;&gt;2)*$V$839+($AD$839&lt;&gt;2)*$AD$839+($AL$839&lt;&gt;2)*$AL$839)/(($F$839&lt;&gt;2)+($N$839&lt;&gt;2)+($V$839&lt;&gt;2)+($AD$839&lt;&gt;2)+($AL$839&lt;&gt;2))&gt;=0.5,1,0))</f>
        <v/>
      </c>
      <c r="AU839" s="8">
        <f>IF(($G$839&lt;&gt;2)+($O$839&lt;&gt;2)+($W$839&lt;&gt;2)+($AE$839&lt;&gt;2)+($AM$839&lt;&gt;2)=0,2,IF((($G$839&lt;&gt;2)*$G$839+($O$839&lt;&gt;2)*$O$839+($W$839&lt;&gt;2)*$W$839+($AE$839&lt;&gt;2)*$AE$839+($AM$839&lt;&gt;2)*$AM$839)/(($G$839&lt;&gt;2)+($O$839&lt;&gt;2)+($W$839&lt;&gt;2)+($AE$839&lt;&gt;2)+($AM$839&lt;&gt;2))&gt;=0.5,1,0))</f>
        <v/>
      </c>
      <c r="AW839" s="16">
        <f>INDEX('Ground truth'!$B$14:$H$20,MATCH($AP$829,'Ground truth'!$A$14:$A$20,0),MATCH($AP$824,'Ground truth'!$B$13:$H$13,0))</f>
        <v/>
      </c>
      <c r="AX839" s="16">
        <f>INDEX('Ground truth'!$B$14:$H$20,MATCH($AP$829,'Ground truth'!$A$14:$A$20,0),MATCH($AP$825,'Ground truth'!$B$13:$H$13,0))</f>
        <v/>
      </c>
      <c r="AY839" s="16">
        <f>INDEX('Ground truth'!$B$14:$H$20,MATCH($AP$829,'Ground truth'!$A$14:$A$20,0),MATCH($AP$826,'Ground truth'!$B$13:$H$13,0))</f>
        <v/>
      </c>
      <c r="AZ839" s="16">
        <f>INDEX('Ground truth'!$B$14:$H$20,MATCH($AP$829,'Ground truth'!$A$14:$A$20,0),MATCH($AP$827,'Ground truth'!$B$13:$H$13,0))</f>
        <v/>
      </c>
      <c r="BA839" s="16">
        <f>INDEX('Ground truth'!$B$14:$H$20,MATCH($AP$829,'Ground truth'!$A$14:$A$20,0),MATCH($AP$828,'Ground truth'!$B$13:$H$13,0))</f>
        <v/>
      </c>
      <c r="BB839" s="16">
        <f>INDEX('Ground truth'!$B$14:$H$20,MATCH($AP$829,'Ground truth'!$A$14:$A$20,0),MATCH($AP$829,'Ground truth'!$B$13:$H$13,0))</f>
        <v/>
      </c>
      <c r="BD839" s="19" t="n">
        <v>-0.5370829663921513</v>
      </c>
      <c r="BE839" s="19">
        <f>LARGE($BD$834:$BD$839,6)</f>
        <v/>
      </c>
    </row>
    <row r="841">
      <c r="A841" s="17" t="inlineStr">
        <is>
          <t>metrics — confident-only (unsure excluded from denominators)</t>
        </is>
      </c>
      <c r="B841" s="10" t="inlineStr">
        <is>
          <t>run 1</t>
        </is>
      </c>
      <c r="C841" s="10" t="inlineStr">
        <is>
          <t>run 2</t>
        </is>
      </c>
      <c r="D841" s="10" t="inlineStr">
        <is>
          <t>run 3</t>
        </is>
      </c>
      <c r="E841" s="10" t="inlineStr">
        <is>
          <t>run 4</t>
        </is>
      </c>
      <c r="F841" s="10" t="inlineStr">
        <is>
          <t>run 5</t>
        </is>
      </c>
      <c r="G841" s="10" t="inlineStr">
        <is>
          <t>avg-matrix</t>
        </is>
      </c>
      <c r="H841" s="10" t="inlineStr">
        <is>
          <t>mean</t>
        </is>
      </c>
      <c r="I841" s="10" t="inlineStr">
        <is>
          <t>std (pop.)</t>
        </is>
      </c>
      <c r="J841" s="17" t="inlineStr">
        <is>
          <t>notes</t>
        </is>
      </c>
    </row>
    <row r="842">
      <c r="A842" s="7" t="inlineStr">
        <is>
          <t>TP</t>
        </is>
      </c>
      <c r="B842" s="7">
        <f>SUMPRODUCT(($B$834:$G$839=1)*($AW$834:$BB$839=1))</f>
        <v/>
      </c>
      <c r="C842" s="7">
        <f>SUMPRODUCT(($J$834:$O$839=1)*($AW$834:$BB$839=1))</f>
        <v/>
      </c>
      <c r="D842" s="7">
        <f>SUMPRODUCT(($R$834:$W$839=1)*($AW$834:$BB$839=1))</f>
        <v/>
      </c>
      <c r="E842" s="7">
        <f>SUMPRODUCT(($Z$834:$AE$839=1)*($AW$834:$BB$839=1))</f>
        <v/>
      </c>
      <c r="F842" s="7">
        <f>SUMPRODUCT(($AH$834:$AM$839=1)*($AW$834:$BB$839=1))</f>
        <v/>
      </c>
      <c r="G842" s="7">
        <f>SUMPRODUCT(($AP$834:$AU$839=1)*($AW$834:$BB$839=1))</f>
        <v/>
      </c>
      <c r="H842" s="12">
        <f>AVERAGE($B$842:$F$842)</f>
        <v/>
      </c>
      <c r="I842" s="12">
        <f>STDEV.P($B$842:$F$842)</f>
        <v/>
      </c>
    </row>
    <row r="843">
      <c r="A843" s="7" t="inlineStr">
        <is>
          <t>TN</t>
        </is>
      </c>
      <c r="B843" s="7">
        <f>SUMPRODUCT(($B$834:$G$839=0)*($AW$834:$BB$839=0))</f>
        <v/>
      </c>
      <c r="C843" s="7">
        <f>SUMPRODUCT(($J$834:$O$839=0)*($AW$834:$BB$839=0))</f>
        <v/>
      </c>
      <c r="D843" s="7">
        <f>SUMPRODUCT(($R$834:$W$839=0)*($AW$834:$BB$839=0))</f>
        <v/>
      </c>
      <c r="E843" s="7">
        <f>SUMPRODUCT(($Z$834:$AE$839=0)*($AW$834:$BB$839=0))</f>
        <v/>
      </c>
      <c r="F843" s="7">
        <f>SUMPRODUCT(($AH$834:$AM$839=0)*($AW$834:$BB$839=0))</f>
        <v/>
      </c>
      <c r="G843" s="7">
        <f>SUMPRODUCT(($AP$834:$AU$839=0)*($AW$834:$BB$839=0))</f>
        <v/>
      </c>
      <c r="H843" s="12">
        <f>AVERAGE($B$843:$F$843)</f>
        <v/>
      </c>
      <c r="I843" s="12">
        <f>STDEV.P($B$843:$F$843)</f>
        <v/>
      </c>
    </row>
    <row r="844">
      <c r="A844" s="7" t="inlineStr">
        <is>
          <t>FP</t>
        </is>
      </c>
      <c r="B844" s="7">
        <f>SUMPRODUCT(($B$834:$G$839=1)*($AW$834:$BB$839=0))</f>
        <v/>
      </c>
      <c r="C844" s="7">
        <f>SUMPRODUCT(($J$834:$O$839=1)*($AW$834:$BB$839=0))</f>
        <v/>
      </c>
      <c r="D844" s="7">
        <f>SUMPRODUCT(($R$834:$W$839=1)*($AW$834:$BB$839=0))</f>
        <v/>
      </c>
      <c r="E844" s="7">
        <f>SUMPRODUCT(($Z$834:$AE$839=1)*($AW$834:$BB$839=0))</f>
        <v/>
      </c>
      <c r="F844" s="7">
        <f>SUMPRODUCT(($AH$834:$AM$839=1)*($AW$834:$BB$839=0))</f>
        <v/>
      </c>
      <c r="G844" s="7">
        <f>SUMPRODUCT(($AP$834:$AU$839=1)*($AW$834:$BB$839=0))</f>
        <v/>
      </c>
      <c r="H844" s="12">
        <f>AVERAGE($B$844:$F$844)</f>
        <v/>
      </c>
      <c r="I844" s="12">
        <f>STDEV.P($B$844:$F$844)</f>
        <v/>
      </c>
    </row>
    <row r="845">
      <c r="A845" s="7" t="inlineStr">
        <is>
          <t>FN</t>
        </is>
      </c>
      <c r="B845" s="7">
        <f>SUMPRODUCT(($B$834:$G$839=0)*($AW$834:$BB$839=1))</f>
        <v/>
      </c>
      <c r="C845" s="7">
        <f>SUMPRODUCT(($J$834:$O$839=0)*($AW$834:$BB$839=1))</f>
        <v/>
      </c>
      <c r="D845" s="7">
        <f>SUMPRODUCT(($R$834:$W$839=0)*($AW$834:$BB$839=1))</f>
        <v/>
      </c>
      <c r="E845" s="7">
        <f>SUMPRODUCT(($Z$834:$AE$839=0)*($AW$834:$BB$839=1))</f>
        <v/>
      </c>
      <c r="F845" s="7">
        <f>SUMPRODUCT(($AH$834:$AM$839=0)*($AW$834:$BB$839=1))</f>
        <v/>
      </c>
      <c r="G845" s="7">
        <f>SUMPRODUCT(($AP$834:$AU$839=0)*($AW$834:$BB$839=1))</f>
        <v/>
      </c>
      <c r="H845" s="12">
        <f>AVERAGE($B$845:$F$845)</f>
        <v/>
      </c>
      <c r="I845" s="12">
        <f>STDEV.P($B$845:$F$845)</f>
        <v/>
      </c>
    </row>
    <row r="846">
      <c r="A846" s="4" t="inlineStr">
        <is>
          <t>Precision</t>
        </is>
      </c>
      <c r="B846" s="12">
        <f>IFERROR($B$842/($B$842+$B$844),0)</f>
        <v/>
      </c>
      <c r="C846" s="12">
        <f>IFERROR($C$842/($C$842+$C$844),0)</f>
        <v/>
      </c>
      <c r="D846" s="12">
        <f>IFERROR($D$842/($D$842+$D$844),0)</f>
        <v/>
      </c>
      <c r="E846" s="12">
        <f>IFERROR($E$842/($E$842+$E$844),0)</f>
        <v/>
      </c>
      <c r="F846" s="12">
        <f>IFERROR($F$842/($F$842+$F$844),0)</f>
        <v/>
      </c>
      <c r="G846" s="12">
        <f>IFERROR($G$842/($G$842+$G$844),0)</f>
        <v/>
      </c>
      <c r="H846" s="18">
        <f>AVERAGE($B$846:$F$846)</f>
        <v/>
      </c>
      <c r="I846" s="18">
        <f>STDEV.P($B$846:$F$846)</f>
        <v/>
      </c>
    </row>
    <row r="847">
      <c r="A847" s="4" t="inlineStr">
        <is>
          <t>Recall</t>
        </is>
      </c>
      <c r="B847" s="12">
        <f>IFERROR($B$842/($B$842+$B$845),0)</f>
        <v/>
      </c>
      <c r="C847" s="12">
        <f>IFERROR($C$842/($C$842+$C$845),0)</f>
        <v/>
      </c>
      <c r="D847" s="12">
        <f>IFERROR($D$842/($D$842+$D$845),0)</f>
        <v/>
      </c>
      <c r="E847" s="12">
        <f>IFERROR($E$842/($E$842+$E$845),0)</f>
        <v/>
      </c>
      <c r="F847" s="12">
        <f>IFERROR($F$842/($F$842+$F$845),0)</f>
        <v/>
      </c>
      <c r="G847" s="12">
        <f>IFERROR($G$842/($G$842+$G$845),0)</f>
        <v/>
      </c>
      <c r="H847" s="18">
        <f>AVERAGE($B$847:$F$847)</f>
        <v/>
      </c>
      <c r="I847" s="18">
        <f>STDEV.P($B$847:$F$847)</f>
        <v/>
      </c>
    </row>
    <row r="848">
      <c r="A848" s="4" t="inlineStr">
        <is>
          <t>F1</t>
        </is>
      </c>
      <c r="B848" s="12">
        <f>IFERROR(2*$B$846*$B$847/($B$846+$B$847),0)</f>
        <v/>
      </c>
      <c r="C848" s="12">
        <f>IFERROR(2*$C$846*$C$847/($C$846+$C$847),0)</f>
        <v/>
      </c>
      <c r="D848" s="12">
        <f>IFERROR(2*$D$846*$D$847/($D$846+$D$847),0)</f>
        <v/>
      </c>
      <c r="E848" s="12">
        <f>IFERROR(2*$E$846*$E$847/($E$846+$E$847),0)</f>
        <v/>
      </c>
      <c r="F848" s="12">
        <f>IFERROR(2*$F$846*$F$847/($F$846+$F$847),0)</f>
        <v/>
      </c>
      <c r="G848" s="12">
        <f>IFERROR(2*$G$846*$G$847/($G$846+$G$847),0)</f>
        <v/>
      </c>
      <c r="H848" s="18">
        <f>AVERAGE($B$848:$F$848)</f>
        <v/>
      </c>
      <c r="I848" s="18">
        <f>STDEV.P($B$848:$F$848)</f>
        <v/>
      </c>
    </row>
    <row r="849">
      <c r="A849" s="4" t="inlineStr">
        <is>
          <t>Accuracy</t>
        </is>
      </c>
      <c r="B849" s="12">
        <f>IFERROR(($B$842+$B$843)/($B$842+$B$843+$B$844+$B$845),0)</f>
        <v/>
      </c>
      <c r="C849" s="12">
        <f>IFERROR(($C$842+$C$843)/($C$842+$C$843+$C$844+$C$845),0)</f>
        <v/>
      </c>
      <c r="D849" s="12">
        <f>IFERROR(($D$842+$D$843)/($D$842+$D$843+$D$844+$D$845),0)</f>
        <v/>
      </c>
      <c r="E849" s="12">
        <f>IFERROR(($E$842+$E$843)/($E$842+$E$843+$E$844+$E$845),0)</f>
        <v/>
      </c>
      <c r="F849" s="12">
        <f>IFERROR(($F$842+$F$843)/($F$842+$F$843+$F$844+$F$845),0)</f>
        <v/>
      </c>
      <c r="G849" s="12">
        <f>IFERROR(($G$842+$G$843)/($G$842+$G$843+$G$844+$G$845),0)</f>
        <v/>
      </c>
      <c r="H849" s="18">
        <f>AVERAGE($B$849:$F$849)</f>
        <v/>
      </c>
      <c r="I849" s="18">
        <f>STDEV.P($B$849:$F$849)</f>
        <v/>
      </c>
    </row>
    <row r="850">
      <c r="A850" s="4" t="inlineStr">
        <is>
          <t>Edit distance</t>
        </is>
      </c>
      <c r="B850" s="12">
        <f>SUMPRODUCT(ABS($AW$834:$BB$839-$B$834:$G$839))</f>
        <v/>
      </c>
      <c r="C850" s="12">
        <f>SUMPRODUCT(ABS($AW$834:$BB$839-$J$834:$O$839))</f>
        <v/>
      </c>
      <c r="D850" s="12">
        <f>SUMPRODUCT(ABS($AW$834:$BB$839-$R$834:$W$839))</f>
        <v/>
      </c>
      <c r="E850" s="12">
        <f>SUMPRODUCT(ABS($AW$834:$BB$839-$Z$834:$AE$839))</f>
        <v/>
      </c>
      <c r="F850" s="12">
        <f>SUMPRODUCT(ABS($AW$834:$BB$839-$AH$834:$AM$839))</f>
        <v/>
      </c>
      <c r="G850" s="12">
        <f>SUMPRODUCT(ABS($AW$834:$BB$839-$AP$834:$AU$839))</f>
        <v/>
      </c>
      <c r="H850" s="18">
        <f>AVERAGE($B$850:$F$850)</f>
        <v/>
      </c>
      <c r="I850" s="18">
        <f>STDEV.P($B$850:$F$850)</f>
        <v/>
      </c>
    </row>
    <row r="851">
      <c r="A851" s="4" t="inlineStr">
        <is>
          <t>Spectral distance</t>
        </is>
      </c>
      <c r="B851" s="12">
        <f>SQRT(SUMPRODUCT(($BE$834:$BE$839-$B$861:$B$866)^2))</f>
        <v/>
      </c>
      <c r="C851" s="12">
        <f>SQRT(SUMPRODUCT(($BE$834:$BE$839-$C$861:$C$866)^2))</f>
        <v/>
      </c>
      <c r="D851" s="12">
        <f>SQRT(SUMPRODUCT(($BE$834:$BE$839-$D$861:$D$866)^2))</f>
        <v/>
      </c>
      <c r="E851" s="12">
        <f>SQRT(SUMPRODUCT(($BE$834:$BE$839-$E$861:$E$866)^2))</f>
        <v/>
      </c>
      <c r="F851" s="12">
        <f>SQRT(SUMPRODUCT(($BE$834:$BE$839-$F$861:$F$866)^2))</f>
        <v/>
      </c>
      <c r="G851" s="12">
        <f>SQRT(SUMPRODUCT(($BE$834:$BE$839-$G$861:$G$866)^2))</f>
        <v/>
      </c>
      <c r="H851" s="18">
        <f>AVERAGE($B$851:$F$851)</f>
        <v/>
      </c>
      <c r="I851" s="18">
        <f>STDEV.P($B$851:$F$851)</f>
        <v/>
      </c>
    </row>
    <row r="852">
      <c r="A852" s="4" t="inlineStr">
        <is>
          <t>Unsure cells</t>
        </is>
      </c>
      <c r="B852" s="7">
        <f>COUNTIF($B$834:$G$839,2)</f>
        <v/>
      </c>
      <c r="C852" s="7">
        <f>COUNTIF($J$834:$O$839,2)</f>
        <v/>
      </c>
      <c r="D852" s="7">
        <f>COUNTIF($R$834:$W$839,2)</f>
        <v/>
      </c>
      <c r="E852" s="7">
        <f>COUNTIF($Z$834:$AE$839,2)</f>
        <v/>
      </c>
      <c r="F852" s="7">
        <f>COUNTIF($AH$834:$AM$839,2)</f>
        <v/>
      </c>
      <c r="G852" s="7">
        <f>COUNTIF($AP$834:$AU$839,2)</f>
        <v/>
      </c>
      <c r="H852" s="12">
        <f>AVERAGE($B$852:$F$852)</f>
        <v/>
      </c>
      <c r="I852" s="12">
        <f>STDEV.P($B$852:$F$852)</f>
        <v/>
      </c>
    </row>
    <row r="853">
      <c r="A853" s="3" t="inlineStr">
        <is>
          <t>eigenvalues (real part, numpy order; pasted)</t>
        </is>
      </c>
    </row>
    <row r="854">
      <c r="A854" s="3" t="inlineStr">
        <is>
          <t xml:space="preserve">  λ1</t>
        </is>
      </c>
      <c r="B854" s="19" t="n">
        <v>4.403681887625382</v>
      </c>
      <c r="C854" s="19" t="n">
        <v>4.102008990459394</v>
      </c>
      <c r="D854" s="19" t="n">
        <v>4.403681887625382</v>
      </c>
      <c r="E854" s="19" t="n">
        <v>4.403681887625382</v>
      </c>
      <c r="F854" s="19" t="n">
        <v>4.403681887625382</v>
      </c>
      <c r="G854" s="19" t="n">
        <v>4.403681887625382</v>
      </c>
    </row>
    <row r="855">
      <c r="A855" s="3" t="inlineStr">
        <is>
          <t xml:space="preserve">  λ2</t>
        </is>
      </c>
      <c r="B855" s="19" t="n">
        <v>1.489726816445716</v>
      </c>
      <c r="C855" s="19" t="n">
        <v>-1.123467277939704</v>
      </c>
      <c r="D855" s="19" t="n">
        <v>1.489726816445716</v>
      </c>
      <c r="E855" s="19" t="n">
        <v>1.489726816445716</v>
      </c>
      <c r="F855" s="19" t="n">
        <v>1.489726816445716</v>
      </c>
      <c r="G855" s="19" t="n">
        <v>1.489726816445716</v>
      </c>
    </row>
    <row r="856">
      <c r="A856" s="3" t="inlineStr">
        <is>
          <t xml:space="preserve">  λ3</t>
        </is>
      </c>
      <c r="B856" s="19" t="n">
        <v>1.251197168773998</v>
      </c>
      <c r="C856" s="19" t="n">
        <v>-0.3228339915585257</v>
      </c>
      <c r="D856" s="19" t="n">
        <v>1.251197168773998</v>
      </c>
      <c r="E856" s="19" t="n">
        <v>1.251197168773998</v>
      </c>
      <c r="F856" s="19" t="n">
        <v>1.251197168773998</v>
      </c>
      <c r="G856" s="19" t="n">
        <v>1.251197168773998</v>
      </c>
    </row>
    <row r="857">
      <c r="A857" s="3" t="inlineStr">
        <is>
          <t xml:space="preserve">  λ4</t>
        </is>
      </c>
      <c r="B857" s="19" t="n">
        <v>-0.8619097282445722</v>
      </c>
      <c r="C857" s="19" t="n">
        <v>1.344292279038833</v>
      </c>
      <c r="D857" s="19" t="n">
        <v>-0.8619097282445722</v>
      </c>
      <c r="E857" s="19" t="n">
        <v>-0.8619097282445722</v>
      </c>
      <c r="F857" s="19" t="n">
        <v>-0.8619097282445722</v>
      </c>
      <c r="G857" s="19" t="n">
        <v>-0.8619097282445722</v>
      </c>
    </row>
    <row r="858">
      <c r="A858" s="3" t="inlineStr">
        <is>
          <t xml:space="preserve">  λ5</t>
        </is>
      </c>
      <c r="B858" s="19" t="n">
        <v>6.055703336828649e-17</v>
      </c>
      <c r="C858" s="19" t="n">
        <v>1</v>
      </c>
      <c r="D858" s="19" t="n">
        <v>6.055703336828649e-17</v>
      </c>
      <c r="E858" s="19" t="n">
        <v>6.055703336828649e-17</v>
      </c>
      <c r="F858" s="19" t="n">
        <v>6.055703336828649e-17</v>
      </c>
      <c r="G858" s="19" t="n">
        <v>6.055703336828649e-17</v>
      </c>
    </row>
    <row r="859">
      <c r="A859" s="3" t="inlineStr">
        <is>
          <t xml:space="preserve">  λ6</t>
        </is>
      </c>
      <c r="B859" s="19" t="n">
        <v>-0.2826961446005181</v>
      </c>
      <c r="C859" s="19" t="n">
        <v>0.9999999999999994</v>
      </c>
      <c r="D859" s="19" t="n">
        <v>-0.2826961446005181</v>
      </c>
      <c r="E859" s="19" t="n">
        <v>-0.2826961446005181</v>
      </c>
      <c r="F859" s="19" t="n">
        <v>-0.2826961446005181</v>
      </c>
      <c r="G859" s="19" t="n">
        <v>-0.2826961446005181</v>
      </c>
    </row>
    <row r="860">
      <c r="A860" s="3" t="inlineStr">
        <is>
          <t>eigenvalues sorted desc (LARGE)</t>
        </is>
      </c>
    </row>
    <row r="861">
      <c r="A861" s="3" t="inlineStr">
        <is>
          <t xml:space="preserve">  λ(1)</t>
        </is>
      </c>
      <c r="B861" s="19">
        <f>LARGE($B$854:$B$859,1)</f>
        <v/>
      </c>
      <c r="C861" s="19">
        <f>LARGE($C$854:$C$859,1)</f>
        <v/>
      </c>
      <c r="D861" s="19">
        <f>LARGE($D$854:$D$859,1)</f>
        <v/>
      </c>
      <c r="E861" s="19">
        <f>LARGE($E$854:$E$859,1)</f>
        <v/>
      </c>
      <c r="F861" s="19">
        <f>LARGE($F$854:$F$859,1)</f>
        <v/>
      </c>
      <c r="G861" s="19">
        <f>LARGE($G$854:$G$859,1)</f>
        <v/>
      </c>
    </row>
    <row r="862">
      <c r="A862" s="3" t="inlineStr">
        <is>
          <t xml:space="preserve">  λ(2)</t>
        </is>
      </c>
      <c r="B862" s="19">
        <f>LARGE($B$854:$B$859,2)</f>
        <v/>
      </c>
      <c r="C862" s="19">
        <f>LARGE($C$854:$C$859,2)</f>
        <v/>
      </c>
      <c r="D862" s="19">
        <f>LARGE($D$854:$D$859,2)</f>
        <v/>
      </c>
      <c r="E862" s="19">
        <f>LARGE($E$854:$E$859,2)</f>
        <v/>
      </c>
      <c r="F862" s="19">
        <f>LARGE($F$854:$F$859,2)</f>
        <v/>
      </c>
      <c r="G862" s="19">
        <f>LARGE($G$854:$G$859,2)</f>
        <v/>
      </c>
    </row>
    <row r="863">
      <c r="A863" s="3" t="inlineStr">
        <is>
          <t xml:space="preserve">  λ(3)</t>
        </is>
      </c>
      <c r="B863" s="19">
        <f>LARGE($B$854:$B$859,3)</f>
        <v/>
      </c>
      <c r="C863" s="19">
        <f>LARGE($C$854:$C$859,3)</f>
        <v/>
      </c>
      <c r="D863" s="19">
        <f>LARGE($D$854:$D$859,3)</f>
        <v/>
      </c>
      <c r="E863" s="19">
        <f>LARGE($E$854:$E$859,3)</f>
        <v/>
      </c>
      <c r="F863" s="19">
        <f>LARGE($F$854:$F$859,3)</f>
        <v/>
      </c>
      <c r="G863" s="19">
        <f>LARGE($G$854:$G$859,3)</f>
        <v/>
      </c>
    </row>
    <row r="864">
      <c r="A864" s="3" t="inlineStr">
        <is>
          <t xml:space="preserve">  λ(4)</t>
        </is>
      </c>
      <c r="B864" s="19">
        <f>LARGE($B$854:$B$859,4)</f>
        <v/>
      </c>
      <c r="C864" s="19">
        <f>LARGE($C$854:$C$859,4)</f>
        <v/>
      </c>
      <c r="D864" s="19">
        <f>LARGE($D$854:$D$859,4)</f>
        <v/>
      </c>
      <c r="E864" s="19">
        <f>LARGE($E$854:$E$859,4)</f>
        <v/>
      </c>
      <c r="F864" s="19">
        <f>LARGE($F$854:$F$859,4)</f>
        <v/>
      </c>
      <c r="G864" s="19">
        <f>LARGE($G$854:$G$859,4)</f>
        <v/>
      </c>
    </row>
    <row r="865">
      <c r="A865" s="3" t="inlineStr">
        <is>
          <t xml:space="preserve">  λ(5)</t>
        </is>
      </c>
      <c r="B865" s="19">
        <f>LARGE($B$854:$B$859,5)</f>
        <v/>
      </c>
      <c r="C865" s="19">
        <f>LARGE($C$854:$C$859,5)</f>
        <v/>
      </c>
      <c r="D865" s="19">
        <f>LARGE($D$854:$D$859,5)</f>
        <v/>
      </c>
      <c r="E865" s="19">
        <f>LARGE($E$854:$E$859,5)</f>
        <v/>
      </c>
      <c r="F865" s="19">
        <f>LARGE($F$854:$F$859,5)</f>
        <v/>
      </c>
      <c r="G865" s="19">
        <f>LARGE($G$854:$G$859,5)</f>
        <v/>
      </c>
    </row>
    <row r="866">
      <c r="A866" s="3" t="inlineStr">
        <is>
          <t xml:space="preserve">  λ(6)</t>
        </is>
      </c>
      <c r="B866" s="19">
        <f>LARGE($B$854:$B$859,6)</f>
        <v/>
      </c>
      <c r="C866" s="19">
        <f>LARGE($C$854:$C$859,6)</f>
        <v/>
      </c>
      <c r="D866" s="19">
        <f>LARGE($D$854:$D$859,6)</f>
        <v/>
      </c>
      <c r="E866" s="19">
        <f>LARGE($E$854:$E$859,6)</f>
        <v/>
      </c>
      <c r="F866" s="19">
        <f>LARGE($F$854:$F$859,6)</f>
        <v/>
      </c>
      <c r="G866" s="19">
        <f>LARGE($G$854:$G$859,6)</f>
        <v/>
      </c>
    </row>
    <row r="867">
      <c r="A867" s="3" t="inlineStr">
        <is>
          <t>check: Σeig − trace (→0)</t>
        </is>
      </c>
      <c r="B867" s="3">
        <f>ROUND(SUM($B$854:$B$859)-($B$834+$C$835+$D$836+$E$837+$F$838+$G$839),6)</f>
        <v/>
      </c>
      <c r="C867" s="3">
        <f>ROUND(SUM($C$854:$C$859)-($J$834+$K$835+$L$836+$M$837+$N$838+$O$839),6)</f>
        <v/>
      </c>
      <c r="D867" s="3">
        <f>ROUND(SUM($D$854:$D$859)-($R$834+$S$835+$T$836+$U$837+$V$838+$W$839),6)</f>
        <v/>
      </c>
      <c r="E867" s="3">
        <f>ROUND(SUM($E$854:$E$859)-($Z$834+$AA$835+$AB$836+$AC$837+$AD$838+$AE$839),6)</f>
        <v/>
      </c>
      <c r="F867" s="3">
        <f>ROUND(SUM($F$854:$F$859)-($AH$834+$AI$835+$AJ$836+$AK$837+$AL$838+$AM$839),6)</f>
        <v/>
      </c>
      <c r="G867" s="3">
        <f>ROUND(SUM($G$854:$G$859)-($AP$834+$AQ$835+$AR$836+$AS$837+$AT$838+$AU$839),6)</f>
        <v/>
      </c>
    </row>
    <row r="868">
      <c r="A868" s="3" t="inlineStr">
        <is>
          <t>check: Πeig − det (→0)</t>
        </is>
      </c>
      <c r="B868" s="3">
        <f>ROUND(MDETERM($B$834:$G$839)-PRODUCT($B$854:$B$859),6)</f>
        <v/>
      </c>
      <c r="C868" s="3">
        <f>ROUND(MDETERM($J$834:$O$839)-PRODUCT($C$854:$C$859),6)</f>
        <v/>
      </c>
      <c r="D868" s="3">
        <f>ROUND(MDETERM($R$834:$W$839)-PRODUCT($D$854:$D$859),6)</f>
        <v/>
      </c>
      <c r="E868" s="3">
        <f>ROUND(MDETERM($Z$834:$AE$839)-PRODUCT($E$854:$E$859),6)</f>
        <v/>
      </c>
      <c r="F868" s="3">
        <f>ROUND(MDETERM($AH$834:$AM$839)-PRODUCT($F$854:$F$859),6)</f>
        <v/>
      </c>
      <c r="G868" s="3">
        <f>ROUND(MDETERM($AP$834:$AU$839)-PRODUCT($G$854:$G$859),6)</f>
        <v/>
      </c>
    </row>
    <row r="869">
      <c r="A869" s="3" t="inlineStr">
        <is>
          <t>complex eigenvalues?</t>
        </is>
      </c>
      <c r="B869" s="3" t="inlineStr"/>
      <c r="C869" s="3" t="inlineStr"/>
      <c r="D869" s="3" t="inlineStr"/>
      <c r="E869" s="3" t="inlineStr"/>
      <c r="F869" s="3" t="inlineStr"/>
      <c r="G869" s="3" t="inlineStr"/>
    </row>
    <row r="870">
      <c r="A870" s="3" t="inlineStr">
        <is>
          <t>check: det(M − λᵢI) per sorted λ (→0)</t>
        </is>
      </c>
    </row>
    <row r="871">
      <c r="A871" s="3" t="inlineStr">
        <is>
          <t xml:space="preserve">  det(M − λ(1)I)</t>
        </is>
      </c>
      <c r="B871" s="3">
        <f t="array" ref="B871">ROUND(MDETERM($B$834:$G$839-$B$861*MUNIT(6)),6)</f>
        <v/>
      </c>
      <c r="C871" s="3">
        <f t="array" ref="C871">ROUND(MDETERM($J$834:$O$839-$C$861*MUNIT(6)),6)</f>
        <v/>
      </c>
      <c r="D871" s="3">
        <f t="array" ref="D871">ROUND(MDETERM($R$834:$W$839-$D$861*MUNIT(6)),6)</f>
        <v/>
      </c>
      <c r="E871" s="3">
        <f t="array" ref="E871">ROUND(MDETERM($Z$834:$AE$839-$E$861*MUNIT(6)),6)</f>
        <v/>
      </c>
      <c r="F871" s="3">
        <f t="array" ref="F871">ROUND(MDETERM($AH$834:$AM$839-$F$861*MUNIT(6)),6)</f>
        <v/>
      </c>
      <c r="G871" s="3">
        <f t="array" ref="G871">ROUND(MDETERM($AP$834:$AU$839-$G$861*MUNIT(6)),6)</f>
        <v/>
      </c>
    </row>
    <row r="872">
      <c r="A872" s="3" t="inlineStr">
        <is>
          <t xml:space="preserve">  det(M − λ(2)I)</t>
        </is>
      </c>
      <c r="B872" s="3">
        <f t="array" ref="B872">ROUND(MDETERM($B$834:$G$839-$B$862*MUNIT(6)),6)</f>
        <v/>
      </c>
      <c r="C872" s="3">
        <f t="array" ref="C872">ROUND(MDETERM($J$834:$O$839-$C$862*MUNIT(6)),6)</f>
        <v/>
      </c>
      <c r="D872" s="3">
        <f t="array" ref="D872">ROUND(MDETERM($R$834:$W$839-$D$862*MUNIT(6)),6)</f>
        <v/>
      </c>
      <c r="E872" s="3">
        <f t="array" ref="E872">ROUND(MDETERM($Z$834:$AE$839-$E$862*MUNIT(6)),6)</f>
        <v/>
      </c>
      <c r="F872" s="3">
        <f t="array" ref="F872">ROUND(MDETERM($AH$834:$AM$839-$F$862*MUNIT(6)),6)</f>
        <v/>
      </c>
      <c r="G872" s="3">
        <f t="array" ref="G872">ROUND(MDETERM($AP$834:$AU$839-$G$862*MUNIT(6)),6)</f>
        <v/>
      </c>
    </row>
    <row r="873">
      <c r="A873" s="3" t="inlineStr">
        <is>
          <t xml:space="preserve">  det(M − λ(3)I)</t>
        </is>
      </c>
      <c r="B873" s="3">
        <f t="array" ref="B873">ROUND(MDETERM($B$834:$G$839-$B$863*MUNIT(6)),6)</f>
        <v/>
      </c>
      <c r="C873" s="3">
        <f t="array" ref="C873">ROUND(MDETERM($J$834:$O$839-$C$863*MUNIT(6)),6)</f>
        <v/>
      </c>
      <c r="D873" s="3">
        <f t="array" ref="D873">ROUND(MDETERM($R$834:$W$839-$D$863*MUNIT(6)),6)</f>
        <v/>
      </c>
      <c r="E873" s="3">
        <f t="array" ref="E873">ROUND(MDETERM($Z$834:$AE$839-$E$863*MUNIT(6)),6)</f>
        <v/>
      </c>
      <c r="F873" s="3">
        <f t="array" ref="F873">ROUND(MDETERM($AH$834:$AM$839-$F$863*MUNIT(6)),6)</f>
        <v/>
      </c>
      <c r="G873" s="3">
        <f t="array" ref="G873">ROUND(MDETERM($AP$834:$AU$839-$G$863*MUNIT(6)),6)</f>
        <v/>
      </c>
    </row>
    <row r="874">
      <c r="A874" s="3" t="inlineStr">
        <is>
          <t xml:space="preserve">  det(M − λ(4)I)</t>
        </is>
      </c>
      <c r="B874" s="3">
        <f t="array" ref="B874">ROUND(MDETERM($B$834:$G$839-$B$864*MUNIT(6)),6)</f>
        <v/>
      </c>
      <c r="C874" s="3">
        <f t="array" ref="C874">ROUND(MDETERM($J$834:$O$839-$C$864*MUNIT(6)),6)</f>
        <v/>
      </c>
      <c r="D874" s="3">
        <f t="array" ref="D874">ROUND(MDETERM($R$834:$W$839-$D$864*MUNIT(6)),6)</f>
        <v/>
      </c>
      <c r="E874" s="3">
        <f t="array" ref="E874">ROUND(MDETERM($Z$834:$AE$839-$E$864*MUNIT(6)),6)</f>
        <v/>
      </c>
      <c r="F874" s="3">
        <f t="array" ref="F874">ROUND(MDETERM($AH$834:$AM$839-$F$864*MUNIT(6)),6)</f>
        <v/>
      </c>
      <c r="G874" s="3">
        <f t="array" ref="G874">ROUND(MDETERM($AP$834:$AU$839-$G$864*MUNIT(6)),6)</f>
        <v/>
      </c>
    </row>
    <row r="875">
      <c r="A875" s="3" t="inlineStr">
        <is>
          <t xml:space="preserve">  det(M − λ(5)I)</t>
        </is>
      </c>
      <c r="B875" s="3">
        <f t="array" ref="B875">ROUND(MDETERM($B$834:$G$839-$B$865*MUNIT(6)),6)</f>
        <v/>
      </c>
      <c r="C875" s="3">
        <f t="array" ref="C875">ROUND(MDETERM($J$834:$O$839-$C$865*MUNIT(6)),6)</f>
        <v/>
      </c>
      <c r="D875" s="3">
        <f t="array" ref="D875">ROUND(MDETERM($R$834:$W$839-$D$865*MUNIT(6)),6)</f>
        <v/>
      </c>
      <c r="E875" s="3">
        <f t="array" ref="E875">ROUND(MDETERM($Z$834:$AE$839-$E$865*MUNIT(6)),6)</f>
        <v/>
      </c>
      <c r="F875" s="3">
        <f t="array" ref="F875">ROUND(MDETERM($AH$834:$AM$839-$F$865*MUNIT(6)),6)</f>
        <v/>
      </c>
      <c r="G875" s="3">
        <f t="array" ref="G875">ROUND(MDETERM($AP$834:$AU$839-$G$865*MUNIT(6)),6)</f>
        <v/>
      </c>
    </row>
    <row r="876">
      <c r="A876" s="3" t="inlineStr">
        <is>
          <t xml:space="preserve">  det(M − λ(6)I)</t>
        </is>
      </c>
      <c r="B876" s="3">
        <f t="array" ref="B876">ROUND(MDETERM($B$834:$G$839-$B$866*MUNIT(6)),6)</f>
        <v/>
      </c>
      <c r="C876" s="3">
        <f t="array" ref="C876">ROUND(MDETERM($J$834:$O$839-$C$866*MUNIT(6)),6)</f>
        <v/>
      </c>
      <c r="D876" s="3">
        <f t="array" ref="D876">ROUND(MDETERM($R$834:$W$839-$D$866*MUNIT(6)),6)</f>
        <v/>
      </c>
      <c r="E876" s="3">
        <f t="array" ref="E876">ROUND(MDETERM($Z$834:$AE$839-$E$866*MUNIT(6)),6)</f>
        <v/>
      </c>
      <c r="F876" s="3">
        <f t="array" ref="F876">ROUND(MDETERM($AH$834:$AM$839-$F$866*MUNIT(6)),6)</f>
        <v/>
      </c>
      <c r="G876" s="3">
        <f t="array" ref="G876">ROUND(MDETERM($AP$834:$AU$839-$G$866*MUNIT(6)),6)</f>
        <v/>
      </c>
    </row>
    <row r="880" ht="16" customHeight="1">
      <c r="A880" s="14" t="inlineStr">
        <is>
          <t>RAG R3 | mixtral:8x22b</t>
        </is>
      </c>
      <c r="B880" s="9" t="inlineStr">
        <is>
          <t>run 1 (raw, pasted)</t>
        </is>
      </c>
      <c r="J880" s="9" t="inlineStr">
        <is>
          <t>run 2 (raw, pasted)</t>
        </is>
      </c>
      <c r="R880" s="9" t="inlineStr">
        <is>
          <t>run 3 (raw, pasted)</t>
        </is>
      </c>
      <c r="Z880" s="9" t="inlineStr">
        <is>
          <t>run 4 (raw, pasted)</t>
        </is>
      </c>
      <c r="AH880" s="9" t="inlineStr">
        <is>
          <t>run 5 (raw, pasted)</t>
        </is>
      </c>
      <c r="AP880" s="9" t="inlineStr">
        <is>
          <t>archived component mapping</t>
        </is>
      </c>
    </row>
    <row r="881" ht="60" customHeight="1">
      <c r="B881" s="15" t="inlineStr">
        <is>
          <t>Motor</t>
        </is>
      </c>
      <c r="C881" s="15" t="inlineStr">
        <is>
          <t>Gearbox</t>
        </is>
      </c>
      <c r="D881" s="15" t="inlineStr">
        <is>
          <t>Clutch</t>
        </is>
      </c>
      <c r="E881" s="15" t="inlineStr">
        <is>
          <t>Chuck</t>
        </is>
      </c>
      <c r="F881" s="15" t="inlineStr">
        <is>
          <t>Trigger</t>
        </is>
      </c>
      <c r="G881" s="15" t="inlineStr">
        <is>
          <t>Battery or Power Cord</t>
        </is>
      </c>
      <c r="H881" s="15" t="inlineStr">
        <is>
          <t>Handle</t>
        </is>
      </c>
      <c r="J881" s="15" t="inlineStr">
        <is>
          <t>Motor</t>
        </is>
      </c>
      <c r="K881" s="15" t="inlineStr">
        <is>
          <t>Gearbox</t>
        </is>
      </c>
      <c r="L881" s="15" t="inlineStr">
        <is>
          <t>Clutch</t>
        </is>
      </c>
      <c r="M881" s="15" t="inlineStr">
        <is>
          <t>Chuck</t>
        </is>
      </c>
      <c r="N881" s="15" t="inlineStr">
        <is>
          <t>Trigger</t>
        </is>
      </c>
      <c r="O881" s="15" t="inlineStr">
        <is>
          <t>Battery or Power Cord</t>
        </is>
      </c>
      <c r="P881" s="15" t="inlineStr">
        <is>
          <t>Handle</t>
        </is>
      </c>
      <c r="R881" s="15" t="inlineStr">
        <is>
          <t>Motor</t>
        </is>
      </c>
      <c r="S881" s="15" t="inlineStr">
        <is>
          <t>Gearbox</t>
        </is>
      </c>
      <c r="T881" s="15" t="inlineStr">
        <is>
          <t>Clutch</t>
        </is>
      </c>
      <c r="U881" s="15" t="inlineStr">
        <is>
          <t>Chuck</t>
        </is>
      </c>
      <c r="V881" s="15" t="inlineStr">
        <is>
          <t>Trigger</t>
        </is>
      </c>
      <c r="W881" s="15" t="inlineStr">
        <is>
          <t>Battery or Power Cord</t>
        </is>
      </c>
      <c r="X881" s="15" t="inlineStr">
        <is>
          <t>Handle</t>
        </is>
      </c>
      <c r="Z881" s="15" t="inlineStr">
        <is>
          <t>Motor</t>
        </is>
      </c>
      <c r="AA881" s="15" t="inlineStr">
        <is>
          <t>Gearbox</t>
        </is>
      </c>
      <c r="AB881" s="15" t="inlineStr">
        <is>
          <t>Clutch</t>
        </is>
      </c>
      <c r="AC881" s="15" t="inlineStr">
        <is>
          <t>Chuck</t>
        </is>
      </c>
      <c r="AD881" s="15" t="inlineStr">
        <is>
          <t>Trigger</t>
        </is>
      </c>
      <c r="AE881" s="15" t="inlineStr">
        <is>
          <t>Battery or Power Cord</t>
        </is>
      </c>
      <c r="AF881" s="15" t="inlineStr">
        <is>
          <t>Handle</t>
        </is>
      </c>
      <c r="AH881" s="15" t="inlineStr">
        <is>
          <t>Motor</t>
        </is>
      </c>
      <c r="AI881" s="15" t="inlineStr">
        <is>
          <t>Gearbox</t>
        </is>
      </c>
      <c r="AJ881" s="15" t="inlineStr">
        <is>
          <t>Clutch</t>
        </is>
      </c>
      <c r="AK881" s="15" t="inlineStr">
        <is>
          <t>Chuck</t>
        </is>
      </c>
      <c r="AL881" s="15" t="inlineStr">
        <is>
          <t>Trigger</t>
        </is>
      </c>
      <c r="AM881" s="15" t="inlineStr">
        <is>
          <t>Battery or Power Cord</t>
        </is>
      </c>
      <c r="AN881" s="15" t="inlineStr">
        <is>
          <t>Handle</t>
        </is>
      </c>
      <c r="AP881" s="3" t="inlineStr">
        <is>
          <t>Ground truth component</t>
        </is>
      </c>
      <c r="AQ881" s="3" t="inlineStr">
        <is>
          <t>Matched predicted component</t>
        </is>
      </c>
    </row>
    <row r="882">
      <c r="A882" s="3" t="inlineStr">
        <is>
          <t>Motor</t>
        </is>
      </c>
      <c r="B882" s="8" t="n">
        <v>1</v>
      </c>
      <c r="C882" s="8" t="n">
        <v>1</v>
      </c>
      <c r="D882" s="8" t="n">
        <v>0</v>
      </c>
      <c r="E882" s="8" t="n">
        <v>1</v>
      </c>
      <c r="F882" s="8" t="n">
        <v>1</v>
      </c>
      <c r="G882" s="8" t="n">
        <v>1</v>
      </c>
      <c r="H882" s="8" t="n">
        <v>1</v>
      </c>
      <c r="J882" s="8" t="n">
        <v>1</v>
      </c>
      <c r="K882" s="8" t="n">
        <v>1</v>
      </c>
      <c r="L882" s="8" t="n">
        <v>0</v>
      </c>
      <c r="M882" s="8" t="n">
        <v>1</v>
      </c>
      <c r="N882" s="8" t="n">
        <v>1</v>
      </c>
      <c r="O882" s="8" t="n">
        <v>1</v>
      </c>
      <c r="P882" s="8" t="n">
        <v>1</v>
      </c>
      <c r="R882" s="8" t="n">
        <v>1</v>
      </c>
      <c r="S882" s="8" t="n">
        <v>1</v>
      </c>
      <c r="T882" s="8" t="n">
        <v>0</v>
      </c>
      <c r="U882" s="8" t="n">
        <v>1</v>
      </c>
      <c r="V882" s="8" t="n">
        <v>1</v>
      </c>
      <c r="W882" s="8" t="n">
        <v>1</v>
      </c>
      <c r="X882" s="8" t="n">
        <v>1</v>
      </c>
      <c r="Z882" s="8" t="n">
        <v>1</v>
      </c>
      <c r="AA882" s="8" t="n">
        <v>1</v>
      </c>
      <c r="AB882" s="8" t="n">
        <v>0</v>
      </c>
      <c r="AC882" s="8" t="n">
        <v>1</v>
      </c>
      <c r="AD882" s="8" t="n">
        <v>1</v>
      </c>
      <c r="AE882" s="8" t="n">
        <v>1</v>
      </c>
      <c r="AF882" s="8" t="n">
        <v>1</v>
      </c>
      <c r="AH882" s="8" t="n">
        <v>1</v>
      </c>
      <c r="AI882" s="8" t="n">
        <v>1</v>
      </c>
      <c r="AJ882" s="8" t="n">
        <v>0</v>
      </c>
      <c r="AK882" s="8" t="n">
        <v>1</v>
      </c>
      <c r="AL882" s="8" t="n">
        <v>1</v>
      </c>
      <c r="AM882" s="8" t="n">
        <v>1</v>
      </c>
      <c r="AN882" s="8" t="n">
        <v>1</v>
      </c>
      <c r="AP882" s="3" t="inlineStr">
        <is>
          <t>Bit</t>
        </is>
      </c>
      <c r="AQ882" s="3" t="inlineStr">
        <is>
          <t>Chuck</t>
        </is>
      </c>
    </row>
    <row r="883">
      <c r="A883" s="3" t="inlineStr">
        <is>
          <t>Gearbox</t>
        </is>
      </c>
      <c r="B883" s="8" t="n">
        <v>1</v>
      </c>
      <c r="C883" s="8" t="n">
        <v>1</v>
      </c>
      <c r="D883" s="8" t="n">
        <v>1</v>
      </c>
      <c r="E883" s="8" t="n">
        <v>0</v>
      </c>
      <c r="F883" s="8" t="n">
        <v>0</v>
      </c>
      <c r="G883" s="8" t="n">
        <v>0</v>
      </c>
      <c r="H883" s="8" t="n">
        <v>0</v>
      </c>
      <c r="J883" s="8" t="n">
        <v>1</v>
      </c>
      <c r="K883" s="8" t="n">
        <v>1</v>
      </c>
      <c r="L883" s="8" t="n">
        <v>1</v>
      </c>
      <c r="M883" s="8" t="n">
        <v>0</v>
      </c>
      <c r="N883" s="8" t="n">
        <v>0</v>
      </c>
      <c r="O883" s="8" t="n">
        <v>0</v>
      </c>
      <c r="P883" s="8" t="n">
        <v>0</v>
      </c>
      <c r="R883" s="8" t="n">
        <v>1</v>
      </c>
      <c r="S883" s="8" t="n">
        <v>1</v>
      </c>
      <c r="T883" s="8" t="n">
        <v>1</v>
      </c>
      <c r="U883" s="8" t="n">
        <v>0</v>
      </c>
      <c r="V883" s="8" t="n">
        <v>0</v>
      </c>
      <c r="W883" s="8" t="n">
        <v>0</v>
      </c>
      <c r="X883" s="8" t="n">
        <v>0</v>
      </c>
      <c r="Z883" s="8" t="n">
        <v>1</v>
      </c>
      <c r="AA883" s="8" t="n">
        <v>1</v>
      </c>
      <c r="AB883" s="8" t="n">
        <v>1</v>
      </c>
      <c r="AC883" s="8" t="n">
        <v>0</v>
      </c>
      <c r="AD883" s="8" t="n">
        <v>0</v>
      </c>
      <c r="AE883" s="8" t="n">
        <v>0</v>
      </c>
      <c r="AF883" s="8" t="n">
        <v>0</v>
      </c>
      <c r="AH883" s="8" t="n">
        <v>1</v>
      </c>
      <c r="AI883" s="8" t="n">
        <v>1</v>
      </c>
      <c r="AJ883" s="8" t="n">
        <v>1</v>
      </c>
      <c r="AK883" s="8" t="n">
        <v>0</v>
      </c>
      <c r="AL883" s="8" t="n">
        <v>0</v>
      </c>
      <c r="AM883" s="8" t="n">
        <v>0</v>
      </c>
      <c r="AN883" s="8" t="n">
        <v>0</v>
      </c>
      <c r="AP883" s="3" t="inlineStr">
        <is>
          <t>Transmission</t>
        </is>
      </c>
      <c r="AQ883" s="3" t="inlineStr">
        <is>
          <t>Gearbox</t>
        </is>
      </c>
    </row>
    <row r="884">
      <c r="A884" s="3" t="inlineStr">
        <is>
          <t>Clutch</t>
        </is>
      </c>
      <c r="B884" s="8" t="n">
        <v>0</v>
      </c>
      <c r="C884" s="8" t="n">
        <v>1</v>
      </c>
      <c r="D884" s="8" t="n">
        <v>1</v>
      </c>
      <c r="E884" s="8" t="n">
        <v>1</v>
      </c>
      <c r="F884" s="8" t="n">
        <v>0</v>
      </c>
      <c r="G884" s="8" t="n">
        <v>0</v>
      </c>
      <c r="H884" s="8" t="n">
        <v>0</v>
      </c>
      <c r="J884" s="8" t="n">
        <v>0</v>
      </c>
      <c r="K884" s="8" t="n">
        <v>1</v>
      </c>
      <c r="L884" s="8" t="n">
        <v>1</v>
      </c>
      <c r="M884" s="8" t="n">
        <v>0</v>
      </c>
      <c r="N884" s="8" t="n">
        <v>0</v>
      </c>
      <c r="O884" s="8" t="n">
        <v>0</v>
      </c>
      <c r="P884" s="8" t="n">
        <v>0</v>
      </c>
      <c r="R884" s="8" t="n">
        <v>0</v>
      </c>
      <c r="S884" s="8" t="n">
        <v>1</v>
      </c>
      <c r="T884" s="8" t="n">
        <v>1</v>
      </c>
      <c r="U884" s="8" t="n">
        <v>0</v>
      </c>
      <c r="V884" s="8" t="n">
        <v>0</v>
      </c>
      <c r="W884" s="8" t="n">
        <v>0</v>
      </c>
      <c r="X884" s="8" t="n">
        <v>0</v>
      </c>
      <c r="Z884" s="8" t="n">
        <v>0</v>
      </c>
      <c r="AA884" s="8" t="n">
        <v>1</v>
      </c>
      <c r="AB884" s="8" t="n">
        <v>1</v>
      </c>
      <c r="AC884" s="8" t="n">
        <v>0</v>
      </c>
      <c r="AD884" s="8" t="n">
        <v>0</v>
      </c>
      <c r="AE884" s="8" t="n">
        <v>0</v>
      </c>
      <c r="AF884" s="8" t="n">
        <v>0</v>
      </c>
      <c r="AH884" s="8" t="n">
        <v>0</v>
      </c>
      <c r="AI884" s="8" t="n">
        <v>1</v>
      </c>
      <c r="AJ884" s="8" t="n">
        <v>1</v>
      </c>
      <c r="AK884" s="8" t="n">
        <v>0</v>
      </c>
      <c r="AL884" s="8" t="n">
        <v>0</v>
      </c>
      <c r="AM884" s="8" t="n">
        <v>0</v>
      </c>
      <c r="AN884" s="8" t="n">
        <v>0</v>
      </c>
      <c r="AP884" s="3" t="inlineStr">
        <is>
          <t>Motor</t>
        </is>
      </c>
      <c r="AQ884" s="3" t="inlineStr">
        <is>
          <t>Motor</t>
        </is>
      </c>
    </row>
    <row r="885">
      <c r="A885" s="3" t="inlineStr">
        <is>
          <t>Chuck</t>
        </is>
      </c>
      <c r="B885" s="8" t="n">
        <v>1</v>
      </c>
      <c r="C885" s="8" t="n">
        <v>0</v>
      </c>
      <c r="D885" s="8" t="n">
        <v>1</v>
      </c>
      <c r="E885" s="8" t="n">
        <v>1</v>
      </c>
      <c r="F885" s="8" t="n">
        <v>0</v>
      </c>
      <c r="G885" s="8" t="n">
        <v>0</v>
      </c>
      <c r="H885" s="8" t="n">
        <v>0</v>
      </c>
      <c r="J885" s="8" t="n">
        <v>1</v>
      </c>
      <c r="K885" s="8" t="n">
        <v>0</v>
      </c>
      <c r="L885" s="8" t="n">
        <v>0</v>
      </c>
      <c r="M885" s="8" t="n">
        <v>1</v>
      </c>
      <c r="N885" s="8" t="n">
        <v>0</v>
      </c>
      <c r="O885" s="8" t="n">
        <v>0</v>
      </c>
      <c r="P885" s="8" t="n">
        <v>0</v>
      </c>
      <c r="R885" s="8" t="n">
        <v>1</v>
      </c>
      <c r="S885" s="8" t="n">
        <v>0</v>
      </c>
      <c r="T885" s="8" t="n">
        <v>0</v>
      </c>
      <c r="U885" s="8" t="n">
        <v>1</v>
      </c>
      <c r="V885" s="8" t="n">
        <v>0</v>
      </c>
      <c r="W885" s="8" t="n">
        <v>0</v>
      </c>
      <c r="X885" s="8" t="n">
        <v>0</v>
      </c>
      <c r="Z885" s="8" t="n">
        <v>1</v>
      </c>
      <c r="AA885" s="8" t="n">
        <v>0</v>
      </c>
      <c r="AB885" s="8" t="n">
        <v>0</v>
      </c>
      <c r="AC885" s="8" t="n">
        <v>1</v>
      </c>
      <c r="AD885" s="8" t="n">
        <v>0</v>
      </c>
      <c r="AE885" s="8" t="n">
        <v>0</v>
      </c>
      <c r="AF885" s="8" t="n">
        <v>0</v>
      </c>
      <c r="AH885" s="8" t="n">
        <v>1</v>
      </c>
      <c r="AI885" s="8" t="n">
        <v>0</v>
      </c>
      <c r="AJ885" s="8" t="n">
        <v>0</v>
      </c>
      <c r="AK885" s="8" t="n">
        <v>1</v>
      </c>
      <c r="AL885" s="8" t="n">
        <v>0</v>
      </c>
      <c r="AM885" s="8" t="n">
        <v>0</v>
      </c>
      <c r="AN885" s="8" t="n">
        <v>0</v>
      </c>
      <c r="AP885" s="3" t="inlineStr">
        <is>
          <t>Electrical System</t>
        </is>
      </c>
      <c r="AQ885" s="3" t="inlineStr">
        <is>
          <t>Battery or Power Cord</t>
        </is>
      </c>
    </row>
    <row r="886">
      <c r="A886" s="3" t="inlineStr">
        <is>
          <t>Trigger</t>
        </is>
      </c>
      <c r="B886" s="8" t="n">
        <v>1</v>
      </c>
      <c r="C886" s="8" t="n">
        <v>0</v>
      </c>
      <c r="D886" s="8" t="n">
        <v>0</v>
      </c>
      <c r="E886" s="8" t="n">
        <v>0</v>
      </c>
      <c r="F886" s="8" t="n">
        <v>1</v>
      </c>
      <c r="G886" s="8" t="n">
        <v>0</v>
      </c>
      <c r="H886" s="8" t="n">
        <v>1</v>
      </c>
      <c r="J886" s="8" t="n">
        <v>1</v>
      </c>
      <c r="K886" s="8" t="n">
        <v>0</v>
      </c>
      <c r="L886" s="8" t="n">
        <v>0</v>
      </c>
      <c r="M886" s="8" t="n">
        <v>0</v>
      </c>
      <c r="N886" s="8" t="n">
        <v>1</v>
      </c>
      <c r="O886" s="8" t="n">
        <v>0</v>
      </c>
      <c r="P886" s="8" t="n">
        <v>1</v>
      </c>
      <c r="R886" s="8" t="n">
        <v>1</v>
      </c>
      <c r="S886" s="8" t="n">
        <v>0</v>
      </c>
      <c r="T886" s="8" t="n">
        <v>0</v>
      </c>
      <c r="U886" s="8" t="n">
        <v>0</v>
      </c>
      <c r="V886" s="8" t="n">
        <v>1</v>
      </c>
      <c r="W886" s="8" t="n">
        <v>0</v>
      </c>
      <c r="X886" s="8" t="n">
        <v>1</v>
      </c>
      <c r="Z886" s="8" t="n">
        <v>1</v>
      </c>
      <c r="AA886" s="8" t="n">
        <v>0</v>
      </c>
      <c r="AB886" s="8" t="n">
        <v>0</v>
      </c>
      <c r="AC886" s="8" t="n">
        <v>0</v>
      </c>
      <c r="AD886" s="8" t="n">
        <v>1</v>
      </c>
      <c r="AE886" s="8" t="n">
        <v>0</v>
      </c>
      <c r="AF886" s="8" t="n">
        <v>1</v>
      </c>
      <c r="AH886" s="8" t="n">
        <v>1</v>
      </c>
      <c r="AI886" s="8" t="n">
        <v>0</v>
      </c>
      <c r="AJ886" s="8" t="n">
        <v>0</v>
      </c>
      <c r="AK886" s="8" t="n">
        <v>0</v>
      </c>
      <c r="AL886" s="8" t="n">
        <v>1</v>
      </c>
      <c r="AM886" s="8" t="n">
        <v>0</v>
      </c>
      <c r="AN886" s="8" t="n">
        <v>1</v>
      </c>
      <c r="AP886" s="3" t="inlineStr">
        <is>
          <t>Battery Holder</t>
        </is>
      </c>
      <c r="AQ886" s="3" t="inlineStr">
        <is>
          <t>Handle</t>
        </is>
      </c>
    </row>
    <row r="887">
      <c r="A887" s="3" t="inlineStr">
        <is>
          <t>Battery or Power Cord</t>
        </is>
      </c>
      <c r="B887" s="8" t="n">
        <v>1</v>
      </c>
      <c r="C887" s="8" t="n">
        <v>0</v>
      </c>
      <c r="D887" s="8" t="n">
        <v>0</v>
      </c>
      <c r="E887" s="8" t="n">
        <v>0</v>
      </c>
      <c r="F887" s="8" t="n">
        <v>0</v>
      </c>
      <c r="G887" s="8" t="n">
        <v>1</v>
      </c>
      <c r="H887" s="8" t="n">
        <v>0</v>
      </c>
      <c r="J887" s="8" t="n">
        <v>1</v>
      </c>
      <c r="K887" s="8" t="n">
        <v>0</v>
      </c>
      <c r="L887" s="8" t="n">
        <v>0</v>
      </c>
      <c r="M887" s="8" t="n">
        <v>0</v>
      </c>
      <c r="N887" s="8" t="n">
        <v>0</v>
      </c>
      <c r="O887" s="8" t="n">
        <v>1</v>
      </c>
      <c r="P887" s="8" t="n">
        <v>0</v>
      </c>
      <c r="R887" s="8" t="n">
        <v>1</v>
      </c>
      <c r="S887" s="8" t="n">
        <v>0</v>
      </c>
      <c r="T887" s="8" t="n">
        <v>0</v>
      </c>
      <c r="U887" s="8" t="n">
        <v>0</v>
      </c>
      <c r="V887" s="8" t="n">
        <v>0</v>
      </c>
      <c r="W887" s="8" t="n">
        <v>1</v>
      </c>
      <c r="X887" s="8" t="n">
        <v>0</v>
      </c>
      <c r="Z887" s="8" t="n">
        <v>1</v>
      </c>
      <c r="AA887" s="8" t="n">
        <v>0</v>
      </c>
      <c r="AB887" s="8" t="n">
        <v>0</v>
      </c>
      <c r="AC887" s="8" t="n">
        <v>0</v>
      </c>
      <c r="AD887" s="8" t="n">
        <v>0</v>
      </c>
      <c r="AE887" s="8" t="n">
        <v>1</v>
      </c>
      <c r="AF887" s="8" t="n">
        <v>0</v>
      </c>
      <c r="AH887" s="8" t="n">
        <v>1</v>
      </c>
      <c r="AI887" s="8" t="n">
        <v>0</v>
      </c>
      <c r="AJ887" s="8" t="n">
        <v>0</v>
      </c>
      <c r="AK887" s="8" t="n">
        <v>0</v>
      </c>
      <c r="AL887" s="8" t="n">
        <v>0</v>
      </c>
      <c r="AM887" s="8" t="n">
        <v>1</v>
      </c>
      <c r="AN887" s="8" t="n">
        <v>0</v>
      </c>
    </row>
    <row r="888">
      <c r="A888" s="3" t="inlineStr">
        <is>
          <t>Handle</t>
        </is>
      </c>
      <c r="B888" s="8" t="n">
        <v>1</v>
      </c>
      <c r="C888" s="8" t="n">
        <v>0</v>
      </c>
      <c r="D888" s="8" t="n">
        <v>0</v>
      </c>
      <c r="E888" s="8" t="n">
        <v>0</v>
      </c>
      <c r="F888" s="8" t="n">
        <v>1</v>
      </c>
      <c r="G888" s="8" t="n">
        <v>0</v>
      </c>
      <c r="H888" s="8" t="n">
        <v>1</v>
      </c>
      <c r="J888" s="8" t="n">
        <v>1</v>
      </c>
      <c r="K888" s="8" t="n">
        <v>0</v>
      </c>
      <c r="L888" s="8" t="n">
        <v>0</v>
      </c>
      <c r="M888" s="8" t="n">
        <v>0</v>
      </c>
      <c r="N888" s="8" t="n">
        <v>1</v>
      </c>
      <c r="O888" s="8" t="n">
        <v>0</v>
      </c>
      <c r="P888" s="8" t="n">
        <v>1</v>
      </c>
      <c r="R888" s="8" t="n">
        <v>1</v>
      </c>
      <c r="S888" s="8" t="n">
        <v>0</v>
      </c>
      <c r="T888" s="8" t="n">
        <v>0</v>
      </c>
      <c r="U888" s="8" t="n">
        <v>0</v>
      </c>
      <c r="V888" s="8" t="n">
        <v>1</v>
      </c>
      <c r="W888" s="8" t="n">
        <v>0</v>
      </c>
      <c r="X888" s="8" t="n">
        <v>1</v>
      </c>
      <c r="Z888" s="8" t="n">
        <v>1</v>
      </c>
      <c r="AA888" s="8" t="n">
        <v>0</v>
      </c>
      <c r="AB888" s="8" t="n">
        <v>0</v>
      </c>
      <c r="AC888" s="8" t="n">
        <v>0</v>
      </c>
      <c r="AD888" s="8" t="n">
        <v>1</v>
      </c>
      <c r="AE888" s="8" t="n">
        <v>0</v>
      </c>
      <c r="AF888" s="8" t="n">
        <v>1</v>
      </c>
      <c r="AH888" s="8" t="n">
        <v>1</v>
      </c>
      <c r="AI888" s="8" t="n">
        <v>0</v>
      </c>
      <c r="AJ888" s="8" t="n">
        <v>0</v>
      </c>
      <c r="AK888" s="8" t="n">
        <v>0</v>
      </c>
      <c r="AL888" s="8" t="n">
        <v>1</v>
      </c>
      <c r="AM888" s="8" t="n">
        <v>0</v>
      </c>
      <c r="AN888" s="8" t="n">
        <v>1</v>
      </c>
    </row>
    <row r="890">
      <c r="A890" s="1" t="inlineStr">
        <is>
          <t>aligned k×k matrices (INDEX/MATCH through the mapping; GT order)</t>
        </is>
      </c>
      <c r="B890" s="9" t="inlineStr">
        <is>
          <t>run 1 aligned</t>
        </is>
      </c>
      <c r="J890" s="9" t="inlineStr">
        <is>
          <t>run 2 aligned</t>
        </is>
      </c>
      <c r="R890" s="9" t="inlineStr">
        <is>
          <t>run 3 aligned</t>
        </is>
      </c>
      <c r="Z890" s="9" t="inlineStr">
        <is>
          <t>run 4 aligned</t>
        </is>
      </c>
      <c r="AH890" s="9" t="inlineStr">
        <is>
          <t>run 5 aligned</t>
        </is>
      </c>
      <c r="AP890" s="9" t="inlineStr">
        <is>
          <t>Step2 average of aligned runs (formula)</t>
        </is>
      </c>
      <c r="AV890" s="9" t="inlineStr">
        <is>
          <t>aligned ground truth (INDEX/MATCH)</t>
        </is>
      </c>
      <c r="BB890" s="9" t="inlineStr">
        <is>
          <t>aligned GT eig (pasted) | sorted</t>
        </is>
      </c>
    </row>
    <row r="891" ht="60" customHeight="1">
      <c r="B891" s="15" t="inlineStr">
        <is>
          <t>Bit</t>
        </is>
      </c>
      <c r="C891" s="15" t="inlineStr">
        <is>
          <t>Transmission</t>
        </is>
      </c>
      <c r="D891" s="15" t="inlineStr">
        <is>
          <t>Motor</t>
        </is>
      </c>
      <c r="E891" s="15" t="inlineStr">
        <is>
          <t>Electrical System</t>
        </is>
      </c>
      <c r="F891" s="15" t="inlineStr">
        <is>
          <t>Battery Holder</t>
        </is>
      </c>
      <c r="J891" s="15" t="inlineStr">
        <is>
          <t>Bit</t>
        </is>
      </c>
      <c r="K891" s="15" t="inlineStr">
        <is>
          <t>Transmission</t>
        </is>
      </c>
      <c r="L891" s="15" t="inlineStr">
        <is>
          <t>Motor</t>
        </is>
      </c>
      <c r="M891" s="15" t="inlineStr">
        <is>
          <t>Electrical System</t>
        </is>
      </c>
      <c r="N891" s="15" t="inlineStr">
        <is>
          <t>Battery Holder</t>
        </is>
      </c>
      <c r="R891" s="15" t="inlineStr">
        <is>
          <t>Bit</t>
        </is>
      </c>
      <c r="S891" s="15" t="inlineStr">
        <is>
          <t>Transmission</t>
        </is>
      </c>
      <c r="T891" s="15" t="inlineStr">
        <is>
          <t>Motor</t>
        </is>
      </c>
      <c r="U891" s="15" t="inlineStr">
        <is>
          <t>Electrical System</t>
        </is>
      </c>
      <c r="V891" s="15" t="inlineStr">
        <is>
          <t>Battery Holder</t>
        </is>
      </c>
      <c r="Z891" s="15" t="inlineStr">
        <is>
          <t>Bit</t>
        </is>
      </c>
      <c r="AA891" s="15" t="inlineStr">
        <is>
          <t>Transmission</t>
        </is>
      </c>
      <c r="AB891" s="15" t="inlineStr">
        <is>
          <t>Motor</t>
        </is>
      </c>
      <c r="AC891" s="15" t="inlineStr">
        <is>
          <t>Electrical System</t>
        </is>
      </c>
      <c r="AD891" s="15" t="inlineStr">
        <is>
          <t>Battery Holder</t>
        </is>
      </c>
      <c r="AH891" s="15" t="inlineStr">
        <is>
          <t>Bit</t>
        </is>
      </c>
      <c r="AI891" s="15" t="inlineStr">
        <is>
          <t>Transmission</t>
        </is>
      </c>
      <c r="AJ891" s="15" t="inlineStr">
        <is>
          <t>Motor</t>
        </is>
      </c>
      <c r="AK891" s="15" t="inlineStr">
        <is>
          <t>Electrical System</t>
        </is>
      </c>
      <c r="AL891" s="15" t="inlineStr">
        <is>
          <t>Battery Holder</t>
        </is>
      </c>
    </row>
    <row r="892">
      <c r="A892" s="3" t="inlineStr">
        <is>
          <t>Bit</t>
        </is>
      </c>
      <c r="B892" s="8">
        <f>INDEX($B$882:$H$888,MATCH($AQ$882,$B$881:$H$881,0),MATCH($AQ$882,$B$881:$H$881,0))</f>
        <v/>
      </c>
      <c r="C892" s="8">
        <f>INDEX($B$882:$H$888,MATCH($AQ$882,$B$881:$H$881,0),MATCH($AQ$883,$B$881:$H$881,0))</f>
        <v/>
      </c>
      <c r="D892" s="8">
        <f>INDEX($B$882:$H$888,MATCH($AQ$882,$B$881:$H$881,0),MATCH($AQ$884,$B$881:$H$881,0))</f>
        <v/>
      </c>
      <c r="E892" s="8">
        <f>INDEX($B$882:$H$888,MATCH($AQ$882,$B$881:$H$881,0),MATCH($AQ$885,$B$881:$H$881,0))</f>
        <v/>
      </c>
      <c r="F892" s="8">
        <f>INDEX($B$882:$H$888,MATCH($AQ$882,$B$881:$H$881,0),MATCH($AQ$886,$B$881:$H$881,0))</f>
        <v/>
      </c>
      <c r="J892" s="8">
        <f>INDEX($J$882:$P$888,MATCH($AQ$882,$J$881:$P$881,0),MATCH($AQ$882,$J$881:$P$881,0))</f>
        <v/>
      </c>
      <c r="K892" s="8">
        <f>INDEX($J$882:$P$888,MATCH($AQ$882,$J$881:$P$881,0),MATCH($AQ$883,$J$881:$P$881,0))</f>
        <v/>
      </c>
      <c r="L892" s="8">
        <f>INDEX($J$882:$P$888,MATCH($AQ$882,$J$881:$P$881,0),MATCH($AQ$884,$J$881:$P$881,0))</f>
        <v/>
      </c>
      <c r="M892" s="8">
        <f>INDEX($J$882:$P$888,MATCH($AQ$882,$J$881:$P$881,0),MATCH($AQ$885,$J$881:$P$881,0))</f>
        <v/>
      </c>
      <c r="N892" s="8">
        <f>INDEX($J$882:$P$888,MATCH($AQ$882,$J$881:$P$881,0),MATCH($AQ$886,$J$881:$P$881,0))</f>
        <v/>
      </c>
      <c r="R892" s="8">
        <f>INDEX($R$882:$X$888,MATCH($AQ$882,$R$881:$X$881,0),MATCH($AQ$882,$R$881:$X$881,0))</f>
        <v/>
      </c>
      <c r="S892" s="8">
        <f>INDEX($R$882:$X$888,MATCH($AQ$882,$R$881:$X$881,0),MATCH($AQ$883,$R$881:$X$881,0))</f>
        <v/>
      </c>
      <c r="T892" s="8">
        <f>INDEX($R$882:$X$888,MATCH($AQ$882,$R$881:$X$881,0),MATCH($AQ$884,$R$881:$X$881,0))</f>
        <v/>
      </c>
      <c r="U892" s="8">
        <f>INDEX($R$882:$X$888,MATCH($AQ$882,$R$881:$X$881,0),MATCH($AQ$885,$R$881:$X$881,0))</f>
        <v/>
      </c>
      <c r="V892" s="8">
        <f>INDEX($R$882:$X$888,MATCH($AQ$882,$R$881:$X$881,0),MATCH($AQ$886,$R$881:$X$881,0))</f>
        <v/>
      </c>
      <c r="Z892" s="8">
        <f>INDEX($Z$882:$AF$888,MATCH($AQ$882,$Z$881:$AF$881,0),MATCH($AQ$882,$Z$881:$AF$881,0))</f>
        <v/>
      </c>
      <c r="AA892" s="8">
        <f>INDEX($Z$882:$AF$888,MATCH($AQ$882,$Z$881:$AF$881,0),MATCH($AQ$883,$Z$881:$AF$881,0))</f>
        <v/>
      </c>
      <c r="AB892" s="8">
        <f>INDEX($Z$882:$AF$888,MATCH($AQ$882,$Z$881:$AF$881,0),MATCH($AQ$884,$Z$881:$AF$881,0))</f>
        <v/>
      </c>
      <c r="AC892" s="8">
        <f>INDEX($Z$882:$AF$888,MATCH($AQ$882,$Z$881:$AF$881,0),MATCH($AQ$885,$Z$881:$AF$881,0))</f>
        <v/>
      </c>
      <c r="AD892" s="8">
        <f>INDEX($Z$882:$AF$888,MATCH($AQ$882,$Z$881:$AF$881,0),MATCH($AQ$886,$Z$881:$AF$881,0))</f>
        <v/>
      </c>
      <c r="AH892" s="8">
        <f>INDEX($AH$882:$AN$888,MATCH($AQ$882,$AH$881:$AN$881,0),MATCH($AQ$882,$AH$881:$AN$881,0))</f>
        <v/>
      </c>
      <c r="AI892" s="8">
        <f>INDEX($AH$882:$AN$888,MATCH($AQ$882,$AH$881:$AN$881,0),MATCH($AQ$883,$AH$881:$AN$881,0))</f>
        <v/>
      </c>
      <c r="AJ892" s="8">
        <f>INDEX($AH$882:$AN$888,MATCH($AQ$882,$AH$881:$AN$881,0),MATCH($AQ$884,$AH$881:$AN$881,0))</f>
        <v/>
      </c>
      <c r="AK892" s="8">
        <f>INDEX($AH$882:$AN$888,MATCH($AQ$882,$AH$881:$AN$881,0),MATCH($AQ$885,$AH$881:$AN$881,0))</f>
        <v/>
      </c>
      <c r="AL892" s="8">
        <f>INDEX($AH$882:$AN$888,MATCH($AQ$882,$AH$881:$AN$881,0),MATCH($AQ$886,$AH$881:$AN$881,0))</f>
        <v/>
      </c>
      <c r="AP892" s="8">
        <f>IF(($B$892&lt;&gt;2)+($J$892&lt;&gt;2)+($R$892&lt;&gt;2)+($Z$892&lt;&gt;2)+($AH$892&lt;&gt;2)=0,2,IF((($B$892&lt;&gt;2)*$B$892+($J$892&lt;&gt;2)*$J$892+($R$892&lt;&gt;2)*$R$892+($Z$892&lt;&gt;2)*$Z$892+($AH$892&lt;&gt;2)*$AH$892)/(($B$892&lt;&gt;2)+($J$892&lt;&gt;2)+($R$892&lt;&gt;2)+($Z$892&lt;&gt;2)+($AH$892&lt;&gt;2))&gt;=0.5,1,0))</f>
        <v/>
      </c>
      <c r="AQ892" s="8">
        <f>IF(($C$892&lt;&gt;2)+($K$892&lt;&gt;2)+($S$892&lt;&gt;2)+($AA$892&lt;&gt;2)+($AI$892&lt;&gt;2)=0,2,IF((($C$892&lt;&gt;2)*$C$892+($K$892&lt;&gt;2)*$K$892+($S$892&lt;&gt;2)*$S$892+($AA$892&lt;&gt;2)*$AA$892+($AI$892&lt;&gt;2)*$AI$892)/(($C$892&lt;&gt;2)+($K$892&lt;&gt;2)+($S$892&lt;&gt;2)+($AA$892&lt;&gt;2)+($AI$892&lt;&gt;2))&gt;=0.5,1,0))</f>
        <v/>
      </c>
      <c r="AR892" s="8">
        <f>IF(($D$892&lt;&gt;2)+($L$892&lt;&gt;2)+($T$892&lt;&gt;2)+($AB$892&lt;&gt;2)+($AJ$892&lt;&gt;2)=0,2,IF((($D$892&lt;&gt;2)*$D$892+($L$892&lt;&gt;2)*$L$892+($T$892&lt;&gt;2)*$T$892+($AB$892&lt;&gt;2)*$AB$892+($AJ$892&lt;&gt;2)*$AJ$892)/(($D$892&lt;&gt;2)+($L$892&lt;&gt;2)+($T$892&lt;&gt;2)+($AB$892&lt;&gt;2)+($AJ$892&lt;&gt;2))&gt;=0.5,1,0))</f>
        <v/>
      </c>
      <c r="AS892" s="8">
        <f>IF(($E$892&lt;&gt;2)+($M$892&lt;&gt;2)+($U$892&lt;&gt;2)+($AC$892&lt;&gt;2)+($AK$892&lt;&gt;2)=0,2,IF((($E$892&lt;&gt;2)*$E$892+($M$892&lt;&gt;2)*$M$892+($U$892&lt;&gt;2)*$U$892+($AC$892&lt;&gt;2)*$AC$892+($AK$892&lt;&gt;2)*$AK$892)/(($E$892&lt;&gt;2)+($M$892&lt;&gt;2)+($U$892&lt;&gt;2)+($AC$892&lt;&gt;2)+($AK$892&lt;&gt;2))&gt;=0.5,1,0))</f>
        <v/>
      </c>
      <c r="AT892" s="8">
        <f>IF(($F$892&lt;&gt;2)+($N$892&lt;&gt;2)+($V$892&lt;&gt;2)+($AD$892&lt;&gt;2)+($AL$892&lt;&gt;2)=0,2,IF((($F$892&lt;&gt;2)*$F$892+($N$892&lt;&gt;2)*$N$892+($V$892&lt;&gt;2)*$V$892+($AD$892&lt;&gt;2)*$AD$892+($AL$892&lt;&gt;2)*$AL$892)/(($F$892&lt;&gt;2)+($N$892&lt;&gt;2)+($V$892&lt;&gt;2)+($AD$892&lt;&gt;2)+($AL$892&lt;&gt;2))&gt;=0.5,1,0))</f>
        <v/>
      </c>
      <c r="AV892" s="16">
        <f>INDEX('Ground truth'!$B$14:$H$20,MATCH($AP$882,'Ground truth'!$A$14:$A$20,0),MATCH($AP$882,'Ground truth'!$B$13:$H$13,0))</f>
        <v/>
      </c>
      <c r="AW892" s="16">
        <f>INDEX('Ground truth'!$B$14:$H$20,MATCH($AP$882,'Ground truth'!$A$14:$A$20,0),MATCH($AP$883,'Ground truth'!$B$13:$H$13,0))</f>
        <v/>
      </c>
      <c r="AX892" s="16">
        <f>INDEX('Ground truth'!$B$14:$H$20,MATCH($AP$882,'Ground truth'!$A$14:$A$20,0),MATCH($AP$884,'Ground truth'!$B$13:$H$13,0))</f>
        <v/>
      </c>
      <c r="AY892" s="16">
        <f>INDEX('Ground truth'!$B$14:$H$20,MATCH($AP$882,'Ground truth'!$A$14:$A$20,0),MATCH($AP$885,'Ground truth'!$B$13:$H$13,0))</f>
        <v/>
      </c>
      <c r="AZ892" s="16">
        <f>INDEX('Ground truth'!$B$14:$H$20,MATCH($AP$882,'Ground truth'!$A$14:$A$20,0),MATCH($AP$886,'Ground truth'!$B$13:$H$13,0))</f>
        <v/>
      </c>
      <c r="BB892" s="19" t="n">
        <v>2.732050807568881</v>
      </c>
      <c r="BC892" s="19">
        <f>LARGE($BB$892:$BB$896,1)</f>
        <v/>
      </c>
    </row>
    <row r="893">
      <c r="A893" s="3" t="inlineStr">
        <is>
          <t>Transmission</t>
        </is>
      </c>
      <c r="B893" s="8">
        <f>INDEX($B$882:$H$888,MATCH($AQ$883,$B$881:$H$881,0),MATCH($AQ$882,$B$881:$H$881,0))</f>
        <v/>
      </c>
      <c r="C893" s="8">
        <f>INDEX($B$882:$H$888,MATCH($AQ$883,$B$881:$H$881,0),MATCH($AQ$883,$B$881:$H$881,0))</f>
        <v/>
      </c>
      <c r="D893" s="8">
        <f>INDEX($B$882:$H$888,MATCH($AQ$883,$B$881:$H$881,0),MATCH($AQ$884,$B$881:$H$881,0))</f>
        <v/>
      </c>
      <c r="E893" s="8">
        <f>INDEX($B$882:$H$888,MATCH($AQ$883,$B$881:$H$881,0),MATCH($AQ$885,$B$881:$H$881,0))</f>
        <v/>
      </c>
      <c r="F893" s="8">
        <f>INDEX($B$882:$H$888,MATCH($AQ$883,$B$881:$H$881,0),MATCH($AQ$886,$B$881:$H$881,0))</f>
        <v/>
      </c>
      <c r="J893" s="8">
        <f>INDEX($J$882:$P$888,MATCH($AQ$883,$J$881:$P$881,0),MATCH($AQ$882,$J$881:$P$881,0))</f>
        <v/>
      </c>
      <c r="K893" s="8">
        <f>INDEX($J$882:$P$888,MATCH($AQ$883,$J$881:$P$881,0),MATCH($AQ$883,$J$881:$P$881,0))</f>
        <v/>
      </c>
      <c r="L893" s="8">
        <f>INDEX($J$882:$P$888,MATCH($AQ$883,$J$881:$P$881,0),MATCH($AQ$884,$J$881:$P$881,0))</f>
        <v/>
      </c>
      <c r="M893" s="8">
        <f>INDEX($J$882:$P$888,MATCH($AQ$883,$J$881:$P$881,0),MATCH($AQ$885,$J$881:$P$881,0))</f>
        <v/>
      </c>
      <c r="N893" s="8">
        <f>INDEX($J$882:$P$888,MATCH($AQ$883,$J$881:$P$881,0),MATCH($AQ$886,$J$881:$P$881,0))</f>
        <v/>
      </c>
      <c r="R893" s="8">
        <f>INDEX($R$882:$X$888,MATCH($AQ$883,$R$881:$X$881,0),MATCH($AQ$882,$R$881:$X$881,0))</f>
        <v/>
      </c>
      <c r="S893" s="8">
        <f>INDEX($R$882:$X$888,MATCH($AQ$883,$R$881:$X$881,0),MATCH($AQ$883,$R$881:$X$881,0))</f>
        <v/>
      </c>
      <c r="T893" s="8">
        <f>INDEX($R$882:$X$888,MATCH($AQ$883,$R$881:$X$881,0),MATCH($AQ$884,$R$881:$X$881,0))</f>
        <v/>
      </c>
      <c r="U893" s="8">
        <f>INDEX($R$882:$X$888,MATCH($AQ$883,$R$881:$X$881,0),MATCH($AQ$885,$R$881:$X$881,0))</f>
        <v/>
      </c>
      <c r="V893" s="8">
        <f>INDEX($R$882:$X$888,MATCH($AQ$883,$R$881:$X$881,0),MATCH($AQ$886,$R$881:$X$881,0))</f>
        <v/>
      </c>
      <c r="Z893" s="8">
        <f>INDEX($Z$882:$AF$888,MATCH($AQ$883,$Z$881:$AF$881,0),MATCH($AQ$882,$Z$881:$AF$881,0))</f>
        <v/>
      </c>
      <c r="AA893" s="8">
        <f>INDEX($Z$882:$AF$888,MATCH($AQ$883,$Z$881:$AF$881,0),MATCH($AQ$883,$Z$881:$AF$881,0))</f>
        <v/>
      </c>
      <c r="AB893" s="8">
        <f>INDEX($Z$882:$AF$888,MATCH($AQ$883,$Z$881:$AF$881,0),MATCH($AQ$884,$Z$881:$AF$881,0))</f>
        <v/>
      </c>
      <c r="AC893" s="8">
        <f>INDEX($Z$882:$AF$888,MATCH($AQ$883,$Z$881:$AF$881,0),MATCH($AQ$885,$Z$881:$AF$881,0))</f>
        <v/>
      </c>
      <c r="AD893" s="8">
        <f>INDEX($Z$882:$AF$888,MATCH($AQ$883,$Z$881:$AF$881,0),MATCH($AQ$886,$Z$881:$AF$881,0))</f>
        <v/>
      </c>
      <c r="AH893" s="8">
        <f>INDEX($AH$882:$AN$888,MATCH($AQ$883,$AH$881:$AN$881,0),MATCH($AQ$882,$AH$881:$AN$881,0))</f>
        <v/>
      </c>
      <c r="AI893" s="8">
        <f>INDEX($AH$882:$AN$888,MATCH($AQ$883,$AH$881:$AN$881,0),MATCH($AQ$883,$AH$881:$AN$881,0))</f>
        <v/>
      </c>
      <c r="AJ893" s="8">
        <f>INDEX($AH$882:$AN$888,MATCH($AQ$883,$AH$881:$AN$881,0),MATCH($AQ$884,$AH$881:$AN$881,0))</f>
        <v/>
      </c>
      <c r="AK893" s="8">
        <f>INDEX($AH$882:$AN$888,MATCH($AQ$883,$AH$881:$AN$881,0),MATCH($AQ$885,$AH$881:$AN$881,0))</f>
        <v/>
      </c>
      <c r="AL893" s="8">
        <f>INDEX($AH$882:$AN$888,MATCH($AQ$883,$AH$881:$AN$881,0),MATCH($AQ$886,$AH$881:$AN$881,0))</f>
        <v/>
      </c>
      <c r="AP893" s="8">
        <f>IF(($B$893&lt;&gt;2)+($J$893&lt;&gt;2)+($R$893&lt;&gt;2)+($Z$893&lt;&gt;2)+($AH$893&lt;&gt;2)=0,2,IF((($B$893&lt;&gt;2)*$B$893+($J$893&lt;&gt;2)*$J$893+($R$893&lt;&gt;2)*$R$893+($Z$893&lt;&gt;2)*$Z$893+($AH$893&lt;&gt;2)*$AH$893)/(($B$893&lt;&gt;2)+($J$893&lt;&gt;2)+($R$893&lt;&gt;2)+($Z$893&lt;&gt;2)+($AH$893&lt;&gt;2))&gt;=0.5,1,0))</f>
        <v/>
      </c>
      <c r="AQ893" s="8">
        <f>IF(($C$893&lt;&gt;2)+($K$893&lt;&gt;2)+($S$893&lt;&gt;2)+($AA$893&lt;&gt;2)+($AI$893&lt;&gt;2)=0,2,IF((($C$893&lt;&gt;2)*$C$893+($K$893&lt;&gt;2)*$K$893+($S$893&lt;&gt;2)*$S$893+($AA$893&lt;&gt;2)*$AA$893+($AI$893&lt;&gt;2)*$AI$893)/(($C$893&lt;&gt;2)+($K$893&lt;&gt;2)+($S$893&lt;&gt;2)+($AA$893&lt;&gt;2)+($AI$893&lt;&gt;2))&gt;=0.5,1,0))</f>
        <v/>
      </c>
      <c r="AR893" s="8">
        <f>IF(($D$893&lt;&gt;2)+($L$893&lt;&gt;2)+($T$893&lt;&gt;2)+($AB$893&lt;&gt;2)+($AJ$893&lt;&gt;2)=0,2,IF((($D$893&lt;&gt;2)*$D$893+($L$893&lt;&gt;2)*$L$893+($T$893&lt;&gt;2)*$T$893+($AB$893&lt;&gt;2)*$AB$893+($AJ$893&lt;&gt;2)*$AJ$893)/(($D$893&lt;&gt;2)+($L$893&lt;&gt;2)+($T$893&lt;&gt;2)+($AB$893&lt;&gt;2)+($AJ$893&lt;&gt;2))&gt;=0.5,1,0))</f>
        <v/>
      </c>
      <c r="AS893" s="8">
        <f>IF(($E$893&lt;&gt;2)+($M$893&lt;&gt;2)+($U$893&lt;&gt;2)+($AC$893&lt;&gt;2)+($AK$893&lt;&gt;2)=0,2,IF((($E$893&lt;&gt;2)*$E$893+($M$893&lt;&gt;2)*$M$893+($U$893&lt;&gt;2)*$U$893+($AC$893&lt;&gt;2)*$AC$893+($AK$893&lt;&gt;2)*$AK$893)/(($E$893&lt;&gt;2)+($M$893&lt;&gt;2)+($U$893&lt;&gt;2)+($AC$893&lt;&gt;2)+($AK$893&lt;&gt;2))&gt;=0.5,1,0))</f>
        <v/>
      </c>
      <c r="AT893" s="8">
        <f>IF(($F$893&lt;&gt;2)+($N$893&lt;&gt;2)+($V$893&lt;&gt;2)+($AD$893&lt;&gt;2)+($AL$893&lt;&gt;2)=0,2,IF((($F$893&lt;&gt;2)*$F$893+($N$893&lt;&gt;2)*$N$893+($V$893&lt;&gt;2)*$V$893+($AD$893&lt;&gt;2)*$AD$893+($AL$893&lt;&gt;2)*$AL$893)/(($F$893&lt;&gt;2)+($N$893&lt;&gt;2)+($V$893&lt;&gt;2)+($AD$893&lt;&gt;2)+($AL$893&lt;&gt;2))&gt;=0.5,1,0))</f>
        <v/>
      </c>
      <c r="AV893" s="16">
        <f>INDEX('Ground truth'!$B$14:$H$20,MATCH($AP$883,'Ground truth'!$A$14:$A$20,0),MATCH($AP$882,'Ground truth'!$B$13:$H$13,0))</f>
        <v/>
      </c>
      <c r="AW893" s="16">
        <f>INDEX('Ground truth'!$B$14:$H$20,MATCH($AP$883,'Ground truth'!$A$14:$A$20,0),MATCH($AP$883,'Ground truth'!$B$13:$H$13,0))</f>
        <v/>
      </c>
      <c r="AX893" s="16">
        <f>INDEX('Ground truth'!$B$14:$H$20,MATCH($AP$883,'Ground truth'!$A$14:$A$20,0),MATCH($AP$884,'Ground truth'!$B$13:$H$13,0))</f>
        <v/>
      </c>
      <c r="AY893" s="16">
        <f>INDEX('Ground truth'!$B$14:$H$20,MATCH($AP$883,'Ground truth'!$A$14:$A$20,0),MATCH($AP$885,'Ground truth'!$B$13:$H$13,0))</f>
        <v/>
      </c>
      <c r="AZ893" s="16">
        <f>INDEX('Ground truth'!$B$14:$H$20,MATCH($AP$883,'Ground truth'!$A$14:$A$20,0),MATCH($AP$886,'Ground truth'!$B$13:$H$13,0))</f>
        <v/>
      </c>
      <c r="BB893" s="19" t="n">
        <v>-0.7320508075688767</v>
      </c>
      <c r="BC893" s="19">
        <f>LARGE($BB$892:$BB$896,2)</f>
        <v/>
      </c>
    </row>
    <row r="894">
      <c r="A894" s="3" t="inlineStr">
        <is>
          <t>Motor</t>
        </is>
      </c>
      <c r="B894" s="8">
        <f>INDEX($B$882:$H$888,MATCH($AQ$884,$B$881:$H$881,0),MATCH($AQ$882,$B$881:$H$881,0))</f>
        <v/>
      </c>
      <c r="C894" s="8">
        <f>INDEX($B$882:$H$888,MATCH($AQ$884,$B$881:$H$881,0),MATCH($AQ$883,$B$881:$H$881,0))</f>
        <v/>
      </c>
      <c r="D894" s="8">
        <f>INDEX($B$882:$H$888,MATCH($AQ$884,$B$881:$H$881,0),MATCH($AQ$884,$B$881:$H$881,0))</f>
        <v/>
      </c>
      <c r="E894" s="8">
        <f>INDEX($B$882:$H$888,MATCH($AQ$884,$B$881:$H$881,0),MATCH($AQ$885,$B$881:$H$881,0))</f>
        <v/>
      </c>
      <c r="F894" s="8">
        <f>INDEX($B$882:$H$888,MATCH($AQ$884,$B$881:$H$881,0),MATCH($AQ$886,$B$881:$H$881,0))</f>
        <v/>
      </c>
      <c r="J894" s="8">
        <f>INDEX($J$882:$P$888,MATCH($AQ$884,$J$881:$P$881,0),MATCH($AQ$882,$J$881:$P$881,0))</f>
        <v/>
      </c>
      <c r="K894" s="8">
        <f>INDEX($J$882:$P$888,MATCH($AQ$884,$J$881:$P$881,0),MATCH($AQ$883,$J$881:$P$881,0))</f>
        <v/>
      </c>
      <c r="L894" s="8">
        <f>INDEX($J$882:$P$888,MATCH($AQ$884,$J$881:$P$881,0),MATCH($AQ$884,$J$881:$P$881,0))</f>
        <v/>
      </c>
      <c r="M894" s="8">
        <f>INDEX($J$882:$P$888,MATCH($AQ$884,$J$881:$P$881,0),MATCH($AQ$885,$J$881:$P$881,0))</f>
        <v/>
      </c>
      <c r="N894" s="8">
        <f>INDEX($J$882:$P$888,MATCH($AQ$884,$J$881:$P$881,0),MATCH($AQ$886,$J$881:$P$881,0))</f>
        <v/>
      </c>
      <c r="R894" s="8">
        <f>INDEX($R$882:$X$888,MATCH($AQ$884,$R$881:$X$881,0),MATCH($AQ$882,$R$881:$X$881,0))</f>
        <v/>
      </c>
      <c r="S894" s="8">
        <f>INDEX($R$882:$X$888,MATCH($AQ$884,$R$881:$X$881,0),MATCH($AQ$883,$R$881:$X$881,0))</f>
        <v/>
      </c>
      <c r="T894" s="8">
        <f>INDEX($R$882:$X$888,MATCH($AQ$884,$R$881:$X$881,0),MATCH($AQ$884,$R$881:$X$881,0))</f>
        <v/>
      </c>
      <c r="U894" s="8">
        <f>INDEX($R$882:$X$888,MATCH($AQ$884,$R$881:$X$881,0),MATCH($AQ$885,$R$881:$X$881,0))</f>
        <v/>
      </c>
      <c r="V894" s="8">
        <f>INDEX($R$882:$X$888,MATCH($AQ$884,$R$881:$X$881,0),MATCH($AQ$886,$R$881:$X$881,0))</f>
        <v/>
      </c>
      <c r="Z894" s="8">
        <f>INDEX($Z$882:$AF$888,MATCH($AQ$884,$Z$881:$AF$881,0),MATCH($AQ$882,$Z$881:$AF$881,0))</f>
        <v/>
      </c>
      <c r="AA894" s="8">
        <f>INDEX($Z$882:$AF$888,MATCH($AQ$884,$Z$881:$AF$881,0),MATCH($AQ$883,$Z$881:$AF$881,0))</f>
        <v/>
      </c>
      <c r="AB894" s="8">
        <f>INDEX($Z$882:$AF$888,MATCH($AQ$884,$Z$881:$AF$881,0),MATCH($AQ$884,$Z$881:$AF$881,0))</f>
        <v/>
      </c>
      <c r="AC894" s="8">
        <f>INDEX($Z$882:$AF$888,MATCH($AQ$884,$Z$881:$AF$881,0),MATCH($AQ$885,$Z$881:$AF$881,0))</f>
        <v/>
      </c>
      <c r="AD894" s="8">
        <f>INDEX($Z$882:$AF$888,MATCH($AQ$884,$Z$881:$AF$881,0),MATCH($AQ$886,$Z$881:$AF$881,0))</f>
        <v/>
      </c>
      <c r="AH894" s="8">
        <f>INDEX($AH$882:$AN$888,MATCH($AQ$884,$AH$881:$AN$881,0),MATCH($AQ$882,$AH$881:$AN$881,0))</f>
        <v/>
      </c>
      <c r="AI894" s="8">
        <f>INDEX($AH$882:$AN$888,MATCH($AQ$884,$AH$881:$AN$881,0),MATCH($AQ$883,$AH$881:$AN$881,0))</f>
        <v/>
      </c>
      <c r="AJ894" s="8">
        <f>INDEX($AH$882:$AN$888,MATCH($AQ$884,$AH$881:$AN$881,0),MATCH($AQ$884,$AH$881:$AN$881,0))</f>
        <v/>
      </c>
      <c r="AK894" s="8">
        <f>INDEX($AH$882:$AN$888,MATCH($AQ$884,$AH$881:$AN$881,0),MATCH($AQ$885,$AH$881:$AN$881,0))</f>
        <v/>
      </c>
      <c r="AL894" s="8">
        <f>INDEX($AH$882:$AN$888,MATCH($AQ$884,$AH$881:$AN$881,0),MATCH($AQ$886,$AH$881:$AN$881,0))</f>
        <v/>
      </c>
      <c r="AP894" s="8">
        <f>IF(($B$894&lt;&gt;2)+($J$894&lt;&gt;2)+($R$894&lt;&gt;2)+($Z$894&lt;&gt;2)+($AH$894&lt;&gt;2)=0,2,IF((($B$894&lt;&gt;2)*$B$894+($J$894&lt;&gt;2)*$J$894+($R$894&lt;&gt;2)*$R$894+($Z$894&lt;&gt;2)*$Z$894+($AH$894&lt;&gt;2)*$AH$894)/(($B$894&lt;&gt;2)+($J$894&lt;&gt;2)+($R$894&lt;&gt;2)+($Z$894&lt;&gt;2)+($AH$894&lt;&gt;2))&gt;=0.5,1,0))</f>
        <v/>
      </c>
      <c r="AQ894" s="8">
        <f>IF(($C$894&lt;&gt;2)+($K$894&lt;&gt;2)+($S$894&lt;&gt;2)+($AA$894&lt;&gt;2)+($AI$894&lt;&gt;2)=0,2,IF((($C$894&lt;&gt;2)*$C$894+($K$894&lt;&gt;2)*$K$894+($S$894&lt;&gt;2)*$S$894+($AA$894&lt;&gt;2)*$AA$894+($AI$894&lt;&gt;2)*$AI$894)/(($C$894&lt;&gt;2)+($K$894&lt;&gt;2)+($S$894&lt;&gt;2)+($AA$894&lt;&gt;2)+($AI$894&lt;&gt;2))&gt;=0.5,1,0))</f>
        <v/>
      </c>
      <c r="AR894" s="8">
        <f>IF(($D$894&lt;&gt;2)+($L$894&lt;&gt;2)+($T$894&lt;&gt;2)+($AB$894&lt;&gt;2)+($AJ$894&lt;&gt;2)=0,2,IF((($D$894&lt;&gt;2)*$D$894+($L$894&lt;&gt;2)*$L$894+($T$894&lt;&gt;2)*$T$894+($AB$894&lt;&gt;2)*$AB$894+($AJ$894&lt;&gt;2)*$AJ$894)/(($D$894&lt;&gt;2)+($L$894&lt;&gt;2)+($T$894&lt;&gt;2)+($AB$894&lt;&gt;2)+($AJ$894&lt;&gt;2))&gt;=0.5,1,0))</f>
        <v/>
      </c>
      <c r="AS894" s="8">
        <f>IF(($E$894&lt;&gt;2)+($M$894&lt;&gt;2)+($U$894&lt;&gt;2)+($AC$894&lt;&gt;2)+($AK$894&lt;&gt;2)=0,2,IF((($E$894&lt;&gt;2)*$E$894+($M$894&lt;&gt;2)*$M$894+($U$894&lt;&gt;2)*$U$894+($AC$894&lt;&gt;2)*$AC$894+($AK$894&lt;&gt;2)*$AK$894)/(($E$894&lt;&gt;2)+($M$894&lt;&gt;2)+($U$894&lt;&gt;2)+($AC$894&lt;&gt;2)+($AK$894&lt;&gt;2))&gt;=0.5,1,0))</f>
        <v/>
      </c>
      <c r="AT894" s="8">
        <f>IF(($F$894&lt;&gt;2)+($N$894&lt;&gt;2)+($V$894&lt;&gt;2)+($AD$894&lt;&gt;2)+($AL$894&lt;&gt;2)=0,2,IF((($F$894&lt;&gt;2)*$F$894+($N$894&lt;&gt;2)*$N$894+($V$894&lt;&gt;2)*$V$894+($AD$894&lt;&gt;2)*$AD$894+($AL$894&lt;&gt;2)*$AL$894)/(($F$894&lt;&gt;2)+($N$894&lt;&gt;2)+($V$894&lt;&gt;2)+($AD$894&lt;&gt;2)+($AL$894&lt;&gt;2))&gt;=0.5,1,0))</f>
        <v/>
      </c>
      <c r="AV894" s="16">
        <f>INDEX('Ground truth'!$B$14:$H$20,MATCH($AP$884,'Ground truth'!$A$14:$A$20,0),MATCH($AP$882,'Ground truth'!$B$13:$H$13,0))</f>
        <v/>
      </c>
      <c r="AW894" s="16">
        <f>INDEX('Ground truth'!$B$14:$H$20,MATCH($AP$884,'Ground truth'!$A$14:$A$20,0),MATCH($AP$883,'Ground truth'!$B$13:$H$13,0))</f>
        <v/>
      </c>
      <c r="AX894" s="16">
        <f>INDEX('Ground truth'!$B$14:$H$20,MATCH($AP$884,'Ground truth'!$A$14:$A$20,0),MATCH($AP$884,'Ground truth'!$B$13:$H$13,0))</f>
        <v/>
      </c>
      <c r="AY894" s="16">
        <f>INDEX('Ground truth'!$B$14:$H$20,MATCH($AP$884,'Ground truth'!$A$14:$A$20,0),MATCH($AP$885,'Ground truth'!$B$13:$H$13,0))</f>
        <v/>
      </c>
      <c r="AZ894" s="16">
        <f>INDEX('Ground truth'!$B$14:$H$20,MATCH($AP$884,'Ground truth'!$A$14:$A$20,0),MATCH($AP$886,'Ground truth'!$B$13:$H$13,0))</f>
        <v/>
      </c>
      <c r="BB894" s="19" t="n">
        <v>-1.006569074745785e-17</v>
      </c>
      <c r="BC894" s="19">
        <f>LARGE($BB$892:$BB$896,3)</f>
        <v/>
      </c>
    </row>
    <row r="895">
      <c r="A895" s="3" t="inlineStr">
        <is>
          <t>Electrical System</t>
        </is>
      </c>
      <c r="B895" s="8">
        <f>INDEX($B$882:$H$888,MATCH($AQ$885,$B$881:$H$881,0),MATCH($AQ$882,$B$881:$H$881,0))</f>
        <v/>
      </c>
      <c r="C895" s="8">
        <f>INDEX($B$882:$H$888,MATCH($AQ$885,$B$881:$H$881,0),MATCH($AQ$883,$B$881:$H$881,0))</f>
        <v/>
      </c>
      <c r="D895" s="8">
        <f>INDEX($B$882:$H$888,MATCH($AQ$885,$B$881:$H$881,0),MATCH($AQ$884,$B$881:$H$881,0))</f>
        <v/>
      </c>
      <c r="E895" s="8">
        <f>INDEX($B$882:$H$888,MATCH($AQ$885,$B$881:$H$881,0),MATCH($AQ$885,$B$881:$H$881,0))</f>
        <v/>
      </c>
      <c r="F895" s="8">
        <f>INDEX($B$882:$H$888,MATCH($AQ$885,$B$881:$H$881,0),MATCH($AQ$886,$B$881:$H$881,0))</f>
        <v/>
      </c>
      <c r="J895" s="8">
        <f>INDEX($J$882:$P$888,MATCH($AQ$885,$J$881:$P$881,0),MATCH($AQ$882,$J$881:$P$881,0))</f>
        <v/>
      </c>
      <c r="K895" s="8">
        <f>INDEX($J$882:$P$888,MATCH($AQ$885,$J$881:$P$881,0),MATCH($AQ$883,$J$881:$P$881,0))</f>
        <v/>
      </c>
      <c r="L895" s="8">
        <f>INDEX($J$882:$P$888,MATCH($AQ$885,$J$881:$P$881,0),MATCH($AQ$884,$J$881:$P$881,0))</f>
        <v/>
      </c>
      <c r="M895" s="8">
        <f>INDEX($J$882:$P$888,MATCH($AQ$885,$J$881:$P$881,0),MATCH($AQ$885,$J$881:$P$881,0))</f>
        <v/>
      </c>
      <c r="N895" s="8">
        <f>INDEX($J$882:$P$888,MATCH($AQ$885,$J$881:$P$881,0),MATCH($AQ$886,$J$881:$P$881,0))</f>
        <v/>
      </c>
      <c r="R895" s="8">
        <f>INDEX($R$882:$X$888,MATCH($AQ$885,$R$881:$X$881,0),MATCH($AQ$882,$R$881:$X$881,0))</f>
        <v/>
      </c>
      <c r="S895" s="8">
        <f>INDEX($R$882:$X$888,MATCH($AQ$885,$R$881:$X$881,0),MATCH($AQ$883,$R$881:$X$881,0))</f>
        <v/>
      </c>
      <c r="T895" s="8">
        <f>INDEX($R$882:$X$888,MATCH($AQ$885,$R$881:$X$881,0),MATCH($AQ$884,$R$881:$X$881,0))</f>
        <v/>
      </c>
      <c r="U895" s="8">
        <f>INDEX($R$882:$X$888,MATCH($AQ$885,$R$881:$X$881,0),MATCH($AQ$885,$R$881:$X$881,0))</f>
        <v/>
      </c>
      <c r="V895" s="8">
        <f>INDEX($R$882:$X$888,MATCH($AQ$885,$R$881:$X$881,0),MATCH($AQ$886,$R$881:$X$881,0))</f>
        <v/>
      </c>
      <c r="Z895" s="8">
        <f>INDEX($Z$882:$AF$888,MATCH($AQ$885,$Z$881:$AF$881,0),MATCH($AQ$882,$Z$881:$AF$881,0))</f>
        <v/>
      </c>
      <c r="AA895" s="8">
        <f>INDEX($Z$882:$AF$888,MATCH($AQ$885,$Z$881:$AF$881,0),MATCH($AQ$883,$Z$881:$AF$881,0))</f>
        <v/>
      </c>
      <c r="AB895" s="8">
        <f>INDEX($Z$882:$AF$888,MATCH($AQ$885,$Z$881:$AF$881,0),MATCH($AQ$884,$Z$881:$AF$881,0))</f>
        <v/>
      </c>
      <c r="AC895" s="8">
        <f>INDEX($Z$882:$AF$888,MATCH($AQ$885,$Z$881:$AF$881,0),MATCH($AQ$885,$Z$881:$AF$881,0))</f>
        <v/>
      </c>
      <c r="AD895" s="8">
        <f>INDEX($Z$882:$AF$888,MATCH($AQ$885,$Z$881:$AF$881,0),MATCH($AQ$886,$Z$881:$AF$881,0))</f>
        <v/>
      </c>
      <c r="AH895" s="8">
        <f>INDEX($AH$882:$AN$888,MATCH($AQ$885,$AH$881:$AN$881,0),MATCH($AQ$882,$AH$881:$AN$881,0))</f>
        <v/>
      </c>
      <c r="AI895" s="8">
        <f>INDEX($AH$882:$AN$888,MATCH($AQ$885,$AH$881:$AN$881,0),MATCH($AQ$883,$AH$881:$AN$881,0))</f>
        <v/>
      </c>
      <c r="AJ895" s="8">
        <f>INDEX($AH$882:$AN$888,MATCH($AQ$885,$AH$881:$AN$881,0),MATCH($AQ$884,$AH$881:$AN$881,0))</f>
        <v/>
      </c>
      <c r="AK895" s="8">
        <f>INDEX($AH$882:$AN$888,MATCH($AQ$885,$AH$881:$AN$881,0),MATCH($AQ$885,$AH$881:$AN$881,0))</f>
        <v/>
      </c>
      <c r="AL895" s="8">
        <f>INDEX($AH$882:$AN$888,MATCH($AQ$885,$AH$881:$AN$881,0),MATCH($AQ$886,$AH$881:$AN$881,0))</f>
        <v/>
      </c>
      <c r="AP895" s="8">
        <f>IF(($B$895&lt;&gt;2)+($J$895&lt;&gt;2)+($R$895&lt;&gt;2)+($Z$895&lt;&gt;2)+($AH$895&lt;&gt;2)=0,2,IF((($B$895&lt;&gt;2)*$B$895+($J$895&lt;&gt;2)*$J$895+($R$895&lt;&gt;2)*$R$895+($Z$895&lt;&gt;2)*$Z$895+($AH$895&lt;&gt;2)*$AH$895)/(($B$895&lt;&gt;2)+($J$895&lt;&gt;2)+($R$895&lt;&gt;2)+($Z$895&lt;&gt;2)+($AH$895&lt;&gt;2))&gt;=0.5,1,0))</f>
        <v/>
      </c>
      <c r="AQ895" s="8">
        <f>IF(($C$895&lt;&gt;2)+($K$895&lt;&gt;2)+($S$895&lt;&gt;2)+($AA$895&lt;&gt;2)+($AI$895&lt;&gt;2)=0,2,IF((($C$895&lt;&gt;2)*$C$895+($K$895&lt;&gt;2)*$K$895+($S$895&lt;&gt;2)*$S$895+($AA$895&lt;&gt;2)*$AA$895+($AI$895&lt;&gt;2)*$AI$895)/(($C$895&lt;&gt;2)+($K$895&lt;&gt;2)+($S$895&lt;&gt;2)+($AA$895&lt;&gt;2)+($AI$895&lt;&gt;2))&gt;=0.5,1,0))</f>
        <v/>
      </c>
      <c r="AR895" s="8">
        <f>IF(($D$895&lt;&gt;2)+($L$895&lt;&gt;2)+($T$895&lt;&gt;2)+($AB$895&lt;&gt;2)+($AJ$895&lt;&gt;2)=0,2,IF((($D$895&lt;&gt;2)*$D$895+($L$895&lt;&gt;2)*$L$895+($T$895&lt;&gt;2)*$T$895+($AB$895&lt;&gt;2)*$AB$895+($AJ$895&lt;&gt;2)*$AJ$895)/(($D$895&lt;&gt;2)+($L$895&lt;&gt;2)+($T$895&lt;&gt;2)+($AB$895&lt;&gt;2)+($AJ$895&lt;&gt;2))&gt;=0.5,1,0))</f>
        <v/>
      </c>
      <c r="AS895" s="8">
        <f>IF(($E$895&lt;&gt;2)+($M$895&lt;&gt;2)+($U$895&lt;&gt;2)+($AC$895&lt;&gt;2)+($AK$895&lt;&gt;2)=0,2,IF((($E$895&lt;&gt;2)*$E$895+($M$895&lt;&gt;2)*$M$895+($U$895&lt;&gt;2)*$U$895+($AC$895&lt;&gt;2)*$AC$895+($AK$895&lt;&gt;2)*$AK$895)/(($E$895&lt;&gt;2)+($M$895&lt;&gt;2)+($U$895&lt;&gt;2)+($AC$895&lt;&gt;2)+($AK$895&lt;&gt;2))&gt;=0.5,1,0))</f>
        <v/>
      </c>
      <c r="AT895" s="8">
        <f>IF(($F$895&lt;&gt;2)+($N$895&lt;&gt;2)+($V$895&lt;&gt;2)+($AD$895&lt;&gt;2)+($AL$895&lt;&gt;2)=0,2,IF((($F$895&lt;&gt;2)*$F$895+($N$895&lt;&gt;2)*$N$895+($V$895&lt;&gt;2)*$V$895+($AD$895&lt;&gt;2)*$AD$895+($AL$895&lt;&gt;2)*$AL$895)/(($F$895&lt;&gt;2)+($N$895&lt;&gt;2)+($V$895&lt;&gt;2)+($AD$895&lt;&gt;2)+($AL$895&lt;&gt;2))&gt;=0.5,1,0))</f>
        <v/>
      </c>
      <c r="AV895" s="16">
        <f>INDEX('Ground truth'!$B$14:$H$20,MATCH($AP$885,'Ground truth'!$A$14:$A$20,0),MATCH($AP$882,'Ground truth'!$B$13:$H$13,0))</f>
        <v/>
      </c>
      <c r="AW895" s="16">
        <f>INDEX('Ground truth'!$B$14:$H$20,MATCH($AP$885,'Ground truth'!$A$14:$A$20,0),MATCH($AP$883,'Ground truth'!$B$13:$H$13,0))</f>
        <v/>
      </c>
      <c r="AX895" s="16">
        <f>INDEX('Ground truth'!$B$14:$H$20,MATCH($AP$885,'Ground truth'!$A$14:$A$20,0),MATCH($AP$884,'Ground truth'!$B$13:$H$13,0))</f>
        <v/>
      </c>
      <c r="AY895" s="16">
        <f>INDEX('Ground truth'!$B$14:$H$20,MATCH($AP$885,'Ground truth'!$A$14:$A$20,0),MATCH($AP$885,'Ground truth'!$B$13:$H$13,0))</f>
        <v/>
      </c>
      <c r="AZ895" s="16">
        <f>INDEX('Ground truth'!$B$14:$H$20,MATCH($AP$885,'Ground truth'!$A$14:$A$20,0),MATCH($AP$886,'Ground truth'!$B$13:$H$13,0))</f>
        <v/>
      </c>
      <c r="BB895" s="19" t="n">
        <v>0.9999999999999999</v>
      </c>
      <c r="BC895" s="19">
        <f>LARGE($BB$892:$BB$896,4)</f>
        <v/>
      </c>
    </row>
    <row r="896">
      <c r="A896" s="3" t="inlineStr">
        <is>
          <t>Battery Holder</t>
        </is>
      </c>
      <c r="B896" s="8">
        <f>INDEX($B$882:$H$888,MATCH($AQ$886,$B$881:$H$881,0),MATCH($AQ$882,$B$881:$H$881,0))</f>
        <v/>
      </c>
      <c r="C896" s="8">
        <f>INDEX($B$882:$H$888,MATCH($AQ$886,$B$881:$H$881,0),MATCH($AQ$883,$B$881:$H$881,0))</f>
        <v/>
      </c>
      <c r="D896" s="8">
        <f>INDEX($B$882:$H$888,MATCH($AQ$886,$B$881:$H$881,0),MATCH($AQ$884,$B$881:$H$881,0))</f>
        <v/>
      </c>
      <c r="E896" s="8">
        <f>INDEX($B$882:$H$888,MATCH($AQ$886,$B$881:$H$881,0),MATCH($AQ$885,$B$881:$H$881,0))</f>
        <v/>
      </c>
      <c r="F896" s="8">
        <f>INDEX($B$882:$H$888,MATCH($AQ$886,$B$881:$H$881,0),MATCH($AQ$886,$B$881:$H$881,0))</f>
        <v/>
      </c>
      <c r="J896" s="8">
        <f>INDEX($J$882:$P$888,MATCH($AQ$886,$J$881:$P$881,0),MATCH($AQ$882,$J$881:$P$881,0))</f>
        <v/>
      </c>
      <c r="K896" s="8">
        <f>INDEX($J$882:$P$888,MATCH($AQ$886,$J$881:$P$881,0),MATCH($AQ$883,$J$881:$P$881,0))</f>
        <v/>
      </c>
      <c r="L896" s="8">
        <f>INDEX($J$882:$P$888,MATCH($AQ$886,$J$881:$P$881,0),MATCH($AQ$884,$J$881:$P$881,0))</f>
        <v/>
      </c>
      <c r="M896" s="8">
        <f>INDEX($J$882:$P$888,MATCH($AQ$886,$J$881:$P$881,0),MATCH($AQ$885,$J$881:$P$881,0))</f>
        <v/>
      </c>
      <c r="N896" s="8">
        <f>INDEX($J$882:$P$888,MATCH($AQ$886,$J$881:$P$881,0),MATCH($AQ$886,$J$881:$P$881,0))</f>
        <v/>
      </c>
      <c r="R896" s="8">
        <f>INDEX($R$882:$X$888,MATCH($AQ$886,$R$881:$X$881,0),MATCH($AQ$882,$R$881:$X$881,0))</f>
        <v/>
      </c>
      <c r="S896" s="8">
        <f>INDEX($R$882:$X$888,MATCH($AQ$886,$R$881:$X$881,0),MATCH($AQ$883,$R$881:$X$881,0))</f>
        <v/>
      </c>
      <c r="T896" s="8">
        <f>INDEX($R$882:$X$888,MATCH($AQ$886,$R$881:$X$881,0),MATCH($AQ$884,$R$881:$X$881,0))</f>
        <v/>
      </c>
      <c r="U896" s="8">
        <f>INDEX($R$882:$X$888,MATCH($AQ$886,$R$881:$X$881,0),MATCH($AQ$885,$R$881:$X$881,0))</f>
        <v/>
      </c>
      <c r="V896" s="8">
        <f>INDEX($R$882:$X$888,MATCH($AQ$886,$R$881:$X$881,0),MATCH($AQ$886,$R$881:$X$881,0))</f>
        <v/>
      </c>
      <c r="Z896" s="8">
        <f>INDEX($Z$882:$AF$888,MATCH($AQ$886,$Z$881:$AF$881,0),MATCH($AQ$882,$Z$881:$AF$881,0))</f>
        <v/>
      </c>
      <c r="AA896" s="8">
        <f>INDEX($Z$882:$AF$888,MATCH($AQ$886,$Z$881:$AF$881,0),MATCH($AQ$883,$Z$881:$AF$881,0))</f>
        <v/>
      </c>
      <c r="AB896" s="8">
        <f>INDEX($Z$882:$AF$888,MATCH($AQ$886,$Z$881:$AF$881,0),MATCH($AQ$884,$Z$881:$AF$881,0))</f>
        <v/>
      </c>
      <c r="AC896" s="8">
        <f>INDEX($Z$882:$AF$888,MATCH($AQ$886,$Z$881:$AF$881,0),MATCH($AQ$885,$Z$881:$AF$881,0))</f>
        <v/>
      </c>
      <c r="AD896" s="8">
        <f>INDEX($Z$882:$AF$888,MATCH($AQ$886,$Z$881:$AF$881,0),MATCH($AQ$886,$Z$881:$AF$881,0))</f>
        <v/>
      </c>
      <c r="AH896" s="8">
        <f>INDEX($AH$882:$AN$888,MATCH($AQ$886,$AH$881:$AN$881,0),MATCH($AQ$882,$AH$881:$AN$881,0))</f>
        <v/>
      </c>
      <c r="AI896" s="8">
        <f>INDEX($AH$882:$AN$888,MATCH($AQ$886,$AH$881:$AN$881,0),MATCH($AQ$883,$AH$881:$AN$881,0))</f>
        <v/>
      </c>
      <c r="AJ896" s="8">
        <f>INDEX($AH$882:$AN$888,MATCH($AQ$886,$AH$881:$AN$881,0),MATCH($AQ$884,$AH$881:$AN$881,0))</f>
        <v/>
      </c>
      <c r="AK896" s="8">
        <f>INDEX($AH$882:$AN$888,MATCH($AQ$886,$AH$881:$AN$881,0),MATCH($AQ$885,$AH$881:$AN$881,0))</f>
        <v/>
      </c>
      <c r="AL896" s="8">
        <f>INDEX($AH$882:$AN$888,MATCH($AQ$886,$AH$881:$AN$881,0),MATCH($AQ$886,$AH$881:$AN$881,0))</f>
        <v/>
      </c>
      <c r="AP896" s="8">
        <f>IF(($B$896&lt;&gt;2)+($J$896&lt;&gt;2)+($R$896&lt;&gt;2)+($Z$896&lt;&gt;2)+($AH$896&lt;&gt;2)=0,2,IF((($B$896&lt;&gt;2)*$B$896+($J$896&lt;&gt;2)*$J$896+($R$896&lt;&gt;2)*$R$896+($Z$896&lt;&gt;2)*$Z$896+($AH$896&lt;&gt;2)*$AH$896)/(($B$896&lt;&gt;2)+($J$896&lt;&gt;2)+($R$896&lt;&gt;2)+($Z$896&lt;&gt;2)+($AH$896&lt;&gt;2))&gt;=0.5,1,0))</f>
        <v/>
      </c>
      <c r="AQ896" s="8">
        <f>IF(($C$896&lt;&gt;2)+($K$896&lt;&gt;2)+($S$896&lt;&gt;2)+($AA$896&lt;&gt;2)+($AI$896&lt;&gt;2)=0,2,IF((($C$896&lt;&gt;2)*$C$896+($K$896&lt;&gt;2)*$K$896+($S$896&lt;&gt;2)*$S$896+($AA$896&lt;&gt;2)*$AA$896+($AI$896&lt;&gt;2)*$AI$896)/(($C$896&lt;&gt;2)+($K$896&lt;&gt;2)+($S$896&lt;&gt;2)+($AA$896&lt;&gt;2)+($AI$896&lt;&gt;2))&gt;=0.5,1,0))</f>
        <v/>
      </c>
      <c r="AR896" s="8">
        <f>IF(($D$896&lt;&gt;2)+($L$896&lt;&gt;2)+($T$896&lt;&gt;2)+($AB$896&lt;&gt;2)+($AJ$896&lt;&gt;2)=0,2,IF((($D$896&lt;&gt;2)*$D$896+($L$896&lt;&gt;2)*$L$896+($T$896&lt;&gt;2)*$T$896+($AB$896&lt;&gt;2)*$AB$896+($AJ$896&lt;&gt;2)*$AJ$896)/(($D$896&lt;&gt;2)+($L$896&lt;&gt;2)+($T$896&lt;&gt;2)+($AB$896&lt;&gt;2)+($AJ$896&lt;&gt;2))&gt;=0.5,1,0))</f>
        <v/>
      </c>
      <c r="AS896" s="8">
        <f>IF(($E$896&lt;&gt;2)+($M$896&lt;&gt;2)+($U$896&lt;&gt;2)+($AC$896&lt;&gt;2)+($AK$896&lt;&gt;2)=0,2,IF((($E$896&lt;&gt;2)*$E$896+($M$896&lt;&gt;2)*$M$896+($U$896&lt;&gt;2)*$U$896+($AC$896&lt;&gt;2)*$AC$896+($AK$896&lt;&gt;2)*$AK$896)/(($E$896&lt;&gt;2)+($M$896&lt;&gt;2)+($U$896&lt;&gt;2)+($AC$896&lt;&gt;2)+($AK$896&lt;&gt;2))&gt;=0.5,1,0))</f>
        <v/>
      </c>
      <c r="AT896" s="8">
        <f>IF(($F$896&lt;&gt;2)+($N$896&lt;&gt;2)+($V$896&lt;&gt;2)+($AD$896&lt;&gt;2)+($AL$896&lt;&gt;2)=0,2,IF((($F$896&lt;&gt;2)*$F$896+($N$896&lt;&gt;2)*$N$896+($V$896&lt;&gt;2)*$V$896+($AD$896&lt;&gt;2)*$AD$896+($AL$896&lt;&gt;2)*$AL$896)/(($F$896&lt;&gt;2)+($N$896&lt;&gt;2)+($V$896&lt;&gt;2)+($AD$896&lt;&gt;2)+($AL$896&lt;&gt;2))&gt;=0.5,1,0))</f>
        <v/>
      </c>
      <c r="AV896" s="16">
        <f>INDEX('Ground truth'!$B$14:$H$20,MATCH($AP$886,'Ground truth'!$A$14:$A$20,0),MATCH($AP$882,'Ground truth'!$B$13:$H$13,0))</f>
        <v/>
      </c>
      <c r="AW896" s="16">
        <f>INDEX('Ground truth'!$B$14:$H$20,MATCH($AP$886,'Ground truth'!$A$14:$A$20,0),MATCH($AP$883,'Ground truth'!$B$13:$H$13,0))</f>
        <v/>
      </c>
      <c r="AX896" s="16">
        <f>INDEX('Ground truth'!$B$14:$H$20,MATCH($AP$886,'Ground truth'!$A$14:$A$20,0),MATCH($AP$884,'Ground truth'!$B$13:$H$13,0))</f>
        <v/>
      </c>
      <c r="AY896" s="16">
        <f>INDEX('Ground truth'!$B$14:$H$20,MATCH($AP$886,'Ground truth'!$A$14:$A$20,0),MATCH($AP$885,'Ground truth'!$B$13:$H$13,0))</f>
        <v/>
      </c>
      <c r="AZ896" s="16">
        <f>INDEX('Ground truth'!$B$14:$H$20,MATCH($AP$886,'Ground truth'!$A$14:$A$20,0),MATCH($AP$886,'Ground truth'!$B$13:$H$13,0))</f>
        <v/>
      </c>
      <c r="BB896" s="19" t="n">
        <v>2</v>
      </c>
      <c r="BC896" s="19">
        <f>LARGE($BB$892:$BB$896,5)</f>
        <v/>
      </c>
    </row>
    <row r="898">
      <c r="A898" s="17" t="inlineStr">
        <is>
          <t>metrics — confident-only (unsure excluded from denominators)</t>
        </is>
      </c>
      <c r="B898" s="10" t="inlineStr">
        <is>
          <t>run 1</t>
        </is>
      </c>
      <c r="C898" s="10" t="inlineStr">
        <is>
          <t>run 2</t>
        </is>
      </c>
      <c r="D898" s="10" t="inlineStr">
        <is>
          <t>run 3</t>
        </is>
      </c>
      <c r="E898" s="10" t="inlineStr">
        <is>
          <t>run 4</t>
        </is>
      </c>
      <c r="F898" s="10" t="inlineStr">
        <is>
          <t>run 5</t>
        </is>
      </c>
      <c r="G898" s="10" t="inlineStr">
        <is>
          <t>avg-matrix</t>
        </is>
      </c>
      <c r="H898" s="10" t="inlineStr">
        <is>
          <t>mean</t>
        </is>
      </c>
      <c r="I898" s="10" t="inlineStr">
        <is>
          <t>std (pop.)</t>
        </is>
      </c>
      <c r="J898" s="17" t="inlineStr">
        <is>
          <t>notes</t>
        </is>
      </c>
    </row>
    <row r="899">
      <c r="A899" s="7" t="inlineStr">
        <is>
          <t>TP</t>
        </is>
      </c>
      <c r="B899" s="7">
        <f>SUMPRODUCT(($B$892:$F$896=1)*($AV$892:$AZ$896=1))</f>
        <v/>
      </c>
      <c r="C899" s="7">
        <f>SUMPRODUCT(($J$892:$N$896=1)*($AV$892:$AZ$896=1))</f>
        <v/>
      </c>
      <c r="D899" s="7">
        <f>SUMPRODUCT(($R$892:$V$896=1)*($AV$892:$AZ$896=1))</f>
        <v/>
      </c>
      <c r="E899" s="7">
        <f>SUMPRODUCT(($Z$892:$AD$896=1)*($AV$892:$AZ$896=1))</f>
        <v/>
      </c>
      <c r="F899" s="7">
        <f>SUMPRODUCT(($AH$892:$AL$896=1)*($AV$892:$AZ$896=1))</f>
        <v/>
      </c>
      <c r="G899" s="7">
        <f>SUMPRODUCT(($AP$892:$AT$896=1)*($AV$892:$AZ$896=1))</f>
        <v/>
      </c>
      <c r="H899" s="12">
        <f>AVERAGE($B$899:$F$899)</f>
        <v/>
      </c>
      <c r="I899" s="12">
        <f>STDEV.P($B$899:$F$899)</f>
        <v/>
      </c>
    </row>
    <row r="900">
      <c r="A900" s="7" t="inlineStr">
        <is>
          <t>TN</t>
        </is>
      </c>
      <c r="B900" s="7">
        <f>SUMPRODUCT(($B$892:$F$896=0)*($AV$892:$AZ$896=0))</f>
        <v/>
      </c>
      <c r="C900" s="7">
        <f>SUMPRODUCT(($J$892:$N$896=0)*($AV$892:$AZ$896=0))</f>
        <v/>
      </c>
      <c r="D900" s="7">
        <f>SUMPRODUCT(($R$892:$V$896=0)*($AV$892:$AZ$896=0))</f>
        <v/>
      </c>
      <c r="E900" s="7">
        <f>SUMPRODUCT(($Z$892:$AD$896=0)*($AV$892:$AZ$896=0))</f>
        <v/>
      </c>
      <c r="F900" s="7">
        <f>SUMPRODUCT(($AH$892:$AL$896=0)*($AV$892:$AZ$896=0))</f>
        <v/>
      </c>
      <c r="G900" s="7">
        <f>SUMPRODUCT(($AP$892:$AT$896=0)*($AV$892:$AZ$896=0))</f>
        <v/>
      </c>
      <c r="H900" s="12">
        <f>AVERAGE($B$900:$F$900)</f>
        <v/>
      </c>
      <c r="I900" s="12">
        <f>STDEV.P($B$900:$F$900)</f>
        <v/>
      </c>
    </row>
    <row r="901">
      <c r="A901" s="7" t="inlineStr">
        <is>
          <t>FP</t>
        </is>
      </c>
      <c r="B901" s="7">
        <f>SUMPRODUCT(($B$892:$F$896=1)*($AV$892:$AZ$896=0))</f>
        <v/>
      </c>
      <c r="C901" s="7">
        <f>SUMPRODUCT(($J$892:$N$896=1)*($AV$892:$AZ$896=0))</f>
        <v/>
      </c>
      <c r="D901" s="7">
        <f>SUMPRODUCT(($R$892:$V$896=1)*($AV$892:$AZ$896=0))</f>
        <v/>
      </c>
      <c r="E901" s="7">
        <f>SUMPRODUCT(($Z$892:$AD$896=1)*($AV$892:$AZ$896=0))</f>
        <v/>
      </c>
      <c r="F901" s="7">
        <f>SUMPRODUCT(($AH$892:$AL$896=1)*($AV$892:$AZ$896=0))</f>
        <v/>
      </c>
      <c r="G901" s="7">
        <f>SUMPRODUCT(($AP$892:$AT$896=1)*($AV$892:$AZ$896=0))</f>
        <v/>
      </c>
      <c r="H901" s="12">
        <f>AVERAGE($B$901:$F$901)</f>
        <v/>
      </c>
      <c r="I901" s="12">
        <f>STDEV.P($B$901:$F$901)</f>
        <v/>
      </c>
    </row>
    <row r="902">
      <c r="A902" s="7" t="inlineStr">
        <is>
          <t>FN</t>
        </is>
      </c>
      <c r="B902" s="7">
        <f>SUMPRODUCT(($B$892:$F$896=0)*($AV$892:$AZ$896=1))</f>
        <v/>
      </c>
      <c r="C902" s="7">
        <f>SUMPRODUCT(($J$892:$N$896=0)*($AV$892:$AZ$896=1))</f>
        <v/>
      </c>
      <c r="D902" s="7">
        <f>SUMPRODUCT(($R$892:$V$896=0)*($AV$892:$AZ$896=1))</f>
        <v/>
      </c>
      <c r="E902" s="7">
        <f>SUMPRODUCT(($Z$892:$AD$896=0)*($AV$892:$AZ$896=1))</f>
        <v/>
      </c>
      <c r="F902" s="7">
        <f>SUMPRODUCT(($AH$892:$AL$896=0)*($AV$892:$AZ$896=1))</f>
        <v/>
      </c>
      <c r="G902" s="7">
        <f>SUMPRODUCT(($AP$892:$AT$896=0)*($AV$892:$AZ$896=1))</f>
        <v/>
      </c>
      <c r="H902" s="12">
        <f>AVERAGE($B$902:$F$902)</f>
        <v/>
      </c>
      <c r="I902" s="12">
        <f>STDEV.P($B$902:$F$902)</f>
        <v/>
      </c>
    </row>
    <row r="903">
      <c r="A903" s="4" t="inlineStr">
        <is>
          <t>Precision</t>
        </is>
      </c>
      <c r="B903" s="12">
        <f>IFERROR($B$899/($B$899+$B$901),0)</f>
        <v/>
      </c>
      <c r="C903" s="12">
        <f>IFERROR($C$899/($C$899+$C$901),0)</f>
        <v/>
      </c>
      <c r="D903" s="12">
        <f>IFERROR($D$899/($D$899+$D$901),0)</f>
        <v/>
      </c>
      <c r="E903" s="12">
        <f>IFERROR($E$899/($E$899+$E$901),0)</f>
        <v/>
      </c>
      <c r="F903" s="12">
        <f>IFERROR($F$899/($F$899+$F$901),0)</f>
        <v/>
      </c>
      <c r="G903" s="12">
        <f>IFERROR($G$899/($G$899+$G$901),0)</f>
        <v/>
      </c>
      <c r="H903" s="18">
        <f>AVERAGE($B$903:$F$903)</f>
        <v/>
      </c>
      <c r="I903" s="18">
        <f>STDEV.P($B$903:$F$903)</f>
        <v/>
      </c>
    </row>
    <row r="904">
      <c r="A904" s="4" t="inlineStr">
        <is>
          <t>Recall</t>
        </is>
      </c>
      <c r="B904" s="12">
        <f>IFERROR($B$899/($B$899+$B$902),0)</f>
        <v/>
      </c>
      <c r="C904" s="12">
        <f>IFERROR($C$899/($C$899+$C$902),0)</f>
        <v/>
      </c>
      <c r="D904" s="12">
        <f>IFERROR($D$899/($D$899+$D$902),0)</f>
        <v/>
      </c>
      <c r="E904" s="12">
        <f>IFERROR($E$899/($E$899+$E$902),0)</f>
        <v/>
      </c>
      <c r="F904" s="12">
        <f>IFERROR($F$899/($F$899+$F$902),0)</f>
        <v/>
      </c>
      <c r="G904" s="12">
        <f>IFERROR($G$899/($G$899+$G$902),0)</f>
        <v/>
      </c>
      <c r="H904" s="18">
        <f>AVERAGE($B$904:$F$904)</f>
        <v/>
      </c>
      <c r="I904" s="18">
        <f>STDEV.P($B$904:$F$904)</f>
        <v/>
      </c>
    </row>
    <row r="905">
      <c r="A905" s="4" t="inlineStr">
        <is>
          <t>F1</t>
        </is>
      </c>
      <c r="B905" s="12">
        <f>IFERROR(2*$B$903*$B$904/($B$903+$B$904),0)</f>
        <v/>
      </c>
      <c r="C905" s="12">
        <f>IFERROR(2*$C$903*$C$904/($C$903+$C$904),0)</f>
        <v/>
      </c>
      <c r="D905" s="12">
        <f>IFERROR(2*$D$903*$D$904/($D$903+$D$904),0)</f>
        <v/>
      </c>
      <c r="E905" s="12">
        <f>IFERROR(2*$E$903*$E$904/($E$903+$E$904),0)</f>
        <v/>
      </c>
      <c r="F905" s="12">
        <f>IFERROR(2*$F$903*$F$904/($F$903+$F$904),0)</f>
        <v/>
      </c>
      <c r="G905" s="12">
        <f>IFERROR(2*$G$903*$G$904/($G$903+$G$904),0)</f>
        <v/>
      </c>
      <c r="H905" s="18">
        <f>AVERAGE($B$905:$F$905)</f>
        <v/>
      </c>
      <c r="I905" s="18">
        <f>STDEV.P($B$905:$F$905)</f>
        <v/>
      </c>
    </row>
    <row r="906">
      <c r="A906" s="4" t="inlineStr">
        <is>
          <t>Accuracy</t>
        </is>
      </c>
      <c r="B906" s="12">
        <f>IFERROR(($B$899+$B$900)/($B$899+$B$900+$B$901+$B$902),0)</f>
        <v/>
      </c>
      <c r="C906" s="12">
        <f>IFERROR(($C$899+$C$900)/($C$899+$C$900+$C$901+$C$902),0)</f>
        <v/>
      </c>
      <c r="D906" s="12">
        <f>IFERROR(($D$899+$D$900)/($D$899+$D$900+$D$901+$D$902),0)</f>
        <v/>
      </c>
      <c r="E906" s="12">
        <f>IFERROR(($E$899+$E$900)/($E$899+$E$900+$E$901+$E$902),0)</f>
        <v/>
      </c>
      <c r="F906" s="12">
        <f>IFERROR(($F$899+$F$900)/($F$899+$F$900+$F$901+$F$902),0)</f>
        <v/>
      </c>
      <c r="G906" s="12">
        <f>IFERROR(($G$899+$G$900)/($G$899+$G$900+$G$901+$G$902),0)</f>
        <v/>
      </c>
      <c r="H906" s="18">
        <f>AVERAGE($B$906:$F$906)</f>
        <v/>
      </c>
      <c r="I906" s="18">
        <f>STDEV.P($B$906:$F$906)</f>
        <v/>
      </c>
    </row>
    <row r="907">
      <c r="A907" s="4" t="inlineStr">
        <is>
          <t>Edit distance</t>
        </is>
      </c>
      <c r="B907" s="12">
        <f>SUMPRODUCT(ABS($AV$892:$AZ$896-$B$892:$F$896))</f>
        <v/>
      </c>
      <c r="C907" s="12">
        <f>SUMPRODUCT(ABS($AV$892:$AZ$896-$J$892:$N$896))</f>
        <v/>
      </c>
      <c r="D907" s="12">
        <f>SUMPRODUCT(ABS($AV$892:$AZ$896-$R$892:$V$896))</f>
        <v/>
      </c>
      <c r="E907" s="12">
        <f>SUMPRODUCT(ABS($AV$892:$AZ$896-$Z$892:$AD$896))</f>
        <v/>
      </c>
      <c r="F907" s="12">
        <f>SUMPRODUCT(ABS($AV$892:$AZ$896-$AH$892:$AL$896))</f>
        <v/>
      </c>
      <c r="G907" s="12">
        <f>SUMPRODUCT(ABS($AV$892:$AZ$896-$AP$892:$AT$896))</f>
        <v/>
      </c>
      <c r="H907" s="18">
        <f>AVERAGE($B$907:$F$907)</f>
        <v/>
      </c>
      <c r="I907" s="18">
        <f>STDEV.P($B$907:$F$907)</f>
        <v/>
      </c>
    </row>
    <row r="908">
      <c r="A908" s="4" t="inlineStr">
        <is>
          <t>Spectral distance</t>
        </is>
      </c>
      <c r="B908" s="12">
        <f>SQRT(SUMPRODUCT(($BC$892:$BC$896-$B$917:$B$921)^2))</f>
        <v/>
      </c>
      <c r="C908" s="12">
        <f>SQRT(SUMPRODUCT(($BC$892:$BC$896-$C$917:$C$921)^2))</f>
        <v/>
      </c>
      <c r="D908" s="12">
        <f>SQRT(SUMPRODUCT(($BC$892:$BC$896-$D$917:$D$921)^2))</f>
        <v/>
      </c>
      <c r="E908" s="12">
        <f>SQRT(SUMPRODUCT(($BC$892:$BC$896-$E$917:$E$921)^2))</f>
        <v/>
      </c>
      <c r="F908" s="12">
        <f>SQRT(SUMPRODUCT(($BC$892:$BC$896-$F$917:$F$921)^2))</f>
        <v/>
      </c>
      <c r="G908" s="12">
        <f>SQRT(SUMPRODUCT(($BC$892:$BC$896-$G$917:$G$921)^2))</f>
        <v/>
      </c>
      <c r="H908" s="18">
        <f>AVERAGE($B$908:$F$908)</f>
        <v/>
      </c>
      <c r="I908" s="18">
        <f>STDEV.P($B$908:$F$908)</f>
        <v/>
      </c>
    </row>
    <row r="909">
      <c r="A909" s="4" t="inlineStr">
        <is>
          <t>Unsure cells</t>
        </is>
      </c>
      <c r="B909" s="7">
        <f>COUNTIF($B$892:$F$896,2)</f>
        <v/>
      </c>
      <c r="C909" s="7">
        <f>COUNTIF($J$892:$N$896,2)</f>
        <v/>
      </c>
      <c r="D909" s="7">
        <f>COUNTIF($R$892:$V$896,2)</f>
        <v/>
      </c>
      <c r="E909" s="7">
        <f>COUNTIF($Z$892:$AD$896,2)</f>
        <v/>
      </c>
      <c r="F909" s="7">
        <f>COUNTIF($AH$892:$AL$896,2)</f>
        <v/>
      </c>
      <c r="G909" s="7">
        <f>COUNTIF($AP$892:$AT$896,2)</f>
        <v/>
      </c>
      <c r="H909" s="12">
        <f>AVERAGE($B$909:$F$909)</f>
        <v/>
      </c>
      <c r="I909" s="12">
        <f>STDEV.P($B$909:$F$909)</f>
        <v/>
      </c>
    </row>
    <row r="910">
      <c r="A910" s="3" t="inlineStr">
        <is>
          <t>eigenvalues (real part, numpy order; pasted)</t>
        </is>
      </c>
    </row>
    <row r="911">
      <c r="A911" s="3" t="inlineStr">
        <is>
          <t xml:space="preserve">  λ1</t>
        </is>
      </c>
      <c r="B911" s="19" t="n">
        <v>3</v>
      </c>
      <c r="C911" s="19" t="n">
        <v>3</v>
      </c>
      <c r="D911" s="19" t="n">
        <v>3</v>
      </c>
      <c r="E911" s="19" t="n">
        <v>3</v>
      </c>
      <c r="F911" s="19" t="n">
        <v>3</v>
      </c>
      <c r="G911" s="19" t="n">
        <v>3</v>
      </c>
    </row>
    <row r="912">
      <c r="A912" s="3" t="inlineStr">
        <is>
          <t xml:space="preserve">  λ2</t>
        </is>
      </c>
      <c r="B912" s="19" t="n">
        <v>1</v>
      </c>
      <c r="C912" s="19" t="n">
        <v>1</v>
      </c>
      <c r="D912" s="19" t="n">
        <v>1</v>
      </c>
      <c r="E912" s="19" t="n">
        <v>1</v>
      </c>
      <c r="F912" s="19" t="n">
        <v>1</v>
      </c>
      <c r="G912" s="19" t="n">
        <v>1</v>
      </c>
    </row>
    <row r="913">
      <c r="A913" s="3" t="inlineStr">
        <is>
          <t xml:space="preserve">  λ3</t>
        </is>
      </c>
      <c r="B913" s="19" t="n">
        <v>-0.9999999999999999</v>
      </c>
      <c r="C913" s="19" t="n">
        <v>-0.9999999999999999</v>
      </c>
      <c r="D913" s="19" t="n">
        <v>-0.9999999999999999</v>
      </c>
      <c r="E913" s="19" t="n">
        <v>-0.9999999999999999</v>
      </c>
      <c r="F913" s="19" t="n">
        <v>-0.9999999999999999</v>
      </c>
      <c r="G913" s="19" t="n">
        <v>-0.9999999999999999</v>
      </c>
    </row>
    <row r="914">
      <c r="A914" s="3" t="inlineStr">
        <is>
          <t xml:space="preserve">  λ4</t>
        </is>
      </c>
      <c r="B914" s="19" t="n">
        <v>1</v>
      </c>
      <c r="C914" s="19" t="n">
        <v>1</v>
      </c>
      <c r="D914" s="19" t="n">
        <v>1</v>
      </c>
      <c r="E914" s="19" t="n">
        <v>1</v>
      </c>
      <c r="F914" s="19" t="n">
        <v>1</v>
      </c>
      <c r="G914" s="19" t="n">
        <v>1</v>
      </c>
    </row>
    <row r="915">
      <c r="A915" s="3" t="inlineStr">
        <is>
          <t xml:space="preserve">  λ5</t>
        </is>
      </c>
      <c r="B915" s="19" t="n">
        <v>1</v>
      </c>
      <c r="C915" s="19" t="n">
        <v>1</v>
      </c>
      <c r="D915" s="19" t="n">
        <v>1</v>
      </c>
      <c r="E915" s="19" t="n">
        <v>1</v>
      </c>
      <c r="F915" s="19" t="n">
        <v>1</v>
      </c>
      <c r="G915" s="19" t="n">
        <v>1</v>
      </c>
    </row>
    <row r="916">
      <c r="A916" s="3" t="inlineStr">
        <is>
          <t>eigenvalues sorted desc (LARGE)</t>
        </is>
      </c>
    </row>
    <row r="917">
      <c r="A917" s="3" t="inlineStr">
        <is>
          <t xml:space="preserve">  λ(1)</t>
        </is>
      </c>
      <c r="B917" s="19">
        <f>LARGE($B$911:$B$915,1)</f>
        <v/>
      </c>
      <c r="C917" s="19">
        <f>LARGE($C$911:$C$915,1)</f>
        <v/>
      </c>
      <c r="D917" s="19">
        <f>LARGE($D$911:$D$915,1)</f>
        <v/>
      </c>
      <c r="E917" s="19">
        <f>LARGE($E$911:$E$915,1)</f>
        <v/>
      </c>
      <c r="F917" s="19">
        <f>LARGE($F$911:$F$915,1)</f>
        <v/>
      </c>
      <c r="G917" s="19">
        <f>LARGE($G$911:$G$915,1)</f>
        <v/>
      </c>
    </row>
    <row r="918">
      <c r="A918" s="3" t="inlineStr">
        <is>
          <t xml:space="preserve">  λ(2)</t>
        </is>
      </c>
      <c r="B918" s="19">
        <f>LARGE($B$911:$B$915,2)</f>
        <v/>
      </c>
      <c r="C918" s="19">
        <f>LARGE($C$911:$C$915,2)</f>
        <v/>
      </c>
      <c r="D918" s="19">
        <f>LARGE($D$911:$D$915,2)</f>
        <v/>
      </c>
      <c r="E918" s="19">
        <f>LARGE($E$911:$E$915,2)</f>
        <v/>
      </c>
      <c r="F918" s="19">
        <f>LARGE($F$911:$F$915,2)</f>
        <v/>
      </c>
      <c r="G918" s="19">
        <f>LARGE($G$911:$G$915,2)</f>
        <v/>
      </c>
    </row>
    <row r="919">
      <c r="A919" s="3" t="inlineStr">
        <is>
          <t xml:space="preserve">  λ(3)</t>
        </is>
      </c>
      <c r="B919" s="19">
        <f>LARGE($B$911:$B$915,3)</f>
        <v/>
      </c>
      <c r="C919" s="19">
        <f>LARGE($C$911:$C$915,3)</f>
        <v/>
      </c>
      <c r="D919" s="19">
        <f>LARGE($D$911:$D$915,3)</f>
        <v/>
      </c>
      <c r="E919" s="19">
        <f>LARGE($E$911:$E$915,3)</f>
        <v/>
      </c>
      <c r="F919" s="19">
        <f>LARGE($F$911:$F$915,3)</f>
        <v/>
      </c>
      <c r="G919" s="19">
        <f>LARGE($G$911:$G$915,3)</f>
        <v/>
      </c>
    </row>
    <row r="920">
      <c r="A920" s="3" t="inlineStr">
        <is>
          <t xml:space="preserve">  λ(4)</t>
        </is>
      </c>
      <c r="B920" s="19">
        <f>LARGE($B$911:$B$915,4)</f>
        <v/>
      </c>
      <c r="C920" s="19">
        <f>LARGE($C$911:$C$915,4)</f>
        <v/>
      </c>
      <c r="D920" s="19">
        <f>LARGE($D$911:$D$915,4)</f>
        <v/>
      </c>
      <c r="E920" s="19">
        <f>LARGE($E$911:$E$915,4)</f>
        <v/>
      </c>
      <c r="F920" s="19">
        <f>LARGE($F$911:$F$915,4)</f>
        <v/>
      </c>
      <c r="G920" s="19">
        <f>LARGE($G$911:$G$915,4)</f>
        <v/>
      </c>
    </row>
    <row r="921">
      <c r="A921" s="3" t="inlineStr">
        <is>
          <t xml:space="preserve">  λ(5)</t>
        </is>
      </c>
      <c r="B921" s="19">
        <f>LARGE($B$911:$B$915,5)</f>
        <v/>
      </c>
      <c r="C921" s="19">
        <f>LARGE($C$911:$C$915,5)</f>
        <v/>
      </c>
      <c r="D921" s="19">
        <f>LARGE($D$911:$D$915,5)</f>
        <v/>
      </c>
      <c r="E921" s="19">
        <f>LARGE($E$911:$E$915,5)</f>
        <v/>
      </c>
      <c r="F921" s="19">
        <f>LARGE($F$911:$F$915,5)</f>
        <v/>
      </c>
      <c r="G921" s="19">
        <f>LARGE($G$911:$G$915,5)</f>
        <v/>
      </c>
    </row>
    <row r="922">
      <c r="A922" s="3" t="inlineStr">
        <is>
          <t>check: Σeig − trace (→0)</t>
        </is>
      </c>
      <c r="B922" s="3">
        <f>ROUND(SUM($B$911:$B$915)-($B$892+$C$893+$D$894+$E$895+$F$896),6)</f>
        <v/>
      </c>
      <c r="C922" s="3">
        <f>ROUND(SUM($C$911:$C$915)-($J$892+$K$893+$L$894+$M$895+$N$896),6)</f>
        <v/>
      </c>
      <c r="D922" s="3">
        <f>ROUND(SUM($D$911:$D$915)-($R$892+$S$893+$T$894+$U$895+$V$896),6)</f>
        <v/>
      </c>
      <c r="E922" s="3">
        <f>ROUND(SUM($E$911:$E$915)-($Z$892+$AA$893+$AB$894+$AC$895+$AD$896),6)</f>
        <v/>
      </c>
      <c r="F922" s="3">
        <f>ROUND(SUM($F$911:$F$915)-($AH$892+$AI$893+$AJ$894+$AK$895+$AL$896),6)</f>
        <v/>
      </c>
      <c r="G922" s="3">
        <f>ROUND(SUM($G$911:$G$915)-($AP$892+$AQ$893+$AR$894+$AS$895+$AT$896),6)</f>
        <v/>
      </c>
    </row>
    <row r="923">
      <c r="A923" s="3" t="inlineStr">
        <is>
          <t>check: Πeig − det (→0)</t>
        </is>
      </c>
      <c r="B923" s="3">
        <f>ROUND(MDETERM($B$892:$F$896)-PRODUCT($B$911:$B$915),6)</f>
        <v/>
      </c>
      <c r="C923" s="3">
        <f>ROUND(MDETERM($J$892:$N$896)-PRODUCT($C$911:$C$915),6)</f>
        <v/>
      </c>
      <c r="D923" s="3">
        <f>ROUND(MDETERM($R$892:$V$896)-PRODUCT($D$911:$D$915),6)</f>
        <v/>
      </c>
      <c r="E923" s="3">
        <f>ROUND(MDETERM($Z$892:$AD$896)-PRODUCT($E$911:$E$915),6)</f>
        <v/>
      </c>
      <c r="F923" s="3">
        <f>ROUND(MDETERM($AH$892:$AL$896)-PRODUCT($F$911:$F$915),6)</f>
        <v/>
      </c>
      <c r="G923" s="3">
        <f>ROUND(MDETERM($AP$892:$AT$896)-PRODUCT($G$911:$G$915),6)</f>
        <v/>
      </c>
    </row>
    <row r="924">
      <c r="A924" s="3" t="inlineStr">
        <is>
          <t>complex eigenvalues?</t>
        </is>
      </c>
      <c r="B924" s="3" t="inlineStr"/>
      <c r="C924" s="3" t="inlineStr"/>
      <c r="D924" s="3" t="inlineStr"/>
      <c r="E924" s="3" t="inlineStr"/>
      <c r="F924" s="3" t="inlineStr"/>
      <c r="G924" s="3" t="inlineStr"/>
    </row>
    <row r="925">
      <c r="A925" s="3" t="inlineStr">
        <is>
          <t>check: det(M − λᵢI) per sorted λ (→0)</t>
        </is>
      </c>
    </row>
    <row r="926">
      <c r="A926" s="3" t="inlineStr">
        <is>
          <t xml:space="preserve">  det(M − λ(1)I)</t>
        </is>
      </c>
      <c r="B926" s="3">
        <f t="array" ref="B926">ROUND(MDETERM($B$892:$F$896-$B$917*MUNIT(5)),6)</f>
        <v/>
      </c>
      <c r="C926" s="3">
        <f t="array" ref="C926">ROUND(MDETERM($J$892:$N$896-$C$917*MUNIT(5)),6)</f>
        <v/>
      </c>
      <c r="D926" s="3">
        <f t="array" ref="D926">ROUND(MDETERM($R$892:$V$896-$D$917*MUNIT(5)),6)</f>
        <v/>
      </c>
      <c r="E926" s="3">
        <f t="array" ref="E926">ROUND(MDETERM($Z$892:$AD$896-$E$917*MUNIT(5)),6)</f>
        <v/>
      </c>
      <c r="F926" s="3">
        <f t="array" ref="F926">ROUND(MDETERM($AH$892:$AL$896-$F$917*MUNIT(5)),6)</f>
        <v/>
      </c>
      <c r="G926" s="3">
        <f t="array" ref="G926">ROUND(MDETERM($AP$892:$AT$896-$G$917*MUNIT(5)),6)</f>
        <v/>
      </c>
    </row>
    <row r="927">
      <c r="A927" s="3" t="inlineStr">
        <is>
          <t xml:space="preserve">  det(M − λ(2)I)</t>
        </is>
      </c>
      <c r="B927" s="3">
        <f t="array" ref="B927">ROUND(MDETERM($B$892:$F$896-$B$918*MUNIT(5)),6)</f>
        <v/>
      </c>
      <c r="C927" s="3">
        <f t="array" ref="C927">ROUND(MDETERM($J$892:$N$896-$C$918*MUNIT(5)),6)</f>
        <v/>
      </c>
      <c r="D927" s="3">
        <f t="array" ref="D927">ROUND(MDETERM($R$892:$V$896-$D$918*MUNIT(5)),6)</f>
        <v/>
      </c>
      <c r="E927" s="3">
        <f t="array" ref="E927">ROUND(MDETERM($Z$892:$AD$896-$E$918*MUNIT(5)),6)</f>
        <v/>
      </c>
      <c r="F927" s="3">
        <f t="array" ref="F927">ROUND(MDETERM($AH$892:$AL$896-$F$918*MUNIT(5)),6)</f>
        <v/>
      </c>
      <c r="G927" s="3">
        <f t="array" ref="G927">ROUND(MDETERM($AP$892:$AT$896-$G$918*MUNIT(5)),6)</f>
        <v/>
      </c>
    </row>
    <row r="928">
      <c r="A928" s="3" t="inlineStr">
        <is>
          <t xml:space="preserve">  det(M − λ(3)I)</t>
        </is>
      </c>
      <c r="B928" s="3">
        <f t="array" ref="B928">ROUND(MDETERM($B$892:$F$896-$B$919*MUNIT(5)),6)</f>
        <v/>
      </c>
      <c r="C928" s="3">
        <f t="array" ref="C928">ROUND(MDETERM($J$892:$N$896-$C$919*MUNIT(5)),6)</f>
        <v/>
      </c>
      <c r="D928" s="3">
        <f t="array" ref="D928">ROUND(MDETERM($R$892:$V$896-$D$919*MUNIT(5)),6)</f>
        <v/>
      </c>
      <c r="E928" s="3">
        <f t="array" ref="E928">ROUND(MDETERM($Z$892:$AD$896-$E$919*MUNIT(5)),6)</f>
        <v/>
      </c>
      <c r="F928" s="3">
        <f t="array" ref="F928">ROUND(MDETERM($AH$892:$AL$896-$F$919*MUNIT(5)),6)</f>
        <v/>
      </c>
      <c r="G928" s="3">
        <f t="array" ref="G928">ROUND(MDETERM($AP$892:$AT$896-$G$919*MUNIT(5)),6)</f>
        <v/>
      </c>
    </row>
    <row r="929">
      <c r="A929" s="3" t="inlineStr">
        <is>
          <t xml:space="preserve">  det(M − λ(4)I)</t>
        </is>
      </c>
      <c r="B929" s="3">
        <f t="array" ref="B929">ROUND(MDETERM($B$892:$F$896-$B$920*MUNIT(5)),6)</f>
        <v/>
      </c>
      <c r="C929" s="3">
        <f t="array" ref="C929">ROUND(MDETERM($J$892:$N$896-$C$920*MUNIT(5)),6)</f>
        <v/>
      </c>
      <c r="D929" s="3">
        <f t="array" ref="D929">ROUND(MDETERM($R$892:$V$896-$D$920*MUNIT(5)),6)</f>
        <v/>
      </c>
      <c r="E929" s="3">
        <f t="array" ref="E929">ROUND(MDETERM($Z$892:$AD$896-$E$920*MUNIT(5)),6)</f>
        <v/>
      </c>
      <c r="F929" s="3">
        <f t="array" ref="F929">ROUND(MDETERM($AH$892:$AL$896-$F$920*MUNIT(5)),6)</f>
        <v/>
      </c>
      <c r="G929" s="3">
        <f t="array" ref="G929">ROUND(MDETERM($AP$892:$AT$896-$G$920*MUNIT(5)),6)</f>
        <v/>
      </c>
    </row>
    <row r="930">
      <c r="A930" s="3" t="inlineStr">
        <is>
          <t xml:space="preserve">  det(M − λ(5)I)</t>
        </is>
      </c>
      <c r="B930" s="3">
        <f t="array" ref="B930">ROUND(MDETERM($B$892:$F$896-$B$921*MUNIT(5)),6)</f>
        <v/>
      </c>
      <c r="C930" s="3">
        <f t="array" ref="C930">ROUND(MDETERM($J$892:$N$896-$C$921*MUNIT(5)),6)</f>
        <v/>
      </c>
      <c r="D930" s="3">
        <f t="array" ref="D930">ROUND(MDETERM($R$892:$V$896-$D$921*MUNIT(5)),6)</f>
        <v/>
      </c>
      <c r="E930" s="3">
        <f t="array" ref="E930">ROUND(MDETERM($Z$892:$AD$896-$E$921*MUNIT(5)),6)</f>
        <v/>
      </c>
      <c r="F930" s="3">
        <f t="array" ref="F930">ROUND(MDETERM($AH$892:$AL$896-$F$921*MUNIT(5)),6)</f>
        <v/>
      </c>
      <c r="G930" s="3">
        <f t="array" ref="G930">ROUND(MDETERM($AP$892:$AT$896-$G$921*MUNIT(5)),6)</f>
        <v/>
      </c>
    </row>
    <row r="934" ht="16" customHeight="1">
      <c r="A934" s="14" t="inlineStr">
        <is>
          <t>RAG R3 | deepseek-r1:14b</t>
        </is>
      </c>
      <c r="B934" s="9" t="inlineStr">
        <is>
          <t>run 1 (raw, pasted)</t>
        </is>
      </c>
      <c r="J934" s="9" t="inlineStr">
        <is>
          <t>run 2 (raw, pasted)</t>
        </is>
      </c>
      <c r="R934" s="9" t="inlineStr">
        <is>
          <t>run 3 (raw, pasted)</t>
        </is>
      </c>
      <c r="Z934" s="9" t="inlineStr">
        <is>
          <t>run 4 (raw, pasted)</t>
        </is>
      </c>
      <c r="AH934" s="9" t="inlineStr">
        <is>
          <t>run 5 (raw, pasted)</t>
        </is>
      </c>
      <c r="AP934" s="9" t="inlineStr">
        <is>
          <t>archived component mapping</t>
        </is>
      </c>
    </row>
    <row r="935" ht="60" customHeight="1">
      <c r="B935" s="15" t="inlineStr">
        <is>
          <t>Motor</t>
        </is>
      </c>
      <c r="C935" s="15" t="inlineStr">
        <is>
          <t>Housing</t>
        </is>
      </c>
      <c r="D935" s="15" t="inlineStr">
        <is>
          <t>Trigger</t>
        </is>
      </c>
      <c r="E935" s="15" t="inlineStr">
        <is>
          <t>Driver Bit</t>
        </is>
      </c>
      <c r="F935" s="15" t="inlineStr">
        <is>
          <t>Chuck/Collet</t>
        </is>
      </c>
      <c r="G935" s="15" t="inlineStr">
        <is>
          <t>Speed Adjustment Mechanism</t>
        </is>
      </c>
      <c r="H935" s="15" t="inlineStr">
        <is>
          <t>Insulated Handle</t>
        </is>
      </c>
      <c r="J935" s="15" t="inlineStr">
        <is>
          <t>Motor</t>
        </is>
      </c>
      <c r="K935" s="15" t="inlineStr">
        <is>
          <t>Housing</t>
        </is>
      </c>
      <c r="L935" s="15" t="inlineStr">
        <is>
          <t>Trigger</t>
        </is>
      </c>
      <c r="M935" s="15" t="inlineStr">
        <is>
          <t>Driver Bit</t>
        </is>
      </c>
      <c r="N935" s="15" t="inlineStr">
        <is>
          <t>Chuck/Collet</t>
        </is>
      </c>
      <c r="O935" s="15" t="inlineStr">
        <is>
          <t>Speed Adjustment Mechanism</t>
        </is>
      </c>
      <c r="P935" s="15" t="inlineStr">
        <is>
          <t>Insulated Handle</t>
        </is>
      </c>
      <c r="R935" s="15" t="inlineStr">
        <is>
          <t>Motor</t>
        </is>
      </c>
      <c r="S935" s="15" t="inlineStr">
        <is>
          <t>Housing</t>
        </is>
      </c>
      <c r="T935" s="15" t="inlineStr">
        <is>
          <t>Trigger</t>
        </is>
      </c>
      <c r="U935" s="15" t="inlineStr">
        <is>
          <t>Driver Bit</t>
        </is>
      </c>
      <c r="V935" s="15" t="inlineStr">
        <is>
          <t>Chuck/Collet</t>
        </is>
      </c>
      <c r="W935" s="15" t="inlineStr">
        <is>
          <t>Speed Adjustment Mechanism</t>
        </is>
      </c>
      <c r="X935" s="15" t="inlineStr">
        <is>
          <t>Insulated Handle</t>
        </is>
      </c>
      <c r="Z935" s="15" t="inlineStr">
        <is>
          <t>Motor</t>
        </is>
      </c>
      <c r="AA935" s="15" t="inlineStr">
        <is>
          <t>Housing</t>
        </is>
      </c>
      <c r="AB935" s="15" t="inlineStr">
        <is>
          <t>Trigger</t>
        </is>
      </c>
      <c r="AC935" s="15" t="inlineStr">
        <is>
          <t>Driver Bit</t>
        </is>
      </c>
      <c r="AD935" s="15" t="inlineStr">
        <is>
          <t>Chuck/Collet</t>
        </is>
      </c>
      <c r="AE935" s="15" t="inlineStr">
        <is>
          <t>Speed Adjustment Mechanism</t>
        </is>
      </c>
      <c r="AF935" s="15" t="inlineStr">
        <is>
          <t>Insulated Handle</t>
        </is>
      </c>
      <c r="AH935" s="15" t="inlineStr">
        <is>
          <t>Motor</t>
        </is>
      </c>
      <c r="AI935" s="15" t="inlineStr">
        <is>
          <t>Housing</t>
        </is>
      </c>
      <c r="AJ935" s="15" t="inlineStr">
        <is>
          <t>Trigger</t>
        </is>
      </c>
      <c r="AK935" s="15" t="inlineStr">
        <is>
          <t>Driver Bit</t>
        </is>
      </c>
      <c r="AL935" s="15" t="inlineStr">
        <is>
          <t>Chuck/Collet</t>
        </is>
      </c>
      <c r="AM935" s="15" t="inlineStr">
        <is>
          <t>Speed Adjustment Mechanism</t>
        </is>
      </c>
      <c r="AN935" s="15" t="inlineStr">
        <is>
          <t>Insulated Handle</t>
        </is>
      </c>
      <c r="AP935" s="3" t="inlineStr">
        <is>
          <t>Ground truth component</t>
        </is>
      </c>
      <c r="AQ935" s="3" t="inlineStr">
        <is>
          <t>Matched predicted component</t>
        </is>
      </c>
    </row>
    <row r="936">
      <c r="A936" s="3" t="inlineStr">
        <is>
          <t>Motor</t>
        </is>
      </c>
      <c r="B936" s="8" t="n">
        <v>1</v>
      </c>
      <c r="C936" s="8" t="n">
        <v>1</v>
      </c>
      <c r="D936" s="8" t="n">
        <v>1</v>
      </c>
      <c r="E936" s="8" t="n">
        <v>0</v>
      </c>
      <c r="F936" s="8" t="n">
        <v>1</v>
      </c>
      <c r="G936" s="8" t="n">
        <v>1</v>
      </c>
      <c r="H936" s="8" t="n">
        <v>0</v>
      </c>
      <c r="J936" s="8" t="n">
        <v>1</v>
      </c>
      <c r="K936" s="8" t="n">
        <v>1</v>
      </c>
      <c r="L936" s="8" t="n">
        <v>1</v>
      </c>
      <c r="M936" s="8" t="n">
        <v>0</v>
      </c>
      <c r="N936" s="8" t="n">
        <v>1</v>
      </c>
      <c r="O936" s="8" t="n">
        <v>1</v>
      </c>
      <c r="P936" s="8" t="n">
        <v>0</v>
      </c>
      <c r="R936" s="8" t="n">
        <v>1</v>
      </c>
      <c r="S936" s="8" t="n">
        <v>1</v>
      </c>
      <c r="T936" s="8" t="n">
        <v>1</v>
      </c>
      <c r="U936" s="8" t="n">
        <v>0</v>
      </c>
      <c r="V936" s="8" t="n">
        <v>1</v>
      </c>
      <c r="W936" s="8" t="n">
        <v>1</v>
      </c>
      <c r="X936" s="8" t="n">
        <v>0</v>
      </c>
      <c r="Z936" s="8" t="n">
        <v>1</v>
      </c>
      <c r="AA936" s="8" t="n">
        <v>1</v>
      </c>
      <c r="AB936" s="8" t="n">
        <v>1</v>
      </c>
      <c r="AC936" s="8" t="n">
        <v>0</v>
      </c>
      <c r="AD936" s="8" t="n">
        <v>1</v>
      </c>
      <c r="AE936" s="8" t="n">
        <v>1</v>
      </c>
      <c r="AF936" s="8" t="n">
        <v>0</v>
      </c>
      <c r="AH936" s="8" t="n">
        <v>1</v>
      </c>
      <c r="AI936" s="8" t="n">
        <v>1</v>
      </c>
      <c r="AJ936" s="8" t="n">
        <v>1</v>
      </c>
      <c r="AK936" s="8" t="n">
        <v>0</v>
      </c>
      <c r="AL936" s="8" t="n">
        <v>1</v>
      </c>
      <c r="AM936" s="8" t="n">
        <v>1</v>
      </c>
      <c r="AN936" s="8" t="n">
        <v>0</v>
      </c>
      <c r="AP936" s="3" t="inlineStr">
        <is>
          <t>Motor</t>
        </is>
      </c>
      <c r="AQ936" s="3" t="inlineStr">
        <is>
          <t>Motor</t>
        </is>
      </c>
    </row>
    <row r="937">
      <c r="A937" s="3" t="inlineStr">
        <is>
          <t>Housing</t>
        </is>
      </c>
      <c r="B937" s="8" t="n">
        <v>1</v>
      </c>
      <c r="C937" s="8" t="n">
        <v>1</v>
      </c>
      <c r="D937" s="8" t="n">
        <v>1</v>
      </c>
      <c r="E937" s="8" t="n">
        <v>0</v>
      </c>
      <c r="F937" s="8" t="n">
        <v>1</v>
      </c>
      <c r="G937" s="8" t="n">
        <v>1</v>
      </c>
      <c r="H937" s="8" t="n">
        <v>1</v>
      </c>
      <c r="J937" s="8" t="n">
        <v>1</v>
      </c>
      <c r="K937" s="8" t="n">
        <v>1</v>
      </c>
      <c r="L937" s="8" t="n">
        <v>1</v>
      </c>
      <c r="M937" s="8" t="n">
        <v>0</v>
      </c>
      <c r="N937" s="8" t="n">
        <v>1</v>
      </c>
      <c r="O937" s="8" t="n">
        <v>1</v>
      </c>
      <c r="P937" s="8" t="n">
        <v>1</v>
      </c>
      <c r="R937" s="8" t="n">
        <v>1</v>
      </c>
      <c r="S937" s="8" t="n">
        <v>1</v>
      </c>
      <c r="T937" s="8" t="n">
        <v>1</v>
      </c>
      <c r="U937" s="8" t="n">
        <v>0</v>
      </c>
      <c r="V937" s="8" t="n">
        <v>1</v>
      </c>
      <c r="W937" s="8" t="n">
        <v>1</v>
      </c>
      <c r="X937" s="8" t="n">
        <v>1</v>
      </c>
      <c r="Z937" s="8" t="n">
        <v>1</v>
      </c>
      <c r="AA937" s="8" t="n">
        <v>1</v>
      </c>
      <c r="AB937" s="8" t="n">
        <v>1</v>
      </c>
      <c r="AC937" s="8" t="n">
        <v>0</v>
      </c>
      <c r="AD937" s="8" t="n">
        <v>1</v>
      </c>
      <c r="AE937" s="8" t="n">
        <v>1</v>
      </c>
      <c r="AF937" s="8" t="n">
        <v>1</v>
      </c>
      <c r="AH937" s="8" t="n">
        <v>1</v>
      </c>
      <c r="AI937" s="8" t="n">
        <v>1</v>
      </c>
      <c r="AJ937" s="8" t="n">
        <v>1</v>
      </c>
      <c r="AK937" s="8" t="n">
        <v>0</v>
      </c>
      <c r="AL937" s="8" t="n">
        <v>1</v>
      </c>
      <c r="AM937" s="8" t="n">
        <v>1</v>
      </c>
      <c r="AN937" s="8" t="n">
        <v>1</v>
      </c>
      <c r="AP937" s="3" t="inlineStr">
        <is>
          <t>Housing</t>
        </is>
      </c>
      <c r="AQ937" s="3" t="inlineStr">
        <is>
          <t>Housing</t>
        </is>
      </c>
    </row>
    <row r="938">
      <c r="A938" s="3" t="inlineStr">
        <is>
          <t>Trigger</t>
        </is>
      </c>
      <c r="B938" s="8" t="n">
        <v>1</v>
      </c>
      <c r="C938" s="8" t="n">
        <v>1</v>
      </c>
      <c r="D938" s="8" t="n">
        <v>1</v>
      </c>
      <c r="E938" s="8" t="n">
        <v>0</v>
      </c>
      <c r="F938" s="8" t="n">
        <v>0</v>
      </c>
      <c r="G938" s="8" t="n">
        <v>0</v>
      </c>
      <c r="H938" s="8" t="n">
        <v>0</v>
      </c>
      <c r="J938" s="8" t="n">
        <v>1</v>
      </c>
      <c r="K938" s="8" t="n">
        <v>1</v>
      </c>
      <c r="L938" s="8" t="n">
        <v>1</v>
      </c>
      <c r="M938" s="8" t="n">
        <v>0</v>
      </c>
      <c r="N938" s="8" t="n">
        <v>0</v>
      </c>
      <c r="O938" s="8" t="n">
        <v>0</v>
      </c>
      <c r="P938" s="8" t="n">
        <v>0</v>
      </c>
      <c r="R938" s="8" t="n">
        <v>1</v>
      </c>
      <c r="S938" s="8" t="n">
        <v>1</v>
      </c>
      <c r="T938" s="8" t="n">
        <v>1</v>
      </c>
      <c r="U938" s="8" t="n">
        <v>0</v>
      </c>
      <c r="V938" s="8" t="n">
        <v>0</v>
      </c>
      <c r="W938" s="8" t="n">
        <v>0</v>
      </c>
      <c r="X938" s="8" t="n">
        <v>0</v>
      </c>
      <c r="Z938" s="8" t="n">
        <v>1</v>
      </c>
      <c r="AA938" s="8" t="n">
        <v>1</v>
      </c>
      <c r="AB938" s="8" t="n">
        <v>1</v>
      </c>
      <c r="AC938" s="8" t="n">
        <v>0</v>
      </c>
      <c r="AD938" s="8" t="n">
        <v>0</v>
      </c>
      <c r="AE938" s="8" t="n">
        <v>0</v>
      </c>
      <c r="AF938" s="8" t="n">
        <v>0</v>
      </c>
      <c r="AH938" s="8" t="n">
        <v>1</v>
      </c>
      <c r="AI938" s="8" t="n">
        <v>1</v>
      </c>
      <c r="AJ938" s="8" t="n">
        <v>1</v>
      </c>
      <c r="AK938" s="8" t="n">
        <v>0</v>
      </c>
      <c r="AL938" s="8" t="n">
        <v>0</v>
      </c>
      <c r="AM938" s="8" t="n">
        <v>0</v>
      </c>
      <c r="AN938" s="8" t="n">
        <v>0</v>
      </c>
      <c r="AP938" s="3" t="inlineStr">
        <is>
          <t>Bit</t>
        </is>
      </c>
      <c r="AQ938" s="3" t="inlineStr">
        <is>
          <t>Driver Bit</t>
        </is>
      </c>
    </row>
    <row r="939">
      <c r="A939" s="3" t="inlineStr">
        <is>
          <t>Driver Bit</t>
        </is>
      </c>
      <c r="B939" s="8" t="n">
        <v>0</v>
      </c>
      <c r="C939" s="8" t="n">
        <v>1</v>
      </c>
      <c r="D939" s="8" t="n">
        <v>0</v>
      </c>
      <c r="E939" s="8" t="n">
        <v>1</v>
      </c>
      <c r="F939" s="8" t="n">
        <v>0</v>
      </c>
      <c r="G939" s="8" t="n">
        <v>0</v>
      </c>
      <c r="H939" s="8" t="n">
        <v>0</v>
      </c>
      <c r="J939" s="8" t="n">
        <v>0</v>
      </c>
      <c r="K939" s="8" t="n">
        <v>0</v>
      </c>
      <c r="L939" s="8" t="n">
        <v>0</v>
      </c>
      <c r="M939" s="8" t="n">
        <v>1</v>
      </c>
      <c r="N939" s="8" t="n">
        <v>0</v>
      </c>
      <c r="O939" s="8" t="n">
        <v>0</v>
      </c>
      <c r="P939" s="8" t="n">
        <v>0</v>
      </c>
      <c r="R939" s="8" t="n">
        <v>0</v>
      </c>
      <c r="S939" s="8" t="n">
        <v>0</v>
      </c>
      <c r="T939" s="8" t="n">
        <v>0</v>
      </c>
      <c r="U939" s="8" t="n">
        <v>1</v>
      </c>
      <c r="V939" s="8" t="n">
        <v>0</v>
      </c>
      <c r="W939" s="8" t="n">
        <v>0</v>
      </c>
      <c r="X939" s="8" t="n">
        <v>0</v>
      </c>
      <c r="Z939" s="8" t="n">
        <v>0</v>
      </c>
      <c r="AA939" s="8" t="n">
        <v>0</v>
      </c>
      <c r="AB939" s="8" t="n">
        <v>0</v>
      </c>
      <c r="AC939" s="8" t="n">
        <v>1</v>
      </c>
      <c r="AD939" s="8" t="n">
        <v>0</v>
      </c>
      <c r="AE939" s="8" t="n">
        <v>0</v>
      </c>
      <c r="AF939" s="8" t="n">
        <v>0</v>
      </c>
      <c r="AH939" s="8" t="n">
        <v>0</v>
      </c>
      <c r="AI939" s="8" t="n">
        <v>0</v>
      </c>
      <c r="AJ939" s="8" t="n">
        <v>0</v>
      </c>
      <c r="AK939" s="8" t="n">
        <v>1</v>
      </c>
      <c r="AL939" s="8" t="n">
        <v>0</v>
      </c>
      <c r="AM939" s="8" t="n">
        <v>0</v>
      </c>
      <c r="AN939" s="8" t="n">
        <v>0</v>
      </c>
      <c r="AP939" s="3" t="inlineStr">
        <is>
          <t>Transmission</t>
        </is>
      </c>
      <c r="AQ939" s="3" t="inlineStr">
        <is>
          <t>Trigger</t>
        </is>
      </c>
    </row>
    <row r="940">
      <c r="A940" s="3" t="inlineStr">
        <is>
          <t>Chuck/Collet</t>
        </is>
      </c>
      <c r="B940" s="8" t="n">
        <v>1</v>
      </c>
      <c r="C940" s="8" t="n">
        <v>1</v>
      </c>
      <c r="D940" s="8" t="n">
        <v>0</v>
      </c>
      <c r="E940" s="8" t="n">
        <v>1</v>
      </c>
      <c r="F940" s="8" t="n">
        <v>1</v>
      </c>
      <c r="G940" s="8" t="n">
        <v>0</v>
      </c>
      <c r="H940" s="8" t="n">
        <v>0</v>
      </c>
      <c r="J940" s="8" t="n">
        <v>1</v>
      </c>
      <c r="K940" s="8" t="n">
        <v>1</v>
      </c>
      <c r="L940" s="8" t="n">
        <v>0</v>
      </c>
      <c r="M940" s="8" t="n">
        <v>1</v>
      </c>
      <c r="N940" s="8" t="n">
        <v>1</v>
      </c>
      <c r="O940" s="8" t="n">
        <v>0</v>
      </c>
      <c r="P940" s="8" t="n">
        <v>0</v>
      </c>
      <c r="R940" s="8" t="n">
        <v>1</v>
      </c>
      <c r="S940" s="8" t="n">
        <v>1</v>
      </c>
      <c r="T940" s="8" t="n">
        <v>0</v>
      </c>
      <c r="U940" s="8" t="n">
        <v>1</v>
      </c>
      <c r="V940" s="8" t="n">
        <v>1</v>
      </c>
      <c r="W940" s="8" t="n">
        <v>0</v>
      </c>
      <c r="X940" s="8" t="n">
        <v>0</v>
      </c>
      <c r="Z940" s="8" t="n">
        <v>1</v>
      </c>
      <c r="AA940" s="8" t="n">
        <v>1</v>
      </c>
      <c r="AB940" s="8" t="n">
        <v>0</v>
      </c>
      <c r="AC940" s="8" t="n">
        <v>1</v>
      </c>
      <c r="AD940" s="8" t="n">
        <v>1</v>
      </c>
      <c r="AE940" s="8" t="n">
        <v>0</v>
      </c>
      <c r="AF940" s="8" t="n">
        <v>0</v>
      </c>
      <c r="AH940" s="8" t="n">
        <v>1</v>
      </c>
      <c r="AI940" s="8" t="n">
        <v>1</v>
      </c>
      <c r="AJ940" s="8" t="n">
        <v>0</v>
      </c>
      <c r="AK940" s="8" t="n">
        <v>1</v>
      </c>
      <c r="AL940" s="8" t="n">
        <v>1</v>
      </c>
      <c r="AM940" s="8" t="n">
        <v>0</v>
      </c>
      <c r="AN940" s="8" t="n">
        <v>0</v>
      </c>
      <c r="AP940" s="3" t="inlineStr">
        <is>
          <t>Battery Holder</t>
        </is>
      </c>
      <c r="AQ940" s="3" t="inlineStr">
        <is>
          <t>Insulated Handle</t>
        </is>
      </c>
    </row>
    <row r="941">
      <c r="A941" s="3" t="inlineStr">
        <is>
          <t>Speed Adjustment Mechanism</t>
        </is>
      </c>
      <c r="B941" s="8" t="n">
        <v>1</v>
      </c>
      <c r="C941" s="8" t="n">
        <v>1</v>
      </c>
      <c r="D941" s="8" t="n">
        <v>0</v>
      </c>
      <c r="E941" s="8" t="n">
        <v>0</v>
      </c>
      <c r="F941" s="8" t="n">
        <v>0</v>
      </c>
      <c r="G941" s="8" t="n">
        <v>1</v>
      </c>
      <c r="H941" s="8" t="n">
        <v>0</v>
      </c>
      <c r="J941" s="8" t="n">
        <v>1</v>
      </c>
      <c r="K941" s="8" t="n">
        <v>1</v>
      </c>
      <c r="L941" s="8" t="n">
        <v>0</v>
      </c>
      <c r="M941" s="8" t="n">
        <v>0</v>
      </c>
      <c r="N941" s="8" t="n">
        <v>0</v>
      </c>
      <c r="O941" s="8" t="n">
        <v>1</v>
      </c>
      <c r="P941" s="8" t="n">
        <v>0</v>
      </c>
      <c r="R941" s="8" t="n">
        <v>1</v>
      </c>
      <c r="S941" s="8" t="n">
        <v>1</v>
      </c>
      <c r="T941" s="8" t="n">
        <v>0</v>
      </c>
      <c r="U941" s="8" t="n">
        <v>0</v>
      </c>
      <c r="V941" s="8" t="n">
        <v>0</v>
      </c>
      <c r="W941" s="8" t="n">
        <v>1</v>
      </c>
      <c r="X941" s="8" t="n">
        <v>0</v>
      </c>
      <c r="Z941" s="8" t="n">
        <v>1</v>
      </c>
      <c r="AA941" s="8" t="n">
        <v>1</v>
      </c>
      <c r="AB941" s="8" t="n">
        <v>0</v>
      </c>
      <c r="AC941" s="8" t="n">
        <v>0</v>
      </c>
      <c r="AD941" s="8" t="n">
        <v>0</v>
      </c>
      <c r="AE941" s="8" t="n">
        <v>1</v>
      </c>
      <c r="AF941" s="8" t="n">
        <v>0</v>
      </c>
      <c r="AH941" s="8" t="n">
        <v>1</v>
      </c>
      <c r="AI941" s="8" t="n">
        <v>1</v>
      </c>
      <c r="AJ941" s="8" t="n">
        <v>0</v>
      </c>
      <c r="AK941" s="8" t="n">
        <v>0</v>
      </c>
      <c r="AL941" s="8" t="n">
        <v>0</v>
      </c>
      <c r="AM941" s="8" t="n">
        <v>1</v>
      </c>
      <c r="AN941" s="8" t="n">
        <v>0</v>
      </c>
    </row>
    <row r="942">
      <c r="A942" s="3" t="inlineStr">
        <is>
          <t>Insulated Handle</t>
        </is>
      </c>
      <c r="B942" s="8" t="n">
        <v>0</v>
      </c>
      <c r="C942" s="8" t="n">
        <v>1</v>
      </c>
      <c r="D942" s="8" t="n">
        <v>0</v>
      </c>
      <c r="E942" s="8" t="n">
        <v>0</v>
      </c>
      <c r="F942" s="8" t="n">
        <v>0</v>
      </c>
      <c r="G942" s="8" t="n">
        <v>0</v>
      </c>
      <c r="H942" s="8" t="n">
        <v>1</v>
      </c>
      <c r="J942" s="8" t="n">
        <v>0</v>
      </c>
      <c r="K942" s="8" t="n">
        <v>1</v>
      </c>
      <c r="L942" s="8" t="n">
        <v>0</v>
      </c>
      <c r="M942" s="8" t="n">
        <v>0</v>
      </c>
      <c r="N942" s="8" t="n">
        <v>0</v>
      </c>
      <c r="O942" s="8" t="n">
        <v>0</v>
      </c>
      <c r="P942" s="8" t="n">
        <v>1</v>
      </c>
      <c r="R942" s="8" t="n">
        <v>0</v>
      </c>
      <c r="S942" s="8" t="n">
        <v>1</v>
      </c>
      <c r="T942" s="8" t="n">
        <v>0</v>
      </c>
      <c r="U942" s="8" t="n">
        <v>0</v>
      </c>
      <c r="V942" s="8" t="n">
        <v>0</v>
      </c>
      <c r="W942" s="8" t="n">
        <v>0</v>
      </c>
      <c r="X942" s="8" t="n">
        <v>1</v>
      </c>
      <c r="Z942" s="8" t="n">
        <v>0</v>
      </c>
      <c r="AA942" s="8" t="n">
        <v>1</v>
      </c>
      <c r="AB942" s="8" t="n">
        <v>0</v>
      </c>
      <c r="AC942" s="8" t="n">
        <v>0</v>
      </c>
      <c r="AD942" s="8" t="n">
        <v>0</v>
      </c>
      <c r="AE942" s="8" t="n">
        <v>0</v>
      </c>
      <c r="AF942" s="8" t="n">
        <v>1</v>
      </c>
      <c r="AH942" s="8" t="n">
        <v>0</v>
      </c>
      <c r="AI942" s="8" t="n">
        <v>1</v>
      </c>
      <c r="AJ942" s="8" t="n">
        <v>0</v>
      </c>
      <c r="AK942" s="8" t="n">
        <v>0</v>
      </c>
      <c r="AL942" s="8" t="n">
        <v>0</v>
      </c>
      <c r="AM942" s="8" t="n">
        <v>0</v>
      </c>
      <c r="AN942" s="8" t="n">
        <v>1</v>
      </c>
    </row>
    <row r="944">
      <c r="A944" s="1" t="inlineStr">
        <is>
          <t>aligned k×k matrices (INDEX/MATCH through the mapping; GT order)</t>
        </is>
      </c>
      <c r="B944" s="9" t="inlineStr">
        <is>
          <t>run 1 aligned</t>
        </is>
      </c>
      <c r="J944" s="9" t="inlineStr">
        <is>
          <t>run 2 aligned</t>
        </is>
      </c>
      <c r="R944" s="9" t="inlineStr">
        <is>
          <t>run 3 aligned</t>
        </is>
      </c>
      <c r="Z944" s="9" t="inlineStr">
        <is>
          <t>run 4 aligned</t>
        </is>
      </c>
      <c r="AH944" s="9" t="inlineStr">
        <is>
          <t>run 5 aligned</t>
        </is>
      </c>
      <c r="AP944" s="9" t="inlineStr">
        <is>
          <t>Step2 average of aligned runs (formula)</t>
        </is>
      </c>
      <c r="AV944" s="9" t="inlineStr">
        <is>
          <t>aligned ground truth (INDEX/MATCH)</t>
        </is>
      </c>
      <c r="BB944" s="9" t="inlineStr">
        <is>
          <t>aligned GT eig (pasted) | sorted</t>
        </is>
      </c>
    </row>
    <row r="945" ht="60" customHeight="1">
      <c r="B945" s="15" t="inlineStr">
        <is>
          <t>Motor</t>
        </is>
      </c>
      <c r="C945" s="15" t="inlineStr">
        <is>
          <t>Housing</t>
        </is>
      </c>
      <c r="D945" s="15" t="inlineStr">
        <is>
          <t>Bit</t>
        </is>
      </c>
      <c r="E945" s="15" t="inlineStr">
        <is>
          <t>Transmission</t>
        </is>
      </c>
      <c r="F945" s="15" t="inlineStr">
        <is>
          <t>Battery Holder</t>
        </is>
      </c>
      <c r="J945" s="15" t="inlineStr">
        <is>
          <t>Motor</t>
        </is>
      </c>
      <c r="K945" s="15" t="inlineStr">
        <is>
          <t>Housing</t>
        </is>
      </c>
      <c r="L945" s="15" t="inlineStr">
        <is>
          <t>Bit</t>
        </is>
      </c>
      <c r="M945" s="15" t="inlineStr">
        <is>
          <t>Transmission</t>
        </is>
      </c>
      <c r="N945" s="15" t="inlineStr">
        <is>
          <t>Battery Holder</t>
        </is>
      </c>
      <c r="R945" s="15" t="inlineStr">
        <is>
          <t>Motor</t>
        </is>
      </c>
      <c r="S945" s="15" t="inlineStr">
        <is>
          <t>Housing</t>
        </is>
      </c>
      <c r="T945" s="15" t="inlineStr">
        <is>
          <t>Bit</t>
        </is>
      </c>
      <c r="U945" s="15" t="inlineStr">
        <is>
          <t>Transmission</t>
        </is>
      </c>
      <c r="V945" s="15" t="inlineStr">
        <is>
          <t>Battery Holder</t>
        </is>
      </c>
      <c r="Z945" s="15" t="inlineStr">
        <is>
          <t>Motor</t>
        </is>
      </c>
      <c r="AA945" s="15" t="inlineStr">
        <is>
          <t>Housing</t>
        </is>
      </c>
      <c r="AB945" s="15" t="inlineStr">
        <is>
          <t>Bit</t>
        </is>
      </c>
      <c r="AC945" s="15" t="inlineStr">
        <is>
          <t>Transmission</t>
        </is>
      </c>
      <c r="AD945" s="15" t="inlineStr">
        <is>
          <t>Battery Holder</t>
        </is>
      </c>
      <c r="AH945" s="15" t="inlineStr">
        <is>
          <t>Motor</t>
        </is>
      </c>
      <c r="AI945" s="15" t="inlineStr">
        <is>
          <t>Housing</t>
        </is>
      </c>
      <c r="AJ945" s="15" t="inlineStr">
        <is>
          <t>Bit</t>
        </is>
      </c>
      <c r="AK945" s="15" t="inlineStr">
        <is>
          <t>Transmission</t>
        </is>
      </c>
      <c r="AL945" s="15" t="inlineStr">
        <is>
          <t>Battery Holder</t>
        </is>
      </c>
    </row>
    <row r="946">
      <c r="A946" s="3" t="inlineStr">
        <is>
          <t>Motor</t>
        </is>
      </c>
      <c r="B946" s="8">
        <f>INDEX($B$936:$H$942,MATCH($AQ$936,$B$935:$H$935,0),MATCH($AQ$936,$B$935:$H$935,0))</f>
        <v/>
      </c>
      <c r="C946" s="8">
        <f>INDEX($B$936:$H$942,MATCH($AQ$936,$B$935:$H$935,0),MATCH($AQ$937,$B$935:$H$935,0))</f>
        <v/>
      </c>
      <c r="D946" s="8">
        <f>INDEX($B$936:$H$942,MATCH($AQ$936,$B$935:$H$935,0),MATCH($AQ$938,$B$935:$H$935,0))</f>
        <v/>
      </c>
      <c r="E946" s="8">
        <f>INDEX($B$936:$H$942,MATCH($AQ$936,$B$935:$H$935,0),MATCH($AQ$939,$B$935:$H$935,0))</f>
        <v/>
      </c>
      <c r="F946" s="8">
        <f>INDEX($B$936:$H$942,MATCH($AQ$936,$B$935:$H$935,0),MATCH($AQ$940,$B$935:$H$935,0))</f>
        <v/>
      </c>
      <c r="J946" s="8">
        <f>INDEX($J$936:$P$942,MATCH($AQ$936,$J$935:$P$935,0),MATCH($AQ$936,$J$935:$P$935,0))</f>
        <v/>
      </c>
      <c r="K946" s="8">
        <f>INDEX($J$936:$P$942,MATCH($AQ$936,$J$935:$P$935,0),MATCH($AQ$937,$J$935:$P$935,0))</f>
        <v/>
      </c>
      <c r="L946" s="8">
        <f>INDEX($J$936:$P$942,MATCH($AQ$936,$J$935:$P$935,0),MATCH($AQ$938,$J$935:$P$935,0))</f>
        <v/>
      </c>
      <c r="M946" s="8">
        <f>INDEX($J$936:$P$942,MATCH($AQ$936,$J$935:$P$935,0),MATCH($AQ$939,$J$935:$P$935,0))</f>
        <v/>
      </c>
      <c r="N946" s="8">
        <f>INDEX($J$936:$P$942,MATCH($AQ$936,$J$935:$P$935,0),MATCH($AQ$940,$J$935:$P$935,0))</f>
        <v/>
      </c>
      <c r="R946" s="8">
        <f>INDEX($R$936:$X$942,MATCH($AQ$936,$R$935:$X$935,0),MATCH($AQ$936,$R$935:$X$935,0))</f>
        <v/>
      </c>
      <c r="S946" s="8">
        <f>INDEX($R$936:$X$942,MATCH($AQ$936,$R$935:$X$935,0),MATCH($AQ$937,$R$935:$X$935,0))</f>
        <v/>
      </c>
      <c r="T946" s="8">
        <f>INDEX($R$936:$X$942,MATCH($AQ$936,$R$935:$X$935,0),MATCH($AQ$938,$R$935:$X$935,0))</f>
        <v/>
      </c>
      <c r="U946" s="8">
        <f>INDEX($R$936:$X$942,MATCH($AQ$936,$R$935:$X$935,0),MATCH($AQ$939,$R$935:$X$935,0))</f>
        <v/>
      </c>
      <c r="V946" s="8">
        <f>INDEX($R$936:$X$942,MATCH($AQ$936,$R$935:$X$935,0),MATCH($AQ$940,$R$935:$X$935,0))</f>
        <v/>
      </c>
      <c r="Z946" s="8">
        <f>INDEX($Z$936:$AF$942,MATCH($AQ$936,$Z$935:$AF$935,0),MATCH($AQ$936,$Z$935:$AF$935,0))</f>
        <v/>
      </c>
      <c r="AA946" s="8">
        <f>INDEX($Z$936:$AF$942,MATCH($AQ$936,$Z$935:$AF$935,0),MATCH($AQ$937,$Z$935:$AF$935,0))</f>
        <v/>
      </c>
      <c r="AB946" s="8">
        <f>INDEX($Z$936:$AF$942,MATCH($AQ$936,$Z$935:$AF$935,0),MATCH($AQ$938,$Z$935:$AF$935,0))</f>
        <v/>
      </c>
      <c r="AC946" s="8">
        <f>INDEX($Z$936:$AF$942,MATCH($AQ$936,$Z$935:$AF$935,0),MATCH($AQ$939,$Z$935:$AF$935,0))</f>
        <v/>
      </c>
      <c r="AD946" s="8">
        <f>INDEX($Z$936:$AF$942,MATCH($AQ$936,$Z$935:$AF$935,0),MATCH($AQ$940,$Z$935:$AF$935,0))</f>
        <v/>
      </c>
      <c r="AH946" s="8">
        <f>INDEX($AH$936:$AN$942,MATCH($AQ$936,$AH$935:$AN$935,0),MATCH($AQ$936,$AH$935:$AN$935,0))</f>
        <v/>
      </c>
      <c r="AI946" s="8">
        <f>INDEX($AH$936:$AN$942,MATCH($AQ$936,$AH$935:$AN$935,0),MATCH($AQ$937,$AH$935:$AN$935,0))</f>
        <v/>
      </c>
      <c r="AJ946" s="8">
        <f>INDEX($AH$936:$AN$942,MATCH($AQ$936,$AH$935:$AN$935,0),MATCH($AQ$938,$AH$935:$AN$935,0))</f>
        <v/>
      </c>
      <c r="AK946" s="8">
        <f>INDEX($AH$936:$AN$942,MATCH($AQ$936,$AH$935:$AN$935,0),MATCH($AQ$939,$AH$935:$AN$935,0))</f>
        <v/>
      </c>
      <c r="AL946" s="8">
        <f>INDEX($AH$936:$AN$942,MATCH($AQ$936,$AH$935:$AN$935,0),MATCH($AQ$940,$AH$935:$AN$935,0))</f>
        <v/>
      </c>
      <c r="AP946" s="8">
        <f>IF(($B$946&lt;&gt;2)+($J$946&lt;&gt;2)+($R$946&lt;&gt;2)+($Z$946&lt;&gt;2)+($AH$946&lt;&gt;2)=0,2,IF((($B$946&lt;&gt;2)*$B$946+($J$946&lt;&gt;2)*$J$946+($R$946&lt;&gt;2)*$R$946+($Z$946&lt;&gt;2)*$Z$946+($AH$946&lt;&gt;2)*$AH$946)/(($B$946&lt;&gt;2)+($J$946&lt;&gt;2)+($R$946&lt;&gt;2)+($Z$946&lt;&gt;2)+($AH$946&lt;&gt;2))&gt;=0.5,1,0))</f>
        <v/>
      </c>
      <c r="AQ946" s="8">
        <f>IF(($C$946&lt;&gt;2)+($K$946&lt;&gt;2)+($S$946&lt;&gt;2)+($AA$946&lt;&gt;2)+($AI$946&lt;&gt;2)=0,2,IF((($C$946&lt;&gt;2)*$C$946+($K$946&lt;&gt;2)*$K$946+($S$946&lt;&gt;2)*$S$946+($AA$946&lt;&gt;2)*$AA$946+($AI$946&lt;&gt;2)*$AI$946)/(($C$946&lt;&gt;2)+($K$946&lt;&gt;2)+($S$946&lt;&gt;2)+($AA$946&lt;&gt;2)+($AI$946&lt;&gt;2))&gt;=0.5,1,0))</f>
        <v/>
      </c>
      <c r="AR946" s="8">
        <f>IF(($D$946&lt;&gt;2)+($L$946&lt;&gt;2)+($T$946&lt;&gt;2)+($AB$946&lt;&gt;2)+($AJ$946&lt;&gt;2)=0,2,IF((($D$946&lt;&gt;2)*$D$946+($L$946&lt;&gt;2)*$L$946+($T$946&lt;&gt;2)*$T$946+($AB$946&lt;&gt;2)*$AB$946+($AJ$946&lt;&gt;2)*$AJ$946)/(($D$946&lt;&gt;2)+($L$946&lt;&gt;2)+($T$946&lt;&gt;2)+($AB$946&lt;&gt;2)+($AJ$946&lt;&gt;2))&gt;=0.5,1,0))</f>
        <v/>
      </c>
      <c r="AS946" s="8">
        <f>IF(($E$946&lt;&gt;2)+($M$946&lt;&gt;2)+($U$946&lt;&gt;2)+($AC$946&lt;&gt;2)+($AK$946&lt;&gt;2)=0,2,IF((($E$946&lt;&gt;2)*$E$946+($M$946&lt;&gt;2)*$M$946+($U$946&lt;&gt;2)*$U$946+($AC$946&lt;&gt;2)*$AC$946+($AK$946&lt;&gt;2)*$AK$946)/(($E$946&lt;&gt;2)+($M$946&lt;&gt;2)+($U$946&lt;&gt;2)+($AC$946&lt;&gt;2)+($AK$946&lt;&gt;2))&gt;=0.5,1,0))</f>
        <v/>
      </c>
      <c r="AT946" s="8">
        <f>IF(($F$946&lt;&gt;2)+($N$946&lt;&gt;2)+($V$946&lt;&gt;2)+($AD$946&lt;&gt;2)+($AL$946&lt;&gt;2)=0,2,IF((($F$946&lt;&gt;2)*$F$946+($N$946&lt;&gt;2)*$N$946+($V$946&lt;&gt;2)*$V$946+($AD$946&lt;&gt;2)*$AD$946+($AL$946&lt;&gt;2)*$AL$946)/(($F$946&lt;&gt;2)+($N$946&lt;&gt;2)+($V$946&lt;&gt;2)+($AD$946&lt;&gt;2)+($AL$946&lt;&gt;2))&gt;=0.5,1,0))</f>
        <v/>
      </c>
      <c r="AV946" s="16">
        <f>INDEX('Ground truth'!$B$14:$H$20,MATCH($AP$936,'Ground truth'!$A$14:$A$20,0),MATCH($AP$936,'Ground truth'!$B$13:$H$13,0))</f>
        <v/>
      </c>
      <c r="AW946" s="16">
        <f>INDEX('Ground truth'!$B$14:$H$20,MATCH($AP$936,'Ground truth'!$A$14:$A$20,0),MATCH($AP$937,'Ground truth'!$B$13:$H$13,0))</f>
        <v/>
      </c>
      <c r="AX946" s="16">
        <f>INDEX('Ground truth'!$B$14:$H$20,MATCH($AP$936,'Ground truth'!$A$14:$A$20,0),MATCH($AP$938,'Ground truth'!$B$13:$H$13,0))</f>
        <v/>
      </c>
      <c r="AY946" s="16">
        <f>INDEX('Ground truth'!$B$14:$H$20,MATCH($AP$936,'Ground truth'!$A$14:$A$20,0),MATCH($AP$939,'Ground truth'!$B$13:$H$13,0))</f>
        <v/>
      </c>
      <c r="AZ946" s="16">
        <f>INDEX('Ground truth'!$B$14:$H$20,MATCH($AP$936,'Ground truth'!$A$14:$A$20,0),MATCH($AP$940,'Ground truth'!$B$13:$H$13,0))</f>
        <v/>
      </c>
      <c r="BB946" s="19" t="n">
        <v>3.64118647619329</v>
      </c>
      <c r="BC946" s="19">
        <f>LARGE($BB$946:$BB$950,1)</f>
        <v/>
      </c>
    </row>
    <row r="947">
      <c r="A947" s="3" t="inlineStr">
        <is>
          <t>Housing</t>
        </is>
      </c>
      <c r="B947" s="8">
        <f>INDEX($B$936:$H$942,MATCH($AQ$937,$B$935:$H$935,0),MATCH($AQ$936,$B$935:$H$935,0))</f>
        <v/>
      </c>
      <c r="C947" s="8">
        <f>INDEX($B$936:$H$942,MATCH($AQ$937,$B$935:$H$935,0),MATCH($AQ$937,$B$935:$H$935,0))</f>
        <v/>
      </c>
      <c r="D947" s="8">
        <f>INDEX($B$936:$H$942,MATCH($AQ$937,$B$935:$H$935,0),MATCH($AQ$938,$B$935:$H$935,0))</f>
        <v/>
      </c>
      <c r="E947" s="8">
        <f>INDEX($B$936:$H$942,MATCH($AQ$937,$B$935:$H$935,0),MATCH($AQ$939,$B$935:$H$935,0))</f>
        <v/>
      </c>
      <c r="F947" s="8">
        <f>INDEX($B$936:$H$942,MATCH($AQ$937,$B$935:$H$935,0),MATCH($AQ$940,$B$935:$H$935,0))</f>
        <v/>
      </c>
      <c r="J947" s="8">
        <f>INDEX($J$936:$P$942,MATCH($AQ$937,$J$935:$P$935,0),MATCH($AQ$936,$J$935:$P$935,0))</f>
        <v/>
      </c>
      <c r="K947" s="8">
        <f>INDEX($J$936:$P$942,MATCH($AQ$937,$J$935:$P$935,0),MATCH($AQ$937,$J$935:$P$935,0))</f>
        <v/>
      </c>
      <c r="L947" s="8">
        <f>INDEX($J$936:$P$942,MATCH($AQ$937,$J$935:$P$935,0),MATCH($AQ$938,$J$935:$P$935,0))</f>
        <v/>
      </c>
      <c r="M947" s="8">
        <f>INDEX($J$936:$P$942,MATCH($AQ$937,$J$935:$P$935,0),MATCH($AQ$939,$J$935:$P$935,0))</f>
        <v/>
      </c>
      <c r="N947" s="8">
        <f>INDEX($J$936:$P$942,MATCH($AQ$937,$J$935:$P$935,0),MATCH($AQ$940,$J$935:$P$935,0))</f>
        <v/>
      </c>
      <c r="R947" s="8">
        <f>INDEX($R$936:$X$942,MATCH($AQ$937,$R$935:$X$935,0),MATCH($AQ$936,$R$935:$X$935,0))</f>
        <v/>
      </c>
      <c r="S947" s="8">
        <f>INDEX($R$936:$X$942,MATCH($AQ$937,$R$935:$X$935,0),MATCH($AQ$937,$R$935:$X$935,0))</f>
        <v/>
      </c>
      <c r="T947" s="8">
        <f>INDEX($R$936:$X$942,MATCH($AQ$937,$R$935:$X$935,0),MATCH($AQ$938,$R$935:$X$935,0))</f>
        <v/>
      </c>
      <c r="U947" s="8">
        <f>INDEX($R$936:$X$942,MATCH($AQ$937,$R$935:$X$935,0),MATCH($AQ$939,$R$935:$X$935,0))</f>
        <v/>
      </c>
      <c r="V947" s="8">
        <f>INDEX($R$936:$X$942,MATCH($AQ$937,$R$935:$X$935,0),MATCH($AQ$940,$R$935:$X$935,0))</f>
        <v/>
      </c>
      <c r="Z947" s="8">
        <f>INDEX($Z$936:$AF$942,MATCH($AQ$937,$Z$935:$AF$935,0),MATCH($AQ$936,$Z$935:$AF$935,0))</f>
        <v/>
      </c>
      <c r="AA947" s="8">
        <f>INDEX($Z$936:$AF$942,MATCH($AQ$937,$Z$935:$AF$935,0),MATCH($AQ$937,$Z$935:$AF$935,0))</f>
        <v/>
      </c>
      <c r="AB947" s="8">
        <f>INDEX($Z$936:$AF$942,MATCH($AQ$937,$Z$935:$AF$935,0),MATCH($AQ$938,$Z$935:$AF$935,0))</f>
        <v/>
      </c>
      <c r="AC947" s="8">
        <f>INDEX($Z$936:$AF$942,MATCH($AQ$937,$Z$935:$AF$935,0),MATCH($AQ$939,$Z$935:$AF$935,0))</f>
        <v/>
      </c>
      <c r="AD947" s="8">
        <f>INDEX($Z$936:$AF$942,MATCH($AQ$937,$Z$935:$AF$935,0),MATCH($AQ$940,$Z$935:$AF$935,0))</f>
        <v/>
      </c>
      <c r="AH947" s="8">
        <f>INDEX($AH$936:$AN$942,MATCH($AQ$937,$AH$935:$AN$935,0),MATCH($AQ$936,$AH$935:$AN$935,0))</f>
        <v/>
      </c>
      <c r="AI947" s="8">
        <f>INDEX($AH$936:$AN$942,MATCH($AQ$937,$AH$935:$AN$935,0),MATCH($AQ$937,$AH$935:$AN$935,0))</f>
        <v/>
      </c>
      <c r="AJ947" s="8">
        <f>INDEX($AH$936:$AN$942,MATCH($AQ$937,$AH$935:$AN$935,0),MATCH($AQ$938,$AH$935:$AN$935,0))</f>
        <v/>
      </c>
      <c r="AK947" s="8">
        <f>INDEX($AH$936:$AN$942,MATCH($AQ$937,$AH$935:$AN$935,0),MATCH($AQ$939,$AH$935:$AN$935,0))</f>
        <v/>
      </c>
      <c r="AL947" s="8">
        <f>INDEX($AH$936:$AN$942,MATCH($AQ$937,$AH$935:$AN$935,0),MATCH($AQ$940,$AH$935:$AN$935,0))</f>
        <v/>
      </c>
      <c r="AP947" s="8">
        <f>IF(($B$947&lt;&gt;2)+($J$947&lt;&gt;2)+($R$947&lt;&gt;2)+($Z$947&lt;&gt;2)+($AH$947&lt;&gt;2)=0,2,IF((($B$947&lt;&gt;2)*$B$947+($J$947&lt;&gt;2)*$J$947+($R$947&lt;&gt;2)*$R$947+($Z$947&lt;&gt;2)*$Z$947+($AH$947&lt;&gt;2)*$AH$947)/(($B$947&lt;&gt;2)+($J$947&lt;&gt;2)+($R$947&lt;&gt;2)+($Z$947&lt;&gt;2)+($AH$947&lt;&gt;2))&gt;=0.5,1,0))</f>
        <v/>
      </c>
      <c r="AQ947" s="8">
        <f>IF(($C$947&lt;&gt;2)+($K$947&lt;&gt;2)+($S$947&lt;&gt;2)+($AA$947&lt;&gt;2)+($AI$947&lt;&gt;2)=0,2,IF((($C$947&lt;&gt;2)*$C$947+($K$947&lt;&gt;2)*$K$947+($S$947&lt;&gt;2)*$S$947+($AA$947&lt;&gt;2)*$AA$947+($AI$947&lt;&gt;2)*$AI$947)/(($C$947&lt;&gt;2)+($K$947&lt;&gt;2)+($S$947&lt;&gt;2)+($AA$947&lt;&gt;2)+($AI$947&lt;&gt;2))&gt;=0.5,1,0))</f>
        <v/>
      </c>
      <c r="AR947" s="8">
        <f>IF(($D$947&lt;&gt;2)+($L$947&lt;&gt;2)+($T$947&lt;&gt;2)+($AB$947&lt;&gt;2)+($AJ$947&lt;&gt;2)=0,2,IF((($D$947&lt;&gt;2)*$D$947+($L$947&lt;&gt;2)*$L$947+($T$947&lt;&gt;2)*$T$947+($AB$947&lt;&gt;2)*$AB$947+($AJ$947&lt;&gt;2)*$AJ$947)/(($D$947&lt;&gt;2)+($L$947&lt;&gt;2)+($T$947&lt;&gt;2)+($AB$947&lt;&gt;2)+($AJ$947&lt;&gt;2))&gt;=0.5,1,0))</f>
        <v/>
      </c>
      <c r="AS947" s="8">
        <f>IF(($E$947&lt;&gt;2)+($M$947&lt;&gt;2)+($U$947&lt;&gt;2)+($AC$947&lt;&gt;2)+($AK$947&lt;&gt;2)=0,2,IF((($E$947&lt;&gt;2)*$E$947+($M$947&lt;&gt;2)*$M$947+($U$947&lt;&gt;2)*$U$947+($AC$947&lt;&gt;2)*$AC$947+($AK$947&lt;&gt;2)*$AK$947)/(($E$947&lt;&gt;2)+($M$947&lt;&gt;2)+($U$947&lt;&gt;2)+($AC$947&lt;&gt;2)+($AK$947&lt;&gt;2))&gt;=0.5,1,0))</f>
        <v/>
      </c>
      <c r="AT947" s="8">
        <f>IF(($F$947&lt;&gt;2)+($N$947&lt;&gt;2)+($V$947&lt;&gt;2)+($AD$947&lt;&gt;2)+($AL$947&lt;&gt;2)=0,2,IF((($F$947&lt;&gt;2)*$F$947+($N$947&lt;&gt;2)*$N$947+($V$947&lt;&gt;2)*$V$947+($AD$947&lt;&gt;2)*$AD$947+($AL$947&lt;&gt;2)*$AL$947)/(($F$947&lt;&gt;2)+($N$947&lt;&gt;2)+($V$947&lt;&gt;2)+($AD$947&lt;&gt;2)+($AL$947&lt;&gt;2))&gt;=0.5,1,0))</f>
        <v/>
      </c>
      <c r="AV947" s="16">
        <f>INDEX('Ground truth'!$B$14:$H$20,MATCH($AP$937,'Ground truth'!$A$14:$A$20,0),MATCH($AP$936,'Ground truth'!$B$13:$H$13,0))</f>
        <v/>
      </c>
      <c r="AW947" s="16">
        <f>INDEX('Ground truth'!$B$14:$H$20,MATCH($AP$937,'Ground truth'!$A$14:$A$20,0),MATCH($AP$937,'Ground truth'!$B$13:$H$13,0))</f>
        <v/>
      </c>
      <c r="AX947" s="16">
        <f>INDEX('Ground truth'!$B$14:$H$20,MATCH($AP$937,'Ground truth'!$A$14:$A$20,0),MATCH($AP$938,'Ground truth'!$B$13:$H$13,0))</f>
        <v/>
      </c>
      <c r="AY947" s="16">
        <f>INDEX('Ground truth'!$B$14:$H$20,MATCH($AP$937,'Ground truth'!$A$14:$A$20,0),MATCH($AP$939,'Ground truth'!$B$13:$H$13,0))</f>
        <v/>
      </c>
      <c r="AZ947" s="16">
        <f>INDEX('Ground truth'!$B$14:$H$20,MATCH($AP$937,'Ground truth'!$A$14:$A$20,0),MATCH($AP$940,'Ground truth'!$B$13:$H$13,0))</f>
        <v/>
      </c>
      <c r="BB947" s="19" t="n">
        <v>1.723742122620925</v>
      </c>
      <c r="BC947" s="19">
        <f>LARGE($BB$946:$BB$950,2)</f>
        <v/>
      </c>
    </row>
    <row r="948">
      <c r="A948" s="3" t="inlineStr">
        <is>
          <t>Bit</t>
        </is>
      </c>
      <c r="B948" s="8">
        <f>INDEX($B$936:$H$942,MATCH($AQ$938,$B$935:$H$935,0),MATCH($AQ$936,$B$935:$H$935,0))</f>
        <v/>
      </c>
      <c r="C948" s="8">
        <f>INDEX($B$936:$H$942,MATCH($AQ$938,$B$935:$H$935,0),MATCH($AQ$937,$B$935:$H$935,0))</f>
        <v/>
      </c>
      <c r="D948" s="8">
        <f>INDEX($B$936:$H$942,MATCH($AQ$938,$B$935:$H$935,0),MATCH($AQ$938,$B$935:$H$935,0))</f>
        <v/>
      </c>
      <c r="E948" s="8">
        <f>INDEX($B$936:$H$942,MATCH($AQ$938,$B$935:$H$935,0),MATCH($AQ$939,$B$935:$H$935,0))</f>
        <v/>
      </c>
      <c r="F948" s="8">
        <f>INDEX($B$936:$H$942,MATCH($AQ$938,$B$935:$H$935,0),MATCH($AQ$940,$B$935:$H$935,0))</f>
        <v/>
      </c>
      <c r="J948" s="8">
        <f>INDEX($J$936:$P$942,MATCH($AQ$938,$J$935:$P$935,0),MATCH($AQ$936,$J$935:$P$935,0))</f>
        <v/>
      </c>
      <c r="K948" s="8">
        <f>INDEX($J$936:$P$942,MATCH($AQ$938,$J$935:$P$935,0),MATCH($AQ$937,$J$935:$P$935,0))</f>
        <v/>
      </c>
      <c r="L948" s="8">
        <f>INDEX($J$936:$P$942,MATCH($AQ$938,$J$935:$P$935,0),MATCH($AQ$938,$J$935:$P$935,0))</f>
        <v/>
      </c>
      <c r="M948" s="8">
        <f>INDEX($J$936:$P$942,MATCH($AQ$938,$J$935:$P$935,0),MATCH($AQ$939,$J$935:$P$935,0))</f>
        <v/>
      </c>
      <c r="N948" s="8">
        <f>INDEX($J$936:$P$942,MATCH($AQ$938,$J$935:$P$935,0),MATCH($AQ$940,$J$935:$P$935,0))</f>
        <v/>
      </c>
      <c r="R948" s="8">
        <f>INDEX($R$936:$X$942,MATCH($AQ$938,$R$935:$X$935,0),MATCH($AQ$936,$R$935:$X$935,0))</f>
        <v/>
      </c>
      <c r="S948" s="8">
        <f>INDEX($R$936:$X$942,MATCH($AQ$938,$R$935:$X$935,0),MATCH($AQ$937,$R$935:$X$935,0))</f>
        <v/>
      </c>
      <c r="T948" s="8">
        <f>INDEX($R$936:$X$942,MATCH($AQ$938,$R$935:$X$935,0),MATCH($AQ$938,$R$935:$X$935,0))</f>
        <v/>
      </c>
      <c r="U948" s="8">
        <f>INDEX($R$936:$X$942,MATCH($AQ$938,$R$935:$X$935,0),MATCH($AQ$939,$R$935:$X$935,0))</f>
        <v/>
      </c>
      <c r="V948" s="8">
        <f>INDEX($R$936:$X$942,MATCH($AQ$938,$R$935:$X$935,0),MATCH($AQ$940,$R$935:$X$935,0))</f>
        <v/>
      </c>
      <c r="Z948" s="8">
        <f>INDEX($Z$936:$AF$942,MATCH($AQ$938,$Z$935:$AF$935,0),MATCH($AQ$936,$Z$935:$AF$935,0))</f>
        <v/>
      </c>
      <c r="AA948" s="8">
        <f>INDEX($Z$936:$AF$942,MATCH($AQ$938,$Z$935:$AF$935,0),MATCH($AQ$937,$Z$935:$AF$935,0))</f>
        <v/>
      </c>
      <c r="AB948" s="8">
        <f>INDEX($Z$936:$AF$942,MATCH($AQ$938,$Z$935:$AF$935,0),MATCH($AQ$938,$Z$935:$AF$935,0))</f>
        <v/>
      </c>
      <c r="AC948" s="8">
        <f>INDEX($Z$936:$AF$942,MATCH($AQ$938,$Z$935:$AF$935,0),MATCH($AQ$939,$Z$935:$AF$935,0))</f>
        <v/>
      </c>
      <c r="AD948" s="8">
        <f>INDEX($Z$936:$AF$942,MATCH($AQ$938,$Z$935:$AF$935,0),MATCH($AQ$940,$Z$935:$AF$935,0))</f>
        <v/>
      </c>
      <c r="AH948" s="8">
        <f>INDEX($AH$936:$AN$942,MATCH($AQ$938,$AH$935:$AN$935,0),MATCH($AQ$936,$AH$935:$AN$935,0))</f>
        <v/>
      </c>
      <c r="AI948" s="8">
        <f>INDEX($AH$936:$AN$942,MATCH($AQ$938,$AH$935:$AN$935,0),MATCH($AQ$937,$AH$935:$AN$935,0))</f>
        <v/>
      </c>
      <c r="AJ948" s="8">
        <f>INDEX($AH$936:$AN$942,MATCH($AQ$938,$AH$935:$AN$935,0),MATCH($AQ$938,$AH$935:$AN$935,0))</f>
        <v/>
      </c>
      <c r="AK948" s="8">
        <f>INDEX($AH$936:$AN$942,MATCH($AQ$938,$AH$935:$AN$935,0),MATCH($AQ$939,$AH$935:$AN$935,0))</f>
        <v/>
      </c>
      <c r="AL948" s="8">
        <f>INDEX($AH$936:$AN$942,MATCH($AQ$938,$AH$935:$AN$935,0),MATCH($AQ$940,$AH$935:$AN$935,0))</f>
        <v/>
      </c>
      <c r="AP948" s="8">
        <f>IF(($B$948&lt;&gt;2)+($J$948&lt;&gt;2)+($R$948&lt;&gt;2)+($Z$948&lt;&gt;2)+($AH$948&lt;&gt;2)=0,2,IF((($B$948&lt;&gt;2)*$B$948+($J$948&lt;&gt;2)*$J$948+($R$948&lt;&gt;2)*$R$948+($Z$948&lt;&gt;2)*$Z$948+($AH$948&lt;&gt;2)*$AH$948)/(($B$948&lt;&gt;2)+($J$948&lt;&gt;2)+($R$948&lt;&gt;2)+($Z$948&lt;&gt;2)+($AH$948&lt;&gt;2))&gt;=0.5,1,0))</f>
        <v/>
      </c>
      <c r="AQ948" s="8">
        <f>IF(($C$948&lt;&gt;2)+($K$948&lt;&gt;2)+($S$948&lt;&gt;2)+($AA$948&lt;&gt;2)+($AI$948&lt;&gt;2)=0,2,IF((($C$948&lt;&gt;2)*$C$948+($K$948&lt;&gt;2)*$K$948+($S$948&lt;&gt;2)*$S$948+($AA$948&lt;&gt;2)*$AA$948+($AI$948&lt;&gt;2)*$AI$948)/(($C$948&lt;&gt;2)+($K$948&lt;&gt;2)+($S$948&lt;&gt;2)+($AA$948&lt;&gt;2)+($AI$948&lt;&gt;2))&gt;=0.5,1,0))</f>
        <v/>
      </c>
      <c r="AR948" s="8">
        <f>IF(($D$948&lt;&gt;2)+($L$948&lt;&gt;2)+($T$948&lt;&gt;2)+($AB$948&lt;&gt;2)+($AJ$948&lt;&gt;2)=0,2,IF((($D$948&lt;&gt;2)*$D$948+($L$948&lt;&gt;2)*$L$948+($T$948&lt;&gt;2)*$T$948+($AB$948&lt;&gt;2)*$AB$948+($AJ$948&lt;&gt;2)*$AJ$948)/(($D$948&lt;&gt;2)+($L$948&lt;&gt;2)+($T$948&lt;&gt;2)+($AB$948&lt;&gt;2)+($AJ$948&lt;&gt;2))&gt;=0.5,1,0))</f>
        <v/>
      </c>
      <c r="AS948" s="8">
        <f>IF(($E$948&lt;&gt;2)+($M$948&lt;&gt;2)+($U$948&lt;&gt;2)+($AC$948&lt;&gt;2)+($AK$948&lt;&gt;2)=0,2,IF((($E$948&lt;&gt;2)*$E$948+($M$948&lt;&gt;2)*$M$948+($U$948&lt;&gt;2)*$U$948+($AC$948&lt;&gt;2)*$AC$948+($AK$948&lt;&gt;2)*$AK$948)/(($E$948&lt;&gt;2)+($M$948&lt;&gt;2)+($U$948&lt;&gt;2)+($AC$948&lt;&gt;2)+($AK$948&lt;&gt;2))&gt;=0.5,1,0))</f>
        <v/>
      </c>
      <c r="AT948" s="8">
        <f>IF(($F$948&lt;&gt;2)+($N$948&lt;&gt;2)+($V$948&lt;&gt;2)+($AD$948&lt;&gt;2)+($AL$948&lt;&gt;2)=0,2,IF((($F$948&lt;&gt;2)*$F$948+($N$948&lt;&gt;2)*$N$948+($V$948&lt;&gt;2)*$V$948+($AD$948&lt;&gt;2)*$AD$948+($AL$948&lt;&gt;2)*$AL$948)/(($F$948&lt;&gt;2)+($N$948&lt;&gt;2)+($V$948&lt;&gt;2)+($AD$948&lt;&gt;2)+($AL$948&lt;&gt;2))&gt;=0.5,1,0))</f>
        <v/>
      </c>
      <c r="AV948" s="16">
        <f>INDEX('Ground truth'!$B$14:$H$20,MATCH($AP$938,'Ground truth'!$A$14:$A$20,0),MATCH($AP$936,'Ground truth'!$B$13:$H$13,0))</f>
        <v/>
      </c>
      <c r="AW948" s="16">
        <f>INDEX('Ground truth'!$B$14:$H$20,MATCH($AP$938,'Ground truth'!$A$14:$A$20,0),MATCH($AP$937,'Ground truth'!$B$13:$H$13,0))</f>
        <v/>
      </c>
      <c r="AX948" s="16">
        <f>INDEX('Ground truth'!$B$14:$H$20,MATCH($AP$938,'Ground truth'!$A$14:$A$20,0),MATCH($AP$938,'Ground truth'!$B$13:$H$13,0))</f>
        <v/>
      </c>
      <c r="AY948" s="16">
        <f>INDEX('Ground truth'!$B$14:$H$20,MATCH($AP$938,'Ground truth'!$A$14:$A$20,0),MATCH($AP$939,'Ground truth'!$B$13:$H$13,0))</f>
        <v/>
      </c>
      <c r="AZ948" s="16">
        <f>INDEX('Ground truth'!$B$14:$H$20,MATCH($AP$938,'Ground truth'!$A$14:$A$20,0),MATCH($AP$940,'Ground truth'!$B$13:$H$13,0))</f>
        <v/>
      </c>
      <c r="BB948" s="19" t="n">
        <v>-0.7757128557362136</v>
      </c>
      <c r="BC948" s="19">
        <f>LARGE($BB$946:$BB$950,3)</f>
        <v/>
      </c>
    </row>
    <row r="949">
      <c r="A949" s="3" t="inlineStr">
        <is>
          <t>Transmission</t>
        </is>
      </c>
      <c r="B949" s="8">
        <f>INDEX($B$936:$H$942,MATCH($AQ$939,$B$935:$H$935,0),MATCH($AQ$936,$B$935:$H$935,0))</f>
        <v/>
      </c>
      <c r="C949" s="8">
        <f>INDEX($B$936:$H$942,MATCH($AQ$939,$B$935:$H$935,0),MATCH($AQ$937,$B$935:$H$935,0))</f>
        <v/>
      </c>
      <c r="D949" s="8">
        <f>INDEX($B$936:$H$942,MATCH($AQ$939,$B$935:$H$935,0),MATCH($AQ$938,$B$935:$H$935,0))</f>
        <v/>
      </c>
      <c r="E949" s="8">
        <f>INDEX($B$936:$H$942,MATCH($AQ$939,$B$935:$H$935,0),MATCH($AQ$939,$B$935:$H$935,0))</f>
        <v/>
      </c>
      <c r="F949" s="8">
        <f>INDEX($B$936:$H$942,MATCH($AQ$939,$B$935:$H$935,0),MATCH($AQ$940,$B$935:$H$935,0))</f>
        <v/>
      </c>
      <c r="J949" s="8">
        <f>INDEX($J$936:$P$942,MATCH($AQ$939,$J$935:$P$935,0),MATCH($AQ$936,$J$935:$P$935,0))</f>
        <v/>
      </c>
      <c r="K949" s="8">
        <f>INDEX($J$936:$P$942,MATCH($AQ$939,$J$935:$P$935,0),MATCH($AQ$937,$J$935:$P$935,0))</f>
        <v/>
      </c>
      <c r="L949" s="8">
        <f>INDEX($J$936:$P$942,MATCH($AQ$939,$J$935:$P$935,0),MATCH($AQ$938,$J$935:$P$935,0))</f>
        <v/>
      </c>
      <c r="M949" s="8">
        <f>INDEX($J$936:$P$942,MATCH($AQ$939,$J$935:$P$935,0),MATCH($AQ$939,$J$935:$P$935,0))</f>
        <v/>
      </c>
      <c r="N949" s="8">
        <f>INDEX($J$936:$P$942,MATCH($AQ$939,$J$935:$P$935,0),MATCH($AQ$940,$J$935:$P$935,0))</f>
        <v/>
      </c>
      <c r="R949" s="8">
        <f>INDEX($R$936:$X$942,MATCH($AQ$939,$R$935:$X$935,0),MATCH($AQ$936,$R$935:$X$935,0))</f>
        <v/>
      </c>
      <c r="S949" s="8">
        <f>INDEX($R$936:$X$942,MATCH($AQ$939,$R$935:$X$935,0),MATCH($AQ$937,$R$935:$X$935,0))</f>
        <v/>
      </c>
      <c r="T949" s="8">
        <f>INDEX($R$936:$X$942,MATCH($AQ$939,$R$935:$X$935,0),MATCH($AQ$938,$R$935:$X$935,0))</f>
        <v/>
      </c>
      <c r="U949" s="8">
        <f>INDEX($R$936:$X$942,MATCH($AQ$939,$R$935:$X$935,0),MATCH($AQ$939,$R$935:$X$935,0))</f>
        <v/>
      </c>
      <c r="V949" s="8">
        <f>INDEX($R$936:$X$942,MATCH($AQ$939,$R$935:$X$935,0),MATCH($AQ$940,$R$935:$X$935,0))</f>
        <v/>
      </c>
      <c r="Z949" s="8">
        <f>INDEX($Z$936:$AF$942,MATCH($AQ$939,$Z$935:$AF$935,0),MATCH($AQ$936,$Z$935:$AF$935,0))</f>
        <v/>
      </c>
      <c r="AA949" s="8">
        <f>INDEX($Z$936:$AF$942,MATCH($AQ$939,$Z$935:$AF$935,0),MATCH($AQ$937,$Z$935:$AF$935,0))</f>
        <v/>
      </c>
      <c r="AB949" s="8">
        <f>INDEX($Z$936:$AF$942,MATCH($AQ$939,$Z$935:$AF$935,0),MATCH($AQ$938,$Z$935:$AF$935,0))</f>
        <v/>
      </c>
      <c r="AC949" s="8">
        <f>INDEX($Z$936:$AF$942,MATCH($AQ$939,$Z$935:$AF$935,0),MATCH($AQ$939,$Z$935:$AF$935,0))</f>
        <v/>
      </c>
      <c r="AD949" s="8">
        <f>INDEX($Z$936:$AF$942,MATCH($AQ$939,$Z$935:$AF$935,0),MATCH($AQ$940,$Z$935:$AF$935,0))</f>
        <v/>
      </c>
      <c r="AH949" s="8">
        <f>INDEX($AH$936:$AN$942,MATCH($AQ$939,$AH$935:$AN$935,0),MATCH($AQ$936,$AH$935:$AN$935,0))</f>
        <v/>
      </c>
      <c r="AI949" s="8">
        <f>INDEX($AH$936:$AN$942,MATCH($AQ$939,$AH$935:$AN$935,0),MATCH($AQ$937,$AH$935:$AN$935,0))</f>
        <v/>
      </c>
      <c r="AJ949" s="8">
        <f>INDEX($AH$936:$AN$942,MATCH($AQ$939,$AH$935:$AN$935,0),MATCH($AQ$938,$AH$935:$AN$935,0))</f>
        <v/>
      </c>
      <c r="AK949" s="8">
        <f>INDEX($AH$936:$AN$942,MATCH($AQ$939,$AH$935:$AN$935,0),MATCH($AQ$939,$AH$935:$AN$935,0))</f>
        <v/>
      </c>
      <c r="AL949" s="8">
        <f>INDEX($AH$936:$AN$942,MATCH($AQ$939,$AH$935:$AN$935,0),MATCH($AQ$940,$AH$935:$AN$935,0))</f>
        <v/>
      </c>
      <c r="AP949" s="8">
        <f>IF(($B$949&lt;&gt;2)+($J$949&lt;&gt;2)+($R$949&lt;&gt;2)+($Z$949&lt;&gt;2)+($AH$949&lt;&gt;2)=0,2,IF((($B$949&lt;&gt;2)*$B$949+($J$949&lt;&gt;2)*$J$949+($R$949&lt;&gt;2)*$R$949+($Z$949&lt;&gt;2)*$Z$949+($AH$949&lt;&gt;2)*$AH$949)/(($B$949&lt;&gt;2)+($J$949&lt;&gt;2)+($R$949&lt;&gt;2)+($Z$949&lt;&gt;2)+($AH$949&lt;&gt;2))&gt;=0.5,1,0))</f>
        <v/>
      </c>
      <c r="AQ949" s="8">
        <f>IF(($C$949&lt;&gt;2)+($K$949&lt;&gt;2)+($S$949&lt;&gt;2)+($AA$949&lt;&gt;2)+($AI$949&lt;&gt;2)=0,2,IF((($C$949&lt;&gt;2)*$C$949+($K$949&lt;&gt;2)*$K$949+($S$949&lt;&gt;2)*$S$949+($AA$949&lt;&gt;2)*$AA$949+($AI$949&lt;&gt;2)*$AI$949)/(($C$949&lt;&gt;2)+($K$949&lt;&gt;2)+($S$949&lt;&gt;2)+($AA$949&lt;&gt;2)+($AI$949&lt;&gt;2))&gt;=0.5,1,0))</f>
        <v/>
      </c>
      <c r="AR949" s="8">
        <f>IF(($D$949&lt;&gt;2)+($L$949&lt;&gt;2)+($T$949&lt;&gt;2)+($AB$949&lt;&gt;2)+($AJ$949&lt;&gt;2)=0,2,IF((($D$949&lt;&gt;2)*$D$949+($L$949&lt;&gt;2)*$L$949+($T$949&lt;&gt;2)*$T$949+($AB$949&lt;&gt;2)*$AB$949+($AJ$949&lt;&gt;2)*$AJ$949)/(($D$949&lt;&gt;2)+($L$949&lt;&gt;2)+($T$949&lt;&gt;2)+($AB$949&lt;&gt;2)+($AJ$949&lt;&gt;2))&gt;=0.5,1,0))</f>
        <v/>
      </c>
      <c r="AS949" s="8">
        <f>IF(($E$949&lt;&gt;2)+($M$949&lt;&gt;2)+($U$949&lt;&gt;2)+($AC$949&lt;&gt;2)+($AK$949&lt;&gt;2)=0,2,IF((($E$949&lt;&gt;2)*$E$949+($M$949&lt;&gt;2)*$M$949+($U$949&lt;&gt;2)*$U$949+($AC$949&lt;&gt;2)*$AC$949+($AK$949&lt;&gt;2)*$AK$949)/(($E$949&lt;&gt;2)+($M$949&lt;&gt;2)+($U$949&lt;&gt;2)+($AC$949&lt;&gt;2)+($AK$949&lt;&gt;2))&gt;=0.5,1,0))</f>
        <v/>
      </c>
      <c r="AT949" s="8">
        <f>IF(($F$949&lt;&gt;2)+($N$949&lt;&gt;2)+($V$949&lt;&gt;2)+($AD$949&lt;&gt;2)+($AL$949&lt;&gt;2)=0,2,IF((($F$949&lt;&gt;2)*$F$949+($N$949&lt;&gt;2)*$N$949+($V$949&lt;&gt;2)*$V$949+($AD$949&lt;&gt;2)*$AD$949+($AL$949&lt;&gt;2)*$AL$949)/(($F$949&lt;&gt;2)+($N$949&lt;&gt;2)+($V$949&lt;&gt;2)+($AD$949&lt;&gt;2)+($AL$949&lt;&gt;2))&gt;=0.5,1,0))</f>
        <v/>
      </c>
      <c r="AV949" s="16">
        <f>INDEX('Ground truth'!$B$14:$H$20,MATCH($AP$939,'Ground truth'!$A$14:$A$20,0),MATCH($AP$936,'Ground truth'!$B$13:$H$13,0))</f>
        <v/>
      </c>
      <c r="AW949" s="16">
        <f>INDEX('Ground truth'!$B$14:$H$20,MATCH($AP$939,'Ground truth'!$A$14:$A$20,0),MATCH($AP$937,'Ground truth'!$B$13:$H$13,0))</f>
        <v/>
      </c>
      <c r="AX949" s="16">
        <f>INDEX('Ground truth'!$B$14:$H$20,MATCH($AP$939,'Ground truth'!$A$14:$A$20,0),MATCH($AP$938,'Ground truth'!$B$13:$H$13,0))</f>
        <v/>
      </c>
      <c r="AY949" s="16">
        <f>INDEX('Ground truth'!$B$14:$H$20,MATCH($AP$939,'Ground truth'!$A$14:$A$20,0),MATCH($AP$939,'Ground truth'!$B$13:$H$13,0))</f>
        <v/>
      </c>
      <c r="AZ949" s="16">
        <f>INDEX('Ground truth'!$B$14:$H$20,MATCH($AP$939,'Ground truth'!$A$14:$A$20,0),MATCH($AP$940,'Ground truth'!$B$13:$H$13,0))</f>
        <v/>
      </c>
      <c r="BB949" s="19" t="n">
        <v>1.9592914580775e-16</v>
      </c>
      <c r="BC949" s="19">
        <f>LARGE($BB$946:$BB$950,4)</f>
        <v/>
      </c>
    </row>
    <row r="950">
      <c r="A950" s="3" t="inlineStr">
        <is>
          <t>Battery Holder</t>
        </is>
      </c>
      <c r="B950" s="8">
        <f>INDEX($B$936:$H$942,MATCH($AQ$940,$B$935:$H$935,0),MATCH($AQ$936,$B$935:$H$935,0))</f>
        <v/>
      </c>
      <c r="C950" s="8">
        <f>INDEX($B$936:$H$942,MATCH($AQ$940,$B$935:$H$935,0),MATCH($AQ$937,$B$935:$H$935,0))</f>
        <v/>
      </c>
      <c r="D950" s="8">
        <f>INDEX($B$936:$H$942,MATCH($AQ$940,$B$935:$H$935,0),MATCH($AQ$938,$B$935:$H$935,0))</f>
        <v/>
      </c>
      <c r="E950" s="8">
        <f>INDEX($B$936:$H$942,MATCH($AQ$940,$B$935:$H$935,0),MATCH($AQ$939,$B$935:$H$935,0))</f>
        <v/>
      </c>
      <c r="F950" s="8">
        <f>INDEX($B$936:$H$942,MATCH($AQ$940,$B$935:$H$935,0),MATCH($AQ$940,$B$935:$H$935,0))</f>
        <v/>
      </c>
      <c r="J950" s="8">
        <f>INDEX($J$936:$P$942,MATCH($AQ$940,$J$935:$P$935,0),MATCH($AQ$936,$J$935:$P$935,0))</f>
        <v/>
      </c>
      <c r="K950" s="8">
        <f>INDEX($J$936:$P$942,MATCH($AQ$940,$J$935:$P$935,0),MATCH($AQ$937,$J$935:$P$935,0))</f>
        <v/>
      </c>
      <c r="L950" s="8">
        <f>INDEX($J$936:$P$942,MATCH($AQ$940,$J$935:$P$935,0),MATCH($AQ$938,$J$935:$P$935,0))</f>
        <v/>
      </c>
      <c r="M950" s="8">
        <f>INDEX($J$936:$P$942,MATCH($AQ$940,$J$935:$P$935,0),MATCH($AQ$939,$J$935:$P$935,0))</f>
        <v/>
      </c>
      <c r="N950" s="8">
        <f>INDEX($J$936:$P$942,MATCH($AQ$940,$J$935:$P$935,0),MATCH($AQ$940,$J$935:$P$935,0))</f>
        <v/>
      </c>
      <c r="R950" s="8">
        <f>INDEX($R$936:$X$942,MATCH($AQ$940,$R$935:$X$935,0),MATCH($AQ$936,$R$935:$X$935,0))</f>
        <v/>
      </c>
      <c r="S950" s="8">
        <f>INDEX($R$936:$X$942,MATCH($AQ$940,$R$935:$X$935,0),MATCH($AQ$937,$R$935:$X$935,0))</f>
        <v/>
      </c>
      <c r="T950" s="8">
        <f>INDEX($R$936:$X$942,MATCH($AQ$940,$R$935:$X$935,0),MATCH($AQ$938,$R$935:$X$935,0))</f>
        <v/>
      </c>
      <c r="U950" s="8">
        <f>INDEX($R$936:$X$942,MATCH($AQ$940,$R$935:$X$935,0),MATCH($AQ$939,$R$935:$X$935,0))</f>
        <v/>
      </c>
      <c r="V950" s="8">
        <f>INDEX($R$936:$X$942,MATCH($AQ$940,$R$935:$X$935,0),MATCH($AQ$940,$R$935:$X$935,0))</f>
        <v/>
      </c>
      <c r="Z950" s="8">
        <f>INDEX($Z$936:$AF$942,MATCH($AQ$940,$Z$935:$AF$935,0),MATCH($AQ$936,$Z$935:$AF$935,0))</f>
        <v/>
      </c>
      <c r="AA950" s="8">
        <f>INDEX($Z$936:$AF$942,MATCH($AQ$940,$Z$935:$AF$935,0),MATCH($AQ$937,$Z$935:$AF$935,0))</f>
        <v/>
      </c>
      <c r="AB950" s="8">
        <f>INDEX($Z$936:$AF$942,MATCH($AQ$940,$Z$935:$AF$935,0),MATCH($AQ$938,$Z$935:$AF$935,0))</f>
        <v/>
      </c>
      <c r="AC950" s="8">
        <f>INDEX($Z$936:$AF$942,MATCH($AQ$940,$Z$935:$AF$935,0),MATCH($AQ$939,$Z$935:$AF$935,0))</f>
        <v/>
      </c>
      <c r="AD950" s="8">
        <f>INDEX($Z$936:$AF$942,MATCH($AQ$940,$Z$935:$AF$935,0),MATCH($AQ$940,$Z$935:$AF$935,0))</f>
        <v/>
      </c>
      <c r="AH950" s="8">
        <f>INDEX($AH$936:$AN$942,MATCH($AQ$940,$AH$935:$AN$935,0),MATCH($AQ$936,$AH$935:$AN$935,0))</f>
        <v/>
      </c>
      <c r="AI950" s="8">
        <f>INDEX($AH$936:$AN$942,MATCH($AQ$940,$AH$935:$AN$935,0),MATCH($AQ$937,$AH$935:$AN$935,0))</f>
        <v/>
      </c>
      <c r="AJ950" s="8">
        <f>INDEX($AH$936:$AN$942,MATCH($AQ$940,$AH$935:$AN$935,0),MATCH($AQ$938,$AH$935:$AN$935,0))</f>
        <v/>
      </c>
      <c r="AK950" s="8">
        <f>INDEX($AH$936:$AN$942,MATCH($AQ$940,$AH$935:$AN$935,0),MATCH($AQ$939,$AH$935:$AN$935,0))</f>
        <v/>
      </c>
      <c r="AL950" s="8">
        <f>INDEX($AH$936:$AN$942,MATCH($AQ$940,$AH$935:$AN$935,0),MATCH($AQ$940,$AH$935:$AN$935,0))</f>
        <v/>
      </c>
      <c r="AP950" s="8">
        <f>IF(($B$950&lt;&gt;2)+($J$950&lt;&gt;2)+($R$950&lt;&gt;2)+($Z$950&lt;&gt;2)+($AH$950&lt;&gt;2)=0,2,IF((($B$950&lt;&gt;2)*$B$950+($J$950&lt;&gt;2)*$J$950+($R$950&lt;&gt;2)*$R$950+($Z$950&lt;&gt;2)*$Z$950+($AH$950&lt;&gt;2)*$AH$950)/(($B$950&lt;&gt;2)+($J$950&lt;&gt;2)+($R$950&lt;&gt;2)+($Z$950&lt;&gt;2)+($AH$950&lt;&gt;2))&gt;=0.5,1,0))</f>
        <v/>
      </c>
      <c r="AQ950" s="8">
        <f>IF(($C$950&lt;&gt;2)+($K$950&lt;&gt;2)+($S$950&lt;&gt;2)+($AA$950&lt;&gt;2)+($AI$950&lt;&gt;2)=0,2,IF((($C$950&lt;&gt;2)*$C$950+($K$950&lt;&gt;2)*$K$950+($S$950&lt;&gt;2)*$S$950+($AA$950&lt;&gt;2)*$AA$950+($AI$950&lt;&gt;2)*$AI$950)/(($C$950&lt;&gt;2)+($K$950&lt;&gt;2)+($S$950&lt;&gt;2)+($AA$950&lt;&gt;2)+($AI$950&lt;&gt;2))&gt;=0.5,1,0))</f>
        <v/>
      </c>
      <c r="AR950" s="8">
        <f>IF(($D$950&lt;&gt;2)+($L$950&lt;&gt;2)+($T$950&lt;&gt;2)+($AB$950&lt;&gt;2)+($AJ$950&lt;&gt;2)=0,2,IF((($D$950&lt;&gt;2)*$D$950+($L$950&lt;&gt;2)*$L$950+($T$950&lt;&gt;2)*$T$950+($AB$950&lt;&gt;2)*$AB$950+($AJ$950&lt;&gt;2)*$AJ$950)/(($D$950&lt;&gt;2)+($L$950&lt;&gt;2)+($T$950&lt;&gt;2)+($AB$950&lt;&gt;2)+($AJ$950&lt;&gt;2))&gt;=0.5,1,0))</f>
        <v/>
      </c>
      <c r="AS950" s="8">
        <f>IF(($E$950&lt;&gt;2)+($M$950&lt;&gt;2)+($U$950&lt;&gt;2)+($AC$950&lt;&gt;2)+($AK$950&lt;&gt;2)=0,2,IF((($E$950&lt;&gt;2)*$E$950+($M$950&lt;&gt;2)*$M$950+($U$950&lt;&gt;2)*$U$950+($AC$950&lt;&gt;2)*$AC$950+($AK$950&lt;&gt;2)*$AK$950)/(($E$950&lt;&gt;2)+($M$950&lt;&gt;2)+($U$950&lt;&gt;2)+($AC$950&lt;&gt;2)+($AK$950&lt;&gt;2))&gt;=0.5,1,0))</f>
        <v/>
      </c>
      <c r="AT950" s="8">
        <f>IF(($F$950&lt;&gt;2)+($N$950&lt;&gt;2)+($V$950&lt;&gt;2)+($AD$950&lt;&gt;2)+($AL$950&lt;&gt;2)=0,2,IF((($F$950&lt;&gt;2)*$F$950+($N$950&lt;&gt;2)*$N$950+($V$950&lt;&gt;2)*$V$950+($AD$950&lt;&gt;2)*$AD$950+($AL$950&lt;&gt;2)*$AL$950)/(($F$950&lt;&gt;2)+($N$950&lt;&gt;2)+($V$950&lt;&gt;2)+($AD$950&lt;&gt;2)+($AL$950&lt;&gt;2))&gt;=0.5,1,0))</f>
        <v/>
      </c>
      <c r="AV950" s="16">
        <f>INDEX('Ground truth'!$B$14:$H$20,MATCH($AP$940,'Ground truth'!$A$14:$A$20,0),MATCH($AP$936,'Ground truth'!$B$13:$H$13,0))</f>
        <v/>
      </c>
      <c r="AW950" s="16">
        <f>INDEX('Ground truth'!$B$14:$H$20,MATCH($AP$940,'Ground truth'!$A$14:$A$20,0),MATCH($AP$937,'Ground truth'!$B$13:$H$13,0))</f>
        <v/>
      </c>
      <c r="AX950" s="16">
        <f>INDEX('Ground truth'!$B$14:$H$20,MATCH($AP$940,'Ground truth'!$A$14:$A$20,0),MATCH($AP$938,'Ground truth'!$B$13:$H$13,0))</f>
        <v/>
      </c>
      <c r="AY950" s="16">
        <f>INDEX('Ground truth'!$B$14:$H$20,MATCH($AP$940,'Ground truth'!$A$14:$A$20,0),MATCH($AP$939,'Ground truth'!$B$13:$H$13,0))</f>
        <v/>
      </c>
      <c r="AZ950" s="16">
        <f>INDEX('Ground truth'!$B$14:$H$20,MATCH($AP$940,'Ground truth'!$A$14:$A$20,0),MATCH($AP$940,'Ground truth'!$B$13:$H$13,0))</f>
        <v/>
      </c>
      <c r="BB950" s="19" t="n">
        <v>0.410784256921999</v>
      </c>
      <c r="BC950" s="19">
        <f>LARGE($BB$946:$BB$950,5)</f>
        <v/>
      </c>
    </row>
    <row r="952">
      <c r="A952" s="17" t="inlineStr">
        <is>
          <t>metrics — confident-only (unsure excluded from denominators)</t>
        </is>
      </c>
      <c r="B952" s="10" t="inlineStr">
        <is>
          <t>run 1</t>
        </is>
      </c>
      <c r="C952" s="10" t="inlineStr">
        <is>
          <t>run 2</t>
        </is>
      </c>
      <c r="D952" s="10" t="inlineStr">
        <is>
          <t>run 3</t>
        </is>
      </c>
      <c r="E952" s="10" t="inlineStr">
        <is>
          <t>run 4</t>
        </is>
      </c>
      <c r="F952" s="10" t="inlineStr">
        <is>
          <t>run 5</t>
        </is>
      </c>
      <c r="G952" s="10" t="inlineStr">
        <is>
          <t>avg-matrix</t>
        </is>
      </c>
      <c r="H952" s="10" t="inlineStr">
        <is>
          <t>mean</t>
        </is>
      </c>
      <c r="I952" s="10" t="inlineStr">
        <is>
          <t>std (pop.)</t>
        </is>
      </c>
      <c r="J952" s="17" t="inlineStr">
        <is>
          <t>notes</t>
        </is>
      </c>
    </row>
    <row r="953">
      <c r="A953" s="7" t="inlineStr">
        <is>
          <t>TP</t>
        </is>
      </c>
      <c r="B953" s="7">
        <f>SUMPRODUCT(($B$946:$F$950=1)*($AV$946:$AZ$950=1))</f>
        <v/>
      </c>
      <c r="C953" s="7">
        <f>SUMPRODUCT(($J$946:$N$950=1)*($AV$946:$AZ$950=1))</f>
        <v/>
      </c>
      <c r="D953" s="7">
        <f>SUMPRODUCT(($R$946:$V$950=1)*($AV$946:$AZ$950=1))</f>
        <v/>
      </c>
      <c r="E953" s="7">
        <f>SUMPRODUCT(($Z$946:$AD$950=1)*($AV$946:$AZ$950=1))</f>
        <v/>
      </c>
      <c r="F953" s="7">
        <f>SUMPRODUCT(($AH$946:$AL$950=1)*($AV$946:$AZ$950=1))</f>
        <v/>
      </c>
      <c r="G953" s="7">
        <f>SUMPRODUCT(($AP$946:$AT$950=1)*($AV$946:$AZ$950=1))</f>
        <v/>
      </c>
      <c r="H953" s="12">
        <f>AVERAGE($B$953:$F$953)</f>
        <v/>
      </c>
      <c r="I953" s="12">
        <f>STDEV.P($B$953:$F$953)</f>
        <v/>
      </c>
    </row>
    <row r="954">
      <c r="A954" s="7" t="inlineStr">
        <is>
          <t>TN</t>
        </is>
      </c>
      <c r="B954" s="7">
        <f>SUMPRODUCT(($B$946:$F$950=0)*($AV$946:$AZ$950=0))</f>
        <v/>
      </c>
      <c r="C954" s="7">
        <f>SUMPRODUCT(($J$946:$N$950=0)*($AV$946:$AZ$950=0))</f>
        <v/>
      </c>
      <c r="D954" s="7">
        <f>SUMPRODUCT(($R$946:$V$950=0)*($AV$946:$AZ$950=0))</f>
        <v/>
      </c>
      <c r="E954" s="7">
        <f>SUMPRODUCT(($Z$946:$AD$950=0)*($AV$946:$AZ$950=0))</f>
        <v/>
      </c>
      <c r="F954" s="7">
        <f>SUMPRODUCT(($AH$946:$AL$950=0)*($AV$946:$AZ$950=0))</f>
        <v/>
      </c>
      <c r="G954" s="7">
        <f>SUMPRODUCT(($AP$946:$AT$950=0)*($AV$946:$AZ$950=0))</f>
        <v/>
      </c>
      <c r="H954" s="12">
        <f>AVERAGE($B$954:$F$954)</f>
        <v/>
      </c>
      <c r="I954" s="12">
        <f>STDEV.P($B$954:$F$954)</f>
        <v/>
      </c>
    </row>
    <row r="955">
      <c r="A955" s="7" t="inlineStr">
        <is>
          <t>FP</t>
        </is>
      </c>
      <c r="B955" s="7">
        <f>SUMPRODUCT(($B$946:$F$950=1)*($AV$946:$AZ$950=0))</f>
        <v/>
      </c>
      <c r="C955" s="7">
        <f>SUMPRODUCT(($J$946:$N$950=1)*($AV$946:$AZ$950=0))</f>
        <v/>
      </c>
      <c r="D955" s="7">
        <f>SUMPRODUCT(($R$946:$V$950=1)*($AV$946:$AZ$950=0))</f>
        <v/>
      </c>
      <c r="E955" s="7">
        <f>SUMPRODUCT(($Z$946:$AD$950=1)*($AV$946:$AZ$950=0))</f>
        <v/>
      </c>
      <c r="F955" s="7">
        <f>SUMPRODUCT(($AH$946:$AL$950=1)*($AV$946:$AZ$950=0))</f>
        <v/>
      </c>
      <c r="G955" s="7">
        <f>SUMPRODUCT(($AP$946:$AT$950=1)*($AV$946:$AZ$950=0))</f>
        <v/>
      </c>
      <c r="H955" s="12">
        <f>AVERAGE($B$955:$F$955)</f>
        <v/>
      </c>
      <c r="I955" s="12">
        <f>STDEV.P($B$955:$F$955)</f>
        <v/>
      </c>
    </row>
    <row r="956">
      <c r="A956" s="7" t="inlineStr">
        <is>
          <t>FN</t>
        </is>
      </c>
      <c r="B956" s="7">
        <f>SUMPRODUCT(($B$946:$F$950=0)*($AV$946:$AZ$950=1))</f>
        <v/>
      </c>
      <c r="C956" s="7">
        <f>SUMPRODUCT(($J$946:$N$950=0)*($AV$946:$AZ$950=1))</f>
        <v/>
      </c>
      <c r="D956" s="7">
        <f>SUMPRODUCT(($R$946:$V$950=0)*($AV$946:$AZ$950=1))</f>
        <v/>
      </c>
      <c r="E956" s="7">
        <f>SUMPRODUCT(($Z$946:$AD$950=0)*($AV$946:$AZ$950=1))</f>
        <v/>
      </c>
      <c r="F956" s="7">
        <f>SUMPRODUCT(($AH$946:$AL$950=0)*($AV$946:$AZ$950=1))</f>
        <v/>
      </c>
      <c r="G956" s="7">
        <f>SUMPRODUCT(($AP$946:$AT$950=0)*($AV$946:$AZ$950=1))</f>
        <v/>
      </c>
      <c r="H956" s="12">
        <f>AVERAGE($B$956:$F$956)</f>
        <v/>
      </c>
      <c r="I956" s="12">
        <f>STDEV.P($B$956:$F$956)</f>
        <v/>
      </c>
    </row>
    <row r="957">
      <c r="A957" s="4" t="inlineStr">
        <is>
          <t>Precision</t>
        </is>
      </c>
      <c r="B957" s="12">
        <f>IFERROR($B$953/($B$953+$B$955),0)</f>
        <v/>
      </c>
      <c r="C957" s="12">
        <f>IFERROR($C$953/($C$953+$C$955),0)</f>
        <v/>
      </c>
      <c r="D957" s="12">
        <f>IFERROR($D$953/($D$953+$D$955),0)</f>
        <v/>
      </c>
      <c r="E957" s="12">
        <f>IFERROR($E$953/($E$953+$E$955),0)</f>
        <v/>
      </c>
      <c r="F957" s="12">
        <f>IFERROR($F$953/($F$953+$F$955),0)</f>
        <v/>
      </c>
      <c r="G957" s="12">
        <f>IFERROR($G$953/($G$953+$G$955),0)</f>
        <v/>
      </c>
      <c r="H957" s="18">
        <f>AVERAGE($B$957:$F$957)</f>
        <v/>
      </c>
      <c r="I957" s="18">
        <f>STDEV.P($B$957:$F$957)</f>
        <v/>
      </c>
    </row>
    <row r="958">
      <c r="A958" s="4" t="inlineStr">
        <is>
          <t>Recall</t>
        </is>
      </c>
      <c r="B958" s="12">
        <f>IFERROR($B$953/($B$953+$B$956),0)</f>
        <v/>
      </c>
      <c r="C958" s="12">
        <f>IFERROR($C$953/($C$953+$C$956),0)</f>
        <v/>
      </c>
      <c r="D958" s="12">
        <f>IFERROR($D$953/($D$953+$D$956),0)</f>
        <v/>
      </c>
      <c r="E958" s="12">
        <f>IFERROR($E$953/($E$953+$E$956),0)</f>
        <v/>
      </c>
      <c r="F958" s="12">
        <f>IFERROR($F$953/($F$953+$F$956),0)</f>
        <v/>
      </c>
      <c r="G958" s="12">
        <f>IFERROR($G$953/($G$953+$G$956),0)</f>
        <v/>
      </c>
      <c r="H958" s="18">
        <f>AVERAGE($B$958:$F$958)</f>
        <v/>
      </c>
      <c r="I958" s="18">
        <f>STDEV.P($B$958:$F$958)</f>
        <v/>
      </c>
    </row>
    <row r="959">
      <c r="A959" s="4" t="inlineStr">
        <is>
          <t>F1</t>
        </is>
      </c>
      <c r="B959" s="12">
        <f>IFERROR(2*$B$957*$B$958/($B$957+$B$958),0)</f>
        <v/>
      </c>
      <c r="C959" s="12">
        <f>IFERROR(2*$C$957*$C$958/($C$957+$C$958),0)</f>
        <v/>
      </c>
      <c r="D959" s="12">
        <f>IFERROR(2*$D$957*$D$958/($D$957+$D$958),0)</f>
        <v/>
      </c>
      <c r="E959" s="12">
        <f>IFERROR(2*$E$957*$E$958/($E$957+$E$958),0)</f>
        <v/>
      </c>
      <c r="F959" s="12">
        <f>IFERROR(2*$F$957*$F$958/($F$957+$F$958),0)</f>
        <v/>
      </c>
      <c r="G959" s="12">
        <f>IFERROR(2*$G$957*$G$958/($G$957+$G$958),0)</f>
        <v/>
      </c>
      <c r="H959" s="18">
        <f>AVERAGE($B$959:$F$959)</f>
        <v/>
      </c>
      <c r="I959" s="18">
        <f>STDEV.P($B$959:$F$959)</f>
        <v/>
      </c>
    </row>
    <row r="960">
      <c r="A960" s="4" t="inlineStr">
        <is>
          <t>Accuracy</t>
        </is>
      </c>
      <c r="B960" s="12">
        <f>IFERROR(($B$953+$B$954)/($B$953+$B$954+$B$955+$B$956),0)</f>
        <v/>
      </c>
      <c r="C960" s="12">
        <f>IFERROR(($C$953+$C$954)/($C$953+$C$954+$C$955+$C$956),0)</f>
        <v/>
      </c>
      <c r="D960" s="12">
        <f>IFERROR(($D$953+$D$954)/($D$953+$D$954+$D$955+$D$956),0)</f>
        <v/>
      </c>
      <c r="E960" s="12">
        <f>IFERROR(($E$953+$E$954)/($E$953+$E$954+$E$955+$E$956),0)</f>
        <v/>
      </c>
      <c r="F960" s="12">
        <f>IFERROR(($F$953+$F$954)/($F$953+$F$954+$F$955+$F$956),0)</f>
        <v/>
      </c>
      <c r="G960" s="12">
        <f>IFERROR(($G$953+$G$954)/($G$953+$G$954+$G$955+$G$956),0)</f>
        <v/>
      </c>
      <c r="H960" s="18">
        <f>AVERAGE($B$960:$F$960)</f>
        <v/>
      </c>
      <c r="I960" s="18">
        <f>STDEV.P($B$960:$F$960)</f>
        <v/>
      </c>
    </row>
    <row r="961">
      <c r="A961" s="4" t="inlineStr">
        <is>
          <t>Edit distance</t>
        </is>
      </c>
      <c r="B961" s="12">
        <f>SUMPRODUCT(ABS($AV$946:$AZ$950-$B$946:$F$950))</f>
        <v/>
      </c>
      <c r="C961" s="12">
        <f>SUMPRODUCT(ABS($AV$946:$AZ$950-$J$946:$N$950))</f>
        <v/>
      </c>
      <c r="D961" s="12">
        <f>SUMPRODUCT(ABS($AV$946:$AZ$950-$R$946:$V$950))</f>
        <v/>
      </c>
      <c r="E961" s="12">
        <f>SUMPRODUCT(ABS($AV$946:$AZ$950-$Z$946:$AD$950))</f>
        <v/>
      </c>
      <c r="F961" s="12">
        <f>SUMPRODUCT(ABS($AV$946:$AZ$950-$AH$946:$AL$950))</f>
        <v/>
      </c>
      <c r="G961" s="12">
        <f>SUMPRODUCT(ABS($AV$946:$AZ$950-$AP$946:$AT$950))</f>
        <v/>
      </c>
      <c r="H961" s="18">
        <f>AVERAGE($B$961:$F$961)</f>
        <v/>
      </c>
      <c r="I961" s="18">
        <f>STDEV.P($B$961:$F$961)</f>
        <v/>
      </c>
    </row>
    <row r="962">
      <c r="A962" s="4" t="inlineStr">
        <is>
          <t>Spectral distance</t>
        </is>
      </c>
      <c r="B962" s="12">
        <f>SQRT(SUMPRODUCT(($BC$946:$BC$950-$B$971:$B$975)^2))</f>
        <v/>
      </c>
      <c r="C962" s="12">
        <f>SQRT(SUMPRODUCT(($BC$946:$BC$950-$C$971:$C$975)^2))</f>
        <v/>
      </c>
      <c r="D962" s="12">
        <f>SQRT(SUMPRODUCT(($BC$946:$BC$950-$D$971:$D$975)^2))</f>
        <v/>
      </c>
      <c r="E962" s="12">
        <f>SQRT(SUMPRODUCT(($BC$946:$BC$950-$E$971:$E$975)^2))</f>
        <v/>
      </c>
      <c r="F962" s="12">
        <f>SQRT(SUMPRODUCT(($BC$946:$BC$950-$F$971:$F$975)^2))</f>
        <v/>
      </c>
      <c r="G962" s="12">
        <f>SQRT(SUMPRODUCT(($BC$946:$BC$950-$G$971:$G$975)^2))</f>
        <v/>
      </c>
      <c r="H962" s="18">
        <f>AVERAGE($B$962:$F$962)</f>
        <v/>
      </c>
      <c r="I962" s="18">
        <f>STDEV.P($B$962:$F$962)</f>
        <v/>
      </c>
    </row>
    <row r="963">
      <c r="A963" s="4" t="inlineStr">
        <is>
          <t>Unsure cells</t>
        </is>
      </c>
      <c r="B963" s="7">
        <f>COUNTIF($B$946:$F$950,2)</f>
        <v/>
      </c>
      <c r="C963" s="7">
        <f>COUNTIF($J$946:$N$950,2)</f>
        <v/>
      </c>
      <c r="D963" s="7">
        <f>COUNTIF($R$946:$V$950,2)</f>
        <v/>
      </c>
      <c r="E963" s="7">
        <f>COUNTIF($Z$946:$AD$950,2)</f>
        <v/>
      </c>
      <c r="F963" s="7">
        <f>COUNTIF($AH$946:$AL$950,2)</f>
        <v/>
      </c>
      <c r="G963" s="7">
        <f>COUNTIF($AP$946:$AT$950,2)</f>
        <v/>
      </c>
      <c r="H963" s="12">
        <f>AVERAGE($B$963:$F$963)</f>
        <v/>
      </c>
      <c r="I963" s="12">
        <f>STDEV.P($B$963:$F$963)</f>
        <v/>
      </c>
    </row>
    <row r="964">
      <c r="A964" s="3" t="inlineStr">
        <is>
          <t>eigenvalues (real part, numpy order; pasted)</t>
        </is>
      </c>
    </row>
    <row r="965">
      <c r="A965" s="3" t="inlineStr">
        <is>
          <t xml:space="preserve">  λ1</t>
        </is>
      </c>
      <c r="B965" s="19" t="n">
        <v>1</v>
      </c>
      <c r="C965" s="19" t="n">
        <v>3.170086486626034</v>
      </c>
      <c r="D965" s="19" t="n">
        <v>3.170086486626034</v>
      </c>
      <c r="E965" s="19" t="n">
        <v>3.170086486626034</v>
      </c>
      <c r="F965" s="19" t="n">
        <v>3.170086486626034</v>
      </c>
      <c r="G965" s="19" t="n">
        <v>3.170086486626034</v>
      </c>
    </row>
    <row r="966">
      <c r="A966" s="3" t="inlineStr">
        <is>
          <t xml:space="preserve">  λ2</t>
        </is>
      </c>
      <c r="B966" s="19" t="n">
        <v>3.170086486626032</v>
      </c>
      <c r="C966" s="19" t="n">
        <v>1.311107817465982</v>
      </c>
      <c r="D966" s="19" t="n">
        <v>1.311107817465982</v>
      </c>
      <c r="E966" s="19" t="n">
        <v>1.311107817465982</v>
      </c>
      <c r="F966" s="19" t="n">
        <v>1.311107817465982</v>
      </c>
      <c r="G966" s="19" t="n">
        <v>1.311107817465982</v>
      </c>
    </row>
    <row r="967">
      <c r="A967" s="3" t="inlineStr">
        <is>
          <t xml:space="preserve">  λ3</t>
        </is>
      </c>
      <c r="B967" s="19" t="n">
        <v>1.311107817465981</v>
      </c>
      <c r="C967" s="19" t="n">
        <v>-9.127645218863314e-17</v>
      </c>
      <c r="D967" s="19" t="n">
        <v>-9.127645218863314e-17</v>
      </c>
      <c r="E967" s="19" t="n">
        <v>-9.127645218863314e-17</v>
      </c>
      <c r="F967" s="19" t="n">
        <v>-9.127645218863314e-17</v>
      </c>
      <c r="G967" s="19" t="n">
        <v>-9.127645218863314e-17</v>
      </c>
    </row>
    <row r="968">
      <c r="A968" s="3" t="inlineStr">
        <is>
          <t xml:space="preserve">  λ4</t>
        </is>
      </c>
      <c r="B968" s="19" t="n">
        <v>-0.4811943040920159</v>
      </c>
      <c r="C968" s="19" t="n">
        <v>-0.4811943040920155</v>
      </c>
      <c r="D968" s="19" t="n">
        <v>-0.4811943040920155</v>
      </c>
      <c r="E968" s="19" t="n">
        <v>-0.4811943040920155</v>
      </c>
      <c r="F968" s="19" t="n">
        <v>-0.4811943040920155</v>
      </c>
      <c r="G968" s="19" t="n">
        <v>-0.4811943040920155</v>
      </c>
    </row>
    <row r="969">
      <c r="A969" s="3" t="inlineStr">
        <is>
          <t xml:space="preserve">  λ5</t>
        </is>
      </c>
      <c r="B969" s="19" t="n">
        <v>4.592021863020425e-17</v>
      </c>
      <c r="C969" s="19" t="n">
        <v>1</v>
      </c>
      <c r="D969" s="19" t="n">
        <v>1</v>
      </c>
      <c r="E969" s="19" t="n">
        <v>1</v>
      </c>
      <c r="F969" s="19" t="n">
        <v>1</v>
      </c>
      <c r="G969" s="19" t="n">
        <v>1</v>
      </c>
    </row>
    <row r="970">
      <c r="A970" s="3" t="inlineStr">
        <is>
          <t>eigenvalues sorted desc (LARGE)</t>
        </is>
      </c>
    </row>
    <row r="971">
      <c r="A971" s="3" t="inlineStr">
        <is>
          <t xml:space="preserve">  λ(1)</t>
        </is>
      </c>
      <c r="B971" s="19">
        <f>LARGE($B$965:$B$969,1)</f>
        <v/>
      </c>
      <c r="C971" s="19">
        <f>LARGE($C$965:$C$969,1)</f>
        <v/>
      </c>
      <c r="D971" s="19">
        <f>LARGE($D$965:$D$969,1)</f>
        <v/>
      </c>
      <c r="E971" s="19">
        <f>LARGE($E$965:$E$969,1)</f>
        <v/>
      </c>
      <c r="F971" s="19">
        <f>LARGE($F$965:$F$969,1)</f>
        <v/>
      </c>
      <c r="G971" s="19">
        <f>LARGE($G$965:$G$969,1)</f>
        <v/>
      </c>
    </row>
    <row r="972">
      <c r="A972" s="3" t="inlineStr">
        <is>
          <t xml:space="preserve">  λ(2)</t>
        </is>
      </c>
      <c r="B972" s="19">
        <f>LARGE($B$965:$B$969,2)</f>
        <v/>
      </c>
      <c r="C972" s="19">
        <f>LARGE($C$965:$C$969,2)</f>
        <v/>
      </c>
      <c r="D972" s="19">
        <f>LARGE($D$965:$D$969,2)</f>
        <v/>
      </c>
      <c r="E972" s="19">
        <f>LARGE($E$965:$E$969,2)</f>
        <v/>
      </c>
      <c r="F972" s="19">
        <f>LARGE($F$965:$F$969,2)</f>
        <v/>
      </c>
      <c r="G972" s="19">
        <f>LARGE($G$965:$G$969,2)</f>
        <v/>
      </c>
    </row>
    <row r="973">
      <c r="A973" s="3" t="inlineStr">
        <is>
          <t xml:space="preserve">  λ(3)</t>
        </is>
      </c>
      <c r="B973" s="19">
        <f>LARGE($B$965:$B$969,3)</f>
        <v/>
      </c>
      <c r="C973" s="19">
        <f>LARGE($C$965:$C$969,3)</f>
        <v/>
      </c>
      <c r="D973" s="19">
        <f>LARGE($D$965:$D$969,3)</f>
        <v/>
      </c>
      <c r="E973" s="19">
        <f>LARGE($E$965:$E$969,3)</f>
        <v/>
      </c>
      <c r="F973" s="19">
        <f>LARGE($F$965:$F$969,3)</f>
        <v/>
      </c>
      <c r="G973" s="19">
        <f>LARGE($G$965:$G$969,3)</f>
        <v/>
      </c>
    </row>
    <row r="974">
      <c r="A974" s="3" t="inlineStr">
        <is>
          <t xml:space="preserve">  λ(4)</t>
        </is>
      </c>
      <c r="B974" s="19">
        <f>LARGE($B$965:$B$969,4)</f>
        <v/>
      </c>
      <c r="C974" s="19">
        <f>LARGE($C$965:$C$969,4)</f>
        <v/>
      </c>
      <c r="D974" s="19">
        <f>LARGE($D$965:$D$969,4)</f>
        <v/>
      </c>
      <c r="E974" s="19">
        <f>LARGE($E$965:$E$969,4)</f>
        <v/>
      </c>
      <c r="F974" s="19">
        <f>LARGE($F$965:$F$969,4)</f>
        <v/>
      </c>
      <c r="G974" s="19">
        <f>LARGE($G$965:$G$969,4)</f>
        <v/>
      </c>
    </row>
    <row r="975">
      <c r="A975" s="3" t="inlineStr">
        <is>
          <t xml:space="preserve">  λ(5)</t>
        </is>
      </c>
      <c r="B975" s="19">
        <f>LARGE($B$965:$B$969,5)</f>
        <v/>
      </c>
      <c r="C975" s="19">
        <f>LARGE($C$965:$C$969,5)</f>
        <v/>
      </c>
      <c r="D975" s="19">
        <f>LARGE($D$965:$D$969,5)</f>
        <v/>
      </c>
      <c r="E975" s="19">
        <f>LARGE($E$965:$E$969,5)</f>
        <v/>
      </c>
      <c r="F975" s="19">
        <f>LARGE($F$965:$F$969,5)</f>
        <v/>
      </c>
      <c r="G975" s="19">
        <f>LARGE($G$965:$G$969,5)</f>
        <v/>
      </c>
    </row>
    <row r="976">
      <c r="A976" s="3" t="inlineStr">
        <is>
          <t>check: Σeig − trace (→0)</t>
        </is>
      </c>
      <c r="B976" s="3">
        <f>ROUND(SUM($B$965:$B$969)-($B$946+$C$947+$D$948+$E$949+$F$950),6)</f>
        <v/>
      </c>
      <c r="C976" s="3">
        <f>ROUND(SUM($C$965:$C$969)-($J$946+$K$947+$L$948+$M$949+$N$950),6)</f>
        <v/>
      </c>
      <c r="D976" s="3">
        <f>ROUND(SUM($D$965:$D$969)-($R$946+$S$947+$T$948+$U$949+$V$950),6)</f>
        <v/>
      </c>
      <c r="E976" s="3">
        <f>ROUND(SUM($E$965:$E$969)-($Z$946+$AA$947+$AB$948+$AC$949+$AD$950),6)</f>
        <v/>
      </c>
      <c r="F976" s="3">
        <f>ROUND(SUM($F$965:$F$969)-($AH$946+$AI$947+$AJ$948+$AK$949+$AL$950),6)</f>
        <v/>
      </c>
      <c r="G976" s="3">
        <f>ROUND(SUM($G$965:$G$969)-($AP$946+$AQ$947+$AR$948+$AS$949+$AT$950),6)</f>
        <v/>
      </c>
    </row>
    <row r="977">
      <c r="A977" s="3" t="inlineStr">
        <is>
          <t>check: Πeig − det (→0)</t>
        </is>
      </c>
      <c r="B977" s="3">
        <f>ROUND(MDETERM($B$946:$F$950)-PRODUCT($B$965:$B$969),6)</f>
        <v/>
      </c>
      <c r="C977" s="3">
        <f>ROUND(MDETERM($J$946:$N$950)-PRODUCT($C$965:$C$969),6)</f>
        <v/>
      </c>
      <c r="D977" s="3">
        <f>ROUND(MDETERM($R$946:$V$950)-PRODUCT($D$965:$D$969),6)</f>
        <v/>
      </c>
      <c r="E977" s="3">
        <f>ROUND(MDETERM($Z$946:$AD$950)-PRODUCT($E$965:$E$969),6)</f>
        <v/>
      </c>
      <c r="F977" s="3">
        <f>ROUND(MDETERM($AH$946:$AL$950)-PRODUCT($F$965:$F$969),6)</f>
        <v/>
      </c>
      <c r="G977" s="3">
        <f>ROUND(MDETERM($AP$946:$AT$950)-PRODUCT($G$965:$G$969),6)</f>
        <v/>
      </c>
    </row>
    <row r="978">
      <c r="A978" s="3" t="inlineStr">
        <is>
          <t>complex eigenvalues?</t>
        </is>
      </c>
      <c r="B978" s="3" t="inlineStr"/>
      <c r="C978" s="3" t="inlineStr"/>
      <c r="D978" s="3" t="inlineStr"/>
      <c r="E978" s="3" t="inlineStr"/>
      <c r="F978" s="3" t="inlineStr"/>
      <c r="G978" s="3" t="inlineStr"/>
    </row>
    <row r="979">
      <c r="A979" s="3" t="inlineStr">
        <is>
          <t>check: det(M − λᵢI) per sorted λ (→0)</t>
        </is>
      </c>
    </row>
    <row r="980">
      <c r="A980" s="3" t="inlineStr">
        <is>
          <t xml:space="preserve">  det(M − λ(1)I)</t>
        </is>
      </c>
      <c r="B980" s="3">
        <f t="array" ref="B980">ROUND(MDETERM($B$946:$F$950-$B$971*MUNIT(5)),6)</f>
        <v/>
      </c>
      <c r="C980" s="3">
        <f t="array" ref="C980">ROUND(MDETERM($J$946:$N$950-$C$971*MUNIT(5)),6)</f>
        <v/>
      </c>
      <c r="D980" s="3">
        <f t="array" ref="D980">ROUND(MDETERM($R$946:$V$950-$D$971*MUNIT(5)),6)</f>
        <v/>
      </c>
      <c r="E980" s="3">
        <f t="array" ref="E980">ROUND(MDETERM($Z$946:$AD$950-$E$971*MUNIT(5)),6)</f>
        <v/>
      </c>
      <c r="F980" s="3">
        <f t="array" ref="F980">ROUND(MDETERM($AH$946:$AL$950-$F$971*MUNIT(5)),6)</f>
        <v/>
      </c>
      <c r="G980" s="3">
        <f t="array" ref="G980">ROUND(MDETERM($AP$946:$AT$950-$G$971*MUNIT(5)),6)</f>
        <v/>
      </c>
    </row>
    <row r="981">
      <c r="A981" s="3" t="inlineStr">
        <is>
          <t xml:space="preserve">  det(M − λ(2)I)</t>
        </is>
      </c>
      <c r="B981" s="3">
        <f t="array" ref="B981">ROUND(MDETERM($B$946:$F$950-$B$972*MUNIT(5)),6)</f>
        <v/>
      </c>
      <c r="C981" s="3">
        <f t="array" ref="C981">ROUND(MDETERM($J$946:$N$950-$C$972*MUNIT(5)),6)</f>
        <v/>
      </c>
      <c r="D981" s="3">
        <f t="array" ref="D981">ROUND(MDETERM($R$946:$V$950-$D$972*MUNIT(5)),6)</f>
        <v/>
      </c>
      <c r="E981" s="3">
        <f t="array" ref="E981">ROUND(MDETERM($Z$946:$AD$950-$E$972*MUNIT(5)),6)</f>
        <v/>
      </c>
      <c r="F981" s="3">
        <f t="array" ref="F981">ROUND(MDETERM($AH$946:$AL$950-$F$972*MUNIT(5)),6)</f>
        <v/>
      </c>
      <c r="G981" s="3">
        <f t="array" ref="G981">ROUND(MDETERM($AP$946:$AT$950-$G$972*MUNIT(5)),6)</f>
        <v/>
      </c>
    </row>
    <row r="982">
      <c r="A982" s="3" t="inlineStr">
        <is>
          <t xml:space="preserve">  det(M − λ(3)I)</t>
        </is>
      </c>
      <c r="B982" s="3">
        <f t="array" ref="B982">ROUND(MDETERM($B$946:$F$950-$B$973*MUNIT(5)),6)</f>
        <v/>
      </c>
      <c r="C982" s="3">
        <f t="array" ref="C982">ROUND(MDETERM($J$946:$N$950-$C$973*MUNIT(5)),6)</f>
        <v/>
      </c>
      <c r="D982" s="3">
        <f t="array" ref="D982">ROUND(MDETERM($R$946:$V$950-$D$973*MUNIT(5)),6)</f>
        <v/>
      </c>
      <c r="E982" s="3">
        <f t="array" ref="E982">ROUND(MDETERM($Z$946:$AD$950-$E$973*MUNIT(5)),6)</f>
        <v/>
      </c>
      <c r="F982" s="3">
        <f t="array" ref="F982">ROUND(MDETERM($AH$946:$AL$950-$F$973*MUNIT(5)),6)</f>
        <v/>
      </c>
      <c r="G982" s="3">
        <f t="array" ref="G982">ROUND(MDETERM($AP$946:$AT$950-$G$973*MUNIT(5)),6)</f>
        <v/>
      </c>
    </row>
    <row r="983">
      <c r="A983" s="3" t="inlineStr">
        <is>
          <t xml:space="preserve">  det(M − λ(4)I)</t>
        </is>
      </c>
      <c r="B983" s="3">
        <f t="array" ref="B983">ROUND(MDETERM($B$946:$F$950-$B$974*MUNIT(5)),6)</f>
        <v/>
      </c>
      <c r="C983" s="3">
        <f t="array" ref="C983">ROUND(MDETERM($J$946:$N$950-$C$974*MUNIT(5)),6)</f>
        <v/>
      </c>
      <c r="D983" s="3">
        <f t="array" ref="D983">ROUND(MDETERM($R$946:$V$950-$D$974*MUNIT(5)),6)</f>
        <v/>
      </c>
      <c r="E983" s="3">
        <f t="array" ref="E983">ROUND(MDETERM($Z$946:$AD$950-$E$974*MUNIT(5)),6)</f>
        <v/>
      </c>
      <c r="F983" s="3">
        <f t="array" ref="F983">ROUND(MDETERM($AH$946:$AL$950-$F$974*MUNIT(5)),6)</f>
        <v/>
      </c>
      <c r="G983" s="3">
        <f t="array" ref="G983">ROUND(MDETERM($AP$946:$AT$950-$G$974*MUNIT(5)),6)</f>
        <v/>
      </c>
    </row>
    <row r="984">
      <c r="A984" s="3" t="inlineStr">
        <is>
          <t xml:space="preserve">  det(M − λ(5)I)</t>
        </is>
      </c>
      <c r="B984" s="3">
        <f t="array" ref="B984">ROUND(MDETERM($B$946:$F$950-$B$975*MUNIT(5)),6)</f>
        <v/>
      </c>
      <c r="C984" s="3">
        <f t="array" ref="C984">ROUND(MDETERM($J$946:$N$950-$C$975*MUNIT(5)),6)</f>
        <v/>
      </c>
      <c r="D984" s="3">
        <f t="array" ref="D984">ROUND(MDETERM($R$946:$V$950-$D$975*MUNIT(5)),6)</f>
        <v/>
      </c>
      <c r="E984" s="3">
        <f t="array" ref="E984">ROUND(MDETERM($Z$946:$AD$950-$E$975*MUNIT(5)),6)</f>
        <v/>
      </c>
      <c r="F984" s="3">
        <f t="array" ref="F984">ROUND(MDETERM($AH$946:$AL$950-$F$975*MUNIT(5)),6)</f>
        <v/>
      </c>
      <c r="G984" s="3">
        <f t="array" ref="G984">ROUND(MDETERM($AP$946:$AT$950-$G$975*MUNIT(5)),6)</f>
        <v/>
      </c>
    </row>
    <row r="988" ht="16" customHeight="1">
      <c r="A988" s="14" t="inlineStr">
        <is>
          <t>RAG R1-R2 | gpt4-turbo-preview</t>
        </is>
      </c>
      <c r="B988" s="9" t="inlineStr">
        <is>
          <t>run 1 (raw, pasted)</t>
        </is>
      </c>
      <c r="J988" s="9" t="inlineStr">
        <is>
          <t>run 2 (raw, pasted)</t>
        </is>
      </c>
      <c r="R988" s="9" t="inlineStr">
        <is>
          <t>run 3 (raw, pasted)</t>
        </is>
      </c>
      <c r="Z988" s="9" t="inlineStr">
        <is>
          <t>run 4 (raw, pasted)</t>
        </is>
      </c>
      <c r="AH988" s="9" t="inlineStr">
        <is>
          <t>run 5: returned no matrix</t>
        </is>
      </c>
      <c r="AP988" s="9" t="inlineStr">
        <is>
          <t>archived component mapping</t>
        </is>
      </c>
    </row>
    <row r="989" ht="60" customHeight="1">
      <c r="B989" s="15" t="inlineStr">
        <is>
          <t>motor</t>
        </is>
      </c>
      <c r="C989" s="15" t="inlineStr">
        <is>
          <t>gear system</t>
        </is>
      </c>
      <c r="D989" s="15" t="inlineStr">
        <is>
          <t>chuck</t>
        </is>
      </c>
      <c r="E989" s="15" t="inlineStr">
        <is>
          <t>battery</t>
        </is>
      </c>
      <c r="F989" s="15" t="inlineStr">
        <is>
          <t>switch</t>
        </is>
      </c>
      <c r="G989" s="15" t="inlineStr">
        <is>
          <t>housing</t>
        </is>
      </c>
      <c r="H989" s="15" t="inlineStr">
        <is>
          <t>LED light</t>
        </is>
      </c>
      <c r="J989" s="15" t="inlineStr">
        <is>
          <t>motor</t>
        </is>
      </c>
      <c r="K989" s="15" t="inlineStr">
        <is>
          <t>gear system</t>
        </is>
      </c>
      <c r="L989" s="15" t="inlineStr">
        <is>
          <t>chuck</t>
        </is>
      </c>
      <c r="M989" s="15" t="inlineStr">
        <is>
          <t>battery</t>
        </is>
      </c>
      <c r="N989" s="15" t="inlineStr">
        <is>
          <t>switch</t>
        </is>
      </c>
      <c r="O989" s="15" t="inlineStr">
        <is>
          <t>housing</t>
        </is>
      </c>
      <c r="P989" s="15" t="inlineStr">
        <is>
          <t>LED light</t>
        </is>
      </c>
      <c r="R989" s="15" t="inlineStr">
        <is>
          <t>motor</t>
        </is>
      </c>
      <c r="S989" s="15" t="inlineStr">
        <is>
          <t>gear system</t>
        </is>
      </c>
      <c r="T989" s="15" t="inlineStr">
        <is>
          <t>chuck</t>
        </is>
      </c>
      <c r="U989" s="15" t="inlineStr">
        <is>
          <t>battery</t>
        </is>
      </c>
      <c r="V989" s="15" t="inlineStr">
        <is>
          <t>switch</t>
        </is>
      </c>
      <c r="W989" s="15" t="inlineStr">
        <is>
          <t>housing</t>
        </is>
      </c>
      <c r="X989" s="15" t="inlineStr">
        <is>
          <t>LED light</t>
        </is>
      </c>
      <c r="Z989" s="15" t="inlineStr">
        <is>
          <t>motor</t>
        </is>
      </c>
      <c r="AA989" s="15" t="inlineStr">
        <is>
          <t>gear system</t>
        </is>
      </c>
      <c r="AB989" s="15" t="inlineStr">
        <is>
          <t>chuck</t>
        </is>
      </c>
      <c r="AC989" s="15" t="inlineStr">
        <is>
          <t>battery</t>
        </is>
      </c>
      <c r="AD989" s="15" t="inlineStr">
        <is>
          <t>switch</t>
        </is>
      </c>
      <c r="AE989" s="15" t="inlineStr">
        <is>
          <t>housing</t>
        </is>
      </c>
      <c r="AF989" s="15" t="inlineStr">
        <is>
          <t>LED light</t>
        </is>
      </c>
      <c r="AP989" s="3" t="inlineStr">
        <is>
          <t>Ground truth component</t>
        </is>
      </c>
      <c r="AQ989" s="3" t="inlineStr">
        <is>
          <t>Matched predicted component</t>
        </is>
      </c>
    </row>
    <row r="990">
      <c r="A990" s="3" t="inlineStr">
        <is>
          <t>motor</t>
        </is>
      </c>
      <c r="B990" s="8" t="n">
        <v>1</v>
      </c>
      <c r="C990" s="8" t="n">
        <v>1</v>
      </c>
      <c r="D990" s="8" t="n">
        <v>0</v>
      </c>
      <c r="E990" s="8" t="n">
        <v>1</v>
      </c>
      <c r="F990" s="8" t="n">
        <v>1</v>
      </c>
      <c r="G990" s="8" t="n">
        <v>1</v>
      </c>
      <c r="H990" s="8" t="n">
        <v>1</v>
      </c>
      <c r="J990" s="8" t="n">
        <v>1</v>
      </c>
      <c r="K990" s="8" t="n">
        <v>1</v>
      </c>
      <c r="L990" s="8" t="n">
        <v>0</v>
      </c>
      <c r="M990" s="8" t="n">
        <v>1</v>
      </c>
      <c r="N990" s="8" t="n">
        <v>1</v>
      </c>
      <c r="O990" s="8" t="n">
        <v>1</v>
      </c>
      <c r="P990" s="8" t="n">
        <v>1</v>
      </c>
      <c r="R990" s="8" t="n">
        <v>1</v>
      </c>
      <c r="S990" s="8" t="n">
        <v>1</v>
      </c>
      <c r="T990" s="8" t="n">
        <v>0</v>
      </c>
      <c r="U990" s="8" t="n">
        <v>1</v>
      </c>
      <c r="V990" s="8" t="n">
        <v>1</v>
      </c>
      <c r="W990" s="8" t="n">
        <v>1</v>
      </c>
      <c r="X990" s="8" t="n">
        <v>1</v>
      </c>
      <c r="Z990" s="8" t="n">
        <v>1</v>
      </c>
      <c r="AA990" s="8" t="n">
        <v>1</v>
      </c>
      <c r="AB990" s="8" t="n">
        <v>0</v>
      </c>
      <c r="AC990" s="8" t="n">
        <v>1</v>
      </c>
      <c r="AD990" s="8" t="n">
        <v>1</v>
      </c>
      <c r="AE990" s="8" t="n">
        <v>1</v>
      </c>
      <c r="AF990" s="8" t="n">
        <v>1</v>
      </c>
      <c r="AP990" s="3" t="inlineStr">
        <is>
          <t>Bit</t>
        </is>
      </c>
      <c r="AQ990" s="3" t="inlineStr">
        <is>
          <t>chuck</t>
        </is>
      </c>
    </row>
    <row r="991">
      <c r="A991" s="3" t="inlineStr">
        <is>
          <t>gear system</t>
        </is>
      </c>
      <c r="B991" s="8" t="n">
        <v>1</v>
      </c>
      <c r="C991" s="8" t="n">
        <v>1</v>
      </c>
      <c r="D991" s="8" t="n">
        <v>1</v>
      </c>
      <c r="E991" s="8" t="n">
        <v>0</v>
      </c>
      <c r="F991" s="8" t="n">
        <v>0</v>
      </c>
      <c r="G991" s="8" t="n">
        <v>1</v>
      </c>
      <c r="H991" s="8" t="n">
        <v>0</v>
      </c>
      <c r="J991" s="8" t="n">
        <v>1</v>
      </c>
      <c r="K991" s="8" t="n">
        <v>1</v>
      </c>
      <c r="L991" s="8" t="n">
        <v>1</v>
      </c>
      <c r="M991" s="8" t="n">
        <v>0</v>
      </c>
      <c r="N991" s="8" t="n">
        <v>0</v>
      </c>
      <c r="O991" s="8" t="n">
        <v>1</v>
      </c>
      <c r="P991" s="8" t="n">
        <v>0</v>
      </c>
      <c r="R991" s="8" t="n">
        <v>1</v>
      </c>
      <c r="S991" s="8" t="n">
        <v>1</v>
      </c>
      <c r="T991" s="8" t="n">
        <v>1</v>
      </c>
      <c r="U991" s="8" t="n">
        <v>0</v>
      </c>
      <c r="V991" s="8" t="n">
        <v>0</v>
      </c>
      <c r="W991" s="8" t="n">
        <v>1</v>
      </c>
      <c r="X991" s="8" t="n">
        <v>0</v>
      </c>
      <c r="Z991" s="8" t="n">
        <v>1</v>
      </c>
      <c r="AA991" s="8" t="n">
        <v>1</v>
      </c>
      <c r="AB991" s="8" t="n">
        <v>1</v>
      </c>
      <c r="AC991" s="8" t="n">
        <v>0</v>
      </c>
      <c r="AD991" s="8" t="n">
        <v>0</v>
      </c>
      <c r="AE991" s="8" t="n">
        <v>1</v>
      </c>
      <c r="AF991" s="8" t="n">
        <v>0</v>
      </c>
      <c r="AP991" s="3" t="inlineStr">
        <is>
          <t>Transmission</t>
        </is>
      </c>
      <c r="AQ991" s="3" t="inlineStr">
        <is>
          <t>gear system</t>
        </is>
      </c>
    </row>
    <row r="992">
      <c r="A992" s="3" t="inlineStr">
        <is>
          <t>chuck</t>
        </is>
      </c>
      <c r="B992" s="8" t="n">
        <v>0</v>
      </c>
      <c r="C992" s="8" t="n">
        <v>1</v>
      </c>
      <c r="D992" s="8" t="n">
        <v>1</v>
      </c>
      <c r="E992" s="8" t="n">
        <v>0</v>
      </c>
      <c r="F992" s="8" t="n">
        <v>0</v>
      </c>
      <c r="G992" s="8" t="n">
        <v>1</v>
      </c>
      <c r="H992" s="8" t="n">
        <v>0</v>
      </c>
      <c r="J992" s="8" t="n">
        <v>0</v>
      </c>
      <c r="K992" s="8" t="n">
        <v>1</v>
      </c>
      <c r="L992" s="8" t="n">
        <v>1</v>
      </c>
      <c r="M992" s="8" t="n">
        <v>0</v>
      </c>
      <c r="N992" s="8" t="n">
        <v>0</v>
      </c>
      <c r="O992" s="8" t="n">
        <v>1</v>
      </c>
      <c r="P992" s="8" t="n">
        <v>0</v>
      </c>
      <c r="R992" s="8" t="n">
        <v>0</v>
      </c>
      <c r="S992" s="8" t="n">
        <v>1</v>
      </c>
      <c r="T992" s="8" t="n">
        <v>1</v>
      </c>
      <c r="U992" s="8" t="n">
        <v>0</v>
      </c>
      <c r="V992" s="8" t="n">
        <v>0</v>
      </c>
      <c r="W992" s="8" t="n">
        <v>1</v>
      </c>
      <c r="X992" s="8" t="n">
        <v>0</v>
      </c>
      <c r="Z992" s="8" t="n">
        <v>0</v>
      </c>
      <c r="AA992" s="8" t="n">
        <v>1</v>
      </c>
      <c r="AB992" s="8" t="n">
        <v>1</v>
      </c>
      <c r="AC992" s="8" t="n">
        <v>0</v>
      </c>
      <c r="AD992" s="8" t="n">
        <v>0</v>
      </c>
      <c r="AE992" s="8" t="n">
        <v>1</v>
      </c>
      <c r="AF992" s="8" t="n">
        <v>0</v>
      </c>
      <c r="AP992" s="3" t="inlineStr">
        <is>
          <t>Motor</t>
        </is>
      </c>
      <c r="AQ992" s="3" t="inlineStr">
        <is>
          <t>motor</t>
        </is>
      </c>
    </row>
    <row r="993">
      <c r="A993" s="3" t="inlineStr">
        <is>
          <t>battery</t>
        </is>
      </c>
      <c r="B993" s="8" t="n">
        <v>1</v>
      </c>
      <c r="C993" s="8" t="n">
        <v>0</v>
      </c>
      <c r="D993" s="8" t="n">
        <v>0</v>
      </c>
      <c r="E993" s="8" t="n">
        <v>1</v>
      </c>
      <c r="F993" s="8" t="n">
        <v>1</v>
      </c>
      <c r="G993" s="8" t="n">
        <v>1</v>
      </c>
      <c r="H993" s="8" t="n">
        <v>0</v>
      </c>
      <c r="J993" s="8" t="n">
        <v>1</v>
      </c>
      <c r="K993" s="8" t="n">
        <v>0</v>
      </c>
      <c r="L993" s="8" t="n">
        <v>0</v>
      </c>
      <c r="M993" s="8" t="n">
        <v>1</v>
      </c>
      <c r="N993" s="8" t="n">
        <v>1</v>
      </c>
      <c r="O993" s="8" t="n">
        <v>1</v>
      </c>
      <c r="P993" s="8" t="n">
        <v>0</v>
      </c>
      <c r="R993" s="8" t="n">
        <v>1</v>
      </c>
      <c r="S993" s="8" t="n">
        <v>0</v>
      </c>
      <c r="T993" s="8" t="n">
        <v>0</v>
      </c>
      <c r="U993" s="8" t="n">
        <v>1</v>
      </c>
      <c r="V993" s="8" t="n">
        <v>1</v>
      </c>
      <c r="W993" s="8" t="n">
        <v>1</v>
      </c>
      <c r="X993" s="8" t="n">
        <v>0</v>
      </c>
      <c r="Z993" s="8" t="n">
        <v>1</v>
      </c>
      <c r="AA993" s="8" t="n">
        <v>0</v>
      </c>
      <c r="AB993" s="8" t="n">
        <v>0</v>
      </c>
      <c r="AC993" s="8" t="n">
        <v>1</v>
      </c>
      <c r="AD993" s="8" t="n">
        <v>1</v>
      </c>
      <c r="AE993" s="8" t="n">
        <v>1</v>
      </c>
      <c r="AF993" s="8" t="n">
        <v>0</v>
      </c>
      <c r="AP993" s="3" t="inlineStr">
        <is>
          <t>Electrical System</t>
        </is>
      </c>
      <c r="AQ993" s="3" t="inlineStr">
        <is>
          <t>LED light</t>
        </is>
      </c>
    </row>
    <row r="994">
      <c r="A994" s="3" t="inlineStr">
        <is>
          <t>switch</t>
        </is>
      </c>
      <c r="B994" s="8" t="n">
        <v>1</v>
      </c>
      <c r="C994" s="8" t="n">
        <v>0</v>
      </c>
      <c r="D994" s="8" t="n">
        <v>0</v>
      </c>
      <c r="E994" s="8" t="n">
        <v>1</v>
      </c>
      <c r="F994" s="8" t="n">
        <v>1</v>
      </c>
      <c r="G994" s="8" t="n">
        <v>1</v>
      </c>
      <c r="H994" s="8" t="n">
        <v>1</v>
      </c>
      <c r="J994" s="8" t="n">
        <v>1</v>
      </c>
      <c r="K994" s="8" t="n">
        <v>0</v>
      </c>
      <c r="L994" s="8" t="n">
        <v>0</v>
      </c>
      <c r="M994" s="8" t="n">
        <v>1</v>
      </c>
      <c r="N994" s="8" t="n">
        <v>1</v>
      </c>
      <c r="O994" s="8" t="n">
        <v>1</v>
      </c>
      <c r="P994" s="8" t="n">
        <v>0</v>
      </c>
      <c r="R994" s="8" t="n">
        <v>1</v>
      </c>
      <c r="S994" s="8" t="n">
        <v>0</v>
      </c>
      <c r="T994" s="8" t="n">
        <v>0</v>
      </c>
      <c r="U994" s="8" t="n">
        <v>1</v>
      </c>
      <c r="V994" s="8" t="n">
        <v>1</v>
      </c>
      <c r="W994" s="8" t="n">
        <v>1</v>
      </c>
      <c r="X994" s="8" t="n">
        <v>1</v>
      </c>
      <c r="Z994" s="8" t="n">
        <v>1</v>
      </c>
      <c r="AA994" s="8" t="n">
        <v>0</v>
      </c>
      <c r="AB994" s="8" t="n">
        <v>0</v>
      </c>
      <c r="AC994" s="8" t="n">
        <v>1</v>
      </c>
      <c r="AD994" s="8" t="n">
        <v>1</v>
      </c>
      <c r="AE994" s="8" t="n">
        <v>1</v>
      </c>
      <c r="AF994" s="8" t="n">
        <v>0</v>
      </c>
      <c r="AP994" s="3" t="inlineStr">
        <is>
          <t>Battery Holder</t>
        </is>
      </c>
      <c r="AQ994" s="3" t="inlineStr">
        <is>
          <t>battery</t>
        </is>
      </c>
    </row>
    <row r="995">
      <c r="A995" s="3" t="inlineStr">
        <is>
          <t>housing</t>
        </is>
      </c>
      <c r="B995" s="8" t="n">
        <v>1</v>
      </c>
      <c r="C995" s="8" t="n">
        <v>1</v>
      </c>
      <c r="D995" s="8" t="n">
        <v>1</v>
      </c>
      <c r="E995" s="8" t="n">
        <v>1</v>
      </c>
      <c r="F995" s="8" t="n">
        <v>1</v>
      </c>
      <c r="G995" s="8" t="n">
        <v>1</v>
      </c>
      <c r="H995" s="8" t="n">
        <v>1</v>
      </c>
      <c r="J995" s="8" t="n">
        <v>1</v>
      </c>
      <c r="K995" s="8" t="n">
        <v>1</v>
      </c>
      <c r="L995" s="8" t="n">
        <v>1</v>
      </c>
      <c r="M995" s="8" t="n">
        <v>1</v>
      </c>
      <c r="N995" s="8" t="n">
        <v>1</v>
      </c>
      <c r="O995" s="8" t="n">
        <v>1</v>
      </c>
      <c r="P995" s="8" t="n">
        <v>1</v>
      </c>
      <c r="R995" s="8" t="n">
        <v>1</v>
      </c>
      <c r="S995" s="8" t="n">
        <v>1</v>
      </c>
      <c r="T995" s="8" t="n">
        <v>1</v>
      </c>
      <c r="U995" s="8" t="n">
        <v>1</v>
      </c>
      <c r="V995" s="8" t="n">
        <v>1</v>
      </c>
      <c r="W995" s="8" t="n">
        <v>1</v>
      </c>
      <c r="X995" s="8" t="n">
        <v>1</v>
      </c>
      <c r="Z995" s="8" t="n">
        <v>1</v>
      </c>
      <c r="AA995" s="8" t="n">
        <v>1</v>
      </c>
      <c r="AB995" s="8" t="n">
        <v>1</v>
      </c>
      <c r="AC995" s="8" t="n">
        <v>1</v>
      </c>
      <c r="AD995" s="8" t="n">
        <v>1</v>
      </c>
      <c r="AE995" s="8" t="n">
        <v>1</v>
      </c>
      <c r="AF995" s="8" t="n">
        <v>1</v>
      </c>
      <c r="AP995" s="3" t="inlineStr">
        <is>
          <t>Housing</t>
        </is>
      </c>
      <c r="AQ995" s="3" t="inlineStr">
        <is>
          <t>housing</t>
        </is>
      </c>
    </row>
    <row r="996">
      <c r="A996" s="3" t="inlineStr">
        <is>
          <t>LED light</t>
        </is>
      </c>
      <c r="B996" s="8" t="n">
        <v>1</v>
      </c>
      <c r="C996" s="8" t="n">
        <v>0</v>
      </c>
      <c r="D996" s="8" t="n">
        <v>0</v>
      </c>
      <c r="E996" s="8" t="n">
        <v>0</v>
      </c>
      <c r="F996" s="8" t="n">
        <v>1</v>
      </c>
      <c r="G996" s="8" t="n">
        <v>1</v>
      </c>
      <c r="H996" s="8" t="n">
        <v>1</v>
      </c>
      <c r="J996" s="8" t="n">
        <v>1</v>
      </c>
      <c r="K996" s="8" t="n">
        <v>0</v>
      </c>
      <c r="L996" s="8" t="n">
        <v>0</v>
      </c>
      <c r="M996" s="8" t="n">
        <v>0</v>
      </c>
      <c r="N996" s="8" t="n">
        <v>0</v>
      </c>
      <c r="O996" s="8" t="n">
        <v>1</v>
      </c>
      <c r="P996" s="8" t="n">
        <v>1</v>
      </c>
      <c r="R996" s="8" t="n">
        <v>1</v>
      </c>
      <c r="S996" s="8" t="n">
        <v>0</v>
      </c>
      <c r="T996" s="8" t="n">
        <v>0</v>
      </c>
      <c r="U996" s="8" t="n">
        <v>0</v>
      </c>
      <c r="V996" s="8" t="n">
        <v>1</v>
      </c>
      <c r="W996" s="8" t="n">
        <v>1</v>
      </c>
      <c r="X996" s="8" t="n">
        <v>1</v>
      </c>
      <c r="Z996" s="8" t="n">
        <v>1</v>
      </c>
      <c r="AA996" s="8" t="n">
        <v>0</v>
      </c>
      <c r="AB996" s="8" t="n">
        <v>0</v>
      </c>
      <c r="AC996" s="8" t="n">
        <v>0</v>
      </c>
      <c r="AD996" s="8" t="n">
        <v>0</v>
      </c>
      <c r="AE996" s="8" t="n">
        <v>1</v>
      </c>
      <c r="AF996" s="8" t="n">
        <v>1</v>
      </c>
    </row>
    <row r="998">
      <c r="A998" s="1" t="inlineStr">
        <is>
          <t>aligned k×k matrices (INDEX/MATCH through the mapping; GT order)</t>
        </is>
      </c>
      <c r="B998" s="9" t="inlineStr">
        <is>
          <t>run 1 aligned</t>
        </is>
      </c>
      <c r="J998" s="9" t="inlineStr">
        <is>
          <t>run 2 aligned</t>
        </is>
      </c>
      <c r="R998" s="9" t="inlineStr">
        <is>
          <t>run 3 aligned</t>
        </is>
      </c>
      <c r="Z998" s="9" t="inlineStr">
        <is>
          <t>run 4 aligned</t>
        </is>
      </c>
      <c r="AP998" s="9" t="inlineStr">
        <is>
          <t>Step2 average of aligned runs (formula)</t>
        </is>
      </c>
      <c r="AW998" s="9" t="inlineStr">
        <is>
          <t>aligned ground truth (INDEX/MATCH)</t>
        </is>
      </c>
      <c r="BD998" s="9" t="inlineStr">
        <is>
          <t>aligned GT eig (pasted) | sorted</t>
        </is>
      </c>
    </row>
    <row r="999" ht="60" customHeight="1">
      <c r="B999" s="15" t="inlineStr">
        <is>
          <t>Bit</t>
        </is>
      </c>
      <c r="C999" s="15" t="inlineStr">
        <is>
          <t>Transmission</t>
        </is>
      </c>
      <c r="D999" s="15" t="inlineStr">
        <is>
          <t>Motor</t>
        </is>
      </c>
      <c r="E999" s="15" t="inlineStr">
        <is>
          <t>Electrical System</t>
        </is>
      </c>
      <c r="F999" s="15" t="inlineStr">
        <is>
          <t>Battery Holder</t>
        </is>
      </c>
      <c r="G999" s="15" t="inlineStr">
        <is>
          <t>Housing</t>
        </is>
      </c>
      <c r="J999" s="15" t="inlineStr">
        <is>
          <t>Bit</t>
        </is>
      </c>
      <c r="K999" s="15" t="inlineStr">
        <is>
          <t>Transmission</t>
        </is>
      </c>
      <c r="L999" s="15" t="inlineStr">
        <is>
          <t>Motor</t>
        </is>
      </c>
      <c r="M999" s="15" t="inlineStr">
        <is>
          <t>Electrical System</t>
        </is>
      </c>
      <c r="N999" s="15" t="inlineStr">
        <is>
          <t>Battery Holder</t>
        </is>
      </c>
      <c r="O999" s="15" t="inlineStr">
        <is>
          <t>Housing</t>
        </is>
      </c>
      <c r="R999" s="15" t="inlineStr">
        <is>
          <t>Bit</t>
        </is>
      </c>
      <c r="S999" s="15" t="inlineStr">
        <is>
          <t>Transmission</t>
        </is>
      </c>
      <c r="T999" s="15" t="inlineStr">
        <is>
          <t>Motor</t>
        </is>
      </c>
      <c r="U999" s="15" t="inlineStr">
        <is>
          <t>Electrical System</t>
        </is>
      </c>
      <c r="V999" s="15" t="inlineStr">
        <is>
          <t>Battery Holder</t>
        </is>
      </c>
      <c r="W999" s="15" t="inlineStr">
        <is>
          <t>Housing</t>
        </is>
      </c>
      <c r="Z999" s="15" t="inlineStr">
        <is>
          <t>Bit</t>
        </is>
      </c>
      <c r="AA999" s="15" t="inlineStr">
        <is>
          <t>Transmission</t>
        </is>
      </c>
      <c r="AB999" s="15" t="inlineStr">
        <is>
          <t>Motor</t>
        </is>
      </c>
      <c r="AC999" s="15" t="inlineStr">
        <is>
          <t>Electrical System</t>
        </is>
      </c>
      <c r="AD999" s="15" t="inlineStr">
        <is>
          <t>Battery Holder</t>
        </is>
      </c>
      <c r="AE999" s="15" t="inlineStr">
        <is>
          <t>Housing</t>
        </is>
      </c>
    </row>
    <row r="1000">
      <c r="A1000" s="3" t="inlineStr">
        <is>
          <t>Bit</t>
        </is>
      </c>
      <c r="B1000" s="8">
        <f>INDEX($B$990:$H$996,MATCH($AQ$990,$B$989:$H$989,0),MATCH($AQ$990,$B$989:$H$989,0))</f>
        <v/>
      </c>
      <c r="C1000" s="8">
        <f>INDEX($B$990:$H$996,MATCH($AQ$990,$B$989:$H$989,0),MATCH($AQ$991,$B$989:$H$989,0))</f>
        <v/>
      </c>
      <c r="D1000" s="8">
        <f>INDEX($B$990:$H$996,MATCH($AQ$990,$B$989:$H$989,0),MATCH($AQ$992,$B$989:$H$989,0))</f>
        <v/>
      </c>
      <c r="E1000" s="8">
        <f>INDEX($B$990:$H$996,MATCH($AQ$990,$B$989:$H$989,0),MATCH($AQ$993,$B$989:$H$989,0))</f>
        <v/>
      </c>
      <c r="F1000" s="8">
        <f>INDEX($B$990:$H$996,MATCH($AQ$990,$B$989:$H$989,0),MATCH($AQ$994,$B$989:$H$989,0))</f>
        <v/>
      </c>
      <c r="G1000" s="8">
        <f>INDEX($B$990:$H$996,MATCH($AQ$990,$B$989:$H$989,0),MATCH($AQ$995,$B$989:$H$989,0))</f>
        <v/>
      </c>
      <c r="J1000" s="8">
        <f>INDEX($J$990:$P$996,MATCH($AQ$990,$J$989:$P$989,0),MATCH($AQ$990,$J$989:$P$989,0))</f>
        <v/>
      </c>
      <c r="K1000" s="8">
        <f>INDEX($J$990:$P$996,MATCH($AQ$990,$J$989:$P$989,0),MATCH($AQ$991,$J$989:$P$989,0))</f>
        <v/>
      </c>
      <c r="L1000" s="8">
        <f>INDEX($J$990:$P$996,MATCH($AQ$990,$J$989:$P$989,0),MATCH($AQ$992,$J$989:$P$989,0))</f>
        <v/>
      </c>
      <c r="M1000" s="8">
        <f>INDEX($J$990:$P$996,MATCH($AQ$990,$J$989:$P$989,0),MATCH($AQ$993,$J$989:$P$989,0))</f>
        <v/>
      </c>
      <c r="N1000" s="8">
        <f>INDEX($J$990:$P$996,MATCH($AQ$990,$J$989:$P$989,0),MATCH($AQ$994,$J$989:$P$989,0))</f>
        <v/>
      </c>
      <c r="O1000" s="8">
        <f>INDEX($J$990:$P$996,MATCH($AQ$990,$J$989:$P$989,0),MATCH($AQ$995,$J$989:$P$989,0))</f>
        <v/>
      </c>
      <c r="R1000" s="8">
        <f>INDEX($R$990:$X$996,MATCH($AQ$990,$R$989:$X$989,0),MATCH($AQ$990,$R$989:$X$989,0))</f>
        <v/>
      </c>
      <c r="S1000" s="8">
        <f>INDEX($R$990:$X$996,MATCH($AQ$990,$R$989:$X$989,0),MATCH($AQ$991,$R$989:$X$989,0))</f>
        <v/>
      </c>
      <c r="T1000" s="8">
        <f>INDEX($R$990:$X$996,MATCH($AQ$990,$R$989:$X$989,0),MATCH($AQ$992,$R$989:$X$989,0))</f>
        <v/>
      </c>
      <c r="U1000" s="8">
        <f>INDEX($R$990:$X$996,MATCH($AQ$990,$R$989:$X$989,0),MATCH($AQ$993,$R$989:$X$989,0))</f>
        <v/>
      </c>
      <c r="V1000" s="8">
        <f>INDEX($R$990:$X$996,MATCH($AQ$990,$R$989:$X$989,0),MATCH($AQ$994,$R$989:$X$989,0))</f>
        <v/>
      </c>
      <c r="W1000" s="8">
        <f>INDEX($R$990:$X$996,MATCH($AQ$990,$R$989:$X$989,0),MATCH($AQ$995,$R$989:$X$989,0))</f>
        <v/>
      </c>
      <c r="Z1000" s="8">
        <f>INDEX($Z$990:$AF$996,MATCH($AQ$990,$Z$989:$AF$989,0),MATCH($AQ$990,$Z$989:$AF$989,0))</f>
        <v/>
      </c>
      <c r="AA1000" s="8">
        <f>INDEX($Z$990:$AF$996,MATCH($AQ$990,$Z$989:$AF$989,0),MATCH($AQ$991,$Z$989:$AF$989,0))</f>
        <v/>
      </c>
      <c r="AB1000" s="8">
        <f>INDEX($Z$990:$AF$996,MATCH($AQ$990,$Z$989:$AF$989,0),MATCH($AQ$992,$Z$989:$AF$989,0))</f>
        <v/>
      </c>
      <c r="AC1000" s="8">
        <f>INDEX($Z$990:$AF$996,MATCH($AQ$990,$Z$989:$AF$989,0),MATCH($AQ$993,$Z$989:$AF$989,0))</f>
        <v/>
      </c>
      <c r="AD1000" s="8">
        <f>INDEX($Z$990:$AF$996,MATCH($AQ$990,$Z$989:$AF$989,0),MATCH($AQ$994,$Z$989:$AF$989,0))</f>
        <v/>
      </c>
      <c r="AE1000" s="8">
        <f>INDEX($Z$990:$AF$996,MATCH($AQ$990,$Z$989:$AF$989,0),MATCH($AQ$995,$Z$989:$AF$989,0))</f>
        <v/>
      </c>
      <c r="AP1000" s="8">
        <f>IF(($B$1000&lt;&gt;2)+($J$1000&lt;&gt;2)+($R$1000&lt;&gt;2)+($Z$1000&lt;&gt;2)=0,2,IF((($B$1000&lt;&gt;2)*$B$1000+($J$1000&lt;&gt;2)*$J$1000+($R$1000&lt;&gt;2)*$R$1000+($Z$1000&lt;&gt;2)*$Z$1000)/(($B$1000&lt;&gt;2)+($J$1000&lt;&gt;2)+($R$1000&lt;&gt;2)+($Z$1000&lt;&gt;2))&gt;=0.5,1,0))</f>
        <v/>
      </c>
      <c r="AQ1000" s="8">
        <f>IF(($C$1000&lt;&gt;2)+($K$1000&lt;&gt;2)+($S$1000&lt;&gt;2)+($AA$1000&lt;&gt;2)=0,2,IF((($C$1000&lt;&gt;2)*$C$1000+($K$1000&lt;&gt;2)*$K$1000+($S$1000&lt;&gt;2)*$S$1000+($AA$1000&lt;&gt;2)*$AA$1000)/(($C$1000&lt;&gt;2)+($K$1000&lt;&gt;2)+($S$1000&lt;&gt;2)+($AA$1000&lt;&gt;2))&gt;=0.5,1,0))</f>
        <v/>
      </c>
      <c r="AR1000" s="8">
        <f>IF(($D$1000&lt;&gt;2)+($L$1000&lt;&gt;2)+($T$1000&lt;&gt;2)+($AB$1000&lt;&gt;2)=0,2,IF((($D$1000&lt;&gt;2)*$D$1000+($L$1000&lt;&gt;2)*$L$1000+($T$1000&lt;&gt;2)*$T$1000+($AB$1000&lt;&gt;2)*$AB$1000)/(($D$1000&lt;&gt;2)+($L$1000&lt;&gt;2)+($T$1000&lt;&gt;2)+($AB$1000&lt;&gt;2))&gt;=0.5,1,0))</f>
        <v/>
      </c>
      <c r="AS1000" s="8">
        <f>IF(($E$1000&lt;&gt;2)+($M$1000&lt;&gt;2)+($U$1000&lt;&gt;2)+($AC$1000&lt;&gt;2)=0,2,IF((($E$1000&lt;&gt;2)*$E$1000+($M$1000&lt;&gt;2)*$M$1000+($U$1000&lt;&gt;2)*$U$1000+($AC$1000&lt;&gt;2)*$AC$1000)/(($E$1000&lt;&gt;2)+($M$1000&lt;&gt;2)+($U$1000&lt;&gt;2)+($AC$1000&lt;&gt;2))&gt;=0.5,1,0))</f>
        <v/>
      </c>
      <c r="AT1000" s="8">
        <f>IF(($F$1000&lt;&gt;2)+($N$1000&lt;&gt;2)+($V$1000&lt;&gt;2)+($AD$1000&lt;&gt;2)=0,2,IF((($F$1000&lt;&gt;2)*$F$1000+($N$1000&lt;&gt;2)*$N$1000+($V$1000&lt;&gt;2)*$V$1000+($AD$1000&lt;&gt;2)*$AD$1000)/(($F$1000&lt;&gt;2)+($N$1000&lt;&gt;2)+($V$1000&lt;&gt;2)+($AD$1000&lt;&gt;2))&gt;=0.5,1,0))</f>
        <v/>
      </c>
      <c r="AU1000" s="8">
        <f>IF(($G$1000&lt;&gt;2)+($O$1000&lt;&gt;2)+($W$1000&lt;&gt;2)+($AE$1000&lt;&gt;2)=0,2,IF((($G$1000&lt;&gt;2)*$G$1000+($O$1000&lt;&gt;2)*$O$1000+($W$1000&lt;&gt;2)*$W$1000+($AE$1000&lt;&gt;2)*$AE$1000)/(($G$1000&lt;&gt;2)+($O$1000&lt;&gt;2)+($W$1000&lt;&gt;2)+($AE$1000&lt;&gt;2))&gt;=0.5,1,0))</f>
        <v/>
      </c>
      <c r="AW1000" s="16">
        <f>INDEX('Ground truth'!$B$14:$H$20,MATCH($AP$990,'Ground truth'!$A$14:$A$20,0),MATCH($AP$990,'Ground truth'!$B$13:$H$13,0))</f>
        <v/>
      </c>
      <c r="AX1000" s="16">
        <f>INDEX('Ground truth'!$B$14:$H$20,MATCH($AP$990,'Ground truth'!$A$14:$A$20,0),MATCH($AP$991,'Ground truth'!$B$13:$H$13,0))</f>
        <v/>
      </c>
      <c r="AY1000" s="16">
        <f>INDEX('Ground truth'!$B$14:$H$20,MATCH($AP$990,'Ground truth'!$A$14:$A$20,0),MATCH($AP$992,'Ground truth'!$B$13:$H$13,0))</f>
        <v/>
      </c>
      <c r="AZ1000" s="16">
        <f>INDEX('Ground truth'!$B$14:$H$20,MATCH($AP$990,'Ground truth'!$A$14:$A$20,0),MATCH($AP$993,'Ground truth'!$B$13:$H$13,0))</f>
        <v/>
      </c>
      <c r="BA1000" s="16">
        <f>INDEX('Ground truth'!$B$14:$H$20,MATCH($AP$990,'Ground truth'!$A$14:$A$20,0),MATCH($AP$994,'Ground truth'!$B$13:$H$13,0))</f>
        <v/>
      </c>
      <c r="BB1000" s="16">
        <f>INDEX('Ground truth'!$B$14:$H$20,MATCH($AP$990,'Ground truth'!$A$14:$A$20,0),MATCH($AP$995,'Ground truth'!$B$13:$H$13,0))</f>
        <v/>
      </c>
      <c r="BD1000" s="19" t="n">
        <v>3.980936588101825</v>
      </c>
      <c r="BE1000" s="19">
        <f>LARGE($BD$1000:$BD$1005,1)</f>
        <v/>
      </c>
    </row>
    <row r="1001">
      <c r="A1001" s="3" t="inlineStr">
        <is>
          <t>Transmission</t>
        </is>
      </c>
      <c r="B1001" s="8">
        <f>INDEX($B$990:$H$996,MATCH($AQ$991,$B$989:$H$989,0),MATCH($AQ$990,$B$989:$H$989,0))</f>
        <v/>
      </c>
      <c r="C1001" s="8">
        <f>INDEX($B$990:$H$996,MATCH($AQ$991,$B$989:$H$989,0),MATCH($AQ$991,$B$989:$H$989,0))</f>
        <v/>
      </c>
      <c r="D1001" s="8">
        <f>INDEX($B$990:$H$996,MATCH($AQ$991,$B$989:$H$989,0),MATCH($AQ$992,$B$989:$H$989,0))</f>
        <v/>
      </c>
      <c r="E1001" s="8">
        <f>INDEX($B$990:$H$996,MATCH($AQ$991,$B$989:$H$989,0),MATCH($AQ$993,$B$989:$H$989,0))</f>
        <v/>
      </c>
      <c r="F1001" s="8">
        <f>INDEX($B$990:$H$996,MATCH($AQ$991,$B$989:$H$989,0),MATCH($AQ$994,$B$989:$H$989,0))</f>
        <v/>
      </c>
      <c r="G1001" s="8">
        <f>INDEX($B$990:$H$996,MATCH($AQ$991,$B$989:$H$989,0),MATCH($AQ$995,$B$989:$H$989,0))</f>
        <v/>
      </c>
      <c r="J1001" s="8">
        <f>INDEX($J$990:$P$996,MATCH($AQ$991,$J$989:$P$989,0),MATCH($AQ$990,$J$989:$P$989,0))</f>
        <v/>
      </c>
      <c r="K1001" s="8">
        <f>INDEX($J$990:$P$996,MATCH($AQ$991,$J$989:$P$989,0),MATCH($AQ$991,$J$989:$P$989,0))</f>
        <v/>
      </c>
      <c r="L1001" s="8">
        <f>INDEX($J$990:$P$996,MATCH($AQ$991,$J$989:$P$989,0),MATCH($AQ$992,$J$989:$P$989,0))</f>
        <v/>
      </c>
      <c r="M1001" s="8">
        <f>INDEX($J$990:$P$996,MATCH($AQ$991,$J$989:$P$989,0),MATCH($AQ$993,$J$989:$P$989,0))</f>
        <v/>
      </c>
      <c r="N1001" s="8">
        <f>INDEX($J$990:$P$996,MATCH($AQ$991,$J$989:$P$989,0),MATCH($AQ$994,$J$989:$P$989,0))</f>
        <v/>
      </c>
      <c r="O1001" s="8">
        <f>INDEX($J$990:$P$996,MATCH($AQ$991,$J$989:$P$989,0),MATCH($AQ$995,$J$989:$P$989,0))</f>
        <v/>
      </c>
      <c r="R1001" s="8">
        <f>INDEX($R$990:$X$996,MATCH($AQ$991,$R$989:$X$989,0),MATCH($AQ$990,$R$989:$X$989,0))</f>
        <v/>
      </c>
      <c r="S1001" s="8">
        <f>INDEX($R$990:$X$996,MATCH($AQ$991,$R$989:$X$989,0),MATCH($AQ$991,$R$989:$X$989,0))</f>
        <v/>
      </c>
      <c r="T1001" s="8">
        <f>INDEX($R$990:$X$996,MATCH($AQ$991,$R$989:$X$989,0),MATCH($AQ$992,$R$989:$X$989,0))</f>
        <v/>
      </c>
      <c r="U1001" s="8">
        <f>INDEX($R$990:$X$996,MATCH($AQ$991,$R$989:$X$989,0),MATCH($AQ$993,$R$989:$X$989,0))</f>
        <v/>
      </c>
      <c r="V1001" s="8">
        <f>INDEX($R$990:$X$996,MATCH($AQ$991,$R$989:$X$989,0),MATCH($AQ$994,$R$989:$X$989,0))</f>
        <v/>
      </c>
      <c r="W1001" s="8">
        <f>INDEX($R$990:$X$996,MATCH($AQ$991,$R$989:$X$989,0),MATCH($AQ$995,$R$989:$X$989,0))</f>
        <v/>
      </c>
      <c r="Z1001" s="8">
        <f>INDEX($Z$990:$AF$996,MATCH($AQ$991,$Z$989:$AF$989,0),MATCH($AQ$990,$Z$989:$AF$989,0))</f>
        <v/>
      </c>
      <c r="AA1001" s="8">
        <f>INDEX($Z$990:$AF$996,MATCH($AQ$991,$Z$989:$AF$989,0),MATCH($AQ$991,$Z$989:$AF$989,0))</f>
        <v/>
      </c>
      <c r="AB1001" s="8">
        <f>INDEX($Z$990:$AF$996,MATCH($AQ$991,$Z$989:$AF$989,0),MATCH($AQ$992,$Z$989:$AF$989,0))</f>
        <v/>
      </c>
      <c r="AC1001" s="8">
        <f>INDEX($Z$990:$AF$996,MATCH($AQ$991,$Z$989:$AF$989,0),MATCH($AQ$993,$Z$989:$AF$989,0))</f>
        <v/>
      </c>
      <c r="AD1001" s="8">
        <f>INDEX($Z$990:$AF$996,MATCH($AQ$991,$Z$989:$AF$989,0),MATCH($AQ$994,$Z$989:$AF$989,0))</f>
        <v/>
      </c>
      <c r="AE1001" s="8">
        <f>INDEX($Z$990:$AF$996,MATCH($AQ$991,$Z$989:$AF$989,0),MATCH($AQ$995,$Z$989:$AF$989,0))</f>
        <v/>
      </c>
      <c r="AP1001" s="8">
        <f>IF(($B$1001&lt;&gt;2)+($J$1001&lt;&gt;2)+($R$1001&lt;&gt;2)+($Z$1001&lt;&gt;2)=0,2,IF((($B$1001&lt;&gt;2)*$B$1001+($J$1001&lt;&gt;2)*$J$1001+($R$1001&lt;&gt;2)*$R$1001+($Z$1001&lt;&gt;2)*$Z$1001)/(($B$1001&lt;&gt;2)+($J$1001&lt;&gt;2)+($R$1001&lt;&gt;2)+($Z$1001&lt;&gt;2))&gt;=0.5,1,0))</f>
        <v/>
      </c>
      <c r="AQ1001" s="8">
        <f>IF(($C$1001&lt;&gt;2)+($K$1001&lt;&gt;2)+($S$1001&lt;&gt;2)+($AA$1001&lt;&gt;2)=0,2,IF((($C$1001&lt;&gt;2)*$C$1001+($K$1001&lt;&gt;2)*$K$1001+($S$1001&lt;&gt;2)*$S$1001+($AA$1001&lt;&gt;2)*$AA$1001)/(($C$1001&lt;&gt;2)+($K$1001&lt;&gt;2)+($S$1001&lt;&gt;2)+($AA$1001&lt;&gt;2))&gt;=0.5,1,0))</f>
        <v/>
      </c>
      <c r="AR1001" s="8">
        <f>IF(($D$1001&lt;&gt;2)+($L$1001&lt;&gt;2)+($T$1001&lt;&gt;2)+($AB$1001&lt;&gt;2)=0,2,IF((($D$1001&lt;&gt;2)*$D$1001+($L$1001&lt;&gt;2)*$L$1001+($T$1001&lt;&gt;2)*$T$1001+($AB$1001&lt;&gt;2)*$AB$1001)/(($D$1001&lt;&gt;2)+($L$1001&lt;&gt;2)+($T$1001&lt;&gt;2)+($AB$1001&lt;&gt;2))&gt;=0.5,1,0))</f>
        <v/>
      </c>
      <c r="AS1001" s="8">
        <f>IF(($E$1001&lt;&gt;2)+($M$1001&lt;&gt;2)+($U$1001&lt;&gt;2)+($AC$1001&lt;&gt;2)=0,2,IF((($E$1001&lt;&gt;2)*$E$1001+($M$1001&lt;&gt;2)*$M$1001+($U$1001&lt;&gt;2)*$U$1001+($AC$1001&lt;&gt;2)*$AC$1001)/(($E$1001&lt;&gt;2)+($M$1001&lt;&gt;2)+($U$1001&lt;&gt;2)+($AC$1001&lt;&gt;2))&gt;=0.5,1,0))</f>
        <v/>
      </c>
      <c r="AT1001" s="8">
        <f>IF(($F$1001&lt;&gt;2)+($N$1001&lt;&gt;2)+($V$1001&lt;&gt;2)+($AD$1001&lt;&gt;2)=0,2,IF((($F$1001&lt;&gt;2)*$F$1001+($N$1001&lt;&gt;2)*$N$1001+($V$1001&lt;&gt;2)*$V$1001+($AD$1001&lt;&gt;2)*$AD$1001)/(($F$1001&lt;&gt;2)+($N$1001&lt;&gt;2)+($V$1001&lt;&gt;2)+($AD$1001&lt;&gt;2))&gt;=0.5,1,0))</f>
        <v/>
      </c>
      <c r="AU1001" s="8">
        <f>IF(($G$1001&lt;&gt;2)+($O$1001&lt;&gt;2)+($W$1001&lt;&gt;2)+($AE$1001&lt;&gt;2)=0,2,IF((($G$1001&lt;&gt;2)*$G$1001+($O$1001&lt;&gt;2)*$O$1001+($W$1001&lt;&gt;2)*$W$1001+($AE$1001&lt;&gt;2)*$AE$1001)/(($G$1001&lt;&gt;2)+($O$1001&lt;&gt;2)+($W$1001&lt;&gt;2)+($AE$1001&lt;&gt;2))&gt;=0.5,1,0))</f>
        <v/>
      </c>
      <c r="AW1001" s="16">
        <f>INDEX('Ground truth'!$B$14:$H$20,MATCH($AP$991,'Ground truth'!$A$14:$A$20,0),MATCH($AP$990,'Ground truth'!$B$13:$H$13,0))</f>
        <v/>
      </c>
      <c r="AX1001" s="16">
        <f>INDEX('Ground truth'!$B$14:$H$20,MATCH($AP$991,'Ground truth'!$A$14:$A$20,0),MATCH($AP$991,'Ground truth'!$B$13:$H$13,0))</f>
        <v/>
      </c>
      <c r="AY1001" s="16">
        <f>INDEX('Ground truth'!$B$14:$H$20,MATCH($AP$991,'Ground truth'!$A$14:$A$20,0),MATCH($AP$992,'Ground truth'!$B$13:$H$13,0))</f>
        <v/>
      </c>
      <c r="AZ1001" s="16">
        <f>INDEX('Ground truth'!$B$14:$H$20,MATCH($AP$991,'Ground truth'!$A$14:$A$20,0),MATCH($AP$993,'Ground truth'!$B$13:$H$13,0))</f>
        <v/>
      </c>
      <c r="BA1001" s="16">
        <f>INDEX('Ground truth'!$B$14:$H$20,MATCH($AP$991,'Ground truth'!$A$14:$A$20,0),MATCH($AP$994,'Ground truth'!$B$13:$H$13,0))</f>
        <v/>
      </c>
      <c r="BB1001" s="16">
        <f>INDEX('Ground truth'!$B$14:$H$20,MATCH($AP$991,'Ground truth'!$A$14:$A$20,0),MATCH($AP$995,'Ground truth'!$B$13:$H$13,0))</f>
        <v/>
      </c>
      <c r="BD1001" s="19" t="n">
        <v>2.041954751952713</v>
      </c>
      <c r="BE1001" s="19">
        <f>LARGE($BD$1000:$BD$1005,2)</f>
        <v/>
      </c>
    </row>
    <row r="1002">
      <c r="A1002" s="3" t="inlineStr">
        <is>
          <t>Motor</t>
        </is>
      </c>
      <c r="B1002" s="8">
        <f>INDEX($B$990:$H$996,MATCH($AQ$992,$B$989:$H$989,0),MATCH($AQ$990,$B$989:$H$989,0))</f>
        <v/>
      </c>
      <c r="C1002" s="8">
        <f>INDEX($B$990:$H$996,MATCH($AQ$992,$B$989:$H$989,0),MATCH($AQ$991,$B$989:$H$989,0))</f>
        <v/>
      </c>
      <c r="D1002" s="8">
        <f>INDEX($B$990:$H$996,MATCH($AQ$992,$B$989:$H$989,0),MATCH($AQ$992,$B$989:$H$989,0))</f>
        <v/>
      </c>
      <c r="E1002" s="8">
        <f>INDEX($B$990:$H$996,MATCH($AQ$992,$B$989:$H$989,0),MATCH($AQ$993,$B$989:$H$989,0))</f>
        <v/>
      </c>
      <c r="F1002" s="8">
        <f>INDEX($B$990:$H$996,MATCH($AQ$992,$B$989:$H$989,0),MATCH($AQ$994,$B$989:$H$989,0))</f>
        <v/>
      </c>
      <c r="G1002" s="8">
        <f>INDEX($B$990:$H$996,MATCH($AQ$992,$B$989:$H$989,0),MATCH($AQ$995,$B$989:$H$989,0))</f>
        <v/>
      </c>
      <c r="J1002" s="8">
        <f>INDEX($J$990:$P$996,MATCH($AQ$992,$J$989:$P$989,0),MATCH($AQ$990,$J$989:$P$989,0))</f>
        <v/>
      </c>
      <c r="K1002" s="8">
        <f>INDEX($J$990:$P$996,MATCH($AQ$992,$J$989:$P$989,0),MATCH($AQ$991,$J$989:$P$989,0))</f>
        <v/>
      </c>
      <c r="L1002" s="8">
        <f>INDEX($J$990:$P$996,MATCH($AQ$992,$J$989:$P$989,0),MATCH($AQ$992,$J$989:$P$989,0))</f>
        <v/>
      </c>
      <c r="M1002" s="8">
        <f>INDEX($J$990:$P$996,MATCH($AQ$992,$J$989:$P$989,0),MATCH($AQ$993,$J$989:$P$989,0))</f>
        <v/>
      </c>
      <c r="N1002" s="8">
        <f>INDEX($J$990:$P$996,MATCH($AQ$992,$J$989:$P$989,0),MATCH($AQ$994,$J$989:$P$989,0))</f>
        <v/>
      </c>
      <c r="O1002" s="8">
        <f>INDEX($J$990:$P$996,MATCH($AQ$992,$J$989:$P$989,0),MATCH($AQ$995,$J$989:$P$989,0))</f>
        <v/>
      </c>
      <c r="R1002" s="8">
        <f>INDEX($R$990:$X$996,MATCH($AQ$992,$R$989:$X$989,0),MATCH($AQ$990,$R$989:$X$989,0))</f>
        <v/>
      </c>
      <c r="S1002" s="8">
        <f>INDEX($R$990:$X$996,MATCH($AQ$992,$R$989:$X$989,0),MATCH($AQ$991,$R$989:$X$989,0))</f>
        <v/>
      </c>
      <c r="T1002" s="8">
        <f>INDEX($R$990:$X$996,MATCH($AQ$992,$R$989:$X$989,0),MATCH($AQ$992,$R$989:$X$989,0))</f>
        <v/>
      </c>
      <c r="U1002" s="8">
        <f>INDEX($R$990:$X$996,MATCH($AQ$992,$R$989:$X$989,0),MATCH($AQ$993,$R$989:$X$989,0))</f>
        <v/>
      </c>
      <c r="V1002" s="8">
        <f>INDEX($R$990:$X$996,MATCH($AQ$992,$R$989:$X$989,0),MATCH($AQ$994,$R$989:$X$989,0))</f>
        <v/>
      </c>
      <c r="W1002" s="8">
        <f>INDEX($R$990:$X$996,MATCH($AQ$992,$R$989:$X$989,0),MATCH($AQ$995,$R$989:$X$989,0))</f>
        <v/>
      </c>
      <c r="Z1002" s="8">
        <f>INDEX($Z$990:$AF$996,MATCH($AQ$992,$Z$989:$AF$989,0),MATCH($AQ$990,$Z$989:$AF$989,0))</f>
        <v/>
      </c>
      <c r="AA1002" s="8">
        <f>INDEX($Z$990:$AF$996,MATCH($AQ$992,$Z$989:$AF$989,0),MATCH($AQ$991,$Z$989:$AF$989,0))</f>
        <v/>
      </c>
      <c r="AB1002" s="8">
        <f>INDEX($Z$990:$AF$996,MATCH($AQ$992,$Z$989:$AF$989,0),MATCH($AQ$992,$Z$989:$AF$989,0))</f>
        <v/>
      </c>
      <c r="AC1002" s="8">
        <f>INDEX($Z$990:$AF$996,MATCH($AQ$992,$Z$989:$AF$989,0),MATCH($AQ$993,$Z$989:$AF$989,0))</f>
        <v/>
      </c>
      <c r="AD1002" s="8">
        <f>INDEX($Z$990:$AF$996,MATCH($AQ$992,$Z$989:$AF$989,0),MATCH($AQ$994,$Z$989:$AF$989,0))</f>
        <v/>
      </c>
      <c r="AE1002" s="8">
        <f>INDEX($Z$990:$AF$996,MATCH($AQ$992,$Z$989:$AF$989,0),MATCH($AQ$995,$Z$989:$AF$989,0))</f>
        <v/>
      </c>
      <c r="AP1002" s="8">
        <f>IF(($B$1002&lt;&gt;2)+($J$1002&lt;&gt;2)+($R$1002&lt;&gt;2)+($Z$1002&lt;&gt;2)=0,2,IF((($B$1002&lt;&gt;2)*$B$1002+($J$1002&lt;&gt;2)*$J$1002+($R$1002&lt;&gt;2)*$R$1002+($Z$1002&lt;&gt;2)*$Z$1002)/(($B$1002&lt;&gt;2)+($J$1002&lt;&gt;2)+($R$1002&lt;&gt;2)+($Z$1002&lt;&gt;2))&gt;=0.5,1,0))</f>
        <v/>
      </c>
      <c r="AQ1002" s="8">
        <f>IF(($C$1002&lt;&gt;2)+($K$1002&lt;&gt;2)+($S$1002&lt;&gt;2)+($AA$1002&lt;&gt;2)=0,2,IF((($C$1002&lt;&gt;2)*$C$1002+($K$1002&lt;&gt;2)*$K$1002+($S$1002&lt;&gt;2)*$S$1002+($AA$1002&lt;&gt;2)*$AA$1002)/(($C$1002&lt;&gt;2)+($K$1002&lt;&gt;2)+($S$1002&lt;&gt;2)+($AA$1002&lt;&gt;2))&gt;=0.5,1,0))</f>
        <v/>
      </c>
      <c r="AR1002" s="8">
        <f>IF(($D$1002&lt;&gt;2)+($L$1002&lt;&gt;2)+($T$1002&lt;&gt;2)+($AB$1002&lt;&gt;2)=0,2,IF((($D$1002&lt;&gt;2)*$D$1002+($L$1002&lt;&gt;2)*$L$1002+($T$1002&lt;&gt;2)*$T$1002+($AB$1002&lt;&gt;2)*$AB$1002)/(($D$1002&lt;&gt;2)+($L$1002&lt;&gt;2)+($T$1002&lt;&gt;2)+($AB$1002&lt;&gt;2))&gt;=0.5,1,0))</f>
        <v/>
      </c>
      <c r="AS1002" s="8">
        <f>IF(($E$1002&lt;&gt;2)+($M$1002&lt;&gt;2)+($U$1002&lt;&gt;2)+($AC$1002&lt;&gt;2)=0,2,IF((($E$1002&lt;&gt;2)*$E$1002+($M$1002&lt;&gt;2)*$M$1002+($U$1002&lt;&gt;2)*$U$1002+($AC$1002&lt;&gt;2)*$AC$1002)/(($E$1002&lt;&gt;2)+($M$1002&lt;&gt;2)+($U$1002&lt;&gt;2)+($AC$1002&lt;&gt;2))&gt;=0.5,1,0))</f>
        <v/>
      </c>
      <c r="AT1002" s="8">
        <f>IF(($F$1002&lt;&gt;2)+($N$1002&lt;&gt;2)+($V$1002&lt;&gt;2)+($AD$1002&lt;&gt;2)=0,2,IF((($F$1002&lt;&gt;2)*$F$1002+($N$1002&lt;&gt;2)*$N$1002+($V$1002&lt;&gt;2)*$V$1002+($AD$1002&lt;&gt;2)*$AD$1002)/(($F$1002&lt;&gt;2)+($N$1002&lt;&gt;2)+($V$1002&lt;&gt;2)+($AD$1002&lt;&gt;2))&gt;=0.5,1,0))</f>
        <v/>
      </c>
      <c r="AU1002" s="8">
        <f>IF(($G$1002&lt;&gt;2)+($O$1002&lt;&gt;2)+($W$1002&lt;&gt;2)+($AE$1002&lt;&gt;2)=0,2,IF((($G$1002&lt;&gt;2)*$G$1002+($O$1002&lt;&gt;2)*$O$1002+($W$1002&lt;&gt;2)*$W$1002+($AE$1002&lt;&gt;2)*$AE$1002)/(($G$1002&lt;&gt;2)+($O$1002&lt;&gt;2)+($W$1002&lt;&gt;2)+($AE$1002&lt;&gt;2))&gt;=0.5,1,0))</f>
        <v/>
      </c>
      <c r="AW1002" s="16">
        <f>INDEX('Ground truth'!$B$14:$H$20,MATCH($AP$992,'Ground truth'!$A$14:$A$20,0),MATCH($AP$990,'Ground truth'!$B$13:$H$13,0))</f>
        <v/>
      </c>
      <c r="AX1002" s="16">
        <f>INDEX('Ground truth'!$B$14:$H$20,MATCH($AP$992,'Ground truth'!$A$14:$A$20,0),MATCH($AP$991,'Ground truth'!$B$13:$H$13,0))</f>
        <v/>
      </c>
      <c r="AY1002" s="16">
        <f>INDEX('Ground truth'!$B$14:$H$20,MATCH($AP$992,'Ground truth'!$A$14:$A$20,0),MATCH($AP$992,'Ground truth'!$B$13:$H$13,0))</f>
        <v/>
      </c>
      <c r="AZ1002" s="16">
        <f>INDEX('Ground truth'!$B$14:$H$20,MATCH($AP$992,'Ground truth'!$A$14:$A$20,0),MATCH($AP$993,'Ground truth'!$B$13:$H$13,0))</f>
        <v/>
      </c>
      <c r="BA1002" s="16">
        <f>INDEX('Ground truth'!$B$14:$H$20,MATCH($AP$992,'Ground truth'!$A$14:$A$20,0),MATCH($AP$994,'Ground truth'!$B$13:$H$13,0))</f>
        <v/>
      </c>
      <c r="BB1002" s="16">
        <f>INDEX('Ground truth'!$B$14:$H$20,MATCH($AP$992,'Ground truth'!$A$14:$A$20,0),MATCH($AP$995,'Ground truth'!$B$13:$H$13,0))</f>
        <v/>
      </c>
      <c r="BD1002" s="19" t="n">
        <v>0.9999999999999996</v>
      </c>
      <c r="BE1002" s="19">
        <f>LARGE($BD$1000:$BD$1005,3)</f>
        <v/>
      </c>
    </row>
    <row r="1003">
      <c r="A1003" s="3" t="inlineStr">
        <is>
          <t>Electrical System</t>
        </is>
      </c>
      <c r="B1003" s="8">
        <f>INDEX($B$990:$H$996,MATCH($AQ$993,$B$989:$H$989,0),MATCH($AQ$990,$B$989:$H$989,0))</f>
        <v/>
      </c>
      <c r="C1003" s="8">
        <f>INDEX($B$990:$H$996,MATCH($AQ$993,$B$989:$H$989,0),MATCH($AQ$991,$B$989:$H$989,0))</f>
        <v/>
      </c>
      <c r="D1003" s="8">
        <f>INDEX($B$990:$H$996,MATCH($AQ$993,$B$989:$H$989,0),MATCH($AQ$992,$B$989:$H$989,0))</f>
        <v/>
      </c>
      <c r="E1003" s="8">
        <f>INDEX($B$990:$H$996,MATCH($AQ$993,$B$989:$H$989,0),MATCH($AQ$993,$B$989:$H$989,0))</f>
        <v/>
      </c>
      <c r="F1003" s="8">
        <f>INDEX($B$990:$H$996,MATCH($AQ$993,$B$989:$H$989,0),MATCH($AQ$994,$B$989:$H$989,0))</f>
        <v/>
      </c>
      <c r="G1003" s="8">
        <f>INDEX($B$990:$H$996,MATCH($AQ$993,$B$989:$H$989,0),MATCH($AQ$995,$B$989:$H$989,0))</f>
        <v/>
      </c>
      <c r="J1003" s="8">
        <f>INDEX($J$990:$P$996,MATCH($AQ$993,$J$989:$P$989,0),MATCH($AQ$990,$J$989:$P$989,0))</f>
        <v/>
      </c>
      <c r="K1003" s="8">
        <f>INDEX($J$990:$P$996,MATCH($AQ$993,$J$989:$P$989,0),MATCH($AQ$991,$J$989:$P$989,0))</f>
        <v/>
      </c>
      <c r="L1003" s="8">
        <f>INDEX($J$990:$P$996,MATCH($AQ$993,$J$989:$P$989,0),MATCH($AQ$992,$J$989:$P$989,0))</f>
        <v/>
      </c>
      <c r="M1003" s="8">
        <f>INDEX($J$990:$P$996,MATCH($AQ$993,$J$989:$P$989,0),MATCH($AQ$993,$J$989:$P$989,0))</f>
        <v/>
      </c>
      <c r="N1003" s="8">
        <f>INDEX($J$990:$P$996,MATCH($AQ$993,$J$989:$P$989,0),MATCH($AQ$994,$J$989:$P$989,0))</f>
        <v/>
      </c>
      <c r="O1003" s="8">
        <f>INDEX($J$990:$P$996,MATCH($AQ$993,$J$989:$P$989,0),MATCH($AQ$995,$J$989:$P$989,0))</f>
        <v/>
      </c>
      <c r="R1003" s="8">
        <f>INDEX($R$990:$X$996,MATCH($AQ$993,$R$989:$X$989,0),MATCH($AQ$990,$R$989:$X$989,0))</f>
        <v/>
      </c>
      <c r="S1003" s="8">
        <f>INDEX($R$990:$X$996,MATCH($AQ$993,$R$989:$X$989,0),MATCH($AQ$991,$R$989:$X$989,0))</f>
        <v/>
      </c>
      <c r="T1003" s="8">
        <f>INDEX($R$990:$X$996,MATCH($AQ$993,$R$989:$X$989,0),MATCH($AQ$992,$R$989:$X$989,0))</f>
        <v/>
      </c>
      <c r="U1003" s="8">
        <f>INDEX($R$990:$X$996,MATCH($AQ$993,$R$989:$X$989,0),MATCH($AQ$993,$R$989:$X$989,0))</f>
        <v/>
      </c>
      <c r="V1003" s="8">
        <f>INDEX($R$990:$X$996,MATCH($AQ$993,$R$989:$X$989,0),MATCH($AQ$994,$R$989:$X$989,0))</f>
        <v/>
      </c>
      <c r="W1003" s="8">
        <f>INDEX($R$990:$X$996,MATCH($AQ$993,$R$989:$X$989,0),MATCH($AQ$995,$R$989:$X$989,0))</f>
        <v/>
      </c>
      <c r="Z1003" s="8">
        <f>INDEX($Z$990:$AF$996,MATCH($AQ$993,$Z$989:$AF$989,0),MATCH($AQ$990,$Z$989:$AF$989,0))</f>
        <v/>
      </c>
      <c r="AA1003" s="8">
        <f>INDEX($Z$990:$AF$996,MATCH($AQ$993,$Z$989:$AF$989,0),MATCH($AQ$991,$Z$989:$AF$989,0))</f>
        <v/>
      </c>
      <c r="AB1003" s="8">
        <f>INDEX($Z$990:$AF$996,MATCH($AQ$993,$Z$989:$AF$989,0),MATCH($AQ$992,$Z$989:$AF$989,0))</f>
        <v/>
      </c>
      <c r="AC1003" s="8">
        <f>INDEX($Z$990:$AF$996,MATCH($AQ$993,$Z$989:$AF$989,0),MATCH($AQ$993,$Z$989:$AF$989,0))</f>
        <v/>
      </c>
      <c r="AD1003" s="8">
        <f>INDEX($Z$990:$AF$996,MATCH($AQ$993,$Z$989:$AF$989,0),MATCH($AQ$994,$Z$989:$AF$989,0))</f>
        <v/>
      </c>
      <c r="AE1003" s="8">
        <f>INDEX($Z$990:$AF$996,MATCH($AQ$993,$Z$989:$AF$989,0),MATCH($AQ$995,$Z$989:$AF$989,0))</f>
        <v/>
      </c>
      <c r="AP1003" s="8">
        <f>IF(($B$1003&lt;&gt;2)+($J$1003&lt;&gt;2)+($R$1003&lt;&gt;2)+($Z$1003&lt;&gt;2)=0,2,IF((($B$1003&lt;&gt;2)*$B$1003+($J$1003&lt;&gt;2)*$J$1003+($R$1003&lt;&gt;2)*$R$1003+($Z$1003&lt;&gt;2)*$Z$1003)/(($B$1003&lt;&gt;2)+($J$1003&lt;&gt;2)+($R$1003&lt;&gt;2)+($Z$1003&lt;&gt;2))&gt;=0.5,1,0))</f>
        <v/>
      </c>
      <c r="AQ1003" s="8">
        <f>IF(($C$1003&lt;&gt;2)+($K$1003&lt;&gt;2)+($S$1003&lt;&gt;2)+($AA$1003&lt;&gt;2)=0,2,IF((($C$1003&lt;&gt;2)*$C$1003+($K$1003&lt;&gt;2)*$K$1003+($S$1003&lt;&gt;2)*$S$1003+($AA$1003&lt;&gt;2)*$AA$1003)/(($C$1003&lt;&gt;2)+($K$1003&lt;&gt;2)+($S$1003&lt;&gt;2)+($AA$1003&lt;&gt;2))&gt;=0.5,1,0))</f>
        <v/>
      </c>
      <c r="AR1003" s="8">
        <f>IF(($D$1003&lt;&gt;2)+($L$1003&lt;&gt;2)+($T$1003&lt;&gt;2)+($AB$1003&lt;&gt;2)=0,2,IF((($D$1003&lt;&gt;2)*$D$1003+($L$1003&lt;&gt;2)*$L$1003+($T$1003&lt;&gt;2)*$T$1003+($AB$1003&lt;&gt;2)*$AB$1003)/(($D$1003&lt;&gt;2)+($L$1003&lt;&gt;2)+($T$1003&lt;&gt;2)+($AB$1003&lt;&gt;2))&gt;=0.5,1,0))</f>
        <v/>
      </c>
      <c r="AS1003" s="8">
        <f>IF(($E$1003&lt;&gt;2)+($M$1003&lt;&gt;2)+($U$1003&lt;&gt;2)+($AC$1003&lt;&gt;2)=0,2,IF((($E$1003&lt;&gt;2)*$E$1003+($M$1003&lt;&gt;2)*$M$1003+($U$1003&lt;&gt;2)*$U$1003+($AC$1003&lt;&gt;2)*$AC$1003)/(($E$1003&lt;&gt;2)+($M$1003&lt;&gt;2)+($U$1003&lt;&gt;2)+($AC$1003&lt;&gt;2))&gt;=0.5,1,0))</f>
        <v/>
      </c>
      <c r="AT1003" s="8">
        <f>IF(($F$1003&lt;&gt;2)+($N$1003&lt;&gt;2)+($V$1003&lt;&gt;2)+($AD$1003&lt;&gt;2)=0,2,IF((($F$1003&lt;&gt;2)*$F$1003+($N$1003&lt;&gt;2)*$N$1003+($V$1003&lt;&gt;2)*$V$1003+($AD$1003&lt;&gt;2)*$AD$1003)/(($F$1003&lt;&gt;2)+($N$1003&lt;&gt;2)+($V$1003&lt;&gt;2)+($AD$1003&lt;&gt;2))&gt;=0.5,1,0))</f>
        <v/>
      </c>
      <c r="AU1003" s="8">
        <f>IF(($G$1003&lt;&gt;2)+($O$1003&lt;&gt;2)+($W$1003&lt;&gt;2)+($AE$1003&lt;&gt;2)=0,2,IF((($G$1003&lt;&gt;2)*$G$1003+($O$1003&lt;&gt;2)*$O$1003+($W$1003&lt;&gt;2)*$W$1003+($AE$1003&lt;&gt;2)*$AE$1003)/(($G$1003&lt;&gt;2)+($O$1003&lt;&gt;2)+($W$1003&lt;&gt;2)+($AE$1003&lt;&gt;2))&gt;=0.5,1,0))</f>
        <v/>
      </c>
      <c r="AW1003" s="16">
        <f>INDEX('Ground truth'!$B$14:$H$20,MATCH($AP$993,'Ground truth'!$A$14:$A$20,0),MATCH($AP$990,'Ground truth'!$B$13:$H$13,0))</f>
        <v/>
      </c>
      <c r="AX1003" s="16">
        <f>INDEX('Ground truth'!$B$14:$H$20,MATCH($AP$993,'Ground truth'!$A$14:$A$20,0),MATCH($AP$991,'Ground truth'!$B$13:$H$13,0))</f>
        <v/>
      </c>
      <c r="AY1003" s="16">
        <f>INDEX('Ground truth'!$B$14:$H$20,MATCH($AP$993,'Ground truth'!$A$14:$A$20,0),MATCH($AP$992,'Ground truth'!$B$13:$H$13,0))</f>
        <v/>
      </c>
      <c r="AZ1003" s="16">
        <f>INDEX('Ground truth'!$B$14:$H$20,MATCH($AP$993,'Ground truth'!$A$14:$A$20,0),MATCH($AP$993,'Ground truth'!$B$13:$H$13,0))</f>
        <v/>
      </c>
      <c r="BA1003" s="16">
        <f>INDEX('Ground truth'!$B$14:$H$20,MATCH($AP$993,'Ground truth'!$A$14:$A$20,0),MATCH($AP$994,'Ground truth'!$B$13:$H$13,0))</f>
        <v/>
      </c>
      <c r="BB1003" s="16">
        <f>INDEX('Ground truth'!$B$14:$H$20,MATCH($AP$993,'Ground truth'!$A$14:$A$20,0),MATCH($AP$995,'Ground truth'!$B$13:$H$13,0))</f>
        <v/>
      </c>
      <c r="BD1003" s="19" t="n">
        <v>0.2937994892048099</v>
      </c>
      <c r="BE1003" s="19">
        <f>LARGE($BD$1000:$BD$1005,4)</f>
        <v/>
      </c>
    </row>
    <row r="1004">
      <c r="A1004" s="3" t="inlineStr">
        <is>
          <t>Battery Holder</t>
        </is>
      </c>
      <c r="B1004" s="8">
        <f>INDEX($B$990:$H$996,MATCH($AQ$994,$B$989:$H$989,0),MATCH($AQ$990,$B$989:$H$989,0))</f>
        <v/>
      </c>
      <c r="C1004" s="8">
        <f>INDEX($B$990:$H$996,MATCH($AQ$994,$B$989:$H$989,0),MATCH($AQ$991,$B$989:$H$989,0))</f>
        <v/>
      </c>
      <c r="D1004" s="8">
        <f>INDEX($B$990:$H$996,MATCH($AQ$994,$B$989:$H$989,0),MATCH($AQ$992,$B$989:$H$989,0))</f>
        <v/>
      </c>
      <c r="E1004" s="8">
        <f>INDEX($B$990:$H$996,MATCH($AQ$994,$B$989:$H$989,0),MATCH($AQ$993,$B$989:$H$989,0))</f>
        <v/>
      </c>
      <c r="F1004" s="8">
        <f>INDEX($B$990:$H$996,MATCH($AQ$994,$B$989:$H$989,0),MATCH($AQ$994,$B$989:$H$989,0))</f>
        <v/>
      </c>
      <c r="G1004" s="8">
        <f>INDEX($B$990:$H$996,MATCH($AQ$994,$B$989:$H$989,0),MATCH($AQ$995,$B$989:$H$989,0))</f>
        <v/>
      </c>
      <c r="J1004" s="8">
        <f>INDEX($J$990:$P$996,MATCH($AQ$994,$J$989:$P$989,0),MATCH($AQ$990,$J$989:$P$989,0))</f>
        <v/>
      </c>
      <c r="K1004" s="8">
        <f>INDEX($J$990:$P$996,MATCH($AQ$994,$J$989:$P$989,0),MATCH($AQ$991,$J$989:$P$989,0))</f>
        <v/>
      </c>
      <c r="L1004" s="8">
        <f>INDEX($J$990:$P$996,MATCH($AQ$994,$J$989:$P$989,0),MATCH($AQ$992,$J$989:$P$989,0))</f>
        <v/>
      </c>
      <c r="M1004" s="8">
        <f>INDEX($J$990:$P$996,MATCH($AQ$994,$J$989:$P$989,0),MATCH($AQ$993,$J$989:$P$989,0))</f>
        <v/>
      </c>
      <c r="N1004" s="8">
        <f>INDEX($J$990:$P$996,MATCH($AQ$994,$J$989:$P$989,0),MATCH($AQ$994,$J$989:$P$989,0))</f>
        <v/>
      </c>
      <c r="O1004" s="8">
        <f>INDEX($J$990:$P$996,MATCH($AQ$994,$J$989:$P$989,0),MATCH($AQ$995,$J$989:$P$989,0))</f>
        <v/>
      </c>
      <c r="R1004" s="8">
        <f>INDEX($R$990:$X$996,MATCH($AQ$994,$R$989:$X$989,0),MATCH($AQ$990,$R$989:$X$989,0))</f>
        <v/>
      </c>
      <c r="S1004" s="8">
        <f>INDEX($R$990:$X$996,MATCH($AQ$994,$R$989:$X$989,0),MATCH($AQ$991,$R$989:$X$989,0))</f>
        <v/>
      </c>
      <c r="T1004" s="8">
        <f>INDEX($R$990:$X$996,MATCH($AQ$994,$R$989:$X$989,0),MATCH($AQ$992,$R$989:$X$989,0))</f>
        <v/>
      </c>
      <c r="U1004" s="8">
        <f>INDEX($R$990:$X$996,MATCH($AQ$994,$R$989:$X$989,0),MATCH($AQ$993,$R$989:$X$989,0))</f>
        <v/>
      </c>
      <c r="V1004" s="8">
        <f>INDEX($R$990:$X$996,MATCH($AQ$994,$R$989:$X$989,0),MATCH($AQ$994,$R$989:$X$989,0))</f>
        <v/>
      </c>
      <c r="W1004" s="8">
        <f>INDEX($R$990:$X$996,MATCH($AQ$994,$R$989:$X$989,0),MATCH($AQ$995,$R$989:$X$989,0))</f>
        <v/>
      </c>
      <c r="Z1004" s="8">
        <f>INDEX($Z$990:$AF$996,MATCH($AQ$994,$Z$989:$AF$989,0),MATCH($AQ$990,$Z$989:$AF$989,0))</f>
        <v/>
      </c>
      <c r="AA1004" s="8">
        <f>INDEX($Z$990:$AF$996,MATCH($AQ$994,$Z$989:$AF$989,0),MATCH($AQ$991,$Z$989:$AF$989,0))</f>
        <v/>
      </c>
      <c r="AB1004" s="8">
        <f>INDEX($Z$990:$AF$996,MATCH($AQ$994,$Z$989:$AF$989,0),MATCH($AQ$992,$Z$989:$AF$989,0))</f>
        <v/>
      </c>
      <c r="AC1004" s="8">
        <f>INDEX($Z$990:$AF$996,MATCH($AQ$994,$Z$989:$AF$989,0),MATCH($AQ$993,$Z$989:$AF$989,0))</f>
        <v/>
      </c>
      <c r="AD1004" s="8">
        <f>INDEX($Z$990:$AF$996,MATCH($AQ$994,$Z$989:$AF$989,0),MATCH($AQ$994,$Z$989:$AF$989,0))</f>
        <v/>
      </c>
      <c r="AE1004" s="8">
        <f>INDEX($Z$990:$AF$996,MATCH($AQ$994,$Z$989:$AF$989,0),MATCH($AQ$995,$Z$989:$AF$989,0))</f>
        <v/>
      </c>
      <c r="AP1004" s="8">
        <f>IF(($B$1004&lt;&gt;2)+($J$1004&lt;&gt;2)+($R$1004&lt;&gt;2)+($Z$1004&lt;&gt;2)=0,2,IF((($B$1004&lt;&gt;2)*$B$1004+($J$1004&lt;&gt;2)*$J$1004+($R$1004&lt;&gt;2)*$R$1004+($Z$1004&lt;&gt;2)*$Z$1004)/(($B$1004&lt;&gt;2)+($J$1004&lt;&gt;2)+($R$1004&lt;&gt;2)+($Z$1004&lt;&gt;2))&gt;=0.5,1,0))</f>
        <v/>
      </c>
      <c r="AQ1004" s="8">
        <f>IF(($C$1004&lt;&gt;2)+($K$1004&lt;&gt;2)+($S$1004&lt;&gt;2)+($AA$1004&lt;&gt;2)=0,2,IF((($C$1004&lt;&gt;2)*$C$1004+($K$1004&lt;&gt;2)*$K$1004+($S$1004&lt;&gt;2)*$S$1004+($AA$1004&lt;&gt;2)*$AA$1004)/(($C$1004&lt;&gt;2)+($K$1004&lt;&gt;2)+($S$1004&lt;&gt;2)+($AA$1004&lt;&gt;2))&gt;=0.5,1,0))</f>
        <v/>
      </c>
      <c r="AR1004" s="8">
        <f>IF(($D$1004&lt;&gt;2)+($L$1004&lt;&gt;2)+($T$1004&lt;&gt;2)+($AB$1004&lt;&gt;2)=0,2,IF((($D$1004&lt;&gt;2)*$D$1004+($L$1004&lt;&gt;2)*$L$1004+($T$1004&lt;&gt;2)*$T$1004+($AB$1004&lt;&gt;2)*$AB$1004)/(($D$1004&lt;&gt;2)+($L$1004&lt;&gt;2)+($T$1004&lt;&gt;2)+($AB$1004&lt;&gt;2))&gt;=0.5,1,0))</f>
        <v/>
      </c>
      <c r="AS1004" s="8">
        <f>IF(($E$1004&lt;&gt;2)+($M$1004&lt;&gt;2)+($U$1004&lt;&gt;2)+($AC$1004&lt;&gt;2)=0,2,IF((($E$1004&lt;&gt;2)*$E$1004+($M$1004&lt;&gt;2)*$M$1004+($U$1004&lt;&gt;2)*$U$1004+($AC$1004&lt;&gt;2)*$AC$1004)/(($E$1004&lt;&gt;2)+($M$1004&lt;&gt;2)+($U$1004&lt;&gt;2)+($AC$1004&lt;&gt;2))&gt;=0.5,1,0))</f>
        <v/>
      </c>
      <c r="AT1004" s="8">
        <f>IF(($F$1004&lt;&gt;2)+($N$1004&lt;&gt;2)+($V$1004&lt;&gt;2)+($AD$1004&lt;&gt;2)=0,2,IF((($F$1004&lt;&gt;2)*$F$1004+($N$1004&lt;&gt;2)*$N$1004+($V$1004&lt;&gt;2)*$V$1004+($AD$1004&lt;&gt;2)*$AD$1004)/(($F$1004&lt;&gt;2)+($N$1004&lt;&gt;2)+($V$1004&lt;&gt;2)+($AD$1004&lt;&gt;2))&gt;=0.5,1,0))</f>
        <v/>
      </c>
      <c r="AU1004" s="8">
        <f>IF(($G$1004&lt;&gt;2)+($O$1004&lt;&gt;2)+($W$1004&lt;&gt;2)+($AE$1004&lt;&gt;2)=0,2,IF((($G$1004&lt;&gt;2)*$G$1004+($O$1004&lt;&gt;2)*$O$1004+($W$1004&lt;&gt;2)*$W$1004+($AE$1004&lt;&gt;2)*$AE$1004)/(($G$1004&lt;&gt;2)+($O$1004&lt;&gt;2)+($W$1004&lt;&gt;2)+($AE$1004&lt;&gt;2))&gt;=0.5,1,0))</f>
        <v/>
      </c>
      <c r="AW1004" s="16">
        <f>INDEX('Ground truth'!$B$14:$H$20,MATCH($AP$994,'Ground truth'!$A$14:$A$20,0),MATCH($AP$990,'Ground truth'!$B$13:$H$13,0))</f>
        <v/>
      </c>
      <c r="AX1004" s="16">
        <f>INDEX('Ground truth'!$B$14:$H$20,MATCH($AP$994,'Ground truth'!$A$14:$A$20,0),MATCH($AP$991,'Ground truth'!$B$13:$H$13,0))</f>
        <v/>
      </c>
      <c r="AY1004" s="16">
        <f>INDEX('Ground truth'!$B$14:$H$20,MATCH($AP$994,'Ground truth'!$A$14:$A$20,0),MATCH($AP$992,'Ground truth'!$B$13:$H$13,0))</f>
        <v/>
      </c>
      <c r="AZ1004" s="16">
        <f>INDEX('Ground truth'!$B$14:$H$20,MATCH($AP$994,'Ground truth'!$A$14:$A$20,0),MATCH($AP$993,'Ground truth'!$B$13:$H$13,0))</f>
        <v/>
      </c>
      <c r="BA1004" s="16">
        <f>INDEX('Ground truth'!$B$14:$H$20,MATCH($AP$994,'Ground truth'!$A$14:$A$20,0),MATCH($AP$994,'Ground truth'!$B$13:$H$13,0))</f>
        <v/>
      </c>
      <c r="BB1004" s="16">
        <f>INDEX('Ground truth'!$B$14:$H$20,MATCH($AP$994,'Ground truth'!$A$14:$A$20,0),MATCH($AP$995,'Ground truth'!$B$13:$H$13,0))</f>
        <v/>
      </c>
      <c r="BD1004" s="19" t="n">
        <v>-0.7796078628671951</v>
      </c>
      <c r="BE1004" s="19">
        <f>LARGE($BD$1000:$BD$1005,5)</f>
        <v/>
      </c>
    </row>
    <row r="1005">
      <c r="A1005" s="3" t="inlineStr">
        <is>
          <t>Housing</t>
        </is>
      </c>
      <c r="B1005" s="8">
        <f>INDEX($B$990:$H$996,MATCH($AQ$995,$B$989:$H$989,0),MATCH($AQ$990,$B$989:$H$989,0))</f>
        <v/>
      </c>
      <c r="C1005" s="8">
        <f>INDEX($B$990:$H$996,MATCH($AQ$995,$B$989:$H$989,0),MATCH($AQ$991,$B$989:$H$989,0))</f>
        <v/>
      </c>
      <c r="D1005" s="8">
        <f>INDEX($B$990:$H$996,MATCH($AQ$995,$B$989:$H$989,0),MATCH($AQ$992,$B$989:$H$989,0))</f>
        <v/>
      </c>
      <c r="E1005" s="8">
        <f>INDEX($B$990:$H$996,MATCH($AQ$995,$B$989:$H$989,0),MATCH($AQ$993,$B$989:$H$989,0))</f>
        <v/>
      </c>
      <c r="F1005" s="8">
        <f>INDEX($B$990:$H$996,MATCH($AQ$995,$B$989:$H$989,0),MATCH($AQ$994,$B$989:$H$989,0))</f>
        <v/>
      </c>
      <c r="G1005" s="8">
        <f>INDEX($B$990:$H$996,MATCH($AQ$995,$B$989:$H$989,0),MATCH($AQ$995,$B$989:$H$989,0))</f>
        <v/>
      </c>
      <c r="J1005" s="8">
        <f>INDEX($J$990:$P$996,MATCH($AQ$995,$J$989:$P$989,0),MATCH($AQ$990,$J$989:$P$989,0))</f>
        <v/>
      </c>
      <c r="K1005" s="8">
        <f>INDEX($J$990:$P$996,MATCH($AQ$995,$J$989:$P$989,0),MATCH($AQ$991,$J$989:$P$989,0))</f>
        <v/>
      </c>
      <c r="L1005" s="8">
        <f>INDEX($J$990:$P$996,MATCH($AQ$995,$J$989:$P$989,0),MATCH($AQ$992,$J$989:$P$989,0))</f>
        <v/>
      </c>
      <c r="M1005" s="8">
        <f>INDEX($J$990:$P$996,MATCH($AQ$995,$J$989:$P$989,0),MATCH($AQ$993,$J$989:$P$989,0))</f>
        <v/>
      </c>
      <c r="N1005" s="8">
        <f>INDEX($J$990:$P$996,MATCH($AQ$995,$J$989:$P$989,0),MATCH($AQ$994,$J$989:$P$989,0))</f>
        <v/>
      </c>
      <c r="O1005" s="8">
        <f>INDEX($J$990:$P$996,MATCH($AQ$995,$J$989:$P$989,0),MATCH($AQ$995,$J$989:$P$989,0))</f>
        <v/>
      </c>
      <c r="R1005" s="8">
        <f>INDEX($R$990:$X$996,MATCH($AQ$995,$R$989:$X$989,0),MATCH($AQ$990,$R$989:$X$989,0))</f>
        <v/>
      </c>
      <c r="S1005" s="8">
        <f>INDEX($R$990:$X$996,MATCH($AQ$995,$R$989:$X$989,0),MATCH($AQ$991,$R$989:$X$989,0))</f>
        <v/>
      </c>
      <c r="T1005" s="8">
        <f>INDEX($R$990:$X$996,MATCH($AQ$995,$R$989:$X$989,0),MATCH($AQ$992,$R$989:$X$989,0))</f>
        <v/>
      </c>
      <c r="U1005" s="8">
        <f>INDEX($R$990:$X$996,MATCH($AQ$995,$R$989:$X$989,0),MATCH($AQ$993,$R$989:$X$989,0))</f>
        <v/>
      </c>
      <c r="V1005" s="8">
        <f>INDEX($R$990:$X$996,MATCH($AQ$995,$R$989:$X$989,0),MATCH($AQ$994,$R$989:$X$989,0))</f>
        <v/>
      </c>
      <c r="W1005" s="8">
        <f>INDEX($R$990:$X$996,MATCH($AQ$995,$R$989:$X$989,0),MATCH($AQ$995,$R$989:$X$989,0))</f>
        <v/>
      </c>
      <c r="Z1005" s="8">
        <f>INDEX($Z$990:$AF$996,MATCH($AQ$995,$Z$989:$AF$989,0),MATCH($AQ$990,$Z$989:$AF$989,0))</f>
        <v/>
      </c>
      <c r="AA1005" s="8">
        <f>INDEX($Z$990:$AF$996,MATCH($AQ$995,$Z$989:$AF$989,0),MATCH($AQ$991,$Z$989:$AF$989,0))</f>
        <v/>
      </c>
      <c r="AB1005" s="8">
        <f>INDEX($Z$990:$AF$996,MATCH($AQ$995,$Z$989:$AF$989,0),MATCH($AQ$992,$Z$989:$AF$989,0))</f>
        <v/>
      </c>
      <c r="AC1005" s="8">
        <f>INDEX($Z$990:$AF$996,MATCH($AQ$995,$Z$989:$AF$989,0),MATCH($AQ$993,$Z$989:$AF$989,0))</f>
        <v/>
      </c>
      <c r="AD1005" s="8">
        <f>INDEX($Z$990:$AF$996,MATCH($AQ$995,$Z$989:$AF$989,0),MATCH($AQ$994,$Z$989:$AF$989,0))</f>
        <v/>
      </c>
      <c r="AE1005" s="8">
        <f>INDEX($Z$990:$AF$996,MATCH($AQ$995,$Z$989:$AF$989,0),MATCH($AQ$995,$Z$989:$AF$989,0))</f>
        <v/>
      </c>
      <c r="AP1005" s="8">
        <f>IF(($B$1005&lt;&gt;2)+($J$1005&lt;&gt;2)+($R$1005&lt;&gt;2)+($Z$1005&lt;&gt;2)=0,2,IF((($B$1005&lt;&gt;2)*$B$1005+($J$1005&lt;&gt;2)*$J$1005+($R$1005&lt;&gt;2)*$R$1005+($Z$1005&lt;&gt;2)*$Z$1005)/(($B$1005&lt;&gt;2)+($J$1005&lt;&gt;2)+($R$1005&lt;&gt;2)+($Z$1005&lt;&gt;2))&gt;=0.5,1,0))</f>
        <v/>
      </c>
      <c r="AQ1005" s="8">
        <f>IF(($C$1005&lt;&gt;2)+($K$1005&lt;&gt;2)+($S$1005&lt;&gt;2)+($AA$1005&lt;&gt;2)=0,2,IF((($C$1005&lt;&gt;2)*$C$1005+($K$1005&lt;&gt;2)*$K$1005+($S$1005&lt;&gt;2)*$S$1005+($AA$1005&lt;&gt;2)*$AA$1005)/(($C$1005&lt;&gt;2)+($K$1005&lt;&gt;2)+($S$1005&lt;&gt;2)+($AA$1005&lt;&gt;2))&gt;=0.5,1,0))</f>
        <v/>
      </c>
      <c r="AR1005" s="8">
        <f>IF(($D$1005&lt;&gt;2)+($L$1005&lt;&gt;2)+($T$1005&lt;&gt;2)+($AB$1005&lt;&gt;2)=0,2,IF((($D$1005&lt;&gt;2)*$D$1005+($L$1005&lt;&gt;2)*$L$1005+($T$1005&lt;&gt;2)*$T$1005+($AB$1005&lt;&gt;2)*$AB$1005)/(($D$1005&lt;&gt;2)+($L$1005&lt;&gt;2)+($T$1005&lt;&gt;2)+($AB$1005&lt;&gt;2))&gt;=0.5,1,0))</f>
        <v/>
      </c>
      <c r="AS1005" s="8">
        <f>IF(($E$1005&lt;&gt;2)+($M$1005&lt;&gt;2)+($U$1005&lt;&gt;2)+($AC$1005&lt;&gt;2)=0,2,IF((($E$1005&lt;&gt;2)*$E$1005+($M$1005&lt;&gt;2)*$M$1005+($U$1005&lt;&gt;2)*$U$1005+($AC$1005&lt;&gt;2)*$AC$1005)/(($E$1005&lt;&gt;2)+($M$1005&lt;&gt;2)+($U$1005&lt;&gt;2)+($AC$1005&lt;&gt;2))&gt;=0.5,1,0))</f>
        <v/>
      </c>
      <c r="AT1005" s="8">
        <f>IF(($F$1005&lt;&gt;2)+($N$1005&lt;&gt;2)+($V$1005&lt;&gt;2)+($AD$1005&lt;&gt;2)=0,2,IF((($F$1005&lt;&gt;2)*$F$1005+($N$1005&lt;&gt;2)*$N$1005+($V$1005&lt;&gt;2)*$V$1005+($AD$1005&lt;&gt;2)*$AD$1005)/(($F$1005&lt;&gt;2)+($N$1005&lt;&gt;2)+($V$1005&lt;&gt;2)+($AD$1005&lt;&gt;2))&gt;=0.5,1,0))</f>
        <v/>
      </c>
      <c r="AU1005" s="8">
        <f>IF(($G$1005&lt;&gt;2)+($O$1005&lt;&gt;2)+($W$1005&lt;&gt;2)+($AE$1005&lt;&gt;2)=0,2,IF((($G$1005&lt;&gt;2)*$G$1005+($O$1005&lt;&gt;2)*$O$1005+($W$1005&lt;&gt;2)*$W$1005+($AE$1005&lt;&gt;2)*$AE$1005)/(($G$1005&lt;&gt;2)+($O$1005&lt;&gt;2)+($W$1005&lt;&gt;2)+($AE$1005&lt;&gt;2))&gt;=0.5,1,0))</f>
        <v/>
      </c>
      <c r="AW1005" s="16">
        <f>INDEX('Ground truth'!$B$14:$H$20,MATCH($AP$995,'Ground truth'!$A$14:$A$20,0),MATCH($AP$990,'Ground truth'!$B$13:$H$13,0))</f>
        <v/>
      </c>
      <c r="AX1005" s="16">
        <f>INDEX('Ground truth'!$B$14:$H$20,MATCH($AP$995,'Ground truth'!$A$14:$A$20,0),MATCH($AP$991,'Ground truth'!$B$13:$H$13,0))</f>
        <v/>
      </c>
      <c r="AY1005" s="16">
        <f>INDEX('Ground truth'!$B$14:$H$20,MATCH($AP$995,'Ground truth'!$A$14:$A$20,0),MATCH($AP$992,'Ground truth'!$B$13:$H$13,0))</f>
        <v/>
      </c>
      <c r="AZ1005" s="16">
        <f>INDEX('Ground truth'!$B$14:$H$20,MATCH($AP$995,'Ground truth'!$A$14:$A$20,0),MATCH($AP$993,'Ground truth'!$B$13:$H$13,0))</f>
        <v/>
      </c>
      <c r="BA1005" s="16">
        <f>INDEX('Ground truth'!$B$14:$H$20,MATCH($AP$995,'Ground truth'!$A$14:$A$20,0),MATCH($AP$994,'Ground truth'!$B$13:$H$13,0))</f>
        <v/>
      </c>
      <c r="BB1005" s="16">
        <f>INDEX('Ground truth'!$B$14:$H$20,MATCH($AP$995,'Ground truth'!$A$14:$A$20,0),MATCH($AP$995,'Ground truth'!$B$13:$H$13,0))</f>
        <v/>
      </c>
      <c r="BD1005" s="19" t="n">
        <v>-0.5370829663921513</v>
      </c>
      <c r="BE1005" s="19">
        <f>LARGE($BD$1000:$BD$1005,6)</f>
        <v/>
      </c>
    </row>
    <row r="1007">
      <c r="A1007" s="17" t="inlineStr">
        <is>
          <t>metrics — confident-only (unsure excluded from denominators)</t>
        </is>
      </c>
      <c r="B1007" s="10" t="inlineStr">
        <is>
          <t>run 1</t>
        </is>
      </c>
      <c r="C1007" s="10" t="inlineStr">
        <is>
          <t>run 2</t>
        </is>
      </c>
      <c r="D1007" s="10" t="inlineStr">
        <is>
          <t>run 3</t>
        </is>
      </c>
      <c r="E1007" s="10" t="inlineStr">
        <is>
          <t>run 4</t>
        </is>
      </c>
      <c r="F1007" s="10" t="inlineStr">
        <is>
          <t>run 5</t>
        </is>
      </c>
      <c r="G1007" s="10" t="inlineStr">
        <is>
          <t>avg-matrix</t>
        </is>
      </c>
      <c r="H1007" s="10" t="inlineStr">
        <is>
          <t>mean</t>
        </is>
      </c>
      <c r="I1007" s="10" t="inlineStr">
        <is>
          <t>std (pop.)</t>
        </is>
      </c>
      <c r="J1007" s="17" t="inlineStr">
        <is>
          <t>notes</t>
        </is>
      </c>
    </row>
    <row r="1008">
      <c r="A1008" s="7" t="inlineStr">
        <is>
          <t>TP</t>
        </is>
      </c>
      <c r="B1008" s="7">
        <f>SUMPRODUCT(($B$1000:$G$1005=1)*($AW$1000:$BB$1005=1))</f>
        <v/>
      </c>
      <c r="C1008" s="7">
        <f>SUMPRODUCT(($J$1000:$O$1005=1)*($AW$1000:$BB$1005=1))</f>
        <v/>
      </c>
      <c r="D1008" s="7">
        <f>SUMPRODUCT(($R$1000:$W$1005=1)*($AW$1000:$BB$1005=1))</f>
        <v/>
      </c>
      <c r="E1008" s="7">
        <f>SUMPRODUCT(($Z$1000:$AE$1005=1)*($AW$1000:$BB$1005=1))</f>
        <v/>
      </c>
      <c r="G1008" s="7">
        <f>SUMPRODUCT(($AP$1000:$AU$1005=1)*($AW$1000:$BB$1005=1))</f>
        <v/>
      </c>
      <c r="H1008" s="12">
        <f>AVERAGE($B$1008:$F$1008)</f>
        <v/>
      </c>
      <c r="I1008" s="12">
        <f>STDEV.P($B$1008:$F$1008)</f>
        <v/>
      </c>
    </row>
    <row r="1009">
      <c r="A1009" s="7" t="inlineStr">
        <is>
          <t>TN</t>
        </is>
      </c>
      <c r="B1009" s="7">
        <f>SUMPRODUCT(($B$1000:$G$1005=0)*($AW$1000:$BB$1005=0))</f>
        <v/>
      </c>
      <c r="C1009" s="7">
        <f>SUMPRODUCT(($J$1000:$O$1005=0)*($AW$1000:$BB$1005=0))</f>
        <v/>
      </c>
      <c r="D1009" s="7">
        <f>SUMPRODUCT(($R$1000:$W$1005=0)*($AW$1000:$BB$1005=0))</f>
        <v/>
      </c>
      <c r="E1009" s="7">
        <f>SUMPRODUCT(($Z$1000:$AE$1005=0)*($AW$1000:$BB$1005=0))</f>
        <v/>
      </c>
      <c r="G1009" s="7">
        <f>SUMPRODUCT(($AP$1000:$AU$1005=0)*($AW$1000:$BB$1005=0))</f>
        <v/>
      </c>
      <c r="H1009" s="12">
        <f>AVERAGE($B$1009:$F$1009)</f>
        <v/>
      </c>
      <c r="I1009" s="12">
        <f>STDEV.P($B$1009:$F$1009)</f>
        <v/>
      </c>
    </row>
    <row r="1010">
      <c r="A1010" s="7" t="inlineStr">
        <is>
          <t>FP</t>
        </is>
      </c>
      <c r="B1010" s="7">
        <f>SUMPRODUCT(($B$1000:$G$1005=1)*($AW$1000:$BB$1005=0))</f>
        <v/>
      </c>
      <c r="C1010" s="7">
        <f>SUMPRODUCT(($J$1000:$O$1005=1)*($AW$1000:$BB$1005=0))</f>
        <v/>
      </c>
      <c r="D1010" s="7">
        <f>SUMPRODUCT(($R$1000:$W$1005=1)*($AW$1000:$BB$1005=0))</f>
        <v/>
      </c>
      <c r="E1010" s="7">
        <f>SUMPRODUCT(($Z$1000:$AE$1005=1)*($AW$1000:$BB$1005=0))</f>
        <v/>
      </c>
      <c r="G1010" s="7">
        <f>SUMPRODUCT(($AP$1000:$AU$1005=1)*($AW$1000:$BB$1005=0))</f>
        <v/>
      </c>
      <c r="H1010" s="12">
        <f>AVERAGE($B$1010:$F$1010)</f>
        <v/>
      </c>
      <c r="I1010" s="12">
        <f>STDEV.P($B$1010:$F$1010)</f>
        <v/>
      </c>
    </row>
    <row r="1011">
      <c r="A1011" s="7" t="inlineStr">
        <is>
          <t>FN</t>
        </is>
      </c>
      <c r="B1011" s="7">
        <f>SUMPRODUCT(($B$1000:$G$1005=0)*($AW$1000:$BB$1005=1))</f>
        <v/>
      </c>
      <c r="C1011" s="7">
        <f>SUMPRODUCT(($J$1000:$O$1005=0)*($AW$1000:$BB$1005=1))</f>
        <v/>
      </c>
      <c r="D1011" s="7">
        <f>SUMPRODUCT(($R$1000:$W$1005=0)*($AW$1000:$BB$1005=1))</f>
        <v/>
      </c>
      <c r="E1011" s="7">
        <f>SUMPRODUCT(($Z$1000:$AE$1005=0)*($AW$1000:$BB$1005=1))</f>
        <v/>
      </c>
      <c r="G1011" s="7">
        <f>SUMPRODUCT(($AP$1000:$AU$1005=0)*($AW$1000:$BB$1005=1))</f>
        <v/>
      </c>
      <c r="H1011" s="12">
        <f>AVERAGE($B$1011:$F$1011)</f>
        <v/>
      </c>
      <c r="I1011" s="12">
        <f>STDEV.P($B$1011:$F$1011)</f>
        <v/>
      </c>
    </row>
    <row r="1012">
      <c r="A1012" s="4" t="inlineStr">
        <is>
          <t>Precision</t>
        </is>
      </c>
      <c r="B1012" s="12">
        <f>IFERROR($B$1008/($B$1008+$B$1010),0)</f>
        <v/>
      </c>
      <c r="C1012" s="12">
        <f>IFERROR($C$1008/($C$1008+$C$1010),0)</f>
        <v/>
      </c>
      <c r="D1012" s="12">
        <f>IFERROR($D$1008/($D$1008+$D$1010),0)</f>
        <v/>
      </c>
      <c r="E1012" s="12">
        <f>IFERROR($E$1008/($E$1008+$E$1010),0)</f>
        <v/>
      </c>
      <c r="G1012" s="12">
        <f>IFERROR($G$1008/($G$1008+$G$1010),0)</f>
        <v/>
      </c>
      <c r="H1012" s="18">
        <f>AVERAGE($B$1012:$F$1012)</f>
        <v/>
      </c>
      <c r="I1012" s="18">
        <f>STDEV.P($B$1012:$F$1012)</f>
        <v/>
      </c>
    </row>
    <row r="1013">
      <c r="A1013" s="4" t="inlineStr">
        <is>
          <t>Recall</t>
        </is>
      </c>
      <c r="B1013" s="12">
        <f>IFERROR($B$1008/($B$1008+$B$1011),0)</f>
        <v/>
      </c>
      <c r="C1013" s="12">
        <f>IFERROR($C$1008/($C$1008+$C$1011),0)</f>
        <v/>
      </c>
      <c r="D1013" s="12">
        <f>IFERROR($D$1008/($D$1008+$D$1011),0)</f>
        <v/>
      </c>
      <c r="E1013" s="12">
        <f>IFERROR($E$1008/($E$1008+$E$1011),0)</f>
        <v/>
      </c>
      <c r="G1013" s="12">
        <f>IFERROR($G$1008/($G$1008+$G$1011),0)</f>
        <v/>
      </c>
      <c r="H1013" s="18">
        <f>AVERAGE($B$1013:$F$1013)</f>
        <v/>
      </c>
      <c r="I1013" s="18">
        <f>STDEV.P($B$1013:$F$1013)</f>
        <v/>
      </c>
    </row>
    <row r="1014">
      <c r="A1014" s="4" t="inlineStr">
        <is>
          <t>F1</t>
        </is>
      </c>
      <c r="B1014" s="12">
        <f>IFERROR(2*$B$1012*$B$1013/($B$1012+$B$1013),0)</f>
        <v/>
      </c>
      <c r="C1014" s="12">
        <f>IFERROR(2*$C$1012*$C$1013/($C$1012+$C$1013),0)</f>
        <v/>
      </c>
      <c r="D1014" s="12">
        <f>IFERROR(2*$D$1012*$D$1013/($D$1012+$D$1013),0)</f>
        <v/>
      </c>
      <c r="E1014" s="12">
        <f>IFERROR(2*$E$1012*$E$1013/($E$1012+$E$1013),0)</f>
        <v/>
      </c>
      <c r="G1014" s="12">
        <f>IFERROR(2*$G$1012*$G$1013/($G$1012+$G$1013),0)</f>
        <v/>
      </c>
      <c r="H1014" s="18">
        <f>AVERAGE($B$1014:$F$1014)</f>
        <v/>
      </c>
      <c r="I1014" s="18">
        <f>STDEV.P($B$1014:$F$1014)</f>
        <v/>
      </c>
    </row>
    <row r="1015">
      <c r="A1015" s="4" t="inlineStr">
        <is>
          <t>Accuracy</t>
        </is>
      </c>
      <c r="B1015" s="12">
        <f>IFERROR(($B$1008+$B$1009)/($B$1008+$B$1009+$B$1010+$B$1011),0)</f>
        <v/>
      </c>
      <c r="C1015" s="12">
        <f>IFERROR(($C$1008+$C$1009)/($C$1008+$C$1009+$C$1010+$C$1011),0)</f>
        <v/>
      </c>
      <c r="D1015" s="12">
        <f>IFERROR(($D$1008+$D$1009)/($D$1008+$D$1009+$D$1010+$D$1011),0)</f>
        <v/>
      </c>
      <c r="E1015" s="12">
        <f>IFERROR(($E$1008+$E$1009)/($E$1008+$E$1009+$E$1010+$E$1011),0)</f>
        <v/>
      </c>
      <c r="G1015" s="12">
        <f>IFERROR(($G$1008+$G$1009)/($G$1008+$G$1009+$G$1010+$G$1011),0)</f>
        <v/>
      </c>
      <c r="H1015" s="18">
        <f>AVERAGE($B$1015:$F$1015)</f>
        <v/>
      </c>
      <c r="I1015" s="18">
        <f>STDEV.P($B$1015:$F$1015)</f>
        <v/>
      </c>
    </row>
    <row r="1016">
      <c r="A1016" s="4" t="inlineStr">
        <is>
          <t>Edit distance</t>
        </is>
      </c>
      <c r="B1016" s="12">
        <f>SUMPRODUCT(ABS($AW$1000:$BB$1005-$B$1000:$G$1005))</f>
        <v/>
      </c>
      <c r="C1016" s="12">
        <f>SUMPRODUCT(ABS($AW$1000:$BB$1005-$J$1000:$O$1005))</f>
        <v/>
      </c>
      <c r="D1016" s="12">
        <f>SUMPRODUCT(ABS($AW$1000:$BB$1005-$R$1000:$W$1005))</f>
        <v/>
      </c>
      <c r="E1016" s="12">
        <f>SUMPRODUCT(ABS($AW$1000:$BB$1005-$Z$1000:$AE$1005))</f>
        <v/>
      </c>
      <c r="G1016" s="12">
        <f>SUMPRODUCT(ABS($AW$1000:$BB$1005-$AP$1000:$AU$1005))</f>
        <v/>
      </c>
      <c r="H1016" s="18">
        <f>AVERAGE($B$1016:$F$1016)</f>
        <v/>
      </c>
      <c r="I1016" s="18">
        <f>STDEV.P($B$1016:$F$1016)</f>
        <v/>
      </c>
    </row>
    <row r="1017">
      <c r="A1017" s="4" t="inlineStr">
        <is>
          <t>Spectral distance</t>
        </is>
      </c>
      <c r="B1017" s="12">
        <f>SQRT(SUMPRODUCT(($BE$1000:$BE$1005-$B$1027:$B$1032)^2))</f>
        <v/>
      </c>
      <c r="C1017" s="12">
        <f>SQRT(SUMPRODUCT(($BE$1000:$BE$1005-$C$1027:$C$1032)^2))</f>
        <v/>
      </c>
      <c r="D1017" s="12">
        <f>SQRT(SUMPRODUCT(($BE$1000:$BE$1005-$D$1027:$D$1032)^2))</f>
        <v/>
      </c>
      <c r="E1017" s="12">
        <f>SQRT(SUMPRODUCT(($BE$1000:$BE$1005-$E$1027:$E$1032)^2))</f>
        <v/>
      </c>
      <c r="G1017" s="12">
        <f>SQRT(SUMPRODUCT(($BE$1000:$BE$1005-$G$1027:$G$1032)^2))</f>
        <v/>
      </c>
      <c r="H1017" s="18">
        <f>AVERAGE($B$1017:$F$1017)</f>
        <v/>
      </c>
      <c r="I1017" s="18">
        <f>STDEV.P($B$1017:$F$1017)</f>
        <v/>
      </c>
    </row>
    <row r="1018">
      <c r="A1018" s="4" t="inlineStr">
        <is>
          <t>Unsure cells</t>
        </is>
      </c>
      <c r="B1018" s="7">
        <f>COUNTIF($B$1000:$G$1005,2)</f>
        <v/>
      </c>
      <c r="C1018" s="7">
        <f>COUNTIF($J$1000:$O$1005,2)</f>
        <v/>
      </c>
      <c r="D1018" s="7">
        <f>COUNTIF($R$1000:$W$1005,2)</f>
        <v/>
      </c>
      <c r="E1018" s="7">
        <f>COUNTIF($Z$1000:$AE$1005,2)</f>
        <v/>
      </c>
      <c r="G1018" s="7">
        <f>COUNTIF($AP$1000:$AU$1005,2)</f>
        <v/>
      </c>
      <c r="H1018" s="12">
        <f>AVERAGE($B$1018:$F$1018)</f>
        <v/>
      </c>
      <c r="I1018" s="12">
        <f>STDEV.P($B$1018:$F$1018)</f>
        <v/>
      </c>
    </row>
    <row r="1019">
      <c r="A1019" s="3" t="inlineStr">
        <is>
          <t>eigenvalues (real part, numpy order; pasted)</t>
        </is>
      </c>
    </row>
    <row r="1020">
      <c r="A1020" s="3" t="inlineStr">
        <is>
          <t xml:space="preserve">  λ1</t>
        </is>
      </c>
      <c r="B1020" s="19" t="n">
        <v>4.281394239592144</v>
      </c>
      <c r="C1020" s="19" t="n">
        <v>4.281394239592144</v>
      </c>
      <c r="D1020" s="19" t="n">
        <v>4.281394239592144</v>
      </c>
      <c r="E1020" s="19" t="n">
        <v>4.281394239592144</v>
      </c>
      <c r="G1020" s="19" t="n">
        <v>4.281394239592144</v>
      </c>
    </row>
    <row r="1021">
      <c r="A1021" s="3" t="inlineStr">
        <is>
          <t xml:space="preserve">  λ2</t>
        </is>
      </c>
      <c r="B1021" s="19" t="n">
        <v>1.771876271237537</v>
      </c>
      <c r="C1021" s="19" t="n">
        <v>1.771876271237537</v>
      </c>
      <c r="D1021" s="19" t="n">
        <v>1.771876271237537</v>
      </c>
      <c r="E1021" s="19" t="n">
        <v>1.771876271237537</v>
      </c>
      <c r="G1021" s="19" t="n">
        <v>1.771876271237537</v>
      </c>
    </row>
    <row r="1022">
      <c r="A1022" s="3" t="inlineStr">
        <is>
          <t xml:space="preserve">  λ3</t>
        </is>
      </c>
      <c r="B1022" s="19" t="n">
        <v>-0.5407845386733642</v>
      </c>
      <c r="C1022" s="19" t="n">
        <v>-0.5407845386733642</v>
      </c>
      <c r="D1022" s="19" t="n">
        <v>-0.5407845386733642</v>
      </c>
      <c r="E1022" s="19" t="n">
        <v>-0.5407845386733642</v>
      </c>
      <c r="G1022" s="19" t="n">
        <v>-0.5407845386733642</v>
      </c>
    </row>
    <row r="1023">
      <c r="A1023" s="3" t="inlineStr">
        <is>
          <t xml:space="preserve">  λ4</t>
        </is>
      </c>
      <c r="B1023" s="19" t="n">
        <v>0.487514027843678</v>
      </c>
      <c r="C1023" s="19" t="n">
        <v>0.487514027843678</v>
      </c>
      <c r="D1023" s="19" t="n">
        <v>0.487514027843678</v>
      </c>
      <c r="E1023" s="19" t="n">
        <v>0.487514027843678</v>
      </c>
      <c r="G1023" s="19" t="n">
        <v>0.487514027843678</v>
      </c>
    </row>
    <row r="1024">
      <c r="A1024" s="3" t="inlineStr">
        <is>
          <t xml:space="preserve">  λ5</t>
        </is>
      </c>
      <c r="B1024" s="19" t="n">
        <v>-1</v>
      </c>
      <c r="C1024" s="19" t="n">
        <v>-1</v>
      </c>
      <c r="D1024" s="19" t="n">
        <v>-1</v>
      </c>
      <c r="E1024" s="19" t="n">
        <v>-1</v>
      </c>
      <c r="G1024" s="19" t="n">
        <v>-1</v>
      </c>
    </row>
    <row r="1025">
      <c r="A1025" s="3" t="inlineStr">
        <is>
          <t xml:space="preserve">  λ6</t>
        </is>
      </c>
      <c r="B1025" s="19" t="n">
        <v>1</v>
      </c>
      <c r="C1025" s="19" t="n">
        <v>1</v>
      </c>
      <c r="D1025" s="19" t="n">
        <v>1</v>
      </c>
      <c r="E1025" s="19" t="n">
        <v>1</v>
      </c>
      <c r="G1025" s="19" t="n">
        <v>1</v>
      </c>
    </row>
    <row r="1026">
      <c r="A1026" s="3" t="inlineStr">
        <is>
          <t>eigenvalues sorted desc (LARGE)</t>
        </is>
      </c>
    </row>
    <row r="1027">
      <c r="A1027" s="3" t="inlineStr">
        <is>
          <t xml:space="preserve">  λ(1)</t>
        </is>
      </c>
      <c r="B1027" s="19">
        <f>LARGE($B$1020:$B$1025,1)</f>
        <v/>
      </c>
      <c r="C1027" s="19">
        <f>LARGE($C$1020:$C$1025,1)</f>
        <v/>
      </c>
      <c r="D1027" s="19">
        <f>LARGE($D$1020:$D$1025,1)</f>
        <v/>
      </c>
      <c r="E1027" s="19">
        <f>LARGE($E$1020:$E$1025,1)</f>
        <v/>
      </c>
      <c r="G1027" s="19">
        <f>LARGE($G$1020:$G$1025,1)</f>
        <v/>
      </c>
    </row>
    <row r="1028">
      <c r="A1028" s="3" t="inlineStr">
        <is>
          <t xml:space="preserve">  λ(2)</t>
        </is>
      </c>
      <c r="B1028" s="19">
        <f>LARGE($B$1020:$B$1025,2)</f>
        <v/>
      </c>
      <c r="C1028" s="19">
        <f>LARGE($C$1020:$C$1025,2)</f>
        <v/>
      </c>
      <c r="D1028" s="19">
        <f>LARGE($D$1020:$D$1025,2)</f>
        <v/>
      </c>
      <c r="E1028" s="19">
        <f>LARGE($E$1020:$E$1025,2)</f>
        <v/>
      </c>
      <c r="G1028" s="19">
        <f>LARGE($G$1020:$G$1025,2)</f>
        <v/>
      </c>
    </row>
    <row r="1029">
      <c r="A1029" s="3" t="inlineStr">
        <is>
          <t xml:space="preserve">  λ(3)</t>
        </is>
      </c>
      <c r="B1029" s="19">
        <f>LARGE($B$1020:$B$1025,3)</f>
        <v/>
      </c>
      <c r="C1029" s="19">
        <f>LARGE($C$1020:$C$1025,3)</f>
        <v/>
      </c>
      <c r="D1029" s="19">
        <f>LARGE($D$1020:$D$1025,3)</f>
        <v/>
      </c>
      <c r="E1029" s="19">
        <f>LARGE($E$1020:$E$1025,3)</f>
        <v/>
      </c>
      <c r="G1029" s="19">
        <f>LARGE($G$1020:$G$1025,3)</f>
        <v/>
      </c>
    </row>
    <row r="1030">
      <c r="A1030" s="3" t="inlineStr">
        <is>
          <t xml:space="preserve">  λ(4)</t>
        </is>
      </c>
      <c r="B1030" s="19">
        <f>LARGE($B$1020:$B$1025,4)</f>
        <v/>
      </c>
      <c r="C1030" s="19">
        <f>LARGE($C$1020:$C$1025,4)</f>
        <v/>
      </c>
      <c r="D1030" s="19">
        <f>LARGE($D$1020:$D$1025,4)</f>
        <v/>
      </c>
      <c r="E1030" s="19">
        <f>LARGE($E$1020:$E$1025,4)</f>
        <v/>
      </c>
      <c r="G1030" s="19">
        <f>LARGE($G$1020:$G$1025,4)</f>
        <v/>
      </c>
    </row>
    <row r="1031">
      <c r="A1031" s="3" t="inlineStr">
        <is>
          <t xml:space="preserve">  λ(5)</t>
        </is>
      </c>
      <c r="B1031" s="19">
        <f>LARGE($B$1020:$B$1025,5)</f>
        <v/>
      </c>
      <c r="C1031" s="19">
        <f>LARGE($C$1020:$C$1025,5)</f>
        <v/>
      </c>
      <c r="D1031" s="19">
        <f>LARGE($D$1020:$D$1025,5)</f>
        <v/>
      </c>
      <c r="E1031" s="19">
        <f>LARGE($E$1020:$E$1025,5)</f>
        <v/>
      </c>
      <c r="G1031" s="19">
        <f>LARGE($G$1020:$G$1025,5)</f>
        <v/>
      </c>
    </row>
    <row r="1032">
      <c r="A1032" s="3" t="inlineStr">
        <is>
          <t xml:space="preserve">  λ(6)</t>
        </is>
      </c>
      <c r="B1032" s="19">
        <f>LARGE($B$1020:$B$1025,6)</f>
        <v/>
      </c>
      <c r="C1032" s="19">
        <f>LARGE($C$1020:$C$1025,6)</f>
        <v/>
      </c>
      <c r="D1032" s="19">
        <f>LARGE($D$1020:$D$1025,6)</f>
        <v/>
      </c>
      <c r="E1032" s="19">
        <f>LARGE($E$1020:$E$1025,6)</f>
        <v/>
      </c>
      <c r="G1032" s="19">
        <f>LARGE($G$1020:$G$1025,6)</f>
        <v/>
      </c>
    </row>
    <row r="1033">
      <c r="A1033" s="3" t="inlineStr">
        <is>
          <t>check: Σeig − trace (→0)</t>
        </is>
      </c>
      <c r="B1033" s="3">
        <f>ROUND(SUM($B$1020:$B$1025)-($B$1000+$C$1001+$D$1002+$E$1003+$F$1004+$G$1005),6)</f>
        <v/>
      </c>
      <c r="C1033" s="3">
        <f>ROUND(SUM($C$1020:$C$1025)-($J$1000+$K$1001+$L$1002+$M$1003+$N$1004+$O$1005),6)</f>
        <v/>
      </c>
      <c r="D1033" s="3">
        <f>ROUND(SUM($D$1020:$D$1025)-($R$1000+$S$1001+$T$1002+$U$1003+$V$1004+$W$1005),6)</f>
        <v/>
      </c>
      <c r="E1033" s="3">
        <f>ROUND(SUM($E$1020:$E$1025)-($Z$1000+$AA$1001+$AB$1002+$AC$1003+$AD$1004+$AE$1005),6)</f>
        <v/>
      </c>
      <c r="G1033" s="3">
        <f>ROUND(SUM($G$1020:$G$1025)-($AP$1000+$AQ$1001+$AR$1002+$AS$1003+$AT$1004+$AU$1005),6)</f>
        <v/>
      </c>
    </row>
    <row r="1034">
      <c r="A1034" s="3" t="inlineStr">
        <is>
          <t>check: Πeig − det (→0)</t>
        </is>
      </c>
      <c r="B1034" s="3">
        <f>ROUND(MDETERM($B$1000:$G$1005)-PRODUCT($B$1020:$B$1025),6)</f>
        <v/>
      </c>
      <c r="C1034" s="3">
        <f>ROUND(MDETERM($J$1000:$O$1005)-PRODUCT($C$1020:$C$1025),6)</f>
        <v/>
      </c>
      <c r="D1034" s="3">
        <f>ROUND(MDETERM($R$1000:$W$1005)-PRODUCT($D$1020:$D$1025),6)</f>
        <v/>
      </c>
      <c r="E1034" s="3">
        <f>ROUND(MDETERM($Z$1000:$AE$1005)-PRODUCT($E$1020:$E$1025),6)</f>
        <v/>
      </c>
      <c r="G1034" s="3">
        <f>ROUND(MDETERM($AP$1000:$AU$1005)-PRODUCT($G$1020:$G$1025),6)</f>
        <v/>
      </c>
    </row>
    <row r="1035">
      <c r="A1035" s="3" t="inlineStr">
        <is>
          <t>complex eigenvalues?</t>
        </is>
      </c>
      <c r="B1035" s="3" t="inlineStr"/>
      <c r="C1035" s="3" t="inlineStr"/>
      <c r="D1035" s="3" t="inlineStr"/>
      <c r="E1035" s="3" t="inlineStr"/>
      <c r="G1035" s="3" t="inlineStr"/>
    </row>
    <row r="1036">
      <c r="A1036" s="3" t="inlineStr">
        <is>
          <t>check: det(M − λᵢI) per sorted λ (→0)</t>
        </is>
      </c>
    </row>
    <row r="1037">
      <c r="A1037" s="3" t="inlineStr">
        <is>
          <t xml:space="preserve">  det(M − λ(1)I)</t>
        </is>
      </c>
      <c r="B1037" s="3">
        <f t="array" ref="B1037">ROUND(MDETERM($B$1000:$G$1005-$B$1027*MUNIT(6)),6)</f>
        <v/>
      </c>
      <c r="C1037" s="3">
        <f t="array" ref="C1037">ROUND(MDETERM($J$1000:$O$1005-$C$1027*MUNIT(6)),6)</f>
        <v/>
      </c>
      <c r="D1037" s="3">
        <f t="array" ref="D1037">ROUND(MDETERM($R$1000:$W$1005-$D$1027*MUNIT(6)),6)</f>
        <v/>
      </c>
      <c r="E1037" s="3">
        <f t="array" ref="E1037">ROUND(MDETERM($Z$1000:$AE$1005-$E$1027*MUNIT(6)),6)</f>
        <v/>
      </c>
      <c r="G1037" s="3">
        <f t="array" ref="G1037">ROUND(MDETERM($AP$1000:$AU$1005-$G$1027*MUNIT(6)),6)</f>
        <v/>
      </c>
    </row>
    <row r="1038">
      <c r="A1038" s="3" t="inlineStr">
        <is>
          <t xml:space="preserve">  det(M − λ(2)I)</t>
        </is>
      </c>
      <c r="B1038" s="3">
        <f t="array" ref="B1038">ROUND(MDETERM($B$1000:$G$1005-$B$1028*MUNIT(6)),6)</f>
        <v/>
      </c>
      <c r="C1038" s="3">
        <f t="array" ref="C1038">ROUND(MDETERM($J$1000:$O$1005-$C$1028*MUNIT(6)),6)</f>
        <v/>
      </c>
      <c r="D1038" s="3">
        <f t="array" ref="D1038">ROUND(MDETERM($R$1000:$W$1005-$D$1028*MUNIT(6)),6)</f>
        <v/>
      </c>
      <c r="E1038" s="3">
        <f t="array" ref="E1038">ROUND(MDETERM($Z$1000:$AE$1005-$E$1028*MUNIT(6)),6)</f>
        <v/>
      </c>
      <c r="G1038" s="3">
        <f t="array" ref="G1038">ROUND(MDETERM($AP$1000:$AU$1005-$G$1028*MUNIT(6)),6)</f>
        <v/>
      </c>
    </row>
    <row r="1039">
      <c r="A1039" s="3" t="inlineStr">
        <is>
          <t xml:space="preserve">  det(M − λ(3)I)</t>
        </is>
      </c>
      <c r="B1039" s="3">
        <f t="array" ref="B1039">ROUND(MDETERM($B$1000:$G$1005-$B$1029*MUNIT(6)),6)</f>
        <v/>
      </c>
      <c r="C1039" s="3">
        <f t="array" ref="C1039">ROUND(MDETERM($J$1000:$O$1005-$C$1029*MUNIT(6)),6)</f>
        <v/>
      </c>
      <c r="D1039" s="3">
        <f t="array" ref="D1039">ROUND(MDETERM($R$1000:$W$1005-$D$1029*MUNIT(6)),6)</f>
        <v/>
      </c>
      <c r="E1039" s="3">
        <f t="array" ref="E1039">ROUND(MDETERM($Z$1000:$AE$1005-$E$1029*MUNIT(6)),6)</f>
        <v/>
      </c>
      <c r="G1039" s="3">
        <f t="array" ref="G1039">ROUND(MDETERM($AP$1000:$AU$1005-$G$1029*MUNIT(6)),6)</f>
        <v/>
      </c>
    </row>
    <row r="1040">
      <c r="A1040" s="3" t="inlineStr">
        <is>
          <t xml:space="preserve">  det(M − λ(4)I)</t>
        </is>
      </c>
      <c r="B1040" s="3">
        <f t="array" ref="B1040">ROUND(MDETERM($B$1000:$G$1005-$B$1030*MUNIT(6)),6)</f>
        <v/>
      </c>
      <c r="C1040" s="3">
        <f t="array" ref="C1040">ROUND(MDETERM($J$1000:$O$1005-$C$1030*MUNIT(6)),6)</f>
        <v/>
      </c>
      <c r="D1040" s="3">
        <f t="array" ref="D1040">ROUND(MDETERM($R$1000:$W$1005-$D$1030*MUNIT(6)),6)</f>
        <v/>
      </c>
      <c r="E1040" s="3">
        <f t="array" ref="E1040">ROUND(MDETERM($Z$1000:$AE$1005-$E$1030*MUNIT(6)),6)</f>
        <v/>
      </c>
      <c r="G1040" s="3">
        <f t="array" ref="G1040">ROUND(MDETERM($AP$1000:$AU$1005-$G$1030*MUNIT(6)),6)</f>
        <v/>
      </c>
    </row>
    <row r="1041">
      <c r="A1041" s="3" t="inlineStr">
        <is>
          <t xml:space="preserve">  det(M − λ(5)I)</t>
        </is>
      </c>
      <c r="B1041" s="3">
        <f t="array" ref="B1041">ROUND(MDETERM($B$1000:$G$1005-$B$1031*MUNIT(6)),6)</f>
        <v/>
      </c>
      <c r="C1041" s="3">
        <f t="array" ref="C1041">ROUND(MDETERM($J$1000:$O$1005-$C$1031*MUNIT(6)),6)</f>
        <v/>
      </c>
      <c r="D1041" s="3">
        <f t="array" ref="D1041">ROUND(MDETERM($R$1000:$W$1005-$D$1031*MUNIT(6)),6)</f>
        <v/>
      </c>
      <c r="E1041" s="3">
        <f t="array" ref="E1041">ROUND(MDETERM($Z$1000:$AE$1005-$E$1031*MUNIT(6)),6)</f>
        <v/>
      </c>
      <c r="G1041" s="3">
        <f t="array" ref="G1041">ROUND(MDETERM($AP$1000:$AU$1005-$G$1031*MUNIT(6)),6)</f>
        <v/>
      </c>
    </row>
    <row r="1042">
      <c r="A1042" s="3" t="inlineStr">
        <is>
          <t xml:space="preserve">  det(M − λ(6)I)</t>
        </is>
      </c>
      <c r="B1042" s="3">
        <f t="array" ref="B1042">ROUND(MDETERM($B$1000:$G$1005-$B$1032*MUNIT(6)),6)</f>
        <v/>
      </c>
      <c r="C1042" s="3">
        <f t="array" ref="C1042">ROUND(MDETERM($J$1000:$O$1005-$C$1032*MUNIT(6)),6)</f>
        <v/>
      </c>
      <c r="D1042" s="3">
        <f t="array" ref="D1042">ROUND(MDETERM($R$1000:$W$1005-$D$1032*MUNIT(6)),6)</f>
        <v/>
      </c>
      <c r="E1042" s="3">
        <f t="array" ref="E1042">ROUND(MDETERM($Z$1000:$AE$1005-$E$1032*MUNIT(6)),6)</f>
        <v/>
      </c>
      <c r="G1042" s="3">
        <f t="array" ref="G1042">ROUND(MDETERM($AP$1000:$AU$1005-$G$1032*MUNIT(6)),6)</f>
        <v/>
      </c>
    </row>
    <row r="1046" ht="16" customHeight="1">
      <c r="A1046" s="14" t="inlineStr">
        <is>
          <t>RAG R1-R2 | mixtral:8x22b</t>
        </is>
      </c>
      <c r="B1046" s="9" t="inlineStr">
        <is>
          <t>run 1 (raw, pasted)</t>
        </is>
      </c>
      <c r="J1046" s="9" t="inlineStr">
        <is>
          <t>run 2 (raw, pasted)</t>
        </is>
      </c>
      <c r="R1046" s="9" t="inlineStr">
        <is>
          <t>run 3 (raw, pasted)</t>
        </is>
      </c>
      <c r="Z1046" s="9" t="inlineStr">
        <is>
          <t>run 4 (raw, pasted)</t>
        </is>
      </c>
      <c r="AH1046" s="9" t="inlineStr">
        <is>
          <t>run 5 (raw, pasted)</t>
        </is>
      </c>
      <c r="AP1046" s="9" t="inlineStr">
        <is>
          <t>archived component mapping</t>
        </is>
      </c>
    </row>
    <row r="1047" ht="60" customHeight="1">
      <c r="B1047" s="15" t="inlineStr">
        <is>
          <t>Motor</t>
        </is>
      </c>
      <c r="C1047" s="15" t="inlineStr">
        <is>
          <t>Gearbox</t>
        </is>
      </c>
      <c r="D1047" s="15" t="inlineStr">
        <is>
          <t>Chuck</t>
        </is>
      </c>
      <c r="E1047" s="15" t="inlineStr">
        <is>
          <t>Handle</t>
        </is>
      </c>
      <c r="F1047" s="15" t="inlineStr">
        <is>
          <t>Battery</t>
        </is>
      </c>
      <c r="G1047" s="15" t="inlineStr">
        <is>
          <t>Trigger</t>
        </is>
      </c>
      <c r="H1047" s="15" t="inlineStr">
        <is>
          <t>LED</t>
        </is>
      </c>
      <c r="J1047" s="15" t="inlineStr">
        <is>
          <t>Motor</t>
        </is>
      </c>
      <c r="K1047" s="15" t="inlineStr">
        <is>
          <t>Gearbox</t>
        </is>
      </c>
      <c r="L1047" s="15" t="inlineStr">
        <is>
          <t>Chuck</t>
        </is>
      </c>
      <c r="M1047" s="15" t="inlineStr">
        <is>
          <t>Handle</t>
        </is>
      </c>
      <c r="N1047" s="15" t="inlineStr">
        <is>
          <t>Battery</t>
        </is>
      </c>
      <c r="O1047" s="15" t="inlineStr">
        <is>
          <t>Trigger</t>
        </is>
      </c>
      <c r="P1047" s="15" t="inlineStr">
        <is>
          <t>LED</t>
        </is>
      </c>
      <c r="R1047" s="15" t="inlineStr">
        <is>
          <t>Motor</t>
        </is>
      </c>
      <c r="S1047" s="15" t="inlineStr">
        <is>
          <t>Gearbox</t>
        </is>
      </c>
      <c r="T1047" s="15" t="inlineStr">
        <is>
          <t>Chuck</t>
        </is>
      </c>
      <c r="U1047" s="15" t="inlineStr">
        <is>
          <t>Handle</t>
        </is>
      </c>
      <c r="V1047" s="15" t="inlineStr">
        <is>
          <t>Battery</t>
        </is>
      </c>
      <c r="W1047" s="15" t="inlineStr">
        <is>
          <t>Trigger</t>
        </is>
      </c>
      <c r="X1047" s="15" t="inlineStr">
        <is>
          <t>LED</t>
        </is>
      </c>
      <c r="Z1047" s="15" t="inlineStr">
        <is>
          <t>Motor</t>
        </is>
      </c>
      <c r="AA1047" s="15" t="inlineStr">
        <is>
          <t>Gearbox</t>
        </is>
      </c>
      <c r="AB1047" s="15" t="inlineStr">
        <is>
          <t>Chuck</t>
        </is>
      </c>
      <c r="AC1047" s="15" t="inlineStr">
        <is>
          <t>Handle</t>
        </is>
      </c>
      <c r="AD1047" s="15" t="inlineStr">
        <is>
          <t>Battery</t>
        </is>
      </c>
      <c r="AE1047" s="15" t="inlineStr">
        <is>
          <t>Trigger</t>
        </is>
      </c>
      <c r="AF1047" s="15" t="inlineStr">
        <is>
          <t>LED</t>
        </is>
      </c>
      <c r="AH1047" s="15" t="inlineStr">
        <is>
          <t>Motor</t>
        </is>
      </c>
      <c r="AI1047" s="15" t="inlineStr">
        <is>
          <t>Gearbox</t>
        </is>
      </c>
      <c r="AJ1047" s="15" t="inlineStr">
        <is>
          <t>Chuck</t>
        </is>
      </c>
      <c r="AK1047" s="15" t="inlineStr">
        <is>
          <t>Handle</t>
        </is>
      </c>
      <c r="AL1047" s="15" t="inlineStr">
        <is>
          <t>Battery</t>
        </is>
      </c>
      <c r="AM1047" s="15" t="inlineStr">
        <is>
          <t>Trigger</t>
        </is>
      </c>
      <c r="AN1047" s="15" t="inlineStr">
        <is>
          <t>LED</t>
        </is>
      </c>
      <c r="AP1047" s="3" t="inlineStr">
        <is>
          <t>Ground truth component</t>
        </is>
      </c>
      <c r="AQ1047" s="3" t="inlineStr">
        <is>
          <t>Matched predicted component</t>
        </is>
      </c>
    </row>
    <row r="1048">
      <c r="A1048" s="3" t="inlineStr">
        <is>
          <t>Motor</t>
        </is>
      </c>
      <c r="B1048" s="8" t="n">
        <v>1</v>
      </c>
      <c r="C1048" s="8" t="n">
        <v>1</v>
      </c>
      <c r="D1048" s="8" t="n">
        <v>0</v>
      </c>
      <c r="E1048" s="8" t="n">
        <v>0</v>
      </c>
      <c r="F1048" s="8" t="n">
        <v>1</v>
      </c>
      <c r="G1048" s="8" t="n">
        <v>1</v>
      </c>
      <c r="H1048" s="8" t="n">
        <v>0</v>
      </c>
      <c r="J1048" s="8" t="n">
        <v>1</v>
      </c>
      <c r="K1048" s="8" t="n">
        <v>1</v>
      </c>
      <c r="L1048" s="8" t="n">
        <v>0</v>
      </c>
      <c r="M1048" s="8" t="n">
        <v>0</v>
      </c>
      <c r="N1048" s="8" t="n">
        <v>1</v>
      </c>
      <c r="O1048" s="8" t="n">
        <v>1</v>
      </c>
      <c r="P1048" s="8" t="n">
        <v>0</v>
      </c>
      <c r="R1048" s="8" t="n">
        <v>1</v>
      </c>
      <c r="S1048" s="8" t="n">
        <v>1</v>
      </c>
      <c r="T1048" s="8" t="n">
        <v>0</v>
      </c>
      <c r="U1048" s="8" t="n">
        <v>0</v>
      </c>
      <c r="V1048" s="8" t="n">
        <v>1</v>
      </c>
      <c r="W1048" s="8" t="n">
        <v>1</v>
      </c>
      <c r="X1048" s="8" t="n">
        <v>0</v>
      </c>
      <c r="Z1048" s="8" t="n">
        <v>1</v>
      </c>
      <c r="AA1048" s="8" t="n">
        <v>1</v>
      </c>
      <c r="AB1048" s="8" t="n">
        <v>0</v>
      </c>
      <c r="AC1048" s="8" t="n">
        <v>0</v>
      </c>
      <c r="AD1048" s="8" t="n">
        <v>1</v>
      </c>
      <c r="AE1048" s="8" t="n">
        <v>1</v>
      </c>
      <c r="AF1048" s="8" t="n">
        <v>0</v>
      </c>
      <c r="AH1048" s="8" t="n">
        <v>1</v>
      </c>
      <c r="AI1048" s="8" t="n">
        <v>1</v>
      </c>
      <c r="AJ1048" s="8" t="n">
        <v>0</v>
      </c>
      <c r="AK1048" s="8" t="n">
        <v>0</v>
      </c>
      <c r="AL1048" s="8" t="n">
        <v>1</v>
      </c>
      <c r="AM1048" s="8" t="n">
        <v>1</v>
      </c>
      <c r="AN1048" s="8" t="n">
        <v>0</v>
      </c>
      <c r="AP1048" s="3" t="inlineStr">
        <is>
          <t>Bit</t>
        </is>
      </c>
      <c r="AQ1048" s="3" t="inlineStr">
        <is>
          <t>Chuck</t>
        </is>
      </c>
    </row>
    <row r="1049">
      <c r="A1049" s="3" t="inlineStr">
        <is>
          <t>Gearbox</t>
        </is>
      </c>
      <c r="B1049" s="8" t="n">
        <v>0</v>
      </c>
      <c r="C1049" s="8" t="n">
        <v>1</v>
      </c>
      <c r="D1049" s="8" t="n">
        <v>1</v>
      </c>
      <c r="E1049" s="8" t="n">
        <v>0</v>
      </c>
      <c r="F1049" s="8" t="n">
        <v>0</v>
      </c>
      <c r="G1049" s="8" t="n">
        <v>0</v>
      </c>
      <c r="H1049" s="8" t="n">
        <v>0</v>
      </c>
      <c r="J1049" s="8" t="n">
        <v>1</v>
      </c>
      <c r="K1049" s="8" t="n">
        <v>1</v>
      </c>
      <c r="L1049" s="8" t="n">
        <v>1</v>
      </c>
      <c r="M1049" s="8" t="n">
        <v>0</v>
      </c>
      <c r="N1049" s="8" t="n">
        <v>0</v>
      </c>
      <c r="O1049" s="8" t="n">
        <v>0</v>
      </c>
      <c r="P1049" s="8" t="n">
        <v>0</v>
      </c>
      <c r="R1049" s="8" t="n">
        <v>1</v>
      </c>
      <c r="S1049" s="8" t="n">
        <v>1</v>
      </c>
      <c r="T1049" s="8" t="n">
        <v>1</v>
      </c>
      <c r="U1049" s="8" t="n">
        <v>0</v>
      </c>
      <c r="V1049" s="8" t="n">
        <v>0</v>
      </c>
      <c r="W1049" s="8" t="n">
        <v>0</v>
      </c>
      <c r="X1049" s="8" t="n">
        <v>0</v>
      </c>
      <c r="Z1049" s="8" t="n">
        <v>1</v>
      </c>
      <c r="AA1049" s="8" t="n">
        <v>1</v>
      </c>
      <c r="AB1049" s="8" t="n">
        <v>1</v>
      </c>
      <c r="AC1049" s="8" t="n">
        <v>0</v>
      </c>
      <c r="AD1049" s="8" t="n">
        <v>0</v>
      </c>
      <c r="AE1049" s="8" t="n">
        <v>0</v>
      </c>
      <c r="AF1049" s="8" t="n">
        <v>0</v>
      </c>
      <c r="AH1049" s="8" t="n">
        <v>1</v>
      </c>
      <c r="AI1049" s="8" t="n">
        <v>1</v>
      </c>
      <c r="AJ1049" s="8" t="n">
        <v>1</v>
      </c>
      <c r="AK1049" s="8" t="n">
        <v>0</v>
      </c>
      <c r="AL1049" s="8" t="n">
        <v>0</v>
      </c>
      <c r="AM1049" s="8" t="n">
        <v>0</v>
      </c>
      <c r="AN1049" s="8" t="n">
        <v>0</v>
      </c>
      <c r="AP1049" s="3" t="inlineStr">
        <is>
          <t>Transmission</t>
        </is>
      </c>
      <c r="AQ1049" s="3" t="inlineStr">
        <is>
          <t>Gearbox</t>
        </is>
      </c>
    </row>
    <row r="1050">
      <c r="A1050" s="3" t="inlineStr">
        <is>
          <t>Chuck</t>
        </is>
      </c>
      <c r="B1050" s="8" t="n">
        <v>0</v>
      </c>
      <c r="C1050" s="8" t="n">
        <v>0</v>
      </c>
      <c r="D1050" s="8" t="n">
        <v>1</v>
      </c>
      <c r="E1050" s="8" t="n">
        <v>0</v>
      </c>
      <c r="F1050" s="8" t="n">
        <v>0</v>
      </c>
      <c r="G1050" s="8" t="n">
        <v>0</v>
      </c>
      <c r="H1050" s="8" t="n">
        <v>0</v>
      </c>
      <c r="J1050" s="8" t="n">
        <v>0</v>
      </c>
      <c r="K1050" s="8" t="n">
        <v>1</v>
      </c>
      <c r="L1050" s="8" t="n">
        <v>1</v>
      </c>
      <c r="M1050" s="8" t="n">
        <v>1</v>
      </c>
      <c r="N1050" s="8" t="n">
        <v>0</v>
      </c>
      <c r="O1050" s="8" t="n">
        <v>0</v>
      </c>
      <c r="P1050" s="8" t="n">
        <v>0</v>
      </c>
      <c r="R1050" s="8" t="n">
        <v>0</v>
      </c>
      <c r="S1050" s="8" t="n">
        <v>1</v>
      </c>
      <c r="T1050" s="8" t="n">
        <v>1</v>
      </c>
      <c r="U1050" s="8" t="n">
        <v>1</v>
      </c>
      <c r="V1050" s="8" t="n">
        <v>0</v>
      </c>
      <c r="W1050" s="8" t="n">
        <v>0</v>
      </c>
      <c r="X1050" s="8" t="n">
        <v>0</v>
      </c>
      <c r="Z1050" s="8" t="n">
        <v>0</v>
      </c>
      <c r="AA1050" s="8" t="n">
        <v>1</v>
      </c>
      <c r="AB1050" s="8" t="n">
        <v>1</v>
      </c>
      <c r="AC1050" s="8" t="n">
        <v>1</v>
      </c>
      <c r="AD1050" s="8" t="n">
        <v>0</v>
      </c>
      <c r="AE1050" s="8" t="n">
        <v>0</v>
      </c>
      <c r="AF1050" s="8" t="n">
        <v>0</v>
      </c>
      <c r="AH1050" s="8" t="n">
        <v>0</v>
      </c>
      <c r="AI1050" s="8" t="n">
        <v>1</v>
      </c>
      <c r="AJ1050" s="8" t="n">
        <v>1</v>
      </c>
      <c r="AK1050" s="8" t="n">
        <v>1</v>
      </c>
      <c r="AL1050" s="8" t="n">
        <v>0</v>
      </c>
      <c r="AM1050" s="8" t="n">
        <v>0</v>
      </c>
      <c r="AN1050" s="8" t="n">
        <v>0</v>
      </c>
      <c r="AP1050" s="3" t="inlineStr">
        <is>
          <t>Motor</t>
        </is>
      </c>
      <c r="AQ1050" s="3" t="inlineStr">
        <is>
          <t>Motor</t>
        </is>
      </c>
    </row>
    <row r="1051">
      <c r="A1051" s="3" t="inlineStr">
        <is>
          <t>Handle</t>
        </is>
      </c>
      <c r="B1051" s="8" t="n">
        <v>0</v>
      </c>
      <c r="C1051" s="8" t="n">
        <v>0</v>
      </c>
      <c r="D1051" s="8" t="n">
        <v>0</v>
      </c>
      <c r="E1051" s="8" t="n">
        <v>1</v>
      </c>
      <c r="F1051" s="8" t="n">
        <v>0</v>
      </c>
      <c r="G1051" s="8" t="n">
        <v>0</v>
      </c>
      <c r="H1051" s="8" t="n">
        <v>1</v>
      </c>
      <c r="J1051" s="8" t="n">
        <v>0</v>
      </c>
      <c r="K1051" s="8" t="n">
        <v>0</v>
      </c>
      <c r="L1051" s="8" t="n">
        <v>1</v>
      </c>
      <c r="M1051" s="8" t="n">
        <v>1</v>
      </c>
      <c r="N1051" s="8" t="n">
        <v>0</v>
      </c>
      <c r="O1051" s="8" t="n">
        <v>0</v>
      </c>
      <c r="P1051" s="8" t="n">
        <v>0</v>
      </c>
      <c r="R1051" s="8" t="n">
        <v>0</v>
      </c>
      <c r="S1051" s="8" t="n">
        <v>0</v>
      </c>
      <c r="T1051" s="8" t="n">
        <v>1</v>
      </c>
      <c r="U1051" s="8" t="n">
        <v>1</v>
      </c>
      <c r="V1051" s="8" t="n">
        <v>0</v>
      </c>
      <c r="W1051" s="8" t="n">
        <v>0</v>
      </c>
      <c r="X1051" s="8" t="n">
        <v>0</v>
      </c>
      <c r="Z1051" s="8" t="n">
        <v>0</v>
      </c>
      <c r="AA1051" s="8" t="n">
        <v>0</v>
      </c>
      <c r="AB1051" s="8" t="n">
        <v>1</v>
      </c>
      <c r="AC1051" s="8" t="n">
        <v>1</v>
      </c>
      <c r="AD1051" s="8" t="n">
        <v>0</v>
      </c>
      <c r="AE1051" s="8" t="n">
        <v>0</v>
      </c>
      <c r="AF1051" s="8" t="n">
        <v>0</v>
      </c>
      <c r="AH1051" s="8" t="n">
        <v>0</v>
      </c>
      <c r="AI1051" s="8" t="n">
        <v>0</v>
      </c>
      <c r="AJ1051" s="8" t="n">
        <v>1</v>
      </c>
      <c r="AK1051" s="8" t="n">
        <v>1</v>
      </c>
      <c r="AL1051" s="8" t="n">
        <v>0</v>
      </c>
      <c r="AM1051" s="8" t="n">
        <v>0</v>
      </c>
      <c r="AN1051" s="8" t="n">
        <v>0</v>
      </c>
      <c r="AP1051" s="3" t="inlineStr">
        <is>
          <t>Electrical System</t>
        </is>
      </c>
      <c r="AQ1051" s="3" t="inlineStr">
        <is>
          <t>Battery</t>
        </is>
      </c>
    </row>
    <row r="1052">
      <c r="A1052" s="3" t="inlineStr">
        <is>
          <t>Battery</t>
        </is>
      </c>
      <c r="B1052" s="8" t="n">
        <v>0</v>
      </c>
      <c r="C1052" s="8" t="n">
        <v>0</v>
      </c>
      <c r="D1052" s="8" t="n">
        <v>0</v>
      </c>
      <c r="E1052" s="8" t="n">
        <v>0</v>
      </c>
      <c r="F1052" s="8" t="n">
        <v>1</v>
      </c>
      <c r="G1052" s="8" t="n">
        <v>0</v>
      </c>
      <c r="H1052" s="8" t="n">
        <v>0</v>
      </c>
      <c r="J1052" s="8" t="n">
        <v>1</v>
      </c>
      <c r="K1052" s="8" t="n">
        <v>0</v>
      </c>
      <c r="L1052" s="8" t="n">
        <v>0</v>
      </c>
      <c r="M1052" s="8" t="n">
        <v>0</v>
      </c>
      <c r="N1052" s="8" t="n">
        <v>1</v>
      </c>
      <c r="O1052" s="8" t="n">
        <v>1</v>
      </c>
      <c r="P1052" s="8" t="n">
        <v>0</v>
      </c>
      <c r="R1052" s="8" t="n">
        <v>1</v>
      </c>
      <c r="S1052" s="8" t="n">
        <v>0</v>
      </c>
      <c r="T1052" s="8" t="n">
        <v>0</v>
      </c>
      <c r="U1052" s="8" t="n">
        <v>0</v>
      </c>
      <c r="V1052" s="8" t="n">
        <v>1</v>
      </c>
      <c r="W1052" s="8" t="n">
        <v>1</v>
      </c>
      <c r="X1052" s="8" t="n">
        <v>0</v>
      </c>
      <c r="Z1052" s="8" t="n">
        <v>1</v>
      </c>
      <c r="AA1052" s="8" t="n">
        <v>0</v>
      </c>
      <c r="AB1052" s="8" t="n">
        <v>0</v>
      </c>
      <c r="AC1052" s="8" t="n">
        <v>0</v>
      </c>
      <c r="AD1052" s="8" t="n">
        <v>1</v>
      </c>
      <c r="AE1052" s="8" t="n">
        <v>1</v>
      </c>
      <c r="AF1052" s="8" t="n">
        <v>0</v>
      </c>
      <c r="AH1052" s="8" t="n">
        <v>1</v>
      </c>
      <c r="AI1052" s="8" t="n">
        <v>0</v>
      </c>
      <c r="AJ1052" s="8" t="n">
        <v>0</v>
      </c>
      <c r="AK1052" s="8" t="n">
        <v>0</v>
      </c>
      <c r="AL1052" s="8" t="n">
        <v>1</v>
      </c>
      <c r="AM1052" s="8" t="n">
        <v>1</v>
      </c>
      <c r="AN1052" s="8" t="n">
        <v>0</v>
      </c>
      <c r="AP1052" s="3" t="inlineStr">
        <is>
          <t>Housing</t>
        </is>
      </c>
      <c r="AQ1052" s="3" t="inlineStr">
        <is>
          <t>Handle</t>
        </is>
      </c>
    </row>
    <row r="1053">
      <c r="A1053" s="3" t="inlineStr">
        <is>
          <t>Trigger</t>
        </is>
      </c>
      <c r="B1053" s="8" t="n">
        <v>0</v>
      </c>
      <c r="C1053" s="8" t="n">
        <v>0</v>
      </c>
      <c r="D1053" s="8" t="n">
        <v>0</v>
      </c>
      <c r="E1053" s="8" t="n">
        <v>0</v>
      </c>
      <c r="F1053" s="8" t="n">
        <v>0</v>
      </c>
      <c r="G1053" s="8" t="n">
        <v>1</v>
      </c>
      <c r="H1053" s="8" t="n">
        <v>0</v>
      </c>
      <c r="J1053" s="8" t="n">
        <v>1</v>
      </c>
      <c r="K1053" s="8" t="n">
        <v>0</v>
      </c>
      <c r="L1053" s="8" t="n">
        <v>0</v>
      </c>
      <c r="M1053" s="8" t="n">
        <v>0</v>
      </c>
      <c r="N1053" s="8" t="n">
        <v>1</v>
      </c>
      <c r="O1053" s="8" t="n">
        <v>1</v>
      </c>
      <c r="P1053" s="8" t="n">
        <v>1</v>
      </c>
      <c r="R1053" s="8" t="n">
        <v>1</v>
      </c>
      <c r="S1053" s="8" t="n">
        <v>0</v>
      </c>
      <c r="T1053" s="8" t="n">
        <v>0</v>
      </c>
      <c r="U1053" s="8" t="n">
        <v>0</v>
      </c>
      <c r="V1053" s="8" t="n">
        <v>1</v>
      </c>
      <c r="W1053" s="8" t="n">
        <v>1</v>
      </c>
      <c r="X1053" s="8" t="n">
        <v>1</v>
      </c>
      <c r="Z1053" s="8" t="n">
        <v>1</v>
      </c>
      <c r="AA1053" s="8" t="n">
        <v>0</v>
      </c>
      <c r="AB1053" s="8" t="n">
        <v>0</v>
      </c>
      <c r="AC1053" s="8" t="n">
        <v>0</v>
      </c>
      <c r="AD1053" s="8" t="n">
        <v>1</v>
      </c>
      <c r="AE1053" s="8" t="n">
        <v>1</v>
      </c>
      <c r="AF1053" s="8" t="n">
        <v>1</v>
      </c>
      <c r="AH1053" s="8" t="n">
        <v>1</v>
      </c>
      <c r="AI1053" s="8" t="n">
        <v>0</v>
      </c>
      <c r="AJ1053" s="8" t="n">
        <v>0</v>
      </c>
      <c r="AK1053" s="8" t="n">
        <v>0</v>
      </c>
      <c r="AL1053" s="8" t="n">
        <v>1</v>
      </c>
      <c r="AM1053" s="8" t="n">
        <v>1</v>
      </c>
      <c r="AN1053" s="8" t="n">
        <v>1</v>
      </c>
    </row>
    <row r="1054">
      <c r="A1054" s="3" t="inlineStr">
        <is>
          <t>LED</t>
        </is>
      </c>
      <c r="B1054" s="8" t="n">
        <v>0</v>
      </c>
      <c r="C1054" s="8" t="n">
        <v>0</v>
      </c>
      <c r="D1054" s="8" t="n">
        <v>0</v>
      </c>
      <c r="E1054" s="8" t="n">
        <v>0</v>
      </c>
      <c r="F1054" s="8" t="n">
        <v>0</v>
      </c>
      <c r="G1054" s="8" t="n">
        <v>0</v>
      </c>
      <c r="H1054" s="8" t="n">
        <v>1</v>
      </c>
      <c r="J1054" s="8" t="n">
        <v>0</v>
      </c>
      <c r="K1054" s="8" t="n">
        <v>0</v>
      </c>
      <c r="L1054" s="8" t="n">
        <v>0</v>
      </c>
      <c r="M1054" s="8" t="n">
        <v>0</v>
      </c>
      <c r="N1054" s="8" t="n">
        <v>0</v>
      </c>
      <c r="O1054" s="8" t="n">
        <v>1</v>
      </c>
      <c r="P1054" s="8" t="n">
        <v>1</v>
      </c>
      <c r="R1054" s="8" t="n">
        <v>0</v>
      </c>
      <c r="S1054" s="8" t="n">
        <v>0</v>
      </c>
      <c r="T1054" s="8" t="n">
        <v>0</v>
      </c>
      <c r="U1054" s="8" t="n">
        <v>0</v>
      </c>
      <c r="V1054" s="8" t="n">
        <v>0</v>
      </c>
      <c r="W1054" s="8" t="n">
        <v>1</v>
      </c>
      <c r="X1054" s="8" t="n">
        <v>1</v>
      </c>
      <c r="Z1054" s="8" t="n">
        <v>0</v>
      </c>
      <c r="AA1054" s="8" t="n">
        <v>0</v>
      </c>
      <c r="AB1054" s="8" t="n">
        <v>0</v>
      </c>
      <c r="AC1054" s="8" t="n">
        <v>0</v>
      </c>
      <c r="AD1054" s="8" t="n">
        <v>0</v>
      </c>
      <c r="AE1054" s="8" t="n">
        <v>1</v>
      </c>
      <c r="AF1054" s="8" t="n">
        <v>1</v>
      </c>
      <c r="AH1054" s="8" t="n">
        <v>0</v>
      </c>
      <c r="AI1054" s="8" t="n">
        <v>0</v>
      </c>
      <c r="AJ1054" s="8" t="n">
        <v>0</v>
      </c>
      <c r="AK1054" s="8" t="n">
        <v>0</v>
      </c>
      <c r="AL1054" s="8" t="n">
        <v>0</v>
      </c>
      <c r="AM1054" s="8" t="n">
        <v>1</v>
      </c>
      <c r="AN1054" s="8" t="n">
        <v>1</v>
      </c>
    </row>
    <row r="1056">
      <c r="A1056" s="1" t="inlineStr">
        <is>
          <t>aligned k×k matrices (INDEX/MATCH through the mapping; GT order)</t>
        </is>
      </c>
      <c r="B1056" s="9" t="inlineStr">
        <is>
          <t>run 1 aligned</t>
        </is>
      </c>
      <c r="J1056" s="9" t="inlineStr">
        <is>
          <t>run 2 aligned</t>
        </is>
      </c>
      <c r="R1056" s="9" t="inlineStr">
        <is>
          <t>run 3 aligned</t>
        </is>
      </c>
      <c r="Z1056" s="9" t="inlineStr">
        <is>
          <t>run 4 aligned</t>
        </is>
      </c>
      <c r="AH1056" s="9" t="inlineStr">
        <is>
          <t>run 5 aligned</t>
        </is>
      </c>
      <c r="AP1056" s="9" t="inlineStr">
        <is>
          <t>Step2 average of aligned runs (formula)</t>
        </is>
      </c>
      <c r="AV1056" s="9" t="inlineStr">
        <is>
          <t>aligned ground truth (INDEX/MATCH)</t>
        </is>
      </c>
      <c r="BB1056" s="9" t="inlineStr">
        <is>
          <t>aligned GT eig (pasted) | sorted</t>
        </is>
      </c>
    </row>
    <row r="1057" ht="60" customHeight="1">
      <c r="B1057" s="15" t="inlineStr">
        <is>
          <t>Bit</t>
        </is>
      </c>
      <c r="C1057" s="15" t="inlineStr">
        <is>
          <t>Transmission</t>
        </is>
      </c>
      <c r="D1057" s="15" t="inlineStr">
        <is>
          <t>Motor</t>
        </is>
      </c>
      <c r="E1057" s="15" t="inlineStr">
        <is>
          <t>Electrical System</t>
        </is>
      </c>
      <c r="F1057" s="15" t="inlineStr">
        <is>
          <t>Housing</t>
        </is>
      </c>
      <c r="J1057" s="15" t="inlineStr">
        <is>
          <t>Bit</t>
        </is>
      </c>
      <c r="K1057" s="15" t="inlineStr">
        <is>
          <t>Transmission</t>
        </is>
      </c>
      <c r="L1057" s="15" t="inlineStr">
        <is>
          <t>Motor</t>
        </is>
      </c>
      <c r="M1057" s="15" t="inlineStr">
        <is>
          <t>Electrical System</t>
        </is>
      </c>
      <c r="N1057" s="15" t="inlineStr">
        <is>
          <t>Housing</t>
        </is>
      </c>
      <c r="R1057" s="15" t="inlineStr">
        <is>
          <t>Bit</t>
        </is>
      </c>
      <c r="S1057" s="15" t="inlineStr">
        <is>
          <t>Transmission</t>
        </is>
      </c>
      <c r="T1057" s="15" t="inlineStr">
        <is>
          <t>Motor</t>
        </is>
      </c>
      <c r="U1057" s="15" t="inlineStr">
        <is>
          <t>Electrical System</t>
        </is>
      </c>
      <c r="V1057" s="15" t="inlineStr">
        <is>
          <t>Housing</t>
        </is>
      </c>
      <c r="Z1057" s="15" t="inlineStr">
        <is>
          <t>Bit</t>
        </is>
      </c>
      <c r="AA1057" s="15" t="inlineStr">
        <is>
          <t>Transmission</t>
        </is>
      </c>
      <c r="AB1057" s="15" t="inlineStr">
        <is>
          <t>Motor</t>
        </is>
      </c>
      <c r="AC1057" s="15" t="inlineStr">
        <is>
          <t>Electrical System</t>
        </is>
      </c>
      <c r="AD1057" s="15" t="inlineStr">
        <is>
          <t>Housing</t>
        </is>
      </c>
      <c r="AH1057" s="15" t="inlineStr">
        <is>
          <t>Bit</t>
        </is>
      </c>
      <c r="AI1057" s="15" t="inlineStr">
        <is>
          <t>Transmission</t>
        </is>
      </c>
      <c r="AJ1057" s="15" t="inlineStr">
        <is>
          <t>Motor</t>
        </is>
      </c>
      <c r="AK1057" s="15" t="inlineStr">
        <is>
          <t>Electrical System</t>
        </is>
      </c>
      <c r="AL1057" s="15" t="inlineStr">
        <is>
          <t>Housing</t>
        </is>
      </c>
    </row>
    <row r="1058">
      <c r="A1058" s="3" t="inlineStr">
        <is>
          <t>Bit</t>
        </is>
      </c>
      <c r="B1058" s="8">
        <f>INDEX($B$1048:$H$1054,MATCH($AQ$1048,$B$1047:$H$1047,0),MATCH($AQ$1048,$B$1047:$H$1047,0))</f>
        <v/>
      </c>
      <c r="C1058" s="8">
        <f>INDEX($B$1048:$H$1054,MATCH($AQ$1048,$B$1047:$H$1047,0),MATCH($AQ$1049,$B$1047:$H$1047,0))</f>
        <v/>
      </c>
      <c r="D1058" s="8">
        <f>INDEX($B$1048:$H$1054,MATCH($AQ$1048,$B$1047:$H$1047,0),MATCH($AQ$1050,$B$1047:$H$1047,0))</f>
        <v/>
      </c>
      <c r="E1058" s="8">
        <f>INDEX($B$1048:$H$1054,MATCH($AQ$1048,$B$1047:$H$1047,0),MATCH($AQ$1051,$B$1047:$H$1047,0))</f>
        <v/>
      </c>
      <c r="F1058" s="8">
        <f>INDEX($B$1048:$H$1054,MATCH($AQ$1048,$B$1047:$H$1047,0),MATCH($AQ$1052,$B$1047:$H$1047,0))</f>
        <v/>
      </c>
      <c r="J1058" s="8">
        <f>INDEX($J$1048:$P$1054,MATCH($AQ$1048,$J$1047:$P$1047,0),MATCH($AQ$1048,$J$1047:$P$1047,0))</f>
        <v/>
      </c>
      <c r="K1058" s="8">
        <f>INDEX($J$1048:$P$1054,MATCH($AQ$1048,$J$1047:$P$1047,0),MATCH($AQ$1049,$J$1047:$P$1047,0))</f>
        <v/>
      </c>
      <c r="L1058" s="8">
        <f>INDEX($J$1048:$P$1054,MATCH($AQ$1048,$J$1047:$P$1047,0),MATCH($AQ$1050,$J$1047:$P$1047,0))</f>
        <v/>
      </c>
      <c r="M1058" s="8">
        <f>INDEX($J$1048:$P$1054,MATCH($AQ$1048,$J$1047:$P$1047,0),MATCH($AQ$1051,$J$1047:$P$1047,0))</f>
        <v/>
      </c>
      <c r="N1058" s="8">
        <f>INDEX($J$1048:$P$1054,MATCH($AQ$1048,$J$1047:$P$1047,0),MATCH($AQ$1052,$J$1047:$P$1047,0))</f>
        <v/>
      </c>
      <c r="R1058" s="8">
        <f>INDEX($R$1048:$X$1054,MATCH($AQ$1048,$R$1047:$X$1047,0),MATCH($AQ$1048,$R$1047:$X$1047,0))</f>
        <v/>
      </c>
      <c r="S1058" s="8">
        <f>INDEX($R$1048:$X$1054,MATCH($AQ$1048,$R$1047:$X$1047,0),MATCH($AQ$1049,$R$1047:$X$1047,0))</f>
        <v/>
      </c>
      <c r="T1058" s="8">
        <f>INDEX($R$1048:$X$1054,MATCH($AQ$1048,$R$1047:$X$1047,0),MATCH($AQ$1050,$R$1047:$X$1047,0))</f>
        <v/>
      </c>
      <c r="U1058" s="8">
        <f>INDEX($R$1048:$X$1054,MATCH($AQ$1048,$R$1047:$X$1047,0),MATCH($AQ$1051,$R$1047:$X$1047,0))</f>
        <v/>
      </c>
      <c r="V1058" s="8">
        <f>INDEX($R$1048:$X$1054,MATCH($AQ$1048,$R$1047:$X$1047,0),MATCH($AQ$1052,$R$1047:$X$1047,0))</f>
        <v/>
      </c>
      <c r="Z1058" s="8">
        <f>INDEX($Z$1048:$AF$1054,MATCH($AQ$1048,$Z$1047:$AF$1047,0),MATCH($AQ$1048,$Z$1047:$AF$1047,0))</f>
        <v/>
      </c>
      <c r="AA1058" s="8">
        <f>INDEX($Z$1048:$AF$1054,MATCH($AQ$1048,$Z$1047:$AF$1047,0),MATCH($AQ$1049,$Z$1047:$AF$1047,0))</f>
        <v/>
      </c>
      <c r="AB1058" s="8">
        <f>INDEX($Z$1048:$AF$1054,MATCH($AQ$1048,$Z$1047:$AF$1047,0),MATCH($AQ$1050,$Z$1047:$AF$1047,0))</f>
        <v/>
      </c>
      <c r="AC1058" s="8">
        <f>INDEX($Z$1048:$AF$1054,MATCH($AQ$1048,$Z$1047:$AF$1047,0),MATCH($AQ$1051,$Z$1047:$AF$1047,0))</f>
        <v/>
      </c>
      <c r="AD1058" s="8">
        <f>INDEX($Z$1048:$AF$1054,MATCH($AQ$1048,$Z$1047:$AF$1047,0),MATCH($AQ$1052,$Z$1047:$AF$1047,0))</f>
        <v/>
      </c>
      <c r="AH1058" s="8">
        <f>INDEX($AH$1048:$AN$1054,MATCH($AQ$1048,$AH$1047:$AN$1047,0),MATCH($AQ$1048,$AH$1047:$AN$1047,0))</f>
        <v/>
      </c>
      <c r="AI1058" s="8">
        <f>INDEX($AH$1048:$AN$1054,MATCH($AQ$1048,$AH$1047:$AN$1047,0),MATCH($AQ$1049,$AH$1047:$AN$1047,0))</f>
        <v/>
      </c>
      <c r="AJ1058" s="8">
        <f>INDEX($AH$1048:$AN$1054,MATCH($AQ$1048,$AH$1047:$AN$1047,0),MATCH($AQ$1050,$AH$1047:$AN$1047,0))</f>
        <v/>
      </c>
      <c r="AK1058" s="8">
        <f>INDEX($AH$1048:$AN$1054,MATCH($AQ$1048,$AH$1047:$AN$1047,0),MATCH($AQ$1051,$AH$1047:$AN$1047,0))</f>
        <v/>
      </c>
      <c r="AL1058" s="8">
        <f>INDEX($AH$1048:$AN$1054,MATCH($AQ$1048,$AH$1047:$AN$1047,0),MATCH($AQ$1052,$AH$1047:$AN$1047,0))</f>
        <v/>
      </c>
      <c r="AP1058" s="8">
        <f>IF(($B$1058&lt;&gt;2)+($J$1058&lt;&gt;2)+($R$1058&lt;&gt;2)+($Z$1058&lt;&gt;2)+($AH$1058&lt;&gt;2)=0,2,IF((($B$1058&lt;&gt;2)*$B$1058+($J$1058&lt;&gt;2)*$J$1058+($R$1058&lt;&gt;2)*$R$1058+($Z$1058&lt;&gt;2)*$Z$1058+($AH$1058&lt;&gt;2)*$AH$1058)/(($B$1058&lt;&gt;2)+($J$1058&lt;&gt;2)+($R$1058&lt;&gt;2)+($Z$1058&lt;&gt;2)+($AH$1058&lt;&gt;2))&gt;=0.5,1,0))</f>
        <v/>
      </c>
      <c r="AQ1058" s="8">
        <f>IF(($C$1058&lt;&gt;2)+($K$1058&lt;&gt;2)+($S$1058&lt;&gt;2)+($AA$1058&lt;&gt;2)+($AI$1058&lt;&gt;2)=0,2,IF((($C$1058&lt;&gt;2)*$C$1058+($K$1058&lt;&gt;2)*$K$1058+($S$1058&lt;&gt;2)*$S$1058+($AA$1058&lt;&gt;2)*$AA$1058+($AI$1058&lt;&gt;2)*$AI$1058)/(($C$1058&lt;&gt;2)+($K$1058&lt;&gt;2)+($S$1058&lt;&gt;2)+($AA$1058&lt;&gt;2)+($AI$1058&lt;&gt;2))&gt;=0.5,1,0))</f>
        <v/>
      </c>
      <c r="AR1058" s="8">
        <f>IF(($D$1058&lt;&gt;2)+($L$1058&lt;&gt;2)+($T$1058&lt;&gt;2)+($AB$1058&lt;&gt;2)+($AJ$1058&lt;&gt;2)=0,2,IF((($D$1058&lt;&gt;2)*$D$1058+($L$1058&lt;&gt;2)*$L$1058+($T$1058&lt;&gt;2)*$T$1058+($AB$1058&lt;&gt;2)*$AB$1058+($AJ$1058&lt;&gt;2)*$AJ$1058)/(($D$1058&lt;&gt;2)+($L$1058&lt;&gt;2)+($T$1058&lt;&gt;2)+($AB$1058&lt;&gt;2)+($AJ$1058&lt;&gt;2))&gt;=0.5,1,0))</f>
        <v/>
      </c>
      <c r="AS1058" s="8">
        <f>IF(($E$1058&lt;&gt;2)+($M$1058&lt;&gt;2)+($U$1058&lt;&gt;2)+($AC$1058&lt;&gt;2)+($AK$1058&lt;&gt;2)=0,2,IF((($E$1058&lt;&gt;2)*$E$1058+($M$1058&lt;&gt;2)*$M$1058+($U$1058&lt;&gt;2)*$U$1058+($AC$1058&lt;&gt;2)*$AC$1058+($AK$1058&lt;&gt;2)*$AK$1058)/(($E$1058&lt;&gt;2)+($M$1058&lt;&gt;2)+($U$1058&lt;&gt;2)+($AC$1058&lt;&gt;2)+($AK$1058&lt;&gt;2))&gt;=0.5,1,0))</f>
        <v/>
      </c>
      <c r="AT1058" s="8">
        <f>IF(($F$1058&lt;&gt;2)+($N$1058&lt;&gt;2)+($V$1058&lt;&gt;2)+($AD$1058&lt;&gt;2)+($AL$1058&lt;&gt;2)=0,2,IF((($F$1058&lt;&gt;2)*$F$1058+($N$1058&lt;&gt;2)*$N$1058+($V$1058&lt;&gt;2)*$V$1058+($AD$1058&lt;&gt;2)*$AD$1058+($AL$1058&lt;&gt;2)*$AL$1058)/(($F$1058&lt;&gt;2)+($N$1058&lt;&gt;2)+($V$1058&lt;&gt;2)+($AD$1058&lt;&gt;2)+($AL$1058&lt;&gt;2))&gt;=0.5,1,0))</f>
        <v/>
      </c>
      <c r="AV1058" s="16">
        <f>INDEX('Ground truth'!$B$14:$H$20,MATCH($AP$1048,'Ground truth'!$A$14:$A$20,0),MATCH($AP$1048,'Ground truth'!$B$13:$H$13,0))</f>
        <v/>
      </c>
      <c r="AW1058" s="16">
        <f>INDEX('Ground truth'!$B$14:$H$20,MATCH($AP$1048,'Ground truth'!$A$14:$A$20,0),MATCH($AP$1049,'Ground truth'!$B$13:$H$13,0))</f>
        <v/>
      </c>
      <c r="AX1058" s="16">
        <f>INDEX('Ground truth'!$B$14:$H$20,MATCH($AP$1048,'Ground truth'!$A$14:$A$20,0),MATCH($AP$1050,'Ground truth'!$B$13:$H$13,0))</f>
        <v/>
      </c>
      <c r="AY1058" s="16">
        <f>INDEX('Ground truth'!$B$14:$H$20,MATCH($AP$1048,'Ground truth'!$A$14:$A$20,0),MATCH($AP$1051,'Ground truth'!$B$13:$H$13,0))</f>
        <v/>
      </c>
      <c r="AZ1058" s="16">
        <f>INDEX('Ground truth'!$B$14:$H$20,MATCH($AP$1048,'Ground truth'!$A$14:$A$20,0),MATCH($AP$1052,'Ground truth'!$B$13:$H$13,0))</f>
        <v/>
      </c>
      <c r="BB1058" s="19" t="n">
        <v>3.302775637731991</v>
      </c>
      <c r="BC1058" s="19">
        <f>LARGE($BB$1058:$BB$1062,1)</f>
        <v/>
      </c>
    </row>
    <row r="1059">
      <c r="A1059" s="3" t="inlineStr">
        <is>
          <t>Transmission</t>
        </is>
      </c>
      <c r="B1059" s="8">
        <f>INDEX($B$1048:$H$1054,MATCH($AQ$1049,$B$1047:$H$1047,0),MATCH($AQ$1048,$B$1047:$H$1047,0))</f>
        <v/>
      </c>
      <c r="C1059" s="8">
        <f>INDEX($B$1048:$H$1054,MATCH($AQ$1049,$B$1047:$H$1047,0),MATCH($AQ$1049,$B$1047:$H$1047,0))</f>
        <v/>
      </c>
      <c r="D1059" s="8">
        <f>INDEX($B$1048:$H$1054,MATCH($AQ$1049,$B$1047:$H$1047,0),MATCH($AQ$1050,$B$1047:$H$1047,0))</f>
        <v/>
      </c>
      <c r="E1059" s="8">
        <f>INDEX($B$1048:$H$1054,MATCH($AQ$1049,$B$1047:$H$1047,0),MATCH($AQ$1051,$B$1047:$H$1047,0))</f>
        <v/>
      </c>
      <c r="F1059" s="8">
        <f>INDEX($B$1048:$H$1054,MATCH($AQ$1049,$B$1047:$H$1047,0),MATCH($AQ$1052,$B$1047:$H$1047,0))</f>
        <v/>
      </c>
      <c r="J1059" s="8">
        <f>INDEX($J$1048:$P$1054,MATCH($AQ$1049,$J$1047:$P$1047,0),MATCH($AQ$1048,$J$1047:$P$1047,0))</f>
        <v/>
      </c>
      <c r="K1059" s="8">
        <f>INDEX($J$1048:$P$1054,MATCH($AQ$1049,$J$1047:$P$1047,0),MATCH($AQ$1049,$J$1047:$P$1047,0))</f>
        <v/>
      </c>
      <c r="L1059" s="8">
        <f>INDEX($J$1048:$P$1054,MATCH($AQ$1049,$J$1047:$P$1047,0),MATCH($AQ$1050,$J$1047:$P$1047,0))</f>
        <v/>
      </c>
      <c r="M1059" s="8">
        <f>INDEX($J$1048:$P$1054,MATCH($AQ$1049,$J$1047:$P$1047,0),MATCH($AQ$1051,$J$1047:$P$1047,0))</f>
        <v/>
      </c>
      <c r="N1059" s="8">
        <f>INDEX($J$1048:$P$1054,MATCH($AQ$1049,$J$1047:$P$1047,0),MATCH($AQ$1052,$J$1047:$P$1047,0))</f>
        <v/>
      </c>
      <c r="R1059" s="8">
        <f>INDEX($R$1048:$X$1054,MATCH($AQ$1049,$R$1047:$X$1047,0),MATCH($AQ$1048,$R$1047:$X$1047,0))</f>
        <v/>
      </c>
      <c r="S1059" s="8">
        <f>INDEX($R$1048:$X$1054,MATCH($AQ$1049,$R$1047:$X$1047,0),MATCH($AQ$1049,$R$1047:$X$1047,0))</f>
        <v/>
      </c>
      <c r="T1059" s="8">
        <f>INDEX($R$1048:$X$1054,MATCH($AQ$1049,$R$1047:$X$1047,0),MATCH($AQ$1050,$R$1047:$X$1047,0))</f>
        <v/>
      </c>
      <c r="U1059" s="8">
        <f>INDEX($R$1048:$X$1054,MATCH($AQ$1049,$R$1047:$X$1047,0),MATCH($AQ$1051,$R$1047:$X$1047,0))</f>
        <v/>
      </c>
      <c r="V1059" s="8">
        <f>INDEX($R$1048:$X$1054,MATCH($AQ$1049,$R$1047:$X$1047,0),MATCH($AQ$1052,$R$1047:$X$1047,0))</f>
        <v/>
      </c>
      <c r="Z1059" s="8">
        <f>INDEX($Z$1048:$AF$1054,MATCH($AQ$1049,$Z$1047:$AF$1047,0),MATCH($AQ$1048,$Z$1047:$AF$1047,0))</f>
        <v/>
      </c>
      <c r="AA1059" s="8">
        <f>INDEX($Z$1048:$AF$1054,MATCH($AQ$1049,$Z$1047:$AF$1047,0),MATCH($AQ$1049,$Z$1047:$AF$1047,0))</f>
        <v/>
      </c>
      <c r="AB1059" s="8">
        <f>INDEX($Z$1048:$AF$1054,MATCH($AQ$1049,$Z$1047:$AF$1047,0),MATCH($AQ$1050,$Z$1047:$AF$1047,0))</f>
        <v/>
      </c>
      <c r="AC1059" s="8">
        <f>INDEX($Z$1048:$AF$1054,MATCH($AQ$1049,$Z$1047:$AF$1047,0),MATCH($AQ$1051,$Z$1047:$AF$1047,0))</f>
        <v/>
      </c>
      <c r="AD1059" s="8">
        <f>INDEX($Z$1048:$AF$1054,MATCH($AQ$1049,$Z$1047:$AF$1047,0),MATCH($AQ$1052,$Z$1047:$AF$1047,0))</f>
        <v/>
      </c>
      <c r="AH1059" s="8">
        <f>INDEX($AH$1048:$AN$1054,MATCH($AQ$1049,$AH$1047:$AN$1047,0),MATCH($AQ$1048,$AH$1047:$AN$1047,0))</f>
        <v/>
      </c>
      <c r="AI1059" s="8">
        <f>INDEX($AH$1048:$AN$1054,MATCH($AQ$1049,$AH$1047:$AN$1047,0),MATCH($AQ$1049,$AH$1047:$AN$1047,0))</f>
        <v/>
      </c>
      <c r="AJ1059" s="8">
        <f>INDEX($AH$1048:$AN$1054,MATCH($AQ$1049,$AH$1047:$AN$1047,0),MATCH($AQ$1050,$AH$1047:$AN$1047,0))</f>
        <v/>
      </c>
      <c r="AK1059" s="8">
        <f>INDEX($AH$1048:$AN$1054,MATCH($AQ$1049,$AH$1047:$AN$1047,0),MATCH($AQ$1051,$AH$1047:$AN$1047,0))</f>
        <v/>
      </c>
      <c r="AL1059" s="8">
        <f>INDEX($AH$1048:$AN$1054,MATCH($AQ$1049,$AH$1047:$AN$1047,0),MATCH($AQ$1052,$AH$1047:$AN$1047,0))</f>
        <v/>
      </c>
      <c r="AP1059" s="8">
        <f>IF(($B$1059&lt;&gt;2)+($J$1059&lt;&gt;2)+($R$1059&lt;&gt;2)+($Z$1059&lt;&gt;2)+($AH$1059&lt;&gt;2)=0,2,IF((($B$1059&lt;&gt;2)*$B$1059+($J$1059&lt;&gt;2)*$J$1059+($R$1059&lt;&gt;2)*$R$1059+($Z$1059&lt;&gt;2)*$Z$1059+($AH$1059&lt;&gt;2)*$AH$1059)/(($B$1059&lt;&gt;2)+($J$1059&lt;&gt;2)+($R$1059&lt;&gt;2)+($Z$1059&lt;&gt;2)+($AH$1059&lt;&gt;2))&gt;=0.5,1,0))</f>
        <v/>
      </c>
      <c r="AQ1059" s="8">
        <f>IF(($C$1059&lt;&gt;2)+($K$1059&lt;&gt;2)+($S$1059&lt;&gt;2)+($AA$1059&lt;&gt;2)+($AI$1059&lt;&gt;2)=0,2,IF((($C$1059&lt;&gt;2)*$C$1059+($K$1059&lt;&gt;2)*$K$1059+($S$1059&lt;&gt;2)*$S$1059+($AA$1059&lt;&gt;2)*$AA$1059+($AI$1059&lt;&gt;2)*$AI$1059)/(($C$1059&lt;&gt;2)+($K$1059&lt;&gt;2)+($S$1059&lt;&gt;2)+($AA$1059&lt;&gt;2)+($AI$1059&lt;&gt;2))&gt;=0.5,1,0))</f>
        <v/>
      </c>
      <c r="AR1059" s="8">
        <f>IF(($D$1059&lt;&gt;2)+($L$1059&lt;&gt;2)+($T$1059&lt;&gt;2)+($AB$1059&lt;&gt;2)+($AJ$1059&lt;&gt;2)=0,2,IF((($D$1059&lt;&gt;2)*$D$1059+($L$1059&lt;&gt;2)*$L$1059+($T$1059&lt;&gt;2)*$T$1059+($AB$1059&lt;&gt;2)*$AB$1059+($AJ$1059&lt;&gt;2)*$AJ$1059)/(($D$1059&lt;&gt;2)+($L$1059&lt;&gt;2)+($T$1059&lt;&gt;2)+($AB$1059&lt;&gt;2)+($AJ$1059&lt;&gt;2))&gt;=0.5,1,0))</f>
        <v/>
      </c>
      <c r="AS1059" s="8">
        <f>IF(($E$1059&lt;&gt;2)+($M$1059&lt;&gt;2)+($U$1059&lt;&gt;2)+($AC$1059&lt;&gt;2)+($AK$1059&lt;&gt;2)=0,2,IF((($E$1059&lt;&gt;2)*$E$1059+($M$1059&lt;&gt;2)*$M$1059+($U$1059&lt;&gt;2)*$U$1059+($AC$1059&lt;&gt;2)*$AC$1059+($AK$1059&lt;&gt;2)*$AK$1059)/(($E$1059&lt;&gt;2)+($M$1059&lt;&gt;2)+($U$1059&lt;&gt;2)+($AC$1059&lt;&gt;2)+($AK$1059&lt;&gt;2))&gt;=0.5,1,0))</f>
        <v/>
      </c>
      <c r="AT1059" s="8">
        <f>IF(($F$1059&lt;&gt;2)+($N$1059&lt;&gt;2)+($V$1059&lt;&gt;2)+($AD$1059&lt;&gt;2)+($AL$1059&lt;&gt;2)=0,2,IF((($F$1059&lt;&gt;2)*$F$1059+($N$1059&lt;&gt;2)*$N$1059+($V$1059&lt;&gt;2)*$V$1059+($AD$1059&lt;&gt;2)*$AD$1059+($AL$1059&lt;&gt;2)*$AL$1059)/(($F$1059&lt;&gt;2)+($N$1059&lt;&gt;2)+($V$1059&lt;&gt;2)+($AD$1059&lt;&gt;2)+($AL$1059&lt;&gt;2))&gt;=0.5,1,0))</f>
        <v/>
      </c>
      <c r="AV1059" s="16">
        <f>INDEX('Ground truth'!$B$14:$H$20,MATCH($AP$1049,'Ground truth'!$A$14:$A$20,0),MATCH($AP$1048,'Ground truth'!$B$13:$H$13,0))</f>
        <v/>
      </c>
      <c r="AW1059" s="16">
        <f>INDEX('Ground truth'!$B$14:$H$20,MATCH($AP$1049,'Ground truth'!$A$14:$A$20,0),MATCH($AP$1049,'Ground truth'!$B$13:$H$13,0))</f>
        <v/>
      </c>
      <c r="AX1059" s="16">
        <f>INDEX('Ground truth'!$B$14:$H$20,MATCH($AP$1049,'Ground truth'!$A$14:$A$20,0),MATCH($AP$1050,'Ground truth'!$B$13:$H$13,0))</f>
        <v/>
      </c>
      <c r="AY1059" s="16">
        <f>INDEX('Ground truth'!$B$14:$H$20,MATCH($AP$1049,'Ground truth'!$A$14:$A$20,0),MATCH($AP$1051,'Ground truth'!$B$13:$H$13,0))</f>
        <v/>
      </c>
      <c r="AZ1059" s="16">
        <f>INDEX('Ground truth'!$B$14:$H$20,MATCH($AP$1049,'Ground truth'!$A$14:$A$20,0),MATCH($AP$1052,'Ground truth'!$B$13:$H$13,0))</f>
        <v/>
      </c>
      <c r="BB1059" s="19" t="n">
        <v>1.618033988749896</v>
      </c>
      <c r="BC1059" s="19">
        <f>LARGE($BB$1058:$BB$1062,2)</f>
        <v/>
      </c>
    </row>
    <row r="1060">
      <c r="A1060" s="3" t="inlineStr">
        <is>
          <t>Motor</t>
        </is>
      </c>
      <c r="B1060" s="8">
        <f>INDEX($B$1048:$H$1054,MATCH($AQ$1050,$B$1047:$H$1047,0),MATCH($AQ$1048,$B$1047:$H$1047,0))</f>
        <v/>
      </c>
      <c r="C1060" s="8">
        <f>INDEX($B$1048:$H$1054,MATCH($AQ$1050,$B$1047:$H$1047,0),MATCH($AQ$1049,$B$1047:$H$1047,0))</f>
        <v/>
      </c>
      <c r="D1060" s="8">
        <f>INDEX($B$1048:$H$1054,MATCH($AQ$1050,$B$1047:$H$1047,0),MATCH($AQ$1050,$B$1047:$H$1047,0))</f>
        <v/>
      </c>
      <c r="E1060" s="8">
        <f>INDEX($B$1048:$H$1054,MATCH($AQ$1050,$B$1047:$H$1047,0),MATCH($AQ$1051,$B$1047:$H$1047,0))</f>
        <v/>
      </c>
      <c r="F1060" s="8">
        <f>INDEX($B$1048:$H$1054,MATCH($AQ$1050,$B$1047:$H$1047,0),MATCH($AQ$1052,$B$1047:$H$1047,0))</f>
        <v/>
      </c>
      <c r="J1060" s="8">
        <f>INDEX($J$1048:$P$1054,MATCH($AQ$1050,$J$1047:$P$1047,0),MATCH($AQ$1048,$J$1047:$P$1047,0))</f>
        <v/>
      </c>
      <c r="K1060" s="8">
        <f>INDEX($J$1048:$P$1054,MATCH($AQ$1050,$J$1047:$P$1047,0),MATCH($AQ$1049,$J$1047:$P$1047,0))</f>
        <v/>
      </c>
      <c r="L1060" s="8">
        <f>INDEX($J$1048:$P$1054,MATCH($AQ$1050,$J$1047:$P$1047,0),MATCH($AQ$1050,$J$1047:$P$1047,0))</f>
        <v/>
      </c>
      <c r="M1060" s="8">
        <f>INDEX($J$1048:$P$1054,MATCH($AQ$1050,$J$1047:$P$1047,0),MATCH($AQ$1051,$J$1047:$P$1047,0))</f>
        <v/>
      </c>
      <c r="N1060" s="8">
        <f>INDEX($J$1048:$P$1054,MATCH($AQ$1050,$J$1047:$P$1047,0),MATCH($AQ$1052,$J$1047:$P$1047,0))</f>
        <v/>
      </c>
      <c r="R1060" s="8">
        <f>INDEX($R$1048:$X$1054,MATCH($AQ$1050,$R$1047:$X$1047,0),MATCH($AQ$1048,$R$1047:$X$1047,0))</f>
        <v/>
      </c>
      <c r="S1060" s="8">
        <f>INDEX($R$1048:$X$1054,MATCH($AQ$1050,$R$1047:$X$1047,0),MATCH($AQ$1049,$R$1047:$X$1047,0))</f>
        <v/>
      </c>
      <c r="T1060" s="8">
        <f>INDEX($R$1048:$X$1054,MATCH($AQ$1050,$R$1047:$X$1047,0),MATCH($AQ$1050,$R$1047:$X$1047,0))</f>
        <v/>
      </c>
      <c r="U1060" s="8">
        <f>INDEX($R$1048:$X$1054,MATCH($AQ$1050,$R$1047:$X$1047,0),MATCH($AQ$1051,$R$1047:$X$1047,0))</f>
        <v/>
      </c>
      <c r="V1060" s="8">
        <f>INDEX($R$1048:$X$1054,MATCH($AQ$1050,$R$1047:$X$1047,0),MATCH($AQ$1052,$R$1047:$X$1047,0))</f>
        <v/>
      </c>
      <c r="Z1060" s="8">
        <f>INDEX($Z$1048:$AF$1054,MATCH($AQ$1050,$Z$1047:$AF$1047,0),MATCH($AQ$1048,$Z$1047:$AF$1047,0))</f>
        <v/>
      </c>
      <c r="AA1060" s="8">
        <f>INDEX($Z$1048:$AF$1054,MATCH($AQ$1050,$Z$1047:$AF$1047,0),MATCH($AQ$1049,$Z$1047:$AF$1047,0))</f>
        <v/>
      </c>
      <c r="AB1060" s="8">
        <f>INDEX($Z$1048:$AF$1054,MATCH($AQ$1050,$Z$1047:$AF$1047,0),MATCH($AQ$1050,$Z$1047:$AF$1047,0))</f>
        <v/>
      </c>
      <c r="AC1060" s="8">
        <f>INDEX($Z$1048:$AF$1054,MATCH($AQ$1050,$Z$1047:$AF$1047,0),MATCH($AQ$1051,$Z$1047:$AF$1047,0))</f>
        <v/>
      </c>
      <c r="AD1060" s="8">
        <f>INDEX($Z$1048:$AF$1054,MATCH($AQ$1050,$Z$1047:$AF$1047,0),MATCH($AQ$1052,$Z$1047:$AF$1047,0))</f>
        <v/>
      </c>
      <c r="AH1060" s="8">
        <f>INDEX($AH$1048:$AN$1054,MATCH($AQ$1050,$AH$1047:$AN$1047,0),MATCH($AQ$1048,$AH$1047:$AN$1047,0))</f>
        <v/>
      </c>
      <c r="AI1060" s="8">
        <f>INDEX($AH$1048:$AN$1054,MATCH($AQ$1050,$AH$1047:$AN$1047,0),MATCH($AQ$1049,$AH$1047:$AN$1047,0))</f>
        <v/>
      </c>
      <c r="AJ1060" s="8">
        <f>INDEX($AH$1048:$AN$1054,MATCH($AQ$1050,$AH$1047:$AN$1047,0),MATCH($AQ$1050,$AH$1047:$AN$1047,0))</f>
        <v/>
      </c>
      <c r="AK1060" s="8">
        <f>INDEX($AH$1048:$AN$1054,MATCH($AQ$1050,$AH$1047:$AN$1047,0),MATCH($AQ$1051,$AH$1047:$AN$1047,0))</f>
        <v/>
      </c>
      <c r="AL1060" s="8">
        <f>INDEX($AH$1048:$AN$1054,MATCH($AQ$1050,$AH$1047:$AN$1047,0),MATCH($AQ$1052,$AH$1047:$AN$1047,0))</f>
        <v/>
      </c>
      <c r="AP1060" s="8">
        <f>IF(($B$1060&lt;&gt;2)+($J$1060&lt;&gt;2)+($R$1060&lt;&gt;2)+($Z$1060&lt;&gt;2)+($AH$1060&lt;&gt;2)=0,2,IF((($B$1060&lt;&gt;2)*$B$1060+($J$1060&lt;&gt;2)*$J$1060+($R$1060&lt;&gt;2)*$R$1060+($Z$1060&lt;&gt;2)*$Z$1060+($AH$1060&lt;&gt;2)*$AH$1060)/(($B$1060&lt;&gt;2)+($J$1060&lt;&gt;2)+($R$1060&lt;&gt;2)+($Z$1060&lt;&gt;2)+($AH$1060&lt;&gt;2))&gt;=0.5,1,0))</f>
        <v/>
      </c>
      <c r="AQ1060" s="8">
        <f>IF(($C$1060&lt;&gt;2)+($K$1060&lt;&gt;2)+($S$1060&lt;&gt;2)+($AA$1060&lt;&gt;2)+($AI$1060&lt;&gt;2)=0,2,IF((($C$1060&lt;&gt;2)*$C$1060+($K$1060&lt;&gt;2)*$K$1060+($S$1060&lt;&gt;2)*$S$1060+($AA$1060&lt;&gt;2)*$AA$1060+($AI$1060&lt;&gt;2)*$AI$1060)/(($C$1060&lt;&gt;2)+($K$1060&lt;&gt;2)+($S$1060&lt;&gt;2)+($AA$1060&lt;&gt;2)+($AI$1060&lt;&gt;2))&gt;=0.5,1,0))</f>
        <v/>
      </c>
      <c r="AR1060" s="8">
        <f>IF(($D$1060&lt;&gt;2)+($L$1060&lt;&gt;2)+($T$1060&lt;&gt;2)+($AB$1060&lt;&gt;2)+($AJ$1060&lt;&gt;2)=0,2,IF((($D$1060&lt;&gt;2)*$D$1060+($L$1060&lt;&gt;2)*$L$1060+($T$1060&lt;&gt;2)*$T$1060+($AB$1060&lt;&gt;2)*$AB$1060+($AJ$1060&lt;&gt;2)*$AJ$1060)/(($D$1060&lt;&gt;2)+($L$1060&lt;&gt;2)+($T$1060&lt;&gt;2)+($AB$1060&lt;&gt;2)+($AJ$1060&lt;&gt;2))&gt;=0.5,1,0))</f>
        <v/>
      </c>
      <c r="AS1060" s="8">
        <f>IF(($E$1060&lt;&gt;2)+($M$1060&lt;&gt;2)+($U$1060&lt;&gt;2)+($AC$1060&lt;&gt;2)+($AK$1060&lt;&gt;2)=0,2,IF((($E$1060&lt;&gt;2)*$E$1060+($M$1060&lt;&gt;2)*$M$1060+($U$1060&lt;&gt;2)*$U$1060+($AC$1060&lt;&gt;2)*$AC$1060+($AK$1060&lt;&gt;2)*$AK$1060)/(($E$1060&lt;&gt;2)+($M$1060&lt;&gt;2)+($U$1060&lt;&gt;2)+($AC$1060&lt;&gt;2)+($AK$1060&lt;&gt;2))&gt;=0.5,1,0))</f>
        <v/>
      </c>
      <c r="AT1060" s="8">
        <f>IF(($F$1060&lt;&gt;2)+($N$1060&lt;&gt;2)+($V$1060&lt;&gt;2)+($AD$1060&lt;&gt;2)+($AL$1060&lt;&gt;2)=0,2,IF((($F$1060&lt;&gt;2)*$F$1060+($N$1060&lt;&gt;2)*$N$1060+($V$1060&lt;&gt;2)*$V$1060+($AD$1060&lt;&gt;2)*$AD$1060+($AL$1060&lt;&gt;2)*$AL$1060)/(($F$1060&lt;&gt;2)+($N$1060&lt;&gt;2)+($V$1060&lt;&gt;2)+($AD$1060&lt;&gt;2)+($AL$1060&lt;&gt;2))&gt;=0.5,1,0))</f>
        <v/>
      </c>
      <c r="AV1060" s="16">
        <f>INDEX('Ground truth'!$B$14:$H$20,MATCH($AP$1050,'Ground truth'!$A$14:$A$20,0),MATCH($AP$1048,'Ground truth'!$B$13:$H$13,0))</f>
        <v/>
      </c>
      <c r="AW1060" s="16">
        <f>INDEX('Ground truth'!$B$14:$H$20,MATCH($AP$1050,'Ground truth'!$A$14:$A$20,0),MATCH($AP$1049,'Ground truth'!$B$13:$H$13,0))</f>
        <v/>
      </c>
      <c r="AX1060" s="16">
        <f>INDEX('Ground truth'!$B$14:$H$20,MATCH($AP$1050,'Ground truth'!$A$14:$A$20,0),MATCH($AP$1050,'Ground truth'!$B$13:$H$13,0))</f>
        <v/>
      </c>
      <c r="AY1060" s="16">
        <f>INDEX('Ground truth'!$B$14:$H$20,MATCH($AP$1050,'Ground truth'!$A$14:$A$20,0),MATCH($AP$1051,'Ground truth'!$B$13:$H$13,0))</f>
        <v/>
      </c>
      <c r="AZ1060" s="16">
        <f>INDEX('Ground truth'!$B$14:$H$20,MATCH($AP$1050,'Ground truth'!$A$14:$A$20,0),MATCH($AP$1052,'Ground truth'!$B$13:$H$13,0))</f>
        <v/>
      </c>
      <c r="BB1060" s="19" t="n">
        <v>1</v>
      </c>
      <c r="BC1060" s="19">
        <f>LARGE($BB$1058:$BB$1062,3)</f>
        <v/>
      </c>
    </row>
    <row r="1061">
      <c r="A1061" s="3" t="inlineStr">
        <is>
          <t>Electrical System</t>
        </is>
      </c>
      <c r="B1061" s="8">
        <f>INDEX($B$1048:$H$1054,MATCH($AQ$1051,$B$1047:$H$1047,0),MATCH($AQ$1048,$B$1047:$H$1047,0))</f>
        <v/>
      </c>
      <c r="C1061" s="8">
        <f>INDEX($B$1048:$H$1054,MATCH($AQ$1051,$B$1047:$H$1047,0),MATCH($AQ$1049,$B$1047:$H$1047,0))</f>
        <v/>
      </c>
      <c r="D1061" s="8">
        <f>INDEX($B$1048:$H$1054,MATCH($AQ$1051,$B$1047:$H$1047,0),MATCH($AQ$1050,$B$1047:$H$1047,0))</f>
        <v/>
      </c>
      <c r="E1061" s="8">
        <f>INDEX($B$1048:$H$1054,MATCH($AQ$1051,$B$1047:$H$1047,0),MATCH($AQ$1051,$B$1047:$H$1047,0))</f>
        <v/>
      </c>
      <c r="F1061" s="8">
        <f>INDEX($B$1048:$H$1054,MATCH($AQ$1051,$B$1047:$H$1047,0),MATCH($AQ$1052,$B$1047:$H$1047,0))</f>
        <v/>
      </c>
      <c r="J1061" s="8">
        <f>INDEX($J$1048:$P$1054,MATCH($AQ$1051,$J$1047:$P$1047,0),MATCH($AQ$1048,$J$1047:$P$1047,0))</f>
        <v/>
      </c>
      <c r="K1061" s="8">
        <f>INDEX($J$1048:$P$1054,MATCH($AQ$1051,$J$1047:$P$1047,0),MATCH($AQ$1049,$J$1047:$P$1047,0))</f>
        <v/>
      </c>
      <c r="L1061" s="8">
        <f>INDEX($J$1048:$P$1054,MATCH($AQ$1051,$J$1047:$P$1047,0),MATCH($AQ$1050,$J$1047:$P$1047,0))</f>
        <v/>
      </c>
      <c r="M1061" s="8">
        <f>INDEX($J$1048:$P$1054,MATCH($AQ$1051,$J$1047:$P$1047,0),MATCH($AQ$1051,$J$1047:$P$1047,0))</f>
        <v/>
      </c>
      <c r="N1061" s="8">
        <f>INDEX($J$1048:$P$1054,MATCH($AQ$1051,$J$1047:$P$1047,0),MATCH($AQ$1052,$J$1047:$P$1047,0))</f>
        <v/>
      </c>
      <c r="R1061" s="8">
        <f>INDEX($R$1048:$X$1054,MATCH($AQ$1051,$R$1047:$X$1047,0),MATCH($AQ$1048,$R$1047:$X$1047,0))</f>
        <v/>
      </c>
      <c r="S1061" s="8">
        <f>INDEX($R$1048:$X$1054,MATCH($AQ$1051,$R$1047:$X$1047,0),MATCH($AQ$1049,$R$1047:$X$1047,0))</f>
        <v/>
      </c>
      <c r="T1061" s="8">
        <f>INDEX($R$1048:$X$1054,MATCH($AQ$1051,$R$1047:$X$1047,0),MATCH($AQ$1050,$R$1047:$X$1047,0))</f>
        <v/>
      </c>
      <c r="U1061" s="8">
        <f>INDEX($R$1048:$X$1054,MATCH($AQ$1051,$R$1047:$X$1047,0),MATCH($AQ$1051,$R$1047:$X$1047,0))</f>
        <v/>
      </c>
      <c r="V1061" s="8">
        <f>INDEX($R$1048:$X$1054,MATCH($AQ$1051,$R$1047:$X$1047,0),MATCH($AQ$1052,$R$1047:$X$1047,0))</f>
        <v/>
      </c>
      <c r="Z1061" s="8">
        <f>INDEX($Z$1048:$AF$1054,MATCH($AQ$1051,$Z$1047:$AF$1047,0),MATCH($AQ$1048,$Z$1047:$AF$1047,0))</f>
        <v/>
      </c>
      <c r="AA1061" s="8">
        <f>INDEX($Z$1048:$AF$1054,MATCH($AQ$1051,$Z$1047:$AF$1047,0),MATCH($AQ$1049,$Z$1047:$AF$1047,0))</f>
        <v/>
      </c>
      <c r="AB1061" s="8">
        <f>INDEX($Z$1048:$AF$1054,MATCH($AQ$1051,$Z$1047:$AF$1047,0),MATCH($AQ$1050,$Z$1047:$AF$1047,0))</f>
        <v/>
      </c>
      <c r="AC1061" s="8">
        <f>INDEX($Z$1048:$AF$1054,MATCH($AQ$1051,$Z$1047:$AF$1047,0),MATCH($AQ$1051,$Z$1047:$AF$1047,0))</f>
        <v/>
      </c>
      <c r="AD1061" s="8">
        <f>INDEX($Z$1048:$AF$1054,MATCH($AQ$1051,$Z$1047:$AF$1047,0),MATCH($AQ$1052,$Z$1047:$AF$1047,0))</f>
        <v/>
      </c>
      <c r="AH1061" s="8">
        <f>INDEX($AH$1048:$AN$1054,MATCH($AQ$1051,$AH$1047:$AN$1047,0),MATCH($AQ$1048,$AH$1047:$AN$1047,0))</f>
        <v/>
      </c>
      <c r="AI1061" s="8">
        <f>INDEX($AH$1048:$AN$1054,MATCH($AQ$1051,$AH$1047:$AN$1047,0),MATCH($AQ$1049,$AH$1047:$AN$1047,0))</f>
        <v/>
      </c>
      <c r="AJ1061" s="8">
        <f>INDEX($AH$1048:$AN$1054,MATCH($AQ$1051,$AH$1047:$AN$1047,0),MATCH($AQ$1050,$AH$1047:$AN$1047,0))</f>
        <v/>
      </c>
      <c r="AK1061" s="8">
        <f>INDEX($AH$1048:$AN$1054,MATCH($AQ$1051,$AH$1047:$AN$1047,0),MATCH($AQ$1051,$AH$1047:$AN$1047,0))</f>
        <v/>
      </c>
      <c r="AL1061" s="8">
        <f>INDEX($AH$1048:$AN$1054,MATCH($AQ$1051,$AH$1047:$AN$1047,0),MATCH($AQ$1052,$AH$1047:$AN$1047,0))</f>
        <v/>
      </c>
      <c r="AP1061" s="8">
        <f>IF(($B$1061&lt;&gt;2)+($J$1061&lt;&gt;2)+($R$1061&lt;&gt;2)+($Z$1061&lt;&gt;2)+($AH$1061&lt;&gt;2)=0,2,IF((($B$1061&lt;&gt;2)*$B$1061+($J$1061&lt;&gt;2)*$J$1061+($R$1061&lt;&gt;2)*$R$1061+($Z$1061&lt;&gt;2)*$Z$1061+($AH$1061&lt;&gt;2)*$AH$1061)/(($B$1061&lt;&gt;2)+($J$1061&lt;&gt;2)+($R$1061&lt;&gt;2)+($Z$1061&lt;&gt;2)+($AH$1061&lt;&gt;2))&gt;=0.5,1,0))</f>
        <v/>
      </c>
      <c r="AQ1061" s="8">
        <f>IF(($C$1061&lt;&gt;2)+($K$1061&lt;&gt;2)+($S$1061&lt;&gt;2)+($AA$1061&lt;&gt;2)+($AI$1061&lt;&gt;2)=0,2,IF((($C$1061&lt;&gt;2)*$C$1061+($K$1061&lt;&gt;2)*$K$1061+($S$1061&lt;&gt;2)*$S$1061+($AA$1061&lt;&gt;2)*$AA$1061+($AI$1061&lt;&gt;2)*$AI$1061)/(($C$1061&lt;&gt;2)+($K$1061&lt;&gt;2)+($S$1061&lt;&gt;2)+($AA$1061&lt;&gt;2)+($AI$1061&lt;&gt;2))&gt;=0.5,1,0))</f>
        <v/>
      </c>
      <c r="AR1061" s="8">
        <f>IF(($D$1061&lt;&gt;2)+($L$1061&lt;&gt;2)+($T$1061&lt;&gt;2)+($AB$1061&lt;&gt;2)+($AJ$1061&lt;&gt;2)=0,2,IF((($D$1061&lt;&gt;2)*$D$1061+($L$1061&lt;&gt;2)*$L$1061+($T$1061&lt;&gt;2)*$T$1061+($AB$1061&lt;&gt;2)*$AB$1061+($AJ$1061&lt;&gt;2)*$AJ$1061)/(($D$1061&lt;&gt;2)+($L$1061&lt;&gt;2)+($T$1061&lt;&gt;2)+($AB$1061&lt;&gt;2)+($AJ$1061&lt;&gt;2))&gt;=0.5,1,0))</f>
        <v/>
      </c>
      <c r="AS1061" s="8">
        <f>IF(($E$1061&lt;&gt;2)+($M$1061&lt;&gt;2)+($U$1061&lt;&gt;2)+($AC$1061&lt;&gt;2)+($AK$1061&lt;&gt;2)=0,2,IF((($E$1061&lt;&gt;2)*$E$1061+($M$1061&lt;&gt;2)*$M$1061+($U$1061&lt;&gt;2)*$U$1061+($AC$1061&lt;&gt;2)*$AC$1061+($AK$1061&lt;&gt;2)*$AK$1061)/(($E$1061&lt;&gt;2)+($M$1061&lt;&gt;2)+($U$1061&lt;&gt;2)+($AC$1061&lt;&gt;2)+($AK$1061&lt;&gt;2))&gt;=0.5,1,0))</f>
        <v/>
      </c>
      <c r="AT1061" s="8">
        <f>IF(($F$1061&lt;&gt;2)+($N$1061&lt;&gt;2)+($V$1061&lt;&gt;2)+($AD$1061&lt;&gt;2)+($AL$1061&lt;&gt;2)=0,2,IF((($F$1061&lt;&gt;2)*$F$1061+($N$1061&lt;&gt;2)*$N$1061+($V$1061&lt;&gt;2)*$V$1061+($AD$1061&lt;&gt;2)*$AD$1061+($AL$1061&lt;&gt;2)*$AL$1061)/(($F$1061&lt;&gt;2)+($N$1061&lt;&gt;2)+($V$1061&lt;&gt;2)+($AD$1061&lt;&gt;2)+($AL$1061&lt;&gt;2))&gt;=0.5,1,0))</f>
        <v/>
      </c>
      <c r="AV1061" s="16">
        <f>INDEX('Ground truth'!$B$14:$H$20,MATCH($AP$1051,'Ground truth'!$A$14:$A$20,0),MATCH($AP$1048,'Ground truth'!$B$13:$H$13,0))</f>
        <v/>
      </c>
      <c r="AW1061" s="16">
        <f>INDEX('Ground truth'!$B$14:$H$20,MATCH($AP$1051,'Ground truth'!$A$14:$A$20,0),MATCH($AP$1049,'Ground truth'!$B$13:$H$13,0))</f>
        <v/>
      </c>
      <c r="AX1061" s="16">
        <f>INDEX('Ground truth'!$B$14:$H$20,MATCH($AP$1051,'Ground truth'!$A$14:$A$20,0),MATCH($AP$1050,'Ground truth'!$B$13:$H$13,0))</f>
        <v/>
      </c>
      <c r="AY1061" s="16">
        <f>INDEX('Ground truth'!$B$14:$H$20,MATCH($AP$1051,'Ground truth'!$A$14:$A$20,0),MATCH($AP$1051,'Ground truth'!$B$13:$H$13,0))</f>
        <v/>
      </c>
      <c r="AZ1061" s="16">
        <f>INDEX('Ground truth'!$B$14:$H$20,MATCH($AP$1051,'Ground truth'!$A$14:$A$20,0),MATCH($AP$1052,'Ground truth'!$B$13:$H$13,0))</f>
        <v/>
      </c>
      <c r="BB1061" s="19" t="n">
        <v>-0.6180339887498953</v>
      </c>
      <c r="BC1061" s="19">
        <f>LARGE($BB$1058:$BB$1062,4)</f>
        <v/>
      </c>
    </row>
    <row r="1062">
      <c r="A1062" s="3" t="inlineStr">
        <is>
          <t>Housing</t>
        </is>
      </c>
      <c r="B1062" s="8">
        <f>INDEX($B$1048:$H$1054,MATCH($AQ$1052,$B$1047:$H$1047,0),MATCH($AQ$1048,$B$1047:$H$1047,0))</f>
        <v/>
      </c>
      <c r="C1062" s="8">
        <f>INDEX($B$1048:$H$1054,MATCH($AQ$1052,$B$1047:$H$1047,0),MATCH($AQ$1049,$B$1047:$H$1047,0))</f>
        <v/>
      </c>
      <c r="D1062" s="8">
        <f>INDEX($B$1048:$H$1054,MATCH($AQ$1052,$B$1047:$H$1047,0),MATCH($AQ$1050,$B$1047:$H$1047,0))</f>
        <v/>
      </c>
      <c r="E1062" s="8">
        <f>INDEX($B$1048:$H$1054,MATCH($AQ$1052,$B$1047:$H$1047,0),MATCH($AQ$1051,$B$1047:$H$1047,0))</f>
        <v/>
      </c>
      <c r="F1062" s="8">
        <f>INDEX($B$1048:$H$1054,MATCH($AQ$1052,$B$1047:$H$1047,0),MATCH($AQ$1052,$B$1047:$H$1047,0))</f>
        <v/>
      </c>
      <c r="J1062" s="8">
        <f>INDEX($J$1048:$P$1054,MATCH($AQ$1052,$J$1047:$P$1047,0),MATCH($AQ$1048,$J$1047:$P$1047,0))</f>
        <v/>
      </c>
      <c r="K1062" s="8">
        <f>INDEX($J$1048:$P$1054,MATCH($AQ$1052,$J$1047:$P$1047,0),MATCH($AQ$1049,$J$1047:$P$1047,0))</f>
        <v/>
      </c>
      <c r="L1062" s="8">
        <f>INDEX($J$1048:$P$1054,MATCH($AQ$1052,$J$1047:$P$1047,0),MATCH($AQ$1050,$J$1047:$P$1047,0))</f>
        <v/>
      </c>
      <c r="M1062" s="8">
        <f>INDEX($J$1048:$P$1054,MATCH($AQ$1052,$J$1047:$P$1047,0),MATCH($AQ$1051,$J$1047:$P$1047,0))</f>
        <v/>
      </c>
      <c r="N1062" s="8">
        <f>INDEX($J$1048:$P$1054,MATCH($AQ$1052,$J$1047:$P$1047,0),MATCH($AQ$1052,$J$1047:$P$1047,0))</f>
        <v/>
      </c>
      <c r="R1062" s="8">
        <f>INDEX($R$1048:$X$1054,MATCH($AQ$1052,$R$1047:$X$1047,0),MATCH($AQ$1048,$R$1047:$X$1047,0))</f>
        <v/>
      </c>
      <c r="S1062" s="8">
        <f>INDEX($R$1048:$X$1054,MATCH($AQ$1052,$R$1047:$X$1047,0),MATCH($AQ$1049,$R$1047:$X$1047,0))</f>
        <v/>
      </c>
      <c r="T1062" s="8">
        <f>INDEX($R$1048:$X$1054,MATCH($AQ$1052,$R$1047:$X$1047,0),MATCH($AQ$1050,$R$1047:$X$1047,0))</f>
        <v/>
      </c>
      <c r="U1062" s="8">
        <f>INDEX($R$1048:$X$1054,MATCH($AQ$1052,$R$1047:$X$1047,0),MATCH($AQ$1051,$R$1047:$X$1047,0))</f>
        <v/>
      </c>
      <c r="V1062" s="8">
        <f>INDEX($R$1048:$X$1054,MATCH($AQ$1052,$R$1047:$X$1047,0),MATCH($AQ$1052,$R$1047:$X$1047,0))</f>
        <v/>
      </c>
      <c r="Z1062" s="8">
        <f>INDEX($Z$1048:$AF$1054,MATCH($AQ$1052,$Z$1047:$AF$1047,0),MATCH($AQ$1048,$Z$1047:$AF$1047,0))</f>
        <v/>
      </c>
      <c r="AA1062" s="8">
        <f>INDEX($Z$1048:$AF$1054,MATCH($AQ$1052,$Z$1047:$AF$1047,0),MATCH($AQ$1049,$Z$1047:$AF$1047,0))</f>
        <v/>
      </c>
      <c r="AB1062" s="8">
        <f>INDEX($Z$1048:$AF$1054,MATCH($AQ$1052,$Z$1047:$AF$1047,0),MATCH($AQ$1050,$Z$1047:$AF$1047,0))</f>
        <v/>
      </c>
      <c r="AC1062" s="8">
        <f>INDEX($Z$1048:$AF$1054,MATCH($AQ$1052,$Z$1047:$AF$1047,0),MATCH($AQ$1051,$Z$1047:$AF$1047,0))</f>
        <v/>
      </c>
      <c r="AD1062" s="8">
        <f>INDEX($Z$1048:$AF$1054,MATCH($AQ$1052,$Z$1047:$AF$1047,0),MATCH($AQ$1052,$Z$1047:$AF$1047,0))</f>
        <v/>
      </c>
      <c r="AH1062" s="8">
        <f>INDEX($AH$1048:$AN$1054,MATCH($AQ$1052,$AH$1047:$AN$1047,0),MATCH($AQ$1048,$AH$1047:$AN$1047,0))</f>
        <v/>
      </c>
      <c r="AI1062" s="8">
        <f>INDEX($AH$1048:$AN$1054,MATCH($AQ$1052,$AH$1047:$AN$1047,0),MATCH($AQ$1049,$AH$1047:$AN$1047,0))</f>
        <v/>
      </c>
      <c r="AJ1062" s="8">
        <f>INDEX($AH$1048:$AN$1054,MATCH($AQ$1052,$AH$1047:$AN$1047,0),MATCH($AQ$1050,$AH$1047:$AN$1047,0))</f>
        <v/>
      </c>
      <c r="AK1062" s="8">
        <f>INDEX($AH$1048:$AN$1054,MATCH($AQ$1052,$AH$1047:$AN$1047,0),MATCH($AQ$1051,$AH$1047:$AN$1047,0))</f>
        <v/>
      </c>
      <c r="AL1062" s="8">
        <f>INDEX($AH$1048:$AN$1054,MATCH($AQ$1052,$AH$1047:$AN$1047,0),MATCH($AQ$1052,$AH$1047:$AN$1047,0))</f>
        <v/>
      </c>
      <c r="AP1062" s="8">
        <f>IF(($B$1062&lt;&gt;2)+($J$1062&lt;&gt;2)+($R$1062&lt;&gt;2)+($Z$1062&lt;&gt;2)+($AH$1062&lt;&gt;2)=0,2,IF((($B$1062&lt;&gt;2)*$B$1062+($J$1062&lt;&gt;2)*$J$1062+($R$1062&lt;&gt;2)*$R$1062+($Z$1062&lt;&gt;2)*$Z$1062+($AH$1062&lt;&gt;2)*$AH$1062)/(($B$1062&lt;&gt;2)+($J$1062&lt;&gt;2)+($R$1062&lt;&gt;2)+($Z$1062&lt;&gt;2)+($AH$1062&lt;&gt;2))&gt;=0.5,1,0))</f>
        <v/>
      </c>
      <c r="AQ1062" s="8">
        <f>IF(($C$1062&lt;&gt;2)+($K$1062&lt;&gt;2)+($S$1062&lt;&gt;2)+($AA$1062&lt;&gt;2)+($AI$1062&lt;&gt;2)=0,2,IF((($C$1062&lt;&gt;2)*$C$1062+($K$1062&lt;&gt;2)*$K$1062+($S$1062&lt;&gt;2)*$S$1062+($AA$1062&lt;&gt;2)*$AA$1062+($AI$1062&lt;&gt;2)*$AI$1062)/(($C$1062&lt;&gt;2)+($K$1062&lt;&gt;2)+($S$1062&lt;&gt;2)+($AA$1062&lt;&gt;2)+($AI$1062&lt;&gt;2))&gt;=0.5,1,0))</f>
        <v/>
      </c>
      <c r="AR1062" s="8">
        <f>IF(($D$1062&lt;&gt;2)+($L$1062&lt;&gt;2)+($T$1062&lt;&gt;2)+($AB$1062&lt;&gt;2)+($AJ$1062&lt;&gt;2)=0,2,IF((($D$1062&lt;&gt;2)*$D$1062+($L$1062&lt;&gt;2)*$L$1062+($T$1062&lt;&gt;2)*$T$1062+($AB$1062&lt;&gt;2)*$AB$1062+($AJ$1062&lt;&gt;2)*$AJ$1062)/(($D$1062&lt;&gt;2)+($L$1062&lt;&gt;2)+($T$1062&lt;&gt;2)+($AB$1062&lt;&gt;2)+($AJ$1062&lt;&gt;2))&gt;=0.5,1,0))</f>
        <v/>
      </c>
      <c r="AS1062" s="8">
        <f>IF(($E$1062&lt;&gt;2)+($M$1062&lt;&gt;2)+($U$1062&lt;&gt;2)+($AC$1062&lt;&gt;2)+($AK$1062&lt;&gt;2)=0,2,IF((($E$1062&lt;&gt;2)*$E$1062+($M$1062&lt;&gt;2)*$M$1062+($U$1062&lt;&gt;2)*$U$1062+($AC$1062&lt;&gt;2)*$AC$1062+($AK$1062&lt;&gt;2)*$AK$1062)/(($E$1062&lt;&gt;2)+($M$1062&lt;&gt;2)+($U$1062&lt;&gt;2)+($AC$1062&lt;&gt;2)+($AK$1062&lt;&gt;2))&gt;=0.5,1,0))</f>
        <v/>
      </c>
      <c r="AT1062" s="8">
        <f>IF(($F$1062&lt;&gt;2)+($N$1062&lt;&gt;2)+($V$1062&lt;&gt;2)+($AD$1062&lt;&gt;2)+($AL$1062&lt;&gt;2)=0,2,IF((($F$1062&lt;&gt;2)*$F$1062+($N$1062&lt;&gt;2)*$N$1062+($V$1062&lt;&gt;2)*$V$1062+($AD$1062&lt;&gt;2)*$AD$1062+($AL$1062&lt;&gt;2)*$AL$1062)/(($F$1062&lt;&gt;2)+($N$1062&lt;&gt;2)+($V$1062&lt;&gt;2)+($AD$1062&lt;&gt;2)+($AL$1062&lt;&gt;2))&gt;=0.5,1,0))</f>
        <v/>
      </c>
      <c r="AV1062" s="16">
        <f>INDEX('Ground truth'!$B$14:$H$20,MATCH($AP$1052,'Ground truth'!$A$14:$A$20,0),MATCH($AP$1048,'Ground truth'!$B$13:$H$13,0))</f>
        <v/>
      </c>
      <c r="AW1062" s="16">
        <f>INDEX('Ground truth'!$B$14:$H$20,MATCH($AP$1052,'Ground truth'!$A$14:$A$20,0),MATCH($AP$1049,'Ground truth'!$B$13:$H$13,0))</f>
        <v/>
      </c>
      <c r="AX1062" s="16">
        <f>INDEX('Ground truth'!$B$14:$H$20,MATCH($AP$1052,'Ground truth'!$A$14:$A$20,0),MATCH($AP$1050,'Ground truth'!$B$13:$H$13,0))</f>
        <v/>
      </c>
      <c r="AY1062" s="16">
        <f>INDEX('Ground truth'!$B$14:$H$20,MATCH($AP$1052,'Ground truth'!$A$14:$A$20,0),MATCH($AP$1051,'Ground truth'!$B$13:$H$13,0))</f>
        <v/>
      </c>
      <c r="AZ1062" s="16">
        <f>INDEX('Ground truth'!$B$14:$H$20,MATCH($AP$1052,'Ground truth'!$A$14:$A$20,0),MATCH($AP$1052,'Ground truth'!$B$13:$H$13,0))</f>
        <v/>
      </c>
      <c r="BB1062" s="19" t="n">
        <v>-0.3027756377319947</v>
      </c>
      <c r="BC1062" s="19">
        <f>LARGE($BB$1058:$BB$1062,5)</f>
        <v/>
      </c>
    </row>
    <row r="1064">
      <c r="A1064" s="17" t="inlineStr">
        <is>
          <t>metrics — confident-only (unsure excluded from denominators)</t>
        </is>
      </c>
      <c r="B1064" s="10" t="inlineStr">
        <is>
          <t>run 1</t>
        </is>
      </c>
      <c r="C1064" s="10" t="inlineStr">
        <is>
          <t>run 2</t>
        </is>
      </c>
      <c r="D1064" s="10" t="inlineStr">
        <is>
          <t>run 3</t>
        </is>
      </c>
      <c r="E1064" s="10" t="inlineStr">
        <is>
          <t>run 4</t>
        </is>
      </c>
      <c r="F1064" s="10" t="inlineStr">
        <is>
          <t>run 5</t>
        </is>
      </c>
      <c r="G1064" s="10" t="inlineStr">
        <is>
          <t>avg-matrix</t>
        </is>
      </c>
      <c r="H1064" s="10" t="inlineStr">
        <is>
          <t>mean</t>
        </is>
      </c>
      <c r="I1064" s="10" t="inlineStr">
        <is>
          <t>std (pop.)</t>
        </is>
      </c>
      <c r="J1064" s="17" t="inlineStr">
        <is>
          <t>notes</t>
        </is>
      </c>
    </row>
    <row r="1065">
      <c r="A1065" s="7" t="inlineStr">
        <is>
          <t>TP</t>
        </is>
      </c>
      <c r="B1065" s="7">
        <f>SUMPRODUCT(($B$1058:$F$1062=1)*($AV$1058:$AZ$1062=1))</f>
        <v/>
      </c>
      <c r="C1065" s="7">
        <f>SUMPRODUCT(($J$1058:$N$1062=1)*($AV$1058:$AZ$1062=1))</f>
        <v/>
      </c>
      <c r="D1065" s="7">
        <f>SUMPRODUCT(($R$1058:$V$1062=1)*($AV$1058:$AZ$1062=1))</f>
        <v/>
      </c>
      <c r="E1065" s="7">
        <f>SUMPRODUCT(($Z$1058:$AD$1062=1)*($AV$1058:$AZ$1062=1))</f>
        <v/>
      </c>
      <c r="F1065" s="7">
        <f>SUMPRODUCT(($AH$1058:$AL$1062=1)*($AV$1058:$AZ$1062=1))</f>
        <v/>
      </c>
      <c r="G1065" s="7">
        <f>SUMPRODUCT(($AP$1058:$AT$1062=1)*($AV$1058:$AZ$1062=1))</f>
        <v/>
      </c>
      <c r="H1065" s="12">
        <f>AVERAGE($B$1065:$F$1065)</f>
        <v/>
      </c>
      <c r="I1065" s="12">
        <f>STDEV.P($B$1065:$F$1065)</f>
        <v/>
      </c>
    </row>
    <row r="1066">
      <c r="A1066" s="7" t="inlineStr">
        <is>
          <t>TN</t>
        </is>
      </c>
      <c r="B1066" s="7">
        <f>SUMPRODUCT(($B$1058:$F$1062=0)*($AV$1058:$AZ$1062=0))</f>
        <v/>
      </c>
      <c r="C1066" s="7">
        <f>SUMPRODUCT(($J$1058:$N$1062=0)*($AV$1058:$AZ$1062=0))</f>
        <v/>
      </c>
      <c r="D1066" s="7">
        <f>SUMPRODUCT(($R$1058:$V$1062=0)*($AV$1058:$AZ$1062=0))</f>
        <v/>
      </c>
      <c r="E1066" s="7">
        <f>SUMPRODUCT(($Z$1058:$AD$1062=0)*($AV$1058:$AZ$1062=0))</f>
        <v/>
      </c>
      <c r="F1066" s="7">
        <f>SUMPRODUCT(($AH$1058:$AL$1062=0)*($AV$1058:$AZ$1062=0))</f>
        <v/>
      </c>
      <c r="G1066" s="7">
        <f>SUMPRODUCT(($AP$1058:$AT$1062=0)*($AV$1058:$AZ$1062=0))</f>
        <v/>
      </c>
      <c r="H1066" s="12">
        <f>AVERAGE($B$1066:$F$1066)</f>
        <v/>
      </c>
      <c r="I1066" s="12">
        <f>STDEV.P($B$1066:$F$1066)</f>
        <v/>
      </c>
    </row>
    <row r="1067">
      <c r="A1067" s="7" t="inlineStr">
        <is>
          <t>FP</t>
        </is>
      </c>
      <c r="B1067" s="7">
        <f>SUMPRODUCT(($B$1058:$F$1062=1)*($AV$1058:$AZ$1062=0))</f>
        <v/>
      </c>
      <c r="C1067" s="7">
        <f>SUMPRODUCT(($J$1058:$N$1062=1)*($AV$1058:$AZ$1062=0))</f>
        <v/>
      </c>
      <c r="D1067" s="7">
        <f>SUMPRODUCT(($R$1058:$V$1062=1)*($AV$1058:$AZ$1062=0))</f>
        <v/>
      </c>
      <c r="E1067" s="7">
        <f>SUMPRODUCT(($Z$1058:$AD$1062=1)*($AV$1058:$AZ$1062=0))</f>
        <v/>
      </c>
      <c r="F1067" s="7">
        <f>SUMPRODUCT(($AH$1058:$AL$1062=1)*($AV$1058:$AZ$1062=0))</f>
        <v/>
      </c>
      <c r="G1067" s="7">
        <f>SUMPRODUCT(($AP$1058:$AT$1062=1)*($AV$1058:$AZ$1062=0))</f>
        <v/>
      </c>
      <c r="H1067" s="12">
        <f>AVERAGE($B$1067:$F$1067)</f>
        <v/>
      </c>
      <c r="I1067" s="12">
        <f>STDEV.P($B$1067:$F$1067)</f>
        <v/>
      </c>
    </row>
    <row r="1068">
      <c r="A1068" s="7" t="inlineStr">
        <is>
          <t>FN</t>
        </is>
      </c>
      <c r="B1068" s="7">
        <f>SUMPRODUCT(($B$1058:$F$1062=0)*($AV$1058:$AZ$1062=1))</f>
        <v/>
      </c>
      <c r="C1068" s="7">
        <f>SUMPRODUCT(($J$1058:$N$1062=0)*($AV$1058:$AZ$1062=1))</f>
        <v/>
      </c>
      <c r="D1068" s="7">
        <f>SUMPRODUCT(($R$1058:$V$1062=0)*($AV$1058:$AZ$1062=1))</f>
        <v/>
      </c>
      <c r="E1068" s="7">
        <f>SUMPRODUCT(($Z$1058:$AD$1062=0)*($AV$1058:$AZ$1062=1))</f>
        <v/>
      </c>
      <c r="F1068" s="7">
        <f>SUMPRODUCT(($AH$1058:$AL$1062=0)*($AV$1058:$AZ$1062=1))</f>
        <v/>
      </c>
      <c r="G1068" s="7">
        <f>SUMPRODUCT(($AP$1058:$AT$1062=0)*($AV$1058:$AZ$1062=1))</f>
        <v/>
      </c>
      <c r="H1068" s="12">
        <f>AVERAGE($B$1068:$F$1068)</f>
        <v/>
      </c>
      <c r="I1068" s="12">
        <f>STDEV.P($B$1068:$F$1068)</f>
        <v/>
      </c>
    </row>
    <row r="1069">
      <c r="A1069" s="4" t="inlineStr">
        <is>
          <t>Precision</t>
        </is>
      </c>
      <c r="B1069" s="12">
        <f>IFERROR($B$1065/($B$1065+$B$1067),0)</f>
        <v/>
      </c>
      <c r="C1069" s="12">
        <f>IFERROR($C$1065/($C$1065+$C$1067),0)</f>
        <v/>
      </c>
      <c r="D1069" s="12">
        <f>IFERROR($D$1065/($D$1065+$D$1067),0)</f>
        <v/>
      </c>
      <c r="E1069" s="12">
        <f>IFERROR($E$1065/($E$1065+$E$1067),0)</f>
        <v/>
      </c>
      <c r="F1069" s="12">
        <f>IFERROR($F$1065/($F$1065+$F$1067),0)</f>
        <v/>
      </c>
      <c r="G1069" s="12">
        <f>IFERROR($G$1065/($G$1065+$G$1067),0)</f>
        <v/>
      </c>
      <c r="H1069" s="18">
        <f>AVERAGE($B$1069:$F$1069)</f>
        <v/>
      </c>
      <c r="I1069" s="18">
        <f>STDEV.P($B$1069:$F$1069)</f>
        <v/>
      </c>
    </row>
    <row r="1070">
      <c r="A1070" s="4" t="inlineStr">
        <is>
          <t>Recall</t>
        </is>
      </c>
      <c r="B1070" s="12">
        <f>IFERROR($B$1065/($B$1065+$B$1068),0)</f>
        <v/>
      </c>
      <c r="C1070" s="12">
        <f>IFERROR($C$1065/($C$1065+$C$1068),0)</f>
        <v/>
      </c>
      <c r="D1070" s="12">
        <f>IFERROR($D$1065/($D$1065+$D$1068),0)</f>
        <v/>
      </c>
      <c r="E1070" s="12">
        <f>IFERROR($E$1065/($E$1065+$E$1068),0)</f>
        <v/>
      </c>
      <c r="F1070" s="12">
        <f>IFERROR($F$1065/($F$1065+$F$1068),0)</f>
        <v/>
      </c>
      <c r="G1070" s="12">
        <f>IFERROR($G$1065/($G$1065+$G$1068),0)</f>
        <v/>
      </c>
      <c r="H1070" s="18">
        <f>AVERAGE($B$1070:$F$1070)</f>
        <v/>
      </c>
      <c r="I1070" s="18">
        <f>STDEV.P($B$1070:$F$1070)</f>
        <v/>
      </c>
    </row>
    <row r="1071">
      <c r="A1071" s="4" t="inlineStr">
        <is>
          <t>F1</t>
        </is>
      </c>
      <c r="B1071" s="12">
        <f>IFERROR(2*$B$1069*$B$1070/($B$1069+$B$1070),0)</f>
        <v/>
      </c>
      <c r="C1071" s="12">
        <f>IFERROR(2*$C$1069*$C$1070/($C$1069+$C$1070),0)</f>
        <v/>
      </c>
      <c r="D1071" s="12">
        <f>IFERROR(2*$D$1069*$D$1070/($D$1069+$D$1070),0)</f>
        <v/>
      </c>
      <c r="E1071" s="12">
        <f>IFERROR(2*$E$1069*$E$1070/($E$1069+$E$1070),0)</f>
        <v/>
      </c>
      <c r="F1071" s="12">
        <f>IFERROR(2*$F$1069*$F$1070/($F$1069+$F$1070),0)</f>
        <v/>
      </c>
      <c r="G1071" s="12">
        <f>IFERROR(2*$G$1069*$G$1070/($G$1069+$G$1070),0)</f>
        <v/>
      </c>
      <c r="H1071" s="18">
        <f>AVERAGE($B$1071:$F$1071)</f>
        <v/>
      </c>
      <c r="I1071" s="18">
        <f>STDEV.P($B$1071:$F$1071)</f>
        <v/>
      </c>
    </row>
    <row r="1072">
      <c r="A1072" s="4" t="inlineStr">
        <is>
          <t>Accuracy</t>
        </is>
      </c>
      <c r="B1072" s="12">
        <f>IFERROR(($B$1065+$B$1066)/($B$1065+$B$1066+$B$1067+$B$1068),0)</f>
        <v/>
      </c>
      <c r="C1072" s="12">
        <f>IFERROR(($C$1065+$C$1066)/($C$1065+$C$1066+$C$1067+$C$1068),0)</f>
        <v/>
      </c>
      <c r="D1072" s="12">
        <f>IFERROR(($D$1065+$D$1066)/($D$1065+$D$1066+$D$1067+$D$1068),0)</f>
        <v/>
      </c>
      <c r="E1072" s="12">
        <f>IFERROR(($E$1065+$E$1066)/($E$1065+$E$1066+$E$1067+$E$1068),0)</f>
        <v/>
      </c>
      <c r="F1072" s="12">
        <f>IFERROR(($F$1065+$F$1066)/($F$1065+$F$1066+$F$1067+$F$1068),0)</f>
        <v/>
      </c>
      <c r="G1072" s="12">
        <f>IFERROR(($G$1065+$G$1066)/($G$1065+$G$1066+$G$1067+$G$1068),0)</f>
        <v/>
      </c>
      <c r="H1072" s="18">
        <f>AVERAGE($B$1072:$F$1072)</f>
        <v/>
      </c>
      <c r="I1072" s="18">
        <f>STDEV.P($B$1072:$F$1072)</f>
        <v/>
      </c>
    </row>
    <row r="1073">
      <c r="A1073" s="4" t="inlineStr">
        <is>
          <t>Edit distance</t>
        </is>
      </c>
      <c r="B1073" s="12">
        <f>SUMPRODUCT(ABS($AV$1058:$AZ$1062-$B$1058:$F$1062))</f>
        <v/>
      </c>
      <c r="C1073" s="12">
        <f>SUMPRODUCT(ABS($AV$1058:$AZ$1062-$J$1058:$N$1062))</f>
        <v/>
      </c>
      <c r="D1073" s="12">
        <f>SUMPRODUCT(ABS($AV$1058:$AZ$1062-$R$1058:$V$1062))</f>
        <v/>
      </c>
      <c r="E1073" s="12">
        <f>SUMPRODUCT(ABS($AV$1058:$AZ$1062-$Z$1058:$AD$1062))</f>
        <v/>
      </c>
      <c r="F1073" s="12">
        <f>SUMPRODUCT(ABS($AV$1058:$AZ$1062-$AH$1058:$AL$1062))</f>
        <v/>
      </c>
      <c r="G1073" s="12">
        <f>SUMPRODUCT(ABS($AV$1058:$AZ$1062-$AP$1058:$AT$1062))</f>
        <v/>
      </c>
      <c r="H1073" s="18">
        <f>AVERAGE($B$1073:$F$1073)</f>
        <v/>
      </c>
      <c r="I1073" s="18">
        <f>STDEV.P($B$1073:$F$1073)</f>
        <v/>
      </c>
    </row>
    <row r="1074">
      <c r="A1074" s="4" t="inlineStr">
        <is>
          <t>Spectral distance</t>
        </is>
      </c>
      <c r="B1074" s="12">
        <f>SQRT(SUMPRODUCT(($BC$1058:$BC$1062-$B$1083:$B$1087)^2))</f>
        <v/>
      </c>
      <c r="C1074" s="12">
        <f>SQRT(SUMPRODUCT(($BC$1058:$BC$1062-$C$1083:$C$1087)^2))</f>
        <v/>
      </c>
      <c r="D1074" s="12">
        <f>SQRT(SUMPRODUCT(($BC$1058:$BC$1062-$D$1083:$D$1087)^2))</f>
        <v/>
      </c>
      <c r="E1074" s="12">
        <f>SQRT(SUMPRODUCT(($BC$1058:$BC$1062-$E$1083:$E$1087)^2))</f>
        <v/>
      </c>
      <c r="F1074" s="12">
        <f>SQRT(SUMPRODUCT(($BC$1058:$BC$1062-$F$1083:$F$1087)^2))</f>
        <v/>
      </c>
      <c r="G1074" s="12">
        <f>SQRT(SUMPRODUCT(($BC$1058:$BC$1062-$G$1083:$G$1087)^2))</f>
        <v/>
      </c>
      <c r="H1074" s="18">
        <f>AVERAGE($B$1074:$F$1074)</f>
        <v/>
      </c>
      <c r="I1074" s="18">
        <f>STDEV.P($B$1074:$F$1074)</f>
        <v/>
      </c>
    </row>
    <row r="1075">
      <c r="A1075" s="4" t="inlineStr">
        <is>
          <t>Unsure cells</t>
        </is>
      </c>
      <c r="B1075" s="7">
        <f>COUNTIF($B$1058:$F$1062,2)</f>
        <v/>
      </c>
      <c r="C1075" s="7">
        <f>COUNTIF($J$1058:$N$1062,2)</f>
        <v/>
      </c>
      <c r="D1075" s="7">
        <f>COUNTIF($R$1058:$V$1062,2)</f>
        <v/>
      </c>
      <c r="E1075" s="7">
        <f>COUNTIF($Z$1058:$AD$1062,2)</f>
        <v/>
      </c>
      <c r="F1075" s="7">
        <f>COUNTIF($AH$1058:$AL$1062,2)</f>
        <v/>
      </c>
      <c r="G1075" s="7">
        <f>COUNTIF($AP$1058:$AT$1062,2)</f>
        <v/>
      </c>
      <c r="H1075" s="12">
        <f>AVERAGE($B$1075:$F$1075)</f>
        <v/>
      </c>
      <c r="I1075" s="12">
        <f>STDEV.P($B$1075:$F$1075)</f>
        <v/>
      </c>
    </row>
    <row r="1076">
      <c r="A1076" s="3" t="inlineStr">
        <is>
          <t>eigenvalues (real part, numpy order; pasted)</t>
        </is>
      </c>
    </row>
    <row r="1077">
      <c r="A1077" s="3" t="inlineStr">
        <is>
          <t xml:space="preserve">  λ1</t>
        </is>
      </c>
      <c r="B1077" s="19" t="n">
        <v>1</v>
      </c>
      <c r="C1077" s="19" t="n">
        <v>-0.7320508075688777</v>
      </c>
      <c r="D1077" s="19" t="n">
        <v>-0.7320508075688777</v>
      </c>
      <c r="E1077" s="19" t="n">
        <v>-0.7320508075688777</v>
      </c>
      <c r="F1077" s="19" t="n">
        <v>-0.7320508075688777</v>
      </c>
      <c r="G1077" s="19" t="n">
        <v>-0.7320508075688777</v>
      </c>
    </row>
    <row r="1078">
      <c r="A1078" s="3" t="inlineStr">
        <is>
          <t xml:space="preserve">  λ2</t>
        </is>
      </c>
      <c r="B1078" s="19" t="n">
        <v>1</v>
      </c>
      <c r="C1078" s="19" t="n">
        <v>-2.055647319032516e-16</v>
      </c>
      <c r="D1078" s="19" t="n">
        <v>-2.055647319032516e-16</v>
      </c>
      <c r="E1078" s="19" t="n">
        <v>-2.055647319032516e-16</v>
      </c>
      <c r="F1078" s="19" t="n">
        <v>-2.055647319032516e-16</v>
      </c>
      <c r="G1078" s="19" t="n">
        <v>-2.055647319032516e-16</v>
      </c>
    </row>
    <row r="1079">
      <c r="A1079" s="3" t="inlineStr">
        <is>
          <t xml:space="preserve">  λ3</t>
        </is>
      </c>
      <c r="B1079" s="19" t="n">
        <v>1</v>
      </c>
      <c r="C1079" s="19" t="n">
        <v>2.732050807568876</v>
      </c>
      <c r="D1079" s="19" t="n">
        <v>2.732050807568876</v>
      </c>
      <c r="E1079" s="19" t="n">
        <v>2.732050807568876</v>
      </c>
      <c r="F1079" s="19" t="n">
        <v>2.732050807568876</v>
      </c>
      <c r="G1079" s="19" t="n">
        <v>2.732050807568876</v>
      </c>
    </row>
    <row r="1080">
      <c r="A1080" s="3" t="inlineStr">
        <is>
          <t xml:space="preserve">  λ4</t>
        </is>
      </c>
      <c r="B1080" s="19" t="n">
        <v>1</v>
      </c>
      <c r="C1080" s="19" t="n">
        <v>2</v>
      </c>
      <c r="D1080" s="19" t="n">
        <v>2</v>
      </c>
      <c r="E1080" s="19" t="n">
        <v>2</v>
      </c>
      <c r="F1080" s="19" t="n">
        <v>2</v>
      </c>
      <c r="G1080" s="19" t="n">
        <v>2</v>
      </c>
    </row>
    <row r="1081">
      <c r="A1081" s="3" t="inlineStr">
        <is>
          <t xml:space="preserve">  λ5</t>
        </is>
      </c>
      <c r="B1081" s="19" t="n">
        <v>1</v>
      </c>
      <c r="C1081" s="19" t="n">
        <v>0.9999999999999999</v>
      </c>
      <c r="D1081" s="19" t="n">
        <v>0.9999999999999999</v>
      </c>
      <c r="E1081" s="19" t="n">
        <v>0.9999999999999999</v>
      </c>
      <c r="F1081" s="19" t="n">
        <v>0.9999999999999999</v>
      </c>
      <c r="G1081" s="19" t="n">
        <v>0.9999999999999999</v>
      </c>
    </row>
    <row r="1082">
      <c r="A1082" s="3" t="inlineStr">
        <is>
          <t>eigenvalues sorted desc (LARGE)</t>
        </is>
      </c>
    </row>
    <row r="1083">
      <c r="A1083" s="3" t="inlineStr">
        <is>
          <t xml:space="preserve">  λ(1)</t>
        </is>
      </c>
      <c r="B1083" s="19">
        <f>LARGE($B$1077:$B$1081,1)</f>
        <v/>
      </c>
      <c r="C1083" s="19">
        <f>LARGE($C$1077:$C$1081,1)</f>
        <v/>
      </c>
      <c r="D1083" s="19">
        <f>LARGE($D$1077:$D$1081,1)</f>
        <v/>
      </c>
      <c r="E1083" s="19">
        <f>LARGE($E$1077:$E$1081,1)</f>
        <v/>
      </c>
      <c r="F1083" s="19">
        <f>LARGE($F$1077:$F$1081,1)</f>
        <v/>
      </c>
      <c r="G1083" s="19">
        <f>LARGE($G$1077:$G$1081,1)</f>
        <v/>
      </c>
    </row>
    <row r="1084">
      <c r="A1084" s="3" t="inlineStr">
        <is>
          <t xml:space="preserve">  λ(2)</t>
        </is>
      </c>
      <c r="B1084" s="19">
        <f>LARGE($B$1077:$B$1081,2)</f>
        <v/>
      </c>
      <c r="C1084" s="19">
        <f>LARGE($C$1077:$C$1081,2)</f>
        <v/>
      </c>
      <c r="D1084" s="19">
        <f>LARGE($D$1077:$D$1081,2)</f>
        <v/>
      </c>
      <c r="E1084" s="19">
        <f>LARGE($E$1077:$E$1081,2)</f>
        <v/>
      </c>
      <c r="F1084" s="19">
        <f>LARGE($F$1077:$F$1081,2)</f>
        <v/>
      </c>
      <c r="G1084" s="19">
        <f>LARGE($G$1077:$G$1081,2)</f>
        <v/>
      </c>
    </row>
    <row r="1085">
      <c r="A1085" s="3" t="inlineStr">
        <is>
          <t xml:space="preserve">  λ(3)</t>
        </is>
      </c>
      <c r="B1085" s="19">
        <f>LARGE($B$1077:$B$1081,3)</f>
        <v/>
      </c>
      <c r="C1085" s="19">
        <f>LARGE($C$1077:$C$1081,3)</f>
        <v/>
      </c>
      <c r="D1085" s="19">
        <f>LARGE($D$1077:$D$1081,3)</f>
        <v/>
      </c>
      <c r="E1085" s="19">
        <f>LARGE($E$1077:$E$1081,3)</f>
        <v/>
      </c>
      <c r="F1085" s="19">
        <f>LARGE($F$1077:$F$1081,3)</f>
        <v/>
      </c>
      <c r="G1085" s="19">
        <f>LARGE($G$1077:$G$1081,3)</f>
        <v/>
      </c>
    </row>
    <row r="1086">
      <c r="A1086" s="3" t="inlineStr">
        <is>
          <t xml:space="preserve">  λ(4)</t>
        </is>
      </c>
      <c r="B1086" s="19">
        <f>LARGE($B$1077:$B$1081,4)</f>
        <v/>
      </c>
      <c r="C1086" s="19">
        <f>LARGE($C$1077:$C$1081,4)</f>
        <v/>
      </c>
      <c r="D1086" s="19">
        <f>LARGE($D$1077:$D$1081,4)</f>
        <v/>
      </c>
      <c r="E1086" s="19">
        <f>LARGE($E$1077:$E$1081,4)</f>
        <v/>
      </c>
      <c r="F1086" s="19">
        <f>LARGE($F$1077:$F$1081,4)</f>
        <v/>
      </c>
      <c r="G1086" s="19">
        <f>LARGE($G$1077:$G$1081,4)</f>
        <v/>
      </c>
    </row>
    <row r="1087">
      <c r="A1087" s="3" t="inlineStr">
        <is>
          <t xml:space="preserve">  λ(5)</t>
        </is>
      </c>
      <c r="B1087" s="19">
        <f>LARGE($B$1077:$B$1081,5)</f>
        <v/>
      </c>
      <c r="C1087" s="19">
        <f>LARGE($C$1077:$C$1081,5)</f>
        <v/>
      </c>
      <c r="D1087" s="19">
        <f>LARGE($D$1077:$D$1081,5)</f>
        <v/>
      </c>
      <c r="E1087" s="19">
        <f>LARGE($E$1077:$E$1081,5)</f>
        <v/>
      </c>
      <c r="F1087" s="19">
        <f>LARGE($F$1077:$F$1081,5)</f>
        <v/>
      </c>
      <c r="G1087" s="19">
        <f>LARGE($G$1077:$G$1081,5)</f>
        <v/>
      </c>
    </row>
    <row r="1088">
      <c r="A1088" s="3" t="inlineStr">
        <is>
          <t>check: Σeig − trace (→0)</t>
        </is>
      </c>
      <c r="B1088" s="3">
        <f>ROUND(SUM($B$1077:$B$1081)-($B$1058+$C$1059+$D$1060+$E$1061+$F$1062),6)</f>
        <v/>
      </c>
      <c r="C1088" s="3">
        <f>ROUND(SUM($C$1077:$C$1081)-($J$1058+$K$1059+$L$1060+$M$1061+$N$1062),6)</f>
        <v/>
      </c>
      <c r="D1088" s="3">
        <f>ROUND(SUM($D$1077:$D$1081)-($R$1058+$S$1059+$T$1060+$U$1061+$V$1062),6)</f>
        <v/>
      </c>
      <c r="E1088" s="3">
        <f>ROUND(SUM($E$1077:$E$1081)-($Z$1058+$AA$1059+$AB$1060+$AC$1061+$AD$1062),6)</f>
        <v/>
      </c>
      <c r="F1088" s="3">
        <f>ROUND(SUM($F$1077:$F$1081)-($AH$1058+$AI$1059+$AJ$1060+$AK$1061+$AL$1062),6)</f>
        <v/>
      </c>
      <c r="G1088" s="3">
        <f>ROUND(SUM($G$1077:$G$1081)-($AP$1058+$AQ$1059+$AR$1060+$AS$1061+$AT$1062),6)</f>
        <v/>
      </c>
    </row>
    <row r="1089">
      <c r="A1089" s="3" t="inlineStr">
        <is>
          <t>check: Πeig − det (→0)</t>
        </is>
      </c>
      <c r="B1089" s="3">
        <f>ROUND(MDETERM($B$1058:$F$1062)-PRODUCT($B$1077:$B$1081),6)</f>
        <v/>
      </c>
      <c r="C1089" s="3">
        <f>ROUND(MDETERM($J$1058:$N$1062)-PRODUCT($C$1077:$C$1081),6)</f>
        <v/>
      </c>
      <c r="D1089" s="3">
        <f>ROUND(MDETERM($R$1058:$V$1062)-PRODUCT($D$1077:$D$1081),6)</f>
        <v/>
      </c>
      <c r="E1089" s="3">
        <f>ROUND(MDETERM($Z$1058:$AD$1062)-PRODUCT($E$1077:$E$1081),6)</f>
        <v/>
      </c>
      <c r="F1089" s="3">
        <f>ROUND(MDETERM($AH$1058:$AL$1062)-PRODUCT($F$1077:$F$1081),6)</f>
        <v/>
      </c>
      <c r="G1089" s="3">
        <f>ROUND(MDETERM($AP$1058:$AT$1062)-PRODUCT($G$1077:$G$1081),6)</f>
        <v/>
      </c>
    </row>
    <row r="1090">
      <c r="A1090" s="3" t="inlineStr">
        <is>
          <t>complex eigenvalues?</t>
        </is>
      </c>
      <c r="B1090" s="3" t="inlineStr"/>
      <c r="C1090" s="3" t="inlineStr"/>
      <c r="D1090" s="3" t="inlineStr"/>
      <c r="E1090" s="3" t="inlineStr"/>
      <c r="F1090" s="3" t="inlineStr"/>
      <c r="G1090" s="3" t="inlineStr"/>
    </row>
    <row r="1091">
      <c r="A1091" s="3" t="inlineStr">
        <is>
          <t>check: det(M − λᵢI) per sorted λ (→0)</t>
        </is>
      </c>
    </row>
    <row r="1092">
      <c r="A1092" s="3" t="inlineStr">
        <is>
          <t xml:space="preserve">  det(M − λ(1)I)</t>
        </is>
      </c>
      <c r="B1092" s="3">
        <f t="array" ref="B1092">ROUND(MDETERM($B$1058:$F$1062-$B$1083*MUNIT(5)),6)</f>
        <v/>
      </c>
      <c r="C1092" s="3">
        <f t="array" ref="C1092">ROUND(MDETERM($J$1058:$N$1062-$C$1083*MUNIT(5)),6)</f>
        <v/>
      </c>
      <c r="D1092" s="3">
        <f t="array" ref="D1092">ROUND(MDETERM($R$1058:$V$1062-$D$1083*MUNIT(5)),6)</f>
        <v/>
      </c>
      <c r="E1092" s="3">
        <f t="array" ref="E1092">ROUND(MDETERM($Z$1058:$AD$1062-$E$1083*MUNIT(5)),6)</f>
        <v/>
      </c>
      <c r="F1092" s="3">
        <f t="array" ref="F1092">ROUND(MDETERM($AH$1058:$AL$1062-$F$1083*MUNIT(5)),6)</f>
        <v/>
      </c>
      <c r="G1092" s="3">
        <f t="array" ref="G1092">ROUND(MDETERM($AP$1058:$AT$1062-$G$1083*MUNIT(5)),6)</f>
        <v/>
      </c>
    </row>
    <row r="1093">
      <c r="A1093" s="3" t="inlineStr">
        <is>
          <t xml:space="preserve">  det(M − λ(2)I)</t>
        </is>
      </c>
      <c r="B1093" s="3">
        <f t="array" ref="B1093">ROUND(MDETERM($B$1058:$F$1062-$B$1084*MUNIT(5)),6)</f>
        <v/>
      </c>
      <c r="C1093" s="3">
        <f t="array" ref="C1093">ROUND(MDETERM($J$1058:$N$1062-$C$1084*MUNIT(5)),6)</f>
        <v/>
      </c>
      <c r="D1093" s="3">
        <f t="array" ref="D1093">ROUND(MDETERM($R$1058:$V$1062-$D$1084*MUNIT(5)),6)</f>
        <v/>
      </c>
      <c r="E1093" s="3">
        <f t="array" ref="E1093">ROUND(MDETERM($Z$1058:$AD$1062-$E$1084*MUNIT(5)),6)</f>
        <v/>
      </c>
      <c r="F1093" s="3">
        <f t="array" ref="F1093">ROUND(MDETERM($AH$1058:$AL$1062-$F$1084*MUNIT(5)),6)</f>
        <v/>
      </c>
      <c r="G1093" s="3">
        <f t="array" ref="G1093">ROUND(MDETERM($AP$1058:$AT$1062-$G$1084*MUNIT(5)),6)</f>
        <v/>
      </c>
    </row>
    <row r="1094">
      <c r="A1094" s="3" t="inlineStr">
        <is>
          <t xml:space="preserve">  det(M − λ(3)I)</t>
        </is>
      </c>
      <c r="B1094" s="3">
        <f t="array" ref="B1094">ROUND(MDETERM($B$1058:$F$1062-$B$1085*MUNIT(5)),6)</f>
        <v/>
      </c>
      <c r="C1094" s="3">
        <f t="array" ref="C1094">ROUND(MDETERM($J$1058:$N$1062-$C$1085*MUNIT(5)),6)</f>
        <v/>
      </c>
      <c r="D1094" s="3">
        <f t="array" ref="D1094">ROUND(MDETERM($R$1058:$V$1062-$D$1085*MUNIT(5)),6)</f>
        <v/>
      </c>
      <c r="E1094" s="3">
        <f t="array" ref="E1094">ROUND(MDETERM($Z$1058:$AD$1062-$E$1085*MUNIT(5)),6)</f>
        <v/>
      </c>
      <c r="F1094" s="3">
        <f t="array" ref="F1094">ROUND(MDETERM($AH$1058:$AL$1062-$F$1085*MUNIT(5)),6)</f>
        <v/>
      </c>
      <c r="G1094" s="3">
        <f t="array" ref="G1094">ROUND(MDETERM($AP$1058:$AT$1062-$G$1085*MUNIT(5)),6)</f>
        <v/>
      </c>
    </row>
    <row r="1095">
      <c r="A1095" s="3" t="inlineStr">
        <is>
          <t xml:space="preserve">  det(M − λ(4)I)</t>
        </is>
      </c>
      <c r="B1095" s="3">
        <f t="array" ref="B1095">ROUND(MDETERM($B$1058:$F$1062-$B$1086*MUNIT(5)),6)</f>
        <v/>
      </c>
      <c r="C1095" s="3">
        <f t="array" ref="C1095">ROUND(MDETERM($J$1058:$N$1062-$C$1086*MUNIT(5)),6)</f>
        <v/>
      </c>
      <c r="D1095" s="3">
        <f t="array" ref="D1095">ROUND(MDETERM($R$1058:$V$1062-$D$1086*MUNIT(5)),6)</f>
        <v/>
      </c>
      <c r="E1095" s="3">
        <f t="array" ref="E1095">ROUND(MDETERM($Z$1058:$AD$1062-$E$1086*MUNIT(5)),6)</f>
        <v/>
      </c>
      <c r="F1095" s="3">
        <f t="array" ref="F1095">ROUND(MDETERM($AH$1058:$AL$1062-$F$1086*MUNIT(5)),6)</f>
        <v/>
      </c>
      <c r="G1095" s="3">
        <f t="array" ref="G1095">ROUND(MDETERM($AP$1058:$AT$1062-$G$1086*MUNIT(5)),6)</f>
        <v/>
      </c>
    </row>
    <row r="1096">
      <c r="A1096" s="3" t="inlineStr">
        <is>
          <t xml:space="preserve">  det(M − λ(5)I)</t>
        </is>
      </c>
      <c r="B1096" s="3">
        <f t="array" ref="B1096">ROUND(MDETERM($B$1058:$F$1062-$B$1087*MUNIT(5)),6)</f>
        <v/>
      </c>
      <c r="C1096" s="3">
        <f t="array" ref="C1096">ROUND(MDETERM($J$1058:$N$1062-$C$1087*MUNIT(5)),6)</f>
        <v/>
      </c>
      <c r="D1096" s="3">
        <f t="array" ref="D1096">ROUND(MDETERM($R$1058:$V$1062-$D$1087*MUNIT(5)),6)</f>
        <v/>
      </c>
      <c r="E1096" s="3">
        <f t="array" ref="E1096">ROUND(MDETERM($Z$1058:$AD$1062-$E$1087*MUNIT(5)),6)</f>
        <v/>
      </c>
      <c r="F1096" s="3">
        <f t="array" ref="F1096">ROUND(MDETERM($AH$1058:$AL$1062-$F$1087*MUNIT(5)),6)</f>
        <v/>
      </c>
      <c r="G1096" s="3">
        <f t="array" ref="G1096">ROUND(MDETERM($AP$1058:$AT$1062-$G$1087*MUNIT(5)),6)</f>
        <v/>
      </c>
    </row>
    <row r="1100" ht="16" customHeight="1">
      <c r="A1100" s="14" t="inlineStr">
        <is>
          <t>RAG R1-R2 | llama3.3:70b</t>
        </is>
      </c>
      <c r="B1100" s="9" t="inlineStr">
        <is>
          <t>run 1 (raw, pasted)</t>
        </is>
      </c>
      <c r="J1100" s="9" t="inlineStr">
        <is>
          <t>run 2 (raw, pasted)</t>
        </is>
      </c>
      <c r="R1100" s="9" t="inlineStr">
        <is>
          <t>run 3 (raw, pasted)</t>
        </is>
      </c>
      <c r="Z1100" s="9" t="inlineStr">
        <is>
          <t>run 4 (raw, pasted)</t>
        </is>
      </c>
      <c r="AH1100" s="9" t="inlineStr">
        <is>
          <t>run 5 (raw, pasted)</t>
        </is>
      </c>
      <c r="AP1100" s="9" t="inlineStr">
        <is>
          <t>archived component mapping</t>
        </is>
      </c>
    </row>
    <row r="1101" ht="60" customHeight="1">
      <c r="B1101" s="15" t="inlineStr">
        <is>
          <t>Motor</t>
        </is>
      </c>
      <c r="C1101" s="15" t="inlineStr">
        <is>
          <t>Housing</t>
        </is>
      </c>
      <c r="D1101" s="15" t="inlineStr">
        <is>
          <t>Ring Gear</t>
        </is>
      </c>
      <c r="E1101" s="15" t="inlineStr">
        <is>
          <t>Clip</t>
        </is>
      </c>
      <c r="F1101" s="15" t="inlineStr">
        <is>
          <t>Battery</t>
        </is>
      </c>
      <c r="G1101" s="15" t="inlineStr">
        <is>
          <t>Switch</t>
        </is>
      </c>
      <c r="H1101" s="15" t="inlineStr">
        <is>
          <t>Screwdriver Bit</t>
        </is>
      </c>
      <c r="J1101" s="15" t="inlineStr">
        <is>
          <t>Motor</t>
        </is>
      </c>
      <c r="K1101" s="15" t="inlineStr">
        <is>
          <t>Housing</t>
        </is>
      </c>
      <c r="L1101" s="15" t="inlineStr">
        <is>
          <t>Ring Gear</t>
        </is>
      </c>
      <c r="M1101" s="15" t="inlineStr">
        <is>
          <t>Clip</t>
        </is>
      </c>
      <c r="N1101" s="15" t="inlineStr">
        <is>
          <t>Battery</t>
        </is>
      </c>
      <c r="O1101" s="15" t="inlineStr">
        <is>
          <t>Switch</t>
        </is>
      </c>
      <c r="P1101" s="15" t="inlineStr">
        <is>
          <t>Screwdriver Bit</t>
        </is>
      </c>
      <c r="R1101" s="15" t="inlineStr">
        <is>
          <t>Motor</t>
        </is>
      </c>
      <c r="S1101" s="15" t="inlineStr">
        <is>
          <t>Housing</t>
        </is>
      </c>
      <c r="T1101" s="15" t="inlineStr">
        <is>
          <t>Ring Gear</t>
        </is>
      </c>
      <c r="U1101" s="15" t="inlineStr">
        <is>
          <t>Clip</t>
        </is>
      </c>
      <c r="V1101" s="15" t="inlineStr">
        <is>
          <t>Battery</t>
        </is>
      </c>
      <c r="W1101" s="15" t="inlineStr">
        <is>
          <t>Switch</t>
        </is>
      </c>
      <c r="X1101" s="15" t="inlineStr">
        <is>
          <t>Screwdriver Bit</t>
        </is>
      </c>
      <c r="Z1101" s="15" t="inlineStr">
        <is>
          <t>Motor</t>
        </is>
      </c>
      <c r="AA1101" s="15" t="inlineStr">
        <is>
          <t>Housing</t>
        </is>
      </c>
      <c r="AB1101" s="15" t="inlineStr">
        <is>
          <t>Ring Gear</t>
        </is>
      </c>
      <c r="AC1101" s="15" t="inlineStr">
        <is>
          <t>Clip</t>
        </is>
      </c>
      <c r="AD1101" s="15" t="inlineStr">
        <is>
          <t>Battery</t>
        </is>
      </c>
      <c r="AE1101" s="15" t="inlineStr">
        <is>
          <t>Switch</t>
        </is>
      </c>
      <c r="AF1101" s="15" t="inlineStr">
        <is>
          <t>Screwdriver Bit</t>
        </is>
      </c>
      <c r="AH1101" s="15" t="inlineStr">
        <is>
          <t>Motor</t>
        </is>
      </c>
      <c r="AI1101" s="15" t="inlineStr">
        <is>
          <t>Housing</t>
        </is>
      </c>
      <c r="AJ1101" s="15" t="inlineStr">
        <is>
          <t>Ring Gear</t>
        </is>
      </c>
      <c r="AK1101" s="15" t="inlineStr">
        <is>
          <t>Clip</t>
        </is>
      </c>
      <c r="AL1101" s="15" t="inlineStr">
        <is>
          <t>Battery</t>
        </is>
      </c>
      <c r="AM1101" s="15" t="inlineStr">
        <is>
          <t>Switch</t>
        </is>
      </c>
      <c r="AN1101" s="15" t="inlineStr">
        <is>
          <t>Screwdriver Bit</t>
        </is>
      </c>
      <c r="AP1101" s="3" t="inlineStr">
        <is>
          <t>Ground truth component</t>
        </is>
      </c>
      <c r="AQ1101" s="3" t="inlineStr">
        <is>
          <t>Matched predicted component</t>
        </is>
      </c>
    </row>
    <row r="1102">
      <c r="A1102" s="3" t="inlineStr">
        <is>
          <t>Motor</t>
        </is>
      </c>
      <c r="B1102" s="8" t="n">
        <v>1</v>
      </c>
      <c r="C1102" s="8" t="n">
        <v>1</v>
      </c>
      <c r="D1102" s="8" t="n">
        <v>1</v>
      </c>
      <c r="E1102" s="8" t="n">
        <v>1</v>
      </c>
      <c r="F1102" s="8" t="n">
        <v>1</v>
      </c>
      <c r="G1102" s="8" t="n">
        <v>1</v>
      </c>
      <c r="H1102" s="8" t="n">
        <v>1</v>
      </c>
      <c r="J1102" s="8" t="n">
        <v>1</v>
      </c>
      <c r="K1102" s="8" t="n">
        <v>1</v>
      </c>
      <c r="L1102" s="8" t="n">
        <v>1</v>
      </c>
      <c r="M1102" s="8" t="n">
        <v>1</v>
      </c>
      <c r="N1102" s="8" t="n">
        <v>1</v>
      </c>
      <c r="O1102" s="8" t="n">
        <v>1</v>
      </c>
      <c r="P1102" s="8" t="n">
        <v>1</v>
      </c>
      <c r="R1102" s="8" t="n">
        <v>1</v>
      </c>
      <c r="S1102" s="8" t="n">
        <v>1</v>
      </c>
      <c r="T1102" s="8" t="n">
        <v>1</v>
      </c>
      <c r="U1102" s="8" t="n">
        <v>1</v>
      </c>
      <c r="V1102" s="8" t="n">
        <v>1</v>
      </c>
      <c r="W1102" s="8" t="n">
        <v>1</v>
      </c>
      <c r="X1102" s="8" t="n">
        <v>1</v>
      </c>
      <c r="Z1102" s="8" t="n">
        <v>1</v>
      </c>
      <c r="AA1102" s="8" t="n">
        <v>1</v>
      </c>
      <c r="AB1102" s="8" t="n">
        <v>1</v>
      </c>
      <c r="AC1102" s="8" t="n">
        <v>1</v>
      </c>
      <c r="AD1102" s="8" t="n">
        <v>1</v>
      </c>
      <c r="AE1102" s="8" t="n">
        <v>1</v>
      </c>
      <c r="AF1102" s="8" t="n">
        <v>1</v>
      </c>
      <c r="AH1102" s="8" t="n">
        <v>1</v>
      </c>
      <c r="AI1102" s="8" t="n">
        <v>1</v>
      </c>
      <c r="AJ1102" s="8" t="n">
        <v>1</v>
      </c>
      <c r="AK1102" s="8" t="n">
        <v>1</v>
      </c>
      <c r="AL1102" s="8" t="n">
        <v>1</v>
      </c>
      <c r="AM1102" s="8" t="n">
        <v>1</v>
      </c>
      <c r="AN1102" s="8" t="n">
        <v>1</v>
      </c>
      <c r="AP1102" s="3" t="inlineStr">
        <is>
          <t>Bit</t>
        </is>
      </c>
      <c r="AQ1102" s="3" t="inlineStr">
        <is>
          <t>Screwdriver Bit</t>
        </is>
      </c>
    </row>
    <row r="1103">
      <c r="A1103" s="3" t="inlineStr">
        <is>
          <t>Housing</t>
        </is>
      </c>
      <c r="B1103" s="8" t="n">
        <v>1</v>
      </c>
      <c r="C1103" s="8" t="n">
        <v>1</v>
      </c>
      <c r="D1103" s="8" t="n">
        <v>1</v>
      </c>
      <c r="E1103" s="8" t="n">
        <v>1</v>
      </c>
      <c r="F1103" s="8" t="n">
        <v>0</v>
      </c>
      <c r="G1103" s="8" t="n">
        <v>1</v>
      </c>
      <c r="H1103" s="8" t="n">
        <v>0</v>
      </c>
      <c r="J1103" s="8" t="n">
        <v>1</v>
      </c>
      <c r="K1103" s="8" t="n">
        <v>1</v>
      </c>
      <c r="L1103" s="8" t="n">
        <v>1</v>
      </c>
      <c r="M1103" s="8" t="n">
        <v>1</v>
      </c>
      <c r="N1103" s="8" t="n">
        <v>0</v>
      </c>
      <c r="O1103" s="8" t="n">
        <v>1</v>
      </c>
      <c r="P1103" s="8" t="n">
        <v>0</v>
      </c>
      <c r="R1103" s="8" t="n">
        <v>1</v>
      </c>
      <c r="S1103" s="8" t="n">
        <v>1</v>
      </c>
      <c r="T1103" s="8" t="n">
        <v>1</v>
      </c>
      <c r="U1103" s="8" t="n">
        <v>1</v>
      </c>
      <c r="V1103" s="8" t="n">
        <v>0</v>
      </c>
      <c r="W1103" s="8" t="n">
        <v>1</v>
      </c>
      <c r="X1103" s="8" t="n">
        <v>0</v>
      </c>
      <c r="Z1103" s="8" t="n">
        <v>1</v>
      </c>
      <c r="AA1103" s="8" t="n">
        <v>1</v>
      </c>
      <c r="AB1103" s="8" t="n">
        <v>1</v>
      </c>
      <c r="AC1103" s="8" t="n">
        <v>1</v>
      </c>
      <c r="AD1103" s="8" t="n">
        <v>0</v>
      </c>
      <c r="AE1103" s="8" t="n">
        <v>1</v>
      </c>
      <c r="AF1103" s="8" t="n">
        <v>0</v>
      </c>
      <c r="AH1103" s="8" t="n">
        <v>1</v>
      </c>
      <c r="AI1103" s="8" t="n">
        <v>1</v>
      </c>
      <c r="AJ1103" s="8" t="n">
        <v>1</v>
      </c>
      <c r="AK1103" s="8" t="n">
        <v>1</v>
      </c>
      <c r="AL1103" s="8" t="n">
        <v>0</v>
      </c>
      <c r="AM1103" s="8" t="n">
        <v>1</v>
      </c>
      <c r="AN1103" s="8" t="n">
        <v>0</v>
      </c>
      <c r="AP1103" s="3" t="inlineStr">
        <is>
          <t>Transmission</t>
        </is>
      </c>
      <c r="AQ1103" s="3" t="inlineStr">
        <is>
          <t>Ring Gear</t>
        </is>
      </c>
    </row>
    <row r="1104">
      <c r="A1104" s="3" t="inlineStr">
        <is>
          <t>Ring Gear</t>
        </is>
      </c>
      <c r="B1104" s="8" t="n">
        <v>1</v>
      </c>
      <c r="C1104" s="8" t="n">
        <v>1</v>
      </c>
      <c r="D1104" s="8" t="n">
        <v>1</v>
      </c>
      <c r="E1104" s="8" t="n">
        <v>1</v>
      </c>
      <c r="F1104" s="8" t="n">
        <v>0</v>
      </c>
      <c r="G1104" s="8" t="n">
        <v>0</v>
      </c>
      <c r="H1104" s="8" t="n">
        <v>0</v>
      </c>
      <c r="J1104" s="8" t="n">
        <v>1</v>
      </c>
      <c r="K1104" s="8" t="n">
        <v>1</v>
      </c>
      <c r="L1104" s="8" t="n">
        <v>1</v>
      </c>
      <c r="M1104" s="8" t="n">
        <v>1</v>
      </c>
      <c r="N1104" s="8" t="n">
        <v>0</v>
      </c>
      <c r="O1104" s="8" t="n">
        <v>0</v>
      </c>
      <c r="P1104" s="8" t="n">
        <v>0</v>
      </c>
      <c r="R1104" s="8" t="n">
        <v>1</v>
      </c>
      <c r="S1104" s="8" t="n">
        <v>1</v>
      </c>
      <c r="T1104" s="8" t="n">
        <v>1</v>
      </c>
      <c r="U1104" s="8" t="n">
        <v>1</v>
      </c>
      <c r="V1104" s="8" t="n">
        <v>0</v>
      </c>
      <c r="W1104" s="8" t="n">
        <v>0</v>
      </c>
      <c r="X1104" s="8" t="n">
        <v>0</v>
      </c>
      <c r="Z1104" s="8" t="n">
        <v>1</v>
      </c>
      <c r="AA1104" s="8" t="n">
        <v>1</v>
      </c>
      <c r="AB1104" s="8" t="n">
        <v>1</v>
      </c>
      <c r="AC1104" s="8" t="n">
        <v>1</v>
      </c>
      <c r="AD1104" s="8" t="n">
        <v>0</v>
      </c>
      <c r="AE1104" s="8" t="n">
        <v>0</v>
      </c>
      <c r="AF1104" s="8" t="n">
        <v>0</v>
      </c>
      <c r="AH1104" s="8" t="n">
        <v>1</v>
      </c>
      <c r="AI1104" s="8" t="n">
        <v>1</v>
      </c>
      <c r="AJ1104" s="8" t="n">
        <v>1</v>
      </c>
      <c r="AK1104" s="8" t="n">
        <v>1</v>
      </c>
      <c r="AL1104" s="8" t="n">
        <v>0</v>
      </c>
      <c r="AM1104" s="8" t="n">
        <v>0</v>
      </c>
      <c r="AN1104" s="8" t="n">
        <v>0</v>
      </c>
      <c r="AP1104" s="3" t="inlineStr">
        <is>
          <t>Motor</t>
        </is>
      </c>
      <c r="AQ1104" s="3" t="inlineStr">
        <is>
          <t>Motor</t>
        </is>
      </c>
    </row>
    <row r="1105">
      <c r="A1105" s="3" t="inlineStr">
        <is>
          <t>Clip</t>
        </is>
      </c>
      <c r="B1105" s="8" t="n">
        <v>1</v>
      </c>
      <c r="C1105" s="8" t="n">
        <v>1</v>
      </c>
      <c r="D1105" s="8" t="n">
        <v>1</v>
      </c>
      <c r="E1105" s="8" t="n">
        <v>1</v>
      </c>
      <c r="F1105" s="8" t="n">
        <v>0</v>
      </c>
      <c r="G1105" s="8" t="n">
        <v>0</v>
      </c>
      <c r="H1105" s="8" t="n">
        <v>0</v>
      </c>
      <c r="J1105" s="8" t="n">
        <v>1</v>
      </c>
      <c r="K1105" s="8" t="n">
        <v>1</v>
      </c>
      <c r="L1105" s="8" t="n">
        <v>1</v>
      </c>
      <c r="M1105" s="8" t="n">
        <v>1</v>
      </c>
      <c r="N1105" s="8" t="n">
        <v>0</v>
      </c>
      <c r="O1105" s="8" t="n">
        <v>0</v>
      </c>
      <c r="P1105" s="8" t="n">
        <v>0</v>
      </c>
      <c r="R1105" s="8" t="n">
        <v>1</v>
      </c>
      <c r="S1105" s="8" t="n">
        <v>1</v>
      </c>
      <c r="T1105" s="8" t="n">
        <v>1</v>
      </c>
      <c r="U1105" s="8" t="n">
        <v>1</v>
      </c>
      <c r="V1105" s="8" t="n">
        <v>0</v>
      </c>
      <c r="W1105" s="8" t="n">
        <v>0</v>
      </c>
      <c r="X1105" s="8" t="n">
        <v>0</v>
      </c>
      <c r="Z1105" s="8" t="n">
        <v>1</v>
      </c>
      <c r="AA1105" s="8" t="n">
        <v>1</v>
      </c>
      <c r="AB1105" s="8" t="n">
        <v>1</v>
      </c>
      <c r="AC1105" s="8" t="n">
        <v>1</v>
      </c>
      <c r="AD1105" s="8" t="n">
        <v>0</v>
      </c>
      <c r="AE1105" s="8" t="n">
        <v>0</v>
      </c>
      <c r="AF1105" s="8" t="n">
        <v>0</v>
      </c>
      <c r="AH1105" s="8" t="n">
        <v>1</v>
      </c>
      <c r="AI1105" s="8" t="n">
        <v>1</v>
      </c>
      <c r="AJ1105" s="8" t="n">
        <v>1</v>
      </c>
      <c r="AK1105" s="8" t="n">
        <v>1</v>
      </c>
      <c r="AL1105" s="8" t="n">
        <v>0</v>
      </c>
      <c r="AM1105" s="8" t="n">
        <v>0</v>
      </c>
      <c r="AN1105" s="8" t="n">
        <v>0</v>
      </c>
      <c r="AP1105" s="3" t="inlineStr">
        <is>
          <t>Electrical System</t>
        </is>
      </c>
      <c r="AQ1105" s="3" t="inlineStr">
        <is>
          <t>Switch</t>
        </is>
      </c>
    </row>
    <row r="1106">
      <c r="A1106" s="3" t="inlineStr">
        <is>
          <t>Battery</t>
        </is>
      </c>
      <c r="B1106" s="8" t="n">
        <v>1</v>
      </c>
      <c r="C1106" s="8" t="n">
        <v>0</v>
      </c>
      <c r="D1106" s="8" t="n">
        <v>0</v>
      </c>
      <c r="E1106" s="8" t="n">
        <v>0</v>
      </c>
      <c r="F1106" s="8" t="n">
        <v>1</v>
      </c>
      <c r="G1106" s="8" t="n">
        <v>1</v>
      </c>
      <c r="H1106" s="8" t="n">
        <v>0</v>
      </c>
      <c r="J1106" s="8" t="n">
        <v>1</v>
      </c>
      <c r="K1106" s="8" t="n">
        <v>0</v>
      </c>
      <c r="L1106" s="8" t="n">
        <v>0</v>
      </c>
      <c r="M1106" s="8" t="n">
        <v>0</v>
      </c>
      <c r="N1106" s="8" t="n">
        <v>1</v>
      </c>
      <c r="O1106" s="8" t="n">
        <v>1</v>
      </c>
      <c r="P1106" s="8" t="n">
        <v>0</v>
      </c>
      <c r="R1106" s="8" t="n">
        <v>1</v>
      </c>
      <c r="S1106" s="8" t="n">
        <v>0</v>
      </c>
      <c r="T1106" s="8" t="n">
        <v>0</v>
      </c>
      <c r="U1106" s="8" t="n">
        <v>0</v>
      </c>
      <c r="V1106" s="8" t="n">
        <v>1</v>
      </c>
      <c r="W1106" s="8" t="n">
        <v>1</v>
      </c>
      <c r="X1106" s="8" t="n">
        <v>0</v>
      </c>
      <c r="Z1106" s="8" t="n">
        <v>1</v>
      </c>
      <c r="AA1106" s="8" t="n">
        <v>0</v>
      </c>
      <c r="AB1106" s="8" t="n">
        <v>0</v>
      </c>
      <c r="AC1106" s="8" t="n">
        <v>0</v>
      </c>
      <c r="AD1106" s="8" t="n">
        <v>1</v>
      </c>
      <c r="AE1106" s="8" t="n">
        <v>1</v>
      </c>
      <c r="AF1106" s="8" t="n">
        <v>0</v>
      </c>
      <c r="AH1106" s="8" t="n">
        <v>1</v>
      </c>
      <c r="AI1106" s="8" t="n">
        <v>0</v>
      </c>
      <c r="AJ1106" s="8" t="n">
        <v>0</v>
      </c>
      <c r="AK1106" s="8" t="n">
        <v>0</v>
      </c>
      <c r="AL1106" s="8" t="n">
        <v>1</v>
      </c>
      <c r="AM1106" s="8" t="n">
        <v>1</v>
      </c>
      <c r="AN1106" s="8" t="n">
        <v>0</v>
      </c>
      <c r="AP1106" s="3" t="inlineStr">
        <is>
          <t>Battery Holder</t>
        </is>
      </c>
      <c r="AQ1106" s="3" t="inlineStr">
        <is>
          <t>Battery</t>
        </is>
      </c>
    </row>
    <row r="1107">
      <c r="A1107" s="3" t="inlineStr">
        <is>
          <t>Switch</t>
        </is>
      </c>
      <c r="B1107" s="8" t="n">
        <v>1</v>
      </c>
      <c r="C1107" s="8" t="n">
        <v>1</v>
      </c>
      <c r="D1107" s="8" t="n">
        <v>0</v>
      </c>
      <c r="E1107" s="8" t="n">
        <v>0</v>
      </c>
      <c r="F1107" s="8" t="n">
        <v>1</v>
      </c>
      <c r="G1107" s="8" t="n">
        <v>1</v>
      </c>
      <c r="H1107" s="8" t="n">
        <v>1</v>
      </c>
      <c r="J1107" s="8" t="n">
        <v>1</v>
      </c>
      <c r="K1107" s="8" t="n">
        <v>1</v>
      </c>
      <c r="L1107" s="8" t="n">
        <v>0</v>
      </c>
      <c r="M1107" s="8" t="n">
        <v>0</v>
      </c>
      <c r="N1107" s="8" t="n">
        <v>1</v>
      </c>
      <c r="O1107" s="8" t="n">
        <v>1</v>
      </c>
      <c r="P1107" s="8" t="n">
        <v>1</v>
      </c>
      <c r="R1107" s="8" t="n">
        <v>1</v>
      </c>
      <c r="S1107" s="8" t="n">
        <v>1</v>
      </c>
      <c r="T1107" s="8" t="n">
        <v>0</v>
      </c>
      <c r="U1107" s="8" t="n">
        <v>0</v>
      </c>
      <c r="V1107" s="8" t="n">
        <v>1</v>
      </c>
      <c r="W1107" s="8" t="n">
        <v>1</v>
      </c>
      <c r="X1107" s="8" t="n">
        <v>1</v>
      </c>
      <c r="Z1107" s="8" t="n">
        <v>1</v>
      </c>
      <c r="AA1107" s="8" t="n">
        <v>1</v>
      </c>
      <c r="AB1107" s="8" t="n">
        <v>0</v>
      </c>
      <c r="AC1107" s="8" t="n">
        <v>0</v>
      </c>
      <c r="AD1107" s="8" t="n">
        <v>1</v>
      </c>
      <c r="AE1107" s="8" t="n">
        <v>1</v>
      </c>
      <c r="AF1107" s="8" t="n">
        <v>1</v>
      </c>
      <c r="AH1107" s="8" t="n">
        <v>1</v>
      </c>
      <c r="AI1107" s="8" t="n">
        <v>1</v>
      </c>
      <c r="AJ1107" s="8" t="n">
        <v>0</v>
      </c>
      <c r="AK1107" s="8" t="n">
        <v>0</v>
      </c>
      <c r="AL1107" s="8" t="n">
        <v>1</v>
      </c>
      <c r="AM1107" s="8" t="n">
        <v>1</v>
      </c>
      <c r="AN1107" s="8" t="n">
        <v>1</v>
      </c>
      <c r="AP1107" s="3" t="inlineStr">
        <is>
          <t>Housing</t>
        </is>
      </c>
      <c r="AQ1107" s="3" t="inlineStr">
        <is>
          <t>Housing</t>
        </is>
      </c>
    </row>
    <row r="1108">
      <c r="A1108" s="3" t="inlineStr">
        <is>
          <t>Screwdriver Bit</t>
        </is>
      </c>
      <c r="B1108" s="8" t="n">
        <v>1</v>
      </c>
      <c r="C1108" s="8" t="n">
        <v>0</v>
      </c>
      <c r="D1108" s="8" t="n">
        <v>0</v>
      </c>
      <c r="E1108" s="8" t="n">
        <v>0</v>
      </c>
      <c r="F1108" s="8" t="n">
        <v>0</v>
      </c>
      <c r="G1108" s="8" t="n">
        <v>1</v>
      </c>
      <c r="H1108" s="8" t="n">
        <v>1</v>
      </c>
      <c r="J1108" s="8" t="n">
        <v>1</v>
      </c>
      <c r="K1108" s="8" t="n">
        <v>0</v>
      </c>
      <c r="L1108" s="8" t="n">
        <v>0</v>
      </c>
      <c r="M1108" s="8" t="n">
        <v>0</v>
      </c>
      <c r="N1108" s="8" t="n">
        <v>0</v>
      </c>
      <c r="O1108" s="8" t="n">
        <v>1</v>
      </c>
      <c r="P1108" s="8" t="n">
        <v>1</v>
      </c>
      <c r="R1108" s="8" t="n">
        <v>1</v>
      </c>
      <c r="S1108" s="8" t="n">
        <v>0</v>
      </c>
      <c r="T1108" s="8" t="n">
        <v>0</v>
      </c>
      <c r="U1108" s="8" t="n">
        <v>0</v>
      </c>
      <c r="V1108" s="8" t="n">
        <v>0</v>
      </c>
      <c r="W1108" s="8" t="n">
        <v>1</v>
      </c>
      <c r="X1108" s="8" t="n">
        <v>1</v>
      </c>
      <c r="Z1108" s="8" t="n">
        <v>1</v>
      </c>
      <c r="AA1108" s="8" t="n">
        <v>0</v>
      </c>
      <c r="AB1108" s="8" t="n">
        <v>0</v>
      </c>
      <c r="AC1108" s="8" t="n">
        <v>0</v>
      </c>
      <c r="AD1108" s="8" t="n">
        <v>0</v>
      </c>
      <c r="AE1108" s="8" t="n">
        <v>1</v>
      </c>
      <c r="AF1108" s="8" t="n">
        <v>1</v>
      </c>
      <c r="AH1108" s="8" t="n">
        <v>1</v>
      </c>
      <c r="AI1108" s="8" t="n">
        <v>0</v>
      </c>
      <c r="AJ1108" s="8" t="n">
        <v>0</v>
      </c>
      <c r="AK1108" s="8" t="n">
        <v>0</v>
      </c>
      <c r="AL1108" s="8" t="n">
        <v>0</v>
      </c>
      <c r="AM1108" s="8" t="n">
        <v>1</v>
      </c>
      <c r="AN1108" s="8" t="n">
        <v>1</v>
      </c>
    </row>
    <row r="1110">
      <c r="A1110" s="1" t="inlineStr">
        <is>
          <t>aligned k×k matrices (INDEX/MATCH through the mapping; GT order)</t>
        </is>
      </c>
      <c r="B1110" s="9" t="inlineStr">
        <is>
          <t>run 1 aligned</t>
        </is>
      </c>
      <c r="J1110" s="9" t="inlineStr">
        <is>
          <t>run 2 aligned</t>
        </is>
      </c>
      <c r="R1110" s="9" t="inlineStr">
        <is>
          <t>run 3 aligned</t>
        </is>
      </c>
      <c r="Z1110" s="9" t="inlineStr">
        <is>
          <t>run 4 aligned</t>
        </is>
      </c>
      <c r="AH1110" s="9" t="inlineStr">
        <is>
          <t>run 5 aligned</t>
        </is>
      </c>
      <c r="AP1110" s="9" t="inlineStr">
        <is>
          <t>Step2 average of aligned runs (formula)</t>
        </is>
      </c>
      <c r="AW1110" s="9" t="inlineStr">
        <is>
          <t>aligned ground truth (INDEX/MATCH)</t>
        </is>
      </c>
      <c r="BD1110" s="9" t="inlineStr">
        <is>
          <t>aligned GT eig (pasted) | sorted</t>
        </is>
      </c>
    </row>
    <row r="1111" ht="60" customHeight="1">
      <c r="B1111" s="15" t="inlineStr">
        <is>
          <t>Bit</t>
        </is>
      </c>
      <c r="C1111" s="15" t="inlineStr">
        <is>
          <t>Transmission</t>
        </is>
      </c>
      <c r="D1111" s="15" t="inlineStr">
        <is>
          <t>Motor</t>
        </is>
      </c>
      <c r="E1111" s="15" t="inlineStr">
        <is>
          <t>Electrical System</t>
        </is>
      </c>
      <c r="F1111" s="15" t="inlineStr">
        <is>
          <t>Battery Holder</t>
        </is>
      </c>
      <c r="G1111" s="15" t="inlineStr">
        <is>
          <t>Housing</t>
        </is>
      </c>
      <c r="J1111" s="15" t="inlineStr">
        <is>
          <t>Bit</t>
        </is>
      </c>
      <c r="K1111" s="15" t="inlineStr">
        <is>
          <t>Transmission</t>
        </is>
      </c>
      <c r="L1111" s="15" t="inlineStr">
        <is>
          <t>Motor</t>
        </is>
      </c>
      <c r="M1111" s="15" t="inlineStr">
        <is>
          <t>Electrical System</t>
        </is>
      </c>
      <c r="N1111" s="15" t="inlineStr">
        <is>
          <t>Battery Holder</t>
        </is>
      </c>
      <c r="O1111" s="15" t="inlineStr">
        <is>
          <t>Housing</t>
        </is>
      </c>
      <c r="R1111" s="15" t="inlineStr">
        <is>
          <t>Bit</t>
        </is>
      </c>
      <c r="S1111" s="15" t="inlineStr">
        <is>
          <t>Transmission</t>
        </is>
      </c>
      <c r="T1111" s="15" t="inlineStr">
        <is>
          <t>Motor</t>
        </is>
      </c>
      <c r="U1111" s="15" t="inlineStr">
        <is>
          <t>Electrical System</t>
        </is>
      </c>
      <c r="V1111" s="15" t="inlineStr">
        <is>
          <t>Battery Holder</t>
        </is>
      </c>
      <c r="W1111" s="15" t="inlineStr">
        <is>
          <t>Housing</t>
        </is>
      </c>
      <c r="Z1111" s="15" t="inlineStr">
        <is>
          <t>Bit</t>
        </is>
      </c>
      <c r="AA1111" s="15" t="inlineStr">
        <is>
          <t>Transmission</t>
        </is>
      </c>
      <c r="AB1111" s="15" t="inlineStr">
        <is>
          <t>Motor</t>
        </is>
      </c>
      <c r="AC1111" s="15" t="inlineStr">
        <is>
          <t>Electrical System</t>
        </is>
      </c>
      <c r="AD1111" s="15" t="inlineStr">
        <is>
          <t>Battery Holder</t>
        </is>
      </c>
      <c r="AE1111" s="15" t="inlineStr">
        <is>
          <t>Housing</t>
        </is>
      </c>
      <c r="AH1111" s="15" t="inlineStr">
        <is>
          <t>Bit</t>
        </is>
      </c>
      <c r="AI1111" s="15" t="inlineStr">
        <is>
          <t>Transmission</t>
        </is>
      </c>
      <c r="AJ1111" s="15" t="inlineStr">
        <is>
          <t>Motor</t>
        </is>
      </c>
      <c r="AK1111" s="15" t="inlineStr">
        <is>
          <t>Electrical System</t>
        </is>
      </c>
      <c r="AL1111" s="15" t="inlineStr">
        <is>
          <t>Battery Holder</t>
        </is>
      </c>
      <c r="AM1111" s="15" t="inlineStr">
        <is>
          <t>Housing</t>
        </is>
      </c>
    </row>
    <row r="1112">
      <c r="A1112" s="3" t="inlineStr">
        <is>
          <t>Bit</t>
        </is>
      </c>
      <c r="B1112" s="8">
        <f>INDEX($B$1102:$H$1108,MATCH($AQ$1102,$B$1101:$H$1101,0),MATCH($AQ$1102,$B$1101:$H$1101,0))</f>
        <v/>
      </c>
      <c r="C1112" s="8">
        <f>INDEX($B$1102:$H$1108,MATCH($AQ$1102,$B$1101:$H$1101,0),MATCH($AQ$1103,$B$1101:$H$1101,0))</f>
        <v/>
      </c>
      <c r="D1112" s="8">
        <f>INDEX($B$1102:$H$1108,MATCH($AQ$1102,$B$1101:$H$1101,0),MATCH($AQ$1104,$B$1101:$H$1101,0))</f>
        <v/>
      </c>
      <c r="E1112" s="8">
        <f>INDEX($B$1102:$H$1108,MATCH($AQ$1102,$B$1101:$H$1101,0),MATCH($AQ$1105,$B$1101:$H$1101,0))</f>
        <v/>
      </c>
      <c r="F1112" s="8">
        <f>INDEX($B$1102:$H$1108,MATCH($AQ$1102,$B$1101:$H$1101,0),MATCH($AQ$1106,$B$1101:$H$1101,0))</f>
        <v/>
      </c>
      <c r="G1112" s="8">
        <f>INDEX($B$1102:$H$1108,MATCH($AQ$1102,$B$1101:$H$1101,0),MATCH($AQ$1107,$B$1101:$H$1101,0))</f>
        <v/>
      </c>
      <c r="J1112" s="8">
        <f>INDEX($J$1102:$P$1108,MATCH($AQ$1102,$J$1101:$P$1101,0),MATCH($AQ$1102,$J$1101:$P$1101,0))</f>
        <v/>
      </c>
      <c r="K1112" s="8">
        <f>INDEX($J$1102:$P$1108,MATCH($AQ$1102,$J$1101:$P$1101,0),MATCH($AQ$1103,$J$1101:$P$1101,0))</f>
        <v/>
      </c>
      <c r="L1112" s="8">
        <f>INDEX($J$1102:$P$1108,MATCH($AQ$1102,$J$1101:$P$1101,0),MATCH($AQ$1104,$J$1101:$P$1101,0))</f>
        <v/>
      </c>
      <c r="M1112" s="8">
        <f>INDEX($J$1102:$P$1108,MATCH($AQ$1102,$J$1101:$P$1101,0),MATCH($AQ$1105,$J$1101:$P$1101,0))</f>
        <v/>
      </c>
      <c r="N1112" s="8">
        <f>INDEX($J$1102:$P$1108,MATCH($AQ$1102,$J$1101:$P$1101,0),MATCH($AQ$1106,$J$1101:$P$1101,0))</f>
        <v/>
      </c>
      <c r="O1112" s="8">
        <f>INDEX($J$1102:$P$1108,MATCH($AQ$1102,$J$1101:$P$1101,0),MATCH($AQ$1107,$J$1101:$P$1101,0))</f>
        <v/>
      </c>
      <c r="R1112" s="8">
        <f>INDEX($R$1102:$X$1108,MATCH($AQ$1102,$R$1101:$X$1101,0),MATCH($AQ$1102,$R$1101:$X$1101,0))</f>
        <v/>
      </c>
      <c r="S1112" s="8">
        <f>INDEX($R$1102:$X$1108,MATCH($AQ$1102,$R$1101:$X$1101,0),MATCH($AQ$1103,$R$1101:$X$1101,0))</f>
        <v/>
      </c>
      <c r="T1112" s="8">
        <f>INDEX($R$1102:$X$1108,MATCH($AQ$1102,$R$1101:$X$1101,0),MATCH($AQ$1104,$R$1101:$X$1101,0))</f>
        <v/>
      </c>
      <c r="U1112" s="8">
        <f>INDEX($R$1102:$X$1108,MATCH($AQ$1102,$R$1101:$X$1101,0),MATCH($AQ$1105,$R$1101:$X$1101,0))</f>
        <v/>
      </c>
      <c r="V1112" s="8">
        <f>INDEX($R$1102:$X$1108,MATCH($AQ$1102,$R$1101:$X$1101,0),MATCH($AQ$1106,$R$1101:$X$1101,0))</f>
        <v/>
      </c>
      <c r="W1112" s="8">
        <f>INDEX($R$1102:$X$1108,MATCH($AQ$1102,$R$1101:$X$1101,0),MATCH($AQ$1107,$R$1101:$X$1101,0))</f>
        <v/>
      </c>
      <c r="Z1112" s="8">
        <f>INDEX($Z$1102:$AF$1108,MATCH($AQ$1102,$Z$1101:$AF$1101,0),MATCH($AQ$1102,$Z$1101:$AF$1101,0))</f>
        <v/>
      </c>
      <c r="AA1112" s="8">
        <f>INDEX($Z$1102:$AF$1108,MATCH($AQ$1102,$Z$1101:$AF$1101,0),MATCH($AQ$1103,$Z$1101:$AF$1101,0))</f>
        <v/>
      </c>
      <c r="AB1112" s="8">
        <f>INDEX($Z$1102:$AF$1108,MATCH($AQ$1102,$Z$1101:$AF$1101,0),MATCH($AQ$1104,$Z$1101:$AF$1101,0))</f>
        <v/>
      </c>
      <c r="AC1112" s="8">
        <f>INDEX($Z$1102:$AF$1108,MATCH($AQ$1102,$Z$1101:$AF$1101,0),MATCH($AQ$1105,$Z$1101:$AF$1101,0))</f>
        <v/>
      </c>
      <c r="AD1112" s="8">
        <f>INDEX($Z$1102:$AF$1108,MATCH($AQ$1102,$Z$1101:$AF$1101,0),MATCH($AQ$1106,$Z$1101:$AF$1101,0))</f>
        <v/>
      </c>
      <c r="AE1112" s="8">
        <f>INDEX($Z$1102:$AF$1108,MATCH($AQ$1102,$Z$1101:$AF$1101,0),MATCH($AQ$1107,$Z$1101:$AF$1101,0))</f>
        <v/>
      </c>
      <c r="AH1112" s="8">
        <f>INDEX($AH$1102:$AN$1108,MATCH($AQ$1102,$AH$1101:$AN$1101,0),MATCH($AQ$1102,$AH$1101:$AN$1101,0))</f>
        <v/>
      </c>
      <c r="AI1112" s="8">
        <f>INDEX($AH$1102:$AN$1108,MATCH($AQ$1102,$AH$1101:$AN$1101,0),MATCH($AQ$1103,$AH$1101:$AN$1101,0))</f>
        <v/>
      </c>
      <c r="AJ1112" s="8">
        <f>INDEX($AH$1102:$AN$1108,MATCH($AQ$1102,$AH$1101:$AN$1101,0),MATCH($AQ$1104,$AH$1101:$AN$1101,0))</f>
        <v/>
      </c>
      <c r="AK1112" s="8">
        <f>INDEX($AH$1102:$AN$1108,MATCH($AQ$1102,$AH$1101:$AN$1101,0),MATCH($AQ$1105,$AH$1101:$AN$1101,0))</f>
        <v/>
      </c>
      <c r="AL1112" s="8">
        <f>INDEX($AH$1102:$AN$1108,MATCH($AQ$1102,$AH$1101:$AN$1101,0),MATCH($AQ$1106,$AH$1101:$AN$1101,0))</f>
        <v/>
      </c>
      <c r="AM1112" s="8">
        <f>INDEX($AH$1102:$AN$1108,MATCH($AQ$1102,$AH$1101:$AN$1101,0),MATCH($AQ$1107,$AH$1101:$AN$1101,0))</f>
        <v/>
      </c>
      <c r="AP1112" s="8">
        <f>IF(($B$1112&lt;&gt;2)+($J$1112&lt;&gt;2)+($R$1112&lt;&gt;2)+($Z$1112&lt;&gt;2)+($AH$1112&lt;&gt;2)=0,2,IF((($B$1112&lt;&gt;2)*$B$1112+($J$1112&lt;&gt;2)*$J$1112+($R$1112&lt;&gt;2)*$R$1112+($Z$1112&lt;&gt;2)*$Z$1112+($AH$1112&lt;&gt;2)*$AH$1112)/(($B$1112&lt;&gt;2)+($J$1112&lt;&gt;2)+($R$1112&lt;&gt;2)+($Z$1112&lt;&gt;2)+($AH$1112&lt;&gt;2))&gt;=0.5,1,0))</f>
        <v/>
      </c>
      <c r="AQ1112" s="8">
        <f>IF(($C$1112&lt;&gt;2)+($K$1112&lt;&gt;2)+($S$1112&lt;&gt;2)+($AA$1112&lt;&gt;2)+($AI$1112&lt;&gt;2)=0,2,IF((($C$1112&lt;&gt;2)*$C$1112+($K$1112&lt;&gt;2)*$K$1112+($S$1112&lt;&gt;2)*$S$1112+($AA$1112&lt;&gt;2)*$AA$1112+($AI$1112&lt;&gt;2)*$AI$1112)/(($C$1112&lt;&gt;2)+($K$1112&lt;&gt;2)+($S$1112&lt;&gt;2)+($AA$1112&lt;&gt;2)+($AI$1112&lt;&gt;2))&gt;=0.5,1,0))</f>
        <v/>
      </c>
      <c r="AR1112" s="8">
        <f>IF(($D$1112&lt;&gt;2)+($L$1112&lt;&gt;2)+($T$1112&lt;&gt;2)+($AB$1112&lt;&gt;2)+($AJ$1112&lt;&gt;2)=0,2,IF((($D$1112&lt;&gt;2)*$D$1112+($L$1112&lt;&gt;2)*$L$1112+($T$1112&lt;&gt;2)*$T$1112+($AB$1112&lt;&gt;2)*$AB$1112+($AJ$1112&lt;&gt;2)*$AJ$1112)/(($D$1112&lt;&gt;2)+($L$1112&lt;&gt;2)+($T$1112&lt;&gt;2)+($AB$1112&lt;&gt;2)+($AJ$1112&lt;&gt;2))&gt;=0.5,1,0))</f>
        <v/>
      </c>
      <c r="AS1112" s="8">
        <f>IF(($E$1112&lt;&gt;2)+($M$1112&lt;&gt;2)+($U$1112&lt;&gt;2)+($AC$1112&lt;&gt;2)+($AK$1112&lt;&gt;2)=0,2,IF((($E$1112&lt;&gt;2)*$E$1112+($M$1112&lt;&gt;2)*$M$1112+($U$1112&lt;&gt;2)*$U$1112+($AC$1112&lt;&gt;2)*$AC$1112+($AK$1112&lt;&gt;2)*$AK$1112)/(($E$1112&lt;&gt;2)+($M$1112&lt;&gt;2)+($U$1112&lt;&gt;2)+($AC$1112&lt;&gt;2)+($AK$1112&lt;&gt;2))&gt;=0.5,1,0))</f>
        <v/>
      </c>
      <c r="AT1112" s="8">
        <f>IF(($F$1112&lt;&gt;2)+($N$1112&lt;&gt;2)+($V$1112&lt;&gt;2)+($AD$1112&lt;&gt;2)+($AL$1112&lt;&gt;2)=0,2,IF((($F$1112&lt;&gt;2)*$F$1112+($N$1112&lt;&gt;2)*$N$1112+($V$1112&lt;&gt;2)*$V$1112+($AD$1112&lt;&gt;2)*$AD$1112+($AL$1112&lt;&gt;2)*$AL$1112)/(($F$1112&lt;&gt;2)+($N$1112&lt;&gt;2)+($V$1112&lt;&gt;2)+($AD$1112&lt;&gt;2)+($AL$1112&lt;&gt;2))&gt;=0.5,1,0))</f>
        <v/>
      </c>
      <c r="AU1112" s="8">
        <f>IF(($G$1112&lt;&gt;2)+($O$1112&lt;&gt;2)+($W$1112&lt;&gt;2)+($AE$1112&lt;&gt;2)+($AM$1112&lt;&gt;2)=0,2,IF((($G$1112&lt;&gt;2)*$G$1112+($O$1112&lt;&gt;2)*$O$1112+($W$1112&lt;&gt;2)*$W$1112+($AE$1112&lt;&gt;2)*$AE$1112+($AM$1112&lt;&gt;2)*$AM$1112)/(($G$1112&lt;&gt;2)+($O$1112&lt;&gt;2)+($W$1112&lt;&gt;2)+($AE$1112&lt;&gt;2)+($AM$1112&lt;&gt;2))&gt;=0.5,1,0))</f>
        <v/>
      </c>
      <c r="AW1112" s="16">
        <f>INDEX('Ground truth'!$B$14:$H$20,MATCH($AP$1102,'Ground truth'!$A$14:$A$20,0),MATCH($AP$1102,'Ground truth'!$B$13:$H$13,0))</f>
        <v/>
      </c>
      <c r="AX1112" s="16">
        <f>INDEX('Ground truth'!$B$14:$H$20,MATCH($AP$1102,'Ground truth'!$A$14:$A$20,0),MATCH($AP$1103,'Ground truth'!$B$13:$H$13,0))</f>
        <v/>
      </c>
      <c r="AY1112" s="16">
        <f>INDEX('Ground truth'!$B$14:$H$20,MATCH($AP$1102,'Ground truth'!$A$14:$A$20,0),MATCH($AP$1104,'Ground truth'!$B$13:$H$13,0))</f>
        <v/>
      </c>
      <c r="AZ1112" s="16">
        <f>INDEX('Ground truth'!$B$14:$H$20,MATCH($AP$1102,'Ground truth'!$A$14:$A$20,0),MATCH($AP$1105,'Ground truth'!$B$13:$H$13,0))</f>
        <v/>
      </c>
      <c r="BA1112" s="16">
        <f>INDEX('Ground truth'!$B$14:$H$20,MATCH($AP$1102,'Ground truth'!$A$14:$A$20,0),MATCH($AP$1106,'Ground truth'!$B$13:$H$13,0))</f>
        <v/>
      </c>
      <c r="BB1112" s="16">
        <f>INDEX('Ground truth'!$B$14:$H$20,MATCH($AP$1102,'Ground truth'!$A$14:$A$20,0),MATCH($AP$1107,'Ground truth'!$B$13:$H$13,0))</f>
        <v/>
      </c>
      <c r="BD1112" s="19" t="n">
        <v>3.980936588101825</v>
      </c>
      <c r="BE1112" s="19">
        <f>LARGE($BD$1112:$BD$1117,1)</f>
        <v/>
      </c>
    </row>
    <row r="1113">
      <c r="A1113" s="3" t="inlineStr">
        <is>
          <t>Transmission</t>
        </is>
      </c>
      <c r="B1113" s="8">
        <f>INDEX($B$1102:$H$1108,MATCH($AQ$1103,$B$1101:$H$1101,0),MATCH($AQ$1102,$B$1101:$H$1101,0))</f>
        <v/>
      </c>
      <c r="C1113" s="8">
        <f>INDEX($B$1102:$H$1108,MATCH($AQ$1103,$B$1101:$H$1101,0),MATCH($AQ$1103,$B$1101:$H$1101,0))</f>
        <v/>
      </c>
      <c r="D1113" s="8">
        <f>INDEX($B$1102:$H$1108,MATCH($AQ$1103,$B$1101:$H$1101,0),MATCH($AQ$1104,$B$1101:$H$1101,0))</f>
        <v/>
      </c>
      <c r="E1113" s="8">
        <f>INDEX($B$1102:$H$1108,MATCH($AQ$1103,$B$1101:$H$1101,0),MATCH($AQ$1105,$B$1101:$H$1101,0))</f>
        <v/>
      </c>
      <c r="F1113" s="8">
        <f>INDEX($B$1102:$H$1108,MATCH($AQ$1103,$B$1101:$H$1101,0),MATCH($AQ$1106,$B$1101:$H$1101,0))</f>
        <v/>
      </c>
      <c r="G1113" s="8">
        <f>INDEX($B$1102:$H$1108,MATCH($AQ$1103,$B$1101:$H$1101,0),MATCH($AQ$1107,$B$1101:$H$1101,0))</f>
        <v/>
      </c>
      <c r="J1113" s="8">
        <f>INDEX($J$1102:$P$1108,MATCH($AQ$1103,$J$1101:$P$1101,0),MATCH($AQ$1102,$J$1101:$P$1101,0))</f>
        <v/>
      </c>
      <c r="K1113" s="8">
        <f>INDEX($J$1102:$P$1108,MATCH($AQ$1103,$J$1101:$P$1101,0),MATCH($AQ$1103,$J$1101:$P$1101,0))</f>
        <v/>
      </c>
      <c r="L1113" s="8">
        <f>INDEX($J$1102:$P$1108,MATCH($AQ$1103,$J$1101:$P$1101,0),MATCH($AQ$1104,$J$1101:$P$1101,0))</f>
        <v/>
      </c>
      <c r="M1113" s="8">
        <f>INDEX($J$1102:$P$1108,MATCH($AQ$1103,$J$1101:$P$1101,0),MATCH($AQ$1105,$J$1101:$P$1101,0))</f>
        <v/>
      </c>
      <c r="N1113" s="8">
        <f>INDEX($J$1102:$P$1108,MATCH($AQ$1103,$J$1101:$P$1101,0),MATCH($AQ$1106,$J$1101:$P$1101,0))</f>
        <v/>
      </c>
      <c r="O1113" s="8">
        <f>INDEX($J$1102:$P$1108,MATCH($AQ$1103,$J$1101:$P$1101,0),MATCH($AQ$1107,$J$1101:$P$1101,0))</f>
        <v/>
      </c>
      <c r="R1113" s="8">
        <f>INDEX($R$1102:$X$1108,MATCH($AQ$1103,$R$1101:$X$1101,0),MATCH($AQ$1102,$R$1101:$X$1101,0))</f>
        <v/>
      </c>
      <c r="S1113" s="8">
        <f>INDEX($R$1102:$X$1108,MATCH($AQ$1103,$R$1101:$X$1101,0),MATCH($AQ$1103,$R$1101:$X$1101,0))</f>
        <v/>
      </c>
      <c r="T1113" s="8">
        <f>INDEX($R$1102:$X$1108,MATCH($AQ$1103,$R$1101:$X$1101,0),MATCH($AQ$1104,$R$1101:$X$1101,0))</f>
        <v/>
      </c>
      <c r="U1113" s="8">
        <f>INDEX($R$1102:$X$1108,MATCH($AQ$1103,$R$1101:$X$1101,0),MATCH($AQ$1105,$R$1101:$X$1101,0))</f>
        <v/>
      </c>
      <c r="V1113" s="8">
        <f>INDEX($R$1102:$X$1108,MATCH($AQ$1103,$R$1101:$X$1101,0),MATCH($AQ$1106,$R$1101:$X$1101,0))</f>
        <v/>
      </c>
      <c r="W1113" s="8">
        <f>INDEX($R$1102:$X$1108,MATCH($AQ$1103,$R$1101:$X$1101,0),MATCH($AQ$1107,$R$1101:$X$1101,0))</f>
        <v/>
      </c>
      <c r="Z1113" s="8">
        <f>INDEX($Z$1102:$AF$1108,MATCH($AQ$1103,$Z$1101:$AF$1101,0),MATCH($AQ$1102,$Z$1101:$AF$1101,0))</f>
        <v/>
      </c>
      <c r="AA1113" s="8">
        <f>INDEX($Z$1102:$AF$1108,MATCH($AQ$1103,$Z$1101:$AF$1101,0),MATCH($AQ$1103,$Z$1101:$AF$1101,0))</f>
        <v/>
      </c>
      <c r="AB1113" s="8">
        <f>INDEX($Z$1102:$AF$1108,MATCH($AQ$1103,$Z$1101:$AF$1101,0),MATCH($AQ$1104,$Z$1101:$AF$1101,0))</f>
        <v/>
      </c>
      <c r="AC1113" s="8">
        <f>INDEX($Z$1102:$AF$1108,MATCH($AQ$1103,$Z$1101:$AF$1101,0),MATCH($AQ$1105,$Z$1101:$AF$1101,0))</f>
        <v/>
      </c>
      <c r="AD1113" s="8">
        <f>INDEX($Z$1102:$AF$1108,MATCH($AQ$1103,$Z$1101:$AF$1101,0),MATCH($AQ$1106,$Z$1101:$AF$1101,0))</f>
        <v/>
      </c>
      <c r="AE1113" s="8">
        <f>INDEX($Z$1102:$AF$1108,MATCH($AQ$1103,$Z$1101:$AF$1101,0),MATCH($AQ$1107,$Z$1101:$AF$1101,0))</f>
        <v/>
      </c>
      <c r="AH1113" s="8">
        <f>INDEX($AH$1102:$AN$1108,MATCH($AQ$1103,$AH$1101:$AN$1101,0),MATCH($AQ$1102,$AH$1101:$AN$1101,0))</f>
        <v/>
      </c>
      <c r="AI1113" s="8">
        <f>INDEX($AH$1102:$AN$1108,MATCH($AQ$1103,$AH$1101:$AN$1101,0),MATCH($AQ$1103,$AH$1101:$AN$1101,0))</f>
        <v/>
      </c>
      <c r="AJ1113" s="8">
        <f>INDEX($AH$1102:$AN$1108,MATCH($AQ$1103,$AH$1101:$AN$1101,0),MATCH($AQ$1104,$AH$1101:$AN$1101,0))</f>
        <v/>
      </c>
      <c r="AK1113" s="8">
        <f>INDEX($AH$1102:$AN$1108,MATCH($AQ$1103,$AH$1101:$AN$1101,0),MATCH($AQ$1105,$AH$1101:$AN$1101,0))</f>
        <v/>
      </c>
      <c r="AL1113" s="8">
        <f>INDEX($AH$1102:$AN$1108,MATCH($AQ$1103,$AH$1101:$AN$1101,0),MATCH($AQ$1106,$AH$1101:$AN$1101,0))</f>
        <v/>
      </c>
      <c r="AM1113" s="8">
        <f>INDEX($AH$1102:$AN$1108,MATCH($AQ$1103,$AH$1101:$AN$1101,0),MATCH($AQ$1107,$AH$1101:$AN$1101,0))</f>
        <v/>
      </c>
      <c r="AP1113" s="8">
        <f>IF(($B$1113&lt;&gt;2)+($J$1113&lt;&gt;2)+($R$1113&lt;&gt;2)+($Z$1113&lt;&gt;2)+($AH$1113&lt;&gt;2)=0,2,IF((($B$1113&lt;&gt;2)*$B$1113+($J$1113&lt;&gt;2)*$J$1113+($R$1113&lt;&gt;2)*$R$1113+($Z$1113&lt;&gt;2)*$Z$1113+($AH$1113&lt;&gt;2)*$AH$1113)/(($B$1113&lt;&gt;2)+($J$1113&lt;&gt;2)+($R$1113&lt;&gt;2)+($Z$1113&lt;&gt;2)+($AH$1113&lt;&gt;2))&gt;=0.5,1,0))</f>
        <v/>
      </c>
      <c r="AQ1113" s="8">
        <f>IF(($C$1113&lt;&gt;2)+($K$1113&lt;&gt;2)+($S$1113&lt;&gt;2)+($AA$1113&lt;&gt;2)+($AI$1113&lt;&gt;2)=0,2,IF((($C$1113&lt;&gt;2)*$C$1113+($K$1113&lt;&gt;2)*$K$1113+($S$1113&lt;&gt;2)*$S$1113+($AA$1113&lt;&gt;2)*$AA$1113+($AI$1113&lt;&gt;2)*$AI$1113)/(($C$1113&lt;&gt;2)+($K$1113&lt;&gt;2)+($S$1113&lt;&gt;2)+($AA$1113&lt;&gt;2)+($AI$1113&lt;&gt;2))&gt;=0.5,1,0))</f>
        <v/>
      </c>
      <c r="AR1113" s="8">
        <f>IF(($D$1113&lt;&gt;2)+($L$1113&lt;&gt;2)+($T$1113&lt;&gt;2)+($AB$1113&lt;&gt;2)+($AJ$1113&lt;&gt;2)=0,2,IF((($D$1113&lt;&gt;2)*$D$1113+($L$1113&lt;&gt;2)*$L$1113+($T$1113&lt;&gt;2)*$T$1113+($AB$1113&lt;&gt;2)*$AB$1113+($AJ$1113&lt;&gt;2)*$AJ$1113)/(($D$1113&lt;&gt;2)+($L$1113&lt;&gt;2)+($T$1113&lt;&gt;2)+($AB$1113&lt;&gt;2)+($AJ$1113&lt;&gt;2))&gt;=0.5,1,0))</f>
        <v/>
      </c>
      <c r="AS1113" s="8">
        <f>IF(($E$1113&lt;&gt;2)+($M$1113&lt;&gt;2)+($U$1113&lt;&gt;2)+($AC$1113&lt;&gt;2)+($AK$1113&lt;&gt;2)=0,2,IF((($E$1113&lt;&gt;2)*$E$1113+($M$1113&lt;&gt;2)*$M$1113+($U$1113&lt;&gt;2)*$U$1113+($AC$1113&lt;&gt;2)*$AC$1113+($AK$1113&lt;&gt;2)*$AK$1113)/(($E$1113&lt;&gt;2)+($M$1113&lt;&gt;2)+($U$1113&lt;&gt;2)+($AC$1113&lt;&gt;2)+($AK$1113&lt;&gt;2))&gt;=0.5,1,0))</f>
        <v/>
      </c>
      <c r="AT1113" s="8">
        <f>IF(($F$1113&lt;&gt;2)+($N$1113&lt;&gt;2)+($V$1113&lt;&gt;2)+($AD$1113&lt;&gt;2)+($AL$1113&lt;&gt;2)=0,2,IF((($F$1113&lt;&gt;2)*$F$1113+($N$1113&lt;&gt;2)*$N$1113+($V$1113&lt;&gt;2)*$V$1113+($AD$1113&lt;&gt;2)*$AD$1113+($AL$1113&lt;&gt;2)*$AL$1113)/(($F$1113&lt;&gt;2)+($N$1113&lt;&gt;2)+($V$1113&lt;&gt;2)+($AD$1113&lt;&gt;2)+($AL$1113&lt;&gt;2))&gt;=0.5,1,0))</f>
        <v/>
      </c>
      <c r="AU1113" s="8">
        <f>IF(($G$1113&lt;&gt;2)+($O$1113&lt;&gt;2)+($W$1113&lt;&gt;2)+($AE$1113&lt;&gt;2)+($AM$1113&lt;&gt;2)=0,2,IF((($G$1113&lt;&gt;2)*$G$1113+($O$1113&lt;&gt;2)*$O$1113+($W$1113&lt;&gt;2)*$W$1113+($AE$1113&lt;&gt;2)*$AE$1113+($AM$1113&lt;&gt;2)*$AM$1113)/(($G$1113&lt;&gt;2)+($O$1113&lt;&gt;2)+($W$1113&lt;&gt;2)+($AE$1113&lt;&gt;2)+($AM$1113&lt;&gt;2))&gt;=0.5,1,0))</f>
        <v/>
      </c>
      <c r="AW1113" s="16">
        <f>INDEX('Ground truth'!$B$14:$H$20,MATCH($AP$1103,'Ground truth'!$A$14:$A$20,0),MATCH($AP$1102,'Ground truth'!$B$13:$H$13,0))</f>
        <v/>
      </c>
      <c r="AX1113" s="16">
        <f>INDEX('Ground truth'!$B$14:$H$20,MATCH($AP$1103,'Ground truth'!$A$14:$A$20,0),MATCH($AP$1103,'Ground truth'!$B$13:$H$13,0))</f>
        <v/>
      </c>
      <c r="AY1113" s="16">
        <f>INDEX('Ground truth'!$B$14:$H$20,MATCH($AP$1103,'Ground truth'!$A$14:$A$20,0),MATCH($AP$1104,'Ground truth'!$B$13:$H$13,0))</f>
        <v/>
      </c>
      <c r="AZ1113" s="16">
        <f>INDEX('Ground truth'!$B$14:$H$20,MATCH($AP$1103,'Ground truth'!$A$14:$A$20,0),MATCH($AP$1105,'Ground truth'!$B$13:$H$13,0))</f>
        <v/>
      </c>
      <c r="BA1113" s="16">
        <f>INDEX('Ground truth'!$B$14:$H$20,MATCH($AP$1103,'Ground truth'!$A$14:$A$20,0),MATCH($AP$1106,'Ground truth'!$B$13:$H$13,0))</f>
        <v/>
      </c>
      <c r="BB1113" s="16">
        <f>INDEX('Ground truth'!$B$14:$H$20,MATCH($AP$1103,'Ground truth'!$A$14:$A$20,0),MATCH($AP$1107,'Ground truth'!$B$13:$H$13,0))</f>
        <v/>
      </c>
      <c r="BD1113" s="19" t="n">
        <v>2.041954751952713</v>
      </c>
      <c r="BE1113" s="19">
        <f>LARGE($BD$1112:$BD$1117,2)</f>
        <v/>
      </c>
    </row>
    <row r="1114">
      <c r="A1114" s="3" t="inlineStr">
        <is>
          <t>Motor</t>
        </is>
      </c>
      <c r="B1114" s="8">
        <f>INDEX($B$1102:$H$1108,MATCH($AQ$1104,$B$1101:$H$1101,0),MATCH($AQ$1102,$B$1101:$H$1101,0))</f>
        <v/>
      </c>
      <c r="C1114" s="8">
        <f>INDEX($B$1102:$H$1108,MATCH($AQ$1104,$B$1101:$H$1101,0),MATCH($AQ$1103,$B$1101:$H$1101,0))</f>
        <v/>
      </c>
      <c r="D1114" s="8">
        <f>INDEX($B$1102:$H$1108,MATCH($AQ$1104,$B$1101:$H$1101,0),MATCH($AQ$1104,$B$1101:$H$1101,0))</f>
        <v/>
      </c>
      <c r="E1114" s="8">
        <f>INDEX($B$1102:$H$1108,MATCH($AQ$1104,$B$1101:$H$1101,0),MATCH($AQ$1105,$B$1101:$H$1101,0))</f>
        <v/>
      </c>
      <c r="F1114" s="8">
        <f>INDEX($B$1102:$H$1108,MATCH($AQ$1104,$B$1101:$H$1101,0),MATCH($AQ$1106,$B$1101:$H$1101,0))</f>
        <v/>
      </c>
      <c r="G1114" s="8">
        <f>INDEX($B$1102:$H$1108,MATCH($AQ$1104,$B$1101:$H$1101,0),MATCH($AQ$1107,$B$1101:$H$1101,0))</f>
        <v/>
      </c>
      <c r="J1114" s="8">
        <f>INDEX($J$1102:$P$1108,MATCH($AQ$1104,$J$1101:$P$1101,0),MATCH($AQ$1102,$J$1101:$P$1101,0))</f>
        <v/>
      </c>
      <c r="K1114" s="8">
        <f>INDEX($J$1102:$P$1108,MATCH($AQ$1104,$J$1101:$P$1101,0),MATCH($AQ$1103,$J$1101:$P$1101,0))</f>
        <v/>
      </c>
      <c r="L1114" s="8">
        <f>INDEX($J$1102:$P$1108,MATCH($AQ$1104,$J$1101:$P$1101,0),MATCH($AQ$1104,$J$1101:$P$1101,0))</f>
        <v/>
      </c>
      <c r="M1114" s="8">
        <f>INDEX($J$1102:$P$1108,MATCH($AQ$1104,$J$1101:$P$1101,0),MATCH($AQ$1105,$J$1101:$P$1101,0))</f>
        <v/>
      </c>
      <c r="N1114" s="8">
        <f>INDEX($J$1102:$P$1108,MATCH($AQ$1104,$J$1101:$P$1101,0),MATCH($AQ$1106,$J$1101:$P$1101,0))</f>
        <v/>
      </c>
      <c r="O1114" s="8">
        <f>INDEX($J$1102:$P$1108,MATCH($AQ$1104,$J$1101:$P$1101,0),MATCH($AQ$1107,$J$1101:$P$1101,0))</f>
        <v/>
      </c>
      <c r="R1114" s="8">
        <f>INDEX($R$1102:$X$1108,MATCH($AQ$1104,$R$1101:$X$1101,0),MATCH($AQ$1102,$R$1101:$X$1101,0))</f>
        <v/>
      </c>
      <c r="S1114" s="8">
        <f>INDEX($R$1102:$X$1108,MATCH($AQ$1104,$R$1101:$X$1101,0),MATCH($AQ$1103,$R$1101:$X$1101,0))</f>
        <v/>
      </c>
      <c r="T1114" s="8">
        <f>INDEX($R$1102:$X$1108,MATCH($AQ$1104,$R$1101:$X$1101,0),MATCH($AQ$1104,$R$1101:$X$1101,0))</f>
        <v/>
      </c>
      <c r="U1114" s="8">
        <f>INDEX($R$1102:$X$1108,MATCH($AQ$1104,$R$1101:$X$1101,0),MATCH($AQ$1105,$R$1101:$X$1101,0))</f>
        <v/>
      </c>
      <c r="V1114" s="8">
        <f>INDEX($R$1102:$X$1108,MATCH($AQ$1104,$R$1101:$X$1101,0),MATCH($AQ$1106,$R$1101:$X$1101,0))</f>
        <v/>
      </c>
      <c r="W1114" s="8">
        <f>INDEX($R$1102:$X$1108,MATCH($AQ$1104,$R$1101:$X$1101,0),MATCH($AQ$1107,$R$1101:$X$1101,0))</f>
        <v/>
      </c>
      <c r="Z1114" s="8">
        <f>INDEX($Z$1102:$AF$1108,MATCH($AQ$1104,$Z$1101:$AF$1101,0),MATCH($AQ$1102,$Z$1101:$AF$1101,0))</f>
        <v/>
      </c>
      <c r="AA1114" s="8">
        <f>INDEX($Z$1102:$AF$1108,MATCH($AQ$1104,$Z$1101:$AF$1101,0),MATCH($AQ$1103,$Z$1101:$AF$1101,0))</f>
        <v/>
      </c>
      <c r="AB1114" s="8">
        <f>INDEX($Z$1102:$AF$1108,MATCH($AQ$1104,$Z$1101:$AF$1101,0),MATCH($AQ$1104,$Z$1101:$AF$1101,0))</f>
        <v/>
      </c>
      <c r="AC1114" s="8">
        <f>INDEX($Z$1102:$AF$1108,MATCH($AQ$1104,$Z$1101:$AF$1101,0),MATCH($AQ$1105,$Z$1101:$AF$1101,0))</f>
        <v/>
      </c>
      <c r="AD1114" s="8">
        <f>INDEX($Z$1102:$AF$1108,MATCH($AQ$1104,$Z$1101:$AF$1101,0),MATCH($AQ$1106,$Z$1101:$AF$1101,0))</f>
        <v/>
      </c>
      <c r="AE1114" s="8">
        <f>INDEX($Z$1102:$AF$1108,MATCH($AQ$1104,$Z$1101:$AF$1101,0),MATCH($AQ$1107,$Z$1101:$AF$1101,0))</f>
        <v/>
      </c>
      <c r="AH1114" s="8">
        <f>INDEX($AH$1102:$AN$1108,MATCH($AQ$1104,$AH$1101:$AN$1101,0),MATCH($AQ$1102,$AH$1101:$AN$1101,0))</f>
        <v/>
      </c>
      <c r="AI1114" s="8">
        <f>INDEX($AH$1102:$AN$1108,MATCH($AQ$1104,$AH$1101:$AN$1101,0),MATCH($AQ$1103,$AH$1101:$AN$1101,0))</f>
        <v/>
      </c>
      <c r="AJ1114" s="8">
        <f>INDEX($AH$1102:$AN$1108,MATCH($AQ$1104,$AH$1101:$AN$1101,0),MATCH($AQ$1104,$AH$1101:$AN$1101,0))</f>
        <v/>
      </c>
      <c r="AK1114" s="8">
        <f>INDEX($AH$1102:$AN$1108,MATCH($AQ$1104,$AH$1101:$AN$1101,0),MATCH($AQ$1105,$AH$1101:$AN$1101,0))</f>
        <v/>
      </c>
      <c r="AL1114" s="8">
        <f>INDEX($AH$1102:$AN$1108,MATCH($AQ$1104,$AH$1101:$AN$1101,0),MATCH($AQ$1106,$AH$1101:$AN$1101,0))</f>
        <v/>
      </c>
      <c r="AM1114" s="8">
        <f>INDEX($AH$1102:$AN$1108,MATCH($AQ$1104,$AH$1101:$AN$1101,0),MATCH($AQ$1107,$AH$1101:$AN$1101,0))</f>
        <v/>
      </c>
      <c r="AP1114" s="8">
        <f>IF(($B$1114&lt;&gt;2)+($J$1114&lt;&gt;2)+($R$1114&lt;&gt;2)+($Z$1114&lt;&gt;2)+($AH$1114&lt;&gt;2)=0,2,IF((($B$1114&lt;&gt;2)*$B$1114+($J$1114&lt;&gt;2)*$J$1114+($R$1114&lt;&gt;2)*$R$1114+($Z$1114&lt;&gt;2)*$Z$1114+($AH$1114&lt;&gt;2)*$AH$1114)/(($B$1114&lt;&gt;2)+($J$1114&lt;&gt;2)+($R$1114&lt;&gt;2)+($Z$1114&lt;&gt;2)+($AH$1114&lt;&gt;2))&gt;=0.5,1,0))</f>
        <v/>
      </c>
      <c r="AQ1114" s="8">
        <f>IF(($C$1114&lt;&gt;2)+($K$1114&lt;&gt;2)+($S$1114&lt;&gt;2)+($AA$1114&lt;&gt;2)+($AI$1114&lt;&gt;2)=0,2,IF((($C$1114&lt;&gt;2)*$C$1114+($K$1114&lt;&gt;2)*$K$1114+($S$1114&lt;&gt;2)*$S$1114+($AA$1114&lt;&gt;2)*$AA$1114+($AI$1114&lt;&gt;2)*$AI$1114)/(($C$1114&lt;&gt;2)+($K$1114&lt;&gt;2)+($S$1114&lt;&gt;2)+($AA$1114&lt;&gt;2)+($AI$1114&lt;&gt;2))&gt;=0.5,1,0))</f>
        <v/>
      </c>
      <c r="AR1114" s="8">
        <f>IF(($D$1114&lt;&gt;2)+($L$1114&lt;&gt;2)+($T$1114&lt;&gt;2)+($AB$1114&lt;&gt;2)+($AJ$1114&lt;&gt;2)=0,2,IF((($D$1114&lt;&gt;2)*$D$1114+($L$1114&lt;&gt;2)*$L$1114+($T$1114&lt;&gt;2)*$T$1114+($AB$1114&lt;&gt;2)*$AB$1114+($AJ$1114&lt;&gt;2)*$AJ$1114)/(($D$1114&lt;&gt;2)+($L$1114&lt;&gt;2)+($T$1114&lt;&gt;2)+($AB$1114&lt;&gt;2)+($AJ$1114&lt;&gt;2))&gt;=0.5,1,0))</f>
        <v/>
      </c>
      <c r="AS1114" s="8">
        <f>IF(($E$1114&lt;&gt;2)+($M$1114&lt;&gt;2)+($U$1114&lt;&gt;2)+($AC$1114&lt;&gt;2)+($AK$1114&lt;&gt;2)=0,2,IF((($E$1114&lt;&gt;2)*$E$1114+($M$1114&lt;&gt;2)*$M$1114+($U$1114&lt;&gt;2)*$U$1114+($AC$1114&lt;&gt;2)*$AC$1114+($AK$1114&lt;&gt;2)*$AK$1114)/(($E$1114&lt;&gt;2)+($M$1114&lt;&gt;2)+($U$1114&lt;&gt;2)+($AC$1114&lt;&gt;2)+($AK$1114&lt;&gt;2))&gt;=0.5,1,0))</f>
        <v/>
      </c>
      <c r="AT1114" s="8">
        <f>IF(($F$1114&lt;&gt;2)+($N$1114&lt;&gt;2)+($V$1114&lt;&gt;2)+($AD$1114&lt;&gt;2)+($AL$1114&lt;&gt;2)=0,2,IF((($F$1114&lt;&gt;2)*$F$1114+($N$1114&lt;&gt;2)*$N$1114+($V$1114&lt;&gt;2)*$V$1114+($AD$1114&lt;&gt;2)*$AD$1114+($AL$1114&lt;&gt;2)*$AL$1114)/(($F$1114&lt;&gt;2)+($N$1114&lt;&gt;2)+($V$1114&lt;&gt;2)+($AD$1114&lt;&gt;2)+($AL$1114&lt;&gt;2))&gt;=0.5,1,0))</f>
        <v/>
      </c>
      <c r="AU1114" s="8">
        <f>IF(($G$1114&lt;&gt;2)+($O$1114&lt;&gt;2)+($W$1114&lt;&gt;2)+($AE$1114&lt;&gt;2)+($AM$1114&lt;&gt;2)=0,2,IF((($G$1114&lt;&gt;2)*$G$1114+($O$1114&lt;&gt;2)*$O$1114+($W$1114&lt;&gt;2)*$W$1114+($AE$1114&lt;&gt;2)*$AE$1114+($AM$1114&lt;&gt;2)*$AM$1114)/(($G$1114&lt;&gt;2)+($O$1114&lt;&gt;2)+($W$1114&lt;&gt;2)+($AE$1114&lt;&gt;2)+($AM$1114&lt;&gt;2))&gt;=0.5,1,0))</f>
        <v/>
      </c>
      <c r="AW1114" s="16">
        <f>INDEX('Ground truth'!$B$14:$H$20,MATCH($AP$1104,'Ground truth'!$A$14:$A$20,0),MATCH($AP$1102,'Ground truth'!$B$13:$H$13,0))</f>
        <v/>
      </c>
      <c r="AX1114" s="16">
        <f>INDEX('Ground truth'!$B$14:$H$20,MATCH($AP$1104,'Ground truth'!$A$14:$A$20,0),MATCH($AP$1103,'Ground truth'!$B$13:$H$13,0))</f>
        <v/>
      </c>
      <c r="AY1114" s="16">
        <f>INDEX('Ground truth'!$B$14:$H$20,MATCH($AP$1104,'Ground truth'!$A$14:$A$20,0),MATCH($AP$1104,'Ground truth'!$B$13:$H$13,0))</f>
        <v/>
      </c>
      <c r="AZ1114" s="16">
        <f>INDEX('Ground truth'!$B$14:$H$20,MATCH($AP$1104,'Ground truth'!$A$14:$A$20,0),MATCH($AP$1105,'Ground truth'!$B$13:$H$13,0))</f>
        <v/>
      </c>
      <c r="BA1114" s="16">
        <f>INDEX('Ground truth'!$B$14:$H$20,MATCH($AP$1104,'Ground truth'!$A$14:$A$20,0),MATCH($AP$1106,'Ground truth'!$B$13:$H$13,0))</f>
        <v/>
      </c>
      <c r="BB1114" s="16">
        <f>INDEX('Ground truth'!$B$14:$H$20,MATCH($AP$1104,'Ground truth'!$A$14:$A$20,0),MATCH($AP$1107,'Ground truth'!$B$13:$H$13,0))</f>
        <v/>
      </c>
      <c r="BD1114" s="19" t="n">
        <v>0.9999999999999996</v>
      </c>
      <c r="BE1114" s="19">
        <f>LARGE($BD$1112:$BD$1117,3)</f>
        <v/>
      </c>
    </row>
    <row r="1115">
      <c r="A1115" s="3" t="inlineStr">
        <is>
          <t>Electrical System</t>
        </is>
      </c>
      <c r="B1115" s="8">
        <f>INDEX($B$1102:$H$1108,MATCH($AQ$1105,$B$1101:$H$1101,0),MATCH($AQ$1102,$B$1101:$H$1101,0))</f>
        <v/>
      </c>
      <c r="C1115" s="8">
        <f>INDEX($B$1102:$H$1108,MATCH($AQ$1105,$B$1101:$H$1101,0),MATCH($AQ$1103,$B$1101:$H$1101,0))</f>
        <v/>
      </c>
      <c r="D1115" s="8">
        <f>INDEX($B$1102:$H$1108,MATCH($AQ$1105,$B$1101:$H$1101,0),MATCH($AQ$1104,$B$1101:$H$1101,0))</f>
        <v/>
      </c>
      <c r="E1115" s="8">
        <f>INDEX($B$1102:$H$1108,MATCH($AQ$1105,$B$1101:$H$1101,0),MATCH($AQ$1105,$B$1101:$H$1101,0))</f>
        <v/>
      </c>
      <c r="F1115" s="8">
        <f>INDEX($B$1102:$H$1108,MATCH($AQ$1105,$B$1101:$H$1101,0),MATCH($AQ$1106,$B$1101:$H$1101,0))</f>
        <v/>
      </c>
      <c r="G1115" s="8">
        <f>INDEX($B$1102:$H$1108,MATCH($AQ$1105,$B$1101:$H$1101,0),MATCH($AQ$1107,$B$1101:$H$1101,0))</f>
        <v/>
      </c>
      <c r="J1115" s="8">
        <f>INDEX($J$1102:$P$1108,MATCH($AQ$1105,$J$1101:$P$1101,0),MATCH($AQ$1102,$J$1101:$P$1101,0))</f>
        <v/>
      </c>
      <c r="K1115" s="8">
        <f>INDEX($J$1102:$P$1108,MATCH($AQ$1105,$J$1101:$P$1101,0),MATCH($AQ$1103,$J$1101:$P$1101,0))</f>
        <v/>
      </c>
      <c r="L1115" s="8">
        <f>INDEX($J$1102:$P$1108,MATCH($AQ$1105,$J$1101:$P$1101,0),MATCH($AQ$1104,$J$1101:$P$1101,0))</f>
        <v/>
      </c>
      <c r="M1115" s="8">
        <f>INDEX($J$1102:$P$1108,MATCH($AQ$1105,$J$1101:$P$1101,0),MATCH($AQ$1105,$J$1101:$P$1101,0))</f>
        <v/>
      </c>
      <c r="N1115" s="8">
        <f>INDEX($J$1102:$P$1108,MATCH($AQ$1105,$J$1101:$P$1101,0),MATCH($AQ$1106,$J$1101:$P$1101,0))</f>
        <v/>
      </c>
      <c r="O1115" s="8">
        <f>INDEX($J$1102:$P$1108,MATCH($AQ$1105,$J$1101:$P$1101,0),MATCH($AQ$1107,$J$1101:$P$1101,0))</f>
        <v/>
      </c>
      <c r="R1115" s="8">
        <f>INDEX($R$1102:$X$1108,MATCH($AQ$1105,$R$1101:$X$1101,0),MATCH($AQ$1102,$R$1101:$X$1101,0))</f>
        <v/>
      </c>
      <c r="S1115" s="8">
        <f>INDEX($R$1102:$X$1108,MATCH($AQ$1105,$R$1101:$X$1101,0),MATCH($AQ$1103,$R$1101:$X$1101,0))</f>
        <v/>
      </c>
      <c r="T1115" s="8">
        <f>INDEX($R$1102:$X$1108,MATCH($AQ$1105,$R$1101:$X$1101,0),MATCH($AQ$1104,$R$1101:$X$1101,0))</f>
        <v/>
      </c>
      <c r="U1115" s="8">
        <f>INDEX($R$1102:$X$1108,MATCH($AQ$1105,$R$1101:$X$1101,0),MATCH($AQ$1105,$R$1101:$X$1101,0))</f>
        <v/>
      </c>
      <c r="V1115" s="8">
        <f>INDEX($R$1102:$X$1108,MATCH($AQ$1105,$R$1101:$X$1101,0),MATCH($AQ$1106,$R$1101:$X$1101,0))</f>
        <v/>
      </c>
      <c r="W1115" s="8">
        <f>INDEX($R$1102:$X$1108,MATCH($AQ$1105,$R$1101:$X$1101,0),MATCH($AQ$1107,$R$1101:$X$1101,0))</f>
        <v/>
      </c>
      <c r="Z1115" s="8">
        <f>INDEX($Z$1102:$AF$1108,MATCH($AQ$1105,$Z$1101:$AF$1101,0),MATCH($AQ$1102,$Z$1101:$AF$1101,0))</f>
        <v/>
      </c>
      <c r="AA1115" s="8">
        <f>INDEX($Z$1102:$AF$1108,MATCH($AQ$1105,$Z$1101:$AF$1101,0),MATCH($AQ$1103,$Z$1101:$AF$1101,0))</f>
        <v/>
      </c>
      <c r="AB1115" s="8">
        <f>INDEX($Z$1102:$AF$1108,MATCH($AQ$1105,$Z$1101:$AF$1101,0),MATCH($AQ$1104,$Z$1101:$AF$1101,0))</f>
        <v/>
      </c>
      <c r="AC1115" s="8">
        <f>INDEX($Z$1102:$AF$1108,MATCH($AQ$1105,$Z$1101:$AF$1101,0),MATCH($AQ$1105,$Z$1101:$AF$1101,0))</f>
        <v/>
      </c>
      <c r="AD1115" s="8">
        <f>INDEX($Z$1102:$AF$1108,MATCH($AQ$1105,$Z$1101:$AF$1101,0),MATCH($AQ$1106,$Z$1101:$AF$1101,0))</f>
        <v/>
      </c>
      <c r="AE1115" s="8">
        <f>INDEX($Z$1102:$AF$1108,MATCH($AQ$1105,$Z$1101:$AF$1101,0),MATCH($AQ$1107,$Z$1101:$AF$1101,0))</f>
        <v/>
      </c>
      <c r="AH1115" s="8">
        <f>INDEX($AH$1102:$AN$1108,MATCH($AQ$1105,$AH$1101:$AN$1101,0),MATCH($AQ$1102,$AH$1101:$AN$1101,0))</f>
        <v/>
      </c>
      <c r="AI1115" s="8">
        <f>INDEX($AH$1102:$AN$1108,MATCH($AQ$1105,$AH$1101:$AN$1101,0),MATCH($AQ$1103,$AH$1101:$AN$1101,0))</f>
        <v/>
      </c>
      <c r="AJ1115" s="8">
        <f>INDEX($AH$1102:$AN$1108,MATCH($AQ$1105,$AH$1101:$AN$1101,0),MATCH($AQ$1104,$AH$1101:$AN$1101,0))</f>
        <v/>
      </c>
      <c r="AK1115" s="8">
        <f>INDEX($AH$1102:$AN$1108,MATCH($AQ$1105,$AH$1101:$AN$1101,0),MATCH($AQ$1105,$AH$1101:$AN$1101,0))</f>
        <v/>
      </c>
      <c r="AL1115" s="8">
        <f>INDEX($AH$1102:$AN$1108,MATCH($AQ$1105,$AH$1101:$AN$1101,0),MATCH($AQ$1106,$AH$1101:$AN$1101,0))</f>
        <v/>
      </c>
      <c r="AM1115" s="8">
        <f>INDEX($AH$1102:$AN$1108,MATCH($AQ$1105,$AH$1101:$AN$1101,0),MATCH($AQ$1107,$AH$1101:$AN$1101,0))</f>
        <v/>
      </c>
      <c r="AP1115" s="8">
        <f>IF(($B$1115&lt;&gt;2)+($J$1115&lt;&gt;2)+($R$1115&lt;&gt;2)+($Z$1115&lt;&gt;2)+($AH$1115&lt;&gt;2)=0,2,IF((($B$1115&lt;&gt;2)*$B$1115+($J$1115&lt;&gt;2)*$J$1115+($R$1115&lt;&gt;2)*$R$1115+($Z$1115&lt;&gt;2)*$Z$1115+($AH$1115&lt;&gt;2)*$AH$1115)/(($B$1115&lt;&gt;2)+($J$1115&lt;&gt;2)+($R$1115&lt;&gt;2)+($Z$1115&lt;&gt;2)+($AH$1115&lt;&gt;2))&gt;=0.5,1,0))</f>
        <v/>
      </c>
      <c r="AQ1115" s="8">
        <f>IF(($C$1115&lt;&gt;2)+($K$1115&lt;&gt;2)+($S$1115&lt;&gt;2)+($AA$1115&lt;&gt;2)+($AI$1115&lt;&gt;2)=0,2,IF((($C$1115&lt;&gt;2)*$C$1115+($K$1115&lt;&gt;2)*$K$1115+($S$1115&lt;&gt;2)*$S$1115+($AA$1115&lt;&gt;2)*$AA$1115+($AI$1115&lt;&gt;2)*$AI$1115)/(($C$1115&lt;&gt;2)+($K$1115&lt;&gt;2)+($S$1115&lt;&gt;2)+($AA$1115&lt;&gt;2)+($AI$1115&lt;&gt;2))&gt;=0.5,1,0))</f>
        <v/>
      </c>
      <c r="AR1115" s="8">
        <f>IF(($D$1115&lt;&gt;2)+($L$1115&lt;&gt;2)+($T$1115&lt;&gt;2)+($AB$1115&lt;&gt;2)+($AJ$1115&lt;&gt;2)=0,2,IF((($D$1115&lt;&gt;2)*$D$1115+($L$1115&lt;&gt;2)*$L$1115+($T$1115&lt;&gt;2)*$T$1115+($AB$1115&lt;&gt;2)*$AB$1115+($AJ$1115&lt;&gt;2)*$AJ$1115)/(($D$1115&lt;&gt;2)+($L$1115&lt;&gt;2)+($T$1115&lt;&gt;2)+($AB$1115&lt;&gt;2)+($AJ$1115&lt;&gt;2))&gt;=0.5,1,0))</f>
        <v/>
      </c>
      <c r="AS1115" s="8">
        <f>IF(($E$1115&lt;&gt;2)+($M$1115&lt;&gt;2)+($U$1115&lt;&gt;2)+($AC$1115&lt;&gt;2)+($AK$1115&lt;&gt;2)=0,2,IF((($E$1115&lt;&gt;2)*$E$1115+($M$1115&lt;&gt;2)*$M$1115+($U$1115&lt;&gt;2)*$U$1115+($AC$1115&lt;&gt;2)*$AC$1115+($AK$1115&lt;&gt;2)*$AK$1115)/(($E$1115&lt;&gt;2)+($M$1115&lt;&gt;2)+($U$1115&lt;&gt;2)+($AC$1115&lt;&gt;2)+($AK$1115&lt;&gt;2))&gt;=0.5,1,0))</f>
        <v/>
      </c>
      <c r="AT1115" s="8">
        <f>IF(($F$1115&lt;&gt;2)+($N$1115&lt;&gt;2)+($V$1115&lt;&gt;2)+($AD$1115&lt;&gt;2)+($AL$1115&lt;&gt;2)=0,2,IF((($F$1115&lt;&gt;2)*$F$1115+($N$1115&lt;&gt;2)*$N$1115+($V$1115&lt;&gt;2)*$V$1115+($AD$1115&lt;&gt;2)*$AD$1115+($AL$1115&lt;&gt;2)*$AL$1115)/(($F$1115&lt;&gt;2)+($N$1115&lt;&gt;2)+($V$1115&lt;&gt;2)+($AD$1115&lt;&gt;2)+($AL$1115&lt;&gt;2))&gt;=0.5,1,0))</f>
        <v/>
      </c>
      <c r="AU1115" s="8">
        <f>IF(($G$1115&lt;&gt;2)+($O$1115&lt;&gt;2)+($W$1115&lt;&gt;2)+($AE$1115&lt;&gt;2)+($AM$1115&lt;&gt;2)=0,2,IF((($G$1115&lt;&gt;2)*$G$1115+($O$1115&lt;&gt;2)*$O$1115+($W$1115&lt;&gt;2)*$W$1115+($AE$1115&lt;&gt;2)*$AE$1115+($AM$1115&lt;&gt;2)*$AM$1115)/(($G$1115&lt;&gt;2)+($O$1115&lt;&gt;2)+($W$1115&lt;&gt;2)+($AE$1115&lt;&gt;2)+($AM$1115&lt;&gt;2))&gt;=0.5,1,0))</f>
        <v/>
      </c>
      <c r="AW1115" s="16">
        <f>INDEX('Ground truth'!$B$14:$H$20,MATCH($AP$1105,'Ground truth'!$A$14:$A$20,0),MATCH($AP$1102,'Ground truth'!$B$13:$H$13,0))</f>
        <v/>
      </c>
      <c r="AX1115" s="16">
        <f>INDEX('Ground truth'!$B$14:$H$20,MATCH($AP$1105,'Ground truth'!$A$14:$A$20,0),MATCH($AP$1103,'Ground truth'!$B$13:$H$13,0))</f>
        <v/>
      </c>
      <c r="AY1115" s="16">
        <f>INDEX('Ground truth'!$B$14:$H$20,MATCH($AP$1105,'Ground truth'!$A$14:$A$20,0),MATCH($AP$1104,'Ground truth'!$B$13:$H$13,0))</f>
        <v/>
      </c>
      <c r="AZ1115" s="16">
        <f>INDEX('Ground truth'!$B$14:$H$20,MATCH($AP$1105,'Ground truth'!$A$14:$A$20,0),MATCH($AP$1105,'Ground truth'!$B$13:$H$13,0))</f>
        <v/>
      </c>
      <c r="BA1115" s="16">
        <f>INDEX('Ground truth'!$B$14:$H$20,MATCH($AP$1105,'Ground truth'!$A$14:$A$20,0),MATCH($AP$1106,'Ground truth'!$B$13:$H$13,0))</f>
        <v/>
      </c>
      <c r="BB1115" s="16">
        <f>INDEX('Ground truth'!$B$14:$H$20,MATCH($AP$1105,'Ground truth'!$A$14:$A$20,0),MATCH($AP$1107,'Ground truth'!$B$13:$H$13,0))</f>
        <v/>
      </c>
      <c r="BD1115" s="19" t="n">
        <v>0.2937994892048099</v>
      </c>
      <c r="BE1115" s="19">
        <f>LARGE($BD$1112:$BD$1117,4)</f>
        <v/>
      </c>
    </row>
    <row r="1116">
      <c r="A1116" s="3" t="inlineStr">
        <is>
          <t>Battery Holder</t>
        </is>
      </c>
      <c r="B1116" s="8">
        <f>INDEX($B$1102:$H$1108,MATCH($AQ$1106,$B$1101:$H$1101,0),MATCH($AQ$1102,$B$1101:$H$1101,0))</f>
        <v/>
      </c>
      <c r="C1116" s="8">
        <f>INDEX($B$1102:$H$1108,MATCH($AQ$1106,$B$1101:$H$1101,0),MATCH($AQ$1103,$B$1101:$H$1101,0))</f>
        <v/>
      </c>
      <c r="D1116" s="8">
        <f>INDEX($B$1102:$H$1108,MATCH($AQ$1106,$B$1101:$H$1101,0),MATCH($AQ$1104,$B$1101:$H$1101,0))</f>
        <v/>
      </c>
      <c r="E1116" s="8">
        <f>INDEX($B$1102:$H$1108,MATCH($AQ$1106,$B$1101:$H$1101,0),MATCH($AQ$1105,$B$1101:$H$1101,0))</f>
        <v/>
      </c>
      <c r="F1116" s="8">
        <f>INDEX($B$1102:$H$1108,MATCH($AQ$1106,$B$1101:$H$1101,0),MATCH($AQ$1106,$B$1101:$H$1101,0))</f>
        <v/>
      </c>
      <c r="G1116" s="8">
        <f>INDEX($B$1102:$H$1108,MATCH($AQ$1106,$B$1101:$H$1101,0),MATCH($AQ$1107,$B$1101:$H$1101,0))</f>
        <v/>
      </c>
      <c r="J1116" s="8">
        <f>INDEX($J$1102:$P$1108,MATCH($AQ$1106,$J$1101:$P$1101,0),MATCH($AQ$1102,$J$1101:$P$1101,0))</f>
        <v/>
      </c>
      <c r="K1116" s="8">
        <f>INDEX($J$1102:$P$1108,MATCH($AQ$1106,$J$1101:$P$1101,0),MATCH($AQ$1103,$J$1101:$P$1101,0))</f>
        <v/>
      </c>
      <c r="L1116" s="8">
        <f>INDEX($J$1102:$P$1108,MATCH($AQ$1106,$J$1101:$P$1101,0),MATCH($AQ$1104,$J$1101:$P$1101,0))</f>
        <v/>
      </c>
      <c r="M1116" s="8">
        <f>INDEX($J$1102:$P$1108,MATCH($AQ$1106,$J$1101:$P$1101,0),MATCH($AQ$1105,$J$1101:$P$1101,0))</f>
        <v/>
      </c>
      <c r="N1116" s="8">
        <f>INDEX($J$1102:$P$1108,MATCH($AQ$1106,$J$1101:$P$1101,0),MATCH($AQ$1106,$J$1101:$P$1101,0))</f>
        <v/>
      </c>
      <c r="O1116" s="8">
        <f>INDEX($J$1102:$P$1108,MATCH($AQ$1106,$J$1101:$P$1101,0),MATCH($AQ$1107,$J$1101:$P$1101,0))</f>
        <v/>
      </c>
      <c r="R1116" s="8">
        <f>INDEX($R$1102:$X$1108,MATCH($AQ$1106,$R$1101:$X$1101,0),MATCH($AQ$1102,$R$1101:$X$1101,0))</f>
        <v/>
      </c>
      <c r="S1116" s="8">
        <f>INDEX($R$1102:$X$1108,MATCH($AQ$1106,$R$1101:$X$1101,0),MATCH($AQ$1103,$R$1101:$X$1101,0))</f>
        <v/>
      </c>
      <c r="T1116" s="8">
        <f>INDEX($R$1102:$X$1108,MATCH($AQ$1106,$R$1101:$X$1101,0),MATCH($AQ$1104,$R$1101:$X$1101,0))</f>
        <v/>
      </c>
      <c r="U1116" s="8">
        <f>INDEX($R$1102:$X$1108,MATCH($AQ$1106,$R$1101:$X$1101,0),MATCH($AQ$1105,$R$1101:$X$1101,0))</f>
        <v/>
      </c>
      <c r="V1116" s="8">
        <f>INDEX($R$1102:$X$1108,MATCH($AQ$1106,$R$1101:$X$1101,0),MATCH($AQ$1106,$R$1101:$X$1101,0))</f>
        <v/>
      </c>
      <c r="W1116" s="8">
        <f>INDEX($R$1102:$X$1108,MATCH($AQ$1106,$R$1101:$X$1101,0),MATCH($AQ$1107,$R$1101:$X$1101,0))</f>
        <v/>
      </c>
      <c r="Z1116" s="8">
        <f>INDEX($Z$1102:$AF$1108,MATCH($AQ$1106,$Z$1101:$AF$1101,0),MATCH($AQ$1102,$Z$1101:$AF$1101,0))</f>
        <v/>
      </c>
      <c r="AA1116" s="8">
        <f>INDEX($Z$1102:$AF$1108,MATCH($AQ$1106,$Z$1101:$AF$1101,0),MATCH($AQ$1103,$Z$1101:$AF$1101,0))</f>
        <v/>
      </c>
      <c r="AB1116" s="8">
        <f>INDEX($Z$1102:$AF$1108,MATCH($AQ$1106,$Z$1101:$AF$1101,0),MATCH($AQ$1104,$Z$1101:$AF$1101,0))</f>
        <v/>
      </c>
      <c r="AC1116" s="8">
        <f>INDEX($Z$1102:$AF$1108,MATCH($AQ$1106,$Z$1101:$AF$1101,0),MATCH($AQ$1105,$Z$1101:$AF$1101,0))</f>
        <v/>
      </c>
      <c r="AD1116" s="8">
        <f>INDEX($Z$1102:$AF$1108,MATCH($AQ$1106,$Z$1101:$AF$1101,0),MATCH($AQ$1106,$Z$1101:$AF$1101,0))</f>
        <v/>
      </c>
      <c r="AE1116" s="8">
        <f>INDEX($Z$1102:$AF$1108,MATCH($AQ$1106,$Z$1101:$AF$1101,0),MATCH($AQ$1107,$Z$1101:$AF$1101,0))</f>
        <v/>
      </c>
      <c r="AH1116" s="8">
        <f>INDEX($AH$1102:$AN$1108,MATCH($AQ$1106,$AH$1101:$AN$1101,0),MATCH($AQ$1102,$AH$1101:$AN$1101,0))</f>
        <v/>
      </c>
      <c r="AI1116" s="8">
        <f>INDEX($AH$1102:$AN$1108,MATCH($AQ$1106,$AH$1101:$AN$1101,0),MATCH($AQ$1103,$AH$1101:$AN$1101,0))</f>
        <v/>
      </c>
      <c r="AJ1116" s="8">
        <f>INDEX($AH$1102:$AN$1108,MATCH($AQ$1106,$AH$1101:$AN$1101,0),MATCH($AQ$1104,$AH$1101:$AN$1101,0))</f>
        <v/>
      </c>
      <c r="AK1116" s="8">
        <f>INDEX($AH$1102:$AN$1108,MATCH($AQ$1106,$AH$1101:$AN$1101,0),MATCH($AQ$1105,$AH$1101:$AN$1101,0))</f>
        <v/>
      </c>
      <c r="AL1116" s="8">
        <f>INDEX($AH$1102:$AN$1108,MATCH($AQ$1106,$AH$1101:$AN$1101,0),MATCH($AQ$1106,$AH$1101:$AN$1101,0))</f>
        <v/>
      </c>
      <c r="AM1116" s="8">
        <f>INDEX($AH$1102:$AN$1108,MATCH($AQ$1106,$AH$1101:$AN$1101,0),MATCH($AQ$1107,$AH$1101:$AN$1101,0))</f>
        <v/>
      </c>
      <c r="AP1116" s="8">
        <f>IF(($B$1116&lt;&gt;2)+($J$1116&lt;&gt;2)+($R$1116&lt;&gt;2)+($Z$1116&lt;&gt;2)+($AH$1116&lt;&gt;2)=0,2,IF((($B$1116&lt;&gt;2)*$B$1116+($J$1116&lt;&gt;2)*$J$1116+($R$1116&lt;&gt;2)*$R$1116+($Z$1116&lt;&gt;2)*$Z$1116+($AH$1116&lt;&gt;2)*$AH$1116)/(($B$1116&lt;&gt;2)+($J$1116&lt;&gt;2)+($R$1116&lt;&gt;2)+($Z$1116&lt;&gt;2)+($AH$1116&lt;&gt;2))&gt;=0.5,1,0))</f>
        <v/>
      </c>
      <c r="AQ1116" s="8">
        <f>IF(($C$1116&lt;&gt;2)+($K$1116&lt;&gt;2)+($S$1116&lt;&gt;2)+($AA$1116&lt;&gt;2)+($AI$1116&lt;&gt;2)=0,2,IF((($C$1116&lt;&gt;2)*$C$1116+($K$1116&lt;&gt;2)*$K$1116+($S$1116&lt;&gt;2)*$S$1116+($AA$1116&lt;&gt;2)*$AA$1116+($AI$1116&lt;&gt;2)*$AI$1116)/(($C$1116&lt;&gt;2)+($K$1116&lt;&gt;2)+($S$1116&lt;&gt;2)+($AA$1116&lt;&gt;2)+($AI$1116&lt;&gt;2))&gt;=0.5,1,0))</f>
        <v/>
      </c>
      <c r="AR1116" s="8">
        <f>IF(($D$1116&lt;&gt;2)+($L$1116&lt;&gt;2)+($T$1116&lt;&gt;2)+($AB$1116&lt;&gt;2)+($AJ$1116&lt;&gt;2)=0,2,IF((($D$1116&lt;&gt;2)*$D$1116+($L$1116&lt;&gt;2)*$L$1116+($T$1116&lt;&gt;2)*$T$1116+($AB$1116&lt;&gt;2)*$AB$1116+($AJ$1116&lt;&gt;2)*$AJ$1116)/(($D$1116&lt;&gt;2)+($L$1116&lt;&gt;2)+($T$1116&lt;&gt;2)+($AB$1116&lt;&gt;2)+($AJ$1116&lt;&gt;2))&gt;=0.5,1,0))</f>
        <v/>
      </c>
      <c r="AS1116" s="8">
        <f>IF(($E$1116&lt;&gt;2)+($M$1116&lt;&gt;2)+($U$1116&lt;&gt;2)+($AC$1116&lt;&gt;2)+($AK$1116&lt;&gt;2)=0,2,IF((($E$1116&lt;&gt;2)*$E$1116+($M$1116&lt;&gt;2)*$M$1116+($U$1116&lt;&gt;2)*$U$1116+($AC$1116&lt;&gt;2)*$AC$1116+($AK$1116&lt;&gt;2)*$AK$1116)/(($E$1116&lt;&gt;2)+($M$1116&lt;&gt;2)+($U$1116&lt;&gt;2)+($AC$1116&lt;&gt;2)+($AK$1116&lt;&gt;2))&gt;=0.5,1,0))</f>
        <v/>
      </c>
      <c r="AT1116" s="8">
        <f>IF(($F$1116&lt;&gt;2)+($N$1116&lt;&gt;2)+($V$1116&lt;&gt;2)+($AD$1116&lt;&gt;2)+($AL$1116&lt;&gt;2)=0,2,IF((($F$1116&lt;&gt;2)*$F$1116+($N$1116&lt;&gt;2)*$N$1116+($V$1116&lt;&gt;2)*$V$1116+($AD$1116&lt;&gt;2)*$AD$1116+($AL$1116&lt;&gt;2)*$AL$1116)/(($F$1116&lt;&gt;2)+($N$1116&lt;&gt;2)+($V$1116&lt;&gt;2)+($AD$1116&lt;&gt;2)+($AL$1116&lt;&gt;2))&gt;=0.5,1,0))</f>
        <v/>
      </c>
      <c r="AU1116" s="8">
        <f>IF(($G$1116&lt;&gt;2)+($O$1116&lt;&gt;2)+($W$1116&lt;&gt;2)+($AE$1116&lt;&gt;2)+($AM$1116&lt;&gt;2)=0,2,IF((($G$1116&lt;&gt;2)*$G$1116+($O$1116&lt;&gt;2)*$O$1116+($W$1116&lt;&gt;2)*$W$1116+($AE$1116&lt;&gt;2)*$AE$1116+($AM$1116&lt;&gt;2)*$AM$1116)/(($G$1116&lt;&gt;2)+($O$1116&lt;&gt;2)+($W$1116&lt;&gt;2)+($AE$1116&lt;&gt;2)+($AM$1116&lt;&gt;2))&gt;=0.5,1,0))</f>
        <v/>
      </c>
      <c r="AW1116" s="16">
        <f>INDEX('Ground truth'!$B$14:$H$20,MATCH($AP$1106,'Ground truth'!$A$14:$A$20,0),MATCH($AP$1102,'Ground truth'!$B$13:$H$13,0))</f>
        <v/>
      </c>
      <c r="AX1116" s="16">
        <f>INDEX('Ground truth'!$B$14:$H$20,MATCH($AP$1106,'Ground truth'!$A$14:$A$20,0),MATCH($AP$1103,'Ground truth'!$B$13:$H$13,0))</f>
        <v/>
      </c>
      <c r="AY1116" s="16">
        <f>INDEX('Ground truth'!$B$14:$H$20,MATCH($AP$1106,'Ground truth'!$A$14:$A$20,0),MATCH($AP$1104,'Ground truth'!$B$13:$H$13,0))</f>
        <v/>
      </c>
      <c r="AZ1116" s="16">
        <f>INDEX('Ground truth'!$B$14:$H$20,MATCH($AP$1106,'Ground truth'!$A$14:$A$20,0),MATCH($AP$1105,'Ground truth'!$B$13:$H$13,0))</f>
        <v/>
      </c>
      <c r="BA1116" s="16">
        <f>INDEX('Ground truth'!$B$14:$H$20,MATCH($AP$1106,'Ground truth'!$A$14:$A$20,0),MATCH($AP$1106,'Ground truth'!$B$13:$H$13,0))</f>
        <v/>
      </c>
      <c r="BB1116" s="16">
        <f>INDEX('Ground truth'!$B$14:$H$20,MATCH($AP$1106,'Ground truth'!$A$14:$A$20,0),MATCH($AP$1107,'Ground truth'!$B$13:$H$13,0))</f>
        <v/>
      </c>
      <c r="BD1116" s="19" t="n">
        <v>-0.7796078628671951</v>
      </c>
      <c r="BE1116" s="19">
        <f>LARGE($BD$1112:$BD$1117,5)</f>
        <v/>
      </c>
    </row>
    <row r="1117">
      <c r="A1117" s="3" t="inlineStr">
        <is>
          <t>Housing</t>
        </is>
      </c>
      <c r="B1117" s="8">
        <f>INDEX($B$1102:$H$1108,MATCH($AQ$1107,$B$1101:$H$1101,0),MATCH($AQ$1102,$B$1101:$H$1101,0))</f>
        <v/>
      </c>
      <c r="C1117" s="8">
        <f>INDEX($B$1102:$H$1108,MATCH($AQ$1107,$B$1101:$H$1101,0),MATCH($AQ$1103,$B$1101:$H$1101,0))</f>
        <v/>
      </c>
      <c r="D1117" s="8">
        <f>INDEX($B$1102:$H$1108,MATCH($AQ$1107,$B$1101:$H$1101,0),MATCH($AQ$1104,$B$1101:$H$1101,0))</f>
        <v/>
      </c>
      <c r="E1117" s="8">
        <f>INDEX($B$1102:$H$1108,MATCH($AQ$1107,$B$1101:$H$1101,0),MATCH($AQ$1105,$B$1101:$H$1101,0))</f>
        <v/>
      </c>
      <c r="F1117" s="8">
        <f>INDEX($B$1102:$H$1108,MATCH($AQ$1107,$B$1101:$H$1101,0),MATCH($AQ$1106,$B$1101:$H$1101,0))</f>
        <v/>
      </c>
      <c r="G1117" s="8">
        <f>INDEX($B$1102:$H$1108,MATCH($AQ$1107,$B$1101:$H$1101,0),MATCH($AQ$1107,$B$1101:$H$1101,0))</f>
        <v/>
      </c>
      <c r="J1117" s="8">
        <f>INDEX($J$1102:$P$1108,MATCH($AQ$1107,$J$1101:$P$1101,0),MATCH($AQ$1102,$J$1101:$P$1101,0))</f>
        <v/>
      </c>
      <c r="K1117" s="8">
        <f>INDEX($J$1102:$P$1108,MATCH($AQ$1107,$J$1101:$P$1101,0),MATCH($AQ$1103,$J$1101:$P$1101,0))</f>
        <v/>
      </c>
      <c r="L1117" s="8">
        <f>INDEX($J$1102:$P$1108,MATCH($AQ$1107,$J$1101:$P$1101,0),MATCH($AQ$1104,$J$1101:$P$1101,0))</f>
        <v/>
      </c>
      <c r="M1117" s="8">
        <f>INDEX($J$1102:$P$1108,MATCH($AQ$1107,$J$1101:$P$1101,0),MATCH($AQ$1105,$J$1101:$P$1101,0))</f>
        <v/>
      </c>
      <c r="N1117" s="8">
        <f>INDEX($J$1102:$P$1108,MATCH($AQ$1107,$J$1101:$P$1101,0),MATCH($AQ$1106,$J$1101:$P$1101,0))</f>
        <v/>
      </c>
      <c r="O1117" s="8">
        <f>INDEX($J$1102:$P$1108,MATCH($AQ$1107,$J$1101:$P$1101,0),MATCH($AQ$1107,$J$1101:$P$1101,0))</f>
        <v/>
      </c>
      <c r="R1117" s="8">
        <f>INDEX($R$1102:$X$1108,MATCH($AQ$1107,$R$1101:$X$1101,0),MATCH($AQ$1102,$R$1101:$X$1101,0))</f>
        <v/>
      </c>
      <c r="S1117" s="8">
        <f>INDEX($R$1102:$X$1108,MATCH($AQ$1107,$R$1101:$X$1101,0),MATCH($AQ$1103,$R$1101:$X$1101,0))</f>
        <v/>
      </c>
      <c r="T1117" s="8">
        <f>INDEX($R$1102:$X$1108,MATCH($AQ$1107,$R$1101:$X$1101,0),MATCH($AQ$1104,$R$1101:$X$1101,0))</f>
        <v/>
      </c>
      <c r="U1117" s="8">
        <f>INDEX($R$1102:$X$1108,MATCH($AQ$1107,$R$1101:$X$1101,0),MATCH($AQ$1105,$R$1101:$X$1101,0))</f>
        <v/>
      </c>
      <c r="V1117" s="8">
        <f>INDEX($R$1102:$X$1108,MATCH($AQ$1107,$R$1101:$X$1101,0),MATCH($AQ$1106,$R$1101:$X$1101,0))</f>
        <v/>
      </c>
      <c r="W1117" s="8">
        <f>INDEX($R$1102:$X$1108,MATCH($AQ$1107,$R$1101:$X$1101,0),MATCH($AQ$1107,$R$1101:$X$1101,0))</f>
        <v/>
      </c>
      <c r="Z1117" s="8">
        <f>INDEX($Z$1102:$AF$1108,MATCH($AQ$1107,$Z$1101:$AF$1101,0),MATCH($AQ$1102,$Z$1101:$AF$1101,0))</f>
        <v/>
      </c>
      <c r="AA1117" s="8">
        <f>INDEX($Z$1102:$AF$1108,MATCH($AQ$1107,$Z$1101:$AF$1101,0),MATCH($AQ$1103,$Z$1101:$AF$1101,0))</f>
        <v/>
      </c>
      <c r="AB1117" s="8">
        <f>INDEX($Z$1102:$AF$1108,MATCH($AQ$1107,$Z$1101:$AF$1101,0),MATCH($AQ$1104,$Z$1101:$AF$1101,0))</f>
        <v/>
      </c>
      <c r="AC1117" s="8">
        <f>INDEX($Z$1102:$AF$1108,MATCH($AQ$1107,$Z$1101:$AF$1101,0),MATCH($AQ$1105,$Z$1101:$AF$1101,0))</f>
        <v/>
      </c>
      <c r="AD1117" s="8">
        <f>INDEX($Z$1102:$AF$1108,MATCH($AQ$1107,$Z$1101:$AF$1101,0),MATCH($AQ$1106,$Z$1101:$AF$1101,0))</f>
        <v/>
      </c>
      <c r="AE1117" s="8">
        <f>INDEX($Z$1102:$AF$1108,MATCH($AQ$1107,$Z$1101:$AF$1101,0),MATCH($AQ$1107,$Z$1101:$AF$1101,0))</f>
        <v/>
      </c>
      <c r="AH1117" s="8">
        <f>INDEX($AH$1102:$AN$1108,MATCH($AQ$1107,$AH$1101:$AN$1101,0),MATCH($AQ$1102,$AH$1101:$AN$1101,0))</f>
        <v/>
      </c>
      <c r="AI1117" s="8">
        <f>INDEX($AH$1102:$AN$1108,MATCH($AQ$1107,$AH$1101:$AN$1101,0),MATCH($AQ$1103,$AH$1101:$AN$1101,0))</f>
        <v/>
      </c>
      <c r="AJ1117" s="8">
        <f>INDEX($AH$1102:$AN$1108,MATCH($AQ$1107,$AH$1101:$AN$1101,0),MATCH($AQ$1104,$AH$1101:$AN$1101,0))</f>
        <v/>
      </c>
      <c r="AK1117" s="8">
        <f>INDEX($AH$1102:$AN$1108,MATCH($AQ$1107,$AH$1101:$AN$1101,0),MATCH($AQ$1105,$AH$1101:$AN$1101,0))</f>
        <v/>
      </c>
      <c r="AL1117" s="8">
        <f>INDEX($AH$1102:$AN$1108,MATCH($AQ$1107,$AH$1101:$AN$1101,0),MATCH($AQ$1106,$AH$1101:$AN$1101,0))</f>
        <v/>
      </c>
      <c r="AM1117" s="8">
        <f>INDEX($AH$1102:$AN$1108,MATCH($AQ$1107,$AH$1101:$AN$1101,0),MATCH($AQ$1107,$AH$1101:$AN$1101,0))</f>
        <v/>
      </c>
      <c r="AP1117" s="8">
        <f>IF(($B$1117&lt;&gt;2)+($J$1117&lt;&gt;2)+($R$1117&lt;&gt;2)+($Z$1117&lt;&gt;2)+($AH$1117&lt;&gt;2)=0,2,IF((($B$1117&lt;&gt;2)*$B$1117+($J$1117&lt;&gt;2)*$J$1117+($R$1117&lt;&gt;2)*$R$1117+($Z$1117&lt;&gt;2)*$Z$1117+($AH$1117&lt;&gt;2)*$AH$1117)/(($B$1117&lt;&gt;2)+($J$1117&lt;&gt;2)+($R$1117&lt;&gt;2)+($Z$1117&lt;&gt;2)+($AH$1117&lt;&gt;2))&gt;=0.5,1,0))</f>
        <v/>
      </c>
      <c r="AQ1117" s="8">
        <f>IF(($C$1117&lt;&gt;2)+($K$1117&lt;&gt;2)+($S$1117&lt;&gt;2)+($AA$1117&lt;&gt;2)+($AI$1117&lt;&gt;2)=0,2,IF((($C$1117&lt;&gt;2)*$C$1117+($K$1117&lt;&gt;2)*$K$1117+($S$1117&lt;&gt;2)*$S$1117+($AA$1117&lt;&gt;2)*$AA$1117+($AI$1117&lt;&gt;2)*$AI$1117)/(($C$1117&lt;&gt;2)+($K$1117&lt;&gt;2)+($S$1117&lt;&gt;2)+($AA$1117&lt;&gt;2)+($AI$1117&lt;&gt;2))&gt;=0.5,1,0))</f>
        <v/>
      </c>
      <c r="AR1117" s="8">
        <f>IF(($D$1117&lt;&gt;2)+($L$1117&lt;&gt;2)+($T$1117&lt;&gt;2)+($AB$1117&lt;&gt;2)+($AJ$1117&lt;&gt;2)=0,2,IF((($D$1117&lt;&gt;2)*$D$1117+($L$1117&lt;&gt;2)*$L$1117+($T$1117&lt;&gt;2)*$T$1117+($AB$1117&lt;&gt;2)*$AB$1117+($AJ$1117&lt;&gt;2)*$AJ$1117)/(($D$1117&lt;&gt;2)+($L$1117&lt;&gt;2)+($T$1117&lt;&gt;2)+($AB$1117&lt;&gt;2)+($AJ$1117&lt;&gt;2))&gt;=0.5,1,0))</f>
        <v/>
      </c>
      <c r="AS1117" s="8">
        <f>IF(($E$1117&lt;&gt;2)+($M$1117&lt;&gt;2)+($U$1117&lt;&gt;2)+($AC$1117&lt;&gt;2)+($AK$1117&lt;&gt;2)=0,2,IF((($E$1117&lt;&gt;2)*$E$1117+($M$1117&lt;&gt;2)*$M$1117+($U$1117&lt;&gt;2)*$U$1117+($AC$1117&lt;&gt;2)*$AC$1117+($AK$1117&lt;&gt;2)*$AK$1117)/(($E$1117&lt;&gt;2)+($M$1117&lt;&gt;2)+($U$1117&lt;&gt;2)+($AC$1117&lt;&gt;2)+($AK$1117&lt;&gt;2))&gt;=0.5,1,0))</f>
        <v/>
      </c>
      <c r="AT1117" s="8">
        <f>IF(($F$1117&lt;&gt;2)+($N$1117&lt;&gt;2)+($V$1117&lt;&gt;2)+($AD$1117&lt;&gt;2)+($AL$1117&lt;&gt;2)=0,2,IF((($F$1117&lt;&gt;2)*$F$1117+($N$1117&lt;&gt;2)*$N$1117+($V$1117&lt;&gt;2)*$V$1117+($AD$1117&lt;&gt;2)*$AD$1117+($AL$1117&lt;&gt;2)*$AL$1117)/(($F$1117&lt;&gt;2)+($N$1117&lt;&gt;2)+($V$1117&lt;&gt;2)+($AD$1117&lt;&gt;2)+($AL$1117&lt;&gt;2))&gt;=0.5,1,0))</f>
        <v/>
      </c>
      <c r="AU1117" s="8">
        <f>IF(($G$1117&lt;&gt;2)+($O$1117&lt;&gt;2)+($W$1117&lt;&gt;2)+($AE$1117&lt;&gt;2)+($AM$1117&lt;&gt;2)=0,2,IF((($G$1117&lt;&gt;2)*$G$1117+($O$1117&lt;&gt;2)*$O$1117+($W$1117&lt;&gt;2)*$W$1117+($AE$1117&lt;&gt;2)*$AE$1117+($AM$1117&lt;&gt;2)*$AM$1117)/(($G$1117&lt;&gt;2)+($O$1117&lt;&gt;2)+($W$1117&lt;&gt;2)+($AE$1117&lt;&gt;2)+($AM$1117&lt;&gt;2))&gt;=0.5,1,0))</f>
        <v/>
      </c>
      <c r="AW1117" s="16">
        <f>INDEX('Ground truth'!$B$14:$H$20,MATCH($AP$1107,'Ground truth'!$A$14:$A$20,0),MATCH($AP$1102,'Ground truth'!$B$13:$H$13,0))</f>
        <v/>
      </c>
      <c r="AX1117" s="16">
        <f>INDEX('Ground truth'!$B$14:$H$20,MATCH($AP$1107,'Ground truth'!$A$14:$A$20,0),MATCH($AP$1103,'Ground truth'!$B$13:$H$13,0))</f>
        <v/>
      </c>
      <c r="AY1117" s="16">
        <f>INDEX('Ground truth'!$B$14:$H$20,MATCH($AP$1107,'Ground truth'!$A$14:$A$20,0),MATCH($AP$1104,'Ground truth'!$B$13:$H$13,0))</f>
        <v/>
      </c>
      <c r="AZ1117" s="16">
        <f>INDEX('Ground truth'!$B$14:$H$20,MATCH($AP$1107,'Ground truth'!$A$14:$A$20,0),MATCH($AP$1105,'Ground truth'!$B$13:$H$13,0))</f>
        <v/>
      </c>
      <c r="BA1117" s="16">
        <f>INDEX('Ground truth'!$B$14:$H$20,MATCH($AP$1107,'Ground truth'!$A$14:$A$20,0),MATCH($AP$1106,'Ground truth'!$B$13:$H$13,0))</f>
        <v/>
      </c>
      <c r="BB1117" s="16">
        <f>INDEX('Ground truth'!$B$14:$H$20,MATCH($AP$1107,'Ground truth'!$A$14:$A$20,0),MATCH($AP$1107,'Ground truth'!$B$13:$H$13,0))</f>
        <v/>
      </c>
      <c r="BD1117" s="19" t="n">
        <v>-0.5370829663921513</v>
      </c>
      <c r="BE1117" s="19">
        <f>LARGE($BD$1112:$BD$1117,6)</f>
        <v/>
      </c>
    </row>
    <row r="1119">
      <c r="A1119" s="17" t="inlineStr">
        <is>
          <t>metrics — confident-only (unsure excluded from denominators)</t>
        </is>
      </c>
      <c r="B1119" s="10" t="inlineStr">
        <is>
          <t>run 1</t>
        </is>
      </c>
      <c r="C1119" s="10" t="inlineStr">
        <is>
          <t>run 2</t>
        </is>
      </c>
      <c r="D1119" s="10" t="inlineStr">
        <is>
          <t>run 3</t>
        </is>
      </c>
      <c r="E1119" s="10" t="inlineStr">
        <is>
          <t>run 4</t>
        </is>
      </c>
      <c r="F1119" s="10" t="inlineStr">
        <is>
          <t>run 5</t>
        </is>
      </c>
      <c r="G1119" s="10" t="inlineStr">
        <is>
          <t>avg-matrix</t>
        </is>
      </c>
      <c r="H1119" s="10" t="inlineStr">
        <is>
          <t>mean</t>
        </is>
      </c>
      <c r="I1119" s="10" t="inlineStr">
        <is>
          <t>std (pop.)</t>
        </is>
      </c>
      <c r="J1119" s="17" t="inlineStr">
        <is>
          <t>notes</t>
        </is>
      </c>
    </row>
    <row r="1120">
      <c r="A1120" s="7" t="inlineStr">
        <is>
          <t>TP</t>
        </is>
      </c>
      <c r="B1120" s="7">
        <f>SUMPRODUCT(($B$1112:$G$1117=1)*($AW$1112:$BB$1117=1))</f>
        <v/>
      </c>
      <c r="C1120" s="7">
        <f>SUMPRODUCT(($J$1112:$O$1117=1)*($AW$1112:$BB$1117=1))</f>
        <v/>
      </c>
      <c r="D1120" s="7">
        <f>SUMPRODUCT(($R$1112:$W$1117=1)*($AW$1112:$BB$1117=1))</f>
        <v/>
      </c>
      <c r="E1120" s="7">
        <f>SUMPRODUCT(($Z$1112:$AE$1117=1)*($AW$1112:$BB$1117=1))</f>
        <v/>
      </c>
      <c r="F1120" s="7">
        <f>SUMPRODUCT(($AH$1112:$AM$1117=1)*($AW$1112:$BB$1117=1))</f>
        <v/>
      </c>
      <c r="G1120" s="7">
        <f>SUMPRODUCT(($AP$1112:$AU$1117=1)*($AW$1112:$BB$1117=1))</f>
        <v/>
      </c>
      <c r="H1120" s="12">
        <f>AVERAGE($B$1120:$F$1120)</f>
        <v/>
      </c>
      <c r="I1120" s="12">
        <f>STDEV.P($B$1120:$F$1120)</f>
        <v/>
      </c>
    </row>
    <row r="1121">
      <c r="A1121" s="7" t="inlineStr">
        <is>
          <t>TN</t>
        </is>
      </c>
      <c r="B1121" s="7">
        <f>SUMPRODUCT(($B$1112:$G$1117=0)*($AW$1112:$BB$1117=0))</f>
        <v/>
      </c>
      <c r="C1121" s="7">
        <f>SUMPRODUCT(($J$1112:$O$1117=0)*($AW$1112:$BB$1117=0))</f>
        <v/>
      </c>
      <c r="D1121" s="7">
        <f>SUMPRODUCT(($R$1112:$W$1117=0)*($AW$1112:$BB$1117=0))</f>
        <v/>
      </c>
      <c r="E1121" s="7">
        <f>SUMPRODUCT(($Z$1112:$AE$1117=0)*($AW$1112:$BB$1117=0))</f>
        <v/>
      </c>
      <c r="F1121" s="7">
        <f>SUMPRODUCT(($AH$1112:$AM$1117=0)*($AW$1112:$BB$1117=0))</f>
        <v/>
      </c>
      <c r="G1121" s="7">
        <f>SUMPRODUCT(($AP$1112:$AU$1117=0)*($AW$1112:$BB$1117=0))</f>
        <v/>
      </c>
      <c r="H1121" s="12">
        <f>AVERAGE($B$1121:$F$1121)</f>
        <v/>
      </c>
      <c r="I1121" s="12">
        <f>STDEV.P($B$1121:$F$1121)</f>
        <v/>
      </c>
    </row>
    <row r="1122">
      <c r="A1122" s="7" t="inlineStr">
        <is>
          <t>FP</t>
        </is>
      </c>
      <c r="B1122" s="7">
        <f>SUMPRODUCT(($B$1112:$G$1117=1)*($AW$1112:$BB$1117=0))</f>
        <v/>
      </c>
      <c r="C1122" s="7">
        <f>SUMPRODUCT(($J$1112:$O$1117=1)*($AW$1112:$BB$1117=0))</f>
        <v/>
      </c>
      <c r="D1122" s="7">
        <f>SUMPRODUCT(($R$1112:$W$1117=1)*($AW$1112:$BB$1117=0))</f>
        <v/>
      </c>
      <c r="E1122" s="7">
        <f>SUMPRODUCT(($Z$1112:$AE$1117=1)*($AW$1112:$BB$1117=0))</f>
        <v/>
      </c>
      <c r="F1122" s="7">
        <f>SUMPRODUCT(($AH$1112:$AM$1117=1)*($AW$1112:$BB$1117=0))</f>
        <v/>
      </c>
      <c r="G1122" s="7">
        <f>SUMPRODUCT(($AP$1112:$AU$1117=1)*($AW$1112:$BB$1117=0))</f>
        <v/>
      </c>
      <c r="H1122" s="12">
        <f>AVERAGE($B$1122:$F$1122)</f>
        <v/>
      </c>
      <c r="I1122" s="12">
        <f>STDEV.P($B$1122:$F$1122)</f>
        <v/>
      </c>
    </row>
    <row r="1123">
      <c r="A1123" s="7" t="inlineStr">
        <is>
          <t>FN</t>
        </is>
      </c>
      <c r="B1123" s="7">
        <f>SUMPRODUCT(($B$1112:$G$1117=0)*($AW$1112:$BB$1117=1))</f>
        <v/>
      </c>
      <c r="C1123" s="7">
        <f>SUMPRODUCT(($J$1112:$O$1117=0)*($AW$1112:$BB$1117=1))</f>
        <v/>
      </c>
      <c r="D1123" s="7">
        <f>SUMPRODUCT(($R$1112:$W$1117=0)*($AW$1112:$BB$1117=1))</f>
        <v/>
      </c>
      <c r="E1123" s="7">
        <f>SUMPRODUCT(($Z$1112:$AE$1117=0)*($AW$1112:$BB$1117=1))</f>
        <v/>
      </c>
      <c r="F1123" s="7">
        <f>SUMPRODUCT(($AH$1112:$AM$1117=0)*($AW$1112:$BB$1117=1))</f>
        <v/>
      </c>
      <c r="G1123" s="7">
        <f>SUMPRODUCT(($AP$1112:$AU$1117=0)*($AW$1112:$BB$1117=1))</f>
        <v/>
      </c>
      <c r="H1123" s="12">
        <f>AVERAGE($B$1123:$F$1123)</f>
        <v/>
      </c>
      <c r="I1123" s="12">
        <f>STDEV.P($B$1123:$F$1123)</f>
        <v/>
      </c>
    </row>
    <row r="1124">
      <c r="A1124" s="4" t="inlineStr">
        <is>
          <t>Precision</t>
        </is>
      </c>
      <c r="B1124" s="12">
        <f>IFERROR($B$1120/($B$1120+$B$1122),0)</f>
        <v/>
      </c>
      <c r="C1124" s="12">
        <f>IFERROR($C$1120/($C$1120+$C$1122),0)</f>
        <v/>
      </c>
      <c r="D1124" s="12">
        <f>IFERROR($D$1120/($D$1120+$D$1122),0)</f>
        <v/>
      </c>
      <c r="E1124" s="12">
        <f>IFERROR($E$1120/($E$1120+$E$1122),0)</f>
        <v/>
      </c>
      <c r="F1124" s="12">
        <f>IFERROR($F$1120/($F$1120+$F$1122),0)</f>
        <v/>
      </c>
      <c r="G1124" s="12">
        <f>IFERROR($G$1120/($G$1120+$G$1122),0)</f>
        <v/>
      </c>
      <c r="H1124" s="18">
        <f>AVERAGE($B$1124:$F$1124)</f>
        <v/>
      </c>
      <c r="I1124" s="18">
        <f>STDEV.P($B$1124:$F$1124)</f>
        <v/>
      </c>
    </row>
    <row r="1125">
      <c r="A1125" s="4" t="inlineStr">
        <is>
          <t>Recall</t>
        </is>
      </c>
      <c r="B1125" s="12">
        <f>IFERROR($B$1120/($B$1120+$B$1123),0)</f>
        <v/>
      </c>
      <c r="C1125" s="12">
        <f>IFERROR($C$1120/($C$1120+$C$1123),0)</f>
        <v/>
      </c>
      <c r="D1125" s="12">
        <f>IFERROR($D$1120/($D$1120+$D$1123),0)</f>
        <v/>
      </c>
      <c r="E1125" s="12">
        <f>IFERROR($E$1120/($E$1120+$E$1123),0)</f>
        <v/>
      </c>
      <c r="F1125" s="12">
        <f>IFERROR($F$1120/($F$1120+$F$1123),0)</f>
        <v/>
      </c>
      <c r="G1125" s="12">
        <f>IFERROR($G$1120/($G$1120+$G$1123),0)</f>
        <v/>
      </c>
      <c r="H1125" s="18">
        <f>AVERAGE($B$1125:$F$1125)</f>
        <v/>
      </c>
      <c r="I1125" s="18">
        <f>STDEV.P($B$1125:$F$1125)</f>
        <v/>
      </c>
    </row>
    <row r="1126">
      <c r="A1126" s="4" t="inlineStr">
        <is>
          <t>F1</t>
        </is>
      </c>
      <c r="B1126" s="12">
        <f>IFERROR(2*$B$1124*$B$1125/($B$1124+$B$1125),0)</f>
        <v/>
      </c>
      <c r="C1126" s="12">
        <f>IFERROR(2*$C$1124*$C$1125/($C$1124+$C$1125),0)</f>
        <v/>
      </c>
      <c r="D1126" s="12">
        <f>IFERROR(2*$D$1124*$D$1125/($D$1124+$D$1125),0)</f>
        <v/>
      </c>
      <c r="E1126" s="12">
        <f>IFERROR(2*$E$1124*$E$1125/($E$1124+$E$1125),0)</f>
        <v/>
      </c>
      <c r="F1126" s="12">
        <f>IFERROR(2*$F$1124*$F$1125/($F$1124+$F$1125),0)</f>
        <v/>
      </c>
      <c r="G1126" s="12">
        <f>IFERROR(2*$G$1124*$G$1125/($G$1124+$G$1125),0)</f>
        <v/>
      </c>
      <c r="H1126" s="18">
        <f>AVERAGE($B$1126:$F$1126)</f>
        <v/>
      </c>
      <c r="I1126" s="18">
        <f>STDEV.P($B$1126:$F$1126)</f>
        <v/>
      </c>
    </row>
    <row r="1127">
      <c r="A1127" s="4" t="inlineStr">
        <is>
          <t>Accuracy</t>
        </is>
      </c>
      <c r="B1127" s="12">
        <f>IFERROR(($B$1120+$B$1121)/($B$1120+$B$1121+$B$1122+$B$1123),0)</f>
        <v/>
      </c>
      <c r="C1127" s="12">
        <f>IFERROR(($C$1120+$C$1121)/($C$1120+$C$1121+$C$1122+$C$1123),0)</f>
        <v/>
      </c>
      <c r="D1127" s="12">
        <f>IFERROR(($D$1120+$D$1121)/($D$1120+$D$1121+$D$1122+$D$1123),0)</f>
        <v/>
      </c>
      <c r="E1127" s="12">
        <f>IFERROR(($E$1120+$E$1121)/($E$1120+$E$1121+$E$1122+$E$1123),0)</f>
        <v/>
      </c>
      <c r="F1127" s="12">
        <f>IFERROR(($F$1120+$F$1121)/($F$1120+$F$1121+$F$1122+$F$1123),0)</f>
        <v/>
      </c>
      <c r="G1127" s="12">
        <f>IFERROR(($G$1120+$G$1121)/($G$1120+$G$1121+$G$1122+$G$1123),0)</f>
        <v/>
      </c>
      <c r="H1127" s="18">
        <f>AVERAGE($B$1127:$F$1127)</f>
        <v/>
      </c>
      <c r="I1127" s="18">
        <f>STDEV.P($B$1127:$F$1127)</f>
        <v/>
      </c>
    </row>
    <row r="1128">
      <c r="A1128" s="4" t="inlineStr">
        <is>
          <t>Edit distance</t>
        </is>
      </c>
      <c r="B1128" s="12">
        <f>SUMPRODUCT(ABS($AW$1112:$BB$1117-$B$1112:$G$1117))</f>
        <v/>
      </c>
      <c r="C1128" s="12">
        <f>SUMPRODUCT(ABS($AW$1112:$BB$1117-$J$1112:$O$1117))</f>
        <v/>
      </c>
      <c r="D1128" s="12">
        <f>SUMPRODUCT(ABS($AW$1112:$BB$1117-$R$1112:$W$1117))</f>
        <v/>
      </c>
      <c r="E1128" s="12">
        <f>SUMPRODUCT(ABS($AW$1112:$BB$1117-$Z$1112:$AE$1117))</f>
        <v/>
      </c>
      <c r="F1128" s="12">
        <f>SUMPRODUCT(ABS($AW$1112:$BB$1117-$AH$1112:$AM$1117))</f>
        <v/>
      </c>
      <c r="G1128" s="12">
        <f>SUMPRODUCT(ABS($AW$1112:$BB$1117-$AP$1112:$AU$1117))</f>
        <v/>
      </c>
      <c r="H1128" s="18">
        <f>AVERAGE($B$1128:$F$1128)</f>
        <v/>
      </c>
      <c r="I1128" s="18">
        <f>STDEV.P($B$1128:$F$1128)</f>
        <v/>
      </c>
    </row>
    <row r="1129">
      <c r="A1129" s="4" t="inlineStr">
        <is>
          <t>Spectral distance</t>
        </is>
      </c>
      <c r="B1129" s="12">
        <f>SQRT(SUMPRODUCT(($BE$1112:$BE$1117-$B$1139:$B$1144)^2))</f>
        <v/>
      </c>
      <c r="C1129" s="12">
        <f>SQRT(SUMPRODUCT(($BE$1112:$BE$1117-$C$1139:$C$1144)^2))</f>
        <v/>
      </c>
      <c r="D1129" s="12">
        <f>SQRT(SUMPRODUCT(($BE$1112:$BE$1117-$D$1139:$D$1144)^2))</f>
        <v/>
      </c>
      <c r="E1129" s="12">
        <f>SQRT(SUMPRODUCT(($BE$1112:$BE$1117-$E$1139:$E$1144)^2))</f>
        <v/>
      </c>
      <c r="F1129" s="12">
        <f>SQRT(SUMPRODUCT(($BE$1112:$BE$1117-$F$1139:$F$1144)^2))</f>
        <v/>
      </c>
      <c r="G1129" s="12">
        <f>SQRT(SUMPRODUCT(($BE$1112:$BE$1117-$G$1139:$G$1144)^2))</f>
        <v/>
      </c>
      <c r="H1129" s="18">
        <f>AVERAGE($B$1129:$F$1129)</f>
        <v/>
      </c>
      <c r="I1129" s="18">
        <f>STDEV.P($B$1129:$F$1129)</f>
        <v/>
      </c>
    </row>
    <row r="1130">
      <c r="A1130" s="4" t="inlineStr">
        <is>
          <t>Unsure cells</t>
        </is>
      </c>
      <c r="B1130" s="7">
        <f>COUNTIF($B$1112:$G$1117,2)</f>
        <v/>
      </c>
      <c r="C1130" s="7">
        <f>COUNTIF($J$1112:$O$1117,2)</f>
        <v/>
      </c>
      <c r="D1130" s="7">
        <f>COUNTIF($R$1112:$W$1117,2)</f>
        <v/>
      </c>
      <c r="E1130" s="7">
        <f>COUNTIF($Z$1112:$AE$1117,2)</f>
        <v/>
      </c>
      <c r="F1130" s="7">
        <f>COUNTIF($AH$1112:$AM$1117,2)</f>
        <v/>
      </c>
      <c r="G1130" s="7">
        <f>COUNTIF($AP$1112:$AU$1117,2)</f>
        <v/>
      </c>
      <c r="H1130" s="12">
        <f>AVERAGE($B$1130:$F$1130)</f>
        <v/>
      </c>
      <c r="I1130" s="12">
        <f>STDEV.P($B$1130:$F$1130)</f>
        <v/>
      </c>
    </row>
    <row r="1131">
      <c r="A1131" s="3" t="inlineStr">
        <is>
          <t>eigenvalues (real part, numpy order; pasted)</t>
        </is>
      </c>
    </row>
    <row r="1132">
      <c r="A1132" s="3" t="inlineStr">
        <is>
          <t xml:space="preserve">  λ1</t>
        </is>
      </c>
      <c r="B1132" s="19" t="n">
        <v>4.281394239592142</v>
      </c>
      <c r="C1132" s="19" t="n">
        <v>4.281394239592142</v>
      </c>
      <c r="D1132" s="19" t="n">
        <v>4.281394239592142</v>
      </c>
      <c r="E1132" s="19" t="n">
        <v>4.281394239592142</v>
      </c>
      <c r="F1132" s="19" t="n">
        <v>4.281394239592142</v>
      </c>
      <c r="G1132" s="19" t="n">
        <v>4.281394239592142</v>
      </c>
    </row>
    <row r="1133">
      <c r="A1133" s="3" t="inlineStr">
        <is>
          <t xml:space="preserve">  λ2</t>
        </is>
      </c>
      <c r="B1133" s="19" t="n">
        <v>1.771876271237541</v>
      </c>
      <c r="C1133" s="19" t="n">
        <v>1.771876271237541</v>
      </c>
      <c r="D1133" s="19" t="n">
        <v>1.771876271237541</v>
      </c>
      <c r="E1133" s="19" t="n">
        <v>1.771876271237541</v>
      </c>
      <c r="F1133" s="19" t="n">
        <v>1.771876271237541</v>
      </c>
      <c r="G1133" s="19" t="n">
        <v>1.771876271237541</v>
      </c>
    </row>
    <row r="1134">
      <c r="A1134" s="3" t="inlineStr">
        <is>
          <t xml:space="preserve">  λ3</t>
        </is>
      </c>
      <c r="B1134" s="19" t="n">
        <v>-1</v>
      </c>
      <c r="C1134" s="19" t="n">
        <v>-1</v>
      </c>
      <c r="D1134" s="19" t="n">
        <v>-1</v>
      </c>
      <c r="E1134" s="19" t="n">
        <v>-1</v>
      </c>
      <c r="F1134" s="19" t="n">
        <v>-1</v>
      </c>
      <c r="G1134" s="19" t="n">
        <v>-1</v>
      </c>
    </row>
    <row r="1135">
      <c r="A1135" s="3" t="inlineStr">
        <is>
          <t xml:space="preserve">  λ4</t>
        </is>
      </c>
      <c r="B1135" s="19" t="n">
        <v>0.9999999999999998</v>
      </c>
      <c r="C1135" s="19" t="n">
        <v>0.9999999999999998</v>
      </c>
      <c r="D1135" s="19" t="n">
        <v>0.9999999999999998</v>
      </c>
      <c r="E1135" s="19" t="n">
        <v>0.9999999999999998</v>
      </c>
      <c r="F1135" s="19" t="n">
        <v>0.9999999999999998</v>
      </c>
      <c r="G1135" s="19" t="n">
        <v>0.9999999999999998</v>
      </c>
    </row>
    <row r="1136">
      <c r="A1136" s="3" t="inlineStr">
        <is>
          <t xml:space="preserve">  λ5</t>
        </is>
      </c>
      <c r="B1136" s="19" t="n">
        <v>0.4875140278436784</v>
      </c>
      <c r="C1136" s="19" t="n">
        <v>0.4875140278436784</v>
      </c>
      <c r="D1136" s="19" t="n">
        <v>0.4875140278436784</v>
      </c>
      <c r="E1136" s="19" t="n">
        <v>0.4875140278436784</v>
      </c>
      <c r="F1136" s="19" t="n">
        <v>0.4875140278436784</v>
      </c>
      <c r="G1136" s="19" t="n">
        <v>0.4875140278436784</v>
      </c>
    </row>
    <row r="1137">
      <c r="A1137" s="3" t="inlineStr">
        <is>
          <t xml:space="preserve">  λ6</t>
        </is>
      </c>
      <c r="B1137" s="19" t="n">
        <v>-0.5407845386733642</v>
      </c>
      <c r="C1137" s="19" t="n">
        <v>-0.5407845386733642</v>
      </c>
      <c r="D1137" s="19" t="n">
        <v>-0.5407845386733642</v>
      </c>
      <c r="E1137" s="19" t="n">
        <v>-0.5407845386733642</v>
      </c>
      <c r="F1137" s="19" t="n">
        <v>-0.5407845386733642</v>
      </c>
      <c r="G1137" s="19" t="n">
        <v>-0.5407845386733642</v>
      </c>
    </row>
    <row r="1138">
      <c r="A1138" s="3" t="inlineStr">
        <is>
          <t>eigenvalues sorted desc (LARGE)</t>
        </is>
      </c>
    </row>
    <row r="1139">
      <c r="A1139" s="3" t="inlineStr">
        <is>
          <t xml:space="preserve">  λ(1)</t>
        </is>
      </c>
      <c r="B1139" s="19">
        <f>LARGE($B$1132:$B$1137,1)</f>
        <v/>
      </c>
      <c r="C1139" s="19">
        <f>LARGE($C$1132:$C$1137,1)</f>
        <v/>
      </c>
      <c r="D1139" s="19">
        <f>LARGE($D$1132:$D$1137,1)</f>
        <v/>
      </c>
      <c r="E1139" s="19">
        <f>LARGE($E$1132:$E$1137,1)</f>
        <v/>
      </c>
      <c r="F1139" s="19">
        <f>LARGE($F$1132:$F$1137,1)</f>
        <v/>
      </c>
      <c r="G1139" s="19">
        <f>LARGE($G$1132:$G$1137,1)</f>
        <v/>
      </c>
    </row>
    <row r="1140">
      <c r="A1140" s="3" t="inlineStr">
        <is>
          <t xml:space="preserve">  λ(2)</t>
        </is>
      </c>
      <c r="B1140" s="19">
        <f>LARGE($B$1132:$B$1137,2)</f>
        <v/>
      </c>
      <c r="C1140" s="19">
        <f>LARGE($C$1132:$C$1137,2)</f>
        <v/>
      </c>
      <c r="D1140" s="19">
        <f>LARGE($D$1132:$D$1137,2)</f>
        <v/>
      </c>
      <c r="E1140" s="19">
        <f>LARGE($E$1132:$E$1137,2)</f>
        <v/>
      </c>
      <c r="F1140" s="19">
        <f>LARGE($F$1132:$F$1137,2)</f>
        <v/>
      </c>
      <c r="G1140" s="19">
        <f>LARGE($G$1132:$G$1137,2)</f>
        <v/>
      </c>
    </row>
    <row r="1141">
      <c r="A1141" s="3" t="inlineStr">
        <is>
          <t xml:space="preserve">  λ(3)</t>
        </is>
      </c>
      <c r="B1141" s="19">
        <f>LARGE($B$1132:$B$1137,3)</f>
        <v/>
      </c>
      <c r="C1141" s="19">
        <f>LARGE($C$1132:$C$1137,3)</f>
        <v/>
      </c>
      <c r="D1141" s="19">
        <f>LARGE($D$1132:$D$1137,3)</f>
        <v/>
      </c>
      <c r="E1141" s="19">
        <f>LARGE($E$1132:$E$1137,3)</f>
        <v/>
      </c>
      <c r="F1141" s="19">
        <f>LARGE($F$1132:$F$1137,3)</f>
        <v/>
      </c>
      <c r="G1141" s="19">
        <f>LARGE($G$1132:$G$1137,3)</f>
        <v/>
      </c>
    </row>
    <row r="1142">
      <c r="A1142" s="3" t="inlineStr">
        <is>
          <t xml:space="preserve">  λ(4)</t>
        </is>
      </c>
      <c r="B1142" s="19">
        <f>LARGE($B$1132:$B$1137,4)</f>
        <v/>
      </c>
      <c r="C1142" s="19">
        <f>LARGE($C$1132:$C$1137,4)</f>
        <v/>
      </c>
      <c r="D1142" s="19">
        <f>LARGE($D$1132:$D$1137,4)</f>
        <v/>
      </c>
      <c r="E1142" s="19">
        <f>LARGE($E$1132:$E$1137,4)</f>
        <v/>
      </c>
      <c r="F1142" s="19">
        <f>LARGE($F$1132:$F$1137,4)</f>
        <v/>
      </c>
      <c r="G1142" s="19">
        <f>LARGE($G$1132:$G$1137,4)</f>
        <v/>
      </c>
    </row>
    <row r="1143">
      <c r="A1143" s="3" t="inlineStr">
        <is>
          <t xml:space="preserve">  λ(5)</t>
        </is>
      </c>
      <c r="B1143" s="19">
        <f>LARGE($B$1132:$B$1137,5)</f>
        <v/>
      </c>
      <c r="C1143" s="19">
        <f>LARGE($C$1132:$C$1137,5)</f>
        <v/>
      </c>
      <c r="D1143" s="19">
        <f>LARGE($D$1132:$D$1137,5)</f>
        <v/>
      </c>
      <c r="E1143" s="19">
        <f>LARGE($E$1132:$E$1137,5)</f>
        <v/>
      </c>
      <c r="F1143" s="19">
        <f>LARGE($F$1132:$F$1137,5)</f>
        <v/>
      </c>
      <c r="G1143" s="19">
        <f>LARGE($G$1132:$G$1137,5)</f>
        <v/>
      </c>
    </row>
    <row r="1144">
      <c r="A1144" s="3" t="inlineStr">
        <is>
          <t xml:space="preserve">  λ(6)</t>
        </is>
      </c>
      <c r="B1144" s="19">
        <f>LARGE($B$1132:$B$1137,6)</f>
        <v/>
      </c>
      <c r="C1144" s="19">
        <f>LARGE($C$1132:$C$1137,6)</f>
        <v/>
      </c>
      <c r="D1144" s="19">
        <f>LARGE($D$1132:$D$1137,6)</f>
        <v/>
      </c>
      <c r="E1144" s="19">
        <f>LARGE($E$1132:$E$1137,6)</f>
        <v/>
      </c>
      <c r="F1144" s="19">
        <f>LARGE($F$1132:$F$1137,6)</f>
        <v/>
      </c>
      <c r="G1144" s="19">
        <f>LARGE($G$1132:$G$1137,6)</f>
        <v/>
      </c>
    </row>
    <row r="1145">
      <c r="A1145" s="3" t="inlineStr">
        <is>
          <t>check: Σeig − trace (→0)</t>
        </is>
      </c>
      <c r="B1145" s="3">
        <f>ROUND(SUM($B$1132:$B$1137)-($B$1112+$C$1113+$D$1114+$E$1115+$F$1116+$G$1117),6)</f>
        <v/>
      </c>
      <c r="C1145" s="3">
        <f>ROUND(SUM($C$1132:$C$1137)-($J$1112+$K$1113+$L$1114+$M$1115+$N$1116+$O$1117),6)</f>
        <v/>
      </c>
      <c r="D1145" s="3">
        <f>ROUND(SUM($D$1132:$D$1137)-($R$1112+$S$1113+$T$1114+$U$1115+$V$1116+$W$1117),6)</f>
        <v/>
      </c>
      <c r="E1145" s="3">
        <f>ROUND(SUM($E$1132:$E$1137)-($Z$1112+$AA$1113+$AB$1114+$AC$1115+$AD$1116+$AE$1117),6)</f>
        <v/>
      </c>
      <c r="F1145" s="3">
        <f>ROUND(SUM($F$1132:$F$1137)-($AH$1112+$AI$1113+$AJ$1114+$AK$1115+$AL$1116+$AM$1117),6)</f>
        <v/>
      </c>
      <c r="G1145" s="3">
        <f>ROUND(SUM($G$1132:$G$1137)-($AP$1112+$AQ$1113+$AR$1114+$AS$1115+$AT$1116+$AU$1117),6)</f>
        <v/>
      </c>
    </row>
    <row r="1146">
      <c r="A1146" s="3" t="inlineStr">
        <is>
          <t>check: Πeig − det (→0)</t>
        </is>
      </c>
      <c r="B1146" s="3">
        <f>ROUND(MDETERM($B$1112:$G$1117)-PRODUCT($B$1132:$B$1137),6)</f>
        <v/>
      </c>
      <c r="C1146" s="3">
        <f>ROUND(MDETERM($J$1112:$O$1117)-PRODUCT($C$1132:$C$1137),6)</f>
        <v/>
      </c>
      <c r="D1146" s="3">
        <f>ROUND(MDETERM($R$1112:$W$1117)-PRODUCT($D$1132:$D$1137),6)</f>
        <v/>
      </c>
      <c r="E1146" s="3">
        <f>ROUND(MDETERM($Z$1112:$AE$1117)-PRODUCT($E$1132:$E$1137),6)</f>
        <v/>
      </c>
      <c r="F1146" s="3">
        <f>ROUND(MDETERM($AH$1112:$AM$1117)-PRODUCT($F$1132:$F$1137),6)</f>
        <v/>
      </c>
      <c r="G1146" s="3">
        <f>ROUND(MDETERM($AP$1112:$AU$1117)-PRODUCT($G$1132:$G$1137),6)</f>
        <v/>
      </c>
    </row>
    <row r="1147">
      <c r="A1147" s="3" t="inlineStr">
        <is>
          <t>complex eigenvalues?</t>
        </is>
      </c>
      <c r="B1147" s="3" t="inlineStr"/>
      <c r="C1147" s="3" t="inlineStr"/>
      <c r="D1147" s="3" t="inlineStr"/>
      <c r="E1147" s="3" t="inlineStr"/>
      <c r="F1147" s="3" t="inlineStr"/>
      <c r="G1147" s="3" t="inlineStr"/>
    </row>
    <row r="1148">
      <c r="A1148" s="3" t="inlineStr">
        <is>
          <t>check: det(M − λᵢI) per sorted λ (→0)</t>
        </is>
      </c>
    </row>
    <row r="1149">
      <c r="A1149" s="3" t="inlineStr">
        <is>
          <t xml:space="preserve">  det(M − λ(1)I)</t>
        </is>
      </c>
      <c r="B1149" s="3">
        <f t="array" ref="B1149">ROUND(MDETERM($B$1112:$G$1117-$B$1139*MUNIT(6)),6)</f>
        <v/>
      </c>
      <c r="C1149" s="3">
        <f t="array" ref="C1149">ROUND(MDETERM($J$1112:$O$1117-$C$1139*MUNIT(6)),6)</f>
        <v/>
      </c>
      <c r="D1149" s="3">
        <f t="array" ref="D1149">ROUND(MDETERM($R$1112:$W$1117-$D$1139*MUNIT(6)),6)</f>
        <v/>
      </c>
      <c r="E1149" s="3">
        <f t="array" ref="E1149">ROUND(MDETERM($Z$1112:$AE$1117-$E$1139*MUNIT(6)),6)</f>
        <v/>
      </c>
      <c r="F1149" s="3">
        <f t="array" ref="F1149">ROUND(MDETERM($AH$1112:$AM$1117-$F$1139*MUNIT(6)),6)</f>
        <v/>
      </c>
      <c r="G1149" s="3">
        <f t="array" ref="G1149">ROUND(MDETERM($AP$1112:$AU$1117-$G$1139*MUNIT(6)),6)</f>
        <v/>
      </c>
    </row>
    <row r="1150">
      <c r="A1150" s="3" t="inlineStr">
        <is>
          <t xml:space="preserve">  det(M − λ(2)I)</t>
        </is>
      </c>
      <c r="B1150" s="3">
        <f t="array" ref="B1150">ROUND(MDETERM($B$1112:$G$1117-$B$1140*MUNIT(6)),6)</f>
        <v/>
      </c>
      <c r="C1150" s="3">
        <f t="array" ref="C1150">ROUND(MDETERM($J$1112:$O$1117-$C$1140*MUNIT(6)),6)</f>
        <v/>
      </c>
      <c r="D1150" s="3">
        <f t="array" ref="D1150">ROUND(MDETERM($R$1112:$W$1117-$D$1140*MUNIT(6)),6)</f>
        <v/>
      </c>
      <c r="E1150" s="3">
        <f t="array" ref="E1150">ROUND(MDETERM($Z$1112:$AE$1117-$E$1140*MUNIT(6)),6)</f>
        <v/>
      </c>
      <c r="F1150" s="3">
        <f t="array" ref="F1150">ROUND(MDETERM($AH$1112:$AM$1117-$F$1140*MUNIT(6)),6)</f>
        <v/>
      </c>
      <c r="G1150" s="3">
        <f t="array" ref="G1150">ROUND(MDETERM($AP$1112:$AU$1117-$G$1140*MUNIT(6)),6)</f>
        <v/>
      </c>
    </row>
    <row r="1151">
      <c r="A1151" s="3" t="inlineStr">
        <is>
          <t xml:space="preserve">  det(M − λ(3)I)</t>
        </is>
      </c>
      <c r="B1151" s="3">
        <f t="array" ref="B1151">ROUND(MDETERM($B$1112:$G$1117-$B$1141*MUNIT(6)),6)</f>
        <v/>
      </c>
      <c r="C1151" s="3">
        <f t="array" ref="C1151">ROUND(MDETERM($J$1112:$O$1117-$C$1141*MUNIT(6)),6)</f>
        <v/>
      </c>
      <c r="D1151" s="3">
        <f t="array" ref="D1151">ROUND(MDETERM($R$1112:$W$1117-$D$1141*MUNIT(6)),6)</f>
        <v/>
      </c>
      <c r="E1151" s="3">
        <f t="array" ref="E1151">ROUND(MDETERM($Z$1112:$AE$1117-$E$1141*MUNIT(6)),6)</f>
        <v/>
      </c>
      <c r="F1151" s="3">
        <f t="array" ref="F1151">ROUND(MDETERM($AH$1112:$AM$1117-$F$1141*MUNIT(6)),6)</f>
        <v/>
      </c>
      <c r="G1151" s="3">
        <f t="array" ref="G1151">ROUND(MDETERM($AP$1112:$AU$1117-$G$1141*MUNIT(6)),6)</f>
        <v/>
      </c>
    </row>
    <row r="1152">
      <c r="A1152" s="3" t="inlineStr">
        <is>
          <t xml:space="preserve">  det(M − λ(4)I)</t>
        </is>
      </c>
      <c r="B1152" s="3">
        <f t="array" ref="B1152">ROUND(MDETERM($B$1112:$G$1117-$B$1142*MUNIT(6)),6)</f>
        <v/>
      </c>
      <c r="C1152" s="3">
        <f t="array" ref="C1152">ROUND(MDETERM($J$1112:$O$1117-$C$1142*MUNIT(6)),6)</f>
        <v/>
      </c>
      <c r="D1152" s="3">
        <f t="array" ref="D1152">ROUND(MDETERM($R$1112:$W$1117-$D$1142*MUNIT(6)),6)</f>
        <v/>
      </c>
      <c r="E1152" s="3">
        <f t="array" ref="E1152">ROUND(MDETERM($Z$1112:$AE$1117-$E$1142*MUNIT(6)),6)</f>
        <v/>
      </c>
      <c r="F1152" s="3">
        <f t="array" ref="F1152">ROUND(MDETERM($AH$1112:$AM$1117-$F$1142*MUNIT(6)),6)</f>
        <v/>
      </c>
      <c r="G1152" s="3">
        <f t="array" ref="G1152">ROUND(MDETERM($AP$1112:$AU$1117-$G$1142*MUNIT(6)),6)</f>
        <v/>
      </c>
    </row>
    <row r="1153">
      <c r="A1153" s="3" t="inlineStr">
        <is>
          <t xml:space="preserve">  det(M − λ(5)I)</t>
        </is>
      </c>
      <c r="B1153" s="3">
        <f t="array" ref="B1153">ROUND(MDETERM($B$1112:$G$1117-$B$1143*MUNIT(6)),6)</f>
        <v/>
      </c>
      <c r="C1153" s="3">
        <f t="array" ref="C1153">ROUND(MDETERM($J$1112:$O$1117-$C$1143*MUNIT(6)),6)</f>
        <v/>
      </c>
      <c r="D1153" s="3">
        <f t="array" ref="D1153">ROUND(MDETERM($R$1112:$W$1117-$D$1143*MUNIT(6)),6)</f>
        <v/>
      </c>
      <c r="E1153" s="3">
        <f t="array" ref="E1153">ROUND(MDETERM($Z$1112:$AE$1117-$E$1143*MUNIT(6)),6)</f>
        <v/>
      </c>
      <c r="F1153" s="3">
        <f t="array" ref="F1153">ROUND(MDETERM($AH$1112:$AM$1117-$F$1143*MUNIT(6)),6)</f>
        <v/>
      </c>
      <c r="G1153" s="3">
        <f t="array" ref="G1153">ROUND(MDETERM($AP$1112:$AU$1117-$G$1143*MUNIT(6)),6)</f>
        <v/>
      </c>
    </row>
    <row r="1154">
      <c r="A1154" s="3" t="inlineStr">
        <is>
          <t xml:space="preserve">  det(M − λ(6)I)</t>
        </is>
      </c>
      <c r="B1154" s="3">
        <f t="array" ref="B1154">ROUND(MDETERM($B$1112:$G$1117-$B$1144*MUNIT(6)),6)</f>
        <v/>
      </c>
      <c r="C1154" s="3">
        <f t="array" ref="C1154">ROUND(MDETERM($J$1112:$O$1117-$C$1144*MUNIT(6)),6)</f>
        <v/>
      </c>
      <c r="D1154" s="3">
        <f t="array" ref="D1154">ROUND(MDETERM($R$1112:$W$1117-$D$1144*MUNIT(6)),6)</f>
        <v/>
      </c>
      <c r="E1154" s="3">
        <f t="array" ref="E1154">ROUND(MDETERM($Z$1112:$AE$1117-$E$1144*MUNIT(6)),6)</f>
        <v/>
      </c>
      <c r="F1154" s="3">
        <f t="array" ref="F1154">ROUND(MDETERM($AH$1112:$AM$1117-$F$1144*MUNIT(6)),6)</f>
        <v/>
      </c>
      <c r="G1154" s="3">
        <f t="array" ref="G1154">ROUND(MDETERM($AP$1112:$AU$1117-$G$1144*MUNIT(6)),6)</f>
        <v/>
      </c>
    </row>
    <row r="1158" ht="16" customHeight="1">
      <c r="A1158" s="14" t="inlineStr">
        <is>
          <t>RAG R1-R2 | deepseek-r1:14b</t>
        </is>
      </c>
      <c r="B1158" s="9" t="inlineStr">
        <is>
          <t>run 1 (raw, pasted)</t>
        </is>
      </c>
      <c r="J1158" s="9" t="inlineStr">
        <is>
          <t>run 2 (raw, pasted)</t>
        </is>
      </c>
      <c r="R1158" s="9" t="inlineStr">
        <is>
          <t>run 3 (raw, pasted)</t>
        </is>
      </c>
      <c r="Z1158" s="9" t="inlineStr">
        <is>
          <t>run 4 (raw, pasted)</t>
        </is>
      </c>
      <c r="AH1158" s="9" t="inlineStr">
        <is>
          <t>run 5 (raw, pasted)</t>
        </is>
      </c>
      <c r="AP1158" s="9" t="inlineStr">
        <is>
          <t>archived component mapping</t>
        </is>
      </c>
    </row>
    <row r="1159" ht="60" customHeight="1">
      <c r="B1159" s="15" t="inlineStr">
        <is>
          <t>Housing</t>
        </is>
      </c>
      <c r="C1159" s="15" t="inlineStr">
        <is>
          <t>Motor</t>
        </is>
      </c>
      <c r="D1159" s="15" t="inlineStr">
        <is>
          <t>Gearbox</t>
        </is>
      </c>
      <c r="E1159" s="15" t="inlineStr">
        <is>
          <t>Carbon Brushes</t>
        </is>
      </c>
      <c r="F1159" s="15" t="inlineStr">
        <is>
          <t>Battery</t>
        </is>
      </c>
      <c r="G1159" s="15" t="inlineStr">
        <is>
          <t>Trigger Switch</t>
        </is>
      </c>
      <c r="H1159" s="15" t="inlineStr">
        <is>
          <t>Bit Holder/Chuck</t>
        </is>
      </c>
      <c r="J1159" s="15" t="inlineStr">
        <is>
          <t>Housing</t>
        </is>
      </c>
      <c r="K1159" s="15" t="inlineStr">
        <is>
          <t>Motor</t>
        </is>
      </c>
      <c r="L1159" s="15" t="inlineStr">
        <is>
          <t>Gearbox</t>
        </is>
      </c>
      <c r="M1159" s="15" t="inlineStr">
        <is>
          <t>Carbon Brushes</t>
        </is>
      </c>
      <c r="N1159" s="15" t="inlineStr">
        <is>
          <t>Battery</t>
        </is>
      </c>
      <c r="O1159" s="15" t="inlineStr">
        <is>
          <t>Trigger Switch</t>
        </is>
      </c>
      <c r="P1159" s="15" t="inlineStr">
        <is>
          <t>Bit Holder/Chuck</t>
        </is>
      </c>
      <c r="R1159" s="15" t="inlineStr">
        <is>
          <t>Housing</t>
        </is>
      </c>
      <c r="S1159" s="15" t="inlineStr">
        <is>
          <t>Motor</t>
        </is>
      </c>
      <c r="T1159" s="15" t="inlineStr">
        <is>
          <t>Gearbox</t>
        </is>
      </c>
      <c r="U1159" s="15" t="inlineStr">
        <is>
          <t>Carbon Brushes</t>
        </is>
      </c>
      <c r="V1159" s="15" t="inlineStr">
        <is>
          <t>Battery</t>
        </is>
      </c>
      <c r="W1159" s="15" t="inlineStr">
        <is>
          <t>Trigger Switch</t>
        </is>
      </c>
      <c r="X1159" s="15" t="inlineStr">
        <is>
          <t>Bit Holder/Chuck</t>
        </is>
      </c>
      <c r="Z1159" s="15" t="inlineStr">
        <is>
          <t>Housing</t>
        </is>
      </c>
      <c r="AA1159" s="15" t="inlineStr">
        <is>
          <t>Motor</t>
        </is>
      </c>
      <c r="AB1159" s="15" t="inlineStr">
        <is>
          <t>Gearbox</t>
        </is>
      </c>
      <c r="AC1159" s="15" t="inlineStr">
        <is>
          <t>Carbon Brushes</t>
        </is>
      </c>
      <c r="AD1159" s="15" t="inlineStr">
        <is>
          <t>Battery</t>
        </is>
      </c>
      <c r="AE1159" s="15" t="inlineStr">
        <is>
          <t>Trigger Switch</t>
        </is>
      </c>
      <c r="AF1159" s="15" t="inlineStr">
        <is>
          <t>Bit Holder/Chuck</t>
        </is>
      </c>
      <c r="AH1159" s="15" t="inlineStr">
        <is>
          <t>Housing</t>
        </is>
      </c>
      <c r="AI1159" s="15" t="inlineStr">
        <is>
          <t>Motor</t>
        </is>
      </c>
      <c r="AJ1159" s="15" t="inlineStr">
        <is>
          <t>Gearbox</t>
        </is>
      </c>
      <c r="AK1159" s="15" t="inlineStr">
        <is>
          <t>Carbon Brushes</t>
        </is>
      </c>
      <c r="AL1159" s="15" t="inlineStr">
        <is>
          <t>Battery</t>
        </is>
      </c>
      <c r="AM1159" s="15" t="inlineStr">
        <is>
          <t>Trigger Switch</t>
        </is>
      </c>
      <c r="AN1159" s="15" t="inlineStr">
        <is>
          <t>Bit Holder/Chuck</t>
        </is>
      </c>
      <c r="AP1159" s="3" t="inlineStr">
        <is>
          <t>Ground truth component</t>
        </is>
      </c>
      <c r="AQ1159" s="3" t="inlineStr">
        <is>
          <t>Matched predicted component</t>
        </is>
      </c>
    </row>
    <row r="1160">
      <c r="A1160" s="3" t="inlineStr">
        <is>
          <t>Housing</t>
        </is>
      </c>
      <c r="B1160" s="8" t="n">
        <v>1</v>
      </c>
      <c r="C1160" s="8" t="n">
        <v>0</v>
      </c>
      <c r="D1160" s="8" t="n">
        <v>0</v>
      </c>
      <c r="E1160" s="8" t="n">
        <v>0</v>
      </c>
      <c r="F1160" s="8" t="n">
        <v>0</v>
      </c>
      <c r="G1160" s="8" t="n">
        <v>1</v>
      </c>
      <c r="H1160" s="8" t="n">
        <v>1</v>
      </c>
      <c r="J1160" s="8" t="n">
        <v>1</v>
      </c>
      <c r="K1160" s="8" t="n">
        <v>1</v>
      </c>
      <c r="L1160" s="8" t="n">
        <v>1</v>
      </c>
      <c r="M1160" s="8" t="n">
        <v>1</v>
      </c>
      <c r="N1160" s="8" t="n">
        <v>1</v>
      </c>
      <c r="O1160" s="8" t="n">
        <v>1</v>
      </c>
      <c r="P1160" s="8" t="n">
        <v>1</v>
      </c>
      <c r="R1160" s="8" t="n">
        <v>1</v>
      </c>
      <c r="S1160" s="8" t="n">
        <v>1</v>
      </c>
      <c r="T1160" s="8" t="n">
        <v>1</v>
      </c>
      <c r="U1160" s="8" t="n">
        <v>0</v>
      </c>
      <c r="V1160" s="8" t="n">
        <v>1</v>
      </c>
      <c r="W1160" s="8" t="n">
        <v>1</v>
      </c>
      <c r="X1160" s="8" t="n">
        <v>1</v>
      </c>
      <c r="Z1160" s="8" t="n">
        <v>1</v>
      </c>
      <c r="AA1160" s="8" t="n">
        <v>1</v>
      </c>
      <c r="AB1160" s="8" t="n">
        <v>1</v>
      </c>
      <c r="AC1160" s="8" t="n">
        <v>1</v>
      </c>
      <c r="AD1160" s="8" t="n">
        <v>1</v>
      </c>
      <c r="AE1160" s="8" t="n">
        <v>1</v>
      </c>
      <c r="AF1160" s="8" t="n">
        <v>1</v>
      </c>
      <c r="AH1160" s="8" t="n">
        <v>1</v>
      </c>
      <c r="AI1160" s="8" t="n">
        <v>1</v>
      </c>
      <c r="AJ1160" s="8" t="n">
        <v>1</v>
      </c>
      <c r="AK1160" s="8" t="n">
        <v>1</v>
      </c>
      <c r="AL1160" s="8" t="n">
        <v>1</v>
      </c>
      <c r="AM1160" s="8" t="n">
        <v>1</v>
      </c>
      <c r="AN1160" s="8" t="n">
        <v>1</v>
      </c>
      <c r="AP1160" s="3" t="inlineStr">
        <is>
          <t>Bit</t>
        </is>
      </c>
      <c r="AQ1160" s="3" t="inlineStr">
        <is>
          <t>Bit Holder/Chuck</t>
        </is>
      </c>
    </row>
    <row r="1161">
      <c r="A1161" s="3" t="inlineStr">
        <is>
          <t>Motor</t>
        </is>
      </c>
      <c r="B1161" s="8" t="n">
        <v>0</v>
      </c>
      <c r="C1161" s="8" t="n">
        <v>1</v>
      </c>
      <c r="D1161" s="8" t="n">
        <v>1</v>
      </c>
      <c r="E1161" s="8" t="n">
        <v>1</v>
      </c>
      <c r="F1161" s="8" t="n">
        <v>1</v>
      </c>
      <c r="G1161" s="8" t="n">
        <v>0</v>
      </c>
      <c r="H1161" s="8" t="n">
        <v>0</v>
      </c>
      <c r="J1161" s="8" t="n">
        <v>1</v>
      </c>
      <c r="K1161" s="8" t="n">
        <v>1</v>
      </c>
      <c r="L1161" s="8" t="n">
        <v>1</v>
      </c>
      <c r="M1161" s="8" t="n">
        <v>1</v>
      </c>
      <c r="N1161" s="8" t="n">
        <v>1</v>
      </c>
      <c r="O1161" s="8" t="n">
        <v>1</v>
      </c>
      <c r="P1161" s="8" t="n">
        <v>0</v>
      </c>
      <c r="R1161" s="8" t="n">
        <v>1</v>
      </c>
      <c r="S1161" s="8" t="n">
        <v>1</v>
      </c>
      <c r="T1161" s="8" t="n">
        <v>1</v>
      </c>
      <c r="U1161" s="8" t="n">
        <v>0</v>
      </c>
      <c r="V1161" s="8" t="n">
        <v>1</v>
      </c>
      <c r="W1161" s="8" t="n">
        <v>1</v>
      </c>
      <c r="X1161" s="8" t="n">
        <v>0</v>
      </c>
      <c r="Z1161" s="8" t="n">
        <v>1</v>
      </c>
      <c r="AA1161" s="8" t="n">
        <v>1</v>
      </c>
      <c r="AB1161" s="8" t="n">
        <v>1</v>
      </c>
      <c r="AC1161" s="8" t="n">
        <v>1</v>
      </c>
      <c r="AD1161" s="8" t="n">
        <v>1</v>
      </c>
      <c r="AE1161" s="8" t="n">
        <v>0</v>
      </c>
      <c r="AF1161" s="8" t="n">
        <v>0</v>
      </c>
      <c r="AH1161" s="8" t="n">
        <v>1</v>
      </c>
      <c r="AI1161" s="8" t="n">
        <v>0</v>
      </c>
      <c r="AJ1161" s="8" t="n">
        <v>1</v>
      </c>
      <c r="AK1161" s="8" t="n">
        <v>1</v>
      </c>
      <c r="AL1161" s="8" t="n">
        <v>0</v>
      </c>
      <c r="AM1161" s="8" t="n">
        <v>0</v>
      </c>
      <c r="AN1161" s="8" t="n">
        <v>0</v>
      </c>
      <c r="AP1161" s="3" t="inlineStr">
        <is>
          <t>Transmission</t>
        </is>
      </c>
      <c r="AQ1161" s="3" t="inlineStr">
        <is>
          <t>Gearbox</t>
        </is>
      </c>
    </row>
    <row r="1162">
      <c r="A1162" s="3" t="inlineStr">
        <is>
          <t>Gearbox</t>
        </is>
      </c>
      <c r="B1162" s="8" t="n">
        <v>0</v>
      </c>
      <c r="C1162" s="8" t="n">
        <v>1</v>
      </c>
      <c r="D1162" s="8" t="n">
        <v>1</v>
      </c>
      <c r="E1162" s="8" t="n">
        <v>0</v>
      </c>
      <c r="F1162" s="8" t="n">
        <v>0</v>
      </c>
      <c r="G1162" s="8" t="n">
        <v>0</v>
      </c>
      <c r="H1162" s="8" t="n">
        <v>1</v>
      </c>
      <c r="J1162" s="8" t="n">
        <v>0</v>
      </c>
      <c r="K1162" s="8" t="n">
        <v>1</v>
      </c>
      <c r="L1162" s="8" t="n">
        <v>1</v>
      </c>
      <c r="M1162" s="8" t="n">
        <v>0</v>
      </c>
      <c r="N1162" s="8" t="n">
        <v>0</v>
      </c>
      <c r="O1162" s="8" t="n">
        <v>0</v>
      </c>
      <c r="P1162" s="8" t="n">
        <v>1</v>
      </c>
      <c r="R1162" s="8" t="n">
        <v>1</v>
      </c>
      <c r="S1162" s="8" t="n">
        <v>1</v>
      </c>
      <c r="T1162" s="8" t="n">
        <v>1</v>
      </c>
      <c r="U1162" s="8" t="n">
        <v>0</v>
      </c>
      <c r="V1162" s="8" t="n">
        <v>0</v>
      </c>
      <c r="W1162" s="8" t="n">
        <v>0</v>
      </c>
      <c r="X1162" s="8" t="n">
        <v>1</v>
      </c>
      <c r="Z1162" s="8" t="n">
        <v>1</v>
      </c>
      <c r="AA1162" s="8" t="n">
        <v>1</v>
      </c>
      <c r="AB1162" s="8" t="n">
        <v>1</v>
      </c>
      <c r="AC1162" s="8" t="n">
        <v>0</v>
      </c>
      <c r="AD1162" s="8" t="n">
        <v>0</v>
      </c>
      <c r="AE1162" s="8" t="n">
        <v>0</v>
      </c>
      <c r="AF1162" s="8" t="n">
        <v>1</v>
      </c>
      <c r="AH1162" s="8" t="n">
        <v>1</v>
      </c>
      <c r="AI1162" s="8" t="n">
        <v>1</v>
      </c>
      <c r="AJ1162" s="8" t="n">
        <v>0</v>
      </c>
      <c r="AK1162" s="8" t="n">
        <v>0</v>
      </c>
      <c r="AL1162" s="8" t="n">
        <v>0</v>
      </c>
      <c r="AM1162" s="8" t="n">
        <v>0</v>
      </c>
      <c r="AN1162" s="8" t="n">
        <v>1</v>
      </c>
      <c r="AP1162" s="3" t="inlineStr">
        <is>
          <t>Motor</t>
        </is>
      </c>
      <c r="AQ1162" s="3" t="inlineStr">
        <is>
          <t>Motor</t>
        </is>
      </c>
    </row>
    <row r="1163">
      <c r="A1163" s="3" t="inlineStr">
        <is>
          <t>Carbon Brushes</t>
        </is>
      </c>
      <c r="B1163" s="8" t="n">
        <v>0</v>
      </c>
      <c r="C1163" s="8" t="n">
        <v>1</v>
      </c>
      <c r="D1163" s="8" t="n">
        <v>0</v>
      </c>
      <c r="E1163" s="8" t="n">
        <v>1</v>
      </c>
      <c r="F1163" s="8" t="n">
        <v>1</v>
      </c>
      <c r="G1163" s="8" t="n">
        <v>0</v>
      </c>
      <c r="H1163" s="8" t="n">
        <v>0</v>
      </c>
      <c r="J1163" s="8" t="n">
        <v>0</v>
      </c>
      <c r="K1163" s="8" t="n">
        <v>1</v>
      </c>
      <c r="L1163" s="8" t="n">
        <v>0</v>
      </c>
      <c r="M1163" s="8" t="n">
        <v>1</v>
      </c>
      <c r="N1163" s="8" t="n">
        <v>1</v>
      </c>
      <c r="O1163" s="8" t="n">
        <v>0</v>
      </c>
      <c r="P1163" s="8" t="n">
        <v>0</v>
      </c>
      <c r="R1163" s="8" t="n">
        <v>1</v>
      </c>
      <c r="S1163" s="8" t="n">
        <v>1</v>
      </c>
      <c r="T1163" s="8" t="n">
        <v>0</v>
      </c>
      <c r="U1163" s="8" t="n">
        <v>1</v>
      </c>
      <c r="V1163" s="8" t="n">
        <v>0</v>
      </c>
      <c r="W1163" s="8" t="n">
        <v>0</v>
      </c>
      <c r="X1163" s="8" t="n">
        <v>0</v>
      </c>
      <c r="Z1163" s="8" t="n">
        <v>1</v>
      </c>
      <c r="AA1163" s="8" t="n">
        <v>1</v>
      </c>
      <c r="AB1163" s="8" t="n">
        <v>0</v>
      </c>
      <c r="AC1163" s="8" t="n">
        <v>1</v>
      </c>
      <c r="AD1163" s="8" t="n">
        <v>1</v>
      </c>
      <c r="AE1163" s="8" t="n">
        <v>0</v>
      </c>
      <c r="AF1163" s="8" t="n">
        <v>0</v>
      </c>
      <c r="AH1163" s="8" t="n">
        <v>0</v>
      </c>
      <c r="AI1163" s="8" t="n">
        <v>1</v>
      </c>
      <c r="AJ1163" s="8" t="n">
        <v>0</v>
      </c>
      <c r="AK1163" s="8" t="n">
        <v>0</v>
      </c>
      <c r="AL1163" s="8" t="n">
        <v>1</v>
      </c>
      <c r="AM1163" s="8" t="n">
        <v>0</v>
      </c>
      <c r="AN1163" s="8" t="n">
        <v>0</v>
      </c>
      <c r="AP1163" s="3" t="inlineStr">
        <is>
          <t>Electrical System</t>
        </is>
      </c>
      <c r="AQ1163" s="3" t="inlineStr">
        <is>
          <t>Carbon Brushes</t>
        </is>
      </c>
    </row>
    <row r="1164">
      <c r="A1164" s="3" t="inlineStr">
        <is>
          <t>Battery</t>
        </is>
      </c>
      <c r="B1164" s="8" t="n">
        <v>0</v>
      </c>
      <c r="C1164" s="8" t="n">
        <v>0</v>
      </c>
      <c r="D1164" s="8" t="n">
        <v>0</v>
      </c>
      <c r="E1164" s="8" t="n">
        <v>1</v>
      </c>
      <c r="F1164" s="8" t="n">
        <v>1</v>
      </c>
      <c r="G1164" s="8" t="n">
        <v>1</v>
      </c>
      <c r="H1164" s="8" t="n">
        <v>0</v>
      </c>
      <c r="J1164" s="8" t="n">
        <v>1</v>
      </c>
      <c r="K1164" s="8" t="n">
        <v>0</v>
      </c>
      <c r="L1164" s="8" t="n">
        <v>0</v>
      </c>
      <c r="M1164" s="8" t="n">
        <v>1</v>
      </c>
      <c r="N1164" s="8" t="n">
        <v>1</v>
      </c>
      <c r="O1164" s="8" t="n">
        <v>1</v>
      </c>
      <c r="P1164" s="8" t="n">
        <v>0</v>
      </c>
      <c r="R1164" s="8" t="n">
        <v>1</v>
      </c>
      <c r="S1164" s="8" t="n">
        <v>1</v>
      </c>
      <c r="T1164" s="8" t="n">
        <v>0</v>
      </c>
      <c r="U1164" s="8" t="n">
        <v>0</v>
      </c>
      <c r="V1164" s="8" t="n">
        <v>1</v>
      </c>
      <c r="W1164" s="8" t="n">
        <v>1</v>
      </c>
      <c r="X1164" s="8" t="n">
        <v>0</v>
      </c>
      <c r="Z1164" s="8" t="n">
        <v>1</v>
      </c>
      <c r="AA1164" s="8" t="n">
        <v>0</v>
      </c>
      <c r="AB1164" s="8" t="n">
        <v>0</v>
      </c>
      <c r="AC1164" s="8" t="n">
        <v>1</v>
      </c>
      <c r="AD1164" s="8" t="n">
        <v>1</v>
      </c>
      <c r="AE1164" s="8" t="n">
        <v>0</v>
      </c>
      <c r="AF1164" s="8" t="n">
        <v>0</v>
      </c>
      <c r="AH1164" s="8" t="n">
        <v>0</v>
      </c>
      <c r="AI1164" s="8" t="n">
        <v>0</v>
      </c>
      <c r="AJ1164" s="8" t="n">
        <v>0</v>
      </c>
      <c r="AK1164" s="8" t="n">
        <v>1</v>
      </c>
      <c r="AL1164" s="8" t="n">
        <v>1</v>
      </c>
      <c r="AM1164" s="8" t="n">
        <v>1</v>
      </c>
      <c r="AN1164" s="8" t="n">
        <v>0</v>
      </c>
      <c r="AP1164" s="3" t="inlineStr">
        <is>
          <t>Battery Holder</t>
        </is>
      </c>
      <c r="AQ1164" s="3" t="inlineStr">
        <is>
          <t>Battery</t>
        </is>
      </c>
    </row>
    <row r="1165">
      <c r="A1165" s="3" t="inlineStr">
        <is>
          <t>Trigger Switch</t>
        </is>
      </c>
      <c r="B1165" s="8" t="n">
        <v>0</v>
      </c>
      <c r="C1165" s="8" t="n">
        <v>1</v>
      </c>
      <c r="D1165" s="8" t="n">
        <v>0</v>
      </c>
      <c r="E1165" s="8" t="n">
        <v>0</v>
      </c>
      <c r="F1165" s="8" t="n">
        <v>1</v>
      </c>
      <c r="G1165" s="8" t="n">
        <v>1</v>
      </c>
      <c r="H1165" s="8" t="n">
        <v>0</v>
      </c>
      <c r="J1165" s="8" t="n">
        <v>0</v>
      </c>
      <c r="K1165" s="8" t="n">
        <v>1</v>
      </c>
      <c r="L1165" s="8" t="n">
        <v>0</v>
      </c>
      <c r="M1165" s="8" t="n">
        <v>0</v>
      </c>
      <c r="N1165" s="8" t="n">
        <v>1</v>
      </c>
      <c r="O1165" s="8" t="n">
        <v>1</v>
      </c>
      <c r="P1165" s="8" t="n">
        <v>0</v>
      </c>
      <c r="R1165" s="8" t="n">
        <v>1</v>
      </c>
      <c r="S1165" s="8" t="n">
        <v>1</v>
      </c>
      <c r="T1165" s="8" t="n">
        <v>0</v>
      </c>
      <c r="U1165" s="8" t="n">
        <v>0</v>
      </c>
      <c r="V1165" s="8" t="n">
        <v>1</v>
      </c>
      <c r="W1165" s="8" t="n">
        <v>1</v>
      </c>
      <c r="X1165" s="8" t="n">
        <v>0</v>
      </c>
      <c r="Z1165" s="8" t="n">
        <v>1</v>
      </c>
      <c r="AA1165" s="8" t="n">
        <v>1</v>
      </c>
      <c r="AB1165" s="8" t="n">
        <v>0</v>
      </c>
      <c r="AC1165" s="8" t="n">
        <v>0</v>
      </c>
      <c r="AD1165" s="8" t="n">
        <v>0</v>
      </c>
      <c r="AE1165" s="8" t="n">
        <v>1</v>
      </c>
      <c r="AF1165" s="8" t="n">
        <v>0</v>
      </c>
      <c r="AH1165" s="8" t="n">
        <v>0</v>
      </c>
      <c r="AI1165" s="8" t="n">
        <v>1</v>
      </c>
      <c r="AJ1165" s="8" t="n">
        <v>0</v>
      </c>
      <c r="AK1165" s="8" t="n">
        <v>0</v>
      </c>
      <c r="AL1165" s="8" t="n">
        <v>1</v>
      </c>
      <c r="AM1165" s="8" t="n">
        <v>1</v>
      </c>
      <c r="AN1165" s="8" t="n">
        <v>0</v>
      </c>
      <c r="AP1165" s="3" t="inlineStr">
        <is>
          <t>Housing</t>
        </is>
      </c>
      <c r="AQ1165" s="3" t="inlineStr">
        <is>
          <t>Housing</t>
        </is>
      </c>
    </row>
    <row r="1166">
      <c r="A1166" s="3" t="inlineStr">
        <is>
          <t>Bit Holder/Chuck</t>
        </is>
      </c>
      <c r="B1166" s="8" t="n">
        <v>1</v>
      </c>
      <c r="C1166" s="8" t="n">
        <v>0</v>
      </c>
      <c r="D1166" s="8" t="n">
        <v>1</v>
      </c>
      <c r="E1166" s="8" t="n">
        <v>0</v>
      </c>
      <c r="F1166" s="8" t="n">
        <v>0</v>
      </c>
      <c r="G1166" s="8" t="n">
        <v>0</v>
      </c>
      <c r="H1166" s="8" t="n">
        <v>1</v>
      </c>
      <c r="J1166" s="8" t="n">
        <v>0</v>
      </c>
      <c r="K1166" s="8" t="n">
        <v>0</v>
      </c>
      <c r="L1166" s="8" t="n">
        <v>1</v>
      </c>
      <c r="M1166" s="8" t="n">
        <v>0</v>
      </c>
      <c r="N1166" s="8" t="n">
        <v>0</v>
      </c>
      <c r="O1166" s="8" t="n">
        <v>0</v>
      </c>
      <c r="P1166" s="8" t="n">
        <v>1</v>
      </c>
      <c r="R1166" s="8" t="n">
        <v>1</v>
      </c>
      <c r="S1166" s="8" t="n">
        <v>0</v>
      </c>
      <c r="T1166" s="8" t="n">
        <v>1</v>
      </c>
      <c r="U1166" s="8" t="n">
        <v>0</v>
      </c>
      <c r="V1166" s="8" t="n">
        <v>0</v>
      </c>
      <c r="W1166" s="8" t="n">
        <v>0</v>
      </c>
      <c r="X1166" s="8" t="n">
        <v>1</v>
      </c>
      <c r="Z1166" s="8" t="n">
        <v>1</v>
      </c>
      <c r="AA1166" s="8" t="n">
        <v>0</v>
      </c>
      <c r="AB1166" s="8" t="n">
        <v>1</v>
      </c>
      <c r="AC1166" s="8" t="n">
        <v>0</v>
      </c>
      <c r="AD1166" s="8" t="n">
        <v>0</v>
      </c>
      <c r="AE1166" s="8" t="n">
        <v>0</v>
      </c>
      <c r="AF1166" s="8" t="n">
        <v>1</v>
      </c>
      <c r="AH1166" s="8" t="n">
        <v>1</v>
      </c>
      <c r="AI1166" s="8" t="n">
        <v>0</v>
      </c>
      <c r="AJ1166" s="8" t="n">
        <v>1</v>
      </c>
      <c r="AK1166" s="8" t="n">
        <v>0</v>
      </c>
      <c r="AL1166" s="8" t="n">
        <v>0</v>
      </c>
      <c r="AM1166" s="8" t="n">
        <v>0</v>
      </c>
      <c r="AN1166" s="8" t="n">
        <v>1</v>
      </c>
    </row>
    <row r="1168">
      <c r="A1168" s="1" t="inlineStr">
        <is>
          <t>aligned k×k matrices (INDEX/MATCH through the mapping; GT order)</t>
        </is>
      </c>
      <c r="B1168" s="9" t="inlineStr">
        <is>
          <t>run 1 aligned</t>
        </is>
      </c>
      <c r="J1168" s="9" t="inlineStr">
        <is>
          <t>run 2 aligned</t>
        </is>
      </c>
      <c r="R1168" s="9" t="inlineStr">
        <is>
          <t>run 3 aligned</t>
        </is>
      </c>
      <c r="Z1168" s="9" t="inlineStr">
        <is>
          <t>run 4 aligned</t>
        </is>
      </c>
      <c r="AH1168" s="9" t="inlineStr">
        <is>
          <t>run 5 aligned</t>
        </is>
      </c>
      <c r="AP1168" s="9" t="inlineStr">
        <is>
          <t>Step2 average of aligned runs (formula)</t>
        </is>
      </c>
      <c r="AW1168" s="9" t="inlineStr">
        <is>
          <t>aligned ground truth (INDEX/MATCH)</t>
        </is>
      </c>
      <c r="BD1168" s="9" t="inlineStr">
        <is>
          <t>aligned GT eig (pasted) | sorted</t>
        </is>
      </c>
    </row>
    <row r="1169" ht="60" customHeight="1">
      <c r="B1169" s="15" t="inlineStr">
        <is>
          <t>Bit</t>
        </is>
      </c>
      <c r="C1169" s="15" t="inlineStr">
        <is>
          <t>Transmission</t>
        </is>
      </c>
      <c r="D1169" s="15" t="inlineStr">
        <is>
          <t>Motor</t>
        </is>
      </c>
      <c r="E1169" s="15" t="inlineStr">
        <is>
          <t>Electrical System</t>
        </is>
      </c>
      <c r="F1169" s="15" t="inlineStr">
        <is>
          <t>Battery Holder</t>
        </is>
      </c>
      <c r="G1169" s="15" t="inlineStr">
        <is>
          <t>Housing</t>
        </is>
      </c>
      <c r="J1169" s="15" t="inlineStr">
        <is>
          <t>Bit</t>
        </is>
      </c>
      <c r="K1169" s="15" t="inlineStr">
        <is>
          <t>Transmission</t>
        </is>
      </c>
      <c r="L1169" s="15" t="inlineStr">
        <is>
          <t>Motor</t>
        </is>
      </c>
      <c r="M1169" s="15" t="inlineStr">
        <is>
          <t>Electrical System</t>
        </is>
      </c>
      <c r="N1169" s="15" t="inlineStr">
        <is>
          <t>Battery Holder</t>
        </is>
      </c>
      <c r="O1169" s="15" t="inlineStr">
        <is>
          <t>Housing</t>
        </is>
      </c>
      <c r="R1169" s="15" t="inlineStr">
        <is>
          <t>Bit</t>
        </is>
      </c>
      <c r="S1169" s="15" t="inlineStr">
        <is>
          <t>Transmission</t>
        </is>
      </c>
      <c r="T1169" s="15" t="inlineStr">
        <is>
          <t>Motor</t>
        </is>
      </c>
      <c r="U1169" s="15" t="inlineStr">
        <is>
          <t>Electrical System</t>
        </is>
      </c>
      <c r="V1169" s="15" t="inlineStr">
        <is>
          <t>Battery Holder</t>
        </is>
      </c>
      <c r="W1169" s="15" t="inlineStr">
        <is>
          <t>Housing</t>
        </is>
      </c>
      <c r="Z1169" s="15" t="inlineStr">
        <is>
          <t>Bit</t>
        </is>
      </c>
      <c r="AA1169" s="15" t="inlineStr">
        <is>
          <t>Transmission</t>
        </is>
      </c>
      <c r="AB1169" s="15" t="inlineStr">
        <is>
          <t>Motor</t>
        </is>
      </c>
      <c r="AC1169" s="15" t="inlineStr">
        <is>
          <t>Electrical System</t>
        </is>
      </c>
      <c r="AD1169" s="15" t="inlineStr">
        <is>
          <t>Battery Holder</t>
        </is>
      </c>
      <c r="AE1169" s="15" t="inlineStr">
        <is>
          <t>Housing</t>
        </is>
      </c>
      <c r="AH1169" s="15" t="inlineStr">
        <is>
          <t>Bit</t>
        </is>
      </c>
      <c r="AI1169" s="15" t="inlineStr">
        <is>
          <t>Transmission</t>
        </is>
      </c>
      <c r="AJ1169" s="15" t="inlineStr">
        <is>
          <t>Motor</t>
        </is>
      </c>
      <c r="AK1169" s="15" t="inlineStr">
        <is>
          <t>Electrical System</t>
        </is>
      </c>
      <c r="AL1169" s="15" t="inlineStr">
        <is>
          <t>Battery Holder</t>
        </is>
      </c>
      <c r="AM1169" s="15" t="inlineStr">
        <is>
          <t>Housing</t>
        </is>
      </c>
    </row>
    <row r="1170">
      <c r="A1170" s="3" t="inlineStr">
        <is>
          <t>Bit</t>
        </is>
      </c>
      <c r="B1170" s="8">
        <f>INDEX($B$1160:$H$1166,MATCH($AQ$1160,$B$1159:$H$1159,0),MATCH($AQ$1160,$B$1159:$H$1159,0))</f>
        <v/>
      </c>
      <c r="C1170" s="8">
        <f>INDEX($B$1160:$H$1166,MATCH($AQ$1160,$B$1159:$H$1159,0),MATCH($AQ$1161,$B$1159:$H$1159,0))</f>
        <v/>
      </c>
      <c r="D1170" s="8">
        <f>INDEX($B$1160:$H$1166,MATCH($AQ$1160,$B$1159:$H$1159,0),MATCH($AQ$1162,$B$1159:$H$1159,0))</f>
        <v/>
      </c>
      <c r="E1170" s="8">
        <f>INDEX($B$1160:$H$1166,MATCH($AQ$1160,$B$1159:$H$1159,0),MATCH($AQ$1163,$B$1159:$H$1159,0))</f>
        <v/>
      </c>
      <c r="F1170" s="8">
        <f>INDEX($B$1160:$H$1166,MATCH($AQ$1160,$B$1159:$H$1159,0),MATCH($AQ$1164,$B$1159:$H$1159,0))</f>
        <v/>
      </c>
      <c r="G1170" s="8">
        <f>INDEX($B$1160:$H$1166,MATCH($AQ$1160,$B$1159:$H$1159,0),MATCH($AQ$1165,$B$1159:$H$1159,0))</f>
        <v/>
      </c>
      <c r="J1170" s="8">
        <f>INDEX($J$1160:$P$1166,MATCH($AQ$1160,$J$1159:$P$1159,0),MATCH($AQ$1160,$J$1159:$P$1159,0))</f>
        <v/>
      </c>
      <c r="K1170" s="8">
        <f>INDEX($J$1160:$P$1166,MATCH($AQ$1160,$J$1159:$P$1159,0),MATCH($AQ$1161,$J$1159:$P$1159,0))</f>
        <v/>
      </c>
      <c r="L1170" s="8">
        <f>INDEX($J$1160:$P$1166,MATCH($AQ$1160,$J$1159:$P$1159,0),MATCH($AQ$1162,$J$1159:$P$1159,0))</f>
        <v/>
      </c>
      <c r="M1170" s="8">
        <f>INDEX($J$1160:$P$1166,MATCH($AQ$1160,$J$1159:$P$1159,0),MATCH($AQ$1163,$J$1159:$P$1159,0))</f>
        <v/>
      </c>
      <c r="N1170" s="8">
        <f>INDEX($J$1160:$P$1166,MATCH($AQ$1160,$J$1159:$P$1159,0),MATCH($AQ$1164,$J$1159:$P$1159,0))</f>
        <v/>
      </c>
      <c r="O1170" s="8">
        <f>INDEX($J$1160:$P$1166,MATCH($AQ$1160,$J$1159:$P$1159,0),MATCH($AQ$1165,$J$1159:$P$1159,0))</f>
        <v/>
      </c>
      <c r="R1170" s="8">
        <f>INDEX($R$1160:$X$1166,MATCH($AQ$1160,$R$1159:$X$1159,0),MATCH($AQ$1160,$R$1159:$X$1159,0))</f>
        <v/>
      </c>
      <c r="S1170" s="8">
        <f>INDEX($R$1160:$X$1166,MATCH($AQ$1160,$R$1159:$X$1159,0),MATCH($AQ$1161,$R$1159:$X$1159,0))</f>
        <v/>
      </c>
      <c r="T1170" s="8">
        <f>INDEX($R$1160:$X$1166,MATCH($AQ$1160,$R$1159:$X$1159,0),MATCH($AQ$1162,$R$1159:$X$1159,0))</f>
        <v/>
      </c>
      <c r="U1170" s="8">
        <f>INDEX($R$1160:$X$1166,MATCH($AQ$1160,$R$1159:$X$1159,0),MATCH($AQ$1163,$R$1159:$X$1159,0))</f>
        <v/>
      </c>
      <c r="V1170" s="8">
        <f>INDEX($R$1160:$X$1166,MATCH($AQ$1160,$R$1159:$X$1159,0),MATCH($AQ$1164,$R$1159:$X$1159,0))</f>
        <v/>
      </c>
      <c r="W1170" s="8">
        <f>INDEX($R$1160:$X$1166,MATCH($AQ$1160,$R$1159:$X$1159,0),MATCH($AQ$1165,$R$1159:$X$1159,0))</f>
        <v/>
      </c>
      <c r="Z1170" s="8">
        <f>INDEX($Z$1160:$AF$1166,MATCH($AQ$1160,$Z$1159:$AF$1159,0),MATCH($AQ$1160,$Z$1159:$AF$1159,0))</f>
        <v/>
      </c>
      <c r="AA1170" s="8">
        <f>INDEX($Z$1160:$AF$1166,MATCH($AQ$1160,$Z$1159:$AF$1159,0),MATCH($AQ$1161,$Z$1159:$AF$1159,0))</f>
        <v/>
      </c>
      <c r="AB1170" s="8">
        <f>INDEX($Z$1160:$AF$1166,MATCH($AQ$1160,$Z$1159:$AF$1159,0),MATCH($AQ$1162,$Z$1159:$AF$1159,0))</f>
        <v/>
      </c>
      <c r="AC1170" s="8">
        <f>INDEX($Z$1160:$AF$1166,MATCH($AQ$1160,$Z$1159:$AF$1159,0),MATCH($AQ$1163,$Z$1159:$AF$1159,0))</f>
        <v/>
      </c>
      <c r="AD1170" s="8">
        <f>INDEX($Z$1160:$AF$1166,MATCH($AQ$1160,$Z$1159:$AF$1159,0),MATCH($AQ$1164,$Z$1159:$AF$1159,0))</f>
        <v/>
      </c>
      <c r="AE1170" s="8">
        <f>INDEX($Z$1160:$AF$1166,MATCH($AQ$1160,$Z$1159:$AF$1159,0),MATCH($AQ$1165,$Z$1159:$AF$1159,0))</f>
        <v/>
      </c>
      <c r="AH1170" s="8">
        <f>INDEX($AH$1160:$AN$1166,MATCH($AQ$1160,$AH$1159:$AN$1159,0),MATCH($AQ$1160,$AH$1159:$AN$1159,0))</f>
        <v/>
      </c>
      <c r="AI1170" s="8">
        <f>INDEX($AH$1160:$AN$1166,MATCH($AQ$1160,$AH$1159:$AN$1159,0),MATCH($AQ$1161,$AH$1159:$AN$1159,0))</f>
        <v/>
      </c>
      <c r="AJ1170" s="8">
        <f>INDEX($AH$1160:$AN$1166,MATCH($AQ$1160,$AH$1159:$AN$1159,0),MATCH($AQ$1162,$AH$1159:$AN$1159,0))</f>
        <v/>
      </c>
      <c r="AK1170" s="8">
        <f>INDEX($AH$1160:$AN$1166,MATCH($AQ$1160,$AH$1159:$AN$1159,0),MATCH($AQ$1163,$AH$1159:$AN$1159,0))</f>
        <v/>
      </c>
      <c r="AL1170" s="8">
        <f>INDEX($AH$1160:$AN$1166,MATCH($AQ$1160,$AH$1159:$AN$1159,0),MATCH($AQ$1164,$AH$1159:$AN$1159,0))</f>
        <v/>
      </c>
      <c r="AM1170" s="8">
        <f>INDEX($AH$1160:$AN$1166,MATCH($AQ$1160,$AH$1159:$AN$1159,0),MATCH($AQ$1165,$AH$1159:$AN$1159,0))</f>
        <v/>
      </c>
      <c r="AP1170" s="8">
        <f>IF(($B$1170&lt;&gt;2)+($J$1170&lt;&gt;2)+($R$1170&lt;&gt;2)+($Z$1170&lt;&gt;2)+($AH$1170&lt;&gt;2)=0,2,IF((($B$1170&lt;&gt;2)*$B$1170+($J$1170&lt;&gt;2)*$J$1170+($R$1170&lt;&gt;2)*$R$1170+($Z$1170&lt;&gt;2)*$Z$1170+($AH$1170&lt;&gt;2)*$AH$1170)/(($B$1170&lt;&gt;2)+($J$1170&lt;&gt;2)+($R$1170&lt;&gt;2)+($Z$1170&lt;&gt;2)+($AH$1170&lt;&gt;2))&gt;=0.5,1,0))</f>
        <v/>
      </c>
      <c r="AQ1170" s="8">
        <f>IF(($C$1170&lt;&gt;2)+($K$1170&lt;&gt;2)+($S$1170&lt;&gt;2)+($AA$1170&lt;&gt;2)+($AI$1170&lt;&gt;2)=0,2,IF((($C$1170&lt;&gt;2)*$C$1170+($K$1170&lt;&gt;2)*$K$1170+($S$1170&lt;&gt;2)*$S$1170+($AA$1170&lt;&gt;2)*$AA$1170+($AI$1170&lt;&gt;2)*$AI$1170)/(($C$1170&lt;&gt;2)+($K$1170&lt;&gt;2)+($S$1170&lt;&gt;2)+($AA$1170&lt;&gt;2)+($AI$1170&lt;&gt;2))&gt;=0.5,1,0))</f>
        <v/>
      </c>
      <c r="AR1170" s="8">
        <f>IF(($D$1170&lt;&gt;2)+($L$1170&lt;&gt;2)+($T$1170&lt;&gt;2)+($AB$1170&lt;&gt;2)+($AJ$1170&lt;&gt;2)=0,2,IF((($D$1170&lt;&gt;2)*$D$1170+($L$1170&lt;&gt;2)*$L$1170+($T$1170&lt;&gt;2)*$T$1170+($AB$1170&lt;&gt;2)*$AB$1170+($AJ$1170&lt;&gt;2)*$AJ$1170)/(($D$1170&lt;&gt;2)+($L$1170&lt;&gt;2)+($T$1170&lt;&gt;2)+($AB$1170&lt;&gt;2)+($AJ$1170&lt;&gt;2))&gt;=0.5,1,0))</f>
        <v/>
      </c>
      <c r="AS1170" s="8">
        <f>IF(($E$1170&lt;&gt;2)+($M$1170&lt;&gt;2)+($U$1170&lt;&gt;2)+($AC$1170&lt;&gt;2)+($AK$1170&lt;&gt;2)=0,2,IF((($E$1170&lt;&gt;2)*$E$1170+($M$1170&lt;&gt;2)*$M$1170+($U$1170&lt;&gt;2)*$U$1170+($AC$1170&lt;&gt;2)*$AC$1170+($AK$1170&lt;&gt;2)*$AK$1170)/(($E$1170&lt;&gt;2)+($M$1170&lt;&gt;2)+($U$1170&lt;&gt;2)+($AC$1170&lt;&gt;2)+($AK$1170&lt;&gt;2))&gt;=0.5,1,0))</f>
        <v/>
      </c>
      <c r="AT1170" s="8">
        <f>IF(($F$1170&lt;&gt;2)+($N$1170&lt;&gt;2)+($V$1170&lt;&gt;2)+($AD$1170&lt;&gt;2)+($AL$1170&lt;&gt;2)=0,2,IF((($F$1170&lt;&gt;2)*$F$1170+($N$1170&lt;&gt;2)*$N$1170+($V$1170&lt;&gt;2)*$V$1170+($AD$1170&lt;&gt;2)*$AD$1170+($AL$1170&lt;&gt;2)*$AL$1170)/(($F$1170&lt;&gt;2)+($N$1170&lt;&gt;2)+($V$1170&lt;&gt;2)+($AD$1170&lt;&gt;2)+($AL$1170&lt;&gt;2))&gt;=0.5,1,0))</f>
        <v/>
      </c>
      <c r="AU1170" s="8">
        <f>IF(($G$1170&lt;&gt;2)+($O$1170&lt;&gt;2)+($W$1170&lt;&gt;2)+($AE$1170&lt;&gt;2)+($AM$1170&lt;&gt;2)=0,2,IF((($G$1170&lt;&gt;2)*$G$1170+($O$1170&lt;&gt;2)*$O$1170+($W$1170&lt;&gt;2)*$W$1170+($AE$1170&lt;&gt;2)*$AE$1170+($AM$1170&lt;&gt;2)*$AM$1170)/(($G$1170&lt;&gt;2)+($O$1170&lt;&gt;2)+($W$1170&lt;&gt;2)+($AE$1170&lt;&gt;2)+($AM$1170&lt;&gt;2))&gt;=0.5,1,0))</f>
        <v/>
      </c>
      <c r="AW1170" s="16">
        <f>INDEX('Ground truth'!$B$14:$H$20,MATCH($AP$1160,'Ground truth'!$A$14:$A$20,0),MATCH($AP$1160,'Ground truth'!$B$13:$H$13,0))</f>
        <v/>
      </c>
      <c r="AX1170" s="16">
        <f>INDEX('Ground truth'!$B$14:$H$20,MATCH($AP$1160,'Ground truth'!$A$14:$A$20,0),MATCH($AP$1161,'Ground truth'!$B$13:$H$13,0))</f>
        <v/>
      </c>
      <c r="AY1170" s="16">
        <f>INDEX('Ground truth'!$B$14:$H$20,MATCH($AP$1160,'Ground truth'!$A$14:$A$20,0),MATCH($AP$1162,'Ground truth'!$B$13:$H$13,0))</f>
        <v/>
      </c>
      <c r="AZ1170" s="16">
        <f>INDEX('Ground truth'!$B$14:$H$20,MATCH($AP$1160,'Ground truth'!$A$14:$A$20,0),MATCH($AP$1163,'Ground truth'!$B$13:$H$13,0))</f>
        <v/>
      </c>
      <c r="BA1170" s="16">
        <f>INDEX('Ground truth'!$B$14:$H$20,MATCH($AP$1160,'Ground truth'!$A$14:$A$20,0),MATCH($AP$1164,'Ground truth'!$B$13:$H$13,0))</f>
        <v/>
      </c>
      <c r="BB1170" s="16">
        <f>INDEX('Ground truth'!$B$14:$H$20,MATCH($AP$1160,'Ground truth'!$A$14:$A$20,0),MATCH($AP$1165,'Ground truth'!$B$13:$H$13,0))</f>
        <v/>
      </c>
      <c r="BD1170" s="19" t="n">
        <v>3.980936588101825</v>
      </c>
      <c r="BE1170" s="19">
        <f>LARGE($BD$1170:$BD$1175,1)</f>
        <v/>
      </c>
    </row>
    <row r="1171">
      <c r="A1171" s="3" t="inlineStr">
        <is>
          <t>Transmission</t>
        </is>
      </c>
      <c r="B1171" s="8">
        <f>INDEX($B$1160:$H$1166,MATCH($AQ$1161,$B$1159:$H$1159,0),MATCH($AQ$1160,$B$1159:$H$1159,0))</f>
        <v/>
      </c>
      <c r="C1171" s="8">
        <f>INDEX($B$1160:$H$1166,MATCH($AQ$1161,$B$1159:$H$1159,0),MATCH($AQ$1161,$B$1159:$H$1159,0))</f>
        <v/>
      </c>
      <c r="D1171" s="8">
        <f>INDEX($B$1160:$H$1166,MATCH($AQ$1161,$B$1159:$H$1159,0),MATCH($AQ$1162,$B$1159:$H$1159,0))</f>
        <v/>
      </c>
      <c r="E1171" s="8">
        <f>INDEX($B$1160:$H$1166,MATCH($AQ$1161,$B$1159:$H$1159,0),MATCH($AQ$1163,$B$1159:$H$1159,0))</f>
        <v/>
      </c>
      <c r="F1171" s="8">
        <f>INDEX($B$1160:$H$1166,MATCH($AQ$1161,$B$1159:$H$1159,0),MATCH($AQ$1164,$B$1159:$H$1159,0))</f>
        <v/>
      </c>
      <c r="G1171" s="8">
        <f>INDEX($B$1160:$H$1166,MATCH($AQ$1161,$B$1159:$H$1159,0),MATCH($AQ$1165,$B$1159:$H$1159,0))</f>
        <v/>
      </c>
      <c r="J1171" s="8">
        <f>INDEX($J$1160:$P$1166,MATCH($AQ$1161,$J$1159:$P$1159,0),MATCH($AQ$1160,$J$1159:$P$1159,0))</f>
        <v/>
      </c>
      <c r="K1171" s="8">
        <f>INDEX($J$1160:$P$1166,MATCH($AQ$1161,$J$1159:$P$1159,0),MATCH($AQ$1161,$J$1159:$P$1159,0))</f>
        <v/>
      </c>
      <c r="L1171" s="8">
        <f>INDEX($J$1160:$P$1166,MATCH($AQ$1161,$J$1159:$P$1159,0),MATCH($AQ$1162,$J$1159:$P$1159,0))</f>
        <v/>
      </c>
      <c r="M1171" s="8">
        <f>INDEX($J$1160:$P$1166,MATCH($AQ$1161,$J$1159:$P$1159,0),MATCH($AQ$1163,$J$1159:$P$1159,0))</f>
        <v/>
      </c>
      <c r="N1171" s="8">
        <f>INDEX($J$1160:$P$1166,MATCH($AQ$1161,$J$1159:$P$1159,0),MATCH($AQ$1164,$J$1159:$P$1159,0))</f>
        <v/>
      </c>
      <c r="O1171" s="8">
        <f>INDEX($J$1160:$P$1166,MATCH($AQ$1161,$J$1159:$P$1159,0),MATCH($AQ$1165,$J$1159:$P$1159,0))</f>
        <v/>
      </c>
      <c r="R1171" s="8">
        <f>INDEX($R$1160:$X$1166,MATCH($AQ$1161,$R$1159:$X$1159,0),MATCH($AQ$1160,$R$1159:$X$1159,0))</f>
        <v/>
      </c>
      <c r="S1171" s="8">
        <f>INDEX($R$1160:$X$1166,MATCH($AQ$1161,$R$1159:$X$1159,0),MATCH($AQ$1161,$R$1159:$X$1159,0))</f>
        <v/>
      </c>
      <c r="T1171" s="8">
        <f>INDEX($R$1160:$X$1166,MATCH($AQ$1161,$R$1159:$X$1159,0),MATCH($AQ$1162,$R$1159:$X$1159,0))</f>
        <v/>
      </c>
      <c r="U1171" s="8">
        <f>INDEX($R$1160:$X$1166,MATCH($AQ$1161,$R$1159:$X$1159,0),MATCH($AQ$1163,$R$1159:$X$1159,0))</f>
        <v/>
      </c>
      <c r="V1171" s="8">
        <f>INDEX($R$1160:$X$1166,MATCH($AQ$1161,$R$1159:$X$1159,0),MATCH($AQ$1164,$R$1159:$X$1159,0))</f>
        <v/>
      </c>
      <c r="W1171" s="8">
        <f>INDEX($R$1160:$X$1166,MATCH($AQ$1161,$R$1159:$X$1159,0),MATCH($AQ$1165,$R$1159:$X$1159,0))</f>
        <v/>
      </c>
      <c r="Z1171" s="8">
        <f>INDEX($Z$1160:$AF$1166,MATCH($AQ$1161,$Z$1159:$AF$1159,0),MATCH($AQ$1160,$Z$1159:$AF$1159,0))</f>
        <v/>
      </c>
      <c r="AA1171" s="8">
        <f>INDEX($Z$1160:$AF$1166,MATCH($AQ$1161,$Z$1159:$AF$1159,0),MATCH($AQ$1161,$Z$1159:$AF$1159,0))</f>
        <v/>
      </c>
      <c r="AB1171" s="8">
        <f>INDEX($Z$1160:$AF$1166,MATCH($AQ$1161,$Z$1159:$AF$1159,0),MATCH($AQ$1162,$Z$1159:$AF$1159,0))</f>
        <v/>
      </c>
      <c r="AC1171" s="8">
        <f>INDEX($Z$1160:$AF$1166,MATCH($AQ$1161,$Z$1159:$AF$1159,0),MATCH($AQ$1163,$Z$1159:$AF$1159,0))</f>
        <v/>
      </c>
      <c r="AD1171" s="8">
        <f>INDEX($Z$1160:$AF$1166,MATCH($AQ$1161,$Z$1159:$AF$1159,0),MATCH($AQ$1164,$Z$1159:$AF$1159,0))</f>
        <v/>
      </c>
      <c r="AE1171" s="8">
        <f>INDEX($Z$1160:$AF$1166,MATCH($AQ$1161,$Z$1159:$AF$1159,0),MATCH($AQ$1165,$Z$1159:$AF$1159,0))</f>
        <v/>
      </c>
      <c r="AH1171" s="8">
        <f>INDEX($AH$1160:$AN$1166,MATCH($AQ$1161,$AH$1159:$AN$1159,0),MATCH($AQ$1160,$AH$1159:$AN$1159,0))</f>
        <v/>
      </c>
      <c r="AI1171" s="8">
        <f>INDEX($AH$1160:$AN$1166,MATCH($AQ$1161,$AH$1159:$AN$1159,0),MATCH($AQ$1161,$AH$1159:$AN$1159,0))</f>
        <v/>
      </c>
      <c r="AJ1171" s="8">
        <f>INDEX($AH$1160:$AN$1166,MATCH($AQ$1161,$AH$1159:$AN$1159,0),MATCH($AQ$1162,$AH$1159:$AN$1159,0))</f>
        <v/>
      </c>
      <c r="AK1171" s="8">
        <f>INDEX($AH$1160:$AN$1166,MATCH($AQ$1161,$AH$1159:$AN$1159,0),MATCH($AQ$1163,$AH$1159:$AN$1159,0))</f>
        <v/>
      </c>
      <c r="AL1171" s="8">
        <f>INDEX($AH$1160:$AN$1166,MATCH($AQ$1161,$AH$1159:$AN$1159,0),MATCH($AQ$1164,$AH$1159:$AN$1159,0))</f>
        <v/>
      </c>
      <c r="AM1171" s="8">
        <f>INDEX($AH$1160:$AN$1166,MATCH($AQ$1161,$AH$1159:$AN$1159,0),MATCH($AQ$1165,$AH$1159:$AN$1159,0))</f>
        <v/>
      </c>
      <c r="AP1171" s="8">
        <f>IF(($B$1171&lt;&gt;2)+($J$1171&lt;&gt;2)+($R$1171&lt;&gt;2)+($Z$1171&lt;&gt;2)+($AH$1171&lt;&gt;2)=0,2,IF((($B$1171&lt;&gt;2)*$B$1171+($J$1171&lt;&gt;2)*$J$1171+($R$1171&lt;&gt;2)*$R$1171+($Z$1171&lt;&gt;2)*$Z$1171+($AH$1171&lt;&gt;2)*$AH$1171)/(($B$1171&lt;&gt;2)+($J$1171&lt;&gt;2)+($R$1171&lt;&gt;2)+($Z$1171&lt;&gt;2)+($AH$1171&lt;&gt;2))&gt;=0.5,1,0))</f>
        <v/>
      </c>
      <c r="AQ1171" s="8">
        <f>IF(($C$1171&lt;&gt;2)+($K$1171&lt;&gt;2)+($S$1171&lt;&gt;2)+($AA$1171&lt;&gt;2)+($AI$1171&lt;&gt;2)=0,2,IF((($C$1171&lt;&gt;2)*$C$1171+($K$1171&lt;&gt;2)*$K$1171+($S$1171&lt;&gt;2)*$S$1171+($AA$1171&lt;&gt;2)*$AA$1171+($AI$1171&lt;&gt;2)*$AI$1171)/(($C$1171&lt;&gt;2)+($K$1171&lt;&gt;2)+($S$1171&lt;&gt;2)+($AA$1171&lt;&gt;2)+($AI$1171&lt;&gt;2))&gt;=0.5,1,0))</f>
        <v/>
      </c>
      <c r="AR1171" s="8">
        <f>IF(($D$1171&lt;&gt;2)+($L$1171&lt;&gt;2)+($T$1171&lt;&gt;2)+($AB$1171&lt;&gt;2)+($AJ$1171&lt;&gt;2)=0,2,IF((($D$1171&lt;&gt;2)*$D$1171+($L$1171&lt;&gt;2)*$L$1171+($T$1171&lt;&gt;2)*$T$1171+($AB$1171&lt;&gt;2)*$AB$1171+($AJ$1171&lt;&gt;2)*$AJ$1171)/(($D$1171&lt;&gt;2)+($L$1171&lt;&gt;2)+($T$1171&lt;&gt;2)+($AB$1171&lt;&gt;2)+($AJ$1171&lt;&gt;2))&gt;=0.5,1,0))</f>
        <v/>
      </c>
      <c r="AS1171" s="8">
        <f>IF(($E$1171&lt;&gt;2)+($M$1171&lt;&gt;2)+($U$1171&lt;&gt;2)+($AC$1171&lt;&gt;2)+($AK$1171&lt;&gt;2)=0,2,IF((($E$1171&lt;&gt;2)*$E$1171+($M$1171&lt;&gt;2)*$M$1171+($U$1171&lt;&gt;2)*$U$1171+($AC$1171&lt;&gt;2)*$AC$1171+($AK$1171&lt;&gt;2)*$AK$1171)/(($E$1171&lt;&gt;2)+($M$1171&lt;&gt;2)+($U$1171&lt;&gt;2)+($AC$1171&lt;&gt;2)+($AK$1171&lt;&gt;2))&gt;=0.5,1,0))</f>
        <v/>
      </c>
      <c r="AT1171" s="8">
        <f>IF(($F$1171&lt;&gt;2)+($N$1171&lt;&gt;2)+($V$1171&lt;&gt;2)+($AD$1171&lt;&gt;2)+($AL$1171&lt;&gt;2)=0,2,IF((($F$1171&lt;&gt;2)*$F$1171+($N$1171&lt;&gt;2)*$N$1171+($V$1171&lt;&gt;2)*$V$1171+($AD$1171&lt;&gt;2)*$AD$1171+($AL$1171&lt;&gt;2)*$AL$1171)/(($F$1171&lt;&gt;2)+($N$1171&lt;&gt;2)+($V$1171&lt;&gt;2)+($AD$1171&lt;&gt;2)+($AL$1171&lt;&gt;2))&gt;=0.5,1,0))</f>
        <v/>
      </c>
      <c r="AU1171" s="8">
        <f>IF(($G$1171&lt;&gt;2)+($O$1171&lt;&gt;2)+($W$1171&lt;&gt;2)+($AE$1171&lt;&gt;2)+($AM$1171&lt;&gt;2)=0,2,IF((($G$1171&lt;&gt;2)*$G$1171+($O$1171&lt;&gt;2)*$O$1171+($W$1171&lt;&gt;2)*$W$1171+($AE$1171&lt;&gt;2)*$AE$1171+($AM$1171&lt;&gt;2)*$AM$1171)/(($G$1171&lt;&gt;2)+($O$1171&lt;&gt;2)+($W$1171&lt;&gt;2)+($AE$1171&lt;&gt;2)+($AM$1171&lt;&gt;2))&gt;=0.5,1,0))</f>
        <v/>
      </c>
      <c r="AW1171" s="16">
        <f>INDEX('Ground truth'!$B$14:$H$20,MATCH($AP$1161,'Ground truth'!$A$14:$A$20,0),MATCH($AP$1160,'Ground truth'!$B$13:$H$13,0))</f>
        <v/>
      </c>
      <c r="AX1171" s="16">
        <f>INDEX('Ground truth'!$B$14:$H$20,MATCH($AP$1161,'Ground truth'!$A$14:$A$20,0),MATCH($AP$1161,'Ground truth'!$B$13:$H$13,0))</f>
        <v/>
      </c>
      <c r="AY1171" s="16">
        <f>INDEX('Ground truth'!$B$14:$H$20,MATCH($AP$1161,'Ground truth'!$A$14:$A$20,0),MATCH($AP$1162,'Ground truth'!$B$13:$H$13,0))</f>
        <v/>
      </c>
      <c r="AZ1171" s="16">
        <f>INDEX('Ground truth'!$B$14:$H$20,MATCH($AP$1161,'Ground truth'!$A$14:$A$20,0),MATCH($AP$1163,'Ground truth'!$B$13:$H$13,0))</f>
        <v/>
      </c>
      <c r="BA1171" s="16">
        <f>INDEX('Ground truth'!$B$14:$H$20,MATCH($AP$1161,'Ground truth'!$A$14:$A$20,0),MATCH($AP$1164,'Ground truth'!$B$13:$H$13,0))</f>
        <v/>
      </c>
      <c r="BB1171" s="16">
        <f>INDEX('Ground truth'!$B$14:$H$20,MATCH($AP$1161,'Ground truth'!$A$14:$A$20,0),MATCH($AP$1165,'Ground truth'!$B$13:$H$13,0))</f>
        <v/>
      </c>
      <c r="BD1171" s="19" t="n">
        <v>2.041954751952713</v>
      </c>
      <c r="BE1171" s="19">
        <f>LARGE($BD$1170:$BD$1175,2)</f>
        <v/>
      </c>
    </row>
    <row r="1172">
      <c r="A1172" s="3" t="inlineStr">
        <is>
          <t>Motor</t>
        </is>
      </c>
      <c r="B1172" s="8">
        <f>INDEX($B$1160:$H$1166,MATCH($AQ$1162,$B$1159:$H$1159,0),MATCH($AQ$1160,$B$1159:$H$1159,0))</f>
        <v/>
      </c>
      <c r="C1172" s="8">
        <f>INDEX($B$1160:$H$1166,MATCH($AQ$1162,$B$1159:$H$1159,0),MATCH($AQ$1161,$B$1159:$H$1159,0))</f>
        <v/>
      </c>
      <c r="D1172" s="8">
        <f>INDEX($B$1160:$H$1166,MATCH($AQ$1162,$B$1159:$H$1159,0),MATCH($AQ$1162,$B$1159:$H$1159,0))</f>
        <v/>
      </c>
      <c r="E1172" s="8">
        <f>INDEX($B$1160:$H$1166,MATCH($AQ$1162,$B$1159:$H$1159,0),MATCH($AQ$1163,$B$1159:$H$1159,0))</f>
        <v/>
      </c>
      <c r="F1172" s="8">
        <f>INDEX($B$1160:$H$1166,MATCH($AQ$1162,$B$1159:$H$1159,0),MATCH($AQ$1164,$B$1159:$H$1159,0))</f>
        <v/>
      </c>
      <c r="G1172" s="8">
        <f>INDEX($B$1160:$H$1166,MATCH($AQ$1162,$B$1159:$H$1159,0),MATCH($AQ$1165,$B$1159:$H$1159,0))</f>
        <v/>
      </c>
      <c r="J1172" s="8">
        <f>INDEX($J$1160:$P$1166,MATCH($AQ$1162,$J$1159:$P$1159,0),MATCH($AQ$1160,$J$1159:$P$1159,0))</f>
        <v/>
      </c>
      <c r="K1172" s="8">
        <f>INDEX($J$1160:$P$1166,MATCH($AQ$1162,$J$1159:$P$1159,0),MATCH($AQ$1161,$J$1159:$P$1159,0))</f>
        <v/>
      </c>
      <c r="L1172" s="8">
        <f>INDEX($J$1160:$P$1166,MATCH($AQ$1162,$J$1159:$P$1159,0),MATCH($AQ$1162,$J$1159:$P$1159,0))</f>
        <v/>
      </c>
      <c r="M1172" s="8">
        <f>INDEX($J$1160:$P$1166,MATCH($AQ$1162,$J$1159:$P$1159,0),MATCH($AQ$1163,$J$1159:$P$1159,0))</f>
        <v/>
      </c>
      <c r="N1172" s="8">
        <f>INDEX($J$1160:$P$1166,MATCH($AQ$1162,$J$1159:$P$1159,0),MATCH($AQ$1164,$J$1159:$P$1159,0))</f>
        <v/>
      </c>
      <c r="O1172" s="8">
        <f>INDEX($J$1160:$P$1166,MATCH($AQ$1162,$J$1159:$P$1159,0),MATCH($AQ$1165,$J$1159:$P$1159,0))</f>
        <v/>
      </c>
      <c r="R1172" s="8">
        <f>INDEX($R$1160:$X$1166,MATCH($AQ$1162,$R$1159:$X$1159,0),MATCH($AQ$1160,$R$1159:$X$1159,0))</f>
        <v/>
      </c>
      <c r="S1172" s="8">
        <f>INDEX($R$1160:$X$1166,MATCH($AQ$1162,$R$1159:$X$1159,0),MATCH($AQ$1161,$R$1159:$X$1159,0))</f>
        <v/>
      </c>
      <c r="T1172" s="8">
        <f>INDEX($R$1160:$X$1166,MATCH($AQ$1162,$R$1159:$X$1159,0),MATCH($AQ$1162,$R$1159:$X$1159,0))</f>
        <v/>
      </c>
      <c r="U1172" s="8">
        <f>INDEX($R$1160:$X$1166,MATCH($AQ$1162,$R$1159:$X$1159,0),MATCH($AQ$1163,$R$1159:$X$1159,0))</f>
        <v/>
      </c>
      <c r="V1172" s="8">
        <f>INDEX($R$1160:$X$1166,MATCH($AQ$1162,$R$1159:$X$1159,0),MATCH($AQ$1164,$R$1159:$X$1159,0))</f>
        <v/>
      </c>
      <c r="W1172" s="8">
        <f>INDEX($R$1160:$X$1166,MATCH($AQ$1162,$R$1159:$X$1159,0),MATCH($AQ$1165,$R$1159:$X$1159,0))</f>
        <v/>
      </c>
      <c r="Z1172" s="8">
        <f>INDEX($Z$1160:$AF$1166,MATCH($AQ$1162,$Z$1159:$AF$1159,0),MATCH($AQ$1160,$Z$1159:$AF$1159,0))</f>
        <v/>
      </c>
      <c r="AA1172" s="8">
        <f>INDEX($Z$1160:$AF$1166,MATCH($AQ$1162,$Z$1159:$AF$1159,0),MATCH($AQ$1161,$Z$1159:$AF$1159,0))</f>
        <v/>
      </c>
      <c r="AB1172" s="8">
        <f>INDEX($Z$1160:$AF$1166,MATCH($AQ$1162,$Z$1159:$AF$1159,0),MATCH($AQ$1162,$Z$1159:$AF$1159,0))</f>
        <v/>
      </c>
      <c r="AC1172" s="8">
        <f>INDEX($Z$1160:$AF$1166,MATCH($AQ$1162,$Z$1159:$AF$1159,0),MATCH($AQ$1163,$Z$1159:$AF$1159,0))</f>
        <v/>
      </c>
      <c r="AD1172" s="8">
        <f>INDEX($Z$1160:$AF$1166,MATCH($AQ$1162,$Z$1159:$AF$1159,0),MATCH($AQ$1164,$Z$1159:$AF$1159,0))</f>
        <v/>
      </c>
      <c r="AE1172" s="8">
        <f>INDEX($Z$1160:$AF$1166,MATCH($AQ$1162,$Z$1159:$AF$1159,0),MATCH($AQ$1165,$Z$1159:$AF$1159,0))</f>
        <v/>
      </c>
      <c r="AH1172" s="8">
        <f>INDEX($AH$1160:$AN$1166,MATCH($AQ$1162,$AH$1159:$AN$1159,0),MATCH($AQ$1160,$AH$1159:$AN$1159,0))</f>
        <v/>
      </c>
      <c r="AI1172" s="8">
        <f>INDEX($AH$1160:$AN$1166,MATCH($AQ$1162,$AH$1159:$AN$1159,0),MATCH($AQ$1161,$AH$1159:$AN$1159,0))</f>
        <v/>
      </c>
      <c r="AJ1172" s="8">
        <f>INDEX($AH$1160:$AN$1166,MATCH($AQ$1162,$AH$1159:$AN$1159,0),MATCH($AQ$1162,$AH$1159:$AN$1159,0))</f>
        <v/>
      </c>
      <c r="AK1172" s="8">
        <f>INDEX($AH$1160:$AN$1166,MATCH($AQ$1162,$AH$1159:$AN$1159,0),MATCH($AQ$1163,$AH$1159:$AN$1159,0))</f>
        <v/>
      </c>
      <c r="AL1172" s="8">
        <f>INDEX($AH$1160:$AN$1166,MATCH($AQ$1162,$AH$1159:$AN$1159,0),MATCH($AQ$1164,$AH$1159:$AN$1159,0))</f>
        <v/>
      </c>
      <c r="AM1172" s="8">
        <f>INDEX($AH$1160:$AN$1166,MATCH($AQ$1162,$AH$1159:$AN$1159,0),MATCH($AQ$1165,$AH$1159:$AN$1159,0))</f>
        <v/>
      </c>
      <c r="AP1172" s="8">
        <f>IF(($B$1172&lt;&gt;2)+($J$1172&lt;&gt;2)+($R$1172&lt;&gt;2)+($Z$1172&lt;&gt;2)+($AH$1172&lt;&gt;2)=0,2,IF((($B$1172&lt;&gt;2)*$B$1172+($J$1172&lt;&gt;2)*$J$1172+($R$1172&lt;&gt;2)*$R$1172+($Z$1172&lt;&gt;2)*$Z$1172+($AH$1172&lt;&gt;2)*$AH$1172)/(($B$1172&lt;&gt;2)+($J$1172&lt;&gt;2)+($R$1172&lt;&gt;2)+($Z$1172&lt;&gt;2)+($AH$1172&lt;&gt;2))&gt;=0.5,1,0))</f>
        <v/>
      </c>
      <c r="AQ1172" s="8">
        <f>IF(($C$1172&lt;&gt;2)+($K$1172&lt;&gt;2)+($S$1172&lt;&gt;2)+($AA$1172&lt;&gt;2)+($AI$1172&lt;&gt;2)=0,2,IF((($C$1172&lt;&gt;2)*$C$1172+($K$1172&lt;&gt;2)*$K$1172+($S$1172&lt;&gt;2)*$S$1172+($AA$1172&lt;&gt;2)*$AA$1172+($AI$1172&lt;&gt;2)*$AI$1172)/(($C$1172&lt;&gt;2)+($K$1172&lt;&gt;2)+($S$1172&lt;&gt;2)+($AA$1172&lt;&gt;2)+($AI$1172&lt;&gt;2))&gt;=0.5,1,0))</f>
        <v/>
      </c>
      <c r="AR1172" s="8">
        <f>IF(($D$1172&lt;&gt;2)+($L$1172&lt;&gt;2)+($T$1172&lt;&gt;2)+($AB$1172&lt;&gt;2)+($AJ$1172&lt;&gt;2)=0,2,IF((($D$1172&lt;&gt;2)*$D$1172+($L$1172&lt;&gt;2)*$L$1172+($T$1172&lt;&gt;2)*$T$1172+($AB$1172&lt;&gt;2)*$AB$1172+($AJ$1172&lt;&gt;2)*$AJ$1172)/(($D$1172&lt;&gt;2)+($L$1172&lt;&gt;2)+($T$1172&lt;&gt;2)+($AB$1172&lt;&gt;2)+($AJ$1172&lt;&gt;2))&gt;=0.5,1,0))</f>
        <v/>
      </c>
      <c r="AS1172" s="8">
        <f>IF(($E$1172&lt;&gt;2)+($M$1172&lt;&gt;2)+($U$1172&lt;&gt;2)+($AC$1172&lt;&gt;2)+($AK$1172&lt;&gt;2)=0,2,IF((($E$1172&lt;&gt;2)*$E$1172+($M$1172&lt;&gt;2)*$M$1172+($U$1172&lt;&gt;2)*$U$1172+($AC$1172&lt;&gt;2)*$AC$1172+($AK$1172&lt;&gt;2)*$AK$1172)/(($E$1172&lt;&gt;2)+($M$1172&lt;&gt;2)+($U$1172&lt;&gt;2)+($AC$1172&lt;&gt;2)+($AK$1172&lt;&gt;2))&gt;=0.5,1,0))</f>
        <v/>
      </c>
      <c r="AT1172" s="8">
        <f>IF(($F$1172&lt;&gt;2)+($N$1172&lt;&gt;2)+($V$1172&lt;&gt;2)+($AD$1172&lt;&gt;2)+($AL$1172&lt;&gt;2)=0,2,IF((($F$1172&lt;&gt;2)*$F$1172+($N$1172&lt;&gt;2)*$N$1172+($V$1172&lt;&gt;2)*$V$1172+($AD$1172&lt;&gt;2)*$AD$1172+($AL$1172&lt;&gt;2)*$AL$1172)/(($F$1172&lt;&gt;2)+($N$1172&lt;&gt;2)+($V$1172&lt;&gt;2)+($AD$1172&lt;&gt;2)+($AL$1172&lt;&gt;2))&gt;=0.5,1,0))</f>
        <v/>
      </c>
      <c r="AU1172" s="8">
        <f>IF(($G$1172&lt;&gt;2)+($O$1172&lt;&gt;2)+($W$1172&lt;&gt;2)+($AE$1172&lt;&gt;2)+($AM$1172&lt;&gt;2)=0,2,IF((($G$1172&lt;&gt;2)*$G$1172+($O$1172&lt;&gt;2)*$O$1172+($W$1172&lt;&gt;2)*$W$1172+($AE$1172&lt;&gt;2)*$AE$1172+($AM$1172&lt;&gt;2)*$AM$1172)/(($G$1172&lt;&gt;2)+($O$1172&lt;&gt;2)+($W$1172&lt;&gt;2)+($AE$1172&lt;&gt;2)+($AM$1172&lt;&gt;2))&gt;=0.5,1,0))</f>
        <v/>
      </c>
      <c r="AW1172" s="16">
        <f>INDEX('Ground truth'!$B$14:$H$20,MATCH($AP$1162,'Ground truth'!$A$14:$A$20,0),MATCH($AP$1160,'Ground truth'!$B$13:$H$13,0))</f>
        <v/>
      </c>
      <c r="AX1172" s="16">
        <f>INDEX('Ground truth'!$B$14:$H$20,MATCH($AP$1162,'Ground truth'!$A$14:$A$20,0),MATCH($AP$1161,'Ground truth'!$B$13:$H$13,0))</f>
        <v/>
      </c>
      <c r="AY1172" s="16">
        <f>INDEX('Ground truth'!$B$14:$H$20,MATCH($AP$1162,'Ground truth'!$A$14:$A$20,0),MATCH($AP$1162,'Ground truth'!$B$13:$H$13,0))</f>
        <v/>
      </c>
      <c r="AZ1172" s="16">
        <f>INDEX('Ground truth'!$B$14:$H$20,MATCH($AP$1162,'Ground truth'!$A$14:$A$20,0),MATCH($AP$1163,'Ground truth'!$B$13:$H$13,0))</f>
        <v/>
      </c>
      <c r="BA1172" s="16">
        <f>INDEX('Ground truth'!$B$14:$H$20,MATCH($AP$1162,'Ground truth'!$A$14:$A$20,0),MATCH($AP$1164,'Ground truth'!$B$13:$H$13,0))</f>
        <v/>
      </c>
      <c r="BB1172" s="16">
        <f>INDEX('Ground truth'!$B$14:$H$20,MATCH($AP$1162,'Ground truth'!$A$14:$A$20,0),MATCH($AP$1165,'Ground truth'!$B$13:$H$13,0))</f>
        <v/>
      </c>
      <c r="BD1172" s="19" t="n">
        <v>0.9999999999999996</v>
      </c>
      <c r="BE1172" s="19">
        <f>LARGE($BD$1170:$BD$1175,3)</f>
        <v/>
      </c>
    </row>
    <row r="1173">
      <c r="A1173" s="3" t="inlineStr">
        <is>
          <t>Electrical System</t>
        </is>
      </c>
      <c r="B1173" s="8">
        <f>INDEX($B$1160:$H$1166,MATCH($AQ$1163,$B$1159:$H$1159,0),MATCH($AQ$1160,$B$1159:$H$1159,0))</f>
        <v/>
      </c>
      <c r="C1173" s="8">
        <f>INDEX($B$1160:$H$1166,MATCH($AQ$1163,$B$1159:$H$1159,0),MATCH($AQ$1161,$B$1159:$H$1159,0))</f>
        <v/>
      </c>
      <c r="D1173" s="8">
        <f>INDEX($B$1160:$H$1166,MATCH($AQ$1163,$B$1159:$H$1159,0),MATCH($AQ$1162,$B$1159:$H$1159,0))</f>
        <v/>
      </c>
      <c r="E1173" s="8">
        <f>INDEX($B$1160:$H$1166,MATCH($AQ$1163,$B$1159:$H$1159,0),MATCH($AQ$1163,$B$1159:$H$1159,0))</f>
        <v/>
      </c>
      <c r="F1173" s="8">
        <f>INDEX($B$1160:$H$1166,MATCH($AQ$1163,$B$1159:$H$1159,0),MATCH($AQ$1164,$B$1159:$H$1159,0))</f>
        <v/>
      </c>
      <c r="G1173" s="8">
        <f>INDEX($B$1160:$H$1166,MATCH($AQ$1163,$B$1159:$H$1159,0),MATCH($AQ$1165,$B$1159:$H$1159,0))</f>
        <v/>
      </c>
      <c r="J1173" s="8">
        <f>INDEX($J$1160:$P$1166,MATCH($AQ$1163,$J$1159:$P$1159,0),MATCH($AQ$1160,$J$1159:$P$1159,0))</f>
        <v/>
      </c>
      <c r="K1173" s="8">
        <f>INDEX($J$1160:$P$1166,MATCH($AQ$1163,$J$1159:$P$1159,0),MATCH($AQ$1161,$J$1159:$P$1159,0))</f>
        <v/>
      </c>
      <c r="L1173" s="8">
        <f>INDEX($J$1160:$P$1166,MATCH($AQ$1163,$J$1159:$P$1159,0),MATCH($AQ$1162,$J$1159:$P$1159,0))</f>
        <v/>
      </c>
      <c r="M1173" s="8">
        <f>INDEX($J$1160:$P$1166,MATCH($AQ$1163,$J$1159:$P$1159,0),MATCH($AQ$1163,$J$1159:$P$1159,0))</f>
        <v/>
      </c>
      <c r="N1173" s="8">
        <f>INDEX($J$1160:$P$1166,MATCH($AQ$1163,$J$1159:$P$1159,0),MATCH($AQ$1164,$J$1159:$P$1159,0))</f>
        <v/>
      </c>
      <c r="O1173" s="8">
        <f>INDEX($J$1160:$P$1166,MATCH($AQ$1163,$J$1159:$P$1159,0),MATCH($AQ$1165,$J$1159:$P$1159,0))</f>
        <v/>
      </c>
      <c r="R1173" s="8">
        <f>INDEX($R$1160:$X$1166,MATCH($AQ$1163,$R$1159:$X$1159,0),MATCH($AQ$1160,$R$1159:$X$1159,0))</f>
        <v/>
      </c>
      <c r="S1173" s="8">
        <f>INDEX($R$1160:$X$1166,MATCH($AQ$1163,$R$1159:$X$1159,0),MATCH($AQ$1161,$R$1159:$X$1159,0))</f>
        <v/>
      </c>
      <c r="T1173" s="8">
        <f>INDEX($R$1160:$X$1166,MATCH($AQ$1163,$R$1159:$X$1159,0),MATCH($AQ$1162,$R$1159:$X$1159,0))</f>
        <v/>
      </c>
      <c r="U1173" s="8">
        <f>INDEX($R$1160:$X$1166,MATCH($AQ$1163,$R$1159:$X$1159,0),MATCH($AQ$1163,$R$1159:$X$1159,0))</f>
        <v/>
      </c>
      <c r="V1173" s="8">
        <f>INDEX($R$1160:$X$1166,MATCH($AQ$1163,$R$1159:$X$1159,0),MATCH($AQ$1164,$R$1159:$X$1159,0))</f>
        <v/>
      </c>
      <c r="W1173" s="8">
        <f>INDEX($R$1160:$X$1166,MATCH($AQ$1163,$R$1159:$X$1159,0),MATCH($AQ$1165,$R$1159:$X$1159,0))</f>
        <v/>
      </c>
      <c r="Z1173" s="8">
        <f>INDEX($Z$1160:$AF$1166,MATCH($AQ$1163,$Z$1159:$AF$1159,0),MATCH($AQ$1160,$Z$1159:$AF$1159,0))</f>
        <v/>
      </c>
      <c r="AA1173" s="8">
        <f>INDEX($Z$1160:$AF$1166,MATCH($AQ$1163,$Z$1159:$AF$1159,0),MATCH($AQ$1161,$Z$1159:$AF$1159,0))</f>
        <v/>
      </c>
      <c r="AB1173" s="8">
        <f>INDEX($Z$1160:$AF$1166,MATCH($AQ$1163,$Z$1159:$AF$1159,0),MATCH($AQ$1162,$Z$1159:$AF$1159,0))</f>
        <v/>
      </c>
      <c r="AC1173" s="8">
        <f>INDEX($Z$1160:$AF$1166,MATCH($AQ$1163,$Z$1159:$AF$1159,0),MATCH($AQ$1163,$Z$1159:$AF$1159,0))</f>
        <v/>
      </c>
      <c r="AD1173" s="8">
        <f>INDEX($Z$1160:$AF$1166,MATCH($AQ$1163,$Z$1159:$AF$1159,0),MATCH($AQ$1164,$Z$1159:$AF$1159,0))</f>
        <v/>
      </c>
      <c r="AE1173" s="8">
        <f>INDEX($Z$1160:$AF$1166,MATCH($AQ$1163,$Z$1159:$AF$1159,0),MATCH($AQ$1165,$Z$1159:$AF$1159,0))</f>
        <v/>
      </c>
      <c r="AH1173" s="8">
        <f>INDEX($AH$1160:$AN$1166,MATCH($AQ$1163,$AH$1159:$AN$1159,0),MATCH($AQ$1160,$AH$1159:$AN$1159,0))</f>
        <v/>
      </c>
      <c r="AI1173" s="8">
        <f>INDEX($AH$1160:$AN$1166,MATCH($AQ$1163,$AH$1159:$AN$1159,0),MATCH($AQ$1161,$AH$1159:$AN$1159,0))</f>
        <v/>
      </c>
      <c r="AJ1173" s="8">
        <f>INDEX($AH$1160:$AN$1166,MATCH($AQ$1163,$AH$1159:$AN$1159,0),MATCH($AQ$1162,$AH$1159:$AN$1159,0))</f>
        <v/>
      </c>
      <c r="AK1173" s="8">
        <f>INDEX($AH$1160:$AN$1166,MATCH($AQ$1163,$AH$1159:$AN$1159,0),MATCH($AQ$1163,$AH$1159:$AN$1159,0))</f>
        <v/>
      </c>
      <c r="AL1173" s="8">
        <f>INDEX($AH$1160:$AN$1166,MATCH($AQ$1163,$AH$1159:$AN$1159,0),MATCH($AQ$1164,$AH$1159:$AN$1159,0))</f>
        <v/>
      </c>
      <c r="AM1173" s="8">
        <f>INDEX($AH$1160:$AN$1166,MATCH($AQ$1163,$AH$1159:$AN$1159,0),MATCH($AQ$1165,$AH$1159:$AN$1159,0))</f>
        <v/>
      </c>
      <c r="AP1173" s="8">
        <f>IF(($B$1173&lt;&gt;2)+($J$1173&lt;&gt;2)+($R$1173&lt;&gt;2)+($Z$1173&lt;&gt;2)+($AH$1173&lt;&gt;2)=0,2,IF((($B$1173&lt;&gt;2)*$B$1173+($J$1173&lt;&gt;2)*$J$1173+($R$1173&lt;&gt;2)*$R$1173+($Z$1173&lt;&gt;2)*$Z$1173+($AH$1173&lt;&gt;2)*$AH$1173)/(($B$1173&lt;&gt;2)+($J$1173&lt;&gt;2)+($R$1173&lt;&gt;2)+($Z$1173&lt;&gt;2)+($AH$1173&lt;&gt;2))&gt;=0.5,1,0))</f>
        <v/>
      </c>
      <c r="AQ1173" s="8">
        <f>IF(($C$1173&lt;&gt;2)+($K$1173&lt;&gt;2)+($S$1173&lt;&gt;2)+($AA$1173&lt;&gt;2)+($AI$1173&lt;&gt;2)=0,2,IF((($C$1173&lt;&gt;2)*$C$1173+($K$1173&lt;&gt;2)*$K$1173+($S$1173&lt;&gt;2)*$S$1173+($AA$1173&lt;&gt;2)*$AA$1173+($AI$1173&lt;&gt;2)*$AI$1173)/(($C$1173&lt;&gt;2)+($K$1173&lt;&gt;2)+($S$1173&lt;&gt;2)+($AA$1173&lt;&gt;2)+($AI$1173&lt;&gt;2))&gt;=0.5,1,0))</f>
        <v/>
      </c>
      <c r="AR1173" s="8">
        <f>IF(($D$1173&lt;&gt;2)+($L$1173&lt;&gt;2)+($T$1173&lt;&gt;2)+($AB$1173&lt;&gt;2)+($AJ$1173&lt;&gt;2)=0,2,IF((($D$1173&lt;&gt;2)*$D$1173+($L$1173&lt;&gt;2)*$L$1173+($T$1173&lt;&gt;2)*$T$1173+($AB$1173&lt;&gt;2)*$AB$1173+($AJ$1173&lt;&gt;2)*$AJ$1173)/(($D$1173&lt;&gt;2)+($L$1173&lt;&gt;2)+($T$1173&lt;&gt;2)+($AB$1173&lt;&gt;2)+($AJ$1173&lt;&gt;2))&gt;=0.5,1,0))</f>
        <v/>
      </c>
      <c r="AS1173" s="8">
        <f>IF(($E$1173&lt;&gt;2)+($M$1173&lt;&gt;2)+($U$1173&lt;&gt;2)+($AC$1173&lt;&gt;2)+($AK$1173&lt;&gt;2)=0,2,IF((($E$1173&lt;&gt;2)*$E$1173+($M$1173&lt;&gt;2)*$M$1173+($U$1173&lt;&gt;2)*$U$1173+($AC$1173&lt;&gt;2)*$AC$1173+($AK$1173&lt;&gt;2)*$AK$1173)/(($E$1173&lt;&gt;2)+($M$1173&lt;&gt;2)+($U$1173&lt;&gt;2)+($AC$1173&lt;&gt;2)+($AK$1173&lt;&gt;2))&gt;=0.5,1,0))</f>
        <v/>
      </c>
      <c r="AT1173" s="8">
        <f>IF(($F$1173&lt;&gt;2)+($N$1173&lt;&gt;2)+($V$1173&lt;&gt;2)+($AD$1173&lt;&gt;2)+($AL$1173&lt;&gt;2)=0,2,IF((($F$1173&lt;&gt;2)*$F$1173+($N$1173&lt;&gt;2)*$N$1173+($V$1173&lt;&gt;2)*$V$1173+($AD$1173&lt;&gt;2)*$AD$1173+($AL$1173&lt;&gt;2)*$AL$1173)/(($F$1173&lt;&gt;2)+($N$1173&lt;&gt;2)+($V$1173&lt;&gt;2)+($AD$1173&lt;&gt;2)+($AL$1173&lt;&gt;2))&gt;=0.5,1,0))</f>
        <v/>
      </c>
      <c r="AU1173" s="8">
        <f>IF(($G$1173&lt;&gt;2)+($O$1173&lt;&gt;2)+($W$1173&lt;&gt;2)+($AE$1173&lt;&gt;2)+($AM$1173&lt;&gt;2)=0,2,IF((($G$1173&lt;&gt;2)*$G$1173+($O$1173&lt;&gt;2)*$O$1173+($W$1173&lt;&gt;2)*$W$1173+($AE$1173&lt;&gt;2)*$AE$1173+($AM$1173&lt;&gt;2)*$AM$1173)/(($G$1173&lt;&gt;2)+($O$1173&lt;&gt;2)+($W$1173&lt;&gt;2)+($AE$1173&lt;&gt;2)+($AM$1173&lt;&gt;2))&gt;=0.5,1,0))</f>
        <v/>
      </c>
      <c r="AW1173" s="16">
        <f>INDEX('Ground truth'!$B$14:$H$20,MATCH($AP$1163,'Ground truth'!$A$14:$A$20,0),MATCH($AP$1160,'Ground truth'!$B$13:$H$13,0))</f>
        <v/>
      </c>
      <c r="AX1173" s="16">
        <f>INDEX('Ground truth'!$B$14:$H$20,MATCH($AP$1163,'Ground truth'!$A$14:$A$20,0),MATCH($AP$1161,'Ground truth'!$B$13:$H$13,0))</f>
        <v/>
      </c>
      <c r="AY1173" s="16">
        <f>INDEX('Ground truth'!$B$14:$H$20,MATCH($AP$1163,'Ground truth'!$A$14:$A$20,0),MATCH($AP$1162,'Ground truth'!$B$13:$H$13,0))</f>
        <v/>
      </c>
      <c r="AZ1173" s="16">
        <f>INDEX('Ground truth'!$B$14:$H$20,MATCH($AP$1163,'Ground truth'!$A$14:$A$20,0),MATCH($AP$1163,'Ground truth'!$B$13:$H$13,0))</f>
        <v/>
      </c>
      <c r="BA1173" s="16">
        <f>INDEX('Ground truth'!$B$14:$H$20,MATCH($AP$1163,'Ground truth'!$A$14:$A$20,0),MATCH($AP$1164,'Ground truth'!$B$13:$H$13,0))</f>
        <v/>
      </c>
      <c r="BB1173" s="16">
        <f>INDEX('Ground truth'!$B$14:$H$20,MATCH($AP$1163,'Ground truth'!$A$14:$A$20,0),MATCH($AP$1165,'Ground truth'!$B$13:$H$13,0))</f>
        <v/>
      </c>
      <c r="BD1173" s="19" t="n">
        <v>0.2937994892048099</v>
      </c>
      <c r="BE1173" s="19">
        <f>LARGE($BD$1170:$BD$1175,4)</f>
        <v/>
      </c>
    </row>
    <row r="1174">
      <c r="A1174" s="3" t="inlineStr">
        <is>
          <t>Battery Holder</t>
        </is>
      </c>
      <c r="B1174" s="8">
        <f>INDEX($B$1160:$H$1166,MATCH($AQ$1164,$B$1159:$H$1159,0),MATCH($AQ$1160,$B$1159:$H$1159,0))</f>
        <v/>
      </c>
      <c r="C1174" s="8">
        <f>INDEX($B$1160:$H$1166,MATCH($AQ$1164,$B$1159:$H$1159,0),MATCH($AQ$1161,$B$1159:$H$1159,0))</f>
        <v/>
      </c>
      <c r="D1174" s="8">
        <f>INDEX($B$1160:$H$1166,MATCH($AQ$1164,$B$1159:$H$1159,0),MATCH($AQ$1162,$B$1159:$H$1159,0))</f>
        <v/>
      </c>
      <c r="E1174" s="8">
        <f>INDEX($B$1160:$H$1166,MATCH($AQ$1164,$B$1159:$H$1159,0),MATCH($AQ$1163,$B$1159:$H$1159,0))</f>
        <v/>
      </c>
      <c r="F1174" s="8">
        <f>INDEX($B$1160:$H$1166,MATCH($AQ$1164,$B$1159:$H$1159,0),MATCH($AQ$1164,$B$1159:$H$1159,0))</f>
        <v/>
      </c>
      <c r="G1174" s="8">
        <f>INDEX($B$1160:$H$1166,MATCH($AQ$1164,$B$1159:$H$1159,0),MATCH($AQ$1165,$B$1159:$H$1159,0))</f>
        <v/>
      </c>
      <c r="J1174" s="8">
        <f>INDEX($J$1160:$P$1166,MATCH($AQ$1164,$J$1159:$P$1159,0),MATCH($AQ$1160,$J$1159:$P$1159,0))</f>
        <v/>
      </c>
      <c r="K1174" s="8">
        <f>INDEX($J$1160:$P$1166,MATCH($AQ$1164,$J$1159:$P$1159,0),MATCH($AQ$1161,$J$1159:$P$1159,0))</f>
        <v/>
      </c>
      <c r="L1174" s="8">
        <f>INDEX($J$1160:$P$1166,MATCH($AQ$1164,$J$1159:$P$1159,0),MATCH($AQ$1162,$J$1159:$P$1159,0))</f>
        <v/>
      </c>
      <c r="M1174" s="8">
        <f>INDEX($J$1160:$P$1166,MATCH($AQ$1164,$J$1159:$P$1159,0),MATCH($AQ$1163,$J$1159:$P$1159,0))</f>
        <v/>
      </c>
      <c r="N1174" s="8">
        <f>INDEX($J$1160:$P$1166,MATCH($AQ$1164,$J$1159:$P$1159,0),MATCH($AQ$1164,$J$1159:$P$1159,0))</f>
        <v/>
      </c>
      <c r="O1174" s="8">
        <f>INDEX($J$1160:$P$1166,MATCH($AQ$1164,$J$1159:$P$1159,0),MATCH($AQ$1165,$J$1159:$P$1159,0))</f>
        <v/>
      </c>
      <c r="R1174" s="8">
        <f>INDEX($R$1160:$X$1166,MATCH($AQ$1164,$R$1159:$X$1159,0),MATCH($AQ$1160,$R$1159:$X$1159,0))</f>
        <v/>
      </c>
      <c r="S1174" s="8">
        <f>INDEX($R$1160:$X$1166,MATCH($AQ$1164,$R$1159:$X$1159,0),MATCH($AQ$1161,$R$1159:$X$1159,0))</f>
        <v/>
      </c>
      <c r="T1174" s="8">
        <f>INDEX($R$1160:$X$1166,MATCH($AQ$1164,$R$1159:$X$1159,0),MATCH($AQ$1162,$R$1159:$X$1159,0))</f>
        <v/>
      </c>
      <c r="U1174" s="8">
        <f>INDEX($R$1160:$X$1166,MATCH($AQ$1164,$R$1159:$X$1159,0),MATCH($AQ$1163,$R$1159:$X$1159,0))</f>
        <v/>
      </c>
      <c r="V1174" s="8">
        <f>INDEX($R$1160:$X$1166,MATCH($AQ$1164,$R$1159:$X$1159,0),MATCH($AQ$1164,$R$1159:$X$1159,0))</f>
        <v/>
      </c>
      <c r="W1174" s="8">
        <f>INDEX($R$1160:$X$1166,MATCH($AQ$1164,$R$1159:$X$1159,0),MATCH($AQ$1165,$R$1159:$X$1159,0))</f>
        <v/>
      </c>
      <c r="Z1174" s="8">
        <f>INDEX($Z$1160:$AF$1166,MATCH($AQ$1164,$Z$1159:$AF$1159,0),MATCH($AQ$1160,$Z$1159:$AF$1159,0))</f>
        <v/>
      </c>
      <c r="AA1174" s="8">
        <f>INDEX($Z$1160:$AF$1166,MATCH($AQ$1164,$Z$1159:$AF$1159,0),MATCH($AQ$1161,$Z$1159:$AF$1159,0))</f>
        <v/>
      </c>
      <c r="AB1174" s="8">
        <f>INDEX($Z$1160:$AF$1166,MATCH($AQ$1164,$Z$1159:$AF$1159,0),MATCH($AQ$1162,$Z$1159:$AF$1159,0))</f>
        <v/>
      </c>
      <c r="AC1174" s="8">
        <f>INDEX($Z$1160:$AF$1166,MATCH($AQ$1164,$Z$1159:$AF$1159,0),MATCH($AQ$1163,$Z$1159:$AF$1159,0))</f>
        <v/>
      </c>
      <c r="AD1174" s="8">
        <f>INDEX($Z$1160:$AF$1166,MATCH($AQ$1164,$Z$1159:$AF$1159,0),MATCH($AQ$1164,$Z$1159:$AF$1159,0))</f>
        <v/>
      </c>
      <c r="AE1174" s="8">
        <f>INDEX($Z$1160:$AF$1166,MATCH($AQ$1164,$Z$1159:$AF$1159,0),MATCH($AQ$1165,$Z$1159:$AF$1159,0))</f>
        <v/>
      </c>
      <c r="AH1174" s="8">
        <f>INDEX($AH$1160:$AN$1166,MATCH($AQ$1164,$AH$1159:$AN$1159,0),MATCH($AQ$1160,$AH$1159:$AN$1159,0))</f>
        <v/>
      </c>
      <c r="AI1174" s="8">
        <f>INDEX($AH$1160:$AN$1166,MATCH($AQ$1164,$AH$1159:$AN$1159,0),MATCH($AQ$1161,$AH$1159:$AN$1159,0))</f>
        <v/>
      </c>
      <c r="AJ1174" s="8">
        <f>INDEX($AH$1160:$AN$1166,MATCH($AQ$1164,$AH$1159:$AN$1159,0),MATCH($AQ$1162,$AH$1159:$AN$1159,0))</f>
        <v/>
      </c>
      <c r="AK1174" s="8">
        <f>INDEX($AH$1160:$AN$1166,MATCH($AQ$1164,$AH$1159:$AN$1159,0),MATCH($AQ$1163,$AH$1159:$AN$1159,0))</f>
        <v/>
      </c>
      <c r="AL1174" s="8">
        <f>INDEX($AH$1160:$AN$1166,MATCH($AQ$1164,$AH$1159:$AN$1159,0),MATCH($AQ$1164,$AH$1159:$AN$1159,0))</f>
        <v/>
      </c>
      <c r="AM1174" s="8">
        <f>INDEX($AH$1160:$AN$1166,MATCH($AQ$1164,$AH$1159:$AN$1159,0),MATCH($AQ$1165,$AH$1159:$AN$1159,0))</f>
        <v/>
      </c>
      <c r="AP1174" s="8">
        <f>IF(($B$1174&lt;&gt;2)+($J$1174&lt;&gt;2)+($R$1174&lt;&gt;2)+($Z$1174&lt;&gt;2)+($AH$1174&lt;&gt;2)=0,2,IF((($B$1174&lt;&gt;2)*$B$1174+($J$1174&lt;&gt;2)*$J$1174+($R$1174&lt;&gt;2)*$R$1174+($Z$1174&lt;&gt;2)*$Z$1174+($AH$1174&lt;&gt;2)*$AH$1174)/(($B$1174&lt;&gt;2)+($J$1174&lt;&gt;2)+($R$1174&lt;&gt;2)+($Z$1174&lt;&gt;2)+($AH$1174&lt;&gt;2))&gt;=0.5,1,0))</f>
        <v/>
      </c>
      <c r="AQ1174" s="8">
        <f>IF(($C$1174&lt;&gt;2)+($K$1174&lt;&gt;2)+($S$1174&lt;&gt;2)+($AA$1174&lt;&gt;2)+($AI$1174&lt;&gt;2)=0,2,IF((($C$1174&lt;&gt;2)*$C$1174+($K$1174&lt;&gt;2)*$K$1174+($S$1174&lt;&gt;2)*$S$1174+($AA$1174&lt;&gt;2)*$AA$1174+($AI$1174&lt;&gt;2)*$AI$1174)/(($C$1174&lt;&gt;2)+($K$1174&lt;&gt;2)+($S$1174&lt;&gt;2)+($AA$1174&lt;&gt;2)+($AI$1174&lt;&gt;2))&gt;=0.5,1,0))</f>
        <v/>
      </c>
      <c r="AR1174" s="8">
        <f>IF(($D$1174&lt;&gt;2)+($L$1174&lt;&gt;2)+($T$1174&lt;&gt;2)+($AB$1174&lt;&gt;2)+($AJ$1174&lt;&gt;2)=0,2,IF((($D$1174&lt;&gt;2)*$D$1174+($L$1174&lt;&gt;2)*$L$1174+($T$1174&lt;&gt;2)*$T$1174+($AB$1174&lt;&gt;2)*$AB$1174+($AJ$1174&lt;&gt;2)*$AJ$1174)/(($D$1174&lt;&gt;2)+($L$1174&lt;&gt;2)+($T$1174&lt;&gt;2)+($AB$1174&lt;&gt;2)+($AJ$1174&lt;&gt;2))&gt;=0.5,1,0))</f>
        <v/>
      </c>
      <c r="AS1174" s="8">
        <f>IF(($E$1174&lt;&gt;2)+($M$1174&lt;&gt;2)+($U$1174&lt;&gt;2)+($AC$1174&lt;&gt;2)+($AK$1174&lt;&gt;2)=0,2,IF((($E$1174&lt;&gt;2)*$E$1174+($M$1174&lt;&gt;2)*$M$1174+($U$1174&lt;&gt;2)*$U$1174+($AC$1174&lt;&gt;2)*$AC$1174+($AK$1174&lt;&gt;2)*$AK$1174)/(($E$1174&lt;&gt;2)+($M$1174&lt;&gt;2)+($U$1174&lt;&gt;2)+($AC$1174&lt;&gt;2)+($AK$1174&lt;&gt;2))&gt;=0.5,1,0))</f>
        <v/>
      </c>
      <c r="AT1174" s="8">
        <f>IF(($F$1174&lt;&gt;2)+($N$1174&lt;&gt;2)+($V$1174&lt;&gt;2)+($AD$1174&lt;&gt;2)+($AL$1174&lt;&gt;2)=0,2,IF((($F$1174&lt;&gt;2)*$F$1174+($N$1174&lt;&gt;2)*$N$1174+($V$1174&lt;&gt;2)*$V$1174+($AD$1174&lt;&gt;2)*$AD$1174+($AL$1174&lt;&gt;2)*$AL$1174)/(($F$1174&lt;&gt;2)+($N$1174&lt;&gt;2)+($V$1174&lt;&gt;2)+($AD$1174&lt;&gt;2)+($AL$1174&lt;&gt;2))&gt;=0.5,1,0))</f>
        <v/>
      </c>
      <c r="AU1174" s="8">
        <f>IF(($G$1174&lt;&gt;2)+($O$1174&lt;&gt;2)+($W$1174&lt;&gt;2)+($AE$1174&lt;&gt;2)+($AM$1174&lt;&gt;2)=0,2,IF((($G$1174&lt;&gt;2)*$G$1174+($O$1174&lt;&gt;2)*$O$1174+($W$1174&lt;&gt;2)*$W$1174+($AE$1174&lt;&gt;2)*$AE$1174+($AM$1174&lt;&gt;2)*$AM$1174)/(($G$1174&lt;&gt;2)+($O$1174&lt;&gt;2)+($W$1174&lt;&gt;2)+($AE$1174&lt;&gt;2)+($AM$1174&lt;&gt;2))&gt;=0.5,1,0))</f>
        <v/>
      </c>
      <c r="AW1174" s="16">
        <f>INDEX('Ground truth'!$B$14:$H$20,MATCH($AP$1164,'Ground truth'!$A$14:$A$20,0),MATCH($AP$1160,'Ground truth'!$B$13:$H$13,0))</f>
        <v/>
      </c>
      <c r="AX1174" s="16">
        <f>INDEX('Ground truth'!$B$14:$H$20,MATCH($AP$1164,'Ground truth'!$A$14:$A$20,0),MATCH($AP$1161,'Ground truth'!$B$13:$H$13,0))</f>
        <v/>
      </c>
      <c r="AY1174" s="16">
        <f>INDEX('Ground truth'!$B$14:$H$20,MATCH($AP$1164,'Ground truth'!$A$14:$A$20,0),MATCH($AP$1162,'Ground truth'!$B$13:$H$13,0))</f>
        <v/>
      </c>
      <c r="AZ1174" s="16">
        <f>INDEX('Ground truth'!$B$14:$H$20,MATCH($AP$1164,'Ground truth'!$A$14:$A$20,0),MATCH($AP$1163,'Ground truth'!$B$13:$H$13,0))</f>
        <v/>
      </c>
      <c r="BA1174" s="16">
        <f>INDEX('Ground truth'!$B$14:$H$20,MATCH($AP$1164,'Ground truth'!$A$14:$A$20,0),MATCH($AP$1164,'Ground truth'!$B$13:$H$13,0))</f>
        <v/>
      </c>
      <c r="BB1174" s="16">
        <f>INDEX('Ground truth'!$B$14:$H$20,MATCH($AP$1164,'Ground truth'!$A$14:$A$20,0),MATCH($AP$1165,'Ground truth'!$B$13:$H$13,0))</f>
        <v/>
      </c>
      <c r="BD1174" s="19" t="n">
        <v>-0.7796078628671951</v>
      </c>
      <c r="BE1174" s="19">
        <f>LARGE($BD$1170:$BD$1175,5)</f>
        <v/>
      </c>
    </row>
    <row r="1175">
      <c r="A1175" s="3" t="inlineStr">
        <is>
          <t>Housing</t>
        </is>
      </c>
      <c r="B1175" s="8">
        <f>INDEX($B$1160:$H$1166,MATCH($AQ$1165,$B$1159:$H$1159,0),MATCH($AQ$1160,$B$1159:$H$1159,0))</f>
        <v/>
      </c>
      <c r="C1175" s="8">
        <f>INDEX($B$1160:$H$1166,MATCH($AQ$1165,$B$1159:$H$1159,0),MATCH($AQ$1161,$B$1159:$H$1159,0))</f>
        <v/>
      </c>
      <c r="D1175" s="8">
        <f>INDEX($B$1160:$H$1166,MATCH($AQ$1165,$B$1159:$H$1159,0),MATCH($AQ$1162,$B$1159:$H$1159,0))</f>
        <v/>
      </c>
      <c r="E1175" s="8">
        <f>INDEX($B$1160:$H$1166,MATCH($AQ$1165,$B$1159:$H$1159,0),MATCH($AQ$1163,$B$1159:$H$1159,0))</f>
        <v/>
      </c>
      <c r="F1175" s="8">
        <f>INDEX($B$1160:$H$1166,MATCH($AQ$1165,$B$1159:$H$1159,0),MATCH($AQ$1164,$B$1159:$H$1159,0))</f>
        <v/>
      </c>
      <c r="G1175" s="8">
        <f>INDEX($B$1160:$H$1166,MATCH($AQ$1165,$B$1159:$H$1159,0),MATCH($AQ$1165,$B$1159:$H$1159,0))</f>
        <v/>
      </c>
      <c r="J1175" s="8">
        <f>INDEX($J$1160:$P$1166,MATCH($AQ$1165,$J$1159:$P$1159,0),MATCH($AQ$1160,$J$1159:$P$1159,0))</f>
        <v/>
      </c>
      <c r="K1175" s="8">
        <f>INDEX($J$1160:$P$1166,MATCH($AQ$1165,$J$1159:$P$1159,0),MATCH($AQ$1161,$J$1159:$P$1159,0))</f>
        <v/>
      </c>
      <c r="L1175" s="8">
        <f>INDEX($J$1160:$P$1166,MATCH($AQ$1165,$J$1159:$P$1159,0),MATCH($AQ$1162,$J$1159:$P$1159,0))</f>
        <v/>
      </c>
      <c r="M1175" s="8">
        <f>INDEX($J$1160:$P$1166,MATCH($AQ$1165,$J$1159:$P$1159,0),MATCH($AQ$1163,$J$1159:$P$1159,0))</f>
        <v/>
      </c>
      <c r="N1175" s="8">
        <f>INDEX($J$1160:$P$1166,MATCH($AQ$1165,$J$1159:$P$1159,0),MATCH($AQ$1164,$J$1159:$P$1159,0))</f>
        <v/>
      </c>
      <c r="O1175" s="8">
        <f>INDEX($J$1160:$P$1166,MATCH($AQ$1165,$J$1159:$P$1159,0),MATCH($AQ$1165,$J$1159:$P$1159,0))</f>
        <v/>
      </c>
      <c r="R1175" s="8">
        <f>INDEX($R$1160:$X$1166,MATCH($AQ$1165,$R$1159:$X$1159,0),MATCH($AQ$1160,$R$1159:$X$1159,0))</f>
        <v/>
      </c>
      <c r="S1175" s="8">
        <f>INDEX($R$1160:$X$1166,MATCH($AQ$1165,$R$1159:$X$1159,0),MATCH($AQ$1161,$R$1159:$X$1159,0))</f>
        <v/>
      </c>
      <c r="T1175" s="8">
        <f>INDEX($R$1160:$X$1166,MATCH($AQ$1165,$R$1159:$X$1159,0),MATCH($AQ$1162,$R$1159:$X$1159,0))</f>
        <v/>
      </c>
      <c r="U1175" s="8">
        <f>INDEX($R$1160:$X$1166,MATCH($AQ$1165,$R$1159:$X$1159,0),MATCH($AQ$1163,$R$1159:$X$1159,0))</f>
        <v/>
      </c>
      <c r="V1175" s="8">
        <f>INDEX($R$1160:$X$1166,MATCH($AQ$1165,$R$1159:$X$1159,0),MATCH($AQ$1164,$R$1159:$X$1159,0))</f>
        <v/>
      </c>
      <c r="W1175" s="8">
        <f>INDEX($R$1160:$X$1166,MATCH($AQ$1165,$R$1159:$X$1159,0),MATCH($AQ$1165,$R$1159:$X$1159,0))</f>
        <v/>
      </c>
      <c r="Z1175" s="8">
        <f>INDEX($Z$1160:$AF$1166,MATCH($AQ$1165,$Z$1159:$AF$1159,0),MATCH($AQ$1160,$Z$1159:$AF$1159,0))</f>
        <v/>
      </c>
      <c r="AA1175" s="8">
        <f>INDEX($Z$1160:$AF$1166,MATCH($AQ$1165,$Z$1159:$AF$1159,0),MATCH($AQ$1161,$Z$1159:$AF$1159,0))</f>
        <v/>
      </c>
      <c r="AB1175" s="8">
        <f>INDEX($Z$1160:$AF$1166,MATCH($AQ$1165,$Z$1159:$AF$1159,0),MATCH($AQ$1162,$Z$1159:$AF$1159,0))</f>
        <v/>
      </c>
      <c r="AC1175" s="8">
        <f>INDEX($Z$1160:$AF$1166,MATCH($AQ$1165,$Z$1159:$AF$1159,0),MATCH($AQ$1163,$Z$1159:$AF$1159,0))</f>
        <v/>
      </c>
      <c r="AD1175" s="8">
        <f>INDEX($Z$1160:$AF$1166,MATCH($AQ$1165,$Z$1159:$AF$1159,0),MATCH($AQ$1164,$Z$1159:$AF$1159,0))</f>
        <v/>
      </c>
      <c r="AE1175" s="8">
        <f>INDEX($Z$1160:$AF$1166,MATCH($AQ$1165,$Z$1159:$AF$1159,0),MATCH($AQ$1165,$Z$1159:$AF$1159,0))</f>
        <v/>
      </c>
      <c r="AH1175" s="8">
        <f>INDEX($AH$1160:$AN$1166,MATCH($AQ$1165,$AH$1159:$AN$1159,0),MATCH($AQ$1160,$AH$1159:$AN$1159,0))</f>
        <v/>
      </c>
      <c r="AI1175" s="8">
        <f>INDEX($AH$1160:$AN$1166,MATCH($AQ$1165,$AH$1159:$AN$1159,0),MATCH($AQ$1161,$AH$1159:$AN$1159,0))</f>
        <v/>
      </c>
      <c r="AJ1175" s="8">
        <f>INDEX($AH$1160:$AN$1166,MATCH($AQ$1165,$AH$1159:$AN$1159,0),MATCH($AQ$1162,$AH$1159:$AN$1159,0))</f>
        <v/>
      </c>
      <c r="AK1175" s="8">
        <f>INDEX($AH$1160:$AN$1166,MATCH($AQ$1165,$AH$1159:$AN$1159,0),MATCH($AQ$1163,$AH$1159:$AN$1159,0))</f>
        <v/>
      </c>
      <c r="AL1175" s="8">
        <f>INDEX($AH$1160:$AN$1166,MATCH($AQ$1165,$AH$1159:$AN$1159,0),MATCH($AQ$1164,$AH$1159:$AN$1159,0))</f>
        <v/>
      </c>
      <c r="AM1175" s="8">
        <f>INDEX($AH$1160:$AN$1166,MATCH($AQ$1165,$AH$1159:$AN$1159,0),MATCH($AQ$1165,$AH$1159:$AN$1159,0))</f>
        <v/>
      </c>
      <c r="AP1175" s="8">
        <f>IF(($B$1175&lt;&gt;2)+($J$1175&lt;&gt;2)+($R$1175&lt;&gt;2)+($Z$1175&lt;&gt;2)+($AH$1175&lt;&gt;2)=0,2,IF((($B$1175&lt;&gt;2)*$B$1175+($J$1175&lt;&gt;2)*$J$1175+($R$1175&lt;&gt;2)*$R$1175+($Z$1175&lt;&gt;2)*$Z$1175+($AH$1175&lt;&gt;2)*$AH$1175)/(($B$1175&lt;&gt;2)+($J$1175&lt;&gt;2)+($R$1175&lt;&gt;2)+($Z$1175&lt;&gt;2)+($AH$1175&lt;&gt;2))&gt;=0.5,1,0))</f>
        <v/>
      </c>
      <c r="AQ1175" s="8">
        <f>IF(($C$1175&lt;&gt;2)+($K$1175&lt;&gt;2)+($S$1175&lt;&gt;2)+($AA$1175&lt;&gt;2)+($AI$1175&lt;&gt;2)=0,2,IF((($C$1175&lt;&gt;2)*$C$1175+($K$1175&lt;&gt;2)*$K$1175+($S$1175&lt;&gt;2)*$S$1175+($AA$1175&lt;&gt;2)*$AA$1175+($AI$1175&lt;&gt;2)*$AI$1175)/(($C$1175&lt;&gt;2)+($K$1175&lt;&gt;2)+($S$1175&lt;&gt;2)+($AA$1175&lt;&gt;2)+($AI$1175&lt;&gt;2))&gt;=0.5,1,0))</f>
        <v/>
      </c>
      <c r="AR1175" s="8">
        <f>IF(($D$1175&lt;&gt;2)+($L$1175&lt;&gt;2)+($T$1175&lt;&gt;2)+($AB$1175&lt;&gt;2)+($AJ$1175&lt;&gt;2)=0,2,IF((($D$1175&lt;&gt;2)*$D$1175+($L$1175&lt;&gt;2)*$L$1175+($T$1175&lt;&gt;2)*$T$1175+($AB$1175&lt;&gt;2)*$AB$1175+($AJ$1175&lt;&gt;2)*$AJ$1175)/(($D$1175&lt;&gt;2)+($L$1175&lt;&gt;2)+($T$1175&lt;&gt;2)+($AB$1175&lt;&gt;2)+($AJ$1175&lt;&gt;2))&gt;=0.5,1,0))</f>
        <v/>
      </c>
      <c r="AS1175" s="8">
        <f>IF(($E$1175&lt;&gt;2)+($M$1175&lt;&gt;2)+($U$1175&lt;&gt;2)+($AC$1175&lt;&gt;2)+($AK$1175&lt;&gt;2)=0,2,IF((($E$1175&lt;&gt;2)*$E$1175+($M$1175&lt;&gt;2)*$M$1175+($U$1175&lt;&gt;2)*$U$1175+($AC$1175&lt;&gt;2)*$AC$1175+($AK$1175&lt;&gt;2)*$AK$1175)/(($E$1175&lt;&gt;2)+($M$1175&lt;&gt;2)+($U$1175&lt;&gt;2)+($AC$1175&lt;&gt;2)+($AK$1175&lt;&gt;2))&gt;=0.5,1,0))</f>
        <v/>
      </c>
      <c r="AT1175" s="8">
        <f>IF(($F$1175&lt;&gt;2)+($N$1175&lt;&gt;2)+($V$1175&lt;&gt;2)+($AD$1175&lt;&gt;2)+($AL$1175&lt;&gt;2)=0,2,IF((($F$1175&lt;&gt;2)*$F$1175+($N$1175&lt;&gt;2)*$N$1175+($V$1175&lt;&gt;2)*$V$1175+($AD$1175&lt;&gt;2)*$AD$1175+($AL$1175&lt;&gt;2)*$AL$1175)/(($F$1175&lt;&gt;2)+($N$1175&lt;&gt;2)+($V$1175&lt;&gt;2)+($AD$1175&lt;&gt;2)+($AL$1175&lt;&gt;2))&gt;=0.5,1,0))</f>
        <v/>
      </c>
      <c r="AU1175" s="8">
        <f>IF(($G$1175&lt;&gt;2)+($O$1175&lt;&gt;2)+($W$1175&lt;&gt;2)+($AE$1175&lt;&gt;2)+($AM$1175&lt;&gt;2)=0,2,IF((($G$1175&lt;&gt;2)*$G$1175+($O$1175&lt;&gt;2)*$O$1175+($W$1175&lt;&gt;2)*$W$1175+($AE$1175&lt;&gt;2)*$AE$1175+($AM$1175&lt;&gt;2)*$AM$1175)/(($G$1175&lt;&gt;2)+($O$1175&lt;&gt;2)+($W$1175&lt;&gt;2)+($AE$1175&lt;&gt;2)+($AM$1175&lt;&gt;2))&gt;=0.5,1,0))</f>
        <v/>
      </c>
      <c r="AW1175" s="16">
        <f>INDEX('Ground truth'!$B$14:$H$20,MATCH($AP$1165,'Ground truth'!$A$14:$A$20,0),MATCH($AP$1160,'Ground truth'!$B$13:$H$13,0))</f>
        <v/>
      </c>
      <c r="AX1175" s="16">
        <f>INDEX('Ground truth'!$B$14:$H$20,MATCH($AP$1165,'Ground truth'!$A$14:$A$20,0),MATCH($AP$1161,'Ground truth'!$B$13:$H$13,0))</f>
        <v/>
      </c>
      <c r="AY1175" s="16">
        <f>INDEX('Ground truth'!$B$14:$H$20,MATCH($AP$1165,'Ground truth'!$A$14:$A$20,0),MATCH($AP$1162,'Ground truth'!$B$13:$H$13,0))</f>
        <v/>
      </c>
      <c r="AZ1175" s="16">
        <f>INDEX('Ground truth'!$B$14:$H$20,MATCH($AP$1165,'Ground truth'!$A$14:$A$20,0),MATCH($AP$1163,'Ground truth'!$B$13:$H$13,0))</f>
        <v/>
      </c>
      <c r="BA1175" s="16">
        <f>INDEX('Ground truth'!$B$14:$H$20,MATCH($AP$1165,'Ground truth'!$A$14:$A$20,0),MATCH($AP$1164,'Ground truth'!$B$13:$H$13,0))</f>
        <v/>
      </c>
      <c r="BB1175" s="16">
        <f>INDEX('Ground truth'!$B$14:$H$20,MATCH($AP$1165,'Ground truth'!$A$14:$A$20,0),MATCH($AP$1165,'Ground truth'!$B$13:$H$13,0))</f>
        <v/>
      </c>
      <c r="BD1175" s="19" t="n">
        <v>-0.5370829663921513</v>
      </c>
      <c r="BE1175" s="19">
        <f>LARGE($BD$1170:$BD$1175,6)</f>
        <v/>
      </c>
    </row>
    <row r="1177">
      <c r="A1177" s="17" t="inlineStr">
        <is>
          <t>metrics — confident-only (unsure excluded from denominators)</t>
        </is>
      </c>
      <c r="B1177" s="10" t="inlineStr">
        <is>
          <t>run 1</t>
        </is>
      </c>
      <c r="C1177" s="10" t="inlineStr">
        <is>
          <t>run 2</t>
        </is>
      </c>
      <c r="D1177" s="10" t="inlineStr">
        <is>
          <t>run 3</t>
        </is>
      </c>
      <c r="E1177" s="10" t="inlineStr">
        <is>
          <t>run 4</t>
        </is>
      </c>
      <c r="F1177" s="10" t="inlineStr">
        <is>
          <t>run 5</t>
        </is>
      </c>
      <c r="G1177" s="10" t="inlineStr">
        <is>
          <t>avg-matrix</t>
        </is>
      </c>
      <c r="H1177" s="10" t="inlineStr">
        <is>
          <t>mean</t>
        </is>
      </c>
      <c r="I1177" s="10" t="inlineStr">
        <is>
          <t>std (pop.)</t>
        </is>
      </c>
      <c r="J1177" s="17" t="inlineStr">
        <is>
          <t>notes</t>
        </is>
      </c>
    </row>
    <row r="1178">
      <c r="A1178" s="7" t="inlineStr">
        <is>
          <t>TP</t>
        </is>
      </c>
      <c r="B1178" s="7">
        <f>SUMPRODUCT(($B$1170:$G$1175=1)*($AW$1170:$BB$1175=1))</f>
        <v/>
      </c>
      <c r="C1178" s="7">
        <f>SUMPRODUCT(($J$1170:$O$1175=1)*($AW$1170:$BB$1175=1))</f>
        <v/>
      </c>
      <c r="D1178" s="7">
        <f>SUMPRODUCT(($R$1170:$W$1175=1)*($AW$1170:$BB$1175=1))</f>
        <v/>
      </c>
      <c r="E1178" s="7">
        <f>SUMPRODUCT(($Z$1170:$AE$1175=1)*($AW$1170:$BB$1175=1))</f>
        <v/>
      </c>
      <c r="F1178" s="7">
        <f>SUMPRODUCT(($AH$1170:$AM$1175=1)*($AW$1170:$BB$1175=1))</f>
        <v/>
      </c>
      <c r="G1178" s="7">
        <f>SUMPRODUCT(($AP$1170:$AU$1175=1)*($AW$1170:$BB$1175=1))</f>
        <v/>
      </c>
      <c r="H1178" s="12">
        <f>AVERAGE($B$1178:$F$1178)</f>
        <v/>
      </c>
      <c r="I1178" s="12">
        <f>STDEV.P($B$1178:$F$1178)</f>
        <v/>
      </c>
    </row>
    <row r="1179">
      <c r="A1179" s="7" t="inlineStr">
        <is>
          <t>TN</t>
        </is>
      </c>
      <c r="B1179" s="7">
        <f>SUMPRODUCT(($B$1170:$G$1175=0)*($AW$1170:$BB$1175=0))</f>
        <v/>
      </c>
      <c r="C1179" s="7">
        <f>SUMPRODUCT(($J$1170:$O$1175=0)*($AW$1170:$BB$1175=0))</f>
        <v/>
      </c>
      <c r="D1179" s="7">
        <f>SUMPRODUCT(($R$1170:$W$1175=0)*($AW$1170:$BB$1175=0))</f>
        <v/>
      </c>
      <c r="E1179" s="7">
        <f>SUMPRODUCT(($Z$1170:$AE$1175=0)*($AW$1170:$BB$1175=0))</f>
        <v/>
      </c>
      <c r="F1179" s="7">
        <f>SUMPRODUCT(($AH$1170:$AM$1175=0)*($AW$1170:$BB$1175=0))</f>
        <v/>
      </c>
      <c r="G1179" s="7">
        <f>SUMPRODUCT(($AP$1170:$AU$1175=0)*($AW$1170:$BB$1175=0))</f>
        <v/>
      </c>
      <c r="H1179" s="12">
        <f>AVERAGE($B$1179:$F$1179)</f>
        <v/>
      </c>
      <c r="I1179" s="12">
        <f>STDEV.P($B$1179:$F$1179)</f>
        <v/>
      </c>
    </row>
    <row r="1180">
      <c r="A1180" s="7" t="inlineStr">
        <is>
          <t>FP</t>
        </is>
      </c>
      <c r="B1180" s="7">
        <f>SUMPRODUCT(($B$1170:$G$1175=1)*($AW$1170:$BB$1175=0))</f>
        <v/>
      </c>
      <c r="C1180" s="7">
        <f>SUMPRODUCT(($J$1170:$O$1175=1)*($AW$1170:$BB$1175=0))</f>
        <v/>
      </c>
      <c r="D1180" s="7">
        <f>SUMPRODUCT(($R$1170:$W$1175=1)*($AW$1170:$BB$1175=0))</f>
        <v/>
      </c>
      <c r="E1180" s="7">
        <f>SUMPRODUCT(($Z$1170:$AE$1175=1)*($AW$1170:$BB$1175=0))</f>
        <v/>
      </c>
      <c r="F1180" s="7">
        <f>SUMPRODUCT(($AH$1170:$AM$1175=1)*($AW$1170:$BB$1175=0))</f>
        <v/>
      </c>
      <c r="G1180" s="7">
        <f>SUMPRODUCT(($AP$1170:$AU$1175=1)*($AW$1170:$BB$1175=0))</f>
        <v/>
      </c>
      <c r="H1180" s="12">
        <f>AVERAGE($B$1180:$F$1180)</f>
        <v/>
      </c>
      <c r="I1180" s="12">
        <f>STDEV.P($B$1180:$F$1180)</f>
        <v/>
      </c>
    </row>
    <row r="1181">
      <c r="A1181" s="7" t="inlineStr">
        <is>
          <t>FN</t>
        </is>
      </c>
      <c r="B1181" s="7">
        <f>SUMPRODUCT(($B$1170:$G$1175=0)*($AW$1170:$BB$1175=1))</f>
        <v/>
      </c>
      <c r="C1181" s="7">
        <f>SUMPRODUCT(($J$1170:$O$1175=0)*($AW$1170:$BB$1175=1))</f>
        <v/>
      </c>
      <c r="D1181" s="7">
        <f>SUMPRODUCT(($R$1170:$W$1175=0)*($AW$1170:$BB$1175=1))</f>
        <v/>
      </c>
      <c r="E1181" s="7">
        <f>SUMPRODUCT(($Z$1170:$AE$1175=0)*($AW$1170:$BB$1175=1))</f>
        <v/>
      </c>
      <c r="F1181" s="7">
        <f>SUMPRODUCT(($AH$1170:$AM$1175=0)*($AW$1170:$BB$1175=1))</f>
        <v/>
      </c>
      <c r="G1181" s="7">
        <f>SUMPRODUCT(($AP$1170:$AU$1175=0)*($AW$1170:$BB$1175=1))</f>
        <v/>
      </c>
      <c r="H1181" s="12">
        <f>AVERAGE($B$1181:$F$1181)</f>
        <v/>
      </c>
      <c r="I1181" s="12">
        <f>STDEV.P($B$1181:$F$1181)</f>
        <v/>
      </c>
    </row>
    <row r="1182">
      <c r="A1182" s="4" t="inlineStr">
        <is>
          <t>Precision</t>
        </is>
      </c>
      <c r="B1182" s="12">
        <f>IFERROR($B$1178/($B$1178+$B$1180),0)</f>
        <v/>
      </c>
      <c r="C1182" s="12">
        <f>IFERROR($C$1178/($C$1178+$C$1180),0)</f>
        <v/>
      </c>
      <c r="D1182" s="12">
        <f>IFERROR($D$1178/($D$1178+$D$1180),0)</f>
        <v/>
      </c>
      <c r="E1182" s="12">
        <f>IFERROR($E$1178/($E$1178+$E$1180),0)</f>
        <v/>
      </c>
      <c r="F1182" s="12">
        <f>IFERROR($F$1178/($F$1178+$F$1180),0)</f>
        <v/>
      </c>
      <c r="G1182" s="12">
        <f>IFERROR($G$1178/($G$1178+$G$1180),0)</f>
        <v/>
      </c>
      <c r="H1182" s="18">
        <f>AVERAGE($B$1182:$F$1182)</f>
        <v/>
      </c>
      <c r="I1182" s="18">
        <f>STDEV.P($B$1182:$F$1182)</f>
        <v/>
      </c>
    </row>
    <row r="1183">
      <c r="A1183" s="4" t="inlineStr">
        <is>
          <t>Recall</t>
        </is>
      </c>
      <c r="B1183" s="12">
        <f>IFERROR($B$1178/($B$1178+$B$1181),0)</f>
        <v/>
      </c>
      <c r="C1183" s="12">
        <f>IFERROR($C$1178/($C$1178+$C$1181),0)</f>
        <v/>
      </c>
      <c r="D1183" s="12">
        <f>IFERROR($D$1178/($D$1178+$D$1181),0)</f>
        <v/>
      </c>
      <c r="E1183" s="12">
        <f>IFERROR($E$1178/($E$1178+$E$1181),0)</f>
        <v/>
      </c>
      <c r="F1183" s="12">
        <f>IFERROR($F$1178/($F$1178+$F$1181),0)</f>
        <v/>
      </c>
      <c r="G1183" s="12">
        <f>IFERROR($G$1178/($G$1178+$G$1181),0)</f>
        <v/>
      </c>
      <c r="H1183" s="18">
        <f>AVERAGE($B$1183:$F$1183)</f>
        <v/>
      </c>
      <c r="I1183" s="18">
        <f>STDEV.P($B$1183:$F$1183)</f>
        <v/>
      </c>
    </row>
    <row r="1184">
      <c r="A1184" s="4" t="inlineStr">
        <is>
          <t>F1</t>
        </is>
      </c>
      <c r="B1184" s="12">
        <f>IFERROR(2*$B$1182*$B$1183/($B$1182+$B$1183),0)</f>
        <v/>
      </c>
      <c r="C1184" s="12">
        <f>IFERROR(2*$C$1182*$C$1183/($C$1182+$C$1183),0)</f>
        <v/>
      </c>
      <c r="D1184" s="12">
        <f>IFERROR(2*$D$1182*$D$1183/($D$1182+$D$1183),0)</f>
        <v/>
      </c>
      <c r="E1184" s="12">
        <f>IFERROR(2*$E$1182*$E$1183/($E$1182+$E$1183),0)</f>
        <v/>
      </c>
      <c r="F1184" s="12">
        <f>IFERROR(2*$F$1182*$F$1183/($F$1182+$F$1183),0)</f>
        <v/>
      </c>
      <c r="G1184" s="12">
        <f>IFERROR(2*$G$1182*$G$1183/($G$1182+$G$1183),0)</f>
        <v/>
      </c>
      <c r="H1184" s="18">
        <f>AVERAGE($B$1184:$F$1184)</f>
        <v/>
      </c>
      <c r="I1184" s="18">
        <f>STDEV.P($B$1184:$F$1184)</f>
        <v/>
      </c>
    </row>
    <row r="1185">
      <c r="A1185" s="4" t="inlineStr">
        <is>
          <t>Accuracy</t>
        </is>
      </c>
      <c r="B1185" s="12">
        <f>IFERROR(($B$1178+$B$1179)/($B$1178+$B$1179+$B$1180+$B$1181),0)</f>
        <v/>
      </c>
      <c r="C1185" s="12">
        <f>IFERROR(($C$1178+$C$1179)/($C$1178+$C$1179+$C$1180+$C$1181),0)</f>
        <v/>
      </c>
      <c r="D1185" s="12">
        <f>IFERROR(($D$1178+$D$1179)/($D$1178+$D$1179+$D$1180+$D$1181),0)</f>
        <v/>
      </c>
      <c r="E1185" s="12">
        <f>IFERROR(($E$1178+$E$1179)/($E$1178+$E$1179+$E$1180+$E$1181),0)</f>
        <v/>
      </c>
      <c r="F1185" s="12">
        <f>IFERROR(($F$1178+$F$1179)/($F$1178+$F$1179+$F$1180+$F$1181),0)</f>
        <v/>
      </c>
      <c r="G1185" s="12">
        <f>IFERROR(($G$1178+$G$1179)/($G$1178+$G$1179+$G$1180+$G$1181),0)</f>
        <v/>
      </c>
      <c r="H1185" s="18">
        <f>AVERAGE($B$1185:$F$1185)</f>
        <v/>
      </c>
      <c r="I1185" s="18">
        <f>STDEV.P($B$1185:$F$1185)</f>
        <v/>
      </c>
    </row>
    <row r="1186">
      <c r="A1186" s="4" t="inlineStr">
        <is>
          <t>Edit distance</t>
        </is>
      </c>
      <c r="B1186" s="12">
        <f>SUMPRODUCT(ABS($AW$1170:$BB$1175-$B$1170:$G$1175))</f>
        <v/>
      </c>
      <c r="C1186" s="12">
        <f>SUMPRODUCT(ABS($AW$1170:$BB$1175-$J$1170:$O$1175))</f>
        <v/>
      </c>
      <c r="D1186" s="12">
        <f>SUMPRODUCT(ABS($AW$1170:$BB$1175-$R$1170:$W$1175))</f>
        <v/>
      </c>
      <c r="E1186" s="12">
        <f>SUMPRODUCT(ABS($AW$1170:$BB$1175-$Z$1170:$AE$1175))</f>
        <v/>
      </c>
      <c r="F1186" s="12">
        <f>SUMPRODUCT(ABS($AW$1170:$BB$1175-$AH$1170:$AM$1175))</f>
        <v/>
      </c>
      <c r="G1186" s="12">
        <f>SUMPRODUCT(ABS($AW$1170:$BB$1175-$AP$1170:$AU$1175))</f>
        <v/>
      </c>
      <c r="H1186" s="18">
        <f>AVERAGE($B$1186:$F$1186)</f>
        <v/>
      </c>
      <c r="I1186" s="18">
        <f>STDEV.P($B$1186:$F$1186)</f>
        <v/>
      </c>
    </row>
    <row r="1187">
      <c r="A1187" s="4" t="inlineStr">
        <is>
          <t>Spectral distance</t>
        </is>
      </c>
      <c r="B1187" s="12">
        <f>SQRT(SUMPRODUCT(($BE$1170:$BE$1175-$B$1197:$B$1202)^2))</f>
        <v/>
      </c>
      <c r="C1187" s="12">
        <f>SQRT(SUMPRODUCT(($BE$1170:$BE$1175-$C$1197:$C$1202)^2))</f>
        <v/>
      </c>
      <c r="D1187" s="12">
        <f>SQRT(SUMPRODUCT(($BE$1170:$BE$1175-$D$1197:$D$1202)^2))</f>
        <v/>
      </c>
      <c r="E1187" s="12">
        <f>SQRT(SUMPRODUCT(($BE$1170:$BE$1175-$E$1197:$E$1202)^2))</f>
        <v/>
      </c>
      <c r="F1187" s="12">
        <f>SQRT(SUMPRODUCT(($BE$1170:$BE$1175-$F$1197:$F$1202)^2))</f>
        <v/>
      </c>
      <c r="G1187" s="12">
        <f>SQRT(SUMPRODUCT(($BE$1170:$BE$1175-$G$1197:$G$1202)^2))</f>
        <v/>
      </c>
      <c r="H1187" s="18">
        <f>AVERAGE($B$1187:$F$1187)</f>
        <v/>
      </c>
      <c r="I1187" s="18">
        <f>STDEV.P($B$1187:$F$1187)</f>
        <v/>
      </c>
    </row>
    <row r="1188">
      <c r="A1188" s="4" t="inlineStr">
        <is>
          <t>Unsure cells</t>
        </is>
      </c>
      <c r="B1188" s="7">
        <f>COUNTIF($B$1170:$G$1175,2)</f>
        <v/>
      </c>
      <c r="C1188" s="7">
        <f>COUNTIF($J$1170:$O$1175,2)</f>
        <v/>
      </c>
      <c r="D1188" s="7">
        <f>COUNTIF($R$1170:$W$1175,2)</f>
        <v/>
      </c>
      <c r="E1188" s="7">
        <f>COUNTIF($Z$1170:$AE$1175,2)</f>
        <v/>
      </c>
      <c r="F1188" s="7">
        <f>COUNTIF($AH$1170:$AM$1175,2)</f>
        <v/>
      </c>
      <c r="G1188" s="7">
        <f>COUNTIF($AP$1170:$AU$1175,2)</f>
        <v/>
      </c>
      <c r="H1188" s="12">
        <f>AVERAGE($B$1188:$F$1188)</f>
        <v/>
      </c>
      <c r="I1188" s="12">
        <f>STDEV.P($B$1188:$F$1188)</f>
        <v/>
      </c>
    </row>
    <row r="1189">
      <c r="A1189" s="3" t="inlineStr">
        <is>
          <t>eigenvalues (real part, numpy order; pasted)</t>
        </is>
      </c>
    </row>
    <row r="1190">
      <c r="A1190" s="3" t="inlineStr">
        <is>
          <t xml:space="preserve">  λ1</t>
        </is>
      </c>
      <c r="B1190" s="19" t="n">
        <v>2.918985947228992</v>
      </c>
      <c r="C1190" s="19" t="n">
        <v>3.686992640546446</v>
      </c>
      <c r="D1190" s="19" t="n">
        <v>1</v>
      </c>
      <c r="E1190" s="19" t="n">
        <v>4.342302322595479</v>
      </c>
      <c r="F1190" s="19" t="n">
        <v>3.302775637731993</v>
      </c>
      <c r="G1190" s="19" t="n">
        <v>4.103569322133842</v>
      </c>
    </row>
    <row r="1191">
      <c r="A1191" s="3" t="inlineStr">
        <is>
          <t xml:space="preserve">  λ2</t>
        </is>
      </c>
      <c r="B1191" s="19" t="n">
        <v>2.309721467890571</v>
      </c>
      <c r="C1191" s="19" t="n">
        <v>1.898790485037442</v>
      </c>
      <c r="D1191" s="19" t="n">
        <v>3.935432331970032</v>
      </c>
      <c r="E1191" s="19" t="n">
        <v>2</v>
      </c>
      <c r="F1191" s="19" t="n">
        <v>1.618033988749895</v>
      </c>
      <c r="G1191" s="19" t="n">
        <v>2.062036524496123</v>
      </c>
    </row>
    <row r="1192">
      <c r="A1192" s="3" t="inlineStr">
        <is>
          <t xml:space="preserve">  λ3</t>
        </is>
      </c>
      <c r="B1192" s="19" t="n">
        <v>-0.6825070656623616</v>
      </c>
      <c r="C1192" s="19" t="n">
        <v>-0.5720786454926166</v>
      </c>
      <c r="D1192" s="19" t="n">
        <v>1.618033988749897</v>
      </c>
      <c r="E1192" s="19" t="n">
        <v>0.7506438085363143</v>
      </c>
      <c r="F1192" s="19" t="n">
        <v>-1.618033988749896</v>
      </c>
      <c r="G1192" s="19" t="n">
        <v>0.7019651272640262</v>
      </c>
    </row>
    <row r="1193">
      <c r="A1193" s="3" t="inlineStr">
        <is>
          <t xml:space="preserve">  λ4</t>
        </is>
      </c>
      <c r="B1193" s="19" t="n">
        <v>-4.869659844202071e-16</v>
      </c>
      <c r="C1193" s="19" t="n">
        <v>0.4931477599543638</v>
      </c>
      <c r="D1193" s="19" t="n">
        <v>0.5374015770252258</v>
      </c>
      <c r="E1193" s="19" t="n">
        <v>-4.79154173780902e-17</v>
      </c>
      <c r="F1193" s="19" t="n">
        <v>0.6180339887498958</v>
      </c>
      <c r="G1193" s="19" t="n">
        <v>-3.870575316437992e-16</v>
      </c>
    </row>
    <row r="1194">
      <c r="A1194" s="3" t="inlineStr">
        <is>
          <t xml:space="preserve">  λ5</t>
        </is>
      </c>
      <c r="B1194" s="19" t="n">
        <v>0.1691699739962277</v>
      </c>
      <c r="C1194" s="19" t="n">
        <v>0.4931477599543638</v>
      </c>
      <c r="D1194" s="19" t="n">
        <v>-0.618033988749895</v>
      </c>
      <c r="E1194" s="19" t="n">
        <v>-0.546473065565896</v>
      </c>
      <c r="F1194" s="19" t="n">
        <v>-0.3027756377319947</v>
      </c>
      <c r="G1194" s="19" t="n">
        <v>-0.5745502780339441</v>
      </c>
    </row>
    <row r="1195">
      <c r="A1195" s="3" t="inlineStr">
        <is>
          <t xml:space="preserve">  λ6</t>
        </is>
      </c>
      <c r="B1195" s="19" t="n">
        <v>1.28462967654657</v>
      </c>
      <c r="C1195" s="19" t="n">
        <v>-7.838678354311126e-17</v>
      </c>
      <c r="D1195" s="19" t="n">
        <v>-0.4728339089952555</v>
      </c>
      <c r="E1195" s="19" t="n">
        <v>-0.546473065565896</v>
      </c>
      <c r="F1195" s="19" t="n">
        <v>-0.6180339887498948</v>
      </c>
      <c r="G1195" s="19" t="n">
        <v>-0.2930206958600431</v>
      </c>
    </row>
    <row r="1196">
      <c r="A1196" s="3" t="inlineStr">
        <is>
          <t>eigenvalues sorted desc (LARGE)</t>
        </is>
      </c>
    </row>
    <row r="1197">
      <c r="A1197" s="3" t="inlineStr">
        <is>
          <t xml:space="preserve">  λ(1)</t>
        </is>
      </c>
      <c r="B1197" s="19">
        <f>LARGE($B$1190:$B$1195,1)</f>
        <v/>
      </c>
      <c r="C1197" s="19">
        <f>LARGE($C$1190:$C$1195,1)</f>
        <v/>
      </c>
      <c r="D1197" s="19">
        <f>LARGE($D$1190:$D$1195,1)</f>
        <v/>
      </c>
      <c r="E1197" s="19">
        <f>LARGE($E$1190:$E$1195,1)</f>
        <v/>
      </c>
      <c r="F1197" s="19">
        <f>LARGE($F$1190:$F$1195,1)</f>
        <v/>
      </c>
      <c r="G1197" s="19">
        <f>LARGE($G$1190:$G$1195,1)</f>
        <v/>
      </c>
    </row>
    <row r="1198">
      <c r="A1198" s="3" t="inlineStr">
        <is>
          <t xml:space="preserve">  λ(2)</t>
        </is>
      </c>
      <c r="B1198" s="19">
        <f>LARGE($B$1190:$B$1195,2)</f>
        <v/>
      </c>
      <c r="C1198" s="19">
        <f>LARGE($C$1190:$C$1195,2)</f>
        <v/>
      </c>
      <c r="D1198" s="19">
        <f>LARGE($D$1190:$D$1195,2)</f>
        <v/>
      </c>
      <c r="E1198" s="19">
        <f>LARGE($E$1190:$E$1195,2)</f>
        <v/>
      </c>
      <c r="F1198" s="19">
        <f>LARGE($F$1190:$F$1195,2)</f>
        <v/>
      </c>
      <c r="G1198" s="19">
        <f>LARGE($G$1190:$G$1195,2)</f>
        <v/>
      </c>
    </row>
    <row r="1199">
      <c r="A1199" s="3" t="inlineStr">
        <is>
          <t xml:space="preserve">  λ(3)</t>
        </is>
      </c>
      <c r="B1199" s="19">
        <f>LARGE($B$1190:$B$1195,3)</f>
        <v/>
      </c>
      <c r="C1199" s="19">
        <f>LARGE($C$1190:$C$1195,3)</f>
        <v/>
      </c>
      <c r="D1199" s="19">
        <f>LARGE($D$1190:$D$1195,3)</f>
        <v/>
      </c>
      <c r="E1199" s="19">
        <f>LARGE($E$1190:$E$1195,3)</f>
        <v/>
      </c>
      <c r="F1199" s="19">
        <f>LARGE($F$1190:$F$1195,3)</f>
        <v/>
      </c>
      <c r="G1199" s="19">
        <f>LARGE($G$1190:$G$1195,3)</f>
        <v/>
      </c>
    </row>
    <row r="1200">
      <c r="A1200" s="3" t="inlineStr">
        <is>
          <t xml:space="preserve">  λ(4)</t>
        </is>
      </c>
      <c r="B1200" s="19">
        <f>LARGE($B$1190:$B$1195,4)</f>
        <v/>
      </c>
      <c r="C1200" s="19">
        <f>LARGE($C$1190:$C$1195,4)</f>
        <v/>
      </c>
      <c r="D1200" s="19">
        <f>LARGE($D$1190:$D$1195,4)</f>
        <v/>
      </c>
      <c r="E1200" s="19">
        <f>LARGE($E$1190:$E$1195,4)</f>
        <v/>
      </c>
      <c r="F1200" s="19">
        <f>LARGE($F$1190:$F$1195,4)</f>
        <v/>
      </c>
      <c r="G1200" s="19">
        <f>LARGE($G$1190:$G$1195,4)</f>
        <v/>
      </c>
    </row>
    <row r="1201">
      <c r="A1201" s="3" t="inlineStr">
        <is>
          <t xml:space="preserve">  λ(5)</t>
        </is>
      </c>
      <c r="B1201" s="19">
        <f>LARGE($B$1190:$B$1195,5)</f>
        <v/>
      </c>
      <c r="C1201" s="19">
        <f>LARGE($C$1190:$C$1195,5)</f>
        <v/>
      </c>
      <c r="D1201" s="19">
        <f>LARGE($D$1190:$D$1195,5)</f>
        <v/>
      </c>
      <c r="E1201" s="19">
        <f>LARGE($E$1190:$E$1195,5)</f>
        <v/>
      </c>
      <c r="F1201" s="19">
        <f>LARGE($F$1190:$F$1195,5)</f>
        <v/>
      </c>
      <c r="G1201" s="19">
        <f>LARGE($G$1190:$G$1195,5)</f>
        <v/>
      </c>
    </row>
    <row r="1202">
      <c r="A1202" s="3" t="inlineStr">
        <is>
          <t xml:space="preserve">  λ(6)</t>
        </is>
      </c>
      <c r="B1202" s="19">
        <f>LARGE($B$1190:$B$1195,6)</f>
        <v/>
      </c>
      <c r="C1202" s="19">
        <f>LARGE($C$1190:$C$1195,6)</f>
        <v/>
      </c>
      <c r="D1202" s="19">
        <f>LARGE($D$1190:$D$1195,6)</f>
        <v/>
      </c>
      <c r="E1202" s="19">
        <f>LARGE($E$1190:$E$1195,6)</f>
        <v/>
      </c>
      <c r="F1202" s="19">
        <f>LARGE($F$1190:$F$1195,6)</f>
        <v/>
      </c>
      <c r="G1202" s="19">
        <f>LARGE($G$1190:$G$1195,6)</f>
        <v/>
      </c>
    </row>
    <row r="1203">
      <c r="A1203" s="3" t="inlineStr">
        <is>
          <t>check: Σeig − trace (→0)</t>
        </is>
      </c>
      <c r="B1203" s="3">
        <f>ROUND(SUM($B$1190:$B$1195)-($B$1170+$C$1171+$D$1172+$E$1173+$F$1174+$G$1175),6)</f>
        <v/>
      </c>
      <c r="C1203" s="3">
        <f>ROUND(SUM($C$1190:$C$1195)-($J$1170+$K$1171+$L$1172+$M$1173+$N$1174+$O$1175),6)</f>
        <v/>
      </c>
      <c r="D1203" s="3">
        <f>ROUND(SUM($D$1190:$D$1195)-($R$1170+$S$1171+$T$1172+$U$1173+$V$1174+$W$1175),6)</f>
        <v/>
      </c>
      <c r="E1203" s="3">
        <f>ROUND(SUM($E$1190:$E$1195)-($Z$1170+$AA$1171+$AB$1172+$AC$1173+$AD$1174+$AE$1175),6)</f>
        <v/>
      </c>
      <c r="F1203" s="3">
        <f>ROUND(SUM($F$1190:$F$1195)-($AH$1170+$AI$1171+$AJ$1172+$AK$1173+$AL$1174+$AM$1175),6)</f>
        <v/>
      </c>
      <c r="G1203" s="3">
        <f>ROUND(SUM($G$1190:$G$1195)-($AP$1170+$AQ$1171+$AR$1172+$AS$1173+$AT$1174+$AU$1175),6)</f>
        <v/>
      </c>
    </row>
    <row r="1204">
      <c r="A1204" s="3" t="inlineStr">
        <is>
          <t>check: Πeig − det (→0)</t>
        </is>
      </c>
      <c r="B1204" s="3">
        <f>ROUND(MDETERM($B$1170:$G$1175)-PRODUCT($B$1190:$B$1195),6)</f>
        <v/>
      </c>
      <c r="C1204" s="3" t="inlineStr">
        <is>
          <t>complex pair; real parts used</t>
        </is>
      </c>
      <c r="D1204" s="3">
        <f>ROUND(MDETERM($R$1170:$W$1175)-PRODUCT($D$1190:$D$1195),6)</f>
        <v/>
      </c>
      <c r="E1204" s="3" t="inlineStr">
        <is>
          <t>complex pair; real parts used</t>
        </is>
      </c>
      <c r="F1204" s="3">
        <f>ROUND(MDETERM($AH$1170:$AM$1175)-PRODUCT($F$1190:$F$1195),6)</f>
        <v/>
      </c>
      <c r="G1204" s="3">
        <f>ROUND(MDETERM($AP$1170:$AU$1175)-PRODUCT($G$1190:$G$1195),6)</f>
        <v/>
      </c>
    </row>
    <row r="1205">
      <c r="A1205" s="3" t="inlineStr">
        <is>
          <t>complex eigenvalues?</t>
        </is>
      </c>
      <c r="B1205" s="3" t="inlineStr"/>
      <c r="C1205" s="21" t="inlineStr">
        <is>
          <t>yes</t>
        </is>
      </c>
      <c r="D1205" s="3" t="inlineStr"/>
      <c r="E1205" s="21" t="inlineStr">
        <is>
          <t>yes</t>
        </is>
      </c>
      <c r="F1205" s="3" t="inlineStr"/>
      <c r="G1205" s="3" t="inlineStr"/>
    </row>
    <row r="1206">
      <c r="A1206" s="3" t="inlineStr">
        <is>
          <t>check: det(M − λᵢI) per sorted λ (→0)</t>
        </is>
      </c>
    </row>
    <row r="1207">
      <c r="A1207" s="3" t="inlineStr">
        <is>
          <t xml:space="preserve">  det(M − λ(1)I)</t>
        </is>
      </c>
      <c r="B1207" s="3">
        <f t="array" ref="B1207">ROUND(MDETERM($B$1170:$G$1175-$B$1197*MUNIT(6)),6)</f>
        <v/>
      </c>
      <c r="C1207" s="3" t="inlineStr">
        <is>
          <t>n/a (complex)</t>
        </is>
      </c>
      <c r="D1207" s="3">
        <f t="array" ref="D1207">ROUND(MDETERM($R$1170:$W$1175-$D$1197*MUNIT(6)),6)</f>
        <v/>
      </c>
      <c r="E1207" s="3" t="inlineStr">
        <is>
          <t>n/a (complex)</t>
        </is>
      </c>
      <c r="F1207" s="3">
        <f t="array" ref="F1207">ROUND(MDETERM($AH$1170:$AM$1175-$F$1197*MUNIT(6)),6)</f>
        <v/>
      </c>
      <c r="G1207" s="3">
        <f t="array" ref="G1207">ROUND(MDETERM($AP$1170:$AU$1175-$G$1197*MUNIT(6)),6)</f>
        <v/>
      </c>
    </row>
    <row r="1208">
      <c r="A1208" s="3" t="inlineStr">
        <is>
          <t xml:space="preserve">  det(M − λ(2)I)</t>
        </is>
      </c>
      <c r="B1208" s="3">
        <f t="array" ref="B1208">ROUND(MDETERM($B$1170:$G$1175-$B$1198*MUNIT(6)),6)</f>
        <v/>
      </c>
      <c r="C1208" s="3" t="inlineStr">
        <is>
          <t>n/a (complex)</t>
        </is>
      </c>
      <c r="D1208" s="3">
        <f t="array" ref="D1208">ROUND(MDETERM($R$1170:$W$1175-$D$1198*MUNIT(6)),6)</f>
        <v/>
      </c>
      <c r="E1208" s="3" t="inlineStr">
        <is>
          <t>n/a (complex)</t>
        </is>
      </c>
      <c r="F1208" s="3">
        <f t="array" ref="F1208">ROUND(MDETERM($AH$1170:$AM$1175-$F$1198*MUNIT(6)),6)</f>
        <v/>
      </c>
      <c r="G1208" s="3">
        <f t="array" ref="G1208">ROUND(MDETERM($AP$1170:$AU$1175-$G$1198*MUNIT(6)),6)</f>
        <v/>
      </c>
    </row>
    <row r="1209">
      <c r="A1209" s="3" t="inlineStr">
        <is>
          <t xml:space="preserve">  det(M − λ(3)I)</t>
        </is>
      </c>
      <c r="B1209" s="3">
        <f t="array" ref="B1209">ROUND(MDETERM($B$1170:$G$1175-$B$1199*MUNIT(6)),6)</f>
        <v/>
      </c>
      <c r="C1209" s="3" t="inlineStr">
        <is>
          <t>n/a (complex)</t>
        </is>
      </c>
      <c r="D1209" s="3">
        <f t="array" ref="D1209">ROUND(MDETERM($R$1170:$W$1175-$D$1199*MUNIT(6)),6)</f>
        <v/>
      </c>
      <c r="E1209" s="3" t="inlineStr">
        <is>
          <t>n/a (complex)</t>
        </is>
      </c>
      <c r="F1209" s="3">
        <f t="array" ref="F1209">ROUND(MDETERM($AH$1170:$AM$1175-$F$1199*MUNIT(6)),6)</f>
        <v/>
      </c>
      <c r="G1209" s="3">
        <f t="array" ref="G1209">ROUND(MDETERM($AP$1170:$AU$1175-$G$1199*MUNIT(6)),6)</f>
        <v/>
      </c>
    </row>
    <row r="1210">
      <c r="A1210" s="3" t="inlineStr">
        <is>
          <t xml:space="preserve">  det(M − λ(4)I)</t>
        </is>
      </c>
      <c r="B1210" s="3">
        <f t="array" ref="B1210">ROUND(MDETERM($B$1170:$G$1175-$B$1200*MUNIT(6)),6)</f>
        <v/>
      </c>
      <c r="C1210" s="3" t="inlineStr">
        <is>
          <t>n/a (complex)</t>
        </is>
      </c>
      <c r="D1210" s="3">
        <f t="array" ref="D1210">ROUND(MDETERM($R$1170:$W$1175-$D$1200*MUNIT(6)),6)</f>
        <v/>
      </c>
      <c r="E1210" s="3" t="inlineStr">
        <is>
          <t>n/a (complex)</t>
        </is>
      </c>
      <c r="F1210" s="3">
        <f t="array" ref="F1210">ROUND(MDETERM($AH$1170:$AM$1175-$F$1200*MUNIT(6)),6)</f>
        <v/>
      </c>
      <c r="G1210" s="3">
        <f t="array" ref="G1210">ROUND(MDETERM($AP$1170:$AU$1175-$G$1200*MUNIT(6)),6)</f>
        <v/>
      </c>
    </row>
    <row r="1211">
      <c r="A1211" s="3" t="inlineStr">
        <is>
          <t xml:space="preserve">  det(M − λ(5)I)</t>
        </is>
      </c>
      <c r="B1211" s="3">
        <f t="array" ref="B1211">ROUND(MDETERM($B$1170:$G$1175-$B$1201*MUNIT(6)),6)</f>
        <v/>
      </c>
      <c r="C1211" s="3" t="inlineStr">
        <is>
          <t>n/a (complex)</t>
        </is>
      </c>
      <c r="D1211" s="3">
        <f t="array" ref="D1211">ROUND(MDETERM($R$1170:$W$1175-$D$1201*MUNIT(6)),6)</f>
        <v/>
      </c>
      <c r="E1211" s="3" t="inlineStr">
        <is>
          <t>n/a (complex)</t>
        </is>
      </c>
      <c r="F1211" s="3">
        <f t="array" ref="F1211">ROUND(MDETERM($AH$1170:$AM$1175-$F$1201*MUNIT(6)),6)</f>
        <v/>
      </c>
      <c r="G1211" s="3">
        <f t="array" ref="G1211">ROUND(MDETERM($AP$1170:$AU$1175-$G$1201*MUNIT(6)),6)</f>
        <v/>
      </c>
    </row>
    <row r="1212">
      <c r="A1212" s="3" t="inlineStr">
        <is>
          <t xml:space="preserve">  det(M − λ(6)I)</t>
        </is>
      </c>
      <c r="B1212" s="3">
        <f t="array" ref="B1212">ROUND(MDETERM($B$1170:$G$1175-$B$1202*MUNIT(6)),6)</f>
        <v/>
      </c>
      <c r="C1212" s="3" t="inlineStr">
        <is>
          <t>n/a (complex)</t>
        </is>
      </c>
      <c r="D1212" s="3">
        <f t="array" ref="D1212">ROUND(MDETERM($R$1170:$W$1175-$D$1202*MUNIT(6)),6)</f>
        <v/>
      </c>
      <c r="E1212" s="3" t="inlineStr">
        <is>
          <t>n/a (complex)</t>
        </is>
      </c>
      <c r="F1212" s="3">
        <f t="array" ref="F1212">ROUND(MDETERM($AH$1170:$AM$1175-$F$1202*MUNIT(6)),6)</f>
        <v/>
      </c>
      <c r="G1212" s="3">
        <f t="array" ref="G1212">ROUND(MDETERM($AP$1170:$AU$1175-$G$1202*MUNIT(6)),6)</f>
        <v/>
      </c>
    </row>
    <row r="1216" ht="16" customHeight="1">
      <c r="A1216" s="14" t="inlineStr">
        <is>
          <t>RAG R1-R3 | gpt4-turbo-preview</t>
        </is>
      </c>
      <c r="B1216" s="9" t="inlineStr">
        <is>
          <t>run 1 (raw, pasted)</t>
        </is>
      </c>
      <c r="J1216" s="9" t="inlineStr">
        <is>
          <t>run 2 (raw, pasted)</t>
        </is>
      </c>
      <c r="R1216" s="9" t="inlineStr">
        <is>
          <t>run 3 (raw, pasted)</t>
        </is>
      </c>
      <c r="Z1216" s="9" t="inlineStr">
        <is>
          <t>run 4 (raw, pasted)</t>
        </is>
      </c>
      <c r="AH1216" s="9" t="inlineStr">
        <is>
          <t>run 5 (raw, pasted)</t>
        </is>
      </c>
      <c r="AP1216" s="9" t="inlineStr">
        <is>
          <t>archived component mapping</t>
        </is>
      </c>
    </row>
    <row r="1217" ht="60" customHeight="1">
      <c r="B1217" s="15" t="inlineStr">
        <is>
          <t>Clip</t>
        </is>
      </c>
      <c r="C1217" s="15" t="inlineStr">
        <is>
          <t>Ring Gear</t>
        </is>
      </c>
      <c r="D1217" s="15" t="inlineStr">
        <is>
          <t>Housing</t>
        </is>
      </c>
      <c r="E1217" s="15" t="inlineStr">
        <is>
          <t>Motor</t>
        </is>
      </c>
      <c r="F1217" s="15" t="inlineStr">
        <is>
          <t>Battery</t>
        </is>
      </c>
      <c r="G1217" s="15" t="inlineStr">
        <is>
          <t>Switch</t>
        </is>
      </c>
      <c r="H1217" s="15" t="inlineStr">
        <is>
          <t>Gearbox</t>
        </is>
      </c>
      <c r="J1217" s="15" t="inlineStr">
        <is>
          <t>Clip</t>
        </is>
      </c>
      <c r="K1217" s="15" t="inlineStr">
        <is>
          <t>Ring Gear</t>
        </is>
      </c>
      <c r="L1217" s="15" t="inlineStr">
        <is>
          <t>Housing</t>
        </is>
      </c>
      <c r="M1217" s="15" t="inlineStr">
        <is>
          <t>Motor</t>
        </is>
      </c>
      <c r="N1217" s="15" t="inlineStr">
        <is>
          <t>Battery</t>
        </is>
      </c>
      <c r="O1217" s="15" t="inlineStr">
        <is>
          <t>Switch</t>
        </is>
      </c>
      <c r="P1217" s="15" t="inlineStr">
        <is>
          <t>Gearbox</t>
        </is>
      </c>
      <c r="R1217" s="15" t="inlineStr">
        <is>
          <t>Clip</t>
        </is>
      </c>
      <c r="S1217" s="15" t="inlineStr">
        <is>
          <t>Ring Gear</t>
        </is>
      </c>
      <c r="T1217" s="15" t="inlineStr">
        <is>
          <t>Housing</t>
        </is>
      </c>
      <c r="U1217" s="15" t="inlineStr">
        <is>
          <t>Motor</t>
        </is>
      </c>
      <c r="V1217" s="15" t="inlineStr">
        <is>
          <t>Battery</t>
        </is>
      </c>
      <c r="W1217" s="15" t="inlineStr">
        <is>
          <t>Switch</t>
        </is>
      </c>
      <c r="X1217" s="15" t="inlineStr">
        <is>
          <t>Gearbox</t>
        </is>
      </c>
      <c r="Z1217" s="15" t="inlineStr">
        <is>
          <t>Clip</t>
        </is>
      </c>
      <c r="AA1217" s="15" t="inlineStr">
        <is>
          <t>Ring Gear</t>
        </is>
      </c>
      <c r="AB1217" s="15" t="inlineStr">
        <is>
          <t>Housing</t>
        </is>
      </c>
      <c r="AC1217" s="15" t="inlineStr">
        <is>
          <t>Motor</t>
        </is>
      </c>
      <c r="AD1217" s="15" t="inlineStr">
        <is>
          <t>Battery</t>
        </is>
      </c>
      <c r="AE1217" s="15" t="inlineStr">
        <is>
          <t>Switch</t>
        </is>
      </c>
      <c r="AF1217" s="15" t="inlineStr">
        <is>
          <t>Gearbox</t>
        </is>
      </c>
      <c r="AH1217" s="15" t="inlineStr">
        <is>
          <t>Clip</t>
        </is>
      </c>
      <c r="AI1217" s="15" t="inlineStr">
        <is>
          <t>Ring Gear</t>
        </is>
      </c>
      <c r="AJ1217" s="15" t="inlineStr">
        <is>
          <t>Housing</t>
        </is>
      </c>
      <c r="AK1217" s="15" t="inlineStr">
        <is>
          <t>Motor</t>
        </is>
      </c>
      <c r="AL1217" s="15" t="inlineStr">
        <is>
          <t>Battery</t>
        </is>
      </c>
      <c r="AM1217" s="15" t="inlineStr">
        <is>
          <t>Switch</t>
        </is>
      </c>
      <c r="AN1217" s="15" t="inlineStr">
        <is>
          <t>Gearbox</t>
        </is>
      </c>
      <c r="AP1217" s="3" t="inlineStr">
        <is>
          <t>Ground truth component</t>
        </is>
      </c>
      <c r="AQ1217" s="3" t="inlineStr">
        <is>
          <t>Matched predicted component</t>
        </is>
      </c>
    </row>
    <row r="1218">
      <c r="A1218" s="3" t="inlineStr">
        <is>
          <t>Clip</t>
        </is>
      </c>
      <c r="B1218" s="8" t="n">
        <v>1</v>
      </c>
      <c r="C1218" s="8" t="n">
        <v>1</v>
      </c>
      <c r="D1218" s="8" t="n">
        <v>1</v>
      </c>
      <c r="E1218" s="8" t="n">
        <v>1</v>
      </c>
      <c r="F1218" s="8" t="n">
        <v>0</v>
      </c>
      <c r="G1218" s="8" t="n">
        <v>0</v>
      </c>
      <c r="H1218" s="8" t="n">
        <v>1</v>
      </c>
      <c r="J1218" s="8" t="n">
        <v>1</v>
      </c>
      <c r="K1218" s="8" t="n">
        <v>1</v>
      </c>
      <c r="L1218" s="8" t="n">
        <v>1</v>
      </c>
      <c r="M1218" s="8" t="n">
        <v>1</v>
      </c>
      <c r="N1218" s="8" t="n">
        <v>0</v>
      </c>
      <c r="O1218" s="8" t="n">
        <v>0</v>
      </c>
      <c r="P1218" s="8" t="n">
        <v>1</v>
      </c>
      <c r="R1218" s="8" t="n">
        <v>1</v>
      </c>
      <c r="S1218" s="8" t="n">
        <v>1</v>
      </c>
      <c r="T1218" s="8" t="n">
        <v>1</v>
      </c>
      <c r="U1218" s="8" t="n">
        <v>1</v>
      </c>
      <c r="V1218" s="8" t="n">
        <v>0</v>
      </c>
      <c r="W1218" s="8" t="n">
        <v>0</v>
      </c>
      <c r="X1218" s="8" t="n">
        <v>1</v>
      </c>
      <c r="Z1218" s="8" t="n">
        <v>1</v>
      </c>
      <c r="AA1218" s="8" t="n">
        <v>1</v>
      </c>
      <c r="AB1218" s="8" t="n">
        <v>1</v>
      </c>
      <c r="AC1218" s="8" t="n">
        <v>1</v>
      </c>
      <c r="AD1218" s="8" t="n">
        <v>0</v>
      </c>
      <c r="AE1218" s="8" t="n">
        <v>0</v>
      </c>
      <c r="AF1218" s="8" t="n">
        <v>1</v>
      </c>
      <c r="AH1218" s="8" t="n">
        <v>1</v>
      </c>
      <c r="AI1218" s="8" t="n">
        <v>1</v>
      </c>
      <c r="AJ1218" s="8" t="n">
        <v>1</v>
      </c>
      <c r="AK1218" s="8" t="n">
        <v>1</v>
      </c>
      <c r="AL1218" s="8" t="n">
        <v>0</v>
      </c>
      <c r="AM1218" s="8" t="n">
        <v>0</v>
      </c>
      <c r="AN1218" s="8" t="n">
        <v>1</v>
      </c>
      <c r="AP1218" s="3" t="inlineStr">
        <is>
          <t>Bit</t>
        </is>
      </c>
      <c r="AQ1218" s="3" t="inlineStr">
        <is>
          <t>Clip</t>
        </is>
      </c>
    </row>
    <row r="1219">
      <c r="A1219" s="3" t="inlineStr">
        <is>
          <t>Ring Gear</t>
        </is>
      </c>
      <c r="B1219" s="8" t="n">
        <v>1</v>
      </c>
      <c r="C1219" s="8" t="n">
        <v>1</v>
      </c>
      <c r="D1219" s="8" t="n">
        <v>1</v>
      </c>
      <c r="E1219" s="8" t="n">
        <v>0</v>
      </c>
      <c r="F1219" s="8" t="n">
        <v>0</v>
      </c>
      <c r="G1219" s="8" t="n">
        <v>0</v>
      </c>
      <c r="H1219" s="8" t="n">
        <v>1</v>
      </c>
      <c r="J1219" s="8" t="n">
        <v>1</v>
      </c>
      <c r="K1219" s="8" t="n">
        <v>1</v>
      </c>
      <c r="L1219" s="8" t="n">
        <v>1</v>
      </c>
      <c r="M1219" s="8" t="n">
        <v>0</v>
      </c>
      <c r="N1219" s="8" t="n">
        <v>0</v>
      </c>
      <c r="O1219" s="8" t="n">
        <v>0</v>
      </c>
      <c r="P1219" s="8" t="n">
        <v>1</v>
      </c>
      <c r="R1219" s="8" t="n">
        <v>1</v>
      </c>
      <c r="S1219" s="8" t="n">
        <v>1</v>
      </c>
      <c r="T1219" s="8" t="n">
        <v>1</v>
      </c>
      <c r="U1219" s="8" t="n">
        <v>0</v>
      </c>
      <c r="V1219" s="8" t="n">
        <v>0</v>
      </c>
      <c r="W1219" s="8" t="n">
        <v>0</v>
      </c>
      <c r="X1219" s="8" t="n">
        <v>1</v>
      </c>
      <c r="Z1219" s="8" t="n">
        <v>1</v>
      </c>
      <c r="AA1219" s="8" t="n">
        <v>1</v>
      </c>
      <c r="AB1219" s="8" t="n">
        <v>1</v>
      </c>
      <c r="AC1219" s="8" t="n">
        <v>0</v>
      </c>
      <c r="AD1219" s="8" t="n">
        <v>0</v>
      </c>
      <c r="AE1219" s="8" t="n">
        <v>0</v>
      </c>
      <c r="AF1219" s="8" t="n">
        <v>1</v>
      </c>
      <c r="AH1219" s="8" t="n">
        <v>1</v>
      </c>
      <c r="AI1219" s="8" t="n">
        <v>1</v>
      </c>
      <c r="AJ1219" s="8" t="n">
        <v>1</v>
      </c>
      <c r="AK1219" s="8" t="n">
        <v>0</v>
      </c>
      <c r="AL1219" s="8" t="n">
        <v>0</v>
      </c>
      <c r="AM1219" s="8" t="n">
        <v>0</v>
      </c>
      <c r="AN1219" s="8" t="n">
        <v>1</v>
      </c>
      <c r="AP1219" s="3" t="inlineStr">
        <is>
          <t>Transmission</t>
        </is>
      </c>
      <c r="AQ1219" s="3" t="inlineStr">
        <is>
          <t>Gearbox</t>
        </is>
      </c>
    </row>
    <row r="1220">
      <c r="A1220" s="3" t="inlineStr">
        <is>
          <t>Housing</t>
        </is>
      </c>
      <c r="B1220" s="8" t="n">
        <v>1</v>
      </c>
      <c r="C1220" s="8" t="n">
        <v>1</v>
      </c>
      <c r="D1220" s="8" t="n">
        <v>1</v>
      </c>
      <c r="E1220" s="8" t="n">
        <v>1</v>
      </c>
      <c r="F1220" s="8" t="n">
        <v>0</v>
      </c>
      <c r="G1220" s="8" t="n">
        <v>1</v>
      </c>
      <c r="H1220" s="8" t="n">
        <v>1</v>
      </c>
      <c r="J1220" s="8" t="n">
        <v>1</v>
      </c>
      <c r="K1220" s="8" t="n">
        <v>1</v>
      </c>
      <c r="L1220" s="8" t="n">
        <v>1</v>
      </c>
      <c r="M1220" s="8" t="n">
        <v>1</v>
      </c>
      <c r="N1220" s="8" t="n">
        <v>0</v>
      </c>
      <c r="O1220" s="8" t="n">
        <v>0</v>
      </c>
      <c r="P1220" s="8" t="n">
        <v>1</v>
      </c>
      <c r="R1220" s="8" t="n">
        <v>1</v>
      </c>
      <c r="S1220" s="8" t="n">
        <v>1</v>
      </c>
      <c r="T1220" s="8" t="n">
        <v>1</v>
      </c>
      <c r="U1220" s="8" t="n">
        <v>1</v>
      </c>
      <c r="V1220" s="8" t="n">
        <v>0</v>
      </c>
      <c r="W1220" s="8" t="n">
        <v>0</v>
      </c>
      <c r="X1220" s="8" t="n">
        <v>1</v>
      </c>
      <c r="Z1220" s="8" t="n">
        <v>1</v>
      </c>
      <c r="AA1220" s="8" t="n">
        <v>1</v>
      </c>
      <c r="AB1220" s="8" t="n">
        <v>1</v>
      </c>
      <c r="AC1220" s="8" t="n">
        <v>0</v>
      </c>
      <c r="AD1220" s="8" t="n">
        <v>0</v>
      </c>
      <c r="AE1220" s="8" t="n">
        <v>0</v>
      </c>
      <c r="AF1220" s="8" t="n">
        <v>1</v>
      </c>
      <c r="AH1220" s="8" t="n">
        <v>1</v>
      </c>
      <c r="AI1220" s="8" t="n">
        <v>1</v>
      </c>
      <c r="AJ1220" s="8" t="n">
        <v>1</v>
      </c>
      <c r="AK1220" s="8" t="n">
        <v>1</v>
      </c>
      <c r="AL1220" s="8" t="n">
        <v>0</v>
      </c>
      <c r="AM1220" s="8" t="n">
        <v>1</v>
      </c>
      <c r="AN1220" s="8" t="n">
        <v>1</v>
      </c>
      <c r="AP1220" s="3" t="inlineStr">
        <is>
          <t>Motor</t>
        </is>
      </c>
      <c r="AQ1220" s="3" t="inlineStr">
        <is>
          <t>Motor</t>
        </is>
      </c>
    </row>
    <row r="1221">
      <c r="A1221" s="3" t="inlineStr">
        <is>
          <t>Motor</t>
        </is>
      </c>
      <c r="B1221" s="8" t="n">
        <v>1</v>
      </c>
      <c r="C1221" s="8" t="n">
        <v>0</v>
      </c>
      <c r="D1221" s="8" t="n">
        <v>1</v>
      </c>
      <c r="E1221" s="8" t="n">
        <v>1</v>
      </c>
      <c r="F1221" s="8" t="n">
        <v>1</v>
      </c>
      <c r="G1221" s="8" t="n">
        <v>1</v>
      </c>
      <c r="H1221" s="8" t="n">
        <v>0</v>
      </c>
      <c r="J1221" s="8" t="n">
        <v>1</v>
      </c>
      <c r="K1221" s="8" t="n">
        <v>0</v>
      </c>
      <c r="L1221" s="8" t="n">
        <v>1</v>
      </c>
      <c r="M1221" s="8" t="n">
        <v>1</v>
      </c>
      <c r="N1221" s="8" t="n">
        <v>1</v>
      </c>
      <c r="O1221" s="8" t="n">
        <v>1</v>
      </c>
      <c r="P1221" s="8" t="n">
        <v>1</v>
      </c>
      <c r="R1221" s="8" t="n">
        <v>1</v>
      </c>
      <c r="S1221" s="8" t="n">
        <v>0</v>
      </c>
      <c r="T1221" s="8" t="n">
        <v>1</v>
      </c>
      <c r="U1221" s="8" t="n">
        <v>1</v>
      </c>
      <c r="V1221" s="8" t="n">
        <v>1</v>
      </c>
      <c r="W1221" s="8" t="n">
        <v>1</v>
      </c>
      <c r="X1221" s="8" t="n">
        <v>1</v>
      </c>
      <c r="Z1221" s="8" t="n">
        <v>1</v>
      </c>
      <c r="AA1221" s="8" t="n">
        <v>0</v>
      </c>
      <c r="AB1221" s="8" t="n">
        <v>0</v>
      </c>
      <c r="AC1221" s="8" t="n">
        <v>1</v>
      </c>
      <c r="AD1221" s="8" t="n">
        <v>1</v>
      </c>
      <c r="AE1221" s="8" t="n">
        <v>1</v>
      </c>
      <c r="AF1221" s="8" t="n">
        <v>1</v>
      </c>
      <c r="AH1221" s="8" t="n">
        <v>1</v>
      </c>
      <c r="AI1221" s="8" t="n">
        <v>0</v>
      </c>
      <c r="AJ1221" s="8" t="n">
        <v>1</v>
      </c>
      <c r="AK1221" s="8" t="n">
        <v>1</v>
      </c>
      <c r="AL1221" s="8" t="n">
        <v>1</v>
      </c>
      <c r="AM1221" s="8" t="n">
        <v>1</v>
      </c>
      <c r="AN1221" s="8" t="n">
        <v>1</v>
      </c>
      <c r="AP1221" s="3" t="inlineStr">
        <is>
          <t>Electrical System</t>
        </is>
      </c>
      <c r="AQ1221" s="3" t="inlineStr">
        <is>
          <t>Switch</t>
        </is>
      </c>
    </row>
    <row r="1222">
      <c r="A1222" s="3" t="inlineStr">
        <is>
          <t>Battery</t>
        </is>
      </c>
      <c r="B1222" s="8" t="n">
        <v>0</v>
      </c>
      <c r="C1222" s="8" t="n">
        <v>0</v>
      </c>
      <c r="D1222" s="8" t="n">
        <v>0</v>
      </c>
      <c r="E1222" s="8" t="n">
        <v>1</v>
      </c>
      <c r="F1222" s="8" t="n">
        <v>1</v>
      </c>
      <c r="G1222" s="8" t="n">
        <v>1</v>
      </c>
      <c r="H1222" s="8" t="n">
        <v>0</v>
      </c>
      <c r="J1222" s="8" t="n">
        <v>0</v>
      </c>
      <c r="K1222" s="8" t="n">
        <v>0</v>
      </c>
      <c r="L1222" s="8" t="n">
        <v>0</v>
      </c>
      <c r="M1222" s="8" t="n">
        <v>1</v>
      </c>
      <c r="N1222" s="8" t="n">
        <v>1</v>
      </c>
      <c r="O1222" s="8" t="n">
        <v>1</v>
      </c>
      <c r="P1222" s="8" t="n">
        <v>0</v>
      </c>
      <c r="R1222" s="8" t="n">
        <v>0</v>
      </c>
      <c r="S1222" s="8" t="n">
        <v>0</v>
      </c>
      <c r="T1222" s="8" t="n">
        <v>0</v>
      </c>
      <c r="U1222" s="8" t="n">
        <v>1</v>
      </c>
      <c r="V1222" s="8" t="n">
        <v>1</v>
      </c>
      <c r="W1222" s="8" t="n">
        <v>1</v>
      </c>
      <c r="X1222" s="8" t="n">
        <v>0</v>
      </c>
      <c r="Z1222" s="8" t="n">
        <v>0</v>
      </c>
      <c r="AA1222" s="8" t="n">
        <v>0</v>
      </c>
      <c r="AB1222" s="8" t="n">
        <v>0</v>
      </c>
      <c r="AC1222" s="8" t="n">
        <v>1</v>
      </c>
      <c r="AD1222" s="8" t="n">
        <v>1</v>
      </c>
      <c r="AE1222" s="8" t="n">
        <v>1</v>
      </c>
      <c r="AF1222" s="8" t="n">
        <v>0</v>
      </c>
      <c r="AH1222" s="8" t="n">
        <v>0</v>
      </c>
      <c r="AI1222" s="8" t="n">
        <v>0</v>
      </c>
      <c r="AJ1222" s="8" t="n">
        <v>0</v>
      </c>
      <c r="AK1222" s="8" t="n">
        <v>1</v>
      </c>
      <c r="AL1222" s="8" t="n">
        <v>1</v>
      </c>
      <c r="AM1222" s="8" t="n">
        <v>1</v>
      </c>
      <c r="AN1222" s="8" t="n">
        <v>0</v>
      </c>
      <c r="AP1222" s="3" t="inlineStr">
        <is>
          <t>Battery Holder</t>
        </is>
      </c>
      <c r="AQ1222" s="3" t="inlineStr">
        <is>
          <t>Battery</t>
        </is>
      </c>
    </row>
    <row r="1223">
      <c r="A1223" s="3" t="inlineStr">
        <is>
          <t>Switch</t>
        </is>
      </c>
      <c r="B1223" s="8" t="n">
        <v>0</v>
      </c>
      <c r="C1223" s="8" t="n">
        <v>0</v>
      </c>
      <c r="D1223" s="8" t="n">
        <v>1</v>
      </c>
      <c r="E1223" s="8" t="n">
        <v>1</v>
      </c>
      <c r="F1223" s="8" t="n">
        <v>1</v>
      </c>
      <c r="G1223" s="8" t="n">
        <v>1</v>
      </c>
      <c r="H1223" s="8" t="n">
        <v>0</v>
      </c>
      <c r="J1223" s="8" t="n">
        <v>0</v>
      </c>
      <c r="K1223" s="8" t="n">
        <v>0</v>
      </c>
      <c r="L1223" s="8" t="n">
        <v>0</v>
      </c>
      <c r="M1223" s="8" t="n">
        <v>1</v>
      </c>
      <c r="N1223" s="8" t="n">
        <v>1</v>
      </c>
      <c r="O1223" s="8" t="n">
        <v>1</v>
      </c>
      <c r="P1223" s="8" t="n">
        <v>0</v>
      </c>
      <c r="R1223" s="8" t="n">
        <v>0</v>
      </c>
      <c r="S1223" s="8" t="n">
        <v>0</v>
      </c>
      <c r="T1223" s="8" t="n">
        <v>0</v>
      </c>
      <c r="U1223" s="8" t="n">
        <v>1</v>
      </c>
      <c r="V1223" s="8" t="n">
        <v>1</v>
      </c>
      <c r="W1223" s="8" t="n">
        <v>1</v>
      </c>
      <c r="X1223" s="8" t="n">
        <v>0</v>
      </c>
      <c r="Z1223" s="8" t="n">
        <v>0</v>
      </c>
      <c r="AA1223" s="8" t="n">
        <v>0</v>
      </c>
      <c r="AB1223" s="8" t="n">
        <v>0</v>
      </c>
      <c r="AC1223" s="8" t="n">
        <v>1</v>
      </c>
      <c r="AD1223" s="8" t="n">
        <v>1</v>
      </c>
      <c r="AE1223" s="8" t="n">
        <v>1</v>
      </c>
      <c r="AF1223" s="8" t="n">
        <v>0</v>
      </c>
      <c r="AH1223" s="8" t="n">
        <v>0</v>
      </c>
      <c r="AI1223" s="8" t="n">
        <v>0</v>
      </c>
      <c r="AJ1223" s="8" t="n">
        <v>1</v>
      </c>
      <c r="AK1223" s="8" t="n">
        <v>1</v>
      </c>
      <c r="AL1223" s="8" t="n">
        <v>1</v>
      </c>
      <c r="AM1223" s="8" t="n">
        <v>1</v>
      </c>
      <c r="AN1223" s="8" t="n">
        <v>0</v>
      </c>
      <c r="AP1223" s="3" t="inlineStr">
        <is>
          <t>Housing</t>
        </is>
      </c>
      <c r="AQ1223" s="3" t="inlineStr">
        <is>
          <t>Housing</t>
        </is>
      </c>
    </row>
    <row r="1224">
      <c r="A1224" s="3" t="inlineStr">
        <is>
          <t>Gearbox</t>
        </is>
      </c>
      <c r="B1224" s="8" t="n">
        <v>1</v>
      </c>
      <c r="C1224" s="8" t="n">
        <v>1</v>
      </c>
      <c r="D1224" s="8" t="n">
        <v>1</v>
      </c>
      <c r="E1224" s="8" t="n">
        <v>0</v>
      </c>
      <c r="F1224" s="8" t="n">
        <v>0</v>
      </c>
      <c r="G1224" s="8" t="n">
        <v>0</v>
      </c>
      <c r="H1224" s="8" t="n">
        <v>1</v>
      </c>
      <c r="J1224" s="8" t="n">
        <v>1</v>
      </c>
      <c r="K1224" s="8" t="n">
        <v>1</v>
      </c>
      <c r="L1224" s="8" t="n">
        <v>1</v>
      </c>
      <c r="M1224" s="8" t="n">
        <v>1</v>
      </c>
      <c r="N1224" s="8" t="n">
        <v>0</v>
      </c>
      <c r="O1224" s="8" t="n">
        <v>0</v>
      </c>
      <c r="P1224" s="8" t="n">
        <v>1</v>
      </c>
      <c r="R1224" s="8" t="n">
        <v>1</v>
      </c>
      <c r="S1224" s="8" t="n">
        <v>1</v>
      </c>
      <c r="T1224" s="8" t="n">
        <v>1</v>
      </c>
      <c r="U1224" s="8" t="n">
        <v>1</v>
      </c>
      <c r="V1224" s="8" t="n">
        <v>0</v>
      </c>
      <c r="W1224" s="8" t="n">
        <v>0</v>
      </c>
      <c r="X1224" s="8" t="n">
        <v>1</v>
      </c>
      <c r="Z1224" s="8" t="n">
        <v>1</v>
      </c>
      <c r="AA1224" s="8" t="n">
        <v>1</v>
      </c>
      <c r="AB1224" s="8" t="n">
        <v>1</v>
      </c>
      <c r="AC1224" s="8" t="n">
        <v>1</v>
      </c>
      <c r="AD1224" s="8" t="n">
        <v>0</v>
      </c>
      <c r="AE1224" s="8" t="n">
        <v>0</v>
      </c>
      <c r="AF1224" s="8" t="n">
        <v>1</v>
      </c>
      <c r="AH1224" s="8" t="n">
        <v>1</v>
      </c>
      <c r="AI1224" s="8" t="n">
        <v>1</v>
      </c>
      <c r="AJ1224" s="8" t="n">
        <v>1</v>
      </c>
      <c r="AK1224" s="8" t="n">
        <v>1</v>
      </c>
      <c r="AL1224" s="8" t="n">
        <v>0</v>
      </c>
      <c r="AM1224" s="8" t="n">
        <v>0</v>
      </c>
      <c r="AN1224" s="8" t="n">
        <v>1</v>
      </c>
    </row>
    <row r="1226">
      <c r="A1226" s="1" t="inlineStr">
        <is>
          <t>aligned k×k matrices (INDEX/MATCH through the mapping; GT order)</t>
        </is>
      </c>
      <c r="B1226" s="9" t="inlineStr">
        <is>
          <t>run 1 aligned</t>
        </is>
      </c>
      <c r="J1226" s="9" t="inlineStr">
        <is>
          <t>run 2 aligned</t>
        </is>
      </c>
      <c r="R1226" s="9" t="inlineStr">
        <is>
          <t>run 3 aligned</t>
        </is>
      </c>
      <c r="Z1226" s="9" t="inlineStr">
        <is>
          <t>run 4 aligned</t>
        </is>
      </c>
      <c r="AH1226" s="9" t="inlineStr">
        <is>
          <t>run 5 aligned</t>
        </is>
      </c>
      <c r="AP1226" s="9" t="inlineStr">
        <is>
          <t>Step2 average of aligned runs (formula)</t>
        </is>
      </c>
      <c r="AW1226" s="9" t="inlineStr">
        <is>
          <t>aligned ground truth (INDEX/MATCH)</t>
        </is>
      </c>
      <c r="BD1226" s="9" t="inlineStr">
        <is>
          <t>aligned GT eig (pasted) | sorted</t>
        </is>
      </c>
    </row>
    <row r="1227" ht="60" customHeight="1">
      <c r="B1227" s="15" t="inlineStr">
        <is>
          <t>Bit</t>
        </is>
      </c>
      <c r="C1227" s="15" t="inlineStr">
        <is>
          <t>Transmission</t>
        </is>
      </c>
      <c r="D1227" s="15" t="inlineStr">
        <is>
          <t>Motor</t>
        </is>
      </c>
      <c r="E1227" s="15" t="inlineStr">
        <is>
          <t>Electrical System</t>
        </is>
      </c>
      <c r="F1227" s="15" t="inlineStr">
        <is>
          <t>Battery Holder</t>
        </is>
      </c>
      <c r="G1227" s="15" t="inlineStr">
        <is>
          <t>Housing</t>
        </is>
      </c>
      <c r="J1227" s="15" t="inlineStr">
        <is>
          <t>Bit</t>
        </is>
      </c>
      <c r="K1227" s="15" t="inlineStr">
        <is>
          <t>Transmission</t>
        </is>
      </c>
      <c r="L1227" s="15" t="inlineStr">
        <is>
          <t>Motor</t>
        </is>
      </c>
      <c r="M1227" s="15" t="inlineStr">
        <is>
          <t>Electrical System</t>
        </is>
      </c>
      <c r="N1227" s="15" t="inlineStr">
        <is>
          <t>Battery Holder</t>
        </is>
      </c>
      <c r="O1227" s="15" t="inlineStr">
        <is>
          <t>Housing</t>
        </is>
      </c>
      <c r="R1227" s="15" t="inlineStr">
        <is>
          <t>Bit</t>
        </is>
      </c>
      <c r="S1227" s="15" t="inlineStr">
        <is>
          <t>Transmission</t>
        </is>
      </c>
      <c r="T1227" s="15" t="inlineStr">
        <is>
          <t>Motor</t>
        </is>
      </c>
      <c r="U1227" s="15" t="inlineStr">
        <is>
          <t>Electrical System</t>
        </is>
      </c>
      <c r="V1227" s="15" t="inlineStr">
        <is>
          <t>Battery Holder</t>
        </is>
      </c>
      <c r="W1227" s="15" t="inlineStr">
        <is>
          <t>Housing</t>
        </is>
      </c>
      <c r="Z1227" s="15" t="inlineStr">
        <is>
          <t>Bit</t>
        </is>
      </c>
      <c r="AA1227" s="15" t="inlineStr">
        <is>
          <t>Transmission</t>
        </is>
      </c>
      <c r="AB1227" s="15" t="inlineStr">
        <is>
          <t>Motor</t>
        </is>
      </c>
      <c r="AC1227" s="15" t="inlineStr">
        <is>
          <t>Electrical System</t>
        </is>
      </c>
      <c r="AD1227" s="15" t="inlineStr">
        <is>
          <t>Battery Holder</t>
        </is>
      </c>
      <c r="AE1227" s="15" t="inlineStr">
        <is>
          <t>Housing</t>
        </is>
      </c>
      <c r="AH1227" s="15" t="inlineStr">
        <is>
          <t>Bit</t>
        </is>
      </c>
      <c r="AI1227" s="15" t="inlineStr">
        <is>
          <t>Transmission</t>
        </is>
      </c>
      <c r="AJ1227" s="15" t="inlineStr">
        <is>
          <t>Motor</t>
        </is>
      </c>
      <c r="AK1227" s="15" t="inlineStr">
        <is>
          <t>Electrical System</t>
        </is>
      </c>
      <c r="AL1227" s="15" t="inlineStr">
        <is>
          <t>Battery Holder</t>
        </is>
      </c>
      <c r="AM1227" s="15" t="inlineStr">
        <is>
          <t>Housing</t>
        </is>
      </c>
    </row>
    <row r="1228">
      <c r="A1228" s="3" t="inlineStr">
        <is>
          <t>Bit</t>
        </is>
      </c>
      <c r="B1228" s="8">
        <f>INDEX($B$1218:$H$1224,MATCH($AQ$1218,$B$1217:$H$1217,0),MATCH($AQ$1218,$B$1217:$H$1217,0))</f>
        <v/>
      </c>
      <c r="C1228" s="8">
        <f>INDEX($B$1218:$H$1224,MATCH($AQ$1218,$B$1217:$H$1217,0),MATCH($AQ$1219,$B$1217:$H$1217,0))</f>
        <v/>
      </c>
      <c r="D1228" s="8">
        <f>INDEX($B$1218:$H$1224,MATCH($AQ$1218,$B$1217:$H$1217,0),MATCH($AQ$1220,$B$1217:$H$1217,0))</f>
        <v/>
      </c>
      <c r="E1228" s="8">
        <f>INDEX($B$1218:$H$1224,MATCH($AQ$1218,$B$1217:$H$1217,0),MATCH($AQ$1221,$B$1217:$H$1217,0))</f>
        <v/>
      </c>
      <c r="F1228" s="8">
        <f>INDEX($B$1218:$H$1224,MATCH($AQ$1218,$B$1217:$H$1217,0),MATCH($AQ$1222,$B$1217:$H$1217,0))</f>
        <v/>
      </c>
      <c r="G1228" s="8">
        <f>INDEX($B$1218:$H$1224,MATCH($AQ$1218,$B$1217:$H$1217,0),MATCH($AQ$1223,$B$1217:$H$1217,0))</f>
        <v/>
      </c>
      <c r="J1228" s="8">
        <f>INDEX($J$1218:$P$1224,MATCH($AQ$1218,$J$1217:$P$1217,0),MATCH($AQ$1218,$J$1217:$P$1217,0))</f>
        <v/>
      </c>
      <c r="K1228" s="8">
        <f>INDEX($J$1218:$P$1224,MATCH($AQ$1218,$J$1217:$P$1217,0),MATCH($AQ$1219,$J$1217:$P$1217,0))</f>
        <v/>
      </c>
      <c r="L1228" s="8">
        <f>INDEX($J$1218:$P$1224,MATCH($AQ$1218,$J$1217:$P$1217,0),MATCH($AQ$1220,$J$1217:$P$1217,0))</f>
        <v/>
      </c>
      <c r="M1228" s="8">
        <f>INDEX($J$1218:$P$1224,MATCH($AQ$1218,$J$1217:$P$1217,0),MATCH($AQ$1221,$J$1217:$P$1217,0))</f>
        <v/>
      </c>
      <c r="N1228" s="8">
        <f>INDEX($J$1218:$P$1224,MATCH($AQ$1218,$J$1217:$P$1217,0),MATCH($AQ$1222,$J$1217:$P$1217,0))</f>
        <v/>
      </c>
      <c r="O1228" s="8">
        <f>INDEX($J$1218:$P$1224,MATCH($AQ$1218,$J$1217:$P$1217,0),MATCH($AQ$1223,$J$1217:$P$1217,0))</f>
        <v/>
      </c>
      <c r="R1228" s="8">
        <f>INDEX($R$1218:$X$1224,MATCH($AQ$1218,$R$1217:$X$1217,0),MATCH($AQ$1218,$R$1217:$X$1217,0))</f>
        <v/>
      </c>
      <c r="S1228" s="8">
        <f>INDEX($R$1218:$X$1224,MATCH($AQ$1218,$R$1217:$X$1217,0),MATCH($AQ$1219,$R$1217:$X$1217,0))</f>
        <v/>
      </c>
      <c r="T1228" s="8">
        <f>INDEX($R$1218:$X$1224,MATCH($AQ$1218,$R$1217:$X$1217,0),MATCH($AQ$1220,$R$1217:$X$1217,0))</f>
        <v/>
      </c>
      <c r="U1228" s="8">
        <f>INDEX($R$1218:$X$1224,MATCH($AQ$1218,$R$1217:$X$1217,0),MATCH($AQ$1221,$R$1217:$X$1217,0))</f>
        <v/>
      </c>
      <c r="V1228" s="8">
        <f>INDEX($R$1218:$X$1224,MATCH($AQ$1218,$R$1217:$X$1217,0),MATCH($AQ$1222,$R$1217:$X$1217,0))</f>
        <v/>
      </c>
      <c r="W1228" s="8">
        <f>INDEX($R$1218:$X$1224,MATCH($AQ$1218,$R$1217:$X$1217,0),MATCH($AQ$1223,$R$1217:$X$1217,0))</f>
        <v/>
      </c>
      <c r="Z1228" s="8">
        <f>INDEX($Z$1218:$AF$1224,MATCH($AQ$1218,$Z$1217:$AF$1217,0),MATCH($AQ$1218,$Z$1217:$AF$1217,0))</f>
        <v/>
      </c>
      <c r="AA1228" s="8">
        <f>INDEX($Z$1218:$AF$1224,MATCH($AQ$1218,$Z$1217:$AF$1217,0),MATCH($AQ$1219,$Z$1217:$AF$1217,0))</f>
        <v/>
      </c>
      <c r="AB1228" s="8">
        <f>INDEX($Z$1218:$AF$1224,MATCH($AQ$1218,$Z$1217:$AF$1217,0),MATCH($AQ$1220,$Z$1217:$AF$1217,0))</f>
        <v/>
      </c>
      <c r="AC1228" s="8">
        <f>INDEX($Z$1218:$AF$1224,MATCH($AQ$1218,$Z$1217:$AF$1217,0),MATCH($AQ$1221,$Z$1217:$AF$1217,0))</f>
        <v/>
      </c>
      <c r="AD1228" s="8">
        <f>INDEX($Z$1218:$AF$1224,MATCH($AQ$1218,$Z$1217:$AF$1217,0),MATCH($AQ$1222,$Z$1217:$AF$1217,0))</f>
        <v/>
      </c>
      <c r="AE1228" s="8">
        <f>INDEX($Z$1218:$AF$1224,MATCH($AQ$1218,$Z$1217:$AF$1217,0),MATCH($AQ$1223,$Z$1217:$AF$1217,0))</f>
        <v/>
      </c>
      <c r="AH1228" s="8">
        <f>INDEX($AH$1218:$AN$1224,MATCH($AQ$1218,$AH$1217:$AN$1217,0),MATCH($AQ$1218,$AH$1217:$AN$1217,0))</f>
        <v/>
      </c>
      <c r="AI1228" s="8">
        <f>INDEX($AH$1218:$AN$1224,MATCH($AQ$1218,$AH$1217:$AN$1217,0),MATCH($AQ$1219,$AH$1217:$AN$1217,0))</f>
        <v/>
      </c>
      <c r="AJ1228" s="8">
        <f>INDEX($AH$1218:$AN$1224,MATCH($AQ$1218,$AH$1217:$AN$1217,0),MATCH($AQ$1220,$AH$1217:$AN$1217,0))</f>
        <v/>
      </c>
      <c r="AK1228" s="8">
        <f>INDEX($AH$1218:$AN$1224,MATCH($AQ$1218,$AH$1217:$AN$1217,0),MATCH($AQ$1221,$AH$1217:$AN$1217,0))</f>
        <v/>
      </c>
      <c r="AL1228" s="8">
        <f>INDEX($AH$1218:$AN$1224,MATCH($AQ$1218,$AH$1217:$AN$1217,0),MATCH($AQ$1222,$AH$1217:$AN$1217,0))</f>
        <v/>
      </c>
      <c r="AM1228" s="8">
        <f>INDEX($AH$1218:$AN$1224,MATCH($AQ$1218,$AH$1217:$AN$1217,0),MATCH($AQ$1223,$AH$1217:$AN$1217,0))</f>
        <v/>
      </c>
      <c r="AP1228" s="8">
        <f>IF(($B$1228&lt;&gt;2)+($J$1228&lt;&gt;2)+($R$1228&lt;&gt;2)+($Z$1228&lt;&gt;2)+($AH$1228&lt;&gt;2)=0,2,IF((($B$1228&lt;&gt;2)*$B$1228+($J$1228&lt;&gt;2)*$J$1228+($R$1228&lt;&gt;2)*$R$1228+($Z$1228&lt;&gt;2)*$Z$1228+($AH$1228&lt;&gt;2)*$AH$1228)/(($B$1228&lt;&gt;2)+($J$1228&lt;&gt;2)+($R$1228&lt;&gt;2)+($Z$1228&lt;&gt;2)+($AH$1228&lt;&gt;2))&gt;=0.5,1,0))</f>
        <v/>
      </c>
      <c r="AQ1228" s="8">
        <f>IF(($C$1228&lt;&gt;2)+($K$1228&lt;&gt;2)+($S$1228&lt;&gt;2)+($AA$1228&lt;&gt;2)+($AI$1228&lt;&gt;2)=0,2,IF((($C$1228&lt;&gt;2)*$C$1228+($K$1228&lt;&gt;2)*$K$1228+($S$1228&lt;&gt;2)*$S$1228+($AA$1228&lt;&gt;2)*$AA$1228+($AI$1228&lt;&gt;2)*$AI$1228)/(($C$1228&lt;&gt;2)+($K$1228&lt;&gt;2)+($S$1228&lt;&gt;2)+($AA$1228&lt;&gt;2)+($AI$1228&lt;&gt;2))&gt;=0.5,1,0))</f>
        <v/>
      </c>
      <c r="AR1228" s="8">
        <f>IF(($D$1228&lt;&gt;2)+($L$1228&lt;&gt;2)+($T$1228&lt;&gt;2)+($AB$1228&lt;&gt;2)+($AJ$1228&lt;&gt;2)=0,2,IF((($D$1228&lt;&gt;2)*$D$1228+($L$1228&lt;&gt;2)*$L$1228+($T$1228&lt;&gt;2)*$T$1228+($AB$1228&lt;&gt;2)*$AB$1228+($AJ$1228&lt;&gt;2)*$AJ$1228)/(($D$1228&lt;&gt;2)+($L$1228&lt;&gt;2)+($T$1228&lt;&gt;2)+($AB$1228&lt;&gt;2)+($AJ$1228&lt;&gt;2))&gt;=0.5,1,0))</f>
        <v/>
      </c>
      <c r="AS1228" s="8">
        <f>IF(($E$1228&lt;&gt;2)+($M$1228&lt;&gt;2)+($U$1228&lt;&gt;2)+($AC$1228&lt;&gt;2)+($AK$1228&lt;&gt;2)=0,2,IF((($E$1228&lt;&gt;2)*$E$1228+($M$1228&lt;&gt;2)*$M$1228+($U$1228&lt;&gt;2)*$U$1228+($AC$1228&lt;&gt;2)*$AC$1228+($AK$1228&lt;&gt;2)*$AK$1228)/(($E$1228&lt;&gt;2)+($M$1228&lt;&gt;2)+($U$1228&lt;&gt;2)+($AC$1228&lt;&gt;2)+($AK$1228&lt;&gt;2))&gt;=0.5,1,0))</f>
        <v/>
      </c>
      <c r="AT1228" s="8">
        <f>IF(($F$1228&lt;&gt;2)+($N$1228&lt;&gt;2)+($V$1228&lt;&gt;2)+($AD$1228&lt;&gt;2)+($AL$1228&lt;&gt;2)=0,2,IF((($F$1228&lt;&gt;2)*$F$1228+($N$1228&lt;&gt;2)*$N$1228+($V$1228&lt;&gt;2)*$V$1228+($AD$1228&lt;&gt;2)*$AD$1228+($AL$1228&lt;&gt;2)*$AL$1228)/(($F$1228&lt;&gt;2)+($N$1228&lt;&gt;2)+($V$1228&lt;&gt;2)+($AD$1228&lt;&gt;2)+($AL$1228&lt;&gt;2))&gt;=0.5,1,0))</f>
        <v/>
      </c>
      <c r="AU1228" s="8">
        <f>IF(($G$1228&lt;&gt;2)+($O$1228&lt;&gt;2)+($W$1228&lt;&gt;2)+($AE$1228&lt;&gt;2)+($AM$1228&lt;&gt;2)=0,2,IF((($G$1228&lt;&gt;2)*$G$1228+($O$1228&lt;&gt;2)*$O$1228+($W$1228&lt;&gt;2)*$W$1228+($AE$1228&lt;&gt;2)*$AE$1228+($AM$1228&lt;&gt;2)*$AM$1228)/(($G$1228&lt;&gt;2)+($O$1228&lt;&gt;2)+($W$1228&lt;&gt;2)+($AE$1228&lt;&gt;2)+($AM$1228&lt;&gt;2))&gt;=0.5,1,0))</f>
        <v/>
      </c>
      <c r="AW1228" s="16">
        <f>INDEX('Ground truth'!$B$14:$H$20,MATCH($AP$1218,'Ground truth'!$A$14:$A$20,0),MATCH($AP$1218,'Ground truth'!$B$13:$H$13,0))</f>
        <v/>
      </c>
      <c r="AX1228" s="16">
        <f>INDEX('Ground truth'!$B$14:$H$20,MATCH($AP$1218,'Ground truth'!$A$14:$A$20,0),MATCH($AP$1219,'Ground truth'!$B$13:$H$13,0))</f>
        <v/>
      </c>
      <c r="AY1228" s="16">
        <f>INDEX('Ground truth'!$B$14:$H$20,MATCH($AP$1218,'Ground truth'!$A$14:$A$20,0),MATCH($AP$1220,'Ground truth'!$B$13:$H$13,0))</f>
        <v/>
      </c>
      <c r="AZ1228" s="16">
        <f>INDEX('Ground truth'!$B$14:$H$20,MATCH($AP$1218,'Ground truth'!$A$14:$A$20,0),MATCH($AP$1221,'Ground truth'!$B$13:$H$13,0))</f>
        <v/>
      </c>
      <c r="BA1228" s="16">
        <f>INDEX('Ground truth'!$B$14:$H$20,MATCH($AP$1218,'Ground truth'!$A$14:$A$20,0),MATCH($AP$1222,'Ground truth'!$B$13:$H$13,0))</f>
        <v/>
      </c>
      <c r="BB1228" s="16">
        <f>INDEX('Ground truth'!$B$14:$H$20,MATCH($AP$1218,'Ground truth'!$A$14:$A$20,0),MATCH($AP$1223,'Ground truth'!$B$13:$H$13,0))</f>
        <v/>
      </c>
      <c r="BD1228" s="19" t="n">
        <v>3.980936588101825</v>
      </c>
      <c r="BE1228" s="19">
        <f>LARGE($BD$1228:$BD$1233,1)</f>
        <v/>
      </c>
    </row>
    <row r="1229">
      <c r="A1229" s="3" t="inlineStr">
        <is>
          <t>Transmission</t>
        </is>
      </c>
      <c r="B1229" s="8">
        <f>INDEX($B$1218:$H$1224,MATCH($AQ$1219,$B$1217:$H$1217,0),MATCH($AQ$1218,$B$1217:$H$1217,0))</f>
        <v/>
      </c>
      <c r="C1229" s="8">
        <f>INDEX($B$1218:$H$1224,MATCH($AQ$1219,$B$1217:$H$1217,0),MATCH($AQ$1219,$B$1217:$H$1217,0))</f>
        <v/>
      </c>
      <c r="D1229" s="8">
        <f>INDEX($B$1218:$H$1224,MATCH($AQ$1219,$B$1217:$H$1217,0),MATCH($AQ$1220,$B$1217:$H$1217,0))</f>
        <v/>
      </c>
      <c r="E1229" s="8">
        <f>INDEX($B$1218:$H$1224,MATCH($AQ$1219,$B$1217:$H$1217,0),MATCH($AQ$1221,$B$1217:$H$1217,0))</f>
        <v/>
      </c>
      <c r="F1229" s="8">
        <f>INDEX($B$1218:$H$1224,MATCH($AQ$1219,$B$1217:$H$1217,0),MATCH($AQ$1222,$B$1217:$H$1217,0))</f>
        <v/>
      </c>
      <c r="G1229" s="8">
        <f>INDEX($B$1218:$H$1224,MATCH($AQ$1219,$B$1217:$H$1217,0),MATCH($AQ$1223,$B$1217:$H$1217,0))</f>
        <v/>
      </c>
      <c r="J1229" s="8">
        <f>INDEX($J$1218:$P$1224,MATCH($AQ$1219,$J$1217:$P$1217,0),MATCH($AQ$1218,$J$1217:$P$1217,0))</f>
        <v/>
      </c>
      <c r="K1229" s="8">
        <f>INDEX($J$1218:$P$1224,MATCH($AQ$1219,$J$1217:$P$1217,0),MATCH($AQ$1219,$J$1217:$P$1217,0))</f>
        <v/>
      </c>
      <c r="L1229" s="8">
        <f>INDEX($J$1218:$P$1224,MATCH($AQ$1219,$J$1217:$P$1217,0),MATCH($AQ$1220,$J$1217:$P$1217,0))</f>
        <v/>
      </c>
      <c r="M1229" s="8">
        <f>INDEX($J$1218:$P$1224,MATCH($AQ$1219,$J$1217:$P$1217,0),MATCH($AQ$1221,$J$1217:$P$1217,0))</f>
        <v/>
      </c>
      <c r="N1229" s="8">
        <f>INDEX($J$1218:$P$1224,MATCH($AQ$1219,$J$1217:$P$1217,0),MATCH($AQ$1222,$J$1217:$P$1217,0))</f>
        <v/>
      </c>
      <c r="O1229" s="8">
        <f>INDEX($J$1218:$P$1224,MATCH($AQ$1219,$J$1217:$P$1217,0),MATCH($AQ$1223,$J$1217:$P$1217,0))</f>
        <v/>
      </c>
      <c r="R1229" s="8">
        <f>INDEX($R$1218:$X$1224,MATCH($AQ$1219,$R$1217:$X$1217,0),MATCH($AQ$1218,$R$1217:$X$1217,0))</f>
        <v/>
      </c>
      <c r="S1229" s="8">
        <f>INDEX($R$1218:$X$1224,MATCH($AQ$1219,$R$1217:$X$1217,0),MATCH($AQ$1219,$R$1217:$X$1217,0))</f>
        <v/>
      </c>
      <c r="T1229" s="8">
        <f>INDEX($R$1218:$X$1224,MATCH($AQ$1219,$R$1217:$X$1217,0),MATCH($AQ$1220,$R$1217:$X$1217,0))</f>
        <v/>
      </c>
      <c r="U1229" s="8">
        <f>INDEX($R$1218:$X$1224,MATCH($AQ$1219,$R$1217:$X$1217,0),MATCH($AQ$1221,$R$1217:$X$1217,0))</f>
        <v/>
      </c>
      <c r="V1229" s="8">
        <f>INDEX($R$1218:$X$1224,MATCH($AQ$1219,$R$1217:$X$1217,0),MATCH($AQ$1222,$R$1217:$X$1217,0))</f>
        <v/>
      </c>
      <c r="W1229" s="8">
        <f>INDEX($R$1218:$X$1224,MATCH($AQ$1219,$R$1217:$X$1217,0),MATCH($AQ$1223,$R$1217:$X$1217,0))</f>
        <v/>
      </c>
      <c r="Z1229" s="8">
        <f>INDEX($Z$1218:$AF$1224,MATCH($AQ$1219,$Z$1217:$AF$1217,0),MATCH($AQ$1218,$Z$1217:$AF$1217,0))</f>
        <v/>
      </c>
      <c r="AA1229" s="8">
        <f>INDEX($Z$1218:$AF$1224,MATCH($AQ$1219,$Z$1217:$AF$1217,0),MATCH($AQ$1219,$Z$1217:$AF$1217,0))</f>
        <v/>
      </c>
      <c r="AB1229" s="8">
        <f>INDEX($Z$1218:$AF$1224,MATCH($AQ$1219,$Z$1217:$AF$1217,0),MATCH($AQ$1220,$Z$1217:$AF$1217,0))</f>
        <v/>
      </c>
      <c r="AC1229" s="8">
        <f>INDEX($Z$1218:$AF$1224,MATCH($AQ$1219,$Z$1217:$AF$1217,0),MATCH($AQ$1221,$Z$1217:$AF$1217,0))</f>
        <v/>
      </c>
      <c r="AD1229" s="8">
        <f>INDEX($Z$1218:$AF$1224,MATCH($AQ$1219,$Z$1217:$AF$1217,0),MATCH($AQ$1222,$Z$1217:$AF$1217,0))</f>
        <v/>
      </c>
      <c r="AE1229" s="8">
        <f>INDEX($Z$1218:$AF$1224,MATCH($AQ$1219,$Z$1217:$AF$1217,0),MATCH($AQ$1223,$Z$1217:$AF$1217,0))</f>
        <v/>
      </c>
      <c r="AH1229" s="8">
        <f>INDEX($AH$1218:$AN$1224,MATCH($AQ$1219,$AH$1217:$AN$1217,0),MATCH($AQ$1218,$AH$1217:$AN$1217,0))</f>
        <v/>
      </c>
      <c r="AI1229" s="8">
        <f>INDEX($AH$1218:$AN$1224,MATCH($AQ$1219,$AH$1217:$AN$1217,0),MATCH($AQ$1219,$AH$1217:$AN$1217,0))</f>
        <v/>
      </c>
      <c r="AJ1229" s="8">
        <f>INDEX($AH$1218:$AN$1224,MATCH($AQ$1219,$AH$1217:$AN$1217,0),MATCH($AQ$1220,$AH$1217:$AN$1217,0))</f>
        <v/>
      </c>
      <c r="AK1229" s="8">
        <f>INDEX($AH$1218:$AN$1224,MATCH($AQ$1219,$AH$1217:$AN$1217,0),MATCH($AQ$1221,$AH$1217:$AN$1217,0))</f>
        <v/>
      </c>
      <c r="AL1229" s="8">
        <f>INDEX($AH$1218:$AN$1224,MATCH($AQ$1219,$AH$1217:$AN$1217,0),MATCH($AQ$1222,$AH$1217:$AN$1217,0))</f>
        <v/>
      </c>
      <c r="AM1229" s="8">
        <f>INDEX($AH$1218:$AN$1224,MATCH($AQ$1219,$AH$1217:$AN$1217,0),MATCH($AQ$1223,$AH$1217:$AN$1217,0))</f>
        <v/>
      </c>
      <c r="AP1229" s="8">
        <f>IF(($B$1229&lt;&gt;2)+($J$1229&lt;&gt;2)+($R$1229&lt;&gt;2)+($Z$1229&lt;&gt;2)+($AH$1229&lt;&gt;2)=0,2,IF((($B$1229&lt;&gt;2)*$B$1229+($J$1229&lt;&gt;2)*$J$1229+($R$1229&lt;&gt;2)*$R$1229+($Z$1229&lt;&gt;2)*$Z$1229+($AH$1229&lt;&gt;2)*$AH$1229)/(($B$1229&lt;&gt;2)+($J$1229&lt;&gt;2)+($R$1229&lt;&gt;2)+($Z$1229&lt;&gt;2)+($AH$1229&lt;&gt;2))&gt;=0.5,1,0))</f>
        <v/>
      </c>
      <c r="AQ1229" s="8">
        <f>IF(($C$1229&lt;&gt;2)+($K$1229&lt;&gt;2)+($S$1229&lt;&gt;2)+($AA$1229&lt;&gt;2)+($AI$1229&lt;&gt;2)=0,2,IF((($C$1229&lt;&gt;2)*$C$1229+($K$1229&lt;&gt;2)*$K$1229+($S$1229&lt;&gt;2)*$S$1229+($AA$1229&lt;&gt;2)*$AA$1229+($AI$1229&lt;&gt;2)*$AI$1229)/(($C$1229&lt;&gt;2)+($K$1229&lt;&gt;2)+($S$1229&lt;&gt;2)+($AA$1229&lt;&gt;2)+($AI$1229&lt;&gt;2))&gt;=0.5,1,0))</f>
        <v/>
      </c>
      <c r="AR1229" s="8">
        <f>IF(($D$1229&lt;&gt;2)+($L$1229&lt;&gt;2)+($T$1229&lt;&gt;2)+($AB$1229&lt;&gt;2)+($AJ$1229&lt;&gt;2)=0,2,IF((($D$1229&lt;&gt;2)*$D$1229+($L$1229&lt;&gt;2)*$L$1229+($T$1229&lt;&gt;2)*$T$1229+($AB$1229&lt;&gt;2)*$AB$1229+($AJ$1229&lt;&gt;2)*$AJ$1229)/(($D$1229&lt;&gt;2)+($L$1229&lt;&gt;2)+($T$1229&lt;&gt;2)+($AB$1229&lt;&gt;2)+($AJ$1229&lt;&gt;2))&gt;=0.5,1,0))</f>
        <v/>
      </c>
      <c r="AS1229" s="8">
        <f>IF(($E$1229&lt;&gt;2)+($M$1229&lt;&gt;2)+($U$1229&lt;&gt;2)+($AC$1229&lt;&gt;2)+($AK$1229&lt;&gt;2)=0,2,IF((($E$1229&lt;&gt;2)*$E$1229+($M$1229&lt;&gt;2)*$M$1229+($U$1229&lt;&gt;2)*$U$1229+($AC$1229&lt;&gt;2)*$AC$1229+($AK$1229&lt;&gt;2)*$AK$1229)/(($E$1229&lt;&gt;2)+($M$1229&lt;&gt;2)+($U$1229&lt;&gt;2)+($AC$1229&lt;&gt;2)+($AK$1229&lt;&gt;2))&gt;=0.5,1,0))</f>
        <v/>
      </c>
      <c r="AT1229" s="8">
        <f>IF(($F$1229&lt;&gt;2)+($N$1229&lt;&gt;2)+($V$1229&lt;&gt;2)+($AD$1229&lt;&gt;2)+($AL$1229&lt;&gt;2)=0,2,IF((($F$1229&lt;&gt;2)*$F$1229+($N$1229&lt;&gt;2)*$N$1229+($V$1229&lt;&gt;2)*$V$1229+($AD$1229&lt;&gt;2)*$AD$1229+($AL$1229&lt;&gt;2)*$AL$1229)/(($F$1229&lt;&gt;2)+($N$1229&lt;&gt;2)+($V$1229&lt;&gt;2)+($AD$1229&lt;&gt;2)+($AL$1229&lt;&gt;2))&gt;=0.5,1,0))</f>
        <v/>
      </c>
      <c r="AU1229" s="8">
        <f>IF(($G$1229&lt;&gt;2)+($O$1229&lt;&gt;2)+($W$1229&lt;&gt;2)+($AE$1229&lt;&gt;2)+($AM$1229&lt;&gt;2)=0,2,IF((($G$1229&lt;&gt;2)*$G$1229+($O$1229&lt;&gt;2)*$O$1229+($W$1229&lt;&gt;2)*$W$1229+($AE$1229&lt;&gt;2)*$AE$1229+($AM$1229&lt;&gt;2)*$AM$1229)/(($G$1229&lt;&gt;2)+($O$1229&lt;&gt;2)+($W$1229&lt;&gt;2)+($AE$1229&lt;&gt;2)+($AM$1229&lt;&gt;2))&gt;=0.5,1,0))</f>
        <v/>
      </c>
      <c r="AW1229" s="16">
        <f>INDEX('Ground truth'!$B$14:$H$20,MATCH($AP$1219,'Ground truth'!$A$14:$A$20,0),MATCH($AP$1218,'Ground truth'!$B$13:$H$13,0))</f>
        <v/>
      </c>
      <c r="AX1229" s="16">
        <f>INDEX('Ground truth'!$B$14:$H$20,MATCH($AP$1219,'Ground truth'!$A$14:$A$20,0),MATCH($AP$1219,'Ground truth'!$B$13:$H$13,0))</f>
        <v/>
      </c>
      <c r="AY1229" s="16">
        <f>INDEX('Ground truth'!$B$14:$H$20,MATCH($AP$1219,'Ground truth'!$A$14:$A$20,0),MATCH($AP$1220,'Ground truth'!$B$13:$H$13,0))</f>
        <v/>
      </c>
      <c r="AZ1229" s="16">
        <f>INDEX('Ground truth'!$B$14:$H$20,MATCH($AP$1219,'Ground truth'!$A$14:$A$20,0),MATCH($AP$1221,'Ground truth'!$B$13:$H$13,0))</f>
        <v/>
      </c>
      <c r="BA1229" s="16">
        <f>INDEX('Ground truth'!$B$14:$H$20,MATCH($AP$1219,'Ground truth'!$A$14:$A$20,0),MATCH($AP$1222,'Ground truth'!$B$13:$H$13,0))</f>
        <v/>
      </c>
      <c r="BB1229" s="16">
        <f>INDEX('Ground truth'!$B$14:$H$20,MATCH($AP$1219,'Ground truth'!$A$14:$A$20,0),MATCH($AP$1223,'Ground truth'!$B$13:$H$13,0))</f>
        <v/>
      </c>
      <c r="BD1229" s="19" t="n">
        <v>2.041954751952713</v>
      </c>
      <c r="BE1229" s="19">
        <f>LARGE($BD$1228:$BD$1233,2)</f>
        <v/>
      </c>
    </row>
    <row r="1230">
      <c r="A1230" s="3" t="inlineStr">
        <is>
          <t>Motor</t>
        </is>
      </c>
      <c r="B1230" s="8">
        <f>INDEX($B$1218:$H$1224,MATCH($AQ$1220,$B$1217:$H$1217,0),MATCH($AQ$1218,$B$1217:$H$1217,0))</f>
        <v/>
      </c>
      <c r="C1230" s="8">
        <f>INDEX($B$1218:$H$1224,MATCH($AQ$1220,$B$1217:$H$1217,0),MATCH($AQ$1219,$B$1217:$H$1217,0))</f>
        <v/>
      </c>
      <c r="D1230" s="8">
        <f>INDEX($B$1218:$H$1224,MATCH($AQ$1220,$B$1217:$H$1217,0),MATCH($AQ$1220,$B$1217:$H$1217,0))</f>
        <v/>
      </c>
      <c r="E1230" s="8">
        <f>INDEX($B$1218:$H$1224,MATCH($AQ$1220,$B$1217:$H$1217,0),MATCH($AQ$1221,$B$1217:$H$1217,0))</f>
        <v/>
      </c>
      <c r="F1230" s="8">
        <f>INDEX($B$1218:$H$1224,MATCH($AQ$1220,$B$1217:$H$1217,0),MATCH($AQ$1222,$B$1217:$H$1217,0))</f>
        <v/>
      </c>
      <c r="G1230" s="8">
        <f>INDEX($B$1218:$H$1224,MATCH($AQ$1220,$B$1217:$H$1217,0),MATCH($AQ$1223,$B$1217:$H$1217,0))</f>
        <v/>
      </c>
      <c r="J1230" s="8">
        <f>INDEX($J$1218:$P$1224,MATCH($AQ$1220,$J$1217:$P$1217,0),MATCH($AQ$1218,$J$1217:$P$1217,0))</f>
        <v/>
      </c>
      <c r="K1230" s="8">
        <f>INDEX($J$1218:$P$1224,MATCH($AQ$1220,$J$1217:$P$1217,0),MATCH($AQ$1219,$J$1217:$P$1217,0))</f>
        <v/>
      </c>
      <c r="L1230" s="8">
        <f>INDEX($J$1218:$P$1224,MATCH($AQ$1220,$J$1217:$P$1217,0),MATCH($AQ$1220,$J$1217:$P$1217,0))</f>
        <v/>
      </c>
      <c r="M1230" s="8">
        <f>INDEX($J$1218:$P$1224,MATCH($AQ$1220,$J$1217:$P$1217,0),MATCH($AQ$1221,$J$1217:$P$1217,0))</f>
        <v/>
      </c>
      <c r="N1230" s="8">
        <f>INDEX($J$1218:$P$1224,MATCH($AQ$1220,$J$1217:$P$1217,0),MATCH($AQ$1222,$J$1217:$P$1217,0))</f>
        <v/>
      </c>
      <c r="O1230" s="8">
        <f>INDEX($J$1218:$P$1224,MATCH($AQ$1220,$J$1217:$P$1217,0),MATCH($AQ$1223,$J$1217:$P$1217,0))</f>
        <v/>
      </c>
      <c r="R1230" s="8">
        <f>INDEX($R$1218:$X$1224,MATCH($AQ$1220,$R$1217:$X$1217,0),MATCH($AQ$1218,$R$1217:$X$1217,0))</f>
        <v/>
      </c>
      <c r="S1230" s="8">
        <f>INDEX($R$1218:$X$1224,MATCH($AQ$1220,$R$1217:$X$1217,0),MATCH($AQ$1219,$R$1217:$X$1217,0))</f>
        <v/>
      </c>
      <c r="T1230" s="8">
        <f>INDEX($R$1218:$X$1224,MATCH($AQ$1220,$R$1217:$X$1217,0),MATCH($AQ$1220,$R$1217:$X$1217,0))</f>
        <v/>
      </c>
      <c r="U1230" s="8">
        <f>INDEX($R$1218:$X$1224,MATCH($AQ$1220,$R$1217:$X$1217,0),MATCH($AQ$1221,$R$1217:$X$1217,0))</f>
        <v/>
      </c>
      <c r="V1230" s="8">
        <f>INDEX($R$1218:$X$1224,MATCH($AQ$1220,$R$1217:$X$1217,0),MATCH($AQ$1222,$R$1217:$X$1217,0))</f>
        <v/>
      </c>
      <c r="W1230" s="8">
        <f>INDEX($R$1218:$X$1224,MATCH($AQ$1220,$R$1217:$X$1217,0),MATCH($AQ$1223,$R$1217:$X$1217,0))</f>
        <v/>
      </c>
      <c r="Z1230" s="8">
        <f>INDEX($Z$1218:$AF$1224,MATCH($AQ$1220,$Z$1217:$AF$1217,0),MATCH($AQ$1218,$Z$1217:$AF$1217,0))</f>
        <v/>
      </c>
      <c r="AA1230" s="8">
        <f>INDEX($Z$1218:$AF$1224,MATCH($AQ$1220,$Z$1217:$AF$1217,0),MATCH($AQ$1219,$Z$1217:$AF$1217,0))</f>
        <v/>
      </c>
      <c r="AB1230" s="8">
        <f>INDEX($Z$1218:$AF$1224,MATCH($AQ$1220,$Z$1217:$AF$1217,0),MATCH($AQ$1220,$Z$1217:$AF$1217,0))</f>
        <v/>
      </c>
      <c r="AC1230" s="8">
        <f>INDEX($Z$1218:$AF$1224,MATCH($AQ$1220,$Z$1217:$AF$1217,0),MATCH($AQ$1221,$Z$1217:$AF$1217,0))</f>
        <v/>
      </c>
      <c r="AD1230" s="8">
        <f>INDEX($Z$1218:$AF$1224,MATCH($AQ$1220,$Z$1217:$AF$1217,0),MATCH($AQ$1222,$Z$1217:$AF$1217,0))</f>
        <v/>
      </c>
      <c r="AE1230" s="8">
        <f>INDEX($Z$1218:$AF$1224,MATCH($AQ$1220,$Z$1217:$AF$1217,0),MATCH($AQ$1223,$Z$1217:$AF$1217,0))</f>
        <v/>
      </c>
      <c r="AH1230" s="8">
        <f>INDEX($AH$1218:$AN$1224,MATCH($AQ$1220,$AH$1217:$AN$1217,0),MATCH($AQ$1218,$AH$1217:$AN$1217,0))</f>
        <v/>
      </c>
      <c r="AI1230" s="8">
        <f>INDEX($AH$1218:$AN$1224,MATCH($AQ$1220,$AH$1217:$AN$1217,0),MATCH($AQ$1219,$AH$1217:$AN$1217,0))</f>
        <v/>
      </c>
      <c r="AJ1230" s="8">
        <f>INDEX($AH$1218:$AN$1224,MATCH($AQ$1220,$AH$1217:$AN$1217,0),MATCH($AQ$1220,$AH$1217:$AN$1217,0))</f>
        <v/>
      </c>
      <c r="AK1230" s="8">
        <f>INDEX($AH$1218:$AN$1224,MATCH($AQ$1220,$AH$1217:$AN$1217,0),MATCH($AQ$1221,$AH$1217:$AN$1217,0))</f>
        <v/>
      </c>
      <c r="AL1230" s="8">
        <f>INDEX($AH$1218:$AN$1224,MATCH($AQ$1220,$AH$1217:$AN$1217,0),MATCH($AQ$1222,$AH$1217:$AN$1217,0))</f>
        <v/>
      </c>
      <c r="AM1230" s="8">
        <f>INDEX($AH$1218:$AN$1224,MATCH($AQ$1220,$AH$1217:$AN$1217,0),MATCH($AQ$1223,$AH$1217:$AN$1217,0))</f>
        <v/>
      </c>
      <c r="AP1230" s="8">
        <f>IF(($B$1230&lt;&gt;2)+($J$1230&lt;&gt;2)+($R$1230&lt;&gt;2)+($Z$1230&lt;&gt;2)+($AH$1230&lt;&gt;2)=0,2,IF((($B$1230&lt;&gt;2)*$B$1230+($J$1230&lt;&gt;2)*$J$1230+($R$1230&lt;&gt;2)*$R$1230+($Z$1230&lt;&gt;2)*$Z$1230+($AH$1230&lt;&gt;2)*$AH$1230)/(($B$1230&lt;&gt;2)+($J$1230&lt;&gt;2)+($R$1230&lt;&gt;2)+($Z$1230&lt;&gt;2)+($AH$1230&lt;&gt;2))&gt;=0.5,1,0))</f>
        <v/>
      </c>
      <c r="AQ1230" s="8">
        <f>IF(($C$1230&lt;&gt;2)+($K$1230&lt;&gt;2)+($S$1230&lt;&gt;2)+($AA$1230&lt;&gt;2)+($AI$1230&lt;&gt;2)=0,2,IF((($C$1230&lt;&gt;2)*$C$1230+($K$1230&lt;&gt;2)*$K$1230+($S$1230&lt;&gt;2)*$S$1230+($AA$1230&lt;&gt;2)*$AA$1230+($AI$1230&lt;&gt;2)*$AI$1230)/(($C$1230&lt;&gt;2)+($K$1230&lt;&gt;2)+($S$1230&lt;&gt;2)+($AA$1230&lt;&gt;2)+($AI$1230&lt;&gt;2))&gt;=0.5,1,0))</f>
        <v/>
      </c>
      <c r="AR1230" s="8">
        <f>IF(($D$1230&lt;&gt;2)+($L$1230&lt;&gt;2)+($T$1230&lt;&gt;2)+($AB$1230&lt;&gt;2)+($AJ$1230&lt;&gt;2)=0,2,IF((($D$1230&lt;&gt;2)*$D$1230+($L$1230&lt;&gt;2)*$L$1230+($T$1230&lt;&gt;2)*$T$1230+($AB$1230&lt;&gt;2)*$AB$1230+($AJ$1230&lt;&gt;2)*$AJ$1230)/(($D$1230&lt;&gt;2)+($L$1230&lt;&gt;2)+($T$1230&lt;&gt;2)+($AB$1230&lt;&gt;2)+($AJ$1230&lt;&gt;2))&gt;=0.5,1,0))</f>
        <v/>
      </c>
      <c r="AS1230" s="8">
        <f>IF(($E$1230&lt;&gt;2)+($M$1230&lt;&gt;2)+($U$1230&lt;&gt;2)+($AC$1230&lt;&gt;2)+($AK$1230&lt;&gt;2)=0,2,IF((($E$1230&lt;&gt;2)*$E$1230+($M$1230&lt;&gt;2)*$M$1230+($U$1230&lt;&gt;2)*$U$1230+($AC$1230&lt;&gt;2)*$AC$1230+($AK$1230&lt;&gt;2)*$AK$1230)/(($E$1230&lt;&gt;2)+($M$1230&lt;&gt;2)+($U$1230&lt;&gt;2)+($AC$1230&lt;&gt;2)+($AK$1230&lt;&gt;2))&gt;=0.5,1,0))</f>
        <v/>
      </c>
      <c r="AT1230" s="8">
        <f>IF(($F$1230&lt;&gt;2)+($N$1230&lt;&gt;2)+($V$1230&lt;&gt;2)+($AD$1230&lt;&gt;2)+($AL$1230&lt;&gt;2)=0,2,IF((($F$1230&lt;&gt;2)*$F$1230+($N$1230&lt;&gt;2)*$N$1230+($V$1230&lt;&gt;2)*$V$1230+($AD$1230&lt;&gt;2)*$AD$1230+($AL$1230&lt;&gt;2)*$AL$1230)/(($F$1230&lt;&gt;2)+($N$1230&lt;&gt;2)+($V$1230&lt;&gt;2)+($AD$1230&lt;&gt;2)+($AL$1230&lt;&gt;2))&gt;=0.5,1,0))</f>
        <v/>
      </c>
      <c r="AU1230" s="8">
        <f>IF(($G$1230&lt;&gt;2)+($O$1230&lt;&gt;2)+($W$1230&lt;&gt;2)+($AE$1230&lt;&gt;2)+($AM$1230&lt;&gt;2)=0,2,IF((($G$1230&lt;&gt;2)*$G$1230+($O$1230&lt;&gt;2)*$O$1230+($W$1230&lt;&gt;2)*$W$1230+($AE$1230&lt;&gt;2)*$AE$1230+($AM$1230&lt;&gt;2)*$AM$1230)/(($G$1230&lt;&gt;2)+($O$1230&lt;&gt;2)+($W$1230&lt;&gt;2)+($AE$1230&lt;&gt;2)+($AM$1230&lt;&gt;2))&gt;=0.5,1,0))</f>
        <v/>
      </c>
      <c r="AW1230" s="16">
        <f>INDEX('Ground truth'!$B$14:$H$20,MATCH($AP$1220,'Ground truth'!$A$14:$A$20,0),MATCH($AP$1218,'Ground truth'!$B$13:$H$13,0))</f>
        <v/>
      </c>
      <c r="AX1230" s="16">
        <f>INDEX('Ground truth'!$B$14:$H$20,MATCH($AP$1220,'Ground truth'!$A$14:$A$20,0),MATCH($AP$1219,'Ground truth'!$B$13:$H$13,0))</f>
        <v/>
      </c>
      <c r="AY1230" s="16">
        <f>INDEX('Ground truth'!$B$14:$H$20,MATCH($AP$1220,'Ground truth'!$A$14:$A$20,0),MATCH($AP$1220,'Ground truth'!$B$13:$H$13,0))</f>
        <v/>
      </c>
      <c r="AZ1230" s="16">
        <f>INDEX('Ground truth'!$B$14:$H$20,MATCH($AP$1220,'Ground truth'!$A$14:$A$20,0),MATCH($AP$1221,'Ground truth'!$B$13:$H$13,0))</f>
        <v/>
      </c>
      <c r="BA1230" s="16">
        <f>INDEX('Ground truth'!$B$14:$H$20,MATCH($AP$1220,'Ground truth'!$A$14:$A$20,0),MATCH($AP$1222,'Ground truth'!$B$13:$H$13,0))</f>
        <v/>
      </c>
      <c r="BB1230" s="16">
        <f>INDEX('Ground truth'!$B$14:$H$20,MATCH($AP$1220,'Ground truth'!$A$14:$A$20,0),MATCH($AP$1223,'Ground truth'!$B$13:$H$13,0))</f>
        <v/>
      </c>
      <c r="BD1230" s="19" t="n">
        <v>0.9999999999999996</v>
      </c>
      <c r="BE1230" s="19">
        <f>LARGE($BD$1228:$BD$1233,3)</f>
        <v/>
      </c>
    </row>
    <row r="1231">
      <c r="A1231" s="3" t="inlineStr">
        <is>
          <t>Electrical System</t>
        </is>
      </c>
      <c r="B1231" s="8">
        <f>INDEX($B$1218:$H$1224,MATCH($AQ$1221,$B$1217:$H$1217,0),MATCH($AQ$1218,$B$1217:$H$1217,0))</f>
        <v/>
      </c>
      <c r="C1231" s="8">
        <f>INDEX($B$1218:$H$1224,MATCH($AQ$1221,$B$1217:$H$1217,0),MATCH($AQ$1219,$B$1217:$H$1217,0))</f>
        <v/>
      </c>
      <c r="D1231" s="8">
        <f>INDEX($B$1218:$H$1224,MATCH($AQ$1221,$B$1217:$H$1217,0),MATCH($AQ$1220,$B$1217:$H$1217,0))</f>
        <v/>
      </c>
      <c r="E1231" s="8">
        <f>INDEX($B$1218:$H$1224,MATCH($AQ$1221,$B$1217:$H$1217,0),MATCH($AQ$1221,$B$1217:$H$1217,0))</f>
        <v/>
      </c>
      <c r="F1231" s="8">
        <f>INDEX($B$1218:$H$1224,MATCH($AQ$1221,$B$1217:$H$1217,0),MATCH($AQ$1222,$B$1217:$H$1217,0))</f>
        <v/>
      </c>
      <c r="G1231" s="8">
        <f>INDEX($B$1218:$H$1224,MATCH($AQ$1221,$B$1217:$H$1217,0),MATCH($AQ$1223,$B$1217:$H$1217,0))</f>
        <v/>
      </c>
      <c r="J1231" s="8">
        <f>INDEX($J$1218:$P$1224,MATCH($AQ$1221,$J$1217:$P$1217,0),MATCH($AQ$1218,$J$1217:$P$1217,0))</f>
        <v/>
      </c>
      <c r="K1231" s="8">
        <f>INDEX($J$1218:$P$1224,MATCH($AQ$1221,$J$1217:$P$1217,0),MATCH($AQ$1219,$J$1217:$P$1217,0))</f>
        <v/>
      </c>
      <c r="L1231" s="8">
        <f>INDEX($J$1218:$P$1224,MATCH($AQ$1221,$J$1217:$P$1217,0),MATCH($AQ$1220,$J$1217:$P$1217,0))</f>
        <v/>
      </c>
      <c r="M1231" s="8">
        <f>INDEX($J$1218:$P$1224,MATCH($AQ$1221,$J$1217:$P$1217,0),MATCH($AQ$1221,$J$1217:$P$1217,0))</f>
        <v/>
      </c>
      <c r="N1231" s="8">
        <f>INDEX($J$1218:$P$1224,MATCH($AQ$1221,$J$1217:$P$1217,0),MATCH($AQ$1222,$J$1217:$P$1217,0))</f>
        <v/>
      </c>
      <c r="O1231" s="8">
        <f>INDEX($J$1218:$P$1224,MATCH($AQ$1221,$J$1217:$P$1217,0),MATCH($AQ$1223,$J$1217:$P$1217,0))</f>
        <v/>
      </c>
      <c r="R1231" s="8">
        <f>INDEX($R$1218:$X$1224,MATCH($AQ$1221,$R$1217:$X$1217,0),MATCH($AQ$1218,$R$1217:$X$1217,0))</f>
        <v/>
      </c>
      <c r="S1231" s="8">
        <f>INDEX($R$1218:$X$1224,MATCH($AQ$1221,$R$1217:$X$1217,0),MATCH($AQ$1219,$R$1217:$X$1217,0))</f>
        <v/>
      </c>
      <c r="T1231" s="8">
        <f>INDEX($R$1218:$X$1224,MATCH($AQ$1221,$R$1217:$X$1217,0),MATCH($AQ$1220,$R$1217:$X$1217,0))</f>
        <v/>
      </c>
      <c r="U1231" s="8">
        <f>INDEX($R$1218:$X$1224,MATCH($AQ$1221,$R$1217:$X$1217,0),MATCH($AQ$1221,$R$1217:$X$1217,0))</f>
        <v/>
      </c>
      <c r="V1231" s="8">
        <f>INDEX($R$1218:$X$1224,MATCH($AQ$1221,$R$1217:$X$1217,0),MATCH($AQ$1222,$R$1217:$X$1217,0))</f>
        <v/>
      </c>
      <c r="W1231" s="8">
        <f>INDEX($R$1218:$X$1224,MATCH($AQ$1221,$R$1217:$X$1217,0),MATCH($AQ$1223,$R$1217:$X$1217,0))</f>
        <v/>
      </c>
      <c r="Z1231" s="8">
        <f>INDEX($Z$1218:$AF$1224,MATCH($AQ$1221,$Z$1217:$AF$1217,0),MATCH($AQ$1218,$Z$1217:$AF$1217,0))</f>
        <v/>
      </c>
      <c r="AA1231" s="8">
        <f>INDEX($Z$1218:$AF$1224,MATCH($AQ$1221,$Z$1217:$AF$1217,0),MATCH($AQ$1219,$Z$1217:$AF$1217,0))</f>
        <v/>
      </c>
      <c r="AB1231" s="8">
        <f>INDEX($Z$1218:$AF$1224,MATCH($AQ$1221,$Z$1217:$AF$1217,0),MATCH($AQ$1220,$Z$1217:$AF$1217,0))</f>
        <v/>
      </c>
      <c r="AC1231" s="8">
        <f>INDEX($Z$1218:$AF$1224,MATCH($AQ$1221,$Z$1217:$AF$1217,0),MATCH($AQ$1221,$Z$1217:$AF$1217,0))</f>
        <v/>
      </c>
      <c r="AD1231" s="8">
        <f>INDEX($Z$1218:$AF$1224,MATCH($AQ$1221,$Z$1217:$AF$1217,0),MATCH($AQ$1222,$Z$1217:$AF$1217,0))</f>
        <v/>
      </c>
      <c r="AE1231" s="8">
        <f>INDEX($Z$1218:$AF$1224,MATCH($AQ$1221,$Z$1217:$AF$1217,0),MATCH($AQ$1223,$Z$1217:$AF$1217,0))</f>
        <v/>
      </c>
      <c r="AH1231" s="8">
        <f>INDEX($AH$1218:$AN$1224,MATCH($AQ$1221,$AH$1217:$AN$1217,0),MATCH($AQ$1218,$AH$1217:$AN$1217,0))</f>
        <v/>
      </c>
      <c r="AI1231" s="8">
        <f>INDEX($AH$1218:$AN$1224,MATCH($AQ$1221,$AH$1217:$AN$1217,0),MATCH($AQ$1219,$AH$1217:$AN$1217,0))</f>
        <v/>
      </c>
      <c r="AJ1231" s="8">
        <f>INDEX($AH$1218:$AN$1224,MATCH($AQ$1221,$AH$1217:$AN$1217,0),MATCH($AQ$1220,$AH$1217:$AN$1217,0))</f>
        <v/>
      </c>
      <c r="AK1231" s="8">
        <f>INDEX($AH$1218:$AN$1224,MATCH($AQ$1221,$AH$1217:$AN$1217,0),MATCH($AQ$1221,$AH$1217:$AN$1217,0))</f>
        <v/>
      </c>
      <c r="AL1231" s="8">
        <f>INDEX($AH$1218:$AN$1224,MATCH($AQ$1221,$AH$1217:$AN$1217,0),MATCH($AQ$1222,$AH$1217:$AN$1217,0))</f>
        <v/>
      </c>
      <c r="AM1231" s="8">
        <f>INDEX($AH$1218:$AN$1224,MATCH($AQ$1221,$AH$1217:$AN$1217,0),MATCH($AQ$1223,$AH$1217:$AN$1217,0))</f>
        <v/>
      </c>
      <c r="AP1231" s="8">
        <f>IF(($B$1231&lt;&gt;2)+($J$1231&lt;&gt;2)+($R$1231&lt;&gt;2)+($Z$1231&lt;&gt;2)+($AH$1231&lt;&gt;2)=0,2,IF((($B$1231&lt;&gt;2)*$B$1231+($J$1231&lt;&gt;2)*$J$1231+($R$1231&lt;&gt;2)*$R$1231+($Z$1231&lt;&gt;2)*$Z$1231+($AH$1231&lt;&gt;2)*$AH$1231)/(($B$1231&lt;&gt;2)+($J$1231&lt;&gt;2)+($R$1231&lt;&gt;2)+($Z$1231&lt;&gt;2)+($AH$1231&lt;&gt;2))&gt;=0.5,1,0))</f>
        <v/>
      </c>
      <c r="AQ1231" s="8">
        <f>IF(($C$1231&lt;&gt;2)+($K$1231&lt;&gt;2)+($S$1231&lt;&gt;2)+($AA$1231&lt;&gt;2)+($AI$1231&lt;&gt;2)=0,2,IF((($C$1231&lt;&gt;2)*$C$1231+($K$1231&lt;&gt;2)*$K$1231+($S$1231&lt;&gt;2)*$S$1231+($AA$1231&lt;&gt;2)*$AA$1231+($AI$1231&lt;&gt;2)*$AI$1231)/(($C$1231&lt;&gt;2)+($K$1231&lt;&gt;2)+($S$1231&lt;&gt;2)+($AA$1231&lt;&gt;2)+($AI$1231&lt;&gt;2))&gt;=0.5,1,0))</f>
        <v/>
      </c>
      <c r="AR1231" s="8">
        <f>IF(($D$1231&lt;&gt;2)+($L$1231&lt;&gt;2)+($T$1231&lt;&gt;2)+($AB$1231&lt;&gt;2)+($AJ$1231&lt;&gt;2)=0,2,IF((($D$1231&lt;&gt;2)*$D$1231+($L$1231&lt;&gt;2)*$L$1231+($T$1231&lt;&gt;2)*$T$1231+($AB$1231&lt;&gt;2)*$AB$1231+($AJ$1231&lt;&gt;2)*$AJ$1231)/(($D$1231&lt;&gt;2)+($L$1231&lt;&gt;2)+($T$1231&lt;&gt;2)+($AB$1231&lt;&gt;2)+($AJ$1231&lt;&gt;2))&gt;=0.5,1,0))</f>
        <v/>
      </c>
      <c r="AS1231" s="8">
        <f>IF(($E$1231&lt;&gt;2)+($M$1231&lt;&gt;2)+($U$1231&lt;&gt;2)+($AC$1231&lt;&gt;2)+($AK$1231&lt;&gt;2)=0,2,IF((($E$1231&lt;&gt;2)*$E$1231+($M$1231&lt;&gt;2)*$M$1231+($U$1231&lt;&gt;2)*$U$1231+($AC$1231&lt;&gt;2)*$AC$1231+($AK$1231&lt;&gt;2)*$AK$1231)/(($E$1231&lt;&gt;2)+($M$1231&lt;&gt;2)+($U$1231&lt;&gt;2)+($AC$1231&lt;&gt;2)+($AK$1231&lt;&gt;2))&gt;=0.5,1,0))</f>
        <v/>
      </c>
      <c r="AT1231" s="8">
        <f>IF(($F$1231&lt;&gt;2)+($N$1231&lt;&gt;2)+($V$1231&lt;&gt;2)+($AD$1231&lt;&gt;2)+($AL$1231&lt;&gt;2)=0,2,IF((($F$1231&lt;&gt;2)*$F$1231+($N$1231&lt;&gt;2)*$N$1231+($V$1231&lt;&gt;2)*$V$1231+($AD$1231&lt;&gt;2)*$AD$1231+($AL$1231&lt;&gt;2)*$AL$1231)/(($F$1231&lt;&gt;2)+($N$1231&lt;&gt;2)+($V$1231&lt;&gt;2)+($AD$1231&lt;&gt;2)+($AL$1231&lt;&gt;2))&gt;=0.5,1,0))</f>
        <v/>
      </c>
      <c r="AU1231" s="8">
        <f>IF(($G$1231&lt;&gt;2)+($O$1231&lt;&gt;2)+($W$1231&lt;&gt;2)+($AE$1231&lt;&gt;2)+($AM$1231&lt;&gt;2)=0,2,IF((($G$1231&lt;&gt;2)*$G$1231+($O$1231&lt;&gt;2)*$O$1231+($W$1231&lt;&gt;2)*$W$1231+($AE$1231&lt;&gt;2)*$AE$1231+($AM$1231&lt;&gt;2)*$AM$1231)/(($G$1231&lt;&gt;2)+($O$1231&lt;&gt;2)+($W$1231&lt;&gt;2)+($AE$1231&lt;&gt;2)+($AM$1231&lt;&gt;2))&gt;=0.5,1,0))</f>
        <v/>
      </c>
      <c r="AW1231" s="16">
        <f>INDEX('Ground truth'!$B$14:$H$20,MATCH($AP$1221,'Ground truth'!$A$14:$A$20,0),MATCH($AP$1218,'Ground truth'!$B$13:$H$13,0))</f>
        <v/>
      </c>
      <c r="AX1231" s="16">
        <f>INDEX('Ground truth'!$B$14:$H$20,MATCH($AP$1221,'Ground truth'!$A$14:$A$20,0),MATCH($AP$1219,'Ground truth'!$B$13:$H$13,0))</f>
        <v/>
      </c>
      <c r="AY1231" s="16">
        <f>INDEX('Ground truth'!$B$14:$H$20,MATCH($AP$1221,'Ground truth'!$A$14:$A$20,0),MATCH($AP$1220,'Ground truth'!$B$13:$H$13,0))</f>
        <v/>
      </c>
      <c r="AZ1231" s="16">
        <f>INDEX('Ground truth'!$B$14:$H$20,MATCH($AP$1221,'Ground truth'!$A$14:$A$20,0),MATCH($AP$1221,'Ground truth'!$B$13:$H$13,0))</f>
        <v/>
      </c>
      <c r="BA1231" s="16">
        <f>INDEX('Ground truth'!$B$14:$H$20,MATCH($AP$1221,'Ground truth'!$A$14:$A$20,0),MATCH($AP$1222,'Ground truth'!$B$13:$H$13,0))</f>
        <v/>
      </c>
      <c r="BB1231" s="16">
        <f>INDEX('Ground truth'!$B$14:$H$20,MATCH($AP$1221,'Ground truth'!$A$14:$A$20,0),MATCH($AP$1223,'Ground truth'!$B$13:$H$13,0))</f>
        <v/>
      </c>
      <c r="BD1231" s="19" t="n">
        <v>0.2937994892048099</v>
      </c>
      <c r="BE1231" s="19">
        <f>LARGE($BD$1228:$BD$1233,4)</f>
        <v/>
      </c>
    </row>
    <row r="1232">
      <c r="A1232" s="3" t="inlineStr">
        <is>
          <t>Battery Holder</t>
        </is>
      </c>
      <c r="B1232" s="8">
        <f>INDEX($B$1218:$H$1224,MATCH($AQ$1222,$B$1217:$H$1217,0),MATCH($AQ$1218,$B$1217:$H$1217,0))</f>
        <v/>
      </c>
      <c r="C1232" s="8">
        <f>INDEX($B$1218:$H$1224,MATCH($AQ$1222,$B$1217:$H$1217,0),MATCH($AQ$1219,$B$1217:$H$1217,0))</f>
        <v/>
      </c>
      <c r="D1232" s="8">
        <f>INDEX($B$1218:$H$1224,MATCH($AQ$1222,$B$1217:$H$1217,0),MATCH($AQ$1220,$B$1217:$H$1217,0))</f>
        <v/>
      </c>
      <c r="E1232" s="8">
        <f>INDEX($B$1218:$H$1224,MATCH($AQ$1222,$B$1217:$H$1217,0),MATCH($AQ$1221,$B$1217:$H$1217,0))</f>
        <v/>
      </c>
      <c r="F1232" s="8">
        <f>INDEX($B$1218:$H$1224,MATCH($AQ$1222,$B$1217:$H$1217,0),MATCH($AQ$1222,$B$1217:$H$1217,0))</f>
        <v/>
      </c>
      <c r="G1232" s="8">
        <f>INDEX($B$1218:$H$1224,MATCH($AQ$1222,$B$1217:$H$1217,0),MATCH($AQ$1223,$B$1217:$H$1217,0))</f>
        <v/>
      </c>
      <c r="J1232" s="8">
        <f>INDEX($J$1218:$P$1224,MATCH($AQ$1222,$J$1217:$P$1217,0),MATCH($AQ$1218,$J$1217:$P$1217,0))</f>
        <v/>
      </c>
      <c r="K1232" s="8">
        <f>INDEX($J$1218:$P$1224,MATCH($AQ$1222,$J$1217:$P$1217,0),MATCH($AQ$1219,$J$1217:$P$1217,0))</f>
        <v/>
      </c>
      <c r="L1232" s="8">
        <f>INDEX($J$1218:$P$1224,MATCH($AQ$1222,$J$1217:$P$1217,0),MATCH($AQ$1220,$J$1217:$P$1217,0))</f>
        <v/>
      </c>
      <c r="M1232" s="8">
        <f>INDEX($J$1218:$P$1224,MATCH($AQ$1222,$J$1217:$P$1217,0),MATCH($AQ$1221,$J$1217:$P$1217,0))</f>
        <v/>
      </c>
      <c r="N1232" s="8">
        <f>INDEX($J$1218:$P$1224,MATCH($AQ$1222,$J$1217:$P$1217,0),MATCH($AQ$1222,$J$1217:$P$1217,0))</f>
        <v/>
      </c>
      <c r="O1232" s="8">
        <f>INDEX($J$1218:$P$1224,MATCH($AQ$1222,$J$1217:$P$1217,0),MATCH($AQ$1223,$J$1217:$P$1217,0))</f>
        <v/>
      </c>
      <c r="R1232" s="8">
        <f>INDEX($R$1218:$X$1224,MATCH($AQ$1222,$R$1217:$X$1217,0),MATCH($AQ$1218,$R$1217:$X$1217,0))</f>
        <v/>
      </c>
      <c r="S1232" s="8">
        <f>INDEX($R$1218:$X$1224,MATCH($AQ$1222,$R$1217:$X$1217,0),MATCH($AQ$1219,$R$1217:$X$1217,0))</f>
        <v/>
      </c>
      <c r="T1232" s="8">
        <f>INDEX($R$1218:$X$1224,MATCH($AQ$1222,$R$1217:$X$1217,0),MATCH($AQ$1220,$R$1217:$X$1217,0))</f>
        <v/>
      </c>
      <c r="U1232" s="8">
        <f>INDEX($R$1218:$X$1224,MATCH($AQ$1222,$R$1217:$X$1217,0),MATCH($AQ$1221,$R$1217:$X$1217,0))</f>
        <v/>
      </c>
      <c r="V1232" s="8">
        <f>INDEX($R$1218:$X$1224,MATCH($AQ$1222,$R$1217:$X$1217,0),MATCH($AQ$1222,$R$1217:$X$1217,0))</f>
        <v/>
      </c>
      <c r="W1232" s="8">
        <f>INDEX($R$1218:$X$1224,MATCH($AQ$1222,$R$1217:$X$1217,0),MATCH($AQ$1223,$R$1217:$X$1217,0))</f>
        <v/>
      </c>
      <c r="Z1232" s="8">
        <f>INDEX($Z$1218:$AF$1224,MATCH($AQ$1222,$Z$1217:$AF$1217,0),MATCH($AQ$1218,$Z$1217:$AF$1217,0))</f>
        <v/>
      </c>
      <c r="AA1232" s="8">
        <f>INDEX($Z$1218:$AF$1224,MATCH($AQ$1222,$Z$1217:$AF$1217,0),MATCH($AQ$1219,$Z$1217:$AF$1217,0))</f>
        <v/>
      </c>
      <c r="AB1232" s="8">
        <f>INDEX($Z$1218:$AF$1224,MATCH($AQ$1222,$Z$1217:$AF$1217,0),MATCH($AQ$1220,$Z$1217:$AF$1217,0))</f>
        <v/>
      </c>
      <c r="AC1232" s="8">
        <f>INDEX($Z$1218:$AF$1224,MATCH($AQ$1222,$Z$1217:$AF$1217,0),MATCH($AQ$1221,$Z$1217:$AF$1217,0))</f>
        <v/>
      </c>
      <c r="AD1232" s="8">
        <f>INDEX($Z$1218:$AF$1224,MATCH($AQ$1222,$Z$1217:$AF$1217,0),MATCH($AQ$1222,$Z$1217:$AF$1217,0))</f>
        <v/>
      </c>
      <c r="AE1232" s="8">
        <f>INDEX($Z$1218:$AF$1224,MATCH($AQ$1222,$Z$1217:$AF$1217,0),MATCH($AQ$1223,$Z$1217:$AF$1217,0))</f>
        <v/>
      </c>
      <c r="AH1232" s="8">
        <f>INDEX($AH$1218:$AN$1224,MATCH($AQ$1222,$AH$1217:$AN$1217,0),MATCH($AQ$1218,$AH$1217:$AN$1217,0))</f>
        <v/>
      </c>
      <c r="AI1232" s="8">
        <f>INDEX($AH$1218:$AN$1224,MATCH($AQ$1222,$AH$1217:$AN$1217,0),MATCH($AQ$1219,$AH$1217:$AN$1217,0))</f>
        <v/>
      </c>
      <c r="AJ1232" s="8">
        <f>INDEX($AH$1218:$AN$1224,MATCH($AQ$1222,$AH$1217:$AN$1217,0),MATCH($AQ$1220,$AH$1217:$AN$1217,0))</f>
        <v/>
      </c>
      <c r="AK1232" s="8">
        <f>INDEX($AH$1218:$AN$1224,MATCH($AQ$1222,$AH$1217:$AN$1217,0),MATCH($AQ$1221,$AH$1217:$AN$1217,0))</f>
        <v/>
      </c>
      <c r="AL1232" s="8">
        <f>INDEX($AH$1218:$AN$1224,MATCH($AQ$1222,$AH$1217:$AN$1217,0),MATCH($AQ$1222,$AH$1217:$AN$1217,0))</f>
        <v/>
      </c>
      <c r="AM1232" s="8">
        <f>INDEX($AH$1218:$AN$1224,MATCH($AQ$1222,$AH$1217:$AN$1217,0),MATCH($AQ$1223,$AH$1217:$AN$1217,0))</f>
        <v/>
      </c>
      <c r="AP1232" s="8">
        <f>IF(($B$1232&lt;&gt;2)+($J$1232&lt;&gt;2)+($R$1232&lt;&gt;2)+($Z$1232&lt;&gt;2)+($AH$1232&lt;&gt;2)=0,2,IF((($B$1232&lt;&gt;2)*$B$1232+($J$1232&lt;&gt;2)*$J$1232+($R$1232&lt;&gt;2)*$R$1232+($Z$1232&lt;&gt;2)*$Z$1232+($AH$1232&lt;&gt;2)*$AH$1232)/(($B$1232&lt;&gt;2)+($J$1232&lt;&gt;2)+($R$1232&lt;&gt;2)+($Z$1232&lt;&gt;2)+($AH$1232&lt;&gt;2))&gt;=0.5,1,0))</f>
        <v/>
      </c>
      <c r="AQ1232" s="8">
        <f>IF(($C$1232&lt;&gt;2)+($K$1232&lt;&gt;2)+($S$1232&lt;&gt;2)+($AA$1232&lt;&gt;2)+($AI$1232&lt;&gt;2)=0,2,IF((($C$1232&lt;&gt;2)*$C$1232+($K$1232&lt;&gt;2)*$K$1232+($S$1232&lt;&gt;2)*$S$1232+($AA$1232&lt;&gt;2)*$AA$1232+($AI$1232&lt;&gt;2)*$AI$1232)/(($C$1232&lt;&gt;2)+($K$1232&lt;&gt;2)+($S$1232&lt;&gt;2)+($AA$1232&lt;&gt;2)+($AI$1232&lt;&gt;2))&gt;=0.5,1,0))</f>
        <v/>
      </c>
      <c r="AR1232" s="8">
        <f>IF(($D$1232&lt;&gt;2)+($L$1232&lt;&gt;2)+($T$1232&lt;&gt;2)+($AB$1232&lt;&gt;2)+($AJ$1232&lt;&gt;2)=0,2,IF((($D$1232&lt;&gt;2)*$D$1232+($L$1232&lt;&gt;2)*$L$1232+($T$1232&lt;&gt;2)*$T$1232+($AB$1232&lt;&gt;2)*$AB$1232+($AJ$1232&lt;&gt;2)*$AJ$1232)/(($D$1232&lt;&gt;2)+($L$1232&lt;&gt;2)+($T$1232&lt;&gt;2)+($AB$1232&lt;&gt;2)+($AJ$1232&lt;&gt;2))&gt;=0.5,1,0))</f>
        <v/>
      </c>
      <c r="AS1232" s="8">
        <f>IF(($E$1232&lt;&gt;2)+($M$1232&lt;&gt;2)+($U$1232&lt;&gt;2)+($AC$1232&lt;&gt;2)+($AK$1232&lt;&gt;2)=0,2,IF((($E$1232&lt;&gt;2)*$E$1232+($M$1232&lt;&gt;2)*$M$1232+($U$1232&lt;&gt;2)*$U$1232+($AC$1232&lt;&gt;2)*$AC$1232+($AK$1232&lt;&gt;2)*$AK$1232)/(($E$1232&lt;&gt;2)+($M$1232&lt;&gt;2)+($U$1232&lt;&gt;2)+($AC$1232&lt;&gt;2)+($AK$1232&lt;&gt;2))&gt;=0.5,1,0))</f>
        <v/>
      </c>
      <c r="AT1232" s="8">
        <f>IF(($F$1232&lt;&gt;2)+($N$1232&lt;&gt;2)+($V$1232&lt;&gt;2)+($AD$1232&lt;&gt;2)+($AL$1232&lt;&gt;2)=0,2,IF((($F$1232&lt;&gt;2)*$F$1232+($N$1232&lt;&gt;2)*$N$1232+($V$1232&lt;&gt;2)*$V$1232+($AD$1232&lt;&gt;2)*$AD$1232+($AL$1232&lt;&gt;2)*$AL$1232)/(($F$1232&lt;&gt;2)+($N$1232&lt;&gt;2)+($V$1232&lt;&gt;2)+($AD$1232&lt;&gt;2)+($AL$1232&lt;&gt;2))&gt;=0.5,1,0))</f>
        <v/>
      </c>
      <c r="AU1232" s="8">
        <f>IF(($G$1232&lt;&gt;2)+($O$1232&lt;&gt;2)+($W$1232&lt;&gt;2)+($AE$1232&lt;&gt;2)+($AM$1232&lt;&gt;2)=0,2,IF((($G$1232&lt;&gt;2)*$G$1232+($O$1232&lt;&gt;2)*$O$1232+($W$1232&lt;&gt;2)*$W$1232+($AE$1232&lt;&gt;2)*$AE$1232+($AM$1232&lt;&gt;2)*$AM$1232)/(($G$1232&lt;&gt;2)+($O$1232&lt;&gt;2)+($W$1232&lt;&gt;2)+($AE$1232&lt;&gt;2)+($AM$1232&lt;&gt;2))&gt;=0.5,1,0))</f>
        <v/>
      </c>
      <c r="AW1232" s="16">
        <f>INDEX('Ground truth'!$B$14:$H$20,MATCH($AP$1222,'Ground truth'!$A$14:$A$20,0),MATCH($AP$1218,'Ground truth'!$B$13:$H$13,0))</f>
        <v/>
      </c>
      <c r="AX1232" s="16">
        <f>INDEX('Ground truth'!$B$14:$H$20,MATCH($AP$1222,'Ground truth'!$A$14:$A$20,0),MATCH($AP$1219,'Ground truth'!$B$13:$H$13,0))</f>
        <v/>
      </c>
      <c r="AY1232" s="16">
        <f>INDEX('Ground truth'!$B$14:$H$20,MATCH($AP$1222,'Ground truth'!$A$14:$A$20,0),MATCH($AP$1220,'Ground truth'!$B$13:$H$13,0))</f>
        <v/>
      </c>
      <c r="AZ1232" s="16">
        <f>INDEX('Ground truth'!$B$14:$H$20,MATCH($AP$1222,'Ground truth'!$A$14:$A$20,0),MATCH($AP$1221,'Ground truth'!$B$13:$H$13,0))</f>
        <v/>
      </c>
      <c r="BA1232" s="16">
        <f>INDEX('Ground truth'!$B$14:$H$20,MATCH($AP$1222,'Ground truth'!$A$14:$A$20,0),MATCH($AP$1222,'Ground truth'!$B$13:$H$13,0))</f>
        <v/>
      </c>
      <c r="BB1232" s="16">
        <f>INDEX('Ground truth'!$B$14:$H$20,MATCH($AP$1222,'Ground truth'!$A$14:$A$20,0),MATCH($AP$1223,'Ground truth'!$B$13:$H$13,0))</f>
        <v/>
      </c>
      <c r="BD1232" s="19" t="n">
        <v>-0.7796078628671951</v>
      </c>
      <c r="BE1232" s="19">
        <f>LARGE($BD$1228:$BD$1233,5)</f>
        <v/>
      </c>
    </row>
    <row r="1233">
      <c r="A1233" s="3" t="inlineStr">
        <is>
          <t>Housing</t>
        </is>
      </c>
      <c r="B1233" s="8">
        <f>INDEX($B$1218:$H$1224,MATCH($AQ$1223,$B$1217:$H$1217,0),MATCH($AQ$1218,$B$1217:$H$1217,0))</f>
        <v/>
      </c>
      <c r="C1233" s="8">
        <f>INDEX($B$1218:$H$1224,MATCH($AQ$1223,$B$1217:$H$1217,0),MATCH($AQ$1219,$B$1217:$H$1217,0))</f>
        <v/>
      </c>
      <c r="D1233" s="8">
        <f>INDEX($B$1218:$H$1224,MATCH($AQ$1223,$B$1217:$H$1217,0),MATCH($AQ$1220,$B$1217:$H$1217,0))</f>
        <v/>
      </c>
      <c r="E1233" s="8">
        <f>INDEX($B$1218:$H$1224,MATCH($AQ$1223,$B$1217:$H$1217,0),MATCH($AQ$1221,$B$1217:$H$1217,0))</f>
        <v/>
      </c>
      <c r="F1233" s="8">
        <f>INDEX($B$1218:$H$1224,MATCH($AQ$1223,$B$1217:$H$1217,0),MATCH($AQ$1222,$B$1217:$H$1217,0))</f>
        <v/>
      </c>
      <c r="G1233" s="8">
        <f>INDEX($B$1218:$H$1224,MATCH($AQ$1223,$B$1217:$H$1217,0),MATCH($AQ$1223,$B$1217:$H$1217,0))</f>
        <v/>
      </c>
      <c r="J1233" s="8">
        <f>INDEX($J$1218:$P$1224,MATCH($AQ$1223,$J$1217:$P$1217,0),MATCH($AQ$1218,$J$1217:$P$1217,0))</f>
        <v/>
      </c>
      <c r="K1233" s="8">
        <f>INDEX($J$1218:$P$1224,MATCH($AQ$1223,$J$1217:$P$1217,0),MATCH($AQ$1219,$J$1217:$P$1217,0))</f>
        <v/>
      </c>
      <c r="L1233" s="8">
        <f>INDEX($J$1218:$P$1224,MATCH($AQ$1223,$J$1217:$P$1217,0),MATCH($AQ$1220,$J$1217:$P$1217,0))</f>
        <v/>
      </c>
      <c r="M1233" s="8">
        <f>INDEX($J$1218:$P$1224,MATCH($AQ$1223,$J$1217:$P$1217,0),MATCH($AQ$1221,$J$1217:$P$1217,0))</f>
        <v/>
      </c>
      <c r="N1233" s="8">
        <f>INDEX($J$1218:$P$1224,MATCH($AQ$1223,$J$1217:$P$1217,0),MATCH($AQ$1222,$J$1217:$P$1217,0))</f>
        <v/>
      </c>
      <c r="O1233" s="8">
        <f>INDEX($J$1218:$P$1224,MATCH($AQ$1223,$J$1217:$P$1217,0),MATCH($AQ$1223,$J$1217:$P$1217,0))</f>
        <v/>
      </c>
      <c r="R1233" s="8">
        <f>INDEX($R$1218:$X$1224,MATCH($AQ$1223,$R$1217:$X$1217,0),MATCH($AQ$1218,$R$1217:$X$1217,0))</f>
        <v/>
      </c>
      <c r="S1233" s="8">
        <f>INDEX($R$1218:$X$1224,MATCH($AQ$1223,$R$1217:$X$1217,0),MATCH($AQ$1219,$R$1217:$X$1217,0))</f>
        <v/>
      </c>
      <c r="T1233" s="8">
        <f>INDEX($R$1218:$X$1224,MATCH($AQ$1223,$R$1217:$X$1217,0),MATCH($AQ$1220,$R$1217:$X$1217,0))</f>
        <v/>
      </c>
      <c r="U1233" s="8">
        <f>INDEX($R$1218:$X$1224,MATCH($AQ$1223,$R$1217:$X$1217,0),MATCH($AQ$1221,$R$1217:$X$1217,0))</f>
        <v/>
      </c>
      <c r="V1233" s="8">
        <f>INDEX($R$1218:$X$1224,MATCH($AQ$1223,$R$1217:$X$1217,0),MATCH($AQ$1222,$R$1217:$X$1217,0))</f>
        <v/>
      </c>
      <c r="W1233" s="8">
        <f>INDEX($R$1218:$X$1224,MATCH($AQ$1223,$R$1217:$X$1217,0),MATCH($AQ$1223,$R$1217:$X$1217,0))</f>
        <v/>
      </c>
      <c r="Z1233" s="8">
        <f>INDEX($Z$1218:$AF$1224,MATCH($AQ$1223,$Z$1217:$AF$1217,0),MATCH($AQ$1218,$Z$1217:$AF$1217,0))</f>
        <v/>
      </c>
      <c r="AA1233" s="8">
        <f>INDEX($Z$1218:$AF$1224,MATCH($AQ$1223,$Z$1217:$AF$1217,0),MATCH($AQ$1219,$Z$1217:$AF$1217,0))</f>
        <v/>
      </c>
      <c r="AB1233" s="8">
        <f>INDEX($Z$1218:$AF$1224,MATCH($AQ$1223,$Z$1217:$AF$1217,0),MATCH($AQ$1220,$Z$1217:$AF$1217,0))</f>
        <v/>
      </c>
      <c r="AC1233" s="8">
        <f>INDEX($Z$1218:$AF$1224,MATCH($AQ$1223,$Z$1217:$AF$1217,0),MATCH($AQ$1221,$Z$1217:$AF$1217,0))</f>
        <v/>
      </c>
      <c r="AD1233" s="8">
        <f>INDEX($Z$1218:$AF$1224,MATCH($AQ$1223,$Z$1217:$AF$1217,0),MATCH($AQ$1222,$Z$1217:$AF$1217,0))</f>
        <v/>
      </c>
      <c r="AE1233" s="8">
        <f>INDEX($Z$1218:$AF$1224,MATCH($AQ$1223,$Z$1217:$AF$1217,0),MATCH($AQ$1223,$Z$1217:$AF$1217,0))</f>
        <v/>
      </c>
      <c r="AH1233" s="8">
        <f>INDEX($AH$1218:$AN$1224,MATCH($AQ$1223,$AH$1217:$AN$1217,0),MATCH($AQ$1218,$AH$1217:$AN$1217,0))</f>
        <v/>
      </c>
      <c r="AI1233" s="8">
        <f>INDEX($AH$1218:$AN$1224,MATCH($AQ$1223,$AH$1217:$AN$1217,0),MATCH($AQ$1219,$AH$1217:$AN$1217,0))</f>
        <v/>
      </c>
      <c r="AJ1233" s="8">
        <f>INDEX($AH$1218:$AN$1224,MATCH($AQ$1223,$AH$1217:$AN$1217,0),MATCH($AQ$1220,$AH$1217:$AN$1217,0))</f>
        <v/>
      </c>
      <c r="AK1233" s="8">
        <f>INDEX($AH$1218:$AN$1224,MATCH($AQ$1223,$AH$1217:$AN$1217,0),MATCH($AQ$1221,$AH$1217:$AN$1217,0))</f>
        <v/>
      </c>
      <c r="AL1233" s="8">
        <f>INDEX($AH$1218:$AN$1224,MATCH($AQ$1223,$AH$1217:$AN$1217,0),MATCH($AQ$1222,$AH$1217:$AN$1217,0))</f>
        <v/>
      </c>
      <c r="AM1233" s="8">
        <f>INDEX($AH$1218:$AN$1224,MATCH($AQ$1223,$AH$1217:$AN$1217,0),MATCH($AQ$1223,$AH$1217:$AN$1217,0))</f>
        <v/>
      </c>
      <c r="AP1233" s="8">
        <f>IF(($B$1233&lt;&gt;2)+($J$1233&lt;&gt;2)+($R$1233&lt;&gt;2)+($Z$1233&lt;&gt;2)+($AH$1233&lt;&gt;2)=0,2,IF((($B$1233&lt;&gt;2)*$B$1233+($J$1233&lt;&gt;2)*$J$1233+($R$1233&lt;&gt;2)*$R$1233+($Z$1233&lt;&gt;2)*$Z$1233+($AH$1233&lt;&gt;2)*$AH$1233)/(($B$1233&lt;&gt;2)+($J$1233&lt;&gt;2)+($R$1233&lt;&gt;2)+($Z$1233&lt;&gt;2)+($AH$1233&lt;&gt;2))&gt;=0.5,1,0))</f>
        <v/>
      </c>
      <c r="AQ1233" s="8">
        <f>IF(($C$1233&lt;&gt;2)+($K$1233&lt;&gt;2)+($S$1233&lt;&gt;2)+($AA$1233&lt;&gt;2)+($AI$1233&lt;&gt;2)=0,2,IF((($C$1233&lt;&gt;2)*$C$1233+($K$1233&lt;&gt;2)*$K$1233+($S$1233&lt;&gt;2)*$S$1233+($AA$1233&lt;&gt;2)*$AA$1233+($AI$1233&lt;&gt;2)*$AI$1233)/(($C$1233&lt;&gt;2)+($K$1233&lt;&gt;2)+($S$1233&lt;&gt;2)+($AA$1233&lt;&gt;2)+($AI$1233&lt;&gt;2))&gt;=0.5,1,0))</f>
        <v/>
      </c>
      <c r="AR1233" s="8">
        <f>IF(($D$1233&lt;&gt;2)+($L$1233&lt;&gt;2)+($T$1233&lt;&gt;2)+($AB$1233&lt;&gt;2)+($AJ$1233&lt;&gt;2)=0,2,IF((($D$1233&lt;&gt;2)*$D$1233+($L$1233&lt;&gt;2)*$L$1233+($T$1233&lt;&gt;2)*$T$1233+($AB$1233&lt;&gt;2)*$AB$1233+($AJ$1233&lt;&gt;2)*$AJ$1233)/(($D$1233&lt;&gt;2)+($L$1233&lt;&gt;2)+($T$1233&lt;&gt;2)+($AB$1233&lt;&gt;2)+($AJ$1233&lt;&gt;2))&gt;=0.5,1,0))</f>
        <v/>
      </c>
      <c r="AS1233" s="8">
        <f>IF(($E$1233&lt;&gt;2)+($M$1233&lt;&gt;2)+($U$1233&lt;&gt;2)+($AC$1233&lt;&gt;2)+($AK$1233&lt;&gt;2)=0,2,IF((($E$1233&lt;&gt;2)*$E$1233+($M$1233&lt;&gt;2)*$M$1233+($U$1233&lt;&gt;2)*$U$1233+($AC$1233&lt;&gt;2)*$AC$1233+($AK$1233&lt;&gt;2)*$AK$1233)/(($E$1233&lt;&gt;2)+($M$1233&lt;&gt;2)+($U$1233&lt;&gt;2)+($AC$1233&lt;&gt;2)+($AK$1233&lt;&gt;2))&gt;=0.5,1,0))</f>
        <v/>
      </c>
      <c r="AT1233" s="8">
        <f>IF(($F$1233&lt;&gt;2)+($N$1233&lt;&gt;2)+($V$1233&lt;&gt;2)+($AD$1233&lt;&gt;2)+($AL$1233&lt;&gt;2)=0,2,IF((($F$1233&lt;&gt;2)*$F$1233+($N$1233&lt;&gt;2)*$N$1233+($V$1233&lt;&gt;2)*$V$1233+($AD$1233&lt;&gt;2)*$AD$1233+($AL$1233&lt;&gt;2)*$AL$1233)/(($F$1233&lt;&gt;2)+($N$1233&lt;&gt;2)+($V$1233&lt;&gt;2)+($AD$1233&lt;&gt;2)+($AL$1233&lt;&gt;2))&gt;=0.5,1,0))</f>
        <v/>
      </c>
      <c r="AU1233" s="8">
        <f>IF(($G$1233&lt;&gt;2)+($O$1233&lt;&gt;2)+($W$1233&lt;&gt;2)+($AE$1233&lt;&gt;2)+($AM$1233&lt;&gt;2)=0,2,IF((($G$1233&lt;&gt;2)*$G$1233+($O$1233&lt;&gt;2)*$O$1233+($W$1233&lt;&gt;2)*$W$1233+($AE$1233&lt;&gt;2)*$AE$1233+($AM$1233&lt;&gt;2)*$AM$1233)/(($G$1233&lt;&gt;2)+($O$1233&lt;&gt;2)+($W$1233&lt;&gt;2)+($AE$1233&lt;&gt;2)+($AM$1233&lt;&gt;2))&gt;=0.5,1,0))</f>
        <v/>
      </c>
      <c r="AW1233" s="16">
        <f>INDEX('Ground truth'!$B$14:$H$20,MATCH($AP$1223,'Ground truth'!$A$14:$A$20,0),MATCH($AP$1218,'Ground truth'!$B$13:$H$13,0))</f>
        <v/>
      </c>
      <c r="AX1233" s="16">
        <f>INDEX('Ground truth'!$B$14:$H$20,MATCH($AP$1223,'Ground truth'!$A$14:$A$20,0),MATCH($AP$1219,'Ground truth'!$B$13:$H$13,0))</f>
        <v/>
      </c>
      <c r="AY1233" s="16">
        <f>INDEX('Ground truth'!$B$14:$H$20,MATCH($AP$1223,'Ground truth'!$A$14:$A$20,0),MATCH($AP$1220,'Ground truth'!$B$13:$H$13,0))</f>
        <v/>
      </c>
      <c r="AZ1233" s="16">
        <f>INDEX('Ground truth'!$B$14:$H$20,MATCH($AP$1223,'Ground truth'!$A$14:$A$20,0),MATCH($AP$1221,'Ground truth'!$B$13:$H$13,0))</f>
        <v/>
      </c>
      <c r="BA1233" s="16">
        <f>INDEX('Ground truth'!$B$14:$H$20,MATCH($AP$1223,'Ground truth'!$A$14:$A$20,0),MATCH($AP$1222,'Ground truth'!$B$13:$H$13,0))</f>
        <v/>
      </c>
      <c r="BB1233" s="16">
        <f>INDEX('Ground truth'!$B$14:$H$20,MATCH($AP$1223,'Ground truth'!$A$14:$A$20,0),MATCH($AP$1223,'Ground truth'!$B$13:$H$13,0))</f>
        <v/>
      </c>
      <c r="BD1233" s="19" t="n">
        <v>-0.5370829663921513</v>
      </c>
      <c r="BE1233" s="19">
        <f>LARGE($BD$1228:$BD$1233,6)</f>
        <v/>
      </c>
    </row>
    <row r="1235">
      <c r="A1235" s="17" t="inlineStr">
        <is>
          <t>metrics — confident-only (unsure excluded from denominators)</t>
        </is>
      </c>
      <c r="B1235" s="10" t="inlineStr">
        <is>
          <t>run 1</t>
        </is>
      </c>
      <c r="C1235" s="10" t="inlineStr">
        <is>
          <t>run 2</t>
        </is>
      </c>
      <c r="D1235" s="10" t="inlineStr">
        <is>
          <t>run 3</t>
        </is>
      </c>
      <c r="E1235" s="10" t="inlineStr">
        <is>
          <t>run 4</t>
        </is>
      </c>
      <c r="F1235" s="10" t="inlineStr">
        <is>
          <t>run 5</t>
        </is>
      </c>
      <c r="G1235" s="10" t="inlineStr">
        <is>
          <t>avg-matrix</t>
        </is>
      </c>
      <c r="H1235" s="10" t="inlineStr">
        <is>
          <t>mean</t>
        </is>
      </c>
      <c r="I1235" s="10" t="inlineStr">
        <is>
          <t>std (pop.)</t>
        </is>
      </c>
      <c r="J1235" s="17" t="inlineStr">
        <is>
          <t>notes</t>
        </is>
      </c>
    </row>
    <row r="1236">
      <c r="A1236" s="7" t="inlineStr">
        <is>
          <t>TP</t>
        </is>
      </c>
      <c r="B1236" s="7">
        <f>SUMPRODUCT(($B$1228:$G$1233=1)*($AW$1228:$BB$1233=1))</f>
        <v/>
      </c>
      <c r="C1236" s="7">
        <f>SUMPRODUCT(($J$1228:$O$1233=1)*($AW$1228:$BB$1233=1))</f>
        <v/>
      </c>
      <c r="D1236" s="7">
        <f>SUMPRODUCT(($R$1228:$W$1233=1)*($AW$1228:$BB$1233=1))</f>
        <v/>
      </c>
      <c r="E1236" s="7">
        <f>SUMPRODUCT(($Z$1228:$AE$1233=1)*($AW$1228:$BB$1233=1))</f>
        <v/>
      </c>
      <c r="F1236" s="7">
        <f>SUMPRODUCT(($AH$1228:$AM$1233=1)*($AW$1228:$BB$1233=1))</f>
        <v/>
      </c>
      <c r="G1236" s="7">
        <f>SUMPRODUCT(($AP$1228:$AU$1233=1)*($AW$1228:$BB$1233=1))</f>
        <v/>
      </c>
      <c r="H1236" s="12">
        <f>AVERAGE($B$1236:$F$1236)</f>
        <v/>
      </c>
      <c r="I1236" s="12">
        <f>STDEV.P($B$1236:$F$1236)</f>
        <v/>
      </c>
    </row>
    <row r="1237">
      <c r="A1237" s="7" t="inlineStr">
        <is>
          <t>TN</t>
        </is>
      </c>
      <c r="B1237" s="7">
        <f>SUMPRODUCT(($B$1228:$G$1233=0)*($AW$1228:$BB$1233=0))</f>
        <v/>
      </c>
      <c r="C1237" s="7">
        <f>SUMPRODUCT(($J$1228:$O$1233=0)*($AW$1228:$BB$1233=0))</f>
        <v/>
      </c>
      <c r="D1237" s="7">
        <f>SUMPRODUCT(($R$1228:$W$1233=0)*($AW$1228:$BB$1233=0))</f>
        <v/>
      </c>
      <c r="E1237" s="7">
        <f>SUMPRODUCT(($Z$1228:$AE$1233=0)*($AW$1228:$BB$1233=0))</f>
        <v/>
      </c>
      <c r="F1237" s="7">
        <f>SUMPRODUCT(($AH$1228:$AM$1233=0)*($AW$1228:$BB$1233=0))</f>
        <v/>
      </c>
      <c r="G1237" s="7">
        <f>SUMPRODUCT(($AP$1228:$AU$1233=0)*($AW$1228:$BB$1233=0))</f>
        <v/>
      </c>
      <c r="H1237" s="12">
        <f>AVERAGE($B$1237:$F$1237)</f>
        <v/>
      </c>
      <c r="I1237" s="12">
        <f>STDEV.P($B$1237:$F$1237)</f>
        <v/>
      </c>
    </row>
    <row r="1238">
      <c r="A1238" s="7" t="inlineStr">
        <is>
          <t>FP</t>
        </is>
      </c>
      <c r="B1238" s="7">
        <f>SUMPRODUCT(($B$1228:$G$1233=1)*($AW$1228:$BB$1233=0))</f>
        <v/>
      </c>
      <c r="C1238" s="7">
        <f>SUMPRODUCT(($J$1228:$O$1233=1)*($AW$1228:$BB$1233=0))</f>
        <v/>
      </c>
      <c r="D1238" s="7">
        <f>SUMPRODUCT(($R$1228:$W$1233=1)*($AW$1228:$BB$1233=0))</f>
        <v/>
      </c>
      <c r="E1238" s="7">
        <f>SUMPRODUCT(($Z$1228:$AE$1233=1)*($AW$1228:$BB$1233=0))</f>
        <v/>
      </c>
      <c r="F1238" s="7">
        <f>SUMPRODUCT(($AH$1228:$AM$1233=1)*($AW$1228:$BB$1233=0))</f>
        <v/>
      </c>
      <c r="G1238" s="7">
        <f>SUMPRODUCT(($AP$1228:$AU$1233=1)*($AW$1228:$BB$1233=0))</f>
        <v/>
      </c>
      <c r="H1238" s="12">
        <f>AVERAGE($B$1238:$F$1238)</f>
        <v/>
      </c>
      <c r="I1238" s="12">
        <f>STDEV.P($B$1238:$F$1238)</f>
        <v/>
      </c>
    </row>
    <row r="1239">
      <c r="A1239" s="7" t="inlineStr">
        <is>
          <t>FN</t>
        </is>
      </c>
      <c r="B1239" s="7">
        <f>SUMPRODUCT(($B$1228:$G$1233=0)*($AW$1228:$BB$1233=1))</f>
        <v/>
      </c>
      <c r="C1239" s="7">
        <f>SUMPRODUCT(($J$1228:$O$1233=0)*($AW$1228:$BB$1233=1))</f>
        <v/>
      </c>
      <c r="D1239" s="7">
        <f>SUMPRODUCT(($R$1228:$W$1233=0)*($AW$1228:$BB$1233=1))</f>
        <v/>
      </c>
      <c r="E1239" s="7">
        <f>SUMPRODUCT(($Z$1228:$AE$1233=0)*($AW$1228:$BB$1233=1))</f>
        <v/>
      </c>
      <c r="F1239" s="7">
        <f>SUMPRODUCT(($AH$1228:$AM$1233=0)*($AW$1228:$BB$1233=1))</f>
        <v/>
      </c>
      <c r="G1239" s="7">
        <f>SUMPRODUCT(($AP$1228:$AU$1233=0)*($AW$1228:$BB$1233=1))</f>
        <v/>
      </c>
      <c r="H1239" s="12">
        <f>AVERAGE($B$1239:$F$1239)</f>
        <v/>
      </c>
      <c r="I1239" s="12">
        <f>STDEV.P($B$1239:$F$1239)</f>
        <v/>
      </c>
    </row>
    <row r="1240">
      <c r="A1240" s="4" t="inlineStr">
        <is>
          <t>Precision</t>
        </is>
      </c>
      <c r="B1240" s="12">
        <f>IFERROR($B$1236/($B$1236+$B$1238),0)</f>
        <v/>
      </c>
      <c r="C1240" s="12">
        <f>IFERROR($C$1236/($C$1236+$C$1238),0)</f>
        <v/>
      </c>
      <c r="D1240" s="12">
        <f>IFERROR($D$1236/($D$1236+$D$1238),0)</f>
        <v/>
      </c>
      <c r="E1240" s="12">
        <f>IFERROR($E$1236/($E$1236+$E$1238),0)</f>
        <v/>
      </c>
      <c r="F1240" s="12">
        <f>IFERROR($F$1236/($F$1236+$F$1238),0)</f>
        <v/>
      </c>
      <c r="G1240" s="12">
        <f>IFERROR($G$1236/($G$1236+$G$1238),0)</f>
        <v/>
      </c>
      <c r="H1240" s="18">
        <f>AVERAGE($B$1240:$F$1240)</f>
        <v/>
      </c>
      <c r="I1240" s="18">
        <f>STDEV.P($B$1240:$F$1240)</f>
        <v/>
      </c>
    </row>
    <row r="1241">
      <c r="A1241" s="4" t="inlineStr">
        <is>
          <t>Recall</t>
        </is>
      </c>
      <c r="B1241" s="12">
        <f>IFERROR($B$1236/($B$1236+$B$1239),0)</f>
        <v/>
      </c>
      <c r="C1241" s="12">
        <f>IFERROR($C$1236/($C$1236+$C$1239),0)</f>
        <v/>
      </c>
      <c r="D1241" s="12">
        <f>IFERROR($D$1236/($D$1236+$D$1239),0)</f>
        <v/>
      </c>
      <c r="E1241" s="12">
        <f>IFERROR($E$1236/($E$1236+$E$1239),0)</f>
        <v/>
      </c>
      <c r="F1241" s="12">
        <f>IFERROR($F$1236/($F$1236+$F$1239),0)</f>
        <v/>
      </c>
      <c r="G1241" s="12">
        <f>IFERROR($G$1236/($G$1236+$G$1239),0)</f>
        <v/>
      </c>
      <c r="H1241" s="18">
        <f>AVERAGE($B$1241:$F$1241)</f>
        <v/>
      </c>
      <c r="I1241" s="18">
        <f>STDEV.P($B$1241:$F$1241)</f>
        <v/>
      </c>
    </row>
    <row r="1242">
      <c r="A1242" s="4" t="inlineStr">
        <is>
          <t>F1</t>
        </is>
      </c>
      <c r="B1242" s="12">
        <f>IFERROR(2*$B$1240*$B$1241/($B$1240+$B$1241),0)</f>
        <v/>
      </c>
      <c r="C1242" s="12">
        <f>IFERROR(2*$C$1240*$C$1241/($C$1240+$C$1241),0)</f>
        <v/>
      </c>
      <c r="D1242" s="12">
        <f>IFERROR(2*$D$1240*$D$1241/($D$1240+$D$1241),0)</f>
        <v/>
      </c>
      <c r="E1242" s="12">
        <f>IFERROR(2*$E$1240*$E$1241/($E$1240+$E$1241),0)</f>
        <v/>
      </c>
      <c r="F1242" s="12">
        <f>IFERROR(2*$F$1240*$F$1241/($F$1240+$F$1241),0)</f>
        <v/>
      </c>
      <c r="G1242" s="12">
        <f>IFERROR(2*$G$1240*$G$1241/($G$1240+$G$1241),0)</f>
        <v/>
      </c>
      <c r="H1242" s="18">
        <f>AVERAGE($B$1242:$F$1242)</f>
        <v/>
      </c>
      <c r="I1242" s="18">
        <f>STDEV.P($B$1242:$F$1242)</f>
        <v/>
      </c>
    </row>
    <row r="1243">
      <c r="A1243" s="4" t="inlineStr">
        <is>
          <t>Accuracy</t>
        </is>
      </c>
      <c r="B1243" s="12">
        <f>IFERROR(($B$1236+$B$1237)/($B$1236+$B$1237+$B$1238+$B$1239),0)</f>
        <v/>
      </c>
      <c r="C1243" s="12">
        <f>IFERROR(($C$1236+$C$1237)/($C$1236+$C$1237+$C$1238+$C$1239),0)</f>
        <v/>
      </c>
      <c r="D1243" s="12">
        <f>IFERROR(($D$1236+$D$1237)/($D$1236+$D$1237+$D$1238+$D$1239),0)</f>
        <v/>
      </c>
      <c r="E1243" s="12">
        <f>IFERROR(($E$1236+$E$1237)/($E$1236+$E$1237+$E$1238+$E$1239),0)</f>
        <v/>
      </c>
      <c r="F1243" s="12">
        <f>IFERROR(($F$1236+$F$1237)/($F$1236+$F$1237+$F$1238+$F$1239),0)</f>
        <v/>
      </c>
      <c r="G1243" s="12">
        <f>IFERROR(($G$1236+$G$1237)/($G$1236+$G$1237+$G$1238+$G$1239),0)</f>
        <v/>
      </c>
      <c r="H1243" s="18">
        <f>AVERAGE($B$1243:$F$1243)</f>
        <v/>
      </c>
      <c r="I1243" s="18">
        <f>STDEV.P($B$1243:$F$1243)</f>
        <v/>
      </c>
    </row>
    <row r="1244">
      <c r="A1244" s="4" t="inlineStr">
        <is>
          <t>Edit distance</t>
        </is>
      </c>
      <c r="B1244" s="12">
        <f>SUMPRODUCT(ABS($AW$1228:$BB$1233-$B$1228:$G$1233))</f>
        <v/>
      </c>
      <c r="C1244" s="12">
        <f>SUMPRODUCT(ABS($AW$1228:$BB$1233-$J$1228:$O$1233))</f>
        <v/>
      </c>
      <c r="D1244" s="12">
        <f>SUMPRODUCT(ABS($AW$1228:$BB$1233-$R$1228:$W$1233))</f>
        <v/>
      </c>
      <c r="E1244" s="12">
        <f>SUMPRODUCT(ABS($AW$1228:$BB$1233-$Z$1228:$AE$1233))</f>
        <v/>
      </c>
      <c r="F1244" s="12">
        <f>SUMPRODUCT(ABS($AW$1228:$BB$1233-$AH$1228:$AM$1233))</f>
        <v/>
      </c>
      <c r="G1244" s="12">
        <f>SUMPRODUCT(ABS($AW$1228:$BB$1233-$AP$1228:$AU$1233))</f>
        <v/>
      </c>
      <c r="H1244" s="18">
        <f>AVERAGE($B$1244:$F$1244)</f>
        <v/>
      </c>
      <c r="I1244" s="18">
        <f>STDEV.P($B$1244:$F$1244)</f>
        <v/>
      </c>
    </row>
    <row r="1245">
      <c r="A1245" s="4" t="inlineStr">
        <is>
          <t>Spectral distance</t>
        </is>
      </c>
      <c r="B1245" s="12">
        <f>SQRT(SUMPRODUCT(($BE$1228:$BE$1233-$B$1255:$B$1260)^2))</f>
        <v/>
      </c>
      <c r="C1245" s="12">
        <f>SQRT(SUMPRODUCT(($BE$1228:$BE$1233-$C$1255:$C$1260)^2))</f>
        <v/>
      </c>
      <c r="D1245" s="12">
        <f>SQRT(SUMPRODUCT(($BE$1228:$BE$1233-$D$1255:$D$1260)^2))</f>
        <v/>
      </c>
      <c r="E1245" s="12">
        <f>SQRT(SUMPRODUCT(($BE$1228:$BE$1233-$E$1255:$E$1260)^2))</f>
        <v/>
      </c>
      <c r="F1245" s="12">
        <f>SQRT(SUMPRODUCT(($BE$1228:$BE$1233-$F$1255:$F$1260)^2))</f>
        <v/>
      </c>
      <c r="G1245" s="12">
        <f>SQRT(SUMPRODUCT(($BE$1228:$BE$1233-$G$1255:$G$1260)^2))</f>
        <v/>
      </c>
      <c r="H1245" s="18">
        <f>AVERAGE($B$1245:$F$1245)</f>
        <v/>
      </c>
      <c r="I1245" s="18">
        <f>STDEV.P($B$1245:$F$1245)</f>
        <v/>
      </c>
    </row>
    <row r="1246">
      <c r="A1246" s="4" t="inlineStr">
        <is>
          <t>Unsure cells</t>
        </is>
      </c>
      <c r="B1246" s="7">
        <f>COUNTIF($B$1228:$G$1233,2)</f>
        <v/>
      </c>
      <c r="C1246" s="7">
        <f>COUNTIF($J$1228:$O$1233,2)</f>
        <v/>
      </c>
      <c r="D1246" s="7">
        <f>COUNTIF($R$1228:$W$1233,2)</f>
        <v/>
      </c>
      <c r="E1246" s="7">
        <f>COUNTIF($Z$1228:$AE$1233,2)</f>
        <v/>
      </c>
      <c r="F1246" s="7">
        <f>COUNTIF($AH$1228:$AM$1233,2)</f>
        <v/>
      </c>
      <c r="G1246" s="7">
        <f>COUNTIF($AP$1228:$AU$1233,2)</f>
        <v/>
      </c>
      <c r="H1246" s="12">
        <f>AVERAGE($B$1246:$F$1246)</f>
        <v/>
      </c>
      <c r="I1246" s="12">
        <f>STDEV.P($B$1246:$F$1246)</f>
        <v/>
      </c>
    </row>
    <row r="1247">
      <c r="A1247" s="3" t="inlineStr">
        <is>
          <t>eigenvalues (real part, numpy order; pasted)</t>
        </is>
      </c>
    </row>
    <row r="1248">
      <c r="A1248" s="3" t="inlineStr">
        <is>
          <t xml:space="preserve">  λ1</t>
        </is>
      </c>
      <c r="B1248" s="19" t="n">
        <v>4.181943336052396</v>
      </c>
      <c r="C1248" s="19" t="n">
        <v>4.26180224525997</v>
      </c>
      <c r="D1248" s="19" t="n">
        <v>4.26180224525997</v>
      </c>
      <c r="E1248" s="19" t="n">
        <v>3.842235679324304</v>
      </c>
      <c r="F1248" s="19" t="n">
        <v>4.534418480423117</v>
      </c>
      <c r="G1248" s="19" t="n">
        <v>4.26180224525997</v>
      </c>
    </row>
    <row r="1249">
      <c r="A1249" s="3" t="inlineStr">
        <is>
          <t xml:space="preserve">  λ2</t>
        </is>
      </c>
      <c r="B1249" s="19" t="n">
        <v>2.246979603717464</v>
      </c>
      <c r="C1249" s="19" t="n">
        <v>2.339876886623184</v>
      </c>
      <c r="D1249" s="19" t="n">
        <v>2.339876886623184</v>
      </c>
      <c r="E1249" s="19" t="n">
        <v>2.506941916150186</v>
      </c>
      <c r="F1249" s="19" t="n">
        <v>2.082748288924857</v>
      </c>
      <c r="G1249" s="19" t="n">
        <v>2.339876886623184</v>
      </c>
    </row>
    <row r="1250">
      <c r="A1250" s="3" t="inlineStr">
        <is>
          <t xml:space="preserve">  λ3</t>
        </is>
      </c>
      <c r="B1250" s="19" t="n">
        <v>-0.5883639906851036</v>
      </c>
      <c r="C1250" s="19" t="n">
        <v>-0.6016791318831543</v>
      </c>
      <c r="D1250" s="19" t="n">
        <v>-0.6016791318831543</v>
      </c>
      <c r="E1250" s="19" t="n">
        <v>-0.8422356793243055</v>
      </c>
      <c r="F1250" s="19" t="n">
        <v>0.5928546006785997</v>
      </c>
      <c r="G1250" s="19" t="n">
        <v>-0.6016791318831543</v>
      </c>
    </row>
    <row r="1251">
      <c r="A1251" s="3" t="inlineStr">
        <is>
          <t xml:space="preserve">  λ4</t>
        </is>
      </c>
      <c r="B1251" s="19" t="n">
        <v>-0.8019377358048381</v>
      </c>
      <c r="C1251" s="19" t="n">
        <v>1.100969922215524e-17</v>
      </c>
      <c r="D1251" s="19" t="n">
        <v>1.100969922215524e-17</v>
      </c>
      <c r="E1251" s="19" t="n">
        <v>0.493058083849813</v>
      </c>
      <c r="F1251" s="19" t="n">
        <v>-1.560590800666455e-17</v>
      </c>
      <c r="G1251" s="19" t="n">
        <v>1.100969922215524e-17</v>
      </c>
    </row>
    <row r="1252">
      <c r="A1252" s="3" t="inlineStr">
        <is>
          <t xml:space="preserve">  λ5</t>
        </is>
      </c>
      <c r="B1252" s="19" t="n">
        <v>0.5549581320873714</v>
      </c>
      <c r="C1252" s="19" t="n">
        <v>-9.150103872092669e-18</v>
      </c>
      <c r="D1252" s="19" t="n">
        <v>-9.150103872092669e-18</v>
      </c>
      <c r="E1252" s="19" t="n">
        <v>-1.94134934818375e-19</v>
      </c>
      <c r="F1252" s="19" t="n">
        <v>-0.6989685848184993</v>
      </c>
      <c r="G1252" s="19" t="n">
        <v>-9.150103872092669e-18</v>
      </c>
    </row>
    <row r="1253">
      <c r="A1253" s="3" t="inlineStr">
        <is>
          <t xml:space="preserve">  λ6</t>
        </is>
      </c>
      <c r="B1253" s="19" t="n">
        <v>0.4064206546327113</v>
      </c>
      <c r="C1253" s="19" t="n">
        <v>4.066292357191566e-34</v>
      </c>
      <c r="D1253" s="19" t="n">
        <v>4.066292357191566e-34</v>
      </c>
      <c r="E1253" s="19" t="n">
        <v>3.384253142950646e-16</v>
      </c>
      <c r="F1253" s="19" t="n">
        <v>-0.5110527852080752</v>
      </c>
      <c r="G1253" s="19" t="n">
        <v>4.066292357191566e-34</v>
      </c>
    </row>
    <row r="1254">
      <c r="A1254" s="3" t="inlineStr">
        <is>
          <t>eigenvalues sorted desc (LARGE)</t>
        </is>
      </c>
    </row>
    <row r="1255">
      <c r="A1255" s="3" t="inlineStr">
        <is>
          <t xml:space="preserve">  λ(1)</t>
        </is>
      </c>
      <c r="B1255" s="19">
        <f>LARGE($B$1248:$B$1253,1)</f>
        <v/>
      </c>
      <c r="C1255" s="19">
        <f>LARGE($C$1248:$C$1253,1)</f>
        <v/>
      </c>
      <c r="D1255" s="19">
        <f>LARGE($D$1248:$D$1253,1)</f>
        <v/>
      </c>
      <c r="E1255" s="19">
        <f>LARGE($E$1248:$E$1253,1)</f>
        <v/>
      </c>
      <c r="F1255" s="19">
        <f>LARGE($F$1248:$F$1253,1)</f>
        <v/>
      </c>
      <c r="G1255" s="19">
        <f>LARGE($G$1248:$G$1253,1)</f>
        <v/>
      </c>
    </row>
    <row r="1256">
      <c r="A1256" s="3" t="inlineStr">
        <is>
          <t xml:space="preserve">  λ(2)</t>
        </is>
      </c>
      <c r="B1256" s="19">
        <f>LARGE($B$1248:$B$1253,2)</f>
        <v/>
      </c>
      <c r="C1256" s="19">
        <f>LARGE($C$1248:$C$1253,2)</f>
        <v/>
      </c>
      <c r="D1256" s="19">
        <f>LARGE($D$1248:$D$1253,2)</f>
        <v/>
      </c>
      <c r="E1256" s="19">
        <f>LARGE($E$1248:$E$1253,2)</f>
        <v/>
      </c>
      <c r="F1256" s="19">
        <f>LARGE($F$1248:$F$1253,2)</f>
        <v/>
      </c>
      <c r="G1256" s="19">
        <f>LARGE($G$1248:$G$1253,2)</f>
        <v/>
      </c>
    </row>
    <row r="1257">
      <c r="A1257" s="3" t="inlineStr">
        <is>
          <t xml:space="preserve">  λ(3)</t>
        </is>
      </c>
      <c r="B1257" s="19">
        <f>LARGE($B$1248:$B$1253,3)</f>
        <v/>
      </c>
      <c r="C1257" s="19">
        <f>LARGE($C$1248:$C$1253,3)</f>
        <v/>
      </c>
      <c r="D1257" s="19">
        <f>LARGE($D$1248:$D$1253,3)</f>
        <v/>
      </c>
      <c r="E1257" s="19">
        <f>LARGE($E$1248:$E$1253,3)</f>
        <v/>
      </c>
      <c r="F1257" s="19">
        <f>LARGE($F$1248:$F$1253,3)</f>
        <v/>
      </c>
      <c r="G1257" s="19">
        <f>LARGE($G$1248:$G$1253,3)</f>
        <v/>
      </c>
    </row>
    <row r="1258">
      <c r="A1258" s="3" t="inlineStr">
        <is>
          <t xml:space="preserve">  λ(4)</t>
        </is>
      </c>
      <c r="B1258" s="19">
        <f>LARGE($B$1248:$B$1253,4)</f>
        <v/>
      </c>
      <c r="C1258" s="19">
        <f>LARGE($C$1248:$C$1253,4)</f>
        <v/>
      </c>
      <c r="D1258" s="19">
        <f>LARGE($D$1248:$D$1253,4)</f>
        <v/>
      </c>
      <c r="E1258" s="19">
        <f>LARGE($E$1248:$E$1253,4)</f>
        <v/>
      </c>
      <c r="F1258" s="19">
        <f>LARGE($F$1248:$F$1253,4)</f>
        <v/>
      </c>
      <c r="G1258" s="19">
        <f>LARGE($G$1248:$G$1253,4)</f>
        <v/>
      </c>
    </row>
    <row r="1259">
      <c r="A1259" s="3" t="inlineStr">
        <is>
          <t xml:space="preserve">  λ(5)</t>
        </is>
      </c>
      <c r="B1259" s="19">
        <f>LARGE($B$1248:$B$1253,5)</f>
        <v/>
      </c>
      <c r="C1259" s="19">
        <f>LARGE($C$1248:$C$1253,5)</f>
        <v/>
      </c>
      <c r="D1259" s="19">
        <f>LARGE($D$1248:$D$1253,5)</f>
        <v/>
      </c>
      <c r="E1259" s="19">
        <f>LARGE($E$1248:$E$1253,5)</f>
        <v/>
      </c>
      <c r="F1259" s="19">
        <f>LARGE($F$1248:$F$1253,5)</f>
        <v/>
      </c>
      <c r="G1259" s="19">
        <f>LARGE($G$1248:$G$1253,5)</f>
        <v/>
      </c>
    </row>
    <row r="1260">
      <c r="A1260" s="3" t="inlineStr">
        <is>
          <t xml:space="preserve">  λ(6)</t>
        </is>
      </c>
      <c r="B1260" s="19">
        <f>LARGE($B$1248:$B$1253,6)</f>
        <v/>
      </c>
      <c r="C1260" s="19">
        <f>LARGE($C$1248:$C$1253,6)</f>
        <v/>
      </c>
      <c r="D1260" s="19">
        <f>LARGE($D$1248:$D$1253,6)</f>
        <v/>
      </c>
      <c r="E1260" s="19">
        <f>LARGE($E$1248:$E$1253,6)</f>
        <v/>
      </c>
      <c r="F1260" s="19">
        <f>LARGE($F$1248:$F$1253,6)</f>
        <v/>
      </c>
      <c r="G1260" s="19">
        <f>LARGE($G$1248:$G$1253,6)</f>
        <v/>
      </c>
    </row>
    <row r="1261">
      <c r="A1261" s="3" t="inlineStr">
        <is>
          <t>check: Σeig − trace (→0)</t>
        </is>
      </c>
      <c r="B1261" s="3">
        <f>ROUND(SUM($B$1248:$B$1253)-($B$1228+$C$1229+$D$1230+$E$1231+$F$1232+$G$1233),6)</f>
        <v/>
      </c>
      <c r="C1261" s="3">
        <f>ROUND(SUM($C$1248:$C$1253)-($J$1228+$K$1229+$L$1230+$M$1231+$N$1232+$O$1233),6)</f>
        <v/>
      </c>
      <c r="D1261" s="3">
        <f>ROUND(SUM($D$1248:$D$1253)-($R$1228+$S$1229+$T$1230+$U$1231+$V$1232+$W$1233),6)</f>
        <v/>
      </c>
      <c r="E1261" s="3">
        <f>ROUND(SUM($E$1248:$E$1253)-($Z$1228+$AA$1229+$AB$1230+$AC$1231+$AD$1232+$AE$1233),6)</f>
        <v/>
      </c>
      <c r="F1261" s="3">
        <f>ROUND(SUM($F$1248:$F$1253)-($AH$1228+$AI$1229+$AJ$1230+$AK$1231+$AL$1232+$AM$1233),6)</f>
        <v/>
      </c>
      <c r="G1261" s="3">
        <f>ROUND(SUM($G$1248:$G$1253)-($AP$1228+$AQ$1229+$AR$1230+$AS$1231+$AT$1232+$AU$1233),6)</f>
        <v/>
      </c>
    </row>
    <row r="1262">
      <c r="A1262" s="3" t="inlineStr">
        <is>
          <t>check: Πeig − det (→0)</t>
        </is>
      </c>
      <c r="B1262" s="3">
        <f>ROUND(MDETERM($B$1228:$G$1233)-PRODUCT($B$1248:$B$1253),6)</f>
        <v/>
      </c>
      <c r="C1262" s="3">
        <f>ROUND(MDETERM($J$1228:$O$1233)-PRODUCT($C$1248:$C$1253),6)</f>
        <v/>
      </c>
      <c r="D1262" s="3">
        <f>ROUND(MDETERM($R$1228:$W$1233)-PRODUCT($D$1248:$D$1253),6)</f>
        <v/>
      </c>
      <c r="E1262" s="3">
        <f>ROUND(MDETERM($Z$1228:$AE$1233)-PRODUCT($E$1248:$E$1253),6)</f>
        <v/>
      </c>
      <c r="F1262" s="3">
        <f>ROUND(MDETERM($AH$1228:$AM$1233)-PRODUCT($F$1248:$F$1253),6)</f>
        <v/>
      </c>
      <c r="G1262" s="3">
        <f>ROUND(MDETERM($AP$1228:$AU$1233)-PRODUCT($G$1248:$G$1253),6)</f>
        <v/>
      </c>
    </row>
    <row r="1263">
      <c r="A1263" s="3" t="inlineStr">
        <is>
          <t>complex eigenvalues?</t>
        </is>
      </c>
      <c r="B1263" s="3" t="inlineStr"/>
      <c r="C1263" s="3" t="inlineStr"/>
      <c r="D1263" s="3" t="inlineStr"/>
      <c r="E1263" s="3" t="inlineStr"/>
      <c r="F1263" s="3" t="inlineStr"/>
      <c r="G1263" s="3" t="inlineStr"/>
    </row>
    <row r="1264">
      <c r="A1264" s="3" t="inlineStr">
        <is>
          <t>check: det(M − λᵢI) per sorted λ (→0)</t>
        </is>
      </c>
    </row>
    <row r="1265">
      <c r="A1265" s="3" t="inlineStr">
        <is>
          <t xml:space="preserve">  det(M − λ(1)I)</t>
        </is>
      </c>
      <c r="B1265" s="3">
        <f t="array" ref="B1265">ROUND(MDETERM($B$1228:$G$1233-$B$1255*MUNIT(6)),6)</f>
        <v/>
      </c>
      <c r="C1265" s="3">
        <f t="array" ref="C1265">ROUND(MDETERM($J$1228:$O$1233-$C$1255*MUNIT(6)),6)</f>
        <v/>
      </c>
      <c r="D1265" s="3">
        <f t="array" ref="D1265">ROUND(MDETERM($R$1228:$W$1233-$D$1255*MUNIT(6)),6)</f>
        <v/>
      </c>
      <c r="E1265" s="3">
        <f t="array" ref="E1265">ROUND(MDETERM($Z$1228:$AE$1233-$E$1255*MUNIT(6)),6)</f>
        <v/>
      </c>
      <c r="F1265" s="3">
        <f t="array" ref="F1265">ROUND(MDETERM($AH$1228:$AM$1233-$F$1255*MUNIT(6)),6)</f>
        <v/>
      </c>
      <c r="G1265" s="3">
        <f t="array" ref="G1265">ROUND(MDETERM($AP$1228:$AU$1233-$G$1255*MUNIT(6)),6)</f>
        <v/>
      </c>
    </row>
    <row r="1266">
      <c r="A1266" s="3" t="inlineStr">
        <is>
          <t xml:space="preserve">  det(M − λ(2)I)</t>
        </is>
      </c>
      <c r="B1266" s="3">
        <f t="array" ref="B1266">ROUND(MDETERM($B$1228:$G$1233-$B$1256*MUNIT(6)),6)</f>
        <v/>
      </c>
      <c r="C1266" s="3">
        <f t="array" ref="C1266">ROUND(MDETERM($J$1228:$O$1233-$C$1256*MUNIT(6)),6)</f>
        <v/>
      </c>
      <c r="D1266" s="3">
        <f t="array" ref="D1266">ROUND(MDETERM($R$1228:$W$1233-$D$1256*MUNIT(6)),6)</f>
        <v/>
      </c>
      <c r="E1266" s="3">
        <f t="array" ref="E1266">ROUND(MDETERM($Z$1228:$AE$1233-$E$1256*MUNIT(6)),6)</f>
        <v/>
      </c>
      <c r="F1266" s="3">
        <f t="array" ref="F1266">ROUND(MDETERM($AH$1228:$AM$1233-$F$1256*MUNIT(6)),6)</f>
        <v/>
      </c>
      <c r="G1266" s="3">
        <f t="array" ref="G1266">ROUND(MDETERM($AP$1228:$AU$1233-$G$1256*MUNIT(6)),6)</f>
        <v/>
      </c>
    </row>
    <row r="1267">
      <c r="A1267" s="3" t="inlineStr">
        <is>
          <t xml:space="preserve">  det(M − λ(3)I)</t>
        </is>
      </c>
      <c r="B1267" s="3">
        <f t="array" ref="B1267">ROUND(MDETERM($B$1228:$G$1233-$B$1257*MUNIT(6)),6)</f>
        <v/>
      </c>
      <c r="C1267" s="3">
        <f t="array" ref="C1267">ROUND(MDETERM($J$1228:$O$1233-$C$1257*MUNIT(6)),6)</f>
        <v/>
      </c>
      <c r="D1267" s="3">
        <f t="array" ref="D1267">ROUND(MDETERM($R$1228:$W$1233-$D$1257*MUNIT(6)),6)</f>
        <v/>
      </c>
      <c r="E1267" s="3">
        <f t="array" ref="E1267">ROUND(MDETERM($Z$1228:$AE$1233-$E$1257*MUNIT(6)),6)</f>
        <v/>
      </c>
      <c r="F1267" s="3">
        <f t="array" ref="F1267">ROUND(MDETERM($AH$1228:$AM$1233-$F$1257*MUNIT(6)),6)</f>
        <v/>
      </c>
      <c r="G1267" s="3">
        <f t="array" ref="G1267">ROUND(MDETERM($AP$1228:$AU$1233-$G$1257*MUNIT(6)),6)</f>
        <v/>
      </c>
    </row>
    <row r="1268">
      <c r="A1268" s="3" t="inlineStr">
        <is>
          <t xml:space="preserve">  det(M − λ(4)I)</t>
        </is>
      </c>
      <c r="B1268" s="3">
        <f t="array" ref="B1268">ROUND(MDETERM($B$1228:$G$1233-$B$1258*MUNIT(6)),6)</f>
        <v/>
      </c>
      <c r="C1268" s="3">
        <f t="array" ref="C1268">ROUND(MDETERM($J$1228:$O$1233-$C$1258*MUNIT(6)),6)</f>
        <v/>
      </c>
      <c r="D1268" s="3">
        <f t="array" ref="D1268">ROUND(MDETERM($R$1228:$W$1233-$D$1258*MUNIT(6)),6)</f>
        <v/>
      </c>
      <c r="E1268" s="3">
        <f t="array" ref="E1268">ROUND(MDETERM($Z$1228:$AE$1233-$E$1258*MUNIT(6)),6)</f>
        <v/>
      </c>
      <c r="F1268" s="3">
        <f t="array" ref="F1268">ROUND(MDETERM($AH$1228:$AM$1233-$F$1258*MUNIT(6)),6)</f>
        <v/>
      </c>
      <c r="G1268" s="3">
        <f t="array" ref="G1268">ROUND(MDETERM($AP$1228:$AU$1233-$G$1258*MUNIT(6)),6)</f>
        <v/>
      </c>
    </row>
    <row r="1269">
      <c r="A1269" s="3" t="inlineStr">
        <is>
          <t xml:space="preserve">  det(M − λ(5)I)</t>
        </is>
      </c>
      <c r="B1269" s="3">
        <f t="array" ref="B1269">ROUND(MDETERM($B$1228:$G$1233-$B$1259*MUNIT(6)),6)</f>
        <v/>
      </c>
      <c r="C1269" s="3">
        <f t="array" ref="C1269">ROUND(MDETERM($J$1228:$O$1233-$C$1259*MUNIT(6)),6)</f>
        <v/>
      </c>
      <c r="D1269" s="3">
        <f t="array" ref="D1269">ROUND(MDETERM($R$1228:$W$1233-$D$1259*MUNIT(6)),6)</f>
        <v/>
      </c>
      <c r="E1269" s="3">
        <f t="array" ref="E1269">ROUND(MDETERM($Z$1228:$AE$1233-$E$1259*MUNIT(6)),6)</f>
        <v/>
      </c>
      <c r="F1269" s="3">
        <f t="array" ref="F1269">ROUND(MDETERM($AH$1228:$AM$1233-$F$1259*MUNIT(6)),6)</f>
        <v/>
      </c>
      <c r="G1269" s="3">
        <f t="array" ref="G1269">ROUND(MDETERM($AP$1228:$AU$1233-$G$1259*MUNIT(6)),6)</f>
        <v/>
      </c>
    </row>
    <row r="1270">
      <c r="A1270" s="3" t="inlineStr">
        <is>
          <t xml:space="preserve">  det(M − λ(6)I)</t>
        </is>
      </c>
      <c r="B1270" s="3">
        <f t="array" ref="B1270">ROUND(MDETERM($B$1228:$G$1233-$B$1260*MUNIT(6)),6)</f>
        <v/>
      </c>
      <c r="C1270" s="3">
        <f t="array" ref="C1270">ROUND(MDETERM($J$1228:$O$1233-$C$1260*MUNIT(6)),6)</f>
        <v/>
      </c>
      <c r="D1270" s="3">
        <f t="array" ref="D1270">ROUND(MDETERM($R$1228:$W$1233-$D$1260*MUNIT(6)),6)</f>
        <v/>
      </c>
      <c r="E1270" s="3">
        <f t="array" ref="E1270">ROUND(MDETERM($Z$1228:$AE$1233-$E$1260*MUNIT(6)),6)</f>
        <v/>
      </c>
      <c r="F1270" s="3">
        <f t="array" ref="F1270">ROUND(MDETERM($AH$1228:$AM$1233-$F$1260*MUNIT(6)),6)</f>
        <v/>
      </c>
      <c r="G1270" s="3">
        <f t="array" ref="G1270">ROUND(MDETERM($AP$1228:$AU$1233-$G$1260*MUNIT(6)),6)</f>
        <v/>
      </c>
    </row>
    <row r="1274" ht="16" customHeight="1">
      <c r="A1274" s="14" t="inlineStr">
        <is>
          <t>RAG R1-R3 | mixtral:8x22b</t>
        </is>
      </c>
      <c r="B1274" s="9" t="inlineStr">
        <is>
          <t>run 1 (raw, pasted)</t>
        </is>
      </c>
      <c r="J1274" s="9" t="inlineStr">
        <is>
          <t>run 2 (raw, pasted)</t>
        </is>
      </c>
      <c r="R1274" s="9" t="inlineStr">
        <is>
          <t>run 3 (raw, pasted)</t>
        </is>
      </c>
      <c r="Z1274" s="9" t="inlineStr">
        <is>
          <t>run 4 (raw, pasted)</t>
        </is>
      </c>
      <c r="AH1274" s="9" t="inlineStr">
        <is>
          <t>run 5 (raw, pasted)</t>
        </is>
      </c>
      <c r="AP1274" s="9" t="inlineStr">
        <is>
          <t>archived component mapping</t>
        </is>
      </c>
    </row>
    <row r="1275" ht="60" customHeight="1">
      <c r="B1275" s="15" t="inlineStr">
        <is>
          <t>Motor</t>
        </is>
      </c>
      <c r="C1275" s="15" t="inlineStr">
        <is>
          <t>Gearbox</t>
        </is>
      </c>
      <c r="D1275" s="15" t="inlineStr">
        <is>
          <t>Chuck</t>
        </is>
      </c>
      <c r="E1275" s="15" t="inlineStr">
        <is>
          <t>Handle</t>
        </is>
      </c>
      <c r="F1275" s="15" t="inlineStr">
        <is>
          <t>Battery</t>
        </is>
      </c>
      <c r="G1275" s="15" t="inlineStr">
        <is>
          <t>Switch</t>
        </is>
      </c>
      <c r="H1275" s="15" t="inlineStr">
        <is>
          <t>Transmission</t>
        </is>
      </c>
      <c r="J1275" s="15" t="inlineStr">
        <is>
          <t>Motor</t>
        </is>
      </c>
      <c r="K1275" s="15" t="inlineStr">
        <is>
          <t>Gearbox</t>
        </is>
      </c>
      <c r="L1275" s="15" t="inlineStr">
        <is>
          <t>Chuck</t>
        </is>
      </c>
      <c r="M1275" s="15" t="inlineStr">
        <is>
          <t>Handle</t>
        </is>
      </c>
      <c r="N1275" s="15" t="inlineStr">
        <is>
          <t>Battery</t>
        </is>
      </c>
      <c r="O1275" s="15" t="inlineStr">
        <is>
          <t>Switch</t>
        </is>
      </c>
      <c r="P1275" s="15" t="inlineStr">
        <is>
          <t>Transmission</t>
        </is>
      </c>
      <c r="R1275" s="15" t="inlineStr">
        <is>
          <t>Motor</t>
        </is>
      </c>
      <c r="S1275" s="15" t="inlineStr">
        <is>
          <t>Gearbox</t>
        </is>
      </c>
      <c r="T1275" s="15" t="inlineStr">
        <is>
          <t>Chuck</t>
        </is>
      </c>
      <c r="U1275" s="15" t="inlineStr">
        <is>
          <t>Handle</t>
        </is>
      </c>
      <c r="V1275" s="15" t="inlineStr">
        <is>
          <t>Battery</t>
        </is>
      </c>
      <c r="W1275" s="15" t="inlineStr">
        <is>
          <t>Switch</t>
        </is>
      </c>
      <c r="X1275" s="15" t="inlineStr">
        <is>
          <t>Transmission</t>
        </is>
      </c>
      <c r="Z1275" s="15" t="inlineStr">
        <is>
          <t>Motor</t>
        </is>
      </c>
      <c r="AA1275" s="15" t="inlineStr">
        <is>
          <t>Gearbox</t>
        </is>
      </c>
      <c r="AB1275" s="15" t="inlineStr">
        <is>
          <t>Chuck</t>
        </is>
      </c>
      <c r="AC1275" s="15" t="inlineStr">
        <is>
          <t>Handle</t>
        </is>
      </c>
      <c r="AD1275" s="15" t="inlineStr">
        <is>
          <t>Battery</t>
        </is>
      </c>
      <c r="AE1275" s="15" t="inlineStr">
        <is>
          <t>Switch</t>
        </is>
      </c>
      <c r="AF1275" s="15" t="inlineStr">
        <is>
          <t>Transmission</t>
        </is>
      </c>
      <c r="AH1275" s="15" t="inlineStr">
        <is>
          <t>Motor</t>
        </is>
      </c>
      <c r="AI1275" s="15" t="inlineStr">
        <is>
          <t>Gearbox</t>
        </is>
      </c>
      <c r="AJ1275" s="15" t="inlineStr">
        <is>
          <t>Chuck</t>
        </is>
      </c>
      <c r="AK1275" s="15" t="inlineStr">
        <is>
          <t>Handle</t>
        </is>
      </c>
      <c r="AL1275" s="15" t="inlineStr">
        <is>
          <t>Battery</t>
        </is>
      </c>
      <c r="AM1275" s="15" t="inlineStr">
        <is>
          <t>Switch</t>
        </is>
      </c>
      <c r="AN1275" s="15" t="inlineStr">
        <is>
          <t>Transmission</t>
        </is>
      </c>
      <c r="AP1275" s="3" t="inlineStr">
        <is>
          <t>Ground truth component</t>
        </is>
      </c>
      <c r="AQ1275" s="3" t="inlineStr">
        <is>
          <t>Matched predicted component</t>
        </is>
      </c>
    </row>
    <row r="1276">
      <c r="A1276" s="3" t="inlineStr">
        <is>
          <t>Motor</t>
        </is>
      </c>
      <c r="B1276" s="8" t="n">
        <v>1</v>
      </c>
      <c r="C1276" s="8" t="n">
        <v>1</v>
      </c>
      <c r="D1276" s="8" t="n">
        <v>0</v>
      </c>
      <c r="E1276" s="8" t="n">
        <v>0</v>
      </c>
      <c r="F1276" s="8" t="n">
        <v>1</v>
      </c>
      <c r="G1276" s="8" t="n">
        <v>1</v>
      </c>
      <c r="H1276" s="8" t="n">
        <v>1</v>
      </c>
      <c r="J1276" s="8" t="n">
        <v>1</v>
      </c>
      <c r="K1276" s="8" t="n">
        <v>1</v>
      </c>
      <c r="L1276" s="8" t="n">
        <v>0</v>
      </c>
      <c r="M1276" s="8" t="n">
        <v>0</v>
      </c>
      <c r="N1276" s="8" t="n">
        <v>1</v>
      </c>
      <c r="O1276" s="8" t="n">
        <v>1</v>
      </c>
      <c r="P1276" s="8" t="n">
        <v>1</v>
      </c>
      <c r="R1276" s="8" t="n">
        <v>1</v>
      </c>
      <c r="S1276" s="8" t="n">
        <v>1</v>
      </c>
      <c r="T1276" s="8" t="n">
        <v>0</v>
      </c>
      <c r="U1276" s="8" t="n">
        <v>0</v>
      </c>
      <c r="V1276" s="8" t="n">
        <v>1</v>
      </c>
      <c r="W1276" s="8" t="n">
        <v>1</v>
      </c>
      <c r="X1276" s="8" t="n">
        <v>1</v>
      </c>
      <c r="Z1276" s="8" t="n">
        <v>1</v>
      </c>
      <c r="AA1276" s="8" t="n">
        <v>1</v>
      </c>
      <c r="AB1276" s="8" t="n">
        <v>0</v>
      </c>
      <c r="AC1276" s="8" t="n">
        <v>0</v>
      </c>
      <c r="AD1276" s="8" t="n">
        <v>1</v>
      </c>
      <c r="AE1276" s="8" t="n">
        <v>1</v>
      </c>
      <c r="AF1276" s="8" t="n">
        <v>1</v>
      </c>
      <c r="AH1276" s="8" t="n">
        <v>1</v>
      </c>
      <c r="AI1276" s="8" t="n">
        <v>1</v>
      </c>
      <c r="AJ1276" s="8" t="n">
        <v>0</v>
      </c>
      <c r="AK1276" s="8" t="n">
        <v>0</v>
      </c>
      <c r="AL1276" s="8" t="n">
        <v>1</v>
      </c>
      <c r="AM1276" s="8" t="n">
        <v>1</v>
      </c>
      <c r="AN1276" s="8" t="n">
        <v>1</v>
      </c>
      <c r="AP1276" s="3" t="inlineStr">
        <is>
          <t>Bit</t>
        </is>
      </c>
      <c r="AQ1276" s="3" t="inlineStr">
        <is>
          <t>Chuck</t>
        </is>
      </c>
    </row>
    <row r="1277">
      <c r="A1277" s="3" t="inlineStr">
        <is>
          <t>Gearbox</t>
        </is>
      </c>
      <c r="B1277" s="8" t="n">
        <v>1</v>
      </c>
      <c r="C1277" s="8" t="n">
        <v>1</v>
      </c>
      <c r="D1277" s="8" t="n">
        <v>1</v>
      </c>
      <c r="E1277" s="8" t="n">
        <v>0</v>
      </c>
      <c r="F1277" s="8" t="n">
        <v>0</v>
      </c>
      <c r="G1277" s="8" t="n">
        <v>0</v>
      </c>
      <c r="H1277" s="8" t="n">
        <v>0</v>
      </c>
      <c r="J1277" s="8" t="n">
        <v>1</v>
      </c>
      <c r="K1277" s="8" t="n">
        <v>1</v>
      </c>
      <c r="L1277" s="8" t="n">
        <v>1</v>
      </c>
      <c r="M1277" s="8" t="n">
        <v>0</v>
      </c>
      <c r="N1277" s="8" t="n">
        <v>0</v>
      </c>
      <c r="O1277" s="8" t="n">
        <v>0</v>
      </c>
      <c r="P1277" s="8" t="n">
        <v>0</v>
      </c>
      <c r="R1277" s="8" t="n">
        <v>1</v>
      </c>
      <c r="S1277" s="8" t="n">
        <v>1</v>
      </c>
      <c r="T1277" s="8" t="n">
        <v>1</v>
      </c>
      <c r="U1277" s="8" t="n">
        <v>0</v>
      </c>
      <c r="V1277" s="8" t="n">
        <v>0</v>
      </c>
      <c r="W1277" s="8" t="n">
        <v>0</v>
      </c>
      <c r="X1277" s="8" t="n">
        <v>0</v>
      </c>
      <c r="Z1277" s="8" t="n">
        <v>1</v>
      </c>
      <c r="AA1277" s="8" t="n">
        <v>1</v>
      </c>
      <c r="AB1277" s="8" t="n">
        <v>1</v>
      </c>
      <c r="AC1277" s="8" t="n">
        <v>0</v>
      </c>
      <c r="AD1277" s="8" t="n">
        <v>0</v>
      </c>
      <c r="AE1277" s="8" t="n">
        <v>0</v>
      </c>
      <c r="AF1277" s="8" t="n">
        <v>0</v>
      </c>
      <c r="AH1277" s="8" t="n">
        <v>1</v>
      </c>
      <c r="AI1277" s="8" t="n">
        <v>1</v>
      </c>
      <c r="AJ1277" s="8" t="n">
        <v>1</v>
      </c>
      <c r="AK1277" s="8" t="n">
        <v>0</v>
      </c>
      <c r="AL1277" s="8" t="n">
        <v>0</v>
      </c>
      <c r="AM1277" s="8" t="n">
        <v>0</v>
      </c>
      <c r="AN1277" s="8" t="n">
        <v>0</v>
      </c>
      <c r="AP1277" s="3" t="inlineStr">
        <is>
          <t>Transmission</t>
        </is>
      </c>
      <c r="AQ1277" s="3" t="inlineStr">
        <is>
          <t>Transmission</t>
        </is>
      </c>
    </row>
    <row r="1278">
      <c r="A1278" s="3" t="inlineStr">
        <is>
          <t>Chuck</t>
        </is>
      </c>
      <c r="B1278" s="8" t="n">
        <v>0</v>
      </c>
      <c r="C1278" s="8" t="n">
        <v>1</v>
      </c>
      <c r="D1278" s="8" t="n">
        <v>1</v>
      </c>
      <c r="E1278" s="8" t="n">
        <v>1</v>
      </c>
      <c r="F1278" s="8" t="n">
        <v>0</v>
      </c>
      <c r="G1278" s="8" t="n">
        <v>0</v>
      </c>
      <c r="H1278" s="8" t="n">
        <v>0</v>
      </c>
      <c r="J1278" s="8" t="n">
        <v>0</v>
      </c>
      <c r="K1278" s="8" t="n">
        <v>1</v>
      </c>
      <c r="L1278" s="8" t="n">
        <v>1</v>
      </c>
      <c r="M1278" s="8" t="n">
        <v>0</v>
      </c>
      <c r="N1278" s="8" t="n">
        <v>0</v>
      </c>
      <c r="O1278" s="8" t="n">
        <v>0</v>
      </c>
      <c r="P1278" s="8" t="n">
        <v>0</v>
      </c>
      <c r="R1278" s="8" t="n">
        <v>0</v>
      </c>
      <c r="S1278" s="8" t="n">
        <v>1</v>
      </c>
      <c r="T1278" s="8" t="n">
        <v>1</v>
      </c>
      <c r="U1278" s="8" t="n">
        <v>0</v>
      </c>
      <c r="V1278" s="8" t="n">
        <v>0</v>
      </c>
      <c r="W1278" s="8" t="n">
        <v>0</v>
      </c>
      <c r="X1278" s="8" t="n">
        <v>0</v>
      </c>
      <c r="Z1278" s="8" t="n">
        <v>0</v>
      </c>
      <c r="AA1278" s="8" t="n">
        <v>1</v>
      </c>
      <c r="AB1278" s="8" t="n">
        <v>1</v>
      </c>
      <c r="AC1278" s="8" t="n">
        <v>0</v>
      </c>
      <c r="AD1278" s="8" t="n">
        <v>0</v>
      </c>
      <c r="AE1278" s="8" t="n">
        <v>0</v>
      </c>
      <c r="AF1278" s="8" t="n">
        <v>0</v>
      </c>
      <c r="AH1278" s="8" t="n">
        <v>0</v>
      </c>
      <c r="AI1278" s="8" t="n">
        <v>1</v>
      </c>
      <c r="AJ1278" s="8" t="n">
        <v>1</v>
      </c>
      <c r="AK1278" s="8" t="n">
        <v>0</v>
      </c>
      <c r="AL1278" s="8" t="n">
        <v>0</v>
      </c>
      <c r="AM1278" s="8" t="n">
        <v>0</v>
      </c>
      <c r="AN1278" s="8" t="n">
        <v>0</v>
      </c>
      <c r="AP1278" s="3" t="inlineStr">
        <is>
          <t>Motor</t>
        </is>
      </c>
      <c r="AQ1278" s="3" t="inlineStr">
        <is>
          <t>Motor</t>
        </is>
      </c>
    </row>
    <row r="1279">
      <c r="A1279" s="3" t="inlineStr">
        <is>
          <t>Handle</t>
        </is>
      </c>
      <c r="B1279" s="8" t="n">
        <v>0</v>
      </c>
      <c r="C1279" s="8" t="n">
        <v>0</v>
      </c>
      <c r="D1279" s="8" t="n">
        <v>1</v>
      </c>
      <c r="E1279" s="8" t="n">
        <v>1</v>
      </c>
      <c r="F1279" s="8" t="n">
        <v>0</v>
      </c>
      <c r="G1279" s="8" t="n">
        <v>0</v>
      </c>
      <c r="H1279" s="8" t="n">
        <v>0</v>
      </c>
      <c r="J1279" s="8" t="n">
        <v>0</v>
      </c>
      <c r="K1279" s="8" t="n">
        <v>0</v>
      </c>
      <c r="L1279" s="8" t="n">
        <v>0</v>
      </c>
      <c r="M1279" s="8" t="n">
        <v>1</v>
      </c>
      <c r="N1279" s="8" t="n">
        <v>0</v>
      </c>
      <c r="O1279" s="8" t="n">
        <v>0</v>
      </c>
      <c r="P1279" s="8" t="n">
        <v>1</v>
      </c>
      <c r="R1279" s="8" t="n">
        <v>0</v>
      </c>
      <c r="S1279" s="8" t="n">
        <v>0</v>
      </c>
      <c r="T1279" s="8" t="n">
        <v>0</v>
      </c>
      <c r="U1279" s="8" t="n">
        <v>1</v>
      </c>
      <c r="V1279" s="8" t="n">
        <v>0</v>
      </c>
      <c r="W1279" s="8" t="n">
        <v>0</v>
      </c>
      <c r="X1279" s="8" t="n">
        <v>1</v>
      </c>
      <c r="Z1279" s="8" t="n">
        <v>0</v>
      </c>
      <c r="AA1279" s="8" t="n">
        <v>0</v>
      </c>
      <c r="AB1279" s="8" t="n">
        <v>0</v>
      </c>
      <c r="AC1279" s="8" t="n">
        <v>1</v>
      </c>
      <c r="AD1279" s="8" t="n">
        <v>0</v>
      </c>
      <c r="AE1279" s="8" t="n">
        <v>0</v>
      </c>
      <c r="AF1279" s="8" t="n">
        <v>1</v>
      </c>
      <c r="AH1279" s="8" t="n">
        <v>0</v>
      </c>
      <c r="AI1279" s="8" t="n">
        <v>0</v>
      </c>
      <c r="AJ1279" s="8" t="n">
        <v>0</v>
      </c>
      <c r="AK1279" s="8" t="n">
        <v>1</v>
      </c>
      <c r="AL1279" s="8" t="n">
        <v>0</v>
      </c>
      <c r="AM1279" s="8" t="n">
        <v>0</v>
      </c>
      <c r="AN1279" s="8" t="n">
        <v>1</v>
      </c>
      <c r="AP1279" s="3" t="inlineStr">
        <is>
          <t>Electrical System</t>
        </is>
      </c>
      <c r="AQ1279" s="3" t="inlineStr">
        <is>
          <t>Battery</t>
        </is>
      </c>
    </row>
    <row r="1280">
      <c r="A1280" s="3" t="inlineStr">
        <is>
          <t>Battery</t>
        </is>
      </c>
      <c r="B1280" s="8" t="n">
        <v>1</v>
      </c>
      <c r="C1280" s="8" t="n">
        <v>0</v>
      </c>
      <c r="D1280" s="8" t="n">
        <v>0</v>
      </c>
      <c r="E1280" s="8" t="n">
        <v>0</v>
      </c>
      <c r="F1280" s="8" t="n">
        <v>1</v>
      </c>
      <c r="G1280" s="8" t="n">
        <v>0</v>
      </c>
      <c r="H1280" s="8" t="n">
        <v>0</v>
      </c>
      <c r="J1280" s="8" t="n">
        <v>1</v>
      </c>
      <c r="K1280" s="8" t="n">
        <v>0</v>
      </c>
      <c r="L1280" s="8" t="n">
        <v>0</v>
      </c>
      <c r="M1280" s="8" t="n">
        <v>0</v>
      </c>
      <c r="N1280" s="8" t="n">
        <v>1</v>
      </c>
      <c r="O1280" s="8" t="n">
        <v>0</v>
      </c>
      <c r="P1280" s="8" t="n">
        <v>0</v>
      </c>
      <c r="R1280" s="8" t="n">
        <v>1</v>
      </c>
      <c r="S1280" s="8" t="n">
        <v>0</v>
      </c>
      <c r="T1280" s="8" t="n">
        <v>0</v>
      </c>
      <c r="U1280" s="8" t="n">
        <v>0</v>
      </c>
      <c r="V1280" s="8" t="n">
        <v>1</v>
      </c>
      <c r="W1280" s="8" t="n">
        <v>0</v>
      </c>
      <c r="X1280" s="8" t="n">
        <v>0</v>
      </c>
      <c r="Z1280" s="8" t="n">
        <v>1</v>
      </c>
      <c r="AA1280" s="8" t="n">
        <v>0</v>
      </c>
      <c r="AB1280" s="8" t="n">
        <v>0</v>
      </c>
      <c r="AC1280" s="8" t="n">
        <v>0</v>
      </c>
      <c r="AD1280" s="8" t="n">
        <v>1</v>
      </c>
      <c r="AE1280" s="8" t="n">
        <v>0</v>
      </c>
      <c r="AF1280" s="8" t="n">
        <v>0</v>
      </c>
      <c r="AH1280" s="8" t="n">
        <v>1</v>
      </c>
      <c r="AI1280" s="8" t="n">
        <v>0</v>
      </c>
      <c r="AJ1280" s="8" t="n">
        <v>0</v>
      </c>
      <c r="AK1280" s="8" t="n">
        <v>0</v>
      </c>
      <c r="AL1280" s="8" t="n">
        <v>1</v>
      </c>
      <c r="AM1280" s="8" t="n">
        <v>0</v>
      </c>
      <c r="AN1280" s="8" t="n">
        <v>0</v>
      </c>
      <c r="AP1280" s="3" t="inlineStr">
        <is>
          <t>Housing</t>
        </is>
      </c>
      <c r="AQ1280" s="3" t="inlineStr">
        <is>
          <t>Handle</t>
        </is>
      </c>
    </row>
    <row r="1281">
      <c r="A1281" s="3" t="inlineStr">
        <is>
          <t>Switch</t>
        </is>
      </c>
      <c r="B1281" s="8" t="n">
        <v>1</v>
      </c>
      <c r="C1281" s="8" t="n">
        <v>0</v>
      </c>
      <c r="D1281" s="8" t="n">
        <v>0</v>
      </c>
      <c r="E1281" s="8" t="n">
        <v>0</v>
      </c>
      <c r="F1281" s="8" t="n">
        <v>0</v>
      </c>
      <c r="G1281" s="8" t="n">
        <v>1</v>
      </c>
      <c r="H1281" s="8" t="n">
        <v>0</v>
      </c>
      <c r="J1281" s="8" t="n">
        <v>1</v>
      </c>
      <c r="K1281" s="8" t="n">
        <v>0</v>
      </c>
      <c r="L1281" s="8" t="n">
        <v>0</v>
      </c>
      <c r="M1281" s="8" t="n">
        <v>0</v>
      </c>
      <c r="N1281" s="8" t="n">
        <v>0</v>
      </c>
      <c r="O1281" s="8" t="n">
        <v>1</v>
      </c>
      <c r="P1281" s="8" t="n">
        <v>0</v>
      </c>
      <c r="R1281" s="8" t="n">
        <v>1</v>
      </c>
      <c r="S1281" s="8" t="n">
        <v>0</v>
      </c>
      <c r="T1281" s="8" t="n">
        <v>0</v>
      </c>
      <c r="U1281" s="8" t="n">
        <v>0</v>
      </c>
      <c r="V1281" s="8" t="n">
        <v>0</v>
      </c>
      <c r="W1281" s="8" t="n">
        <v>1</v>
      </c>
      <c r="X1281" s="8" t="n">
        <v>0</v>
      </c>
      <c r="Z1281" s="8" t="n">
        <v>1</v>
      </c>
      <c r="AA1281" s="8" t="n">
        <v>0</v>
      </c>
      <c r="AB1281" s="8" t="n">
        <v>0</v>
      </c>
      <c r="AC1281" s="8" t="n">
        <v>0</v>
      </c>
      <c r="AD1281" s="8" t="n">
        <v>0</v>
      </c>
      <c r="AE1281" s="8" t="n">
        <v>1</v>
      </c>
      <c r="AF1281" s="8" t="n">
        <v>0</v>
      </c>
      <c r="AH1281" s="8" t="n">
        <v>1</v>
      </c>
      <c r="AI1281" s="8" t="n">
        <v>0</v>
      </c>
      <c r="AJ1281" s="8" t="n">
        <v>0</v>
      </c>
      <c r="AK1281" s="8" t="n">
        <v>0</v>
      </c>
      <c r="AL1281" s="8" t="n">
        <v>0</v>
      </c>
      <c r="AM1281" s="8" t="n">
        <v>1</v>
      </c>
      <c r="AN1281" s="8" t="n">
        <v>0</v>
      </c>
    </row>
    <row r="1282">
      <c r="A1282" s="3" t="inlineStr">
        <is>
          <t>Transmission</t>
        </is>
      </c>
      <c r="B1282" s="8" t="n">
        <v>1</v>
      </c>
      <c r="C1282" s="8" t="n">
        <v>0</v>
      </c>
      <c r="D1282" s="8" t="n">
        <v>0</v>
      </c>
      <c r="E1282" s="8" t="n">
        <v>0</v>
      </c>
      <c r="F1282" s="8" t="n">
        <v>0</v>
      </c>
      <c r="G1282" s="8" t="n">
        <v>0</v>
      </c>
      <c r="H1282" s="8" t="n">
        <v>1</v>
      </c>
      <c r="J1282" s="8" t="n">
        <v>0</v>
      </c>
      <c r="K1282" s="8" t="n">
        <v>0</v>
      </c>
      <c r="L1282" s="8" t="n">
        <v>0</v>
      </c>
      <c r="M1282" s="8" t="n">
        <v>1</v>
      </c>
      <c r="N1282" s="8" t="n">
        <v>0</v>
      </c>
      <c r="O1282" s="8" t="n">
        <v>0</v>
      </c>
      <c r="P1282" s="8" t="n">
        <v>1</v>
      </c>
      <c r="R1282" s="8" t="n">
        <v>0</v>
      </c>
      <c r="S1282" s="8" t="n">
        <v>0</v>
      </c>
      <c r="T1282" s="8" t="n">
        <v>0</v>
      </c>
      <c r="U1282" s="8" t="n">
        <v>1</v>
      </c>
      <c r="V1282" s="8" t="n">
        <v>0</v>
      </c>
      <c r="W1282" s="8" t="n">
        <v>0</v>
      </c>
      <c r="X1282" s="8" t="n">
        <v>1</v>
      </c>
      <c r="Z1282" s="8" t="n">
        <v>0</v>
      </c>
      <c r="AA1282" s="8" t="n">
        <v>0</v>
      </c>
      <c r="AB1282" s="8" t="n">
        <v>0</v>
      </c>
      <c r="AC1282" s="8" t="n">
        <v>1</v>
      </c>
      <c r="AD1282" s="8" t="n">
        <v>0</v>
      </c>
      <c r="AE1282" s="8" t="n">
        <v>0</v>
      </c>
      <c r="AF1282" s="8" t="n">
        <v>1</v>
      </c>
      <c r="AH1282" s="8" t="n">
        <v>0</v>
      </c>
      <c r="AI1282" s="8" t="n">
        <v>0</v>
      </c>
      <c r="AJ1282" s="8" t="n">
        <v>0</v>
      </c>
      <c r="AK1282" s="8" t="n">
        <v>1</v>
      </c>
      <c r="AL1282" s="8" t="n">
        <v>0</v>
      </c>
      <c r="AM1282" s="8" t="n">
        <v>0</v>
      </c>
      <c r="AN1282" s="8" t="n">
        <v>1</v>
      </c>
    </row>
    <row r="1284">
      <c r="A1284" s="1" t="inlineStr">
        <is>
          <t>aligned k×k matrices (INDEX/MATCH through the mapping; GT order)</t>
        </is>
      </c>
      <c r="B1284" s="9" t="inlineStr">
        <is>
          <t>run 1 aligned</t>
        </is>
      </c>
      <c r="J1284" s="9" t="inlineStr">
        <is>
          <t>run 2 aligned</t>
        </is>
      </c>
      <c r="R1284" s="9" t="inlineStr">
        <is>
          <t>run 3 aligned</t>
        </is>
      </c>
      <c r="Z1284" s="9" t="inlineStr">
        <is>
          <t>run 4 aligned</t>
        </is>
      </c>
      <c r="AH1284" s="9" t="inlineStr">
        <is>
          <t>run 5 aligned</t>
        </is>
      </c>
      <c r="AP1284" s="9" t="inlineStr">
        <is>
          <t>Step2 average of aligned runs (formula)</t>
        </is>
      </c>
      <c r="AV1284" s="9" t="inlineStr">
        <is>
          <t>aligned ground truth (INDEX/MATCH)</t>
        </is>
      </c>
      <c r="BB1284" s="9" t="inlineStr">
        <is>
          <t>aligned GT eig (pasted) | sorted</t>
        </is>
      </c>
    </row>
    <row r="1285" ht="60" customHeight="1">
      <c r="B1285" s="15" t="inlineStr">
        <is>
          <t>Bit</t>
        </is>
      </c>
      <c r="C1285" s="15" t="inlineStr">
        <is>
          <t>Transmission</t>
        </is>
      </c>
      <c r="D1285" s="15" t="inlineStr">
        <is>
          <t>Motor</t>
        </is>
      </c>
      <c r="E1285" s="15" t="inlineStr">
        <is>
          <t>Electrical System</t>
        </is>
      </c>
      <c r="F1285" s="15" t="inlineStr">
        <is>
          <t>Housing</t>
        </is>
      </c>
      <c r="J1285" s="15" t="inlineStr">
        <is>
          <t>Bit</t>
        </is>
      </c>
      <c r="K1285" s="15" t="inlineStr">
        <is>
          <t>Transmission</t>
        </is>
      </c>
      <c r="L1285" s="15" t="inlineStr">
        <is>
          <t>Motor</t>
        </is>
      </c>
      <c r="M1285" s="15" t="inlineStr">
        <is>
          <t>Electrical System</t>
        </is>
      </c>
      <c r="N1285" s="15" t="inlineStr">
        <is>
          <t>Housing</t>
        </is>
      </c>
      <c r="R1285" s="15" t="inlineStr">
        <is>
          <t>Bit</t>
        </is>
      </c>
      <c r="S1285" s="15" t="inlineStr">
        <is>
          <t>Transmission</t>
        </is>
      </c>
      <c r="T1285" s="15" t="inlineStr">
        <is>
          <t>Motor</t>
        </is>
      </c>
      <c r="U1285" s="15" t="inlineStr">
        <is>
          <t>Electrical System</t>
        </is>
      </c>
      <c r="V1285" s="15" t="inlineStr">
        <is>
          <t>Housing</t>
        </is>
      </c>
      <c r="Z1285" s="15" t="inlineStr">
        <is>
          <t>Bit</t>
        </is>
      </c>
      <c r="AA1285" s="15" t="inlineStr">
        <is>
          <t>Transmission</t>
        </is>
      </c>
      <c r="AB1285" s="15" t="inlineStr">
        <is>
          <t>Motor</t>
        </is>
      </c>
      <c r="AC1285" s="15" t="inlineStr">
        <is>
          <t>Electrical System</t>
        </is>
      </c>
      <c r="AD1285" s="15" t="inlineStr">
        <is>
          <t>Housing</t>
        </is>
      </c>
      <c r="AH1285" s="15" t="inlineStr">
        <is>
          <t>Bit</t>
        </is>
      </c>
      <c r="AI1285" s="15" t="inlineStr">
        <is>
          <t>Transmission</t>
        </is>
      </c>
      <c r="AJ1285" s="15" t="inlineStr">
        <is>
          <t>Motor</t>
        </is>
      </c>
      <c r="AK1285" s="15" t="inlineStr">
        <is>
          <t>Electrical System</t>
        </is>
      </c>
      <c r="AL1285" s="15" t="inlineStr">
        <is>
          <t>Housing</t>
        </is>
      </c>
    </row>
    <row r="1286">
      <c r="A1286" s="3" t="inlineStr">
        <is>
          <t>Bit</t>
        </is>
      </c>
      <c r="B1286" s="8">
        <f>INDEX($B$1276:$H$1282,MATCH($AQ$1276,$B$1275:$H$1275,0),MATCH($AQ$1276,$B$1275:$H$1275,0))</f>
        <v/>
      </c>
      <c r="C1286" s="8">
        <f>INDEX($B$1276:$H$1282,MATCH($AQ$1276,$B$1275:$H$1275,0),MATCH($AQ$1277,$B$1275:$H$1275,0))</f>
        <v/>
      </c>
      <c r="D1286" s="8">
        <f>INDEX($B$1276:$H$1282,MATCH($AQ$1276,$B$1275:$H$1275,0),MATCH($AQ$1278,$B$1275:$H$1275,0))</f>
        <v/>
      </c>
      <c r="E1286" s="8">
        <f>INDEX($B$1276:$H$1282,MATCH($AQ$1276,$B$1275:$H$1275,0),MATCH($AQ$1279,$B$1275:$H$1275,0))</f>
        <v/>
      </c>
      <c r="F1286" s="8">
        <f>INDEX($B$1276:$H$1282,MATCH($AQ$1276,$B$1275:$H$1275,0),MATCH($AQ$1280,$B$1275:$H$1275,0))</f>
        <v/>
      </c>
      <c r="J1286" s="8">
        <f>INDEX($J$1276:$P$1282,MATCH($AQ$1276,$J$1275:$P$1275,0),MATCH($AQ$1276,$J$1275:$P$1275,0))</f>
        <v/>
      </c>
      <c r="K1286" s="8">
        <f>INDEX($J$1276:$P$1282,MATCH($AQ$1276,$J$1275:$P$1275,0),MATCH($AQ$1277,$J$1275:$P$1275,0))</f>
        <v/>
      </c>
      <c r="L1286" s="8">
        <f>INDEX($J$1276:$P$1282,MATCH($AQ$1276,$J$1275:$P$1275,0),MATCH($AQ$1278,$J$1275:$P$1275,0))</f>
        <v/>
      </c>
      <c r="M1286" s="8">
        <f>INDEX($J$1276:$P$1282,MATCH($AQ$1276,$J$1275:$P$1275,0),MATCH($AQ$1279,$J$1275:$P$1275,0))</f>
        <v/>
      </c>
      <c r="N1286" s="8">
        <f>INDEX($J$1276:$P$1282,MATCH($AQ$1276,$J$1275:$P$1275,0),MATCH($AQ$1280,$J$1275:$P$1275,0))</f>
        <v/>
      </c>
      <c r="R1286" s="8">
        <f>INDEX($R$1276:$X$1282,MATCH($AQ$1276,$R$1275:$X$1275,0),MATCH($AQ$1276,$R$1275:$X$1275,0))</f>
        <v/>
      </c>
      <c r="S1286" s="8">
        <f>INDEX($R$1276:$X$1282,MATCH($AQ$1276,$R$1275:$X$1275,0),MATCH($AQ$1277,$R$1275:$X$1275,0))</f>
        <v/>
      </c>
      <c r="T1286" s="8">
        <f>INDEX($R$1276:$X$1282,MATCH($AQ$1276,$R$1275:$X$1275,0),MATCH($AQ$1278,$R$1275:$X$1275,0))</f>
        <v/>
      </c>
      <c r="U1286" s="8">
        <f>INDEX($R$1276:$X$1282,MATCH($AQ$1276,$R$1275:$X$1275,0),MATCH($AQ$1279,$R$1275:$X$1275,0))</f>
        <v/>
      </c>
      <c r="V1286" s="8">
        <f>INDEX($R$1276:$X$1282,MATCH($AQ$1276,$R$1275:$X$1275,0),MATCH($AQ$1280,$R$1275:$X$1275,0))</f>
        <v/>
      </c>
      <c r="Z1286" s="8">
        <f>INDEX($Z$1276:$AF$1282,MATCH($AQ$1276,$Z$1275:$AF$1275,0),MATCH($AQ$1276,$Z$1275:$AF$1275,0))</f>
        <v/>
      </c>
      <c r="AA1286" s="8">
        <f>INDEX($Z$1276:$AF$1282,MATCH($AQ$1276,$Z$1275:$AF$1275,0),MATCH($AQ$1277,$Z$1275:$AF$1275,0))</f>
        <v/>
      </c>
      <c r="AB1286" s="8">
        <f>INDEX($Z$1276:$AF$1282,MATCH($AQ$1276,$Z$1275:$AF$1275,0),MATCH($AQ$1278,$Z$1275:$AF$1275,0))</f>
        <v/>
      </c>
      <c r="AC1286" s="8">
        <f>INDEX($Z$1276:$AF$1282,MATCH($AQ$1276,$Z$1275:$AF$1275,0),MATCH($AQ$1279,$Z$1275:$AF$1275,0))</f>
        <v/>
      </c>
      <c r="AD1286" s="8">
        <f>INDEX($Z$1276:$AF$1282,MATCH($AQ$1276,$Z$1275:$AF$1275,0),MATCH($AQ$1280,$Z$1275:$AF$1275,0))</f>
        <v/>
      </c>
      <c r="AH1286" s="8">
        <f>INDEX($AH$1276:$AN$1282,MATCH($AQ$1276,$AH$1275:$AN$1275,0),MATCH($AQ$1276,$AH$1275:$AN$1275,0))</f>
        <v/>
      </c>
      <c r="AI1286" s="8">
        <f>INDEX($AH$1276:$AN$1282,MATCH($AQ$1276,$AH$1275:$AN$1275,0),MATCH($AQ$1277,$AH$1275:$AN$1275,0))</f>
        <v/>
      </c>
      <c r="AJ1286" s="8">
        <f>INDEX($AH$1276:$AN$1282,MATCH($AQ$1276,$AH$1275:$AN$1275,0),MATCH($AQ$1278,$AH$1275:$AN$1275,0))</f>
        <v/>
      </c>
      <c r="AK1286" s="8">
        <f>INDEX($AH$1276:$AN$1282,MATCH($AQ$1276,$AH$1275:$AN$1275,0),MATCH($AQ$1279,$AH$1275:$AN$1275,0))</f>
        <v/>
      </c>
      <c r="AL1286" s="8">
        <f>INDEX($AH$1276:$AN$1282,MATCH($AQ$1276,$AH$1275:$AN$1275,0),MATCH($AQ$1280,$AH$1275:$AN$1275,0))</f>
        <v/>
      </c>
      <c r="AP1286" s="8">
        <f>IF(($B$1286&lt;&gt;2)+($J$1286&lt;&gt;2)+($R$1286&lt;&gt;2)+($Z$1286&lt;&gt;2)+($AH$1286&lt;&gt;2)=0,2,IF((($B$1286&lt;&gt;2)*$B$1286+($J$1286&lt;&gt;2)*$J$1286+($R$1286&lt;&gt;2)*$R$1286+($Z$1286&lt;&gt;2)*$Z$1286+($AH$1286&lt;&gt;2)*$AH$1286)/(($B$1286&lt;&gt;2)+($J$1286&lt;&gt;2)+($R$1286&lt;&gt;2)+($Z$1286&lt;&gt;2)+($AH$1286&lt;&gt;2))&gt;=0.5,1,0))</f>
        <v/>
      </c>
      <c r="AQ1286" s="8">
        <f>IF(($C$1286&lt;&gt;2)+($K$1286&lt;&gt;2)+($S$1286&lt;&gt;2)+($AA$1286&lt;&gt;2)+($AI$1286&lt;&gt;2)=0,2,IF((($C$1286&lt;&gt;2)*$C$1286+($K$1286&lt;&gt;2)*$K$1286+($S$1286&lt;&gt;2)*$S$1286+($AA$1286&lt;&gt;2)*$AA$1286+($AI$1286&lt;&gt;2)*$AI$1286)/(($C$1286&lt;&gt;2)+($K$1286&lt;&gt;2)+($S$1286&lt;&gt;2)+($AA$1286&lt;&gt;2)+($AI$1286&lt;&gt;2))&gt;=0.5,1,0))</f>
        <v/>
      </c>
      <c r="AR1286" s="8">
        <f>IF(($D$1286&lt;&gt;2)+($L$1286&lt;&gt;2)+($T$1286&lt;&gt;2)+($AB$1286&lt;&gt;2)+($AJ$1286&lt;&gt;2)=0,2,IF((($D$1286&lt;&gt;2)*$D$1286+($L$1286&lt;&gt;2)*$L$1286+($T$1286&lt;&gt;2)*$T$1286+($AB$1286&lt;&gt;2)*$AB$1286+($AJ$1286&lt;&gt;2)*$AJ$1286)/(($D$1286&lt;&gt;2)+($L$1286&lt;&gt;2)+($T$1286&lt;&gt;2)+($AB$1286&lt;&gt;2)+($AJ$1286&lt;&gt;2))&gt;=0.5,1,0))</f>
        <v/>
      </c>
      <c r="AS1286" s="8">
        <f>IF(($E$1286&lt;&gt;2)+($M$1286&lt;&gt;2)+($U$1286&lt;&gt;2)+($AC$1286&lt;&gt;2)+($AK$1286&lt;&gt;2)=0,2,IF((($E$1286&lt;&gt;2)*$E$1286+($M$1286&lt;&gt;2)*$M$1286+($U$1286&lt;&gt;2)*$U$1286+($AC$1286&lt;&gt;2)*$AC$1286+($AK$1286&lt;&gt;2)*$AK$1286)/(($E$1286&lt;&gt;2)+($M$1286&lt;&gt;2)+($U$1286&lt;&gt;2)+($AC$1286&lt;&gt;2)+($AK$1286&lt;&gt;2))&gt;=0.5,1,0))</f>
        <v/>
      </c>
      <c r="AT1286" s="8">
        <f>IF(($F$1286&lt;&gt;2)+($N$1286&lt;&gt;2)+($V$1286&lt;&gt;2)+($AD$1286&lt;&gt;2)+($AL$1286&lt;&gt;2)=0,2,IF((($F$1286&lt;&gt;2)*$F$1286+($N$1286&lt;&gt;2)*$N$1286+($V$1286&lt;&gt;2)*$V$1286+($AD$1286&lt;&gt;2)*$AD$1286+($AL$1286&lt;&gt;2)*$AL$1286)/(($F$1286&lt;&gt;2)+($N$1286&lt;&gt;2)+($V$1286&lt;&gt;2)+($AD$1286&lt;&gt;2)+($AL$1286&lt;&gt;2))&gt;=0.5,1,0))</f>
        <v/>
      </c>
      <c r="AV1286" s="16">
        <f>INDEX('Ground truth'!$B$14:$H$20,MATCH($AP$1276,'Ground truth'!$A$14:$A$20,0),MATCH($AP$1276,'Ground truth'!$B$13:$H$13,0))</f>
        <v/>
      </c>
      <c r="AW1286" s="16">
        <f>INDEX('Ground truth'!$B$14:$H$20,MATCH($AP$1276,'Ground truth'!$A$14:$A$20,0),MATCH($AP$1277,'Ground truth'!$B$13:$H$13,0))</f>
        <v/>
      </c>
      <c r="AX1286" s="16">
        <f>INDEX('Ground truth'!$B$14:$H$20,MATCH($AP$1276,'Ground truth'!$A$14:$A$20,0),MATCH($AP$1278,'Ground truth'!$B$13:$H$13,0))</f>
        <v/>
      </c>
      <c r="AY1286" s="16">
        <f>INDEX('Ground truth'!$B$14:$H$20,MATCH($AP$1276,'Ground truth'!$A$14:$A$20,0),MATCH($AP$1279,'Ground truth'!$B$13:$H$13,0))</f>
        <v/>
      </c>
      <c r="AZ1286" s="16">
        <f>INDEX('Ground truth'!$B$14:$H$20,MATCH($AP$1276,'Ground truth'!$A$14:$A$20,0),MATCH($AP$1280,'Ground truth'!$B$13:$H$13,0))</f>
        <v/>
      </c>
      <c r="BB1286" s="19" t="n">
        <v>3.302775637731991</v>
      </c>
      <c r="BC1286" s="19">
        <f>LARGE($BB$1286:$BB$1290,1)</f>
        <v/>
      </c>
    </row>
    <row r="1287">
      <c r="A1287" s="3" t="inlineStr">
        <is>
          <t>Transmission</t>
        </is>
      </c>
      <c r="B1287" s="8">
        <f>INDEX($B$1276:$H$1282,MATCH($AQ$1277,$B$1275:$H$1275,0),MATCH($AQ$1276,$B$1275:$H$1275,0))</f>
        <v/>
      </c>
      <c r="C1287" s="8">
        <f>INDEX($B$1276:$H$1282,MATCH($AQ$1277,$B$1275:$H$1275,0),MATCH($AQ$1277,$B$1275:$H$1275,0))</f>
        <v/>
      </c>
      <c r="D1287" s="8">
        <f>INDEX($B$1276:$H$1282,MATCH($AQ$1277,$B$1275:$H$1275,0),MATCH($AQ$1278,$B$1275:$H$1275,0))</f>
        <v/>
      </c>
      <c r="E1287" s="8">
        <f>INDEX($B$1276:$H$1282,MATCH($AQ$1277,$B$1275:$H$1275,0),MATCH($AQ$1279,$B$1275:$H$1275,0))</f>
        <v/>
      </c>
      <c r="F1287" s="8">
        <f>INDEX($B$1276:$H$1282,MATCH($AQ$1277,$B$1275:$H$1275,0),MATCH($AQ$1280,$B$1275:$H$1275,0))</f>
        <v/>
      </c>
      <c r="J1287" s="8">
        <f>INDEX($J$1276:$P$1282,MATCH($AQ$1277,$J$1275:$P$1275,0),MATCH($AQ$1276,$J$1275:$P$1275,0))</f>
        <v/>
      </c>
      <c r="K1287" s="8">
        <f>INDEX($J$1276:$P$1282,MATCH($AQ$1277,$J$1275:$P$1275,0),MATCH($AQ$1277,$J$1275:$P$1275,0))</f>
        <v/>
      </c>
      <c r="L1287" s="8">
        <f>INDEX($J$1276:$P$1282,MATCH($AQ$1277,$J$1275:$P$1275,0),MATCH($AQ$1278,$J$1275:$P$1275,0))</f>
        <v/>
      </c>
      <c r="M1287" s="8">
        <f>INDEX($J$1276:$P$1282,MATCH($AQ$1277,$J$1275:$P$1275,0),MATCH($AQ$1279,$J$1275:$P$1275,0))</f>
        <v/>
      </c>
      <c r="N1287" s="8">
        <f>INDEX($J$1276:$P$1282,MATCH($AQ$1277,$J$1275:$P$1275,0),MATCH($AQ$1280,$J$1275:$P$1275,0))</f>
        <v/>
      </c>
      <c r="R1287" s="8">
        <f>INDEX($R$1276:$X$1282,MATCH($AQ$1277,$R$1275:$X$1275,0),MATCH($AQ$1276,$R$1275:$X$1275,0))</f>
        <v/>
      </c>
      <c r="S1287" s="8">
        <f>INDEX($R$1276:$X$1282,MATCH($AQ$1277,$R$1275:$X$1275,0),MATCH($AQ$1277,$R$1275:$X$1275,0))</f>
        <v/>
      </c>
      <c r="T1287" s="8">
        <f>INDEX($R$1276:$X$1282,MATCH($AQ$1277,$R$1275:$X$1275,0),MATCH($AQ$1278,$R$1275:$X$1275,0))</f>
        <v/>
      </c>
      <c r="U1287" s="8">
        <f>INDEX($R$1276:$X$1282,MATCH($AQ$1277,$R$1275:$X$1275,0),MATCH($AQ$1279,$R$1275:$X$1275,0))</f>
        <v/>
      </c>
      <c r="V1287" s="8">
        <f>INDEX($R$1276:$X$1282,MATCH($AQ$1277,$R$1275:$X$1275,0),MATCH($AQ$1280,$R$1275:$X$1275,0))</f>
        <v/>
      </c>
      <c r="Z1287" s="8">
        <f>INDEX($Z$1276:$AF$1282,MATCH($AQ$1277,$Z$1275:$AF$1275,0),MATCH($AQ$1276,$Z$1275:$AF$1275,0))</f>
        <v/>
      </c>
      <c r="AA1287" s="8">
        <f>INDEX($Z$1276:$AF$1282,MATCH($AQ$1277,$Z$1275:$AF$1275,0),MATCH($AQ$1277,$Z$1275:$AF$1275,0))</f>
        <v/>
      </c>
      <c r="AB1287" s="8">
        <f>INDEX($Z$1276:$AF$1282,MATCH($AQ$1277,$Z$1275:$AF$1275,0),MATCH($AQ$1278,$Z$1275:$AF$1275,0))</f>
        <v/>
      </c>
      <c r="AC1287" s="8">
        <f>INDEX($Z$1276:$AF$1282,MATCH($AQ$1277,$Z$1275:$AF$1275,0),MATCH($AQ$1279,$Z$1275:$AF$1275,0))</f>
        <v/>
      </c>
      <c r="AD1287" s="8">
        <f>INDEX($Z$1276:$AF$1282,MATCH($AQ$1277,$Z$1275:$AF$1275,0),MATCH($AQ$1280,$Z$1275:$AF$1275,0))</f>
        <v/>
      </c>
      <c r="AH1287" s="8">
        <f>INDEX($AH$1276:$AN$1282,MATCH($AQ$1277,$AH$1275:$AN$1275,0),MATCH($AQ$1276,$AH$1275:$AN$1275,0))</f>
        <v/>
      </c>
      <c r="AI1287" s="8">
        <f>INDEX($AH$1276:$AN$1282,MATCH($AQ$1277,$AH$1275:$AN$1275,0),MATCH($AQ$1277,$AH$1275:$AN$1275,0))</f>
        <v/>
      </c>
      <c r="AJ1287" s="8">
        <f>INDEX($AH$1276:$AN$1282,MATCH($AQ$1277,$AH$1275:$AN$1275,0),MATCH($AQ$1278,$AH$1275:$AN$1275,0))</f>
        <v/>
      </c>
      <c r="AK1287" s="8">
        <f>INDEX($AH$1276:$AN$1282,MATCH($AQ$1277,$AH$1275:$AN$1275,0),MATCH($AQ$1279,$AH$1275:$AN$1275,0))</f>
        <v/>
      </c>
      <c r="AL1287" s="8">
        <f>INDEX($AH$1276:$AN$1282,MATCH($AQ$1277,$AH$1275:$AN$1275,0),MATCH($AQ$1280,$AH$1275:$AN$1275,0))</f>
        <v/>
      </c>
      <c r="AP1287" s="8">
        <f>IF(($B$1287&lt;&gt;2)+($J$1287&lt;&gt;2)+($R$1287&lt;&gt;2)+($Z$1287&lt;&gt;2)+($AH$1287&lt;&gt;2)=0,2,IF((($B$1287&lt;&gt;2)*$B$1287+($J$1287&lt;&gt;2)*$J$1287+($R$1287&lt;&gt;2)*$R$1287+($Z$1287&lt;&gt;2)*$Z$1287+($AH$1287&lt;&gt;2)*$AH$1287)/(($B$1287&lt;&gt;2)+($J$1287&lt;&gt;2)+($R$1287&lt;&gt;2)+($Z$1287&lt;&gt;2)+($AH$1287&lt;&gt;2))&gt;=0.5,1,0))</f>
        <v/>
      </c>
      <c r="AQ1287" s="8">
        <f>IF(($C$1287&lt;&gt;2)+($K$1287&lt;&gt;2)+($S$1287&lt;&gt;2)+($AA$1287&lt;&gt;2)+($AI$1287&lt;&gt;2)=0,2,IF((($C$1287&lt;&gt;2)*$C$1287+($K$1287&lt;&gt;2)*$K$1287+($S$1287&lt;&gt;2)*$S$1287+($AA$1287&lt;&gt;2)*$AA$1287+($AI$1287&lt;&gt;2)*$AI$1287)/(($C$1287&lt;&gt;2)+($K$1287&lt;&gt;2)+($S$1287&lt;&gt;2)+($AA$1287&lt;&gt;2)+($AI$1287&lt;&gt;2))&gt;=0.5,1,0))</f>
        <v/>
      </c>
      <c r="AR1287" s="8">
        <f>IF(($D$1287&lt;&gt;2)+($L$1287&lt;&gt;2)+($T$1287&lt;&gt;2)+($AB$1287&lt;&gt;2)+($AJ$1287&lt;&gt;2)=0,2,IF((($D$1287&lt;&gt;2)*$D$1287+($L$1287&lt;&gt;2)*$L$1287+($T$1287&lt;&gt;2)*$T$1287+($AB$1287&lt;&gt;2)*$AB$1287+($AJ$1287&lt;&gt;2)*$AJ$1287)/(($D$1287&lt;&gt;2)+($L$1287&lt;&gt;2)+($T$1287&lt;&gt;2)+($AB$1287&lt;&gt;2)+($AJ$1287&lt;&gt;2))&gt;=0.5,1,0))</f>
        <v/>
      </c>
      <c r="AS1287" s="8">
        <f>IF(($E$1287&lt;&gt;2)+($M$1287&lt;&gt;2)+($U$1287&lt;&gt;2)+($AC$1287&lt;&gt;2)+($AK$1287&lt;&gt;2)=0,2,IF((($E$1287&lt;&gt;2)*$E$1287+($M$1287&lt;&gt;2)*$M$1287+($U$1287&lt;&gt;2)*$U$1287+($AC$1287&lt;&gt;2)*$AC$1287+($AK$1287&lt;&gt;2)*$AK$1287)/(($E$1287&lt;&gt;2)+($M$1287&lt;&gt;2)+($U$1287&lt;&gt;2)+($AC$1287&lt;&gt;2)+($AK$1287&lt;&gt;2))&gt;=0.5,1,0))</f>
        <v/>
      </c>
      <c r="AT1287" s="8">
        <f>IF(($F$1287&lt;&gt;2)+($N$1287&lt;&gt;2)+($V$1287&lt;&gt;2)+($AD$1287&lt;&gt;2)+($AL$1287&lt;&gt;2)=0,2,IF((($F$1287&lt;&gt;2)*$F$1287+($N$1287&lt;&gt;2)*$N$1287+($V$1287&lt;&gt;2)*$V$1287+($AD$1287&lt;&gt;2)*$AD$1287+($AL$1287&lt;&gt;2)*$AL$1287)/(($F$1287&lt;&gt;2)+($N$1287&lt;&gt;2)+($V$1287&lt;&gt;2)+($AD$1287&lt;&gt;2)+($AL$1287&lt;&gt;2))&gt;=0.5,1,0))</f>
        <v/>
      </c>
      <c r="AV1287" s="16">
        <f>INDEX('Ground truth'!$B$14:$H$20,MATCH($AP$1277,'Ground truth'!$A$14:$A$20,0),MATCH($AP$1276,'Ground truth'!$B$13:$H$13,0))</f>
        <v/>
      </c>
      <c r="AW1287" s="16">
        <f>INDEX('Ground truth'!$B$14:$H$20,MATCH($AP$1277,'Ground truth'!$A$14:$A$20,0),MATCH($AP$1277,'Ground truth'!$B$13:$H$13,0))</f>
        <v/>
      </c>
      <c r="AX1287" s="16">
        <f>INDEX('Ground truth'!$B$14:$H$20,MATCH($AP$1277,'Ground truth'!$A$14:$A$20,0),MATCH($AP$1278,'Ground truth'!$B$13:$H$13,0))</f>
        <v/>
      </c>
      <c r="AY1287" s="16">
        <f>INDEX('Ground truth'!$B$14:$H$20,MATCH($AP$1277,'Ground truth'!$A$14:$A$20,0),MATCH($AP$1279,'Ground truth'!$B$13:$H$13,0))</f>
        <v/>
      </c>
      <c r="AZ1287" s="16">
        <f>INDEX('Ground truth'!$B$14:$H$20,MATCH($AP$1277,'Ground truth'!$A$14:$A$20,0),MATCH($AP$1280,'Ground truth'!$B$13:$H$13,0))</f>
        <v/>
      </c>
      <c r="BB1287" s="19" t="n">
        <v>1.618033988749896</v>
      </c>
      <c r="BC1287" s="19">
        <f>LARGE($BB$1286:$BB$1290,2)</f>
        <v/>
      </c>
    </row>
    <row r="1288">
      <c r="A1288" s="3" t="inlineStr">
        <is>
          <t>Motor</t>
        </is>
      </c>
      <c r="B1288" s="8">
        <f>INDEX($B$1276:$H$1282,MATCH($AQ$1278,$B$1275:$H$1275,0),MATCH($AQ$1276,$B$1275:$H$1275,0))</f>
        <v/>
      </c>
      <c r="C1288" s="8">
        <f>INDEX($B$1276:$H$1282,MATCH($AQ$1278,$B$1275:$H$1275,0),MATCH($AQ$1277,$B$1275:$H$1275,0))</f>
        <v/>
      </c>
      <c r="D1288" s="8">
        <f>INDEX($B$1276:$H$1282,MATCH($AQ$1278,$B$1275:$H$1275,0),MATCH($AQ$1278,$B$1275:$H$1275,0))</f>
        <v/>
      </c>
      <c r="E1288" s="8">
        <f>INDEX($B$1276:$H$1282,MATCH($AQ$1278,$B$1275:$H$1275,0),MATCH($AQ$1279,$B$1275:$H$1275,0))</f>
        <v/>
      </c>
      <c r="F1288" s="8">
        <f>INDEX($B$1276:$H$1282,MATCH($AQ$1278,$B$1275:$H$1275,0),MATCH($AQ$1280,$B$1275:$H$1275,0))</f>
        <v/>
      </c>
      <c r="J1288" s="8">
        <f>INDEX($J$1276:$P$1282,MATCH($AQ$1278,$J$1275:$P$1275,0),MATCH($AQ$1276,$J$1275:$P$1275,0))</f>
        <v/>
      </c>
      <c r="K1288" s="8">
        <f>INDEX($J$1276:$P$1282,MATCH($AQ$1278,$J$1275:$P$1275,0),MATCH($AQ$1277,$J$1275:$P$1275,0))</f>
        <v/>
      </c>
      <c r="L1288" s="8">
        <f>INDEX($J$1276:$P$1282,MATCH($AQ$1278,$J$1275:$P$1275,0),MATCH($AQ$1278,$J$1275:$P$1275,0))</f>
        <v/>
      </c>
      <c r="M1288" s="8">
        <f>INDEX($J$1276:$P$1282,MATCH($AQ$1278,$J$1275:$P$1275,0),MATCH($AQ$1279,$J$1275:$P$1275,0))</f>
        <v/>
      </c>
      <c r="N1288" s="8">
        <f>INDEX($J$1276:$P$1282,MATCH($AQ$1278,$J$1275:$P$1275,0),MATCH($AQ$1280,$J$1275:$P$1275,0))</f>
        <v/>
      </c>
      <c r="R1288" s="8">
        <f>INDEX($R$1276:$X$1282,MATCH($AQ$1278,$R$1275:$X$1275,0),MATCH($AQ$1276,$R$1275:$X$1275,0))</f>
        <v/>
      </c>
      <c r="S1288" s="8">
        <f>INDEX($R$1276:$X$1282,MATCH($AQ$1278,$R$1275:$X$1275,0),MATCH($AQ$1277,$R$1275:$X$1275,0))</f>
        <v/>
      </c>
      <c r="T1288" s="8">
        <f>INDEX($R$1276:$X$1282,MATCH($AQ$1278,$R$1275:$X$1275,0),MATCH($AQ$1278,$R$1275:$X$1275,0))</f>
        <v/>
      </c>
      <c r="U1288" s="8">
        <f>INDEX($R$1276:$X$1282,MATCH($AQ$1278,$R$1275:$X$1275,0),MATCH($AQ$1279,$R$1275:$X$1275,0))</f>
        <v/>
      </c>
      <c r="V1288" s="8">
        <f>INDEX($R$1276:$X$1282,MATCH($AQ$1278,$R$1275:$X$1275,0),MATCH($AQ$1280,$R$1275:$X$1275,0))</f>
        <v/>
      </c>
      <c r="Z1288" s="8">
        <f>INDEX($Z$1276:$AF$1282,MATCH($AQ$1278,$Z$1275:$AF$1275,0),MATCH($AQ$1276,$Z$1275:$AF$1275,0))</f>
        <v/>
      </c>
      <c r="AA1288" s="8">
        <f>INDEX($Z$1276:$AF$1282,MATCH($AQ$1278,$Z$1275:$AF$1275,0),MATCH($AQ$1277,$Z$1275:$AF$1275,0))</f>
        <v/>
      </c>
      <c r="AB1288" s="8">
        <f>INDEX($Z$1276:$AF$1282,MATCH($AQ$1278,$Z$1275:$AF$1275,0),MATCH($AQ$1278,$Z$1275:$AF$1275,0))</f>
        <v/>
      </c>
      <c r="AC1288" s="8">
        <f>INDEX($Z$1276:$AF$1282,MATCH($AQ$1278,$Z$1275:$AF$1275,0),MATCH($AQ$1279,$Z$1275:$AF$1275,0))</f>
        <v/>
      </c>
      <c r="AD1288" s="8">
        <f>INDEX($Z$1276:$AF$1282,MATCH($AQ$1278,$Z$1275:$AF$1275,0),MATCH($AQ$1280,$Z$1275:$AF$1275,0))</f>
        <v/>
      </c>
      <c r="AH1288" s="8">
        <f>INDEX($AH$1276:$AN$1282,MATCH($AQ$1278,$AH$1275:$AN$1275,0),MATCH($AQ$1276,$AH$1275:$AN$1275,0))</f>
        <v/>
      </c>
      <c r="AI1288" s="8">
        <f>INDEX($AH$1276:$AN$1282,MATCH($AQ$1278,$AH$1275:$AN$1275,0),MATCH($AQ$1277,$AH$1275:$AN$1275,0))</f>
        <v/>
      </c>
      <c r="AJ1288" s="8">
        <f>INDEX($AH$1276:$AN$1282,MATCH($AQ$1278,$AH$1275:$AN$1275,0),MATCH($AQ$1278,$AH$1275:$AN$1275,0))</f>
        <v/>
      </c>
      <c r="AK1288" s="8">
        <f>INDEX($AH$1276:$AN$1282,MATCH($AQ$1278,$AH$1275:$AN$1275,0),MATCH($AQ$1279,$AH$1275:$AN$1275,0))</f>
        <v/>
      </c>
      <c r="AL1288" s="8">
        <f>INDEX($AH$1276:$AN$1282,MATCH($AQ$1278,$AH$1275:$AN$1275,0),MATCH($AQ$1280,$AH$1275:$AN$1275,0))</f>
        <v/>
      </c>
      <c r="AP1288" s="8">
        <f>IF(($B$1288&lt;&gt;2)+($J$1288&lt;&gt;2)+($R$1288&lt;&gt;2)+($Z$1288&lt;&gt;2)+($AH$1288&lt;&gt;2)=0,2,IF((($B$1288&lt;&gt;2)*$B$1288+($J$1288&lt;&gt;2)*$J$1288+($R$1288&lt;&gt;2)*$R$1288+($Z$1288&lt;&gt;2)*$Z$1288+($AH$1288&lt;&gt;2)*$AH$1288)/(($B$1288&lt;&gt;2)+($J$1288&lt;&gt;2)+($R$1288&lt;&gt;2)+($Z$1288&lt;&gt;2)+($AH$1288&lt;&gt;2))&gt;=0.5,1,0))</f>
        <v/>
      </c>
      <c r="AQ1288" s="8">
        <f>IF(($C$1288&lt;&gt;2)+($K$1288&lt;&gt;2)+($S$1288&lt;&gt;2)+($AA$1288&lt;&gt;2)+($AI$1288&lt;&gt;2)=0,2,IF((($C$1288&lt;&gt;2)*$C$1288+($K$1288&lt;&gt;2)*$K$1288+($S$1288&lt;&gt;2)*$S$1288+($AA$1288&lt;&gt;2)*$AA$1288+($AI$1288&lt;&gt;2)*$AI$1288)/(($C$1288&lt;&gt;2)+($K$1288&lt;&gt;2)+($S$1288&lt;&gt;2)+($AA$1288&lt;&gt;2)+($AI$1288&lt;&gt;2))&gt;=0.5,1,0))</f>
        <v/>
      </c>
      <c r="AR1288" s="8">
        <f>IF(($D$1288&lt;&gt;2)+($L$1288&lt;&gt;2)+($T$1288&lt;&gt;2)+($AB$1288&lt;&gt;2)+($AJ$1288&lt;&gt;2)=0,2,IF((($D$1288&lt;&gt;2)*$D$1288+($L$1288&lt;&gt;2)*$L$1288+($T$1288&lt;&gt;2)*$T$1288+($AB$1288&lt;&gt;2)*$AB$1288+($AJ$1288&lt;&gt;2)*$AJ$1288)/(($D$1288&lt;&gt;2)+($L$1288&lt;&gt;2)+($T$1288&lt;&gt;2)+($AB$1288&lt;&gt;2)+($AJ$1288&lt;&gt;2))&gt;=0.5,1,0))</f>
        <v/>
      </c>
      <c r="AS1288" s="8">
        <f>IF(($E$1288&lt;&gt;2)+($M$1288&lt;&gt;2)+($U$1288&lt;&gt;2)+($AC$1288&lt;&gt;2)+($AK$1288&lt;&gt;2)=0,2,IF((($E$1288&lt;&gt;2)*$E$1288+($M$1288&lt;&gt;2)*$M$1288+($U$1288&lt;&gt;2)*$U$1288+($AC$1288&lt;&gt;2)*$AC$1288+($AK$1288&lt;&gt;2)*$AK$1288)/(($E$1288&lt;&gt;2)+($M$1288&lt;&gt;2)+($U$1288&lt;&gt;2)+($AC$1288&lt;&gt;2)+($AK$1288&lt;&gt;2))&gt;=0.5,1,0))</f>
        <v/>
      </c>
      <c r="AT1288" s="8">
        <f>IF(($F$1288&lt;&gt;2)+($N$1288&lt;&gt;2)+($V$1288&lt;&gt;2)+($AD$1288&lt;&gt;2)+($AL$1288&lt;&gt;2)=0,2,IF((($F$1288&lt;&gt;2)*$F$1288+($N$1288&lt;&gt;2)*$N$1288+($V$1288&lt;&gt;2)*$V$1288+($AD$1288&lt;&gt;2)*$AD$1288+($AL$1288&lt;&gt;2)*$AL$1288)/(($F$1288&lt;&gt;2)+($N$1288&lt;&gt;2)+($V$1288&lt;&gt;2)+($AD$1288&lt;&gt;2)+($AL$1288&lt;&gt;2))&gt;=0.5,1,0))</f>
        <v/>
      </c>
      <c r="AV1288" s="16">
        <f>INDEX('Ground truth'!$B$14:$H$20,MATCH($AP$1278,'Ground truth'!$A$14:$A$20,0),MATCH($AP$1276,'Ground truth'!$B$13:$H$13,0))</f>
        <v/>
      </c>
      <c r="AW1288" s="16">
        <f>INDEX('Ground truth'!$B$14:$H$20,MATCH($AP$1278,'Ground truth'!$A$14:$A$20,0),MATCH($AP$1277,'Ground truth'!$B$13:$H$13,0))</f>
        <v/>
      </c>
      <c r="AX1288" s="16">
        <f>INDEX('Ground truth'!$B$14:$H$20,MATCH($AP$1278,'Ground truth'!$A$14:$A$20,0),MATCH($AP$1278,'Ground truth'!$B$13:$H$13,0))</f>
        <v/>
      </c>
      <c r="AY1288" s="16">
        <f>INDEX('Ground truth'!$B$14:$H$20,MATCH($AP$1278,'Ground truth'!$A$14:$A$20,0),MATCH($AP$1279,'Ground truth'!$B$13:$H$13,0))</f>
        <v/>
      </c>
      <c r="AZ1288" s="16">
        <f>INDEX('Ground truth'!$B$14:$H$20,MATCH($AP$1278,'Ground truth'!$A$14:$A$20,0),MATCH($AP$1280,'Ground truth'!$B$13:$H$13,0))</f>
        <v/>
      </c>
      <c r="BB1288" s="19" t="n">
        <v>1</v>
      </c>
      <c r="BC1288" s="19">
        <f>LARGE($BB$1286:$BB$1290,3)</f>
        <v/>
      </c>
    </row>
    <row r="1289">
      <c r="A1289" s="3" t="inlineStr">
        <is>
          <t>Electrical System</t>
        </is>
      </c>
      <c r="B1289" s="8">
        <f>INDEX($B$1276:$H$1282,MATCH($AQ$1279,$B$1275:$H$1275,0),MATCH($AQ$1276,$B$1275:$H$1275,0))</f>
        <v/>
      </c>
      <c r="C1289" s="8">
        <f>INDEX($B$1276:$H$1282,MATCH($AQ$1279,$B$1275:$H$1275,0),MATCH($AQ$1277,$B$1275:$H$1275,0))</f>
        <v/>
      </c>
      <c r="D1289" s="8">
        <f>INDEX($B$1276:$H$1282,MATCH($AQ$1279,$B$1275:$H$1275,0),MATCH($AQ$1278,$B$1275:$H$1275,0))</f>
        <v/>
      </c>
      <c r="E1289" s="8">
        <f>INDEX($B$1276:$H$1282,MATCH($AQ$1279,$B$1275:$H$1275,0),MATCH($AQ$1279,$B$1275:$H$1275,0))</f>
        <v/>
      </c>
      <c r="F1289" s="8">
        <f>INDEX($B$1276:$H$1282,MATCH($AQ$1279,$B$1275:$H$1275,0),MATCH($AQ$1280,$B$1275:$H$1275,0))</f>
        <v/>
      </c>
      <c r="J1289" s="8">
        <f>INDEX($J$1276:$P$1282,MATCH($AQ$1279,$J$1275:$P$1275,0),MATCH($AQ$1276,$J$1275:$P$1275,0))</f>
        <v/>
      </c>
      <c r="K1289" s="8">
        <f>INDEX($J$1276:$P$1282,MATCH($AQ$1279,$J$1275:$P$1275,0),MATCH($AQ$1277,$J$1275:$P$1275,0))</f>
        <v/>
      </c>
      <c r="L1289" s="8">
        <f>INDEX($J$1276:$P$1282,MATCH($AQ$1279,$J$1275:$P$1275,0),MATCH($AQ$1278,$J$1275:$P$1275,0))</f>
        <v/>
      </c>
      <c r="M1289" s="8">
        <f>INDEX($J$1276:$P$1282,MATCH($AQ$1279,$J$1275:$P$1275,0),MATCH($AQ$1279,$J$1275:$P$1275,0))</f>
        <v/>
      </c>
      <c r="N1289" s="8">
        <f>INDEX($J$1276:$P$1282,MATCH($AQ$1279,$J$1275:$P$1275,0),MATCH($AQ$1280,$J$1275:$P$1275,0))</f>
        <v/>
      </c>
      <c r="R1289" s="8">
        <f>INDEX($R$1276:$X$1282,MATCH($AQ$1279,$R$1275:$X$1275,0),MATCH($AQ$1276,$R$1275:$X$1275,0))</f>
        <v/>
      </c>
      <c r="S1289" s="8">
        <f>INDEX($R$1276:$X$1282,MATCH($AQ$1279,$R$1275:$X$1275,0),MATCH($AQ$1277,$R$1275:$X$1275,0))</f>
        <v/>
      </c>
      <c r="T1289" s="8">
        <f>INDEX($R$1276:$X$1282,MATCH($AQ$1279,$R$1275:$X$1275,0),MATCH($AQ$1278,$R$1275:$X$1275,0))</f>
        <v/>
      </c>
      <c r="U1289" s="8">
        <f>INDEX($R$1276:$X$1282,MATCH($AQ$1279,$R$1275:$X$1275,0),MATCH($AQ$1279,$R$1275:$X$1275,0))</f>
        <v/>
      </c>
      <c r="V1289" s="8">
        <f>INDEX($R$1276:$X$1282,MATCH($AQ$1279,$R$1275:$X$1275,0),MATCH($AQ$1280,$R$1275:$X$1275,0))</f>
        <v/>
      </c>
      <c r="Z1289" s="8">
        <f>INDEX($Z$1276:$AF$1282,MATCH($AQ$1279,$Z$1275:$AF$1275,0),MATCH($AQ$1276,$Z$1275:$AF$1275,0))</f>
        <v/>
      </c>
      <c r="AA1289" s="8">
        <f>INDEX($Z$1276:$AF$1282,MATCH($AQ$1279,$Z$1275:$AF$1275,0),MATCH($AQ$1277,$Z$1275:$AF$1275,0))</f>
        <v/>
      </c>
      <c r="AB1289" s="8">
        <f>INDEX($Z$1276:$AF$1282,MATCH($AQ$1279,$Z$1275:$AF$1275,0),MATCH($AQ$1278,$Z$1275:$AF$1275,0))</f>
        <v/>
      </c>
      <c r="AC1289" s="8">
        <f>INDEX($Z$1276:$AF$1282,MATCH($AQ$1279,$Z$1275:$AF$1275,0),MATCH($AQ$1279,$Z$1275:$AF$1275,0))</f>
        <v/>
      </c>
      <c r="AD1289" s="8">
        <f>INDEX($Z$1276:$AF$1282,MATCH($AQ$1279,$Z$1275:$AF$1275,0),MATCH($AQ$1280,$Z$1275:$AF$1275,0))</f>
        <v/>
      </c>
      <c r="AH1289" s="8">
        <f>INDEX($AH$1276:$AN$1282,MATCH($AQ$1279,$AH$1275:$AN$1275,0),MATCH($AQ$1276,$AH$1275:$AN$1275,0))</f>
        <v/>
      </c>
      <c r="AI1289" s="8">
        <f>INDEX($AH$1276:$AN$1282,MATCH($AQ$1279,$AH$1275:$AN$1275,0),MATCH($AQ$1277,$AH$1275:$AN$1275,0))</f>
        <v/>
      </c>
      <c r="AJ1289" s="8">
        <f>INDEX($AH$1276:$AN$1282,MATCH($AQ$1279,$AH$1275:$AN$1275,0),MATCH($AQ$1278,$AH$1275:$AN$1275,0))</f>
        <v/>
      </c>
      <c r="AK1289" s="8">
        <f>INDEX($AH$1276:$AN$1282,MATCH($AQ$1279,$AH$1275:$AN$1275,0),MATCH($AQ$1279,$AH$1275:$AN$1275,0))</f>
        <v/>
      </c>
      <c r="AL1289" s="8">
        <f>INDEX($AH$1276:$AN$1282,MATCH($AQ$1279,$AH$1275:$AN$1275,0),MATCH($AQ$1280,$AH$1275:$AN$1275,0))</f>
        <v/>
      </c>
      <c r="AP1289" s="8">
        <f>IF(($B$1289&lt;&gt;2)+($J$1289&lt;&gt;2)+($R$1289&lt;&gt;2)+($Z$1289&lt;&gt;2)+($AH$1289&lt;&gt;2)=0,2,IF((($B$1289&lt;&gt;2)*$B$1289+($J$1289&lt;&gt;2)*$J$1289+($R$1289&lt;&gt;2)*$R$1289+($Z$1289&lt;&gt;2)*$Z$1289+($AH$1289&lt;&gt;2)*$AH$1289)/(($B$1289&lt;&gt;2)+($J$1289&lt;&gt;2)+($R$1289&lt;&gt;2)+($Z$1289&lt;&gt;2)+($AH$1289&lt;&gt;2))&gt;=0.5,1,0))</f>
        <v/>
      </c>
      <c r="AQ1289" s="8">
        <f>IF(($C$1289&lt;&gt;2)+($K$1289&lt;&gt;2)+($S$1289&lt;&gt;2)+($AA$1289&lt;&gt;2)+($AI$1289&lt;&gt;2)=0,2,IF((($C$1289&lt;&gt;2)*$C$1289+($K$1289&lt;&gt;2)*$K$1289+($S$1289&lt;&gt;2)*$S$1289+($AA$1289&lt;&gt;2)*$AA$1289+($AI$1289&lt;&gt;2)*$AI$1289)/(($C$1289&lt;&gt;2)+($K$1289&lt;&gt;2)+($S$1289&lt;&gt;2)+($AA$1289&lt;&gt;2)+($AI$1289&lt;&gt;2))&gt;=0.5,1,0))</f>
        <v/>
      </c>
      <c r="AR1289" s="8">
        <f>IF(($D$1289&lt;&gt;2)+($L$1289&lt;&gt;2)+($T$1289&lt;&gt;2)+($AB$1289&lt;&gt;2)+($AJ$1289&lt;&gt;2)=0,2,IF((($D$1289&lt;&gt;2)*$D$1289+($L$1289&lt;&gt;2)*$L$1289+($T$1289&lt;&gt;2)*$T$1289+($AB$1289&lt;&gt;2)*$AB$1289+($AJ$1289&lt;&gt;2)*$AJ$1289)/(($D$1289&lt;&gt;2)+($L$1289&lt;&gt;2)+($T$1289&lt;&gt;2)+($AB$1289&lt;&gt;2)+($AJ$1289&lt;&gt;2))&gt;=0.5,1,0))</f>
        <v/>
      </c>
      <c r="AS1289" s="8">
        <f>IF(($E$1289&lt;&gt;2)+($M$1289&lt;&gt;2)+($U$1289&lt;&gt;2)+($AC$1289&lt;&gt;2)+($AK$1289&lt;&gt;2)=0,2,IF((($E$1289&lt;&gt;2)*$E$1289+($M$1289&lt;&gt;2)*$M$1289+($U$1289&lt;&gt;2)*$U$1289+($AC$1289&lt;&gt;2)*$AC$1289+($AK$1289&lt;&gt;2)*$AK$1289)/(($E$1289&lt;&gt;2)+($M$1289&lt;&gt;2)+($U$1289&lt;&gt;2)+($AC$1289&lt;&gt;2)+($AK$1289&lt;&gt;2))&gt;=0.5,1,0))</f>
        <v/>
      </c>
      <c r="AT1289" s="8">
        <f>IF(($F$1289&lt;&gt;2)+($N$1289&lt;&gt;2)+($V$1289&lt;&gt;2)+($AD$1289&lt;&gt;2)+($AL$1289&lt;&gt;2)=0,2,IF((($F$1289&lt;&gt;2)*$F$1289+($N$1289&lt;&gt;2)*$N$1289+($V$1289&lt;&gt;2)*$V$1289+($AD$1289&lt;&gt;2)*$AD$1289+($AL$1289&lt;&gt;2)*$AL$1289)/(($F$1289&lt;&gt;2)+($N$1289&lt;&gt;2)+($V$1289&lt;&gt;2)+($AD$1289&lt;&gt;2)+($AL$1289&lt;&gt;2))&gt;=0.5,1,0))</f>
        <v/>
      </c>
      <c r="AV1289" s="16">
        <f>INDEX('Ground truth'!$B$14:$H$20,MATCH($AP$1279,'Ground truth'!$A$14:$A$20,0),MATCH($AP$1276,'Ground truth'!$B$13:$H$13,0))</f>
        <v/>
      </c>
      <c r="AW1289" s="16">
        <f>INDEX('Ground truth'!$B$14:$H$20,MATCH($AP$1279,'Ground truth'!$A$14:$A$20,0),MATCH($AP$1277,'Ground truth'!$B$13:$H$13,0))</f>
        <v/>
      </c>
      <c r="AX1289" s="16">
        <f>INDEX('Ground truth'!$B$14:$H$20,MATCH($AP$1279,'Ground truth'!$A$14:$A$20,0),MATCH($AP$1278,'Ground truth'!$B$13:$H$13,0))</f>
        <v/>
      </c>
      <c r="AY1289" s="16">
        <f>INDEX('Ground truth'!$B$14:$H$20,MATCH($AP$1279,'Ground truth'!$A$14:$A$20,0),MATCH($AP$1279,'Ground truth'!$B$13:$H$13,0))</f>
        <v/>
      </c>
      <c r="AZ1289" s="16">
        <f>INDEX('Ground truth'!$B$14:$H$20,MATCH($AP$1279,'Ground truth'!$A$14:$A$20,0),MATCH($AP$1280,'Ground truth'!$B$13:$H$13,0))</f>
        <v/>
      </c>
      <c r="BB1289" s="19" t="n">
        <v>-0.6180339887498953</v>
      </c>
      <c r="BC1289" s="19">
        <f>LARGE($BB$1286:$BB$1290,4)</f>
        <v/>
      </c>
    </row>
    <row r="1290">
      <c r="A1290" s="3" t="inlineStr">
        <is>
          <t>Housing</t>
        </is>
      </c>
      <c r="B1290" s="8">
        <f>INDEX($B$1276:$H$1282,MATCH($AQ$1280,$B$1275:$H$1275,0),MATCH($AQ$1276,$B$1275:$H$1275,0))</f>
        <v/>
      </c>
      <c r="C1290" s="8">
        <f>INDEX($B$1276:$H$1282,MATCH($AQ$1280,$B$1275:$H$1275,0),MATCH($AQ$1277,$B$1275:$H$1275,0))</f>
        <v/>
      </c>
      <c r="D1290" s="8">
        <f>INDEX($B$1276:$H$1282,MATCH($AQ$1280,$B$1275:$H$1275,0),MATCH($AQ$1278,$B$1275:$H$1275,0))</f>
        <v/>
      </c>
      <c r="E1290" s="8">
        <f>INDEX($B$1276:$H$1282,MATCH($AQ$1280,$B$1275:$H$1275,0),MATCH($AQ$1279,$B$1275:$H$1275,0))</f>
        <v/>
      </c>
      <c r="F1290" s="8">
        <f>INDEX($B$1276:$H$1282,MATCH($AQ$1280,$B$1275:$H$1275,0),MATCH($AQ$1280,$B$1275:$H$1275,0))</f>
        <v/>
      </c>
      <c r="J1290" s="8">
        <f>INDEX($J$1276:$P$1282,MATCH($AQ$1280,$J$1275:$P$1275,0),MATCH($AQ$1276,$J$1275:$P$1275,0))</f>
        <v/>
      </c>
      <c r="K1290" s="8">
        <f>INDEX($J$1276:$P$1282,MATCH($AQ$1280,$J$1275:$P$1275,0),MATCH($AQ$1277,$J$1275:$P$1275,0))</f>
        <v/>
      </c>
      <c r="L1290" s="8">
        <f>INDEX($J$1276:$P$1282,MATCH($AQ$1280,$J$1275:$P$1275,0),MATCH($AQ$1278,$J$1275:$P$1275,0))</f>
        <v/>
      </c>
      <c r="M1290" s="8">
        <f>INDEX($J$1276:$P$1282,MATCH($AQ$1280,$J$1275:$P$1275,0),MATCH($AQ$1279,$J$1275:$P$1275,0))</f>
        <v/>
      </c>
      <c r="N1290" s="8">
        <f>INDEX($J$1276:$P$1282,MATCH($AQ$1280,$J$1275:$P$1275,0),MATCH($AQ$1280,$J$1275:$P$1275,0))</f>
        <v/>
      </c>
      <c r="R1290" s="8">
        <f>INDEX($R$1276:$X$1282,MATCH($AQ$1280,$R$1275:$X$1275,0),MATCH($AQ$1276,$R$1275:$X$1275,0))</f>
        <v/>
      </c>
      <c r="S1290" s="8">
        <f>INDEX($R$1276:$X$1282,MATCH($AQ$1280,$R$1275:$X$1275,0),MATCH($AQ$1277,$R$1275:$X$1275,0))</f>
        <v/>
      </c>
      <c r="T1290" s="8">
        <f>INDEX($R$1276:$X$1282,MATCH($AQ$1280,$R$1275:$X$1275,0),MATCH($AQ$1278,$R$1275:$X$1275,0))</f>
        <v/>
      </c>
      <c r="U1290" s="8">
        <f>INDEX($R$1276:$X$1282,MATCH($AQ$1280,$R$1275:$X$1275,0),MATCH($AQ$1279,$R$1275:$X$1275,0))</f>
        <v/>
      </c>
      <c r="V1290" s="8">
        <f>INDEX($R$1276:$X$1282,MATCH($AQ$1280,$R$1275:$X$1275,0),MATCH($AQ$1280,$R$1275:$X$1275,0))</f>
        <v/>
      </c>
      <c r="Z1290" s="8">
        <f>INDEX($Z$1276:$AF$1282,MATCH($AQ$1280,$Z$1275:$AF$1275,0),MATCH($AQ$1276,$Z$1275:$AF$1275,0))</f>
        <v/>
      </c>
      <c r="AA1290" s="8">
        <f>INDEX($Z$1276:$AF$1282,MATCH($AQ$1280,$Z$1275:$AF$1275,0),MATCH($AQ$1277,$Z$1275:$AF$1275,0))</f>
        <v/>
      </c>
      <c r="AB1290" s="8">
        <f>INDEX($Z$1276:$AF$1282,MATCH($AQ$1280,$Z$1275:$AF$1275,0),MATCH($AQ$1278,$Z$1275:$AF$1275,0))</f>
        <v/>
      </c>
      <c r="AC1290" s="8">
        <f>INDEX($Z$1276:$AF$1282,MATCH($AQ$1280,$Z$1275:$AF$1275,0),MATCH($AQ$1279,$Z$1275:$AF$1275,0))</f>
        <v/>
      </c>
      <c r="AD1290" s="8">
        <f>INDEX($Z$1276:$AF$1282,MATCH($AQ$1280,$Z$1275:$AF$1275,0),MATCH($AQ$1280,$Z$1275:$AF$1275,0))</f>
        <v/>
      </c>
      <c r="AH1290" s="8">
        <f>INDEX($AH$1276:$AN$1282,MATCH($AQ$1280,$AH$1275:$AN$1275,0),MATCH($AQ$1276,$AH$1275:$AN$1275,0))</f>
        <v/>
      </c>
      <c r="AI1290" s="8">
        <f>INDEX($AH$1276:$AN$1282,MATCH($AQ$1280,$AH$1275:$AN$1275,0),MATCH($AQ$1277,$AH$1275:$AN$1275,0))</f>
        <v/>
      </c>
      <c r="AJ1290" s="8">
        <f>INDEX($AH$1276:$AN$1282,MATCH($AQ$1280,$AH$1275:$AN$1275,0),MATCH($AQ$1278,$AH$1275:$AN$1275,0))</f>
        <v/>
      </c>
      <c r="AK1290" s="8">
        <f>INDEX($AH$1276:$AN$1282,MATCH($AQ$1280,$AH$1275:$AN$1275,0),MATCH($AQ$1279,$AH$1275:$AN$1275,0))</f>
        <v/>
      </c>
      <c r="AL1290" s="8">
        <f>INDEX($AH$1276:$AN$1282,MATCH($AQ$1280,$AH$1275:$AN$1275,0),MATCH($AQ$1280,$AH$1275:$AN$1275,0))</f>
        <v/>
      </c>
      <c r="AP1290" s="8">
        <f>IF(($B$1290&lt;&gt;2)+($J$1290&lt;&gt;2)+($R$1290&lt;&gt;2)+($Z$1290&lt;&gt;2)+($AH$1290&lt;&gt;2)=0,2,IF((($B$1290&lt;&gt;2)*$B$1290+($J$1290&lt;&gt;2)*$J$1290+($R$1290&lt;&gt;2)*$R$1290+($Z$1290&lt;&gt;2)*$Z$1290+($AH$1290&lt;&gt;2)*$AH$1290)/(($B$1290&lt;&gt;2)+($J$1290&lt;&gt;2)+($R$1290&lt;&gt;2)+($Z$1290&lt;&gt;2)+($AH$1290&lt;&gt;2))&gt;=0.5,1,0))</f>
        <v/>
      </c>
      <c r="AQ1290" s="8">
        <f>IF(($C$1290&lt;&gt;2)+($K$1290&lt;&gt;2)+($S$1290&lt;&gt;2)+($AA$1290&lt;&gt;2)+($AI$1290&lt;&gt;2)=0,2,IF((($C$1290&lt;&gt;2)*$C$1290+($K$1290&lt;&gt;2)*$K$1290+($S$1290&lt;&gt;2)*$S$1290+($AA$1290&lt;&gt;2)*$AA$1290+($AI$1290&lt;&gt;2)*$AI$1290)/(($C$1290&lt;&gt;2)+($K$1290&lt;&gt;2)+($S$1290&lt;&gt;2)+($AA$1290&lt;&gt;2)+($AI$1290&lt;&gt;2))&gt;=0.5,1,0))</f>
        <v/>
      </c>
      <c r="AR1290" s="8">
        <f>IF(($D$1290&lt;&gt;2)+($L$1290&lt;&gt;2)+($T$1290&lt;&gt;2)+($AB$1290&lt;&gt;2)+($AJ$1290&lt;&gt;2)=0,2,IF((($D$1290&lt;&gt;2)*$D$1290+($L$1290&lt;&gt;2)*$L$1290+($T$1290&lt;&gt;2)*$T$1290+($AB$1290&lt;&gt;2)*$AB$1290+($AJ$1290&lt;&gt;2)*$AJ$1290)/(($D$1290&lt;&gt;2)+($L$1290&lt;&gt;2)+($T$1290&lt;&gt;2)+($AB$1290&lt;&gt;2)+($AJ$1290&lt;&gt;2))&gt;=0.5,1,0))</f>
        <v/>
      </c>
      <c r="AS1290" s="8">
        <f>IF(($E$1290&lt;&gt;2)+($M$1290&lt;&gt;2)+($U$1290&lt;&gt;2)+($AC$1290&lt;&gt;2)+($AK$1290&lt;&gt;2)=0,2,IF((($E$1290&lt;&gt;2)*$E$1290+($M$1290&lt;&gt;2)*$M$1290+($U$1290&lt;&gt;2)*$U$1290+($AC$1290&lt;&gt;2)*$AC$1290+($AK$1290&lt;&gt;2)*$AK$1290)/(($E$1290&lt;&gt;2)+($M$1290&lt;&gt;2)+($U$1290&lt;&gt;2)+($AC$1290&lt;&gt;2)+($AK$1290&lt;&gt;2))&gt;=0.5,1,0))</f>
        <v/>
      </c>
      <c r="AT1290" s="8">
        <f>IF(($F$1290&lt;&gt;2)+($N$1290&lt;&gt;2)+($V$1290&lt;&gt;2)+($AD$1290&lt;&gt;2)+($AL$1290&lt;&gt;2)=0,2,IF((($F$1290&lt;&gt;2)*$F$1290+($N$1290&lt;&gt;2)*$N$1290+($V$1290&lt;&gt;2)*$V$1290+($AD$1290&lt;&gt;2)*$AD$1290+($AL$1290&lt;&gt;2)*$AL$1290)/(($F$1290&lt;&gt;2)+($N$1290&lt;&gt;2)+($V$1290&lt;&gt;2)+($AD$1290&lt;&gt;2)+($AL$1290&lt;&gt;2))&gt;=0.5,1,0))</f>
        <v/>
      </c>
      <c r="AV1290" s="16">
        <f>INDEX('Ground truth'!$B$14:$H$20,MATCH($AP$1280,'Ground truth'!$A$14:$A$20,0),MATCH($AP$1276,'Ground truth'!$B$13:$H$13,0))</f>
        <v/>
      </c>
      <c r="AW1290" s="16">
        <f>INDEX('Ground truth'!$B$14:$H$20,MATCH($AP$1280,'Ground truth'!$A$14:$A$20,0),MATCH($AP$1277,'Ground truth'!$B$13:$H$13,0))</f>
        <v/>
      </c>
      <c r="AX1290" s="16">
        <f>INDEX('Ground truth'!$B$14:$H$20,MATCH($AP$1280,'Ground truth'!$A$14:$A$20,0),MATCH($AP$1278,'Ground truth'!$B$13:$H$13,0))</f>
        <v/>
      </c>
      <c r="AY1290" s="16">
        <f>INDEX('Ground truth'!$B$14:$H$20,MATCH($AP$1280,'Ground truth'!$A$14:$A$20,0),MATCH($AP$1279,'Ground truth'!$B$13:$H$13,0))</f>
        <v/>
      </c>
      <c r="AZ1290" s="16">
        <f>INDEX('Ground truth'!$B$14:$H$20,MATCH($AP$1280,'Ground truth'!$A$14:$A$20,0),MATCH($AP$1280,'Ground truth'!$B$13:$H$13,0))</f>
        <v/>
      </c>
      <c r="BB1290" s="19" t="n">
        <v>-0.3027756377319947</v>
      </c>
      <c r="BC1290" s="19">
        <f>LARGE($BB$1286:$BB$1290,5)</f>
        <v/>
      </c>
    </row>
    <row r="1292">
      <c r="A1292" s="17" t="inlineStr">
        <is>
          <t>metrics — confident-only (unsure excluded from denominators)</t>
        </is>
      </c>
      <c r="B1292" s="10" t="inlineStr">
        <is>
          <t>run 1</t>
        </is>
      </c>
      <c r="C1292" s="10" t="inlineStr">
        <is>
          <t>run 2</t>
        </is>
      </c>
      <c r="D1292" s="10" t="inlineStr">
        <is>
          <t>run 3</t>
        </is>
      </c>
      <c r="E1292" s="10" t="inlineStr">
        <is>
          <t>run 4</t>
        </is>
      </c>
      <c r="F1292" s="10" t="inlineStr">
        <is>
          <t>run 5</t>
        </is>
      </c>
      <c r="G1292" s="10" t="inlineStr">
        <is>
          <t>avg-matrix</t>
        </is>
      </c>
      <c r="H1292" s="10" t="inlineStr">
        <is>
          <t>mean</t>
        </is>
      </c>
      <c r="I1292" s="10" t="inlineStr">
        <is>
          <t>std (pop.)</t>
        </is>
      </c>
      <c r="J1292" s="17" t="inlineStr">
        <is>
          <t>notes</t>
        </is>
      </c>
    </row>
    <row r="1293">
      <c r="A1293" s="7" t="inlineStr">
        <is>
          <t>TP</t>
        </is>
      </c>
      <c r="B1293" s="7">
        <f>SUMPRODUCT(($B$1286:$F$1290=1)*($AV$1286:$AZ$1290=1))</f>
        <v/>
      </c>
      <c r="C1293" s="7">
        <f>SUMPRODUCT(($J$1286:$N$1290=1)*($AV$1286:$AZ$1290=1))</f>
        <v/>
      </c>
      <c r="D1293" s="7">
        <f>SUMPRODUCT(($R$1286:$V$1290=1)*($AV$1286:$AZ$1290=1))</f>
        <v/>
      </c>
      <c r="E1293" s="7">
        <f>SUMPRODUCT(($Z$1286:$AD$1290=1)*($AV$1286:$AZ$1290=1))</f>
        <v/>
      </c>
      <c r="F1293" s="7">
        <f>SUMPRODUCT(($AH$1286:$AL$1290=1)*($AV$1286:$AZ$1290=1))</f>
        <v/>
      </c>
      <c r="G1293" s="7">
        <f>SUMPRODUCT(($AP$1286:$AT$1290=1)*($AV$1286:$AZ$1290=1))</f>
        <v/>
      </c>
      <c r="H1293" s="12">
        <f>AVERAGE($B$1293:$F$1293)</f>
        <v/>
      </c>
      <c r="I1293" s="12">
        <f>STDEV.P($B$1293:$F$1293)</f>
        <v/>
      </c>
    </row>
    <row r="1294">
      <c r="A1294" s="7" t="inlineStr">
        <is>
          <t>TN</t>
        </is>
      </c>
      <c r="B1294" s="7">
        <f>SUMPRODUCT(($B$1286:$F$1290=0)*($AV$1286:$AZ$1290=0))</f>
        <v/>
      </c>
      <c r="C1294" s="7">
        <f>SUMPRODUCT(($J$1286:$N$1290=0)*($AV$1286:$AZ$1290=0))</f>
        <v/>
      </c>
      <c r="D1294" s="7">
        <f>SUMPRODUCT(($R$1286:$V$1290=0)*($AV$1286:$AZ$1290=0))</f>
        <v/>
      </c>
      <c r="E1294" s="7">
        <f>SUMPRODUCT(($Z$1286:$AD$1290=0)*($AV$1286:$AZ$1290=0))</f>
        <v/>
      </c>
      <c r="F1294" s="7">
        <f>SUMPRODUCT(($AH$1286:$AL$1290=0)*($AV$1286:$AZ$1290=0))</f>
        <v/>
      </c>
      <c r="G1294" s="7">
        <f>SUMPRODUCT(($AP$1286:$AT$1290=0)*($AV$1286:$AZ$1290=0))</f>
        <v/>
      </c>
      <c r="H1294" s="12">
        <f>AVERAGE($B$1294:$F$1294)</f>
        <v/>
      </c>
      <c r="I1294" s="12">
        <f>STDEV.P($B$1294:$F$1294)</f>
        <v/>
      </c>
    </row>
    <row r="1295">
      <c r="A1295" s="7" t="inlineStr">
        <is>
          <t>FP</t>
        </is>
      </c>
      <c r="B1295" s="7">
        <f>SUMPRODUCT(($B$1286:$F$1290=1)*($AV$1286:$AZ$1290=0))</f>
        <v/>
      </c>
      <c r="C1295" s="7">
        <f>SUMPRODUCT(($J$1286:$N$1290=1)*($AV$1286:$AZ$1290=0))</f>
        <v/>
      </c>
      <c r="D1295" s="7">
        <f>SUMPRODUCT(($R$1286:$V$1290=1)*($AV$1286:$AZ$1290=0))</f>
        <v/>
      </c>
      <c r="E1295" s="7">
        <f>SUMPRODUCT(($Z$1286:$AD$1290=1)*($AV$1286:$AZ$1290=0))</f>
        <v/>
      </c>
      <c r="F1295" s="7">
        <f>SUMPRODUCT(($AH$1286:$AL$1290=1)*($AV$1286:$AZ$1290=0))</f>
        <v/>
      </c>
      <c r="G1295" s="7">
        <f>SUMPRODUCT(($AP$1286:$AT$1290=1)*($AV$1286:$AZ$1290=0))</f>
        <v/>
      </c>
      <c r="H1295" s="12">
        <f>AVERAGE($B$1295:$F$1295)</f>
        <v/>
      </c>
      <c r="I1295" s="12">
        <f>STDEV.P($B$1295:$F$1295)</f>
        <v/>
      </c>
    </row>
    <row r="1296">
      <c r="A1296" s="7" t="inlineStr">
        <is>
          <t>FN</t>
        </is>
      </c>
      <c r="B1296" s="7">
        <f>SUMPRODUCT(($B$1286:$F$1290=0)*($AV$1286:$AZ$1290=1))</f>
        <v/>
      </c>
      <c r="C1296" s="7">
        <f>SUMPRODUCT(($J$1286:$N$1290=0)*($AV$1286:$AZ$1290=1))</f>
        <v/>
      </c>
      <c r="D1296" s="7">
        <f>SUMPRODUCT(($R$1286:$V$1290=0)*($AV$1286:$AZ$1290=1))</f>
        <v/>
      </c>
      <c r="E1296" s="7">
        <f>SUMPRODUCT(($Z$1286:$AD$1290=0)*($AV$1286:$AZ$1290=1))</f>
        <v/>
      </c>
      <c r="F1296" s="7">
        <f>SUMPRODUCT(($AH$1286:$AL$1290=0)*($AV$1286:$AZ$1290=1))</f>
        <v/>
      </c>
      <c r="G1296" s="7">
        <f>SUMPRODUCT(($AP$1286:$AT$1290=0)*($AV$1286:$AZ$1290=1))</f>
        <v/>
      </c>
      <c r="H1296" s="12">
        <f>AVERAGE($B$1296:$F$1296)</f>
        <v/>
      </c>
      <c r="I1296" s="12">
        <f>STDEV.P($B$1296:$F$1296)</f>
        <v/>
      </c>
    </row>
    <row r="1297">
      <c r="A1297" s="4" t="inlineStr">
        <is>
          <t>Precision</t>
        </is>
      </c>
      <c r="B1297" s="12">
        <f>IFERROR($B$1293/($B$1293+$B$1295),0)</f>
        <v/>
      </c>
      <c r="C1297" s="12">
        <f>IFERROR($C$1293/($C$1293+$C$1295),0)</f>
        <v/>
      </c>
      <c r="D1297" s="12">
        <f>IFERROR($D$1293/($D$1293+$D$1295),0)</f>
        <v/>
      </c>
      <c r="E1297" s="12">
        <f>IFERROR($E$1293/($E$1293+$E$1295),0)</f>
        <v/>
      </c>
      <c r="F1297" s="12">
        <f>IFERROR($F$1293/($F$1293+$F$1295),0)</f>
        <v/>
      </c>
      <c r="G1297" s="12">
        <f>IFERROR($G$1293/($G$1293+$G$1295),0)</f>
        <v/>
      </c>
      <c r="H1297" s="18">
        <f>AVERAGE($B$1297:$F$1297)</f>
        <v/>
      </c>
      <c r="I1297" s="18">
        <f>STDEV.P($B$1297:$F$1297)</f>
        <v/>
      </c>
    </row>
    <row r="1298">
      <c r="A1298" s="4" t="inlineStr">
        <is>
          <t>Recall</t>
        </is>
      </c>
      <c r="B1298" s="12">
        <f>IFERROR($B$1293/($B$1293+$B$1296),0)</f>
        <v/>
      </c>
      <c r="C1298" s="12">
        <f>IFERROR($C$1293/($C$1293+$C$1296),0)</f>
        <v/>
      </c>
      <c r="D1298" s="12">
        <f>IFERROR($D$1293/($D$1293+$D$1296),0)</f>
        <v/>
      </c>
      <c r="E1298" s="12">
        <f>IFERROR($E$1293/($E$1293+$E$1296),0)</f>
        <v/>
      </c>
      <c r="F1298" s="12">
        <f>IFERROR($F$1293/($F$1293+$F$1296),0)</f>
        <v/>
      </c>
      <c r="G1298" s="12">
        <f>IFERROR($G$1293/($G$1293+$G$1296),0)</f>
        <v/>
      </c>
      <c r="H1298" s="18">
        <f>AVERAGE($B$1298:$F$1298)</f>
        <v/>
      </c>
      <c r="I1298" s="18">
        <f>STDEV.P($B$1298:$F$1298)</f>
        <v/>
      </c>
    </row>
    <row r="1299">
      <c r="A1299" s="4" t="inlineStr">
        <is>
          <t>F1</t>
        </is>
      </c>
      <c r="B1299" s="12">
        <f>IFERROR(2*$B$1297*$B$1298/($B$1297+$B$1298),0)</f>
        <v/>
      </c>
      <c r="C1299" s="12">
        <f>IFERROR(2*$C$1297*$C$1298/($C$1297+$C$1298),0)</f>
        <v/>
      </c>
      <c r="D1299" s="12">
        <f>IFERROR(2*$D$1297*$D$1298/($D$1297+$D$1298),0)</f>
        <v/>
      </c>
      <c r="E1299" s="12">
        <f>IFERROR(2*$E$1297*$E$1298/($E$1297+$E$1298),0)</f>
        <v/>
      </c>
      <c r="F1299" s="12">
        <f>IFERROR(2*$F$1297*$F$1298/($F$1297+$F$1298),0)</f>
        <v/>
      </c>
      <c r="G1299" s="12">
        <f>IFERROR(2*$G$1297*$G$1298/($G$1297+$G$1298),0)</f>
        <v/>
      </c>
      <c r="H1299" s="18">
        <f>AVERAGE($B$1299:$F$1299)</f>
        <v/>
      </c>
      <c r="I1299" s="18">
        <f>STDEV.P($B$1299:$F$1299)</f>
        <v/>
      </c>
    </row>
    <row r="1300">
      <c r="A1300" s="4" t="inlineStr">
        <is>
          <t>Accuracy</t>
        </is>
      </c>
      <c r="B1300" s="12">
        <f>IFERROR(($B$1293+$B$1294)/($B$1293+$B$1294+$B$1295+$B$1296),0)</f>
        <v/>
      </c>
      <c r="C1300" s="12">
        <f>IFERROR(($C$1293+$C$1294)/($C$1293+$C$1294+$C$1295+$C$1296),0)</f>
        <v/>
      </c>
      <c r="D1300" s="12">
        <f>IFERROR(($D$1293+$D$1294)/($D$1293+$D$1294+$D$1295+$D$1296),0)</f>
        <v/>
      </c>
      <c r="E1300" s="12">
        <f>IFERROR(($E$1293+$E$1294)/($E$1293+$E$1294+$E$1295+$E$1296),0)</f>
        <v/>
      </c>
      <c r="F1300" s="12">
        <f>IFERROR(($F$1293+$F$1294)/($F$1293+$F$1294+$F$1295+$F$1296),0)</f>
        <v/>
      </c>
      <c r="G1300" s="12">
        <f>IFERROR(($G$1293+$G$1294)/($G$1293+$G$1294+$G$1295+$G$1296),0)</f>
        <v/>
      </c>
      <c r="H1300" s="18">
        <f>AVERAGE($B$1300:$F$1300)</f>
        <v/>
      </c>
      <c r="I1300" s="18">
        <f>STDEV.P($B$1300:$F$1300)</f>
        <v/>
      </c>
    </row>
    <row r="1301">
      <c r="A1301" s="4" t="inlineStr">
        <is>
          <t>Edit distance</t>
        </is>
      </c>
      <c r="B1301" s="12">
        <f>SUMPRODUCT(ABS($AV$1286:$AZ$1290-$B$1286:$F$1290))</f>
        <v/>
      </c>
      <c r="C1301" s="12">
        <f>SUMPRODUCT(ABS($AV$1286:$AZ$1290-$J$1286:$N$1290))</f>
        <v/>
      </c>
      <c r="D1301" s="12">
        <f>SUMPRODUCT(ABS($AV$1286:$AZ$1290-$R$1286:$V$1290))</f>
        <v/>
      </c>
      <c r="E1301" s="12">
        <f>SUMPRODUCT(ABS($AV$1286:$AZ$1290-$Z$1286:$AD$1290))</f>
        <v/>
      </c>
      <c r="F1301" s="12">
        <f>SUMPRODUCT(ABS($AV$1286:$AZ$1290-$AH$1286:$AL$1290))</f>
        <v/>
      </c>
      <c r="G1301" s="12">
        <f>SUMPRODUCT(ABS($AV$1286:$AZ$1290-$AP$1286:$AT$1290))</f>
        <v/>
      </c>
      <c r="H1301" s="18">
        <f>AVERAGE($B$1301:$F$1301)</f>
        <v/>
      </c>
      <c r="I1301" s="18">
        <f>STDEV.P($B$1301:$F$1301)</f>
        <v/>
      </c>
    </row>
    <row r="1302">
      <c r="A1302" s="4" t="inlineStr">
        <is>
          <t>Spectral distance</t>
        </is>
      </c>
      <c r="B1302" s="12">
        <f>SQRT(SUMPRODUCT(($BC$1286:$BC$1290-$B$1311:$B$1315)^2))</f>
        <v/>
      </c>
      <c r="C1302" s="12">
        <f>SQRT(SUMPRODUCT(($BC$1286:$BC$1290-$C$1311:$C$1315)^2))</f>
        <v/>
      </c>
      <c r="D1302" s="12">
        <f>SQRT(SUMPRODUCT(($BC$1286:$BC$1290-$D$1311:$D$1315)^2))</f>
        <v/>
      </c>
      <c r="E1302" s="12">
        <f>SQRT(SUMPRODUCT(($BC$1286:$BC$1290-$E$1311:$E$1315)^2))</f>
        <v/>
      </c>
      <c r="F1302" s="12">
        <f>SQRT(SUMPRODUCT(($BC$1286:$BC$1290-$F$1311:$F$1315)^2))</f>
        <v/>
      </c>
      <c r="G1302" s="12">
        <f>SQRT(SUMPRODUCT(($BC$1286:$BC$1290-$G$1311:$G$1315)^2))</f>
        <v/>
      </c>
      <c r="H1302" s="18">
        <f>AVERAGE($B$1302:$F$1302)</f>
        <v/>
      </c>
      <c r="I1302" s="18">
        <f>STDEV.P($B$1302:$F$1302)</f>
        <v/>
      </c>
    </row>
    <row r="1303">
      <c r="A1303" s="4" t="inlineStr">
        <is>
          <t>Unsure cells</t>
        </is>
      </c>
      <c r="B1303" s="7">
        <f>COUNTIF($B$1286:$F$1290,2)</f>
        <v/>
      </c>
      <c r="C1303" s="7">
        <f>COUNTIF($J$1286:$N$1290,2)</f>
        <v/>
      </c>
      <c r="D1303" s="7">
        <f>COUNTIF($R$1286:$V$1290,2)</f>
        <v/>
      </c>
      <c r="E1303" s="7">
        <f>COUNTIF($Z$1286:$AD$1290,2)</f>
        <v/>
      </c>
      <c r="F1303" s="7">
        <f>COUNTIF($AH$1286:$AL$1290,2)</f>
        <v/>
      </c>
      <c r="G1303" s="7">
        <f>COUNTIF($AP$1286:$AT$1290,2)</f>
        <v/>
      </c>
      <c r="H1303" s="12">
        <f>AVERAGE($B$1303:$F$1303)</f>
        <v/>
      </c>
      <c r="I1303" s="12">
        <f>STDEV.P($B$1303:$F$1303)</f>
        <v/>
      </c>
    </row>
    <row r="1304">
      <c r="A1304" s="3" t="inlineStr">
        <is>
          <t>eigenvalues (real part, numpy order; pasted)</t>
        </is>
      </c>
    </row>
    <row r="1305">
      <c r="A1305" s="3" t="inlineStr">
        <is>
          <t xml:space="preserve">  λ1</t>
        </is>
      </c>
      <c r="B1305" s="19" t="n">
        <v>2</v>
      </c>
      <c r="C1305" s="19" t="n">
        <v>-7.957991241142357e-18</v>
      </c>
      <c r="D1305" s="19" t="n">
        <v>-7.957991241142357e-18</v>
      </c>
      <c r="E1305" s="19" t="n">
        <v>-7.957991241142357e-18</v>
      </c>
      <c r="F1305" s="19" t="n">
        <v>-7.957991241142357e-18</v>
      </c>
      <c r="G1305" s="19" t="n">
        <v>-7.957991241142357e-18</v>
      </c>
    </row>
    <row r="1306">
      <c r="A1306" s="3" t="inlineStr">
        <is>
          <t xml:space="preserve">  λ2</t>
        </is>
      </c>
      <c r="B1306" s="19" t="n">
        <v>0</v>
      </c>
      <c r="C1306" s="19" t="n">
        <v>-7.957991241142357e-18</v>
      </c>
      <c r="D1306" s="19" t="n">
        <v>-7.957991241142357e-18</v>
      </c>
      <c r="E1306" s="19" t="n">
        <v>-7.957991241142357e-18</v>
      </c>
      <c r="F1306" s="19" t="n">
        <v>-7.957991241142357e-18</v>
      </c>
      <c r="G1306" s="19" t="n">
        <v>-7.957991241142357e-18</v>
      </c>
    </row>
    <row r="1307">
      <c r="A1307" s="3" t="inlineStr">
        <is>
          <t xml:space="preserve">  λ3</t>
        </is>
      </c>
      <c r="B1307" s="19" t="n">
        <v>-0.4142135623730954</v>
      </c>
      <c r="C1307" s="19" t="n">
        <v>2.000000012378404</v>
      </c>
      <c r="D1307" s="19" t="n">
        <v>2.000000012378404</v>
      </c>
      <c r="E1307" s="19" t="n">
        <v>2.000000012378404</v>
      </c>
      <c r="F1307" s="19" t="n">
        <v>2.000000012378404</v>
      </c>
      <c r="G1307" s="19" t="n">
        <v>2.000000012378404</v>
      </c>
    </row>
    <row r="1308">
      <c r="A1308" s="3" t="inlineStr">
        <is>
          <t xml:space="preserve">  λ4</t>
        </is>
      </c>
      <c r="B1308" s="19" t="n">
        <v>2.414213562373095</v>
      </c>
      <c r="C1308" s="19" t="n">
        <v>1.999999987621596</v>
      </c>
      <c r="D1308" s="19" t="n">
        <v>1.999999987621596</v>
      </c>
      <c r="E1308" s="19" t="n">
        <v>1.999999987621596</v>
      </c>
      <c r="F1308" s="19" t="n">
        <v>1.999999987621596</v>
      </c>
      <c r="G1308" s="19" t="n">
        <v>1.999999987621596</v>
      </c>
    </row>
    <row r="1309">
      <c r="A1309" s="3" t="inlineStr">
        <is>
          <t xml:space="preserve">  λ5</t>
        </is>
      </c>
      <c r="B1309" s="19" t="n">
        <v>0.9999999999999998</v>
      </c>
      <c r="C1309" s="19" t="n">
        <v>1</v>
      </c>
      <c r="D1309" s="19" t="n">
        <v>1</v>
      </c>
      <c r="E1309" s="19" t="n">
        <v>1</v>
      </c>
      <c r="F1309" s="19" t="n">
        <v>1</v>
      </c>
      <c r="G1309" s="19" t="n">
        <v>1</v>
      </c>
    </row>
    <row r="1310">
      <c r="A1310" s="3" t="inlineStr">
        <is>
          <t>eigenvalues sorted desc (LARGE)</t>
        </is>
      </c>
    </row>
    <row r="1311">
      <c r="A1311" s="3" t="inlineStr">
        <is>
          <t xml:space="preserve">  λ(1)</t>
        </is>
      </c>
      <c r="B1311" s="19">
        <f>LARGE($B$1305:$B$1309,1)</f>
        <v/>
      </c>
      <c r="C1311" s="19">
        <f>LARGE($C$1305:$C$1309,1)</f>
        <v/>
      </c>
      <c r="D1311" s="19">
        <f>LARGE($D$1305:$D$1309,1)</f>
        <v/>
      </c>
      <c r="E1311" s="19">
        <f>LARGE($E$1305:$E$1309,1)</f>
        <v/>
      </c>
      <c r="F1311" s="19">
        <f>LARGE($F$1305:$F$1309,1)</f>
        <v/>
      </c>
      <c r="G1311" s="19">
        <f>LARGE($G$1305:$G$1309,1)</f>
        <v/>
      </c>
    </row>
    <row r="1312">
      <c r="A1312" s="3" t="inlineStr">
        <is>
          <t xml:space="preserve">  λ(2)</t>
        </is>
      </c>
      <c r="B1312" s="19">
        <f>LARGE($B$1305:$B$1309,2)</f>
        <v/>
      </c>
      <c r="C1312" s="19">
        <f>LARGE($C$1305:$C$1309,2)</f>
        <v/>
      </c>
      <c r="D1312" s="19">
        <f>LARGE($D$1305:$D$1309,2)</f>
        <v/>
      </c>
      <c r="E1312" s="19">
        <f>LARGE($E$1305:$E$1309,2)</f>
        <v/>
      </c>
      <c r="F1312" s="19">
        <f>LARGE($F$1305:$F$1309,2)</f>
        <v/>
      </c>
      <c r="G1312" s="19">
        <f>LARGE($G$1305:$G$1309,2)</f>
        <v/>
      </c>
    </row>
    <row r="1313">
      <c r="A1313" s="3" t="inlineStr">
        <is>
          <t xml:space="preserve">  λ(3)</t>
        </is>
      </c>
      <c r="B1313" s="19">
        <f>LARGE($B$1305:$B$1309,3)</f>
        <v/>
      </c>
      <c r="C1313" s="19">
        <f>LARGE($C$1305:$C$1309,3)</f>
        <v/>
      </c>
      <c r="D1313" s="19">
        <f>LARGE($D$1305:$D$1309,3)</f>
        <v/>
      </c>
      <c r="E1313" s="19">
        <f>LARGE($E$1305:$E$1309,3)</f>
        <v/>
      </c>
      <c r="F1313" s="19">
        <f>LARGE($F$1305:$F$1309,3)</f>
        <v/>
      </c>
      <c r="G1313" s="19">
        <f>LARGE($G$1305:$G$1309,3)</f>
        <v/>
      </c>
    </row>
    <row r="1314">
      <c r="A1314" s="3" t="inlineStr">
        <is>
          <t xml:space="preserve">  λ(4)</t>
        </is>
      </c>
      <c r="B1314" s="19">
        <f>LARGE($B$1305:$B$1309,4)</f>
        <v/>
      </c>
      <c r="C1314" s="19">
        <f>LARGE($C$1305:$C$1309,4)</f>
        <v/>
      </c>
      <c r="D1314" s="19">
        <f>LARGE($D$1305:$D$1309,4)</f>
        <v/>
      </c>
      <c r="E1314" s="19">
        <f>LARGE($E$1305:$E$1309,4)</f>
        <v/>
      </c>
      <c r="F1314" s="19">
        <f>LARGE($F$1305:$F$1309,4)</f>
        <v/>
      </c>
      <c r="G1314" s="19">
        <f>LARGE($G$1305:$G$1309,4)</f>
        <v/>
      </c>
    </row>
    <row r="1315">
      <c r="A1315" s="3" t="inlineStr">
        <is>
          <t xml:space="preserve">  λ(5)</t>
        </is>
      </c>
      <c r="B1315" s="19">
        <f>LARGE($B$1305:$B$1309,5)</f>
        <v/>
      </c>
      <c r="C1315" s="19">
        <f>LARGE($C$1305:$C$1309,5)</f>
        <v/>
      </c>
      <c r="D1315" s="19">
        <f>LARGE($D$1305:$D$1309,5)</f>
        <v/>
      </c>
      <c r="E1315" s="19">
        <f>LARGE($E$1305:$E$1309,5)</f>
        <v/>
      </c>
      <c r="F1315" s="19">
        <f>LARGE($F$1305:$F$1309,5)</f>
        <v/>
      </c>
      <c r="G1315" s="19">
        <f>LARGE($G$1305:$G$1309,5)</f>
        <v/>
      </c>
    </row>
    <row r="1316">
      <c r="A1316" s="3" t="inlineStr">
        <is>
          <t>check: Σeig − trace (→0)</t>
        </is>
      </c>
      <c r="B1316" s="3">
        <f>ROUND(SUM($B$1305:$B$1309)-($B$1286+$C$1287+$D$1288+$E$1289+$F$1290),6)</f>
        <v/>
      </c>
      <c r="C1316" s="3">
        <f>ROUND(SUM($C$1305:$C$1309)-($J$1286+$K$1287+$L$1288+$M$1289+$N$1290),6)</f>
        <v/>
      </c>
      <c r="D1316" s="3">
        <f>ROUND(SUM($D$1305:$D$1309)-($R$1286+$S$1287+$T$1288+$U$1289+$V$1290),6)</f>
        <v/>
      </c>
      <c r="E1316" s="3">
        <f>ROUND(SUM($E$1305:$E$1309)-($Z$1286+$AA$1287+$AB$1288+$AC$1289+$AD$1290),6)</f>
        <v/>
      </c>
      <c r="F1316" s="3">
        <f>ROUND(SUM($F$1305:$F$1309)-($AH$1286+$AI$1287+$AJ$1288+$AK$1289+$AL$1290),6)</f>
        <v/>
      </c>
      <c r="G1316" s="3">
        <f>ROUND(SUM($G$1305:$G$1309)-($AP$1286+$AQ$1287+$AR$1288+$AS$1289+$AT$1290),6)</f>
        <v/>
      </c>
    </row>
    <row r="1317">
      <c r="A1317" s="3" t="inlineStr">
        <is>
          <t>check: Πeig − det (→0)</t>
        </is>
      </c>
      <c r="B1317" s="3">
        <f>ROUND(MDETERM($B$1286:$F$1290)-PRODUCT($B$1305:$B$1309),6)</f>
        <v/>
      </c>
      <c r="C1317" s="3" t="inlineStr">
        <is>
          <t>complex pair; real parts used</t>
        </is>
      </c>
      <c r="D1317" s="3" t="inlineStr">
        <is>
          <t>complex pair; real parts used</t>
        </is>
      </c>
      <c r="E1317" s="3" t="inlineStr">
        <is>
          <t>complex pair; real parts used</t>
        </is>
      </c>
      <c r="F1317" s="3" t="inlineStr">
        <is>
          <t>complex pair; real parts used</t>
        </is>
      </c>
      <c r="G1317" s="3" t="inlineStr">
        <is>
          <t>complex pair; real parts used</t>
        </is>
      </c>
    </row>
    <row r="1318">
      <c r="A1318" s="3" t="inlineStr">
        <is>
          <t>complex eigenvalues?</t>
        </is>
      </c>
      <c r="B1318" s="3" t="inlineStr"/>
      <c r="C1318" s="21" t="inlineStr">
        <is>
          <t>yes</t>
        </is>
      </c>
      <c r="D1318" s="21" t="inlineStr">
        <is>
          <t>yes</t>
        </is>
      </c>
      <c r="E1318" s="21" t="inlineStr">
        <is>
          <t>yes</t>
        </is>
      </c>
      <c r="F1318" s="21" t="inlineStr">
        <is>
          <t>yes</t>
        </is>
      </c>
      <c r="G1318" s="21" t="inlineStr">
        <is>
          <t>yes</t>
        </is>
      </c>
    </row>
    <row r="1319">
      <c r="A1319" s="3" t="inlineStr">
        <is>
          <t>check: det(M − λᵢI) per sorted λ (→0)</t>
        </is>
      </c>
    </row>
    <row r="1320">
      <c r="A1320" s="3" t="inlineStr">
        <is>
          <t xml:space="preserve">  det(M − λ(1)I)</t>
        </is>
      </c>
      <c r="B1320" s="3">
        <f t="array" ref="B1320">ROUND(MDETERM($B$1286:$F$1290-$B$1311*MUNIT(5)),6)</f>
        <v/>
      </c>
      <c r="C1320" s="3" t="inlineStr">
        <is>
          <t>n/a (complex)</t>
        </is>
      </c>
      <c r="D1320" s="3" t="inlineStr">
        <is>
          <t>n/a (complex)</t>
        </is>
      </c>
      <c r="E1320" s="3" t="inlineStr">
        <is>
          <t>n/a (complex)</t>
        </is>
      </c>
      <c r="F1320" s="3" t="inlineStr">
        <is>
          <t>n/a (complex)</t>
        </is>
      </c>
      <c r="G1320" s="3" t="inlineStr">
        <is>
          <t>n/a (complex)</t>
        </is>
      </c>
    </row>
    <row r="1321">
      <c r="A1321" s="3" t="inlineStr">
        <is>
          <t xml:space="preserve">  det(M − λ(2)I)</t>
        </is>
      </c>
      <c r="B1321" s="3">
        <f t="array" ref="B1321">ROUND(MDETERM($B$1286:$F$1290-$B$1312*MUNIT(5)),6)</f>
        <v/>
      </c>
      <c r="C1321" s="3" t="inlineStr">
        <is>
          <t>n/a (complex)</t>
        </is>
      </c>
      <c r="D1321" s="3" t="inlineStr">
        <is>
          <t>n/a (complex)</t>
        </is>
      </c>
      <c r="E1321" s="3" t="inlineStr">
        <is>
          <t>n/a (complex)</t>
        </is>
      </c>
      <c r="F1321" s="3" t="inlineStr">
        <is>
          <t>n/a (complex)</t>
        </is>
      </c>
      <c r="G1321" s="3" t="inlineStr">
        <is>
          <t>n/a (complex)</t>
        </is>
      </c>
    </row>
    <row r="1322">
      <c r="A1322" s="3" t="inlineStr">
        <is>
          <t xml:space="preserve">  det(M − λ(3)I)</t>
        </is>
      </c>
      <c r="B1322" s="3">
        <f t="array" ref="B1322">ROUND(MDETERM($B$1286:$F$1290-$B$1313*MUNIT(5)),6)</f>
        <v/>
      </c>
      <c r="C1322" s="3" t="inlineStr">
        <is>
          <t>n/a (complex)</t>
        </is>
      </c>
      <c r="D1322" s="3" t="inlineStr">
        <is>
          <t>n/a (complex)</t>
        </is>
      </c>
      <c r="E1322" s="3" t="inlineStr">
        <is>
          <t>n/a (complex)</t>
        </is>
      </c>
      <c r="F1322" s="3" t="inlineStr">
        <is>
          <t>n/a (complex)</t>
        </is>
      </c>
      <c r="G1322" s="3" t="inlineStr">
        <is>
          <t>n/a (complex)</t>
        </is>
      </c>
    </row>
    <row r="1323">
      <c r="A1323" s="3" t="inlineStr">
        <is>
          <t xml:space="preserve">  det(M − λ(4)I)</t>
        </is>
      </c>
      <c r="B1323" s="3">
        <f t="array" ref="B1323">ROUND(MDETERM($B$1286:$F$1290-$B$1314*MUNIT(5)),6)</f>
        <v/>
      </c>
      <c r="C1323" s="3" t="inlineStr">
        <is>
          <t>n/a (complex)</t>
        </is>
      </c>
      <c r="D1323" s="3" t="inlineStr">
        <is>
          <t>n/a (complex)</t>
        </is>
      </c>
      <c r="E1323" s="3" t="inlineStr">
        <is>
          <t>n/a (complex)</t>
        </is>
      </c>
      <c r="F1323" s="3" t="inlineStr">
        <is>
          <t>n/a (complex)</t>
        </is>
      </c>
      <c r="G1323" s="3" t="inlineStr">
        <is>
          <t>n/a (complex)</t>
        </is>
      </c>
    </row>
    <row r="1324">
      <c r="A1324" s="3" t="inlineStr">
        <is>
          <t xml:space="preserve">  det(M − λ(5)I)</t>
        </is>
      </c>
      <c r="B1324" s="3">
        <f t="array" ref="B1324">ROUND(MDETERM($B$1286:$F$1290-$B$1315*MUNIT(5)),6)</f>
        <v/>
      </c>
      <c r="C1324" s="3" t="inlineStr">
        <is>
          <t>n/a (complex)</t>
        </is>
      </c>
      <c r="D1324" s="3" t="inlineStr">
        <is>
          <t>n/a (complex)</t>
        </is>
      </c>
      <c r="E1324" s="3" t="inlineStr">
        <is>
          <t>n/a (complex)</t>
        </is>
      </c>
      <c r="F1324" s="3" t="inlineStr">
        <is>
          <t>n/a (complex)</t>
        </is>
      </c>
      <c r="G1324" s="3" t="inlineStr">
        <is>
          <t>n/a (complex)</t>
        </is>
      </c>
    </row>
    <row r="1328" ht="16" customHeight="1">
      <c r="A1328" s="14" t="inlineStr">
        <is>
          <t>RAG R1-R3 | llama3.3:70b</t>
        </is>
      </c>
      <c r="B1328" s="9" t="inlineStr">
        <is>
          <t>run 1 (raw, pasted)</t>
        </is>
      </c>
      <c r="J1328" s="9" t="inlineStr">
        <is>
          <t>run 2 (raw, pasted)</t>
        </is>
      </c>
      <c r="R1328" s="9" t="inlineStr">
        <is>
          <t>run 3 (raw, pasted)</t>
        </is>
      </c>
      <c r="Z1328" s="9" t="inlineStr">
        <is>
          <t>run 4 (raw, pasted)</t>
        </is>
      </c>
      <c r="AH1328" s="9" t="inlineStr">
        <is>
          <t>run 5 (raw, pasted)</t>
        </is>
      </c>
      <c r="AP1328" s="9" t="inlineStr">
        <is>
          <t>archived component mapping</t>
        </is>
      </c>
    </row>
    <row r="1329" ht="60" customHeight="1">
      <c r="B1329" s="15" t="inlineStr">
        <is>
          <t>Motor</t>
        </is>
      </c>
      <c r="C1329" s="15" t="inlineStr">
        <is>
          <t>Housing</t>
        </is>
      </c>
      <c r="D1329" s="15" t="inlineStr">
        <is>
          <t>Ring Gear</t>
        </is>
      </c>
      <c r="E1329" s="15" t="inlineStr">
        <is>
          <t>Clip</t>
        </is>
      </c>
      <c r="F1329" s="15" t="inlineStr">
        <is>
          <t>Battery</t>
        </is>
      </c>
      <c r="G1329" s="15" t="inlineStr">
        <is>
          <t>Switch</t>
        </is>
      </c>
      <c r="H1329" s="15" t="inlineStr">
        <is>
          <t>Screwdriver Bit</t>
        </is>
      </c>
      <c r="J1329" s="15" t="inlineStr">
        <is>
          <t>Motor</t>
        </is>
      </c>
      <c r="K1329" s="15" t="inlineStr">
        <is>
          <t>Housing</t>
        </is>
      </c>
      <c r="L1329" s="15" t="inlineStr">
        <is>
          <t>Ring Gear</t>
        </is>
      </c>
      <c r="M1329" s="15" t="inlineStr">
        <is>
          <t>Clip</t>
        </is>
      </c>
      <c r="N1329" s="15" t="inlineStr">
        <is>
          <t>Battery</t>
        </is>
      </c>
      <c r="O1329" s="15" t="inlineStr">
        <is>
          <t>Switch</t>
        </is>
      </c>
      <c r="P1329" s="15" t="inlineStr">
        <is>
          <t>Screwdriver Bit</t>
        </is>
      </c>
      <c r="R1329" s="15" t="inlineStr">
        <is>
          <t>Motor</t>
        </is>
      </c>
      <c r="S1329" s="15" t="inlineStr">
        <is>
          <t>Housing</t>
        </is>
      </c>
      <c r="T1329" s="15" t="inlineStr">
        <is>
          <t>Ring Gear</t>
        </is>
      </c>
      <c r="U1329" s="15" t="inlineStr">
        <is>
          <t>Clip</t>
        </is>
      </c>
      <c r="V1329" s="15" t="inlineStr">
        <is>
          <t>Battery</t>
        </is>
      </c>
      <c r="W1329" s="15" t="inlineStr">
        <is>
          <t>Switch</t>
        </is>
      </c>
      <c r="X1329" s="15" t="inlineStr">
        <is>
          <t>Screwdriver Bit</t>
        </is>
      </c>
      <c r="Z1329" s="15" t="inlineStr">
        <is>
          <t>Motor</t>
        </is>
      </c>
      <c r="AA1329" s="15" t="inlineStr">
        <is>
          <t>Housing</t>
        </is>
      </c>
      <c r="AB1329" s="15" t="inlineStr">
        <is>
          <t>Ring Gear</t>
        </is>
      </c>
      <c r="AC1329" s="15" t="inlineStr">
        <is>
          <t>Clip</t>
        </is>
      </c>
      <c r="AD1329" s="15" t="inlineStr">
        <is>
          <t>Battery</t>
        </is>
      </c>
      <c r="AE1329" s="15" t="inlineStr">
        <is>
          <t>Switch</t>
        </is>
      </c>
      <c r="AF1329" s="15" t="inlineStr">
        <is>
          <t>Screwdriver Bit</t>
        </is>
      </c>
      <c r="AH1329" s="15" t="inlineStr">
        <is>
          <t>Motor</t>
        </is>
      </c>
      <c r="AI1329" s="15" t="inlineStr">
        <is>
          <t>Housing</t>
        </is>
      </c>
      <c r="AJ1329" s="15" t="inlineStr">
        <is>
          <t>Ring Gear</t>
        </is>
      </c>
      <c r="AK1329" s="15" t="inlineStr">
        <is>
          <t>Clip</t>
        </is>
      </c>
      <c r="AL1329" s="15" t="inlineStr">
        <is>
          <t>Battery</t>
        </is>
      </c>
      <c r="AM1329" s="15" t="inlineStr">
        <is>
          <t>Switch</t>
        </is>
      </c>
      <c r="AN1329" s="15" t="inlineStr">
        <is>
          <t>Screwdriver Bit</t>
        </is>
      </c>
      <c r="AP1329" s="3" t="inlineStr">
        <is>
          <t>Ground truth component</t>
        </is>
      </c>
      <c r="AQ1329" s="3" t="inlineStr">
        <is>
          <t>Matched predicted component</t>
        </is>
      </c>
    </row>
    <row r="1330">
      <c r="A1330" s="3" t="inlineStr">
        <is>
          <t>Motor</t>
        </is>
      </c>
      <c r="B1330" s="8" t="n">
        <v>1</v>
      </c>
      <c r="C1330" s="8" t="n">
        <v>1</v>
      </c>
      <c r="D1330" s="8" t="n">
        <v>1</v>
      </c>
      <c r="E1330" s="8" t="n">
        <v>1</v>
      </c>
      <c r="F1330" s="8" t="n">
        <v>1</v>
      </c>
      <c r="G1330" s="8" t="n">
        <v>1</v>
      </c>
      <c r="H1330" s="8" t="n">
        <v>1</v>
      </c>
      <c r="J1330" s="8" t="n">
        <v>1</v>
      </c>
      <c r="K1330" s="8" t="n">
        <v>1</v>
      </c>
      <c r="L1330" s="8" t="n">
        <v>1</v>
      </c>
      <c r="M1330" s="8" t="n">
        <v>1</v>
      </c>
      <c r="N1330" s="8" t="n">
        <v>1</v>
      </c>
      <c r="O1330" s="8" t="n">
        <v>1</v>
      </c>
      <c r="P1330" s="8" t="n">
        <v>1</v>
      </c>
      <c r="R1330" s="8" t="n">
        <v>1</v>
      </c>
      <c r="S1330" s="8" t="n">
        <v>1</v>
      </c>
      <c r="T1330" s="8" t="n">
        <v>1</v>
      </c>
      <c r="U1330" s="8" t="n">
        <v>1</v>
      </c>
      <c r="V1330" s="8" t="n">
        <v>1</v>
      </c>
      <c r="W1330" s="8" t="n">
        <v>1</v>
      </c>
      <c r="X1330" s="8" t="n">
        <v>1</v>
      </c>
      <c r="Z1330" s="8" t="n">
        <v>1</v>
      </c>
      <c r="AA1330" s="8" t="n">
        <v>1</v>
      </c>
      <c r="AB1330" s="8" t="n">
        <v>1</v>
      </c>
      <c r="AC1330" s="8" t="n">
        <v>1</v>
      </c>
      <c r="AD1330" s="8" t="n">
        <v>1</v>
      </c>
      <c r="AE1330" s="8" t="n">
        <v>1</v>
      </c>
      <c r="AF1330" s="8" t="n">
        <v>1</v>
      </c>
      <c r="AH1330" s="8" t="n">
        <v>1</v>
      </c>
      <c r="AI1330" s="8" t="n">
        <v>1</v>
      </c>
      <c r="AJ1330" s="8" t="n">
        <v>1</v>
      </c>
      <c r="AK1330" s="8" t="n">
        <v>1</v>
      </c>
      <c r="AL1330" s="8" t="n">
        <v>1</v>
      </c>
      <c r="AM1330" s="8" t="n">
        <v>1</v>
      </c>
      <c r="AN1330" s="8" t="n">
        <v>1</v>
      </c>
      <c r="AP1330" s="3" t="inlineStr">
        <is>
          <t>Bit</t>
        </is>
      </c>
      <c r="AQ1330" s="3" t="inlineStr">
        <is>
          <t>Screwdriver Bit</t>
        </is>
      </c>
    </row>
    <row r="1331">
      <c r="A1331" s="3" t="inlineStr">
        <is>
          <t>Housing</t>
        </is>
      </c>
      <c r="B1331" s="8" t="n">
        <v>1</v>
      </c>
      <c r="C1331" s="8" t="n">
        <v>1</v>
      </c>
      <c r="D1331" s="8" t="n">
        <v>1</v>
      </c>
      <c r="E1331" s="8" t="n">
        <v>1</v>
      </c>
      <c r="F1331" s="8" t="n">
        <v>0</v>
      </c>
      <c r="G1331" s="8" t="n">
        <v>1</v>
      </c>
      <c r="H1331" s="8" t="n">
        <v>0</v>
      </c>
      <c r="J1331" s="8" t="n">
        <v>1</v>
      </c>
      <c r="K1331" s="8" t="n">
        <v>1</v>
      </c>
      <c r="L1331" s="8" t="n">
        <v>1</v>
      </c>
      <c r="M1331" s="8" t="n">
        <v>1</v>
      </c>
      <c r="N1331" s="8" t="n">
        <v>0</v>
      </c>
      <c r="O1331" s="8" t="n">
        <v>1</v>
      </c>
      <c r="P1331" s="8" t="n">
        <v>0</v>
      </c>
      <c r="R1331" s="8" t="n">
        <v>1</v>
      </c>
      <c r="S1331" s="8" t="n">
        <v>1</v>
      </c>
      <c r="T1331" s="8" t="n">
        <v>1</v>
      </c>
      <c r="U1331" s="8" t="n">
        <v>1</v>
      </c>
      <c r="V1331" s="8" t="n">
        <v>0</v>
      </c>
      <c r="W1331" s="8" t="n">
        <v>1</v>
      </c>
      <c r="X1331" s="8" t="n">
        <v>0</v>
      </c>
      <c r="Z1331" s="8" t="n">
        <v>1</v>
      </c>
      <c r="AA1331" s="8" t="n">
        <v>1</v>
      </c>
      <c r="AB1331" s="8" t="n">
        <v>1</v>
      </c>
      <c r="AC1331" s="8" t="n">
        <v>1</v>
      </c>
      <c r="AD1331" s="8" t="n">
        <v>0</v>
      </c>
      <c r="AE1331" s="8" t="n">
        <v>1</v>
      </c>
      <c r="AF1331" s="8" t="n">
        <v>0</v>
      </c>
      <c r="AH1331" s="8" t="n">
        <v>1</v>
      </c>
      <c r="AI1331" s="8" t="n">
        <v>1</v>
      </c>
      <c r="AJ1331" s="8" t="n">
        <v>1</v>
      </c>
      <c r="AK1331" s="8" t="n">
        <v>1</v>
      </c>
      <c r="AL1331" s="8" t="n">
        <v>0</v>
      </c>
      <c r="AM1331" s="8" t="n">
        <v>1</v>
      </c>
      <c r="AN1331" s="8" t="n">
        <v>0</v>
      </c>
      <c r="AP1331" s="3" t="inlineStr">
        <is>
          <t>Transmission</t>
        </is>
      </c>
      <c r="AQ1331" s="3" t="inlineStr">
        <is>
          <t>Ring Gear</t>
        </is>
      </c>
    </row>
    <row r="1332">
      <c r="A1332" s="3" t="inlineStr">
        <is>
          <t>Ring Gear</t>
        </is>
      </c>
      <c r="B1332" s="8" t="n">
        <v>1</v>
      </c>
      <c r="C1332" s="8" t="n">
        <v>1</v>
      </c>
      <c r="D1332" s="8" t="n">
        <v>1</v>
      </c>
      <c r="E1332" s="8" t="n">
        <v>1</v>
      </c>
      <c r="F1332" s="8" t="n">
        <v>0</v>
      </c>
      <c r="G1332" s="8" t="n">
        <v>0</v>
      </c>
      <c r="H1332" s="8" t="n">
        <v>0</v>
      </c>
      <c r="J1332" s="8" t="n">
        <v>1</v>
      </c>
      <c r="K1332" s="8" t="n">
        <v>1</v>
      </c>
      <c r="L1332" s="8" t="n">
        <v>1</v>
      </c>
      <c r="M1332" s="8" t="n">
        <v>1</v>
      </c>
      <c r="N1332" s="8" t="n">
        <v>0</v>
      </c>
      <c r="O1332" s="8" t="n">
        <v>0</v>
      </c>
      <c r="P1332" s="8" t="n">
        <v>0</v>
      </c>
      <c r="R1332" s="8" t="n">
        <v>1</v>
      </c>
      <c r="S1332" s="8" t="n">
        <v>1</v>
      </c>
      <c r="T1332" s="8" t="n">
        <v>1</v>
      </c>
      <c r="U1332" s="8" t="n">
        <v>1</v>
      </c>
      <c r="V1332" s="8" t="n">
        <v>0</v>
      </c>
      <c r="W1332" s="8" t="n">
        <v>0</v>
      </c>
      <c r="X1332" s="8" t="n">
        <v>0</v>
      </c>
      <c r="Z1332" s="8" t="n">
        <v>1</v>
      </c>
      <c r="AA1332" s="8" t="n">
        <v>1</v>
      </c>
      <c r="AB1332" s="8" t="n">
        <v>1</v>
      </c>
      <c r="AC1332" s="8" t="n">
        <v>1</v>
      </c>
      <c r="AD1332" s="8" t="n">
        <v>0</v>
      </c>
      <c r="AE1332" s="8" t="n">
        <v>0</v>
      </c>
      <c r="AF1332" s="8" t="n">
        <v>0</v>
      </c>
      <c r="AH1332" s="8" t="n">
        <v>1</v>
      </c>
      <c r="AI1332" s="8" t="n">
        <v>1</v>
      </c>
      <c r="AJ1332" s="8" t="n">
        <v>1</v>
      </c>
      <c r="AK1332" s="8" t="n">
        <v>1</v>
      </c>
      <c r="AL1332" s="8" t="n">
        <v>0</v>
      </c>
      <c r="AM1332" s="8" t="n">
        <v>0</v>
      </c>
      <c r="AN1332" s="8" t="n">
        <v>0</v>
      </c>
      <c r="AP1332" s="3" t="inlineStr">
        <is>
          <t>Motor</t>
        </is>
      </c>
      <c r="AQ1332" s="3" t="inlineStr">
        <is>
          <t>Motor</t>
        </is>
      </c>
    </row>
    <row r="1333">
      <c r="A1333" s="3" t="inlineStr">
        <is>
          <t>Clip</t>
        </is>
      </c>
      <c r="B1333" s="8" t="n">
        <v>1</v>
      </c>
      <c r="C1333" s="8" t="n">
        <v>1</v>
      </c>
      <c r="D1333" s="8" t="n">
        <v>1</v>
      </c>
      <c r="E1333" s="8" t="n">
        <v>1</v>
      </c>
      <c r="F1333" s="8" t="n">
        <v>0</v>
      </c>
      <c r="G1333" s="8" t="n">
        <v>0</v>
      </c>
      <c r="H1333" s="8" t="n">
        <v>0</v>
      </c>
      <c r="J1333" s="8" t="n">
        <v>1</v>
      </c>
      <c r="K1333" s="8" t="n">
        <v>1</v>
      </c>
      <c r="L1333" s="8" t="n">
        <v>1</v>
      </c>
      <c r="M1333" s="8" t="n">
        <v>1</v>
      </c>
      <c r="N1333" s="8" t="n">
        <v>0</v>
      </c>
      <c r="O1333" s="8" t="n">
        <v>0</v>
      </c>
      <c r="P1333" s="8" t="n">
        <v>0</v>
      </c>
      <c r="R1333" s="8" t="n">
        <v>1</v>
      </c>
      <c r="S1333" s="8" t="n">
        <v>1</v>
      </c>
      <c r="T1333" s="8" t="n">
        <v>1</v>
      </c>
      <c r="U1333" s="8" t="n">
        <v>1</v>
      </c>
      <c r="V1333" s="8" t="n">
        <v>0</v>
      </c>
      <c r="W1333" s="8" t="n">
        <v>0</v>
      </c>
      <c r="X1333" s="8" t="n">
        <v>0</v>
      </c>
      <c r="Z1333" s="8" t="n">
        <v>1</v>
      </c>
      <c r="AA1333" s="8" t="n">
        <v>1</v>
      </c>
      <c r="AB1333" s="8" t="n">
        <v>1</v>
      </c>
      <c r="AC1333" s="8" t="n">
        <v>1</v>
      </c>
      <c r="AD1333" s="8" t="n">
        <v>0</v>
      </c>
      <c r="AE1333" s="8" t="n">
        <v>0</v>
      </c>
      <c r="AF1333" s="8" t="n">
        <v>0</v>
      </c>
      <c r="AH1333" s="8" t="n">
        <v>1</v>
      </c>
      <c r="AI1333" s="8" t="n">
        <v>1</v>
      </c>
      <c r="AJ1333" s="8" t="n">
        <v>1</v>
      </c>
      <c r="AK1333" s="8" t="n">
        <v>1</v>
      </c>
      <c r="AL1333" s="8" t="n">
        <v>0</v>
      </c>
      <c r="AM1333" s="8" t="n">
        <v>0</v>
      </c>
      <c r="AN1333" s="8" t="n">
        <v>0</v>
      </c>
      <c r="AP1333" s="3" t="inlineStr">
        <is>
          <t>Electrical System</t>
        </is>
      </c>
      <c r="AQ1333" s="3" t="inlineStr">
        <is>
          <t>Switch</t>
        </is>
      </c>
    </row>
    <row r="1334">
      <c r="A1334" s="3" t="inlineStr">
        <is>
          <t>Battery</t>
        </is>
      </c>
      <c r="B1334" s="8" t="n">
        <v>1</v>
      </c>
      <c r="C1334" s="8" t="n">
        <v>0</v>
      </c>
      <c r="D1334" s="8" t="n">
        <v>0</v>
      </c>
      <c r="E1334" s="8" t="n">
        <v>0</v>
      </c>
      <c r="F1334" s="8" t="n">
        <v>1</v>
      </c>
      <c r="G1334" s="8" t="n">
        <v>1</v>
      </c>
      <c r="H1334" s="8" t="n">
        <v>0</v>
      </c>
      <c r="J1334" s="8" t="n">
        <v>1</v>
      </c>
      <c r="K1334" s="8" t="n">
        <v>0</v>
      </c>
      <c r="L1334" s="8" t="n">
        <v>0</v>
      </c>
      <c r="M1334" s="8" t="n">
        <v>0</v>
      </c>
      <c r="N1334" s="8" t="n">
        <v>1</v>
      </c>
      <c r="O1334" s="8" t="n">
        <v>1</v>
      </c>
      <c r="P1334" s="8" t="n">
        <v>0</v>
      </c>
      <c r="R1334" s="8" t="n">
        <v>1</v>
      </c>
      <c r="S1334" s="8" t="n">
        <v>0</v>
      </c>
      <c r="T1334" s="8" t="n">
        <v>0</v>
      </c>
      <c r="U1334" s="8" t="n">
        <v>0</v>
      </c>
      <c r="V1334" s="8" t="n">
        <v>1</v>
      </c>
      <c r="W1334" s="8" t="n">
        <v>1</v>
      </c>
      <c r="X1334" s="8" t="n">
        <v>0</v>
      </c>
      <c r="Z1334" s="8" t="n">
        <v>1</v>
      </c>
      <c r="AA1334" s="8" t="n">
        <v>0</v>
      </c>
      <c r="AB1334" s="8" t="n">
        <v>0</v>
      </c>
      <c r="AC1334" s="8" t="n">
        <v>0</v>
      </c>
      <c r="AD1334" s="8" t="n">
        <v>1</v>
      </c>
      <c r="AE1334" s="8" t="n">
        <v>1</v>
      </c>
      <c r="AF1334" s="8" t="n">
        <v>0</v>
      </c>
      <c r="AH1334" s="8" t="n">
        <v>1</v>
      </c>
      <c r="AI1334" s="8" t="n">
        <v>0</v>
      </c>
      <c r="AJ1334" s="8" t="n">
        <v>0</v>
      </c>
      <c r="AK1334" s="8" t="n">
        <v>0</v>
      </c>
      <c r="AL1334" s="8" t="n">
        <v>1</v>
      </c>
      <c r="AM1334" s="8" t="n">
        <v>1</v>
      </c>
      <c r="AN1334" s="8" t="n">
        <v>0</v>
      </c>
      <c r="AP1334" s="3" t="inlineStr">
        <is>
          <t>Battery Holder</t>
        </is>
      </c>
      <c r="AQ1334" s="3" t="inlineStr">
        <is>
          <t>Battery</t>
        </is>
      </c>
    </row>
    <row r="1335">
      <c r="A1335" s="3" t="inlineStr">
        <is>
          <t>Switch</t>
        </is>
      </c>
      <c r="B1335" s="8" t="n">
        <v>1</v>
      </c>
      <c r="C1335" s="8" t="n">
        <v>1</v>
      </c>
      <c r="D1335" s="8" t="n">
        <v>0</v>
      </c>
      <c r="E1335" s="8" t="n">
        <v>0</v>
      </c>
      <c r="F1335" s="8" t="n">
        <v>1</v>
      </c>
      <c r="G1335" s="8" t="n">
        <v>1</v>
      </c>
      <c r="H1335" s="8" t="n">
        <v>1</v>
      </c>
      <c r="J1335" s="8" t="n">
        <v>1</v>
      </c>
      <c r="K1335" s="8" t="n">
        <v>1</v>
      </c>
      <c r="L1335" s="8" t="n">
        <v>0</v>
      </c>
      <c r="M1335" s="8" t="n">
        <v>0</v>
      </c>
      <c r="N1335" s="8" t="n">
        <v>1</v>
      </c>
      <c r="O1335" s="8" t="n">
        <v>1</v>
      </c>
      <c r="P1335" s="8" t="n">
        <v>1</v>
      </c>
      <c r="R1335" s="8" t="n">
        <v>1</v>
      </c>
      <c r="S1335" s="8" t="n">
        <v>1</v>
      </c>
      <c r="T1335" s="8" t="n">
        <v>0</v>
      </c>
      <c r="U1335" s="8" t="n">
        <v>0</v>
      </c>
      <c r="V1335" s="8" t="n">
        <v>1</v>
      </c>
      <c r="W1335" s="8" t="n">
        <v>1</v>
      </c>
      <c r="X1335" s="8" t="n">
        <v>1</v>
      </c>
      <c r="Z1335" s="8" t="n">
        <v>1</v>
      </c>
      <c r="AA1335" s="8" t="n">
        <v>1</v>
      </c>
      <c r="AB1335" s="8" t="n">
        <v>0</v>
      </c>
      <c r="AC1335" s="8" t="n">
        <v>0</v>
      </c>
      <c r="AD1335" s="8" t="n">
        <v>1</v>
      </c>
      <c r="AE1335" s="8" t="n">
        <v>1</v>
      </c>
      <c r="AF1335" s="8" t="n">
        <v>1</v>
      </c>
      <c r="AH1335" s="8" t="n">
        <v>1</v>
      </c>
      <c r="AI1335" s="8" t="n">
        <v>1</v>
      </c>
      <c r="AJ1335" s="8" t="n">
        <v>0</v>
      </c>
      <c r="AK1335" s="8" t="n">
        <v>0</v>
      </c>
      <c r="AL1335" s="8" t="n">
        <v>1</v>
      </c>
      <c r="AM1335" s="8" t="n">
        <v>1</v>
      </c>
      <c r="AN1335" s="8" t="n">
        <v>1</v>
      </c>
      <c r="AP1335" s="3" t="inlineStr">
        <is>
          <t>Housing</t>
        </is>
      </c>
      <c r="AQ1335" s="3" t="inlineStr">
        <is>
          <t>Housing</t>
        </is>
      </c>
    </row>
    <row r="1336">
      <c r="A1336" s="3" t="inlineStr">
        <is>
          <t>Screwdriver Bit</t>
        </is>
      </c>
      <c r="B1336" s="8" t="n">
        <v>1</v>
      </c>
      <c r="C1336" s="8" t="n">
        <v>0</v>
      </c>
      <c r="D1336" s="8" t="n">
        <v>0</v>
      </c>
      <c r="E1336" s="8" t="n">
        <v>0</v>
      </c>
      <c r="F1336" s="8" t="n">
        <v>0</v>
      </c>
      <c r="G1336" s="8" t="n">
        <v>1</v>
      </c>
      <c r="H1336" s="8" t="n">
        <v>1</v>
      </c>
      <c r="J1336" s="8" t="n">
        <v>1</v>
      </c>
      <c r="K1336" s="8" t="n">
        <v>0</v>
      </c>
      <c r="L1336" s="8" t="n">
        <v>0</v>
      </c>
      <c r="M1336" s="8" t="n">
        <v>0</v>
      </c>
      <c r="N1336" s="8" t="n">
        <v>0</v>
      </c>
      <c r="O1336" s="8" t="n">
        <v>1</v>
      </c>
      <c r="P1336" s="8" t="n">
        <v>1</v>
      </c>
      <c r="R1336" s="8" t="n">
        <v>1</v>
      </c>
      <c r="S1336" s="8" t="n">
        <v>0</v>
      </c>
      <c r="T1336" s="8" t="n">
        <v>0</v>
      </c>
      <c r="U1336" s="8" t="n">
        <v>0</v>
      </c>
      <c r="V1336" s="8" t="n">
        <v>0</v>
      </c>
      <c r="W1336" s="8" t="n">
        <v>1</v>
      </c>
      <c r="X1336" s="8" t="n">
        <v>1</v>
      </c>
      <c r="Z1336" s="8" t="n">
        <v>1</v>
      </c>
      <c r="AA1336" s="8" t="n">
        <v>0</v>
      </c>
      <c r="AB1336" s="8" t="n">
        <v>0</v>
      </c>
      <c r="AC1336" s="8" t="n">
        <v>0</v>
      </c>
      <c r="AD1336" s="8" t="n">
        <v>0</v>
      </c>
      <c r="AE1336" s="8" t="n">
        <v>1</v>
      </c>
      <c r="AF1336" s="8" t="n">
        <v>1</v>
      </c>
      <c r="AH1336" s="8" t="n">
        <v>1</v>
      </c>
      <c r="AI1336" s="8" t="n">
        <v>0</v>
      </c>
      <c r="AJ1336" s="8" t="n">
        <v>0</v>
      </c>
      <c r="AK1336" s="8" t="n">
        <v>0</v>
      </c>
      <c r="AL1336" s="8" t="n">
        <v>0</v>
      </c>
      <c r="AM1336" s="8" t="n">
        <v>1</v>
      </c>
      <c r="AN1336" s="8" t="n">
        <v>1</v>
      </c>
    </row>
    <row r="1338">
      <c r="A1338" s="1" t="inlineStr">
        <is>
          <t>aligned k×k matrices (INDEX/MATCH through the mapping; GT order)</t>
        </is>
      </c>
      <c r="B1338" s="9" t="inlineStr">
        <is>
          <t>run 1 aligned</t>
        </is>
      </c>
      <c r="J1338" s="9" t="inlineStr">
        <is>
          <t>run 2 aligned</t>
        </is>
      </c>
      <c r="R1338" s="9" t="inlineStr">
        <is>
          <t>run 3 aligned</t>
        </is>
      </c>
      <c r="Z1338" s="9" t="inlineStr">
        <is>
          <t>run 4 aligned</t>
        </is>
      </c>
      <c r="AH1338" s="9" t="inlineStr">
        <is>
          <t>run 5 aligned</t>
        </is>
      </c>
      <c r="AP1338" s="9" t="inlineStr">
        <is>
          <t>Step2 average of aligned runs (formula)</t>
        </is>
      </c>
      <c r="AW1338" s="9" t="inlineStr">
        <is>
          <t>aligned ground truth (INDEX/MATCH)</t>
        </is>
      </c>
      <c r="BD1338" s="9" t="inlineStr">
        <is>
          <t>aligned GT eig (pasted) | sorted</t>
        </is>
      </c>
    </row>
    <row r="1339" ht="60" customHeight="1">
      <c r="B1339" s="15" t="inlineStr">
        <is>
          <t>Bit</t>
        </is>
      </c>
      <c r="C1339" s="15" t="inlineStr">
        <is>
          <t>Transmission</t>
        </is>
      </c>
      <c r="D1339" s="15" t="inlineStr">
        <is>
          <t>Motor</t>
        </is>
      </c>
      <c r="E1339" s="15" t="inlineStr">
        <is>
          <t>Electrical System</t>
        </is>
      </c>
      <c r="F1339" s="15" t="inlineStr">
        <is>
          <t>Battery Holder</t>
        </is>
      </c>
      <c r="G1339" s="15" t="inlineStr">
        <is>
          <t>Housing</t>
        </is>
      </c>
      <c r="J1339" s="15" t="inlineStr">
        <is>
          <t>Bit</t>
        </is>
      </c>
      <c r="K1339" s="15" t="inlineStr">
        <is>
          <t>Transmission</t>
        </is>
      </c>
      <c r="L1339" s="15" t="inlineStr">
        <is>
          <t>Motor</t>
        </is>
      </c>
      <c r="M1339" s="15" t="inlineStr">
        <is>
          <t>Electrical System</t>
        </is>
      </c>
      <c r="N1339" s="15" t="inlineStr">
        <is>
          <t>Battery Holder</t>
        </is>
      </c>
      <c r="O1339" s="15" t="inlineStr">
        <is>
          <t>Housing</t>
        </is>
      </c>
      <c r="R1339" s="15" t="inlineStr">
        <is>
          <t>Bit</t>
        </is>
      </c>
      <c r="S1339" s="15" t="inlineStr">
        <is>
          <t>Transmission</t>
        </is>
      </c>
      <c r="T1339" s="15" t="inlineStr">
        <is>
          <t>Motor</t>
        </is>
      </c>
      <c r="U1339" s="15" t="inlineStr">
        <is>
          <t>Electrical System</t>
        </is>
      </c>
      <c r="V1339" s="15" t="inlineStr">
        <is>
          <t>Battery Holder</t>
        </is>
      </c>
      <c r="W1339" s="15" t="inlineStr">
        <is>
          <t>Housing</t>
        </is>
      </c>
      <c r="Z1339" s="15" t="inlineStr">
        <is>
          <t>Bit</t>
        </is>
      </c>
      <c r="AA1339" s="15" t="inlineStr">
        <is>
          <t>Transmission</t>
        </is>
      </c>
      <c r="AB1339" s="15" t="inlineStr">
        <is>
          <t>Motor</t>
        </is>
      </c>
      <c r="AC1339" s="15" t="inlineStr">
        <is>
          <t>Electrical System</t>
        </is>
      </c>
      <c r="AD1339" s="15" t="inlineStr">
        <is>
          <t>Battery Holder</t>
        </is>
      </c>
      <c r="AE1339" s="15" t="inlineStr">
        <is>
          <t>Housing</t>
        </is>
      </c>
      <c r="AH1339" s="15" t="inlineStr">
        <is>
          <t>Bit</t>
        </is>
      </c>
      <c r="AI1339" s="15" t="inlineStr">
        <is>
          <t>Transmission</t>
        </is>
      </c>
      <c r="AJ1339" s="15" t="inlineStr">
        <is>
          <t>Motor</t>
        </is>
      </c>
      <c r="AK1339" s="15" t="inlineStr">
        <is>
          <t>Electrical System</t>
        </is>
      </c>
      <c r="AL1339" s="15" t="inlineStr">
        <is>
          <t>Battery Holder</t>
        </is>
      </c>
      <c r="AM1339" s="15" t="inlineStr">
        <is>
          <t>Housing</t>
        </is>
      </c>
    </row>
    <row r="1340">
      <c r="A1340" s="3" t="inlineStr">
        <is>
          <t>Bit</t>
        </is>
      </c>
      <c r="B1340" s="8">
        <f>INDEX($B$1330:$H$1336,MATCH($AQ$1330,$B$1329:$H$1329,0),MATCH($AQ$1330,$B$1329:$H$1329,0))</f>
        <v/>
      </c>
      <c r="C1340" s="8">
        <f>INDEX($B$1330:$H$1336,MATCH($AQ$1330,$B$1329:$H$1329,0),MATCH($AQ$1331,$B$1329:$H$1329,0))</f>
        <v/>
      </c>
      <c r="D1340" s="8">
        <f>INDEX($B$1330:$H$1336,MATCH($AQ$1330,$B$1329:$H$1329,0),MATCH($AQ$1332,$B$1329:$H$1329,0))</f>
        <v/>
      </c>
      <c r="E1340" s="8">
        <f>INDEX($B$1330:$H$1336,MATCH($AQ$1330,$B$1329:$H$1329,0),MATCH($AQ$1333,$B$1329:$H$1329,0))</f>
        <v/>
      </c>
      <c r="F1340" s="8">
        <f>INDEX($B$1330:$H$1336,MATCH($AQ$1330,$B$1329:$H$1329,0),MATCH($AQ$1334,$B$1329:$H$1329,0))</f>
        <v/>
      </c>
      <c r="G1340" s="8">
        <f>INDEX($B$1330:$H$1336,MATCH($AQ$1330,$B$1329:$H$1329,0),MATCH($AQ$1335,$B$1329:$H$1329,0))</f>
        <v/>
      </c>
      <c r="J1340" s="8">
        <f>INDEX($J$1330:$P$1336,MATCH($AQ$1330,$J$1329:$P$1329,0),MATCH($AQ$1330,$J$1329:$P$1329,0))</f>
        <v/>
      </c>
      <c r="K1340" s="8">
        <f>INDEX($J$1330:$P$1336,MATCH($AQ$1330,$J$1329:$P$1329,0),MATCH($AQ$1331,$J$1329:$P$1329,0))</f>
        <v/>
      </c>
      <c r="L1340" s="8">
        <f>INDEX($J$1330:$P$1336,MATCH($AQ$1330,$J$1329:$P$1329,0),MATCH($AQ$1332,$J$1329:$P$1329,0))</f>
        <v/>
      </c>
      <c r="M1340" s="8">
        <f>INDEX($J$1330:$P$1336,MATCH($AQ$1330,$J$1329:$P$1329,0),MATCH($AQ$1333,$J$1329:$P$1329,0))</f>
        <v/>
      </c>
      <c r="N1340" s="8">
        <f>INDEX($J$1330:$P$1336,MATCH($AQ$1330,$J$1329:$P$1329,0),MATCH($AQ$1334,$J$1329:$P$1329,0))</f>
        <v/>
      </c>
      <c r="O1340" s="8">
        <f>INDEX($J$1330:$P$1336,MATCH($AQ$1330,$J$1329:$P$1329,0),MATCH($AQ$1335,$J$1329:$P$1329,0))</f>
        <v/>
      </c>
      <c r="R1340" s="8">
        <f>INDEX($R$1330:$X$1336,MATCH($AQ$1330,$R$1329:$X$1329,0),MATCH($AQ$1330,$R$1329:$X$1329,0))</f>
        <v/>
      </c>
      <c r="S1340" s="8">
        <f>INDEX($R$1330:$X$1336,MATCH($AQ$1330,$R$1329:$X$1329,0),MATCH($AQ$1331,$R$1329:$X$1329,0))</f>
        <v/>
      </c>
      <c r="T1340" s="8">
        <f>INDEX($R$1330:$X$1336,MATCH($AQ$1330,$R$1329:$X$1329,0),MATCH($AQ$1332,$R$1329:$X$1329,0))</f>
        <v/>
      </c>
      <c r="U1340" s="8">
        <f>INDEX($R$1330:$X$1336,MATCH($AQ$1330,$R$1329:$X$1329,0),MATCH($AQ$1333,$R$1329:$X$1329,0))</f>
        <v/>
      </c>
      <c r="V1340" s="8">
        <f>INDEX($R$1330:$X$1336,MATCH($AQ$1330,$R$1329:$X$1329,0),MATCH($AQ$1334,$R$1329:$X$1329,0))</f>
        <v/>
      </c>
      <c r="W1340" s="8">
        <f>INDEX($R$1330:$X$1336,MATCH($AQ$1330,$R$1329:$X$1329,0),MATCH($AQ$1335,$R$1329:$X$1329,0))</f>
        <v/>
      </c>
      <c r="Z1340" s="8">
        <f>INDEX($Z$1330:$AF$1336,MATCH($AQ$1330,$Z$1329:$AF$1329,0),MATCH($AQ$1330,$Z$1329:$AF$1329,0))</f>
        <v/>
      </c>
      <c r="AA1340" s="8">
        <f>INDEX($Z$1330:$AF$1336,MATCH($AQ$1330,$Z$1329:$AF$1329,0),MATCH($AQ$1331,$Z$1329:$AF$1329,0))</f>
        <v/>
      </c>
      <c r="AB1340" s="8">
        <f>INDEX($Z$1330:$AF$1336,MATCH($AQ$1330,$Z$1329:$AF$1329,0),MATCH($AQ$1332,$Z$1329:$AF$1329,0))</f>
        <v/>
      </c>
      <c r="AC1340" s="8">
        <f>INDEX($Z$1330:$AF$1336,MATCH($AQ$1330,$Z$1329:$AF$1329,0),MATCH($AQ$1333,$Z$1329:$AF$1329,0))</f>
        <v/>
      </c>
      <c r="AD1340" s="8">
        <f>INDEX($Z$1330:$AF$1336,MATCH($AQ$1330,$Z$1329:$AF$1329,0),MATCH($AQ$1334,$Z$1329:$AF$1329,0))</f>
        <v/>
      </c>
      <c r="AE1340" s="8">
        <f>INDEX($Z$1330:$AF$1336,MATCH($AQ$1330,$Z$1329:$AF$1329,0),MATCH($AQ$1335,$Z$1329:$AF$1329,0))</f>
        <v/>
      </c>
      <c r="AH1340" s="8">
        <f>INDEX($AH$1330:$AN$1336,MATCH($AQ$1330,$AH$1329:$AN$1329,0),MATCH($AQ$1330,$AH$1329:$AN$1329,0))</f>
        <v/>
      </c>
      <c r="AI1340" s="8">
        <f>INDEX($AH$1330:$AN$1336,MATCH($AQ$1330,$AH$1329:$AN$1329,0),MATCH($AQ$1331,$AH$1329:$AN$1329,0))</f>
        <v/>
      </c>
      <c r="AJ1340" s="8">
        <f>INDEX($AH$1330:$AN$1336,MATCH($AQ$1330,$AH$1329:$AN$1329,0),MATCH($AQ$1332,$AH$1329:$AN$1329,0))</f>
        <v/>
      </c>
      <c r="AK1340" s="8">
        <f>INDEX($AH$1330:$AN$1336,MATCH($AQ$1330,$AH$1329:$AN$1329,0),MATCH($AQ$1333,$AH$1329:$AN$1329,0))</f>
        <v/>
      </c>
      <c r="AL1340" s="8">
        <f>INDEX($AH$1330:$AN$1336,MATCH($AQ$1330,$AH$1329:$AN$1329,0),MATCH($AQ$1334,$AH$1329:$AN$1329,0))</f>
        <v/>
      </c>
      <c r="AM1340" s="8">
        <f>INDEX($AH$1330:$AN$1336,MATCH($AQ$1330,$AH$1329:$AN$1329,0),MATCH($AQ$1335,$AH$1329:$AN$1329,0))</f>
        <v/>
      </c>
      <c r="AP1340" s="8">
        <f>IF(($B$1340&lt;&gt;2)+($J$1340&lt;&gt;2)+($R$1340&lt;&gt;2)+($Z$1340&lt;&gt;2)+($AH$1340&lt;&gt;2)=0,2,IF((($B$1340&lt;&gt;2)*$B$1340+($J$1340&lt;&gt;2)*$J$1340+($R$1340&lt;&gt;2)*$R$1340+($Z$1340&lt;&gt;2)*$Z$1340+($AH$1340&lt;&gt;2)*$AH$1340)/(($B$1340&lt;&gt;2)+($J$1340&lt;&gt;2)+($R$1340&lt;&gt;2)+($Z$1340&lt;&gt;2)+($AH$1340&lt;&gt;2))&gt;=0.5,1,0))</f>
        <v/>
      </c>
      <c r="AQ1340" s="8">
        <f>IF(($C$1340&lt;&gt;2)+($K$1340&lt;&gt;2)+($S$1340&lt;&gt;2)+($AA$1340&lt;&gt;2)+($AI$1340&lt;&gt;2)=0,2,IF((($C$1340&lt;&gt;2)*$C$1340+($K$1340&lt;&gt;2)*$K$1340+($S$1340&lt;&gt;2)*$S$1340+($AA$1340&lt;&gt;2)*$AA$1340+($AI$1340&lt;&gt;2)*$AI$1340)/(($C$1340&lt;&gt;2)+($K$1340&lt;&gt;2)+($S$1340&lt;&gt;2)+($AA$1340&lt;&gt;2)+($AI$1340&lt;&gt;2))&gt;=0.5,1,0))</f>
        <v/>
      </c>
      <c r="AR1340" s="8">
        <f>IF(($D$1340&lt;&gt;2)+($L$1340&lt;&gt;2)+($T$1340&lt;&gt;2)+($AB$1340&lt;&gt;2)+($AJ$1340&lt;&gt;2)=0,2,IF((($D$1340&lt;&gt;2)*$D$1340+($L$1340&lt;&gt;2)*$L$1340+($T$1340&lt;&gt;2)*$T$1340+($AB$1340&lt;&gt;2)*$AB$1340+($AJ$1340&lt;&gt;2)*$AJ$1340)/(($D$1340&lt;&gt;2)+($L$1340&lt;&gt;2)+($T$1340&lt;&gt;2)+($AB$1340&lt;&gt;2)+($AJ$1340&lt;&gt;2))&gt;=0.5,1,0))</f>
        <v/>
      </c>
      <c r="AS1340" s="8">
        <f>IF(($E$1340&lt;&gt;2)+($M$1340&lt;&gt;2)+($U$1340&lt;&gt;2)+($AC$1340&lt;&gt;2)+($AK$1340&lt;&gt;2)=0,2,IF((($E$1340&lt;&gt;2)*$E$1340+($M$1340&lt;&gt;2)*$M$1340+($U$1340&lt;&gt;2)*$U$1340+($AC$1340&lt;&gt;2)*$AC$1340+($AK$1340&lt;&gt;2)*$AK$1340)/(($E$1340&lt;&gt;2)+($M$1340&lt;&gt;2)+($U$1340&lt;&gt;2)+($AC$1340&lt;&gt;2)+($AK$1340&lt;&gt;2))&gt;=0.5,1,0))</f>
        <v/>
      </c>
      <c r="AT1340" s="8">
        <f>IF(($F$1340&lt;&gt;2)+($N$1340&lt;&gt;2)+($V$1340&lt;&gt;2)+($AD$1340&lt;&gt;2)+($AL$1340&lt;&gt;2)=0,2,IF((($F$1340&lt;&gt;2)*$F$1340+($N$1340&lt;&gt;2)*$N$1340+($V$1340&lt;&gt;2)*$V$1340+($AD$1340&lt;&gt;2)*$AD$1340+($AL$1340&lt;&gt;2)*$AL$1340)/(($F$1340&lt;&gt;2)+($N$1340&lt;&gt;2)+($V$1340&lt;&gt;2)+($AD$1340&lt;&gt;2)+($AL$1340&lt;&gt;2))&gt;=0.5,1,0))</f>
        <v/>
      </c>
      <c r="AU1340" s="8">
        <f>IF(($G$1340&lt;&gt;2)+($O$1340&lt;&gt;2)+($W$1340&lt;&gt;2)+($AE$1340&lt;&gt;2)+($AM$1340&lt;&gt;2)=0,2,IF((($G$1340&lt;&gt;2)*$G$1340+($O$1340&lt;&gt;2)*$O$1340+($W$1340&lt;&gt;2)*$W$1340+($AE$1340&lt;&gt;2)*$AE$1340+($AM$1340&lt;&gt;2)*$AM$1340)/(($G$1340&lt;&gt;2)+($O$1340&lt;&gt;2)+($W$1340&lt;&gt;2)+($AE$1340&lt;&gt;2)+($AM$1340&lt;&gt;2))&gt;=0.5,1,0))</f>
        <v/>
      </c>
      <c r="AW1340" s="16">
        <f>INDEX('Ground truth'!$B$14:$H$20,MATCH($AP$1330,'Ground truth'!$A$14:$A$20,0),MATCH($AP$1330,'Ground truth'!$B$13:$H$13,0))</f>
        <v/>
      </c>
      <c r="AX1340" s="16">
        <f>INDEX('Ground truth'!$B$14:$H$20,MATCH($AP$1330,'Ground truth'!$A$14:$A$20,0),MATCH($AP$1331,'Ground truth'!$B$13:$H$13,0))</f>
        <v/>
      </c>
      <c r="AY1340" s="16">
        <f>INDEX('Ground truth'!$B$14:$H$20,MATCH($AP$1330,'Ground truth'!$A$14:$A$20,0),MATCH($AP$1332,'Ground truth'!$B$13:$H$13,0))</f>
        <v/>
      </c>
      <c r="AZ1340" s="16">
        <f>INDEX('Ground truth'!$B$14:$H$20,MATCH($AP$1330,'Ground truth'!$A$14:$A$20,0),MATCH($AP$1333,'Ground truth'!$B$13:$H$13,0))</f>
        <v/>
      </c>
      <c r="BA1340" s="16">
        <f>INDEX('Ground truth'!$B$14:$H$20,MATCH($AP$1330,'Ground truth'!$A$14:$A$20,0),MATCH($AP$1334,'Ground truth'!$B$13:$H$13,0))</f>
        <v/>
      </c>
      <c r="BB1340" s="16">
        <f>INDEX('Ground truth'!$B$14:$H$20,MATCH($AP$1330,'Ground truth'!$A$14:$A$20,0),MATCH($AP$1335,'Ground truth'!$B$13:$H$13,0))</f>
        <v/>
      </c>
      <c r="BD1340" s="19" t="n">
        <v>3.980936588101825</v>
      </c>
      <c r="BE1340" s="19">
        <f>LARGE($BD$1340:$BD$1345,1)</f>
        <v/>
      </c>
    </row>
    <row r="1341">
      <c r="A1341" s="3" t="inlineStr">
        <is>
          <t>Transmission</t>
        </is>
      </c>
      <c r="B1341" s="8">
        <f>INDEX($B$1330:$H$1336,MATCH($AQ$1331,$B$1329:$H$1329,0),MATCH($AQ$1330,$B$1329:$H$1329,0))</f>
        <v/>
      </c>
      <c r="C1341" s="8">
        <f>INDEX($B$1330:$H$1336,MATCH($AQ$1331,$B$1329:$H$1329,0),MATCH($AQ$1331,$B$1329:$H$1329,0))</f>
        <v/>
      </c>
      <c r="D1341" s="8">
        <f>INDEX($B$1330:$H$1336,MATCH($AQ$1331,$B$1329:$H$1329,0),MATCH($AQ$1332,$B$1329:$H$1329,0))</f>
        <v/>
      </c>
      <c r="E1341" s="8">
        <f>INDEX($B$1330:$H$1336,MATCH($AQ$1331,$B$1329:$H$1329,0),MATCH($AQ$1333,$B$1329:$H$1329,0))</f>
        <v/>
      </c>
      <c r="F1341" s="8">
        <f>INDEX($B$1330:$H$1336,MATCH($AQ$1331,$B$1329:$H$1329,0),MATCH($AQ$1334,$B$1329:$H$1329,0))</f>
        <v/>
      </c>
      <c r="G1341" s="8">
        <f>INDEX($B$1330:$H$1336,MATCH($AQ$1331,$B$1329:$H$1329,0),MATCH($AQ$1335,$B$1329:$H$1329,0))</f>
        <v/>
      </c>
      <c r="J1341" s="8">
        <f>INDEX($J$1330:$P$1336,MATCH($AQ$1331,$J$1329:$P$1329,0),MATCH($AQ$1330,$J$1329:$P$1329,0))</f>
        <v/>
      </c>
      <c r="K1341" s="8">
        <f>INDEX($J$1330:$P$1336,MATCH($AQ$1331,$J$1329:$P$1329,0),MATCH($AQ$1331,$J$1329:$P$1329,0))</f>
        <v/>
      </c>
      <c r="L1341" s="8">
        <f>INDEX($J$1330:$P$1336,MATCH($AQ$1331,$J$1329:$P$1329,0),MATCH($AQ$1332,$J$1329:$P$1329,0))</f>
        <v/>
      </c>
      <c r="M1341" s="8">
        <f>INDEX($J$1330:$P$1336,MATCH($AQ$1331,$J$1329:$P$1329,0),MATCH($AQ$1333,$J$1329:$P$1329,0))</f>
        <v/>
      </c>
      <c r="N1341" s="8">
        <f>INDEX($J$1330:$P$1336,MATCH($AQ$1331,$J$1329:$P$1329,0),MATCH($AQ$1334,$J$1329:$P$1329,0))</f>
        <v/>
      </c>
      <c r="O1341" s="8">
        <f>INDEX($J$1330:$P$1336,MATCH($AQ$1331,$J$1329:$P$1329,0),MATCH($AQ$1335,$J$1329:$P$1329,0))</f>
        <v/>
      </c>
      <c r="R1341" s="8">
        <f>INDEX($R$1330:$X$1336,MATCH($AQ$1331,$R$1329:$X$1329,0),MATCH($AQ$1330,$R$1329:$X$1329,0))</f>
        <v/>
      </c>
      <c r="S1341" s="8">
        <f>INDEX($R$1330:$X$1336,MATCH($AQ$1331,$R$1329:$X$1329,0),MATCH($AQ$1331,$R$1329:$X$1329,0))</f>
        <v/>
      </c>
      <c r="T1341" s="8">
        <f>INDEX($R$1330:$X$1336,MATCH($AQ$1331,$R$1329:$X$1329,0),MATCH($AQ$1332,$R$1329:$X$1329,0))</f>
        <v/>
      </c>
      <c r="U1341" s="8">
        <f>INDEX($R$1330:$X$1336,MATCH($AQ$1331,$R$1329:$X$1329,0),MATCH($AQ$1333,$R$1329:$X$1329,0))</f>
        <v/>
      </c>
      <c r="V1341" s="8">
        <f>INDEX($R$1330:$X$1336,MATCH($AQ$1331,$R$1329:$X$1329,0),MATCH($AQ$1334,$R$1329:$X$1329,0))</f>
        <v/>
      </c>
      <c r="W1341" s="8">
        <f>INDEX($R$1330:$X$1336,MATCH($AQ$1331,$R$1329:$X$1329,0),MATCH($AQ$1335,$R$1329:$X$1329,0))</f>
        <v/>
      </c>
      <c r="Z1341" s="8">
        <f>INDEX($Z$1330:$AF$1336,MATCH($AQ$1331,$Z$1329:$AF$1329,0),MATCH($AQ$1330,$Z$1329:$AF$1329,0))</f>
        <v/>
      </c>
      <c r="AA1341" s="8">
        <f>INDEX($Z$1330:$AF$1336,MATCH($AQ$1331,$Z$1329:$AF$1329,0),MATCH($AQ$1331,$Z$1329:$AF$1329,0))</f>
        <v/>
      </c>
      <c r="AB1341" s="8">
        <f>INDEX($Z$1330:$AF$1336,MATCH($AQ$1331,$Z$1329:$AF$1329,0),MATCH($AQ$1332,$Z$1329:$AF$1329,0))</f>
        <v/>
      </c>
      <c r="AC1341" s="8">
        <f>INDEX($Z$1330:$AF$1336,MATCH($AQ$1331,$Z$1329:$AF$1329,0),MATCH($AQ$1333,$Z$1329:$AF$1329,0))</f>
        <v/>
      </c>
      <c r="AD1341" s="8">
        <f>INDEX($Z$1330:$AF$1336,MATCH($AQ$1331,$Z$1329:$AF$1329,0),MATCH($AQ$1334,$Z$1329:$AF$1329,0))</f>
        <v/>
      </c>
      <c r="AE1341" s="8">
        <f>INDEX($Z$1330:$AF$1336,MATCH($AQ$1331,$Z$1329:$AF$1329,0),MATCH($AQ$1335,$Z$1329:$AF$1329,0))</f>
        <v/>
      </c>
      <c r="AH1341" s="8">
        <f>INDEX($AH$1330:$AN$1336,MATCH($AQ$1331,$AH$1329:$AN$1329,0),MATCH($AQ$1330,$AH$1329:$AN$1329,0))</f>
        <v/>
      </c>
      <c r="AI1341" s="8">
        <f>INDEX($AH$1330:$AN$1336,MATCH($AQ$1331,$AH$1329:$AN$1329,0),MATCH($AQ$1331,$AH$1329:$AN$1329,0))</f>
        <v/>
      </c>
      <c r="AJ1341" s="8">
        <f>INDEX($AH$1330:$AN$1336,MATCH($AQ$1331,$AH$1329:$AN$1329,0),MATCH($AQ$1332,$AH$1329:$AN$1329,0))</f>
        <v/>
      </c>
      <c r="AK1341" s="8">
        <f>INDEX($AH$1330:$AN$1336,MATCH($AQ$1331,$AH$1329:$AN$1329,0),MATCH($AQ$1333,$AH$1329:$AN$1329,0))</f>
        <v/>
      </c>
      <c r="AL1341" s="8">
        <f>INDEX($AH$1330:$AN$1336,MATCH($AQ$1331,$AH$1329:$AN$1329,0),MATCH($AQ$1334,$AH$1329:$AN$1329,0))</f>
        <v/>
      </c>
      <c r="AM1341" s="8">
        <f>INDEX($AH$1330:$AN$1336,MATCH($AQ$1331,$AH$1329:$AN$1329,0),MATCH($AQ$1335,$AH$1329:$AN$1329,0))</f>
        <v/>
      </c>
      <c r="AP1341" s="8">
        <f>IF(($B$1341&lt;&gt;2)+($J$1341&lt;&gt;2)+($R$1341&lt;&gt;2)+($Z$1341&lt;&gt;2)+($AH$1341&lt;&gt;2)=0,2,IF((($B$1341&lt;&gt;2)*$B$1341+($J$1341&lt;&gt;2)*$J$1341+($R$1341&lt;&gt;2)*$R$1341+($Z$1341&lt;&gt;2)*$Z$1341+($AH$1341&lt;&gt;2)*$AH$1341)/(($B$1341&lt;&gt;2)+($J$1341&lt;&gt;2)+($R$1341&lt;&gt;2)+($Z$1341&lt;&gt;2)+($AH$1341&lt;&gt;2))&gt;=0.5,1,0))</f>
        <v/>
      </c>
      <c r="AQ1341" s="8">
        <f>IF(($C$1341&lt;&gt;2)+($K$1341&lt;&gt;2)+($S$1341&lt;&gt;2)+($AA$1341&lt;&gt;2)+($AI$1341&lt;&gt;2)=0,2,IF((($C$1341&lt;&gt;2)*$C$1341+($K$1341&lt;&gt;2)*$K$1341+($S$1341&lt;&gt;2)*$S$1341+($AA$1341&lt;&gt;2)*$AA$1341+($AI$1341&lt;&gt;2)*$AI$1341)/(($C$1341&lt;&gt;2)+($K$1341&lt;&gt;2)+($S$1341&lt;&gt;2)+($AA$1341&lt;&gt;2)+($AI$1341&lt;&gt;2))&gt;=0.5,1,0))</f>
        <v/>
      </c>
      <c r="AR1341" s="8">
        <f>IF(($D$1341&lt;&gt;2)+($L$1341&lt;&gt;2)+($T$1341&lt;&gt;2)+($AB$1341&lt;&gt;2)+($AJ$1341&lt;&gt;2)=0,2,IF((($D$1341&lt;&gt;2)*$D$1341+($L$1341&lt;&gt;2)*$L$1341+($T$1341&lt;&gt;2)*$T$1341+($AB$1341&lt;&gt;2)*$AB$1341+($AJ$1341&lt;&gt;2)*$AJ$1341)/(($D$1341&lt;&gt;2)+($L$1341&lt;&gt;2)+($T$1341&lt;&gt;2)+($AB$1341&lt;&gt;2)+($AJ$1341&lt;&gt;2))&gt;=0.5,1,0))</f>
        <v/>
      </c>
      <c r="AS1341" s="8">
        <f>IF(($E$1341&lt;&gt;2)+($M$1341&lt;&gt;2)+($U$1341&lt;&gt;2)+($AC$1341&lt;&gt;2)+($AK$1341&lt;&gt;2)=0,2,IF((($E$1341&lt;&gt;2)*$E$1341+($M$1341&lt;&gt;2)*$M$1341+($U$1341&lt;&gt;2)*$U$1341+($AC$1341&lt;&gt;2)*$AC$1341+($AK$1341&lt;&gt;2)*$AK$1341)/(($E$1341&lt;&gt;2)+($M$1341&lt;&gt;2)+($U$1341&lt;&gt;2)+($AC$1341&lt;&gt;2)+($AK$1341&lt;&gt;2))&gt;=0.5,1,0))</f>
        <v/>
      </c>
      <c r="AT1341" s="8">
        <f>IF(($F$1341&lt;&gt;2)+($N$1341&lt;&gt;2)+($V$1341&lt;&gt;2)+($AD$1341&lt;&gt;2)+($AL$1341&lt;&gt;2)=0,2,IF((($F$1341&lt;&gt;2)*$F$1341+($N$1341&lt;&gt;2)*$N$1341+($V$1341&lt;&gt;2)*$V$1341+($AD$1341&lt;&gt;2)*$AD$1341+($AL$1341&lt;&gt;2)*$AL$1341)/(($F$1341&lt;&gt;2)+($N$1341&lt;&gt;2)+($V$1341&lt;&gt;2)+($AD$1341&lt;&gt;2)+($AL$1341&lt;&gt;2))&gt;=0.5,1,0))</f>
        <v/>
      </c>
      <c r="AU1341" s="8">
        <f>IF(($G$1341&lt;&gt;2)+($O$1341&lt;&gt;2)+($W$1341&lt;&gt;2)+($AE$1341&lt;&gt;2)+($AM$1341&lt;&gt;2)=0,2,IF((($G$1341&lt;&gt;2)*$G$1341+($O$1341&lt;&gt;2)*$O$1341+($W$1341&lt;&gt;2)*$W$1341+($AE$1341&lt;&gt;2)*$AE$1341+($AM$1341&lt;&gt;2)*$AM$1341)/(($G$1341&lt;&gt;2)+($O$1341&lt;&gt;2)+($W$1341&lt;&gt;2)+($AE$1341&lt;&gt;2)+($AM$1341&lt;&gt;2))&gt;=0.5,1,0))</f>
        <v/>
      </c>
      <c r="AW1341" s="16">
        <f>INDEX('Ground truth'!$B$14:$H$20,MATCH($AP$1331,'Ground truth'!$A$14:$A$20,0),MATCH($AP$1330,'Ground truth'!$B$13:$H$13,0))</f>
        <v/>
      </c>
      <c r="AX1341" s="16">
        <f>INDEX('Ground truth'!$B$14:$H$20,MATCH($AP$1331,'Ground truth'!$A$14:$A$20,0),MATCH($AP$1331,'Ground truth'!$B$13:$H$13,0))</f>
        <v/>
      </c>
      <c r="AY1341" s="16">
        <f>INDEX('Ground truth'!$B$14:$H$20,MATCH($AP$1331,'Ground truth'!$A$14:$A$20,0),MATCH($AP$1332,'Ground truth'!$B$13:$H$13,0))</f>
        <v/>
      </c>
      <c r="AZ1341" s="16">
        <f>INDEX('Ground truth'!$B$14:$H$20,MATCH($AP$1331,'Ground truth'!$A$14:$A$20,0),MATCH($AP$1333,'Ground truth'!$B$13:$H$13,0))</f>
        <v/>
      </c>
      <c r="BA1341" s="16">
        <f>INDEX('Ground truth'!$B$14:$H$20,MATCH($AP$1331,'Ground truth'!$A$14:$A$20,0),MATCH($AP$1334,'Ground truth'!$B$13:$H$13,0))</f>
        <v/>
      </c>
      <c r="BB1341" s="16">
        <f>INDEX('Ground truth'!$B$14:$H$20,MATCH($AP$1331,'Ground truth'!$A$14:$A$20,0),MATCH($AP$1335,'Ground truth'!$B$13:$H$13,0))</f>
        <v/>
      </c>
      <c r="BD1341" s="19" t="n">
        <v>2.041954751952713</v>
      </c>
      <c r="BE1341" s="19">
        <f>LARGE($BD$1340:$BD$1345,2)</f>
        <v/>
      </c>
    </row>
    <row r="1342">
      <c r="A1342" s="3" t="inlineStr">
        <is>
          <t>Motor</t>
        </is>
      </c>
      <c r="B1342" s="8">
        <f>INDEX($B$1330:$H$1336,MATCH($AQ$1332,$B$1329:$H$1329,0),MATCH($AQ$1330,$B$1329:$H$1329,0))</f>
        <v/>
      </c>
      <c r="C1342" s="8">
        <f>INDEX($B$1330:$H$1336,MATCH($AQ$1332,$B$1329:$H$1329,0),MATCH($AQ$1331,$B$1329:$H$1329,0))</f>
        <v/>
      </c>
      <c r="D1342" s="8">
        <f>INDEX($B$1330:$H$1336,MATCH($AQ$1332,$B$1329:$H$1329,0),MATCH($AQ$1332,$B$1329:$H$1329,0))</f>
        <v/>
      </c>
      <c r="E1342" s="8">
        <f>INDEX($B$1330:$H$1336,MATCH($AQ$1332,$B$1329:$H$1329,0),MATCH($AQ$1333,$B$1329:$H$1329,0))</f>
        <v/>
      </c>
      <c r="F1342" s="8">
        <f>INDEX($B$1330:$H$1336,MATCH($AQ$1332,$B$1329:$H$1329,0),MATCH($AQ$1334,$B$1329:$H$1329,0))</f>
        <v/>
      </c>
      <c r="G1342" s="8">
        <f>INDEX($B$1330:$H$1336,MATCH($AQ$1332,$B$1329:$H$1329,0),MATCH($AQ$1335,$B$1329:$H$1329,0))</f>
        <v/>
      </c>
      <c r="J1342" s="8">
        <f>INDEX($J$1330:$P$1336,MATCH($AQ$1332,$J$1329:$P$1329,0),MATCH($AQ$1330,$J$1329:$P$1329,0))</f>
        <v/>
      </c>
      <c r="K1342" s="8">
        <f>INDEX($J$1330:$P$1336,MATCH($AQ$1332,$J$1329:$P$1329,0),MATCH($AQ$1331,$J$1329:$P$1329,0))</f>
        <v/>
      </c>
      <c r="L1342" s="8">
        <f>INDEX($J$1330:$P$1336,MATCH($AQ$1332,$J$1329:$P$1329,0),MATCH($AQ$1332,$J$1329:$P$1329,0))</f>
        <v/>
      </c>
      <c r="M1342" s="8">
        <f>INDEX($J$1330:$P$1336,MATCH($AQ$1332,$J$1329:$P$1329,0),MATCH($AQ$1333,$J$1329:$P$1329,0))</f>
        <v/>
      </c>
      <c r="N1342" s="8">
        <f>INDEX($J$1330:$P$1336,MATCH($AQ$1332,$J$1329:$P$1329,0),MATCH($AQ$1334,$J$1329:$P$1329,0))</f>
        <v/>
      </c>
      <c r="O1342" s="8">
        <f>INDEX($J$1330:$P$1336,MATCH($AQ$1332,$J$1329:$P$1329,0),MATCH($AQ$1335,$J$1329:$P$1329,0))</f>
        <v/>
      </c>
      <c r="R1342" s="8">
        <f>INDEX($R$1330:$X$1336,MATCH($AQ$1332,$R$1329:$X$1329,0),MATCH($AQ$1330,$R$1329:$X$1329,0))</f>
        <v/>
      </c>
      <c r="S1342" s="8">
        <f>INDEX($R$1330:$X$1336,MATCH($AQ$1332,$R$1329:$X$1329,0),MATCH($AQ$1331,$R$1329:$X$1329,0))</f>
        <v/>
      </c>
      <c r="T1342" s="8">
        <f>INDEX($R$1330:$X$1336,MATCH($AQ$1332,$R$1329:$X$1329,0),MATCH($AQ$1332,$R$1329:$X$1329,0))</f>
        <v/>
      </c>
      <c r="U1342" s="8">
        <f>INDEX($R$1330:$X$1336,MATCH($AQ$1332,$R$1329:$X$1329,0),MATCH($AQ$1333,$R$1329:$X$1329,0))</f>
        <v/>
      </c>
      <c r="V1342" s="8">
        <f>INDEX($R$1330:$X$1336,MATCH($AQ$1332,$R$1329:$X$1329,0),MATCH($AQ$1334,$R$1329:$X$1329,0))</f>
        <v/>
      </c>
      <c r="W1342" s="8">
        <f>INDEX($R$1330:$X$1336,MATCH($AQ$1332,$R$1329:$X$1329,0),MATCH($AQ$1335,$R$1329:$X$1329,0))</f>
        <v/>
      </c>
      <c r="Z1342" s="8">
        <f>INDEX($Z$1330:$AF$1336,MATCH($AQ$1332,$Z$1329:$AF$1329,0),MATCH($AQ$1330,$Z$1329:$AF$1329,0))</f>
        <v/>
      </c>
      <c r="AA1342" s="8">
        <f>INDEX($Z$1330:$AF$1336,MATCH($AQ$1332,$Z$1329:$AF$1329,0),MATCH($AQ$1331,$Z$1329:$AF$1329,0))</f>
        <v/>
      </c>
      <c r="AB1342" s="8">
        <f>INDEX($Z$1330:$AF$1336,MATCH($AQ$1332,$Z$1329:$AF$1329,0),MATCH($AQ$1332,$Z$1329:$AF$1329,0))</f>
        <v/>
      </c>
      <c r="AC1342" s="8">
        <f>INDEX($Z$1330:$AF$1336,MATCH($AQ$1332,$Z$1329:$AF$1329,0),MATCH($AQ$1333,$Z$1329:$AF$1329,0))</f>
        <v/>
      </c>
      <c r="AD1342" s="8">
        <f>INDEX($Z$1330:$AF$1336,MATCH($AQ$1332,$Z$1329:$AF$1329,0),MATCH($AQ$1334,$Z$1329:$AF$1329,0))</f>
        <v/>
      </c>
      <c r="AE1342" s="8">
        <f>INDEX($Z$1330:$AF$1336,MATCH($AQ$1332,$Z$1329:$AF$1329,0),MATCH($AQ$1335,$Z$1329:$AF$1329,0))</f>
        <v/>
      </c>
      <c r="AH1342" s="8">
        <f>INDEX($AH$1330:$AN$1336,MATCH($AQ$1332,$AH$1329:$AN$1329,0),MATCH($AQ$1330,$AH$1329:$AN$1329,0))</f>
        <v/>
      </c>
      <c r="AI1342" s="8">
        <f>INDEX($AH$1330:$AN$1336,MATCH($AQ$1332,$AH$1329:$AN$1329,0),MATCH($AQ$1331,$AH$1329:$AN$1329,0))</f>
        <v/>
      </c>
      <c r="AJ1342" s="8">
        <f>INDEX($AH$1330:$AN$1336,MATCH($AQ$1332,$AH$1329:$AN$1329,0),MATCH($AQ$1332,$AH$1329:$AN$1329,0))</f>
        <v/>
      </c>
      <c r="AK1342" s="8">
        <f>INDEX($AH$1330:$AN$1336,MATCH($AQ$1332,$AH$1329:$AN$1329,0),MATCH($AQ$1333,$AH$1329:$AN$1329,0))</f>
        <v/>
      </c>
      <c r="AL1342" s="8">
        <f>INDEX($AH$1330:$AN$1336,MATCH($AQ$1332,$AH$1329:$AN$1329,0),MATCH($AQ$1334,$AH$1329:$AN$1329,0))</f>
        <v/>
      </c>
      <c r="AM1342" s="8">
        <f>INDEX($AH$1330:$AN$1336,MATCH($AQ$1332,$AH$1329:$AN$1329,0),MATCH($AQ$1335,$AH$1329:$AN$1329,0))</f>
        <v/>
      </c>
      <c r="AP1342" s="8">
        <f>IF(($B$1342&lt;&gt;2)+($J$1342&lt;&gt;2)+($R$1342&lt;&gt;2)+($Z$1342&lt;&gt;2)+($AH$1342&lt;&gt;2)=0,2,IF((($B$1342&lt;&gt;2)*$B$1342+($J$1342&lt;&gt;2)*$J$1342+($R$1342&lt;&gt;2)*$R$1342+($Z$1342&lt;&gt;2)*$Z$1342+($AH$1342&lt;&gt;2)*$AH$1342)/(($B$1342&lt;&gt;2)+($J$1342&lt;&gt;2)+($R$1342&lt;&gt;2)+($Z$1342&lt;&gt;2)+($AH$1342&lt;&gt;2))&gt;=0.5,1,0))</f>
        <v/>
      </c>
      <c r="AQ1342" s="8">
        <f>IF(($C$1342&lt;&gt;2)+($K$1342&lt;&gt;2)+($S$1342&lt;&gt;2)+($AA$1342&lt;&gt;2)+($AI$1342&lt;&gt;2)=0,2,IF((($C$1342&lt;&gt;2)*$C$1342+($K$1342&lt;&gt;2)*$K$1342+($S$1342&lt;&gt;2)*$S$1342+($AA$1342&lt;&gt;2)*$AA$1342+($AI$1342&lt;&gt;2)*$AI$1342)/(($C$1342&lt;&gt;2)+($K$1342&lt;&gt;2)+($S$1342&lt;&gt;2)+($AA$1342&lt;&gt;2)+($AI$1342&lt;&gt;2))&gt;=0.5,1,0))</f>
        <v/>
      </c>
      <c r="AR1342" s="8">
        <f>IF(($D$1342&lt;&gt;2)+($L$1342&lt;&gt;2)+($T$1342&lt;&gt;2)+($AB$1342&lt;&gt;2)+($AJ$1342&lt;&gt;2)=0,2,IF((($D$1342&lt;&gt;2)*$D$1342+($L$1342&lt;&gt;2)*$L$1342+($T$1342&lt;&gt;2)*$T$1342+($AB$1342&lt;&gt;2)*$AB$1342+($AJ$1342&lt;&gt;2)*$AJ$1342)/(($D$1342&lt;&gt;2)+($L$1342&lt;&gt;2)+($T$1342&lt;&gt;2)+($AB$1342&lt;&gt;2)+($AJ$1342&lt;&gt;2))&gt;=0.5,1,0))</f>
        <v/>
      </c>
      <c r="AS1342" s="8">
        <f>IF(($E$1342&lt;&gt;2)+($M$1342&lt;&gt;2)+($U$1342&lt;&gt;2)+($AC$1342&lt;&gt;2)+($AK$1342&lt;&gt;2)=0,2,IF((($E$1342&lt;&gt;2)*$E$1342+($M$1342&lt;&gt;2)*$M$1342+($U$1342&lt;&gt;2)*$U$1342+($AC$1342&lt;&gt;2)*$AC$1342+($AK$1342&lt;&gt;2)*$AK$1342)/(($E$1342&lt;&gt;2)+($M$1342&lt;&gt;2)+($U$1342&lt;&gt;2)+($AC$1342&lt;&gt;2)+($AK$1342&lt;&gt;2))&gt;=0.5,1,0))</f>
        <v/>
      </c>
      <c r="AT1342" s="8">
        <f>IF(($F$1342&lt;&gt;2)+($N$1342&lt;&gt;2)+($V$1342&lt;&gt;2)+($AD$1342&lt;&gt;2)+($AL$1342&lt;&gt;2)=0,2,IF((($F$1342&lt;&gt;2)*$F$1342+($N$1342&lt;&gt;2)*$N$1342+($V$1342&lt;&gt;2)*$V$1342+($AD$1342&lt;&gt;2)*$AD$1342+($AL$1342&lt;&gt;2)*$AL$1342)/(($F$1342&lt;&gt;2)+($N$1342&lt;&gt;2)+($V$1342&lt;&gt;2)+($AD$1342&lt;&gt;2)+($AL$1342&lt;&gt;2))&gt;=0.5,1,0))</f>
        <v/>
      </c>
      <c r="AU1342" s="8">
        <f>IF(($G$1342&lt;&gt;2)+($O$1342&lt;&gt;2)+($W$1342&lt;&gt;2)+($AE$1342&lt;&gt;2)+($AM$1342&lt;&gt;2)=0,2,IF((($G$1342&lt;&gt;2)*$G$1342+($O$1342&lt;&gt;2)*$O$1342+($W$1342&lt;&gt;2)*$W$1342+($AE$1342&lt;&gt;2)*$AE$1342+($AM$1342&lt;&gt;2)*$AM$1342)/(($G$1342&lt;&gt;2)+($O$1342&lt;&gt;2)+($W$1342&lt;&gt;2)+($AE$1342&lt;&gt;2)+($AM$1342&lt;&gt;2))&gt;=0.5,1,0))</f>
        <v/>
      </c>
      <c r="AW1342" s="16">
        <f>INDEX('Ground truth'!$B$14:$H$20,MATCH($AP$1332,'Ground truth'!$A$14:$A$20,0),MATCH($AP$1330,'Ground truth'!$B$13:$H$13,0))</f>
        <v/>
      </c>
      <c r="AX1342" s="16">
        <f>INDEX('Ground truth'!$B$14:$H$20,MATCH($AP$1332,'Ground truth'!$A$14:$A$20,0),MATCH($AP$1331,'Ground truth'!$B$13:$H$13,0))</f>
        <v/>
      </c>
      <c r="AY1342" s="16">
        <f>INDEX('Ground truth'!$B$14:$H$20,MATCH($AP$1332,'Ground truth'!$A$14:$A$20,0),MATCH($AP$1332,'Ground truth'!$B$13:$H$13,0))</f>
        <v/>
      </c>
      <c r="AZ1342" s="16">
        <f>INDEX('Ground truth'!$B$14:$H$20,MATCH($AP$1332,'Ground truth'!$A$14:$A$20,0),MATCH($AP$1333,'Ground truth'!$B$13:$H$13,0))</f>
        <v/>
      </c>
      <c r="BA1342" s="16">
        <f>INDEX('Ground truth'!$B$14:$H$20,MATCH($AP$1332,'Ground truth'!$A$14:$A$20,0),MATCH($AP$1334,'Ground truth'!$B$13:$H$13,0))</f>
        <v/>
      </c>
      <c r="BB1342" s="16">
        <f>INDEX('Ground truth'!$B$14:$H$20,MATCH($AP$1332,'Ground truth'!$A$14:$A$20,0),MATCH($AP$1335,'Ground truth'!$B$13:$H$13,0))</f>
        <v/>
      </c>
      <c r="BD1342" s="19" t="n">
        <v>0.9999999999999996</v>
      </c>
      <c r="BE1342" s="19">
        <f>LARGE($BD$1340:$BD$1345,3)</f>
        <v/>
      </c>
    </row>
    <row r="1343">
      <c r="A1343" s="3" t="inlineStr">
        <is>
          <t>Electrical System</t>
        </is>
      </c>
      <c r="B1343" s="8">
        <f>INDEX($B$1330:$H$1336,MATCH($AQ$1333,$B$1329:$H$1329,0),MATCH($AQ$1330,$B$1329:$H$1329,0))</f>
        <v/>
      </c>
      <c r="C1343" s="8">
        <f>INDEX($B$1330:$H$1336,MATCH($AQ$1333,$B$1329:$H$1329,0),MATCH($AQ$1331,$B$1329:$H$1329,0))</f>
        <v/>
      </c>
      <c r="D1343" s="8">
        <f>INDEX($B$1330:$H$1336,MATCH($AQ$1333,$B$1329:$H$1329,0),MATCH($AQ$1332,$B$1329:$H$1329,0))</f>
        <v/>
      </c>
      <c r="E1343" s="8">
        <f>INDEX($B$1330:$H$1336,MATCH($AQ$1333,$B$1329:$H$1329,0),MATCH($AQ$1333,$B$1329:$H$1329,0))</f>
        <v/>
      </c>
      <c r="F1343" s="8">
        <f>INDEX($B$1330:$H$1336,MATCH($AQ$1333,$B$1329:$H$1329,0),MATCH($AQ$1334,$B$1329:$H$1329,0))</f>
        <v/>
      </c>
      <c r="G1343" s="8">
        <f>INDEX($B$1330:$H$1336,MATCH($AQ$1333,$B$1329:$H$1329,0),MATCH($AQ$1335,$B$1329:$H$1329,0))</f>
        <v/>
      </c>
      <c r="J1343" s="8">
        <f>INDEX($J$1330:$P$1336,MATCH($AQ$1333,$J$1329:$P$1329,0),MATCH($AQ$1330,$J$1329:$P$1329,0))</f>
        <v/>
      </c>
      <c r="K1343" s="8">
        <f>INDEX($J$1330:$P$1336,MATCH($AQ$1333,$J$1329:$P$1329,0),MATCH($AQ$1331,$J$1329:$P$1329,0))</f>
        <v/>
      </c>
      <c r="L1343" s="8">
        <f>INDEX($J$1330:$P$1336,MATCH($AQ$1333,$J$1329:$P$1329,0),MATCH($AQ$1332,$J$1329:$P$1329,0))</f>
        <v/>
      </c>
      <c r="M1343" s="8">
        <f>INDEX($J$1330:$P$1336,MATCH($AQ$1333,$J$1329:$P$1329,0),MATCH($AQ$1333,$J$1329:$P$1329,0))</f>
        <v/>
      </c>
      <c r="N1343" s="8">
        <f>INDEX($J$1330:$P$1336,MATCH($AQ$1333,$J$1329:$P$1329,0),MATCH($AQ$1334,$J$1329:$P$1329,0))</f>
        <v/>
      </c>
      <c r="O1343" s="8">
        <f>INDEX($J$1330:$P$1336,MATCH($AQ$1333,$J$1329:$P$1329,0),MATCH($AQ$1335,$J$1329:$P$1329,0))</f>
        <v/>
      </c>
      <c r="R1343" s="8">
        <f>INDEX($R$1330:$X$1336,MATCH($AQ$1333,$R$1329:$X$1329,0),MATCH($AQ$1330,$R$1329:$X$1329,0))</f>
        <v/>
      </c>
      <c r="S1343" s="8">
        <f>INDEX($R$1330:$X$1336,MATCH($AQ$1333,$R$1329:$X$1329,0),MATCH($AQ$1331,$R$1329:$X$1329,0))</f>
        <v/>
      </c>
      <c r="T1343" s="8">
        <f>INDEX($R$1330:$X$1336,MATCH($AQ$1333,$R$1329:$X$1329,0),MATCH($AQ$1332,$R$1329:$X$1329,0))</f>
        <v/>
      </c>
      <c r="U1343" s="8">
        <f>INDEX($R$1330:$X$1336,MATCH($AQ$1333,$R$1329:$X$1329,0),MATCH($AQ$1333,$R$1329:$X$1329,0))</f>
        <v/>
      </c>
      <c r="V1343" s="8">
        <f>INDEX($R$1330:$X$1336,MATCH($AQ$1333,$R$1329:$X$1329,0),MATCH($AQ$1334,$R$1329:$X$1329,0))</f>
        <v/>
      </c>
      <c r="W1343" s="8">
        <f>INDEX($R$1330:$X$1336,MATCH($AQ$1333,$R$1329:$X$1329,0),MATCH($AQ$1335,$R$1329:$X$1329,0))</f>
        <v/>
      </c>
      <c r="Z1343" s="8">
        <f>INDEX($Z$1330:$AF$1336,MATCH($AQ$1333,$Z$1329:$AF$1329,0),MATCH($AQ$1330,$Z$1329:$AF$1329,0))</f>
        <v/>
      </c>
      <c r="AA1343" s="8">
        <f>INDEX($Z$1330:$AF$1336,MATCH($AQ$1333,$Z$1329:$AF$1329,0),MATCH($AQ$1331,$Z$1329:$AF$1329,0))</f>
        <v/>
      </c>
      <c r="AB1343" s="8">
        <f>INDEX($Z$1330:$AF$1336,MATCH($AQ$1333,$Z$1329:$AF$1329,0),MATCH($AQ$1332,$Z$1329:$AF$1329,0))</f>
        <v/>
      </c>
      <c r="AC1343" s="8">
        <f>INDEX($Z$1330:$AF$1336,MATCH($AQ$1333,$Z$1329:$AF$1329,0),MATCH($AQ$1333,$Z$1329:$AF$1329,0))</f>
        <v/>
      </c>
      <c r="AD1343" s="8">
        <f>INDEX($Z$1330:$AF$1336,MATCH($AQ$1333,$Z$1329:$AF$1329,0),MATCH($AQ$1334,$Z$1329:$AF$1329,0))</f>
        <v/>
      </c>
      <c r="AE1343" s="8">
        <f>INDEX($Z$1330:$AF$1336,MATCH($AQ$1333,$Z$1329:$AF$1329,0),MATCH($AQ$1335,$Z$1329:$AF$1329,0))</f>
        <v/>
      </c>
      <c r="AH1343" s="8">
        <f>INDEX($AH$1330:$AN$1336,MATCH($AQ$1333,$AH$1329:$AN$1329,0),MATCH($AQ$1330,$AH$1329:$AN$1329,0))</f>
        <v/>
      </c>
      <c r="AI1343" s="8">
        <f>INDEX($AH$1330:$AN$1336,MATCH($AQ$1333,$AH$1329:$AN$1329,0),MATCH($AQ$1331,$AH$1329:$AN$1329,0))</f>
        <v/>
      </c>
      <c r="AJ1343" s="8">
        <f>INDEX($AH$1330:$AN$1336,MATCH($AQ$1333,$AH$1329:$AN$1329,0),MATCH($AQ$1332,$AH$1329:$AN$1329,0))</f>
        <v/>
      </c>
      <c r="AK1343" s="8">
        <f>INDEX($AH$1330:$AN$1336,MATCH($AQ$1333,$AH$1329:$AN$1329,0),MATCH($AQ$1333,$AH$1329:$AN$1329,0))</f>
        <v/>
      </c>
      <c r="AL1343" s="8">
        <f>INDEX($AH$1330:$AN$1336,MATCH($AQ$1333,$AH$1329:$AN$1329,0),MATCH($AQ$1334,$AH$1329:$AN$1329,0))</f>
        <v/>
      </c>
      <c r="AM1343" s="8">
        <f>INDEX($AH$1330:$AN$1336,MATCH($AQ$1333,$AH$1329:$AN$1329,0),MATCH($AQ$1335,$AH$1329:$AN$1329,0))</f>
        <v/>
      </c>
      <c r="AP1343" s="8">
        <f>IF(($B$1343&lt;&gt;2)+($J$1343&lt;&gt;2)+($R$1343&lt;&gt;2)+($Z$1343&lt;&gt;2)+($AH$1343&lt;&gt;2)=0,2,IF((($B$1343&lt;&gt;2)*$B$1343+($J$1343&lt;&gt;2)*$J$1343+($R$1343&lt;&gt;2)*$R$1343+($Z$1343&lt;&gt;2)*$Z$1343+($AH$1343&lt;&gt;2)*$AH$1343)/(($B$1343&lt;&gt;2)+($J$1343&lt;&gt;2)+($R$1343&lt;&gt;2)+($Z$1343&lt;&gt;2)+($AH$1343&lt;&gt;2))&gt;=0.5,1,0))</f>
        <v/>
      </c>
      <c r="AQ1343" s="8">
        <f>IF(($C$1343&lt;&gt;2)+($K$1343&lt;&gt;2)+($S$1343&lt;&gt;2)+($AA$1343&lt;&gt;2)+($AI$1343&lt;&gt;2)=0,2,IF((($C$1343&lt;&gt;2)*$C$1343+($K$1343&lt;&gt;2)*$K$1343+($S$1343&lt;&gt;2)*$S$1343+($AA$1343&lt;&gt;2)*$AA$1343+($AI$1343&lt;&gt;2)*$AI$1343)/(($C$1343&lt;&gt;2)+($K$1343&lt;&gt;2)+($S$1343&lt;&gt;2)+($AA$1343&lt;&gt;2)+($AI$1343&lt;&gt;2))&gt;=0.5,1,0))</f>
        <v/>
      </c>
      <c r="AR1343" s="8">
        <f>IF(($D$1343&lt;&gt;2)+($L$1343&lt;&gt;2)+($T$1343&lt;&gt;2)+($AB$1343&lt;&gt;2)+($AJ$1343&lt;&gt;2)=0,2,IF((($D$1343&lt;&gt;2)*$D$1343+($L$1343&lt;&gt;2)*$L$1343+($T$1343&lt;&gt;2)*$T$1343+($AB$1343&lt;&gt;2)*$AB$1343+($AJ$1343&lt;&gt;2)*$AJ$1343)/(($D$1343&lt;&gt;2)+($L$1343&lt;&gt;2)+($T$1343&lt;&gt;2)+($AB$1343&lt;&gt;2)+($AJ$1343&lt;&gt;2))&gt;=0.5,1,0))</f>
        <v/>
      </c>
      <c r="AS1343" s="8">
        <f>IF(($E$1343&lt;&gt;2)+($M$1343&lt;&gt;2)+($U$1343&lt;&gt;2)+($AC$1343&lt;&gt;2)+($AK$1343&lt;&gt;2)=0,2,IF((($E$1343&lt;&gt;2)*$E$1343+($M$1343&lt;&gt;2)*$M$1343+($U$1343&lt;&gt;2)*$U$1343+($AC$1343&lt;&gt;2)*$AC$1343+($AK$1343&lt;&gt;2)*$AK$1343)/(($E$1343&lt;&gt;2)+($M$1343&lt;&gt;2)+($U$1343&lt;&gt;2)+($AC$1343&lt;&gt;2)+($AK$1343&lt;&gt;2))&gt;=0.5,1,0))</f>
        <v/>
      </c>
      <c r="AT1343" s="8">
        <f>IF(($F$1343&lt;&gt;2)+($N$1343&lt;&gt;2)+($V$1343&lt;&gt;2)+($AD$1343&lt;&gt;2)+($AL$1343&lt;&gt;2)=0,2,IF((($F$1343&lt;&gt;2)*$F$1343+($N$1343&lt;&gt;2)*$N$1343+($V$1343&lt;&gt;2)*$V$1343+($AD$1343&lt;&gt;2)*$AD$1343+($AL$1343&lt;&gt;2)*$AL$1343)/(($F$1343&lt;&gt;2)+($N$1343&lt;&gt;2)+($V$1343&lt;&gt;2)+($AD$1343&lt;&gt;2)+($AL$1343&lt;&gt;2))&gt;=0.5,1,0))</f>
        <v/>
      </c>
      <c r="AU1343" s="8">
        <f>IF(($G$1343&lt;&gt;2)+($O$1343&lt;&gt;2)+($W$1343&lt;&gt;2)+($AE$1343&lt;&gt;2)+($AM$1343&lt;&gt;2)=0,2,IF((($G$1343&lt;&gt;2)*$G$1343+($O$1343&lt;&gt;2)*$O$1343+($W$1343&lt;&gt;2)*$W$1343+($AE$1343&lt;&gt;2)*$AE$1343+($AM$1343&lt;&gt;2)*$AM$1343)/(($G$1343&lt;&gt;2)+($O$1343&lt;&gt;2)+($W$1343&lt;&gt;2)+($AE$1343&lt;&gt;2)+($AM$1343&lt;&gt;2))&gt;=0.5,1,0))</f>
        <v/>
      </c>
      <c r="AW1343" s="16">
        <f>INDEX('Ground truth'!$B$14:$H$20,MATCH($AP$1333,'Ground truth'!$A$14:$A$20,0),MATCH($AP$1330,'Ground truth'!$B$13:$H$13,0))</f>
        <v/>
      </c>
      <c r="AX1343" s="16">
        <f>INDEX('Ground truth'!$B$14:$H$20,MATCH($AP$1333,'Ground truth'!$A$14:$A$20,0),MATCH($AP$1331,'Ground truth'!$B$13:$H$13,0))</f>
        <v/>
      </c>
      <c r="AY1343" s="16">
        <f>INDEX('Ground truth'!$B$14:$H$20,MATCH($AP$1333,'Ground truth'!$A$14:$A$20,0),MATCH($AP$1332,'Ground truth'!$B$13:$H$13,0))</f>
        <v/>
      </c>
      <c r="AZ1343" s="16">
        <f>INDEX('Ground truth'!$B$14:$H$20,MATCH($AP$1333,'Ground truth'!$A$14:$A$20,0),MATCH($AP$1333,'Ground truth'!$B$13:$H$13,0))</f>
        <v/>
      </c>
      <c r="BA1343" s="16">
        <f>INDEX('Ground truth'!$B$14:$H$20,MATCH($AP$1333,'Ground truth'!$A$14:$A$20,0),MATCH($AP$1334,'Ground truth'!$B$13:$H$13,0))</f>
        <v/>
      </c>
      <c r="BB1343" s="16">
        <f>INDEX('Ground truth'!$B$14:$H$20,MATCH($AP$1333,'Ground truth'!$A$14:$A$20,0),MATCH($AP$1335,'Ground truth'!$B$13:$H$13,0))</f>
        <v/>
      </c>
      <c r="BD1343" s="19" t="n">
        <v>0.2937994892048099</v>
      </c>
      <c r="BE1343" s="19">
        <f>LARGE($BD$1340:$BD$1345,4)</f>
        <v/>
      </c>
    </row>
    <row r="1344">
      <c r="A1344" s="3" t="inlineStr">
        <is>
          <t>Battery Holder</t>
        </is>
      </c>
      <c r="B1344" s="8">
        <f>INDEX($B$1330:$H$1336,MATCH($AQ$1334,$B$1329:$H$1329,0),MATCH($AQ$1330,$B$1329:$H$1329,0))</f>
        <v/>
      </c>
      <c r="C1344" s="8">
        <f>INDEX($B$1330:$H$1336,MATCH($AQ$1334,$B$1329:$H$1329,0),MATCH($AQ$1331,$B$1329:$H$1329,0))</f>
        <v/>
      </c>
      <c r="D1344" s="8">
        <f>INDEX($B$1330:$H$1336,MATCH($AQ$1334,$B$1329:$H$1329,0),MATCH($AQ$1332,$B$1329:$H$1329,0))</f>
        <v/>
      </c>
      <c r="E1344" s="8">
        <f>INDEX($B$1330:$H$1336,MATCH($AQ$1334,$B$1329:$H$1329,0),MATCH($AQ$1333,$B$1329:$H$1329,0))</f>
        <v/>
      </c>
      <c r="F1344" s="8">
        <f>INDEX($B$1330:$H$1336,MATCH($AQ$1334,$B$1329:$H$1329,0),MATCH($AQ$1334,$B$1329:$H$1329,0))</f>
        <v/>
      </c>
      <c r="G1344" s="8">
        <f>INDEX($B$1330:$H$1336,MATCH($AQ$1334,$B$1329:$H$1329,0),MATCH($AQ$1335,$B$1329:$H$1329,0))</f>
        <v/>
      </c>
      <c r="J1344" s="8">
        <f>INDEX($J$1330:$P$1336,MATCH($AQ$1334,$J$1329:$P$1329,0),MATCH($AQ$1330,$J$1329:$P$1329,0))</f>
        <v/>
      </c>
      <c r="K1344" s="8">
        <f>INDEX($J$1330:$P$1336,MATCH($AQ$1334,$J$1329:$P$1329,0),MATCH($AQ$1331,$J$1329:$P$1329,0))</f>
        <v/>
      </c>
      <c r="L1344" s="8">
        <f>INDEX($J$1330:$P$1336,MATCH($AQ$1334,$J$1329:$P$1329,0),MATCH($AQ$1332,$J$1329:$P$1329,0))</f>
        <v/>
      </c>
      <c r="M1344" s="8">
        <f>INDEX($J$1330:$P$1336,MATCH($AQ$1334,$J$1329:$P$1329,0),MATCH($AQ$1333,$J$1329:$P$1329,0))</f>
        <v/>
      </c>
      <c r="N1344" s="8">
        <f>INDEX($J$1330:$P$1336,MATCH($AQ$1334,$J$1329:$P$1329,0),MATCH($AQ$1334,$J$1329:$P$1329,0))</f>
        <v/>
      </c>
      <c r="O1344" s="8">
        <f>INDEX($J$1330:$P$1336,MATCH($AQ$1334,$J$1329:$P$1329,0),MATCH($AQ$1335,$J$1329:$P$1329,0))</f>
        <v/>
      </c>
      <c r="R1344" s="8">
        <f>INDEX($R$1330:$X$1336,MATCH($AQ$1334,$R$1329:$X$1329,0),MATCH($AQ$1330,$R$1329:$X$1329,0))</f>
        <v/>
      </c>
      <c r="S1344" s="8">
        <f>INDEX($R$1330:$X$1336,MATCH($AQ$1334,$R$1329:$X$1329,0),MATCH($AQ$1331,$R$1329:$X$1329,0))</f>
        <v/>
      </c>
      <c r="T1344" s="8">
        <f>INDEX($R$1330:$X$1336,MATCH($AQ$1334,$R$1329:$X$1329,0),MATCH($AQ$1332,$R$1329:$X$1329,0))</f>
        <v/>
      </c>
      <c r="U1344" s="8">
        <f>INDEX($R$1330:$X$1336,MATCH($AQ$1334,$R$1329:$X$1329,0),MATCH($AQ$1333,$R$1329:$X$1329,0))</f>
        <v/>
      </c>
      <c r="V1344" s="8">
        <f>INDEX($R$1330:$X$1336,MATCH($AQ$1334,$R$1329:$X$1329,0),MATCH($AQ$1334,$R$1329:$X$1329,0))</f>
        <v/>
      </c>
      <c r="W1344" s="8">
        <f>INDEX($R$1330:$X$1336,MATCH($AQ$1334,$R$1329:$X$1329,0),MATCH($AQ$1335,$R$1329:$X$1329,0))</f>
        <v/>
      </c>
      <c r="Z1344" s="8">
        <f>INDEX($Z$1330:$AF$1336,MATCH($AQ$1334,$Z$1329:$AF$1329,0),MATCH($AQ$1330,$Z$1329:$AF$1329,0))</f>
        <v/>
      </c>
      <c r="AA1344" s="8">
        <f>INDEX($Z$1330:$AF$1336,MATCH($AQ$1334,$Z$1329:$AF$1329,0),MATCH($AQ$1331,$Z$1329:$AF$1329,0))</f>
        <v/>
      </c>
      <c r="AB1344" s="8">
        <f>INDEX($Z$1330:$AF$1336,MATCH($AQ$1334,$Z$1329:$AF$1329,0),MATCH($AQ$1332,$Z$1329:$AF$1329,0))</f>
        <v/>
      </c>
      <c r="AC1344" s="8">
        <f>INDEX($Z$1330:$AF$1336,MATCH($AQ$1334,$Z$1329:$AF$1329,0),MATCH($AQ$1333,$Z$1329:$AF$1329,0))</f>
        <v/>
      </c>
      <c r="AD1344" s="8">
        <f>INDEX($Z$1330:$AF$1336,MATCH($AQ$1334,$Z$1329:$AF$1329,0),MATCH($AQ$1334,$Z$1329:$AF$1329,0))</f>
        <v/>
      </c>
      <c r="AE1344" s="8">
        <f>INDEX($Z$1330:$AF$1336,MATCH($AQ$1334,$Z$1329:$AF$1329,0),MATCH($AQ$1335,$Z$1329:$AF$1329,0))</f>
        <v/>
      </c>
      <c r="AH1344" s="8">
        <f>INDEX($AH$1330:$AN$1336,MATCH($AQ$1334,$AH$1329:$AN$1329,0),MATCH($AQ$1330,$AH$1329:$AN$1329,0))</f>
        <v/>
      </c>
      <c r="AI1344" s="8">
        <f>INDEX($AH$1330:$AN$1336,MATCH($AQ$1334,$AH$1329:$AN$1329,0),MATCH($AQ$1331,$AH$1329:$AN$1329,0))</f>
        <v/>
      </c>
      <c r="AJ1344" s="8">
        <f>INDEX($AH$1330:$AN$1336,MATCH($AQ$1334,$AH$1329:$AN$1329,0),MATCH($AQ$1332,$AH$1329:$AN$1329,0))</f>
        <v/>
      </c>
      <c r="AK1344" s="8">
        <f>INDEX($AH$1330:$AN$1336,MATCH($AQ$1334,$AH$1329:$AN$1329,0),MATCH($AQ$1333,$AH$1329:$AN$1329,0))</f>
        <v/>
      </c>
      <c r="AL1344" s="8">
        <f>INDEX($AH$1330:$AN$1336,MATCH($AQ$1334,$AH$1329:$AN$1329,0),MATCH($AQ$1334,$AH$1329:$AN$1329,0))</f>
        <v/>
      </c>
      <c r="AM1344" s="8">
        <f>INDEX($AH$1330:$AN$1336,MATCH($AQ$1334,$AH$1329:$AN$1329,0),MATCH($AQ$1335,$AH$1329:$AN$1329,0))</f>
        <v/>
      </c>
      <c r="AP1344" s="8">
        <f>IF(($B$1344&lt;&gt;2)+($J$1344&lt;&gt;2)+($R$1344&lt;&gt;2)+($Z$1344&lt;&gt;2)+($AH$1344&lt;&gt;2)=0,2,IF((($B$1344&lt;&gt;2)*$B$1344+($J$1344&lt;&gt;2)*$J$1344+($R$1344&lt;&gt;2)*$R$1344+($Z$1344&lt;&gt;2)*$Z$1344+($AH$1344&lt;&gt;2)*$AH$1344)/(($B$1344&lt;&gt;2)+($J$1344&lt;&gt;2)+($R$1344&lt;&gt;2)+($Z$1344&lt;&gt;2)+($AH$1344&lt;&gt;2))&gt;=0.5,1,0))</f>
        <v/>
      </c>
      <c r="AQ1344" s="8">
        <f>IF(($C$1344&lt;&gt;2)+($K$1344&lt;&gt;2)+($S$1344&lt;&gt;2)+($AA$1344&lt;&gt;2)+($AI$1344&lt;&gt;2)=0,2,IF((($C$1344&lt;&gt;2)*$C$1344+($K$1344&lt;&gt;2)*$K$1344+($S$1344&lt;&gt;2)*$S$1344+($AA$1344&lt;&gt;2)*$AA$1344+($AI$1344&lt;&gt;2)*$AI$1344)/(($C$1344&lt;&gt;2)+($K$1344&lt;&gt;2)+($S$1344&lt;&gt;2)+($AA$1344&lt;&gt;2)+($AI$1344&lt;&gt;2))&gt;=0.5,1,0))</f>
        <v/>
      </c>
      <c r="AR1344" s="8">
        <f>IF(($D$1344&lt;&gt;2)+($L$1344&lt;&gt;2)+($T$1344&lt;&gt;2)+($AB$1344&lt;&gt;2)+($AJ$1344&lt;&gt;2)=0,2,IF((($D$1344&lt;&gt;2)*$D$1344+($L$1344&lt;&gt;2)*$L$1344+($T$1344&lt;&gt;2)*$T$1344+($AB$1344&lt;&gt;2)*$AB$1344+($AJ$1344&lt;&gt;2)*$AJ$1344)/(($D$1344&lt;&gt;2)+($L$1344&lt;&gt;2)+($T$1344&lt;&gt;2)+($AB$1344&lt;&gt;2)+($AJ$1344&lt;&gt;2))&gt;=0.5,1,0))</f>
        <v/>
      </c>
      <c r="AS1344" s="8">
        <f>IF(($E$1344&lt;&gt;2)+($M$1344&lt;&gt;2)+($U$1344&lt;&gt;2)+($AC$1344&lt;&gt;2)+($AK$1344&lt;&gt;2)=0,2,IF((($E$1344&lt;&gt;2)*$E$1344+($M$1344&lt;&gt;2)*$M$1344+($U$1344&lt;&gt;2)*$U$1344+($AC$1344&lt;&gt;2)*$AC$1344+($AK$1344&lt;&gt;2)*$AK$1344)/(($E$1344&lt;&gt;2)+($M$1344&lt;&gt;2)+($U$1344&lt;&gt;2)+($AC$1344&lt;&gt;2)+($AK$1344&lt;&gt;2))&gt;=0.5,1,0))</f>
        <v/>
      </c>
      <c r="AT1344" s="8">
        <f>IF(($F$1344&lt;&gt;2)+($N$1344&lt;&gt;2)+($V$1344&lt;&gt;2)+($AD$1344&lt;&gt;2)+($AL$1344&lt;&gt;2)=0,2,IF((($F$1344&lt;&gt;2)*$F$1344+($N$1344&lt;&gt;2)*$N$1344+($V$1344&lt;&gt;2)*$V$1344+($AD$1344&lt;&gt;2)*$AD$1344+($AL$1344&lt;&gt;2)*$AL$1344)/(($F$1344&lt;&gt;2)+($N$1344&lt;&gt;2)+($V$1344&lt;&gt;2)+($AD$1344&lt;&gt;2)+($AL$1344&lt;&gt;2))&gt;=0.5,1,0))</f>
        <v/>
      </c>
      <c r="AU1344" s="8">
        <f>IF(($G$1344&lt;&gt;2)+($O$1344&lt;&gt;2)+($W$1344&lt;&gt;2)+($AE$1344&lt;&gt;2)+($AM$1344&lt;&gt;2)=0,2,IF((($G$1344&lt;&gt;2)*$G$1344+($O$1344&lt;&gt;2)*$O$1344+($W$1344&lt;&gt;2)*$W$1344+($AE$1344&lt;&gt;2)*$AE$1344+($AM$1344&lt;&gt;2)*$AM$1344)/(($G$1344&lt;&gt;2)+($O$1344&lt;&gt;2)+($W$1344&lt;&gt;2)+($AE$1344&lt;&gt;2)+($AM$1344&lt;&gt;2))&gt;=0.5,1,0))</f>
        <v/>
      </c>
      <c r="AW1344" s="16">
        <f>INDEX('Ground truth'!$B$14:$H$20,MATCH($AP$1334,'Ground truth'!$A$14:$A$20,0),MATCH($AP$1330,'Ground truth'!$B$13:$H$13,0))</f>
        <v/>
      </c>
      <c r="AX1344" s="16">
        <f>INDEX('Ground truth'!$B$14:$H$20,MATCH($AP$1334,'Ground truth'!$A$14:$A$20,0),MATCH($AP$1331,'Ground truth'!$B$13:$H$13,0))</f>
        <v/>
      </c>
      <c r="AY1344" s="16">
        <f>INDEX('Ground truth'!$B$14:$H$20,MATCH($AP$1334,'Ground truth'!$A$14:$A$20,0),MATCH($AP$1332,'Ground truth'!$B$13:$H$13,0))</f>
        <v/>
      </c>
      <c r="AZ1344" s="16">
        <f>INDEX('Ground truth'!$B$14:$H$20,MATCH($AP$1334,'Ground truth'!$A$14:$A$20,0),MATCH($AP$1333,'Ground truth'!$B$13:$H$13,0))</f>
        <v/>
      </c>
      <c r="BA1344" s="16">
        <f>INDEX('Ground truth'!$B$14:$H$20,MATCH($AP$1334,'Ground truth'!$A$14:$A$20,0),MATCH($AP$1334,'Ground truth'!$B$13:$H$13,0))</f>
        <v/>
      </c>
      <c r="BB1344" s="16">
        <f>INDEX('Ground truth'!$B$14:$H$20,MATCH($AP$1334,'Ground truth'!$A$14:$A$20,0),MATCH($AP$1335,'Ground truth'!$B$13:$H$13,0))</f>
        <v/>
      </c>
      <c r="BD1344" s="19" t="n">
        <v>-0.7796078628671951</v>
      </c>
      <c r="BE1344" s="19">
        <f>LARGE($BD$1340:$BD$1345,5)</f>
        <v/>
      </c>
    </row>
    <row r="1345">
      <c r="A1345" s="3" t="inlineStr">
        <is>
          <t>Housing</t>
        </is>
      </c>
      <c r="B1345" s="8">
        <f>INDEX($B$1330:$H$1336,MATCH($AQ$1335,$B$1329:$H$1329,0),MATCH($AQ$1330,$B$1329:$H$1329,0))</f>
        <v/>
      </c>
      <c r="C1345" s="8">
        <f>INDEX($B$1330:$H$1336,MATCH($AQ$1335,$B$1329:$H$1329,0),MATCH($AQ$1331,$B$1329:$H$1329,0))</f>
        <v/>
      </c>
      <c r="D1345" s="8">
        <f>INDEX($B$1330:$H$1336,MATCH($AQ$1335,$B$1329:$H$1329,0),MATCH($AQ$1332,$B$1329:$H$1329,0))</f>
        <v/>
      </c>
      <c r="E1345" s="8">
        <f>INDEX($B$1330:$H$1336,MATCH($AQ$1335,$B$1329:$H$1329,0),MATCH($AQ$1333,$B$1329:$H$1329,0))</f>
        <v/>
      </c>
      <c r="F1345" s="8">
        <f>INDEX($B$1330:$H$1336,MATCH($AQ$1335,$B$1329:$H$1329,0),MATCH($AQ$1334,$B$1329:$H$1329,0))</f>
        <v/>
      </c>
      <c r="G1345" s="8">
        <f>INDEX($B$1330:$H$1336,MATCH($AQ$1335,$B$1329:$H$1329,0),MATCH($AQ$1335,$B$1329:$H$1329,0))</f>
        <v/>
      </c>
      <c r="J1345" s="8">
        <f>INDEX($J$1330:$P$1336,MATCH($AQ$1335,$J$1329:$P$1329,0),MATCH($AQ$1330,$J$1329:$P$1329,0))</f>
        <v/>
      </c>
      <c r="K1345" s="8">
        <f>INDEX($J$1330:$P$1336,MATCH($AQ$1335,$J$1329:$P$1329,0),MATCH($AQ$1331,$J$1329:$P$1329,0))</f>
        <v/>
      </c>
      <c r="L1345" s="8">
        <f>INDEX($J$1330:$P$1336,MATCH($AQ$1335,$J$1329:$P$1329,0),MATCH($AQ$1332,$J$1329:$P$1329,0))</f>
        <v/>
      </c>
      <c r="M1345" s="8">
        <f>INDEX($J$1330:$P$1336,MATCH($AQ$1335,$J$1329:$P$1329,0),MATCH($AQ$1333,$J$1329:$P$1329,0))</f>
        <v/>
      </c>
      <c r="N1345" s="8">
        <f>INDEX($J$1330:$P$1336,MATCH($AQ$1335,$J$1329:$P$1329,0),MATCH($AQ$1334,$J$1329:$P$1329,0))</f>
        <v/>
      </c>
      <c r="O1345" s="8">
        <f>INDEX($J$1330:$P$1336,MATCH($AQ$1335,$J$1329:$P$1329,0),MATCH($AQ$1335,$J$1329:$P$1329,0))</f>
        <v/>
      </c>
      <c r="R1345" s="8">
        <f>INDEX($R$1330:$X$1336,MATCH($AQ$1335,$R$1329:$X$1329,0),MATCH($AQ$1330,$R$1329:$X$1329,0))</f>
        <v/>
      </c>
      <c r="S1345" s="8">
        <f>INDEX($R$1330:$X$1336,MATCH($AQ$1335,$R$1329:$X$1329,0),MATCH($AQ$1331,$R$1329:$X$1329,0))</f>
        <v/>
      </c>
      <c r="T1345" s="8">
        <f>INDEX($R$1330:$X$1336,MATCH($AQ$1335,$R$1329:$X$1329,0),MATCH($AQ$1332,$R$1329:$X$1329,0))</f>
        <v/>
      </c>
      <c r="U1345" s="8">
        <f>INDEX($R$1330:$X$1336,MATCH($AQ$1335,$R$1329:$X$1329,0),MATCH($AQ$1333,$R$1329:$X$1329,0))</f>
        <v/>
      </c>
      <c r="V1345" s="8">
        <f>INDEX($R$1330:$X$1336,MATCH($AQ$1335,$R$1329:$X$1329,0),MATCH($AQ$1334,$R$1329:$X$1329,0))</f>
        <v/>
      </c>
      <c r="W1345" s="8">
        <f>INDEX($R$1330:$X$1336,MATCH($AQ$1335,$R$1329:$X$1329,0),MATCH($AQ$1335,$R$1329:$X$1329,0))</f>
        <v/>
      </c>
      <c r="Z1345" s="8">
        <f>INDEX($Z$1330:$AF$1336,MATCH($AQ$1335,$Z$1329:$AF$1329,0),MATCH($AQ$1330,$Z$1329:$AF$1329,0))</f>
        <v/>
      </c>
      <c r="AA1345" s="8">
        <f>INDEX($Z$1330:$AF$1336,MATCH($AQ$1335,$Z$1329:$AF$1329,0),MATCH($AQ$1331,$Z$1329:$AF$1329,0))</f>
        <v/>
      </c>
      <c r="AB1345" s="8">
        <f>INDEX($Z$1330:$AF$1336,MATCH($AQ$1335,$Z$1329:$AF$1329,0),MATCH($AQ$1332,$Z$1329:$AF$1329,0))</f>
        <v/>
      </c>
      <c r="AC1345" s="8">
        <f>INDEX($Z$1330:$AF$1336,MATCH($AQ$1335,$Z$1329:$AF$1329,0),MATCH($AQ$1333,$Z$1329:$AF$1329,0))</f>
        <v/>
      </c>
      <c r="AD1345" s="8">
        <f>INDEX($Z$1330:$AF$1336,MATCH($AQ$1335,$Z$1329:$AF$1329,0),MATCH($AQ$1334,$Z$1329:$AF$1329,0))</f>
        <v/>
      </c>
      <c r="AE1345" s="8">
        <f>INDEX($Z$1330:$AF$1336,MATCH($AQ$1335,$Z$1329:$AF$1329,0),MATCH($AQ$1335,$Z$1329:$AF$1329,0))</f>
        <v/>
      </c>
      <c r="AH1345" s="8">
        <f>INDEX($AH$1330:$AN$1336,MATCH($AQ$1335,$AH$1329:$AN$1329,0),MATCH($AQ$1330,$AH$1329:$AN$1329,0))</f>
        <v/>
      </c>
      <c r="AI1345" s="8">
        <f>INDEX($AH$1330:$AN$1336,MATCH($AQ$1335,$AH$1329:$AN$1329,0),MATCH($AQ$1331,$AH$1329:$AN$1329,0))</f>
        <v/>
      </c>
      <c r="AJ1345" s="8">
        <f>INDEX($AH$1330:$AN$1336,MATCH($AQ$1335,$AH$1329:$AN$1329,0),MATCH($AQ$1332,$AH$1329:$AN$1329,0))</f>
        <v/>
      </c>
      <c r="AK1345" s="8">
        <f>INDEX($AH$1330:$AN$1336,MATCH($AQ$1335,$AH$1329:$AN$1329,0),MATCH($AQ$1333,$AH$1329:$AN$1329,0))</f>
        <v/>
      </c>
      <c r="AL1345" s="8">
        <f>INDEX($AH$1330:$AN$1336,MATCH($AQ$1335,$AH$1329:$AN$1329,0),MATCH($AQ$1334,$AH$1329:$AN$1329,0))</f>
        <v/>
      </c>
      <c r="AM1345" s="8">
        <f>INDEX($AH$1330:$AN$1336,MATCH($AQ$1335,$AH$1329:$AN$1329,0),MATCH($AQ$1335,$AH$1329:$AN$1329,0))</f>
        <v/>
      </c>
      <c r="AP1345" s="8">
        <f>IF(($B$1345&lt;&gt;2)+($J$1345&lt;&gt;2)+($R$1345&lt;&gt;2)+($Z$1345&lt;&gt;2)+($AH$1345&lt;&gt;2)=0,2,IF((($B$1345&lt;&gt;2)*$B$1345+($J$1345&lt;&gt;2)*$J$1345+($R$1345&lt;&gt;2)*$R$1345+($Z$1345&lt;&gt;2)*$Z$1345+($AH$1345&lt;&gt;2)*$AH$1345)/(($B$1345&lt;&gt;2)+($J$1345&lt;&gt;2)+($R$1345&lt;&gt;2)+($Z$1345&lt;&gt;2)+($AH$1345&lt;&gt;2))&gt;=0.5,1,0))</f>
        <v/>
      </c>
      <c r="AQ1345" s="8">
        <f>IF(($C$1345&lt;&gt;2)+($K$1345&lt;&gt;2)+($S$1345&lt;&gt;2)+($AA$1345&lt;&gt;2)+($AI$1345&lt;&gt;2)=0,2,IF((($C$1345&lt;&gt;2)*$C$1345+($K$1345&lt;&gt;2)*$K$1345+($S$1345&lt;&gt;2)*$S$1345+($AA$1345&lt;&gt;2)*$AA$1345+($AI$1345&lt;&gt;2)*$AI$1345)/(($C$1345&lt;&gt;2)+($K$1345&lt;&gt;2)+($S$1345&lt;&gt;2)+($AA$1345&lt;&gt;2)+($AI$1345&lt;&gt;2))&gt;=0.5,1,0))</f>
        <v/>
      </c>
      <c r="AR1345" s="8">
        <f>IF(($D$1345&lt;&gt;2)+($L$1345&lt;&gt;2)+($T$1345&lt;&gt;2)+($AB$1345&lt;&gt;2)+($AJ$1345&lt;&gt;2)=0,2,IF((($D$1345&lt;&gt;2)*$D$1345+($L$1345&lt;&gt;2)*$L$1345+($T$1345&lt;&gt;2)*$T$1345+($AB$1345&lt;&gt;2)*$AB$1345+($AJ$1345&lt;&gt;2)*$AJ$1345)/(($D$1345&lt;&gt;2)+($L$1345&lt;&gt;2)+($T$1345&lt;&gt;2)+($AB$1345&lt;&gt;2)+($AJ$1345&lt;&gt;2))&gt;=0.5,1,0))</f>
        <v/>
      </c>
      <c r="AS1345" s="8">
        <f>IF(($E$1345&lt;&gt;2)+($M$1345&lt;&gt;2)+($U$1345&lt;&gt;2)+($AC$1345&lt;&gt;2)+($AK$1345&lt;&gt;2)=0,2,IF((($E$1345&lt;&gt;2)*$E$1345+($M$1345&lt;&gt;2)*$M$1345+($U$1345&lt;&gt;2)*$U$1345+($AC$1345&lt;&gt;2)*$AC$1345+($AK$1345&lt;&gt;2)*$AK$1345)/(($E$1345&lt;&gt;2)+($M$1345&lt;&gt;2)+($U$1345&lt;&gt;2)+($AC$1345&lt;&gt;2)+($AK$1345&lt;&gt;2))&gt;=0.5,1,0))</f>
        <v/>
      </c>
      <c r="AT1345" s="8">
        <f>IF(($F$1345&lt;&gt;2)+($N$1345&lt;&gt;2)+($V$1345&lt;&gt;2)+($AD$1345&lt;&gt;2)+($AL$1345&lt;&gt;2)=0,2,IF((($F$1345&lt;&gt;2)*$F$1345+($N$1345&lt;&gt;2)*$N$1345+($V$1345&lt;&gt;2)*$V$1345+($AD$1345&lt;&gt;2)*$AD$1345+($AL$1345&lt;&gt;2)*$AL$1345)/(($F$1345&lt;&gt;2)+($N$1345&lt;&gt;2)+($V$1345&lt;&gt;2)+($AD$1345&lt;&gt;2)+($AL$1345&lt;&gt;2))&gt;=0.5,1,0))</f>
        <v/>
      </c>
      <c r="AU1345" s="8">
        <f>IF(($G$1345&lt;&gt;2)+($O$1345&lt;&gt;2)+($W$1345&lt;&gt;2)+($AE$1345&lt;&gt;2)+($AM$1345&lt;&gt;2)=0,2,IF((($G$1345&lt;&gt;2)*$G$1345+($O$1345&lt;&gt;2)*$O$1345+($W$1345&lt;&gt;2)*$W$1345+($AE$1345&lt;&gt;2)*$AE$1345+($AM$1345&lt;&gt;2)*$AM$1345)/(($G$1345&lt;&gt;2)+($O$1345&lt;&gt;2)+($W$1345&lt;&gt;2)+($AE$1345&lt;&gt;2)+($AM$1345&lt;&gt;2))&gt;=0.5,1,0))</f>
        <v/>
      </c>
      <c r="AW1345" s="16">
        <f>INDEX('Ground truth'!$B$14:$H$20,MATCH($AP$1335,'Ground truth'!$A$14:$A$20,0),MATCH($AP$1330,'Ground truth'!$B$13:$H$13,0))</f>
        <v/>
      </c>
      <c r="AX1345" s="16">
        <f>INDEX('Ground truth'!$B$14:$H$20,MATCH($AP$1335,'Ground truth'!$A$14:$A$20,0),MATCH($AP$1331,'Ground truth'!$B$13:$H$13,0))</f>
        <v/>
      </c>
      <c r="AY1345" s="16">
        <f>INDEX('Ground truth'!$B$14:$H$20,MATCH($AP$1335,'Ground truth'!$A$14:$A$20,0),MATCH($AP$1332,'Ground truth'!$B$13:$H$13,0))</f>
        <v/>
      </c>
      <c r="AZ1345" s="16">
        <f>INDEX('Ground truth'!$B$14:$H$20,MATCH($AP$1335,'Ground truth'!$A$14:$A$20,0),MATCH($AP$1333,'Ground truth'!$B$13:$H$13,0))</f>
        <v/>
      </c>
      <c r="BA1345" s="16">
        <f>INDEX('Ground truth'!$B$14:$H$20,MATCH($AP$1335,'Ground truth'!$A$14:$A$20,0),MATCH($AP$1334,'Ground truth'!$B$13:$H$13,0))</f>
        <v/>
      </c>
      <c r="BB1345" s="16">
        <f>INDEX('Ground truth'!$B$14:$H$20,MATCH($AP$1335,'Ground truth'!$A$14:$A$20,0),MATCH($AP$1335,'Ground truth'!$B$13:$H$13,0))</f>
        <v/>
      </c>
      <c r="BD1345" s="19" t="n">
        <v>-0.5370829663921513</v>
      </c>
      <c r="BE1345" s="19">
        <f>LARGE($BD$1340:$BD$1345,6)</f>
        <v/>
      </c>
    </row>
    <row r="1347">
      <c r="A1347" s="17" t="inlineStr">
        <is>
          <t>metrics — confident-only (unsure excluded from denominators)</t>
        </is>
      </c>
      <c r="B1347" s="10" t="inlineStr">
        <is>
          <t>run 1</t>
        </is>
      </c>
      <c r="C1347" s="10" t="inlineStr">
        <is>
          <t>run 2</t>
        </is>
      </c>
      <c r="D1347" s="10" t="inlineStr">
        <is>
          <t>run 3</t>
        </is>
      </c>
      <c r="E1347" s="10" t="inlineStr">
        <is>
          <t>run 4</t>
        </is>
      </c>
      <c r="F1347" s="10" t="inlineStr">
        <is>
          <t>run 5</t>
        </is>
      </c>
      <c r="G1347" s="10" t="inlineStr">
        <is>
          <t>avg-matrix</t>
        </is>
      </c>
      <c r="H1347" s="10" t="inlineStr">
        <is>
          <t>mean</t>
        </is>
      </c>
      <c r="I1347" s="10" t="inlineStr">
        <is>
          <t>std (pop.)</t>
        </is>
      </c>
      <c r="J1347" s="17" t="inlineStr">
        <is>
          <t>notes</t>
        </is>
      </c>
    </row>
    <row r="1348">
      <c r="A1348" s="7" t="inlineStr">
        <is>
          <t>TP</t>
        </is>
      </c>
      <c r="B1348" s="7">
        <f>SUMPRODUCT(($B$1340:$G$1345=1)*($AW$1340:$BB$1345=1))</f>
        <v/>
      </c>
      <c r="C1348" s="7">
        <f>SUMPRODUCT(($J$1340:$O$1345=1)*($AW$1340:$BB$1345=1))</f>
        <v/>
      </c>
      <c r="D1348" s="7">
        <f>SUMPRODUCT(($R$1340:$W$1345=1)*($AW$1340:$BB$1345=1))</f>
        <v/>
      </c>
      <c r="E1348" s="7">
        <f>SUMPRODUCT(($Z$1340:$AE$1345=1)*($AW$1340:$BB$1345=1))</f>
        <v/>
      </c>
      <c r="F1348" s="7">
        <f>SUMPRODUCT(($AH$1340:$AM$1345=1)*($AW$1340:$BB$1345=1))</f>
        <v/>
      </c>
      <c r="G1348" s="7">
        <f>SUMPRODUCT(($AP$1340:$AU$1345=1)*($AW$1340:$BB$1345=1))</f>
        <v/>
      </c>
      <c r="H1348" s="12">
        <f>AVERAGE($B$1348:$F$1348)</f>
        <v/>
      </c>
      <c r="I1348" s="12">
        <f>STDEV.P($B$1348:$F$1348)</f>
        <v/>
      </c>
    </row>
    <row r="1349">
      <c r="A1349" s="7" t="inlineStr">
        <is>
          <t>TN</t>
        </is>
      </c>
      <c r="B1349" s="7">
        <f>SUMPRODUCT(($B$1340:$G$1345=0)*($AW$1340:$BB$1345=0))</f>
        <v/>
      </c>
      <c r="C1349" s="7">
        <f>SUMPRODUCT(($J$1340:$O$1345=0)*($AW$1340:$BB$1345=0))</f>
        <v/>
      </c>
      <c r="D1349" s="7">
        <f>SUMPRODUCT(($R$1340:$W$1345=0)*($AW$1340:$BB$1345=0))</f>
        <v/>
      </c>
      <c r="E1349" s="7">
        <f>SUMPRODUCT(($Z$1340:$AE$1345=0)*($AW$1340:$BB$1345=0))</f>
        <v/>
      </c>
      <c r="F1349" s="7">
        <f>SUMPRODUCT(($AH$1340:$AM$1345=0)*($AW$1340:$BB$1345=0))</f>
        <v/>
      </c>
      <c r="G1349" s="7">
        <f>SUMPRODUCT(($AP$1340:$AU$1345=0)*($AW$1340:$BB$1345=0))</f>
        <v/>
      </c>
      <c r="H1349" s="12">
        <f>AVERAGE($B$1349:$F$1349)</f>
        <v/>
      </c>
      <c r="I1349" s="12">
        <f>STDEV.P($B$1349:$F$1349)</f>
        <v/>
      </c>
    </row>
    <row r="1350">
      <c r="A1350" s="7" t="inlineStr">
        <is>
          <t>FP</t>
        </is>
      </c>
      <c r="B1350" s="7">
        <f>SUMPRODUCT(($B$1340:$G$1345=1)*($AW$1340:$BB$1345=0))</f>
        <v/>
      </c>
      <c r="C1350" s="7">
        <f>SUMPRODUCT(($J$1340:$O$1345=1)*($AW$1340:$BB$1345=0))</f>
        <v/>
      </c>
      <c r="D1350" s="7">
        <f>SUMPRODUCT(($R$1340:$W$1345=1)*($AW$1340:$BB$1345=0))</f>
        <v/>
      </c>
      <c r="E1350" s="7">
        <f>SUMPRODUCT(($Z$1340:$AE$1345=1)*($AW$1340:$BB$1345=0))</f>
        <v/>
      </c>
      <c r="F1350" s="7">
        <f>SUMPRODUCT(($AH$1340:$AM$1345=1)*($AW$1340:$BB$1345=0))</f>
        <v/>
      </c>
      <c r="G1350" s="7">
        <f>SUMPRODUCT(($AP$1340:$AU$1345=1)*($AW$1340:$BB$1345=0))</f>
        <v/>
      </c>
      <c r="H1350" s="12">
        <f>AVERAGE($B$1350:$F$1350)</f>
        <v/>
      </c>
      <c r="I1350" s="12">
        <f>STDEV.P($B$1350:$F$1350)</f>
        <v/>
      </c>
    </row>
    <row r="1351">
      <c r="A1351" s="7" t="inlineStr">
        <is>
          <t>FN</t>
        </is>
      </c>
      <c r="B1351" s="7">
        <f>SUMPRODUCT(($B$1340:$G$1345=0)*($AW$1340:$BB$1345=1))</f>
        <v/>
      </c>
      <c r="C1351" s="7">
        <f>SUMPRODUCT(($J$1340:$O$1345=0)*($AW$1340:$BB$1345=1))</f>
        <v/>
      </c>
      <c r="D1351" s="7">
        <f>SUMPRODUCT(($R$1340:$W$1345=0)*($AW$1340:$BB$1345=1))</f>
        <v/>
      </c>
      <c r="E1351" s="7">
        <f>SUMPRODUCT(($Z$1340:$AE$1345=0)*($AW$1340:$BB$1345=1))</f>
        <v/>
      </c>
      <c r="F1351" s="7">
        <f>SUMPRODUCT(($AH$1340:$AM$1345=0)*($AW$1340:$BB$1345=1))</f>
        <v/>
      </c>
      <c r="G1351" s="7">
        <f>SUMPRODUCT(($AP$1340:$AU$1345=0)*($AW$1340:$BB$1345=1))</f>
        <v/>
      </c>
      <c r="H1351" s="12">
        <f>AVERAGE($B$1351:$F$1351)</f>
        <v/>
      </c>
      <c r="I1351" s="12">
        <f>STDEV.P($B$1351:$F$1351)</f>
        <v/>
      </c>
    </row>
    <row r="1352">
      <c r="A1352" s="4" t="inlineStr">
        <is>
          <t>Precision</t>
        </is>
      </c>
      <c r="B1352" s="12">
        <f>IFERROR($B$1348/($B$1348+$B$1350),0)</f>
        <v/>
      </c>
      <c r="C1352" s="12">
        <f>IFERROR($C$1348/($C$1348+$C$1350),0)</f>
        <v/>
      </c>
      <c r="D1352" s="12">
        <f>IFERROR($D$1348/($D$1348+$D$1350),0)</f>
        <v/>
      </c>
      <c r="E1352" s="12">
        <f>IFERROR($E$1348/($E$1348+$E$1350),0)</f>
        <v/>
      </c>
      <c r="F1352" s="12">
        <f>IFERROR($F$1348/($F$1348+$F$1350),0)</f>
        <v/>
      </c>
      <c r="G1352" s="12">
        <f>IFERROR($G$1348/($G$1348+$G$1350),0)</f>
        <v/>
      </c>
      <c r="H1352" s="18">
        <f>AVERAGE($B$1352:$F$1352)</f>
        <v/>
      </c>
      <c r="I1352" s="18">
        <f>STDEV.P($B$1352:$F$1352)</f>
        <v/>
      </c>
    </row>
    <row r="1353">
      <c r="A1353" s="4" t="inlineStr">
        <is>
          <t>Recall</t>
        </is>
      </c>
      <c r="B1353" s="12">
        <f>IFERROR($B$1348/($B$1348+$B$1351),0)</f>
        <v/>
      </c>
      <c r="C1353" s="12">
        <f>IFERROR($C$1348/($C$1348+$C$1351),0)</f>
        <v/>
      </c>
      <c r="D1353" s="12">
        <f>IFERROR($D$1348/($D$1348+$D$1351),0)</f>
        <v/>
      </c>
      <c r="E1353" s="12">
        <f>IFERROR($E$1348/($E$1348+$E$1351),0)</f>
        <v/>
      </c>
      <c r="F1353" s="12">
        <f>IFERROR($F$1348/($F$1348+$F$1351),0)</f>
        <v/>
      </c>
      <c r="G1353" s="12">
        <f>IFERROR($G$1348/($G$1348+$G$1351),0)</f>
        <v/>
      </c>
      <c r="H1353" s="18">
        <f>AVERAGE($B$1353:$F$1353)</f>
        <v/>
      </c>
      <c r="I1353" s="18">
        <f>STDEV.P($B$1353:$F$1353)</f>
        <v/>
      </c>
    </row>
    <row r="1354">
      <c r="A1354" s="4" t="inlineStr">
        <is>
          <t>F1</t>
        </is>
      </c>
      <c r="B1354" s="12">
        <f>IFERROR(2*$B$1352*$B$1353/($B$1352+$B$1353),0)</f>
        <v/>
      </c>
      <c r="C1354" s="12">
        <f>IFERROR(2*$C$1352*$C$1353/($C$1352+$C$1353),0)</f>
        <v/>
      </c>
      <c r="D1354" s="12">
        <f>IFERROR(2*$D$1352*$D$1353/($D$1352+$D$1353),0)</f>
        <v/>
      </c>
      <c r="E1354" s="12">
        <f>IFERROR(2*$E$1352*$E$1353/($E$1352+$E$1353),0)</f>
        <v/>
      </c>
      <c r="F1354" s="12">
        <f>IFERROR(2*$F$1352*$F$1353/($F$1352+$F$1353),0)</f>
        <v/>
      </c>
      <c r="G1354" s="12">
        <f>IFERROR(2*$G$1352*$G$1353/($G$1352+$G$1353),0)</f>
        <v/>
      </c>
      <c r="H1354" s="18">
        <f>AVERAGE($B$1354:$F$1354)</f>
        <v/>
      </c>
      <c r="I1354" s="18">
        <f>STDEV.P($B$1354:$F$1354)</f>
        <v/>
      </c>
    </row>
    <row r="1355">
      <c r="A1355" s="4" t="inlineStr">
        <is>
          <t>Accuracy</t>
        </is>
      </c>
      <c r="B1355" s="12">
        <f>IFERROR(($B$1348+$B$1349)/($B$1348+$B$1349+$B$1350+$B$1351),0)</f>
        <v/>
      </c>
      <c r="C1355" s="12">
        <f>IFERROR(($C$1348+$C$1349)/($C$1348+$C$1349+$C$1350+$C$1351),0)</f>
        <v/>
      </c>
      <c r="D1355" s="12">
        <f>IFERROR(($D$1348+$D$1349)/($D$1348+$D$1349+$D$1350+$D$1351),0)</f>
        <v/>
      </c>
      <c r="E1355" s="12">
        <f>IFERROR(($E$1348+$E$1349)/($E$1348+$E$1349+$E$1350+$E$1351),0)</f>
        <v/>
      </c>
      <c r="F1355" s="12">
        <f>IFERROR(($F$1348+$F$1349)/($F$1348+$F$1349+$F$1350+$F$1351),0)</f>
        <v/>
      </c>
      <c r="G1355" s="12">
        <f>IFERROR(($G$1348+$G$1349)/($G$1348+$G$1349+$G$1350+$G$1351),0)</f>
        <v/>
      </c>
      <c r="H1355" s="18">
        <f>AVERAGE($B$1355:$F$1355)</f>
        <v/>
      </c>
      <c r="I1355" s="18">
        <f>STDEV.P($B$1355:$F$1355)</f>
        <v/>
      </c>
    </row>
    <row r="1356">
      <c r="A1356" s="4" t="inlineStr">
        <is>
          <t>Edit distance</t>
        </is>
      </c>
      <c r="B1356" s="12">
        <f>SUMPRODUCT(ABS($AW$1340:$BB$1345-$B$1340:$G$1345))</f>
        <v/>
      </c>
      <c r="C1356" s="12">
        <f>SUMPRODUCT(ABS($AW$1340:$BB$1345-$J$1340:$O$1345))</f>
        <v/>
      </c>
      <c r="D1356" s="12">
        <f>SUMPRODUCT(ABS($AW$1340:$BB$1345-$R$1340:$W$1345))</f>
        <v/>
      </c>
      <c r="E1356" s="12">
        <f>SUMPRODUCT(ABS($AW$1340:$BB$1345-$Z$1340:$AE$1345))</f>
        <v/>
      </c>
      <c r="F1356" s="12">
        <f>SUMPRODUCT(ABS($AW$1340:$BB$1345-$AH$1340:$AM$1345))</f>
        <v/>
      </c>
      <c r="G1356" s="12">
        <f>SUMPRODUCT(ABS($AW$1340:$BB$1345-$AP$1340:$AU$1345))</f>
        <v/>
      </c>
      <c r="H1356" s="18">
        <f>AVERAGE($B$1356:$F$1356)</f>
        <v/>
      </c>
      <c r="I1356" s="18">
        <f>STDEV.P($B$1356:$F$1356)</f>
        <v/>
      </c>
    </row>
    <row r="1357">
      <c r="A1357" s="4" t="inlineStr">
        <is>
          <t>Spectral distance</t>
        </is>
      </c>
      <c r="B1357" s="12">
        <f>SQRT(SUMPRODUCT(($BE$1340:$BE$1345-$B$1367:$B$1372)^2))</f>
        <v/>
      </c>
      <c r="C1357" s="12">
        <f>SQRT(SUMPRODUCT(($BE$1340:$BE$1345-$C$1367:$C$1372)^2))</f>
        <v/>
      </c>
      <c r="D1357" s="12">
        <f>SQRT(SUMPRODUCT(($BE$1340:$BE$1345-$D$1367:$D$1372)^2))</f>
        <v/>
      </c>
      <c r="E1357" s="12">
        <f>SQRT(SUMPRODUCT(($BE$1340:$BE$1345-$E$1367:$E$1372)^2))</f>
        <v/>
      </c>
      <c r="F1357" s="12">
        <f>SQRT(SUMPRODUCT(($BE$1340:$BE$1345-$F$1367:$F$1372)^2))</f>
        <v/>
      </c>
      <c r="G1357" s="12">
        <f>SQRT(SUMPRODUCT(($BE$1340:$BE$1345-$G$1367:$G$1372)^2))</f>
        <v/>
      </c>
      <c r="H1357" s="18">
        <f>AVERAGE($B$1357:$F$1357)</f>
        <v/>
      </c>
      <c r="I1357" s="18">
        <f>STDEV.P($B$1357:$F$1357)</f>
        <v/>
      </c>
    </row>
    <row r="1358">
      <c r="A1358" s="4" t="inlineStr">
        <is>
          <t>Unsure cells</t>
        </is>
      </c>
      <c r="B1358" s="7">
        <f>COUNTIF($B$1340:$G$1345,2)</f>
        <v/>
      </c>
      <c r="C1358" s="7">
        <f>COUNTIF($J$1340:$O$1345,2)</f>
        <v/>
      </c>
      <c r="D1358" s="7">
        <f>COUNTIF($R$1340:$W$1345,2)</f>
        <v/>
      </c>
      <c r="E1358" s="7">
        <f>COUNTIF($Z$1340:$AE$1345,2)</f>
        <v/>
      </c>
      <c r="F1358" s="7">
        <f>COUNTIF($AH$1340:$AM$1345,2)</f>
        <v/>
      </c>
      <c r="G1358" s="7">
        <f>COUNTIF($AP$1340:$AU$1345,2)</f>
        <v/>
      </c>
      <c r="H1358" s="12">
        <f>AVERAGE($B$1358:$F$1358)</f>
        <v/>
      </c>
      <c r="I1358" s="12">
        <f>STDEV.P($B$1358:$F$1358)</f>
        <v/>
      </c>
    </row>
    <row r="1359">
      <c r="A1359" s="3" t="inlineStr">
        <is>
          <t>eigenvalues (real part, numpy order; pasted)</t>
        </is>
      </c>
    </row>
    <row r="1360">
      <c r="A1360" s="3" t="inlineStr">
        <is>
          <t xml:space="preserve">  λ1</t>
        </is>
      </c>
      <c r="B1360" s="19" t="n">
        <v>4.281394239592142</v>
      </c>
      <c r="C1360" s="19" t="n">
        <v>4.281394239592142</v>
      </c>
      <c r="D1360" s="19" t="n">
        <v>4.281394239592142</v>
      </c>
      <c r="E1360" s="19" t="n">
        <v>4.281394239592142</v>
      </c>
      <c r="F1360" s="19" t="n">
        <v>4.281394239592142</v>
      </c>
      <c r="G1360" s="19" t="n">
        <v>4.281394239592142</v>
      </c>
    </row>
    <row r="1361">
      <c r="A1361" s="3" t="inlineStr">
        <is>
          <t xml:space="preserve">  λ2</t>
        </is>
      </c>
      <c r="B1361" s="19" t="n">
        <v>1.771876271237541</v>
      </c>
      <c r="C1361" s="19" t="n">
        <v>1.771876271237541</v>
      </c>
      <c r="D1361" s="19" t="n">
        <v>1.771876271237541</v>
      </c>
      <c r="E1361" s="19" t="n">
        <v>1.771876271237541</v>
      </c>
      <c r="F1361" s="19" t="n">
        <v>1.771876271237541</v>
      </c>
      <c r="G1361" s="19" t="n">
        <v>1.771876271237541</v>
      </c>
    </row>
    <row r="1362">
      <c r="A1362" s="3" t="inlineStr">
        <is>
          <t xml:space="preserve">  λ3</t>
        </is>
      </c>
      <c r="B1362" s="19" t="n">
        <v>-1</v>
      </c>
      <c r="C1362" s="19" t="n">
        <v>-1</v>
      </c>
      <c r="D1362" s="19" t="n">
        <v>-1</v>
      </c>
      <c r="E1362" s="19" t="n">
        <v>-1</v>
      </c>
      <c r="F1362" s="19" t="n">
        <v>-1</v>
      </c>
      <c r="G1362" s="19" t="n">
        <v>-1</v>
      </c>
    </row>
    <row r="1363">
      <c r="A1363" s="3" t="inlineStr">
        <is>
          <t xml:space="preserve">  λ4</t>
        </is>
      </c>
      <c r="B1363" s="19" t="n">
        <v>0.9999999999999998</v>
      </c>
      <c r="C1363" s="19" t="n">
        <v>0.9999999999999998</v>
      </c>
      <c r="D1363" s="19" t="n">
        <v>0.9999999999999998</v>
      </c>
      <c r="E1363" s="19" t="n">
        <v>0.9999999999999998</v>
      </c>
      <c r="F1363" s="19" t="n">
        <v>0.9999999999999998</v>
      </c>
      <c r="G1363" s="19" t="n">
        <v>0.9999999999999998</v>
      </c>
    </row>
    <row r="1364">
      <c r="A1364" s="3" t="inlineStr">
        <is>
          <t xml:space="preserve">  λ5</t>
        </is>
      </c>
      <c r="B1364" s="19" t="n">
        <v>0.4875140278436784</v>
      </c>
      <c r="C1364" s="19" t="n">
        <v>0.4875140278436784</v>
      </c>
      <c r="D1364" s="19" t="n">
        <v>0.4875140278436784</v>
      </c>
      <c r="E1364" s="19" t="n">
        <v>0.4875140278436784</v>
      </c>
      <c r="F1364" s="19" t="n">
        <v>0.4875140278436784</v>
      </c>
      <c r="G1364" s="19" t="n">
        <v>0.4875140278436784</v>
      </c>
    </row>
    <row r="1365">
      <c r="A1365" s="3" t="inlineStr">
        <is>
          <t xml:space="preserve">  λ6</t>
        </is>
      </c>
      <c r="B1365" s="19" t="n">
        <v>-0.5407845386733642</v>
      </c>
      <c r="C1365" s="19" t="n">
        <v>-0.5407845386733642</v>
      </c>
      <c r="D1365" s="19" t="n">
        <v>-0.5407845386733642</v>
      </c>
      <c r="E1365" s="19" t="n">
        <v>-0.5407845386733642</v>
      </c>
      <c r="F1365" s="19" t="n">
        <v>-0.5407845386733642</v>
      </c>
      <c r="G1365" s="19" t="n">
        <v>-0.5407845386733642</v>
      </c>
    </row>
    <row r="1366">
      <c r="A1366" s="3" t="inlineStr">
        <is>
          <t>eigenvalues sorted desc (LARGE)</t>
        </is>
      </c>
    </row>
    <row r="1367">
      <c r="A1367" s="3" t="inlineStr">
        <is>
          <t xml:space="preserve">  λ(1)</t>
        </is>
      </c>
      <c r="B1367" s="19">
        <f>LARGE($B$1360:$B$1365,1)</f>
        <v/>
      </c>
      <c r="C1367" s="19">
        <f>LARGE($C$1360:$C$1365,1)</f>
        <v/>
      </c>
      <c r="D1367" s="19">
        <f>LARGE($D$1360:$D$1365,1)</f>
        <v/>
      </c>
      <c r="E1367" s="19">
        <f>LARGE($E$1360:$E$1365,1)</f>
        <v/>
      </c>
      <c r="F1367" s="19">
        <f>LARGE($F$1360:$F$1365,1)</f>
        <v/>
      </c>
      <c r="G1367" s="19">
        <f>LARGE($G$1360:$G$1365,1)</f>
        <v/>
      </c>
    </row>
    <row r="1368">
      <c r="A1368" s="3" t="inlineStr">
        <is>
          <t xml:space="preserve">  λ(2)</t>
        </is>
      </c>
      <c r="B1368" s="19">
        <f>LARGE($B$1360:$B$1365,2)</f>
        <v/>
      </c>
      <c r="C1368" s="19">
        <f>LARGE($C$1360:$C$1365,2)</f>
        <v/>
      </c>
      <c r="D1368" s="19">
        <f>LARGE($D$1360:$D$1365,2)</f>
        <v/>
      </c>
      <c r="E1368" s="19">
        <f>LARGE($E$1360:$E$1365,2)</f>
        <v/>
      </c>
      <c r="F1368" s="19">
        <f>LARGE($F$1360:$F$1365,2)</f>
        <v/>
      </c>
      <c r="G1368" s="19">
        <f>LARGE($G$1360:$G$1365,2)</f>
        <v/>
      </c>
    </row>
    <row r="1369">
      <c r="A1369" s="3" t="inlineStr">
        <is>
          <t xml:space="preserve">  λ(3)</t>
        </is>
      </c>
      <c r="B1369" s="19">
        <f>LARGE($B$1360:$B$1365,3)</f>
        <v/>
      </c>
      <c r="C1369" s="19">
        <f>LARGE($C$1360:$C$1365,3)</f>
        <v/>
      </c>
      <c r="D1369" s="19">
        <f>LARGE($D$1360:$D$1365,3)</f>
        <v/>
      </c>
      <c r="E1369" s="19">
        <f>LARGE($E$1360:$E$1365,3)</f>
        <v/>
      </c>
      <c r="F1369" s="19">
        <f>LARGE($F$1360:$F$1365,3)</f>
        <v/>
      </c>
      <c r="G1369" s="19">
        <f>LARGE($G$1360:$G$1365,3)</f>
        <v/>
      </c>
    </row>
    <row r="1370">
      <c r="A1370" s="3" t="inlineStr">
        <is>
          <t xml:space="preserve">  λ(4)</t>
        </is>
      </c>
      <c r="B1370" s="19">
        <f>LARGE($B$1360:$B$1365,4)</f>
        <v/>
      </c>
      <c r="C1370" s="19">
        <f>LARGE($C$1360:$C$1365,4)</f>
        <v/>
      </c>
      <c r="D1370" s="19">
        <f>LARGE($D$1360:$D$1365,4)</f>
        <v/>
      </c>
      <c r="E1370" s="19">
        <f>LARGE($E$1360:$E$1365,4)</f>
        <v/>
      </c>
      <c r="F1370" s="19">
        <f>LARGE($F$1360:$F$1365,4)</f>
        <v/>
      </c>
      <c r="G1370" s="19">
        <f>LARGE($G$1360:$G$1365,4)</f>
        <v/>
      </c>
    </row>
    <row r="1371">
      <c r="A1371" s="3" t="inlineStr">
        <is>
          <t xml:space="preserve">  λ(5)</t>
        </is>
      </c>
      <c r="B1371" s="19">
        <f>LARGE($B$1360:$B$1365,5)</f>
        <v/>
      </c>
      <c r="C1371" s="19">
        <f>LARGE($C$1360:$C$1365,5)</f>
        <v/>
      </c>
      <c r="D1371" s="19">
        <f>LARGE($D$1360:$D$1365,5)</f>
        <v/>
      </c>
      <c r="E1371" s="19">
        <f>LARGE($E$1360:$E$1365,5)</f>
        <v/>
      </c>
      <c r="F1371" s="19">
        <f>LARGE($F$1360:$F$1365,5)</f>
        <v/>
      </c>
      <c r="G1371" s="19">
        <f>LARGE($G$1360:$G$1365,5)</f>
        <v/>
      </c>
    </row>
    <row r="1372">
      <c r="A1372" s="3" t="inlineStr">
        <is>
          <t xml:space="preserve">  λ(6)</t>
        </is>
      </c>
      <c r="B1372" s="19">
        <f>LARGE($B$1360:$B$1365,6)</f>
        <v/>
      </c>
      <c r="C1372" s="19">
        <f>LARGE($C$1360:$C$1365,6)</f>
        <v/>
      </c>
      <c r="D1372" s="19">
        <f>LARGE($D$1360:$D$1365,6)</f>
        <v/>
      </c>
      <c r="E1372" s="19">
        <f>LARGE($E$1360:$E$1365,6)</f>
        <v/>
      </c>
      <c r="F1372" s="19">
        <f>LARGE($F$1360:$F$1365,6)</f>
        <v/>
      </c>
      <c r="G1372" s="19">
        <f>LARGE($G$1360:$G$1365,6)</f>
        <v/>
      </c>
    </row>
    <row r="1373">
      <c r="A1373" s="3" t="inlineStr">
        <is>
          <t>check: Σeig − trace (→0)</t>
        </is>
      </c>
      <c r="B1373" s="3">
        <f>ROUND(SUM($B$1360:$B$1365)-($B$1340+$C$1341+$D$1342+$E$1343+$F$1344+$G$1345),6)</f>
        <v/>
      </c>
      <c r="C1373" s="3">
        <f>ROUND(SUM($C$1360:$C$1365)-($J$1340+$K$1341+$L$1342+$M$1343+$N$1344+$O$1345),6)</f>
        <v/>
      </c>
      <c r="D1373" s="3">
        <f>ROUND(SUM($D$1360:$D$1365)-($R$1340+$S$1341+$T$1342+$U$1343+$V$1344+$W$1345),6)</f>
        <v/>
      </c>
      <c r="E1373" s="3">
        <f>ROUND(SUM($E$1360:$E$1365)-($Z$1340+$AA$1341+$AB$1342+$AC$1343+$AD$1344+$AE$1345),6)</f>
        <v/>
      </c>
      <c r="F1373" s="3">
        <f>ROUND(SUM($F$1360:$F$1365)-($AH$1340+$AI$1341+$AJ$1342+$AK$1343+$AL$1344+$AM$1345),6)</f>
        <v/>
      </c>
      <c r="G1373" s="3">
        <f>ROUND(SUM($G$1360:$G$1365)-($AP$1340+$AQ$1341+$AR$1342+$AS$1343+$AT$1344+$AU$1345),6)</f>
        <v/>
      </c>
    </row>
    <row r="1374">
      <c r="A1374" s="3" t="inlineStr">
        <is>
          <t>check: Πeig − det (→0)</t>
        </is>
      </c>
      <c r="B1374" s="3">
        <f>ROUND(MDETERM($B$1340:$G$1345)-PRODUCT($B$1360:$B$1365),6)</f>
        <v/>
      </c>
      <c r="C1374" s="3">
        <f>ROUND(MDETERM($J$1340:$O$1345)-PRODUCT($C$1360:$C$1365),6)</f>
        <v/>
      </c>
      <c r="D1374" s="3">
        <f>ROUND(MDETERM($R$1340:$W$1345)-PRODUCT($D$1360:$D$1365),6)</f>
        <v/>
      </c>
      <c r="E1374" s="3">
        <f>ROUND(MDETERM($Z$1340:$AE$1345)-PRODUCT($E$1360:$E$1365),6)</f>
        <v/>
      </c>
      <c r="F1374" s="3">
        <f>ROUND(MDETERM($AH$1340:$AM$1345)-PRODUCT($F$1360:$F$1365),6)</f>
        <v/>
      </c>
      <c r="G1374" s="3">
        <f>ROUND(MDETERM($AP$1340:$AU$1345)-PRODUCT($G$1360:$G$1365),6)</f>
        <v/>
      </c>
    </row>
    <row r="1375">
      <c r="A1375" s="3" t="inlineStr">
        <is>
          <t>complex eigenvalues?</t>
        </is>
      </c>
      <c r="B1375" s="3" t="inlineStr"/>
      <c r="C1375" s="3" t="inlineStr"/>
      <c r="D1375" s="3" t="inlineStr"/>
      <c r="E1375" s="3" t="inlineStr"/>
      <c r="F1375" s="3" t="inlineStr"/>
      <c r="G1375" s="3" t="inlineStr"/>
    </row>
    <row r="1376">
      <c r="A1376" s="3" t="inlineStr">
        <is>
          <t>check: det(M − λᵢI) per sorted λ (→0)</t>
        </is>
      </c>
    </row>
    <row r="1377">
      <c r="A1377" s="3" t="inlineStr">
        <is>
          <t xml:space="preserve">  det(M − λ(1)I)</t>
        </is>
      </c>
      <c r="B1377" s="3">
        <f t="array" ref="B1377">ROUND(MDETERM($B$1340:$G$1345-$B$1367*MUNIT(6)),6)</f>
        <v/>
      </c>
      <c r="C1377" s="3">
        <f t="array" ref="C1377">ROUND(MDETERM($J$1340:$O$1345-$C$1367*MUNIT(6)),6)</f>
        <v/>
      </c>
      <c r="D1377" s="3">
        <f t="array" ref="D1377">ROUND(MDETERM($R$1340:$W$1345-$D$1367*MUNIT(6)),6)</f>
        <v/>
      </c>
      <c r="E1377" s="3">
        <f t="array" ref="E1377">ROUND(MDETERM($Z$1340:$AE$1345-$E$1367*MUNIT(6)),6)</f>
        <v/>
      </c>
      <c r="F1377" s="3">
        <f t="array" ref="F1377">ROUND(MDETERM($AH$1340:$AM$1345-$F$1367*MUNIT(6)),6)</f>
        <v/>
      </c>
      <c r="G1377" s="3">
        <f t="array" ref="G1377">ROUND(MDETERM($AP$1340:$AU$1345-$G$1367*MUNIT(6)),6)</f>
        <v/>
      </c>
    </row>
    <row r="1378">
      <c r="A1378" s="3" t="inlineStr">
        <is>
          <t xml:space="preserve">  det(M − λ(2)I)</t>
        </is>
      </c>
      <c r="B1378" s="3">
        <f t="array" ref="B1378">ROUND(MDETERM($B$1340:$G$1345-$B$1368*MUNIT(6)),6)</f>
        <v/>
      </c>
      <c r="C1378" s="3">
        <f t="array" ref="C1378">ROUND(MDETERM($J$1340:$O$1345-$C$1368*MUNIT(6)),6)</f>
        <v/>
      </c>
      <c r="D1378" s="3">
        <f t="array" ref="D1378">ROUND(MDETERM($R$1340:$W$1345-$D$1368*MUNIT(6)),6)</f>
        <v/>
      </c>
      <c r="E1378" s="3">
        <f t="array" ref="E1378">ROUND(MDETERM($Z$1340:$AE$1345-$E$1368*MUNIT(6)),6)</f>
        <v/>
      </c>
      <c r="F1378" s="3">
        <f t="array" ref="F1378">ROUND(MDETERM($AH$1340:$AM$1345-$F$1368*MUNIT(6)),6)</f>
        <v/>
      </c>
      <c r="G1378" s="3">
        <f t="array" ref="G1378">ROUND(MDETERM($AP$1340:$AU$1345-$G$1368*MUNIT(6)),6)</f>
        <v/>
      </c>
    </row>
    <row r="1379">
      <c r="A1379" s="3" t="inlineStr">
        <is>
          <t xml:space="preserve">  det(M − λ(3)I)</t>
        </is>
      </c>
      <c r="B1379" s="3">
        <f t="array" ref="B1379">ROUND(MDETERM($B$1340:$G$1345-$B$1369*MUNIT(6)),6)</f>
        <v/>
      </c>
      <c r="C1379" s="3">
        <f t="array" ref="C1379">ROUND(MDETERM($J$1340:$O$1345-$C$1369*MUNIT(6)),6)</f>
        <v/>
      </c>
      <c r="D1379" s="3">
        <f t="array" ref="D1379">ROUND(MDETERM($R$1340:$W$1345-$D$1369*MUNIT(6)),6)</f>
        <v/>
      </c>
      <c r="E1379" s="3">
        <f t="array" ref="E1379">ROUND(MDETERM($Z$1340:$AE$1345-$E$1369*MUNIT(6)),6)</f>
        <v/>
      </c>
      <c r="F1379" s="3">
        <f t="array" ref="F1379">ROUND(MDETERM($AH$1340:$AM$1345-$F$1369*MUNIT(6)),6)</f>
        <v/>
      </c>
      <c r="G1379" s="3">
        <f t="array" ref="G1379">ROUND(MDETERM($AP$1340:$AU$1345-$G$1369*MUNIT(6)),6)</f>
        <v/>
      </c>
    </row>
    <row r="1380">
      <c r="A1380" s="3" t="inlineStr">
        <is>
          <t xml:space="preserve">  det(M − λ(4)I)</t>
        </is>
      </c>
      <c r="B1380" s="3">
        <f t="array" ref="B1380">ROUND(MDETERM($B$1340:$G$1345-$B$1370*MUNIT(6)),6)</f>
        <v/>
      </c>
      <c r="C1380" s="3">
        <f t="array" ref="C1380">ROUND(MDETERM($J$1340:$O$1345-$C$1370*MUNIT(6)),6)</f>
        <v/>
      </c>
      <c r="D1380" s="3">
        <f t="array" ref="D1380">ROUND(MDETERM($R$1340:$W$1345-$D$1370*MUNIT(6)),6)</f>
        <v/>
      </c>
      <c r="E1380" s="3">
        <f t="array" ref="E1380">ROUND(MDETERM($Z$1340:$AE$1345-$E$1370*MUNIT(6)),6)</f>
        <v/>
      </c>
      <c r="F1380" s="3">
        <f t="array" ref="F1380">ROUND(MDETERM($AH$1340:$AM$1345-$F$1370*MUNIT(6)),6)</f>
        <v/>
      </c>
      <c r="G1380" s="3">
        <f t="array" ref="G1380">ROUND(MDETERM($AP$1340:$AU$1345-$G$1370*MUNIT(6)),6)</f>
        <v/>
      </c>
    </row>
    <row r="1381">
      <c r="A1381" s="3" t="inlineStr">
        <is>
          <t xml:space="preserve">  det(M − λ(5)I)</t>
        </is>
      </c>
      <c r="B1381" s="3">
        <f t="array" ref="B1381">ROUND(MDETERM($B$1340:$G$1345-$B$1371*MUNIT(6)),6)</f>
        <v/>
      </c>
      <c r="C1381" s="3">
        <f t="array" ref="C1381">ROUND(MDETERM($J$1340:$O$1345-$C$1371*MUNIT(6)),6)</f>
        <v/>
      </c>
      <c r="D1381" s="3">
        <f t="array" ref="D1381">ROUND(MDETERM($R$1340:$W$1345-$D$1371*MUNIT(6)),6)</f>
        <v/>
      </c>
      <c r="E1381" s="3">
        <f t="array" ref="E1381">ROUND(MDETERM($Z$1340:$AE$1345-$E$1371*MUNIT(6)),6)</f>
        <v/>
      </c>
      <c r="F1381" s="3">
        <f t="array" ref="F1381">ROUND(MDETERM($AH$1340:$AM$1345-$F$1371*MUNIT(6)),6)</f>
        <v/>
      </c>
      <c r="G1381" s="3">
        <f t="array" ref="G1381">ROUND(MDETERM($AP$1340:$AU$1345-$G$1371*MUNIT(6)),6)</f>
        <v/>
      </c>
    </row>
    <row r="1382">
      <c r="A1382" s="3" t="inlineStr">
        <is>
          <t xml:space="preserve">  det(M − λ(6)I)</t>
        </is>
      </c>
      <c r="B1382" s="3">
        <f t="array" ref="B1382">ROUND(MDETERM($B$1340:$G$1345-$B$1372*MUNIT(6)),6)</f>
        <v/>
      </c>
      <c r="C1382" s="3">
        <f t="array" ref="C1382">ROUND(MDETERM($J$1340:$O$1345-$C$1372*MUNIT(6)),6)</f>
        <v/>
      </c>
      <c r="D1382" s="3">
        <f t="array" ref="D1382">ROUND(MDETERM($R$1340:$W$1345-$D$1372*MUNIT(6)),6)</f>
        <v/>
      </c>
      <c r="E1382" s="3">
        <f t="array" ref="E1382">ROUND(MDETERM($Z$1340:$AE$1345-$E$1372*MUNIT(6)),6)</f>
        <v/>
      </c>
      <c r="F1382" s="3">
        <f t="array" ref="F1382">ROUND(MDETERM($AH$1340:$AM$1345-$F$1372*MUNIT(6)),6)</f>
        <v/>
      </c>
      <c r="G1382" s="3">
        <f t="array" ref="G1382">ROUND(MDETERM($AP$1340:$AU$1345-$G$1372*MUNIT(6)),6)</f>
        <v/>
      </c>
    </row>
    <row r="1386" ht="16" customHeight="1">
      <c r="A1386" s="14" t="inlineStr">
        <is>
          <t>RAG R1-R3 | deepseek-r1:14b</t>
        </is>
      </c>
      <c r="B1386" s="9" t="inlineStr">
        <is>
          <t>run 1 (raw, pasted)</t>
        </is>
      </c>
      <c r="J1386" s="9" t="inlineStr">
        <is>
          <t>run 2 (raw, pasted)</t>
        </is>
      </c>
      <c r="R1386" s="9" t="inlineStr">
        <is>
          <t>run 3 (raw, pasted)</t>
        </is>
      </c>
      <c r="Z1386" s="9" t="inlineStr">
        <is>
          <t>run 4 (raw, pasted)</t>
        </is>
      </c>
      <c r="AH1386" s="9" t="inlineStr">
        <is>
          <t>run 5 (raw, pasted)</t>
        </is>
      </c>
      <c r="AP1386" s="9" t="inlineStr">
        <is>
          <t>archived component mapping</t>
        </is>
      </c>
    </row>
    <row r="1387" ht="60" customHeight="1">
      <c r="B1387" s="15" t="inlineStr">
        <is>
          <t>Motor</t>
        </is>
      </c>
      <c r="C1387" s="15" t="inlineStr">
        <is>
          <t>Battery Pack</t>
        </is>
      </c>
      <c r="D1387" s="15" t="inlineStr">
        <is>
          <t>Gear System</t>
        </is>
      </c>
      <c r="E1387" s="15" t="inlineStr">
        <is>
          <t>Switch</t>
        </is>
      </c>
      <c r="F1387" s="15" t="inlineStr">
        <is>
          <t>Bit Holder/Chuck</t>
        </is>
      </c>
      <c r="G1387" s="15" t="inlineStr">
        <is>
          <t>Screw Bit</t>
        </is>
      </c>
      <c r="H1387" s="15" t="inlineStr">
        <is>
          <t>Control Board</t>
        </is>
      </c>
      <c r="J1387" s="15" t="inlineStr">
        <is>
          <t>Motor</t>
        </is>
      </c>
      <c r="K1387" s="15" t="inlineStr">
        <is>
          <t>Battery Pack</t>
        </is>
      </c>
      <c r="L1387" s="15" t="inlineStr">
        <is>
          <t>Gear System</t>
        </is>
      </c>
      <c r="M1387" s="15" t="inlineStr">
        <is>
          <t>Switch</t>
        </is>
      </c>
      <c r="N1387" s="15" t="inlineStr">
        <is>
          <t>Bit Holder/Chuck</t>
        </is>
      </c>
      <c r="O1387" s="15" t="inlineStr">
        <is>
          <t>Screw Bit</t>
        </is>
      </c>
      <c r="P1387" s="15" t="inlineStr">
        <is>
          <t>Control Board</t>
        </is>
      </c>
      <c r="R1387" s="15" t="inlineStr">
        <is>
          <t>Motor</t>
        </is>
      </c>
      <c r="S1387" s="15" t="inlineStr">
        <is>
          <t>Battery Pack</t>
        </is>
      </c>
      <c r="T1387" s="15" t="inlineStr">
        <is>
          <t>Gear System</t>
        </is>
      </c>
      <c r="U1387" s="15" t="inlineStr">
        <is>
          <t>Switch</t>
        </is>
      </c>
      <c r="V1387" s="15" t="inlineStr">
        <is>
          <t>Bit Holder/Chuck</t>
        </is>
      </c>
      <c r="W1387" s="15" t="inlineStr">
        <is>
          <t>Screw Bit</t>
        </is>
      </c>
      <c r="X1387" s="15" t="inlineStr">
        <is>
          <t>Control Board</t>
        </is>
      </c>
      <c r="Z1387" s="15" t="inlineStr">
        <is>
          <t>Motor</t>
        </is>
      </c>
      <c r="AA1387" s="15" t="inlineStr">
        <is>
          <t>Battery Pack</t>
        </is>
      </c>
      <c r="AB1387" s="15" t="inlineStr">
        <is>
          <t>Gear System</t>
        </is>
      </c>
      <c r="AC1387" s="15" t="inlineStr">
        <is>
          <t>Switch</t>
        </is>
      </c>
      <c r="AD1387" s="15" t="inlineStr">
        <is>
          <t>Bit Holder/Chuck</t>
        </is>
      </c>
      <c r="AE1387" s="15" t="inlineStr">
        <is>
          <t>Screw Bit</t>
        </is>
      </c>
      <c r="AF1387" s="15" t="inlineStr">
        <is>
          <t>Control Board</t>
        </is>
      </c>
      <c r="AH1387" s="15" t="inlineStr">
        <is>
          <t>Motor</t>
        </is>
      </c>
      <c r="AI1387" s="15" t="inlineStr">
        <is>
          <t>Battery Pack</t>
        </is>
      </c>
      <c r="AJ1387" s="15" t="inlineStr">
        <is>
          <t>Gear System</t>
        </is>
      </c>
      <c r="AK1387" s="15" t="inlineStr">
        <is>
          <t>Switch</t>
        </is>
      </c>
      <c r="AL1387" s="15" t="inlineStr">
        <is>
          <t>Bit Holder/Chuck</t>
        </is>
      </c>
      <c r="AM1387" s="15" t="inlineStr">
        <is>
          <t>Screw Bit</t>
        </is>
      </c>
      <c r="AN1387" s="15" t="inlineStr">
        <is>
          <t>Control Board</t>
        </is>
      </c>
      <c r="AP1387" s="3" t="inlineStr">
        <is>
          <t>Ground truth component</t>
        </is>
      </c>
      <c r="AQ1387" s="3" t="inlineStr">
        <is>
          <t>Matched predicted component</t>
        </is>
      </c>
    </row>
    <row r="1388">
      <c r="A1388" s="3" t="inlineStr">
        <is>
          <t>Motor</t>
        </is>
      </c>
      <c r="B1388" s="8" t="n">
        <v>1</v>
      </c>
      <c r="C1388" s="8" t="n">
        <v>1</v>
      </c>
      <c r="D1388" s="8" t="n">
        <v>1</v>
      </c>
      <c r="E1388" s="8" t="n">
        <v>1</v>
      </c>
      <c r="F1388" s="8" t="n">
        <v>0</v>
      </c>
      <c r="G1388" s="8" t="n">
        <v>0</v>
      </c>
      <c r="H1388" s="8" t="n">
        <v>1</v>
      </c>
      <c r="J1388" s="8" t="n">
        <v>1</v>
      </c>
      <c r="K1388" s="8" t="n">
        <v>1</v>
      </c>
      <c r="L1388" s="8" t="n">
        <v>1</v>
      </c>
      <c r="M1388" s="8" t="n">
        <v>1</v>
      </c>
      <c r="N1388" s="8" t="n">
        <v>1</v>
      </c>
      <c r="O1388" s="8" t="n">
        <v>0</v>
      </c>
      <c r="P1388" s="8" t="n">
        <v>1</v>
      </c>
      <c r="R1388" s="8" t="n">
        <v>1</v>
      </c>
      <c r="S1388" s="8" t="n">
        <v>1</v>
      </c>
      <c r="T1388" s="8" t="n">
        <v>1</v>
      </c>
      <c r="U1388" s="8" t="n">
        <v>1</v>
      </c>
      <c r="V1388" s="8" t="n">
        <v>0</v>
      </c>
      <c r="W1388" s="8" t="n">
        <v>0</v>
      </c>
      <c r="X1388" s="8" t="n">
        <v>1</v>
      </c>
      <c r="Z1388" s="8" t="n">
        <v>1</v>
      </c>
      <c r="AA1388" s="8" t="n">
        <v>1</v>
      </c>
      <c r="AB1388" s="8" t="n">
        <v>1</v>
      </c>
      <c r="AC1388" s="8" t="n">
        <v>1</v>
      </c>
      <c r="AD1388" s="8" t="n">
        <v>1</v>
      </c>
      <c r="AE1388" s="8" t="n">
        <v>0</v>
      </c>
      <c r="AF1388" s="8" t="n">
        <v>1</v>
      </c>
      <c r="AH1388" s="8" t="n">
        <v>1</v>
      </c>
      <c r="AI1388" s="8" t="n">
        <v>1</v>
      </c>
      <c r="AJ1388" s="8" t="n">
        <v>1</v>
      </c>
      <c r="AK1388" s="8" t="n">
        <v>1</v>
      </c>
      <c r="AL1388" s="8" t="n">
        <v>0</v>
      </c>
      <c r="AM1388" s="8" t="n">
        <v>0</v>
      </c>
      <c r="AN1388" s="8" t="n">
        <v>1</v>
      </c>
      <c r="AP1388" s="3" t="inlineStr">
        <is>
          <t>Bit</t>
        </is>
      </c>
      <c r="AQ1388" s="3" t="inlineStr">
        <is>
          <t>Bit Holder/Chuck</t>
        </is>
      </c>
    </row>
    <row r="1389">
      <c r="A1389" s="3" t="inlineStr">
        <is>
          <t>Battery Pack</t>
        </is>
      </c>
      <c r="B1389" s="8" t="n">
        <v>1</v>
      </c>
      <c r="C1389" s="8" t="n">
        <v>1</v>
      </c>
      <c r="D1389" s="8" t="n">
        <v>0</v>
      </c>
      <c r="E1389" s="8" t="n">
        <v>1</v>
      </c>
      <c r="F1389" s="8" t="n">
        <v>0</v>
      </c>
      <c r="G1389" s="8" t="n">
        <v>0</v>
      </c>
      <c r="H1389" s="8" t="n">
        <v>1</v>
      </c>
      <c r="J1389" s="8" t="n">
        <v>1</v>
      </c>
      <c r="K1389" s="8" t="n">
        <v>1</v>
      </c>
      <c r="L1389" s="8" t="n">
        <v>0</v>
      </c>
      <c r="M1389" s="8" t="n">
        <v>0</v>
      </c>
      <c r="N1389" s="8" t="n">
        <v>0</v>
      </c>
      <c r="O1389" s="8" t="n">
        <v>0</v>
      </c>
      <c r="P1389" s="8" t="n">
        <v>1</v>
      </c>
      <c r="R1389" s="8" t="n">
        <v>1</v>
      </c>
      <c r="S1389" s="8" t="n">
        <v>1</v>
      </c>
      <c r="T1389" s="8" t="n">
        <v>1</v>
      </c>
      <c r="U1389" s="8" t="n">
        <v>1</v>
      </c>
      <c r="V1389" s="8" t="n">
        <v>0</v>
      </c>
      <c r="W1389" s="8" t="n">
        <v>0</v>
      </c>
      <c r="X1389" s="8" t="n">
        <v>1</v>
      </c>
      <c r="Z1389" s="8" t="n">
        <v>1</v>
      </c>
      <c r="AA1389" s="8" t="n">
        <v>1</v>
      </c>
      <c r="AB1389" s="8" t="n">
        <v>0</v>
      </c>
      <c r="AC1389" s="8" t="n">
        <v>1</v>
      </c>
      <c r="AD1389" s="8" t="n">
        <v>0</v>
      </c>
      <c r="AE1389" s="8" t="n">
        <v>0</v>
      </c>
      <c r="AF1389" s="8" t="n">
        <v>1</v>
      </c>
      <c r="AH1389" s="8" t="n">
        <v>1</v>
      </c>
      <c r="AI1389" s="8" t="n">
        <v>1</v>
      </c>
      <c r="AJ1389" s="8" t="n">
        <v>0</v>
      </c>
      <c r="AK1389" s="8" t="n">
        <v>1</v>
      </c>
      <c r="AL1389" s="8" t="n">
        <v>0</v>
      </c>
      <c r="AM1389" s="8" t="n">
        <v>0</v>
      </c>
      <c r="AN1389" s="8" t="n">
        <v>1</v>
      </c>
      <c r="AP1389" s="3" t="inlineStr">
        <is>
          <t>Transmission</t>
        </is>
      </c>
      <c r="AQ1389" s="3" t="inlineStr">
        <is>
          <t>Gear System</t>
        </is>
      </c>
    </row>
    <row r="1390">
      <c r="A1390" s="3" t="inlineStr">
        <is>
          <t>Gear System</t>
        </is>
      </c>
      <c r="B1390" s="8" t="n">
        <v>1</v>
      </c>
      <c r="C1390" s="8" t="n">
        <v>0</v>
      </c>
      <c r="D1390" s="8" t="n">
        <v>1</v>
      </c>
      <c r="E1390" s="8" t="n">
        <v>0</v>
      </c>
      <c r="F1390" s="8" t="n">
        <v>1</v>
      </c>
      <c r="G1390" s="8" t="n">
        <v>0</v>
      </c>
      <c r="H1390" s="8" t="n">
        <v>1</v>
      </c>
      <c r="J1390" s="8" t="n">
        <v>1</v>
      </c>
      <c r="K1390" s="8" t="n">
        <v>0</v>
      </c>
      <c r="L1390" s="8" t="n">
        <v>1</v>
      </c>
      <c r="M1390" s="8" t="n">
        <v>0</v>
      </c>
      <c r="N1390" s="8" t="n">
        <v>1</v>
      </c>
      <c r="O1390" s="8" t="n">
        <v>0</v>
      </c>
      <c r="P1390" s="8" t="n">
        <v>0</v>
      </c>
      <c r="R1390" s="8" t="n">
        <v>1</v>
      </c>
      <c r="S1390" s="8" t="n">
        <v>1</v>
      </c>
      <c r="T1390" s="8" t="n">
        <v>1</v>
      </c>
      <c r="U1390" s="8" t="n">
        <v>0</v>
      </c>
      <c r="V1390" s="8" t="n">
        <v>1</v>
      </c>
      <c r="W1390" s="8" t="n">
        <v>0</v>
      </c>
      <c r="X1390" s="8" t="n">
        <v>1</v>
      </c>
      <c r="Z1390" s="8" t="n">
        <v>1</v>
      </c>
      <c r="AA1390" s="8" t="n">
        <v>0</v>
      </c>
      <c r="AB1390" s="8" t="n">
        <v>1</v>
      </c>
      <c r="AC1390" s="8" t="n">
        <v>0</v>
      </c>
      <c r="AD1390" s="8" t="n">
        <v>1</v>
      </c>
      <c r="AE1390" s="8" t="n">
        <v>0</v>
      </c>
      <c r="AF1390" s="20" t="n">
        <v>2</v>
      </c>
      <c r="AH1390" s="8" t="n">
        <v>1</v>
      </c>
      <c r="AI1390" s="8" t="n">
        <v>0</v>
      </c>
      <c r="AJ1390" s="8" t="n">
        <v>1</v>
      </c>
      <c r="AK1390" s="8" t="n">
        <v>0</v>
      </c>
      <c r="AL1390" s="8" t="n">
        <v>1</v>
      </c>
      <c r="AM1390" s="8" t="n">
        <v>0</v>
      </c>
      <c r="AN1390" s="8" t="n">
        <v>1</v>
      </c>
      <c r="AP1390" s="3" t="inlineStr">
        <is>
          <t>Motor</t>
        </is>
      </c>
      <c r="AQ1390" s="3" t="inlineStr">
        <is>
          <t>Motor</t>
        </is>
      </c>
    </row>
    <row r="1391">
      <c r="A1391" s="3" t="inlineStr">
        <is>
          <t>Switch</t>
        </is>
      </c>
      <c r="B1391" s="8" t="n">
        <v>1</v>
      </c>
      <c r="C1391" s="8" t="n">
        <v>1</v>
      </c>
      <c r="D1391" s="8" t="n">
        <v>0</v>
      </c>
      <c r="E1391" s="8" t="n">
        <v>1</v>
      </c>
      <c r="F1391" s="8" t="n">
        <v>0</v>
      </c>
      <c r="G1391" s="8" t="n">
        <v>0</v>
      </c>
      <c r="H1391" s="8" t="n">
        <v>1</v>
      </c>
      <c r="J1391" s="8" t="n">
        <v>1</v>
      </c>
      <c r="K1391" s="8" t="n">
        <v>1</v>
      </c>
      <c r="L1391" s="8" t="n">
        <v>0</v>
      </c>
      <c r="M1391" s="8" t="n">
        <v>1</v>
      </c>
      <c r="N1391" s="8" t="n">
        <v>0</v>
      </c>
      <c r="O1391" s="8" t="n">
        <v>0</v>
      </c>
      <c r="P1391" s="8" t="n">
        <v>0</v>
      </c>
      <c r="R1391" s="8" t="n">
        <v>1</v>
      </c>
      <c r="S1391" s="8" t="n">
        <v>1</v>
      </c>
      <c r="T1391" s="8" t="n">
        <v>0</v>
      </c>
      <c r="U1391" s="8" t="n">
        <v>1</v>
      </c>
      <c r="V1391" s="8" t="n">
        <v>0</v>
      </c>
      <c r="W1391" s="8" t="n">
        <v>0</v>
      </c>
      <c r="X1391" s="8" t="n">
        <v>1</v>
      </c>
      <c r="Z1391" s="8" t="n">
        <v>1</v>
      </c>
      <c r="AA1391" s="8" t="n">
        <v>1</v>
      </c>
      <c r="AB1391" s="8" t="n">
        <v>0</v>
      </c>
      <c r="AC1391" s="8" t="n">
        <v>1</v>
      </c>
      <c r="AD1391" s="8" t="n">
        <v>0</v>
      </c>
      <c r="AE1391" s="8" t="n">
        <v>0</v>
      </c>
      <c r="AF1391" s="20" t="n">
        <v>2</v>
      </c>
      <c r="AH1391" s="8" t="n">
        <v>1</v>
      </c>
      <c r="AI1391" s="8" t="n">
        <v>1</v>
      </c>
      <c r="AJ1391" s="8" t="n">
        <v>0</v>
      </c>
      <c r="AK1391" s="8" t="n">
        <v>1</v>
      </c>
      <c r="AL1391" s="8" t="n">
        <v>0</v>
      </c>
      <c r="AM1391" s="8" t="n">
        <v>0</v>
      </c>
      <c r="AN1391" s="8" t="n">
        <v>1</v>
      </c>
      <c r="AP1391" s="3" t="inlineStr">
        <is>
          <t>Electrical System</t>
        </is>
      </c>
      <c r="AQ1391" s="3" t="inlineStr">
        <is>
          <t>Control Board</t>
        </is>
      </c>
    </row>
    <row r="1392">
      <c r="A1392" s="3" t="inlineStr">
        <is>
          <t>Bit Holder/Chuck</t>
        </is>
      </c>
      <c r="B1392" s="8" t="n">
        <v>0</v>
      </c>
      <c r="C1392" s="8" t="n">
        <v>0</v>
      </c>
      <c r="D1392" s="8" t="n">
        <v>1</v>
      </c>
      <c r="E1392" s="8" t="n">
        <v>0</v>
      </c>
      <c r="F1392" s="8" t="n">
        <v>1</v>
      </c>
      <c r="G1392" s="8" t="n">
        <v>1</v>
      </c>
      <c r="H1392" s="8" t="n">
        <v>0</v>
      </c>
      <c r="J1392" s="8" t="n">
        <v>0</v>
      </c>
      <c r="K1392" s="8" t="n">
        <v>0</v>
      </c>
      <c r="L1392" s="8" t="n">
        <v>1</v>
      </c>
      <c r="M1392" s="8" t="n">
        <v>0</v>
      </c>
      <c r="N1392" s="8" t="n">
        <v>1</v>
      </c>
      <c r="O1392" s="8" t="n">
        <v>1</v>
      </c>
      <c r="P1392" s="8" t="n">
        <v>0</v>
      </c>
      <c r="R1392" s="8" t="n">
        <v>0</v>
      </c>
      <c r="S1392" s="8" t="n">
        <v>0</v>
      </c>
      <c r="T1392" s="8" t="n">
        <v>1</v>
      </c>
      <c r="U1392" s="8" t="n">
        <v>0</v>
      </c>
      <c r="V1392" s="8" t="n">
        <v>1</v>
      </c>
      <c r="W1392" s="8" t="n">
        <v>1</v>
      </c>
      <c r="X1392" s="8" t="n">
        <v>0</v>
      </c>
      <c r="Z1392" s="8" t="n">
        <v>0</v>
      </c>
      <c r="AA1392" s="8" t="n">
        <v>0</v>
      </c>
      <c r="AB1392" s="8" t="n">
        <v>1</v>
      </c>
      <c r="AC1392" s="8" t="n">
        <v>0</v>
      </c>
      <c r="AD1392" s="8" t="n">
        <v>1</v>
      </c>
      <c r="AE1392" s="8" t="n">
        <v>1</v>
      </c>
      <c r="AF1392" s="20" t="n">
        <v>2</v>
      </c>
      <c r="AH1392" s="8" t="n">
        <v>0</v>
      </c>
      <c r="AI1392" s="8" t="n">
        <v>0</v>
      </c>
      <c r="AJ1392" s="8" t="n">
        <v>1</v>
      </c>
      <c r="AK1392" s="8" t="n">
        <v>0</v>
      </c>
      <c r="AL1392" s="8" t="n">
        <v>1</v>
      </c>
      <c r="AM1392" s="8" t="n">
        <v>1</v>
      </c>
      <c r="AN1392" s="8" t="n">
        <v>1</v>
      </c>
      <c r="AP1392" s="3" t="inlineStr">
        <is>
          <t>Battery Holder</t>
        </is>
      </c>
      <c r="AQ1392" s="3" t="inlineStr">
        <is>
          <t>Battery Pack</t>
        </is>
      </c>
    </row>
    <row r="1393">
      <c r="A1393" s="3" t="inlineStr">
        <is>
          <t>Screw Bit</t>
        </is>
      </c>
      <c r="B1393" s="8" t="n">
        <v>0</v>
      </c>
      <c r="C1393" s="8" t="n">
        <v>0</v>
      </c>
      <c r="D1393" s="8" t="n">
        <v>0</v>
      </c>
      <c r="E1393" s="8" t="n">
        <v>0</v>
      </c>
      <c r="F1393" s="8" t="n">
        <v>1</v>
      </c>
      <c r="G1393" s="8" t="n">
        <v>1</v>
      </c>
      <c r="H1393" s="8" t="n">
        <v>0</v>
      </c>
      <c r="J1393" s="8" t="n">
        <v>0</v>
      </c>
      <c r="K1393" s="8" t="n">
        <v>0</v>
      </c>
      <c r="L1393" s="8" t="n">
        <v>0</v>
      </c>
      <c r="M1393" s="8" t="n">
        <v>0</v>
      </c>
      <c r="N1393" s="8" t="n">
        <v>1</v>
      </c>
      <c r="O1393" s="8" t="n">
        <v>1</v>
      </c>
      <c r="P1393" s="8" t="n">
        <v>0</v>
      </c>
      <c r="R1393" s="8" t="n">
        <v>0</v>
      </c>
      <c r="S1393" s="8" t="n">
        <v>0</v>
      </c>
      <c r="T1393" s="8" t="n">
        <v>0</v>
      </c>
      <c r="U1393" s="8" t="n">
        <v>0</v>
      </c>
      <c r="V1393" s="8" t="n">
        <v>1</v>
      </c>
      <c r="W1393" s="8" t="n">
        <v>1</v>
      </c>
      <c r="X1393" s="8" t="n">
        <v>0</v>
      </c>
      <c r="Z1393" s="8" t="n">
        <v>0</v>
      </c>
      <c r="AA1393" s="8" t="n">
        <v>0</v>
      </c>
      <c r="AB1393" s="8" t="n">
        <v>0</v>
      </c>
      <c r="AC1393" s="8" t="n">
        <v>0</v>
      </c>
      <c r="AD1393" s="8" t="n">
        <v>1</v>
      </c>
      <c r="AE1393" s="8" t="n">
        <v>1</v>
      </c>
      <c r="AF1393" s="8" t="n">
        <v>0</v>
      </c>
      <c r="AH1393" s="8" t="n">
        <v>0</v>
      </c>
      <c r="AI1393" s="8" t="n">
        <v>0</v>
      </c>
      <c r="AJ1393" s="8" t="n">
        <v>0</v>
      </c>
      <c r="AK1393" s="8" t="n">
        <v>0</v>
      </c>
      <c r="AL1393" s="8" t="n">
        <v>1</v>
      </c>
      <c r="AM1393" s="8" t="n">
        <v>1</v>
      </c>
      <c r="AN1393" s="8" t="n">
        <v>0</v>
      </c>
    </row>
    <row r="1394">
      <c r="A1394" s="3" t="inlineStr">
        <is>
          <t>Control Board</t>
        </is>
      </c>
      <c r="B1394" s="8" t="n">
        <v>1</v>
      </c>
      <c r="C1394" s="8" t="n">
        <v>1</v>
      </c>
      <c r="D1394" s="8" t="n">
        <v>1</v>
      </c>
      <c r="E1394" s="8" t="n">
        <v>1</v>
      </c>
      <c r="F1394" s="8" t="n">
        <v>0</v>
      </c>
      <c r="G1394" s="8" t="n">
        <v>0</v>
      </c>
      <c r="H1394" s="8" t="n">
        <v>1</v>
      </c>
      <c r="J1394" s="8" t="n">
        <v>1</v>
      </c>
      <c r="K1394" s="8" t="n">
        <v>1</v>
      </c>
      <c r="L1394" s="8" t="n">
        <v>0</v>
      </c>
      <c r="M1394" s="8" t="n">
        <v>1</v>
      </c>
      <c r="N1394" s="8" t="n">
        <v>0</v>
      </c>
      <c r="O1394" s="8" t="n">
        <v>0</v>
      </c>
      <c r="P1394" s="8" t="n">
        <v>1</v>
      </c>
      <c r="R1394" s="8" t="n">
        <v>1</v>
      </c>
      <c r="S1394" s="8" t="n">
        <v>1</v>
      </c>
      <c r="T1394" s="8" t="n">
        <v>1</v>
      </c>
      <c r="U1394" s="8" t="n">
        <v>1</v>
      </c>
      <c r="V1394" s="8" t="n">
        <v>0</v>
      </c>
      <c r="W1394" s="8" t="n">
        <v>0</v>
      </c>
      <c r="X1394" s="8" t="n">
        <v>1</v>
      </c>
      <c r="Z1394" s="8" t="n">
        <v>1</v>
      </c>
      <c r="AA1394" s="8" t="n">
        <v>1</v>
      </c>
      <c r="AB1394" s="20" t="n">
        <v>2</v>
      </c>
      <c r="AC1394" s="20" t="n">
        <v>2</v>
      </c>
      <c r="AD1394" s="20" t="n">
        <v>2</v>
      </c>
      <c r="AE1394" s="8" t="n">
        <v>0</v>
      </c>
      <c r="AF1394" s="8" t="n">
        <v>1</v>
      </c>
      <c r="AH1394" s="8" t="n">
        <v>1</v>
      </c>
      <c r="AI1394" s="8" t="n">
        <v>1</v>
      </c>
      <c r="AJ1394" s="8" t="n">
        <v>1</v>
      </c>
      <c r="AK1394" s="8" t="n">
        <v>1</v>
      </c>
      <c r="AL1394" s="8" t="n">
        <v>1</v>
      </c>
      <c r="AM1394" s="8" t="n">
        <v>0</v>
      </c>
      <c r="AN1394" s="8" t="n">
        <v>1</v>
      </c>
    </row>
    <row r="1396">
      <c r="A1396" s="1" t="inlineStr">
        <is>
          <t>aligned k×k matrices (INDEX/MATCH through the mapping; GT order)</t>
        </is>
      </c>
      <c r="B1396" s="9" t="inlineStr">
        <is>
          <t>run 1 aligned</t>
        </is>
      </c>
      <c r="J1396" s="9" t="inlineStr">
        <is>
          <t>run 2 aligned</t>
        </is>
      </c>
      <c r="R1396" s="9" t="inlineStr">
        <is>
          <t>run 3 aligned</t>
        </is>
      </c>
      <c r="Z1396" s="9" t="inlineStr">
        <is>
          <t>run 4 aligned</t>
        </is>
      </c>
      <c r="AH1396" s="9" t="inlineStr">
        <is>
          <t>run 5 aligned</t>
        </is>
      </c>
      <c r="AP1396" s="9" t="inlineStr">
        <is>
          <t>Step2 average of aligned runs (formula)</t>
        </is>
      </c>
      <c r="AV1396" s="9" t="inlineStr">
        <is>
          <t>aligned ground truth (INDEX/MATCH)</t>
        </is>
      </c>
      <c r="BB1396" s="9" t="inlineStr">
        <is>
          <t>aligned GT eig (pasted) | sorted</t>
        </is>
      </c>
    </row>
    <row r="1397" ht="60" customHeight="1">
      <c r="B1397" s="15" t="inlineStr">
        <is>
          <t>Bit</t>
        </is>
      </c>
      <c r="C1397" s="15" t="inlineStr">
        <is>
          <t>Transmission</t>
        </is>
      </c>
      <c r="D1397" s="15" t="inlineStr">
        <is>
          <t>Motor</t>
        </is>
      </c>
      <c r="E1397" s="15" t="inlineStr">
        <is>
          <t>Electrical System</t>
        </is>
      </c>
      <c r="F1397" s="15" t="inlineStr">
        <is>
          <t>Battery Holder</t>
        </is>
      </c>
      <c r="J1397" s="15" t="inlineStr">
        <is>
          <t>Bit</t>
        </is>
      </c>
      <c r="K1397" s="15" t="inlineStr">
        <is>
          <t>Transmission</t>
        </is>
      </c>
      <c r="L1397" s="15" t="inlineStr">
        <is>
          <t>Motor</t>
        </is>
      </c>
      <c r="M1397" s="15" t="inlineStr">
        <is>
          <t>Electrical System</t>
        </is>
      </c>
      <c r="N1397" s="15" t="inlineStr">
        <is>
          <t>Battery Holder</t>
        </is>
      </c>
      <c r="R1397" s="15" t="inlineStr">
        <is>
          <t>Bit</t>
        </is>
      </c>
      <c r="S1397" s="15" t="inlineStr">
        <is>
          <t>Transmission</t>
        </is>
      </c>
      <c r="T1397" s="15" t="inlineStr">
        <is>
          <t>Motor</t>
        </is>
      </c>
      <c r="U1397" s="15" t="inlineStr">
        <is>
          <t>Electrical System</t>
        </is>
      </c>
      <c r="V1397" s="15" t="inlineStr">
        <is>
          <t>Battery Holder</t>
        </is>
      </c>
      <c r="Z1397" s="15" t="inlineStr">
        <is>
          <t>Bit</t>
        </is>
      </c>
      <c r="AA1397" s="15" t="inlineStr">
        <is>
          <t>Transmission</t>
        </is>
      </c>
      <c r="AB1397" s="15" t="inlineStr">
        <is>
          <t>Motor</t>
        </is>
      </c>
      <c r="AC1397" s="15" t="inlineStr">
        <is>
          <t>Electrical System</t>
        </is>
      </c>
      <c r="AD1397" s="15" t="inlineStr">
        <is>
          <t>Battery Holder</t>
        </is>
      </c>
      <c r="AH1397" s="15" t="inlineStr">
        <is>
          <t>Bit</t>
        </is>
      </c>
      <c r="AI1397" s="15" t="inlineStr">
        <is>
          <t>Transmission</t>
        </is>
      </c>
      <c r="AJ1397" s="15" t="inlineStr">
        <is>
          <t>Motor</t>
        </is>
      </c>
      <c r="AK1397" s="15" t="inlineStr">
        <is>
          <t>Electrical System</t>
        </is>
      </c>
      <c r="AL1397" s="15" t="inlineStr">
        <is>
          <t>Battery Holder</t>
        </is>
      </c>
    </row>
    <row r="1398">
      <c r="A1398" s="3" t="inlineStr">
        <is>
          <t>Bit</t>
        </is>
      </c>
      <c r="B1398" s="8">
        <f>INDEX($B$1388:$H$1394,MATCH($AQ$1388,$B$1387:$H$1387,0),MATCH($AQ$1388,$B$1387:$H$1387,0))</f>
        <v/>
      </c>
      <c r="C1398" s="8">
        <f>INDEX($B$1388:$H$1394,MATCH($AQ$1388,$B$1387:$H$1387,0),MATCH($AQ$1389,$B$1387:$H$1387,0))</f>
        <v/>
      </c>
      <c r="D1398" s="8">
        <f>INDEX($B$1388:$H$1394,MATCH($AQ$1388,$B$1387:$H$1387,0),MATCH($AQ$1390,$B$1387:$H$1387,0))</f>
        <v/>
      </c>
      <c r="E1398" s="8">
        <f>INDEX($B$1388:$H$1394,MATCH($AQ$1388,$B$1387:$H$1387,0),MATCH($AQ$1391,$B$1387:$H$1387,0))</f>
        <v/>
      </c>
      <c r="F1398" s="8">
        <f>INDEX($B$1388:$H$1394,MATCH($AQ$1388,$B$1387:$H$1387,0),MATCH($AQ$1392,$B$1387:$H$1387,0))</f>
        <v/>
      </c>
      <c r="J1398" s="8">
        <f>INDEX($J$1388:$P$1394,MATCH($AQ$1388,$J$1387:$P$1387,0),MATCH($AQ$1388,$J$1387:$P$1387,0))</f>
        <v/>
      </c>
      <c r="K1398" s="8">
        <f>INDEX($J$1388:$P$1394,MATCH($AQ$1388,$J$1387:$P$1387,0),MATCH($AQ$1389,$J$1387:$P$1387,0))</f>
        <v/>
      </c>
      <c r="L1398" s="8">
        <f>INDEX($J$1388:$P$1394,MATCH($AQ$1388,$J$1387:$P$1387,0),MATCH($AQ$1390,$J$1387:$P$1387,0))</f>
        <v/>
      </c>
      <c r="M1398" s="8">
        <f>INDEX($J$1388:$P$1394,MATCH($AQ$1388,$J$1387:$P$1387,0),MATCH($AQ$1391,$J$1387:$P$1387,0))</f>
        <v/>
      </c>
      <c r="N1398" s="8">
        <f>INDEX($J$1388:$P$1394,MATCH($AQ$1388,$J$1387:$P$1387,0),MATCH($AQ$1392,$J$1387:$P$1387,0))</f>
        <v/>
      </c>
      <c r="R1398" s="8">
        <f>INDEX($R$1388:$X$1394,MATCH($AQ$1388,$R$1387:$X$1387,0),MATCH($AQ$1388,$R$1387:$X$1387,0))</f>
        <v/>
      </c>
      <c r="S1398" s="8">
        <f>INDEX($R$1388:$X$1394,MATCH($AQ$1388,$R$1387:$X$1387,0),MATCH($AQ$1389,$R$1387:$X$1387,0))</f>
        <v/>
      </c>
      <c r="T1398" s="8">
        <f>INDEX($R$1388:$X$1394,MATCH($AQ$1388,$R$1387:$X$1387,0),MATCH($AQ$1390,$R$1387:$X$1387,0))</f>
        <v/>
      </c>
      <c r="U1398" s="8">
        <f>INDEX($R$1388:$X$1394,MATCH($AQ$1388,$R$1387:$X$1387,0),MATCH($AQ$1391,$R$1387:$X$1387,0))</f>
        <v/>
      </c>
      <c r="V1398" s="8">
        <f>INDEX($R$1388:$X$1394,MATCH($AQ$1388,$R$1387:$X$1387,0),MATCH($AQ$1392,$R$1387:$X$1387,0))</f>
        <v/>
      </c>
      <c r="Z1398" s="8">
        <f>INDEX($Z$1388:$AF$1394,MATCH($AQ$1388,$Z$1387:$AF$1387,0),MATCH($AQ$1388,$Z$1387:$AF$1387,0))</f>
        <v/>
      </c>
      <c r="AA1398" s="8">
        <f>INDEX($Z$1388:$AF$1394,MATCH($AQ$1388,$Z$1387:$AF$1387,0),MATCH($AQ$1389,$Z$1387:$AF$1387,0))</f>
        <v/>
      </c>
      <c r="AB1398" s="8">
        <f>INDEX($Z$1388:$AF$1394,MATCH($AQ$1388,$Z$1387:$AF$1387,0),MATCH($AQ$1390,$Z$1387:$AF$1387,0))</f>
        <v/>
      </c>
      <c r="AC1398" s="8">
        <f>INDEX($Z$1388:$AF$1394,MATCH($AQ$1388,$Z$1387:$AF$1387,0),MATCH($AQ$1391,$Z$1387:$AF$1387,0))</f>
        <v/>
      </c>
      <c r="AD1398" s="8">
        <f>INDEX($Z$1388:$AF$1394,MATCH($AQ$1388,$Z$1387:$AF$1387,0),MATCH($AQ$1392,$Z$1387:$AF$1387,0))</f>
        <v/>
      </c>
      <c r="AH1398" s="8">
        <f>INDEX($AH$1388:$AN$1394,MATCH($AQ$1388,$AH$1387:$AN$1387,0),MATCH($AQ$1388,$AH$1387:$AN$1387,0))</f>
        <v/>
      </c>
      <c r="AI1398" s="8">
        <f>INDEX($AH$1388:$AN$1394,MATCH($AQ$1388,$AH$1387:$AN$1387,0),MATCH($AQ$1389,$AH$1387:$AN$1387,0))</f>
        <v/>
      </c>
      <c r="AJ1398" s="8">
        <f>INDEX($AH$1388:$AN$1394,MATCH($AQ$1388,$AH$1387:$AN$1387,0),MATCH($AQ$1390,$AH$1387:$AN$1387,0))</f>
        <v/>
      </c>
      <c r="AK1398" s="8">
        <f>INDEX($AH$1388:$AN$1394,MATCH($AQ$1388,$AH$1387:$AN$1387,0),MATCH($AQ$1391,$AH$1387:$AN$1387,0))</f>
        <v/>
      </c>
      <c r="AL1398" s="8">
        <f>INDEX($AH$1388:$AN$1394,MATCH($AQ$1388,$AH$1387:$AN$1387,0),MATCH($AQ$1392,$AH$1387:$AN$1387,0))</f>
        <v/>
      </c>
      <c r="AP1398" s="8">
        <f>IF(($B$1398&lt;&gt;2)+($J$1398&lt;&gt;2)+($R$1398&lt;&gt;2)+($Z$1398&lt;&gt;2)+($AH$1398&lt;&gt;2)=0,2,IF((($B$1398&lt;&gt;2)*$B$1398+($J$1398&lt;&gt;2)*$J$1398+($R$1398&lt;&gt;2)*$R$1398+($Z$1398&lt;&gt;2)*$Z$1398+($AH$1398&lt;&gt;2)*$AH$1398)/(($B$1398&lt;&gt;2)+($J$1398&lt;&gt;2)+($R$1398&lt;&gt;2)+($Z$1398&lt;&gt;2)+($AH$1398&lt;&gt;2))&gt;=0.5,1,0))</f>
        <v/>
      </c>
      <c r="AQ1398" s="8">
        <f>IF(($C$1398&lt;&gt;2)+($K$1398&lt;&gt;2)+($S$1398&lt;&gt;2)+($AA$1398&lt;&gt;2)+($AI$1398&lt;&gt;2)=0,2,IF((($C$1398&lt;&gt;2)*$C$1398+($K$1398&lt;&gt;2)*$K$1398+($S$1398&lt;&gt;2)*$S$1398+($AA$1398&lt;&gt;2)*$AA$1398+($AI$1398&lt;&gt;2)*$AI$1398)/(($C$1398&lt;&gt;2)+($K$1398&lt;&gt;2)+($S$1398&lt;&gt;2)+($AA$1398&lt;&gt;2)+($AI$1398&lt;&gt;2))&gt;=0.5,1,0))</f>
        <v/>
      </c>
      <c r="AR1398" s="8">
        <f>IF(($D$1398&lt;&gt;2)+($L$1398&lt;&gt;2)+($T$1398&lt;&gt;2)+($AB$1398&lt;&gt;2)+($AJ$1398&lt;&gt;2)=0,2,IF((($D$1398&lt;&gt;2)*$D$1398+($L$1398&lt;&gt;2)*$L$1398+($T$1398&lt;&gt;2)*$T$1398+($AB$1398&lt;&gt;2)*$AB$1398+($AJ$1398&lt;&gt;2)*$AJ$1398)/(($D$1398&lt;&gt;2)+($L$1398&lt;&gt;2)+($T$1398&lt;&gt;2)+($AB$1398&lt;&gt;2)+($AJ$1398&lt;&gt;2))&gt;=0.5,1,0))</f>
        <v/>
      </c>
      <c r="AS1398" s="8">
        <f>IF(($E$1398&lt;&gt;2)+($M$1398&lt;&gt;2)+($U$1398&lt;&gt;2)+($AC$1398&lt;&gt;2)+($AK$1398&lt;&gt;2)=0,2,IF((($E$1398&lt;&gt;2)*$E$1398+($M$1398&lt;&gt;2)*$M$1398+($U$1398&lt;&gt;2)*$U$1398+($AC$1398&lt;&gt;2)*$AC$1398+($AK$1398&lt;&gt;2)*$AK$1398)/(($E$1398&lt;&gt;2)+($M$1398&lt;&gt;2)+($U$1398&lt;&gt;2)+($AC$1398&lt;&gt;2)+($AK$1398&lt;&gt;2))&gt;=0.5,1,0))</f>
        <v/>
      </c>
      <c r="AT1398" s="8">
        <f>IF(($F$1398&lt;&gt;2)+($N$1398&lt;&gt;2)+($V$1398&lt;&gt;2)+($AD$1398&lt;&gt;2)+($AL$1398&lt;&gt;2)=0,2,IF((($F$1398&lt;&gt;2)*$F$1398+($N$1398&lt;&gt;2)*$N$1398+($V$1398&lt;&gt;2)*$V$1398+($AD$1398&lt;&gt;2)*$AD$1398+($AL$1398&lt;&gt;2)*$AL$1398)/(($F$1398&lt;&gt;2)+($N$1398&lt;&gt;2)+($V$1398&lt;&gt;2)+($AD$1398&lt;&gt;2)+($AL$1398&lt;&gt;2))&gt;=0.5,1,0))</f>
        <v/>
      </c>
      <c r="AV1398" s="16">
        <f>INDEX('Ground truth'!$B$14:$H$20,MATCH($AP$1388,'Ground truth'!$A$14:$A$20,0),MATCH($AP$1388,'Ground truth'!$B$13:$H$13,0))</f>
        <v/>
      </c>
      <c r="AW1398" s="16">
        <f>INDEX('Ground truth'!$B$14:$H$20,MATCH($AP$1388,'Ground truth'!$A$14:$A$20,0),MATCH($AP$1389,'Ground truth'!$B$13:$H$13,0))</f>
        <v/>
      </c>
      <c r="AX1398" s="16">
        <f>INDEX('Ground truth'!$B$14:$H$20,MATCH($AP$1388,'Ground truth'!$A$14:$A$20,0),MATCH($AP$1390,'Ground truth'!$B$13:$H$13,0))</f>
        <v/>
      </c>
      <c r="AY1398" s="16">
        <f>INDEX('Ground truth'!$B$14:$H$20,MATCH($AP$1388,'Ground truth'!$A$14:$A$20,0),MATCH($AP$1391,'Ground truth'!$B$13:$H$13,0))</f>
        <v/>
      </c>
      <c r="AZ1398" s="16">
        <f>INDEX('Ground truth'!$B$14:$H$20,MATCH($AP$1388,'Ground truth'!$A$14:$A$20,0),MATCH($AP$1392,'Ground truth'!$B$13:$H$13,0))</f>
        <v/>
      </c>
      <c r="BB1398" s="19" t="n">
        <v>2.732050807568881</v>
      </c>
      <c r="BC1398" s="19">
        <f>LARGE($BB$1398:$BB$1402,1)</f>
        <v/>
      </c>
    </row>
    <row r="1399">
      <c r="A1399" s="3" t="inlineStr">
        <is>
          <t>Transmission</t>
        </is>
      </c>
      <c r="B1399" s="8">
        <f>INDEX($B$1388:$H$1394,MATCH($AQ$1389,$B$1387:$H$1387,0),MATCH($AQ$1388,$B$1387:$H$1387,0))</f>
        <v/>
      </c>
      <c r="C1399" s="8">
        <f>INDEX($B$1388:$H$1394,MATCH($AQ$1389,$B$1387:$H$1387,0),MATCH($AQ$1389,$B$1387:$H$1387,0))</f>
        <v/>
      </c>
      <c r="D1399" s="8">
        <f>INDEX($B$1388:$H$1394,MATCH($AQ$1389,$B$1387:$H$1387,0),MATCH($AQ$1390,$B$1387:$H$1387,0))</f>
        <v/>
      </c>
      <c r="E1399" s="8">
        <f>INDEX($B$1388:$H$1394,MATCH($AQ$1389,$B$1387:$H$1387,0),MATCH($AQ$1391,$B$1387:$H$1387,0))</f>
        <v/>
      </c>
      <c r="F1399" s="8">
        <f>INDEX($B$1388:$H$1394,MATCH($AQ$1389,$B$1387:$H$1387,0),MATCH($AQ$1392,$B$1387:$H$1387,0))</f>
        <v/>
      </c>
      <c r="J1399" s="8">
        <f>INDEX($J$1388:$P$1394,MATCH($AQ$1389,$J$1387:$P$1387,0),MATCH($AQ$1388,$J$1387:$P$1387,0))</f>
        <v/>
      </c>
      <c r="K1399" s="8">
        <f>INDEX($J$1388:$P$1394,MATCH($AQ$1389,$J$1387:$P$1387,0),MATCH($AQ$1389,$J$1387:$P$1387,0))</f>
        <v/>
      </c>
      <c r="L1399" s="8">
        <f>INDEX($J$1388:$P$1394,MATCH($AQ$1389,$J$1387:$P$1387,0),MATCH($AQ$1390,$J$1387:$P$1387,0))</f>
        <v/>
      </c>
      <c r="M1399" s="8">
        <f>INDEX($J$1388:$P$1394,MATCH($AQ$1389,$J$1387:$P$1387,0),MATCH($AQ$1391,$J$1387:$P$1387,0))</f>
        <v/>
      </c>
      <c r="N1399" s="8">
        <f>INDEX($J$1388:$P$1394,MATCH($AQ$1389,$J$1387:$P$1387,0),MATCH($AQ$1392,$J$1387:$P$1387,0))</f>
        <v/>
      </c>
      <c r="R1399" s="8">
        <f>INDEX($R$1388:$X$1394,MATCH($AQ$1389,$R$1387:$X$1387,0),MATCH($AQ$1388,$R$1387:$X$1387,0))</f>
        <v/>
      </c>
      <c r="S1399" s="8">
        <f>INDEX($R$1388:$X$1394,MATCH($AQ$1389,$R$1387:$X$1387,0),MATCH($AQ$1389,$R$1387:$X$1387,0))</f>
        <v/>
      </c>
      <c r="T1399" s="8">
        <f>INDEX($R$1388:$X$1394,MATCH($AQ$1389,$R$1387:$X$1387,0),MATCH($AQ$1390,$R$1387:$X$1387,0))</f>
        <v/>
      </c>
      <c r="U1399" s="8">
        <f>INDEX($R$1388:$X$1394,MATCH($AQ$1389,$R$1387:$X$1387,0),MATCH($AQ$1391,$R$1387:$X$1387,0))</f>
        <v/>
      </c>
      <c r="V1399" s="8">
        <f>INDEX($R$1388:$X$1394,MATCH($AQ$1389,$R$1387:$X$1387,0),MATCH($AQ$1392,$R$1387:$X$1387,0))</f>
        <v/>
      </c>
      <c r="Z1399" s="8">
        <f>INDEX($Z$1388:$AF$1394,MATCH($AQ$1389,$Z$1387:$AF$1387,0),MATCH($AQ$1388,$Z$1387:$AF$1387,0))</f>
        <v/>
      </c>
      <c r="AA1399" s="8">
        <f>INDEX($Z$1388:$AF$1394,MATCH($AQ$1389,$Z$1387:$AF$1387,0),MATCH($AQ$1389,$Z$1387:$AF$1387,0))</f>
        <v/>
      </c>
      <c r="AB1399" s="8">
        <f>INDEX($Z$1388:$AF$1394,MATCH($AQ$1389,$Z$1387:$AF$1387,0),MATCH($AQ$1390,$Z$1387:$AF$1387,0))</f>
        <v/>
      </c>
      <c r="AC1399" s="8">
        <f>INDEX($Z$1388:$AF$1394,MATCH($AQ$1389,$Z$1387:$AF$1387,0),MATCH($AQ$1391,$Z$1387:$AF$1387,0))</f>
        <v/>
      </c>
      <c r="AD1399" s="8">
        <f>INDEX($Z$1388:$AF$1394,MATCH($AQ$1389,$Z$1387:$AF$1387,0),MATCH($AQ$1392,$Z$1387:$AF$1387,0))</f>
        <v/>
      </c>
      <c r="AH1399" s="8">
        <f>INDEX($AH$1388:$AN$1394,MATCH($AQ$1389,$AH$1387:$AN$1387,0),MATCH($AQ$1388,$AH$1387:$AN$1387,0))</f>
        <v/>
      </c>
      <c r="AI1399" s="8">
        <f>INDEX($AH$1388:$AN$1394,MATCH($AQ$1389,$AH$1387:$AN$1387,0),MATCH($AQ$1389,$AH$1387:$AN$1387,0))</f>
        <v/>
      </c>
      <c r="AJ1399" s="8">
        <f>INDEX($AH$1388:$AN$1394,MATCH($AQ$1389,$AH$1387:$AN$1387,0),MATCH($AQ$1390,$AH$1387:$AN$1387,0))</f>
        <v/>
      </c>
      <c r="AK1399" s="8">
        <f>INDEX($AH$1388:$AN$1394,MATCH($AQ$1389,$AH$1387:$AN$1387,0),MATCH($AQ$1391,$AH$1387:$AN$1387,0))</f>
        <v/>
      </c>
      <c r="AL1399" s="8">
        <f>INDEX($AH$1388:$AN$1394,MATCH($AQ$1389,$AH$1387:$AN$1387,0),MATCH($AQ$1392,$AH$1387:$AN$1387,0))</f>
        <v/>
      </c>
      <c r="AP1399" s="8">
        <f>IF(($B$1399&lt;&gt;2)+($J$1399&lt;&gt;2)+($R$1399&lt;&gt;2)+($Z$1399&lt;&gt;2)+($AH$1399&lt;&gt;2)=0,2,IF((($B$1399&lt;&gt;2)*$B$1399+($J$1399&lt;&gt;2)*$J$1399+($R$1399&lt;&gt;2)*$R$1399+($Z$1399&lt;&gt;2)*$Z$1399+($AH$1399&lt;&gt;2)*$AH$1399)/(($B$1399&lt;&gt;2)+($J$1399&lt;&gt;2)+($R$1399&lt;&gt;2)+($Z$1399&lt;&gt;2)+($AH$1399&lt;&gt;2))&gt;=0.5,1,0))</f>
        <v/>
      </c>
      <c r="AQ1399" s="8">
        <f>IF(($C$1399&lt;&gt;2)+($K$1399&lt;&gt;2)+($S$1399&lt;&gt;2)+($AA$1399&lt;&gt;2)+($AI$1399&lt;&gt;2)=0,2,IF((($C$1399&lt;&gt;2)*$C$1399+($K$1399&lt;&gt;2)*$K$1399+($S$1399&lt;&gt;2)*$S$1399+($AA$1399&lt;&gt;2)*$AA$1399+($AI$1399&lt;&gt;2)*$AI$1399)/(($C$1399&lt;&gt;2)+($K$1399&lt;&gt;2)+($S$1399&lt;&gt;2)+($AA$1399&lt;&gt;2)+($AI$1399&lt;&gt;2))&gt;=0.5,1,0))</f>
        <v/>
      </c>
      <c r="AR1399" s="8">
        <f>IF(($D$1399&lt;&gt;2)+($L$1399&lt;&gt;2)+($T$1399&lt;&gt;2)+($AB$1399&lt;&gt;2)+($AJ$1399&lt;&gt;2)=0,2,IF((($D$1399&lt;&gt;2)*$D$1399+($L$1399&lt;&gt;2)*$L$1399+($T$1399&lt;&gt;2)*$T$1399+($AB$1399&lt;&gt;2)*$AB$1399+($AJ$1399&lt;&gt;2)*$AJ$1399)/(($D$1399&lt;&gt;2)+($L$1399&lt;&gt;2)+($T$1399&lt;&gt;2)+($AB$1399&lt;&gt;2)+($AJ$1399&lt;&gt;2))&gt;=0.5,1,0))</f>
        <v/>
      </c>
      <c r="AS1399" s="8">
        <f>IF(($E$1399&lt;&gt;2)+($M$1399&lt;&gt;2)+($U$1399&lt;&gt;2)+($AC$1399&lt;&gt;2)+($AK$1399&lt;&gt;2)=0,2,IF((($E$1399&lt;&gt;2)*$E$1399+($M$1399&lt;&gt;2)*$M$1399+($U$1399&lt;&gt;2)*$U$1399+($AC$1399&lt;&gt;2)*$AC$1399+($AK$1399&lt;&gt;2)*$AK$1399)/(($E$1399&lt;&gt;2)+($M$1399&lt;&gt;2)+($U$1399&lt;&gt;2)+($AC$1399&lt;&gt;2)+($AK$1399&lt;&gt;2))&gt;=0.5,1,0))</f>
        <v/>
      </c>
      <c r="AT1399" s="8">
        <f>IF(($F$1399&lt;&gt;2)+($N$1399&lt;&gt;2)+($V$1399&lt;&gt;2)+($AD$1399&lt;&gt;2)+($AL$1399&lt;&gt;2)=0,2,IF((($F$1399&lt;&gt;2)*$F$1399+($N$1399&lt;&gt;2)*$N$1399+($V$1399&lt;&gt;2)*$V$1399+($AD$1399&lt;&gt;2)*$AD$1399+($AL$1399&lt;&gt;2)*$AL$1399)/(($F$1399&lt;&gt;2)+($N$1399&lt;&gt;2)+($V$1399&lt;&gt;2)+($AD$1399&lt;&gt;2)+($AL$1399&lt;&gt;2))&gt;=0.5,1,0))</f>
        <v/>
      </c>
      <c r="AV1399" s="16">
        <f>INDEX('Ground truth'!$B$14:$H$20,MATCH($AP$1389,'Ground truth'!$A$14:$A$20,0),MATCH($AP$1388,'Ground truth'!$B$13:$H$13,0))</f>
        <v/>
      </c>
      <c r="AW1399" s="16">
        <f>INDEX('Ground truth'!$B$14:$H$20,MATCH($AP$1389,'Ground truth'!$A$14:$A$20,0),MATCH($AP$1389,'Ground truth'!$B$13:$H$13,0))</f>
        <v/>
      </c>
      <c r="AX1399" s="16">
        <f>INDEX('Ground truth'!$B$14:$H$20,MATCH($AP$1389,'Ground truth'!$A$14:$A$20,0),MATCH($AP$1390,'Ground truth'!$B$13:$H$13,0))</f>
        <v/>
      </c>
      <c r="AY1399" s="16">
        <f>INDEX('Ground truth'!$B$14:$H$20,MATCH($AP$1389,'Ground truth'!$A$14:$A$20,0),MATCH($AP$1391,'Ground truth'!$B$13:$H$13,0))</f>
        <v/>
      </c>
      <c r="AZ1399" s="16">
        <f>INDEX('Ground truth'!$B$14:$H$20,MATCH($AP$1389,'Ground truth'!$A$14:$A$20,0),MATCH($AP$1392,'Ground truth'!$B$13:$H$13,0))</f>
        <v/>
      </c>
      <c r="BB1399" s="19" t="n">
        <v>-0.7320508075688767</v>
      </c>
      <c r="BC1399" s="19">
        <f>LARGE($BB$1398:$BB$1402,2)</f>
        <v/>
      </c>
    </row>
    <row r="1400">
      <c r="A1400" s="3" t="inlineStr">
        <is>
          <t>Motor</t>
        </is>
      </c>
      <c r="B1400" s="8">
        <f>INDEX($B$1388:$H$1394,MATCH($AQ$1390,$B$1387:$H$1387,0),MATCH($AQ$1388,$B$1387:$H$1387,0))</f>
        <v/>
      </c>
      <c r="C1400" s="8">
        <f>INDEX($B$1388:$H$1394,MATCH($AQ$1390,$B$1387:$H$1387,0),MATCH($AQ$1389,$B$1387:$H$1387,0))</f>
        <v/>
      </c>
      <c r="D1400" s="8">
        <f>INDEX($B$1388:$H$1394,MATCH($AQ$1390,$B$1387:$H$1387,0),MATCH($AQ$1390,$B$1387:$H$1387,0))</f>
        <v/>
      </c>
      <c r="E1400" s="8">
        <f>INDEX($B$1388:$H$1394,MATCH($AQ$1390,$B$1387:$H$1387,0),MATCH($AQ$1391,$B$1387:$H$1387,0))</f>
        <v/>
      </c>
      <c r="F1400" s="8">
        <f>INDEX($B$1388:$H$1394,MATCH($AQ$1390,$B$1387:$H$1387,0),MATCH($AQ$1392,$B$1387:$H$1387,0))</f>
        <v/>
      </c>
      <c r="J1400" s="8">
        <f>INDEX($J$1388:$P$1394,MATCH($AQ$1390,$J$1387:$P$1387,0),MATCH($AQ$1388,$J$1387:$P$1387,0))</f>
        <v/>
      </c>
      <c r="K1400" s="8">
        <f>INDEX($J$1388:$P$1394,MATCH($AQ$1390,$J$1387:$P$1387,0),MATCH($AQ$1389,$J$1387:$P$1387,0))</f>
        <v/>
      </c>
      <c r="L1400" s="8">
        <f>INDEX($J$1388:$P$1394,MATCH($AQ$1390,$J$1387:$P$1387,0),MATCH($AQ$1390,$J$1387:$P$1387,0))</f>
        <v/>
      </c>
      <c r="M1400" s="8">
        <f>INDEX($J$1388:$P$1394,MATCH($AQ$1390,$J$1387:$P$1387,0),MATCH($AQ$1391,$J$1387:$P$1387,0))</f>
        <v/>
      </c>
      <c r="N1400" s="8">
        <f>INDEX($J$1388:$P$1394,MATCH($AQ$1390,$J$1387:$P$1387,0),MATCH($AQ$1392,$J$1387:$P$1387,0))</f>
        <v/>
      </c>
      <c r="R1400" s="8">
        <f>INDEX($R$1388:$X$1394,MATCH($AQ$1390,$R$1387:$X$1387,0),MATCH($AQ$1388,$R$1387:$X$1387,0))</f>
        <v/>
      </c>
      <c r="S1400" s="8">
        <f>INDEX($R$1388:$X$1394,MATCH($AQ$1390,$R$1387:$X$1387,0),MATCH($AQ$1389,$R$1387:$X$1387,0))</f>
        <v/>
      </c>
      <c r="T1400" s="8">
        <f>INDEX($R$1388:$X$1394,MATCH($AQ$1390,$R$1387:$X$1387,0),MATCH($AQ$1390,$R$1387:$X$1387,0))</f>
        <v/>
      </c>
      <c r="U1400" s="8">
        <f>INDEX($R$1388:$X$1394,MATCH($AQ$1390,$R$1387:$X$1387,0),MATCH($AQ$1391,$R$1387:$X$1387,0))</f>
        <v/>
      </c>
      <c r="V1400" s="8">
        <f>INDEX($R$1388:$X$1394,MATCH($AQ$1390,$R$1387:$X$1387,0),MATCH($AQ$1392,$R$1387:$X$1387,0))</f>
        <v/>
      </c>
      <c r="Z1400" s="8">
        <f>INDEX($Z$1388:$AF$1394,MATCH($AQ$1390,$Z$1387:$AF$1387,0),MATCH($AQ$1388,$Z$1387:$AF$1387,0))</f>
        <v/>
      </c>
      <c r="AA1400" s="8">
        <f>INDEX($Z$1388:$AF$1394,MATCH($AQ$1390,$Z$1387:$AF$1387,0),MATCH($AQ$1389,$Z$1387:$AF$1387,0))</f>
        <v/>
      </c>
      <c r="AB1400" s="8">
        <f>INDEX($Z$1388:$AF$1394,MATCH($AQ$1390,$Z$1387:$AF$1387,0),MATCH($AQ$1390,$Z$1387:$AF$1387,0))</f>
        <v/>
      </c>
      <c r="AC1400" s="8">
        <f>INDEX($Z$1388:$AF$1394,MATCH($AQ$1390,$Z$1387:$AF$1387,0),MATCH($AQ$1391,$Z$1387:$AF$1387,0))</f>
        <v/>
      </c>
      <c r="AD1400" s="8">
        <f>INDEX($Z$1388:$AF$1394,MATCH($AQ$1390,$Z$1387:$AF$1387,0),MATCH($AQ$1392,$Z$1387:$AF$1387,0))</f>
        <v/>
      </c>
      <c r="AH1400" s="8">
        <f>INDEX($AH$1388:$AN$1394,MATCH($AQ$1390,$AH$1387:$AN$1387,0),MATCH($AQ$1388,$AH$1387:$AN$1387,0))</f>
        <v/>
      </c>
      <c r="AI1400" s="8">
        <f>INDEX($AH$1388:$AN$1394,MATCH($AQ$1390,$AH$1387:$AN$1387,0),MATCH($AQ$1389,$AH$1387:$AN$1387,0))</f>
        <v/>
      </c>
      <c r="AJ1400" s="8">
        <f>INDEX($AH$1388:$AN$1394,MATCH($AQ$1390,$AH$1387:$AN$1387,0),MATCH($AQ$1390,$AH$1387:$AN$1387,0))</f>
        <v/>
      </c>
      <c r="AK1400" s="8">
        <f>INDEX($AH$1388:$AN$1394,MATCH($AQ$1390,$AH$1387:$AN$1387,0),MATCH($AQ$1391,$AH$1387:$AN$1387,0))</f>
        <v/>
      </c>
      <c r="AL1400" s="8">
        <f>INDEX($AH$1388:$AN$1394,MATCH($AQ$1390,$AH$1387:$AN$1387,0),MATCH($AQ$1392,$AH$1387:$AN$1387,0))</f>
        <v/>
      </c>
      <c r="AP1400" s="8">
        <f>IF(($B$1400&lt;&gt;2)+($J$1400&lt;&gt;2)+($R$1400&lt;&gt;2)+($Z$1400&lt;&gt;2)+($AH$1400&lt;&gt;2)=0,2,IF((($B$1400&lt;&gt;2)*$B$1400+($J$1400&lt;&gt;2)*$J$1400+($R$1400&lt;&gt;2)*$R$1400+($Z$1400&lt;&gt;2)*$Z$1400+($AH$1400&lt;&gt;2)*$AH$1400)/(($B$1400&lt;&gt;2)+($J$1400&lt;&gt;2)+($R$1400&lt;&gt;2)+($Z$1400&lt;&gt;2)+($AH$1400&lt;&gt;2))&gt;=0.5,1,0))</f>
        <v/>
      </c>
      <c r="AQ1400" s="8">
        <f>IF(($C$1400&lt;&gt;2)+($K$1400&lt;&gt;2)+($S$1400&lt;&gt;2)+($AA$1400&lt;&gt;2)+($AI$1400&lt;&gt;2)=0,2,IF((($C$1400&lt;&gt;2)*$C$1400+($K$1400&lt;&gt;2)*$K$1400+($S$1400&lt;&gt;2)*$S$1400+($AA$1400&lt;&gt;2)*$AA$1400+($AI$1400&lt;&gt;2)*$AI$1400)/(($C$1400&lt;&gt;2)+($K$1400&lt;&gt;2)+($S$1400&lt;&gt;2)+($AA$1400&lt;&gt;2)+($AI$1400&lt;&gt;2))&gt;=0.5,1,0))</f>
        <v/>
      </c>
      <c r="AR1400" s="8">
        <f>IF(($D$1400&lt;&gt;2)+($L$1400&lt;&gt;2)+($T$1400&lt;&gt;2)+($AB$1400&lt;&gt;2)+($AJ$1400&lt;&gt;2)=0,2,IF((($D$1400&lt;&gt;2)*$D$1400+($L$1400&lt;&gt;2)*$L$1400+($T$1400&lt;&gt;2)*$T$1400+($AB$1400&lt;&gt;2)*$AB$1400+($AJ$1400&lt;&gt;2)*$AJ$1400)/(($D$1400&lt;&gt;2)+($L$1400&lt;&gt;2)+($T$1400&lt;&gt;2)+($AB$1400&lt;&gt;2)+($AJ$1400&lt;&gt;2))&gt;=0.5,1,0))</f>
        <v/>
      </c>
      <c r="AS1400" s="8">
        <f>IF(($E$1400&lt;&gt;2)+($M$1400&lt;&gt;2)+($U$1400&lt;&gt;2)+($AC$1400&lt;&gt;2)+($AK$1400&lt;&gt;2)=0,2,IF((($E$1400&lt;&gt;2)*$E$1400+($M$1400&lt;&gt;2)*$M$1400+($U$1400&lt;&gt;2)*$U$1400+($AC$1400&lt;&gt;2)*$AC$1400+($AK$1400&lt;&gt;2)*$AK$1400)/(($E$1400&lt;&gt;2)+($M$1400&lt;&gt;2)+($U$1400&lt;&gt;2)+($AC$1400&lt;&gt;2)+($AK$1400&lt;&gt;2))&gt;=0.5,1,0))</f>
        <v/>
      </c>
      <c r="AT1400" s="8">
        <f>IF(($F$1400&lt;&gt;2)+($N$1400&lt;&gt;2)+($V$1400&lt;&gt;2)+($AD$1400&lt;&gt;2)+($AL$1400&lt;&gt;2)=0,2,IF((($F$1400&lt;&gt;2)*$F$1400+($N$1400&lt;&gt;2)*$N$1400+($V$1400&lt;&gt;2)*$V$1400+($AD$1400&lt;&gt;2)*$AD$1400+($AL$1400&lt;&gt;2)*$AL$1400)/(($F$1400&lt;&gt;2)+($N$1400&lt;&gt;2)+($V$1400&lt;&gt;2)+($AD$1400&lt;&gt;2)+($AL$1400&lt;&gt;2))&gt;=0.5,1,0))</f>
        <v/>
      </c>
      <c r="AV1400" s="16">
        <f>INDEX('Ground truth'!$B$14:$H$20,MATCH($AP$1390,'Ground truth'!$A$14:$A$20,0),MATCH($AP$1388,'Ground truth'!$B$13:$H$13,0))</f>
        <v/>
      </c>
      <c r="AW1400" s="16">
        <f>INDEX('Ground truth'!$B$14:$H$20,MATCH($AP$1390,'Ground truth'!$A$14:$A$20,0),MATCH($AP$1389,'Ground truth'!$B$13:$H$13,0))</f>
        <v/>
      </c>
      <c r="AX1400" s="16">
        <f>INDEX('Ground truth'!$B$14:$H$20,MATCH($AP$1390,'Ground truth'!$A$14:$A$20,0),MATCH($AP$1390,'Ground truth'!$B$13:$H$13,0))</f>
        <v/>
      </c>
      <c r="AY1400" s="16">
        <f>INDEX('Ground truth'!$B$14:$H$20,MATCH($AP$1390,'Ground truth'!$A$14:$A$20,0),MATCH($AP$1391,'Ground truth'!$B$13:$H$13,0))</f>
        <v/>
      </c>
      <c r="AZ1400" s="16">
        <f>INDEX('Ground truth'!$B$14:$H$20,MATCH($AP$1390,'Ground truth'!$A$14:$A$20,0),MATCH($AP$1392,'Ground truth'!$B$13:$H$13,0))</f>
        <v/>
      </c>
      <c r="BB1400" s="19" t="n">
        <v>-1.006569074745785e-17</v>
      </c>
      <c r="BC1400" s="19">
        <f>LARGE($BB$1398:$BB$1402,3)</f>
        <v/>
      </c>
    </row>
    <row r="1401">
      <c r="A1401" s="3" t="inlineStr">
        <is>
          <t>Electrical System</t>
        </is>
      </c>
      <c r="B1401" s="8">
        <f>INDEX($B$1388:$H$1394,MATCH($AQ$1391,$B$1387:$H$1387,0),MATCH($AQ$1388,$B$1387:$H$1387,0))</f>
        <v/>
      </c>
      <c r="C1401" s="8">
        <f>INDEX($B$1388:$H$1394,MATCH($AQ$1391,$B$1387:$H$1387,0),MATCH($AQ$1389,$B$1387:$H$1387,0))</f>
        <v/>
      </c>
      <c r="D1401" s="8">
        <f>INDEX($B$1388:$H$1394,MATCH($AQ$1391,$B$1387:$H$1387,0),MATCH($AQ$1390,$B$1387:$H$1387,0))</f>
        <v/>
      </c>
      <c r="E1401" s="8">
        <f>INDEX($B$1388:$H$1394,MATCH($AQ$1391,$B$1387:$H$1387,0),MATCH($AQ$1391,$B$1387:$H$1387,0))</f>
        <v/>
      </c>
      <c r="F1401" s="8">
        <f>INDEX($B$1388:$H$1394,MATCH($AQ$1391,$B$1387:$H$1387,0),MATCH($AQ$1392,$B$1387:$H$1387,0))</f>
        <v/>
      </c>
      <c r="J1401" s="8">
        <f>INDEX($J$1388:$P$1394,MATCH($AQ$1391,$J$1387:$P$1387,0),MATCH($AQ$1388,$J$1387:$P$1387,0))</f>
        <v/>
      </c>
      <c r="K1401" s="8">
        <f>INDEX($J$1388:$P$1394,MATCH($AQ$1391,$J$1387:$P$1387,0),MATCH($AQ$1389,$J$1387:$P$1387,0))</f>
        <v/>
      </c>
      <c r="L1401" s="8">
        <f>INDEX($J$1388:$P$1394,MATCH($AQ$1391,$J$1387:$P$1387,0),MATCH($AQ$1390,$J$1387:$P$1387,0))</f>
        <v/>
      </c>
      <c r="M1401" s="8">
        <f>INDEX($J$1388:$P$1394,MATCH($AQ$1391,$J$1387:$P$1387,0),MATCH($AQ$1391,$J$1387:$P$1387,0))</f>
        <v/>
      </c>
      <c r="N1401" s="8">
        <f>INDEX($J$1388:$P$1394,MATCH($AQ$1391,$J$1387:$P$1387,0),MATCH($AQ$1392,$J$1387:$P$1387,0))</f>
        <v/>
      </c>
      <c r="R1401" s="8">
        <f>INDEX($R$1388:$X$1394,MATCH($AQ$1391,$R$1387:$X$1387,0),MATCH($AQ$1388,$R$1387:$X$1387,0))</f>
        <v/>
      </c>
      <c r="S1401" s="8">
        <f>INDEX($R$1388:$X$1394,MATCH($AQ$1391,$R$1387:$X$1387,0),MATCH($AQ$1389,$R$1387:$X$1387,0))</f>
        <v/>
      </c>
      <c r="T1401" s="8">
        <f>INDEX($R$1388:$X$1394,MATCH($AQ$1391,$R$1387:$X$1387,0),MATCH($AQ$1390,$R$1387:$X$1387,0))</f>
        <v/>
      </c>
      <c r="U1401" s="8">
        <f>INDEX($R$1388:$X$1394,MATCH($AQ$1391,$R$1387:$X$1387,0),MATCH($AQ$1391,$R$1387:$X$1387,0))</f>
        <v/>
      </c>
      <c r="V1401" s="8">
        <f>INDEX($R$1388:$X$1394,MATCH($AQ$1391,$R$1387:$X$1387,0),MATCH($AQ$1392,$R$1387:$X$1387,0))</f>
        <v/>
      </c>
      <c r="Z1401" s="8">
        <f>INDEX($Z$1388:$AF$1394,MATCH($AQ$1391,$Z$1387:$AF$1387,0),MATCH($AQ$1388,$Z$1387:$AF$1387,0))</f>
        <v/>
      </c>
      <c r="AA1401" s="8">
        <f>INDEX($Z$1388:$AF$1394,MATCH($AQ$1391,$Z$1387:$AF$1387,0),MATCH($AQ$1389,$Z$1387:$AF$1387,0))</f>
        <v/>
      </c>
      <c r="AB1401" s="8">
        <f>INDEX($Z$1388:$AF$1394,MATCH($AQ$1391,$Z$1387:$AF$1387,0),MATCH($AQ$1390,$Z$1387:$AF$1387,0))</f>
        <v/>
      </c>
      <c r="AC1401" s="8">
        <f>INDEX($Z$1388:$AF$1394,MATCH($AQ$1391,$Z$1387:$AF$1387,0),MATCH($AQ$1391,$Z$1387:$AF$1387,0))</f>
        <v/>
      </c>
      <c r="AD1401" s="8">
        <f>INDEX($Z$1388:$AF$1394,MATCH($AQ$1391,$Z$1387:$AF$1387,0),MATCH($AQ$1392,$Z$1387:$AF$1387,0))</f>
        <v/>
      </c>
      <c r="AH1401" s="8">
        <f>INDEX($AH$1388:$AN$1394,MATCH($AQ$1391,$AH$1387:$AN$1387,0),MATCH($AQ$1388,$AH$1387:$AN$1387,0))</f>
        <v/>
      </c>
      <c r="AI1401" s="8">
        <f>INDEX($AH$1388:$AN$1394,MATCH($AQ$1391,$AH$1387:$AN$1387,0),MATCH($AQ$1389,$AH$1387:$AN$1387,0))</f>
        <v/>
      </c>
      <c r="AJ1401" s="8">
        <f>INDEX($AH$1388:$AN$1394,MATCH($AQ$1391,$AH$1387:$AN$1387,0),MATCH($AQ$1390,$AH$1387:$AN$1387,0))</f>
        <v/>
      </c>
      <c r="AK1401" s="8">
        <f>INDEX($AH$1388:$AN$1394,MATCH($AQ$1391,$AH$1387:$AN$1387,0),MATCH($AQ$1391,$AH$1387:$AN$1387,0))</f>
        <v/>
      </c>
      <c r="AL1401" s="8">
        <f>INDEX($AH$1388:$AN$1394,MATCH($AQ$1391,$AH$1387:$AN$1387,0),MATCH($AQ$1392,$AH$1387:$AN$1387,0))</f>
        <v/>
      </c>
      <c r="AP1401" s="8">
        <f>IF(($B$1401&lt;&gt;2)+($J$1401&lt;&gt;2)+($R$1401&lt;&gt;2)+($Z$1401&lt;&gt;2)+($AH$1401&lt;&gt;2)=0,2,IF((($B$1401&lt;&gt;2)*$B$1401+($J$1401&lt;&gt;2)*$J$1401+($R$1401&lt;&gt;2)*$R$1401+($Z$1401&lt;&gt;2)*$Z$1401+($AH$1401&lt;&gt;2)*$AH$1401)/(($B$1401&lt;&gt;2)+($J$1401&lt;&gt;2)+($R$1401&lt;&gt;2)+($Z$1401&lt;&gt;2)+($AH$1401&lt;&gt;2))&gt;=0.5,1,0))</f>
        <v/>
      </c>
      <c r="AQ1401" s="8">
        <f>IF(($C$1401&lt;&gt;2)+($K$1401&lt;&gt;2)+($S$1401&lt;&gt;2)+($AA$1401&lt;&gt;2)+($AI$1401&lt;&gt;2)=0,2,IF((($C$1401&lt;&gt;2)*$C$1401+($K$1401&lt;&gt;2)*$K$1401+($S$1401&lt;&gt;2)*$S$1401+($AA$1401&lt;&gt;2)*$AA$1401+($AI$1401&lt;&gt;2)*$AI$1401)/(($C$1401&lt;&gt;2)+($K$1401&lt;&gt;2)+($S$1401&lt;&gt;2)+($AA$1401&lt;&gt;2)+($AI$1401&lt;&gt;2))&gt;=0.5,1,0))</f>
        <v/>
      </c>
      <c r="AR1401" s="8">
        <f>IF(($D$1401&lt;&gt;2)+($L$1401&lt;&gt;2)+($T$1401&lt;&gt;2)+($AB$1401&lt;&gt;2)+($AJ$1401&lt;&gt;2)=0,2,IF((($D$1401&lt;&gt;2)*$D$1401+($L$1401&lt;&gt;2)*$L$1401+($T$1401&lt;&gt;2)*$T$1401+($AB$1401&lt;&gt;2)*$AB$1401+($AJ$1401&lt;&gt;2)*$AJ$1401)/(($D$1401&lt;&gt;2)+($L$1401&lt;&gt;2)+($T$1401&lt;&gt;2)+($AB$1401&lt;&gt;2)+($AJ$1401&lt;&gt;2))&gt;=0.5,1,0))</f>
        <v/>
      </c>
      <c r="AS1401" s="8">
        <f>IF(($E$1401&lt;&gt;2)+($M$1401&lt;&gt;2)+($U$1401&lt;&gt;2)+($AC$1401&lt;&gt;2)+($AK$1401&lt;&gt;2)=0,2,IF((($E$1401&lt;&gt;2)*$E$1401+($M$1401&lt;&gt;2)*$M$1401+($U$1401&lt;&gt;2)*$U$1401+($AC$1401&lt;&gt;2)*$AC$1401+($AK$1401&lt;&gt;2)*$AK$1401)/(($E$1401&lt;&gt;2)+($M$1401&lt;&gt;2)+($U$1401&lt;&gt;2)+($AC$1401&lt;&gt;2)+($AK$1401&lt;&gt;2))&gt;=0.5,1,0))</f>
        <v/>
      </c>
      <c r="AT1401" s="8">
        <f>IF(($F$1401&lt;&gt;2)+($N$1401&lt;&gt;2)+($V$1401&lt;&gt;2)+($AD$1401&lt;&gt;2)+($AL$1401&lt;&gt;2)=0,2,IF((($F$1401&lt;&gt;2)*$F$1401+($N$1401&lt;&gt;2)*$N$1401+($V$1401&lt;&gt;2)*$V$1401+($AD$1401&lt;&gt;2)*$AD$1401+($AL$1401&lt;&gt;2)*$AL$1401)/(($F$1401&lt;&gt;2)+($N$1401&lt;&gt;2)+($V$1401&lt;&gt;2)+($AD$1401&lt;&gt;2)+($AL$1401&lt;&gt;2))&gt;=0.5,1,0))</f>
        <v/>
      </c>
      <c r="AV1401" s="16">
        <f>INDEX('Ground truth'!$B$14:$H$20,MATCH($AP$1391,'Ground truth'!$A$14:$A$20,0),MATCH($AP$1388,'Ground truth'!$B$13:$H$13,0))</f>
        <v/>
      </c>
      <c r="AW1401" s="16">
        <f>INDEX('Ground truth'!$B$14:$H$20,MATCH($AP$1391,'Ground truth'!$A$14:$A$20,0),MATCH($AP$1389,'Ground truth'!$B$13:$H$13,0))</f>
        <v/>
      </c>
      <c r="AX1401" s="16">
        <f>INDEX('Ground truth'!$B$14:$H$20,MATCH($AP$1391,'Ground truth'!$A$14:$A$20,0),MATCH($AP$1390,'Ground truth'!$B$13:$H$13,0))</f>
        <v/>
      </c>
      <c r="AY1401" s="16">
        <f>INDEX('Ground truth'!$B$14:$H$20,MATCH($AP$1391,'Ground truth'!$A$14:$A$20,0),MATCH($AP$1391,'Ground truth'!$B$13:$H$13,0))</f>
        <v/>
      </c>
      <c r="AZ1401" s="16">
        <f>INDEX('Ground truth'!$B$14:$H$20,MATCH($AP$1391,'Ground truth'!$A$14:$A$20,0),MATCH($AP$1392,'Ground truth'!$B$13:$H$13,0))</f>
        <v/>
      </c>
      <c r="BB1401" s="19" t="n">
        <v>0.9999999999999999</v>
      </c>
      <c r="BC1401" s="19">
        <f>LARGE($BB$1398:$BB$1402,4)</f>
        <v/>
      </c>
    </row>
    <row r="1402">
      <c r="A1402" s="3" t="inlineStr">
        <is>
          <t>Battery Holder</t>
        </is>
      </c>
      <c r="B1402" s="8">
        <f>INDEX($B$1388:$H$1394,MATCH($AQ$1392,$B$1387:$H$1387,0),MATCH($AQ$1388,$B$1387:$H$1387,0))</f>
        <v/>
      </c>
      <c r="C1402" s="8">
        <f>INDEX($B$1388:$H$1394,MATCH($AQ$1392,$B$1387:$H$1387,0),MATCH($AQ$1389,$B$1387:$H$1387,0))</f>
        <v/>
      </c>
      <c r="D1402" s="8">
        <f>INDEX($B$1388:$H$1394,MATCH($AQ$1392,$B$1387:$H$1387,0),MATCH($AQ$1390,$B$1387:$H$1387,0))</f>
        <v/>
      </c>
      <c r="E1402" s="8">
        <f>INDEX($B$1388:$H$1394,MATCH($AQ$1392,$B$1387:$H$1387,0),MATCH($AQ$1391,$B$1387:$H$1387,0))</f>
        <v/>
      </c>
      <c r="F1402" s="8">
        <f>INDEX($B$1388:$H$1394,MATCH($AQ$1392,$B$1387:$H$1387,0),MATCH($AQ$1392,$B$1387:$H$1387,0))</f>
        <v/>
      </c>
      <c r="J1402" s="8">
        <f>INDEX($J$1388:$P$1394,MATCH($AQ$1392,$J$1387:$P$1387,0),MATCH($AQ$1388,$J$1387:$P$1387,0))</f>
        <v/>
      </c>
      <c r="K1402" s="8">
        <f>INDEX($J$1388:$P$1394,MATCH($AQ$1392,$J$1387:$P$1387,0),MATCH($AQ$1389,$J$1387:$P$1387,0))</f>
        <v/>
      </c>
      <c r="L1402" s="8">
        <f>INDEX($J$1388:$P$1394,MATCH($AQ$1392,$J$1387:$P$1387,0),MATCH($AQ$1390,$J$1387:$P$1387,0))</f>
        <v/>
      </c>
      <c r="M1402" s="8">
        <f>INDEX($J$1388:$P$1394,MATCH($AQ$1392,$J$1387:$P$1387,0),MATCH($AQ$1391,$J$1387:$P$1387,0))</f>
        <v/>
      </c>
      <c r="N1402" s="8">
        <f>INDEX($J$1388:$P$1394,MATCH($AQ$1392,$J$1387:$P$1387,0),MATCH($AQ$1392,$J$1387:$P$1387,0))</f>
        <v/>
      </c>
      <c r="R1402" s="8">
        <f>INDEX($R$1388:$X$1394,MATCH($AQ$1392,$R$1387:$X$1387,0),MATCH($AQ$1388,$R$1387:$X$1387,0))</f>
        <v/>
      </c>
      <c r="S1402" s="8">
        <f>INDEX($R$1388:$X$1394,MATCH($AQ$1392,$R$1387:$X$1387,0),MATCH($AQ$1389,$R$1387:$X$1387,0))</f>
        <v/>
      </c>
      <c r="T1402" s="8">
        <f>INDEX($R$1388:$X$1394,MATCH($AQ$1392,$R$1387:$X$1387,0),MATCH($AQ$1390,$R$1387:$X$1387,0))</f>
        <v/>
      </c>
      <c r="U1402" s="8">
        <f>INDEX($R$1388:$X$1394,MATCH($AQ$1392,$R$1387:$X$1387,0),MATCH($AQ$1391,$R$1387:$X$1387,0))</f>
        <v/>
      </c>
      <c r="V1402" s="8">
        <f>INDEX($R$1388:$X$1394,MATCH($AQ$1392,$R$1387:$X$1387,0),MATCH($AQ$1392,$R$1387:$X$1387,0))</f>
        <v/>
      </c>
      <c r="Z1402" s="8">
        <f>INDEX($Z$1388:$AF$1394,MATCH($AQ$1392,$Z$1387:$AF$1387,0),MATCH($AQ$1388,$Z$1387:$AF$1387,0))</f>
        <v/>
      </c>
      <c r="AA1402" s="8">
        <f>INDEX($Z$1388:$AF$1394,MATCH($AQ$1392,$Z$1387:$AF$1387,0),MATCH($AQ$1389,$Z$1387:$AF$1387,0))</f>
        <v/>
      </c>
      <c r="AB1402" s="8">
        <f>INDEX($Z$1388:$AF$1394,MATCH($AQ$1392,$Z$1387:$AF$1387,0),MATCH($AQ$1390,$Z$1387:$AF$1387,0))</f>
        <v/>
      </c>
      <c r="AC1402" s="8">
        <f>INDEX($Z$1388:$AF$1394,MATCH($AQ$1392,$Z$1387:$AF$1387,0),MATCH($AQ$1391,$Z$1387:$AF$1387,0))</f>
        <v/>
      </c>
      <c r="AD1402" s="8">
        <f>INDEX($Z$1388:$AF$1394,MATCH($AQ$1392,$Z$1387:$AF$1387,0),MATCH($AQ$1392,$Z$1387:$AF$1387,0))</f>
        <v/>
      </c>
      <c r="AH1402" s="8">
        <f>INDEX($AH$1388:$AN$1394,MATCH($AQ$1392,$AH$1387:$AN$1387,0),MATCH($AQ$1388,$AH$1387:$AN$1387,0))</f>
        <v/>
      </c>
      <c r="AI1402" s="8">
        <f>INDEX($AH$1388:$AN$1394,MATCH($AQ$1392,$AH$1387:$AN$1387,0),MATCH($AQ$1389,$AH$1387:$AN$1387,0))</f>
        <v/>
      </c>
      <c r="AJ1402" s="8">
        <f>INDEX($AH$1388:$AN$1394,MATCH($AQ$1392,$AH$1387:$AN$1387,0),MATCH($AQ$1390,$AH$1387:$AN$1387,0))</f>
        <v/>
      </c>
      <c r="AK1402" s="8">
        <f>INDEX($AH$1388:$AN$1394,MATCH($AQ$1392,$AH$1387:$AN$1387,0),MATCH($AQ$1391,$AH$1387:$AN$1387,0))</f>
        <v/>
      </c>
      <c r="AL1402" s="8">
        <f>INDEX($AH$1388:$AN$1394,MATCH($AQ$1392,$AH$1387:$AN$1387,0),MATCH($AQ$1392,$AH$1387:$AN$1387,0))</f>
        <v/>
      </c>
      <c r="AP1402" s="8">
        <f>IF(($B$1402&lt;&gt;2)+($J$1402&lt;&gt;2)+($R$1402&lt;&gt;2)+($Z$1402&lt;&gt;2)+($AH$1402&lt;&gt;2)=0,2,IF((($B$1402&lt;&gt;2)*$B$1402+($J$1402&lt;&gt;2)*$J$1402+($R$1402&lt;&gt;2)*$R$1402+($Z$1402&lt;&gt;2)*$Z$1402+($AH$1402&lt;&gt;2)*$AH$1402)/(($B$1402&lt;&gt;2)+($J$1402&lt;&gt;2)+($R$1402&lt;&gt;2)+($Z$1402&lt;&gt;2)+($AH$1402&lt;&gt;2))&gt;=0.5,1,0))</f>
        <v/>
      </c>
      <c r="AQ1402" s="8">
        <f>IF(($C$1402&lt;&gt;2)+($K$1402&lt;&gt;2)+($S$1402&lt;&gt;2)+($AA$1402&lt;&gt;2)+($AI$1402&lt;&gt;2)=0,2,IF((($C$1402&lt;&gt;2)*$C$1402+($K$1402&lt;&gt;2)*$K$1402+($S$1402&lt;&gt;2)*$S$1402+($AA$1402&lt;&gt;2)*$AA$1402+($AI$1402&lt;&gt;2)*$AI$1402)/(($C$1402&lt;&gt;2)+($K$1402&lt;&gt;2)+($S$1402&lt;&gt;2)+($AA$1402&lt;&gt;2)+($AI$1402&lt;&gt;2))&gt;=0.5,1,0))</f>
        <v/>
      </c>
      <c r="AR1402" s="8">
        <f>IF(($D$1402&lt;&gt;2)+($L$1402&lt;&gt;2)+($T$1402&lt;&gt;2)+($AB$1402&lt;&gt;2)+($AJ$1402&lt;&gt;2)=0,2,IF((($D$1402&lt;&gt;2)*$D$1402+($L$1402&lt;&gt;2)*$L$1402+($T$1402&lt;&gt;2)*$T$1402+($AB$1402&lt;&gt;2)*$AB$1402+($AJ$1402&lt;&gt;2)*$AJ$1402)/(($D$1402&lt;&gt;2)+($L$1402&lt;&gt;2)+($T$1402&lt;&gt;2)+($AB$1402&lt;&gt;2)+($AJ$1402&lt;&gt;2))&gt;=0.5,1,0))</f>
        <v/>
      </c>
      <c r="AS1402" s="8">
        <f>IF(($E$1402&lt;&gt;2)+($M$1402&lt;&gt;2)+($U$1402&lt;&gt;2)+($AC$1402&lt;&gt;2)+($AK$1402&lt;&gt;2)=0,2,IF((($E$1402&lt;&gt;2)*$E$1402+($M$1402&lt;&gt;2)*$M$1402+($U$1402&lt;&gt;2)*$U$1402+($AC$1402&lt;&gt;2)*$AC$1402+($AK$1402&lt;&gt;2)*$AK$1402)/(($E$1402&lt;&gt;2)+($M$1402&lt;&gt;2)+($U$1402&lt;&gt;2)+($AC$1402&lt;&gt;2)+($AK$1402&lt;&gt;2))&gt;=0.5,1,0))</f>
        <v/>
      </c>
      <c r="AT1402" s="8">
        <f>IF(($F$1402&lt;&gt;2)+($N$1402&lt;&gt;2)+($V$1402&lt;&gt;2)+($AD$1402&lt;&gt;2)+($AL$1402&lt;&gt;2)=0,2,IF((($F$1402&lt;&gt;2)*$F$1402+($N$1402&lt;&gt;2)*$N$1402+($V$1402&lt;&gt;2)*$V$1402+($AD$1402&lt;&gt;2)*$AD$1402+($AL$1402&lt;&gt;2)*$AL$1402)/(($F$1402&lt;&gt;2)+($N$1402&lt;&gt;2)+($V$1402&lt;&gt;2)+($AD$1402&lt;&gt;2)+($AL$1402&lt;&gt;2))&gt;=0.5,1,0))</f>
        <v/>
      </c>
      <c r="AV1402" s="16">
        <f>INDEX('Ground truth'!$B$14:$H$20,MATCH($AP$1392,'Ground truth'!$A$14:$A$20,0),MATCH($AP$1388,'Ground truth'!$B$13:$H$13,0))</f>
        <v/>
      </c>
      <c r="AW1402" s="16">
        <f>INDEX('Ground truth'!$B$14:$H$20,MATCH($AP$1392,'Ground truth'!$A$14:$A$20,0),MATCH($AP$1389,'Ground truth'!$B$13:$H$13,0))</f>
        <v/>
      </c>
      <c r="AX1402" s="16">
        <f>INDEX('Ground truth'!$B$14:$H$20,MATCH($AP$1392,'Ground truth'!$A$14:$A$20,0),MATCH($AP$1390,'Ground truth'!$B$13:$H$13,0))</f>
        <v/>
      </c>
      <c r="AY1402" s="16">
        <f>INDEX('Ground truth'!$B$14:$H$20,MATCH($AP$1392,'Ground truth'!$A$14:$A$20,0),MATCH($AP$1391,'Ground truth'!$B$13:$H$13,0))</f>
        <v/>
      </c>
      <c r="AZ1402" s="16">
        <f>INDEX('Ground truth'!$B$14:$H$20,MATCH($AP$1392,'Ground truth'!$A$14:$A$20,0),MATCH($AP$1392,'Ground truth'!$B$13:$H$13,0))</f>
        <v/>
      </c>
      <c r="BB1402" s="19" t="n">
        <v>2</v>
      </c>
      <c r="BC1402" s="19">
        <f>LARGE($BB$1398:$BB$1402,5)</f>
        <v/>
      </c>
    </row>
    <row r="1404">
      <c r="A1404" s="17" t="inlineStr">
        <is>
          <t>metrics — confident-only (unsure excluded from denominators)</t>
        </is>
      </c>
      <c r="B1404" s="10" t="inlineStr">
        <is>
          <t>run 1</t>
        </is>
      </c>
      <c r="C1404" s="10" t="inlineStr">
        <is>
          <t>run 2</t>
        </is>
      </c>
      <c r="D1404" s="10" t="inlineStr">
        <is>
          <t>run 3</t>
        </is>
      </c>
      <c r="E1404" s="10" t="inlineStr">
        <is>
          <t>run 4</t>
        </is>
      </c>
      <c r="F1404" s="10" t="inlineStr">
        <is>
          <t>run 5</t>
        </is>
      </c>
      <c r="G1404" s="10" t="inlineStr">
        <is>
          <t>avg-matrix</t>
        </is>
      </c>
      <c r="H1404" s="10" t="inlineStr">
        <is>
          <t>mean</t>
        </is>
      </c>
      <c r="I1404" s="10" t="inlineStr">
        <is>
          <t>std (pop.)</t>
        </is>
      </c>
      <c r="J1404" s="17" t="inlineStr">
        <is>
          <t>notes</t>
        </is>
      </c>
    </row>
    <row r="1405">
      <c r="A1405" s="7" t="inlineStr">
        <is>
          <t>TP</t>
        </is>
      </c>
      <c r="B1405" s="7">
        <f>SUMPRODUCT(($B$1398:$F$1402=1)*($AV$1398:$AZ$1402=1))</f>
        <v/>
      </c>
      <c r="C1405" s="7">
        <f>SUMPRODUCT(($J$1398:$N$1402=1)*($AV$1398:$AZ$1402=1))</f>
        <v/>
      </c>
      <c r="D1405" s="7">
        <f>SUMPRODUCT(($R$1398:$V$1402=1)*($AV$1398:$AZ$1402=1))</f>
        <v/>
      </c>
      <c r="E1405" s="7">
        <f>SUMPRODUCT(($Z$1398:$AD$1402=1)*($AV$1398:$AZ$1402=1))</f>
        <v/>
      </c>
      <c r="F1405" s="7">
        <f>SUMPRODUCT(($AH$1398:$AL$1402=1)*($AV$1398:$AZ$1402=1))</f>
        <v/>
      </c>
      <c r="G1405" s="7">
        <f>SUMPRODUCT(($AP$1398:$AT$1402=1)*($AV$1398:$AZ$1402=1))</f>
        <v/>
      </c>
      <c r="H1405" s="12">
        <f>AVERAGE($B$1405:$F$1405)</f>
        <v/>
      </c>
      <c r="I1405" s="12">
        <f>STDEV.P($B$1405:$F$1405)</f>
        <v/>
      </c>
    </row>
    <row r="1406">
      <c r="A1406" s="7" t="inlineStr">
        <is>
          <t>TN</t>
        </is>
      </c>
      <c r="B1406" s="7">
        <f>SUMPRODUCT(($B$1398:$F$1402=0)*($AV$1398:$AZ$1402=0))</f>
        <v/>
      </c>
      <c r="C1406" s="7">
        <f>SUMPRODUCT(($J$1398:$N$1402=0)*($AV$1398:$AZ$1402=0))</f>
        <v/>
      </c>
      <c r="D1406" s="7">
        <f>SUMPRODUCT(($R$1398:$V$1402=0)*($AV$1398:$AZ$1402=0))</f>
        <v/>
      </c>
      <c r="E1406" s="7">
        <f>SUMPRODUCT(($Z$1398:$AD$1402=0)*($AV$1398:$AZ$1402=0))</f>
        <v/>
      </c>
      <c r="F1406" s="7">
        <f>SUMPRODUCT(($AH$1398:$AL$1402=0)*($AV$1398:$AZ$1402=0))</f>
        <v/>
      </c>
      <c r="G1406" s="7">
        <f>SUMPRODUCT(($AP$1398:$AT$1402=0)*($AV$1398:$AZ$1402=0))</f>
        <v/>
      </c>
      <c r="H1406" s="12">
        <f>AVERAGE($B$1406:$F$1406)</f>
        <v/>
      </c>
      <c r="I1406" s="12">
        <f>STDEV.P($B$1406:$F$1406)</f>
        <v/>
      </c>
    </row>
    <row r="1407">
      <c r="A1407" s="7" t="inlineStr">
        <is>
          <t>FP</t>
        </is>
      </c>
      <c r="B1407" s="7">
        <f>SUMPRODUCT(($B$1398:$F$1402=1)*($AV$1398:$AZ$1402=0))</f>
        <v/>
      </c>
      <c r="C1407" s="7">
        <f>SUMPRODUCT(($J$1398:$N$1402=1)*($AV$1398:$AZ$1402=0))</f>
        <v/>
      </c>
      <c r="D1407" s="7">
        <f>SUMPRODUCT(($R$1398:$V$1402=1)*($AV$1398:$AZ$1402=0))</f>
        <v/>
      </c>
      <c r="E1407" s="7">
        <f>SUMPRODUCT(($Z$1398:$AD$1402=1)*($AV$1398:$AZ$1402=0))</f>
        <v/>
      </c>
      <c r="F1407" s="7">
        <f>SUMPRODUCT(($AH$1398:$AL$1402=1)*($AV$1398:$AZ$1402=0))</f>
        <v/>
      </c>
      <c r="G1407" s="7">
        <f>SUMPRODUCT(($AP$1398:$AT$1402=1)*($AV$1398:$AZ$1402=0))</f>
        <v/>
      </c>
      <c r="H1407" s="12">
        <f>AVERAGE($B$1407:$F$1407)</f>
        <v/>
      </c>
      <c r="I1407" s="12">
        <f>STDEV.P($B$1407:$F$1407)</f>
        <v/>
      </c>
    </row>
    <row r="1408">
      <c r="A1408" s="7" t="inlineStr">
        <is>
          <t>FN</t>
        </is>
      </c>
      <c r="B1408" s="7">
        <f>SUMPRODUCT(($B$1398:$F$1402=0)*($AV$1398:$AZ$1402=1))</f>
        <v/>
      </c>
      <c r="C1408" s="7">
        <f>SUMPRODUCT(($J$1398:$N$1402=0)*($AV$1398:$AZ$1402=1))</f>
        <v/>
      </c>
      <c r="D1408" s="7">
        <f>SUMPRODUCT(($R$1398:$V$1402=0)*($AV$1398:$AZ$1402=1))</f>
        <v/>
      </c>
      <c r="E1408" s="7">
        <f>SUMPRODUCT(($Z$1398:$AD$1402=0)*($AV$1398:$AZ$1402=1))</f>
        <v/>
      </c>
      <c r="F1408" s="7">
        <f>SUMPRODUCT(($AH$1398:$AL$1402=0)*($AV$1398:$AZ$1402=1))</f>
        <v/>
      </c>
      <c r="G1408" s="7">
        <f>SUMPRODUCT(($AP$1398:$AT$1402=0)*($AV$1398:$AZ$1402=1))</f>
        <v/>
      </c>
      <c r="H1408" s="12">
        <f>AVERAGE($B$1408:$F$1408)</f>
        <v/>
      </c>
      <c r="I1408" s="12">
        <f>STDEV.P($B$1408:$F$1408)</f>
        <v/>
      </c>
    </row>
    <row r="1409">
      <c r="A1409" s="4" t="inlineStr">
        <is>
          <t>Precision</t>
        </is>
      </c>
      <c r="B1409" s="12">
        <f>IFERROR($B$1405/($B$1405+$B$1407),0)</f>
        <v/>
      </c>
      <c r="C1409" s="12">
        <f>IFERROR($C$1405/($C$1405+$C$1407),0)</f>
        <v/>
      </c>
      <c r="D1409" s="12">
        <f>IFERROR($D$1405/($D$1405+$D$1407),0)</f>
        <v/>
      </c>
      <c r="E1409" s="12">
        <f>IFERROR($E$1405/($E$1405+$E$1407),0)</f>
        <v/>
      </c>
      <c r="F1409" s="12">
        <f>IFERROR($F$1405/($F$1405+$F$1407),0)</f>
        <v/>
      </c>
      <c r="G1409" s="12">
        <f>IFERROR($G$1405/($G$1405+$G$1407),0)</f>
        <v/>
      </c>
      <c r="H1409" s="18">
        <f>AVERAGE($B$1409:$F$1409)</f>
        <v/>
      </c>
      <c r="I1409" s="18">
        <f>STDEV.P($B$1409:$F$1409)</f>
        <v/>
      </c>
    </row>
    <row r="1410">
      <c r="A1410" s="4" t="inlineStr">
        <is>
          <t>Recall</t>
        </is>
      </c>
      <c r="B1410" s="12">
        <f>IFERROR($B$1405/($B$1405+$B$1408),0)</f>
        <v/>
      </c>
      <c r="C1410" s="12">
        <f>IFERROR($C$1405/($C$1405+$C$1408),0)</f>
        <v/>
      </c>
      <c r="D1410" s="12">
        <f>IFERROR($D$1405/($D$1405+$D$1408),0)</f>
        <v/>
      </c>
      <c r="E1410" s="12">
        <f>IFERROR($E$1405/($E$1405+$E$1408),0)</f>
        <v/>
      </c>
      <c r="F1410" s="12">
        <f>IFERROR($F$1405/($F$1405+$F$1408),0)</f>
        <v/>
      </c>
      <c r="G1410" s="12">
        <f>IFERROR($G$1405/($G$1405+$G$1408),0)</f>
        <v/>
      </c>
      <c r="H1410" s="18">
        <f>AVERAGE($B$1410:$F$1410)</f>
        <v/>
      </c>
      <c r="I1410" s="18">
        <f>STDEV.P($B$1410:$F$1410)</f>
        <v/>
      </c>
    </row>
    <row r="1411">
      <c r="A1411" s="4" t="inlineStr">
        <is>
          <t>F1</t>
        </is>
      </c>
      <c r="B1411" s="12">
        <f>IFERROR(2*$B$1409*$B$1410/($B$1409+$B$1410),0)</f>
        <v/>
      </c>
      <c r="C1411" s="12">
        <f>IFERROR(2*$C$1409*$C$1410/($C$1409+$C$1410),0)</f>
        <v/>
      </c>
      <c r="D1411" s="12">
        <f>IFERROR(2*$D$1409*$D$1410/($D$1409+$D$1410),0)</f>
        <v/>
      </c>
      <c r="E1411" s="12">
        <f>IFERROR(2*$E$1409*$E$1410/($E$1409+$E$1410),0)</f>
        <v/>
      </c>
      <c r="F1411" s="12">
        <f>IFERROR(2*$F$1409*$F$1410/($F$1409+$F$1410),0)</f>
        <v/>
      </c>
      <c r="G1411" s="12">
        <f>IFERROR(2*$G$1409*$G$1410/($G$1409+$G$1410),0)</f>
        <v/>
      </c>
      <c r="H1411" s="18">
        <f>AVERAGE($B$1411:$F$1411)</f>
        <v/>
      </c>
      <c r="I1411" s="18">
        <f>STDEV.P($B$1411:$F$1411)</f>
        <v/>
      </c>
    </row>
    <row r="1412">
      <c r="A1412" s="4" t="inlineStr">
        <is>
          <t>Accuracy</t>
        </is>
      </c>
      <c r="B1412" s="12">
        <f>IFERROR(($B$1405+$B$1406)/($B$1405+$B$1406+$B$1407+$B$1408),0)</f>
        <v/>
      </c>
      <c r="C1412" s="12">
        <f>IFERROR(($C$1405+$C$1406)/($C$1405+$C$1406+$C$1407+$C$1408),0)</f>
        <v/>
      </c>
      <c r="D1412" s="12">
        <f>IFERROR(($D$1405+$D$1406)/($D$1405+$D$1406+$D$1407+$D$1408),0)</f>
        <v/>
      </c>
      <c r="E1412" s="12">
        <f>IFERROR(($E$1405+$E$1406)/($E$1405+$E$1406+$E$1407+$E$1408),0)</f>
        <v/>
      </c>
      <c r="F1412" s="12">
        <f>IFERROR(($F$1405+$F$1406)/($F$1405+$F$1406+$F$1407+$F$1408),0)</f>
        <v/>
      </c>
      <c r="G1412" s="12">
        <f>IFERROR(($G$1405+$G$1406)/($G$1405+$G$1406+$G$1407+$G$1408),0)</f>
        <v/>
      </c>
      <c r="H1412" s="18">
        <f>AVERAGE($B$1412:$F$1412)</f>
        <v/>
      </c>
      <c r="I1412" s="18">
        <f>STDEV.P($B$1412:$F$1412)</f>
        <v/>
      </c>
    </row>
    <row r="1413">
      <c r="A1413" s="4" t="inlineStr">
        <is>
          <t>Edit distance</t>
        </is>
      </c>
      <c r="B1413" s="12">
        <f>SUMPRODUCT(ABS($AV$1398:$AZ$1402-$B$1398:$F$1402))</f>
        <v/>
      </c>
      <c r="C1413" s="12">
        <f>SUMPRODUCT(ABS($AV$1398:$AZ$1402-$J$1398:$N$1402))</f>
        <v/>
      </c>
      <c r="D1413" s="12">
        <f>SUMPRODUCT(ABS($AV$1398:$AZ$1402-$R$1398:$V$1402))</f>
        <v/>
      </c>
      <c r="E1413" s="12">
        <f>SUMPRODUCT(ABS($AV$1398:$AZ$1402-$Z$1398:$AD$1402))</f>
        <v/>
      </c>
      <c r="F1413" s="12">
        <f>SUMPRODUCT(ABS($AV$1398:$AZ$1402-$AH$1398:$AL$1402))</f>
        <v/>
      </c>
      <c r="G1413" s="12">
        <f>SUMPRODUCT(ABS($AV$1398:$AZ$1402-$AP$1398:$AT$1402))</f>
        <v/>
      </c>
      <c r="H1413" s="18">
        <f>AVERAGE($B$1413:$F$1413)</f>
        <v/>
      </c>
      <c r="I1413" s="18">
        <f>STDEV.P($B$1413:$F$1413)</f>
        <v/>
      </c>
    </row>
    <row r="1414">
      <c r="A1414" s="4" t="inlineStr">
        <is>
          <t>Spectral distance</t>
        </is>
      </c>
      <c r="B1414" s="12">
        <f>SQRT(SUMPRODUCT(($BC$1398:$BC$1402-$B$1423:$B$1427)^2))</f>
        <v/>
      </c>
      <c r="C1414" s="12">
        <f>SQRT(SUMPRODUCT(($BC$1398:$BC$1402-$C$1423:$C$1427)^2))</f>
        <v/>
      </c>
      <c r="D1414" s="12">
        <f>SQRT(SUMPRODUCT(($BC$1398:$BC$1402-$D$1423:$D$1427)^2))</f>
        <v/>
      </c>
      <c r="E1414" s="12">
        <f>SQRT(SUMPRODUCT(($BC$1398:$BC$1402-$E$1423:$E$1427)^2))</f>
        <v/>
      </c>
      <c r="F1414" s="12">
        <f>SQRT(SUMPRODUCT(($BC$1398:$BC$1402-$F$1423:$F$1427)^2))</f>
        <v/>
      </c>
      <c r="G1414" s="12">
        <f>SQRT(SUMPRODUCT(($BC$1398:$BC$1402-$G$1423:$G$1427)^2))</f>
        <v/>
      </c>
      <c r="H1414" s="18">
        <f>AVERAGE($B$1414:$F$1414)</f>
        <v/>
      </c>
      <c r="I1414" s="18">
        <f>STDEV.P($B$1414:$F$1414)</f>
        <v/>
      </c>
    </row>
    <row r="1415">
      <c r="A1415" s="4" t="inlineStr">
        <is>
          <t>Unsure cells</t>
        </is>
      </c>
      <c r="B1415" s="7">
        <f>COUNTIF($B$1398:$F$1402,2)</f>
        <v/>
      </c>
      <c r="C1415" s="7">
        <f>COUNTIF($J$1398:$N$1402,2)</f>
        <v/>
      </c>
      <c r="D1415" s="7">
        <f>COUNTIF($R$1398:$V$1402,2)</f>
        <v/>
      </c>
      <c r="E1415" s="7">
        <f>COUNTIF($Z$1398:$AD$1402,2)</f>
        <v/>
      </c>
      <c r="F1415" s="7">
        <f>COUNTIF($AH$1398:$AL$1402,2)</f>
        <v/>
      </c>
      <c r="G1415" s="7">
        <f>COUNTIF($AP$1398:$AT$1402,2)</f>
        <v/>
      </c>
      <c r="H1415" s="12">
        <f>AVERAGE($B$1415:$F$1415)</f>
        <v/>
      </c>
      <c r="I1415" s="12">
        <f>STDEV.P($B$1415:$F$1415)</f>
        <v/>
      </c>
    </row>
    <row r="1416">
      <c r="A1416" s="3" t="inlineStr">
        <is>
          <t>eigenvalues (real part, numpy order; pasted)</t>
        </is>
      </c>
    </row>
    <row r="1417">
      <c r="A1417" s="3" t="inlineStr">
        <is>
          <t xml:space="preserve">  λ1</t>
        </is>
      </c>
      <c r="B1417" s="19" t="n">
        <v>3.641186476193293</v>
      </c>
      <c r="C1417" s="19" t="n">
        <v>3.302775637731995</v>
      </c>
      <c r="D1417" s="19" t="n">
        <v>-0.5141369293352913</v>
      </c>
      <c r="E1417" s="19" t="n">
        <v>5.128733761845698</v>
      </c>
      <c r="F1417" s="19" t="n">
        <v>3.935432331970028</v>
      </c>
      <c r="G1417" s="19" t="n">
        <v>3.641186476193293</v>
      </c>
    </row>
    <row r="1418">
      <c r="A1418" s="3" t="inlineStr">
        <is>
          <t xml:space="preserve">  λ2</t>
        </is>
      </c>
      <c r="B1418" s="19" t="n">
        <v>1.723742122620923</v>
      </c>
      <c r="C1418" s="19" t="n">
        <v>2</v>
      </c>
      <c r="D1418" s="19" t="n">
        <v>1.428006731683797</v>
      </c>
      <c r="E1418" s="19" t="n">
        <v>-1.595347581223256</v>
      </c>
      <c r="F1418" s="19" t="n">
        <v>1.618033988749894</v>
      </c>
      <c r="G1418" s="19" t="n">
        <v>1.723742122620923</v>
      </c>
    </row>
    <row r="1419">
      <c r="A1419" s="3" t="inlineStr">
        <is>
          <t xml:space="preserve">  λ3</t>
        </is>
      </c>
      <c r="B1419" s="19" t="n">
        <v>-0.7757128557362142</v>
      </c>
      <c r="C1419" s="19" t="n">
        <v>-0.302775637731995</v>
      </c>
      <c r="D1419" s="19" t="n">
        <v>4.086130197651493</v>
      </c>
      <c r="E1419" s="19" t="n">
        <v>8.741172674084703e-16</v>
      </c>
      <c r="F1419" s="19" t="n">
        <v>0.5374015770252261</v>
      </c>
      <c r="G1419" s="19" t="n">
        <v>-0.7757128557362142</v>
      </c>
    </row>
    <row r="1420">
      <c r="A1420" s="3" t="inlineStr">
        <is>
          <t xml:space="preserve">  λ4</t>
        </is>
      </c>
      <c r="B1420" s="19" t="n">
        <v>0.4107842569219992</v>
      </c>
      <c r="C1420" s="19" t="n">
        <v>2.872152152422537e-16</v>
      </c>
      <c r="D1420" s="19" t="n">
        <v>0</v>
      </c>
      <c r="E1420" s="19" t="n">
        <v>1.466613819377567</v>
      </c>
      <c r="F1420" s="19" t="n">
        <v>-0.6180339887498943</v>
      </c>
      <c r="G1420" s="19" t="n">
        <v>0.4107842569219992</v>
      </c>
    </row>
    <row r="1421">
      <c r="A1421" s="3" t="inlineStr">
        <is>
          <t xml:space="preserve">  λ5</t>
        </is>
      </c>
      <c r="B1421" s="19" t="n">
        <v>0</v>
      </c>
      <c r="C1421" s="19" t="n">
        <v>2.465190328815662e-32</v>
      </c>
      <c r="D1421" s="19" t="n">
        <v>0</v>
      </c>
      <c r="E1421" s="19" t="n">
        <v>-2.749892609128621e-17</v>
      </c>
      <c r="F1421" s="19" t="n">
        <v>-0.4728339089952553</v>
      </c>
      <c r="G1421" s="19" t="n">
        <v>0</v>
      </c>
    </row>
    <row r="1422">
      <c r="A1422" s="3" t="inlineStr">
        <is>
          <t>eigenvalues sorted desc (LARGE)</t>
        </is>
      </c>
    </row>
    <row r="1423">
      <c r="A1423" s="3" t="inlineStr">
        <is>
          <t xml:space="preserve">  λ(1)</t>
        </is>
      </c>
      <c r="B1423" s="19">
        <f>LARGE($B$1417:$B$1421,1)</f>
        <v/>
      </c>
      <c r="C1423" s="19">
        <f>LARGE($C$1417:$C$1421,1)</f>
        <v/>
      </c>
      <c r="D1423" s="19">
        <f>LARGE($D$1417:$D$1421,1)</f>
        <v/>
      </c>
      <c r="E1423" s="19">
        <f>LARGE($E$1417:$E$1421,1)</f>
        <v/>
      </c>
      <c r="F1423" s="19">
        <f>LARGE($F$1417:$F$1421,1)</f>
        <v/>
      </c>
      <c r="G1423" s="19">
        <f>LARGE($G$1417:$G$1421,1)</f>
        <v/>
      </c>
    </row>
    <row r="1424">
      <c r="A1424" s="3" t="inlineStr">
        <is>
          <t xml:space="preserve">  λ(2)</t>
        </is>
      </c>
      <c r="B1424" s="19">
        <f>LARGE($B$1417:$B$1421,2)</f>
        <v/>
      </c>
      <c r="C1424" s="19">
        <f>LARGE($C$1417:$C$1421,2)</f>
        <v/>
      </c>
      <c r="D1424" s="19">
        <f>LARGE($D$1417:$D$1421,2)</f>
        <v/>
      </c>
      <c r="E1424" s="19">
        <f>LARGE($E$1417:$E$1421,2)</f>
        <v/>
      </c>
      <c r="F1424" s="19">
        <f>LARGE($F$1417:$F$1421,2)</f>
        <v/>
      </c>
      <c r="G1424" s="19">
        <f>LARGE($G$1417:$G$1421,2)</f>
        <v/>
      </c>
    </row>
    <row r="1425">
      <c r="A1425" s="3" t="inlineStr">
        <is>
          <t xml:space="preserve">  λ(3)</t>
        </is>
      </c>
      <c r="B1425" s="19">
        <f>LARGE($B$1417:$B$1421,3)</f>
        <v/>
      </c>
      <c r="C1425" s="19">
        <f>LARGE($C$1417:$C$1421,3)</f>
        <v/>
      </c>
      <c r="D1425" s="19">
        <f>LARGE($D$1417:$D$1421,3)</f>
        <v/>
      </c>
      <c r="E1425" s="19">
        <f>LARGE($E$1417:$E$1421,3)</f>
        <v/>
      </c>
      <c r="F1425" s="19">
        <f>LARGE($F$1417:$F$1421,3)</f>
        <v/>
      </c>
      <c r="G1425" s="19">
        <f>LARGE($G$1417:$G$1421,3)</f>
        <v/>
      </c>
    </row>
    <row r="1426">
      <c r="A1426" s="3" t="inlineStr">
        <is>
          <t xml:space="preserve">  λ(4)</t>
        </is>
      </c>
      <c r="B1426" s="19">
        <f>LARGE($B$1417:$B$1421,4)</f>
        <v/>
      </c>
      <c r="C1426" s="19">
        <f>LARGE($C$1417:$C$1421,4)</f>
        <v/>
      </c>
      <c r="D1426" s="19">
        <f>LARGE($D$1417:$D$1421,4)</f>
        <v/>
      </c>
      <c r="E1426" s="19">
        <f>LARGE($E$1417:$E$1421,4)</f>
        <v/>
      </c>
      <c r="F1426" s="19">
        <f>LARGE($F$1417:$F$1421,4)</f>
        <v/>
      </c>
      <c r="G1426" s="19">
        <f>LARGE($G$1417:$G$1421,4)</f>
        <v/>
      </c>
    </row>
    <row r="1427">
      <c r="A1427" s="3" t="inlineStr">
        <is>
          <t xml:space="preserve">  λ(5)</t>
        </is>
      </c>
      <c r="B1427" s="19">
        <f>LARGE($B$1417:$B$1421,5)</f>
        <v/>
      </c>
      <c r="C1427" s="19">
        <f>LARGE($C$1417:$C$1421,5)</f>
        <v/>
      </c>
      <c r="D1427" s="19">
        <f>LARGE($D$1417:$D$1421,5)</f>
        <v/>
      </c>
      <c r="E1427" s="19">
        <f>LARGE($E$1417:$E$1421,5)</f>
        <v/>
      </c>
      <c r="F1427" s="19">
        <f>LARGE($F$1417:$F$1421,5)</f>
        <v/>
      </c>
      <c r="G1427" s="19">
        <f>LARGE($G$1417:$G$1421,5)</f>
        <v/>
      </c>
    </row>
    <row r="1428">
      <c r="A1428" s="3" t="inlineStr">
        <is>
          <t>check: Σeig − trace (→0)</t>
        </is>
      </c>
      <c r="B1428" s="3">
        <f>ROUND(SUM($B$1417:$B$1421)-($B$1398+$C$1399+$D$1400+$E$1401+$F$1402),6)</f>
        <v/>
      </c>
      <c r="C1428" s="3">
        <f>ROUND(SUM($C$1417:$C$1421)-($J$1398+$K$1399+$L$1400+$M$1401+$N$1402),6)</f>
        <v/>
      </c>
      <c r="D1428" s="3">
        <f>ROUND(SUM($D$1417:$D$1421)-($R$1398+$S$1399+$T$1400+$U$1401+$V$1402),6)</f>
        <v/>
      </c>
      <c r="E1428" s="3">
        <f>ROUND(SUM($E$1417:$E$1421)-($Z$1398+$AA$1399+$AB$1400+$AC$1401+$AD$1402),6)</f>
        <v/>
      </c>
      <c r="F1428" s="3">
        <f>ROUND(SUM($F$1417:$F$1421)-($AH$1398+$AI$1399+$AJ$1400+$AK$1401+$AL$1402),6)</f>
        <v/>
      </c>
      <c r="G1428" s="3">
        <f>ROUND(SUM($G$1417:$G$1421)-($AP$1398+$AQ$1399+$AR$1400+$AS$1401+$AT$1402),6)</f>
        <v/>
      </c>
    </row>
    <row r="1429">
      <c r="A1429" s="3" t="inlineStr">
        <is>
          <t>check: Πeig − det (→0)</t>
        </is>
      </c>
      <c r="B1429" s="3">
        <f>ROUND(MDETERM($B$1398:$F$1402)-PRODUCT($B$1417:$B$1421),6)</f>
        <v/>
      </c>
      <c r="C1429" s="3">
        <f>ROUND(MDETERM($J$1398:$N$1402)-PRODUCT($C$1417:$C$1421),6)</f>
        <v/>
      </c>
      <c r="D1429" s="3">
        <f>ROUND(MDETERM($R$1398:$V$1402)-PRODUCT($D$1417:$D$1421),6)</f>
        <v/>
      </c>
      <c r="E1429" s="3">
        <f>ROUND(MDETERM($Z$1398:$AD$1402)-PRODUCT($E$1417:$E$1421),6)</f>
        <v/>
      </c>
      <c r="F1429" s="3">
        <f>ROUND(MDETERM($AH$1398:$AL$1402)-PRODUCT($F$1417:$F$1421),6)</f>
        <v/>
      </c>
      <c r="G1429" s="3">
        <f>ROUND(MDETERM($AP$1398:$AT$1402)-PRODUCT($G$1417:$G$1421),6)</f>
        <v/>
      </c>
    </row>
    <row r="1430">
      <c r="A1430" s="3" t="inlineStr">
        <is>
          <t>complex eigenvalues?</t>
        </is>
      </c>
      <c r="B1430" s="3" t="inlineStr"/>
      <c r="C1430" s="3" t="inlineStr"/>
      <c r="D1430" s="3" t="inlineStr"/>
      <c r="E1430" s="3" t="inlineStr"/>
      <c r="F1430" s="3" t="inlineStr"/>
      <c r="G1430" s="3" t="inlineStr"/>
    </row>
    <row r="1431">
      <c r="A1431" s="3" t="inlineStr">
        <is>
          <t>check: det(M − λᵢI) per sorted λ (→0)</t>
        </is>
      </c>
    </row>
    <row r="1432">
      <c r="A1432" s="3" t="inlineStr">
        <is>
          <t xml:space="preserve">  det(M − λ(1)I)</t>
        </is>
      </c>
      <c r="B1432" s="3">
        <f t="array" ref="B1432">ROUND(MDETERM($B$1398:$F$1402-$B$1423*MUNIT(5)),6)</f>
        <v/>
      </c>
      <c r="C1432" s="3">
        <f t="array" ref="C1432">ROUND(MDETERM($J$1398:$N$1402-$C$1423*MUNIT(5)),6)</f>
        <v/>
      </c>
      <c r="D1432" s="3">
        <f t="array" ref="D1432">ROUND(MDETERM($R$1398:$V$1402-$D$1423*MUNIT(5)),6)</f>
        <v/>
      </c>
      <c r="E1432" s="3">
        <f t="array" ref="E1432">ROUND(MDETERM($Z$1398:$AD$1402-$E$1423*MUNIT(5)),6)</f>
        <v/>
      </c>
      <c r="F1432" s="3">
        <f t="array" ref="F1432">ROUND(MDETERM($AH$1398:$AL$1402-$F$1423*MUNIT(5)),6)</f>
        <v/>
      </c>
      <c r="G1432" s="3">
        <f t="array" ref="G1432">ROUND(MDETERM($AP$1398:$AT$1402-$G$1423*MUNIT(5)),6)</f>
        <v/>
      </c>
    </row>
    <row r="1433">
      <c r="A1433" s="3" t="inlineStr">
        <is>
          <t xml:space="preserve">  det(M − λ(2)I)</t>
        </is>
      </c>
      <c r="B1433" s="3">
        <f t="array" ref="B1433">ROUND(MDETERM($B$1398:$F$1402-$B$1424*MUNIT(5)),6)</f>
        <v/>
      </c>
      <c r="C1433" s="3">
        <f t="array" ref="C1433">ROUND(MDETERM($J$1398:$N$1402-$C$1424*MUNIT(5)),6)</f>
        <v/>
      </c>
      <c r="D1433" s="3">
        <f t="array" ref="D1433">ROUND(MDETERM($R$1398:$V$1402-$D$1424*MUNIT(5)),6)</f>
        <v/>
      </c>
      <c r="E1433" s="3">
        <f t="array" ref="E1433">ROUND(MDETERM($Z$1398:$AD$1402-$E$1424*MUNIT(5)),6)</f>
        <v/>
      </c>
      <c r="F1433" s="3">
        <f t="array" ref="F1433">ROUND(MDETERM($AH$1398:$AL$1402-$F$1424*MUNIT(5)),6)</f>
        <v/>
      </c>
      <c r="G1433" s="3">
        <f t="array" ref="G1433">ROUND(MDETERM($AP$1398:$AT$1402-$G$1424*MUNIT(5)),6)</f>
        <v/>
      </c>
    </row>
    <row r="1434">
      <c r="A1434" s="3" t="inlineStr">
        <is>
          <t xml:space="preserve">  det(M − λ(3)I)</t>
        </is>
      </c>
      <c r="B1434" s="3">
        <f t="array" ref="B1434">ROUND(MDETERM($B$1398:$F$1402-$B$1425*MUNIT(5)),6)</f>
        <v/>
      </c>
      <c r="C1434" s="3">
        <f t="array" ref="C1434">ROUND(MDETERM($J$1398:$N$1402-$C$1425*MUNIT(5)),6)</f>
        <v/>
      </c>
      <c r="D1434" s="3">
        <f t="array" ref="D1434">ROUND(MDETERM($R$1398:$V$1402-$D$1425*MUNIT(5)),6)</f>
        <v/>
      </c>
      <c r="E1434" s="3">
        <f t="array" ref="E1434">ROUND(MDETERM($Z$1398:$AD$1402-$E$1425*MUNIT(5)),6)</f>
        <v/>
      </c>
      <c r="F1434" s="3">
        <f t="array" ref="F1434">ROUND(MDETERM($AH$1398:$AL$1402-$F$1425*MUNIT(5)),6)</f>
        <v/>
      </c>
      <c r="G1434" s="3">
        <f t="array" ref="G1434">ROUND(MDETERM($AP$1398:$AT$1402-$G$1425*MUNIT(5)),6)</f>
        <v/>
      </c>
    </row>
    <row r="1435">
      <c r="A1435" s="3" t="inlineStr">
        <is>
          <t xml:space="preserve">  det(M − λ(4)I)</t>
        </is>
      </c>
      <c r="B1435" s="3">
        <f t="array" ref="B1435">ROUND(MDETERM($B$1398:$F$1402-$B$1426*MUNIT(5)),6)</f>
        <v/>
      </c>
      <c r="C1435" s="3">
        <f t="array" ref="C1435">ROUND(MDETERM($J$1398:$N$1402-$C$1426*MUNIT(5)),6)</f>
        <v/>
      </c>
      <c r="D1435" s="3">
        <f t="array" ref="D1435">ROUND(MDETERM($R$1398:$V$1402-$D$1426*MUNIT(5)),6)</f>
        <v/>
      </c>
      <c r="E1435" s="3">
        <f t="array" ref="E1435">ROUND(MDETERM($Z$1398:$AD$1402-$E$1426*MUNIT(5)),6)</f>
        <v/>
      </c>
      <c r="F1435" s="3">
        <f t="array" ref="F1435">ROUND(MDETERM($AH$1398:$AL$1402-$F$1426*MUNIT(5)),6)</f>
        <v/>
      </c>
      <c r="G1435" s="3">
        <f t="array" ref="G1435">ROUND(MDETERM($AP$1398:$AT$1402-$G$1426*MUNIT(5)),6)</f>
        <v/>
      </c>
    </row>
    <row r="1436">
      <c r="A1436" s="3" t="inlineStr">
        <is>
          <t xml:space="preserve">  det(M − λ(5)I)</t>
        </is>
      </c>
      <c r="B1436" s="3">
        <f t="array" ref="B1436">ROUND(MDETERM($B$1398:$F$1402-$B$1427*MUNIT(5)),6)</f>
        <v/>
      </c>
      <c r="C1436" s="3">
        <f t="array" ref="C1436">ROUND(MDETERM($J$1398:$N$1402-$C$1427*MUNIT(5)),6)</f>
        <v/>
      </c>
      <c r="D1436" s="3">
        <f t="array" ref="D1436">ROUND(MDETERM($R$1398:$V$1402-$D$1427*MUNIT(5)),6)</f>
        <v/>
      </c>
      <c r="E1436" s="3">
        <f t="array" ref="E1436">ROUND(MDETERM($Z$1398:$AD$1402-$E$1427*MUNIT(5)),6)</f>
        <v/>
      </c>
      <c r="F1436" s="3">
        <f t="array" ref="F1436">ROUND(MDETERM($AH$1398:$AL$1402-$F$1427*MUNIT(5)),6)</f>
        <v/>
      </c>
      <c r="G1436" s="3">
        <f t="array" ref="G1436">ROUND(MDETERM($AP$1398:$AT$1402-$G$1427*MUNIT(5)),6)</f>
        <v/>
      </c>
    </row>
    <row r="1440" ht="16" customHeight="1">
      <c r="A1440" s="14" t="inlineStr">
        <is>
          <t>RAG R2-R3 | gpt4-turbo-preview</t>
        </is>
      </c>
      <c r="B1440" s="9" t="inlineStr">
        <is>
          <t>run 1 (raw, pasted)</t>
        </is>
      </c>
      <c r="J1440" s="9" t="inlineStr">
        <is>
          <t>run 2 (raw, pasted)</t>
        </is>
      </c>
      <c r="R1440" s="9" t="inlineStr">
        <is>
          <t>run 3 (raw, pasted)</t>
        </is>
      </c>
      <c r="Z1440" s="9" t="inlineStr">
        <is>
          <t>run 4 (raw, pasted)</t>
        </is>
      </c>
      <c r="AH1440" s="9" t="inlineStr">
        <is>
          <t>run 5 (raw, pasted)</t>
        </is>
      </c>
      <c r="AP1440" s="9" t="inlineStr">
        <is>
          <t>archived component mapping</t>
        </is>
      </c>
    </row>
    <row r="1441" ht="60" customHeight="1">
      <c r="B1441" s="15" t="inlineStr">
        <is>
          <t>motor</t>
        </is>
      </c>
      <c r="C1441" s="15" t="inlineStr">
        <is>
          <t>gear system</t>
        </is>
      </c>
      <c r="D1441" s="15" t="inlineStr">
        <is>
          <t>chuck</t>
        </is>
      </c>
      <c r="E1441" s="15" t="inlineStr">
        <is>
          <t>battery</t>
        </is>
      </c>
      <c r="F1441" s="15" t="inlineStr">
        <is>
          <t>switch</t>
        </is>
      </c>
      <c r="G1441" s="15" t="inlineStr">
        <is>
          <t>housing</t>
        </is>
      </c>
      <c r="H1441" s="15" t="inlineStr">
        <is>
          <t>control circuitry</t>
        </is>
      </c>
      <c r="J1441" s="15" t="inlineStr">
        <is>
          <t>motor</t>
        </is>
      </c>
      <c r="K1441" s="15" t="inlineStr">
        <is>
          <t>gear system</t>
        </is>
      </c>
      <c r="L1441" s="15" t="inlineStr">
        <is>
          <t>chuck</t>
        </is>
      </c>
      <c r="M1441" s="15" t="inlineStr">
        <is>
          <t>battery</t>
        </is>
      </c>
      <c r="N1441" s="15" t="inlineStr">
        <is>
          <t>switch</t>
        </is>
      </c>
      <c r="O1441" s="15" t="inlineStr">
        <is>
          <t>housing</t>
        </is>
      </c>
      <c r="P1441" s="15" t="inlineStr">
        <is>
          <t>control circuitry</t>
        </is>
      </c>
      <c r="R1441" s="15" t="inlineStr">
        <is>
          <t>motor</t>
        </is>
      </c>
      <c r="S1441" s="15" t="inlineStr">
        <is>
          <t>gear system</t>
        </is>
      </c>
      <c r="T1441" s="15" t="inlineStr">
        <is>
          <t>chuck</t>
        </is>
      </c>
      <c r="U1441" s="15" t="inlineStr">
        <is>
          <t>battery</t>
        </is>
      </c>
      <c r="V1441" s="15" t="inlineStr">
        <is>
          <t>switch</t>
        </is>
      </c>
      <c r="W1441" s="15" t="inlineStr">
        <is>
          <t>housing</t>
        </is>
      </c>
      <c r="X1441" s="15" t="inlineStr">
        <is>
          <t>control circuitry</t>
        </is>
      </c>
      <c r="Z1441" s="15" t="inlineStr">
        <is>
          <t>motor</t>
        </is>
      </c>
      <c r="AA1441" s="15" t="inlineStr">
        <is>
          <t>gear system</t>
        </is>
      </c>
      <c r="AB1441" s="15" t="inlineStr">
        <is>
          <t>chuck</t>
        </is>
      </c>
      <c r="AC1441" s="15" t="inlineStr">
        <is>
          <t>battery</t>
        </is>
      </c>
      <c r="AD1441" s="15" t="inlineStr">
        <is>
          <t>switch</t>
        </is>
      </c>
      <c r="AE1441" s="15" t="inlineStr">
        <is>
          <t>housing</t>
        </is>
      </c>
      <c r="AF1441" s="15" t="inlineStr">
        <is>
          <t>control circuitry</t>
        </is>
      </c>
      <c r="AH1441" s="15" t="inlineStr">
        <is>
          <t>motor</t>
        </is>
      </c>
      <c r="AI1441" s="15" t="inlineStr">
        <is>
          <t>gear system</t>
        </is>
      </c>
      <c r="AJ1441" s="15" t="inlineStr">
        <is>
          <t>chuck</t>
        </is>
      </c>
      <c r="AK1441" s="15" t="inlineStr">
        <is>
          <t>battery</t>
        </is>
      </c>
      <c r="AL1441" s="15" t="inlineStr">
        <is>
          <t>switch</t>
        </is>
      </c>
      <c r="AM1441" s="15" t="inlineStr">
        <is>
          <t>housing</t>
        </is>
      </c>
      <c r="AN1441" s="15" t="inlineStr">
        <is>
          <t>control circuitry</t>
        </is>
      </c>
      <c r="AP1441" s="3" t="inlineStr">
        <is>
          <t>Ground truth component</t>
        </is>
      </c>
      <c r="AQ1441" s="3" t="inlineStr">
        <is>
          <t>Matched predicted component</t>
        </is>
      </c>
    </row>
    <row r="1442">
      <c r="A1442" s="3" t="inlineStr">
        <is>
          <t>motor</t>
        </is>
      </c>
      <c r="B1442" s="8" t="n">
        <v>1</v>
      </c>
      <c r="C1442" s="8" t="n">
        <v>1</v>
      </c>
      <c r="D1442" s="8" t="n">
        <v>0</v>
      </c>
      <c r="E1442" s="8" t="n">
        <v>1</v>
      </c>
      <c r="F1442" s="8" t="n">
        <v>1</v>
      </c>
      <c r="G1442" s="8" t="n">
        <v>1</v>
      </c>
      <c r="H1442" s="8" t="n">
        <v>1</v>
      </c>
      <c r="J1442" s="8" t="n">
        <v>1</v>
      </c>
      <c r="K1442" s="8" t="n">
        <v>1</v>
      </c>
      <c r="L1442" s="8" t="n">
        <v>0</v>
      </c>
      <c r="M1442" s="8" t="n">
        <v>1</v>
      </c>
      <c r="N1442" s="8" t="n">
        <v>1</v>
      </c>
      <c r="O1442" s="8" t="n">
        <v>1</v>
      </c>
      <c r="P1442" s="8" t="n">
        <v>1</v>
      </c>
      <c r="R1442" s="8" t="n">
        <v>1</v>
      </c>
      <c r="S1442" s="8" t="n">
        <v>1</v>
      </c>
      <c r="T1442" s="8" t="n">
        <v>0</v>
      </c>
      <c r="U1442" s="8" t="n">
        <v>1</v>
      </c>
      <c r="V1442" s="8" t="n">
        <v>1</v>
      </c>
      <c r="W1442" s="8" t="n">
        <v>1</v>
      </c>
      <c r="X1442" s="8" t="n">
        <v>1</v>
      </c>
      <c r="Z1442" s="8" t="n">
        <v>1</v>
      </c>
      <c r="AA1442" s="8" t="n">
        <v>1</v>
      </c>
      <c r="AB1442" s="8" t="n">
        <v>0</v>
      </c>
      <c r="AC1442" s="8" t="n">
        <v>1</v>
      </c>
      <c r="AD1442" s="8" t="n">
        <v>1</v>
      </c>
      <c r="AE1442" s="8" t="n">
        <v>1</v>
      </c>
      <c r="AF1442" s="8" t="n">
        <v>1</v>
      </c>
      <c r="AH1442" s="8" t="n">
        <v>1</v>
      </c>
      <c r="AI1442" s="8" t="n">
        <v>1</v>
      </c>
      <c r="AJ1442" s="8" t="n">
        <v>0</v>
      </c>
      <c r="AK1442" s="8" t="n">
        <v>1</v>
      </c>
      <c r="AL1442" s="8" t="n">
        <v>1</v>
      </c>
      <c r="AM1442" s="8" t="n">
        <v>1</v>
      </c>
      <c r="AN1442" s="8" t="n">
        <v>1</v>
      </c>
      <c r="AP1442" s="3" t="inlineStr">
        <is>
          <t>Bit</t>
        </is>
      </c>
      <c r="AQ1442" s="3" t="inlineStr">
        <is>
          <t>chuck</t>
        </is>
      </c>
    </row>
    <row r="1443">
      <c r="A1443" s="3" t="inlineStr">
        <is>
          <t>gear system</t>
        </is>
      </c>
      <c r="B1443" s="8" t="n">
        <v>1</v>
      </c>
      <c r="C1443" s="8" t="n">
        <v>1</v>
      </c>
      <c r="D1443" s="8" t="n">
        <v>1</v>
      </c>
      <c r="E1443" s="8" t="n">
        <v>0</v>
      </c>
      <c r="F1443" s="8" t="n">
        <v>0</v>
      </c>
      <c r="G1443" s="8" t="n">
        <v>1</v>
      </c>
      <c r="H1443" s="8" t="n">
        <v>0</v>
      </c>
      <c r="J1443" s="8" t="n">
        <v>1</v>
      </c>
      <c r="K1443" s="8" t="n">
        <v>1</v>
      </c>
      <c r="L1443" s="8" t="n">
        <v>1</v>
      </c>
      <c r="M1443" s="8" t="n">
        <v>0</v>
      </c>
      <c r="N1443" s="8" t="n">
        <v>0</v>
      </c>
      <c r="O1443" s="8" t="n">
        <v>1</v>
      </c>
      <c r="P1443" s="8" t="n">
        <v>0</v>
      </c>
      <c r="R1443" s="8" t="n">
        <v>1</v>
      </c>
      <c r="S1443" s="8" t="n">
        <v>1</v>
      </c>
      <c r="T1443" s="8" t="n">
        <v>1</v>
      </c>
      <c r="U1443" s="8" t="n">
        <v>0</v>
      </c>
      <c r="V1443" s="8" t="n">
        <v>0</v>
      </c>
      <c r="W1443" s="8" t="n">
        <v>1</v>
      </c>
      <c r="X1443" s="8" t="n">
        <v>0</v>
      </c>
      <c r="Z1443" s="8" t="n">
        <v>1</v>
      </c>
      <c r="AA1443" s="8" t="n">
        <v>1</v>
      </c>
      <c r="AB1443" s="8" t="n">
        <v>1</v>
      </c>
      <c r="AC1443" s="8" t="n">
        <v>0</v>
      </c>
      <c r="AD1443" s="8" t="n">
        <v>0</v>
      </c>
      <c r="AE1443" s="8" t="n">
        <v>1</v>
      </c>
      <c r="AF1443" s="8" t="n">
        <v>0</v>
      </c>
      <c r="AH1443" s="8" t="n">
        <v>1</v>
      </c>
      <c r="AI1443" s="8" t="n">
        <v>1</v>
      </c>
      <c r="AJ1443" s="8" t="n">
        <v>1</v>
      </c>
      <c r="AK1443" s="8" t="n">
        <v>0</v>
      </c>
      <c r="AL1443" s="8" t="n">
        <v>0</v>
      </c>
      <c r="AM1443" s="8" t="n">
        <v>1</v>
      </c>
      <c r="AN1443" s="8" t="n">
        <v>0</v>
      </c>
      <c r="AP1443" s="3" t="inlineStr">
        <is>
          <t>Transmission</t>
        </is>
      </c>
      <c r="AQ1443" s="3" t="inlineStr">
        <is>
          <t>gear system</t>
        </is>
      </c>
    </row>
    <row r="1444">
      <c r="A1444" s="3" t="inlineStr">
        <is>
          <t>chuck</t>
        </is>
      </c>
      <c r="B1444" s="8" t="n">
        <v>0</v>
      </c>
      <c r="C1444" s="8" t="n">
        <v>1</v>
      </c>
      <c r="D1444" s="8" t="n">
        <v>1</v>
      </c>
      <c r="E1444" s="8" t="n">
        <v>0</v>
      </c>
      <c r="F1444" s="8" t="n">
        <v>0</v>
      </c>
      <c r="G1444" s="8" t="n">
        <v>1</v>
      </c>
      <c r="H1444" s="8" t="n">
        <v>0</v>
      </c>
      <c r="J1444" s="8" t="n">
        <v>0</v>
      </c>
      <c r="K1444" s="8" t="n">
        <v>1</v>
      </c>
      <c r="L1444" s="8" t="n">
        <v>1</v>
      </c>
      <c r="M1444" s="8" t="n">
        <v>0</v>
      </c>
      <c r="N1444" s="8" t="n">
        <v>0</v>
      </c>
      <c r="O1444" s="8" t="n">
        <v>1</v>
      </c>
      <c r="P1444" s="8" t="n">
        <v>0</v>
      </c>
      <c r="R1444" s="8" t="n">
        <v>0</v>
      </c>
      <c r="S1444" s="8" t="n">
        <v>1</v>
      </c>
      <c r="T1444" s="8" t="n">
        <v>1</v>
      </c>
      <c r="U1444" s="8" t="n">
        <v>0</v>
      </c>
      <c r="V1444" s="8" t="n">
        <v>0</v>
      </c>
      <c r="W1444" s="8" t="n">
        <v>1</v>
      </c>
      <c r="X1444" s="8" t="n">
        <v>0</v>
      </c>
      <c r="Z1444" s="8" t="n">
        <v>0</v>
      </c>
      <c r="AA1444" s="8" t="n">
        <v>1</v>
      </c>
      <c r="AB1444" s="8" t="n">
        <v>1</v>
      </c>
      <c r="AC1444" s="8" t="n">
        <v>0</v>
      </c>
      <c r="AD1444" s="8" t="n">
        <v>0</v>
      </c>
      <c r="AE1444" s="8" t="n">
        <v>1</v>
      </c>
      <c r="AF1444" s="8" t="n">
        <v>0</v>
      </c>
      <c r="AH1444" s="8" t="n">
        <v>0</v>
      </c>
      <c r="AI1444" s="8" t="n">
        <v>1</v>
      </c>
      <c r="AJ1444" s="8" t="n">
        <v>1</v>
      </c>
      <c r="AK1444" s="8" t="n">
        <v>0</v>
      </c>
      <c r="AL1444" s="8" t="n">
        <v>0</v>
      </c>
      <c r="AM1444" s="8" t="n">
        <v>1</v>
      </c>
      <c r="AN1444" s="8" t="n">
        <v>0</v>
      </c>
      <c r="AP1444" s="3" t="inlineStr">
        <is>
          <t>Motor</t>
        </is>
      </c>
      <c r="AQ1444" s="3" t="inlineStr">
        <is>
          <t>motor</t>
        </is>
      </c>
    </row>
    <row r="1445">
      <c r="A1445" s="3" t="inlineStr">
        <is>
          <t>battery</t>
        </is>
      </c>
      <c r="B1445" s="8" t="n">
        <v>1</v>
      </c>
      <c r="C1445" s="8" t="n">
        <v>0</v>
      </c>
      <c r="D1445" s="8" t="n">
        <v>0</v>
      </c>
      <c r="E1445" s="8" t="n">
        <v>1</v>
      </c>
      <c r="F1445" s="8" t="n">
        <v>1</v>
      </c>
      <c r="G1445" s="8" t="n">
        <v>1</v>
      </c>
      <c r="H1445" s="8" t="n">
        <v>1</v>
      </c>
      <c r="J1445" s="8" t="n">
        <v>1</v>
      </c>
      <c r="K1445" s="8" t="n">
        <v>0</v>
      </c>
      <c r="L1445" s="8" t="n">
        <v>0</v>
      </c>
      <c r="M1445" s="8" t="n">
        <v>1</v>
      </c>
      <c r="N1445" s="8" t="n">
        <v>1</v>
      </c>
      <c r="O1445" s="8" t="n">
        <v>1</v>
      </c>
      <c r="P1445" s="8" t="n">
        <v>1</v>
      </c>
      <c r="R1445" s="8" t="n">
        <v>1</v>
      </c>
      <c r="S1445" s="8" t="n">
        <v>0</v>
      </c>
      <c r="T1445" s="8" t="n">
        <v>0</v>
      </c>
      <c r="U1445" s="8" t="n">
        <v>1</v>
      </c>
      <c r="V1445" s="8" t="n">
        <v>1</v>
      </c>
      <c r="W1445" s="8" t="n">
        <v>1</v>
      </c>
      <c r="X1445" s="8" t="n">
        <v>1</v>
      </c>
      <c r="Z1445" s="8" t="n">
        <v>1</v>
      </c>
      <c r="AA1445" s="8" t="n">
        <v>0</v>
      </c>
      <c r="AB1445" s="8" t="n">
        <v>0</v>
      </c>
      <c r="AC1445" s="8" t="n">
        <v>1</v>
      </c>
      <c r="AD1445" s="8" t="n">
        <v>1</v>
      </c>
      <c r="AE1445" s="8" t="n">
        <v>1</v>
      </c>
      <c r="AF1445" s="8" t="n">
        <v>1</v>
      </c>
      <c r="AH1445" s="8" t="n">
        <v>1</v>
      </c>
      <c r="AI1445" s="8" t="n">
        <v>0</v>
      </c>
      <c r="AJ1445" s="8" t="n">
        <v>0</v>
      </c>
      <c r="AK1445" s="8" t="n">
        <v>1</v>
      </c>
      <c r="AL1445" s="8" t="n">
        <v>1</v>
      </c>
      <c r="AM1445" s="8" t="n">
        <v>1</v>
      </c>
      <c r="AN1445" s="8" t="n">
        <v>1</v>
      </c>
      <c r="AP1445" s="3" t="inlineStr">
        <is>
          <t>Electrical System</t>
        </is>
      </c>
      <c r="AQ1445" s="3" t="inlineStr">
        <is>
          <t>control circuitry</t>
        </is>
      </c>
    </row>
    <row r="1446">
      <c r="A1446" s="3" t="inlineStr">
        <is>
          <t>switch</t>
        </is>
      </c>
      <c r="B1446" s="8" t="n">
        <v>1</v>
      </c>
      <c r="C1446" s="8" t="n">
        <v>0</v>
      </c>
      <c r="D1446" s="8" t="n">
        <v>0</v>
      </c>
      <c r="E1446" s="8" t="n">
        <v>1</v>
      </c>
      <c r="F1446" s="8" t="n">
        <v>1</v>
      </c>
      <c r="G1446" s="8" t="n">
        <v>1</v>
      </c>
      <c r="H1446" s="8" t="n">
        <v>1</v>
      </c>
      <c r="J1446" s="8" t="n">
        <v>1</v>
      </c>
      <c r="K1446" s="8" t="n">
        <v>0</v>
      </c>
      <c r="L1446" s="8" t="n">
        <v>0</v>
      </c>
      <c r="M1446" s="8" t="n">
        <v>1</v>
      </c>
      <c r="N1446" s="8" t="n">
        <v>1</v>
      </c>
      <c r="O1446" s="8" t="n">
        <v>1</v>
      </c>
      <c r="P1446" s="8" t="n">
        <v>1</v>
      </c>
      <c r="R1446" s="8" t="n">
        <v>1</v>
      </c>
      <c r="S1446" s="8" t="n">
        <v>0</v>
      </c>
      <c r="T1446" s="8" t="n">
        <v>0</v>
      </c>
      <c r="U1446" s="8" t="n">
        <v>1</v>
      </c>
      <c r="V1446" s="8" t="n">
        <v>1</v>
      </c>
      <c r="W1446" s="8" t="n">
        <v>1</v>
      </c>
      <c r="X1446" s="8" t="n">
        <v>1</v>
      </c>
      <c r="Z1446" s="8" t="n">
        <v>1</v>
      </c>
      <c r="AA1446" s="8" t="n">
        <v>0</v>
      </c>
      <c r="AB1446" s="8" t="n">
        <v>0</v>
      </c>
      <c r="AC1446" s="8" t="n">
        <v>1</v>
      </c>
      <c r="AD1446" s="8" t="n">
        <v>1</v>
      </c>
      <c r="AE1446" s="8" t="n">
        <v>1</v>
      </c>
      <c r="AF1446" s="8" t="n">
        <v>1</v>
      </c>
      <c r="AH1446" s="8" t="n">
        <v>1</v>
      </c>
      <c r="AI1446" s="8" t="n">
        <v>0</v>
      </c>
      <c r="AJ1446" s="8" t="n">
        <v>0</v>
      </c>
      <c r="AK1446" s="8" t="n">
        <v>1</v>
      </c>
      <c r="AL1446" s="8" t="n">
        <v>1</v>
      </c>
      <c r="AM1446" s="8" t="n">
        <v>1</v>
      </c>
      <c r="AN1446" s="8" t="n">
        <v>1</v>
      </c>
      <c r="AP1446" s="3" t="inlineStr">
        <is>
          <t>Battery Holder</t>
        </is>
      </c>
      <c r="AQ1446" s="3" t="inlineStr">
        <is>
          <t>battery</t>
        </is>
      </c>
    </row>
    <row r="1447">
      <c r="A1447" s="3" t="inlineStr">
        <is>
          <t>housing</t>
        </is>
      </c>
      <c r="B1447" s="8" t="n">
        <v>1</v>
      </c>
      <c r="C1447" s="8" t="n">
        <v>1</v>
      </c>
      <c r="D1447" s="8" t="n">
        <v>1</v>
      </c>
      <c r="E1447" s="8" t="n">
        <v>1</v>
      </c>
      <c r="F1447" s="8" t="n">
        <v>1</v>
      </c>
      <c r="G1447" s="8" t="n">
        <v>1</v>
      </c>
      <c r="H1447" s="8" t="n">
        <v>1</v>
      </c>
      <c r="J1447" s="8" t="n">
        <v>1</v>
      </c>
      <c r="K1447" s="8" t="n">
        <v>1</v>
      </c>
      <c r="L1447" s="8" t="n">
        <v>1</v>
      </c>
      <c r="M1447" s="8" t="n">
        <v>1</v>
      </c>
      <c r="N1447" s="8" t="n">
        <v>1</v>
      </c>
      <c r="O1447" s="8" t="n">
        <v>1</v>
      </c>
      <c r="P1447" s="8" t="n">
        <v>1</v>
      </c>
      <c r="R1447" s="8" t="n">
        <v>1</v>
      </c>
      <c r="S1447" s="8" t="n">
        <v>1</v>
      </c>
      <c r="T1447" s="8" t="n">
        <v>1</v>
      </c>
      <c r="U1447" s="8" t="n">
        <v>1</v>
      </c>
      <c r="V1447" s="8" t="n">
        <v>1</v>
      </c>
      <c r="W1447" s="8" t="n">
        <v>1</v>
      </c>
      <c r="X1447" s="8" t="n">
        <v>1</v>
      </c>
      <c r="Z1447" s="8" t="n">
        <v>1</v>
      </c>
      <c r="AA1447" s="8" t="n">
        <v>1</v>
      </c>
      <c r="AB1447" s="8" t="n">
        <v>1</v>
      </c>
      <c r="AC1447" s="8" t="n">
        <v>1</v>
      </c>
      <c r="AD1447" s="8" t="n">
        <v>1</v>
      </c>
      <c r="AE1447" s="8" t="n">
        <v>1</v>
      </c>
      <c r="AF1447" s="8" t="n">
        <v>1</v>
      </c>
      <c r="AH1447" s="8" t="n">
        <v>1</v>
      </c>
      <c r="AI1447" s="8" t="n">
        <v>1</v>
      </c>
      <c r="AJ1447" s="8" t="n">
        <v>1</v>
      </c>
      <c r="AK1447" s="8" t="n">
        <v>1</v>
      </c>
      <c r="AL1447" s="8" t="n">
        <v>1</v>
      </c>
      <c r="AM1447" s="8" t="n">
        <v>1</v>
      </c>
      <c r="AN1447" s="8" t="n">
        <v>1</v>
      </c>
      <c r="AP1447" s="3" t="inlineStr">
        <is>
          <t>Housing</t>
        </is>
      </c>
      <c r="AQ1447" s="3" t="inlineStr">
        <is>
          <t>housing</t>
        </is>
      </c>
    </row>
    <row r="1448">
      <c r="A1448" s="3" t="inlineStr">
        <is>
          <t>control circuitry</t>
        </is>
      </c>
      <c r="B1448" s="8" t="n">
        <v>1</v>
      </c>
      <c r="C1448" s="8" t="n">
        <v>0</v>
      </c>
      <c r="D1448" s="8" t="n">
        <v>0</v>
      </c>
      <c r="E1448" s="8" t="n">
        <v>1</v>
      </c>
      <c r="F1448" s="8" t="n">
        <v>1</v>
      </c>
      <c r="G1448" s="8" t="n">
        <v>1</v>
      </c>
      <c r="H1448" s="8" t="n">
        <v>1</v>
      </c>
      <c r="J1448" s="8" t="n">
        <v>1</v>
      </c>
      <c r="K1448" s="8" t="n">
        <v>0</v>
      </c>
      <c r="L1448" s="8" t="n">
        <v>0</v>
      </c>
      <c r="M1448" s="8" t="n">
        <v>1</v>
      </c>
      <c r="N1448" s="8" t="n">
        <v>1</v>
      </c>
      <c r="O1448" s="8" t="n">
        <v>1</v>
      </c>
      <c r="P1448" s="8" t="n">
        <v>1</v>
      </c>
      <c r="R1448" s="8" t="n">
        <v>1</v>
      </c>
      <c r="S1448" s="8" t="n">
        <v>0</v>
      </c>
      <c r="T1448" s="8" t="n">
        <v>0</v>
      </c>
      <c r="U1448" s="8" t="n">
        <v>1</v>
      </c>
      <c r="V1448" s="8" t="n">
        <v>1</v>
      </c>
      <c r="W1448" s="8" t="n">
        <v>1</v>
      </c>
      <c r="X1448" s="8" t="n">
        <v>1</v>
      </c>
      <c r="Z1448" s="8" t="n">
        <v>1</v>
      </c>
      <c r="AA1448" s="8" t="n">
        <v>0</v>
      </c>
      <c r="AB1448" s="8" t="n">
        <v>0</v>
      </c>
      <c r="AC1448" s="8" t="n">
        <v>1</v>
      </c>
      <c r="AD1448" s="8" t="n">
        <v>1</v>
      </c>
      <c r="AE1448" s="8" t="n">
        <v>1</v>
      </c>
      <c r="AF1448" s="8" t="n">
        <v>1</v>
      </c>
      <c r="AH1448" s="8" t="n">
        <v>1</v>
      </c>
      <c r="AI1448" s="8" t="n">
        <v>0</v>
      </c>
      <c r="AJ1448" s="8" t="n">
        <v>0</v>
      </c>
      <c r="AK1448" s="8" t="n">
        <v>1</v>
      </c>
      <c r="AL1448" s="8" t="n">
        <v>1</v>
      </c>
      <c r="AM1448" s="8" t="n">
        <v>1</v>
      </c>
      <c r="AN1448" s="8" t="n">
        <v>1</v>
      </c>
    </row>
    <row r="1450">
      <c r="A1450" s="1" t="inlineStr">
        <is>
          <t>aligned k×k matrices (INDEX/MATCH through the mapping; GT order)</t>
        </is>
      </c>
      <c r="B1450" s="9" t="inlineStr">
        <is>
          <t>run 1 aligned</t>
        </is>
      </c>
      <c r="J1450" s="9" t="inlineStr">
        <is>
          <t>run 2 aligned</t>
        </is>
      </c>
      <c r="R1450" s="9" t="inlineStr">
        <is>
          <t>run 3 aligned</t>
        </is>
      </c>
      <c r="Z1450" s="9" t="inlineStr">
        <is>
          <t>run 4 aligned</t>
        </is>
      </c>
      <c r="AH1450" s="9" t="inlineStr">
        <is>
          <t>run 5 aligned</t>
        </is>
      </c>
      <c r="AP1450" s="9" t="inlineStr">
        <is>
          <t>Step2 average of aligned runs (formula)</t>
        </is>
      </c>
      <c r="AW1450" s="9" t="inlineStr">
        <is>
          <t>aligned ground truth (INDEX/MATCH)</t>
        </is>
      </c>
      <c r="BD1450" s="9" t="inlineStr">
        <is>
          <t>aligned GT eig (pasted) | sorted</t>
        </is>
      </c>
    </row>
    <row r="1451" ht="60" customHeight="1">
      <c r="B1451" s="15" t="inlineStr">
        <is>
          <t>Bit</t>
        </is>
      </c>
      <c r="C1451" s="15" t="inlineStr">
        <is>
          <t>Transmission</t>
        </is>
      </c>
      <c r="D1451" s="15" t="inlineStr">
        <is>
          <t>Motor</t>
        </is>
      </c>
      <c r="E1451" s="15" t="inlineStr">
        <is>
          <t>Electrical System</t>
        </is>
      </c>
      <c r="F1451" s="15" t="inlineStr">
        <is>
          <t>Battery Holder</t>
        </is>
      </c>
      <c r="G1451" s="15" t="inlineStr">
        <is>
          <t>Housing</t>
        </is>
      </c>
      <c r="J1451" s="15" t="inlineStr">
        <is>
          <t>Bit</t>
        </is>
      </c>
      <c r="K1451" s="15" t="inlineStr">
        <is>
          <t>Transmission</t>
        </is>
      </c>
      <c r="L1451" s="15" t="inlineStr">
        <is>
          <t>Motor</t>
        </is>
      </c>
      <c r="M1451" s="15" t="inlineStr">
        <is>
          <t>Electrical System</t>
        </is>
      </c>
      <c r="N1451" s="15" t="inlineStr">
        <is>
          <t>Battery Holder</t>
        </is>
      </c>
      <c r="O1451" s="15" t="inlineStr">
        <is>
          <t>Housing</t>
        </is>
      </c>
      <c r="R1451" s="15" t="inlineStr">
        <is>
          <t>Bit</t>
        </is>
      </c>
      <c r="S1451" s="15" t="inlineStr">
        <is>
          <t>Transmission</t>
        </is>
      </c>
      <c r="T1451" s="15" t="inlineStr">
        <is>
          <t>Motor</t>
        </is>
      </c>
      <c r="U1451" s="15" t="inlineStr">
        <is>
          <t>Electrical System</t>
        </is>
      </c>
      <c r="V1451" s="15" t="inlineStr">
        <is>
          <t>Battery Holder</t>
        </is>
      </c>
      <c r="W1451" s="15" t="inlineStr">
        <is>
          <t>Housing</t>
        </is>
      </c>
      <c r="Z1451" s="15" t="inlineStr">
        <is>
          <t>Bit</t>
        </is>
      </c>
      <c r="AA1451" s="15" t="inlineStr">
        <is>
          <t>Transmission</t>
        </is>
      </c>
      <c r="AB1451" s="15" t="inlineStr">
        <is>
          <t>Motor</t>
        </is>
      </c>
      <c r="AC1451" s="15" t="inlineStr">
        <is>
          <t>Electrical System</t>
        </is>
      </c>
      <c r="AD1451" s="15" t="inlineStr">
        <is>
          <t>Battery Holder</t>
        </is>
      </c>
      <c r="AE1451" s="15" t="inlineStr">
        <is>
          <t>Housing</t>
        </is>
      </c>
      <c r="AH1451" s="15" t="inlineStr">
        <is>
          <t>Bit</t>
        </is>
      </c>
      <c r="AI1451" s="15" t="inlineStr">
        <is>
          <t>Transmission</t>
        </is>
      </c>
      <c r="AJ1451" s="15" t="inlineStr">
        <is>
          <t>Motor</t>
        </is>
      </c>
      <c r="AK1451" s="15" t="inlineStr">
        <is>
          <t>Electrical System</t>
        </is>
      </c>
      <c r="AL1451" s="15" t="inlineStr">
        <is>
          <t>Battery Holder</t>
        </is>
      </c>
      <c r="AM1451" s="15" t="inlineStr">
        <is>
          <t>Housing</t>
        </is>
      </c>
    </row>
    <row r="1452">
      <c r="A1452" s="3" t="inlineStr">
        <is>
          <t>Bit</t>
        </is>
      </c>
      <c r="B1452" s="8">
        <f>INDEX($B$1442:$H$1448,MATCH($AQ$1442,$B$1441:$H$1441,0),MATCH($AQ$1442,$B$1441:$H$1441,0))</f>
        <v/>
      </c>
      <c r="C1452" s="8">
        <f>INDEX($B$1442:$H$1448,MATCH($AQ$1442,$B$1441:$H$1441,0),MATCH($AQ$1443,$B$1441:$H$1441,0))</f>
        <v/>
      </c>
      <c r="D1452" s="8">
        <f>INDEX($B$1442:$H$1448,MATCH($AQ$1442,$B$1441:$H$1441,0),MATCH($AQ$1444,$B$1441:$H$1441,0))</f>
        <v/>
      </c>
      <c r="E1452" s="8">
        <f>INDEX($B$1442:$H$1448,MATCH($AQ$1442,$B$1441:$H$1441,0),MATCH($AQ$1445,$B$1441:$H$1441,0))</f>
        <v/>
      </c>
      <c r="F1452" s="8">
        <f>INDEX($B$1442:$H$1448,MATCH($AQ$1442,$B$1441:$H$1441,0),MATCH($AQ$1446,$B$1441:$H$1441,0))</f>
        <v/>
      </c>
      <c r="G1452" s="8">
        <f>INDEX($B$1442:$H$1448,MATCH($AQ$1442,$B$1441:$H$1441,0),MATCH($AQ$1447,$B$1441:$H$1441,0))</f>
        <v/>
      </c>
      <c r="J1452" s="8">
        <f>INDEX($J$1442:$P$1448,MATCH($AQ$1442,$J$1441:$P$1441,0),MATCH($AQ$1442,$J$1441:$P$1441,0))</f>
        <v/>
      </c>
      <c r="K1452" s="8">
        <f>INDEX($J$1442:$P$1448,MATCH($AQ$1442,$J$1441:$P$1441,0),MATCH($AQ$1443,$J$1441:$P$1441,0))</f>
        <v/>
      </c>
      <c r="L1452" s="8">
        <f>INDEX($J$1442:$P$1448,MATCH($AQ$1442,$J$1441:$P$1441,0),MATCH($AQ$1444,$J$1441:$P$1441,0))</f>
        <v/>
      </c>
      <c r="M1452" s="8">
        <f>INDEX($J$1442:$P$1448,MATCH($AQ$1442,$J$1441:$P$1441,0),MATCH($AQ$1445,$J$1441:$P$1441,0))</f>
        <v/>
      </c>
      <c r="N1452" s="8">
        <f>INDEX($J$1442:$P$1448,MATCH($AQ$1442,$J$1441:$P$1441,0),MATCH($AQ$1446,$J$1441:$P$1441,0))</f>
        <v/>
      </c>
      <c r="O1452" s="8">
        <f>INDEX($J$1442:$P$1448,MATCH($AQ$1442,$J$1441:$P$1441,0),MATCH($AQ$1447,$J$1441:$P$1441,0))</f>
        <v/>
      </c>
      <c r="R1452" s="8">
        <f>INDEX($R$1442:$X$1448,MATCH($AQ$1442,$R$1441:$X$1441,0),MATCH($AQ$1442,$R$1441:$X$1441,0))</f>
        <v/>
      </c>
      <c r="S1452" s="8">
        <f>INDEX($R$1442:$X$1448,MATCH($AQ$1442,$R$1441:$X$1441,0),MATCH($AQ$1443,$R$1441:$X$1441,0))</f>
        <v/>
      </c>
      <c r="T1452" s="8">
        <f>INDEX($R$1442:$X$1448,MATCH($AQ$1442,$R$1441:$X$1441,0),MATCH($AQ$1444,$R$1441:$X$1441,0))</f>
        <v/>
      </c>
      <c r="U1452" s="8">
        <f>INDEX($R$1442:$X$1448,MATCH($AQ$1442,$R$1441:$X$1441,0),MATCH($AQ$1445,$R$1441:$X$1441,0))</f>
        <v/>
      </c>
      <c r="V1452" s="8">
        <f>INDEX($R$1442:$X$1448,MATCH($AQ$1442,$R$1441:$X$1441,0),MATCH($AQ$1446,$R$1441:$X$1441,0))</f>
        <v/>
      </c>
      <c r="W1452" s="8">
        <f>INDEX($R$1442:$X$1448,MATCH($AQ$1442,$R$1441:$X$1441,0),MATCH($AQ$1447,$R$1441:$X$1441,0))</f>
        <v/>
      </c>
      <c r="Z1452" s="8">
        <f>INDEX($Z$1442:$AF$1448,MATCH($AQ$1442,$Z$1441:$AF$1441,0),MATCH($AQ$1442,$Z$1441:$AF$1441,0))</f>
        <v/>
      </c>
      <c r="AA1452" s="8">
        <f>INDEX($Z$1442:$AF$1448,MATCH($AQ$1442,$Z$1441:$AF$1441,0),MATCH($AQ$1443,$Z$1441:$AF$1441,0))</f>
        <v/>
      </c>
      <c r="AB1452" s="8">
        <f>INDEX($Z$1442:$AF$1448,MATCH($AQ$1442,$Z$1441:$AF$1441,0),MATCH($AQ$1444,$Z$1441:$AF$1441,0))</f>
        <v/>
      </c>
      <c r="AC1452" s="8">
        <f>INDEX($Z$1442:$AF$1448,MATCH($AQ$1442,$Z$1441:$AF$1441,0),MATCH($AQ$1445,$Z$1441:$AF$1441,0))</f>
        <v/>
      </c>
      <c r="AD1452" s="8">
        <f>INDEX($Z$1442:$AF$1448,MATCH($AQ$1442,$Z$1441:$AF$1441,0),MATCH($AQ$1446,$Z$1441:$AF$1441,0))</f>
        <v/>
      </c>
      <c r="AE1452" s="8">
        <f>INDEX($Z$1442:$AF$1448,MATCH($AQ$1442,$Z$1441:$AF$1441,0),MATCH($AQ$1447,$Z$1441:$AF$1441,0))</f>
        <v/>
      </c>
      <c r="AH1452" s="8">
        <f>INDEX($AH$1442:$AN$1448,MATCH($AQ$1442,$AH$1441:$AN$1441,0),MATCH($AQ$1442,$AH$1441:$AN$1441,0))</f>
        <v/>
      </c>
      <c r="AI1452" s="8">
        <f>INDEX($AH$1442:$AN$1448,MATCH($AQ$1442,$AH$1441:$AN$1441,0),MATCH($AQ$1443,$AH$1441:$AN$1441,0))</f>
        <v/>
      </c>
      <c r="AJ1452" s="8">
        <f>INDEX($AH$1442:$AN$1448,MATCH($AQ$1442,$AH$1441:$AN$1441,0),MATCH($AQ$1444,$AH$1441:$AN$1441,0))</f>
        <v/>
      </c>
      <c r="AK1452" s="8">
        <f>INDEX($AH$1442:$AN$1448,MATCH($AQ$1442,$AH$1441:$AN$1441,0),MATCH($AQ$1445,$AH$1441:$AN$1441,0))</f>
        <v/>
      </c>
      <c r="AL1452" s="8">
        <f>INDEX($AH$1442:$AN$1448,MATCH($AQ$1442,$AH$1441:$AN$1441,0),MATCH($AQ$1446,$AH$1441:$AN$1441,0))</f>
        <v/>
      </c>
      <c r="AM1452" s="8">
        <f>INDEX($AH$1442:$AN$1448,MATCH($AQ$1442,$AH$1441:$AN$1441,0),MATCH($AQ$1447,$AH$1441:$AN$1441,0))</f>
        <v/>
      </c>
      <c r="AP1452" s="8">
        <f>IF(($B$1452&lt;&gt;2)+($J$1452&lt;&gt;2)+($R$1452&lt;&gt;2)+($Z$1452&lt;&gt;2)+($AH$1452&lt;&gt;2)=0,2,IF((($B$1452&lt;&gt;2)*$B$1452+($J$1452&lt;&gt;2)*$J$1452+($R$1452&lt;&gt;2)*$R$1452+($Z$1452&lt;&gt;2)*$Z$1452+($AH$1452&lt;&gt;2)*$AH$1452)/(($B$1452&lt;&gt;2)+($J$1452&lt;&gt;2)+($R$1452&lt;&gt;2)+($Z$1452&lt;&gt;2)+($AH$1452&lt;&gt;2))&gt;=0.5,1,0))</f>
        <v/>
      </c>
      <c r="AQ1452" s="8">
        <f>IF(($C$1452&lt;&gt;2)+($K$1452&lt;&gt;2)+($S$1452&lt;&gt;2)+($AA$1452&lt;&gt;2)+($AI$1452&lt;&gt;2)=0,2,IF((($C$1452&lt;&gt;2)*$C$1452+($K$1452&lt;&gt;2)*$K$1452+($S$1452&lt;&gt;2)*$S$1452+($AA$1452&lt;&gt;2)*$AA$1452+($AI$1452&lt;&gt;2)*$AI$1452)/(($C$1452&lt;&gt;2)+($K$1452&lt;&gt;2)+($S$1452&lt;&gt;2)+($AA$1452&lt;&gt;2)+($AI$1452&lt;&gt;2))&gt;=0.5,1,0))</f>
        <v/>
      </c>
      <c r="AR1452" s="8">
        <f>IF(($D$1452&lt;&gt;2)+($L$1452&lt;&gt;2)+($T$1452&lt;&gt;2)+($AB$1452&lt;&gt;2)+($AJ$1452&lt;&gt;2)=0,2,IF((($D$1452&lt;&gt;2)*$D$1452+($L$1452&lt;&gt;2)*$L$1452+($T$1452&lt;&gt;2)*$T$1452+($AB$1452&lt;&gt;2)*$AB$1452+($AJ$1452&lt;&gt;2)*$AJ$1452)/(($D$1452&lt;&gt;2)+($L$1452&lt;&gt;2)+($T$1452&lt;&gt;2)+($AB$1452&lt;&gt;2)+($AJ$1452&lt;&gt;2))&gt;=0.5,1,0))</f>
        <v/>
      </c>
      <c r="AS1452" s="8">
        <f>IF(($E$1452&lt;&gt;2)+($M$1452&lt;&gt;2)+($U$1452&lt;&gt;2)+($AC$1452&lt;&gt;2)+($AK$1452&lt;&gt;2)=0,2,IF((($E$1452&lt;&gt;2)*$E$1452+($M$1452&lt;&gt;2)*$M$1452+($U$1452&lt;&gt;2)*$U$1452+($AC$1452&lt;&gt;2)*$AC$1452+($AK$1452&lt;&gt;2)*$AK$1452)/(($E$1452&lt;&gt;2)+($M$1452&lt;&gt;2)+($U$1452&lt;&gt;2)+($AC$1452&lt;&gt;2)+($AK$1452&lt;&gt;2))&gt;=0.5,1,0))</f>
        <v/>
      </c>
      <c r="AT1452" s="8">
        <f>IF(($F$1452&lt;&gt;2)+($N$1452&lt;&gt;2)+($V$1452&lt;&gt;2)+($AD$1452&lt;&gt;2)+($AL$1452&lt;&gt;2)=0,2,IF((($F$1452&lt;&gt;2)*$F$1452+($N$1452&lt;&gt;2)*$N$1452+($V$1452&lt;&gt;2)*$V$1452+($AD$1452&lt;&gt;2)*$AD$1452+($AL$1452&lt;&gt;2)*$AL$1452)/(($F$1452&lt;&gt;2)+($N$1452&lt;&gt;2)+($V$1452&lt;&gt;2)+($AD$1452&lt;&gt;2)+($AL$1452&lt;&gt;2))&gt;=0.5,1,0))</f>
        <v/>
      </c>
      <c r="AU1452" s="8">
        <f>IF(($G$1452&lt;&gt;2)+($O$1452&lt;&gt;2)+($W$1452&lt;&gt;2)+($AE$1452&lt;&gt;2)+($AM$1452&lt;&gt;2)=0,2,IF((($G$1452&lt;&gt;2)*$G$1452+($O$1452&lt;&gt;2)*$O$1452+($W$1452&lt;&gt;2)*$W$1452+($AE$1452&lt;&gt;2)*$AE$1452+($AM$1452&lt;&gt;2)*$AM$1452)/(($G$1452&lt;&gt;2)+($O$1452&lt;&gt;2)+($W$1452&lt;&gt;2)+($AE$1452&lt;&gt;2)+($AM$1452&lt;&gt;2))&gt;=0.5,1,0))</f>
        <v/>
      </c>
      <c r="AW1452" s="16">
        <f>INDEX('Ground truth'!$B$14:$H$20,MATCH($AP$1442,'Ground truth'!$A$14:$A$20,0),MATCH($AP$1442,'Ground truth'!$B$13:$H$13,0))</f>
        <v/>
      </c>
      <c r="AX1452" s="16">
        <f>INDEX('Ground truth'!$B$14:$H$20,MATCH($AP$1442,'Ground truth'!$A$14:$A$20,0),MATCH($AP$1443,'Ground truth'!$B$13:$H$13,0))</f>
        <v/>
      </c>
      <c r="AY1452" s="16">
        <f>INDEX('Ground truth'!$B$14:$H$20,MATCH($AP$1442,'Ground truth'!$A$14:$A$20,0),MATCH($AP$1444,'Ground truth'!$B$13:$H$13,0))</f>
        <v/>
      </c>
      <c r="AZ1452" s="16">
        <f>INDEX('Ground truth'!$B$14:$H$20,MATCH($AP$1442,'Ground truth'!$A$14:$A$20,0),MATCH($AP$1445,'Ground truth'!$B$13:$H$13,0))</f>
        <v/>
      </c>
      <c r="BA1452" s="16">
        <f>INDEX('Ground truth'!$B$14:$H$20,MATCH($AP$1442,'Ground truth'!$A$14:$A$20,0),MATCH($AP$1446,'Ground truth'!$B$13:$H$13,0))</f>
        <v/>
      </c>
      <c r="BB1452" s="16">
        <f>INDEX('Ground truth'!$B$14:$H$20,MATCH($AP$1442,'Ground truth'!$A$14:$A$20,0),MATCH($AP$1447,'Ground truth'!$B$13:$H$13,0))</f>
        <v/>
      </c>
      <c r="BD1452" s="19" t="n">
        <v>3.980936588101825</v>
      </c>
      <c r="BE1452" s="19">
        <f>LARGE($BD$1452:$BD$1457,1)</f>
        <v/>
      </c>
    </row>
    <row r="1453">
      <c r="A1453" s="3" t="inlineStr">
        <is>
          <t>Transmission</t>
        </is>
      </c>
      <c r="B1453" s="8">
        <f>INDEX($B$1442:$H$1448,MATCH($AQ$1443,$B$1441:$H$1441,0),MATCH($AQ$1442,$B$1441:$H$1441,0))</f>
        <v/>
      </c>
      <c r="C1453" s="8">
        <f>INDEX($B$1442:$H$1448,MATCH($AQ$1443,$B$1441:$H$1441,0),MATCH($AQ$1443,$B$1441:$H$1441,0))</f>
        <v/>
      </c>
      <c r="D1453" s="8">
        <f>INDEX($B$1442:$H$1448,MATCH($AQ$1443,$B$1441:$H$1441,0),MATCH($AQ$1444,$B$1441:$H$1441,0))</f>
        <v/>
      </c>
      <c r="E1453" s="8">
        <f>INDEX($B$1442:$H$1448,MATCH($AQ$1443,$B$1441:$H$1441,0),MATCH($AQ$1445,$B$1441:$H$1441,0))</f>
        <v/>
      </c>
      <c r="F1453" s="8">
        <f>INDEX($B$1442:$H$1448,MATCH($AQ$1443,$B$1441:$H$1441,0),MATCH($AQ$1446,$B$1441:$H$1441,0))</f>
        <v/>
      </c>
      <c r="G1453" s="8">
        <f>INDEX($B$1442:$H$1448,MATCH($AQ$1443,$B$1441:$H$1441,0),MATCH($AQ$1447,$B$1441:$H$1441,0))</f>
        <v/>
      </c>
      <c r="J1453" s="8">
        <f>INDEX($J$1442:$P$1448,MATCH($AQ$1443,$J$1441:$P$1441,0),MATCH($AQ$1442,$J$1441:$P$1441,0))</f>
        <v/>
      </c>
      <c r="K1453" s="8">
        <f>INDEX($J$1442:$P$1448,MATCH($AQ$1443,$J$1441:$P$1441,0),MATCH($AQ$1443,$J$1441:$P$1441,0))</f>
        <v/>
      </c>
      <c r="L1453" s="8">
        <f>INDEX($J$1442:$P$1448,MATCH($AQ$1443,$J$1441:$P$1441,0),MATCH($AQ$1444,$J$1441:$P$1441,0))</f>
        <v/>
      </c>
      <c r="M1453" s="8">
        <f>INDEX($J$1442:$P$1448,MATCH($AQ$1443,$J$1441:$P$1441,0),MATCH($AQ$1445,$J$1441:$P$1441,0))</f>
        <v/>
      </c>
      <c r="N1453" s="8">
        <f>INDEX($J$1442:$P$1448,MATCH($AQ$1443,$J$1441:$P$1441,0),MATCH($AQ$1446,$J$1441:$P$1441,0))</f>
        <v/>
      </c>
      <c r="O1453" s="8">
        <f>INDEX($J$1442:$P$1448,MATCH($AQ$1443,$J$1441:$P$1441,0),MATCH($AQ$1447,$J$1441:$P$1441,0))</f>
        <v/>
      </c>
      <c r="R1453" s="8">
        <f>INDEX($R$1442:$X$1448,MATCH($AQ$1443,$R$1441:$X$1441,0),MATCH($AQ$1442,$R$1441:$X$1441,0))</f>
        <v/>
      </c>
      <c r="S1453" s="8">
        <f>INDEX($R$1442:$X$1448,MATCH($AQ$1443,$R$1441:$X$1441,0),MATCH($AQ$1443,$R$1441:$X$1441,0))</f>
        <v/>
      </c>
      <c r="T1453" s="8">
        <f>INDEX($R$1442:$X$1448,MATCH($AQ$1443,$R$1441:$X$1441,0),MATCH($AQ$1444,$R$1441:$X$1441,0))</f>
        <v/>
      </c>
      <c r="U1453" s="8">
        <f>INDEX($R$1442:$X$1448,MATCH($AQ$1443,$R$1441:$X$1441,0),MATCH($AQ$1445,$R$1441:$X$1441,0))</f>
        <v/>
      </c>
      <c r="V1453" s="8">
        <f>INDEX($R$1442:$X$1448,MATCH($AQ$1443,$R$1441:$X$1441,0),MATCH($AQ$1446,$R$1441:$X$1441,0))</f>
        <v/>
      </c>
      <c r="W1453" s="8">
        <f>INDEX($R$1442:$X$1448,MATCH($AQ$1443,$R$1441:$X$1441,0),MATCH($AQ$1447,$R$1441:$X$1441,0))</f>
        <v/>
      </c>
      <c r="Z1453" s="8">
        <f>INDEX($Z$1442:$AF$1448,MATCH($AQ$1443,$Z$1441:$AF$1441,0),MATCH($AQ$1442,$Z$1441:$AF$1441,0))</f>
        <v/>
      </c>
      <c r="AA1453" s="8">
        <f>INDEX($Z$1442:$AF$1448,MATCH($AQ$1443,$Z$1441:$AF$1441,0),MATCH($AQ$1443,$Z$1441:$AF$1441,0))</f>
        <v/>
      </c>
      <c r="AB1453" s="8">
        <f>INDEX($Z$1442:$AF$1448,MATCH($AQ$1443,$Z$1441:$AF$1441,0),MATCH($AQ$1444,$Z$1441:$AF$1441,0))</f>
        <v/>
      </c>
      <c r="AC1453" s="8">
        <f>INDEX($Z$1442:$AF$1448,MATCH($AQ$1443,$Z$1441:$AF$1441,0),MATCH($AQ$1445,$Z$1441:$AF$1441,0))</f>
        <v/>
      </c>
      <c r="AD1453" s="8">
        <f>INDEX($Z$1442:$AF$1448,MATCH($AQ$1443,$Z$1441:$AF$1441,0),MATCH($AQ$1446,$Z$1441:$AF$1441,0))</f>
        <v/>
      </c>
      <c r="AE1453" s="8">
        <f>INDEX($Z$1442:$AF$1448,MATCH($AQ$1443,$Z$1441:$AF$1441,0),MATCH($AQ$1447,$Z$1441:$AF$1441,0))</f>
        <v/>
      </c>
      <c r="AH1453" s="8">
        <f>INDEX($AH$1442:$AN$1448,MATCH($AQ$1443,$AH$1441:$AN$1441,0),MATCH($AQ$1442,$AH$1441:$AN$1441,0))</f>
        <v/>
      </c>
      <c r="AI1453" s="8">
        <f>INDEX($AH$1442:$AN$1448,MATCH($AQ$1443,$AH$1441:$AN$1441,0),MATCH($AQ$1443,$AH$1441:$AN$1441,0))</f>
        <v/>
      </c>
      <c r="AJ1453" s="8">
        <f>INDEX($AH$1442:$AN$1448,MATCH($AQ$1443,$AH$1441:$AN$1441,0),MATCH($AQ$1444,$AH$1441:$AN$1441,0))</f>
        <v/>
      </c>
      <c r="AK1453" s="8">
        <f>INDEX($AH$1442:$AN$1448,MATCH($AQ$1443,$AH$1441:$AN$1441,0),MATCH($AQ$1445,$AH$1441:$AN$1441,0))</f>
        <v/>
      </c>
      <c r="AL1453" s="8">
        <f>INDEX($AH$1442:$AN$1448,MATCH($AQ$1443,$AH$1441:$AN$1441,0),MATCH($AQ$1446,$AH$1441:$AN$1441,0))</f>
        <v/>
      </c>
      <c r="AM1453" s="8">
        <f>INDEX($AH$1442:$AN$1448,MATCH($AQ$1443,$AH$1441:$AN$1441,0),MATCH($AQ$1447,$AH$1441:$AN$1441,0))</f>
        <v/>
      </c>
      <c r="AP1453" s="8">
        <f>IF(($B$1453&lt;&gt;2)+($J$1453&lt;&gt;2)+($R$1453&lt;&gt;2)+($Z$1453&lt;&gt;2)+($AH$1453&lt;&gt;2)=0,2,IF((($B$1453&lt;&gt;2)*$B$1453+($J$1453&lt;&gt;2)*$J$1453+($R$1453&lt;&gt;2)*$R$1453+($Z$1453&lt;&gt;2)*$Z$1453+($AH$1453&lt;&gt;2)*$AH$1453)/(($B$1453&lt;&gt;2)+($J$1453&lt;&gt;2)+($R$1453&lt;&gt;2)+($Z$1453&lt;&gt;2)+($AH$1453&lt;&gt;2))&gt;=0.5,1,0))</f>
        <v/>
      </c>
      <c r="AQ1453" s="8">
        <f>IF(($C$1453&lt;&gt;2)+($K$1453&lt;&gt;2)+($S$1453&lt;&gt;2)+($AA$1453&lt;&gt;2)+($AI$1453&lt;&gt;2)=0,2,IF((($C$1453&lt;&gt;2)*$C$1453+($K$1453&lt;&gt;2)*$K$1453+($S$1453&lt;&gt;2)*$S$1453+($AA$1453&lt;&gt;2)*$AA$1453+($AI$1453&lt;&gt;2)*$AI$1453)/(($C$1453&lt;&gt;2)+($K$1453&lt;&gt;2)+($S$1453&lt;&gt;2)+($AA$1453&lt;&gt;2)+($AI$1453&lt;&gt;2))&gt;=0.5,1,0))</f>
        <v/>
      </c>
      <c r="AR1453" s="8">
        <f>IF(($D$1453&lt;&gt;2)+($L$1453&lt;&gt;2)+($T$1453&lt;&gt;2)+($AB$1453&lt;&gt;2)+($AJ$1453&lt;&gt;2)=0,2,IF((($D$1453&lt;&gt;2)*$D$1453+($L$1453&lt;&gt;2)*$L$1453+($T$1453&lt;&gt;2)*$T$1453+($AB$1453&lt;&gt;2)*$AB$1453+($AJ$1453&lt;&gt;2)*$AJ$1453)/(($D$1453&lt;&gt;2)+($L$1453&lt;&gt;2)+($T$1453&lt;&gt;2)+($AB$1453&lt;&gt;2)+($AJ$1453&lt;&gt;2))&gt;=0.5,1,0))</f>
        <v/>
      </c>
      <c r="AS1453" s="8">
        <f>IF(($E$1453&lt;&gt;2)+($M$1453&lt;&gt;2)+($U$1453&lt;&gt;2)+($AC$1453&lt;&gt;2)+($AK$1453&lt;&gt;2)=0,2,IF((($E$1453&lt;&gt;2)*$E$1453+($M$1453&lt;&gt;2)*$M$1453+($U$1453&lt;&gt;2)*$U$1453+($AC$1453&lt;&gt;2)*$AC$1453+($AK$1453&lt;&gt;2)*$AK$1453)/(($E$1453&lt;&gt;2)+($M$1453&lt;&gt;2)+($U$1453&lt;&gt;2)+($AC$1453&lt;&gt;2)+($AK$1453&lt;&gt;2))&gt;=0.5,1,0))</f>
        <v/>
      </c>
      <c r="AT1453" s="8">
        <f>IF(($F$1453&lt;&gt;2)+($N$1453&lt;&gt;2)+($V$1453&lt;&gt;2)+($AD$1453&lt;&gt;2)+($AL$1453&lt;&gt;2)=0,2,IF((($F$1453&lt;&gt;2)*$F$1453+($N$1453&lt;&gt;2)*$N$1453+($V$1453&lt;&gt;2)*$V$1453+($AD$1453&lt;&gt;2)*$AD$1453+($AL$1453&lt;&gt;2)*$AL$1453)/(($F$1453&lt;&gt;2)+($N$1453&lt;&gt;2)+($V$1453&lt;&gt;2)+($AD$1453&lt;&gt;2)+($AL$1453&lt;&gt;2))&gt;=0.5,1,0))</f>
        <v/>
      </c>
      <c r="AU1453" s="8">
        <f>IF(($G$1453&lt;&gt;2)+($O$1453&lt;&gt;2)+($W$1453&lt;&gt;2)+($AE$1453&lt;&gt;2)+($AM$1453&lt;&gt;2)=0,2,IF((($G$1453&lt;&gt;2)*$G$1453+($O$1453&lt;&gt;2)*$O$1453+($W$1453&lt;&gt;2)*$W$1453+($AE$1453&lt;&gt;2)*$AE$1453+($AM$1453&lt;&gt;2)*$AM$1453)/(($G$1453&lt;&gt;2)+($O$1453&lt;&gt;2)+($W$1453&lt;&gt;2)+($AE$1453&lt;&gt;2)+($AM$1453&lt;&gt;2))&gt;=0.5,1,0))</f>
        <v/>
      </c>
      <c r="AW1453" s="16">
        <f>INDEX('Ground truth'!$B$14:$H$20,MATCH($AP$1443,'Ground truth'!$A$14:$A$20,0),MATCH($AP$1442,'Ground truth'!$B$13:$H$13,0))</f>
        <v/>
      </c>
      <c r="AX1453" s="16">
        <f>INDEX('Ground truth'!$B$14:$H$20,MATCH($AP$1443,'Ground truth'!$A$14:$A$20,0),MATCH($AP$1443,'Ground truth'!$B$13:$H$13,0))</f>
        <v/>
      </c>
      <c r="AY1453" s="16">
        <f>INDEX('Ground truth'!$B$14:$H$20,MATCH($AP$1443,'Ground truth'!$A$14:$A$20,0),MATCH($AP$1444,'Ground truth'!$B$13:$H$13,0))</f>
        <v/>
      </c>
      <c r="AZ1453" s="16">
        <f>INDEX('Ground truth'!$B$14:$H$20,MATCH($AP$1443,'Ground truth'!$A$14:$A$20,0),MATCH($AP$1445,'Ground truth'!$B$13:$H$13,0))</f>
        <v/>
      </c>
      <c r="BA1453" s="16">
        <f>INDEX('Ground truth'!$B$14:$H$20,MATCH($AP$1443,'Ground truth'!$A$14:$A$20,0),MATCH($AP$1446,'Ground truth'!$B$13:$H$13,0))</f>
        <v/>
      </c>
      <c r="BB1453" s="16">
        <f>INDEX('Ground truth'!$B$14:$H$20,MATCH($AP$1443,'Ground truth'!$A$14:$A$20,0),MATCH($AP$1447,'Ground truth'!$B$13:$H$13,0))</f>
        <v/>
      </c>
      <c r="BD1453" s="19" t="n">
        <v>2.041954751952713</v>
      </c>
      <c r="BE1453" s="19">
        <f>LARGE($BD$1452:$BD$1457,2)</f>
        <v/>
      </c>
    </row>
    <row r="1454">
      <c r="A1454" s="3" t="inlineStr">
        <is>
          <t>Motor</t>
        </is>
      </c>
      <c r="B1454" s="8">
        <f>INDEX($B$1442:$H$1448,MATCH($AQ$1444,$B$1441:$H$1441,0),MATCH($AQ$1442,$B$1441:$H$1441,0))</f>
        <v/>
      </c>
      <c r="C1454" s="8">
        <f>INDEX($B$1442:$H$1448,MATCH($AQ$1444,$B$1441:$H$1441,0),MATCH($AQ$1443,$B$1441:$H$1441,0))</f>
        <v/>
      </c>
      <c r="D1454" s="8">
        <f>INDEX($B$1442:$H$1448,MATCH($AQ$1444,$B$1441:$H$1441,0),MATCH($AQ$1444,$B$1441:$H$1441,0))</f>
        <v/>
      </c>
      <c r="E1454" s="8">
        <f>INDEX($B$1442:$H$1448,MATCH($AQ$1444,$B$1441:$H$1441,0),MATCH($AQ$1445,$B$1441:$H$1441,0))</f>
        <v/>
      </c>
      <c r="F1454" s="8">
        <f>INDEX($B$1442:$H$1448,MATCH($AQ$1444,$B$1441:$H$1441,0),MATCH($AQ$1446,$B$1441:$H$1441,0))</f>
        <v/>
      </c>
      <c r="G1454" s="8">
        <f>INDEX($B$1442:$H$1448,MATCH($AQ$1444,$B$1441:$H$1441,0),MATCH($AQ$1447,$B$1441:$H$1441,0))</f>
        <v/>
      </c>
      <c r="J1454" s="8">
        <f>INDEX($J$1442:$P$1448,MATCH($AQ$1444,$J$1441:$P$1441,0),MATCH($AQ$1442,$J$1441:$P$1441,0))</f>
        <v/>
      </c>
      <c r="K1454" s="8">
        <f>INDEX($J$1442:$P$1448,MATCH($AQ$1444,$J$1441:$P$1441,0),MATCH($AQ$1443,$J$1441:$P$1441,0))</f>
        <v/>
      </c>
      <c r="L1454" s="8">
        <f>INDEX($J$1442:$P$1448,MATCH($AQ$1444,$J$1441:$P$1441,0),MATCH($AQ$1444,$J$1441:$P$1441,0))</f>
        <v/>
      </c>
      <c r="M1454" s="8">
        <f>INDEX($J$1442:$P$1448,MATCH($AQ$1444,$J$1441:$P$1441,0),MATCH($AQ$1445,$J$1441:$P$1441,0))</f>
        <v/>
      </c>
      <c r="N1454" s="8">
        <f>INDEX($J$1442:$P$1448,MATCH($AQ$1444,$J$1441:$P$1441,0),MATCH($AQ$1446,$J$1441:$P$1441,0))</f>
        <v/>
      </c>
      <c r="O1454" s="8">
        <f>INDEX($J$1442:$P$1448,MATCH($AQ$1444,$J$1441:$P$1441,0),MATCH($AQ$1447,$J$1441:$P$1441,0))</f>
        <v/>
      </c>
      <c r="R1454" s="8">
        <f>INDEX($R$1442:$X$1448,MATCH($AQ$1444,$R$1441:$X$1441,0),MATCH($AQ$1442,$R$1441:$X$1441,0))</f>
        <v/>
      </c>
      <c r="S1454" s="8">
        <f>INDEX($R$1442:$X$1448,MATCH($AQ$1444,$R$1441:$X$1441,0),MATCH($AQ$1443,$R$1441:$X$1441,0))</f>
        <v/>
      </c>
      <c r="T1454" s="8">
        <f>INDEX($R$1442:$X$1448,MATCH($AQ$1444,$R$1441:$X$1441,0),MATCH($AQ$1444,$R$1441:$X$1441,0))</f>
        <v/>
      </c>
      <c r="U1454" s="8">
        <f>INDEX($R$1442:$X$1448,MATCH($AQ$1444,$R$1441:$X$1441,0),MATCH($AQ$1445,$R$1441:$X$1441,0))</f>
        <v/>
      </c>
      <c r="V1454" s="8">
        <f>INDEX($R$1442:$X$1448,MATCH($AQ$1444,$R$1441:$X$1441,0),MATCH($AQ$1446,$R$1441:$X$1441,0))</f>
        <v/>
      </c>
      <c r="W1454" s="8">
        <f>INDEX($R$1442:$X$1448,MATCH($AQ$1444,$R$1441:$X$1441,0),MATCH($AQ$1447,$R$1441:$X$1441,0))</f>
        <v/>
      </c>
      <c r="Z1454" s="8">
        <f>INDEX($Z$1442:$AF$1448,MATCH($AQ$1444,$Z$1441:$AF$1441,0),MATCH($AQ$1442,$Z$1441:$AF$1441,0))</f>
        <v/>
      </c>
      <c r="AA1454" s="8">
        <f>INDEX($Z$1442:$AF$1448,MATCH($AQ$1444,$Z$1441:$AF$1441,0),MATCH($AQ$1443,$Z$1441:$AF$1441,0))</f>
        <v/>
      </c>
      <c r="AB1454" s="8">
        <f>INDEX($Z$1442:$AF$1448,MATCH($AQ$1444,$Z$1441:$AF$1441,0),MATCH($AQ$1444,$Z$1441:$AF$1441,0))</f>
        <v/>
      </c>
      <c r="AC1454" s="8">
        <f>INDEX($Z$1442:$AF$1448,MATCH($AQ$1444,$Z$1441:$AF$1441,0),MATCH($AQ$1445,$Z$1441:$AF$1441,0))</f>
        <v/>
      </c>
      <c r="AD1454" s="8">
        <f>INDEX($Z$1442:$AF$1448,MATCH($AQ$1444,$Z$1441:$AF$1441,0),MATCH($AQ$1446,$Z$1441:$AF$1441,0))</f>
        <v/>
      </c>
      <c r="AE1454" s="8">
        <f>INDEX($Z$1442:$AF$1448,MATCH($AQ$1444,$Z$1441:$AF$1441,0),MATCH($AQ$1447,$Z$1441:$AF$1441,0))</f>
        <v/>
      </c>
      <c r="AH1454" s="8">
        <f>INDEX($AH$1442:$AN$1448,MATCH($AQ$1444,$AH$1441:$AN$1441,0),MATCH($AQ$1442,$AH$1441:$AN$1441,0))</f>
        <v/>
      </c>
      <c r="AI1454" s="8">
        <f>INDEX($AH$1442:$AN$1448,MATCH($AQ$1444,$AH$1441:$AN$1441,0),MATCH($AQ$1443,$AH$1441:$AN$1441,0))</f>
        <v/>
      </c>
      <c r="AJ1454" s="8">
        <f>INDEX($AH$1442:$AN$1448,MATCH($AQ$1444,$AH$1441:$AN$1441,0),MATCH($AQ$1444,$AH$1441:$AN$1441,0))</f>
        <v/>
      </c>
      <c r="AK1454" s="8">
        <f>INDEX($AH$1442:$AN$1448,MATCH($AQ$1444,$AH$1441:$AN$1441,0),MATCH($AQ$1445,$AH$1441:$AN$1441,0))</f>
        <v/>
      </c>
      <c r="AL1454" s="8">
        <f>INDEX($AH$1442:$AN$1448,MATCH($AQ$1444,$AH$1441:$AN$1441,0),MATCH($AQ$1446,$AH$1441:$AN$1441,0))</f>
        <v/>
      </c>
      <c r="AM1454" s="8">
        <f>INDEX($AH$1442:$AN$1448,MATCH($AQ$1444,$AH$1441:$AN$1441,0),MATCH($AQ$1447,$AH$1441:$AN$1441,0))</f>
        <v/>
      </c>
      <c r="AP1454" s="8">
        <f>IF(($B$1454&lt;&gt;2)+($J$1454&lt;&gt;2)+($R$1454&lt;&gt;2)+($Z$1454&lt;&gt;2)+($AH$1454&lt;&gt;2)=0,2,IF((($B$1454&lt;&gt;2)*$B$1454+($J$1454&lt;&gt;2)*$J$1454+($R$1454&lt;&gt;2)*$R$1454+($Z$1454&lt;&gt;2)*$Z$1454+($AH$1454&lt;&gt;2)*$AH$1454)/(($B$1454&lt;&gt;2)+($J$1454&lt;&gt;2)+($R$1454&lt;&gt;2)+($Z$1454&lt;&gt;2)+($AH$1454&lt;&gt;2))&gt;=0.5,1,0))</f>
        <v/>
      </c>
      <c r="AQ1454" s="8">
        <f>IF(($C$1454&lt;&gt;2)+($K$1454&lt;&gt;2)+($S$1454&lt;&gt;2)+($AA$1454&lt;&gt;2)+($AI$1454&lt;&gt;2)=0,2,IF((($C$1454&lt;&gt;2)*$C$1454+($K$1454&lt;&gt;2)*$K$1454+($S$1454&lt;&gt;2)*$S$1454+($AA$1454&lt;&gt;2)*$AA$1454+($AI$1454&lt;&gt;2)*$AI$1454)/(($C$1454&lt;&gt;2)+($K$1454&lt;&gt;2)+($S$1454&lt;&gt;2)+($AA$1454&lt;&gt;2)+($AI$1454&lt;&gt;2))&gt;=0.5,1,0))</f>
        <v/>
      </c>
      <c r="AR1454" s="8">
        <f>IF(($D$1454&lt;&gt;2)+($L$1454&lt;&gt;2)+($T$1454&lt;&gt;2)+($AB$1454&lt;&gt;2)+($AJ$1454&lt;&gt;2)=0,2,IF((($D$1454&lt;&gt;2)*$D$1454+($L$1454&lt;&gt;2)*$L$1454+($T$1454&lt;&gt;2)*$T$1454+($AB$1454&lt;&gt;2)*$AB$1454+($AJ$1454&lt;&gt;2)*$AJ$1454)/(($D$1454&lt;&gt;2)+($L$1454&lt;&gt;2)+($T$1454&lt;&gt;2)+($AB$1454&lt;&gt;2)+($AJ$1454&lt;&gt;2))&gt;=0.5,1,0))</f>
        <v/>
      </c>
      <c r="AS1454" s="8">
        <f>IF(($E$1454&lt;&gt;2)+($M$1454&lt;&gt;2)+($U$1454&lt;&gt;2)+($AC$1454&lt;&gt;2)+($AK$1454&lt;&gt;2)=0,2,IF((($E$1454&lt;&gt;2)*$E$1454+($M$1454&lt;&gt;2)*$M$1454+($U$1454&lt;&gt;2)*$U$1454+($AC$1454&lt;&gt;2)*$AC$1454+($AK$1454&lt;&gt;2)*$AK$1454)/(($E$1454&lt;&gt;2)+($M$1454&lt;&gt;2)+($U$1454&lt;&gt;2)+($AC$1454&lt;&gt;2)+($AK$1454&lt;&gt;2))&gt;=0.5,1,0))</f>
        <v/>
      </c>
      <c r="AT1454" s="8">
        <f>IF(($F$1454&lt;&gt;2)+($N$1454&lt;&gt;2)+($V$1454&lt;&gt;2)+($AD$1454&lt;&gt;2)+($AL$1454&lt;&gt;2)=0,2,IF((($F$1454&lt;&gt;2)*$F$1454+($N$1454&lt;&gt;2)*$N$1454+($V$1454&lt;&gt;2)*$V$1454+($AD$1454&lt;&gt;2)*$AD$1454+($AL$1454&lt;&gt;2)*$AL$1454)/(($F$1454&lt;&gt;2)+($N$1454&lt;&gt;2)+($V$1454&lt;&gt;2)+($AD$1454&lt;&gt;2)+($AL$1454&lt;&gt;2))&gt;=0.5,1,0))</f>
        <v/>
      </c>
      <c r="AU1454" s="8">
        <f>IF(($G$1454&lt;&gt;2)+($O$1454&lt;&gt;2)+($W$1454&lt;&gt;2)+($AE$1454&lt;&gt;2)+($AM$1454&lt;&gt;2)=0,2,IF((($G$1454&lt;&gt;2)*$G$1454+($O$1454&lt;&gt;2)*$O$1454+($W$1454&lt;&gt;2)*$W$1454+($AE$1454&lt;&gt;2)*$AE$1454+($AM$1454&lt;&gt;2)*$AM$1454)/(($G$1454&lt;&gt;2)+($O$1454&lt;&gt;2)+($W$1454&lt;&gt;2)+($AE$1454&lt;&gt;2)+($AM$1454&lt;&gt;2))&gt;=0.5,1,0))</f>
        <v/>
      </c>
      <c r="AW1454" s="16">
        <f>INDEX('Ground truth'!$B$14:$H$20,MATCH($AP$1444,'Ground truth'!$A$14:$A$20,0),MATCH($AP$1442,'Ground truth'!$B$13:$H$13,0))</f>
        <v/>
      </c>
      <c r="AX1454" s="16">
        <f>INDEX('Ground truth'!$B$14:$H$20,MATCH($AP$1444,'Ground truth'!$A$14:$A$20,0),MATCH($AP$1443,'Ground truth'!$B$13:$H$13,0))</f>
        <v/>
      </c>
      <c r="AY1454" s="16">
        <f>INDEX('Ground truth'!$B$14:$H$20,MATCH($AP$1444,'Ground truth'!$A$14:$A$20,0),MATCH($AP$1444,'Ground truth'!$B$13:$H$13,0))</f>
        <v/>
      </c>
      <c r="AZ1454" s="16">
        <f>INDEX('Ground truth'!$B$14:$H$20,MATCH($AP$1444,'Ground truth'!$A$14:$A$20,0),MATCH($AP$1445,'Ground truth'!$B$13:$H$13,0))</f>
        <v/>
      </c>
      <c r="BA1454" s="16">
        <f>INDEX('Ground truth'!$B$14:$H$20,MATCH($AP$1444,'Ground truth'!$A$14:$A$20,0),MATCH($AP$1446,'Ground truth'!$B$13:$H$13,0))</f>
        <v/>
      </c>
      <c r="BB1454" s="16">
        <f>INDEX('Ground truth'!$B$14:$H$20,MATCH($AP$1444,'Ground truth'!$A$14:$A$20,0),MATCH($AP$1447,'Ground truth'!$B$13:$H$13,0))</f>
        <v/>
      </c>
      <c r="BD1454" s="19" t="n">
        <v>0.9999999999999996</v>
      </c>
      <c r="BE1454" s="19">
        <f>LARGE($BD$1452:$BD$1457,3)</f>
        <v/>
      </c>
    </row>
    <row r="1455">
      <c r="A1455" s="3" t="inlineStr">
        <is>
          <t>Electrical System</t>
        </is>
      </c>
      <c r="B1455" s="8">
        <f>INDEX($B$1442:$H$1448,MATCH($AQ$1445,$B$1441:$H$1441,0),MATCH($AQ$1442,$B$1441:$H$1441,0))</f>
        <v/>
      </c>
      <c r="C1455" s="8">
        <f>INDEX($B$1442:$H$1448,MATCH($AQ$1445,$B$1441:$H$1441,0),MATCH($AQ$1443,$B$1441:$H$1441,0))</f>
        <v/>
      </c>
      <c r="D1455" s="8">
        <f>INDEX($B$1442:$H$1448,MATCH($AQ$1445,$B$1441:$H$1441,0),MATCH($AQ$1444,$B$1441:$H$1441,0))</f>
        <v/>
      </c>
      <c r="E1455" s="8">
        <f>INDEX($B$1442:$H$1448,MATCH($AQ$1445,$B$1441:$H$1441,0),MATCH($AQ$1445,$B$1441:$H$1441,0))</f>
        <v/>
      </c>
      <c r="F1455" s="8">
        <f>INDEX($B$1442:$H$1448,MATCH($AQ$1445,$B$1441:$H$1441,0),MATCH($AQ$1446,$B$1441:$H$1441,0))</f>
        <v/>
      </c>
      <c r="G1455" s="8">
        <f>INDEX($B$1442:$H$1448,MATCH($AQ$1445,$B$1441:$H$1441,0),MATCH($AQ$1447,$B$1441:$H$1441,0))</f>
        <v/>
      </c>
      <c r="J1455" s="8">
        <f>INDEX($J$1442:$P$1448,MATCH($AQ$1445,$J$1441:$P$1441,0),MATCH($AQ$1442,$J$1441:$P$1441,0))</f>
        <v/>
      </c>
      <c r="K1455" s="8">
        <f>INDEX($J$1442:$P$1448,MATCH($AQ$1445,$J$1441:$P$1441,0),MATCH($AQ$1443,$J$1441:$P$1441,0))</f>
        <v/>
      </c>
      <c r="L1455" s="8">
        <f>INDEX($J$1442:$P$1448,MATCH($AQ$1445,$J$1441:$P$1441,0),MATCH($AQ$1444,$J$1441:$P$1441,0))</f>
        <v/>
      </c>
      <c r="M1455" s="8">
        <f>INDEX($J$1442:$P$1448,MATCH($AQ$1445,$J$1441:$P$1441,0),MATCH($AQ$1445,$J$1441:$P$1441,0))</f>
        <v/>
      </c>
      <c r="N1455" s="8">
        <f>INDEX($J$1442:$P$1448,MATCH($AQ$1445,$J$1441:$P$1441,0),MATCH($AQ$1446,$J$1441:$P$1441,0))</f>
        <v/>
      </c>
      <c r="O1455" s="8">
        <f>INDEX($J$1442:$P$1448,MATCH($AQ$1445,$J$1441:$P$1441,0),MATCH($AQ$1447,$J$1441:$P$1441,0))</f>
        <v/>
      </c>
      <c r="R1455" s="8">
        <f>INDEX($R$1442:$X$1448,MATCH($AQ$1445,$R$1441:$X$1441,0),MATCH($AQ$1442,$R$1441:$X$1441,0))</f>
        <v/>
      </c>
      <c r="S1455" s="8">
        <f>INDEX($R$1442:$X$1448,MATCH($AQ$1445,$R$1441:$X$1441,0),MATCH($AQ$1443,$R$1441:$X$1441,0))</f>
        <v/>
      </c>
      <c r="T1455" s="8">
        <f>INDEX($R$1442:$X$1448,MATCH($AQ$1445,$R$1441:$X$1441,0),MATCH($AQ$1444,$R$1441:$X$1441,0))</f>
        <v/>
      </c>
      <c r="U1455" s="8">
        <f>INDEX($R$1442:$X$1448,MATCH($AQ$1445,$R$1441:$X$1441,0),MATCH($AQ$1445,$R$1441:$X$1441,0))</f>
        <v/>
      </c>
      <c r="V1455" s="8">
        <f>INDEX($R$1442:$X$1448,MATCH($AQ$1445,$R$1441:$X$1441,0),MATCH($AQ$1446,$R$1441:$X$1441,0))</f>
        <v/>
      </c>
      <c r="W1455" s="8">
        <f>INDEX($R$1442:$X$1448,MATCH($AQ$1445,$R$1441:$X$1441,0),MATCH($AQ$1447,$R$1441:$X$1441,0))</f>
        <v/>
      </c>
      <c r="Z1455" s="8">
        <f>INDEX($Z$1442:$AF$1448,MATCH($AQ$1445,$Z$1441:$AF$1441,0),MATCH($AQ$1442,$Z$1441:$AF$1441,0))</f>
        <v/>
      </c>
      <c r="AA1455" s="8">
        <f>INDEX($Z$1442:$AF$1448,MATCH($AQ$1445,$Z$1441:$AF$1441,0),MATCH($AQ$1443,$Z$1441:$AF$1441,0))</f>
        <v/>
      </c>
      <c r="AB1455" s="8">
        <f>INDEX($Z$1442:$AF$1448,MATCH($AQ$1445,$Z$1441:$AF$1441,0),MATCH($AQ$1444,$Z$1441:$AF$1441,0))</f>
        <v/>
      </c>
      <c r="AC1455" s="8">
        <f>INDEX($Z$1442:$AF$1448,MATCH($AQ$1445,$Z$1441:$AF$1441,0),MATCH($AQ$1445,$Z$1441:$AF$1441,0))</f>
        <v/>
      </c>
      <c r="AD1455" s="8">
        <f>INDEX($Z$1442:$AF$1448,MATCH($AQ$1445,$Z$1441:$AF$1441,0),MATCH($AQ$1446,$Z$1441:$AF$1441,0))</f>
        <v/>
      </c>
      <c r="AE1455" s="8">
        <f>INDEX($Z$1442:$AF$1448,MATCH($AQ$1445,$Z$1441:$AF$1441,0),MATCH($AQ$1447,$Z$1441:$AF$1441,0))</f>
        <v/>
      </c>
      <c r="AH1455" s="8">
        <f>INDEX($AH$1442:$AN$1448,MATCH($AQ$1445,$AH$1441:$AN$1441,0),MATCH($AQ$1442,$AH$1441:$AN$1441,0))</f>
        <v/>
      </c>
      <c r="AI1455" s="8">
        <f>INDEX($AH$1442:$AN$1448,MATCH($AQ$1445,$AH$1441:$AN$1441,0),MATCH($AQ$1443,$AH$1441:$AN$1441,0))</f>
        <v/>
      </c>
      <c r="AJ1455" s="8">
        <f>INDEX($AH$1442:$AN$1448,MATCH($AQ$1445,$AH$1441:$AN$1441,0),MATCH($AQ$1444,$AH$1441:$AN$1441,0))</f>
        <v/>
      </c>
      <c r="AK1455" s="8">
        <f>INDEX($AH$1442:$AN$1448,MATCH($AQ$1445,$AH$1441:$AN$1441,0),MATCH($AQ$1445,$AH$1441:$AN$1441,0))</f>
        <v/>
      </c>
      <c r="AL1455" s="8">
        <f>INDEX($AH$1442:$AN$1448,MATCH($AQ$1445,$AH$1441:$AN$1441,0),MATCH($AQ$1446,$AH$1441:$AN$1441,0))</f>
        <v/>
      </c>
      <c r="AM1455" s="8">
        <f>INDEX($AH$1442:$AN$1448,MATCH($AQ$1445,$AH$1441:$AN$1441,0),MATCH($AQ$1447,$AH$1441:$AN$1441,0))</f>
        <v/>
      </c>
      <c r="AP1455" s="8">
        <f>IF(($B$1455&lt;&gt;2)+($J$1455&lt;&gt;2)+($R$1455&lt;&gt;2)+($Z$1455&lt;&gt;2)+($AH$1455&lt;&gt;2)=0,2,IF((($B$1455&lt;&gt;2)*$B$1455+($J$1455&lt;&gt;2)*$J$1455+($R$1455&lt;&gt;2)*$R$1455+($Z$1455&lt;&gt;2)*$Z$1455+($AH$1455&lt;&gt;2)*$AH$1455)/(($B$1455&lt;&gt;2)+($J$1455&lt;&gt;2)+($R$1455&lt;&gt;2)+($Z$1455&lt;&gt;2)+($AH$1455&lt;&gt;2))&gt;=0.5,1,0))</f>
        <v/>
      </c>
      <c r="AQ1455" s="8">
        <f>IF(($C$1455&lt;&gt;2)+($K$1455&lt;&gt;2)+($S$1455&lt;&gt;2)+($AA$1455&lt;&gt;2)+($AI$1455&lt;&gt;2)=0,2,IF((($C$1455&lt;&gt;2)*$C$1455+($K$1455&lt;&gt;2)*$K$1455+($S$1455&lt;&gt;2)*$S$1455+($AA$1455&lt;&gt;2)*$AA$1455+($AI$1455&lt;&gt;2)*$AI$1455)/(($C$1455&lt;&gt;2)+($K$1455&lt;&gt;2)+($S$1455&lt;&gt;2)+($AA$1455&lt;&gt;2)+($AI$1455&lt;&gt;2))&gt;=0.5,1,0))</f>
        <v/>
      </c>
      <c r="AR1455" s="8">
        <f>IF(($D$1455&lt;&gt;2)+($L$1455&lt;&gt;2)+($T$1455&lt;&gt;2)+($AB$1455&lt;&gt;2)+($AJ$1455&lt;&gt;2)=0,2,IF((($D$1455&lt;&gt;2)*$D$1455+($L$1455&lt;&gt;2)*$L$1455+($T$1455&lt;&gt;2)*$T$1455+($AB$1455&lt;&gt;2)*$AB$1455+($AJ$1455&lt;&gt;2)*$AJ$1455)/(($D$1455&lt;&gt;2)+($L$1455&lt;&gt;2)+($T$1455&lt;&gt;2)+($AB$1455&lt;&gt;2)+($AJ$1455&lt;&gt;2))&gt;=0.5,1,0))</f>
        <v/>
      </c>
      <c r="AS1455" s="8">
        <f>IF(($E$1455&lt;&gt;2)+($M$1455&lt;&gt;2)+($U$1455&lt;&gt;2)+($AC$1455&lt;&gt;2)+($AK$1455&lt;&gt;2)=0,2,IF((($E$1455&lt;&gt;2)*$E$1455+($M$1455&lt;&gt;2)*$M$1455+($U$1455&lt;&gt;2)*$U$1455+($AC$1455&lt;&gt;2)*$AC$1455+($AK$1455&lt;&gt;2)*$AK$1455)/(($E$1455&lt;&gt;2)+($M$1455&lt;&gt;2)+($U$1455&lt;&gt;2)+($AC$1455&lt;&gt;2)+($AK$1455&lt;&gt;2))&gt;=0.5,1,0))</f>
        <v/>
      </c>
      <c r="AT1455" s="8">
        <f>IF(($F$1455&lt;&gt;2)+($N$1455&lt;&gt;2)+($V$1455&lt;&gt;2)+($AD$1455&lt;&gt;2)+($AL$1455&lt;&gt;2)=0,2,IF((($F$1455&lt;&gt;2)*$F$1455+($N$1455&lt;&gt;2)*$N$1455+($V$1455&lt;&gt;2)*$V$1455+($AD$1455&lt;&gt;2)*$AD$1455+($AL$1455&lt;&gt;2)*$AL$1455)/(($F$1455&lt;&gt;2)+($N$1455&lt;&gt;2)+($V$1455&lt;&gt;2)+($AD$1455&lt;&gt;2)+($AL$1455&lt;&gt;2))&gt;=0.5,1,0))</f>
        <v/>
      </c>
      <c r="AU1455" s="8">
        <f>IF(($G$1455&lt;&gt;2)+($O$1455&lt;&gt;2)+($W$1455&lt;&gt;2)+($AE$1455&lt;&gt;2)+($AM$1455&lt;&gt;2)=0,2,IF((($G$1455&lt;&gt;2)*$G$1455+($O$1455&lt;&gt;2)*$O$1455+($W$1455&lt;&gt;2)*$W$1455+($AE$1455&lt;&gt;2)*$AE$1455+($AM$1455&lt;&gt;2)*$AM$1455)/(($G$1455&lt;&gt;2)+($O$1455&lt;&gt;2)+($W$1455&lt;&gt;2)+($AE$1455&lt;&gt;2)+($AM$1455&lt;&gt;2))&gt;=0.5,1,0))</f>
        <v/>
      </c>
      <c r="AW1455" s="16">
        <f>INDEX('Ground truth'!$B$14:$H$20,MATCH($AP$1445,'Ground truth'!$A$14:$A$20,0),MATCH($AP$1442,'Ground truth'!$B$13:$H$13,0))</f>
        <v/>
      </c>
      <c r="AX1455" s="16">
        <f>INDEX('Ground truth'!$B$14:$H$20,MATCH($AP$1445,'Ground truth'!$A$14:$A$20,0),MATCH($AP$1443,'Ground truth'!$B$13:$H$13,0))</f>
        <v/>
      </c>
      <c r="AY1455" s="16">
        <f>INDEX('Ground truth'!$B$14:$H$20,MATCH($AP$1445,'Ground truth'!$A$14:$A$20,0),MATCH($AP$1444,'Ground truth'!$B$13:$H$13,0))</f>
        <v/>
      </c>
      <c r="AZ1455" s="16">
        <f>INDEX('Ground truth'!$B$14:$H$20,MATCH($AP$1445,'Ground truth'!$A$14:$A$20,0),MATCH($AP$1445,'Ground truth'!$B$13:$H$13,0))</f>
        <v/>
      </c>
      <c r="BA1455" s="16">
        <f>INDEX('Ground truth'!$B$14:$H$20,MATCH($AP$1445,'Ground truth'!$A$14:$A$20,0),MATCH($AP$1446,'Ground truth'!$B$13:$H$13,0))</f>
        <v/>
      </c>
      <c r="BB1455" s="16">
        <f>INDEX('Ground truth'!$B$14:$H$20,MATCH($AP$1445,'Ground truth'!$A$14:$A$20,0),MATCH($AP$1447,'Ground truth'!$B$13:$H$13,0))</f>
        <v/>
      </c>
      <c r="BD1455" s="19" t="n">
        <v>0.2937994892048099</v>
      </c>
      <c r="BE1455" s="19">
        <f>LARGE($BD$1452:$BD$1457,4)</f>
        <v/>
      </c>
    </row>
    <row r="1456">
      <c r="A1456" s="3" t="inlineStr">
        <is>
          <t>Battery Holder</t>
        </is>
      </c>
      <c r="B1456" s="8">
        <f>INDEX($B$1442:$H$1448,MATCH($AQ$1446,$B$1441:$H$1441,0),MATCH($AQ$1442,$B$1441:$H$1441,0))</f>
        <v/>
      </c>
      <c r="C1456" s="8">
        <f>INDEX($B$1442:$H$1448,MATCH($AQ$1446,$B$1441:$H$1441,0),MATCH($AQ$1443,$B$1441:$H$1441,0))</f>
        <v/>
      </c>
      <c r="D1456" s="8">
        <f>INDEX($B$1442:$H$1448,MATCH($AQ$1446,$B$1441:$H$1441,0),MATCH($AQ$1444,$B$1441:$H$1441,0))</f>
        <v/>
      </c>
      <c r="E1456" s="8">
        <f>INDEX($B$1442:$H$1448,MATCH($AQ$1446,$B$1441:$H$1441,0),MATCH($AQ$1445,$B$1441:$H$1441,0))</f>
        <v/>
      </c>
      <c r="F1456" s="8">
        <f>INDEX($B$1442:$H$1448,MATCH($AQ$1446,$B$1441:$H$1441,0),MATCH($AQ$1446,$B$1441:$H$1441,0))</f>
        <v/>
      </c>
      <c r="G1456" s="8">
        <f>INDEX($B$1442:$H$1448,MATCH($AQ$1446,$B$1441:$H$1441,0),MATCH($AQ$1447,$B$1441:$H$1441,0))</f>
        <v/>
      </c>
      <c r="J1456" s="8">
        <f>INDEX($J$1442:$P$1448,MATCH($AQ$1446,$J$1441:$P$1441,0),MATCH($AQ$1442,$J$1441:$P$1441,0))</f>
        <v/>
      </c>
      <c r="K1456" s="8">
        <f>INDEX($J$1442:$P$1448,MATCH($AQ$1446,$J$1441:$P$1441,0),MATCH($AQ$1443,$J$1441:$P$1441,0))</f>
        <v/>
      </c>
      <c r="L1456" s="8">
        <f>INDEX($J$1442:$P$1448,MATCH($AQ$1446,$J$1441:$P$1441,0),MATCH($AQ$1444,$J$1441:$P$1441,0))</f>
        <v/>
      </c>
      <c r="M1456" s="8">
        <f>INDEX($J$1442:$P$1448,MATCH($AQ$1446,$J$1441:$P$1441,0),MATCH($AQ$1445,$J$1441:$P$1441,0))</f>
        <v/>
      </c>
      <c r="N1456" s="8">
        <f>INDEX($J$1442:$P$1448,MATCH($AQ$1446,$J$1441:$P$1441,0),MATCH($AQ$1446,$J$1441:$P$1441,0))</f>
        <v/>
      </c>
      <c r="O1456" s="8">
        <f>INDEX($J$1442:$P$1448,MATCH($AQ$1446,$J$1441:$P$1441,0),MATCH($AQ$1447,$J$1441:$P$1441,0))</f>
        <v/>
      </c>
      <c r="R1456" s="8">
        <f>INDEX($R$1442:$X$1448,MATCH($AQ$1446,$R$1441:$X$1441,0),MATCH($AQ$1442,$R$1441:$X$1441,0))</f>
        <v/>
      </c>
      <c r="S1456" s="8">
        <f>INDEX($R$1442:$X$1448,MATCH($AQ$1446,$R$1441:$X$1441,0),MATCH($AQ$1443,$R$1441:$X$1441,0))</f>
        <v/>
      </c>
      <c r="T1456" s="8">
        <f>INDEX($R$1442:$X$1448,MATCH($AQ$1446,$R$1441:$X$1441,0),MATCH($AQ$1444,$R$1441:$X$1441,0))</f>
        <v/>
      </c>
      <c r="U1456" s="8">
        <f>INDEX($R$1442:$X$1448,MATCH($AQ$1446,$R$1441:$X$1441,0),MATCH($AQ$1445,$R$1441:$X$1441,0))</f>
        <v/>
      </c>
      <c r="V1456" s="8">
        <f>INDEX($R$1442:$X$1448,MATCH($AQ$1446,$R$1441:$X$1441,0),MATCH($AQ$1446,$R$1441:$X$1441,0))</f>
        <v/>
      </c>
      <c r="W1456" s="8">
        <f>INDEX($R$1442:$X$1448,MATCH($AQ$1446,$R$1441:$X$1441,0),MATCH($AQ$1447,$R$1441:$X$1441,0))</f>
        <v/>
      </c>
      <c r="Z1456" s="8">
        <f>INDEX($Z$1442:$AF$1448,MATCH($AQ$1446,$Z$1441:$AF$1441,0),MATCH($AQ$1442,$Z$1441:$AF$1441,0))</f>
        <v/>
      </c>
      <c r="AA1456" s="8">
        <f>INDEX($Z$1442:$AF$1448,MATCH($AQ$1446,$Z$1441:$AF$1441,0),MATCH($AQ$1443,$Z$1441:$AF$1441,0))</f>
        <v/>
      </c>
      <c r="AB1456" s="8">
        <f>INDEX($Z$1442:$AF$1448,MATCH($AQ$1446,$Z$1441:$AF$1441,0),MATCH($AQ$1444,$Z$1441:$AF$1441,0))</f>
        <v/>
      </c>
      <c r="AC1456" s="8">
        <f>INDEX($Z$1442:$AF$1448,MATCH($AQ$1446,$Z$1441:$AF$1441,0),MATCH($AQ$1445,$Z$1441:$AF$1441,0))</f>
        <v/>
      </c>
      <c r="AD1456" s="8">
        <f>INDEX($Z$1442:$AF$1448,MATCH($AQ$1446,$Z$1441:$AF$1441,0),MATCH($AQ$1446,$Z$1441:$AF$1441,0))</f>
        <v/>
      </c>
      <c r="AE1456" s="8">
        <f>INDEX($Z$1442:$AF$1448,MATCH($AQ$1446,$Z$1441:$AF$1441,0),MATCH($AQ$1447,$Z$1441:$AF$1441,0))</f>
        <v/>
      </c>
      <c r="AH1456" s="8">
        <f>INDEX($AH$1442:$AN$1448,MATCH($AQ$1446,$AH$1441:$AN$1441,0),MATCH($AQ$1442,$AH$1441:$AN$1441,0))</f>
        <v/>
      </c>
      <c r="AI1456" s="8">
        <f>INDEX($AH$1442:$AN$1448,MATCH($AQ$1446,$AH$1441:$AN$1441,0),MATCH($AQ$1443,$AH$1441:$AN$1441,0))</f>
        <v/>
      </c>
      <c r="AJ1456" s="8">
        <f>INDEX($AH$1442:$AN$1448,MATCH($AQ$1446,$AH$1441:$AN$1441,0),MATCH($AQ$1444,$AH$1441:$AN$1441,0))</f>
        <v/>
      </c>
      <c r="AK1456" s="8">
        <f>INDEX($AH$1442:$AN$1448,MATCH($AQ$1446,$AH$1441:$AN$1441,0),MATCH($AQ$1445,$AH$1441:$AN$1441,0))</f>
        <v/>
      </c>
      <c r="AL1456" s="8">
        <f>INDEX($AH$1442:$AN$1448,MATCH($AQ$1446,$AH$1441:$AN$1441,0),MATCH($AQ$1446,$AH$1441:$AN$1441,0))</f>
        <v/>
      </c>
      <c r="AM1456" s="8">
        <f>INDEX($AH$1442:$AN$1448,MATCH($AQ$1446,$AH$1441:$AN$1441,0),MATCH($AQ$1447,$AH$1441:$AN$1441,0))</f>
        <v/>
      </c>
      <c r="AP1456" s="8">
        <f>IF(($B$1456&lt;&gt;2)+($J$1456&lt;&gt;2)+($R$1456&lt;&gt;2)+($Z$1456&lt;&gt;2)+($AH$1456&lt;&gt;2)=0,2,IF((($B$1456&lt;&gt;2)*$B$1456+($J$1456&lt;&gt;2)*$J$1456+($R$1456&lt;&gt;2)*$R$1456+($Z$1456&lt;&gt;2)*$Z$1456+($AH$1456&lt;&gt;2)*$AH$1456)/(($B$1456&lt;&gt;2)+($J$1456&lt;&gt;2)+($R$1456&lt;&gt;2)+($Z$1456&lt;&gt;2)+($AH$1456&lt;&gt;2))&gt;=0.5,1,0))</f>
        <v/>
      </c>
      <c r="AQ1456" s="8">
        <f>IF(($C$1456&lt;&gt;2)+($K$1456&lt;&gt;2)+($S$1456&lt;&gt;2)+($AA$1456&lt;&gt;2)+($AI$1456&lt;&gt;2)=0,2,IF((($C$1456&lt;&gt;2)*$C$1456+($K$1456&lt;&gt;2)*$K$1456+($S$1456&lt;&gt;2)*$S$1456+($AA$1456&lt;&gt;2)*$AA$1456+($AI$1456&lt;&gt;2)*$AI$1456)/(($C$1456&lt;&gt;2)+($K$1456&lt;&gt;2)+($S$1456&lt;&gt;2)+($AA$1456&lt;&gt;2)+($AI$1456&lt;&gt;2))&gt;=0.5,1,0))</f>
        <v/>
      </c>
      <c r="AR1456" s="8">
        <f>IF(($D$1456&lt;&gt;2)+($L$1456&lt;&gt;2)+($T$1456&lt;&gt;2)+($AB$1456&lt;&gt;2)+($AJ$1456&lt;&gt;2)=0,2,IF((($D$1456&lt;&gt;2)*$D$1456+($L$1456&lt;&gt;2)*$L$1456+($T$1456&lt;&gt;2)*$T$1456+($AB$1456&lt;&gt;2)*$AB$1456+($AJ$1456&lt;&gt;2)*$AJ$1456)/(($D$1456&lt;&gt;2)+($L$1456&lt;&gt;2)+($T$1456&lt;&gt;2)+($AB$1456&lt;&gt;2)+($AJ$1456&lt;&gt;2))&gt;=0.5,1,0))</f>
        <v/>
      </c>
      <c r="AS1456" s="8">
        <f>IF(($E$1456&lt;&gt;2)+($M$1456&lt;&gt;2)+($U$1456&lt;&gt;2)+($AC$1456&lt;&gt;2)+($AK$1456&lt;&gt;2)=0,2,IF((($E$1456&lt;&gt;2)*$E$1456+($M$1456&lt;&gt;2)*$M$1456+($U$1456&lt;&gt;2)*$U$1456+($AC$1456&lt;&gt;2)*$AC$1456+($AK$1456&lt;&gt;2)*$AK$1456)/(($E$1456&lt;&gt;2)+($M$1456&lt;&gt;2)+($U$1456&lt;&gt;2)+($AC$1456&lt;&gt;2)+($AK$1456&lt;&gt;2))&gt;=0.5,1,0))</f>
        <v/>
      </c>
      <c r="AT1456" s="8">
        <f>IF(($F$1456&lt;&gt;2)+($N$1456&lt;&gt;2)+($V$1456&lt;&gt;2)+($AD$1456&lt;&gt;2)+($AL$1456&lt;&gt;2)=0,2,IF((($F$1456&lt;&gt;2)*$F$1456+($N$1456&lt;&gt;2)*$N$1456+($V$1456&lt;&gt;2)*$V$1456+($AD$1456&lt;&gt;2)*$AD$1456+($AL$1456&lt;&gt;2)*$AL$1456)/(($F$1456&lt;&gt;2)+($N$1456&lt;&gt;2)+($V$1456&lt;&gt;2)+($AD$1456&lt;&gt;2)+($AL$1456&lt;&gt;2))&gt;=0.5,1,0))</f>
        <v/>
      </c>
      <c r="AU1456" s="8">
        <f>IF(($G$1456&lt;&gt;2)+($O$1456&lt;&gt;2)+($W$1456&lt;&gt;2)+($AE$1456&lt;&gt;2)+($AM$1456&lt;&gt;2)=0,2,IF((($G$1456&lt;&gt;2)*$G$1456+($O$1456&lt;&gt;2)*$O$1456+($W$1456&lt;&gt;2)*$W$1456+($AE$1456&lt;&gt;2)*$AE$1456+($AM$1456&lt;&gt;2)*$AM$1456)/(($G$1456&lt;&gt;2)+($O$1456&lt;&gt;2)+($W$1456&lt;&gt;2)+($AE$1456&lt;&gt;2)+($AM$1456&lt;&gt;2))&gt;=0.5,1,0))</f>
        <v/>
      </c>
      <c r="AW1456" s="16">
        <f>INDEX('Ground truth'!$B$14:$H$20,MATCH($AP$1446,'Ground truth'!$A$14:$A$20,0),MATCH($AP$1442,'Ground truth'!$B$13:$H$13,0))</f>
        <v/>
      </c>
      <c r="AX1456" s="16">
        <f>INDEX('Ground truth'!$B$14:$H$20,MATCH($AP$1446,'Ground truth'!$A$14:$A$20,0),MATCH($AP$1443,'Ground truth'!$B$13:$H$13,0))</f>
        <v/>
      </c>
      <c r="AY1456" s="16">
        <f>INDEX('Ground truth'!$B$14:$H$20,MATCH($AP$1446,'Ground truth'!$A$14:$A$20,0),MATCH($AP$1444,'Ground truth'!$B$13:$H$13,0))</f>
        <v/>
      </c>
      <c r="AZ1456" s="16">
        <f>INDEX('Ground truth'!$B$14:$H$20,MATCH($AP$1446,'Ground truth'!$A$14:$A$20,0),MATCH($AP$1445,'Ground truth'!$B$13:$H$13,0))</f>
        <v/>
      </c>
      <c r="BA1456" s="16">
        <f>INDEX('Ground truth'!$B$14:$H$20,MATCH($AP$1446,'Ground truth'!$A$14:$A$20,0),MATCH($AP$1446,'Ground truth'!$B$13:$H$13,0))</f>
        <v/>
      </c>
      <c r="BB1456" s="16">
        <f>INDEX('Ground truth'!$B$14:$H$20,MATCH($AP$1446,'Ground truth'!$A$14:$A$20,0),MATCH($AP$1447,'Ground truth'!$B$13:$H$13,0))</f>
        <v/>
      </c>
      <c r="BD1456" s="19" t="n">
        <v>-0.7796078628671951</v>
      </c>
      <c r="BE1456" s="19">
        <f>LARGE($BD$1452:$BD$1457,5)</f>
        <v/>
      </c>
    </row>
    <row r="1457">
      <c r="A1457" s="3" t="inlineStr">
        <is>
          <t>Housing</t>
        </is>
      </c>
      <c r="B1457" s="8">
        <f>INDEX($B$1442:$H$1448,MATCH($AQ$1447,$B$1441:$H$1441,0),MATCH($AQ$1442,$B$1441:$H$1441,0))</f>
        <v/>
      </c>
      <c r="C1457" s="8">
        <f>INDEX($B$1442:$H$1448,MATCH($AQ$1447,$B$1441:$H$1441,0),MATCH($AQ$1443,$B$1441:$H$1441,0))</f>
        <v/>
      </c>
      <c r="D1457" s="8">
        <f>INDEX($B$1442:$H$1448,MATCH($AQ$1447,$B$1441:$H$1441,0),MATCH($AQ$1444,$B$1441:$H$1441,0))</f>
        <v/>
      </c>
      <c r="E1457" s="8">
        <f>INDEX($B$1442:$H$1448,MATCH($AQ$1447,$B$1441:$H$1441,0),MATCH($AQ$1445,$B$1441:$H$1441,0))</f>
        <v/>
      </c>
      <c r="F1457" s="8">
        <f>INDEX($B$1442:$H$1448,MATCH($AQ$1447,$B$1441:$H$1441,0),MATCH($AQ$1446,$B$1441:$H$1441,0))</f>
        <v/>
      </c>
      <c r="G1457" s="8">
        <f>INDEX($B$1442:$H$1448,MATCH($AQ$1447,$B$1441:$H$1441,0),MATCH($AQ$1447,$B$1441:$H$1441,0))</f>
        <v/>
      </c>
      <c r="J1457" s="8">
        <f>INDEX($J$1442:$P$1448,MATCH($AQ$1447,$J$1441:$P$1441,0),MATCH($AQ$1442,$J$1441:$P$1441,0))</f>
        <v/>
      </c>
      <c r="K1457" s="8">
        <f>INDEX($J$1442:$P$1448,MATCH($AQ$1447,$J$1441:$P$1441,0),MATCH($AQ$1443,$J$1441:$P$1441,0))</f>
        <v/>
      </c>
      <c r="L1457" s="8">
        <f>INDEX($J$1442:$P$1448,MATCH($AQ$1447,$J$1441:$P$1441,0),MATCH($AQ$1444,$J$1441:$P$1441,0))</f>
        <v/>
      </c>
      <c r="M1457" s="8">
        <f>INDEX($J$1442:$P$1448,MATCH($AQ$1447,$J$1441:$P$1441,0),MATCH($AQ$1445,$J$1441:$P$1441,0))</f>
        <v/>
      </c>
      <c r="N1457" s="8">
        <f>INDEX($J$1442:$P$1448,MATCH($AQ$1447,$J$1441:$P$1441,0),MATCH($AQ$1446,$J$1441:$P$1441,0))</f>
        <v/>
      </c>
      <c r="O1457" s="8">
        <f>INDEX($J$1442:$P$1448,MATCH($AQ$1447,$J$1441:$P$1441,0),MATCH($AQ$1447,$J$1441:$P$1441,0))</f>
        <v/>
      </c>
      <c r="R1457" s="8">
        <f>INDEX($R$1442:$X$1448,MATCH($AQ$1447,$R$1441:$X$1441,0),MATCH($AQ$1442,$R$1441:$X$1441,0))</f>
        <v/>
      </c>
      <c r="S1457" s="8">
        <f>INDEX($R$1442:$X$1448,MATCH($AQ$1447,$R$1441:$X$1441,0),MATCH($AQ$1443,$R$1441:$X$1441,0))</f>
        <v/>
      </c>
      <c r="T1457" s="8">
        <f>INDEX($R$1442:$X$1448,MATCH($AQ$1447,$R$1441:$X$1441,0),MATCH($AQ$1444,$R$1441:$X$1441,0))</f>
        <v/>
      </c>
      <c r="U1457" s="8">
        <f>INDEX($R$1442:$X$1448,MATCH($AQ$1447,$R$1441:$X$1441,0),MATCH($AQ$1445,$R$1441:$X$1441,0))</f>
        <v/>
      </c>
      <c r="V1457" s="8">
        <f>INDEX($R$1442:$X$1448,MATCH($AQ$1447,$R$1441:$X$1441,0),MATCH($AQ$1446,$R$1441:$X$1441,0))</f>
        <v/>
      </c>
      <c r="W1457" s="8">
        <f>INDEX($R$1442:$X$1448,MATCH($AQ$1447,$R$1441:$X$1441,0),MATCH($AQ$1447,$R$1441:$X$1441,0))</f>
        <v/>
      </c>
      <c r="Z1457" s="8">
        <f>INDEX($Z$1442:$AF$1448,MATCH($AQ$1447,$Z$1441:$AF$1441,0),MATCH($AQ$1442,$Z$1441:$AF$1441,0))</f>
        <v/>
      </c>
      <c r="AA1457" s="8">
        <f>INDEX($Z$1442:$AF$1448,MATCH($AQ$1447,$Z$1441:$AF$1441,0),MATCH($AQ$1443,$Z$1441:$AF$1441,0))</f>
        <v/>
      </c>
      <c r="AB1457" s="8">
        <f>INDEX($Z$1442:$AF$1448,MATCH($AQ$1447,$Z$1441:$AF$1441,0),MATCH($AQ$1444,$Z$1441:$AF$1441,0))</f>
        <v/>
      </c>
      <c r="AC1457" s="8">
        <f>INDEX($Z$1442:$AF$1448,MATCH($AQ$1447,$Z$1441:$AF$1441,0),MATCH($AQ$1445,$Z$1441:$AF$1441,0))</f>
        <v/>
      </c>
      <c r="AD1457" s="8">
        <f>INDEX($Z$1442:$AF$1448,MATCH($AQ$1447,$Z$1441:$AF$1441,0),MATCH($AQ$1446,$Z$1441:$AF$1441,0))</f>
        <v/>
      </c>
      <c r="AE1457" s="8">
        <f>INDEX($Z$1442:$AF$1448,MATCH($AQ$1447,$Z$1441:$AF$1441,0),MATCH($AQ$1447,$Z$1441:$AF$1441,0))</f>
        <v/>
      </c>
      <c r="AH1457" s="8">
        <f>INDEX($AH$1442:$AN$1448,MATCH($AQ$1447,$AH$1441:$AN$1441,0),MATCH($AQ$1442,$AH$1441:$AN$1441,0))</f>
        <v/>
      </c>
      <c r="AI1457" s="8">
        <f>INDEX($AH$1442:$AN$1448,MATCH($AQ$1447,$AH$1441:$AN$1441,0),MATCH($AQ$1443,$AH$1441:$AN$1441,0))</f>
        <v/>
      </c>
      <c r="AJ1457" s="8">
        <f>INDEX($AH$1442:$AN$1448,MATCH($AQ$1447,$AH$1441:$AN$1441,0),MATCH($AQ$1444,$AH$1441:$AN$1441,0))</f>
        <v/>
      </c>
      <c r="AK1457" s="8">
        <f>INDEX($AH$1442:$AN$1448,MATCH($AQ$1447,$AH$1441:$AN$1441,0),MATCH($AQ$1445,$AH$1441:$AN$1441,0))</f>
        <v/>
      </c>
      <c r="AL1457" s="8">
        <f>INDEX($AH$1442:$AN$1448,MATCH($AQ$1447,$AH$1441:$AN$1441,0),MATCH($AQ$1446,$AH$1441:$AN$1441,0))</f>
        <v/>
      </c>
      <c r="AM1457" s="8">
        <f>INDEX($AH$1442:$AN$1448,MATCH($AQ$1447,$AH$1441:$AN$1441,0),MATCH($AQ$1447,$AH$1441:$AN$1441,0))</f>
        <v/>
      </c>
      <c r="AP1457" s="8">
        <f>IF(($B$1457&lt;&gt;2)+($J$1457&lt;&gt;2)+($R$1457&lt;&gt;2)+($Z$1457&lt;&gt;2)+($AH$1457&lt;&gt;2)=0,2,IF((($B$1457&lt;&gt;2)*$B$1457+($J$1457&lt;&gt;2)*$J$1457+($R$1457&lt;&gt;2)*$R$1457+($Z$1457&lt;&gt;2)*$Z$1457+($AH$1457&lt;&gt;2)*$AH$1457)/(($B$1457&lt;&gt;2)+($J$1457&lt;&gt;2)+($R$1457&lt;&gt;2)+($Z$1457&lt;&gt;2)+($AH$1457&lt;&gt;2))&gt;=0.5,1,0))</f>
        <v/>
      </c>
      <c r="AQ1457" s="8">
        <f>IF(($C$1457&lt;&gt;2)+($K$1457&lt;&gt;2)+($S$1457&lt;&gt;2)+($AA$1457&lt;&gt;2)+($AI$1457&lt;&gt;2)=0,2,IF((($C$1457&lt;&gt;2)*$C$1457+($K$1457&lt;&gt;2)*$K$1457+($S$1457&lt;&gt;2)*$S$1457+($AA$1457&lt;&gt;2)*$AA$1457+($AI$1457&lt;&gt;2)*$AI$1457)/(($C$1457&lt;&gt;2)+($K$1457&lt;&gt;2)+($S$1457&lt;&gt;2)+($AA$1457&lt;&gt;2)+($AI$1457&lt;&gt;2))&gt;=0.5,1,0))</f>
        <v/>
      </c>
      <c r="AR1457" s="8">
        <f>IF(($D$1457&lt;&gt;2)+($L$1457&lt;&gt;2)+($T$1457&lt;&gt;2)+($AB$1457&lt;&gt;2)+($AJ$1457&lt;&gt;2)=0,2,IF((($D$1457&lt;&gt;2)*$D$1457+($L$1457&lt;&gt;2)*$L$1457+($T$1457&lt;&gt;2)*$T$1457+($AB$1457&lt;&gt;2)*$AB$1457+($AJ$1457&lt;&gt;2)*$AJ$1457)/(($D$1457&lt;&gt;2)+($L$1457&lt;&gt;2)+($T$1457&lt;&gt;2)+($AB$1457&lt;&gt;2)+($AJ$1457&lt;&gt;2))&gt;=0.5,1,0))</f>
        <v/>
      </c>
      <c r="AS1457" s="8">
        <f>IF(($E$1457&lt;&gt;2)+($M$1457&lt;&gt;2)+($U$1457&lt;&gt;2)+($AC$1457&lt;&gt;2)+($AK$1457&lt;&gt;2)=0,2,IF((($E$1457&lt;&gt;2)*$E$1457+($M$1457&lt;&gt;2)*$M$1457+($U$1457&lt;&gt;2)*$U$1457+($AC$1457&lt;&gt;2)*$AC$1457+($AK$1457&lt;&gt;2)*$AK$1457)/(($E$1457&lt;&gt;2)+($M$1457&lt;&gt;2)+($U$1457&lt;&gt;2)+($AC$1457&lt;&gt;2)+($AK$1457&lt;&gt;2))&gt;=0.5,1,0))</f>
        <v/>
      </c>
      <c r="AT1457" s="8">
        <f>IF(($F$1457&lt;&gt;2)+($N$1457&lt;&gt;2)+($V$1457&lt;&gt;2)+($AD$1457&lt;&gt;2)+($AL$1457&lt;&gt;2)=0,2,IF((($F$1457&lt;&gt;2)*$F$1457+($N$1457&lt;&gt;2)*$N$1457+($V$1457&lt;&gt;2)*$V$1457+($AD$1457&lt;&gt;2)*$AD$1457+($AL$1457&lt;&gt;2)*$AL$1457)/(($F$1457&lt;&gt;2)+($N$1457&lt;&gt;2)+($V$1457&lt;&gt;2)+($AD$1457&lt;&gt;2)+($AL$1457&lt;&gt;2))&gt;=0.5,1,0))</f>
        <v/>
      </c>
      <c r="AU1457" s="8">
        <f>IF(($G$1457&lt;&gt;2)+($O$1457&lt;&gt;2)+($W$1457&lt;&gt;2)+($AE$1457&lt;&gt;2)+($AM$1457&lt;&gt;2)=0,2,IF((($G$1457&lt;&gt;2)*$G$1457+($O$1457&lt;&gt;2)*$O$1457+($W$1457&lt;&gt;2)*$W$1457+($AE$1457&lt;&gt;2)*$AE$1457+($AM$1457&lt;&gt;2)*$AM$1457)/(($G$1457&lt;&gt;2)+($O$1457&lt;&gt;2)+($W$1457&lt;&gt;2)+($AE$1457&lt;&gt;2)+($AM$1457&lt;&gt;2))&gt;=0.5,1,0))</f>
        <v/>
      </c>
      <c r="AW1457" s="16">
        <f>INDEX('Ground truth'!$B$14:$H$20,MATCH($AP$1447,'Ground truth'!$A$14:$A$20,0),MATCH($AP$1442,'Ground truth'!$B$13:$H$13,0))</f>
        <v/>
      </c>
      <c r="AX1457" s="16">
        <f>INDEX('Ground truth'!$B$14:$H$20,MATCH($AP$1447,'Ground truth'!$A$14:$A$20,0),MATCH($AP$1443,'Ground truth'!$B$13:$H$13,0))</f>
        <v/>
      </c>
      <c r="AY1457" s="16">
        <f>INDEX('Ground truth'!$B$14:$H$20,MATCH($AP$1447,'Ground truth'!$A$14:$A$20,0),MATCH($AP$1444,'Ground truth'!$B$13:$H$13,0))</f>
        <v/>
      </c>
      <c r="AZ1457" s="16">
        <f>INDEX('Ground truth'!$B$14:$H$20,MATCH($AP$1447,'Ground truth'!$A$14:$A$20,0),MATCH($AP$1445,'Ground truth'!$B$13:$H$13,0))</f>
        <v/>
      </c>
      <c r="BA1457" s="16">
        <f>INDEX('Ground truth'!$B$14:$H$20,MATCH($AP$1447,'Ground truth'!$A$14:$A$20,0),MATCH($AP$1446,'Ground truth'!$B$13:$H$13,0))</f>
        <v/>
      </c>
      <c r="BB1457" s="16">
        <f>INDEX('Ground truth'!$B$14:$H$20,MATCH($AP$1447,'Ground truth'!$A$14:$A$20,0),MATCH($AP$1447,'Ground truth'!$B$13:$H$13,0))</f>
        <v/>
      </c>
      <c r="BD1457" s="19" t="n">
        <v>-0.5370829663921513</v>
      </c>
      <c r="BE1457" s="19">
        <f>LARGE($BD$1452:$BD$1457,6)</f>
        <v/>
      </c>
    </row>
    <row r="1459">
      <c r="A1459" s="17" t="inlineStr">
        <is>
          <t>metrics — confident-only (unsure excluded from denominators)</t>
        </is>
      </c>
      <c r="B1459" s="10" t="inlineStr">
        <is>
          <t>run 1</t>
        </is>
      </c>
      <c r="C1459" s="10" t="inlineStr">
        <is>
          <t>run 2</t>
        </is>
      </c>
      <c r="D1459" s="10" t="inlineStr">
        <is>
          <t>run 3</t>
        </is>
      </c>
      <c r="E1459" s="10" t="inlineStr">
        <is>
          <t>run 4</t>
        </is>
      </c>
      <c r="F1459" s="10" t="inlineStr">
        <is>
          <t>run 5</t>
        </is>
      </c>
      <c r="G1459" s="10" t="inlineStr">
        <is>
          <t>avg-matrix</t>
        </is>
      </c>
      <c r="H1459" s="10" t="inlineStr">
        <is>
          <t>mean</t>
        </is>
      </c>
      <c r="I1459" s="10" t="inlineStr">
        <is>
          <t>std (pop.)</t>
        </is>
      </c>
      <c r="J1459" s="17" t="inlineStr">
        <is>
          <t>notes</t>
        </is>
      </c>
    </row>
    <row r="1460">
      <c r="A1460" s="7" t="inlineStr">
        <is>
          <t>TP</t>
        </is>
      </c>
      <c r="B1460" s="7">
        <f>SUMPRODUCT(($B$1452:$G$1457=1)*($AW$1452:$BB$1457=1))</f>
        <v/>
      </c>
      <c r="C1460" s="7">
        <f>SUMPRODUCT(($J$1452:$O$1457=1)*($AW$1452:$BB$1457=1))</f>
        <v/>
      </c>
      <c r="D1460" s="7">
        <f>SUMPRODUCT(($R$1452:$W$1457=1)*($AW$1452:$BB$1457=1))</f>
        <v/>
      </c>
      <c r="E1460" s="7">
        <f>SUMPRODUCT(($Z$1452:$AE$1457=1)*($AW$1452:$BB$1457=1))</f>
        <v/>
      </c>
      <c r="F1460" s="7">
        <f>SUMPRODUCT(($AH$1452:$AM$1457=1)*($AW$1452:$BB$1457=1))</f>
        <v/>
      </c>
      <c r="G1460" s="7">
        <f>SUMPRODUCT(($AP$1452:$AU$1457=1)*($AW$1452:$BB$1457=1))</f>
        <v/>
      </c>
      <c r="H1460" s="12">
        <f>AVERAGE($B$1460:$F$1460)</f>
        <v/>
      </c>
      <c r="I1460" s="12">
        <f>STDEV.P($B$1460:$F$1460)</f>
        <v/>
      </c>
    </row>
    <row r="1461">
      <c r="A1461" s="7" t="inlineStr">
        <is>
          <t>TN</t>
        </is>
      </c>
      <c r="B1461" s="7">
        <f>SUMPRODUCT(($B$1452:$G$1457=0)*($AW$1452:$BB$1457=0))</f>
        <v/>
      </c>
      <c r="C1461" s="7">
        <f>SUMPRODUCT(($J$1452:$O$1457=0)*($AW$1452:$BB$1457=0))</f>
        <v/>
      </c>
      <c r="D1461" s="7">
        <f>SUMPRODUCT(($R$1452:$W$1457=0)*($AW$1452:$BB$1457=0))</f>
        <v/>
      </c>
      <c r="E1461" s="7">
        <f>SUMPRODUCT(($Z$1452:$AE$1457=0)*($AW$1452:$BB$1457=0))</f>
        <v/>
      </c>
      <c r="F1461" s="7">
        <f>SUMPRODUCT(($AH$1452:$AM$1457=0)*($AW$1452:$BB$1457=0))</f>
        <v/>
      </c>
      <c r="G1461" s="7">
        <f>SUMPRODUCT(($AP$1452:$AU$1457=0)*($AW$1452:$BB$1457=0))</f>
        <v/>
      </c>
      <c r="H1461" s="12">
        <f>AVERAGE($B$1461:$F$1461)</f>
        <v/>
      </c>
      <c r="I1461" s="12">
        <f>STDEV.P($B$1461:$F$1461)</f>
        <v/>
      </c>
    </row>
    <row r="1462">
      <c r="A1462" s="7" t="inlineStr">
        <is>
          <t>FP</t>
        </is>
      </c>
      <c r="B1462" s="7">
        <f>SUMPRODUCT(($B$1452:$G$1457=1)*($AW$1452:$BB$1457=0))</f>
        <v/>
      </c>
      <c r="C1462" s="7">
        <f>SUMPRODUCT(($J$1452:$O$1457=1)*($AW$1452:$BB$1457=0))</f>
        <v/>
      </c>
      <c r="D1462" s="7">
        <f>SUMPRODUCT(($R$1452:$W$1457=1)*($AW$1452:$BB$1457=0))</f>
        <v/>
      </c>
      <c r="E1462" s="7">
        <f>SUMPRODUCT(($Z$1452:$AE$1457=1)*($AW$1452:$BB$1457=0))</f>
        <v/>
      </c>
      <c r="F1462" s="7">
        <f>SUMPRODUCT(($AH$1452:$AM$1457=1)*($AW$1452:$BB$1457=0))</f>
        <v/>
      </c>
      <c r="G1462" s="7">
        <f>SUMPRODUCT(($AP$1452:$AU$1457=1)*($AW$1452:$BB$1457=0))</f>
        <v/>
      </c>
      <c r="H1462" s="12">
        <f>AVERAGE($B$1462:$F$1462)</f>
        <v/>
      </c>
      <c r="I1462" s="12">
        <f>STDEV.P($B$1462:$F$1462)</f>
        <v/>
      </c>
    </row>
    <row r="1463">
      <c r="A1463" s="7" t="inlineStr">
        <is>
          <t>FN</t>
        </is>
      </c>
      <c r="B1463" s="7">
        <f>SUMPRODUCT(($B$1452:$G$1457=0)*($AW$1452:$BB$1457=1))</f>
        <v/>
      </c>
      <c r="C1463" s="7">
        <f>SUMPRODUCT(($J$1452:$O$1457=0)*($AW$1452:$BB$1457=1))</f>
        <v/>
      </c>
      <c r="D1463" s="7">
        <f>SUMPRODUCT(($R$1452:$W$1457=0)*($AW$1452:$BB$1457=1))</f>
        <v/>
      </c>
      <c r="E1463" s="7">
        <f>SUMPRODUCT(($Z$1452:$AE$1457=0)*($AW$1452:$BB$1457=1))</f>
        <v/>
      </c>
      <c r="F1463" s="7">
        <f>SUMPRODUCT(($AH$1452:$AM$1457=0)*($AW$1452:$BB$1457=1))</f>
        <v/>
      </c>
      <c r="G1463" s="7">
        <f>SUMPRODUCT(($AP$1452:$AU$1457=0)*($AW$1452:$BB$1457=1))</f>
        <v/>
      </c>
      <c r="H1463" s="12">
        <f>AVERAGE($B$1463:$F$1463)</f>
        <v/>
      </c>
      <c r="I1463" s="12">
        <f>STDEV.P($B$1463:$F$1463)</f>
        <v/>
      </c>
    </row>
    <row r="1464">
      <c r="A1464" s="4" t="inlineStr">
        <is>
          <t>Precision</t>
        </is>
      </c>
      <c r="B1464" s="12">
        <f>IFERROR($B$1460/($B$1460+$B$1462),0)</f>
        <v/>
      </c>
      <c r="C1464" s="12">
        <f>IFERROR($C$1460/($C$1460+$C$1462),0)</f>
        <v/>
      </c>
      <c r="D1464" s="12">
        <f>IFERROR($D$1460/($D$1460+$D$1462),0)</f>
        <v/>
      </c>
      <c r="E1464" s="12">
        <f>IFERROR($E$1460/($E$1460+$E$1462),0)</f>
        <v/>
      </c>
      <c r="F1464" s="12">
        <f>IFERROR($F$1460/($F$1460+$F$1462),0)</f>
        <v/>
      </c>
      <c r="G1464" s="12">
        <f>IFERROR($G$1460/($G$1460+$G$1462),0)</f>
        <v/>
      </c>
      <c r="H1464" s="18">
        <f>AVERAGE($B$1464:$F$1464)</f>
        <v/>
      </c>
      <c r="I1464" s="18">
        <f>STDEV.P($B$1464:$F$1464)</f>
        <v/>
      </c>
    </row>
    <row r="1465">
      <c r="A1465" s="4" t="inlineStr">
        <is>
          <t>Recall</t>
        </is>
      </c>
      <c r="B1465" s="12">
        <f>IFERROR($B$1460/($B$1460+$B$1463),0)</f>
        <v/>
      </c>
      <c r="C1465" s="12">
        <f>IFERROR($C$1460/($C$1460+$C$1463),0)</f>
        <v/>
      </c>
      <c r="D1465" s="12">
        <f>IFERROR($D$1460/($D$1460+$D$1463),0)</f>
        <v/>
      </c>
      <c r="E1465" s="12">
        <f>IFERROR($E$1460/($E$1460+$E$1463),0)</f>
        <v/>
      </c>
      <c r="F1465" s="12">
        <f>IFERROR($F$1460/($F$1460+$F$1463),0)</f>
        <v/>
      </c>
      <c r="G1465" s="12">
        <f>IFERROR($G$1460/($G$1460+$G$1463),0)</f>
        <v/>
      </c>
      <c r="H1465" s="18">
        <f>AVERAGE($B$1465:$F$1465)</f>
        <v/>
      </c>
      <c r="I1465" s="18">
        <f>STDEV.P($B$1465:$F$1465)</f>
        <v/>
      </c>
    </row>
    <row r="1466">
      <c r="A1466" s="4" t="inlineStr">
        <is>
          <t>F1</t>
        </is>
      </c>
      <c r="B1466" s="12">
        <f>IFERROR(2*$B$1464*$B$1465/($B$1464+$B$1465),0)</f>
        <v/>
      </c>
      <c r="C1466" s="12">
        <f>IFERROR(2*$C$1464*$C$1465/($C$1464+$C$1465),0)</f>
        <v/>
      </c>
      <c r="D1466" s="12">
        <f>IFERROR(2*$D$1464*$D$1465/($D$1464+$D$1465),0)</f>
        <v/>
      </c>
      <c r="E1466" s="12">
        <f>IFERROR(2*$E$1464*$E$1465/($E$1464+$E$1465),0)</f>
        <v/>
      </c>
      <c r="F1466" s="12">
        <f>IFERROR(2*$F$1464*$F$1465/($F$1464+$F$1465),0)</f>
        <v/>
      </c>
      <c r="G1466" s="12">
        <f>IFERROR(2*$G$1464*$G$1465/($G$1464+$G$1465),0)</f>
        <v/>
      </c>
      <c r="H1466" s="18">
        <f>AVERAGE($B$1466:$F$1466)</f>
        <v/>
      </c>
      <c r="I1466" s="18">
        <f>STDEV.P($B$1466:$F$1466)</f>
        <v/>
      </c>
    </row>
    <row r="1467">
      <c r="A1467" s="4" t="inlineStr">
        <is>
          <t>Accuracy</t>
        </is>
      </c>
      <c r="B1467" s="12">
        <f>IFERROR(($B$1460+$B$1461)/($B$1460+$B$1461+$B$1462+$B$1463),0)</f>
        <v/>
      </c>
      <c r="C1467" s="12">
        <f>IFERROR(($C$1460+$C$1461)/($C$1460+$C$1461+$C$1462+$C$1463),0)</f>
        <v/>
      </c>
      <c r="D1467" s="12">
        <f>IFERROR(($D$1460+$D$1461)/($D$1460+$D$1461+$D$1462+$D$1463),0)</f>
        <v/>
      </c>
      <c r="E1467" s="12">
        <f>IFERROR(($E$1460+$E$1461)/($E$1460+$E$1461+$E$1462+$E$1463),0)</f>
        <v/>
      </c>
      <c r="F1467" s="12">
        <f>IFERROR(($F$1460+$F$1461)/($F$1460+$F$1461+$F$1462+$F$1463),0)</f>
        <v/>
      </c>
      <c r="G1467" s="12">
        <f>IFERROR(($G$1460+$G$1461)/($G$1460+$G$1461+$G$1462+$G$1463),0)</f>
        <v/>
      </c>
      <c r="H1467" s="18">
        <f>AVERAGE($B$1467:$F$1467)</f>
        <v/>
      </c>
      <c r="I1467" s="18">
        <f>STDEV.P($B$1467:$F$1467)</f>
        <v/>
      </c>
    </row>
    <row r="1468">
      <c r="A1468" s="4" t="inlineStr">
        <is>
          <t>Edit distance</t>
        </is>
      </c>
      <c r="B1468" s="12">
        <f>SUMPRODUCT(ABS($AW$1452:$BB$1457-$B$1452:$G$1457))</f>
        <v/>
      </c>
      <c r="C1468" s="12">
        <f>SUMPRODUCT(ABS($AW$1452:$BB$1457-$J$1452:$O$1457))</f>
        <v/>
      </c>
      <c r="D1468" s="12">
        <f>SUMPRODUCT(ABS($AW$1452:$BB$1457-$R$1452:$W$1457))</f>
        <v/>
      </c>
      <c r="E1468" s="12">
        <f>SUMPRODUCT(ABS($AW$1452:$BB$1457-$Z$1452:$AE$1457))</f>
        <v/>
      </c>
      <c r="F1468" s="12">
        <f>SUMPRODUCT(ABS($AW$1452:$BB$1457-$AH$1452:$AM$1457))</f>
        <v/>
      </c>
      <c r="G1468" s="12">
        <f>SUMPRODUCT(ABS($AW$1452:$BB$1457-$AP$1452:$AU$1457))</f>
        <v/>
      </c>
      <c r="H1468" s="18">
        <f>AVERAGE($B$1468:$F$1468)</f>
        <v/>
      </c>
      <c r="I1468" s="18">
        <f>STDEV.P($B$1468:$F$1468)</f>
        <v/>
      </c>
    </row>
    <row r="1469">
      <c r="A1469" s="4" t="inlineStr">
        <is>
          <t>Spectral distance</t>
        </is>
      </c>
      <c r="B1469" s="12">
        <f>SQRT(SUMPRODUCT(($BE$1452:$BE$1457-$B$1479:$B$1484)^2))</f>
        <v/>
      </c>
      <c r="C1469" s="12">
        <f>SQRT(SUMPRODUCT(($BE$1452:$BE$1457-$C$1479:$C$1484)^2))</f>
        <v/>
      </c>
      <c r="D1469" s="12">
        <f>SQRT(SUMPRODUCT(($BE$1452:$BE$1457-$D$1479:$D$1484)^2))</f>
        <v/>
      </c>
      <c r="E1469" s="12">
        <f>SQRT(SUMPRODUCT(($BE$1452:$BE$1457-$E$1479:$E$1484)^2))</f>
        <v/>
      </c>
      <c r="F1469" s="12">
        <f>SQRT(SUMPRODUCT(($BE$1452:$BE$1457-$F$1479:$F$1484)^2))</f>
        <v/>
      </c>
      <c r="G1469" s="12">
        <f>SQRT(SUMPRODUCT(($BE$1452:$BE$1457-$G$1479:$G$1484)^2))</f>
        <v/>
      </c>
      <c r="H1469" s="18">
        <f>AVERAGE($B$1469:$F$1469)</f>
        <v/>
      </c>
      <c r="I1469" s="18">
        <f>STDEV.P($B$1469:$F$1469)</f>
        <v/>
      </c>
    </row>
    <row r="1470">
      <c r="A1470" s="4" t="inlineStr">
        <is>
          <t>Unsure cells</t>
        </is>
      </c>
      <c r="B1470" s="7">
        <f>COUNTIF($B$1452:$G$1457,2)</f>
        <v/>
      </c>
      <c r="C1470" s="7">
        <f>COUNTIF($J$1452:$O$1457,2)</f>
        <v/>
      </c>
      <c r="D1470" s="7">
        <f>COUNTIF($R$1452:$W$1457,2)</f>
        <v/>
      </c>
      <c r="E1470" s="7">
        <f>COUNTIF($Z$1452:$AE$1457,2)</f>
        <v/>
      </c>
      <c r="F1470" s="7">
        <f>COUNTIF($AH$1452:$AM$1457,2)</f>
        <v/>
      </c>
      <c r="G1470" s="7">
        <f>COUNTIF($AP$1452:$AU$1457,2)</f>
        <v/>
      </c>
      <c r="H1470" s="12">
        <f>AVERAGE($B$1470:$F$1470)</f>
        <v/>
      </c>
      <c r="I1470" s="12">
        <f>STDEV.P($B$1470:$F$1470)</f>
        <v/>
      </c>
    </row>
    <row r="1471">
      <c r="A1471" s="3" t="inlineStr">
        <is>
          <t>eigenvalues (real part, numpy order; pasted)</t>
        </is>
      </c>
    </row>
    <row r="1472">
      <c r="A1472" s="3" t="inlineStr">
        <is>
          <t xml:space="preserve">  λ1</t>
        </is>
      </c>
      <c r="B1472" s="19" t="n">
        <v>4.534418480423118</v>
      </c>
      <c r="C1472" s="19" t="n">
        <v>4.534418480423118</v>
      </c>
      <c r="D1472" s="19" t="n">
        <v>4.534418480423118</v>
      </c>
      <c r="E1472" s="19" t="n">
        <v>4.534418480423118</v>
      </c>
      <c r="F1472" s="19" t="n">
        <v>4.534418480423118</v>
      </c>
      <c r="G1472" s="19" t="n">
        <v>4.534418480423118</v>
      </c>
    </row>
    <row r="1473">
      <c r="A1473" s="3" t="inlineStr">
        <is>
          <t xml:space="preserve">  λ2</t>
        </is>
      </c>
      <c r="B1473" s="19" t="n">
        <v>2.082748288924857</v>
      </c>
      <c r="C1473" s="19" t="n">
        <v>2.082748288924857</v>
      </c>
      <c r="D1473" s="19" t="n">
        <v>2.082748288924857</v>
      </c>
      <c r="E1473" s="19" t="n">
        <v>2.082748288924857</v>
      </c>
      <c r="F1473" s="19" t="n">
        <v>2.082748288924857</v>
      </c>
      <c r="G1473" s="19" t="n">
        <v>2.082748288924857</v>
      </c>
    </row>
    <row r="1474">
      <c r="A1474" s="3" t="inlineStr">
        <is>
          <t xml:space="preserve">  λ3</t>
        </is>
      </c>
      <c r="B1474" s="19" t="n">
        <v>0.5928546006786007</v>
      </c>
      <c r="C1474" s="19" t="n">
        <v>0.5928546006786007</v>
      </c>
      <c r="D1474" s="19" t="n">
        <v>0.5928546006786007</v>
      </c>
      <c r="E1474" s="19" t="n">
        <v>0.5928546006786007</v>
      </c>
      <c r="F1474" s="19" t="n">
        <v>0.5928546006786007</v>
      </c>
      <c r="G1474" s="19" t="n">
        <v>0.5928546006786007</v>
      </c>
    </row>
    <row r="1475">
      <c r="A1475" s="3" t="inlineStr">
        <is>
          <t xml:space="preserve">  λ4</t>
        </is>
      </c>
      <c r="B1475" s="19" t="n">
        <v>-0.5110527852080754</v>
      </c>
      <c r="C1475" s="19" t="n">
        <v>-0.5110527852080754</v>
      </c>
      <c r="D1475" s="19" t="n">
        <v>-0.5110527852080754</v>
      </c>
      <c r="E1475" s="19" t="n">
        <v>-0.5110527852080754</v>
      </c>
      <c r="F1475" s="19" t="n">
        <v>-0.5110527852080754</v>
      </c>
      <c r="G1475" s="19" t="n">
        <v>-0.5110527852080754</v>
      </c>
    </row>
    <row r="1476">
      <c r="A1476" s="3" t="inlineStr">
        <is>
          <t xml:space="preserve">  λ5</t>
        </is>
      </c>
      <c r="B1476" s="19" t="n">
        <v>-0.6989685848184998</v>
      </c>
      <c r="C1476" s="19" t="n">
        <v>-0.6989685848184998</v>
      </c>
      <c r="D1476" s="19" t="n">
        <v>-0.6989685848184998</v>
      </c>
      <c r="E1476" s="19" t="n">
        <v>-0.6989685848184998</v>
      </c>
      <c r="F1476" s="19" t="n">
        <v>-0.6989685848184998</v>
      </c>
      <c r="G1476" s="19" t="n">
        <v>-0.6989685848184998</v>
      </c>
    </row>
    <row r="1477">
      <c r="A1477" s="3" t="inlineStr">
        <is>
          <t xml:space="preserve">  λ6</t>
        </is>
      </c>
      <c r="B1477" s="19" t="n">
        <v>-1.433846157852672e-18</v>
      </c>
      <c r="C1477" s="19" t="n">
        <v>-1.433846157852672e-18</v>
      </c>
      <c r="D1477" s="19" t="n">
        <v>-1.433846157852672e-18</v>
      </c>
      <c r="E1477" s="19" t="n">
        <v>-1.433846157852672e-18</v>
      </c>
      <c r="F1477" s="19" t="n">
        <v>-1.433846157852672e-18</v>
      </c>
      <c r="G1477" s="19" t="n">
        <v>-1.433846157852672e-18</v>
      </c>
    </row>
    <row r="1478">
      <c r="A1478" s="3" t="inlineStr">
        <is>
          <t>eigenvalues sorted desc (LARGE)</t>
        </is>
      </c>
    </row>
    <row r="1479">
      <c r="A1479" s="3" t="inlineStr">
        <is>
          <t xml:space="preserve">  λ(1)</t>
        </is>
      </c>
      <c r="B1479" s="19">
        <f>LARGE($B$1472:$B$1477,1)</f>
        <v/>
      </c>
      <c r="C1479" s="19">
        <f>LARGE($C$1472:$C$1477,1)</f>
        <v/>
      </c>
      <c r="D1479" s="19">
        <f>LARGE($D$1472:$D$1477,1)</f>
        <v/>
      </c>
      <c r="E1479" s="19">
        <f>LARGE($E$1472:$E$1477,1)</f>
        <v/>
      </c>
      <c r="F1479" s="19">
        <f>LARGE($F$1472:$F$1477,1)</f>
        <v/>
      </c>
      <c r="G1479" s="19">
        <f>LARGE($G$1472:$G$1477,1)</f>
        <v/>
      </c>
    </row>
    <row r="1480">
      <c r="A1480" s="3" t="inlineStr">
        <is>
          <t xml:space="preserve">  λ(2)</t>
        </is>
      </c>
      <c r="B1480" s="19">
        <f>LARGE($B$1472:$B$1477,2)</f>
        <v/>
      </c>
      <c r="C1480" s="19">
        <f>LARGE($C$1472:$C$1477,2)</f>
        <v/>
      </c>
      <c r="D1480" s="19">
        <f>LARGE($D$1472:$D$1477,2)</f>
        <v/>
      </c>
      <c r="E1480" s="19">
        <f>LARGE($E$1472:$E$1477,2)</f>
        <v/>
      </c>
      <c r="F1480" s="19">
        <f>LARGE($F$1472:$F$1477,2)</f>
        <v/>
      </c>
      <c r="G1480" s="19">
        <f>LARGE($G$1472:$G$1477,2)</f>
        <v/>
      </c>
    </row>
    <row r="1481">
      <c r="A1481" s="3" t="inlineStr">
        <is>
          <t xml:space="preserve">  λ(3)</t>
        </is>
      </c>
      <c r="B1481" s="19">
        <f>LARGE($B$1472:$B$1477,3)</f>
        <v/>
      </c>
      <c r="C1481" s="19">
        <f>LARGE($C$1472:$C$1477,3)</f>
        <v/>
      </c>
      <c r="D1481" s="19">
        <f>LARGE($D$1472:$D$1477,3)</f>
        <v/>
      </c>
      <c r="E1481" s="19">
        <f>LARGE($E$1472:$E$1477,3)</f>
        <v/>
      </c>
      <c r="F1481" s="19">
        <f>LARGE($F$1472:$F$1477,3)</f>
        <v/>
      </c>
      <c r="G1481" s="19">
        <f>LARGE($G$1472:$G$1477,3)</f>
        <v/>
      </c>
    </row>
    <row r="1482">
      <c r="A1482" s="3" t="inlineStr">
        <is>
          <t xml:space="preserve">  λ(4)</t>
        </is>
      </c>
      <c r="B1482" s="19">
        <f>LARGE($B$1472:$B$1477,4)</f>
        <v/>
      </c>
      <c r="C1482" s="19">
        <f>LARGE($C$1472:$C$1477,4)</f>
        <v/>
      </c>
      <c r="D1482" s="19">
        <f>LARGE($D$1472:$D$1477,4)</f>
        <v/>
      </c>
      <c r="E1482" s="19">
        <f>LARGE($E$1472:$E$1477,4)</f>
        <v/>
      </c>
      <c r="F1482" s="19">
        <f>LARGE($F$1472:$F$1477,4)</f>
        <v/>
      </c>
      <c r="G1482" s="19">
        <f>LARGE($G$1472:$G$1477,4)</f>
        <v/>
      </c>
    </row>
    <row r="1483">
      <c r="A1483" s="3" t="inlineStr">
        <is>
          <t xml:space="preserve">  λ(5)</t>
        </is>
      </c>
      <c r="B1483" s="19">
        <f>LARGE($B$1472:$B$1477,5)</f>
        <v/>
      </c>
      <c r="C1483" s="19">
        <f>LARGE($C$1472:$C$1477,5)</f>
        <v/>
      </c>
      <c r="D1483" s="19">
        <f>LARGE($D$1472:$D$1477,5)</f>
        <v/>
      </c>
      <c r="E1483" s="19">
        <f>LARGE($E$1472:$E$1477,5)</f>
        <v/>
      </c>
      <c r="F1483" s="19">
        <f>LARGE($F$1472:$F$1477,5)</f>
        <v/>
      </c>
      <c r="G1483" s="19">
        <f>LARGE($G$1472:$G$1477,5)</f>
        <v/>
      </c>
    </row>
    <row r="1484">
      <c r="A1484" s="3" t="inlineStr">
        <is>
          <t xml:space="preserve">  λ(6)</t>
        </is>
      </c>
      <c r="B1484" s="19">
        <f>LARGE($B$1472:$B$1477,6)</f>
        <v/>
      </c>
      <c r="C1484" s="19">
        <f>LARGE($C$1472:$C$1477,6)</f>
        <v/>
      </c>
      <c r="D1484" s="19">
        <f>LARGE($D$1472:$D$1477,6)</f>
        <v/>
      </c>
      <c r="E1484" s="19">
        <f>LARGE($E$1472:$E$1477,6)</f>
        <v/>
      </c>
      <c r="F1484" s="19">
        <f>LARGE($F$1472:$F$1477,6)</f>
        <v/>
      </c>
      <c r="G1484" s="19">
        <f>LARGE($G$1472:$G$1477,6)</f>
        <v/>
      </c>
    </row>
    <row r="1485">
      <c r="A1485" s="3" t="inlineStr">
        <is>
          <t>check: Σeig − trace (→0)</t>
        </is>
      </c>
      <c r="B1485" s="3">
        <f>ROUND(SUM($B$1472:$B$1477)-($B$1452+$C$1453+$D$1454+$E$1455+$F$1456+$G$1457),6)</f>
        <v/>
      </c>
      <c r="C1485" s="3">
        <f>ROUND(SUM($C$1472:$C$1477)-($J$1452+$K$1453+$L$1454+$M$1455+$N$1456+$O$1457),6)</f>
        <v/>
      </c>
      <c r="D1485" s="3">
        <f>ROUND(SUM($D$1472:$D$1477)-($R$1452+$S$1453+$T$1454+$U$1455+$V$1456+$W$1457),6)</f>
        <v/>
      </c>
      <c r="E1485" s="3">
        <f>ROUND(SUM($E$1472:$E$1477)-($Z$1452+$AA$1453+$AB$1454+$AC$1455+$AD$1456+$AE$1457),6)</f>
        <v/>
      </c>
      <c r="F1485" s="3">
        <f>ROUND(SUM($F$1472:$F$1477)-($AH$1452+$AI$1453+$AJ$1454+$AK$1455+$AL$1456+$AM$1457),6)</f>
        <v/>
      </c>
      <c r="G1485" s="3">
        <f>ROUND(SUM($G$1472:$G$1477)-($AP$1452+$AQ$1453+$AR$1454+$AS$1455+$AT$1456+$AU$1457),6)</f>
        <v/>
      </c>
    </row>
    <row r="1486">
      <c r="A1486" s="3" t="inlineStr">
        <is>
          <t>check: Πeig − det (→0)</t>
        </is>
      </c>
      <c r="B1486" s="3">
        <f>ROUND(MDETERM($B$1452:$G$1457)-PRODUCT($B$1472:$B$1477),6)</f>
        <v/>
      </c>
      <c r="C1486" s="3">
        <f>ROUND(MDETERM($J$1452:$O$1457)-PRODUCT($C$1472:$C$1477),6)</f>
        <v/>
      </c>
      <c r="D1486" s="3">
        <f>ROUND(MDETERM($R$1452:$W$1457)-PRODUCT($D$1472:$D$1477),6)</f>
        <v/>
      </c>
      <c r="E1486" s="3">
        <f>ROUND(MDETERM($Z$1452:$AE$1457)-PRODUCT($E$1472:$E$1477),6)</f>
        <v/>
      </c>
      <c r="F1486" s="3">
        <f>ROUND(MDETERM($AH$1452:$AM$1457)-PRODUCT($F$1472:$F$1477),6)</f>
        <v/>
      </c>
      <c r="G1486" s="3">
        <f>ROUND(MDETERM($AP$1452:$AU$1457)-PRODUCT($G$1472:$G$1477),6)</f>
        <v/>
      </c>
    </row>
    <row r="1487">
      <c r="A1487" s="3" t="inlineStr">
        <is>
          <t>complex eigenvalues?</t>
        </is>
      </c>
      <c r="B1487" s="3" t="inlineStr"/>
      <c r="C1487" s="3" t="inlineStr"/>
      <c r="D1487" s="3" t="inlineStr"/>
      <c r="E1487" s="3" t="inlineStr"/>
      <c r="F1487" s="3" t="inlineStr"/>
      <c r="G1487" s="3" t="inlineStr"/>
    </row>
    <row r="1488">
      <c r="A1488" s="3" t="inlineStr">
        <is>
          <t>check: det(M − λᵢI) per sorted λ (→0)</t>
        </is>
      </c>
    </row>
    <row r="1489">
      <c r="A1489" s="3" t="inlineStr">
        <is>
          <t xml:space="preserve">  det(M − λ(1)I)</t>
        </is>
      </c>
      <c r="B1489" s="3">
        <f t="array" ref="B1489">ROUND(MDETERM($B$1452:$G$1457-$B$1479*MUNIT(6)),6)</f>
        <v/>
      </c>
      <c r="C1489" s="3">
        <f t="array" ref="C1489">ROUND(MDETERM($J$1452:$O$1457-$C$1479*MUNIT(6)),6)</f>
        <v/>
      </c>
      <c r="D1489" s="3">
        <f t="array" ref="D1489">ROUND(MDETERM($R$1452:$W$1457-$D$1479*MUNIT(6)),6)</f>
        <v/>
      </c>
      <c r="E1489" s="3">
        <f t="array" ref="E1489">ROUND(MDETERM($Z$1452:$AE$1457-$E$1479*MUNIT(6)),6)</f>
        <v/>
      </c>
      <c r="F1489" s="3">
        <f t="array" ref="F1489">ROUND(MDETERM($AH$1452:$AM$1457-$F$1479*MUNIT(6)),6)</f>
        <v/>
      </c>
      <c r="G1489" s="3">
        <f t="array" ref="G1489">ROUND(MDETERM($AP$1452:$AU$1457-$G$1479*MUNIT(6)),6)</f>
        <v/>
      </c>
    </row>
    <row r="1490">
      <c r="A1490" s="3" t="inlineStr">
        <is>
          <t xml:space="preserve">  det(M − λ(2)I)</t>
        </is>
      </c>
      <c r="B1490" s="3">
        <f t="array" ref="B1490">ROUND(MDETERM($B$1452:$G$1457-$B$1480*MUNIT(6)),6)</f>
        <v/>
      </c>
      <c r="C1490" s="3">
        <f t="array" ref="C1490">ROUND(MDETERM($J$1452:$O$1457-$C$1480*MUNIT(6)),6)</f>
        <v/>
      </c>
      <c r="D1490" s="3">
        <f t="array" ref="D1490">ROUND(MDETERM($R$1452:$W$1457-$D$1480*MUNIT(6)),6)</f>
        <v/>
      </c>
      <c r="E1490" s="3">
        <f t="array" ref="E1490">ROUND(MDETERM($Z$1452:$AE$1457-$E$1480*MUNIT(6)),6)</f>
        <v/>
      </c>
      <c r="F1490" s="3">
        <f t="array" ref="F1490">ROUND(MDETERM($AH$1452:$AM$1457-$F$1480*MUNIT(6)),6)</f>
        <v/>
      </c>
      <c r="G1490" s="3">
        <f t="array" ref="G1490">ROUND(MDETERM($AP$1452:$AU$1457-$G$1480*MUNIT(6)),6)</f>
        <v/>
      </c>
    </row>
    <row r="1491">
      <c r="A1491" s="3" t="inlineStr">
        <is>
          <t xml:space="preserve">  det(M − λ(3)I)</t>
        </is>
      </c>
      <c r="B1491" s="3">
        <f t="array" ref="B1491">ROUND(MDETERM($B$1452:$G$1457-$B$1481*MUNIT(6)),6)</f>
        <v/>
      </c>
      <c r="C1491" s="3">
        <f t="array" ref="C1491">ROUND(MDETERM($J$1452:$O$1457-$C$1481*MUNIT(6)),6)</f>
        <v/>
      </c>
      <c r="D1491" s="3">
        <f t="array" ref="D1491">ROUND(MDETERM($R$1452:$W$1457-$D$1481*MUNIT(6)),6)</f>
        <v/>
      </c>
      <c r="E1491" s="3">
        <f t="array" ref="E1491">ROUND(MDETERM($Z$1452:$AE$1457-$E$1481*MUNIT(6)),6)</f>
        <v/>
      </c>
      <c r="F1491" s="3">
        <f t="array" ref="F1491">ROUND(MDETERM($AH$1452:$AM$1457-$F$1481*MUNIT(6)),6)</f>
        <v/>
      </c>
      <c r="G1491" s="3">
        <f t="array" ref="G1491">ROUND(MDETERM($AP$1452:$AU$1457-$G$1481*MUNIT(6)),6)</f>
        <v/>
      </c>
    </row>
    <row r="1492">
      <c r="A1492" s="3" t="inlineStr">
        <is>
          <t xml:space="preserve">  det(M − λ(4)I)</t>
        </is>
      </c>
      <c r="B1492" s="3">
        <f t="array" ref="B1492">ROUND(MDETERM($B$1452:$G$1457-$B$1482*MUNIT(6)),6)</f>
        <v/>
      </c>
      <c r="C1492" s="3">
        <f t="array" ref="C1492">ROUND(MDETERM($J$1452:$O$1457-$C$1482*MUNIT(6)),6)</f>
        <v/>
      </c>
      <c r="D1492" s="3">
        <f t="array" ref="D1492">ROUND(MDETERM($R$1452:$W$1457-$D$1482*MUNIT(6)),6)</f>
        <v/>
      </c>
      <c r="E1492" s="3">
        <f t="array" ref="E1492">ROUND(MDETERM($Z$1452:$AE$1457-$E$1482*MUNIT(6)),6)</f>
        <v/>
      </c>
      <c r="F1492" s="3">
        <f t="array" ref="F1492">ROUND(MDETERM($AH$1452:$AM$1457-$F$1482*MUNIT(6)),6)</f>
        <v/>
      </c>
      <c r="G1492" s="3">
        <f t="array" ref="G1492">ROUND(MDETERM($AP$1452:$AU$1457-$G$1482*MUNIT(6)),6)</f>
        <v/>
      </c>
    </row>
    <row r="1493">
      <c r="A1493" s="3" t="inlineStr">
        <is>
          <t xml:space="preserve">  det(M − λ(5)I)</t>
        </is>
      </c>
      <c r="B1493" s="3">
        <f t="array" ref="B1493">ROUND(MDETERM($B$1452:$G$1457-$B$1483*MUNIT(6)),6)</f>
        <v/>
      </c>
      <c r="C1493" s="3">
        <f t="array" ref="C1493">ROUND(MDETERM($J$1452:$O$1457-$C$1483*MUNIT(6)),6)</f>
        <v/>
      </c>
      <c r="D1493" s="3">
        <f t="array" ref="D1493">ROUND(MDETERM($R$1452:$W$1457-$D$1483*MUNIT(6)),6)</f>
        <v/>
      </c>
      <c r="E1493" s="3">
        <f t="array" ref="E1493">ROUND(MDETERM($Z$1452:$AE$1457-$E$1483*MUNIT(6)),6)</f>
        <v/>
      </c>
      <c r="F1493" s="3">
        <f t="array" ref="F1493">ROUND(MDETERM($AH$1452:$AM$1457-$F$1483*MUNIT(6)),6)</f>
        <v/>
      </c>
      <c r="G1493" s="3">
        <f t="array" ref="G1493">ROUND(MDETERM($AP$1452:$AU$1457-$G$1483*MUNIT(6)),6)</f>
        <v/>
      </c>
    </row>
    <row r="1494">
      <c r="A1494" s="3" t="inlineStr">
        <is>
          <t xml:space="preserve">  det(M − λ(6)I)</t>
        </is>
      </c>
      <c r="B1494" s="3">
        <f t="array" ref="B1494">ROUND(MDETERM($B$1452:$G$1457-$B$1484*MUNIT(6)),6)</f>
        <v/>
      </c>
      <c r="C1494" s="3">
        <f t="array" ref="C1494">ROUND(MDETERM($J$1452:$O$1457-$C$1484*MUNIT(6)),6)</f>
        <v/>
      </c>
      <c r="D1494" s="3">
        <f t="array" ref="D1494">ROUND(MDETERM($R$1452:$W$1457-$D$1484*MUNIT(6)),6)</f>
        <v/>
      </c>
      <c r="E1494" s="3">
        <f t="array" ref="E1494">ROUND(MDETERM($Z$1452:$AE$1457-$E$1484*MUNIT(6)),6)</f>
        <v/>
      </c>
      <c r="F1494" s="3">
        <f t="array" ref="F1494">ROUND(MDETERM($AH$1452:$AM$1457-$F$1484*MUNIT(6)),6)</f>
        <v/>
      </c>
      <c r="G1494" s="3">
        <f t="array" ref="G1494">ROUND(MDETERM($AP$1452:$AU$1457-$G$1484*MUNIT(6)),6)</f>
        <v/>
      </c>
    </row>
    <row r="1498" ht="16" customHeight="1">
      <c r="A1498" s="14" t="inlineStr">
        <is>
          <t>RAG R2-R3 | mixtral:8x22b</t>
        </is>
      </c>
      <c r="B1498" s="9" t="inlineStr">
        <is>
          <t>run 1 (raw, pasted)</t>
        </is>
      </c>
      <c r="J1498" s="9" t="inlineStr">
        <is>
          <t>run 2 (raw, pasted)</t>
        </is>
      </c>
      <c r="R1498" s="9" t="inlineStr">
        <is>
          <t>run 3 (raw, pasted)</t>
        </is>
      </c>
      <c r="Z1498" s="9" t="inlineStr">
        <is>
          <t>run 4 (raw, pasted)</t>
        </is>
      </c>
      <c r="AH1498" s="9" t="inlineStr">
        <is>
          <t>run 5: returned no matrix</t>
        </is>
      </c>
      <c r="AP1498" s="9" t="inlineStr">
        <is>
          <t>archived component mapping</t>
        </is>
      </c>
    </row>
    <row r="1499" ht="60" customHeight="1">
      <c r="B1499" s="15" t="inlineStr">
        <is>
          <t>Motor</t>
        </is>
      </c>
      <c r="C1499" s="15" t="inlineStr">
        <is>
          <t>Gearbox</t>
        </is>
      </c>
      <c r="D1499" s="15" t="inlineStr">
        <is>
          <t>Chuck</t>
        </is>
      </c>
      <c r="E1499" s="15" t="inlineStr">
        <is>
          <t>Handle</t>
        </is>
      </c>
      <c r="F1499" s="15" t="inlineStr">
        <is>
          <t>Battery</t>
        </is>
      </c>
      <c r="G1499" s="15" t="inlineStr">
        <is>
          <t>Switch</t>
        </is>
      </c>
      <c r="H1499" s="15" t="inlineStr">
        <is>
          <t>Transmission</t>
        </is>
      </c>
      <c r="J1499" s="15" t="inlineStr">
        <is>
          <t>Motor</t>
        </is>
      </c>
      <c r="K1499" s="15" t="inlineStr">
        <is>
          <t>Gearbox</t>
        </is>
      </c>
      <c r="L1499" s="15" t="inlineStr">
        <is>
          <t>Chuck</t>
        </is>
      </c>
      <c r="M1499" s="15" t="inlineStr">
        <is>
          <t>Handle</t>
        </is>
      </c>
      <c r="N1499" s="15" t="inlineStr">
        <is>
          <t>Battery</t>
        </is>
      </c>
      <c r="O1499" s="15" t="inlineStr">
        <is>
          <t>Switch</t>
        </is>
      </c>
      <c r="P1499" s="15" t="inlineStr">
        <is>
          <t>Transmission</t>
        </is>
      </c>
      <c r="R1499" s="15" t="inlineStr">
        <is>
          <t>Motor</t>
        </is>
      </c>
      <c r="S1499" s="15" t="inlineStr">
        <is>
          <t>Gearbox</t>
        </is>
      </c>
      <c r="T1499" s="15" t="inlineStr">
        <is>
          <t>Chuck</t>
        </is>
      </c>
      <c r="U1499" s="15" t="inlineStr">
        <is>
          <t>Handle</t>
        </is>
      </c>
      <c r="V1499" s="15" t="inlineStr">
        <is>
          <t>Battery</t>
        </is>
      </c>
      <c r="W1499" s="15" t="inlineStr">
        <is>
          <t>Switch</t>
        </is>
      </c>
      <c r="X1499" s="15" t="inlineStr">
        <is>
          <t>Transmission</t>
        </is>
      </c>
      <c r="Z1499" s="15" t="inlineStr">
        <is>
          <t>Motor</t>
        </is>
      </c>
      <c r="AA1499" s="15" t="inlineStr">
        <is>
          <t>Gearbox</t>
        </is>
      </c>
      <c r="AB1499" s="15" t="inlineStr">
        <is>
          <t>Chuck</t>
        </is>
      </c>
      <c r="AC1499" s="15" t="inlineStr">
        <is>
          <t>Handle</t>
        </is>
      </c>
      <c r="AD1499" s="15" t="inlineStr">
        <is>
          <t>Battery</t>
        </is>
      </c>
      <c r="AE1499" s="15" t="inlineStr">
        <is>
          <t>Switch</t>
        </is>
      </c>
      <c r="AF1499" s="15" t="inlineStr">
        <is>
          <t>Transmission</t>
        </is>
      </c>
      <c r="AP1499" s="3" t="inlineStr">
        <is>
          <t>Ground truth component</t>
        </is>
      </c>
      <c r="AQ1499" s="3" t="inlineStr">
        <is>
          <t>Matched predicted component</t>
        </is>
      </c>
    </row>
    <row r="1500">
      <c r="A1500" s="3" t="inlineStr">
        <is>
          <t>Motor</t>
        </is>
      </c>
      <c r="B1500" s="8" t="n">
        <v>1</v>
      </c>
      <c r="C1500" s="8" t="n">
        <v>1</v>
      </c>
      <c r="D1500" s="8" t="n">
        <v>1</v>
      </c>
      <c r="E1500" s="8" t="n">
        <v>0</v>
      </c>
      <c r="F1500" s="8" t="n">
        <v>1</v>
      </c>
      <c r="G1500" s="8" t="n">
        <v>1</v>
      </c>
      <c r="H1500" s="8" t="n">
        <v>1</v>
      </c>
      <c r="J1500" s="8" t="n">
        <v>1</v>
      </c>
      <c r="K1500" s="8" t="n">
        <v>1</v>
      </c>
      <c r="L1500" s="8" t="n">
        <v>1</v>
      </c>
      <c r="M1500" s="8" t="n">
        <v>0</v>
      </c>
      <c r="N1500" s="8" t="n">
        <v>1</v>
      </c>
      <c r="O1500" s="8" t="n">
        <v>1</v>
      </c>
      <c r="P1500" s="8" t="n">
        <v>1</v>
      </c>
      <c r="R1500" s="8" t="n">
        <v>1</v>
      </c>
      <c r="S1500" s="8" t="n">
        <v>1</v>
      </c>
      <c r="T1500" s="8" t="n">
        <v>1</v>
      </c>
      <c r="U1500" s="8" t="n">
        <v>0</v>
      </c>
      <c r="V1500" s="8" t="n">
        <v>1</v>
      </c>
      <c r="W1500" s="8" t="n">
        <v>1</v>
      </c>
      <c r="X1500" s="8" t="n">
        <v>1</v>
      </c>
      <c r="Z1500" s="8" t="n">
        <v>1</v>
      </c>
      <c r="AA1500" s="8" t="n">
        <v>1</v>
      </c>
      <c r="AB1500" s="8" t="n">
        <v>1</v>
      </c>
      <c r="AC1500" s="8" t="n">
        <v>0</v>
      </c>
      <c r="AD1500" s="8" t="n">
        <v>1</v>
      </c>
      <c r="AE1500" s="8" t="n">
        <v>1</v>
      </c>
      <c r="AF1500" s="8" t="n">
        <v>1</v>
      </c>
      <c r="AP1500" s="3" t="inlineStr">
        <is>
          <t>Bit</t>
        </is>
      </c>
      <c r="AQ1500" s="3" t="inlineStr">
        <is>
          <t>Chuck</t>
        </is>
      </c>
    </row>
    <row r="1501">
      <c r="A1501" s="3" t="inlineStr">
        <is>
          <t>Gearbox</t>
        </is>
      </c>
      <c r="B1501" s="8" t="n">
        <v>1</v>
      </c>
      <c r="C1501" s="8" t="n">
        <v>1</v>
      </c>
      <c r="D1501" s="8" t="n">
        <v>1</v>
      </c>
      <c r="E1501" s="8" t="n">
        <v>0</v>
      </c>
      <c r="F1501" s="8" t="n">
        <v>0</v>
      </c>
      <c r="G1501" s="8" t="n">
        <v>1</v>
      </c>
      <c r="H1501" s="8" t="n">
        <v>0</v>
      </c>
      <c r="J1501" s="8" t="n">
        <v>1</v>
      </c>
      <c r="K1501" s="8" t="n">
        <v>1</v>
      </c>
      <c r="L1501" s="8" t="n">
        <v>1</v>
      </c>
      <c r="M1501" s="8" t="n">
        <v>0</v>
      </c>
      <c r="N1501" s="8" t="n">
        <v>0</v>
      </c>
      <c r="O1501" s="8" t="n">
        <v>1</v>
      </c>
      <c r="P1501" s="8" t="n">
        <v>1</v>
      </c>
      <c r="R1501" s="8" t="n">
        <v>1</v>
      </c>
      <c r="S1501" s="8" t="n">
        <v>1</v>
      </c>
      <c r="T1501" s="8" t="n">
        <v>1</v>
      </c>
      <c r="U1501" s="8" t="n">
        <v>0</v>
      </c>
      <c r="V1501" s="8" t="n">
        <v>0</v>
      </c>
      <c r="W1501" s="8" t="n">
        <v>1</v>
      </c>
      <c r="X1501" s="8" t="n">
        <v>1</v>
      </c>
      <c r="Z1501" s="8" t="n">
        <v>1</v>
      </c>
      <c r="AA1501" s="8" t="n">
        <v>1</v>
      </c>
      <c r="AB1501" s="8" t="n">
        <v>1</v>
      </c>
      <c r="AC1501" s="8" t="n">
        <v>0</v>
      </c>
      <c r="AD1501" s="8" t="n">
        <v>0</v>
      </c>
      <c r="AE1501" s="8" t="n">
        <v>1</v>
      </c>
      <c r="AF1501" s="8" t="n">
        <v>1</v>
      </c>
      <c r="AP1501" s="3" t="inlineStr">
        <is>
          <t>Transmission</t>
        </is>
      </c>
      <c r="AQ1501" s="3" t="inlineStr">
        <is>
          <t>Gearbox</t>
        </is>
      </c>
    </row>
    <row r="1502">
      <c r="A1502" s="3" t="inlineStr">
        <is>
          <t>Chuck</t>
        </is>
      </c>
      <c r="B1502" s="8" t="n">
        <v>1</v>
      </c>
      <c r="C1502" s="8" t="n">
        <v>1</v>
      </c>
      <c r="D1502" s="8" t="n">
        <v>1</v>
      </c>
      <c r="E1502" s="8" t="n">
        <v>1</v>
      </c>
      <c r="F1502" s="8" t="n">
        <v>0</v>
      </c>
      <c r="G1502" s="8" t="n">
        <v>0</v>
      </c>
      <c r="H1502" s="8" t="n">
        <v>0</v>
      </c>
      <c r="J1502" s="8" t="n">
        <v>1</v>
      </c>
      <c r="K1502" s="8" t="n">
        <v>1</v>
      </c>
      <c r="L1502" s="8" t="n">
        <v>1</v>
      </c>
      <c r="M1502" s="8" t="n">
        <v>0</v>
      </c>
      <c r="N1502" s="8" t="n">
        <v>0</v>
      </c>
      <c r="O1502" s="8" t="n">
        <v>0</v>
      </c>
      <c r="P1502" s="8" t="n">
        <v>1</v>
      </c>
      <c r="R1502" s="8" t="n">
        <v>1</v>
      </c>
      <c r="S1502" s="8" t="n">
        <v>1</v>
      </c>
      <c r="T1502" s="8" t="n">
        <v>1</v>
      </c>
      <c r="U1502" s="8" t="n">
        <v>0</v>
      </c>
      <c r="V1502" s="8" t="n">
        <v>0</v>
      </c>
      <c r="W1502" s="8" t="n">
        <v>0</v>
      </c>
      <c r="X1502" s="8" t="n">
        <v>1</v>
      </c>
      <c r="Z1502" s="8" t="n">
        <v>1</v>
      </c>
      <c r="AA1502" s="8" t="n">
        <v>1</v>
      </c>
      <c r="AB1502" s="8" t="n">
        <v>1</v>
      </c>
      <c r="AC1502" s="8" t="n">
        <v>0</v>
      </c>
      <c r="AD1502" s="8" t="n">
        <v>0</v>
      </c>
      <c r="AE1502" s="8" t="n">
        <v>0</v>
      </c>
      <c r="AF1502" s="8" t="n">
        <v>1</v>
      </c>
      <c r="AP1502" s="3" t="inlineStr">
        <is>
          <t>Motor</t>
        </is>
      </c>
      <c r="AQ1502" s="3" t="inlineStr">
        <is>
          <t>Motor</t>
        </is>
      </c>
    </row>
    <row r="1503">
      <c r="A1503" s="3" t="inlineStr">
        <is>
          <t>Handle</t>
        </is>
      </c>
      <c r="B1503" s="8" t="n">
        <v>0</v>
      </c>
      <c r="C1503" s="8" t="n">
        <v>0</v>
      </c>
      <c r="D1503" s="8" t="n">
        <v>1</v>
      </c>
      <c r="E1503" s="8" t="n">
        <v>1</v>
      </c>
      <c r="F1503" s="8" t="n">
        <v>0</v>
      </c>
      <c r="G1503" s="8" t="n">
        <v>0</v>
      </c>
      <c r="H1503" s="8" t="n">
        <v>0</v>
      </c>
      <c r="J1503" s="8" t="n">
        <v>0</v>
      </c>
      <c r="K1503" s="8" t="n">
        <v>0</v>
      </c>
      <c r="L1503" s="8" t="n">
        <v>0</v>
      </c>
      <c r="M1503" s="8" t="n">
        <v>1</v>
      </c>
      <c r="N1503" s="8" t="n">
        <v>0</v>
      </c>
      <c r="O1503" s="8" t="n">
        <v>0</v>
      </c>
      <c r="P1503" s="8" t="n">
        <v>0</v>
      </c>
      <c r="R1503" s="8" t="n">
        <v>0</v>
      </c>
      <c r="S1503" s="8" t="n">
        <v>0</v>
      </c>
      <c r="T1503" s="8" t="n">
        <v>0</v>
      </c>
      <c r="U1503" s="8" t="n">
        <v>1</v>
      </c>
      <c r="V1503" s="8" t="n">
        <v>0</v>
      </c>
      <c r="W1503" s="8" t="n">
        <v>0</v>
      </c>
      <c r="X1503" s="8" t="n">
        <v>0</v>
      </c>
      <c r="Z1503" s="8" t="n">
        <v>0</v>
      </c>
      <c r="AA1503" s="8" t="n">
        <v>0</v>
      </c>
      <c r="AB1503" s="8" t="n">
        <v>0</v>
      </c>
      <c r="AC1503" s="8" t="n">
        <v>1</v>
      </c>
      <c r="AD1503" s="8" t="n">
        <v>0</v>
      </c>
      <c r="AE1503" s="8" t="n">
        <v>0</v>
      </c>
      <c r="AF1503" s="8" t="n">
        <v>0</v>
      </c>
      <c r="AP1503" s="3" t="inlineStr">
        <is>
          <t>Electrical System</t>
        </is>
      </c>
      <c r="AQ1503" s="3" t="inlineStr">
        <is>
          <t>Switch</t>
        </is>
      </c>
    </row>
    <row r="1504">
      <c r="A1504" s="3" t="inlineStr">
        <is>
          <t>Battery</t>
        </is>
      </c>
      <c r="B1504" s="8" t="n">
        <v>1</v>
      </c>
      <c r="C1504" s="8" t="n">
        <v>0</v>
      </c>
      <c r="D1504" s="8" t="n">
        <v>0</v>
      </c>
      <c r="E1504" s="8" t="n">
        <v>0</v>
      </c>
      <c r="F1504" s="8" t="n">
        <v>1</v>
      </c>
      <c r="G1504" s="8" t="n">
        <v>1</v>
      </c>
      <c r="H1504" s="8" t="n">
        <v>0</v>
      </c>
      <c r="J1504" s="8" t="n">
        <v>1</v>
      </c>
      <c r="K1504" s="8" t="n">
        <v>0</v>
      </c>
      <c r="L1504" s="8" t="n">
        <v>0</v>
      </c>
      <c r="M1504" s="8" t="n">
        <v>0</v>
      </c>
      <c r="N1504" s="8" t="n">
        <v>1</v>
      </c>
      <c r="O1504" s="8" t="n">
        <v>1</v>
      </c>
      <c r="P1504" s="8" t="n">
        <v>0</v>
      </c>
      <c r="R1504" s="8" t="n">
        <v>1</v>
      </c>
      <c r="S1504" s="8" t="n">
        <v>0</v>
      </c>
      <c r="T1504" s="8" t="n">
        <v>0</v>
      </c>
      <c r="U1504" s="8" t="n">
        <v>0</v>
      </c>
      <c r="V1504" s="8" t="n">
        <v>1</v>
      </c>
      <c r="W1504" s="8" t="n">
        <v>1</v>
      </c>
      <c r="X1504" s="8" t="n">
        <v>0</v>
      </c>
      <c r="Z1504" s="8" t="n">
        <v>1</v>
      </c>
      <c r="AA1504" s="8" t="n">
        <v>0</v>
      </c>
      <c r="AB1504" s="8" t="n">
        <v>0</v>
      </c>
      <c r="AC1504" s="8" t="n">
        <v>0</v>
      </c>
      <c r="AD1504" s="8" t="n">
        <v>1</v>
      </c>
      <c r="AE1504" s="8" t="n">
        <v>1</v>
      </c>
      <c r="AF1504" s="8" t="n">
        <v>0</v>
      </c>
      <c r="AP1504" s="3" t="inlineStr">
        <is>
          <t>Battery Holder</t>
        </is>
      </c>
      <c r="AQ1504" s="3" t="inlineStr">
        <is>
          <t>Battery</t>
        </is>
      </c>
    </row>
    <row r="1505">
      <c r="A1505" s="3" t="inlineStr">
        <is>
          <t>Switch</t>
        </is>
      </c>
      <c r="B1505" s="8" t="n">
        <v>1</v>
      </c>
      <c r="C1505" s="8" t="n">
        <v>1</v>
      </c>
      <c r="D1505" s="8" t="n">
        <v>0</v>
      </c>
      <c r="E1505" s="8" t="n">
        <v>0</v>
      </c>
      <c r="F1505" s="8" t="n">
        <v>1</v>
      </c>
      <c r="G1505" s="8" t="n">
        <v>1</v>
      </c>
      <c r="H1505" s="8" t="n">
        <v>1</v>
      </c>
      <c r="J1505" s="8" t="n">
        <v>1</v>
      </c>
      <c r="K1505" s="8" t="n">
        <v>1</v>
      </c>
      <c r="L1505" s="8" t="n">
        <v>0</v>
      </c>
      <c r="M1505" s="8" t="n">
        <v>0</v>
      </c>
      <c r="N1505" s="8" t="n">
        <v>1</v>
      </c>
      <c r="O1505" s="8" t="n">
        <v>1</v>
      </c>
      <c r="P1505" s="8" t="n">
        <v>0</v>
      </c>
      <c r="R1505" s="8" t="n">
        <v>1</v>
      </c>
      <c r="S1505" s="8" t="n">
        <v>1</v>
      </c>
      <c r="T1505" s="8" t="n">
        <v>0</v>
      </c>
      <c r="U1505" s="8" t="n">
        <v>0</v>
      </c>
      <c r="V1505" s="8" t="n">
        <v>1</v>
      </c>
      <c r="W1505" s="8" t="n">
        <v>1</v>
      </c>
      <c r="X1505" s="8" t="n">
        <v>0</v>
      </c>
      <c r="Z1505" s="8" t="n">
        <v>1</v>
      </c>
      <c r="AA1505" s="8" t="n">
        <v>1</v>
      </c>
      <c r="AB1505" s="8" t="n">
        <v>0</v>
      </c>
      <c r="AC1505" s="8" t="n">
        <v>0</v>
      </c>
      <c r="AD1505" s="8" t="n">
        <v>1</v>
      </c>
      <c r="AE1505" s="8" t="n">
        <v>1</v>
      </c>
      <c r="AF1505" s="8" t="n">
        <v>0</v>
      </c>
      <c r="AP1505" s="3" t="inlineStr">
        <is>
          <t>Housing</t>
        </is>
      </c>
      <c r="AQ1505" s="3" t="inlineStr">
        <is>
          <t>Handle</t>
        </is>
      </c>
    </row>
    <row r="1506">
      <c r="A1506" s="3" t="inlineStr">
        <is>
          <t>Transmission</t>
        </is>
      </c>
      <c r="B1506" s="8" t="n">
        <v>1</v>
      </c>
      <c r="C1506" s="8" t="n">
        <v>0</v>
      </c>
      <c r="D1506" s="8" t="n">
        <v>0</v>
      </c>
      <c r="E1506" s="8" t="n">
        <v>0</v>
      </c>
      <c r="F1506" s="8" t="n">
        <v>0</v>
      </c>
      <c r="G1506" s="8" t="n">
        <v>1</v>
      </c>
      <c r="H1506" s="8" t="n">
        <v>1</v>
      </c>
      <c r="J1506" s="8" t="n">
        <v>1</v>
      </c>
      <c r="K1506" s="8" t="n">
        <v>1</v>
      </c>
      <c r="L1506" s="8" t="n">
        <v>1</v>
      </c>
      <c r="M1506" s="8" t="n">
        <v>0</v>
      </c>
      <c r="N1506" s="8" t="n">
        <v>0</v>
      </c>
      <c r="O1506" s="8" t="n">
        <v>0</v>
      </c>
      <c r="P1506" s="8" t="n">
        <v>1</v>
      </c>
      <c r="R1506" s="8" t="n">
        <v>1</v>
      </c>
      <c r="S1506" s="8" t="n">
        <v>1</v>
      </c>
      <c r="T1506" s="8" t="n">
        <v>1</v>
      </c>
      <c r="U1506" s="8" t="n">
        <v>0</v>
      </c>
      <c r="V1506" s="8" t="n">
        <v>0</v>
      </c>
      <c r="W1506" s="8" t="n">
        <v>0</v>
      </c>
      <c r="X1506" s="8" t="n">
        <v>1</v>
      </c>
      <c r="Z1506" s="8" t="n">
        <v>1</v>
      </c>
      <c r="AA1506" s="8" t="n">
        <v>1</v>
      </c>
      <c r="AB1506" s="8" t="n">
        <v>1</v>
      </c>
      <c r="AC1506" s="8" t="n">
        <v>0</v>
      </c>
      <c r="AD1506" s="8" t="n">
        <v>0</v>
      </c>
      <c r="AE1506" s="8" t="n">
        <v>0</v>
      </c>
      <c r="AF1506" s="8" t="n">
        <v>1</v>
      </c>
    </row>
    <row r="1508">
      <c r="A1508" s="1" t="inlineStr">
        <is>
          <t>aligned k×k matrices (INDEX/MATCH through the mapping; GT order)</t>
        </is>
      </c>
      <c r="B1508" s="9" t="inlineStr">
        <is>
          <t>run 1 aligned</t>
        </is>
      </c>
      <c r="J1508" s="9" t="inlineStr">
        <is>
          <t>run 2 aligned</t>
        </is>
      </c>
      <c r="R1508" s="9" t="inlineStr">
        <is>
          <t>run 3 aligned</t>
        </is>
      </c>
      <c r="Z1508" s="9" t="inlineStr">
        <is>
          <t>run 4 aligned</t>
        </is>
      </c>
      <c r="AP1508" s="9" t="inlineStr">
        <is>
          <t>Step2 average of aligned runs (formula)</t>
        </is>
      </c>
      <c r="AW1508" s="9" t="inlineStr">
        <is>
          <t>aligned ground truth (INDEX/MATCH)</t>
        </is>
      </c>
      <c r="BD1508" s="9" t="inlineStr">
        <is>
          <t>aligned GT eig (pasted) | sorted</t>
        </is>
      </c>
    </row>
    <row r="1509" ht="60" customHeight="1">
      <c r="B1509" s="15" t="inlineStr">
        <is>
          <t>Bit</t>
        </is>
      </c>
      <c r="C1509" s="15" t="inlineStr">
        <is>
          <t>Transmission</t>
        </is>
      </c>
      <c r="D1509" s="15" t="inlineStr">
        <is>
          <t>Motor</t>
        </is>
      </c>
      <c r="E1509" s="15" t="inlineStr">
        <is>
          <t>Electrical System</t>
        </is>
      </c>
      <c r="F1509" s="15" t="inlineStr">
        <is>
          <t>Battery Holder</t>
        </is>
      </c>
      <c r="G1509" s="15" t="inlineStr">
        <is>
          <t>Housing</t>
        </is>
      </c>
      <c r="J1509" s="15" t="inlineStr">
        <is>
          <t>Bit</t>
        </is>
      </c>
      <c r="K1509" s="15" t="inlineStr">
        <is>
          <t>Transmission</t>
        </is>
      </c>
      <c r="L1509" s="15" t="inlineStr">
        <is>
          <t>Motor</t>
        </is>
      </c>
      <c r="M1509" s="15" t="inlineStr">
        <is>
          <t>Electrical System</t>
        </is>
      </c>
      <c r="N1509" s="15" t="inlineStr">
        <is>
          <t>Battery Holder</t>
        </is>
      </c>
      <c r="O1509" s="15" t="inlineStr">
        <is>
          <t>Housing</t>
        </is>
      </c>
      <c r="R1509" s="15" t="inlineStr">
        <is>
          <t>Bit</t>
        </is>
      </c>
      <c r="S1509" s="15" t="inlineStr">
        <is>
          <t>Transmission</t>
        </is>
      </c>
      <c r="T1509" s="15" t="inlineStr">
        <is>
          <t>Motor</t>
        </is>
      </c>
      <c r="U1509" s="15" t="inlineStr">
        <is>
          <t>Electrical System</t>
        </is>
      </c>
      <c r="V1509" s="15" t="inlineStr">
        <is>
          <t>Battery Holder</t>
        </is>
      </c>
      <c r="W1509" s="15" t="inlineStr">
        <is>
          <t>Housing</t>
        </is>
      </c>
      <c r="Z1509" s="15" t="inlineStr">
        <is>
          <t>Bit</t>
        </is>
      </c>
      <c r="AA1509" s="15" t="inlineStr">
        <is>
          <t>Transmission</t>
        </is>
      </c>
      <c r="AB1509" s="15" t="inlineStr">
        <is>
          <t>Motor</t>
        </is>
      </c>
      <c r="AC1509" s="15" t="inlineStr">
        <is>
          <t>Electrical System</t>
        </is>
      </c>
      <c r="AD1509" s="15" t="inlineStr">
        <is>
          <t>Battery Holder</t>
        </is>
      </c>
      <c r="AE1509" s="15" t="inlineStr">
        <is>
          <t>Housing</t>
        </is>
      </c>
    </row>
    <row r="1510">
      <c r="A1510" s="3" t="inlineStr">
        <is>
          <t>Bit</t>
        </is>
      </c>
      <c r="B1510" s="8">
        <f>INDEX($B$1500:$H$1506,MATCH($AQ$1500,$B$1499:$H$1499,0),MATCH($AQ$1500,$B$1499:$H$1499,0))</f>
        <v/>
      </c>
      <c r="C1510" s="8">
        <f>INDEX($B$1500:$H$1506,MATCH($AQ$1500,$B$1499:$H$1499,0),MATCH($AQ$1501,$B$1499:$H$1499,0))</f>
        <v/>
      </c>
      <c r="D1510" s="8">
        <f>INDEX($B$1500:$H$1506,MATCH($AQ$1500,$B$1499:$H$1499,0),MATCH($AQ$1502,$B$1499:$H$1499,0))</f>
        <v/>
      </c>
      <c r="E1510" s="8">
        <f>INDEX($B$1500:$H$1506,MATCH($AQ$1500,$B$1499:$H$1499,0),MATCH($AQ$1503,$B$1499:$H$1499,0))</f>
        <v/>
      </c>
      <c r="F1510" s="8">
        <f>INDEX($B$1500:$H$1506,MATCH($AQ$1500,$B$1499:$H$1499,0),MATCH($AQ$1504,$B$1499:$H$1499,0))</f>
        <v/>
      </c>
      <c r="G1510" s="8">
        <f>INDEX($B$1500:$H$1506,MATCH($AQ$1500,$B$1499:$H$1499,0),MATCH($AQ$1505,$B$1499:$H$1499,0))</f>
        <v/>
      </c>
      <c r="J1510" s="8">
        <f>INDEX($J$1500:$P$1506,MATCH($AQ$1500,$J$1499:$P$1499,0),MATCH($AQ$1500,$J$1499:$P$1499,0))</f>
        <v/>
      </c>
      <c r="K1510" s="8">
        <f>INDEX($J$1500:$P$1506,MATCH($AQ$1500,$J$1499:$P$1499,0),MATCH($AQ$1501,$J$1499:$P$1499,0))</f>
        <v/>
      </c>
      <c r="L1510" s="8">
        <f>INDEX($J$1500:$P$1506,MATCH($AQ$1500,$J$1499:$P$1499,0),MATCH($AQ$1502,$J$1499:$P$1499,0))</f>
        <v/>
      </c>
      <c r="M1510" s="8">
        <f>INDEX($J$1500:$P$1506,MATCH($AQ$1500,$J$1499:$P$1499,0),MATCH($AQ$1503,$J$1499:$P$1499,0))</f>
        <v/>
      </c>
      <c r="N1510" s="8">
        <f>INDEX($J$1500:$P$1506,MATCH($AQ$1500,$J$1499:$P$1499,0),MATCH($AQ$1504,$J$1499:$P$1499,0))</f>
        <v/>
      </c>
      <c r="O1510" s="8">
        <f>INDEX($J$1500:$P$1506,MATCH($AQ$1500,$J$1499:$P$1499,0),MATCH($AQ$1505,$J$1499:$P$1499,0))</f>
        <v/>
      </c>
      <c r="R1510" s="8">
        <f>INDEX($R$1500:$X$1506,MATCH($AQ$1500,$R$1499:$X$1499,0),MATCH($AQ$1500,$R$1499:$X$1499,0))</f>
        <v/>
      </c>
      <c r="S1510" s="8">
        <f>INDEX($R$1500:$X$1506,MATCH($AQ$1500,$R$1499:$X$1499,0),MATCH($AQ$1501,$R$1499:$X$1499,0))</f>
        <v/>
      </c>
      <c r="T1510" s="8">
        <f>INDEX($R$1500:$X$1506,MATCH($AQ$1500,$R$1499:$X$1499,0),MATCH($AQ$1502,$R$1499:$X$1499,0))</f>
        <v/>
      </c>
      <c r="U1510" s="8">
        <f>INDEX($R$1500:$X$1506,MATCH($AQ$1500,$R$1499:$X$1499,0),MATCH($AQ$1503,$R$1499:$X$1499,0))</f>
        <v/>
      </c>
      <c r="V1510" s="8">
        <f>INDEX($R$1500:$X$1506,MATCH($AQ$1500,$R$1499:$X$1499,0),MATCH($AQ$1504,$R$1499:$X$1499,0))</f>
        <v/>
      </c>
      <c r="W1510" s="8">
        <f>INDEX($R$1500:$X$1506,MATCH($AQ$1500,$R$1499:$X$1499,0),MATCH($AQ$1505,$R$1499:$X$1499,0))</f>
        <v/>
      </c>
      <c r="Z1510" s="8">
        <f>INDEX($Z$1500:$AF$1506,MATCH($AQ$1500,$Z$1499:$AF$1499,0),MATCH($AQ$1500,$Z$1499:$AF$1499,0))</f>
        <v/>
      </c>
      <c r="AA1510" s="8">
        <f>INDEX($Z$1500:$AF$1506,MATCH($AQ$1500,$Z$1499:$AF$1499,0),MATCH($AQ$1501,$Z$1499:$AF$1499,0))</f>
        <v/>
      </c>
      <c r="AB1510" s="8">
        <f>INDEX($Z$1500:$AF$1506,MATCH($AQ$1500,$Z$1499:$AF$1499,0),MATCH($AQ$1502,$Z$1499:$AF$1499,0))</f>
        <v/>
      </c>
      <c r="AC1510" s="8">
        <f>INDEX($Z$1500:$AF$1506,MATCH($AQ$1500,$Z$1499:$AF$1499,0),MATCH($AQ$1503,$Z$1499:$AF$1499,0))</f>
        <v/>
      </c>
      <c r="AD1510" s="8">
        <f>INDEX($Z$1500:$AF$1506,MATCH($AQ$1500,$Z$1499:$AF$1499,0),MATCH($AQ$1504,$Z$1499:$AF$1499,0))</f>
        <v/>
      </c>
      <c r="AE1510" s="8">
        <f>INDEX($Z$1500:$AF$1506,MATCH($AQ$1500,$Z$1499:$AF$1499,0),MATCH($AQ$1505,$Z$1499:$AF$1499,0))</f>
        <v/>
      </c>
      <c r="AP1510" s="8">
        <f>IF(($B$1510&lt;&gt;2)+($J$1510&lt;&gt;2)+($R$1510&lt;&gt;2)+($Z$1510&lt;&gt;2)=0,2,IF((($B$1510&lt;&gt;2)*$B$1510+($J$1510&lt;&gt;2)*$J$1510+($R$1510&lt;&gt;2)*$R$1510+($Z$1510&lt;&gt;2)*$Z$1510)/(($B$1510&lt;&gt;2)+($J$1510&lt;&gt;2)+($R$1510&lt;&gt;2)+($Z$1510&lt;&gt;2))&gt;=0.5,1,0))</f>
        <v/>
      </c>
      <c r="AQ1510" s="8">
        <f>IF(($C$1510&lt;&gt;2)+($K$1510&lt;&gt;2)+($S$1510&lt;&gt;2)+($AA$1510&lt;&gt;2)=0,2,IF((($C$1510&lt;&gt;2)*$C$1510+($K$1510&lt;&gt;2)*$K$1510+($S$1510&lt;&gt;2)*$S$1510+($AA$1510&lt;&gt;2)*$AA$1510)/(($C$1510&lt;&gt;2)+($K$1510&lt;&gt;2)+($S$1510&lt;&gt;2)+($AA$1510&lt;&gt;2))&gt;=0.5,1,0))</f>
        <v/>
      </c>
      <c r="AR1510" s="8">
        <f>IF(($D$1510&lt;&gt;2)+($L$1510&lt;&gt;2)+($T$1510&lt;&gt;2)+($AB$1510&lt;&gt;2)=0,2,IF((($D$1510&lt;&gt;2)*$D$1510+($L$1510&lt;&gt;2)*$L$1510+($T$1510&lt;&gt;2)*$T$1510+($AB$1510&lt;&gt;2)*$AB$1510)/(($D$1510&lt;&gt;2)+($L$1510&lt;&gt;2)+($T$1510&lt;&gt;2)+($AB$1510&lt;&gt;2))&gt;=0.5,1,0))</f>
        <v/>
      </c>
      <c r="AS1510" s="8">
        <f>IF(($E$1510&lt;&gt;2)+($M$1510&lt;&gt;2)+($U$1510&lt;&gt;2)+($AC$1510&lt;&gt;2)=0,2,IF((($E$1510&lt;&gt;2)*$E$1510+($M$1510&lt;&gt;2)*$M$1510+($U$1510&lt;&gt;2)*$U$1510+($AC$1510&lt;&gt;2)*$AC$1510)/(($E$1510&lt;&gt;2)+($M$1510&lt;&gt;2)+($U$1510&lt;&gt;2)+($AC$1510&lt;&gt;2))&gt;=0.5,1,0))</f>
        <v/>
      </c>
      <c r="AT1510" s="8">
        <f>IF(($F$1510&lt;&gt;2)+($N$1510&lt;&gt;2)+($V$1510&lt;&gt;2)+($AD$1510&lt;&gt;2)=0,2,IF((($F$1510&lt;&gt;2)*$F$1510+($N$1510&lt;&gt;2)*$N$1510+($V$1510&lt;&gt;2)*$V$1510+($AD$1510&lt;&gt;2)*$AD$1510)/(($F$1510&lt;&gt;2)+($N$1510&lt;&gt;2)+($V$1510&lt;&gt;2)+($AD$1510&lt;&gt;2))&gt;=0.5,1,0))</f>
        <v/>
      </c>
      <c r="AU1510" s="8">
        <f>IF(($G$1510&lt;&gt;2)+($O$1510&lt;&gt;2)+($W$1510&lt;&gt;2)+($AE$1510&lt;&gt;2)=0,2,IF((($G$1510&lt;&gt;2)*$G$1510+($O$1510&lt;&gt;2)*$O$1510+($W$1510&lt;&gt;2)*$W$1510+($AE$1510&lt;&gt;2)*$AE$1510)/(($G$1510&lt;&gt;2)+($O$1510&lt;&gt;2)+($W$1510&lt;&gt;2)+($AE$1510&lt;&gt;2))&gt;=0.5,1,0))</f>
        <v/>
      </c>
      <c r="AW1510" s="16">
        <f>INDEX('Ground truth'!$B$14:$H$20,MATCH($AP$1500,'Ground truth'!$A$14:$A$20,0),MATCH($AP$1500,'Ground truth'!$B$13:$H$13,0))</f>
        <v/>
      </c>
      <c r="AX1510" s="16">
        <f>INDEX('Ground truth'!$B$14:$H$20,MATCH($AP$1500,'Ground truth'!$A$14:$A$20,0),MATCH($AP$1501,'Ground truth'!$B$13:$H$13,0))</f>
        <v/>
      </c>
      <c r="AY1510" s="16">
        <f>INDEX('Ground truth'!$B$14:$H$20,MATCH($AP$1500,'Ground truth'!$A$14:$A$20,0),MATCH($AP$1502,'Ground truth'!$B$13:$H$13,0))</f>
        <v/>
      </c>
      <c r="AZ1510" s="16">
        <f>INDEX('Ground truth'!$B$14:$H$20,MATCH($AP$1500,'Ground truth'!$A$14:$A$20,0),MATCH($AP$1503,'Ground truth'!$B$13:$H$13,0))</f>
        <v/>
      </c>
      <c r="BA1510" s="16">
        <f>INDEX('Ground truth'!$B$14:$H$20,MATCH($AP$1500,'Ground truth'!$A$14:$A$20,0),MATCH($AP$1504,'Ground truth'!$B$13:$H$13,0))</f>
        <v/>
      </c>
      <c r="BB1510" s="16">
        <f>INDEX('Ground truth'!$B$14:$H$20,MATCH($AP$1500,'Ground truth'!$A$14:$A$20,0),MATCH($AP$1505,'Ground truth'!$B$13:$H$13,0))</f>
        <v/>
      </c>
      <c r="BD1510" s="19" t="n">
        <v>3.980936588101825</v>
      </c>
      <c r="BE1510" s="19">
        <f>LARGE($BD$1510:$BD$1515,1)</f>
        <v/>
      </c>
    </row>
    <row r="1511">
      <c r="A1511" s="3" t="inlineStr">
        <is>
          <t>Transmission</t>
        </is>
      </c>
      <c r="B1511" s="8">
        <f>INDEX($B$1500:$H$1506,MATCH($AQ$1501,$B$1499:$H$1499,0),MATCH($AQ$1500,$B$1499:$H$1499,0))</f>
        <v/>
      </c>
      <c r="C1511" s="8">
        <f>INDEX($B$1500:$H$1506,MATCH($AQ$1501,$B$1499:$H$1499,0),MATCH($AQ$1501,$B$1499:$H$1499,0))</f>
        <v/>
      </c>
      <c r="D1511" s="8">
        <f>INDEX($B$1500:$H$1506,MATCH($AQ$1501,$B$1499:$H$1499,0),MATCH($AQ$1502,$B$1499:$H$1499,0))</f>
        <v/>
      </c>
      <c r="E1511" s="8">
        <f>INDEX($B$1500:$H$1506,MATCH($AQ$1501,$B$1499:$H$1499,0),MATCH($AQ$1503,$B$1499:$H$1499,0))</f>
        <v/>
      </c>
      <c r="F1511" s="8">
        <f>INDEX($B$1500:$H$1506,MATCH($AQ$1501,$B$1499:$H$1499,0),MATCH($AQ$1504,$B$1499:$H$1499,0))</f>
        <v/>
      </c>
      <c r="G1511" s="8">
        <f>INDEX($B$1500:$H$1506,MATCH($AQ$1501,$B$1499:$H$1499,0),MATCH($AQ$1505,$B$1499:$H$1499,0))</f>
        <v/>
      </c>
      <c r="J1511" s="8">
        <f>INDEX($J$1500:$P$1506,MATCH($AQ$1501,$J$1499:$P$1499,0),MATCH($AQ$1500,$J$1499:$P$1499,0))</f>
        <v/>
      </c>
      <c r="K1511" s="8">
        <f>INDEX($J$1500:$P$1506,MATCH($AQ$1501,$J$1499:$P$1499,0),MATCH($AQ$1501,$J$1499:$P$1499,0))</f>
        <v/>
      </c>
      <c r="L1511" s="8">
        <f>INDEX($J$1500:$P$1506,MATCH($AQ$1501,$J$1499:$P$1499,0),MATCH($AQ$1502,$J$1499:$P$1499,0))</f>
        <v/>
      </c>
      <c r="M1511" s="8">
        <f>INDEX($J$1500:$P$1506,MATCH($AQ$1501,$J$1499:$P$1499,0),MATCH($AQ$1503,$J$1499:$P$1499,0))</f>
        <v/>
      </c>
      <c r="N1511" s="8">
        <f>INDEX($J$1500:$P$1506,MATCH($AQ$1501,$J$1499:$P$1499,0),MATCH($AQ$1504,$J$1499:$P$1499,0))</f>
        <v/>
      </c>
      <c r="O1511" s="8">
        <f>INDEX($J$1500:$P$1506,MATCH($AQ$1501,$J$1499:$P$1499,0),MATCH($AQ$1505,$J$1499:$P$1499,0))</f>
        <v/>
      </c>
      <c r="R1511" s="8">
        <f>INDEX($R$1500:$X$1506,MATCH($AQ$1501,$R$1499:$X$1499,0),MATCH($AQ$1500,$R$1499:$X$1499,0))</f>
        <v/>
      </c>
      <c r="S1511" s="8">
        <f>INDEX($R$1500:$X$1506,MATCH($AQ$1501,$R$1499:$X$1499,0),MATCH($AQ$1501,$R$1499:$X$1499,0))</f>
        <v/>
      </c>
      <c r="T1511" s="8">
        <f>INDEX($R$1500:$X$1506,MATCH($AQ$1501,$R$1499:$X$1499,0),MATCH($AQ$1502,$R$1499:$X$1499,0))</f>
        <v/>
      </c>
      <c r="U1511" s="8">
        <f>INDEX($R$1500:$X$1506,MATCH($AQ$1501,$R$1499:$X$1499,0),MATCH($AQ$1503,$R$1499:$X$1499,0))</f>
        <v/>
      </c>
      <c r="V1511" s="8">
        <f>INDEX($R$1500:$X$1506,MATCH($AQ$1501,$R$1499:$X$1499,0),MATCH($AQ$1504,$R$1499:$X$1499,0))</f>
        <v/>
      </c>
      <c r="W1511" s="8">
        <f>INDEX($R$1500:$X$1506,MATCH($AQ$1501,$R$1499:$X$1499,0),MATCH($AQ$1505,$R$1499:$X$1499,0))</f>
        <v/>
      </c>
      <c r="Z1511" s="8">
        <f>INDEX($Z$1500:$AF$1506,MATCH($AQ$1501,$Z$1499:$AF$1499,0),MATCH($AQ$1500,$Z$1499:$AF$1499,0))</f>
        <v/>
      </c>
      <c r="AA1511" s="8">
        <f>INDEX($Z$1500:$AF$1506,MATCH($AQ$1501,$Z$1499:$AF$1499,0),MATCH($AQ$1501,$Z$1499:$AF$1499,0))</f>
        <v/>
      </c>
      <c r="AB1511" s="8">
        <f>INDEX($Z$1500:$AF$1506,MATCH($AQ$1501,$Z$1499:$AF$1499,0),MATCH($AQ$1502,$Z$1499:$AF$1499,0))</f>
        <v/>
      </c>
      <c r="AC1511" s="8">
        <f>INDEX($Z$1500:$AF$1506,MATCH($AQ$1501,$Z$1499:$AF$1499,0),MATCH($AQ$1503,$Z$1499:$AF$1499,0))</f>
        <v/>
      </c>
      <c r="AD1511" s="8">
        <f>INDEX($Z$1500:$AF$1506,MATCH($AQ$1501,$Z$1499:$AF$1499,0),MATCH($AQ$1504,$Z$1499:$AF$1499,0))</f>
        <v/>
      </c>
      <c r="AE1511" s="8">
        <f>INDEX($Z$1500:$AF$1506,MATCH($AQ$1501,$Z$1499:$AF$1499,0),MATCH($AQ$1505,$Z$1499:$AF$1499,0))</f>
        <v/>
      </c>
      <c r="AP1511" s="8">
        <f>IF(($B$1511&lt;&gt;2)+($J$1511&lt;&gt;2)+($R$1511&lt;&gt;2)+($Z$1511&lt;&gt;2)=0,2,IF((($B$1511&lt;&gt;2)*$B$1511+($J$1511&lt;&gt;2)*$J$1511+($R$1511&lt;&gt;2)*$R$1511+($Z$1511&lt;&gt;2)*$Z$1511)/(($B$1511&lt;&gt;2)+($J$1511&lt;&gt;2)+($R$1511&lt;&gt;2)+($Z$1511&lt;&gt;2))&gt;=0.5,1,0))</f>
        <v/>
      </c>
      <c r="AQ1511" s="8">
        <f>IF(($C$1511&lt;&gt;2)+($K$1511&lt;&gt;2)+($S$1511&lt;&gt;2)+($AA$1511&lt;&gt;2)=0,2,IF((($C$1511&lt;&gt;2)*$C$1511+($K$1511&lt;&gt;2)*$K$1511+($S$1511&lt;&gt;2)*$S$1511+($AA$1511&lt;&gt;2)*$AA$1511)/(($C$1511&lt;&gt;2)+($K$1511&lt;&gt;2)+($S$1511&lt;&gt;2)+($AA$1511&lt;&gt;2))&gt;=0.5,1,0))</f>
        <v/>
      </c>
      <c r="AR1511" s="8">
        <f>IF(($D$1511&lt;&gt;2)+($L$1511&lt;&gt;2)+($T$1511&lt;&gt;2)+($AB$1511&lt;&gt;2)=0,2,IF((($D$1511&lt;&gt;2)*$D$1511+($L$1511&lt;&gt;2)*$L$1511+($T$1511&lt;&gt;2)*$T$1511+($AB$1511&lt;&gt;2)*$AB$1511)/(($D$1511&lt;&gt;2)+($L$1511&lt;&gt;2)+($T$1511&lt;&gt;2)+($AB$1511&lt;&gt;2))&gt;=0.5,1,0))</f>
        <v/>
      </c>
      <c r="AS1511" s="8">
        <f>IF(($E$1511&lt;&gt;2)+($M$1511&lt;&gt;2)+($U$1511&lt;&gt;2)+($AC$1511&lt;&gt;2)=0,2,IF((($E$1511&lt;&gt;2)*$E$1511+($M$1511&lt;&gt;2)*$M$1511+($U$1511&lt;&gt;2)*$U$1511+($AC$1511&lt;&gt;2)*$AC$1511)/(($E$1511&lt;&gt;2)+($M$1511&lt;&gt;2)+($U$1511&lt;&gt;2)+($AC$1511&lt;&gt;2))&gt;=0.5,1,0))</f>
        <v/>
      </c>
      <c r="AT1511" s="8">
        <f>IF(($F$1511&lt;&gt;2)+($N$1511&lt;&gt;2)+($V$1511&lt;&gt;2)+($AD$1511&lt;&gt;2)=0,2,IF((($F$1511&lt;&gt;2)*$F$1511+($N$1511&lt;&gt;2)*$N$1511+($V$1511&lt;&gt;2)*$V$1511+($AD$1511&lt;&gt;2)*$AD$1511)/(($F$1511&lt;&gt;2)+($N$1511&lt;&gt;2)+($V$1511&lt;&gt;2)+($AD$1511&lt;&gt;2))&gt;=0.5,1,0))</f>
        <v/>
      </c>
      <c r="AU1511" s="8">
        <f>IF(($G$1511&lt;&gt;2)+($O$1511&lt;&gt;2)+($W$1511&lt;&gt;2)+($AE$1511&lt;&gt;2)=0,2,IF((($G$1511&lt;&gt;2)*$G$1511+($O$1511&lt;&gt;2)*$O$1511+($W$1511&lt;&gt;2)*$W$1511+($AE$1511&lt;&gt;2)*$AE$1511)/(($G$1511&lt;&gt;2)+($O$1511&lt;&gt;2)+($W$1511&lt;&gt;2)+($AE$1511&lt;&gt;2))&gt;=0.5,1,0))</f>
        <v/>
      </c>
      <c r="AW1511" s="16">
        <f>INDEX('Ground truth'!$B$14:$H$20,MATCH($AP$1501,'Ground truth'!$A$14:$A$20,0),MATCH($AP$1500,'Ground truth'!$B$13:$H$13,0))</f>
        <v/>
      </c>
      <c r="AX1511" s="16">
        <f>INDEX('Ground truth'!$B$14:$H$20,MATCH($AP$1501,'Ground truth'!$A$14:$A$20,0),MATCH($AP$1501,'Ground truth'!$B$13:$H$13,0))</f>
        <v/>
      </c>
      <c r="AY1511" s="16">
        <f>INDEX('Ground truth'!$B$14:$H$20,MATCH($AP$1501,'Ground truth'!$A$14:$A$20,0),MATCH($AP$1502,'Ground truth'!$B$13:$H$13,0))</f>
        <v/>
      </c>
      <c r="AZ1511" s="16">
        <f>INDEX('Ground truth'!$B$14:$H$20,MATCH($AP$1501,'Ground truth'!$A$14:$A$20,0),MATCH($AP$1503,'Ground truth'!$B$13:$H$13,0))</f>
        <v/>
      </c>
      <c r="BA1511" s="16">
        <f>INDEX('Ground truth'!$B$14:$H$20,MATCH($AP$1501,'Ground truth'!$A$14:$A$20,0),MATCH($AP$1504,'Ground truth'!$B$13:$H$13,0))</f>
        <v/>
      </c>
      <c r="BB1511" s="16">
        <f>INDEX('Ground truth'!$B$14:$H$20,MATCH($AP$1501,'Ground truth'!$A$14:$A$20,0),MATCH($AP$1505,'Ground truth'!$B$13:$H$13,0))</f>
        <v/>
      </c>
      <c r="BD1511" s="19" t="n">
        <v>2.041954751952713</v>
      </c>
      <c r="BE1511" s="19">
        <f>LARGE($BD$1510:$BD$1515,2)</f>
        <v/>
      </c>
    </row>
    <row r="1512">
      <c r="A1512" s="3" t="inlineStr">
        <is>
          <t>Motor</t>
        </is>
      </c>
      <c r="B1512" s="8">
        <f>INDEX($B$1500:$H$1506,MATCH($AQ$1502,$B$1499:$H$1499,0),MATCH($AQ$1500,$B$1499:$H$1499,0))</f>
        <v/>
      </c>
      <c r="C1512" s="8">
        <f>INDEX($B$1500:$H$1506,MATCH($AQ$1502,$B$1499:$H$1499,0),MATCH($AQ$1501,$B$1499:$H$1499,0))</f>
        <v/>
      </c>
      <c r="D1512" s="8">
        <f>INDEX($B$1500:$H$1506,MATCH($AQ$1502,$B$1499:$H$1499,0),MATCH($AQ$1502,$B$1499:$H$1499,0))</f>
        <v/>
      </c>
      <c r="E1512" s="8">
        <f>INDEX($B$1500:$H$1506,MATCH($AQ$1502,$B$1499:$H$1499,0),MATCH($AQ$1503,$B$1499:$H$1499,0))</f>
        <v/>
      </c>
      <c r="F1512" s="8">
        <f>INDEX($B$1500:$H$1506,MATCH($AQ$1502,$B$1499:$H$1499,0),MATCH($AQ$1504,$B$1499:$H$1499,0))</f>
        <v/>
      </c>
      <c r="G1512" s="8">
        <f>INDEX($B$1500:$H$1506,MATCH($AQ$1502,$B$1499:$H$1499,0),MATCH($AQ$1505,$B$1499:$H$1499,0))</f>
        <v/>
      </c>
      <c r="J1512" s="8">
        <f>INDEX($J$1500:$P$1506,MATCH($AQ$1502,$J$1499:$P$1499,0),MATCH($AQ$1500,$J$1499:$P$1499,0))</f>
        <v/>
      </c>
      <c r="K1512" s="8">
        <f>INDEX($J$1500:$P$1506,MATCH($AQ$1502,$J$1499:$P$1499,0),MATCH($AQ$1501,$J$1499:$P$1499,0))</f>
        <v/>
      </c>
      <c r="L1512" s="8">
        <f>INDEX($J$1500:$P$1506,MATCH($AQ$1502,$J$1499:$P$1499,0),MATCH($AQ$1502,$J$1499:$P$1499,0))</f>
        <v/>
      </c>
      <c r="M1512" s="8">
        <f>INDEX($J$1500:$P$1506,MATCH($AQ$1502,$J$1499:$P$1499,0),MATCH($AQ$1503,$J$1499:$P$1499,0))</f>
        <v/>
      </c>
      <c r="N1512" s="8">
        <f>INDEX($J$1500:$P$1506,MATCH($AQ$1502,$J$1499:$P$1499,0),MATCH($AQ$1504,$J$1499:$P$1499,0))</f>
        <v/>
      </c>
      <c r="O1512" s="8">
        <f>INDEX($J$1500:$P$1506,MATCH($AQ$1502,$J$1499:$P$1499,0),MATCH($AQ$1505,$J$1499:$P$1499,0))</f>
        <v/>
      </c>
      <c r="R1512" s="8">
        <f>INDEX($R$1500:$X$1506,MATCH($AQ$1502,$R$1499:$X$1499,0),MATCH($AQ$1500,$R$1499:$X$1499,0))</f>
        <v/>
      </c>
      <c r="S1512" s="8">
        <f>INDEX($R$1500:$X$1506,MATCH($AQ$1502,$R$1499:$X$1499,0),MATCH($AQ$1501,$R$1499:$X$1499,0))</f>
        <v/>
      </c>
      <c r="T1512" s="8">
        <f>INDEX($R$1500:$X$1506,MATCH($AQ$1502,$R$1499:$X$1499,0),MATCH($AQ$1502,$R$1499:$X$1499,0))</f>
        <v/>
      </c>
      <c r="U1512" s="8">
        <f>INDEX($R$1500:$X$1506,MATCH($AQ$1502,$R$1499:$X$1499,0),MATCH($AQ$1503,$R$1499:$X$1499,0))</f>
        <v/>
      </c>
      <c r="V1512" s="8">
        <f>INDEX($R$1500:$X$1506,MATCH($AQ$1502,$R$1499:$X$1499,0),MATCH($AQ$1504,$R$1499:$X$1499,0))</f>
        <v/>
      </c>
      <c r="W1512" s="8">
        <f>INDEX($R$1500:$X$1506,MATCH($AQ$1502,$R$1499:$X$1499,0),MATCH($AQ$1505,$R$1499:$X$1499,0))</f>
        <v/>
      </c>
      <c r="Z1512" s="8">
        <f>INDEX($Z$1500:$AF$1506,MATCH($AQ$1502,$Z$1499:$AF$1499,0),MATCH($AQ$1500,$Z$1499:$AF$1499,0))</f>
        <v/>
      </c>
      <c r="AA1512" s="8">
        <f>INDEX($Z$1500:$AF$1506,MATCH($AQ$1502,$Z$1499:$AF$1499,0),MATCH($AQ$1501,$Z$1499:$AF$1499,0))</f>
        <v/>
      </c>
      <c r="AB1512" s="8">
        <f>INDEX($Z$1500:$AF$1506,MATCH($AQ$1502,$Z$1499:$AF$1499,0),MATCH($AQ$1502,$Z$1499:$AF$1499,0))</f>
        <v/>
      </c>
      <c r="AC1512" s="8">
        <f>INDEX($Z$1500:$AF$1506,MATCH($AQ$1502,$Z$1499:$AF$1499,0),MATCH($AQ$1503,$Z$1499:$AF$1499,0))</f>
        <v/>
      </c>
      <c r="AD1512" s="8">
        <f>INDEX($Z$1500:$AF$1506,MATCH($AQ$1502,$Z$1499:$AF$1499,0),MATCH($AQ$1504,$Z$1499:$AF$1499,0))</f>
        <v/>
      </c>
      <c r="AE1512" s="8">
        <f>INDEX($Z$1500:$AF$1506,MATCH($AQ$1502,$Z$1499:$AF$1499,0),MATCH($AQ$1505,$Z$1499:$AF$1499,0))</f>
        <v/>
      </c>
      <c r="AP1512" s="8">
        <f>IF(($B$1512&lt;&gt;2)+($J$1512&lt;&gt;2)+($R$1512&lt;&gt;2)+($Z$1512&lt;&gt;2)=0,2,IF((($B$1512&lt;&gt;2)*$B$1512+($J$1512&lt;&gt;2)*$J$1512+($R$1512&lt;&gt;2)*$R$1512+($Z$1512&lt;&gt;2)*$Z$1512)/(($B$1512&lt;&gt;2)+($J$1512&lt;&gt;2)+($R$1512&lt;&gt;2)+($Z$1512&lt;&gt;2))&gt;=0.5,1,0))</f>
        <v/>
      </c>
      <c r="AQ1512" s="8">
        <f>IF(($C$1512&lt;&gt;2)+($K$1512&lt;&gt;2)+($S$1512&lt;&gt;2)+($AA$1512&lt;&gt;2)=0,2,IF((($C$1512&lt;&gt;2)*$C$1512+($K$1512&lt;&gt;2)*$K$1512+($S$1512&lt;&gt;2)*$S$1512+($AA$1512&lt;&gt;2)*$AA$1512)/(($C$1512&lt;&gt;2)+($K$1512&lt;&gt;2)+($S$1512&lt;&gt;2)+($AA$1512&lt;&gt;2))&gt;=0.5,1,0))</f>
        <v/>
      </c>
      <c r="AR1512" s="8">
        <f>IF(($D$1512&lt;&gt;2)+($L$1512&lt;&gt;2)+($T$1512&lt;&gt;2)+($AB$1512&lt;&gt;2)=0,2,IF((($D$1512&lt;&gt;2)*$D$1512+($L$1512&lt;&gt;2)*$L$1512+($T$1512&lt;&gt;2)*$T$1512+($AB$1512&lt;&gt;2)*$AB$1512)/(($D$1512&lt;&gt;2)+($L$1512&lt;&gt;2)+($T$1512&lt;&gt;2)+($AB$1512&lt;&gt;2))&gt;=0.5,1,0))</f>
        <v/>
      </c>
      <c r="AS1512" s="8">
        <f>IF(($E$1512&lt;&gt;2)+($M$1512&lt;&gt;2)+($U$1512&lt;&gt;2)+($AC$1512&lt;&gt;2)=0,2,IF((($E$1512&lt;&gt;2)*$E$1512+($M$1512&lt;&gt;2)*$M$1512+($U$1512&lt;&gt;2)*$U$1512+($AC$1512&lt;&gt;2)*$AC$1512)/(($E$1512&lt;&gt;2)+($M$1512&lt;&gt;2)+($U$1512&lt;&gt;2)+($AC$1512&lt;&gt;2))&gt;=0.5,1,0))</f>
        <v/>
      </c>
      <c r="AT1512" s="8">
        <f>IF(($F$1512&lt;&gt;2)+($N$1512&lt;&gt;2)+($V$1512&lt;&gt;2)+($AD$1512&lt;&gt;2)=0,2,IF((($F$1512&lt;&gt;2)*$F$1512+($N$1512&lt;&gt;2)*$N$1512+($V$1512&lt;&gt;2)*$V$1512+($AD$1512&lt;&gt;2)*$AD$1512)/(($F$1512&lt;&gt;2)+($N$1512&lt;&gt;2)+($V$1512&lt;&gt;2)+($AD$1512&lt;&gt;2))&gt;=0.5,1,0))</f>
        <v/>
      </c>
      <c r="AU1512" s="8">
        <f>IF(($G$1512&lt;&gt;2)+($O$1512&lt;&gt;2)+($W$1512&lt;&gt;2)+($AE$1512&lt;&gt;2)=0,2,IF((($G$1512&lt;&gt;2)*$G$1512+($O$1512&lt;&gt;2)*$O$1512+($W$1512&lt;&gt;2)*$W$1512+($AE$1512&lt;&gt;2)*$AE$1512)/(($G$1512&lt;&gt;2)+($O$1512&lt;&gt;2)+($W$1512&lt;&gt;2)+($AE$1512&lt;&gt;2))&gt;=0.5,1,0))</f>
        <v/>
      </c>
      <c r="AW1512" s="16">
        <f>INDEX('Ground truth'!$B$14:$H$20,MATCH($AP$1502,'Ground truth'!$A$14:$A$20,0),MATCH($AP$1500,'Ground truth'!$B$13:$H$13,0))</f>
        <v/>
      </c>
      <c r="AX1512" s="16">
        <f>INDEX('Ground truth'!$B$14:$H$20,MATCH($AP$1502,'Ground truth'!$A$14:$A$20,0),MATCH($AP$1501,'Ground truth'!$B$13:$H$13,0))</f>
        <v/>
      </c>
      <c r="AY1512" s="16">
        <f>INDEX('Ground truth'!$B$14:$H$20,MATCH($AP$1502,'Ground truth'!$A$14:$A$20,0),MATCH($AP$1502,'Ground truth'!$B$13:$H$13,0))</f>
        <v/>
      </c>
      <c r="AZ1512" s="16">
        <f>INDEX('Ground truth'!$B$14:$H$20,MATCH($AP$1502,'Ground truth'!$A$14:$A$20,0),MATCH($AP$1503,'Ground truth'!$B$13:$H$13,0))</f>
        <v/>
      </c>
      <c r="BA1512" s="16">
        <f>INDEX('Ground truth'!$B$14:$H$20,MATCH($AP$1502,'Ground truth'!$A$14:$A$20,0),MATCH($AP$1504,'Ground truth'!$B$13:$H$13,0))</f>
        <v/>
      </c>
      <c r="BB1512" s="16">
        <f>INDEX('Ground truth'!$B$14:$H$20,MATCH($AP$1502,'Ground truth'!$A$14:$A$20,0),MATCH($AP$1505,'Ground truth'!$B$13:$H$13,0))</f>
        <v/>
      </c>
      <c r="BD1512" s="19" t="n">
        <v>0.9999999999999996</v>
      </c>
      <c r="BE1512" s="19">
        <f>LARGE($BD$1510:$BD$1515,3)</f>
        <v/>
      </c>
    </row>
    <row r="1513">
      <c r="A1513" s="3" t="inlineStr">
        <is>
          <t>Electrical System</t>
        </is>
      </c>
      <c r="B1513" s="8">
        <f>INDEX($B$1500:$H$1506,MATCH($AQ$1503,$B$1499:$H$1499,0),MATCH($AQ$1500,$B$1499:$H$1499,0))</f>
        <v/>
      </c>
      <c r="C1513" s="8">
        <f>INDEX($B$1500:$H$1506,MATCH($AQ$1503,$B$1499:$H$1499,0),MATCH($AQ$1501,$B$1499:$H$1499,0))</f>
        <v/>
      </c>
      <c r="D1513" s="8">
        <f>INDEX($B$1500:$H$1506,MATCH($AQ$1503,$B$1499:$H$1499,0),MATCH($AQ$1502,$B$1499:$H$1499,0))</f>
        <v/>
      </c>
      <c r="E1513" s="8">
        <f>INDEX($B$1500:$H$1506,MATCH($AQ$1503,$B$1499:$H$1499,0),MATCH($AQ$1503,$B$1499:$H$1499,0))</f>
        <v/>
      </c>
      <c r="F1513" s="8">
        <f>INDEX($B$1500:$H$1506,MATCH($AQ$1503,$B$1499:$H$1499,0),MATCH($AQ$1504,$B$1499:$H$1499,0))</f>
        <v/>
      </c>
      <c r="G1513" s="8">
        <f>INDEX($B$1500:$H$1506,MATCH($AQ$1503,$B$1499:$H$1499,0),MATCH($AQ$1505,$B$1499:$H$1499,0))</f>
        <v/>
      </c>
      <c r="J1513" s="8">
        <f>INDEX($J$1500:$P$1506,MATCH($AQ$1503,$J$1499:$P$1499,0),MATCH($AQ$1500,$J$1499:$P$1499,0))</f>
        <v/>
      </c>
      <c r="K1513" s="8">
        <f>INDEX($J$1500:$P$1506,MATCH($AQ$1503,$J$1499:$P$1499,0),MATCH($AQ$1501,$J$1499:$P$1499,0))</f>
        <v/>
      </c>
      <c r="L1513" s="8">
        <f>INDEX($J$1500:$P$1506,MATCH($AQ$1503,$J$1499:$P$1499,0),MATCH($AQ$1502,$J$1499:$P$1499,0))</f>
        <v/>
      </c>
      <c r="M1513" s="8">
        <f>INDEX($J$1500:$P$1506,MATCH($AQ$1503,$J$1499:$P$1499,0),MATCH($AQ$1503,$J$1499:$P$1499,0))</f>
        <v/>
      </c>
      <c r="N1513" s="8">
        <f>INDEX($J$1500:$P$1506,MATCH($AQ$1503,$J$1499:$P$1499,0),MATCH($AQ$1504,$J$1499:$P$1499,0))</f>
        <v/>
      </c>
      <c r="O1513" s="8">
        <f>INDEX($J$1500:$P$1506,MATCH($AQ$1503,$J$1499:$P$1499,0),MATCH($AQ$1505,$J$1499:$P$1499,0))</f>
        <v/>
      </c>
      <c r="R1513" s="8">
        <f>INDEX($R$1500:$X$1506,MATCH($AQ$1503,$R$1499:$X$1499,0),MATCH($AQ$1500,$R$1499:$X$1499,0))</f>
        <v/>
      </c>
      <c r="S1513" s="8">
        <f>INDEX($R$1500:$X$1506,MATCH($AQ$1503,$R$1499:$X$1499,0),MATCH($AQ$1501,$R$1499:$X$1499,0))</f>
        <v/>
      </c>
      <c r="T1513" s="8">
        <f>INDEX($R$1500:$X$1506,MATCH($AQ$1503,$R$1499:$X$1499,0),MATCH($AQ$1502,$R$1499:$X$1499,0))</f>
        <v/>
      </c>
      <c r="U1513" s="8">
        <f>INDEX($R$1500:$X$1506,MATCH($AQ$1503,$R$1499:$X$1499,0),MATCH($AQ$1503,$R$1499:$X$1499,0))</f>
        <v/>
      </c>
      <c r="V1513" s="8">
        <f>INDEX($R$1500:$X$1506,MATCH($AQ$1503,$R$1499:$X$1499,0),MATCH($AQ$1504,$R$1499:$X$1499,0))</f>
        <v/>
      </c>
      <c r="W1513" s="8">
        <f>INDEX($R$1500:$X$1506,MATCH($AQ$1503,$R$1499:$X$1499,0),MATCH($AQ$1505,$R$1499:$X$1499,0))</f>
        <v/>
      </c>
      <c r="Z1513" s="8">
        <f>INDEX($Z$1500:$AF$1506,MATCH($AQ$1503,$Z$1499:$AF$1499,0),MATCH($AQ$1500,$Z$1499:$AF$1499,0))</f>
        <v/>
      </c>
      <c r="AA1513" s="8">
        <f>INDEX($Z$1500:$AF$1506,MATCH($AQ$1503,$Z$1499:$AF$1499,0),MATCH($AQ$1501,$Z$1499:$AF$1499,0))</f>
        <v/>
      </c>
      <c r="AB1513" s="8">
        <f>INDEX($Z$1500:$AF$1506,MATCH($AQ$1503,$Z$1499:$AF$1499,0),MATCH($AQ$1502,$Z$1499:$AF$1499,0))</f>
        <v/>
      </c>
      <c r="AC1513" s="8">
        <f>INDEX($Z$1500:$AF$1506,MATCH($AQ$1503,$Z$1499:$AF$1499,0),MATCH($AQ$1503,$Z$1499:$AF$1499,0))</f>
        <v/>
      </c>
      <c r="AD1513" s="8">
        <f>INDEX($Z$1500:$AF$1506,MATCH($AQ$1503,$Z$1499:$AF$1499,0),MATCH($AQ$1504,$Z$1499:$AF$1499,0))</f>
        <v/>
      </c>
      <c r="AE1513" s="8">
        <f>INDEX($Z$1500:$AF$1506,MATCH($AQ$1503,$Z$1499:$AF$1499,0),MATCH($AQ$1505,$Z$1499:$AF$1499,0))</f>
        <v/>
      </c>
      <c r="AP1513" s="8">
        <f>IF(($B$1513&lt;&gt;2)+($J$1513&lt;&gt;2)+($R$1513&lt;&gt;2)+($Z$1513&lt;&gt;2)=0,2,IF((($B$1513&lt;&gt;2)*$B$1513+($J$1513&lt;&gt;2)*$J$1513+($R$1513&lt;&gt;2)*$R$1513+($Z$1513&lt;&gt;2)*$Z$1513)/(($B$1513&lt;&gt;2)+($J$1513&lt;&gt;2)+($R$1513&lt;&gt;2)+($Z$1513&lt;&gt;2))&gt;=0.5,1,0))</f>
        <v/>
      </c>
      <c r="AQ1513" s="8">
        <f>IF(($C$1513&lt;&gt;2)+($K$1513&lt;&gt;2)+($S$1513&lt;&gt;2)+($AA$1513&lt;&gt;2)=0,2,IF((($C$1513&lt;&gt;2)*$C$1513+($K$1513&lt;&gt;2)*$K$1513+($S$1513&lt;&gt;2)*$S$1513+($AA$1513&lt;&gt;2)*$AA$1513)/(($C$1513&lt;&gt;2)+($K$1513&lt;&gt;2)+($S$1513&lt;&gt;2)+($AA$1513&lt;&gt;2))&gt;=0.5,1,0))</f>
        <v/>
      </c>
      <c r="AR1513" s="8">
        <f>IF(($D$1513&lt;&gt;2)+($L$1513&lt;&gt;2)+($T$1513&lt;&gt;2)+($AB$1513&lt;&gt;2)=0,2,IF((($D$1513&lt;&gt;2)*$D$1513+($L$1513&lt;&gt;2)*$L$1513+($T$1513&lt;&gt;2)*$T$1513+($AB$1513&lt;&gt;2)*$AB$1513)/(($D$1513&lt;&gt;2)+($L$1513&lt;&gt;2)+($T$1513&lt;&gt;2)+($AB$1513&lt;&gt;2))&gt;=0.5,1,0))</f>
        <v/>
      </c>
      <c r="AS1513" s="8">
        <f>IF(($E$1513&lt;&gt;2)+($M$1513&lt;&gt;2)+($U$1513&lt;&gt;2)+($AC$1513&lt;&gt;2)=0,2,IF((($E$1513&lt;&gt;2)*$E$1513+($M$1513&lt;&gt;2)*$M$1513+($U$1513&lt;&gt;2)*$U$1513+($AC$1513&lt;&gt;2)*$AC$1513)/(($E$1513&lt;&gt;2)+($M$1513&lt;&gt;2)+($U$1513&lt;&gt;2)+($AC$1513&lt;&gt;2))&gt;=0.5,1,0))</f>
        <v/>
      </c>
      <c r="AT1513" s="8">
        <f>IF(($F$1513&lt;&gt;2)+($N$1513&lt;&gt;2)+($V$1513&lt;&gt;2)+($AD$1513&lt;&gt;2)=0,2,IF((($F$1513&lt;&gt;2)*$F$1513+($N$1513&lt;&gt;2)*$N$1513+($V$1513&lt;&gt;2)*$V$1513+($AD$1513&lt;&gt;2)*$AD$1513)/(($F$1513&lt;&gt;2)+($N$1513&lt;&gt;2)+($V$1513&lt;&gt;2)+($AD$1513&lt;&gt;2))&gt;=0.5,1,0))</f>
        <v/>
      </c>
      <c r="AU1513" s="8">
        <f>IF(($G$1513&lt;&gt;2)+($O$1513&lt;&gt;2)+($W$1513&lt;&gt;2)+($AE$1513&lt;&gt;2)=0,2,IF((($G$1513&lt;&gt;2)*$G$1513+($O$1513&lt;&gt;2)*$O$1513+($W$1513&lt;&gt;2)*$W$1513+($AE$1513&lt;&gt;2)*$AE$1513)/(($G$1513&lt;&gt;2)+($O$1513&lt;&gt;2)+($W$1513&lt;&gt;2)+($AE$1513&lt;&gt;2))&gt;=0.5,1,0))</f>
        <v/>
      </c>
      <c r="AW1513" s="16">
        <f>INDEX('Ground truth'!$B$14:$H$20,MATCH($AP$1503,'Ground truth'!$A$14:$A$20,0),MATCH($AP$1500,'Ground truth'!$B$13:$H$13,0))</f>
        <v/>
      </c>
      <c r="AX1513" s="16">
        <f>INDEX('Ground truth'!$B$14:$H$20,MATCH($AP$1503,'Ground truth'!$A$14:$A$20,0),MATCH($AP$1501,'Ground truth'!$B$13:$H$13,0))</f>
        <v/>
      </c>
      <c r="AY1513" s="16">
        <f>INDEX('Ground truth'!$B$14:$H$20,MATCH($AP$1503,'Ground truth'!$A$14:$A$20,0),MATCH($AP$1502,'Ground truth'!$B$13:$H$13,0))</f>
        <v/>
      </c>
      <c r="AZ1513" s="16">
        <f>INDEX('Ground truth'!$B$14:$H$20,MATCH($AP$1503,'Ground truth'!$A$14:$A$20,0),MATCH($AP$1503,'Ground truth'!$B$13:$H$13,0))</f>
        <v/>
      </c>
      <c r="BA1513" s="16">
        <f>INDEX('Ground truth'!$B$14:$H$20,MATCH($AP$1503,'Ground truth'!$A$14:$A$20,0),MATCH($AP$1504,'Ground truth'!$B$13:$H$13,0))</f>
        <v/>
      </c>
      <c r="BB1513" s="16">
        <f>INDEX('Ground truth'!$B$14:$H$20,MATCH($AP$1503,'Ground truth'!$A$14:$A$20,0),MATCH($AP$1505,'Ground truth'!$B$13:$H$13,0))</f>
        <v/>
      </c>
      <c r="BD1513" s="19" t="n">
        <v>0.2937994892048099</v>
      </c>
      <c r="BE1513" s="19">
        <f>LARGE($BD$1510:$BD$1515,4)</f>
        <v/>
      </c>
    </row>
    <row r="1514">
      <c r="A1514" s="3" t="inlineStr">
        <is>
          <t>Battery Holder</t>
        </is>
      </c>
      <c r="B1514" s="8">
        <f>INDEX($B$1500:$H$1506,MATCH($AQ$1504,$B$1499:$H$1499,0),MATCH($AQ$1500,$B$1499:$H$1499,0))</f>
        <v/>
      </c>
      <c r="C1514" s="8">
        <f>INDEX($B$1500:$H$1506,MATCH($AQ$1504,$B$1499:$H$1499,0),MATCH($AQ$1501,$B$1499:$H$1499,0))</f>
        <v/>
      </c>
      <c r="D1514" s="8">
        <f>INDEX($B$1500:$H$1506,MATCH($AQ$1504,$B$1499:$H$1499,0),MATCH($AQ$1502,$B$1499:$H$1499,0))</f>
        <v/>
      </c>
      <c r="E1514" s="8">
        <f>INDEX($B$1500:$H$1506,MATCH($AQ$1504,$B$1499:$H$1499,0),MATCH($AQ$1503,$B$1499:$H$1499,0))</f>
        <v/>
      </c>
      <c r="F1514" s="8">
        <f>INDEX($B$1500:$H$1506,MATCH($AQ$1504,$B$1499:$H$1499,0),MATCH($AQ$1504,$B$1499:$H$1499,0))</f>
        <v/>
      </c>
      <c r="G1514" s="8">
        <f>INDEX($B$1500:$H$1506,MATCH($AQ$1504,$B$1499:$H$1499,0),MATCH($AQ$1505,$B$1499:$H$1499,0))</f>
        <v/>
      </c>
      <c r="J1514" s="8">
        <f>INDEX($J$1500:$P$1506,MATCH($AQ$1504,$J$1499:$P$1499,0),MATCH($AQ$1500,$J$1499:$P$1499,0))</f>
        <v/>
      </c>
      <c r="K1514" s="8">
        <f>INDEX($J$1500:$P$1506,MATCH($AQ$1504,$J$1499:$P$1499,0),MATCH($AQ$1501,$J$1499:$P$1499,0))</f>
        <v/>
      </c>
      <c r="L1514" s="8">
        <f>INDEX($J$1500:$P$1506,MATCH($AQ$1504,$J$1499:$P$1499,0),MATCH($AQ$1502,$J$1499:$P$1499,0))</f>
        <v/>
      </c>
      <c r="M1514" s="8">
        <f>INDEX($J$1500:$P$1506,MATCH($AQ$1504,$J$1499:$P$1499,0),MATCH($AQ$1503,$J$1499:$P$1499,0))</f>
        <v/>
      </c>
      <c r="N1514" s="8">
        <f>INDEX($J$1500:$P$1506,MATCH($AQ$1504,$J$1499:$P$1499,0),MATCH($AQ$1504,$J$1499:$P$1499,0))</f>
        <v/>
      </c>
      <c r="O1514" s="8">
        <f>INDEX($J$1500:$P$1506,MATCH($AQ$1504,$J$1499:$P$1499,0),MATCH($AQ$1505,$J$1499:$P$1499,0))</f>
        <v/>
      </c>
      <c r="R1514" s="8">
        <f>INDEX($R$1500:$X$1506,MATCH($AQ$1504,$R$1499:$X$1499,0),MATCH($AQ$1500,$R$1499:$X$1499,0))</f>
        <v/>
      </c>
      <c r="S1514" s="8">
        <f>INDEX($R$1500:$X$1506,MATCH($AQ$1504,$R$1499:$X$1499,0),MATCH($AQ$1501,$R$1499:$X$1499,0))</f>
        <v/>
      </c>
      <c r="T1514" s="8">
        <f>INDEX($R$1500:$X$1506,MATCH($AQ$1504,$R$1499:$X$1499,0),MATCH($AQ$1502,$R$1499:$X$1499,0))</f>
        <v/>
      </c>
      <c r="U1514" s="8">
        <f>INDEX($R$1500:$X$1506,MATCH($AQ$1504,$R$1499:$X$1499,0),MATCH($AQ$1503,$R$1499:$X$1499,0))</f>
        <v/>
      </c>
      <c r="V1514" s="8">
        <f>INDEX($R$1500:$X$1506,MATCH($AQ$1504,$R$1499:$X$1499,0),MATCH($AQ$1504,$R$1499:$X$1499,0))</f>
        <v/>
      </c>
      <c r="W1514" s="8">
        <f>INDEX($R$1500:$X$1506,MATCH($AQ$1504,$R$1499:$X$1499,0),MATCH($AQ$1505,$R$1499:$X$1499,0))</f>
        <v/>
      </c>
      <c r="Z1514" s="8">
        <f>INDEX($Z$1500:$AF$1506,MATCH($AQ$1504,$Z$1499:$AF$1499,0),MATCH($AQ$1500,$Z$1499:$AF$1499,0))</f>
        <v/>
      </c>
      <c r="AA1514" s="8">
        <f>INDEX($Z$1500:$AF$1506,MATCH($AQ$1504,$Z$1499:$AF$1499,0),MATCH($AQ$1501,$Z$1499:$AF$1499,0))</f>
        <v/>
      </c>
      <c r="AB1514" s="8">
        <f>INDEX($Z$1500:$AF$1506,MATCH($AQ$1504,$Z$1499:$AF$1499,0),MATCH($AQ$1502,$Z$1499:$AF$1499,0))</f>
        <v/>
      </c>
      <c r="AC1514" s="8">
        <f>INDEX($Z$1500:$AF$1506,MATCH($AQ$1504,$Z$1499:$AF$1499,0),MATCH($AQ$1503,$Z$1499:$AF$1499,0))</f>
        <v/>
      </c>
      <c r="AD1514" s="8">
        <f>INDEX($Z$1500:$AF$1506,MATCH($AQ$1504,$Z$1499:$AF$1499,0),MATCH($AQ$1504,$Z$1499:$AF$1499,0))</f>
        <v/>
      </c>
      <c r="AE1514" s="8">
        <f>INDEX($Z$1500:$AF$1506,MATCH($AQ$1504,$Z$1499:$AF$1499,0),MATCH($AQ$1505,$Z$1499:$AF$1499,0))</f>
        <v/>
      </c>
      <c r="AP1514" s="8">
        <f>IF(($B$1514&lt;&gt;2)+($J$1514&lt;&gt;2)+($R$1514&lt;&gt;2)+($Z$1514&lt;&gt;2)=0,2,IF((($B$1514&lt;&gt;2)*$B$1514+($J$1514&lt;&gt;2)*$J$1514+($R$1514&lt;&gt;2)*$R$1514+($Z$1514&lt;&gt;2)*$Z$1514)/(($B$1514&lt;&gt;2)+($J$1514&lt;&gt;2)+($R$1514&lt;&gt;2)+($Z$1514&lt;&gt;2))&gt;=0.5,1,0))</f>
        <v/>
      </c>
      <c r="AQ1514" s="8">
        <f>IF(($C$1514&lt;&gt;2)+($K$1514&lt;&gt;2)+($S$1514&lt;&gt;2)+($AA$1514&lt;&gt;2)=0,2,IF((($C$1514&lt;&gt;2)*$C$1514+($K$1514&lt;&gt;2)*$K$1514+($S$1514&lt;&gt;2)*$S$1514+($AA$1514&lt;&gt;2)*$AA$1514)/(($C$1514&lt;&gt;2)+($K$1514&lt;&gt;2)+($S$1514&lt;&gt;2)+($AA$1514&lt;&gt;2))&gt;=0.5,1,0))</f>
        <v/>
      </c>
      <c r="AR1514" s="8">
        <f>IF(($D$1514&lt;&gt;2)+($L$1514&lt;&gt;2)+($T$1514&lt;&gt;2)+($AB$1514&lt;&gt;2)=0,2,IF((($D$1514&lt;&gt;2)*$D$1514+($L$1514&lt;&gt;2)*$L$1514+($T$1514&lt;&gt;2)*$T$1514+($AB$1514&lt;&gt;2)*$AB$1514)/(($D$1514&lt;&gt;2)+($L$1514&lt;&gt;2)+($T$1514&lt;&gt;2)+($AB$1514&lt;&gt;2))&gt;=0.5,1,0))</f>
        <v/>
      </c>
      <c r="AS1514" s="8">
        <f>IF(($E$1514&lt;&gt;2)+($M$1514&lt;&gt;2)+($U$1514&lt;&gt;2)+($AC$1514&lt;&gt;2)=0,2,IF((($E$1514&lt;&gt;2)*$E$1514+($M$1514&lt;&gt;2)*$M$1514+($U$1514&lt;&gt;2)*$U$1514+($AC$1514&lt;&gt;2)*$AC$1514)/(($E$1514&lt;&gt;2)+($M$1514&lt;&gt;2)+($U$1514&lt;&gt;2)+($AC$1514&lt;&gt;2))&gt;=0.5,1,0))</f>
        <v/>
      </c>
      <c r="AT1514" s="8">
        <f>IF(($F$1514&lt;&gt;2)+($N$1514&lt;&gt;2)+($V$1514&lt;&gt;2)+($AD$1514&lt;&gt;2)=0,2,IF((($F$1514&lt;&gt;2)*$F$1514+($N$1514&lt;&gt;2)*$N$1514+($V$1514&lt;&gt;2)*$V$1514+($AD$1514&lt;&gt;2)*$AD$1514)/(($F$1514&lt;&gt;2)+($N$1514&lt;&gt;2)+($V$1514&lt;&gt;2)+($AD$1514&lt;&gt;2))&gt;=0.5,1,0))</f>
        <v/>
      </c>
      <c r="AU1514" s="8">
        <f>IF(($G$1514&lt;&gt;2)+($O$1514&lt;&gt;2)+($W$1514&lt;&gt;2)+($AE$1514&lt;&gt;2)=0,2,IF((($G$1514&lt;&gt;2)*$G$1514+($O$1514&lt;&gt;2)*$O$1514+($W$1514&lt;&gt;2)*$W$1514+($AE$1514&lt;&gt;2)*$AE$1514)/(($G$1514&lt;&gt;2)+($O$1514&lt;&gt;2)+($W$1514&lt;&gt;2)+($AE$1514&lt;&gt;2))&gt;=0.5,1,0))</f>
        <v/>
      </c>
      <c r="AW1514" s="16">
        <f>INDEX('Ground truth'!$B$14:$H$20,MATCH($AP$1504,'Ground truth'!$A$14:$A$20,0),MATCH($AP$1500,'Ground truth'!$B$13:$H$13,0))</f>
        <v/>
      </c>
      <c r="AX1514" s="16">
        <f>INDEX('Ground truth'!$B$14:$H$20,MATCH($AP$1504,'Ground truth'!$A$14:$A$20,0),MATCH($AP$1501,'Ground truth'!$B$13:$H$13,0))</f>
        <v/>
      </c>
      <c r="AY1514" s="16">
        <f>INDEX('Ground truth'!$B$14:$H$20,MATCH($AP$1504,'Ground truth'!$A$14:$A$20,0),MATCH($AP$1502,'Ground truth'!$B$13:$H$13,0))</f>
        <v/>
      </c>
      <c r="AZ1514" s="16">
        <f>INDEX('Ground truth'!$B$14:$H$20,MATCH($AP$1504,'Ground truth'!$A$14:$A$20,0),MATCH($AP$1503,'Ground truth'!$B$13:$H$13,0))</f>
        <v/>
      </c>
      <c r="BA1514" s="16">
        <f>INDEX('Ground truth'!$B$14:$H$20,MATCH($AP$1504,'Ground truth'!$A$14:$A$20,0),MATCH($AP$1504,'Ground truth'!$B$13:$H$13,0))</f>
        <v/>
      </c>
      <c r="BB1514" s="16">
        <f>INDEX('Ground truth'!$B$14:$H$20,MATCH($AP$1504,'Ground truth'!$A$14:$A$20,0),MATCH($AP$1505,'Ground truth'!$B$13:$H$13,0))</f>
        <v/>
      </c>
      <c r="BD1514" s="19" t="n">
        <v>-0.7796078628671951</v>
      </c>
      <c r="BE1514" s="19">
        <f>LARGE($BD$1510:$BD$1515,5)</f>
        <v/>
      </c>
    </row>
    <row r="1515">
      <c r="A1515" s="3" t="inlineStr">
        <is>
          <t>Housing</t>
        </is>
      </c>
      <c r="B1515" s="8">
        <f>INDEX($B$1500:$H$1506,MATCH($AQ$1505,$B$1499:$H$1499,0),MATCH($AQ$1500,$B$1499:$H$1499,0))</f>
        <v/>
      </c>
      <c r="C1515" s="8">
        <f>INDEX($B$1500:$H$1506,MATCH($AQ$1505,$B$1499:$H$1499,0),MATCH($AQ$1501,$B$1499:$H$1499,0))</f>
        <v/>
      </c>
      <c r="D1515" s="8">
        <f>INDEX($B$1500:$H$1506,MATCH($AQ$1505,$B$1499:$H$1499,0),MATCH($AQ$1502,$B$1499:$H$1499,0))</f>
        <v/>
      </c>
      <c r="E1515" s="8">
        <f>INDEX($B$1500:$H$1506,MATCH($AQ$1505,$B$1499:$H$1499,0),MATCH($AQ$1503,$B$1499:$H$1499,0))</f>
        <v/>
      </c>
      <c r="F1515" s="8">
        <f>INDEX($B$1500:$H$1506,MATCH($AQ$1505,$B$1499:$H$1499,0),MATCH($AQ$1504,$B$1499:$H$1499,0))</f>
        <v/>
      </c>
      <c r="G1515" s="8">
        <f>INDEX($B$1500:$H$1506,MATCH($AQ$1505,$B$1499:$H$1499,0),MATCH($AQ$1505,$B$1499:$H$1499,0))</f>
        <v/>
      </c>
      <c r="J1515" s="8">
        <f>INDEX($J$1500:$P$1506,MATCH($AQ$1505,$J$1499:$P$1499,0),MATCH($AQ$1500,$J$1499:$P$1499,0))</f>
        <v/>
      </c>
      <c r="K1515" s="8">
        <f>INDEX($J$1500:$P$1506,MATCH($AQ$1505,$J$1499:$P$1499,0),MATCH($AQ$1501,$J$1499:$P$1499,0))</f>
        <v/>
      </c>
      <c r="L1515" s="8">
        <f>INDEX($J$1500:$P$1506,MATCH($AQ$1505,$J$1499:$P$1499,0),MATCH($AQ$1502,$J$1499:$P$1499,0))</f>
        <v/>
      </c>
      <c r="M1515" s="8">
        <f>INDEX($J$1500:$P$1506,MATCH($AQ$1505,$J$1499:$P$1499,0),MATCH($AQ$1503,$J$1499:$P$1499,0))</f>
        <v/>
      </c>
      <c r="N1515" s="8">
        <f>INDEX($J$1500:$P$1506,MATCH($AQ$1505,$J$1499:$P$1499,0),MATCH($AQ$1504,$J$1499:$P$1499,0))</f>
        <v/>
      </c>
      <c r="O1515" s="8">
        <f>INDEX($J$1500:$P$1506,MATCH($AQ$1505,$J$1499:$P$1499,0),MATCH($AQ$1505,$J$1499:$P$1499,0))</f>
        <v/>
      </c>
      <c r="R1515" s="8">
        <f>INDEX($R$1500:$X$1506,MATCH($AQ$1505,$R$1499:$X$1499,0),MATCH($AQ$1500,$R$1499:$X$1499,0))</f>
        <v/>
      </c>
      <c r="S1515" s="8">
        <f>INDEX($R$1500:$X$1506,MATCH($AQ$1505,$R$1499:$X$1499,0),MATCH($AQ$1501,$R$1499:$X$1499,0))</f>
        <v/>
      </c>
      <c r="T1515" s="8">
        <f>INDEX($R$1500:$X$1506,MATCH($AQ$1505,$R$1499:$X$1499,0),MATCH($AQ$1502,$R$1499:$X$1499,0))</f>
        <v/>
      </c>
      <c r="U1515" s="8">
        <f>INDEX($R$1500:$X$1506,MATCH($AQ$1505,$R$1499:$X$1499,0),MATCH($AQ$1503,$R$1499:$X$1499,0))</f>
        <v/>
      </c>
      <c r="V1515" s="8">
        <f>INDEX($R$1500:$X$1506,MATCH($AQ$1505,$R$1499:$X$1499,0),MATCH($AQ$1504,$R$1499:$X$1499,0))</f>
        <v/>
      </c>
      <c r="W1515" s="8">
        <f>INDEX($R$1500:$X$1506,MATCH($AQ$1505,$R$1499:$X$1499,0),MATCH($AQ$1505,$R$1499:$X$1499,0))</f>
        <v/>
      </c>
      <c r="Z1515" s="8">
        <f>INDEX($Z$1500:$AF$1506,MATCH($AQ$1505,$Z$1499:$AF$1499,0),MATCH($AQ$1500,$Z$1499:$AF$1499,0))</f>
        <v/>
      </c>
      <c r="AA1515" s="8">
        <f>INDEX($Z$1500:$AF$1506,MATCH($AQ$1505,$Z$1499:$AF$1499,0),MATCH($AQ$1501,$Z$1499:$AF$1499,0))</f>
        <v/>
      </c>
      <c r="AB1515" s="8">
        <f>INDEX($Z$1500:$AF$1506,MATCH($AQ$1505,$Z$1499:$AF$1499,0),MATCH($AQ$1502,$Z$1499:$AF$1499,0))</f>
        <v/>
      </c>
      <c r="AC1515" s="8">
        <f>INDEX($Z$1500:$AF$1506,MATCH($AQ$1505,$Z$1499:$AF$1499,0),MATCH($AQ$1503,$Z$1499:$AF$1499,0))</f>
        <v/>
      </c>
      <c r="AD1515" s="8">
        <f>INDEX($Z$1500:$AF$1506,MATCH($AQ$1505,$Z$1499:$AF$1499,0),MATCH($AQ$1504,$Z$1499:$AF$1499,0))</f>
        <v/>
      </c>
      <c r="AE1515" s="8">
        <f>INDEX($Z$1500:$AF$1506,MATCH($AQ$1505,$Z$1499:$AF$1499,0),MATCH($AQ$1505,$Z$1499:$AF$1499,0))</f>
        <v/>
      </c>
      <c r="AP1515" s="8">
        <f>IF(($B$1515&lt;&gt;2)+($J$1515&lt;&gt;2)+($R$1515&lt;&gt;2)+($Z$1515&lt;&gt;2)=0,2,IF((($B$1515&lt;&gt;2)*$B$1515+($J$1515&lt;&gt;2)*$J$1515+($R$1515&lt;&gt;2)*$R$1515+($Z$1515&lt;&gt;2)*$Z$1515)/(($B$1515&lt;&gt;2)+($J$1515&lt;&gt;2)+($R$1515&lt;&gt;2)+($Z$1515&lt;&gt;2))&gt;=0.5,1,0))</f>
        <v/>
      </c>
      <c r="AQ1515" s="8">
        <f>IF(($C$1515&lt;&gt;2)+($K$1515&lt;&gt;2)+($S$1515&lt;&gt;2)+($AA$1515&lt;&gt;2)=0,2,IF((($C$1515&lt;&gt;2)*$C$1515+($K$1515&lt;&gt;2)*$K$1515+($S$1515&lt;&gt;2)*$S$1515+($AA$1515&lt;&gt;2)*$AA$1515)/(($C$1515&lt;&gt;2)+($K$1515&lt;&gt;2)+($S$1515&lt;&gt;2)+($AA$1515&lt;&gt;2))&gt;=0.5,1,0))</f>
        <v/>
      </c>
      <c r="AR1515" s="8">
        <f>IF(($D$1515&lt;&gt;2)+($L$1515&lt;&gt;2)+($T$1515&lt;&gt;2)+($AB$1515&lt;&gt;2)=0,2,IF((($D$1515&lt;&gt;2)*$D$1515+($L$1515&lt;&gt;2)*$L$1515+($T$1515&lt;&gt;2)*$T$1515+($AB$1515&lt;&gt;2)*$AB$1515)/(($D$1515&lt;&gt;2)+($L$1515&lt;&gt;2)+($T$1515&lt;&gt;2)+($AB$1515&lt;&gt;2))&gt;=0.5,1,0))</f>
        <v/>
      </c>
      <c r="AS1515" s="8">
        <f>IF(($E$1515&lt;&gt;2)+($M$1515&lt;&gt;2)+($U$1515&lt;&gt;2)+($AC$1515&lt;&gt;2)=0,2,IF((($E$1515&lt;&gt;2)*$E$1515+($M$1515&lt;&gt;2)*$M$1515+($U$1515&lt;&gt;2)*$U$1515+($AC$1515&lt;&gt;2)*$AC$1515)/(($E$1515&lt;&gt;2)+($M$1515&lt;&gt;2)+($U$1515&lt;&gt;2)+($AC$1515&lt;&gt;2))&gt;=0.5,1,0))</f>
        <v/>
      </c>
      <c r="AT1515" s="8">
        <f>IF(($F$1515&lt;&gt;2)+($N$1515&lt;&gt;2)+($V$1515&lt;&gt;2)+($AD$1515&lt;&gt;2)=0,2,IF((($F$1515&lt;&gt;2)*$F$1515+($N$1515&lt;&gt;2)*$N$1515+($V$1515&lt;&gt;2)*$V$1515+($AD$1515&lt;&gt;2)*$AD$1515)/(($F$1515&lt;&gt;2)+($N$1515&lt;&gt;2)+($V$1515&lt;&gt;2)+($AD$1515&lt;&gt;2))&gt;=0.5,1,0))</f>
        <v/>
      </c>
      <c r="AU1515" s="8">
        <f>IF(($G$1515&lt;&gt;2)+($O$1515&lt;&gt;2)+($W$1515&lt;&gt;2)+($AE$1515&lt;&gt;2)=0,2,IF((($G$1515&lt;&gt;2)*$G$1515+($O$1515&lt;&gt;2)*$O$1515+($W$1515&lt;&gt;2)*$W$1515+($AE$1515&lt;&gt;2)*$AE$1515)/(($G$1515&lt;&gt;2)+($O$1515&lt;&gt;2)+($W$1515&lt;&gt;2)+($AE$1515&lt;&gt;2))&gt;=0.5,1,0))</f>
        <v/>
      </c>
      <c r="AW1515" s="16">
        <f>INDEX('Ground truth'!$B$14:$H$20,MATCH($AP$1505,'Ground truth'!$A$14:$A$20,0),MATCH($AP$1500,'Ground truth'!$B$13:$H$13,0))</f>
        <v/>
      </c>
      <c r="AX1515" s="16">
        <f>INDEX('Ground truth'!$B$14:$H$20,MATCH($AP$1505,'Ground truth'!$A$14:$A$20,0),MATCH($AP$1501,'Ground truth'!$B$13:$H$13,0))</f>
        <v/>
      </c>
      <c r="AY1515" s="16">
        <f>INDEX('Ground truth'!$B$14:$H$20,MATCH($AP$1505,'Ground truth'!$A$14:$A$20,0),MATCH($AP$1502,'Ground truth'!$B$13:$H$13,0))</f>
        <v/>
      </c>
      <c r="AZ1515" s="16">
        <f>INDEX('Ground truth'!$B$14:$H$20,MATCH($AP$1505,'Ground truth'!$A$14:$A$20,0),MATCH($AP$1503,'Ground truth'!$B$13:$H$13,0))</f>
        <v/>
      </c>
      <c r="BA1515" s="16">
        <f>INDEX('Ground truth'!$B$14:$H$20,MATCH($AP$1505,'Ground truth'!$A$14:$A$20,0),MATCH($AP$1504,'Ground truth'!$B$13:$H$13,0))</f>
        <v/>
      </c>
      <c r="BB1515" s="16">
        <f>INDEX('Ground truth'!$B$14:$H$20,MATCH($AP$1505,'Ground truth'!$A$14:$A$20,0),MATCH($AP$1505,'Ground truth'!$B$13:$H$13,0))</f>
        <v/>
      </c>
      <c r="BD1515" s="19" t="n">
        <v>-0.5370829663921513</v>
      </c>
      <c r="BE1515" s="19">
        <f>LARGE($BD$1510:$BD$1515,6)</f>
        <v/>
      </c>
    </row>
    <row r="1517">
      <c r="A1517" s="17" t="inlineStr">
        <is>
          <t>metrics — confident-only (unsure excluded from denominators)</t>
        </is>
      </c>
      <c r="B1517" s="10" t="inlineStr">
        <is>
          <t>run 1</t>
        </is>
      </c>
      <c r="C1517" s="10" t="inlineStr">
        <is>
          <t>run 2</t>
        </is>
      </c>
      <c r="D1517" s="10" t="inlineStr">
        <is>
          <t>run 3</t>
        </is>
      </c>
      <c r="E1517" s="10" t="inlineStr">
        <is>
          <t>run 4</t>
        </is>
      </c>
      <c r="F1517" s="10" t="inlineStr">
        <is>
          <t>run 5</t>
        </is>
      </c>
      <c r="G1517" s="10" t="inlineStr">
        <is>
          <t>avg-matrix</t>
        </is>
      </c>
      <c r="H1517" s="10" t="inlineStr">
        <is>
          <t>mean</t>
        </is>
      </c>
      <c r="I1517" s="10" t="inlineStr">
        <is>
          <t>std (pop.)</t>
        </is>
      </c>
      <c r="J1517" s="17" t="inlineStr">
        <is>
          <t>notes</t>
        </is>
      </c>
    </row>
    <row r="1518">
      <c r="A1518" s="7" t="inlineStr">
        <is>
          <t>TP</t>
        </is>
      </c>
      <c r="B1518" s="7">
        <f>SUMPRODUCT(($B$1510:$G$1515=1)*($AW$1510:$BB$1515=1))</f>
        <v/>
      </c>
      <c r="C1518" s="7">
        <f>SUMPRODUCT(($J$1510:$O$1515=1)*($AW$1510:$BB$1515=1))</f>
        <v/>
      </c>
      <c r="D1518" s="7">
        <f>SUMPRODUCT(($R$1510:$W$1515=1)*($AW$1510:$BB$1515=1))</f>
        <v/>
      </c>
      <c r="E1518" s="7">
        <f>SUMPRODUCT(($Z$1510:$AE$1515=1)*($AW$1510:$BB$1515=1))</f>
        <v/>
      </c>
      <c r="G1518" s="7">
        <f>SUMPRODUCT(($AP$1510:$AU$1515=1)*($AW$1510:$BB$1515=1))</f>
        <v/>
      </c>
      <c r="H1518" s="12">
        <f>AVERAGE($B$1518:$F$1518)</f>
        <v/>
      </c>
      <c r="I1518" s="12">
        <f>STDEV.P($B$1518:$F$1518)</f>
        <v/>
      </c>
    </row>
    <row r="1519">
      <c r="A1519" s="7" t="inlineStr">
        <is>
          <t>TN</t>
        </is>
      </c>
      <c r="B1519" s="7">
        <f>SUMPRODUCT(($B$1510:$G$1515=0)*($AW$1510:$BB$1515=0))</f>
        <v/>
      </c>
      <c r="C1519" s="7">
        <f>SUMPRODUCT(($J$1510:$O$1515=0)*($AW$1510:$BB$1515=0))</f>
        <v/>
      </c>
      <c r="D1519" s="7">
        <f>SUMPRODUCT(($R$1510:$W$1515=0)*($AW$1510:$BB$1515=0))</f>
        <v/>
      </c>
      <c r="E1519" s="7">
        <f>SUMPRODUCT(($Z$1510:$AE$1515=0)*($AW$1510:$BB$1515=0))</f>
        <v/>
      </c>
      <c r="G1519" s="7">
        <f>SUMPRODUCT(($AP$1510:$AU$1515=0)*($AW$1510:$BB$1515=0))</f>
        <v/>
      </c>
      <c r="H1519" s="12">
        <f>AVERAGE($B$1519:$F$1519)</f>
        <v/>
      </c>
      <c r="I1519" s="12">
        <f>STDEV.P($B$1519:$F$1519)</f>
        <v/>
      </c>
    </row>
    <row r="1520">
      <c r="A1520" s="7" t="inlineStr">
        <is>
          <t>FP</t>
        </is>
      </c>
      <c r="B1520" s="7">
        <f>SUMPRODUCT(($B$1510:$G$1515=1)*($AW$1510:$BB$1515=0))</f>
        <v/>
      </c>
      <c r="C1520" s="7">
        <f>SUMPRODUCT(($J$1510:$O$1515=1)*($AW$1510:$BB$1515=0))</f>
        <v/>
      </c>
      <c r="D1520" s="7">
        <f>SUMPRODUCT(($R$1510:$W$1515=1)*($AW$1510:$BB$1515=0))</f>
        <v/>
      </c>
      <c r="E1520" s="7">
        <f>SUMPRODUCT(($Z$1510:$AE$1515=1)*($AW$1510:$BB$1515=0))</f>
        <v/>
      </c>
      <c r="G1520" s="7">
        <f>SUMPRODUCT(($AP$1510:$AU$1515=1)*($AW$1510:$BB$1515=0))</f>
        <v/>
      </c>
      <c r="H1520" s="12">
        <f>AVERAGE($B$1520:$F$1520)</f>
        <v/>
      </c>
      <c r="I1520" s="12">
        <f>STDEV.P($B$1520:$F$1520)</f>
        <v/>
      </c>
    </row>
    <row r="1521">
      <c r="A1521" s="7" t="inlineStr">
        <is>
          <t>FN</t>
        </is>
      </c>
      <c r="B1521" s="7">
        <f>SUMPRODUCT(($B$1510:$G$1515=0)*($AW$1510:$BB$1515=1))</f>
        <v/>
      </c>
      <c r="C1521" s="7">
        <f>SUMPRODUCT(($J$1510:$O$1515=0)*($AW$1510:$BB$1515=1))</f>
        <v/>
      </c>
      <c r="D1521" s="7">
        <f>SUMPRODUCT(($R$1510:$W$1515=0)*($AW$1510:$BB$1515=1))</f>
        <v/>
      </c>
      <c r="E1521" s="7">
        <f>SUMPRODUCT(($Z$1510:$AE$1515=0)*($AW$1510:$BB$1515=1))</f>
        <v/>
      </c>
      <c r="G1521" s="7">
        <f>SUMPRODUCT(($AP$1510:$AU$1515=0)*($AW$1510:$BB$1515=1))</f>
        <v/>
      </c>
      <c r="H1521" s="12">
        <f>AVERAGE($B$1521:$F$1521)</f>
        <v/>
      </c>
      <c r="I1521" s="12">
        <f>STDEV.P($B$1521:$F$1521)</f>
        <v/>
      </c>
    </row>
    <row r="1522">
      <c r="A1522" s="4" t="inlineStr">
        <is>
          <t>Precision</t>
        </is>
      </c>
      <c r="B1522" s="12">
        <f>IFERROR($B$1518/($B$1518+$B$1520),0)</f>
        <v/>
      </c>
      <c r="C1522" s="12">
        <f>IFERROR($C$1518/($C$1518+$C$1520),0)</f>
        <v/>
      </c>
      <c r="D1522" s="12">
        <f>IFERROR($D$1518/($D$1518+$D$1520),0)</f>
        <v/>
      </c>
      <c r="E1522" s="12">
        <f>IFERROR($E$1518/($E$1518+$E$1520),0)</f>
        <v/>
      </c>
      <c r="G1522" s="12">
        <f>IFERROR($G$1518/($G$1518+$G$1520),0)</f>
        <v/>
      </c>
      <c r="H1522" s="18">
        <f>AVERAGE($B$1522:$F$1522)</f>
        <v/>
      </c>
      <c r="I1522" s="18">
        <f>STDEV.P($B$1522:$F$1522)</f>
        <v/>
      </c>
    </row>
    <row r="1523">
      <c r="A1523" s="4" t="inlineStr">
        <is>
          <t>Recall</t>
        </is>
      </c>
      <c r="B1523" s="12">
        <f>IFERROR($B$1518/($B$1518+$B$1521),0)</f>
        <v/>
      </c>
      <c r="C1523" s="12">
        <f>IFERROR($C$1518/($C$1518+$C$1521),0)</f>
        <v/>
      </c>
      <c r="D1523" s="12">
        <f>IFERROR($D$1518/($D$1518+$D$1521),0)</f>
        <v/>
      </c>
      <c r="E1523" s="12">
        <f>IFERROR($E$1518/($E$1518+$E$1521),0)</f>
        <v/>
      </c>
      <c r="G1523" s="12">
        <f>IFERROR($G$1518/($G$1518+$G$1521),0)</f>
        <v/>
      </c>
      <c r="H1523" s="18">
        <f>AVERAGE($B$1523:$F$1523)</f>
        <v/>
      </c>
      <c r="I1523" s="18">
        <f>STDEV.P($B$1523:$F$1523)</f>
        <v/>
      </c>
    </row>
    <row r="1524">
      <c r="A1524" s="4" t="inlineStr">
        <is>
          <t>F1</t>
        </is>
      </c>
      <c r="B1524" s="12">
        <f>IFERROR(2*$B$1522*$B$1523/($B$1522+$B$1523),0)</f>
        <v/>
      </c>
      <c r="C1524" s="12">
        <f>IFERROR(2*$C$1522*$C$1523/($C$1522+$C$1523),0)</f>
        <v/>
      </c>
      <c r="D1524" s="12">
        <f>IFERROR(2*$D$1522*$D$1523/($D$1522+$D$1523),0)</f>
        <v/>
      </c>
      <c r="E1524" s="12">
        <f>IFERROR(2*$E$1522*$E$1523/($E$1522+$E$1523),0)</f>
        <v/>
      </c>
      <c r="G1524" s="12">
        <f>IFERROR(2*$G$1522*$G$1523/($G$1522+$G$1523),0)</f>
        <v/>
      </c>
      <c r="H1524" s="18">
        <f>AVERAGE($B$1524:$F$1524)</f>
        <v/>
      </c>
      <c r="I1524" s="18">
        <f>STDEV.P($B$1524:$F$1524)</f>
        <v/>
      </c>
    </row>
    <row r="1525">
      <c r="A1525" s="4" t="inlineStr">
        <is>
          <t>Accuracy</t>
        </is>
      </c>
      <c r="B1525" s="12">
        <f>IFERROR(($B$1518+$B$1519)/($B$1518+$B$1519+$B$1520+$B$1521),0)</f>
        <v/>
      </c>
      <c r="C1525" s="12">
        <f>IFERROR(($C$1518+$C$1519)/($C$1518+$C$1519+$C$1520+$C$1521),0)</f>
        <v/>
      </c>
      <c r="D1525" s="12">
        <f>IFERROR(($D$1518+$D$1519)/($D$1518+$D$1519+$D$1520+$D$1521),0)</f>
        <v/>
      </c>
      <c r="E1525" s="12">
        <f>IFERROR(($E$1518+$E$1519)/($E$1518+$E$1519+$E$1520+$E$1521),0)</f>
        <v/>
      </c>
      <c r="G1525" s="12">
        <f>IFERROR(($G$1518+$G$1519)/($G$1518+$G$1519+$G$1520+$G$1521),0)</f>
        <v/>
      </c>
      <c r="H1525" s="18">
        <f>AVERAGE($B$1525:$F$1525)</f>
        <v/>
      </c>
      <c r="I1525" s="18">
        <f>STDEV.P($B$1525:$F$1525)</f>
        <v/>
      </c>
    </row>
    <row r="1526">
      <c r="A1526" s="4" t="inlineStr">
        <is>
          <t>Edit distance</t>
        </is>
      </c>
      <c r="B1526" s="12">
        <f>SUMPRODUCT(ABS($AW$1510:$BB$1515-$B$1510:$G$1515))</f>
        <v/>
      </c>
      <c r="C1526" s="12">
        <f>SUMPRODUCT(ABS($AW$1510:$BB$1515-$J$1510:$O$1515))</f>
        <v/>
      </c>
      <c r="D1526" s="12">
        <f>SUMPRODUCT(ABS($AW$1510:$BB$1515-$R$1510:$W$1515))</f>
        <v/>
      </c>
      <c r="E1526" s="12">
        <f>SUMPRODUCT(ABS($AW$1510:$BB$1515-$Z$1510:$AE$1515))</f>
        <v/>
      </c>
      <c r="G1526" s="12">
        <f>SUMPRODUCT(ABS($AW$1510:$BB$1515-$AP$1510:$AU$1515))</f>
        <v/>
      </c>
      <c r="H1526" s="18">
        <f>AVERAGE($B$1526:$F$1526)</f>
        <v/>
      </c>
      <c r="I1526" s="18">
        <f>STDEV.P($B$1526:$F$1526)</f>
        <v/>
      </c>
    </row>
    <row r="1527">
      <c r="A1527" s="4" t="inlineStr">
        <is>
          <t>Spectral distance</t>
        </is>
      </c>
      <c r="B1527" s="12">
        <f>SQRT(SUMPRODUCT(($BE$1510:$BE$1515-$B$1537:$B$1542)^2))</f>
        <v/>
      </c>
      <c r="C1527" s="12">
        <f>SQRT(SUMPRODUCT(($BE$1510:$BE$1515-$C$1537:$C$1542)^2))</f>
        <v/>
      </c>
      <c r="D1527" s="12">
        <f>SQRT(SUMPRODUCT(($BE$1510:$BE$1515-$D$1537:$D$1542)^2))</f>
        <v/>
      </c>
      <c r="E1527" s="12">
        <f>SQRT(SUMPRODUCT(($BE$1510:$BE$1515-$E$1537:$E$1542)^2))</f>
        <v/>
      </c>
      <c r="G1527" s="12">
        <f>SQRT(SUMPRODUCT(($BE$1510:$BE$1515-$G$1537:$G$1542)^2))</f>
        <v/>
      </c>
      <c r="H1527" s="18">
        <f>AVERAGE($B$1527:$F$1527)</f>
        <v/>
      </c>
      <c r="I1527" s="18">
        <f>STDEV.P($B$1527:$F$1527)</f>
        <v/>
      </c>
    </row>
    <row r="1528">
      <c r="A1528" s="4" t="inlineStr">
        <is>
          <t>Unsure cells</t>
        </is>
      </c>
      <c r="B1528" s="7">
        <f>COUNTIF($B$1510:$G$1515,2)</f>
        <v/>
      </c>
      <c r="C1528" s="7">
        <f>COUNTIF($J$1510:$O$1515,2)</f>
        <v/>
      </c>
      <c r="D1528" s="7">
        <f>COUNTIF($R$1510:$W$1515,2)</f>
        <v/>
      </c>
      <c r="E1528" s="7">
        <f>COUNTIF($Z$1510:$AE$1515,2)</f>
        <v/>
      </c>
      <c r="G1528" s="7">
        <f>COUNTIF($AP$1510:$AU$1515,2)</f>
        <v/>
      </c>
      <c r="H1528" s="12">
        <f>AVERAGE($B$1528:$F$1528)</f>
        <v/>
      </c>
      <c r="I1528" s="12">
        <f>STDEV.P($B$1528:$F$1528)</f>
        <v/>
      </c>
    </row>
    <row r="1529">
      <c r="A1529" s="3" t="inlineStr">
        <is>
          <t>eigenvalues (real part, numpy order; pasted)</t>
        </is>
      </c>
    </row>
    <row r="1530">
      <c r="A1530" s="3" t="inlineStr">
        <is>
          <t xml:space="preserve">  λ1</t>
        </is>
      </c>
      <c r="B1530" s="19" t="n">
        <v>3.980936588101827</v>
      </c>
      <c r="C1530" s="19" t="n">
        <v>3.935432331970029</v>
      </c>
      <c r="D1530" s="19" t="n">
        <v>3.935432331970029</v>
      </c>
      <c r="E1530" s="19" t="n">
        <v>3.935432331970029</v>
      </c>
      <c r="G1530" s="19" t="n">
        <v>3.935432331970029</v>
      </c>
    </row>
    <row r="1531">
      <c r="A1531" s="3" t="inlineStr">
        <is>
          <t xml:space="preserve">  λ2</t>
        </is>
      </c>
      <c r="B1531" s="19" t="n">
        <v>2.041954751952716</v>
      </c>
      <c r="C1531" s="19" t="n">
        <v>1.618033988749894</v>
      </c>
      <c r="D1531" s="19" t="n">
        <v>1.618033988749894</v>
      </c>
      <c r="E1531" s="19" t="n">
        <v>1.618033988749894</v>
      </c>
      <c r="G1531" s="19" t="n">
        <v>1.618033988749894</v>
      </c>
    </row>
    <row r="1532">
      <c r="A1532" s="3" t="inlineStr">
        <is>
          <t xml:space="preserve">  λ3</t>
        </is>
      </c>
      <c r="B1532" s="19" t="n">
        <v>-0.7796078628671941</v>
      </c>
      <c r="C1532" s="19" t="n">
        <v>0.537401577025226</v>
      </c>
      <c r="D1532" s="19" t="n">
        <v>0.537401577025226</v>
      </c>
      <c r="E1532" s="19" t="n">
        <v>0.537401577025226</v>
      </c>
      <c r="G1532" s="19" t="n">
        <v>0.537401577025226</v>
      </c>
    </row>
    <row r="1533">
      <c r="A1533" s="3" t="inlineStr">
        <is>
          <t xml:space="preserve">  λ4</t>
        </is>
      </c>
      <c r="B1533" s="19" t="n">
        <v>-0.537082966392152</v>
      </c>
      <c r="C1533" s="19" t="n">
        <v>-0.6180339887498949</v>
      </c>
      <c r="D1533" s="19" t="n">
        <v>-0.6180339887498949</v>
      </c>
      <c r="E1533" s="19" t="n">
        <v>-0.6180339887498949</v>
      </c>
      <c r="G1533" s="19" t="n">
        <v>-0.6180339887498949</v>
      </c>
    </row>
    <row r="1534">
      <c r="A1534" s="3" t="inlineStr">
        <is>
          <t xml:space="preserve">  λ5</t>
        </is>
      </c>
      <c r="B1534" s="19" t="n">
        <v>0.2937994892048099</v>
      </c>
      <c r="C1534" s="19" t="n">
        <v>-0.4728339089952556</v>
      </c>
      <c r="D1534" s="19" t="n">
        <v>-0.4728339089952556</v>
      </c>
      <c r="E1534" s="19" t="n">
        <v>-0.4728339089952556</v>
      </c>
      <c r="G1534" s="19" t="n">
        <v>-0.4728339089952556</v>
      </c>
    </row>
    <row r="1535">
      <c r="A1535" s="3" t="inlineStr">
        <is>
          <t xml:space="preserve">  λ6</t>
        </is>
      </c>
      <c r="B1535" s="19" t="n">
        <v>1</v>
      </c>
      <c r="C1535" s="19" t="n">
        <v>1</v>
      </c>
      <c r="D1535" s="19" t="n">
        <v>1</v>
      </c>
      <c r="E1535" s="19" t="n">
        <v>1</v>
      </c>
      <c r="G1535" s="19" t="n">
        <v>1</v>
      </c>
    </row>
    <row r="1536">
      <c r="A1536" s="3" t="inlineStr">
        <is>
          <t>eigenvalues sorted desc (LARGE)</t>
        </is>
      </c>
    </row>
    <row r="1537">
      <c r="A1537" s="3" t="inlineStr">
        <is>
          <t xml:space="preserve">  λ(1)</t>
        </is>
      </c>
      <c r="B1537" s="19">
        <f>LARGE($B$1530:$B$1535,1)</f>
        <v/>
      </c>
      <c r="C1537" s="19">
        <f>LARGE($C$1530:$C$1535,1)</f>
        <v/>
      </c>
      <c r="D1537" s="19">
        <f>LARGE($D$1530:$D$1535,1)</f>
        <v/>
      </c>
      <c r="E1537" s="19">
        <f>LARGE($E$1530:$E$1535,1)</f>
        <v/>
      </c>
      <c r="G1537" s="19">
        <f>LARGE($G$1530:$G$1535,1)</f>
        <v/>
      </c>
    </row>
    <row r="1538">
      <c r="A1538" s="3" t="inlineStr">
        <is>
          <t xml:space="preserve">  λ(2)</t>
        </is>
      </c>
      <c r="B1538" s="19">
        <f>LARGE($B$1530:$B$1535,2)</f>
        <v/>
      </c>
      <c r="C1538" s="19">
        <f>LARGE($C$1530:$C$1535,2)</f>
        <v/>
      </c>
      <c r="D1538" s="19">
        <f>LARGE($D$1530:$D$1535,2)</f>
        <v/>
      </c>
      <c r="E1538" s="19">
        <f>LARGE($E$1530:$E$1535,2)</f>
        <v/>
      </c>
      <c r="G1538" s="19">
        <f>LARGE($G$1530:$G$1535,2)</f>
        <v/>
      </c>
    </row>
    <row r="1539">
      <c r="A1539" s="3" t="inlineStr">
        <is>
          <t xml:space="preserve">  λ(3)</t>
        </is>
      </c>
      <c r="B1539" s="19">
        <f>LARGE($B$1530:$B$1535,3)</f>
        <v/>
      </c>
      <c r="C1539" s="19">
        <f>LARGE($C$1530:$C$1535,3)</f>
        <v/>
      </c>
      <c r="D1539" s="19">
        <f>LARGE($D$1530:$D$1535,3)</f>
        <v/>
      </c>
      <c r="E1539" s="19">
        <f>LARGE($E$1530:$E$1535,3)</f>
        <v/>
      </c>
      <c r="G1539" s="19">
        <f>LARGE($G$1530:$G$1535,3)</f>
        <v/>
      </c>
    </row>
    <row r="1540">
      <c r="A1540" s="3" t="inlineStr">
        <is>
          <t xml:space="preserve">  λ(4)</t>
        </is>
      </c>
      <c r="B1540" s="19">
        <f>LARGE($B$1530:$B$1535,4)</f>
        <v/>
      </c>
      <c r="C1540" s="19">
        <f>LARGE($C$1530:$C$1535,4)</f>
        <v/>
      </c>
      <c r="D1540" s="19">
        <f>LARGE($D$1530:$D$1535,4)</f>
        <v/>
      </c>
      <c r="E1540" s="19">
        <f>LARGE($E$1530:$E$1535,4)</f>
        <v/>
      </c>
      <c r="G1540" s="19">
        <f>LARGE($G$1530:$G$1535,4)</f>
        <v/>
      </c>
    </row>
    <row r="1541">
      <c r="A1541" s="3" t="inlineStr">
        <is>
          <t xml:space="preserve">  λ(5)</t>
        </is>
      </c>
      <c r="B1541" s="19">
        <f>LARGE($B$1530:$B$1535,5)</f>
        <v/>
      </c>
      <c r="C1541" s="19">
        <f>LARGE($C$1530:$C$1535,5)</f>
        <v/>
      </c>
      <c r="D1541" s="19">
        <f>LARGE($D$1530:$D$1535,5)</f>
        <v/>
      </c>
      <c r="E1541" s="19">
        <f>LARGE($E$1530:$E$1535,5)</f>
        <v/>
      </c>
      <c r="G1541" s="19">
        <f>LARGE($G$1530:$G$1535,5)</f>
        <v/>
      </c>
    </row>
    <row r="1542">
      <c r="A1542" s="3" t="inlineStr">
        <is>
          <t xml:space="preserve">  λ(6)</t>
        </is>
      </c>
      <c r="B1542" s="19">
        <f>LARGE($B$1530:$B$1535,6)</f>
        <v/>
      </c>
      <c r="C1542" s="19">
        <f>LARGE($C$1530:$C$1535,6)</f>
        <v/>
      </c>
      <c r="D1542" s="19">
        <f>LARGE($D$1530:$D$1535,6)</f>
        <v/>
      </c>
      <c r="E1542" s="19">
        <f>LARGE($E$1530:$E$1535,6)</f>
        <v/>
      </c>
      <c r="G1542" s="19">
        <f>LARGE($G$1530:$G$1535,6)</f>
        <v/>
      </c>
    </row>
    <row r="1543">
      <c r="A1543" s="3" t="inlineStr">
        <is>
          <t>check: Σeig − trace (→0)</t>
        </is>
      </c>
      <c r="B1543" s="3">
        <f>ROUND(SUM($B$1530:$B$1535)-($B$1510+$C$1511+$D$1512+$E$1513+$F$1514+$G$1515),6)</f>
        <v/>
      </c>
      <c r="C1543" s="3">
        <f>ROUND(SUM($C$1530:$C$1535)-($J$1510+$K$1511+$L$1512+$M$1513+$N$1514+$O$1515),6)</f>
        <v/>
      </c>
      <c r="D1543" s="3">
        <f>ROUND(SUM($D$1530:$D$1535)-($R$1510+$S$1511+$T$1512+$U$1513+$V$1514+$W$1515),6)</f>
        <v/>
      </c>
      <c r="E1543" s="3">
        <f>ROUND(SUM($E$1530:$E$1535)-($Z$1510+$AA$1511+$AB$1512+$AC$1513+$AD$1514+$AE$1515),6)</f>
        <v/>
      </c>
      <c r="G1543" s="3">
        <f>ROUND(SUM($G$1530:$G$1535)-($AP$1510+$AQ$1511+$AR$1512+$AS$1513+$AT$1514+$AU$1515),6)</f>
        <v/>
      </c>
    </row>
    <row r="1544">
      <c r="A1544" s="3" t="inlineStr">
        <is>
          <t>check: Πeig − det (→0)</t>
        </is>
      </c>
      <c r="B1544" s="3">
        <f>ROUND(MDETERM($B$1510:$G$1515)-PRODUCT($B$1530:$B$1535),6)</f>
        <v/>
      </c>
      <c r="C1544" s="3">
        <f>ROUND(MDETERM($J$1510:$O$1515)-PRODUCT($C$1530:$C$1535),6)</f>
        <v/>
      </c>
      <c r="D1544" s="3">
        <f>ROUND(MDETERM($R$1510:$W$1515)-PRODUCT($D$1530:$D$1535),6)</f>
        <v/>
      </c>
      <c r="E1544" s="3">
        <f>ROUND(MDETERM($Z$1510:$AE$1515)-PRODUCT($E$1530:$E$1535),6)</f>
        <v/>
      </c>
      <c r="G1544" s="3">
        <f>ROUND(MDETERM($AP$1510:$AU$1515)-PRODUCT($G$1530:$G$1535),6)</f>
        <v/>
      </c>
    </row>
    <row r="1545">
      <c r="A1545" s="3" t="inlineStr">
        <is>
          <t>complex eigenvalues?</t>
        </is>
      </c>
      <c r="B1545" s="3" t="inlineStr"/>
      <c r="C1545" s="3" t="inlineStr"/>
      <c r="D1545" s="3" t="inlineStr"/>
      <c r="E1545" s="3" t="inlineStr"/>
      <c r="G1545" s="3" t="inlineStr"/>
    </row>
    <row r="1546">
      <c r="A1546" s="3" t="inlineStr">
        <is>
          <t>check: det(M − λᵢI) per sorted λ (→0)</t>
        </is>
      </c>
    </row>
    <row r="1547">
      <c r="A1547" s="3" t="inlineStr">
        <is>
          <t xml:space="preserve">  det(M − λ(1)I)</t>
        </is>
      </c>
      <c r="B1547" s="3">
        <f t="array" ref="B1547">ROUND(MDETERM($B$1510:$G$1515-$B$1537*MUNIT(6)),6)</f>
        <v/>
      </c>
      <c r="C1547" s="3">
        <f t="array" ref="C1547">ROUND(MDETERM($J$1510:$O$1515-$C$1537*MUNIT(6)),6)</f>
        <v/>
      </c>
      <c r="D1547" s="3">
        <f t="array" ref="D1547">ROUND(MDETERM($R$1510:$W$1515-$D$1537*MUNIT(6)),6)</f>
        <v/>
      </c>
      <c r="E1547" s="3">
        <f t="array" ref="E1547">ROUND(MDETERM($Z$1510:$AE$1515-$E$1537*MUNIT(6)),6)</f>
        <v/>
      </c>
      <c r="G1547" s="3">
        <f t="array" ref="G1547">ROUND(MDETERM($AP$1510:$AU$1515-$G$1537*MUNIT(6)),6)</f>
        <v/>
      </c>
    </row>
    <row r="1548">
      <c r="A1548" s="3" t="inlineStr">
        <is>
          <t xml:space="preserve">  det(M − λ(2)I)</t>
        </is>
      </c>
      <c r="B1548" s="3">
        <f t="array" ref="B1548">ROUND(MDETERM($B$1510:$G$1515-$B$1538*MUNIT(6)),6)</f>
        <v/>
      </c>
      <c r="C1548" s="3">
        <f t="array" ref="C1548">ROUND(MDETERM($J$1510:$O$1515-$C$1538*MUNIT(6)),6)</f>
        <v/>
      </c>
      <c r="D1548" s="3">
        <f t="array" ref="D1548">ROUND(MDETERM($R$1510:$W$1515-$D$1538*MUNIT(6)),6)</f>
        <v/>
      </c>
      <c r="E1548" s="3">
        <f t="array" ref="E1548">ROUND(MDETERM($Z$1510:$AE$1515-$E$1538*MUNIT(6)),6)</f>
        <v/>
      </c>
      <c r="G1548" s="3">
        <f t="array" ref="G1548">ROUND(MDETERM($AP$1510:$AU$1515-$G$1538*MUNIT(6)),6)</f>
        <v/>
      </c>
    </row>
    <row r="1549">
      <c r="A1549" s="3" t="inlineStr">
        <is>
          <t xml:space="preserve">  det(M − λ(3)I)</t>
        </is>
      </c>
      <c r="B1549" s="3">
        <f t="array" ref="B1549">ROUND(MDETERM($B$1510:$G$1515-$B$1539*MUNIT(6)),6)</f>
        <v/>
      </c>
      <c r="C1549" s="3">
        <f t="array" ref="C1549">ROUND(MDETERM($J$1510:$O$1515-$C$1539*MUNIT(6)),6)</f>
        <v/>
      </c>
      <c r="D1549" s="3">
        <f t="array" ref="D1549">ROUND(MDETERM($R$1510:$W$1515-$D$1539*MUNIT(6)),6)</f>
        <v/>
      </c>
      <c r="E1549" s="3">
        <f t="array" ref="E1549">ROUND(MDETERM($Z$1510:$AE$1515-$E$1539*MUNIT(6)),6)</f>
        <v/>
      </c>
      <c r="G1549" s="3">
        <f t="array" ref="G1549">ROUND(MDETERM($AP$1510:$AU$1515-$G$1539*MUNIT(6)),6)</f>
        <v/>
      </c>
    </row>
    <row r="1550">
      <c r="A1550" s="3" t="inlineStr">
        <is>
          <t xml:space="preserve">  det(M − λ(4)I)</t>
        </is>
      </c>
      <c r="B1550" s="3">
        <f t="array" ref="B1550">ROUND(MDETERM($B$1510:$G$1515-$B$1540*MUNIT(6)),6)</f>
        <v/>
      </c>
      <c r="C1550" s="3">
        <f t="array" ref="C1550">ROUND(MDETERM($J$1510:$O$1515-$C$1540*MUNIT(6)),6)</f>
        <v/>
      </c>
      <c r="D1550" s="3">
        <f t="array" ref="D1550">ROUND(MDETERM($R$1510:$W$1515-$D$1540*MUNIT(6)),6)</f>
        <v/>
      </c>
      <c r="E1550" s="3">
        <f t="array" ref="E1550">ROUND(MDETERM($Z$1510:$AE$1515-$E$1540*MUNIT(6)),6)</f>
        <v/>
      </c>
      <c r="G1550" s="3">
        <f t="array" ref="G1550">ROUND(MDETERM($AP$1510:$AU$1515-$G$1540*MUNIT(6)),6)</f>
        <v/>
      </c>
    </row>
    <row r="1551">
      <c r="A1551" s="3" t="inlineStr">
        <is>
          <t xml:space="preserve">  det(M − λ(5)I)</t>
        </is>
      </c>
      <c r="B1551" s="3">
        <f t="array" ref="B1551">ROUND(MDETERM($B$1510:$G$1515-$B$1541*MUNIT(6)),6)</f>
        <v/>
      </c>
      <c r="C1551" s="3">
        <f t="array" ref="C1551">ROUND(MDETERM($J$1510:$O$1515-$C$1541*MUNIT(6)),6)</f>
        <v/>
      </c>
      <c r="D1551" s="3">
        <f t="array" ref="D1551">ROUND(MDETERM($R$1510:$W$1515-$D$1541*MUNIT(6)),6)</f>
        <v/>
      </c>
      <c r="E1551" s="3">
        <f t="array" ref="E1551">ROUND(MDETERM($Z$1510:$AE$1515-$E$1541*MUNIT(6)),6)</f>
        <v/>
      </c>
      <c r="G1551" s="3">
        <f t="array" ref="G1551">ROUND(MDETERM($AP$1510:$AU$1515-$G$1541*MUNIT(6)),6)</f>
        <v/>
      </c>
    </row>
    <row r="1552">
      <c r="A1552" s="3" t="inlineStr">
        <is>
          <t xml:space="preserve">  det(M − λ(6)I)</t>
        </is>
      </c>
      <c r="B1552" s="3">
        <f t="array" ref="B1552">ROUND(MDETERM($B$1510:$G$1515-$B$1542*MUNIT(6)),6)</f>
        <v/>
      </c>
      <c r="C1552" s="3">
        <f t="array" ref="C1552">ROUND(MDETERM($J$1510:$O$1515-$C$1542*MUNIT(6)),6)</f>
        <v/>
      </c>
      <c r="D1552" s="3">
        <f t="array" ref="D1552">ROUND(MDETERM($R$1510:$W$1515-$D$1542*MUNIT(6)),6)</f>
        <v/>
      </c>
      <c r="E1552" s="3">
        <f t="array" ref="E1552">ROUND(MDETERM($Z$1510:$AE$1515-$E$1542*MUNIT(6)),6)</f>
        <v/>
      </c>
      <c r="G1552" s="3">
        <f t="array" ref="G1552">ROUND(MDETERM($AP$1510:$AU$1515-$G$1542*MUNIT(6)),6)</f>
        <v/>
      </c>
    </row>
    <row r="1556" ht="16" customHeight="1">
      <c r="A1556" s="14" t="inlineStr">
        <is>
          <t>RAG R2-R3 | llama3.3:70b</t>
        </is>
      </c>
      <c r="B1556" s="9" t="inlineStr">
        <is>
          <t>run 1 (raw, pasted)</t>
        </is>
      </c>
      <c r="J1556" s="9" t="inlineStr">
        <is>
          <t>run 2 (raw, pasted)</t>
        </is>
      </c>
      <c r="R1556" s="9" t="inlineStr">
        <is>
          <t>run 3 (raw, pasted)</t>
        </is>
      </c>
      <c r="Z1556" s="9" t="inlineStr">
        <is>
          <t>run 4 (raw, pasted)</t>
        </is>
      </c>
      <c r="AH1556" s="9" t="inlineStr">
        <is>
          <t>run 5: returned no matrix</t>
        </is>
      </c>
      <c r="AP1556" s="9" t="inlineStr">
        <is>
          <t>archived component mapping</t>
        </is>
      </c>
    </row>
    <row r="1557" ht="60" customHeight="1">
      <c r="B1557" s="15" t="inlineStr">
        <is>
          <t>Motor</t>
        </is>
      </c>
      <c r="C1557" s="15" t="inlineStr">
        <is>
          <t>Housing</t>
        </is>
      </c>
      <c r="D1557" s="15" t="inlineStr">
        <is>
          <t>Ring Gear</t>
        </is>
      </c>
      <c r="E1557" s="15" t="inlineStr">
        <is>
          <t>Clip</t>
        </is>
      </c>
      <c r="F1557" s="15" t="inlineStr">
        <is>
          <t>Battery</t>
        </is>
      </c>
      <c r="G1557" s="15" t="inlineStr">
        <is>
          <t>Switch</t>
        </is>
      </c>
      <c r="H1557" s="15" t="inlineStr">
        <is>
          <t>Screwdriver Bit</t>
        </is>
      </c>
      <c r="J1557" s="15" t="inlineStr">
        <is>
          <t>Motor</t>
        </is>
      </c>
      <c r="K1557" s="15" t="inlineStr">
        <is>
          <t>Housing</t>
        </is>
      </c>
      <c r="L1557" s="15" t="inlineStr">
        <is>
          <t>Ring Gear</t>
        </is>
      </c>
      <c r="M1557" s="15" t="inlineStr">
        <is>
          <t>Clip</t>
        </is>
      </c>
      <c r="N1557" s="15" t="inlineStr">
        <is>
          <t>Battery</t>
        </is>
      </c>
      <c r="O1557" s="15" t="inlineStr">
        <is>
          <t>Switch</t>
        </is>
      </c>
      <c r="P1557" s="15" t="inlineStr">
        <is>
          <t>Screwdriver Bit</t>
        </is>
      </c>
      <c r="R1557" s="15" t="inlineStr">
        <is>
          <t>Motor</t>
        </is>
      </c>
      <c r="S1557" s="15" t="inlineStr">
        <is>
          <t>Housing</t>
        </is>
      </c>
      <c r="T1557" s="15" t="inlineStr">
        <is>
          <t>Ring Gear</t>
        </is>
      </c>
      <c r="U1557" s="15" t="inlineStr">
        <is>
          <t>Clip</t>
        </is>
      </c>
      <c r="V1557" s="15" t="inlineStr">
        <is>
          <t>Battery</t>
        </is>
      </c>
      <c r="W1557" s="15" t="inlineStr">
        <is>
          <t>Switch</t>
        </is>
      </c>
      <c r="X1557" s="15" t="inlineStr">
        <is>
          <t>Screwdriver Bit</t>
        </is>
      </c>
      <c r="Z1557" s="15" t="inlineStr">
        <is>
          <t>Motor</t>
        </is>
      </c>
      <c r="AA1557" s="15" t="inlineStr">
        <is>
          <t>Housing</t>
        </is>
      </c>
      <c r="AB1557" s="15" t="inlineStr">
        <is>
          <t>Ring Gear</t>
        </is>
      </c>
      <c r="AC1557" s="15" t="inlineStr">
        <is>
          <t>Clip</t>
        </is>
      </c>
      <c r="AD1557" s="15" t="inlineStr">
        <is>
          <t>Battery</t>
        </is>
      </c>
      <c r="AE1557" s="15" t="inlineStr">
        <is>
          <t>Switch</t>
        </is>
      </c>
      <c r="AF1557" s="15" t="inlineStr">
        <is>
          <t>Screwdriver Bit</t>
        </is>
      </c>
      <c r="AP1557" s="3" t="inlineStr">
        <is>
          <t>Ground truth component</t>
        </is>
      </c>
      <c r="AQ1557" s="3" t="inlineStr">
        <is>
          <t>Matched predicted component</t>
        </is>
      </c>
    </row>
    <row r="1558">
      <c r="A1558" s="3" t="inlineStr">
        <is>
          <t>Motor</t>
        </is>
      </c>
      <c r="B1558" s="8" t="n">
        <v>1</v>
      </c>
      <c r="C1558" s="8" t="n">
        <v>1</v>
      </c>
      <c r="D1558" s="8" t="n">
        <v>0</v>
      </c>
      <c r="E1558" s="8" t="n">
        <v>0</v>
      </c>
      <c r="F1558" s="8" t="n">
        <v>1</v>
      </c>
      <c r="G1558" s="8" t="n">
        <v>1</v>
      </c>
      <c r="H1558" s="8" t="n">
        <v>1</v>
      </c>
      <c r="J1558" s="8" t="n">
        <v>1</v>
      </c>
      <c r="K1558" s="8" t="n">
        <v>1</v>
      </c>
      <c r="L1558" s="8" t="n">
        <v>0</v>
      </c>
      <c r="M1558" s="8" t="n">
        <v>0</v>
      </c>
      <c r="N1558" s="8" t="n">
        <v>1</v>
      </c>
      <c r="O1558" s="8" t="n">
        <v>1</v>
      </c>
      <c r="P1558" s="8" t="n">
        <v>1</v>
      </c>
      <c r="R1558" s="8" t="n">
        <v>1</v>
      </c>
      <c r="S1558" s="8" t="n">
        <v>1</v>
      </c>
      <c r="T1558" s="8" t="n">
        <v>0</v>
      </c>
      <c r="U1558" s="8" t="n">
        <v>0</v>
      </c>
      <c r="V1558" s="8" t="n">
        <v>1</v>
      </c>
      <c r="W1558" s="8" t="n">
        <v>1</v>
      </c>
      <c r="X1558" s="8" t="n">
        <v>1</v>
      </c>
      <c r="Z1558" s="8" t="n">
        <v>1</v>
      </c>
      <c r="AA1558" s="8" t="n">
        <v>1</v>
      </c>
      <c r="AB1558" s="8" t="n">
        <v>0</v>
      </c>
      <c r="AC1558" s="8" t="n">
        <v>0</v>
      </c>
      <c r="AD1558" s="8" t="n">
        <v>1</v>
      </c>
      <c r="AE1558" s="8" t="n">
        <v>1</v>
      </c>
      <c r="AF1558" s="8" t="n">
        <v>1</v>
      </c>
      <c r="AP1558" s="3" t="inlineStr">
        <is>
          <t>Bit</t>
        </is>
      </c>
      <c r="AQ1558" s="3" t="inlineStr">
        <is>
          <t>Screwdriver Bit</t>
        </is>
      </c>
    </row>
    <row r="1559">
      <c r="A1559" s="3" t="inlineStr">
        <is>
          <t>Housing</t>
        </is>
      </c>
      <c r="B1559" s="8" t="n">
        <v>1</v>
      </c>
      <c r="C1559" s="8" t="n">
        <v>1</v>
      </c>
      <c r="D1559" s="8" t="n">
        <v>1</v>
      </c>
      <c r="E1559" s="8" t="n">
        <v>0</v>
      </c>
      <c r="F1559" s="8" t="n">
        <v>0</v>
      </c>
      <c r="G1559" s="8" t="n">
        <v>1</v>
      </c>
      <c r="H1559" s="8" t="n">
        <v>0</v>
      </c>
      <c r="J1559" s="8" t="n">
        <v>1</v>
      </c>
      <c r="K1559" s="8" t="n">
        <v>1</v>
      </c>
      <c r="L1559" s="8" t="n">
        <v>1</v>
      </c>
      <c r="M1559" s="8" t="n">
        <v>0</v>
      </c>
      <c r="N1559" s="8" t="n">
        <v>0</v>
      </c>
      <c r="O1559" s="8" t="n">
        <v>1</v>
      </c>
      <c r="P1559" s="8" t="n">
        <v>0</v>
      </c>
      <c r="R1559" s="8" t="n">
        <v>1</v>
      </c>
      <c r="S1559" s="8" t="n">
        <v>1</v>
      </c>
      <c r="T1559" s="8" t="n">
        <v>1</v>
      </c>
      <c r="U1559" s="8" t="n">
        <v>0</v>
      </c>
      <c r="V1559" s="8" t="n">
        <v>0</v>
      </c>
      <c r="W1559" s="8" t="n">
        <v>1</v>
      </c>
      <c r="X1559" s="8" t="n">
        <v>0</v>
      </c>
      <c r="Z1559" s="8" t="n">
        <v>1</v>
      </c>
      <c r="AA1559" s="8" t="n">
        <v>1</v>
      </c>
      <c r="AB1559" s="8" t="n">
        <v>1</v>
      </c>
      <c r="AC1559" s="8" t="n">
        <v>0</v>
      </c>
      <c r="AD1559" s="8" t="n">
        <v>0</v>
      </c>
      <c r="AE1559" s="8" t="n">
        <v>1</v>
      </c>
      <c r="AF1559" s="8" t="n">
        <v>0</v>
      </c>
      <c r="AP1559" s="3" t="inlineStr">
        <is>
          <t>Transmission</t>
        </is>
      </c>
      <c r="AQ1559" s="3" t="inlineStr">
        <is>
          <t>Switch</t>
        </is>
      </c>
    </row>
    <row r="1560">
      <c r="A1560" s="3" t="inlineStr">
        <is>
          <t>Ring Gear</t>
        </is>
      </c>
      <c r="B1560" s="8" t="n">
        <v>0</v>
      </c>
      <c r="C1560" s="8" t="n">
        <v>1</v>
      </c>
      <c r="D1560" s="8" t="n">
        <v>1</v>
      </c>
      <c r="E1560" s="8" t="n">
        <v>0</v>
      </c>
      <c r="F1560" s="8" t="n">
        <v>0</v>
      </c>
      <c r="G1560" s="8" t="n">
        <v>0</v>
      </c>
      <c r="H1560" s="8" t="n">
        <v>0</v>
      </c>
      <c r="J1560" s="8" t="n">
        <v>0</v>
      </c>
      <c r="K1560" s="8" t="n">
        <v>1</v>
      </c>
      <c r="L1560" s="8" t="n">
        <v>1</v>
      </c>
      <c r="M1560" s="8" t="n">
        <v>0</v>
      </c>
      <c r="N1560" s="8" t="n">
        <v>0</v>
      </c>
      <c r="O1560" s="8" t="n">
        <v>0</v>
      </c>
      <c r="P1560" s="8" t="n">
        <v>0</v>
      </c>
      <c r="R1560" s="8" t="n">
        <v>0</v>
      </c>
      <c r="S1560" s="8" t="n">
        <v>1</v>
      </c>
      <c r="T1560" s="8" t="n">
        <v>1</v>
      </c>
      <c r="U1560" s="8" t="n">
        <v>0</v>
      </c>
      <c r="V1560" s="8" t="n">
        <v>0</v>
      </c>
      <c r="W1560" s="8" t="n">
        <v>0</v>
      </c>
      <c r="X1560" s="8" t="n">
        <v>0</v>
      </c>
      <c r="Z1560" s="8" t="n">
        <v>0</v>
      </c>
      <c r="AA1560" s="8" t="n">
        <v>1</v>
      </c>
      <c r="AB1560" s="8" t="n">
        <v>1</v>
      </c>
      <c r="AC1560" s="8" t="n">
        <v>0</v>
      </c>
      <c r="AD1560" s="8" t="n">
        <v>0</v>
      </c>
      <c r="AE1560" s="8" t="n">
        <v>0</v>
      </c>
      <c r="AF1560" s="8" t="n">
        <v>0</v>
      </c>
      <c r="AP1560" s="3" t="inlineStr">
        <is>
          <t>Motor</t>
        </is>
      </c>
      <c r="AQ1560" s="3" t="inlineStr">
        <is>
          <t>Motor</t>
        </is>
      </c>
    </row>
    <row r="1561">
      <c r="A1561" s="3" t="inlineStr">
        <is>
          <t>Clip</t>
        </is>
      </c>
      <c r="B1561" s="8" t="n">
        <v>0</v>
      </c>
      <c r="C1561" s="8" t="n">
        <v>0</v>
      </c>
      <c r="D1561" s="8" t="n">
        <v>0</v>
      </c>
      <c r="E1561" s="8" t="n">
        <v>1</v>
      </c>
      <c r="F1561" s="8" t="n">
        <v>0</v>
      </c>
      <c r="G1561" s="8" t="n">
        <v>0</v>
      </c>
      <c r="H1561" s="8" t="n">
        <v>0</v>
      </c>
      <c r="J1561" s="8" t="n">
        <v>0</v>
      </c>
      <c r="K1561" s="8" t="n">
        <v>0</v>
      </c>
      <c r="L1561" s="8" t="n">
        <v>0</v>
      </c>
      <c r="M1561" s="8" t="n">
        <v>1</v>
      </c>
      <c r="N1561" s="8" t="n">
        <v>0</v>
      </c>
      <c r="O1561" s="8" t="n">
        <v>0</v>
      </c>
      <c r="P1561" s="8" t="n">
        <v>0</v>
      </c>
      <c r="R1561" s="8" t="n">
        <v>0</v>
      </c>
      <c r="S1561" s="8" t="n">
        <v>0</v>
      </c>
      <c r="T1561" s="8" t="n">
        <v>0</v>
      </c>
      <c r="U1561" s="8" t="n">
        <v>1</v>
      </c>
      <c r="V1561" s="8" t="n">
        <v>0</v>
      </c>
      <c r="W1561" s="8" t="n">
        <v>0</v>
      </c>
      <c r="X1561" s="8" t="n">
        <v>0</v>
      </c>
      <c r="Z1561" s="8" t="n">
        <v>0</v>
      </c>
      <c r="AA1561" s="8" t="n">
        <v>0</v>
      </c>
      <c r="AB1561" s="8" t="n">
        <v>0</v>
      </c>
      <c r="AC1561" s="8" t="n">
        <v>1</v>
      </c>
      <c r="AD1561" s="8" t="n">
        <v>0</v>
      </c>
      <c r="AE1561" s="8" t="n">
        <v>0</v>
      </c>
      <c r="AF1561" s="8" t="n">
        <v>0</v>
      </c>
      <c r="AP1561" s="3" t="inlineStr">
        <is>
          <t>Electrical System</t>
        </is>
      </c>
      <c r="AQ1561" s="3" t="inlineStr">
        <is>
          <t>Battery</t>
        </is>
      </c>
    </row>
    <row r="1562">
      <c r="A1562" s="3" t="inlineStr">
        <is>
          <t>Battery</t>
        </is>
      </c>
      <c r="B1562" s="8" t="n">
        <v>1</v>
      </c>
      <c r="C1562" s="8" t="n">
        <v>0</v>
      </c>
      <c r="D1562" s="8" t="n">
        <v>0</v>
      </c>
      <c r="E1562" s="8" t="n">
        <v>0</v>
      </c>
      <c r="F1562" s="8" t="n">
        <v>1</v>
      </c>
      <c r="G1562" s="8" t="n">
        <v>1</v>
      </c>
      <c r="H1562" s="8" t="n">
        <v>0</v>
      </c>
      <c r="J1562" s="8" t="n">
        <v>1</v>
      </c>
      <c r="K1562" s="8" t="n">
        <v>0</v>
      </c>
      <c r="L1562" s="8" t="n">
        <v>0</v>
      </c>
      <c r="M1562" s="8" t="n">
        <v>0</v>
      </c>
      <c r="N1562" s="8" t="n">
        <v>1</v>
      </c>
      <c r="O1562" s="8" t="n">
        <v>1</v>
      </c>
      <c r="P1562" s="8" t="n">
        <v>0</v>
      </c>
      <c r="R1562" s="8" t="n">
        <v>1</v>
      </c>
      <c r="S1562" s="8" t="n">
        <v>0</v>
      </c>
      <c r="T1562" s="8" t="n">
        <v>0</v>
      </c>
      <c r="U1562" s="8" t="n">
        <v>0</v>
      </c>
      <c r="V1562" s="8" t="n">
        <v>1</v>
      </c>
      <c r="W1562" s="8" t="n">
        <v>1</v>
      </c>
      <c r="X1562" s="8" t="n">
        <v>0</v>
      </c>
      <c r="Z1562" s="8" t="n">
        <v>1</v>
      </c>
      <c r="AA1562" s="8" t="n">
        <v>0</v>
      </c>
      <c r="AB1562" s="8" t="n">
        <v>0</v>
      </c>
      <c r="AC1562" s="8" t="n">
        <v>0</v>
      </c>
      <c r="AD1562" s="8" t="n">
        <v>1</v>
      </c>
      <c r="AE1562" s="8" t="n">
        <v>1</v>
      </c>
      <c r="AF1562" s="8" t="n">
        <v>0</v>
      </c>
      <c r="AP1562" s="3" t="inlineStr">
        <is>
          <t>Battery Holder</t>
        </is>
      </c>
      <c r="AQ1562" s="3" t="inlineStr">
        <is>
          <t>Battery</t>
        </is>
      </c>
    </row>
    <row r="1563">
      <c r="A1563" s="3" t="inlineStr">
        <is>
          <t>Switch</t>
        </is>
      </c>
      <c r="B1563" s="8" t="n">
        <v>1</v>
      </c>
      <c r="C1563" s="8" t="n">
        <v>1</v>
      </c>
      <c r="D1563" s="8" t="n">
        <v>0</v>
      </c>
      <c r="E1563" s="8" t="n">
        <v>0</v>
      </c>
      <c r="F1563" s="8" t="n">
        <v>1</v>
      </c>
      <c r="G1563" s="8" t="n">
        <v>1</v>
      </c>
      <c r="H1563" s="8" t="n">
        <v>1</v>
      </c>
      <c r="J1563" s="8" t="n">
        <v>1</v>
      </c>
      <c r="K1563" s="8" t="n">
        <v>1</v>
      </c>
      <c r="L1563" s="8" t="n">
        <v>0</v>
      </c>
      <c r="M1563" s="8" t="n">
        <v>0</v>
      </c>
      <c r="N1563" s="8" t="n">
        <v>1</v>
      </c>
      <c r="O1563" s="8" t="n">
        <v>1</v>
      </c>
      <c r="P1563" s="8" t="n">
        <v>1</v>
      </c>
      <c r="R1563" s="8" t="n">
        <v>1</v>
      </c>
      <c r="S1563" s="8" t="n">
        <v>1</v>
      </c>
      <c r="T1563" s="8" t="n">
        <v>0</v>
      </c>
      <c r="U1563" s="8" t="n">
        <v>0</v>
      </c>
      <c r="V1563" s="8" t="n">
        <v>1</v>
      </c>
      <c r="W1563" s="8" t="n">
        <v>1</v>
      </c>
      <c r="X1563" s="8" t="n">
        <v>1</v>
      </c>
      <c r="Z1563" s="8" t="n">
        <v>1</v>
      </c>
      <c r="AA1563" s="8" t="n">
        <v>1</v>
      </c>
      <c r="AB1563" s="8" t="n">
        <v>0</v>
      </c>
      <c r="AC1563" s="8" t="n">
        <v>0</v>
      </c>
      <c r="AD1563" s="8" t="n">
        <v>1</v>
      </c>
      <c r="AE1563" s="8" t="n">
        <v>1</v>
      </c>
      <c r="AF1563" s="8" t="n">
        <v>1</v>
      </c>
      <c r="AP1563" s="3" t="inlineStr">
        <is>
          <t>Housing</t>
        </is>
      </c>
      <c r="AQ1563" s="3" t="inlineStr">
        <is>
          <t>Housing</t>
        </is>
      </c>
    </row>
    <row r="1564">
      <c r="A1564" s="3" t="inlineStr">
        <is>
          <t>Screwdriver Bit</t>
        </is>
      </c>
      <c r="B1564" s="8" t="n">
        <v>1</v>
      </c>
      <c r="C1564" s="8" t="n">
        <v>0</v>
      </c>
      <c r="D1564" s="8" t="n">
        <v>0</v>
      </c>
      <c r="E1564" s="8" t="n">
        <v>0</v>
      </c>
      <c r="F1564" s="8" t="n">
        <v>0</v>
      </c>
      <c r="G1564" s="8" t="n">
        <v>1</v>
      </c>
      <c r="H1564" s="8" t="n">
        <v>1</v>
      </c>
      <c r="J1564" s="8" t="n">
        <v>1</v>
      </c>
      <c r="K1564" s="8" t="n">
        <v>0</v>
      </c>
      <c r="L1564" s="8" t="n">
        <v>0</v>
      </c>
      <c r="M1564" s="8" t="n">
        <v>0</v>
      </c>
      <c r="N1564" s="8" t="n">
        <v>0</v>
      </c>
      <c r="O1564" s="8" t="n">
        <v>1</v>
      </c>
      <c r="P1564" s="8" t="n">
        <v>1</v>
      </c>
      <c r="R1564" s="8" t="n">
        <v>1</v>
      </c>
      <c r="S1564" s="8" t="n">
        <v>0</v>
      </c>
      <c r="T1564" s="8" t="n">
        <v>0</v>
      </c>
      <c r="U1564" s="8" t="n">
        <v>0</v>
      </c>
      <c r="V1564" s="8" t="n">
        <v>0</v>
      </c>
      <c r="W1564" s="8" t="n">
        <v>1</v>
      </c>
      <c r="X1564" s="8" t="n">
        <v>1</v>
      </c>
      <c r="Z1564" s="8" t="n">
        <v>1</v>
      </c>
      <c r="AA1564" s="8" t="n">
        <v>0</v>
      </c>
      <c r="AB1564" s="8" t="n">
        <v>0</v>
      </c>
      <c r="AC1564" s="8" t="n">
        <v>0</v>
      </c>
      <c r="AD1564" s="8" t="n">
        <v>0</v>
      </c>
      <c r="AE1564" s="8" t="n">
        <v>1</v>
      </c>
      <c r="AF1564" s="8" t="n">
        <v>1</v>
      </c>
    </row>
    <row r="1566">
      <c r="A1566" s="1" t="inlineStr">
        <is>
          <t>aligned k×k matrices (INDEX/MATCH through the mapping; GT order)</t>
        </is>
      </c>
      <c r="B1566" s="9" t="inlineStr">
        <is>
          <t>run 1 aligned</t>
        </is>
      </c>
      <c r="J1566" s="9" t="inlineStr">
        <is>
          <t>run 2 aligned</t>
        </is>
      </c>
      <c r="R1566" s="9" t="inlineStr">
        <is>
          <t>run 3 aligned</t>
        </is>
      </c>
      <c r="Z1566" s="9" t="inlineStr">
        <is>
          <t>run 4 aligned</t>
        </is>
      </c>
      <c r="AP1566" s="9" t="inlineStr">
        <is>
          <t>Step2 average of aligned runs (formula)</t>
        </is>
      </c>
      <c r="AW1566" s="9" t="inlineStr">
        <is>
          <t>aligned ground truth (INDEX/MATCH)</t>
        </is>
      </c>
      <c r="BD1566" s="9" t="inlineStr">
        <is>
          <t>aligned GT eig (pasted) | sorted</t>
        </is>
      </c>
    </row>
    <row r="1567" ht="60" customHeight="1">
      <c r="B1567" s="15" t="inlineStr">
        <is>
          <t>Bit</t>
        </is>
      </c>
      <c r="C1567" s="15" t="inlineStr">
        <is>
          <t>Transmission</t>
        </is>
      </c>
      <c r="D1567" s="15" t="inlineStr">
        <is>
          <t>Motor</t>
        </is>
      </c>
      <c r="E1567" s="15" t="inlineStr">
        <is>
          <t>Electrical System</t>
        </is>
      </c>
      <c r="F1567" s="15" t="inlineStr">
        <is>
          <t>Battery Holder</t>
        </is>
      </c>
      <c r="G1567" s="15" t="inlineStr">
        <is>
          <t>Housing</t>
        </is>
      </c>
      <c r="J1567" s="15" t="inlineStr">
        <is>
          <t>Bit</t>
        </is>
      </c>
      <c r="K1567" s="15" t="inlineStr">
        <is>
          <t>Transmission</t>
        </is>
      </c>
      <c r="L1567" s="15" t="inlineStr">
        <is>
          <t>Motor</t>
        </is>
      </c>
      <c r="M1567" s="15" t="inlineStr">
        <is>
          <t>Electrical System</t>
        </is>
      </c>
      <c r="N1567" s="15" t="inlineStr">
        <is>
          <t>Battery Holder</t>
        </is>
      </c>
      <c r="O1567" s="15" t="inlineStr">
        <is>
          <t>Housing</t>
        </is>
      </c>
      <c r="R1567" s="15" t="inlineStr">
        <is>
          <t>Bit</t>
        </is>
      </c>
      <c r="S1567" s="15" t="inlineStr">
        <is>
          <t>Transmission</t>
        </is>
      </c>
      <c r="T1567" s="15" t="inlineStr">
        <is>
          <t>Motor</t>
        </is>
      </c>
      <c r="U1567" s="15" t="inlineStr">
        <is>
          <t>Electrical System</t>
        </is>
      </c>
      <c r="V1567" s="15" t="inlineStr">
        <is>
          <t>Battery Holder</t>
        </is>
      </c>
      <c r="W1567" s="15" t="inlineStr">
        <is>
          <t>Housing</t>
        </is>
      </c>
      <c r="Z1567" s="15" t="inlineStr">
        <is>
          <t>Bit</t>
        </is>
      </c>
      <c r="AA1567" s="15" t="inlineStr">
        <is>
          <t>Transmission</t>
        </is>
      </c>
      <c r="AB1567" s="15" t="inlineStr">
        <is>
          <t>Motor</t>
        </is>
      </c>
      <c r="AC1567" s="15" t="inlineStr">
        <is>
          <t>Electrical System</t>
        </is>
      </c>
      <c r="AD1567" s="15" t="inlineStr">
        <is>
          <t>Battery Holder</t>
        </is>
      </c>
      <c r="AE1567" s="15" t="inlineStr">
        <is>
          <t>Housing</t>
        </is>
      </c>
    </row>
    <row r="1568">
      <c r="A1568" s="3" t="inlineStr">
        <is>
          <t>Bit</t>
        </is>
      </c>
      <c r="B1568" s="8">
        <f>INDEX($B$1558:$H$1564,MATCH($AQ$1558,$B$1557:$H$1557,0),MATCH($AQ$1558,$B$1557:$H$1557,0))</f>
        <v/>
      </c>
      <c r="C1568" s="8">
        <f>INDEX($B$1558:$H$1564,MATCH($AQ$1558,$B$1557:$H$1557,0),MATCH($AQ$1559,$B$1557:$H$1557,0))</f>
        <v/>
      </c>
      <c r="D1568" s="8">
        <f>INDEX($B$1558:$H$1564,MATCH($AQ$1558,$B$1557:$H$1557,0),MATCH($AQ$1560,$B$1557:$H$1557,0))</f>
        <v/>
      </c>
      <c r="E1568" s="8">
        <f>INDEX($B$1558:$H$1564,MATCH($AQ$1558,$B$1557:$H$1557,0),MATCH($AQ$1561,$B$1557:$H$1557,0))</f>
        <v/>
      </c>
      <c r="F1568" s="8">
        <f>INDEX($B$1558:$H$1564,MATCH($AQ$1558,$B$1557:$H$1557,0),MATCH($AQ$1562,$B$1557:$H$1557,0))</f>
        <v/>
      </c>
      <c r="G1568" s="8">
        <f>INDEX($B$1558:$H$1564,MATCH($AQ$1558,$B$1557:$H$1557,0),MATCH($AQ$1563,$B$1557:$H$1557,0))</f>
        <v/>
      </c>
      <c r="J1568" s="8">
        <f>INDEX($J$1558:$P$1564,MATCH($AQ$1558,$J$1557:$P$1557,0),MATCH($AQ$1558,$J$1557:$P$1557,0))</f>
        <v/>
      </c>
      <c r="K1568" s="8">
        <f>INDEX($J$1558:$P$1564,MATCH($AQ$1558,$J$1557:$P$1557,0),MATCH($AQ$1559,$J$1557:$P$1557,0))</f>
        <v/>
      </c>
      <c r="L1568" s="8">
        <f>INDEX($J$1558:$P$1564,MATCH($AQ$1558,$J$1557:$P$1557,0),MATCH($AQ$1560,$J$1557:$P$1557,0))</f>
        <v/>
      </c>
      <c r="M1568" s="8">
        <f>INDEX($J$1558:$P$1564,MATCH($AQ$1558,$J$1557:$P$1557,0),MATCH($AQ$1561,$J$1557:$P$1557,0))</f>
        <v/>
      </c>
      <c r="N1568" s="8">
        <f>INDEX($J$1558:$P$1564,MATCH($AQ$1558,$J$1557:$P$1557,0),MATCH($AQ$1562,$J$1557:$P$1557,0))</f>
        <v/>
      </c>
      <c r="O1568" s="8">
        <f>INDEX($J$1558:$P$1564,MATCH($AQ$1558,$J$1557:$P$1557,0),MATCH($AQ$1563,$J$1557:$P$1557,0))</f>
        <v/>
      </c>
      <c r="R1568" s="8">
        <f>INDEX($R$1558:$X$1564,MATCH($AQ$1558,$R$1557:$X$1557,0),MATCH($AQ$1558,$R$1557:$X$1557,0))</f>
        <v/>
      </c>
      <c r="S1568" s="8">
        <f>INDEX($R$1558:$X$1564,MATCH($AQ$1558,$R$1557:$X$1557,0),MATCH($AQ$1559,$R$1557:$X$1557,0))</f>
        <v/>
      </c>
      <c r="T1568" s="8">
        <f>INDEX($R$1558:$X$1564,MATCH($AQ$1558,$R$1557:$X$1557,0),MATCH($AQ$1560,$R$1557:$X$1557,0))</f>
        <v/>
      </c>
      <c r="U1568" s="8">
        <f>INDEX($R$1558:$X$1564,MATCH($AQ$1558,$R$1557:$X$1557,0),MATCH($AQ$1561,$R$1557:$X$1557,0))</f>
        <v/>
      </c>
      <c r="V1568" s="8">
        <f>INDEX($R$1558:$X$1564,MATCH($AQ$1558,$R$1557:$X$1557,0),MATCH($AQ$1562,$R$1557:$X$1557,0))</f>
        <v/>
      </c>
      <c r="W1568" s="8">
        <f>INDEX($R$1558:$X$1564,MATCH($AQ$1558,$R$1557:$X$1557,0),MATCH($AQ$1563,$R$1557:$X$1557,0))</f>
        <v/>
      </c>
      <c r="Z1568" s="8">
        <f>INDEX($Z$1558:$AF$1564,MATCH($AQ$1558,$Z$1557:$AF$1557,0),MATCH($AQ$1558,$Z$1557:$AF$1557,0))</f>
        <v/>
      </c>
      <c r="AA1568" s="8">
        <f>INDEX($Z$1558:$AF$1564,MATCH($AQ$1558,$Z$1557:$AF$1557,0),MATCH($AQ$1559,$Z$1557:$AF$1557,0))</f>
        <v/>
      </c>
      <c r="AB1568" s="8">
        <f>INDEX($Z$1558:$AF$1564,MATCH($AQ$1558,$Z$1557:$AF$1557,0),MATCH($AQ$1560,$Z$1557:$AF$1557,0))</f>
        <v/>
      </c>
      <c r="AC1568" s="8">
        <f>INDEX($Z$1558:$AF$1564,MATCH($AQ$1558,$Z$1557:$AF$1557,0),MATCH($AQ$1561,$Z$1557:$AF$1557,0))</f>
        <v/>
      </c>
      <c r="AD1568" s="8">
        <f>INDEX($Z$1558:$AF$1564,MATCH($AQ$1558,$Z$1557:$AF$1557,0),MATCH($AQ$1562,$Z$1557:$AF$1557,0))</f>
        <v/>
      </c>
      <c r="AE1568" s="8">
        <f>INDEX($Z$1558:$AF$1564,MATCH($AQ$1558,$Z$1557:$AF$1557,0),MATCH($AQ$1563,$Z$1557:$AF$1557,0))</f>
        <v/>
      </c>
      <c r="AP1568" s="8">
        <f>IF(($B$1568&lt;&gt;2)+($J$1568&lt;&gt;2)+($R$1568&lt;&gt;2)+($Z$1568&lt;&gt;2)=0,2,IF((($B$1568&lt;&gt;2)*$B$1568+($J$1568&lt;&gt;2)*$J$1568+($R$1568&lt;&gt;2)*$R$1568+($Z$1568&lt;&gt;2)*$Z$1568)/(($B$1568&lt;&gt;2)+($J$1568&lt;&gt;2)+($R$1568&lt;&gt;2)+($Z$1568&lt;&gt;2))&gt;=0.5,1,0))</f>
        <v/>
      </c>
      <c r="AQ1568" s="8">
        <f>IF(($C$1568&lt;&gt;2)+($K$1568&lt;&gt;2)+($S$1568&lt;&gt;2)+($AA$1568&lt;&gt;2)=0,2,IF((($C$1568&lt;&gt;2)*$C$1568+($K$1568&lt;&gt;2)*$K$1568+($S$1568&lt;&gt;2)*$S$1568+($AA$1568&lt;&gt;2)*$AA$1568)/(($C$1568&lt;&gt;2)+($K$1568&lt;&gt;2)+($S$1568&lt;&gt;2)+($AA$1568&lt;&gt;2))&gt;=0.5,1,0))</f>
        <v/>
      </c>
      <c r="AR1568" s="8">
        <f>IF(($D$1568&lt;&gt;2)+($L$1568&lt;&gt;2)+($T$1568&lt;&gt;2)+($AB$1568&lt;&gt;2)=0,2,IF((($D$1568&lt;&gt;2)*$D$1568+($L$1568&lt;&gt;2)*$L$1568+($T$1568&lt;&gt;2)*$T$1568+($AB$1568&lt;&gt;2)*$AB$1568)/(($D$1568&lt;&gt;2)+($L$1568&lt;&gt;2)+($T$1568&lt;&gt;2)+($AB$1568&lt;&gt;2))&gt;=0.5,1,0))</f>
        <v/>
      </c>
      <c r="AS1568" s="8">
        <f>IF(($E$1568&lt;&gt;2)+($M$1568&lt;&gt;2)+($U$1568&lt;&gt;2)+($AC$1568&lt;&gt;2)=0,2,IF((($E$1568&lt;&gt;2)*$E$1568+($M$1568&lt;&gt;2)*$M$1568+($U$1568&lt;&gt;2)*$U$1568+($AC$1568&lt;&gt;2)*$AC$1568)/(($E$1568&lt;&gt;2)+($M$1568&lt;&gt;2)+($U$1568&lt;&gt;2)+($AC$1568&lt;&gt;2))&gt;=0.5,1,0))</f>
        <v/>
      </c>
      <c r="AT1568" s="8">
        <f>IF(($F$1568&lt;&gt;2)+($N$1568&lt;&gt;2)+($V$1568&lt;&gt;2)+($AD$1568&lt;&gt;2)=0,2,IF((($F$1568&lt;&gt;2)*$F$1568+($N$1568&lt;&gt;2)*$N$1568+($V$1568&lt;&gt;2)*$V$1568+($AD$1568&lt;&gt;2)*$AD$1568)/(($F$1568&lt;&gt;2)+($N$1568&lt;&gt;2)+($V$1568&lt;&gt;2)+($AD$1568&lt;&gt;2))&gt;=0.5,1,0))</f>
        <v/>
      </c>
      <c r="AU1568" s="8">
        <f>IF(($G$1568&lt;&gt;2)+($O$1568&lt;&gt;2)+($W$1568&lt;&gt;2)+($AE$1568&lt;&gt;2)=0,2,IF((($G$1568&lt;&gt;2)*$G$1568+($O$1568&lt;&gt;2)*$O$1568+($W$1568&lt;&gt;2)*$W$1568+($AE$1568&lt;&gt;2)*$AE$1568)/(($G$1568&lt;&gt;2)+($O$1568&lt;&gt;2)+($W$1568&lt;&gt;2)+($AE$1568&lt;&gt;2))&gt;=0.5,1,0))</f>
        <v/>
      </c>
      <c r="AW1568" s="16">
        <f>INDEX('Ground truth'!$B$14:$H$20,MATCH($AP$1558,'Ground truth'!$A$14:$A$20,0),MATCH($AP$1558,'Ground truth'!$B$13:$H$13,0))</f>
        <v/>
      </c>
      <c r="AX1568" s="16">
        <f>INDEX('Ground truth'!$B$14:$H$20,MATCH($AP$1558,'Ground truth'!$A$14:$A$20,0),MATCH($AP$1559,'Ground truth'!$B$13:$H$13,0))</f>
        <v/>
      </c>
      <c r="AY1568" s="16">
        <f>INDEX('Ground truth'!$B$14:$H$20,MATCH($AP$1558,'Ground truth'!$A$14:$A$20,0),MATCH($AP$1560,'Ground truth'!$B$13:$H$13,0))</f>
        <v/>
      </c>
      <c r="AZ1568" s="16">
        <f>INDEX('Ground truth'!$B$14:$H$20,MATCH($AP$1558,'Ground truth'!$A$14:$A$20,0),MATCH($AP$1561,'Ground truth'!$B$13:$H$13,0))</f>
        <v/>
      </c>
      <c r="BA1568" s="16">
        <f>INDEX('Ground truth'!$B$14:$H$20,MATCH($AP$1558,'Ground truth'!$A$14:$A$20,0),MATCH($AP$1562,'Ground truth'!$B$13:$H$13,0))</f>
        <v/>
      </c>
      <c r="BB1568" s="16">
        <f>INDEX('Ground truth'!$B$14:$H$20,MATCH($AP$1558,'Ground truth'!$A$14:$A$20,0),MATCH($AP$1563,'Ground truth'!$B$13:$H$13,0))</f>
        <v/>
      </c>
      <c r="BD1568" s="19" t="n">
        <v>3.980936588101825</v>
      </c>
      <c r="BE1568" s="19">
        <f>LARGE($BD$1568:$BD$1573,1)</f>
        <v/>
      </c>
    </row>
    <row r="1569">
      <c r="A1569" s="3" t="inlineStr">
        <is>
          <t>Transmission</t>
        </is>
      </c>
      <c r="B1569" s="8">
        <f>INDEX($B$1558:$H$1564,MATCH($AQ$1559,$B$1557:$H$1557,0),MATCH($AQ$1558,$B$1557:$H$1557,0))</f>
        <v/>
      </c>
      <c r="C1569" s="8">
        <f>INDEX($B$1558:$H$1564,MATCH($AQ$1559,$B$1557:$H$1557,0),MATCH($AQ$1559,$B$1557:$H$1557,0))</f>
        <v/>
      </c>
      <c r="D1569" s="8">
        <f>INDEX($B$1558:$H$1564,MATCH($AQ$1559,$B$1557:$H$1557,0),MATCH($AQ$1560,$B$1557:$H$1557,0))</f>
        <v/>
      </c>
      <c r="E1569" s="8">
        <f>INDEX($B$1558:$H$1564,MATCH($AQ$1559,$B$1557:$H$1557,0),MATCH($AQ$1561,$B$1557:$H$1557,0))</f>
        <v/>
      </c>
      <c r="F1569" s="8">
        <f>INDEX($B$1558:$H$1564,MATCH($AQ$1559,$B$1557:$H$1557,0),MATCH($AQ$1562,$B$1557:$H$1557,0))</f>
        <v/>
      </c>
      <c r="G1569" s="8">
        <f>INDEX($B$1558:$H$1564,MATCH($AQ$1559,$B$1557:$H$1557,0),MATCH($AQ$1563,$B$1557:$H$1557,0))</f>
        <v/>
      </c>
      <c r="J1569" s="8">
        <f>INDEX($J$1558:$P$1564,MATCH($AQ$1559,$J$1557:$P$1557,0),MATCH($AQ$1558,$J$1557:$P$1557,0))</f>
        <v/>
      </c>
      <c r="K1569" s="8">
        <f>INDEX($J$1558:$P$1564,MATCH($AQ$1559,$J$1557:$P$1557,0),MATCH($AQ$1559,$J$1557:$P$1557,0))</f>
        <v/>
      </c>
      <c r="L1569" s="8">
        <f>INDEX($J$1558:$P$1564,MATCH($AQ$1559,$J$1557:$P$1557,0),MATCH($AQ$1560,$J$1557:$P$1557,0))</f>
        <v/>
      </c>
      <c r="M1569" s="8">
        <f>INDEX($J$1558:$P$1564,MATCH($AQ$1559,$J$1557:$P$1557,0),MATCH($AQ$1561,$J$1557:$P$1557,0))</f>
        <v/>
      </c>
      <c r="N1569" s="8">
        <f>INDEX($J$1558:$P$1564,MATCH($AQ$1559,$J$1557:$P$1557,0),MATCH($AQ$1562,$J$1557:$P$1557,0))</f>
        <v/>
      </c>
      <c r="O1569" s="8">
        <f>INDEX($J$1558:$P$1564,MATCH($AQ$1559,$J$1557:$P$1557,0),MATCH($AQ$1563,$J$1557:$P$1557,0))</f>
        <v/>
      </c>
      <c r="R1569" s="8">
        <f>INDEX($R$1558:$X$1564,MATCH($AQ$1559,$R$1557:$X$1557,0),MATCH($AQ$1558,$R$1557:$X$1557,0))</f>
        <v/>
      </c>
      <c r="S1569" s="8">
        <f>INDEX($R$1558:$X$1564,MATCH($AQ$1559,$R$1557:$X$1557,0),MATCH($AQ$1559,$R$1557:$X$1557,0))</f>
        <v/>
      </c>
      <c r="T1569" s="8">
        <f>INDEX($R$1558:$X$1564,MATCH($AQ$1559,$R$1557:$X$1557,0),MATCH($AQ$1560,$R$1557:$X$1557,0))</f>
        <v/>
      </c>
      <c r="U1569" s="8">
        <f>INDEX($R$1558:$X$1564,MATCH($AQ$1559,$R$1557:$X$1557,0),MATCH($AQ$1561,$R$1557:$X$1557,0))</f>
        <v/>
      </c>
      <c r="V1569" s="8">
        <f>INDEX($R$1558:$X$1564,MATCH($AQ$1559,$R$1557:$X$1557,0),MATCH($AQ$1562,$R$1557:$X$1557,0))</f>
        <v/>
      </c>
      <c r="W1569" s="8">
        <f>INDEX($R$1558:$X$1564,MATCH($AQ$1559,$R$1557:$X$1557,0),MATCH($AQ$1563,$R$1557:$X$1557,0))</f>
        <v/>
      </c>
      <c r="Z1569" s="8">
        <f>INDEX($Z$1558:$AF$1564,MATCH($AQ$1559,$Z$1557:$AF$1557,0),MATCH($AQ$1558,$Z$1557:$AF$1557,0))</f>
        <v/>
      </c>
      <c r="AA1569" s="8">
        <f>INDEX($Z$1558:$AF$1564,MATCH($AQ$1559,$Z$1557:$AF$1557,0),MATCH($AQ$1559,$Z$1557:$AF$1557,0))</f>
        <v/>
      </c>
      <c r="AB1569" s="8">
        <f>INDEX($Z$1558:$AF$1564,MATCH($AQ$1559,$Z$1557:$AF$1557,0),MATCH($AQ$1560,$Z$1557:$AF$1557,0))</f>
        <v/>
      </c>
      <c r="AC1569" s="8">
        <f>INDEX($Z$1558:$AF$1564,MATCH($AQ$1559,$Z$1557:$AF$1557,0),MATCH($AQ$1561,$Z$1557:$AF$1557,0))</f>
        <v/>
      </c>
      <c r="AD1569" s="8">
        <f>INDEX($Z$1558:$AF$1564,MATCH($AQ$1559,$Z$1557:$AF$1557,0),MATCH($AQ$1562,$Z$1557:$AF$1557,0))</f>
        <v/>
      </c>
      <c r="AE1569" s="8">
        <f>INDEX($Z$1558:$AF$1564,MATCH($AQ$1559,$Z$1557:$AF$1557,0),MATCH($AQ$1563,$Z$1557:$AF$1557,0))</f>
        <v/>
      </c>
      <c r="AP1569" s="8">
        <f>IF(($B$1569&lt;&gt;2)+($J$1569&lt;&gt;2)+($R$1569&lt;&gt;2)+($Z$1569&lt;&gt;2)=0,2,IF((($B$1569&lt;&gt;2)*$B$1569+($J$1569&lt;&gt;2)*$J$1569+($R$1569&lt;&gt;2)*$R$1569+($Z$1569&lt;&gt;2)*$Z$1569)/(($B$1569&lt;&gt;2)+($J$1569&lt;&gt;2)+($R$1569&lt;&gt;2)+($Z$1569&lt;&gt;2))&gt;=0.5,1,0))</f>
        <v/>
      </c>
      <c r="AQ1569" s="8">
        <f>IF(($C$1569&lt;&gt;2)+($K$1569&lt;&gt;2)+($S$1569&lt;&gt;2)+($AA$1569&lt;&gt;2)=0,2,IF((($C$1569&lt;&gt;2)*$C$1569+($K$1569&lt;&gt;2)*$K$1569+($S$1569&lt;&gt;2)*$S$1569+($AA$1569&lt;&gt;2)*$AA$1569)/(($C$1569&lt;&gt;2)+($K$1569&lt;&gt;2)+($S$1569&lt;&gt;2)+($AA$1569&lt;&gt;2))&gt;=0.5,1,0))</f>
        <v/>
      </c>
      <c r="AR1569" s="8">
        <f>IF(($D$1569&lt;&gt;2)+($L$1569&lt;&gt;2)+($T$1569&lt;&gt;2)+($AB$1569&lt;&gt;2)=0,2,IF((($D$1569&lt;&gt;2)*$D$1569+($L$1569&lt;&gt;2)*$L$1569+($T$1569&lt;&gt;2)*$T$1569+($AB$1569&lt;&gt;2)*$AB$1569)/(($D$1569&lt;&gt;2)+($L$1569&lt;&gt;2)+($T$1569&lt;&gt;2)+($AB$1569&lt;&gt;2))&gt;=0.5,1,0))</f>
        <v/>
      </c>
      <c r="AS1569" s="8">
        <f>IF(($E$1569&lt;&gt;2)+($M$1569&lt;&gt;2)+($U$1569&lt;&gt;2)+($AC$1569&lt;&gt;2)=0,2,IF((($E$1569&lt;&gt;2)*$E$1569+($M$1569&lt;&gt;2)*$M$1569+($U$1569&lt;&gt;2)*$U$1569+($AC$1569&lt;&gt;2)*$AC$1569)/(($E$1569&lt;&gt;2)+($M$1569&lt;&gt;2)+($U$1569&lt;&gt;2)+($AC$1569&lt;&gt;2))&gt;=0.5,1,0))</f>
        <v/>
      </c>
      <c r="AT1569" s="8">
        <f>IF(($F$1569&lt;&gt;2)+($N$1569&lt;&gt;2)+($V$1569&lt;&gt;2)+($AD$1569&lt;&gt;2)=0,2,IF((($F$1569&lt;&gt;2)*$F$1569+($N$1569&lt;&gt;2)*$N$1569+($V$1569&lt;&gt;2)*$V$1569+($AD$1569&lt;&gt;2)*$AD$1569)/(($F$1569&lt;&gt;2)+($N$1569&lt;&gt;2)+($V$1569&lt;&gt;2)+($AD$1569&lt;&gt;2))&gt;=0.5,1,0))</f>
        <v/>
      </c>
      <c r="AU1569" s="8">
        <f>IF(($G$1569&lt;&gt;2)+($O$1569&lt;&gt;2)+($W$1569&lt;&gt;2)+($AE$1569&lt;&gt;2)=0,2,IF((($G$1569&lt;&gt;2)*$G$1569+($O$1569&lt;&gt;2)*$O$1569+($W$1569&lt;&gt;2)*$W$1569+($AE$1569&lt;&gt;2)*$AE$1569)/(($G$1569&lt;&gt;2)+($O$1569&lt;&gt;2)+($W$1569&lt;&gt;2)+($AE$1569&lt;&gt;2))&gt;=0.5,1,0))</f>
        <v/>
      </c>
      <c r="AW1569" s="16">
        <f>INDEX('Ground truth'!$B$14:$H$20,MATCH($AP$1559,'Ground truth'!$A$14:$A$20,0),MATCH($AP$1558,'Ground truth'!$B$13:$H$13,0))</f>
        <v/>
      </c>
      <c r="AX1569" s="16">
        <f>INDEX('Ground truth'!$B$14:$H$20,MATCH($AP$1559,'Ground truth'!$A$14:$A$20,0),MATCH($AP$1559,'Ground truth'!$B$13:$H$13,0))</f>
        <v/>
      </c>
      <c r="AY1569" s="16">
        <f>INDEX('Ground truth'!$B$14:$H$20,MATCH($AP$1559,'Ground truth'!$A$14:$A$20,0),MATCH($AP$1560,'Ground truth'!$B$13:$H$13,0))</f>
        <v/>
      </c>
      <c r="AZ1569" s="16">
        <f>INDEX('Ground truth'!$B$14:$H$20,MATCH($AP$1559,'Ground truth'!$A$14:$A$20,0),MATCH($AP$1561,'Ground truth'!$B$13:$H$13,0))</f>
        <v/>
      </c>
      <c r="BA1569" s="16">
        <f>INDEX('Ground truth'!$B$14:$H$20,MATCH($AP$1559,'Ground truth'!$A$14:$A$20,0),MATCH($AP$1562,'Ground truth'!$B$13:$H$13,0))</f>
        <v/>
      </c>
      <c r="BB1569" s="16">
        <f>INDEX('Ground truth'!$B$14:$H$20,MATCH($AP$1559,'Ground truth'!$A$14:$A$20,0),MATCH($AP$1563,'Ground truth'!$B$13:$H$13,0))</f>
        <v/>
      </c>
      <c r="BD1569" s="19" t="n">
        <v>2.041954751952713</v>
      </c>
      <c r="BE1569" s="19">
        <f>LARGE($BD$1568:$BD$1573,2)</f>
        <v/>
      </c>
    </row>
    <row r="1570">
      <c r="A1570" s="3" t="inlineStr">
        <is>
          <t>Motor</t>
        </is>
      </c>
      <c r="B1570" s="8">
        <f>INDEX($B$1558:$H$1564,MATCH($AQ$1560,$B$1557:$H$1557,0),MATCH($AQ$1558,$B$1557:$H$1557,0))</f>
        <v/>
      </c>
      <c r="C1570" s="8">
        <f>INDEX($B$1558:$H$1564,MATCH($AQ$1560,$B$1557:$H$1557,0),MATCH($AQ$1559,$B$1557:$H$1557,0))</f>
        <v/>
      </c>
      <c r="D1570" s="8">
        <f>INDEX($B$1558:$H$1564,MATCH($AQ$1560,$B$1557:$H$1557,0),MATCH($AQ$1560,$B$1557:$H$1557,0))</f>
        <v/>
      </c>
      <c r="E1570" s="8">
        <f>INDEX($B$1558:$H$1564,MATCH($AQ$1560,$B$1557:$H$1557,0),MATCH($AQ$1561,$B$1557:$H$1557,0))</f>
        <v/>
      </c>
      <c r="F1570" s="8">
        <f>INDEX($B$1558:$H$1564,MATCH($AQ$1560,$B$1557:$H$1557,0),MATCH($AQ$1562,$B$1557:$H$1557,0))</f>
        <v/>
      </c>
      <c r="G1570" s="8">
        <f>INDEX($B$1558:$H$1564,MATCH($AQ$1560,$B$1557:$H$1557,0),MATCH($AQ$1563,$B$1557:$H$1557,0))</f>
        <v/>
      </c>
      <c r="J1570" s="8">
        <f>INDEX($J$1558:$P$1564,MATCH($AQ$1560,$J$1557:$P$1557,0),MATCH($AQ$1558,$J$1557:$P$1557,0))</f>
        <v/>
      </c>
      <c r="K1570" s="8">
        <f>INDEX($J$1558:$P$1564,MATCH($AQ$1560,$J$1557:$P$1557,0),MATCH($AQ$1559,$J$1557:$P$1557,0))</f>
        <v/>
      </c>
      <c r="L1570" s="8">
        <f>INDEX($J$1558:$P$1564,MATCH($AQ$1560,$J$1557:$P$1557,0),MATCH($AQ$1560,$J$1557:$P$1557,0))</f>
        <v/>
      </c>
      <c r="M1570" s="8">
        <f>INDEX($J$1558:$P$1564,MATCH($AQ$1560,$J$1557:$P$1557,0),MATCH($AQ$1561,$J$1557:$P$1557,0))</f>
        <v/>
      </c>
      <c r="N1570" s="8">
        <f>INDEX($J$1558:$P$1564,MATCH($AQ$1560,$J$1557:$P$1557,0),MATCH($AQ$1562,$J$1557:$P$1557,0))</f>
        <v/>
      </c>
      <c r="O1570" s="8">
        <f>INDEX($J$1558:$P$1564,MATCH($AQ$1560,$J$1557:$P$1557,0),MATCH($AQ$1563,$J$1557:$P$1557,0))</f>
        <v/>
      </c>
      <c r="R1570" s="8">
        <f>INDEX($R$1558:$X$1564,MATCH($AQ$1560,$R$1557:$X$1557,0),MATCH($AQ$1558,$R$1557:$X$1557,0))</f>
        <v/>
      </c>
      <c r="S1570" s="8">
        <f>INDEX($R$1558:$X$1564,MATCH($AQ$1560,$R$1557:$X$1557,0),MATCH($AQ$1559,$R$1557:$X$1557,0))</f>
        <v/>
      </c>
      <c r="T1570" s="8">
        <f>INDEX($R$1558:$X$1564,MATCH($AQ$1560,$R$1557:$X$1557,0),MATCH($AQ$1560,$R$1557:$X$1557,0))</f>
        <v/>
      </c>
      <c r="U1570" s="8">
        <f>INDEX($R$1558:$X$1564,MATCH($AQ$1560,$R$1557:$X$1557,0),MATCH($AQ$1561,$R$1557:$X$1557,0))</f>
        <v/>
      </c>
      <c r="V1570" s="8">
        <f>INDEX($R$1558:$X$1564,MATCH($AQ$1560,$R$1557:$X$1557,0),MATCH($AQ$1562,$R$1557:$X$1557,0))</f>
        <v/>
      </c>
      <c r="W1570" s="8">
        <f>INDEX($R$1558:$X$1564,MATCH($AQ$1560,$R$1557:$X$1557,0),MATCH($AQ$1563,$R$1557:$X$1557,0))</f>
        <v/>
      </c>
      <c r="Z1570" s="8">
        <f>INDEX($Z$1558:$AF$1564,MATCH($AQ$1560,$Z$1557:$AF$1557,0),MATCH($AQ$1558,$Z$1557:$AF$1557,0))</f>
        <v/>
      </c>
      <c r="AA1570" s="8">
        <f>INDEX($Z$1558:$AF$1564,MATCH($AQ$1560,$Z$1557:$AF$1557,0),MATCH($AQ$1559,$Z$1557:$AF$1557,0))</f>
        <v/>
      </c>
      <c r="AB1570" s="8">
        <f>INDEX($Z$1558:$AF$1564,MATCH($AQ$1560,$Z$1557:$AF$1557,0),MATCH($AQ$1560,$Z$1557:$AF$1557,0))</f>
        <v/>
      </c>
      <c r="AC1570" s="8">
        <f>INDEX($Z$1558:$AF$1564,MATCH($AQ$1560,$Z$1557:$AF$1557,0),MATCH($AQ$1561,$Z$1557:$AF$1557,0))</f>
        <v/>
      </c>
      <c r="AD1570" s="8">
        <f>INDEX($Z$1558:$AF$1564,MATCH($AQ$1560,$Z$1557:$AF$1557,0),MATCH($AQ$1562,$Z$1557:$AF$1557,0))</f>
        <v/>
      </c>
      <c r="AE1570" s="8">
        <f>INDEX($Z$1558:$AF$1564,MATCH($AQ$1560,$Z$1557:$AF$1557,0),MATCH($AQ$1563,$Z$1557:$AF$1557,0))</f>
        <v/>
      </c>
      <c r="AP1570" s="8">
        <f>IF(($B$1570&lt;&gt;2)+($J$1570&lt;&gt;2)+($R$1570&lt;&gt;2)+($Z$1570&lt;&gt;2)=0,2,IF((($B$1570&lt;&gt;2)*$B$1570+($J$1570&lt;&gt;2)*$J$1570+($R$1570&lt;&gt;2)*$R$1570+($Z$1570&lt;&gt;2)*$Z$1570)/(($B$1570&lt;&gt;2)+($J$1570&lt;&gt;2)+($R$1570&lt;&gt;2)+($Z$1570&lt;&gt;2))&gt;=0.5,1,0))</f>
        <v/>
      </c>
      <c r="AQ1570" s="8">
        <f>IF(($C$1570&lt;&gt;2)+($K$1570&lt;&gt;2)+($S$1570&lt;&gt;2)+($AA$1570&lt;&gt;2)=0,2,IF((($C$1570&lt;&gt;2)*$C$1570+($K$1570&lt;&gt;2)*$K$1570+($S$1570&lt;&gt;2)*$S$1570+($AA$1570&lt;&gt;2)*$AA$1570)/(($C$1570&lt;&gt;2)+($K$1570&lt;&gt;2)+($S$1570&lt;&gt;2)+($AA$1570&lt;&gt;2))&gt;=0.5,1,0))</f>
        <v/>
      </c>
      <c r="AR1570" s="8">
        <f>IF(($D$1570&lt;&gt;2)+($L$1570&lt;&gt;2)+($T$1570&lt;&gt;2)+($AB$1570&lt;&gt;2)=0,2,IF((($D$1570&lt;&gt;2)*$D$1570+($L$1570&lt;&gt;2)*$L$1570+($T$1570&lt;&gt;2)*$T$1570+($AB$1570&lt;&gt;2)*$AB$1570)/(($D$1570&lt;&gt;2)+($L$1570&lt;&gt;2)+($T$1570&lt;&gt;2)+($AB$1570&lt;&gt;2))&gt;=0.5,1,0))</f>
        <v/>
      </c>
      <c r="AS1570" s="8">
        <f>IF(($E$1570&lt;&gt;2)+($M$1570&lt;&gt;2)+($U$1570&lt;&gt;2)+($AC$1570&lt;&gt;2)=0,2,IF((($E$1570&lt;&gt;2)*$E$1570+($M$1570&lt;&gt;2)*$M$1570+($U$1570&lt;&gt;2)*$U$1570+($AC$1570&lt;&gt;2)*$AC$1570)/(($E$1570&lt;&gt;2)+($M$1570&lt;&gt;2)+($U$1570&lt;&gt;2)+($AC$1570&lt;&gt;2))&gt;=0.5,1,0))</f>
        <v/>
      </c>
      <c r="AT1570" s="8">
        <f>IF(($F$1570&lt;&gt;2)+($N$1570&lt;&gt;2)+($V$1570&lt;&gt;2)+($AD$1570&lt;&gt;2)=0,2,IF((($F$1570&lt;&gt;2)*$F$1570+($N$1570&lt;&gt;2)*$N$1570+($V$1570&lt;&gt;2)*$V$1570+($AD$1570&lt;&gt;2)*$AD$1570)/(($F$1570&lt;&gt;2)+($N$1570&lt;&gt;2)+($V$1570&lt;&gt;2)+($AD$1570&lt;&gt;2))&gt;=0.5,1,0))</f>
        <v/>
      </c>
      <c r="AU1570" s="8">
        <f>IF(($G$1570&lt;&gt;2)+($O$1570&lt;&gt;2)+($W$1570&lt;&gt;2)+($AE$1570&lt;&gt;2)=0,2,IF((($G$1570&lt;&gt;2)*$G$1570+($O$1570&lt;&gt;2)*$O$1570+($W$1570&lt;&gt;2)*$W$1570+($AE$1570&lt;&gt;2)*$AE$1570)/(($G$1570&lt;&gt;2)+($O$1570&lt;&gt;2)+($W$1570&lt;&gt;2)+($AE$1570&lt;&gt;2))&gt;=0.5,1,0))</f>
        <v/>
      </c>
      <c r="AW1570" s="16">
        <f>INDEX('Ground truth'!$B$14:$H$20,MATCH($AP$1560,'Ground truth'!$A$14:$A$20,0),MATCH($AP$1558,'Ground truth'!$B$13:$H$13,0))</f>
        <v/>
      </c>
      <c r="AX1570" s="16">
        <f>INDEX('Ground truth'!$B$14:$H$20,MATCH($AP$1560,'Ground truth'!$A$14:$A$20,0),MATCH($AP$1559,'Ground truth'!$B$13:$H$13,0))</f>
        <v/>
      </c>
      <c r="AY1570" s="16">
        <f>INDEX('Ground truth'!$B$14:$H$20,MATCH($AP$1560,'Ground truth'!$A$14:$A$20,0),MATCH($AP$1560,'Ground truth'!$B$13:$H$13,0))</f>
        <v/>
      </c>
      <c r="AZ1570" s="16">
        <f>INDEX('Ground truth'!$B$14:$H$20,MATCH($AP$1560,'Ground truth'!$A$14:$A$20,0),MATCH($AP$1561,'Ground truth'!$B$13:$H$13,0))</f>
        <v/>
      </c>
      <c r="BA1570" s="16">
        <f>INDEX('Ground truth'!$B$14:$H$20,MATCH($AP$1560,'Ground truth'!$A$14:$A$20,0),MATCH($AP$1562,'Ground truth'!$B$13:$H$13,0))</f>
        <v/>
      </c>
      <c r="BB1570" s="16">
        <f>INDEX('Ground truth'!$B$14:$H$20,MATCH($AP$1560,'Ground truth'!$A$14:$A$20,0),MATCH($AP$1563,'Ground truth'!$B$13:$H$13,0))</f>
        <v/>
      </c>
      <c r="BD1570" s="19" t="n">
        <v>0.9999999999999996</v>
      </c>
      <c r="BE1570" s="19">
        <f>LARGE($BD$1568:$BD$1573,3)</f>
        <v/>
      </c>
    </row>
    <row r="1571">
      <c r="A1571" s="3" t="inlineStr">
        <is>
          <t>Electrical System</t>
        </is>
      </c>
      <c r="B1571" s="8">
        <f>INDEX($B$1558:$H$1564,MATCH($AQ$1561,$B$1557:$H$1557,0),MATCH($AQ$1558,$B$1557:$H$1557,0))</f>
        <v/>
      </c>
      <c r="C1571" s="8">
        <f>INDEX($B$1558:$H$1564,MATCH($AQ$1561,$B$1557:$H$1557,0),MATCH($AQ$1559,$B$1557:$H$1557,0))</f>
        <v/>
      </c>
      <c r="D1571" s="8">
        <f>INDEX($B$1558:$H$1564,MATCH($AQ$1561,$B$1557:$H$1557,0),MATCH($AQ$1560,$B$1557:$H$1557,0))</f>
        <v/>
      </c>
      <c r="E1571" s="8">
        <f>INDEX($B$1558:$H$1564,MATCH($AQ$1561,$B$1557:$H$1557,0),MATCH($AQ$1561,$B$1557:$H$1557,0))</f>
        <v/>
      </c>
      <c r="F1571" s="8">
        <f>INDEX($B$1558:$H$1564,MATCH($AQ$1561,$B$1557:$H$1557,0),MATCH($AQ$1562,$B$1557:$H$1557,0))</f>
        <v/>
      </c>
      <c r="G1571" s="8">
        <f>INDEX($B$1558:$H$1564,MATCH($AQ$1561,$B$1557:$H$1557,0),MATCH($AQ$1563,$B$1557:$H$1557,0))</f>
        <v/>
      </c>
      <c r="J1571" s="8">
        <f>INDEX($J$1558:$P$1564,MATCH($AQ$1561,$J$1557:$P$1557,0),MATCH($AQ$1558,$J$1557:$P$1557,0))</f>
        <v/>
      </c>
      <c r="K1571" s="8">
        <f>INDEX($J$1558:$P$1564,MATCH($AQ$1561,$J$1557:$P$1557,0),MATCH($AQ$1559,$J$1557:$P$1557,0))</f>
        <v/>
      </c>
      <c r="L1571" s="8">
        <f>INDEX($J$1558:$P$1564,MATCH($AQ$1561,$J$1557:$P$1557,0),MATCH($AQ$1560,$J$1557:$P$1557,0))</f>
        <v/>
      </c>
      <c r="M1571" s="8">
        <f>INDEX($J$1558:$P$1564,MATCH($AQ$1561,$J$1557:$P$1557,0),MATCH($AQ$1561,$J$1557:$P$1557,0))</f>
        <v/>
      </c>
      <c r="N1571" s="8">
        <f>INDEX($J$1558:$P$1564,MATCH($AQ$1561,$J$1557:$P$1557,0),MATCH($AQ$1562,$J$1557:$P$1557,0))</f>
        <v/>
      </c>
      <c r="O1571" s="8">
        <f>INDEX($J$1558:$P$1564,MATCH($AQ$1561,$J$1557:$P$1557,0),MATCH($AQ$1563,$J$1557:$P$1557,0))</f>
        <v/>
      </c>
      <c r="R1571" s="8">
        <f>INDEX($R$1558:$X$1564,MATCH($AQ$1561,$R$1557:$X$1557,0),MATCH($AQ$1558,$R$1557:$X$1557,0))</f>
        <v/>
      </c>
      <c r="S1571" s="8">
        <f>INDEX($R$1558:$X$1564,MATCH($AQ$1561,$R$1557:$X$1557,0),MATCH($AQ$1559,$R$1557:$X$1557,0))</f>
        <v/>
      </c>
      <c r="T1571" s="8">
        <f>INDEX($R$1558:$X$1564,MATCH($AQ$1561,$R$1557:$X$1557,0),MATCH($AQ$1560,$R$1557:$X$1557,0))</f>
        <v/>
      </c>
      <c r="U1571" s="8">
        <f>INDEX($R$1558:$X$1564,MATCH($AQ$1561,$R$1557:$X$1557,0),MATCH($AQ$1561,$R$1557:$X$1557,0))</f>
        <v/>
      </c>
      <c r="V1571" s="8">
        <f>INDEX($R$1558:$X$1564,MATCH($AQ$1561,$R$1557:$X$1557,0),MATCH($AQ$1562,$R$1557:$X$1557,0))</f>
        <v/>
      </c>
      <c r="W1571" s="8">
        <f>INDEX($R$1558:$X$1564,MATCH($AQ$1561,$R$1557:$X$1557,0),MATCH($AQ$1563,$R$1557:$X$1557,0))</f>
        <v/>
      </c>
      <c r="Z1571" s="8">
        <f>INDEX($Z$1558:$AF$1564,MATCH($AQ$1561,$Z$1557:$AF$1557,0),MATCH($AQ$1558,$Z$1557:$AF$1557,0))</f>
        <v/>
      </c>
      <c r="AA1571" s="8">
        <f>INDEX($Z$1558:$AF$1564,MATCH($AQ$1561,$Z$1557:$AF$1557,0),MATCH($AQ$1559,$Z$1557:$AF$1557,0))</f>
        <v/>
      </c>
      <c r="AB1571" s="8">
        <f>INDEX($Z$1558:$AF$1564,MATCH($AQ$1561,$Z$1557:$AF$1557,0),MATCH($AQ$1560,$Z$1557:$AF$1557,0))</f>
        <v/>
      </c>
      <c r="AC1571" s="8">
        <f>INDEX($Z$1558:$AF$1564,MATCH($AQ$1561,$Z$1557:$AF$1557,0),MATCH($AQ$1561,$Z$1557:$AF$1557,0))</f>
        <v/>
      </c>
      <c r="AD1571" s="8">
        <f>INDEX($Z$1558:$AF$1564,MATCH($AQ$1561,$Z$1557:$AF$1557,0),MATCH($AQ$1562,$Z$1557:$AF$1557,0))</f>
        <v/>
      </c>
      <c r="AE1571" s="8">
        <f>INDEX($Z$1558:$AF$1564,MATCH($AQ$1561,$Z$1557:$AF$1557,0),MATCH($AQ$1563,$Z$1557:$AF$1557,0))</f>
        <v/>
      </c>
      <c r="AP1571" s="8">
        <f>IF(($B$1571&lt;&gt;2)+($J$1571&lt;&gt;2)+($R$1571&lt;&gt;2)+($Z$1571&lt;&gt;2)=0,2,IF((($B$1571&lt;&gt;2)*$B$1571+($J$1571&lt;&gt;2)*$J$1571+($R$1571&lt;&gt;2)*$R$1571+($Z$1571&lt;&gt;2)*$Z$1571)/(($B$1571&lt;&gt;2)+($J$1571&lt;&gt;2)+($R$1571&lt;&gt;2)+($Z$1571&lt;&gt;2))&gt;=0.5,1,0))</f>
        <v/>
      </c>
      <c r="AQ1571" s="8">
        <f>IF(($C$1571&lt;&gt;2)+($K$1571&lt;&gt;2)+($S$1571&lt;&gt;2)+($AA$1571&lt;&gt;2)=0,2,IF((($C$1571&lt;&gt;2)*$C$1571+($K$1571&lt;&gt;2)*$K$1571+($S$1571&lt;&gt;2)*$S$1571+($AA$1571&lt;&gt;2)*$AA$1571)/(($C$1571&lt;&gt;2)+($K$1571&lt;&gt;2)+($S$1571&lt;&gt;2)+($AA$1571&lt;&gt;2))&gt;=0.5,1,0))</f>
        <v/>
      </c>
      <c r="AR1571" s="8">
        <f>IF(($D$1571&lt;&gt;2)+($L$1571&lt;&gt;2)+($T$1571&lt;&gt;2)+($AB$1571&lt;&gt;2)=0,2,IF((($D$1571&lt;&gt;2)*$D$1571+($L$1571&lt;&gt;2)*$L$1571+($T$1571&lt;&gt;2)*$T$1571+($AB$1571&lt;&gt;2)*$AB$1571)/(($D$1571&lt;&gt;2)+($L$1571&lt;&gt;2)+($T$1571&lt;&gt;2)+($AB$1571&lt;&gt;2))&gt;=0.5,1,0))</f>
        <v/>
      </c>
      <c r="AS1571" s="8">
        <f>IF(($E$1571&lt;&gt;2)+($M$1571&lt;&gt;2)+($U$1571&lt;&gt;2)+($AC$1571&lt;&gt;2)=0,2,IF((($E$1571&lt;&gt;2)*$E$1571+($M$1571&lt;&gt;2)*$M$1571+($U$1571&lt;&gt;2)*$U$1571+($AC$1571&lt;&gt;2)*$AC$1571)/(($E$1571&lt;&gt;2)+($M$1571&lt;&gt;2)+($U$1571&lt;&gt;2)+($AC$1571&lt;&gt;2))&gt;=0.5,1,0))</f>
        <v/>
      </c>
      <c r="AT1571" s="8">
        <f>IF(($F$1571&lt;&gt;2)+($N$1571&lt;&gt;2)+($V$1571&lt;&gt;2)+($AD$1571&lt;&gt;2)=0,2,IF((($F$1571&lt;&gt;2)*$F$1571+($N$1571&lt;&gt;2)*$N$1571+($V$1571&lt;&gt;2)*$V$1571+($AD$1571&lt;&gt;2)*$AD$1571)/(($F$1571&lt;&gt;2)+($N$1571&lt;&gt;2)+($V$1571&lt;&gt;2)+($AD$1571&lt;&gt;2))&gt;=0.5,1,0))</f>
        <v/>
      </c>
      <c r="AU1571" s="8">
        <f>IF(($G$1571&lt;&gt;2)+($O$1571&lt;&gt;2)+($W$1571&lt;&gt;2)+($AE$1571&lt;&gt;2)=0,2,IF((($G$1571&lt;&gt;2)*$G$1571+($O$1571&lt;&gt;2)*$O$1571+($W$1571&lt;&gt;2)*$W$1571+($AE$1571&lt;&gt;2)*$AE$1571)/(($G$1571&lt;&gt;2)+($O$1571&lt;&gt;2)+($W$1571&lt;&gt;2)+($AE$1571&lt;&gt;2))&gt;=0.5,1,0))</f>
        <v/>
      </c>
      <c r="AW1571" s="16">
        <f>INDEX('Ground truth'!$B$14:$H$20,MATCH($AP$1561,'Ground truth'!$A$14:$A$20,0),MATCH($AP$1558,'Ground truth'!$B$13:$H$13,0))</f>
        <v/>
      </c>
      <c r="AX1571" s="16">
        <f>INDEX('Ground truth'!$B$14:$H$20,MATCH($AP$1561,'Ground truth'!$A$14:$A$20,0),MATCH($AP$1559,'Ground truth'!$B$13:$H$13,0))</f>
        <v/>
      </c>
      <c r="AY1571" s="16">
        <f>INDEX('Ground truth'!$B$14:$H$20,MATCH($AP$1561,'Ground truth'!$A$14:$A$20,0),MATCH($AP$1560,'Ground truth'!$B$13:$H$13,0))</f>
        <v/>
      </c>
      <c r="AZ1571" s="16">
        <f>INDEX('Ground truth'!$B$14:$H$20,MATCH($AP$1561,'Ground truth'!$A$14:$A$20,0),MATCH($AP$1561,'Ground truth'!$B$13:$H$13,0))</f>
        <v/>
      </c>
      <c r="BA1571" s="16">
        <f>INDEX('Ground truth'!$B$14:$H$20,MATCH($AP$1561,'Ground truth'!$A$14:$A$20,0),MATCH($AP$1562,'Ground truth'!$B$13:$H$13,0))</f>
        <v/>
      </c>
      <c r="BB1571" s="16">
        <f>INDEX('Ground truth'!$B$14:$H$20,MATCH($AP$1561,'Ground truth'!$A$14:$A$20,0),MATCH($AP$1563,'Ground truth'!$B$13:$H$13,0))</f>
        <v/>
      </c>
      <c r="BD1571" s="19" t="n">
        <v>0.2937994892048099</v>
      </c>
      <c r="BE1571" s="19">
        <f>LARGE($BD$1568:$BD$1573,4)</f>
        <v/>
      </c>
    </row>
    <row r="1572">
      <c r="A1572" s="3" t="inlineStr">
        <is>
          <t>Battery Holder</t>
        </is>
      </c>
      <c r="B1572" s="8">
        <f>INDEX($B$1558:$H$1564,MATCH($AQ$1562,$B$1557:$H$1557,0),MATCH($AQ$1558,$B$1557:$H$1557,0))</f>
        <v/>
      </c>
      <c r="C1572" s="8">
        <f>INDEX($B$1558:$H$1564,MATCH($AQ$1562,$B$1557:$H$1557,0),MATCH($AQ$1559,$B$1557:$H$1557,0))</f>
        <v/>
      </c>
      <c r="D1572" s="8">
        <f>INDEX($B$1558:$H$1564,MATCH($AQ$1562,$B$1557:$H$1557,0),MATCH($AQ$1560,$B$1557:$H$1557,0))</f>
        <v/>
      </c>
      <c r="E1572" s="8">
        <f>INDEX($B$1558:$H$1564,MATCH($AQ$1562,$B$1557:$H$1557,0),MATCH($AQ$1561,$B$1557:$H$1557,0))</f>
        <v/>
      </c>
      <c r="F1572" s="8">
        <f>INDEX($B$1558:$H$1564,MATCH($AQ$1562,$B$1557:$H$1557,0),MATCH($AQ$1562,$B$1557:$H$1557,0))</f>
        <v/>
      </c>
      <c r="G1572" s="8">
        <f>INDEX($B$1558:$H$1564,MATCH($AQ$1562,$B$1557:$H$1557,0),MATCH($AQ$1563,$B$1557:$H$1557,0))</f>
        <v/>
      </c>
      <c r="J1572" s="8">
        <f>INDEX($J$1558:$P$1564,MATCH($AQ$1562,$J$1557:$P$1557,0),MATCH($AQ$1558,$J$1557:$P$1557,0))</f>
        <v/>
      </c>
      <c r="K1572" s="8">
        <f>INDEX($J$1558:$P$1564,MATCH($AQ$1562,$J$1557:$P$1557,0),MATCH($AQ$1559,$J$1557:$P$1557,0))</f>
        <v/>
      </c>
      <c r="L1572" s="8">
        <f>INDEX($J$1558:$P$1564,MATCH($AQ$1562,$J$1557:$P$1557,0),MATCH($AQ$1560,$J$1557:$P$1557,0))</f>
        <v/>
      </c>
      <c r="M1572" s="8">
        <f>INDEX($J$1558:$P$1564,MATCH($AQ$1562,$J$1557:$P$1557,0),MATCH($AQ$1561,$J$1557:$P$1557,0))</f>
        <v/>
      </c>
      <c r="N1572" s="8">
        <f>INDEX($J$1558:$P$1564,MATCH($AQ$1562,$J$1557:$P$1557,0),MATCH($AQ$1562,$J$1557:$P$1557,0))</f>
        <v/>
      </c>
      <c r="O1572" s="8">
        <f>INDEX($J$1558:$P$1564,MATCH($AQ$1562,$J$1557:$P$1557,0),MATCH($AQ$1563,$J$1557:$P$1557,0))</f>
        <v/>
      </c>
      <c r="R1572" s="8">
        <f>INDEX($R$1558:$X$1564,MATCH($AQ$1562,$R$1557:$X$1557,0),MATCH($AQ$1558,$R$1557:$X$1557,0))</f>
        <v/>
      </c>
      <c r="S1572" s="8">
        <f>INDEX($R$1558:$X$1564,MATCH($AQ$1562,$R$1557:$X$1557,0),MATCH($AQ$1559,$R$1557:$X$1557,0))</f>
        <v/>
      </c>
      <c r="T1572" s="8">
        <f>INDEX($R$1558:$X$1564,MATCH($AQ$1562,$R$1557:$X$1557,0),MATCH($AQ$1560,$R$1557:$X$1557,0))</f>
        <v/>
      </c>
      <c r="U1572" s="8">
        <f>INDEX($R$1558:$X$1564,MATCH($AQ$1562,$R$1557:$X$1557,0),MATCH($AQ$1561,$R$1557:$X$1557,0))</f>
        <v/>
      </c>
      <c r="V1572" s="8">
        <f>INDEX($R$1558:$X$1564,MATCH($AQ$1562,$R$1557:$X$1557,0),MATCH($AQ$1562,$R$1557:$X$1557,0))</f>
        <v/>
      </c>
      <c r="W1572" s="8">
        <f>INDEX($R$1558:$X$1564,MATCH($AQ$1562,$R$1557:$X$1557,0),MATCH($AQ$1563,$R$1557:$X$1557,0))</f>
        <v/>
      </c>
      <c r="Z1572" s="8">
        <f>INDEX($Z$1558:$AF$1564,MATCH($AQ$1562,$Z$1557:$AF$1557,0),MATCH($AQ$1558,$Z$1557:$AF$1557,0))</f>
        <v/>
      </c>
      <c r="AA1572" s="8">
        <f>INDEX($Z$1558:$AF$1564,MATCH($AQ$1562,$Z$1557:$AF$1557,0),MATCH($AQ$1559,$Z$1557:$AF$1557,0))</f>
        <v/>
      </c>
      <c r="AB1572" s="8">
        <f>INDEX($Z$1558:$AF$1564,MATCH($AQ$1562,$Z$1557:$AF$1557,0),MATCH($AQ$1560,$Z$1557:$AF$1557,0))</f>
        <v/>
      </c>
      <c r="AC1572" s="8">
        <f>INDEX($Z$1558:$AF$1564,MATCH($AQ$1562,$Z$1557:$AF$1557,0),MATCH($AQ$1561,$Z$1557:$AF$1557,0))</f>
        <v/>
      </c>
      <c r="AD1572" s="8">
        <f>INDEX($Z$1558:$AF$1564,MATCH($AQ$1562,$Z$1557:$AF$1557,0),MATCH($AQ$1562,$Z$1557:$AF$1557,0))</f>
        <v/>
      </c>
      <c r="AE1572" s="8">
        <f>INDEX($Z$1558:$AF$1564,MATCH($AQ$1562,$Z$1557:$AF$1557,0),MATCH($AQ$1563,$Z$1557:$AF$1557,0))</f>
        <v/>
      </c>
      <c r="AP1572" s="8">
        <f>IF(($B$1572&lt;&gt;2)+($J$1572&lt;&gt;2)+($R$1572&lt;&gt;2)+($Z$1572&lt;&gt;2)=0,2,IF((($B$1572&lt;&gt;2)*$B$1572+($J$1572&lt;&gt;2)*$J$1572+($R$1572&lt;&gt;2)*$R$1572+($Z$1572&lt;&gt;2)*$Z$1572)/(($B$1572&lt;&gt;2)+($J$1572&lt;&gt;2)+($R$1572&lt;&gt;2)+($Z$1572&lt;&gt;2))&gt;=0.5,1,0))</f>
        <v/>
      </c>
      <c r="AQ1572" s="8">
        <f>IF(($C$1572&lt;&gt;2)+($K$1572&lt;&gt;2)+($S$1572&lt;&gt;2)+($AA$1572&lt;&gt;2)=0,2,IF((($C$1572&lt;&gt;2)*$C$1572+($K$1572&lt;&gt;2)*$K$1572+($S$1572&lt;&gt;2)*$S$1572+($AA$1572&lt;&gt;2)*$AA$1572)/(($C$1572&lt;&gt;2)+($K$1572&lt;&gt;2)+($S$1572&lt;&gt;2)+($AA$1572&lt;&gt;2))&gt;=0.5,1,0))</f>
        <v/>
      </c>
      <c r="AR1572" s="8">
        <f>IF(($D$1572&lt;&gt;2)+($L$1572&lt;&gt;2)+($T$1572&lt;&gt;2)+($AB$1572&lt;&gt;2)=0,2,IF((($D$1572&lt;&gt;2)*$D$1572+($L$1572&lt;&gt;2)*$L$1572+($T$1572&lt;&gt;2)*$T$1572+($AB$1572&lt;&gt;2)*$AB$1572)/(($D$1572&lt;&gt;2)+($L$1572&lt;&gt;2)+($T$1572&lt;&gt;2)+($AB$1572&lt;&gt;2))&gt;=0.5,1,0))</f>
        <v/>
      </c>
      <c r="AS1572" s="8">
        <f>IF(($E$1572&lt;&gt;2)+($M$1572&lt;&gt;2)+($U$1572&lt;&gt;2)+($AC$1572&lt;&gt;2)=0,2,IF((($E$1572&lt;&gt;2)*$E$1572+($M$1572&lt;&gt;2)*$M$1572+($U$1572&lt;&gt;2)*$U$1572+($AC$1572&lt;&gt;2)*$AC$1572)/(($E$1572&lt;&gt;2)+($M$1572&lt;&gt;2)+($U$1572&lt;&gt;2)+($AC$1572&lt;&gt;2))&gt;=0.5,1,0))</f>
        <v/>
      </c>
      <c r="AT1572" s="8">
        <f>IF(($F$1572&lt;&gt;2)+($N$1572&lt;&gt;2)+($V$1572&lt;&gt;2)+($AD$1572&lt;&gt;2)=0,2,IF((($F$1572&lt;&gt;2)*$F$1572+($N$1572&lt;&gt;2)*$N$1572+($V$1572&lt;&gt;2)*$V$1572+($AD$1572&lt;&gt;2)*$AD$1572)/(($F$1572&lt;&gt;2)+($N$1572&lt;&gt;2)+($V$1572&lt;&gt;2)+($AD$1572&lt;&gt;2))&gt;=0.5,1,0))</f>
        <v/>
      </c>
      <c r="AU1572" s="8">
        <f>IF(($G$1572&lt;&gt;2)+($O$1572&lt;&gt;2)+($W$1572&lt;&gt;2)+($AE$1572&lt;&gt;2)=0,2,IF((($G$1572&lt;&gt;2)*$G$1572+($O$1572&lt;&gt;2)*$O$1572+($W$1572&lt;&gt;2)*$W$1572+($AE$1572&lt;&gt;2)*$AE$1572)/(($G$1572&lt;&gt;2)+($O$1572&lt;&gt;2)+($W$1572&lt;&gt;2)+($AE$1572&lt;&gt;2))&gt;=0.5,1,0))</f>
        <v/>
      </c>
      <c r="AW1572" s="16">
        <f>INDEX('Ground truth'!$B$14:$H$20,MATCH($AP$1562,'Ground truth'!$A$14:$A$20,0),MATCH($AP$1558,'Ground truth'!$B$13:$H$13,0))</f>
        <v/>
      </c>
      <c r="AX1572" s="16">
        <f>INDEX('Ground truth'!$B$14:$H$20,MATCH($AP$1562,'Ground truth'!$A$14:$A$20,0),MATCH($AP$1559,'Ground truth'!$B$13:$H$13,0))</f>
        <v/>
      </c>
      <c r="AY1572" s="16">
        <f>INDEX('Ground truth'!$B$14:$H$20,MATCH($AP$1562,'Ground truth'!$A$14:$A$20,0),MATCH($AP$1560,'Ground truth'!$B$13:$H$13,0))</f>
        <v/>
      </c>
      <c r="AZ1572" s="16">
        <f>INDEX('Ground truth'!$B$14:$H$20,MATCH($AP$1562,'Ground truth'!$A$14:$A$20,0),MATCH($AP$1561,'Ground truth'!$B$13:$H$13,0))</f>
        <v/>
      </c>
      <c r="BA1572" s="16">
        <f>INDEX('Ground truth'!$B$14:$H$20,MATCH($AP$1562,'Ground truth'!$A$14:$A$20,0),MATCH($AP$1562,'Ground truth'!$B$13:$H$13,0))</f>
        <v/>
      </c>
      <c r="BB1572" s="16">
        <f>INDEX('Ground truth'!$B$14:$H$20,MATCH($AP$1562,'Ground truth'!$A$14:$A$20,0),MATCH($AP$1563,'Ground truth'!$B$13:$H$13,0))</f>
        <v/>
      </c>
      <c r="BD1572" s="19" t="n">
        <v>-0.7796078628671951</v>
      </c>
      <c r="BE1572" s="19">
        <f>LARGE($BD$1568:$BD$1573,5)</f>
        <v/>
      </c>
    </row>
    <row r="1573">
      <c r="A1573" s="3" t="inlineStr">
        <is>
          <t>Housing</t>
        </is>
      </c>
      <c r="B1573" s="8">
        <f>INDEX($B$1558:$H$1564,MATCH($AQ$1563,$B$1557:$H$1557,0),MATCH($AQ$1558,$B$1557:$H$1557,0))</f>
        <v/>
      </c>
      <c r="C1573" s="8">
        <f>INDEX($B$1558:$H$1564,MATCH($AQ$1563,$B$1557:$H$1557,0),MATCH($AQ$1559,$B$1557:$H$1557,0))</f>
        <v/>
      </c>
      <c r="D1573" s="8">
        <f>INDEX($B$1558:$H$1564,MATCH($AQ$1563,$B$1557:$H$1557,0),MATCH($AQ$1560,$B$1557:$H$1557,0))</f>
        <v/>
      </c>
      <c r="E1573" s="8">
        <f>INDEX($B$1558:$H$1564,MATCH($AQ$1563,$B$1557:$H$1557,0),MATCH($AQ$1561,$B$1557:$H$1557,0))</f>
        <v/>
      </c>
      <c r="F1573" s="8">
        <f>INDEX($B$1558:$H$1564,MATCH($AQ$1563,$B$1557:$H$1557,0),MATCH($AQ$1562,$B$1557:$H$1557,0))</f>
        <v/>
      </c>
      <c r="G1573" s="8">
        <f>INDEX($B$1558:$H$1564,MATCH($AQ$1563,$B$1557:$H$1557,0),MATCH($AQ$1563,$B$1557:$H$1557,0))</f>
        <v/>
      </c>
      <c r="J1573" s="8">
        <f>INDEX($J$1558:$P$1564,MATCH($AQ$1563,$J$1557:$P$1557,0),MATCH($AQ$1558,$J$1557:$P$1557,0))</f>
        <v/>
      </c>
      <c r="K1573" s="8">
        <f>INDEX($J$1558:$P$1564,MATCH($AQ$1563,$J$1557:$P$1557,0),MATCH($AQ$1559,$J$1557:$P$1557,0))</f>
        <v/>
      </c>
      <c r="L1573" s="8">
        <f>INDEX($J$1558:$P$1564,MATCH($AQ$1563,$J$1557:$P$1557,0),MATCH($AQ$1560,$J$1557:$P$1557,0))</f>
        <v/>
      </c>
      <c r="M1573" s="8">
        <f>INDEX($J$1558:$P$1564,MATCH($AQ$1563,$J$1557:$P$1557,0),MATCH($AQ$1561,$J$1557:$P$1557,0))</f>
        <v/>
      </c>
      <c r="N1573" s="8">
        <f>INDEX($J$1558:$P$1564,MATCH($AQ$1563,$J$1557:$P$1557,0),MATCH($AQ$1562,$J$1557:$P$1557,0))</f>
        <v/>
      </c>
      <c r="O1573" s="8">
        <f>INDEX($J$1558:$P$1564,MATCH($AQ$1563,$J$1557:$P$1557,0),MATCH($AQ$1563,$J$1557:$P$1557,0))</f>
        <v/>
      </c>
      <c r="R1573" s="8">
        <f>INDEX($R$1558:$X$1564,MATCH($AQ$1563,$R$1557:$X$1557,0),MATCH($AQ$1558,$R$1557:$X$1557,0))</f>
        <v/>
      </c>
      <c r="S1573" s="8">
        <f>INDEX($R$1558:$X$1564,MATCH($AQ$1563,$R$1557:$X$1557,0),MATCH($AQ$1559,$R$1557:$X$1557,0))</f>
        <v/>
      </c>
      <c r="T1573" s="8">
        <f>INDEX($R$1558:$X$1564,MATCH($AQ$1563,$R$1557:$X$1557,0),MATCH($AQ$1560,$R$1557:$X$1557,0))</f>
        <v/>
      </c>
      <c r="U1573" s="8">
        <f>INDEX($R$1558:$X$1564,MATCH($AQ$1563,$R$1557:$X$1557,0),MATCH($AQ$1561,$R$1557:$X$1557,0))</f>
        <v/>
      </c>
      <c r="V1573" s="8">
        <f>INDEX($R$1558:$X$1564,MATCH($AQ$1563,$R$1557:$X$1557,0),MATCH($AQ$1562,$R$1557:$X$1557,0))</f>
        <v/>
      </c>
      <c r="W1573" s="8">
        <f>INDEX($R$1558:$X$1564,MATCH($AQ$1563,$R$1557:$X$1557,0),MATCH($AQ$1563,$R$1557:$X$1557,0))</f>
        <v/>
      </c>
      <c r="Z1573" s="8">
        <f>INDEX($Z$1558:$AF$1564,MATCH($AQ$1563,$Z$1557:$AF$1557,0),MATCH($AQ$1558,$Z$1557:$AF$1557,0))</f>
        <v/>
      </c>
      <c r="AA1573" s="8">
        <f>INDEX($Z$1558:$AF$1564,MATCH($AQ$1563,$Z$1557:$AF$1557,0),MATCH($AQ$1559,$Z$1557:$AF$1557,0))</f>
        <v/>
      </c>
      <c r="AB1573" s="8">
        <f>INDEX($Z$1558:$AF$1564,MATCH($AQ$1563,$Z$1557:$AF$1557,0),MATCH($AQ$1560,$Z$1557:$AF$1557,0))</f>
        <v/>
      </c>
      <c r="AC1573" s="8">
        <f>INDEX($Z$1558:$AF$1564,MATCH($AQ$1563,$Z$1557:$AF$1557,0),MATCH($AQ$1561,$Z$1557:$AF$1557,0))</f>
        <v/>
      </c>
      <c r="AD1573" s="8">
        <f>INDEX($Z$1558:$AF$1564,MATCH($AQ$1563,$Z$1557:$AF$1557,0),MATCH($AQ$1562,$Z$1557:$AF$1557,0))</f>
        <v/>
      </c>
      <c r="AE1573" s="8">
        <f>INDEX($Z$1558:$AF$1564,MATCH($AQ$1563,$Z$1557:$AF$1557,0),MATCH($AQ$1563,$Z$1557:$AF$1557,0))</f>
        <v/>
      </c>
      <c r="AP1573" s="8">
        <f>IF(($B$1573&lt;&gt;2)+($J$1573&lt;&gt;2)+($R$1573&lt;&gt;2)+($Z$1573&lt;&gt;2)=0,2,IF((($B$1573&lt;&gt;2)*$B$1573+($J$1573&lt;&gt;2)*$J$1573+($R$1573&lt;&gt;2)*$R$1573+($Z$1573&lt;&gt;2)*$Z$1573)/(($B$1573&lt;&gt;2)+($J$1573&lt;&gt;2)+($R$1573&lt;&gt;2)+($Z$1573&lt;&gt;2))&gt;=0.5,1,0))</f>
        <v/>
      </c>
      <c r="AQ1573" s="8">
        <f>IF(($C$1573&lt;&gt;2)+($K$1573&lt;&gt;2)+($S$1573&lt;&gt;2)+($AA$1573&lt;&gt;2)=0,2,IF((($C$1573&lt;&gt;2)*$C$1573+($K$1573&lt;&gt;2)*$K$1573+($S$1573&lt;&gt;2)*$S$1573+($AA$1573&lt;&gt;2)*$AA$1573)/(($C$1573&lt;&gt;2)+($K$1573&lt;&gt;2)+($S$1573&lt;&gt;2)+($AA$1573&lt;&gt;2))&gt;=0.5,1,0))</f>
        <v/>
      </c>
      <c r="AR1573" s="8">
        <f>IF(($D$1573&lt;&gt;2)+($L$1573&lt;&gt;2)+($T$1573&lt;&gt;2)+($AB$1573&lt;&gt;2)=0,2,IF((($D$1573&lt;&gt;2)*$D$1573+($L$1573&lt;&gt;2)*$L$1573+($T$1573&lt;&gt;2)*$T$1573+($AB$1573&lt;&gt;2)*$AB$1573)/(($D$1573&lt;&gt;2)+($L$1573&lt;&gt;2)+($T$1573&lt;&gt;2)+($AB$1573&lt;&gt;2))&gt;=0.5,1,0))</f>
        <v/>
      </c>
      <c r="AS1573" s="8">
        <f>IF(($E$1573&lt;&gt;2)+($M$1573&lt;&gt;2)+($U$1573&lt;&gt;2)+($AC$1573&lt;&gt;2)=0,2,IF((($E$1573&lt;&gt;2)*$E$1573+($M$1573&lt;&gt;2)*$M$1573+($U$1573&lt;&gt;2)*$U$1573+($AC$1573&lt;&gt;2)*$AC$1573)/(($E$1573&lt;&gt;2)+($M$1573&lt;&gt;2)+($U$1573&lt;&gt;2)+($AC$1573&lt;&gt;2))&gt;=0.5,1,0))</f>
        <v/>
      </c>
      <c r="AT1573" s="8">
        <f>IF(($F$1573&lt;&gt;2)+($N$1573&lt;&gt;2)+($V$1573&lt;&gt;2)+($AD$1573&lt;&gt;2)=0,2,IF((($F$1573&lt;&gt;2)*$F$1573+($N$1573&lt;&gt;2)*$N$1573+($V$1573&lt;&gt;2)*$V$1573+($AD$1573&lt;&gt;2)*$AD$1573)/(($F$1573&lt;&gt;2)+($N$1573&lt;&gt;2)+($V$1573&lt;&gt;2)+($AD$1573&lt;&gt;2))&gt;=0.5,1,0))</f>
        <v/>
      </c>
      <c r="AU1573" s="8">
        <f>IF(($G$1573&lt;&gt;2)+($O$1573&lt;&gt;2)+($W$1573&lt;&gt;2)+($AE$1573&lt;&gt;2)=0,2,IF((($G$1573&lt;&gt;2)*$G$1573+($O$1573&lt;&gt;2)*$O$1573+($W$1573&lt;&gt;2)*$W$1573+($AE$1573&lt;&gt;2)*$AE$1573)/(($G$1573&lt;&gt;2)+($O$1573&lt;&gt;2)+($W$1573&lt;&gt;2)+($AE$1573&lt;&gt;2))&gt;=0.5,1,0))</f>
        <v/>
      </c>
      <c r="AW1573" s="16">
        <f>INDEX('Ground truth'!$B$14:$H$20,MATCH($AP$1563,'Ground truth'!$A$14:$A$20,0),MATCH($AP$1558,'Ground truth'!$B$13:$H$13,0))</f>
        <v/>
      </c>
      <c r="AX1573" s="16">
        <f>INDEX('Ground truth'!$B$14:$H$20,MATCH($AP$1563,'Ground truth'!$A$14:$A$20,0),MATCH($AP$1559,'Ground truth'!$B$13:$H$13,0))</f>
        <v/>
      </c>
      <c r="AY1573" s="16">
        <f>INDEX('Ground truth'!$B$14:$H$20,MATCH($AP$1563,'Ground truth'!$A$14:$A$20,0),MATCH($AP$1560,'Ground truth'!$B$13:$H$13,0))</f>
        <v/>
      </c>
      <c r="AZ1573" s="16">
        <f>INDEX('Ground truth'!$B$14:$H$20,MATCH($AP$1563,'Ground truth'!$A$14:$A$20,0),MATCH($AP$1561,'Ground truth'!$B$13:$H$13,0))</f>
        <v/>
      </c>
      <c r="BA1573" s="16">
        <f>INDEX('Ground truth'!$B$14:$H$20,MATCH($AP$1563,'Ground truth'!$A$14:$A$20,0),MATCH($AP$1562,'Ground truth'!$B$13:$H$13,0))</f>
        <v/>
      </c>
      <c r="BB1573" s="16">
        <f>INDEX('Ground truth'!$B$14:$H$20,MATCH($AP$1563,'Ground truth'!$A$14:$A$20,0),MATCH($AP$1563,'Ground truth'!$B$13:$H$13,0))</f>
        <v/>
      </c>
      <c r="BD1573" s="19" t="n">
        <v>-0.5370829663921513</v>
      </c>
      <c r="BE1573" s="19">
        <f>LARGE($BD$1568:$BD$1573,6)</f>
        <v/>
      </c>
    </row>
    <row r="1575">
      <c r="A1575" s="17" t="inlineStr">
        <is>
          <t>metrics — confident-only (unsure excluded from denominators)</t>
        </is>
      </c>
      <c r="B1575" s="10" t="inlineStr">
        <is>
          <t>run 1</t>
        </is>
      </c>
      <c r="C1575" s="10" t="inlineStr">
        <is>
          <t>run 2</t>
        </is>
      </c>
      <c r="D1575" s="10" t="inlineStr">
        <is>
          <t>run 3</t>
        </is>
      </c>
      <c r="E1575" s="10" t="inlineStr">
        <is>
          <t>run 4</t>
        </is>
      </c>
      <c r="F1575" s="10" t="inlineStr">
        <is>
          <t>run 5</t>
        </is>
      </c>
      <c r="G1575" s="10" t="inlineStr">
        <is>
          <t>avg-matrix</t>
        </is>
      </c>
      <c r="H1575" s="10" t="inlineStr">
        <is>
          <t>mean</t>
        </is>
      </c>
      <c r="I1575" s="10" t="inlineStr">
        <is>
          <t>std (pop.)</t>
        </is>
      </c>
      <c r="J1575" s="17" t="inlineStr">
        <is>
          <t>notes</t>
        </is>
      </c>
    </row>
    <row r="1576">
      <c r="A1576" s="7" t="inlineStr">
        <is>
          <t>TP</t>
        </is>
      </c>
      <c r="B1576" s="7">
        <f>SUMPRODUCT(($B$1568:$G$1573=1)*($AW$1568:$BB$1573=1))</f>
        <v/>
      </c>
      <c r="C1576" s="7">
        <f>SUMPRODUCT(($J$1568:$O$1573=1)*($AW$1568:$BB$1573=1))</f>
        <v/>
      </c>
      <c r="D1576" s="7">
        <f>SUMPRODUCT(($R$1568:$W$1573=1)*($AW$1568:$BB$1573=1))</f>
        <v/>
      </c>
      <c r="E1576" s="7">
        <f>SUMPRODUCT(($Z$1568:$AE$1573=1)*($AW$1568:$BB$1573=1))</f>
        <v/>
      </c>
      <c r="G1576" s="7">
        <f>SUMPRODUCT(($AP$1568:$AU$1573=1)*($AW$1568:$BB$1573=1))</f>
        <v/>
      </c>
      <c r="H1576" s="12">
        <f>AVERAGE($B$1576:$F$1576)</f>
        <v/>
      </c>
      <c r="I1576" s="12">
        <f>STDEV.P($B$1576:$F$1576)</f>
        <v/>
      </c>
    </row>
    <row r="1577">
      <c r="A1577" s="7" t="inlineStr">
        <is>
          <t>TN</t>
        </is>
      </c>
      <c r="B1577" s="7">
        <f>SUMPRODUCT(($B$1568:$G$1573=0)*($AW$1568:$BB$1573=0))</f>
        <v/>
      </c>
      <c r="C1577" s="7">
        <f>SUMPRODUCT(($J$1568:$O$1573=0)*($AW$1568:$BB$1573=0))</f>
        <v/>
      </c>
      <c r="D1577" s="7">
        <f>SUMPRODUCT(($R$1568:$W$1573=0)*($AW$1568:$BB$1573=0))</f>
        <v/>
      </c>
      <c r="E1577" s="7">
        <f>SUMPRODUCT(($Z$1568:$AE$1573=0)*($AW$1568:$BB$1573=0))</f>
        <v/>
      </c>
      <c r="G1577" s="7">
        <f>SUMPRODUCT(($AP$1568:$AU$1573=0)*($AW$1568:$BB$1573=0))</f>
        <v/>
      </c>
      <c r="H1577" s="12">
        <f>AVERAGE($B$1577:$F$1577)</f>
        <v/>
      </c>
      <c r="I1577" s="12">
        <f>STDEV.P($B$1577:$F$1577)</f>
        <v/>
      </c>
    </row>
    <row r="1578">
      <c r="A1578" s="7" t="inlineStr">
        <is>
          <t>FP</t>
        </is>
      </c>
      <c r="B1578" s="7">
        <f>SUMPRODUCT(($B$1568:$G$1573=1)*($AW$1568:$BB$1573=0))</f>
        <v/>
      </c>
      <c r="C1578" s="7">
        <f>SUMPRODUCT(($J$1568:$O$1573=1)*($AW$1568:$BB$1573=0))</f>
        <v/>
      </c>
      <c r="D1578" s="7">
        <f>SUMPRODUCT(($R$1568:$W$1573=1)*($AW$1568:$BB$1573=0))</f>
        <v/>
      </c>
      <c r="E1578" s="7">
        <f>SUMPRODUCT(($Z$1568:$AE$1573=1)*($AW$1568:$BB$1573=0))</f>
        <v/>
      </c>
      <c r="G1578" s="7">
        <f>SUMPRODUCT(($AP$1568:$AU$1573=1)*($AW$1568:$BB$1573=0))</f>
        <v/>
      </c>
      <c r="H1578" s="12">
        <f>AVERAGE($B$1578:$F$1578)</f>
        <v/>
      </c>
      <c r="I1578" s="12">
        <f>STDEV.P($B$1578:$F$1578)</f>
        <v/>
      </c>
    </row>
    <row r="1579">
      <c r="A1579" s="7" t="inlineStr">
        <is>
          <t>FN</t>
        </is>
      </c>
      <c r="B1579" s="7">
        <f>SUMPRODUCT(($B$1568:$G$1573=0)*($AW$1568:$BB$1573=1))</f>
        <v/>
      </c>
      <c r="C1579" s="7">
        <f>SUMPRODUCT(($J$1568:$O$1573=0)*($AW$1568:$BB$1573=1))</f>
        <v/>
      </c>
      <c r="D1579" s="7">
        <f>SUMPRODUCT(($R$1568:$W$1573=0)*($AW$1568:$BB$1573=1))</f>
        <v/>
      </c>
      <c r="E1579" s="7">
        <f>SUMPRODUCT(($Z$1568:$AE$1573=0)*($AW$1568:$BB$1573=1))</f>
        <v/>
      </c>
      <c r="G1579" s="7">
        <f>SUMPRODUCT(($AP$1568:$AU$1573=0)*($AW$1568:$BB$1573=1))</f>
        <v/>
      </c>
      <c r="H1579" s="12">
        <f>AVERAGE($B$1579:$F$1579)</f>
        <v/>
      </c>
      <c r="I1579" s="12">
        <f>STDEV.P($B$1579:$F$1579)</f>
        <v/>
      </c>
    </row>
    <row r="1580">
      <c r="A1580" s="4" t="inlineStr">
        <is>
          <t>Precision</t>
        </is>
      </c>
      <c r="B1580" s="12">
        <f>IFERROR($B$1576/($B$1576+$B$1578),0)</f>
        <v/>
      </c>
      <c r="C1580" s="12">
        <f>IFERROR($C$1576/($C$1576+$C$1578),0)</f>
        <v/>
      </c>
      <c r="D1580" s="12">
        <f>IFERROR($D$1576/($D$1576+$D$1578),0)</f>
        <v/>
      </c>
      <c r="E1580" s="12">
        <f>IFERROR($E$1576/($E$1576+$E$1578),0)</f>
        <v/>
      </c>
      <c r="G1580" s="12">
        <f>IFERROR($G$1576/($G$1576+$G$1578),0)</f>
        <v/>
      </c>
      <c r="H1580" s="18">
        <f>AVERAGE($B$1580:$F$1580)</f>
        <v/>
      </c>
      <c r="I1580" s="18">
        <f>STDEV.P($B$1580:$F$1580)</f>
        <v/>
      </c>
    </row>
    <row r="1581">
      <c r="A1581" s="4" t="inlineStr">
        <is>
          <t>Recall</t>
        </is>
      </c>
      <c r="B1581" s="12">
        <f>IFERROR($B$1576/($B$1576+$B$1579),0)</f>
        <v/>
      </c>
      <c r="C1581" s="12">
        <f>IFERROR($C$1576/($C$1576+$C$1579),0)</f>
        <v/>
      </c>
      <c r="D1581" s="12">
        <f>IFERROR($D$1576/($D$1576+$D$1579),0)</f>
        <v/>
      </c>
      <c r="E1581" s="12">
        <f>IFERROR($E$1576/($E$1576+$E$1579),0)</f>
        <v/>
      </c>
      <c r="G1581" s="12">
        <f>IFERROR($G$1576/($G$1576+$G$1579),0)</f>
        <v/>
      </c>
      <c r="H1581" s="18">
        <f>AVERAGE($B$1581:$F$1581)</f>
        <v/>
      </c>
      <c r="I1581" s="18">
        <f>STDEV.P($B$1581:$F$1581)</f>
        <v/>
      </c>
    </row>
    <row r="1582">
      <c r="A1582" s="4" t="inlineStr">
        <is>
          <t>F1</t>
        </is>
      </c>
      <c r="B1582" s="12">
        <f>IFERROR(2*$B$1580*$B$1581/($B$1580+$B$1581),0)</f>
        <v/>
      </c>
      <c r="C1582" s="12">
        <f>IFERROR(2*$C$1580*$C$1581/($C$1580+$C$1581),0)</f>
        <v/>
      </c>
      <c r="D1582" s="12">
        <f>IFERROR(2*$D$1580*$D$1581/($D$1580+$D$1581),0)</f>
        <v/>
      </c>
      <c r="E1582" s="12">
        <f>IFERROR(2*$E$1580*$E$1581/($E$1580+$E$1581),0)</f>
        <v/>
      </c>
      <c r="G1582" s="12">
        <f>IFERROR(2*$G$1580*$G$1581/($G$1580+$G$1581),0)</f>
        <v/>
      </c>
      <c r="H1582" s="18">
        <f>AVERAGE($B$1582:$F$1582)</f>
        <v/>
      </c>
      <c r="I1582" s="18">
        <f>STDEV.P($B$1582:$F$1582)</f>
        <v/>
      </c>
    </row>
    <row r="1583">
      <c r="A1583" s="4" t="inlineStr">
        <is>
          <t>Accuracy</t>
        </is>
      </c>
      <c r="B1583" s="12">
        <f>IFERROR(($B$1576+$B$1577)/($B$1576+$B$1577+$B$1578+$B$1579),0)</f>
        <v/>
      </c>
      <c r="C1583" s="12">
        <f>IFERROR(($C$1576+$C$1577)/($C$1576+$C$1577+$C$1578+$C$1579),0)</f>
        <v/>
      </c>
      <c r="D1583" s="12">
        <f>IFERROR(($D$1576+$D$1577)/($D$1576+$D$1577+$D$1578+$D$1579),0)</f>
        <v/>
      </c>
      <c r="E1583" s="12">
        <f>IFERROR(($E$1576+$E$1577)/($E$1576+$E$1577+$E$1578+$E$1579),0)</f>
        <v/>
      </c>
      <c r="G1583" s="12">
        <f>IFERROR(($G$1576+$G$1577)/($G$1576+$G$1577+$G$1578+$G$1579),0)</f>
        <v/>
      </c>
      <c r="H1583" s="18">
        <f>AVERAGE($B$1583:$F$1583)</f>
        <v/>
      </c>
      <c r="I1583" s="18">
        <f>STDEV.P($B$1583:$F$1583)</f>
        <v/>
      </c>
    </row>
    <row r="1584">
      <c r="A1584" s="4" t="inlineStr">
        <is>
          <t>Edit distance</t>
        </is>
      </c>
      <c r="B1584" s="12">
        <f>SUMPRODUCT(ABS($AW$1568:$BB$1573-$B$1568:$G$1573))</f>
        <v/>
      </c>
      <c r="C1584" s="12">
        <f>SUMPRODUCT(ABS($AW$1568:$BB$1573-$J$1568:$O$1573))</f>
        <v/>
      </c>
      <c r="D1584" s="12">
        <f>SUMPRODUCT(ABS($AW$1568:$BB$1573-$R$1568:$W$1573))</f>
        <v/>
      </c>
      <c r="E1584" s="12">
        <f>SUMPRODUCT(ABS($AW$1568:$BB$1573-$Z$1568:$AE$1573))</f>
        <v/>
      </c>
      <c r="G1584" s="12">
        <f>SUMPRODUCT(ABS($AW$1568:$BB$1573-$AP$1568:$AU$1573))</f>
        <v/>
      </c>
      <c r="H1584" s="18">
        <f>AVERAGE($B$1584:$F$1584)</f>
        <v/>
      </c>
      <c r="I1584" s="18">
        <f>STDEV.P($B$1584:$F$1584)</f>
        <v/>
      </c>
    </row>
    <row r="1585">
      <c r="A1585" s="4" t="inlineStr">
        <is>
          <t>Spectral distance</t>
        </is>
      </c>
      <c r="B1585" s="12">
        <f>SQRT(SUMPRODUCT(($BE$1568:$BE$1573-$B$1595:$B$1600)^2))</f>
        <v/>
      </c>
      <c r="C1585" s="12">
        <f>SQRT(SUMPRODUCT(($BE$1568:$BE$1573-$C$1595:$C$1600)^2))</f>
        <v/>
      </c>
      <c r="D1585" s="12">
        <f>SQRT(SUMPRODUCT(($BE$1568:$BE$1573-$D$1595:$D$1600)^2))</f>
        <v/>
      </c>
      <c r="E1585" s="12">
        <f>SQRT(SUMPRODUCT(($BE$1568:$BE$1573-$E$1595:$E$1600)^2))</f>
        <v/>
      </c>
      <c r="G1585" s="12">
        <f>SQRT(SUMPRODUCT(($BE$1568:$BE$1573-$G$1595:$G$1600)^2))</f>
        <v/>
      </c>
      <c r="H1585" s="18">
        <f>AVERAGE($B$1585:$F$1585)</f>
        <v/>
      </c>
      <c r="I1585" s="18">
        <f>STDEV.P($B$1585:$F$1585)</f>
        <v/>
      </c>
    </row>
    <row r="1586">
      <c r="A1586" s="4" t="inlineStr">
        <is>
          <t>Unsure cells</t>
        </is>
      </c>
      <c r="B1586" s="7">
        <f>COUNTIF($B$1568:$G$1573,2)</f>
        <v/>
      </c>
      <c r="C1586" s="7">
        <f>COUNTIF($J$1568:$O$1573,2)</f>
        <v/>
      </c>
      <c r="D1586" s="7">
        <f>COUNTIF($R$1568:$W$1573,2)</f>
        <v/>
      </c>
      <c r="E1586" s="7">
        <f>COUNTIF($Z$1568:$AE$1573,2)</f>
        <v/>
      </c>
      <c r="G1586" s="7">
        <f>COUNTIF($AP$1568:$AU$1573,2)</f>
        <v/>
      </c>
      <c r="H1586" s="12">
        <f>AVERAGE($B$1586:$F$1586)</f>
        <v/>
      </c>
      <c r="I1586" s="12">
        <f>STDEV.P($B$1586:$F$1586)</f>
        <v/>
      </c>
    </row>
    <row r="1587">
      <c r="A1587" s="3" t="inlineStr">
        <is>
          <t>eigenvalues (real part, numpy order; pasted)</t>
        </is>
      </c>
    </row>
    <row r="1588">
      <c r="A1588" s="3" t="inlineStr">
        <is>
          <t xml:space="preserve">  λ1</t>
        </is>
      </c>
      <c r="B1588" s="19" t="n">
        <v>4.626198068527293</v>
      </c>
      <c r="C1588" s="19" t="n">
        <v>4.626198068527293</v>
      </c>
      <c r="D1588" s="19" t="n">
        <v>4.626198068527293</v>
      </c>
      <c r="E1588" s="19" t="n">
        <v>4.626198068527293</v>
      </c>
      <c r="G1588" s="19" t="n">
        <v>4.626198068527293</v>
      </c>
    </row>
    <row r="1589">
      <c r="A1589" s="3" t="inlineStr">
        <is>
          <t xml:space="preserve">  λ2</t>
        </is>
      </c>
      <c r="B1589" s="19" t="n">
        <v>-1.141336115655364</v>
      </c>
      <c r="C1589" s="19" t="n">
        <v>-1.141336115655364</v>
      </c>
      <c r="D1589" s="19" t="n">
        <v>-1.141336115655364</v>
      </c>
      <c r="E1589" s="19" t="n">
        <v>-1.141336115655364</v>
      </c>
      <c r="G1589" s="19" t="n">
        <v>-1.141336115655364</v>
      </c>
    </row>
    <row r="1590">
      <c r="A1590" s="3" t="inlineStr">
        <is>
          <t xml:space="preserve">  λ3</t>
        </is>
      </c>
      <c r="B1590" s="19" t="n">
        <v>1.515138047128071</v>
      </c>
      <c r="C1590" s="19" t="n">
        <v>1.515138047128071</v>
      </c>
      <c r="D1590" s="19" t="n">
        <v>1.515138047128071</v>
      </c>
      <c r="E1590" s="19" t="n">
        <v>1.515138047128071</v>
      </c>
      <c r="G1590" s="19" t="n">
        <v>1.515138047128071</v>
      </c>
    </row>
    <row r="1591">
      <c r="A1591" s="3" t="inlineStr">
        <is>
          <t xml:space="preserve">  λ4</t>
        </is>
      </c>
      <c r="B1591" s="19" t="n">
        <v>1</v>
      </c>
      <c r="C1591" s="19" t="n">
        <v>1</v>
      </c>
      <c r="D1591" s="19" t="n">
        <v>1</v>
      </c>
      <c r="E1591" s="19" t="n">
        <v>1</v>
      </c>
      <c r="G1591" s="19" t="n">
        <v>1</v>
      </c>
    </row>
    <row r="1592">
      <c r="A1592" s="3" t="inlineStr">
        <is>
          <t xml:space="preserve">  λ5</t>
        </is>
      </c>
      <c r="B1592" s="19" t="n">
        <v>-2.796450279250266e-31</v>
      </c>
      <c r="C1592" s="19" t="n">
        <v>-2.796450279250266e-31</v>
      </c>
      <c r="D1592" s="19" t="n">
        <v>-2.796450279250266e-31</v>
      </c>
      <c r="E1592" s="19" t="n">
        <v>-2.796450279250266e-31</v>
      </c>
      <c r="G1592" s="19" t="n">
        <v>-2.796450279250266e-31</v>
      </c>
    </row>
    <row r="1593">
      <c r="A1593" s="3" t="inlineStr">
        <is>
          <t xml:space="preserve">  λ6</t>
        </is>
      </c>
      <c r="B1593" s="19" t="n">
        <v>1.31395274557667e-17</v>
      </c>
      <c r="C1593" s="19" t="n">
        <v>1.31395274557667e-17</v>
      </c>
      <c r="D1593" s="19" t="n">
        <v>1.31395274557667e-17</v>
      </c>
      <c r="E1593" s="19" t="n">
        <v>1.31395274557667e-17</v>
      </c>
      <c r="G1593" s="19" t="n">
        <v>1.31395274557667e-17</v>
      </c>
    </row>
    <row r="1594">
      <c r="A1594" s="3" t="inlineStr">
        <is>
          <t>eigenvalues sorted desc (LARGE)</t>
        </is>
      </c>
    </row>
    <row r="1595">
      <c r="A1595" s="3" t="inlineStr">
        <is>
          <t xml:space="preserve">  λ(1)</t>
        </is>
      </c>
      <c r="B1595" s="19">
        <f>LARGE($B$1588:$B$1593,1)</f>
        <v/>
      </c>
      <c r="C1595" s="19">
        <f>LARGE($C$1588:$C$1593,1)</f>
        <v/>
      </c>
      <c r="D1595" s="19">
        <f>LARGE($D$1588:$D$1593,1)</f>
        <v/>
      </c>
      <c r="E1595" s="19">
        <f>LARGE($E$1588:$E$1593,1)</f>
        <v/>
      </c>
      <c r="G1595" s="19">
        <f>LARGE($G$1588:$G$1593,1)</f>
        <v/>
      </c>
    </row>
    <row r="1596">
      <c r="A1596" s="3" t="inlineStr">
        <is>
          <t xml:space="preserve">  λ(2)</t>
        </is>
      </c>
      <c r="B1596" s="19">
        <f>LARGE($B$1588:$B$1593,2)</f>
        <v/>
      </c>
      <c r="C1596" s="19">
        <f>LARGE($C$1588:$C$1593,2)</f>
        <v/>
      </c>
      <c r="D1596" s="19">
        <f>LARGE($D$1588:$D$1593,2)</f>
        <v/>
      </c>
      <c r="E1596" s="19">
        <f>LARGE($E$1588:$E$1593,2)</f>
        <v/>
      </c>
      <c r="G1596" s="19">
        <f>LARGE($G$1588:$G$1593,2)</f>
        <v/>
      </c>
    </row>
    <row r="1597">
      <c r="A1597" s="3" t="inlineStr">
        <is>
          <t xml:space="preserve">  λ(3)</t>
        </is>
      </c>
      <c r="B1597" s="19">
        <f>LARGE($B$1588:$B$1593,3)</f>
        <v/>
      </c>
      <c r="C1597" s="19">
        <f>LARGE($C$1588:$C$1593,3)</f>
        <v/>
      </c>
      <c r="D1597" s="19">
        <f>LARGE($D$1588:$D$1593,3)</f>
        <v/>
      </c>
      <c r="E1597" s="19">
        <f>LARGE($E$1588:$E$1593,3)</f>
        <v/>
      </c>
      <c r="G1597" s="19">
        <f>LARGE($G$1588:$G$1593,3)</f>
        <v/>
      </c>
    </row>
    <row r="1598">
      <c r="A1598" s="3" t="inlineStr">
        <is>
          <t xml:space="preserve">  λ(4)</t>
        </is>
      </c>
      <c r="B1598" s="19">
        <f>LARGE($B$1588:$B$1593,4)</f>
        <v/>
      </c>
      <c r="C1598" s="19">
        <f>LARGE($C$1588:$C$1593,4)</f>
        <v/>
      </c>
      <c r="D1598" s="19">
        <f>LARGE($D$1588:$D$1593,4)</f>
        <v/>
      </c>
      <c r="E1598" s="19">
        <f>LARGE($E$1588:$E$1593,4)</f>
        <v/>
      </c>
      <c r="G1598" s="19">
        <f>LARGE($G$1588:$G$1593,4)</f>
        <v/>
      </c>
    </row>
    <row r="1599">
      <c r="A1599" s="3" t="inlineStr">
        <is>
          <t xml:space="preserve">  λ(5)</t>
        </is>
      </c>
      <c r="B1599" s="19">
        <f>LARGE($B$1588:$B$1593,5)</f>
        <v/>
      </c>
      <c r="C1599" s="19">
        <f>LARGE($C$1588:$C$1593,5)</f>
        <v/>
      </c>
      <c r="D1599" s="19">
        <f>LARGE($D$1588:$D$1593,5)</f>
        <v/>
      </c>
      <c r="E1599" s="19">
        <f>LARGE($E$1588:$E$1593,5)</f>
        <v/>
      </c>
      <c r="G1599" s="19">
        <f>LARGE($G$1588:$G$1593,5)</f>
        <v/>
      </c>
    </row>
    <row r="1600">
      <c r="A1600" s="3" t="inlineStr">
        <is>
          <t xml:space="preserve">  λ(6)</t>
        </is>
      </c>
      <c r="B1600" s="19">
        <f>LARGE($B$1588:$B$1593,6)</f>
        <v/>
      </c>
      <c r="C1600" s="19">
        <f>LARGE($C$1588:$C$1593,6)</f>
        <v/>
      </c>
      <c r="D1600" s="19">
        <f>LARGE($D$1588:$D$1593,6)</f>
        <v/>
      </c>
      <c r="E1600" s="19">
        <f>LARGE($E$1588:$E$1593,6)</f>
        <v/>
      </c>
      <c r="G1600" s="19">
        <f>LARGE($G$1588:$G$1593,6)</f>
        <v/>
      </c>
    </row>
    <row r="1601">
      <c r="A1601" s="3" t="inlineStr">
        <is>
          <t>check: Σeig − trace (→0)</t>
        </is>
      </c>
      <c r="B1601" s="3">
        <f>ROUND(SUM($B$1588:$B$1593)-($B$1568+$C$1569+$D$1570+$E$1571+$F$1572+$G$1573),6)</f>
        <v/>
      </c>
      <c r="C1601" s="3">
        <f>ROUND(SUM($C$1588:$C$1593)-($J$1568+$K$1569+$L$1570+$M$1571+$N$1572+$O$1573),6)</f>
        <v/>
      </c>
      <c r="D1601" s="3">
        <f>ROUND(SUM($D$1588:$D$1593)-($R$1568+$S$1569+$T$1570+$U$1571+$V$1572+$W$1573),6)</f>
        <v/>
      </c>
      <c r="E1601" s="3">
        <f>ROUND(SUM($E$1588:$E$1593)-($Z$1568+$AA$1569+$AB$1570+$AC$1571+$AD$1572+$AE$1573),6)</f>
        <v/>
      </c>
      <c r="G1601" s="3">
        <f>ROUND(SUM($G$1588:$G$1593)-($AP$1568+$AQ$1569+$AR$1570+$AS$1571+$AT$1572+$AU$1573),6)</f>
        <v/>
      </c>
    </row>
    <row r="1602">
      <c r="A1602" s="3" t="inlineStr">
        <is>
          <t>check: Πeig − det (→0)</t>
        </is>
      </c>
      <c r="B1602" s="3">
        <f>ROUND(MDETERM($B$1568:$G$1573)-PRODUCT($B$1588:$B$1593),6)</f>
        <v/>
      </c>
      <c r="C1602" s="3">
        <f>ROUND(MDETERM($J$1568:$O$1573)-PRODUCT($C$1588:$C$1593),6)</f>
        <v/>
      </c>
      <c r="D1602" s="3">
        <f>ROUND(MDETERM($R$1568:$W$1573)-PRODUCT($D$1588:$D$1593),6)</f>
        <v/>
      </c>
      <c r="E1602" s="3">
        <f>ROUND(MDETERM($Z$1568:$AE$1573)-PRODUCT($E$1588:$E$1593),6)</f>
        <v/>
      </c>
      <c r="G1602" s="3">
        <f>ROUND(MDETERM($AP$1568:$AU$1573)-PRODUCT($G$1588:$G$1593),6)</f>
        <v/>
      </c>
    </row>
    <row r="1603">
      <c r="A1603" s="3" t="inlineStr">
        <is>
          <t>complex eigenvalues?</t>
        </is>
      </c>
      <c r="B1603" s="3" t="inlineStr"/>
      <c r="C1603" s="3" t="inlineStr"/>
      <c r="D1603" s="3" t="inlineStr"/>
      <c r="E1603" s="3" t="inlineStr"/>
      <c r="G1603" s="3" t="inlineStr"/>
    </row>
    <row r="1604">
      <c r="A1604" s="3" t="inlineStr">
        <is>
          <t>check: det(M − λᵢI) per sorted λ (→0)</t>
        </is>
      </c>
    </row>
    <row r="1605">
      <c r="A1605" s="3" t="inlineStr">
        <is>
          <t xml:space="preserve">  det(M − λ(1)I)</t>
        </is>
      </c>
      <c r="B1605" s="3">
        <f t="array" ref="B1605">ROUND(MDETERM($B$1568:$G$1573-$B$1595*MUNIT(6)),6)</f>
        <v/>
      </c>
      <c r="C1605" s="3">
        <f t="array" ref="C1605">ROUND(MDETERM($J$1568:$O$1573-$C$1595*MUNIT(6)),6)</f>
        <v/>
      </c>
      <c r="D1605" s="3">
        <f t="array" ref="D1605">ROUND(MDETERM($R$1568:$W$1573-$D$1595*MUNIT(6)),6)</f>
        <v/>
      </c>
      <c r="E1605" s="3">
        <f t="array" ref="E1605">ROUND(MDETERM($Z$1568:$AE$1573-$E$1595*MUNIT(6)),6)</f>
        <v/>
      </c>
      <c r="G1605" s="3">
        <f t="array" ref="G1605">ROUND(MDETERM($AP$1568:$AU$1573-$G$1595*MUNIT(6)),6)</f>
        <v/>
      </c>
    </row>
    <row r="1606">
      <c r="A1606" s="3" t="inlineStr">
        <is>
          <t xml:space="preserve">  det(M − λ(2)I)</t>
        </is>
      </c>
      <c r="B1606" s="3">
        <f t="array" ref="B1606">ROUND(MDETERM($B$1568:$G$1573-$B$1596*MUNIT(6)),6)</f>
        <v/>
      </c>
      <c r="C1606" s="3">
        <f t="array" ref="C1606">ROUND(MDETERM($J$1568:$O$1573-$C$1596*MUNIT(6)),6)</f>
        <v/>
      </c>
      <c r="D1606" s="3">
        <f t="array" ref="D1606">ROUND(MDETERM($R$1568:$W$1573-$D$1596*MUNIT(6)),6)</f>
        <v/>
      </c>
      <c r="E1606" s="3">
        <f t="array" ref="E1606">ROUND(MDETERM($Z$1568:$AE$1573-$E$1596*MUNIT(6)),6)</f>
        <v/>
      </c>
      <c r="G1606" s="3">
        <f t="array" ref="G1606">ROUND(MDETERM($AP$1568:$AU$1573-$G$1596*MUNIT(6)),6)</f>
        <v/>
      </c>
    </row>
    <row r="1607">
      <c r="A1607" s="3" t="inlineStr">
        <is>
          <t xml:space="preserve">  det(M − λ(3)I)</t>
        </is>
      </c>
      <c r="B1607" s="3">
        <f t="array" ref="B1607">ROUND(MDETERM($B$1568:$G$1573-$B$1597*MUNIT(6)),6)</f>
        <v/>
      </c>
      <c r="C1607" s="3">
        <f t="array" ref="C1607">ROUND(MDETERM($J$1568:$O$1573-$C$1597*MUNIT(6)),6)</f>
        <v/>
      </c>
      <c r="D1607" s="3">
        <f t="array" ref="D1607">ROUND(MDETERM($R$1568:$W$1573-$D$1597*MUNIT(6)),6)</f>
        <v/>
      </c>
      <c r="E1607" s="3">
        <f t="array" ref="E1607">ROUND(MDETERM($Z$1568:$AE$1573-$E$1597*MUNIT(6)),6)</f>
        <v/>
      </c>
      <c r="G1607" s="3">
        <f t="array" ref="G1607">ROUND(MDETERM($AP$1568:$AU$1573-$G$1597*MUNIT(6)),6)</f>
        <v/>
      </c>
    </row>
    <row r="1608">
      <c r="A1608" s="3" t="inlineStr">
        <is>
          <t xml:space="preserve">  det(M − λ(4)I)</t>
        </is>
      </c>
      <c r="B1608" s="3">
        <f t="array" ref="B1608">ROUND(MDETERM($B$1568:$G$1573-$B$1598*MUNIT(6)),6)</f>
        <v/>
      </c>
      <c r="C1608" s="3">
        <f t="array" ref="C1608">ROUND(MDETERM($J$1568:$O$1573-$C$1598*MUNIT(6)),6)</f>
        <v/>
      </c>
      <c r="D1608" s="3">
        <f t="array" ref="D1608">ROUND(MDETERM($R$1568:$W$1573-$D$1598*MUNIT(6)),6)</f>
        <v/>
      </c>
      <c r="E1608" s="3">
        <f t="array" ref="E1608">ROUND(MDETERM($Z$1568:$AE$1573-$E$1598*MUNIT(6)),6)</f>
        <v/>
      </c>
      <c r="G1608" s="3">
        <f t="array" ref="G1608">ROUND(MDETERM($AP$1568:$AU$1573-$G$1598*MUNIT(6)),6)</f>
        <v/>
      </c>
    </row>
    <row r="1609">
      <c r="A1609" s="3" t="inlineStr">
        <is>
          <t xml:space="preserve">  det(M − λ(5)I)</t>
        </is>
      </c>
      <c r="B1609" s="3">
        <f t="array" ref="B1609">ROUND(MDETERM($B$1568:$G$1573-$B$1599*MUNIT(6)),6)</f>
        <v/>
      </c>
      <c r="C1609" s="3">
        <f t="array" ref="C1609">ROUND(MDETERM($J$1568:$O$1573-$C$1599*MUNIT(6)),6)</f>
        <v/>
      </c>
      <c r="D1609" s="3">
        <f t="array" ref="D1609">ROUND(MDETERM($R$1568:$W$1573-$D$1599*MUNIT(6)),6)</f>
        <v/>
      </c>
      <c r="E1609" s="3">
        <f t="array" ref="E1609">ROUND(MDETERM($Z$1568:$AE$1573-$E$1599*MUNIT(6)),6)</f>
        <v/>
      </c>
      <c r="G1609" s="3">
        <f t="array" ref="G1609">ROUND(MDETERM($AP$1568:$AU$1573-$G$1599*MUNIT(6)),6)</f>
        <v/>
      </c>
    </row>
    <row r="1610">
      <c r="A1610" s="3" t="inlineStr">
        <is>
          <t xml:space="preserve">  det(M − λ(6)I)</t>
        </is>
      </c>
      <c r="B1610" s="3">
        <f t="array" ref="B1610">ROUND(MDETERM($B$1568:$G$1573-$B$1600*MUNIT(6)),6)</f>
        <v/>
      </c>
      <c r="C1610" s="3">
        <f t="array" ref="C1610">ROUND(MDETERM($J$1568:$O$1573-$C$1600*MUNIT(6)),6)</f>
        <v/>
      </c>
      <c r="D1610" s="3">
        <f t="array" ref="D1610">ROUND(MDETERM($R$1568:$W$1573-$D$1600*MUNIT(6)),6)</f>
        <v/>
      </c>
      <c r="E1610" s="3">
        <f t="array" ref="E1610">ROUND(MDETERM($Z$1568:$AE$1573-$E$1600*MUNIT(6)),6)</f>
        <v/>
      </c>
      <c r="G1610" s="3">
        <f t="array" ref="G1610">ROUND(MDETERM($AP$1568:$AU$1573-$G$1600*MUNIT(6)),6)</f>
        <v/>
      </c>
    </row>
    <row r="1614" ht="16" customHeight="1">
      <c r="A1614" s="14" t="inlineStr">
        <is>
          <t>RAG R2-R3 | deepseek-r1:14b</t>
        </is>
      </c>
      <c r="B1614" s="9" t="inlineStr">
        <is>
          <t>run 1 (raw, pasted)</t>
        </is>
      </c>
      <c r="J1614" s="9" t="inlineStr">
        <is>
          <t>run 2 (raw, pasted)</t>
        </is>
      </c>
      <c r="R1614" s="9" t="inlineStr">
        <is>
          <t>run 3 (raw, pasted)</t>
        </is>
      </c>
      <c r="Z1614" s="9" t="inlineStr">
        <is>
          <t>run 4 (raw, pasted)</t>
        </is>
      </c>
      <c r="AH1614" s="9" t="inlineStr">
        <is>
          <t>run 5 (raw, pasted)</t>
        </is>
      </c>
      <c r="AP1614" s="9" t="inlineStr">
        <is>
          <t>archived component mapping</t>
        </is>
      </c>
    </row>
    <row r="1615" ht="60" customHeight="1">
      <c r="B1615" s="15" t="inlineStr">
        <is>
          <t>Motor</t>
        </is>
      </c>
      <c r="C1615" s="15" t="inlineStr">
        <is>
          <t>Power Source (Battery/Cord)</t>
        </is>
      </c>
      <c r="D1615" s="15" t="inlineStr">
        <is>
          <t>Transmission System (Gears/Belts)</t>
        </is>
      </c>
      <c r="E1615" s="15" t="inlineStr">
        <is>
          <t>Chuck/Bit Holder</t>
        </is>
      </c>
      <c r="F1615" s="15" t="inlineStr">
        <is>
          <t>Handle and Trigger Assembly</t>
        </is>
      </c>
      <c r="G1615" s="15" t="inlineStr">
        <is>
          <t>Screw Clamping Mechanism</t>
        </is>
      </c>
      <c r="H1615" s="15" t="inlineStr">
        <is>
          <t>Circuitry and Controls</t>
        </is>
      </c>
      <c r="J1615" s="15" t="inlineStr">
        <is>
          <t>Motor</t>
        </is>
      </c>
      <c r="K1615" s="15" t="inlineStr">
        <is>
          <t>Power Source (Battery/Cord)</t>
        </is>
      </c>
      <c r="L1615" s="15" t="inlineStr">
        <is>
          <t>Transmission System (Gears/Belts)</t>
        </is>
      </c>
      <c r="M1615" s="15" t="inlineStr">
        <is>
          <t>Chuck/Bit Holder</t>
        </is>
      </c>
      <c r="N1615" s="15" t="inlineStr">
        <is>
          <t>Handle and Trigger Assembly</t>
        </is>
      </c>
      <c r="O1615" s="15" t="inlineStr">
        <is>
          <t>Screw Clamping Mechanism</t>
        </is>
      </c>
      <c r="P1615" s="15" t="inlineStr">
        <is>
          <t>Circuitry and Controls</t>
        </is>
      </c>
      <c r="R1615" s="15" t="inlineStr">
        <is>
          <t>Motor</t>
        </is>
      </c>
      <c r="S1615" s="15" t="inlineStr">
        <is>
          <t>Power Source (Battery/Cord)</t>
        </is>
      </c>
      <c r="T1615" s="15" t="inlineStr">
        <is>
          <t>Transmission System (Gears/Belts)</t>
        </is>
      </c>
      <c r="U1615" s="15" t="inlineStr">
        <is>
          <t>Chuck/Bit Holder</t>
        </is>
      </c>
      <c r="V1615" s="15" t="inlineStr">
        <is>
          <t>Handle and Trigger Assembly</t>
        </is>
      </c>
      <c r="W1615" s="15" t="inlineStr">
        <is>
          <t>Screw Clamping Mechanism</t>
        </is>
      </c>
      <c r="X1615" s="15" t="inlineStr">
        <is>
          <t>Circuitry and Controls</t>
        </is>
      </c>
      <c r="Z1615" s="15" t="inlineStr">
        <is>
          <t>Motor</t>
        </is>
      </c>
      <c r="AA1615" s="15" t="inlineStr">
        <is>
          <t>Power Source (Battery/Cord)</t>
        </is>
      </c>
      <c r="AB1615" s="15" t="inlineStr">
        <is>
          <t>Transmission System (Gears/Belts)</t>
        </is>
      </c>
      <c r="AC1615" s="15" t="inlineStr">
        <is>
          <t>Chuck/Bit Holder</t>
        </is>
      </c>
      <c r="AD1615" s="15" t="inlineStr">
        <is>
          <t>Handle and Trigger Assembly</t>
        </is>
      </c>
      <c r="AE1615" s="15" t="inlineStr">
        <is>
          <t>Screw Clamping Mechanism</t>
        </is>
      </c>
      <c r="AF1615" s="15" t="inlineStr">
        <is>
          <t>Circuitry and Controls</t>
        </is>
      </c>
      <c r="AH1615" s="15" t="inlineStr">
        <is>
          <t>Motor</t>
        </is>
      </c>
      <c r="AI1615" s="15" t="inlineStr">
        <is>
          <t>Power Source (Battery/Cord)</t>
        </is>
      </c>
      <c r="AJ1615" s="15" t="inlineStr">
        <is>
          <t>Transmission System (Gears/Belts)</t>
        </is>
      </c>
      <c r="AK1615" s="15" t="inlineStr">
        <is>
          <t>Chuck/Bit Holder</t>
        </is>
      </c>
      <c r="AL1615" s="15" t="inlineStr">
        <is>
          <t>Handle and Trigger Assembly</t>
        </is>
      </c>
      <c r="AM1615" s="15" t="inlineStr">
        <is>
          <t>Screw Clamping Mechanism</t>
        </is>
      </c>
      <c r="AN1615" s="15" t="inlineStr">
        <is>
          <t>Circuitry and Controls</t>
        </is>
      </c>
      <c r="AP1615" s="3" t="inlineStr">
        <is>
          <t>Ground truth component</t>
        </is>
      </c>
      <c r="AQ1615" s="3" t="inlineStr">
        <is>
          <t>Matched predicted component</t>
        </is>
      </c>
    </row>
    <row r="1616">
      <c r="A1616" s="3" t="inlineStr">
        <is>
          <t>Motor</t>
        </is>
      </c>
      <c r="B1616" s="8" t="n">
        <v>1</v>
      </c>
      <c r="C1616" s="8" t="n">
        <v>1</v>
      </c>
      <c r="D1616" s="8" t="n">
        <v>1</v>
      </c>
      <c r="E1616" s="8" t="n">
        <v>0</v>
      </c>
      <c r="F1616" s="8" t="n">
        <v>0</v>
      </c>
      <c r="G1616" s="8" t="n">
        <v>0</v>
      </c>
      <c r="H1616" s="8" t="n">
        <v>1</v>
      </c>
      <c r="J1616" s="8" t="n">
        <v>1</v>
      </c>
      <c r="K1616" s="8" t="n">
        <v>1</v>
      </c>
      <c r="L1616" s="8" t="n">
        <v>1</v>
      </c>
      <c r="M1616" s="8" t="n">
        <v>0</v>
      </c>
      <c r="N1616" s="8" t="n">
        <v>0</v>
      </c>
      <c r="O1616" s="8" t="n">
        <v>0</v>
      </c>
      <c r="P1616" s="8" t="n">
        <v>1</v>
      </c>
      <c r="R1616" s="8" t="n">
        <v>1</v>
      </c>
      <c r="S1616" s="8" t="n">
        <v>1</v>
      </c>
      <c r="T1616" s="8" t="n">
        <v>1</v>
      </c>
      <c r="U1616" s="8" t="n">
        <v>0</v>
      </c>
      <c r="V1616" s="8" t="n">
        <v>0</v>
      </c>
      <c r="W1616" s="8" t="n">
        <v>0</v>
      </c>
      <c r="X1616" s="8" t="n">
        <v>1</v>
      </c>
      <c r="Z1616" s="8" t="n">
        <v>1</v>
      </c>
      <c r="AA1616" s="8" t="n">
        <v>1</v>
      </c>
      <c r="AB1616" s="8" t="n">
        <v>1</v>
      </c>
      <c r="AC1616" s="8" t="n">
        <v>0</v>
      </c>
      <c r="AD1616" s="8" t="n">
        <v>0</v>
      </c>
      <c r="AE1616" s="8" t="n">
        <v>0</v>
      </c>
      <c r="AF1616" s="8" t="n">
        <v>1</v>
      </c>
      <c r="AH1616" s="8" t="n">
        <v>1</v>
      </c>
      <c r="AI1616" s="8" t="n">
        <v>1</v>
      </c>
      <c r="AJ1616" s="8" t="n">
        <v>1</v>
      </c>
      <c r="AK1616" s="8" t="n">
        <v>0</v>
      </c>
      <c r="AL1616" s="8" t="n">
        <v>0</v>
      </c>
      <c r="AM1616" s="8" t="n">
        <v>0</v>
      </c>
      <c r="AN1616" s="8" t="n">
        <v>1</v>
      </c>
      <c r="AP1616" s="3" t="inlineStr">
        <is>
          <t>Bit</t>
        </is>
      </c>
      <c r="AQ1616" s="3" t="inlineStr">
        <is>
          <t>Chuck/Bit Holder</t>
        </is>
      </c>
    </row>
    <row r="1617">
      <c r="A1617" s="3" t="inlineStr">
        <is>
          <t>Power Source (Battery/Cord)</t>
        </is>
      </c>
      <c r="B1617" s="8" t="n">
        <v>1</v>
      </c>
      <c r="C1617" s="8" t="n">
        <v>1</v>
      </c>
      <c r="D1617" s="8" t="n">
        <v>0</v>
      </c>
      <c r="E1617" s="8" t="n">
        <v>0</v>
      </c>
      <c r="F1617" s="8" t="n">
        <v>1</v>
      </c>
      <c r="G1617" s="8" t="n">
        <v>0</v>
      </c>
      <c r="H1617" s="8" t="n">
        <v>0</v>
      </c>
      <c r="J1617" s="8" t="n">
        <v>1</v>
      </c>
      <c r="K1617" s="8" t="n">
        <v>1</v>
      </c>
      <c r="L1617" s="8" t="n">
        <v>0</v>
      </c>
      <c r="M1617" s="8" t="n">
        <v>0</v>
      </c>
      <c r="N1617" s="8" t="n">
        <v>0</v>
      </c>
      <c r="O1617" s="8" t="n">
        <v>0</v>
      </c>
      <c r="P1617" s="8" t="n">
        <v>1</v>
      </c>
      <c r="R1617" s="8" t="n">
        <v>1</v>
      </c>
      <c r="S1617" s="8" t="n">
        <v>1</v>
      </c>
      <c r="T1617" s="8" t="n">
        <v>0</v>
      </c>
      <c r="U1617" s="8" t="n">
        <v>0</v>
      </c>
      <c r="V1617" s="8" t="n">
        <v>0</v>
      </c>
      <c r="W1617" s="8" t="n">
        <v>0</v>
      </c>
      <c r="X1617" s="8" t="n">
        <v>1</v>
      </c>
      <c r="Z1617" s="8" t="n">
        <v>1</v>
      </c>
      <c r="AA1617" s="8" t="n">
        <v>1</v>
      </c>
      <c r="AB1617" s="8" t="n">
        <v>0</v>
      </c>
      <c r="AC1617" s="8" t="n">
        <v>0</v>
      </c>
      <c r="AD1617" s="8" t="n">
        <v>0</v>
      </c>
      <c r="AE1617" s="8" t="n">
        <v>0</v>
      </c>
      <c r="AF1617" s="8" t="n">
        <v>1</v>
      </c>
      <c r="AH1617" s="8" t="n">
        <v>1</v>
      </c>
      <c r="AI1617" s="8" t="n">
        <v>1</v>
      </c>
      <c r="AJ1617" s="8" t="n">
        <v>0</v>
      </c>
      <c r="AK1617" s="8" t="n">
        <v>0</v>
      </c>
      <c r="AL1617" s="8" t="n">
        <v>0</v>
      </c>
      <c r="AM1617" s="8" t="n">
        <v>0</v>
      </c>
      <c r="AN1617" s="8" t="n">
        <v>1</v>
      </c>
      <c r="AP1617" s="3" t="inlineStr">
        <is>
          <t>Transmission</t>
        </is>
      </c>
      <c r="AQ1617" s="3" t="inlineStr">
        <is>
          <t>Transmission System (Gears/Belts)</t>
        </is>
      </c>
    </row>
    <row r="1618">
      <c r="A1618" s="3" t="inlineStr">
        <is>
          <t>Transmission System (Gears/Belts)</t>
        </is>
      </c>
      <c r="B1618" s="8" t="n">
        <v>1</v>
      </c>
      <c r="C1618" s="8" t="n">
        <v>0</v>
      </c>
      <c r="D1618" s="8" t="n">
        <v>1</v>
      </c>
      <c r="E1618" s="8" t="n">
        <v>1</v>
      </c>
      <c r="F1618" s="8" t="n">
        <v>0</v>
      </c>
      <c r="G1618" s="8" t="n">
        <v>0</v>
      </c>
      <c r="H1618" s="8" t="n">
        <v>0</v>
      </c>
      <c r="J1618" s="8" t="n">
        <v>1</v>
      </c>
      <c r="K1618" s="8" t="n">
        <v>0</v>
      </c>
      <c r="L1618" s="8" t="n">
        <v>1</v>
      </c>
      <c r="M1618" s="8" t="n">
        <v>1</v>
      </c>
      <c r="N1618" s="8" t="n">
        <v>0</v>
      </c>
      <c r="O1618" s="8" t="n">
        <v>1</v>
      </c>
      <c r="P1618" s="8" t="n">
        <v>0</v>
      </c>
      <c r="R1618" s="8" t="n">
        <v>1</v>
      </c>
      <c r="S1618" s="8" t="n">
        <v>0</v>
      </c>
      <c r="T1618" s="8" t="n">
        <v>1</v>
      </c>
      <c r="U1618" s="8" t="n">
        <v>1</v>
      </c>
      <c r="V1618" s="8" t="n">
        <v>0</v>
      </c>
      <c r="W1618" s="8" t="n">
        <v>1</v>
      </c>
      <c r="X1618" s="8" t="n">
        <v>0</v>
      </c>
      <c r="Z1618" s="8" t="n">
        <v>1</v>
      </c>
      <c r="AA1618" s="8" t="n">
        <v>0</v>
      </c>
      <c r="AB1618" s="8" t="n">
        <v>1</v>
      </c>
      <c r="AC1618" s="8" t="n">
        <v>1</v>
      </c>
      <c r="AD1618" s="8" t="n">
        <v>0</v>
      </c>
      <c r="AE1618" s="8" t="n">
        <v>0</v>
      </c>
      <c r="AF1618" s="8" t="n">
        <v>0</v>
      </c>
      <c r="AH1618" s="8" t="n">
        <v>1</v>
      </c>
      <c r="AI1618" s="8" t="n">
        <v>0</v>
      </c>
      <c r="AJ1618" s="8" t="n">
        <v>1</v>
      </c>
      <c r="AK1618" s="8" t="n">
        <v>1</v>
      </c>
      <c r="AL1618" s="8" t="n">
        <v>0</v>
      </c>
      <c r="AM1618" s="8" t="n">
        <v>1</v>
      </c>
      <c r="AN1618" s="8" t="n">
        <v>1</v>
      </c>
      <c r="AP1618" s="3" t="inlineStr">
        <is>
          <t>Motor</t>
        </is>
      </c>
      <c r="AQ1618" s="3" t="inlineStr">
        <is>
          <t>Motor</t>
        </is>
      </c>
    </row>
    <row r="1619">
      <c r="A1619" s="3" t="inlineStr">
        <is>
          <t>Chuck/Bit Holder</t>
        </is>
      </c>
      <c r="B1619" s="8" t="n">
        <v>0</v>
      </c>
      <c r="C1619" s="8" t="n">
        <v>0</v>
      </c>
      <c r="D1619" s="8" t="n">
        <v>1</v>
      </c>
      <c r="E1619" s="8" t="n">
        <v>1</v>
      </c>
      <c r="F1619" s="8" t="n">
        <v>0</v>
      </c>
      <c r="G1619" s="8" t="n">
        <v>0</v>
      </c>
      <c r="H1619" s="8" t="n">
        <v>0</v>
      </c>
      <c r="J1619" s="8" t="n">
        <v>0</v>
      </c>
      <c r="K1619" s="8" t="n">
        <v>0</v>
      </c>
      <c r="L1619" s="8" t="n">
        <v>1</v>
      </c>
      <c r="M1619" s="8" t="n">
        <v>1</v>
      </c>
      <c r="N1619" s="8" t="n">
        <v>0</v>
      </c>
      <c r="O1619" s="8" t="n">
        <v>1</v>
      </c>
      <c r="P1619" s="8" t="n">
        <v>0</v>
      </c>
      <c r="R1619" s="8" t="n">
        <v>0</v>
      </c>
      <c r="S1619" s="8" t="n">
        <v>0</v>
      </c>
      <c r="T1619" s="8" t="n">
        <v>1</v>
      </c>
      <c r="U1619" s="8" t="n">
        <v>1</v>
      </c>
      <c r="V1619" s="8" t="n">
        <v>0</v>
      </c>
      <c r="W1619" s="8" t="n">
        <v>1</v>
      </c>
      <c r="X1619" s="8" t="n">
        <v>0</v>
      </c>
      <c r="Z1619" s="8" t="n">
        <v>0</v>
      </c>
      <c r="AA1619" s="8" t="n">
        <v>0</v>
      </c>
      <c r="AB1619" s="8" t="n">
        <v>1</v>
      </c>
      <c r="AC1619" s="8" t="n">
        <v>1</v>
      </c>
      <c r="AD1619" s="8" t="n">
        <v>0</v>
      </c>
      <c r="AE1619" s="8" t="n">
        <v>0</v>
      </c>
      <c r="AF1619" s="8" t="n">
        <v>0</v>
      </c>
      <c r="AH1619" s="8" t="n">
        <v>0</v>
      </c>
      <c r="AI1619" s="8" t="n">
        <v>0</v>
      </c>
      <c r="AJ1619" s="8" t="n">
        <v>1</v>
      </c>
      <c r="AK1619" s="8" t="n">
        <v>1</v>
      </c>
      <c r="AL1619" s="8" t="n">
        <v>0</v>
      </c>
      <c r="AM1619" s="8" t="n">
        <v>1</v>
      </c>
      <c r="AN1619" s="8" t="n">
        <v>0</v>
      </c>
      <c r="AP1619" s="3" t="inlineStr">
        <is>
          <t>Electrical System</t>
        </is>
      </c>
      <c r="AQ1619" s="3" t="inlineStr">
        <is>
          <t>Circuitry and Controls</t>
        </is>
      </c>
    </row>
    <row r="1620">
      <c r="A1620" s="3" t="inlineStr">
        <is>
          <t>Handle and Trigger Assembly</t>
        </is>
      </c>
      <c r="B1620" s="8" t="n">
        <v>0</v>
      </c>
      <c r="C1620" s="8" t="n">
        <v>1</v>
      </c>
      <c r="D1620" s="8" t="n">
        <v>0</v>
      </c>
      <c r="E1620" s="8" t="n">
        <v>0</v>
      </c>
      <c r="F1620" s="8" t="n">
        <v>1</v>
      </c>
      <c r="G1620" s="8" t="n">
        <v>0</v>
      </c>
      <c r="H1620" s="8" t="n">
        <v>1</v>
      </c>
      <c r="J1620" s="8" t="n">
        <v>0</v>
      </c>
      <c r="K1620" s="8" t="n">
        <v>0</v>
      </c>
      <c r="L1620" s="8" t="n">
        <v>1</v>
      </c>
      <c r="M1620" s="8" t="n">
        <v>0</v>
      </c>
      <c r="N1620" s="8" t="n">
        <v>1</v>
      </c>
      <c r="O1620" s="8" t="n">
        <v>0</v>
      </c>
      <c r="P1620" s="8" t="n">
        <v>1</v>
      </c>
      <c r="R1620" s="8" t="n">
        <v>0</v>
      </c>
      <c r="S1620" s="8" t="n">
        <v>0</v>
      </c>
      <c r="T1620" s="8" t="n">
        <v>0</v>
      </c>
      <c r="U1620" s="8" t="n">
        <v>1</v>
      </c>
      <c r="V1620" s="8" t="n">
        <v>1</v>
      </c>
      <c r="W1620" s="8" t="n">
        <v>0</v>
      </c>
      <c r="X1620" s="8" t="n">
        <v>1</v>
      </c>
      <c r="Z1620" s="8" t="n">
        <v>0</v>
      </c>
      <c r="AA1620" s="8" t="n">
        <v>0</v>
      </c>
      <c r="AB1620" s="8" t="n">
        <v>0</v>
      </c>
      <c r="AC1620" s="8" t="n">
        <v>0</v>
      </c>
      <c r="AD1620" s="8" t="n">
        <v>1</v>
      </c>
      <c r="AE1620" s="8" t="n">
        <v>1</v>
      </c>
      <c r="AF1620" s="8" t="n">
        <v>1</v>
      </c>
      <c r="AH1620" s="8" t="n">
        <v>0</v>
      </c>
      <c r="AI1620" s="8" t="n">
        <v>0</v>
      </c>
      <c r="AJ1620" s="8" t="n">
        <v>1</v>
      </c>
      <c r="AK1620" s="8" t="n">
        <v>0</v>
      </c>
      <c r="AL1620" s="8" t="n">
        <v>1</v>
      </c>
      <c r="AM1620" s="8" t="n">
        <v>0</v>
      </c>
      <c r="AN1620" s="8" t="n">
        <v>1</v>
      </c>
      <c r="AP1620" s="3" t="inlineStr">
        <is>
          <t>Battery Holder</t>
        </is>
      </c>
      <c r="AQ1620" s="3" t="inlineStr">
        <is>
          <t>Power Source (Battery/Cord)</t>
        </is>
      </c>
    </row>
    <row r="1621">
      <c r="A1621" s="3" t="inlineStr">
        <is>
          <t>Screw Clamping Mechanism</t>
        </is>
      </c>
      <c r="B1621" s="8" t="n">
        <v>0</v>
      </c>
      <c r="C1621" s="8" t="n">
        <v>0</v>
      </c>
      <c r="D1621" s="8" t="n">
        <v>1</v>
      </c>
      <c r="E1621" s="8" t="n">
        <v>0</v>
      </c>
      <c r="F1621" s="8" t="n">
        <v>0</v>
      </c>
      <c r="G1621" s="8" t="n">
        <v>1</v>
      </c>
      <c r="H1621" s="8" t="n">
        <v>1</v>
      </c>
      <c r="J1621" s="8" t="n">
        <v>0</v>
      </c>
      <c r="K1621" s="8" t="n">
        <v>0</v>
      </c>
      <c r="L1621" s="8" t="n">
        <v>1</v>
      </c>
      <c r="M1621" s="8" t="n">
        <v>1</v>
      </c>
      <c r="N1621" s="8" t="n">
        <v>0</v>
      </c>
      <c r="O1621" s="8" t="n">
        <v>1</v>
      </c>
      <c r="P1621" s="8" t="n">
        <v>0</v>
      </c>
      <c r="R1621" s="8" t="n">
        <v>0</v>
      </c>
      <c r="S1621" s="8" t="n">
        <v>0</v>
      </c>
      <c r="T1621" s="8" t="n">
        <v>1</v>
      </c>
      <c r="U1621" s="8" t="n">
        <v>1</v>
      </c>
      <c r="V1621" s="8" t="n">
        <v>0</v>
      </c>
      <c r="W1621" s="8" t="n">
        <v>1</v>
      </c>
      <c r="X1621" s="8" t="n">
        <v>0</v>
      </c>
      <c r="Z1621" s="8" t="n">
        <v>0</v>
      </c>
      <c r="AA1621" s="8" t="n">
        <v>0</v>
      </c>
      <c r="AB1621" s="8" t="n">
        <v>0</v>
      </c>
      <c r="AC1621" s="8" t="n">
        <v>0</v>
      </c>
      <c r="AD1621" s="8" t="n">
        <v>1</v>
      </c>
      <c r="AE1621" s="8" t="n">
        <v>1</v>
      </c>
      <c r="AF1621" s="8" t="n">
        <v>0</v>
      </c>
      <c r="AH1621" s="8" t="n">
        <v>0</v>
      </c>
      <c r="AI1621" s="8" t="n">
        <v>0</v>
      </c>
      <c r="AJ1621" s="8" t="n">
        <v>1</v>
      </c>
      <c r="AK1621" s="8" t="n">
        <v>1</v>
      </c>
      <c r="AL1621" s="8" t="n">
        <v>0</v>
      </c>
      <c r="AM1621" s="8" t="n">
        <v>1</v>
      </c>
      <c r="AN1621" s="8" t="n">
        <v>0</v>
      </c>
    </row>
    <row r="1622">
      <c r="A1622" s="3" t="inlineStr">
        <is>
          <t>Circuitry and Controls</t>
        </is>
      </c>
      <c r="B1622" s="8" t="n">
        <v>1</v>
      </c>
      <c r="C1622" s="8" t="n">
        <v>1</v>
      </c>
      <c r="D1622" s="8" t="n">
        <v>1</v>
      </c>
      <c r="E1622" s="8" t="n">
        <v>0</v>
      </c>
      <c r="F1622" s="8" t="n">
        <v>1</v>
      </c>
      <c r="G1622" s="8" t="n">
        <v>1</v>
      </c>
      <c r="H1622" s="8" t="n">
        <v>1</v>
      </c>
      <c r="J1622" s="8" t="n">
        <v>1</v>
      </c>
      <c r="K1622" s="8" t="n">
        <v>1</v>
      </c>
      <c r="L1622" s="8" t="n">
        <v>1</v>
      </c>
      <c r="M1622" s="8" t="n">
        <v>0</v>
      </c>
      <c r="N1622" s="8" t="n">
        <v>1</v>
      </c>
      <c r="O1622" s="8" t="n">
        <v>0</v>
      </c>
      <c r="P1622" s="8" t="n">
        <v>1</v>
      </c>
      <c r="R1622" s="8" t="n">
        <v>1</v>
      </c>
      <c r="S1622" s="8" t="n">
        <v>1</v>
      </c>
      <c r="T1622" s="8" t="n">
        <v>0</v>
      </c>
      <c r="U1622" s="8" t="n">
        <v>0</v>
      </c>
      <c r="V1622" s="8" t="n">
        <v>1</v>
      </c>
      <c r="W1622" s="8" t="n">
        <v>0</v>
      </c>
      <c r="X1622" s="8" t="n">
        <v>1</v>
      </c>
      <c r="Z1622" s="8" t="n">
        <v>1</v>
      </c>
      <c r="AA1622" s="8" t="n">
        <v>1</v>
      </c>
      <c r="AB1622" s="8" t="n">
        <v>0</v>
      </c>
      <c r="AC1622" s="8" t="n">
        <v>0</v>
      </c>
      <c r="AD1622" s="8" t="n">
        <v>1</v>
      </c>
      <c r="AE1622" s="8" t="n">
        <v>0</v>
      </c>
      <c r="AF1622" s="8" t="n">
        <v>1</v>
      </c>
      <c r="AH1622" s="8" t="n">
        <v>1</v>
      </c>
      <c r="AI1622" s="8" t="n">
        <v>1</v>
      </c>
      <c r="AJ1622" s="8" t="n">
        <v>1</v>
      </c>
      <c r="AK1622" s="8" t="n">
        <v>0</v>
      </c>
      <c r="AL1622" s="8" t="n">
        <v>1</v>
      </c>
      <c r="AM1622" s="8" t="n">
        <v>0</v>
      </c>
      <c r="AN1622" s="8" t="n">
        <v>1</v>
      </c>
    </row>
    <row r="1624">
      <c r="A1624" s="1" t="inlineStr">
        <is>
          <t>aligned k×k matrices (INDEX/MATCH through the mapping; GT order)</t>
        </is>
      </c>
      <c r="B1624" s="9" t="inlineStr">
        <is>
          <t>run 1 aligned</t>
        </is>
      </c>
      <c r="J1624" s="9" t="inlineStr">
        <is>
          <t>run 2 aligned</t>
        </is>
      </c>
      <c r="R1624" s="9" t="inlineStr">
        <is>
          <t>run 3 aligned</t>
        </is>
      </c>
      <c r="Z1624" s="9" t="inlineStr">
        <is>
          <t>run 4 aligned</t>
        </is>
      </c>
      <c r="AH1624" s="9" t="inlineStr">
        <is>
          <t>run 5 aligned</t>
        </is>
      </c>
      <c r="AP1624" s="9" t="inlineStr">
        <is>
          <t>Step2 average of aligned runs (formula)</t>
        </is>
      </c>
      <c r="AV1624" s="9" t="inlineStr">
        <is>
          <t>aligned ground truth (INDEX/MATCH)</t>
        </is>
      </c>
      <c r="BB1624" s="9" t="inlineStr">
        <is>
          <t>aligned GT eig (pasted) | sorted</t>
        </is>
      </c>
    </row>
    <row r="1625" ht="60" customHeight="1">
      <c r="B1625" s="15" t="inlineStr">
        <is>
          <t>Bit</t>
        </is>
      </c>
      <c r="C1625" s="15" t="inlineStr">
        <is>
          <t>Transmission</t>
        </is>
      </c>
      <c r="D1625" s="15" t="inlineStr">
        <is>
          <t>Motor</t>
        </is>
      </c>
      <c r="E1625" s="15" t="inlineStr">
        <is>
          <t>Electrical System</t>
        </is>
      </c>
      <c r="F1625" s="15" t="inlineStr">
        <is>
          <t>Battery Holder</t>
        </is>
      </c>
      <c r="J1625" s="15" t="inlineStr">
        <is>
          <t>Bit</t>
        </is>
      </c>
      <c r="K1625" s="15" t="inlineStr">
        <is>
          <t>Transmission</t>
        </is>
      </c>
      <c r="L1625" s="15" t="inlineStr">
        <is>
          <t>Motor</t>
        </is>
      </c>
      <c r="M1625" s="15" t="inlineStr">
        <is>
          <t>Electrical System</t>
        </is>
      </c>
      <c r="N1625" s="15" t="inlineStr">
        <is>
          <t>Battery Holder</t>
        </is>
      </c>
      <c r="R1625" s="15" t="inlineStr">
        <is>
          <t>Bit</t>
        </is>
      </c>
      <c r="S1625" s="15" t="inlineStr">
        <is>
          <t>Transmission</t>
        </is>
      </c>
      <c r="T1625" s="15" t="inlineStr">
        <is>
          <t>Motor</t>
        </is>
      </c>
      <c r="U1625" s="15" t="inlineStr">
        <is>
          <t>Electrical System</t>
        </is>
      </c>
      <c r="V1625" s="15" t="inlineStr">
        <is>
          <t>Battery Holder</t>
        </is>
      </c>
      <c r="Z1625" s="15" t="inlineStr">
        <is>
          <t>Bit</t>
        </is>
      </c>
      <c r="AA1625" s="15" t="inlineStr">
        <is>
          <t>Transmission</t>
        </is>
      </c>
      <c r="AB1625" s="15" t="inlineStr">
        <is>
          <t>Motor</t>
        </is>
      </c>
      <c r="AC1625" s="15" t="inlineStr">
        <is>
          <t>Electrical System</t>
        </is>
      </c>
      <c r="AD1625" s="15" t="inlineStr">
        <is>
          <t>Battery Holder</t>
        </is>
      </c>
      <c r="AH1625" s="15" t="inlineStr">
        <is>
          <t>Bit</t>
        </is>
      </c>
      <c r="AI1625" s="15" t="inlineStr">
        <is>
          <t>Transmission</t>
        </is>
      </c>
      <c r="AJ1625" s="15" t="inlineStr">
        <is>
          <t>Motor</t>
        </is>
      </c>
      <c r="AK1625" s="15" t="inlineStr">
        <is>
          <t>Electrical System</t>
        </is>
      </c>
      <c r="AL1625" s="15" t="inlineStr">
        <is>
          <t>Battery Holder</t>
        </is>
      </c>
    </row>
    <row r="1626">
      <c r="A1626" s="3" t="inlineStr">
        <is>
          <t>Bit</t>
        </is>
      </c>
      <c r="B1626" s="8">
        <f>INDEX($B$1616:$H$1622,MATCH($AQ$1616,$B$1615:$H$1615,0),MATCH($AQ$1616,$B$1615:$H$1615,0))</f>
        <v/>
      </c>
      <c r="C1626" s="8">
        <f>INDEX($B$1616:$H$1622,MATCH($AQ$1616,$B$1615:$H$1615,0),MATCH($AQ$1617,$B$1615:$H$1615,0))</f>
        <v/>
      </c>
      <c r="D1626" s="8">
        <f>INDEX($B$1616:$H$1622,MATCH($AQ$1616,$B$1615:$H$1615,0),MATCH($AQ$1618,$B$1615:$H$1615,0))</f>
        <v/>
      </c>
      <c r="E1626" s="8">
        <f>INDEX($B$1616:$H$1622,MATCH($AQ$1616,$B$1615:$H$1615,0),MATCH($AQ$1619,$B$1615:$H$1615,0))</f>
        <v/>
      </c>
      <c r="F1626" s="8">
        <f>INDEX($B$1616:$H$1622,MATCH($AQ$1616,$B$1615:$H$1615,0),MATCH($AQ$1620,$B$1615:$H$1615,0))</f>
        <v/>
      </c>
      <c r="J1626" s="8">
        <f>INDEX($J$1616:$P$1622,MATCH($AQ$1616,$J$1615:$P$1615,0),MATCH($AQ$1616,$J$1615:$P$1615,0))</f>
        <v/>
      </c>
      <c r="K1626" s="8">
        <f>INDEX($J$1616:$P$1622,MATCH($AQ$1616,$J$1615:$P$1615,0),MATCH($AQ$1617,$J$1615:$P$1615,0))</f>
        <v/>
      </c>
      <c r="L1626" s="8">
        <f>INDEX($J$1616:$P$1622,MATCH($AQ$1616,$J$1615:$P$1615,0),MATCH($AQ$1618,$J$1615:$P$1615,0))</f>
        <v/>
      </c>
      <c r="M1626" s="8">
        <f>INDEX($J$1616:$P$1622,MATCH($AQ$1616,$J$1615:$P$1615,0),MATCH($AQ$1619,$J$1615:$P$1615,0))</f>
        <v/>
      </c>
      <c r="N1626" s="8">
        <f>INDEX($J$1616:$P$1622,MATCH($AQ$1616,$J$1615:$P$1615,0),MATCH($AQ$1620,$J$1615:$P$1615,0))</f>
        <v/>
      </c>
      <c r="R1626" s="8">
        <f>INDEX($R$1616:$X$1622,MATCH($AQ$1616,$R$1615:$X$1615,0),MATCH($AQ$1616,$R$1615:$X$1615,0))</f>
        <v/>
      </c>
      <c r="S1626" s="8">
        <f>INDEX($R$1616:$X$1622,MATCH($AQ$1616,$R$1615:$X$1615,0),MATCH($AQ$1617,$R$1615:$X$1615,0))</f>
        <v/>
      </c>
      <c r="T1626" s="8">
        <f>INDEX($R$1616:$X$1622,MATCH($AQ$1616,$R$1615:$X$1615,0),MATCH($AQ$1618,$R$1615:$X$1615,0))</f>
        <v/>
      </c>
      <c r="U1626" s="8">
        <f>INDEX($R$1616:$X$1622,MATCH($AQ$1616,$R$1615:$X$1615,0),MATCH($AQ$1619,$R$1615:$X$1615,0))</f>
        <v/>
      </c>
      <c r="V1626" s="8">
        <f>INDEX($R$1616:$X$1622,MATCH($AQ$1616,$R$1615:$X$1615,0),MATCH($AQ$1620,$R$1615:$X$1615,0))</f>
        <v/>
      </c>
      <c r="Z1626" s="8">
        <f>INDEX($Z$1616:$AF$1622,MATCH($AQ$1616,$Z$1615:$AF$1615,0),MATCH($AQ$1616,$Z$1615:$AF$1615,0))</f>
        <v/>
      </c>
      <c r="AA1626" s="8">
        <f>INDEX($Z$1616:$AF$1622,MATCH($AQ$1616,$Z$1615:$AF$1615,0),MATCH($AQ$1617,$Z$1615:$AF$1615,0))</f>
        <v/>
      </c>
      <c r="AB1626" s="8">
        <f>INDEX($Z$1616:$AF$1622,MATCH($AQ$1616,$Z$1615:$AF$1615,0),MATCH($AQ$1618,$Z$1615:$AF$1615,0))</f>
        <v/>
      </c>
      <c r="AC1626" s="8">
        <f>INDEX($Z$1616:$AF$1622,MATCH($AQ$1616,$Z$1615:$AF$1615,0),MATCH($AQ$1619,$Z$1615:$AF$1615,0))</f>
        <v/>
      </c>
      <c r="AD1626" s="8">
        <f>INDEX($Z$1616:$AF$1622,MATCH($AQ$1616,$Z$1615:$AF$1615,0),MATCH($AQ$1620,$Z$1615:$AF$1615,0))</f>
        <v/>
      </c>
      <c r="AH1626" s="8">
        <f>INDEX($AH$1616:$AN$1622,MATCH($AQ$1616,$AH$1615:$AN$1615,0),MATCH($AQ$1616,$AH$1615:$AN$1615,0))</f>
        <v/>
      </c>
      <c r="AI1626" s="8">
        <f>INDEX($AH$1616:$AN$1622,MATCH($AQ$1616,$AH$1615:$AN$1615,0),MATCH($AQ$1617,$AH$1615:$AN$1615,0))</f>
        <v/>
      </c>
      <c r="AJ1626" s="8">
        <f>INDEX($AH$1616:$AN$1622,MATCH($AQ$1616,$AH$1615:$AN$1615,0),MATCH($AQ$1618,$AH$1615:$AN$1615,0))</f>
        <v/>
      </c>
      <c r="AK1626" s="8">
        <f>INDEX($AH$1616:$AN$1622,MATCH($AQ$1616,$AH$1615:$AN$1615,0),MATCH($AQ$1619,$AH$1615:$AN$1615,0))</f>
        <v/>
      </c>
      <c r="AL1626" s="8">
        <f>INDEX($AH$1616:$AN$1622,MATCH($AQ$1616,$AH$1615:$AN$1615,0),MATCH($AQ$1620,$AH$1615:$AN$1615,0))</f>
        <v/>
      </c>
      <c r="AP1626" s="8">
        <f>IF(($B$1626&lt;&gt;2)+($J$1626&lt;&gt;2)+($R$1626&lt;&gt;2)+($Z$1626&lt;&gt;2)+($AH$1626&lt;&gt;2)=0,2,IF((($B$1626&lt;&gt;2)*$B$1626+($J$1626&lt;&gt;2)*$J$1626+($R$1626&lt;&gt;2)*$R$1626+($Z$1626&lt;&gt;2)*$Z$1626+($AH$1626&lt;&gt;2)*$AH$1626)/(($B$1626&lt;&gt;2)+($J$1626&lt;&gt;2)+($R$1626&lt;&gt;2)+($Z$1626&lt;&gt;2)+($AH$1626&lt;&gt;2))&gt;=0.5,1,0))</f>
        <v/>
      </c>
      <c r="AQ1626" s="8">
        <f>IF(($C$1626&lt;&gt;2)+($K$1626&lt;&gt;2)+($S$1626&lt;&gt;2)+($AA$1626&lt;&gt;2)+($AI$1626&lt;&gt;2)=0,2,IF((($C$1626&lt;&gt;2)*$C$1626+($K$1626&lt;&gt;2)*$K$1626+($S$1626&lt;&gt;2)*$S$1626+($AA$1626&lt;&gt;2)*$AA$1626+($AI$1626&lt;&gt;2)*$AI$1626)/(($C$1626&lt;&gt;2)+($K$1626&lt;&gt;2)+($S$1626&lt;&gt;2)+($AA$1626&lt;&gt;2)+($AI$1626&lt;&gt;2))&gt;=0.5,1,0))</f>
        <v/>
      </c>
      <c r="AR1626" s="8">
        <f>IF(($D$1626&lt;&gt;2)+($L$1626&lt;&gt;2)+($T$1626&lt;&gt;2)+($AB$1626&lt;&gt;2)+($AJ$1626&lt;&gt;2)=0,2,IF((($D$1626&lt;&gt;2)*$D$1626+($L$1626&lt;&gt;2)*$L$1626+($T$1626&lt;&gt;2)*$T$1626+($AB$1626&lt;&gt;2)*$AB$1626+($AJ$1626&lt;&gt;2)*$AJ$1626)/(($D$1626&lt;&gt;2)+($L$1626&lt;&gt;2)+($T$1626&lt;&gt;2)+($AB$1626&lt;&gt;2)+($AJ$1626&lt;&gt;2))&gt;=0.5,1,0))</f>
        <v/>
      </c>
      <c r="AS1626" s="8">
        <f>IF(($E$1626&lt;&gt;2)+($M$1626&lt;&gt;2)+($U$1626&lt;&gt;2)+($AC$1626&lt;&gt;2)+($AK$1626&lt;&gt;2)=0,2,IF((($E$1626&lt;&gt;2)*$E$1626+($M$1626&lt;&gt;2)*$M$1626+($U$1626&lt;&gt;2)*$U$1626+($AC$1626&lt;&gt;2)*$AC$1626+($AK$1626&lt;&gt;2)*$AK$1626)/(($E$1626&lt;&gt;2)+($M$1626&lt;&gt;2)+($U$1626&lt;&gt;2)+($AC$1626&lt;&gt;2)+($AK$1626&lt;&gt;2))&gt;=0.5,1,0))</f>
        <v/>
      </c>
      <c r="AT1626" s="8">
        <f>IF(($F$1626&lt;&gt;2)+($N$1626&lt;&gt;2)+($V$1626&lt;&gt;2)+($AD$1626&lt;&gt;2)+($AL$1626&lt;&gt;2)=0,2,IF((($F$1626&lt;&gt;2)*$F$1626+($N$1626&lt;&gt;2)*$N$1626+($V$1626&lt;&gt;2)*$V$1626+($AD$1626&lt;&gt;2)*$AD$1626+($AL$1626&lt;&gt;2)*$AL$1626)/(($F$1626&lt;&gt;2)+($N$1626&lt;&gt;2)+($V$1626&lt;&gt;2)+($AD$1626&lt;&gt;2)+($AL$1626&lt;&gt;2))&gt;=0.5,1,0))</f>
        <v/>
      </c>
      <c r="AV1626" s="16">
        <f>INDEX('Ground truth'!$B$14:$H$20,MATCH($AP$1616,'Ground truth'!$A$14:$A$20,0),MATCH($AP$1616,'Ground truth'!$B$13:$H$13,0))</f>
        <v/>
      </c>
      <c r="AW1626" s="16">
        <f>INDEX('Ground truth'!$B$14:$H$20,MATCH($AP$1616,'Ground truth'!$A$14:$A$20,0),MATCH($AP$1617,'Ground truth'!$B$13:$H$13,0))</f>
        <v/>
      </c>
      <c r="AX1626" s="16">
        <f>INDEX('Ground truth'!$B$14:$H$20,MATCH($AP$1616,'Ground truth'!$A$14:$A$20,0),MATCH($AP$1618,'Ground truth'!$B$13:$H$13,0))</f>
        <v/>
      </c>
      <c r="AY1626" s="16">
        <f>INDEX('Ground truth'!$B$14:$H$20,MATCH($AP$1616,'Ground truth'!$A$14:$A$20,0),MATCH($AP$1619,'Ground truth'!$B$13:$H$13,0))</f>
        <v/>
      </c>
      <c r="AZ1626" s="16">
        <f>INDEX('Ground truth'!$B$14:$H$20,MATCH($AP$1616,'Ground truth'!$A$14:$A$20,0),MATCH($AP$1620,'Ground truth'!$B$13:$H$13,0))</f>
        <v/>
      </c>
      <c r="BB1626" s="19" t="n">
        <v>2.732050807568881</v>
      </c>
      <c r="BC1626" s="19">
        <f>LARGE($BB$1626:$BB$1630,1)</f>
        <v/>
      </c>
    </row>
    <row r="1627">
      <c r="A1627" s="3" t="inlineStr">
        <is>
          <t>Transmission</t>
        </is>
      </c>
      <c r="B1627" s="8">
        <f>INDEX($B$1616:$H$1622,MATCH($AQ$1617,$B$1615:$H$1615,0),MATCH($AQ$1616,$B$1615:$H$1615,0))</f>
        <v/>
      </c>
      <c r="C1627" s="8">
        <f>INDEX($B$1616:$H$1622,MATCH($AQ$1617,$B$1615:$H$1615,0),MATCH($AQ$1617,$B$1615:$H$1615,0))</f>
        <v/>
      </c>
      <c r="D1627" s="8">
        <f>INDEX($B$1616:$H$1622,MATCH($AQ$1617,$B$1615:$H$1615,0),MATCH($AQ$1618,$B$1615:$H$1615,0))</f>
        <v/>
      </c>
      <c r="E1627" s="8">
        <f>INDEX($B$1616:$H$1622,MATCH($AQ$1617,$B$1615:$H$1615,0),MATCH($AQ$1619,$B$1615:$H$1615,0))</f>
        <v/>
      </c>
      <c r="F1627" s="8">
        <f>INDEX($B$1616:$H$1622,MATCH($AQ$1617,$B$1615:$H$1615,0),MATCH($AQ$1620,$B$1615:$H$1615,0))</f>
        <v/>
      </c>
      <c r="J1627" s="8">
        <f>INDEX($J$1616:$P$1622,MATCH($AQ$1617,$J$1615:$P$1615,0),MATCH($AQ$1616,$J$1615:$P$1615,0))</f>
        <v/>
      </c>
      <c r="K1627" s="8">
        <f>INDEX($J$1616:$P$1622,MATCH($AQ$1617,$J$1615:$P$1615,0),MATCH($AQ$1617,$J$1615:$P$1615,0))</f>
        <v/>
      </c>
      <c r="L1627" s="8">
        <f>INDEX($J$1616:$P$1622,MATCH($AQ$1617,$J$1615:$P$1615,0),MATCH($AQ$1618,$J$1615:$P$1615,0))</f>
        <v/>
      </c>
      <c r="M1627" s="8">
        <f>INDEX($J$1616:$P$1622,MATCH($AQ$1617,$J$1615:$P$1615,0),MATCH($AQ$1619,$J$1615:$P$1615,0))</f>
        <v/>
      </c>
      <c r="N1627" s="8">
        <f>INDEX($J$1616:$P$1622,MATCH($AQ$1617,$J$1615:$P$1615,0),MATCH($AQ$1620,$J$1615:$P$1615,0))</f>
        <v/>
      </c>
      <c r="R1627" s="8">
        <f>INDEX($R$1616:$X$1622,MATCH($AQ$1617,$R$1615:$X$1615,0),MATCH($AQ$1616,$R$1615:$X$1615,0))</f>
        <v/>
      </c>
      <c r="S1627" s="8">
        <f>INDEX($R$1616:$X$1622,MATCH($AQ$1617,$R$1615:$X$1615,0),MATCH($AQ$1617,$R$1615:$X$1615,0))</f>
        <v/>
      </c>
      <c r="T1627" s="8">
        <f>INDEX($R$1616:$X$1622,MATCH($AQ$1617,$R$1615:$X$1615,0),MATCH($AQ$1618,$R$1615:$X$1615,0))</f>
        <v/>
      </c>
      <c r="U1627" s="8">
        <f>INDEX($R$1616:$X$1622,MATCH($AQ$1617,$R$1615:$X$1615,0),MATCH($AQ$1619,$R$1615:$X$1615,0))</f>
        <v/>
      </c>
      <c r="V1627" s="8">
        <f>INDEX($R$1616:$X$1622,MATCH($AQ$1617,$R$1615:$X$1615,0),MATCH($AQ$1620,$R$1615:$X$1615,0))</f>
        <v/>
      </c>
      <c r="Z1627" s="8">
        <f>INDEX($Z$1616:$AF$1622,MATCH($AQ$1617,$Z$1615:$AF$1615,0),MATCH($AQ$1616,$Z$1615:$AF$1615,0))</f>
        <v/>
      </c>
      <c r="AA1627" s="8">
        <f>INDEX($Z$1616:$AF$1622,MATCH($AQ$1617,$Z$1615:$AF$1615,0),MATCH($AQ$1617,$Z$1615:$AF$1615,0))</f>
        <v/>
      </c>
      <c r="AB1627" s="8">
        <f>INDEX($Z$1616:$AF$1622,MATCH($AQ$1617,$Z$1615:$AF$1615,0),MATCH($AQ$1618,$Z$1615:$AF$1615,0))</f>
        <v/>
      </c>
      <c r="AC1627" s="8">
        <f>INDEX($Z$1616:$AF$1622,MATCH($AQ$1617,$Z$1615:$AF$1615,0),MATCH($AQ$1619,$Z$1615:$AF$1615,0))</f>
        <v/>
      </c>
      <c r="AD1627" s="8">
        <f>INDEX($Z$1616:$AF$1622,MATCH($AQ$1617,$Z$1615:$AF$1615,0),MATCH($AQ$1620,$Z$1615:$AF$1615,0))</f>
        <v/>
      </c>
      <c r="AH1627" s="8">
        <f>INDEX($AH$1616:$AN$1622,MATCH($AQ$1617,$AH$1615:$AN$1615,0),MATCH($AQ$1616,$AH$1615:$AN$1615,0))</f>
        <v/>
      </c>
      <c r="AI1627" s="8">
        <f>INDEX($AH$1616:$AN$1622,MATCH($AQ$1617,$AH$1615:$AN$1615,0),MATCH($AQ$1617,$AH$1615:$AN$1615,0))</f>
        <v/>
      </c>
      <c r="AJ1627" s="8">
        <f>INDEX($AH$1616:$AN$1622,MATCH($AQ$1617,$AH$1615:$AN$1615,0),MATCH($AQ$1618,$AH$1615:$AN$1615,0))</f>
        <v/>
      </c>
      <c r="AK1627" s="8">
        <f>INDEX($AH$1616:$AN$1622,MATCH($AQ$1617,$AH$1615:$AN$1615,0),MATCH($AQ$1619,$AH$1615:$AN$1615,0))</f>
        <v/>
      </c>
      <c r="AL1627" s="8">
        <f>INDEX($AH$1616:$AN$1622,MATCH($AQ$1617,$AH$1615:$AN$1615,0),MATCH($AQ$1620,$AH$1615:$AN$1615,0))</f>
        <v/>
      </c>
      <c r="AP1627" s="8">
        <f>IF(($B$1627&lt;&gt;2)+($J$1627&lt;&gt;2)+($R$1627&lt;&gt;2)+($Z$1627&lt;&gt;2)+($AH$1627&lt;&gt;2)=0,2,IF((($B$1627&lt;&gt;2)*$B$1627+($J$1627&lt;&gt;2)*$J$1627+($R$1627&lt;&gt;2)*$R$1627+($Z$1627&lt;&gt;2)*$Z$1627+($AH$1627&lt;&gt;2)*$AH$1627)/(($B$1627&lt;&gt;2)+($J$1627&lt;&gt;2)+($R$1627&lt;&gt;2)+($Z$1627&lt;&gt;2)+($AH$1627&lt;&gt;2))&gt;=0.5,1,0))</f>
        <v/>
      </c>
      <c r="AQ1627" s="8">
        <f>IF(($C$1627&lt;&gt;2)+($K$1627&lt;&gt;2)+($S$1627&lt;&gt;2)+($AA$1627&lt;&gt;2)+($AI$1627&lt;&gt;2)=0,2,IF((($C$1627&lt;&gt;2)*$C$1627+($K$1627&lt;&gt;2)*$K$1627+($S$1627&lt;&gt;2)*$S$1627+($AA$1627&lt;&gt;2)*$AA$1627+($AI$1627&lt;&gt;2)*$AI$1627)/(($C$1627&lt;&gt;2)+($K$1627&lt;&gt;2)+($S$1627&lt;&gt;2)+($AA$1627&lt;&gt;2)+($AI$1627&lt;&gt;2))&gt;=0.5,1,0))</f>
        <v/>
      </c>
      <c r="AR1627" s="8">
        <f>IF(($D$1627&lt;&gt;2)+($L$1627&lt;&gt;2)+($T$1627&lt;&gt;2)+($AB$1627&lt;&gt;2)+($AJ$1627&lt;&gt;2)=0,2,IF((($D$1627&lt;&gt;2)*$D$1627+($L$1627&lt;&gt;2)*$L$1627+($T$1627&lt;&gt;2)*$T$1627+($AB$1627&lt;&gt;2)*$AB$1627+($AJ$1627&lt;&gt;2)*$AJ$1627)/(($D$1627&lt;&gt;2)+($L$1627&lt;&gt;2)+($T$1627&lt;&gt;2)+($AB$1627&lt;&gt;2)+($AJ$1627&lt;&gt;2))&gt;=0.5,1,0))</f>
        <v/>
      </c>
      <c r="AS1627" s="8">
        <f>IF(($E$1627&lt;&gt;2)+($M$1627&lt;&gt;2)+($U$1627&lt;&gt;2)+($AC$1627&lt;&gt;2)+($AK$1627&lt;&gt;2)=0,2,IF((($E$1627&lt;&gt;2)*$E$1627+($M$1627&lt;&gt;2)*$M$1627+($U$1627&lt;&gt;2)*$U$1627+($AC$1627&lt;&gt;2)*$AC$1627+($AK$1627&lt;&gt;2)*$AK$1627)/(($E$1627&lt;&gt;2)+($M$1627&lt;&gt;2)+($U$1627&lt;&gt;2)+($AC$1627&lt;&gt;2)+($AK$1627&lt;&gt;2))&gt;=0.5,1,0))</f>
        <v/>
      </c>
      <c r="AT1627" s="8">
        <f>IF(($F$1627&lt;&gt;2)+($N$1627&lt;&gt;2)+($V$1627&lt;&gt;2)+($AD$1627&lt;&gt;2)+($AL$1627&lt;&gt;2)=0,2,IF((($F$1627&lt;&gt;2)*$F$1627+($N$1627&lt;&gt;2)*$N$1627+($V$1627&lt;&gt;2)*$V$1627+($AD$1627&lt;&gt;2)*$AD$1627+($AL$1627&lt;&gt;2)*$AL$1627)/(($F$1627&lt;&gt;2)+($N$1627&lt;&gt;2)+($V$1627&lt;&gt;2)+($AD$1627&lt;&gt;2)+($AL$1627&lt;&gt;2))&gt;=0.5,1,0))</f>
        <v/>
      </c>
      <c r="AV1627" s="16">
        <f>INDEX('Ground truth'!$B$14:$H$20,MATCH($AP$1617,'Ground truth'!$A$14:$A$20,0),MATCH($AP$1616,'Ground truth'!$B$13:$H$13,0))</f>
        <v/>
      </c>
      <c r="AW1627" s="16">
        <f>INDEX('Ground truth'!$B$14:$H$20,MATCH($AP$1617,'Ground truth'!$A$14:$A$20,0),MATCH($AP$1617,'Ground truth'!$B$13:$H$13,0))</f>
        <v/>
      </c>
      <c r="AX1627" s="16">
        <f>INDEX('Ground truth'!$B$14:$H$20,MATCH($AP$1617,'Ground truth'!$A$14:$A$20,0),MATCH($AP$1618,'Ground truth'!$B$13:$H$13,0))</f>
        <v/>
      </c>
      <c r="AY1627" s="16">
        <f>INDEX('Ground truth'!$B$14:$H$20,MATCH($AP$1617,'Ground truth'!$A$14:$A$20,0),MATCH($AP$1619,'Ground truth'!$B$13:$H$13,0))</f>
        <v/>
      </c>
      <c r="AZ1627" s="16">
        <f>INDEX('Ground truth'!$B$14:$H$20,MATCH($AP$1617,'Ground truth'!$A$14:$A$20,0),MATCH($AP$1620,'Ground truth'!$B$13:$H$13,0))</f>
        <v/>
      </c>
      <c r="BB1627" s="19" t="n">
        <v>-0.7320508075688767</v>
      </c>
      <c r="BC1627" s="19">
        <f>LARGE($BB$1626:$BB$1630,2)</f>
        <v/>
      </c>
    </row>
    <row r="1628">
      <c r="A1628" s="3" t="inlineStr">
        <is>
          <t>Motor</t>
        </is>
      </c>
      <c r="B1628" s="8">
        <f>INDEX($B$1616:$H$1622,MATCH($AQ$1618,$B$1615:$H$1615,0),MATCH($AQ$1616,$B$1615:$H$1615,0))</f>
        <v/>
      </c>
      <c r="C1628" s="8">
        <f>INDEX($B$1616:$H$1622,MATCH($AQ$1618,$B$1615:$H$1615,0),MATCH($AQ$1617,$B$1615:$H$1615,0))</f>
        <v/>
      </c>
      <c r="D1628" s="8">
        <f>INDEX($B$1616:$H$1622,MATCH($AQ$1618,$B$1615:$H$1615,0),MATCH($AQ$1618,$B$1615:$H$1615,0))</f>
        <v/>
      </c>
      <c r="E1628" s="8">
        <f>INDEX($B$1616:$H$1622,MATCH($AQ$1618,$B$1615:$H$1615,0),MATCH($AQ$1619,$B$1615:$H$1615,0))</f>
        <v/>
      </c>
      <c r="F1628" s="8">
        <f>INDEX($B$1616:$H$1622,MATCH($AQ$1618,$B$1615:$H$1615,0),MATCH($AQ$1620,$B$1615:$H$1615,0))</f>
        <v/>
      </c>
      <c r="J1628" s="8">
        <f>INDEX($J$1616:$P$1622,MATCH($AQ$1618,$J$1615:$P$1615,0),MATCH($AQ$1616,$J$1615:$P$1615,0))</f>
        <v/>
      </c>
      <c r="K1628" s="8">
        <f>INDEX($J$1616:$P$1622,MATCH($AQ$1618,$J$1615:$P$1615,0),MATCH($AQ$1617,$J$1615:$P$1615,0))</f>
        <v/>
      </c>
      <c r="L1628" s="8">
        <f>INDEX($J$1616:$P$1622,MATCH($AQ$1618,$J$1615:$P$1615,0),MATCH($AQ$1618,$J$1615:$P$1615,0))</f>
        <v/>
      </c>
      <c r="M1628" s="8">
        <f>INDEX($J$1616:$P$1622,MATCH($AQ$1618,$J$1615:$P$1615,0),MATCH($AQ$1619,$J$1615:$P$1615,0))</f>
        <v/>
      </c>
      <c r="N1628" s="8">
        <f>INDEX($J$1616:$P$1622,MATCH($AQ$1618,$J$1615:$P$1615,0),MATCH($AQ$1620,$J$1615:$P$1615,0))</f>
        <v/>
      </c>
      <c r="R1628" s="8">
        <f>INDEX($R$1616:$X$1622,MATCH($AQ$1618,$R$1615:$X$1615,0),MATCH($AQ$1616,$R$1615:$X$1615,0))</f>
        <v/>
      </c>
      <c r="S1628" s="8">
        <f>INDEX($R$1616:$X$1622,MATCH($AQ$1618,$R$1615:$X$1615,0),MATCH($AQ$1617,$R$1615:$X$1615,0))</f>
        <v/>
      </c>
      <c r="T1628" s="8">
        <f>INDEX($R$1616:$X$1622,MATCH($AQ$1618,$R$1615:$X$1615,0),MATCH($AQ$1618,$R$1615:$X$1615,0))</f>
        <v/>
      </c>
      <c r="U1628" s="8">
        <f>INDEX($R$1616:$X$1622,MATCH($AQ$1618,$R$1615:$X$1615,0),MATCH($AQ$1619,$R$1615:$X$1615,0))</f>
        <v/>
      </c>
      <c r="V1628" s="8">
        <f>INDEX($R$1616:$X$1622,MATCH($AQ$1618,$R$1615:$X$1615,0),MATCH($AQ$1620,$R$1615:$X$1615,0))</f>
        <v/>
      </c>
      <c r="Z1628" s="8">
        <f>INDEX($Z$1616:$AF$1622,MATCH($AQ$1618,$Z$1615:$AF$1615,0),MATCH($AQ$1616,$Z$1615:$AF$1615,0))</f>
        <v/>
      </c>
      <c r="AA1628" s="8">
        <f>INDEX($Z$1616:$AF$1622,MATCH($AQ$1618,$Z$1615:$AF$1615,0),MATCH($AQ$1617,$Z$1615:$AF$1615,0))</f>
        <v/>
      </c>
      <c r="AB1628" s="8">
        <f>INDEX($Z$1616:$AF$1622,MATCH($AQ$1618,$Z$1615:$AF$1615,0),MATCH($AQ$1618,$Z$1615:$AF$1615,0))</f>
        <v/>
      </c>
      <c r="AC1628" s="8">
        <f>INDEX($Z$1616:$AF$1622,MATCH($AQ$1618,$Z$1615:$AF$1615,0),MATCH($AQ$1619,$Z$1615:$AF$1615,0))</f>
        <v/>
      </c>
      <c r="AD1628" s="8">
        <f>INDEX($Z$1616:$AF$1622,MATCH($AQ$1618,$Z$1615:$AF$1615,0),MATCH($AQ$1620,$Z$1615:$AF$1615,0))</f>
        <v/>
      </c>
      <c r="AH1628" s="8">
        <f>INDEX($AH$1616:$AN$1622,MATCH($AQ$1618,$AH$1615:$AN$1615,0),MATCH($AQ$1616,$AH$1615:$AN$1615,0))</f>
        <v/>
      </c>
      <c r="AI1628" s="8">
        <f>INDEX($AH$1616:$AN$1622,MATCH($AQ$1618,$AH$1615:$AN$1615,0),MATCH($AQ$1617,$AH$1615:$AN$1615,0))</f>
        <v/>
      </c>
      <c r="AJ1628" s="8">
        <f>INDEX($AH$1616:$AN$1622,MATCH($AQ$1618,$AH$1615:$AN$1615,0),MATCH($AQ$1618,$AH$1615:$AN$1615,0))</f>
        <v/>
      </c>
      <c r="AK1628" s="8">
        <f>INDEX($AH$1616:$AN$1622,MATCH($AQ$1618,$AH$1615:$AN$1615,0),MATCH($AQ$1619,$AH$1615:$AN$1615,0))</f>
        <v/>
      </c>
      <c r="AL1628" s="8">
        <f>INDEX($AH$1616:$AN$1622,MATCH($AQ$1618,$AH$1615:$AN$1615,0),MATCH($AQ$1620,$AH$1615:$AN$1615,0))</f>
        <v/>
      </c>
      <c r="AP1628" s="8">
        <f>IF(($B$1628&lt;&gt;2)+($J$1628&lt;&gt;2)+($R$1628&lt;&gt;2)+($Z$1628&lt;&gt;2)+($AH$1628&lt;&gt;2)=0,2,IF((($B$1628&lt;&gt;2)*$B$1628+($J$1628&lt;&gt;2)*$J$1628+($R$1628&lt;&gt;2)*$R$1628+($Z$1628&lt;&gt;2)*$Z$1628+($AH$1628&lt;&gt;2)*$AH$1628)/(($B$1628&lt;&gt;2)+($J$1628&lt;&gt;2)+($R$1628&lt;&gt;2)+($Z$1628&lt;&gt;2)+($AH$1628&lt;&gt;2))&gt;=0.5,1,0))</f>
        <v/>
      </c>
      <c r="AQ1628" s="8">
        <f>IF(($C$1628&lt;&gt;2)+($K$1628&lt;&gt;2)+($S$1628&lt;&gt;2)+($AA$1628&lt;&gt;2)+($AI$1628&lt;&gt;2)=0,2,IF((($C$1628&lt;&gt;2)*$C$1628+($K$1628&lt;&gt;2)*$K$1628+($S$1628&lt;&gt;2)*$S$1628+($AA$1628&lt;&gt;2)*$AA$1628+($AI$1628&lt;&gt;2)*$AI$1628)/(($C$1628&lt;&gt;2)+($K$1628&lt;&gt;2)+($S$1628&lt;&gt;2)+($AA$1628&lt;&gt;2)+($AI$1628&lt;&gt;2))&gt;=0.5,1,0))</f>
        <v/>
      </c>
      <c r="AR1628" s="8">
        <f>IF(($D$1628&lt;&gt;2)+($L$1628&lt;&gt;2)+($T$1628&lt;&gt;2)+($AB$1628&lt;&gt;2)+($AJ$1628&lt;&gt;2)=0,2,IF((($D$1628&lt;&gt;2)*$D$1628+($L$1628&lt;&gt;2)*$L$1628+($T$1628&lt;&gt;2)*$T$1628+($AB$1628&lt;&gt;2)*$AB$1628+($AJ$1628&lt;&gt;2)*$AJ$1628)/(($D$1628&lt;&gt;2)+($L$1628&lt;&gt;2)+($T$1628&lt;&gt;2)+($AB$1628&lt;&gt;2)+($AJ$1628&lt;&gt;2))&gt;=0.5,1,0))</f>
        <v/>
      </c>
      <c r="AS1628" s="8">
        <f>IF(($E$1628&lt;&gt;2)+($M$1628&lt;&gt;2)+($U$1628&lt;&gt;2)+($AC$1628&lt;&gt;2)+($AK$1628&lt;&gt;2)=0,2,IF((($E$1628&lt;&gt;2)*$E$1628+($M$1628&lt;&gt;2)*$M$1628+($U$1628&lt;&gt;2)*$U$1628+($AC$1628&lt;&gt;2)*$AC$1628+($AK$1628&lt;&gt;2)*$AK$1628)/(($E$1628&lt;&gt;2)+($M$1628&lt;&gt;2)+($U$1628&lt;&gt;2)+($AC$1628&lt;&gt;2)+($AK$1628&lt;&gt;2))&gt;=0.5,1,0))</f>
        <v/>
      </c>
      <c r="AT1628" s="8">
        <f>IF(($F$1628&lt;&gt;2)+($N$1628&lt;&gt;2)+($V$1628&lt;&gt;2)+($AD$1628&lt;&gt;2)+($AL$1628&lt;&gt;2)=0,2,IF((($F$1628&lt;&gt;2)*$F$1628+($N$1628&lt;&gt;2)*$N$1628+($V$1628&lt;&gt;2)*$V$1628+($AD$1628&lt;&gt;2)*$AD$1628+($AL$1628&lt;&gt;2)*$AL$1628)/(($F$1628&lt;&gt;2)+($N$1628&lt;&gt;2)+($V$1628&lt;&gt;2)+($AD$1628&lt;&gt;2)+($AL$1628&lt;&gt;2))&gt;=0.5,1,0))</f>
        <v/>
      </c>
      <c r="AV1628" s="16">
        <f>INDEX('Ground truth'!$B$14:$H$20,MATCH($AP$1618,'Ground truth'!$A$14:$A$20,0),MATCH($AP$1616,'Ground truth'!$B$13:$H$13,0))</f>
        <v/>
      </c>
      <c r="AW1628" s="16">
        <f>INDEX('Ground truth'!$B$14:$H$20,MATCH($AP$1618,'Ground truth'!$A$14:$A$20,0),MATCH($AP$1617,'Ground truth'!$B$13:$H$13,0))</f>
        <v/>
      </c>
      <c r="AX1628" s="16">
        <f>INDEX('Ground truth'!$B$14:$H$20,MATCH($AP$1618,'Ground truth'!$A$14:$A$20,0),MATCH($AP$1618,'Ground truth'!$B$13:$H$13,0))</f>
        <v/>
      </c>
      <c r="AY1628" s="16">
        <f>INDEX('Ground truth'!$B$14:$H$20,MATCH($AP$1618,'Ground truth'!$A$14:$A$20,0),MATCH($AP$1619,'Ground truth'!$B$13:$H$13,0))</f>
        <v/>
      </c>
      <c r="AZ1628" s="16">
        <f>INDEX('Ground truth'!$B$14:$H$20,MATCH($AP$1618,'Ground truth'!$A$14:$A$20,0),MATCH($AP$1620,'Ground truth'!$B$13:$H$13,0))</f>
        <v/>
      </c>
      <c r="BB1628" s="19" t="n">
        <v>-1.006569074745785e-17</v>
      </c>
      <c r="BC1628" s="19">
        <f>LARGE($BB$1626:$BB$1630,3)</f>
        <v/>
      </c>
    </row>
    <row r="1629">
      <c r="A1629" s="3" t="inlineStr">
        <is>
          <t>Electrical System</t>
        </is>
      </c>
      <c r="B1629" s="8">
        <f>INDEX($B$1616:$H$1622,MATCH($AQ$1619,$B$1615:$H$1615,0),MATCH($AQ$1616,$B$1615:$H$1615,0))</f>
        <v/>
      </c>
      <c r="C1629" s="8">
        <f>INDEX($B$1616:$H$1622,MATCH($AQ$1619,$B$1615:$H$1615,0),MATCH($AQ$1617,$B$1615:$H$1615,0))</f>
        <v/>
      </c>
      <c r="D1629" s="8">
        <f>INDEX($B$1616:$H$1622,MATCH($AQ$1619,$B$1615:$H$1615,0),MATCH($AQ$1618,$B$1615:$H$1615,0))</f>
        <v/>
      </c>
      <c r="E1629" s="8">
        <f>INDEX($B$1616:$H$1622,MATCH($AQ$1619,$B$1615:$H$1615,0),MATCH($AQ$1619,$B$1615:$H$1615,0))</f>
        <v/>
      </c>
      <c r="F1629" s="8">
        <f>INDEX($B$1616:$H$1622,MATCH($AQ$1619,$B$1615:$H$1615,0),MATCH($AQ$1620,$B$1615:$H$1615,0))</f>
        <v/>
      </c>
      <c r="J1629" s="8">
        <f>INDEX($J$1616:$P$1622,MATCH($AQ$1619,$J$1615:$P$1615,0),MATCH($AQ$1616,$J$1615:$P$1615,0))</f>
        <v/>
      </c>
      <c r="K1629" s="8">
        <f>INDEX($J$1616:$P$1622,MATCH($AQ$1619,$J$1615:$P$1615,0),MATCH($AQ$1617,$J$1615:$P$1615,0))</f>
        <v/>
      </c>
      <c r="L1629" s="8">
        <f>INDEX($J$1616:$P$1622,MATCH($AQ$1619,$J$1615:$P$1615,0),MATCH($AQ$1618,$J$1615:$P$1615,0))</f>
        <v/>
      </c>
      <c r="M1629" s="8">
        <f>INDEX($J$1616:$P$1622,MATCH($AQ$1619,$J$1615:$P$1615,0),MATCH($AQ$1619,$J$1615:$P$1615,0))</f>
        <v/>
      </c>
      <c r="N1629" s="8">
        <f>INDEX($J$1616:$P$1622,MATCH($AQ$1619,$J$1615:$P$1615,0),MATCH($AQ$1620,$J$1615:$P$1615,0))</f>
        <v/>
      </c>
      <c r="R1629" s="8">
        <f>INDEX($R$1616:$X$1622,MATCH($AQ$1619,$R$1615:$X$1615,0),MATCH($AQ$1616,$R$1615:$X$1615,0))</f>
        <v/>
      </c>
      <c r="S1629" s="8">
        <f>INDEX($R$1616:$X$1622,MATCH($AQ$1619,$R$1615:$X$1615,0),MATCH($AQ$1617,$R$1615:$X$1615,0))</f>
        <v/>
      </c>
      <c r="T1629" s="8">
        <f>INDEX($R$1616:$X$1622,MATCH($AQ$1619,$R$1615:$X$1615,0),MATCH($AQ$1618,$R$1615:$X$1615,0))</f>
        <v/>
      </c>
      <c r="U1629" s="8">
        <f>INDEX($R$1616:$X$1622,MATCH($AQ$1619,$R$1615:$X$1615,0),MATCH($AQ$1619,$R$1615:$X$1615,0))</f>
        <v/>
      </c>
      <c r="V1629" s="8">
        <f>INDEX($R$1616:$X$1622,MATCH($AQ$1619,$R$1615:$X$1615,0),MATCH($AQ$1620,$R$1615:$X$1615,0))</f>
        <v/>
      </c>
      <c r="Z1629" s="8">
        <f>INDEX($Z$1616:$AF$1622,MATCH($AQ$1619,$Z$1615:$AF$1615,0),MATCH($AQ$1616,$Z$1615:$AF$1615,0))</f>
        <v/>
      </c>
      <c r="AA1629" s="8">
        <f>INDEX($Z$1616:$AF$1622,MATCH($AQ$1619,$Z$1615:$AF$1615,0),MATCH($AQ$1617,$Z$1615:$AF$1615,0))</f>
        <v/>
      </c>
      <c r="AB1629" s="8">
        <f>INDEX($Z$1616:$AF$1622,MATCH($AQ$1619,$Z$1615:$AF$1615,0),MATCH($AQ$1618,$Z$1615:$AF$1615,0))</f>
        <v/>
      </c>
      <c r="AC1629" s="8">
        <f>INDEX($Z$1616:$AF$1622,MATCH($AQ$1619,$Z$1615:$AF$1615,0),MATCH($AQ$1619,$Z$1615:$AF$1615,0))</f>
        <v/>
      </c>
      <c r="AD1629" s="8">
        <f>INDEX($Z$1616:$AF$1622,MATCH($AQ$1619,$Z$1615:$AF$1615,0),MATCH($AQ$1620,$Z$1615:$AF$1615,0))</f>
        <v/>
      </c>
      <c r="AH1629" s="8">
        <f>INDEX($AH$1616:$AN$1622,MATCH($AQ$1619,$AH$1615:$AN$1615,0),MATCH($AQ$1616,$AH$1615:$AN$1615,0))</f>
        <v/>
      </c>
      <c r="AI1629" s="8">
        <f>INDEX($AH$1616:$AN$1622,MATCH($AQ$1619,$AH$1615:$AN$1615,0),MATCH($AQ$1617,$AH$1615:$AN$1615,0))</f>
        <v/>
      </c>
      <c r="AJ1629" s="8">
        <f>INDEX($AH$1616:$AN$1622,MATCH($AQ$1619,$AH$1615:$AN$1615,0),MATCH($AQ$1618,$AH$1615:$AN$1615,0))</f>
        <v/>
      </c>
      <c r="AK1629" s="8">
        <f>INDEX($AH$1616:$AN$1622,MATCH($AQ$1619,$AH$1615:$AN$1615,0),MATCH($AQ$1619,$AH$1615:$AN$1615,0))</f>
        <v/>
      </c>
      <c r="AL1629" s="8">
        <f>INDEX($AH$1616:$AN$1622,MATCH($AQ$1619,$AH$1615:$AN$1615,0),MATCH($AQ$1620,$AH$1615:$AN$1615,0))</f>
        <v/>
      </c>
      <c r="AP1629" s="8">
        <f>IF(($B$1629&lt;&gt;2)+($J$1629&lt;&gt;2)+($R$1629&lt;&gt;2)+($Z$1629&lt;&gt;2)+($AH$1629&lt;&gt;2)=0,2,IF((($B$1629&lt;&gt;2)*$B$1629+($J$1629&lt;&gt;2)*$J$1629+($R$1629&lt;&gt;2)*$R$1629+($Z$1629&lt;&gt;2)*$Z$1629+($AH$1629&lt;&gt;2)*$AH$1629)/(($B$1629&lt;&gt;2)+($J$1629&lt;&gt;2)+($R$1629&lt;&gt;2)+($Z$1629&lt;&gt;2)+($AH$1629&lt;&gt;2))&gt;=0.5,1,0))</f>
        <v/>
      </c>
      <c r="AQ1629" s="8">
        <f>IF(($C$1629&lt;&gt;2)+($K$1629&lt;&gt;2)+($S$1629&lt;&gt;2)+($AA$1629&lt;&gt;2)+($AI$1629&lt;&gt;2)=0,2,IF((($C$1629&lt;&gt;2)*$C$1629+($K$1629&lt;&gt;2)*$K$1629+($S$1629&lt;&gt;2)*$S$1629+($AA$1629&lt;&gt;2)*$AA$1629+($AI$1629&lt;&gt;2)*$AI$1629)/(($C$1629&lt;&gt;2)+($K$1629&lt;&gt;2)+($S$1629&lt;&gt;2)+($AA$1629&lt;&gt;2)+($AI$1629&lt;&gt;2))&gt;=0.5,1,0))</f>
        <v/>
      </c>
      <c r="AR1629" s="8">
        <f>IF(($D$1629&lt;&gt;2)+($L$1629&lt;&gt;2)+($T$1629&lt;&gt;2)+($AB$1629&lt;&gt;2)+($AJ$1629&lt;&gt;2)=0,2,IF((($D$1629&lt;&gt;2)*$D$1629+($L$1629&lt;&gt;2)*$L$1629+($T$1629&lt;&gt;2)*$T$1629+($AB$1629&lt;&gt;2)*$AB$1629+($AJ$1629&lt;&gt;2)*$AJ$1629)/(($D$1629&lt;&gt;2)+($L$1629&lt;&gt;2)+($T$1629&lt;&gt;2)+($AB$1629&lt;&gt;2)+($AJ$1629&lt;&gt;2))&gt;=0.5,1,0))</f>
        <v/>
      </c>
      <c r="AS1629" s="8">
        <f>IF(($E$1629&lt;&gt;2)+($M$1629&lt;&gt;2)+($U$1629&lt;&gt;2)+($AC$1629&lt;&gt;2)+($AK$1629&lt;&gt;2)=0,2,IF((($E$1629&lt;&gt;2)*$E$1629+($M$1629&lt;&gt;2)*$M$1629+($U$1629&lt;&gt;2)*$U$1629+($AC$1629&lt;&gt;2)*$AC$1629+($AK$1629&lt;&gt;2)*$AK$1629)/(($E$1629&lt;&gt;2)+($M$1629&lt;&gt;2)+($U$1629&lt;&gt;2)+($AC$1629&lt;&gt;2)+($AK$1629&lt;&gt;2))&gt;=0.5,1,0))</f>
        <v/>
      </c>
      <c r="AT1629" s="8">
        <f>IF(($F$1629&lt;&gt;2)+($N$1629&lt;&gt;2)+($V$1629&lt;&gt;2)+($AD$1629&lt;&gt;2)+($AL$1629&lt;&gt;2)=0,2,IF((($F$1629&lt;&gt;2)*$F$1629+($N$1629&lt;&gt;2)*$N$1629+($V$1629&lt;&gt;2)*$V$1629+($AD$1629&lt;&gt;2)*$AD$1629+($AL$1629&lt;&gt;2)*$AL$1629)/(($F$1629&lt;&gt;2)+($N$1629&lt;&gt;2)+($V$1629&lt;&gt;2)+($AD$1629&lt;&gt;2)+($AL$1629&lt;&gt;2))&gt;=0.5,1,0))</f>
        <v/>
      </c>
      <c r="AV1629" s="16">
        <f>INDEX('Ground truth'!$B$14:$H$20,MATCH($AP$1619,'Ground truth'!$A$14:$A$20,0),MATCH($AP$1616,'Ground truth'!$B$13:$H$13,0))</f>
        <v/>
      </c>
      <c r="AW1629" s="16">
        <f>INDEX('Ground truth'!$B$14:$H$20,MATCH($AP$1619,'Ground truth'!$A$14:$A$20,0),MATCH($AP$1617,'Ground truth'!$B$13:$H$13,0))</f>
        <v/>
      </c>
      <c r="AX1629" s="16">
        <f>INDEX('Ground truth'!$B$14:$H$20,MATCH($AP$1619,'Ground truth'!$A$14:$A$20,0),MATCH($AP$1618,'Ground truth'!$B$13:$H$13,0))</f>
        <v/>
      </c>
      <c r="AY1629" s="16">
        <f>INDEX('Ground truth'!$B$14:$H$20,MATCH($AP$1619,'Ground truth'!$A$14:$A$20,0),MATCH($AP$1619,'Ground truth'!$B$13:$H$13,0))</f>
        <v/>
      </c>
      <c r="AZ1629" s="16">
        <f>INDEX('Ground truth'!$B$14:$H$20,MATCH($AP$1619,'Ground truth'!$A$14:$A$20,0),MATCH($AP$1620,'Ground truth'!$B$13:$H$13,0))</f>
        <v/>
      </c>
      <c r="BB1629" s="19" t="n">
        <v>0.9999999999999999</v>
      </c>
      <c r="BC1629" s="19">
        <f>LARGE($BB$1626:$BB$1630,4)</f>
        <v/>
      </c>
    </row>
    <row r="1630">
      <c r="A1630" s="3" t="inlineStr">
        <is>
          <t>Battery Holder</t>
        </is>
      </c>
      <c r="B1630" s="8">
        <f>INDEX($B$1616:$H$1622,MATCH($AQ$1620,$B$1615:$H$1615,0),MATCH($AQ$1616,$B$1615:$H$1615,0))</f>
        <v/>
      </c>
      <c r="C1630" s="8">
        <f>INDEX($B$1616:$H$1622,MATCH($AQ$1620,$B$1615:$H$1615,0),MATCH($AQ$1617,$B$1615:$H$1615,0))</f>
        <v/>
      </c>
      <c r="D1630" s="8">
        <f>INDEX($B$1616:$H$1622,MATCH($AQ$1620,$B$1615:$H$1615,0),MATCH($AQ$1618,$B$1615:$H$1615,0))</f>
        <v/>
      </c>
      <c r="E1630" s="8">
        <f>INDEX($B$1616:$H$1622,MATCH($AQ$1620,$B$1615:$H$1615,0),MATCH($AQ$1619,$B$1615:$H$1615,0))</f>
        <v/>
      </c>
      <c r="F1630" s="8">
        <f>INDEX($B$1616:$H$1622,MATCH($AQ$1620,$B$1615:$H$1615,0),MATCH($AQ$1620,$B$1615:$H$1615,0))</f>
        <v/>
      </c>
      <c r="J1630" s="8">
        <f>INDEX($J$1616:$P$1622,MATCH($AQ$1620,$J$1615:$P$1615,0),MATCH($AQ$1616,$J$1615:$P$1615,0))</f>
        <v/>
      </c>
      <c r="K1630" s="8">
        <f>INDEX($J$1616:$P$1622,MATCH($AQ$1620,$J$1615:$P$1615,0),MATCH($AQ$1617,$J$1615:$P$1615,0))</f>
        <v/>
      </c>
      <c r="L1630" s="8">
        <f>INDEX($J$1616:$P$1622,MATCH($AQ$1620,$J$1615:$P$1615,0),MATCH($AQ$1618,$J$1615:$P$1615,0))</f>
        <v/>
      </c>
      <c r="M1630" s="8">
        <f>INDEX($J$1616:$P$1622,MATCH($AQ$1620,$J$1615:$P$1615,0),MATCH($AQ$1619,$J$1615:$P$1615,0))</f>
        <v/>
      </c>
      <c r="N1630" s="8">
        <f>INDEX($J$1616:$P$1622,MATCH($AQ$1620,$J$1615:$P$1615,0),MATCH($AQ$1620,$J$1615:$P$1615,0))</f>
        <v/>
      </c>
      <c r="R1630" s="8">
        <f>INDEX($R$1616:$X$1622,MATCH($AQ$1620,$R$1615:$X$1615,0),MATCH($AQ$1616,$R$1615:$X$1615,0))</f>
        <v/>
      </c>
      <c r="S1630" s="8">
        <f>INDEX($R$1616:$X$1622,MATCH($AQ$1620,$R$1615:$X$1615,0),MATCH($AQ$1617,$R$1615:$X$1615,0))</f>
        <v/>
      </c>
      <c r="T1630" s="8">
        <f>INDEX($R$1616:$X$1622,MATCH($AQ$1620,$R$1615:$X$1615,0),MATCH($AQ$1618,$R$1615:$X$1615,0))</f>
        <v/>
      </c>
      <c r="U1630" s="8">
        <f>INDEX($R$1616:$X$1622,MATCH($AQ$1620,$R$1615:$X$1615,0),MATCH($AQ$1619,$R$1615:$X$1615,0))</f>
        <v/>
      </c>
      <c r="V1630" s="8">
        <f>INDEX($R$1616:$X$1622,MATCH($AQ$1620,$R$1615:$X$1615,0),MATCH($AQ$1620,$R$1615:$X$1615,0))</f>
        <v/>
      </c>
      <c r="Z1630" s="8">
        <f>INDEX($Z$1616:$AF$1622,MATCH($AQ$1620,$Z$1615:$AF$1615,0),MATCH($AQ$1616,$Z$1615:$AF$1615,0))</f>
        <v/>
      </c>
      <c r="AA1630" s="8">
        <f>INDEX($Z$1616:$AF$1622,MATCH($AQ$1620,$Z$1615:$AF$1615,0),MATCH($AQ$1617,$Z$1615:$AF$1615,0))</f>
        <v/>
      </c>
      <c r="AB1630" s="8">
        <f>INDEX($Z$1616:$AF$1622,MATCH($AQ$1620,$Z$1615:$AF$1615,0),MATCH($AQ$1618,$Z$1615:$AF$1615,0))</f>
        <v/>
      </c>
      <c r="AC1630" s="8">
        <f>INDEX($Z$1616:$AF$1622,MATCH($AQ$1620,$Z$1615:$AF$1615,0),MATCH($AQ$1619,$Z$1615:$AF$1615,0))</f>
        <v/>
      </c>
      <c r="AD1630" s="8">
        <f>INDEX($Z$1616:$AF$1622,MATCH($AQ$1620,$Z$1615:$AF$1615,0),MATCH($AQ$1620,$Z$1615:$AF$1615,0))</f>
        <v/>
      </c>
      <c r="AH1630" s="8">
        <f>INDEX($AH$1616:$AN$1622,MATCH($AQ$1620,$AH$1615:$AN$1615,0),MATCH($AQ$1616,$AH$1615:$AN$1615,0))</f>
        <v/>
      </c>
      <c r="AI1630" s="8">
        <f>INDEX($AH$1616:$AN$1622,MATCH($AQ$1620,$AH$1615:$AN$1615,0),MATCH($AQ$1617,$AH$1615:$AN$1615,0))</f>
        <v/>
      </c>
      <c r="AJ1630" s="8">
        <f>INDEX($AH$1616:$AN$1622,MATCH($AQ$1620,$AH$1615:$AN$1615,0),MATCH($AQ$1618,$AH$1615:$AN$1615,0))</f>
        <v/>
      </c>
      <c r="AK1630" s="8">
        <f>INDEX($AH$1616:$AN$1622,MATCH($AQ$1620,$AH$1615:$AN$1615,0),MATCH($AQ$1619,$AH$1615:$AN$1615,0))</f>
        <v/>
      </c>
      <c r="AL1630" s="8">
        <f>INDEX($AH$1616:$AN$1622,MATCH($AQ$1620,$AH$1615:$AN$1615,0),MATCH($AQ$1620,$AH$1615:$AN$1615,0))</f>
        <v/>
      </c>
      <c r="AP1630" s="8">
        <f>IF(($B$1630&lt;&gt;2)+($J$1630&lt;&gt;2)+($R$1630&lt;&gt;2)+($Z$1630&lt;&gt;2)+($AH$1630&lt;&gt;2)=0,2,IF((($B$1630&lt;&gt;2)*$B$1630+($J$1630&lt;&gt;2)*$J$1630+($R$1630&lt;&gt;2)*$R$1630+($Z$1630&lt;&gt;2)*$Z$1630+($AH$1630&lt;&gt;2)*$AH$1630)/(($B$1630&lt;&gt;2)+($J$1630&lt;&gt;2)+($R$1630&lt;&gt;2)+($Z$1630&lt;&gt;2)+($AH$1630&lt;&gt;2))&gt;=0.5,1,0))</f>
        <v/>
      </c>
      <c r="AQ1630" s="8">
        <f>IF(($C$1630&lt;&gt;2)+($K$1630&lt;&gt;2)+($S$1630&lt;&gt;2)+($AA$1630&lt;&gt;2)+($AI$1630&lt;&gt;2)=0,2,IF((($C$1630&lt;&gt;2)*$C$1630+($K$1630&lt;&gt;2)*$K$1630+($S$1630&lt;&gt;2)*$S$1630+($AA$1630&lt;&gt;2)*$AA$1630+($AI$1630&lt;&gt;2)*$AI$1630)/(($C$1630&lt;&gt;2)+($K$1630&lt;&gt;2)+($S$1630&lt;&gt;2)+($AA$1630&lt;&gt;2)+($AI$1630&lt;&gt;2))&gt;=0.5,1,0))</f>
        <v/>
      </c>
      <c r="AR1630" s="8">
        <f>IF(($D$1630&lt;&gt;2)+($L$1630&lt;&gt;2)+($T$1630&lt;&gt;2)+($AB$1630&lt;&gt;2)+($AJ$1630&lt;&gt;2)=0,2,IF((($D$1630&lt;&gt;2)*$D$1630+($L$1630&lt;&gt;2)*$L$1630+($T$1630&lt;&gt;2)*$T$1630+($AB$1630&lt;&gt;2)*$AB$1630+($AJ$1630&lt;&gt;2)*$AJ$1630)/(($D$1630&lt;&gt;2)+($L$1630&lt;&gt;2)+($T$1630&lt;&gt;2)+($AB$1630&lt;&gt;2)+($AJ$1630&lt;&gt;2))&gt;=0.5,1,0))</f>
        <v/>
      </c>
      <c r="AS1630" s="8">
        <f>IF(($E$1630&lt;&gt;2)+($M$1630&lt;&gt;2)+($U$1630&lt;&gt;2)+($AC$1630&lt;&gt;2)+($AK$1630&lt;&gt;2)=0,2,IF((($E$1630&lt;&gt;2)*$E$1630+($M$1630&lt;&gt;2)*$M$1630+($U$1630&lt;&gt;2)*$U$1630+($AC$1630&lt;&gt;2)*$AC$1630+($AK$1630&lt;&gt;2)*$AK$1630)/(($E$1630&lt;&gt;2)+($M$1630&lt;&gt;2)+($U$1630&lt;&gt;2)+($AC$1630&lt;&gt;2)+($AK$1630&lt;&gt;2))&gt;=0.5,1,0))</f>
        <v/>
      </c>
      <c r="AT1630" s="8">
        <f>IF(($F$1630&lt;&gt;2)+($N$1630&lt;&gt;2)+($V$1630&lt;&gt;2)+($AD$1630&lt;&gt;2)+($AL$1630&lt;&gt;2)=0,2,IF((($F$1630&lt;&gt;2)*$F$1630+($N$1630&lt;&gt;2)*$N$1630+($V$1630&lt;&gt;2)*$V$1630+($AD$1630&lt;&gt;2)*$AD$1630+($AL$1630&lt;&gt;2)*$AL$1630)/(($F$1630&lt;&gt;2)+($N$1630&lt;&gt;2)+($V$1630&lt;&gt;2)+($AD$1630&lt;&gt;2)+($AL$1630&lt;&gt;2))&gt;=0.5,1,0))</f>
        <v/>
      </c>
      <c r="AV1630" s="16">
        <f>INDEX('Ground truth'!$B$14:$H$20,MATCH($AP$1620,'Ground truth'!$A$14:$A$20,0),MATCH($AP$1616,'Ground truth'!$B$13:$H$13,0))</f>
        <v/>
      </c>
      <c r="AW1630" s="16">
        <f>INDEX('Ground truth'!$B$14:$H$20,MATCH($AP$1620,'Ground truth'!$A$14:$A$20,0),MATCH($AP$1617,'Ground truth'!$B$13:$H$13,0))</f>
        <v/>
      </c>
      <c r="AX1630" s="16">
        <f>INDEX('Ground truth'!$B$14:$H$20,MATCH($AP$1620,'Ground truth'!$A$14:$A$20,0),MATCH($AP$1618,'Ground truth'!$B$13:$H$13,0))</f>
        <v/>
      </c>
      <c r="AY1630" s="16">
        <f>INDEX('Ground truth'!$B$14:$H$20,MATCH($AP$1620,'Ground truth'!$A$14:$A$20,0),MATCH($AP$1619,'Ground truth'!$B$13:$H$13,0))</f>
        <v/>
      </c>
      <c r="AZ1630" s="16">
        <f>INDEX('Ground truth'!$B$14:$H$20,MATCH($AP$1620,'Ground truth'!$A$14:$A$20,0),MATCH($AP$1620,'Ground truth'!$B$13:$H$13,0))</f>
        <v/>
      </c>
      <c r="BB1630" s="19" t="n">
        <v>2</v>
      </c>
      <c r="BC1630" s="19">
        <f>LARGE($BB$1626:$BB$1630,5)</f>
        <v/>
      </c>
    </row>
    <row r="1632">
      <c r="A1632" s="17" t="inlineStr">
        <is>
          <t>metrics — confident-only (unsure excluded from denominators)</t>
        </is>
      </c>
      <c r="B1632" s="10" t="inlineStr">
        <is>
          <t>run 1</t>
        </is>
      </c>
      <c r="C1632" s="10" t="inlineStr">
        <is>
          <t>run 2</t>
        </is>
      </c>
      <c r="D1632" s="10" t="inlineStr">
        <is>
          <t>run 3</t>
        </is>
      </c>
      <c r="E1632" s="10" t="inlineStr">
        <is>
          <t>run 4</t>
        </is>
      </c>
      <c r="F1632" s="10" t="inlineStr">
        <is>
          <t>run 5</t>
        </is>
      </c>
      <c r="G1632" s="10" t="inlineStr">
        <is>
          <t>avg-matrix</t>
        </is>
      </c>
      <c r="H1632" s="10" t="inlineStr">
        <is>
          <t>mean</t>
        </is>
      </c>
      <c r="I1632" s="10" t="inlineStr">
        <is>
          <t>std (pop.)</t>
        </is>
      </c>
      <c r="J1632" s="17" t="inlineStr">
        <is>
          <t>notes</t>
        </is>
      </c>
    </row>
    <row r="1633">
      <c r="A1633" s="7" t="inlineStr">
        <is>
          <t>TP</t>
        </is>
      </c>
      <c r="B1633" s="7">
        <f>SUMPRODUCT(($B$1626:$F$1630=1)*($AV$1626:$AZ$1630=1))</f>
        <v/>
      </c>
      <c r="C1633" s="7">
        <f>SUMPRODUCT(($J$1626:$N$1630=1)*($AV$1626:$AZ$1630=1))</f>
        <v/>
      </c>
      <c r="D1633" s="7">
        <f>SUMPRODUCT(($R$1626:$V$1630=1)*($AV$1626:$AZ$1630=1))</f>
        <v/>
      </c>
      <c r="E1633" s="7">
        <f>SUMPRODUCT(($Z$1626:$AD$1630=1)*($AV$1626:$AZ$1630=1))</f>
        <v/>
      </c>
      <c r="F1633" s="7">
        <f>SUMPRODUCT(($AH$1626:$AL$1630=1)*($AV$1626:$AZ$1630=1))</f>
        <v/>
      </c>
      <c r="G1633" s="7">
        <f>SUMPRODUCT(($AP$1626:$AT$1630=1)*($AV$1626:$AZ$1630=1))</f>
        <v/>
      </c>
      <c r="H1633" s="12">
        <f>AVERAGE($B$1633:$F$1633)</f>
        <v/>
      </c>
      <c r="I1633" s="12">
        <f>STDEV.P($B$1633:$F$1633)</f>
        <v/>
      </c>
    </row>
    <row r="1634">
      <c r="A1634" s="7" t="inlineStr">
        <is>
          <t>TN</t>
        </is>
      </c>
      <c r="B1634" s="7">
        <f>SUMPRODUCT(($B$1626:$F$1630=0)*($AV$1626:$AZ$1630=0))</f>
        <v/>
      </c>
      <c r="C1634" s="7">
        <f>SUMPRODUCT(($J$1626:$N$1630=0)*($AV$1626:$AZ$1630=0))</f>
        <v/>
      </c>
      <c r="D1634" s="7">
        <f>SUMPRODUCT(($R$1626:$V$1630=0)*($AV$1626:$AZ$1630=0))</f>
        <v/>
      </c>
      <c r="E1634" s="7">
        <f>SUMPRODUCT(($Z$1626:$AD$1630=0)*($AV$1626:$AZ$1630=0))</f>
        <v/>
      </c>
      <c r="F1634" s="7">
        <f>SUMPRODUCT(($AH$1626:$AL$1630=0)*($AV$1626:$AZ$1630=0))</f>
        <v/>
      </c>
      <c r="G1634" s="7">
        <f>SUMPRODUCT(($AP$1626:$AT$1630=0)*($AV$1626:$AZ$1630=0))</f>
        <v/>
      </c>
      <c r="H1634" s="12">
        <f>AVERAGE($B$1634:$F$1634)</f>
        <v/>
      </c>
      <c r="I1634" s="12">
        <f>STDEV.P($B$1634:$F$1634)</f>
        <v/>
      </c>
    </row>
    <row r="1635">
      <c r="A1635" s="7" t="inlineStr">
        <is>
          <t>FP</t>
        </is>
      </c>
      <c r="B1635" s="7">
        <f>SUMPRODUCT(($B$1626:$F$1630=1)*($AV$1626:$AZ$1630=0))</f>
        <v/>
      </c>
      <c r="C1635" s="7">
        <f>SUMPRODUCT(($J$1626:$N$1630=1)*($AV$1626:$AZ$1630=0))</f>
        <v/>
      </c>
      <c r="D1635" s="7">
        <f>SUMPRODUCT(($R$1626:$V$1630=1)*($AV$1626:$AZ$1630=0))</f>
        <v/>
      </c>
      <c r="E1635" s="7">
        <f>SUMPRODUCT(($Z$1626:$AD$1630=1)*($AV$1626:$AZ$1630=0))</f>
        <v/>
      </c>
      <c r="F1635" s="7">
        <f>SUMPRODUCT(($AH$1626:$AL$1630=1)*($AV$1626:$AZ$1630=0))</f>
        <v/>
      </c>
      <c r="G1635" s="7">
        <f>SUMPRODUCT(($AP$1626:$AT$1630=1)*($AV$1626:$AZ$1630=0))</f>
        <v/>
      </c>
      <c r="H1635" s="12">
        <f>AVERAGE($B$1635:$F$1635)</f>
        <v/>
      </c>
      <c r="I1635" s="12">
        <f>STDEV.P($B$1635:$F$1635)</f>
        <v/>
      </c>
    </row>
    <row r="1636">
      <c r="A1636" s="7" t="inlineStr">
        <is>
          <t>FN</t>
        </is>
      </c>
      <c r="B1636" s="7">
        <f>SUMPRODUCT(($B$1626:$F$1630=0)*($AV$1626:$AZ$1630=1))</f>
        <v/>
      </c>
      <c r="C1636" s="7">
        <f>SUMPRODUCT(($J$1626:$N$1630=0)*($AV$1626:$AZ$1630=1))</f>
        <v/>
      </c>
      <c r="D1636" s="7">
        <f>SUMPRODUCT(($R$1626:$V$1630=0)*($AV$1626:$AZ$1630=1))</f>
        <v/>
      </c>
      <c r="E1636" s="7">
        <f>SUMPRODUCT(($Z$1626:$AD$1630=0)*($AV$1626:$AZ$1630=1))</f>
        <v/>
      </c>
      <c r="F1636" s="7">
        <f>SUMPRODUCT(($AH$1626:$AL$1630=0)*($AV$1626:$AZ$1630=1))</f>
        <v/>
      </c>
      <c r="G1636" s="7">
        <f>SUMPRODUCT(($AP$1626:$AT$1630=0)*($AV$1626:$AZ$1630=1))</f>
        <v/>
      </c>
      <c r="H1636" s="12">
        <f>AVERAGE($B$1636:$F$1636)</f>
        <v/>
      </c>
      <c r="I1636" s="12">
        <f>STDEV.P($B$1636:$F$1636)</f>
        <v/>
      </c>
    </row>
    <row r="1637">
      <c r="A1637" s="4" t="inlineStr">
        <is>
          <t>Precision</t>
        </is>
      </c>
      <c r="B1637" s="12">
        <f>IFERROR($B$1633/($B$1633+$B$1635),0)</f>
        <v/>
      </c>
      <c r="C1637" s="12">
        <f>IFERROR($C$1633/($C$1633+$C$1635),0)</f>
        <v/>
      </c>
      <c r="D1637" s="12">
        <f>IFERROR($D$1633/($D$1633+$D$1635),0)</f>
        <v/>
      </c>
      <c r="E1637" s="12">
        <f>IFERROR($E$1633/($E$1633+$E$1635),0)</f>
        <v/>
      </c>
      <c r="F1637" s="12">
        <f>IFERROR($F$1633/($F$1633+$F$1635),0)</f>
        <v/>
      </c>
      <c r="G1637" s="12">
        <f>IFERROR($G$1633/($G$1633+$G$1635),0)</f>
        <v/>
      </c>
      <c r="H1637" s="18">
        <f>AVERAGE($B$1637:$F$1637)</f>
        <v/>
      </c>
      <c r="I1637" s="18">
        <f>STDEV.P($B$1637:$F$1637)</f>
        <v/>
      </c>
    </row>
    <row r="1638">
      <c r="A1638" s="4" t="inlineStr">
        <is>
          <t>Recall</t>
        </is>
      </c>
      <c r="B1638" s="12">
        <f>IFERROR($B$1633/($B$1633+$B$1636),0)</f>
        <v/>
      </c>
      <c r="C1638" s="12">
        <f>IFERROR($C$1633/($C$1633+$C$1636),0)</f>
        <v/>
      </c>
      <c r="D1638" s="12">
        <f>IFERROR($D$1633/($D$1633+$D$1636),0)</f>
        <v/>
      </c>
      <c r="E1638" s="12">
        <f>IFERROR($E$1633/($E$1633+$E$1636),0)</f>
        <v/>
      </c>
      <c r="F1638" s="12">
        <f>IFERROR($F$1633/($F$1633+$F$1636),0)</f>
        <v/>
      </c>
      <c r="G1638" s="12">
        <f>IFERROR($G$1633/($G$1633+$G$1636),0)</f>
        <v/>
      </c>
      <c r="H1638" s="18">
        <f>AVERAGE($B$1638:$F$1638)</f>
        <v/>
      </c>
      <c r="I1638" s="18">
        <f>STDEV.P($B$1638:$F$1638)</f>
        <v/>
      </c>
    </row>
    <row r="1639">
      <c r="A1639" s="4" t="inlineStr">
        <is>
          <t>F1</t>
        </is>
      </c>
      <c r="B1639" s="12">
        <f>IFERROR(2*$B$1637*$B$1638/($B$1637+$B$1638),0)</f>
        <v/>
      </c>
      <c r="C1639" s="12">
        <f>IFERROR(2*$C$1637*$C$1638/($C$1637+$C$1638),0)</f>
        <v/>
      </c>
      <c r="D1639" s="12">
        <f>IFERROR(2*$D$1637*$D$1638/($D$1637+$D$1638),0)</f>
        <v/>
      </c>
      <c r="E1639" s="12">
        <f>IFERROR(2*$E$1637*$E$1638/($E$1637+$E$1638),0)</f>
        <v/>
      </c>
      <c r="F1639" s="12">
        <f>IFERROR(2*$F$1637*$F$1638/($F$1637+$F$1638),0)</f>
        <v/>
      </c>
      <c r="G1639" s="12">
        <f>IFERROR(2*$G$1637*$G$1638/($G$1637+$G$1638),0)</f>
        <v/>
      </c>
      <c r="H1639" s="18">
        <f>AVERAGE($B$1639:$F$1639)</f>
        <v/>
      </c>
      <c r="I1639" s="18">
        <f>STDEV.P($B$1639:$F$1639)</f>
        <v/>
      </c>
    </row>
    <row r="1640">
      <c r="A1640" s="4" t="inlineStr">
        <is>
          <t>Accuracy</t>
        </is>
      </c>
      <c r="B1640" s="12">
        <f>IFERROR(($B$1633+$B$1634)/($B$1633+$B$1634+$B$1635+$B$1636),0)</f>
        <v/>
      </c>
      <c r="C1640" s="12">
        <f>IFERROR(($C$1633+$C$1634)/($C$1633+$C$1634+$C$1635+$C$1636),0)</f>
        <v/>
      </c>
      <c r="D1640" s="12">
        <f>IFERROR(($D$1633+$D$1634)/($D$1633+$D$1634+$D$1635+$D$1636),0)</f>
        <v/>
      </c>
      <c r="E1640" s="12">
        <f>IFERROR(($E$1633+$E$1634)/($E$1633+$E$1634+$E$1635+$E$1636),0)</f>
        <v/>
      </c>
      <c r="F1640" s="12">
        <f>IFERROR(($F$1633+$F$1634)/($F$1633+$F$1634+$F$1635+$F$1636),0)</f>
        <v/>
      </c>
      <c r="G1640" s="12">
        <f>IFERROR(($G$1633+$G$1634)/($G$1633+$G$1634+$G$1635+$G$1636),0)</f>
        <v/>
      </c>
      <c r="H1640" s="18">
        <f>AVERAGE($B$1640:$F$1640)</f>
        <v/>
      </c>
      <c r="I1640" s="18">
        <f>STDEV.P($B$1640:$F$1640)</f>
        <v/>
      </c>
    </row>
    <row r="1641">
      <c r="A1641" s="4" t="inlineStr">
        <is>
          <t>Edit distance</t>
        </is>
      </c>
      <c r="B1641" s="12">
        <f>SUMPRODUCT(ABS($AV$1626:$AZ$1630-$B$1626:$F$1630))</f>
        <v/>
      </c>
      <c r="C1641" s="12">
        <f>SUMPRODUCT(ABS($AV$1626:$AZ$1630-$J$1626:$N$1630))</f>
        <v/>
      </c>
      <c r="D1641" s="12">
        <f>SUMPRODUCT(ABS($AV$1626:$AZ$1630-$R$1626:$V$1630))</f>
        <v/>
      </c>
      <c r="E1641" s="12">
        <f>SUMPRODUCT(ABS($AV$1626:$AZ$1630-$Z$1626:$AD$1630))</f>
        <v/>
      </c>
      <c r="F1641" s="12">
        <f>SUMPRODUCT(ABS($AV$1626:$AZ$1630-$AH$1626:$AL$1630))</f>
        <v/>
      </c>
      <c r="G1641" s="12">
        <f>SUMPRODUCT(ABS($AV$1626:$AZ$1630-$AP$1626:$AT$1630))</f>
        <v/>
      </c>
      <c r="H1641" s="18">
        <f>AVERAGE($B$1641:$F$1641)</f>
        <v/>
      </c>
      <c r="I1641" s="18">
        <f>STDEV.P($B$1641:$F$1641)</f>
        <v/>
      </c>
    </row>
    <row r="1642">
      <c r="A1642" s="4" t="inlineStr">
        <is>
          <t>Spectral distance</t>
        </is>
      </c>
      <c r="B1642" s="12">
        <f>SQRT(SUMPRODUCT(($BC$1626:$BC$1630-$B$1651:$B$1655)^2))</f>
        <v/>
      </c>
      <c r="C1642" s="12">
        <f>SQRT(SUMPRODUCT(($BC$1626:$BC$1630-$C$1651:$C$1655)^2))</f>
        <v/>
      </c>
      <c r="D1642" s="12">
        <f>SQRT(SUMPRODUCT(($BC$1626:$BC$1630-$D$1651:$D$1655)^2))</f>
        <v/>
      </c>
      <c r="E1642" s="12">
        <f>SQRT(SUMPRODUCT(($BC$1626:$BC$1630-$E$1651:$E$1655)^2))</f>
        <v/>
      </c>
      <c r="F1642" s="12">
        <f>SQRT(SUMPRODUCT(($BC$1626:$BC$1630-$F$1651:$F$1655)^2))</f>
        <v/>
      </c>
      <c r="G1642" s="12">
        <f>SQRT(SUMPRODUCT(($BC$1626:$BC$1630-$G$1651:$G$1655)^2))</f>
        <v/>
      </c>
      <c r="H1642" s="18">
        <f>AVERAGE($B$1642:$F$1642)</f>
        <v/>
      </c>
      <c r="I1642" s="18">
        <f>STDEV.P($B$1642:$F$1642)</f>
        <v/>
      </c>
    </row>
    <row r="1643">
      <c r="A1643" s="4" t="inlineStr">
        <is>
          <t>Unsure cells</t>
        </is>
      </c>
      <c r="B1643" s="7">
        <f>COUNTIF($B$1626:$F$1630,2)</f>
        <v/>
      </c>
      <c r="C1643" s="7">
        <f>COUNTIF($J$1626:$N$1630,2)</f>
        <v/>
      </c>
      <c r="D1643" s="7">
        <f>COUNTIF($R$1626:$V$1630,2)</f>
        <v/>
      </c>
      <c r="E1643" s="7">
        <f>COUNTIF($Z$1626:$AD$1630,2)</f>
        <v/>
      </c>
      <c r="F1643" s="7">
        <f>COUNTIF($AH$1626:$AL$1630,2)</f>
        <v/>
      </c>
      <c r="G1643" s="7">
        <f>COUNTIF($AP$1626:$AT$1630,2)</f>
        <v/>
      </c>
      <c r="H1643" s="12">
        <f>AVERAGE($B$1643:$F$1643)</f>
        <v/>
      </c>
      <c r="I1643" s="12">
        <f>STDEV.P($B$1643:$F$1643)</f>
        <v/>
      </c>
    </row>
    <row r="1644">
      <c r="A1644" s="3" t="inlineStr">
        <is>
          <t>eigenvalues (real part, numpy order; pasted)</t>
        </is>
      </c>
    </row>
    <row r="1645">
      <c r="A1645" s="3" t="inlineStr">
        <is>
          <t xml:space="preserve">  λ1</t>
        </is>
      </c>
      <c r="B1645" s="19" t="n">
        <v>3.095293985223913</v>
      </c>
      <c r="C1645" s="19" t="n">
        <v>3.362339832857438</v>
      </c>
      <c r="D1645" s="19" t="n">
        <v>-0.6751308705666461</v>
      </c>
      <c r="E1645" s="19" t="n">
        <v>-0.6751308705666461</v>
      </c>
      <c r="F1645" s="19" t="n">
        <v>3.641186476193293</v>
      </c>
      <c r="G1645" s="19" t="n">
        <v>3.362339832857438</v>
      </c>
    </row>
    <row r="1646">
      <c r="A1646" s="3" t="inlineStr">
        <is>
          <t xml:space="preserve">  λ2</t>
        </is>
      </c>
      <c r="B1646" s="19" t="n">
        <v>1.737640305228187</v>
      </c>
      <c r="C1646" s="19" t="n">
        <v>1.825784551885354</v>
      </c>
      <c r="D1646" s="19" t="n">
        <v>0.4608111271891112</v>
      </c>
      <c r="E1646" s="19" t="n">
        <v>0.4608111271891112</v>
      </c>
      <c r="F1646" s="19" t="n">
        <v>1.723742122620923</v>
      </c>
      <c r="G1646" s="19" t="n">
        <v>1.825784551885354</v>
      </c>
    </row>
    <row r="1647">
      <c r="A1647" s="3" t="inlineStr">
        <is>
          <t xml:space="preserve">  λ3</t>
        </is>
      </c>
      <c r="B1647" s="19" t="n">
        <v>-0.3556742939780821</v>
      </c>
      <c r="C1647" s="19" t="n">
        <v>-0.5084811991806719</v>
      </c>
      <c r="D1647" s="19" t="n">
        <v>2.000000000000001</v>
      </c>
      <c r="E1647" s="19" t="n">
        <v>2.000000000000001</v>
      </c>
      <c r="F1647" s="19" t="n">
        <v>-0.7757128557362142</v>
      </c>
      <c r="G1647" s="19" t="n">
        <v>-0.5084811991806719</v>
      </c>
    </row>
    <row r="1648">
      <c r="A1648" s="3" t="inlineStr">
        <is>
          <t xml:space="preserve">  λ4</t>
        </is>
      </c>
      <c r="B1648" s="19" t="n">
        <v>0.5227400035259805</v>
      </c>
      <c r="C1648" s="19" t="n">
        <v>0.3203568144378776</v>
      </c>
      <c r="D1648" s="19" t="n">
        <v>3.214319743377535</v>
      </c>
      <c r="E1648" s="19" t="n">
        <v>3.214319743377535</v>
      </c>
      <c r="F1648" s="19" t="n">
        <v>0.4107842569219992</v>
      </c>
      <c r="G1648" s="19" t="n">
        <v>0.3203568144378776</v>
      </c>
    </row>
    <row r="1649">
      <c r="A1649" s="3" t="inlineStr">
        <is>
          <t xml:space="preserve">  λ5</t>
        </is>
      </c>
      <c r="B1649" s="19" t="n">
        <v>0</v>
      </c>
      <c r="C1649" s="19" t="n">
        <v>0</v>
      </c>
      <c r="D1649" s="19" t="n">
        <v>0</v>
      </c>
      <c r="E1649" s="19" t="n">
        <v>0</v>
      </c>
      <c r="F1649" s="19" t="n">
        <v>0</v>
      </c>
      <c r="G1649" s="19" t="n">
        <v>0</v>
      </c>
    </row>
    <row r="1650">
      <c r="A1650" s="3" t="inlineStr">
        <is>
          <t>eigenvalues sorted desc (LARGE)</t>
        </is>
      </c>
    </row>
    <row r="1651">
      <c r="A1651" s="3" t="inlineStr">
        <is>
          <t xml:space="preserve">  λ(1)</t>
        </is>
      </c>
      <c r="B1651" s="19">
        <f>LARGE($B$1645:$B$1649,1)</f>
        <v/>
      </c>
      <c r="C1651" s="19">
        <f>LARGE($C$1645:$C$1649,1)</f>
        <v/>
      </c>
      <c r="D1651" s="19">
        <f>LARGE($D$1645:$D$1649,1)</f>
        <v/>
      </c>
      <c r="E1651" s="19">
        <f>LARGE($E$1645:$E$1649,1)</f>
        <v/>
      </c>
      <c r="F1651" s="19">
        <f>LARGE($F$1645:$F$1649,1)</f>
        <v/>
      </c>
      <c r="G1651" s="19">
        <f>LARGE($G$1645:$G$1649,1)</f>
        <v/>
      </c>
    </row>
    <row r="1652">
      <c r="A1652" s="3" t="inlineStr">
        <is>
          <t xml:space="preserve">  λ(2)</t>
        </is>
      </c>
      <c r="B1652" s="19">
        <f>LARGE($B$1645:$B$1649,2)</f>
        <v/>
      </c>
      <c r="C1652" s="19">
        <f>LARGE($C$1645:$C$1649,2)</f>
        <v/>
      </c>
      <c r="D1652" s="19">
        <f>LARGE($D$1645:$D$1649,2)</f>
        <v/>
      </c>
      <c r="E1652" s="19">
        <f>LARGE($E$1645:$E$1649,2)</f>
        <v/>
      </c>
      <c r="F1652" s="19">
        <f>LARGE($F$1645:$F$1649,2)</f>
        <v/>
      </c>
      <c r="G1652" s="19">
        <f>LARGE($G$1645:$G$1649,2)</f>
        <v/>
      </c>
    </row>
    <row r="1653">
      <c r="A1653" s="3" t="inlineStr">
        <is>
          <t xml:space="preserve">  λ(3)</t>
        </is>
      </c>
      <c r="B1653" s="19">
        <f>LARGE($B$1645:$B$1649,3)</f>
        <v/>
      </c>
      <c r="C1653" s="19">
        <f>LARGE($C$1645:$C$1649,3)</f>
        <v/>
      </c>
      <c r="D1653" s="19">
        <f>LARGE($D$1645:$D$1649,3)</f>
        <v/>
      </c>
      <c r="E1653" s="19">
        <f>LARGE($E$1645:$E$1649,3)</f>
        <v/>
      </c>
      <c r="F1653" s="19">
        <f>LARGE($F$1645:$F$1649,3)</f>
        <v/>
      </c>
      <c r="G1653" s="19">
        <f>LARGE($G$1645:$G$1649,3)</f>
        <v/>
      </c>
    </row>
    <row r="1654">
      <c r="A1654" s="3" t="inlineStr">
        <is>
          <t xml:space="preserve">  λ(4)</t>
        </is>
      </c>
      <c r="B1654" s="19">
        <f>LARGE($B$1645:$B$1649,4)</f>
        <v/>
      </c>
      <c r="C1654" s="19">
        <f>LARGE($C$1645:$C$1649,4)</f>
        <v/>
      </c>
      <c r="D1654" s="19">
        <f>LARGE($D$1645:$D$1649,4)</f>
        <v/>
      </c>
      <c r="E1654" s="19">
        <f>LARGE($E$1645:$E$1649,4)</f>
        <v/>
      </c>
      <c r="F1654" s="19">
        <f>LARGE($F$1645:$F$1649,4)</f>
        <v/>
      </c>
      <c r="G1654" s="19">
        <f>LARGE($G$1645:$G$1649,4)</f>
        <v/>
      </c>
    </row>
    <row r="1655">
      <c r="A1655" s="3" t="inlineStr">
        <is>
          <t xml:space="preserve">  λ(5)</t>
        </is>
      </c>
      <c r="B1655" s="19">
        <f>LARGE($B$1645:$B$1649,5)</f>
        <v/>
      </c>
      <c r="C1655" s="19">
        <f>LARGE($C$1645:$C$1649,5)</f>
        <v/>
      </c>
      <c r="D1655" s="19">
        <f>LARGE($D$1645:$D$1649,5)</f>
        <v/>
      </c>
      <c r="E1655" s="19">
        <f>LARGE($E$1645:$E$1649,5)</f>
        <v/>
      </c>
      <c r="F1655" s="19">
        <f>LARGE($F$1645:$F$1649,5)</f>
        <v/>
      </c>
      <c r="G1655" s="19">
        <f>LARGE($G$1645:$G$1649,5)</f>
        <v/>
      </c>
    </row>
    <row r="1656">
      <c r="A1656" s="3" t="inlineStr">
        <is>
          <t>check: Σeig − trace (→0)</t>
        </is>
      </c>
      <c r="B1656" s="3">
        <f>ROUND(SUM($B$1645:$B$1649)-($B$1626+$C$1627+$D$1628+$E$1629+$F$1630),6)</f>
        <v/>
      </c>
      <c r="C1656" s="3">
        <f>ROUND(SUM($C$1645:$C$1649)-($J$1626+$K$1627+$L$1628+$M$1629+$N$1630),6)</f>
        <v/>
      </c>
      <c r="D1656" s="3">
        <f>ROUND(SUM($D$1645:$D$1649)-($R$1626+$S$1627+$T$1628+$U$1629+$V$1630),6)</f>
        <v/>
      </c>
      <c r="E1656" s="3">
        <f>ROUND(SUM($E$1645:$E$1649)-($Z$1626+$AA$1627+$AB$1628+$AC$1629+$AD$1630),6)</f>
        <v/>
      </c>
      <c r="F1656" s="3">
        <f>ROUND(SUM($F$1645:$F$1649)-($AH$1626+$AI$1627+$AJ$1628+$AK$1629+$AL$1630),6)</f>
        <v/>
      </c>
      <c r="G1656" s="3">
        <f>ROUND(SUM($G$1645:$G$1649)-($AP$1626+$AQ$1627+$AR$1628+$AS$1629+$AT$1630),6)</f>
        <v/>
      </c>
    </row>
    <row r="1657">
      <c r="A1657" s="3" t="inlineStr">
        <is>
          <t>check: Πeig − det (→0)</t>
        </is>
      </c>
      <c r="B1657" s="3">
        <f>ROUND(MDETERM($B$1626:$F$1630)-PRODUCT($B$1645:$B$1649),6)</f>
        <v/>
      </c>
      <c r="C1657" s="3">
        <f>ROUND(MDETERM($J$1626:$N$1630)-PRODUCT($C$1645:$C$1649),6)</f>
        <v/>
      </c>
      <c r="D1657" s="3">
        <f>ROUND(MDETERM($R$1626:$V$1630)-PRODUCT($D$1645:$D$1649),6)</f>
        <v/>
      </c>
      <c r="E1657" s="3">
        <f>ROUND(MDETERM($Z$1626:$AD$1630)-PRODUCT($E$1645:$E$1649),6)</f>
        <v/>
      </c>
      <c r="F1657" s="3">
        <f>ROUND(MDETERM($AH$1626:$AL$1630)-PRODUCT($F$1645:$F$1649),6)</f>
        <v/>
      </c>
      <c r="G1657" s="3">
        <f>ROUND(MDETERM($AP$1626:$AT$1630)-PRODUCT($G$1645:$G$1649),6)</f>
        <v/>
      </c>
    </row>
    <row r="1658">
      <c r="A1658" s="3" t="inlineStr">
        <is>
          <t>complex eigenvalues?</t>
        </is>
      </c>
      <c r="B1658" s="3" t="inlineStr"/>
      <c r="C1658" s="3" t="inlineStr"/>
      <c r="D1658" s="3" t="inlineStr"/>
      <c r="E1658" s="3" t="inlineStr"/>
      <c r="F1658" s="3" t="inlineStr"/>
      <c r="G1658" s="3" t="inlineStr"/>
    </row>
    <row r="1659">
      <c r="A1659" s="3" t="inlineStr">
        <is>
          <t>check: det(M − λᵢI) per sorted λ (→0)</t>
        </is>
      </c>
    </row>
    <row r="1660">
      <c r="A1660" s="3" t="inlineStr">
        <is>
          <t xml:space="preserve">  det(M − λ(1)I)</t>
        </is>
      </c>
      <c r="B1660" s="3">
        <f t="array" ref="B1660">ROUND(MDETERM($B$1626:$F$1630-$B$1651*MUNIT(5)),6)</f>
        <v/>
      </c>
      <c r="C1660" s="3">
        <f t="array" ref="C1660">ROUND(MDETERM($J$1626:$N$1630-$C$1651*MUNIT(5)),6)</f>
        <v/>
      </c>
      <c r="D1660" s="3">
        <f t="array" ref="D1660">ROUND(MDETERM($R$1626:$V$1630-$D$1651*MUNIT(5)),6)</f>
        <v/>
      </c>
      <c r="E1660" s="3">
        <f t="array" ref="E1660">ROUND(MDETERM($Z$1626:$AD$1630-$E$1651*MUNIT(5)),6)</f>
        <v/>
      </c>
      <c r="F1660" s="3">
        <f t="array" ref="F1660">ROUND(MDETERM($AH$1626:$AL$1630-$F$1651*MUNIT(5)),6)</f>
        <v/>
      </c>
      <c r="G1660" s="3">
        <f t="array" ref="G1660">ROUND(MDETERM($AP$1626:$AT$1630-$G$1651*MUNIT(5)),6)</f>
        <v/>
      </c>
    </row>
    <row r="1661">
      <c r="A1661" s="3" t="inlineStr">
        <is>
          <t xml:space="preserve">  det(M − λ(2)I)</t>
        </is>
      </c>
      <c r="B1661" s="3">
        <f t="array" ref="B1661">ROUND(MDETERM($B$1626:$F$1630-$B$1652*MUNIT(5)),6)</f>
        <v/>
      </c>
      <c r="C1661" s="3">
        <f t="array" ref="C1661">ROUND(MDETERM($J$1626:$N$1630-$C$1652*MUNIT(5)),6)</f>
        <v/>
      </c>
      <c r="D1661" s="3">
        <f t="array" ref="D1661">ROUND(MDETERM($R$1626:$V$1630-$D$1652*MUNIT(5)),6)</f>
        <v/>
      </c>
      <c r="E1661" s="3">
        <f t="array" ref="E1661">ROUND(MDETERM($Z$1626:$AD$1630-$E$1652*MUNIT(5)),6)</f>
        <v/>
      </c>
      <c r="F1661" s="3">
        <f t="array" ref="F1661">ROUND(MDETERM($AH$1626:$AL$1630-$F$1652*MUNIT(5)),6)</f>
        <v/>
      </c>
      <c r="G1661" s="3">
        <f t="array" ref="G1661">ROUND(MDETERM($AP$1626:$AT$1630-$G$1652*MUNIT(5)),6)</f>
        <v/>
      </c>
    </row>
    <row r="1662">
      <c r="A1662" s="3" t="inlineStr">
        <is>
          <t xml:space="preserve">  det(M − λ(3)I)</t>
        </is>
      </c>
      <c r="B1662" s="3">
        <f t="array" ref="B1662">ROUND(MDETERM($B$1626:$F$1630-$B$1653*MUNIT(5)),6)</f>
        <v/>
      </c>
      <c r="C1662" s="3">
        <f t="array" ref="C1662">ROUND(MDETERM($J$1626:$N$1630-$C$1653*MUNIT(5)),6)</f>
        <v/>
      </c>
      <c r="D1662" s="3">
        <f t="array" ref="D1662">ROUND(MDETERM($R$1626:$V$1630-$D$1653*MUNIT(5)),6)</f>
        <v/>
      </c>
      <c r="E1662" s="3">
        <f t="array" ref="E1662">ROUND(MDETERM($Z$1626:$AD$1630-$E$1653*MUNIT(5)),6)</f>
        <v/>
      </c>
      <c r="F1662" s="3">
        <f t="array" ref="F1662">ROUND(MDETERM($AH$1626:$AL$1630-$F$1653*MUNIT(5)),6)</f>
        <v/>
      </c>
      <c r="G1662" s="3">
        <f t="array" ref="G1662">ROUND(MDETERM($AP$1626:$AT$1630-$G$1653*MUNIT(5)),6)</f>
        <v/>
      </c>
    </row>
    <row r="1663">
      <c r="A1663" s="3" t="inlineStr">
        <is>
          <t xml:space="preserve">  det(M − λ(4)I)</t>
        </is>
      </c>
      <c r="B1663" s="3">
        <f t="array" ref="B1663">ROUND(MDETERM($B$1626:$F$1630-$B$1654*MUNIT(5)),6)</f>
        <v/>
      </c>
      <c r="C1663" s="3">
        <f t="array" ref="C1663">ROUND(MDETERM($J$1626:$N$1630-$C$1654*MUNIT(5)),6)</f>
        <v/>
      </c>
      <c r="D1663" s="3">
        <f t="array" ref="D1663">ROUND(MDETERM($R$1626:$V$1630-$D$1654*MUNIT(5)),6)</f>
        <v/>
      </c>
      <c r="E1663" s="3">
        <f t="array" ref="E1663">ROUND(MDETERM($Z$1626:$AD$1630-$E$1654*MUNIT(5)),6)</f>
        <v/>
      </c>
      <c r="F1663" s="3">
        <f t="array" ref="F1663">ROUND(MDETERM($AH$1626:$AL$1630-$F$1654*MUNIT(5)),6)</f>
        <v/>
      </c>
      <c r="G1663" s="3">
        <f t="array" ref="G1663">ROUND(MDETERM($AP$1626:$AT$1630-$G$1654*MUNIT(5)),6)</f>
        <v/>
      </c>
    </row>
    <row r="1664">
      <c r="A1664" s="3" t="inlineStr">
        <is>
          <t xml:space="preserve">  det(M − λ(5)I)</t>
        </is>
      </c>
      <c r="B1664" s="3">
        <f t="array" ref="B1664">ROUND(MDETERM($B$1626:$F$1630-$B$1655*MUNIT(5)),6)</f>
        <v/>
      </c>
      <c r="C1664" s="3">
        <f t="array" ref="C1664">ROUND(MDETERM($J$1626:$N$1630-$C$1655*MUNIT(5)),6)</f>
        <v/>
      </c>
      <c r="D1664" s="3">
        <f t="array" ref="D1664">ROUND(MDETERM($R$1626:$V$1630-$D$1655*MUNIT(5)),6)</f>
        <v/>
      </c>
      <c r="E1664" s="3">
        <f t="array" ref="E1664">ROUND(MDETERM($Z$1626:$AD$1630-$E$1655*MUNIT(5)),6)</f>
        <v/>
      </c>
      <c r="F1664" s="3">
        <f t="array" ref="F1664">ROUND(MDETERM($AH$1626:$AL$1630-$F$1655*MUNIT(5)),6)</f>
        <v/>
      </c>
      <c r="G1664" s="3">
        <f t="array" ref="G1664">ROUND(MDETERM($AP$1626:$AT$1630-$G$1655*MUNIT(5)),6)</f>
        <v/>
      </c>
    </row>
    <row r="1668" ht="16" customHeight="1">
      <c r="A1668" s="14" t="inlineStr">
        <is>
          <t>RAG R1-R2-R3 | gpt4-turbo-preview</t>
        </is>
      </c>
      <c r="B1668" s="9" t="inlineStr">
        <is>
          <t>run 1 (raw, pasted)</t>
        </is>
      </c>
      <c r="J1668" s="9" t="inlineStr">
        <is>
          <t>run 2 (raw, pasted)</t>
        </is>
      </c>
      <c r="R1668" s="9" t="inlineStr">
        <is>
          <t>run 3 (raw, pasted)</t>
        </is>
      </c>
      <c r="Z1668" s="9" t="inlineStr">
        <is>
          <t>run 4 (raw, pasted)</t>
        </is>
      </c>
      <c r="AH1668" s="9" t="inlineStr">
        <is>
          <t>run 5: returned no matrix</t>
        </is>
      </c>
      <c r="AP1668" s="9" t="inlineStr">
        <is>
          <t>archived component mapping</t>
        </is>
      </c>
    </row>
    <row r="1669" ht="60" customHeight="1">
      <c r="B1669" s="15" t="inlineStr">
        <is>
          <t>motor</t>
        </is>
      </c>
      <c r="C1669" s="15" t="inlineStr">
        <is>
          <t>gear system</t>
        </is>
      </c>
      <c r="D1669" s="15" t="inlineStr">
        <is>
          <t>chuck</t>
        </is>
      </c>
      <c r="E1669" s="15" t="inlineStr">
        <is>
          <t>battery</t>
        </is>
      </c>
      <c r="F1669" s="15" t="inlineStr">
        <is>
          <t>switch</t>
        </is>
      </c>
      <c r="G1669" s="15" t="inlineStr">
        <is>
          <t>housing</t>
        </is>
      </c>
      <c r="H1669" s="15" t="inlineStr">
        <is>
          <t>control circuitry</t>
        </is>
      </c>
      <c r="J1669" s="15" t="inlineStr">
        <is>
          <t>motor</t>
        </is>
      </c>
      <c r="K1669" s="15" t="inlineStr">
        <is>
          <t>gear system</t>
        </is>
      </c>
      <c r="L1669" s="15" t="inlineStr">
        <is>
          <t>chuck</t>
        </is>
      </c>
      <c r="M1669" s="15" t="inlineStr">
        <is>
          <t>battery</t>
        </is>
      </c>
      <c r="N1669" s="15" t="inlineStr">
        <is>
          <t>switch</t>
        </is>
      </c>
      <c r="O1669" s="15" t="inlineStr">
        <is>
          <t>housing</t>
        </is>
      </c>
      <c r="P1669" s="15" t="inlineStr">
        <is>
          <t>control circuitry</t>
        </is>
      </c>
      <c r="R1669" s="15" t="inlineStr">
        <is>
          <t>motor</t>
        </is>
      </c>
      <c r="S1669" s="15" t="inlineStr">
        <is>
          <t>gear system</t>
        </is>
      </c>
      <c r="T1669" s="15" t="inlineStr">
        <is>
          <t>chuck</t>
        </is>
      </c>
      <c r="U1669" s="15" t="inlineStr">
        <is>
          <t>battery</t>
        </is>
      </c>
      <c r="V1669" s="15" t="inlineStr">
        <is>
          <t>switch</t>
        </is>
      </c>
      <c r="W1669" s="15" t="inlineStr">
        <is>
          <t>housing</t>
        </is>
      </c>
      <c r="X1669" s="15" t="inlineStr">
        <is>
          <t>control circuitry</t>
        </is>
      </c>
      <c r="Z1669" s="15" t="inlineStr">
        <is>
          <t>motor</t>
        </is>
      </c>
      <c r="AA1669" s="15" t="inlineStr">
        <is>
          <t>gear system</t>
        </is>
      </c>
      <c r="AB1669" s="15" t="inlineStr">
        <is>
          <t>chuck</t>
        </is>
      </c>
      <c r="AC1669" s="15" t="inlineStr">
        <is>
          <t>battery</t>
        </is>
      </c>
      <c r="AD1669" s="15" t="inlineStr">
        <is>
          <t>switch</t>
        </is>
      </c>
      <c r="AE1669" s="15" t="inlineStr">
        <is>
          <t>housing</t>
        </is>
      </c>
      <c r="AF1669" s="15" t="inlineStr">
        <is>
          <t>control circuitry</t>
        </is>
      </c>
      <c r="AP1669" s="3" t="inlineStr">
        <is>
          <t>Ground truth component</t>
        </is>
      </c>
      <c r="AQ1669" s="3" t="inlineStr">
        <is>
          <t>Matched predicted component</t>
        </is>
      </c>
    </row>
    <row r="1670">
      <c r="A1670" s="3" t="inlineStr">
        <is>
          <t>motor</t>
        </is>
      </c>
      <c r="B1670" s="8" t="n">
        <v>1</v>
      </c>
      <c r="C1670" s="8" t="n">
        <v>1</v>
      </c>
      <c r="D1670" s="8" t="n">
        <v>0</v>
      </c>
      <c r="E1670" s="8" t="n">
        <v>1</v>
      </c>
      <c r="F1670" s="8" t="n">
        <v>1</v>
      </c>
      <c r="G1670" s="8" t="n">
        <v>1</v>
      </c>
      <c r="H1670" s="8" t="n">
        <v>1</v>
      </c>
      <c r="J1670" s="8" t="n">
        <v>1</v>
      </c>
      <c r="K1670" s="8" t="n">
        <v>1</v>
      </c>
      <c r="L1670" s="8" t="n">
        <v>0</v>
      </c>
      <c r="M1670" s="8" t="n">
        <v>1</v>
      </c>
      <c r="N1670" s="8" t="n">
        <v>1</v>
      </c>
      <c r="O1670" s="8" t="n">
        <v>1</v>
      </c>
      <c r="P1670" s="8" t="n">
        <v>1</v>
      </c>
      <c r="R1670" s="8" t="n">
        <v>1</v>
      </c>
      <c r="S1670" s="8" t="n">
        <v>1</v>
      </c>
      <c r="T1670" s="8" t="n">
        <v>0</v>
      </c>
      <c r="U1670" s="8" t="n">
        <v>1</v>
      </c>
      <c r="V1670" s="8" t="n">
        <v>1</v>
      </c>
      <c r="W1670" s="8" t="n">
        <v>1</v>
      </c>
      <c r="X1670" s="8" t="n">
        <v>1</v>
      </c>
      <c r="Z1670" s="8" t="n">
        <v>1</v>
      </c>
      <c r="AA1670" s="8" t="n">
        <v>1</v>
      </c>
      <c r="AB1670" s="8" t="n">
        <v>0</v>
      </c>
      <c r="AC1670" s="8" t="n">
        <v>1</v>
      </c>
      <c r="AD1670" s="8" t="n">
        <v>1</v>
      </c>
      <c r="AE1670" s="8" t="n">
        <v>1</v>
      </c>
      <c r="AF1670" s="8" t="n">
        <v>1</v>
      </c>
      <c r="AP1670" s="3" t="inlineStr">
        <is>
          <t>Bit</t>
        </is>
      </c>
      <c r="AQ1670" s="3" t="inlineStr">
        <is>
          <t>chuck</t>
        </is>
      </c>
    </row>
    <row r="1671">
      <c r="A1671" s="3" t="inlineStr">
        <is>
          <t>gear system</t>
        </is>
      </c>
      <c r="B1671" s="8" t="n">
        <v>1</v>
      </c>
      <c r="C1671" s="8" t="n">
        <v>1</v>
      </c>
      <c r="D1671" s="8" t="n">
        <v>1</v>
      </c>
      <c r="E1671" s="8" t="n">
        <v>0</v>
      </c>
      <c r="F1671" s="8" t="n">
        <v>0</v>
      </c>
      <c r="G1671" s="8" t="n">
        <v>1</v>
      </c>
      <c r="H1671" s="8" t="n">
        <v>0</v>
      </c>
      <c r="J1671" s="8" t="n">
        <v>1</v>
      </c>
      <c r="K1671" s="8" t="n">
        <v>1</v>
      </c>
      <c r="L1671" s="8" t="n">
        <v>1</v>
      </c>
      <c r="M1671" s="8" t="n">
        <v>0</v>
      </c>
      <c r="N1671" s="8" t="n">
        <v>0</v>
      </c>
      <c r="O1671" s="8" t="n">
        <v>1</v>
      </c>
      <c r="P1671" s="8" t="n">
        <v>0</v>
      </c>
      <c r="R1671" s="8" t="n">
        <v>1</v>
      </c>
      <c r="S1671" s="8" t="n">
        <v>1</v>
      </c>
      <c r="T1671" s="8" t="n">
        <v>1</v>
      </c>
      <c r="U1671" s="8" t="n">
        <v>0</v>
      </c>
      <c r="V1671" s="8" t="n">
        <v>0</v>
      </c>
      <c r="W1671" s="8" t="n">
        <v>1</v>
      </c>
      <c r="X1671" s="8" t="n">
        <v>1</v>
      </c>
      <c r="Z1671" s="8" t="n">
        <v>1</v>
      </c>
      <c r="AA1671" s="8" t="n">
        <v>1</v>
      </c>
      <c r="AB1671" s="8" t="n">
        <v>1</v>
      </c>
      <c r="AC1671" s="8" t="n">
        <v>0</v>
      </c>
      <c r="AD1671" s="8" t="n">
        <v>0</v>
      </c>
      <c r="AE1671" s="8" t="n">
        <v>1</v>
      </c>
      <c r="AF1671" s="8" t="n">
        <v>0</v>
      </c>
      <c r="AP1671" s="3" t="inlineStr">
        <is>
          <t>Transmission</t>
        </is>
      </c>
      <c r="AQ1671" s="3" t="inlineStr">
        <is>
          <t>gear system</t>
        </is>
      </c>
    </row>
    <row r="1672">
      <c r="A1672" s="3" t="inlineStr">
        <is>
          <t>chuck</t>
        </is>
      </c>
      <c r="B1672" s="8" t="n">
        <v>0</v>
      </c>
      <c r="C1672" s="8" t="n">
        <v>1</v>
      </c>
      <c r="D1672" s="8" t="n">
        <v>1</v>
      </c>
      <c r="E1672" s="8" t="n">
        <v>0</v>
      </c>
      <c r="F1672" s="8" t="n">
        <v>0</v>
      </c>
      <c r="G1672" s="8" t="n">
        <v>1</v>
      </c>
      <c r="H1672" s="8" t="n">
        <v>0</v>
      </c>
      <c r="J1672" s="8" t="n">
        <v>0</v>
      </c>
      <c r="K1672" s="8" t="n">
        <v>1</v>
      </c>
      <c r="L1672" s="8" t="n">
        <v>1</v>
      </c>
      <c r="M1672" s="8" t="n">
        <v>0</v>
      </c>
      <c r="N1672" s="8" t="n">
        <v>0</v>
      </c>
      <c r="O1672" s="8" t="n">
        <v>1</v>
      </c>
      <c r="P1672" s="8" t="n">
        <v>0</v>
      </c>
      <c r="R1672" s="8" t="n">
        <v>0</v>
      </c>
      <c r="S1672" s="8" t="n">
        <v>1</v>
      </c>
      <c r="T1672" s="8" t="n">
        <v>1</v>
      </c>
      <c r="U1672" s="8" t="n">
        <v>0</v>
      </c>
      <c r="V1672" s="8" t="n">
        <v>0</v>
      </c>
      <c r="W1672" s="8" t="n">
        <v>1</v>
      </c>
      <c r="X1672" s="8" t="n">
        <v>0</v>
      </c>
      <c r="Z1672" s="8" t="n">
        <v>0</v>
      </c>
      <c r="AA1672" s="8" t="n">
        <v>1</v>
      </c>
      <c r="AB1672" s="8" t="n">
        <v>1</v>
      </c>
      <c r="AC1672" s="8" t="n">
        <v>0</v>
      </c>
      <c r="AD1672" s="8" t="n">
        <v>0</v>
      </c>
      <c r="AE1672" s="8" t="n">
        <v>1</v>
      </c>
      <c r="AF1672" s="8" t="n">
        <v>0</v>
      </c>
      <c r="AP1672" s="3" t="inlineStr">
        <is>
          <t>Motor</t>
        </is>
      </c>
      <c r="AQ1672" s="3" t="inlineStr">
        <is>
          <t>motor</t>
        </is>
      </c>
    </row>
    <row r="1673">
      <c r="A1673" s="3" t="inlineStr">
        <is>
          <t>battery</t>
        </is>
      </c>
      <c r="B1673" s="8" t="n">
        <v>1</v>
      </c>
      <c r="C1673" s="8" t="n">
        <v>0</v>
      </c>
      <c r="D1673" s="8" t="n">
        <v>0</v>
      </c>
      <c r="E1673" s="8" t="n">
        <v>1</v>
      </c>
      <c r="F1673" s="8" t="n">
        <v>1</v>
      </c>
      <c r="G1673" s="8" t="n">
        <v>1</v>
      </c>
      <c r="H1673" s="8" t="n">
        <v>1</v>
      </c>
      <c r="J1673" s="8" t="n">
        <v>1</v>
      </c>
      <c r="K1673" s="8" t="n">
        <v>0</v>
      </c>
      <c r="L1673" s="8" t="n">
        <v>0</v>
      </c>
      <c r="M1673" s="8" t="n">
        <v>1</v>
      </c>
      <c r="N1673" s="8" t="n">
        <v>1</v>
      </c>
      <c r="O1673" s="8" t="n">
        <v>1</v>
      </c>
      <c r="P1673" s="8" t="n">
        <v>1</v>
      </c>
      <c r="R1673" s="8" t="n">
        <v>1</v>
      </c>
      <c r="S1673" s="8" t="n">
        <v>0</v>
      </c>
      <c r="T1673" s="8" t="n">
        <v>0</v>
      </c>
      <c r="U1673" s="8" t="n">
        <v>1</v>
      </c>
      <c r="V1673" s="8" t="n">
        <v>1</v>
      </c>
      <c r="W1673" s="8" t="n">
        <v>1</v>
      </c>
      <c r="X1673" s="8" t="n">
        <v>1</v>
      </c>
      <c r="Z1673" s="8" t="n">
        <v>1</v>
      </c>
      <c r="AA1673" s="8" t="n">
        <v>0</v>
      </c>
      <c r="AB1673" s="8" t="n">
        <v>0</v>
      </c>
      <c r="AC1673" s="8" t="n">
        <v>1</v>
      </c>
      <c r="AD1673" s="8" t="n">
        <v>1</v>
      </c>
      <c r="AE1673" s="8" t="n">
        <v>1</v>
      </c>
      <c r="AF1673" s="8" t="n">
        <v>1</v>
      </c>
      <c r="AP1673" s="3" t="inlineStr">
        <is>
          <t>Electrical System</t>
        </is>
      </c>
      <c r="AQ1673" s="3" t="inlineStr">
        <is>
          <t>control circuitry</t>
        </is>
      </c>
    </row>
    <row r="1674">
      <c r="A1674" s="3" t="inlineStr">
        <is>
          <t>switch</t>
        </is>
      </c>
      <c r="B1674" s="8" t="n">
        <v>1</v>
      </c>
      <c r="C1674" s="8" t="n">
        <v>0</v>
      </c>
      <c r="D1674" s="8" t="n">
        <v>0</v>
      </c>
      <c r="E1674" s="8" t="n">
        <v>1</v>
      </c>
      <c r="F1674" s="8" t="n">
        <v>1</v>
      </c>
      <c r="G1674" s="8" t="n">
        <v>1</v>
      </c>
      <c r="H1674" s="8" t="n">
        <v>1</v>
      </c>
      <c r="J1674" s="8" t="n">
        <v>1</v>
      </c>
      <c r="K1674" s="8" t="n">
        <v>0</v>
      </c>
      <c r="L1674" s="8" t="n">
        <v>0</v>
      </c>
      <c r="M1674" s="8" t="n">
        <v>1</v>
      </c>
      <c r="N1674" s="8" t="n">
        <v>1</v>
      </c>
      <c r="O1674" s="8" t="n">
        <v>1</v>
      </c>
      <c r="P1674" s="8" t="n">
        <v>1</v>
      </c>
      <c r="R1674" s="8" t="n">
        <v>1</v>
      </c>
      <c r="S1674" s="8" t="n">
        <v>0</v>
      </c>
      <c r="T1674" s="8" t="n">
        <v>0</v>
      </c>
      <c r="U1674" s="8" t="n">
        <v>1</v>
      </c>
      <c r="V1674" s="8" t="n">
        <v>1</v>
      </c>
      <c r="W1674" s="8" t="n">
        <v>1</v>
      </c>
      <c r="X1674" s="8" t="n">
        <v>1</v>
      </c>
      <c r="Z1674" s="8" t="n">
        <v>1</v>
      </c>
      <c r="AA1674" s="8" t="n">
        <v>0</v>
      </c>
      <c r="AB1674" s="8" t="n">
        <v>0</v>
      </c>
      <c r="AC1674" s="8" t="n">
        <v>1</v>
      </c>
      <c r="AD1674" s="8" t="n">
        <v>1</v>
      </c>
      <c r="AE1674" s="8" t="n">
        <v>1</v>
      </c>
      <c r="AF1674" s="8" t="n">
        <v>1</v>
      </c>
      <c r="AP1674" s="3" t="inlineStr">
        <is>
          <t>Battery Holder</t>
        </is>
      </c>
      <c r="AQ1674" s="3" t="inlineStr">
        <is>
          <t>battery</t>
        </is>
      </c>
    </row>
    <row r="1675">
      <c r="A1675" s="3" t="inlineStr">
        <is>
          <t>housing</t>
        </is>
      </c>
      <c r="B1675" s="8" t="n">
        <v>1</v>
      </c>
      <c r="C1675" s="8" t="n">
        <v>1</v>
      </c>
      <c r="D1675" s="8" t="n">
        <v>1</v>
      </c>
      <c r="E1675" s="8" t="n">
        <v>1</v>
      </c>
      <c r="F1675" s="8" t="n">
        <v>1</v>
      </c>
      <c r="G1675" s="8" t="n">
        <v>1</v>
      </c>
      <c r="H1675" s="8" t="n">
        <v>1</v>
      </c>
      <c r="J1675" s="8" t="n">
        <v>1</v>
      </c>
      <c r="K1675" s="8" t="n">
        <v>1</v>
      </c>
      <c r="L1675" s="8" t="n">
        <v>1</v>
      </c>
      <c r="M1675" s="8" t="n">
        <v>1</v>
      </c>
      <c r="N1675" s="8" t="n">
        <v>1</v>
      </c>
      <c r="O1675" s="8" t="n">
        <v>1</v>
      </c>
      <c r="P1675" s="8" t="n">
        <v>1</v>
      </c>
      <c r="R1675" s="8" t="n">
        <v>1</v>
      </c>
      <c r="S1675" s="8" t="n">
        <v>1</v>
      </c>
      <c r="T1675" s="8" t="n">
        <v>1</v>
      </c>
      <c r="U1675" s="8" t="n">
        <v>1</v>
      </c>
      <c r="V1675" s="8" t="n">
        <v>1</v>
      </c>
      <c r="W1675" s="8" t="n">
        <v>1</v>
      </c>
      <c r="X1675" s="8" t="n">
        <v>1</v>
      </c>
      <c r="Z1675" s="8" t="n">
        <v>1</v>
      </c>
      <c r="AA1675" s="8" t="n">
        <v>1</v>
      </c>
      <c r="AB1675" s="8" t="n">
        <v>1</v>
      </c>
      <c r="AC1675" s="8" t="n">
        <v>1</v>
      </c>
      <c r="AD1675" s="8" t="n">
        <v>1</v>
      </c>
      <c r="AE1675" s="8" t="n">
        <v>1</v>
      </c>
      <c r="AF1675" s="8" t="n">
        <v>1</v>
      </c>
      <c r="AP1675" s="3" t="inlineStr">
        <is>
          <t>Housing</t>
        </is>
      </c>
      <c r="AQ1675" s="3" t="inlineStr">
        <is>
          <t>housing</t>
        </is>
      </c>
    </row>
    <row r="1676">
      <c r="A1676" s="3" t="inlineStr">
        <is>
          <t>control circuitry</t>
        </is>
      </c>
      <c r="B1676" s="8" t="n">
        <v>1</v>
      </c>
      <c r="C1676" s="8" t="n">
        <v>0</v>
      </c>
      <c r="D1676" s="8" t="n">
        <v>0</v>
      </c>
      <c r="E1676" s="8" t="n">
        <v>1</v>
      </c>
      <c r="F1676" s="8" t="n">
        <v>1</v>
      </c>
      <c r="G1676" s="8" t="n">
        <v>1</v>
      </c>
      <c r="H1676" s="8" t="n">
        <v>1</v>
      </c>
      <c r="J1676" s="8" t="n">
        <v>1</v>
      </c>
      <c r="K1676" s="8" t="n">
        <v>0</v>
      </c>
      <c r="L1676" s="8" t="n">
        <v>0</v>
      </c>
      <c r="M1676" s="8" t="n">
        <v>1</v>
      </c>
      <c r="N1676" s="8" t="n">
        <v>1</v>
      </c>
      <c r="O1676" s="8" t="n">
        <v>1</v>
      </c>
      <c r="P1676" s="8" t="n">
        <v>1</v>
      </c>
      <c r="R1676" s="8" t="n">
        <v>1</v>
      </c>
      <c r="S1676" s="8" t="n">
        <v>1</v>
      </c>
      <c r="T1676" s="8" t="n">
        <v>0</v>
      </c>
      <c r="U1676" s="8" t="n">
        <v>1</v>
      </c>
      <c r="V1676" s="8" t="n">
        <v>1</v>
      </c>
      <c r="W1676" s="8" t="n">
        <v>1</v>
      </c>
      <c r="X1676" s="8" t="n">
        <v>1</v>
      </c>
      <c r="Z1676" s="8" t="n">
        <v>1</v>
      </c>
      <c r="AA1676" s="8" t="n">
        <v>0</v>
      </c>
      <c r="AB1676" s="8" t="n">
        <v>0</v>
      </c>
      <c r="AC1676" s="8" t="n">
        <v>1</v>
      </c>
      <c r="AD1676" s="8" t="n">
        <v>1</v>
      </c>
      <c r="AE1676" s="8" t="n">
        <v>1</v>
      </c>
      <c r="AF1676" s="8" t="n">
        <v>1</v>
      </c>
    </row>
    <row r="1678">
      <c r="A1678" s="1" t="inlineStr">
        <is>
          <t>aligned k×k matrices (INDEX/MATCH through the mapping; GT order)</t>
        </is>
      </c>
      <c r="B1678" s="9" t="inlineStr">
        <is>
          <t>run 1 aligned</t>
        </is>
      </c>
      <c r="J1678" s="9" t="inlineStr">
        <is>
          <t>run 2 aligned</t>
        </is>
      </c>
      <c r="R1678" s="9" t="inlineStr">
        <is>
          <t>run 3 aligned</t>
        </is>
      </c>
      <c r="Z1678" s="9" t="inlineStr">
        <is>
          <t>run 4 aligned</t>
        </is>
      </c>
      <c r="AP1678" s="9" t="inlineStr">
        <is>
          <t>Step2 average of aligned runs (formula)</t>
        </is>
      </c>
      <c r="AW1678" s="9" t="inlineStr">
        <is>
          <t>aligned ground truth (INDEX/MATCH)</t>
        </is>
      </c>
      <c r="BD1678" s="9" t="inlineStr">
        <is>
          <t>aligned GT eig (pasted) | sorted</t>
        </is>
      </c>
    </row>
    <row r="1679" ht="60" customHeight="1">
      <c r="B1679" s="15" t="inlineStr">
        <is>
          <t>Bit</t>
        </is>
      </c>
      <c r="C1679" s="15" t="inlineStr">
        <is>
          <t>Transmission</t>
        </is>
      </c>
      <c r="D1679" s="15" t="inlineStr">
        <is>
          <t>Motor</t>
        </is>
      </c>
      <c r="E1679" s="15" t="inlineStr">
        <is>
          <t>Electrical System</t>
        </is>
      </c>
      <c r="F1679" s="15" t="inlineStr">
        <is>
          <t>Battery Holder</t>
        </is>
      </c>
      <c r="G1679" s="15" t="inlineStr">
        <is>
          <t>Housing</t>
        </is>
      </c>
      <c r="J1679" s="15" t="inlineStr">
        <is>
          <t>Bit</t>
        </is>
      </c>
      <c r="K1679" s="15" t="inlineStr">
        <is>
          <t>Transmission</t>
        </is>
      </c>
      <c r="L1679" s="15" t="inlineStr">
        <is>
          <t>Motor</t>
        </is>
      </c>
      <c r="M1679" s="15" t="inlineStr">
        <is>
          <t>Electrical System</t>
        </is>
      </c>
      <c r="N1679" s="15" t="inlineStr">
        <is>
          <t>Battery Holder</t>
        </is>
      </c>
      <c r="O1679" s="15" t="inlineStr">
        <is>
          <t>Housing</t>
        </is>
      </c>
      <c r="R1679" s="15" t="inlineStr">
        <is>
          <t>Bit</t>
        </is>
      </c>
      <c r="S1679" s="15" t="inlineStr">
        <is>
          <t>Transmission</t>
        </is>
      </c>
      <c r="T1679" s="15" t="inlineStr">
        <is>
          <t>Motor</t>
        </is>
      </c>
      <c r="U1679" s="15" t="inlineStr">
        <is>
          <t>Electrical System</t>
        </is>
      </c>
      <c r="V1679" s="15" t="inlineStr">
        <is>
          <t>Battery Holder</t>
        </is>
      </c>
      <c r="W1679" s="15" t="inlineStr">
        <is>
          <t>Housing</t>
        </is>
      </c>
      <c r="Z1679" s="15" t="inlineStr">
        <is>
          <t>Bit</t>
        </is>
      </c>
      <c r="AA1679" s="15" t="inlineStr">
        <is>
          <t>Transmission</t>
        </is>
      </c>
      <c r="AB1679" s="15" t="inlineStr">
        <is>
          <t>Motor</t>
        </is>
      </c>
      <c r="AC1679" s="15" t="inlineStr">
        <is>
          <t>Electrical System</t>
        </is>
      </c>
      <c r="AD1679" s="15" t="inlineStr">
        <is>
          <t>Battery Holder</t>
        </is>
      </c>
      <c r="AE1679" s="15" t="inlineStr">
        <is>
          <t>Housing</t>
        </is>
      </c>
    </row>
    <row r="1680">
      <c r="A1680" s="3" t="inlineStr">
        <is>
          <t>Bit</t>
        </is>
      </c>
      <c r="B1680" s="8">
        <f>INDEX($B$1670:$H$1676,MATCH($AQ$1670,$B$1669:$H$1669,0),MATCH($AQ$1670,$B$1669:$H$1669,0))</f>
        <v/>
      </c>
      <c r="C1680" s="8">
        <f>INDEX($B$1670:$H$1676,MATCH($AQ$1670,$B$1669:$H$1669,0),MATCH($AQ$1671,$B$1669:$H$1669,0))</f>
        <v/>
      </c>
      <c r="D1680" s="8">
        <f>INDEX($B$1670:$H$1676,MATCH($AQ$1670,$B$1669:$H$1669,0),MATCH($AQ$1672,$B$1669:$H$1669,0))</f>
        <v/>
      </c>
      <c r="E1680" s="8">
        <f>INDEX($B$1670:$H$1676,MATCH($AQ$1670,$B$1669:$H$1669,0),MATCH($AQ$1673,$B$1669:$H$1669,0))</f>
        <v/>
      </c>
      <c r="F1680" s="8">
        <f>INDEX($B$1670:$H$1676,MATCH($AQ$1670,$B$1669:$H$1669,0),MATCH($AQ$1674,$B$1669:$H$1669,0))</f>
        <v/>
      </c>
      <c r="G1680" s="8">
        <f>INDEX($B$1670:$H$1676,MATCH($AQ$1670,$B$1669:$H$1669,0),MATCH($AQ$1675,$B$1669:$H$1669,0))</f>
        <v/>
      </c>
      <c r="J1680" s="8">
        <f>INDEX($J$1670:$P$1676,MATCH($AQ$1670,$J$1669:$P$1669,0),MATCH($AQ$1670,$J$1669:$P$1669,0))</f>
        <v/>
      </c>
      <c r="K1680" s="8">
        <f>INDEX($J$1670:$P$1676,MATCH($AQ$1670,$J$1669:$P$1669,0),MATCH($AQ$1671,$J$1669:$P$1669,0))</f>
        <v/>
      </c>
      <c r="L1680" s="8">
        <f>INDEX($J$1670:$P$1676,MATCH($AQ$1670,$J$1669:$P$1669,0),MATCH($AQ$1672,$J$1669:$P$1669,0))</f>
        <v/>
      </c>
      <c r="M1680" s="8">
        <f>INDEX($J$1670:$P$1676,MATCH($AQ$1670,$J$1669:$P$1669,0),MATCH($AQ$1673,$J$1669:$P$1669,0))</f>
        <v/>
      </c>
      <c r="N1680" s="8">
        <f>INDEX($J$1670:$P$1676,MATCH($AQ$1670,$J$1669:$P$1669,0),MATCH($AQ$1674,$J$1669:$P$1669,0))</f>
        <v/>
      </c>
      <c r="O1680" s="8">
        <f>INDEX($J$1670:$P$1676,MATCH($AQ$1670,$J$1669:$P$1669,0),MATCH($AQ$1675,$J$1669:$P$1669,0))</f>
        <v/>
      </c>
      <c r="R1680" s="8">
        <f>INDEX($R$1670:$X$1676,MATCH($AQ$1670,$R$1669:$X$1669,0),MATCH($AQ$1670,$R$1669:$X$1669,0))</f>
        <v/>
      </c>
      <c r="S1680" s="8">
        <f>INDEX($R$1670:$X$1676,MATCH($AQ$1670,$R$1669:$X$1669,0),MATCH($AQ$1671,$R$1669:$X$1669,0))</f>
        <v/>
      </c>
      <c r="T1680" s="8">
        <f>INDEX($R$1670:$X$1676,MATCH($AQ$1670,$R$1669:$X$1669,0),MATCH($AQ$1672,$R$1669:$X$1669,0))</f>
        <v/>
      </c>
      <c r="U1680" s="8">
        <f>INDEX($R$1670:$X$1676,MATCH($AQ$1670,$R$1669:$X$1669,0),MATCH($AQ$1673,$R$1669:$X$1669,0))</f>
        <v/>
      </c>
      <c r="V1680" s="8">
        <f>INDEX($R$1670:$X$1676,MATCH($AQ$1670,$R$1669:$X$1669,0),MATCH($AQ$1674,$R$1669:$X$1669,0))</f>
        <v/>
      </c>
      <c r="W1680" s="8">
        <f>INDEX($R$1670:$X$1676,MATCH($AQ$1670,$R$1669:$X$1669,0),MATCH($AQ$1675,$R$1669:$X$1669,0))</f>
        <v/>
      </c>
      <c r="Z1680" s="8">
        <f>INDEX($Z$1670:$AF$1676,MATCH($AQ$1670,$Z$1669:$AF$1669,0),MATCH($AQ$1670,$Z$1669:$AF$1669,0))</f>
        <v/>
      </c>
      <c r="AA1680" s="8">
        <f>INDEX($Z$1670:$AF$1676,MATCH($AQ$1670,$Z$1669:$AF$1669,0),MATCH($AQ$1671,$Z$1669:$AF$1669,0))</f>
        <v/>
      </c>
      <c r="AB1680" s="8">
        <f>INDEX($Z$1670:$AF$1676,MATCH($AQ$1670,$Z$1669:$AF$1669,0),MATCH($AQ$1672,$Z$1669:$AF$1669,0))</f>
        <v/>
      </c>
      <c r="AC1680" s="8">
        <f>INDEX($Z$1670:$AF$1676,MATCH($AQ$1670,$Z$1669:$AF$1669,0),MATCH($AQ$1673,$Z$1669:$AF$1669,0))</f>
        <v/>
      </c>
      <c r="AD1680" s="8">
        <f>INDEX($Z$1670:$AF$1676,MATCH($AQ$1670,$Z$1669:$AF$1669,0),MATCH($AQ$1674,$Z$1669:$AF$1669,0))</f>
        <v/>
      </c>
      <c r="AE1680" s="8">
        <f>INDEX($Z$1670:$AF$1676,MATCH($AQ$1670,$Z$1669:$AF$1669,0),MATCH($AQ$1675,$Z$1669:$AF$1669,0))</f>
        <v/>
      </c>
      <c r="AP1680" s="8">
        <f>IF(($B$1680&lt;&gt;2)+($J$1680&lt;&gt;2)+($R$1680&lt;&gt;2)+($Z$1680&lt;&gt;2)=0,2,IF((($B$1680&lt;&gt;2)*$B$1680+($J$1680&lt;&gt;2)*$J$1680+($R$1680&lt;&gt;2)*$R$1680+($Z$1680&lt;&gt;2)*$Z$1680)/(($B$1680&lt;&gt;2)+($J$1680&lt;&gt;2)+($R$1680&lt;&gt;2)+($Z$1680&lt;&gt;2))&gt;=0.5,1,0))</f>
        <v/>
      </c>
      <c r="AQ1680" s="8">
        <f>IF(($C$1680&lt;&gt;2)+($K$1680&lt;&gt;2)+($S$1680&lt;&gt;2)+($AA$1680&lt;&gt;2)=0,2,IF((($C$1680&lt;&gt;2)*$C$1680+($K$1680&lt;&gt;2)*$K$1680+($S$1680&lt;&gt;2)*$S$1680+($AA$1680&lt;&gt;2)*$AA$1680)/(($C$1680&lt;&gt;2)+($K$1680&lt;&gt;2)+($S$1680&lt;&gt;2)+($AA$1680&lt;&gt;2))&gt;=0.5,1,0))</f>
        <v/>
      </c>
      <c r="AR1680" s="8">
        <f>IF(($D$1680&lt;&gt;2)+($L$1680&lt;&gt;2)+($T$1680&lt;&gt;2)+($AB$1680&lt;&gt;2)=0,2,IF((($D$1680&lt;&gt;2)*$D$1680+($L$1680&lt;&gt;2)*$L$1680+($T$1680&lt;&gt;2)*$T$1680+($AB$1680&lt;&gt;2)*$AB$1680)/(($D$1680&lt;&gt;2)+($L$1680&lt;&gt;2)+($T$1680&lt;&gt;2)+($AB$1680&lt;&gt;2))&gt;=0.5,1,0))</f>
        <v/>
      </c>
      <c r="AS1680" s="8">
        <f>IF(($E$1680&lt;&gt;2)+($M$1680&lt;&gt;2)+($U$1680&lt;&gt;2)+($AC$1680&lt;&gt;2)=0,2,IF((($E$1680&lt;&gt;2)*$E$1680+($M$1680&lt;&gt;2)*$M$1680+($U$1680&lt;&gt;2)*$U$1680+($AC$1680&lt;&gt;2)*$AC$1680)/(($E$1680&lt;&gt;2)+($M$1680&lt;&gt;2)+($U$1680&lt;&gt;2)+($AC$1680&lt;&gt;2))&gt;=0.5,1,0))</f>
        <v/>
      </c>
      <c r="AT1680" s="8">
        <f>IF(($F$1680&lt;&gt;2)+($N$1680&lt;&gt;2)+($V$1680&lt;&gt;2)+($AD$1680&lt;&gt;2)=0,2,IF((($F$1680&lt;&gt;2)*$F$1680+($N$1680&lt;&gt;2)*$N$1680+($V$1680&lt;&gt;2)*$V$1680+($AD$1680&lt;&gt;2)*$AD$1680)/(($F$1680&lt;&gt;2)+($N$1680&lt;&gt;2)+($V$1680&lt;&gt;2)+($AD$1680&lt;&gt;2))&gt;=0.5,1,0))</f>
        <v/>
      </c>
      <c r="AU1680" s="8">
        <f>IF(($G$1680&lt;&gt;2)+($O$1680&lt;&gt;2)+($W$1680&lt;&gt;2)+($AE$1680&lt;&gt;2)=0,2,IF((($G$1680&lt;&gt;2)*$G$1680+($O$1680&lt;&gt;2)*$O$1680+($W$1680&lt;&gt;2)*$W$1680+($AE$1680&lt;&gt;2)*$AE$1680)/(($G$1680&lt;&gt;2)+($O$1680&lt;&gt;2)+($W$1680&lt;&gt;2)+($AE$1680&lt;&gt;2))&gt;=0.5,1,0))</f>
        <v/>
      </c>
      <c r="AW1680" s="16">
        <f>INDEX('Ground truth'!$B$14:$H$20,MATCH($AP$1670,'Ground truth'!$A$14:$A$20,0),MATCH($AP$1670,'Ground truth'!$B$13:$H$13,0))</f>
        <v/>
      </c>
      <c r="AX1680" s="16">
        <f>INDEX('Ground truth'!$B$14:$H$20,MATCH($AP$1670,'Ground truth'!$A$14:$A$20,0),MATCH($AP$1671,'Ground truth'!$B$13:$H$13,0))</f>
        <v/>
      </c>
      <c r="AY1680" s="16">
        <f>INDEX('Ground truth'!$B$14:$H$20,MATCH($AP$1670,'Ground truth'!$A$14:$A$20,0),MATCH($AP$1672,'Ground truth'!$B$13:$H$13,0))</f>
        <v/>
      </c>
      <c r="AZ1680" s="16">
        <f>INDEX('Ground truth'!$B$14:$H$20,MATCH($AP$1670,'Ground truth'!$A$14:$A$20,0),MATCH($AP$1673,'Ground truth'!$B$13:$H$13,0))</f>
        <v/>
      </c>
      <c r="BA1680" s="16">
        <f>INDEX('Ground truth'!$B$14:$H$20,MATCH($AP$1670,'Ground truth'!$A$14:$A$20,0),MATCH($AP$1674,'Ground truth'!$B$13:$H$13,0))</f>
        <v/>
      </c>
      <c r="BB1680" s="16">
        <f>INDEX('Ground truth'!$B$14:$H$20,MATCH($AP$1670,'Ground truth'!$A$14:$A$20,0),MATCH($AP$1675,'Ground truth'!$B$13:$H$13,0))</f>
        <v/>
      </c>
      <c r="BD1680" s="19" t="n">
        <v>3.980936588101825</v>
      </c>
      <c r="BE1680" s="19">
        <f>LARGE($BD$1680:$BD$1685,1)</f>
        <v/>
      </c>
    </row>
    <row r="1681">
      <c r="A1681" s="3" t="inlineStr">
        <is>
          <t>Transmission</t>
        </is>
      </c>
      <c r="B1681" s="8">
        <f>INDEX($B$1670:$H$1676,MATCH($AQ$1671,$B$1669:$H$1669,0),MATCH($AQ$1670,$B$1669:$H$1669,0))</f>
        <v/>
      </c>
      <c r="C1681" s="8">
        <f>INDEX($B$1670:$H$1676,MATCH($AQ$1671,$B$1669:$H$1669,0),MATCH($AQ$1671,$B$1669:$H$1669,0))</f>
        <v/>
      </c>
      <c r="D1681" s="8">
        <f>INDEX($B$1670:$H$1676,MATCH($AQ$1671,$B$1669:$H$1669,0),MATCH($AQ$1672,$B$1669:$H$1669,0))</f>
        <v/>
      </c>
      <c r="E1681" s="8">
        <f>INDEX($B$1670:$H$1676,MATCH($AQ$1671,$B$1669:$H$1669,0),MATCH($AQ$1673,$B$1669:$H$1669,0))</f>
        <v/>
      </c>
      <c r="F1681" s="8">
        <f>INDEX($B$1670:$H$1676,MATCH($AQ$1671,$B$1669:$H$1669,0),MATCH($AQ$1674,$B$1669:$H$1669,0))</f>
        <v/>
      </c>
      <c r="G1681" s="8">
        <f>INDEX($B$1670:$H$1676,MATCH($AQ$1671,$B$1669:$H$1669,0),MATCH($AQ$1675,$B$1669:$H$1669,0))</f>
        <v/>
      </c>
      <c r="J1681" s="8">
        <f>INDEX($J$1670:$P$1676,MATCH($AQ$1671,$J$1669:$P$1669,0),MATCH($AQ$1670,$J$1669:$P$1669,0))</f>
        <v/>
      </c>
      <c r="K1681" s="8">
        <f>INDEX($J$1670:$P$1676,MATCH($AQ$1671,$J$1669:$P$1669,0),MATCH($AQ$1671,$J$1669:$P$1669,0))</f>
        <v/>
      </c>
      <c r="L1681" s="8">
        <f>INDEX($J$1670:$P$1676,MATCH($AQ$1671,$J$1669:$P$1669,0),MATCH($AQ$1672,$J$1669:$P$1669,0))</f>
        <v/>
      </c>
      <c r="M1681" s="8">
        <f>INDEX($J$1670:$P$1676,MATCH($AQ$1671,$J$1669:$P$1669,0),MATCH($AQ$1673,$J$1669:$P$1669,0))</f>
        <v/>
      </c>
      <c r="N1681" s="8">
        <f>INDEX($J$1670:$P$1676,MATCH($AQ$1671,$J$1669:$P$1669,0),MATCH($AQ$1674,$J$1669:$P$1669,0))</f>
        <v/>
      </c>
      <c r="O1681" s="8">
        <f>INDEX($J$1670:$P$1676,MATCH($AQ$1671,$J$1669:$P$1669,0),MATCH($AQ$1675,$J$1669:$P$1669,0))</f>
        <v/>
      </c>
      <c r="R1681" s="8">
        <f>INDEX($R$1670:$X$1676,MATCH($AQ$1671,$R$1669:$X$1669,0),MATCH($AQ$1670,$R$1669:$X$1669,0))</f>
        <v/>
      </c>
      <c r="S1681" s="8">
        <f>INDEX($R$1670:$X$1676,MATCH($AQ$1671,$R$1669:$X$1669,0),MATCH($AQ$1671,$R$1669:$X$1669,0))</f>
        <v/>
      </c>
      <c r="T1681" s="8">
        <f>INDEX($R$1670:$X$1676,MATCH($AQ$1671,$R$1669:$X$1669,0),MATCH($AQ$1672,$R$1669:$X$1669,0))</f>
        <v/>
      </c>
      <c r="U1681" s="8">
        <f>INDEX($R$1670:$X$1676,MATCH($AQ$1671,$R$1669:$X$1669,0),MATCH($AQ$1673,$R$1669:$X$1669,0))</f>
        <v/>
      </c>
      <c r="V1681" s="8">
        <f>INDEX($R$1670:$X$1676,MATCH($AQ$1671,$R$1669:$X$1669,0),MATCH($AQ$1674,$R$1669:$X$1669,0))</f>
        <v/>
      </c>
      <c r="W1681" s="8">
        <f>INDEX($R$1670:$X$1676,MATCH($AQ$1671,$R$1669:$X$1669,0),MATCH($AQ$1675,$R$1669:$X$1669,0))</f>
        <v/>
      </c>
      <c r="Z1681" s="8">
        <f>INDEX($Z$1670:$AF$1676,MATCH($AQ$1671,$Z$1669:$AF$1669,0),MATCH($AQ$1670,$Z$1669:$AF$1669,0))</f>
        <v/>
      </c>
      <c r="AA1681" s="8">
        <f>INDEX($Z$1670:$AF$1676,MATCH($AQ$1671,$Z$1669:$AF$1669,0),MATCH($AQ$1671,$Z$1669:$AF$1669,0))</f>
        <v/>
      </c>
      <c r="AB1681" s="8">
        <f>INDEX($Z$1670:$AF$1676,MATCH($AQ$1671,$Z$1669:$AF$1669,0),MATCH($AQ$1672,$Z$1669:$AF$1669,0))</f>
        <v/>
      </c>
      <c r="AC1681" s="8">
        <f>INDEX($Z$1670:$AF$1676,MATCH($AQ$1671,$Z$1669:$AF$1669,0),MATCH($AQ$1673,$Z$1669:$AF$1669,0))</f>
        <v/>
      </c>
      <c r="AD1681" s="8">
        <f>INDEX($Z$1670:$AF$1676,MATCH($AQ$1671,$Z$1669:$AF$1669,0),MATCH($AQ$1674,$Z$1669:$AF$1669,0))</f>
        <v/>
      </c>
      <c r="AE1681" s="8">
        <f>INDEX($Z$1670:$AF$1676,MATCH($AQ$1671,$Z$1669:$AF$1669,0),MATCH($AQ$1675,$Z$1669:$AF$1669,0))</f>
        <v/>
      </c>
      <c r="AP1681" s="8">
        <f>IF(($B$1681&lt;&gt;2)+($J$1681&lt;&gt;2)+($R$1681&lt;&gt;2)+($Z$1681&lt;&gt;2)=0,2,IF((($B$1681&lt;&gt;2)*$B$1681+($J$1681&lt;&gt;2)*$J$1681+($R$1681&lt;&gt;2)*$R$1681+($Z$1681&lt;&gt;2)*$Z$1681)/(($B$1681&lt;&gt;2)+($J$1681&lt;&gt;2)+($R$1681&lt;&gt;2)+($Z$1681&lt;&gt;2))&gt;=0.5,1,0))</f>
        <v/>
      </c>
      <c r="AQ1681" s="8">
        <f>IF(($C$1681&lt;&gt;2)+($K$1681&lt;&gt;2)+($S$1681&lt;&gt;2)+($AA$1681&lt;&gt;2)=0,2,IF((($C$1681&lt;&gt;2)*$C$1681+($K$1681&lt;&gt;2)*$K$1681+($S$1681&lt;&gt;2)*$S$1681+($AA$1681&lt;&gt;2)*$AA$1681)/(($C$1681&lt;&gt;2)+($K$1681&lt;&gt;2)+($S$1681&lt;&gt;2)+($AA$1681&lt;&gt;2))&gt;=0.5,1,0))</f>
        <v/>
      </c>
      <c r="AR1681" s="8">
        <f>IF(($D$1681&lt;&gt;2)+($L$1681&lt;&gt;2)+($T$1681&lt;&gt;2)+($AB$1681&lt;&gt;2)=0,2,IF((($D$1681&lt;&gt;2)*$D$1681+($L$1681&lt;&gt;2)*$L$1681+($T$1681&lt;&gt;2)*$T$1681+($AB$1681&lt;&gt;2)*$AB$1681)/(($D$1681&lt;&gt;2)+($L$1681&lt;&gt;2)+($T$1681&lt;&gt;2)+($AB$1681&lt;&gt;2))&gt;=0.5,1,0))</f>
        <v/>
      </c>
      <c r="AS1681" s="8">
        <f>IF(($E$1681&lt;&gt;2)+($M$1681&lt;&gt;2)+($U$1681&lt;&gt;2)+($AC$1681&lt;&gt;2)=0,2,IF((($E$1681&lt;&gt;2)*$E$1681+($M$1681&lt;&gt;2)*$M$1681+($U$1681&lt;&gt;2)*$U$1681+($AC$1681&lt;&gt;2)*$AC$1681)/(($E$1681&lt;&gt;2)+($M$1681&lt;&gt;2)+($U$1681&lt;&gt;2)+($AC$1681&lt;&gt;2))&gt;=0.5,1,0))</f>
        <v/>
      </c>
      <c r="AT1681" s="8">
        <f>IF(($F$1681&lt;&gt;2)+($N$1681&lt;&gt;2)+($V$1681&lt;&gt;2)+($AD$1681&lt;&gt;2)=0,2,IF((($F$1681&lt;&gt;2)*$F$1681+($N$1681&lt;&gt;2)*$N$1681+($V$1681&lt;&gt;2)*$V$1681+($AD$1681&lt;&gt;2)*$AD$1681)/(($F$1681&lt;&gt;2)+($N$1681&lt;&gt;2)+($V$1681&lt;&gt;2)+($AD$1681&lt;&gt;2))&gt;=0.5,1,0))</f>
        <v/>
      </c>
      <c r="AU1681" s="8">
        <f>IF(($G$1681&lt;&gt;2)+($O$1681&lt;&gt;2)+($W$1681&lt;&gt;2)+($AE$1681&lt;&gt;2)=0,2,IF((($G$1681&lt;&gt;2)*$G$1681+($O$1681&lt;&gt;2)*$O$1681+($W$1681&lt;&gt;2)*$W$1681+($AE$1681&lt;&gt;2)*$AE$1681)/(($G$1681&lt;&gt;2)+($O$1681&lt;&gt;2)+($W$1681&lt;&gt;2)+($AE$1681&lt;&gt;2))&gt;=0.5,1,0))</f>
        <v/>
      </c>
      <c r="AW1681" s="16">
        <f>INDEX('Ground truth'!$B$14:$H$20,MATCH($AP$1671,'Ground truth'!$A$14:$A$20,0),MATCH($AP$1670,'Ground truth'!$B$13:$H$13,0))</f>
        <v/>
      </c>
      <c r="AX1681" s="16">
        <f>INDEX('Ground truth'!$B$14:$H$20,MATCH($AP$1671,'Ground truth'!$A$14:$A$20,0),MATCH($AP$1671,'Ground truth'!$B$13:$H$13,0))</f>
        <v/>
      </c>
      <c r="AY1681" s="16">
        <f>INDEX('Ground truth'!$B$14:$H$20,MATCH($AP$1671,'Ground truth'!$A$14:$A$20,0),MATCH($AP$1672,'Ground truth'!$B$13:$H$13,0))</f>
        <v/>
      </c>
      <c r="AZ1681" s="16">
        <f>INDEX('Ground truth'!$B$14:$H$20,MATCH($AP$1671,'Ground truth'!$A$14:$A$20,0),MATCH($AP$1673,'Ground truth'!$B$13:$H$13,0))</f>
        <v/>
      </c>
      <c r="BA1681" s="16">
        <f>INDEX('Ground truth'!$B$14:$H$20,MATCH($AP$1671,'Ground truth'!$A$14:$A$20,0),MATCH($AP$1674,'Ground truth'!$B$13:$H$13,0))</f>
        <v/>
      </c>
      <c r="BB1681" s="16">
        <f>INDEX('Ground truth'!$B$14:$H$20,MATCH($AP$1671,'Ground truth'!$A$14:$A$20,0),MATCH($AP$1675,'Ground truth'!$B$13:$H$13,0))</f>
        <v/>
      </c>
      <c r="BD1681" s="19" t="n">
        <v>2.041954751952713</v>
      </c>
      <c r="BE1681" s="19">
        <f>LARGE($BD$1680:$BD$1685,2)</f>
        <v/>
      </c>
    </row>
    <row r="1682">
      <c r="A1682" s="3" t="inlineStr">
        <is>
          <t>Motor</t>
        </is>
      </c>
      <c r="B1682" s="8">
        <f>INDEX($B$1670:$H$1676,MATCH($AQ$1672,$B$1669:$H$1669,0),MATCH($AQ$1670,$B$1669:$H$1669,0))</f>
        <v/>
      </c>
      <c r="C1682" s="8">
        <f>INDEX($B$1670:$H$1676,MATCH($AQ$1672,$B$1669:$H$1669,0),MATCH($AQ$1671,$B$1669:$H$1669,0))</f>
        <v/>
      </c>
      <c r="D1682" s="8">
        <f>INDEX($B$1670:$H$1676,MATCH($AQ$1672,$B$1669:$H$1669,0),MATCH($AQ$1672,$B$1669:$H$1669,0))</f>
        <v/>
      </c>
      <c r="E1682" s="8">
        <f>INDEX($B$1670:$H$1676,MATCH($AQ$1672,$B$1669:$H$1669,0),MATCH($AQ$1673,$B$1669:$H$1669,0))</f>
        <v/>
      </c>
      <c r="F1682" s="8">
        <f>INDEX($B$1670:$H$1676,MATCH($AQ$1672,$B$1669:$H$1669,0),MATCH($AQ$1674,$B$1669:$H$1669,0))</f>
        <v/>
      </c>
      <c r="G1682" s="8">
        <f>INDEX($B$1670:$H$1676,MATCH($AQ$1672,$B$1669:$H$1669,0),MATCH($AQ$1675,$B$1669:$H$1669,0))</f>
        <v/>
      </c>
      <c r="J1682" s="8">
        <f>INDEX($J$1670:$P$1676,MATCH($AQ$1672,$J$1669:$P$1669,0),MATCH($AQ$1670,$J$1669:$P$1669,0))</f>
        <v/>
      </c>
      <c r="K1682" s="8">
        <f>INDEX($J$1670:$P$1676,MATCH($AQ$1672,$J$1669:$P$1669,0),MATCH($AQ$1671,$J$1669:$P$1669,0))</f>
        <v/>
      </c>
      <c r="L1682" s="8">
        <f>INDEX($J$1670:$P$1676,MATCH($AQ$1672,$J$1669:$P$1669,0),MATCH($AQ$1672,$J$1669:$P$1669,0))</f>
        <v/>
      </c>
      <c r="M1682" s="8">
        <f>INDEX($J$1670:$P$1676,MATCH($AQ$1672,$J$1669:$P$1669,0),MATCH($AQ$1673,$J$1669:$P$1669,0))</f>
        <v/>
      </c>
      <c r="N1682" s="8">
        <f>INDEX($J$1670:$P$1676,MATCH($AQ$1672,$J$1669:$P$1669,0),MATCH($AQ$1674,$J$1669:$P$1669,0))</f>
        <v/>
      </c>
      <c r="O1682" s="8">
        <f>INDEX($J$1670:$P$1676,MATCH($AQ$1672,$J$1669:$P$1669,0),MATCH($AQ$1675,$J$1669:$P$1669,0))</f>
        <v/>
      </c>
      <c r="R1682" s="8">
        <f>INDEX($R$1670:$X$1676,MATCH($AQ$1672,$R$1669:$X$1669,0),MATCH($AQ$1670,$R$1669:$X$1669,0))</f>
        <v/>
      </c>
      <c r="S1682" s="8">
        <f>INDEX($R$1670:$X$1676,MATCH($AQ$1672,$R$1669:$X$1669,0),MATCH($AQ$1671,$R$1669:$X$1669,0))</f>
        <v/>
      </c>
      <c r="T1682" s="8">
        <f>INDEX($R$1670:$X$1676,MATCH($AQ$1672,$R$1669:$X$1669,0),MATCH($AQ$1672,$R$1669:$X$1669,0))</f>
        <v/>
      </c>
      <c r="U1682" s="8">
        <f>INDEX($R$1670:$X$1676,MATCH($AQ$1672,$R$1669:$X$1669,0),MATCH($AQ$1673,$R$1669:$X$1669,0))</f>
        <v/>
      </c>
      <c r="V1682" s="8">
        <f>INDEX($R$1670:$X$1676,MATCH($AQ$1672,$R$1669:$X$1669,0),MATCH($AQ$1674,$R$1669:$X$1669,0))</f>
        <v/>
      </c>
      <c r="W1682" s="8">
        <f>INDEX($R$1670:$X$1676,MATCH($AQ$1672,$R$1669:$X$1669,0),MATCH($AQ$1675,$R$1669:$X$1669,0))</f>
        <v/>
      </c>
      <c r="Z1682" s="8">
        <f>INDEX($Z$1670:$AF$1676,MATCH($AQ$1672,$Z$1669:$AF$1669,0),MATCH($AQ$1670,$Z$1669:$AF$1669,0))</f>
        <v/>
      </c>
      <c r="AA1682" s="8">
        <f>INDEX($Z$1670:$AF$1676,MATCH($AQ$1672,$Z$1669:$AF$1669,0),MATCH($AQ$1671,$Z$1669:$AF$1669,0))</f>
        <v/>
      </c>
      <c r="AB1682" s="8">
        <f>INDEX($Z$1670:$AF$1676,MATCH($AQ$1672,$Z$1669:$AF$1669,0),MATCH($AQ$1672,$Z$1669:$AF$1669,0))</f>
        <v/>
      </c>
      <c r="AC1682" s="8">
        <f>INDEX($Z$1670:$AF$1676,MATCH($AQ$1672,$Z$1669:$AF$1669,0),MATCH($AQ$1673,$Z$1669:$AF$1669,0))</f>
        <v/>
      </c>
      <c r="AD1682" s="8">
        <f>INDEX($Z$1670:$AF$1676,MATCH($AQ$1672,$Z$1669:$AF$1669,0),MATCH($AQ$1674,$Z$1669:$AF$1669,0))</f>
        <v/>
      </c>
      <c r="AE1682" s="8">
        <f>INDEX($Z$1670:$AF$1676,MATCH($AQ$1672,$Z$1669:$AF$1669,0),MATCH($AQ$1675,$Z$1669:$AF$1669,0))</f>
        <v/>
      </c>
      <c r="AP1682" s="8">
        <f>IF(($B$1682&lt;&gt;2)+($J$1682&lt;&gt;2)+($R$1682&lt;&gt;2)+($Z$1682&lt;&gt;2)=0,2,IF((($B$1682&lt;&gt;2)*$B$1682+($J$1682&lt;&gt;2)*$J$1682+($R$1682&lt;&gt;2)*$R$1682+($Z$1682&lt;&gt;2)*$Z$1682)/(($B$1682&lt;&gt;2)+($J$1682&lt;&gt;2)+($R$1682&lt;&gt;2)+($Z$1682&lt;&gt;2))&gt;=0.5,1,0))</f>
        <v/>
      </c>
      <c r="AQ1682" s="8">
        <f>IF(($C$1682&lt;&gt;2)+($K$1682&lt;&gt;2)+($S$1682&lt;&gt;2)+($AA$1682&lt;&gt;2)=0,2,IF((($C$1682&lt;&gt;2)*$C$1682+($K$1682&lt;&gt;2)*$K$1682+($S$1682&lt;&gt;2)*$S$1682+($AA$1682&lt;&gt;2)*$AA$1682)/(($C$1682&lt;&gt;2)+($K$1682&lt;&gt;2)+($S$1682&lt;&gt;2)+($AA$1682&lt;&gt;2))&gt;=0.5,1,0))</f>
        <v/>
      </c>
      <c r="AR1682" s="8">
        <f>IF(($D$1682&lt;&gt;2)+($L$1682&lt;&gt;2)+($T$1682&lt;&gt;2)+($AB$1682&lt;&gt;2)=0,2,IF((($D$1682&lt;&gt;2)*$D$1682+($L$1682&lt;&gt;2)*$L$1682+($T$1682&lt;&gt;2)*$T$1682+($AB$1682&lt;&gt;2)*$AB$1682)/(($D$1682&lt;&gt;2)+($L$1682&lt;&gt;2)+($T$1682&lt;&gt;2)+($AB$1682&lt;&gt;2))&gt;=0.5,1,0))</f>
        <v/>
      </c>
      <c r="AS1682" s="8">
        <f>IF(($E$1682&lt;&gt;2)+($M$1682&lt;&gt;2)+($U$1682&lt;&gt;2)+($AC$1682&lt;&gt;2)=0,2,IF((($E$1682&lt;&gt;2)*$E$1682+($M$1682&lt;&gt;2)*$M$1682+($U$1682&lt;&gt;2)*$U$1682+($AC$1682&lt;&gt;2)*$AC$1682)/(($E$1682&lt;&gt;2)+($M$1682&lt;&gt;2)+($U$1682&lt;&gt;2)+($AC$1682&lt;&gt;2))&gt;=0.5,1,0))</f>
        <v/>
      </c>
      <c r="AT1682" s="8">
        <f>IF(($F$1682&lt;&gt;2)+($N$1682&lt;&gt;2)+($V$1682&lt;&gt;2)+($AD$1682&lt;&gt;2)=0,2,IF((($F$1682&lt;&gt;2)*$F$1682+($N$1682&lt;&gt;2)*$N$1682+($V$1682&lt;&gt;2)*$V$1682+($AD$1682&lt;&gt;2)*$AD$1682)/(($F$1682&lt;&gt;2)+($N$1682&lt;&gt;2)+($V$1682&lt;&gt;2)+($AD$1682&lt;&gt;2))&gt;=0.5,1,0))</f>
        <v/>
      </c>
      <c r="AU1682" s="8">
        <f>IF(($G$1682&lt;&gt;2)+($O$1682&lt;&gt;2)+($W$1682&lt;&gt;2)+($AE$1682&lt;&gt;2)=0,2,IF((($G$1682&lt;&gt;2)*$G$1682+($O$1682&lt;&gt;2)*$O$1682+($W$1682&lt;&gt;2)*$W$1682+($AE$1682&lt;&gt;2)*$AE$1682)/(($G$1682&lt;&gt;2)+($O$1682&lt;&gt;2)+($W$1682&lt;&gt;2)+($AE$1682&lt;&gt;2))&gt;=0.5,1,0))</f>
        <v/>
      </c>
      <c r="AW1682" s="16">
        <f>INDEX('Ground truth'!$B$14:$H$20,MATCH($AP$1672,'Ground truth'!$A$14:$A$20,0),MATCH($AP$1670,'Ground truth'!$B$13:$H$13,0))</f>
        <v/>
      </c>
      <c r="AX1682" s="16">
        <f>INDEX('Ground truth'!$B$14:$H$20,MATCH($AP$1672,'Ground truth'!$A$14:$A$20,0),MATCH($AP$1671,'Ground truth'!$B$13:$H$13,0))</f>
        <v/>
      </c>
      <c r="AY1682" s="16">
        <f>INDEX('Ground truth'!$B$14:$H$20,MATCH($AP$1672,'Ground truth'!$A$14:$A$20,0),MATCH($AP$1672,'Ground truth'!$B$13:$H$13,0))</f>
        <v/>
      </c>
      <c r="AZ1682" s="16">
        <f>INDEX('Ground truth'!$B$14:$H$20,MATCH($AP$1672,'Ground truth'!$A$14:$A$20,0),MATCH($AP$1673,'Ground truth'!$B$13:$H$13,0))</f>
        <v/>
      </c>
      <c r="BA1682" s="16">
        <f>INDEX('Ground truth'!$B$14:$H$20,MATCH($AP$1672,'Ground truth'!$A$14:$A$20,0),MATCH($AP$1674,'Ground truth'!$B$13:$H$13,0))</f>
        <v/>
      </c>
      <c r="BB1682" s="16">
        <f>INDEX('Ground truth'!$B$14:$H$20,MATCH($AP$1672,'Ground truth'!$A$14:$A$20,0),MATCH($AP$1675,'Ground truth'!$B$13:$H$13,0))</f>
        <v/>
      </c>
      <c r="BD1682" s="19" t="n">
        <v>0.9999999999999996</v>
      </c>
      <c r="BE1682" s="19">
        <f>LARGE($BD$1680:$BD$1685,3)</f>
        <v/>
      </c>
    </row>
    <row r="1683">
      <c r="A1683" s="3" t="inlineStr">
        <is>
          <t>Electrical System</t>
        </is>
      </c>
      <c r="B1683" s="8">
        <f>INDEX($B$1670:$H$1676,MATCH($AQ$1673,$B$1669:$H$1669,0),MATCH($AQ$1670,$B$1669:$H$1669,0))</f>
        <v/>
      </c>
      <c r="C1683" s="8">
        <f>INDEX($B$1670:$H$1676,MATCH($AQ$1673,$B$1669:$H$1669,0),MATCH($AQ$1671,$B$1669:$H$1669,0))</f>
        <v/>
      </c>
      <c r="D1683" s="8">
        <f>INDEX($B$1670:$H$1676,MATCH($AQ$1673,$B$1669:$H$1669,0),MATCH($AQ$1672,$B$1669:$H$1669,0))</f>
        <v/>
      </c>
      <c r="E1683" s="8">
        <f>INDEX($B$1670:$H$1676,MATCH($AQ$1673,$B$1669:$H$1669,0),MATCH($AQ$1673,$B$1669:$H$1669,0))</f>
        <v/>
      </c>
      <c r="F1683" s="8">
        <f>INDEX($B$1670:$H$1676,MATCH($AQ$1673,$B$1669:$H$1669,0),MATCH($AQ$1674,$B$1669:$H$1669,0))</f>
        <v/>
      </c>
      <c r="G1683" s="8">
        <f>INDEX($B$1670:$H$1676,MATCH($AQ$1673,$B$1669:$H$1669,0),MATCH($AQ$1675,$B$1669:$H$1669,0))</f>
        <v/>
      </c>
      <c r="J1683" s="8">
        <f>INDEX($J$1670:$P$1676,MATCH($AQ$1673,$J$1669:$P$1669,0),MATCH($AQ$1670,$J$1669:$P$1669,0))</f>
        <v/>
      </c>
      <c r="K1683" s="8">
        <f>INDEX($J$1670:$P$1676,MATCH($AQ$1673,$J$1669:$P$1669,0),MATCH($AQ$1671,$J$1669:$P$1669,0))</f>
        <v/>
      </c>
      <c r="L1683" s="8">
        <f>INDEX($J$1670:$P$1676,MATCH($AQ$1673,$J$1669:$P$1669,0),MATCH($AQ$1672,$J$1669:$P$1669,0))</f>
        <v/>
      </c>
      <c r="M1683" s="8">
        <f>INDEX($J$1670:$P$1676,MATCH($AQ$1673,$J$1669:$P$1669,0),MATCH($AQ$1673,$J$1669:$P$1669,0))</f>
        <v/>
      </c>
      <c r="N1683" s="8">
        <f>INDEX($J$1670:$P$1676,MATCH($AQ$1673,$J$1669:$P$1669,0),MATCH($AQ$1674,$J$1669:$P$1669,0))</f>
        <v/>
      </c>
      <c r="O1683" s="8">
        <f>INDEX($J$1670:$P$1676,MATCH($AQ$1673,$J$1669:$P$1669,0),MATCH($AQ$1675,$J$1669:$P$1669,0))</f>
        <v/>
      </c>
      <c r="R1683" s="8">
        <f>INDEX($R$1670:$X$1676,MATCH($AQ$1673,$R$1669:$X$1669,0),MATCH($AQ$1670,$R$1669:$X$1669,0))</f>
        <v/>
      </c>
      <c r="S1683" s="8">
        <f>INDEX($R$1670:$X$1676,MATCH($AQ$1673,$R$1669:$X$1669,0),MATCH($AQ$1671,$R$1669:$X$1669,0))</f>
        <v/>
      </c>
      <c r="T1683" s="8">
        <f>INDEX($R$1670:$X$1676,MATCH($AQ$1673,$R$1669:$X$1669,0),MATCH($AQ$1672,$R$1669:$X$1669,0))</f>
        <v/>
      </c>
      <c r="U1683" s="8">
        <f>INDEX($R$1670:$X$1676,MATCH($AQ$1673,$R$1669:$X$1669,0),MATCH($AQ$1673,$R$1669:$X$1669,0))</f>
        <v/>
      </c>
      <c r="V1683" s="8">
        <f>INDEX($R$1670:$X$1676,MATCH($AQ$1673,$R$1669:$X$1669,0),MATCH($AQ$1674,$R$1669:$X$1669,0))</f>
        <v/>
      </c>
      <c r="W1683" s="8">
        <f>INDEX($R$1670:$X$1676,MATCH($AQ$1673,$R$1669:$X$1669,0),MATCH($AQ$1675,$R$1669:$X$1669,0))</f>
        <v/>
      </c>
      <c r="Z1683" s="8">
        <f>INDEX($Z$1670:$AF$1676,MATCH($AQ$1673,$Z$1669:$AF$1669,0),MATCH($AQ$1670,$Z$1669:$AF$1669,0))</f>
        <v/>
      </c>
      <c r="AA1683" s="8">
        <f>INDEX($Z$1670:$AF$1676,MATCH($AQ$1673,$Z$1669:$AF$1669,0),MATCH($AQ$1671,$Z$1669:$AF$1669,0))</f>
        <v/>
      </c>
      <c r="AB1683" s="8">
        <f>INDEX($Z$1670:$AF$1676,MATCH($AQ$1673,$Z$1669:$AF$1669,0),MATCH($AQ$1672,$Z$1669:$AF$1669,0))</f>
        <v/>
      </c>
      <c r="AC1683" s="8">
        <f>INDEX($Z$1670:$AF$1676,MATCH($AQ$1673,$Z$1669:$AF$1669,0),MATCH($AQ$1673,$Z$1669:$AF$1669,0))</f>
        <v/>
      </c>
      <c r="AD1683" s="8">
        <f>INDEX($Z$1670:$AF$1676,MATCH($AQ$1673,$Z$1669:$AF$1669,0),MATCH($AQ$1674,$Z$1669:$AF$1669,0))</f>
        <v/>
      </c>
      <c r="AE1683" s="8">
        <f>INDEX($Z$1670:$AF$1676,MATCH($AQ$1673,$Z$1669:$AF$1669,0),MATCH($AQ$1675,$Z$1669:$AF$1669,0))</f>
        <v/>
      </c>
      <c r="AP1683" s="8">
        <f>IF(($B$1683&lt;&gt;2)+($J$1683&lt;&gt;2)+($R$1683&lt;&gt;2)+($Z$1683&lt;&gt;2)=0,2,IF((($B$1683&lt;&gt;2)*$B$1683+($J$1683&lt;&gt;2)*$J$1683+($R$1683&lt;&gt;2)*$R$1683+($Z$1683&lt;&gt;2)*$Z$1683)/(($B$1683&lt;&gt;2)+($J$1683&lt;&gt;2)+($R$1683&lt;&gt;2)+($Z$1683&lt;&gt;2))&gt;=0.5,1,0))</f>
        <v/>
      </c>
      <c r="AQ1683" s="8">
        <f>IF(($C$1683&lt;&gt;2)+($K$1683&lt;&gt;2)+($S$1683&lt;&gt;2)+($AA$1683&lt;&gt;2)=0,2,IF((($C$1683&lt;&gt;2)*$C$1683+($K$1683&lt;&gt;2)*$K$1683+($S$1683&lt;&gt;2)*$S$1683+($AA$1683&lt;&gt;2)*$AA$1683)/(($C$1683&lt;&gt;2)+($K$1683&lt;&gt;2)+($S$1683&lt;&gt;2)+($AA$1683&lt;&gt;2))&gt;=0.5,1,0))</f>
        <v/>
      </c>
      <c r="AR1683" s="8">
        <f>IF(($D$1683&lt;&gt;2)+($L$1683&lt;&gt;2)+($T$1683&lt;&gt;2)+($AB$1683&lt;&gt;2)=0,2,IF((($D$1683&lt;&gt;2)*$D$1683+($L$1683&lt;&gt;2)*$L$1683+($T$1683&lt;&gt;2)*$T$1683+($AB$1683&lt;&gt;2)*$AB$1683)/(($D$1683&lt;&gt;2)+($L$1683&lt;&gt;2)+($T$1683&lt;&gt;2)+($AB$1683&lt;&gt;2))&gt;=0.5,1,0))</f>
        <v/>
      </c>
      <c r="AS1683" s="8">
        <f>IF(($E$1683&lt;&gt;2)+($M$1683&lt;&gt;2)+($U$1683&lt;&gt;2)+($AC$1683&lt;&gt;2)=0,2,IF((($E$1683&lt;&gt;2)*$E$1683+($M$1683&lt;&gt;2)*$M$1683+($U$1683&lt;&gt;2)*$U$1683+($AC$1683&lt;&gt;2)*$AC$1683)/(($E$1683&lt;&gt;2)+($M$1683&lt;&gt;2)+($U$1683&lt;&gt;2)+($AC$1683&lt;&gt;2))&gt;=0.5,1,0))</f>
        <v/>
      </c>
      <c r="AT1683" s="8">
        <f>IF(($F$1683&lt;&gt;2)+($N$1683&lt;&gt;2)+($V$1683&lt;&gt;2)+($AD$1683&lt;&gt;2)=0,2,IF((($F$1683&lt;&gt;2)*$F$1683+($N$1683&lt;&gt;2)*$N$1683+($V$1683&lt;&gt;2)*$V$1683+($AD$1683&lt;&gt;2)*$AD$1683)/(($F$1683&lt;&gt;2)+($N$1683&lt;&gt;2)+($V$1683&lt;&gt;2)+($AD$1683&lt;&gt;2))&gt;=0.5,1,0))</f>
        <v/>
      </c>
      <c r="AU1683" s="8">
        <f>IF(($G$1683&lt;&gt;2)+($O$1683&lt;&gt;2)+($W$1683&lt;&gt;2)+($AE$1683&lt;&gt;2)=0,2,IF((($G$1683&lt;&gt;2)*$G$1683+($O$1683&lt;&gt;2)*$O$1683+($W$1683&lt;&gt;2)*$W$1683+($AE$1683&lt;&gt;2)*$AE$1683)/(($G$1683&lt;&gt;2)+($O$1683&lt;&gt;2)+($W$1683&lt;&gt;2)+($AE$1683&lt;&gt;2))&gt;=0.5,1,0))</f>
        <v/>
      </c>
      <c r="AW1683" s="16">
        <f>INDEX('Ground truth'!$B$14:$H$20,MATCH($AP$1673,'Ground truth'!$A$14:$A$20,0),MATCH($AP$1670,'Ground truth'!$B$13:$H$13,0))</f>
        <v/>
      </c>
      <c r="AX1683" s="16">
        <f>INDEX('Ground truth'!$B$14:$H$20,MATCH($AP$1673,'Ground truth'!$A$14:$A$20,0),MATCH($AP$1671,'Ground truth'!$B$13:$H$13,0))</f>
        <v/>
      </c>
      <c r="AY1683" s="16">
        <f>INDEX('Ground truth'!$B$14:$H$20,MATCH($AP$1673,'Ground truth'!$A$14:$A$20,0),MATCH($AP$1672,'Ground truth'!$B$13:$H$13,0))</f>
        <v/>
      </c>
      <c r="AZ1683" s="16">
        <f>INDEX('Ground truth'!$B$14:$H$20,MATCH($AP$1673,'Ground truth'!$A$14:$A$20,0),MATCH($AP$1673,'Ground truth'!$B$13:$H$13,0))</f>
        <v/>
      </c>
      <c r="BA1683" s="16">
        <f>INDEX('Ground truth'!$B$14:$H$20,MATCH($AP$1673,'Ground truth'!$A$14:$A$20,0),MATCH($AP$1674,'Ground truth'!$B$13:$H$13,0))</f>
        <v/>
      </c>
      <c r="BB1683" s="16">
        <f>INDEX('Ground truth'!$B$14:$H$20,MATCH($AP$1673,'Ground truth'!$A$14:$A$20,0),MATCH($AP$1675,'Ground truth'!$B$13:$H$13,0))</f>
        <v/>
      </c>
      <c r="BD1683" s="19" t="n">
        <v>0.2937994892048099</v>
      </c>
      <c r="BE1683" s="19">
        <f>LARGE($BD$1680:$BD$1685,4)</f>
        <v/>
      </c>
    </row>
    <row r="1684">
      <c r="A1684" s="3" t="inlineStr">
        <is>
          <t>Battery Holder</t>
        </is>
      </c>
      <c r="B1684" s="8">
        <f>INDEX($B$1670:$H$1676,MATCH($AQ$1674,$B$1669:$H$1669,0),MATCH($AQ$1670,$B$1669:$H$1669,0))</f>
        <v/>
      </c>
      <c r="C1684" s="8">
        <f>INDEX($B$1670:$H$1676,MATCH($AQ$1674,$B$1669:$H$1669,0),MATCH($AQ$1671,$B$1669:$H$1669,0))</f>
        <v/>
      </c>
      <c r="D1684" s="8">
        <f>INDEX($B$1670:$H$1676,MATCH($AQ$1674,$B$1669:$H$1669,0),MATCH($AQ$1672,$B$1669:$H$1669,0))</f>
        <v/>
      </c>
      <c r="E1684" s="8">
        <f>INDEX($B$1670:$H$1676,MATCH($AQ$1674,$B$1669:$H$1669,0),MATCH($AQ$1673,$B$1669:$H$1669,0))</f>
        <v/>
      </c>
      <c r="F1684" s="8">
        <f>INDEX($B$1670:$H$1676,MATCH($AQ$1674,$B$1669:$H$1669,0),MATCH($AQ$1674,$B$1669:$H$1669,0))</f>
        <v/>
      </c>
      <c r="G1684" s="8">
        <f>INDEX($B$1670:$H$1676,MATCH($AQ$1674,$B$1669:$H$1669,0),MATCH($AQ$1675,$B$1669:$H$1669,0))</f>
        <v/>
      </c>
      <c r="J1684" s="8">
        <f>INDEX($J$1670:$P$1676,MATCH($AQ$1674,$J$1669:$P$1669,0),MATCH($AQ$1670,$J$1669:$P$1669,0))</f>
        <v/>
      </c>
      <c r="K1684" s="8">
        <f>INDEX($J$1670:$P$1676,MATCH($AQ$1674,$J$1669:$P$1669,0),MATCH($AQ$1671,$J$1669:$P$1669,0))</f>
        <v/>
      </c>
      <c r="L1684" s="8">
        <f>INDEX($J$1670:$P$1676,MATCH($AQ$1674,$J$1669:$P$1669,0),MATCH($AQ$1672,$J$1669:$P$1669,0))</f>
        <v/>
      </c>
      <c r="M1684" s="8">
        <f>INDEX($J$1670:$P$1676,MATCH($AQ$1674,$J$1669:$P$1669,0),MATCH($AQ$1673,$J$1669:$P$1669,0))</f>
        <v/>
      </c>
      <c r="N1684" s="8">
        <f>INDEX($J$1670:$P$1676,MATCH($AQ$1674,$J$1669:$P$1669,0),MATCH($AQ$1674,$J$1669:$P$1669,0))</f>
        <v/>
      </c>
      <c r="O1684" s="8">
        <f>INDEX($J$1670:$P$1676,MATCH($AQ$1674,$J$1669:$P$1669,0),MATCH($AQ$1675,$J$1669:$P$1669,0))</f>
        <v/>
      </c>
      <c r="R1684" s="8">
        <f>INDEX($R$1670:$X$1676,MATCH($AQ$1674,$R$1669:$X$1669,0),MATCH($AQ$1670,$R$1669:$X$1669,0))</f>
        <v/>
      </c>
      <c r="S1684" s="8">
        <f>INDEX($R$1670:$X$1676,MATCH($AQ$1674,$R$1669:$X$1669,0),MATCH($AQ$1671,$R$1669:$X$1669,0))</f>
        <v/>
      </c>
      <c r="T1684" s="8">
        <f>INDEX($R$1670:$X$1676,MATCH($AQ$1674,$R$1669:$X$1669,0),MATCH($AQ$1672,$R$1669:$X$1669,0))</f>
        <v/>
      </c>
      <c r="U1684" s="8">
        <f>INDEX($R$1670:$X$1676,MATCH($AQ$1674,$R$1669:$X$1669,0),MATCH($AQ$1673,$R$1669:$X$1669,0))</f>
        <v/>
      </c>
      <c r="V1684" s="8">
        <f>INDEX($R$1670:$X$1676,MATCH($AQ$1674,$R$1669:$X$1669,0),MATCH($AQ$1674,$R$1669:$X$1669,0))</f>
        <v/>
      </c>
      <c r="W1684" s="8">
        <f>INDEX($R$1670:$X$1676,MATCH($AQ$1674,$R$1669:$X$1669,0),MATCH($AQ$1675,$R$1669:$X$1669,0))</f>
        <v/>
      </c>
      <c r="Z1684" s="8">
        <f>INDEX($Z$1670:$AF$1676,MATCH($AQ$1674,$Z$1669:$AF$1669,0),MATCH($AQ$1670,$Z$1669:$AF$1669,0))</f>
        <v/>
      </c>
      <c r="AA1684" s="8">
        <f>INDEX($Z$1670:$AF$1676,MATCH($AQ$1674,$Z$1669:$AF$1669,0),MATCH($AQ$1671,$Z$1669:$AF$1669,0))</f>
        <v/>
      </c>
      <c r="AB1684" s="8">
        <f>INDEX($Z$1670:$AF$1676,MATCH($AQ$1674,$Z$1669:$AF$1669,0),MATCH($AQ$1672,$Z$1669:$AF$1669,0))</f>
        <v/>
      </c>
      <c r="AC1684" s="8">
        <f>INDEX($Z$1670:$AF$1676,MATCH($AQ$1674,$Z$1669:$AF$1669,0),MATCH($AQ$1673,$Z$1669:$AF$1669,0))</f>
        <v/>
      </c>
      <c r="AD1684" s="8">
        <f>INDEX($Z$1670:$AF$1676,MATCH($AQ$1674,$Z$1669:$AF$1669,0),MATCH($AQ$1674,$Z$1669:$AF$1669,0))</f>
        <v/>
      </c>
      <c r="AE1684" s="8">
        <f>INDEX($Z$1670:$AF$1676,MATCH($AQ$1674,$Z$1669:$AF$1669,0),MATCH($AQ$1675,$Z$1669:$AF$1669,0))</f>
        <v/>
      </c>
      <c r="AP1684" s="8">
        <f>IF(($B$1684&lt;&gt;2)+($J$1684&lt;&gt;2)+($R$1684&lt;&gt;2)+($Z$1684&lt;&gt;2)=0,2,IF((($B$1684&lt;&gt;2)*$B$1684+($J$1684&lt;&gt;2)*$J$1684+($R$1684&lt;&gt;2)*$R$1684+($Z$1684&lt;&gt;2)*$Z$1684)/(($B$1684&lt;&gt;2)+($J$1684&lt;&gt;2)+($R$1684&lt;&gt;2)+($Z$1684&lt;&gt;2))&gt;=0.5,1,0))</f>
        <v/>
      </c>
      <c r="AQ1684" s="8">
        <f>IF(($C$1684&lt;&gt;2)+($K$1684&lt;&gt;2)+($S$1684&lt;&gt;2)+($AA$1684&lt;&gt;2)=0,2,IF((($C$1684&lt;&gt;2)*$C$1684+($K$1684&lt;&gt;2)*$K$1684+($S$1684&lt;&gt;2)*$S$1684+($AA$1684&lt;&gt;2)*$AA$1684)/(($C$1684&lt;&gt;2)+($K$1684&lt;&gt;2)+($S$1684&lt;&gt;2)+($AA$1684&lt;&gt;2))&gt;=0.5,1,0))</f>
        <v/>
      </c>
      <c r="AR1684" s="8">
        <f>IF(($D$1684&lt;&gt;2)+($L$1684&lt;&gt;2)+($T$1684&lt;&gt;2)+($AB$1684&lt;&gt;2)=0,2,IF((($D$1684&lt;&gt;2)*$D$1684+($L$1684&lt;&gt;2)*$L$1684+($T$1684&lt;&gt;2)*$T$1684+($AB$1684&lt;&gt;2)*$AB$1684)/(($D$1684&lt;&gt;2)+($L$1684&lt;&gt;2)+($T$1684&lt;&gt;2)+($AB$1684&lt;&gt;2))&gt;=0.5,1,0))</f>
        <v/>
      </c>
      <c r="AS1684" s="8">
        <f>IF(($E$1684&lt;&gt;2)+($M$1684&lt;&gt;2)+($U$1684&lt;&gt;2)+($AC$1684&lt;&gt;2)=0,2,IF((($E$1684&lt;&gt;2)*$E$1684+($M$1684&lt;&gt;2)*$M$1684+($U$1684&lt;&gt;2)*$U$1684+($AC$1684&lt;&gt;2)*$AC$1684)/(($E$1684&lt;&gt;2)+($M$1684&lt;&gt;2)+($U$1684&lt;&gt;2)+($AC$1684&lt;&gt;2))&gt;=0.5,1,0))</f>
        <v/>
      </c>
      <c r="AT1684" s="8">
        <f>IF(($F$1684&lt;&gt;2)+($N$1684&lt;&gt;2)+($V$1684&lt;&gt;2)+($AD$1684&lt;&gt;2)=0,2,IF((($F$1684&lt;&gt;2)*$F$1684+($N$1684&lt;&gt;2)*$N$1684+($V$1684&lt;&gt;2)*$V$1684+($AD$1684&lt;&gt;2)*$AD$1684)/(($F$1684&lt;&gt;2)+($N$1684&lt;&gt;2)+($V$1684&lt;&gt;2)+($AD$1684&lt;&gt;2))&gt;=0.5,1,0))</f>
        <v/>
      </c>
      <c r="AU1684" s="8">
        <f>IF(($G$1684&lt;&gt;2)+($O$1684&lt;&gt;2)+($W$1684&lt;&gt;2)+($AE$1684&lt;&gt;2)=0,2,IF((($G$1684&lt;&gt;2)*$G$1684+($O$1684&lt;&gt;2)*$O$1684+($W$1684&lt;&gt;2)*$W$1684+($AE$1684&lt;&gt;2)*$AE$1684)/(($G$1684&lt;&gt;2)+($O$1684&lt;&gt;2)+($W$1684&lt;&gt;2)+($AE$1684&lt;&gt;2))&gt;=0.5,1,0))</f>
        <v/>
      </c>
      <c r="AW1684" s="16">
        <f>INDEX('Ground truth'!$B$14:$H$20,MATCH($AP$1674,'Ground truth'!$A$14:$A$20,0),MATCH($AP$1670,'Ground truth'!$B$13:$H$13,0))</f>
        <v/>
      </c>
      <c r="AX1684" s="16">
        <f>INDEX('Ground truth'!$B$14:$H$20,MATCH($AP$1674,'Ground truth'!$A$14:$A$20,0),MATCH($AP$1671,'Ground truth'!$B$13:$H$13,0))</f>
        <v/>
      </c>
      <c r="AY1684" s="16">
        <f>INDEX('Ground truth'!$B$14:$H$20,MATCH($AP$1674,'Ground truth'!$A$14:$A$20,0),MATCH($AP$1672,'Ground truth'!$B$13:$H$13,0))</f>
        <v/>
      </c>
      <c r="AZ1684" s="16">
        <f>INDEX('Ground truth'!$B$14:$H$20,MATCH($AP$1674,'Ground truth'!$A$14:$A$20,0),MATCH($AP$1673,'Ground truth'!$B$13:$H$13,0))</f>
        <v/>
      </c>
      <c r="BA1684" s="16">
        <f>INDEX('Ground truth'!$B$14:$H$20,MATCH($AP$1674,'Ground truth'!$A$14:$A$20,0),MATCH($AP$1674,'Ground truth'!$B$13:$H$13,0))</f>
        <v/>
      </c>
      <c r="BB1684" s="16">
        <f>INDEX('Ground truth'!$B$14:$H$20,MATCH($AP$1674,'Ground truth'!$A$14:$A$20,0),MATCH($AP$1675,'Ground truth'!$B$13:$H$13,0))</f>
        <v/>
      </c>
      <c r="BD1684" s="19" t="n">
        <v>-0.7796078628671951</v>
      </c>
      <c r="BE1684" s="19">
        <f>LARGE($BD$1680:$BD$1685,5)</f>
        <v/>
      </c>
    </row>
    <row r="1685">
      <c r="A1685" s="3" t="inlineStr">
        <is>
          <t>Housing</t>
        </is>
      </c>
      <c r="B1685" s="8">
        <f>INDEX($B$1670:$H$1676,MATCH($AQ$1675,$B$1669:$H$1669,0),MATCH($AQ$1670,$B$1669:$H$1669,0))</f>
        <v/>
      </c>
      <c r="C1685" s="8">
        <f>INDEX($B$1670:$H$1676,MATCH($AQ$1675,$B$1669:$H$1669,0),MATCH($AQ$1671,$B$1669:$H$1669,0))</f>
        <v/>
      </c>
      <c r="D1685" s="8">
        <f>INDEX($B$1670:$H$1676,MATCH($AQ$1675,$B$1669:$H$1669,0),MATCH($AQ$1672,$B$1669:$H$1669,0))</f>
        <v/>
      </c>
      <c r="E1685" s="8">
        <f>INDEX($B$1670:$H$1676,MATCH($AQ$1675,$B$1669:$H$1669,0),MATCH($AQ$1673,$B$1669:$H$1669,0))</f>
        <v/>
      </c>
      <c r="F1685" s="8">
        <f>INDEX($B$1670:$H$1676,MATCH($AQ$1675,$B$1669:$H$1669,0),MATCH($AQ$1674,$B$1669:$H$1669,0))</f>
        <v/>
      </c>
      <c r="G1685" s="8">
        <f>INDEX($B$1670:$H$1676,MATCH($AQ$1675,$B$1669:$H$1669,0),MATCH($AQ$1675,$B$1669:$H$1669,0))</f>
        <v/>
      </c>
      <c r="J1685" s="8">
        <f>INDEX($J$1670:$P$1676,MATCH($AQ$1675,$J$1669:$P$1669,0),MATCH($AQ$1670,$J$1669:$P$1669,0))</f>
        <v/>
      </c>
      <c r="K1685" s="8">
        <f>INDEX($J$1670:$P$1676,MATCH($AQ$1675,$J$1669:$P$1669,0),MATCH($AQ$1671,$J$1669:$P$1669,0))</f>
        <v/>
      </c>
      <c r="L1685" s="8">
        <f>INDEX($J$1670:$P$1676,MATCH($AQ$1675,$J$1669:$P$1669,0),MATCH($AQ$1672,$J$1669:$P$1669,0))</f>
        <v/>
      </c>
      <c r="M1685" s="8">
        <f>INDEX($J$1670:$P$1676,MATCH($AQ$1675,$J$1669:$P$1669,0),MATCH($AQ$1673,$J$1669:$P$1669,0))</f>
        <v/>
      </c>
      <c r="N1685" s="8">
        <f>INDEX($J$1670:$P$1676,MATCH($AQ$1675,$J$1669:$P$1669,0),MATCH($AQ$1674,$J$1669:$P$1669,0))</f>
        <v/>
      </c>
      <c r="O1685" s="8">
        <f>INDEX($J$1670:$P$1676,MATCH($AQ$1675,$J$1669:$P$1669,0),MATCH($AQ$1675,$J$1669:$P$1669,0))</f>
        <v/>
      </c>
      <c r="R1685" s="8">
        <f>INDEX($R$1670:$X$1676,MATCH($AQ$1675,$R$1669:$X$1669,0),MATCH($AQ$1670,$R$1669:$X$1669,0))</f>
        <v/>
      </c>
      <c r="S1685" s="8">
        <f>INDEX($R$1670:$X$1676,MATCH($AQ$1675,$R$1669:$X$1669,0),MATCH($AQ$1671,$R$1669:$X$1669,0))</f>
        <v/>
      </c>
      <c r="T1685" s="8">
        <f>INDEX($R$1670:$X$1676,MATCH($AQ$1675,$R$1669:$X$1669,0),MATCH($AQ$1672,$R$1669:$X$1669,0))</f>
        <v/>
      </c>
      <c r="U1685" s="8">
        <f>INDEX($R$1670:$X$1676,MATCH($AQ$1675,$R$1669:$X$1669,0),MATCH($AQ$1673,$R$1669:$X$1669,0))</f>
        <v/>
      </c>
      <c r="V1685" s="8">
        <f>INDEX($R$1670:$X$1676,MATCH($AQ$1675,$R$1669:$X$1669,0),MATCH($AQ$1674,$R$1669:$X$1669,0))</f>
        <v/>
      </c>
      <c r="W1685" s="8">
        <f>INDEX($R$1670:$X$1676,MATCH($AQ$1675,$R$1669:$X$1669,0),MATCH($AQ$1675,$R$1669:$X$1669,0))</f>
        <v/>
      </c>
      <c r="Z1685" s="8">
        <f>INDEX($Z$1670:$AF$1676,MATCH($AQ$1675,$Z$1669:$AF$1669,0),MATCH($AQ$1670,$Z$1669:$AF$1669,0))</f>
        <v/>
      </c>
      <c r="AA1685" s="8">
        <f>INDEX($Z$1670:$AF$1676,MATCH($AQ$1675,$Z$1669:$AF$1669,0),MATCH($AQ$1671,$Z$1669:$AF$1669,0))</f>
        <v/>
      </c>
      <c r="AB1685" s="8">
        <f>INDEX($Z$1670:$AF$1676,MATCH($AQ$1675,$Z$1669:$AF$1669,0),MATCH($AQ$1672,$Z$1669:$AF$1669,0))</f>
        <v/>
      </c>
      <c r="AC1685" s="8">
        <f>INDEX($Z$1670:$AF$1676,MATCH($AQ$1675,$Z$1669:$AF$1669,0),MATCH($AQ$1673,$Z$1669:$AF$1669,0))</f>
        <v/>
      </c>
      <c r="AD1685" s="8">
        <f>INDEX($Z$1670:$AF$1676,MATCH($AQ$1675,$Z$1669:$AF$1669,0),MATCH($AQ$1674,$Z$1669:$AF$1669,0))</f>
        <v/>
      </c>
      <c r="AE1685" s="8">
        <f>INDEX($Z$1670:$AF$1676,MATCH($AQ$1675,$Z$1669:$AF$1669,0),MATCH($AQ$1675,$Z$1669:$AF$1669,0))</f>
        <v/>
      </c>
      <c r="AP1685" s="8">
        <f>IF(($B$1685&lt;&gt;2)+($J$1685&lt;&gt;2)+($R$1685&lt;&gt;2)+($Z$1685&lt;&gt;2)=0,2,IF((($B$1685&lt;&gt;2)*$B$1685+($J$1685&lt;&gt;2)*$J$1685+($R$1685&lt;&gt;2)*$R$1685+($Z$1685&lt;&gt;2)*$Z$1685)/(($B$1685&lt;&gt;2)+($J$1685&lt;&gt;2)+($R$1685&lt;&gt;2)+($Z$1685&lt;&gt;2))&gt;=0.5,1,0))</f>
        <v/>
      </c>
      <c r="AQ1685" s="8">
        <f>IF(($C$1685&lt;&gt;2)+($K$1685&lt;&gt;2)+($S$1685&lt;&gt;2)+($AA$1685&lt;&gt;2)=0,2,IF((($C$1685&lt;&gt;2)*$C$1685+($K$1685&lt;&gt;2)*$K$1685+($S$1685&lt;&gt;2)*$S$1685+($AA$1685&lt;&gt;2)*$AA$1685)/(($C$1685&lt;&gt;2)+($K$1685&lt;&gt;2)+($S$1685&lt;&gt;2)+($AA$1685&lt;&gt;2))&gt;=0.5,1,0))</f>
        <v/>
      </c>
      <c r="AR1685" s="8">
        <f>IF(($D$1685&lt;&gt;2)+($L$1685&lt;&gt;2)+($T$1685&lt;&gt;2)+($AB$1685&lt;&gt;2)=0,2,IF((($D$1685&lt;&gt;2)*$D$1685+($L$1685&lt;&gt;2)*$L$1685+($T$1685&lt;&gt;2)*$T$1685+($AB$1685&lt;&gt;2)*$AB$1685)/(($D$1685&lt;&gt;2)+($L$1685&lt;&gt;2)+($T$1685&lt;&gt;2)+($AB$1685&lt;&gt;2))&gt;=0.5,1,0))</f>
        <v/>
      </c>
      <c r="AS1685" s="8">
        <f>IF(($E$1685&lt;&gt;2)+($M$1685&lt;&gt;2)+($U$1685&lt;&gt;2)+($AC$1685&lt;&gt;2)=0,2,IF((($E$1685&lt;&gt;2)*$E$1685+($M$1685&lt;&gt;2)*$M$1685+($U$1685&lt;&gt;2)*$U$1685+($AC$1685&lt;&gt;2)*$AC$1685)/(($E$1685&lt;&gt;2)+($M$1685&lt;&gt;2)+($U$1685&lt;&gt;2)+($AC$1685&lt;&gt;2))&gt;=0.5,1,0))</f>
        <v/>
      </c>
      <c r="AT1685" s="8">
        <f>IF(($F$1685&lt;&gt;2)+($N$1685&lt;&gt;2)+($V$1685&lt;&gt;2)+($AD$1685&lt;&gt;2)=0,2,IF((($F$1685&lt;&gt;2)*$F$1685+($N$1685&lt;&gt;2)*$N$1685+($V$1685&lt;&gt;2)*$V$1685+($AD$1685&lt;&gt;2)*$AD$1685)/(($F$1685&lt;&gt;2)+($N$1685&lt;&gt;2)+($V$1685&lt;&gt;2)+($AD$1685&lt;&gt;2))&gt;=0.5,1,0))</f>
        <v/>
      </c>
      <c r="AU1685" s="8">
        <f>IF(($G$1685&lt;&gt;2)+($O$1685&lt;&gt;2)+($W$1685&lt;&gt;2)+($AE$1685&lt;&gt;2)=0,2,IF((($G$1685&lt;&gt;2)*$G$1685+($O$1685&lt;&gt;2)*$O$1685+($W$1685&lt;&gt;2)*$W$1685+($AE$1685&lt;&gt;2)*$AE$1685)/(($G$1685&lt;&gt;2)+($O$1685&lt;&gt;2)+($W$1685&lt;&gt;2)+($AE$1685&lt;&gt;2))&gt;=0.5,1,0))</f>
        <v/>
      </c>
      <c r="AW1685" s="16">
        <f>INDEX('Ground truth'!$B$14:$H$20,MATCH($AP$1675,'Ground truth'!$A$14:$A$20,0),MATCH($AP$1670,'Ground truth'!$B$13:$H$13,0))</f>
        <v/>
      </c>
      <c r="AX1685" s="16">
        <f>INDEX('Ground truth'!$B$14:$H$20,MATCH($AP$1675,'Ground truth'!$A$14:$A$20,0),MATCH($AP$1671,'Ground truth'!$B$13:$H$13,0))</f>
        <v/>
      </c>
      <c r="AY1685" s="16">
        <f>INDEX('Ground truth'!$B$14:$H$20,MATCH($AP$1675,'Ground truth'!$A$14:$A$20,0),MATCH($AP$1672,'Ground truth'!$B$13:$H$13,0))</f>
        <v/>
      </c>
      <c r="AZ1685" s="16">
        <f>INDEX('Ground truth'!$B$14:$H$20,MATCH($AP$1675,'Ground truth'!$A$14:$A$20,0),MATCH($AP$1673,'Ground truth'!$B$13:$H$13,0))</f>
        <v/>
      </c>
      <c r="BA1685" s="16">
        <f>INDEX('Ground truth'!$B$14:$H$20,MATCH($AP$1675,'Ground truth'!$A$14:$A$20,0),MATCH($AP$1674,'Ground truth'!$B$13:$H$13,0))</f>
        <v/>
      </c>
      <c r="BB1685" s="16">
        <f>INDEX('Ground truth'!$B$14:$H$20,MATCH($AP$1675,'Ground truth'!$A$14:$A$20,0),MATCH($AP$1675,'Ground truth'!$B$13:$H$13,0))</f>
        <v/>
      </c>
      <c r="BD1685" s="19" t="n">
        <v>-0.5370829663921513</v>
      </c>
      <c r="BE1685" s="19">
        <f>LARGE($BD$1680:$BD$1685,6)</f>
        <v/>
      </c>
    </row>
    <row r="1687">
      <c r="A1687" s="17" t="inlineStr">
        <is>
          <t>metrics — confident-only (unsure excluded from denominators)</t>
        </is>
      </c>
      <c r="B1687" s="10" t="inlineStr">
        <is>
          <t>run 1</t>
        </is>
      </c>
      <c r="C1687" s="10" t="inlineStr">
        <is>
          <t>run 2</t>
        </is>
      </c>
      <c r="D1687" s="10" t="inlineStr">
        <is>
          <t>run 3</t>
        </is>
      </c>
      <c r="E1687" s="10" t="inlineStr">
        <is>
          <t>run 4</t>
        </is>
      </c>
      <c r="F1687" s="10" t="inlineStr">
        <is>
          <t>run 5</t>
        </is>
      </c>
      <c r="G1687" s="10" t="inlineStr">
        <is>
          <t>avg-matrix</t>
        </is>
      </c>
      <c r="H1687" s="10" t="inlineStr">
        <is>
          <t>mean</t>
        </is>
      </c>
      <c r="I1687" s="10" t="inlineStr">
        <is>
          <t>std (pop.)</t>
        </is>
      </c>
      <c r="J1687" s="17" t="inlineStr">
        <is>
          <t>notes</t>
        </is>
      </c>
    </row>
    <row r="1688">
      <c r="A1688" s="7" t="inlineStr">
        <is>
          <t>TP</t>
        </is>
      </c>
      <c r="B1688" s="7">
        <f>SUMPRODUCT(($B$1680:$G$1685=1)*($AW$1680:$BB$1685=1))</f>
        <v/>
      </c>
      <c r="C1688" s="7">
        <f>SUMPRODUCT(($J$1680:$O$1685=1)*($AW$1680:$BB$1685=1))</f>
        <v/>
      </c>
      <c r="D1688" s="7">
        <f>SUMPRODUCT(($R$1680:$W$1685=1)*($AW$1680:$BB$1685=1))</f>
        <v/>
      </c>
      <c r="E1688" s="7">
        <f>SUMPRODUCT(($Z$1680:$AE$1685=1)*($AW$1680:$BB$1685=1))</f>
        <v/>
      </c>
      <c r="G1688" s="7">
        <f>SUMPRODUCT(($AP$1680:$AU$1685=1)*($AW$1680:$BB$1685=1))</f>
        <v/>
      </c>
      <c r="H1688" s="12">
        <f>AVERAGE($B$1688:$F$1688)</f>
        <v/>
      </c>
      <c r="I1688" s="12">
        <f>STDEV.P($B$1688:$F$1688)</f>
        <v/>
      </c>
    </row>
    <row r="1689">
      <c r="A1689" s="7" t="inlineStr">
        <is>
          <t>TN</t>
        </is>
      </c>
      <c r="B1689" s="7">
        <f>SUMPRODUCT(($B$1680:$G$1685=0)*($AW$1680:$BB$1685=0))</f>
        <v/>
      </c>
      <c r="C1689" s="7">
        <f>SUMPRODUCT(($J$1680:$O$1685=0)*($AW$1680:$BB$1685=0))</f>
        <v/>
      </c>
      <c r="D1689" s="7">
        <f>SUMPRODUCT(($R$1680:$W$1685=0)*($AW$1680:$BB$1685=0))</f>
        <v/>
      </c>
      <c r="E1689" s="7">
        <f>SUMPRODUCT(($Z$1680:$AE$1685=0)*($AW$1680:$BB$1685=0))</f>
        <v/>
      </c>
      <c r="G1689" s="7">
        <f>SUMPRODUCT(($AP$1680:$AU$1685=0)*($AW$1680:$BB$1685=0))</f>
        <v/>
      </c>
      <c r="H1689" s="12">
        <f>AVERAGE($B$1689:$F$1689)</f>
        <v/>
      </c>
      <c r="I1689" s="12">
        <f>STDEV.P($B$1689:$F$1689)</f>
        <v/>
      </c>
    </row>
    <row r="1690">
      <c r="A1690" s="7" t="inlineStr">
        <is>
          <t>FP</t>
        </is>
      </c>
      <c r="B1690" s="7">
        <f>SUMPRODUCT(($B$1680:$G$1685=1)*($AW$1680:$BB$1685=0))</f>
        <v/>
      </c>
      <c r="C1690" s="7">
        <f>SUMPRODUCT(($J$1680:$O$1685=1)*($AW$1680:$BB$1685=0))</f>
        <v/>
      </c>
      <c r="D1690" s="7">
        <f>SUMPRODUCT(($R$1680:$W$1685=1)*($AW$1680:$BB$1685=0))</f>
        <v/>
      </c>
      <c r="E1690" s="7">
        <f>SUMPRODUCT(($Z$1680:$AE$1685=1)*($AW$1680:$BB$1685=0))</f>
        <v/>
      </c>
      <c r="G1690" s="7">
        <f>SUMPRODUCT(($AP$1680:$AU$1685=1)*($AW$1680:$BB$1685=0))</f>
        <v/>
      </c>
      <c r="H1690" s="12">
        <f>AVERAGE($B$1690:$F$1690)</f>
        <v/>
      </c>
      <c r="I1690" s="12">
        <f>STDEV.P($B$1690:$F$1690)</f>
        <v/>
      </c>
    </row>
    <row r="1691">
      <c r="A1691" s="7" t="inlineStr">
        <is>
          <t>FN</t>
        </is>
      </c>
      <c r="B1691" s="7">
        <f>SUMPRODUCT(($B$1680:$G$1685=0)*($AW$1680:$BB$1685=1))</f>
        <v/>
      </c>
      <c r="C1691" s="7">
        <f>SUMPRODUCT(($J$1680:$O$1685=0)*($AW$1680:$BB$1685=1))</f>
        <v/>
      </c>
      <c r="D1691" s="7">
        <f>SUMPRODUCT(($R$1680:$W$1685=0)*($AW$1680:$BB$1685=1))</f>
        <v/>
      </c>
      <c r="E1691" s="7">
        <f>SUMPRODUCT(($Z$1680:$AE$1685=0)*($AW$1680:$BB$1685=1))</f>
        <v/>
      </c>
      <c r="G1691" s="7">
        <f>SUMPRODUCT(($AP$1680:$AU$1685=0)*($AW$1680:$BB$1685=1))</f>
        <v/>
      </c>
      <c r="H1691" s="12">
        <f>AVERAGE($B$1691:$F$1691)</f>
        <v/>
      </c>
      <c r="I1691" s="12">
        <f>STDEV.P($B$1691:$F$1691)</f>
        <v/>
      </c>
    </row>
    <row r="1692">
      <c r="A1692" s="4" t="inlineStr">
        <is>
          <t>Precision</t>
        </is>
      </c>
      <c r="B1692" s="12">
        <f>IFERROR($B$1688/($B$1688+$B$1690),0)</f>
        <v/>
      </c>
      <c r="C1692" s="12">
        <f>IFERROR($C$1688/($C$1688+$C$1690),0)</f>
        <v/>
      </c>
      <c r="D1692" s="12">
        <f>IFERROR($D$1688/($D$1688+$D$1690),0)</f>
        <v/>
      </c>
      <c r="E1692" s="12">
        <f>IFERROR($E$1688/($E$1688+$E$1690),0)</f>
        <v/>
      </c>
      <c r="G1692" s="12">
        <f>IFERROR($G$1688/($G$1688+$G$1690),0)</f>
        <v/>
      </c>
      <c r="H1692" s="18">
        <f>AVERAGE($B$1692:$F$1692)</f>
        <v/>
      </c>
      <c r="I1692" s="18">
        <f>STDEV.P($B$1692:$F$1692)</f>
        <v/>
      </c>
    </row>
    <row r="1693">
      <c r="A1693" s="4" t="inlineStr">
        <is>
          <t>Recall</t>
        </is>
      </c>
      <c r="B1693" s="12">
        <f>IFERROR($B$1688/($B$1688+$B$1691),0)</f>
        <v/>
      </c>
      <c r="C1693" s="12">
        <f>IFERROR($C$1688/($C$1688+$C$1691),0)</f>
        <v/>
      </c>
      <c r="D1693" s="12">
        <f>IFERROR($D$1688/($D$1688+$D$1691),0)</f>
        <v/>
      </c>
      <c r="E1693" s="12">
        <f>IFERROR($E$1688/($E$1688+$E$1691),0)</f>
        <v/>
      </c>
      <c r="G1693" s="12">
        <f>IFERROR($G$1688/($G$1688+$G$1691),0)</f>
        <v/>
      </c>
      <c r="H1693" s="18">
        <f>AVERAGE($B$1693:$F$1693)</f>
        <v/>
      </c>
      <c r="I1693" s="18">
        <f>STDEV.P($B$1693:$F$1693)</f>
        <v/>
      </c>
    </row>
    <row r="1694">
      <c r="A1694" s="4" t="inlineStr">
        <is>
          <t>F1</t>
        </is>
      </c>
      <c r="B1694" s="12">
        <f>IFERROR(2*$B$1692*$B$1693/($B$1692+$B$1693),0)</f>
        <v/>
      </c>
      <c r="C1694" s="12">
        <f>IFERROR(2*$C$1692*$C$1693/($C$1692+$C$1693),0)</f>
        <v/>
      </c>
      <c r="D1694" s="12">
        <f>IFERROR(2*$D$1692*$D$1693/($D$1692+$D$1693),0)</f>
        <v/>
      </c>
      <c r="E1694" s="12">
        <f>IFERROR(2*$E$1692*$E$1693/($E$1692+$E$1693),0)</f>
        <v/>
      </c>
      <c r="G1694" s="12">
        <f>IFERROR(2*$G$1692*$G$1693/($G$1692+$G$1693),0)</f>
        <v/>
      </c>
      <c r="H1694" s="18">
        <f>AVERAGE($B$1694:$F$1694)</f>
        <v/>
      </c>
      <c r="I1694" s="18">
        <f>STDEV.P($B$1694:$F$1694)</f>
        <v/>
      </c>
    </row>
    <row r="1695">
      <c r="A1695" s="4" t="inlineStr">
        <is>
          <t>Accuracy</t>
        </is>
      </c>
      <c r="B1695" s="12">
        <f>IFERROR(($B$1688+$B$1689)/($B$1688+$B$1689+$B$1690+$B$1691),0)</f>
        <v/>
      </c>
      <c r="C1695" s="12">
        <f>IFERROR(($C$1688+$C$1689)/($C$1688+$C$1689+$C$1690+$C$1691),0)</f>
        <v/>
      </c>
      <c r="D1695" s="12">
        <f>IFERROR(($D$1688+$D$1689)/($D$1688+$D$1689+$D$1690+$D$1691),0)</f>
        <v/>
      </c>
      <c r="E1695" s="12">
        <f>IFERROR(($E$1688+$E$1689)/($E$1688+$E$1689+$E$1690+$E$1691),0)</f>
        <v/>
      </c>
      <c r="G1695" s="12">
        <f>IFERROR(($G$1688+$G$1689)/($G$1688+$G$1689+$G$1690+$G$1691),0)</f>
        <v/>
      </c>
      <c r="H1695" s="18">
        <f>AVERAGE($B$1695:$F$1695)</f>
        <v/>
      </c>
      <c r="I1695" s="18">
        <f>STDEV.P($B$1695:$F$1695)</f>
        <v/>
      </c>
    </row>
    <row r="1696">
      <c r="A1696" s="4" t="inlineStr">
        <is>
          <t>Edit distance</t>
        </is>
      </c>
      <c r="B1696" s="12">
        <f>SUMPRODUCT(ABS($AW$1680:$BB$1685-$B$1680:$G$1685))</f>
        <v/>
      </c>
      <c r="C1696" s="12">
        <f>SUMPRODUCT(ABS($AW$1680:$BB$1685-$J$1680:$O$1685))</f>
        <v/>
      </c>
      <c r="D1696" s="12">
        <f>SUMPRODUCT(ABS($AW$1680:$BB$1685-$R$1680:$W$1685))</f>
        <v/>
      </c>
      <c r="E1696" s="12">
        <f>SUMPRODUCT(ABS($AW$1680:$BB$1685-$Z$1680:$AE$1685))</f>
        <v/>
      </c>
      <c r="G1696" s="12">
        <f>SUMPRODUCT(ABS($AW$1680:$BB$1685-$AP$1680:$AU$1685))</f>
        <v/>
      </c>
      <c r="H1696" s="18">
        <f>AVERAGE($B$1696:$F$1696)</f>
        <v/>
      </c>
      <c r="I1696" s="18">
        <f>STDEV.P($B$1696:$F$1696)</f>
        <v/>
      </c>
    </row>
    <row r="1697">
      <c r="A1697" s="4" t="inlineStr">
        <is>
          <t>Spectral distance</t>
        </is>
      </c>
      <c r="B1697" s="12">
        <f>SQRT(SUMPRODUCT(($BE$1680:$BE$1685-$B$1707:$B$1712)^2))</f>
        <v/>
      </c>
      <c r="C1697" s="12">
        <f>SQRT(SUMPRODUCT(($BE$1680:$BE$1685-$C$1707:$C$1712)^2))</f>
        <v/>
      </c>
      <c r="D1697" s="12">
        <f>SQRT(SUMPRODUCT(($BE$1680:$BE$1685-$D$1707:$D$1712)^2))</f>
        <v/>
      </c>
      <c r="E1697" s="12">
        <f>SQRT(SUMPRODUCT(($BE$1680:$BE$1685-$E$1707:$E$1712)^2))</f>
        <v/>
      </c>
      <c r="G1697" s="12">
        <f>SQRT(SUMPRODUCT(($BE$1680:$BE$1685-$G$1707:$G$1712)^2))</f>
        <v/>
      </c>
      <c r="H1697" s="18">
        <f>AVERAGE($B$1697:$F$1697)</f>
        <v/>
      </c>
      <c r="I1697" s="18">
        <f>STDEV.P($B$1697:$F$1697)</f>
        <v/>
      </c>
    </row>
    <row r="1698">
      <c r="A1698" s="4" t="inlineStr">
        <is>
          <t>Unsure cells</t>
        </is>
      </c>
      <c r="B1698" s="7">
        <f>COUNTIF($B$1680:$G$1685,2)</f>
        <v/>
      </c>
      <c r="C1698" s="7">
        <f>COUNTIF($J$1680:$O$1685,2)</f>
        <v/>
      </c>
      <c r="D1698" s="7">
        <f>COUNTIF($R$1680:$W$1685,2)</f>
        <v/>
      </c>
      <c r="E1698" s="7">
        <f>COUNTIF($Z$1680:$AE$1685,2)</f>
        <v/>
      </c>
      <c r="G1698" s="7">
        <f>COUNTIF($AP$1680:$AU$1685,2)</f>
        <v/>
      </c>
      <c r="H1698" s="12">
        <f>AVERAGE($B$1698:$F$1698)</f>
        <v/>
      </c>
      <c r="I1698" s="12">
        <f>STDEV.P($B$1698:$F$1698)</f>
        <v/>
      </c>
    </row>
    <row r="1699">
      <c r="A1699" s="3" t="inlineStr">
        <is>
          <t>eigenvalues (real part, numpy order; pasted)</t>
        </is>
      </c>
    </row>
    <row r="1700">
      <c r="A1700" s="3" t="inlineStr">
        <is>
          <t xml:space="preserve">  λ1</t>
        </is>
      </c>
      <c r="B1700" s="19" t="n">
        <v>4.534418480423118</v>
      </c>
      <c r="C1700" s="19" t="n">
        <v>4.534418480423118</v>
      </c>
      <c r="D1700" s="19" t="n">
        <v>4.858951435239735</v>
      </c>
      <c r="E1700" s="19" t="n">
        <v>4.534418480423118</v>
      </c>
      <c r="G1700" s="19" t="n">
        <v>4.534418480423118</v>
      </c>
    </row>
    <row r="1701">
      <c r="A1701" s="3" t="inlineStr">
        <is>
          <t xml:space="preserve">  λ2</t>
        </is>
      </c>
      <c r="B1701" s="19" t="n">
        <v>2.082748288924857</v>
      </c>
      <c r="C1701" s="19" t="n">
        <v>2.082748288924857</v>
      </c>
      <c r="D1701" s="19" t="n">
        <v>1.77915907099339</v>
      </c>
      <c r="E1701" s="19" t="n">
        <v>2.082748288924857</v>
      </c>
      <c r="G1701" s="19" t="n">
        <v>2.082748288924857</v>
      </c>
    </row>
    <row r="1702">
      <c r="A1702" s="3" t="inlineStr">
        <is>
          <t xml:space="preserve">  λ3</t>
        </is>
      </c>
      <c r="B1702" s="19" t="n">
        <v>0.5928546006786007</v>
      </c>
      <c r="C1702" s="19" t="n">
        <v>0.5928546006786007</v>
      </c>
      <c r="D1702" s="19" t="n">
        <v>0.6208543684427105</v>
      </c>
      <c r="E1702" s="19" t="n">
        <v>0.5928546006786007</v>
      </c>
      <c r="G1702" s="19" t="n">
        <v>0.5928546006786007</v>
      </c>
    </row>
    <row r="1703">
      <c r="A1703" s="3" t="inlineStr">
        <is>
          <t xml:space="preserve">  λ4</t>
        </is>
      </c>
      <c r="B1703" s="19" t="n">
        <v>-0.5110527852080754</v>
      </c>
      <c r="C1703" s="19" t="n">
        <v>-0.5110527852080754</v>
      </c>
      <c r="D1703" s="19" t="n">
        <v>-0.7831501395974245</v>
      </c>
      <c r="E1703" s="19" t="n">
        <v>-0.5110527852080754</v>
      </c>
      <c r="G1703" s="19" t="n">
        <v>-0.5110527852080754</v>
      </c>
    </row>
    <row r="1704">
      <c r="A1704" s="3" t="inlineStr">
        <is>
          <t xml:space="preserve">  λ5</t>
        </is>
      </c>
      <c r="B1704" s="19" t="n">
        <v>-0.6989685848184998</v>
      </c>
      <c r="C1704" s="19" t="n">
        <v>-0.6989685848184998</v>
      </c>
      <c r="D1704" s="19" t="n">
        <v>-0.4758147350784144</v>
      </c>
      <c r="E1704" s="19" t="n">
        <v>-0.6989685848184998</v>
      </c>
      <c r="G1704" s="19" t="n">
        <v>-0.6989685848184998</v>
      </c>
    </row>
    <row r="1705">
      <c r="A1705" s="3" t="inlineStr">
        <is>
          <t xml:space="preserve">  λ6</t>
        </is>
      </c>
      <c r="B1705" s="19" t="n">
        <v>-1.433846157852672e-18</v>
      </c>
      <c r="C1705" s="19" t="n">
        <v>-1.433846157852672e-18</v>
      </c>
      <c r="D1705" s="19" t="n">
        <v>4.716784741215396e-19</v>
      </c>
      <c r="E1705" s="19" t="n">
        <v>-1.433846157852672e-18</v>
      </c>
      <c r="G1705" s="19" t="n">
        <v>-1.433846157852672e-18</v>
      </c>
    </row>
    <row r="1706">
      <c r="A1706" s="3" t="inlineStr">
        <is>
          <t>eigenvalues sorted desc (LARGE)</t>
        </is>
      </c>
    </row>
    <row r="1707">
      <c r="A1707" s="3" t="inlineStr">
        <is>
          <t xml:space="preserve">  λ(1)</t>
        </is>
      </c>
      <c r="B1707" s="19">
        <f>LARGE($B$1700:$B$1705,1)</f>
        <v/>
      </c>
      <c r="C1707" s="19">
        <f>LARGE($C$1700:$C$1705,1)</f>
        <v/>
      </c>
      <c r="D1707" s="19">
        <f>LARGE($D$1700:$D$1705,1)</f>
        <v/>
      </c>
      <c r="E1707" s="19">
        <f>LARGE($E$1700:$E$1705,1)</f>
        <v/>
      </c>
      <c r="G1707" s="19">
        <f>LARGE($G$1700:$G$1705,1)</f>
        <v/>
      </c>
    </row>
    <row r="1708">
      <c r="A1708" s="3" t="inlineStr">
        <is>
          <t xml:space="preserve">  λ(2)</t>
        </is>
      </c>
      <c r="B1708" s="19">
        <f>LARGE($B$1700:$B$1705,2)</f>
        <v/>
      </c>
      <c r="C1708" s="19">
        <f>LARGE($C$1700:$C$1705,2)</f>
        <v/>
      </c>
      <c r="D1708" s="19">
        <f>LARGE($D$1700:$D$1705,2)</f>
        <v/>
      </c>
      <c r="E1708" s="19">
        <f>LARGE($E$1700:$E$1705,2)</f>
        <v/>
      </c>
      <c r="G1708" s="19">
        <f>LARGE($G$1700:$G$1705,2)</f>
        <v/>
      </c>
    </row>
    <row r="1709">
      <c r="A1709" s="3" t="inlineStr">
        <is>
          <t xml:space="preserve">  λ(3)</t>
        </is>
      </c>
      <c r="B1709" s="19">
        <f>LARGE($B$1700:$B$1705,3)</f>
        <v/>
      </c>
      <c r="C1709" s="19">
        <f>LARGE($C$1700:$C$1705,3)</f>
        <v/>
      </c>
      <c r="D1709" s="19">
        <f>LARGE($D$1700:$D$1705,3)</f>
        <v/>
      </c>
      <c r="E1709" s="19">
        <f>LARGE($E$1700:$E$1705,3)</f>
        <v/>
      </c>
      <c r="G1709" s="19">
        <f>LARGE($G$1700:$G$1705,3)</f>
        <v/>
      </c>
    </row>
    <row r="1710">
      <c r="A1710" s="3" t="inlineStr">
        <is>
          <t xml:space="preserve">  λ(4)</t>
        </is>
      </c>
      <c r="B1710" s="19">
        <f>LARGE($B$1700:$B$1705,4)</f>
        <v/>
      </c>
      <c r="C1710" s="19">
        <f>LARGE($C$1700:$C$1705,4)</f>
        <v/>
      </c>
      <c r="D1710" s="19">
        <f>LARGE($D$1700:$D$1705,4)</f>
        <v/>
      </c>
      <c r="E1710" s="19">
        <f>LARGE($E$1700:$E$1705,4)</f>
        <v/>
      </c>
      <c r="G1710" s="19">
        <f>LARGE($G$1700:$G$1705,4)</f>
        <v/>
      </c>
    </row>
    <row r="1711">
      <c r="A1711" s="3" t="inlineStr">
        <is>
          <t xml:space="preserve">  λ(5)</t>
        </is>
      </c>
      <c r="B1711" s="19">
        <f>LARGE($B$1700:$B$1705,5)</f>
        <v/>
      </c>
      <c r="C1711" s="19">
        <f>LARGE($C$1700:$C$1705,5)</f>
        <v/>
      </c>
      <c r="D1711" s="19">
        <f>LARGE($D$1700:$D$1705,5)</f>
        <v/>
      </c>
      <c r="E1711" s="19">
        <f>LARGE($E$1700:$E$1705,5)</f>
        <v/>
      </c>
      <c r="G1711" s="19">
        <f>LARGE($G$1700:$G$1705,5)</f>
        <v/>
      </c>
    </row>
    <row r="1712">
      <c r="A1712" s="3" t="inlineStr">
        <is>
          <t xml:space="preserve">  λ(6)</t>
        </is>
      </c>
      <c r="B1712" s="19">
        <f>LARGE($B$1700:$B$1705,6)</f>
        <v/>
      </c>
      <c r="C1712" s="19">
        <f>LARGE($C$1700:$C$1705,6)</f>
        <v/>
      </c>
      <c r="D1712" s="19">
        <f>LARGE($D$1700:$D$1705,6)</f>
        <v/>
      </c>
      <c r="E1712" s="19">
        <f>LARGE($E$1700:$E$1705,6)</f>
        <v/>
      </c>
      <c r="G1712" s="19">
        <f>LARGE($G$1700:$G$1705,6)</f>
        <v/>
      </c>
    </row>
    <row r="1713">
      <c r="A1713" s="3" t="inlineStr">
        <is>
          <t>check: Σeig − trace (→0)</t>
        </is>
      </c>
      <c r="B1713" s="3">
        <f>ROUND(SUM($B$1700:$B$1705)-($B$1680+$C$1681+$D$1682+$E$1683+$F$1684+$G$1685),6)</f>
        <v/>
      </c>
      <c r="C1713" s="3">
        <f>ROUND(SUM($C$1700:$C$1705)-($J$1680+$K$1681+$L$1682+$M$1683+$N$1684+$O$1685),6)</f>
        <v/>
      </c>
      <c r="D1713" s="3">
        <f>ROUND(SUM($D$1700:$D$1705)-($R$1680+$S$1681+$T$1682+$U$1683+$V$1684+$W$1685),6)</f>
        <v/>
      </c>
      <c r="E1713" s="3">
        <f>ROUND(SUM($E$1700:$E$1705)-($Z$1680+$AA$1681+$AB$1682+$AC$1683+$AD$1684+$AE$1685),6)</f>
        <v/>
      </c>
      <c r="G1713" s="3">
        <f>ROUND(SUM($G$1700:$G$1705)-($AP$1680+$AQ$1681+$AR$1682+$AS$1683+$AT$1684+$AU$1685),6)</f>
        <v/>
      </c>
    </row>
    <row r="1714">
      <c r="A1714" s="3" t="inlineStr">
        <is>
          <t>check: Πeig − det (→0)</t>
        </is>
      </c>
      <c r="B1714" s="3">
        <f>ROUND(MDETERM($B$1680:$G$1685)-PRODUCT($B$1700:$B$1705),6)</f>
        <v/>
      </c>
      <c r="C1714" s="3">
        <f>ROUND(MDETERM($J$1680:$O$1685)-PRODUCT($C$1700:$C$1705),6)</f>
        <v/>
      </c>
      <c r="D1714" s="3">
        <f>ROUND(MDETERM($R$1680:$W$1685)-PRODUCT($D$1700:$D$1705),6)</f>
        <v/>
      </c>
      <c r="E1714" s="3">
        <f>ROUND(MDETERM($Z$1680:$AE$1685)-PRODUCT($E$1700:$E$1705),6)</f>
        <v/>
      </c>
      <c r="G1714" s="3">
        <f>ROUND(MDETERM($AP$1680:$AU$1685)-PRODUCT($G$1700:$G$1705),6)</f>
        <v/>
      </c>
    </row>
    <row r="1715">
      <c r="A1715" s="3" t="inlineStr">
        <is>
          <t>complex eigenvalues?</t>
        </is>
      </c>
      <c r="B1715" s="3" t="inlineStr"/>
      <c r="C1715" s="3" t="inlineStr"/>
      <c r="D1715" s="3" t="inlineStr"/>
      <c r="E1715" s="3" t="inlineStr"/>
      <c r="G1715" s="3" t="inlineStr"/>
    </row>
    <row r="1716">
      <c r="A1716" s="3" t="inlineStr">
        <is>
          <t>check: det(M − λᵢI) per sorted λ (→0)</t>
        </is>
      </c>
    </row>
    <row r="1717">
      <c r="A1717" s="3" t="inlineStr">
        <is>
          <t xml:space="preserve">  det(M − λ(1)I)</t>
        </is>
      </c>
      <c r="B1717" s="3">
        <f t="array" ref="B1717">ROUND(MDETERM($B$1680:$G$1685-$B$1707*MUNIT(6)),6)</f>
        <v/>
      </c>
      <c r="C1717" s="3">
        <f t="array" ref="C1717">ROUND(MDETERM($J$1680:$O$1685-$C$1707*MUNIT(6)),6)</f>
        <v/>
      </c>
      <c r="D1717" s="3">
        <f t="array" ref="D1717">ROUND(MDETERM($R$1680:$W$1685-$D$1707*MUNIT(6)),6)</f>
        <v/>
      </c>
      <c r="E1717" s="3">
        <f t="array" ref="E1717">ROUND(MDETERM($Z$1680:$AE$1685-$E$1707*MUNIT(6)),6)</f>
        <v/>
      </c>
      <c r="G1717" s="3">
        <f t="array" ref="G1717">ROUND(MDETERM($AP$1680:$AU$1685-$G$1707*MUNIT(6)),6)</f>
        <v/>
      </c>
    </row>
    <row r="1718">
      <c r="A1718" s="3" t="inlineStr">
        <is>
          <t xml:space="preserve">  det(M − λ(2)I)</t>
        </is>
      </c>
      <c r="B1718" s="3">
        <f t="array" ref="B1718">ROUND(MDETERM($B$1680:$G$1685-$B$1708*MUNIT(6)),6)</f>
        <v/>
      </c>
      <c r="C1718" s="3">
        <f t="array" ref="C1718">ROUND(MDETERM($J$1680:$O$1685-$C$1708*MUNIT(6)),6)</f>
        <v/>
      </c>
      <c r="D1718" s="3">
        <f t="array" ref="D1718">ROUND(MDETERM($R$1680:$W$1685-$D$1708*MUNIT(6)),6)</f>
        <v/>
      </c>
      <c r="E1718" s="3">
        <f t="array" ref="E1718">ROUND(MDETERM($Z$1680:$AE$1685-$E$1708*MUNIT(6)),6)</f>
        <v/>
      </c>
      <c r="G1718" s="3">
        <f t="array" ref="G1718">ROUND(MDETERM($AP$1680:$AU$1685-$G$1708*MUNIT(6)),6)</f>
        <v/>
      </c>
    </row>
    <row r="1719">
      <c r="A1719" s="3" t="inlineStr">
        <is>
          <t xml:space="preserve">  det(M − λ(3)I)</t>
        </is>
      </c>
      <c r="B1719" s="3">
        <f t="array" ref="B1719">ROUND(MDETERM($B$1680:$G$1685-$B$1709*MUNIT(6)),6)</f>
        <v/>
      </c>
      <c r="C1719" s="3">
        <f t="array" ref="C1719">ROUND(MDETERM($J$1680:$O$1685-$C$1709*MUNIT(6)),6)</f>
        <v/>
      </c>
      <c r="D1719" s="3">
        <f t="array" ref="D1719">ROUND(MDETERM($R$1680:$W$1685-$D$1709*MUNIT(6)),6)</f>
        <v/>
      </c>
      <c r="E1719" s="3">
        <f t="array" ref="E1719">ROUND(MDETERM($Z$1680:$AE$1685-$E$1709*MUNIT(6)),6)</f>
        <v/>
      </c>
      <c r="G1719" s="3">
        <f t="array" ref="G1719">ROUND(MDETERM($AP$1680:$AU$1685-$G$1709*MUNIT(6)),6)</f>
        <v/>
      </c>
    </row>
    <row r="1720">
      <c r="A1720" s="3" t="inlineStr">
        <is>
          <t xml:space="preserve">  det(M − λ(4)I)</t>
        </is>
      </c>
      <c r="B1720" s="3">
        <f t="array" ref="B1720">ROUND(MDETERM($B$1680:$G$1685-$B$1710*MUNIT(6)),6)</f>
        <v/>
      </c>
      <c r="C1720" s="3">
        <f t="array" ref="C1720">ROUND(MDETERM($J$1680:$O$1685-$C$1710*MUNIT(6)),6)</f>
        <v/>
      </c>
      <c r="D1720" s="3">
        <f t="array" ref="D1720">ROUND(MDETERM($R$1680:$W$1685-$D$1710*MUNIT(6)),6)</f>
        <v/>
      </c>
      <c r="E1720" s="3">
        <f t="array" ref="E1720">ROUND(MDETERM($Z$1680:$AE$1685-$E$1710*MUNIT(6)),6)</f>
        <v/>
      </c>
      <c r="G1720" s="3">
        <f t="array" ref="G1720">ROUND(MDETERM($AP$1680:$AU$1685-$G$1710*MUNIT(6)),6)</f>
        <v/>
      </c>
    </row>
    <row r="1721">
      <c r="A1721" s="3" t="inlineStr">
        <is>
          <t xml:space="preserve">  det(M − λ(5)I)</t>
        </is>
      </c>
      <c r="B1721" s="3">
        <f t="array" ref="B1721">ROUND(MDETERM($B$1680:$G$1685-$B$1711*MUNIT(6)),6)</f>
        <v/>
      </c>
      <c r="C1721" s="3">
        <f t="array" ref="C1721">ROUND(MDETERM($J$1680:$O$1685-$C$1711*MUNIT(6)),6)</f>
        <v/>
      </c>
      <c r="D1721" s="3">
        <f t="array" ref="D1721">ROUND(MDETERM($R$1680:$W$1685-$D$1711*MUNIT(6)),6)</f>
        <v/>
      </c>
      <c r="E1721" s="3">
        <f t="array" ref="E1721">ROUND(MDETERM($Z$1680:$AE$1685-$E$1711*MUNIT(6)),6)</f>
        <v/>
      </c>
      <c r="G1721" s="3">
        <f t="array" ref="G1721">ROUND(MDETERM($AP$1680:$AU$1685-$G$1711*MUNIT(6)),6)</f>
        <v/>
      </c>
    </row>
    <row r="1722">
      <c r="A1722" s="3" t="inlineStr">
        <is>
          <t xml:space="preserve">  det(M − λ(6)I)</t>
        </is>
      </c>
      <c r="B1722" s="3">
        <f t="array" ref="B1722">ROUND(MDETERM($B$1680:$G$1685-$B$1712*MUNIT(6)),6)</f>
        <v/>
      </c>
      <c r="C1722" s="3">
        <f t="array" ref="C1722">ROUND(MDETERM($J$1680:$O$1685-$C$1712*MUNIT(6)),6)</f>
        <v/>
      </c>
      <c r="D1722" s="3">
        <f t="array" ref="D1722">ROUND(MDETERM($R$1680:$W$1685-$D$1712*MUNIT(6)),6)</f>
        <v/>
      </c>
      <c r="E1722" s="3">
        <f t="array" ref="E1722">ROUND(MDETERM($Z$1680:$AE$1685-$E$1712*MUNIT(6)),6)</f>
        <v/>
      </c>
      <c r="G1722" s="3">
        <f t="array" ref="G1722">ROUND(MDETERM($AP$1680:$AU$1685-$G$1712*MUNIT(6)),6)</f>
        <v/>
      </c>
    </row>
    <row r="1726" ht="16" customHeight="1">
      <c r="A1726" s="14" t="inlineStr">
        <is>
          <t>RAG R1-R2-R3 | mixtral:8x22b</t>
        </is>
      </c>
      <c r="B1726" s="9" t="inlineStr">
        <is>
          <t>run 1 (raw, pasted)</t>
        </is>
      </c>
      <c r="J1726" s="9" t="inlineStr">
        <is>
          <t>run 2 (raw, pasted)</t>
        </is>
      </c>
      <c r="R1726" s="9" t="inlineStr">
        <is>
          <t>run 3 (raw, pasted)</t>
        </is>
      </c>
      <c r="Z1726" s="9" t="inlineStr">
        <is>
          <t>run 4 (raw, pasted)</t>
        </is>
      </c>
      <c r="AH1726" s="9" t="inlineStr">
        <is>
          <t>run 5 (raw, pasted)</t>
        </is>
      </c>
      <c r="AP1726" s="9" t="inlineStr">
        <is>
          <t>archived component mapping</t>
        </is>
      </c>
    </row>
    <row r="1727" ht="60" customHeight="1">
      <c r="B1727" s="15" t="inlineStr">
        <is>
          <t>Motor</t>
        </is>
      </c>
      <c r="C1727" s="15" t="inlineStr">
        <is>
          <t>Gearbox</t>
        </is>
      </c>
      <c r="D1727" s="15" t="inlineStr">
        <is>
          <t>Chuck</t>
        </is>
      </c>
      <c r="E1727" s="15" t="inlineStr">
        <is>
          <t>Handle</t>
        </is>
      </c>
      <c r="F1727" s="15" t="inlineStr">
        <is>
          <t>Battery</t>
        </is>
      </c>
      <c r="G1727" s="15" t="inlineStr">
        <is>
          <t>Switch</t>
        </is>
      </c>
      <c r="H1727" s="15" t="inlineStr">
        <is>
          <t>Torque Adjustment</t>
        </is>
      </c>
      <c r="J1727" s="15" t="inlineStr">
        <is>
          <t>Motor</t>
        </is>
      </c>
      <c r="K1727" s="15" t="inlineStr">
        <is>
          <t>Gearbox</t>
        </is>
      </c>
      <c r="L1727" s="15" t="inlineStr">
        <is>
          <t>Chuck</t>
        </is>
      </c>
      <c r="M1727" s="15" t="inlineStr">
        <is>
          <t>Handle</t>
        </is>
      </c>
      <c r="N1727" s="15" t="inlineStr">
        <is>
          <t>Battery</t>
        </is>
      </c>
      <c r="O1727" s="15" t="inlineStr">
        <is>
          <t>Switch</t>
        </is>
      </c>
      <c r="P1727" s="15" t="inlineStr">
        <is>
          <t>Torque Adjustment</t>
        </is>
      </c>
      <c r="R1727" s="15" t="inlineStr">
        <is>
          <t>Motor</t>
        </is>
      </c>
      <c r="S1727" s="15" t="inlineStr">
        <is>
          <t>Gearbox</t>
        </is>
      </c>
      <c r="T1727" s="15" t="inlineStr">
        <is>
          <t>Chuck</t>
        </is>
      </c>
      <c r="U1727" s="15" t="inlineStr">
        <is>
          <t>Handle</t>
        </is>
      </c>
      <c r="V1727" s="15" t="inlineStr">
        <is>
          <t>Battery</t>
        </is>
      </c>
      <c r="W1727" s="15" t="inlineStr">
        <is>
          <t>Switch</t>
        </is>
      </c>
      <c r="X1727" s="15" t="inlineStr">
        <is>
          <t>Torque Adjustment</t>
        </is>
      </c>
      <c r="Z1727" s="15" t="inlineStr">
        <is>
          <t>Motor</t>
        </is>
      </c>
      <c r="AA1727" s="15" t="inlineStr">
        <is>
          <t>Gearbox</t>
        </is>
      </c>
      <c r="AB1727" s="15" t="inlineStr">
        <is>
          <t>Chuck</t>
        </is>
      </c>
      <c r="AC1727" s="15" t="inlineStr">
        <is>
          <t>Handle</t>
        </is>
      </c>
      <c r="AD1727" s="15" t="inlineStr">
        <is>
          <t>Battery</t>
        </is>
      </c>
      <c r="AE1727" s="15" t="inlineStr">
        <is>
          <t>Switch</t>
        </is>
      </c>
      <c r="AF1727" s="15" t="inlineStr">
        <is>
          <t>Torque Adjustment</t>
        </is>
      </c>
      <c r="AH1727" s="15" t="inlineStr">
        <is>
          <t>Motor</t>
        </is>
      </c>
      <c r="AI1727" s="15" t="inlineStr">
        <is>
          <t>Gearbox</t>
        </is>
      </c>
      <c r="AJ1727" s="15" t="inlineStr">
        <is>
          <t>Chuck</t>
        </is>
      </c>
      <c r="AK1727" s="15" t="inlineStr">
        <is>
          <t>Handle</t>
        </is>
      </c>
      <c r="AL1727" s="15" t="inlineStr">
        <is>
          <t>Battery</t>
        </is>
      </c>
      <c r="AM1727" s="15" t="inlineStr">
        <is>
          <t>Switch</t>
        </is>
      </c>
      <c r="AN1727" s="15" t="inlineStr">
        <is>
          <t>Torque Adjustment</t>
        </is>
      </c>
      <c r="AP1727" s="3" t="inlineStr">
        <is>
          <t>Ground truth component</t>
        </is>
      </c>
      <c r="AQ1727" s="3" t="inlineStr">
        <is>
          <t>Matched predicted component</t>
        </is>
      </c>
    </row>
    <row r="1728">
      <c r="A1728" s="3" t="inlineStr">
        <is>
          <t>Motor</t>
        </is>
      </c>
      <c r="B1728" s="8" t="n">
        <v>1</v>
      </c>
      <c r="C1728" s="8" t="n">
        <v>1</v>
      </c>
      <c r="D1728" s="8" t="n">
        <v>0</v>
      </c>
      <c r="E1728" s="8" t="n">
        <v>0</v>
      </c>
      <c r="F1728" s="8" t="n">
        <v>1</v>
      </c>
      <c r="G1728" s="8" t="n">
        <v>1</v>
      </c>
      <c r="H1728" s="8" t="n">
        <v>0</v>
      </c>
      <c r="J1728" s="8" t="n">
        <v>1</v>
      </c>
      <c r="K1728" s="8" t="n">
        <v>1</v>
      </c>
      <c r="L1728" s="8" t="n">
        <v>0</v>
      </c>
      <c r="M1728" s="8" t="n">
        <v>0</v>
      </c>
      <c r="N1728" s="8" t="n">
        <v>1</v>
      </c>
      <c r="O1728" s="8" t="n">
        <v>1</v>
      </c>
      <c r="P1728" s="8" t="n">
        <v>1</v>
      </c>
      <c r="R1728" s="8" t="n">
        <v>1</v>
      </c>
      <c r="S1728" s="8" t="n">
        <v>1</v>
      </c>
      <c r="T1728" s="8" t="n">
        <v>0</v>
      </c>
      <c r="U1728" s="8" t="n">
        <v>0</v>
      </c>
      <c r="V1728" s="8" t="n">
        <v>1</v>
      </c>
      <c r="W1728" s="8" t="n">
        <v>1</v>
      </c>
      <c r="X1728" s="8" t="n">
        <v>1</v>
      </c>
      <c r="Z1728" s="8" t="n">
        <v>1</v>
      </c>
      <c r="AA1728" s="8" t="n">
        <v>1</v>
      </c>
      <c r="AB1728" s="8" t="n">
        <v>0</v>
      </c>
      <c r="AC1728" s="8" t="n">
        <v>0</v>
      </c>
      <c r="AD1728" s="8" t="n">
        <v>1</v>
      </c>
      <c r="AE1728" s="8" t="n">
        <v>1</v>
      </c>
      <c r="AF1728" s="8" t="n">
        <v>1</v>
      </c>
      <c r="AH1728" s="8" t="n">
        <v>1</v>
      </c>
      <c r="AI1728" s="8" t="n">
        <v>1</v>
      </c>
      <c r="AJ1728" s="8" t="n">
        <v>0</v>
      </c>
      <c r="AK1728" s="8" t="n">
        <v>0</v>
      </c>
      <c r="AL1728" s="8" t="n">
        <v>1</v>
      </c>
      <c r="AM1728" s="8" t="n">
        <v>1</v>
      </c>
      <c r="AN1728" s="8" t="n">
        <v>1</v>
      </c>
      <c r="AP1728" s="3" t="inlineStr">
        <is>
          <t>Bit</t>
        </is>
      </c>
      <c r="AQ1728" s="3" t="inlineStr">
        <is>
          <t>Chuck</t>
        </is>
      </c>
    </row>
    <row r="1729">
      <c r="A1729" s="3" t="inlineStr">
        <is>
          <t>Gearbox</t>
        </is>
      </c>
      <c r="B1729" s="8" t="n">
        <v>1</v>
      </c>
      <c r="C1729" s="8" t="n">
        <v>1</v>
      </c>
      <c r="D1729" s="8" t="n">
        <v>1</v>
      </c>
      <c r="E1729" s="8" t="n">
        <v>0</v>
      </c>
      <c r="F1729" s="8" t="n">
        <v>0</v>
      </c>
      <c r="G1729" s="8" t="n">
        <v>0</v>
      </c>
      <c r="H1729" s="8" t="n">
        <v>0</v>
      </c>
      <c r="J1729" s="8" t="n">
        <v>1</v>
      </c>
      <c r="K1729" s="8" t="n">
        <v>1</v>
      </c>
      <c r="L1729" s="8" t="n">
        <v>1</v>
      </c>
      <c r="M1729" s="8" t="n">
        <v>0</v>
      </c>
      <c r="N1729" s="8" t="n">
        <v>0</v>
      </c>
      <c r="O1729" s="8" t="n">
        <v>1</v>
      </c>
      <c r="P1729" s="8" t="n">
        <v>0</v>
      </c>
      <c r="R1729" s="8" t="n">
        <v>1</v>
      </c>
      <c r="S1729" s="8" t="n">
        <v>1</v>
      </c>
      <c r="T1729" s="8" t="n">
        <v>1</v>
      </c>
      <c r="U1729" s="8" t="n">
        <v>0</v>
      </c>
      <c r="V1729" s="8" t="n">
        <v>0</v>
      </c>
      <c r="W1729" s="8" t="n">
        <v>1</v>
      </c>
      <c r="X1729" s="8" t="n">
        <v>0</v>
      </c>
      <c r="Z1729" s="8" t="n">
        <v>1</v>
      </c>
      <c r="AA1729" s="8" t="n">
        <v>1</v>
      </c>
      <c r="AB1729" s="8" t="n">
        <v>1</v>
      </c>
      <c r="AC1729" s="8" t="n">
        <v>0</v>
      </c>
      <c r="AD1729" s="8" t="n">
        <v>0</v>
      </c>
      <c r="AE1729" s="8" t="n">
        <v>1</v>
      </c>
      <c r="AF1729" s="8" t="n">
        <v>0</v>
      </c>
      <c r="AH1729" s="8" t="n">
        <v>1</v>
      </c>
      <c r="AI1729" s="8" t="n">
        <v>1</v>
      </c>
      <c r="AJ1729" s="8" t="n">
        <v>1</v>
      </c>
      <c r="AK1729" s="8" t="n">
        <v>0</v>
      </c>
      <c r="AL1729" s="8" t="n">
        <v>0</v>
      </c>
      <c r="AM1729" s="8" t="n">
        <v>1</v>
      </c>
      <c r="AN1729" s="8" t="n">
        <v>0</v>
      </c>
      <c r="AP1729" s="3" t="inlineStr">
        <is>
          <t>Transmission</t>
        </is>
      </c>
      <c r="AQ1729" s="3" t="inlineStr">
        <is>
          <t>Gearbox</t>
        </is>
      </c>
    </row>
    <row r="1730">
      <c r="A1730" s="3" t="inlineStr">
        <is>
          <t>Chuck</t>
        </is>
      </c>
      <c r="B1730" s="8" t="n">
        <v>0</v>
      </c>
      <c r="C1730" s="8" t="n">
        <v>1</v>
      </c>
      <c r="D1730" s="8" t="n">
        <v>1</v>
      </c>
      <c r="E1730" s="8" t="n">
        <v>0</v>
      </c>
      <c r="F1730" s="8" t="n">
        <v>0</v>
      </c>
      <c r="G1730" s="8" t="n">
        <v>0</v>
      </c>
      <c r="H1730" s="8" t="n">
        <v>1</v>
      </c>
      <c r="J1730" s="8" t="n">
        <v>0</v>
      </c>
      <c r="K1730" s="8" t="n">
        <v>1</v>
      </c>
      <c r="L1730" s="8" t="n">
        <v>1</v>
      </c>
      <c r="M1730" s="8" t="n">
        <v>0</v>
      </c>
      <c r="N1730" s="8" t="n">
        <v>0</v>
      </c>
      <c r="O1730" s="8" t="n">
        <v>0</v>
      </c>
      <c r="P1730" s="8" t="n">
        <v>0</v>
      </c>
      <c r="R1730" s="8" t="n">
        <v>0</v>
      </c>
      <c r="S1730" s="8" t="n">
        <v>1</v>
      </c>
      <c r="T1730" s="8" t="n">
        <v>1</v>
      </c>
      <c r="U1730" s="8" t="n">
        <v>0</v>
      </c>
      <c r="V1730" s="8" t="n">
        <v>0</v>
      </c>
      <c r="W1730" s="8" t="n">
        <v>0</v>
      </c>
      <c r="X1730" s="8" t="n">
        <v>0</v>
      </c>
      <c r="Z1730" s="8" t="n">
        <v>0</v>
      </c>
      <c r="AA1730" s="8" t="n">
        <v>1</v>
      </c>
      <c r="AB1730" s="8" t="n">
        <v>1</v>
      </c>
      <c r="AC1730" s="8" t="n">
        <v>0</v>
      </c>
      <c r="AD1730" s="8" t="n">
        <v>0</v>
      </c>
      <c r="AE1730" s="8" t="n">
        <v>0</v>
      </c>
      <c r="AF1730" s="8" t="n">
        <v>0</v>
      </c>
      <c r="AH1730" s="8" t="n">
        <v>0</v>
      </c>
      <c r="AI1730" s="8" t="n">
        <v>1</v>
      </c>
      <c r="AJ1730" s="8" t="n">
        <v>1</v>
      </c>
      <c r="AK1730" s="8" t="n">
        <v>0</v>
      </c>
      <c r="AL1730" s="8" t="n">
        <v>0</v>
      </c>
      <c r="AM1730" s="8" t="n">
        <v>0</v>
      </c>
      <c r="AN1730" s="8" t="n">
        <v>0</v>
      </c>
      <c r="AP1730" s="3" t="inlineStr">
        <is>
          <t>Motor</t>
        </is>
      </c>
      <c r="AQ1730" s="3" t="inlineStr">
        <is>
          <t>Motor</t>
        </is>
      </c>
    </row>
    <row r="1731">
      <c r="A1731" s="3" t="inlineStr">
        <is>
          <t>Handle</t>
        </is>
      </c>
      <c r="B1731" s="8" t="n">
        <v>0</v>
      </c>
      <c r="C1731" s="8" t="n">
        <v>0</v>
      </c>
      <c r="D1731" s="8" t="n">
        <v>0</v>
      </c>
      <c r="E1731" s="8" t="n">
        <v>1</v>
      </c>
      <c r="F1731" s="8" t="n">
        <v>0</v>
      </c>
      <c r="G1731" s="8" t="n">
        <v>0</v>
      </c>
      <c r="H1731" s="8" t="n">
        <v>0</v>
      </c>
      <c r="J1731" s="8" t="n">
        <v>0</v>
      </c>
      <c r="K1731" s="8" t="n">
        <v>0</v>
      </c>
      <c r="L1731" s="8" t="n">
        <v>0</v>
      </c>
      <c r="M1731" s="8" t="n">
        <v>1</v>
      </c>
      <c r="N1731" s="8" t="n">
        <v>0</v>
      </c>
      <c r="O1731" s="8" t="n">
        <v>0</v>
      </c>
      <c r="P1731" s="8" t="n">
        <v>1</v>
      </c>
      <c r="R1731" s="8" t="n">
        <v>0</v>
      </c>
      <c r="S1731" s="8" t="n">
        <v>0</v>
      </c>
      <c r="T1731" s="8" t="n">
        <v>0</v>
      </c>
      <c r="U1731" s="8" t="n">
        <v>1</v>
      </c>
      <c r="V1731" s="8" t="n">
        <v>0</v>
      </c>
      <c r="W1731" s="8" t="n">
        <v>0</v>
      </c>
      <c r="X1731" s="8" t="n">
        <v>1</v>
      </c>
      <c r="Z1731" s="8" t="n">
        <v>0</v>
      </c>
      <c r="AA1731" s="8" t="n">
        <v>0</v>
      </c>
      <c r="AB1731" s="8" t="n">
        <v>0</v>
      </c>
      <c r="AC1731" s="8" t="n">
        <v>1</v>
      </c>
      <c r="AD1731" s="8" t="n">
        <v>0</v>
      </c>
      <c r="AE1731" s="8" t="n">
        <v>0</v>
      </c>
      <c r="AF1731" s="8" t="n">
        <v>1</v>
      </c>
      <c r="AH1731" s="8" t="n">
        <v>0</v>
      </c>
      <c r="AI1731" s="8" t="n">
        <v>0</v>
      </c>
      <c r="AJ1731" s="8" t="n">
        <v>0</v>
      </c>
      <c r="AK1731" s="8" t="n">
        <v>1</v>
      </c>
      <c r="AL1731" s="8" t="n">
        <v>0</v>
      </c>
      <c r="AM1731" s="8" t="n">
        <v>0</v>
      </c>
      <c r="AN1731" s="8" t="n">
        <v>1</v>
      </c>
      <c r="AP1731" s="3" t="inlineStr">
        <is>
          <t>Electrical System</t>
        </is>
      </c>
      <c r="AQ1731" s="3" t="inlineStr">
        <is>
          <t>Switch</t>
        </is>
      </c>
    </row>
    <row r="1732">
      <c r="A1732" s="3" t="inlineStr">
        <is>
          <t>Battery</t>
        </is>
      </c>
      <c r="B1732" s="8" t="n">
        <v>1</v>
      </c>
      <c r="C1732" s="8" t="n">
        <v>0</v>
      </c>
      <c r="D1732" s="8" t="n">
        <v>0</v>
      </c>
      <c r="E1732" s="8" t="n">
        <v>0</v>
      </c>
      <c r="F1732" s="8" t="n">
        <v>1</v>
      </c>
      <c r="G1732" s="8" t="n">
        <v>1</v>
      </c>
      <c r="H1732" s="8" t="n">
        <v>0</v>
      </c>
      <c r="J1732" s="8" t="n">
        <v>1</v>
      </c>
      <c r="K1732" s="8" t="n">
        <v>0</v>
      </c>
      <c r="L1732" s="8" t="n">
        <v>0</v>
      </c>
      <c r="M1732" s="8" t="n">
        <v>0</v>
      </c>
      <c r="N1732" s="8" t="n">
        <v>1</v>
      </c>
      <c r="O1732" s="8" t="n">
        <v>1</v>
      </c>
      <c r="P1732" s="8" t="n">
        <v>0</v>
      </c>
      <c r="R1732" s="8" t="n">
        <v>1</v>
      </c>
      <c r="S1732" s="8" t="n">
        <v>0</v>
      </c>
      <c r="T1732" s="8" t="n">
        <v>0</v>
      </c>
      <c r="U1732" s="8" t="n">
        <v>0</v>
      </c>
      <c r="V1732" s="8" t="n">
        <v>1</v>
      </c>
      <c r="W1732" s="8" t="n">
        <v>1</v>
      </c>
      <c r="X1732" s="8" t="n">
        <v>0</v>
      </c>
      <c r="Z1732" s="8" t="n">
        <v>1</v>
      </c>
      <c r="AA1732" s="8" t="n">
        <v>0</v>
      </c>
      <c r="AB1732" s="8" t="n">
        <v>0</v>
      </c>
      <c r="AC1732" s="8" t="n">
        <v>0</v>
      </c>
      <c r="AD1732" s="8" t="n">
        <v>1</v>
      </c>
      <c r="AE1732" s="8" t="n">
        <v>1</v>
      </c>
      <c r="AF1732" s="8" t="n">
        <v>0</v>
      </c>
      <c r="AH1732" s="8" t="n">
        <v>1</v>
      </c>
      <c r="AI1732" s="8" t="n">
        <v>0</v>
      </c>
      <c r="AJ1732" s="8" t="n">
        <v>0</v>
      </c>
      <c r="AK1732" s="8" t="n">
        <v>0</v>
      </c>
      <c r="AL1732" s="8" t="n">
        <v>1</v>
      </c>
      <c r="AM1732" s="8" t="n">
        <v>1</v>
      </c>
      <c r="AN1732" s="8" t="n">
        <v>0</v>
      </c>
      <c r="AP1732" s="3" t="inlineStr">
        <is>
          <t>Battery Holder</t>
        </is>
      </c>
      <c r="AQ1732" s="3" t="inlineStr">
        <is>
          <t>Battery</t>
        </is>
      </c>
    </row>
    <row r="1733">
      <c r="A1733" s="3" t="inlineStr">
        <is>
          <t>Switch</t>
        </is>
      </c>
      <c r="B1733" s="8" t="n">
        <v>1</v>
      </c>
      <c r="C1733" s="8" t="n">
        <v>0</v>
      </c>
      <c r="D1733" s="8" t="n">
        <v>0</v>
      </c>
      <c r="E1733" s="8" t="n">
        <v>0</v>
      </c>
      <c r="F1733" s="8" t="n">
        <v>1</v>
      </c>
      <c r="G1733" s="8" t="n">
        <v>1</v>
      </c>
      <c r="H1733" s="8" t="n">
        <v>0</v>
      </c>
      <c r="J1733" s="8" t="n">
        <v>1</v>
      </c>
      <c r="K1733" s="8" t="n">
        <v>1</v>
      </c>
      <c r="L1733" s="8" t="n">
        <v>0</v>
      </c>
      <c r="M1733" s="8" t="n">
        <v>0</v>
      </c>
      <c r="N1733" s="8" t="n">
        <v>1</v>
      </c>
      <c r="O1733" s="8" t="n">
        <v>1</v>
      </c>
      <c r="P1733" s="8" t="n">
        <v>0</v>
      </c>
      <c r="R1733" s="8" t="n">
        <v>1</v>
      </c>
      <c r="S1733" s="8" t="n">
        <v>1</v>
      </c>
      <c r="T1733" s="8" t="n">
        <v>0</v>
      </c>
      <c r="U1733" s="8" t="n">
        <v>0</v>
      </c>
      <c r="V1733" s="8" t="n">
        <v>1</v>
      </c>
      <c r="W1733" s="8" t="n">
        <v>1</v>
      </c>
      <c r="X1733" s="8" t="n">
        <v>0</v>
      </c>
      <c r="Z1733" s="8" t="n">
        <v>1</v>
      </c>
      <c r="AA1733" s="8" t="n">
        <v>1</v>
      </c>
      <c r="AB1733" s="8" t="n">
        <v>0</v>
      </c>
      <c r="AC1733" s="8" t="n">
        <v>0</v>
      </c>
      <c r="AD1733" s="8" t="n">
        <v>1</v>
      </c>
      <c r="AE1733" s="8" t="n">
        <v>1</v>
      </c>
      <c r="AF1733" s="8" t="n">
        <v>0</v>
      </c>
      <c r="AH1733" s="8" t="n">
        <v>1</v>
      </c>
      <c r="AI1733" s="8" t="n">
        <v>1</v>
      </c>
      <c r="AJ1733" s="8" t="n">
        <v>0</v>
      </c>
      <c r="AK1733" s="8" t="n">
        <v>0</v>
      </c>
      <c r="AL1733" s="8" t="n">
        <v>1</v>
      </c>
      <c r="AM1733" s="8" t="n">
        <v>1</v>
      </c>
      <c r="AN1733" s="8" t="n">
        <v>0</v>
      </c>
    </row>
    <row r="1734">
      <c r="A1734" s="3" t="inlineStr">
        <is>
          <t>Torque Adjustment</t>
        </is>
      </c>
      <c r="B1734" s="8" t="n">
        <v>0</v>
      </c>
      <c r="C1734" s="8" t="n">
        <v>0</v>
      </c>
      <c r="D1734" s="8" t="n">
        <v>1</v>
      </c>
      <c r="E1734" s="8" t="n">
        <v>0</v>
      </c>
      <c r="F1734" s="8" t="n">
        <v>0</v>
      </c>
      <c r="G1734" s="8" t="n">
        <v>0</v>
      </c>
      <c r="H1734" s="8" t="n">
        <v>1</v>
      </c>
      <c r="J1734" s="8" t="n">
        <v>1</v>
      </c>
      <c r="K1734" s="8" t="n">
        <v>0</v>
      </c>
      <c r="L1734" s="8" t="n">
        <v>0</v>
      </c>
      <c r="M1734" s="8" t="n">
        <v>1</v>
      </c>
      <c r="N1734" s="8" t="n">
        <v>0</v>
      </c>
      <c r="O1734" s="8" t="n">
        <v>0</v>
      </c>
      <c r="P1734" s="8" t="n">
        <v>1</v>
      </c>
      <c r="R1734" s="8" t="n">
        <v>1</v>
      </c>
      <c r="S1734" s="8" t="n">
        <v>0</v>
      </c>
      <c r="T1734" s="8" t="n">
        <v>0</v>
      </c>
      <c r="U1734" s="8" t="n">
        <v>1</v>
      </c>
      <c r="V1734" s="8" t="n">
        <v>0</v>
      </c>
      <c r="W1734" s="8" t="n">
        <v>0</v>
      </c>
      <c r="X1734" s="8" t="n">
        <v>1</v>
      </c>
      <c r="Z1734" s="8" t="n">
        <v>1</v>
      </c>
      <c r="AA1734" s="8" t="n">
        <v>0</v>
      </c>
      <c r="AB1734" s="8" t="n">
        <v>0</v>
      </c>
      <c r="AC1734" s="8" t="n">
        <v>1</v>
      </c>
      <c r="AD1734" s="8" t="n">
        <v>0</v>
      </c>
      <c r="AE1734" s="8" t="n">
        <v>0</v>
      </c>
      <c r="AF1734" s="8" t="n">
        <v>1</v>
      </c>
      <c r="AH1734" s="8" t="n">
        <v>1</v>
      </c>
      <c r="AI1734" s="8" t="n">
        <v>0</v>
      </c>
      <c r="AJ1734" s="8" t="n">
        <v>0</v>
      </c>
      <c r="AK1734" s="8" t="n">
        <v>1</v>
      </c>
      <c r="AL1734" s="8" t="n">
        <v>0</v>
      </c>
      <c r="AM1734" s="8" t="n">
        <v>0</v>
      </c>
      <c r="AN1734" s="8" t="n">
        <v>1</v>
      </c>
    </row>
    <row r="1736">
      <c r="A1736" s="1" t="inlineStr">
        <is>
          <t>aligned k×k matrices (INDEX/MATCH through the mapping; GT order)</t>
        </is>
      </c>
      <c r="B1736" s="9" t="inlineStr">
        <is>
          <t>run 1 aligned</t>
        </is>
      </c>
      <c r="J1736" s="9" t="inlineStr">
        <is>
          <t>run 2 aligned</t>
        </is>
      </c>
      <c r="R1736" s="9" t="inlineStr">
        <is>
          <t>run 3 aligned</t>
        </is>
      </c>
      <c r="Z1736" s="9" t="inlineStr">
        <is>
          <t>run 4 aligned</t>
        </is>
      </c>
      <c r="AH1736" s="9" t="inlineStr">
        <is>
          <t>run 5 aligned</t>
        </is>
      </c>
      <c r="AP1736" s="9" t="inlineStr">
        <is>
          <t>Step2 average of aligned runs (formula)</t>
        </is>
      </c>
      <c r="AV1736" s="9" t="inlineStr">
        <is>
          <t>aligned ground truth (INDEX/MATCH)</t>
        </is>
      </c>
      <c r="BB1736" s="9" t="inlineStr">
        <is>
          <t>aligned GT eig (pasted) | sorted</t>
        </is>
      </c>
    </row>
    <row r="1737" ht="60" customHeight="1">
      <c r="B1737" s="15" t="inlineStr">
        <is>
          <t>Bit</t>
        </is>
      </c>
      <c r="C1737" s="15" t="inlineStr">
        <is>
          <t>Transmission</t>
        </is>
      </c>
      <c r="D1737" s="15" t="inlineStr">
        <is>
          <t>Motor</t>
        </is>
      </c>
      <c r="E1737" s="15" t="inlineStr">
        <is>
          <t>Electrical System</t>
        </is>
      </c>
      <c r="F1737" s="15" t="inlineStr">
        <is>
          <t>Battery Holder</t>
        </is>
      </c>
      <c r="J1737" s="15" t="inlineStr">
        <is>
          <t>Bit</t>
        </is>
      </c>
      <c r="K1737" s="15" t="inlineStr">
        <is>
          <t>Transmission</t>
        </is>
      </c>
      <c r="L1737" s="15" t="inlineStr">
        <is>
          <t>Motor</t>
        </is>
      </c>
      <c r="M1737" s="15" t="inlineStr">
        <is>
          <t>Electrical System</t>
        </is>
      </c>
      <c r="N1737" s="15" t="inlineStr">
        <is>
          <t>Battery Holder</t>
        </is>
      </c>
      <c r="R1737" s="15" t="inlineStr">
        <is>
          <t>Bit</t>
        </is>
      </c>
      <c r="S1737" s="15" t="inlineStr">
        <is>
          <t>Transmission</t>
        </is>
      </c>
      <c r="T1737" s="15" t="inlineStr">
        <is>
          <t>Motor</t>
        </is>
      </c>
      <c r="U1737" s="15" t="inlineStr">
        <is>
          <t>Electrical System</t>
        </is>
      </c>
      <c r="V1737" s="15" t="inlineStr">
        <is>
          <t>Battery Holder</t>
        </is>
      </c>
      <c r="Z1737" s="15" t="inlineStr">
        <is>
          <t>Bit</t>
        </is>
      </c>
      <c r="AA1737" s="15" t="inlineStr">
        <is>
          <t>Transmission</t>
        </is>
      </c>
      <c r="AB1737" s="15" t="inlineStr">
        <is>
          <t>Motor</t>
        </is>
      </c>
      <c r="AC1737" s="15" t="inlineStr">
        <is>
          <t>Electrical System</t>
        </is>
      </c>
      <c r="AD1737" s="15" t="inlineStr">
        <is>
          <t>Battery Holder</t>
        </is>
      </c>
      <c r="AH1737" s="15" t="inlineStr">
        <is>
          <t>Bit</t>
        </is>
      </c>
      <c r="AI1737" s="15" t="inlineStr">
        <is>
          <t>Transmission</t>
        </is>
      </c>
      <c r="AJ1737" s="15" t="inlineStr">
        <is>
          <t>Motor</t>
        </is>
      </c>
      <c r="AK1737" s="15" t="inlineStr">
        <is>
          <t>Electrical System</t>
        </is>
      </c>
      <c r="AL1737" s="15" t="inlineStr">
        <is>
          <t>Battery Holder</t>
        </is>
      </c>
    </row>
    <row r="1738">
      <c r="A1738" s="3" t="inlineStr">
        <is>
          <t>Bit</t>
        </is>
      </c>
      <c r="B1738" s="8">
        <f>INDEX($B$1728:$H$1734,MATCH($AQ$1728,$B$1727:$H$1727,0),MATCH($AQ$1728,$B$1727:$H$1727,0))</f>
        <v/>
      </c>
      <c r="C1738" s="8">
        <f>INDEX($B$1728:$H$1734,MATCH($AQ$1728,$B$1727:$H$1727,0),MATCH($AQ$1729,$B$1727:$H$1727,0))</f>
        <v/>
      </c>
      <c r="D1738" s="8">
        <f>INDEX($B$1728:$H$1734,MATCH($AQ$1728,$B$1727:$H$1727,0),MATCH($AQ$1730,$B$1727:$H$1727,0))</f>
        <v/>
      </c>
      <c r="E1738" s="8">
        <f>INDEX($B$1728:$H$1734,MATCH($AQ$1728,$B$1727:$H$1727,0),MATCH($AQ$1731,$B$1727:$H$1727,0))</f>
        <v/>
      </c>
      <c r="F1738" s="8">
        <f>INDEX($B$1728:$H$1734,MATCH($AQ$1728,$B$1727:$H$1727,0),MATCH($AQ$1732,$B$1727:$H$1727,0))</f>
        <v/>
      </c>
      <c r="J1738" s="8">
        <f>INDEX($J$1728:$P$1734,MATCH($AQ$1728,$J$1727:$P$1727,0),MATCH($AQ$1728,$J$1727:$P$1727,0))</f>
        <v/>
      </c>
      <c r="K1738" s="8">
        <f>INDEX($J$1728:$P$1734,MATCH($AQ$1728,$J$1727:$P$1727,0),MATCH($AQ$1729,$J$1727:$P$1727,0))</f>
        <v/>
      </c>
      <c r="L1738" s="8">
        <f>INDEX($J$1728:$P$1734,MATCH($AQ$1728,$J$1727:$P$1727,0),MATCH($AQ$1730,$J$1727:$P$1727,0))</f>
        <v/>
      </c>
      <c r="M1738" s="8">
        <f>INDEX($J$1728:$P$1734,MATCH($AQ$1728,$J$1727:$P$1727,0),MATCH($AQ$1731,$J$1727:$P$1727,0))</f>
        <v/>
      </c>
      <c r="N1738" s="8">
        <f>INDEX($J$1728:$P$1734,MATCH($AQ$1728,$J$1727:$P$1727,0),MATCH($AQ$1732,$J$1727:$P$1727,0))</f>
        <v/>
      </c>
      <c r="R1738" s="8">
        <f>INDEX($R$1728:$X$1734,MATCH($AQ$1728,$R$1727:$X$1727,0),MATCH($AQ$1728,$R$1727:$X$1727,0))</f>
        <v/>
      </c>
      <c r="S1738" s="8">
        <f>INDEX($R$1728:$X$1734,MATCH($AQ$1728,$R$1727:$X$1727,0),MATCH($AQ$1729,$R$1727:$X$1727,0))</f>
        <v/>
      </c>
      <c r="T1738" s="8">
        <f>INDEX($R$1728:$X$1734,MATCH($AQ$1728,$R$1727:$X$1727,0),MATCH($AQ$1730,$R$1727:$X$1727,0))</f>
        <v/>
      </c>
      <c r="U1738" s="8">
        <f>INDEX($R$1728:$X$1734,MATCH($AQ$1728,$R$1727:$X$1727,0),MATCH($AQ$1731,$R$1727:$X$1727,0))</f>
        <v/>
      </c>
      <c r="V1738" s="8">
        <f>INDEX($R$1728:$X$1734,MATCH($AQ$1728,$R$1727:$X$1727,0),MATCH($AQ$1732,$R$1727:$X$1727,0))</f>
        <v/>
      </c>
      <c r="Z1738" s="8">
        <f>INDEX($Z$1728:$AF$1734,MATCH($AQ$1728,$Z$1727:$AF$1727,0),MATCH($AQ$1728,$Z$1727:$AF$1727,0))</f>
        <v/>
      </c>
      <c r="AA1738" s="8">
        <f>INDEX($Z$1728:$AF$1734,MATCH($AQ$1728,$Z$1727:$AF$1727,0),MATCH($AQ$1729,$Z$1727:$AF$1727,0))</f>
        <v/>
      </c>
      <c r="AB1738" s="8">
        <f>INDEX($Z$1728:$AF$1734,MATCH($AQ$1728,$Z$1727:$AF$1727,0),MATCH($AQ$1730,$Z$1727:$AF$1727,0))</f>
        <v/>
      </c>
      <c r="AC1738" s="8">
        <f>INDEX($Z$1728:$AF$1734,MATCH($AQ$1728,$Z$1727:$AF$1727,0),MATCH($AQ$1731,$Z$1727:$AF$1727,0))</f>
        <v/>
      </c>
      <c r="AD1738" s="8">
        <f>INDEX($Z$1728:$AF$1734,MATCH($AQ$1728,$Z$1727:$AF$1727,0),MATCH($AQ$1732,$Z$1727:$AF$1727,0))</f>
        <v/>
      </c>
      <c r="AH1738" s="8">
        <f>INDEX($AH$1728:$AN$1734,MATCH($AQ$1728,$AH$1727:$AN$1727,0),MATCH($AQ$1728,$AH$1727:$AN$1727,0))</f>
        <v/>
      </c>
      <c r="AI1738" s="8">
        <f>INDEX($AH$1728:$AN$1734,MATCH($AQ$1728,$AH$1727:$AN$1727,0),MATCH($AQ$1729,$AH$1727:$AN$1727,0))</f>
        <v/>
      </c>
      <c r="AJ1738" s="8">
        <f>INDEX($AH$1728:$AN$1734,MATCH($AQ$1728,$AH$1727:$AN$1727,0),MATCH($AQ$1730,$AH$1727:$AN$1727,0))</f>
        <v/>
      </c>
      <c r="AK1738" s="8">
        <f>INDEX($AH$1728:$AN$1734,MATCH($AQ$1728,$AH$1727:$AN$1727,0),MATCH($AQ$1731,$AH$1727:$AN$1727,0))</f>
        <v/>
      </c>
      <c r="AL1738" s="8">
        <f>INDEX($AH$1728:$AN$1734,MATCH($AQ$1728,$AH$1727:$AN$1727,0),MATCH($AQ$1732,$AH$1727:$AN$1727,0))</f>
        <v/>
      </c>
      <c r="AP1738" s="8">
        <f>IF(($B$1738&lt;&gt;2)+($J$1738&lt;&gt;2)+($R$1738&lt;&gt;2)+($Z$1738&lt;&gt;2)+($AH$1738&lt;&gt;2)=0,2,IF((($B$1738&lt;&gt;2)*$B$1738+($J$1738&lt;&gt;2)*$J$1738+($R$1738&lt;&gt;2)*$R$1738+($Z$1738&lt;&gt;2)*$Z$1738+($AH$1738&lt;&gt;2)*$AH$1738)/(($B$1738&lt;&gt;2)+($J$1738&lt;&gt;2)+($R$1738&lt;&gt;2)+($Z$1738&lt;&gt;2)+($AH$1738&lt;&gt;2))&gt;=0.5,1,0))</f>
        <v/>
      </c>
      <c r="AQ1738" s="8">
        <f>IF(($C$1738&lt;&gt;2)+($K$1738&lt;&gt;2)+($S$1738&lt;&gt;2)+($AA$1738&lt;&gt;2)+($AI$1738&lt;&gt;2)=0,2,IF((($C$1738&lt;&gt;2)*$C$1738+($K$1738&lt;&gt;2)*$K$1738+($S$1738&lt;&gt;2)*$S$1738+($AA$1738&lt;&gt;2)*$AA$1738+($AI$1738&lt;&gt;2)*$AI$1738)/(($C$1738&lt;&gt;2)+($K$1738&lt;&gt;2)+($S$1738&lt;&gt;2)+($AA$1738&lt;&gt;2)+($AI$1738&lt;&gt;2))&gt;=0.5,1,0))</f>
        <v/>
      </c>
      <c r="AR1738" s="8">
        <f>IF(($D$1738&lt;&gt;2)+($L$1738&lt;&gt;2)+($T$1738&lt;&gt;2)+($AB$1738&lt;&gt;2)+($AJ$1738&lt;&gt;2)=0,2,IF((($D$1738&lt;&gt;2)*$D$1738+($L$1738&lt;&gt;2)*$L$1738+($T$1738&lt;&gt;2)*$T$1738+($AB$1738&lt;&gt;2)*$AB$1738+($AJ$1738&lt;&gt;2)*$AJ$1738)/(($D$1738&lt;&gt;2)+($L$1738&lt;&gt;2)+($T$1738&lt;&gt;2)+($AB$1738&lt;&gt;2)+($AJ$1738&lt;&gt;2))&gt;=0.5,1,0))</f>
        <v/>
      </c>
      <c r="AS1738" s="8">
        <f>IF(($E$1738&lt;&gt;2)+($M$1738&lt;&gt;2)+($U$1738&lt;&gt;2)+($AC$1738&lt;&gt;2)+($AK$1738&lt;&gt;2)=0,2,IF((($E$1738&lt;&gt;2)*$E$1738+($M$1738&lt;&gt;2)*$M$1738+($U$1738&lt;&gt;2)*$U$1738+($AC$1738&lt;&gt;2)*$AC$1738+($AK$1738&lt;&gt;2)*$AK$1738)/(($E$1738&lt;&gt;2)+($M$1738&lt;&gt;2)+($U$1738&lt;&gt;2)+($AC$1738&lt;&gt;2)+($AK$1738&lt;&gt;2))&gt;=0.5,1,0))</f>
        <v/>
      </c>
      <c r="AT1738" s="8">
        <f>IF(($F$1738&lt;&gt;2)+($N$1738&lt;&gt;2)+($V$1738&lt;&gt;2)+($AD$1738&lt;&gt;2)+($AL$1738&lt;&gt;2)=0,2,IF((($F$1738&lt;&gt;2)*$F$1738+($N$1738&lt;&gt;2)*$N$1738+($V$1738&lt;&gt;2)*$V$1738+($AD$1738&lt;&gt;2)*$AD$1738+($AL$1738&lt;&gt;2)*$AL$1738)/(($F$1738&lt;&gt;2)+($N$1738&lt;&gt;2)+($V$1738&lt;&gt;2)+($AD$1738&lt;&gt;2)+($AL$1738&lt;&gt;2))&gt;=0.5,1,0))</f>
        <v/>
      </c>
      <c r="AV1738" s="16">
        <f>INDEX('Ground truth'!$B$14:$H$20,MATCH($AP$1728,'Ground truth'!$A$14:$A$20,0),MATCH($AP$1728,'Ground truth'!$B$13:$H$13,0))</f>
        <v/>
      </c>
      <c r="AW1738" s="16">
        <f>INDEX('Ground truth'!$B$14:$H$20,MATCH($AP$1728,'Ground truth'!$A$14:$A$20,0),MATCH($AP$1729,'Ground truth'!$B$13:$H$13,0))</f>
        <v/>
      </c>
      <c r="AX1738" s="16">
        <f>INDEX('Ground truth'!$B$14:$H$20,MATCH($AP$1728,'Ground truth'!$A$14:$A$20,0),MATCH($AP$1730,'Ground truth'!$B$13:$H$13,0))</f>
        <v/>
      </c>
      <c r="AY1738" s="16">
        <f>INDEX('Ground truth'!$B$14:$H$20,MATCH($AP$1728,'Ground truth'!$A$14:$A$20,0),MATCH($AP$1731,'Ground truth'!$B$13:$H$13,0))</f>
        <v/>
      </c>
      <c r="AZ1738" s="16">
        <f>INDEX('Ground truth'!$B$14:$H$20,MATCH($AP$1728,'Ground truth'!$A$14:$A$20,0),MATCH($AP$1732,'Ground truth'!$B$13:$H$13,0))</f>
        <v/>
      </c>
      <c r="BB1738" s="19" t="n">
        <v>2.732050807568881</v>
      </c>
      <c r="BC1738" s="19">
        <f>LARGE($BB$1738:$BB$1742,1)</f>
        <v/>
      </c>
    </row>
    <row r="1739">
      <c r="A1739" s="3" t="inlineStr">
        <is>
          <t>Transmission</t>
        </is>
      </c>
      <c r="B1739" s="8">
        <f>INDEX($B$1728:$H$1734,MATCH($AQ$1729,$B$1727:$H$1727,0),MATCH($AQ$1728,$B$1727:$H$1727,0))</f>
        <v/>
      </c>
      <c r="C1739" s="8">
        <f>INDEX($B$1728:$H$1734,MATCH($AQ$1729,$B$1727:$H$1727,0),MATCH($AQ$1729,$B$1727:$H$1727,0))</f>
        <v/>
      </c>
      <c r="D1739" s="8">
        <f>INDEX($B$1728:$H$1734,MATCH($AQ$1729,$B$1727:$H$1727,0),MATCH($AQ$1730,$B$1727:$H$1727,0))</f>
        <v/>
      </c>
      <c r="E1739" s="8">
        <f>INDEX($B$1728:$H$1734,MATCH($AQ$1729,$B$1727:$H$1727,0),MATCH($AQ$1731,$B$1727:$H$1727,0))</f>
        <v/>
      </c>
      <c r="F1739" s="8">
        <f>INDEX($B$1728:$H$1734,MATCH($AQ$1729,$B$1727:$H$1727,0),MATCH($AQ$1732,$B$1727:$H$1727,0))</f>
        <v/>
      </c>
      <c r="J1739" s="8">
        <f>INDEX($J$1728:$P$1734,MATCH($AQ$1729,$J$1727:$P$1727,0),MATCH($AQ$1728,$J$1727:$P$1727,0))</f>
        <v/>
      </c>
      <c r="K1739" s="8">
        <f>INDEX($J$1728:$P$1734,MATCH($AQ$1729,$J$1727:$P$1727,0),MATCH($AQ$1729,$J$1727:$P$1727,0))</f>
        <v/>
      </c>
      <c r="L1739" s="8">
        <f>INDEX($J$1728:$P$1734,MATCH($AQ$1729,$J$1727:$P$1727,0),MATCH($AQ$1730,$J$1727:$P$1727,0))</f>
        <v/>
      </c>
      <c r="M1739" s="8">
        <f>INDEX($J$1728:$P$1734,MATCH($AQ$1729,$J$1727:$P$1727,0),MATCH($AQ$1731,$J$1727:$P$1727,0))</f>
        <v/>
      </c>
      <c r="N1739" s="8">
        <f>INDEX($J$1728:$P$1734,MATCH($AQ$1729,$J$1727:$P$1727,0),MATCH($AQ$1732,$J$1727:$P$1727,0))</f>
        <v/>
      </c>
      <c r="R1739" s="8">
        <f>INDEX($R$1728:$X$1734,MATCH($AQ$1729,$R$1727:$X$1727,0),MATCH($AQ$1728,$R$1727:$X$1727,0))</f>
        <v/>
      </c>
      <c r="S1739" s="8">
        <f>INDEX($R$1728:$X$1734,MATCH($AQ$1729,$R$1727:$X$1727,0),MATCH($AQ$1729,$R$1727:$X$1727,0))</f>
        <v/>
      </c>
      <c r="T1739" s="8">
        <f>INDEX($R$1728:$X$1734,MATCH($AQ$1729,$R$1727:$X$1727,0),MATCH($AQ$1730,$R$1727:$X$1727,0))</f>
        <v/>
      </c>
      <c r="U1739" s="8">
        <f>INDEX($R$1728:$X$1734,MATCH($AQ$1729,$R$1727:$X$1727,0),MATCH($AQ$1731,$R$1727:$X$1727,0))</f>
        <v/>
      </c>
      <c r="V1739" s="8">
        <f>INDEX($R$1728:$X$1734,MATCH($AQ$1729,$R$1727:$X$1727,0),MATCH($AQ$1732,$R$1727:$X$1727,0))</f>
        <v/>
      </c>
      <c r="Z1739" s="8">
        <f>INDEX($Z$1728:$AF$1734,MATCH($AQ$1729,$Z$1727:$AF$1727,0),MATCH($AQ$1728,$Z$1727:$AF$1727,0))</f>
        <v/>
      </c>
      <c r="AA1739" s="8">
        <f>INDEX($Z$1728:$AF$1734,MATCH($AQ$1729,$Z$1727:$AF$1727,0),MATCH($AQ$1729,$Z$1727:$AF$1727,0))</f>
        <v/>
      </c>
      <c r="AB1739" s="8">
        <f>INDEX($Z$1728:$AF$1734,MATCH($AQ$1729,$Z$1727:$AF$1727,0),MATCH($AQ$1730,$Z$1727:$AF$1727,0))</f>
        <v/>
      </c>
      <c r="AC1739" s="8">
        <f>INDEX($Z$1728:$AF$1734,MATCH($AQ$1729,$Z$1727:$AF$1727,0),MATCH($AQ$1731,$Z$1727:$AF$1727,0))</f>
        <v/>
      </c>
      <c r="AD1739" s="8">
        <f>INDEX($Z$1728:$AF$1734,MATCH($AQ$1729,$Z$1727:$AF$1727,0),MATCH($AQ$1732,$Z$1727:$AF$1727,0))</f>
        <v/>
      </c>
      <c r="AH1739" s="8">
        <f>INDEX($AH$1728:$AN$1734,MATCH($AQ$1729,$AH$1727:$AN$1727,0),MATCH($AQ$1728,$AH$1727:$AN$1727,0))</f>
        <v/>
      </c>
      <c r="AI1739" s="8">
        <f>INDEX($AH$1728:$AN$1734,MATCH($AQ$1729,$AH$1727:$AN$1727,0),MATCH($AQ$1729,$AH$1727:$AN$1727,0))</f>
        <v/>
      </c>
      <c r="AJ1739" s="8">
        <f>INDEX($AH$1728:$AN$1734,MATCH($AQ$1729,$AH$1727:$AN$1727,0),MATCH($AQ$1730,$AH$1727:$AN$1727,0))</f>
        <v/>
      </c>
      <c r="AK1739" s="8">
        <f>INDEX($AH$1728:$AN$1734,MATCH($AQ$1729,$AH$1727:$AN$1727,0),MATCH($AQ$1731,$AH$1727:$AN$1727,0))</f>
        <v/>
      </c>
      <c r="AL1739" s="8">
        <f>INDEX($AH$1728:$AN$1734,MATCH($AQ$1729,$AH$1727:$AN$1727,0),MATCH($AQ$1732,$AH$1727:$AN$1727,0))</f>
        <v/>
      </c>
      <c r="AP1739" s="8">
        <f>IF(($B$1739&lt;&gt;2)+($J$1739&lt;&gt;2)+($R$1739&lt;&gt;2)+($Z$1739&lt;&gt;2)+($AH$1739&lt;&gt;2)=0,2,IF((($B$1739&lt;&gt;2)*$B$1739+($J$1739&lt;&gt;2)*$J$1739+($R$1739&lt;&gt;2)*$R$1739+($Z$1739&lt;&gt;2)*$Z$1739+($AH$1739&lt;&gt;2)*$AH$1739)/(($B$1739&lt;&gt;2)+($J$1739&lt;&gt;2)+($R$1739&lt;&gt;2)+($Z$1739&lt;&gt;2)+($AH$1739&lt;&gt;2))&gt;=0.5,1,0))</f>
        <v/>
      </c>
      <c r="AQ1739" s="8">
        <f>IF(($C$1739&lt;&gt;2)+($K$1739&lt;&gt;2)+($S$1739&lt;&gt;2)+($AA$1739&lt;&gt;2)+($AI$1739&lt;&gt;2)=0,2,IF((($C$1739&lt;&gt;2)*$C$1739+($K$1739&lt;&gt;2)*$K$1739+($S$1739&lt;&gt;2)*$S$1739+($AA$1739&lt;&gt;2)*$AA$1739+($AI$1739&lt;&gt;2)*$AI$1739)/(($C$1739&lt;&gt;2)+($K$1739&lt;&gt;2)+($S$1739&lt;&gt;2)+($AA$1739&lt;&gt;2)+($AI$1739&lt;&gt;2))&gt;=0.5,1,0))</f>
        <v/>
      </c>
      <c r="AR1739" s="8">
        <f>IF(($D$1739&lt;&gt;2)+($L$1739&lt;&gt;2)+($T$1739&lt;&gt;2)+($AB$1739&lt;&gt;2)+($AJ$1739&lt;&gt;2)=0,2,IF((($D$1739&lt;&gt;2)*$D$1739+($L$1739&lt;&gt;2)*$L$1739+($T$1739&lt;&gt;2)*$T$1739+($AB$1739&lt;&gt;2)*$AB$1739+($AJ$1739&lt;&gt;2)*$AJ$1739)/(($D$1739&lt;&gt;2)+($L$1739&lt;&gt;2)+($T$1739&lt;&gt;2)+($AB$1739&lt;&gt;2)+($AJ$1739&lt;&gt;2))&gt;=0.5,1,0))</f>
        <v/>
      </c>
      <c r="AS1739" s="8">
        <f>IF(($E$1739&lt;&gt;2)+($M$1739&lt;&gt;2)+($U$1739&lt;&gt;2)+($AC$1739&lt;&gt;2)+($AK$1739&lt;&gt;2)=0,2,IF((($E$1739&lt;&gt;2)*$E$1739+($M$1739&lt;&gt;2)*$M$1739+($U$1739&lt;&gt;2)*$U$1739+($AC$1739&lt;&gt;2)*$AC$1739+($AK$1739&lt;&gt;2)*$AK$1739)/(($E$1739&lt;&gt;2)+($M$1739&lt;&gt;2)+($U$1739&lt;&gt;2)+($AC$1739&lt;&gt;2)+($AK$1739&lt;&gt;2))&gt;=0.5,1,0))</f>
        <v/>
      </c>
      <c r="AT1739" s="8">
        <f>IF(($F$1739&lt;&gt;2)+($N$1739&lt;&gt;2)+($V$1739&lt;&gt;2)+($AD$1739&lt;&gt;2)+($AL$1739&lt;&gt;2)=0,2,IF((($F$1739&lt;&gt;2)*$F$1739+($N$1739&lt;&gt;2)*$N$1739+($V$1739&lt;&gt;2)*$V$1739+($AD$1739&lt;&gt;2)*$AD$1739+($AL$1739&lt;&gt;2)*$AL$1739)/(($F$1739&lt;&gt;2)+($N$1739&lt;&gt;2)+($V$1739&lt;&gt;2)+($AD$1739&lt;&gt;2)+($AL$1739&lt;&gt;2))&gt;=0.5,1,0))</f>
        <v/>
      </c>
      <c r="AV1739" s="16">
        <f>INDEX('Ground truth'!$B$14:$H$20,MATCH($AP$1729,'Ground truth'!$A$14:$A$20,0),MATCH($AP$1728,'Ground truth'!$B$13:$H$13,0))</f>
        <v/>
      </c>
      <c r="AW1739" s="16">
        <f>INDEX('Ground truth'!$B$14:$H$20,MATCH($AP$1729,'Ground truth'!$A$14:$A$20,0),MATCH($AP$1729,'Ground truth'!$B$13:$H$13,0))</f>
        <v/>
      </c>
      <c r="AX1739" s="16">
        <f>INDEX('Ground truth'!$B$14:$H$20,MATCH($AP$1729,'Ground truth'!$A$14:$A$20,0),MATCH($AP$1730,'Ground truth'!$B$13:$H$13,0))</f>
        <v/>
      </c>
      <c r="AY1739" s="16">
        <f>INDEX('Ground truth'!$B$14:$H$20,MATCH($AP$1729,'Ground truth'!$A$14:$A$20,0),MATCH($AP$1731,'Ground truth'!$B$13:$H$13,0))</f>
        <v/>
      </c>
      <c r="AZ1739" s="16">
        <f>INDEX('Ground truth'!$B$14:$H$20,MATCH($AP$1729,'Ground truth'!$A$14:$A$20,0),MATCH($AP$1732,'Ground truth'!$B$13:$H$13,0))</f>
        <v/>
      </c>
      <c r="BB1739" s="19" t="n">
        <v>-0.7320508075688767</v>
      </c>
      <c r="BC1739" s="19">
        <f>LARGE($BB$1738:$BB$1742,2)</f>
        <v/>
      </c>
    </row>
    <row r="1740">
      <c r="A1740" s="3" t="inlineStr">
        <is>
          <t>Motor</t>
        </is>
      </c>
      <c r="B1740" s="8">
        <f>INDEX($B$1728:$H$1734,MATCH($AQ$1730,$B$1727:$H$1727,0),MATCH($AQ$1728,$B$1727:$H$1727,0))</f>
        <v/>
      </c>
      <c r="C1740" s="8">
        <f>INDEX($B$1728:$H$1734,MATCH($AQ$1730,$B$1727:$H$1727,0),MATCH($AQ$1729,$B$1727:$H$1727,0))</f>
        <v/>
      </c>
      <c r="D1740" s="8">
        <f>INDEX($B$1728:$H$1734,MATCH($AQ$1730,$B$1727:$H$1727,0),MATCH($AQ$1730,$B$1727:$H$1727,0))</f>
        <v/>
      </c>
      <c r="E1740" s="8">
        <f>INDEX($B$1728:$H$1734,MATCH($AQ$1730,$B$1727:$H$1727,0),MATCH($AQ$1731,$B$1727:$H$1727,0))</f>
        <v/>
      </c>
      <c r="F1740" s="8">
        <f>INDEX($B$1728:$H$1734,MATCH($AQ$1730,$B$1727:$H$1727,0),MATCH($AQ$1732,$B$1727:$H$1727,0))</f>
        <v/>
      </c>
      <c r="J1740" s="8">
        <f>INDEX($J$1728:$P$1734,MATCH($AQ$1730,$J$1727:$P$1727,0),MATCH($AQ$1728,$J$1727:$P$1727,0))</f>
        <v/>
      </c>
      <c r="K1740" s="8">
        <f>INDEX($J$1728:$P$1734,MATCH($AQ$1730,$J$1727:$P$1727,0),MATCH($AQ$1729,$J$1727:$P$1727,0))</f>
        <v/>
      </c>
      <c r="L1740" s="8">
        <f>INDEX($J$1728:$P$1734,MATCH($AQ$1730,$J$1727:$P$1727,0),MATCH($AQ$1730,$J$1727:$P$1727,0))</f>
        <v/>
      </c>
      <c r="M1740" s="8">
        <f>INDEX($J$1728:$P$1734,MATCH($AQ$1730,$J$1727:$P$1727,0),MATCH($AQ$1731,$J$1727:$P$1727,0))</f>
        <v/>
      </c>
      <c r="N1740" s="8">
        <f>INDEX($J$1728:$P$1734,MATCH($AQ$1730,$J$1727:$P$1727,0),MATCH($AQ$1732,$J$1727:$P$1727,0))</f>
        <v/>
      </c>
      <c r="R1740" s="8">
        <f>INDEX($R$1728:$X$1734,MATCH($AQ$1730,$R$1727:$X$1727,0),MATCH($AQ$1728,$R$1727:$X$1727,0))</f>
        <v/>
      </c>
      <c r="S1740" s="8">
        <f>INDEX($R$1728:$X$1734,MATCH($AQ$1730,$R$1727:$X$1727,0),MATCH($AQ$1729,$R$1727:$X$1727,0))</f>
        <v/>
      </c>
      <c r="T1740" s="8">
        <f>INDEX($R$1728:$X$1734,MATCH($AQ$1730,$R$1727:$X$1727,0),MATCH($AQ$1730,$R$1727:$X$1727,0))</f>
        <v/>
      </c>
      <c r="U1740" s="8">
        <f>INDEX($R$1728:$X$1734,MATCH($AQ$1730,$R$1727:$X$1727,0),MATCH($AQ$1731,$R$1727:$X$1727,0))</f>
        <v/>
      </c>
      <c r="V1740" s="8">
        <f>INDEX($R$1728:$X$1734,MATCH($AQ$1730,$R$1727:$X$1727,0),MATCH($AQ$1732,$R$1727:$X$1727,0))</f>
        <v/>
      </c>
      <c r="Z1740" s="8">
        <f>INDEX($Z$1728:$AF$1734,MATCH($AQ$1730,$Z$1727:$AF$1727,0),MATCH($AQ$1728,$Z$1727:$AF$1727,0))</f>
        <v/>
      </c>
      <c r="AA1740" s="8">
        <f>INDEX($Z$1728:$AF$1734,MATCH($AQ$1730,$Z$1727:$AF$1727,0),MATCH($AQ$1729,$Z$1727:$AF$1727,0))</f>
        <v/>
      </c>
      <c r="AB1740" s="8">
        <f>INDEX($Z$1728:$AF$1734,MATCH($AQ$1730,$Z$1727:$AF$1727,0),MATCH($AQ$1730,$Z$1727:$AF$1727,0))</f>
        <v/>
      </c>
      <c r="AC1740" s="8">
        <f>INDEX($Z$1728:$AF$1734,MATCH($AQ$1730,$Z$1727:$AF$1727,0),MATCH($AQ$1731,$Z$1727:$AF$1727,0))</f>
        <v/>
      </c>
      <c r="AD1740" s="8">
        <f>INDEX($Z$1728:$AF$1734,MATCH($AQ$1730,$Z$1727:$AF$1727,0),MATCH($AQ$1732,$Z$1727:$AF$1727,0))</f>
        <v/>
      </c>
      <c r="AH1740" s="8">
        <f>INDEX($AH$1728:$AN$1734,MATCH($AQ$1730,$AH$1727:$AN$1727,0),MATCH($AQ$1728,$AH$1727:$AN$1727,0))</f>
        <v/>
      </c>
      <c r="AI1740" s="8">
        <f>INDEX($AH$1728:$AN$1734,MATCH($AQ$1730,$AH$1727:$AN$1727,0),MATCH($AQ$1729,$AH$1727:$AN$1727,0))</f>
        <v/>
      </c>
      <c r="AJ1740" s="8">
        <f>INDEX($AH$1728:$AN$1734,MATCH($AQ$1730,$AH$1727:$AN$1727,0),MATCH($AQ$1730,$AH$1727:$AN$1727,0))</f>
        <v/>
      </c>
      <c r="AK1740" s="8">
        <f>INDEX($AH$1728:$AN$1734,MATCH($AQ$1730,$AH$1727:$AN$1727,0),MATCH($AQ$1731,$AH$1727:$AN$1727,0))</f>
        <v/>
      </c>
      <c r="AL1740" s="8">
        <f>INDEX($AH$1728:$AN$1734,MATCH($AQ$1730,$AH$1727:$AN$1727,0),MATCH($AQ$1732,$AH$1727:$AN$1727,0))</f>
        <v/>
      </c>
      <c r="AP1740" s="8">
        <f>IF(($B$1740&lt;&gt;2)+($J$1740&lt;&gt;2)+($R$1740&lt;&gt;2)+($Z$1740&lt;&gt;2)+($AH$1740&lt;&gt;2)=0,2,IF((($B$1740&lt;&gt;2)*$B$1740+($J$1740&lt;&gt;2)*$J$1740+($R$1740&lt;&gt;2)*$R$1740+($Z$1740&lt;&gt;2)*$Z$1740+($AH$1740&lt;&gt;2)*$AH$1740)/(($B$1740&lt;&gt;2)+($J$1740&lt;&gt;2)+($R$1740&lt;&gt;2)+($Z$1740&lt;&gt;2)+($AH$1740&lt;&gt;2))&gt;=0.5,1,0))</f>
        <v/>
      </c>
      <c r="AQ1740" s="8">
        <f>IF(($C$1740&lt;&gt;2)+($K$1740&lt;&gt;2)+($S$1740&lt;&gt;2)+($AA$1740&lt;&gt;2)+($AI$1740&lt;&gt;2)=0,2,IF((($C$1740&lt;&gt;2)*$C$1740+($K$1740&lt;&gt;2)*$K$1740+($S$1740&lt;&gt;2)*$S$1740+($AA$1740&lt;&gt;2)*$AA$1740+($AI$1740&lt;&gt;2)*$AI$1740)/(($C$1740&lt;&gt;2)+($K$1740&lt;&gt;2)+($S$1740&lt;&gt;2)+($AA$1740&lt;&gt;2)+($AI$1740&lt;&gt;2))&gt;=0.5,1,0))</f>
        <v/>
      </c>
      <c r="AR1740" s="8">
        <f>IF(($D$1740&lt;&gt;2)+($L$1740&lt;&gt;2)+($T$1740&lt;&gt;2)+($AB$1740&lt;&gt;2)+($AJ$1740&lt;&gt;2)=0,2,IF((($D$1740&lt;&gt;2)*$D$1740+($L$1740&lt;&gt;2)*$L$1740+($T$1740&lt;&gt;2)*$T$1740+($AB$1740&lt;&gt;2)*$AB$1740+($AJ$1740&lt;&gt;2)*$AJ$1740)/(($D$1740&lt;&gt;2)+($L$1740&lt;&gt;2)+($T$1740&lt;&gt;2)+($AB$1740&lt;&gt;2)+($AJ$1740&lt;&gt;2))&gt;=0.5,1,0))</f>
        <v/>
      </c>
      <c r="AS1740" s="8">
        <f>IF(($E$1740&lt;&gt;2)+($M$1740&lt;&gt;2)+($U$1740&lt;&gt;2)+($AC$1740&lt;&gt;2)+($AK$1740&lt;&gt;2)=0,2,IF((($E$1740&lt;&gt;2)*$E$1740+($M$1740&lt;&gt;2)*$M$1740+($U$1740&lt;&gt;2)*$U$1740+($AC$1740&lt;&gt;2)*$AC$1740+($AK$1740&lt;&gt;2)*$AK$1740)/(($E$1740&lt;&gt;2)+($M$1740&lt;&gt;2)+($U$1740&lt;&gt;2)+($AC$1740&lt;&gt;2)+($AK$1740&lt;&gt;2))&gt;=0.5,1,0))</f>
        <v/>
      </c>
      <c r="AT1740" s="8">
        <f>IF(($F$1740&lt;&gt;2)+($N$1740&lt;&gt;2)+($V$1740&lt;&gt;2)+($AD$1740&lt;&gt;2)+($AL$1740&lt;&gt;2)=0,2,IF((($F$1740&lt;&gt;2)*$F$1740+($N$1740&lt;&gt;2)*$N$1740+($V$1740&lt;&gt;2)*$V$1740+($AD$1740&lt;&gt;2)*$AD$1740+($AL$1740&lt;&gt;2)*$AL$1740)/(($F$1740&lt;&gt;2)+($N$1740&lt;&gt;2)+($V$1740&lt;&gt;2)+($AD$1740&lt;&gt;2)+($AL$1740&lt;&gt;2))&gt;=0.5,1,0))</f>
        <v/>
      </c>
      <c r="AV1740" s="16">
        <f>INDEX('Ground truth'!$B$14:$H$20,MATCH($AP$1730,'Ground truth'!$A$14:$A$20,0),MATCH($AP$1728,'Ground truth'!$B$13:$H$13,0))</f>
        <v/>
      </c>
      <c r="AW1740" s="16">
        <f>INDEX('Ground truth'!$B$14:$H$20,MATCH($AP$1730,'Ground truth'!$A$14:$A$20,0),MATCH($AP$1729,'Ground truth'!$B$13:$H$13,0))</f>
        <v/>
      </c>
      <c r="AX1740" s="16">
        <f>INDEX('Ground truth'!$B$14:$H$20,MATCH($AP$1730,'Ground truth'!$A$14:$A$20,0),MATCH($AP$1730,'Ground truth'!$B$13:$H$13,0))</f>
        <v/>
      </c>
      <c r="AY1740" s="16">
        <f>INDEX('Ground truth'!$B$14:$H$20,MATCH($AP$1730,'Ground truth'!$A$14:$A$20,0),MATCH($AP$1731,'Ground truth'!$B$13:$H$13,0))</f>
        <v/>
      </c>
      <c r="AZ1740" s="16">
        <f>INDEX('Ground truth'!$B$14:$H$20,MATCH($AP$1730,'Ground truth'!$A$14:$A$20,0),MATCH($AP$1732,'Ground truth'!$B$13:$H$13,0))</f>
        <v/>
      </c>
      <c r="BB1740" s="19" t="n">
        <v>-1.006569074745785e-17</v>
      </c>
      <c r="BC1740" s="19">
        <f>LARGE($BB$1738:$BB$1742,3)</f>
        <v/>
      </c>
    </row>
    <row r="1741">
      <c r="A1741" s="3" t="inlineStr">
        <is>
          <t>Electrical System</t>
        </is>
      </c>
      <c r="B1741" s="8">
        <f>INDEX($B$1728:$H$1734,MATCH($AQ$1731,$B$1727:$H$1727,0),MATCH($AQ$1728,$B$1727:$H$1727,0))</f>
        <v/>
      </c>
      <c r="C1741" s="8">
        <f>INDEX($B$1728:$H$1734,MATCH($AQ$1731,$B$1727:$H$1727,0),MATCH($AQ$1729,$B$1727:$H$1727,0))</f>
        <v/>
      </c>
      <c r="D1741" s="8">
        <f>INDEX($B$1728:$H$1734,MATCH($AQ$1731,$B$1727:$H$1727,0),MATCH($AQ$1730,$B$1727:$H$1727,0))</f>
        <v/>
      </c>
      <c r="E1741" s="8">
        <f>INDEX($B$1728:$H$1734,MATCH($AQ$1731,$B$1727:$H$1727,0),MATCH($AQ$1731,$B$1727:$H$1727,0))</f>
        <v/>
      </c>
      <c r="F1741" s="8">
        <f>INDEX($B$1728:$H$1734,MATCH($AQ$1731,$B$1727:$H$1727,0),MATCH($AQ$1732,$B$1727:$H$1727,0))</f>
        <v/>
      </c>
      <c r="J1741" s="8">
        <f>INDEX($J$1728:$P$1734,MATCH($AQ$1731,$J$1727:$P$1727,0),MATCH($AQ$1728,$J$1727:$P$1727,0))</f>
        <v/>
      </c>
      <c r="K1741" s="8">
        <f>INDEX($J$1728:$P$1734,MATCH($AQ$1731,$J$1727:$P$1727,0),MATCH($AQ$1729,$J$1727:$P$1727,0))</f>
        <v/>
      </c>
      <c r="L1741" s="8">
        <f>INDEX($J$1728:$P$1734,MATCH($AQ$1731,$J$1727:$P$1727,0),MATCH($AQ$1730,$J$1727:$P$1727,0))</f>
        <v/>
      </c>
      <c r="M1741" s="8">
        <f>INDEX($J$1728:$P$1734,MATCH($AQ$1731,$J$1727:$P$1727,0),MATCH($AQ$1731,$J$1727:$P$1727,0))</f>
        <v/>
      </c>
      <c r="N1741" s="8">
        <f>INDEX($J$1728:$P$1734,MATCH($AQ$1731,$J$1727:$P$1727,0),MATCH($AQ$1732,$J$1727:$P$1727,0))</f>
        <v/>
      </c>
      <c r="R1741" s="8">
        <f>INDEX($R$1728:$X$1734,MATCH($AQ$1731,$R$1727:$X$1727,0),MATCH($AQ$1728,$R$1727:$X$1727,0))</f>
        <v/>
      </c>
      <c r="S1741" s="8">
        <f>INDEX($R$1728:$X$1734,MATCH($AQ$1731,$R$1727:$X$1727,0),MATCH($AQ$1729,$R$1727:$X$1727,0))</f>
        <v/>
      </c>
      <c r="T1741" s="8">
        <f>INDEX($R$1728:$X$1734,MATCH($AQ$1731,$R$1727:$X$1727,0),MATCH($AQ$1730,$R$1727:$X$1727,0))</f>
        <v/>
      </c>
      <c r="U1741" s="8">
        <f>INDEX($R$1728:$X$1734,MATCH($AQ$1731,$R$1727:$X$1727,0),MATCH($AQ$1731,$R$1727:$X$1727,0))</f>
        <v/>
      </c>
      <c r="V1741" s="8">
        <f>INDEX($R$1728:$X$1734,MATCH($AQ$1731,$R$1727:$X$1727,0),MATCH($AQ$1732,$R$1727:$X$1727,0))</f>
        <v/>
      </c>
      <c r="Z1741" s="8">
        <f>INDEX($Z$1728:$AF$1734,MATCH($AQ$1731,$Z$1727:$AF$1727,0),MATCH($AQ$1728,$Z$1727:$AF$1727,0))</f>
        <v/>
      </c>
      <c r="AA1741" s="8">
        <f>INDEX($Z$1728:$AF$1734,MATCH($AQ$1731,$Z$1727:$AF$1727,0),MATCH($AQ$1729,$Z$1727:$AF$1727,0))</f>
        <v/>
      </c>
      <c r="AB1741" s="8">
        <f>INDEX($Z$1728:$AF$1734,MATCH($AQ$1731,$Z$1727:$AF$1727,0),MATCH($AQ$1730,$Z$1727:$AF$1727,0))</f>
        <v/>
      </c>
      <c r="AC1741" s="8">
        <f>INDEX($Z$1728:$AF$1734,MATCH($AQ$1731,$Z$1727:$AF$1727,0),MATCH($AQ$1731,$Z$1727:$AF$1727,0))</f>
        <v/>
      </c>
      <c r="AD1741" s="8">
        <f>INDEX($Z$1728:$AF$1734,MATCH($AQ$1731,$Z$1727:$AF$1727,0),MATCH($AQ$1732,$Z$1727:$AF$1727,0))</f>
        <v/>
      </c>
      <c r="AH1741" s="8">
        <f>INDEX($AH$1728:$AN$1734,MATCH($AQ$1731,$AH$1727:$AN$1727,0),MATCH($AQ$1728,$AH$1727:$AN$1727,0))</f>
        <v/>
      </c>
      <c r="AI1741" s="8">
        <f>INDEX($AH$1728:$AN$1734,MATCH($AQ$1731,$AH$1727:$AN$1727,0),MATCH($AQ$1729,$AH$1727:$AN$1727,0))</f>
        <v/>
      </c>
      <c r="AJ1741" s="8">
        <f>INDEX($AH$1728:$AN$1734,MATCH($AQ$1731,$AH$1727:$AN$1727,0),MATCH($AQ$1730,$AH$1727:$AN$1727,0))</f>
        <v/>
      </c>
      <c r="AK1741" s="8">
        <f>INDEX($AH$1728:$AN$1734,MATCH($AQ$1731,$AH$1727:$AN$1727,0),MATCH($AQ$1731,$AH$1727:$AN$1727,0))</f>
        <v/>
      </c>
      <c r="AL1741" s="8">
        <f>INDEX($AH$1728:$AN$1734,MATCH($AQ$1731,$AH$1727:$AN$1727,0),MATCH($AQ$1732,$AH$1727:$AN$1727,0))</f>
        <v/>
      </c>
      <c r="AP1741" s="8">
        <f>IF(($B$1741&lt;&gt;2)+($J$1741&lt;&gt;2)+($R$1741&lt;&gt;2)+($Z$1741&lt;&gt;2)+($AH$1741&lt;&gt;2)=0,2,IF((($B$1741&lt;&gt;2)*$B$1741+($J$1741&lt;&gt;2)*$J$1741+($R$1741&lt;&gt;2)*$R$1741+($Z$1741&lt;&gt;2)*$Z$1741+($AH$1741&lt;&gt;2)*$AH$1741)/(($B$1741&lt;&gt;2)+($J$1741&lt;&gt;2)+($R$1741&lt;&gt;2)+($Z$1741&lt;&gt;2)+($AH$1741&lt;&gt;2))&gt;=0.5,1,0))</f>
        <v/>
      </c>
      <c r="AQ1741" s="8">
        <f>IF(($C$1741&lt;&gt;2)+($K$1741&lt;&gt;2)+($S$1741&lt;&gt;2)+($AA$1741&lt;&gt;2)+($AI$1741&lt;&gt;2)=0,2,IF((($C$1741&lt;&gt;2)*$C$1741+($K$1741&lt;&gt;2)*$K$1741+($S$1741&lt;&gt;2)*$S$1741+($AA$1741&lt;&gt;2)*$AA$1741+($AI$1741&lt;&gt;2)*$AI$1741)/(($C$1741&lt;&gt;2)+($K$1741&lt;&gt;2)+($S$1741&lt;&gt;2)+($AA$1741&lt;&gt;2)+($AI$1741&lt;&gt;2))&gt;=0.5,1,0))</f>
        <v/>
      </c>
      <c r="AR1741" s="8">
        <f>IF(($D$1741&lt;&gt;2)+($L$1741&lt;&gt;2)+($T$1741&lt;&gt;2)+($AB$1741&lt;&gt;2)+($AJ$1741&lt;&gt;2)=0,2,IF((($D$1741&lt;&gt;2)*$D$1741+($L$1741&lt;&gt;2)*$L$1741+($T$1741&lt;&gt;2)*$T$1741+($AB$1741&lt;&gt;2)*$AB$1741+($AJ$1741&lt;&gt;2)*$AJ$1741)/(($D$1741&lt;&gt;2)+($L$1741&lt;&gt;2)+($T$1741&lt;&gt;2)+($AB$1741&lt;&gt;2)+($AJ$1741&lt;&gt;2))&gt;=0.5,1,0))</f>
        <v/>
      </c>
      <c r="AS1741" s="8">
        <f>IF(($E$1741&lt;&gt;2)+($M$1741&lt;&gt;2)+($U$1741&lt;&gt;2)+($AC$1741&lt;&gt;2)+($AK$1741&lt;&gt;2)=0,2,IF((($E$1741&lt;&gt;2)*$E$1741+($M$1741&lt;&gt;2)*$M$1741+($U$1741&lt;&gt;2)*$U$1741+($AC$1741&lt;&gt;2)*$AC$1741+($AK$1741&lt;&gt;2)*$AK$1741)/(($E$1741&lt;&gt;2)+($M$1741&lt;&gt;2)+($U$1741&lt;&gt;2)+($AC$1741&lt;&gt;2)+($AK$1741&lt;&gt;2))&gt;=0.5,1,0))</f>
        <v/>
      </c>
      <c r="AT1741" s="8">
        <f>IF(($F$1741&lt;&gt;2)+($N$1741&lt;&gt;2)+($V$1741&lt;&gt;2)+($AD$1741&lt;&gt;2)+($AL$1741&lt;&gt;2)=0,2,IF((($F$1741&lt;&gt;2)*$F$1741+($N$1741&lt;&gt;2)*$N$1741+($V$1741&lt;&gt;2)*$V$1741+($AD$1741&lt;&gt;2)*$AD$1741+($AL$1741&lt;&gt;2)*$AL$1741)/(($F$1741&lt;&gt;2)+($N$1741&lt;&gt;2)+($V$1741&lt;&gt;2)+($AD$1741&lt;&gt;2)+($AL$1741&lt;&gt;2))&gt;=0.5,1,0))</f>
        <v/>
      </c>
      <c r="AV1741" s="16">
        <f>INDEX('Ground truth'!$B$14:$H$20,MATCH($AP$1731,'Ground truth'!$A$14:$A$20,0),MATCH($AP$1728,'Ground truth'!$B$13:$H$13,0))</f>
        <v/>
      </c>
      <c r="AW1741" s="16">
        <f>INDEX('Ground truth'!$B$14:$H$20,MATCH($AP$1731,'Ground truth'!$A$14:$A$20,0),MATCH($AP$1729,'Ground truth'!$B$13:$H$13,0))</f>
        <v/>
      </c>
      <c r="AX1741" s="16">
        <f>INDEX('Ground truth'!$B$14:$H$20,MATCH($AP$1731,'Ground truth'!$A$14:$A$20,0),MATCH($AP$1730,'Ground truth'!$B$13:$H$13,0))</f>
        <v/>
      </c>
      <c r="AY1741" s="16">
        <f>INDEX('Ground truth'!$B$14:$H$20,MATCH($AP$1731,'Ground truth'!$A$14:$A$20,0),MATCH($AP$1731,'Ground truth'!$B$13:$H$13,0))</f>
        <v/>
      </c>
      <c r="AZ1741" s="16">
        <f>INDEX('Ground truth'!$B$14:$H$20,MATCH($AP$1731,'Ground truth'!$A$14:$A$20,0),MATCH($AP$1732,'Ground truth'!$B$13:$H$13,0))</f>
        <v/>
      </c>
      <c r="BB1741" s="19" t="n">
        <v>0.9999999999999999</v>
      </c>
      <c r="BC1741" s="19">
        <f>LARGE($BB$1738:$BB$1742,4)</f>
        <v/>
      </c>
    </row>
    <row r="1742">
      <c r="A1742" s="3" t="inlineStr">
        <is>
          <t>Battery Holder</t>
        </is>
      </c>
      <c r="B1742" s="8">
        <f>INDEX($B$1728:$H$1734,MATCH($AQ$1732,$B$1727:$H$1727,0),MATCH($AQ$1728,$B$1727:$H$1727,0))</f>
        <v/>
      </c>
      <c r="C1742" s="8">
        <f>INDEX($B$1728:$H$1734,MATCH($AQ$1732,$B$1727:$H$1727,0),MATCH($AQ$1729,$B$1727:$H$1727,0))</f>
        <v/>
      </c>
      <c r="D1742" s="8">
        <f>INDEX($B$1728:$H$1734,MATCH($AQ$1732,$B$1727:$H$1727,0),MATCH($AQ$1730,$B$1727:$H$1727,0))</f>
        <v/>
      </c>
      <c r="E1742" s="8">
        <f>INDEX($B$1728:$H$1734,MATCH($AQ$1732,$B$1727:$H$1727,0),MATCH($AQ$1731,$B$1727:$H$1727,0))</f>
        <v/>
      </c>
      <c r="F1742" s="8">
        <f>INDEX($B$1728:$H$1734,MATCH($AQ$1732,$B$1727:$H$1727,0),MATCH($AQ$1732,$B$1727:$H$1727,0))</f>
        <v/>
      </c>
      <c r="J1742" s="8">
        <f>INDEX($J$1728:$P$1734,MATCH($AQ$1732,$J$1727:$P$1727,0),MATCH($AQ$1728,$J$1727:$P$1727,0))</f>
        <v/>
      </c>
      <c r="K1742" s="8">
        <f>INDEX($J$1728:$P$1734,MATCH($AQ$1732,$J$1727:$P$1727,0),MATCH($AQ$1729,$J$1727:$P$1727,0))</f>
        <v/>
      </c>
      <c r="L1742" s="8">
        <f>INDEX($J$1728:$P$1734,MATCH($AQ$1732,$J$1727:$P$1727,0),MATCH($AQ$1730,$J$1727:$P$1727,0))</f>
        <v/>
      </c>
      <c r="M1742" s="8">
        <f>INDEX($J$1728:$P$1734,MATCH($AQ$1732,$J$1727:$P$1727,0),MATCH($AQ$1731,$J$1727:$P$1727,0))</f>
        <v/>
      </c>
      <c r="N1742" s="8">
        <f>INDEX($J$1728:$P$1734,MATCH($AQ$1732,$J$1727:$P$1727,0),MATCH($AQ$1732,$J$1727:$P$1727,0))</f>
        <v/>
      </c>
      <c r="R1742" s="8">
        <f>INDEX($R$1728:$X$1734,MATCH($AQ$1732,$R$1727:$X$1727,0),MATCH($AQ$1728,$R$1727:$X$1727,0))</f>
        <v/>
      </c>
      <c r="S1742" s="8">
        <f>INDEX($R$1728:$X$1734,MATCH($AQ$1732,$R$1727:$X$1727,0),MATCH($AQ$1729,$R$1727:$X$1727,0))</f>
        <v/>
      </c>
      <c r="T1742" s="8">
        <f>INDEX($R$1728:$X$1734,MATCH($AQ$1732,$R$1727:$X$1727,0),MATCH($AQ$1730,$R$1727:$X$1727,0))</f>
        <v/>
      </c>
      <c r="U1742" s="8">
        <f>INDEX($R$1728:$X$1734,MATCH($AQ$1732,$R$1727:$X$1727,0),MATCH($AQ$1731,$R$1727:$X$1727,0))</f>
        <v/>
      </c>
      <c r="V1742" s="8">
        <f>INDEX($R$1728:$X$1734,MATCH($AQ$1732,$R$1727:$X$1727,0),MATCH($AQ$1732,$R$1727:$X$1727,0))</f>
        <v/>
      </c>
      <c r="Z1742" s="8">
        <f>INDEX($Z$1728:$AF$1734,MATCH($AQ$1732,$Z$1727:$AF$1727,0),MATCH($AQ$1728,$Z$1727:$AF$1727,0))</f>
        <v/>
      </c>
      <c r="AA1742" s="8">
        <f>INDEX($Z$1728:$AF$1734,MATCH($AQ$1732,$Z$1727:$AF$1727,0),MATCH($AQ$1729,$Z$1727:$AF$1727,0))</f>
        <v/>
      </c>
      <c r="AB1742" s="8">
        <f>INDEX($Z$1728:$AF$1734,MATCH($AQ$1732,$Z$1727:$AF$1727,0),MATCH($AQ$1730,$Z$1727:$AF$1727,0))</f>
        <v/>
      </c>
      <c r="AC1742" s="8">
        <f>INDEX($Z$1728:$AF$1734,MATCH($AQ$1732,$Z$1727:$AF$1727,0),MATCH($AQ$1731,$Z$1727:$AF$1727,0))</f>
        <v/>
      </c>
      <c r="AD1742" s="8">
        <f>INDEX($Z$1728:$AF$1734,MATCH($AQ$1732,$Z$1727:$AF$1727,0),MATCH($AQ$1732,$Z$1727:$AF$1727,0))</f>
        <v/>
      </c>
      <c r="AH1742" s="8">
        <f>INDEX($AH$1728:$AN$1734,MATCH($AQ$1732,$AH$1727:$AN$1727,0),MATCH($AQ$1728,$AH$1727:$AN$1727,0))</f>
        <v/>
      </c>
      <c r="AI1742" s="8">
        <f>INDEX($AH$1728:$AN$1734,MATCH($AQ$1732,$AH$1727:$AN$1727,0),MATCH($AQ$1729,$AH$1727:$AN$1727,0))</f>
        <v/>
      </c>
      <c r="AJ1742" s="8">
        <f>INDEX($AH$1728:$AN$1734,MATCH($AQ$1732,$AH$1727:$AN$1727,0),MATCH($AQ$1730,$AH$1727:$AN$1727,0))</f>
        <v/>
      </c>
      <c r="AK1742" s="8">
        <f>INDEX($AH$1728:$AN$1734,MATCH($AQ$1732,$AH$1727:$AN$1727,0),MATCH($AQ$1731,$AH$1727:$AN$1727,0))</f>
        <v/>
      </c>
      <c r="AL1742" s="8">
        <f>INDEX($AH$1728:$AN$1734,MATCH($AQ$1732,$AH$1727:$AN$1727,0),MATCH($AQ$1732,$AH$1727:$AN$1727,0))</f>
        <v/>
      </c>
      <c r="AP1742" s="8">
        <f>IF(($B$1742&lt;&gt;2)+($J$1742&lt;&gt;2)+($R$1742&lt;&gt;2)+($Z$1742&lt;&gt;2)+($AH$1742&lt;&gt;2)=0,2,IF((($B$1742&lt;&gt;2)*$B$1742+($J$1742&lt;&gt;2)*$J$1742+($R$1742&lt;&gt;2)*$R$1742+($Z$1742&lt;&gt;2)*$Z$1742+($AH$1742&lt;&gt;2)*$AH$1742)/(($B$1742&lt;&gt;2)+($J$1742&lt;&gt;2)+($R$1742&lt;&gt;2)+($Z$1742&lt;&gt;2)+($AH$1742&lt;&gt;2))&gt;=0.5,1,0))</f>
        <v/>
      </c>
      <c r="AQ1742" s="8">
        <f>IF(($C$1742&lt;&gt;2)+($K$1742&lt;&gt;2)+($S$1742&lt;&gt;2)+($AA$1742&lt;&gt;2)+($AI$1742&lt;&gt;2)=0,2,IF((($C$1742&lt;&gt;2)*$C$1742+($K$1742&lt;&gt;2)*$K$1742+($S$1742&lt;&gt;2)*$S$1742+($AA$1742&lt;&gt;2)*$AA$1742+($AI$1742&lt;&gt;2)*$AI$1742)/(($C$1742&lt;&gt;2)+($K$1742&lt;&gt;2)+($S$1742&lt;&gt;2)+($AA$1742&lt;&gt;2)+($AI$1742&lt;&gt;2))&gt;=0.5,1,0))</f>
        <v/>
      </c>
      <c r="AR1742" s="8">
        <f>IF(($D$1742&lt;&gt;2)+($L$1742&lt;&gt;2)+($T$1742&lt;&gt;2)+($AB$1742&lt;&gt;2)+($AJ$1742&lt;&gt;2)=0,2,IF((($D$1742&lt;&gt;2)*$D$1742+($L$1742&lt;&gt;2)*$L$1742+($T$1742&lt;&gt;2)*$T$1742+($AB$1742&lt;&gt;2)*$AB$1742+($AJ$1742&lt;&gt;2)*$AJ$1742)/(($D$1742&lt;&gt;2)+($L$1742&lt;&gt;2)+($T$1742&lt;&gt;2)+($AB$1742&lt;&gt;2)+($AJ$1742&lt;&gt;2))&gt;=0.5,1,0))</f>
        <v/>
      </c>
      <c r="AS1742" s="8">
        <f>IF(($E$1742&lt;&gt;2)+($M$1742&lt;&gt;2)+($U$1742&lt;&gt;2)+($AC$1742&lt;&gt;2)+($AK$1742&lt;&gt;2)=0,2,IF((($E$1742&lt;&gt;2)*$E$1742+($M$1742&lt;&gt;2)*$M$1742+($U$1742&lt;&gt;2)*$U$1742+($AC$1742&lt;&gt;2)*$AC$1742+($AK$1742&lt;&gt;2)*$AK$1742)/(($E$1742&lt;&gt;2)+($M$1742&lt;&gt;2)+($U$1742&lt;&gt;2)+($AC$1742&lt;&gt;2)+($AK$1742&lt;&gt;2))&gt;=0.5,1,0))</f>
        <v/>
      </c>
      <c r="AT1742" s="8">
        <f>IF(($F$1742&lt;&gt;2)+($N$1742&lt;&gt;2)+($V$1742&lt;&gt;2)+($AD$1742&lt;&gt;2)+($AL$1742&lt;&gt;2)=0,2,IF((($F$1742&lt;&gt;2)*$F$1742+($N$1742&lt;&gt;2)*$N$1742+($V$1742&lt;&gt;2)*$V$1742+($AD$1742&lt;&gt;2)*$AD$1742+($AL$1742&lt;&gt;2)*$AL$1742)/(($F$1742&lt;&gt;2)+($N$1742&lt;&gt;2)+($V$1742&lt;&gt;2)+($AD$1742&lt;&gt;2)+($AL$1742&lt;&gt;2))&gt;=0.5,1,0))</f>
        <v/>
      </c>
      <c r="AV1742" s="16">
        <f>INDEX('Ground truth'!$B$14:$H$20,MATCH($AP$1732,'Ground truth'!$A$14:$A$20,0),MATCH($AP$1728,'Ground truth'!$B$13:$H$13,0))</f>
        <v/>
      </c>
      <c r="AW1742" s="16">
        <f>INDEX('Ground truth'!$B$14:$H$20,MATCH($AP$1732,'Ground truth'!$A$14:$A$20,0),MATCH($AP$1729,'Ground truth'!$B$13:$H$13,0))</f>
        <v/>
      </c>
      <c r="AX1742" s="16">
        <f>INDEX('Ground truth'!$B$14:$H$20,MATCH($AP$1732,'Ground truth'!$A$14:$A$20,0),MATCH($AP$1730,'Ground truth'!$B$13:$H$13,0))</f>
        <v/>
      </c>
      <c r="AY1742" s="16">
        <f>INDEX('Ground truth'!$B$14:$H$20,MATCH($AP$1732,'Ground truth'!$A$14:$A$20,0),MATCH($AP$1731,'Ground truth'!$B$13:$H$13,0))</f>
        <v/>
      </c>
      <c r="AZ1742" s="16">
        <f>INDEX('Ground truth'!$B$14:$H$20,MATCH($AP$1732,'Ground truth'!$A$14:$A$20,0),MATCH($AP$1732,'Ground truth'!$B$13:$H$13,0))</f>
        <v/>
      </c>
      <c r="BB1742" s="19" t="n">
        <v>2</v>
      </c>
      <c r="BC1742" s="19">
        <f>LARGE($BB$1738:$BB$1742,5)</f>
        <v/>
      </c>
    </row>
    <row r="1744">
      <c r="A1744" s="17" t="inlineStr">
        <is>
          <t>metrics — confident-only (unsure excluded from denominators)</t>
        </is>
      </c>
      <c r="B1744" s="10" t="inlineStr">
        <is>
          <t>run 1</t>
        </is>
      </c>
      <c r="C1744" s="10" t="inlineStr">
        <is>
          <t>run 2</t>
        </is>
      </c>
      <c r="D1744" s="10" t="inlineStr">
        <is>
          <t>run 3</t>
        </is>
      </c>
      <c r="E1744" s="10" t="inlineStr">
        <is>
          <t>run 4</t>
        </is>
      </c>
      <c r="F1744" s="10" t="inlineStr">
        <is>
          <t>run 5</t>
        </is>
      </c>
      <c r="G1744" s="10" t="inlineStr">
        <is>
          <t>avg-matrix</t>
        </is>
      </c>
      <c r="H1744" s="10" t="inlineStr">
        <is>
          <t>mean</t>
        </is>
      </c>
      <c r="I1744" s="10" t="inlineStr">
        <is>
          <t>std (pop.)</t>
        </is>
      </c>
      <c r="J1744" s="17" t="inlineStr">
        <is>
          <t>notes</t>
        </is>
      </c>
    </row>
    <row r="1745">
      <c r="A1745" s="7" t="inlineStr">
        <is>
          <t>TP</t>
        </is>
      </c>
      <c r="B1745" s="7">
        <f>SUMPRODUCT(($B$1738:$F$1742=1)*($AV$1738:$AZ$1742=1))</f>
        <v/>
      </c>
      <c r="C1745" s="7">
        <f>SUMPRODUCT(($J$1738:$N$1742=1)*($AV$1738:$AZ$1742=1))</f>
        <v/>
      </c>
      <c r="D1745" s="7">
        <f>SUMPRODUCT(($R$1738:$V$1742=1)*($AV$1738:$AZ$1742=1))</f>
        <v/>
      </c>
      <c r="E1745" s="7">
        <f>SUMPRODUCT(($Z$1738:$AD$1742=1)*($AV$1738:$AZ$1742=1))</f>
        <v/>
      </c>
      <c r="F1745" s="7">
        <f>SUMPRODUCT(($AH$1738:$AL$1742=1)*($AV$1738:$AZ$1742=1))</f>
        <v/>
      </c>
      <c r="G1745" s="7">
        <f>SUMPRODUCT(($AP$1738:$AT$1742=1)*($AV$1738:$AZ$1742=1))</f>
        <v/>
      </c>
      <c r="H1745" s="12">
        <f>AVERAGE($B$1745:$F$1745)</f>
        <v/>
      </c>
      <c r="I1745" s="12">
        <f>STDEV.P($B$1745:$F$1745)</f>
        <v/>
      </c>
    </row>
    <row r="1746">
      <c r="A1746" s="7" t="inlineStr">
        <is>
          <t>TN</t>
        </is>
      </c>
      <c r="B1746" s="7">
        <f>SUMPRODUCT(($B$1738:$F$1742=0)*($AV$1738:$AZ$1742=0))</f>
        <v/>
      </c>
      <c r="C1746" s="7">
        <f>SUMPRODUCT(($J$1738:$N$1742=0)*($AV$1738:$AZ$1742=0))</f>
        <v/>
      </c>
      <c r="D1746" s="7">
        <f>SUMPRODUCT(($R$1738:$V$1742=0)*($AV$1738:$AZ$1742=0))</f>
        <v/>
      </c>
      <c r="E1746" s="7">
        <f>SUMPRODUCT(($Z$1738:$AD$1742=0)*($AV$1738:$AZ$1742=0))</f>
        <v/>
      </c>
      <c r="F1746" s="7">
        <f>SUMPRODUCT(($AH$1738:$AL$1742=0)*($AV$1738:$AZ$1742=0))</f>
        <v/>
      </c>
      <c r="G1746" s="7">
        <f>SUMPRODUCT(($AP$1738:$AT$1742=0)*($AV$1738:$AZ$1742=0))</f>
        <v/>
      </c>
      <c r="H1746" s="12">
        <f>AVERAGE($B$1746:$F$1746)</f>
        <v/>
      </c>
      <c r="I1746" s="12">
        <f>STDEV.P($B$1746:$F$1746)</f>
        <v/>
      </c>
    </row>
    <row r="1747">
      <c r="A1747" s="7" t="inlineStr">
        <is>
          <t>FP</t>
        </is>
      </c>
      <c r="B1747" s="7">
        <f>SUMPRODUCT(($B$1738:$F$1742=1)*($AV$1738:$AZ$1742=0))</f>
        <v/>
      </c>
      <c r="C1747" s="7">
        <f>SUMPRODUCT(($J$1738:$N$1742=1)*($AV$1738:$AZ$1742=0))</f>
        <v/>
      </c>
      <c r="D1747" s="7">
        <f>SUMPRODUCT(($R$1738:$V$1742=1)*($AV$1738:$AZ$1742=0))</f>
        <v/>
      </c>
      <c r="E1747" s="7">
        <f>SUMPRODUCT(($Z$1738:$AD$1742=1)*($AV$1738:$AZ$1742=0))</f>
        <v/>
      </c>
      <c r="F1747" s="7">
        <f>SUMPRODUCT(($AH$1738:$AL$1742=1)*($AV$1738:$AZ$1742=0))</f>
        <v/>
      </c>
      <c r="G1747" s="7">
        <f>SUMPRODUCT(($AP$1738:$AT$1742=1)*($AV$1738:$AZ$1742=0))</f>
        <v/>
      </c>
      <c r="H1747" s="12">
        <f>AVERAGE($B$1747:$F$1747)</f>
        <v/>
      </c>
      <c r="I1747" s="12">
        <f>STDEV.P($B$1747:$F$1747)</f>
        <v/>
      </c>
    </row>
    <row r="1748">
      <c r="A1748" s="7" t="inlineStr">
        <is>
          <t>FN</t>
        </is>
      </c>
      <c r="B1748" s="7">
        <f>SUMPRODUCT(($B$1738:$F$1742=0)*($AV$1738:$AZ$1742=1))</f>
        <v/>
      </c>
      <c r="C1748" s="7">
        <f>SUMPRODUCT(($J$1738:$N$1742=0)*($AV$1738:$AZ$1742=1))</f>
        <v/>
      </c>
      <c r="D1748" s="7">
        <f>SUMPRODUCT(($R$1738:$V$1742=0)*($AV$1738:$AZ$1742=1))</f>
        <v/>
      </c>
      <c r="E1748" s="7">
        <f>SUMPRODUCT(($Z$1738:$AD$1742=0)*($AV$1738:$AZ$1742=1))</f>
        <v/>
      </c>
      <c r="F1748" s="7">
        <f>SUMPRODUCT(($AH$1738:$AL$1742=0)*($AV$1738:$AZ$1742=1))</f>
        <v/>
      </c>
      <c r="G1748" s="7">
        <f>SUMPRODUCT(($AP$1738:$AT$1742=0)*($AV$1738:$AZ$1742=1))</f>
        <v/>
      </c>
      <c r="H1748" s="12">
        <f>AVERAGE($B$1748:$F$1748)</f>
        <v/>
      </c>
      <c r="I1748" s="12">
        <f>STDEV.P($B$1748:$F$1748)</f>
        <v/>
      </c>
    </row>
    <row r="1749">
      <c r="A1749" s="4" t="inlineStr">
        <is>
          <t>Precision</t>
        </is>
      </c>
      <c r="B1749" s="12">
        <f>IFERROR($B$1745/($B$1745+$B$1747),0)</f>
        <v/>
      </c>
      <c r="C1749" s="12">
        <f>IFERROR($C$1745/($C$1745+$C$1747),0)</f>
        <v/>
      </c>
      <c r="D1749" s="12">
        <f>IFERROR($D$1745/($D$1745+$D$1747),0)</f>
        <v/>
      </c>
      <c r="E1749" s="12">
        <f>IFERROR($E$1745/($E$1745+$E$1747),0)</f>
        <v/>
      </c>
      <c r="F1749" s="12">
        <f>IFERROR($F$1745/($F$1745+$F$1747),0)</f>
        <v/>
      </c>
      <c r="G1749" s="12">
        <f>IFERROR($G$1745/($G$1745+$G$1747),0)</f>
        <v/>
      </c>
      <c r="H1749" s="18">
        <f>AVERAGE($B$1749:$F$1749)</f>
        <v/>
      </c>
      <c r="I1749" s="18">
        <f>STDEV.P($B$1749:$F$1749)</f>
        <v/>
      </c>
    </row>
    <row r="1750">
      <c r="A1750" s="4" t="inlineStr">
        <is>
          <t>Recall</t>
        </is>
      </c>
      <c r="B1750" s="12">
        <f>IFERROR($B$1745/($B$1745+$B$1748),0)</f>
        <v/>
      </c>
      <c r="C1750" s="12">
        <f>IFERROR($C$1745/($C$1745+$C$1748),0)</f>
        <v/>
      </c>
      <c r="D1750" s="12">
        <f>IFERROR($D$1745/($D$1745+$D$1748),0)</f>
        <v/>
      </c>
      <c r="E1750" s="12">
        <f>IFERROR($E$1745/($E$1745+$E$1748),0)</f>
        <v/>
      </c>
      <c r="F1750" s="12">
        <f>IFERROR($F$1745/($F$1745+$F$1748),0)</f>
        <v/>
      </c>
      <c r="G1750" s="12">
        <f>IFERROR($G$1745/($G$1745+$G$1748),0)</f>
        <v/>
      </c>
      <c r="H1750" s="18">
        <f>AVERAGE($B$1750:$F$1750)</f>
        <v/>
      </c>
      <c r="I1750" s="18">
        <f>STDEV.P($B$1750:$F$1750)</f>
        <v/>
      </c>
    </row>
    <row r="1751">
      <c r="A1751" s="4" t="inlineStr">
        <is>
          <t>F1</t>
        </is>
      </c>
      <c r="B1751" s="12">
        <f>IFERROR(2*$B$1749*$B$1750/($B$1749+$B$1750),0)</f>
        <v/>
      </c>
      <c r="C1751" s="12">
        <f>IFERROR(2*$C$1749*$C$1750/($C$1749+$C$1750),0)</f>
        <v/>
      </c>
      <c r="D1751" s="12">
        <f>IFERROR(2*$D$1749*$D$1750/($D$1749+$D$1750),0)</f>
        <v/>
      </c>
      <c r="E1751" s="12">
        <f>IFERROR(2*$E$1749*$E$1750/($E$1749+$E$1750),0)</f>
        <v/>
      </c>
      <c r="F1751" s="12">
        <f>IFERROR(2*$F$1749*$F$1750/($F$1749+$F$1750),0)</f>
        <v/>
      </c>
      <c r="G1751" s="12">
        <f>IFERROR(2*$G$1749*$G$1750/($G$1749+$G$1750),0)</f>
        <v/>
      </c>
      <c r="H1751" s="18">
        <f>AVERAGE($B$1751:$F$1751)</f>
        <v/>
      </c>
      <c r="I1751" s="18">
        <f>STDEV.P($B$1751:$F$1751)</f>
        <v/>
      </c>
    </row>
    <row r="1752">
      <c r="A1752" s="4" t="inlineStr">
        <is>
          <t>Accuracy</t>
        </is>
      </c>
      <c r="B1752" s="12">
        <f>IFERROR(($B$1745+$B$1746)/($B$1745+$B$1746+$B$1747+$B$1748),0)</f>
        <v/>
      </c>
      <c r="C1752" s="12">
        <f>IFERROR(($C$1745+$C$1746)/($C$1745+$C$1746+$C$1747+$C$1748),0)</f>
        <v/>
      </c>
      <c r="D1752" s="12">
        <f>IFERROR(($D$1745+$D$1746)/($D$1745+$D$1746+$D$1747+$D$1748),0)</f>
        <v/>
      </c>
      <c r="E1752" s="12">
        <f>IFERROR(($E$1745+$E$1746)/($E$1745+$E$1746+$E$1747+$E$1748),0)</f>
        <v/>
      </c>
      <c r="F1752" s="12">
        <f>IFERROR(($F$1745+$F$1746)/($F$1745+$F$1746+$F$1747+$F$1748),0)</f>
        <v/>
      </c>
      <c r="G1752" s="12">
        <f>IFERROR(($G$1745+$G$1746)/($G$1745+$G$1746+$G$1747+$G$1748),0)</f>
        <v/>
      </c>
      <c r="H1752" s="18">
        <f>AVERAGE($B$1752:$F$1752)</f>
        <v/>
      </c>
      <c r="I1752" s="18">
        <f>STDEV.P($B$1752:$F$1752)</f>
        <v/>
      </c>
    </row>
    <row r="1753">
      <c r="A1753" s="4" t="inlineStr">
        <is>
          <t>Edit distance</t>
        </is>
      </c>
      <c r="B1753" s="12">
        <f>SUMPRODUCT(ABS($AV$1738:$AZ$1742-$B$1738:$F$1742))</f>
        <v/>
      </c>
      <c r="C1753" s="12">
        <f>SUMPRODUCT(ABS($AV$1738:$AZ$1742-$J$1738:$N$1742))</f>
        <v/>
      </c>
      <c r="D1753" s="12">
        <f>SUMPRODUCT(ABS($AV$1738:$AZ$1742-$R$1738:$V$1742))</f>
        <v/>
      </c>
      <c r="E1753" s="12">
        <f>SUMPRODUCT(ABS($AV$1738:$AZ$1742-$Z$1738:$AD$1742))</f>
        <v/>
      </c>
      <c r="F1753" s="12">
        <f>SUMPRODUCT(ABS($AV$1738:$AZ$1742-$AH$1738:$AL$1742))</f>
        <v/>
      </c>
      <c r="G1753" s="12">
        <f>SUMPRODUCT(ABS($AV$1738:$AZ$1742-$AP$1738:$AT$1742))</f>
        <v/>
      </c>
      <c r="H1753" s="18">
        <f>AVERAGE($B$1753:$F$1753)</f>
        <v/>
      </c>
      <c r="I1753" s="18">
        <f>STDEV.P($B$1753:$F$1753)</f>
        <v/>
      </c>
    </row>
    <row r="1754">
      <c r="A1754" s="4" t="inlineStr">
        <is>
          <t>Spectral distance</t>
        </is>
      </c>
      <c r="B1754" s="12">
        <f>SQRT(SUMPRODUCT(($BC$1738:$BC$1742-$B$1763:$B$1767)^2))</f>
        <v/>
      </c>
      <c r="C1754" s="12">
        <f>SQRT(SUMPRODUCT(($BC$1738:$BC$1742-$C$1763:$C$1767)^2))</f>
        <v/>
      </c>
      <c r="D1754" s="12">
        <f>SQRT(SUMPRODUCT(($BC$1738:$BC$1742-$D$1763:$D$1767)^2))</f>
        <v/>
      </c>
      <c r="E1754" s="12">
        <f>SQRT(SUMPRODUCT(($BC$1738:$BC$1742-$E$1763:$E$1767)^2))</f>
        <v/>
      </c>
      <c r="F1754" s="12">
        <f>SQRT(SUMPRODUCT(($BC$1738:$BC$1742-$F$1763:$F$1767)^2))</f>
        <v/>
      </c>
      <c r="G1754" s="12">
        <f>SQRT(SUMPRODUCT(($BC$1738:$BC$1742-$G$1763:$G$1767)^2))</f>
        <v/>
      </c>
      <c r="H1754" s="18">
        <f>AVERAGE($B$1754:$F$1754)</f>
        <v/>
      </c>
      <c r="I1754" s="18">
        <f>STDEV.P($B$1754:$F$1754)</f>
        <v/>
      </c>
    </row>
    <row r="1755">
      <c r="A1755" s="4" t="inlineStr">
        <is>
          <t>Unsure cells</t>
        </is>
      </c>
      <c r="B1755" s="7">
        <f>COUNTIF($B$1738:$F$1742,2)</f>
        <v/>
      </c>
      <c r="C1755" s="7">
        <f>COUNTIF($J$1738:$N$1742,2)</f>
        <v/>
      </c>
      <c r="D1755" s="7">
        <f>COUNTIF($R$1738:$V$1742,2)</f>
        <v/>
      </c>
      <c r="E1755" s="7">
        <f>COUNTIF($Z$1738:$AD$1742,2)</f>
        <v/>
      </c>
      <c r="F1755" s="7">
        <f>COUNTIF($AH$1738:$AL$1742,2)</f>
        <v/>
      </c>
      <c r="G1755" s="7">
        <f>COUNTIF($AP$1738:$AT$1742,2)</f>
        <v/>
      </c>
      <c r="H1755" s="12">
        <f>AVERAGE($B$1755:$F$1755)</f>
        <v/>
      </c>
      <c r="I1755" s="12">
        <f>STDEV.P($B$1755:$F$1755)</f>
        <v/>
      </c>
    </row>
    <row r="1756">
      <c r="A1756" s="3" t="inlineStr">
        <is>
          <t>eigenvalues (real part, numpy order; pasted)</t>
        </is>
      </c>
    </row>
    <row r="1757">
      <c r="A1757" s="3" t="inlineStr">
        <is>
          <t xml:space="preserve">  λ1</t>
        </is>
      </c>
      <c r="B1757" s="19" t="n">
        <v>-0.6751308705666461</v>
      </c>
      <c r="C1757" s="19" t="n">
        <v>3.641186476193293</v>
      </c>
      <c r="D1757" s="19" t="n">
        <v>3.641186476193293</v>
      </c>
      <c r="E1757" s="19" t="n">
        <v>3.641186476193293</v>
      </c>
      <c r="F1757" s="19" t="n">
        <v>3.641186476193293</v>
      </c>
      <c r="G1757" s="19" t="n">
        <v>3.641186476193293</v>
      </c>
    </row>
    <row r="1758">
      <c r="A1758" s="3" t="inlineStr">
        <is>
          <t xml:space="preserve">  λ2</t>
        </is>
      </c>
      <c r="B1758" s="19" t="n">
        <v>0.4608111271891112</v>
      </c>
      <c r="C1758" s="19" t="n">
        <v>1.723742122620923</v>
      </c>
      <c r="D1758" s="19" t="n">
        <v>1.723742122620923</v>
      </c>
      <c r="E1758" s="19" t="n">
        <v>1.723742122620923</v>
      </c>
      <c r="F1758" s="19" t="n">
        <v>1.723742122620923</v>
      </c>
      <c r="G1758" s="19" t="n">
        <v>1.723742122620923</v>
      </c>
    </row>
    <row r="1759">
      <c r="A1759" s="3" t="inlineStr">
        <is>
          <t xml:space="preserve">  λ3</t>
        </is>
      </c>
      <c r="B1759" s="19" t="n">
        <v>2.000000000000001</v>
      </c>
      <c r="C1759" s="19" t="n">
        <v>-0.7757128557362142</v>
      </c>
      <c r="D1759" s="19" t="n">
        <v>-0.7757128557362142</v>
      </c>
      <c r="E1759" s="19" t="n">
        <v>-0.7757128557362142</v>
      </c>
      <c r="F1759" s="19" t="n">
        <v>-0.7757128557362142</v>
      </c>
      <c r="G1759" s="19" t="n">
        <v>-0.7757128557362142</v>
      </c>
    </row>
    <row r="1760">
      <c r="A1760" s="3" t="inlineStr">
        <is>
          <t xml:space="preserve">  λ4</t>
        </is>
      </c>
      <c r="B1760" s="19" t="n">
        <v>3.214319743377535</v>
      </c>
      <c r="C1760" s="19" t="n">
        <v>0.4107842569219992</v>
      </c>
      <c r="D1760" s="19" t="n">
        <v>0.4107842569219992</v>
      </c>
      <c r="E1760" s="19" t="n">
        <v>0.4107842569219992</v>
      </c>
      <c r="F1760" s="19" t="n">
        <v>0.4107842569219992</v>
      </c>
      <c r="G1760" s="19" t="n">
        <v>0.4107842569219992</v>
      </c>
    </row>
    <row r="1761">
      <c r="A1761" s="3" t="inlineStr">
        <is>
          <t xml:space="preserve">  λ5</t>
        </is>
      </c>
      <c r="B1761" s="19" t="n">
        <v>0</v>
      </c>
      <c r="C1761" s="19" t="n">
        <v>0</v>
      </c>
      <c r="D1761" s="19" t="n">
        <v>0</v>
      </c>
      <c r="E1761" s="19" t="n">
        <v>0</v>
      </c>
      <c r="F1761" s="19" t="n">
        <v>0</v>
      </c>
      <c r="G1761" s="19" t="n">
        <v>0</v>
      </c>
    </row>
    <row r="1762">
      <c r="A1762" s="3" t="inlineStr">
        <is>
          <t>eigenvalues sorted desc (LARGE)</t>
        </is>
      </c>
    </row>
    <row r="1763">
      <c r="A1763" s="3" t="inlineStr">
        <is>
          <t xml:space="preserve">  λ(1)</t>
        </is>
      </c>
      <c r="B1763" s="19">
        <f>LARGE($B$1757:$B$1761,1)</f>
        <v/>
      </c>
      <c r="C1763" s="19">
        <f>LARGE($C$1757:$C$1761,1)</f>
        <v/>
      </c>
      <c r="D1763" s="19">
        <f>LARGE($D$1757:$D$1761,1)</f>
        <v/>
      </c>
      <c r="E1763" s="19">
        <f>LARGE($E$1757:$E$1761,1)</f>
        <v/>
      </c>
      <c r="F1763" s="19">
        <f>LARGE($F$1757:$F$1761,1)</f>
        <v/>
      </c>
      <c r="G1763" s="19">
        <f>LARGE($G$1757:$G$1761,1)</f>
        <v/>
      </c>
    </row>
    <row r="1764">
      <c r="A1764" s="3" t="inlineStr">
        <is>
          <t xml:space="preserve">  λ(2)</t>
        </is>
      </c>
      <c r="B1764" s="19">
        <f>LARGE($B$1757:$B$1761,2)</f>
        <v/>
      </c>
      <c r="C1764" s="19">
        <f>LARGE($C$1757:$C$1761,2)</f>
        <v/>
      </c>
      <c r="D1764" s="19">
        <f>LARGE($D$1757:$D$1761,2)</f>
        <v/>
      </c>
      <c r="E1764" s="19">
        <f>LARGE($E$1757:$E$1761,2)</f>
        <v/>
      </c>
      <c r="F1764" s="19">
        <f>LARGE($F$1757:$F$1761,2)</f>
        <v/>
      </c>
      <c r="G1764" s="19">
        <f>LARGE($G$1757:$G$1761,2)</f>
        <v/>
      </c>
    </row>
    <row r="1765">
      <c r="A1765" s="3" t="inlineStr">
        <is>
          <t xml:space="preserve">  λ(3)</t>
        </is>
      </c>
      <c r="B1765" s="19">
        <f>LARGE($B$1757:$B$1761,3)</f>
        <v/>
      </c>
      <c r="C1765" s="19">
        <f>LARGE($C$1757:$C$1761,3)</f>
        <v/>
      </c>
      <c r="D1765" s="19">
        <f>LARGE($D$1757:$D$1761,3)</f>
        <v/>
      </c>
      <c r="E1765" s="19">
        <f>LARGE($E$1757:$E$1761,3)</f>
        <v/>
      </c>
      <c r="F1765" s="19">
        <f>LARGE($F$1757:$F$1761,3)</f>
        <v/>
      </c>
      <c r="G1765" s="19">
        <f>LARGE($G$1757:$G$1761,3)</f>
        <v/>
      </c>
    </row>
    <row r="1766">
      <c r="A1766" s="3" t="inlineStr">
        <is>
          <t xml:space="preserve">  λ(4)</t>
        </is>
      </c>
      <c r="B1766" s="19">
        <f>LARGE($B$1757:$B$1761,4)</f>
        <v/>
      </c>
      <c r="C1766" s="19">
        <f>LARGE($C$1757:$C$1761,4)</f>
        <v/>
      </c>
      <c r="D1766" s="19">
        <f>LARGE($D$1757:$D$1761,4)</f>
        <v/>
      </c>
      <c r="E1766" s="19">
        <f>LARGE($E$1757:$E$1761,4)</f>
        <v/>
      </c>
      <c r="F1766" s="19">
        <f>LARGE($F$1757:$F$1761,4)</f>
        <v/>
      </c>
      <c r="G1766" s="19">
        <f>LARGE($G$1757:$G$1761,4)</f>
        <v/>
      </c>
    </row>
    <row r="1767">
      <c r="A1767" s="3" t="inlineStr">
        <is>
          <t xml:space="preserve">  λ(5)</t>
        </is>
      </c>
      <c r="B1767" s="19">
        <f>LARGE($B$1757:$B$1761,5)</f>
        <v/>
      </c>
      <c r="C1767" s="19">
        <f>LARGE($C$1757:$C$1761,5)</f>
        <v/>
      </c>
      <c r="D1767" s="19">
        <f>LARGE($D$1757:$D$1761,5)</f>
        <v/>
      </c>
      <c r="E1767" s="19">
        <f>LARGE($E$1757:$E$1761,5)</f>
        <v/>
      </c>
      <c r="F1767" s="19">
        <f>LARGE($F$1757:$F$1761,5)</f>
        <v/>
      </c>
      <c r="G1767" s="19">
        <f>LARGE($G$1757:$G$1761,5)</f>
        <v/>
      </c>
    </row>
    <row r="1768">
      <c r="A1768" s="3" t="inlineStr">
        <is>
          <t>check: Σeig − trace (→0)</t>
        </is>
      </c>
      <c r="B1768" s="3">
        <f>ROUND(SUM($B$1757:$B$1761)-($B$1738+$C$1739+$D$1740+$E$1741+$F$1742),6)</f>
        <v/>
      </c>
      <c r="C1768" s="3">
        <f>ROUND(SUM($C$1757:$C$1761)-($J$1738+$K$1739+$L$1740+$M$1741+$N$1742),6)</f>
        <v/>
      </c>
      <c r="D1768" s="3">
        <f>ROUND(SUM($D$1757:$D$1761)-($R$1738+$S$1739+$T$1740+$U$1741+$V$1742),6)</f>
        <v/>
      </c>
      <c r="E1768" s="3">
        <f>ROUND(SUM($E$1757:$E$1761)-($Z$1738+$AA$1739+$AB$1740+$AC$1741+$AD$1742),6)</f>
        <v/>
      </c>
      <c r="F1768" s="3">
        <f>ROUND(SUM($F$1757:$F$1761)-($AH$1738+$AI$1739+$AJ$1740+$AK$1741+$AL$1742),6)</f>
        <v/>
      </c>
      <c r="G1768" s="3">
        <f>ROUND(SUM($G$1757:$G$1761)-($AP$1738+$AQ$1739+$AR$1740+$AS$1741+$AT$1742),6)</f>
        <v/>
      </c>
    </row>
    <row r="1769">
      <c r="A1769" s="3" t="inlineStr">
        <is>
          <t>check: Πeig − det (→0)</t>
        </is>
      </c>
      <c r="B1769" s="3">
        <f>ROUND(MDETERM($B$1738:$F$1742)-PRODUCT($B$1757:$B$1761),6)</f>
        <v/>
      </c>
      <c r="C1769" s="3">
        <f>ROUND(MDETERM($J$1738:$N$1742)-PRODUCT($C$1757:$C$1761),6)</f>
        <v/>
      </c>
      <c r="D1769" s="3">
        <f>ROUND(MDETERM($R$1738:$V$1742)-PRODUCT($D$1757:$D$1761),6)</f>
        <v/>
      </c>
      <c r="E1769" s="3">
        <f>ROUND(MDETERM($Z$1738:$AD$1742)-PRODUCT($E$1757:$E$1761),6)</f>
        <v/>
      </c>
      <c r="F1769" s="3">
        <f>ROUND(MDETERM($AH$1738:$AL$1742)-PRODUCT($F$1757:$F$1761),6)</f>
        <v/>
      </c>
      <c r="G1769" s="3">
        <f>ROUND(MDETERM($AP$1738:$AT$1742)-PRODUCT($G$1757:$G$1761),6)</f>
        <v/>
      </c>
    </row>
    <row r="1770">
      <c r="A1770" s="3" t="inlineStr">
        <is>
          <t>complex eigenvalues?</t>
        </is>
      </c>
      <c r="B1770" s="3" t="inlineStr"/>
      <c r="C1770" s="3" t="inlineStr"/>
      <c r="D1770" s="3" t="inlineStr"/>
      <c r="E1770" s="3" t="inlineStr"/>
      <c r="F1770" s="3" t="inlineStr"/>
      <c r="G1770" s="3" t="inlineStr"/>
    </row>
    <row r="1771">
      <c r="A1771" s="3" t="inlineStr">
        <is>
          <t>check: det(M − λᵢI) per sorted λ (→0)</t>
        </is>
      </c>
    </row>
    <row r="1772">
      <c r="A1772" s="3" t="inlineStr">
        <is>
          <t xml:space="preserve">  det(M − λ(1)I)</t>
        </is>
      </c>
      <c r="B1772" s="3">
        <f t="array" ref="B1772">ROUND(MDETERM($B$1738:$F$1742-$B$1763*MUNIT(5)),6)</f>
        <v/>
      </c>
      <c r="C1772" s="3">
        <f t="array" ref="C1772">ROUND(MDETERM($J$1738:$N$1742-$C$1763*MUNIT(5)),6)</f>
        <v/>
      </c>
      <c r="D1772" s="3">
        <f t="array" ref="D1772">ROUND(MDETERM($R$1738:$V$1742-$D$1763*MUNIT(5)),6)</f>
        <v/>
      </c>
      <c r="E1772" s="3">
        <f t="array" ref="E1772">ROUND(MDETERM($Z$1738:$AD$1742-$E$1763*MUNIT(5)),6)</f>
        <v/>
      </c>
      <c r="F1772" s="3">
        <f t="array" ref="F1772">ROUND(MDETERM($AH$1738:$AL$1742-$F$1763*MUNIT(5)),6)</f>
        <v/>
      </c>
      <c r="G1772" s="3">
        <f t="array" ref="G1772">ROUND(MDETERM($AP$1738:$AT$1742-$G$1763*MUNIT(5)),6)</f>
        <v/>
      </c>
    </row>
    <row r="1773">
      <c r="A1773" s="3" t="inlineStr">
        <is>
          <t xml:space="preserve">  det(M − λ(2)I)</t>
        </is>
      </c>
      <c r="B1773" s="3">
        <f t="array" ref="B1773">ROUND(MDETERM($B$1738:$F$1742-$B$1764*MUNIT(5)),6)</f>
        <v/>
      </c>
      <c r="C1773" s="3">
        <f t="array" ref="C1773">ROUND(MDETERM($J$1738:$N$1742-$C$1764*MUNIT(5)),6)</f>
        <v/>
      </c>
      <c r="D1773" s="3">
        <f t="array" ref="D1773">ROUND(MDETERM($R$1738:$V$1742-$D$1764*MUNIT(5)),6)</f>
        <v/>
      </c>
      <c r="E1773" s="3">
        <f t="array" ref="E1773">ROUND(MDETERM($Z$1738:$AD$1742-$E$1764*MUNIT(5)),6)</f>
        <v/>
      </c>
      <c r="F1773" s="3">
        <f t="array" ref="F1773">ROUND(MDETERM($AH$1738:$AL$1742-$F$1764*MUNIT(5)),6)</f>
        <v/>
      </c>
      <c r="G1773" s="3">
        <f t="array" ref="G1773">ROUND(MDETERM($AP$1738:$AT$1742-$G$1764*MUNIT(5)),6)</f>
        <v/>
      </c>
    </row>
    <row r="1774">
      <c r="A1774" s="3" t="inlineStr">
        <is>
          <t xml:space="preserve">  det(M − λ(3)I)</t>
        </is>
      </c>
      <c r="B1774" s="3">
        <f t="array" ref="B1774">ROUND(MDETERM($B$1738:$F$1742-$B$1765*MUNIT(5)),6)</f>
        <v/>
      </c>
      <c r="C1774" s="3">
        <f t="array" ref="C1774">ROUND(MDETERM($J$1738:$N$1742-$C$1765*MUNIT(5)),6)</f>
        <v/>
      </c>
      <c r="D1774" s="3">
        <f t="array" ref="D1774">ROUND(MDETERM($R$1738:$V$1742-$D$1765*MUNIT(5)),6)</f>
        <v/>
      </c>
      <c r="E1774" s="3">
        <f t="array" ref="E1774">ROUND(MDETERM($Z$1738:$AD$1742-$E$1765*MUNIT(5)),6)</f>
        <v/>
      </c>
      <c r="F1774" s="3">
        <f t="array" ref="F1774">ROUND(MDETERM($AH$1738:$AL$1742-$F$1765*MUNIT(5)),6)</f>
        <v/>
      </c>
      <c r="G1774" s="3">
        <f t="array" ref="G1774">ROUND(MDETERM($AP$1738:$AT$1742-$G$1765*MUNIT(5)),6)</f>
        <v/>
      </c>
    </row>
    <row r="1775">
      <c r="A1775" s="3" t="inlineStr">
        <is>
          <t xml:space="preserve">  det(M − λ(4)I)</t>
        </is>
      </c>
      <c r="B1775" s="3">
        <f t="array" ref="B1775">ROUND(MDETERM($B$1738:$F$1742-$B$1766*MUNIT(5)),6)</f>
        <v/>
      </c>
      <c r="C1775" s="3">
        <f t="array" ref="C1775">ROUND(MDETERM($J$1738:$N$1742-$C$1766*MUNIT(5)),6)</f>
        <v/>
      </c>
      <c r="D1775" s="3">
        <f t="array" ref="D1775">ROUND(MDETERM($R$1738:$V$1742-$D$1766*MUNIT(5)),6)</f>
        <v/>
      </c>
      <c r="E1775" s="3">
        <f t="array" ref="E1775">ROUND(MDETERM($Z$1738:$AD$1742-$E$1766*MUNIT(5)),6)</f>
        <v/>
      </c>
      <c r="F1775" s="3">
        <f t="array" ref="F1775">ROUND(MDETERM($AH$1738:$AL$1742-$F$1766*MUNIT(5)),6)</f>
        <v/>
      </c>
      <c r="G1775" s="3">
        <f t="array" ref="G1775">ROUND(MDETERM($AP$1738:$AT$1742-$G$1766*MUNIT(5)),6)</f>
        <v/>
      </c>
    </row>
    <row r="1776">
      <c r="A1776" s="3" t="inlineStr">
        <is>
          <t xml:space="preserve">  det(M − λ(5)I)</t>
        </is>
      </c>
      <c r="B1776" s="3">
        <f t="array" ref="B1776">ROUND(MDETERM($B$1738:$F$1742-$B$1767*MUNIT(5)),6)</f>
        <v/>
      </c>
      <c r="C1776" s="3">
        <f t="array" ref="C1776">ROUND(MDETERM($J$1738:$N$1742-$C$1767*MUNIT(5)),6)</f>
        <v/>
      </c>
      <c r="D1776" s="3">
        <f t="array" ref="D1776">ROUND(MDETERM($R$1738:$V$1742-$D$1767*MUNIT(5)),6)</f>
        <v/>
      </c>
      <c r="E1776" s="3">
        <f t="array" ref="E1776">ROUND(MDETERM($Z$1738:$AD$1742-$E$1767*MUNIT(5)),6)</f>
        <v/>
      </c>
      <c r="F1776" s="3">
        <f t="array" ref="F1776">ROUND(MDETERM($AH$1738:$AL$1742-$F$1767*MUNIT(5)),6)</f>
        <v/>
      </c>
      <c r="G1776" s="3">
        <f t="array" ref="G1776">ROUND(MDETERM($AP$1738:$AT$1742-$G$1767*MUNIT(5)),6)</f>
        <v/>
      </c>
    </row>
    <row r="1780" ht="16" customHeight="1">
      <c r="A1780" s="14" t="inlineStr">
        <is>
          <t>RAG R1-R2-R3 | llama3.3:70b</t>
        </is>
      </c>
      <c r="B1780" s="9" t="inlineStr">
        <is>
          <t>run 1 (raw, pasted)</t>
        </is>
      </c>
      <c r="J1780" s="9" t="inlineStr">
        <is>
          <t>run 2 (raw, pasted)</t>
        </is>
      </c>
      <c r="R1780" s="9" t="inlineStr">
        <is>
          <t>run 3 (raw, pasted)</t>
        </is>
      </c>
      <c r="Z1780" s="9" t="inlineStr">
        <is>
          <t>run 4 (raw, pasted)</t>
        </is>
      </c>
      <c r="AH1780" s="9" t="inlineStr">
        <is>
          <t>run 5 (raw, pasted)</t>
        </is>
      </c>
      <c r="AP1780" s="9" t="inlineStr">
        <is>
          <t>archived component mapping</t>
        </is>
      </c>
    </row>
    <row r="1781" ht="60" customHeight="1">
      <c r="B1781" s="15" t="inlineStr">
        <is>
          <t>Motor</t>
        </is>
      </c>
      <c r="C1781" s="15" t="inlineStr">
        <is>
          <t>Housing</t>
        </is>
      </c>
      <c r="D1781" s="15" t="inlineStr">
        <is>
          <t>Ring Gear</t>
        </is>
      </c>
      <c r="E1781" s="15" t="inlineStr">
        <is>
          <t>Clip</t>
        </is>
      </c>
      <c r="F1781" s="15" t="inlineStr">
        <is>
          <t>Battery</t>
        </is>
      </c>
      <c r="G1781" s="15" t="inlineStr">
        <is>
          <t>Switch</t>
        </is>
      </c>
      <c r="H1781" s="15" t="inlineStr">
        <is>
          <t>Screwdriver Bit</t>
        </is>
      </c>
      <c r="J1781" s="15" t="inlineStr">
        <is>
          <t>Motor</t>
        </is>
      </c>
      <c r="K1781" s="15" t="inlineStr">
        <is>
          <t>Housing</t>
        </is>
      </c>
      <c r="L1781" s="15" t="inlineStr">
        <is>
          <t>Ring Gear</t>
        </is>
      </c>
      <c r="M1781" s="15" t="inlineStr">
        <is>
          <t>Clip</t>
        </is>
      </c>
      <c r="N1781" s="15" t="inlineStr">
        <is>
          <t>Battery</t>
        </is>
      </c>
      <c r="O1781" s="15" t="inlineStr">
        <is>
          <t>Switch</t>
        </is>
      </c>
      <c r="P1781" s="15" t="inlineStr">
        <is>
          <t>Screwdriver Bit</t>
        </is>
      </c>
      <c r="R1781" s="15" t="inlineStr">
        <is>
          <t>Motor</t>
        </is>
      </c>
      <c r="S1781" s="15" t="inlineStr">
        <is>
          <t>Housing</t>
        </is>
      </c>
      <c r="T1781" s="15" t="inlineStr">
        <is>
          <t>Ring Gear</t>
        </is>
      </c>
      <c r="U1781" s="15" t="inlineStr">
        <is>
          <t>Clip</t>
        </is>
      </c>
      <c r="V1781" s="15" t="inlineStr">
        <is>
          <t>Battery</t>
        </is>
      </c>
      <c r="W1781" s="15" t="inlineStr">
        <is>
          <t>Switch</t>
        </is>
      </c>
      <c r="X1781" s="15" t="inlineStr">
        <is>
          <t>Screwdriver Bit</t>
        </is>
      </c>
      <c r="Z1781" s="15" t="inlineStr">
        <is>
          <t>Motor</t>
        </is>
      </c>
      <c r="AA1781" s="15" t="inlineStr">
        <is>
          <t>Housing</t>
        </is>
      </c>
      <c r="AB1781" s="15" t="inlineStr">
        <is>
          <t>Ring Gear</t>
        </is>
      </c>
      <c r="AC1781" s="15" t="inlineStr">
        <is>
          <t>Clip</t>
        </is>
      </c>
      <c r="AD1781" s="15" t="inlineStr">
        <is>
          <t>Battery</t>
        </is>
      </c>
      <c r="AE1781" s="15" t="inlineStr">
        <is>
          <t>Switch</t>
        </is>
      </c>
      <c r="AF1781" s="15" t="inlineStr">
        <is>
          <t>Screwdriver Bit</t>
        </is>
      </c>
      <c r="AH1781" s="15" t="inlineStr">
        <is>
          <t>Motor</t>
        </is>
      </c>
      <c r="AI1781" s="15" t="inlineStr">
        <is>
          <t>Housing</t>
        </is>
      </c>
      <c r="AJ1781" s="15" t="inlineStr">
        <is>
          <t>Ring Gear</t>
        </is>
      </c>
      <c r="AK1781" s="15" t="inlineStr">
        <is>
          <t>Clip</t>
        </is>
      </c>
      <c r="AL1781" s="15" t="inlineStr">
        <is>
          <t>Battery</t>
        </is>
      </c>
      <c r="AM1781" s="15" t="inlineStr">
        <is>
          <t>Switch</t>
        </is>
      </c>
      <c r="AN1781" s="15" t="inlineStr">
        <is>
          <t>Screwdriver Bit</t>
        </is>
      </c>
      <c r="AP1781" s="3" t="inlineStr">
        <is>
          <t>Ground truth component</t>
        </is>
      </c>
      <c r="AQ1781" s="3" t="inlineStr">
        <is>
          <t>Matched predicted component</t>
        </is>
      </c>
    </row>
    <row r="1782">
      <c r="A1782" s="3" t="inlineStr">
        <is>
          <t>Motor</t>
        </is>
      </c>
      <c r="B1782" s="8" t="n">
        <v>1</v>
      </c>
      <c r="C1782" s="8" t="n">
        <v>1</v>
      </c>
      <c r="D1782" s="8" t="n">
        <v>1</v>
      </c>
      <c r="E1782" s="8" t="n">
        <v>1</v>
      </c>
      <c r="F1782" s="8" t="n">
        <v>1</v>
      </c>
      <c r="G1782" s="8" t="n">
        <v>1</v>
      </c>
      <c r="H1782" s="8" t="n">
        <v>1</v>
      </c>
      <c r="J1782" s="8" t="n">
        <v>1</v>
      </c>
      <c r="K1782" s="8" t="n">
        <v>1</v>
      </c>
      <c r="L1782" s="8" t="n">
        <v>1</v>
      </c>
      <c r="M1782" s="8" t="n">
        <v>1</v>
      </c>
      <c r="N1782" s="8" t="n">
        <v>1</v>
      </c>
      <c r="O1782" s="8" t="n">
        <v>1</v>
      </c>
      <c r="P1782" s="8" t="n">
        <v>1</v>
      </c>
      <c r="R1782" s="8" t="n">
        <v>1</v>
      </c>
      <c r="S1782" s="8" t="n">
        <v>1</v>
      </c>
      <c r="T1782" s="8" t="n">
        <v>1</v>
      </c>
      <c r="U1782" s="8" t="n">
        <v>1</v>
      </c>
      <c r="V1782" s="8" t="n">
        <v>1</v>
      </c>
      <c r="W1782" s="8" t="n">
        <v>1</v>
      </c>
      <c r="X1782" s="8" t="n">
        <v>1</v>
      </c>
      <c r="Z1782" s="8" t="n">
        <v>1</v>
      </c>
      <c r="AA1782" s="8" t="n">
        <v>1</v>
      </c>
      <c r="AB1782" s="8" t="n">
        <v>1</v>
      </c>
      <c r="AC1782" s="8" t="n">
        <v>1</v>
      </c>
      <c r="AD1782" s="8" t="n">
        <v>1</v>
      </c>
      <c r="AE1782" s="8" t="n">
        <v>1</v>
      </c>
      <c r="AF1782" s="8" t="n">
        <v>1</v>
      </c>
      <c r="AH1782" s="8" t="n">
        <v>1</v>
      </c>
      <c r="AI1782" s="8" t="n">
        <v>1</v>
      </c>
      <c r="AJ1782" s="8" t="n">
        <v>1</v>
      </c>
      <c r="AK1782" s="8" t="n">
        <v>1</v>
      </c>
      <c r="AL1782" s="8" t="n">
        <v>1</v>
      </c>
      <c r="AM1782" s="8" t="n">
        <v>1</v>
      </c>
      <c r="AN1782" s="8" t="n">
        <v>1</v>
      </c>
      <c r="AP1782" s="3" t="inlineStr">
        <is>
          <t>Bit</t>
        </is>
      </c>
      <c r="AQ1782" s="3" t="inlineStr">
        <is>
          <t>Screwdriver Bit</t>
        </is>
      </c>
    </row>
    <row r="1783">
      <c r="A1783" s="3" t="inlineStr">
        <is>
          <t>Housing</t>
        </is>
      </c>
      <c r="B1783" s="8" t="n">
        <v>1</v>
      </c>
      <c r="C1783" s="8" t="n">
        <v>1</v>
      </c>
      <c r="D1783" s="8" t="n">
        <v>1</v>
      </c>
      <c r="E1783" s="8" t="n">
        <v>1</v>
      </c>
      <c r="F1783" s="8" t="n">
        <v>0</v>
      </c>
      <c r="G1783" s="8" t="n">
        <v>1</v>
      </c>
      <c r="H1783" s="8" t="n">
        <v>0</v>
      </c>
      <c r="J1783" s="8" t="n">
        <v>1</v>
      </c>
      <c r="K1783" s="8" t="n">
        <v>1</v>
      </c>
      <c r="L1783" s="8" t="n">
        <v>1</v>
      </c>
      <c r="M1783" s="8" t="n">
        <v>1</v>
      </c>
      <c r="N1783" s="8" t="n">
        <v>0</v>
      </c>
      <c r="O1783" s="8" t="n">
        <v>1</v>
      </c>
      <c r="P1783" s="8" t="n">
        <v>0</v>
      </c>
      <c r="R1783" s="8" t="n">
        <v>1</v>
      </c>
      <c r="S1783" s="8" t="n">
        <v>1</v>
      </c>
      <c r="T1783" s="8" t="n">
        <v>1</v>
      </c>
      <c r="U1783" s="8" t="n">
        <v>1</v>
      </c>
      <c r="V1783" s="8" t="n">
        <v>0</v>
      </c>
      <c r="W1783" s="8" t="n">
        <v>1</v>
      </c>
      <c r="X1783" s="8" t="n">
        <v>0</v>
      </c>
      <c r="Z1783" s="8" t="n">
        <v>1</v>
      </c>
      <c r="AA1783" s="8" t="n">
        <v>1</v>
      </c>
      <c r="AB1783" s="8" t="n">
        <v>1</v>
      </c>
      <c r="AC1783" s="8" t="n">
        <v>1</v>
      </c>
      <c r="AD1783" s="8" t="n">
        <v>0</v>
      </c>
      <c r="AE1783" s="8" t="n">
        <v>1</v>
      </c>
      <c r="AF1783" s="8" t="n">
        <v>0</v>
      </c>
      <c r="AH1783" s="8" t="n">
        <v>1</v>
      </c>
      <c r="AI1783" s="8" t="n">
        <v>1</v>
      </c>
      <c r="AJ1783" s="8" t="n">
        <v>1</v>
      </c>
      <c r="AK1783" s="8" t="n">
        <v>1</v>
      </c>
      <c r="AL1783" s="8" t="n">
        <v>0</v>
      </c>
      <c r="AM1783" s="8" t="n">
        <v>1</v>
      </c>
      <c r="AN1783" s="8" t="n">
        <v>0</v>
      </c>
      <c r="AP1783" s="3" t="inlineStr">
        <is>
          <t>Transmission</t>
        </is>
      </c>
      <c r="AQ1783" s="3" t="inlineStr">
        <is>
          <t>Switch</t>
        </is>
      </c>
    </row>
    <row r="1784">
      <c r="A1784" s="3" t="inlineStr">
        <is>
          <t>Ring Gear</t>
        </is>
      </c>
      <c r="B1784" s="8" t="n">
        <v>1</v>
      </c>
      <c r="C1784" s="8" t="n">
        <v>1</v>
      </c>
      <c r="D1784" s="8" t="n">
        <v>1</v>
      </c>
      <c r="E1784" s="8" t="n">
        <v>1</v>
      </c>
      <c r="F1784" s="8" t="n">
        <v>0</v>
      </c>
      <c r="G1784" s="8" t="n">
        <v>0</v>
      </c>
      <c r="H1784" s="8" t="n">
        <v>0</v>
      </c>
      <c r="J1784" s="8" t="n">
        <v>1</v>
      </c>
      <c r="K1784" s="8" t="n">
        <v>1</v>
      </c>
      <c r="L1784" s="8" t="n">
        <v>1</v>
      </c>
      <c r="M1784" s="8" t="n">
        <v>1</v>
      </c>
      <c r="N1784" s="8" t="n">
        <v>0</v>
      </c>
      <c r="O1784" s="8" t="n">
        <v>0</v>
      </c>
      <c r="P1784" s="8" t="n">
        <v>0</v>
      </c>
      <c r="R1784" s="8" t="n">
        <v>1</v>
      </c>
      <c r="S1784" s="8" t="n">
        <v>1</v>
      </c>
      <c r="T1784" s="8" t="n">
        <v>1</v>
      </c>
      <c r="U1784" s="8" t="n">
        <v>1</v>
      </c>
      <c r="V1784" s="8" t="n">
        <v>0</v>
      </c>
      <c r="W1784" s="8" t="n">
        <v>0</v>
      </c>
      <c r="X1784" s="8" t="n">
        <v>0</v>
      </c>
      <c r="Z1784" s="8" t="n">
        <v>1</v>
      </c>
      <c r="AA1784" s="8" t="n">
        <v>1</v>
      </c>
      <c r="AB1784" s="8" t="n">
        <v>1</v>
      </c>
      <c r="AC1784" s="8" t="n">
        <v>1</v>
      </c>
      <c r="AD1784" s="8" t="n">
        <v>0</v>
      </c>
      <c r="AE1784" s="8" t="n">
        <v>0</v>
      </c>
      <c r="AF1784" s="8" t="n">
        <v>0</v>
      </c>
      <c r="AH1784" s="8" t="n">
        <v>1</v>
      </c>
      <c r="AI1784" s="8" t="n">
        <v>1</v>
      </c>
      <c r="AJ1784" s="8" t="n">
        <v>1</v>
      </c>
      <c r="AK1784" s="8" t="n">
        <v>1</v>
      </c>
      <c r="AL1784" s="8" t="n">
        <v>0</v>
      </c>
      <c r="AM1784" s="8" t="n">
        <v>0</v>
      </c>
      <c r="AN1784" s="8" t="n">
        <v>0</v>
      </c>
      <c r="AP1784" s="3" t="inlineStr">
        <is>
          <t>Motor</t>
        </is>
      </c>
      <c r="AQ1784" s="3" t="inlineStr">
        <is>
          <t>Motor</t>
        </is>
      </c>
    </row>
    <row r="1785">
      <c r="A1785" s="3" t="inlineStr">
        <is>
          <t>Clip</t>
        </is>
      </c>
      <c r="B1785" s="8" t="n">
        <v>1</v>
      </c>
      <c r="C1785" s="8" t="n">
        <v>1</v>
      </c>
      <c r="D1785" s="8" t="n">
        <v>1</v>
      </c>
      <c r="E1785" s="8" t="n">
        <v>1</v>
      </c>
      <c r="F1785" s="8" t="n">
        <v>0</v>
      </c>
      <c r="G1785" s="8" t="n">
        <v>0</v>
      </c>
      <c r="H1785" s="8" t="n">
        <v>0</v>
      </c>
      <c r="J1785" s="8" t="n">
        <v>1</v>
      </c>
      <c r="K1785" s="8" t="n">
        <v>1</v>
      </c>
      <c r="L1785" s="8" t="n">
        <v>1</v>
      </c>
      <c r="M1785" s="8" t="n">
        <v>1</v>
      </c>
      <c r="N1785" s="8" t="n">
        <v>0</v>
      </c>
      <c r="O1785" s="8" t="n">
        <v>0</v>
      </c>
      <c r="P1785" s="8" t="n">
        <v>0</v>
      </c>
      <c r="R1785" s="8" t="n">
        <v>1</v>
      </c>
      <c r="S1785" s="8" t="n">
        <v>1</v>
      </c>
      <c r="T1785" s="8" t="n">
        <v>1</v>
      </c>
      <c r="U1785" s="8" t="n">
        <v>1</v>
      </c>
      <c r="V1785" s="8" t="n">
        <v>0</v>
      </c>
      <c r="W1785" s="8" t="n">
        <v>0</v>
      </c>
      <c r="X1785" s="8" t="n">
        <v>0</v>
      </c>
      <c r="Z1785" s="8" t="n">
        <v>1</v>
      </c>
      <c r="AA1785" s="8" t="n">
        <v>1</v>
      </c>
      <c r="AB1785" s="8" t="n">
        <v>1</v>
      </c>
      <c r="AC1785" s="8" t="n">
        <v>1</v>
      </c>
      <c r="AD1785" s="8" t="n">
        <v>0</v>
      </c>
      <c r="AE1785" s="8" t="n">
        <v>0</v>
      </c>
      <c r="AF1785" s="8" t="n">
        <v>0</v>
      </c>
      <c r="AH1785" s="8" t="n">
        <v>1</v>
      </c>
      <c r="AI1785" s="8" t="n">
        <v>1</v>
      </c>
      <c r="AJ1785" s="8" t="n">
        <v>1</v>
      </c>
      <c r="AK1785" s="8" t="n">
        <v>1</v>
      </c>
      <c r="AL1785" s="8" t="n">
        <v>0</v>
      </c>
      <c r="AM1785" s="8" t="n">
        <v>0</v>
      </c>
      <c r="AN1785" s="8" t="n">
        <v>0</v>
      </c>
      <c r="AP1785" s="3" t="inlineStr">
        <is>
          <t>Electrical System</t>
        </is>
      </c>
      <c r="AQ1785" s="3" t="inlineStr">
        <is>
          <t>Battery</t>
        </is>
      </c>
    </row>
    <row r="1786">
      <c r="A1786" s="3" t="inlineStr">
        <is>
          <t>Battery</t>
        </is>
      </c>
      <c r="B1786" s="8" t="n">
        <v>1</v>
      </c>
      <c r="C1786" s="8" t="n">
        <v>0</v>
      </c>
      <c r="D1786" s="8" t="n">
        <v>0</v>
      </c>
      <c r="E1786" s="8" t="n">
        <v>0</v>
      </c>
      <c r="F1786" s="8" t="n">
        <v>1</v>
      </c>
      <c r="G1786" s="8" t="n">
        <v>1</v>
      </c>
      <c r="H1786" s="8" t="n">
        <v>0</v>
      </c>
      <c r="J1786" s="8" t="n">
        <v>1</v>
      </c>
      <c r="K1786" s="8" t="n">
        <v>0</v>
      </c>
      <c r="L1786" s="8" t="n">
        <v>0</v>
      </c>
      <c r="M1786" s="8" t="n">
        <v>0</v>
      </c>
      <c r="N1786" s="8" t="n">
        <v>1</v>
      </c>
      <c r="O1786" s="8" t="n">
        <v>1</v>
      </c>
      <c r="P1786" s="8" t="n">
        <v>0</v>
      </c>
      <c r="R1786" s="8" t="n">
        <v>1</v>
      </c>
      <c r="S1786" s="8" t="n">
        <v>0</v>
      </c>
      <c r="T1786" s="8" t="n">
        <v>0</v>
      </c>
      <c r="U1786" s="8" t="n">
        <v>0</v>
      </c>
      <c r="V1786" s="8" t="n">
        <v>1</v>
      </c>
      <c r="W1786" s="8" t="n">
        <v>1</v>
      </c>
      <c r="X1786" s="8" t="n">
        <v>0</v>
      </c>
      <c r="Z1786" s="8" t="n">
        <v>1</v>
      </c>
      <c r="AA1786" s="8" t="n">
        <v>0</v>
      </c>
      <c r="AB1786" s="8" t="n">
        <v>0</v>
      </c>
      <c r="AC1786" s="8" t="n">
        <v>0</v>
      </c>
      <c r="AD1786" s="8" t="n">
        <v>1</v>
      </c>
      <c r="AE1786" s="8" t="n">
        <v>1</v>
      </c>
      <c r="AF1786" s="8" t="n">
        <v>0</v>
      </c>
      <c r="AH1786" s="8" t="n">
        <v>1</v>
      </c>
      <c r="AI1786" s="8" t="n">
        <v>0</v>
      </c>
      <c r="AJ1786" s="8" t="n">
        <v>0</v>
      </c>
      <c r="AK1786" s="8" t="n">
        <v>0</v>
      </c>
      <c r="AL1786" s="8" t="n">
        <v>1</v>
      </c>
      <c r="AM1786" s="8" t="n">
        <v>1</v>
      </c>
      <c r="AN1786" s="8" t="n">
        <v>0</v>
      </c>
      <c r="AP1786" s="3" t="inlineStr">
        <is>
          <t>Battery Holder</t>
        </is>
      </c>
      <c r="AQ1786" s="3" t="inlineStr">
        <is>
          <t>Battery</t>
        </is>
      </c>
    </row>
    <row r="1787">
      <c r="A1787" s="3" t="inlineStr">
        <is>
          <t>Switch</t>
        </is>
      </c>
      <c r="B1787" s="8" t="n">
        <v>1</v>
      </c>
      <c r="C1787" s="8" t="n">
        <v>1</v>
      </c>
      <c r="D1787" s="8" t="n">
        <v>0</v>
      </c>
      <c r="E1787" s="8" t="n">
        <v>0</v>
      </c>
      <c r="F1787" s="8" t="n">
        <v>1</v>
      </c>
      <c r="G1787" s="8" t="n">
        <v>1</v>
      </c>
      <c r="H1787" s="8" t="n">
        <v>1</v>
      </c>
      <c r="J1787" s="8" t="n">
        <v>1</v>
      </c>
      <c r="K1787" s="8" t="n">
        <v>1</v>
      </c>
      <c r="L1787" s="8" t="n">
        <v>0</v>
      </c>
      <c r="M1787" s="8" t="n">
        <v>0</v>
      </c>
      <c r="N1787" s="8" t="n">
        <v>1</v>
      </c>
      <c r="O1787" s="8" t="n">
        <v>1</v>
      </c>
      <c r="P1787" s="8" t="n">
        <v>1</v>
      </c>
      <c r="R1787" s="8" t="n">
        <v>1</v>
      </c>
      <c r="S1787" s="8" t="n">
        <v>1</v>
      </c>
      <c r="T1787" s="8" t="n">
        <v>0</v>
      </c>
      <c r="U1787" s="8" t="n">
        <v>0</v>
      </c>
      <c r="V1787" s="8" t="n">
        <v>1</v>
      </c>
      <c r="W1787" s="8" t="n">
        <v>1</v>
      </c>
      <c r="X1787" s="8" t="n">
        <v>1</v>
      </c>
      <c r="Z1787" s="8" t="n">
        <v>1</v>
      </c>
      <c r="AA1787" s="8" t="n">
        <v>1</v>
      </c>
      <c r="AB1787" s="8" t="n">
        <v>0</v>
      </c>
      <c r="AC1787" s="8" t="n">
        <v>0</v>
      </c>
      <c r="AD1787" s="8" t="n">
        <v>1</v>
      </c>
      <c r="AE1787" s="8" t="n">
        <v>1</v>
      </c>
      <c r="AF1787" s="8" t="n">
        <v>1</v>
      </c>
      <c r="AH1787" s="8" t="n">
        <v>1</v>
      </c>
      <c r="AI1787" s="8" t="n">
        <v>1</v>
      </c>
      <c r="AJ1787" s="8" t="n">
        <v>0</v>
      </c>
      <c r="AK1787" s="8" t="n">
        <v>0</v>
      </c>
      <c r="AL1787" s="8" t="n">
        <v>1</v>
      </c>
      <c r="AM1787" s="8" t="n">
        <v>1</v>
      </c>
      <c r="AN1787" s="8" t="n">
        <v>1</v>
      </c>
      <c r="AP1787" s="3" t="inlineStr">
        <is>
          <t>Housing</t>
        </is>
      </c>
      <c r="AQ1787" s="3" t="inlineStr">
        <is>
          <t>Housing</t>
        </is>
      </c>
    </row>
    <row r="1788">
      <c r="A1788" s="3" t="inlineStr">
        <is>
          <t>Screwdriver Bit</t>
        </is>
      </c>
      <c r="B1788" s="8" t="n">
        <v>1</v>
      </c>
      <c r="C1788" s="8" t="n">
        <v>0</v>
      </c>
      <c r="D1788" s="8" t="n">
        <v>0</v>
      </c>
      <c r="E1788" s="8" t="n">
        <v>0</v>
      </c>
      <c r="F1788" s="8" t="n">
        <v>0</v>
      </c>
      <c r="G1788" s="8" t="n">
        <v>1</v>
      </c>
      <c r="H1788" s="8" t="n">
        <v>1</v>
      </c>
      <c r="J1788" s="8" t="n">
        <v>1</v>
      </c>
      <c r="K1788" s="8" t="n">
        <v>0</v>
      </c>
      <c r="L1788" s="8" t="n">
        <v>0</v>
      </c>
      <c r="M1788" s="8" t="n">
        <v>0</v>
      </c>
      <c r="N1788" s="8" t="n">
        <v>0</v>
      </c>
      <c r="O1788" s="8" t="n">
        <v>1</v>
      </c>
      <c r="P1788" s="8" t="n">
        <v>1</v>
      </c>
      <c r="R1788" s="8" t="n">
        <v>1</v>
      </c>
      <c r="S1788" s="8" t="n">
        <v>0</v>
      </c>
      <c r="T1788" s="8" t="n">
        <v>0</v>
      </c>
      <c r="U1788" s="8" t="n">
        <v>0</v>
      </c>
      <c r="V1788" s="8" t="n">
        <v>0</v>
      </c>
      <c r="W1788" s="8" t="n">
        <v>1</v>
      </c>
      <c r="X1788" s="8" t="n">
        <v>1</v>
      </c>
      <c r="Z1788" s="8" t="n">
        <v>1</v>
      </c>
      <c r="AA1788" s="8" t="n">
        <v>0</v>
      </c>
      <c r="AB1788" s="8" t="n">
        <v>0</v>
      </c>
      <c r="AC1788" s="8" t="n">
        <v>0</v>
      </c>
      <c r="AD1788" s="8" t="n">
        <v>0</v>
      </c>
      <c r="AE1788" s="8" t="n">
        <v>1</v>
      </c>
      <c r="AF1788" s="8" t="n">
        <v>1</v>
      </c>
      <c r="AH1788" s="8" t="n">
        <v>1</v>
      </c>
      <c r="AI1788" s="8" t="n">
        <v>0</v>
      </c>
      <c r="AJ1788" s="8" t="n">
        <v>0</v>
      </c>
      <c r="AK1788" s="8" t="n">
        <v>0</v>
      </c>
      <c r="AL1788" s="8" t="n">
        <v>0</v>
      </c>
      <c r="AM1788" s="8" t="n">
        <v>1</v>
      </c>
      <c r="AN1788" s="8" t="n">
        <v>1</v>
      </c>
    </row>
    <row r="1790">
      <c r="A1790" s="1" t="inlineStr">
        <is>
          <t>aligned k×k matrices (INDEX/MATCH through the mapping; GT order)</t>
        </is>
      </c>
      <c r="B1790" s="9" t="inlineStr">
        <is>
          <t>run 1 aligned</t>
        </is>
      </c>
      <c r="J1790" s="9" t="inlineStr">
        <is>
          <t>run 2 aligned</t>
        </is>
      </c>
      <c r="R1790" s="9" t="inlineStr">
        <is>
          <t>run 3 aligned</t>
        </is>
      </c>
      <c r="Z1790" s="9" t="inlineStr">
        <is>
          <t>run 4 aligned</t>
        </is>
      </c>
      <c r="AH1790" s="9" t="inlineStr">
        <is>
          <t>run 5 aligned</t>
        </is>
      </c>
      <c r="AP1790" s="9" t="inlineStr">
        <is>
          <t>Step2 average of aligned runs (formula)</t>
        </is>
      </c>
      <c r="AW1790" s="9" t="inlineStr">
        <is>
          <t>aligned ground truth (INDEX/MATCH)</t>
        </is>
      </c>
      <c r="BD1790" s="9" t="inlineStr">
        <is>
          <t>aligned GT eig (pasted) | sorted</t>
        </is>
      </c>
    </row>
    <row r="1791" ht="60" customHeight="1">
      <c r="B1791" s="15" t="inlineStr">
        <is>
          <t>Bit</t>
        </is>
      </c>
      <c r="C1791" s="15" t="inlineStr">
        <is>
          <t>Transmission</t>
        </is>
      </c>
      <c r="D1791" s="15" t="inlineStr">
        <is>
          <t>Motor</t>
        </is>
      </c>
      <c r="E1791" s="15" t="inlineStr">
        <is>
          <t>Electrical System</t>
        </is>
      </c>
      <c r="F1791" s="15" t="inlineStr">
        <is>
          <t>Battery Holder</t>
        </is>
      </c>
      <c r="G1791" s="15" t="inlineStr">
        <is>
          <t>Housing</t>
        </is>
      </c>
      <c r="J1791" s="15" t="inlineStr">
        <is>
          <t>Bit</t>
        </is>
      </c>
      <c r="K1791" s="15" t="inlineStr">
        <is>
          <t>Transmission</t>
        </is>
      </c>
      <c r="L1791" s="15" t="inlineStr">
        <is>
          <t>Motor</t>
        </is>
      </c>
      <c r="M1791" s="15" t="inlineStr">
        <is>
          <t>Electrical System</t>
        </is>
      </c>
      <c r="N1791" s="15" t="inlineStr">
        <is>
          <t>Battery Holder</t>
        </is>
      </c>
      <c r="O1791" s="15" t="inlineStr">
        <is>
          <t>Housing</t>
        </is>
      </c>
      <c r="R1791" s="15" t="inlineStr">
        <is>
          <t>Bit</t>
        </is>
      </c>
      <c r="S1791" s="15" t="inlineStr">
        <is>
          <t>Transmission</t>
        </is>
      </c>
      <c r="T1791" s="15" t="inlineStr">
        <is>
          <t>Motor</t>
        </is>
      </c>
      <c r="U1791" s="15" t="inlineStr">
        <is>
          <t>Electrical System</t>
        </is>
      </c>
      <c r="V1791" s="15" t="inlineStr">
        <is>
          <t>Battery Holder</t>
        </is>
      </c>
      <c r="W1791" s="15" t="inlineStr">
        <is>
          <t>Housing</t>
        </is>
      </c>
      <c r="Z1791" s="15" t="inlineStr">
        <is>
          <t>Bit</t>
        </is>
      </c>
      <c r="AA1791" s="15" t="inlineStr">
        <is>
          <t>Transmission</t>
        </is>
      </c>
      <c r="AB1791" s="15" t="inlineStr">
        <is>
          <t>Motor</t>
        </is>
      </c>
      <c r="AC1791" s="15" t="inlineStr">
        <is>
          <t>Electrical System</t>
        </is>
      </c>
      <c r="AD1791" s="15" t="inlineStr">
        <is>
          <t>Battery Holder</t>
        </is>
      </c>
      <c r="AE1791" s="15" t="inlineStr">
        <is>
          <t>Housing</t>
        </is>
      </c>
      <c r="AH1791" s="15" t="inlineStr">
        <is>
          <t>Bit</t>
        </is>
      </c>
      <c r="AI1791" s="15" t="inlineStr">
        <is>
          <t>Transmission</t>
        </is>
      </c>
      <c r="AJ1791" s="15" t="inlineStr">
        <is>
          <t>Motor</t>
        </is>
      </c>
      <c r="AK1791" s="15" t="inlineStr">
        <is>
          <t>Electrical System</t>
        </is>
      </c>
      <c r="AL1791" s="15" t="inlineStr">
        <is>
          <t>Battery Holder</t>
        </is>
      </c>
      <c r="AM1791" s="15" t="inlineStr">
        <is>
          <t>Housing</t>
        </is>
      </c>
    </row>
    <row r="1792">
      <c r="A1792" s="3" t="inlineStr">
        <is>
          <t>Bit</t>
        </is>
      </c>
      <c r="B1792" s="8">
        <f>INDEX($B$1782:$H$1788,MATCH($AQ$1782,$B$1781:$H$1781,0),MATCH($AQ$1782,$B$1781:$H$1781,0))</f>
        <v/>
      </c>
      <c r="C1792" s="8">
        <f>INDEX($B$1782:$H$1788,MATCH($AQ$1782,$B$1781:$H$1781,0),MATCH($AQ$1783,$B$1781:$H$1781,0))</f>
        <v/>
      </c>
      <c r="D1792" s="8">
        <f>INDEX($B$1782:$H$1788,MATCH($AQ$1782,$B$1781:$H$1781,0),MATCH($AQ$1784,$B$1781:$H$1781,0))</f>
        <v/>
      </c>
      <c r="E1792" s="8">
        <f>INDEX($B$1782:$H$1788,MATCH($AQ$1782,$B$1781:$H$1781,0),MATCH($AQ$1785,$B$1781:$H$1781,0))</f>
        <v/>
      </c>
      <c r="F1792" s="8">
        <f>INDEX($B$1782:$H$1788,MATCH($AQ$1782,$B$1781:$H$1781,0),MATCH($AQ$1786,$B$1781:$H$1781,0))</f>
        <v/>
      </c>
      <c r="G1792" s="8">
        <f>INDEX($B$1782:$H$1788,MATCH($AQ$1782,$B$1781:$H$1781,0),MATCH($AQ$1787,$B$1781:$H$1781,0))</f>
        <v/>
      </c>
      <c r="J1792" s="8">
        <f>INDEX($J$1782:$P$1788,MATCH($AQ$1782,$J$1781:$P$1781,0),MATCH($AQ$1782,$J$1781:$P$1781,0))</f>
        <v/>
      </c>
      <c r="K1792" s="8">
        <f>INDEX($J$1782:$P$1788,MATCH($AQ$1782,$J$1781:$P$1781,0),MATCH($AQ$1783,$J$1781:$P$1781,0))</f>
        <v/>
      </c>
      <c r="L1792" s="8">
        <f>INDEX($J$1782:$P$1788,MATCH($AQ$1782,$J$1781:$P$1781,0),MATCH($AQ$1784,$J$1781:$P$1781,0))</f>
        <v/>
      </c>
      <c r="M1792" s="8">
        <f>INDEX($J$1782:$P$1788,MATCH($AQ$1782,$J$1781:$P$1781,0),MATCH($AQ$1785,$J$1781:$P$1781,0))</f>
        <v/>
      </c>
      <c r="N1792" s="8">
        <f>INDEX($J$1782:$P$1788,MATCH($AQ$1782,$J$1781:$P$1781,0),MATCH($AQ$1786,$J$1781:$P$1781,0))</f>
        <v/>
      </c>
      <c r="O1792" s="8">
        <f>INDEX($J$1782:$P$1788,MATCH($AQ$1782,$J$1781:$P$1781,0),MATCH($AQ$1787,$J$1781:$P$1781,0))</f>
        <v/>
      </c>
      <c r="R1792" s="8">
        <f>INDEX($R$1782:$X$1788,MATCH($AQ$1782,$R$1781:$X$1781,0),MATCH($AQ$1782,$R$1781:$X$1781,0))</f>
        <v/>
      </c>
      <c r="S1792" s="8">
        <f>INDEX($R$1782:$X$1788,MATCH($AQ$1782,$R$1781:$X$1781,0),MATCH($AQ$1783,$R$1781:$X$1781,0))</f>
        <v/>
      </c>
      <c r="T1792" s="8">
        <f>INDEX($R$1782:$X$1788,MATCH($AQ$1782,$R$1781:$X$1781,0),MATCH($AQ$1784,$R$1781:$X$1781,0))</f>
        <v/>
      </c>
      <c r="U1792" s="8">
        <f>INDEX($R$1782:$X$1788,MATCH($AQ$1782,$R$1781:$X$1781,0),MATCH($AQ$1785,$R$1781:$X$1781,0))</f>
        <v/>
      </c>
      <c r="V1792" s="8">
        <f>INDEX($R$1782:$X$1788,MATCH($AQ$1782,$R$1781:$X$1781,0),MATCH($AQ$1786,$R$1781:$X$1781,0))</f>
        <v/>
      </c>
      <c r="W1792" s="8">
        <f>INDEX($R$1782:$X$1788,MATCH($AQ$1782,$R$1781:$X$1781,0),MATCH($AQ$1787,$R$1781:$X$1781,0))</f>
        <v/>
      </c>
      <c r="Z1792" s="8">
        <f>INDEX($Z$1782:$AF$1788,MATCH($AQ$1782,$Z$1781:$AF$1781,0),MATCH($AQ$1782,$Z$1781:$AF$1781,0))</f>
        <v/>
      </c>
      <c r="AA1792" s="8">
        <f>INDEX($Z$1782:$AF$1788,MATCH($AQ$1782,$Z$1781:$AF$1781,0),MATCH($AQ$1783,$Z$1781:$AF$1781,0))</f>
        <v/>
      </c>
      <c r="AB1792" s="8">
        <f>INDEX($Z$1782:$AF$1788,MATCH($AQ$1782,$Z$1781:$AF$1781,0),MATCH($AQ$1784,$Z$1781:$AF$1781,0))</f>
        <v/>
      </c>
      <c r="AC1792" s="8">
        <f>INDEX($Z$1782:$AF$1788,MATCH($AQ$1782,$Z$1781:$AF$1781,0),MATCH($AQ$1785,$Z$1781:$AF$1781,0))</f>
        <v/>
      </c>
      <c r="AD1792" s="8">
        <f>INDEX($Z$1782:$AF$1788,MATCH($AQ$1782,$Z$1781:$AF$1781,0),MATCH($AQ$1786,$Z$1781:$AF$1781,0))</f>
        <v/>
      </c>
      <c r="AE1792" s="8">
        <f>INDEX($Z$1782:$AF$1788,MATCH($AQ$1782,$Z$1781:$AF$1781,0),MATCH($AQ$1787,$Z$1781:$AF$1781,0))</f>
        <v/>
      </c>
      <c r="AH1792" s="8">
        <f>INDEX($AH$1782:$AN$1788,MATCH($AQ$1782,$AH$1781:$AN$1781,0),MATCH($AQ$1782,$AH$1781:$AN$1781,0))</f>
        <v/>
      </c>
      <c r="AI1792" s="8">
        <f>INDEX($AH$1782:$AN$1788,MATCH($AQ$1782,$AH$1781:$AN$1781,0),MATCH($AQ$1783,$AH$1781:$AN$1781,0))</f>
        <v/>
      </c>
      <c r="AJ1792" s="8">
        <f>INDEX($AH$1782:$AN$1788,MATCH($AQ$1782,$AH$1781:$AN$1781,0),MATCH($AQ$1784,$AH$1781:$AN$1781,0))</f>
        <v/>
      </c>
      <c r="AK1792" s="8">
        <f>INDEX($AH$1782:$AN$1788,MATCH($AQ$1782,$AH$1781:$AN$1781,0),MATCH($AQ$1785,$AH$1781:$AN$1781,0))</f>
        <v/>
      </c>
      <c r="AL1792" s="8">
        <f>INDEX($AH$1782:$AN$1788,MATCH($AQ$1782,$AH$1781:$AN$1781,0),MATCH($AQ$1786,$AH$1781:$AN$1781,0))</f>
        <v/>
      </c>
      <c r="AM1792" s="8">
        <f>INDEX($AH$1782:$AN$1788,MATCH($AQ$1782,$AH$1781:$AN$1781,0),MATCH($AQ$1787,$AH$1781:$AN$1781,0))</f>
        <v/>
      </c>
      <c r="AP1792" s="8">
        <f>IF(($B$1792&lt;&gt;2)+($J$1792&lt;&gt;2)+($R$1792&lt;&gt;2)+($Z$1792&lt;&gt;2)+($AH$1792&lt;&gt;2)=0,2,IF((($B$1792&lt;&gt;2)*$B$1792+($J$1792&lt;&gt;2)*$J$1792+($R$1792&lt;&gt;2)*$R$1792+($Z$1792&lt;&gt;2)*$Z$1792+($AH$1792&lt;&gt;2)*$AH$1792)/(($B$1792&lt;&gt;2)+($J$1792&lt;&gt;2)+($R$1792&lt;&gt;2)+($Z$1792&lt;&gt;2)+($AH$1792&lt;&gt;2))&gt;=0.5,1,0))</f>
        <v/>
      </c>
      <c r="AQ1792" s="8">
        <f>IF(($C$1792&lt;&gt;2)+($K$1792&lt;&gt;2)+($S$1792&lt;&gt;2)+($AA$1792&lt;&gt;2)+($AI$1792&lt;&gt;2)=0,2,IF((($C$1792&lt;&gt;2)*$C$1792+($K$1792&lt;&gt;2)*$K$1792+($S$1792&lt;&gt;2)*$S$1792+($AA$1792&lt;&gt;2)*$AA$1792+($AI$1792&lt;&gt;2)*$AI$1792)/(($C$1792&lt;&gt;2)+($K$1792&lt;&gt;2)+($S$1792&lt;&gt;2)+($AA$1792&lt;&gt;2)+($AI$1792&lt;&gt;2))&gt;=0.5,1,0))</f>
        <v/>
      </c>
      <c r="AR1792" s="8">
        <f>IF(($D$1792&lt;&gt;2)+($L$1792&lt;&gt;2)+($T$1792&lt;&gt;2)+($AB$1792&lt;&gt;2)+($AJ$1792&lt;&gt;2)=0,2,IF((($D$1792&lt;&gt;2)*$D$1792+($L$1792&lt;&gt;2)*$L$1792+($T$1792&lt;&gt;2)*$T$1792+($AB$1792&lt;&gt;2)*$AB$1792+($AJ$1792&lt;&gt;2)*$AJ$1792)/(($D$1792&lt;&gt;2)+($L$1792&lt;&gt;2)+($T$1792&lt;&gt;2)+($AB$1792&lt;&gt;2)+($AJ$1792&lt;&gt;2))&gt;=0.5,1,0))</f>
        <v/>
      </c>
      <c r="AS1792" s="8">
        <f>IF(($E$1792&lt;&gt;2)+($M$1792&lt;&gt;2)+($U$1792&lt;&gt;2)+($AC$1792&lt;&gt;2)+($AK$1792&lt;&gt;2)=0,2,IF((($E$1792&lt;&gt;2)*$E$1792+($M$1792&lt;&gt;2)*$M$1792+($U$1792&lt;&gt;2)*$U$1792+($AC$1792&lt;&gt;2)*$AC$1792+($AK$1792&lt;&gt;2)*$AK$1792)/(($E$1792&lt;&gt;2)+($M$1792&lt;&gt;2)+($U$1792&lt;&gt;2)+($AC$1792&lt;&gt;2)+($AK$1792&lt;&gt;2))&gt;=0.5,1,0))</f>
        <v/>
      </c>
      <c r="AT1792" s="8">
        <f>IF(($F$1792&lt;&gt;2)+($N$1792&lt;&gt;2)+($V$1792&lt;&gt;2)+($AD$1792&lt;&gt;2)+($AL$1792&lt;&gt;2)=0,2,IF((($F$1792&lt;&gt;2)*$F$1792+($N$1792&lt;&gt;2)*$N$1792+($V$1792&lt;&gt;2)*$V$1792+($AD$1792&lt;&gt;2)*$AD$1792+($AL$1792&lt;&gt;2)*$AL$1792)/(($F$1792&lt;&gt;2)+($N$1792&lt;&gt;2)+($V$1792&lt;&gt;2)+($AD$1792&lt;&gt;2)+($AL$1792&lt;&gt;2))&gt;=0.5,1,0))</f>
        <v/>
      </c>
      <c r="AU1792" s="8">
        <f>IF(($G$1792&lt;&gt;2)+($O$1792&lt;&gt;2)+($W$1792&lt;&gt;2)+($AE$1792&lt;&gt;2)+($AM$1792&lt;&gt;2)=0,2,IF((($G$1792&lt;&gt;2)*$G$1792+($O$1792&lt;&gt;2)*$O$1792+($W$1792&lt;&gt;2)*$W$1792+($AE$1792&lt;&gt;2)*$AE$1792+($AM$1792&lt;&gt;2)*$AM$1792)/(($G$1792&lt;&gt;2)+($O$1792&lt;&gt;2)+($W$1792&lt;&gt;2)+($AE$1792&lt;&gt;2)+($AM$1792&lt;&gt;2))&gt;=0.5,1,0))</f>
        <v/>
      </c>
      <c r="AW1792" s="16">
        <f>INDEX('Ground truth'!$B$14:$H$20,MATCH($AP$1782,'Ground truth'!$A$14:$A$20,0),MATCH($AP$1782,'Ground truth'!$B$13:$H$13,0))</f>
        <v/>
      </c>
      <c r="AX1792" s="16">
        <f>INDEX('Ground truth'!$B$14:$H$20,MATCH($AP$1782,'Ground truth'!$A$14:$A$20,0),MATCH($AP$1783,'Ground truth'!$B$13:$H$13,0))</f>
        <v/>
      </c>
      <c r="AY1792" s="16">
        <f>INDEX('Ground truth'!$B$14:$H$20,MATCH($AP$1782,'Ground truth'!$A$14:$A$20,0),MATCH($AP$1784,'Ground truth'!$B$13:$H$13,0))</f>
        <v/>
      </c>
      <c r="AZ1792" s="16">
        <f>INDEX('Ground truth'!$B$14:$H$20,MATCH($AP$1782,'Ground truth'!$A$14:$A$20,0),MATCH($AP$1785,'Ground truth'!$B$13:$H$13,0))</f>
        <v/>
      </c>
      <c r="BA1792" s="16">
        <f>INDEX('Ground truth'!$B$14:$H$20,MATCH($AP$1782,'Ground truth'!$A$14:$A$20,0),MATCH($AP$1786,'Ground truth'!$B$13:$H$13,0))</f>
        <v/>
      </c>
      <c r="BB1792" s="16">
        <f>INDEX('Ground truth'!$B$14:$H$20,MATCH($AP$1782,'Ground truth'!$A$14:$A$20,0),MATCH($AP$1787,'Ground truth'!$B$13:$H$13,0))</f>
        <v/>
      </c>
      <c r="BD1792" s="19" t="n">
        <v>3.980936588101825</v>
      </c>
      <c r="BE1792" s="19">
        <f>LARGE($BD$1792:$BD$1797,1)</f>
        <v/>
      </c>
    </row>
    <row r="1793">
      <c r="A1793" s="3" t="inlineStr">
        <is>
          <t>Transmission</t>
        </is>
      </c>
      <c r="B1793" s="8">
        <f>INDEX($B$1782:$H$1788,MATCH($AQ$1783,$B$1781:$H$1781,0),MATCH($AQ$1782,$B$1781:$H$1781,0))</f>
        <v/>
      </c>
      <c r="C1793" s="8">
        <f>INDEX($B$1782:$H$1788,MATCH($AQ$1783,$B$1781:$H$1781,0),MATCH($AQ$1783,$B$1781:$H$1781,0))</f>
        <v/>
      </c>
      <c r="D1793" s="8">
        <f>INDEX($B$1782:$H$1788,MATCH($AQ$1783,$B$1781:$H$1781,0),MATCH($AQ$1784,$B$1781:$H$1781,0))</f>
        <v/>
      </c>
      <c r="E1793" s="8">
        <f>INDEX($B$1782:$H$1788,MATCH($AQ$1783,$B$1781:$H$1781,0),MATCH($AQ$1785,$B$1781:$H$1781,0))</f>
        <v/>
      </c>
      <c r="F1793" s="8">
        <f>INDEX($B$1782:$H$1788,MATCH($AQ$1783,$B$1781:$H$1781,0),MATCH($AQ$1786,$B$1781:$H$1781,0))</f>
        <v/>
      </c>
      <c r="G1793" s="8">
        <f>INDEX($B$1782:$H$1788,MATCH($AQ$1783,$B$1781:$H$1781,0),MATCH($AQ$1787,$B$1781:$H$1781,0))</f>
        <v/>
      </c>
      <c r="J1793" s="8">
        <f>INDEX($J$1782:$P$1788,MATCH($AQ$1783,$J$1781:$P$1781,0),MATCH($AQ$1782,$J$1781:$P$1781,0))</f>
        <v/>
      </c>
      <c r="K1793" s="8">
        <f>INDEX($J$1782:$P$1788,MATCH($AQ$1783,$J$1781:$P$1781,0),MATCH($AQ$1783,$J$1781:$P$1781,0))</f>
        <v/>
      </c>
      <c r="L1793" s="8">
        <f>INDEX($J$1782:$P$1788,MATCH($AQ$1783,$J$1781:$P$1781,0),MATCH($AQ$1784,$J$1781:$P$1781,0))</f>
        <v/>
      </c>
      <c r="M1793" s="8">
        <f>INDEX($J$1782:$P$1788,MATCH($AQ$1783,$J$1781:$P$1781,0),MATCH($AQ$1785,$J$1781:$P$1781,0))</f>
        <v/>
      </c>
      <c r="N1793" s="8">
        <f>INDEX($J$1782:$P$1788,MATCH($AQ$1783,$J$1781:$P$1781,0),MATCH($AQ$1786,$J$1781:$P$1781,0))</f>
        <v/>
      </c>
      <c r="O1793" s="8">
        <f>INDEX($J$1782:$P$1788,MATCH($AQ$1783,$J$1781:$P$1781,0),MATCH($AQ$1787,$J$1781:$P$1781,0))</f>
        <v/>
      </c>
      <c r="R1793" s="8">
        <f>INDEX($R$1782:$X$1788,MATCH($AQ$1783,$R$1781:$X$1781,0),MATCH($AQ$1782,$R$1781:$X$1781,0))</f>
        <v/>
      </c>
      <c r="S1793" s="8">
        <f>INDEX($R$1782:$X$1788,MATCH($AQ$1783,$R$1781:$X$1781,0),MATCH($AQ$1783,$R$1781:$X$1781,0))</f>
        <v/>
      </c>
      <c r="T1793" s="8">
        <f>INDEX($R$1782:$X$1788,MATCH($AQ$1783,$R$1781:$X$1781,0),MATCH($AQ$1784,$R$1781:$X$1781,0))</f>
        <v/>
      </c>
      <c r="U1793" s="8">
        <f>INDEX($R$1782:$X$1788,MATCH($AQ$1783,$R$1781:$X$1781,0),MATCH($AQ$1785,$R$1781:$X$1781,0))</f>
        <v/>
      </c>
      <c r="V1793" s="8">
        <f>INDEX($R$1782:$X$1788,MATCH($AQ$1783,$R$1781:$X$1781,0),MATCH($AQ$1786,$R$1781:$X$1781,0))</f>
        <v/>
      </c>
      <c r="W1793" s="8">
        <f>INDEX($R$1782:$X$1788,MATCH($AQ$1783,$R$1781:$X$1781,0),MATCH($AQ$1787,$R$1781:$X$1781,0))</f>
        <v/>
      </c>
      <c r="Z1793" s="8">
        <f>INDEX($Z$1782:$AF$1788,MATCH($AQ$1783,$Z$1781:$AF$1781,0),MATCH($AQ$1782,$Z$1781:$AF$1781,0))</f>
        <v/>
      </c>
      <c r="AA1793" s="8">
        <f>INDEX($Z$1782:$AF$1788,MATCH($AQ$1783,$Z$1781:$AF$1781,0),MATCH($AQ$1783,$Z$1781:$AF$1781,0))</f>
        <v/>
      </c>
      <c r="AB1793" s="8">
        <f>INDEX($Z$1782:$AF$1788,MATCH($AQ$1783,$Z$1781:$AF$1781,0),MATCH($AQ$1784,$Z$1781:$AF$1781,0))</f>
        <v/>
      </c>
      <c r="AC1793" s="8">
        <f>INDEX($Z$1782:$AF$1788,MATCH($AQ$1783,$Z$1781:$AF$1781,0),MATCH($AQ$1785,$Z$1781:$AF$1781,0))</f>
        <v/>
      </c>
      <c r="AD1793" s="8">
        <f>INDEX($Z$1782:$AF$1788,MATCH($AQ$1783,$Z$1781:$AF$1781,0),MATCH($AQ$1786,$Z$1781:$AF$1781,0))</f>
        <v/>
      </c>
      <c r="AE1793" s="8">
        <f>INDEX($Z$1782:$AF$1788,MATCH($AQ$1783,$Z$1781:$AF$1781,0),MATCH($AQ$1787,$Z$1781:$AF$1781,0))</f>
        <v/>
      </c>
      <c r="AH1793" s="8">
        <f>INDEX($AH$1782:$AN$1788,MATCH($AQ$1783,$AH$1781:$AN$1781,0),MATCH($AQ$1782,$AH$1781:$AN$1781,0))</f>
        <v/>
      </c>
      <c r="AI1793" s="8">
        <f>INDEX($AH$1782:$AN$1788,MATCH($AQ$1783,$AH$1781:$AN$1781,0),MATCH($AQ$1783,$AH$1781:$AN$1781,0))</f>
        <v/>
      </c>
      <c r="AJ1793" s="8">
        <f>INDEX($AH$1782:$AN$1788,MATCH($AQ$1783,$AH$1781:$AN$1781,0),MATCH($AQ$1784,$AH$1781:$AN$1781,0))</f>
        <v/>
      </c>
      <c r="AK1793" s="8">
        <f>INDEX($AH$1782:$AN$1788,MATCH($AQ$1783,$AH$1781:$AN$1781,0),MATCH($AQ$1785,$AH$1781:$AN$1781,0))</f>
        <v/>
      </c>
      <c r="AL1793" s="8">
        <f>INDEX($AH$1782:$AN$1788,MATCH($AQ$1783,$AH$1781:$AN$1781,0),MATCH($AQ$1786,$AH$1781:$AN$1781,0))</f>
        <v/>
      </c>
      <c r="AM1793" s="8">
        <f>INDEX($AH$1782:$AN$1788,MATCH($AQ$1783,$AH$1781:$AN$1781,0),MATCH($AQ$1787,$AH$1781:$AN$1781,0))</f>
        <v/>
      </c>
      <c r="AP1793" s="8">
        <f>IF(($B$1793&lt;&gt;2)+($J$1793&lt;&gt;2)+($R$1793&lt;&gt;2)+($Z$1793&lt;&gt;2)+($AH$1793&lt;&gt;2)=0,2,IF((($B$1793&lt;&gt;2)*$B$1793+($J$1793&lt;&gt;2)*$J$1793+($R$1793&lt;&gt;2)*$R$1793+($Z$1793&lt;&gt;2)*$Z$1793+($AH$1793&lt;&gt;2)*$AH$1793)/(($B$1793&lt;&gt;2)+($J$1793&lt;&gt;2)+($R$1793&lt;&gt;2)+($Z$1793&lt;&gt;2)+($AH$1793&lt;&gt;2))&gt;=0.5,1,0))</f>
        <v/>
      </c>
      <c r="AQ1793" s="8">
        <f>IF(($C$1793&lt;&gt;2)+($K$1793&lt;&gt;2)+($S$1793&lt;&gt;2)+($AA$1793&lt;&gt;2)+($AI$1793&lt;&gt;2)=0,2,IF((($C$1793&lt;&gt;2)*$C$1793+($K$1793&lt;&gt;2)*$K$1793+($S$1793&lt;&gt;2)*$S$1793+($AA$1793&lt;&gt;2)*$AA$1793+($AI$1793&lt;&gt;2)*$AI$1793)/(($C$1793&lt;&gt;2)+($K$1793&lt;&gt;2)+($S$1793&lt;&gt;2)+($AA$1793&lt;&gt;2)+($AI$1793&lt;&gt;2))&gt;=0.5,1,0))</f>
        <v/>
      </c>
      <c r="AR1793" s="8">
        <f>IF(($D$1793&lt;&gt;2)+($L$1793&lt;&gt;2)+($T$1793&lt;&gt;2)+($AB$1793&lt;&gt;2)+($AJ$1793&lt;&gt;2)=0,2,IF((($D$1793&lt;&gt;2)*$D$1793+($L$1793&lt;&gt;2)*$L$1793+($T$1793&lt;&gt;2)*$T$1793+($AB$1793&lt;&gt;2)*$AB$1793+($AJ$1793&lt;&gt;2)*$AJ$1793)/(($D$1793&lt;&gt;2)+($L$1793&lt;&gt;2)+($T$1793&lt;&gt;2)+($AB$1793&lt;&gt;2)+($AJ$1793&lt;&gt;2))&gt;=0.5,1,0))</f>
        <v/>
      </c>
      <c r="AS1793" s="8">
        <f>IF(($E$1793&lt;&gt;2)+($M$1793&lt;&gt;2)+($U$1793&lt;&gt;2)+($AC$1793&lt;&gt;2)+($AK$1793&lt;&gt;2)=0,2,IF((($E$1793&lt;&gt;2)*$E$1793+($M$1793&lt;&gt;2)*$M$1793+($U$1793&lt;&gt;2)*$U$1793+($AC$1793&lt;&gt;2)*$AC$1793+($AK$1793&lt;&gt;2)*$AK$1793)/(($E$1793&lt;&gt;2)+($M$1793&lt;&gt;2)+($U$1793&lt;&gt;2)+($AC$1793&lt;&gt;2)+($AK$1793&lt;&gt;2))&gt;=0.5,1,0))</f>
        <v/>
      </c>
      <c r="AT1793" s="8">
        <f>IF(($F$1793&lt;&gt;2)+($N$1793&lt;&gt;2)+($V$1793&lt;&gt;2)+($AD$1793&lt;&gt;2)+($AL$1793&lt;&gt;2)=0,2,IF((($F$1793&lt;&gt;2)*$F$1793+($N$1793&lt;&gt;2)*$N$1793+($V$1793&lt;&gt;2)*$V$1793+($AD$1793&lt;&gt;2)*$AD$1793+($AL$1793&lt;&gt;2)*$AL$1793)/(($F$1793&lt;&gt;2)+($N$1793&lt;&gt;2)+($V$1793&lt;&gt;2)+($AD$1793&lt;&gt;2)+($AL$1793&lt;&gt;2))&gt;=0.5,1,0))</f>
        <v/>
      </c>
      <c r="AU1793" s="8">
        <f>IF(($G$1793&lt;&gt;2)+($O$1793&lt;&gt;2)+($W$1793&lt;&gt;2)+($AE$1793&lt;&gt;2)+($AM$1793&lt;&gt;2)=0,2,IF((($G$1793&lt;&gt;2)*$G$1793+($O$1793&lt;&gt;2)*$O$1793+($W$1793&lt;&gt;2)*$W$1793+($AE$1793&lt;&gt;2)*$AE$1793+($AM$1793&lt;&gt;2)*$AM$1793)/(($G$1793&lt;&gt;2)+($O$1793&lt;&gt;2)+($W$1793&lt;&gt;2)+($AE$1793&lt;&gt;2)+($AM$1793&lt;&gt;2))&gt;=0.5,1,0))</f>
        <v/>
      </c>
      <c r="AW1793" s="16">
        <f>INDEX('Ground truth'!$B$14:$H$20,MATCH($AP$1783,'Ground truth'!$A$14:$A$20,0),MATCH($AP$1782,'Ground truth'!$B$13:$H$13,0))</f>
        <v/>
      </c>
      <c r="AX1793" s="16">
        <f>INDEX('Ground truth'!$B$14:$H$20,MATCH($AP$1783,'Ground truth'!$A$14:$A$20,0),MATCH($AP$1783,'Ground truth'!$B$13:$H$13,0))</f>
        <v/>
      </c>
      <c r="AY1793" s="16">
        <f>INDEX('Ground truth'!$B$14:$H$20,MATCH($AP$1783,'Ground truth'!$A$14:$A$20,0),MATCH($AP$1784,'Ground truth'!$B$13:$H$13,0))</f>
        <v/>
      </c>
      <c r="AZ1793" s="16">
        <f>INDEX('Ground truth'!$B$14:$H$20,MATCH($AP$1783,'Ground truth'!$A$14:$A$20,0),MATCH($AP$1785,'Ground truth'!$B$13:$H$13,0))</f>
        <v/>
      </c>
      <c r="BA1793" s="16">
        <f>INDEX('Ground truth'!$B$14:$H$20,MATCH($AP$1783,'Ground truth'!$A$14:$A$20,0),MATCH($AP$1786,'Ground truth'!$B$13:$H$13,0))</f>
        <v/>
      </c>
      <c r="BB1793" s="16">
        <f>INDEX('Ground truth'!$B$14:$H$20,MATCH($AP$1783,'Ground truth'!$A$14:$A$20,0),MATCH($AP$1787,'Ground truth'!$B$13:$H$13,0))</f>
        <v/>
      </c>
      <c r="BD1793" s="19" t="n">
        <v>2.041954751952713</v>
      </c>
      <c r="BE1793" s="19">
        <f>LARGE($BD$1792:$BD$1797,2)</f>
        <v/>
      </c>
    </row>
    <row r="1794">
      <c r="A1794" s="3" t="inlineStr">
        <is>
          <t>Motor</t>
        </is>
      </c>
      <c r="B1794" s="8">
        <f>INDEX($B$1782:$H$1788,MATCH($AQ$1784,$B$1781:$H$1781,0),MATCH($AQ$1782,$B$1781:$H$1781,0))</f>
        <v/>
      </c>
      <c r="C1794" s="8">
        <f>INDEX($B$1782:$H$1788,MATCH($AQ$1784,$B$1781:$H$1781,0),MATCH($AQ$1783,$B$1781:$H$1781,0))</f>
        <v/>
      </c>
      <c r="D1794" s="8">
        <f>INDEX($B$1782:$H$1788,MATCH($AQ$1784,$B$1781:$H$1781,0),MATCH($AQ$1784,$B$1781:$H$1781,0))</f>
        <v/>
      </c>
      <c r="E1794" s="8">
        <f>INDEX($B$1782:$H$1788,MATCH($AQ$1784,$B$1781:$H$1781,0),MATCH($AQ$1785,$B$1781:$H$1781,0))</f>
        <v/>
      </c>
      <c r="F1794" s="8">
        <f>INDEX($B$1782:$H$1788,MATCH($AQ$1784,$B$1781:$H$1781,0),MATCH($AQ$1786,$B$1781:$H$1781,0))</f>
        <v/>
      </c>
      <c r="G1794" s="8">
        <f>INDEX($B$1782:$H$1788,MATCH($AQ$1784,$B$1781:$H$1781,0),MATCH($AQ$1787,$B$1781:$H$1781,0))</f>
        <v/>
      </c>
      <c r="J1794" s="8">
        <f>INDEX($J$1782:$P$1788,MATCH($AQ$1784,$J$1781:$P$1781,0),MATCH($AQ$1782,$J$1781:$P$1781,0))</f>
        <v/>
      </c>
      <c r="K1794" s="8">
        <f>INDEX($J$1782:$P$1788,MATCH($AQ$1784,$J$1781:$P$1781,0),MATCH($AQ$1783,$J$1781:$P$1781,0))</f>
        <v/>
      </c>
      <c r="L1794" s="8">
        <f>INDEX($J$1782:$P$1788,MATCH($AQ$1784,$J$1781:$P$1781,0),MATCH($AQ$1784,$J$1781:$P$1781,0))</f>
        <v/>
      </c>
      <c r="M1794" s="8">
        <f>INDEX($J$1782:$P$1788,MATCH($AQ$1784,$J$1781:$P$1781,0),MATCH($AQ$1785,$J$1781:$P$1781,0))</f>
        <v/>
      </c>
      <c r="N1794" s="8">
        <f>INDEX($J$1782:$P$1788,MATCH($AQ$1784,$J$1781:$P$1781,0),MATCH($AQ$1786,$J$1781:$P$1781,0))</f>
        <v/>
      </c>
      <c r="O1794" s="8">
        <f>INDEX($J$1782:$P$1788,MATCH($AQ$1784,$J$1781:$P$1781,0),MATCH($AQ$1787,$J$1781:$P$1781,0))</f>
        <v/>
      </c>
      <c r="R1794" s="8">
        <f>INDEX($R$1782:$X$1788,MATCH($AQ$1784,$R$1781:$X$1781,0),MATCH($AQ$1782,$R$1781:$X$1781,0))</f>
        <v/>
      </c>
      <c r="S1794" s="8">
        <f>INDEX($R$1782:$X$1788,MATCH($AQ$1784,$R$1781:$X$1781,0),MATCH($AQ$1783,$R$1781:$X$1781,0))</f>
        <v/>
      </c>
      <c r="T1794" s="8">
        <f>INDEX($R$1782:$X$1788,MATCH($AQ$1784,$R$1781:$X$1781,0),MATCH($AQ$1784,$R$1781:$X$1781,0))</f>
        <v/>
      </c>
      <c r="U1794" s="8">
        <f>INDEX($R$1782:$X$1788,MATCH($AQ$1784,$R$1781:$X$1781,0),MATCH($AQ$1785,$R$1781:$X$1781,0))</f>
        <v/>
      </c>
      <c r="V1794" s="8">
        <f>INDEX($R$1782:$X$1788,MATCH($AQ$1784,$R$1781:$X$1781,0),MATCH($AQ$1786,$R$1781:$X$1781,0))</f>
        <v/>
      </c>
      <c r="W1794" s="8">
        <f>INDEX($R$1782:$X$1788,MATCH($AQ$1784,$R$1781:$X$1781,0),MATCH($AQ$1787,$R$1781:$X$1781,0))</f>
        <v/>
      </c>
      <c r="Z1794" s="8">
        <f>INDEX($Z$1782:$AF$1788,MATCH($AQ$1784,$Z$1781:$AF$1781,0),MATCH($AQ$1782,$Z$1781:$AF$1781,0))</f>
        <v/>
      </c>
      <c r="AA1794" s="8">
        <f>INDEX($Z$1782:$AF$1788,MATCH($AQ$1784,$Z$1781:$AF$1781,0),MATCH($AQ$1783,$Z$1781:$AF$1781,0))</f>
        <v/>
      </c>
      <c r="AB1794" s="8">
        <f>INDEX($Z$1782:$AF$1788,MATCH($AQ$1784,$Z$1781:$AF$1781,0),MATCH($AQ$1784,$Z$1781:$AF$1781,0))</f>
        <v/>
      </c>
      <c r="AC1794" s="8">
        <f>INDEX($Z$1782:$AF$1788,MATCH($AQ$1784,$Z$1781:$AF$1781,0),MATCH($AQ$1785,$Z$1781:$AF$1781,0))</f>
        <v/>
      </c>
      <c r="AD1794" s="8">
        <f>INDEX($Z$1782:$AF$1788,MATCH($AQ$1784,$Z$1781:$AF$1781,0),MATCH($AQ$1786,$Z$1781:$AF$1781,0))</f>
        <v/>
      </c>
      <c r="AE1794" s="8">
        <f>INDEX($Z$1782:$AF$1788,MATCH($AQ$1784,$Z$1781:$AF$1781,0),MATCH($AQ$1787,$Z$1781:$AF$1781,0))</f>
        <v/>
      </c>
      <c r="AH1794" s="8">
        <f>INDEX($AH$1782:$AN$1788,MATCH($AQ$1784,$AH$1781:$AN$1781,0),MATCH($AQ$1782,$AH$1781:$AN$1781,0))</f>
        <v/>
      </c>
      <c r="AI1794" s="8">
        <f>INDEX($AH$1782:$AN$1788,MATCH($AQ$1784,$AH$1781:$AN$1781,0),MATCH($AQ$1783,$AH$1781:$AN$1781,0))</f>
        <v/>
      </c>
      <c r="AJ1794" s="8">
        <f>INDEX($AH$1782:$AN$1788,MATCH($AQ$1784,$AH$1781:$AN$1781,0),MATCH($AQ$1784,$AH$1781:$AN$1781,0))</f>
        <v/>
      </c>
      <c r="AK1794" s="8">
        <f>INDEX($AH$1782:$AN$1788,MATCH($AQ$1784,$AH$1781:$AN$1781,0),MATCH($AQ$1785,$AH$1781:$AN$1781,0))</f>
        <v/>
      </c>
      <c r="AL1794" s="8">
        <f>INDEX($AH$1782:$AN$1788,MATCH($AQ$1784,$AH$1781:$AN$1781,0),MATCH($AQ$1786,$AH$1781:$AN$1781,0))</f>
        <v/>
      </c>
      <c r="AM1794" s="8">
        <f>INDEX($AH$1782:$AN$1788,MATCH($AQ$1784,$AH$1781:$AN$1781,0),MATCH($AQ$1787,$AH$1781:$AN$1781,0))</f>
        <v/>
      </c>
      <c r="AP1794" s="8">
        <f>IF(($B$1794&lt;&gt;2)+($J$1794&lt;&gt;2)+($R$1794&lt;&gt;2)+($Z$1794&lt;&gt;2)+($AH$1794&lt;&gt;2)=0,2,IF((($B$1794&lt;&gt;2)*$B$1794+($J$1794&lt;&gt;2)*$J$1794+($R$1794&lt;&gt;2)*$R$1794+($Z$1794&lt;&gt;2)*$Z$1794+($AH$1794&lt;&gt;2)*$AH$1794)/(($B$1794&lt;&gt;2)+($J$1794&lt;&gt;2)+($R$1794&lt;&gt;2)+($Z$1794&lt;&gt;2)+($AH$1794&lt;&gt;2))&gt;=0.5,1,0))</f>
        <v/>
      </c>
      <c r="AQ1794" s="8">
        <f>IF(($C$1794&lt;&gt;2)+($K$1794&lt;&gt;2)+($S$1794&lt;&gt;2)+($AA$1794&lt;&gt;2)+($AI$1794&lt;&gt;2)=0,2,IF((($C$1794&lt;&gt;2)*$C$1794+($K$1794&lt;&gt;2)*$K$1794+($S$1794&lt;&gt;2)*$S$1794+($AA$1794&lt;&gt;2)*$AA$1794+($AI$1794&lt;&gt;2)*$AI$1794)/(($C$1794&lt;&gt;2)+($K$1794&lt;&gt;2)+($S$1794&lt;&gt;2)+($AA$1794&lt;&gt;2)+($AI$1794&lt;&gt;2))&gt;=0.5,1,0))</f>
        <v/>
      </c>
      <c r="AR1794" s="8">
        <f>IF(($D$1794&lt;&gt;2)+($L$1794&lt;&gt;2)+($T$1794&lt;&gt;2)+($AB$1794&lt;&gt;2)+($AJ$1794&lt;&gt;2)=0,2,IF((($D$1794&lt;&gt;2)*$D$1794+($L$1794&lt;&gt;2)*$L$1794+($T$1794&lt;&gt;2)*$T$1794+($AB$1794&lt;&gt;2)*$AB$1794+($AJ$1794&lt;&gt;2)*$AJ$1794)/(($D$1794&lt;&gt;2)+($L$1794&lt;&gt;2)+($T$1794&lt;&gt;2)+($AB$1794&lt;&gt;2)+($AJ$1794&lt;&gt;2))&gt;=0.5,1,0))</f>
        <v/>
      </c>
      <c r="AS1794" s="8">
        <f>IF(($E$1794&lt;&gt;2)+($M$1794&lt;&gt;2)+($U$1794&lt;&gt;2)+($AC$1794&lt;&gt;2)+($AK$1794&lt;&gt;2)=0,2,IF((($E$1794&lt;&gt;2)*$E$1794+($M$1794&lt;&gt;2)*$M$1794+($U$1794&lt;&gt;2)*$U$1794+($AC$1794&lt;&gt;2)*$AC$1794+($AK$1794&lt;&gt;2)*$AK$1794)/(($E$1794&lt;&gt;2)+($M$1794&lt;&gt;2)+($U$1794&lt;&gt;2)+($AC$1794&lt;&gt;2)+($AK$1794&lt;&gt;2))&gt;=0.5,1,0))</f>
        <v/>
      </c>
      <c r="AT1794" s="8">
        <f>IF(($F$1794&lt;&gt;2)+($N$1794&lt;&gt;2)+($V$1794&lt;&gt;2)+($AD$1794&lt;&gt;2)+($AL$1794&lt;&gt;2)=0,2,IF((($F$1794&lt;&gt;2)*$F$1794+($N$1794&lt;&gt;2)*$N$1794+($V$1794&lt;&gt;2)*$V$1794+($AD$1794&lt;&gt;2)*$AD$1794+($AL$1794&lt;&gt;2)*$AL$1794)/(($F$1794&lt;&gt;2)+($N$1794&lt;&gt;2)+($V$1794&lt;&gt;2)+($AD$1794&lt;&gt;2)+($AL$1794&lt;&gt;2))&gt;=0.5,1,0))</f>
        <v/>
      </c>
      <c r="AU1794" s="8">
        <f>IF(($G$1794&lt;&gt;2)+($O$1794&lt;&gt;2)+($W$1794&lt;&gt;2)+($AE$1794&lt;&gt;2)+($AM$1794&lt;&gt;2)=0,2,IF((($G$1794&lt;&gt;2)*$G$1794+($O$1794&lt;&gt;2)*$O$1794+($W$1794&lt;&gt;2)*$W$1794+($AE$1794&lt;&gt;2)*$AE$1794+($AM$1794&lt;&gt;2)*$AM$1794)/(($G$1794&lt;&gt;2)+($O$1794&lt;&gt;2)+($W$1794&lt;&gt;2)+($AE$1794&lt;&gt;2)+($AM$1794&lt;&gt;2))&gt;=0.5,1,0))</f>
        <v/>
      </c>
      <c r="AW1794" s="16">
        <f>INDEX('Ground truth'!$B$14:$H$20,MATCH($AP$1784,'Ground truth'!$A$14:$A$20,0),MATCH($AP$1782,'Ground truth'!$B$13:$H$13,0))</f>
        <v/>
      </c>
      <c r="AX1794" s="16">
        <f>INDEX('Ground truth'!$B$14:$H$20,MATCH($AP$1784,'Ground truth'!$A$14:$A$20,0),MATCH($AP$1783,'Ground truth'!$B$13:$H$13,0))</f>
        <v/>
      </c>
      <c r="AY1794" s="16">
        <f>INDEX('Ground truth'!$B$14:$H$20,MATCH($AP$1784,'Ground truth'!$A$14:$A$20,0),MATCH($AP$1784,'Ground truth'!$B$13:$H$13,0))</f>
        <v/>
      </c>
      <c r="AZ1794" s="16">
        <f>INDEX('Ground truth'!$B$14:$H$20,MATCH($AP$1784,'Ground truth'!$A$14:$A$20,0),MATCH($AP$1785,'Ground truth'!$B$13:$H$13,0))</f>
        <v/>
      </c>
      <c r="BA1794" s="16">
        <f>INDEX('Ground truth'!$B$14:$H$20,MATCH($AP$1784,'Ground truth'!$A$14:$A$20,0),MATCH($AP$1786,'Ground truth'!$B$13:$H$13,0))</f>
        <v/>
      </c>
      <c r="BB1794" s="16">
        <f>INDEX('Ground truth'!$B$14:$H$20,MATCH($AP$1784,'Ground truth'!$A$14:$A$20,0),MATCH($AP$1787,'Ground truth'!$B$13:$H$13,0))</f>
        <v/>
      </c>
      <c r="BD1794" s="19" t="n">
        <v>0.9999999999999996</v>
      </c>
      <c r="BE1794" s="19">
        <f>LARGE($BD$1792:$BD$1797,3)</f>
        <v/>
      </c>
    </row>
    <row r="1795">
      <c r="A1795" s="3" t="inlineStr">
        <is>
          <t>Electrical System</t>
        </is>
      </c>
      <c r="B1795" s="8">
        <f>INDEX($B$1782:$H$1788,MATCH($AQ$1785,$B$1781:$H$1781,0),MATCH($AQ$1782,$B$1781:$H$1781,0))</f>
        <v/>
      </c>
      <c r="C1795" s="8">
        <f>INDEX($B$1782:$H$1788,MATCH($AQ$1785,$B$1781:$H$1781,0),MATCH($AQ$1783,$B$1781:$H$1781,0))</f>
        <v/>
      </c>
      <c r="D1795" s="8">
        <f>INDEX($B$1782:$H$1788,MATCH($AQ$1785,$B$1781:$H$1781,0),MATCH($AQ$1784,$B$1781:$H$1781,0))</f>
        <v/>
      </c>
      <c r="E1795" s="8">
        <f>INDEX($B$1782:$H$1788,MATCH($AQ$1785,$B$1781:$H$1781,0),MATCH($AQ$1785,$B$1781:$H$1781,0))</f>
        <v/>
      </c>
      <c r="F1795" s="8">
        <f>INDEX($B$1782:$H$1788,MATCH($AQ$1785,$B$1781:$H$1781,0),MATCH($AQ$1786,$B$1781:$H$1781,0))</f>
        <v/>
      </c>
      <c r="G1795" s="8">
        <f>INDEX($B$1782:$H$1788,MATCH($AQ$1785,$B$1781:$H$1781,0),MATCH($AQ$1787,$B$1781:$H$1781,0))</f>
        <v/>
      </c>
      <c r="J1795" s="8">
        <f>INDEX($J$1782:$P$1788,MATCH($AQ$1785,$J$1781:$P$1781,0),MATCH($AQ$1782,$J$1781:$P$1781,0))</f>
        <v/>
      </c>
      <c r="K1795" s="8">
        <f>INDEX($J$1782:$P$1788,MATCH($AQ$1785,$J$1781:$P$1781,0),MATCH($AQ$1783,$J$1781:$P$1781,0))</f>
        <v/>
      </c>
      <c r="L1795" s="8">
        <f>INDEX($J$1782:$P$1788,MATCH($AQ$1785,$J$1781:$P$1781,0),MATCH($AQ$1784,$J$1781:$P$1781,0))</f>
        <v/>
      </c>
      <c r="M1795" s="8">
        <f>INDEX($J$1782:$P$1788,MATCH($AQ$1785,$J$1781:$P$1781,0),MATCH($AQ$1785,$J$1781:$P$1781,0))</f>
        <v/>
      </c>
      <c r="N1795" s="8">
        <f>INDEX($J$1782:$P$1788,MATCH($AQ$1785,$J$1781:$P$1781,0),MATCH($AQ$1786,$J$1781:$P$1781,0))</f>
        <v/>
      </c>
      <c r="O1795" s="8">
        <f>INDEX($J$1782:$P$1788,MATCH($AQ$1785,$J$1781:$P$1781,0),MATCH($AQ$1787,$J$1781:$P$1781,0))</f>
        <v/>
      </c>
      <c r="R1795" s="8">
        <f>INDEX($R$1782:$X$1788,MATCH($AQ$1785,$R$1781:$X$1781,0),MATCH($AQ$1782,$R$1781:$X$1781,0))</f>
        <v/>
      </c>
      <c r="S1795" s="8">
        <f>INDEX($R$1782:$X$1788,MATCH($AQ$1785,$R$1781:$X$1781,0),MATCH($AQ$1783,$R$1781:$X$1781,0))</f>
        <v/>
      </c>
      <c r="T1795" s="8">
        <f>INDEX($R$1782:$X$1788,MATCH($AQ$1785,$R$1781:$X$1781,0),MATCH($AQ$1784,$R$1781:$X$1781,0))</f>
        <v/>
      </c>
      <c r="U1795" s="8">
        <f>INDEX($R$1782:$X$1788,MATCH($AQ$1785,$R$1781:$X$1781,0),MATCH($AQ$1785,$R$1781:$X$1781,0))</f>
        <v/>
      </c>
      <c r="V1795" s="8">
        <f>INDEX($R$1782:$X$1788,MATCH($AQ$1785,$R$1781:$X$1781,0),MATCH($AQ$1786,$R$1781:$X$1781,0))</f>
        <v/>
      </c>
      <c r="W1795" s="8">
        <f>INDEX($R$1782:$X$1788,MATCH($AQ$1785,$R$1781:$X$1781,0),MATCH($AQ$1787,$R$1781:$X$1781,0))</f>
        <v/>
      </c>
      <c r="Z1795" s="8">
        <f>INDEX($Z$1782:$AF$1788,MATCH($AQ$1785,$Z$1781:$AF$1781,0),MATCH($AQ$1782,$Z$1781:$AF$1781,0))</f>
        <v/>
      </c>
      <c r="AA1795" s="8">
        <f>INDEX($Z$1782:$AF$1788,MATCH($AQ$1785,$Z$1781:$AF$1781,0),MATCH($AQ$1783,$Z$1781:$AF$1781,0))</f>
        <v/>
      </c>
      <c r="AB1795" s="8">
        <f>INDEX($Z$1782:$AF$1788,MATCH($AQ$1785,$Z$1781:$AF$1781,0),MATCH($AQ$1784,$Z$1781:$AF$1781,0))</f>
        <v/>
      </c>
      <c r="AC1795" s="8">
        <f>INDEX($Z$1782:$AF$1788,MATCH($AQ$1785,$Z$1781:$AF$1781,0),MATCH($AQ$1785,$Z$1781:$AF$1781,0))</f>
        <v/>
      </c>
      <c r="AD1795" s="8">
        <f>INDEX($Z$1782:$AF$1788,MATCH($AQ$1785,$Z$1781:$AF$1781,0),MATCH($AQ$1786,$Z$1781:$AF$1781,0))</f>
        <v/>
      </c>
      <c r="AE1795" s="8">
        <f>INDEX($Z$1782:$AF$1788,MATCH($AQ$1785,$Z$1781:$AF$1781,0),MATCH($AQ$1787,$Z$1781:$AF$1781,0))</f>
        <v/>
      </c>
      <c r="AH1795" s="8">
        <f>INDEX($AH$1782:$AN$1788,MATCH($AQ$1785,$AH$1781:$AN$1781,0),MATCH($AQ$1782,$AH$1781:$AN$1781,0))</f>
        <v/>
      </c>
      <c r="AI1795" s="8">
        <f>INDEX($AH$1782:$AN$1788,MATCH($AQ$1785,$AH$1781:$AN$1781,0),MATCH($AQ$1783,$AH$1781:$AN$1781,0))</f>
        <v/>
      </c>
      <c r="AJ1795" s="8">
        <f>INDEX($AH$1782:$AN$1788,MATCH($AQ$1785,$AH$1781:$AN$1781,0),MATCH($AQ$1784,$AH$1781:$AN$1781,0))</f>
        <v/>
      </c>
      <c r="AK1795" s="8">
        <f>INDEX($AH$1782:$AN$1788,MATCH($AQ$1785,$AH$1781:$AN$1781,0),MATCH($AQ$1785,$AH$1781:$AN$1781,0))</f>
        <v/>
      </c>
      <c r="AL1795" s="8">
        <f>INDEX($AH$1782:$AN$1788,MATCH($AQ$1785,$AH$1781:$AN$1781,0),MATCH($AQ$1786,$AH$1781:$AN$1781,0))</f>
        <v/>
      </c>
      <c r="AM1795" s="8">
        <f>INDEX($AH$1782:$AN$1788,MATCH($AQ$1785,$AH$1781:$AN$1781,0),MATCH($AQ$1787,$AH$1781:$AN$1781,0))</f>
        <v/>
      </c>
      <c r="AP1795" s="8">
        <f>IF(($B$1795&lt;&gt;2)+($J$1795&lt;&gt;2)+($R$1795&lt;&gt;2)+($Z$1795&lt;&gt;2)+($AH$1795&lt;&gt;2)=0,2,IF((($B$1795&lt;&gt;2)*$B$1795+($J$1795&lt;&gt;2)*$J$1795+($R$1795&lt;&gt;2)*$R$1795+($Z$1795&lt;&gt;2)*$Z$1795+($AH$1795&lt;&gt;2)*$AH$1795)/(($B$1795&lt;&gt;2)+($J$1795&lt;&gt;2)+($R$1795&lt;&gt;2)+($Z$1795&lt;&gt;2)+($AH$1795&lt;&gt;2))&gt;=0.5,1,0))</f>
        <v/>
      </c>
      <c r="AQ1795" s="8">
        <f>IF(($C$1795&lt;&gt;2)+($K$1795&lt;&gt;2)+($S$1795&lt;&gt;2)+($AA$1795&lt;&gt;2)+($AI$1795&lt;&gt;2)=0,2,IF((($C$1795&lt;&gt;2)*$C$1795+($K$1795&lt;&gt;2)*$K$1795+($S$1795&lt;&gt;2)*$S$1795+($AA$1795&lt;&gt;2)*$AA$1795+($AI$1795&lt;&gt;2)*$AI$1795)/(($C$1795&lt;&gt;2)+($K$1795&lt;&gt;2)+($S$1795&lt;&gt;2)+($AA$1795&lt;&gt;2)+($AI$1795&lt;&gt;2))&gt;=0.5,1,0))</f>
        <v/>
      </c>
      <c r="AR1795" s="8">
        <f>IF(($D$1795&lt;&gt;2)+($L$1795&lt;&gt;2)+($T$1795&lt;&gt;2)+($AB$1795&lt;&gt;2)+($AJ$1795&lt;&gt;2)=0,2,IF((($D$1795&lt;&gt;2)*$D$1795+($L$1795&lt;&gt;2)*$L$1795+($T$1795&lt;&gt;2)*$T$1795+($AB$1795&lt;&gt;2)*$AB$1795+($AJ$1795&lt;&gt;2)*$AJ$1795)/(($D$1795&lt;&gt;2)+($L$1795&lt;&gt;2)+($T$1795&lt;&gt;2)+($AB$1795&lt;&gt;2)+($AJ$1795&lt;&gt;2))&gt;=0.5,1,0))</f>
        <v/>
      </c>
      <c r="AS1795" s="8">
        <f>IF(($E$1795&lt;&gt;2)+($M$1795&lt;&gt;2)+($U$1795&lt;&gt;2)+($AC$1795&lt;&gt;2)+($AK$1795&lt;&gt;2)=0,2,IF((($E$1795&lt;&gt;2)*$E$1795+($M$1795&lt;&gt;2)*$M$1795+($U$1795&lt;&gt;2)*$U$1795+($AC$1795&lt;&gt;2)*$AC$1795+($AK$1795&lt;&gt;2)*$AK$1795)/(($E$1795&lt;&gt;2)+($M$1795&lt;&gt;2)+($U$1795&lt;&gt;2)+($AC$1795&lt;&gt;2)+($AK$1795&lt;&gt;2))&gt;=0.5,1,0))</f>
        <v/>
      </c>
      <c r="AT1795" s="8">
        <f>IF(($F$1795&lt;&gt;2)+($N$1795&lt;&gt;2)+($V$1795&lt;&gt;2)+($AD$1795&lt;&gt;2)+($AL$1795&lt;&gt;2)=0,2,IF((($F$1795&lt;&gt;2)*$F$1795+($N$1795&lt;&gt;2)*$N$1795+($V$1795&lt;&gt;2)*$V$1795+($AD$1795&lt;&gt;2)*$AD$1795+($AL$1795&lt;&gt;2)*$AL$1795)/(($F$1795&lt;&gt;2)+($N$1795&lt;&gt;2)+($V$1795&lt;&gt;2)+($AD$1795&lt;&gt;2)+($AL$1795&lt;&gt;2))&gt;=0.5,1,0))</f>
        <v/>
      </c>
      <c r="AU1795" s="8">
        <f>IF(($G$1795&lt;&gt;2)+($O$1795&lt;&gt;2)+($W$1795&lt;&gt;2)+($AE$1795&lt;&gt;2)+($AM$1795&lt;&gt;2)=0,2,IF((($G$1795&lt;&gt;2)*$G$1795+($O$1795&lt;&gt;2)*$O$1795+($W$1795&lt;&gt;2)*$W$1795+($AE$1795&lt;&gt;2)*$AE$1795+($AM$1795&lt;&gt;2)*$AM$1795)/(($G$1795&lt;&gt;2)+($O$1795&lt;&gt;2)+($W$1795&lt;&gt;2)+($AE$1795&lt;&gt;2)+($AM$1795&lt;&gt;2))&gt;=0.5,1,0))</f>
        <v/>
      </c>
      <c r="AW1795" s="16">
        <f>INDEX('Ground truth'!$B$14:$H$20,MATCH($AP$1785,'Ground truth'!$A$14:$A$20,0),MATCH($AP$1782,'Ground truth'!$B$13:$H$13,0))</f>
        <v/>
      </c>
      <c r="AX1795" s="16">
        <f>INDEX('Ground truth'!$B$14:$H$20,MATCH($AP$1785,'Ground truth'!$A$14:$A$20,0),MATCH($AP$1783,'Ground truth'!$B$13:$H$13,0))</f>
        <v/>
      </c>
      <c r="AY1795" s="16">
        <f>INDEX('Ground truth'!$B$14:$H$20,MATCH($AP$1785,'Ground truth'!$A$14:$A$20,0),MATCH($AP$1784,'Ground truth'!$B$13:$H$13,0))</f>
        <v/>
      </c>
      <c r="AZ1795" s="16">
        <f>INDEX('Ground truth'!$B$14:$H$20,MATCH($AP$1785,'Ground truth'!$A$14:$A$20,0),MATCH($AP$1785,'Ground truth'!$B$13:$H$13,0))</f>
        <v/>
      </c>
      <c r="BA1795" s="16">
        <f>INDEX('Ground truth'!$B$14:$H$20,MATCH($AP$1785,'Ground truth'!$A$14:$A$20,0),MATCH($AP$1786,'Ground truth'!$B$13:$H$13,0))</f>
        <v/>
      </c>
      <c r="BB1795" s="16">
        <f>INDEX('Ground truth'!$B$14:$H$20,MATCH($AP$1785,'Ground truth'!$A$14:$A$20,0),MATCH($AP$1787,'Ground truth'!$B$13:$H$13,0))</f>
        <v/>
      </c>
      <c r="BD1795" s="19" t="n">
        <v>0.2937994892048099</v>
      </c>
      <c r="BE1795" s="19">
        <f>LARGE($BD$1792:$BD$1797,4)</f>
        <v/>
      </c>
    </row>
    <row r="1796">
      <c r="A1796" s="3" t="inlineStr">
        <is>
          <t>Battery Holder</t>
        </is>
      </c>
      <c r="B1796" s="8">
        <f>INDEX($B$1782:$H$1788,MATCH($AQ$1786,$B$1781:$H$1781,0),MATCH($AQ$1782,$B$1781:$H$1781,0))</f>
        <v/>
      </c>
      <c r="C1796" s="8">
        <f>INDEX($B$1782:$H$1788,MATCH($AQ$1786,$B$1781:$H$1781,0),MATCH($AQ$1783,$B$1781:$H$1781,0))</f>
        <v/>
      </c>
      <c r="D1796" s="8">
        <f>INDEX($B$1782:$H$1788,MATCH($AQ$1786,$B$1781:$H$1781,0),MATCH($AQ$1784,$B$1781:$H$1781,0))</f>
        <v/>
      </c>
      <c r="E1796" s="8">
        <f>INDEX($B$1782:$H$1788,MATCH($AQ$1786,$B$1781:$H$1781,0),MATCH($AQ$1785,$B$1781:$H$1781,0))</f>
        <v/>
      </c>
      <c r="F1796" s="8">
        <f>INDEX($B$1782:$H$1788,MATCH($AQ$1786,$B$1781:$H$1781,0),MATCH($AQ$1786,$B$1781:$H$1781,0))</f>
        <v/>
      </c>
      <c r="G1796" s="8">
        <f>INDEX($B$1782:$H$1788,MATCH($AQ$1786,$B$1781:$H$1781,0),MATCH($AQ$1787,$B$1781:$H$1781,0))</f>
        <v/>
      </c>
      <c r="J1796" s="8">
        <f>INDEX($J$1782:$P$1788,MATCH($AQ$1786,$J$1781:$P$1781,0),MATCH($AQ$1782,$J$1781:$P$1781,0))</f>
        <v/>
      </c>
      <c r="K1796" s="8">
        <f>INDEX($J$1782:$P$1788,MATCH($AQ$1786,$J$1781:$P$1781,0),MATCH($AQ$1783,$J$1781:$P$1781,0))</f>
        <v/>
      </c>
      <c r="L1796" s="8">
        <f>INDEX($J$1782:$P$1788,MATCH($AQ$1786,$J$1781:$P$1781,0),MATCH($AQ$1784,$J$1781:$P$1781,0))</f>
        <v/>
      </c>
      <c r="M1796" s="8">
        <f>INDEX($J$1782:$P$1788,MATCH($AQ$1786,$J$1781:$P$1781,0),MATCH($AQ$1785,$J$1781:$P$1781,0))</f>
        <v/>
      </c>
      <c r="N1796" s="8">
        <f>INDEX($J$1782:$P$1788,MATCH($AQ$1786,$J$1781:$P$1781,0),MATCH($AQ$1786,$J$1781:$P$1781,0))</f>
        <v/>
      </c>
      <c r="O1796" s="8">
        <f>INDEX($J$1782:$P$1788,MATCH($AQ$1786,$J$1781:$P$1781,0),MATCH($AQ$1787,$J$1781:$P$1781,0))</f>
        <v/>
      </c>
      <c r="R1796" s="8">
        <f>INDEX($R$1782:$X$1788,MATCH($AQ$1786,$R$1781:$X$1781,0),MATCH($AQ$1782,$R$1781:$X$1781,0))</f>
        <v/>
      </c>
      <c r="S1796" s="8">
        <f>INDEX($R$1782:$X$1788,MATCH($AQ$1786,$R$1781:$X$1781,0),MATCH($AQ$1783,$R$1781:$X$1781,0))</f>
        <v/>
      </c>
      <c r="T1796" s="8">
        <f>INDEX($R$1782:$X$1788,MATCH($AQ$1786,$R$1781:$X$1781,0),MATCH($AQ$1784,$R$1781:$X$1781,0))</f>
        <v/>
      </c>
      <c r="U1796" s="8">
        <f>INDEX($R$1782:$X$1788,MATCH($AQ$1786,$R$1781:$X$1781,0),MATCH($AQ$1785,$R$1781:$X$1781,0))</f>
        <v/>
      </c>
      <c r="V1796" s="8">
        <f>INDEX($R$1782:$X$1788,MATCH($AQ$1786,$R$1781:$X$1781,0),MATCH($AQ$1786,$R$1781:$X$1781,0))</f>
        <v/>
      </c>
      <c r="W1796" s="8">
        <f>INDEX($R$1782:$X$1788,MATCH($AQ$1786,$R$1781:$X$1781,0),MATCH($AQ$1787,$R$1781:$X$1781,0))</f>
        <v/>
      </c>
      <c r="Z1796" s="8">
        <f>INDEX($Z$1782:$AF$1788,MATCH($AQ$1786,$Z$1781:$AF$1781,0),MATCH($AQ$1782,$Z$1781:$AF$1781,0))</f>
        <v/>
      </c>
      <c r="AA1796" s="8">
        <f>INDEX($Z$1782:$AF$1788,MATCH($AQ$1786,$Z$1781:$AF$1781,0),MATCH($AQ$1783,$Z$1781:$AF$1781,0))</f>
        <v/>
      </c>
      <c r="AB1796" s="8">
        <f>INDEX($Z$1782:$AF$1788,MATCH($AQ$1786,$Z$1781:$AF$1781,0),MATCH($AQ$1784,$Z$1781:$AF$1781,0))</f>
        <v/>
      </c>
      <c r="AC1796" s="8">
        <f>INDEX($Z$1782:$AF$1788,MATCH($AQ$1786,$Z$1781:$AF$1781,0),MATCH($AQ$1785,$Z$1781:$AF$1781,0))</f>
        <v/>
      </c>
      <c r="AD1796" s="8">
        <f>INDEX($Z$1782:$AF$1788,MATCH($AQ$1786,$Z$1781:$AF$1781,0),MATCH($AQ$1786,$Z$1781:$AF$1781,0))</f>
        <v/>
      </c>
      <c r="AE1796" s="8">
        <f>INDEX($Z$1782:$AF$1788,MATCH($AQ$1786,$Z$1781:$AF$1781,0),MATCH($AQ$1787,$Z$1781:$AF$1781,0))</f>
        <v/>
      </c>
      <c r="AH1796" s="8">
        <f>INDEX($AH$1782:$AN$1788,MATCH($AQ$1786,$AH$1781:$AN$1781,0),MATCH($AQ$1782,$AH$1781:$AN$1781,0))</f>
        <v/>
      </c>
      <c r="AI1796" s="8">
        <f>INDEX($AH$1782:$AN$1788,MATCH($AQ$1786,$AH$1781:$AN$1781,0),MATCH($AQ$1783,$AH$1781:$AN$1781,0))</f>
        <v/>
      </c>
      <c r="AJ1796" s="8">
        <f>INDEX($AH$1782:$AN$1788,MATCH($AQ$1786,$AH$1781:$AN$1781,0),MATCH($AQ$1784,$AH$1781:$AN$1781,0))</f>
        <v/>
      </c>
      <c r="AK1796" s="8">
        <f>INDEX($AH$1782:$AN$1788,MATCH($AQ$1786,$AH$1781:$AN$1781,0),MATCH($AQ$1785,$AH$1781:$AN$1781,0))</f>
        <v/>
      </c>
      <c r="AL1796" s="8">
        <f>INDEX($AH$1782:$AN$1788,MATCH($AQ$1786,$AH$1781:$AN$1781,0),MATCH($AQ$1786,$AH$1781:$AN$1781,0))</f>
        <v/>
      </c>
      <c r="AM1796" s="8">
        <f>INDEX($AH$1782:$AN$1788,MATCH($AQ$1786,$AH$1781:$AN$1781,0),MATCH($AQ$1787,$AH$1781:$AN$1781,0))</f>
        <v/>
      </c>
      <c r="AP1796" s="8">
        <f>IF(($B$1796&lt;&gt;2)+($J$1796&lt;&gt;2)+($R$1796&lt;&gt;2)+($Z$1796&lt;&gt;2)+($AH$1796&lt;&gt;2)=0,2,IF((($B$1796&lt;&gt;2)*$B$1796+($J$1796&lt;&gt;2)*$J$1796+($R$1796&lt;&gt;2)*$R$1796+($Z$1796&lt;&gt;2)*$Z$1796+($AH$1796&lt;&gt;2)*$AH$1796)/(($B$1796&lt;&gt;2)+($J$1796&lt;&gt;2)+($R$1796&lt;&gt;2)+($Z$1796&lt;&gt;2)+($AH$1796&lt;&gt;2))&gt;=0.5,1,0))</f>
        <v/>
      </c>
      <c r="AQ1796" s="8">
        <f>IF(($C$1796&lt;&gt;2)+($K$1796&lt;&gt;2)+($S$1796&lt;&gt;2)+($AA$1796&lt;&gt;2)+($AI$1796&lt;&gt;2)=0,2,IF((($C$1796&lt;&gt;2)*$C$1796+($K$1796&lt;&gt;2)*$K$1796+($S$1796&lt;&gt;2)*$S$1796+($AA$1796&lt;&gt;2)*$AA$1796+($AI$1796&lt;&gt;2)*$AI$1796)/(($C$1796&lt;&gt;2)+($K$1796&lt;&gt;2)+($S$1796&lt;&gt;2)+($AA$1796&lt;&gt;2)+($AI$1796&lt;&gt;2))&gt;=0.5,1,0))</f>
        <v/>
      </c>
      <c r="AR1796" s="8">
        <f>IF(($D$1796&lt;&gt;2)+($L$1796&lt;&gt;2)+($T$1796&lt;&gt;2)+($AB$1796&lt;&gt;2)+($AJ$1796&lt;&gt;2)=0,2,IF((($D$1796&lt;&gt;2)*$D$1796+($L$1796&lt;&gt;2)*$L$1796+($T$1796&lt;&gt;2)*$T$1796+($AB$1796&lt;&gt;2)*$AB$1796+($AJ$1796&lt;&gt;2)*$AJ$1796)/(($D$1796&lt;&gt;2)+($L$1796&lt;&gt;2)+($T$1796&lt;&gt;2)+($AB$1796&lt;&gt;2)+($AJ$1796&lt;&gt;2))&gt;=0.5,1,0))</f>
        <v/>
      </c>
      <c r="AS1796" s="8">
        <f>IF(($E$1796&lt;&gt;2)+($M$1796&lt;&gt;2)+($U$1796&lt;&gt;2)+($AC$1796&lt;&gt;2)+($AK$1796&lt;&gt;2)=0,2,IF((($E$1796&lt;&gt;2)*$E$1796+($M$1796&lt;&gt;2)*$M$1796+($U$1796&lt;&gt;2)*$U$1796+($AC$1796&lt;&gt;2)*$AC$1796+($AK$1796&lt;&gt;2)*$AK$1796)/(($E$1796&lt;&gt;2)+($M$1796&lt;&gt;2)+($U$1796&lt;&gt;2)+($AC$1796&lt;&gt;2)+($AK$1796&lt;&gt;2))&gt;=0.5,1,0))</f>
        <v/>
      </c>
      <c r="AT1796" s="8">
        <f>IF(($F$1796&lt;&gt;2)+($N$1796&lt;&gt;2)+($V$1796&lt;&gt;2)+($AD$1796&lt;&gt;2)+($AL$1796&lt;&gt;2)=0,2,IF((($F$1796&lt;&gt;2)*$F$1796+($N$1796&lt;&gt;2)*$N$1796+($V$1796&lt;&gt;2)*$V$1796+($AD$1796&lt;&gt;2)*$AD$1796+($AL$1796&lt;&gt;2)*$AL$1796)/(($F$1796&lt;&gt;2)+($N$1796&lt;&gt;2)+($V$1796&lt;&gt;2)+($AD$1796&lt;&gt;2)+($AL$1796&lt;&gt;2))&gt;=0.5,1,0))</f>
        <v/>
      </c>
      <c r="AU1796" s="8">
        <f>IF(($G$1796&lt;&gt;2)+($O$1796&lt;&gt;2)+($W$1796&lt;&gt;2)+($AE$1796&lt;&gt;2)+($AM$1796&lt;&gt;2)=0,2,IF((($G$1796&lt;&gt;2)*$G$1796+($O$1796&lt;&gt;2)*$O$1796+($W$1796&lt;&gt;2)*$W$1796+($AE$1796&lt;&gt;2)*$AE$1796+($AM$1796&lt;&gt;2)*$AM$1796)/(($G$1796&lt;&gt;2)+($O$1796&lt;&gt;2)+($W$1796&lt;&gt;2)+($AE$1796&lt;&gt;2)+($AM$1796&lt;&gt;2))&gt;=0.5,1,0))</f>
        <v/>
      </c>
      <c r="AW1796" s="16">
        <f>INDEX('Ground truth'!$B$14:$H$20,MATCH($AP$1786,'Ground truth'!$A$14:$A$20,0),MATCH($AP$1782,'Ground truth'!$B$13:$H$13,0))</f>
        <v/>
      </c>
      <c r="AX1796" s="16">
        <f>INDEX('Ground truth'!$B$14:$H$20,MATCH($AP$1786,'Ground truth'!$A$14:$A$20,0),MATCH($AP$1783,'Ground truth'!$B$13:$H$13,0))</f>
        <v/>
      </c>
      <c r="AY1796" s="16">
        <f>INDEX('Ground truth'!$B$14:$H$20,MATCH($AP$1786,'Ground truth'!$A$14:$A$20,0),MATCH($AP$1784,'Ground truth'!$B$13:$H$13,0))</f>
        <v/>
      </c>
      <c r="AZ1796" s="16">
        <f>INDEX('Ground truth'!$B$14:$H$20,MATCH($AP$1786,'Ground truth'!$A$14:$A$20,0),MATCH($AP$1785,'Ground truth'!$B$13:$H$13,0))</f>
        <v/>
      </c>
      <c r="BA1796" s="16">
        <f>INDEX('Ground truth'!$B$14:$H$20,MATCH($AP$1786,'Ground truth'!$A$14:$A$20,0),MATCH($AP$1786,'Ground truth'!$B$13:$H$13,0))</f>
        <v/>
      </c>
      <c r="BB1796" s="16">
        <f>INDEX('Ground truth'!$B$14:$H$20,MATCH($AP$1786,'Ground truth'!$A$14:$A$20,0),MATCH($AP$1787,'Ground truth'!$B$13:$H$13,0))</f>
        <v/>
      </c>
      <c r="BD1796" s="19" t="n">
        <v>-0.7796078628671951</v>
      </c>
      <c r="BE1796" s="19">
        <f>LARGE($BD$1792:$BD$1797,5)</f>
        <v/>
      </c>
    </row>
    <row r="1797">
      <c r="A1797" s="3" t="inlineStr">
        <is>
          <t>Housing</t>
        </is>
      </c>
      <c r="B1797" s="8">
        <f>INDEX($B$1782:$H$1788,MATCH($AQ$1787,$B$1781:$H$1781,0),MATCH($AQ$1782,$B$1781:$H$1781,0))</f>
        <v/>
      </c>
      <c r="C1797" s="8">
        <f>INDEX($B$1782:$H$1788,MATCH($AQ$1787,$B$1781:$H$1781,0),MATCH($AQ$1783,$B$1781:$H$1781,0))</f>
        <v/>
      </c>
      <c r="D1797" s="8">
        <f>INDEX($B$1782:$H$1788,MATCH($AQ$1787,$B$1781:$H$1781,0),MATCH($AQ$1784,$B$1781:$H$1781,0))</f>
        <v/>
      </c>
      <c r="E1797" s="8">
        <f>INDEX($B$1782:$H$1788,MATCH($AQ$1787,$B$1781:$H$1781,0),MATCH($AQ$1785,$B$1781:$H$1781,0))</f>
        <v/>
      </c>
      <c r="F1797" s="8">
        <f>INDEX($B$1782:$H$1788,MATCH($AQ$1787,$B$1781:$H$1781,0),MATCH($AQ$1786,$B$1781:$H$1781,0))</f>
        <v/>
      </c>
      <c r="G1797" s="8">
        <f>INDEX($B$1782:$H$1788,MATCH($AQ$1787,$B$1781:$H$1781,0),MATCH($AQ$1787,$B$1781:$H$1781,0))</f>
        <v/>
      </c>
      <c r="J1797" s="8">
        <f>INDEX($J$1782:$P$1788,MATCH($AQ$1787,$J$1781:$P$1781,0),MATCH($AQ$1782,$J$1781:$P$1781,0))</f>
        <v/>
      </c>
      <c r="K1797" s="8">
        <f>INDEX($J$1782:$P$1788,MATCH($AQ$1787,$J$1781:$P$1781,0),MATCH($AQ$1783,$J$1781:$P$1781,0))</f>
        <v/>
      </c>
      <c r="L1797" s="8">
        <f>INDEX($J$1782:$P$1788,MATCH($AQ$1787,$J$1781:$P$1781,0),MATCH($AQ$1784,$J$1781:$P$1781,0))</f>
        <v/>
      </c>
      <c r="M1797" s="8">
        <f>INDEX($J$1782:$P$1788,MATCH($AQ$1787,$J$1781:$P$1781,0),MATCH($AQ$1785,$J$1781:$P$1781,0))</f>
        <v/>
      </c>
      <c r="N1797" s="8">
        <f>INDEX($J$1782:$P$1788,MATCH($AQ$1787,$J$1781:$P$1781,0),MATCH($AQ$1786,$J$1781:$P$1781,0))</f>
        <v/>
      </c>
      <c r="O1797" s="8">
        <f>INDEX($J$1782:$P$1788,MATCH($AQ$1787,$J$1781:$P$1781,0),MATCH($AQ$1787,$J$1781:$P$1781,0))</f>
        <v/>
      </c>
      <c r="R1797" s="8">
        <f>INDEX($R$1782:$X$1788,MATCH($AQ$1787,$R$1781:$X$1781,0),MATCH($AQ$1782,$R$1781:$X$1781,0))</f>
        <v/>
      </c>
      <c r="S1797" s="8">
        <f>INDEX($R$1782:$X$1788,MATCH($AQ$1787,$R$1781:$X$1781,0),MATCH($AQ$1783,$R$1781:$X$1781,0))</f>
        <v/>
      </c>
      <c r="T1797" s="8">
        <f>INDEX($R$1782:$X$1788,MATCH($AQ$1787,$R$1781:$X$1781,0),MATCH($AQ$1784,$R$1781:$X$1781,0))</f>
        <v/>
      </c>
      <c r="U1797" s="8">
        <f>INDEX($R$1782:$X$1788,MATCH($AQ$1787,$R$1781:$X$1781,0),MATCH($AQ$1785,$R$1781:$X$1781,0))</f>
        <v/>
      </c>
      <c r="V1797" s="8">
        <f>INDEX($R$1782:$X$1788,MATCH($AQ$1787,$R$1781:$X$1781,0),MATCH($AQ$1786,$R$1781:$X$1781,0))</f>
        <v/>
      </c>
      <c r="W1797" s="8">
        <f>INDEX($R$1782:$X$1788,MATCH($AQ$1787,$R$1781:$X$1781,0),MATCH($AQ$1787,$R$1781:$X$1781,0))</f>
        <v/>
      </c>
      <c r="Z1797" s="8">
        <f>INDEX($Z$1782:$AF$1788,MATCH($AQ$1787,$Z$1781:$AF$1781,0),MATCH($AQ$1782,$Z$1781:$AF$1781,0))</f>
        <v/>
      </c>
      <c r="AA1797" s="8">
        <f>INDEX($Z$1782:$AF$1788,MATCH($AQ$1787,$Z$1781:$AF$1781,0),MATCH($AQ$1783,$Z$1781:$AF$1781,0))</f>
        <v/>
      </c>
      <c r="AB1797" s="8">
        <f>INDEX($Z$1782:$AF$1788,MATCH($AQ$1787,$Z$1781:$AF$1781,0),MATCH($AQ$1784,$Z$1781:$AF$1781,0))</f>
        <v/>
      </c>
      <c r="AC1797" s="8">
        <f>INDEX($Z$1782:$AF$1788,MATCH($AQ$1787,$Z$1781:$AF$1781,0),MATCH($AQ$1785,$Z$1781:$AF$1781,0))</f>
        <v/>
      </c>
      <c r="AD1797" s="8">
        <f>INDEX($Z$1782:$AF$1788,MATCH($AQ$1787,$Z$1781:$AF$1781,0),MATCH($AQ$1786,$Z$1781:$AF$1781,0))</f>
        <v/>
      </c>
      <c r="AE1797" s="8">
        <f>INDEX($Z$1782:$AF$1788,MATCH($AQ$1787,$Z$1781:$AF$1781,0),MATCH($AQ$1787,$Z$1781:$AF$1781,0))</f>
        <v/>
      </c>
      <c r="AH1797" s="8">
        <f>INDEX($AH$1782:$AN$1788,MATCH($AQ$1787,$AH$1781:$AN$1781,0),MATCH($AQ$1782,$AH$1781:$AN$1781,0))</f>
        <v/>
      </c>
      <c r="AI1797" s="8">
        <f>INDEX($AH$1782:$AN$1788,MATCH($AQ$1787,$AH$1781:$AN$1781,0),MATCH($AQ$1783,$AH$1781:$AN$1781,0))</f>
        <v/>
      </c>
      <c r="AJ1797" s="8">
        <f>INDEX($AH$1782:$AN$1788,MATCH($AQ$1787,$AH$1781:$AN$1781,0),MATCH($AQ$1784,$AH$1781:$AN$1781,0))</f>
        <v/>
      </c>
      <c r="AK1797" s="8">
        <f>INDEX($AH$1782:$AN$1788,MATCH($AQ$1787,$AH$1781:$AN$1781,0),MATCH($AQ$1785,$AH$1781:$AN$1781,0))</f>
        <v/>
      </c>
      <c r="AL1797" s="8">
        <f>INDEX($AH$1782:$AN$1788,MATCH($AQ$1787,$AH$1781:$AN$1781,0),MATCH($AQ$1786,$AH$1781:$AN$1781,0))</f>
        <v/>
      </c>
      <c r="AM1797" s="8">
        <f>INDEX($AH$1782:$AN$1788,MATCH($AQ$1787,$AH$1781:$AN$1781,0),MATCH($AQ$1787,$AH$1781:$AN$1781,0))</f>
        <v/>
      </c>
      <c r="AP1797" s="8">
        <f>IF(($B$1797&lt;&gt;2)+($J$1797&lt;&gt;2)+($R$1797&lt;&gt;2)+($Z$1797&lt;&gt;2)+($AH$1797&lt;&gt;2)=0,2,IF((($B$1797&lt;&gt;2)*$B$1797+($J$1797&lt;&gt;2)*$J$1797+($R$1797&lt;&gt;2)*$R$1797+($Z$1797&lt;&gt;2)*$Z$1797+($AH$1797&lt;&gt;2)*$AH$1797)/(($B$1797&lt;&gt;2)+($J$1797&lt;&gt;2)+($R$1797&lt;&gt;2)+($Z$1797&lt;&gt;2)+($AH$1797&lt;&gt;2))&gt;=0.5,1,0))</f>
        <v/>
      </c>
      <c r="AQ1797" s="8">
        <f>IF(($C$1797&lt;&gt;2)+($K$1797&lt;&gt;2)+($S$1797&lt;&gt;2)+($AA$1797&lt;&gt;2)+($AI$1797&lt;&gt;2)=0,2,IF((($C$1797&lt;&gt;2)*$C$1797+($K$1797&lt;&gt;2)*$K$1797+($S$1797&lt;&gt;2)*$S$1797+($AA$1797&lt;&gt;2)*$AA$1797+($AI$1797&lt;&gt;2)*$AI$1797)/(($C$1797&lt;&gt;2)+($K$1797&lt;&gt;2)+($S$1797&lt;&gt;2)+($AA$1797&lt;&gt;2)+($AI$1797&lt;&gt;2))&gt;=0.5,1,0))</f>
        <v/>
      </c>
      <c r="AR1797" s="8">
        <f>IF(($D$1797&lt;&gt;2)+($L$1797&lt;&gt;2)+($T$1797&lt;&gt;2)+($AB$1797&lt;&gt;2)+($AJ$1797&lt;&gt;2)=0,2,IF((($D$1797&lt;&gt;2)*$D$1797+($L$1797&lt;&gt;2)*$L$1797+($T$1797&lt;&gt;2)*$T$1797+($AB$1797&lt;&gt;2)*$AB$1797+($AJ$1797&lt;&gt;2)*$AJ$1797)/(($D$1797&lt;&gt;2)+($L$1797&lt;&gt;2)+($T$1797&lt;&gt;2)+($AB$1797&lt;&gt;2)+($AJ$1797&lt;&gt;2))&gt;=0.5,1,0))</f>
        <v/>
      </c>
      <c r="AS1797" s="8">
        <f>IF(($E$1797&lt;&gt;2)+($M$1797&lt;&gt;2)+($U$1797&lt;&gt;2)+($AC$1797&lt;&gt;2)+($AK$1797&lt;&gt;2)=0,2,IF((($E$1797&lt;&gt;2)*$E$1797+($M$1797&lt;&gt;2)*$M$1797+($U$1797&lt;&gt;2)*$U$1797+($AC$1797&lt;&gt;2)*$AC$1797+($AK$1797&lt;&gt;2)*$AK$1797)/(($E$1797&lt;&gt;2)+($M$1797&lt;&gt;2)+($U$1797&lt;&gt;2)+($AC$1797&lt;&gt;2)+($AK$1797&lt;&gt;2))&gt;=0.5,1,0))</f>
        <v/>
      </c>
      <c r="AT1797" s="8">
        <f>IF(($F$1797&lt;&gt;2)+($N$1797&lt;&gt;2)+($V$1797&lt;&gt;2)+($AD$1797&lt;&gt;2)+($AL$1797&lt;&gt;2)=0,2,IF((($F$1797&lt;&gt;2)*$F$1797+($N$1797&lt;&gt;2)*$N$1797+($V$1797&lt;&gt;2)*$V$1797+($AD$1797&lt;&gt;2)*$AD$1797+($AL$1797&lt;&gt;2)*$AL$1797)/(($F$1797&lt;&gt;2)+($N$1797&lt;&gt;2)+($V$1797&lt;&gt;2)+($AD$1797&lt;&gt;2)+($AL$1797&lt;&gt;2))&gt;=0.5,1,0))</f>
        <v/>
      </c>
      <c r="AU1797" s="8">
        <f>IF(($G$1797&lt;&gt;2)+($O$1797&lt;&gt;2)+($W$1797&lt;&gt;2)+($AE$1797&lt;&gt;2)+($AM$1797&lt;&gt;2)=0,2,IF((($G$1797&lt;&gt;2)*$G$1797+($O$1797&lt;&gt;2)*$O$1797+($W$1797&lt;&gt;2)*$W$1797+($AE$1797&lt;&gt;2)*$AE$1797+($AM$1797&lt;&gt;2)*$AM$1797)/(($G$1797&lt;&gt;2)+($O$1797&lt;&gt;2)+($W$1797&lt;&gt;2)+($AE$1797&lt;&gt;2)+($AM$1797&lt;&gt;2))&gt;=0.5,1,0))</f>
        <v/>
      </c>
      <c r="AW1797" s="16">
        <f>INDEX('Ground truth'!$B$14:$H$20,MATCH($AP$1787,'Ground truth'!$A$14:$A$20,0),MATCH($AP$1782,'Ground truth'!$B$13:$H$13,0))</f>
        <v/>
      </c>
      <c r="AX1797" s="16">
        <f>INDEX('Ground truth'!$B$14:$H$20,MATCH($AP$1787,'Ground truth'!$A$14:$A$20,0),MATCH($AP$1783,'Ground truth'!$B$13:$H$13,0))</f>
        <v/>
      </c>
      <c r="AY1797" s="16">
        <f>INDEX('Ground truth'!$B$14:$H$20,MATCH($AP$1787,'Ground truth'!$A$14:$A$20,0),MATCH($AP$1784,'Ground truth'!$B$13:$H$13,0))</f>
        <v/>
      </c>
      <c r="AZ1797" s="16">
        <f>INDEX('Ground truth'!$B$14:$H$20,MATCH($AP$1787,'Ground truth'!$A$14:$A$20,0),MATCH($AP$1785,'Ground truth'!$B$13:$H$13,0))</f>
        <v/>
      </c>
      <c r="BA1797" s="16">
        <f>INDEX('Ground truth'!$B$14:$H$20,MATCH($AP$1787,'Ground truth'!$A$14:$A$20,0),MATCH($AP$1786,'Ground truth'!$B$13:$H$13,0))</f>
        <v/>
      </c>
      <c r="BB1797" s="16">
        <f>INDEX('Ground truth'!$B$14:$H$20,MATCH($AP$1787,'Ground truth'!$A$14:$A$20,0),MATCH($AP$1787,'Ground truth'!$B$13:$H$13,0))</f>
        <v/>
      </c>
      <c r="BD1797" s="19" t="n">
        <v>-0.5370829663921513</v>
      </c>
      <c r="BE1797" s="19">
        <f>LARGE($BD$1792:$BD$1797,6)</f>
        <v/>
      </c>
    </row>
    <row r="1799">
      <c r="A1799" s="17" t="inlineStr">
        <is>
          <t>metrics — confident-only (unsure excluded from denominators)</t>
        </is>
      </c>
      <c r="B1799" s="10" t="inlineStr">
        <is>
          <t>run 1</t>
        </is>
      </c>
      <c r="C1799" s="10" t="inlineStr">
        <is>
          <t>run 2</t>
        </is>
      </c>
      <c r="D1799" s="10" t="inlineStr">
        <is>
          <t>run 3</t>
        </is>
      </c>
      <c r="E1799" s="10" t="inlineStr">
        <is>
          <t>run 4</t>
        </is>
      </c>
      <c r="F1799" s="10" t="inlineStr">
        <is>
          <t>run 5</t>
        </is>
      </c>
      <c r="G1799" s="10" t="inlineStr">
        <is>
          <t>avg-matrix</t>
        </is>
      </c>
      <c r="H1799" s="10" t="inlineStr">
        <is>
          <t>mean</t>
        </is>
      </c>
      <c r="I1799" s="10" t="inlineStr">
        <is>
          <t>std (pop.)</t>
        </is>
      </c>
      <c r="J1799" s="17" t="inlineStr">
        <is>
          <t>notes</t>
        </is>
      </c>
    </row>
    <row r="1800">
      <c r="A1800" s="7" t="inlineStr">
        <is>
          <t>TP</t>
        </is>
      </c>
      <c r="B1800" s="7">
        <f>SUMPRODUCT(($B$1792:$G$1797=1)*($AW$1792:$BB$1797=1))</f>
        <v/>
      </c>
      <c r="C1800" s="7">
        <f>SUMPRODUCT(($J$1792:$O$1797=1)*($AW$1792:$BB$1797=1))</f>
        <v/>
      </c>
      <c r="D1800" s="7">
        <f>SUMPRODUCT(($R$1792:$W$1797=1)*($AW$1792:$BB$1797=1))</f>
        <v/>
      </c>
      <c r="E1800" s="7">
        <f>SUMPRODUCT(($Z$1792:$AE$1797=1)*($AW$1792:$BB$1797=1))</f>
        <v/>
      </c>
      <c r="F1800" s="7">
        <f>SUMPRODUCT(($AH$1792:$AM$1797=1)*($AW$1792:$BB$1797=1))</f>
        <v/>
      </c>
      <c r="G1800" s="7">
        <f>SUMPRODUCT(($AP$1792:$AU$1797=1)*($AW$1792:$BB$1797=1))</f>
        <v/>
      </c>
      <c r="H1800" s="12">
        <f>AVERAGE($B$1800:$F$1800)</f>
        <v/>
      </c>
      <c r="I1800" s="12">
        <f>STDEV.P($B$1800:$F$1800)</f>
        <v/>
      </c>
    </row>
    <row r="1801">
      <c r="A1801" s="7" t="inlineStr">
        <is>
          <t>TN</t>
        </is>
      </c>
      <c r="B1801" s="7">
        <f>SUMPRODUCT(($B$1792:$G$1797=0)*($AW$1792:$BB$1797=0))</f>
        <v/>
      </c>
      <c r="C1801" s="7">
        <f>SUMPRODUCT(($J$1792:$O$1797=0)*($AW$1792:$BB$1797=0))</f>
        <v/>
      </c>
      <c r="D1801" s="7">
        <f>SUMPRODUCT(($R$1792:$W$1797=0)*($AW$1792:$BB$1797=0))</f>
        <v/>
      </c>
      <c r="E1801" s="7">
        <f>SUMPRODUCT(($Z$1792:$AE$1797=0)*($AW$1792:$BB$1797=0))</f>
        <v/>
      </c>
      <c r="F1801" s="7">
        <f>SUMPRODUCT(($AH$1792:$AM$1797=0)*($AW$1792:$BB$1797=0))</f>
        <v/>
      </c>
      <c r="G1801" s="7">
        <f>SUMPRODUCT(($AP$1792:$AU$1797=0)*($AW$1792:$BB$1797=0))</f>
        <v/>
      </c>
      <c r="H1801" s="12">
        <f>AVERAGE($B$1801:$F$1801)</f>
        <v/>
      </c>
      <c r="I1801" s="12">
        <f>STDEV.P($B$1801:$F$1801)</f>
        <v/>
      </c>
    </row>
    <row r="1802">
      <c r="A1802" s="7" t="inlineStr">
        <is>
          <t>FP</t>
        </is>
      </c>
      <c r="B1802" s="7">
        <f>SUMPRODUCT(($B$1792:$G$1797=1)*($AW$1792:$BB$1797=0))</f>
        <v/>
      </c>
      <c r="C1802" s="7">
        <f>SUMPRODUCT(($J$1792:$O$1797=1)*($AW$1792:$BB$1797=0))</f>
        <v/>
      </c>
      <c r="D1802" s="7">
        <f>SUMPRODUCT(($R$1792:$W$1797=1)*($AW$1792:$BB$1797=0))</f>
        <v/>
      </c>
      <c r="E1802" s="7">
        <f>SUMPRODUCT(($Z$1792:$AE$1797=1)*($AW$1792:$BB$1797=0))</f>
        <v/>
      </c>
      <c r="F1802" s="7">
        <f>SUMPRODUCT(($AH$1792:$AM$1797=1)*($AW$1792:$BB$1797=0))</f>
        <v/>
      </c>
      <c r="G1802" s="7">
        <f>SUMPRODUCT(($AP$1792:$AU$1797=1)*($AW$1792:$BB$1797=0))</f>
        <v/>
      </c>
      <c r="H1802" s="12">
        <f>AVERAGE($B$1802:$F$1802)</f>
        <v/>
      </c>
      <c r="I1802" s="12">
        <f>STDEV.P($B$1802:$F$1802)</f>
        <v/>
      </c>
    </row>
    <row r="1803">
      <c r="A1803" s="7" t="inlineStr">
        <is>
          <t>FN</t>
        </is>
      </c>
      <c r="B1803" s="7">
        <f>SUMPRODUCT(($B$1792:$G$1797=0)*($AW$1792:$BB$1797=1))</f>
        <v/>
      </c>
      <c r="C1803" s="7">
        <f>SUMPRODUCT(($J$1792:$O$1797=0)*($AW$1792:$BB$1797=1))</f>
        <v/>
      </c>
      <c r="D1803" s="7">
        <f>SUMPRODUCT(($R$1792:$W$1797=0)*($AW$1792:$BB$1797=1))</f>
        <v/>
      </c>
      <c r="E1803" s="7">
        <f>SUMPRODUCT(($Z$1792:$AE$1797=0)*($AW$1792:$BB$1797=1))</f>
        <v/>
      </c>
      <c r="F1803" s="7">
        <f>SUMPRODUCT(($AH$1792:$AM$1797=0)*($AW$1792:$BB$1797=1))</f>
        <v/>
      </c>
      <c r="G1803" s="7">
        <f>SUMPRODUCT(($AP$1792:$AU$1797=0)*($AW$1792:$BB$1797=1))</f>
        <v/>
      </c>
      <c r="H1803" s="12">
        <f>AVERAGE($B$1803:$F$1803)</f>
        <v/>
      </c>
      <c r="I1803" s="12">
        <f>STDEV.P($B$1803:$F$1803)</f>
        <v/>
      </c>
    </row>
    <row r="1804">
      <c r="A1804" s="4" t="inlineStr">
        <is>
          <t>Precision</t>
        </is>
      </c>
      <c r="B1804" s="12">
        <f>IFERROR($B$1800/($B$1800+$B$1802),0)</f>
        <v/>
      </c>
      <c r="C1804" s="12">
        <f>IFERROR($C$1800/($C$1800+$C$1802),0)</f>
        <v/>
      </c>
      <c r="D1804" s="12">
        <f>IFERROR($D$1800/($D$1800+$D$1802),0)</f>
        <v/>
      </c>
      <c r="E1804" s="12">
        <f>IFERROR($E$1800/($E$1800+$E$1802),0)</f>
        <v/>
      </c>
      <c r="F1804" s="12">
        <f>IFERROR($F$1800/($F$1800+$F$1802),0)</f>
        <v/>
      </c>
      <c r="G1804" s="12">
        <f>IFERROR($G$1800/($G$1800+$G$1802),0)</f>
        <v/>
      </c>
      <c r="H1804" s="18">
        <f>AVERAGE($B$1804:$F$1804)</f>
        <v/>
      </c>
      <c r="I1804" s="18">
        <f>STDEV.P($B$1804:$F$1804)</f>
        <v/>
      </c>
    </row>
    <row r="1805">
      <c r="A1805" s="4" t="inlineStr">
        <is>
          <t>Recall</t>
        </is>
      </c>
      <c r="B1805" s="12">
        <f>IFERROR($B$1800/($B$1800+$B$1803),0)</f>
        <v/>
      </c>
      <c r="C1805" s="12">
        <f>IFERROR($C$1800/($C$1800+$C$1803),0)</f>
        <v/>
      </c>
      <c r="D1805" s="12">
        <f>IFERROR($D$1800/($D$1800+$D$1803),0)</f>
        <v/>
      </c>
      <c r="E1805" s="12">
        <f>IFERROR($E$1800/($E$1800+$E$1803),0)</f>
        <v/>
      </c>
      <c r="F1805" s="12">
        <f>IFERROR($F$1800/($F$1800+$F$1803),0)</f>
        <v/>
      </c>
      <c r="G1805" s="12">
        <f>IFERROR($G$1800/($G$1800+$G$1803),0)</f>
        <v/>
      </c>
      <c r="H1805" s="18">
        <f>AVERAGE($B$1805:$F$1805)</f>
        <v/>
      </c>
      <c r="I1805" s="18">
        <f>STDEV.P($B$1805:$F$1805)</f>
        <v/>
      </c>
    </row>
    <row r="1806">
      <c r="A1806" s="4" t="inlineStr">
        <is>
          <t>F1</t>
        </is>
      </c>
      <c r="B1806" s="12">
        <f>IFERROR(2*$B$1804*$B$1805/($B$1804+$B$1805),0)</f>
        <v/>
      </c>
      <c r="C1806" s="12">
        <f>IFERROR(2*$C$1804*$C$1805/($C$1804+$C$1805),0)</f>
        <v/>
      </c>
      <c r="D1806" s="12">
        <f>IFERROR(2*$D$1804*$D$1805/($D$1804+$D$1805),0)</f>
        <v/>
      </c>
      <c r="E1806" s="12">
        <f>IFERROR(2*$E$1804*$E$1805/($E$1804+$E$1805),0)</f>
        <v/>
      </c>
      <c r="F1806" s="12">
        <f>IFERROR(2*$F$1804*$F$1805/($F$1804+$F$1805),0)</f>
        <v/>
      </c>
      <c r="G1806" s="12">
        <f>IFERROR(2*$G$1804*$G$1805/($G$1804+$G$1805),0)</f>
        <v/>
      </c>
      <c r="H1806" s="18">
        <f>AVERAGE($B$1806:$F$1806)</f>
        <v/>
      </c>
      <c r="I1806" s="18">
        <f>STDEV.P($B$1806:$F$1806)</f>
        <v/>
      </c>
    </row>
    <row r="1807">
      <c r="A1807" s="4" t="inlineStr">
        <is>
          <t>Accuracy</t>
        </is>
      </c>
      <c r="B1807" s="12">
        <f>IFERROR(($B$1800+$B$1801)/($B$1800+$B$1801+$B$1802+$B$1803),0)</f>
        <v/>
      </c>
      <c r="C1807" s="12">
        <f>IFERROR(($C$1800+$C$1801)/($C$1800+$C$1801+$C$1802+$C$1803),0)</f>
        <v/>
      </c>
      <c r="D1807" s="12">
        <f>IFERROR(($D$1800+$D$1801)/($D$1800+$D$1801+$D$1802+$D$1803),0)</f>
        <v/>
      </c>
      <c r="E1807" s="12">
        <f>IFERROR(($E$1800+$E$1801)/($E$1800+$E$1801+$E$1802+$E$1803),0)</f>
        <v/>
      </c>
      <c r="F1807" s="12">
        <f>IFERROR(($F$1800+$F$1801)/($F$1800+$F$1801+$F$1802+$F$1803),0)</f>
        <v/>
      </c>
      <c r="G1807" s="12">
        <f>IFERROR(($G$1800+$G$1801)/($G$1800+$G$1801+$G$1802+$G$1803),0)</f>
        <v/>
      </c>
      <c r="H1807" s="18">
        <f>AVERAGE($B$1807:$F$1807)</f>
        <v/>
      </c>
      <c r="I1807" s="18">
        <f>STDEV.P($B$1807:$F$1807)</f>
        <v/>
      </c>
    </row>
    <row r="1808">
      <c r="A1808" s="4" t="inlineStr">
        <is>
          <t>Edit distance</t>
        </is>
      </c>
      <c r="B1808" s="12">
        <f>SUMPRODUCT(ABS($AW$1792:$BB$1797-$B$1792:$G$1797))</f>
        <v/>
      </c>
      <c r="C1808" s="12">
        <f>SUMPRODUCT(ABS($AW$1792:$BB$1797-$J$1792:$O$1797))</f>
        <v/>
      </c>
      <c r="D1808" s="12">
        <f>SUMPRODUCT(ABS($AW$1792:$BB$1797-$R$1792:$W$1797))</f>
        <v/>
      </c>
      <c r="E1808" s="12">
        <f>SUMPRODUCT(ABS($AW$1792:$BB$1797-$Z$1792:$AE$1797))</f>
        <v/>
      </c>
      <c r="F1808" s="12">
        <f>SUMPRODUCT(ABS($AW$1792:$BB$1797-$AH$1792:$AM$1797))</f>
        <v/>
      </c>
      <c r="G1808" s="12">
        <f>SUMPRODUCT(ABS($AW$1792:$BB$1797-$AP$1792:$AU$1797))</f>
        <v/>
      </c>
      <c r="H1808" s="18">
        <f>AVERAGE($B$1808:$F$1808)</f>
        <v/>
      </c>
      <c r="I1808" s="18">
        <f>STDEV.P($B$1808:$F$1808)</f>
        <v/>
      </c>
    </row>
    <row r="1809">
      <c r="A1809" s="4" t="inlineStr">
        <is>
          <t>Spectral distance</t>
        </is>
      </c>
      <c r="B1809" s="12">
        <f>SQRT(SUMPRODUCT(($BE$1792:$BE$1797-$B$1819:$B$1824)^2))</f>
        <v/>
      </c>
      <c r="C1809" s="12">
        <f>SQRT(SUMPRODUCT(($BE$1792:$BE$1797-$C$1819:$C$1824)^2))</f>
        <v/>
      </c>
      <c r="D1809" s="12">
        <f>SQRT(SUMPRODUCT(($BE$1792:$BE$1797-$D$1819:$D$1824)^2))</f>
        <v/>
      </c>
      <c r="E1809" s="12">
        <f>SQRT(SUMPRODUCT(($BE$1792:$BE$1797-$E$1819:$E$1824)^2))</f>
        <v/>
      </c>
      <c r="F1809" s="12">
        <f>SQRT(SUMPRODUCT(($BE$1792:$BE$1797-$F$1819:$F$1824)^2))</f>
        <v/>
      </c>
      <c r="G1809" s="12">
        <f>SQRT(SUMPRODUCT(($BE$1792:$BE$1797-$G$1819:$G$1824)^2))</f>
        <v/>
      </c>
      <c r="H1809" s="18">
        <f>AVERAGE($B$1809:$F$1809)</f>
        <v/>
      </c>
      <c r="I1809" s="18">
        <f>STDEV.P($B$1809:$F$1809)</f>
        <v/>
      </c>
    </row>
    <row r="1810">
      <c r="A1810" s="4" t="inlineStr">
        <is>
          <t>Unsure cells</t>
        </is>
      </c>
      <c r="B1810" s="7">
        <f>COUNTIF($B$1792:$G$1797,2)</f>
        <v/>
      </c>
      <c r="C1810" s="7">
        <f>COUNTIF($J$1792:$O$1797,2)</f>
        <v/>
      </c>
      <c r="D1810" s="7">
        <f>COUNTIF($R$1792:$W$1797,2)</f>
        <v/>
      </c>
      <c r="E1810" s="7">
        <f>COUNTIF($Z$1792:$AE$1797,2)</f>
        <v/>
      </c>
      <c r="F1810" s="7">
        <f>COUNTIF($AH$1792:$AM$1797,2)</f>
        <v/>
      </c>
      <c r="G1810" s="7">
        <f>COUNTIF($AP$1792:$AU$1797,2)</f>
        <v/>
      </c>
      <c r="H1810" s="12">
        <f>AVERAGE($B$1810:$F$1810)</f>
        <v/>
      </c>
      <c r="I1810" s="12">
        <f>STDEV.P($B$1810:$F$1810)</f>
        <v/>
      </c>
    </row>
    <row r="1811">
      <c r="A1811" s="3" t="inlineStr">
        <is>
          <t>eigenvalues (real part, numpy order; pasted)</t>
        </is>
      </c>
    </row>
    <row r="1812">
      <c r="A1812" s="3" t="inlineStr">
        <is>
          <t xml:space="preserve">  λ1</t>
        </is>
      </c>
      <c r="B1812" s="19" t="n">
        <v>4.626198068527293</v>
      </c>
      <c r="C1812" s="19" t="n">
        <v>4.626198068527293</v>
      </c>
      <c r="D1812" s="19" t="n">
        <v>4.626198068527293</v>
      </c>
      <c r="E1812" s="19" t="n">
        <v>4.626198068527293</v>
      </c>
      <c r="F1812" s="19" t="n">
        <v>4.626198068527293</v>
      </c>
      <c r="G1812" s="19" t="n">
        <v>4.626198068527293</v>
      </c>
    </row>
    <row r="1813">
      <c r="A1813" s="3" t="inlineStr">
        <is>
          <t xml:space="preserve">  λ2</t>
        </is>
      </c>
      <c r="B1813" s="19" t="n">
        <v>-1.141336115655364</v>
      </c>
      <c r="C1813" s="19" t="n">
        <v>-1.141336115655364</v>
      </c>
      <c r="D1813" s="19" t="n">
        <v>-1.141336115655364</v>
      </c>
      <c r="E1813" s="19" t="n">
        <v>-1.141336115655364</v>
      </c>
      <c r="F1813" s="19" t="n">
        <v>-1.141336115655364</v>
      </c>
      <c r="G1813" s="19" t="n">
        <v>-1.141336115655364</v>
      </c>
    </row>
    <row r="1814">
      <c r="A1814" s="3" t="inlineStr">
        <is>
          <t xml:space="preserve">  λ3</t>
        </is>
      </c>
      <c r="B1814" s="19" t="n">
        <v>1.515138047128071</v>
      </c>
      <c r="C1814" s="19" t="n">
        <v>1.515138047128071</v>
      </c>
      <c r="D1814" s="19" t="n">
        <v>1.515138047128071</v>
      </c>
      <c r="E1814" s="19" t="n">
        <v>1.515138047128071</v>
      </c>
      <c r="F1814" s="19" t="n">
        <v>1.515138047128071</v>
      </c>
      <c r="G1814" s="19" t="n">
        <v>1.515138047128071</v>
      </c>
    </row>
    <row r="1815">
      <c r="A1815" s="3" t="inlineStr">
        <is>
          <t xml:space="preserve">  λ4</t>
        </is>
      </c>
      <c r="B1815" s="19" t="n">
        <v>1</v>
      </c>
      <c r="C1815" s="19" t="n">
        <v>1</v>
      </c>
      <c r="D1815" s="19" t="n">
        <v>1</v>
      </c>
      <c r="E1815" s="19" t="n">
        <v>1</v>
      </c>
      <c r="F1815" s="19" t="n">
        <v>1</v>
      </c>
      <c r="G1815" s="19" t="n">
        <v>1</v>
      </c>
    </row>
    <row r="1816">
      <c r="A1816" s="3" t="inlineStr">
        <is>
          <t xml:space="preserve">  λ5</t>
        </is>
      </c>
      <c r="B1816" s="19" t="n">
        <v>-2.796450279250266e-31</v>
      </c>
      <c r="C1816" s="19" t="n">
        <v>-2.796450279250266e-31</v>
      </c>
      <c r="D1816" s="19" t="n">
        <v>-2.796450279250266e-31</v>
      </c>
      <c r="E1816" s="19" t="n">
        <v>-2.796450279250266e-31</v>
      </c>
      <c r="F1816" s="19" t="n">
        <v>-2.796450279250266e-31</v>
      </c>
      <c r="G1816" s="19" t="n">
        <v>-2.796450279250266e-31</v>
      </c>
    </row>
    <row r="1817">
      <c r="A1817" s="3" t="inlineStr">
        <is>
          <t xml:space="preserve">  λ6</t>
        </is>
      </c>
      <c r="B1817" s="19" t="n">
        <v>1.31395274557667e-17</v>
      </c>
      <c r="C1817" s="19" t="n">
        <v>1.31395274557667e-17</v>
      </c>
      <c r="D1817" s="19" t="n">
        <v>1.31395274557667e-17</v>
      </c>
      <c r="E1817" s="19" t="n">
        <v>1.31395274557667e-17</v>
      </c>
      <c r="F1817" s="19" t="n">
        <v>1.31395274557667e-17</v>
      </c>
      <c r="G1817" s="19" t="n">
        <v>1.31395274557667e-17</v>
      </c>
    </row>
    <row r="1818">
      <c r="A1818" s="3" t="inlineStr">
        <is>
          <t>eigenvalues sorted desc (LARGE)</t>
        </is>
      </c>
    </row>
    <row r="1819">
      <c r="A1819" s="3" t="inlineStr">
        <is>
          <t xml:space="preserve">  λ(1)</t>
        </is>
      </c>
      <c r="B1819" s="19">
        <f>LARGE($B$1812:$B$1817,1)</f>
        <v/>
      </c>
      <c r="C1819" s="19">
        <f>LARGE($C$1812:$C$1817,1)</f>
        <v/>
      </c>
      <c r="D1819" s="19">
        <f>LARGE($D$1812:$D$1817,1)</f>
        <v/>
      </c>
      <c r="E1819" s="19">
        <f>LARGE($E$1812:$E$1817,1)</f>
        <v/>
      </c>
      <c r="F1819" s="19">
        <f>LARGE($F$1812:$F$1817,1)</f>
        <v/>
      </c>
      <c r="G1819" s="19">
        <f>LARGE($G$1812:$G$1817,1)</f>
        <v/>
      </c>
    </row>
    <row r="1820">
      <c r="A1820" s="3" t="inlineStr">
        <is>
          <t xml:space="preserve">  λ(2)</t>
        </is>
      </c>
      <c r="B1820" s="19">
        <f>LARGE($B$1812:$B$1817,2)</f>
        <v/>
      </c>
      <c r="C1820" s="19">
        <f>LARGE($C$1812:$C$1817,2)</f>
        <v/>
      </c>
      <c r="D1820" s="19">
        <f>LARGE($D$1812:$D$1817,2)</f>
        <v/>
      </c>
      <c r="E1820" s="19">
        <f>LARGE($E$1812:$E$1817,2)</f>
        <v/>
      </c>
      <c r="F1820" s="19">
        <f>LARGE($F$1812:$F$1817,2)</f>
        <v/>
      </c>
      <c r="G1820" s="19">
        <f>LARGE($G$1812:$G$1817,2)</f>
        <v/>
      </c>
    </row>
    <row r="1821">
      <c r="A1821" s="3" t="inlineStr">
        <is>
          <t xml:space="preserve">  λ(3)</t>
        </is>
      </c>
      <c r="B1821" s="19">
        <f>LARGE($B$1812:$B$1817,3)</f>
        <v/>
      </c>
      <c r="C1821" s="19">
        <f>LARGE($C$1812:$C$1817,3)</f>
        <v/>
      </c>
      <c r="D1821" s="19">
        <f>LARGE($D$1812:$D$1817,3)</f>
        <v/>
      </c>
      <c r="E1821" s="19">
        <f>LARGE($E$1812:$E$1817,3)</f>
        <v/>
      </c>
      <c r="F1821" s="19">
        <f>LARGE($F$1812:$F$1817,3)</f>
        <v/>
      </c>
      <c r="G1821" s="19">
        <f>LARGE($G$1812:$G$1817,3)</f>
        <v/>
      </c>
    </row>
    <row r="1822">
      <c r="A1822" s="3" t="inlineStr">
        <is>
          <t xml:space="preserve">  λ(4)</t>
        </is>
      </c>
      <c r="B1822" s="19">
        <f>LARGE($B$1812:$B$1817,4)</f>
        <v/>
      </c>
      <c r="C1822" s="19">
        <f>LARGE($C$1812:$C$1817,4)</f>
        <v/>
      </c>
      <c r="D1822" s="19">
        <f>LARGE($D$1812:$D$1817,4)</f>
        <v/>
      </c>
      <c r="E1822" s="19">
        <f>LARGE($E$1812:$E$1817,4)</f>
        <v/>
      </c>
      <c r="F1822" s="19">
        <f>LARGE($F$1812:$F$1817,4)</f>
        <v/>
      </c>
      <c r="G1822" s="19">
        <f>LARGE($G$1812:$G$1817,4)</f>
        <v/>
      </c>
    </row>
    <row r="1823">
      <c r="A1823" s="3" t="inlineStr">
        <is>
          <t xml:space="preserve">  λ(5)</t>
        </is>
      </c>
      <c r="B1823" s="19">
        <f>LARGE($B$1812:$B$1817,5)</f>
        <v/>
      </c>
      <c r="C1823" s="19">
        <f>LARGE($C$1812:$C$1817,5)</f>
        <v/>
      </c>
      <c r="D1823" s="19">
        <f>LARGE($D$1812:$D$1817,5)</f>
        <v/>
      </c>
      <c r="E1823" s="19">
        <f>LARGE($E$1812:$E$1817,5)</f>
        <v/>
      </c>
      <c r="F1823" s="19">
        <f>LARGE($F$1812:$F$1817,5)</f>
        <v/>
      </c>
      <c r="G1823" s="19">
        <f>LARGE($G$1812:$G$1817,5)</f>
        <v/>
      </c>
    </row>
    <row r="1824">
      <c r="A1824" s="3" t="inlineStr">
        <is>
          <t xml:space="preserve">  λ(6)</t>
        </is>
      </c>
      <c r="B1824" s="19">
        <f>LARGE($B$1812:$B$1817,6)</f>
        <v/>
      </c>
      <c r="C1824" s="19">
        <f>LARGE($C$1812:$C$1817,6)</f>
        <v/>
      </c>
      <c r="D1824" s="19">
        <f>LARGE($D$1812:$D$1817,6)</f>
        <v/>
      </c>
      <c r="E1824" s="19">
        <f>LARGE($E$1812:$E$1817,6)</f>
        <v/>
      </c>
      <c r="F1824" s="19">
        <f>LARGE($F$1812:$F$1817,6)</f>
        <v/>
      </c>
      <c r="G1824" s="19">
        <f>LARGE($G$1812:$G$1817,6)</f>
        <v/>
      </c>
    </row>
    <row r="1825">
      <c r="A1825" s="3" t="inlineStr">
        <is>
          <t>check: Σeig − trace (→0)</t>
        </is>
      </c>
      <c r="B1825" s="3">
        <f>ROUND(SUM($B$1812:$B$1817)-($B$1792+$C$1793+$D$1794+$E$1795+$F$1796+$G$1797),6)</f>
        <v/>
      </c>
      <c r="C1825" s="3">
        <f>ROUND(SUM($C$1812:$C$1817)-($J$1792+$K$1793+$L$1794+$M$1795+$N$1796+$O$1797),6)</f>
        <v/>
      </c>
      <c r="D1825" s="3">
        <f>ROUND(SUM($D$1812:$D$1817)-($R$1792+$S$1793+$T$1794+$U$1795+$V$1796+$W$1797),6)</f>
        <v/>
      </c>
      <c r="E1825" s="3">
        <f>ROUND(SUM($E$1812:$E$1817)-($Z$1792+$AA$1793+$AB$1794+$AC$1795+$AD$1796+$AE$1797),6)</f>
        <v/>
      </c>
      <c r="F1825" s="3">
        <f>ROUND(SUM($F$1812:$F$1817)-($AH$1792+$AI$1793+$AJ$1794+$AK$1795+$AL$1796+$AM$1797),6)</f>
        <v/>
      </c>
      <c r="G1825" s="3">
        <f>ROUND(SUM($G$1812:$G$1817)-($AP$1792+$AQ$1793+$AR$1794+$AS$1795+$AT$1796+$AU$1797),6)</f>
        <v/>
      </c>
    </row>
    <row r="1826">
      <c r="A1826" s="3" t="inlineStr">
        <is>
          <t>check: Πeig − det (→0)</t>
        </is>
      </c>
      <c r="B1826" s="3">
        <f>ROUND(MDETERM($B$1792:$G$1797)-PRODUCT($B$1812:$B$1817),6)</f>
        <v/>
      </c>
      <c r="C1826" s="3">
        <f>ROUND(MDETERM($J$1792:$O$1797)-PRODUCT($C$1812:$C$1817),6)</f>
        <v/>
      </c>
      <c r="D1826" s="3">
        <f>ROUND(MDETERM($R$1792:$W$1797)-PRODUCT($D$1812:$D$1817),6)</f>
        <v/>
      </c>
      <c r="E1826" s="3">
        <f>ROUND(MDETERM($Z$1792:$AE$1797)-PRODUCT($E$1812:$E$1817),6)</f>
        <v/>
      </c>
      <c r="F1826" s="3">
        <f>ROUND(MDETERM($AH$1792:$AM$1797)-PRODUCT($F$1812:$F$1817),6)</f>
        <v/>
      </c>
      <c r="G1826" s="3">
        <f>ROUND(MDETERM($AP$1792:$AU$1797)-PRODUCT($G$1812:$G$1817),6)</f>
        <v/>
      </c>
    </row>
    <row r="1827">
      <c r="A1827" s="3" t="inlineStr">
        <is>
          <t>complex eigenvalues?</t>
        </is>
      </c>
      <c r="B1827" s="3" t="inlineStr"/>
      <c r="C1827" s="3" t="inlineStr"/>
      <c r="D1827" s="3" t="inlineStr"/>
      <c r="E1827" s="3" t="inlineStr"/>
      <c r="F1827" s="3" t="inlineStr"/>
      <c r="G1827" s="3" t="inlineStr"/>
    </row>
    <row r="1828">
      <c r="A1828" s="3" t="inlineStr">
        <is>
          <t>check: det(M − λᵢI) per sorted λ (→0)</t>
        </is>
      </c>
    </row>
    <row r="1829">
      <c r="A1829" s="3" t="inlineStr">
        <is>
          <t xml:space="preserve">  det(M − λ(1)I)</t>
        </is>
      </c>
      <c r="B1829" s="3">
        <f t="array" ref="B1829">ROUND(MDETERM($B$1792:$G$1797-$B$1819*MUNIT(6)),6)</f>
        <v/>
      </c>
      <c r="C1829" s="3">
        <f t="array" ref="C1829">ROUND(MDETERM($J$1792:$O$1797-$C$1819*MUNIT(6)),6)</f>
        <v/>
      </c>
      <c r="D1829" s="3">
        <f t="array" ref="D1829">ROUND(MDETERM($R$1792:$W$1797-$D$1819*MUNIT(6)),6)</f>
        <v/>
      </c>
      <c r="E1829" s="3">
        <f t="array" ref="E1829">ROUND(MDETERM($Z$1792:$AE$1797-$E$1819*MUNIT(6)),6)</f>
        <v/>
      </c>
      <c r="F1829" s="3">
        <f t="array" ref="F1829">ROUND(MDETERM($AH$1792:$AM$1797-$F$1819*MUNIT(6)),6)</f>
        <v/>
      </c>
      <c r="G1829" s="3">
        <f t="array" ref="G1829">ROUND(MDETERM($AP$1792:$AU$1797-$G$1819*MUNIT(6)),6)</f>
        <v/>
      </c>
    </row>
    <row r="1830">
      <c r="A1830" s="3" t="inlineStr">
        <is>
          <t xml:space="preserve">  det(M − λ(2)I)</t>
        </is>
      </c>
      <c r="B1830" s="3">
        <f t="array" ref="B1830">ROUND(MDETERM($B$1792:$G$1797-$B$1820*MUNIT(6)),6)</f>
        <v/>
      </c>
      <c r="C1830" s="3">
        <f t="array" ref="C1830">ROUND(MDETERM($J$1792:$O$1797-$C$1820*MUNIT(6)),6)</f>
        <v/>
      </c>
      <c r="D1830" s="3">
        <f t="array" ref="D1830">ROUND(MDETERM($R$1792:$W$1797-$D$1820*MUNIT(6)),6)</f>
        <v/>
      </c>
      <c r="E1830" s="3">
        <f t="array" ref="E1830">ROUND(MDETERM($Z$1792:$AE$1797-$E$1820*MUNIT(6)),6)</f>
        <v/>
      </c>
      <c r="F1830" s="3">
        <f t="array" ref="F1830">ROUND(MDETERM($AH$1792:$AM$1797-$F$1820*MUNIT(6)),6)</f>
        <v/>
      </c>
      <c r="G1830" s="3">
        <f t="array" ref="G1830">ROUND(MDETERM($AP$1792:$AU$1797-$G$1820*MUNIT(6)),6)</f>
        <v/>
      </c>
    </row>
    <row r="1831">
      <c r="A1831" s="3" t="inlineStr">
        <is>
          <t xml:space="preserve">  det(M − λ(3)I)</t>
        </is>
      </c>
      <c r="B1831" s="3">
        <f t="array" ref="B1831">ROUND(MDETERM($B$1792:$G$1797-$B$1821*MUNIT(6)),6)</f>
        <v/>
      </c>
      <c r="C1831" s="3">
        <f t="array" ref="C1831">ROUND(MDETERM($J$1792:$O$1797-$C$1821*MUNIT(6)),6)</f>
        <v/>
      </c>
      <c r="D1831" s="3">
        <f t="array" ref="D1831">ROUND(MDETERM($R$1792:$W$1797-$D$1821*MUNIT(6)),6)</f>
        <v/>
      </c>
      <c r="E1831" s="3">
        <f t="array" ref="E1831">ROUND(MDETERM($Z$1792:$AE$1797-$E$1821*MUNIT(6)),6)</f>
        <v/>
      </c>
      <c r="F1831" s="3">
        <f t="array" ref="F1831">ROUND(MDETERM($AH$1792:$AM$1797-$F$1821*MUNIT(6)),6)</f>
        <v/>
      </c>
      <c r="G1831" s="3">
        <f t="array" ref="G1831">ROUND(MDETERM($AP$1792:$AU$1797-$G$1821*MUNIT(6)),6)</f>
        <v/>
      </c>
    </row>
    <row r="1832">
      <c r="A1832" s="3" t="inlineStr">
        <is>
          <t xml:space="preserve">  det(M − λ(4)I)</t>
        </is>
      </c>
      <c r="B1832" s="3">
        <f t="array" ref="B1832">ROUND(MDETERM($B$1792:$G$1797-$B$1822*MUNIT(6)),6)</f>
        <v/>
      </c>
      <c r="C1832" s="3">
        <f t="array" ref="C1832">ROUND(MDETERM($J$1792:$O$1797-$C$1822*MUNIT(6)),6)</f>
        <v/>
      </c>
      <c r="D1832" s="3">
        <f t="array" ref="D1832">ROUND(MDETERM($R$1792:$W$1797-$D$1822*MUNIT(6)),6)</f>
        <v/>
      </c>
      <c r="E1832" s="3">
        <f t="array" ref="E1832">ROUND(MDETERM($Z$1792:$AE$1797-$E$1822*MUNIT(6)),6)</f>
        <v/>
      </c>
      <c r="F1832" s="3">
        <f t="array" ref="F1832">ROUND(MDETERM($AH$1792:$AM$1797-$F$1822*MUNIT(6)),6)</f>
        <v/>
      </c>
      <c r="G1832" s="3">
        <f t="array" ref="G1832">ROUND(MDETERM($AP$1792:$AU$1797-$G$1822*MUNIT(6)),6)</f>
        <v/>
      </c>
    </row>
    <row r="1833">
      <c r="A1833" s="3" t="inlineStr">
        <is>
          <t xml:space="preserve">  det(M − λ(5)I)</t>
        </is>
      </c>
      <c r="B1833" s="3">
        <f t="array" ref="B1833">ROUND(MDETERM($B$1792:$G$1797-$B$1823*MUNIT(6)),6)</f>
        <v/>
      </c>
      <c r="C1833" s="3">
        <f t="array" ref="C1833">ROUND(MDETERM($J$1792:$O$1797-$C$1823*MUNIT(6)),6)</f>
        <v/>
      </c>
      <c r="D1833" s="3">
        <f t="array" ref="D1833">ROUND(MDETERM($R$1792:$W$1797-$D$1823*MUNIT(6)),6)</f>
        <v/>
      </c>
      <c r="E1833" s="3">
        <f t="array" ref="E1833">ROUND(MDETERM($Z$1792:$AE$1797-$E$1823*MUNIT(6)),6)</f>
        <v/>
      </c>
      <c r="F1833" s="3">
        <f t="array" ref="F1833">ROUND(MDETERM($AH$1792:$AM$1797-$F$1823*MUNIT(6)),6)</f>
        <v/>
      </c>
      <c r="G1833" s="3">
        <f t="array" ref="G1833">ROUND(MDETERM($AP$1792:$AU$1797-$G$1823*MUNIT(6)),6)</f>
        <v/>
      </c>
    </row>
    <row r="1834">
      <c r="A1834" s="3" t="inlineStr">
        <is>
          <t xml:space="preserve">  det(M − λ(6)I)</t>
        </is>
      </c>
      <c r="B1834" s="3">
        <f t="array" ref="B1834">ROUND(MDETERM($B$1792:$G$1797-$B$1824*MUNIT(6)),6)</f>
        <v/>
      </c>
      <c r="C1834" s="3">
        <f t="array" ref="C1834">ROUND(MDETERM($J$1792:$O$1797-$C$1824*MUNIT(6)),6)</f>
        <v/>
      </c>
      <c r="D1834" s="3">
        <f t="array" ref="D1834">ROUND(MDETERM($R$1792:$W$1797-$D$1824*MUNIT(6)),6)</f>
        <v/>
      </c>
      <c r="E1834" s="3">
        <f t="array" ref="E1834">ROUND(MDETERM($Z$1792:$AE$1797-$E$1824*MUNIT(6)),6)</f>
        <v/>
      </c>
      <c r="F1834" s="3">
        <f t="array" ref="F1834">ROUND(MDETERM($AH$1792:$AM$1797-$F$1824*MUNIT(6)),6)</f>
        <v/>
      </c>
      <c r="G1834" s="3">
        <f t="array" ref="G1834">ROUND(MDETERM($AP$1792:$AU$1797-$G$1824*MUNIT(6)),6)</f>
        <v/>
      </c>
    </row>
    <row r="1838" ht="16" customHeight="1">
      <c r="A1838" s="14" t="inlineStr">
        <is>
          <t>RAG R1-R2-R3 | deepseek-r1:14b</t>
        </is>
      </c>
      <c r="B1838" s="9" t="inlineStr">
        <is>
          <t>run 1 (raw, pasted)</t>
        </is>
      </c>
      <c r="J1838" s="9" t="inlineStr">
        <is>
          <t>run 2 (raw, pasted)</t>
        </is>
      </c>
      <c r="R1838" s="9" t="inlineStr">
        <is>
          <t>run 3 (raw, pasted)</t>
        </is>
      </c>
      <c r="Z1838" s="9" t="inlineStr">
        <is>
          <t>run 4 (raw, pasted)</t>
        </is>
      </c>
      <c r="AH1838" s="9" t="inlineStr">
        <is>
          <t>run 5 (raw, pasted)</t>
        </is>
      </c>
      <c r="AP1838" s="9" t="inlineStr">
        <is>
          <t>archived component mapping</t>
        </is>
      </c>
    </row>
    <row r="1839" ht="60" customHeight="1">
      <c r="B1839" s="15" t="inlineStr">
        <is>
          <t>Housing</t>
        </is>
      </c>
      <c r="C1839" s="15" t="inlineStr">
        <is>
          <t>Motor</t>
        </is>
      </c>
      <c r="D1839" s="15" t="inlineStr">
        <is>
          <t>Gearbox</t>
        </is>
      </c>
      <c r="E1839" s="15" t="inlineStr">
        <is>
          <t>Drive Mechanism/Gears</t>
        </is>
      </c>
      <c r="F1839" s="15" t="inlineStr">
        <is>
          <t>Battery</t>
        </is>
      </c>
      <c r="G1839" s="15" t="inlineStr">
        <is>
          <t>Switch/Trigger</t>
        </is>
      </c>
      <c r="H1839" s="15" t="inlineStr">
        <is>
          <t>Chuck/Bit Holder</t>
        </is>
      </c>
      <c r="J1839" s="15" t="inlineStr">
        <is>
          <t>Housing</t>
        </is>
      </c>
      <c r="K1839" s="15" t="inlineStr">
        <is>
          <t>Motor</t>
        </is>
      </c>
      <c r="L1839" s="15" t="inlineStr">
        <is>
          <t>Gearbox</t>
        </is>
      </c>
      <c r="M1839" s="15" t="inlineStr">
        <is>
          <t>Drive Mechanism/Gears</t>
        </is>
      </c>
      <c r="N1839" s="15" t="inlineStr">
        <is>
          <t>Battery</t>
        </is>
      </c>
      <c r="O1839" s="15" t="inlineStr">
        <is>
          <t>Switch/Trigger</t>
        </is>
      </c>
      <c r="P1839" s="15" t="inlineStr">
        <is>
          <t>Chuck/Bit Holder</t>
        </is>
      </c>
      <c r="R1839" s="15" t="inlineStr">
        <is>
          <t>Housing</t>
        </is>
      </c>
      <c r="S1839" s="15" t="inlineStr">
        <is>
          <t>Motor</t>
        </is>
      </c>
      <c r="T1839" s="15" t="inlineStr">
        <is>
          <t>Gearbox</t>
        </is>
      </c>
      <c r="U1839" s="15" t="inlineStr">
        <is>
          <t>Drive Mechanism/Gears</t>
        </is>
      </c>
      <c r="V1839" s="15" t="inlineStr">
        <is>
          <t>Battery</t>
        </is>
      </c>
      <c r="W1839" s="15" t="inlineStr">
        <is>
          <t>Switch/Trigger</t>
        </is>
      </c>
      <c r="X1839" s="15" t="inlineStr">
        <is>
          <t>Chuck/Bit Holder</t>
        </is>
      </c>
      <c r="Z1839" s="15" t="inlineStr">
        <is>
          <t>Housing</t>
        </is>
      </c>
      <c r="AA1839" s="15" t="inlineStr">
        <is>
          <t>Motor</t>
        </is>
      </c>
      <c r="AB1839" s="15" t="inlineStr">
        <is>
          <t>Gearbox</t>
        </is>
      </c>
      <c r="AC1839" s="15" t="inlineStr">
        <is>
          <t>Drive Mechanism/Gears</t>
        </is>
      </c>
      <c r="AD1839" s="15" t="inlineStr">
        <is>
          <t>Battery</t>
        </is>
      </c>
      <c r="AE1839" s="15" t="inlineStr">
        <is>
          <t>Switch/Trigger</t>
        </is>
      </c>
      <c r="AF1839" s="15" t="inlineStr">
        <is>
          <t>Chuck/Bit Holder</t>
        </is>
      </c>
      <c r="AH1839" s="15" t="inlineStr">
        <is>
          <t>Housing</t>
        </is>
      </c>
      <c r="AI1839" s="15" t="inlineStr">
        <is>
          <t>Motor</t>
        </is>
      </c>
      <c r="AJ1839" s="15" t="inlineStr">
        <is>
          <t>Gearbox</t>
        </is>
      </c>
      <c r="AK1839" s="15" t="inlineStr">
        <is>
          <t>Drive Mechanism/Gears</t>
        </is>
      </c>
      <c r="AL1839" s="15" t="inlineStr">
        <is>
          <t>Battery</t>
        </is>
      </c>
      <c r="AM1839" s="15" t="inlineStr">
        <is>
          <t>Switch/Trigger</t>
        </is>
      </c>
      <c r="AN1839" s="15" t="inlineStr">
        <is>
          <t>Chuck/Bit Holder</t>
        </is>
      </c>
      <c r="AP1839" s="3" t="inlineStr">
        <is>
          <t>Ground truth component</t>
        </is>
      </c>
      <c r="AQ1839" s="3" t="inlineStr">
        <is>
          <t>Matched predicted component</t>
        </is>
      </c>
    </row>
    <row r="1840">
      <c r="A1840" s="3" t="inlineStr">
        <is>
          <t>Housing</t>
        </is>
      </c>
      <c r="B1840" s="8" t="n">
        <v>1</v>
      </c>
      <c r="C1840" s="8" t="n">
        <v>1</v>
      </c>
      <c r="D1840" s="8" t="n">
        <v>1</v>
      </c>
      <c r="E1840" s="8" t="n">
        <v>1</v>
      </c>
      <c r="F1840" s="8" t="n">
        <v>1</v>
      </c>
      <c r="G1840" s="8" t="n">
        <v>1</v>
      </c>
      <c r="H1840" s="8" t="n">
        <v>1</v>
      </c>
      <c r="J1840" s="8" t="n">
        <v>1</v>
      </c>
      <c r="K1840" s="8" t="n">
        <v>1</v>
      </c>
      <c r="L1840" s="8" t="n">
        <v>1</v>
      </c>
      <c r="M1840" s="8" t="n">
        <v>1</v>
      </c>
      <c r="N1840" s="8" t="n">
        <v>1</v>
      </c>
      <c r="O1840" s="8" t="n">
        <v>1</v>
      </c>
      <c r="P1840" s="8" t="n">
        <v>1</v>
      </c>
      <c r="R1840" s="8" t="n">
        <v>1</v>
      </c>
      <c r="S1840" s="8" t="n">
        <v>1</v>
      </c>
      <c r="T1840" s="8" t="n">
        <v>1</v>
      </c>
      <c r="U1840" s="8" t="n">
        <v>1</v>
      </c>
      <c r="V1840" s="8" t="n">
        <v>1</v>
      </c>
      <c r="W1840" s="8" t="n">
        <v>1</v>
      </c>
      <c r="X1840" s="8" t="n">
        <v>1</v>
      </c>
      <c r="Z1840" s="8" t="n">
        <v>1</v>
      </c>
      <c r="AA1840" s="8" t="n">
        <v>1</v>
      </c>
      <c r="AB1840" s="8" t="n">
        <v>1</v>
      </c>
      <c r="AC1840" s="8" t="n">
        <v>0</v>
      </c>
      <c r="AD1840" s="8" t="n">
        <v>1</v>
      </c>
      <c r="AE1840" s="8" t="n">
        <v>1</v>
      </c>
      <c r="AF1840" s="8" t="n">
        <v>1</v>
      </c>
      <c r="AH1840" s="8" t="n">
        <v>1</v>
      </c>
      <c r="AI1840" s="8" t="n">
        <v>1</v>
      </c>
      <c r="AJ1840" s="8" t="n">
        <v>1</v>
      </c>
      <c r="AK1840" s="8" t="n">
        <v>0</v>
      </c>
      <c r="AL1840" s="8" t="n">
        <v>1</v>
      </c>
      <c r="AM1840" s="8" t="n">
        <v>1</v>
      </c>
      <c r="AN1840" s="8" t="n">
        <v>1</v>
      </c>
      <c r="AP1840" s="3" t="inlineStr">
        <is>
          <t>Bit</t>
        </is>
      </c>
      <c r="AQ1840" s="3" t="inlineStr">
        <is>
          <t>Chuck/Bit Holder</t>
        </is>
      </c>
    </row>
    <row r="1841">
      <c r="A1841" s="3" t="inlineStr">
        <is>
          <t>Motor</t>
        </is>
      </c>
      <c r="B1841" s="8" t="n">
        <v>1</v>
      </c>
      <c r="C1841" s="8" t="n">
        <v>1</v>
      </c>
      <c r="D1841" s="8" t="n">
        <v>1</v>
      </c>
      <c r="E1841" s="8" t="n">
        <v>1</v>
      </c>
      <c r="F1841" s="8" t="n">
        <v>1</v>
      </c>
      <c r="G1841" s="8" t="n">
        <v>1</v>
      </c>
      <c r="H1841" s="8" t="n">
        <v>0</v>
      </c>
      <c r="J1841" s="8" t="n">
        <v>1</v>
      </c>
      <c r="K1841" s="8" t="n">
        <v>1</v>
      </c>
      <c r="L1841" s="8" t="n">
        <v>1</v>
      </c>
      <c r="M1841" s="8" t="n">
        <v>0</v>
      </c>
      <c r="N1841" s="8" t="n">
        <v>1</v>
      </c>
      <c r="O1841" s="8" t="n">
        <v>1</v>
      </c>
      <c r="P1841" s="8" t="n">
        <v>0</v>
      </c>
      <c r="R1841" s="8" t="n">
        <v>0</v>
      </c>
      <c r="S1841" s="8" t="n">
        <v>1</v>
      </c>
      <c r="T1841" s="8" t="n">
        <v>1</v>
      </c>
      <c r="U1841" s="8" t="n">
        <v>0</v>
      </c>
      <c r="V1841" s="8" t="n">
        <v>1</v>
      </c>
      <c r="W1841" s="8" t="n">
        <v>1</v>
      </c>
      <c r="X1841" s="8" t="n">
        <v>0</v>
      </c>
      <c r="Z1841" s="8" t="n">
        <v>1</v>
      </c>
      <c r="AA1841" s="8" t="n">
        <v>1</v>
      </c>
      <c r="AB1841" s="8" t="n">
        <v>1</v>
      </c>
      <c r="AC1841" s="8" t="n">
        <v>0</v>
      </c>
      <c r="AD1841" s="8" t="n">
        <v>1</v>
      </c>
      <c r="AE1841" s="8" t="n">
        <v>1</v>
      </c>
      <c r="AF1841" s="8" t="n">
        <v>0</v>
      </c>
      <c r="AH1841" s="8" t="n">
        <v>0</v>
      </c>
      <c r="AI1841" s="8" t="n">
        <v>1</v>
      </c>
      <c r="AJ1841" s="8" t="n">
        <v>1</v>
      </c>
      <c r="AK1841" s="8" t="n">
        <v>0</v>
      </c>
      <c r="AL1841" s="8" t="n">
        <v>0</v>
      </c>
      <c r="AM1841" s="8" t="n">
        <v>1</v>
      </c>
      <c r="AN1841" s="8" t="n">
        <v>0</v>
      </c>
      <c r="AP1841" s="3" t="inlineStr">
        <is>
          <t>Transmission</t>
        </is>
      </c>
      <c r="AQ1841" s="3" t="inlineStr">
        <is>
          <t>Gearbox</t>
        </is>
      </c>
    </row>
    <row r="1842">
      <c r="A1842" s="3" t="inlineStr">
        <is>
          <t>Gearbox</t>
        </is>
      </c>
      <c r="B1842" s="8" t="n">
        <v>1</v>
      </c>
      <c r="C1842" s="8" t="n">
        <v>1</v>
      </c>
      <c r="D1842" s="8" t="n">
        <v>1</v>
      </c>
      <c r="E1842" s="8" t="n">
        <v>1</v>
      </c>
      <c r="F1842" s="8" t="n">
        <v>1</v>
      </c>
      <c r="G1842" s="8" t="n">
        <v>1</v>
      </c>
      <c r="H1842" s="8" t="n">
        <v>0</v>
      </c>
      <c r="J1842" s="8" t="n">
        <v>1</v>
      </c>
      <c r="K1842" s="8" t="n">
        <v>1</v>
      </c>
      <c r="L1842" s="8" t="n">
        <v>1</v>
      </c>
      <c r="M1842" s="8" t="n">
        <v>1</v>
      </c>
      <c r="N1842" s="8" t="n">
        <v>0</v>
      </c>
      <c r="O1842" s="8" t="n">
        <v>0</v>
      </c>
      <c r="P1842" s="8" t="n">
        <v>0</v>
      </c>
      <c r="R1842" s="8" t="n">
        <v>0</v>
      </c>
      <c r="S1842" s="8" t="n">
        <v>1</v>
      </c>
      <c r="T1842" s="8" t="n">
        <v>1</v>
      </c>
      <c r="U1842" s="8" t="n">
        <v>1</v>
      </c>
      <c r="V1842" s="8" t="n">
        <v>0</v>
      </c>
      <c r="W1842" s="8" t="n">
        <v>0</v>
      </c>
      <c r="X1842" s="8" t="n">
        <v>0</v>
      </c>
      <c r="Z1842" s="8" t="n">
        <v>1</v>
      </c>
      <c r="AA1842" s="8" t="n">
        <v>1</v>
      </c>
      <c r="AB1842" s="8" t="n">
        <v>1</v>
      </c>
      <c r="AC1842" s="8" t="n">
        <v>1</v>
      </c>
      <c r="AD1842" s="8" t="n">
        <v>0</v>
      </c>
      <c r="AE1842" s="8" t="n">
        <v>0</v>
      </c>
      <c r="AF1842" s="8" t="n">
        <v>0</v>
      </c>
      <c r="AH1842" s="8" t="n">
        <v>0</v>
      </c>
      <c r="AI1842" s="8" t="n">
        <v>1</v>
      </c>
      <c r="AJ1842" s="8" t="n">
        <v>1</v>
      </c>
      <c r="AK1842" s="8" t="n">
        <v>1</v>
      </c>
      <c r="AL1842" s="8" t="n">
        <v>0</v>
      </c>
      <c r="AM1842" s="8" t="n">
        <v>0</v>
      </c>
      <c r="AN1842" s="8" t="n">
        <v>0</v>
      </c>
      <c r="AP1842" s="3" t="inlineStr">
        <is>
          <t>Motor</t>
        </is>
      </c>
      <c r="AQ1842" s="3" t="inlineStr">
        <is>
          <t>Motor</t>
        </is>
      </c>
    </row>
    <row r="1843">
      <c r="A1843" s="3" t="inlineStr">
        <is>
          <t>Drive Mechanism/Gears</t>
        </is>
      </c>
      <c r="B1843" s="8" t="n">
        <v>1</v>
      </c>
      <c r="C1843" s="8" t="n">
        <v>1</v>
      </c>
      <c r="D1843" s="8" t="n">
        <v>1</v>
      </c>
      <c r="E1843" s="8" t="n">
        <v>1</v>
      </c>
      <c r="F1843" s="8" t="n">
        <v>0</v>
      </c>
      <c r="G1843" s="8" t="n">
        <v>1</v>
      </c>
      <c r="H1843" s="8" t="n">
        <v>1</v>
      </c>
      <c r="J1843" s="8" t="n">
        <v>1</v>
      </c>
      <c r="K1843" s="8" t="n">
        <v>1</v>
      </c>
      <c r="L1843" s="8" t="n">
        <v>1</v>
      </c>
      <c r="M1843" s="8" t="n">
        <v>1</v>
      </c>
      <c r="N1843" s="8" t="n">
        <v>0</v>
      </c>
      <c r="O1843" s="8" t="n">
        <v>0</v>
      </c>
      <c r="P1843" s="8" t="n">
        <v>1</v>
      </c>
      <c r="R1843" s="8" t="n">
        <v>0</v>
      </c>
      <c r="S1843" s="8" t="n">
        <v>1</v>
      </c>
      <c r="T1843" s="8" t="n">
        <v>1</v>
      </c>
      <c r="U1843" s="8" t="n">
        <v>1</v>
      </c>
      <c r="V1843" s="8" t="n">
        <v>0</v>
      </c>
      <c r="W1843" s="8" t="n">
        <v>0</v>
      </c>
      <c r="X1843" s="8" t="n">
        <v>1</v>
      </c>
      <c r="Z1843" s="8" t="n">
        <v>0</v>
      </c>
      <c r="AA1843" s="8" t="n">
        <v>0</v>
      </c>
      <c r="AB1843" s="8" t="n">
        <v>1</v>
      </c>
      <c r="AC1843" s="8" t="n">
        <v>1</v>
      </c>
      <c r="AD1843" s="8" t="n">
        <v>0</v>
      </c>
      <c r="AE1843" s="8" t="n">
        <v>0</v>
      </c>
      <c r="AF1843" s="8" t="n">
        <v>1</v>
      </c>
      <c r="AH1843" s="8" t="n">
        <v>0</v>
      </c>
      <c r="AI1843" s="8" t="n">
        <v>0</v>
      </c>
      <c r="AJ1843" s="8" t="n">
        <v>1</v>
      </c>
      <c r="AK1843" s="8" t="n">
        <v>1</v>
      </c>
      <c r="AL1843" s="8" t="n">
        <v>0</v>
      </c>
      <c r="AM1843" s="8" t="n">
        <v>0</v>
      </c>
      <c r="AN1843" s="8" t="n">
        <v>1</v>
      </c>
      <c r="AP1843" s="3" t="inlineStr">
        <is>
          <t>Housing</t>
        </is>
      </c>
      <c r="AQ1843" s="3" t="inlineStr">
        <is>
          <t>Housing</t>
        </is>
      </c>
    </row>
    <row r="1844">
      <c r="A1844" s="3" t="inlineStr">
        <is>
          <t>Battery</t>
        </is>
      </c>
      <c r="B1844" s="8" t="n">
        <v>1</v>
      </c>
      <c r="C1844" s="8" t="n">
        <v>1</v>
      </c>
      <c r="D1844" s="8" t="n">
        <v>0</v>
      </c>
      <c r="E1844" s="8" t="n">
        <v>0</v>
      </c>
      <c r="F1844" s="8" t="n">
        <v>1</v>
      </c>
      <c r="G1844" s="8" t="n">
        <v>1</v>
      </c>
      <c r="H1844" s="8" t="n">
        <v>0</v>
      </c>
      <c r="J1844" s="8" t="n">
        <v>1</v>
      </c>
      <c r="K1844" s="8" t="n">
        <v>1</v>
      </c>
      <c r="L1844" s="8" t="n">
        <v>0</v>
      </c>
      <c r="M1844" s="8" t="n">
        <v>0</v>
      </c>
      <c r="N1844" s="8" t="n">
        <v>1</v>
      </c>
      <c r="O1844" s="8" t="n">
        <v>1</v>
      </c>
      <c r="P1844" s="8" t="n">
        <v>0</v>
      </c>
      <c r="R1844" s="8" t="n">
        <v>0</v>
      </c>
      <c r="S1844" s="8" t="n">
        <v>1</v>
      </c>
      <c r="T1844" s="8" t="n">
        <v>0</v>
      </c>
      <c r="U1844" s="8" t="n">
        <v>0</v>
      </c>
      <c r="V1844" s="8" t="n">
        <v>1</v>
      </c>
      <c r="W1844" s="8" t="n">
        <v>1</v>
      </c>
      <c r="X1844" s="8" t="n">
        <v>0</v>
      </c>
      <c r="Z1844" s="8" t="n">
        <v>1</v>
      </c>
      <c r="AA1844" s="8" t="n">
        <v>1</v>
      </c>
      <c r="AB1844" s="8" t="n">
        <v>0</v>
      </c>
      <c r="AC1844" s="8" t="n">
        <v>0</v>
      </c>
      <c r="AD1844" s="8" t="n">
        <v>1</v>
      </c>
      <c r="AE1844" s="8" t="n">
        <v>0</v>
      </c>
      <c r="AF1844" s="8" t="n">
        <v>0</v>
      </c>
      <c r="AH1844" s="8" t="n">
        <v>1</v>
      </c>
      <c r="AI1844" s="8" t="n">
        <v>0</v>
      </c>
      <c r="AJ1844" s="8" t="n">
        <v>0</v>
      </c>
      <c r="AK1844" s="8" t="n">
        <v>0</v>
      </c>
      <c r="AL1844" s="8" t="n">
        <v>1</v>
      </c>
      <c r="AM1844" s="8" t="n">
        <v>1</v>
      </c>
      <c r="AN1844" s="8" t="n">
        <v>0</v>
      </c>
      <c r="AP1844" s="3" t="inlineStr">
        <is>
          <t>Battery Holder</t>
        </is>
      </c>
      <c r="AQ1844" s="3" t="inlineStr">
        <is>
          <t>Battery</t>
        </is>
      </c>
    </row>
    <row r="1845">
      <c r="A1845" s="3" t="inlineStr">
        <is>
          <t>Switch/Trigger</t>
        </is>
      </c>
      <c r="B1845" s="8" t="n">
        <v>1</v>
      </c>
      <c r="C1845" s="8" t="n">
        <v>1</v>
      </c>
      <c r="D1845" s="8" t="n">
        <v>0</v>
      </c>
      <c r="E1845" s="8" t="n">
        <v>1</v>
      </c>
      <c r="F1845" s="8" t="n">
        <v>1</v>
      </c>
      <c r="G1845" s="8" t="n">
        <v>1</v>
      </c>
      <c r="H1845" s="8" t="n">
        <v>0</v>
      </c>
      <c r="J1845" s="8" t="n">
        <v>1</v>
      </c>
      <c r="K1845" s="8" t="n">
        <v>1</v>
      </c>
      <c r="L1845" s="8" t="n">
        <v>0</v>
      </c>
      <c r="M1845" s="8" t="n">
        <v>0</v>
      </c>
      <c r="N1845" s="8" t="n">
        <v>1</v>
      </c>
      <c r="O1845" s="8" t="n">
        <v>1</v>
      </c>
      <c r="P1845" s="8" t="n">
        <v>0</v>
      </c>
      <c r="R1845" s="8" t="n">
        <v>0</v>
      </c>
      <c r="S1845" s="8" t="n">
        <v>1</v>
      </c>
      <c r="T1845" s="8" t="n">
        <v>0</v>
      </c>
      <c r="U1845" s="8" t="n">
        <v>0</v>
      </c>
      <c r="V1845" s="8" t="n">
        <v>1</v>
      </c>
      <c r="W1845" s="8" t="n">
        <v>1</v>
      </c>
      <c r="X1845" s="8" t="n">
        <v>0</v>
      </c>
      <c r="Z1845" s="8" t="n">
        <v>1</v>
      </c>
      <c r="AA1845" s="8" t="n">
        <v>1</v>
      </c>
      <c r="AB1845" s="8" t="n">
        <v>0</v>
      </c>
      <c r="AC1845" s="8" t="n">
        <v>0</v>
      </c>
      <c r="AD1845" s="8" t="n">
        <v>0</v>
      </c>
      <c r="AE1845" s="8" t="n">
        <v>1</v>
      </c>
      <c r="AF1845" s="8" t="n">
        <v>0</v>
      </c>
      <c r="AH1845" s="8" t="n">
        <v>0</v>
      </c>
      <c r="AI1845" s="8" t="n">
        <v>1</v>
      </c>
      <c r="AJ1845" s="8" t="n">
        <v>0</v>
      </c>
      <c r="AK1845" s="8" t="n">
        <v>0</v>
      </c>
      <c r="AL1845" s="8" t="n">
        <v>1</v>
      </c>
      <c r="AM1845" s="8" t="n">
        <v>1</v>
      </c>
      <c r="AN1845" s="8" t="n">
        <v>0</v>
      </c>
    </row>
    <row r="1846">
      <c r="A1846" s="3" t="inlineStr">
        <is>
          <t>Chuck/Bit Holder</t>
        </is>
      </c>
      <c r="B1846" s="8" t="n">
        <v>1</v>
      </c>
      <c r="C1846" s="8" t="n">
        <v>0</v>
      </c>
      <c r="D1846" s="8" t="n">
        <v>0</v>
      </c>
      <c r="E1846" s="8" t="n">
        <v>1</v>
      </c>
      <c r="F1846" s="8" t="n">
        <v>0</v>
      </c>
      <c r="G1846" s="8" t="n">
        <v>0</v>
      </c>
      <c r="H1846" s="8" t="n">
        <v>1</v>
      </c>
      <c r="J1846" s="8" t="n">
        <v>1</v>
      </c>
      <c r="K1846" s="8" t="n">
        <v>0</v>
      </c>
      <c r="L1846" s="8" t="n">
        <v>0</v>
      </c>
      <c r="M1846" s="8" t="n">
        <v>1</v>
      </c>
      <c r="N1846" s="8" t="n">
        <v>0</v>
      </c>
      <c r="O1846" s="8" t="n">
        <v>0</v>
      </c>
      <c r="P1846" s="8" t="n">
        <v>1</v>
      </c>
      <c r="R1846" s="8" t="n">
        <v>0</v>
      </c>
      <c r="S1846" s="8" t="n">
        <v>0</v>
      </c>
      <c r="T1846" s="8" t="n">
        <v>0</v>
      </c>
      <c r="U1846" s="8" t="n">
        <v>1</v>
      </c>
      <c r="V1846" s="8" t="n">
        <v>0</v>
      </c>
      <c r="W1846" s="8" t="n">
        <v>0</v>
      </c>
      <c r="X1846" s="8" t="n">
        <v>1</v>
      </c>
      <c r="Z1846" s="8" t="n">
        <v>1</v>
      </c>
      <c r="AA1846" s="8" t="n">
        <v>0</v>
      </c>
      <c r="AB1846" s="8" t="n">
        <v>0</v>
      </c>
      <c r="AC1846" s="8" t="n">
        <v>1</v>
      </c>
      <c r="AD1846" s="8" t="n">
        <v>0</v>
      </c>
      <c r="AE1846" s="8" t="n">
        <v>0</v>
      </c>
      <c r="AF1846" s="8" t="n">
        <v>1</v>
      </c>
      <c r="AH1846" s="8" t="n">
        <v>1</v>
      </c>
      <c r="AI1846" s="8" t="n">
        <v>0</v>
      </c>
      <c r="AJ1846" s="8" t="n">
        <v>0</v>
      </c>
      <c r="AK1846" s="8" t="n">
        <v>1</v>
      </c>
      <c r="AL1846" s="8" t="n">
        <v>0</v>
      </c>
      <c r="AM1846" s="8" t="n">
        <v>0</v>
      </c>
      <c r="AN1846" s="8" t="n">
        <v>1</v>
      </c>
    </row>
    <row r="1848">
      <c r="A1848" s="1" t="inlineStr">
        <is>
          <t>aligned k×k matrices (INDEX/MATCH through the mapping; GT order)</t>
        </is>
      </c>
      <c r="B1848" s="9" t="inlineStr">
        <is>
          <t>run 1 aligned</t>
        </is>
      </c>
      <c r="J1848" s="9" t="inlineStr">
        <is>
          <t>run 2 aligned</t>
        </is>
      </c>
      <c r="R1848" s="9" t="inlineStr">
        <is>
          <t>run 3 aligned</t>
        </is>
      </c>
      <c r="Z1848" s="9" t="inlineStr">
        <is>
          <t>run 4 aligned</t>
        </is>
      </c>
      <c r="AH1848" s="9" t="inlineStr">
        <is>
          <t>run 5 aligned</t>
        </is>
      </c>
      <c r="AP1848" s="9" t="inlineStr">
        <is>
          <t>Step2 average of aligned runs (formula)</t>
        </is>
      </c>
      <c r="AV1848" s="9" t="inlineStr">
        <is>
          <t>aligned ground truth (INDEX/MATCH)</t>
        </is>
      </c>
      <c r="BB1848" s="9" t="inlineStr">
        <is>
          <t>aligned GT eig (pasted) | sorted</t>
        </is>
      </c>
    </row>
    <row r="1849" ht="60" customHeight="1">
      <c r="B1849" s="15" t="inlineStr">
        <is>
          <t>Bit</t>
        </is>
      </c>
      <c r="C1849" s="15" t="inlineStr">
        <is>
          <t>Transmission</t>
        </is>
      </c>
      <c r="D1849" s="15" t="inlineStr">
        <is>
          <t>Motor</t>
        </is>
      </c>
      <c r="E1849" s="15" t="inlineStr">
        <is>
          <t>Housing</t>
        </is>
      </c>
      <c r="F1849" s="15" t="inlineStr">
        <is>
          <t>Battery Holder</t>
        </is>
      </c>
      <c r="J1849" s="15" t="inlineStr">
        <is>
          <t>Bit</t>
        </is>
      </c>
      <c r="K1849" s="15" t="inlineStr">
        <is>
          <t>Transmission</t>
        </is>
      </c>
      <c r="L1849" s="15" t="inlineStr">
        <is>
          <t>Motor</t>
        </is>
      </c>
      <c r="M1849" s="15" t="inlineStr">
        <is>
          <t>Housing</t>
        </is>
      </c>
      <c r="N1849" s="15" t="inlineStr">
        <is>
          <t>Battery Holder</t>
        </is>
      </c>
      <c r="R1849" s="15" t="inlineStr">
        <is>
          <t>Bit</t>
        </is>
      </c>
      <c r="S1849" s="15" t="inlineStr">
        <is>
          <t>Transmission</t>
        </is>
      </c>
      <c r="T1849" s="15" t="inlineStr">
        <is>
          <t>Motor</t>
        </is>
      </c>
      <c r="U1849" s="15" t="inlineStr">
        <is>
          <t>Housing</t>
        </is>
      </c>
      <c r="V1849" s="15" t="inlineStr">
        <is>
          <t>Battery Holder</t>
        </is>
      </c>
      <c r="Z1849" s="15" t="inlineStr">
        <is>
          <t>Bit</t>
        </is>
      </c>
      <c r="AA1849" s="15" t="inlineStr">
        <is>
          <t>Transmission</t>
        </is>
      </c>
      <c r="AB1849" s="15" t="inlineStr">
        <is>
          <t>Motor</t>
        </is>
      </c>
      <c r="AC1849" s="15" t="inlineStr">
        <is>
          <t>Housing</t>
        </is>
      </c>
      <c r="AD1849" s="15" t="inlineStr">
        <is>
          <t>Battery Holder</t>
        </is>
      </c>
      <c r="AH1849" s="15" t="inlineStr">
        <is>
          <t>Bit</t>
        </is>
      </c>
      <c r="AI1849" s="15" t="inlineStr">
        <is>
          <t>Transmission</t>
        </is>
      </c>
      <c r="AJ1849" s="15" t="inlineStr">
        <is>
          <t>Motor</t>
        </is>
      </c>
      <c r="AK1849" s="15" t="inlineStr">
        <is>
          <t>Housing</t>
        </is>
      </c>
      <c r="AL1849" s="15" t="inlineStr">
        <is>
          <t>Battery Holder</t>
        </is>
      </c>
    </row>
    <row r="1850">
      <c r="A1850" s="3" t="inlineStr">
        <is>
          <t>Bit</t>
        </is>
      </c>
      <c r="B1850" s="8">
        <f>INDEX($B$1840:$H$1846,MATCH($AQ$1840,$B$1839:$H$1839,0),MATCH($AQ$1840,$B$1839:$H$1839,0))</f>
        <v/>
      </c>
      <c r="C1850" s="8">
        <f>INDEX($B$1840:$H$1846,MATCH($AQ$1840,$B$1839:$H$1839,0),MATCH($AQ$1841,$B$1839:$H$1839,0))</f>
        <v/>
      </c>
      <c r="D1850" s="8">
        <f>INDEX($B$1840:$H$1846,MATCH($AQ$1840,$B$1839:$H$1839,0),MATCH($AQ$1842,$B$1839:$H$1839,0))</f>
        <v/>
      </c>
      <c r="E1850" s="8">
        <f>INDEX($B$1840:$H$1846,MATCH($AQ$1840,$B$1839:$H$1839,0),MATCH($AQ$1843,$B$1839:$H$1839,0))</f>
        <v/>
      </c>
      <c r="F1850" s="8">
        <f>INDEX($B$1840:$H$1846,MATCH($AQ$1840,$B$1839:$H$1839,0),MATCH($AQ$1844,$B$1839:$H$1839,0))</f>
        <v/>
      </c>
      <c r="J1850" s="8">
        <f>INDEX($J$1840:$P$1846,MATCH($AQ$1840,$J$1839:$P$1839,0),MATCH($AQ$1840,$J$1839:$P$1839,0))</f>
        <v/>
      </c>
      <c r="K1850" s="8">
        <f>INDEX($J$1840:$P$1846,MATCH($AQ$1840,$J$1839:$P$1839,0),MATCH($AQ$1841,$J$1839:$P$1839,0))</f>
        <v/>
      </c>
      <c r="L1850" s="8">
        <f>INDEX($J$1840:$P$1846,MATCH($AQ$1840,$J$1839:$P$1839,0),MATCH($AQ$1842,$J$1839:$P$1839,0))</f>
        <v/>
      </c>
      <c r="M1850" s="8">
        <f>INDEX($J$1840:$P$1846,MATCH($AQ$1840,$J$1839:$P$1839,0),MATCH($AQ$1843,$J$1839:$P$1839,0))</f>
        <v/>
      </c>
      <c r="N1850" s="8">
        <f>INDEX($J$1840:$P$1846,MATCH($AQ$1840,$J$1839:$P$1839,0),MATCH($AQ$1844,$J$1839:$P$1839,0))</f>
        <v/>
      </c>
      <c r="R1850" s="8">
        <f>INDEX($R$1840:$X$1846,MATCH($AQ$1840,$R$1839:$X$1839,0),MATCH($AQ$1840,$R$1839:$X$1839,0))</f>
        <v/>
      </c>
      <c r="S1850" s="8">
        <f>INDEX($R$1840:$X$1846,MATCH($AQ$1840,$R$1839:$X$1839,0),MATCH($AQ$1841,$R$1839:$X$1839,0))</f>
        <v/>
      </c>
      <c r="T1850" s="8">
        <f>INDEX($R$1840:$X$1846,MATCH($AQ$1840,$R$1839:$X$1839,0),MATCH($AQ$1842,$R$1839:$X$1839,0))</f>
        <v/>
      </c>
      <c r="U1850" s="8">
        <f>INDEX($R$1840:$X$1846,MATCH($AQ$1840,$R$1839:$X$1839,0),MATCH($AQ$1843,$R$1839:$X$1839,0))</f>
        <v/>
      </c>
      <c r="V1850" s="8">
        <f>INDEX($R$1840:$X$1846,MATCH($AQ$1840,$R$1839:$X$1839,0),MATCH($AQ$1844,$R$1839:$X$1839,0))</f>
        <v/>
      </c>
      <c r="Z1850" s="8">
        <f>INDEX($Z$1840:$AF$1846,MATCH($AQ$1840,$Z$1839:$AF$1839,0),MATCH($AQ$1840,$Z$1839:$AF$1839,0))</f>
        <v/>
      </c>
      <c r="AA1850" s="8">
        <f>INDEX($Z$1840:$AF$1846,MATCH($AQ$1840,$Z$1839:$AF$1839,0),MATCH($AQ$1841,$Z$1839:$AF$1839,0))</f>
        <v/>
      </c>
      <c r="AB1850" s="8">
        <f>INDEX($Z$1840:$AF$1846,MATCH($AQ$1840,$Z$1839:$AF$1839,0),MATCH($AQ$1842,$Z$1839:$AF$1839,0))</f>
        <v/>
      </c>
      <c r="AC1850" s="8">
        <f>INDEX($Z$1840:$AF$1846,MATCH($AQ$1840,$Z$1839:$AF$1839,0),MATCH($AQ$1843,$Z$1839:$AF$1839,0))</f>
        <v/>
      </c>
      <c r="AD1850" s="8">
        <f>INDEX($Z$1840:$AF$1846,MATCH($AQ$1840,$Z$1839:$AF$1839,0),MATCH($AQ$1844,$Z$1839:$AF$1839,0))</f>
        <v/>
      </c>
      <c r="AH1850" s="8">
        <f>INDEX($AH$1840:$AN$1846,MATCH($AQ$1840,$AH$1839:$AN$1839,0),MATCH($AQ$1840,$AH$1839:$AN$1839,0))</f>
        <v/>
      </c>
      <c r="AI1850" s="8">
        <f>INDEX($AH$1840:$AN$1846,MATCH($AQ$1840,$AH$1839:$AN$1839,0),MATCH($AQ$1841,$AH$1839:$AN$1839,0))</f>
        <v/>
      </c>
      <c r="AJ1850" s="8">
        <f>INDEX($AH$1840:$AN$1846,MATCH($AQ$1840,$AH$1839:$AN$1839,0),MATCH($AQ$1842,$AH$1839:$AN$1839,0))</f>
        <v/>
      </c>
      <c r="AK1850" s="8">
        <f>INDEX($AH$1840:$AN$1846,MATCH($AQ$1840,$AH$1839:$AN$1839,0),MATCH($AQ$1843,$AH$1839:$AN$1839,0))</f>
        <v/>
      </c>
      <c r="AL1850" s="8">
        <f>INDEX($AH$1840:$AN$1846,MATCH($AQ$1840,$AH$1839:$AN$1839,0),MATCH($AQ$1844,$AH$1839:$AN$1839,0))</f>
        <v/>
      </c>
      <c r="AP1850" s="8">
        <f>IF(($B$1850&lt;&gt;2)+($J$1850&lt;&gt;2)+($R$1850&lt;&gt;2)+($Z$1850&lt;&gt;2)+($AH$1850&lt;&gt;2)=0,2,IF((($B$1850&lt;&gt;2)*$B$1850+($J$1850&lt;&gt;2)*$J$1850+($R$1850&lt;&gt;2)*$R$1850+($Z$1850&lt;&gt;2)*$Z$1850+($AH$1850&lt;&gt;2)*$AH$1850)/(($B$1850&lt;&gt;2)+($J$1850&lt;&gt;2)+($R$1850&lt;&gt;2)+($Z$1850&lt;&gt;2)+($AH$1850&lt;&gt;2))&gt;=0.5,1,0))</f>
        <v/>
      </c>
      <c r="AQ1850" s="8">
        <f>IF(($C$1850&lt;&gt;2)+($K$1850&lt;&gt;2)+($S$1850&lt;&gt;2)+($AA$1850&lt;&gt;2)+($AI$1850&lt;&gt;2)=0,2,IF((($C$1850&lt;&gt;2)*$C$1850+($K$1850&lt;&gt;2)*$K$1850+($S$1850&lt;&gt;2)*$S$1850+($AA$1850&lt;&gt;2)*$AA$1850+($AI$1850&lt;&gt;2)*$AI$1850)/(($C$1850&lt;&gt;2)+($K$1850&lt;&gt;2)+($S$1850&lt;&gt;2)+($AA$1850&lt;&gt;2)+($AI$1850&lt;&gt;2))&gt;=0.5,1,0))</f>
        <v/>
      </c>
      <c r="AR1850" s="8">
        <f>IF(($D$1850&lt;&gt;2)+($L$1850&lt;&gt;2)+($T$1850&lt;&gt;2)+($AB$1850&lt;&gt;2)+($AJ$1850&lt;&gt;2)=0,2,IF((($D$1850&lt;&gt;2)*$D$1850+($L$1850&lt;&gt;2)*$L$1850+($T$1850&lt;&gt;2)*$T$1850+($AB$1850&lt;&gt;2)*$AB$1850+($AJ$1850&lt;&gt;2)*$AJ$1850)/(($D$1850&lt;&gt;2)+($L$1850&lt;&gt;2)+($T$1850&lt;&gt;2)+($AB$1850&lt;&gt;2)+($AJ$1850&lt;&gt;2))&gt;=0.5,1,0))</f>
        <v/>
      </c>
      <c r="AS1850" s="8">
        <f>IF(($E$1850&lt;&gt;2)+($M$1850&lt;&gt;2)+($U$1850&lt;&gt;2)+($AC$1850&lt;&gt;2)+($AK$1850&lt;&gt;2)=0,2,IF((($E$1850&lt;&gt;2)*$E$1850+($M$1850&lt;&gt;2)*$M$1850+($U$1850&lt;&gt;2)*$U$1850+($AC$1850&lt;&gt;2)*$AC$1850+($AK$1850&lt;&gt;2)*$AK$1850)/(($E$1850&lt;&gt;2)+($M$1850&lt;&gt;2)+($U$1850&lt;&gt;2)+($AC$1850&lt;&gt;2)+($AK$1850&lt;&gt;2))&gt;=0.5,1,0))</f>
        <v/>
      </c>
      <c r="AT1850" s="8">
        <f>IF(($F$1850&lt;&gt;2)+($N$1850&lt;&gt;2)+($V$1850&lt;&gt;2)+($AD$1850&lt;&gt;2)+($AL$1850&lt;&gt;2)=0,2,IF((($F$1850&lt;&gt;2)*$F$1850+($N$1850&lt;&gt;2)*$N$1850+($V$1850&lt;&gt;2)*$V$1850+($AD$1850&lt;&gt;2)*$AD$1850+($AL$1850&lt;&gt;2)*$AL$1850)/(($F$1850&lt;&gt;2)+($N$1850&lt;&gt;2)+($V$1850&lt;&gt;2)+($AD$1850&lt;&gt;2)+($AL$1850&lt;&gt;2))&gt;=0.5,1,0))</f>
        <v/>
      </c>
      <c r="AV1850" s="16">
        <f>INDEX('Ground truth'!$B$14:$H$20,MATCH($AP$1840,'Ground truth'!$A$14:$A$20,0),MATCH($AP$1840,'Ground truth'!$B$13:$H$13,0))</f>
        <v/>
      </c>
      <c r="AW1850" s="16">
        <f>INDEX('Ground truth'!$B$14:$H$20,MATCH($AP$1840,'Ground truth'!$A$14:$A$20,0),MATCH($AP$1841,'Ground truth'!$B$13:$H$13,0))</f>
        <v/>
      </c>
      <c r="AX1850" s="16">
        <f>INDEX('Ground truth'!$B$14:$H$20,MATCH($AP$1840,'Ground truth'!$A$14:$A$20,0),MATCH($AP$1842,'Ground truth'!$B$13:$H$13,0))</f>
        <v/>
      </c>
      <c r="AY1850" s="16">
        <f>INDEX('Ground truth'!$B$14:$H$20,MATCH($AP$1840,'Ground truth'!$A$14:$A$20,0),MATCH($AP$1843,'Ground truth'!$B$13:$H$13,0))</f>
        <v/>
      </c>
      <c r="AZ1850" s="16">
        <f>INDEX('Ground truth'!$B$14:$H$20,MATCH($AP$1840,'Ground truth'!$A$14:$A$20,0),MATCH($AP$1844,'Ground truth'!$B$13:$H$13,0))</f>
        <v/>
      </c>
      <c r="BB1850" s="19" t="n">
        <v>3.641186476193293</v>
      </c>
      <c r="BC1850" s="19">
        <f>LARGE($BB$1850:$BB$1854,1)</f>
        <v/>
      </c>
    </row>
    <row r="1851">
      <c r="A1851" s="3" t="inlineStr">
        <is>
          <t>Transmission</t>
        </is>
      </c>
      <c r="B1851" s="8">
        <f>INDEX($B$1840:$H$1846,MATCH($AQ$1841,$B$1839:$H$1839,0),MATCH($AQ$1840,$B$1839:$H$1839,0))</f>
        <v/>
      </c>
      <c r="C1851" s="8">
        <f>INDEX($B$1840:$H$1846,MATCH($AQ$1841,$B$1839:$H$1839,0),MATCH($AQ$1841,$B$1839:$H$1839,0))</f>
        <v/>
      </c>
      <c r="D1851" s="8">
        <f>INDEX($B$1840:$H$1846,MATCH($AQ$1841,$B$1839:$H$1839,0),MATCH($AQ$1842,$B$1839:$H$1839,0))</f>
        <v/>
      </c>
      <c r="E1851" s="8">
        <f>INDEX($B$1840:$H$1846,MATCH($AQ$1841,$B$1839:$H$1839,0),MATCH($AQ$1843,$B$1839:$H$1839,0))</f>
        <v/>
      </c>
      <c r="F1851" s="8">
        <f>INDEX($B$1840:$H$1846,MATCH($AQ$1841,$B$1839:$H$1839,0),MATCH($AQ$1844,$B$1839:$H$1839,0))</f>
        <v/>
      </c>
      <c r="J1851" s="8">
        <f>INDEX($J$1840:$P$1846,MATCH($AQ$1841,$J$1839:$P$1839,0),MATCH($AQ$1840,$J$1839:$P$1839,0))</f>
        <v/>
      </c>
      <c r="K1851" s="8">
        <f>INDEX($J$1840:$P$1846,MATCH($AQ$1841,$J$1839:$P$1839,0),MATCH($AQ$1841,$J$1839:$P$1839,0))</f>
        <v/>
      </c>
      <c r="L1851" s="8">
        <f>INDEX($J$1840:$P$1846,MATCH($AQ$1841,$J$1839:$P$1839,0),MATCH($AQ$1842,$J$1839:$P$1839,0))</f>
        <v/>
      </c>
      <c r="M1851" s="8">
        <f>INDEX($J$1840:$P$1846,MATCH($AQ$1841,$J$1839:$P$1839,0),MATCH($AQ$1843,$J$1839:$P$1839,0))</f>
        <v/>
      </c>
      <c r="N1851" s="8">
        <f>INDEX($J$1840:$P$1846,MATCH($AQ$1841,$J$1839:$P$1839,0),MATCH($AQ$1844,$J$1839:$P$1839,0))</f>
        <v/>
      </c>
      <c r="R1851" s="8">
        <f>INDEX($R$1840:$X$1846,MATCH($AQ$1841,$R$1839:$X$1839,0),MATCH($AQ$1840,$R$1839:$X$1839,0))</f>
        <v/>
      </c>
      <c r="S1851" s="8">
        <f>INDEX($R$1840:$X$1846,MATCH($AQ$1841,$R$1839:$X$1839,0),MATCH($AQ$1841,$R$1839:$X$1839,0))</f>
        <v/>
      </c>
      <c r="T1851" s="8">
        <f>INDEX($R$1840:$X$1846,MATCH($AQ$1841,$R$1839:$X$1839,0),MATCH($AQ$1842,$R$1839:$X$1839,0))</f>
        <v/>
      </c>
      <c r="U1851" s="8">
        <f>INDEX($R$1840:$X$1846,MATCH($AQ$1841,$R$1839:$X$1839,0),MATCH($AQ$1843,$R$1839:$X$1839,0))</f>
        <v/>
      </c>
      <c r="V1851" s="8">
        <f>INDEX($R$1840:$X$1846,MATCH($AQ$1841,$R$1839:$X$1839,0),MATCH($AQ$1844,$R$1839:$X$1839,0))</f>
        <v/>
      </c>
      <c r="Z1851" s="8">
        <f>INDEX($Z$1840:$AF$1846,MATCH($AQ$1841,$Z$1839:$AF$1839,0),MATCH($AQ$1840,$Z$1839:$AF$1839,0))</f>
        <v/>
      </c>
      <c r="AA1851" s="8">
        <f>INDEX($Z$1840:$AF$1846,MATCH($AQ$1841,$Z$1839:$AF$1839,0),MATCH($AQ$1841,$Z$1839:$AF$1839,0))</f>
        <v/>
      </c>
      <c r="AB1851" s="8">
        <f>INDEX($Z$1840:$AF$1846,MATCH($AQ$1841,$Z$1839:$AF$1839,0),MATCH($AQ$1842,$Z$1839:$AF$1839,0))</f>
        <v/>
      </c>
      <c r="AC1851" s="8">
        <f>INDEX($Z$1840:$AF$1846,MATCH($AQ$1841,$Z$1839:$AF$1839,0),MATCH($AQ$1843,$Z$1839:$AF$1839,0))</f>
        <v/>
      </c>
      <c r="AD1851" s="8">
        <f>INDEX($Z$1840:$AF$1846,MATCH($AQ$1841,$Z$1839:$AF$1839,0),MATCH($AQ$1844,$Z$1839:$AF$1839,0))</f>
        <v/>
      </c>
      <c r="AH1851" s="8">
        <f>INDEX($AH$1840:$AN$1846,MATCH($AQ$1841,$AH$1839:$AN$1839,0),MATCH($AQ$1840,$AH$1839:$AN$1839,0))</f>
        <v/>
      </c>
      <c r="AI1851" s="8">
        <f>INDEX($AH$1840:$AN$1846,MATCH($AQ$1841,$AH$1839:$AN$1839,0),MATCH($AQ$1841,$AH$1839:$AN$1839,0))</f>
        <v/>
      </c>
      <c r="AJ1851" s="8">
        <f>INDEX($AH$1840:$AN$1846,MATCH($AQ$1841,$AH$1839:$AN$1839,0),MATCH($AQ$1842,$AH$1839:$AN$1839,0))</f>
        <v/>
      </c>
      <c r="AK1851" s="8">
        <f>INDEX($AH$1840:$AN$1846,MATCH($AQ$1841,$AH$1839:$AN$1839,0),MATCH($AQ$1843,$AH$1839:$AN$1839,0))</f>
        <v/>
      </c>
      <c r="AL1851" s="8">
        <f>INDEX($AH$1840:$AN$1846,MATCH($AQ$1841,$AH$1839:$AN$1839,0),MATCH($AQ$1844,$AH$1839:$AN$1839,0))</f>
        <v/>
      </c>
      <c r="AP1851" s="8">
        <f>IF(($B$1851&lt;&gt;2)+($J$1851&lt;&gt;2)+($R$1851&lt;&gt;2)+($Z$1851&lt;&gt;2)+($AH$1851&lt;&gt;2)=0,2,IF((($B$1851&lt;&gt;2)*$B$1851+($J$1851&lt;&gt;2)*$J$1851+($R$1851&lt;&gt;2)*$R$1851+($Z$1851&lt;&gt;2)*$Z$1851+($AH$1851&lt;&gt;2)*$AH$1851)/(($B$1851&lt;&gt;2)+($J$1851&lt;&gt;2)+($R$1851&lt;&gt;2)+($Z$1851&lt;&gt;2)+($AH$1851&lt;&gt;2))&gt;=0.5,1,0))</f>
        <v/>
      </c>
      <c r="AQ1851" s="8">
        <f>IF(($C$1851&lt;&gt;2)+($K$1851&lt;&gt;2)+($S$1851&lt;&gt;2)+($AA$1851&lt;&gt;2)+($AI$1851&lt;&gt;2)=0,2,IF((($C$1851&lt;&gt;2)*$C$1851+($K$1851&lt;&gt;2)*$K$1851+($S$1851&lt;&gt;2)*$S$1851+($AA$1851&lt;&gt;2)*$AA$1851+($AI$1851&lt;&gt;2)*$AI$1851)/(($C$1851&lt;&gt;2)+($K$1851&lt;&gt;2)+($S$1851&lt;&gt;2)+($AA$1851&lt;&gt;2)+($AI$1851&lt;&gt;2))&gt;=0.5,1,0))</f>
        <v/>
      </c>
      <c r="AR1851" s="8">
        <f>IF(($D$1851&lt;&gt;2)+($L$1851&lt;&gt;2)+($T$1851&lt;&gt;2)+($AB$1851&lt;&gt;2)+($AJ$1851&lt;&gt;2)=0,2,IF((($D$1851&lt;&gt;2)*$D$1851+($L$1851&lt;&gt;2)*$L$1851+($T$1851&lt;&gt;2)*$T$1851+($AB$1851&lt;&gt;2)*$AB$1851+($AJ$1851&lt;&gt;2)*$AJ$1851)/(($D$1851&lt;&gt;2)+($L$1851&lt;&gt;2)+($T$1851&lt;&gt;2)+($AB$1851&lt;&gt;2)+($AJ$1851&lt;&gt;2))&gt;=0.5,1,0))</f>
        <v/>
      </c>
      <c r="AS1851" s="8">
        <f>IF(($E$1851&lt;&gt;2)+($M$1851&lt;&gt;2)+($U$1851&lt;&gt;2)+($AC$1851&lt;&gt;2)+($AK$1851&lt;&gt;2)=0,2,IF((($E$1851&lt;&gt;2)*$E$1851+($M$1851&lt;&gt;2)*$M$1851+($U$1851&lt;&gt;2)*$U$1851+($AC$1851&lt;&gt;2)*$AC$1851+($AK$1851&lt;&gt;2)*$AK$1851)/(($E$1851&lt;&gt;2)+($M$1851&lt;&gt;2)+($U$1851&lt;&gt;2)+($AC$1851&lt;&gt;2)+($AK$1851&lt;&gt;2))&gt;=0.5,1,0))</f>
        <v/>
      </c>
      <c r="AT1851" s="8">
        <f>IF(($F$1851&lt;&gt;2)+($N$1851&lt;&gt;2)+($V$1851&lt;&gt;2)+($AD$1851&lt;&gt;2)+($AL$1851&lt;&gt;2)=0,2,IF((($F$1851&lt;&gt;2)*$F$1851+($N$1851&lt;&gt;2)*$N$1851+($V$1851&lt;&gt;2)*$V$1851+($AD$1851&lt;&gt;2)*$AD$1851+($AL$1851&lt;&gt;2)*$AL$1851)/(($F$1851&lt;&gt;2)+($N$1851&lt;&gt;2)+($V$1851&lt;&gt;2)+($AD$1851&lt;&gt;2)+($AL$1851&lt;&gt;2))&gt;=0.5,1,0))</f>
        <v/>
      </c>
      <c r="AV1851" s="16">
        <f>INDEX('Ground truth'!$B$14:$H$20,MATCH($AP$1841,'Ground truth'!$A$14:$A$20,0),MATCH($AP$1840,'Ground truth'!$B$13:$H$13,0))</f>
        <v/>
      </c>
      <c r="AW1851" s="16">
        <f>INDEX('Ground truth'!$B$14:$H$20,MATCH($AP$1841,'Ground truth'!$A$14:$A$20,0),MATCH($AP$1841,'Ground truth'!$B$13:$H$13,0))</f>
        <v/>
      </c>
      <c r="AX1851" s="16">
        <f>INDEX('Ground truth'!$B$14:$H$20,MATCH($AP$1841,'Ground truth'!$A$14:$A$20,0),MATCH($AP$1842,'Ground truth'!$B$13:$H$13,0))</f>
        <v/>
      </c>
      <c r="AY1851" s="16">
        <f>INDEX('Ground truth'!$B$14:$H$20,MATCH($AP$1841,'Ground truth'!$A$14:$A$20,0),MATCH($AP$1843,'Ground truth'!$B$13:$H$13,0))</f>
        <v/>
      </c>
      <c r="AZ1851" s="16">
        <f>INDEX('Ground truth'!$B$14:$H$20,MATCH($AP$1841,'Ground truth'!$A$14:$A$20,0),MATCH($AP$1844,'Ground truth'!$B$13:$H$13,0))</f>
        <v/>
      </c>
      <c r="BB1851" s="19" t="n">
        <v>1.723742122620923</v>
      </c>
      <c r="BC1851" s="19">
        <f>LARGE($BB$1850:$BB$1854,2)</f>
        <v/>
      </c>
    </row>
    <row r="1852">
      <c r="A1852" s="3" t="inlineStr">
        <is>
          <t>Motor</t>
        </is>
      </c>
      <c r="B1852" s="8">
        <f>INDEX($B$1840:$H$1846,MATCH($AQ$1842,$B$1839:$H$1839,0),MATCH($AQ$1840,$B$1839:$H$1839,0))</f>
        <v/>
      </c>
      <c r="C1852" s="8">
        <f>INDEX($B$1840:$H$1846,MATCH($AQ$1842,$B$1839:$H$1839,0),MATCH($AQ$1841,$B$1839:$H$1839,0))</f>
        <v/>
      </c>
      <c r="D1852" s="8">
        <f>INDEX($B$1840:$H$1846,MATCH($AQ$1842,$B$1839:$H$1839,0),MATCH($AQ$1842,$B$1839:$H$1839,0))</f>
        <v/>
      </c>
      <c r="E1852" s="8">
        <f>INDEX($B$1840:$H$1846,MATCH($AQ$1842,$B$1839:$H$1839,0),MATCH($AQ$1843,$B$1839:$H$1839,0))</f>
        <v/>
      </c>
      <c r="F1852" s="8">
        <f>INDEX($B$1840:$H$1846,MATCH($AQ$1842,$B$1839:$H$1839,0),MATCH($AQ$1844,$B$1839:$H$1839,0))</f>
        <v/>
      </c>
      <c r="J1852" s="8">
        <f>INDEX($J$1840:$P$1846,MATCH($AQ$1842,$J$1839:$P$1839,0),MATCH($AQ$1840,$J$1839:$P$1839,0))</f>
        <v/>
      </c>
      <c r="K1852" s="8">
        <f>INDEX($J$1840:$P$1846,MATCH($AQ$1842,$J$1839:$P$1839,0),MATCH($AQ$1841,$J$1839:$P$1839,0))</f>
        <v/>
      </c>
      <c r="L1852" s="8">
        <f>INDEX($J$1840:$P$1846,MATCH($AQ$1842,$J$1839:$P$1839,0),MATCH($AQ$1842,$J$1839:$P$1839,0))</f>
        <v/>
      </c>
      <c r="M1852" s="8">
        <f>INDEX($J$1840:$P$1846,MATCH($AQ$1842,$J$1839:$P$1839,0),MATCH($AQ$1843,$J$1839:$P$1839,0))</f>
        <v/>
      </c>
      <c r="N1852" s="8">
        <f>INDEX($J$1840:$P$1846,MATCH($AQ$1842,$J$1839:$P$1839,0),MATCH($AQ$1844,$J$1839:$P$1839,0))</f>
        <v/>
      </c>
      <c r="R1852" s="8">
        <f>INDEX($R$1840:$X$1846,MATCH($AQ$1842,$R$1839:$X$1839,0),MATCH($AQ$1840,$R$1839:$X$1839,0))</f>
        <v/>
      </c>
      <c r="S1852" s="8">
        <f>INDEX($R$1840:$X$1846,MATCH($AQ$1842,$R$1839:$X$1839,0),MATCH($AQ$1841,$R$1839:$X$1839,0))</f>
        <v/>
      </c>
      <c r="T1852" s="8">
        <f>INDEX($R$1840:$X$1846,MATCH($AQ$1842,$R$1839:$X$1839,0),MATCH($AQ$1842,$R$1839:$X$1839,0))</f>
        <v/>
      </c>
      <c r="U1852" s="8">
        <f>INDEX($R$1840:$X$1846,MATCH($AQ$1842,$R$1839:$X$1839,0),MATCH($AQ$1843,$R$1839:$X$1839,0))</f>
        <v/>
      </c>
      <c r="V1852" s="8">
        <f>INDEX($R$1840:$X$1846,MATCH($AQ$1842,$R$1839:$X$1839,0),MATCH($AQ$1844,$R$1839:$X$1839,0))</f>
        <v/>
      </c>
      <c r="Z1852" s="8">
        <f>INDEX($Z$1840:$AF$1846,MATCH($AQ$1842,$Z$1839:$AF$1839,0),MATCH($AQ$1840,$Z$1839:$AF$1839,0))</f>
        <v/>
      </c>
      <c r="AA1852" s="8">
        <f>INDEX($Z$1840:$AF$1846,MATCH($AQ$1842,$Z$1839:$AF$1839,0),MATCH($AQ$1841,$Z$1839:$AF$1839,0))</f>
        <v/>
      </c>
      <c r="AB1852" s="8">
        <f>INDEX($Z$1840:$AF$1846,MATCH($AQ$1842,$Z$1839:$AF$1839,0),MATCH($AQ$1842,$Z$1839:$AF$1839,0))</f>
        <v/>
      </c>
      <c r="AC1852" s="8">
        <f>INDEX($Z$1840:$AF$1846,MATCH($AQ$1842,$Z$1839:$AF$1839,0),MATCH($AQ$1843,$Z$1839:$AF$1839,0))</f>
        <v/>
      </c>
      <c r="AD1852" s="8">
        <f>INDEX($Z$1840:$AF$1846,MATCH($AQ$1842,$Z$1839:$AF$1839,0),MATCH($AQ$1844,$Z$1839:$AF$1839,0))</f>
        <v/>
      </c>
      <c r="AH1852" s="8">
        <f>INDEX($AH$1840:$AN$1846,MATCH($AQ$1842,$AH$1839:$AN$1839,0),MATCH($AQ$1840,$AH$1839:$AN$1839,0))</f>
        <v/>
      </c>
      <c r="AI1852" s="8">
        <f>INDEX($AH$1840:$AN$1846,MATCH($AQ$1842,$AH$1839:$AN$1839,0),MATCH($AQ$1841,$AH$1839:$AN$1839,0))</f>
        <v/>
      </c>
      <c r="AJ1852" s="8">
        <f>INDEX($AH$1840:$AN$1846,MATCH($AQ$1842,$AH$1839:$AN$1839,0),MATCH($AQ$1842,$AH$1839:$AN$1839,0))</f>
        <v/>
      </c>
      <c r="AK1852" s="8">
        <f>INDEX($AH$1840:$AN$1846,MATCH($AQ$1842,$AH$1839:$AN$1839,0),MATCH($AQ$1843,$AH$1839:$AN$1839,0))</f>
        <v/>
      </c>
      <c r="AL1852" s="8">
        <f>INDEX($AH$1840:$AN$1846,MATCH($AQ$1842,$AH$1839:$AN$1839,0),MATCH($AQ$1844,$AH$1839:$AN$1839,0))</f>
        <v/>
      </c>
      <c r="AP1852" s="8">
        <f>IF(($B$1852&lt;&gt;2)+($J$1852&lt;&gt;2)+($R$1852&lt;&gt;2)+($Z$1852&lt;&gt;2)+($AH$1852&lt;&gt;2)=0,2,IF((($B$1852&lt;&gt;2)*$B$1852+($J$1852&lt;&gt;2)*$J$1852+($R$1852&lt;&gt;2)*$R$1852+($Z$1852&lt;&gt;2)*$Z$1852+($AH$1852&lt;&gt;2)*$AH$1852)/(($B$1852&lt;&gt;2)+($J$1852&lt;&gt;2)+($R$1852&lt;&gt;2)+($Z$1852&lt;&gt;2)+($AH$1852&lt;&gt;2))&gt;=0.5,1,0))</f>
        <v/>
      </c>
      <c r="AQ1852" s="8">
        <f>IF(($C$1852&lt;&gt;2)+($K$1852&lt;&gt;2)+($S$1852&lt;&gt;2)+($AA$1852&lt;&gt;2)+($AI$1852&lt;&gt;2)=0,2,IF((($C$1852&lt;&gt;2)*$C$1852+($K$1852&lt;&gt;2)*$K$1852+($S$1852&lt;&gt;2)*$S$1852+($AA$1852&lt;&gt;2)*$AA$1852+($AI$1852&lt;&gt;2)*$AI$1852)/(($C$1852&lt;&gt;2)+($K$1852&lt;&gt;2)+($S$1852&lt;&gt;2)+($AA$1852&lt;&gt;2)+($AI$1852&lt;&gt;2))&gt;=0.5,1,0))</f>
        <v/>
      </c>
      <c r="AR1852" s="8">
        <f>IF(($D$1852&lt;&gt;2)+($L$1852&lt;&gt;2)+($T$1852&lt;&gt;2)+($AB$1852&lt;&gt;2)+($AJ$1852&lt;&gt;2)=0,2,IF((($D$1852&lt;&gt;2)*$D$1852+($L$1852&lt;&gt;2)*$L$1852+($T$1852&lt;&gt;2)*$T$1852+($AB$1852&lt;&gt;2)*$AB$1852+($AJ$1852&lt;&gt;2)*$AJ$1852)/(($D$1852&lt;&gt;2)+($L$1852&lt;&gt;2)+($T$1852&lt;&gt;2)+($AB$1852&lt;&gt;2)+($AJ$1852&lt;&gt;2))&gt;=0.5,1,0))</f>
        <v/>
      </c>
      <c r="AS1852" s="8">
        <f>IF(($E$1852&lt;&gt;2)+($M$1852&lt;&gt;2)+($U$1852&lt;&gt;2)+($AC$1852&lt;&gt;2)+($AK$1852&lt;&gt;2)=0,2,IF((($E$1852&lt;&gt;2)*$E$1852+($M$1852&lt;&gt;2)*$M$1852+($U$1852&lt;&gt;2)*$U$1852+($AC$1852&lt;&gt;2)*$AC$1852+($AK$1852&lt;&gt;2)*$AK$1852)/(($E$1852&lt;&gt;2)+($M$1852&lt;&gt;2)+($U$1852&lt;&gt;2)+($AC$1852&lt;&gt;2)+($AK$1852&lt;&gt;2))&gt;=0.5,1,0))</f>
        <v/>
      </c>
      <c r="AT1852" s="8">
        <f>IF(($F$1852&lt;&gt;2)+($N$1852&lt;&gt;2)+($V$1852&lt;&gt;2)+($AD$1852&lt;&gt;2)+($AL$1852&lt;&gt;2)=0,2,IF((($F$1852&lt;&gt;2)*$F$1852+($N$1852&lt;&gt;2)*$N$1852+($V$1852&lt;&gt;2)*$V$1852+($AD$1852&lt;&gt;2)*$AD$1852+($AL$1852&lt;&gt;2)*$AL$1852)/(($F$1852&lt;&gt;2)+($N$1852&lt;&gt;2)+($V$1852&lt;&gt;2)+($AD$1852&lt;&gt;2)+($AL$1852&lt;&gt;2))&gt;=0.5,1,0))</f>
        <v/>
      </c>
      <c r="AV1852" s="16">
        <f>INDEX('Ground truth'!$B$14:$H$20,MATCH($AP$1842,'Ground truth'!$A$14:$A$20,0),MATCH($AP$1840,'Ground truth'!$B$13:$H$13,0))</f>
        <v/>
      </c>
      <c r="AW1852" s="16">
        <f>INDEX('Ground truth'!$B$14:$H$20,MATCH($AP$1842,'Ground truth'!$A$14:$A$20,0),MATCH($AP$1841,'Ground truth'!$B$13:$H$13,0))</f>
        <v/>
      </c>
      <c r="AX1852" s="16">
        <f>INDEX('Ground truth'!$B$14:$H$20,MATCH($AP$1842,'Ground truth'!$A$14:$A$20,0),MATCH($AP$1842,'Ground truth'!$B$13:$H$13,0))</f>
        <v/>
      </c>
      <c r="AY1852" s="16">
        <f>INDEX('Ground truth'!$B$14:$H$20,MATCH($AP$1842,'Ground truth'!$A$14:$A$20,0),MATCH($AP$1843,'Ground truth'!$B$13:$H$13,0))</f>
        <v/>
      </c>
      <c r="AZ1852" s="16">
        <f>INDEX('Ground truth'!$B$14:$H$20,MATCH($AP$1842,'Ground truth'!$A$14:$A$20,0),MATCH($AP$1844,'Ground truth'!$B$13:$H$13,0))</f>
        <v/>
      </c>
      <c r="BB1852" s="19" t="n">
        <v>-0.7757128557362142</v>
      </c>
      <c r="BC1852" s="19">
        <f>LARGE($BB$1850:$BB$1854,3)</f>
        <v/>
      </c>
    </row>
    <row r="1853">
      <c r="A1853" s="3" t="inlineStr">
        <is>
          <t>Housing</t>
        </is>
      </c>
      <c r="B1853" s="8">
        <f>INDEX($B$1840:$H$1846,MATCH($AQ$1843,$B$1839:$H$1839,0),MATCH($AQ$1840,$B$1839:$H$1839,0))</f>
        <v/>
      </c>
      <c r="C1853" s="8">
        <f>INDEX($B$1840:$H$1846,MATCH($AQ$1843,$B$1839:$H$1839,0),MATCH($AQ$1841,$B$1839:$H$1839,0))</f>
        <v/>
      </c>
      <c r="D1853" s="8">
        <f>INDEX($B$1840:$H$1846,MATCH($AQ$1843,$B$1839:$H$1839,0),MATCH($AQ$1842,$B$1839:$H$1839,0))</f>
        <v/>
      </c>
      <c r="E1853" s="8">
        <f>INDEX($B$1840:$H$1846,MATCH($AQ$1843,$B$1839:$H$1839,0),MATCH($AQ$1843,$B$1839:$H$1839,0))</f>
        <v/>
      </c>
      <c r="F1853" s="8">
        <f>INDEX($B$1840:$H$1846,MATCH($AQ$1843,$B$1839:$H$1839,0),MATCH($AQ$1844,$B$1839:$H$1839,0))</f>
        <v/>
      </c>
      <c r="J1853" s="8">
        <f>INDEX($J$1840:$P$1846,MATCH($AQ$1843,$J$1839:$P$1839,0),MATCH($AQ$1840,$J$1839:$P$1839,0))</f>
        <v/>
      </c>
      <c r="K1853" s="8">
        <f>INDEX($J$1840:$P$1846,MATCH($AQ$1843,$J$1839:$P$1839,0),MATCH($AQ$1841,$J$1839:$P$1839,0))</f>
        <v/>
      </c>
      <c r="L1853" s="8">
        <f>INDEX($J$1840:$P$1846,MATCH($AQ$1843,$J$1839:$P$1839,0),MATCH($AQ$1842,$J$1839:$P$1839,0))</f>
        <v/>
      </c>
      <c r="M1853" s="8">
        <f>INDEX($J$1840:$P$1846,MATCH($AQ$1843,$J$1839:$P$1839,0),MATCH($AQ$1843,$J$1839:$P$1839,0))</f>
        <v/>
      </c>
      <c r="N1853" s="8">
        <f>INDEX($J$1840:$P$1846,MATCH($AQ$1843,$J$1839:$P$1839,0),MATCH($AQ$1844,$J$1839:$P$1839,0))</f>
        <v/>
      </c>
      <c r="R1853" s="8">
        <f>INDEX($R$1840:$X$1846,MATCH($AQ$1843,$R$1839:$X$1839,0),MATCH($AQ$1840,$R$1839:$X$1839,0))</f>
        <v/>
      </c>
      <c r="S1853" s="8">
        <f>INDEX($R$1840:$X$1846,MATCH($AQ$1843,$R$1839:$X$1839,0),MATCH($AQ$1841,$R$1839:$X$1839,0))</f>
        <v/>
      </c>
      <c r="T1853" s="8">
        <f>INDEX($R$1840:$X$1846,MATCH($AQ$1843,$R$1839:$X$1839,0),MATCH($AQ$1842,$R$1839:$X$1839,0))</f>
        <v/>
      </c>
      <c r="U1853" s="8">
        <f>INDEX($R$1840:$X$1846,MATCH($AQ$1843,$R$1839:$X$1839,0),MATCH($AQ$1843,$R$1839:$X$1839,0))</f>
        <v/>
      </c>
      <c r="V1853" s="8">
        <f>INDEX($R$1840:$X$1846,MATCH($AQ$1843,$R$1839:$X$1839,0),MATCH($AQ$1844,$R$1839:$X$1839,0))</f>
        <v/>
      </c>
      <c r="Z1853" s="8">
        <f>INDEX($Z$1840:$AF$1846,MATCH($AQ$1843,$Z$1839:$AF$1839,0),MATCH($AQ$1840,$Z$1839:$AF$1839,0))</f>
        <v/>
      </c>
      <c r="AA1853" s="8">
        <f>INDEX($Z$1840:$AF$1846,MATCH($AQ$1843,$Z$1839:$AF$1839,0),MATCH($AQ$1841,$Z$1839:$AF$1839,0))</f>
        <v/>
      </c>
      <c r="AB1853" s="8">
        <f>INDEX($Z$1840:$AF$1846,MATCH($AQ$1843,$Z$1839:$AF$1839,0),MATCH($AQ$1842,$Z$1839:$AF$1839,0))</f>
        <v/>
      </c>
      <c r="AC1853" s="8">
        <f>INDEX($Z$1840:$AF$1846,MATCH($AQ$1843,$Z$1839:$AF$1839,0),MATCH($AQ$1843,$Z$1839:$AF$1839,0))</f>
        <v/>
      </c>
      <c r="AD1853" s="8">
        <f>INDEX($Z$1840:$AF$1846,MATCH($AQ$1843,$Z$1839:$AF$1839,0),MATCH($AQ$1844,$Z$1839:$AF$1839,0))</f>
        <v/>
      </c>
      <c r="AH1853" s="8">
        <f>INDEX($AH$1840:$AN$1846,MATCH($AQ$1843,$AH$1839:$AN$1839,0),MATCH($AQ$1840,$AH$1839:$AN$1839,0))</f>
        <v/>
      </c>
      <c r="AI1853" s="8">
        <f>INDEX($AH$1840:$AN$1846,MATCH($AQ$1843,$AH$1839:$AN$1839,0),MATCH($AQ$1841,$AH$1839:$AN$1839,0))</f>
        <v/>
      </c>
      <c r="AJ1853" s="8">
        <f>INDEX($AH$1840:$AN$1846,MATCH($AQ$1843,$AH$1839:$AN$1839,0),MATCH($AQ$1842,$AH$1839:$AN$1839,0))</f>
        <v/>
      </c>
      <c r="AK1853" s="8">
        <f>INDEX($AH$1840:$AN$1846,MATCH($AQ$1843,$AH$1839:$AN$1839,0),MATCH($AQ$1843,$AH$1839:$AN$1839,0))</f>
        <v/>
      </c>
      <c r="AL1853" s="8">
        <f>INDEX($AH$1840:$AN$1846,MATCH($AQ$1843,$AH$1839:$AN$1839,0),MATCH($AQ$1844,$AH$1839:$AN$1839,0))</f>
        <v/>
      </c>
      <c r="AP1853" s="8">
        <f>IF(($B$1853&lt;&gt;2)+($J$1853&lt;&gt;2)+($R$1853&lt;&gt;2)+($Z$1853&lt;&gt;2)+($AH$1853&lt;&gt;2)=0,2,IF((($B$1853&lt;&gt;2)*$B$1853+($J$1853&lt;&gt;2)*$J$1853+($R$1853&lt;&gt;2)*$R$1853+($Z$1853&lt;&gt;2)*$Z$1853+($AH$1853&lt;&gt;2)*$AH$1853)/(($B$1853&lt;&gt;2)+($J$1853&lt;&gt;2)+($R$1853&lt;&gt;2)+($Z$1853&lt;&gt;2)+($AH$1853&lt;&gt;2))&gt;=0.5,1,0))</f>
        <v/>
      </c>
      <c r="AQ1853" s="8">
        <f>IF(($C$1853&lt;&gt;2)+($K$1853&lt;&gt;2)+($S$1853&lt;&gt;2)+($AA$1853&lt;&gt;2)+($AI$1853&lt;&gt;2)=0,2,IF((($C$1853&lt;&gt;2)*$C$1853+($K$1853&lt;&gt;2)*$K$1853+($S$1853&lt;&gt;2)*$S$1853+($AA$1853&lt;&gt;2)*$AA$1853+($AI$1853&lt;&gt;2)*$AI$1853)/(($C$1853&lt;&gt;2)+($K$1853&lt;&gt;2)+($S$1853&lt;&gt;2)+($AA$1853&lt;&gt;2)+($AI$1853&lt;&gt;2))&gt;=0.5,1,0))</f>
        <v/>
      </c>
      <c r="AR1853" s="8">
        <f>IF(($D$1853&lt;&gt;2)+($L$1853&lt;&gt;2)+($T$1853&lt;&gt;2)+($AB$1853&lt;&gt;2)+($AJ$1853&lt;&gt;2)=0,2,IF((($D$1853&lt;&gt;2)*$D$1853+($L$1853&lt;&gt;2)*$L$1853+($T$1853&lt;&gt;2)*$T$1853+($AB$1853&lt;&gt;2)*$AB$1853+($AJ$1853&lt;&gt;2)*$AJ$1853)/(($D$1853&lt;&gt;2)+($L$1853&lt;&gt;2)+($T$1853&lt;&gt;2)+($AB$1853&lt;&gt;2)+($AJ$1853&lt;&gt;2))&gt;=0.5,1,0))</f>
        <v/>
      </c>
      <c r="AS1853" s="8">
        <f>IF(($E$1853&lt;&gt;2)+($M$1853&lt;&gt;2)+($U$1853&lt;&gt;2)+($AC$1853&lt;&gt;2)+($AK$1853&lt;&gt;2)=0,2,IF((($E$1853&lt;&gt;2)*$E$1853+($M$1853&lt;&gt;2)*$M$1853+($U$1853&lt;&gt;2)*$U$1853+($AC$1853&lt;&gt;2)*$AC$1853+($AK$1853&lt;&gt;2)*$AK$1853)/(($E$1853&lt;&gt;2)+($M$1853&lt;&gt;2)+($U$1853&lt;&gt;2)+($AC$1853&lt;&gt;2)+($AK$1853&lt;&gt;2))&gt;=0.5,1,0))</f>
        <v/>
      </c>
      <c r="AT1853" s="8">
        <f>IF(($F$1853&lt;&gt;2)+($N$1853&lt;&gt;2)+($V$1853&lt;&gt;2)+($AD$1853&lt;&gt;2)+($AL$1853&lt;&gt;2)=0,2,IF((($F$1853&lt;&gt;2)*$F$1853+($N$1853&lt;&gt;2)*$N$1853+($V$1853&lt;&gt;2)*$V$1853+($AD$1853&lt;&gt;2)*$AD$1853+($AL$1853&lt;&gt;2)*$AL$1853)/(($F$1853&lt;&gt;2)+($N$1853&lt;&gt;2)+($V$1853&lt;&gt;2)+($AD$1853&lt;&gt;2)+($AL$1853&lt;&gt;2))&gt;=0.5,1,0))</f>
        <v/>
      </c>
      <c r="AV1853" s="16">
        <f>INDEX('Ground truth'!$B$14:$H$20,MATCH($AP$1843,'Ground truth'!$A$14:$A$20,0),MATCH($AP$1840,'Ground truth'!$B$13:$H$13,0))</f>
        <v/>
      </c>
      <c r="AW1853" s="16">
        <f>INDEX('Ground truth'!$B$14:$H$20,MATCH($AP$1843,'Ground truth'!$A$14:$A$20,0),MATCH($AP$1841,'Ground truth'!$B$13:$H$13,0))</f>
        <v/>
      </c>
      <c r="AX1853" s="16">
        <f>INDEX('Ground truth'!$B$14:$H$20,MATCH($AP$1843,'Ground truth'!$A$14:$A$20,0),MATCH($AP$1842,'Ground truth'!$B$13:$H$13,0))</f>
        <v/>
      </c>
      <c r="AY1853" s="16">
        <f>INDEX('Ground truth'!$B$14:$H$20,MATCH($AP$1843,'Ground truth'!$A$14:$A$20,0),MATCH($AP$1843,'Ground truth'!$B$13:$H$13,0))</f>
        <v/>
      </c>
      <c r="AZ1853" s="16">
        <f>INDEX('Ground truth'!$B$14:$H$20,MATCH($AP$1843,'Ground truth'!$A$14:$A$20,0),MATCH($AP$1844,'Ground truth'!$B$13:$H$13,0))</f>
        <v/>
      </c>
      <c r="BB1853" s="19" t="n">
        <v>0.4107842569219992</v>
      </c>
      <c r="BC1853" s="19">
        <f>LARGE($BB$1850:$BB$1854,4)</f>
        <v/>
      </c>
    </row>
    <row r="1854">
      <c r="A1854" s="3" t="inlineStr">
        <is>
          <t>Battery Holder</t>
        </is>
      </c>
      <c r="B1854" s="8">
        <f>INDEX($B$1840:$H$1846,MATCH($AQ$1844,$B$1839:$H$1839,0),MATCH($AQ$1840,$B$1839:$H$1839,0))</f>
        <v/>
      </c>
      <c r="C1854" s="8">
        <f>INDEX($B$1840:$H$1846,MATCH($AQ$1844,$B$1839:$H$1839,0),MATCH($AQ$1841,$B$1839:$H$1839,0))</f>
        <v/>
      </c>
      <c r="D1854" s="8">
        <f>INDEX($B$1840:$H$1846,MATCH($AQ$1844,$B$1839:$H$1839,0),MATCH($AQ$1842,$B$1839:$H$1839,0))</f>
        <v/>
      </c>
      <c r="E1854" s="8">
        <f>INDEX($B$1840:$H$1846,MATCH($AQ$1844,$B$1839:$H$1839,0),MATCH($AQ$1843,$B$1839:$H$1839,0))</f>
        <v/>
      </c>
      <c r="F1854" s="8">
        <f>INDEX($B$1840:$H$1846,MATCH($AQ$1844,$B$1839:$H$1839,0),MATCH($AQ$1844,$B$1839:$H$1839,0))</f>
        <v/>
      </c>
      <c r="J1854" s="8">
        <f>INDEX($J$1840:$P$1846,MATCH($AQ$1844,$J$1839:$P$1839,0),MATCH($AQ$1840,$J$1839:$P$1839,0))</f>
        <v/>
      </c>
      <c r="K1854" s="8">
        <f>INDEX($J$1840:$P$1846,MATCH($AQ$1844,$J$1839:$P$1839,0),MATCH($AQ$1841,$J$1839:$P$1839,0))</f>
        <v/>
      </c>
      <c r="L1854" s="8">
        <f>INDEX($J$1840:$P$1846,MATCH($AQ$1844,$J$1839:$P$1839,0),MATCH($AQ$1842,$J$1839:$P$1839,0))</f>
        <v/>
      </c>
      <c r="M1854" s="8">
        <f>INDEX($J$1840:$P$1846,MATCH($AQ$1844,$J$1839:$P$1839,0),MATCH($AQ$1843,$J$1839:$P$1839,0))</f>
        <v/>
      </c>
      <c r="N1854" s="8">
        <f>INDEX($J$1840:$P$1846,MATCH($AQ$1844,$J$1839:$P$1839,0),MATCH($AQ$1844,$J$1839:$P$1839,0))</f>
        <v/>
      </c>
      <c r="R1854" s="8">
        <f>INDEX($R$1840:$X$1846,MATCH($AQ$1844,$R$1839:$X$1839,0),MATCH($AQ$1840,$R$1839:$X$1839,0))</f>
        <v/>
      </c>
      <c r="S1854" s="8">
        <f>INDEX($R$1840:$X$1846,MATCH($AQ$1844,$R$1839:$X$1839,0),MATCH($AQ$1841,$R$1839:$X$1839,0))</f>
        <v/>
      </c>
      <c r="T1854" s="8">
        <f>INDEX($R$1840:$X$1846,MATCH($AQ$1844,$R$1839:$X$1839,0),MATCH($AQ$1842,$R$1839:$X$1839,0))</f>
        <v/>
      </c>
      <c r="U1854" s="8">
        <f>INDEX($R$1840:$X$1846,MATCH($AQ$1844,$R$1839:$X$1839,0),MATCH($AQ$1843,$R$1839:$X$1839,0))</f>
        <v/>
      </c>
      <c r="V1854" s="8">
        <f>INDEX($R$1840:$X$1846,MATCH($AQ$1844,$R$1839:$X$1839,0),MATCH($AQ$1844,$R$1839:$X$1839,0))</f>
        <v/>
      </c>
      <c r="Z1854" s="8">
        <f>INDEX($Z$1840:$AF$1846,MATCH($AQ$1844,$Z$1839:$AF$1839,0),MATCH($AQ$1840,$Z$1839:$AF$1839,0))</f>
        <v/>
      </c>
      <c r="AA1854" s="8">
        <f>INDEX($Z$1840:$AF$1846,MATCH($AQ$1844,$Z$1839:$AF$1839,0),MATCH($AQ$1841,$Z$1839:$AF$1839,0))</f>
        <v/>
      </c>
      <c r="AB1854" s="8">
        <f>INDEX($Z$1840:$AF$1846,MATCH($AQ$1844,$Z$1839:$AF$1839,0),MATCH($AQ$1842,$Z$1839:$AF$1839,0))</f>
        <v/>
      </c>
      <c r="AC1854" s="8">
        <f>INDEX($Z$1840:$AF$1846,MATCH($AQ$1844,$Z$1839:$AF$1839,0),MATCH($AQ$1843,$Z$1839:$AF$1839,0))</f>
        <v/>
      </c>
      <c r="AD1854" s="8">
        <f>INDEX($Z$1840:$AF$1846,MATCH($AQ$1844,$Z$1839:$AF$1839,0),MATCH($AQ$1844,$Z$1839:$AF$1839,0))</f>
        <v/>
      </c>
      <c r="AH1854" s="8">
        <f>INDEX($AH$1840:$AN$1846,MATCH($AQ$1844,$AH$1839:$AN$1839,0),MATCH($AQ$1840,$AH$1839:$AN$1839,0))</f>
        <v/>
      </c>
      <c r="AI1854" s="8">
        <f>INDEX($AH$1840:$AN$1846,MATCH($AQ$1844,$AH$1839:$AN$1839,0),MATCH($AQ$1841,$AH$1839:$AN$1839,0))</f>
        <v/>
      </c>
      <c r="AJ1854" s="8">
        <f>INDEX($AH$1840:$AN$1846,MATCH($AQ$1844,$AH$1839:$AN$1839,0),MATCH($AQ$1842,$AH$1839:$AN$1839,0))</f>
        <v/>
      </c>
      <c r="AK1854" s="8">
        <f>INDEX($AH$1840:$AN$1846,MATCH($AQ$1844,$AH$1839:$AN$1839,0),MATCH($AQ$1843,$AH$1839:$AN$1839,0))</f>
        <v/>
      </c>
      <c r="AL1854" s="8">
        <f>INDEX($AH$1840:$AN$1846,MATCH($AQ$1844,$AH$1839:$AN$1839,0),MATCH($AQ$1844,$AH$1839:$AN$1839,0))</f>
        <v/>
      </c>
      <c r="AP1854" s="8">
        <f>IF(($B$1854&lt;&gt;2)+($J$1854&lt;&gt;2)+($R$1854&lt;&gt;2)+($Z$1854&lt;&gt;2)+($AH$1854&lt;&gt;2)=0,2,IF((($B$1854&lt;&gt;2)*$B$1854+($J$1854&lt;&gt;2)*$J$1854+($R$1854&lt;&gt;2)*$R$1854+($Z$1854&lt;&gt;2)*$Z$1854+($AH$1854&lt;&gt;2)*$AH$1854)/(($B$1854&lt;&gt;2)+($J$1854&lt;&gt;2)+($R$1854&lt;&gt;2)+($Z$1854&lt;&gt;2)+($AH$1854&lt;&gt;2))&gt;=0.5,1,0))</f>
        <v/>
      </c>
      <c r="AQ1854" s="8">
        <f>IF(($C$1854&lt;&gt;2)+($K$1854&lt;&gt;2)+($S$1854&lt;&gt;2)+($AA$1854&lt;&gt;2)+($AI$1854&lt;&gt;2)=0,2,IF((($C$1854&lt;&gt;2)*$C$1854+($K$1854&lt;&gt;2)*$K$1854+($S$1854&lt;&gt;2)*$S$1854+($AA$1854&lt;&gt;2)*$AA$1854+($AI$1854&lt;&gt;2)*$AI$1854)/(($C$1854&lt;&gt;2)+($K$1854&lt;&gt;2)+($S$1854&lt;&gt;2)+($AA$1854&lt;&gt;2)+($AI$1854&lt;&gt;2))&gt;=0.5,1,0))</f>
        <v/>
      </c>
      <c r="AR1854" s="8">
        <f>IF(($D$1854&lt;&gt;2)+($L$1854&lt;&gt;2)+($T$1854&lt;&gt;2)+($AB$1854&lt;&gt;2)+($AJ$1854&lt;&gt;2)=0,2,IF((($D$1854&lt;&gt;2)*$D$1854+($L$1854&lt;&gt;2)*$L$1854+($T$1854&lt;&gt;2)*$T$1854+($AB$1854&lt;&gt;2)*$AB$1854+($AJ$1854&lt;&gt;2)*$AJ$1854)/(($D$1854&lt;&gt;2)+($L$1854&lt;&gt;2)+($T$1854&lt;&gt;2)+($AB$1854&lt;&gt;2)+($AJ$1854&lt;&gt;2))&gt;=0.5,1,0))</f>
        <v/>
      </c>
      <c r="AS1854" s="8">
        <f>IF(($E$1854&lt;&gt;2)+($M$1854&lt;&gt;2)+($U$1854&lt;&gt;2)+($AC$1854&lt;&gt;2)+($AK$1854&lt;&gt;2)=0,2,IF((($E$1854&lt;&gt;2)*$E$1854+($M$1854&lt;&gt;2)*$M$1854+($U$1854&lt;&gt;2)*$U$1854+($AC$1854&lt;&gt;2)*$AC$1854+($AK$1854&lt;&gt;2)*$AK$1854)/(($E$1854&lt;&gt;2)+($M$1854&lt;&gt;2)+($U$1854&lt;&gt;2)+($AC$1854&lt;&gt;2)+($AK$1854&lt;&gt;2))&gt;=0.5,1,0))</f>
        <v/>
      </c>
      <c r="AT1854" s="8">
        <f>IF(($F$1854&lt;&gt;2)+($N$1854&lt;&gt;2)+($V$1854&lt;&gt;2)+($AD$1854&lt;&gt;2)+($AL$1854&lt;&gt;2)=0,2,IF((($F$1854&lt;&gt;2)*$F$1854+($N$1854&lt;&gt;2)*$N$1854+($V$1854&lt;&gt;2)*$V$1854+($AD$1854&lt;&gt;2)*$AD$1854+($AL$1854&lt;&gt;2)*$AL$1854)/(($F$1854&lt;&gt;2)+($N$1854&lt;&gt;2)+($V$1854&lt;&gt;2)+($AD$1854&lt;&gt;2)+($AL$1854&lt;&gt;2))&gt;=0.5,1,0))</f>
        <v/>
      </c>
      <c r="AV1854" s="16">
        <f>INDEX('Ground truth'!$B$14:$H$20,MATCH($AP$1844,'Ground truth'!$A$14:$A$20,0),MATCH($AP$1840,'Ground truth'!$B$13:$H$13,0))</f>
        <v/>
      </c>
      <c r="AW1854" s="16">
        <f>INDEX('Ground truth'!$B$14:$H$20,MATCH($AP$1844,'Ground truth'!$A$14:$A$20,0),MATCH($AP$1841,'Ground truth'!$B$13:$H$13,0))</f>
        <v/>
      </c>
      <c r="AX1854" s="16">
        <f>INDEX('Ground truth'!$B$14:$H$20,MATCH($AP$1844,'Ground truth'!$A$14:$A$20,0),MATCH($AP$1842,'Ground truth'!$B$13:$H$13,0))</f>
        <v/>
      </c>
      <c r="AY1854" s="16">
        <f>INDEX('Ground truth'!$B$14:$H$20,MATCH($AP$1844,'Ground truth'!$A$14:$A$20,0),MATCH($AP$1843,'Ground truth'!$B$13:$H$13,0))</f>
        <v/>
      </c>
      <c r="AZ1854" s="16">
        <f>INDEX('Ground truth'!$B$14:$H$20,MATCH($AP$1844,'Ground truth'!$A$14:$A$20,0),MATCH($AP$1844,'Ground truth'!$B$13:$H$13,0))</f>
        <v/>
      </c>
      <c r="BB1854" s="19" t="n">
        <v>0</v>
      </c>
      <c r="BC1854" s="19">
        <f>LARGE($BB$1850:$BB$1854,5)</f>
        <v/>
      </c>
    </row>
    <row r="1856">
      <c r="A1856" s="17" t="inlineStr">
        <is>
          <t>metrics — confident-only (unsure excluded from denominators)</t>
        </is>
      </c>
      <c r="B1856" s="10" t="inlineStr">
        <is>
          <t>run 1</t>
        </is>
      </c>
      <c r="C1856" s="10" t="inlineStr">
        <is>
          <t>run 2</t>
        </is>
      </c>
      <c r="D1856" s="10" t="inlineStr">
        <is>
          <t>run 3</t>
        </is>
      </c>
      <c r="E1856" s="10" t="inlineStr">
        <is>
          <t>run 4</t>
        </is>
      </c>
      <c r="F1856" s="10" t="inlineStr">
        <is>
          <t>run 5</t>
        </is>
      </c>
      <c r="G1856" s="10" t="inlineStr">
        <is>
          <t>avg-matrix</t>
        </is>
      </c>
      <c r="H1856" s="10" t="inlineStr">
        <is>
          <t>mean</t>
        </is>
      </c>
      <c r="I1856" s="10" t="inlineStr">
        <is>
          <t>std (pop.)</t>
        </is>
      </c>
      <c r="J1856" s="17" t="inlineStr">
        <is>
          <t>notes</t>
        </is>
      </c>
    </row>
    <row r="1857">
      <c r="A1857" s="7" t="inlineStr">
        <is>
          <t>TP</t>
        </is>
      </c>
      <c r="B1857" s="7">
        <f>SUMPRODUCT(($B$1850:$F$1854=1)*($AV$1850:$AZ$1854=1))</f>
        <v/>
      </c>
      <c r="C1857" s="7">
        <f>SUMPRODUCT(($J$1850:$N$1854=1)*($AV$1850:$AZ$1854=1))</f>
        <v/>
      </c>
      <c r="D1857" s="7">
        <f>SUMPRODUCT(($R$1850:$V$1854=1)*($AV$1850:$AZ$1854=1))</f>
        <v/>
      </c>
      <c r="E1857" s="7">
        <f>SUMPRODUCT(($Z$1850:$AD$1854=1)*($AV$1850:$AZ$1854=1))</f>
        <v/>
      </c>
      <c r="F1857" s="7">
        <f>SUMPRODUCT(($AH$1850:$AL$1854=1)*($AV$1850:$AZ$1854=1))</f>
        <v/>
      </c>
      <c r="G1857" s="7">
        <f>SUMPRODUCT(($AP$1850:$AT$1854=1)*($AV$1850:$AZ$1854=1))</f>
        <v/>
      </c>
      <c r="H1857" s="12">
        <f>AVERAGE($B$1857:$F$1857)</f>
        <v/>
      </c>
      <c r="I1857" s="12">
        <f>STDEV.P($B$1857:$F$1857)</f>
        <v/>
      </c>
    </row>
    <row r="1858">
      <c r="A1858" s="7" t="inlineStr">
        <is>
          <t>TN</t>
        </is>
      </c>
      <c r="B1858" s="7">
        <f>SUMPRODUCT(($B$1850:$F$1854=0)*($AV$1850:$AZ$1854=0))</f>
        <v/>
      </c>
      <c r="C1858" s="7">
        <f>SUMPRODUCT(($J$1850:$N$1854=0)*($AV$1850:$AZ$1854=0))</f>
        <v/>
      </c>
      <c r="D1858" s="7">
        <f>SUMPRODUCT(($R$1850:$V$1854=0)*($AV$1850:$AZ$1854=0))</f>
        <v/>
      </c>
      <c r="E1858" s="7">
        <f>SUMPRODUCT(($Z$1850:$AD$1854=0)*($AV$1850:$AZ$1854=0))</f>
        <v/>
      </c>
      <c r="F1858" s="7">
        <f>SUMPRODUCT(($AH$1850:$AL$1854=0)*($AV$1850:$AZ$1854=0))</f>
        <v/>
      </c>
      <c r="G1858" s="7">
        <f>SUMPRODUCT(($AP$1850:$AT$1854=0)*($AV$1850:$AZ$1854=0))</f>
        <v/>
      </c>
      <c r="H1858" s="12">
        <f>AVERAGE($B$1858:$F$1858)</f>
        <v/>
      </c>
      <c r="I1858" s="12">
        <f>STDEV.P($B$1858:$F$1858)</f>
        <v/>
      </c>
    </row>
    <row r="1859">
      <c r="A1859" s="7" t="inlineStr">
        <is>
          <t>FP</t>
        </is>
      </c>
      <c r="B1859" s="7">
        <f>SUMPRODUCT(($B$1850:$F$1854=1)*($AV$1850:$AZ$1854=0))</f>
        <v/>
      </c>
      <c r="C1859" s="7">
        <f>SUMPRODUCT(($J$1850:$N$1854=1)*($AV$1850:$AZ$1854=0))</f>
        <v/>
      </c>
      <c r="D1859" s="7">
        <f>SUMPRODUCT(($R$1850:$V$1854=1)*($AV$1850:$AZ$1854=0))</f>
        <v/>
      </c>
      <c r="E1859" s="7">
        <f>SUMPRODUCT(($Z$1850:$AD$1854=1)*($AV$1850:$AZ$1854=0))</f>
        <v/>
      </c>
      <c r="F1859" s="7">
        <f>SUMPRODUCT(($AH$1850:$AL$1854=1)*($AV$1850:$AZ$1854=0))</f>
        <v/>
      </c>
      <c r="G1859" s="7">
        <f>SUMPRODUCT(($AP$1850:$AT$1854=1)*($AV$1850:$AZ$1854=0))</f>
        <v/>
      </c>
      <c r="H1859" s="12">
        <f>AVERAGE($B$1859:$F$1859)</f>
        <v/>
      </c>
      <c r="I1859" s="12">
        <f>STDEV.P($B$1859:$F$1859)</f>
        <v/>
      </c>
    </row>
    <row r="1860">
      <c r="A1860" s="7" t="inlineStr">
        <is>
          <t>FN</t>
        </is>
      </c>
      <c r="B1860" s="7">
        <f>SUMPRODUCT(($B$1850:$F$1854=0)*($AV$1850:$AZ$1854=1))</f>
        <v/>
      </c>
      <c r="C1860" s="7">
        <f>SUMPRODUCT(($J$1850:$N$1854=0)*($AV$1850:$AZ$1854=1))</f>
        <v/>
      </c>
      <c r="D1860" s="7">
        <f>SUMPRODUCT(($R$1850:$V$1854=0)*($AV$1850:$AZ$1854=1))</f>
        <v/>
      </c>
      <c r="E1860" s="7">
        <f>SUMPRODUCT(($Z$1850:$AD$1854=0)*($AV$1850:$AZ$1854=1))</f>
        <v/>
      </c>
      <c r="F1860" s="7">
        <f>SUMPRODUCT(($AH$1850:$AL$1854=0)*($AV$1850:$AZ$1854=1))</f>
        <v/>
      </c>
      <c r="G1860" s="7">
        <f>SUMPRODUCT(($AP$1850:$AT$1854=0)*($AV$1850:$AZ$1854=1))</f>
        <v/>
      </c>
      <c r="H1860" s="12">
        <f>AVERAGE($B$1860:$F$1860)</f>
        <v/>
      </c>
      <c r="I1860" s="12">
        <f>STDEV.P($B$1860:$F$1860)</f>
        <v/>
      </c>
    </row>
    <row r="1861">
      <c r="A1861" s="4" t="inlineStr">
        <is>
          <t>Precision</t>
        </is>
      </c>
      <c r="B1861" s="12">
        <f>IFERROR($B$1857/($B$1857+$B$1859),0)</f>
        <v/>
      </c>
      <c r="C1861" s="12">
        <f>IFERROR($C$1857/($C$1857+$C$1859),0)</f>
        <v/>
      </c>
      <c r="D1861" s="12">
        <f>IFERROR($D$1857/($D$1857+$D$1859),0)</f>
        <v/>
      </c>
      <c r="E1861" s="12">
        <f>IFERROR($E$1857/($E$1857+$E$1859),0)</f>
        <v/>
      </c>
      <c r="F1861" s="12">
        <f>IFERROR($F$1857/($F$1857+$F$1859),0)</f>
        <v/>
      </c>
      <c r="G1861" s="12">
        <f>IFERROR($G$1857/($G$1857+$G$1859),0)</f>
        <v/>
      </c>
      <c r="H1861" s="18">
        <f>AVERAGE($B$1861:$F$1861)</f>
        <v/>
      </c>
      <c r="I1861" s="18">
        <f>STDEV.P($B$1861:$F$1861)</f>
        <v/>
      </c>
    </row>
    <row r="1862">
      <c r="A1862" s="4" t="inlineStr">
        <is>
          <t>Recall</t>
        </is>
      </c>
      <c r="B1862" s="12">
        <f>IFERROR($B$1857/($B$1857+$B$1860),0)</f>
        <v/>
      </c>
      <c r="C1862" s="12">
        <f>IFERROR($C$1857/($C$1857+$C$1860),0)</f>
        <v/>
      </c>
      <c r="D1862" s="12">
        <f>IFERROR($D$1857/($D$1857+$D$1860),0)</f>
        <v/>
      </c>
      <c r="E1862" s="12">
        <f>IFERROR($E$1857/($E$1857+$E$1860),0)</f>
        <v/>
      </c>
      <c r="F1862" s="12">
        <f>IFERROR($F$1857/($F$1857+$F$1860),0)</f>
        <v/>
      </c>
      <c r="G1862" s="12">
        <f>IFERROR($G$1857/($G$1857+$G$1860),0)</f>
        <v/>
      </c>
      <c r="H1862" s="18">
        <f>AVERAGE($B$1862:$F$1862)</f>
        <v/>
      </c>
      <c r="I1862" s="18">
        <f>STDEV.P($B$1862:$F$1862)</f>
        <v/>
      </c>
    </row>
    <row r="1863">
      <c r="A1863" s="4" t="inlineStr">
        <is>
          <t>F1</t>
        </is>
      </c>
      <c r="B1863" s="12">
        <f>IFERROR(2*$B$1861*$B$1862/($B$1861+$B$1862),0)</f>
        <v/>
      </c>
      <c r="C1863" s="12">
        <f>IFERROR(2*$C$1861*$C$1862/($C$1861+$C$1862),0)</f>
        <v/>
      </c>
      <c r="D1863" s="12">
        <f>IFERROR(2*$D$1861*$D$1862/($D$1861+$D$1862),0)</f>
        <v/>
      </c>
      <c r="E1863" s="12">
        <f>IFERROR(2*$E$1861*$E$1862/($E$1861+$E$1862),0)</f>
        <v/>
      </c>
      <c r="F1863" s="12">
        <f>IFERROR(2*$F$1861*$F$1862/($F$1861+$F$1862),0)</f>
        <v/>
      </c>
      <c r="G1863" s="12">
        <f>IFERROR(2*$G$1861*$G$1862/($G$1861+$G$1862),0)</f>
        <v/>
      </c>
      <c r="H1863" s="18">
        <f>AVERAGE($B$1863:$F$1863)</f>
        <v/>
      </c>
      <c r="I1863" s="18">
        <f>STDEV.P($B$1863:$F$1863)</f>
        <v/>
      </c>
    </row>
    <row r="1864">
      <c r="A1864" s="4" t="inlineStr">
        <is>
          <t>Accuracy</t>
        </is>
      </c>
      <c r="B1864" s="12">
        <f>IFERROR(($B$1857+$B$1858)/($B$1857+$B$1858+$B$1859+$B$1860),0)</f>
        <v/>
      </c>
      <c r="C1864" s="12">
        <f>IFERROR(($C$1857+$C$1858)/($C$1857+$C$1858+$C$1859+$C$1860),0)</f>
        <v/>
      </c>
      <c r="D1864" s="12">
        <f>IFERROR(($D$1857+$D$1858)/($D$1857+$D$1858+$D$1859+$D$1860),0)</f>
        <v/>
      </c>
      <c r="E1864" s="12">
        <f>IFERROR(($E$1857+$E$1858)/($E$1857+$E$1858+$E$1859+$E$1860),0)</f>
        <v/>
      </c>
      <c r="F1864" s="12">
        <f>IFERROR(($F$1857+$F$1858)/($F$1857+$F$1858+$F$1859+$F$1860),0)</f>
        <v/>
      </c>
      <c r="G1864" s="12">
        <f>IFERROR(($G$1857+$G$1858)/($G$1857+$G$1858+$G$1859+$G$1860),0)</f>
        <v/>
      </c>
      <c r="H1864" s="18">
        <f>AVERAGE($B$1864:$F$1864)</f>
        <v/>
      </c>
      <c r="I1864" s="18">
        <f>STDEV.P($B$1864:$F$1864)</f>
        <v/>
      </c>
    </row>
    <row r="1865">
      <c r="A1865" s="4" t="inlineStr">
        <is>
          <t>Edit distance</t>
        </is>
      </c>
      <c r="B1865" s="12">
        <f>SUMPRODUCT(ABS($AV$1850:$AZ$1854-$B$1850:$F$1854))</f>
        <v/>
      </c>
      <c r="C1865" s="12">
        <f>SUMPRODUCT(ABS($AV$1850:$AZ$1854-$J$1850:$N$1854))</f>
        <v/>
      </c>
      <c r="D1865" s="12">
        <f>SUMPRODUCT(ABS($AV$1850:$AZ$1854-$R$1850:$V$1854))</f>
        <v/>
      </c>
      <c r="E1865" s="12">
        <f>SUMPRODUCT(ABS($AV$1850:$AZ$1854-$Z$1850:$AD$1854))</f>
        <v/>
      </c>
      <c r="F1865" s="12">
        <f>SUMPRODUCT(ABS($AV$1850:$AZ$1854-$AH$1850:$AL$1854))</f>
        <v/>
      </c>
      <c r="G1865" s="12">
        <f>SUMPRODUCT(ABS($AV$1850:$AZ$1854-$AP$1850:$AT$1854))</f>
        <v/>
      </c>
      <c r="H1865" s="18">
        <f>AVERAGE($B$1865:$F$1865)</f>
        <v/>
      </c>
      <c r="I1865" s="18">
        <f>STDEV.P($B$1865:$F$1865)</f>
        <v/>
      </c>
    </row>
    <row r="1866">
      <c r="A1866" s="4" t="inlineStr">
        <is>
          <t>Spectral distance</t>
        </is>
      </c>
      <c r="B1866" s="12">
        <f>SQRT(SUMPRODUCT(($BC$1850:$BC$1854-$B$1875:$B$1879)^2))</f>
        <v/>
      </c>
      <c r="C1866" s="12">
        <f>SQRT(SUMPRODUCT(($BC$1850:$BC$1854-$C$1875:$C$1879)^2))</f>
        <v/>
      </c>
      <c r="D1866" s="12">
        <f>SQRT(SUMPRODUCT(($BC$1850:$BC$1854-$D$1875:$D$1879)^2))</f>
        <v/>
      </c>
      <c r="E1866" s="12">
        <f>SQRT(SUMPRODUCT(($BC$1850:$BC$1854-$E$1875:$E$1879)^2))</f>
        <v/>
      </c>
      <c r="F1866" s="12">
        <f>SQRT(SUMPRODUCT(($BC$1850:$BC$1854-$F$1875:$F$1879)^2))</f>
        <v/>
      </c>
      <c r="G1866" s="12">
        <f>SQRT(SUMPRODUCT(($BC$1850:$BC$1854-$G$1875:$G$1879)^2))</f>
        <v/>
      </c>
      <c r="H1866" s="18">
        <f>AVERAGE($B$1866:$F$1866)</f>
        <v/>
      </c>
      <c r="I1866" s="18">
        <f>STDEV.P($B$1866:$F$1866)</f>
        <v/>
      </c>
    </row>
    <row r="1867">
      <c r="A1867" s="4" t="inlineStr">
        <is>
          <t>Unsure cells</t>
        </is>
      </c>
      <c r="B1867" s="7">
        <f>COUNTIF($B$1850:$F$1854,2)</f>
        <v/>
      </c>
      <c r="C1867" s="7">
        <f>COUNTIF($J$1850:$N$1854,2)</f>
        <v/>
      </c>
      <c r="D1867" s="7">
        <f>COUNTIF($R$1850:$V$1854,2)</f>
        <v/>
      </c>
      <c r="E1867" s="7">
        <f>COUNTIF($Z$1850:$AD$1854,2)</f>
        <v/>
      </c>
      <c r="F1867" s="7">
        <f>COUNTIF($AH$1850:$AL$1854,2)</f>
        <v/>
      </c>
      <c r="G1867" s="7">
        <f>COUNTIF($AP$1850:$AT$1854,2)</f>
        <v/>
      </c>
      <c r="H1867" s="12">
        <f>AVERAGE($B$1867:$F$1867)</f>
        <v/>
      </c>
      <c r="I1867" s="12">
        <f>STDEV.P($B$1867:$F$1867)</f>
        <v/>
      </c>
    </row>
    <row r="1868">
      <c r="A1868" s="3" t="inlineStr">
        <is>
          <t>eigenvalues (real part, numpy order; pasted)</t>
        </is>
      </c>
    </row>
    <row r="1869">
      <c r="A1869" s="3" t="inlineStr">
        <is>
          <t xml:space="preserve">  λ1</t>
        </is>
      </c>
      <c r="B1869" s="19" t="n">
        <v>3.84053619409495</v>
      </c>
      <c r="C1869" s="19" t="n">
        <v>3.685543932670792</v>
      </c>
      <c r="D1869" s="19" t="n">
        <v>1</v>
      </c>
      <c r="E1869" s="19" t="n">
        <v>3.685543932670792</v>
      </c>
      <c r="F1869" s="19" t="n">
        <v>-0.4142135623730949</v>
      </c>
      <c r="G1869" s="19" t="n">
        <v>3.685543932670792</v>
      </c>
    </row>
    <row r="1870">
      <c r="A1870" s="3" t="inlineStr">
        <is>
          <t xml:space="preserve">  λ2</t>
        </is>
      </c>
      <c r="B1870" s="19" t="n">
        <v>1.3520462094723</v>
      </c>
      <c r="C1870" s="19" t="n">
        <v>1.334903985373426</v>
      </c>
      <c r="D1870" s="19" t="n">
        <v>-0.4142135623730949</v>
      </c>
      <c r="E1870" s="19" t="n">
        <v>1.334903985373426</v>
      </c>
      <c r="F1870" s="19" t="n">
        <v>1</v>
      </c>
      <c r="G1870" s="19" t="n">
        <v>1.334903985373426</v>
      </c>
    </row>
    <row r="1871">
      <c r="A1871" s="3" t="inlineStr">
        <is>
          <t xml:space="preserve">  λ3</t>
        </is>
      </c>
      <c r="B1871" s="19" t="n">
        <v>-0.5455732948033536</v>
      </c>
      <c r="C1871" s="19" t="n">
        <v>-0.7491175477465212</v>
      </c>
      <c r="D1871" s="19" t="n">
        <v>1</v>
      </c>
      <c r="E1871" s="19" t="n">
        <v>-0.7491175477465212</v>
      </c>
      <c r="F1871" s="19" t="n">
        <v>2.414213562373094</v>
      </c>
      <c r="G1871" s="19" t="n">
        <v>-0.7491175477465212</v>
      </c>
    </row>
    <row r="1872">
      <c r="A1872" s="3" t="inlineStr">
        <is>
          <t xml:space="preserve">  λ4</t>
        </is>
      </c>
      <c r="B1872" s="19" t="n">
        <v>0.3529908912361017</v>
      </c>
      <c r="C1872" s="19" t="n">
        <v>-0.2713303702976977</v>
      </c>
      <c r="D1872" s="19" t="n">
        <v>2.414213562373094</v>
      </c>
      <c r="E1872" s="19" t="n">
        <v>-0.2713303702976977</v>
      </c>
      <c r="F1872" s="19" t="n">
        <v>2</v>
      </c>
      <c r="G1872" s="19" t="n">
        <v>-0.2713303702976977</v>
      </c>
    </row>
    <row r="1873">
      <c r="A1873" s="3" t="inlineStr">
        <is>
          <t xml:space="preserve">  λ5</t>
        </is>
      </c>
      <c r="B1873" s="19" t="n">
        <v>2.974833628667491e-17</v>
      </c>
      <c r="C1873" s="19" t="n">
        <v>0.9999999999999999</v>
      </c>
      <c r="D1873" s="19" t="n">
        <v>1</v>
      </c>
      <c r="E1873" s="19" t="n">
        <v>0.9999999999999999</v>
      </c>
      <c r="F1873" s="19" t="n">
        <v>0</v>
      </c>
      <c r="G1873" s="19" t="n">
        <v>0.9999999999999999</v>
      </c>
    </row>
    <row r="1874">
      <c r="A1874" s="3" t="inlineStr">
        <is>
          <t>eigenvalues sorted desc (LARGE)</t>
        </is>
      </c>
    </row>
    <row r="1875">
      <c r="A1875" s="3" t="inlineStr">
        <is>
          <t xml:space="preserve">  λ(1)</t>
        </is>
      </c>
      <c r="B1875" s="19">
        <f>LARGE($B$1869:$B$1873,1)</f>
        <v/>
      </c>
      <c r="C1875" s="19">
        <f>LARGE($C$1869:$C$1873,1)</f>
        <v/>
      </c>
      <c r="D1875" s="19">
        <f>LARGE($D$1869:$D$1873,1)</f>
        <v/>
      </c>
      <c r="E1875" s="19">
        <f>LARGE($E$1869:$E$1873,1)</f>
        <v/>
      </c>
      <c r="F1875" s="19">
        <f>LARGE($F$1869:$F$1873,1)</f>
        <v/>
      </c>
      <c r="G1875" s="19">
        <f>LARGE($G$1869:$G$1873,1)</f>
        <v/>
      </c>
    </row>
    <row r="1876">
      <c r="A1876" s="3" t="inlineStr">
        <is>
          <t xml:space="preserve">  λ(2)</t>
        </is>
      </c>
      <c r="B1876" s="19">
        <f>LARGE($B$1869:$B$1873,2)</f>
        <v/>
      </c>
      <c r="C1876" s="19">
        <f>LARGE($C$1869:$C$1873,2)</f>
        <v/>
      </c>
      <c r="D1876" s="19">
        <f>LARGE($D$1869:$D$1873,2)</f>
        <v/>
      </c>
      <c r="E1876" s="19">
        <f>LARGE($E$1869:$E$1873,2)</f>
        <v/>
      </c>
      <c r="F1876" s="19">
        <f>LARGE($F$1869:$F$1873,2)</f>
        <v/>
      </c>
      <c r="G1876" s="19">
        <f>LARGE($G$1869:$G$1873,2)</f>
        <v/>
      </c>
    </row>
    <row r="1877">
      <c r="A1877" s="3" t="inlineStr">
        <is>
          <t xml:space="preserve">  λ(3)</t>
        </is>
      </c>
      <c r="B1877" s="19">
        <f>LARGE($B$1869:$B$1873,3)</f>
        <v/>
      </c>
      <c r="C1877" s="19">
        <f>LARGE($C$1869:$C$1873,3)</f>
        <v/>
      </c>
      <c r="D1877" s="19">
        <f>LARGE($D$1869:$D$1873,3)</f>
        <v/>
      </c>
      <c r="E1877" s="19">
        <f>LARGE($E$1869:$E$1873,3)</f>
        <v/>
      </c>
      <c r="F1877" s="19">
        <f>LARGE($F$1869:$F$1873,3)</f>
        <v/>
      </c>
      <c r="G1877" s="19">
        <f>LARGE($G$1869:$G$1873,3)</f>
        <v/>
      </c>
    </row>
    <row r="1878">
      <c r="A1878" s="3" t="inlineStr">
        <is>
          <t xml:space="preserve">  λ(4)</t>
        </is>
      </c>
      <c r="B1878" s="19">
        <f>LARGE($B$1869:$B$1873,4)</f>
        <v/>
      </c>
      <c r="C1878" s="19">
        <f>LARGE($C$1869:$C$1873,4)</f>
        <v/>
      </c>
      <c r="D1878" s="19">
        <f>LARGE($D$1869:$D$1873,4)</f>
        <v/>
      </c>
      <c r="E1878" s="19">
        <f>LARGE($E$1869:$E$1873,4)</f>
        <v/>
      </c>
      <c r="F1878" s="19">
        <f>LARGE($F$1869:$F$1873,4)</f>
        <v/>
      </c>
      <c r="G1878" s="19">
        <f>LARGE($G$1869:$G$1873,4)</f>
        <v/>
      </c>
    </row>
    <row r="1879">
      <c r="A1879" s="3" t="inlineStr">
        <is>
          <t xml:space="preserve">  λ(5)</t>
        </is>
      </c>
      <c r="B1879" s="19">
        <f>LARGE($B$1869:$B$1873,5)</f>
        <v/>
      </c>
      <c r="C1879" s="19">
        <f>LARGE($C$1869:$C$1873,5)</f>
        <v/>
      </c>
      <c r="D1879" s="19">
        <f>LARGE($D$1869:$D$1873,5)</f>
        <v/>
      </c>
      <c r="E1879" s="19">
        <f>LARGE($E$1869:$E$1873,5)</f>
        <v/>
      </c>
      <c r="F1879" s="19">
        <f>LARGE($F$1869:$F$1873,5)</f>
        <v/>
      </c>
      <c r="G1879" s="19">
        <f>LARGE($G$1869:$G$1873,5)</f>
        <v/>
      </c>
    </row>
    <row r="1880">
      <c r="A1880" s="3" t="inlineStr">
        <is>
          <t>check: Σeig − trace (→0)</t>
        </is>
      </c>
      <c r="B1880" s="3">
        <f>ROUND(SUM($B$1869:$B$1873)-($B$1850+$C$1851+$D$1852+$E$1853+$F$1854),6)</f>
        <v/>
      </c>
      <c r="C1880" s="3">
        <f>ROUND(SUM($C$1869:$C$1873)-($J$1850+$K$1851+$L$1852+$M$1853+$N$1854),6)</f>
        <v/>
      </c>
      <c r="D1880" s="3">
        <f>ROUND(SUM($D$1869:$D$1873)-($R$1850+$S$1851+$T$1852+$U$1853+$V$1854),6)</f>
        <v/>
      </c>
      <c r="E1880" s="3">
        <f>ROUND(SUM($E$1869:$E$1873)-($Z$1850+$AA$1851+$AB$1852+$AC$1853+$AD$1854),6)</f>
        <v/>
      </c>
      <c r="F1880" s="3">
        <f>ROUND(SUM($F$1869:$F$1873)-($AH$1850+$AI$1851+$AJ$1852+$AK$1853+$AL$1854),6)</f>
        <v/>
      </c>
      <c r="G1880" s="3">
        <f>ROUND(SUM($G$1869:$G$1873)-($AP$1850+$AQ$1851+$AR$1852+$AS$1853+$AT$1854),6)</f>
        <v/>
      </c>
    </row>
    <row r="1881">
      <c r="A1881" s="3" t="inlineStr">
        <is>
          <t>check: Πeig − det (→0)</t>
        </is>
      </c>
      <c r="B1881" s="3">
        <f>ROUND(MDETERM($B$1850:$F$1854)-PRODUCT($B$1869:$B$1873),6)</f>
        <v/>
      </c>
      <c r="C1881" s="3">
        <f>ROUND(MDETERM($J$1850:$N$1854)-PRODUCT($C$1869:$C$1873),6)</f>
        <v/>
      </c>
      <c r="D1881" s="3">
        <f>ROUND(MDETERM($R$1850:$V$1854)-PRODUCT($D$1869:$D$1873),6)</f>
        <v/>
      </c>
      <c r="E1881" s="3">
        <f>ROUND(MDETERM($Z$1850:$AD$1854)-PRODUCT($E$1869:$E$1873),6)</f>
        <v/>
      </c>
      <c r="F1881" s="3">
        <f>ROUND(MDETERM($AH$1850:$AL$1854)-PRODUCT($F$1869:$F$1873),6)</f>
        <v/>
      </c>
      <c r="G1881" s="3">
        <f>ROUND(MDETERM($AP$1850:$AT$1854)-PRODUCT($G$1869:$G$1873),6)</f>
        <v/>
      </c>
    </row>
    <row r="1882">
      <c r="A1882" s="3" t="inlineStr">
        <is>
          <t>complex eigenvalues?</t>
        </is>
      </c>
      <c r="B1882" s="3" t="inlineStr"/>
      <c r="C1882" s="3" t="inlineStr"/>
      <c r="D1882" s="3" t="inlineStr"/>
      <c r="E1882" s="3" t="inlineStr"/>
      <c r="F1882" s="3" t="inlineStr"/>
      <c r="G1882" s="3" t="inlineStr"/>
    </row>
    <row r="1883">
      <c r="A1883" s="3" t="inlineStr">
        <is>
          <t>check: det(M − λᵢI) per sorted λ (→0)</t>
        </is>
      </c>
    </row>
    <row r="1884">
      <c r="A1884" s="3" t="inlineStr">
        <is>
          <t xml:space="preserve">  det(M − λ(1)I)</t>
        </is>
      </c>
      <c r="B1884" s="3">
        <f t="array" ref="B1884">ROUND(MDETERM($B$1850:$F$1854-$B$1875*MUNIT(5)),6)</f>
        <v/>
      </c>
      <c r="C1884" s="3">
        <f t="array" ref="C1884">ROUND(MDETERM($J$1850:$N$1854-$C$1875*MUNIT(5)),6)</f>
        <v/>
      </c>
      <c r="D1884" s="3">
        <f t="array" ref="D1884">ROUND(MDETERM($R$1850:$V$1854-$D$1875*MUNIT(5)),6)</f>
        <v/>
      </c>
      <c r="E1884" s="3">
        <f t="array" ref="E1884">ROUND(MDETERM($Z$1850:$AD$1854-$E$1875*MUNIT(5)),6)</f>
        <v/>
      </c>
      <c r="F1884" s="3">
        <f t="array" ref="F1884">ROUND(MDETERM($AH$1850:$AL$1854-$F$1875*MUNIT(5)),6)</f>
        <v/>
      </c>
      <c r="G1884" s="3">
        <f t="array" ref="G1884">ROUND(MDETERM($AP$1850:$AT$1854-$G$1875*MUNIT(5)),6)</f>
        <v/>
      </c>
    </row>
    <row r="1885">
      <c r="A1885" s="3" t="inlineStr">
        <is>
          <t xml:space="preserve">  det(M − λ(2)I)</t>
        </is>
      </c>
      <c r="B1885" s="3">
        <f t="array" ref="B1885">ROUND(MDETERM($B$1850:$F$1854-$B$1876*MUNIT(5)),6)</f>
        <v/>
      </c>
      <c r="C1885" s="3">
        <f t="array" ref="C1885">ROUND(MDETERM($J$1850:$N$1854-$C$1876*MUNIT(5)),6)</f>
        <v/>
      </c>
      <c r="D1885" s="3">
        <f t="array" ref="D1885">ROUND(MDETERM($R$1850:$V$1854-$D$1876*MUNIT(5)),6)</f>
        <v/>
      </c>
      <c r="E1885" s="3">
        <f t="array" ref="E1885">ROUND(MDETERM($Z$1850:$AD$1854-$E$1876*MUNIT(5)),6)</f>
        <v/>
      </c>
      <c r="F1885" s="3">
        <f t="array" ref="F1885">ROUND(MDETERM($AH$1850:$AL$1854-$F$1876*MUNIT(5)),6)</f>
        <v/>
      </c>
      <c r="G1885" s="3">
        <f t="array" ref="G1885">ROUND(MDETERM($AP$1850:$AT$1854-$G$1876*MUNIT(5)),6)</f>
        <v/>
      </c>
    </row>
    <row r="1886">
      <c r="A1886" s="3" t="inlineStr">
        <is>
          <t xml:space="preserve">  det(M − λ(3)I)</t>
        </is>
      </c>
      <c r="B1886" s="3">
        <f t="array" ref="B1886">ROUND(MDETERM($B$1850:$F$1854-$B$1877*MUNIT(5)),6)</f>
        <v/>
      </c>
      <c r="C1886" s="3">
        <f t="array" ref="C1886">ROUND(MDETERM($J$1850:$N$1854-$C$1877*MUNIT(5)),6)</f>
        <v/>
      </c>
      <c r="D1886" s="3">
        <f t="array" ref="D1886">ROUND(MDETERM($R$1850:$V$1854-$D$1877*MUNIT(5)),6)</f>
        <v/>
      </c>
      <c r="E1886" s="3">
        <f t="array" ref="E1886">ROUND(MDETERM($Z$1850:$AD$1854-$E$1877*MUNIT(5)),6)</f>
        <v/>
      </c>
      <c r="F1886" s="3">
        <f t="array" ref="F1886">ROUND(MDETERM($AH$1850:$AL$1854-$F$1877*MUNIT(5)),6)</f>
        <v/>
      </c>
      <c r="G1886" s="3">
        <f t="array" ref="G1886">ROUND(MDETERM($AP$1850:$AT$1854-$G$1877*MUNIT(5)),6)</f>
        <v/>
      </c>
    </row>
    <row r="1887">
      <c r="A1887" s="3" t="inlineStr">
        <is>
          <t xml:space="preserve">  det(M − λ(4)I)</t>
        </is>
      </c>
      <c r="B1887" s="3">
        <f t="array" ref="B1887">ROUND(MDETERM($B$1850:$F$1854-$B$1878*MUNIT(5)),6)</f>
        <v/>
      </c>
      <c r="C1887" s="3">
        <f t="array" ref="C1887">ROUND(MDETERM($J$1850:$N$1854-$C$1878*MUNIT(5)),6)</f>
        <v/>
      </c>
      <c r="D1887" s="3">
        <f t="array" ref="D1887">ROUND(MDETERM($R$1850:$V$1854-$D$1878*MUNIT(5)),6)</f>
        <v/>
      </c>
      <c r="E1887" s="3">
        <f t="array" ref="E1887">ROUND(MDETERM($Z$1850:$AD$1854-$E$1878*MUNIT(5)),6)</f>
        <v/>
      </c>
      <c r="F1887" s="3">
        <f t="array" ref="F1887">ROUND(MDETERM($AH$1850:$AL$1854-$F$1878*MUNIT(5)),6)</f>
        <v/>
      </c>
      <c r="G1887" s="3">
        <f t="array" ref="G1887">ROUND(MDETERM($AP$1850:$AT$1854-$G$1878*MUNIT(5)),6)</f>
        <v/>
      </c>
    </row>
    <row r="1888">
      <c r="A1888" s="3" t="inlineStr">
        <is>
          <t xml:space="preserve">  det(M − λ(5)I)</t>
        </is>
      </c>
      <c r="B1888" s="3">
        <f t="array" ref="B1888">ROUND(MDETERM($B$1850:$F$1854-$B$1879*MUNIT(5)),6)</f>
        <v/>
      </c>
      <c r="C1888" s="3">
        <f t="array" ref="C1888">ROUND(MDETERM($J$1850:$N$1854-$C$1879*MUNIT(5)),6)</f>
        <v/>
      </c>
      <c r="D1888" s="3">
        <f t="array" ref="D1888">ROUND(MDETERM($R$1850:$V$1854-$D$1879*MUNIT(5)),6)</f>
        <v/>
      </c>
      <c r="E1888" s="3">
        <f t="array" ref="E1888">ROUND(MDETERM($Z$1850:$AD$1854-$E$1879*MUNIT(5)),6)</f>
        <v/>
      </c>
      <c r="F1888" s="3">
        <f t="array" ref="F1888">ROUND(MDETERM($AH$1850:$AL$1854-$F$1879*MUNIT(5)),6)</f>
        <v/>
      </c>
      <c r="G1888" s="3">
        <f t="array" ref="G1888">ROUND(MDETERM($AP$1850:$AT$1854-$G$1879*MUNIT(5)),6)</f>
        <v/>
      </c>
    </row>
    <row r="1892" ht="16" customHeight="1">
      <c r="A1892" s="14" t="inlineStr">
        <is>
          <t>GraphRAG R1-R2 | gpt4-turbo-preview</t>
        </is>
      </c>
      <c r="B1892" s="9" t="inlineStr">
        <is>
          <t>run 1 (raw, pasted)</t>
        </is>
      </c>
      <c r="J1892" s="9" t="inlineStr">
        <is>
          <t>run 2 (raw, pasted)</t>
        </is>
      </c>
      <c r="R1892" s="9" t="inlineStr">
        <is>
          <t>run 3 (raw, pasted)</t>
        </is>
      </c>
      <c r="Z1892" s="9" t="inlineStr">
        <is>
          <t>run 4 (raw, pasted)</t>
        </is>
      </c>
      <c r="AH1892" s="9" t="inlineStr">
        <is>
          <t>run 5 (raw, pasted)</t>
        </is>
      </c>
      <c r="AP1892" s="9" t="inlineStr">
        <is>
          <t>archived component mapping</t>
        </is>
      </c>
    </row>
    <row r="1893" ht="60" customHeight="1">
      <c r="B1893" s="15" t="inlineStr">
        <is>
          <t>Bit</t>
        </is>
      </c>
      <c r="C1893" s="15" t="inlineStr">
        <is>
          <t>Transmission</t>
        </is>
      </c>
      <c r="D1893" s="15" t="inlineStr">
        <is>
          <t>Motor</t>
        </is>
      </c>
      <c r="E1893" s="15" t="inlineStr">
        <is>
          <t>Electrical System</t>
        </is>
      </c>
      <c r="F1893" s="15" t="inlineStr">
        <is>
          <t>Battery Holder</t>
        </is>
      </c>
      <c r="G1893" s="15" t="inlineStr">
        <is>
          <t>Housing</t>
        </is>
      </c>
      <c r="H1893" s="15" t="inlineStr">
        <is>
          <t>External</t>
        </is>
      </c>
      <c r="J1893" s="15" t="inlineStr">
        <is>
          <t>Bit</t>
        </is>
      </c>
      <c r="K1893" s="15" t="inlineStr">
        <is>
          <t>Transmission</t>
        </is>
      </c>
      <c r="L1893" s="15" t="inlineStr">
        <is>
          <t>Motor</t>
        </is>
      </c>
      <c r="M1893" s="15" t="inlineStr">
        <is>
          <t>Electrical System</t>
        </is>
      </c>
      <c r="N1893" s="15" t="inlineStr">
        <is>
          <t>Battery Holder</t>
        </is>
      </c>
      <c r="O1893" s="15" t="inlineStr">
        <is>
          <t>Housing</t>
        </is>
      </c>
      <c r="P1893" s="15" t="inlineStr">
        <is>
          <t>External</t>
        </is>
      </c>
      <c r="R1893" s="15" t="inlineStr">
        <is>
          <t>Bit</t>
        </is>
      </c>
      <c r="S1893" s="15" t="inlineStr">
        <is>
          <t>Transmission</t>
        </is>
      </c>
      <c r="T1893" s="15" t="inlineStr">
        <is>
          <t>Motor</t>
        </is>
      </c>
      <c r="U1893" s="15" t="inlineStr">
        <is>
          <t>Electrical System</t>
        </is>
      </c>
      <c r="V1893" s="15" t="inlineStr">
        <is>
          <t>Battery Holder</t>
        </is>
      </c>
      <c r="W1893" s="15" t="inlineStr">
        <is>
          <t>Housing</t>
        </is>
      </c>
      <c r="X1893" s="15" t="inlineStr">
        <is>
          <t>External</t>
        </is>
      </c>
      <c r="Z1893" s="15" t="inlineStr">
        <is>
          <t>Bit</t>
        </is>
      </c>
      <c r="AA1893" s="15" t="inlineStr">
        <is>
          <t>Transmission</t>
        </is>
      </c>
      <c r="AB1893" s="15" t="inlineStr">
        <is>
          <t>Motor</t>
        </is>
      </c>
      <c r="AC1893" s="15" t="inlineStr">
        <is>
          <t>Electrical System</t>
        </is>
      </c>
      <c r="AD1893" s="15" t="inlineStr">
        <is>
          <t>Battery Holder</t>
        </is>
      </c>
      <c r="AE1893" s="15" t="inlineStr">
        <is>
          <t>Housing</t>
        </is>
      </c>
      <c r="AF1893" s="15" t="inlineStr">
        <is>
          <t>External</t>
        </is>
      </c>
      <c r="AH1893" s="15" t="inlineStr">
        <is>
          <t>Bit</t>
        </is>
      </c>
      <c r="AI1893" s="15" t="inlineStr">
        <is>
          <t>Transmission</t>
        </is>
      </c>
      <c r="AJ1893" s="15" t="inlineStr">
        <is>
          <t>Motor</t>
        </is>
      </c>
      <c r="AK1893" s="15" t="inlineStr">
        <is>
          <t>Electrical System</t>
        </is>
      </c>
      <c r="AL1893" s="15" t="inlineStr">
        <is>
          <t>Battery Holder</t>
        </is>
      </c>
      <c r="AM1893" s="15" t="inlineStr">
        <is>
          <t>Housing</t>
        </is>
      </c>
      <c r="AN1893" s="15" t="inlineStr">
        <is>
          <t>External</t>
        </is>
      </c>
      <c r="AP1893" s="3" t="inlineStr">
        <is>
          <t>Ground truth component</t>
        </is>
      </c>
      <c r="AQ1893" s="3" t="inlineStr">
        <is>
          <t>Matched predicted component</t>
        </is>
      </c>
    </row>
    <row r="1894">
      <c r="A1894" s="3" t="inlineStr">
        <is>
          <t>Bit</t>
        </is>
      </c>
      <c r="B1894" s="8" t="n">
        <v>1</v>
      </c>
      <c r="C1894" s="8" t="n">
        <v>1</v>
      </c>
      <c r="D1894" s="8" t="n">
        <v>1</v>
      </c>
      <c r="E1894" s="8" t="n">
        <v>1</v>
      </c>
      <c r="F1894" s="8" t="n">
        <v>0</v>
      </c>
      <c r="G1894" s="8" t="n">
        <v>1</v>
      </c>
      <c r="H1894" s="8" t="n">
        <v>0</v>
      </c>
      <c r="J1894" s="8" t="n">
        <v>1</v>
      </c>
      <c r="K1894" s="8" t="n">
        <v>1</v>
      </c>
      <c r="L1894" s="8" t="n">
        <v>1</v>
      </c>
      <c r="M1894" s="8" t="n">
        <v>1</v>
      </c>
      <c r="N1894" s="8" t="n">
        <v>0</v>
      </c>
      <c r="O1894" s="8" t="n">
        <v>1</v>
      </c>
      <c r="P1894" s="8" t="n">
        <v>0</v>
      </c>
      <c r="R1894" s="8" t="n">
        <v>1</v>
      </c>
      <c r="S1894" s="8" t="n">
        <v>1</v>
      </c>
      <c r="T1894" s="8" t="n">
        <v>1</v>
      </c>
      <c r="U1894" s="8" t="n">
        <v>1</v>
      </c>
      <c r="V1894" s="8" t="n">
        <v>0</v>
      </c>
      <c r="W1894" s="8" t="n">
        <v>1</v>
      </c>
      <c r="X1894" s="8" t="n">
        <v>0</v>
      </c>
      <c r="Z1894" s="8" t="n">
        <v>1</v>
      </c>
      <c r="AA1894" s="8" t="n">
        <v>1</v>
      </c>
      <c r="AB1894" s="8" t="n">
        <v>1</v>
      </c>
      <c r="AC1894" s="8" t="n">
        <v>1</v>
      </c>
      <c r="AD1894" s="8" t="n">
        <v>0</v>
      </c>
      <c r="AE1894" s="8" t="n">
        <v>1</v>
      </c>
      <c r="AF1894" s="8" t="n">
        <v>0</v>
      </c>
      <c r="AH1894" s="8" t="n">
        <v>1</v>
      </c>
      <c r="AI1894" s="8" t="n">
        <v>1</v>
      </c>
      <c r="AJ1894" s="8" t="n">
        <v>1</v>
      </c>
      <c r="AK1894" s="8" t="n">
        <v>1</v>
      </c>
      <c r="AL1894" s="8" t="n">
        <v>0</v>
      </c>
      <c r="AM1894" s="8" t="n">
        <v>1</v>
      </c>
      <c r="AN1894" s="8" t="n">
        <v>0</v>
      </c>
      <c r="AP1894" s="3" t="inlineStr">
        <is>
          <t>Bit</t>
        </is>
      </c>
      <c r="AQ1894" s="3" t="inlineStr">
        <is>
          <t>Bit</t>
        </is>
      </c>
    </row>
    <row r="1895">
      <c r="A1895" s="3" t="inlineStr">
        <is>
          <t>Transmission</t>
        </is>
      </c>
      <c r="B1895" s="8" t="n">
        <v>1</v>
      </c>
      <c r="C1895" s="8" t="n">
        <v>1</v>
      </c>
      <c r="D1895" s="8" t="n">
        <v>1</v>
      </c>
      <c r="E1895" s="8" t="n">
        <v>1</v>
      </c>
      <c r="F1895" s="8" t="n">
        <v>0</v>
      </c>
      <c r="G1895" s="8" t="n">
        <v>1</v>
      </c>
      <c r="H1895" s="8" t="n">
        <v>0</v>
      </c>
      <c r="J1895" s="8" t="n">
        <v>1</v>
      </c>
      <c r="K1895" s="8" t="n">
        <v>1</v>
      </c>
      <c r="L1895" s="8" t="n">
        <v>1</v>
      </c>
      <c r="M1895" s="8" t="n">
        <v>1</v>
      </c>
      <c r="N1895" s="8" t="n">
        <v>0</v>
      </c>
      <c r="O1895" s="8" t="n">
        <v>1</v>
      </c>
      <c r="P1895" s="8" t="n">
        <v>0</v>
      </c>
      <c r="R1895" s="8" t="n">
        <v>1</v>
      </c>
      <c r="S1895" s="8" t="n">
        <v>1</v>
      </c>
      <c r="T1895" s="8" t="n">
        <v>1</v>
      </c>
      <c r="U1895" s="8" t="n">
        <v>1</v>
      </c>
      <c r="V1895" s="8" t="n">
        <v>0</v>
      </c>
      <c r="W1895" s="8" t="n">
        <v>1</v>
      </c>
      <c r="X1895" s="8" t="n">
        <v>0</v>
      </c>
      <c r="Z1895" s="8" t="n">
        <v>1</v>
      </c>
      <c r="AA1895" s="8" t="n">
        <v>1</v>
      </c>
      <c r="AB1895" s="8" t="n">
        <v>1</v>
      </c>
      <c r="AC1895" s="8" t="n">
        <v>1</v>
      </c>
      <c r="AD1895" s="8" t="n">
        <v>0</v>
      </c>
      <c r="AE1895" s="8" t="n">
        <v>1</v>
      </c>
      <c r="AF1895" s="8" t="n">
        <v>0</v>
      </c>
      <c r="AH1895" s="8" t="n">
        <v>1</v>
      </c>
      <c r="AI1895" s="8" t="n">
        <v>1</v>
      </c>
      <c r="AJ1895" s="8" t="n">
        <v>1</v>
      </c>
      <c r="AK1895" s="8" t="n">
        <v>1</v>
      </c>
      <c r="AL1895" s="8" t="n">
        <v>0</v>
      </c>
      <c r="AM1895" s="8" t="n">
        <v>1</v>
      </c>
      <c r="AN1895" s="8" t="n">
        <v>0</v>
      </c>
      <c r="AP1895" s="3" t="inlineStr">
        <is>
          <t>Transmission</t>
        </is>
      </c>
      <c r="AQ1895" s="3" t="inlineStr">
        <is>
          <t>Transmission</t>
        </is>
      </c>
    </row>
    <row r="1896">
      <c r="A1896" s="3" t="inlineStr">
        <is>
          <t>Motor</t>
        </is>
      </c>
      <c r="B1896" s="8" t="n">
        <v>1</v>
      </c>
      <c r="C1896" s="8" t="n">
        <v>1</v>
      </c>
      <c r="D1896" s="8" t="n">
        <v>1</v>
      </c>
      <c r="E1896" s="8" t="n">
        <v>1</v>
      </c>
      <c r="F1896" s="8" t="n">
        <v>0</v>
      </c>
      <c r="G1896" s="8" t="n">
        <v>1</v>
      </c>
      <c r="H1896" s="8" t="n">
        <v>0</v>
      </c>
      <c r="J1896" s="8" t="n">
        <v>1</v>
      </c>
      <c r="K1896" s="8" t="n">
        <v>1</v>
      </c>
      <c r="L1896" s="8" t="n">
        <v>1</v>
      </c>
      <c r="M1896" s="8" t="n">
        <v>1</v>
      </c>
      <c r="N1896" s="8" t="n">
        <v>0</v>
      </c>
      <c r="O1896" s="8" t="n">
        <v>1</v>
      </c>
      <c r="P1896" s="8" t="n">
        <v>0</v>
      </c>
      <c r="R1896" s="8" t="n">
        <v>1</v>
      </c>
      <c r="S1896" s="8" t="n">
        <v>1</v>
      </c>
      <c r="T1896" s="8" t="n">
        <v>1</v>
      </c>
      <c r="U1896" s="8" t="n">
        <v>1</v>
      </c>
      <c r="V1896" s="8" t="n">
        <v>0</v>
      </c>
      <c r="W1896" s="8" t="n">
        <v>1</v>
      </c>
      <c r="X1896" s="8" t="n">
        <v>0</v>
      </c>
      <c r="Z1896" s="8" t="n">
        <v>1</v>
      </c>
      <c r="AA1896" s="8" t="n">
        <v>1</v>
      </c>
      <c r="AB1896" s="8" t="n">
        <v>1</v>
      </c>
      <c r="AC1896" s="8" t="n">
        <v>1</v>
      </c>
      <c r="AD1896" s="8" t="n">
        <v>0</v>
      </c>
      <c r="AE1896" s="8" t="n">
        <v>1</v>
      </c>
      <c r="AF1896" s="8" t="n">
        <v>0</v>
      </c>
      <c r="AH1896" s="8" t="n">
        <v>1</v>
      </c>
      <c r="AI1896" s="8" t="n">
        <v>1</v>
      </c>
      <c r="AJ1896" s="8" t="n">
        <v>1</v>
      </c>
      <c r="AK1896" s="8" t="n">
        <v>1</v>
      </c>
      <c r="AL1896" s="8" t="n">
        <v>0</v>
      </c>
      <c r="AM1896" s="8" t="n">
        <v>1</v>
      </c>
      <c r="AN1896" s="8" t="n">
        <v>0</v>
      </c>
      <c r="AP1896" s="3" t="inlineStr">
        <is>
          <t>Motor</t>
        </is>
      </c>
      <c r="AQ1896" s="3" t="inlineStr">
        <is>
          <t>Motor</t>
        </is>
      </c>
    </row>
    <row r="1897">
      <c r="A1897" s="3" t="inlineStr">
        <is>
          <t>Electrical System</t>
        </is>
      </c>
      <c r="B1897" s="8" t="n">
        <v>1</v>
      </c>
      <c r="C1897" s="8" t="n">
        <v>1</v>
      </c>
      <c r="D1897" s="8" t="n">
        <v>1</v>
      </c>
      <c r="E1897" s="8" t="n">
        <v>1</v>
      </c>
      <c r="F1897" s="8" t="n">
        <v>1</v>
      </c>
      <c r="G1897" s="8" t="n">
        <v>1</v>
      </c>
      <c r="H1897" s="8" t="n">
        <v>0</v>
      </c>
      <c r="J1897" s="8" t="n">
        <v>1</v>
      </c>
      <c r="K1897" s="8" t="n">
        <v>1</v>
      </c>
      <c r="L1897" s="8" t="n">
        <v>1</v>
      </c>
      <c r="M1897" s="8" t="n">
        <v>1</v>
      </c>
      <c r="N1897" s="8" t="n">
        <v>1</v>
      </c>
      <c r="O1897" s="8" t="n">
        <v>1</v>
      </c>
      <c r="P1897" s="8" t="n">
        <v>0</v>
      </c>
      <c r="R1897" s="8" t="n">
        <v>1</v>
      </c>
      <c r="S1897" s="8" t="n">
        <v>1</v>
      </c>
      <c r="T1897" s="8" t="n">
        <v>1</v>
      </c>
      <c r="U1897" s="8" t="n">
        <v>1</v>
      </c>
      <c r="V1897" s="8" t="n">
        <v>1</v>
      </c>
      <c r="W1897" s="8" t="n">
        <v>1</v>
      </c>
      <c r="X1897" s="8" t="n">
        <v>0</v>
      </c>
      <c r="Z1897" s="8" t="n">
        <v>1</v>
      </c>
      <c r="AA1897" s="8" t="n">
        <v>1</v>
      </c>
      <c r="AB1897" s="8" t="n">
        <v>1</v>
      </c>
      <c r="AC1897" s="8" t="n">
        <v>1</v>
      </c>
      <c r="AD1897" s="8" t="n">
        <v>1</v>
      </c>
      <c r="AE1897" s="8" t="n">
        <v>1</v>
      </c>
      <c r="AF1897" s="8" t="n">
        <v>0</v>
      </c>
      <c r="AH1897" s="8" t="n">
        <v>1</v>
      </c>
      <c r="AI1897" s="8" t="n">
        <v>1</v>
      </c>
      <c r="AJ1897" s="8" t="n">
        <v>1</v>
      </c>
      <c r="AK1897" s="8" t="n">
        <v>1</v>
      </c>
      <c r="AL1897" s="8" t="n">
        <v>1</v>
      </c>
      <c r="AM1897" s="8" t="n">
        <v>1</v>
      </c>
      <c r="AN1897" s="8" t="n">
        <v>0</v>
      </c>
      <c r="AP1897" s="3" t="inlineStr">
        <is>
          <t>Electrical System</t>
        </is>
      </c>
      <c r="AQ1897" s="3" t="inlineStr">
        <is>
          <t>Electrical System</t>
        </is>
      </c>
    </row>
    <row r="1898">
      <c r="A1898" s="3" t="inlineStr">
        <is>
          <t>Battery Holder</t>
        </is>
      </c>
      <c r="B1898" s="8" t="n">
        <v>0</v>
      </c>
      <c r="C1898" s="8" t="n">
        <v>0</v>
      </c>
      <c r="D1898" s="8" t="n">
        <v>0</v>
      </c>
      <c r="E1898" s="8" t="n">
        <v>1</v>
      </c>
      <c r="F1898" s="8" t="n">
        <v>1</v>
      </c>
      <c r="G1898" s="8" t="n">
        <v>1</v>
      </c>
      <c r="H1898" s="8" t="n">
        <v>0</v>
      </c>
      <c r="J1898" s="8" t="n">
        <v>0</v>
      </c>
      <c r="K1898" s="8" t="n">
        <v>0</v>
      </c>
      <c r="L1898" s="8" t="n">
        <v>0</v>
      </c>
      <c r="M1898" s="8" t="n">
        <v>1</v>
      </c>
      <c r="N1898" s="8" t="n">
        <v>1</v>
      </c>
      <c r="O1898" s="8" t="n">
        <v>1</v>
      </c>
      <c r="P1898" s="8" t="n">
        <v>0</v>
      </c>
      <c r="R1898" s="8" t="n">
        <v>0</v>
      </c>
      <c r="S1898" s="8" t="n">
        <v>0</v>
      </c>
      <c r="T1898" s="8" t="n">
        <v>0</v>
      </c>
      <c r="U1898" s="8" t="n">
        <v>1</v>
      </c>
      <c r="V1898" s="8" t="n">
        <v>1</v>
      </c>
      <c r="W1898" s="8" t="n">
        <v>1</v>
      </c>
      <c r="X1898" s="8" t="n">
        <v>0</v>
      </c>
      <c r="Z1898" s="8" t="n">
        <v>0</v>
      </c>
      <c r="AA1898" s="8" t="n">
        <v>0</v>
      </c>
      <c r="AB1898" s="8" t="n">
        <v>0</v>
      </c>
      <c r="AC1898" s="8" t="n">
        <v>1</v>
      </c>
      <c r="AD1898" s="8" t="n">
        <v>1</v>
      </c>
      <c r="AE1898" s="8" t="n">
        <v>1</v>
      </c>
      <c r="AF1898" s="8" t="n">
        <v>0</v>
      </c>
      <c r="AH1898" s="8" t="n">
        <v>0</v>
      </c>
      <c r="AI1898" s="8" t="n">
        <v>0</v>
      </c>
      <c r="AJ1898" s="8" t="n">
        <v>0</v>
      </c>
      <c r="AK1898" s="8" t="n">
        <v>1</v>
      </c>
      <c r="AL1898" s="8" t="n">
        <v>1</v>
      </c>
      <c r="AM1898" s="8" t="n">
        <v>1</v>
      </c>
      <c r="AN1898" s="8" t="n">
        <v>0</v>
      </c>
      <c r="AP1898" s="3" t="inlineStr">
        <is>
          <t>Battery Holder</t>
        </is>
      </c>
      <c r="AQ1898" s="3" t="inlineStr">
        <is>
          <t>Battery Holder</t>
        </is>
      </c>
    </row>
    <row r="1899">
      <c r="A1899" s="3" t="inlineStr">
        <is>
          <t>Housing</t>
        </is>
      </c>
      <c r="B1899" s="8" t="n">
        <v>1</v>
      </c>
      <c r="C1899" s="8" t="n">
        <v>1</v>
      </c>
      <c r="D1899" s="8" t="n">
        <v>1</v>
      </c>
      <c r="E1899" s="8" t="n">
        <v>1</v>
      </c>
      <c r="F1899" s="8" t="n">
        <v>1</v>
      </c>
      <c r="G1899" s="8" t="n">
        <v>1</v>
      </c>
      <c r="H1899" s="8" t="n">
        <v>1</v>
      </c>
      <c r="J1899" s="8" t="n">
        <v>1</v>
      </c>
      <c r="K1899" s="8" t="n">
        <v>1</v>
      </c>
      <c r="L1899" s="8" t="n">
        <v>1</v>
      </c>
      <c r="M1899" s="8" t="n">
        <v>1</v>
      </c>
      <c r="N1899" s="8" t="n">
        <v>1</v>
      </c>
      <c r="O1899" s="8" t="n">
        <v>1</v>
      </c>
      <c r="P1899" s="8" t="n">
        <v>1</v>
      </c>
      <c r="R1899" s="8" t="n">
        <v>1</v>
      </c>
      <c r="S1899" s="8" t="n">
        <v>1</v>
      </c>
      <c r="T1899" s="8" t="n">
        <v>1</v>
      </c>
      <c r="U1899" s="8" t="n">
        <v>1</v>
      </c>
      <c r="V1899" s="8" t="n">
        <v>1</v>
      </c>
      <c r="W1899" s="8" t="n">
        <v>1</v>
      </c>
      <c r="X1899" s="8" t="n">
        <v>1</v>
      </c>
      <c r="Z1899" s="8" t="n">
        <v>1</v>
      </c>
      <c r="AA1899" s="8" t="n">
        <v>1</v>
      </c>
      <c r="AB1899" s="8" t="n">
        <v>1</v>
      </c>
      <c r="AC1899" s="8" t="n">
        <v>1</v>
      </c>
      <c r="AD1899" s="8" t="n">
        <v>1</v>
      </c>
      <c r="AE1899" s="8" t="n">
        <v>1</v>
      </c>
      <c r="AF1899" s="8" t="n">
        <v>1</v>
      </c>
      <c r="AH1899" s="8" t="n">
        <v>1</v>
      </c>
      <c r="AI1899" s="8" t="n">
        <v>1</v>
      </c>
      <c r="AJ1899" s="8" t="n">
        <v>1</v>
      </c>
      <c r="AK1899" s="8" t="n">
        <v>1</v>
      </c>
      <c r="AL1899" s="8" t="n">
        <v>1</v>
      </c>
      <c r="AM1899" s="8" t="n">
        <v>1</v>
      </c>
      <c r="AN1899" s="8" t="n">
        <v>1</v>
      </c>
      <c r="AP1899" s="3" t="inlineStr">
        <is>
          <t>Housing</t>
        </is>
      </c>
      <c r="AQ1899" s="3" t="inlineStr">
        <is>
          <t>Housing</t>
        </is>
      </c>
    </row>
    <row r="1900">
      <c r="A1900" s="3" t="inlineStr">
        <is>
          <t>External</t>
        </is>
      </c>
      <c r="B1900" s="8" t="n">
        <v>0</v>
      </c>
      <c r="C1900" s="8" t="n">
        <v>0</v>
      </c>
      <c r="D1900" s="8" t="n">
        <v>0</v>
      </c>
      <c r="E1900" s="8" t="n">
        <v>0</v>
      </c>
      <c r="F1900" s="8" t="n">
        <v>0</v>
      </c>
      <c r="G1900" s="8" t="n">
        <v>1</v>
      </c>
      <c r="H1900" s="8" t="n">
        <v>1</v>
      </c>
      <c r="J1900" s="8" t="n">
        <v>0</v>
      </c>
      <c r="K1900" s="8" t="n">
        <v>0</v>
      </c>
      <c r="L1900" s="8" t="n">
        <v>0</v>
      </c>
      <c r="M1900" s="8" t="n">
        <v>0</v>
      </c>
      <c r="N1900" s="8" t="n">
        <v>0</v>
      </c>
      <c r="O1900" s="8" t="n">
        <v>1</v>
      </c>
      <c r="P1900" s="8" t="n">
        <v>1</v>
      </c>
      <c r="R1900" s="8" t="n">
        <v>0</v>
      </c>
      <c r="S1900" s="8" t="n">
        <v>0</v>
      </c>
      <c r="T1900" s="8" t="n">
        <v>0</v>
      </c>
      <c r="U1900" s="8" t="n">
        <v>0</v>
      </c>
      <c r="V1900" s="8" t="n">
        <v>0</v>
      </c>
      <c r="W1900" s="8" t="n">
        <v>1</v>
      </c>
      <c r="X1900" s="8" t="n">
        <v>1</v>
      </c>
      <c r="Z1900" s="8" t="n">
        <v>0</v>
      </c>
      <c r="AA1900" s="8" t="n">
        <v>0</v>
      </c>
      <c r="AB1900" s="8" t="n">
        <v>0</v>
      </c>
      <c r="AC1900" s="8" t="n">
        <v>0</v>
      </c>
      <c r="AD1900" s="8" t="n">
        <v>0</v>
      </c>
      <c r="AE1900" s="8" t="n">
        <v>1</v>
      </c>
      <c r="AF1900" s="8" t="n">
        <v>1</v>
      </c>
      <c r="AH1900" s="8" t="n">
        <v>0</v>
      </c>
      <c r="AI1900" s="8" t="n">
        <v>0</v>
      </c>
      <c r="AJ1900" s="8" t="n">
        <v>0</v>
      </c>
      <c r="AK1900" s="8" t="n">
        <v>0</v>
      </c>
      <c r="AL1900" s="8" t="n">
        <v>0</v>
      </c>
      <c r="AM1900" s="8" t="n">
        <v>1</v>
      </c>
      <c r="AN1900" s="8" t="n">
        <v>1</v>
      </c>
      <c r="AP1900" s="3" t="inlineStr">
        <is>
          <t>External Environment</t>
        </is>
      </c>
      <c r="AQ1900" s="3" t="inlineStr">
        <is>
          <t>External</t>
        </is>
      </c>
    </row>
    <row r="1902">
      <c r="A1902" s="1" t="inlineStr">
        <is>
          <t>aligned k×k matrices (INDEX/MATCH through the mapping; GT order)</t>
        </is>
      </c>
      <c r="B1902" s="9" t="inlineStr">
        <is>
          <t>run 1 aligned</t>
        </is>
      </c>
      <c r="J1902" s="9" t="inlineStr">
        <is>
          <t>run 2 aligned</t>
        </is>
      </c>
      <c r="R1902" s="9" t="inlineStr">
        <is>
          <t>run 3 aligned</t>
        </is>
      </c>
      <c r="Z1902" s="9" t="inlineStr">
        <is>
          <t>run 4 aligned</t>
        </is>
      </c>
      <c r="AH1902" s="9" t="inlineStr">
        <is>
          <t>run 5 aligned</t>
        </is>
      </c>
      <c r="AP1902" s="9" t="inlineStr">
        <is>
          <t>Step2 average of aligned runs (formula)</t>
        </is>
      </c>
      <c r="AX1902" s="9" t="inlineStr">
        <is>
          <t>aligned ground truth (INDEX/MATCH)</t>
        </is>
      </c>
      <c r="BF1902" s="9" t="inlineStr">
        <is>
          <t>aligned GT eig (pasted) | sorted</t>
        </is>
      </c>
    </row>
    <row r="1903" ht="60" customHeight="1">
      <c r="B1903" s="15" t="inlineStr">
        <is>
          <t>Bit</t>
        </is>
      </c>
      <c r="C1903" s="15" t="inlineStr">
        <is>
          <t>Transmission</t>
        </is>
      </c>
      <c r="D1903" s="15" t="inlineStr">
        <is>
          <t>Motor</t>
        </is>
      </c>
      <c r="E1903" s="15" t="inlineStr">
        <is>
          <t>Electrical System</t>
        </is>
      </c>
      <c r="F1903" s="15" t="inlineStr">
        <is>
          <t>Battery Holder</t>
        </is>
      </c>
      <c r="G1903" s="15" t="inlineStr">
        <is>
          <t>Housing</t>
        </is>
      </c>
      <c r="H1903" s="15" t="inlineStr">
        <is>
          <t>External Environment</t>
        </is>
      </c>
      <c r="J1903" s="15" t="inlineStr">
        <is>
          <t>Bit</t>
        </is>
      </c>
      <c r="K1903" s="15" t="inlineStr">
        <is>
          <t>Transmission</t>
        </is>
      </c>
      <c r="L1903" s="15" t="inlineStr">
        <is>
          <t>Motor</t>
        </is>
      </c>
      <c r="M1903" s="15" t="inlineStr">
        <is>
          <t>Electrical System</t>
        </is>
      </c>
      <c r="N1903" s="15" t="inlineStr">
        <is>
          <t>Battery Holder</t>
        </is>
      </c>
      <c r="O1903" s="15" t="inlineStr">
        <is>
          <t>Housing</t>
        </is>
      </c>
      <c r="P1903" s="15" t="inlineStr">
        <is>
          <t>External Environment</t>
        </is>
      </c>
      <c r="R1903" s="15" t="inlineStr">
        <is>
          <t>Bit</t>
        </is>
      </c>
      <c r="S1903" s="15" t="inlineStr">
        <is>
          <t>Transmission</t>
        </is>
      </c>
      <c r="T1903" s="15" t="inlineStr">
        <is>
          <t>Motor</t>
        </is>
      </c>
      <c r="U1903" s="15" t="inlineStr">
        <is>
          <t>Electrical System</t>
        </is>
      </c>
      <c r="V1903" s="15" t="inlineStr">
        <is>
          <t>Battery Holder</t>
        </is>
      </c>
      <c r="W1903" s="15" t="inlineStr">
        <is>
          <t>Housing</t>
        </is>
      </c>
      <c r="X1903" s="15" t="inlineStr">
        <is>
          <t>External Environment</t>
        </is>
      </c>
      <c r="Z1903" s="15" t="inlineStr">
        <is>
          <t>Bit</t>
        </is>
      </c>
      <c r="AA1903" s="15" t="inlineStr">
        <is>
          <t>Transmission</t>
        </is>
      </c>
      <c r="AB1903" s="15" t="inlineStr">
        <is>
          <t>Motor</t>
        </is>
      </c>
      <c r="AC1903" s="15" t="inlineStr">
        <is>
          <t>Electrical System</t>
        </is>
      </c>
      <c r="AD1903" s="15" t="inlineStr">
        <is>
          <t>Battery Holder</t>
        </is>
      </c>
      <c r="AE1903" s="15" t="inlineStr">
        <is>
          <t>Housing</t>
        </is>
      </c>
      <c r="AF1903" s="15" t="inlineStr">
        <is>
          <t>External Environment</t>
        </is>
      </c>
      <c r="AH1903" s="15" t="inlineStr">
        <is>
          <t>Bit</t>
        </is>
      </c>
      <c r="AI1903" s="15" t="inlineStr">
        <is>
          <t>Transmission</t>
        </is>
      </c>
      <c r="AJ1903" s="15" t="inlineStr">
        <is>
          <t>Motor</t>
        </is>
      </c>
      <c r="AK1903" s="15" t="inlineStr">
        <is>
          <t>Electrical System</t>
        </is>
      </c>
      <c r="AL1903" s="15" t="inlineStr">
        <is>
          <t>Battery Holder</t>
        </is>
      </c>
      <c r="AM1903" s="15" t="inlineStr">
        <is>
          <t>Housing</t>
        </is>
      </c>
      <c r="AN1903" s="15" t="inlineStr">
        <is>
          <t>External Environment</t>
        </is>
      </c>
    </row>
    <row r="1904">
      <c r="A1904" s="3" t="inlineStr">
        <is>
          <t>Bit</t>
        </is>
      </c>
      <c r="B1904" s="8">
        <f>INDEX($B$1894:$H$1900,MATCH($AQ$1894,$B$1893:$H$1893,0),MATCH($AQ$1894,$B$1893:$H$1893,0))</f>
        <v/>
      </c>
      <c r="C1904" s="8">
        <f>INDEX($B$1894:$H$1900,MATCH($AQ$1894,$B$1893:$H$1893,0),MATCH($AQ$1895,$B$1893:$H$1893,0))</f>
        <v/>
      </c>
      <c r="D1904" s="8">
        <f>INDEX($B$1894:$H$1900,MATCH($AQ$1894,$B$1893:$H$1893,0),MATCH($AQ$1896,$B$1893:$H$1893,0))</f>
        <v/>
      </c>
      <c r="E1904" s="8">
        <f>INDEX($B$1894:$H$1900,MATCH($AQ$1894,$B$1893:$H$1893,0),MATCH($AQ$1897,$B$1893:$H$1893,0))</f>
        <v/>
      </c>
      <c r="F1904" s="8">
        <f>INDEX($B$1894:$H$1900,MATCH($AQ$1894,$B$1893:$H$1893,0),MATCH($AQ$1898,$B$1893:$H$1893,0))</f>
        <v/>
      </c>
      <c r="G1904" s="8">
        <f>INDEX($B$1894:$H$1900,MATCH($AQ$1894,$B$1893:$H$1893,0),MATCH($AQ$1899,$B$1893:$H$1893,0))</f>
        <v/>
      </c>
      <c r="H1904" s="8">
        <f>INDEX($B$1894:$H$1900,MATCH($AQ$1894,$B$1893:$H$1893,0),MATCH($AQ$1900,$B$1893:$H$1893,0))</f>
        <v/>
      </c>
      <c r="J1904" s="8">
        <f>INDEX($J$1894:$P$1900,MATCH($AQ$1894,$J$1893:$P$1893,0),MATCH($AQ$1894,$J$1893:$P$1893,0))</f>
        <v/>
      </c>
      <c r="K1904" s="8">
        <f>INDEX($J$1894:$P$1900,MATCH($AQ$1894,$J$1893:$P$1893,0),MATCH($AQ$1895,$J$1893:$P$1893,0))</f>
        <v/>
      </c>
      <c r="L1904" s="8">
        <f>INDEX($J$1894:$P$1900,MATCH($AQ$1894,$J$1893:$P$1893,0),MATCH($AQ$1896,$J$1893:$P$1893,0))</f>
        <v/>
      </c>
      <c r="M1904" s="8">
        <f>INDEX($J$1894:$P$1900,MATCH($AQ$1894,$J$1893:$P$1893,0),MATCH($AQ$1897,$J$1893:$P$1893,0))</f>
        <v/>
      </c>
      <c r="N1904" s="8">
        <f>INDEX($J$1894:$P$1900,MATCH($AQ$1894,$J$1893:$P$1893,0),MATCH($AQ$1898,$J$1893:$P$1893,0))</f>
        <v/>
      </c>
      <c r="O1904" s="8">
        <f>INDEX($J$1894:$P$1900,MATCH($AQ$1894,$J$1893:$P$1893,0),MATCH($AQ$1899,$J$1893:$P$1893,0))</f>
        <v/>
      </c>
      <c r="P1904" s="8">
        <f>INDEX($J$1894:$P$1900,MATCH($AQ$1894,$J$1893:$P$1893,0),MATCH($AQ$1900,$J$1893:$P$1893,0))</f>
        <v/>
      </c>
      <c r="R1904" s="8">
        <f>INDEX($R$1894:$X$1900,MATCH($AQ$1894,$R$1893:$X$1893,0),MATCH($AQ$1894,$R$1893:$X$1893,0))</f>
        <v/>
      </c>
      <c r="S1904" s="8">
        <f>INDEX($R$1894:$X$1900,MATCH($AQ$1894,$R$1893:$X$1893,0),MATCH($AQ$1895,$R$1893:$X$1893,0))</f>
        <v/>
      </c>
      <c r="T1904" s="8">
        <f>INDEX($R$1894:$X$1900,MATCH($AQ$1894,$R$1893:$X$1893,0),MATCH($AQ$1896,$R$1893:$X$1893,0))</f>
        <v/>
      </c>
      <c r="U1904" s="8">
        <f>INDEX($R$1894:$X$1900,MATCH($AQ$1894,$R$1893:$X$1893,0),MATCH($AQ$1897,$R$1893:$X$1893,0))</f>
        <v/>
      </c>
      <c r="V1904" s="8">
        <f>INDEX($R$1894:$X$1900,MATCH($AQ$1894,$R$1893:$X$1893,0),MATCH($AQ$1898,$R$1893:$X$1893,0))</f>
        <v/>
      </c>
      <c r="W1904" s="8">
        <f>INDEX($R$1894:$X$1900,MATCH($AQ$1894,$R$1893:$X$1893,0),MATCH($AQ$1899,$R$1893:$X$1893,0))</f>
        <v/>
      </c>
      <c r="X1904" s="8">
        <f>INDEX($R$1894:$X$1900,MATCH($AQ$1894,$R$1893:$X$1893,0),MATCH($AQ$1900,$R$1893:$X$1893,0))</f>
        <v/>
      </c>
      <c r="Z1904" s="8">
        <f>INDEX($Z$1894:$AF$1900,MATCH($AQ$1894,$Z$1893:$AF$1893,0),MATCH($AQ$1894,$Z$1893:$AF$1893,0))</f>
        <v/>
      </c>
      <c r="AA1904" s="8">
        <f>INDEX($Z$1894:$AF$1900,MATCH($AQ$1894,$Z$1893:$AF$1893,0),MATCH($AQ$1895,$Z$1893:$AF$1893,0))</f>
        <v/>
      </c>
      <c r="AB1904" s="8">
        <f>INDEX($Z$1894:$AF$1900,MATCH($AQ$1894,$Z$1893:$AF$1893,0),MATCH($AQ$1896,$Z$1893:$AF$1893,0))</f>
        <v/>
      </c>
      <c r="AC1904" s="8">
        <f>INDEX($Z$1894:$AF$1900,MATCH($AQ$1894,$Z$1893:$AF$1893,0),MATCH($AQ$1897,$Z$1893:$AF$1893,0))</f>
        <v/>
      </c>
      <c r="AD1904" s="8">
        <f>INDEX($Z$1894:$AF$1900,MATCH($AQ$1894,$Z$1893:$AF$1893,0),MATCH($AQ$1898,$Z$1893:$AF$1893,0))</f>
        <v/>
      </c>
      <c r="AE1904" s="8">
        <f>INDEX($Z$1894:$AF$1900,MATCH($AQ$1894,$Z$1893:$AF$1893,0),MATCH($AQ$1899,$Z$1893:$AF$1893,0))</f>
        <v/>
      </c>
      <c r="AF1904" s="8">
        <f>INDEX($Z$1894:$AF$1900,MATCH($AQ$1894,$Z$1893:$AF$1893,0),MATCH($AQ$1900,$Z$1893:$AF$1893,0))</f>
        <v/>
      </c>
      <c r="AH1904" s="8">
        <f>INDEX($AH$1894:$AN$1900,MATCH($AQ$1894,$AH$1893:$AN$1893,0),MATCH($AQ$1894,$AH$1893:$AN$1893,0))</f>
        <v/>
      </c>
      <c r="AI1904" s="8">
        <f>INDEX($AH$1894:$AN$1900,MATCH($AQ$1894,$AH$1893:$AN$1893,0),MATCH($AQ$1895,$AH$1893:$AN$1893,0))</f>
        <v/>
      </c>
      <c r="AJ1904" s="8">
        <f>INDEX($AH$1894:$AN$1900,MATCH($AQ$1894,$AH$1893:$AN$1893,0),MATCH($AQ$1896,$AH$1893:$AN$1893,0))</f>
        <v/>
      </c>
      <c r="AK1904" s="8">
        <f>INDEX($AH$1894:$AN$1900,MATCH($AQ$1894,$AH$1893:$AN$1893,0),MATCH($AQ$1897,$AH$1893:$AN$1893,0))</f>
        <v/>
      </c>
      <c r="AL1904" s="8">
        <f>INDEX($AH$1894:$AN$1900,MATCH($AQ$1894,$AH$1893:$AN$1893,0),MATCH($AQ$1898,$AH$1893:$AN$1893,0))</f>
        <v/>
      </c>
      <c r="AM1904" s="8">
        <f>INDEX($AH$1894:$AN$1900,MATCH($AQ$1894,$AH$1893:$AN$1893,0),MATCH($AQ$1899,$AH$1893:$AN$1893,0))</f>
        <v/>
      </c>
      <c r="AN1904" s="8">
        <f>INDEX($AH$1894:$AN$1900,MATCH($AQ$1894,$AH$1893:$AN$1893,0),MATCH($AQ$1900,$AH$1893:$AN$1893,0))</f>
        <v/>
      </c>
      <c r="AP1904" s="8">
        <f>IF(($B$1904&lt;&gt;2)+($J$1904&lt;&gt;2)+($R$1904&lt;&gt;2)+($Z$1904&lt;&gt;2)+($AH$1904&lt;&gt;2)=0,2,IF((($B$1904&lt;&gt;2)*$B$1904+($J$1904&lt;&gt;2)*$J$1904+($R$1904&lt;&gt;2)*$R$1904+($Z$1904&lt;&gt;2)*$Z$1904+($AH$1904&lt;&gt;2)*$AH$1904)/(($B$1904&lt;&gt;2)+($J$1904&lt;&gt;2)+($R$1904&lt;&gt;2)+($Z$1904&lt;&gt;2)+($AH$1904&lt;&gt;2))&gt;=0.5,1,0))</f>
        <v/>
      </c>
      <c r="AQ1904" s="8">
        <f>IF(($C$1904&lt;&gt;2)+($K$1904&lt;&gt;2)+($S$1904&lt;&gt;2)+($AA$1904&lt;&gt;2)+($AI$1904&lt;&gt;2)=0,2,IF((($C$1904&lt;&gt;2)*$C$1904+($K$1904&lt;&gt;2)*$K$1904+($S$1904&lt;&gt;2)*$S$1904+($AA$1904&lt;&gt;2)*$AA$1904+($AI$1904&lt;&gt;2)*$AI$1904)/(($C$1904&lt;&gt;2)+($K$1904&lt;&gt;2)+($S$1904&lt;&gt;2)+($AA$1904&lt;&gt;2)+($AI$1904&lt;&gt;2))&gt;=0.5,1,0))</f>
        <v/>
      </c>
      <c r="AR1904" s="8">
        <f>IF(($D$1904&lt;&gt;2)+($L$1904&lt;&gt;2)+($T$1904&lt;&gt;2)+($AB$1904&lt;&gt;2)+($AJ$1904&lt;&gt;2)=0,2,IF((($D$1904&lt;&gt;2)*$D$1904+($L$1904&lt;&gt;2)*$L$1904+($T$1904&lt;&gt;2)*$T$1904+($AB$1904&lt;&gt;2)*$AB$1904+($AJ$1904&lt;&gt;2)*$AJ$1904)/(($D$1904&lt;&gt;2)+($L$1904&lt;&gt;2)+($T$1904&lt;&gt;2)+($AB$1904&lt;&gt;2)+($AJ$1904&lt;&gt;2))&gt;=0.5,1,0))</f>
        <v/>
      </c>
      <c r="AS1904" s="8">
        <f>IF(($E$1904&lt;&gt;2)+($M$1904&lt;&gt;2)+($U$1904&lt;&gt;2)+($AC$1904&lt;&gt;2)+($AK$1904&lt;&gt;2)=0,2,IF((($E$1904&lt;&gt;2)*$E$1904+($M$1904&lt;&gt;2)*$M$1904+($U$1904&lt;&gt;2)*$U$1904+($AC$1904&lt;&gt;2)*$AC$1904+($AK$1904&lt;&gt;2)*$AK$1904)/(($E$1904&lt;&gt;2)+($M$1904&lt;&gt;2)+($U$1904&lt;&gt;2)+($AC$1904&lt;&gt;2)+($AK$1904&lt;&gt;2))&gt;=0.5,1,0))</f>
        <v/>
      </c>
      <c r="AT1904" s="8">
        <f>IF(($F$1904&lt;&gt;2)+($N$1904&lt;&gt;2)+($V$1904&lt;&gt;2)+($AD$1904&lt;&gt;2)+($AL$1904&lt;&gt;2)=0,2,IF((($F$1904&lt;&gt;2)*$F$1904+($N$1904&lt;&gt;2)*$N$1904+($V$1904&lt;&gt;2)*$V$1904+($AD$1904&lt;&gt;2)*$AD$1904+($AL$1904&lt;&gt;2)*$AL$1904)/(($F$1904&lt;&gt;2)+($N$1904&lt;&gt;2)+($V$1904&lt;&gt;2)+($AD$1904&lt;&gt;2)+($AL$1904&lt;&gt;2))&gt;=0.5,1,0))</f>
        <v/>
      </c>
      <c r="AU1904" s="8">
        <f>IF(($G$1904&lt;&gt;2)+($O$1904&lt;&gt;2)+($W$1904&lt;&gt;2)+($AE$1904&lt;&gt;2)+($AM$1904&lt;&gt;2)=0,2,IF((($G$1904&lt;&gt;2)*$G$1904+($O$1904&lt;&gt;2)*$O$1904+($W$1904&lt;&gt;2)*$W$1904+($AE$1904&lt;&gt;2)*$AE$1904+($AM$1904&lt;&gt;2)*$AM$1904)/(($G$1904&lt;&gt;2)+($O$1904&lt;&gt;2)+($W$1904&lt;&gt;2)+($AE$1904&lt;&gt;2)+($AM$1904&lt;&gt;2))&gt;=0.5,1,0))</f>
        <v/>
      </c>
      <c r="AV1904" s="8">
        <f>IF(($H$1904&lt;&gt;2)+($P$1904&lt;&gt;2)+($X$1904&lt;&gt;2)+($AF$1904&lt;&gt;2)+($AN$1904&lt;&gt;2)=0,2,IF((($H$1904&lt;&gt;2)*$H$1904+($P$1904&lt;&gt;2)*$P$1904+($X$1904&lt;&gt;2)*$X$1904+($AF$1904&lt;&gt;2)*$AF$1904+($AN$1904&lt;&gt;2)*$AN$1904)/(($H$1904&lt;&gt;2)+($P$1904&lt;&gt;2)+($X$1904&lt;&gt;2)+($AF$1904&lt;&gt;2)+($AN$1904&lt;&gt;2))&gt;=0.5,1,0))</f>
        <v/>
      </c>
      <c r="AX1904" s="16">
        <f>INDEX('Ground truth'!$B$14:$H$20,MATCH($AP$1894,'Ground truth'!$A$14:$A$20,0),MATCH($AP$1894,'Ground truth'!$B$13:$H$13,0))</f>
        <v/>
      </c>
      <c r="AY1904" s="16">
        <f>INDEX('Ground truth'!$B$14:$H$20,MATCH($AP$1894,'Ground truth'!$A$14:$A$20,0),MATCH($AP$1895,'Ground truth'!$B$13:$H$13,0))</f>
        <v/>
      </c>
      <c r="AZ1904" s="16">
        <f>INDEX('Ground truth'!$B$14:$H$20,MATCH($AP$1894,'Ground truth'!$A$14:$A$20,0),MATCH($AP$1896,'Ground truth'!$B$13:$H$13,0))</f>
        <v/>
      </c>
      <c r="BA1904" s="16">
        <f>INDEX('Ground truth'!$B$14:$H$20,MATCH($AP$1894,'Ground truth'!$A$14:$A$20,0),MATCH($AP$1897,'Ground truth'!$B$13:$H$13,0))</f>
        <v/>
      </c>
      <c r="BB1904" s="16">
        <f>INDEX('Ground truth'!$B$14:$H$20,MATCH($AP$1894,'Ground truth'!$A$14:$A$20,0),MATCH($AP$1898,'Ground truth'!$B$13:$H$13,0))</f>
        <v/>
      </c>
      <c r="BC1904" s="16">
        <f>INDEX('Ground truth'!$B$14:$H$20,MATCH($AP$1894,'Ground truth'!$A$14:$A$20,0),MATCH($AP$1899,'Ground truth'!$B$13:$H$13,0))</f>
        <v/>
      </c>
      <c r="BD1904" s="16">
        <f>INDEX('Ground truth'!$B$14:$H$20,MATCH($AP$1894,'Ground truth'!$A$14:$A$20,0),MATCH($AP$1900,'Ground truth'!$B$13:$H$13,0))</f>
        <v/>
      </c>
      <c r="BF1904" s="19" t="n">
        <v>4.945225155553084</v>
      </c>
      <c r="BG1904" s="19">
        <f>LARGE($BF$1904:$BF$1910,1)</f>
        <v/>
      </c>
    </row>
    <row r="1905">
      <c r="A1905" s="3" t="inlineStr">
        <is>
          <t>Transmission</t>
        </is>
      </c>
      <c r="B1905" s="8">
        <f>INDEX($B$1894:$H$1900,MATCH($AQ$1895,$B$1893:$H$1893,0),MATCH($AQ$1894,$B$1893:$H$1893,0))</f>
        <v/>
      </c>
      <c r="C1905" s="8">
        <f>INDEX($B$1894:$H$1900,MATCH($AQ$1895,$B$1893:$H$1893,0),MATCH($AQ$1895,$B$1893:$H$1893,0))</f>
        <v/>
      </c>
      <c r="D1905" s="8">
        <f>INDEX($B$1894:$H$1900,MATCH($AQ$1895,$B$1893:$H$1893,0),MATCH($AQ$1896,$B$1893:$H$1893,0))</f>
        <v/>
      </c>
      <c r="E1905" s="8">
        <f>INDEX($B$1894:$H$1900,MATCH($AQ$1895,$B$1893:$H$1893,0),MATCH($AQ$1897,$B$1893:$H$1893,0))</f>
        <v/>
      </c>
      <c r="F1905" s="8">
        <f>INDEX($B$1894:$H$1900,MATCH($AQ$1895,$B$1893:$H$1893,0),MATCH($AQ$1898,$B$1893:$H$1893,0))</f>
        <v/>
      </c>
      <c r="G1905" s="8">
        <f>INDEX($B$1894:$H$1900,MATCH($AQ$1895,$B$1893:$H$1893,0),MATCH($AQ$1899,$B$1893:$H$1893,0))</f>
        <v/>
      </c>
      <c r="H1905" s="8">
        <f>INDEX($B$1894:$H$1900,MATCH($AQ$1895,$B$1893:$H$1893,0),MATCH($AQ$1900,$B$1893:$H$1893,0))</f>
        <v/>
      </c>
      <c r="J1905" s="8">
        <f>INDEX($J$1894:$P$1900,MATCH($AQ$1895,$J$1893:$P$1893,0),MATCH($AQ$1894,$J$1893:$P$1893,0))</f>
        <v/>
      </c>
      <c r="K1905" s="8">
        <f>INDEX($J$1894:$P$1900,MATCH($AQ$1895,$J$1893:$P$1893,0),MATCH($AQ$1895,$J$1893:$P$1893,0))</f>
        <v/>
      </c>
      <c r="L1905" s="8">
        <f>INDEX($J$1894:$P$1900,MATCH($AQ$1895,$J$1893:$P$1893,0),MATCH($AQ$1896,$J$1893:$P$1893,0))</f>
        <v/>
      </c>
      <c r="M1905" s="8">
        <f>INDEX($J$1894:$P$1900,MATCH($AQ$1895,$J$1893:$P$1893,0),MATCH($AQ$1897,$J$1893:$P$1893,0))</f>
        <v/>
      </c>
      <c r="N1905" s="8">
        <f>INDEX($J$1894:$P$1900,MATCH($AQ$1895,$J$1893:$P$1893,0),MATCH($AQ$1898,$J$1893:$P$1893,0))</f>
        <v/>
      </c>
      <c r="O1905" s="8">
        <f>INDEX($J$1894:$P$1900,MATCH($AQ$1895,$J$1893:$P$1893,0),MATCH($AQ$1899,$J$1893:$P$1893,0))</f>
        <v/>
      </c>
      <c r="P1905" s="8">
        <f>INDEX($J$1894:$P$1900,MATCH($AQ$1895,$J$1893:$P$1893,0),MATCH($AQ$1900,$J$1893:$P$1893,0))</f>
        <v/>
      </c>
      <c r="R1905" s="8">
        <f>INDEX($R$1894:$X$1900,MATCH($AQ$1895,$R$1893:$X$1893,0),MATCH($AQ$1894,$R$1893:$X$1893,0))</f>
        <v/>
      </c>
      <c r="S1905" s="8">
        <f>INDEX($R$1894:$X$1900,MATCH($AQ$1895,$R$1893:$X$1893,0),MATCH($AQ$1895,$R$1893:$X$1893,0))</f>
        <v/>
      </c>
      <c r="T1905" s="8">
        <f>INDEX($R$1894:$X$1900,MATCH($AQ$1895,$R$1893:$X$1893,0),MATCH($AQ$1896,$R$1893:$X$1893,0))</f>
        <v/>
      </c>
      <c r="U1905" s="8">
        <f>INDEX($R$1894:$X$1900,MATCH($AQ$1895,$R$1893:$X$1893,0),MATCH($AQ$1897,$R$1893:$X$1893,0))</f>
        <v/>
      </c>
      <c r="V1905" s="8">
        <f>INDEX($R$1894:$X$1900,MATCH($AQ$1895,$R$1893:$X$1893,0),MATCH($AQ$1898,$R$1893:$X$1893,0))</f>
        <v/>
      </c>
      <c r="W1905" s="8">
        <f>INDEX($R$1894:$X$1900,MATCH($AQ$1895,$R$1893:$X$1893,0),MATCH($AQ$1899,$R$1893:$X$1893,0))</f>
        <v/>
      </c>
      <c r="X1905" s="8">
        <f>INDEX($R$1894:$X$1900,MATCH($AQ$1895,$R$1893:$X$1893,0),MATCH($AQ$1900,$R$1893:$X$1893,0))</f>
        <v/>
      </c>
      <c r="Z1905" s="8">
        <f>INDEX($Z$1894:$AF$1900,MATCH($AQ$1895,$Z$1893:$AF$1893,0),MATCH($AQ$1894,$Z$1893:$AF$1893,0))</f>
        <v/>
      </c>
      <c r="AA1905" s="8">
        <f>INDEX($Z$1894:$AF$1900,MATCH($AQ$1895,$Z$1893:$AF$1893,0),MATCH($AQ$1895,$Z$1893:$AF$1893,0))</f>
        <v/>
      </c>
      <c r="AB1905" s="8">
        <f>INDEX($Z$1894:$AF$1900,MATCH($AQ$1895,$Z$1893:$AF$1893,0),MATCH($AQ$1896,$Z$1893:$AF$1893,0))</f>
        <v/>
      </c>
      <c r="AC1905" s="8">
        <f>INDEX($Z$1894:$AF$1900,MATCH($AQ$1895,$Z$1893:$AF$1893,0),MATCH($AQ$1897,$Z$1893:$AF$1893,0))</f>
        <v/>
      </c>
      <c r="AD1905" s="8">
        <f>INDEX($Z$1894:$AF$1900,MATCH($AQ$1895,$Z$1893:$AF$1893,0),MATCH($AQ$1898,$Z$1893:$AF$1893,0))</f>
        <v/>
      </c>
      <c r="AE1905" s="8">
        <f>INDEX($Z$1894:$AF$1900,MATCH($AQ$1895,$Z$1893:$AF$1893,0),MATCH($AQ$1899,$Z$1893:$AF$1893,0))</f>
        <v/>
      </c>
      <c r="AF1905" s="8">
        <f>INDEX($Z$1894:$AF$1900,MATCH($AQ$1895,$Z$1893:$AF$1893,0),MATCH($AQ$1900,$Z$1893:$AF$1893,0))</f>
        <v/>
      </c>
      <c r="AH1905" s="8">
        <f>INDEX($AH$1894:$AN$1900,MATCH($AQ$1895,$AH$1893:$AN$1893,0),MATCH($AQ$1894,$AH$1893:$AN$1893,0))</f>
        <v/>
      </c>
      <c r="AI1905" s="8">
        <f>INDEX($AH$1894:$AN$1900,MATCH($AQ$1895,$AH$1893:$AN$1893,0),MATCH($AQ$1895,$AH$1893:$AN$1893,0))</f>
        <v/>
      </c>
      <c r="AJ1905" s="8">
        <f>INDEX($AH$1894:$AN$1900,MATCH($AQ$1895,$AH$1893:$AN$1893,0),MATCH($AQ$1896,$AH$1893:$AN$1893,0))</f>
        <v/>
      </c>
      <c r="AK1905" s="8">
        <f>INDEX($AH$1894:$AN$1900,MATCH($AQ$1895,$AH$1893:$AN$1893,0),MATCH($AQ$1897,$AH$1893:$AN$1893,0))</f>
        <v/>
      </c>
      <c r="AL1905" s="8">
        <f>INDEX($AH$1894:$AN$1900,MATCH($AQ$1895,$AH$1893:$AN$1893,0),MATCH($AQ$1898,$AH$1893:$AN$1893,0))</f>
        <v/>
      </c>
      <c r="AM1905" s="8">
        <f>INDEX($AH$1894:$AN$1900,MATCH($AQ$1895,$AH$1893:$AN$1893,0),MATCH($AQ$1899,$AH$1893:$AN$1893,0))</f>
        <v/>
      </c>
      <c r="AN1905" s="8">
        <f>INDEX($AH$1894:$AN$1900,MATCH($AQ$1895,$AH$1893:$AN$1893,0),MATCH($AQ$1900,$AH$1893:$AN$1893,0))</f>
        <v/>
      </c>
      <c r="AP1905" s="8">
        <f>IF(($B$1905&lt;&gt;2)+($J$1905&lt;&gt;2)+($R$1905&lt;&gt;2)+($Z$1905&lt;&gt;2)+($AH$1905&lt;&gt;2)=0,2,IF((($B$1905&lt;&gt;2)*$B$1905+($J$1905&lt;&gt;2)*$J$1905+($R$1905&lt;&gt;2)*$R$1905+($Z$1905&lt;&gt;2)*$Z$1905+($AH$1905&lt;&gt;2)*$AH$1905)/(($B$1905&lt;&gt;2)+($J$1905&lt;&gt;2)+($R$1905&lt;&gt;2)+($Z$1905&lt;&gt;2)+($AH$1905&lt;&gt;2))&gt;=0.5,1,0))</f>
        <v/>
      </c>
      <c r="AQ1905" s="8">
        <f>IF(($C$1905&lt;&gt;2)+($K$1905&lt;&gt;2)+($S$1905&lt;&gt;2)+($AA$1905&lt;&gt;2)+($AI$1905&lt;&gt;2)=0,2,IF((($C$1905&lt;&gt;2)*$C$1905+($K$1905&lt;&gt;2)*$K$1905+($S$1905&lt;&gt;2)*$S$1905+($AA$1905&lt;&gt;2)*$AA$1905+($AI$1905&lt;&gt;2)*$AI$1905)/(($C$1905&lt;&gt;2)+($K$1905&lt;&gt;2)+($S$1905&lt;&gt;2)+($AA$1905&lt;&gt;2)+($AI$1905&lt;&gt;2))&gt;=0.5,1,0))</f>
        <v/>
      </c>
      <c r="AR1905" s="8">
        <f>IF(($D$1905&lt;&gt;2)+($L$1905&lt;&gt;2)+($T$1905&lt;&gt;2)+($AB$1905&lt;&gt;2)+($AJ$1905&lt;&gt;2)=0,2,IF((($D$1905&lt;&gt;2)*$D$1905+($L$1905&lt;&gt;2)*$L$1905+($T$1905&lt;&gt;2)*$T$1905+($AB$1905&lt;&gt;2)*$AB$1905+($AJ$1905&lt;&gt;2)*$AJ$1905)/(($D$1905&lt;&gt;2)+($L$1905&lt;&gt;2)+($T$1905&lt;&gt;2)+($AB$1905&lt;&gt;2)+($AJ$1905&lt;&gt;2))&gt;=0.5,1,0))</f>
        <v/>
      </c>
      <c r="AS1905" s="8">
        <f>IF(($E$1905&lt;&gt;2)+($M$1905&lt;&gt;2)+($U$1905&lt;&gt;2)+($AC$1905&lt;&gt;2)+($AK$1905&lt;&gt;2)=0,2,IF((($E$1905&lt;&gt;2)*$E$1905+($M$1905&lt;&gt;2)*$M$1905+($U$1905&lt;&gt;2)*$U$1905+($AC$1905&lt;&gt;2)*$AC$1905+($AK$1905&lt;&gt;2)*$AK$1905)/(($E$1905&lt;&gt;2)+($M$1905&lt;&gt;2)+($U$1905&lt;&gt;2)+($AC$1905&lt;&gt;2)+($AK$1905&lt;&gt;2))&gt;=0.5,1,0))</f>
        <v/>
      </c>
      <c r="AT1905" s="8">
        <f>IF(($F$1905&lt;&gt;2)+($N$1905&lt;&gt;2)+($V$1905&lt;&gt;2)+($AD$1905&lt;&gt;2)+($AL$1905&lt;&gt;2)=0,2,IF((($F$1905&lt;&gt;2)*$F$1905+($N$1905&lt;&gt;2)*$N$1905+($V$1905&lt;&gt;2)*$V$1905+($AD$1905&lt;&gt;2)*$AD$1905+($AL$1905&lt;&gt;2)*$AL$1905)/(($F$1905&lt;&gt;2)+($N$1905&lt;&gt;2)+($V$1905&lt;&gt;2)+($AD$1905&lt;&gt;2)+($AL$1905&lt;&gt;2))&gt;=0.5,1,0))</f>
        <v/>
      </c>
      <c r="AU1905" s="8">
        <f>IF(($G$1905&lt;&gt;2)+($O$1905&lt;&gt;2)+($W$1905&lt;&gt;2)+($AE$1905&lt;&gt;2)+($AM$1905&lt;&gt;2)=0,2,IF((($G$1905&lt;&gt;2)*$G$1905+($O$1905&lt;&gt;2)*$O$1905+($W$1905&lt;&gt;2)*$W$1905+($AE$1905&lt;&gt;2)*$AE$1905+($AM$1905&lt;&gt;2)*$AM$1905)/(($G$1905&lt;&gt;2)+($O$1905&lt;&gt;2)+($W$1905&lt;&gt;2)+($AE$1905&lt;&gt;2)+($AM$1905&lt;&gt;2))&gt;=0.5,1,0))</f>
        <v/>
      </c>
      <c r="AV1905" s="8">
        <f>IF(($H$1905&lt;&gt;2)+($P$1905&lt;&gt;2)+($X$1905&lt;&gt;2)+($AF$1905&lt;&gt;2)+($AN$1905&lt;&gt;2)=0,2,IF((($H$1905&lt;&gt;2)*$H$1905+($P$1905&lt;&gt;2)*$P$1905+($X$1905&lt;&gt;2)*$X$1905+($AF$1905&lt;&gt;2)*$AF$1905+($AN$1905&lt;&gt;2)*$AN$1905)/(($H$1905&lt;&gt;2)+($P$1905&lt;&gt;2)+($X$1905&lt;&gt;2)+($AF$1905&lt;&gt;2)+($AN$1905&lt;&gt;2))&gt;=0.5,1,0))</f>
        <v/>
      </c>
      <c r="AX1905" s="16">
        <f>INDEX('Ground truth'!$B$14:$H$20,MATCH($AP$1895,'Ground truth'!$A$14:$A$20,0),MATCH($AP$1894,'Ground truth'!$B$13:$H$13,0))</f>
        <v/>
      </c>
      <c r="AY1905" s="16">
        <f>INDEX('Ground truth'!$B$14:$H$20,MATCH($AP$1895,'Ground truth'!$A$14:$A$20,0),MATCH($AP$1895,'Ground truth'!$B$13:$H$13,0))</f>
        <v/>
      </c>
      <c r="AZ1905" s="16">
        <f>INDEX('Ground truth'!$B$14:$H$20,MATCH($AP$1895,'Ground truth'!$A$14:$A$20,0),MATCH($AP$1896,'Ground truth'!$B$13:$H$13,0))</f>
        <v/>
      </c>
      <c r="BA1905" s="16">
        <f>INDEX('Ground truth'!$B$14:$H$20,MATCH($AP$1895,'Ground truth'!$A$14:$A$20,0),MATCH($AP$1897,'Ground truth'!$B$13:$H$13,0))</f>
        <v/>
      </c>
      <c r="BB1905" s="16">
        <f>INDEX('Ground truth'!$B$14:$H$20,MATCH($AP$1895,'Ground truth'!$A$14:$A$20,0),MATCH($AP$1898,'Ground truth'!$B$13:$H$13,0))</f>
        <v/>
      </c>
      <c r="BC1905" s="16">
        <f>INDEX('Ground truth'!$B$14:$H$20,MATCH($AP$1895,'Ground truth'!$A$14:$A$20,0),MATCH($AP$1899,'Ground truth'!$B$13:$H$13,0))</f>
        <v/>
      </c>
      <c r="BD1905" s="16">
        <f>INDEX('Ground truth'!$B$14:$H$20,MATCH($AP$1895,'Ground truth'!$A$14:$A$20,0),MATCH($AP$1900,'Ground truth'!$B$13:$H$13,0))</f>
        <v/>
      </c>
      <c r="BF1905" s="19" t="n">
        <v>2.08563742546424</v>
      </c>
      <c r="BG1905" s="19">
        <f>LARGE($BF$1904:$BF$1910,2)</f>
        <v/>
      </c>
    </row>
    <row r="1906">
      <c r="A1906" s="3" t="inlineStr">
        <is>
          <t>Motor</t>
        </is>
      </c>
      <c r="B1906" s="8">
        <f>INDEX($B$1894:$H$1900,MATCH($AQ$1896,$B$1893:$H$1893,0),MATCH($AQ$1894,$B$1893:$H$1893,0))</f>
        <v/>
      </c>
      <c r="C1906" s="8">
        <f>INDEX($B$1894:$H$1900,MATCH($AQ$1896,$B$1893:$H$1893,0),MATCH($AQ$1895,$B$1893:$H$1893,0))</f>
        <v/>
      </c>
      <c r="D1906" s="8">
        <f>INDEX($B$1894:$H$1900,MATCH($AQ$1896,$B$1893:$H$1893,0),MATCH($AQ$1896,$B$1893:$H$1893,0))</f>
        <v/>
      </c>
      <c r="E1906" s="8">
        <f>INDEX($B$1894:$H$1900,MATCH($AQ$1896,$B$1893:$H$1893,0),MATCH($AQ$1897,$B$1893:$H$1893,0))</f>
        <v/>
      </c>
      <c r="F1906" s="8">
        <f>INDEX($B$1894:$H$1900,MATCH($AQ$1896,$B$1893:$H$1893,0),MATCH($AQ$1898,$B$1893:$H$1893,0))</f>
        <v/>
      </c>
      <c r="G1906" s="8">
        <f>INDEX($B$1894:$H$1900,MATCH($AQ$1896,$B$1893:$H$1893,0),MATCH($AQ$1899,$B$1893:$H$1893,0))</f>
        <v/>
      </c>
      <c r="H1906" s="8">
        <f>INDEX($B$1894:$H$1900,MATCH($AQ$1896,$B$1893:$H$1893,0),MATCH($AQ$1900,$B$1893:$H$1893,0))</f>
        <v/>
      </c>
      <c r="J1906" s="8">
        <f>INDEX($J$1894:$P$1900,MATCH($AQ$1896,$J$1893:$P$1893,0),MATCH($AQ$1894,$J$1893:$P$1893,0))</f>
        <v/>
      </c>
      <c r="K1906" s="8">
        <f>INDEX($J$1894:$P$1900,MATCH($AQ$1896,$J$1893:$P$1893,0),MATCH($AQ$1895,$J$1893:$P$1893,0))</f>
        <v/>
      </c>
      <c r="L1906" s="8">
        <f>INDEX($J$1894:$P$1900,MATCH($AQ$1896,$J$1893:$P$1893,0),MATCH($AQ$1896,$J$1893:$P$1893,0))</f>
        <v/>
      </c>
      <c r="M1906" s="8">
        <f>INDEX($J$1894:$P$1900,MATCH($AQ$1896,$J$1893:$P$1893,0),MATCH($AQ$1897,$J$1893:$P$1893,0))</f>
        <v/>
      </c>
      <c r="N1906" s="8">
        <f>INDEX($J$1894:$P$1900,MATCH($AQ$1896,$J$1893:$P$1893,0),MATCH($AQ$1898,$J$1893:$P$1893,0))</f>
        <v/>
      </c>
      <c r="O1906" s="8">
        <f>INDEX($J$1894:$P$1900,MATCH($AQ$1896,$J$1893:$P$1893,0),MATCH($AQ$1899,$J$1893:$P$1893,0))</f>
        <v/>
      </c>
      <c r="P1906" s="8">
        <f>INDEX($J$1894:$P$1900,MATCH($AQ$1896,$J$1893:$P$1893,0),MATCH($AQ$1900,$J$1893:$P$1893,0))</f>
        <v/>
      </c>
      <c r="R1906" s="8">
        <f>INDEX($R$1894:$X$1900,MATCH($AQ$1896,$R$1893:$X$1893,0),MATCH($AQ$1894,$R$1893:$X$1893,0))</f>
        <v/>
      </c>
      <c r="S1906" s="8">
        <f>INDEX($R$1894:$X$1900,MATCH($AQ$1896,$R$1893:$X$1893,0),MATCH($AQ$1895,$R$1893:$X$1893,0))</f>
        <v/>
      </c>
      <c r="T1906" s="8">
        <f>INDEX($R$1894:$X$1900,MATCH($AQ$1896,$R$1893:$X$1893,0),MATCH($AQ$1896,$R$1893:$X$1893,0))</f>
        <v/>
      </c>
      <c r="U1906" s="8">
        <f>INDEX($R$1894:$X$1900,MATCH($AQ$1896,$R$1893:$X$1893,0),MATCH($AQ$1897,$R$1893:$X$1893,0))</f>
        <v/>
      </c>
      <c r="V1906" s="8">
        <f>INDEX($R$1894:$X$1900,MATCH($AQ$1896,$R$1893:$X$1893,0),MATCH($AQ$1898,$R$1893:$X$1893,0))</f>
        <v/>
      </c>
      <c r="W1906" s="8">
        <f>INDEX($R$1894:$X$1900,MATCH($AQ$1896,$R$1893:$X$1893,0),MATCH($AQ$1899,$R$1893:$X$1893,0))</f>
        <v/>
      </c>
      <c r="X1906" s="8">
        <f>INDEX($R$1894:$X$1900,MATCH($AQ$1896,$R$1893:$X$1893,0),MATCH($AQ$1900,$R$1893:$X$1893,0))</f>
        <v/>
      </c>
      <c r="Z1906" s="8">
        <f>INDEX($Z$1894:$AF$1900,MATCH($AQ$1896,$Z$1893:$AF$1893,0),MATCH($AQ$1894,$Z$1893:$AF$1893,0))</f>
        <v/>
      </c>
      <c r="AA1906" s="8">
        <f>INDEX($Z$1894:$AF$1900,MATCH($AQ$1896,$Z$1893:$AF$1893,0),MATCH($AQ$1895,$Z$1893:$AF$1893,0))</f>
        <v/>
      </c>
      <c r="AB1906" s="8">
        <f>INDEX($Z$1894:$AF$1900,MATCH($AQ$1896,$Z$1893:$AF$1893,0),MATCH($AQ$1896,$Z$1893:$AF$1893,0))</f>
        <v/>
      </c>
      <c r="AC1906" s="8">
        <f>INDEX($Z$1894:$AF$1900,MATCH($AQ$1896,$Z$1893:$AF$1893,0),MATCH($AQ$1897,$Z$1893:$AF$1893,0))</f>
        <v/>
      </c>
      <c r="AD1906" s="8">
        <f>INDEX($Z$1894:$AF$1900,MATCH($AQ$1896,$Z$1893:$AF$1893,0),MATCH($AQ$1898,$Z$1893:$AF$1893,0))</f>
        <v/>
      </c>
      <c r="AE1906" s="8">
        <f>INDEX($Z$1894:$AF$1900,MATCH($AQ$1896,$Z$1893:$AF$1893,0),MATCH($AQ$1899,$Z$1893:$AF$1893,0))</f>
        <v/>
      </c>
      <c r="AF1906" s="8">
        <f>INDEX($Z$1894:$AF$1900,MATCH($AQ$1896,$Z$1893:$AF$1893,0),MATCH($AQ$1900,$Z$1893:$AF$1893,0))</f>
        <v/>
      </c>
      <c r="AH1906" s="8">
        <f>INDEX($AH$1894:$AN$1900,MATCH($AQ$1896,$AH$1893:$AN$1893,0),MATCH($AQ$1894,$AH$1893:$AN$1893,0))</f>
        <v/>
      </c>
      <c r="AI1906" s="8">
        <f>INDEX($AH$1894:$AN$1900,MATCH($AQ$1896,$AH$1893:$AN$1893,0),MATCH($AQ$1895,$AH$1893:$AN$1893,0))</f>
        <v/>
      </c>
      <c r="AJ1906" s="8">
        <f>INDEX($AH$1894:$AN$1900,MATCH($AQ$1896,$AH$1893:$AN$1893,0),MATCH($AQ$1896,$AH$1893:$AN$1893,0))</f>
        <v/>
      </c>
      <c r="AK1906" s="8">
        <f>INDEX($AH$1894:$AN$1900,MATCH($AQ$1896,$AH$1893:$AN$1893,0),MATCH($AQ$1897,$AH$1893:$AN$1893,0))</f>
        <v/>
      </c>
      <c r="AL1906" s="8">
        <f>INDEX($AH$1894:$AN$1900,MATCH($AQ$1896,$AH$1893:$AN$1893,0),MATCH($AQ$1898,$AH$1893:$AN$1893,0))</f>
        <v/>
      </c>
      <c r="AM1906" s="8">
        <f>INDEX($AH$1894:$AN$1900,MATCH($AQ$1896,$AH$1893:$AN$1893,0),MATCH($AQ$1899,$AH$1893:$AN$1893,0))</f>
        <v/>
      </c>
      <c r="AN1906" s="8">
        <f>INDEX($AH$1894:$AN$1900,MATCH($AQ$1896,$AH$1893:$AN$1893,0),MATCH($AQ$1900,$AH$1893:$AN$1893,0))</f>
        <v/>
      </c>
      <c r="AP1906" s="8">
        <f>IF(($B$1906&lt;&gt;2)+($J$1906&lt;&gt;2)+($R$1906&lt;&gt;2)+($Z$1906&lt;&gt;2)+($AH$1906&lt;&gt;2)=0,2,IF((($B$1906&lt;&gt;2)*$B$1906+($J$1906&lt;&gt;2)*$J$1906+($R$1906&lt;&gt;2)*$R$1906+($Z$1906&lt;&gt;2)*$Z$1906+($AH$1906&lt;&gt;2)*$AH$1906)/(($B$1906&lt;&gt;2)+($J$1906&lt;&gt;2)+($R$1906&lt;&gt;2)+($Z$1906&lt;&gt;2)+($AH$1906&lt;&gt;2))&gt;=0.5,1,0))</f>
        <v/>
      </c>
      <c r="AQ1906" s="8">
        <f>IF(($C$1906&lt;&gt;2)+($K$1906&lt;&gt;2)+($S$1906&lt;&gt;2)+($AA$1906&lt;&gt;2)+($AI$1906&lt;&gt;2)=0,2,IF((($C$1906&lt;&gt;2)*$C$1906+($K$1906&lt;&gt;2)*$K$1906+($S$1906&lt;&gt;2)*$S$1906+($AA$1906&lt;&gt;2)*$AA$1906+($AI$1906&lt;&gt;2)*$AI$1906)/(($C$1906&lt;&gt;2)+($K$1906&lt;&gt;2)+($S$1906&lt;&gt;2)+($AA$1906&lt;&gt;2)+($AI$1906&lt;&gt;2))&gt;=0.5,1,0))</f>
        <v/>
      </c>
      <c r="AR1906" s="8">
        <f>IF(($D$1906&lt;&gt;2)+($L$1906&lt;&gt;2)+($T$1906&lt;&gt;2)+($AB$1906&lt;&gt;2)+($AJ$1906&lt;&gt;2)=0,2,IF((($D$1906&lt;&gt;2)*$D$1906+($L$1906&lt;&gt;2)*$L$1906+($T$1906&lt;&gt;2)*$T$1906+($AB$1906&lt;&gt;2)*$AB$1906+($AJ$1906&lt;&gt;2)*$AJ$1906)/(($D$1906&lt;&gt;2)+($L$1906&lt;&gt;2)+($T$1906&lt;&gt;2)+($AB$1906&lt;&gt;2)+($AJ$1906&lt;&gt;2))&gt;=0.5,1,0))</f>
        <v/>
      </c>
      <c r="AS1906" s="8">
        <f>IF(($E$1906&lt;&gt;2)+($M$1906&lt;&gt;2)+($U$1906&lt;&gt;2)+($AC$1906&lt;&gt;2)+($AK$1906&lt;&gt;2)=0,2,IF((($E$1906&lt;&gt;2)*$E$1906+($M$1906&lt;&gt;2)*$M$1906+($U$1906&lt;&gt;2)*$U$1906+($AC$1906&lt;&gt;2)*$AC$1906+($AK$1906&lt;&gt;2)*$AK$1906)/(($E$1906&lt;&gt;2)+($M$1906&lt;&gt;2)+($U$1906&lt;&gt;2)+($AC$1906&lt;&gt;2)+($AK$1906&lt;&gt;2))&gt;=0.5,1,0))</f>
        <v/>
      </c>
      <c r="AT1906" s="8">
        <f>IF(($F$1906&lt;&gt;2)+($N$1906&lt;&gt;2)+($V$1906&lt;&gt;2)+($AD$1906&lt;&gt;2)+($AL$1906&lt;&gt;2)=0,2,IF((($F$1906&lt;&gt;2)*$F$1906+($N$1906&lt;&gt;2)*$N$1906+($V$1906&lt;&gt;2)*$V$1906+($AD$1906&lt;&gt;2)*$AD$1906+($AL$1906&lt;&gt;2)*$AL$1906)/(($F$1906&lt;&gt;2)+($N$1906&lt;&gt;2)+($V$1906&lt;&gt;2)+($AD$1906&lt;&gt;2)+($AL$1906&lt;&gt;2))&gt;=0.5,1,0))</f>
        <v/>
      </c>
      <c r="AU1906" s="8">
        <f>IF(($G$1906&lt;&gt;2)+($O$1906&lt;&gt;2)+($W$1906&lt;&gt;2)+($AE$1906&lt;&gt;2)+($AM$1906&lt;&gt;2)=0,2,IF((($G$1906&lt;&gt;2)*$G$1906+($O$1906&lt;&gt;2)*$O$1906+($W$1906&lt;&gt;2)*$W$1906+($AE$1906&lt;&gt;2)*$AE$1906+($AM$1906&lt;&gt;2)*$AM$1906)/(($G$1906&lt;&gt;2)+($O$1906&lt;&gt;2)+($W$1906&lt;&gt;2)+($AE$1906&lt;&gt;2)+($AM$1906&lt;&gt;2))&gt;=0.5,1,0))</f>
        <v/>
      </c>
      <c r="AV1906" s="8">
        <f>IF(($H$1906&lt;&gt;2)+($P$1906&lt;&gt;2)+($X$1906&lt;&gt;2)+($AF$1906&lt;&gt;2)+($AN$1906&lt;&gt;2)=0,2,IF((($H$1906&lt;&gt;2)*$H$1906+($P$1906&lt;&gt;2)*$P$1906+($X$1906&lt;&gt;2)*$X$1906+($AF$1906&lt;&gt;2)*$AF$1906+($AN$1906&lt;&gt;2)*$AN$1906)/(($H$1906&lt;&gt;2)+($P$1906&lt;&gt;2)+($X$1906&lt;&gt;2)+($AF$1906&lt;&gt;2)+($AN$1906&lt;&gt;2))&gt;=0.5,1,0))</f>
        <v/>
      </c>
      <c r="AX1906" s="16">
        <f>INDEX('Ground truth'!$B$14:$H$20,MATCH($AP$1896,'Ground truth'!$A$14:$A$20,0),MATCH($AP$1894,'Ground truth'!$B$13:$H$13,0))</f>
        <v/>
      </c>
      <c r="AY1906" s="16">
        <f>INDEX('Ground truth'!$B$14:$H$20,MATCH($AP$1896,'Ground truth'!$A$14:$A$20,0),MATCH($AP$1895,'Ground truth'!$B$13:$H$13,0))</f>
        <v/>
      </c>
      <c r="AZ1906" s="16">
        <f>INDEX('Ground truth'!$B$14:$H$20,MATCH($AP$1896,'Ground truth'!$A$14:$A$20,0),MATCH($AP$1896,'Ground truth'!$B$13:$H$13,0))</f>
        <v/>
      </c>
      <c r="BA1906" s="16">
        <f>INDEX('Ground truth'!$B$14:$H$20,MATCH($AP$1896,'Ground truth'!$A$14:$A$20,0),MATCH($AP$1897,'Ground truth'!$B$13:$H$13,0))</f>
        <v/>
      </c>
      <c r="BB1906" s="16">
        <f>INDEX('Ground truth'!$B$14:$H$20,MATCH($AP$1896,'Ground truth'!$A$14:$A$20,0),MATCH($AP$1898,'Ground truth'!$B$13:$H$13,0))</f>
        <v/>
      </c>
      <c r="BC1906" s="16">
        <f>INDEX('Ground truth'!$B$14:$H$20,MATCH($AP$1896,'Ground truth'!$A$14:$A$20,0),MATCH($AP$1899,'Ground truth'!$B$13:$H$13,0))</f>
        <v/>
      </c>
      <c r="BD1906" s="16">
        <f>INDEX('Ground truth'!$B$14:$H$20,MATCH($AP$1896,'Ground truth'!$A$14:$A$20,0),MATCH($AP$1900,'Ground truth'!$B$13:$H$13,0))</f>
        <v/>
      </c>
      <c r="BF1906" s="19" t="n">
        <v>1.618033988749896</v>
      </c>
      <c r="BG1906" s="19">
        <f>LARGE($BF$1904:$BF$1910,3)</f>
        <v/>
      </c>
    </row>
    <row r="1907">
      <c r="A1907" s="3" t="inlineStr">
        <is>
          <t>Electrical System</t>
        </is>
      </c>
      <c r="B1907" s="8">
        <f>INDEX($B$1894:$H$1900,MATCH($AQ$1897,$B$1893:$H$1893,0),MATCH($AQ$1894,$B$1893:$H$1893,0))</f>
        <v/>
      </c>
      <c r="C1907" s="8">
        <f>INDEX($B$1894:$H$1900,MATCH($AQ$1897,$B$1893:$H$1893,0),MATCH($AQ$1895,$B$1893:$H$1893,0))</f>
        <v/>
      </c>
      <c r="D1907" s="8">
        <f>INDEX($B$1894:$H$1900,MATCH($AQ$1897,$B$1893:$H$1893,0),MATCH($AQ$1896,$B$1893:$H$1893,0))</f>
        <v/>
      </c>
      <c r="E1907" s="8">
        <f>INDEX($B$1894:$H$1900,MATCH($AQ$1897,$B$1893:$H$1893,0),MATCH($AQ$1897,$B$1893:$H$1893,0))</f>
        <v/>
      </c>
      <c r="F1907" s="8">
        <f>INDEX($B$1894:$H$1900,MATCH($AQ$1897,$B$1893:$H$1893,0),MATCH($AQ$1898,$B$1893:$H$1893,0))</f>
        <v/>
      </c>
      <c r="G1907" s="8">
        <f>INDEX($B$1894:$H$1900,MATCH($AQ$1897,$B$1893:$H$1893,0),MATCH($AQ$1899,$B$1893:$H$1893,0))</f>
        <v/>
      </c>
      <c r="H1907" s="8">
        <f>INDEX($B$1894:$H$1900,MATCH($AQ$1897,$B$1893:$H$1893,0),MATCH($AQ$1900,$B$1893:$H$1893,0))</f>
        <v/>
      </c>
      <c r="J1907" s="8">
        <f>INDEX($J$1894:$P$1900,MATCH($AQ$1897,$J$1893:$P$1893,0),MATCH($AQ$1894,$J$1893:$P$1893,0))</f>
        <v/>
      </c>
      <c r="K1907" s="8">
        <f>INDEX($J$1894:$P$1900,MATCH($AQ$1897,$J$1893:$P$1893,0),MATCH($AQ$1895,$J$1893:$P$1893,0))</f>
        <v/>
      </c>
      <c r="L1907" s="8">
        <f>INDEX($J$1894:$P$1900,MATCH($AQ$1897,$J$1893:$P$1893,0),MATCH($AQ$1896,$J$1893:$P$1893,0))</f>
        <v/>
      </c>
      <c r="M1907" s="8">
        <f>INDEX($J$1894:$P$1900,MATCH($AQ$1897,$J$1893:$P$1893,0),MATCH($AQ$1897,$J$1893:$P$1893,0))</f>
        <v/>
      </c>
      <c r="N1907" s="8">
        <f>INDEX($J$1894:$P$1900,MATCH($AQ$1897,$J$1893:$P$1893,0),MATCH($AQ$1898,$J$1893:$P$1893,0))</f>
        <v/>
      </c>
      <c r="O1907" s="8">
        <f>INDEX($J$1894:$P$1900,MATCH($AQ$1897,$J$1893:$P$1893,0),MATCH($AQ$1899,$J$1893:$P$1893,0))</f>
        <v/>
      </c>
      <c r="P1907" s="8">
        <f>INDEX($J$1894:$P$1900,MATCH($AQ$1897,$J$1893:$P$1893,0),MATCH($AQ$1900,$J$1893:$P$1893,0))</f>
        <v/>
      </c>
      <c r="R1907" s="8">
        <f>INDEX($R$1894:$X$1900,MATCH($AQ$1897,$R$1893:$X$1893,0),MATCH($AQ$1894,$R$1893:$X$1893,0))</f>
        <v/>
      </c>
      <c r="S1907" s="8">
        <f>INDEX($R$1894:$X$1900,MATCH($AQ$1897,$R$1893:$X$1893,0),MATCH($AQ$1895,$R$1893:$X$1893,0))</f>
        <v/>
      </c>
      <c r="T1907" s="8">
        <f>INDEX($R$1894:$X$1900,MATCH($AQ$1897,$R$1893:$X$1893,0),MATCH($AQ$1896,$R$1893:$X$1893,0))</f>
        <v/>
      </c>
      <c r="U1907" s="8">
        <f>INDEX($R$1894:$X$1900,MATCH($AQ$1897,$R$1893:$X$1893,0),MATCH($AQ$1897,$R$1893:$X$1893,0))</f>
        <v/>
      </c>
      <c r="V1907" s="8">
        <f>INDEX($R$1894:$X$1900,MATCH($AQ$1897,$R$1893:$X$1893,0),MATCH($AQ$1898,$R$1893:$X$1893,0))</f>
        <v/>
      </c>
      <c r="W1907" s="8">
        <f>INDEX($R$1894:$X$1900,MATCH($AQ$1897,$R$1893:$X$1893,0),MATCH($AQ$1899,$R$1893:$X$1893,0))</f>
        <v/>
      </c>
      <c r="X1907" s="8">
        <f>INDEX($R$1894:$X$1900,MATCH($AQ$1897,$R$1893:$X$1893,0),MATCH($AQ$1900,$R$1893:$X$1893,0))</f>
        <v/>
      </c>
      <c r="Z1907" s="8">
        <f>INDEX($Z$1894:$AF$1900,MATCH($AQ$1897,$Z$1893:$AF$1893,0),MATCH($AQ$1894,$Z$1893:$AF$1893,0))</f>
        <v/>
      </c>
      <c r="AA1907" s="8">
        <f>INDEX($Z$1894:$AF$1900,MATCH($AQ$1897,$Z$1893:$AF$1893,0),MATCH($AQ$1895,$Z$1893:$AF$1893,0))</f>
        <v/>
      </c>
      <c r="AB1907" s="8">
        <f>INDEX($Z$1894:$AF$1900,MATCH($AQ$1897,$Z$1893:$AF$1893,0),MATCH($AQ$1896,$Z$1893:$AF$1893,0))</f>
        <v/>
      </c>
      <c r="AC1907" s="8">
        <f>INDEX($Z$1894:$AF$1900,MATCH($AQ$1897,$Z$1893:$AF$1893,0),MATCH($AQ$1897,$Z$1893:$AF$1893,0))</f>
        <v/>
      </c>
      <c r="AD1907" s="8">
        <f>INDEX($Z$1894:$AF$1900,MATCH($AQ$1897,$Z$1893:$AF$1893,0),MATCH($AQ$1898,$Z$1893:$AF$1893,0))</f>
        <v/>
      </c>
      <c r="AE1907" s="8">
        <f>INDEX($Z$1894:$AF$1900,MATCH($AQ$1897,$Z$1893:$AF$1893,0),MATCH($AQ$1899,$Z$1893:$AF$1893,0))</f>
        <v/>
      </c>
      <c r="AF1907" s="8">
        <f>INDEX($Z$1894:$AF$1900,MATCH($AQ$1897,$Z$1893:$AF$1893,0),MATCH($AQ$1900,$Z$1893:$AF$1893,0))</f>
        <v/>
      </c>
      <c r="AH1907" s="8">
        <f>INDEX($AH$1894:$AN$1900,MATCH($AQ$1897,$AH$1893:$AN$1893,0),MATCH($AQ$1894,$AH$1893:$AN$1893,0))</f>
        <v/>
      </c>
      <c r="AI1907" s="8">
        <f>INDEX($AH$1894:$AN$1900,MATCH($AQ$1897,$AH$1893:$AN$1893,0),MATCH($AQ$1895,$AH$1893:$AN$1893,0))</f>
        <v/>
      </c>
      <c r="AJ1907" s="8">
        <f>INDEX($AH$1894:$AN$1900,MATCH($AQ$1897,$AH$1893:$AN$1893,0),MATCH($AQ$1896,$AH$1893:$AN$1893,0))</f>
        <v/>
      </c>
      <c r="AK1907" s="8">
        <f>INDEX($AH$1894:$AN$1900,MATCH($AQ$1897,$AH$1893:$AN$1893,0),MATCH($AQ$1897,$AH$1893:$AN$1893,0))</f>
        <v/>
      </c>
      <c r="AL1907" s="8">
        <f>INDEX($AH$1894:$AN$1900,MATCH($AQ$1897,$AH$1893:$AN$1893,0),MATCH($AQ$1898,$AH$1893:$AN$1893,0))</f>
        <v/>
      </c>
      <c r="AM1907" s="8">
        <f>INDEX($AH$1894:$AN$1900,MATCH($AQ$1897,$AH$1893:$AN$1893,0),MATCH($AQ$1899,$AH$1893:$AN$1893,0))</f>
        <v/>
      </c>
      <c r="AN1907" s="8">
        <f>INDEX($AH$1894:$AN$1900,MATCH($AQ$1897,$AH$1893:$AN$1893,0),MATCH($AQ$1900,$AH$1893:$AN$1893,0))</f>
        <v/>
      </c>
      <c r="AP1907" s="8">
        <f>IF(($B$1907&lt;&gt;2)+($J$1907&lt;&gt;2)+($R$1907&lt;&gt;2)+($Z$1907&lt;&gt;2)+($AH$1907&lt;&gt;2)=0,2,IF((($B$1907&lt;&gt;2)*$B$1907+($J$1907&lt;&gt;2)*$J$1907+($R$1907&lt;&gt;2)*$R$1907+($Z$1907&lt;&gt;2)*$Z$1907+($AH$1907&lt;&gt;2)*$AH$1907)/(($B$1907&lt;&gt;2)+($J$1907&lt;&gt;2)+($R$1907&lt;&gt;2)+($Z$1907&lt;&gt;2)+($AH$1907&lt;&gt;2))&gt;=0.5,1,0))</f>
        <v/>
      </c>
      <c r="AQ1907" s="8">
        <f>IF(($C$1907&lt;&gt;2)+($K$1907&lt;&gt;2)+($S$1907&lt;&gt;2)+($AA$1907&lt;&gt;2)+($AI$1907&lt;&gt;2)=0,2,IF((($C$1907&lt;&gt;2)*$C$1907+($K$1907&lt;&gt;2)*$K$1907+($S$1907&lt;&gt;2)*$S$1907+($AA$1907&lt;&gt;2)*$AA$1907+($AI$1907&lt;&gt;2)*$AI$1907)/(($C$1907&lt;&gt;2)+($K$1907&lt;&gt;2)+($S$1907&lt;&gt;2)+($AA$1907&lt;&gt;2)+($AI$1907&lt;&gt;2))&gt;=0.5,1,0))</f>
        <v/>
      </c>
      <c r="AR1907" s="8">
        <f>IF(($D$1907&lt;&gt;2)+($L$1907&lt;&gt;2)+($T$1907&lt;&gt;2)+($AB$1907&lt;&gt;2)+($AJ$1907&lt;&gt;2)=0,2,IF((($D$1907&lt;&gt;2)*$D$1907+($L$1907&lt;&gt;2)*$L$1907+($T$1907&lt;&gt;2)*$T$1907+($AB$1907&lt;&gt;2)*$AB$1907+($AJ$1907&lt;&gt;2)*$AJ$1907)/(($D$1907&lt;&gt;2)+($L$1907&lt;&gt;2)+($T$1907&lt;&gt;2)+($AB$1907&lt;&gt;2)+($AJ$1907&lt;&gt;2))&gt;=0.5,1,0))</f>
        <v/>
      </c>
      <c r="AS1907" s="8">
        <f>IF(($E$1907&lt;&gt;2)+($M$1907&lt;&gt;2)+($U$1907&lt;&gt;2)+($AC$1907&lt;&gt;2)+($AK$1907&lt;&gt;2)=0,2,IF((($E$1907&lt;&gt;2)*$E$1907+($M$1907&lt;&gt;2)*$M$1907+($U$1907&lt;&gt;2)*$U$1907+($AC$1907&lt;&gt;2)*$AC$1907+($AK$1907&lt;&gt;2)*$AK$1907)/(($E$1907&lt;&gt;2)+($M$1907&lt;&gt;2)+($U$1907&lt;&gt;2)+($AC$1907&lt;&gt;2)+($AK$1907&lt;&gt;2))&gt;=0.5,1,0))</f>
        <v/>
      </c>
      <c r="AT1907" s="8">
        <f>IF(($F$1907&lt;&gt;2)+($N$1907&lt;&gt;2)+($V$1907&lt;&gt;2)+($AD$1907&lt;&gt;2)+($AL$1907&lt;&gt;2)=0,2,IF((($F$1907&lt;&gt;2)*$F$1907+($N$1907&lt;&gt;2)*$N$1907+($V$1907&lt;&gt;2)*$V$1907+($AD$1907&lt;&gt;2)*$AD$1907+($AL$1907&lt;&gt;2)*$AL$1907)/(($F$1907&lt;&gt;2)+($N$1907&lt;&gt;2)+($V$1907&lt;&gt;2)+($AD$1907&lt;&gt;2)+($AL$1907&lt;&gt;2))&gt;=0.5,1,0))</f>
        <v/>
      </c>
      <c r="AU1907" s="8">
        <f>IF(($G$1907&lt;&gt;2)+($O$1907&lt;&gt;2)+($W$1907&lt;&gt;2)+($AE$1907&lt;&gt;2)+($AM$1907&lt;&gt;2)=0,2,IF((($G$1907&lt;&gt;2)*$G$1907+($O$1907&lt;&gt;2)*$O$1907+($W$1907&lt;&gt;2)*$W$1907+($AE$1907&lt;&gt;2)*$AE$1907+($AM$1907&lt;&gt;2)*$AM$1907)/(($G$1907&lt;&gt;2)+($O$1907&lt;&gt;2)+($W$1907&lt;&gt;2)+($AE$1907&lt;&gt;2)+($AM$1907&lt;&gt;2))&gt;=0.5,1,0))</f>
        <v/>
      </c>
      <c r="AV1907" s="8">
        <f>IF(($H$1907&lt;&gt;2)+($P$1907&lt;&gt;2)+($X$1907&lt;&gt;2)+($AF$1907&lt;&gt;2)+($AN$1907&lt;&gt;2)=0,2,IF((($H$1907&lt;&gt;2)*$H$1907+($P$1907&lt;&gt;2)*$P$1907+($X$1907&lt;&gt;2)*$X$1907+($AF$1907&lt;&gt;2)*$AF$1907+($AN$1907&lt;&gt;2)*$AN$1907)/(($H$1907&lt;&gt;2)+($P$1907&lt;&gt;2)+($X$1907&lt;&gt;2)+($AF$1907&lt;&gt;2)+($AN$1907&lt;&gt;2))&gt;=0.5,1,0))</f>
        <v/>
      </c>
      <c r="AX1907" s="16">
        <f>INDEX('Ground truth'!$B$14:$H$20,MATCH($AP$1897,'Ground truth'!$A$14:$A$20,0),MATCH($AP$1894,'Ground truth'!$B$13:$H$13,0))</f>
        <v/>
      </c>
      <c r="AY1907" s="16">
        <f>INDEX('Ground truth'!$B$14:$H$20,MATCH($AP$1897,'Ground truth'!$A$14:$A$20,0),MATCH($AP$1895,'Ground truth'!$B$13:$H$13,0))</f>
        <v/>
      </c>
      <c r="AZ1907" s="16">
        <f>INDEX('Ground truth'!$B$14:$H$20,MATCH($AP$1897,'Ground truth'!$A$14:$A$20,0),MATCH($AP$1896,'Ground truth'!$B$13:$H$13,0))</f>
        <v/>
      </c>
      <c r="BA1907" s="16">
        <f>INDEX('Ground truth'!$B$14:$H$20,MATCH($AP$1897,'Ground truth'!$A$14:$A$20,0),MATCH($AP$1897,'Ground truth'!$B$13:$H$13,0))</f>
        <v/>
      </c>
      <c r="BB1907" s="16">
        <f>INDEX('Ground truth'!$B$14:$H$20,MATCH($AP$1897,'Ground truth'!$A$14:$A$20,0),MATCH($AP$1898,'Ground truth'!$B$13:$H$13,0))</f>
        <v/>
      </c>
      <c r="BC1907" s="16">
        <f>INDEX('Ground truth'!$B$14:$H$20,MATCH($AP$1897,'Ground truth'!$A$14:$A$20,0),MATCH($AP$1899,'Ground truth'!$B$13:$H$13,0))</f>
        <v/>
      </c>
      <c r="BD1907" s="16">
        <f>INDEX('Ground truth'!$B$14:$H$20,MATCH($AP$1897,'Ground truth'!$A$14:$A$20,0),MATCH($AP$1900,'Ground truth'!$B$13:$H$13,0))</f>
        <v/>
      </c>
      <c r="BF1907" s="19" t="n">
        <v>0.2963285857858671</v>
      </c>
      <c r="BG1907" s="19">
        <f>LARGE($BF$1904:$BF$1910,4)</f>
        <v/>
      </c>
    </row>
    <row r="1908">
      <c r="A1908" s="3" t="inlineStr">
        <is>
          <t>Battery Holder</t>
        </is>
      </c>
      <c r="B1908" s="8">
        <f>INDEX($B$1894:$H$1900,MATCH($AQ$1898,$B$1893:$H$1893,0),MATCH($AQ$1894,$B$1893:$H$1893,0))</f>
        <v/>
      </c>
      <c r="C1908" s="8">
        <f>INDEX($B$1894:$H$1900,MATCH($AQ$1898,$B$1893:$H$1893,0),MATCH($AQ$1895,$B$1893:$H$1893,0))</f>
        <v/>
      </c>
      <c r="D1908" s="8">
        <f>INDEX($B$1894:$H$1900,MATCH($AQ$1898,$B$1893:$H$1893,0),MATCH($AQ$1896,$B$1893:$H$1893,0))</f>
        <v/>
      </c>
      <c r="E1908" s="8">
        <f>INDEX($B$1894:$H$1900,MATCH($AQ$1898,$B$1893:$H$1893,0),MATCH($AQ$1897,$B$1893:$H$1893,0))</f>
        <v/>
      </c>
      <c r="F1908" s="8">
        <f>INDEX($B$1894:$H$1900,MATCH($AQ$1898,$B$1893:$H$1893,0),MATCH($AQ$1898,$B$1893:$H$1893,0))</f>
        <v/>
      </c>
      <c r="G1908" s="8">
        <f>INDEX($B$1894:$H$1900,MATCH($AQ$1898,$B$1893:$H$1893,0),MATCH($AQ$1899,$B$1893:$H$1893,0))</f>
        <v/>
      </c>
      <c r="H1908" s="8">
        <f>INDEX($B$1894:$H$1900,MATCH($AQ$1898,$B$1893:$H$1893,0),MATCH($AQ$1900,$B$1893:$H$1893,0))</f>
        <v/>
      </c>
      <c r="J1908" s="8">
        <f>INDEX($J$1894:$P$1900,MATCH($AQ$1898,$J$1893:$P$1893,0),MATCH($AQ$1894,$J$1893:$P$1893,0))</f>
        <v/>
      </c>
      <c r="K1908" s="8">
        <f>INDEX($J$1894:$P$1900,MATCH($AQ$1898,$J$1893:$P$1893,0),MATCH($AQ$1895,$J$1893:$P$1893,0))</f>
        <v/>
      </c>
      <c r="L1908" s="8">
        <f>INDEX($J$1894:$P$1900,MATCH($AQ$1898,$J$1893:$P$1893,0),MATCH($AQ$1896,$J$1893:$P$1893,0))</f>
        <v/>
      </c>
      <c r="M1908" s="8">
        <f>INDEX($J$1894:$P$1900,MATCH($AQ$1898,$J$1893:$P$1893,0),MATCH($AQ$1897,$J$1893:$P$1893,0))</f>
        <v/>
      </c>
      <c r="N1908" s="8">
        <f>INDEX($J$1894:$P$1900,MATCH($AQ$1898,$J$1893:$P$1893,0),MATCH($AQ$1898,$J$1893:$P$1893,0))</f>
        <v/>
      </c>
      <c r="O1908" s="8">
        <f>INDEX($J$1894:$P$1900,MATCH($AQ$1898,$J$1893:$P$1893,0),MATCH($AQ$1899,$J$1893:$P$1893,0))</f>
        <v/>
      </c>
      <c r="P1908" s="8">
        <f>INDEX($J$1894:$P$1900,MATCH($AQ$1898,$J$1893:$P$1893,0),MATCH($AQ$1900,$J$1893:$P$1893,0))</f>
        <v/>
      </c>
      <c r="R1908" s="8">
        <f>INDEX($R$1894:$X$1900,MATCH($AQ$1898,$R$1893:$X$1893,0),MATCH($AQ$1894,$R$1893:$X$1893,0))</f>
        <v/>
      </c>
      <c r="S1908" s="8">
        <f>INDEX($R$1894:$X$1900,MATCH($AQ$1898,$R$1893:$X$1893,0),MATCH($AQ$1895,$R$1893:$X$1893,0))</f>
        <v/>
      </c>
      <c r="T1908" s="8">
        <f>INDEX($R$1894:$X$1900,MATCH($AQ$1898,$R$1893:$X$1893,0),MATCH($AQ$1896,$R$1893:$X$1893,0))</f>
        <v/>
      </c>
      <c r="U1908" s="8">
        <f>INDEX($R$1894:$X$1900,MATCH($AQ$1898,$R$1893:$X$1893,0),MATCH($AQ$1897,$R$1893:$X$1893,0))</f>
        <v/>
      </c>
      <c r="V1908" s="8">
        <f>INDEX($R$1894:$X$1900,MATCH($AQ$1898,$R$1893:$X$1893,0),MATCH($AQ$1898,$R$1893:$X$1893,0))</f>
        <v/>
      </c>
      <c r="W1908" s="8">
        <f>INDEX($R$1894:$X$1900,MATCH($AQ$1898,$R$1893:$X$1893,0),MATCH($AQ$1899,$R$1893:$X$1893,0))</f>
        <v/>
      </c>
      <c r="X1908" s="8">
        <f>INDEX($R$1894:$X$1900,MATCH($AQ$1898,$R$1893:$X$1893,0),MATCH($AQ$1900,$R$1893:$X$1893,0))</f>
        <v/>
      </c>
      <c r="Z1908" s="8">
        <f>INDEX($Z$1894:$AF$1900,MATCH($AQ$1898,$Z$1893:$AF$1893,0),MATCH($AQ$1894,$Z$1893:$AF$1893,0))</f>
        <v/>
      </c>
      <c r="AA1908" s="8">
        <f>INDEX($Z$1894:$AF$1900,MATCH($AQ$1898,$Z$1893:$AF$1893,0),MATCH($AQ$1895,$Z$1893:$AF$1893,0))</f>
        <v/>
      </c>
      <c r="AB1908" s="8">
        <f>INDEX($Z$1894:$AF$1900,MATCH($AQ$1898,$Z$1893:$AF$1893,0),MATCH($AQ$1896,$Z$1893:$AF$1893,0))</f>
        <v/>
      </c>
      <c r="AC1908" s="8">
        <f>INDEX($Z$1894:$AF$1900,MATCH($AQ$1898,$Z$1893:$AF$1893,0),MATCH($AQ$1897,$Z$1893:$AF$1893,0))</f>
        <v/>
      </c>
      <c r="AD1908" s="8">
        <f>INDEX($Z$1894:$AF$1900,MATCH($AQ$1898,$Z$1893:$AF$1893,0),MATCH($AQ$1898,$Z$1893:$AF$1893,0))</f>
        <v/>
      </c>
      <c r="AE1908" s="8">
        <f>INDEX($Z$1894:$AF$1900,MATCH($AQ$1898,$Z$1893:$AF$1893,0),MATCH($AQ$1899,$Z$1893:$AF$1893,0))</f>
        <v/>
      </c>
      <c r="AF1908" s="8">
        <f>INDEX($Z$1894:$AF$1900,MATCH($AQ$1898,$Z$1893:$AF$1893,0),MATCH($AQ$1900,$Z$1893:$AF$1893,0))</f>
        <v/>
      </c>
      <c r="AH1908" s="8">
        <f>INDEX($AH$1894:$AN$1900,MATCH($AQ$1898,$AH$1893:$AN$1893,0),MATCH($AQ$1894,$AH$1893:$AN$1893,0))</f>
        <v/>
      </c>
      <c r="AI1908" s="8">
        <f>INDEX($AH$1894:$AN$1900,MATCH($AQ$1898,$AH$1893:$AN$1893,0),MATCH($AQ$1895,$AH$1893:$AN$1893,0))</f>
        <v/>
      </c>
      <c r="AJ1908" s="8">
        <f>INDEX($AH$1894:$AN$1900,MATCH($AQ$1898,$AH$1893:$AN$1893,0),MATCH($AQ$1896,$AH$1893:$AN$1893,0))</f>
        <v/>
      </c>
      <c r="AK1908" s="8">
        <f>INDEX($AH$1894:$AN$1900,MATCH($AQ$1898,$AH$1893:$AN$1893,0),MATCH($AQ$1897,$AH$1893:$AN$1893,0))</f>
        <v/>
      </c>
      <c r="AL1908" s="8">
        <f>INDEX($AH$1894:$AN$1900,MATCH($AQ$1898,$AH$1893:$AN$1893,0),MATCH($AQ$1898,$AH$1893:$AN$1893,0))</f>
        <v/>
      </c>
      <c r="AM1908" s="8">
        <f>INDEX($AH$1894:$AN$1900,MATCH($AQ$1898,$AH$1893:$AN$1893,0),MATCH($AQ$1899,$AH$1893:$AN$1893,0))</f>
        <v/>
      </c>
      <c r="AN1908" s="8">
        <f>INDEX($AH$1894:$AN$1900,MATCH($AQ$1898,$AH$1893:$AN$1893,0),MATCH($AQ$1900,$AH$1893:$AN$1893,0))</f>
        <v/>
      </c>
      <c r="AP1908" s="8">
        <f>IF(($B$1908&lt;&gt;2)+($J$1908&lt;&gt;2)+($R$1908&lt;&gt;2)+($Z$1908&lt;&gt;2)+($AH$1908&lt;&gt;2)=0,2,IF((($B$1908&lt;&gt;2)*$B$1908+($J$1908&lt;&gt;2)*$J$1908+($R$1908&lt;&gt;2)*$R$1908+($Z$1908&lt;&gt;2)*$Z$1908+($AH$1908&lt;&gt;2)*$AH$1908)/(($B$1908&lt;&gt;2)+($J$1908&lt;&gt;2)+($R$1908&lt;&gt;2)+($Z$1908&lt;&gt;2)+($AH$1908&lt;&gt;2))&gt;=0.5,1,0))</f>
        <v/>
      </c>
      <c r="AQ1908" s="8">
        <f>IF(($C$1908&lt;&gt;2)+($K$1908&lt;&gt;2)+($S$1908&lt;&gt;2)+($AA$1908&lt;&gt;2)+($AI$1908&lt;&gt;2)=0,2,IF((($C$1908&lt;&gt;2)*$C$1908+($K$1908&lt;&gt;2)*$K$1908+($S$1908&lt;&gt;2)*$S$1908+($AA$1908&lt;&gt;2)*$AA$1908+($AI$1908&lt;&gt;2)*$AI$1908)/(($C$1908&lt;&gt;2)+($K$1908&lt;&gt;2)+($S$1908&lt;&gt;2)+($AA$1908&lt;&gt;2)+($AI$1908&lt;&gt;2))&gt;=0.5,1,0))</f>
        <v/>
      </c>
      <c r="AR1908" s="8">
        <f>IF(($D$1908&lt;&gt;2)+($L$1908&lt;&gt;2)+($T$1908&lt;&gt;2)+($AB$1908&lt;&gt;2)+($AJ$1908&lt;&gt;2)=0,2,IF((($D$1908&lt;&gt;2)*$D$1908+($L$1908&lt;&gt;2)*$L$1908+($T$1908&lt;&gt;2)*$T$1908+($AB$1908&lt;&gt;2)*$AB$1908+($AJ$1908&lt;&gt;2)*$AJ$1908)/(($D$1908&lt;&gt;2)+($L$1908&lt;&gt;2)+($T$1908&lt;&gt;2)+($AB$1908&lt;&gt;2)+($AJ$1908&lt;&gt;2))&gt;=0.5,1,0))</f>
        <v/>
      </c>
      <c r="AS1908" s="8">
        <f>IF(($E$1908&lt;&gt;2)+($M$1908&lt;&gt;2)+($U$1908&lt;&gt;2)+($AC$1908&lt;&gt;2)+($AK$1908&lt;&gt;2)=0,2,IF((($E$1908&lt;&gt;2)*$E$1908+($M$1908&lt;&gt;2)*$M$1908+($U$1908&lt;&gt;2)*$U$1908+($AC$1908&lt;&gt;2)*$AC$1908+($AK$1908&lt;&gt;2)*$AK$1908)/(($E$1908&lt;&gt;2)+($M$1908&lt;&gt;2)+($U$1908&lt;&gt;2)+($AC$1908&lt;&gt;2)+($AK$1908&lt;&gt;2))&gt;=0.5,1,0))</f>
        <v/>
      </c>
      <c r="AT1908" s="8">
        <f>IF(($F$1908&lt;&gt;2)+($N$1908&lt;&gt;2)+($V$1908&lt;&gt;2)+($AD$1908&lt;&gt;2)+($AL$1908&lt;&gt;2)=0,2,IF((($F$1908&lt;&gt;2)*$F$1908+($N$1908&lt;&gt;2)*$N$1908+($V$1908&lt;&gt;2)*$V$1908+($AD$1908&lt;&gt;2)*$AD$1908+($AL$1908&lt;&gt;2)*$AL$1908)/(($F$1908&lt;&gt;2)+($N$1908&lt;&gt;2)+($V$1908&lt;&gt;2)+($AD$1908&lt;&gt;2)+($AL$1908&lt;&gt;2))&gt;=0.5,1,0))</f>
        <v/>
      </c>
      <c r="AU1908" s="8">
        <f>IF(($G$1908&lt;&gt;2)+($O$1908&lt;&gt;2)+($W$1908&lt;&gt;2)+($AE$1908&lt;&gt;2)+($AM$1908&lt;&gt;2)=0,2,IF((($G$1908&lt;&gt;2)*$G$1908+($O$1908&lt;&gt;2)*$O$1908+($W$1908&lt;&gt;2)*$W$1908+($AE$1908&lt;&gt;2)*$AE$1908+($AM$1908&lt;&gt;2)*$AM$1908)/(($G$1908&lt;&gt;2)+($O$1908&lt;&gt;2)+($W$1908&lt;&gt;2)+($AE$1908&lt;&gt;2)+($AM$1908&lt;&gt;2))&gt;=0.5,1,0))</f>
        <v/>
      </c>
      <c r="AV1908" s="8">
        <f>IF(($H$1908&lt;&gt;2)+($P$1908&lt;&gt;2)+($X$1908&lt;&gt;2)+($AF$1908&lt;&gt;2)+($AN$1908&lt;&gt;2)=0,2,IF((($H$1908&lt;&gt;2)*$H$1908+($P$1908&lt;&gt;2)*$P$1908+($X$1908&lt;&gt;2)*$X$1908+($AF$1908&lt;&gt;2)*$AF$1908+($AN$1908&lt;&gt;2)*$AN$1908)/(($H$1908&lt;&gt;2)+($P$1908&lt;&gt;2)+($X$1908&lt;&gt;2)+($AF$1908&lt;&gt;2)+($AN$1908&lt;&gt;2))&gt;=0.5,1,0))</f>
        <v/>
      </c>
      <c r="AX1908" s="16">
        <f>INDEX('Ground truth'!$B$14:$H$20,MATCH($AP$1898,'Ground truth'!$A$14:$A$20,0),MATCH($AP$1894,'Ground truth'!$B$13:$H$13,0))</f>
        <v/>
      </c>
      <c r="AY1908" s="16">
        <f>INDEX('Ground truth'!$B$14:$H$20,MATCH($AP$1898,'Ground truth'!$A$14:$A$20,0),MATCH($AP$1895,'Ground truth'!$B$13:$H$13,0))</f>
        <v/>
      </c>
      <c r="AZ1908" s="16">
        <f>INDEX('Ground truth'!$B$14:$H$20,MATCH($AP$1898,'Ground truth'!$A$14:$A$20,0),MATCH($AP$1896,'Ground truth'!$B$13:$H$13,0))</f>
        <v/>
      </c>
      <c r="BA1908" s="16">
        <f>INDEX('Ground truth'!$B$14:$H$20,MATCH($AP$1898,'Ground truth'!$A$14:$A$20,0),MATCH($AP$1897,'Ground truth'!$B$13:$H$13,0))</f>
        <v/>
      </c>
      <c r="BB1908" s="16">
        <f>INDEX('Ground truth'!$B$14:$H$20,MATCH($AP$1898,'Ground truth'!$A$14:$A$20,0),MATCH($AP$1898,'Ground truth'!$B$13:$H$13,0))</f>
        <v/>
      </c>
      <c r="BC1908" s="16">
        <f>INDEX('Ground truth'!$B$14:$H$20,MATCH($AP$1898,'Ground truth'!$A$14:$A$20,0),MATCH($AP$1899,'Ground truth'!$B$13:$H$13,0))</f>
        <v/>
      </c>
      <c r="BD1908" s="16">
        <f>INDEX('Ground truth'!$B$14:$H$20,MATCH($AP$1898,'Ground truth'!$A$14:$A$20,0),MATCH($AP$1900,'Ground truth'!$B$13:$H$13,0))</f>
        <v/>
      </c>
      <c r="BF1908" s="19" t="n">
        <v>-0.3271911668031889</v>
      </c>
      <c r="BG1908" s="19">
        <f>LARGE($BF$1904:$BF$1910,5)</f>
        <v/>
      </c>
    </row>
    <row r="1909">
      <c r="A1909" s="3" t="inlineStr">
        <is>
          <t>Housing</t>
        </is>
      </c>
      <c r="B1909" s="8">
        <f>INDEX($B$1894:$H$1900,MATCH($AQ$1899,$B$1893:$H$1893,0),MATCH($AQ$1894,$B$1893:$H$1893,0))</f>
        <v/>
      </c>
      <c r="C1909" s="8">
        <f>INDEX($B$1894:$H$1900,MATCH($AQ$1899,$B$1893:$H$1893,0),MATCH($AQ$1895,$B$1893:$H$1893,0))</f>
        <v/>
      </c>
      <c r="D1909" s="8">
        <f>INDEX($B$1894:$H$1900,MATCH($AQ$1899,$B$1893:$H$1893,0),MATCH($AQ$1896,$B$1893:$H$1893,0))</f>
        <v/>
      </c>
      <c r="E1909" s="8">
        <f>INDEX($B$1894:$H$1900,MATCH($AQ$1899,$B$1893:$H$1893,0),MATCH($AQ$1897,$B$1893:$H$1893,0))</f>
        <v/>
      </c>
      <c r="F1909" s="8">
        <f>INDEX($B$1894:$H$1900,MATCH($AQ$1899,$B$1893:$H$1893,0),MATCH($AQ$1898,$B$1893:$H$1893,0))</f>
        <v/>
      </c>
      <c r="G1909" s="8">
        <f>INDEX($B$1894:$H$1900,MATCH($AQ$1899,$B$1893:$H$1893,0),MATCH($AQ$1899,$B$1893:$H$1893,0))</f>
        <v/>
      </c>
      <c r="H1909" s="8">
        <f>INDEX($B$1894:$H$1900,MATCH($AQ$1899,$B$1893:$H$1893,0),MATCH($AQ$1900,$B$1893:$H$1893,0))</f>
        <v/>
      </c>
      <c r="J1909" s="8">
        <f>INDEX($J$1894:$P$1900,MATCH($AQ$1899,$J$1893:$P$1893,0),MATCH($AQ$1894,$J$1893:$P$1893,0))</f>
        <v/>
      </c>
      <c r="K1909" s="8">
        <f>INDEX($J$1894:$P$1900,MATCH($AQ$1899,$J$1893:$P$1893,0),MATCH($AQ$1895,$J$1893:$P$1893,0))</f>
        <v/>
      </c>
      <c r="L1909" s="8">
        <f>INDEX($J$1894:$P$1900,MATCH($AQ$1899,$J$1893:$P$1893,0),MATCH($AQ$1896,$J$1893:$P$1893,0))</f>
        <v/>
      </c>
      <c r="M1909" s="8">
        <f>INDEX($J$1894:$P$1900,MATCH($AQ$1899,$J$1893:$P$1893,0),MATCH($AQ$1897,$J$1893:$P$1893,0))</f>
        <v/>
      </c>
      <c r="N1909" s="8">
        <f>INDEX($J$1894:$P$1900,MATCH($AQ$1899,$J$1893:$P$1893,0),MATCH($AQ$1898,$J$1893:$P$1893,0))</f>
        <v/>
      </c>
      <c r="O1909" s="8">
        <f>INDEX($J$1894:$P$1900,MATCH($AQ$1899,$J$1893:$P$1893,0),MATCH($AQ$1899,$J$1893:$P$1893,0))</f>
        <v/>
      </c>
      <c r="P1909" s="8">
        <f>INDEX($J$1894:$P$1900,MATCH($AQ$1899,$J$1893:$P$1893,0),MATCH($AQ$1900,$J$1893:$P$1893,0))</f>
        <v/>
      </c>
      <c r="R1909" s="8">
        <f>INDEX($R$1894:$X$1900,MATCH($AQ$1899,$R$1893:$X$1893,0),MATCH($AQ$1894,$R$1893:$X$1893,0))</f>
        <v/>
      </c>
      <c r="S1909" s="8">
        <f>INDEX($R$1894:$X$1900,MATCH($AQ$1899,$R$1893:$X$1893,0),MATCH($AQ$1895,$R$1893:$X$1893,0))</f>
        <v/>
      </c>
      <c r="T1909" s="8">
        <f>INDEX($R$1894:$X$1900,MATCH($AQ$1899,$R$1893:$X$1893,0),MATCH($AQ$1896,$R$1893:$X$1893,0))</f>
        <v/>
      </c>
      <c r="U1909" s="8">
        <f>INDEX($R$1894:$X$1900,MATCH($AQ$1899,$R$1893:$X$1893,0),MATCH($AQ$1897,$R$1893:$X$1893,0))</f>
        <v/>
      </c>
      <c r="V1909" s="8">
        <f>INDEX($R$1894:$X$1900,MATCH($AQ$1899,$R$1893:$X$1893,0),MATCH($AQ$1898,$R$1893:$X$1893,0))</f>
        <v/>
      </c>
      <c r="W1909" s="8">
        <f>INDEX($R$1894:$X$1900,MATCH($AQ$1899,$R$1893:$X$1893,0),MATCH($AQ$1899,$R$1893:$X$1893,0))</f>
        <v/>
      </c>
      <c r="X1909" s="8">
        <f>INDEX($R$1894:$X$1900,MATCH($AQ$1899,$R$1893:$X$1893,0),MATCH($AQ$1900,$R$1893:$X$1893,0))</f>
        <v/>
      </c>
      <c r="Z1909" s="8">
        <f>INDEX($Z$1894:$AF$1900,MATCH($AQ$1899,$Z$1893:$AF$1893,0),MATCH($AQ$1894,$Z$1893:$AF$1893,0))</f>
        <v/>
      </c>
      <c r="AA1909" s="8">
        <f>INDEX($Z$1894:$AF$1900,MATCH($AQ$1899,$Z$1893:$AF$1893,0),MATCH($AQ$1895,$Z$1893:$AF$1893,0))</f>
        <v/>
      </c>
      <c r="AB1909" s="8">
        <f>INDEX($Z$1894:$AF$1900,MATCH($AQ$1899,$Z$1893:$AF$1893,0),MATCH($AQ$1896,$Z$1893:$AF$1893,0))</f>
        <v/>
      </c>
      <c r="AC1909" s="8">
        <f>INDEX($Z$1894:$AF$1900,MATCH($AQ$1899,$Z$1893:$AF$1893,0),MATCH($AQ$1897,$Z$1893:$AF$1893,0))</f>
        <v/>
      </c>
      <c r="AD1909" s="8">
        <f>INDEX($Z$1894:$AF$1900,MATCH($AQ$1899,$Z$1893:$AF$1893,0),MATCH($AQ$1898,$Z$1893:$AF$1893,0))</f>
        <v/>
      </c>
      <c r="AE1909" s="8">
        <f>INDEX($Z$1894:$AF$1900,MATCH($AQ$1899,$Z$1893:$AF$1893,0),MATCH($AQ$1899,$Z$1893:$AF$1893,0))</f>
        <v/>
      </c>
      <c r="AF1909" s="8">
        <f>INDEX($Z$1894:$AF$1900,MATCH($AQ$1899,$Z$1893:$AF$1893,0),MATCH($AQ$1900,$Z$1893:$AF$1893,0))</f>
        <v/>
      </c>
      <c r="AH1909" s="8">
        <f>INDEX($AH$1894:$AN$1900,MATCH($AQ$1899,$AH$1893:$AN$1893,0),MATCH($AQ$1894,$AH$1893:$AN$1893,0))</f>
        <v/>
      </c>
      <c r="AI1909" s="8">
        <f>INDEX($AH$1894:$AN$1900,MATCH($AQ$1899,$AH$1893:$AN$1893,0),MATCH($AQ$1895,$AH$1893:$AN$1893,0))</f>
        <v/>
      </c>
      <c r="AJ1909" s="8">
        <f>INDEX($AH$1894:$AN$1900,MATCH($AQ$1899,$AH$1893:$AN$1893,0),MATCH($AQ$1896,$AH$1893:$AN$1893,0))</f>
        <v/>
      </c>
      <c r="AK1909" s="8">
        <f>INDEX($AH$1894:$AN$1900,MATCH($AQ$1899,$AH$1893:$AN$1893,0),MATCH($AQ$1897,$AH$1893:$AN$1893,0))</f>
        <v/>
      </c>
      <c r="AL1909" s="8">
        <f>INDEX($AH$1894:$AN$1900,MATCH($AQ$1899,$AH$1893:$AN$1893,0),MATCH($AQ$1898,$AH$1893:$AN$1893,0))</f>
        <v/>
      </c>
      <c r="AM1909" s="8">
        <f>INDEX($AH$1894:$AN$1900,MATCH($AQ$1899,$AH$1893:$AN$1893,0),MATCH($AQ$1899,$AH$1893:$AN$1893,0))</f>
        <v/>
      </c>
      <c r="AN1909" s="8">
        <f>INDEX($AH$1894:$AN$1900,MATCH($AQ$1899,$AH$1893:$AN$1893,0),MATCH($AQ$1900,$AH$1893:$AN$1893,0))</f>
        <v/>
      </c>
      <c r="AP1909" s="8">
        <f>IF(($B$1909&lt;&gt;2)+($J$1909&lt;&gt;2)+($R$1909&lt;&gt;2)+($Z$1909&lt;&gt;2)+($AH$1909&lt;&gt;2)=0,2,IF((($B$1909&lt;&gt;2)*$B$1909+($J$1909&lt;&gt;2)*$J$1909+($R$1909&lt;&gt;2)*$R$1909+($Z$1909&lt;&gt;2)*$Z$1909+($AH$1909&lt;&gt;2)*$AH$1909)/(($B$1909&lt;&gt;2)+($J$1909&lt;&gt;2)+($R$1909&lt;&gt;2)+($Z$1909&lt;&gt;2)+($AH$1909&lt;&gt;2))&gt;=0.5,1,0))</f>
        <v/>
      </c>
      <c r="AQ1909" s="8">
        <f>IF(($C$1909&lt;&gt;2)+($K$1909&lt;&gt;2)+($S$1909&lt;&gt;2)+($AA$1909&lt;&gt;2)+($AI$1909&lt;&gt;2)=0,2,IF((($C$1909&lt;&gt;2)*$C$1909+($K$1909&lt;&gt;2)*$K$1909+($S$1909&lt;&gt;2)*$S$1909+($AA$1909&lt;&gt;2)*$AA$1909+($AI$1909&lt;&gt;2)*$AI$1909)/(($C$1909&lt;&gt;2)+($K$1909&lt;&gt;2)+($S$1909&lt;&gt;2)+($AA$1909&lt;&gt;2)+($AI$1909&lt;&gt;2))&gt;=0.5,1,0))</f>
        <v/>
      </c>
      <c r="AR1909" s="8">
        <f>IF(($D$1909&lt;&gt;2)+($L$1909&lt;&gt;2)+($T$1909&lt;&gt;2)+($AB$1909&lt;&gt;2)+($AJ$1909&lt;&gt;2)=0,2,IF((($D$1909&lt;&gt;2)*$D$1909+($L$1909&lt;&gt;2)*$L$1909+($T$1909&lt;&gt;2)*$T$1909+($AB$1909&lt;&gt;2)*$AB$1909+($AJ$1909&lt;&gt;2)*$AJ$1909)/(($D$1909&lt;&gt;2)+($L$1909&lt;&gt;2)+($T$1909&lt;&gt;2)+($AB$1909&lt;&gt;2)+($AJ$1909&lt;&gt;2))&gt;=0.5,1,0))</f>
        <v/>
      </c>
      <c r="AS1909" s="8">
        <f>IF(($E$1909&lt;&gt;2)+($M$1909&lt;&gt;2)+($U$1909&lt;&gt;2)+($AC$1909&lt;&gt;2)+($AK$1909&lt;&gt;2)=0,2,IF((($E$1909&lt;&gt;2)*$E$1909+($M$1909&lt;&gt;2)*$M$1909+($U$1909&lt;&gt;2)*$U$1909+($AC$1909&lt;&gt;2)*$AC$1909+($AK$1909&lt;&gt;2)*$AK$1909)/(($E$1909&lt;&gt;2)+($M$1909&lt;&gt;2)+($U$1909&lt;&gt;2)+($AC$1909&lt;&gt;2)+($AK$1909&lt;&gt;2))&gt;=0.5,1,0))</f>
        <v/>
      </c>
      <c r="AT1909" s="8">
        <f>IF(($F$1909&lt;&gt;2)+($N$1909&lt;&gt;2)+($V$1909&lt;&gt;2)+($AD$1909&lt;&gt;2)+($AL$1909&lt;&gt;2)=0,2,IF((($F$1909&lt;&gt;2)*$F$1909+($N$1909&lt;&gt;2)*$N$1909+($V$1909&lt;&gt;2)*$V$1909+($AD$1909&lt;&gt;2)*$AD$1909+($AL$1909&lt;&gt;2)*$AL$1909)/(($F$1909&lt;&gt;2)+($N$1909&lt;&gt;2)+($V$1909&lt;&gt;2)+($AD$1909&lt;&gt;2)+($AL$1909&lt;&gt;2))&gt;=0.5,1,0))</f>
        <v/>
      </c>
      <c r="AU1909" s="8">
        <f>IF(($G$1909&lt;&gt;2)+($O$1909&lt;&gt;2)+($W$1909&lt;&gt;2)+($AE$1909&lt;&gt;2)+($AM$1909&lt;&gt;2)=0,2,IF((($G$1909&lt;&gt;2)*$G$1909+($O$1909&lt;&gt;2)*$O$1909+($W$1909&lt;&gt;2)*$W$1909+($AE$1909&lt;&gt;2)*$AE$1909+($AM$1909&lt;&gt;2)*$AM$1909)/(($G$1909&lt;&gt;2)+($O$1909&lt;&gt;2)+($W$1909&lt;&gt;2)+($AE$1909&lt;&gt;2)+($AM$1909&lt;&gt;2))&gt;=0.5,1,0))</f>
        <v/>
      </c>
      <c r="AV1909" s="8">
        <f>IF(($H$1909&lt;&gt;2)+($P$1909&lt;&gt;2)+($X$1909&lt;&gt;2)+($AF$1909&lt;&gt;2)+($AN$1909&lt;&gt;2)=0,2,IF((($H$1909&lt;&gt;2)*$H$1909+($P$1909&lt;&gt;2)*$P$1909+($X$1909&lt;&gt;2)*$X$1909+($AF$1909&lt;&gt;2)*$AF$1909+($AN$1909&lt;&gt;2)*$AN$1909)/(($H$1909&lt;&gt;2)+($P$1909&lt;&gt;2)+($X$1909&lt;&gt;2)+($AF$1909&lt;&gt;2)+($AN$1909&lt;&gt;2))&gt;=0.5,1,0))</f>
        <v/>
      </c>
      <c r="AX1909" s="16">
        <f>INDEX('Ground truth'!$B$14:$H$20,MATCH($AP$1899,'Ground truth'!$A$14:$A$20,0),MATCH($AP$1894,'Ground truth'!$B$13:$H$13,0))</f>
        <v/>
      </c>
      <c r="AY1909" s="16">
        <f>INDEX('Ground truth'!$B$14:$H$20,MATCH($AP$1899,'Ground truth'!$A$14:$A$20,0),MATCH($AP$1895,'Ground truth'!$B$13:$H$13,0))</f>
        <v/>
      </c>
      <c r="AZ1909" s="16">
        <f>INDEX('Ground truth'!$B$14:$H$20,MATCH($AP$1899,'Ground truth'!$A$14:$A$20,0),MATCH($AP$1896,'Ground truth'!$B$13:$H$13,0))</f>
        <v/>
      </c>
      <c r="BA1909" s="16">
        <f>INDEX('Ground truth'!$B$14:$H$20,MATCH($AP$1899,'Ground truth'!$A$14:$A$20,0),MATCH($AP$1897,'Ground truth'!$B$13:$H$13,0))</f>
        <v/>
      </c>
      <c r="BB1909" s="16">
        <f>INDEX('Ground truth'!$B$14:$H$20,MATCH($AP$1899,'Ground truth'!$A$14:$A$20,0),MATCH($AP$1898,'Ground truth'!$B$13:$H$13,0))</f>
        <v/>
      </c>
      <c r="BC1909" s="16">
        <f>INDEX('Ground truth'!$B$14:$H$20,MATCH($AP$1899,'Ground truth'!$A$14:$A$20,0),MATCH($AP$1899,'Ground truth'!$B$13:$H$13,0))</f>
        <v/>
      </c>
      <c r="BD1909" s="16">
        <f>INDEX('Ground truth'!$B$14:$H$20,MATCH($AP$1899,'Ground truth'!$A$14:$A$20,0),MATCH($AP$1900,'Ground truth'!$B$13:$H$13,0))</f>
        <v/>
      </c>
      <c r="BF1909" s="19" t="n">
        <v>-0.618033988749895</v>
      </c>
      <c r="BG1909" s="19">
        <f>LARGE($BF$1904:$BF$1910,6)</f>
        <v/>
      </c>
    </row>
    <row r="1910">
      <c r="A1910" s="3" t="inlineStr">
        <is>
          <t>External Environment</t>
        </is>
      </c>
      <c r="B1910" s="8">
        <f>INDEX($B$1894:$H$1900,MATCH($AQ$1900,$B$1893:$H$1893,0),MATCH($AQ$1894,$B$1893:$H$1893,0))</f>
        <v/>
      </c>
      <c r="C1910" s="8">
        <f>INDEX($B$1894:$H$1900,MATCH($AQ$1900,$B$1893:$H$1893,0),MATCH($AQ$1895,$B$1893:$H$1893,0))</f>
        <v/>
      </c>
      <c r="D1910" s="8">
        <f>INDEX($B$1894:$H$1900,MATCH($AQ$1900,$B$1893:$H$1893,0),MATCH($AQ$1896,$B$1893:$H$1893,0))</f>
        <v/>
      </c>
      <c r="E1910" s="8">
        <f>INDEX($B$1894:$H$1900,MATCH($AQ$1900,$B$1893:$H$1893,0),MATCH($AQ$1897,$B$1893:$H$1893,0))</f>
        <v/>
      </c>
      <c r="F1910" s="8">
        <f>INDEX($B$1894:$H$1900,MATCH($AQ$1900,$B$1893:$H$1893,0),MATCH($AQ$1898,$B$1893:$H$1893,0))</f>
        <v/>
      </c>
      <c r="G1910" s="8">
        <f>INDEX($B$1894:$H$1900,MATCH($AQ$1900,$B$1893:$H$1893,0),MATCH($AQ$1899,$B$1893:$H$1893,0))</f>
        <v/>
      </c>
      <c r="H1910" s="8">
        <f>INDEX($B$1894:$H$1900,MATCH($AQ$1900,$B$1893:$H$1893,0),MATCH($AQ$1900,$B$1893:$H$1893,0))</f>
        <v/>
      </c>
      <c r="J1910" s="8">
        <f>INDEX($J$1894:$P$1900,MATCH($AQ$1900,$J$1893:$P$1893,0),MATCH($AQ$1894,$J$1893:$P$1893,0))</f>
        <v/>
      </c>
      <c r="K1910" s="8">
        <f>INDEX($J$1894:$P$1900,MATCH($AQ$1900,$J$1893:$P$1893,0),MATCH($AQ$1895,$J$1893:$P$1893,0))</f>
        <v/>
      </c>
      <c r="L1910" s="8">
        <f>INDEX($J$1894:$P$1900,MATCH($AQ$1900,$J$1893:$P$1893,0),MATCH($AQ$1896,$J$1893:$P$1893,0))</f>
        <v/>
      </c>
      <c r="M1910" s="8">
        <f>INDEX($J$1894:$P$1900,MATCH($AQ$1900,$J$1893:$P$1893,0),MATCH($AQ$1897,$J$1893:$P$1893,0))</f>
        <v/>
      </c>
      <c r="N1910" s="8">
        <f>INDEX($J$1894:$P$1900,MATCH($AQ$1900,$J$1893:$P$1893,0),MATCH($AQ$1898,$J$1893:$P$1893,0))</f>
        <v/>
      </c>
      <c r="O1910" s="8">
        <f>INDEX($J$1894:$P$1900,MATCH($AQ$1900,$J$1893:$P$1893,0),MATCH($AQ$1899,$J$1893:$P$1893,0))</f>
        <v/>
      </c>
      <c r="P1910" s="8">
        <f>INDEX($J$1894:$P$1900,MATCH($AQ$1900,$J$1893:$P$1893,0),MATCH($AQ$1900,$J$1893:$P$1893,0))</f>
        <v/>
      </c>
      <c r="R1910" s="8">
        <f>INDEX($R$1894:$X$1900,MATCH($AQ$1900,$R$1893:$X$1893,0),MATCH($AQ$1894,$R$1893:$X$1893,0))</f>
        <v/>
      </c>
      <c r="S1910" s="8">
        <f>INDEX($R$1894:$X$1900,MATCH($AQ$1900,$R$1893:$X$1893,0),MATCH($AQ$1895,$R$1893:$X$1893,0))</f>
        <v/>
      </c>
      <c r="T1910" s="8">
        <f>INDEX($R$1894:$X$1900,MATCH($AQ$1900,$R$1893:$X$1893,0),MATCH($AQ$1896,$R$1893:$X$1893,0))</f>
        <v/>
      </c>
      <c r="U1910" s="8">
        <f>INDEX($R$1894:$X$1900,MATCH($AQ$1900,$R$1893:$X$1893,0),MATCH($AQ$1897,$R$1893:$X$1893,0))</f>
        <v/>
      </c>
      <c r="V1910" s="8">
        <f>INDEX($R$1894:$X$1900,MATCH($AQ$1900,$R$1893:$X$1893,0),MATCH($AQ$1898,$R$1893:$X$1893,0))</f>
        <v/>
      </c>
      <c r="W1910" s="8">
        <f>INDEX($R$1894:$X$1900,MATCH($AQ$1900,$R$1893:$X$1893,0),MATCH($AQ$1899,$R$1893:$X$1893,0))</f>
        <v/>
      </c>
      <c r="X1910" s="8">
        <f>INDEX($R$1894:$X$1900,MATCH($AQ$1900,$R$1893:$X$1893,0),MATCH($AQ$1900,$R$1893:$X$1893,0))</f>
        <v/>
      </c>
      <c r="Z1910" s="8">
        <f>INDEX($Z$1894:$AF$1900,MATCH($AQ$1900,$Z$1893:$AF$1893,0),MATCH($AQ$1894,$Z$1893:$AF$1893,0))</f>
        <v/>
      </c>
      <c r="AA1910" s="8">
        <f>INDEX($Z$1894:$AF$1900,MATCH($AQ$1900,$Z$1893:$AF$1893,0),MATCH($AQ$1895,$Z$1893:$AF$1893,0))</f>
        <v/>
      </c>
      <c r="AB1910" s="8">
        <f>INDEX($Z$1894:$AF$1900,MATCH($AQ$1900,$Z$1893:$AF$1893,0),MATCH($AQ$1896,$Z$1893:$AF$1893,0))</f>
        <v/>
      </c>
      <c r="AC1910" s="8">
        <f>INDEX($Z$1894:$AF$1900,MATCH($AQ$1900,$Z$1893:$AF$1893,0),MATCH($AQ$1897,$Z$1893:$AF$1893,0))</f>
        <v/>
      </c>
      <c r="AD1910" s="8">
        <f>INDEX($Z$1894:$AF$1900,MATCH($AQ$1900,$Z$1893:$AF$1893,0),MATCH($AQ$1898,$Z$1893:$AF$1893,0))</f>
        <v/>
      </c>
      <c r="AE1910" s="8">
        <f>INDEX($Z$1894:$AF$1900,MATCH($AQ$1900,$Z$1893:$AF$1893,0),MATCH($AQ$1899,$Z$1893:$AF$1893,0))</f>
        <v/>
      </c>
      <c r="AF1910" s="8">
        <f>INDEX($Z$1894:$AF$1900,MATCH($AQ$1900,$Z$1893:$AF$1893,0),MATCH($AQ$1900,$Z$1893:$AF$1893,0))</f>
        <v/>
      </c>
      <c r="AH1910" s="8">
        <f>INDEX($AH$1894:$AN$1900,MATCH($AQ$1900,$AH$1893:$AN$1893,0),MATCH($AQ$1894,$AH$1893:$AN$1893,0))</f>
        <v/>
      </c>
      <c r="AI1910" s="8">
        <f>INDEX($AH$1894:$AN$1900,MATCH($AQ$1900,$AH$1893:$AN$1893,0),MATCH($AQ$1895,$AH$1893:$AN$1893,0))</f>
        <v/>
      </c>
      <c r="AJ1910" s="8">
        <f>INDEX($AH$1894:$AN$1900,MATCH($AQ$1900,$AH$1893:$AN$1893,0),MATCH($AQ$1896,$AH$1893:$AN$1893,0))</f>
        <v/>
      </c>
      <c r="AK1910" s="8">
        <f>INDEX($AH$1894:$AN$1900,MATCH($AQ$1900,$AH$1893:$AN$1893,0),MATCH($AQ$1897,$AH$1893:$AN$1893,0))</f>
        <v/>
      </c>
      <c r="AL1910" s="8">
        <f>INDEX($AH$1894:$AN$1900,MATCH($AQ$1900,$AH$1893:$AN$1893,0),MATCH($AQ$1898,$AH$1893:$AN$1893,0))</f>
        <v/>
      </c>
      <c r="AM1910" s="8">
        <f>INDEX($AH$1894:$AN$1900,MATCH($AQ$1900,$AH$1893:$AN$1893,0),MATCH($AQ$1899,$AH$1893:$AN$1893,0))</f>
        <v/>
      </c>
      <c r="AN1910" s="8">
        <f>INDEX($AH$1894:$AN$1900,MATCH($AQ$1900,$AH$1893:$AN$1893,0),MATCH($AQ$1900,$AH$1893:$AN$1893,0))</f>
        <v/>
      </c>
      <c r="AP1910" s="8">
        <f>IF(($B$1910&lt;&gt;2)+($J$1910&lt;&gt;2)+($R$1910&lt;&gt;2)+($Z$1910&lt;&gt;2)+($AH$1910&lt;&gt;2)=0,2,IF((($B$1910&lt;&gt;2)*$B$1910+($J$1910&lt;&gt;2)*$J$1910+($R$1910&lt;&gt;2)*$R$1910+($Z$1910&lt;&gt;2)*$Z$1910+($AH$1910&lt;&gt;2)*$AH$1910)/(($B$1910&lt;&gt;2)+($J$1910&lt;&gt;2)+($R$1910&lt;&gt;2)+($Z$1910&lt;&gt;2)+($AH$1910&lt;&gt;2))&gt;=0.5,1,0))</f>
        <v/>
      </c>
      <c r="AQ1910" s="8">
        <f>IF(($C$1910&lt;&gt;2)+($K$1910&lt;&gt;2)+($S$1910&lt;&gt;2)+($AA$1910&lt;&gt;2)+($AI$1910&lt;&gt;2)=0,2,IF((($C$1910&lt;&gt;2)*$C$1910+($K$1910&lt;&gt;2)*$K$1910+($S$1910&lt;&gt;2)*$S$1910+($AA$1910&lt;&gt;2)*$AA$1910+($AI$1910&lt;&gt;2)*$AI$1910)/(($C$1910&lt;&gt;2)+($K$1910&lt;&gt;2)+($S$1910&lt;&gt;2)+($AA$1910&lt;&gt;2)+($AI$1910&lt;&gt;2))&gt;=0.5,1,0))</f>
        <v/>
      </c>
      <c r="AR1910" s="8">
        <f>IF(($D$1910&lt;&gt;2)+($L$1910&lt;&gt;2)+($T$1910&lt;&gt;2)+($AB$1910&lt;&gt;2)+($AJ$1910&lt;&gt;2)=0,2,IF((($D$1910&lt;&gt;2)*$D$1910+($L$1910&lt;&gt;2)*$L$1910+($T$1910&lt;&gt;2)*$T$1910+($AB$1910&lt;&gt;2)*$AB$1910+($AJ$1910&lt;&gt;2)*$AJ$1910)/(($D$1910&lt;&gt;2)+($L$1910&lt;&gt;2)+($T$1910&lt;&gt;2)+($AB$1910&lt;&gt;2)+($AJ$1910&lt;&gt;2))&gt;=0.5,1,0))</f>
        <v/>
      </c>
      <c r="AS1910" s="8">
        <f>IF(($E$1910&lt;&gt;2)+($M$1910&lt;&gt;2)+($U$1910&lt;&gt;2)+($AC$1910&lt;&gt;2)+($AK$1910&lt;&gt;2)=0,2,IF((($E$1910&lt;&gt;2)*$E$1910+($M$1910&lt;&gt;2)*$M$1910+($U$1910&lt;&gt;2)*$U$1910+($AC$1910&lt;&gt;2)*$AC$1910+($AK$1910&lt;&gt;2)*$AK$1910)/(($E$1910&lt;&gt;2)+($M$1910&lt;&gt;2)+($U$1910&lt;&gt;2)+($AC$1910&lt;&gt;2)+($AK$1910&lt;&gt;2))&gt;=0.5,1,0))</f>
        <v/>
      </c>
      <c r="AT1910" s="8">
        <f>IF(($F$1910&lt;&gt;2)+($N$1910&lt;&gt;2)+($V$1910&lt;&gt;2)+($AD$1910&lt;&gt;2)+($AL$1910&lt;&gt;2)=0,2,IF((($F$1910&lt;&gt;2)*$F$1910+($N$1910&lt;&gt;2)*$N$1910+($V$1910&lt;&gt;2)*$V$1910+($AD$1910&lt;&gt;2)*$AD$1910+($AL$1910&lt;&gt;2)*$AL$1910)/(($F$1910&lt;&gt;2)+($N$1910&lt;&gt;2)+($V$1910&lt;&gt;2)+($AD$1910&lt;&gt;2)+($AL$1910&lt;&gt;2))&gt;=0.5,1,0))</f>
        <v/>
      </c>
      <c r="AU1910" s="8">
        <f>IF(($G$1910&lt;&gt;2)+($O$1910&lt;&gt;2)+($W$1910&lt;&gt;2)+($AE$1910&lt;&gt;2)+($AM$1910&lt;&gt;2)=0,2,IF((($G$1910&lt;&gt;2)*$G$1910+($O$1910&lt;&gt;2)*$O$1910+($W$1910&lt;&gt;2)*$W$1910+($AE$1910&lt;&gt;2)*$AE$1910+($AM$1910&lt;&gt;2)*$AM$1910)/(($G$1910&lt;&gt;2)+($O$1910&lt;&gt;2)+($W$1910&lt;&gt;2)+($AE$1910&lt;&gt;2)+($AM$1910&lt;&gt;2))&gt;=0.5,1,0))</f>
        <v/>
      </c>
      <c r="AV1910" s="8">
        <f>IF(($H$1910&lt;&gt;2)+($P$1910&lt;&gt;2)+($X$1910&lt;&gt;2)+($AF$1910&lt;&gt;2)+($AN$1910&lt;&gt;2)=0,2,IF((($H$1910&lt;&gt;2)*$H$1910+($P$1910&lt;&gt;2)*$P$1910+($X$1910&lt;&gt;2)*$X$1910+($AF$1910&lt;&gt;2)*$AF$1910+($AN$1910&lt;&gt;2)*$AN$1910)/(($H$1910&lt;&gt;2)+($P$1910&lt;&gt;2)+($X$1910&lt;&gt;2)+($AF$1910&lt;&gt;2)+($AN$1910&lt;&gt;2))&gt;=0.5,1,0))</f>
        <v/>
      </c>
      <c r="AX1910" s="16">
        <f>INDEX('Ground truth'!$B$14:$H$20,MATCH($AP$1900,'Ground truth'!$A$14:$A$20,0),MATCH($AP$1894,'Ground truth'!$B$13:$H$13,0))</f>
        <v/>
      </c>
      <c r="AY1910" s="16">
        <f>INDEX('Ground truth'!$B$14:$H$20,MATCH($AP$1900,'Ground truth'!$A$14:$A$20,0),MATCH($AP$1895,'Ground truth'!$B$13:$H$13,0))</f>
        <v/>
      </c>
      <c r="AZ1910" s="16">
        <f>INDEX('Ground truth'!$B$14:$H$20,MATCH($AP$1900,'Ground truth'!$A$14:$A$20,0),MATCH($AP$1896,'Ground truth'!$B$13:$H$13,0))</f>
        <v/>
      </c>
      <c r="BA1910" s="16">
        <f>INDEX('Ground truth'!$B$14:$H$20,MATCH($AP$1900,'Ground truth'!$A$14:$A$20,0),MATCH($AP$1897,'Ground truth'!$B$13:$H$13,0))</f>
        <v/>
      </c>
      <c r="BB1910" s="16">
        <f>INDEX('Ground truth'!$B$14:$H$20,MATCH($AP$1900,'Ground truth'!$A$14:$A$20,0),MATCH($AP$1898,'Ground truth'!$B$13:$H$13,0))</f>
        <v/>
      </c>
      <c r="BC1910" s="16">
        <f>INDEX('Ground truth'!$B$14:$H$20,MATCH($AP$1900,'Ground truth'!$A$14:$A$20,0),MATCH($AP$1899,'Ground truth'!$B$13:$H$13,0))</f>
        <v/>
      </c>
      <c r="BD1910" s="16">
        <f>INDEX('Ground truth'!$B$14:$H$20,MATCH($AP$1900,'Ground truth'!$A$14:$A$20,0),MATCH($AP$1900,'Ground truth'!$B$13:$H$13,0))</f>
        <v/>
      </c>
      <c r="BF1910" s="19" t="n">
        <v>-1</v>
      </c>
      <c r="BG1910" s="19">
        <f>LARGE($BF$1904:$BF$1910,7)</f>
        <v/>
      </c>
    </row>
    <row r="1912">
      <c r="A1912" s="17" t="inlineStr">
        <is>
          <t>metrics — confident-only (unsure excluded from denominators)</t>
        </is>
      </c>
      <c r="B1912" s="10" t="inlineStr">
        <is>
          <t>run 1</t>
        </is>
      </c>
      <c r="C1912" s="10" t="inlineStr">
        <is>
          <t>run 2</t>
        </is>
      </c>
      <c r="D1912" s="10" t="inlineStr">
        <is>
          <t>run 3</t>
        </is>
      </c>
      <c r="E1912" s="10" t="inlineStr">
        <is>
          <t>run 4</t>
        </is>
      </c>
      <c r="F1912" s="10" t="inlineStr">
        <is>
          <t>run 5</t>
        </is>
      </c>
      <c r="G1912" s="10" t="inlineStr">
        <is>
          <t>avg-matrix</t>
        </is>
      </c>
      <c r="H1912" s="10" t="inlineStr">
        <is>
          <t>mean</t>
        </is>
      </c>
      <c r="I1912" s="10" t="inlineStr">
        <is>
          <t>std (pop.)</t>
        </is>
      </c>
      <c r="J1912" s="17" t="inlineStr">
        <is>
          <t>notes</t>
        </is>
      </c>
    </row>
    <row r="1913">
      <c r="A1913" s="7" t="inlineStr">
        <is>
          <t>TP</t>
        </is>
      </c>
      <c r="B1913" s="7">
        <f>SUMPRODUCT(($B$1904:$H$1910=1)*($AX$1904:$BD$1910=1))</f>
        <v/>
      </c>
      <c r="C1913" s="7">
        <f>SUMPRODUCT(($J$1904:$P$1910=1)*($AX$1904:$BD$1910=1))</f>
        <v/>
      </c>
      <c r="D1913" s="7">
        <f>SUMPRODUCT(($R$1904:$X$1910=1)*($AX$1904:$BD$1910=1))</f>
        <v/>
      </c>
      <c r="E1913" s="7">
        <f>SUMPRODUCT(($Z$1904:$AF$1910=1)*($AX$1904:$BD$1910=1))</f>
        <v/>
      </c>
      <c r="F1913" s="7">
        <f>SUMPRODUCT(($AH$1904:$AN$1910=1)*($AX$1904:$BD$1910=1))</f>
        <v/>
      </c>
      <c r="G1913" s="7">
        <f>SUMPRODUCT(($AP$1904:$AV$1910=1)*($AX$1904:$BD$1910=1))</f>
        <v/>
      </c>
      <c r="H1913" s="12">
        <f>AVERAGE($B$1913:$F$1913)</f>
        <v/>
      </c>
      <c r="I1913" s="12">
        <f>STDEV.P($B$1913:$F$1913)</f>
        <v/>
      </c>
    </row>
    <row r="1914">
      <c r="A1914" s="7" t="inlineStr">
        <is>
          <t>TN</t>
        </is>
      </c>
      <c r="B1914" s="7">
        <f>SUMPRODUCT(($B$1904:$H$1910=0)*($AX$1904:$BD$1910=0))</f>
        <v/>
      </c>
      <c r="C1914" s="7">
        <f>SUMPRODUCT(($J$1904:$P$1910=0)*($AX$1904:$BD$1910=0))</f>
        <v/>
      </c>
      <c r="D1914" s="7">
        <f>SUMPRODUCT(($R$1904:$X$1910=0)*($AX$1904:$BD$1910=0))</f>
        <v/>
      </c>
      <c r="E1914" s="7">
        <f>SUMPRODUCT(($Z$1904:$AF$1910=0)*($AX$1904:$BD$1910=0))</f>
        <v/>
      </c>
      <c r="F1914" s="7">
        <f>SUMPRODUCT(($AH$1904:$AN$1910=0)*($AX$1904:$BD$1910=0))</f>
        <v/>
      </c>
      <c r="G1914" s="7">
        <f>SUMPRODUCT(($AP$1904:$AV$1910=0)*($AX$1904:$BD$1910=0))</f>
        <v/>
      </c>
      <c r="H1914" s="12">
        <f>AVERAGE($B$1914:$F$1914)</f>
        <v/>
      </c>
      <c r="I1914" s="12">
        <f>STDEV.P($B$1914:$F$1914)</f>
        <v/>
      </c>
    </row>
    <row r="1915">
      <c r="A1915" s="7" t="inlineStr">
        <is>
          <t>FP</t>
        </is>
      </c>
      <c r="B1915" s="7">
        <f>SUMPRODUCT(($B$1904:$H$1910=1)*($AX$1904:$BD$1910=0))</f>
        <v/>
      </c>
      <c r="C1915" s="7">
        <f>SUMPRODUCT(($J$1904:$P$1910=1)*($AX$1904:$BD$1910=0))</f>
        <v/>
      </c>
      <c r="D1915" s="7">
        <f>SUMPRODUCT(($R$1904:$X$1910=1)*($AX$1904:$BD$1910=0))</f>
        <v/>
      </c>
      <c r="E1915" s="7">
        <f>SUMPRODUCT(($Z$1904:$AF$1910=1)*($AX$1904:$BD$1910=0))</f>
        <v/>
      </c>
      <c r="F1915" s="7">
        <f>SUMPRODUCT(($AH$1904:$AN$1910=1)*($AX$1904:$BD$1910=0))</f>
        <v/>
      </c>
      <c r="G1915" s="7">
        <f>SUMPRODUCT(($AP$1904:$AV$1910=1)*($AX$1904:$BD$1910=0))</f>
        <v/>
      </c>
      <c r="H1915" s="12">
        <f>AVERAGE($B$1915:$F$1915)</f>
        <v/>
      </c>
      <c r="I1915" s="12">
        <f>STDEV.P($B$1915:$F$1915)</f>
        <v/>
      </c>
    </row>
    <row r="1916">
      <c r="A1916" s="7" t="inlineStr">
        <is>
          <t>FN</t>
        </is>
      </c>
      <c r="B1916" s="7">
        <f>SUMPRODUCT(($B$1904:$H$1910=0)*($AX$1904:$BD$1910=1))</f>
        <v/>
      </c>
      <c r="C1916" s="7">
        <f>SUMPRODUCT(($J$1904:$P$1910=0)*($AX$1904:$BD$1910=1))</f>
        <v/>
      </c>
      <c r="D1916" s="7">
        <f>SUMPRODUCT(($R$1904:$X$1910=0)*($AX$1904:$BD$1910=1))</f>
        <v/>
      </c>
      <c r="E1916" s="7">
        <f>SUMPRODUCT(($Z$1904:$AF$1910=0)*($AX$1904:$BD$1910=1))</f>
        <v/>
      </c>
      <c r="F1916" s="7">
        <f>SUMPRODUCT(($AH$1904:$AN$1910=0)*($AX$1904:$BD$1910=1))</f>
        <v/>
      </c>
      <c r="G1916" s="7">
        <f>SUMPRODUCT(($AP$1904:$AV$1910=0)*($AX$1904:$BD$1910=1))</f>
        <v/>
      </c>
      <c r="H1916" s="12">
        <f>AVERAGE($B$1916:$F$1916)</f>
        <v/>
      </c>
      <c r="I1916" s="12">
        <f>STDEV.P($B$1916:$F$1916)</f>
        <v/>
      </c>
    </row>
    <row r="1917">
      <c r="A1917" s="4" t="inlineStr">
        <is>
          <t>Precision</t>
        </is>
      </c>
      <c r="B1917" s="12">
        <f>IFERROR($B$1913/($B$1913+$B$1915),0)</f>
        <v/>
      </c>
      <c r="C1917" s="12">
        <f>IFERROR($C$1913/($C$1913+$C$1915),0)</f>
        <v/>
      </c>
      <c r="D1917" s="12">
        <f>IFERROR($D$1913/($D$1913+$D$1915),0)</f>
        <v/>
      </c>
      <c r="E1917" s="12">
        <f>IFERROR($E$1913/($E$1913+$E$1915),0)</f>
        <v/>
      </c>
      <c r="F1917" s="12">
        <f>IFERROR($F$1913/($F$1913+$F$1915),0)</f>
        <v/>
      </c>
      <c r="G1917" s="12">
        <f>IFERROR($G$1913/($G$1913+$G$1915),0)</f>
        <v/>
      </c>
      <c r="H1917" s="18">
        <f>AVERAGE($B$1917:$F$1917)</f>
        <v/>
      </c>
      <c r="I1917" s="18">
        <f>STDEV.P($B$1917:$F$1917)</f>
        <v/>
      </c>
    </row>
    <row r="1918">
      <c r="A1918" s="4" t="inlineStr">
        <is>
          <t>Recall</t>
        </is>
      </c>
      <c r="B1918" s="12">
        <f>IFERROR($B$1913/($B$1913+$B$1916),0)</f>
        <v/>
      </c>
      <c r="C1918" s="12">
        <f>IFERROR($C$1913/($C$1913+$C$1916),0)</f>
        <v/>
      </c>
      <c r="D1918" s="12">
        <f>IFERROR($D$1913/($D$1913+$D$1916),0)</f>
        <v/>
      </c>
      <c r="E1918" s="12">
        <f>IFERROR($E$1913/($E$1913+$E$1916),0)</f>
        <v/>
      </c>
      <c r="F1918" s="12">
        <f>IFERROR($F$1913/($F$1913+$F$1916),0)</f>
        <v/>
      </c>
      <c r="G1918" s="12">
        <f>IFERROR($G$1913/($G$1913+$G$1916),0)</f>
        <v/>
      </c>
      <c r="H1918" s="18">
        <f>AVERAGE($B$1918:$F$1918)</f>
        <v/>
      </c>
      <c r="I1918" s="18">
        <f>STDEV.P($B$1918:$F$1918)</f>
        <v/>
      </c>
    </row>
    <row r="1919">
      <c r="A1919" s="4" t="inlineStr">
        <is>
          <t>F1</t>
        </is>
      </c>
      <c r="B1919" s="12">
        <f>IFERROR(2*$B$1917*$B$1918/($B$1917+$B$1918),0)</f>
        <v/>
      </c>
      <c r="C1919" s="12">
        <f>IFERROR(2*$C$1917*$C$1918/($C$1917+$C$1918),0)</f>
        <v/>
      </c>
      <c r="D1919" s="12">
        <f>IFERROR(2*$D$1917*$D$1918/($D$1917+$D$1918),0)</f>
        <v/>
      </c>
      <c r="E1919" s="12">
        <f>IFERROR(2*$E$1917*$E$1918/($E$1917+$E$1918),0)</f>
        <v/>
      </c>
      <c r="F1919" s="12">
        <f>IFERROR(2*$F$1917*$F$1918/($F$1917+$F$1918),0)</f>
        <v/>
      </c>
      <c r="G1919" s="12">
        <f>IFERROR(2*$G$1917*$G$1918/($G$1917+$G$1918),0)</f>
        <v/>
      </c>
      <c r="H1919" s="18">
        <f>AVERAGE($B$1919:$F$1919)</f>
        <v/>
      </c>
      <c r="I1919" s="18">
        <f>STDEV.P($B$1919:$F$1919)</f>
        <v/>
      </c>
    </row>
    <row r="1920">
      <c r="A1920" s="4" t="inlineStr">
        <is>
          <t>Accuracy</t>
        </is>
      </c>
      <c r="B1920" s="12">
        <f>IFERROR(($B$1913+$B$1914)/($B$1913+$B$1914+$B$1915+$B$1916),0)</f>
        <v/>
      </c>
      <c r="C1920" s="12">
        <f>IFERROR(($C$1913+$C$1914)/($C$1913+$C$1914+$C$1915+$C$1916),0)</f>
        <v/>
      </c>
      <c r="D1920" s="12">
        <f>IFERROR(($D$1913+$D$1914)/($D$1913+$D$1914+$D$1915+$D$1916),0)</f>
        <v/>
      </c>
      <c r="E1920" s="12">
        <f>IFERROR(($E$1913+$E$1914)/($E$1913+$E$1914+$E$1915+$E$1916),0)</f>
        <v/>
      </c>
      <c r="F1920" s="12">
        <f>IFERROR(($F$1913+$F$1914)/($F$1913+$F$1914+$F$1915+$F$1916),0)</f>
        <v/>
      </c>
      <c r="G1920" s="12">
        <f>IFERROR(($G$1913+$G$1914)/($G$1913+$G$1914+$G$1915+$G$1916),0)</f>
        <v/>
      </c>
      <c r="H1920" s="18">
        <f>AVERAGE($B$1920:$F$1920)</f>
        <v/>
      </c>
      <c r="I1920" s="18">
        <f>STDEV.P($B$1920:$F$1920)</f>
        <v/>
      </c>
    </row>
    <row r="1921">
      <c r="A1921" s="4" t="inlineStr">
        <is>
          <t>Edit distance</t>
        </is>
      </c>
      <c r="B1921" s="12">
        <f>SUMPRODUCT(ABS($AX$1904:$BD$1910-$B$1904:$H$1910))</f>
        <v/>
      </c>
      <c r="C1921" s="12">
        <f>SUMPRODUCT(ABS($AX$1904:$BD$1910-$J$1904:$P$1910))</f>
        <v/>
      </c>
      <c r="D1921" s="12">
        <f>SUMPRODUCT(ABS($AX$1904:$BD$1910-$R$1904:$X$1910))</f>
        <v/>
      </c>
      <c r="E1921" s="12">
        <f>SUMPRODUCT(ABS($AX$1904:$BD$1910-$Z$1904:$AF$1910))</f>
        <v/>
      </c>
      <c r="F1921" s="12">
        <f>SUMPRODUCT(ABS($AX$1904:$BD$1910-$AH$1904:$AN$1910))</f>
        <v/>
      </c>
      <c r="G1921" s="12">
        <f>SUMPRODUCT(ABS($AX$1904:$BD$1910-$AP$1904:$AV$1910))</f>
        <v/>
      </c>
      <c r="H1921" s="18">
        <f>AVERAGE($B$1921:$F$1921)</f>
        <v/>
      </c>
      <c r="I1921" s="18">
        <f>STDEV.P($B$1921:$F$1921)</f>
        <v/>
      </c>
    </row>
    <row r="1922">
      <c r="A1922" s="4" t="inlineStr">
        <is>
          <t>Spectral distance</t>
        </is>
      </c>
      <c r="B1922" s="12">
        <f>SQRT(SUMPRODUCT(($BG$1904:$BG$1910-$B$1933:$B$1939)^2))</f>
        <v/>
      </c>
      <c r="C1922" s="12">
        <f>SQRT(SUMPRODUCT(($BG$1904:$BG$1910-$C$1933:$C$1939)^2))</f>
        <v/>
      </c>
      <c r="D1922" s="12">
        <f>SQRT(SUMPRODUCT(($BG$1904:$BG$1910-$D$1933:$D$1939)^2))</f>
        <v/>
      </c>
      <c r="E1922" s="12">
        <f>SQRT(SUMPRODUCT(($BG$1904:$BG$1910-$E$1933:$E$1939)^2))</f>
        <v/>
      </c>
      <c r="F1922" s="12">
        <f>SQRT(SUMPRODUCT(($BG$1904:$BG$1910-$F$1933:$F$1939)^2))</f>
        <v/>
      </c>
      <c r="G1922" s="12">
        <f>SQRT(SUMPRODUCT(($BG$1904:$BG$1910-$G$1933:$G$1939)^2))</f>
        <v/>
      </c>
      <c r="H1922" s="18">
        <f>AVERAGE($B$1922:$F$1922)</f>
        <v/>
      </c>
      <c r="I1922" s="18">
        <f>STDEV.P($B$1922:$F$1922)</f>
        <v/>
      </c>
    </row>
    <row r="1923">
      <c r="A1923" s="4" t="inlineStr">
        <is>
          <t>Unsure cells</t>
        </is>
      </c>
      <c r="B1923" s="7">
        <f>COUNTIF($B$1904:$H$1910,2)</f>
        <v/>
      </c>
      <c r="C1923" s="7">
        <f>COUNTIF($J$1904:$P$1910,2)</f>
        <v/>
      </c>
      <c r="D1923" s="7">
        <f>COUNTIF($R$1904:$X$1910,2)</f>
        <v/>
      </c>
      <c r="E1923" s="7">
        <f>COUNTIF($Z$1904:$AF$1910,2)</f>
        <v/>
      </c>
      <c r="F1923" s="7">
        <f>COUNTIF($AH$1904:$AN$1910,2)</f>
        <v/>
      </c>
      <c r="G1923" s="7">
        <f>COUNTIF($AP$1904:$AV$1910,2)</f>
        <v/>
      </c>
      <c r="H1923" s="12">
        <f>AVERAGE($B$1923:$F$1923)</f>
        <v/>
      </c>
      <c r="I1923" s="12">
        <f>STDEV.P($B$1923:$F$1923)</f>
        <v/>
      </c>
    </row>
    <row r="1924">
      <c r="A1924" s="3" t="inlineStr">
        <is>
          <t>eigenvalues (real part, numpy order; pasted)</t>
        </is>
      </c>
    </row>
    <row r="1925">
      <c r="A1925" s="3" t="inlineStr">
        <is>
          <t xml:space="preserve">  λ1</t>
        </is>
      </c>
      <c r="B1925" s="19" t="n">
        <v>5.253270282588549</v>
      </c>
      <c r="C1925" s="19" t="n">
        <v>5.253270282588549</v>
      </c>
      <c r="D1925" s="19" t="n">
        <v>5.253270282588549</v>
      </c>
      <c r="E1925" s="19" t="n">
        <v>5.253270282588549</v>
      </c>
      <c r="F1925" s="19" t="n">
        <v>5.253270282588549</v>
      </c>
      <c r="G1925" s="19" t="n">
        <v>5.253270282588549</v>
      </c>
    </row>
    <row r="1926">
      <c r="A1926" s="3" t="inlineStr">
        <is>
          <t xml:space="preserve">  λ2</t>
        </is>
      </c>
      <c r="B1926" s="19" t="n">
        <v>1.681826859184066</v>
      </c>
      <c r="C1926" s="19" t="n">
        <v>1.681826859184066</v>
      </c>
      <c r="D1926" s="19" t="n">
        <v>1.681826859184066</v>
      </c>
      <c r="E1926" s="19" t="n">
        <v>1.681826859184066</v>
      </c>
      <c r="F1926" s="19" t="n">
        <v>1.681826859184066</v>
      </c>
      <c r="G1926" s="19" t="n">
        <v>1.681826859184066</v>
      </c>
    </row>
    <row r="1927">
      <c r="A1927" s="3" t="inlineStr">
        <is>
          <t xml:space="preserve">  λ3</t>
        </is>
      </c>
      <c r="B1927" s="19" t="n">
        <v>1.278204909786114</v>
      </c>
      <c r="C1927" s="19" t="n">
        <v>1.278204909786114</v>
      </c>
      <c r="D1927" s="19" t="n">
        <v>1.278204909786114</v>
      </c>
      <c r="E1927" s="19" t="n">
        <v>1.278204909786114</v>
      </c>
      <c r="F1927" s="19" t="n">
        <v>1.278204909786114</v>
      </c>
      <c r="G1927" s="19" t="n">
        <v>1.278204909786114</v>
      </c>
    </row>
    <row r="1928">
      <c r="A1928" s="3" t="inlineStr">
        <is>
          <t xml:space="preserve">  λ4</t>
        </is>
      </c>
      <c r="B1928" s="19" t="n">
        <v>-0.9266127643039854</v>
      </c>
      <c r="C1928" s="19" t="n">
        <v>-0.9266127643039854</v>
      </c>
      <c r="D1928" s="19" t="n">
        <v>-0.9266127643039854</v>
      </c>
      <c r="E1928" s="19" t="n">
        <v>-0.9266127643039854</v>
      </c>
      <c r="F1928" s="19" t="n">
        <v>-0.9266127643039854</v>
      </c>
      <c r="G1928" s="19" t="n">
        <v>-0.9266127643039854</v>
      </c>
    </row>
    <row r="1929">
      <c r="A1929" s="3" t="inlineStr">
        <is>
          <t xml:space="preserve">  λ5</t>
        </is>
      </c>
      <c r="B1929" s="19" t="n">
        <v>-0.2866892872547476</v>
      </c>
      <c r="C1929" s="19" t="n">
        <v>-0.2866892872547476</v>
      </c>
      <c r="D1929" s="19" t="n">
        <v>-0.2866892872547476</v>
      </c>
      <c r="E1929" s="19" t="n">
        <v>-0.2866892872547476</v>
      </c>
      <c r="F1929" s="19" t="n">
        <v>-0.2866892872547476</v>
      </c>
      <c r="G1929" s="19" t="n">
        <v>-0.2866892872547476</v>
      </c>
    </row>
    <row r="1930">
      <c r="A1930" s="3" t="inlineStr">
        <is>
          <t xml:space="preserve">  λ6</t>
        </is>
      </c>
      <c r="B1930" s="19" t="n">
        <v>-7.1590907098851e-18</v>
      </c>
      <c r="C1930" s="19" t="n">
        <v>-7.1590907098851e-18</v>
      </c>
      <c r="D1930" s="19" t="n">
        <v>-7.1590907098851e-18</v>
      </c>
      <c r="E1930" s="19" t="n">
        <v>-7.1590907098851e-18</v>
      </c>
      <c r="F1930" s="19" t="n">
        <v>-7.1590907098851e-18</v>
      </c>
      <c r="G1930" s="19" t="n">
        <v>-7.1590907098851e-18</v>
      </c>
    </row>
    <row r="1931">
      <c r="A1931" s="3" t="inlineStr">
        <is>
          <t xml:space="preserve">  λ7</t>
        </is>
      </c>
      <c r="B1931" s="19" t="n">
        <v>-2.448963317177269e-16</v>
      </c>
      <c r="C1931" s="19" t="n">
        <v>-2.448963317177269e-16</v>
      </c>
      <c r="D1931" s="19" t="n">
        <v>-2.448963317177269e-16</v>
      </c>
      <c r="E1931" s="19" t="n">
        <v>-2.448963317177269e-16</v>
      </c>
      <c r="F1931" s="19" t="n">
        <v>-2.448963317177269e-16</v>
      </c>
      <c r="G1931" s="19" t="n">
        <v>-2.448963317177269e-16</v>
      </c>
    </row>
    <row r="1932">
      <c r="A1932" s="3" t="inlineStr">
        <is>
          <t>eigenvalues sorted desc (LARGE)</t>
        </is>
      </c>
    </row>
    <row r="1933">
      <c r="A1933" s="3" t="inlineStr">
        <is>
          <t xml:space="preserve">  λ(1)</t>
        </is>
      </c>
      <c r="B1933" s="19">
        <f>LARGE($B$1925:$B$1931,1)</f>
        <v/>
      </c>
      <c r="C1933" s="19">
        <f>LARGE($C$1925:$C$1931,1)</f>
        <v/>
      </c>
      <c r="D1933" s="19">
        <f>LARGE($D$1925:$D$1931,1)</f>
        <v/>
      </c>
      <c r="E1933" s="19">
        <f>LARGE($E$1925:$E$1931,1)</f>
        <v/>
      </c>
      <c r="F1933" s="19">
        <f>LARGE($F$1925:$F$1931,1)</f>
        <v/>
      </c>
      <c r="G1933" s="19">
        <f>LARGE($G$1925:$G$1931,1)</f>
        <v/>
      </c>
    </row>
    <row r="1934">
      <c r="A1934" s="3" t="inlineStr">
        <is>
          <t xml:space="preserve">  λ(2)</t>
        </is>
      </c>
      <c r="B1934" s="19">
        <f>LARGE($B$1925:$B$1931,2)</f>
        <v/>
      </c>
      <c r="C1934" s="19">
        <f>LARGE($C$1925:$C$1931,2)</f>
        <v/>
      </c>
      <c r="D1934" s="19">
        <f>LARGE($D$1925:$D$1931,2)</f>
        <v/>
      </c>
      <c r="E1934" s="19">
        <f>LARGE($E$1925:$E$1931,2)</f>
        <v/>
      </c>
      <c r="F1934" s="19">
        <f>LARGE($F$1925:$F$1931,2)</f>
        <v/>
      </c>
      <c r="G1934" s="19">
        <f>LARGE($G$1925:$G$1931,2)</f>
        <v/>
      </c>
    </row>
    <row r="1935">
      <c r="A1935" s="3" t="inlineStr">
        <is>
          <t xml:space="preserve">  λ(3)</t>
        </is>
      </c>
      <c r="B1935" s="19">
        <f>LARGE($B$1925:$B$1931,3)</f>
        <v/>
      </c>
      <c r="C1935" s="19">
        <f>LARGE($C$1925:$C$1931,3)</f>
        <v/>
      </c>
      <c r="D1935" s="19">
        <f>LARGE($D$1925:$D$1931,3)</f>
        <v/>
      </c>
      <c r="E1935" s="19">
        <f>LARGE($E$1925:$E$1931,3)</f>
        <v/>
      </c>
      <c r="F1935" s="19">
        <f>LARGE($F$1925:$F$1931,3)</f>
        <v/>
      </c>
      <c r="G1935" s="19">
        <f>LARGE($G$1925:$G$1931,3)</f>
        <v/>
      </c>
    </row>
    <row r="1936">
      <c r="A1936" s="3" t="inlineStr">
        <is>
          <t xml:space="preserve">  λ(4)</t>
        </is>
      </c>
      <c r="B1936" s="19">
        <f>LARGE($B$1925:$B$1931,4)</f>
        <v/>
      </c>
      <c r="C1936" s="19">
        <f>LARGE($C$1925:$C$1931,4)</f>
        <v/>
      </c>
      <c r="D1936" s="19">
        <f>LARGE($D$1925:$D$1931,4)</f>
        <v/>
      </c>
      <c r="E1936" s="19">
        <f>LARGE($E$1925:$E$1931,4)</f>
        <v/>
      </c>
      <c r="F1936" s="19">
        <f>LARGE($F$1925:$F$1931,4)</f>
        <v/>
      </c>
      <c r="G1936" s="19">
        <f>LARGE($G$1925:$G$1931,4)</f>
        <v/>
      </c>
    </row>
    <row r="1937">
      <c r="A1937" s="3" t="inlineStr">
        <is>
          <t xml:space="preserve">  λ(5)</t>
        </is>
      </c>
      <c r="B1937" s="19">
        <f>LARGE($B$1925:$B$1931,5)</f>
        <v/>
      </c>
      <c r="C1937" s="19">
        <f>LARGE($C$1925:$C$1931,5)</f>
        <v/>
      </c>
      <c r="D1937" s="19">
        <f>LARGE($D$1925:$D$1931,5)</f>
        <v/>
      </c>
      <c r="E1937" s="19">
        <f>LARGE($E$1925:$E$1931,5)</f>
        <v/>
      </c>
      <c r="F1937" s="19">
        <f>LARGE($F$1925:$F$1931,5)</f>
        <v/>
      </c>
      <c r="G1937" s="19">
        <f>LARGE($G$1925:$G$1931,5)</f>
        <v/>
      </c>
    </row>
    <row r="1938">
      <c r="A1938" s="3" t="inlineStr">
        <is>
          <t xml:space="preserve">  λ(6)</t>
        </is>
      </c>
      <c r="B1938" s="19">
        <f>LARGE($B$1925:$B$1931,6)</f>
        <v/>
      </c>
      <c r="C1938" s="19">
        <f>LARGE($C$1925:$C$1931,6)</f>
        <v/>
      </c>
      <c r="D1938" s="19">
        <f>LARGE($D$1925:$D$1931,6)</f>
        <v/>
      </c>
      <c r="E1938" s="19">
        <f>LARGE($E$1925:$E$1931,6)</f>
        <v/>
      </c>
      <c r="F1938" s="19">
        <f>LARGE($F$1925:$F$1931,6)</f>
        <v/>
      </c>
      <c r="G1938" s="19">
        <f>LARGE($G$1925:$G$1931,6)</f>
        <v/>
      </c>
    </row>
    <row r="1939">
      <c r="A1939" s="3" t="inlineStr">
        <is>
          <t xml:space="preserve">  λ(7)</t>
        </is>
      </c>
      <c r="B1939" s="19">
        <f>LARGE($B$1925:$B$1931,7)</f>
        <v/>
      </c>
      <c r="C1939" s="19">
        <f>LARGE($C$1925:$C$1931,7)</f>
        <v/>
      </c>
      <c r="D1939" s="19">
        <f>LARGE($D$1925:$D$1931,7)</f>
        <v/>
      </c>
      <c r="E1939" s="19">
        <f>LARGE($E$1925:$E$1931,7)</f>
        <v/>
      </c>
      <c r="F1939" s="19">
        <f>LARGE($F$1925:$F$1931,7)</f>
        <v/>
      </c>
      <c r="G1939" s="19">
        <f>LARGE($G$1925:$G$1931,7)</f>
        <v/>
      </c>
    </row>
    <row r="1940">
      <c r="A1940" s="3" t="inlineStr">
        <is>
          <t>check: Σeig − trace (→0)</t>
        </is>
      </c>
      <c r="B1940" s="3">
        <f>ROUND(SUM($B$1925:$B$1931)-($B$1904+$C$1905+$D$1906+$E$1907+$F$1908+$G$1909+$H$1910),6)</f>
        <v/>
      </c>
      <c r="C1940" s="3">
        <f>ROUND(SUM($C$1925:$C$1931)-($J$1904+$K$1905+$L$1906+$M$1907+$N$1908+$O$1909+$P$1910),6)</f>
        <v/>
      </c>
      <c r="D1940" s="3">
        <f>ROUND(SUM($D$1925:$D$1931)-($R$1904+$S$1905+$T$1906+$U$1907+$V$1908+$W$1909+$X$1910),6)</f>
        <v/>
      </c>
      <c r="E1940" s="3">
        <f>ROUND(SUM($E$1925:$E$1931)-($Z$1904+$AA$1905+$AB$1906+$AC$1907+$AD$1908+$AE$1909+$AF$1910),6)</f>
        <v/>
      </c>
      <c r="F1940" s="3">
        <f>ROUND(SUM($F$1925:$F$1931)-($AH$1904+$AI$1905+$AJ$1906+$AK$1907+$AL$1908+$AM$1909+$AN$1910),6)</f>
        <v/>
      </c>
      <c r="G1940" s="3">
        <f>ROUND(SUM($G$1925:$G$1931)-($AP$1904+$AQ$1905+$AR$1906+$AS$1907+$AT$1908+$AU$1909+$AV$1910),6)</f>
        <v/>
      </c>
    </row>
    <row r="1941">
      <c r="A1941" s="3" t="inlineStr">
        <is>
          <t>check: Πeig − det (→0)</t>
        </is>
      </c>
      <c r="B1941" s="3">
        <f>ROUND(MDETERM($B$1904:$H$1910)-PRODUCT($B$1925:$B$1931),6)</f>
        <v/>
      </c>
      <c r="C1941" s="3">
        <f>ROUND(MDETERM($J$1904:$P$1910)-PRODUCT($C$1925:$C$1931),6)</f>
        <v/>
      </c>
      <c r="D1941" s="3">
        <f>ROUND(MDETERM($R$1904:$X$1910)-PRODUCT($D$1925:$D$1931),6)</f>
        <v/>
      </c>
      <c r="E1941" s="3">
        <f>ROUND(MDETERM($Z$1904:$AF$1910)-PRODUCT($E$1925:$E$1931),6)</f>
        <v/>
      </c>
      <c r="F1941" s="3">
        <f>ROUND(MDETERM($AH$1904:$AN$1910)-PRODUCT($F$1925:$F$1931),6)</f>
        <v/>
      </c>
      <c r="G1941" s="3">
        <f>ROUND(MDETERM($AP$1904:$AV$1910)-PRODUCT($G$1925:$G$1931),6)</f>
        <v/>
      </c>
    </row>
    <row r="1942">
      <c r="A1942" s="3" t="inlineStr">
        <is>
          <t>complex eigenvalues?</t>
        </is>
      </c>
      <c r="B1942" s="3" t="inlineStr"/>
      <c r="C1942" s="3" t="inlineStr"/>
      <c r="D1942" s="3" t="inlineStr"/>
      <c r="E1942" s="3" t="inlineStr"/>
      <c r="F1942" s="3" t="inlineStr"/>
      <c r="G1942" s="3" t="inlineStr"/>
    </row>
    <row r="1943">
      <c r="A1943" s="3" t="inlineStr">
        <is>
          <t>check: det(M − λᵢI) per sorted λ (→0)</t>
        </is>
      </c>
    </row>
    <row r="1944">
      <c r="A1944" s="3" t="inlineStr">
        <is>
          <t xml:space="preserve">  det(M − λ(1)I)</t>
        </is>
      </c>
      <c r="B1944" s="3">
        <f t="array" ref="B1944">ROUND(MDETERM($B$1904:$H$1910-$B$1933*MUNIT(7)),6)</f>
        <v/>
      </c>
      <c r="C1944" s="3">
        <f t="array" ref="C1944">ROUND(MDETERM($J$1904:$P$1910-$C$1933*MUNIT(7)),6)</f>
        <v/>
      </c>
      <c r="D1944" s="3">
        <f t="array" ref="D1944">ROUND(MDETERM($R$1904:$X$1910-$D$1933*MUNIT(7)),6)</f>
        <v/>
      </c>
      <c r="E1944" s="3">
        <f t="array" ref="E1944">ROUND(MDETERM($Z$1904:$AF$1910-$E$1933*MUNIT(7)),6)</f>
        <v/>
      </c>
      <c r="F1944" s="3">
        <f t="array" ref="F1944">ROUND(MDETERM($AH$1904:$AN$1910-$F$1933*MUNIT(7)),6)</f>
        <v/>
      </c>
      <c r="G1944" s="3">
        <f t="array" ref="G1944">ROUND(MDETERM($AP$1904:$AV$1910-$G$1933*MUNIT(7)),6)</f>
        <v/>
      </c>
    </row>
    <row r="1945">
      <c r="A1945" s="3" t="inlineStr">
        <is>
          <t xml:space="preserve">  det(M − λ(2)I)</t>
        </is>
      </c>
      <c r="B1945" s="3">
        <f t="array" ref="B1945">ROUND(MDETERM($B$1904:$H$1910-$B$1934*MUNIT(7)),6)</f>
        <v/>
      </c>
      <c r="C1945" s="3">
        <f t="array" ref="C1945">ROUND(MDETERM($J$1904:$P$1910-$C$1934*MUNIT(7)),6)</f>
        <v/>
      </c>
      <c r="D1945" s="3">
        <f t="array" ref="D1945">ROUND(MDETERM($R$1904:$X$1910-$D$1934*MUNIT(7)),6)</f>
        <v/>
      </c>
      <c r="E1945" s="3">
        <f t="array" ref="E1945">ROUND(MDETERM($Z$1904:$AF$1910-$E$1934*MUNIT(7)),6)</f>
        <v/>
      </c>
      <c r="F1945" s="3">
        <f t="array" ref="F1945">ROUND(MDETERM($AH$1904:$AN$1910-$F$1934*MUNIT(7)),6)</f>
        <v/>
      </c>
      <c r="G1945" s="3">
        <f t="array" ref="G1945">ROUND(MDETERM($AP$1904:$AV$1910-$G$1934*MUNIT(7)),6)</f>
        <v/>
      </c>
    </row>
    <row r="1946">
      <c r="A1946" s="3" t="inlineStr">
        <is>
          <t xml:space="preserve">  det(M − λ(3)I)</t>
        </is>
      </c>
      <c r="B1946" s="3">
        <f t="array" ref="B1946">ROUND(MDETERM($B$1904:$H$1910-$B$1935*MUNIT(7)),6)</f>
        <v/>
      </c>
      <c r="C1946" s="3">
        <f t="array" ref="C1946">ROUND(MDETERM($J$1904:$P$1910-$C$1935*MUNIT(7)),6)</f>
        <v/>
      </c>
      <c r="D1946" s="3">
        <f t="array" ref="D1946">ROUND(MDETERM($R$1904:$X$1910-$D$1935*MUNIT(7)),6)</f>
        <v/>
      </c>
      <c r="E1946" s="3">
        <f t="array" ref="E1946">ROUND(MDETERM($Z$1904:$AF$1910-$E$1935*MUNIT(7)),6)</f>
        <v/>
      </c>
      <c r="F1946" s="3">
        <f t="array" ref="F1946">ROUND(MDETERM($AH$1904:$AN$1910-$F$1935*MUNIT(7)),6)</f>
        <v/>
      </c>
      <c r="G1946" s="3">
        <f t="array" ref="G1946">ROUND(MDETERM($AP$1904:$AV$1910-$G$1935*MUNIT(7)),6)</f>
        <v/>
      </c>
    </row>
    <row r="1947">
      <c r="A1947" s="3" t="inlineStr">
        <is>
          <t xml:space="preserve">  det(M − λ(4)I)</t>
        </is>
      </c>
      <c r="B1947" s="3">
        <f t="array" ref="B1947">ROUND(MDETERM($B$1904:$H$1910-$B$1936*MUNIT(7)),6)</f>
        <v/>
      </c>
      <c r="C1947" s="3">
        <f t="array" ref="C1947">ROUND(MDETERM($J$1904:$P$1910-$C$1936*MUNIT(7)),6)</f>
        <v/>
      </c>
      <c r="D1947" s="3">
        <f t="array" ref="D1947">ROUND(MDETERM($R$1904:$X$1910-$D$1936*MUNIT(7)),6)</f>
        <v/>
      </c>
      <c r="E1947" s="3">
        <f t="array" ref="E1947">ROUND(MDETERM($Z$1904:$AF$1910-$E$1936*MUNIT(7)),6)</f>
        <v/>
      </c>
      <c r="F1947" s="3">
        <f t="array" ref="F1947">ROUND(MDETERM($AH$1904:$AN$1910-$F$1936*MUNIT(7)),6)</f>
        <v/>
      </c>
      <c r="G1947" s="3">
        <f t="array" ref="G1947">ROUND(MDETERM($AP$1904:$AV$1910-$G$1936*MUNIT(7)),6)</f>
        <v/>
      </c>
    </row>
    <row r="1948">
      <c r="A1948" s="3" t="inlineStr">
        <is>
          <t xml:space="preserve">  det(M − λ(5)I)</t>
        </is>
      </c>
      <c r="B1948" s="3">
        <f t="array" ref="B1948">ROUND(MDETERM($B$1904:$H$1910-$B$1937*MUNIT(7)),6)</f>
        <v/>
      </c>
      <c r="C1948" s="3">
        <f t="array" ref="C1948">ROUND(MDETERM($J$1904:$P$1910-$C$1937*MUNIT(7)),6)</f>
        <v/>
      </c>
      <c r="D1948" s="3">
        <f t="array" ref="D1948">ROUND(MDETERM($R$1904:$X$1910-$D$1937*MUNIT(7)),6)</f>
        <v/>
      </c>
      <c r="E1948" s="3">
        <f t="array" ref="E1948">ROUND(MDETERM($Z$1904:$AF$1910-$E$1937*MUNIT(7)),6)</f>
        <v/>
      </c>
      <c r="F1948" s="3">
        <f t="array" ref="F1948">ROUND(MDETERM($AH$1904:$AN$1910-$F$1937*MUNIT(7)),6)</f>
        <v/>
      </c>
      <c r="G1948" s="3">
        <f t="array" ref="G1948">ROUND(MDETERM($AP$1904:$AV$1910-$G$1937*MUNIT(7)),6)</f>
        <v/>
      </c>
    </row>
    <row r="1949">
      <c r="A1949" s="3" t="inlineStr">
        <is>
          <t xml:space="preserve">  det(M − λ(6)I)</t>
        </is>
      </c>
      <c r="B1949" s="3">
        <f t="array" ref="B1949">ROUND(MDETERM($B$1904:$H$1910-$B$1938*MUNIT(7)),6)</f>
        <v/>
      </c>
      <c r="C1949" s="3">
        <f t="array" ref="C1949">ROUND(MDETERM($J$1904:$P$1910-$C$1938*MUNIT(7)),6)</f>
        <v/>
      </c>
      <c r="D1949" s="3">
        <f t="array" ref="D1949">ROUND(MDETERM($R$1904:$X$1910-$D$1938*MUNIT(7)),6)</f>
        <v/>
      </c>
      <c r="E1949" s="3">
        <f t="array" ref="E1949">ROUND(MDETERM($Z$1904:$AF$1910-$E$1938*MUNIT(7)),6)</f>
        <v/>
      </c>
      <c r="F1949" s="3">
        <f t="array" ref="F1949">ROUND(MDETERM($AH$1904:$AN$1910-$F$1938*MUNIT(7)),6)</f>
        <v/>
      </c>
      <c r="G1949" s="3">
        <f t="array" ref="G1949">ROUND(MDETERM($AP$1904:$AV$1910-$G$1938*MUNIT(7)),6)</f>
        <v/>
      </c>
    </row>
    <row r="1950">
      <c r="A1950" s="3" t="inlineStr">
        <is>
          <t xml:space="preserve">  det(M − λ(7)I)</t>
        </is>
      </c>
      <c r="B1950" s="3">
        <f t="array" ref="B1950">ROUND(MDETERM($B$1904:$H$1910-$B$1939*MUNIT(7)),6)</f>
        <v/>
      </c>
      <c r="C1950" s="3">
        <f t="array" ref="C1950">ROUND(MDETERM($J$1904:$P$1910-$C$1939*MUNIT(7)),6)</f>
        <v/>
      </c>
      <c r="D1950" s="3">
        <f t="array" ref="D1950">ROUND(MDETERM($R$1904:$X$1910-$D$1939*MUNIT(7)),6)</f>
        <v/>
      </c>
      <c r="E1950" s="3">
        <f t="array" ref="E1950">ROUND(MDETERM($Z$1904:$AF$1910-$E$1939*MUNIT(7)),6)</f>
        <v/>
      </c>
      <c r="F1950" s="3">
        <f t="array" ref="F1950">ROUND(MDETERM($AH$1904:$AN$1910-$F$1939*MUNIT(7)),6)</f>
        <v/>
      </c>
      <c r="G1950" s="3">
        <f t="array" ref="G1950">ROUND(MDETERM($AP$1904:$AV$1910-$G$1939*MUNIT(7)),6)</f>
        <v/>
      </c>
    </row>
    <row r="1954" ht="16" customHeight="1">
      <c r="A1954" s="14" t="inlineStr">
        <is>
          <t>GraphRAG R1-R2 | mixtral:8x22b</t>
        </is>
      </c>
      <c r="B1954" s="9" t="inlineStr">
        <is>
          <t>run 1 (raw, pasted)</t>
        </is>
      </c>
      <c r="J1954" s="9" t="inlineStr">
        <is>
          <t>run 2 (raw, pasted)</t>
        </is>
      </c>
      <c r="R1954" s="9" t="inlineStr">
        <is>
          <t>run 3 (raw, pasted)</t>
        </is>
      </c>
      <c r="Z1954" s="9" t="inlineStr">
        <is>
          <t>run 4 (raw, pasted)</t>
        </is>
      </c>
      <c r="AH1954" s="9" t="inlineStr">
        <is>
          <t>run 5 (raw, pasted)</t>
        </is>
      </c>
      <c r="AP1954" s="9" t="inlineStr">
        <is>
          <t>archived component mapping</t>
        </is>
      </c>
    </row>
    <row r="1955" ht="60" customHeight="1">
      <c r="B1955" s="15" t="inlineStr">
        <is>
          <t>Motor</t>
        </is>
      </c>
      <c r="C1955" s="15" t="inlineStr">
        <is>
          <t>Gearbox</t>
        </is>
      </c>
      <c r="D1955" s="15" t="inlineStr">
        <is>
          <t>Chuck</t>
        </is>
      </c>
      <c r="E1955" s="15" t="inlineStr">
        <is>
          <t>Clutch</t>
        </is>
      </c>
      <c r="F1955" s="15" t="inlineStr">
        <is>
          <t>Trigger Switch</t>
        </is>
      </c>
      <c r="G1955" s="15" t="inlineStr">
        <is>
          <t>Battery</t>
        </is>
      </c>
      <c r="H1955" s="15" t="inlineStr">
        <is>
          <t>Housing</t>
        </is>
      </c>
      <c r="J1955" s="15" t="inlineStr">
        <is>
          <t>Motor</t>
        </is>
      </c>
      <c r="K1955" s="15" t="inlineStr">
        <is>
          <t>Gearbox</t>
        </is>
      </c>
      <c r="L1955" s="15" t="inlineStr">
        <is>
          <t>Chuck</t>
        </is>
      </c>
      <c r="M1955" s="15" t="inlineStr">
        <is>
          <t>Clutch</t>
        </is>
      </c>
      <c r="N1955" s="15" t="inlineStr">
        <is>
          <t>Trigger Switch</t>
        </is>
      </c>
      <c r="O1955" s="15" t="inlineStr">
        <is>
          <t>Battery</t>
        </is>
      </c>
      <c r="P1955" s="15" t="inlineStr">
        <is>
          <t>Housing</t>
        </is>
      </c>
      <c r="R1955" s="15" t="inlineStr">
        <is>
          <t>Motor</t>
        </is>
      </c>
      <c r="S1955" s="15" t="inlineStr">
        <is>
          <t>Gearbox</t>
        </is>
      </c>
      <c r="T1955" s="15" t="inlineStr">
        <is>
          <t>Chuck</t>
        </is>
      </c>
      <c r="U1955" s="15" t="inlineStr">
        <is>
          <t>Clutch</t>
        </is>
      </c>
      <c r="V1955" s="15" t="inlineStr">
        <is>
          <t>Trigger Switch</t>
        </is>
      </c>
      <c r="W1955" s="15" t="inlineStr">
        <is>
          <t>Battery</t>
        </is>
      </c>
      <c r="X1955" s="15" t="inlineStr">
        <is>
          <t>Housing</t>
        </is>
      </c>
      <c r="Z1955" s="15" t="inlineStr">
        <is>
          <t>Motor</t>
        </is>
      </c>
      <c r="AA1955" s="15" t="inlineStr">
        <is>
          <t>Gearbox</t>
        </is>
      </c>
      <c r="AB1955" s="15" t="inlineStr">
        <is>
          <t>Chuck</t>
        </is>
      </c>
      <c r="AC1955" s="15" t="inlineStr">
        <is>
          <t>Clutch</t>
        </is>
      </c>
      <c r="AD1955" s="15" t="inlineStr">
        <is>
          <t>Trigger Switch</t>
        </is>
      </c>
      <c r="AE1955" s="15" t="inlineStr">
        <is>
          <t>Battery</t>
        </is>
      </c>
      <c r="AF1955" s="15" t="inlineStr">
        <is>
          <t>Housing</t>
        </is>
      </c>
      <c r="AH1955" s="15" t="inlineStr">
        <is>
          <t>Motor</t>
        </is>
      </c>
      <c r="AI1955" s="15" t="inlineStr">
        <is>
          <t>Gearbox</t>
        </is>
      </c>
      <c r="AJ1955" s="15" t="inlineStr">
        <is>
          <t>Chuck</t>
        </is>
      </c>
      <c r="AK1955" s="15" t="inlineStr">
        <is>
          <t>Clutch</t>
        </is>
      </c>
      <c r="AL1955" s="15" t="inlineStr">
        <is>
          <t>Trigger Switch</t>
        </is>
      </c>
      <c r="AM1955" s="15" t="inlineStr">
        <is>
          <t>Battery</t>
        </is>
      </c>
      <c r="AN1955" s="15" t="inlineStr">
        <is>
          <t>Housing</t>
        </is>
      </c>
      <c r="AP1955" s="3" t="inlineStr">
        <is>
          <t>Ground truth component</t>
        </is>
      </c>
      <c r="AQ1955" s="3" t="inlineStr">
        <is>
          <t>Matched predicted component</t>
        </is>
      </c>
    </row>
    <row r="1956">
      <c r="A1956" s="3" t="inlineStr">
        <is>
          <t>Motor</t>
        </is>
      </c>
      <c r="B1956" s="8" t="n">
        <v>1</v>
      </c>
      <c r="C1956" s="8" t="n">
        <v>1</v>
      </c>
      <c r="D1956" s="8" t="n">
        <v>1</v>
      </c>
      <c r="E1956" s="8" t="n">
        <v>0</v>
      </c>
      <c r="F1956" s="8" t="n">
        <v>1</v>
      </c>
      <c r="G1956" s="8" t="n">
        <v>1</v>
      </c>
      <c r="H1956" s="8" t="n">
        <v>1</v>
      </c>
      <c r="J1956" s="8" t="n">
        <v>1</v>
      </c>
      <c r="K1956" s="8" t="n">
        <v>1</v>
      </c>
      <c r="L1956" s="8" t="n">
        <v>1</v>
      </c>
      <c r="M1956" s="8" t="n">
        <v>0</v>
      </c>
      <c r="N1956" s="8" t="n">
        <v>1</v>
      </c>
      <c r="O1956" s="8" t="n">
        <v>1</v>
      </c>
      <c r="P1956" s="8" t="n">
        <v>0</v>
      </c>
      <c r="R1956" s="8" t="n">
        <v>1</v>
      </c>
      <c r="S1956" s="8" t="n">
        <v>1</v>
      </c>
      <c r="T1956" s="8" t="n">
        <v>1</v>
      </c>
      <c r="U1956" s="8" t="n">
        <v>0</v>
      </c>
      <c r="V1956" s="8" t="n">
        <v>1</v>
      </c>
      <c r="W1956" s="8" t="n">
        <v>1</v>
      </c>
      <c r="X1956" s="8" t="n">
        <v>0</v>
      </c>
      <c r="Z1956" s="8" t="n">
        <v>1</v>
      </c>
      <c r="AA1956" s="8" t="n">
        <v>1</v>
      </c>
      <c r="AB1956" s="8" t="n">
        <v>1</v>
      </c>
      <c r="AC1956" s="8" t="n">
        <v>0</v>
      </c>
      <c r="AD1956" s="8" t="n">
        <v>1</v>
      </c>
      <c r="AE1956" s="8" t="n">
        <v>1</v>
      </c>
      <c r="AF1956" s="8" t="n">
        <v>0</v>
      </c>
      <c r="AH1956" s="8" t="n">
        <v>1</v>
      </c>
      <c r="AI1956" s="8" t="n">
        <v>1</v>
      </c>
      <c r="AJ1956" s="8" t="n">
        <v>1</v>
      </c>
      <c r="AK1956" s="8" t="n">
        <v>0</v>
      </c>
      <c r="AL1956" s="8" t="n">
        <v>1</v>
      </c>
      <c r="AM1956" s="8" t="n">
        <v>1</v>
      </c>
      <c r="AN1956" s="8" t="n">
        <v>0</v>
      </c>
      <c r="AP1956" s="3" t="inlineStr">
        <is>
          <t>Motor</t>
        </is>
      </c>
      <c r="AQ1956" s="3" t="inlineStr">
        <is>
          <t>Motor</t>
        </is>
      </c>
    </row>
    <row r="1957">
      <c r="A1957" s="3" t="inlineStr">
        <is>
          <t>Gearbox</t>
        </is>
      </c>
      <c r="B1957" s="8" t="n">
        <v>1</v>
      </c>
      <c r="C1957" s="8" t="n">
        <v>1</v>
      </c>
      <c r="D1957" s="8" t="n">
        <v>1</v>
      </c>
      <c r="E1957" s="8" t="n">
        <v>0</v>
      </c>
      <c r="F1957" s="8" t="n">
        <v>1</v>
      </c>
      <c r="G1957" s="8" t="n">
        <v>1</v>
      </c>
      <c r="H1957" s="8" t="n">
        <v>0</v>
      </c>
      <c r="J1957" s="8" t="n">
        <v>1</v>
      </c>
      <c r="K1957" s="8" t="n">
        <v>1</v>
      </c>
      <c r="L1957" s="8" t="n">
        <v>1</v>
      </c>
      <c r="M1957" s="8" t="n">
        <v>0</v>
      </c>
      <c r="N1957" s="8" t="n">
        <v>1</v>
      </c>
      <c r="O1957" s="8" t="n">
        <v>1</v>
      </c>
      <c r="P1957" s="8" t="n">
        <v>0</v>
      </c>
      <c r="R1957" s="8" t="n">
        <v>1</v>
      </c>
      <c r="S1957" s="8" t="n">
        <v>1</v>
      </c>
      <c r="T1957" s="8" t="n">
        <v>1</v>
      </c>
      <c r="U1957" s="8" t="n">
        <v>0</v>
      </c>
      <c r="V1957" s="8" t="n">
        <v>1</v>
      </c>
      <c r="W1957" s="8" t="n">
        <v>1</v>
      </c>
      <c r="X1957" s="8" t="n">
        <v>0</v>
      </c>
      <c r="Z1957" s="8" t="n">
        <v>1</v>
      </c>
      <c r="AA1957" s="8" t="n">
        <v>1</v>
      </c>
      <c r="AB1957" s="8" t="n">
        <v>1</v>
      </c>
      <c r="AC1957" s="8" t="n">
        <v>0</v>
      </c>
      <c r="AD1957" s="8" t="n">
        <v>1</v>
      </c>
      <c r="AE1957" s="8" t="n">
        <v>1</v>
      </c>
      <c r="AF1957" s="8" t="n">
        <v>0</v>
      </c>
      <c r="AH1957" s="8" t="n">
        <v>1</v>
      </c>
      <c r="AI1957" s="8" t="n">
        <v>1</v>
      </c>
      <c r="AJ1957" s="8" t="n">
        <v>1</v>
      </c>
      <c r="AK1957" s="8" t="n">
        <v>0</v>
      </c>
      <c r="AL1957" s="8" t="n">
        <v>1</v>
      </c>
      <c r="AM1957" s="8" t="n">
        <v>1</v>
      </c>
      <c r="AN1957" s="8" t="n">
        <v>0</v>
      </c>
      <c r="AP1957" s="3" t="inlineStr">
        <is>
          <t>Housing</t>
        </is>
      </c>
      <c r="AQ1957" s="3" t="inlineStr">
        <is>
          <t>Housing</t>
        </is>
      </c>
    </row>
    <row r="1958">
      <c r="A1958" s="3" t="inlineStr">
        <is>
          <t>Chuck</t>
        </is>
      </c>
      <c r="B1958" s="8" t="n">
        <v>1</v>
      </c>
      <c r="C1958" s="8" t="n">
        <v>1</v>
      </c>
      <c r="D1958" s="8" t="n">
        <v>1</v>
      </c>
      <c r="E1958" s="8" t="n">
        <v>1</v>
      </c>
      <c r="F1958" s="8" t="n">
        <v>0</v>
      </c>
      <c r="G1958" s="8" t="n">
        <v>0</v>
      </c>
      <c r="H1958" s="8" t="n">
        <v>0</v>
      </c>
      <c r="J1958" s="8" t="n">
        <v>1</v>
      </c>
      <c r="K1958" s="8" t="n">
        <v>1</v>
      </c>
      <c r="L1958" s="8" t="n">
        <v>1</v>
      </c>
      <c r="M1958" s="8" t="n">
        <v>1</v>
      </c>
      <c r="N1958" s="8" t="n">
        <v>0</v>
      </c>
      <c r="O1958" s="8" t="n">
        <v>1</v>
      </c>
      <c r="P1958" s="8" t="n">
        <v>0</v>
      </c>
      <c r="R1958" s="8" t="n">
        <v>1</v>
      </c>
      <c r="S1958" s="8" t="n">
        <v>1</v>
      </c>
      <c r="T1958" s="8" t="n">
        <v>1</v>
      </c>
      <c r="U1958" s="8" t="n">
        <v>1</v>
      </c>
      <c r="V1958" s="8" t="n">
        <v>0</v>
      </c>
      <c r="W1958" s="8" t="n">
        <v>1</v>
      </c>
      <c r="X1958" s="8" t="n">
        <v>0</v>
      </c>
      <c r="Z1958" s="8" t="n">
        <v>1</v>
      </c>
      <c r="AA1958" s="8" t="n">
        <v>1</v>
      </c>
      <c r="AB1958" s="8" t="n">
        <v>1</v>
      </c>
      <c r="AC1958" s="8" t="n">
        <v>1</v>
      </c>
      <c r="AD1958" s="8" t="n">
        <v>0</v>
      </c>
      <c r="AE1958" s="8" t="n">
        <v>1</v>
      </c>
      <c r="AF1958" s="8" t="n">
        <v>0</v>
      </c>
      <c r="AH1958" s="8" t="n">
        <v>1</v>
      </c>
      <c r="AI1958" s="8" t="n">
        <v>1</v>
      </c>
      <c r="AJ1958" s="8" t="n">
        <v>1</v>
      </c>
      <c r="AK1958" s="8" t="n">
        <v>1</v>
      </c>
      <c r="AL1958" s="8" t="n">
        <v>0</v>
      </c>
      <c r="AM1958" s="8" t="n">
        <v>1</v>
      </c>
      <c r="AN1958" s="8" t="n">
        <v>0</v>
      </c>
      <c r="AP1958" s="3" t="inlineStr">
        <is>
          <t>Bit</t>
        </is>
      </c>
      <c r="AQ1958" s="3" t="inlineStr">
        <is>
          <t>Battery</t>
        </is>
      </c>
    </row>
    <row r="1959">
      <c r="A1959" s="3" t="inlineStr">
        <is>
          <t>Clutch</t>
        </is>
      </c>
      <c r="B1959" s="8" t="n">
        <v>0</v>
      </c>
      <c r="C1959" s="8" t="n">
        <v>0</v>
      </c>
      <c r="D1959" s="8" t="n">
        <v>1</v>
      </c>
      <c r="E1959" s="8" t="n">
        <v>1</v>
      </c>
      <c r="F1959" s="8" t="n">
        <v>0</v>
      </c>
      <c r="G1959" s="8" t="n">
        <v>0</v>
      </c>
      <c r="H1959" s="8" t="n">
        <v>0</v>
      </c>
      <c r="J1959" s="8" t="n">
        <v>0</v>
      </c>
      <c r="K1959" s="8" t="n">
        <v>0</v>
      </c>
      <c r="L1959" s="8" t="n">
        <v>1</v>
      </c>
      <c r="M1959" s="8" t="n">
        <v>1</v>
      </c>
      <c r="N1959" s="8" t="n">
        <v>0</v>
      </c>
      <c r="O1959" s="8" t="n">
        <v>0</v>
      </c>
      <c r="P1959" s="8" t="n">
        <v>0</v>
      </c>
      <c r="R1959" s="8" t="n">
        <v>0</v>
      </c>
      <c r="S1959" s="8" t="n">
        <v>0</v>
      </c>
      <c r="T1959" s="8" t="n">
        <v>1</v>
      </c>
      <c r="U1959" s="8" t="n">
        <v>1</v>
      </c>
      <c r="V1959" s="8" t="n">
        <v>0</v>
      </c>
      <c r="W1959" s="8" t="n">
        <v>0</v>
      </c>
      <c r="X1959" s="8" t="n">
        <v>0</v>
      </c>
      <c r="Z1959" s="8" t="n">
        <v>0</v>
      </c>
      <c r="AA1959" s="8" t="n">
        <v>0</v>
      </c>
      <c r="AB1959" s="8" t="n">
        <v>1</v>
      </c>
      <c r="AC1959" s="8" t="n">
        <v>1</v>
      </c>
      <c r="AD1959" s="8" t="n">
        <v>0</v>
      </c>
      <c r="AE1959" s="8" t="n">
        <v>0</v>
      </c>
      <c r="AF1959" s="8" t="n">
        <v>0</v>
      </c>
      <c r="AH1959" s="8" t="n">
        <v>0</v>
      </c>
      <c r="AI1959" s="8" t="n">
        <v>0</v>
      </c>
      <c r="AJ1959" s="8" t="n">
        <v>1</v>
      </c>
      <c r="AK1959" s="8" t="n">
        <v>1</v>
      </c>
      <c r="AL1959" s="8" t="n">
        <v>0</v>
      </c>
      <c r="AM1959" s="8" t="n">
        <v>0</v>
      </c>
      <c r="AN1959" s="8" t="n">
        <v>0</v>
      </c>
      <c r="AP1959" s="3" t="inlineStr">
        <is>
          <t>Transmission</t>
        </is>
      </c>
      <c r="AQ1959" s="3" t="inlineStr">
        <is>
          <t>Gearbox</t>
        </is>
      </c>
    </row>
    <row r="1960">
      <c r="A1960" s="3" t="inlineStr">
        <is>
          <t>Trigger Switch</t>
        </is>
      </c>
      <c r="B1960" s="8" t="n">
        <v>1</v>
      </c>
      <c r="C1960" s="8" t="n">
        <v>1</v>
      </c>
      <c r="D1960" s="8" t="n">
        <v>0</v>
      </c>
      <c r="E1960" s="8" t="n">
        <v>0</v>
      </c>
      <c r="F1960" s="8" t="n">
        <v>1</v>
      </c>
      <c r="G1960" s="8" t="n">
        <v>0</v>
      </c>
      <c r="H1960" s="8" t="n">
        <v>0</v>
      </c>
      <c r="J1960" s="8" t="n">
        <v>1</v>
      </c>
      <c r="K1960" s="8" t="n">
        <v>1</v>
      </c>
      <c r="L1960" s="8" t="n">
        <v>0</v>
      </c>
      <c r="M1960" s="8" t="n">
        <v>0</v>
      </c>
      <c r="N1960" s="8" t="n">
        <v>1</v>
      </c>
      <c r="O1960" s="8" t="n">
        <v>1</v>
      </c>
      <c r="P1960" s="8" t="n">
        <v>0</v>
      </c>
      <c r="R1960" s="8" t="n">
        <v>1</v>
      </c>
      <c r="S1960" s="8" t="n">
        <v>1</v>
      </c>
      <c r="T1960" s="8" t="n">
        <v>0</v>
      </c>
      <c r="U1960" s="8" t="n">
        <v>0</v>
      </c>
      <c r="V1960" s="8" t="n">
        <v>1</v>
      </c>
      <c r="W1960" s="8" t="n">
        <v>1</v>
      </c>
      <c r="X1960" s="8" t="n">
        <v>0</v>
      </c>
      <c r="Z1960" s="8" t="n">
        <v>1</v>
      </c>
      <c r="AA1960" s="8" t="n">
        <v>1</v>
      </c>
      <c r="AB1960" s="8" t="n">
        <v>0</v>
      </c>
      <c r="AC1960" s="8" t="n">
        <v>0</v>
      </c>
      <c r="AD1960" s="8" t="n">
        <v>1</v>
      </c>
      <c r="AE1960" s="8" t="n">
        <v>1</v>
      </c>
      <c r="AF1960" s="8" t="n">
        <v>0</v>
      </c>
      <c r="AH1960" s="8" t="n">
        <v>1</v>
      </c>
      <c r="AI1960" s="8" t="n">
        <v>1</v>
      </c>
      <c r="AJ1960" s="8" t="n">
        <v>0</v>
      </c>
      <c r="AK1960" s="8" t="n">
        <v>0</v>
      </c>
      <c r="AL1960" s="8" t="n">
        <v>1</v>
      </c>
      <c r="AM1960" s="8" t="n">
        <v>1</v>
      </c>
      <c r="AN1960" s="8" t="n">
        <v>0</v>
      </c>
    </row>
    <row r="1961">
      <c r="A1961" s="3" t="inlineStr">
        <is>
          <t>Battery</t>
        </is>
      </c>
      <c r="B1961" s="8" t="n">
        <v>1</v>
      </c>
      <c r="C1961" s="8" t="n">
        <v>1</v>
      </c>
      <c r="D1961" s="8" t="n">
        <v>0</v>
      </c>
      <c r="E1961" s="8" t="n">
        <v>0</v>
      </c>
      <c r="F1961" s="8" t="n">
        <v>0</v>
      </c>
      <c r="G1961" s="8" t="n">
        <v>1</v>
      </c>
      <c r="H1961" s="8" t="n">
        <v>0</v>
      </c>
      <c r="J1961" s="8" t="n">
        <v>1</v>
      </c>
      <c r="K1961" s="8" t="n">
        <v>1</v>
      </c>
      <c r="L1961" s="8" t="n">
        <v>1</v>
      </c>
      <c r="M1961" s="8" t="n">
        <v>0</v>
      </c>
      <c r="N1961" s="8" t="n">
        <v>1</v>
      </c>
      <c r="O1961" s="8" t="n">
        <v>1</v>
      </c>
      <c r="P1961" s="8" t="n">
        <v>0</v>
      </c>
      <c r="R1961" s="8" t="n">
        <v>1</v>
      </c>
      <c r="S1961" s="8" t="n">
        <v>1</v>
      </c>
      <c r="T1961" s="8" t="n">
        <v>1</v>
      </c>
      <c r="U1961" s="8" t="n">
        <v>0</v>
      </c>
      <c r="V1961" s="8" t="n">
        <v>1</v>
      </c>
      <c r="W1961" s="8" t="n">
        <v>1</v>
      </c>
      <c r="X1961" s="8" t="n">
        <v>0</v>
      </c>
      <c r="Z1961" s="8" t="n">
        <v>1</v>
      </c>
      <c r="AA1961" s="8" t="n">
        <v>1</v>
      </c>
      <c r="AB1961" s="8" t="n">
        <v>1</v>
      </c>
      <c r="AC1961" s="8" t="n">
        <v>0</v>
      </c>
      <c r="AD1961" s="8" t="n">
        <v>1</v>
      </c>
      <c r="AE1961" s="8" t="n">
        <v>1</v>
      </c>
      <c r="AF1961" s="8" t="n">
        <v>0</v>
      </c>
      <c r="AH1961" s="8" t="n">
        <v>1</v>
      </c>
      <c r="AI1961" s="8" t="n">
        <v>1</v>
      </c>
      <c r="AJ1961" s="8" t="n">
        <v>1</v>
      </c>
      <c r="AK1961" s="8" t="n">
        <v>0</v>
      </c>
      <c r="AL1961" s="8" t="n">
        <v>1</v>
      </c>
      <c r="AM1961" s="8" t="n">
        <v>1</v>
      </c>
      <c r="AN1961" s="8" t="n">
        <v>0</v>
      </c>
    </row>
    <row r="1962">
      <c r="A1962" s="3" t="inlineStr">
        <is>
          <t>Housing</t>
        </is>
      </c>
      <c r="B1962" s="8" t="n">
        <v>1</v>
      </c>
      <c r="C1962" s="8" t="n">
        <v>0</v>
      </c>
      <c r="D1962" s="8" t="n">
        <v>0</v>
      </c>
      <c r="E1962" s="8" t="n">
        <v>0</v>
      </c>
      <c r="F1962" s="8" t="n">
        <v>0</v>
      </c>
      <c r="G1962" s="8" t="n">
        <v>0</v>
      </c>
      <c r="H1962" s="8" t="n">
        <v>1</v>
      </c>
      <c r="J1962" s="8" t="n">
        <v>0</v>
      </c>
      <c r="K1962" s="8" t="n">
        <v>0</v>
      </c>
      <c r="L1962" s="8" t="n">
        <v>0</v>
      </c>
      <c r="M1962" s="8" t="n">
        <v>0</v>
      </c>
      <c r="N1962" s="8" t="n">
        <v>0</v>
      </c>
      <c r="O1962" s="8" t="n">
        <v>0</v>
      </c>
      <c r="P1962" s="8" t="n">
        <v>1</v>
      </c>
      <c r="R1962" s="8" t="n">
        <v>0</v>
      </c>
      <c r="S1962" s="8" t="n">
        <v>0</v>
      </c>
      <c r="T1962" s="8" t="n">
        <v>0</v>
      </c>
      <c r="U1962" s="8" t="n">
        <v>0</v>
      </c>
      <c r="V1962" s="8" t="n">
        <v>0</v>
      </c>
      <c r="W1962" s="8" t="n">
        <v>0</v>
      </c>
      <c r="X1962" s="8" t="n">
        <v>1</v>
      </c>
      <c r="Z1962" s="8" t="n">
        <v>0</v>
      </c>
      <c r="AA1962" s="8" t="n">
        <v>0</v>
      </c>
      <c r="AB1962" s="8" t="n">
        <v>0</v>
      </c>
      <c r="AC1962" s="8" t="n">
        <v>0</v>
      </c>
      <c r="AD1962" s="8" t="n">
        <v>0</v>
      </c>
      <c r="AE1962" s="8" t="n">
        <v>0</v>
      </c>
      <c r="AF1962" s="8" t="n">
        <v>1</v>
      </c>
      <c r="AH1962" s="8" t="n">
        <v>0</v>
      </c>
      <c r="AI1962" s="8" t="n">
        <v>0</v>
      </c>
      <c r="AJ1962" s="8" t="n">
        <v>0</v>
      </c>
      <c r="AK1962" s="8" t="n">
        <v>0</v>
      </c>
      <c r="AL1962" s="8" t="n">
        <v>0</v>
      </c>
      <c r="AM1962" s="8" t="n">
        <v>0</v>
      </c>
      <c r="AN1962" s="8" t="n">
        <v>1</v>
      </c>
    </row>
    <row r="1964">
      <c r="A1964" s="1" t="inlineStr">
        <is>
          <t>aligned k×k matrices (INDEX/MATCH through the mapping; GT order)</t>
        </is>
      </c>
      <c r="B1964" s="9" t="inlineStr">
        <is>
          <t>run 1 aligned</t>
        </is>
      </c>
      <c r="J1964" s="9" t="inlineStr">
        <is>
          <t>run 2 aligned</t>
        </is>
      </c>
      <c r="R1964" s="9" t="inlineStr">
        <is>
          <t>run 3 aligned</t>
        </is>
      </c>
      <c r="Z1964" s="9" t="inlineStr">
        <is>
          <t>run 4 aligned</t>
        </is>
      </c>
      <c r="AH1964" s="9" t="inlineStr">
        <is>
          <t>run 5 aligned</t>
        </is>
      </c>
      <c r="AP1964" s="9" t="inlineStr">
        <is>
          <t>Step2 average of aligned runs (formula)</t>
        </is>
      </c>
      <c r="AU1964" s="9" t="inlineStr">
        <is>
          <t>aligned ground truth (INDEX/MATCH)</t>
        </is>
      </c>
      <c r="AZ1964" s="9" t="inlineStr">
        <is>
          <t>aligned GT eig (pasted) | sorted</t>
        </is>
      </c>
    </row>
    <row r="1965" ht="60" customHeight="1">
      <c r="B1965" s="15" t="inlineStr">
        <is>
          <t>Motor</t>
        </is>
      </c>
      <c r="C1965" s="15" t="inlineStr">
        <is>
          <t>Housing</t>
        </is>
      </c>
      <c r="D1965" s="15" t="inlineStr">
        <is>
          <t>Bit</t>
        </is>
      </c>
      <c r="E1965" s="15" t="inlineStr">
        <is>
          <t>Transmission</t>
        </is>
      </c>
      <c r="J1965" s="15" t="inlineStr">
        <is>
          <t>Motor</t>
        </is>
      </c>
      <c r="K1965" s="15" t="inlineStr">
        <is>
          <t>Housing</t>
        </is>
      </c>
      <c r="L1965" s="15" t="inlineStr">
        <is>
          <t>Bit</t>
        </is>
      </c>
      <c r="M1965" s="15" t="inlineStr">
        <is>
          <t>Transmission</t>
        </is>
      </c>
      <c r="R1965" s="15" t="inlineStr">
        <is>
          <t>Motor</t>
        </is>
      </c>
      <c r="S1965" s="15" t="inlineStr">
        <is>
          <t>Housing</t>
        </is>
      </c>
      <c r="T1965" s="15" t="inlineStr">
        <is>
          <t>Bit</t>
        </is>
      </c>
      <c r="U1965" s="15" t="inlineStr">
        <is>
          <t>Transmission</t>
        </is>
      </c>
      <c r="Z1965" s="15" t="inlineStr">
        <is>
          <t>Motor</t>
        </is>
      </c>
      <c r="AA1965" s="15" t="inlineStr">
        <is>
          <t>Housing</t>
        </is>
      </c>
      <c r="AB1965" s="15" t="inlineStr">
        <is>
          <t>Bit</t>
        </is>
      </c>
      <c r="AC1965" s="15" t="inlineStr">
        <is>
          <t>Transmission</t>
        </is>
      </c>
      <c r="AH1965" s="15" t="inlineStr">
        <is>
          <t>Motor</t>
        </is>
      </c>
      <c r="AI1965" s="15" t="inlineStr">
        <is>
          <t>Housing</t>
        </is>
      </c>
      <c r="AJ1965" s="15" t="inlineStr">
        <is>
          <t>Bit</t>
        </is>
      </c>
      <c r="AK1965" s="15" t="inlineStr">
        <is>
          <t>Transmission</t>
        </is>
      </c>
    </row>
    <row r="1966">
      <c r="A1966" s="3" t="inlineStr">
        <is>
          <t>Motor</t>
        </is>
      </c>
      <c r="B1966" s="8">
        <f>INDEX($B$1956:$H$1962,MATCH($AQ$1956,$B$1955:$H$1955,0),MATCH($AQ$1956,$B$1955:$H$1955,0))</f>
        <v/>
      </c>
      <c r="C1966" s="8">
        <f>INDEX($B$1956:$H$1962,MATCH($AQ$1956,$B$1955:$H$1955,0),MATCH($AQ$1957,$B$1955:$H$1955,0))</f>
        <v/>
      </c>
      <c r="D1966" s="8">
        <f>INDEX($B$1956:$H$1962,MATCH($AQ$1956,$B$1955:$H$1955,0),MATCH($AQ$1958,$B$1955:$H$1955,0))</f>
        <v/>
      </c>
      <c r="E1966" s="8">
        <f>INDEX($B$1956:$H$1962,MATCH($AQ$1956,$B$1955:$H$1955,0),MATCH($AQ$1959,$B$1955:$H$1955,0))</f>
        <v/>
      </c>
      <c r="J1966" s="8">
        <f>INDEX($J$1956:$P$1962,MATCH($AQ$1956,$J$1955:$P$1955,0),MATCH($AQ$1956,$J$1955:$P$1955,0))</f>
        <v/>
      </c>
      <c r="K1966" s="8">
        <f>INDEX($J$1956:$P$1962,MATCH($AQ$1956,$J$1955:$P$1955,0),MATCH($AQ$1957,$J$1955:$P$1955,0))</f>
        <v/>
      </c>
      <c r="L1966" s="8">
        <f>INDEX($J$1956:$P$1962,MATCH($AQ$1956,$J$1955:$P$1955,0),MATCH($AQ$1958,$J$1955:$P$1955,0))</f>
        <v/>
      </c>
      <c r="M1966" s="8">
        <f>INDEX($J$1956:$P$1962,MATCH($AQ$1956,$J$1955:$P$1955,0),MATCH($AQ$1959,$J$1955:$P$1955,0))</f>
        <v/>
      </c>
      <c r="R1966" s="8">
        <f>INDEX($R$1956:$X$1962,MATCH($AQ$1956,$R$1955:$X$1955,0),MATCH($AQ$1956,$R$1955:$X$1955,0))</f>
        <v/>
      </c>
      <c r="S1966" s="8">
        <f>INDEX($R$1956:$X$1962,MATCH($AQ$1956,$R$1955:$X$1955,0),MATCH($AQ$1957,$R$1955:$X$1955,0))</f>
        <v/>
      </c>
      <c r="T1966" s="8">
        <f>INDEX($R$1956:$X$1962,MATCH($AQ$1956,$R$1955:$X$1955,0),MATCH($AQ$1958,$R$1955:$X$1955,0))</f>
        <v/>
      </c>
      <c r="U1966" s="8">
        <f>INDEX($R$1956:$X$1962,MATCH($AQ$1956,$R$1955:$X$1955,0),MATCH($AQ$1959,$R$1955:$X$1955,0))</f>
        <v/>
      </c>
      <c r="Z1966" s="8">
        <f>INDEX($Z$1956:$AF$1962,MATCH($AQ$1956,$Z$1955:$AF$1955,0),MATCH($AQ$1956,$Z$1955:$AF$1955,0))</f>
        <v/>
      </c>
      <c r="AA1966" s="8">
        <f>INDEX($Z$1956:$AF$1962,MATCH($AQ$1956,$Z$1955:$AF$1955,0),MATCH($AQ$1957,$Z$1955:$AF$1955,0))</f>
        <v/>
      </c>
      <c r="AB1966" s="8">
        <f>INDEX($Z$1956:$AF$1962,MATCH($AQ$1956,$Z$1955:$AF$1955,0),MATCH($AQ$1958,$Z$1955:$AF$1955,0))</f>
        <v/>
      </c>
      <c r="AC1966" s="8">
        <f>INDEX($Z$1956:$AF$1962,MATCH($AQ$1956,$Z$1955:$AF$1955,0),MATCH($AQ$1959,$Z$1955:$AF$1955,0))</f>
        <v/>
      </c>
      <c r="AH1966" s="8">
        <f>INDEX($AH$1956:$AN$1962,MATCH($AQ$1956,$AH$1955:$AN$1955,0),MATCH($AQ$1956,$AH$1955:$AN$1955,0))</f>
        <v/>
      </c>
      <c r="AI1966" s="8">
        <f>INDEX($AH$1956:$AN$1962,MATCH($AQ$1956,$AH$1955:$AN$1955,0),MATCH($AQ$1957,$AH$1955:$AN$1955,0))</f>
        <v/>
      </c>
      <c r="AJ1966" s="8">
        <f>INDEX($AH$1956:$AN$1962,MATCH($AQ$1956,$AH$1955:$AN$1955,0),MATCH($AQ$1958,$AH$1955:$AN$1955,0))</f>
        <v/>
      </c>
      <c r="AK1966" s="8">
        <f>INDEX($AH$1956:$AN$1962,MATCH($AQ$1956,$AH$1955:$AN$1955,0),MATCH($AQ$1959,$AH$1955:$AN$1955,0))</f>
        <v/>
      </c>
      <c r="AP1966" s="8">
        <f>IF(($B$1966&lt;&gt;2)+($J$1966&lt;&gt;2)+($R$1966&lt;&gt;2)+($Z$1966&lt;&gt;2)+($AH$1966&lt;&gt;2)=0,2,IF((($B$1966&lt;&gt;2)*$B$1966+($J$1966&lt;&gt;2)*$J$1966+($R$1966&lt;&gt;2)*$R$1966+($Z$1966&lt;&gt;2)*$Z$1966+($AH$1966&lt;&gt;2)*$AH$1966)/(($B$1966&lt;&gt;2)+($J$1966&lt;&gt;2)+($R$1966&lt;&gt;2)+($Z$1966&lt;&gt;2)+($AH$1966&lt;&gt;2))&gt;=0.5,1,0))</f>
        <v/>
      </c>
      <c r="AQ1966" s="8">
        <f>IF(($C$1966&lt;&gt;2)+($K$1966&lt;&gt;2)+($S$1966&lt;&gt;2)+($AA$1966&lt;&gt;2)+($AI$1966&lt;&gt;2)=0,2,IF((($C$1966&lt;&gt;2)*$C$1966+($K$1966&lt;&gt;2)*$K$1966+($S$1966&lt;&gt;2)*$S$1966+($AA$1966&lt;&gt;2)*$AA$1966+($AI$1966&lt;&gt;2)*$AI$1966)/(($C$1966&lt;&gt;2)+($K$1966&lt;&gt;2)+($S$1966&lt;&gt;2)+($AA$1966&lt;&gt;2)+($AI$1966&lt;&gt;2))&gt;=0.5,1,0))</f>
        <v/>
      </c>
      <c r="AR1966" s="8">
        <f>IF(($D$1966&lt;&gt;2)+($L$1966&lt;&gt;2)+($T$1966&lt;&gt;2)+($AB$1966&lt;&gt;2)+($AJ$1966&lt;&gt;2)=0,2,IF((($D$1966&lt;&gt;2)*$D$1966+($L$1966&lt;&gt;2)*$L$1966+($T$1966&lt;&gt;2)*$T$1966+($AB$1966&lt;&gt;2)*$AB$1966+($AJ$1966&lt;&gt;2)*$AJ$1966)/(($D$1966&lt;&gt;2)+($L$1966&lt;&gt;2)+($T$1966&lt;&gt;2)+($AB$1966&lt;&gt;2)+($AJ$1966&lt;&gt;2))&gt;=0.5,1,0))</f>
        <v/>
      </c>
      <c r="AS1966" s="8">
        <f>IF(($E$1966&lt;&gt;2)+($M$1966&lt;&gt;2)+($U$1966&lt;&gt;2)+($AC$1966&lt;&gt;2)+($AK$1966&lt;&gt;2)=0,2,IF((($E$1966&lt;&gt;2)*$E$1966+($M$1966&lt;&gt;2)*$M$1966+($U$1966&lt;&gt;2)*$U$1966+($AC$1966&lt;&gt;2)*$AC$1966+($AK$1966&lt;&gt;2)*$AK$1966)/(($E$1966&lt;&gt;2)+($M$1966&lt;&gt;2)+($U$1966&lt;&gt;2)+($AC$1966&lt;&gt;2)+($AK$1966&lt;&gt;2))&gt;=0.5,1,0))</f>
        <v/>
      </c>
      <c r="AU1966" s="16">
        <f>INDEX('Ground truth'!$B$14:$H$20,MATCH($AP$1956,'Ground truth'!$A$14:$A$20,0),MATCH($AP$1956,'Ground truth'!$B$13:$H$13,0))</f>
        <v/>
      </c>
      <c r="AV1966" s="16">
        <f>INDEX('Ground truth'!$B$14:$H$20,MATCH($AP$1956,'Ground truth'!$A$14:$A$20,0),MATCH($AP$1957,'Ground truth'!$B$13:$H$13,0))</f>
        <v/>
      </c>
      <c r="AW1966" s="16">
        <f>INDEX('Ground truth'!$B$14:$H$20,MATCH($AP$1956,'Ground truth'!$A$14:$A$20,0),MATCH($AP$1958,'Ground truth'!$B$13:$H$13,0))</f>
        <v/>
      </c>
      <c r="AX1966" s="16">
        <f>INDEX('Ground truth'!$B$14:$H$20,MATCH($AP$1956,'Ground truth'!$A$14:$A$20,0),MATCH($AP$1959,'Ground truth'!$B$13:$H$13,0))</f>
        <v/>
      </c>
      <c r="AZ1966" s="19" t="n">
        <v>3.170086486626034</v>
      </c>
      <c r="BA1966" s="19">
        <f>LARGE($AZ$1966:$AZ$1969,1)</f>
        <v/>
      </c>
    </row>
    <row r="1967">
      <c r="A1967" s="3" t="inlineStr">
        <is>
          <t>Housing</t>
        </is>
      </c>
      <c r="B1967" s="8">
        <f>INDEX($B$1956:$H$1962,MATCH($AQ$1957,$B$1955:$H$1955,0),MATCH($AQ$1956,$B$1955:$H$1955,0))</f>
        <v/>
      </c>
      <c r="C1967" s="8">
        <f>INDEX($B$1956:$H$1962,MATCH($AQ$1957,$B$1955:$H$1955,0),MATCH($AQ$1957,$B$1955:$H$1955,0))</f>
        <v/>
      </c>
      <c r="D1967" s="8">
        <f>INDEX($B$1956:$H$1962,MATCH($AQ$1957,$B$1955:$H$1955,0),MATCH($AQ$1958,$B$1955:$H$1955,0))</f>
        <v/>
      </c>
      <c r="E1967" s="8">
        <f>INDEX($B$1956:$H$1962,MATCH($AQ$1957,$B$1955:$H$1955,0),MATCH($AQ$1959,$B$1955:$H$1955,0))</f>
        <v/>
      </c>
      <c r="J1967" s="8">
        <f>INDEX($J$1956:$P$1962,MATCH($AQ$1957,$J$1955:$P$1955,0),MATCH($AQ$1956,$J$1955:$P$1955,0))</f>
        <v/>
      </c>
      <c r="K1967" s="8">
        <f>INDEX($J$1956:$P$1962,MATCH($AQ$1957,$J$1955:$P$1955,0),MATCH($AQ$1957,$J$1955:$P$1955,0))</f>
        <v/>
      </c>
      <c r="L1967" s="8">
        <f>INDEX($J$1956:$P$1962,MATCH($AQ$1957,$J$1955:$P$1955,0),MATCH($AQ$1958,$J$1955:$P$1955,0))</f>
        <v/>
      </c>
      <c r="M1967" s="8">
        <f>INDEX($J$1956:$P$1962,MATCH($AQ$1957,$J$1955:$P$1955,0),MATCH($AQ$1959,$J$1955:$P$1955,0))</f>
        <v/>
      </c>
      <c r="R1967" s="8">
        <f>INDEX($R$1956:$X$1962,MATCH($AQ$1957,$R$1955:$X$1955,0),MATCH($AQ$1956,$R$1955:$X$1955,0))</f>
        <v/>
      </c>
      <c r="S1967" s="8">
        <f>INDEX($R$1956:$X$1962,MATCH($AQ$1957,$R$1955:$X$1955,0),MATCH($AQ$1957,$R$1955:$X$1955,0))</f>
        <v/>
      </c>
      <c r="T1967" s="8">
        <f>INDEX($R$1956:$X$1962,MATCH($AQ$1957,$R$1955:$X$1955,0),MATCH($AQ$1958,$R$1955:$X$1955,0))</f>
        <v/>
      </c>
      <c r="U1967" s="8">
        <f>INDEX($R$1956:$X$1962,MATCH($AQ$1957,$R$1955:$X$1955,0),MATCH($AQ$1959,$R$1955:$X$1955,0))</f>
        <v/>
      </c>
      <c r="Z1967" s="8">
        <f>INDEX($Z$1956:$AF$1962,MATCH($AQ$1957,$Z$1955:$AF$1955,0),MATCH($AQ$1956,$Z$1955:$AF$1955,0))</f>
        <v/>
      </c>
      <c r="AA1967" s="8">
        <f>INDEX($Z$1956:$AF$1962,MATCH($AQ$1957,$Z$1955:$AF$1955,0),MATCH($AQ$1957,$Z$1955:$AF$1955,0))</f>
        <v/>
      </c>
      <c r="AB1967" s="8">
        <f>INDEX($Z$1956:$AF$1962,MATCH($AQ$1957,$Z$1955:$AF$1955,0),MATCH($AQ$1958,$Z$1955:$AF$1955,0))</f>
        <v/>
      </c>
      <c r="AC1967" s="8">
        <f>INDEX($Z$1956:$AF$1962,MATCH($AQ$1957,$Z$1955:$AF$1955,0),MATCH($AQ$1959,$Z$1955:$AF$1955,0))</f>
        <v/>
      </c>
      <c r="AH1967" s="8">
        <f>INDEX($AH$1956:$AN$1962,MATCH($AQ$1957,$AH$1955:$AN$1955,0),MATCH($AQ$1956,$AH$1955:$AN$1955,0))</f>
        <v/>
      </c>
      <c r="AI1967" s="8">
        <f>INDEX($AH$1956:$AN$1962,MATCH($AQ$1957,$AH$1955:$AN$1955,0),MATCH($AQ$1957,$AH$1955:$AN$1955,0))</f>
        <v/>
      </c>
      <c r="AJ1967" s="8">
        <f>INDEX($AH$1956:$AN$1962,MATCH($AQ$1957,$AH$1955:$AN$1955,0),MATCH($AQ$1958,$AH$1955:$AN$1955,0))</f>
        <v/>
      </c>
      <c r="AK1967" s="8">
        <f>INDEX($AH$1956:$AN$1962,MATCH($AQ$1957,$AH$1955:$AN$1955,0),MATCH($AQ$1959,$AH$1955:$AN$1955,0))</f>
        <v/>
      </c>
      <c r="AP1967" s="8">
        <f>IF(($B$1967&lt;&gt;2)+($J$1967&lt;&gt;2)+($R$1967&lt;&gt;2)+($Z$1967&lt;&gt;2)+($AH$1967&lt;&gt;2)=0,2,IF((($B$1967&lt;&gt;2)*$B$1967+($J$1967&lt;&gt;2)*$J$1967+($R$1967&lt;&gt;2)*$R$1967+($Z$1967&lt;&gt;2)*$Z$1967+($AH$1967&lt;&gt;2)*$AH$1967)/(($B$1967&lt;&gt;2)+($J$1967&lt;&gt;2)+($R$1967&lt;&gt;2)+($Z$1967&lt;&gt;2)+($AH$1967&lt;&gt;2))&gt;=0.5,1,0))</f>
        <v/>
      </c>
      <c r="AQ1967" s="8">
        <f>IF(($C$1967&lt;&gt;2)+($K$1967&lt;&gt;2)+($S$1967&lt;&gt;2)+($AA$1967&lt;&gt;2)+($AI$1967&lt;&gt;2)=0,2,IF((($C$1967&lt;&gt;2)*$C$1967+($K$1967&lt;&gt;2)*$K$1967+($S$1967&lt;&gt;2)*$S$1967+($AA$1967&lt;&gt;2)*$AA$1967+($AI$1967&lt;&gt;2)*$AI$1967)/(($C$1967&lt;&gt;2)+($K$1967&lt;&gt;2)+($S$1967&lt;&gt;2)+($AA$1967&lt;&gt;2)+($AI$1967&lt;&gt;2))&gt;=0.5,1,0))</f>
        <v/>
      </c>
      <c r="AR1967" s="8">
        <f>IF(($D$1967&lt;&gt;2)+($L$1967&lt;&gt;2)+($T$1967&lt;&gt;2)+($AB$1967&lt;&gt;2)+($AJ$1967&lt;&gt;2)=0,2,IF((($D$1967&lt;&gt;2)*$D$1967+($L$1967&lt;&gt;2)*$L$1967+($T$1967&lt;&gt;2)*$T$1967+($AB$1967&lt;&gt;2)*$AB$1967+($AJ$1967&lt;&gt;2)*$AJ$1967)/(($D$1967&lt;&gt;2)+($L$1967&lt;&gt;2)+($T$1967&lt;&gt;2)+($AB$1967&lt;&gt;2)+($AJ$1967&lt;&gt;2))&gt;=0.5,1,0))</f>
        <v/>
      </c>
      <c r="AS1967" s="8">
        <f>IF(($E$1967&lt;&gt;2)+($M$1967&lt;&gt;2)+($U$1967&lt;&gt;2)+($AC$1967&lt;&gt;2)+($AK$1967&lt;&gt;2)=0,2,IF((($E$1967&lt;&gt;2)*$E$1967+($M$1967&lt;&gt;2)*$M$1967+($U$1967&lt;&gt;2)*$U$1967+($AC$1967&lt;&gt;2)*$AC$1967+($AK$1967&lt;&gt;2)*$AK$1967)/(($E$1967&lt;&gt;2)+($M$1967&lt;&gt;2)+($U$1967&lt;&gt;2)+($AC$1967&lt;&gt;2)+($AK$1967&lt;&gt;2))&gt;=0.5,1,0))</f>
        <v/>
      </c>
      <c r="AU1967" s="16">
        <f>INDEX('Ground truth'!$B$14:$H$20,MATCH($AP$1957,'Ground truth'!$A$14:$A$20,0),MATCH($AP$1956,'Ground truth'!$B$13:$H$13,0))</f>
        <v/>
      </c>
      <c r="AV1967" s="16">
        <f>INDEX('Ground truth'!$B$14:$H$20,MATCH($AP$1957,'Ground truth'!$A$14:$A$20,0),MATCH($AP$1957,'Ground truth'!$B$13:$H$13,0))</f>
        <v/>
      </c>
      <c r="AW1967" s="16">
        <f>INDEX('Ground truth'!$B$14:$H$20,MATCH($AP$1957,'Ground truth'!$A$14:$A$20,0),MATCH($AP$1958,'Ground truth'!$B$13:$H$13,0))</f>
        <v/>
      </c>
      <c r="AX1967" s="16">
        <f>INDEX('Ground truth'!$B$14:$H$20,MATCH($AP$1957,'Ground truth'!$A$14:$A$20,0),MATCH($AP$1959,'Ground truth'!$B$13:$H$13,0))</f>
        <v/>
      </c>
      <c r="AZ1967" s="19" t="n">
        <v>1.311107817465981</v>
      </c>
      <c r="BA1967" s="19">
        <f>LARGE($AZ$1966:$AZ$1969,2)</f>
        <v/>
      </c>
    </row>
    <row r="1968">
      <c r="A1968" s="3" t="inlineStr">
        <is>
          <t>Bit</t>
        </is>
      </c>
      <c r="B1968" s="8">
        <f>INDEX($B$1956:$H$1962,MATCH($AQ$1958,$B$1955:$H$1955,0),MATCH($AQ$1956,$B$1955:$H$1955,0))</f>
        <v/>
      </c>
      <c r="C1968" s="8">
        <f>INDEX($B$1956:$H$1962,MATCH($AQ$1958,$B$1955:$H$1955,0),MATCH($AQ$1957,$B$1955:$H$1955,0))</f>
        <v/>
      </c>
      <c r="D1968" s="8">
        <f>INDEX($B$1956:$H$1962,MATCH($AQ$1958,$B$1955:$H$1955,0),MATCH($AQ$1958,$B$1955:$H$1955,0))</f>
        <v/>
      </c>
      <c r="E1968" s="8">
        <f>INDEX($B$1956:$H$1962,MATCH($AQ$1958,$B$1955:$H$1955,0),MATCH($AQ$1959,$B$1955:$H$1955,0))</f>
        <v/>
      </c>
      <c r="J1968" s="8">
        <f>INDEX($J$1956:$P$1962,MATCH($AQ$1958,$J$1955:$P$1955,0),MATCH($AQ$1956,$J$1955:$P$1955,0))</f>
        <v/>
      </c>
      <c r="K1968" s="8">
        <f>INDEX($J$1956:$P$1962,MATCH($AQ$1958,$J$1955:$P$1955,0),MATCH($AQ$1957,$J$1955:$P$1955,0))</f>
        <v/>
      </c>
      <c r="L1968" s="8">
        <f>INDEX($J$1956:$P$1962,MATCH($AQ$1958,$J$1955:$P$1955,0),MATCH($AQ$1958,$J$1955:$P$1955,0))</f>
        <v/>
      </c>
      <c r="M1968" s="8">
        <f>INDEX($J$1956:$P$1962,MATCH($AQ$1958,$J$1955:$P$1955,0),MATCH($AQ$1959,$J$1955:$P$1955,0))</f>
        <v/>
      </c>
      <c r="R1968" s="8">
        <f>INDEX($R$1956:$X$1962,MATCH($AQ$1958,$R$1955:$X$1955,0),MATCH($AQ$1956,$R$1955:$X$1955,0))</f>
        <v/>
      </c>
      <c r="S1968" s="8">
        <f>INDEX($R$1956:$X$1962,MATCH($AQ$1958,$R$1955:$X$1955,0),MATCH($AQ$1957,$R$1955:$X$1955,0))</f>
        <v/>
      </c>
      <c r="T1968" s="8">
        <f>INDEX($R$1956:$X$1962,MATCH($AQ$1958,$R$1955:$X$1955,0),MATCH($AQ$1958,$R$1955:$X$1955,0))</f>
        <v/>
      </c>
      <c r="U1968" s="8">
        <f>INDEX($R$1956:$X$1962,MATCH($AQ$1958,$R$1955:$X$1955,0),MATCH($AQ$1959,$R$1955:$X$1955,0))</f>
        <v/>
      </c>
      <c r="Z1968" s="8">
        <f>INDEX($Z$1956:$AF$1962,MATCH($AQ$1958,$Z$1955:$AF$1955,0),MATCH($AQ$1956,$Z$1955:$AF$1955,0))</f>
        <v/>
      </c>
      <c r="AA1968" s="8">
        <f>INDEX($Z$1956:$AF$1962,MATCH($AQ$1958,$Z$1955:$AF$1955,0),MATCH($AQ$1957,$Z$1955:$AF$1955,0))</f>
        <v/>
      </c>
      <c r="AB1968" s="8">
        <f>INDEX($Z$1956:$AF$1962,MATCH($AQ$1958,$Z$1955:$AF$1955,0),MATCH($AQ$1958,$Z$1955:$AF$1955,0))</f>
        <v/>
      </c>
      <c r="AC1968" s="8">
        <f>INDEX($Z$1956:$AF$1962,MATCH($AQ$1958,$Z$1955:$AF$1955,0),MATCH($AQ$1959,$Z$1955:$AF$1955,0))</f>
        <v/>
      </c>
      <c r="AH1968" s="8">
        <f>INDEX($AH$1956:$AN$1962,MATCH($AQ$1958,$AH$1955:$AN$1955,0),MATCH($AQ$1956,$AH$1955:$AN$1955,0))</f>
        <v/>
      </c>
      <c r="AI1968" s="8">
        <f>INDEX($AH$1956:$AN$1962,MATCH($AQ$1958,$AH$1955:$AN$1955,0),MATCH($AQ$1957,$AH$1955:$AN$1955,0))</f>
        <v/>
      </c>
      <c r="AJ1968" s="8">
        <f>INDEX($AH$1956:$AN$1962,MATCH($AQ$1958,$AH$1955:$AN$1955,0),MATCH($AQ$1958,$AH$1955:$AN$1955,0))</f>
        <v/>
      </c>
      <c r="AK1968" s="8">
        <f>INDEX($AH$1956:$AN$1962,MATCH($AQ$1958,$AH$1955:$AN$1955,0),MATCH($AQ$1959,$AH$1955:$AN$1955,0))</f>
        <v/>
      </c>
      <c r="AP1968" s="8">
        <f>IF(($B$1968&lt;&gt;2)+($J$1968&lt;&gt;2)+($R$1968&lt;&gt;2)+($Z$1968&lt;&gt;2)+($AH$1968&lt;&gt;2)=0,2,IF((($B$1968&lt;&gt;2)*$B$1968+($J$1968&lt;&gt;2)*$J$1968+($R$1968&lt;&gt;2)*$R$1968+($Z$1968&lt;&gt;2)*$Z$1968+($AH$1968&lt;&gt;2)*$AH$1968)/(($B$1968&lt;&gt;2)+($J$1968&lt;&gt;2)+($R$1968&lt;&gt;2)+($Z$1968&lt;&gt;2)+($AH$1968&lt;&gt;2))&gt;=0.5,1,0))</f>
        <v/>
      </c>
      <c r="AQ1968" s="8">
        <f>IF(($C$1968&lt;&gt;2)+($K$1968&lt;&gt;2)+($S$1968&lt;&gt;2)+($AA$1968&lt;&gt;2)+($AI$1968&lt;&gt;2)=0,2,IF((($C$1968&lt;&gt;2)*$C$1968+($K$1968&lt;&gt;2)*$K$1968+($S$1968&lt;&gt;2)*$S$1968+($AA$1968&lt;&gt;2)*$AA$1968+($AI$1968&lt;&gt;2)*$AI$1968)/(($C$1968&lt;&gt;2)+($K$1968&lt;&gt;2)+($S$1968&lt;&gt;2)+($AA$1968&lt;&gt;2)+($AI$1968&lt;&gt;2))&gt;=0.5,1,0))</f>
        <v/>
      </c>
      <c r="AR1968" s="8">
        <f>IF(($D$1968&lt;&gt;2)+($L$1968&lt;&gt;2)+($T$1968&lt;&gt;2)+($AB$1968&lt;&gt;2)+($AJ$1968&lt;&gt;2)=0,2,IF((($D$1968&lt;&gt;2)*$D$1968+($L$1968&lt;&gt;2)*$L$1968+($T$1968&lt;&gt;2)*$T$1968+($AB$1968&lt;&gt;2)*$AB$1968+($AJ$1968&lt;&gt;2)*$AJ$1968)/(($D$1968&lt;&gt;2)+($L$1968&lt;&gt;2)+($T$1968&lt;&gt;2)+($AB$1968&lt;&gt;2)+($AJ$1968&lt;&gt;2))&gt;=0.5,1,0))</f>
        <v/>
      </c>
      <c r="AS1968" s="8">
        <f>IF(($E$1968&lt;&gt;2)+($M$1968&lt;&gt;2)+($U$1968&lt;&gt;2)+($AC$1968&lt;&gt;2)+($AK$1968&lt;&gt;2)=0,2,IF((($E$1968&lt;&gt;2)*$E$1968+($M$1968&lt;&gt;2)*$M$1968+($U$1968&lt;&gt;2)*$U$1968+($AC$1968&lt;&gt;2)*$AC$1968+($AK$1968&lt;&gt;2)*$AK$1968)/(($E$1968&lt;&gt;2)+($M$1968&lt;&gt;2)+($U$1968&lt;&gt;2)+($AC$1968&lt;&gt;2)+($AK$1968&lt;&gt;2))&gt;=0.5,1,0))</f>
        <v/>
      </c>
      <c r="AU1968" s="16">
        <f>INDEX('Ground truth'!$B$14:$H$20,MATCH($AP$1958,'Ground truth'!$A$14:$A$20,0),MATCH($AP$1956,'Ground truth'!$B$13:$H$13,0))</f>
        <v/>
      </c>
      <c r="AV1968" s="16">
        <f>INDEX('Ground truth'!$B$14:$H$20,MATCH($AP$1958,'Ground truth'!$A$14:$A$20,0),MATCH($AP$1957,'Ground truth'!$B$13:$H$13,0))</f>
        <v/>
      </c>
      <c r="AW1968" s="16">
        <f>INDEX('Ground truth'!$B$14:$H$20,MATCH($AP$1958,'Ground truth'!$A$14:$A$20,0),MATCH($AP$1958,'Ground truth'!$B$13:$H$13,0))</f>
        <v/>
      </c>
      <c r="AX1968" s="16">
        <f>INDEX('Ground truth'!$B$14:$H$20,MATCH($AP$1958,'Ground truth'!$A$14:$A$20,0),MATCH($AP$1959,'Ground truth'!$B$13:$H$13,0))</f>
        <v/>
      </c>
      <c r="AZ1968" s="19" t="n">
        <v>-1.917434114941039e-16</v>
      </c>
      <c r="BA1968" s="19">
        <f>LARGE($AZ$1966:$AZ$1969,3)</f>
        <v/>
      </c>
    </row>
    <row r="1969">
      <c r="A1969" s="3" t="inlineStr">
        <is>
          <t>Transmission</t>
        </is>
      </c>
      <c r="B1969" s="8">
        <f>INDEX($B$1956:$H$1962,MATCH($AQ$1959,$B$1955:$H$1955,0),MATCH($AQ$1956,$B$1955:$H$1955,0))</f>
        <v/>
      </c>
      <c r="C1969" s="8">
        <f>INDEX($B$1956:$H$1962,MATCH($AQ$1959,$B$1955:$H$1955,0),MATCH($AQ$1957,$B$1955:$H$1955,0))</f>
        <v/>
      </c>
      <c r="D1969" s="8">
        <f>INDEX($B$1956:$H$1962,MATCH($AQ$1959,$B$1955:$H$1955,0),MATCH($AQ$1958,$B$1955:$H$1955,0))</f>
        <v/>
      </c>
      <c r="E1969" s="8">
        <f>INDEX($B$1956:$H$1962,MATCH($AQ$1959,$B$1955:$H$1955,0),MATCH($AQ$1959,$B$1955:$H$1955,0))</f>
        <v/>
      </c>
      <c r="J1969" s="8">
        <f>INDEX($J$1956:$P$1962,MATCH($AQ$1959,$J$1955:$P$1955,0),MATCH($AQ$1956,$J$1955:$P$1955,0))</f>
        <v/>
      </c>
      <c r="K1969" s="8">
        <f>INDEX($J$1956:$P$1962,MATCH($AQ$1959,$J$1955:$P$1955,0),MATCH($AQ$1957,$J$1955:$P$1955,0))</f>
        <v/>
      </c>
      <c r="L1969" s="8">
        <f>INDEX($J$1956:$P$1962,MATCH($AQ$1959,$J$1955:$P$1955,0),MATCH($AQ$1958,$J$1955:$P$1955,0))</f>
        <v/>
      </c>
      <c r="M1969" s="8">
        <f>INDEX($J$1956:$P$1962,MATCH($AQ$1959,$J$1955:$P$1955,0),MATCH($AQ$1959,$J$1955:$P$1955,0))</f>
        <v/>
      </c>
      <c r="R1969" s="8">
        <f>INDEX($R$1956:$X$1962,MATCH($AQ$1959,$R$1955:$X$1955,0),MATCH($AQ$1956,$R$1955:$X$1955,0))</f>
        <v/>
      </c>
      <c r="S1969" s="8">
        <f>INDEX($R$1956:$X$1962,MATCH($AQ$1959,$R$1955:$X$1955,0),MATCH($AQ$1957,$R$1955:$X$1955,0))</f>
        <v/>
      </c>
      <c r="T1969" s="8">
        <f>INDEX($R$1956:$X$1962,MATCH($AQ$1959,$R$1955:$X$1955,0),MATCH($AQ$1958,$R$1955:$X$1955,0))</f>
        <v/>
      </c>
      <c r="U1969" s="8">
        <f>INDEX($R$1956:$X$1962,MATCH($AQ$1959,$R$1955:$X$1955,0),MATCH($AQ$1959,$R$1955:$X$1955,0))</f>
        <v/>
      </c>
      <c r="Z1969" s="8">
        <f>INDEX($Z$1956:$AF$1962,MATCH($AQ$1959,$Z$1955:$AF$1955,0),MATCH($AQ$1956,$Z$1955:$AF$1955,0))</f>
        <v/>
      </c>
      <c r="AA1969" s="8">
        <f>INDEX($Z$1956:$AF$1962,MATCH($AQ$1959,$Z$1955:$AF$1955,0),MATCH($AQ$1957,$Z$1955:$AF$1955,0))</f>
        <v/>
      </c>
      <c r="AB1969" s="8">
        <f>INDEX($Z$1956:$AF$1962,MATCH($AQ$1959,$Z$1955:$AF$1955,0),MATCH($AQ$1958,$Z$1955:$AF$1955,0))</f>
        <v/>
      </c>
      <c r="AC1969" s="8">
        <f>INDEX($Z$1956:$AF$1962,MATCH($AQ$1959,$Z$1955:$AF$1955,0),MATCH($AQ$1959,$Z$1955:$AF$1955,0))</f>
        <v/>
      </c>
      <c r="AH1969" s="8">
        <f>INDEX($AH$1956:$AN$1962,MATCH($AQ$1959,$AH$1955:$AN$1955,0),MATCH($AQ$1956,$AH$1955:$AN$1955,0))</f>
        <v/>
      </c>
      <c r="AI1969" s="8">
        <f>INDEX($AH$1956:$AN$1962,MATCH($AQ$1959,$AH$1955:$AN$1955,0),MATCH($AQ$1957,$AH$1955:$AN$1955,0))</f>
        <v/>
      </c>
      <c r="AJ1969" s="8">
        <f>INDEX($AH$1956:$AN$1962,MATCH($AQ$1959,$AH$1955:$AN$1955,0),MATCH($AQ$1958,$AH$1955:$AN$1955,0))</f>
        <v/>
      </c>
      <c r="AK1969" s="8">
        <f>INDEX($AH$1956:$AN$1962,MATCH($AQ$1959,$AH$1955:$AN$1955,0),MATCH($AQ$1959,$AH$1955:$AN$1955,0))</f>
        <v/>
      </c>
      <c r="AP1969" s="8">
        <f>IF(($B$1969&lt;&gt;2)+($J$1969&lt;&gt;2)+($R$1969&lt;&gt;2)+($Z$1969&lt;&gt;2)+($AH$1969&lt;&gt;2)=0,2,IF((($B$1969&lt;&gt;2)*$B$1969+($J$1969&lt;&gt;2)*$J$1969+($R$1969&lt;&gt;2)*$R$1969+($Z$1969&lt;&gt;2)*$Z$1969+($AH$1969&lt;&gt;2)*$AH$1969)/(($B$1969&lt;&gt;2)+($J$1969&lt;&gt;2)+($R$1969&lt;&gt;2)+($Z$1969&lt;&gt;2)+($AH$1969&lt;&gt;2))&gt;=0.5,1,0))</f>
        <v/>
      </c>
      <c r="AQ1969" s="8">
        <f>IF(($C$1969&lt;&gt;2)+($K$1969&lt;&gt;2)+($S$1969&lt;&gt;2)+($AA$1969&lt;&gt;2)+($AI$1969&lt;&gt;2)=0,2,IF((($C$1969&lt;&gt;2)*$C$1969+($K$1969&lt;&gt;2)*$K$1969+($S$1969&lt;&gt;2)*$S$1969+($AA$1969&lt;&gt;2)*$AA$1969+($AI$1969&lt;&gt;2)*$AI$1969)/(($C$1969&lt;&gt;2)+($K$1969&lt;&gt;2)+($S$1969&lt;&gt;2)+($AA$1969&lt;&gt;2)+($AI$1969&lt;&gt;2))&gt;=0.5,1,0))</f>
        <v/>
      </c>
      <c r="AR1969" s="8">
        <f>IF(($D$1969&lt;&gt;2)+($L$1969&lt;&gt;2)+($T$1969&lt;&gt;2)+($AB$1969&lt;&gt;2)+($AJ$1969&lt;&gt;2)=0,2,IF((($D$1969&lt;&gt;2)*$D$1969+($L$1969&lt;&gt;2)*$L$1969+($T$1969&lt;&gt;2)*$T$1969+($AB$1969&lt;&gt;2)*$AB$1969+($AJ$1969&lt;&gt;2)*$AJ$1969)/(($D$1969&lt;&gt;2)+($L$1969&lt;&gt;2)+($T$1969&lt;&gt;2)+($AB$1969&lt;&gt;2)+($AJ$1969&lt;&gt;2))&gt;=0.5,1,0))</f>
        <v/>
      </c>
      <c r="AS1969" s="8">
        <f>IF(($E$1969&lt;&gt;2)+($M$1969&lt;&gt;2)+($U$1969&lt;&gt;2)+($AC$1969&lt;&gt;2)+($AK$1969&lt;&gt;2)=0,2,IF((($E$1969&lt;&gt;2)*$E$1969+($M$1969&lt;&gt;2)*$M$1969+($U$1969&lt;&gt;2)*$U$1969+($AC$1969&lt;&gt;2)*$AC$1969+($AK$1969&lt;&gt;2)*$AK$1969)/(($E$1969&lt;&gt;2)+($M$1969&lt;&gt;2)+($U$1969&lt;&gt;2)+($AC$1969&lt;&gt;2)+($AK$1969&lt;&gt;2))&gt;=0.5,1,0))</f>
        <v/>
      </c>
      <c r="AU1969" s="16">
        <f>INDEX('Ground truth'!$B$14:$H$20,MATCH($AP$1959,'Ground truth'!$A$14:$A$20,0),MATCH($AP$1956,'Ground truth'!$B$13:$H$13,0))</f>
        <v/>
      </c>
      <c r="AV1969" s="16">
        <f>INDEX('Ground truth'!$B$14:$H$20,MATCH($AP$1959,'Ground truth'!$A$14:$A$20,0),MATCH($AP$1957,'Ground truth'!$B$13:$H$13,0))</f>
        <v/>
      </c>
      <c r="AW1969" s="16">
        <f>INDEX('Ground truth'!$B$14:$H$20,MATCH($AP$1959,'Ground truth'!$A$14:$A$20,0),MATCH($AP$1958,'Ground truth'!$B$13:$H$13,0))</f>
        <v/>
      </c>
      <c r="AX1969" s="16">
        <f>INDEX('Ground truth'!$B$14:$H$20,MATCH($AP$1959,'Ground truth'!$A$14:$A$20,0),MATCH($AP$1959,'Ground truth'!$B$13:$H$13,0))</f>
        <v/>
      </c>
      <c r="AZ1969" s="19" t="n">
        <v>-0.4811943040920157</v>
      </c>
      <c r="BA1969" s="19">
        <f>LARGE($AZ$1966:$AZ$1969,4)</f>
        <v/>
      </c>
    </row>
    <row r="1971">
      <c r="A1971" s="17" t="inlineStr">
        <is>
          <t>metrics — confident-only (unsure excluded from denominators)</t>
        </is>
      </c>
      <c r="B1971" s="10" t="inlineStr">
        <is>
          <t>run 1</t>
        </is>
      </c>
      <c r="C1971" s="10" t="inlineStr">
        <is>
          <t>run 2</t>
        </is>
      </c>
      <c r="D1971" s="10" t="inlineStr">
        <is>
          <t>run 3</t>
        </is>
      </c>
      <c r="E1971" s="10" t="inlineStr">
        <is>
          <t>run 4</t>
        </is>
      </c>
      <c r="F1971" s="10" t="inlineStr">
        <is>
          <t>run 5</t>
        </is>
      </c>
      <c r="G1971" s="10" t="inlineStr">
        <is>
          <t>avg-matrix</t>
        </is>
      </c>
      <c r="H1971" s="10" t="inlineStr">
        <is>
          <t>mean</t>
        </is>
      </c>
      <c r="I1971" s="10" t="inlineStr">
        <is>
          <t>std (pop.)</t>
        </is>
      </c>
      <c r="J1971" s="17" t="inlineStr">
        <is>
          <t>notes</t>
        </is>
      </c>
    </row>
    <row r="1972">
      <c r="A1972" s="7" t="inlineStr">
        <is>
          <t>TP</t>
        </is>
      </c>
      <c r="B1972" s="7">
        <f>SUMPRODUCT(($B$1966:$E$1969=1)*($AU$1966:$AX$1969=1))</f>
        <v/>
      </c>
      <c r="C1972" s="7">
        <f>SUMPRODUCT(($J$1966:$M$1969=1)*($AU$1966:$AX$1969=1))</f>
        <v/>
      </c>
      <c r="D1972" s="7">
        <f>SUMPRODUCT(($R$1966:$U$1969=1)*($AU$1966:$AX$1969=1))</f>
        <v/>
      </c>
      <c r="E1972" s="7">
        <f>SUMPRODUCT(($Z$1966:$AC$1969=1)*($AU$1966:$AX$1969=1))</f>
        <v/>
      </c>
      <c r="F1972" s="7">
        <f>SUMPRODUCT(($AH$1966:$AK$1969=1)*($AU$1966:$AX$1969=1))</f>
        <v/>
      </c>
      <c r="G1972" s="7">
        <f>SUMPRODUCT(($AP$1966:$AS$1969=1)*($AU$1966:$AX$1969=1))</f>
        <v/>
      </c>
      <c r="H1972" s="12">
        <f>AVERAGE($B$1972:$F$1972)</f>
        <v/>
      </c>
      <c r="I1972" s="12">
        <f>STDEV.P($B$1972:$F$1972)</f>
        <v/>
      </c>
    </row>
    <row r="1973">
      <c r="A1973" s="7" t="inlineStr">
        <is>
          <t>TN</t>
        </is>
      </c>
      <c r="B1973" s="7">
        <f>SUMPRODUCT(($B$1966:$E$1969=0)*($AU$1966:$AX$1969=0))</f>
        <v/>
      </c>
      <c r="C1973" s="7">
        <f>SUMPRODUCT(($J$1966:$M$1969=0)*($AU$1966:$AX$1969=0))</f>
        <v/>
      </c>
      <c r="D1973" s="7">
        <f>SUMPRODUCT(($R$1966:$U$1969=0)*($AU$1966:$AX$1969=0))</f>
        <v/>
      </c>
      <c r="E1973" s="7">
        <f>SUMPRODUCT(($Z$1966:$AC$1969=0)*($AU$1966:$AX$1969=0))</f>
        <v/>
      </c>
      <c r="F1973" s="7">
        <f>SUMPRODUCT(($AH$1966:$AK$1969=0)*($AU$1966:$AX$1969=0))</f>
        <v/>
      </c>
      <c r="G1973" s="7">
        <f>SUMPRODUCT(($AP$1966:$AS$1969=0)*($AU$1966:$AX$1969=0))</f>
        <v/>
      </c>
      <c r="H1973" s="12">
        <f>AVERAGE($B$1973:$F$1973)</f>
        <v/>
      </c>
      <c r="I1973" s="12">
        <f>STDEV.P($B$1973:$F$1973)</f>
        <v/>
      </c>
    </row>
    <row r="1974">
      <c r="A1974" s="7" t="inlineStr">
        <is>
          <t>FP</t>
        </is>
      </c>
      <c r="B1974" s="7">
        <f>SUMPRODUCT(($B$1966:$E$1969=1)*($AU$1966:$AX$1969=0))</f>
        <v/>
      </c>
      <c r="C1974" s="7">
        <f>SUMPRODUCT(($J$1966:$M$1969=1)*($AU$1966:$AX$1969=0))</f>
        <v/>
      </c>
      <c r="D1974" s="7">
        <f>SUMPRODUCT(($R$1966:$U$1969=1)*($AU$1966:$AX$1969=0))</f>
        <v/>
      </c>
      <c r="E1974" s="7">
        <f>SUMPRODUCT(($Z$1966:$AC$1969=1)*($AU$1966:$AX$1969=0))</f>
        <v/>
      </c>
      <c r="F1974" s="7">
        <f>SUMPRODUCT(($AH$1966:$AK$1969=1)*($AU$1966:$AX$1969=0))</f>
        <v/>
      </c>
      <c r="G1974" s="7">
        <f>SUMPRODUCT(($AP$1966:$AS$1969=1)*($AU$1966:$AX$1969=0))</f>
        <v/>
      </c>
      <c r="H1974" s="12">
        <f>AVERAGE($B$1974:$F$1974)</f>
        <v/>
      </c>
      <c r="I1974" s="12">
        <f>STDEV.P($B$1974:$F$1974)</f>
        <v/>
      </c>
    </row>
    <row r="1975">
      <c r="A1975" s="7" t="inlineStr">
        <is>
          <t>FN</t>
        </is>
      </c>
      <c r="B1975" s="7">
        <f>SUMPRODUCT(($B$1966:$E$1969=0)*($AU$1966:$AX$1969=1))</f>
        <v/>
      </c>
      <c r="C1975" s="7">
        <f>SUMPRODUCT(($J$1966:$M$1969=0)*($AU$1966:$AX$1969=1))</f>
        <v/>
      </c>
      <c r="D1975" s="7">
        <f>SUMPRODUCT(($R$1966:$U$1969=0)*($AU$1966:$AX$1969=1))</f>
        <v/>
      </c>
      <c r="E1975" s="7">
        <f>SUMPRODUCT(($Z$1966:$AC$1969=0)*($AU$1966:$AX$1969=1))</f>
        <v/>
      </c>
      <c r="F1975" s="7">
        <f>SUMPRODUCT(($AH$1966:$AK$1969=0)*($AU$1966:$AX$1969=1))</f>
        <v/>
      </c>
      <c r="G1975" s="7">
        <f>SUMPRODUCT(($AP$1966:$AS$1969=0)*($AU$1966:$AX$1969=1))</f>
        <v/>
      </c>
      <c r="H1975" s="12">
        <f>AVERAGE($B$1975:$F$1975)</f>
        <v/>
      </c>
      <c r="I1975" s="12">
        <f>STDEV.P($B$1975:$F$1975)</f>
        <v/>
      </c>
    </row>
    <row r="1976">
      <c r="A1976" s="4" t="inlineStr">
        <is>
          <t>Precision</t>
        </is>
      </c>
      <c r="B1976" s="12">
        <f>IFERROR($B$1972/($B$1972+$B$1974),0)</f>
        <v/>
      </c>
      <c r="C1976" s="12">
        <f>IFERROR($C$1972/($C$1972+$C$1974),0)</f>
        <v/>
      </c>
      <c r="D1976" s="12">
        <f>IFERROR($D$1972/($D$1972+$D$1974),0)</f>
        <v/>
      </c>
      <c r="E1976" s="12">
        <f>IFERROR($E$1972/($E$1972+$E$1974),0)</f>
        <v/>
      </c>
      <c r="F1976" s="12">
        <f>IFERROR($F$1972/($F$1972+$F$1974),0)</f>
        <v/>
      </c>
      <c r="G1976" s="12">
        <f>IFERROR($G$1972/($G$1972+$G$1974),0)</f>
        <v/>
      </c>
      <c r="H1976" s="18">
        <f>AVERAGE($B$1976:$F$1976)</f>
        <v/>
      </c>
      <c r="I1976" s="18">
        <f>STDEV.P($B$1976:$F$1976)</f>
        <v/>
      </c>
    </row>
    <row r="1977">
      <c r="A1977" s="4" t="inlineStr">
        <is>
          <t>Recall</t>
        </is>
      </c>
      <c r="B1977" s="12">
        <f>IFERROR($B$1972/($B$1972+$B$1975),0)</f>
        <v/>
      </c>
      <c r="C1977" s="12">
        <f>IFERROR($C$1972/($C$1972+$C$1975),0)</f>
        <v/>
      </c>
      <c r="D1977" s="12">
        <f>IFERROR($D$1972/($D$1972+$D$1975),0)</f>
        <v/>
      </c>
      <c r="E1977" s="12">
        <f>IFERROR($E$1972/($E$1972+$E$1975),0)</f>
        <v/>
      </c>
      <c r="F1977" s="12">
        <f>IFERROR($F$1972/($F$1972+$F$1975),0)</f>
        <v/>
      </c>
      <c r="G1977" s="12">
        <f>IFERROR($G$1972/($G$1972+$G$1975),0)</f>
        <v/>
      </c>
      <c r="H1977" s="18">
        <f>AVERAGE($B$1977:$F$1977)</f>
        <v/>
      </c>
      <c r="I1977" s="18">
        <f>STDEV.P($B$1977:$F$1977)</f>
        <v/>
      </c>
    </row>
    <row r="1978">
      <c r="A1978" s="4" t="inlineStr">
        <is>
          <t>F1</t>
        </is>
      </c>
      <c r="B1978" s="12">
        <f>IFERROR(2*$B$1976*$B$1977/($B$1976+$B$1977),0)</f>
        <v/>
      </c>
      <c r="C1978" s="12">
        <f>IFERROR(2*$C$1976*$C$1977/($C$1976+$C$1977),0)</f>
        <v/>
      </c>
      <c r="D1978" s="12">
        <f>IFERROR(2*$D$1976*$D$1977/($D$1976+$D$1977),0)</f>
        <v/>
      </c>
      <c r="E1978" s="12">
        <f>IFERROR(2*$E$1976*$E$1977/($E$1976+$E$1977),0)</f>
        <v/>
      </c>
      <c r="F1978" s="12">
        <f>IFERROR(2*$F$1976*$F$1977/($F$1976+$F$1977),0)</f>
        <v/>
      </c>
      <c r="G1978" s="12">
        <f>IFERROR(2*$G$1976*$G$1977/($G$1976+$G$1977),0)</f>
        <v/>
      </c>
      <c r="H1978" s="18">
        <f>AVERAGE($B$1978:$F$1978)</f>
        <v/>
      </c>
      <c r="I1978" s="18">
        <f>STDEV.P($B$1978:$F$1978)</f>
        <v/>
      </c>
    </row>
    <row r="1979">
      <c r="A1979" s="4" t="inlineStr">
        <is>
          <t>Accuracy</t>
        </is>
      </c>
      <c r="B1979" s="12">
        <f>IFERROR(($B$1972+$B$1973)/($B$1972+$B$1973+$B$1974+$B$1975),0)</f>
        <v/>
      </c>
      <c r="C1979" s="12">
        <f>IFERROR(($C$1972+$C$1973)/($C$1972+$C$1973+$C$1974+$C$1975),0)</f>
        <v/>
      </c>
      <c r="D1979" s="12">
        <f>IFERROR(($D$1972+$D$1973)/($D$1972+$D$1973+$D$1974+$D$1975),0)</f>
        <v/>
      </c>
      <c r="E1979" s="12">
        <f>IFERROR(($E$1972+$E$1973)/($E$1972+$E$1973+$E$1974+$E$1975),0)</f>
        <v/>
      </c>
      <c r="F1979" s="12">
        <f>IFERROR(($F$1972+$F$1973)/($F$1972+$F$1973+$F$1974+$F$1975),0)</f>
        <v/>
      </c>
      <c r="G1979" s="12">
        <f>IFERROR(($G$1972+$G$1973)/($G$1972+$G$1973+$G$1974+$G$1975),0)</f>
        <v/>
      </c>
      <c r="H1979" s="18">
        <f>AVERAGE($B$1979:$F$1979)</f>
        <v/>
      </c>
      <c r="I1979" s="18">
        <f>STDEV.P($B$1979:$F$1979)</f>
        <v/>
      </c>
    </row>
    <row r="1980">
      <c r="A1980" s="4" t="inlineStr">
        <is>
          <t>Edit distance</t>
        </is>
      </c>
      <c r="B1980" s="12">
        <f>SUMPRODUCT(ABS($AU$1966:$AX$1969-$B$1966:$E$1969))</f>
        <v/>
      </c>
      <c r="C1980" s="12">
        <f>SUMPRODUCT(ABS($AU$1966:$AX$1969-$J$1966:$M$1969))</f>
        <v/>
      </c>
      <c r="D1980" s="12">
        <f>SUMPRODUCT(ABS($AU$1966:$AX$1969-$R$1966:$U$1969))</f>
        <v/>
      </c>
      <c r="E1980" s="12">
        <f>SUMPRODUCT(ABS($AU$1966:$AX$1969-$Z$1966:$AC$1969))</f>
        <v/>
      </c>
      <c r="F1980" s="12">
        <f>SUMPRODUCT(ABS($AU$1966:$AX$1969-$AH$1966:$AK$1969))</f>
        <v/>
      </c>
      <c r="G1980" s="12">
        <f>SUMPRODUCT(ABS($AU$1966:$AX$1969-$AP$1966:$AS$1969))</f>
        <v/>
      </c>
      <c r="H1980" s="18">
        <f>AVERAGE($B$1980:$F$1980)</f>
        <v/>
      </c>
      <c r="I1980" s="18">
        <f>STDEV.P($B$1980:$F$1980)</f>
        <v/>
      </c>
    </row>
    <row r="1981">
      <c r="A1981" s="4" t="inlineStr">
        <is>
          <t>Spectral distance</t>
        </is>
      </c>
      <c r="B1981" s="12">
        <f>SQRT(SUMPRODUCT(($BA$1966:$BA$1969-$B$1989:$B$1992)^2))</f>
        <v/>
      </c>
      <c r="C1981" s="12">
        <f>SQRT(SUMPRODUCT(($BA$1966:$BA$1969-$C$1989:$C$1992)^2))</f>
        <v/>
      </c>
      <c r="D1981" s="12">
        <f>SQRT(SUMPRODUCT(($BA$1966:$BA$1969-$D$1989:$D$1992)^2))</f>
        <v/>
      </c>
      <c r="E1981" s="12">
        <f>SQRT(SUMPRODUCT(($BA$1966:$BA$1969-$E$1989:$E$1992)^2))</f>
        <v/>
      </c>
      <c r="F1981" s="12">
        <f>SQRT(SUMPRODUCT(($BA$1966:$BA$1969-$F$1989:$F$1992)^2))</f>
        <v/>
      </c>
      <c r="G1981" s="12">
        <f>SQRT(SUMPRODUCT(($BA$1966:$BA$1969-$G$1989:$G$1992)^2))</f>
        <v/>
      </c>
      <c r="H1981" s="18">
        <f>AVERAGE($B$1981:$F$1981)</f>
        <v/>
      </c>
      <c r="I1981" s="18">
        <f>STDEV.P($B$1981:$F$1981)</f>
        <v/>
      </c>
    </row>
    <row r="1982">
      <c r="A1982" s="4" t="inlineStr">
        <is>
          <t>Unsure cells</t>
        </is>
      </c>
      <c r="B1982" s="7">
        <f>COUNTIF($B$1966:$E$1969,2)</f>
        <v/>
      </c>
      <c r="C1982" s="7">
        <f>COUNTIF($J$1966:$M$1969,2)</f>
        <v/>
      </c>
      <c r="D1982" s="7">
        <f>COUNTIF($R$1966:$U$1969,2)</f>
        <v/>
      </c>
      <c r="E1982" s="7">
        <f>COUNTIF($Z$1966:$AC$1969,2)</f>
        <v/>
      </c>
      <c r="F1982" s="7">
        <f>COUNTIF($AH$1966:$AK$1969,2)</f>
        <v/>
      </c>
      <c r="G1982" s="7">
        <f>COUNTIF($AP$1966:$AS$1969,2)</f>
        <v/>
      </c>
      <c r="H1982" s="12">
        <f>AVERAGE($B$1982:$F$1982)</f>
        <v/>
      </c>
      <c r="I1982" s="12">
        <f>STDEV.P($B$1982:$F$1982)</f>
        <v/>
      </c>
    </row>
    <row r="1983">
      <c r="A1983" s="3" t="inlineStr">
        <is>
          <t>eigenvalues (real part, numpy order; pasted)</t>
        </is>
      </c>
    </row>
    <row r="1984">
      <c r="A1984" s="3" t="inlineStr">
        <is>
          <t xml:space="preserve">  λ1</t>
        </is>
      </c>
      <c r="B1984" s="19" t="n">
        <v>3.170086486626031</v>
      </c>
      <c r="C1984" s="19" t="n">
        <v>-2.220446049250313e-16</v>
      </c>
      <c r="D1984" s="19" t="n">
        <v>-2.220446049250313e-16</v>
      </c>
      <c r="E1984" s="19" t="n">
        <v>-2.220446049250313e-16</v>
      </c>
      <c r="F1984" s="19" t="n">
        <v>-2.220446049250313e-16</v>
      </c>
      <c r="G1984" s="19" t="n">
        <v>-2.220446049250313e-16</v>
      </c>
    </row>
    <row r="1985">
      <c r="A1985" s="3" t="inlineStr">
        <is>
          <t xml:space="preserve">  λ2</t>
        </is>
      </c>
      <c r="B1985" s="19" t="n">
        <v>-0.4811943040920158</v>
      </c>
      <c r="C1985" s="19" t="n">
        <v>3</v>
      </c>
      <c r="D1985" s="19" t="n">
        <v>3</v>
      </c>
      <c r="E1985" s="19" t="n">
        <v>3</v>
      </c>
      <c r="F1985" s="19" t="n">
        <v>3</v>
      </c>
      <c r="G1985" s="19" t="n">
        <v>3</v>
      </c>
    </row>
    <row r="1986">
      <c r="A1986" s="3" t="inlineStr">
        <is>
          <t xml:space="preserve">  λ3</t>
        </is>
      </c>
      <c r="B1986" s="19" t="n">
        <v>1.311107817465982</v>
      </c>
      <c r="C1986" s="19" t="n">
        <v>0</v>
      </c>
      <c r="D1986" s="19" t="n">
        <v>0</v>
      </c>
      <c r="E1986" s="19" t="n">
        <v>0</v>
      </c>
      <c r="F1986" s="19" t="n">
        <v>0</v>
      </c>
      <c r="G1986" s="19" t="n">
        <v>0</v>
      </c>
    </row>
    <row r="1987">
      <c r="A1987" s="3" t="inlineStr">
        <is>
          <t xml:space="preserve">  λ4</t>
        </is>
      </c>
      <c r="B1987" s="19" t="n">
        <v>0</v>
      </c>
      <c r="C1987" s="19" t="n">
        <v>1</v>
      </c>
      <c r="D1987" s="19" t="n">
        <v>1</v>
      </c>
      <c r="E1987" s="19" t="n">
        <v>1</v>
      </c>
      <c r="F1987" s="19" t="n">
        <v>1</v>
      </c>
      <c r="G1987" s="19" t="n">
        <v>1</v>
      </c>
    </row>
    <row r="1988">
      <c r="A1988" s="3" t="inlineStr">
        <is>
          <t>eigenvalues sorted desc (LARGE)</t>
        </is>
      </c>
    </row>
    <row r="1989">
      <c r="A1989" s="3" t="inlineStr">
        <is>
          <t xml:space="preserve">  λ(1)</t>
        </is>
      </c>
      <c r="B1989" s="19">
        <f>LARGE($B$1984:$B$1987,1)</f>
        <v/>
      </c>
      <c r="C1989" s="19">
        <f>LARGE($C$1984:$C$1987,1)</f>
        <v/>
      </c>
      <c r="D1989" s="19">
        <f>LARGE($D$1984:$D$1987,1)</f>
        <v/>
      </c>
      <c r="E1989" s="19">
        <f>LARGE($E$1984:$E$1987,1)</f>
        <v/>
      </c>
      <c r="F1989" s="19">
        <f>LARGE($F$1984:$F$1987,1)</f>
        <v/>
      </c>
      <c r="G1989" s="19">
        <f>LARGE($G$1984:$G$1987,1)</f>
        <v/>
      </c>
    </row>
    <row r="1990">
      <c r="A1990" s="3" t="inlineStr">
        <is>
          <t xml:space="preserve">  λ(2)</t>
        </is>
      </c>
      <c r="B1990" s="19">
        <f>LARGE($B$1984:$B$1987,2)</f>
        <v/>
      </c>
      <c r="C1990" s="19">
        <f>LARGE($C$1984:$C$1987,2)</f>
        <v/>
      </c>
      <c r="D1990" s="19">
        <f>LARGE($D$1984:$D$1987,2)</f>
        <v/>
      </c>
      <c r="E1990" s="19">
        <f>LARGE($E$1984:$E$1987,2)</f>
        <v/>
      </c>
      <c r="F1990" s="19">
        <f>LARGE($F$1984:$F$1987,2)</f>
        <v/>
      </c>
      <c r="G1990" s="19">
        <f>LARGE($G$1984:$G$1987,2)</f>
        <v/>
      </c>
    </row>
    <row r="1991">
      <c r="A1991" s="3" t="inlineStr">
        <is>
          <t xml:space="preserve">  λ(3)</t>
        </is>
      </c>
      <c r="B1991" s="19">
        <f>LARGE($B$1984:$B$1987,3)</f>
        <v/>
      </c>
      <c r="C1991" s="19">
        <f>LARGE($C$1984:$C$1987,3)</f>
        <v/>
      </c>
      <c r="D1991" s="19">
        <f>LARGE($D$1984:$D$1987,3)</f>
        <v/>
      </c>
      <c r="E1991" s="19">
        <f>LARGE($E$1984:$E$1987,3)</f>
        <v/>
      </c>
      <c r="F1991" s="19">
        <f>LARGE($F$1984:$F$1987,3)</f>
        <v/>
      </c>
      <c r="G1991" s="19">
        <f>LARGE($G$1984:$G$1987,3)</f>
        <v/>
      </c>
    </row>
    <row r="1992">
      <c r="A1992" s="3" t="inlineStr">
        <is>
          <t xml:space="preserve">  λ(4)</t>
        </is>
      </c>
      <c r="B1992" s="19">
        <f>LARGE($B$1984:$B$1987,4)</f>
        <v/>
      </c>
      <c r="C1992" s="19">
        <f>LARGE($C$1984:$C$1987,4)</f>
        <v/>
      </c>
      <c r="D1992" s="19">
        <f>LARGE($D$1984:$D$1987,4)</f>
        <v/>
      </c>
      <c r="E1992" s="19">
        <f>LARGE($E$1984:$E$1987,4)</f>
        <v/>
      </c>
      <c r="F1992" s="19">
        <f>LARGE($F$1984:$F$1987,4)</f>
        <v/>
      </c>
      <c r="G1992" s="19">
        <f>LARGE($G$1984:$G$1987,4)</f>
        <v/>
      </c>
    </row>
    <row r="1993">
      <c r="A1993" s="3" t="inlineStr">
        <is>
          <t>check: Σeig − trace (→0)</t>
        </is>
      </c>
      <c r="B1993" s="3">
        <f>ROUND(SUM($B$1984:$B$1987)-($B$1966+$C$1967+$D$1968+$E$1969),6)</f>
        <v/>
      </c>
      <c r="C1993" s="3">
        <f>ROUND(SUM($C$1984:$C$1987)-($J$1966+$K$1967+$L$1968+$M$1969),6)</f>
        <v/>
      </c>
      <c r="D1993" s="3">
        <f>ROUND(SUM($D$1984:$D$1987)-($R$1966+$S$1967+$T$1968+$U$1969),6)</f>
        <v/>
      </c>
      <c r="E1993" s="3">
        <f>ROUND(SUM($E$1984:$E$1987)-($Z$1966+$AA$1967+$AB$1968+$AC$1969),6)</f>
        <v/>
      </c>
      <c r="F1993" s="3">
        <f>ROUND(SUM($F$1984:$F$1987)-($AH$1966+$AI$1967+$AJ$1968+$AK$1969),6)</f>
        <v/>
      </c>
      <c r="G1993" s="3">
        <f>ROUND(SUM($G$1984:$G$1987)-($AP$1966+$AQ$1967+$AR$1968+$AS$1969),6)</f>
        <v/>
      </c>
    </row>
    <row r="1994">
      <c r="A1994" s="3" t="inlineStr">
        <is>
          <t>check: Πeig − det (→0)</t>
        </is>
      </c>
      <c r="B1994" s="3">
        <f>ROUND(MDETERM($B$1966:$E$1969)-PRODUCT($B$1984:$B$1987),6)</f>
        <v/>
      </c>
      <c r="C1994" s="3">
        <f>ROUND(MDETERM($J$1966:$M$1969)-PRODUCT($C$1984:$C$1987),6)</f>
        <v/>
      </c>
      <c r="D1994" s="3">
        <f>ROUND(MDETERM($R$1966:$U$1969)-PRODUCT($D$1984:$D$1987),6)</f>
        <v/>
      </c>
      <c r="E1994" s="3">
        <f>ROUND(MDETERM($Z$1966:$AC$1969)-PRODUCT($E$1984:$E$1987),6)</f>
        <v/>
      </c>
      <c r="F1994" s="3">
        <f>ROUND(MDETERM($AH$1966:$AK$1969)-PRODUCT($F$1984:$F$1987),6)</f>
        <v/>
      </c>
      <c r="G1994" s="3">
        <f>ROUND(MDETERM($AP$1966:$AS$1969)-PRODUCT($G$1984:$G$1987),6)</f>
        <v/>
      </c>
    </row>
    <row r="1995">
      <c r="A1995" s="3" t="inlineStr">
        <is>
          <t>complex eigenvalues?</t>
        </is>
      </c>
      <c r="B1995" s="3" t="inlineStr"/>
      <c r="C1995" s="3" t="inlineStr"/>
      <c r="D1995" s="3" t="inlineStr"/>
      <c r="E1995" s="3" t="inlineStr"/>
      <c r="F1995" s="3" t="inlineStr"/>
      <c r="G1995" s="3" t="inlineStr"/>
    </row>
    <row r="1996">
      <c r="A1996" s="3" t="inlineStr">
        <is>
          <t>check: det(M − λᵢI) per sorted λ (→0)</t>
        </is>
      </c>
    </row>
    <row r="1997">
      <c r="A1997" s="3" t="inlineStr">
        <is>
          <t xml:space="preserve">  det(M − λ(1)I)</t>
        </is>
      </c>
      <c r="B1997" s="3">
        <f t="array" ref="B1997">ROUND(MDETERM($B$1966:$E$1969-$B$1989*MUNIT(4)),6)</f>
        <v/>
      </c>
      <c r="C1997" s="3">
        <f t="array" ref="C1997">ROUND(MDETERM($J$1966:$M$1969-$C$1989*MUNIT(4)),6)</f>
        <v/>
      </c>
      <c r="D1997" s="3">
        <f t="array" ref="D1997">ROUND(MDETERM($R$1966:$U$1969-$D$1989*MUNIT(4)),6)</f>
        <v/>
      </c>
      <c r="E1997" s="3">
        <f t="array" ref="E1997">ROUND(MDETERM($Z$1966:$AC$1969-$E$1989*MUNIT(4)),6)</f>
        <v/>
      </c>
      <c r="F1997" s="3">
        <f t="array" ref="F1997">ROUND(MDETERM($AH$1966:$AK$1969-$F$1989*MUNIT(4)),6)</f>
        <v/>
      </c>
      <c r="G1997" s="3">
        <f t="array" ref="G1997">ROUND(MDETERM($AP$1966:$AS$1969-$G$1989*MUNIT(4)),6)</f>
        <v/>
      </c>
    </row>
    <row r="1998">
      <c r="A1998" s="3" t="inlineStr">
        <is>
          <t xml:space="preserve">  det(M − λ(2)I)</t>
        </is>
      </c>
      <c r="B1998" s="3">
        <f t="array" ref="B1998">ROUND(MDETERM($B$1966:$E$1969-$B$1990*MUNIT(4)),6)</f>
        <v/>
      </c>
      <c r="C1998" s="3">
        <f t="array" ref="C1998">ROUND(MDETERM($J$1966:$M$1969-$C$1990*MUNIT(4)),6)</f>
        <v/>
      </c>
      <c r="D1998" s="3">
        <f t="array" ref="D1998">ROUND(MDETERM($R$1966:$U$1969-$D$1990*MUNIT(4)),6)</f>
        <v/>
      </c>
      <c r="E1998" s="3">
        <f t="array" ref="E1998">ROUND(MDETERM($Z$1966:$AC$1969-$E$1990*MUNIT(4)),6)</f>
        <v/>
      </c>
      <c r="F1998" s="3">
        <f t="array" ref="F1998">ROUND(MDETERM($AH$1966:$AK$1969-$F$1990*MUNIT(4)),6)</f>
        <v/>
      </c>
      <c r="G1998" s="3">
        <f t="array" ref="G1998">ROUND(MDETERM($AP$1966:$AS$1969-$G$1990*MUNIT(4)),6)</f>
        <v/>
      </c>
    </row>
    <row r="1999">
      <c r="A1999" s="3" t="inlineStr">
        <is>
          <t xml:space="preserve">  det(M − λ(3)I)</t>
        </is>
      </c>
      <c r="B1999" s="3">
        <f t="array" ref="B1999">ROUND(MDETERM($B$1966:$E$1969-$B$1991*MUNIT(4)),6)</f>
        <v/>
      </c>
      <c r="C1999" s="3">
        <f t="array" ref="C1999">ROUND(MDETERM($J$1966:$M$1969-$C$1991*MUNIT(4)),6)</f>
        <v/>
      </c>
      <c r="D1999" s="3">
        <f t="array" ref="D1999">ROUND(MDETERM($R$1966:$U$1969-$D$1991*MUNIT(4)),6)</f>
        <v/>
      </c>
      <c r="E1999" s="3">
        <f t="array" ref="E1999">ROUND(MDETERM($Z$1966:$AC$1969-$E$1991*MUNIT(4)),6)</f>
        <v/>
      </c>
      <c r="F1999" s="3">
        <f t="array" ref="F1999">ROUND(MDETERM($AH$1966:$AK$1969-$F$1991*MUNIT(4)),6)</f>
        <v/>
      </c>
      <c r="G1999" s="3">
        <f t="array" ref="G1999">ROUND(MDETERM($AP$1966:$AS$1969-$G$1991*MUNIT(4)),6)</f>
        <v/>
      </c>
    </row>
    <row r="2000">
      <c r="A2000" s="3" t="inlineStr">
        <is>
          <t xml:space="preserve">  det(M − λ(4)I)</t>
        </is>
      </c>
      <c r="B2000" s="3">
        <f t="array" ref="B2000">ROUND(MDETERM($B$1966:$E$1969-$B$1992*MUNIT(4)),6)</f>
        <v/>
      </c>
      <c r="C2000" s="3">
        <f t="array" ref="C2000">ROUND(MDETERM($J$1966:$M$1969-$C$1992*MUNIT(4)),6)</f>
        <v/>
      </c>
      <c r="D2000" s="3">
        <f t="array" ref="D2000">ROUND(MDETERM($R$1966:$U$1969-$D$1992*MUNIT(4)),6)</f>
        <v/>
      </c>
      <c r="E2000" s="3">
        <f t="array" ref="E2000">ROUND(MDETERM($Z$1966:$AC$1969-$E$1992*MUNIT(4)),6)</f>
        <v/>
      </c>
      <c r="F2000" s="3">
        <f t="array" ref="F2000">ROUND(MDETERM($AH$1966:$AK$1969-$F$1992*MUNIT(4)),6)</f>
        <v/>
      </c>
      <c r="G2000" s="3">
        <f t="array" ref="G2000">ROUND(MDETERM($AP$1966:$AS$1969-$G$1992*MUNIT(4)),6)</f>
        <v/>
      </c>
    </row>
    <row r="2004" ht="16" customHeight="1">
      <c r="A2004" s="14" t="inlineStr">
        <is>
          <t>GraphRAG R1-R2 | llama3.3:70b</t>
        </is>
      </c>
      <c r="B2004" s="9" t="inlineStr">
        <is>
          <t>run 1 (raw, pasted)</t>
        </is>
      </c>
      <c r="J2004" s="9" t="inlineStr">
        <is>
          <t>run 2 (raw, pasted)</t>
        </is>
      </c>
      <c r="R2004" s="9" t="inlineStr">
        <is>
          <t>run 3 (raw, pasted)</t>
        </is>
      </c>
      <c r="Z2004" s="9" t="inlineStr">
        <is>
          <t>run 4 (raw, pasted)</t>
        </is>
      </c>
      <c r="AH2004" s="9" t="inlineStr">
        <is>
          <t>run 5 (raw, pasted)</t>
        </is>
      </c>
      <c r="AP2004" s="9" t="inlineStr">
        <is>
          <t>archived component mapping</t>
        </is>
      </c>
    </row>
    <row r="2005" ht="60" customHeight="1">
      <c r="B2005" s="15" t="inlineStr">
        <is>
          <t>Motor</t>
        </is>
      </c>
      <c r="C2005" s="15" t="inlineStr">
        <is>
          <t>Battery</t>
        </is>
      </c>
      <c r="D2005" s="15" t="inlineStr">
        <is>
          <t>Gearbox</t>
        </is>
      </c>
      <c r="E2005" s="15" t="inlineStr">
        <is>
          <t>Chuck</t>
        </is>
      </c>
      <c r="F2005" s="15" t="inlineStr">
        <is>
          <t>Handle</t>
        </is>
      </c>
      <c r="G2005" s="15" t="inlineStr">
        <is>
          <t>Switch</t>
        </is>
      </c>
      <c r="H2005" s="15" t="inlineStr">
        <is>
          <t>Circuit Board</t>
        </is>
      </c>
      <c r="J2005" s="15" t="inlineStr">
        <is>
          <t>Motor</t>
        </is>
      </c>
      <c r="K2005" s="15" t="inlineStr">
        <is>
          <t>Battery</t>
        </is>
      </c>
      <c r="L2005" s="15" t="inlineStr">
        <is>
          <t>Gearbox</t>
        </is>
      </c>
      <c r="M2005" s="15" t="inlineStr">
        <is>
          <t>Chuck</t>
        </is>
      </c>
      <c r="N2005" s="15" t="inlineStr">
        <is>
          <t>Handle</t>
        </is>
      </c>
      <c r="O2005" s="15" t="inlineStr">
        <is>
          <t>Switch</t>
        </is>
      </c>
      <c r="P2005" s="15" t="inlineStr">
        <is>
          <t>Circuit Board</t>
        </is>
      </c>
      <c r="R2005" s="15" t="inlineStr">
        <is>
          <t>Motor</t>
        </is>
      </c>
      <c r="S2005" s="15" t="inlineStr">
        <is>
          <t>Battery</t>
        </is>
      </c>
      <c r="T2005" s="15" t="inlineStr">
        <is>
          <t>Gearbox</t>
        </is>
      </c>
      <c r="U2005" s="15" t="inlineStr">
        <is>
          <t>Chuck</t>
        </is>
      </c>
      <c r="V2005" s="15" t="inlineStr">
        <is>
          <t>Handle</t>
        </is>
      </c>
      <c r="W2005" s="15" t="inlineStr">
        <is>
          <t>Switch</t>
        </is>
      </c>
      <c r="X2005" s="15" t="inlineStr">
        <is>
          <t>Circuit Board</t>
        </is>
      </c>
      <c r="Z2005" s="15" t="inlineStr">
        <is>
          <t>Motor</t>
        </is>
      </c>
      <c r="AA2005" s="15" t="inlineStr">
        <is>
          <t>Battery</t>
        </is>
      </c>
      <c r="AB2005" s="15" t="inlineStr">
        <is>
          <t>Gearbox</t>
        </is>
      </c>
      <c r="AC2005" s="15" t="inlineStr">
        <is>
          <t>Chuck</t>
        </is>
      </c>
      <c r="AD2005" s="15" t="inlineStr">
        <is>
          <t>Handle</t>
        </is>
      </c>
      <c r="AE2005" s="15" t="inlineStr">
        <is>
          <t>Switch</t>
        </is>
      </c>
      <c r="AF2005" s="15" t="inlineStr">
        <is>
          <t>Circuit Board</t>
        </is>
      </c>
      <c r="AH2005" s="15" t="inlineStr">
        <is>
          <t>Motor</t>
        </is>
      </c>
      <c r="AI2005" s="15" t="inlineStr">
        <is>
          <t>Battery</t>
        </is>
      </c>
      <c r="AJ2005" s="15" t="inlineStr">
        <is>
          <t>Gearbox</t>
        </is>
      </c>
      <c r="AK2005" s="15" t="inlineStr">
        <is>
          <t>Chuck</t>
        </is>
      </c>
      <c r="AL2005" s="15" t="inlineStr">
        <is>
          <t>Handle</t>
        </is>
      </c>
      <c r="AM2005" s="15" t="inlineStr">
        <is>
          <t>Switch</t>
        </is>
      </c>
      <c r="AN2005" s="15" t="inlineStr">
        <is>
          <t>Circuit Board</t>
        </is>
      </c>
      <c r="AP2005" s="3" t="inlineStr">
        <is>
          <t>Ground truth component</t>
        </is>
      </c>
      <c r="AQ2005" s="3" t="inlineStr">
        <is>
          <t>Matched predicted component</t>
        </is>
      </c>
    </row>
    <row r="2006">
      <c r="A2006" s="3" t="inlineStr">
        <is>
          <t>Motor</t>
        </is>
      </c>
      <c r="B2006" s="8" t="n">
        <v>1</v>
      </c>
      <c r="C2006" s="8" t="n">
        <v>1</v>
      </c>
      <c r="D2006" s="8" t="n">
        <v>1</v>
      </c>
      <c r="E2006" s="8" t="n">
        <v>0</v>
      </c>
      <c r="F2006" s="8" t="n">
        <v>1</v>
      </c>
      <c r="G2006" s="8" t="n">
        <v>1</v>
      </c>
      <c r="H2006" s="8" t="n">
        <v>1</v>
      </c>
      <c r="J2006" s="8" t="n">
        <v>1</v>
      </c>
      <c r="K2006" s="8" t="n">
        <v>1</v>
      </c>
      <c r="L2006" s="8" t="n">
        <v>1</v>
      </c>
      <c r="M2006" s="8" t="n">
        <v>0</v>
      </c>
      <c r="N2006" s="8" t="n">
        <v>1</v>
      </c>
      <c r="O2006" s="8" t="n">
        <v>1</v>
      </c>
      <c r="P2006" s="8" t="n">
        <v>1</v>
      </c>
      <c r="R2006" s="8" t="n">
        <v>1</v>
      </c>
      <c r="S2006" s="8" t="n">
        <v>1</v>
      </c>
      <c r="T2006" s="8" t="n">
        <v>1</v>
      </c>
      <c r="U2006" s="8" t="n">
        <v>0</v>
      </c>
      <c r="V2006" s="8" t="n">
        <v>1</v>
      </c>
      <c r="W2006" s="8" t="n">
        <v>1</v>
      </c>
      <c r="X2006" s="8" t="n">
        <v>1</v>
      </c>
      <c r="Z2006" s="8" t="n">
        <v>1</v>
      </c>
      <c r="AA2006" s="8" t="n">
        <v>1</v>
      </c>
      <c r="AB2006" s="8" t="n">
        <v>1</v>
      </c>
      <c r="AC2006" s="8" t="n">
        <v>0</v>
      </c>
      <c r="AD2006" s="8" t="n">
        <v>1</v>
      </c>
      <c r="AE2006" s="8" t="n">
        <v>1</v>
      </c>
      <c r="AF2006" s="8" t="n">
        <v>1</v>
      </c>
      <c r="AH2006" s="8" t="n">
        <v>1</v>
      </c>
      <c r="AI2006" s="8" t="n">
        <v>1</v>
      </c>
      <c r="AJ2006" s="8" t="n">
        <v>1</v>
      </c>
      <c r="AK2006" s="8" t="n">
        <v>0</v>
      </c>
      <c r="AL2006" s="8" t="n">
        <v>1</v>
      </c>
      <c r="AM2006" s="8" t="n">
        <v>1</v>
      </c>
      <c r="AN2006" s="8" t="n">
        <v>1</v>
      </c>
      <c r="AP2006" s="3" t="inlineStr">
        <is>
          <t>Motor</t>
        </is>
      </c>
      <c r="AQ2006" s="3" t="inlineStr">
        <is>
          <t>Motor</t>
        </is>
      </c>
    </row>
    <row r="2007">
      <c r="A2007" s="3" t="inlineStr">
        <is>
          <t>Battery</t>
        </is>
      </c>
      <c r="B2007" s="8" t="n">
        <v>1</v>
      </c>
      <c r="C2007" s="8" t="n">
        <v>1</v>
      </c>
      <c r="D2007" s="8" t="n">
        <v>0</v>
      </c>
      <c r="E2007" s="8" t="n">
        <v>0</v>
      </c>
      <c r="F2007" s="8" t="n">
        <v>0</v>
      </c>
      <c r="G2007" s="8" t="n">
        <v>1</v>
      </c>
      <c r="H2007" s="8" t="n">
        <v>1</v>
      </c>
      <c r="J2007" s="8" t="n">
        <v>1</v>
      </c>
      <c r="K2007" s="8" t="n">
        <v>1</v>
      </c>
      <c r="L2007" s="8" t="n">
        <v>0</v>
      </c>
      <c r="M2007" s="8" t="n">
        <v>0</v>
      </c>
      <c r="N2007" s="8" t="n">
        <v>0</v>
      </c>
      <c r="O2007" s="8" t="n">
        <v>1</v>
      </c>
      <c r="P2007" s="8" t="n">
        <v>1</v>
      </c>
      <c r="R2007" s="8" t="n">
        <v>1</v>
      </c>
      <c r="S2007" s="8" t="n">
        <v>1</v>
      </c>
      <c r="T2007" s="8" t="n">
        <v>0</v>
      </c>
      <c r="U2007" s="8" t="n">
        <v>0</v>
      </c>
      <c r="V2007" s="8" t="n">
        <v>0</v>
      </c>
      <c r="W2007" s="8" t="n">
        <v>1</v>
      </c>
      <c r="X2007" s="8" t="n">
        <v>1</v>
      </c>
      <c r="Z2007" s="8" t="n">
        <v>1</v>
      </c>
      <c r="AA2007" s="8" t="n">
        <v>1</v>
      </c>
      <c r="AB2007" s="8" t="n">
        <v>0</v>
      </c>
      <c r="AC2007" s="8" t="n">
        <v>0</v>
      </c>
      <c r="AD2007" s="8" t="n">
        <v>0</v>
      </c>
      <c r="AE2007" s="8" t="n">
        <v>1</v>
      </c>
      <c r="AF2007" s="8" t="n">
        <v>1</v>
      </c>
      <c r="AH2007" s="8" t="n">
        <v>1</v>
      </c>
      <c r="AI2007" s="8" t="n">
        <v>1</v>
      </c>
      <c r="AJ2007" s="8" t="n">
        <v>0</v>
      </c>
      <c r="AK2007" s="8" t="n">
        <v>0</v>
      </c>
      <c r="AL2007" s="8" t="n">
        <v>0</v>
      </c>
      <c r="AM2007" s="8" t="n">
        <v>1</v>
      </c>
      <c r="AN2007" s="8" t="n">
        <v>1</v>
      </c>
      <c r="AP2007" s="3" t="inlineStr">
        <is>
          <t>Bit</t>
        </is>
      </c>
      <c r="AQ2007" s="3" t="inlineStr">
        <is>
          <t>Chuck</t>
        </is>
      </c>
    </row>
    <row r="2008">
      <c r="A2008" s="3" t="inlineStr">
        <is>
          <t>Gearbox</t>
        </is>
      </c>
      <c r="B2008" s="8" t="n">
        <v>1</v>
      </c>
      <c r="C2008" s="8" t="n">
        <v>0</v>
      </c>
      <c r="D2008" s="8" t="n">
        <v>1</v>
      </c>
      <c r="E2008" s="8" t="n">
        <v>1</v>
      </c>
      <c r="F2008" s="8" t="n">
        <v>0</v>
      </c>
      <c r="G2008" s="8" t="n">
        <v>0</v>
      </c>
      <c r="H2008" s="8" t="n">
        <v>1</v>
      </c>
      <c r="J2008" s="8" t="n">
        <v>1</v>
      </c>
      <c r="K2008" s="8" t="n">
        <v>0</v>
      </c>
      <c r="L2008" s="8" t="n">
        <v>1</v>
      </c>
      <c r="M2008" s="8" t="n">
        <v>1</v>
      </c>
      <c r="N2008" s="8" t="n">
        <v>0</v>
      </c>
      <c r="O2008" s="8" t="n">
        <v>0</v>
      </c>
      <c r="P2008" s="8" t="n">
        <v>1</v>
      </c>
      <c r="R2008" s="8" t="n">
        <v>1</v>
      </c>
      <c r="S2008" s="8" t="n">
        <v>0</v>
      </c>
      <c r="T2008" s="8" t="n">
        <v>1</v>
      </c>
      <c r="U2008" s="8" t="n">
        <v>1</v>
      </c>
      <c r="V2008" s="8" t="n">
        <v>0</v>
      </c>
      <c r="W2008" s="8" t="n">
        <v>0</v>
      </c>
      <c r="X2008" s="8" t="n">
        <v>1</v>
      </c>
      <c r="Z2008" s="8" t="n">
        <v>1</v>
      </c>
      <c r="AA2008" s="8" t="n">
        <v>0</v>
      </c>
      <c r="AB2008" s="8" t="n">
        <v>1</v>
      </c>
      <c r="AC2008" s="8" t="n">
        <v>1</v>
      </c>
      <c r="AD2008" s="8" t="n">
        <v>0</v>
      </c>
      <c r="AE2008" s="8" t="n">
        <v>0</v>
      </c>
      <c r="AF2008" s="8" t="n">
        <v>1</v>
      </c>
      <c r="AH2008" s="8" t="n">
        <v>1</v>
      </c>
      <c r="AI2008" s="8" t="n">
        <v>0</v>
      </c>
      <c r="AJ2008" s="8" t="n">
        <v>1</v>
      </c>
      <c r="AK2008" s="8" t="n">
        <v>1</v>
      </c>
      <c r="AL2008" s="8" t="n">
        <v>0</v>
      </c>
      <c r="AM2008" s="8" t="n">
        <v>0</v>
      </c>
      <c r="AN2008" s="8" t="n">
        <v>1</v>
      </c>
      <c r="AP2008" s="3" t="inlineStr">
        <is>
          <t>Transmission</t>
        </is>
      </c>
      <c r="AQ2008" s="3" t="inlineStr">
        <is>
          <t>Gearbox</t>
        </is>
      </c>
    </row>
    <row r="2009">
      <c r="A2009" s="3" t="inlineStr">
        <is>
          <t>Chuck</t>
        </is>
      </c>
      <c r="B2009" s="8" t="n">
        <v>0</v>
      </c>
      <c r="C2009" s="8" t="n">
        <v>0</v>
      </c>
      <c r="D2009" s="8" t="n">
        <v>1</v>
      </c>
      <c r="E2009" s="8" t="n">
        <v>1</v>
      </c>
      <c r="F2009" s="8" t="n">
        <v>0</v>
      </c>
      <c r="G2009" s="8" t="n">
        <v>0</v>
      </c>
      <c r="H2009" s="8" t="n">
        <v>0</v>
      </c>
      <c r="J2009" s="8" t="n">
        <v>0</v>
      </c>
      <c r="K2009" s="8" t="n">
        <v>0</v>
      </c>
      <c r="L2009" s="8" t="n">
        <v>1</v>
      </c>
      <c r="M2009" s="8" t="n">
        <v>1</v>
      </c>
      <c r="N2009" s="8" t="n">
        <v>0</v>
      </c>
      <c r="O2009" s="8" t="n">
        <v>0</v>
      </c>
      <c r="P2009" s="8" t="n">
        <v>0</v>
      </c>
      <c r="R2009" s="8" t="n">
        <v>0</v>
      </c>
      <c r="S2009" s="8" t="n">
        <v>0</v>
      </c>
      <c r="T2009" s="8" t="n">
        <v>1</v>
      </c>
      <c r="U2009" s="8" t="n">
        <v>1</v>
      </c>
      <c r="V2009" s="8" t="n">
        <v>0</v>
      </c>
      <c r="W2009" s="8" t="n">
        <v>0</v>
      </c>
      <c r="X2009" s="8" t="n">
        <v>0</v>
      </c>
      <c r="Z2009" s="8" t="n">
        <v>0</v>
      </c>
      <c r="AA2009" s="8" t="n">
        <v>0</v>
      </c>
      <c r="AB2009" s="8" t="n">
        <v>1</v>
      </c>
      <c r="AC2009" s="8" t="n">
        <v>1</v>
      </c>
      <c r="AD2009" s="8" t="n">
        <v>0</v>
      </c>
      <c r="AE2009" s="8" t="n">
        <v>0</v>
      </c>
      <c r="AF2009" s="8" t="n">
        <v>0</v>
      </c>
      <c r="AH2009" s="8" t="n">
        <v>0</v>
      </c>
      <c r="AI2009" s="8" t="n">
        <v>0</v>
      </c>
      <c r="AJ2009" s="8" t="n">
        <v>1</v>
      </c>
      <c r="AK2009" s="8" t="n">
        <v>1</v>
      </c>
      <c r="AL2009" s="8" t="n">
        <v>0</v>
      </c>
      <c r="AM2009" s="8" t="n">
        <v>0</v>
      </c>
      <c r="AN2009" s="8" t="n">
        <v>0</v>
      </c>
      <c r="AP2009" s="3" t="inlineStr">
        <is>
          <t>Electrical System</t>
        </is>
      </c>
      <c r="AQ2009" s="3" t="inlineStr">
        <is>
          <t>Circuit Board</t>
        </is>
      </c>
    </row>
    <row r="2010">
      <c r="A2010" s="3" t="inlineStr">
        <is>
          <t>Handle</t>
        </is>
      </c>
      <c r="B2010" s="8" t="n">
        <v>1</v>
      </c>
      <c r="C2010" s="8" t="n">
        <v>0</v>
      </c>
      <c r="D2010" s="8" t="n">
        <v>0</v>
      </c>
      <c r="E2010" s="8" t="n">
        <v>0</v>
      </c>
      <c r="F2010" s="8" t="n">
        <v>1</v>
      </c>
      <c r="G2010" s="8" t="n">
        <v>1</v>
      </c>
      <c r="H2010" s="8" t="n">
        <v>1</v>
      </c>
      <c r="J2010" s="8" t="n">
        <v>1</v>
      </c>
      <c r="K2010" s="8" t="n">
        <v>0</v>
      </c>
      <c r="L2010" s="8" t="n">
        <v>0</v>
      </c>
      <c r="M2010" s="8" t="n">
        <v>0</v>
      </c>
      <c r="N2010" s="8" t="n">
        <v>1</v>
      </c>
      <c r="O2010" s="8" t="n">
        <v>1</v>
      </c>
      <c r="P2010" s="8" t="n">
        <v>1</v>
      </c>
      <c r="R2010" s="8" t="n">
        <v>1</v>
      </c>
      <c r="S2010" s="8" t="n">
        <v>0</v>
      </c>
      <c r="T2010" s="8" t="n">
        <v>0</v>
      </c>
      <c r="U2010" s="8" t="n">
        <v>0</v>
      </c>
      <c r="V2010" s="8" t="n">
        <v>1</v>
      </c>
      <c r="W2010" s="8" t="n">
        <v>1</v>
      </c>
      <c r="X2010" s="8" t="n">
        <v>1</v>
      </c>
      <c r="Z2010" s="8" t="n">
        <v>1</v>
      </c>
      <c r="AA2010" s="8" t="n">
        <v>0</v>
      </c>
      <c r="AB2010" s="8" t="n">
        <v>0</v>
      </c>
      <c r="AC2010" s="8" t="n">
        <v>0</v>
      </c>
      <c r="AD2010" s="8" t="n">
        <v>1</v>
      </c>
      <c r="AE2010" s="8" t="n">
        <v>1</v>
      </c>
      <c r="AF2010" s="8" t="n">
        <v>1</v>
      </c>
      <c r="AH2010" s="8" t="n">
        <v>1</v>
      </c>
      <c r="AI2010" s="8" t="n">
        <v>0</v>
      </c>
      <c r="AJ2010" s="8" t="n">
        <v>0</v>
      </c>
      <c r="AK2010" s="8" t="n">
        <v>0</v>
      </c>
      <c r="AL2010" s="8" t="n">
        <v>1</v>
      </c>
      <c r="AM2010" s="8" t="n">
        <v>1</v>
      </c>
      <c r="AN2010" s="8" t="n">
        <v>1</v>
      </c>
      <c r="AP2010" s="3" t="inlineStr">
        <is>
          <t>Battery Holder</t>
        </is>
      </c>
      <c r="AQ2010" s="3" t="inlineStr">
        <is>
          <t>Battery</t>
        </is>
      </c>
    </row>
    <row r="2011">
      <c r="A2011" s="3" t="inlineStr">
        <is>
          <t>Switch</t>
        </is>
      </c>
      <c r="B2011" s="8" t="n">
        <v>1</v>
      </c>
      <c r="C2011" s="8" t="n">
        <v>1</v>
      </c>
      <c r="D2011" s="8" t="n">
        <v>0</v>
      </c>
      <c r="E2011" s="8" t="n">
        <v>0</v>
      </c>
      <c r="F2011" s="8" t="n">
        <v>1</v>
      </c>
      <c r="G2011" s="8" t="n">
        <v>1</v>
      </c>
      <c r="H2011" s="8" t="n">
        <v>1</v>
      </c>
      <c r="J2011" s="8" t="n">
        <v>1</v>
      </c>
      <c r="K2011" s="8" t="n">
        <v>1</v>
      </c>
      <c r="L2011" s="8" t="n">
        <v>0</v>
      </c>
      <c r="M2011" s="8" t="n">
        <v>0</v>
      </c>
      <c r="N2011" s="8" t="n">
        <v>1</v>
      </c>
      <c r="O2011" s="8" t="n">
        <v>1</v>
      </c>
      <c r="P2011" s="8" t="n">
        <v>1</v>
      </c>
      <c r="R2011" s="8" t="n">
        <v>1</v>
      </c>
      <c r="S2011" s="8" t="n">
        <v>1</v>
      </c>
      <c r="T2011" s="8" t="n">
        <v>0</v>
      </c>
      <c r="U2011" s="8" t="n">
        <v>0</v>
      </c>
      <c r="V2011" s="8" t="n">
        <v>1</v>
      </c>
      <c r="W2011" s="8" t="n">
        <v>1</v>
      </c>
      <c r="X2011" s="8" t="n">
        <v>1</v>
      </c>
      <c r="Z2011" s="8" t="n">
        <v>1</v>
      </c>
      <c r="AA2011" s="8" t="n">
        <v>1</v>
      </c>
      <c r="AB2011" s="8" t="n">
        <v>0</v>
      </c>
      <c r="AC2011" s="8" t="n">
        <v>0</v>
      </c>
      <c r="AD2011" s="8" t="n">
        <v>1</v>
      </c>
      <c r="AE2011" s="8" t="n">
        <v>1</v>
      </c>
      <c r="AF2011" s="8" t="n">
        <v>1</v>
      </c>
      <c r="AH2011" s="8" t="n">
        <v>1</v>
      </c>
      <c r="AI2011" s="8" t="n">
        <v>1</v>
      </c>
      <c r="AJ2011" s="8" t="n">
        <v>0</v>
      </c>
      <c r="AK2011" s="8" t="n">
        <v>0</v>
      </c>
      <c r="AL2011" s="8" t="n">
        <v>1</v>
      </c>
      <c r="AM2011" s="8" t="n">
        <v>1</v>
      </c>
      <c r="AN2011" s="8" t="n">
        <v>1</v>
      </c>
      <c r="AP2011" s="3" t="inlineStr">
        <is>
          <t>Housing</t>
        </is>
      </c>
      <c r="AQ2011" s="3" t="inlineStr">
        <is>
          <t>Handle</t>
        </is>
      </c>
    </row>
    <row r="2012">
      <c r="A2012" s="3" t="inlineStr">
        <is>
          <t>Circuit Board</t>
        </is>
      </c>
      <c r="B2012" s="8" t="n">
        <v>1</v>
      </c>
      <c r="C2012" s="8" t="n">
        <v>1</v>
      </c>
      <c r="D2012" s="8" t="n">
        <v>1</v>
      </c>
      <c r="E2012" s="8" t="n">
        <v>0</v>
      </c>
      <c r="F2012" s="8" t="n">
        <v>1</v>
      </c>
      <c r="G2012" s="8" t="n">
        <v>1</v>
      </c>
      <c r="H2012" s="8" t="n">
        <v>1</v>
      </c>
      <c r="J2012" s="8" t="n">
        <v>1</v>
      </c>
      <c r="K2012" s="8" t="n">
        <v>1</v>
      </c>
      <c r="L2012" s="8" t="n">
        <v>1</v>
      </c>
      <c r="M2012" s="8" t="n">
        <v>0</v>
      </c>
      <c r="N2012" s="8" t="n">
        <v>1</v>
      </c>
      <c r="O2012" s="8" t="n">
        <v>1</v>
      </c>
      <c r="P2012" s="8" t="n">
        <v>1</v>
      </c>
      <c r="R2012" s="8" t="n">
        <v>1</v>
      </c>
      <c r="S2012" s="8" t="n">
        <v>1</v>
      </c>
      <c r="T2012" s="8" t="n">
        <v>1</v>
      </c>
      <c r="U2012" s="8" t="n">
        <v>0</v>
      </c>
      <c r="V2012" s="8" t="n">
        <v>1</v>
      </c>
      <c r="W2012" s="8" t="n">
        <v>1</v>
      </c>
      <c r="X2012" s="8" t="n">
        <v>1</v>
      </c>
      <c r="Z2012" s="8" t="n">
        <v>1</v>
      </c>
      <c r="AA2012" s="8" t="n">
        <v>1</v>
      </c>
      <c r="AB2012" s="8" t="n">
        <v>1</v>
      </c>
      <c r="AC2012" s="8" t="n">
        <v>0</v>
      </c>
      <c r="AD2012" s="8" t="n">
        <v>1</v>
      </c>
      <c r="AE2012" s="8" t="n">
        <v>1</v>
      </c>
      <c r="AF2012" s="8" t="n">
        <v>1</v>
      </c>
      <c r="AH2012" s="8" t="n">
        <v>1</v>
      </c>
      <c r="AI2012" s="8" t="n">
        <v>1</v>
      </c>
      <c r="AJ2012" s="8" t="n">
        <v>1</v>
      </c>
      <c r="AK2012" s="8" t="n">
        <v>0</v>
      </c>
      <c r="AL2012" s="8" t="n">
        <v>1</v>
      </c>
      <c r="AM2012" s="8" t="n">
        <v>1</v>
      </c>
      <c r="AN2012" s="8" t="n">
        <v>1</v>
      </c>
    </row>
    <row r="2014">
      <c r="A2014" s="1" t="inlineStr">
        <is>
          <t>aligned k×k matrices (INDEX/MATCH through the mapping; GT order)</t>
        </is>
      </c>
      <c r="B2014" s="9" t="inlineStr">
        <is>
          <t>run 1 aligned</t>
        </is>
      </c>
      <c r="J2014" s="9" t="inlineStr">
        <is>
          <t>run 2 aligned</t>
        </is>
      </c>
      <c r="R2014" s="9" t="inlineStr">
        <is>
          <t>run 3 aligned</t>
        </is>
      </c>
      <c r="Z2014" s="9" t="inlineStr">
        <is>
          <t>run 4 aligned</t>
        </is>
      </c>
      <c r="AH2014" s="9" t="inlineStr">
        <is>
          <t>run 5 aligned</t>
        </is>
      </c>
      <c r="AP2014" s="9" t="inlineStr">
        <is>
          <t>Step2 average of aligned runs (formula)</t>
        </is>
      </c>
      <c r="AW2014" s="9" t="inlineStr">
        <is>
          <t>aligned ground truth (INDEX/MATCH)</t>
        </is>
      </c>
      <c r="BD2014" s="9" t="inlineStr">
        <is>
          <t>aligned GT eig (pasted) | sorted</t>
        </is>
      </c>
    </row>
    <row r="2015" ht="60" customHeight="1">
      <c r="B2015" s="15" t="inlineStr">
        <is>
          <t>Motor</t>
        </is>
      </c>
      <c r="C2015" s="15" t="inlineStr">
        <is>
          <t>Bit</t>
        </is>
      </c>
      <c r="D2015" s="15" t="inlineStr">
        <is>
          <t>Transmission</t>
        </is>
      </c>
      <c r="E2015" s="15" t="inlineStr">
        <is>
          <t>Electrical System</t>
        </is>
      </c>
      <c r="F2015" s="15" t="inlineStr">
        <is>
          <t>Battery Holder</t>
        </is>
      </c>
      <c r="G2015" s="15" t="inlineStr">
        <is>
          <t>Housing</t>
        </is>
      </c>
      <c r="J2015" s="15" t="inlineStr">
        <is>
          <t>Motor</t>
        </is>
      </c>
      <c r="K2015" s="15" t="inlineStr">
        <is>
          <t>Bit</t>
        </is>
      </c>
      <c r="L2015" s="15" t="inlineStr">
        <is>
          <t>Transmission</t>
        </is>
      </c>
      <c r="M2015" s="15" t="inlineStr">
        <is>
          <t>Electrical System</t>
        </is>
      </c>
      <c r="N2015" s="15" t="inlineStr">
        <is>
          <t>Battery Holder</t>
        </is>
      </c>
      <c r="O2015" s="15" t="inlineStr">
        <is>
          <t>Housing</t>
        </is>
      </c>
      <c r="R2015" s="15" t="inlineStr">
        <is>
          <t>Motor</t>
        </is>
      </c>
      <c r="S2015" s="15" t="inlineStr">
        <is>
          <t>Bit</t>
        </is>
      </c>
      <c r="T2015" s="15" t="inlineStr">
        <is>
          <t>Transmission</t>
        </is>
      </c>
      <c r="U2015" s="15" t="inlineStr">
        <is>
          <t>Electrical System</t>
        </is>
      </c>
      <c r="V2015" s="15" t="inlineStr">
        <is>
          <t>Battery Holder</t>
        </is>
      </c>
      <c r="W2015" s="15" t="inlineStr">
        <is>
          <t>Housing</t>
        </is>
      </c>
      <c r="Z2015" s="15" t="inlineStr">
        <is>
          <t>Motor</t>
        </is>
      </c>
      <c r="AA2015" s="15" t="inlineStr">
        <is>
          <t>Bit</t>
        </is>
      </c>
      <c r="AB2015" s="15" t="inlineStr">
        <is>
          <t>Transmission</t>
        </is>
      </c>
      <c r="AC2015" s="15" t="inlineStr">
        <is>
          <t>Electrical System</t>
        </is>
      </c>
      <c r="AD2015" s="15" t="inlineStr">
        <is>
          <t>Battery Holder</t>
        </is>
      </c>
      <c r="AE2015" s="15" t="inlineStr">
        <is>
          <t>Housing</t>
        </is>
      </c>
      <c r="AH2015" s="15" t="inlineStr">
        <is>
          <t>Motor</t>
        </is>
      </c>
      <c r="AI2015" s="15" t="inlineStr">
        <is>
          <t>Bit</t>
        </is>
      </c>
      <c r="AJ2015" s="15" t="inlineStr">
        <is>
          <t>Transmission</t>
        </is>
      </c>
      <c r="AK2015" s="15" t="inlineStr">
        <is>
          <t>Electrical System</t>
        </is>
      </c>
      <c r="AL2015" s="15" t="inlineStr">
        <is>
          <t>Battery Holder</t>
        </is>
      </c>
      <c r="AM2015" s="15" t="inlineStr">
        <is>
          <t>Housing</t>
        </is>
      </c>
    </row>
    <row r="2016">
      <c r="A2016" s="3" t="inlineStr">
        <is>
          <t>Motor</t>
        </is>
      </c>
      <c r="B2016" s="8">
        <f>INDEX($B$2006:$H$2012,MATCH($AQ$2006,$B$2005:$H$2005,0),MATCH($AQ$2006,$B$2005:$H$2005,0))</f>
        <v/>
      </c>
      <c r="C2016" s="8">
        <f>INDEX($B$2006:$H$2012,MATCH($AQ$2006,$B$2005:$H$2005,0),MATCH($AQ$2007,$B$2005:$H$2005,0))</f>
        <v/>
      </c>
      <c r="D2016" s="8">
        <f>INDEX($B$2006:$H$2012,MATCH($AQ$2006,$B$2005:$H$2005,0),MATCH($AQ$2008,$B$2005:$H$2005,0))</f>
        <v/>
      </c>
      <c r="E2016" s="8">
        <f>INDEX($B$2006:$H$2012,MATCH($AQ$2006,$B$2005:$H$2005,0),MATCH($AQ$2009,$B$2005:$H$2005,0))</f>
        <v/>
      </c>
      <c r="F2016" s="8">
        <f>INDEX($B$2006:$H$2012,MATCH($AQ$2006,$B$2005:$H$2005,0),MATCH($AQ$2010,$B$2005:$H$2005,0))</f>
        <v/>
      </c>
      <c r="G2016" s="8">
        <f>INDEX($B$2006:$H$2012,MATCH($AQ$2006,$B$2005:$H$2005,0),MATCH($AQ$2011,$B$2005:$H$2005,0))</f>
        <v/>
      </c>
      <c r="J2016" s="8">
        <f>INDEX($J$2006:$P$2012,MATCH($AQ$2006,$J$2005:$P$2005,0),MATCH($AQ$2006,$J$2005:$P$2005,0))</f>
        <v/>
      </c>
      <c r="K2016" s="8">
        <f>INDEX($J$2006:$P$2012,MATCH($AQ$2006,$J$2005:$P$2005,0),MATCH($AQ$2007,$J$2005:$P$2005,0))</f>
        <v/>
      </c>
      <c r="L2016" s="8">
        <f>INDEX($J$2006:$P$2012,MATCH($AQ$2006,$J$2005:$P$2005,0),MATCH($AQ$2008,$J$2005:$P$2005,0))</f>
        <v/>
      </c>
      <c r="M2016" s="8">
        <f>INDEX($J$2006:$P$2012,MATCH($AQ$2006,$J$2005:$P$2005,0),MATCH($AQ$2009,$J$2005:$P$2005,0))</f>
        <v/>
      </c>
      <c r="N2016" s="8">
        <f>INDEX($J$2006:$P$2012,MATCH($AQ$2006,$J$2005:$P$2005,0),MATCH($AQ$2010,$J$2005:$P$2005,0))</f>
        <v/>
      </c>
      <c r="O2016" s="8">
        <f>INDEX($J$2006:$P$2012,MATCH($AQ$2006,$J$2005:$P$2005,0),MATCH($AQ$2011,$J$2005:$P$2005,0))</f>
        <v/>
      </c>
      <c r="R2016" s="8">
        <f>INDEX($R$2006:$X$2012,MATCH($AQ$2006,$R$2005:$X$2005,0),MATCH($AQ$2006,$R$2005:$X$2005,0))</f>
        <v/>
      </c>
      <c r="S2016" s="8">
        <f>INDEX($R$2006:$X$2012,MATCH($AQ$2006,$R$2005:$X$2005,0),MATCH($AQ$2007,$R$2005:$X$2005,0))</f>
        <v/>
      </c>
      <c r="T2016" s="8">
        <f>INDEX($R$2006:$X$2012,MATCH($AQ$2006,$R$2005:$X$2005,0),MATCH($AQ$2008,$R$2005:$X$2005,0))</f>
        <v/>
      </c>
      <c r="U2016" s="8">
        <f>INDEX($R$2006:$X$2012,MATCH($AQ$2006,$R$2005:$X$2005,0),MATCH($AQ$2009,$R$2005:$X$2005,0))</f>
        <v/>
      </c>
      <c r="V2016" s="8">
        <f>INDEX($R$2006:$X$2012,MATCH($AQ$2006,$R$2005:$X$2005,0),MATCH($AQ$2010,$R$2005:$X$2005,0))</f>
        <v/>
      </c>
      <c r="W2016" s="8">
        <f>INDEX($R$2006:$X$2012,MATCH($AQ$2006,$R$2005:$X$2005,0),MATCH($AQ$2011,$R$2005:$X$2005,0))</f>
        <v/>
      </c>
      <c r="Z2016" s="8">
        <f>INDEX($Z$2006:$AF$2012,MATCH($AQ$2006,$Z$2005:$AF$2005,0),MATCH($AQ$2006,$Z$2005:$AF$2005,0))</f>
        <v/>
      </c>
      <c r="AA2016" s="8">
        <f>INDEX($Z$2006:$AF$2012,MATCH($AQ$2006,$Z$2005:$AF$2005,0),MATCH($AQ$2007,$Z$2005:$AF$2005,0))</f>
        <v/>
      </c>
      <c r="AB2016" s="8">
        <f>INDEX($Z$2006:$AF$2012,MATCH($AQ$2006,$Z$2005:$AF$2005,0),MATCH($AQ$2008,$Z$2005:$AF$2005,0))</f>
        <v/>
      </c>
      <c r="AC2016" s="8">
        <f>INDEX($Z$2006:$AF$2012,MATCH($AQ$2006,$Z$2005:$AF$2005,0),MATCH($AQ$2009,$Z$2005:$AF$2005,0))</f>
        <v/>
      </c>
      <c r="AD2016" s="8">
        <f>INDEX($Z$2006:$AF$2012,MATCH($AQ$2006,$Z$2005:$AF$2005,0),MATCH($AQ$2010,$Z$2005:$AF$2005,0))</f>
        <v/>
      </c>
      <c r="AE2016" s="8">
        <f>INDEX($Z$2006:$AF$2012,MATCH($AQ$2006,$Z$2005:$AF$2005,0),MATCH($AQ$2011,$Z$2005:$AF$2005,0))</f>
        <v/>
      </c>
      <c r="AH2016" s="8">
        <f>INDEX($AH$2006:$AN$2012,MATCH($AQ$2006,$AH$2005:$AN$2005,0),MATCH($AQ$2006,$AH$2005:$AN$2005,0))</f>
        <v/>
      </c>
      <c r="AI2016" s="8">
        <f>INDEX($AH$2006:$AN$2012,MATCH($AQ$2006,$AH$2005:$AN$2005,0),MATCH($AQ$2007,$AH$2005:$AN$2005,0))</f>
        <v/>
      </c>
      <c r="AJ2016" s="8">
        <f>INDEX($AH$2006:$AN$2012,MATCH($AQ$2006,$AH$2005:$AN$2005,0),MATCH($AQ$2008,$AH$2005:$AN$2005,0))</f>
        <v/>
      </c>
      <c r="AK2016" s="8">
        <f>INDEX($AH$2006:$AN$2012,MATCH($AQ$2006,$AH$2005:$AN$2005,0),MATCH($AQ$2009,$AH$2005:$AN$2005,0))</f>
        <v/>
      </c>
      <c r="AL2016" s="8">
        <f>INDEX($AH$2006:$AN$2012,MATCH($AQ$2006,$AH$2005:$AN$2005,0),MATCH($AQ$2010,$AH$2005:$AN$2005,0))</f>
        <v/>
      </c>
      <c r="AM2016" s="8">
        <f>INDEX($AH$2006:$AN$2012,MATCH($AQ$2006,$AH$2005:$AN$2005,0),MATCH($AQ$2011,$AH$2005:$AN$2005,0))</f>
        <v/>
      </c>
      <c r="AP2016" s="8">
        <f>IF(($B$2016&lt;&gt;2)+($J$2016&lt;&gt;2)+($R$2016&lt;&gt;2)+($Z$2016&lt;&gt;2)+($AH$2016&lt;&gt;2)=0,2,IF((($B$2016&lt;&gt;2)*$B$2016+($J$2016&lt;&gt;2)*$J$2016+($R$2016&lt;&gt;2)*$R$2016+($Z$2016&lt;&gt;2)*$Z$2016+($AH$2016&lt;&gt;2)*$AH$2016)/(($B$2016&lt;&gt;2)+($J$2016&lt;&gt;2)+($R$2016&lt;&gt;2)+($Z$2016&lt;&gt;2)+($AH$2016&lt;&gt;2))&gt;=0.5,1,0))</f>
        <v/>
      </c>
      <c r="AQ2016" s="8">
        <f>IF(($C$2016&lt;&gt;2)+($K$2016&lt;&gt;2)+($S$2016&lt;&gt;2)+($AA$2016&lt;&gt;2)+($AI$2016&lt;&gt;2)=0,2,IF((($C$2016&lt;&gt;2)*$C$2016+($K$2016&lt;&gt;2)*$K$2016+($S$2016&lt;&gt;2)*$S$2016+($AA$2016&lt;&gt;2)*$AA$2016+($AI$2016&lt;&gt;2)*$AI$2016)/(($C$2016&lt;&gt;2)+($K$2016&lt;&gt;2)+($S$2016&lt;&gt;2)+($AA$2016&lt;&gt;2)+($AI$2016&lt;&gt;2))&gt;=0.5,1,0))</f>
        <v/>
      </c>
      <c r="AR2016" s="8">
        <f>IF(($D$2016&lt;&gt;2)+($L$2016&lt;&gt;2)+($T$2016&lt;&gt;2)+($AB$2016&lt;&gt;2)+($AJ$2016&lt;&gt;2)=0,2,IF((($D$2016&lt;&gt;2)*$D$2016+($L$2016&lt;&gt;2)*$L$2016+($T$2016&lt;&gt;2)*$T$2016+($AB$2016&lt;&gt;2)*$AB$2016+($AJ$2016&lt;&gt;2)*$AJ$2016)/(($D$2016&lt;&gt;2)+($L$2016&lt;&gt;2)+($T$2016&lt;&gt;2)+($AB$2016&lt;&gt;2)+($AJ$2016&lt;&gt;2))&gt;=0.5,1,0))</f>
        <v/>
      </c>
      <c r="AS2016" s="8">
        <f>IF(($E$2016&lt;&gt;2)+($M$2016&lt;&gt;2)+($U$2016&lt;&gt;2)+($AC$2016&lt;&gt;2)+($AK$2016&lt;&gt;2)=0,2,IF((($E$2016&lt;&gt;2)*$E$2016+($M$2016&lt;&gt;2)*$M$2016+($U$2016&lt;&gt;2)*$U$2016+($AC$2016&lt;&gt;2)*$AC$2016+($AK$2016&lt;&gt;2)*$AK$2016)/(($E$2016&lt;&gt;2)+($M$2016&lt;&gt;2)+($U$2016&lt;&gt;2)+($AC$2016&lt;&gt;2)+($AK$2016&lt;&gt;2))&gt;=0.5,1,0))</f>
        <v/>
      </c>
      <c r="AT2016" s="8">
        <f>IF(($F$2016&lt;&gt;2)+($N$2016&lt;&gt;2)+($V$2016&lt;&gt;2)+($AD$2016&lt;&gt;2)+($AL$2016&lt;&gt;2)=0,2,IF((($F$2016&lt;&gt;2)*$F$2016+($N$2016&lt;&gt;2)*$N$2016+($V$2016&lt;&gt;2)*$V$2016+($AD$2016&lt;&gt;2)*$AD$2016+($AL$2016&lt;&gt;2)*$AL$2016)/(($F$2016&lt;&gt;2)+($N$2016&lt;&gt;2)+($V$2016&lt;&gt;2)+($AD$2016&lt;&gt;2)+($AL$2016&lt;&gt;2))&gt;=0.5,1,0))</f>
        <v/>
      </c>
      <c r="AU2016" s="8">
        <f>IF(($G$2016&lt;&gt;2)+($O$2016&lt;&gt;2)+($W$2016&lt;&gt;2)+($AE$2016&lt;&gt;2)+($AM$2016&lt;&gt;2)=0,2,IF((($G$2016&lt;&gt;2)*$G$2016+($O$2016&lt;&gt;2)*$O$2016+($W$2016&lt;&gt;2)*$W$2016+($AE$2016&lt;&gt;2)*$AE$2016+($AM$2016&lt;&gt;2)*$AM$2016)/(($G$2016&lt;&gt;2)+($O$2016&lt;&gt;2)+($W$2016&lt;&gt;2)+($AE$2016&lt;&gt;2)+($AM$2016&lt;&gt;2))&gt;=0.5,1,0))</f>
        <v/>
      </c>
      <c r="AW2016" s="16">
        <f>INDEX('Ground truth'!$B$14:$H$20,MATCH($AP$2006,'Ground truth'!$A$14:$A$20,0),MATCH($AP$2006,'Ground truth'!$B$13:$H$13,0))</f>
        <v/>
      </c>
      <c r="AX2016" s="16">
        <f>INDEX('Ground truth'!$B$14:$H$20,MATCH($AP$2006,'Ground truth'!$A$14:$A$20,0),MATCH($AP$2007,'Ground truth'!$B$13:$H$13,0))</f>
        <v/>
      </c>
      <c r="AY2016" s="16">
        <f>INDEX('Ground truth'!$B$14:$H$20,MATCH($AP$2006,'Ground truth'!$A$14:$A$20,0),MATCH($AP$2008,'Ground truth'!$B$13:$H$13,0))</f>
        <v/>
      </c>
      <c r="AZ2016" s="16">
        <f>INDEX('Ground truth'!$B$14:$H$20,MATCH($AP$2006,'Ground truth'!$A$14:$A$20,0),MATCH($AP$2009,'Ground truth'!$B$13:$H$13,0))</f>
        <v/>
      </c>
      <c r="BA2016" s="16">
        <f>INDEX('Ground truth'!$B$14:$H$20,MATCH($AP$2006,'Ground truth'!$A$14:$A$20,0),MATCH($AP$2010,'Ground truth'!$B$13:$H$13,0))</f>
        <v/>
      </c>
      <c r="BB2016" s="16">
        <f>INDEX('Ground truth'!$B$14:$H$20,MATCH($AP$2006,'Ground truth'!$A$14:$A$20,0),MATCH($AP$2011,'Ground truth'!$B$13:$H$13,0))</f>
        <v/>
      </c>
      <c r="BD2016" s="19" t="n">
        <v>3.98093658810182</v>
      </c>
      <c r="BE2016" s="19">
        <f>LARGE($BD$2016:$BD$2021,1)</f>
        <v/>
      </c>
    </row>
    <row r="2017">
      <c r="A2017" s="3" t="inlineStr">
        <is>
          <t>Bit</t>
        </is>
      </c>
      <c r="B2017" s="8">
        <f>INDEX($B$2006:$H$2012,MATCH($AQ$2007,$B$2005:$H$2005,0),MATCH($AQ$2006,$B$2005:$H$2005,0))</f>
        <v/>
      </c>
      <c r="C2017" s="8">
        <f>INDEX($B$2006:$H$2012,MATCH($AQ$2007,$B$2005:$H$2005,0),MATCH($AQ$2007,$B$2005:$H$2005,0))</f>
        <v/>
      </c>
      <c r="D2017" s="8">
        <f>INDEX($B$2006:$H$2012,MATCH($AQ$2007,$B$2005:$H$2005,0),MATCH($AQ$2008,$B$2005:$H$2005,0))</f>
        <v/>
      </c>
      <c r="E2017" s="8">
        <f>INDEX($B$2006:$H$2012,MATCH($AQ$2007,$B$2005:$H$2005,0),MATCH($AQ$2009,$B$2005:$H$2005,0))</f>
        <v/>
      </c>
      <c r="F2017" s="8">
        <f>INDEX($B$2006:$H$2012,MATCH($AQ$2007,$B$2005:$H$2005,0),MATCH($AQ$2010,$B$2005:$H$2005,0))</f>
        <v/>
      </c>
      <c r="G2017" s="8">
        <f>INDEX($B$2006:$H$2012,MATCH($AQ$2007,$B$2005:$H$2005,0),MATCH($AQ$2011,$B$2005:$H$2005,0))</f>
        <v/>
      </c>
      <c r="J2017" s="8">
        <f>INDEX($J$2006:$P$2012,MATCH($AQ$2007,$J$2005:$P$2005,0),MATCH($AQ$2006,$J$2005:$P$2005,0))</f>
        <v/>
      </c>
      <c r="K2017" s="8">
        <f>INDEX($J$2006:$P$2012,MATCH($AQ$2007,$J$2005:$P$2005,0),MATCH($AQ$2007,$J$2005:$P$2005,0))</f>
        <v/>
      </c>
      <c r="L2017" s="8">
        <f>INDEX($J$2006:$P$2012,MATCH($AQ$2007,$J$2005:$P$2005,0),MATCH($AQ$2008,$J$2005:$P$2005,0))</f>
        <v/>
      </c>
      <c r="M2017" s="8">
        <f>INDEX($J$2006:$P$2012,MATCH($AQ$2007,$J$2005:$P$2005,0),MATCH($AQ$2009,$J$2005:$P$2005,0))</f>
        <v/>
      </c>
      <c r="N2017" s="8">
        <f>INDEX($J$2006:$P$2012,MATCH($AQ$2007,$J$2005:$P$2005,0),MATCH($AQ$2010,$J$2005:$P$2005,0))</f>
        <v/>
      </c>
      <c r="O2017" s="8">
        <f>INDEX($J$2006:$P$2012,MATCH($AQ$2007,$J$2005:$P$2005,0),MATCH($AQ$2011,$J$2005:$P$2005,0))</f>
        <v/>
      </c>
      <c r="R2017" s="8">
        <f>INDEX($R$2006:$X$2012,MATCH($AQ$2007,$R$2005:$X$2005,0),MATCH($AQ$2006,$R$2005:$X$2005,0))</f>
        <v/>
      </c>
      <c r="S2017" s="8">
        <f>INDEX($R$2006:$X$2012,MATCH($AQ$2007,$R$2005:$X$2005,0),MATCH($AQ$2007,$R$2005:$X$2005,0))</f>
        <v/>
      </c>
      <c r="T2017" s="8">
        <f>INDEX($R$2006:$X$2012,MATCH($AQ$2007,$R$2005:$X$2005,0),MATCH($AQ$2008,$R$2005:$X$2005,0))</f>
        <v/>
      </c>
      <c r="U2017" s="8">
        <f>INDEX($R$2006:$X$2012,MATCH($AQ$2007,$R$2005:$X$2005,0),MATCH($AQ$2009,$R$2005:$X$2005,0))</f>
        <v/>
      </c>
      <c r="V2017" s="8">
        <f>INDEX($R$2006:$X$2012,MATCH($AQ$2007,$R$2005:$X$2005,0),MATCH($AQ$2010,$R$2005:$X$2005,0))</f>
        <v/>
      </c>
      <c r="W2017" s="8">
        <f>INDEX($R$2006:$X$2012,MATCH($AQ$2007,$R$2005:$X$2005,0),MATCH($AQ$2011,$R$2005:$X$2005,0))</f>
        <v/>
      </c>
      <c r="Z2017" s="8">
        <f>INDEX($Z$2006:$AF$2012,MATCH($AQ$2007,$Z$2005:$AF$2005,0),MATCH($AQ$2006,$Z$2005:$AF$2005,0))</f>
        <v/>
      </c>
      <c r="AA2017" s="8">
        <f>INDEX($Z$2006:$AF$2012,MATCH($AQ$2007,$Z$2005:$AF$2005,0),MATCH($AQ$2007,$Z$2005:$AF$2005,0))</f>
        <v/>
      </c>
      <c r="AB2017" s="8">
        <f>INDEX($Z$2006:$AF$2012,MATCH($AQ$2007,$Z$2005:$AF$2005,0),MATCH($AQ$2008,$Z$2005:$AF$2005,0))</f>
        <v/>
      </c>
      <c r="AC2017" s="8">
        <f>INDEX($Z$2006:$AF$2012,MATCH($AQ$2007,$Z$2005:$AF$2005,0),MATCH($AQ$2009,$Z$2005:$AF$2005,0))</f>
        <v/>
      </c>
      <c r="AD2017" s="8">
        <f>INDEX($Z$2006:$AF$2012,MATCH($AQ$2007,$Z$2005:$AF$2005,0),MATCH($AQ$2010,$Z$2005:$AF$2005,0))</f>
        <v/>
      </c>
      <c r="AE2017" s="8">
        <f>INDEX($Z$2006:$AF$2012,MATCH($AQ$2007,$Z$2005:$AF$2005,0),MATCH($AQ$2011,$Z$2005:$AF$2005,0))</f>
        <v/>
      </c>
      <c r="AH2017" s="8">
        <f>INDEX($AH$2006:$AN$2012,MATCH($AQ$2007,$AH$2005:$AN$2005,0),MATCH($AQ$2006,$AH$2005:$AN$2005,0))</f>
        <v/>
      </c>
      <c r="AI2017" s="8">
        <f>INDEX($AH$2006:$AN$2012,MATCH($AQ$2007,$AH$2005:$AN$2005,0),MATCH($AQ$2007,$AH$2005:$AN$2005,0))</f>
        <v/>
      </c>
      <c r="AJ2017" s="8">
        <f>INDEX($AH$2006:$AN$2012,MATCH($AQ$2007,$AH$2005:$AN$2005,0),MATCH($AQ$2008,$AH$2005:$AN$2005,0))</f>
        <v/>
      </c>
      <c r="AK2017" s="8">
        <f>INDEX($AH$2006:$AN$2012,MATCH($AQ$2007,$AH$2005:$AN$2005,0),MATCH($AQ$2009,$AH$2005:$AN$2005,0))</f>
        <v/>
      </c>
      <c r="AL2017" s="8">
        <f>INDEX($AH$2006:$AN$2012,MATCH($AQ$2007,$AH$2005:$AN$2005,0),MATCH($AQ$2010,$AH$2005:$AN$2005,0))</f>
        <v/>
      </c>
      <c r="AM2017" s="8">
        <f>INDEX($AH$2006:$AN$2012,MATCH($AQ$2007,$AH$2005:$AN$2005,0),MATCH($AQ$2011,$AH$2005:$AN$2005,0))</f>
        <v/>
      </c>
      <c r="AP2017" s="8">
        <f>IF(($B$2017&lt;&gt;2)+($J$2017&lt;&gt;2)+($R$2017&lt;&gt;2)+($Z$2017&lt;&gt;2)+($AH$2017&lt;&gt;2)=0,2,IF((($B$2017&lt;&gt;2)*$B$2017+($J$2017&lt;&gt;2)*$J$2017+($R$2017&lt;&gt;2)*$R$2017+($Z$2017&lt;&gt;2)*$Z$2017+($AH$2017&lt;&gt;2)*$AH$2017)/(($B$2017&lt;&gt;2)+($J$2017&lt;&gt;2)+($R$2017&lt;&gt;2)+($Z$2017&lt;&gt;2)+($AH$2017&lt;&gt;2))&gt;=0.5,1,0))</f>
        <v/>
      </c>
      <c r="AQ2017" s="8">
        <f>IF(($C$2017&lt;&gt;2)+($K$2017&lt;&gt;2)+($S$2017&lt;&gt;2)+($AA$2017&lt;&gt;2)+($AI$2017&lt;&gt;2)=0,2,IF((($C$2017&lt;&gt;2)*$C$2017+($K$2017&lt;&gt;2)*$K$2017+($S$2017&lt;&gt;2)*$S$2017+($AA$2017&lt;&gt;2)*$AA$2017+($AI$2017&lt;&gt;2)*$AI$2017)/(($C$2017&lt;&gt;2)+($K$2017&lt;&gt;2)+($S$2017&lt;&gt;2)+($AA$2017&lt;&gt;2)+($AI$2017&lt;&gt;2))&gt;=0.5,1,0))</f>
        <v/>
      </c>
      <c r="AR2017" s="8">
        <f>IF(($D$2017&lt;&gt;2)+($L$2017&lt;&gt;2)+($T$2017&lt;&gt;2)+($AB$2017&lt;&gt;2)+($AJ$2017&lt;&gt;2)=0,2,IF((($D$2017&lt;&gt;2)*$D$2017+($L$2017&lt;&gt;2)*$L$2017+($T$2017&lt;&gt;2)*$T$2017+($AB$2017&lt;&gt;2)*$AB$2017+($AJ$2017&lt;&gt;2)*$AJ$2017)/(($D$2017&lt;&gt;2)+($L$2017&lt;&gt;2)+($T$2017&lt;&gt;2)+($AB$2017&lt;&gt;2)+($AJ$2017&lt;&gt;2))&gt;=0.5,1,0))</f>
        <v/>
      </c>
      <c r="AS2017" s="8">
        <f>IF(($E$2017&lt;&gt;2)+($M$2017&lt;&gt;2)+($U$2017&lt;&gt;2)+($AC$2017&lt;&gt;2)+($AK$2017&lt;&gt;2)=0,2,IF((($E$2017&lt;&gt;2)*$E$2017+($M$2017&lt;&gt;2)*$M$2017+($U$2017&lt;&gt;2)*$U$2017+($AC$2017&lt;&gt;2)*$AC$2017+($AK$2017&lt;&gt;2)*$AK$2017)/(($E$2017&lt;&gt;2)+($M$2017&lt;&gt;2)+($U$2017&lt;&gt;2)+($AC$2017&lt;&gt;2)+($AK$2017&lt;&gt;2))&gt;=0.5,1,0))</f>
        <v/>
      </c>
      <c r="AT2017" s="8">
        <f>IF(($F$2017&lt;&gt;2)+($N$2017&lt;&gt;2)+($V$2017&lt;&gt;2)+($AD$2017&lt;&gt;2)+($AL$2017&lt;&gt;2)=0,2,IF((($F$2017&lt;&gt;2)*$F$2017+($N$2017&lt;&gt;2)*$N$2017+($V$2017&lt;&gt;2)*$V$2017+($AD$2017&lt;&gt;2)*$AD$2017+($AL$2017&lt;&gt;2)*$AL$2017)/(($F$2017&lt;&gt;2)+($N$2017&lt;&gt;2)+($V$2017&lt;&gt;2)+($AD$2017&lt;&gt;2)+($AL$2017&lt;&gt;2))&gt;=0.5,1,0))</f>
        <v/>
      </c>
      <c r="AU2017" s="8">
        <f>IF(($G$2017&lt;&gt;2)+($O$2017&lt;&gt;2)+($W$2017&lt;&gt;2)+($AE$2017&lt;&gt;2)+($AM$2017&lt;&gt;2)=0,2,IF((($G$2017&lt;&gt;2)*$G$2017+($O$2017&lt;&gt;2)*$O$2017+($W$2017&lt;&gt;2)*$W$2017+($AE$2017&lt;&gt;2)*$AE$2017+($AM$2017&lt;&gt;2)*$AM$2017)/(($G$2017&lt;&gt;2)+($O$2017&lt;&gt;2)+($W$2017&lt;&gt;2)+($AE$2017&lt;&gt;2)+($AM$2017&lt;&gt;2))&gt;=0.5,1,0))</f>
        <v/>
      </c>
      <c r="AW2017" s="16">
        <f>INDEX('Ground truth'!$B$14:$H$20,MATCH($AP$2007,'Ground truth'!$A$14:$A$20,0),MATCH($AP$2006,'Ground truth'!$B$13:$H$13,0))</f>
        <v/>
      </c>
      <c r="AX2017" s="16">
        <f>INDEX('Ground truth'!$B$14:$H$20,MATCH($AP$2007,'Ground truth'!$A$14:$A$20,0),MATCH($AP$2007,'Ground truth'!$B$13:$H$13,0))</f>
        <v/>
      </c>
      <c r="AY2017" s="16">
        <f>INDEX('Ground truth'!$B$14:$H$20,MATCH($AP$2007,'Ground truth'!$A$14:$A$20,0),MATCH($AP$2008,'Ground truth'!$B$13:$H$13,0))</f>
        <v/>
      </c>
      <c r="AZ2017" s="16">
        <f>INDEX('Ground truth'!$B$14:$H$20,MATCH($AP$2007,'Ground truth'!$A$14:$A$20,0),MATCH($AP$2009,'Ground truth'!$B$13:$H$13,0))</f>
        <v/>
      </c>
      <c r="BA2017" s="16">
        <f>INDEX('Ground truth'!$B$14:$H$20,MATCH($AP$2007,'Ground truth'!$A$14:$A$20,0),MATCH($AP$2010,'Ground truth'!$B$13:$H$13,0))</f>
        <v/>
      </c>
      <c r="BB2017" s="16">
        <f>INDEX('Ground truth'!$B$14:$H$20,MATCH($AP$2007,'Ground truth'!$A$14:$A$20,0),MATCH($AP$2011,'Ground truth'!$B$13:$H$13,0))</f>
        <v/>
      </c>
      <c r="BD2017" s="19" t="n">
        <v>2.041954751952715</v>
      </c>
      <c r="BE2017" s="19">
        <f>LARGE($BD$2016:$BD$2021,2)</f>
        <v/>
      </c>
    </row>
    <row r="2018">
      <c r="A2018" s="3" t="inlineStr">
        <is>
          <t>Transmission</t>
        </is>
      </c>
      <c r="B2018" s="8">
        <f>INDEX($B$2006:$H$2012,MATCH($AQ$2008,$B$2005:$H$2005,0),MATCH($AQ$2006,$B$2005:$H$2005,0))</f>
        <v/>
      </c>
      <c r="C2018" s="8">
        <f>INDEX($B$2006:$H$2012,MATCH($AQ$2008,$B$2005:$H$2005,0),MATCH($AQ$2007,$B$2005:$H$2005,0))</f>
        <v/>
      </c>
      <c r="D2018" s="8">
        <f>INDEX($B$2006:$H$2012,MATCH($AQ$2008,$B$2005:$H$2005,0),MATCH($AQ$2008,$B$2005:$H$2005,0))</f>
        <v/>
      </c>
      <c r="E2018" s="8">
        <f>INDEX($B$2006:$H$2012,MATCH($AQ$2008,$B$2005:$H$2005,0),MATCH($AQ$2009,$B$2005:$H$2005,0))</f>
        <v/>
      </c>
      <c r="F2018" s="8">
        <f>INDEX($B$2006:$H$2012,MATCH($AQ$2008,$B$2005:$H$2005,0),MATCH($AQ$2010,$B$2005:$H$2005,0))</f>
        <v/>
      </c>
      <c r="G2018" s="8">
        <f>INDEX($B$2006:$H$2012,MATCH($AQ$2008,$B$2005:$H$2005,0),MATCH($AQ$2011,$B$2005:$H$2005,0))</f>
        <v/>
      </c>
      <c r="J2018" s="8">
        <f>INDEX($J$2006:$P$2012,MATCH($AQ$2008,$J$2005:$P$2005,0),MATCH($AQ$2006,$J$2005:$P$2005,0))</f>
        <v/>
      </c>
      <c r="K2018" s="8">
        <f>INDEX($J$2006:$P$2012,MATCH($AQ$2008,$J$2005:$P$2005,0),MATCH($AQ$2007,$J$2005:$P$2005,0))</f>
        <v/>
      </c>
      <c r="L2018" s="8">
        <f>INDEX($J$2006:$P$2012,MATCH($AQ$2008,$J$2005:$P$2005,0),MATCH($AQ$2008,$J$2005:$P$2005,0))</f>
        <v/>
      </c>
      <c r="M2018" s="8">
        <f>INDEX($J$2006:$P$2012,MATCH($AQ$2008,$J$2005:$P$2005,0),MATCH($AQ$2009,$J$2005:$P$2005,0))</f>
        <v/>
      </c>
      <c r="N2018" s="8">
        <f>INDEX($J$2006:$P$2012,MATCH($AQ$2008,$J$2005:$P$2005,0),MATCH($AQ$2010,$J$2005:$P$2005,0))</f>
        <v/>
      </c>
      <c r="O2018" s="8">
        <f>INDEX($J$2006:$P$2012,MATCH($AQ$2008,$J$2005:$P$2005,0),MATCH($AQ$2011,$J$2005:$P$2005,0))</f>
        <v/>
      </c>
      <c r="R2018" s="8">
        <f>INDEX($R$2006:$X$2012,MATCH($AQ$2008,$R$2005:$X$2005,0),MATCH($AQ$2006,$R$2005:$X$2005,0))</f>
        <v/>
      </c>
      <c r="S2018" s="8">
        <f>INDEX($R$2006:$X$2012,MATCH($AQ$2008,$R$2005:$X$2005,0),MATCH($AQ$2007,$R$2005:$X$2005,0))</f>
        <v/>
      </c>
      <c r="T2018" s="8">
        <f>INDEX($R$2006:$X$2012,MATCH($AQ$2008,$R$2005:$X$2005,0),MATCH($AQ$2008,$R$2005:$X$2005,0))</f>
        <v/>
      </c>
      <c r="U2018" s="8">
        <f>INDEX($R$2006:$X$2012,MATCH($AQ$2008,$R$2005:$X$2005,0),MATCH($AQ$2009,$R$2005:$X$2005,0))</f>
        <v/>
      </c>
      <c r="V2018" s="8">
        <f>INDEX($R$2006:$X$2012,MATCH($AQ$2008,$R$2005:$X$2005,0),MATCH($AQ$2010,$R$2005:$X$2005,0))</f>
        <v/>
      </c>
      <c r="W2018" s="8">
        <f>INDEX($R$2006:$X$2012,MATCH($AQ$2008,$R$2005:$X$2005,0),MATCH($AQ$2011,$R$2005:$X$2005,0))</f>
        <v/>
      </c>
      <c r="Z2018" s="8">
        <f>INDEX($Z$2006:$AF$2012,MATCH($AQ$2008,$Z$2005:$AF$2005,0),MATCH($AQ$2006,$Z$2005:$AF$2005,0))</f>
        <v/>
      </c>
      <c r="AA2018" s="8">
        <f>INDEX($Z$2006:$AF$2012,MATCH($AQ$2008,$Z$2005:$AF$2005,0),MATCH($AQ$2007,$Z$2005:$AF$2005,0))</f>
        <v/>
      </c>
      <c r="AB2018" s="8">
        <f>INDEX($Z$2006:$AF$2012,MATCH($AQ$2008,$Z$2005:$AF$2005,0),MATCH($AQ$2008,$Z$2005:$AF$2005,0))</f>
        <v/>
      </c>
      <c r="AC2018" s="8">
        <f>INDEX($Z$2006:$AF$2012,MATCH($AQ$2008,$Z$2005:$AF$2005,0),MATCH($AQ$2009,$Z$2005:$AF$2005,0))</f>
        <v/>
      </c>
      <c r="AD2018" s="8">
        <f>INDEX($Z$2006:$AF$2012,MATCH($AQ$2008,$Z$2005:$AF$2005,0),MATCH($AQ$2010,$Z$2005:$AF$2005,0))</f>
        <v/>
      </c>
      <c r="AE2018" s="8">
        <f>INDEX($Z$2006:$AF$2012,MATCH($AQ$2008,$Z$2005:$AF$2005,0),MATCH($AQ$2011,$Z$2005:$AF$2005,0))</f>
        <v/>
      </c>
      <c r="AH2018" s="8">
        <f>INDEX($AH$2006:$AN$2012,MATCH($AQ$2008,$AH$2005:$AN$2005,0),MATCH($AQ$2006,$AH$2005:$AN$2005,0))</f>
        <v/>
      </c>
      <c r="AI2018" s="8">
        <f>INDEX($AH$2006:$AN$2012,MATCH($AQ$2008,$AH$2005:$AN$2005,0),MATCH($AQ$2007,$AH$2005:$AN$2005,0))</f>
        <v/>
      </c>
      <c r="AJ2018" s="8">
        <f>INDEX($AH$2006:$AN$2012,MATCH($AQ$2008,$AH$2005:$AN$2005,0),MATCH($AQ$2008,$AH$2005:$AN$2005,0))</f>
        <v/>
      </c>
      <c r="AK2018" s="8">
        <f>INDEX($AH$2006:$AN$2012,MATCH($AQ$2008,$AH$2005:$AN$2005,0),MATCH($AQ$2009,$AH$2005:$AN$2005,0))</f>
        <v/>
      </c>
      <c r="AL2018" s="8">
        <f>INDEX($AH$2006:$AN$2012,MATCH($AQ$2008,$AH$2005:$AN$2005,0),MATCH($AQ$2010,$AH$2005:$AN$2005,0))</f>
        <v/>
      </c>
      <c r="AM2018" s="8">
        <f>INDEX($AH$2006:$AN$2012,MATCH($AQ$2008,$AH$2005:$AN$2005,0),MATCH($AQ$2011,$AH$2005:$AN$2005,0))</f>
        <v/>
      </c>
      <c r="AP2018" s="8">
        <f>IF(($B$2018&lt;&gt;2)+($J$2018&lt;&gt;2)+($R$2018&lt;&gt;2)+($Z$2018&lt;&gt;2)+($AH$2018&lt;&gt;2)=0,2,IF((($B$2018&lt;&gt;2)*$B$2018+($J$2018&lt;&gt;2)*$J$2018+($R$2018&lt;&gt;2)*$R$2018+($Z$2018&lt;&gt;2)*$Z$2018+($AH$2018&lt;&gt;2)*$AH$2018)/(($B$2018&lt;&gt;2)+($J$2018&lt;&gt;2)+($R$2018&lt;&gt;2)+($Z$2018&lt;&gt;2)+($AH$2018&lt;&gt;2))&gt;=0.5,1,0))</f>
        <v/>
      </c>
      <c r="AQ2018" s="8">
        <f>IF(($C$2018&lt;&gt;2)+($K$2018&lt;&gt;2)+($S$2018&lt;&gt;2)+($AA$2018&lt;&gt;2)+($AI$2018&lt;&gt;2)=0,2,IF((($C$2018&lt;&gt;2)*$C$2018+($K$2018&lt;&gt;2)*$K$2018+($S$2018&lt;&gt;2)*$S$2018+($AA$2018&lt;&gt;2)*$AA$2018+($AI$2018&lt;&gt;2)*$AI$2018)/(($C$2018&lt;&gt;2)+($K$2018&lt;&gt;2)+($S$2018&lt;&gt;2)+($AA$2018&lt;&gt;2)+($AI$2018&lt;&gt;2))&gt;=0.5,1,0))</f>
        <v/>
      </c>
      <c r="AR2018" s="8">
        <f>IF(($D$2018&lt;&gt;2)+($L$2018&lt;&gt;2)+($T$2018&lt;&gt;2)+($AB$2018&lt;&gt;2)+($AJ$2018&lt;&gt;2)=0,2,IF((($D$2018&lt;&gt;2)*$D$2018+($L$2018&lt;&gt;2)*$L$2018+($T$2018&lt;&gt;2)*$T$2018+($AB$2018&lt;&gt;2)*$AB$2018+($AJ$2018&lt;&gt;2)*$AJ$2018)/(($D$2018&lt;&gt;2)+($L$2018&lt;&gt;2)+($T$2018&lt;&gt;2)+($AB$2018&lt;&gt;2)+($AJ$2018&lt;&gt;2))&gt;=0.5,1,0))</f>
        <v/>
      </c>
      <c r="AS2018" s="8">
        <f>IF(($E$2018&lt;&gt;2)+($M$2018&lt;&gt;2)+($U$2018&lt;&gt;2)+($AC$2018&lt;&gt;2)+($AK$2018&lt;&gt;2)=0,2,IF((($E$2018&lt;&gt;2)*$E$2018+($M$2018&lt;&gt;2)*$M$2018+($U$2018&lt;&gt;2)*$U$2018+($AC$2018&lt;&gt;2)*$AC$2018+($AK$2018&lt;&gt;2)*$AK$2018)/(($E$2018&lt;&gt;2)+($M$2018&lt;&gt;2)+($U$2018&lt;&gt;2)+($AC$2018&lt;&gt;2)+($AK$2018&lt;&gt;2))&gt;=0.5,1,0))</f>
        <v/>
      </c>
      <c r="AT2018" s="8">
        <f>IF(($F$2018&lt;&gt;2)+($N$2018&lt;&gt;2)+($V$2018&lt;&gt;2)+($AD$2018&lt;&gt;2)+($AL$2018&lt;&gt;2)=0,2,IF((($F$2018&lt;&gt;2)*$F$2018+($N$2018&lt;&gt;2)*$N$2018+($V$2018&lt;&gt;2)*$V$2018+($AD$2018&lt;&gt;2)*$AD$2018+($AL$2018&lt;&gt;2)*$AL$2018)/(($F$2018&lt;&gt;2)+($N$2018&lt;&gt;2)+($V$2018&lt;&gt;2)+($AD$2018&lt;&gt;2)+($AL$2018&lt;&gt;2))&gt;=0.5,1,0))</f>
        <v/>
      </c>
      <c r="AU2018" s="8">
        <f>IF(($G$2018&lt;&gt;2)+($O$2018&lt;&gt;2)+($W$2018&lt;&gt;2)+($AE$2018&lt;&gt;2)+($AM$2018&lt;&gt;2)=0,2,IF((($G$2018&lt;&gt;2)*$G$2018+($O$2018&lt;&gt;2)*$O$2018+($W$2018&lt;&gt;2)*$W$2018+($AE$2018&lt;&gt;2)*$AE$2018+($AM$2018&lt;&gt;2)*$AM$2018)/(($G$2018&lt;&gt;2)+($O$2018&lt;&gt;2)+($W$2018&lt;&gt;2)+($AE$2018&lt;&gt;2)+($AM$2018&lt;&gt;2))&gt;=0.5,1,0))</f>
        <v/>
      </c>
      <c r="AW2018" s="16">
        <f>INDEX('Ground truth'!$B$14:$H$20,MATCH($AP$2008,'Ground truth'!$A$14:$A$20,0),MATCH($AP$2006,'Ground truth'!$B$13:$H$13,0))</f>
        <v/>
      </c>
      <c r="AX2018" s="16">
        <f>INDEX('Ground truth'!$B$14:$H$20,MATCH($AP$2008,'Ground truth'!$A$14:$A$20,0),MATCH($AP$2007,'Ground truth'!$B$13:$H$13,0))</f>
        <v/>
      </c>
      <c r="AY2018" s="16">
        <f>INDEX('Ground truth'!$B$14:$H$20,MATCH($AP$2008,'Ground truth'!$A$14:$A$20,0),MATCH($AP$2008,'Ground truth'!$B$13:$H$13,0))</f>
        <v/>
      </c>
      <c r="AZ2018" s="16">
        <f>INDEX('Ground truth'!$B$14:$H$20,MATCH($AP$2008,'Ground truth'!$A$14:$A$20,0),MATCH($AP$2009,'Ground truth'!$B$13:$H$13,0))</f>
        <v/>
      </c>
      <c r="BA2018" s="16">
        <f>INDEX('Ground truth'!$B$14:$H$20,MATCH($AP$2008,'Ground truth'!$A$14:$A$20,0),MATCH($AP$2010,'Ground truth'!$B$13:$H$13,0))</f>
        <v/>
      </c>
      <c r="BB2018" s="16">
        <f>INDEX('Ground truth'!$B$14:$H$20,MATCH($AP$2008,'Ground truth'!$A$14:$A$20,0),MATCH($AP$2011,'Ground truth'!$B$13:$H$13,0))</f>
        <v/>
      </c>
      <c r="BD2018" s="19" t="n">
        <v>0.9999999999999993</v>
      </c>
      <c r="BE2018" s="19">
        <f>LARGE($BD$2016:$BD$2021,3)</f>
        <v/>
      </c>
    </row>
    <row r="2019">
      <c r="A2019" s="3" t="inlineStr">
        <is>
          <t>Electrical System</t>
        </is>
      </c>
      <c r="B2019" s="8">
        <f>INDEX($B$2006:$H$2012,MATCH($AQ$2009,$B$2005:$H$2005,0),MATCH($AQ$2006,$B$2005:$H$2005,0))</f>
        <v/>
      </c>
      <c r="C2019" s="8">
        <f>INDEX($B$2006:$H$2012,MATCH($AQ$2009,$B$2005:$H$2005,0),MATCH($AQ$2007,$B$2005:$H$2005,0))</f>
        <v/>
      </c>
      <c r="D2019" s="8">
        <f>INDEX($B$2006:$H$2012,MATCH($AQ$2009,$B$2005:$H$2005,0),MATCH($AQ$2008,$B$2005:$H$2005,0))</f>
        <v/>
      </c>
      <c r="E2019" s="8">
        <f>INDEX($B$2006:$H$2012,MATCH($AQ$2009,$B$2005:$H$2005,0),MATCH($AQ$2009,$B$2005:$H$2005,0))</f>
        <v/>
      </c>
      <c r="F2019" s="8">
        <f>INDEX($B$2006:$H$2012,MATCH($AQ$2009,$B$2005:$H$2005,0),MATCH($AQ$2010,$B$2005:$H$2005,0))</f>
        <v/>
      </c>
      <c r="G2019" s="8">
        <f>INDEX($B$2006:$H$2012,MATCH($AQ$2009,$B$2005:$H$2005,0),MATCH($AQ$2011,$B$2005:$H$2005,0))</f>
        <v/>
      </c>
      <c r="J2019" s="8">
        <f>INDEX($J$2006:$P$2012,MATCH($AQ$2009,$J$2005:$P$2005,0),MATCH($AQ$2006,$J$2005:$P$2005,0))</f>
        <v/>
      </c>
      <c r="K2019" s="8">
        <f>INDEX($J$2006:$P$2012,MATCH($AQ$2009,$J$2005:$P$2005,0),MATCH($AQ$2007,$J$2005:$P$2005,0))</f>
        <v/>
      </c>
      <c r="L2019" s="8">
        <f>INDEX($J$2006:$P$2012,MATCH($AQ$2009,$J$2005:$P$2005,0),MATCH($AQ$2008,$J$2005:$P$2005,0))</f>
        <v/>
      </c>
      <c r="M2019" s="8">
        <f>INDEX($J$2006:$P$2012,MATCH($AQ$2009,$J$2005:$P$2005,0),MATCH($AQ$2009,$J$2005:$P$2005,0))</f>
        <v/>
      </c>
      <c r="N2019" s="8">
        <f>INDEX($J$2006:$P$2012,MATCH($AQ$2009,$J$2005:$P$2005,0),MATCH($AQ$2010,$J$2005:$P$2005,0))</f>
        <v/>
      </c>
      <c r="O2019" s="8">
        <f>INDEX($J$2006:$P$2012,MATCH($AQ$2009,$J$2005:$P$2005,0),MATCH($AQ$2011,$J$2005:$P$2005,0))</f>
        <v/>
      </c>
      <c r="R2019" s="8">
        <f>INDEX($R$2006:$X$2012,MATCH($AQ$2009,$R$2005:$X$2005,0),MATCH($AQ$2006,$R$2005:$X$2005,0))</f>
        <v/>
      </c>
      <c r="S2019" s="8">
        <f>INDEX($R$2006:$X$2012,MATCH($AQ$2009,$R$2005:$X$2005,0),MATCH($AQ$2007,$R$2005:$X$2005,0))</f>
        <v/>
      </c>
      <c r="T2019" s="8">
        <f>INDEX($R$2006:$X$2012,MATCH($AQ$2009,$R$2005:$X$2005,0),MATCH($AQ$2008,$R$2005:$X$2005,0))</f>
        <v/>
      </c>
      <c r="U2019" s="8">
        <f>INDEX($R$2006:$X$2012,MATCH($AQ$2009,$R$2005:$X$2005,0),MATCH($AQ$2009,$R$2005:$X$2005,0))</f>
        <v/>
      </c>
      <c r="V2019" s="8">
        <f>INDEX($R$2006:$X$2012,MATCH($AQ$2009,$R$2005:$X$2005,0),MATCH($AQ$2010,$R$2005:$X$2005,0))</f>
        <v/>
      </c>
      <c r="W2019" s="8">
        <f>INDEX($R$2006:$X$2012,MATCH($AQ$2009,$R$2005:$X$2005,0),MATCH($AQ$2011,$R$2005:$X$2005,0))</f>
        <v/>
      </c>
      <c r="Z2019" s="8">
        <f>INDEX($Z$2006:$AF$2012,MATCH($AQ$2009,$Z$2005:$AF$2005,0),MATCH($AQ$2006,$Z$2005:$AF$2005,0))</f>
        <v/>
      </c>
      <c r="AA2019" s="8">
        <f>INDEX($Z$2006:$AF$2012,MATCH($AQ$2009,$Z$2005:$AF$2005,0),MATCH($AQ$2007,$Z$2005:$AF$2005,0))</f>
        <v/>
      </c>
      <c r="AB2019" s="8">
        <f>INDEX($Z$2006:$AF$2012,MATCH($AQ$2009,$Z$2005:$AF$2005,0),MATCH($AQ$2008,$Z$2005:$AF$2005,0))</f>
        <v/>
      </c>
      <c r="AC2019" s="8">
        <f>INDEX($Z$2006:$AF$2012,MATCH($AQ$2009,$Z$2005:$AF$2005,0),MATCH($AQ$2009,$Z$2005:$AF$2005,0))</f>
        <v/>
      </c>
      <c r="AD2019" s="8">
        <f>INDEX($Z$2006:$AF$2012,MATCH($AQ$2009,$Z$2005:$AF$2005,0),MATCH($AQ$2010,$Z$2005:$AF$2005,0))</f>
        <v/>
      </c>
      <c r="AE2019" s="8">
        <f>INDEX($Z$2006:$AF$2012,MATCH($AQ$2009,$Z$2005:$AF$2005,0),MATCH($AQ$2011,$Z$2005:$AF$2005,0))</f>
        <v/>
      </c>
      <c r="AH2019" s="8">
        <f>INDEX($AH$2006:$AN$2012,MATCH($AQ$2009,$AH$2005:$AN$2005,0),MATCH($AQ$2006,$AH$2005:$AN$2005,0))</f>
        <v/>
      </c>
      <c r="AI2019" s="8">
        <f>INDEX($AH$2006:$AN$2012,MATCH($AQ$2009,$AH$2005:$AN$2005,0),MATCH($AQ$2007,$AH$2005:$AN$2005,0))</f>
        <v/>
      </c>
      <c r="AJ2019" s="8">
        <f>INDEX($AH$2006:$AN$2012,MATCH($AQ$2009,$AH$2005:$AN$2005,0),MATCH($AQ$2008,$AH$2005:$AN$2005,0))</f>
        <v/>
      </c>
      <c r="AK2019" s="8">
        <f>INDEX($AH$2006:$AN$2012,MATCH($AQ$2009,$AH$2005:$AN$2005,0),MATCH($AQ$2009,$AH$2005:$AN$2005,0))</f>
        <v/>
      </c>
      <c r="AL2019" s="8">
        <f>INDEX($AH$2006:$AN$2012,MATCH($AQ$2009,$AH$2005:$AN$2005,0),MATCH($AQ$2010,$AH$2005:$AN$2005,0))</f>
        <v/>
      </c>
      <c r="AM2019" s="8">
        <f>INDEX($AH$2006:$AN$2012,MATCH($AQ$2009,$AH$2005:$AN$2005,0),MATCH($AQ$2011,$AH$2005:$AN$2005,0))</f>
        <v/>
      </c>
      <c r="AP2019" s="8">
        <f>IF(($B$2019&lt;&gt;2)+($J$2019&lt;&gt;2)+($R$2019&lt;&gt;2)+($Z$2019&lt;&gt;2)+($AH$2019&lt;&gt;2)=0,2,IF((($B$2019&lt;&gt;2)*$B$2019+($J$2019&lt;&gt;2)*$J$2019+($R$2019&lt;&gt;2)*$R$2019+($Z$2019&lt;&gt;2)*$Z$2019+($AH$2019&lt;&gt;2)*$AH$2019)/(($B$2019&lt;&gt;2)+($J$2019&lt;&gt;2)+($R$2019&lt;&gt;2)+($Z$2019&lt;&gt;2)+($AH$2019&lt;&gt;2))&gt;=0.5,1,0))</f>
        <v/>
      </c>
      <c r="AQ2019" s="8">
        <f>IF(($C$2019&lt;&gt;2)+($K$2019&lt;&gt;2)+($S$2019&lt;&gt;2)+($AA$2019&lt;&gt;2)+($AI$2019&lt;&gt;2)=0,2,IF((($C$2019&lt;&gt;2)*$C$2019+($K$2019&lt;&gt;2)*$K$2019+($S$2019&lt;&gt;2)*$S$2019+($AA$2019&lt;&gt;2)*$AA$2019+($AI$2019&lt;&gt;2)*$AI$2019)/(($C$2019&lt;&gt;2)+($K$2019&lt;&gt;2)+($S$2019&lt;&gt;2)+($AA$2019&lt;&gt;2)+($AI$2019&lt;&gt;2))&gt;=0.5,1,0))</f>
        <v/>
      </c>
      <c r="AR2019" s="8">
        <f>IF(($D$2019&lt;&gt;2)+($L$2019&lt;&gt;2)+($T$2019&lt;&gt;2)+($AB$2019&lt;&gt;2)+($AJ$2019&lt;&gt;2)=0,2,IF((($D$2019&lt;&gt;2)*$D$2019+($L$2019&lt;&gt;2)*$L$2019+($T$2019&lt;&gt;2)*$T$2019+($AB$2019&lt;&gt;2)*$AB$2019+($AJ$2019&lt;&gt;2)*$AJ$2019)/(($D$2019&lt;&gt;2)+($L$2019&lt;&gt;2)+($T$2019&lt;&gt;2)+($AB$2019&lt;&gt;2)+($AJ$2019&lt;&gt;2))&gt;=0.5,1,0))</f>
        <v/>
      </c>
      <c r="AS2019" s="8">
        <f>IF(($E$2019&lt;&gt;2)+($M$2019&lt;&gt;2)+($U$2019&lt;&gt;2)+($AC$2019&lt;&gt;2)+($AK$2019&lt;&gt;2)=0,2,IF((($E$2019&lt;&gt;2)*$E$2019+($M$2019&lt;&gt;2)*$M$2019+($U$2019&lt;&gt;2)*$U$2019+($AC$2019&lt;&gt;2)*$AC$2019+($AK$2019&lt;&gt;2)*$AK$2019)/(($E$2019&lt;&gt;2)+($M$2019&lt;&gt;2)+($U$2019&lt;&gt;2)+($AC$2019&lt;&gt;2)+($AK$2019&lt;&gt;2))&gt;=0.5,1,0))</f>
        <v/>
      </c>
      <c r="AT2019" s="8">
        <f>IF(($F$2019&lt;&gt;2)+($N$2019&lt;&gt;2)+($V$2019&lt;&gt;2)+($AD$2019&lt;&gt;2)+($AL$2019&lt;&gt;2)=0,2,IF((($F$2019&lt;&gt;2)*$F$2019+($N$2019&lt;&gt;2)*$N$2019+($V$2019&lt;&gt;2)*$V$2019+($AD$2019&lt;&gt;2)*$AD$2019+($AL$2019&lt;&gt;2)*$AL$2019)/(($F$2019&lt;&gt;2)+($N$2019&lt;&gt;2)+($V$2019&lt;&gt;2)+($AD$2019&lt;&gt;2)+($AL$2019&lt;&gt;2))&gt;=0.5,1,0))</f>
        <v/>
      </c>
      <c r="AU2019" s="8">
        <f>IF(($G$2019&lt;&gt;2)+($O$2019&lt;&gt;2)+($W$2019&lt;&gt;2)+($AE$2019&lt;&gt;2)+($AM$2019&lt;&gt;2)=0,2,IF((($G$2019&lt;&gt;2)*$G$2019+($O$2019&lt;&gt;2)*$O$2019+($W$2019&lt;&gt;2)*$W$2019+($AE$2019&lt;&gt;2)*$AE$2019+($AM$2019&lt;&gt;2)*$AM$2019)/(($G$2019&lt;&gt;2)+($O$2019&lt;&gt;2)+($W$2019&lt;&gt;2)+($AE$2019&lt;&gt;2)+($AM$2019&lt;&gt;2))&gt;=0.5,1,0))</f>
        <v/>
      </c>
      <c r="AW2019" s="16">
        <f>INDEX('Ground truth'!$B$14:$H$20,MATCH($AP$2009,'Ground truth'!$A$14:$A$20,0),MATCH($AP$2006,'Ground truth'!$B$13:$H$13,0))</f>
        <v/>
      </c>
      <c r="AX2019" s="16">
        <f>INDEX('Ground truth'!$B$14:$H$20,MATCH($AP$2009,'Ground truth'!$A$14:$A$20,0),MATCH($AP$2007,'Ground truth'!$B$13:$H$13,0))</f>
        <v/>
      </c>
      <c r="AY2019" s="16">
        <f>INDEX('Ground truth'!$B$14:$H$20,MATCH($AP$2009,'Ground truth'!$A$14:$A$20,0),MATCH($AP$2008,'Ground truth'!$B$13:$H$13,0))</f>
        <v/>
      </c>
      <c r="AZ2019" s="16">
        <f>INDEX('Ground truth'!$B$14:$H$20,MATCH($AP$2009,'Ground truth'!$A$14:$A$20,0),MATCH($AP$2009,'Ground truth'!$B$13:$H$13,0))</f>
        <v/>
      </c>
      <c r="BA2019" s="16">
        <f>INDEX('Ground truth'!$B$14:$H$20,MATCH($AP$2009,'Ground truth'!$A$14:$A$20,0),MATCH($AP$2010,'Ground truth'!$B$13:$H$13,0))</f>
        <v/>
      </c>
      <c r="BB2019" s="16">
        <f>INDEX('Ground truth'!$B$14:$H$20,MATCH($AP$2009,'Ground truth'!$A$14:$A$20,0),MATCH($AP$2011,'Ground truth'!$B$13:$H$13,0))</f>
        <v/>
      </c>
      <c r="BD2019" s="19" t="n">
        <v>0.2937994892048097</v>
      </c>
      <c r="BE2019" s="19">
        <f>LARGE($BD$2016:$BD$2021,4)</f>
        <v/>
      </c>
    </row>
    <row r="2020">
      <c r="A2020" s="3" t="inlineStr">
        <is>
          <t>Battery Holder</t>
        </is>
      </c>
      <c r="B2020" s="8">
        <f>INDEX($B$2006:$H$2012,MATCH($AQ$2010,$B$2005:$H$2005,0),MATCH($AQ$2006,$B$2005:$H$2005,0))</f>
        <v/>
      </c>
      <c r="C2020" s="8">
        <f>INDEX($B$2006:$H$2012,MATCH($AQ$2010,$B$2005:$H$2005,0),MATCH($AQ$2007,$B$2005:$H$2005,0))</f>
        <v/>
      </c>
      <c r="D2020" s="8">
        <f>INDEX($B$2006:$H$2012,MATCH($AQ$2010,$B$2005:$H$2005,0),MATCH($AQ$2008,$B$2005:$H$2005,0))</f>
        <v/>
      </c>
      <c r="E2020" s="8">
        <f>INDEX($B$2006:$H$2012,MATCH($AQ$2010,$B$2005:$H$2005,0),MATCH($AQ$2009,$B$2005:$H$2005,0))</f>
        <v/>
      </c>
      <c r="F2020" s="8">
        <f>INDEX($B$2006:$H$2012,MATCH($AQ$2010,$B$2005:$H$2005,0),MATCH($AQ$2010,$B$2005:$H$2005,0))</f>
        <v/>
      </c>
      <c r="G2020" s="8">
        <f>INDEX($B$2006:$H$2012,MATCH($AQ$2010,$B$2005:$H$2005,0),MATCH($AQ$2011,$B$2005:$H$2005,0))</f>
        <v/>
      </c>
      <c r="J2020" s="8">
        <f>INDEX($J$2006:$P$2012,MATCH($AQ$2010,$J$2005:$P$2005,0),MATCH($AQ$2006,$J$2005:$P$2005,0))</f>
        <v/>
      </c>
      <c r="K2020" s="8">
        <f>INDEX($J$2006:$P$2012,MATCH($AQ$2010,$J$2005:$P$2005,0),MATCH($AQ$2007,$J$2005:$P$2005,0))</f>
        <v/>
      </c>
      <c r="L2020" s="8">
        <f>INDEX($J$2006:$P$2012,MATCH($AQ$2010,$J$2005:$P$2005,0),MATCH($AQ$2008,$J$2005:$P$2005,0))</f>
        <v/>
      </c>
      <c r="M2020" s="8">
        <f>INDEX($J$2006:$P$2012,MATCH($AQ$2010,$J$2005:$P$2005,0),MATCH($AQ$2009,$J$2005:$P$2005,0))</f>
        <v/>
      </c>
      <c r="N2020" s="8">
        <f>INDEX($J$2006:$P$2012,MATCH($AQ$2010,$J$2005:$P$2005,0),MATCH($AQ$2010,$J$2005:$P$2005,0))</f>
        <v/>
      </c>
      <c r="O2020" s="8">
        <f>INDEX($J$2006:$P$2012,MATCH($AQ$2010,$J$2005:$P$2005,0),MATCH($AQ$2011,$J$2005:$P$2005,0))</f>
        <v/>
      </c>
      <c r="R2020" s="8">
        <f>INDEX($R$2006:$X$2012,MATCH($AQ$2010,$R$2005:$X$2005,0),MATCH($AQ$2006,$R$2005:$X$2005,0))</f>
        <v/>
      </c>
      <c r="S2020" s="8">
        <f>INDEX($R$2006:$X$2012,MATCH($AQ$2010,$R$2005:$X$2005,0),MATCH($AQ$2007,$R$2005:$X$2005,0))</f>
        <v/>
      </c>
      <c r="T2020" s="8">
        <f>INDEX($R$2006:$X$2012,MATCH($AQ$2010,$R$2005:$X$2005,0),MATCH($AQ$2008,$R$2005:$X$2005,0))</f>
        <v/>
      </c>
      <c r="U2020" s="8">
        <f>INDEX($R$2006:$X$2012,MATCH($AQ$2010,$R$2005:$X$2005,0),MATCH($AQ$2009,$R$2005:$X$2005,0))</f>
        <v/>
      </c>
      <c r="V2020" s="8">
        <f>INDEX($R$2006:$X$2012,MATCH($AQ$2010,$R$2005:$X$2005,0),MATCH($AQ$2010,$R$2005:$X$2005,0))</f>
        <v/>
      </c>
      <c r="W2020" s="8">
        <f>INDEX($R$2006:$X$2012,MATCH($AQ$2010,$R$2005:$X$2005,0),MATCH($AQ$2011,$R$2005:$X$2005,0))</f>
        <v/>
      </c>
      <c r="Z2020" s="8">
        <f>INDEX($Z$2006:$AF$2012,MATCH($AQ$2010,$Z$2005:$AF$2005,0),MATCH($AQ$2006,$Z$2005:$AF$2005,0))</f>
        <v/>
      </c>
      <c r="AA2020" s="8">
        <f>INDEX($Z$2006:$AF$2012,MATCH($AQ$2010,$Z$2005:$AF$2005,0),MATCH($AQ$2007,$Z$2005:$AF$2005,0))</f>
        <v/>
      </c>
      <c r="AB2020" s="8">
        <f>INDEX($Z$2006:$AF$2012,MATCH($AQ$2010,$Z$2005:$AF$2005,0),MATCH($AQ$2008,$Z$2005:$AF$2005,0))</f>
        <v/>
      </c>
      <c r="AC2020" s="8">
        <f>INDEX($Z$2006:$AF$2012,MATCH($AQ$2010,$Z$2005:$AF$2005,0),MATCH($AQ$2009,$Z$2005:$AF$2005,0))</f>
        <v/>
      </c>
      <c r="AD2020" s="8">
        <f>INDEX($Z$2006:$AF$2012,MATCH($AQ$2010,$Z$2005:$AF$2005,0),MATCH($AQ$2010,$Z$2005:$AF$2005,0))</f>
        <v/>
      </c>
      <c r="AE2020" s="8">
        <f>INDEX($Z$2006:$AF$2012,MATCH($AQ$2010,$Z$2005:$AF$2005,0),MATCH($AQ$2011,$Z$2005:$AF$2005,0))</f>
        <v/>
      </c>
      <c r="AH2020" s="8">
        <f>INDEX($AH$2006:$AN$2012,MATCH($AQ$2010,$AH$2005:$AN$2005,0),MATCH($AQ$2006,$AH$2005:$AN$2005,0))</f>
        <v/>
      </c>
      <c r="AI2020" s="8">
        <f>INDEX($AH$2006:$AN$2012,MATCH($AQ$2010,$AH$2005:$AN$2005,0),MATCH($AQ$2007,$AH$2005:$AN$2005,0))</f>
        <v/>
      </c>
      <c r="AJ2020" s="8">
        <f>INDEX($AH$2006:$AN$2012,MATCH($AQ$2010,$AH$2005:$AN$2005,0),MATCH($AQ$2008,$AH$2005:$AN$2005,0))</f>
        <v/>
      </c>
      <c r="AK2020" s="8">
        <f>INDEX($AH$2006:$AN$2012,MATCH($AQ$2010,$AH$2005:$AN$2005,0),MATCH($AQ$2009,$AH$2005:$AN$2005,0))</f>
        <v/>
      </c>
      <c r="AL2020" s="8">
        <f>INDEX($AH$2006:$AN$2012,MATCH($AQ$2010,$AH$2005:$AN$2005,0),MATCH($AQ$2010,$AH$2005:$AN$2005,0))</f>
        <v/>
      </c>
      <c r="AM2020" s="8">
        <f>INDEX($AH$2006:$AN$2012,MATCH($AQ$2010,$AH$2005:$AN$2005,0),MATCH($AQ$2011,$AH$2005:$AN$2005,0))</f>
        <v/>
      </c>
      <c r="AP2020" s="8">
        <f>IF(($B$2020&lt;&gt;2)+($J$2020&lt;&gt;2)+($R$2020&lt;&gt;2)+($Z$2020&lt;&gt;2)+($AH$2020&lt;&gt;2)=0,2,IF((($B$2020&lt;&gt;2)*$B$2020+($J$2020&lt;&gt;2)*$J$2020+($R$2020&lt;&gt;2)*$R$2020+($Z$2020&lt;&gt;2)*$Z$2020+($AH$2020&lt;&gt;2)*$AH$2020)/(($B$2020&lt;&gt;2)+($J$2020&lt;&gt;2)+($R$2020&lt;&gt;2)+($Z$2020&lt;&gt;2)+($AH$2020&lt;&gt;2))&gt;=0.5,1,0))</f>
        <v/>
      </c>
      <c r="AQ2020" s="8">
        <f>IF(($C$2020&lt;&gt;2)+($K$2020&lt;&gt;2)+($S$2020&lt;&gt;2)+($AA$2020&lt;&gt;2)+($AI$2020&lt;&gt;2)=0,2,IF((($C$2020&lt;&gt;2)*$C$2020+($K$2020&lt;&gt;2)*$K$2020+($S$2020&lt;&gt;2)*$S$2020+($AA$2020&lt;&gt;2)*$AA$2020+($AI$2020&lt;&gt;2)*$AI$2020)/(($C$2020&lt;&gt;2)+($K$2020&lt;&gt;2)+($S$2020&lt;&gt;2)+($AA$2020&lt;&gt;2)+($AI$2020&lt;&gt;2))&gt;=0.5,1,0))</f>
        <v/>
      </c>
      <c r="AR2020" s="8">
        <f>IF(($D$2020&lt;&gt;2)+($L$2020&lt;&gt;2)+($T$2020&lt;&gt;2)+($AB$2020&lt;&gt;2)+($AJ$2020&lt;&gt;2)=0,2,IF((($D$2020&lt;&gt;2)*$D$2020+($L$2020&lt;&gt;2)*$L$2020+($T$2020&lt;&gt;2)*$T$2020+($AB$2020&lt;&gt;2)*$AB$2020+($AJ$2020&lt;&gt;2)*$AJ$2020)/(($D$2020&lt;&gt;2)+($L$2020&lt;&gt;2)+($T$2020&lt;&gt;2)+($AB$2020&lt;&gt;2)+($AJ$2020&lt;&gt;2))&gt;=0.5,1,0))</f>
        <v/>
      </c>
      <c r="AS2020" s="8">
        <f>IF(($E$2020&lt;&gt;2)+($M$2020&lt;&gt;2)+($U$2020&lt;&gt;2)+($AC$2020&lt;&gt;2)+($AK$2020&lt;&gt;2)=0,2,IF((($E$2020&lt;&gt;2)*$E$2020+($M$2020&lt;&gt;2)*$M$2020+($U$2020&lt;&gt;2)*$U$2020+($AC$2020&lt;&gt;2)*$AC$2020+($AK$2020&lt;&gt;2)*$AK$2020)/(($E$2020&lt;&gt;2)+($M$2020&lt;&gt;2)+($U$2020&lt;&gt;2)+($AC$2020&lt;&gt;2)+($AK$2020&lt;&gt;2))&gt;=0.5,1,0))</f>
        <v/>
      </c>
      <c r="AT2020" s="8">
        <f>IF(($F$2020&lt;&gt;2)+($N$2020&lt;&gt;2)+($V$2020&lt;&gt;2)+($AD$2020&lt;&gt;2)+($AL$2020&lt;&gt;2)=0,2,IF((($F$2020&lt;&gt;2)*$F$2020+($N$2020&lt;&gt;2)*$N$2020+($V$2020&lt;&gt;2)*$V$2020+($AD$2020&lt;&gt;2)*$AD$2020+($AL$2020&lt;&gt;2)*$AL$2020)/(($F$2020&lt;&gt;2)+($N$2020&lt;&gt;2)+($V$2020&lt;&gt;2)+($AD$2020&lt;&gt;2)+($AL$2020&lt;&gt;2))&gt;=0.5,1,0))</f>
        <v/>
      </c>
      <c r="AU2020" s="8">
        <f>IF(($G$2020&lt;&gt;2)+($O$2020&lt;&gt;2)+($W$2020&lt;&gt;2)+($AE$2020&lt;&gt;2)+($AM$2020&lt;&gt;2)=0,2,IF((($G$2020&lt;&gt;2)*$G$2020+($O$2020&lt;&gt;2)*$O$2020+($W$2020&lt;&gt;2)*$W$2020+($AE$2020&lt;&gt;2)*$AE$2020+($AM$2020&lt;&gt;2)*$AM$2020)/(($G$2020&lt;&gt;2)+($O$2020&lt;&gt;2)+($W$2020&lt;&gt;2)+($AE$2020&lt;&gt;2)+($AM$2020&lt;&gt;2))&gt;=0.5,1,0))</f>
        <v/>
      </c>
      <c r="AW2020" s="16">
        <f>INDEX('Ground truth'!$B$14:$H$20,MATCH($AP$2010,'Ground truth'!$A$14:$A$20,0),MATCH($AP$2006,'Ground truth'!$B$13:$H$13,0))</f>
        <v/>
      </c>
      <c r="AX2020" s="16">
        <f>INDEX('Ground truth'!$B$14:$H$20,MATCH($AP$2010,'Ground truth'!$A$14:$A$20,0),MATCH($AP$2007,'Ground truth'!$B$13:$H$13,0))</f>
        <v/>
      </c>
      <c r="AY2020" s="16">
        <f>INDEX('Ground truth'!$B$14:$H$20,MATCH($AP$2010,'Ground truth'!$A$14:$A$20,0),MATCH($AP$2008,'Ground truth'!$B$13:$H$13,0))</f>
        <v/>
      </c>
      <c r="AZ2020" s="16">
        <f>INDEX('Ground truth'!$B$14:$H$20,MATCH($AP$2010,'Ground truth'!$A$14:$A$20,0),MATCH($AP$2009,'Ground truth'!$B$13:$H$13,0))</f>
        <v/>
      </c>
      <c r="BA2020" s="16">
        <f>INDEX('Ground truth'!$B$14:$H$20,MATCH($AP$2010,'Ground truth'!$A$14:$A$20,0),MATCH($AP$2010,'Ground truth'!$B$13:$H$13,0))</f>
        <v/>
      </c>
      <c r="BB2020" s="16">
        <f>INDEX('Ground truth'!$B$14:$H$20,MATCH($AP$2010,'Ground truth'!$A$14:$A$20,0),MATCH($AP$2011,'Ground truth'!$B$13:$H$13,0))</f>
        <v/>
      </c>
      <c r="BD2020" s="19" t="n">
        <v>-0.7796078628671944</v>
      </c>
      <c r="BE2020" s="19">
        <f>LARGE($BD$2016:$BD$2021,5)</f>
        <v/>
      </c>
    </row>
    <row r="2021">
      <c r="A2021" s="3" t="inlineStr">
        <is>
          <t>Housing</t>
        </is>
      </c>
      <c r="B2021" s="8">
        <f>INDEX($B$2006:$H$2012,MATCH($AQ$2011,$B$2005:$H$2005,0),MATCH($AQ$2006,$B$2005:$H$2005,0))</f>
        <v/>
      </c>
      <c r="C2021" s="8">
        <f>INDEX($B$2006:$H$2012,MATCH($AQ$2011,$B$2005:$H$2005,0),MATCH($AQ$2007,$B$2005:$H$2005,0))</f>
        <v/>
      </c>
      <c r="D2021" s="8">
        <f>INDEX($B$2006:$H$2012,MATCH($AQ$2011,$B$2005:$H$2005,0),MATCH($AQ$2008,$B$2005:$H$2005,0))</f>
        <v/>
      </c>
      <c r="E2021" s="8">
        <f>INDEX($B$2006:$H$2012,MATCH($AQ$2011,$B$2005:$H$2005,0),MATCH($AQ$2009,$B$2005:$H$2005,0))</f>
        <v/>
      </c>
      <c r="F2021" s="8">
        <f>INDEX($B$2006:$H$2012,MATCH($AQ$2011,$B$2005:$H$2005,0),MATCH($AQ$2010,$B$2005:$H$2005,0))</f>
        <v/>
      </c>
      <c r="G2021" s="8">
        <f>INDEX($B$2006:$H$2012,MATCH($AQ$2011,$B$2005:$H$2005,0),MATCH($AQ$2011,$B$2005:$H$2005,0))</f>
        <v/>
      </c>
      <c r="J2021" s="8">
        <f>INDEX($J$2006:$P$2012,MATCH($AQ$2011,$J$2005:$P$2005,0),MATCH($AQ$2006,$J$2005:$P$2005,0))</f>
        <v/>
      </c>
      <c r="K2021" s="8">
        <f>INDEX($J$2006:$P$2012,MATCH($AQ$2011,$J$2005:$P$2005,0),MATCH($AQ$2007,$J$2005:$P$2005,0))</f>
        <v/>
      </c>
      <c r="L2021" s="8">
        <f>INDEX($J$2006:$P$2012,MATCH($AQ$2011,$J$2005:$P$2005,0),MATCH($AQ$2008,$J$2005:$P$2005,0))</f>
        <v/>
      </c>
      <c r="M2021" s="8">
        <f>INDEX($J$2006:$P$2012,MATCH($AQ$2011,$J$2005:$P$2005,0),MATCH($AQ$2009,$J$2005:$P$2005,0))</f>
        <v/>
      </c>
      <c r="N2021" s="8">
        <f>INDEX($J$2006:$P$2012,MATCH($AQ$2011,$J$2005:$P$2005,0),MATCH($AQ$2010,$J$2005:$P$2005,0))</f>
        <v/>
      </c>
      <c r="O2021" s="8">
        <f>INDEX($J$2006:$P$2012,MATCH($AQ$2011,$J$2005:$P$2005,0),MATCH($AQ$2011,$J$2005:$P$2005,0))</f>
        <v/>
      </c>
      <c r="R2021" s="8">
        <f>INDEX($R$2006:$X$2012,MATCH($AQ$2011,$R$2005:$X$2005,0),MATCH($AQ$2006,$R$2005:$X$2005,0))</f>
        <v/>
      </c>
      <c r="S2021" s="8">
        <f>INDEX($R$2006:$X$2012,MATCH($AQ$2011,$R$2005:$X$2005,0),MATCH($AQ$2007,$R$2005:$X$2005,0))</f>
        <v/>
      </c>
      <c r="T2021" s="8">
        <f>INDEX($R$2006:$X$2012,MATCH($AQ$2011,$R$2005:$X$2005,0),MATCH($AQ$2008,$R$2005:$X$2005,0))</f>
        <v/>
      </c>
      <c r="U2021" s="8">
        <f>INDEX($R$2006:$X$2012,MATCH($AQ$2011,$R$2005:$X$2005,0),MATCH($AQ$2009,$R$2005:$X$2005,0))</f>
        <v/>
      </c>
      <c r="V2021" s="8">
        <f>INDEX($R$2006:$X$2012,MATCH($AQ$2011,$R$2005:$X$2005,0),MATCH($AQ$2010,$R$2005:$X$2005,0))</f>
        <v/>
      </c>
      <c r="W2021" s="8">
        <f>INDEX($R$2006:$X$2012,MATCH($AQ$2011,$R$2005:$X$2005,0),MATCH($AQ$2011,$R$2005:$X$2005,0))</f>
        <v/>
      </c>
      <c r="Z2021" s="8">
        <f>INDEX($Z$2006:$AF$2012,MATCH($AQ$2011,$Z$2005:$AF$2005,0),MATCH($AQ$2006,$Z$2005:$AF$2005,0))</f>
        <v/>
      </c>
      <c r="AA2021" s="8">
        <f>INDEX($Z$2006:$AF$2012,MATCH($AQ$2011,$Z$2005:$AF$2005,0),MATCH($AQ$2007,$Z$2005:$AF$2005,0))</f>
        <v/>
      </c>
      <c r="AB2021" s="8">
        <f>INDEX($Z$2006:$AF$2012,MATCH($AQ$2011,$Z$2005:$AF$2005,0),MATCH($AQ$2008,$Z$2005:$AF$2005,0))</f>
        <v/>
      </c>
      <c r="AC2021" s="8">
        <f>INDEX($Z$2006:$AF$2012,MATCH($AQ$2011,$Z$2005:$AF$2005,0),MATCH($AQ$2009,$Z$2005:$AF$2005,0))</f>
        <v/>
      </c>
      <c r="AD2021" s="8">
        <f>INDEX($Z$2006:$AF$2012,MATCH($AQ$2011,$Z$2005:$AF$2005,0),MATCH($AQ$2010,$Z$2005:$AF$2005,0))</f>
        <v/>
      </c>
      <c r="AE2021" s="8">
        <f>INDEX($Z$2006:$AF$2012,MATCH($AQ$2011,$Z$2005:$AF$2005,0),MATCH($AQ$2011,$Z$2005:$AF$2005,0))</f>
        <v/>
      </c>
      <c r="AH2021" s="8">
        <f>INDEX($AH$2006:$AN$2012,MATCH($AQ$2011,$AH$2005:$AN$2005,0),MATCH($AQ$2006,$AH$2005:$AN$2005,0))</f>
        <v/>
      </c>
      <c r="AI2021" s="8">
        <f>INDEX($AH$2006:$AN$2012,MATCH($AQ$2011,$AH$2005:$AN$2005,0),MATCH($AQ$2007,$AH$2005:$AN$2005,0))</f>
        <v/>
      </c>
      <c r="AJ2021" s="8">
        <f>INDEX($AH$2006:$AN$2012,MATCH($AQ$2011,$AH$2005:$AN$2005,0),MATCH($AQ$2008,$AH$2005:$AN$2005,0))</f>
        <v/>
      </c>
      <c r="AK2021" s="8">
        <f>INDEX($AH$2006:$AN$2012,MATCH($AQ$2011,$AH$2005:$AN$2005,0),MATCH($AQ$2009,$AH$2005:$AN$2005,0))</f>
        <v/>
      </c>
      <c r="AL2021" s="8">
        <f>INDEX($AH$2006:$AN$2012,MATCH($AQ$2011,$AH$2005:$AN$2005,0),MATCH($AQ$2010,$AH$2005:$AN$2005,0))</f>
        <v/>
      </c>
      <c r="AM2021" s="8">
        <f>INDEX($AH$2006:$AN$2012,MATCH($AQ$2011,$AH$2005:$AN$2005,0),MATCH($AQ$2011,$AH$2005:$AN$2005,0))</f>
        <v/>
      </c>
      <c r="AP2021" s="8">
        <f>IF(($B$2021&lt;&gt;2)+($J$2021&lt;&gt;2)+($R$2021&lt;&gt;2)+($Z$2021&lt;&gt;2)+($AH$2021&lt;&gt;2)=0,2,IF((($B$2021&lt;&gt;2)*$B$2021+($J$2021&lt;&gt;2)*$J$2021+($R$2021&lt;&gt;2)*$R$2021+($Z$2021&lt;&gt;2)*$Z$2021+($AH$2021&lt;&gt;2)*$AH$2021)/(($B$2021&lt;&gt;2)+($J$2021&lt;&gt;2)+($R$2021&lt;&gt;2)+($Z$2021&lt;&gt;2)+($AH$2021&lt;&gt;2))&gt;=0.5,1,0))</f>
        <v/>
      </c>
      <c r="AQ2021" s="8">
        <f>IF(($C$2021&lt;&gt;2)+($K$2021&lt;&gt;2)+($S$2021&lt;&gt;2)+($AA$2021&lt;&gt;2)+($AI$2021&lt;&gt;2)=0,2,IF((($C$2021&lt;&gt;2)*$C$2021+($K$2021&lt;&gt;2)*$K$2021+($S$2021&lt;&gt;2)*$S$2021+($AA$2021&lt;&gt;2)*$AA$2021+($AI$2021&lt;&gt;2)*$AI$2021)/(($C$2021&lt;&gt;2)+($K$2021&lt;&gt;2)+($S$2021&lt;&gt;2)+($AA$2021&lt;&gt;2)+($AI$2021&lt;&gt;2))&gt;=0.5,1,0))</f>
        <v/>
      </c>
      <c r="AR2021" s="8">
        <f>IF(($D$2021&lt;&gt;2)+($L$2021&lt;&gt;2)+($T$2021&lt;&gt;2)+($AB$2021&lt;&gt;2)+($AJ$2021&lt;&gt;2)=0,2,IF((($D$2021&lt;&gt;2)*$D$2021+($L$2021&lt;&gt;2)*$L$2021+($T$2021&lt;&gt;2)*$T$2021+($AB$2021&lt;&gt;2)*$AB$2021+($AJ$2021&lt;&gt;2)*$AJ$2021)/(($D$2021&lt;&gt;2)+($L$2021&lt;&gt;2)+($T$2021&lt;&gt;2)+($AB$2021&lt;&gt;2)+($AJ$2021&lt;&gt;2))&gt;=0.5,1,0))</f>
        <v/>
      </c>
      <c r="AS2021" s="8">
        <f>IF(($E$2021&lt;&gt;2)+($M$2021&lt;&gt;2)+($U$2021&lt;&gt;2)+($AC$2021&lt;&gt;2)+($AK$2021&lt;&gt;2)=0,2,IF((($E$2021&lt;&gt;2)*$E$2021+($M$2021&lt;&gt;2)*$M$2021+($U$2021&lt;&gt;2)*$U$2021+($AC$2021&lt;&gt;2)*$AC$2021+($AK$2021&lt;&gt;2)*$AK$2021)/(($E$2021&lt;&gt;2)+($M$2021&lt;&gt;2)+($U$2021&lt;&gt;2)+($AC$2021&lt;&gt;2)+($AK$2021&lt;&gt;2))&gt;=0.5,1,0))</f>
        <v/>
      </c>
      <c r="AT2021" s="8">
        <f>IF(($F$2021&lt;&gt;2)+($N$2021&lt;&gt;2)+($V$2021&lt;&gt;2)+($AD$2021&lt;&gt;2)+($AL$2021&lt;&gt;2)=0,2,IF((($F$2021&lt;&gt;2)*$F$2021+($N$2021&lt;&gt;2)*$N$2021+($V$2021&lt;&gt;2)*$V$2021+($AD$2021&lt;&gt;2)*$AD$2021+($AL$2021&lt;&gt;2)*$AL$2021)/(($F$2021&lt;&gt;2)+($N$2021&lt;&gt;2)+($V$2021&lt;&gt;2)+($AD$2021&lt;&gt;2)+($AL$2021&lt;&gt;2))&gt;=0.5,1,0))</f>
        <v/>
      </c>
      <c r="AU2021" s="8">
        <f>IF(($G$2021&lt;&gt;2)+($O$2021&lt;&gt;2)+($W$2021&lt;&gt;2)+($AE$2021&lt;&gt;2)+($AM$2021&lt;&gt;2)=0,2,IF((($G$2021&lt;&gt;2)*$G$2021+($O$2021&lt;&gt;2)*$O$2021+($W$2021&lt;&gt;2)*$W$2021+($AE$2021&lt;&gt;2)*$AE$2021+($AM$2021&lt;&gt;2)*$AM$2021)/(($G$2021&lt;&gt;2)+($O$2021&lt;&gt;2)+($W$2021&lt;&gt;2)+($AE$2021&lt;&gt;2)+($AM$2021&lt;&gt;2))&gt;=0.5,1,0))</f>
        <v/>
      </c>
      <c r="AW2021" s="16">
        <f>INDEX('Ground truth'!$B$14:$H$20,MATCH($AP$2011,'Ground truth'!$A$14:$A$20,0),MATCH($AP$2006,'Ground truth'!$B$13:$H$13,0))</f>
        <v/>
      </c>
      <c r="AX2021" s="16">
        <f>INDEX('Ground truth'!$B$14:$H$20,MATCH($AP$2011,'Ground truth'!$A$14:$A$20,0),MATCH($AP$2007,'Ground truth'!$B$13:$H$13,0))</f>
        <v/>
      </c>
      <c r="AY2021" s="16">
        <f>INDEX('Ground truth'!$B$14:$H$20,MATCH($AP$2011,'Ground truth'!$A$14:$A$20,0),MATCH($AP$2008,'Ground truth'!$B$13:$H$13,0))</f>
        <v/>
      </c>
      <c r="AZ2021" s="16">
        <f>INDEX('Ground truth'!$B$14:$H$20,MATCH($AP$2011,'Ground truth'!$A$14:$A$20,0),MATCH($AP$2009,'Ground truth'!$B$13:$H$13,0))</f>
        <v/>
      </c>
      <c r="BA2021" s="16">
        <f>INDEX('Ground truth'!$B$14:$H$20,MATCH($AP$2011,'Ground truth'!$A$14:$A$20,0),MATCH($AP$2010,'Ground truth'!$B$13:$H$13,0))</f>
        <v/>
      </c>
      <c r="BB2021" s="16">
        <f>INDEX('Ground truth'!$B$14:$H$20,MATCH($AP$2011,'Ground truth'!$A$14:$A$20,0),MATCH($AP$2011,'Ground truth'!$B$13:$H$13,0))</f>
        <v/>
      </c>
      <c r="BD2021" s="19" t="n">
        <v>-0.5370829663921514</v>
      </c>
      <c r="BE2021" s="19">
        <f>LARGE($BD$2016:$BD$2021,6)</f>
        <v/>
      </c>
    </row>
    <row r="2023">
      <c r="A2023" s="17" t="inlineStr">
        <is>
          <t>metrics — confident-only (unsure excluded from denominators)</t>
        </is>
      </c>
      <c r="B2023" s="10" t="inlineStr">
        <is>
          <t>run 1</t>
        </is>
      </c>
      <c r="C2023" s="10" t="inlineStr">
        <is>
          <t>run 2</t>
        </is>
      </c>
      <c r="D2023" s="10" t="inlineStr">
        <is>
          <t>run 3</t>
        </is>
      </c>
      <c r="E2023" s="10" t="inlineStr">
        <is>
          <t>run 4</t>
        </is>
      </c>
      <c r="F2023" s="10" t="inlineStr">
        <is>
          <t>run 5</t>
        </is>
      </c>
      <c r="G2023" s="10" t="inlineStr">
        <is>
          <t>avg-matrix</t>
        </is>
      </c>
      <c r="H2023" s="10" t="inlineStr">
        <is>
          <t>mean</t>
        </is>
      </c>
      <c r="I2023" s="10" t="inlineStr">
        <is>
          <t>std (pop.)</t>
        </is>
      </c>
      <c r="J2023" s="17" t="inlineStr">
        <is>
          <t>notes</t>
        </is>
      </c>
    </row>
    <row r="2024">
      <c r="A2024" s="7" t="inlineStr">
        <is>
          <t>TP</t>
        </is>
      </c>
      <c r="B2024" s="7">
        <f>SUMPRODUCT(($B$2016:$G$2021=1)*($AW$2016:$BB$2021=1))</f>
        <v/>
      </c>
      <c r="C2024" s="7">
        <f>SUMPRODUCT(($J$2016:$O$2021=1)*($AW$2016:$BB$2021=1))</f>
        <v/>
      </c>
      <c r="D2024" s="7">
        <f>SUMPRODUCT(($R$2016:$W$2021=1)*($AW$2016:$BB$2021=1))</f>
        <v/>
      </c>
      <c r="E2024" s="7">
        <f>SUMPRODUCT(($Z$2016:$AE$2021=1)*($AW$2016:$BB$2021=1))</f>
        <v/>
      </c>
      <c r="F2024" s="7">
        <f>SUMPRODUCT(($AH$2016:$AM$2021=1)*($AW$2016:$BB$2021=1))</f>
        <v/>
      </c>
      <c r="G2024" s="7">
        <f>SUMPRODUCT(($AP$2016:$AU$2021=1)*($AW$2016:$BB$2021=1))</f>
        <v/>
      </c>
      <c r="H2024" s="12">
        <f>AVERAGE($B$2024:$F$2024)</f>
        <v/>
      </c>
      <c r="I2024" s="12">
        <f>STDEV.P($B$2024:$F$2024)</f>
        <v/>
      </c>
    </row>
    <row r="2025">
      <c r="A2025" s="7" t="inlineStr">
        <is>
          <t>TN</t>
        </is>
      </c>
      <c r="B2025" s="7">
        <f>SUMPRODUCT(($B$2016:$G$2021=0)*($AW$2016:$BB$2021=0))</f>
        <v/>
      </c>
      <c r="C2025" s="7">
        <f>SUMPRODUCT(($J$2016:$O$2021=0)*($AW$2016:$BB$2021=0))</f>
        <v/>
      </c>
      <c r="D2025" s="7">
        <f>SUMPRODUCT(($R$2016:$W$2021=0)*($AW$2016:$BB$2021=0))</f>
        <v/>
      </c>
      <c r="E2025" s="7">
        <f>SUMPRODUCT(($Z$2016:$AE$2021=0)*($AW$2016:$BB$2021=0))</f>
        <v/>
      </c>
      <c r="F2025" s="7">
        <f>SUMPRODUCT(($AH$2016:$AM$2021=0)*($AW$2016:$BB$2021=0))</f>
        <v/>
      </c>
      <c r="G2025" s="7">
        <f>SUMPRODUCT(($AP$2016:$AU$2021=0)*($AW$2016:$BB$2021=0))</f>
        <v/>
      </c>
      <c r="H2025" s="12">
        <f>AVERAGE($B$2025:$F$2025)</f>
        <v/>
      </c>
      <c r="I2025" s="12">
        <f>STDEV.P($B$2025:$F$2025)</f>
        <v/>
      </c>
    </row>
    <row r="2026">
      <c r="A2026" s="7" t="inlineStr">
        <is>
          <t>FP</t>
        </is>
      </c>
      <c r="B2026" s="7">
        <f>SUMPRODUCT(($B$2016:$G$2021=1)*($AW$2016:$BB$2021=0))</f>
        <v/>
      </c>
      <c r="C2026" s="7">
        <f>SUMPRODUCT(($J$2016:$O$2021=1)*($AW$2016:$BB$2021=0))</f>
        <v/>
      </c>
      <c r="D2026" s="7">
        <f>SUMPRODUCT(($R$2016:$W$2021=1)*($AW$2016:$BB$2021=0))</f>
        <v/>
      </c>
      <c r="E2026" s="7">
        <f>SUMPRODUCT(($Z$2016:$AE$2021=1)*($AW$2016:$BB$2021=0))</f>
        <v/>
      </c>
      <c r="F2026" s="7">
        <f>SUMPRODUCT(($AH$2016:$AM$2021=1)*($AW$2016:$BB$2021=0))</f>
        <v/>
      </c>
      <c r="G2026" s="7">
        <f>SUMPRODUCT(($AP$2016:$AU$2021=1)*($AW$2016:$BB$2021=0))</f>
        <v/>
      </c>
      <c r="H2026" s="12">
        <f>AVERAGE($B$2026:$F$2026)</f>
        <v/>
      </c>
      <c r="I2026" s="12">
        <f>STDEV.P($B$2026:$F$2026)</f>
        <v/>
      </c>
    </row>
    <row r="2027">
      <c r="A2027" s="7" t="inlineStr">
        <is>
          <t>FN</t>
        </is>
      </c>
      <c r="B2027" s="7">
        <f>SUMPRODUCT(($B$2016:$G$2021=0)*($AW$2016:$BB$2021=1))</f>
        <v/>
      </c>
      <c r="C2027" s="7">
        <f>SUMPRODUCT(($J$2016:$O$2021=0)*($AW$2016:$BB$2021=1))</f>
        <v/>
      </c>
      <c r="D2027" s="7">
        <f>SUMPRODUCT(($R$2016:$W$2021=0)*($AW$2016:$BB$2021=1))</f>
        <v/>
      </c>
      <c r="E2027" s="7">
        <f>SUMPRODUCT(($Z$2016:$AE$2021=0)*($AW$2016:$BB$2021=1))</f>
        <v/>
      </c>
      <c r="F2027" s="7">
        <f>SUMPRODUCT(($AH$2016:$AM$2021=0)*($AW$2016:$BB$2021=1))</f>
        <v/>
      </c>
      <c r="G2027" s="7">
        <f>SUMPRODUCT(($AP$2016:$AU$2021=0)*($AW$2016:$BB$2021=1))</f>
        <v/>
      </c>
      <c r="H2027" s="12">
        <f>AVERAGE($B$2027:$F$2027)</f>
        <v/>
      </c>
      <c r="I2027" s="12">
        <f>STDEV.P($B$2027:$F$2027)</f>
        <v/>
      </c>
    </row>
    <row r="2028">
      <c r="A2028" s="4" t="inlineStr">
        <is>
          <t>Precision</t>
        </is>
      </c>
      <c r="B2028" s="12">
        <f>IFERROR($B$2024/($B$2024+$B$2026),0)</f>
        <v/>
      </c>
      <c r="C2028" s="12">
        <f>IFERROR($C$2024/($C$2024+$C$2026),0)</f>
        <v/>
      </c>
      <c r="D2028" s="12">
        <f>IFERROR($D$2024/($D$2024+$D$2026),0)</f>
        <v/>
      </c>
      <c r="E2028" s="12">
        <f>IFERROR($E$2024/($E$2024+$E$2026),0)</f>
        <v/>
      </c>
      <c r="F2028" s="12">
        <f>IFERROR($F$2024/($F$2024+$F$2026),0)</f>
        <v/>
      </c>
      <c r="G2028" s="12">
        <f>IFERROR($G$2024/($G$2024+$G$2026),0)</f>
        <v/>
      </c>
      <c r="H2028" s="18">
        <f>AVERAGE($B$2028:$F$2028)</f>
        <v/>
      </c>
      <c r="I2028" s="18">
        <f>STDEV.P($B$2028:$F$2028)</f>
        <v/>
      </c>
    </row>
    <row r="2029">
      <c r="A2029" s="4" t="inlineStr">
        <is>
          <t>Recall</t>
        </is>
      </c>
      <c r="B2029" s="12">
        <f>IFERROR($B$2024/($B$2024+$B$2027),0)</f>
        <v/>
      </c>
      <c r="C2029" s="12">
        <f>IFERROR($C$2024/($C$2024+$C$2027),0)</f>
        <v/>
      </c>
      <c r="D2029" s="12">
        <f>IFERROR($D$2024/($D$2024+$D$2027),0)</f>
        <v/>
      </c>
      <c r="E2029" s="12">
        <f>IFERROR($E$2024/($E$2024+$E$2027),0)</f>
        <v/>
      </c>
      <c r="F2029" s="12">
        <f>IFERROR($F$2024/($F$2024+$F$2027),0)</f>
        <v/>
      </c>
      <c r="G2029" s="12">
        <f>IFERROR($G$2024/($G$2024+$G$2027),0)</f>
        <v/>
      </c>
      <c r="H2029" s="18">
        <f>AVERAGE($B$2029:$F$2029)</f>
        <v/>
      </c>
      <c r="I2029" s="18">
        <f>STDEV.P($B$2029:$F$2029)</f>
        <v/>
      </c>
    </row>
    <row r="2030">
      <c r="A2030" s="4" t="inlineStr">
        <is>
          <t>F1</t>
        </is>
      </c>
      <c r="B2030" s="12">
        <f>IFERROR(2*$B$2028*$B$2029/($B$2028+$B$2029),0)</f>
        <v/>
      </c>
      <c r="C2030" s="12">
        <f>IFERROR(2*$C$2028*$C$2029/($C$2028+$C$2029),0)</f>
        <v/>
      </c>
      <c r="D2030" s="12">
        <f>IFERROR(2*$D$2028*$D$2029/($D$2028+$D$2029),0)</f>
        <v/>
      </c>
      <c r="E2030" s="12">
        <f>IFERROR(2*$E$2028*$E$2029/($E$2028+$E$2029),0)</f>
        <v/>
      </c>
      <c r="F2030" s="12">
        <f>IFERROR(2*$F$2028*$F$2029/($F$2028+$F$2029),0)</f>
        <v/>
      </c>
      <c r="G2030" s="12">
        <f>IFERROR(2*$G$2028*$G$2029/($G$2028+$G$2029),0)</f>
        <v/>
      </c>
      <c r="H2030" s="18">
        <f>AVERAGE($B$2030:$F$2030)</f>
        <v/>
      </c>
      <c r="I2030" s="18">
        <f>STDEV.P($B$2030:$F$2030)</f>
        <v/>
      </c>
    </row>
    <row r="2031">
      <c r="A2031" s="4" t="inlineStr">
        <is>
          <t>Accuracy</t>
        </is>
      </c>
      <c r="B2031" s="12">
        <f>IFERROR(($B$2024+$B$2025)/($B$2024+$B$2025+$B$2026+$B$2027),0)</f>
        <v/>
      </c>
      <c r="C2031" s="12">
        <f>IFERROR(($C$2024+$C$2025)/($C$2024+$C$2025+$C$2026+$C$2027),0)</f>
        <v/>
      </c>
      <c r="D2031" s="12">
        <f>IFERROR(($D$2024+$D$2025)/($D$2024+$D$2025+$D$2026+$D$2027),0)</f>
        <v/>
      </c>
      <c r="E2031" s="12">
        <f>IFERROR(($E$2024+$E$2025)/($E$2024+$E$2025+$E$2026+$E$2027),0)</f>
        <v/>
      </c>
      <c r="F2031" s="12">
        <f>IFERROR(($F$2024+$F$2025)/($F$2024+$F$2025+$F$2026+$F$2027),0)</f>
        <v/>
      </c>
      <c r="G2031" s="12">
        <f>IFERROR(($G$2024+$G$2025)/($G$2024+$G$2025+$G$2026+$G$2027),0)</f>
        <v/>
      </c>
      <c r="H2031" s="18">
        <f>AVERAGE($B$2031:$F$2031)</f>
        <v/>
      </c>
      <c r="I2031" s="18">
        <f>STDEV.P($B$2031:$F$2031)</f>
        <v/>
      </c>
    </row>
    <row r="2032">
      <c r="A2032" s="4" t="inlineStr">
        <is>
          <t>Edit distance</t>
        </is>
      </c>
      <c r="B2032" s="12">
        <f>SUMPRODUCT(ABS($AW$2016:$BB$2021-$B$2016:$G$2021))</f>
        <v/>
      </c>
      <c r="C2032" s="12">
        <f>SUMPRODUCT(ABS($AW$2016:$BB$2021-$J$2016:$O$2021))</f>
        <v/>
      </c>
      <c r="D2032" s="12">
        <f>SUMPRODUCT(ABS($AW$2016:$BB$2021-$R$2016:$W$2021))</f>
        <v/>
      </c>
      <c r="E2032" s="12">
        <f>SUMPRODUCT(ABS($AW$2016:$BB$2021-$Z$2016:$AE$2021))</f>
        <v/>
      </c>
      <c r="F2032" s="12">
        <f>SUMPRODUCT(ABS($AW$2016:$BB$2021-$AH$2016:$AM$2021))</f>
        <v/>
      </c>
      <c r="G2032" s="12">
        <f>SUMPRODUCT(ABS($AW$2016:$BB$2021-$AP$2016:$AU$2021))</f>
        <v/>
      </c>
      <c r="H2032" s="18">
        <f>AVERAGE($B$2032:$F$2032)</f>
        <v/>
      </c>
      <c r="I2032" s="18">
        <f>STDEV.P($B$2032:$F$2032)</f>
        <v/>
      </c>
    </row>
    <row r="2033">
      <c r="A2033" s="4" t="inlineStr">
        <is>
          <t>Spectral distance</t>
        </is>
      </c>
      <c r="B2033" s="12">
        <f>SQRT(SUMPRODUCT(($BE$2016:$BE$2021-$B$2043:$B$2048)^2))</f>
        <v/>
      </c>
      <c r="C2033" s="12">
        <f>SQRT(SUMPRODUCT(($BE$2016:$BE$2021-$C$2043:$C$2048)^2))</f>
        <v/>
      </c>
      <c r="D2033" s="12">
        <f>SQRT(SUMPRODUCT(($BE$2016:$BE$2021-$D$2043:$D$2048)^2))</f>
        <v/>
      </c>
      <c r="E2033" s="12">
        <f>SQRT(SUMPRODUCT(($BE$2016:$BE$2021-$E$2043:$E$2048)^2))</f>
        <v/>
      </c>
      <c r="F2033" s="12">
        <f>SQRT(SUMPRODUCT(($BE$2016:$BE$2021-$F$2043:$F$2048)^2))</f>
        <v/>
      </c>
      <c r="G2033" s="12">
        <f>SQRT(SUMPRODUCT(($BE$2016:$BE$2021-$G$2043:$G$2048)^2))</f>
        <v/>
      </c>
      <c r="H2033" s="18">
        <f>AVERAGE($B$2033:$F$2033)</f>
        <v/>
      </c>
      <c r="I2033" s="18">
        <f>STDEV.P($B$2033:$F$2033)</f>
        <v/>
      </c>
    </row>
    <row r="2034">
      <c r="A2034" s="4" t="inlineStr">
        <is>
          <t>Unsure cells</t>
        </is>
      </c>
      <c r="B2034" s="7">
        <f>COUNTIF($B$2016:$G$2021,2)</f>
        <v/>
      </c>
      <c r="C2034" s="7">
        <f>COUNTIF($J$2016:$O$2021,2)</f>
        <v/>
      </c>
      <c r="D2034" s="7">
        <f>COUNTIF($R$2016:$W$2021,2)</f>
        <v/>
      </c>
      <c r="E2034" s="7">
        <f>COUNTIF($Z$2016:$AE$2021,2)</f>
        <v/>
      </c>
      <c r="F2034" s="7">
        <f>COUNTIF($AH$2016:$AM$2021,2)</f>
        <v/>
      </c>
      <c r="G2034" s="7">
        <f>COUNTIF($AP$2016:$AU$2021,2)</f>
        <v/>
      </c>
      <c r="H2034" s="12">
        <f>AVERAGE($B$2034:$F$2034)</f>
        <v/>
      </c>
      <c r="I2034" s="12">
        <f>STDEV.P($B$2034:$F$2034)</f>
        <v/>
      </c>
    </row>
    <row r="2035">
      <c r="A2035" s="3" t="inlineStr">
        <is>
          <t>eigenvalues (real part, numpy order; pasted)</t>
        </is>
      </c>
    </row>
    <row r="2036">
      <c r="A2036" s="3" t="inlineStr">
        <is>
          <t xml:space="preserve">  λ1</t>
        </is>
      </c>
      <c r="B2036" s="19" t="n">
        <v>4.047799301982683</v>
      </c>
      <c r="C2036" s="19" t="n">
        <v>4.047799301982683</v>
      </c>
      <c r="D2036" s="19" t="n">
        <v>4.047799301982683</v>
      </c>
      <c r="E2036" s="19" t="n">
        <v>4.047799301982683</v>
      </c>
      <c r="F2036" s="19" t="n">
        <v>4.047799301982683</v>
      </c>
      <c r="G2036" s="19" t="n">
        <v>4.047799301982683</v>
      </c>
    </row>
    <row r="2037">
      <c r="A2037" s="3" t="inlineStr">
        <is>
          <t xml:space="preserve">  λ2</t>
        </is>
      </c>
      <c r="B2037" s="19" t="n">
        <v>1.8213548556917</v>
      </c>
      <c r="C2037" s="19" t="n">
        <v>1.8213548556917</v>
      </c>
      <c r="D2037" s="19" t="n">
        <v>1.8213548556917</v>
      </c>
      <c r="E2037" s="19" t="n">
        <v>1.8213548556917</v>
      </c>
      <c r="F2037" s="19" t="n">
        <v>1.8213548556917</v>
      </c>
      <c r="G2037" s="19" t="n">
        <v>1.8213548556917</v>
      </c>
    </row>
    <row r="2038">
      <c r="A2038" s="3" t="inlineStr">
        <is>
          <t xml:space="preserve">  λ3</t>
        </is>
      </c>
      <c r="B2038" s="19" t="n">
        <v>-1.112910634551272</v>
      </c>
      <c r="C2038" s="19" t="n">
        <v>-1.112910634551272</v>
      </c>
      <c r="D2038" s="19" t="n">
        <v>-1.112910634551272</v>
      </c>
      <c r="E2038" s="19" t="n">
        <v>-1.112910634551272</v>
      </c>
      <c r="F2038" s="19" t="n">
        <v>-1.112910634551272</v>
      </c>
      <c r="G2038" s="19" t="n">
        <v>-1.112910634551272</v>
      </c>
    </row>
    <row r="2039">
      <c r="A2039" s="3" t="inlineStr">
        <is>
          <t xml:space="preserve">  λ4</t>
        </is>
      </c>
      <c r="B2039" s="19" t="n">
        <v>-6.929952350561021e-17</v>
      </c>
      <c r="C2039" s="19" t="n">
        <v>-6.929952350561021e-17</v>
      </c>
      <c r="D2039" s="19" t="n">
        <v>-6.929952350561021e-17</v>
      </c>
      <c r="E2039" s="19" t="n">
        <v>-6.929952350561021e-17</v>
      </c>
      <c r="F2039" s="19" t="n">
        <v>-6.929952350561021e-17</v>
      </c>
      <c r="G2039" s="19" t="n">
        <v>-6.929952350561021e-17</v>
      </c>
    </row>
    <row r="2040">
      <c r="A2040" s="3" t="inlineStr">
        <is>
          <t xml:space="preserve">  λ5</t>
        </is>
      </c>
      <c r="B2040" s="19" t="n">
        <v>0.2437564768768843</v>
      </c>
      <c r="C2040" s="19" t="n">
        <v>0.2437564768768843</v>
      </c>
      <c r="D2040" s="19" t="n">
        <v>0.2437564768768843</v>
      </c>
      <c r="E2040" s="19" t="n">
        <v>0.2437564768768843</v>
      </c>
      <c r="F2040" s="19" t="n">
        <v>0.2437564768768843</v>
      </c>
      <c r="G2040" s="19" t="n">
        <v>0.2437564768768843</v>
      </c>
    </row>
    <row r="2041">
      <c r="A2041" s="3" t="inlineStr">
        <is>
          <t xml:space="preserve">  λ6</t>
        </is>
      </c>
      <c r="B2041" s="19" t="n">
        <v>1</v>
      </c>
      <c r="C2041" s="19" t="n">
        <v>1</v>
      </c>
      <c r="D2041" s="19" t="n">
        <v>1</v>
      </c>
      <c r="E2041" s="19" t="n">
        <v>1</v>
      </c>
      <c r="F2041" s="19" t="n">
        <v>1</v>
      </c>
      <c r="G2041" s="19" t="n">
        <v>1</v>
      </c>
    </row>
    <row r="2042">
      <c r="A2042" s="3" t="inlineStr">
        <is>
          <t>eigenvalues sorted desc (LARGE)</t>
        </is>
      </c>
    </row>
    <row r="2043">
      <c r="A2043" s="3" t="inlineStr">
        <is>
          <t xml:space="preserve">  λ(1)</t>
        </is>
      </c>
      <c r="B2043" s="19">
        <f>LARGE($B$2036:$B$2041,1)</f>
        <v/>
      </c>
      <c r="C2043" s="19">
        <f>LARGE($C$2036:$C$2041,1)</f>
        <v/>
      </c>
      <c r="D2043" s="19">
        <f>LARGE($D$2036:$D$2041,1)</f>
        <v/>
      </c>
      <c r="E2043" s="19">
        <f>LARGE($E$2036:$E$2041,1)</f>
        <v/>
      </c>
      <c r="F2043" s="19">
        <f>LARGE($F$2036:$F$2041,1)</f>
        <v/>
      </c>
      <c r="G2043" s="19">
        <f>LARGE($G$2036:$G$2041,1)</f>
        <v/>
      </c>
    </row>
    <row r="2044">
      <c r="A2044" s="3" t="inlineStr">
        <is>
          <t xml:space="preserve">  λ(2)</t>
        </is>
      </c>
      <c r="B2044" s="19">
        <f>LARGE($B$2036:$B$2041,2)</f>
        <v/>
      </c>
      <c r="C2044" s="19">
        <f>LARGE($C$2036:$C$2041,2)</f>
        <v/>
      </c>
      <c r="D2044" s="19">
        <f>LARGE($D$2036:$D$2041,2)</f>
        <v/>
      </c>
      <c r="E2044" s="19">
        <f>LARGE($E$2036:$E$2041,2)</f>
        <v/>
      </c>
      <c r="F2044" s="19">
        <f>LARGE($F$2036:$F$2041,2)</f>
        <v/>
      </c>
      <c r="G2044" s="19">
        <f>LARGE($G$2036:$G$2041,2)</f>
        <v/>
      </c>
    </row>
    <row r="2045">
      <c r="A2045" s="3" t="inlineStr">
        <is>
          <t xml:space="preserve">  λ(3)</t>
        </is>
      </c>
      <c r="B2045" s="19">
        <f>LARGE($B$2036:$B$2041,3)</f>
        <v/>
      </c>
      <c r="C2045" s="19">
        <f>LARGE($C$2036:$C$2041,3)</f>
        <v/>
      </c>
      <c r="D2045" s="19">
        <f>LARGE($D$2036:$D$2041,3)</f>
        <v/>
      </c>
      <c r="E2045" s="19">
        <f>LARGE($E$2036:$E$2041,3)</f>
        <v/>
      </c>
      <c r="F2045" s="19">
        <f>LARGE($F$2036:$F$2041,3)</f>
        <v/>
      </c>
      <c r="G2045" s="19">
        <f>LARGE($G$2036:$G$2041,3)</f>
        <v/>
      </c>
    </row>
    <row r="2046">
      <c r="A2046" s="3" t="inlineStr">
        <is>
          <t xml:space="preserve">  λ(4)</t>
        </is>
      </c>
      <c r="B2046" s="19">
        <f>LARGE($B$2036:$B$2041,4)</f>
        <v/>
      </c>
      <c r="C2046" s="19">
        <f>LARGE($C$2036:$C$2041,4)</f>
        <v/>
      </c>
      <c r="D2046" s="19">
        <f>LARGE($D$2036:$D$2041,4)</f>
        <v/>
      </c>
      <c r="E2046" s="19">
        <f>LARGE($E$2036:$E$2041,4)</f>
        <v/>
      </c>
      <c r="F2046" s="19">
        <f>LARGE($F$2036:$F$2041,4)</f>
        <v/>
      </c>
      <c r="G2046" s="19">
        <f>LARGE($G$2036:$G$2041,4)</f>
        <v/>
      </c>
    </row>
    <row r="2047">
      <c r="A2047" s="3" t="inlineStr">
        <is>
          <t xml:space="preserve">  λ(5)</t>
        </is>
      </c>
      <c r="B2047" s="19">
        <f>LARGE($B$2036:$B$2041,5)</f>
        <v/>
      </c>
      <c r="C2047" s="19">
        <f>LARGE($C$2036:$C$2041,5)</f>
        <v/>
      </c>
      <c r="D2047" s="19">
        <f>LARGE($D$2036:$D$2041,5)</f>
        <v/>
      </c>
      <c r="E2047" s="19">
        <f>LARGE($E$2036:$E$2041,5)</f>
        <v/>
      </c>
      <c r="F2047" s="19">
        <f>LARGE($F$2036:$F$2041,5)</f>
        <v/>
      </c>
      <c r="G2047" s="19">
        <f>LARGE($G$2036:$G$2041,5)</f>
        <v/>
      </c>
    </row>
    <row r="2048">
      <c r="A2048" s="3" t="inlineStr">
        <is>
          <t xml:space="preserve">  λ(6)</t>
        </is>
      </c>
      <c r="B2048" s="19">
        <f>LARGE($B$2036:$B$2041,6)</f>
        <v/>
      </c>
      <c r="C2048" s="19">
        <f>LARGE($C$2036:$C$2041,6)</f>
        <v/>
      </c>
      <c r="D2048" s="19">
        <f>LARGE($D$2036:$D$2041,6)</f>
        <v/>
      </c>
      <c r="E2048" s="19">
        <f>LARGE($E$2036:$E$2041,6)</f>
        <v/>
      </c>
      <c r="F2048" s="19">
        <f>LARGE($F$2036:$F$2041,6)</f>
        <v/>
      </c>
      <c r="G2048" s="19">
        <f>LARGE($G$2036:$G$2041,6)</f>
        <v/>
      </c>
    </row>
    <row r="2049">
      <c r="A2049" s="3" t="inlineStr">
        <is>
          <t>check: Σeig − trace (→0)</t>
        </is>
      </c>
      <c r="B2049" s="3">
        <f>ROUND(SUM($B$2036:$B$2041)-($B$2016+$C$2017+$D$2018+$E$2019+$F$2020+$G$2021),6)</f>
        <v/>
      </c>
      <c r="C2049" s="3">
        <f>ROUND(SUM($C$2036:$C$2041)-($J$2016+$K$2017+$L$2018+$M$2019+$N$2020+$O$2021),6)</f>
        <v/>
      </c>
      <c r="D2049" s="3">
        <f>ROUND(SUM($D$2036:$D$2041)-($R$2016+$S$2017+$T$2018+$U$2019+$V$2020+$W$2021),6)</f>
        <v/>
      </c>
      <c r="E2049" s="3">
        <f>ROUND(SUM($E$2036:$E$2041)-($Z$2016+$AA$2017+$AB$2018+$AC$2019+$AD$2020+$AE$2021),6)</f>
        <v/>
      </c>
      <c r="F2049" s="3">
        <f>ROUND(SUM($F$2036:$F$2041)-($AH$2016+$AI$2017+$AJ$2018+$AK$2019+$AL$2020+$AM$2021),6)</f>
        <v/>
      </c>
      <c r="G2049" s="3">
        <f>ROUND(SUM($G$2036:$G$2041)-($AP$2016+$AQ$2017+$AR$2018+$AS$2019+$AT$2020+$AU$2021),6)</f>
        <v/>
      </c>
    </row>
    <row r="2050">
      <c r="A2050" s="3" t="inlineStr">
        <is>
          <t>check: Πeig − det (→0)</t>
        </is>
      </c>
      <c r="B2050" s="3">
        <f>ROUND(MDETERM($B$2016:$G$2021)-PRODUCT($B$2036:$B$2041),6)</f>
        <v/>
      </c>
      <c r="C2050" s="3">
        <f>ROUND(MDETERM($J$2016:$O$2021)-PRODUCT($C$2036:$C$2041),6)</f>
        <v/>
      </c>
      <c r="D2050" s="3">
        <f>ROUND(MDETERM($R$2016:$W$2021)-PRODUCT($D$2036:$D$2041),6)</f>
        <v/>
      </c>
      <c r="E2050" s="3">
        <f>ROUND(MDETERM($Z$2016:$AE$2021)-PRODUCT($E$2036:$E$2041),6)</f>
        <v/>
      </c>
      <c r="F2050" s="3">
        <f>ROUND(MDETERM($AH$2016:$AM$2021)-PRODUCT($F$2036:$F$2041),6)</f>
        <v/>
      </c>
      <c r="G2050" s="3">
        <f>ROUND(MDETERM($AP$2016:$AU$2021)-PRODUCT($G$2036:$G$2041),6)</f>
        <v/>
      </c>
    </row>
    <row r="2051">
      <c r="A2051" s="3" t="inlineStr">
        <is>
          <t>complex eigenvalues?</t>
        </is>
      </c>
      <c r="B2051" s="3" t="inlineStr"/>
      <c r="C2051" s="3" t="inlineStr"/>
      <c r="D2051" s="3" t="inlineStr"/>
      <c r="E2051" s="3" t="inlineStr"/>
      <c r="F2051" s="3" t="inlineStr"/>
      <c r="G2051" s="3" t="inlineStr"/>
    </row>
    <row r="2052">
      <c r="A2052" s="3" t="inlineStr">
        <is>
          <t>check: det(M − λᵢI) per sorted λ (→0)</t>
        </is>
      </c>
    </row>
    <row r="2053">
      <c r="A2053" s="3" t="inlineStr">
        <is>
          <t xml:space="preserve">  det(M − λ(1)I)</t>
        </is>
      </c>
      <c r="B2053" s="3">
        <f t="array" ref="B2053">ROUND(MDETERM($B$2016:$G$2021-$B$2043*MUNIT(6)),6)</f>
        <v/>
      </c>
      <c r="C2053" s="3">
        <f t="array" ref="C2053">ROUND(MDETERM($J$2016:$O$2021-$C$2043*MUNIT(6)),6)</f>
        <v/>
      </c>
      <c r="D2053" s="3">
        <f t="array" ref="D2053">ROUND(MDETERM($R$2016:$W$2021-$D$2043*MUNIT(6)),6)</f>
        <v/>
      </c>
      <c r="E2053" s="3">
        <f t="array" ref="E2053">ROUND(MDETERM($Z$2016:$AE$2021-$E$2043*MUNIT(6)),6)</f>
        <v/>
      </c>
      <c r="F2053" s="3">
        <f t="array" ref="F2053">ROUND(MDETERM($AH$2016:$AM$2021-$F$2043*MUNIT(6)),6)</f>
        <v/>
      </c>
      <c r="G2053" s="3">
        <f t="array" ref="G2053">ROUND(MDETERM($AP$2016:$AU$2021-$G$2043*MUNIT(6)),6)</f>
        <v/>
      </c>
    </row>
    <row r="2054">
      <c r="A2054" s="3" t="inlineStr">
        <is>
          <t xml:space="preserve">  det(M − λ(2)I)</t>
        </is>
      </c>
      <c r="B2054" s="3">
        <f t="array" ref="B2054">ROUND(MDETERM($B$2016:$G$2021-$B$2044*MUNIT(6)),6)</f>
        <v/>
      </c>
      <c r="C2054" s="3">
        <f t="array" ref="C2054">ROUND(MDETERM($J$2016:$O$2021-$C$2044*MUNIT(6)),6)</f>
        <v/>
      </c>
      <c r="D2054" s="3">
        <f t="array" ref="D2054">ROUND(MDETERM($R$2016:$W$2021-$D$2044*MUNIT(6)),6)</f>
        <v/>
      </c>
      <c r="E2054" s="3">
        <f t="array" ref="E2054">ROUND(MDETERM($Z$2016:$AE$2021-$E$2044*MUNIT(6)),6)</f>
        <v/>
      </c>
      <c r="F2054" s="3">
        <f t="array" ref="F2054">ROUND(MDETERM($AH$2016:$AM$2021-$F$2044*MUNIT(6)),6)</f>
        <v/>
      </c>
      <c r="G2054" s="3">
        <f t="array" ref="G2054">ROUND(MDETERM($AP$2016:$AU$2021-$G$2044*MUNIT(6)),6)</f>
        <v/>
      </c>
    </row>
    <row r="2055">
      <c r="A2055" s="3" t="inlineStr">
        <is>
          <t xml:space="preserve">  det(M − λ(3)I)</t>
        </is>
      </c>
      <c r="B2055" s="3">
        <f t="array" ref="B2055">ROUND(MDETERM($B$2016:$G$2021-$B$2045*MUNIT(6)),6)</f>
        <v/>
      </c>
      <c r="C2055" s="3">
        <f t="array" ref="C2055">ROUND(MDETERM($J$2016:$O$2021-$C$2045*MUNIT(6)),6)</f>
        <v/>
      </c>
      <c r="D2055" s="3">
        <f t="array" ref="D2055">ROUND(MDETERM($R$2016:$W$2021-$D$2045*MUNIT(6)),6)</f>
        <v/>
      </c>
      <c r="E2055" s="3">
        <f t="array" ref="E2055">ROUND(MDETERM($Z$2016:$AE$2021-$E$2045*MUNIT(6)),6)</f>
        <v/>
      </c>
      <c r="F2055" s="3">
        <f t="array" ref="F2055">ROUND(MDETERM($AH$2016:$AM$2021-$F$2045*MUNIT(6)),6)</f>
        <v/>
      </c>
      <c r="G2055" s="3">
        <f t="array" ref="G2055">ROUND(MDETERM($AP$2016:$AU$2021-$G$2045*MUNIT(6)),6)</f>
        <v/>
      </c>
    </row>
    <row r="2056">
      <c r="A2056" s="3" t="inlineStr">
        <is>
          <t xml:space="preserve">  det(M − λ(4)I)</t>
        </is>
      </c>
      <c r="B2056" s="3">
        <f t="array" ref="B2056">ROUND(MDETERM($B$2016:$G$2021-$B$2046*MUNIT(6)),6)</f>
        <v/>
      </c>
      <c r="C2056" s="3">
        <f t="array" ref="C2056">ROUND(MDETERM($J$2016:$O$2021-$C$2046*MUNIT(6)),6)</f>
        <v/>
      </c>
      <c r="D2056" s="3">
        <f t="array" ref="D2056">ROUND(MDETERM($R$2016:$W$2021-$D$2046*MUNIT(6)),6)</f>
        <v/>
      </c>
      <c r="E2056" s="3">
        <f t="array" ref="E2056">ROUND(MDETERM($Z$2016:$AE$2021-$E$2046*MUNIT(6)),6)</f>
        <v/>
      </c>
      <c r="F2056" s="3">
        <f t="array" ref="F2056">ROUND(MDETERM($AH$2016:$AM$2021-$F$2046*MUNIT(6)),6)</f>
        <v/>
      </c>
      <c r="G2056" s="3">
        <f t="array" ref="G2056">ROUND(MDETERM($AP$2016:$AU$2021-$G$2046*MUNIT(6)),6)</f>
        <v/>
      </c>
    </row>
    <row r="2057">
      <c r="A2057" s="3" t="inlineStr">
        <is>
          <t xml:space="preserve">  det(M − λ(5)I)</t>
        </is>
      </c>
      <c r="B2057" s="3">
        <f t="array" ref="B2057">ROUND(MDETERM($B$2016:$G$2021-$B$2047*MUNIT(6)),6)</f>
        <v/>
      </c>
      <c r="C2057" s="3">
        <f t="array" ref="C2057">ROUND(MDETERM($J$2016:$O$2021-$C$2047*MUNIT(6)),6)</f>
        <v/>
      </c>
      <c r="D2057" s="3">
        <f t="array" ref="D2057">ROUND(MDETERM($R$2016:$W$2021-$D$2047*MUNIT(6)),6)</f>
        <v/>
      </c>
      <c r="E2057" s="3">
        <f t="array" ref="E2057">ROUND(MDETERM($Z$2016:$AE$2021-$E$2047*MUNIT(6)),6)</f>
        <v/>
      </c>
      <c r="F2057" s="3">
        <f t="array" ref="F2057">ROUND(MDETERM($AH$2016:$AM$2021-$F$2047*MUNIT(6)),6)</f>
        <v/>
      </c>
      <c r="G2057" s="3">
        <f t="array" ref="G2057">ROUND(MDETERM($AP$2016:$AU$2021-$G$2047*MUNIT(6)),6)</f>
        <v/>
      </c>
    </row>
    <row r="2058">
      <c r="A2058" s="3" t="inlineStr">
        <is>
          <t xml:space="preserve">  det(M − λ(6)I)</t>
        </is>
      </c>
      <c r="B2058" s="3">
        <f t="array" ref="B2058">ROUND(MDETERM($B$2016:$G$2021-$B$2048*MUNIT(6)),6)</f>
        <v/>
      </c>
      <c r="C2058" s="3">
        <f t="array" ref="C2058">ROUND(MDETERM($J$2016:$O$2021-$C$2048*MUNIT(6)),6)</f>
        <v/>
      </c>
      <c r="D2058" s="3">
        <f t="array" ref="D2058">ROUND(MDETERM($R$2016:$W$2021-$D$2048*MUNIT(6)),6)</f>
        <v/>
      </c>
      <c r="E2058" s="3">
        <f t="array" ref="E2058">ROUND(MDETERM($Z$2016:$AE$2021-$E$2048*MUNIT(6)),6)</f>
        <v/>
      </c>
      <c r="F2058" s="3">
        <f t="array" ref="F2058">ROUND(MDETERM($AH$2016:$AM$2021-$F$2048*MUNIT(6)),6)</f>
        <v/>
      </c>
      <c r="G2058" s="3">
        <f t="array" ref="G2058">ROUND(MDETERM($AP$2016:$AU$2021-$G$2048*MUNIT(6)),6)</f>
        <v/>
      </c>
    </row>
    <row r="2062" ht="16" customHeight="1">
      <c r="A2062" s="14" t="inlineStr">
        <is>
          <t>GraphRAG R1-R2 | deepseek-r1:14b</t>
        </is>
      </c>
      <c r="B2062" s="9" t="inlineStr">
        <is>
          <t>run 1 (raw, pasted)</t>
        </is>
      </c>
      <c r="J2062" s="9" t="inlineStr">
        <is>
          <t>run 2 (raw, pasted)</t>
        </is>
      </c>
      <c r="R2062" s="9" t="inlineStr">
        <is>
          <t>run 3 (raw, pasted)</t>
        </is>
      </c>
      <c r="Z2062" s="9" t="inlineStr">
        <is>
          <t>run 4 (raw, pasted)</t>
        </is>
      </c>
      <c r="AH2062" s="9" t="inlineStr">
        <is>
          <t>run 5 (raw, pasted)</t>
        </is>
      </c>
      <c r="AP2062" s="9" t="inlineStr">
        <is>
          <t>archived component mapping</t>
        </is>
      </c>
    </row>
    <row r="2063" ht="60" customHeight="1">
      <c r="B2063" s="15" t="inlineStr">
        <is>
          <t>INNOVAGE POWERED SCREWDRIVER</t>
        </is>
      </c>
      <c r="C2063" s="15" t="inlineStr">
        <is>
          <t>ELECTRIC ENERGY</t>
        </is>
      </c>
      <c r="D2063" s="15" t="inlineStr">
        <is>
          <t>BEARING COMPARTMENT</t>
        </is>
      </c>
      <c r="E2063" s="15" t="inlineStr">
        <is>
          <t>MECHANICAL CONNECTION</t>
        </is>
      </c>
      <c r="F2063" s="15" t="inlineStr">
        <is>
          <t>HYDRAULIC ENERGY</t>
        </is>
      </c>
      <c r="G2063" s="15" t="inlineStr">
        <is>
          <t>PHYSICAL CONNECTION</t>
        </is>
      </c>
      <c r="H2063" s="15" t="inlineStr">
        <is>
          <t>ENGINE ARCHITECTURES</t>
        </is>
      </c>
      <c r="J2063" s="15" t="inlineStr">
        <is>
          <t>INNOVAGE POWERED SCREWDRIVER</t>
        </is>
      </c>
      <c r="K2063" s="15" t="inlineStr">
        <is>
          <t>ELECTRIC ENERGY</t>
        </is>
      </c>
      <c r="L2063" s="15" t="inlineStr">
        <is>
          <t>BEARING COMPARTMENT</t>
        </is>
      </c>
      <c r="M2063" s="15" t="inlineStr">
        <is>
          <t>MECHANICAL CONNECTION</t>
        </is>
      </c>
      <c r="N2063" s="15" t="inlineStr">
        <is>
          <t>HYDRAULIC ENERGY</t>
        </is>
      </c>
      <c r="O2063" s="15" t="inlineStr">
        <is>
          <t>PHYSICAL CONNECTION</t>
        </is>
      </c>
      <c r="P2063" s="15" t="inlineStr">
        <is>
          <t>ENGINE ARCHITECTURES</t>
        </is>
      </c>
      <c r="R2063" s="15" t="inlineStr">
        <is>
          <t>INNOVAGE POWERED SCREWDRIVER</t>
        </is>
      </c>
      <c r="S2063" s="15" t="inlineStr">
        <is>
          <t>ELECTRIC ENERGY</t>
        </is>
      </c>
      <c r="T2063" s="15" t="inlineStr">
        <is>
          <t>BEARING COMPARTMENT</t>
        </is>
      </c>
      <c r="U2063" s="15" t="inlineStr">
        <is>
          <t>MECHANICAL CONNECTION</t>
        </is>
      </c>
      <c r="V2063" s="15" t="inlineStr">
        <is>
          <t>HYDRAULIC ENERGY</t>
        </is>
      </c>
      <c r="W2063" s="15" t="inlineStr">
        <is>
          <t>PHYSICAL CONNECTION</t>
        </is>
      </c>
      <c r="X2063" s="15" t="inlineStr">
        <is>
          <t>ENGINE ARCHITECTURES</t>
        </is>
      </c>
      <c r="Z2063" s="15" t="inlineStr">
        <is>
          <t>INNOVAGE POWERED SCREWDRIVER</t>
        </is>
      </c>
      <c r="AA2063" s="15" t="inlineStr">
        <is>
          <t>ELECTRIC ENERGY</t>
        </is>
      </c>
      <c r="AB2063" s="15" t="inlineStr">
        <is>
          <t>BEARING COMPARTMENT</t>
        </is>
      </c>
      <c r="AC2063" s="15" t="inlineStr">
        <is>
          <t>MECHANICAL CONNECTION</t>
        </is>
      </c>
      <c r="AD2063" s="15" t="inlineStr">
        <is>
          <t>HYDRAULIC ENERGY</t>
        </is>
      </c>
      <c r="AE2063" s="15" t="inlineStr">
        <is>
          <t>PHYSICAL CONNECTION</t>
        </is>
      </c>
      <c r="AF2063" s="15" t="inlineStr">
        <is>
          <t>ENGINE ARCHITECTURES</t>
        </is>
      </c>
      <c r="AH2063" s="15" t="inlineStr">
        <is>
          <t>INNOVAGE POWERED SCREWDRIVER</t>
        </is>
      </c>
      <c r="AI2063" s="15" t="inlineStr">
        <is>
          <t>ELECTRIC ENERGY</t>
        </is>
      </c>
      <c r="AJ2063" s="15" t="inlineStr">
        <is>
          <t>BEARING COMPARTMENT</t>
        </is>
      </c>
      <c r="AK2063" s="15" t="inlineStr">
        <is>
          <t>MECHANICAL CONNECTION</t>
        </is>
      </c>
      <c r="AL2063" s="15" t="inlineStr">
        <is>
          <t>HYDRAULIC ENERGY</t>
        </is>
      </c>
      <c r="AM2063" s="15" t="inlineStr">
        <is>
          <t>PHYSICAL CONNECTION</t>
        </is>
      </c>
      <c r="AN2063" s="15" t="inlineStr">
        <is>
          <t>ENGINE ARCHITECTURES</t>
        </is>
      </c>
      <c r="AP2063" s="3" t="inlineStr">
        <is>
          <t>Ground truth component</t>
        </is>
      </c>
      <c r="AQ2063" s="3" t="inlineStr">
        <is>
          <t>Matched predicted component</t>
        </is>
      </c>
    </row>
    <row r="2064">
      <c r="A2064" s="3" t="inlineStr">
        <is>
          <t>INNOVAGE POWERED SCREWDRIVER</t>
        </is>
      </c>
      <c r="B2064" s="8" t="n">
        <v>1</v>
      </c>
      <c r="C2064" s="8" t="n">
        <v>1</v>
      </c>
      <c r="D2064" s="8" t="n">
        <v>1</v>
      </c>
      <c r="E2064" s="8" t="n">
        <v>1</v>
      </c>
      <c r="F2064" s="8" t="n">
        <v>0</v>
      </c>
      <c r="G2064" s="8" t="n">
        <v>0</v>
      </c>
      <c r="H2064" s="8" t="n">
        <v>0</v>
      </c>
      <c r="J2064" s="8" t="n">
        <v>1</v>
      </c>
      <c r="K2064" s="8" t="n">
        <v>1</v>
      </c>
      <c r="L2064" s="8" t="n">
        <v>1</v>
      </c>
      <c r="M2064" s="8" t="n">
        <v>1</v>
      </c>
      <c r="N2064" s="8" t="n">
        <v>0</v>
      </c>
      <c r="O2064" s="8" t="n">
        <v>1</v>
      </c>
      <c r="P2064" s="8" t="n">
        <v>0</v>
      </c>
      <c r="R2064" s="8" t="n">
        <v>1</v>
      </c>
      <c r="S2064" s="8" t="n">
        <v>1</v>
      </c>
      <c r="T2064" s="8" t="n">
        <v>1</v>
      </c>
      <c r="U2064" s="8" t="n">
        <v>1</v>
      </c>
      <c r="V2064" s="8" t="n">
        <v>0</v>
      </c>
      <c r="W2064" s="8" t="n">
        <v>1</v>
      </c>
      <c r="X2064" s="8" t="n">
        <v>0</v>
      </c>
      <c r="Z2064" s="8" t="n">
        <v>1</v>
      </c>
      <c r="AA2064" s="8" t="n">
        <v>1</v>
      </c>
      <c r="AB2064" s="8" t="n">
        <v>1</v>
      </c>
      <c r="AC2064" s="8" t="n">
        <v>1</v>
      </c>
      <c r="AD2064" s="8" t="n">
        <v>0</v>
      </c>
      <c r="AE2064" s="8" t="n">
        <v>1</v>
      </c>
      <c r="AF2064" s="8" t="n">
        <v>0</v>
      </c>
      <c r="AH2064" s="8" t="n">
        <v>1</v>
      </c>
      <c r="AI2064" s="8" t="n">
        <v>1</v>
      </c>
      <c r="AJ2064" s="8" t="n">
        <v>1</v>
      </c>
      <c r="AK2064" s="8" t="n">
        <v>1</v>
      </c>
      <c r="AL2064" s="8" t="n">
        <v>0</v>
      </c>
      <c r="AM2064" s="8" t="n">
        <v>1</v>
      </c>
      <c r="AN2064" s="8" t="n">
        <v>0</v>
      </c>
      <c r="AP2064" s="3" t="inlineStr">
        <is>
          <t>Transmission</t>
        </is>
      </c>
      <c r="AQ2064" s="3" t="inlineStr">
        <is>
          <t>MECHANICAL CONNECTION</t>
        </is>
      </c>
    </row>
    <row r="2065">
      <c r="A2065" s="3" t="inlineStr">
        <is>
          <t>ELECTRIC ENERGY</t>
        </is>
      </c>
      <c r="B2065" s="8" t="n">
        <v>1</v>
      </c>
      <c r="C2065" s="8" t="n">
        <v>1</v>
      </c>
      <c r="D2065" s="8" t="n">
        <v>0</v>
      </c>
      <c r="E2065" s="8" t="n">
        <v>0</v>
      </c>
      <c r="F2065" s="8" t="n">
        <v>0</v>
      </c>
      <c r="G2065" s="8" t="n">
        <v>1</v>
      </c>
      <c r="H2065" s="8" t="n">
        <v>0</v>
      </c>
      <c r="J2065" s="8" t="n">
        <v>1</v>
      </c>
      <c r="K2065" s="8" t="n">
        <v>1</v>
      </c>
      <c r="L2065" s="8" t="n">
        <v>1</v>
      </c>
      <c r="M2065" s="8" t="n">
        <v>1</v>
      </c>
      <c r="N2065" s="8" t="n">
        <v>0</v>
      </c>
      <c r="O2065" s="8" t="n">
        <v>1</v>
      </c>
      <c r="P2065" s="8" t="n">
        <v>0</v>
      </c>
      <c r="R2065" s="8" t="n">
        <v>1</v>
      </c>
      <c r="S2065" s="8" t="n">
        <v>1</v>
      </c>
      <c r="T2065" s="8" t="n">
        <v>1</v>
      </c>
      <c r="U2065" s="8" t="n">
        <v>1</v>
      </c>
      <c r="V2065" s="8" t="n">
        <v>0</v>
      </c>
      <c r="W2065" s="8" t="n">
        <v>1</v>
      </c>
      <c r="X2065" s="8" t="n">
        <v>0</v>
      </c>
      <c r="Z2065" s="8" t="n">
        <v>1</v>
      </c>
      <c r="AA2065" s="8" t="n">
        <v>1</v>
      </c>
      <c r="AB2065" s="8" t="n">
        <v>1</v>
      </c>
      <c r="AC2065" s="8" t="n">
        <v>1</v>
      </c>
      <c r="AD2065" s="8" t="n">
        <v>0</v>
      </c>
      <c r="AE2065" s="8" t="n">
        <v>1</v>
      </c>
      <c r="AF2065" s="8" t="n">
        <v>0</v>
      </c>
      <c r="AH2065" s="8" t="n">
        <v>1</v>
      </c>
      <c r="AI2065" s="8" t="n">
        <v>1</v>
      </c>
      <c r="AJ2065" s="8" t="n">
        <v>1</v>
      </c>
      <c r="AK2065" s="8" t="n">
        <v>1</v>
      </c>
      <c r="AL2065" s="8" t="n">
        <v>0</v>
      </c>
      <c r="AM2065" s="8" t="n">
        <v>1</v>
      </c>
      <c r="AN2065" s="8" t="n">
        <v>0</v>
      </c>
      <c r="AP2065" s="3" t="inlineStr">
        <is>
          <t>Motor</t>
        </is>
      </c>
      <c r="AQ2065" s="3" t="inlineStr">
        <is>
          <t>ENGINE ARCHITECTURES</t>
        </is>
      </c>
    </row>
    <row r="2066">
      <c r="A2066" s="3" t="inlineStr">
        <is>
          <t>BEARING COMPARTMENT</t>
        </is>
      </c>
      <c r="B2066" s="8" t="n">
        <v>1</v>
      </c>
      <c r="C2066" s="8" t="n">
        <v>0</v>
      </c>
      <c r="D2066" s="8" t="n">
        <v>1</v>
      </c>
      <c r="E2066" s="8" t="n">
        <v>0</v>
      </c>
      <c r="F2066" s="8" t="n">
        <v>1</v>
      </c>
      <c r="G2066" s="8" t="n">
        <v>0</v>
      </c>
      <c r="H2066" s="8" t="n">
        <v>0</v>
      </c>
      <c r="J2066" s="8" t="n">
        <v>1</v>
      </c>
      <c r="K2066" s="8" t="n">
        <v>1</v>
      </c>
      <c r="L2066" s="8" t="n">
        <v>1</v>
      </c>
      <c r="M2066" s="8" t="n">
        <v>1</v>
      </c>
      <c r="N2066" s="8" t="n">
        <v>0</v>
      </c>
      <c r="O2066" s="8" t="n">
        <v>1</v>
      </c>
      <c r="P2066" s="8" t="n">
        <v>0</v>
      </c>
      <c r="R2066" s="8" t="n">
        <v>1</v>
      </c>
      <c r="S2066" s="8" t="n">
        <v>1</v>
      </c>
      <c r="T2066" s="8" t="n">
        <v>1</v>
      </c>
      <c r="U2066" s="8" t="n">
        <v>1</v>
      </c>
      <c r="V2066" s="8" t="n">
        <v>0</v>
      </c>
      <c r="W2066" s="8" t="n">
        <v>1</v>
      </c>
      <c r="X2066" s="8" t="n">
        <v>0</v>
      </c>
      <c r="Z2066" s="8" t="n">
        <v>1</v>
      </c>
      <c r="AA2066" s="8" t="n">
        <v>1</v>
      </c>
      <c r="AB2066" s="8" t="n">
        <v>1</v>
      </c>
      <c r="AC2066" s="8" t="n">
        <v>1</v>
      </c>
      <c r="AD2066" s="8" t="n">
        <v>0</v>
      </c>
      <c r="AE2066" s="8" t="n">
        <v>1</v>
      </c>
      <c r="AF2066" s="8" t="n">
        <v>0</v>
      </c>
      <c r="AH2066" s="8" t="n">
        <v>1</v>
      </c>
      <c r="AI2066" s="8" t="n">
        <v>1</v>
      </c>
      <c r="AJ2066" s="8" t="n">
        <v>1</v>
      </c>
      <c r="AK2066" s="8" t="n">
        <v>1</v>
      </c>
      <c r="AL2066" s="8" t="n">
        <v>0</v>
      </c>
      <c r="AM2066" s="8" t="n">
        <v>1</v>
      </c>
      <c r="AN2066" s="8" t="n">
        <v>0</v>
      </c>
      <c r="AP2066" s="3" t="inlineStr">
        <is>
          <t>Electrical System</t>
        </is>
      </c>
      <c r="AQ2066" s="3" t="inlineStr">
        <is>
          <t>ELECTRIC ENERGY</t>
        </is>
      </c>
    </row>
    <row r="2067">
      <c r="A2067" s="3" t="inlineStr">
        <is>
          <t>MECHANICAL CONNECTION</t>
        </is>
      </c>
      <c r="B2067" s="8" t="n">
        <v>1</v>
      </c>
      <c r="C2067" s="8" t="n">
        <v>0</v>
      </c>
      <c r="D2067" s="8" t="n">
        <v>0</v>
      </c>
      <c r="E2067" s="8" t="n">
        <v>1</v>
      </c>
      <c r="F2067" s="8" t="n">
        <v>0</v>
      </c>
      <c r="G2067" s="8" t="n">
        <v>0</v>
      </c>
      <c r="H2067" s="8" t="n">
        <v>0</v>
      </c>
      <c r="J2067" s="8" t="n">
        <v>1</v>
      </c>
      <c r="K2067" s="8" t="n">
        <v>1</v>
      </c>
      <c r="L2067" s="8" t="n">
        <v>1</v>
      </c>
      <c r="M2067" s="8" t="n">
        <v>1</v>
      </c>
      <c r="N2067" s="8" t="n">
        <v>0</v>
      </c>
      <c r="O2067" s="8" t="n">
        <v>1</v>
      </c>
      <c r="P2067" s="8" t="n">
        <v>0</v>
      </c>
      <c r="R2067" s="8" t="n">
        <v>1</v>
      </c>
      <c r="S2067" s="8" t="n">
        <v>1</v>
      </c>
      <c r="T2067" s="8" t="n">
        <v>1</v>
      </c>
      <c r="U2067" s="8" t="n">
        <v>1</v>
      </c>
      <c r="V2067" s="8" t="n">
        <v>0</v>
      </c>
      <c r="W2067" s="8" t="n">
        <v>1</v>
      </c>
      <c r="X2067" s="8" t="n">
        <v>0</v>
      </c>
      <c r="Z2067" s="8" t="n">
        <v>1</v>
      </c>
      <c r="AA2067" s="8" t="n">
        <v>1</v>
      </c>
      <c r="AB2067" s="8" t="n">
        <v>1</v>
      </c>
      <c r="AC2067" s="8" t="n">
        <v>1</v>
      </c>
      <c r="AD2067" s="8" t="n">
        <v>0</v>
      </c>
      <c r="AE2067" s="8" t="n">
        <v>1</v>
      </c>
      <c r="AF2067" s="8" t="n">
        <v>0</v>
      </c>
      <c r="AH2067" s="8" t="n">
        <v>1</v>
      </c>
      <c r="AI2067" s="8" t="n">
        <v>1</v>
      </c>
      <c r="AJ2067" s="8" t="n">
        <v>1</v>
      </c>
      <c r="AK2067" s="8" t="n">
        <v>1</v>
      </c>
      <c r="AL2067" s="8" t="n">
        <v>0</v>
      </c>
      <c r="AM2067" s="8" t="n">
        <v>1</v>
      </c>
      <c r="AN2067" s="8" t="n">
        <v>0</v>
      </c>
      <c r="AP2067" s="3" t="inlineStr">
        <is>
          <t>Battery Holder</t>
        </is>
      </c>
      <c r="AQ2067" s="3" t="inlineStr">
        <is>
          <t>BEARING COMPARTMENT</t>
        </is>
      </c>
    </row>
    <row r="2068">
      <c r="A2068" s="3" t="inlineStr">
        <is>
          <t>HYDRAULIC ENERGY</t>
        </is>
      </c>
      <c r="B2068" s="8" t="n">
        <v>0</v>
      </c>
      <c r="C2068" s="8" t="n">
        <v>0</v>
      </c>
      <c r="D2068" s="8" t="n">
        <v>1</v>
      </c>
      <c r="E2068" s="8" t="n">
        <v>0</v>
      </c>
      <c r="F2068" s="8" t="n">
        <v>1</v>
      </c>
      <c r="G2068" s="8" t="n">
        <v>0</v>
      </c>
      <c r="H2068" s="8" t="n">
        <v>0</v>
      </c>
      <c r="J2068" s="8" t="n">
        <v>0</v>
      </c>
      <c r="K2068" s="8" t="n">
        <v>0</v>
      </c>
      <c r="L2068" s="8" t="n">
        <v>0</v>
      </c>
      <c r="M2068" s="8" t="n">
        <v>0</v>
      </c>
      <c r="N2068" s="8" t="n">
        <v>1</v>
      </c>
      <c r="O2068" s="8" t="n">
        <v>0</v>
      </c>
      <c r="P2068" s="8" t="n">
        <v>0</v>
      </c>
      <c r="R2068" s="8" t="n">
        <v>0</v>
      </c>
      <c r="S2068" s="8" t="n">
        <v>0</v>
      </c>
      <c r="T2068" s="8" t="n">
        <v>0</v>
      </c>
      <c r="U2068" s="8" t="n">
        <v>0</v>
      </c>
      <c r="V2068" s="8" t="n">
        <v>1</v>
      </c>
      <c r="W2068" s="8" t="n">
        <v>0</v>
      </c>
      <c r="X2068" s="8" t="n">
        <v>0</v>
      </c>
      <c r="Z2068" s="8" t="n">
        <v>0</v>
      </c>
      <c r="AA2068" s="8" t="n">
        <v>0</v>
      </c>
      <c r="AB2068" s="8" t="n">
        <v>0</v>
      </c>
      <c r="AC2068" s="8" t="n">
        <v>0</v>
      </c>
      <c r="AD2068" s="8" t="n">
        <v>1</v>
      </c>
      <c r="AE2068" s="8" t="n">
        <v>0</v>
      </c>
      <c r="AF2068" s="8" t="n">
        <v>0</v>
      </c>
      <c r="AH2068" s="8" t="n">
        <v>0</v>
      </c>
      <c r="AI2068" s="8" t="n">
        <v>0</v>
      </c>
      <c r="AJ2068" s="8" t="n">
        <v>0</v>
      </c>
      <c r="AK2068" s="8" t="n">
        <v>0</v>
      </c>
      <c r="AL2068" s="8" t="n">
        <v>1</v>
      </c>
      <c r="AM2068" s="8" t="n">
        <v>0</v>
      </c>
      <c r="AN2068" s="8" t="n">
        <v>0</v>
      </c>
    </row>
    <row r="2069">
      <c r="A2069" s="3" t="inlineStr">
        <is>
          <t>PHYSICAL CONNECTION</t>
        </is>
      </c>
      <c r="B2069" s="8" t="n">
        <v>0</v>
      </c>
      <c r="C2069" s="8" t="n">
        <v>1</v>
      </c>
      <c r="D2069" s="8" t="n">
        <v>0</v>
      </c>
      <c r="E2069" s="8" t="n">
        <v>0</v>
      </c>
      <c r="F2069" s="8" t="n">
        <v>0</v>
      </c>
      <c r="G2069" s="8" t="n">
        <v>1</v>
      </c>
      <c r="H2069" s="8" t="n">
        <v>0</v>
      </c>
      <c r="J2069" s="8" t="n">
        <v>1</v>
      </c>
      <c r="K2069" s="8" t="n">
        <v>1</v>
      </c>
      <c r="L2069" s="8" t="n">
        <v>1</v>
      </c>
      <c r="M2069" s="8" t="n">
        <v>1</v>
      </c>
      <c r="N2069" s="8" t="n">
        <v>0</v>
      </c>
      <c r="O2069" s="8" t="n">
        <v>1</v>
      </c>
      <c r="P2069" s="8" t="n">
        <v>0</v>
      </c>
      <c r="R2069" s="8" t="n">
        <v>1</v>
      </c>
      <c r="S2069" s="8" t="n">
        <v>1</v>
      </c>
      <c r="T2069" s="8" t="n">
        <v>1</v>
      </c>
      <c r="U2069" s="8" t="n">
        <v>1</v>
      </c>
      <c r="V2069" s="8" t="n">
        <v>0</v>
      </c>
      <c r="W2069" s="8" t="n">
        <v>1</v>
      </c>
      <c r="X2069" s="8" t="n">
        <v>0</v>
      </c>
      <c r="Z2069" s="8" t="n">
        <v>1</v>
      </c>
      <c r="AA2069" s="8" t="n">
        <v>1</v>
      </c>
      <c r="AB2069" s="8" t="n">
        <v>1</v>
      </c>
      <c r="AC2069" s="8" t="n">
        <v>1</v>
      </c>
      <c r="AD2069" s="8" t="n">
        <v>0</v>
      </c>
      <c r="AE2069" s="8" t="n">
        <v>1</v>
      </c>
      <c r="AF2069" s="8" t="n">
        <v>0</v>
      </c>
      <c r="AH2069" s="8" t="n">
        <v>1</v>
      </c>
      <c r="AI2069" s="8" t="n">
        <v>1</v>
      </c>
      <c r="AJ2069" s="8" t="n">
        <v>1</v>
      </c>
      <c r="AK2069" s="8" t="n">
        <v>1</v>
      </c>
      <c r="AL2069" s="8" t="n">
        <v>0</v>
      </c>
      <c r="AM2069" s="8" t="n">
        <v>1</v>
      </c>
      <c r="AN2069" s="8" t="n">
        <v>0</v>
      </c>
    </row>
    <row r="2070">
      <c r="A2070" s="3" t="inlineStr">
        <is>
          <t>ENGINE ARCHITECTURES</t>
        </is>
      </c>
      <c r="B2070" s="8" t="n">
        <v>0</v>
      </c>
      <c r="C2070" s="8" t="n">
        <v>0</v>
      </c>
      <c r="D2070" s="8" t="n">
        <v>0</v>
      </c>
      <c r="E2070" s="8" t="n">
        <v>0</v>
      </c>
      <c r="F2070" s="8" t="n">
        <v>0</v>
      </c>
      <c r="G2070" s="8" t="n">
        <v>0</v>
      </c>
      <c r="H2070" s="8" t="n">
        <v>1</v>
      </c>
      <c r="J2070" s="8" t="n">
        <v>0</v>
      </c>
      <c r="K2070" s="8" t="n">
        <v>0</v>
      </c>
      <c r="L2070" s="8" t="n">
        <v>0</v>
      </c>
      <c r="M2070" s="8" t="n">
        <v>0</v>
      </c>
      <c r="N2070" s="8" t="n">
        <v>0</v>
      </c>
      <c r="O2070" s="8" t="n">
        <v>0</v>
      </c>
      <c r="P2070" s="8" t="n">
        <v>1</v>
      </c>
      <c r="R2070" s="8" t="n">
        <v>0</v>
      </c>
      <c r="S2070" s="8" t="n">
        <v>0</v>
      </c>
      <c r="T2070" s="8" t="n">
        <v>0</v>
      </c>
      <c r="U2070" s="8" t="n">
        <v>0</v>
      </c>
      <c r="V2070" s="8" t="n">
        <v>0</v>
      </c>
      <c r="W2070" s="8" t="n">
        <v>0</v>
      </c>
      <c r="X2070" s="8" t="n">
        <v>1</v>
      </c>
      <c r="Z2070" s="8" t="n">
        <v>0</v>
      </c>
      <c r="AA2070" s="8" t="n">
        <v>0</v>
      </c>
      <c r="AB2070" s="8" t="n">
        <v>0</v>
      </c>
      <c r="AC2070" s="8" t="n">
        <v>0</v>
      </c>
      <c r="AD2070" s="8" t="n">
        <v>0</v>
      </c>
      <c r="AE2070" s="8" t="n">
        <v>0</v>
      </c>
      <c r="AF2070" s="8" t="n">
        <v>1</v>
      </c>
      <c r="AH2070" s="8" t="n">
        <v>0</v>
      </c>
      <c r="AI2070" s="8" t="n">
        <v>0</v>
      </c>
      <c r="AJ2070" s="8" t="n">
        <v>0</v>
      </c>
      <c r="AK2070" s="8" t="n">
        <v>0</v>
      </c>
      <c r="AL2070" s="8" t="n">
        <v>0</v>
      </c>
      <c r="AM2070" s="8" t="n">
        <v>0</v>
      </c>
      <c r="AN2070" s="8" t="n">
        <v>1</v>
      </c>
    </row>
    <row r="2072">
      <c r="A2072" s="1" t="inlineStr">
        <is>
          <t>aligned k×k matrices (INDEX/MATCH through the mapping; GT order)</t>
        </is>
      </c>
      <c r="B2072" s="9" t="inlineStr">
        <is>
          <t>run 1 aligned</t>
        </is>
      </c>
      <c r="J2072" s="9" t="inlineStr">
        <is>
          <t>run 2 aligned</t>
        </is>
      </c>
      <c r="R2072" s="9" t="inlineStr">
        <is>
          <t>run 3 aligned</t>
        </is>
      </c>
      <c r="Z2072" s="9" t="inlineStr">
        <is>
          <t>run 4 aligned</t>
        </is>
      </c>
      <c r="AH2072" s="9" t="inlineStr">
        <is>
          <t>run 5 aligned</t>
        </is>
      </c>
      <c r="AP2072" s="9" t="inlineStr">
        <is>
          <t>Step2 average of aligned runs (formula)</t>
        </is>
      </c>
      <c r="AU2072" s="9" t="inlineStr">
        <is>
          <t>aligned ground truth (INDEX/MATCH)</t>
        </is>
      </c>
      <c r="AZ2072" s="9" t="inlineStr">
        <is>
          <t>aligned GT eig (pasted) | sorted</t>
        </is>
      </c>
    </row>
    <row r="2073" ht="60" customHeight="1">
      <c r="B2073" s="15" t="inlineStr">
        <is>
          <t>Transmission</t>
        </is>
      </c>
      <c r="C2073" s="15" t="inlineStr">
        <is>
          <t>Motor</t>
        </is>
      </c>
      <c r="D2073" s="15" t="inlineStr">
        <is>
          <t>Electrical System</t>
        </is>
      </c>
      <c r="E2073" s="15" t="inlineStr">
        <is>
          <t>Battery Holder</t>
        </is>
      </c>
      <c r="J2073" s="15" t="inlineStr">
        <is>
          <t>Transmission</t>
        </is>
      </c>
      <c r="K2073" s="15" t="inlineStr">
        <is>
          <t>Motor</t>
        </is>
      </c>
      <c r="L2073" s="15" t="inlineStr">
        <is>
          <t>Electrical System</t>
        </is>
      </c>
      <c r="M2073" s="15" t="inlineStr">
        <is>
          <t>Battery Holder</t>
        </is>
      </c>
      <c r="R2073" s="15" t="inlineStr">
        <is>
          <t>Transmission</t>
        </is>
      </c>
      <c r="S2073" s="15" t="inlineStr">
        <is>
          <t>Motor</t>
        </is>
      </c>
      <c r="T2073" s="15" t="inlineStr">
        <is>
          <t>Electrical System</t>
        </is>
      </c>
      <c r="U2073" s="15" t="inlineStr">
        <is>
          <t>Battery Holder</t>
        </is>
      </c>
      <c r="Z2073" s="15" t="inlineStr">
        <is>
          <t>Transmission</t>
        </is>
      </c>
      <c r="AA2073" s="15" t="inlineStr">
        <is>
          <t>Motor</t>
        </is>
      </c>
      <c r="AB2073" s="15" t="inlineStr">
        <is>
          <t>Electrical System</t>
        </is>
      </c>
      <c r="AC2073" s="15" t="inlineStr">
        <is>
          <t>Battery Holder</t>
        </is>
      </c>
      <c r="AH2073" s="15" t="inlineStr">
        <is>
          <t>Transmission</t>
        </is>
      </c>
      <c r="AI2073" s="15" t="inlineStr">
        <is>
          <t>Motor</t>
        </is>
      </c>
      <c r="AJ2073" s="15" t="inlineStr">
        <is>
          <t>Electrical System</t>
        </is>
      </c>
      <c r="AK2073" s="15" t="inlineStr">
        <is>
          <t>Battery Holder</t>
        </is>
      </c>
    </row>
    <row r="2074">
      <c r="A2074" s="3" t="inlineStr">
        <is>
          <t>Transmission</t>
        </is>
      </c>
      <c r="B2074" s="8">
        <f>INDEX($B$2064:$H$2070,MATCH($AQ$2064,$B$2063:$H$2063,0),MATCH($AQ$2064,$B$2063:$H$2063,0))</f>
        <v/>
      </c>
      <c r="C2074" s="8">
        <f>INDEX($B$2064:$H$2070,MATCH($AQ$2064,$B$2063:$H$2063,0),MATCH($AQ$2065,$B$2063:$H$2063,0))</f>
        <v/>
      </c>
      <c r="D2074" s="8">
        <f>INDEX($B$2064:$H$2070,MATCH($AQ$2064,$B$2063:$H$2063,0),MATCH($AQ$2066,$B$2063:$H$2063,0))</f>
        <v/>
      </c>
      <c r="E2074" s="8">
        <f>INDEX($B$2064:$H$2070,MATCH($AQ$2064,$B$2063:$H$2063,0),MATCH($AQ$2067,$B$2063:$H$2063,0))</f>
        <v/>
      </c>
      <c r="J2074" s="8">
        <f>INDEX($J$2064:$P$2070,MATCH($AQ$2064,$J$2063:$P$2063,0),MATCH($AQ$2064,$J$2063:$P$2063,0))</f>
        <v/>
      </c>
      <c r="K2074" s="8">
        <f>INDEX($J$2064:$P$2070,MATCH($AQ$2064,$J$2063:$P$2063,0),MATCH($AQ$2065,$J$2063:$P$2063,0))</f>
        <v/>
      </c>
      <c r="L2074" s="8">
        <f>INDEX($J$2064:$P$2070,MATCH($AQ$2064,$J$2063:$P$2063,0),MATCH($AQ$2066,$J$2063:$P$2063,0))</f>
        <v/>
      </c>
      <c r="M2074" s="8">
        <f>INDEX($J$2064:$P$2070,MATCH($AQ$2064,$J$2063:$P$2063,0),MATCH($AQ$2067,$J$2063:$P$2063,0))</f>
        <v/>
      </c>
      <c r="R2074" s="8">
        <f>INDEX($R$2064:$X$2070,MATCH($AQ$2064,$R$2063:$X$2063,0),MATCH($AQ$2064,$R$2063:$X$2063,0))</f>
        <v/>
      </c>
      <c r="S2074" s="8">
        <f>INDEX($R$2064:$X$2070,MATCH($AQ$2064,$R$2063:$X$2063,0),MATCH($AQ$2065,$R$2063:$X$2063,0))</f>
        <v/>
      </c>
      <c r="T2074" s="8">
        <f>INDEX($R$2064:$X$2070,MATCH($AQ$2064,$R$2063:$X$2063,0),MATCH($AQ$2066,$R$2063:$X$2063,0))</f>
        <v/>
      </c>
      <c r="U2074" s="8">
        <f>INDEX($R$2064:$X$2070,MATCH($AQ$2064,$R$2063:$X$2063,0),MATCH($AQ$2067,$R$2063:$X$2063,0))</f>
        <v/>
      </c>
      <c r="Z2074" s="8">
        <f>INDEX($Z$2064:$AF$2070,MATCH($AQ$2064,$Z$2063:$AF$2063,0),MATCH($AQ$2064,$Z$2063:$AF$2063,0))</f>
        <v/>
      </c>
      <c r="AA2074" s="8">
        <f>INDEX($Z$2064:$AF$2070,MATCH($AQ$2064,$Z$2063:$AF$2063,0),MATCH($AQ$2065,$Z$2063:$AF$2063,0))</f>
        <v/>
      </c>
      <c r="AB2074" s="8">
        <f>INDEX($Z$2064:$AF$2070,MATCH($AQ$2064,$Z$2063:$AF$2063,0),MATCH($AQ$2066,$Z$2063:$AF$2063,0))</f>
        <v/>
      </c>
      <c r="AC2074" s="8">
        <f>INDEX($Z$2064:$AF$2070,MATCH($AQ$2064,$Z$2063:$AF$2063,0),MATCH($AQ$2067,$Z$2063:$AF$2063,0))</f>
        <v/>
      </c>
      <c r="AH2074" s="8">
        <f>INDEX($AH$2064:$AN$2070,MATCH($AQ$2064,$AH$2063:$AN$2063,0),MATCH($AQ$2064,$AH$2063:$AN$2063,0))</f>
        <v/>
      </c>
      <c r="AI2074" s="8">
        <f>INDEX($AH$2064:$AN$2070,MATCH($AQ$2064,$AH$2063:$AN$2063,0),MATCH($AQ$2065,$AH$2063:$AN$2063,0))</f>
        <v/>
      </c>
      <c r="AJ2074" s="8">
        <f>INDEX($AH$2064:$AN$2070,MATCH($AQ$2064,$AH$2063:$AN$2063,0),MATCH($AQ$2066,$AH$2063:$AN$2063,0))</f>
        <v/>
      </c>
      <c r="AK2074" s="8">
        <f>INDEX($AH$2064:$AN$2070,MATCH($AQ$2064,$AH$2063:$AN$2063,0),MATCH($AQ$2067,$AH$2063:$AN$2063,0))</f>
        <v/>
      </c>
      <c r="AP2074" s="8">
        <f>IF(($B$2074&lt;&gt;2)+($J$2074&lt;&gt;2)+($R$2074&lt;&gt;2)+($Z$2074&lt;&gt;2)+($AH$2074&lt;&gt;2)=0,2,IF((($B$2074&lt;&gt;2)*$B$2074+($J$2074&lt;&gt;2)*$J$2074+($R$2074&lt;&gt;2)*$R$2074+($Z$2074&lt;&gt;2)*$Z$2074+($AH$2074&lt;&gt;2)*$AH$2074)/(($B$2074&lt;&gt;2)+($J$2074&lt;&gt;2)+($R$2074&lt;&gt;2)+($Z$2074&lt;&gt;2)+($AH$2074&lt;&gt;2))&gt;=0.5,1,0))</f>
        <v/>
      </c>
      <c r="AQ2074" s="8">
        <f>IF(($C$2074&lt;&gt;2)+($K$2074&lt;&gt;2)+($S$2074&lt;&gt;2)+($AA$2074&lt;&gt;2)+($AI$2074&lt;&gt;2)=0,2,IF((($C$2074&lt;&gt;2)*$C$2074+($K$2074&lt;&gt;2)*$K$2074+($S$2074&lt;&gt;2)*$S$2074+($AA$2074&lt;&gt;2)*$AA$2074+($AI$2074&lt;&gt;2)*$AI$2074)/(($C$2074&lt;&gt;2)+($K$2074&lt;&gt;2)+($S$2074&lt;&gt;2)+($AA$2074&lt;&gt;2)+($AI$2074&lt;&gt;2))&gt;=0.5,1,0))</f>
        <v/>
      </c>
      <c r="AR2074" s="8">
        <f>IF(($D$2074&lt;&gt;2)+($L$2074&lt;&gt;2)+($T$2074&lt;&gt;2)+($AB$2074&lt;&gt;2)+($AJ$2074&lt;&gt;2)=0,2,IF((($D$2074&lt;&gt;2)*$D$2074+($L$2074&lt;&gt;2)*$L$2074+($T$2074&lt;&gt;2)*$T$2074+($AB$2074&lt;&gt;2)*$AB$2074+($AJ$2074&lt;&gt;2)*$AJ$2074)/(($D$2074&lt;&gt;2)+($L$2074&lt;&gt;2)+($T$2074&lt;&gt;2)+($AB$2074&lt;&gt;2)+($AJ$2074&lt;&gt;2))&gt;=0.5,1,0))</f>
        <v/>
      </c>
      <c r="AS2074" s="8">
        <f>IF(($E$2074&lt;&gt;2)+($M$2074&lt;&gt;2)+($U$2074&lt;&gt;2)+($AC$2074&lt;&gt;2)+($AK$2074&lt;&gt;2)=0,2,IF((($E$2074&lt;&gt;2)*$E$2074+($M$2074&lt;&gt;2)*$M$2074+($U$2074&lt;&gt;2)*$U$2074+($AC$2074&lt;&gt;2)*$AC$2074+($AK$2074&lt;&gt;2)*$AK$2074)/(($E$2074&lt;&gt;2)+($M$2074&lt;&gt;2)+($U$2074&lt;&gt;2)+($AC$2074&lt;&gt;2)+($AK$2074&lt;&gt;2))&gt;=0.5,1,0))</f>
        <v/>
      </c>
      <c r="AU2074" s="16">
        <f>INDEX('Ground truth'!$B$14:$H$20,MATCH($AP$2064,'Ground truth'!$A$14:$A$20,0),MATCH($AP$2064,'Ground truth'!$B$13:$H$13,0))</f>
        <v/>
      </c>
      <c r="AV2074" s="16">
        <f>INDEX('Ground truth'!$B$14:$H$20,MATCH($AP$2064,'Ground truth'!$A$14:$A$20,0),MATCH($AP$2065,'Ground truth'!$B$13:$H$13,0))</f>
        <v/>
      </c>
      <c r="AW2074" s="16">
        <f>INDEX('Ground truth'!$B$14:$H$20,MATCH($AP$2064,'Ground truth'!$A$14:$A$20,0),MATCH($AP$2066,'Ground truth'!$B$13:$H$13,0))</f>
        <v/>
      </c>
      <c r="AX2074" s="16">
        <f>INDEX('Ground truth'!$B$14:$H$20,MATCH($AP$2064,'Ground truth'!$A$14:$A$20,0),MATCH($AP$2067,'Ground truth'!$B$13:$H$13,0))</f>
        <v/>
      </c>
      <c r="AZ2074" s="19" t="n">
        <v>-0.6180339887498939</v>
      </c>
      <c r="BA2074" s="19">
        <f>LARGE($AZ$2074:$AZ$2077,1)</f>
        <v/>
      </c>
    </row>
    <row r="2075">
      <c r="A2075" s="3" t="inlineStr">
        <is>
          <t>Motor</t>
        </is>
      </c>
      <c r="B2075" s="8">
        <f>INDEX($B$2064:$H$2070,MATCH($AQ$2065,$B$2063:$H$2063,0),MATCH($AQ$2064,$B$2063:$H$2063,0))</f>
        <v/>
      </c>
      <c r="C2075" s="8">
        <f>INDEX($B$2064:$H$2070,MATCH($AQ$2065,$B$2063:$H$2063,0),MATCH($AQ$2065,$B$2063:$H$2063,0))</f>
        <v/>
      </c>
      <c r="D2075" s="8">
        <f>INDEX($B$2064:$H$2070,MATCH($AQ$2065,$B$2063:$H$2063,0),MATCH($AQ$2066,$B$2063:$H$2063,0))</f>
        <v/>
      </c>
      <c r="E2075" s="8">
        <f>INDEX($B$2064:$H$2070,MATCH($AQ$2065,$B$2063:$H$2063,0),MATCH($AQ$2067,$B$2063:$H$2063,0))</f>
        <v/>
      </c>
      <c r="J2075" s="8">
        <f>INDEX($J$2064:$P$2070,MATCH($AQ$2065,$J$2063:$P$2063,0),MATCH($AQ$2064,$J$2063:$P$2063,0))</f>
        <v/>
      </c>
      <c r="K2075" s="8">
        <f>INDEX($J$2064:$P$2070,MATCH($AQ$2065,$J$2063:$P$2063,0),MATCH($AQ$2065,$J$2063:$P$2063,0))</f>
        <v/>
      </c>
      <c r="L2075" s="8">
        <f>INDEX($J$2064:$P$2070,MATCH($AQ$2065,$J$2063:$P$2063,0),MATCH($AQ$2066,$J$2063:$P$2063,0))</f>
        <v/>
      </c>
      <c r="M2075" s="8">
        <f>INDEX($J$2064:$P$2070,MATCH($AQ$2065,$J$2063:$P$2063,0),MATCH($AQ$2067,$J$2063:$P$2063,0))</f>
        <v/>
      </c>
      <c r="R2075" s="8">
        <f>INDEX($R$2064:$X$2070,MATCH($AQ$2065,$R$2063:$X$2063,0),MATCH($AQ$2064,$R$2063:$X$2063,0))</f>
        <v/>
      </c>
      <c r="S2075" s="8">
        <f>INDEX($R$2064:$X$2070,MATCH($AQ$2065,$R$2063:$X$2063,0),MATCH($AQ$2065,$R$2063:$X$2063,0))</f>
        <v/>
      </c>
      <c r="T2075" s="8">
        <f>INDEX($R$2064:$X$2070,MATCH($AQ$2065,$R$2063:$X$2063,0),MATCH($AQ$2066,$R$2063:$X$2063,0))</f>
        <v/>
      </c>
      <c r="U2075" s="8">
        <f>INDEX($R$2064:$X$2070,MATCH($AQ$2065,$R$2063:$X$2063,0),MATCH($AQ$2067,$R$2063:$X$2063,0))</f>
        <v/>
      </c>
      <c r="Z2075" s="8">
        <f>INDEX($Z$2064:$AF$2070,MATCH($AQ$2065,$Z$2063:$AF$2063,0),MATCH($AQ$2064,$Z$2063:$AF$2063,0))</f>
        <v/>
      </c>
      <c r="AA2075" s="8">
        <f>INDEX($Z$2064:$AF$2070,MATCH($AQ$2065,$Z$2063:$AF$2063,0),MATCH($AQ$2065,$Z$2063:$AF$2063,0))</f>
        <v/>
      </c>
      <c r="AB2075" s="8">
        <f>INDEX($Z$2064:$AF$2070,MATCH($AQ$2065,$Z$2063:$AF$2063,0),MATCH($AQ$2066,$Z$2063:$AF$2063,0))</f>
        <v/>
      </c>
      <c r="AC2075" s="8">
        <f>INDEX($Z$2064:$AF$2070,MATCH($AQ$2065,$Z$2063:$AF$2063,0),MATCH($AQ$2067,$Z$2063:$AF$2063,0))</f>
        <v/>
      </c>
      <c r="AH2075" s="8">
        <f>INDEX($AH$2064:$AN$2070,MATCH($AQ$2065,$AH$2063:$AN$2063,0),MATCH($AQ$2064,$AH$2063:$AN$2063,0))</f>
        <v/>
      </c>
      <c r="AI2075" s="8">
        <f>INDEX($AH$2064:$AN$2070,MATCH($AQ$2065,$AH$2063:$AN$2063,0),MATCH($AQ$2065,$AH$2063:$AN$2063,0))</f>
        <v/>
      </c>
      <c r="AJ2075" s="8">
        <f>INDEX($AH$2064:$AN$2070,MATCH($AQ$2065,$AH$2063:$AN$2063,0),MATCH($AQ$2066,$AH$2063:$AN$2063,0))</f>
        <v/>
      </c>
      <c r="AK2075" s="8">
        <f>INDEX($AH$2064:$AN$2070,MATCH($AQ$2065,$AH$2063:$AN$2063,0),MATCH($AQ$2067,$AH$2063:$AN$2063,0))</f>
        <v/>
      </c>
      <c r="AP2075" s="8">
        <f>IF(($B$2075&lt;&gt;2)+($J$2075&lt;&gt;2)+($R$2075&lt;&gt;2)+($Z$2075&lt;&gt;2)+($AH$2075&lt;&gt;2)=0,2,IF((($B$2075&lt;&gt;2)*$B$2075+($J$2075&lt;&gt;2)*$J$2075+($R$2075&lt;&gt;2)*$R$2075+($Z$2075&lt;&gt;2)*$Z$2075+($AH$2075&lt;&gt;2)*$AH$2075)/(($B$2075&lt;&gt;2)+($J$2075&lt;&gt;2)+($R$2075&lt;&gt;2)+($Z$2075&lt;&gt;2)+($AH$2075&lt;&gt;2))&gt;=0.5,1,0))</f>
        <v/>
      </c>
      <c r="AQ2075" s="8">
        <f>IF(($C$2075&lt;&gt;2)+($K$2075&lt;&gt;2)+($S$2075&lt;&gt;2)+($AA$2075&lt;&gt;2)+($AI$2075&lt;&gt;2)=0,2,IF((($C$2075&lt;&gt;2)*$C$2075+($K$2075&lt;&gt;2)*$K$2075+($S$2075&lt;&gt;2)*$S$2075+($AA$2075&lt;&gt;2)*$AA$2075+($AI$2075&lt;&gt;2)*$AI$2075)/(($C$2075&lt;&gt;2)+($K$2075&lt;&gt;2)+($S$2075&lt;&gt;2)+($AA$2075&lt;&gt;2)+($AI$2075&lt;&gt;2))&gt;=0.5,1,0))</f>
        <v/>
      </c>
      <c r="AR2075" s="8">
        <f>IF(($D$2075&lt;&gt;2)+($L$2075&lt;&gt;2)+($T$2075&lt;&gt;2)+($AB$2075&lt;&gt;2)+($AJ$2075&lt;&gt;2)=0,2,IF((($D$2075&lt;&gt;2)*$D$2075+($L$2075&lt;&gt;2)*$L$2075+($T$2075&lt;&gt;2)*$T$2075+($AB$2075&lt;&gt;2)*$AB$2075+($AJ$2075&lt;&gt;2)*$AJ$2075)/(($D$2075&lt;&gt;2)+($L$2075&lt;&gt;2)+($T$2075&lt;&gt;2)+($AB$2075&lt;&gt;2)+($AJ$2075&lt;&gt;2))&gt;=0.5,1,0))</f>
        <v/>
      </c>
      <c r="AS2075" s="8">
        <f>IF(($E$2075&lt;&gt;2)+($M$2075&lt;&gt;2)+($U$2075&lt;&gt;2)+($AC$2075&lt;&gt;2)+($AK$2075&lt;&gt;2)=0,2,IF((($E$2075&lt;&gt;2)*$E$2075+($M$2075&lt;&gt;2)*$M$2075+($U$2075&lt;&gt;2)*$U$2075+($AC$2075&lt;&gt;2)*$AC$2075+($AK$2075&lt;&gt;2)*$AK$2075)/(($E$2075&lt;&gt;2)+($M$2075&lt;&gt;2)+($U$2075&lt;&gt;2)+($AC$2075&lt;&gt;2)+($AK$2075&lt;&gt;2))&gt;=0.5,1,0))</f>
        <v/>
      </c>
      <c r="AU2075" s="16">
        <f>INDEX('Ground truth'!$B$14:$H$20,MATCH($AP$2065,'Ground truth'!$A$14:$A$20,0),MATCH($AP$2064,'Ground truth'!$B$13:$H$13,0))</f>
        <v/>
      </c>
      <c r="AV2075" s="16">
        <f>INDEX('Ground truth'!$B$14:$H$20,MATCH($AP$2065,'Ground truth'!$A$14:$A$20,0),MATCH($AP$2065,'Ground truth'!$B$13:$H$13,0))</f>
        <v/>
      </c>
      <c r="AW2075" s="16">
        <f>INDEX('Ground truth'!$B$14:$H$20,MATCH($AP$2065,'Ground truth'!$A$14:$A$20,0),MATCH($AP$2066,'Ground truth'!$B$13:$H$13,0))</f>
        <v/>
      </c>
      <c r="AX2075" s="16">
        <f>INDEX('Ground truth'!$B$14:$H$20,MATCH($AP$2065,'Ground truth'!$A$14:$A$20,0),MATCH($AP$2067,'Ground truth'!$B$13:$H$13,0))</f>
        <v/>
      </c>
      <c r="AZ2075" s="19" t="n">
        <v>0.3819660112501054</v>
      </c>
      <c r="BA2075" s="19">
        <f>LARGE($AZ$2074:$AZ$2077,2)</f>
        <v/>
      </c>
    </row>
    <row r="2076">
      <c r="A2076" s="3" t="inlineStr">
        <is>
          <t>Electrical System</t>
        </is>
      </c>
      <c r="B2076" s="8">
        <f>INDEX($B$2064:$H$2070,MATCH($AQ$2066,$B$2063:$H$2063,0),MATCH($AQ$2064,$B$2063:$H$2063,0))</f>
        <v/>
      </c>
      <c r="C2076" s="8">
        <f>INDEX($B$2064:$H$2070,MATCH($AQ$2066,$B$2063:$H$2063,0),MATCH($AQ$2065,$B$2063:$H$2063,0))</f>
        <v/>
      </c>
      <c r="D2076" s="8">
        <f>INDEX($B$2064:$H$2070,MATCH($AQ$2066,$B$2063:$H$2063,0),MATCH($AQ$2066,$B$2063:$H$2063,0))</f>
        <v/>
      </c>
      <c r="E2076" s="8">
        <f>INDEX($B$2064:$H$2070,MATCH($AQ$2066,$B$2063:$H$2063,0),MATCH($AQ$2067,$B$2063:$H$2063,0))</f>
        <v/>
      </c>
      <c r="J2076" s="8">
        <f>INDEX($J$2064:$P$2070,MATCH($AQ$2066,$J$2063:$P$2063,0),MATCH($AQ$2064,$J$2063:$P$2063,0))</f>
        <v/>
      </c>
      <c r="K2076" s="8">
        <f>INDEX($J$2064:$P$2070,MATCH($AQ$2066,$J$2063:$P$2063,0),MATCH($AQ$2065,$J$2063:$P$2063,0))</f>
        <v/>
      </c>
      <c r="L2076" s="8">
        <f>INDEX($J$2064:$P$2070,MATCH($AQ$2066,$J$2063:$P$2063,0),MATCH($AQ$2066,$J$2063:$P$2063,0))</f>
        <v/>
      </c>
      <c r="M2076" s="8">
        <f>INDEX($J$2064:$P$2070,MATCH($AQ$2066,$J$2063:$P$2063,0),MATCH($AQ$2067,$J$2063:$P$2063,0))</f>
        <v/>
      </c>
      <c r="R2076" s="8">
        <f>INDEX($R$2064:$X$2070,MATCH($AQ$2066,$R$2063:$X$2063,0),MATCH($AQ$2064,$R$2063:$X$2063,0))</f>
        <v/>
      </c>
      <c r="S2076" s="8">
        <f>INDEX($R$2064:$X$2070,MATCH($AQ$2066,$R$2063:$X$2063,0),MATCH($AQ$2065,$R$2063:$X$2063,0))</f>
        <v/>
      </c>
      <c r="T2076" s="8">
        <f>INDEX($R$2064:$X$2070,MATCH($AQ$2066,$R$2063:$X$2063,0),MATCH($AQ$2066,$R$2063:$X$2063,0))</f>
        <v/>
      </c>
      <c r="U2076" s="8">
        <f>INDEX($R$2064:$X$2070,MATCH($AQ$2066,$R$2063:$X$2063,0),MATCH($AQ$2067,$R$2063:$X$2063,0))</f>
        <v/>
      </c>
      <c r="Z2076" s="8">
        <f>INDEX($Z$2064:$AF$2070,MATCH($AQ$2066,$Z$2063:$AF$2063,0),MATCH($AQ$2064,$Z$2063:$AF$2063,0))</f>
        <v/>
      </c>
      <c r="AA2076" s="8">
        <f>INDEX($Z$2064:$AF$2070,MATCH($AQ$2066,$Z$2063:$AF$2063,0),MATCH($AQ$2065,$Z$2063:$AF$2063,0))</f>
        <v/>
      </c>
      <c r="AB2076" s="8">
        <f>INDEX($Z$2064:$AF$2070,MATCH($AQ$2066,$Z$2063:$AF$2063,0),MATCH($AQ$2066,$Z$2063:$AF$2063,0))</f>
        <v/>
      </c>
      <c r="AC2076" s="8">
        <f>INDEX($Z$2064:$AF$2070,MATCH($AQ$2066,$Z$2063:$AF$2063,0),MATCH($AQ$2067,$Z$2063:$AF$2063,0))</f>
        <v/>
      </c>
      <c r="AH2076" s="8">
        <f>INDEX($AH$2064:$AN$2070,MATCH($AQ$2066,$AH$2063:$AN$2063,0),MATCH($AQ$2064,$AH$2063:$AN$2063,0))</f>
        <v/>
      </c>
      <c r="AI2076" s="8">
        <f>INDEX($AH$2064:$AN$2070,MATCH($AQ$2066,$AH$2063:$AN$2063,0),MATCH($AQ$2065,$AH$2063:$AN$2063,0))</f>
        <v/>
      </c>
      <c r="AJ2076" s="8">
        <f>INDEX($AH$2064:$AN$2070,MATCH($AQ$2066,$AH$2063:$AN$2063,0),MATCH($AQ$2066,$AH$2063:$AN$2063,0))</f>
        <v/>
      </c>
      <c r="AK2076" s="8">
        <f>INDEX($AH$2064:$AN$2070,MATCH($AQ$2066,$AH$2063:$AN$2063,0),MATCH($AQ$2067,$AH$2063:$AN$2063,0))</f>
        <v/>
      </c>
      <c r="AP2076" s="8">
        <f>IF(($B$2076&lt;&gt;2)+($J$2076&lt;&gt;2)+($R$2076&lt;&gt;2)+($Z$2076&lt;&gt;2)+($AH$2076&lt;&gt;2)=0,2,IF((($B$2076&lt;&gt;2)*$B$2076+($J$2076&lt;&gt;2)*$J$2076+($R$2076&lt;&gt;2)*$R$2076+($Z$2076&lt;&gt;2)*$Z$2076+($AH$2076&lt;&gt;2)*$AH$2076)/(($B$2076&lt;&gt;2)+($J$2076&lt;&gt;2)+($R$2076&lt;&gt;2)+($Z$2076&lt;&gt;2)+($AH$2076&lt;&gt;2))&gt;=0.5,1,0))</f>
        <v/>
      </c>
      <c r="AQ2076" s="8">
        <f>IF(($C$2076&lt;&gt;2)+($K$2076&lt;&gt;2)+($S$2076&lt;&gt;2)+($AA$2076&lt;&gt;2)+($AI$2076&lt;&gt;2)=0,2,IF((($C$2076&lt;&gt;2)*$C$2076+($K$2076&lt;&gt;2)*$K$2076+($S$2076&lt;&gt;2)*$S$2076+($AA$2076&lt;&gt;2)*$AA$2076+($AI$2076&lt;&gt;2)*$AI$2076)/(($C$2076&lt;&gt;2)+($K$2076&lt;&gt;2)+($S$2076&lt;&gt;2)+($AA$2076&lt;&gt;2)+($AI$2076&lt;&gt;2))&gt;=0.5,1,0))</f>
        <v/>
      </c>
      <c r="AR2076" s="8">
        <f>IF(($D$2076&lt;&gt;2)+($L$2076&lt;&gt;2)+($T$2076&lt;&gt;2)+($AB$2076&lt;&gt;2)+($AJ$2076&lt;&gt;2)=0,2,IF((($D$2076&lt;&gt;2)*$D$2076+($L$2076&lt;&gt;2)*$L$2076+($T$2076&lt;&gt;2)*$T$2076+($AB$2076&lt;&gt;2)*$AB$2076+($AJ$2076&lt;&gt;2)*$AJ$2076)/(($D$2076&lt;&gt;2)+($L$2076&lt;&gt;2)+($T$2076&lt;&gt;2)+($AB$2076&lt;&gt;2)+($AJ$2076&lt;&gt;2))&gt;=0.5,1,0))</f>
        <v/>
      </c>
      <c r="AS2076" s="8">
        <f>IF(($E$2076&lt;&gt;2)+($M$2076&lt;&gt;2)+($U$2076&lt;&gt;2)+($AC$2076&lt;&gt;2)+($AK$2076&lt;&gt;2)=0,2,IF((($E$2076&lt;&gt;2)*$E$2076+($M$2076&lt;&gt;2)*$M$2076+($U$2076&lt;&gt;2)*$U$2076+($AC$2076&lt;&gt;2)*$AC$2076+($AK$2076&lt;&gt;2)*$AK$2076)/(($E$2076&lt;&gt;2)+($M$2076&lt;&gt;2)+($U$2076&lt;&gt;2)+($AC$2076&lt;&gt;2)+($AK$2076&lt;&gt;2))&gt;=0.5,1,0))</f>
        <v/>
      </c>
      <c r="AU2076" s="16">
        <f>INDEX('Ground truth'!$B$14:$H$20,MATCH($AP$2066,'Ground truth'!$A$14:$A$20,0),MATCH($AP$2064,'Ground truth'!$B$13:$H$13,0))</f>
        <v/>
      </c>
      <c r="AV2076" s="16">
        <f>INDEX('Ground truth'!$B$14:$H$20,MATCH($AP$2066,'Ground truth'!$A$14:$A$20,0),MATCH($AP$2065,'Ground truth'!$B$13:$H$13,0))</f>
        <v/>
      </c>
      <c r="AW2076" s="16">
        <f>INDEX('Ground truth'!$B$14:$H$20,MATCH($AP$2066,'Ground truth'!$A$14:$A$20,0),MATCH($AP$2066,'Ground truth'!$B$13:$H$13,0))</f>
        <v/>
      </c>
      <c r="AX2076" s="16">
        <f>INDEX('Ground truth'!$B$14:$H$20,MATCH($AP$2066,'Ground truth'!$A$14:$A$20,0),MATCH($AP$2067,'Ground truth'!$B$13:$H$13,0))</f>
        <v/>
      </c>
      <c r="AZ2076" s="19" t="n">
        <v>2.618033988749894</v>
      </c>
      <c r="BA2076" s="19">
        <f>LARGE($AZ$2074:$AZ$2077,3)</f>
        <v/>
      </c>
    </row>
    <row r="2077">
      <c r="A2077" s="3" t="inlineStr">
        <is>
          <t>Battery Holder</t>
        </is>
      </c>
      <c r="B2077" s="8">
        <f>INDEX($B$2064:$H$2070,MATCH($AQ$2067,$B$2063:$H$2063,0),MATCH($AQ$2064,$B$2063:$H$2063,0))</f>
        <v/>
      </c>
      <c r="C2077" s="8">
        <f>INDEX($B$2064:$H$2070,MATCH($AQ$2067,$B$2063:$H$2063,0),MATCH($AQ$2065,$B$2063:$H$2063,0))</f>
        <v/>
      </c>
      <c r="D2077" s="8">
        <f>INDEX($B$2064:$H$2070,MATCH($AQ$2067,$B$2063:$H$2063,0),MATCH($AQ$2066,$B$2063:$H$2063,0))</f>
        <v/>
      </c>
      <c r="E2077" s="8">
        <f>INDEX($B$2064:$H$2070,MATCH($AQ$2067,$B$2063:$H$2063,0),MATCH($AQ$2067,$B$2063:$H$2063,0))</f>
        <v/>
      </c>
      <c r="J2077" s="8">
        <f>INDEX($J$2064:$P$2070,MATCH($AQ$2067,$J$2063:$P$2063,0),MATCH($AQ$2064,$J$2063:$P$2063,0))</f>
        <v/>
      </c>
      <c r="K2077" s="8">
        <f>INDEX($J$2064:$P$2070,MATCH($AQ$2067,$J$2063:$P$2063,0),MATCH($AQ$2065,$J$2063:$P$2063,0))</f>
        <v/>
      </c>
      <c r="L2077" s="8">
        <f>INDEX($J$2064:$P$2070,MATCH($AQ$2067,$J$2063:$P$2063,0),MATCH($AQ$2066,$J$2063:$P$2063,0))</f>
        <v/>
      </c>
      <c r="M2077" s="8">
        <f>INDEX($J$2064:$P$2070,MATCH($AQ$2067,$J$2063:$P$2063,0),MATCH($AQ$2067,$J$2063:$P$2063,0))</f>
        <v/>
      </c>
      <c r="R2077" s="8">
        <f>INDEX($R$2064:$X$2070,MATCH($AQ$2067,$R$2063:$X$2063,0),MATCH($AQ$2064,$R$2063:$X$2063,0))</f>
        <v/>
      </c>
      <c r="S2077" s="8">
        <f>INDEX($R$2064:$X$2070,MATCH($AQ$2067,$R$2063:$X$2063,0),MATCH($AQ$2065,$R$2063:$X$2063,0))</f>
        <v/>
      </c>
      <c r="T2077" s="8">
        <f>INDEX($R$2064:$X$2070,MATCH($AQ$2067,$R$2063:$X$2063,0),MATCH($AQ$2066,$R$2063:$X$2063,0))</f>
        <v/>
      </c>
      <c r="U2077" s="8">
        <f>INDEX($R$2064:$X$2070,MATCH($AQ$2067,$R$2063:$X$2063,0),MATCH($AQ$2067,$R$2063:$X$2063,0))</f>
        <v/>
      </c>
      <c r="Z2077" s="8">
        <f>INDEX($Z$2064:$AF$2070,MATCH($AQ$2067,$Z$2063:$AF$2063,0),MATCH($AQ$2064,$Z$2063:$AF$2063,0))</f>
        <v/>
      </c>
      <c r="AA2077" s="8">
        <f>INDEX($Z$2064:$AF$2070,MATCH($AQ$2067,$Z$2063:$AF$2063,0),MATCH($AQ$2065,$Z$2063:$AF$2063,0))</f>
        <v/>
      </c>
      <c r="AB2077" s="8">
        <f>INDEX($Z$2064:$AF$2070,MATCH($AQ$2067,$Z$2063:$AF$2063,0),MATCH($AQ$2066,$Z$2063:$AF$2063,0))</f>
        <v/>
      </c>
      <c r="AC2077" s="8">
        <f>INDEX($Z$2064:$AF$2070,MATCH($AQ$2067,$Z$2063:$AF$2063,0),MATCH($AQ$2067,$Z$2063:$AF$2063,0))</f>
        <v/>
      </c>
      <c r="AH2077" s="8">
        <f>INDEX($AH$2064:$AN$2070,MATCH($AQ$2067,$AH$2063:$AN$2063,0),MATCH($AQ$2064,$AH$2063:$AN$2063,0))</f>
        <v/>
      </c>
      <c r="AI2077" s="8">
        <f>INDEX($AH$2064:$AN$2070,MATCH($AQ$2067,$AH$2063:$AN$2063,0),MATCH($AQ$2065,$AH$2063:$AN$2063,0))</f>
        <v/>
      </c>
      <c r="AJ2077" s="8">
        <f>INDEX($AH$2064:$AN$2070,MATCH($AQ$2067,$AH$2063:$AN$2063,0),MATCH($AQ$2066,$AH$2063:$AN$2063,0))</f>
        <v/>
      </c>
      <c r="AK2077" s="8">
        <f>INDEX($AH$2064:$AN$2070,MATCH($AQ$2067,$AH$2063:$AN$2063,0),MATCH($AQ$2067,$AH$2063:$AN$2063,0))</f>
        <v/>
      </c>
      <c r="AP2077" s="8">
        <f>IF(($B$2077&lt;&gt;2)+($J$2077&lt;&gt;2)+($R$2077&lt;&gt;2)+($Z$2077&lt;&gt;2)+($AH$2077&lt;&gt;2)=0,2,IF((($B$2077&lt;&gt;2)*$B$2077+($J$2077&lt;&gt;2)*$J$2077+($R$2077&lt;&gt;2)*$R$2077+($Z$2077&lt;&gt;2)*$Z$2077+($AH$2077&lt;&gt;2)*$AH$2077)/(($B$2077&lt;&gt;2)+($J$2077&lt;&gt;2)+($R$2077&lt;&gt;2)+($Z$2077&lt;&gt;2)+($AH$2077&lt;&gt;2))&gt;=0.5,1,0))</f>
        <v/>
      </c>
      <c r="AQ2077" s="8">
        <f>IF(($C$2077&lt;&gt;2)+($K$2077&lt;&gt;2)+($S$2077&lt;&gt;2)+($AA$2077&lt;&gt;2)+($AI$2077&lt;&gt;2)=0,2,IF((($C$2077&lt;&gt;2)*$C$2077+($K$2077&lt;&gt;2)*$K$2077+($S$2077&lt;&gt;2)*$S$2077+($AA$2077&lt;&gt;2)*$AA$2077+($AI$2077&lt;&gt;2)*$AI$2077)/(($C$2077&lt;&gt;2)+($K$2077&lt;&gt;2)+($S$2077&lt;&gt;2)+($AA$2077&lt;&gt;2)+($AI$2077&lt;&gt;2))&gt;=0.5,1,0))</f>
        <v/>
      </c>
      <c r="AR2077" s="8">
        <f>IF(($D$2077&lt;&gt;2)+($L$2077&lt;&gt;2)+($T$2077&lt;&gt;2)+($AB$2077&lt;&gt;2)+($AJ$2077&lt;&gt;2)=0,2,IF((($D$2077&lt;&gt;2)*$D$2077+($L$2077&lt;&gt;2)*$L$2077+($T$2077&lt;&gt;2)*$T$2077+($AB$2077&lt;&gt;2)*$AB$2077+($AJ$2077&lt;&gt;2)*$AJ$2077)/(($D$2077&lt;&gt;2)+($L$2077&lt;&gt;2)+($T$2077&lt;&gt;2)+($AB$2077&lt;&gt;2)+($AJ$2077&lt;&gt;2))&gt;=0.5,1,0))</f>
        <v/>
      </c>
      <c r="AS2077" s="8">
        <f>IF(($E$2077&lt;&gt;2)+($M$2077&lt;&gt;2)+($U$2077&lt;&gt;2)+($AC$2077&lt;&gt;2)+($AK$2077&lt;&gt;2)=0,2,IF((($E$2077&lt;&gt;2)*$E$2077+($M$2077&lt;&gt;2)*$M$2077+($U$2077&lt;&gt;2)*$U$2077+($AC$2077&lt;&gt;2)*$AC$2077+($AK$2077&lt;&gt;2)*$AK$2077)/(($E$2077&lt;&gt;2)+($M$2077&lt;&gt;2)+($U$2077&lt;&gt;2)+($AC$2077&lt;&gt;2)+($AK$2077&lt;&gt;2))&gt;=0.5,1,0))</f>
        <v/>
      </c>
      <c r="AU2077" s="16">
        <f>INDEX('Ground truth'!$B$14:$H$20,MATCH($AP$2067,'Ground truth'!$A$14:$A$20,0),MATCH($AP$2064,'Ground truth'!$B$13:$H$13,0))</f>
        <v/>
      </c>
      <c r="AV2077" s="16">
        <f>INDEX('Ground truth'!$B$14:$H$20,MATCH($AP$2067,'Ground truth'!$A$14:$A$20,0),MATCH($AP$2065,'Ground truth'!$B$13:$H$13,0))</f>
        <v/>
      </c>
      <c r="AW2077" s="16">
        <f>INDEX('Ground truth'!$B$14:$H$20,MATCH($AP$2067,'Ground truth'!$A$14:$A$20,0),MATCH($AP$2066,'Ground truth'!$B$13:$H$13,0))</f>
        <v/>
      </c>
      <c r="AX2077" s="16">
        <f>INDEX('Ground truth'!$B$14:$H$20,MATCH($AP$2067,'Ground truth'!$A$14:$A$20,0),MATCH($AP$2067,'Ground truth'!$B$13:$H$13,0))</f>
        <v/>
      </c>
      <c r="AZ2077" s="19" t="n">
        <v>1.618033988749894</v>
      </c>
      <c r="BA2077" s="19">
        <f>LARGE($AZ$2074:$AZ$2077,4)</f>
        <v/>
      </c>
    </row>
    <row r="2079">
      <c r="A2079" s="17" t="inlineStr">
        <is>
          <t>metrics — confident-only (unsure excluded from denominators)</t>
        </is>
      </c>
      <c r="B2079" s="10" t="inlineStr">
        <is>
          <t>run 1</t>
        </is>
      </c>
      <c r="C2079" s="10" t="inlineStr">
        <is>
          <t>run 2</t>
        </is>
      </c>
      <c r="D2079" s="10" t="inlineStr">
        <is>
          <t>run 3</t>
        </is>
      </c>
      <c r="E2079" s="10" t="inlineStr">
        <is>
          <t>run 4</t>
        </is>
      </c>
      <c r="F2079" s="10" t="inlineStr">
        <is>
          <t>run 5</t>
        </is>
      </c>
      <c r="G2079" s="10" t="inlineStr">
        <is>
          <t>avg-matrix</t>
        </is>
      </c>
      <c r="H2079" s="10" t="inlineStr">
        <is>
          <t>mean</t>
        </is>
      </c>
      <c r="I2079" s="10" t="inlineStr">
        <is>
          <t>std (pop.)</t>
        </is>
      </c>
      <c r="J2079" s="17" t="inlineStr">
        <is>
          <t>notes</t>
        </is>
      </c>
    </row>
    <row r="2080">
      <c r="A2080" s="7" t="inlineStr">
        <is>
          <t>TP</t>
        </is>
      </c>
      <c r="B2080" s="7">
        <f>SUMPRODUCT(($B$2074:$E$2077=1)*($AU$2074:$AX$2077=1))</f>
        <v/>
      </c>
      <c r="C2080" s="7">
        <f>SUMPRODUCT(($J$2074:$M$2077=1)*($AU$2074:$AX$2077=1))</f>
        <v/>
      </c>
      <c r="D2080" s="7">
        <f>SUMPRODUCT(($R$2074:$U$2077=1)*($AU$2074:$AX$2077=1))</f>
        <v/>
      </c>
      <c r="E2080" s="7">
        <f>SUMPRODUCT(($Z$2074:$AC$2077=1)*($AU$2074:$AX$2077=1))</f>
        <v/>
      </c>
      <c r="F2080" s="7">
        <f>SUMPRODUCT(($AH$2074:$AK$2077=1)*($AU$2074:$AX$2077=1))</f>
        <v/>
      </c>
      <c r="G2080" s="7">
        <f>SUMPRODUCT(($AP$2074:$AS$2077=1)*($AU$2074:$AX$2077=1))</f>
        <v/>
      </c>
      <c r="H2080" s="12">
        <f>AVERAGE($B$2080:$F$2080)</f>
        <v/>
      </c>
      <c r="I2080" s="12">
        <f>STDEV.P($B$2080:$F$2080)</f>
        <v/>
      </c>
    </row>
    <row r="2081">
      <c r="A2081" s="7" t="inlineStr">
        <is>
          <t>TN</t>
        </is>
      </c>
      <c r="B2081" s="7">
        <f>SUMPRODUCT(($B$2074:$E$2077=0)*($AU$2074:$AX$2077=0))</f>
        <v/>
      </c>
      <c r="C2081" s="7">
        <f>SUMPRODUCT(($J$2074:$M$2077=0)*($AU$2074:$AX$2077=0))</f>
        <v/>
      </c>
      <c r="D2081" s="7">
        <f>SUMPRODUCT(($R$2074:$U$2077=0)*($AU$2074:$AX$2077=0))</f>
        <v/>
      </c>
      <c r="E2081" s="7">
        <f>SUMPRODUCT(($Z$2074:$AC$2077=0)*($AU$2074:$AX$2077=0))</f>
        <v/>
      </c>
      <c r="F2081" s="7">
        <f>SUMPRODUCT(($AH$2074:$AK$2077=0)*($AU$2074:$AX$2077=0))</f>
        <v/>
      </c>
      <c r="G2081" s="7">
        <f>SUMPRODUCT(($AP$2074:$AS$2077=0)*($AU$2074:$AX$2077=0))</f>
        <v/>
      </c>
      <c r="H2081" s="12">
        <f>AVERAGE($B$2081:$F$2081)</f>
        <v/>
      </c>
      <c r="I2081" s="12">
        <f>STDEV.P($B$2081:$F$2081)</f>
        <v/>
      </c>
    </row>
    <row r="2082">
      <c r="A2082" s="7" t="inlineStr">
        <is>
          <t>FP</t>
        </is>
      </c>
      <c r="B2082" s="7">
        <f>SUMPRODUCT(($B$2074:$E$2077=1)*($AU$2074:$AX$2077=0))</f>
        <v/>
      </c>
      <c r="C2082" s="7">
        <f>SUMPRODUCT(($J$2074:$M$2077=1)*($AU$2074:$AX$2077=0))</f>
        <v/>
      </c>
      <c r="D2082" s="7">
        <f>SUMPRODUCT(($R$2074:$U$2077=1)*($AU$2074:$AX$2077=0))</f>
        <v/>
      </c>
      <c r="E2082" s="7">
        <f>SUMPRODUCT(($Z$2074:$AC$2077=1)*($AU$2074:$AX$2077=0))</f>
        <v/>
      </c>
      <c r="F2082" s="7">
        <f>SUMPRODUCT(($AH$2074:$AK$2077=1)*($AU$2074:$AX$2077=0))</f>
        <v/>
      </c>
      <c r="G2082" s="7">
        <f>SUMPRODUCT(($AP$2074:$AS$2077=1)*($AU$2074:$AX$2077=0))</f>
        <v/>
      </c>
      <c r="H2082" s="12">
        <f>AVERAGE($B$2082:$F$2082)</f>
        <v/>
      </c>
      <c r="I2082" s="12">
        <f>STDEV.P($B$2082:$F$2082)</f>
        <v/>
      </c>
    </row>
    <row r="2083">
      <c r="A2083" s="7" t="inlineStr">
        <is>
          <t>FN</t>
        </is>
      </c>
      <c r="B2083" s="7">
        <f>SUMPRODUCT(($B$2074:$E$2077=0)*($AU$2074:$AX$2077=1))</f>
        <v/>
      </c>
      <c r="C2083" s="7">
        <f>SUMPRODUCT(($J$2074:$M$2077=0)*($AU$2074:$AX$2077=1))</f>
        <v/>
      </c>
      <c r="D2083" s="7">
        <f>SUMPRODUCT(($R$2074:$U$2077=0)*($AU$2074:$AX$2077=1))</f>
        <v/>
      </c>
      <c r="E2083" s="7">
        <f>SUMPRODUCT(($Z$2074:$AC$2077=0)*($AU$2074:$AX$2077=1))</f>
        <v/>
      </c>
      <c r="F2083" s="7">
        <f>SUMPRODUCT(($AH$2074:$AK$2077=0)*($AU$2074:$AX$2077=1))</f>
        <v/>
      </c>
      <c r="G2083" s="7">
        <f>SUMPRODUCT(($AP$2074:$AS$2077=0)*($AU$2074:$AX$2077=1))</f>
        <v/>
      </c>
      <c r="H2083" s="12">
        <f>AVERAGE($B$2083:$F$2083)</f>
        <v/>
      </c>
      <c r="I2083" s="12">
        <f>STDEV.P($B$2083:$F$2083)</f>
        <v/>
      </c>
    </row>
    <row r="2084">
      <c r="A2084" s="4" t="inlineStr">
        <is>
          <t>Precision</t>
        </is>
      </c>
      <c r="B2084" s="12">
        <f>IFERROR($B$2080/($B$2080+$B$2082),0)</f>
        <v/>
      </c>
      <c r="C2084" s="12">
        <f>IFERROR($C$2080/($C$2080+$C$2082),0)</f>
        <v/>
      </c>
      <c r="D2084" s="12">
        <f>IFERROR($D$2080/($D$2080+$D$2082),0)</f>
        <v/>
      </c>
      <c r="E2084" s="12">
        <f>IFERROR($E$2080/($E$2080+$E$2082),0)</f>
        <v/>
      </c>
      <c r="F2084" s="12">
        <f>IFERROR($F$2080/($F$2080+$F$2082),0)</f>
        <v/>
      </c>
      <c r="G2084" s="12">
        <f>IFERROR($G$2080/($G$2080+$G$2082),0)</f>
        <v/>
      </c>
      <c r="H2084" s="18">
        <f>AVERAGE($B$2084:$F$2084)</f>
        <v/>
      </c>
      <c r="I2084" s="18">
        <f>STDEV.P($B$2084:$F$2084)</f>
        <v/>
      </c>
    </row>
    <row r="2085">
      <c r="A2085" s="4" t="inlineStr">
        <is>
          <t>Recall</t>
        </is>
      </c>
      <c r="B2085" s="12">
        <f>IFERROR($B$2080/($B$2080+$B$2083),0)</f>
        <v/>
      </c>
      <c r="C2085" s="12">
        <f>IFERROR($C$2080/($C$2080+$C$2083),0)</f>
        <v/>
      </c>
      <c r="D2085" s="12">
        <f>IFERROR($D$2080/($D$2080+$D$2083),0)</f>
        <v/>
      </c>
      <c r="E2085" s="12">
        <f>IFERROR($E$2080/($E$2080+$E$2083),0)</f>
        <v/>
      </c>
      <c r="F2085" s="12">
        <f>IFERROR($F$2080/($F$2080+$F$2083),0)</f>
        <v/>
      </c>
      <c r="G2085" s="12">
        <f>IFERROR($G$2080/($G$2080+$G$2083),0)</f>
        <v/>
      </c>
      <c r="H2085" s="18">
        <f>AVERAGE($B$2085:$F$2085)</f>
        <v/>
      </c>
      <c r="I2085" s="18">
        <f>STDEV.P($B$2085:$F$2085)</f>
        <v/>
      </c>
    </row>
    <row r="2086">
      <c r="A2086" s="4" t="inlineStr">
        <is>
          <t>F1</t>
        </is>
      </c>
      <c r="B2086" s="12">
        <f>IFERROR(2*$B$2084*$B$2085/($B$2084+$B$2085),0)</f>
        <v/>
      </c>
      <c r="C2086" s="12">
        <f>IFERROR(2*$C$2084*$C$2085/($C$2084+$C$2085),0)</f>
        <v/>
      </c>
      <c r="D2086" s="12">
        <f>IFERROR(2*$D$2084*$D$2085/($D$2084+$D$2085),0)</f>
        <v/>
      </c>
      <c r="E2086" s="12">
        <f>IFERROR(2*$E$2084*$E$2085/($E$2084+$E$2085),0)</f>
        <v/>
      </c>
      <c r="F2086" s="12">
        <f>IFERROR(2*$F$2084*$F$2085/($F$2084+$F$2085),0)</f>
        <v/>
      </c>
      <c r="G2086" s="12">
        <f>IFERROR(2*$G$2084*$G$2085/($G$2084+$G$2085),0)</f>
        <v/>
      </c>
      <c r="H2086" s="18">
        <f>AVERAGE($B$2086:$F$2086)</f>
        <v/>
      </c>
      <c r="I2086" s="18">
        <f>STDEV.P($B$2086:$F$2086)</f>
        <v/>
      </c>
    </row>
    <row r="2087">
      <c r="A2087" s="4" t="inlineStr">
        <is>
          <t>Accuracy</t>
        </is>
      </c>
      <c r="B2087" s="12">
        <f>IFERROR(($B$2080+$B$2081)/($B$2080+$B$2081+$B$2082+$B$2083),0)</f>
        <v/>
      </c>
      <c r="C2087" s="12">
        <f>IFERROR(($C$2080+$C$2081)/($C$2080+$C$2081+$C$2082+$C$2083),0)</f>
        <v/>
      </c>
      <c r="D2087" s="12">
        <f>IFERROR(($D$2080+$D$2081)/($D$2080+$D$2081+$D$2082+$D$2083),0)</f>
        <v/>
      </c>
      <c r="E2087" s="12">
        <f>IFERROR(($E$2080+$E$2081)/($E$2080+$E$2081+$E$2082+$E$2083),0)</f>
        <v/>
      </c>
      <c r="F2087" s="12">
        <f>IFERROR(($F$2080+$F$2081)/($F$2080+$F$2081+$F$2082+$F$2083),0)</f>
        <v/>
      </c>
      <c r="G2087" s="12">
        <f>IFERROR(($G$2080+$G$2081)/($G$2080+$G$2081+$G$2082+$G$2083),0)</f>
        <v/>
      </c>
      <c r="H2087" s="18">
        <f>AVERAGE($B$2087:$F$2087)</f>
        <v/>
      </c>
      <c r="I2087" s="18">
        <f>STDEV.P($B$2087:$F$2087)</f>
        <v/>
      </c>
    </row>
    <row r="2088">
      <c r="A2088" s="4" t="inlineStr">
        <is>
          <t>Edit distance</t>
        </is>
      </c>
      <c r="B2088" s="12">
        <f>SUMPRODUCT(ABS($AU$2074:$AX$2077-$B$2074:$E$2077))</f>
        <v/>
      </c>
      <c r="C2088" s="12">
        <f>SUMPRODUCT(ABS($AU$2074:$AX$2077-$J$2074:$M$2077))</f>
        <v/>
      </c>
      <c r="D2088" s="12">
        <f>SUMPRODUCT(ABS($AU$2074:$AX$2077-$R$2074:$U$2077))</f>
        <v/>
      </c>
      <c r="E2088" s="12">
        <f>SUMPRODUCT(ABS($AU$2074:$AX$2077-$Z$2074:$AC$2077))</f>
        <v/>
      </c>
      <c r="F2088" s="12">
        <f>SUMPRODUCT(ABS($AU$2074:$AX$2077-$AH$2074:$AK$2077))</f>
        <v/>
      </c>
      <c r="G2088" s="12">
        <f>SUMPRODUCT(ABS($AU$2074:$AX$2077-$AP$2074:$AS$2077))</f>
        <v/>
      </c>
      <c r="H2088" s="18">
        <f>AVERAGE($B$2088:$F$2088)</f>
        <v/>
      </c>
      <c r="I2088" s="18">
        <f>STDEV.P($B$2088:$F$2088)</f>
        <v/>
      </c>
    </row>
    <row r="2089">
      <c r="A2089" s="4" t="inlineStr">
        <is>
          <t>Spectral distance</t>
        </is>
      </c>
      <c r="B2089" s="12">
        <f>SQRT(SUMPRODUCT(($BA$2074:$BA$2077-$B$2097:$B$2100)^2))</f>
        <v/>
      </c>
      <c r="C2089" s="12">
        <f>SQRT(SUMPRODUCT(($BA$2074:$BA$2077-$C$2097:$C$2100)^2))</f>
        <v/>
      </c>
      <c r="D2089" s="12">
        <f>SQRT(SUMPRODUCT(($BA$2074:$BA$2077-$D$2097:$D$2100)^2))</f>
        <v/>
      </c>
      <c r="E2089" s="12">
        <f>SQRT(SUMPRODUCT(($BA$2074:$BA$2077-$E$2097:$E$2100)^2))</f>
        <v/>
      </c>
      <c r="F2089" s="12">
        <f>SQRT(SUMPRODUCT(($BA$2074:$BA$2077-$F$2097:$F$2100)^2))</f>
        <v/>
      </c>
      <c r="G2089" s="12">
        <f>SQRT(SUMPRODUCT(($BA$2074:$BA$2077-$G$2097:$G$2100)^2))</f>
        <v/>
      </c>
      <c r="H2089" s="18">
        <f>AVERAGE($B$2089:$F$2089)</f>
        <v/>
      </c>
      <c r="I2089" s="18">
        <f>STDEV.P($B$2089:$F$2089)</f>
        <v/>
      </c>
    </row>
    <row r="2090">
      <c r="A2090" s="4" t="inlineStr">
        <is>
          <t>Unsure cells</t>
        </is>
      </c>
      <c r="B2090" s="7">
        <f>COUNTIF($B$2074:$E$2077,2)</f>
        <v/>
      </c>
      <c r="C2090" s="7">
        <f>COUNTIF($J$2074:$M$2077,2)</f>
        <v/>
      </c>
      <c r="D2090" s="7">
        <f>COUNTIF($R$2074:$U$2077,2)</f>
        <v/>
      </c>
      <c r="E2090" s="7">
        <f>COUNTIF($Z$2074:$AC$2077,2)</f>
        <v/>
      </c>
      <c r="F2090" s="7">
        <f>COUNTIF($AH$2074:$AK$2077,2)</f>
        <v/>
      </c>
      <c r="G2090" s="7">
        <f>COUNTIF($AP$2074:$AS$2077,2)</f>
        <v/>
      </c>
      <c r="H2090" s="12">
        <f>AVERAGE($B$2090:$F$2090)</f>
        <v/>
      </c>
      <c r="I2090" s="12">
        <f>STDEV.P($B$2090:$F$2090)</f>
        <v/>
      </c>
    </row>
    <row r="2091">
      <c r="A2091" s="3" t="inlineStr">
        <is>
          <t>eigenvalues (real part, numpy order; pasted)</t>
        </is>
      </c>
    </row>
    <row r="2092">
      <c r="A2092" s="3" t="inlineStr">
        <is>
          <t xml:space="preserve">  λ1</t>
        </is>
      </c>
      <c r="B2092" s="19" t="n">
        <v>1</v>
      </c>
      <c r="C2092" s="19" t="n">
        <v>-2.220446049250313e-16</v>
      </c>
      <c r="D2092" s="19" t="n">
        <v>-2.220446049250313e-16</v>
      </c>
      <c r="E2092" s="19" t="n">
        <v>-2.220446049250313e-16</v>
      </c>
      <c r="F2092" s="19" t="n">
        <v>-2.220446049250313e-16</v>
      </c>
      <c r="G2092" s="19" t="n">
        <v>-2.220446049250313e-16</v>
      </c>
    </row>
    <row r="2093">
      <c r="A2093" s="3" t="inlineStr">
        <is>
          <t xml:space="preserve">  λ2</t>
        </is>
      </c>
      <c r="B2093" s="19" t="n">
        <v>1</v>
      </c>
      <c r="C2093" s="19" t="n">
        <v>3</v>
      </c>
      <c r="D2093" s="19" t="n">
        <v>3</v>
      </c>
      <c r="E2093" s="19" t="n">
        <v>3</v>
      </c>
      <c r="F2093" s="19" t="n">
        <v>3</v>
      </c>
      <c r="G2093" s="19" t="n">
        <v>3</v>
      </c>
    </row>
    <row r="2094">
      <c r="A2094" s="3" t="inlineStr">
        <is>
          <t xml:space="preserve">  λ3</t>
        </is>
      </c>
      <c r="B2094" s="19" t="n">
        <v>1</v>
      </c>
      <c r="C2094" s="19" t="n">
        <v>0</v>
      </c>
      <c r="D2094" s="19" t="n">
        <v>0</v>
      </c>
      <c r="E2094" s="19" t="n">
        <v>0</v>
      </c>
      <c r="F2094" s="19" t="n">
        <v>0</v>
      </c>
      <c r="G2094" s="19" t="n">
        <v>0</v>
      </c>
    </row>
    <row r="2095">
      <c r="A2095" s="3" t="inlineStr">
        <is>
          <t xml:space="preserve">  λ4</t>
        </is>
      </c>
      <c r="B2095" s="19" t="n">
        <v>1</v>
      </c>
      <c r="C2095" s="19" t="n">
        <v>1</v>
      </c>
      <c r="D2095" s="19" t="n">
        <v>1</v>
      </c>
      <c r="E2095" s="19" t="n">
        <v>1</v>
      </c>
      <c r="F2095" s="19" t="n">
        <v>1</v>
      </c>
      <c r="G2095" s="19" t="n">
        <v>1</v>
      </c>
    </row>
    <row r="2096">
      <c r="A2096" s="3" t="inlineStr">
        <is>
          <t>eigenvalues sorted desc (LARGE)</t>
        </is>
      </c>
    </row>
    <row r="2097">
      <c r="A2097" s="3" t="inlineStr">
        <is>
          <t xml:space="preserve">  λ(1)</t>
        </is>
      </c>
      <c r="B2097" s="19">
        <f>LARGE($B$2092:$B$2095,1)</f>
        <v/>
      </c>
      <c r="C2097" s="19">
        <f>LARGE($C$2092:$C$2095,1)</f>
        <v/>
      </c>
      <c r="D2097" s="19">
        <f>LARGE($D$2092:$D$2095,1)</f>
        <v/>
      </c>
      <c r="E2097" s="19">
        <f>LARGE($E$2092:$E$2095,1)</f>
        <v/>
      </c>
      <c r="F2097" s="19">
        <f>LARGE($F$2092:$F$2095,1)</f>
        <v/>
      </c>
      <c r="G2097" s="19">
        <f>LARGE($G$2092:$G$2095,1)</f>
        <v/>
      </c>
    </row>
    <row r="2098">
      <c r="A2098" s="3" t="inlineStr">
        <is>
          <t xml:space="preserve">  λ(2)</t>
        </is>
      </c>
      <c r="B2098" s="19">
        <f>LARGE($B$2092:$B$2095,2)</f>
        <v/>
      </c>
      <c r="C2098" s="19">
        <f>LARGE($C$2092:$C$2095,2)</f>
        <v/>
      </c>
      <c r="D2098" s="19">
        <f>LARGE($D$2092:$D$2095,2)</f>
        <v/>
      </c>
      <c r="E2098" s="19">
        <f>LARGE($E$2092:$E$2095,2)</f>
        <v/>
      </c>
      <c r="F2098" s="19">
        <f>LARGE($F$2092:$F$2095,2)</f>
        <v/>
      </c>
      <c r="G2098" s="19">
        <f>LARGE($G$2092:$G$2095,2)</f>
        <v/>
      </c>
    </row>
    <row r="2099">
      <c r="A2099" s="3" t="inlineStr">
        <is>
          <t xml:space="preserve">  λ(3)</t>
        </is>
      </c>
      <c r="B2099" s="19">
        <f>LARGE($B$2092:$B$2095,3)</f>
        <v/>
      </c>
      <c r="C2099" s="19">
        <f>LARGE($C$2092:$C$2095,3)</f>
        <v/>
      </c>
      <c r="D2099" s="19">
        <f>LARGE($D$2092:$D$2095,3)</f>
        <v/>
      </c>
      <c r="E2099" s="19">
        <f>LARGE($E$2092:$E$2095,3)</f>
        <v/>
      </c>
      <c r="F2099" s="19">
        <f>LARGE($F$2092:$F$2095,3)</f>
        <v/>
      </c>
      <c r="G2099" s="19">
        <f>LARGE($G$2092:$G$2095,3)</f>
        <v/>
      </c>
    </row>
    <row r="2100">
      <c r="A2100" s="3" t="inlineStr">
        <is>
          <t xml:space="preserve">  λ(4)</t>
        </is>
      </c>
      <c r="B2100" s="19">
        <f>LARGE($B$2092:$B$2095,4)</f>
        <v/>
      </c>
      <c r="C2100" s="19">
        <f>LARGE($C$2092:$C$2095,4)</f>
        <v/>
      </c>
      <c r="D2100" s="19">
        <f>LARGE($D$2092:$D$2095,4)</f>
        <v/>
      </c>
      <c r="E2100" s="19">
        <f>LARGE($E$2092:$E$2095,4)</f>
        <v/>
      </c>
      <c r="F2100" s="19">
        <f>LARGE($F$2092:$F$2095,4)</f>
        <v/>
      </c>
      <c r="G2100" s="19">
        <f>LARGE($G$2092:$G$2095,4)</f>
        <v/>
      </c>
    </row>
    <row r="2101">
      <c r="A2101" s="3" t="inlineStr">
        <is>
          <t>check: Σeig − trace (→0)</t>
        </is>
      </c>
      <c r="B2101" s="3">
        <f>ROUND(SUM($B$2092:$B$2095)-($B$2074+$C$2075+$D$2076+$E$2077),6)</f>
        <v/>
      </c>
      <c r="C2101" s="3">
        <f>ROUND(SUM($C$2092:$C$2095)-($J$2074+$K$2075+$L$2076+$M$2077),6)</f>
        <v/>
      </c>
      <c r="D2101" s="3">
        <f>ROUND(SUM($D$2092:$D$2095)-($R$2074+$S$2075+$T$2076+$U$2077),6)</f>
        <v/>
      </c>
      <c r="E2101" s="3">
        <f>ROUND(SUM($E$2092:$E$2095)-($Z$2074+$AA$2075+$AB$2076+$AC$2077),6)</f>
        <v/>
      </c>
      <c r="F2101" s="3">
        <f>ROUND(SUM($F$2092:$F$2095)-($AH$2074+$AI$2075+$AJ$2076+$AK$2077),6)</f>
        <v/>
      </c>
      <c r="G2101" s="3">
        <f>ROUND(SUM($G$2092:$G$2095)-($AP$2074+$AQ$2075+$AR$2076+$AS$2077),6)</f>
        <v/>
      </c>
    </row>
    <row r="2102">
      <c r="A2102" s="3" t="inlineStr">
        <is>
          <t>check: Πeig − det (→0)</t>
        </is>
      </c>
      <c r="B2102" s="3">
        <f>ROUND(MDETERM($B$2074:$E$2077)-PRODUCT($B$2092:$B$2095),6)</f>
        <v/>
      </c>
      <c r="C2102" s="3">
        <f>ROUND(MDETERM($J$2074:$M$2077)-PRODUCT($C$2092:$C$2095),6)</f>
        <v/>
      </c>
      <c r="D2102" s="3">
        <f>ROUND(MDETERM($R$2074:$U$2077)-PRODUCT($D$2092:$D$2095),6)</f>
        <v/>
      </c>
      <c r="E2102" s="3">
        <f>ROUND(MDETERM($Z$2074:$AC$2077)-PRODUCT($E$2092:$E$2095),6)</f>
        <v/>
      </c>
      <c r="F2102" s="3">
        <f>ROUND(MDETERM($AH$2074:$AK$2077)-PRODUCT($F$2092:$F$2095),6)</f>
        <v/>
      </c>
      <c r="G2102" s="3">
        <f>ROUND(MDETERM($AP$2074:$AS$2077)-PRODUCT($G$2092:$G$2095),6)</f>
        <v/>
      </c>
    </row>
    <row r="2103">
      <c r="A2103" s="3" t="inlineStr">
        <is>
          <t>complex eigenvalues?</t>
        </is>
      </c>
      <c r="B2103" s="3" t="inlineStr"/>
      <c r="C2103" s="3" t="inlineStr"/>
      <c r="D2103" s="3" t="inlineStr"/>
      <c r="E2103" s="3" t="inlineStr"/>
      <c r="F2103" s="3" t="inlineStr"/>
      <c r="G2103" s="3" t="inlineStr"/>
    </row>
    <row r="2104">
      <c r="A2104" s="3" t="inlineStr">
        <is>
          <t>check: det(M − λᵢI) per sorted λ (→0)</t>
        </is>
      </c>
    </row>
    <row r="2105">
      <c r="A2105" s="3" t="inlineStr">
        <is>
          <t xml:space="preserve">  det(M − λ(1)I)</t>
        </is>
      </c>
      <c r="B2105" s="3">
        <f t="array" ref="B2105">ROUND(MDETERM($B$2074:$E$2077-$B$2097*MUNIT(4)),6)</f>
        <v/>
      </c>
      <c r="C2105" s="3">
        <f t="array" ref="C2105">ROUND(MDETERM($J$2074:$M$2077-$C$2097*MUNIT(4)),6)</f>
        <v/>
      </c>
      <c r="D2105" s="3">
        <f t="array" ref="D2105">ROUND(MDETERM($R$2074:$U$2077-$D$2097*MUNIT(4)),6)</f>
        <v/>
      </c>
      <c r="E2105" s="3">
        <f t="array" ref="E2105">ROUND(MDETERM($Z$2074:$AC$2077-$E$2097*MUNIT(4)),6)</f>
        <v/>
      </c>
      <c r="F2105" s="3">
        <f t="array" ref="F2105">ROUND(MDETERM($AH$2074:$AK$2077-$F$2097*MUNIT(4)),6)</f>
        <v/>
      </c>
      <c r="G2105" s="3">
        <f t="array" ref="G2105">ROUND(MDETERM($AP$2074:$AS$2077-$G$2097*MUNIT(4)),6)</f>
        <v/>
      </c>
    </row>
    <row r="2106">
      <c r="A2106" s="3" t="inlineStr">
        <is>
          <t xml:space="preserve">  det(M − λ(2)I)</t>
        </is>
      </c>
      <c r="B2106" s="3">
        <f t="array" ref="B2106">ROUND(MDETERM($B$2074:$E$2077-$B$2098*MUNIT(4)),6)</f>
        <v/>
      </c>
      <c r="C2106" s="3">
        <f t="array" ref="C2106">ROUND(MDETERM($J$2074:$M$2077-$C$2098*MUNIT(4)),6)</f>
        <v/>
      </c>
      <c r="D2106" s="3">
        <f t="array" ref="D2106">ROUND(MDETERM($R$2074:$U$2077-$D$2098*MUNIT(4)),6)</f>
        <v/>
      </c>
      <c r="E2106" s="3">
        <f t="array" ref="E2106">ROUND(MDETERM($Z$2074:$AC$2077-$E$2098*MUNIT(4)),6)</f>
        <v/>
      </c>
      <c r="F2106" s="3">
        <f t="array" ref="F2106">ROUND(MDETERM($AH$2074:$AK$2077-$F$2098*MUNIT(4)),6)</f>
        <v/>
      </c>
      <c r="G2106" s="3">
        <f t="array" ref="G2106">ROUND(MDETERM($AP$2074:$AS$2077-$G$2098*MUNIT(4)),6)</f>
        <v/>
      </c>
    </row>
    <row r="2107">
      <c r="A2107" s="3" t="inlineStr">
        <is>
          <t xml:space="preserve">  det(M − λ(3)I)</t>
        </is>
      </c>
      <c r="B2107" s="3">
        <f t="array" ref="B2107">ROUND(MDETERM($B$2074:$E$2077-$B$2099*MUNIT(4)),6)</f>
        <v/>
      </c>
      <c r="C2107" s="3">
        <f t="array" ref="C2107">ROUND(MDETERM($J$2074:$M$2077-$C$2099*MUNIT(4)),6)</f>
        <v/>
      </c>
      <c r="D2107" s="3">
        <f t="array" ref="D2107">ROUND(MDETERM($R$2074:$U$2077-$D$2099*MUNIT(4)),6)</f>
        <v/>
      </c>
      <c r="E2107" s="3">
        <f t="array" ref="E2107">ROUND(MDETERM($Z$2074:$AC$2077-$E$2099*MUNIT(4)),6)</f>
        <v/>
      </c>
      <c r="F2107" s="3">
        <f t="array" ref="F2107">ROUND(MDETERM($AH$2074:$AK$2077-$F$2099*MUNIT(4)),6)</f>
        <v/>
      </c>
      <c r="G2107" s="3">
        <f t="array" ref="G2107">ROUND(MDETERM($AP$2074:$AS$2077-$G$2099*MUNIT(4)),6)</f>
        <v/>
      </c>
    </row>
    <row r="2108">
      <c r="A2108" s="3" t="inlineStr">
        <is>
          <t xml:space="preserve">  det(M − λ(4)I)</t>
        </is>
      </c>
      <c r="B2108" s="3">
        <f t="array" ref="B2108">ROUND(MDETERM($B$2074:$E$2077-$B$2100*MUNIT(4)),6)</f>
        <v/>
      </c>
      <c r="C2108" s="3">
        <f t="array" ref="C2108">ROUND(MDETERM($J$2074:$M$2077-$C$2100*MUNIT(4)),6)</f>
        <v/>
      </c>
      <c r="D2108" s="3">
        <f t="array" ref="D2108">ROUND(MDETERM($R$2074:$U$2077-$D$2100*MUNIT(4)),6)</f>
        <v/>
      </c>
      <c r="E2108" s="3">
        <f t="array" ref="E2108">ROUND(MDETERM($Z$2074:$AC$2077-$E$2100*MUNIT(4)),6)</f>
        <v/>
      </c>
      <c r="F2108" s="3">
        <f t="array" ref="F2108">ROUND(MDETERM($AH$2074:$AK$2077-$F$2100*MUNIT(4)),6)</f>
        <v/>
      </c>
      <c r="G2108" s="3">
        <f t="array" ref="G2108">ROUND(MDETERM($AP$2074:$AS$2077-$G$2100*MUNIT(4)),6)</f>
        <v/>
      </c>
    </row>
    <row r="2112" ht="16" customHeight="1">
      <c r="A2112" s="14" t="inlineStr">
        <is>
          <t>GraphRAG R2-R3 | gpt4-turbo-preview</t>
        </is>
      </c>
      <c r="B2112" s="9" t="inlineStr">
        <is>
          <t>run 1 (raw, pasted)</t>
        </is>
      </c>
      <c r="J2112" s="9" t="inlineStr">
        <is>
          <t>run 2 (raw, pasted)</t>
        </is>
      </c>
      <c r="R2112" s="9" t="inlineStr">
        <is>
          <t>run 3 (raw, pasted)</t>
        </is>
      </c>
      <c r="Z2112" s="9" t="inlineStr">
        <is>
          <t>run 4 (raw, pasted)</t>
        </is>
      </c>
      <c r="AH2112" s="9" t="inlineStr">
        <is>
          <t>run 5 (raw, pasted)</t>
        </is>
      </c>
      <c r="AP2112" s="9" t="inlineStr">
        <is>
          <t>archived component mapping</t>
        </is>
      </c>
    </row>
    <row r="2113" ht="60" customHeight="1">
      <c r="B2113" s="15" t="inlineStr">
        <is>
          <t>DRIVER BITS</t>
        </is>
      </c>
      <c r="C2113" s="15" t="inlineStr">
        <is>
          <t>POWER SCREWDRIVERS AND IMPACT DRIVERS</t>
        </is>
      </c>
      <c r="D2113" s="15" t="inlineStr">
        <is>
          <t>SCREWDRIVER-BITS</t>
        </is>
      </c>
      <c r="E2113" s="15" t="inlineStr">
        <is>
          <t>SCREWDRIVER</t>
        </is>
      </c>
      <c r="F2113" s="15" t="inlineStr">
        <is>
          <t>PORTABLE POWER SCREWDRIVER</t>
        </is>
      </c>
      <c r="G2113" s="15" t="inlineStr">
        <is>
          <t>SAFETY GLASSES</t>
        </is>
      </c>
      <c r="H2113" s="15" t="inlineStr">
        <is>
          <t>EARMUFFS</t>
        </is>
      </c>
      <c r="J2113" s="15" t="inlineStr">
        <is>
          <t>DRIVER BITS</t>
        </is>
      </c>
      <c r="K2113" s="15" t="inlineStr">
        <is>
          <t>POWER SCREWDRIVERS AND IMPACT DRIVERS</t>
        </is>
      </c>
      <c r="L2113" s="15" t="inlineStr">
        <is>
          <t>SCREWDRIVER-BITS</t>
        </is>
      </c>
      <c r="M2113" s="15" t="inlineStr">
        <is>
          <t>SCREWDRIVER</t>
        </is>
      </c>
      <c r="N2113" s="15" t="inlineStr">
        <is>
          <t>PORTABLE POWER SCREWDRIVER</t>
        </is>
      </c>
      <c r="O2113" s="15" t="inlineStr">
        <is>
          <t>SAFETY GLASSES</t>
        </is>
      </c>
      <c r="P2113" s="15" t="inlineStr">
        <is>
          <t>EARMUFFS</t>
        </is>
      </c>
      <c r="R2113" s="15" t="inlineStr">
        <is>
          <t>DRIVER BITS</t>
        </is>
      </c>
      <c r="S2113" s="15" t="inlineStr">
        <is>
          <t>POWER SCREWDRIVERS AND IMPACT DRIVERS</t>
        </is>
      </c>
      <c r="T2113" s="15" t="inlineStr">
        <is>
          <t>SCREWDRIVER-BITS</t>
        </is>
      </c>
      <c r="U2113" s="15" t="inlineStr">
        <is>
          <t>SCREWDRIVER</t>
        </is>
      </c>
      <c r="V2113" s="15" t="inlineStr">
        <is>
          <t>PORTABLE POWER SCREWDRIVER</t>
        </is>
      </c>
      <c r="W2113" s="15" t="inlineStr">
        <is>
          <t>SAFETY GLASSES</t>
        </is>
      </c>
      <c r="X2113" s="15" t="inlineStr">
        <is>
          <t>EARMUFFS</t>
        </is>
      </c>
      <c r="Z2113" s="15" t="inlineStr">
        <is>
          <t>DRIVER BITS</t>
        </is>
      </c>
      <c r="AA2113" s="15" t="inlineStr">
        <is>
          <t>POWER SCREWDRIVERS AND IMPACT DRIVERS</t>
        </is>
      </c>
      <c r="AB2113" s="15" t="inlineStr">
        <is>
          <t>SCREWDRIVER-BITS</t>
        </is>
      </c>
      <c r="AC2113" s="15" t="inlineStr">
        <is>
          <t>SCREWDRIVER</t>
        </is>
      </c>
      <c r="AD2113" s="15" t="inlineStr">
        <is>
          <t>PORTABLE POWER SCREWDRIVER</t>
        </is>
      </c>
      <c r="AE2113" s="15" t="inlineStr">
        <is>
          <t>SAFETY GLASSES</t>
        </is>
      </c>
      <c r="AF2113" s="15" t="inlineStr">
        <is>
          <t>EARMUFFS</t>
        </is>
      </c>
      <c r="AH2113" s="15" t="inlineStr">
        <is>
          <t>DRIVER BITS</t>
        </is>
      </c>
      <c r="AI2113" s="15" t="inlineStr">
        <is>
          <t>POWER SCREWDRIVERS AND IMPACT DRIVERS</t>
        </is>
      </c>
      <c r="AJ2113" s="15" t="inlineStr">
        <is>
          <t>SCREWDRIVER-BITS</t>
        </is>
      </c>
      <c r="AK2113" s="15" t="inlineStr">
        <is>
          <t>SCREWDRIVER</t>
        </is>
      </c>
      <c r="AL2113" s="15" t="inlineStr">
        <is>
          <t>PORTABLE POWER SCREWDRIVER</t>
        </is>
      </c>
      <c r="AM2113" s="15" t="inlineStr">
        <is>
          <t>SAFETY GLASSES</t>
        </is>
      </c>
      <c r="AN2113" s="15" t="inlineStr">
        <is>
          <t>EARMUFFS</t>
        </is>
      </c>
      <c r="AP2113" s="3" t="inlineStr">
        <is>
          <t>Ground truth component</t>
        </is>
      </c>
      <c r="AQ2113" s="3" t="inlineStr">
        <is>
          <t>Matched predicted component</t>
        </is>
      </c>
    </row>
    <row r="2114">
      <c r="A2114" s="3" t="inlineStr">
        <is>
          <t>DRIVER BITS</t>
        </is>
      </c>
      <c r="B2114" s="8" t="n">
        <v>1</v>
      </c>
      <c r="C2114" s="8" t="n">
        <v>1</v>
      </c>
      <c r="D2114" s="8" t="n">
        <v>1</v>
      </c>
      <c r="E2114" s="8" t="n">
        <v>1</v>
      </c>
      <c r="F2114" s="8" t="n">
        <v>1</v>
      </c>
      <c r="G2114" s="8" t="n">
        <v>0</v>
      </c>
      <c r="H2114" s="8" t="n">
        <v>0</v>
      </c>
      <c r="J2114" s="8" t="n">
        <v>1</v>
      </c>
      <c r="K2114" s="8" t="n">
        <v>1</v>
      </c>
      <c r="L2114" s="8" t="n">
        <v>1</v>
      </c>
      <c r="M2114" s="8" t="n">
        <v>1</v>
      </c>
      <c r="N2114" s="8" t="n">
        <v>1</v>
      </c>
      <c r="O2114" s="8" t="n">
        <v>0</v>
      </c>
      <c r="P2114" s="8" t="n">
        <v>0</v>
      </c>
      <c r="R2114" s="8" t="n">
        <v>1</v>
      </c>
      <c r="S2114" s="8" t="n">
        <v>1</v>
      </c>
      <c r="T2114" s="8" t="n">
        <v>1</v>
      </c>
      <c r="U2114" s="8" t="n">
        <v>1</v>
      </c>
      <c r="V2114" s="8" t="n">
        <v>1</v>
      </c>
      <c r="W2114" s="8" t="n">
        <v>0</v>
      </c>
      <c r="X2114" s="8" t="n">
        <v>0</v>
      </c>
      <c r="Z2114" s="8" t="n">
        <v>1</v>
      </c>
      <c r="AA2114" s="8" t="n">
        <v>1</v>
      </c>
      <c r="AB2114" s="8" t="n">
        <v>1</v>
      </c>
      <c r="AC2114" s="8" t="n">
        <v>1</v>
      </c>
      <c r="AD2114" s="8" t="n">
        <v>1</v>
      </c>
      <c r="AE2114" s="8" t="n">
        <v>0</v>
      </c>
      <c r="AF2114" s="8" t="n">
        <v>0</v>
      </c>
      <c r="AH2114" s="8" t="n">
        <v>1</v>
      </c>
      <c r="AI2114" s="8" t="n">
        <v>1</v>
      </c>
      <c r="AJ2114" s="8" t="n">
        <v>1</v>
      </c>
      <c r="AK2114" s="8" t="n">
        <v>1</v>
      </c>
      <c r="AL2114" s="8" t="n">
        <v>1</v>
      </c>
      <c r="AM2114" s="8" t="n">
        <v>0</v>
      </c>
      <c r="AN2114" s="8" t="n">
        <v>0</v>
      </c>
      <c r="AP2114" s="3" t="inlineStr">
        <is>
          <t>Bit</t>
        </is>
      </c>
      <c r="AQ2114" s="3" t="inlineStr">
        <is>
          <t>DRIVER BITS</t>
        </is>
      </c>
    </row>
    <row r="2115">
      <c r="A2115" s="3" t="inlineStr">
        <is>
          <t>POWER SCREWDRIVERS AND IMPACT DRIVERS</t>
        </is>
      </c>
      <c r="B2115" s="8" t="n">
        <v>1</v>
      </c>
      <c r="C2115" s="8" t="n">
        <v>1</v>
      </c>
      <c r="D2115" s="8" t="n">
        <v>1</v>
      </c>
      <c r="E2115" s="8" t="n">
        <v>1</v>
      </c>
      <c r="F2115" s="8" t="n">
        <v>1</v>
      </c>
      <c r="G2115" s="8" t="n">
        <v>0</v>
      </c>
      <c r="H2115" s="8" t="n">
        <v>0</v>
      </c>
      <c r="J2115" s="8" t="n">
        <v>1</v>
      </c>
      <c r="K2115" s="8" t="n">
        <v>1</v>
      </c>
      <c r="L2115" s="8" t="n">
        <v>1</v>
      </c>
      <c r="M2115" s="8" t="n">
        <v>1</v>
      </c>
      <c r="N2115" s="8" t="n">
        <v>1</v>
      </c>
      <c r="O2115" s="8" t="n">
        <v>0</v>
      </c>
      <c r="P2115" s="8" t="n">
        <v>0</v>
      </c>
      <c r="R2115" s="8" t="n">
        <v>1</v>
      </c>
      <c r="S2115" s="8" t="n">
        <v>1</v>
      </c>
      <c r="T2115" s="8" t="n">
        <v>1</v>
      </c>
      <c r="U2115" s="8" t="n">
        <v>1</v>
      </c>
      <c r="V2115" s="8" t="n">
        <v>1</v>
      </c>
      <c r="W2115" s="8" t="n">
        <v>0</v>
      </c>
      <c r="X2115" s="8" t="n">
        <v>0</v>
      </c>
      <c r="Z2115" s="8" t="n">
        <v>1</v>
      </c>
      <c r="AA2115" s="8" t="n">
        <v>1</v>
      </c>
      <c r="AB2115" s="8" t="n">
        <v>1</v>
      </c>
      <c r="AC2115" s="8" t="n">
        <v>1</v>
      </c>
      <c r="AD2115" s="8" t="n">
        <v>1</v>
      </c>
      <c r="AE2115" s="8" t="n">
        <v>0</v>
      </c>
      <c r="AF2115" s="8" t="n">
        <v>0</v>
      </c>
      <c r="AH2115" s="8" t="n">
        <v>1</v>
      </c>
      <c r="AI2115" s="8" t="n">
        <v>1</v>
      </c>
      <c r="AJ2115" s="8" t="n">
        <v>1</v>
      </c>
      <c r="AK2115" s="8" t="n">
        <v>1</v>
      </c>
      <c r="AL2115" s="8" t="n">
        <v>1</v>
      </c>
      <c r="AM2115" s="8" t="n">
        <v>0</v>
      </c>
      <c r="AN2115" s="8" t="n">
        <v>0</v>
      </c>
      <c r="AP2115" s="3" t="inlineStr">
        <is>
          <t>Motor</t>
        </is>
      </c>
      <c r="AQ2115" s="3" t="inlineStr">
        <is>
          <t>POWER SCREWDRIVERS AND IMPACT DRIVERS</t>
        </is>
      </c>
    </row>
    <row r="2116">
      <c r="A2116" s="3" t="inlineStr">
        <is>
          <t>SCREWDRIVER-BITS</t>
        </is>
      </c>
      <c r="B2116" s="8" t="n">
        <v>1</v>
      </c>
      <c r="C2116" s="8" t="n">
        <v>1</v>
      </c>
      <c r="D2116" s="8" t="n">
        <v>1</v>
      </c>
      <c r="E2116" s="8" t="n">
        <v>1</v>
      </c>
      <c r="F2116" s="8" t="n">
        <v>1</v>
      </c>
      <c r="G2116" s="8" t="n">
        <v>0</v>
      </c>
      <c r="H2116" s="8" t="n">
        <v>0</v>
      </c>
      <c r="J2116" s="8" t="n">
        <v>1</v>
      </c>
      <c r="K2116" s="8" t="n">
        <v>1</v>
      </c>
      <c r="L2116" s="8" t="n">
        <v>1</v>
      </c>
      <c r="M2116" s="8" t="n">
        <v>1</v>
      </c>
      <c r="N2116" s="8" t="n">
        <v>1</v>
      </c>
      <c r="O2116" s="8" t="n">
        <v>0</v>
      </c>
      <c r="P2116" s="8" t="n">
        <v>0</v>
      </c>
      <c r="R2116" s="8" t="n">
        <v>1</v>
      </c>
      <c r="S2116" s="8" t="n">
        <v>1</v>
      </c>
      <c r="T2116" s="8" t="n">
        <v>1</v>
      </c>
      <c r="U2116" s="8" t="n">
        <v>1</v>
      </c>
      <c r="V2116" s="8" t="n">
        <v>1</v>
      </c>
      <c r="W2116" s="8" t="n">
        <v>0</v>
      </c>
      <c r="X2116" s="8" t="n">
        <v>0</v>
      </c>
      <c r="Z2116" s="8" t="n">
        <v>1</v>
      </c>
      <c r="AA2116" s="8" t="n">
        <v>1</v>
      </c>
      <c r="AB2116" s="8" t="n">
        <v>1</v>
      </c>
      <c r="AC2116" s="8" t="n">
        <v>1</v>
      </c>
      <c r="AD2116" s="8" t="n">
        <v>1</v>
      </c>
      <c r="AE2116" s="8" t="n">
        <v>0</v>
      </c>
      <c r="AF2116" s="8" t="n">
        <v>0</v>
      </c>
      <c r="AH2116" s="8" t="n">
        <v>1</v>
      </c>
      <c r="AI2116" s="8" t="n">
        <v>1</v>
      </c>
      <c r="AJ2116" s="8" t="n">
        <v>1</v>
      </c>
      <c r="AK2116" s="8" t="n">
        <v>1</v>
      </c>
      <c r="AL2116" s="8" t="n">
        <v>1</v>
      </c>
      <c r="AM2116" s="8" t="n">
        <v>0</v>
      </c>
      <c r="AN2116" s="8" t="n">
        <v>0</v>
      </c>
      <c r="AP2116" s="3" t="inlineStr">
        <is>
          <t>Electrical System</t>
        </is>
      </c>
      <c r="AQ2116" s="3" t="inlineStr">
        <is>
          <t>PORTABLE POWER SCREWDRIVER</t>
        </is>
      </c>
    </row>
    <row r="2117">
      <c r="A2117" s="3" t="inlineStr">
        <is>
          <t>SCREWDRIVER</t>
        </is>
      </c>
      <c r="B2117" s="8" t="n">
        <v>1</v>
      </c>
      <c r="C2117" s="8" t="n">
        <v>1</v>
      </c>
      <c r="D2117" s="8" t="n">
        <v>1</v>
      </c>
      <c r="E2117" s="8" t="n">
        <v>1</v>
      </c>
      <c r="F2117" s="8" t="n">
        <v>1</v>
      </c>
      <c r="G2117" s="8" t="n">
        <v>0</v>
      </c>
      <c r="H2117" s="8" t="n">
        <v>0</v>
      </c>
      <c r="J2117" s="8" t="n">
        <v>1</v>
      </c>
      <c r="K2117" s="8" t="n">
        <v>1</v>
      </c>
      <c r="L2117" s="8" t="n">
        <v>1</v>
      </c>
      <c r="M2117" s="8" t="n">
        <v>1</v>
      </c>
      <c r="N2117" s="8" t="n">
        <v>1</v>
      </c>
      <c r="O2117" s="8" t="n">
        <v>0</v>
      </c>
      <c r="P2117" s="8" t="n">
        <v>0</v>
      </c>
      <c r="R2117" s="8" t="n">
        <v>1</v>
      </c>
      <c r="S2117" s="8" t="n">
        <v>1</v>
      </c>
      <c r="T2117" s="8" t="n">
        <v>1</v>
      </c>
      <c r="U2117" s="8" t="n">
        <v>1</v>
      </c>
      <c r="V2117" s="8" t="n">
        <v>1</v>
      </c>
      <c r="W2117" s="8" t="n">
        <v>0</v>
      </c>
      <c r="X2117" s="8" t="n">
        <v>0</v>
      </c>
      <c r="Z2117" s="8" t="n">
        <v>1</v>
      </c>
      <c r="AA2117" s="8" t="n">
        <v>1</v>
      </c>
      <c r="AB2117" s="8" t="n">
        <v>1</v>
      </c>
      <c r="AC2117" s="8" t="n">
        <v>1</v>
      </c>
      <c r="AD2117" s="8" t="n">
        <v>1</v>
      </c>
      <c r="AE2117" s="8" t="n">
        <v>0</v>
      </c>
      <c r="AF2117" s="8" t="n">
        <v>0</v>
      </c>
      <c r="AH2117" s="8" t="n">
        <v>1</v>
      </c>
      <c r="AI2117" s="8" t="n">
        <v>1</v>
      </c>
      <c r="AJ2117" s="8" t="n">
        <v>1</v>
      </c>
      <c r="AK2117" s="8" t="n">
        <v>1</v>
      </c>
      <c r="AL2117" s="8" t="n">
        <v>1</v>
      </c>
      <c r="AM2117" s="8" t="n">
        <v>0</v>
      </c>
      <c r="AN2117" s="8" t="n">
        <v>0</v>
      </c>
    </row>
    <row r="2118">
      <c r="A2118" s="3" t="inlineStr">
        <is>
          <t>PORTABLE POWER SCREWDRIVER</t>
        </is>
      </c>
      <c r="B2118" s="8" t="n">
        <v>1</v>
      </c>
      <c r="C2118" s="8" t="n">
        <v>1</v>
      </c>
      <c r="D2118" s="8" t="n">
        <v>1</v>
      </c>
      <c r="E2118" s="8" t="n">
        <v>1</v>
      </c>
      <c r="F2118" s="8" t="n">
        <v>1</v>
      </c>
      <c r="G2118" s="8" t="n">
        <v>0</v>
      </c>
      <c r="H2118" s="8" t="n">
        <v>0</v>
      </c>
      <c r="J2118" s="8" t="n">
        <v>1</v>
      </c>
      <c r="K2118" s="8" t="n">
        <v>1</v>
      </c>
      <c r="L2118" s="8" t="n">
        <v>1</v>
      </c>
      <c r="M2118" s="8" t="n">
        <v>1</v>
      </c>
      <c r="N2118" s="8" t="n">
        <v>1</v>
      </c>
      <c r="O2118" s="8" t="n">
        <v>0</v>
      </c>
      <c r="P2118" s="8" t="n">
        <v>0</v>
      </c>
      <c r="R2118" s="8" t="n">
        <v>1</v>
      </c>
      <c r="S2118" s="8" t="n">
        <v>1</v>
      </c>
      <c r="T2118" s="8" t="n">
        <v>1</v>
      </c>
      <c r="U2118" s="8" t="n">
        <v>1</v>
      </c>
      <c r="V2118" s="8" t="n">
        <v>1</v>
      </c>
      <c r="W2118" s="8" t="n">
        <v>0</v>
      </c>
      <c r="X2118" s="8" t="n">
        <v>0</v>
      </c>
      <c r="Z2118" s="8" t="n">
        <v>1</v>
      </c>
      <c r="AA2118" s="8" t="n">
        <v>1</v>
      </c>
      <c r="AB2118" s="8" t="n">
        <v>1</v>
      </c>
      <c r="AC2118" s="8" t="n">
        <v>1</v>
      </c>
      <c r="AD2118" s="8" t="n">
        <v>1</v>
      </c>
      <c r="AE2118" s="8" t="n">
        <v>0</v>
      </c>
      <c r="AF2118" s="8" t="n">
        <v>0</v>
      </c>
      <c r="AH2118" s="8" t="n">
        <v>1</v>
      </c>
      <c r="AI2118" s="8" t="n">
        <v>1</v>
      </c>
      <c r="AJ2118" s="8" t="n">
        <v>1</v>
      </c>
      <c r="AK2118" s="8" t="n">
        <v>1</v>
      </c>
      <c r="AL2118" s="8" t="n">
        <v>1</v>
      </c>
      <c r="AM2118" s="8" t="n">
        <v>0</v>
      </c>
      <c r="AN2118" s="8" t="n">
        <v>0</v>
      </c>
    </row>
    <row r="2119">
      <c r="A2119" s="3" t="inlineStr">
        <is>
          <t>SAFETY GLASSES</t>
        </is>
      </c>
      <c r="B2119" s="8" t="n">
        <v>0</v>
      </c>
      <c r="C2119" s="8" t="n">
        <v>0</v>
      </c>
      <c r="D2119" s="8" t="n">
        <v>0</v>
      </c>
      <c r="E2119" s="8" t="n">
        <v>0</v>
      </c>
      <c r="F2119" s="8" t="n">
        <v>0</v>
      </c>
      <c r="G2119" s="8" t="n">
        <v>1</v>
      </c>
      <c r="H2119" s="8" t="n">
        <v>0</v>
      </c>
      <c r="J2119" s="8" t="n">
        <v>0</v>
      </c>
      <c r="K2119" s="8" t="n">
        <v>0</v>
      </c>
      <c r="L2119" s="8" t="n">
        <v>0</v>
      </c>
      <c r="M2119" s="8" t="n">
        <v>0</v>
      </c>
      <c r="N2119" s="8" t="n">
        <v>0</v>
      </c>
      <c r="O2119" s="8" t="n">
        <v>1</v>
      </c>
      <c r="P2119" s="8" t="n">
        <v>0</v>
      </c>
      <c r="R2119" s="8" t="n">
        <v>0</v>
      </c>
      <c r="S2119" s="8" t="n">
        <v>0</v>
      </c>
      <c r="T2119" s="8" t="n">
        <v>0</v>
      </c>
      <c r="U2119" s="8" t="n">
        <v>0</v>
      </c>
      <c r="V2119" s="8" t="n">
        <v>0</v>
      </c>
      <c r="W2119" s="8" t="n">
        <v>1</v>
      </c>
      <c r="X2119" s="8" t="n">
        <v>0</v>
      </c>
      <c r="Z2119" s="8" t="n">
        <v>0</v>
      </c>
      <c r="AA2119" s="8" t="n">
        <v>0</v>
      </c>
      <c r="AB2119" s="8" t="n">
        <v>0</v>
      </c>
      <c r="AC2119" s="8" t="n">
        <v>0</v>
      </c>
      <c r="AD2119" s="8" t="n">
        <v>0</v>
      </c>
      <c r="AE2119" s="8" t="n">
        <v>1</v>
      </c>
      <c r="AF2119" s="8" t="n">
        <v>0</v>
      </c>
      <c r="AH2119" s="8" t="n">
        <v>0</v>
      </c>
      <c r="AI2119" s="8" t="n">
        <v>0</v>
      </c>
      <c r="AJ2119" s="8" t="n">
        <v>0</v>
      </c>
      <c r="AK2119" s="8" t="n">
        <v>0</v>
      </c>
      <c r="AL2119" s="8" t="n">
        <v>0</v>
      </c>
      <c r="AM2119" s="8" t="n">
        <v>1</v>
      </c>
      <c r="AN2119" s="8" t="n">
        <v>0</v>
      </c>
    </row>
    <row r="2120">
      <c r="A2120" s="3" t="inlineStr">
        <is>
          <t>EARMUFFS</t>
        </is>
      </c>
      <c r="B2120" s="8" t="n">
        <v>0</v>
      </c>
      <c r="C2120" s="8" t="n">
        <v>0</v>
      </c>
      <c r="D2120" s="8" t="n">
        <v>0</v>
      </c>
      <c r="E2120" s="8" t="n">
        <v>0</v>
      </c>
      <c r="F2120" s="8" t="n">
        <v>0</v>
      </c>
      <c r="G2120" s="8" t="n">
        <v>0</v>
      </c>
      <c r="H2120" s="8" t="n">
        <v>1</v>
      </c>
      <c r="J2120" s="8" t="n">
        <v>0</v>
      </c>
      <c r="K2120" s="8" t="n">
        <v>0</v>
      </c>
      <c r="L2120" s="8" t="n">
        <v>0</v>
      </c>
      <c r="M2120" s="8" t="n">
        <v>0</v>
      </c>
      <c r="N2120" s="8" t="n">
        <v>0</v>
      </c>
      <c r="O2120" s="8" t="n">
        <v>0</v>
      </c>
      <c r="P2120" s="8" t="n">
        <v>1</v>
      </c>
      <c r="R2120" s="8" t="n">
        <v>0</v>
      </c>
      <c r="S2120" s="8" t="n">
        <v>0</v>
      </c>
      <c r="T2120" s="8" t="n">
        <v>0</v>
      </c>
      <c r="U2120" s="8" t="n">
        <v>0</v>
      </c>
      <c r="V2120" s="8" t="n">
        <v>0</v>
      </c>
      <c r="W2120" s="8" t="n">
        <v>0</v>
      </c>
      <c r="X2120" s="8" t="n">
        <v>1</v>
      </c>
      <c r="Z2120" s="8" t="n">
        <v>0</v>
      </c>
      <c r="AA2120" s="8" t="n">
        <v>0</v>
      </c>
      <c r="AB2120" s="8" t="n">
        <v>0</v>
      </c>
      <c r="AC2120" s="8" t="n">
        <v>0</v>
      </c>
      <c r="AD2120" s="8" t="n">
        <v>0</v>
      </c>
      <c r="AE2120" s="8" t="n">
        <v>0</v>
      </c>
      <c r="AF2120" s="8" t="n">
        <v>1</v>
      </c>
      <c r="AH2120" s="8" t="n">
        <v>0</v>
      </c>
      <c r="AI2120" s="8" t="n">
        <v>0</v>
      </c>
      <c r="AJ2120" s="8" t="n">
        <v>0</v>
      </c>
      <c r="AK2120" s="8" t="n">
        <v>0</v>
      </c>
      <c r="AL2120" s="8" t="n">
        <v>0</v>
      </c>
      <c r="AM2120" s="8" t="n">
        <v>0</v>
      </c>
      <c r="AN2120" s="8" t="n">
        <v>1</v>
      </c>
    </row>
    <row r="2122">
      <c r="A2122" s="1" t="inlineStr">
        <is>
          <t>aligned k×k matrices (INDEX/MATCH through the mapping; GT order)</t>
        </is>
      </c>
      <c r="B2122" s="9" t="inlineStr">
        <is>
          <t>run 1 aligned</t>
        </is>
      </c>
      <c r="J2122" s="9" t="inlineStr">
        <is>
          <t>run 2 aligned</t>
        </is>
      </c>
      <c r="R2122" s="9" t="inlineStr">
        <is>
          <t>run 3 aligned</t>
        </is>
      </c>
      <c r="Z2122" s="9" t="inlineStr">
        <is>
          <t>run 4 aligned</t>
        </is>
      </c>
      <c r="AH2122" s="9" t="inlineStr">
        <is>
          <t>run 5 aligned</t>
        </is>
      </c>
      <c r="AP2122" s="9" t="inlineStr">
        <is>
          <t>Step2 average of aligned runs (formula)</t>
        </is>
      </c>
      <c r="AT2122" s="9" t="inlineStr">
        <is>
          <t>aligned ground truth (INDEX/MATCH)</t>
        </is>
      </c>
      <c r="AX2122" s="9" t="inlineStr">
        <is>
          <t>aligned GT eig (pasted) | sorted</t>
        </is>
      </c>
    </row>
    <row r="2123" ht="60" customHeight="1">
      <c r="B2123" s="15" t="inlineStr">
        <is>
          <t>Bit</t>
        </is>
      </c>
      <c r="C2123" s="15" t="inlineStr">
        <is>
          <t>Motor</t>
        </is>
      </c>
      <c r="D2123" s="15" t="inlineStr">
        <is>
          <t>Electrical System</t>
        </is>
      </c>
      <c r="J2123" s="15" t="inlineStr">
        <is>
          <t>Bit</t>
        </is>
      </c>
      <c r="K2123" s="15" t="inlineStr">
        <is>
          <t>Motor</t>
        </is>
      </c>
      <c r="L2123" s="15" t="inlineStr">
        <is>
          <t>Electrical System</t>
        </is>
      </c>
      <c r="R2123" s="15" t="inlineStr">
        <is>
          <t>Bit</t>
        </is>
      </c>
      <c r="S2123" s="15" t="inlineStr">
        <is>
          <t>Motor</t>
        </is>
      </c>
      <c r="T2123" s="15" t="inlineStr">
        <is>
          <t>Electrical System</t>
        </is>
      </c>
      <c r="Z2123" s="15" t="inlineStr">
        <is>
          <t>Bit</t>
        </is>
      </c>
      <c r="AA2123" s="15" t="inlineStr">
        <is>
          <t>Motor</t>
        </is>
      </c>
      <c r="AB2123" s="15" t="inlineStr">
        <is>
          <t>Electrical System</t>
        </is>
      </c>
      <c r="AH2123" s="15" t="inlineStr">
        <is>
          <t>Bit</t>
        </is>
      </c>
      <c r="AI2123" s="15" t="inlineStr">
        <is>
          <t>Motor</t>
        </is>
      </c>
      <c r="AJ2123" s="15" t="inlineStr">
        <is>
          <t>Electrical System</t>
        </is>
      </c>
    </row>
    <row r="2124">
      <c r="A2124" s="3" t="inlineStr">
        <is>
          <t>Bit</t>
        </is>
      </c>
      <c r="B2124" s="8">
        <f>INDEX($B$2114:$H$2120,MATCH($AQ$2114,$B$2113:$H$2113,0),MATCH($AQ$2114,$B$2113:$H$2113,0))</f>
        <v/>
      </c>
      <c r="C2124" s="8">
        <f>INDEX($B$2114:$H$2120,MATCH($AQ$2114,$B$2113:$H$2113,0),MATCH($AQ$2115,$B$2113:$H$2113,0))</f>
        <v/>
      </c>
      <c r="D2124" s="8">
        <f>INDEX($B$2114:$H$2120,MATCH($AQ$2114,$B$2113:$H$2113,0),MATCH($AQ$2116,$B$2113:$H$2113,0))</f>
        <v/>
      </c>
      <c r="J2124" s="8">
        <f>INDEX($J$2114:$P$2120,MATCH($AQ$2114,$J$2113:$P$2113,0),MATCH($AQ$2114,$J$2113:$P$2113,0))</f>
        <v/>
      </c>
      <c r="K2124" s="8">
        <f>INDEX($J$2114:$P$2120,MATCH($AQ$2114,$J$2113:$P$2113,0),MATCH($AQ$2115,$J$2113:$P$2113,0))</f>
        <v/>
      </c>
      <c r="L2124" s="8">
        <f>INDEX($J$2114:$P$2120,MATCH($AQ$2114,$J$2113:$P$2113,0),MATCH($AQ$2116,$J$2113:$P$2113,0))</f>
        <v/>
      </c>
      <c r="R2124" s="8">
        <f>INDEX($R$2114:$X$2120,MATCH($AQ$2114,$R$2113:$X$2113,0),MATCH($AQ$2114,$R$2113:$X$2113,0))</f>
        <v/>
      </c>
      <c r="S2124" s="8">
        <f>INDEX($R$2114:$X$2120,MATCH($AQ$2114,$R$2113:$X$2113,0),MATCH($AQ$2115,$R$2113:$X$2113,0))</f>
        <v/>
      </c>
      <c r="T2124" s="8">
        <f>INDEX($R$2114:$X$2120,MATCH($AQ$2114,$R$2113:$X$2113,0),MATCH($AQ$2116,$R$2113:$X$2113,0))</f>
        <v/>
      </c>
      <c r="Z2124" s="8">
        <f>INDEX($Z$2114:$AF$2120,MATCH($AQ$2114,$Z$2113:$AF$2113,0),MATCH($AQ$2114,$Z$2113:$AF$2113,0))</f>
        <v/>
      </c>
      <c r="AA2124" s="8">
        <f>INDEX($Z$2114:$AF$2120,MATCH($AQ$2114,$Z$2113:$AF$2113,0),MATCH($AQ$2115,$Z$2113:$AF$2113,0))</f>
        <v/>
      </c>
      <c r="AB2124" s="8">
        <f>INDEX($Z$2114:$AF$2120,MATCH($AQ$2114,$Z$2113:$AF$2113,0),MATCH($AQ$2116,$Z$2113:$AF$2113,0))</f>
        <v/>
      </c>
      <c r="AH2124" s="8">
        <f>INDEX($AH$2114:$AN$2120,MATCH($AQ$2114,$AH$2113:$AN$2113,0),MATCH($AQ$2114,$AH$2113:$AN$2113,0))</f>
        <v/>
      </c>
      <c r="AI2124" s="8">
        <f>INDEX($AH$2114:$AN$2120,MATCH($AQ$2114,$AH$2113:$AN$2113,0),MATCH($AQ$2115,$AH$2113:$AN$2113,0))</f>
        <v/>
      </c>
      <c r="AJ2124" s="8">
        <f>INDEX($AH$2114:$AN$2120,MATCH($AQ$2114,$AH$2113:$AN$2113,0),MATCH($AQ$2116,$AH$2113:$AN$2113,0))</f>
        <v/>
      </c>
      <c r="AP2124" s="8">
        <f>IF(($B$2124&lt;&gt;2)+($J$2124&lt;&gt;2)+($R$2124&lt;&gt;2)+($Z$2124&lt;&gt;2)+($AH$2124&lt;&gt;2)=0,2,IF((($B$2124&lt;&gt;2)*$B$2124+($J$2124&lt;&gt;2)*$J$2124+($R$2124&lt;&gt;2)*$R$2124+($Z$2124&lt;&gt;2)*$Z$2124+($AH$2124&lt;&gt;2)*$AH$2124)/(($B$2124&lt;&gt;2)+($J$2124&lt;&gt;2)+($R$2124&lt;&gt;2)+($Z$2124&lt;&gt;2)+($AH$2124&lt;&gt;2))&gt;=0.5,1,0))</f>
        <v/>
      </c>
      <c r="AQ2124" s="8">
        <f>IF(($C$2124&lt;&gt;2)+($K$2124&lt;&gt;2)+($S$2124&lt;&gt;2)+($AA$2124&lt;&gt;2)+($AI$2124&lt;&gt;2)=0,2,IF((($C$2124&lt;&gt;2)*$C$2124+($K$2124&lt;&gt;2)*$K$2124+($S$2124&lt;&gt;2)*$S$2124+($AA$2124&lt;&gt;2)*$AA$2124+($AI$2124&lt;&gt;2)*$AI$2124)/(($C$2124&lt;&gt;2)+($K$2124&lt;&gt;2)+($S$2124&lt;&gt;2)+($AA$2124&lt;&gt;2)+($AI$2124&lt;&gt;2))&gt;=0.5,1,0))</f>
        <v/>
      </c>
      <c r="AR2124" s="8">
        <f>IF(($D$2124&lt;&gt;2)+($L$2124&lt;&gt;2)+($T$2124&lt;&gt;2)+($AB$2124&lt;&gt;2)+($AJ$2124&lt;&gt;2)=0,2,IF((($D$2124&lt;&gt;2)*$D$2124+($L$2124&lt;&gt;2)*$L$2124+($T$2124&lt;&gt;2)*$T$2124+($AB$2124&lt;&gt;2)*$AB$2124+($AJ$2124&lt;&gt;2)*$AJ$2124)/(($D$2124&lt;&gt;2)+($L$2124&lt;&gt;2)+($T$2124&lt;&gt;2)+($AB$2124&lt;&gt;2)+($AJ$2124&lt;&gt;2))&gt;=0.5,1,0))</f>
        <v/>
      </c>
      <c r="AT2124" s="16">
        <f>INDEX('Ground truth'!$B$14:$H$20,MATCH($AP$2114,'Ground truth'!$A$14:$A$20,0),MATCH($AP$2114,'Ground truth'!$B$13:$H$13,0))</f>
        <v/>
      </c>
      <c r="AU2124" s="16">
        <f>INDEX('Ground truth'!$B$14:$H$20,MATCH($AP$2114,'Ground truth'!$A$14:$A$20,0),MATCH($AP$2115,'Ground truth'!$B$13:$H$13,0))</f>
        <v/>
      </c>
      <c r="AV2124" s="16">
        <f>INDEX('Ground truth'!$B$14:$H$20,MATCH($AP$2114,'Ground truth'!$A$14:$A$20,0),MATCH($AP$2116,'Ground truth'!$B$13:$H$13,0))</f>
        <v/>
      </c>
      <c r="AX2124" s="19" t="n">
        <v>1</v>
      </c>
      <c r="AY2124" s="19">
        <f>LARGE($AX$2124:$AX$2126,1)</f>
        <v/>
      </c>
    </row>
    <row r="2125">
      <c r="A2125" s="3" t="inlineStr">
        <is>
          <t>Motor</t>
        </is>
      </c>
      <c r="B2125" s="8">
        <f>INDEX($B$2114:$H$2120,MATCH($AQ$2115,$B$2113:$H$2113,0),MATCH($AQ$2114,$B$2113:$H$2113,0))</f>
        <v/>
      </c>
      <c r="C2125" s="8">
        <f>INDEX($B$2114:$H$2120,MATCH($AQ$2115,$B$2113:$H$2113,0),MATCH($AQ$2115,$B$2113:$H$2113,0))</f>
        <v/>
      </c>
      <c r="D2125" s="8">
        <f>INDEX($B$2114:$H$2120,MATCH($AQ$2115,$B$2113:$H$2113,0),MATCH($AQ$2116,$B$2113:$H$2113,0))</f>
        <v/>
      </c>
      <c r="J2125" s="8">
        <f>INDEX($J$2114:$P$2120,MATCH($AQ$2115,$J$2113:$P$2113,0),MATCH($AQ$2114,$J$2113:$P$2113,0))</f>
        <v/>
      </c>
      <c r="K2125" s="8">
        <f>INDEX($J$2114:$P$2120,MATCH($AQ$2115,$J$2113:$P$2113,0),MATCH($AQ$2115,$J$2113:$P$2113,0))</f>
        <v/>
      </c>
      <c r="L2125" s="8">
        <f>INDEX($J$2114:$P$2120,MATCH($AQ$2115,$J$2113:$P$2113,0),MATCH($AQ$2116,$J$2113:$P$2113,0))</f>
        <v/>
      </c>
      <c r="R2125" s="8">
        <f>INDEX($R$2114:$X$2120,MATCH($AQ$2115,$R$2113:$X$2113,0),MATCH($AQ$2114,$R$2113:$X$2113,0))</f>
        <v/>
      </c>
      <c r="S2125" s="8">
        <f>INDEX($R$2114:$X$2120,MATCH($AQ$2115,$R$2113:$X$2113,0),MATCH($AQ$2115,$R$2113:$X$2113,0))</f>
        <v/>
      </c>
      <c r="T2125" s="8">
        <f>INDEX($R$2114:$X$2120,MATCH($AQ$2115,$R$2113:$X$2113,0),MATCH($AQ$2116,$R$2113:$X$2113,0))</f>
        <v/>
      </c>
      <c r="Z2125" s="8">
        <f>INDEX($Z$2114:$AF$2120,MATCH($AQ$2115,$Z$2113:$AF$2113,0),MATCH($AQ$2114,$Z$2113:$AF$2113,0))</f>
        <v/>
      </c>
      <c r="AA2125" s="8">
        <f>INDEX($Z$2114:$AF$2120,MATCH($AQ$2115,$Z$2113:$AF$2113,0),MATCH($AQ$2115,$Z$2113:$AF$2113,0))</f>
        <v/>
      </c>
      <c r="AB2125" s="8">
        <f>INDEX($Z$2114:$AF$2120,MATCH($AQ$2115,$Z$2113:$AF$2113,0),MATCH($AQ$2116,$Z$2113:$AF$2113,0))</f>
        <v/>
      </c>
      <c r="AH2125" s="8">
        <f>INDEX($AH$2114:$AN$2120,MATCH($AQ$2115,$AH$2113:$AN$2113,0),MATCH($AQ$2114,$AH$2113:$AN$2113,0))</f>
        <v/>
      </c>
      <c r="AI2125" s="8">
        <f>INDEX($AH$2114:$AN$2120,MATCH($AQ$2115,$AH$2113:$AN$2113,0),MATCH($AQ$2115,$AH$2113:$AN$2113,0))</f>
        <v/>
      </c>
      <c r="AJ2125" s="8">
        <f>INDEX($AH$2114:$AN$2120,MATCH($AQ$2115,$AH$2113:$AN$2113,0),MATCH($AQ$2116,$AH$2113:$AN$2113,0))</f>
        <v/>
      </c>
      <c r="AP2125" s="8">
        <f>IF(($B$2125&lt;&gt;2)+($J$2125&lt;&gt;2)+($R$2125&lt;&gt;2)+($Z$2125&lt;&gt;2)+($AH$2125&lt;&gt;2)=0,2,IF((($B$2125&lt;&gt;2)*$B$2125+($J$2125&lt;&gt;2)*$J$2125+($R$2125&lt;&gt;2)*$R$2125+($Z$2125&lt;&gt;2)*$Z$2125+($AH$2125&lt;&gt;2)*$AH$2125)/(($B$2125&lt;&gt;2)+($J$2125&lt;&gt;2)+($R$2125&lt;&gt;2)+($Z$2125&lt;&gt;2)+($AH$2125&lt;&gt;2))&gt;=0.5,1,0))</f>
        <v/>
      </c>
      <c r="AQ2125" s="8">
        <f>IF(($C$2125&lt;&gt;2)+($K$2125&lt;&gt;2)+($S$2125&lt;&gt;2)+($AA$2125&lt;&gt;2)+($AI$2125&lt;&gt;2)=0,2,IF((($C$2125&lt;&gt;2)*$C$2125+($K$2125&lt;&gt;2)*$K$2125+($S$2125&lt;&gt;2)*$S$2125+($AA$2125&lt;&gt;2)*$AA$2125+($AI$2125&lt;&gt;2)*$AI$2125)/(($C$2125&lt;&gt;2)+($K$2125&lt;&gt;2)+($S$2125&lt;&gt;2)+($AA$2125&lt;&gt;2)+($AI$2125&lt;&gt;2))&gt;=0.5,1,0))</f>
        <v/>
      </c>
      <c r="AR2125" s="8">
        <f>IF(($D$2125&lt;&gt;2)+($L$2125&lt;&gt;2)+($T$2125&lt;&gt;2)+($AB$2125&lt;&gt;2)+($AJ$2125&lt;&gt;2)=0,2,IF((($D$2125&lt;&gt;2)*$D$2125+($L$2125&lt;&gt;2)*$L$2125+($T$2125&lt;&gt;2)*$T$2125+($AB$2125&lt;&gt;2)*$AB$2125+($AJ$2125&lt;&gt;2)*$AJ$2125)/(($D$2125&lt;&gt;2)+($L$2125&lt;&gt;2)+($T$2125&lt;&gt;2)+($AB$2125&lt;&gt;2)+($AJ$2125&lt;&gt;2))&gt;=0.5,1,0))</f>
        <v/>
      </c>
      <c r="AT2125" s="16">
        <f>INDEX('Ground truth'!$B$14:$H$20,MATCH($AP$2115,'Ground truth'!$A$14:$A$20,0),MATCH($AP$2114,'Ground truth'!$B$13:$H$13,0))</f>
        <v/>
      </c>
      <c r="AU2125" s="16">
        <f>INDEX('Ground truth'!$B$14:$H$20,MATCH($AP$2115,'Ground truth'!$A$14:$A$20,0),MATCH($AP$2115,'Ground truth'!$B$13:$H$13,0))</f>
        <v/>
      </c>
      <c r="AV2125" s="16">
        <f>INDEX('Ground truth'!$B$14:$H$20,MATCH($AP$2115,'Ground truth'!$A$14:$A$20,0),MATCH($AP$2116,'Ground truth'!$B$13:$H$13,0))</f>
        <v/>
      </c>
      <c r="AX2125" s="19" t="n">
        <v>1</v>
      </c>
      <c r="AY2125" s="19">
        <f>LARGE($AX$2124:$AX$2126,2)</f>
        <v/>
      </c>
    </row>
    <row r="2126">
      <c r="A2126" s="3" t="inlineStr">
        <is>
          <t>Electrical System</t>
        </is>
      </c>
      <c r="B2126" s="8">
        <f>INDEX($B$2114:$H$2120,MATCH($AQ$2116,$B$2113:$H$2113,0),MATCH($AQ$2114,$B$2113:$H$2113,0))</f>
        <v/>
      </c>
      <c r="C2126" s="8">
        <f>INDEX($B$2114:$H$2120,MATCH($AQ$2116,$B$2113:$H$2113,0),MATCH($AQ$2115,$B$2113:$H$2113,0))</f>
        <v/>
      </c>
      <c r="D2126" s="8">
        <f>INDEX($B$2114:$H$2120,MATCH($AQ$2116,$B$2113:$H$2113,0),MATCH($AQ$2116,$B$2113:$H$2113,0))</f>
        <v/>
      </c>
      <c r="J2126" s="8">
        <f>INDEX($J$2114:$P$2120,MATCH($AQ$2116,$J$2113:$P$2113,0),MATCH($AQ$2114,$J$2113:$P$2113,0))</f>
        <v/>
      </c>
      <c r="K2126" s="8">
        <f>INDEX($J$2114:$P$2120,MATCH($AQ$2116,$J$2113:$P$2113,0),MATCH($AQ$2115,$J$2113:$P$2113,0))</f>
        <v/>
      </c>
      <c r="L2126" s="8">
        <f>INDEX($J$2114:$P$2120,MATCH($AQ$2116,$J$2113:$P$2113,0),MATCH($AQ$2116,$J$2113:$P$2113,0))</f>
        <v/>
      </c>
      <c r="R2126" s="8">
        <f>INDEX($R$2114:$X$2120,MATCH($AQ$2116,$R$2113:$X$2113,0),MATCH($AQ$2114,$R$2113:$X$2113,0))</f>
        <v/>
      </c>
      <c r="S2126" s="8">
        <f>INDEX($R$2114:$X$2120,MATCH($AQ$2116,$R$2113:$X$2113,0),MATCH($AQ$2115,$R$2113:$X$2113,0))</f>
        <v/>
      </c>
      <c r="T2126" s="8">
        <f>INDEX($R$2114:$X$2120,MATCH($AQ$2116,$R$2113:$X$2113,0),MATCH($AQ$2116,$R$2113:$X$2113,0))</f>
        <v/>
      </c>
      <c r="Z2126" s="8">
        <f>INDEX($Z$2114:$AF$2120,MATCH($AQ$2116,$Z$2113:$AF$2113,0),MATCH($AQ$2114,$Z$2113:$AF$2113,0))</f>
        <v/>
      </c>
      <c r="AA2126" s="8">
        <f>INDEX($Z$2114:$AF$2120,MATCH($AQ$2116,$Z$2113:$AF$2113,0),MATCH($AQ$2115,$Z$2113:$AF$2113,0))</f>
        <v/>
      </c>
      <c r="AB2126" s="8">
        <f>INDEX($Z$2114:$AF$2120,MATCH($AQ$2116,$Z$2113:$AF$2113,0),MATCH($AQ$2116,$Z$2113:$AF$2113,0))</f>
        <v/>
      </c>
      <c r="AH2126" s="8">
        <f>INDEX($AH$2114:$AN$2120,MATCH($AQ$2116,$AH$2113:$AN$2113,0),MATCH($AQ$2114,$AH$2113:$AN$2113,0))</f>
        <v/>
      </c>
      <c r="AI2126" s="8">
        <f>INDEX($AH$2114:$AN$2120,MATCH($AQ$2116,$AH$2113:$AN$2113,0),MATCH($AQ$2115,$AH$2113:$AN$2113,0))</f>
        <v/>
      </c>
      <c r="AJ2126" s="8">
        <f>INDEX($AH$2114:$AN$2120,MATCH($AQ$2116,$AH$2113:$AN$2113,0),MATCH($AQ$2116,$AH$2113:$AN$2113,0))</f>
        <v/>
      </c>
      <c r="AP2126" s="8">
        <f>IF(($B$2126&lt;&gt;2)+($J$2126&lt;&gt;2)+($R$2126&lt;&gt;2)+($Z$2126&lt;&gt;2)+($AH$2126&lt;&gt;2)=0,2,IF((($B$2126&lt;&gt;2)*$B$2126+($J$2126&lt;&gt;2)*$J$2126+($R$2126&lt;&gt;2)*$R$2126+($Z$2126&lt;&gt;2)*$Z$2126+($AH$2126&lt;&gt;2)*$AH$2126)/(($B$2126&lt;&gt;2)+($J$2126&lt;&gt;2)+($R$2126&lt;&gt;2)+($Z$2126&lt;&gt;2)+($AH$2126&lt;&gt;2))&gt;=0.5,1,0))</f>
        <v/>
      </c>
      <c r="AQ2126" s="8">
        <f>IF(($C$2126&lt;&gt;2)+($K$2126&lt;&gt;2)+($S$2126&lt;&gt;2)+($AA$2126&lt;&gt;2)+($AI$2126&lt;&gt;2)=0,2,IF((($C$2126&lt;&gt;2)*$C$2126+($K$2126&lt;&gt;2)*$K$2126+($S$2126&lt;&gt;2)*$S$2126+($AA$2126&lt;&gt;2)*$AA$2126+($AI$2126&lt;&gt;2)*$AI$2126)/(($C$2126&lt;&gt;2)+($K$2126&lt;&gt;2)+($S$2126&lt;&gt;2)+($AA$2126&lt;&gt;2)+($AI$2126&lt;&gt;2))&gt;=0.5,1,0))</f>
        <v/>
      </c>
      <c r="AR2126" s="8">
        <f>IF(($D$2126&lt;&gt;2)+($L$2126&lt;&gt;2)+($T$2126&lt;&gt;2)+($AB$2126&lt;&gt;2)+($AJ$2126&lt;&gt;2)=0,2,IF((($D$2126&lt;&gt;2)*$D$2126+($L$2126&lt;&gt;2)*$L$2126+($T$2126&lt;&gt;2)*$T$2126+($AB$2126&lt;&gt;2)*$AB$2126+($AJ$2126&lt;&gt;2)*$AJ$2126)/(($D$2126&lt;&gt;2)+($L$2126&lt;&gt;2)+($T$2126&lt;&gt;2)+($AB$2126&lt;&gt;2)+($AJ$2126&lt;&gt;2))&gt;=0.5,1,0))</f>
        <v/>
      </c>
      <c r="AT2126" s="16">
        <f>INDEX('Ground truth'!$B$14:$H$20,MATCH($AP$2116,'Ground truth'!$A$14:$A$20,0),MATCH($AP$2114,'Ground truth'!$B$13:$H$13,0))</f>
        <v/>
      </c>
      <c r="AU2126" s="16">
        <f>INDEX('Ground truth'!$B$14:$H$20,MATCH($AP$2116,'Ground truth'!$A$14:$A$20,0),MATCH($AP$2115,'Ground truth'!$B$13:$H$13,0))</f>
        <v/>
      </c>
      <c r="AV2126" s="16">
        <f>INDEX('Ground truth'!$B$14:$H$20,MATCH($AP$2116,'Ground truth'!$A$14:$A$20,0),MATCH($AP$2116,'Ground truth'!$B$13:$H$13,0))</f>
        <v/>
      </c>
      <c r="AX2126" s="19" t="n">
        <v>1</v>
      </c>
      <c r="AY2126" s="19">
        <f>LARGE($AX$2124:$AX$2126,3)</f>
        <v/>
      </c>
    </row>
    <row r="2128">
      <c r="A2128" s="17" t="inlineStr">
        <is>
          <t>metrics — confident-only (unsure excluded from denominators)</t>
        </is>
      </c>
      <c r="B2128" s="10" t="inlineStr">
        <is>
          <t>run 1</t>
        </is>
      </c>
      <c r="C2128" s="10" t="inlineStr">
        <is>
          <t>run 2</t>
        </is>
      </c>
      <c r="D2128" s="10" t="inlineStr">
        <is>
          <t>run 3</t>
        </is>
      </c>
      <c r="E2128" s="10" t="inlineStr">
        <is>
          <t>run 4</t>
        </is>
      </c>
      <c r="F2128" s="10" t="inlineStr">
        <is>
          <t>run 5</t>
        </is>
      </c>
      <c r="G2128" s="10" t="inlineStr">
        <is>
          <t>avg-matrix</t>
        </is>
      </c>
      <c r="H2128" s="10" t="inlineStr">
        <is>
          <t>mean</t>
        </is>
      </c>
      <c r="I2128" s="10" t="inlineStr">
        <is>
          <t>std (pop.)</t>
        </is>
      </c>
      <c r="J2128" s="17" t="inlineStr">
        <is>
          <t>notes</t>
        </is>
      </c>
    </row>
    <row r="2129">
      <c r="A2129" s="7" t="inlineStr">
        <is>
          <t>TP</t>
        </is>
      </c>
      <c r="B2129" s="7">
        <f>SUMPRODUCT(($B$2124:$D$2126=1)*($AT$2124:$AV$2126=1))</f>
        <v/>
      </c>
      <c r="C2129" s="7">
        <f>SUMPRODUCT(($J$2124:$L$2126=1)*($AT$2124:$AV$2126=1))</f>
        <v/>
      </c>
      <c r="D2129" s="7">
        <f>SUMPRODUCT(($R$2124:$T$2126=1)*($AT$2124:$AV$2126=1))</f>
        <v/>
      </c>
      <c r="E2129" s="7">
        <f>SUMPRODUCT(($Z$2124:$AB$2126=1)*($AT$2124:$AV$2126=1))</f>
        <v/>
      </c>
      <c r="F2129" s="7">
        <f>SUMPRODUCT(($AH$2124:$AJ$2126=1)*($AT$2124:$AV$2126=1))</f>
        <v/>
      </c>
      <c r="G2129" s="7">
        <f>SUMPRODUCT(($AP$2124:$AR$2126=1)*($AT$2124:$AV$2126=1))</f>
        <v/>
      </c>
      <c r="H2129" s="12">
        <f>AVERAGE($B$2129:$F$2129)</f>
        <v/>
      </c>
      <c r="I2129" s="12">
        <f>STDEV.P($B$2129:$F$2129)</f>
        <v/>
      </c>
    </row>
    <row r="2130">
      <c r="A2130" s="7" t="inlineStr">
        <is>
          <t>TN</t>
        </is>
      </c>
      <c r="B2130" s="7">
        <f>SUMPRODUCT(($B$2124:$D$2126=0)*($AT$2124:$AV$2126=0))</f>
        <v/>
      </c>
      <c r="C2130" s="7">
        <f>SUMPRODUCT(($J$2124:$L$2126=0)*($AT$2124:$AV$2126=0))</f>
        <v/>
      </c>
      <c r="D2130" s="7">
        <f>SUMPRODUCT(($R$2124:$T$2126=0)*($AT$2124:$AV$2126=0))</f>
        <v/>
      </c>
      <c r="E2130" s="7">
        <f>SUMPRODUCT(($Z$2124:$AB$2126=0)*($AT$2124:$AV$2126=0))</f>
        <v/>
      </c>
      <c r="F2130" s="7">
        <f>SUMPRODUCT(($AH$2124:$AJ$2126=0)*($AT$2124:$AV$2126=0))</f>
        <v/>
      </c>
      <c r="G2130" s="7">
        <f>SUMPRODUCT(($AP$2124:$AR$2126=0)*($AT$2124:$AV$2126=0))</f>
        <v/>
      </c>
      <c r="H2130" s="12">
        <f>AVERAGE($B$2130:$F$2130)</f>
        <v/>
      </c>
      <c r="I2130" s="12">
        <f>STDEV.P($B$2130:$F$2130)</f>
        <v/>
      </c>
    </row>
    <row r="2131">
      <c r="A2131" s="7" t="inlineStr">
        <is>
          <t>FP</t>
        </is>
      </c>
      <c r="B2131" s="7">
        <f>SUMPRODUCT(($B$2124:$D$2126=1)*($AT$2124:$AV$2126=0))</f>
        <v/>
      </c>
      <c r="C2131" s="7">
        <f>SUMPRODUCT(($J$2124:$L$2126=1)*($AT$2124:$AV$2126=0))</f>
        <v/>
      </c>
      <c r="D2131" s="7">
        <f>SUMPRODUCT(($R$2124:$T$2126=1)*($AT$2124:$AV$2126=0))</f>
        <v/>
      </c>
      <c r="E2131" s="7">
        <f>SUMPRODUCT(($Z$2124:$AB$2126=1)*($AT$2124:$AV$2126=0))</f>
        <v/>
      </c>
      <c r="F2131" s="7">
        <f>SUMPRODUCT(($AH$2124:$AJ$2126=1)*($AT$2124:$AV$2126=0))</f>
        <v/>
      </c>
      <c r="G2131" s="7">
        <f>SUMPRODUCT(($AP$2124:$AR$2126=1)*($AT$2124:$AV$2126=0))</f>
        <v/>
      </c>
      <c r="H2131" s="12">
        <f>AVERAGE($B$2131:$F$2131)</f>
        <v/>
      </c>
      <c r="I2131" s="12">
        <f>STDEV.P($B$2131:$F$2131)</f>
        <v/>
      </c>
    </row>
    <row r="2132">
      <c r="A2132" s="7" t="inlineStr">
        <is>
          <t>FN</t>
        </is>
      </c>
      <c r="B2132" s="7">
        <f>SUMPRODUCT(($B$2124:$D$2126=0)*($AT$2124:$AV$2126=1))</f>
        <v/>
      </c>
      <c r="C2132" s="7">
        <f>SUMPRODUCT(($J$2124:$L$2126=0)*($AT$2124:$AV$2126=1))</f>
        <v/>
      </c>
      <c r="D2132" s="7">
        <f>SUMPRODUCT(($R$2124:$T$2126=0)*($AT$2124:$AV$2126=1))</f>
        <v/>
      </c>
      <c r="E2132" s="7">
        <f>SUMPRODUCT(($Z$2124:$AB$2126=0)*($AT$2124:$AV$2126=1))</f>
        <v/>
      </c>
      <c r="F2132" s="7">
        <f>SUMPRODUCT(($AH$2124:$AJ$2126=0)*($AT$2124:$AV$2126=1))</f>
        <v/>
      </c>
      <c r="G2132" s="7">
        <f>SUMPRODUCT(($AP$2124:$AR$2126=0)*($AT$2124:$AV$2126=1))</f>
        <v/>
      </c>
      <c r="H2132" s="12">
        <f>AVERAGE($B$2132:$F$2132)</f>
        <v/>
      </c>
      <c r="I2132" s="12">
        <f>STDEV.P($B$2132:$F$2132)</f>
        <v/>
      </c>
    </row>
    <row r="2133">
      <c r="A2133" s="4" t="inlineStr">
        <is>
          <t>Precision</t>
        </is>
      </c>
      <c r="B2133" s="12">
        <f>IFERROR($B$2129/($B$2129+$B$2131),0)</f>
        <v/>
      </c>
      <c r="C2133" s="12">
        <f>IFERROR($C$2129/($C$2129+$C$2131),0)</f>
        <v/>
      </c>
      <c r="D2133" s="12">
        <f>IFERROR($D$2129/($D$2129+$D$2131),0)</f>
        <v/>
      </c>
      <c r="E2133" s="12">
        <f>IFERROR($E$2129/($E$2129+$E$2131),0)</f>
        <v/>
      </c>
      <c r="F2133" s="12">
        <f>IFERROR($F$2129/($F$2129+$F$2131),0)</f>
        <v/>
      </c>
      <c r="G2133" s="12">
        <f>IFERROR($G$2129/($G$2129+$G$2131),0)</f>
        <v/>
      </c>
      <c r="H2133" s="18">
        <f>AVERAGE($B$2133:$F$2133)</f>
        <v/>
      </c>
      <c r="I2133" s="18">
        <f>STDEV.P($B$2133:$F$2133)</f>
        <v/>
      </c>
    </row>
    <row r="2134">
      <c r="A2134" s="4" t="inlineStr">
        <is>
          <t>Recall</t>
        </is>
      </c>
      <c r="B2134" s="12">
        <f>IFERROR($B$2129/($B$2129+$B$2132),0)</f>
        <v/>
      </c>
      <c r="C2134" s="12">
        <f>IFERROR($C$2129/($C$2129+$C$2132),0)</f>
        <v/>
      </c>
      <c r="D2134" s="12">
        <f>IFERROR($D$2129/($D$2129+$D$2132),0)</f>
        <v/>
      </c>
      <c r="E2134" s="12">
        <f>IFERROR($E$2129/($E$2129+$E$2132),0)</f>
        <v/>
      </c>
      <c r="F2134" s="12">
        <f>IFERROR($F$2129/($F$2129+$F$2132),0)</f>
        <v/>
      </c>
      <c r="G2134" s="12">
        <f>IFERROR($G$2129/($G$2129+$G$2132),0)</f>
        <v/>
      </c>
      <c r="H2134" s="18">
        <f>AVERAGE($B$2134:$F$2134)</f>
        <v/>
      </c>
      <c r="I2134" s="18">
        <f>STDEV.P($B$2134:$F$2134)</f>
        <v/>
      </c>
    </row>
    <row r="2135">
      <c r="A2135" s="4" t="inlineStr">
        <is>
          <t>F1</t>
        </is>
      </c>
      <c r="B2135" s="12">
        <f>IFERROR(2*$B$2133*$B$2134/($B$2133+$B$2134),0)</f>
        <v/>
      </c>
      <c r="C2135" s="12">
        <f>IFERROR(2*$C$2133*$C$2134/($C$2133+$C$2134),0)</f>
        <v/>
      </c>
      <c r="D2135" s="12">
        <f>IFERROR(2*$D$2133*$D$2134/($D$2133+$D$2134),0)</f>
        <v/>
      </c>
      <c r="E2135" s="12">
        <f>IFERROR(2*$E$2133*$E$2134/($E$2133+$E$2134),0)</f>
        <v/>
      </c>
      <c r="F2135" s="12">
        <f>IFERROR(2*$F$2133*$F$2134/($F$2133+$F$2134),0)</f>
        <v/>
      </c>
      <c r="G2135" s="12">
        <f>IFERROR(2*$G$2133*$G$2134/($G$2133+$G$2134),0)</f>
        <v/>
      </c>
      <c r="H2135" s="18">
        <f>AVERAGE($B$2135:$F$2135)</f>
        <v/>
      </c>
      <c r="I2135" s="18">
        <f>STDEV.P($B$2135:$F$2135)</f>
        <v/>
      </c>
    </row>
    <row r="2136">
      <c r="A2136" s="4" t="inlineStr">
        <is>
          <t>Accuracy</t>
        </is>
      </c>
      <c r="B2136" s="12">
        <f>IFERROR(($B$2129+$B$2130)/($B$2129+$B$2130+$B$2131+$B$2132),0)</f>
        <v/>
      </c>
      <c r="C2136" s="12">
        <f>IFERROR(($C$2129+$C$2130)/($C$2129+$C$2130+$C$2131+$C$2132),0)</f>
        <v/>
      </c>
      <c r="D2136" s="12">
        <f>IFERROR(($D$2129+$D$2130)/($D$2129+$D$2130+$D$2131+$D$2132),0)</f>
        <v/>
      </c>
      <c r="E2136" s="12">
        <f>IFERROR(($E$2129+$E$2130)/($E$2129+$E$2130+$E$2131+$E$2132),0)</f>
        <v/>
      </c>
      <c r="F2136" s="12">
        <f>IFERROR(($F$2129+$F$2130)/($F$2129+$F$2130+$F$2131+$F$2132),0)</f>
        <v/>
      </c>
      <c r="G2136" s="12">
        <f>IFERROR(($G$2129+$G$2130)/($G$2129+$G$2130+$G$2131+$G$2132),0)</f>
        <v/>
      </c>
      <c r="H2136" s="18">
        <f>AVERAGE($B$2136:$F$2136)</f>
        <v/>
      </c>
      <c r="I2136" s="18">
        <f>STDEV.P($B$2136:$F$2136)</f>
        <v/>
      </c>
    </row>
    <row r="2137">
      <c r="A2137" s="4" t="inlineStr">
        <is>
          <t>Edit distance</t>
        </is>
      </c>
      <c r="B2137" s="12">
        <f>SUMPRODUCT(ABS($AT$2124:$AV$2126-$B$2124:$D$2126))</f>
        <v/>
      </c>
      <c r="C2137" s="12">
        <f>SUMPRODUCT(ABS($AT$2124:$AV$2126-$J$2124:$L$2126))</f>
        <v/>
      </c>
      <c r="D2137" s="12">
        <f>SUMPRODUCT(ABS($AT$2124:$AV$2126-$R$2124:$T$2126))</f>
        <v/>
      </c>
      <c r="E2137" s="12">
        <f>SUMPRODUCT(ABS($AT$2124:$AV$2126-$Z$2124:$AB$2126))</f>
        <v/>
      </c>
      <c r="F2137" s="12">
        <f>SUMPRODUCT(ABS($AT$2124:$AV$2126-$AH$2124:$AJ$2126))</f>
        <v/>
      </c>
      <c r="G2137" s="12">
        <f>SUMPRODUCT(ABS($AT$2124:$AV$2126-$AP$2124:$AR$2126))</f>
        <v/>
      </c>
      <c r="H2137" s="18">
        <f>AVERAGE($B$2137:$F$2137)</f>
        <v/>
      </c>
      <c r="I2137" s="18">
        <f>STDEV.P($B$2137:$F$2137)</f>
        <v/>
      </c>
    </row>
    <row r="2138">
      <c r="A2138" s="4" t="inlineStr">
        <is>
          <t>Spectral distance</t>
        </is>
      </c>
      <c r="B2138" s="12">
        <f>SQRT(SUMPRODUCT(($AY$2124:$AY$2126-$B$2145:$B$2147)^2))</f>
        <v/>
      </c>
      <c r="C2138" s="12">
        <f>SQRT(SUMPRODUCT(($AY$2124:$AY$2126-$C$2145:$C$2147)^2))</f>
        <v/>
      </c>
      <c r="D2138" s="12">
        <f>SQRT(SUMPRODUCT(($AY$2124:$AY$2126-$D$2145:$D$2147)^2))</f>
        <v/>
      </c>
      <c r="E2138" s="12">
        <f>SQRT(SUMPRODUCT(($AY$2124:$AY$2126-$E$2145:$E$2147)^2))</f>
        <v/>
      </c>
      <c r="F2138" s="12">
        <f>SQRT(SUMPRODUCT(($AY$2124:$AY$2126-$F$2145:$F$2147)^2))</f>
        <v/>
      </c>
      <c r="G2138" s="12">
        <f>SQRT(SUMPRODUCT(($AY$2124:$AY$2126-$G$2145:$G$2147)^2))</f>
        <v/>
      </c>
      <c r="H2138" s="18">
        <f>AVERAGE($B$2138:$F$2138)</f>
        <v/>
      </c>
      <c r="I2138" s="18">
        <f>STDEV.P($B$2138:$F$2138)</f>
        <v/>
      </c>
    </row>
    <row r="2139">
      <c r="A2139" s="4" t="inlineStr">
        <is>
          <t>Unsure cells</t>
        </is>
      </c>
      <c r="B2139" s="7">
        <f>COUNTIF($B$2124:$D$2126,2)</f>
        <v/>
      </c>
      <c r="C2139" s="7">
        <f>COUNTIF($J$2124:$L$2126,2)</f>
        <v/>
      </c>
      <c r="D2139" s="7">
        <f>COUNTIF($R$2124:$T$2126,2)</f>
        <v/>
      </c>
      <c r="E2139" s="7">
        <f>COUNTIF($Z$2124:$AB$2126,2)</f>
        <v/>
      </c>
      <c r="F2139" s="7">
        <f>COUNTIF($AH$2124:$AJ$2126,2)</f>
        <v/>
      </c>
      <c r="G2139" s="7">
        <f>COUNTIF($AP$2124:$AR$2126,2)</f>
        <v/>
      </c>
      <c r="H2139" s="12">
        <f>AVERAGE($B$2139:$F$2139)</f>
        <v/>
      </c>
      <c r="I2139" s="12">
        <f>STDEV.P($B$2139:$F$2139)</f>
        <v/>
      </c>
    </row>
    <row r="2140">
      <c r="A2140" s="3" t="inlineStr">
        <is>
          <t>eigenvalues (real part, numpy order; pasted)</t>
        </is>
      </c>
    </row>
    <row r="2141">
      <c r="A2141" s="3" t="inlineStr">
        <is>
          <t xml:space="preserve">  λ1</t>
        </is>
      </c>
      <c r="B2141" s="19" t="n">
        <v>-2.220446049250313e-16</v>
      </c>
      <c r="C2141" s="19" t="n">
        <v>-2.220446049250313e-16</v>
      </c>
      <c r="D2141" s="19" t="n">
        <v>-2.220446049250313e-16</v>
      </c>
      <c r="E2141" s="19" t="n">
        <v>-2.220446049250313e-16</v>
      </c>
      <c r="F2141" s="19" t="n">
        <v>-2.220446049250313e-16</v>
      </c>
      <c r="G2141" s="19" t="n">
        <v>-2.220446049250313e-16</v>
      </c>
    </row>
    <row r="2142">
      <c r="A2142" s="3" t="inlineStr">
        <is>
          <t xml:space="preserve">  λ2</t>
        </is>
      </c>
      <c r="B2142" s="19" t="n">
        <v>3</v>
      </c>
      <c r="C2142" s="19" t="n">
        <v>3</v>
      </c>
      <c r="D2142" s="19" t="n">
        <v>3</v>
      </c>
      <c r="E2142" s="19" t="n">
        <v>3</v>
      </c>
      <c r="F2142" s="19" t="n">
        <v>3</v>
      </c>
      <c r="G2142" s="19" t="n">
        <v>3</v>
      </c>
    </row>
    <row r="2143">
      <c r="A2143" s="3" t="inlineStr">
        <is>
          <t xml:space="preserve">  λ3</t>
        </is>
      </c>
      <c r="B2143" s="19" t="n">
        <v>0</v>
      </c>
      <c r="C2143" s="19" t="n">
        <v>0</v>
      </c>
      <c r="D2143" s="19" t="n">
        <v>0</v>
      </c>
      <c r="E2143" s="19" t="n">
        <v>0</v>
      </c>
      <c r="F2143" s="19" t="n">
        <v>0</v>
      </c>
      <c r="G2143" s="19" t="n">
        <v>0</v>
      </c>
    </row>
    <row r="2144">
      <c r="A2144" s="3" t="inlineStr">
        <is>
          <t>eigenvalues sorted desc (LARGE)</t>
        </is>
      </c>
    </row>
    <row r="2145">
      <c r="A2145" s="3" t="inlineStr">
        <is>
          <t xml:space="preserve">  λ(1)</t>
        </is>
      </c>
      <c r="B2145" s="19">
        <f>LARGE($B$2141:$B$2143,1)</f>
        <v/>
      </c>
      <c r="C2145" s="19">
        <f>LARGE($C$2141:$C$2143,1)</f>
        <v/>
      </c>
      <c r="D2145" s="19">
        <f>LARGE($D$2141:$D$2143,1)</f>
        <v/>
      </c>
      <c r="E2145" s="19">
        <f>LARGE($E$2141:$E$2143,1)</f>
        <v/>
      </c>
      <c r="F2145" s="19">
        <f>LARGE($F$2141:$F$2143,1)</f>
        <v/>
      </c>
      <c r="G2145" s="19">
        <f>LARGE($G$2141:$G$2143,1)</f>
        <v/>
      </c>
    </row>
    <row r="2146">
      <c r="A2146" s="3" t="inlineStr">
        <is>
          <t xml:space="preserve">  λ(2)</t>
        </is>
      </c>
      <c r="B2146" s="19">
        <f>LARGE($B$2141:$B$2143,2)</f>
        <v/>
      </c>
      <c r="C2146" s="19">
        <f>LARGE($C$2141:$C$2143,2)</f>
        <v/>
      </c>
      <c r="D2146" s="19">
        <f>LARGE($D$2141:$D$2143,2)</f>
        <v/>
      </c>
      <c r="E2146" s="19">
        <f>LARGE($E$2141:$E$2143,2)</f>
        <v/>
      </c>
      <c r="F2146" s="19">
        <f>LARGE($F$2141:$F$2143,2)</f>
        <v/>
      </c>
      <c r="G2146" s="19">
        <f>LARGE($G$2141:$G$2143,2)</f>
        <v/>
      </c>
    </row>
    <row r="2147">
      <c r="A2147" s="3" t="inlineStr">
        <is>
          <t xml:space="preserve">  λ(3)</t>
        </is>
      </c>
      <c r="B2147" s="19">
        <f>LARGE($B$2141:$B$2143,3)</f>
        <v/>
      </c>
      <c r="C2147" s="19">
        <f>LARGE($C$2141:$C$2143,3)</f>
        <v/>
      </c>
      <c r="D2147" s="19">
        <f>LARGE($D$2141:$D$2143,3)</f>
        <v/>
      </c>
      <c r="E2147" s="19">
        <f>LARGE($E$2141:$E$2143,3)</f>
        <v/>
      </c>
      <c r="F2147" s="19">
        <f>LARGE($F$2141:$F$2143,3)</f>
        <v/>
      </c>
      <c r="G2147" s="19">
        <f>LARGE($G$2141:$G$2143,3)</f>
        <v/>
      </c>
    </row>
    <row r="2148">
      <c r="A2148" s="3" t="inlineStr">
        <is>
          <t>check: Σeig − trace (→0)</t>
        </is>
      </c>
      <c r="B2148" s="3">
        <f>ROUND(SUM($B$2141:$B$2143)-($B$2124+$C$2125+$D$2126),6)</f>
        <v/>
      </c>
      <c r="C2148" s="3">
        <f>ROUND(SUM($C$2141:$C$2143)-($J$2124+$K$2125+$L$2126),6)</f>
        <v/>
      </c>
      <c r="D2148" s="3">
        <f>ROUND(SUM($D$2141:$D$2143)-($R$2124+$S$2125+$T$2126),6)</f>
        <v/>
      </c>
      <c r="E2148" s="3">
        <f>ROUND(SUM($E$2141:$E$2143)-($Z$2124+$AA$2125+$AB$2126),6)</f>
        <v/>
      </c>
      <c r="F2148" s="3">
        <f>ROUND(SUM($F$2141:$F$2143)-($AH$2124+$AI$2125+$AJ$2126),6)</f>
        <v/>
      </c>
      <c r="G2148" s="3">
        <f>ROUND(SUM($G$2141:$G$2143)-($AP$2124+$AQ$2125+$AR$2126),6)</f>
        <v/>
      </c>
    </row>
    <row r="2149">
      <c r="A2149" s="3" t="inlineStr">
        <is>
          <t>check: Πeig − det (→0)</t>
        </is>
      </c>
      <c r="B2149" s="3">
        <f>ROUND(MDETERM($B$2124:$D$2126)-PRODUCT($B$2141:$B$2143),6)</f>
        <v/>
      </c>
      <c r="C2149" s="3">
        <f>ROUND(MDETERM($J$2124:$L$2126)-PRODUCT($C$2141:$C$2143),6)</f>
        <v/>
      </c>
      <c r="D2149" s="3">
        <f>ROUND(MDETERM($R$2124:$T$2126)-PRODUCT($D$2141:$D$2143),6)</f>
        <v/>
      </c>
      <c r="E2149" s="3">
        <f>ROUND(MDETERM($Z$2124:$AB$2126)-PRODUCT($E$2141:$E$2143),6)</f>
        <v/>
      </c>
      <c r="F2149" s="3">
        <f>ROUND(MDETERM($AH$2124:$AJ$2126)-PRODUCT($F$2141:$F$2143),6)</f>
        <v/>
      </c>
      <c r="G2149" s="3">
        <f>ROUND(MDETERM($AP$2124:$AR$2126)-PRODUCT($G$2141:$G$2143),6)</f>
        <v/>
      </c>
    </row>
    <row r="2150">
      <c r="A2150" s="3" t="inlineStr">
        <is>
          <t>complex eigenvalues?</t>
        </is>
      </c>
      <c r="B2150" s="3" t="inlineStr"/>
      <c r="C2150" s="3" t="inlineStr"/>
      <c r="D2150" s="3" t="inlineStr"/>
      <c r="E2150" s="3" t="inlineStr"/>
      <c r="F2150" s="3" t="inlineStr"/>
      <c r="G2150" s="3" t="inlineStr"/>
    </row>
    <row r="2151">
      <c r="A2151" s="3" t="inlineStr">
        <is>
          <t>check: det(M − λᵢI) per sorted λ (→0)</t>
        </is>
      </c>
    </row>
    <row r="2152">
      <c r="A2152" s="3" t="inlineStr">
        <is>
          <t xml:space="preserve">  det(M − λ(1)I)</t>
        </is>
      </c>
      <c r="B2152" s="3">
        <f t="array" ref="B2152">ROUND(MDETERM($B$2124:$D$2126-$B$2145*MUNIT(3)),6)</f>
        <v/>
      </c>
      <c r="C2152" s="3">
        <f t="array" ref="C2152">ROUND(MDETERM($J$2124:$L$2126-$C$2145*MUNIT(3)),6)</f>
        <v/>
      </c>
      <c r="D2152" s="3">
        <f t="array" ref="D2152">ROUND(MDETERM($R$2124:$T$2126-$D$2145*MUNIT(3)),6)</f>
        <v/>
      </c>
      <c r="E2152" s="3">
        <f t="array" ref="E2152">ROUND(MDETERM($Z$2124:$AB$2126-$E$2145*MUNIT(3)),6)</f>
        <v/>
      </c>
      <c r="F2152" s="3">
        <f t="array" ref="F2152">ROUND(MDETERM($AH$2124:$AJ$2126-$F$2145*MUNIT(3)),6)</f>
        <v/>
      </c>
      <c r="G2152" s="3">
        <f t="array" ref="G2152">ROUND(MDETERM($AP$2124:$AR$2126-$G$2145*MUNIT(3)),6)</f>
        <v/>
      </c>
    </row>
    <row r="2153">
      <c r="A2153" s="3" t="inlineStr">
        <is>
          <t xml:space="preserve">  det(M − λ(2)I)</t>
        </is>
      </c>
      <c r="B2153" s="3">
        <f t="array" ref="B2153">ROUND(MDETERM($B$2124:$D$2126-$B$2146*MUNIT(3)),6)</f>
        <v/>
      </c>
      <c r="C2153" s="3">
        <f t="array" ref="C2153">ROUND(MDETERM($J$2124:$L$2126-$C$2146*MUNIT(3)),6)</f>
        <v/>
      </c>
      <c r="D2153" s="3">
        <f t="array" ref="D2153">ROUND(MDETERM($R$2124:$T$2126-$D$2146*MUNIT(3)),6)</f>
        <v/>
      </c>
      <c r="E2153" s="3">
        <f t="array" ref="E2153">ROUND(MDETERM($Z$2124:$AB$2126-$E$2146*MUNIT(3)),6)</f>
        <v/>
      </c>
      <c r="F2153" s="3">
        <f t="array" ref="F2153">ROUND(MDETERM($AH$2124:$AJ$2126-$F$2146*MUNIT(3)),6)</f>
        <v/>
      </c>
      <c r="G2153" s="3">
        <f t="array" ref="G2153">ROUND(MDETERM($AP$2124:$AR$2126-$G$2146*MUNIT(3)),6)</f>
        <v/>
      </c>
    </row>
    <row r="2154">
      <c r="A2154" s="3" t="inlineStr">
        <is>
          <t xml:space="preserve">  det(M − λ(3)I)</t>
        </is>
      </c>
      <c r="B2154" s="3">
        <f t="array" ref="B2154">ROUND(MDETERM($B$2124:$D$2126-$B$2147*MUNIT(3)),6)</f>
        <v/>
      </c>
      <c r="C2154" s="3">
        <f t="array" ref="C2154">ROUND(MDETERM($J$2124:$L$2126-$C$2147*MUNIT(3)),6)</f>
        <v/>
      </c>
      <c r="D2154" s="3">
        <f t="array" ref="D2154">ROUND(MDETERM($R$2124:$T$2126-$D$2147*MUNIT(3)),6)</f>
        <v/>
      </c>
      <c r="E2154" s="3">
        <f t="array" ref="E2154">ROUND(MDETERM($Z$2124:$AB$2126-$E$2147*MUNIT(3)),6)</f>
        <v/>
      </c>
      <c r="F2154" s="3">
        <f t="array" ref="F2154">ROUND(MDETERM($AH$2124:$AJ$2126-$F$2147*MUNIT(3)),6)</f>
        <v/>
      </c>
      <c r="G2154" s="3">
        <f t="array" ref="G2154">ROUND(MDETERM($AP$2124:$AR$2126-$G$2147*MUNIT(3)),6)</f>
        <v/>
      </c>
    </row>
    <row r="2158" ht="16" customHeight="1">
      <c r="A2158" s="14" t="inlineStr">
        <is>
          <t>GraphRAG R2-R3 | mixtral:8x22b</t>
        </is>
      </c>
      <c r="B2158" s="9" t="inlineStr">
        <is>
          <t>run 1 (raw, pasted)</t>
        </is>
      </c>
      <c r="J2158" s="9" t="inlineStr">
        <is>
          <t>run 2 (raw, pasted)</t>
        </is>
      </c>
      <c r="R2158" s="9" t="inlineStr">
        <is>
          <t>run 3 (raw, pasted)</t>
        </is>
      </c>
      <c r="Z2158" s="9" t="inlineStr">
        <is>
          <t>run 4 (raw, pasted)</t>
        </is>
      </c>
      <c r="AH2158" s="9" t="inlineStr">
        <is>
          <t>run 5 (raw, pasted)</t>
        </is>
      </c>
      <c r="AP2158" s="9" t="inlineStr">
        <is>
          <t>archived component mapping</t>
        </is>
      </c>
    </row>
    <row r="2159" ht="60" customHeight="1">
      <c r="B2159" s="15" t="inlineStr">
        <is>
          <t>Motor</t>
        </is>
      </c>
      <c r="C2159" s="15" t="inlineStr">
        <is>
          <t>Gearbox</t>
        </is>
      </c>
      <c r="D2159" s="15" t="inlineStr">
        <is>
          <t>Chuck</t>
        </is>
      </c>
      <c r="E2159" s="15" t="inlineStr">
        <is>
          <t>Clutch</t>
        </is>
      </c>
      <c r="F2159" s="15" t="inlineStr">
        <is>
          <t>Trigger Switch</t>
        </is>
      </c>
      <c r="G2159" s="15" t="inlineStr">
        <is>
          <t>Battery</t>
        </is>
      </c>
      <c r="H2159" s="15" t="inlineStr">
        <is>
          <t>Housing</t>
        </is>
      </c>
      <c r="J2159" s="15" t="inlineStr">
        <is>
          <t>Motor</t>
        </is>
      </c>
      <c r="K2159" s="15" t="inlineStr">
        <is>
          <t>Gearbox</t>
        </is>
      </c>
      <c r="L2159" s="15" t="inlineStr">
        <is>
          <t>Chuck</t>
        </is>
      </c>
      <c r="M2159" s="15" t="inlineStr">
        <is>
          <t>Clutch</t>
        </is>
      </c>
      <c r="N2159" s="15" t="inlineStr">
        <is>
          <t>Trigger Switch</t>
        </is>
      </c>
      <c r="O2159" s="15" t="inlineStr">
        <is>
          <t>Battery</t>
        </is>
      </c>
      <c r="P2159" s="15" t="inlineStr">
        <is>
          <t>Housing</t>
        </is>
      </c>
      <c r="R2159" s="15" t="inlineStr">
        <is>
          <t>Motor</t>
        </is>
      </c>
      <c r="S2159" s="15" t="inlineStr">
        <is>
          <t>Gearbox</t>
        </is>
      </c>
      <c r="T2159" s="15" t="inlineStr">
        <is>
          <t>Chuck</t>
        </is>
      </c>
      <c r="U2159" s="15" t="inlineStr">
        <is>
          <t>Clutch</t>
        </is>
      </c>
      <c r="V2159" s="15" t="inlineStr">
        <is>
          <t>Trigger Switch</t>
        </is>
      </c>
      <c r="W2159" s="15" t="inlineStr">
        <is>
          <t>Battery</t>
        </is>
      </c>
      <c r="X2159" s="15" t="inlineStr">
        <is>
          <t>Housing</t>
        </is>
      </c>
      <c r="Z2159" s="15" t="inlineStr">
        <is>
          <t>Motor</t>
        </is>
      </c>
      <c r="AA2159" s="15" t="inlineStr">
        <is>
          <t>Gearbox</t>
        </is>
      </c>
      <c r="AB2159" s="15" t="inlineStr">
        <is>
          <t>Chuck</t>
        </is>
      </c>
      <c r="AC2159" s="15" t="inlineStr">
        <is>
          <t>Clutch</t>
        </is>
      </c>
      <c r="AD2159" s="15" t="inlineStr">
        <is>
          <t>Trigger Switch</t>
        </is>
      </c>
      <c r="AE2159" s="15" t="inlineStr">
        <is>
          <t>Battery</t>
        </is>
      </c>
      <c r="AF2159" s="15" t="inlineStr">
        <is>
          <t>Housing</t>
        </is>
      </c>
      <c r="AH2159" s="15" t="inlineStr">
        <is>
          <t>Motor</t>
        </is>
      </c>
      <c r="AI2159" s="15" t="inlineStr">
        <is>
          <t>Gearbox</t>
        </is>
      </c>
      <c r="AJ2159" s="15" t="inlineStr">
        <is>
          <t>Chuck</t>
        </is>
      </c>
      <c r="AK2159" s="15" t="inlineStr">
        <is>
          <t>Clutch</t>
        </is>
      </c>
      <c r="AL2159" s="15" t="inlineStr">
        <is>
          <t>Trigger Switch</t>
        </is>
      </c>
      <c r="AM2159" s="15" t="inlineStr">
        <is>
          <t>Battery</t>
        </is>
      </c>
      <c r="AN2159" s="15" t="inlineStr">
        <is>
          <t>Housing</t>
        </is>
      </c>
      <c r="AP2159" s="3" t="inlineStr">
        <is>
          <t>Ground truth component</t>
        </is>
      </c>
      <c r="AQ2159" s="3" t="inlineStr">
        <is>
          <t>Matched predicted component</t>
        </is>
      </c>
    </row>
    <row r="2160">
      <c r="A2160" s="3" t="inlineStr">
        <is>
          <t>Motor</t>
        </is>
      </c>
      <c r="B2160" s="8" t="n">
        <v>1</v>
      </c>
      <c r="C2160" s="8" t="n">
        <v>1</v>
      </c>
      <c r="D2160" s="8" t="n">
        <v>1</v>
      </c>
      <c r="E2160" s="8" t="n">
        <v>0</v>
      </c>
      <c r="F2160" s="8" t="n">
        <v>1</v>
      </c>
      <c r="G2160" s="8" t="n">
        <v>1</v>
      </c>
      <c r="H2160" s="8" t="n">
        <v>1</v>
      </c>
      <c r="J2160" s="8" t="n">
        <v>1</v>
      </c>
      <c r="K2160" s="8" t="n">
        <v>1</v>
      </c>
      <c r="L2160" s="8" t="n">
        <v>1</v>
      </c>
      <c r="M2160" s="8" t="n">
        <v>0</v>
      </c>
      <c r="N2160" s="8" t="n">
        <v>1</v>
      </c>
      <c r="O2160" s="8" t="n">
        <v>1</v>
      </c>
      <c r="P2160" s="8" t="n">
        <v>0</v>
      </c>
      <c r="R2160" s="8" t="n">
        <v>1</v>
      </c>
      <c r="S2160" s="8" t="n">
        <v>1</v>
      </c>
      <c r="T2160" s="8" t="n">
        <v>1</v>
      </c>
      <c r="U2160" s="8" t="n">
        <v>0</v>
      </c>
      <c r="V2160" s="8" t="n">
        <v>1</v>
      </c>
      <c r="W2160" s="8" t="n">
        <v>1</v>
      </c>
      <c r="X2160" s="8" t="n">
        <v>0</v>
      </c>
      <c r="Z2160" s="8" t="n">
        <v>1</v>
      </c>
      <c r="AA2160" s="8" t="n">
        <v>1</v>
      </c>
      <c r="AB2160" s="8" t="n">
        <v>1</v>
      </c>
      <c r="AC2160" s="8" t="n">
        <v>0</v>
      </c>
      <c r="AD2160" s="8" t="n">
        <v>1</v>
      </c>
      <c r="AE2160" s="8" t="n">
        <v>1</v>
      </c>
      <c r="AF2160" s="8" t="n">
        <v>0</v>
      </c>
      <c r="AH2160" s="8" t="n">
        <v>1</v>
      </c>
      <c r="AI2160" s="8" t="n">
        <v>1</v>
      </c>
      <c r="AJ2160" s="8" t="n">
        <v>1</v>
      </c>
      <c r="AK2160" s="8" t="n">
        <v>0</v>
      </c>
      <c r="AL2160" s="8" t="n">
        <v>1</v>
      </c>
      <c r="AM2160" s="8" t="n">
        <v>1</v>
      </c>
      <c r="AN2160" s="8" t="n">
        <v>0</v>
      </c>
      <c r="AP2160" s="3" t="inlineStr">
        <is>
          <t>Motor</t>
        </is>
      </c>
      <c r="AQ2160" s="3" t="inlineStr">
        <is>
          <t>Motor</t>
        </is>
      </c>
    </row>
    <row r="2161">
      <c r="A2161" s="3" t="inlineStr">
        <is>
          <t>Gearbox</t>
        </is>
      </c>
      <c r="B2161" s="8" t="n">
        <v>1</v>
      </c>
      <c r="C2161" s="8" t="n">
        <v>1</v>
      </c>
      <c r="D2161" s="8" t="n">
        <v>1</v>
      </c>
      <c r="E2161" s="8" t="n">
        <v>0</v>
      </c>
      <c r="F2161" s="8" t="n">
        <v>1</v>
      </c>
      <c r="G2161" s="8" t="n">
        <v>1</v>
      </c>
      <c r="H2161" s="8" t="n">
        <v>0</v>
      </c>
      <c r="J2161" s="8" t="n">
        <v>1</v>
      </c>
      <c r="K2161" s="8" t="n">
        <v>1</v>
      </c>
      <c r="L2161" s="8" t="n">
        <v>1</v>
      </c>
      <c r="M2161" s="8" t="n">
        <v>0</v>
      </c>
      <c r="N2161" s="8" t="n">
        <v>1</v>
      </c>
      <c r="O2161" s="8" t="n">
        <v>1</v>
      </c>
      <c r="P2161" s="8" t="n">
        <v>0</v>
      </c>
      <c r="R2161" s="8" t="n">
        <v>1</v>
      </c>
      <c r="S2161" s="8" t="n">
        <v>1</v>
      </c>
      <c r="T2161" s="8" t="n">
        <v>1</v>
      </c>
      <c r="U2161" s="8" t="n">
        <v>0</v>
      </c>
      <c r="V2161" s="8" t="n">
        <v>1</v>
      </c>
      <c r="W2161" s="8" t="n">
        <v>1</v>
      </c>
      <c r="X2161" s="8" t="n">
        <v>0</v>
      </c>
      <c r="Z2161" s="8" t="n">
        <v>1</v>
      </c>
      <c r="AA2161" s="8" t="n">
        <v>1</v>
      </c>
      <c r="AB2161" s="8" t="n">
        <v>1</v>
      </c>
      <c r="AC2161" s="8" t="n">
        <v>0</v>
      </c>
      <c r="AD2161" s="8" t="n">
        <v>1</v>
      </c>
      <c r="AE2161" s="8" t="n">
        <v>1</v>
      </c>
      <c r="AF2161" s="8" t="n">
        <v>0</v>
      </c>
      <c r="AH2161" s="8" t="n">
        <v>1</v>
      </c>
      <c r="AI2161" s="8" t="n">
        <v>1</v>
      </c>
      <c r="AJ2161" s="8" t="n">
        <v>1</v>
      </c>
      <c r="AK2161" s="8" t="n">
        <v>0</v>
      </c>
      <c r="AL2161" s="8" t="n">
        <v>1</v>
      </c>
      <c r="AM2161" s="8" t="n">
        <v>1</v>
      </c>
      <c r="AN2161" s="8" t="n">
        <v>0</v>
      </c>
      <c r="AP2161" s="3" t="inlineStr">
        <is>
          <t>Housing</t>
        </is>
      </c>
      <c r="AQ2161" s="3" t="inlineStr">
        <is>
          <t>Housing</t>
        </is>
      </c>
    </row>
    <row r="2162">
      <c r="A2162" s="3" t="inlineStr">
        <is>
          <t>Chuck</t>
        </is>
      </c>
      <c r="B2162" s="8" t="n">
        <v>1</v>
      </c>
      <c r="C2162" s="8" t="n">
        <v>1</v>
      </c>
      <c r="D2162" s="8" t="n">
        <v>1</v>
      </c>
      <c r="E2162" s="8" t="n">
        <v>1</v>
      </c>
      <c r="F2162" s="8" t="n">
        <v>0</v>
      </c>
      <c r="G2162" s="8" t="n">
        <v>0</v>
      </c>
      <c r="H2162" s="8" t="n">
        <v>0</v>
      </c>
      <c r="J2162" s="8" t="n">
        <v>1</v>
      </c>
      <c r="K2162" s="8" t="n">
        <v>1</v>
      </c>
      <c r="L2162" s="8" t="n">
        <v>1</v>
      </c>
      <c r="M2162" s="8" t="n">
        <v>1</v>
      </c>
      <c r="N2162" s="8" t="n">
        <v>0</v>
      </c>
      <c r="O2162" s="8" t="n">
        <v>1</v>
      </c>
      <c r="P2162" s="8" t="n">
        <v>0</v>
      </c>
      <c r="R2162" s="8" t="n">
        <v>1</v>
      </c>
      <c r="S2162" s="8" t="n">
        <v>1</v>
      </c>
      <c r="T2162" s="8" t="n">
        <v>1</v>
      </c>
      <c r="U2162" s="8" t="n">
        <v>1</v>
      </c>
      <c r="V2162" s="8" t="n">
        <v>0</v>
      </c>
      <c r="W2162" s="8" t="n">
        <v>1</v>
      </c>
      <c r="X2162" s="8" t="n">
        <v>0</v>
      </c>
      <c r="Z2162" s="8" t="n">
        <v>1</v>
      </c>
      <c r="AA2162" s="8" t="n">
        <v>1</v>
      </c>
      <c r="AB2162" s="8" t="n">
        <v>1</v>
      </c>
      <c r="AC2162" s="8" t="n">
        <v>1</v>
      </c>
      <c r="AD2162" s="8" t="n">
        <v>0</v>
      </c>
      <c r="AE2162" s="8" t="n">
        <v>1</v>
      </c>
      <c r="AF2162" s="8" t="n">
        <v>0</v>
      </c>
      <c r="AH2162" s="8" t="n">
        <v>1</v>
      </c>
      <c r="AI2162" s="8" t="n">
        <v>1</v>
      </c>
      <c r="AJ2162" s="8" t="n">
        <v>1</v>
      </c>
      <c r="AK2162" s="8" t="n">
        <v>1</v>
      </c>
      <c r="AL2162" s="8" t="n">
        <v>0</v>
      </c>
      <c r="AM2162" s="8" t="n">
        <v>1</v>
      </c>
      <c r="AN2162" s="8" t="n">
        <v>0</v>
      </c>
      <c r="AP2162" s="3" t="inlineStr">
        <is>
          <t>Bit</t>
        </is>
      </c>
      <c r="AQ2162" s="3" t="inlineStr">
        <is>
          <t>Battery</t>
        </is>
      </c>
    </row>
    <row r="2163">
      <c r="A2163" s="3" t="inlineStr">
        <is>
          <t>Clutch</t>
        </is>
      </c>
      <c r="B2163" s="8" t="n">
        <v>0</v>
      </c>
      <c r="C2163" s="8" t="n">
        <v>0</v>
      </c>
      <c r="D2163" s="8" t="n">
        <v>1</v>
      </c>
      <c r="E2163" s="8" t="n">
        <v>1</v>
      </c>
      <c r="F2163" s="8" t="n">
        <v>0</v>
      </c>
      <c r="G2163" s="8" t="n">
        <v>0</v>
      </c>
      <c r="H2163" s="8" t="n">
        <v>0</v>
      </c>
      <c r="J2163" s="8" t="n">
        <v>0</v>
      </c>
      <c r="K2163" s="8" t="n">
        <v>0</v>
      </c>
      <c r="L2163" s="8" t="n">
        <v>1</v>
      </c>
      <c r="M2163" s="8" t="n">
        <v>1</v>
      </c>
      <c r="N2163" s="8" t="n">
        <v>0</v>
      </c>
      <c r="O2163" s="8" t="n">
        <v>0</v>
      </c>
      <c r="P2163" s="8" t="n">
        <v>0</v>
      </c>
      <c r="R2163" s="8" t="n">
        <v>0</v>
      </c>
      <c r="S2163" s="8" t="n">
        <v>0</v>
      </c>
      <c r="T2163" s="8" t="n">
        <v>1</v>
      </c>
      <c r="U2163" s="8" t="n">
        <v>1</v>
      </c>
      <c r="V2163" s="8" t="n">
        <v>0</v>
      </c>
      <c r="W2163" s="8" t="n">
        <v>0</v>
      </c>
      <c r="X2163" s="8" t="n">
        <v>0</v>
      </c>
      <c r="Z2163" s="8" t="n">
        <v>0</v>
      </c>
      <c r="AA2163" s="8" t="n">
        <v>0</v>
      </c>
      <c r="AB2163" s="8" t="n">
        <v>1</v>
      </c>
      <c r="AC2163" s="8" t="n">
        <v>1</v>
      </c>
      <c r="AD2163" s="8" t="n">
        <v>0</v>
      </c>
      <c r="AE2163" s="8" t="n">
        <v>0</v>
      </c>
      <c r="AF2163" s="8" t="n">
        <v>0</v>
      </c>
      <c r="AH2163" s="8" t="n">
        <v>0</v>
      </c>
      <c r="AI2163" s="8" t="n">
        <v>0</v>
      </c>
      <c r="AJ2163" s="8" t="n">
        <v>1</v>
      </c>
      <c r="AK2163" s="8" t="n">
        <v>1</v>
      </c>
      <c r="AL2163" s="8" t="n">
        <v>0</v>
      </c>
      <c r="AM2163" s="8" t="n">
        <v>0</v>
      </c>
      <c r="AN2163" s="8" t="n">
        <v>0</v>
      </c>
      <c r="AP2163" s="3" t="inlineStr">
        <is>
          <t>Transmission</t>
        </is>
      </c>
      <c r="AQ2163" s="3" t="inlineStr">
        <is>
          <t>Gearbox</t>
        </is>
      </c>
    </row>
    <row r="2164">
      <c r="A2164" s="3" t="inlineStr">
        <is>
          <t>Trigger Switch</t>
        </is>
      </c>
      <c r="B2164" s="8" t="n">
        <v>1</v>
      </c>
      <c r="C2164" s="8" t="n">
        <v>1</v>
      </c>
      <c r="D2164" s="8" t="n">
        <v>0</v>
      </c>
      <c r="E2164" s="8" t="n">
        <v>0</v>
      </c>
      <c r="F2164" s="8" t="n">
        <v>1</v>
      </c>
      <c r="G2164" s="8" t="n">
        <v>0</v>
      </c>
      <c r="H2164" s="8" t="n">
        <v>0</v>
      </c>
      <c r="J2164" s="8" t="n">
        <v>1</v>
      </c>
      <c r="K2164" s="8" t="n">
        <v>1</v>
      </c>
      <c r="L2164" s="8" t="n">
        <v>0</v>
      </c>
      <c r="M2164" s="8" t="n">
        <v>0</v>
      </c>
      <c r="N2164" s="8" t="n">
        <v>1</v>
      </c>
      <c r="O2164" s="8" t="n">
        <v>1</v>
      </c>
      <c r="P2164" s="8" t="n">
        <v>0</v>
      </c>
      <c r="R2164" s="8" t="n">
        <v>1</v>
      </c>
      <c r="S2164" s="8" t="n">
        <v>1</v>
      </c>
      <c r="T2164" s="8" t="n">
        <v>0</v>
      </c>
      <c r="U2164" s="8" t="n">
        <v>0</v>
      </c>
      <c r="V2164" s="8" t="n">
        <v>1</v>
      </c>
      <c r="W2164" s="8" t="n">
        <v>1</v>
      </c>
      <c r="X2164" s="8" t="n">
        <v>0</v>
      </c>
      <c r="Z2164" s="8" t="n">
        <v>1</v>
      </c>
      <c r="AA2164" s="8" t="n">
        <v>1</v>
      </c>
      <c r="AB2164" s="8" t="n">
        <v>0</v>
      </c>
      <c r="AC2164" s="8" t="n">
        <v>0</v>
      </c>
      <c r="AD2164" s="8" t="n">
        <v>1</v>
      </c>
      <c r="AE2164" s="8" t="n">
        <v>1</v>
      </c>
      <c r="AF2164" s="8" t="n">
        <v>0</v>
      </c>
      <c r="AH2164" s="8" t="n">
        <v>1</v>
      </c>
      <c r="AI2164" s="8" t="n">
        <v>1</v>
      </c>
      <c r="AJ2164" s="8" t="n">
        <v>0</v>
      </c>
      <c r="AK2164" s="8" t="n">
        <v>0</v>
      </c>
      <c r="AL2164" s="8" t="n">
        <v>1</v>
      </c>
      <c r="AM2164" s="8" t="n">
        <v>1</v>
      </c>
      <c r="AN2164" s="8" t="n">
        <v>0</v>
      </c>
    </row>
    <row r="2165">
      <c r="A2165" s="3" t="inlineStr">
        <is>
          <t>Battery</t>
        </is>
      </c>
      <c r="B2165" s="8" t="n">
        <v>1</v>
      </c>
      <c r="C2165" s="8" t="n">
        <v>1</v>
      </c>
      <c r="D2165" s="8" t="n">
        <v>0</v>
      </c>
      <c r="E2165" s="8" t="n">
        <v>0</v>
      </c>
      <c r="F2165" s="8" t="n">
        <v>0</v>
      </c>
      <c r="G2165" s="8" t="n">
        <v>1</v>
      </c>
      <c r="H2165" s="8" t="n">
        <v>0</v>
      </c>
      <c r="J2165" s="8" t="n">
        <v>1</v>
      </c>
      <c r="K2165" s="8" t="n">
        <v>1</v>
      </c>
      <c r="L2165" s="8" t="n">
        <v>1</v>
      </c>
      <c r="M2165" s="8" t="n">
        <v>0</v>
      </c>
      <c r="N2165" s="8" t="n">
        <v>1</v>
      </c>
      <c r="O2165" s="8" t="n">
        <v>1</v>
      </c>
      <c r="P2165" s="8" t="n">
        <v>0</v>
      </c>
      <c r="R2165" s="8" t="n">
        <v>1</v>
      </c>
      <c r="S2165" s="8" t="n">
        <v>1</v>
      </c>
      <c r="T2165" s="8" t="n">
        <v>1</v>
      </c>
      <c r="U2165" s="8" t="n">
        <v>0</v>
      </c>
      <c r="V2165" s="8" t="n">
        <v>1</v>
      </c>
      <c r="W2165" s="8" t="n">
        <v>1</v>
      </c>
      <c r="X2165" s="8" t="n">
        <v>0</v>
      </c>
      <c r="Z2165" s="8" t="n">
        <v>1</v>
      </c>
      <c r="AA2165" s="8" t="n">
        <v>1</v>
      </c>
      <c r="AB2165" s="8" t="n">
        <v>1</v>
      </c>
      <c r="AC2165" s="8" t="n">
        <v>0</v>
      </c>
      <c r="AD2165" s="8" t="n">
        <v>1</v>
      </c>
      <c r="AE2165" s="8" t="n">
        <v>1</v>
      </c>
      <c r="AF2165" s="8" t="n">
        <v>0</v>
      </c>
      <c r="AH2165" s="8" t="n">
        <v>1</v>
      </c>
      <c r="AI2165" s="8" t="n">
        <v>1</v>
      </c>
      <c r="AJ2165" s="8" t="n">
        <v>1</v>
      </c>
      <c r="AK2165" s="8" t="n">
        <v>0</v>
      </c>
      <c r="AL2165" s="8" t="n">
        <v>1</v>
      </c>
      <c r="AM2165" s="8" t="n">
        <v>1</v>
      </c>
      <c r="AN2165" s="8" t="n">
        <v>0</v>
      </c>
    </row>
    <row r="2166">
      <c r="A2166" s="3" t="inlineStr">
        <is>
          <t>Housing</t>
        </is>
      </c>
      <c r="B2166" s="8" t="n">
        <v>1</v>
      </c>
      <c r="C2166" s="8" t="n">
        <v>0</v>
      </c>
      <c r="D2166" s="8" t="n">
        <v>0</v>
      </c>
      <c r="E2166" s="8" t="n">
        <v>0</v>
      </c>
      <c r="F2166" s="8" t="n">
        <v>0</v>
      </c>
      <c r="G2166" s="8" t="n">
        <v>0</v>
      </c>
      <c r="H2166" s="8" t="n">
        <v>1</v>
      </c>
      <c r="J2166" s="8" t="n">
        <v>0</v>
      </c>
      <c r="K2166" s="8" t="n">
        <v>0</v>
      </c>
      <c r="L2166" s="8" t="n">
        <v>0</v>
      </c>
      <c r="M2166" s="8" t="n">
        <v>0</v>
      </c>
      <c r="N2166" s="8" t="n">
        <v>0</v>
      </c>
      <c r="O2166" s="8" t="n">
        <v>0</v>
      </c>
      <c r="P2166" s="8" t="n">
        <v>1</v>
      </c>
      <c r="R2166" s="8" t="n">
        <v>0</v>
      </c>
      <c r="S2166" s="8" t="n">
        <v>0</v>
      </c>
      <c r="T2166" s="8" t="n">
        <v>0</v>
      </c>
      <c r="U2166" s="8" t="n">
        <v>0</v>
      </c>
      <c r="V2166" s="8" t="n">
        <v>0</v>
      </c>
      <c r="W2166" s="8" t="n">
        <v>0</v>
      </c>
      <c r="X2166" s="8" t="n">
        <v>1</v>
      </c>
      <c r="Z2166" s="8" t="n">
        <v>0</v>
      </c>
      <c r="AA2166" s="8" t="n">
        <v>0</v>
      </c>
      <c r="AB2166" s="8" t="n">
        <v>0</v>
      </c>
      <c r="AC2166" s="8" t="n">
        <v>0</v>
      </c>
      <c r="AD2166" s="8" t="n">
        <v>0</v>
      </c>
      <c r="AE2166" s="8" t="n">
        <v>0</v>
      </c>
      <c r="AF2166" s="8" t="n">
        <v>1</v>
      </c>
      <c r="AH2166" s="8" t="n">
        <v>0</v>
      </c>
      <c r="AI2166" s="8" t="n">
        <v>0</v>
      </c>
      <c r="AJ2166" s="8" t="n">
        <v>0</v>
      </c>
      <c r="AK2166" s="8" t="n">
        <v>0</v>
      </c>
      <c r="AL2166" s="8" t="n">
        <v>0</v>
      </c>
      <c r="AM2166" s="8" t="n">
        <v>0</v>
      </c>
      <c r="AN2166" s="8" t="n">
        <v>1</v>
      </c>
    </row>
    <row r="2168">
      <c r="A2168" s="1" t="inlineStr">
        <is>
          <t>aligned k×k matrices (INDEX/MATCH through the mapping; GT order)</t>
        </is>
      </c>
      <c r="B2168" s="9" t="inlineStr">
        <is>
          <t>run 1 aligned</t>
        </is>
      </c>
      <c r="J2168" s="9" t="inlineStr">
        <is>
          <t>run 2 aligned</t>
        </is>
      </c>
      <c r="R2168" s="9" t="inlineStr">
        <is>
          <t>run 3 aligned</t>
        </is>
      </c>
      <c r="Z2168" s="9" t="inlineStr">
        <is>
          <t>run 4 aligned</t>
        </is>
      </c>
      <c r="AH2168" s="9" t="inlineStr">
        <is>
          <t>run 5 aligned</t>
        </is>
      </c>
      <c r="AP2168" s="9" t="inlineStr">
        <is>
          <t>Step2 average of aligned runs (formula)</t>
        </is>
      </c>
      <c r="AU2168" s="9" t="inlineStr">
        <is>
          <t>aligned ground truth (INDEX/MATCH)</t>
        </is>
      </c>
      <c r="AZ2168" s="9" t="inlineStr">
        <is>
          <t>aligned GT eig (pasted) | sorted</t>
        </is>
      </c>
    </row>
    <row r="2169" ht="60" customHeight="1">
      <c r="B2169" s="15" t="inlineStr">
        <is>
          <t>Motor</t>
        </is>
      </c>
      <c r="C2169" s="15" t="inlineStr">
        <is>
          <t>Housing</t>
        </is>
      </c>
      <c r="D2169" s="15" t="inlineStr">
        <is>
          <t>Bit</t>
        </is>
      </c>
      <c r="E2169" s="15" t="inlineStr">
        <is>
          <t>Transmission</t>
        </is>
      </c>
      <c r="J2169" s="15" t="inlineStr">
        <is>
          <t>Motor</t>
        </is>
      </c>
      <c r="K2169" s="15" t="inlineStr">
        <is>
          <t>Housing</t>
        </is>
      </c>
      <c r="L2169" s="15" t="inlineStr">
        <is>
          <t>Bit</t>
        </is>
      </c>
      <c r="M2169" s="15" t="inlineStr">
        <is>
          <t>Transmission</t>
        </is>
      </c>
      <c r="R2169" s="15" t="inlineStr">
        <is>
          <t>Motor</t>
        </is>
      </c>
      <c r="S2169" s="15" t="inlineStr">
        <is>
          <t>Housing</t>
        </is>
      </c>
      <c r="T2169" s="15" t="inlineStr">
        <is>
          <t>Bit</t>
        </is>
      </c>
      <c r="U2169" s="15" t="inlineStr">
        <is>
          <t>Transmission</t>
        </is>
      </c>
      <c r="Z2169" s="15" t="inlineStr">
        <is>
          <t>Motor</t>
        </is>
      </c>
      <c r="AA2169" s="15" t="inlineStr">
        <is>
          <t>Housing</t>
        </is>
      </c>
      <c r="AB2169" s="15" t="inlineStr">
        <is>
          <t>Bit</t>
        </is>
      </c>
      <c r="AC2169" s="15" t="inlineStr">
        <is>
          <t>Transmission</t>
        </is>
      </c>
      <c r="AH2169" s="15" t="inlineStr">
        <is>
          <t>Motor</t>
        </is>
      </c>
      <c r="AI2169" s="15" t="inlineStr">
        <is>
          <t>Housing</t>
        </is>
      </c>
      <c r="AJ2169" s="15" t="inlineStr">
        <is>
          <t>Bit</t>
        </is>
      </c>
      <c r="AK2169" s="15" t="inlineStr">
        <is>
          <t>Transmission</t>
        </is>
      </c>
    </row>
    <row r="2170">
      <c r="A2170" s="3" t="inlineStr">
        <is>
          <t>Motor</t>
        </is>
      </c>
      <c r="B2170" s="8">
        <f>INDEX($B$2160:$H$2166,MATCH($AQ$2160,$B$2159:$H$2159,0),MATCH($AQ$2160,$B$2159:$H$2159,0))</f>
        <v/>
      </c>
      <c r="C2170" s="8">
        <f>INDEX($B$2160:$H$2166,MATCH($AQ$2160,$B$2159:$H$2159,0),MATCH($AQ$2161,$B$2159:$H$2159,0))</f>
        <v/>
      </c>
      <c r="D2170" s="8">
        <f>INDEX($B$2160:$H$2166,MATCH($AQ$2160,$B$2159:$H$2159,0),MATCH($AQ$2162,$B$2159:$H$2159,0))</f>
        <v/>
      </c>
      <c r="E2170" s="8">
        <f>INDEX($B$2160:$H$2166,MATCH($AQ$2160,$B$2159:$H$2159,0),MATCH($AQ$2163,$B$2159:$H$2159,0))</f>
        <v/>
      </c>
      <c r="J2170" s="8">
        <f>INDEX($J$2160:$P$2166,MATCH($AQ$2160,$J$2159:$P$2159,0),MATCH($AQ$2160,$J$2159:$P$2159,0))</f>
        <v/>
      </c>
      <c r="K2170" s="8">
        <f>INDEX($J$2160:$P$2166,MATCH($AQ$2160,$J$2159:$P$2159,0),MATCH($AQ$2161,$J$2159:$P$2159,0))</f>
        <v/>
      </c>
      <c r="L2170" s="8">
        <f>INDEX($J$2160:$P$2166,MATCH($AQ$2160,$J$2159:$P$2159,0),MATCH($AQ$2162,$J$2159:$P$2159,0))</f>
        <v/>
      </c>
      <c r="M2170" s="8">
        <f>INDEX($J$2160:$P$2166,MATCH($AQ$2160,$J$2159:$P$2159,0),MATCH($AQ$2163,$J$2159:$P$2159,0))</f>
        <v/>
      </c>
      <c r="R2170" s="8">
        <f>INDEX($R$2160:$X$2166,MATCH($AQ$2160,$R$2159:$X$2159,0),MATCH($AQ$2160,$R$2159:$X$2159,0))</f>
        <v/>
      </c>
      <c r="S2170" s="8">
        <f>INDEX($R$2160:$X$2166,MATCH($AQ$2160,$R$2159:$X$2159,0),MATCH($AQ$2161,$R$2159:$X$2159,0))</f>
        <v/>
      </c>
      <c r="T2170" s="8">
        <f>INDEX($R$2160:$X$2166,MATCH($AQ$2160,$R$2159:$X$2159,0),MATCH($AQ$2162,$R$2159:$X$2159,0))</f>
        <v/>
      </c>
      <c r="U2170" s="8">
        <f>INDEX($R$2160:$X$2166,MATCH($AQ$2160,$R$2159:$X$2159,0),MATCH($AQ$2163,$R$2159:$X$2159,0))</f>
        <v/>
      </c>
      <c r="Z2170" s="8">
        <f>INDEX($Z$2160:$AF$2166,MATCH($AQ$2160,$Z$2159:$AF$2159,0),MATCH($AQ$2160,$Z$2159:$AF$2159,0))</f>
        <v/>
      </c>
      <c r="AA2170" s="8">
        <f>INDEX($Z$2160:$AF$2166,MATCH($AQ$2160,$Z$2159:$AF$2159,0),MATCH($AQ$2161,$Z$2159:$AF$2159,0))</f>
        <v/>
      </c>
      <c r="AB2170" s="8">
        <f>INDEX($Z$2160:$AF$2166,MATCH($AQ$2160,$Z$2159:$AF$2159,0),MATCH($AQ$2162,$Z$2159:$AF$2159,0))</f>
        <v/>
      </c>
      <c r="AC2170" s="8">
        <f>INDEX($Z$2160:$AF$2166,MATCH($AQ$2160,$Z$2159:$AF$2159,0),MATCH($AQ$2163,$Z$2159:$AF$2159,0))</f>
        <v/>
      </c>
      <c r="AH2170" s="8">
        <f>INDEX($AH$2160:$AN$2166,MATCH($AQ$2160,$AH$2159:$AN$2159,0),MATCH($AQ$2160,$AH$2159:$AN$2159,0))</f>
        <v/>
      </c>
      <c r="AI2170" s="8">
        <f>INDEX($AH$2160:$AN$2166,MATCH($AQ$2160,$AH$2159:$AN$2159,0),MATCH($AQ$2161,$AH$2159:$AN$2159,0))</f>
        <v/>
      </c>
      <c r="AJ2170" s="8">
        <f>INDEX($AH$2160:$AN$2166,MATCH($AQ$2160,$AH$2159:$AN$2159,0),MATCH($AQ$2162,$AH$2159:$AN$2159,0))</f>
        <v/>
      </c>
      <c r="AK2170" s="8">
        <f>INDEX($AH$2160:$AN$2166,MATCH($AQ$2160,$AH$2159:$AN$2159,0),MATCH($AQ$2163,$AH$2159:$AN$2159,0))</f>
        <v/>
      </c>
      <c r="AP2170" s="8">
        <f>IF(($B$2170&lt;&gt;2)+($J$2170&lt;&gt;2)+($R$2170&lt;&gt;2)+($Z$2170&lt;&gt;2)+($AH$2170&lt;&gt;2)=0,2,IF((($B$2170&lt;&gt;2)*$B$2170+($J$2170&lt;&gt;2)*$J$2170+($R$2170&lt;&gt;2)*$R$2170+($Z$2170&lt;&gt;2)*$Z$2170+($AH$2170&lt;&gt;2)*$AH$2170)/(($B$2170&lt;&gt;2)+($J$2170&lt;&gt;2)+($R$2170&lt;&gt;2)+($Z$2170&lt;&gt;2)+($AH$2170&lt;&gt;2))&gt;=0.5,1,0))</f>
        <v/>
      </c>
      <c r="AQ2170" s="8">
        <f>IF(($C$2170&lt;&gt;2)+($K$2170&lt;&gt;2)+($S$2170&lt;&gt;2)+($AA$2170&lt;&gt;2)+($AI$2170&lt;&gt;2)=0,2,IF((($C$2170&lt;&gt;2)*$C$2170+($K$2170&lt;&gt;2)*$K$2170+($S$2170&lt;&gt;2)*$S$2170+($AA$2170&lt;&gt;2)*$AA$2170+($AI$2170&lt;&gt;2)*$AI$2170)/(($C$2170&lt;&gt;2)+($K$2170&lt;&gt;2)+($S$2170&lt;&gt;2)+($AA$2170&lt;&gt;2)+($AI$2170&lt;&gt;2))&gt;=0.5,1,0))</f>
        <v/>
      </c>
      <c r="AR2170" s="8">
        <f>IF(($D$2170&lt;&gt;2)+($L$2170&lt;&gt;2)+($T$2170&lt;&gt;2)+($AB$2170&lt;&gt;2)+($AJ$2170&lt;&gt;2)=0,2,IF((($D$2170&lt;&gt;2)*$D$2170+($L$2170&lt;&gt;2)*$L$2170+($T$2170&lt;&gt;2)*$T$2170+($AB$2170&lt;&gt;2)*$AB$2170+($AJ$2170&lt;&gt;2)*$AJ$2170)/(($D$2170&lt;&gt;2)+($L$2170&lt;&gt;2)+($T$2170&lt;&gt;2)+($AB$2170&lt;&gt;2)+($AJ$2170&lt;&gt;2))&gt;=0.5,1,0))</f>
        <v/>
      </c>
      <c r="AS2170" s="8">
        <f>IF(($E$2170&lt;&gt;2)+($M$2170&lt;&gt;2)+($U$2170&lt;&gt;2)+($AC$2170&lt;&gt;2)+($AK$2170&lt;&gt;2)=0,2,IF((($E$2170&lt;&gt;2)*$E$2170+($M$2170&lt;&gt;2)*$M$2170+($U$2170&lt;&gt;2)*$U$2170+($AC$2170&lt;&gt;2)*$AC$2170+($AK$2170&lt;&gt;2)*$AK$2170)/(($E$2170&lt;&gt;2)+($M$2170&lt;&gt;2)+($U$2170&lt;&gt;2)+($AC$2170&lt;&gt;2)+($AK$2170&lt;&gt;2))&gt;=0.5,1,0))</f>
        <v/>
      </c>
      <c r="AU2170" s="16">
        <f>INDEX('Ground truth'!$B$14:$H$20,MATCH($AP$2160,'Ground truth'!$A$14:$A$20,0),MATCH($AP$2160,'Ground truth'!$B$13:$H$13,0))</f>
        <v/>
      </c>
      <c r="AV2170" s="16">
        <f>INDEX('Ground truth'!$B$14:$H$20,MATCH($AP$2160,'Ground truth'!$A$14:$A$20,0),MATCH($AP$2161,'Ground truth'!$B$13:$H$13,0))</f>
        <v/>
      </c>
      <c r="AW2170" s="16">
        <f>INDEX('Ground truth'!$B$14:$H$20,MATCH($AP$2160,'Ground truth'!$A$14:$A$20,0),MATCH($AP$2162,'Ground truth'!$B$13:$H$13,0))</f>
        <v/>
      </c>
      <c r="AX2170" s="16">
        <f>INDEX('Ground truth'!$B$14:$H$20,MATCH($AP$2160,'Ground truth'!$A$14:$A$20,0),MATCH($AP$2163,'Ground truth'!$B$13:$H$13,0))</f>
        <v/>
      </c>
      <c r="AZ2170" s="19" t="n">
        <v>3.170086486626034</v>
      </c>
      <c r="BA2170" s="19">
        <f>LARGE($AZ$2170:$AZ$2173,1)</f>
        <v/>
      </c>
    </row>
    <row r="2171">
      <c r="A2171" s="3" t="inlineStr">
        <is>
          <t>Housing</t>
        </is>
      </c>
      <c r="B2171" s="8">
        <f>INDEX($B$2160:$H$2166,MATCH($AQ$2161,$B$2159:$H$2159,0),MATCH($AQ$2160,$B$2159:$H$2159,0))</f>
        <v/>
      </c>
      <c r="C2171" s="8">
        <f>INDEX($B$2160:$H$2166,MATCH($AQ$2161,$B$2159:$H$2159,0),MATCH($AQ$2161,$B$2159:$H$2159,0))</f>
        <v/>
      </c>
      <c r="D2171" s="8">
        <f>INDEX($B$2160:$H$2166,MATCH($AQ$2161,$B$2159:$H$2159,0),MATCH($AQ$2162,$B$2159:$H$2159,0))</f>
        <v/>
      </c>
      <c r="E2171" s="8">
        <f>INDEX($B$2160:$H$2166,MATCH($AQ$2161,$B$2159:$H$2159,0),MATCH($AQ$2163,$B$2159:$H$2159,0))</f>
        <v/>
      </c>
      <c r="J2171" s="8">
        <f>INDEX($J$2160:$P$2166,MATCH($AQ$2161,$J$2159:$P$2159,0),MATCH($AQ$2160,$J$2159:$P$2159,0))</f>
        <v/>
      </c>
      <c r="K2171" s="8">
        <f>INDEX($J$2160:$P$2166,MATCH($AQ$2161,$J$2159:$P$2159,0),MATCH($AQ$2161,$J$2159:$P$2159,0))</f>
        <v/>
      </c>
      <c r="L2171" s="8">
        <f>INDEX($J$2160:$P$2166,MATCH($AQ$2161,$J$2159:$P$2159,0),MATCH($AQ$2162,$J$2159:$P$2159,0))</f>
        <v/>
      </c>
      <c r="M2171" s="8">
        <f>INDEX($J$2160:$P$2166,MATCH($AQ$2161,$J$2159:$P$2159,0),MATCH($AQ$2163,$J$2159:$P$2159,0))</f>
        <v/>
      </c>
      <c r="R2171" s="8">
        <f>INDEX($R$2160:$X$2166,MATCH($AQ$2161,$R$2159:$X$2159,0),MATCH($AQ$2160,$R$2159:$X$2159,0))</f>
        <v/>
      </c>
      <c r="S2171" s="8">
        <f>INDEX($R$2160:$X$2166,MATCH($AQ$2161,$R$2159:$X$2159,0),MATCH($AQ$2161,$R$2159:$X$2159,0))</f>
        <v/>
      </c>
      <c r="T2171" s="8">
        <f>INDEX($R$2160:$X$2166,MATCH($AQ$2161,$R$2159:$X$2159,0),MATCH($AQ$2162,$R$2159:$X$2159,0))</f>
        <v/>
      </c>
      <c r="U2171" s="8">
        <f>INDEX($R$2160:$X$2166,MATCH($AQ$2161,$R$2159:$X$2159,0),MATCH($AQ$2163,$R$2159:$X$2159,0))</f>
        <v/>
      </c>
      <c r="Z2171" s="8">
        <f>INDEX($Z$2160:$AF$2166,MATCH($AQ$2161,$Z$2159:$AF$2159,0),MATCH($AQ$2160,$Z$2159:$AF$2159,0))</f>
        <v/>
      </c>
      <c r="AA2171" s="8">
        <f>INDEX($Z$2160:$AF$2166,MATCH($AQ$2161,$Z$2159:$AF$2159,0),MATCH($AQ$2161,$Z$2159:$AF$2159,0))</f>
        <v/>
      </c>
      <c r="AB2171" s="8">
        <f>INDEX($Z$2160:$AF$2166,MATCH($AQ$2161,$Z$2159:$AF$2159,0),MATCH($AQ$2162,$Z$2159:$AF$2159,0))</f>
        <v/>
      </c>
      <c r="AC2171" s="8">
        <f>INDEX($Z$2160:$AF$2166,MATCH($AQ$2161,$Z$2159:$AF$2159,0),MATCH($AQ$2163,$Z$2159:$AF$2159,0))</f>
        <v/>
      </c>
      <c r="AH2171" s="8">
        <f>INDEX($AH$2160:$AN$2166,MATCH($AQ$2161,$AH$2159:$AN$2159,0),MATCH($AQ$2160,$AH$2159:$AN$2159,0))</f>
        <v/>
      </c>
      <c r="AI2171" s="8">
        <f>INDEX($AH$2160:$AN$2166,MATCH($AQ$2161,$AH$2159:$AN$2159,0),MATCH($AQ$2161,$AH$2159:$AN$2159,0))</f>
        <v/>
      </c>
      <c r="AJ2171" s="8">
        <f>INDEX($AH$2160:$AN$2166,MATCH($AQ$2161,$AH$2159:$AN$2159,0),MATCH($AQ$2162,$AH$2159:$AN$2159,0))</f>
        <v/>
      </c>
      <c r="AK2171" s="8">
        <f>INDEX($AH$2160:$AN$2166,MATCH($AQ$2161,$AH$2159:$AN$2159,0),MATCH($AQ$2163,$AH$2159:$AN$2159,0))</f>
        <v/>
      </c>
      <c r="AP2171" s="8">
        <f>IF(($B$2171&lt;&gt;2)+($J$2171&lt;&gt;2)+($R$2171&lt;&gt;2)+($Z$2171&lt;&gt;2)+($AH$2171&lt;&gt;2)=0,2,IF((($B$2171&lt;&gt;2)*$B$2171+($J$2171&lt;&gt;2)*$J$2171+($R$2171&lt;&gt;2)*$R$2171+($Z$2171&lt;&gt;2)*$Z$2171+($AH$2171&lt;&gt;2)*$AH$2171)/(($B$2171&lt;&gt;2)+($J$2171&lt;&gt;2)+($R$2171&lt;&gt;2)+($Z$2171&lt;&gt;2)+($AH$2171&lt;&gt;2))&gt;=0.5,1,0))</f>
        <v/>
      </c>
      <c r="AQ2171" s="8">
        <f>IF(($C$2171&lt;&gt;2)+($K$2171&lt;&gt;2)+($S$2171&lt;&gt;2)+($AA$2171&lt;&gt;2)+($AI$2171&lt;&gt;2)=0,2,IF((($C$2171&lt;&gt;2)*$C$2171+($K$2171&lt;&gt;2)*$K$2171+($S$2171&lt;&gt;2)*$S$2171+($AA$2171&lt;&gt;2)*$AA$2171+($AI$2171&lt;&gt;2)*$AI$2171)/(($C$2171&lt;&gt;2)+($K$2171&lt;&gt;2)+($S$2171&lt;&gt;2)+($AA$2171&lt;&gt;2)+($AI$2171&lt;&gt;2))&gt;=0.5,1,0))</f>
        <v/>
      </c>
      <c r="AR2171" s="8">
        <f>IF(($D$2171&lt;&gt;2)+($L$2171&lt;&gt;2)+($T$2171&lt;&gt;2)+($AB$2171&lt;&gt;2)+($AJ$2171&lt;&gt;2)=0,2,IF((($D$2171&lt;&gt;2)*$D$2171+($L$2171&lt;&gt;2)*$L$2171+($T$2171&lt;&gt;2)*$T$2171+($AB$2171&lt;&gt;2)*$AB$2171+($AJ$2171&lt;&gt;2)*$AJ$2171)/(($D$2171&lt;&gt;2)+($L$2171&lt;&gt;2)+($T$2171&lt;&gt;2)+($AB$2171&lt;&gt;2)+($AJ$2171&lt;&gt;2))&gt;=0.5,1,0))</f>
        <v/>
      </c>
      <c r="AS2171" s="8">
        <f>IF(($E$2171&lt;&gt;2)+($M$2171&lt;&gt;2)+($U$2171&lt;&gt;2)+($AC$2171&lt;&gt;2)+($AK$2171&lt;&gt;2)=0,2,IF((($E$2171&lt;&gt;2)*$E$2171+($M$2171&lt;&gt;2)*$M$2171+($U$2171&lt;&gt;2)*$U$2171+($AC$2171&lt;&gt;2)*$AC$2171+($AK$2171&lt;&gt;2)*$AK$2171)/(($E$2171&lt;&gt;2)+($M$2171&lt;&gt;2)+($U$2171&lt;&gt;2)+($AC$2171&lt;&gt;2)+($AK$2171&lt;&gt;2))&gt;=0.5,1,0))</f>
        <v/>
      </c>
      <c r="AU2171" s="16">
        <f>INDEX('Ground truth'!$B$14:$H$20,MATCH($AP$2161,'Ground truth'!$A$14:$A$20,0),MATCH($AP$2160,'Ground truth'!$B$13:$H$13,0))</f>
        <v/>
      </c>
      <c r="AV2171" s="16">
        <f>INDEX('Ground truth'!$B$14:$H$20,MATCH($AP$2161,'Ground truth'!$A$14:$A$20,0),MATCH($AP$2161,'Ground truth'!$B$13:$H$13,0))</f>
        <v/>
      </c>
      <c r="AW2171" s="16">
        <f>INDEX('Ground truth'!$B$14:$H$20,MATCH($AP$2161,'Ground truth'!$A$14:$A$20,0),MATCH($AP$2162,'Ground truth'!$B$13:$H$13,0))</f>
        <v/>
      </c>
      <c r="AX2171" s="16">
        <f>INDEX('Ground truth'!$B$14:$H$20,MATCH($AP$2161,'Ground truth'!$A$14:$A$20,0),MATCH($AP$2163,'Ground truth'!$B$13:$H$13,0))</f>
        <v/>
      </c>
      <c r="AZ2171" s="19" t="n">
        <v>1.311107817465981</v>
      </c>
      <c r="BA2171" s="19">
        <f>LARGE($AZ$2170:$AZ$2173,2)</f>
        <v/>
      </c>
    </row>
    <row r="2172">
      <c r="A2172" s="3" t="inlineStr">
        <is>
          <t>Bit</t>
        </is>
      </c>
      <c r="B2172" s="8">
        <f>INDEX($B$2160:$H$2166,MATCH($AQ$2162,$B$2159:$H$2159,0),MATCH($AQ$2160,$B$2159:$H$2159,0))</f>
        <v/>
      </c>
      <c r="C2172" s="8">
        <f>INDEX($B$2160:$H$2166,MATCH($AQ$2162,$B$2159:$H$2159,0),MATCH($AQ$2161,$B$2159:$H$2159,0))</f>
        <v/>
      </c>
      <c r="D2172" s="8">
        <f>INDEX($B$2160:$H$2166,MATCH($AQ$2162,$B$2159:$H$2159,0),MATCH($AQ$2162,$B$2159:$H$2159,0))</f>
        <v/>
      </c>
      <c r="E2172" s="8">
        <f>INDEX($B$2160:$H$2166,MATCH($AQ$2162,$B$2159:$H$2159,0),MATCH($AQ$2163,$B$2159:$H$2159,0))</f>
        <v/>
      </c>
      <c r="J2172" s="8">
        <f>INDEX($J$2160:$P$2166,MATCH($AQ$2162,$J$2159:$P$2159,0),MATCH($AQ$2160,$J$2159:$P$2159,0))</f>
        <v/>
      </c>
      <c r="K2172" s="8">
        <f>INDEX($J$2160:$P$2166,MATCH($AQ$2162,$J$2159:$P$2159,0),MATCH($AQ$2161,$J$2159:$P$2159,0))</f>
        <v/>
      </c>
      <c r="L2172" s="8">
        <f>INDEX($J$2160:$P$2166,MATCH($AQ$2162,$J$2159:$P$2159,0),MATCH($AQ$2162,$J$2159:$P$2159,0))</f>
        <v/>
      </c>
      <c r="M2172" s="8">
        <f>INDEX($J$2160:$P$2166,MATCH($AQ$2162,$J$2159:$P$2159,0),MATCH($AQ$2163,$J$2159:$P$2159,0))</f>
        <v/>
      </c>
      <c r="R2172" s="8">
        <f>INDEX($R$2160:$X$2166,MATCH($AQ$2162,$R$2159:$X$2159,0),MATCH($AQ$2160,$R$2159:$X$2159,0))</f>
        <v/>
      </c>
      <c r="S2172" s="8">
        <f>INDEX($R$2160:$X$2166,MATCH($AQ$2162,$R$2159:$X$2159,0),MATCH($AQ$2161,$R$2159:$X$2159,0))</f>
        <v/>
      </c>
      <c r="T2172" s="8">
        <f>INDEX($R$2160:$X$2166,MATCH($AQ$2162,$R$2159:$X$2159,0),MATCH($AQ$2162,$R$2159:$X$2159,0))</f>
        <v/>
      </c>
      <c r="U2172" s="8">
        <f>INDEX($R$2160:$X$2166,MATCH($AQ$2162,$R$2159:$X$2159,0),MATCH($AQ$2163,$R$2159:$X$2159,0))</f>
        <v/>
      </c>
      <c r="Z2172" s="8">
        <f>INDEX($Z$2160:$AF$2166,MATCH($AQ$2162,$Z$2159:$AF$2159,0),MATCH($AQ$2160,$Z$2159:$AF$2159,0))</f>
        <v/>
      </c>
      <c r="AA2172" s="8">
        <f>INDEX($Z$2160:$AF$2166,MATCH($AQ$2162,$Z$2159:$AF$2159,0),MATCH($AQ$2161,$Z$2159:$AF$2159,0))</f>
        <v/>
      </c>
      <c r="AB2172" s="8">
        <f>INDEX($Z$2160:$AF$2166,MATCH($AQ$2162,$Z$2159:$AF$2159,0),MATCH($AQ$2162,$Z$2159:$AF$2159,0))</f>
        <v/>
      </c>
      <c r="AC2172" s="8">
        <f>INDEX($Z$2160:$AF$2166,MATCH($AQ$2162,$Z$2159:$AF$2159,0),MATCH($AQ$2163,$Z$2159:$AF$2159,0))</f>
        <v/>
      </c>
      <c r="AH2172" s="8">
        <f>INDEX($AH$2160:$AN$2166,MATCH($AQ$2162,$AH$2159:$AN$2159,0),MATCH($AQ$2160,$AH$2159:$AN$2159,0))</f>
        <v/>
      </c>
      <c r="AI2172" s="8">
        <f>INDEX($AH$2160:$AN$2166,MATCH($AQ$2162,$AH$2159:$AN$2159,0),MATCH($AQ$2161,$AH$2159:$AN$2159,0))</f>
        <v/>
      </c>
      <c r="AJ2172" s="8">
        <f>INDEX($AH$2160:$AN$2166,MATCH($AQ$2162,$AH$2159:$AN$2159,0),MATCH($AQ$2162,$AH$2159:$AN$2159,0))</f>
        <v/>
      </c>
      <c r="AK2172" s="8">
        <f>INDEX($AH$2160:$AN$2166,MATCH($AQ$2162,$AH$2159:$AN$2159,0),MATCH($AQ$2163,$AH$2159:$AN$2159,0))</f>
        <v/>
      </c>
      <c r="AP2172" s="8">
        <f>IF(($B$2172&lt;&gt;2)+($J$2172&lt;&gt;2)+($R$2172&lt;&gt;2)+($Z$2172&lt;&gt;2)+($AH$2172&lt;&gt;2)=0,2,IF((($B$2172&lt;&gt;2)*$B$2172+($J$2172&lt;&gt;2)*$J$2172+($R$2172&lt;&gt;2)*$R$2172+($Z$2172&lt;&gt;2)*$Z$2172+($AH$2172&lt;&gt;2)*$AH$2172)/(($B$2172&lt;&gt;2)+($J$2172&lt;&gt;2)+($R$2172&lt;&gt;2)+($Z$2172&lt;&gt;2)+($AH$2172&lt;&gt;2))&gt;=0.5,1,0))</f>
        <v/>
      </c>
      <c r="AQ2172" s="8">
        <f>IF(($C$2172&lt;&gt;2)+($K$2172&lt;&gt;2)+($S$2172&lt;&gt;2)+($AA$2172&lt;&gt;2)+($AI$2172&lt;&gt;2)=0,2,IF((($C$2172&lt;&gt;2)*$C$2172+($K$2172&lt;&gt;2)*$K$2172+($S$2172&lt;&gt;2)*$S$2172+($AA$2172&lt;&gt;2)*$AA$2172+($AI$2172&lt;&gt;2)*$AI$2172)/(($C$2172&lt;&gt;2)+($K$2172&lt;&gt;2)+($S$2172&lt;&gt;2)+($AA$2172&lt;&gt;2)+($AI$2172&lt;&gt;2))&gt;=0.5,1,0))</f>
        <v/>
      </c>
      <c r="AR2172" s="8">
        <f>IF(($D$2172&lt;&gt;2)+($L$2172&lt;&gt;2)+($T$2172&lt;&gt;2)+($AB$2172&lt;&gt;2)+($AJ$2172&lt;&gt;2)=0,2,IF((($D$2172&lt;&gt;2)*$D$2172+($L$2172&lt;&gt;2)*$L$2172+($T$2172&lt;&gt;2)*$T$2172+($AB$2172&lt;&gt;2)*$AB$2172+($AJ$2172&lt;&gt;2)*$AJ$2172)/(($D$2172&lt;&gt;2)+($L$2172&lt;&gt;2)+($T$2172&lt;&gt;2)+($AB$2172&lt;&gt;2)+($AJ$2172&lt;&gt;2))&gt;=0.5,1,0))</f>
        <v/>
      </c>
      <c r="AS2172" s="8">
        <f>IF(($E$2172&lt;&gt;2)+($M$2172&lt;&gt;2)+($U$2172&lt;&gt;2)+($AC$2172&lt;&gt;2)+($AK$2172&lt;&gt;2)=0,2,IF((($E$2172&lt;&gt;2)*$E$2172+($M$2172&lt;&gt;2)*$M$2172+($U$2172&lt;&gt;2)*$U$2172+($AC$2172&lt;&gt;2)*$AC$2172+($AK$2172&lt;&gt;2)*$AK$2172)/(($E$2172&lt;&gt;2)+($M$2172&lt;&gt;2)+($U$2172&lt;&gt;2)+($AC$2172&lt;&gt;2)+($AK$2172&lt;&gt;2))&gt;=0.5,1,0))</f>
        <v/>
      </c>
      <c r="AU2172" s="16">
        <f>INDEX('Ground truth'!$B$14:$H$20,MATCH($AP$2162,'Ground truth'!$A$14:$A$20,0),MATCH($AP$2160,'Ground truth'!$B$13:$H$13,0))</f>
        <v/>
      </c>
      <c r="AV2172" s="16">
        <f>INDEX('Ground truth'!$B$14:$H$20,MATCH($AP$2162,'Ground truth'!$A$14:$A$20,0),MATCH($AP$2161,'Ground truth'!$B$13:$H$13,0))</f>
        <v/>
      </c>
      <c r="AW2172" s="16">
        <f>INDEX('Ground truth'!$B$14:$H$20,MATCH($AP$2162,'Ground truth'!$A$14:$A$20,0),MATCH($AP$2162,'Ground truth'!$B$13:$H$13,0))</f>
        <v/>
      </c>
      <c r="AX2172" s="16">
        <f>INDEX('Ground truth'!$B$14:$H$20,MATCH($AP$2162,'Ground truth'!$A$14:$A$20,0),MATCH($AP$2163,'Ground truth'!$B$13:$H$13,0))</f>
        <v/>
      </c>
      <c r="AZ2172" s="19" t="n">
        <v>-1.917434114941039e-16</v>
      </c>
      <c r="BA2172" s="19">
        <f>LARGE($AZ$2170:$AZ$2173,3)</f>
        <v/>
      </c>
    </row>
    <row r="2173">
      <c r="A2173" s="3" t="inlineStr">
        <is>
          <t>Transmission</t>
        </is>
      </c>
      <c r="B2173" s="8">
        <f>INDEX($B$2160:$H$2166,MATCH($AQ$2163,$B$2159:$H$2159,0),MATCH($AQ$2160,$B$2159:$H$2159,0))</f>
        <v/>
      </c>
      <c r="C2173" s="8">
        <f>INDEX($B$2160:$H$2166,MATCH($AQ$2163,$B$2159:$H$2159,0),MATCH($AQ$2161,$B$2159:$H$2159,0))</f>
        <v/>
      </c>
      <c r="D2173" s="8">
        <f>INDEX($B$2160:$H$2166,MATCH($AQ$2163,$B$2159:$H$2159,0),MATCH($AQ$2162,$B$2159:$H$2159,0))</f>
        <v/>
      </c>
      <c r="E2173" s="8">
        <f>INDEX($B$2160:$H$2166,MATCH($AQ$2163,$B$2159:$H$2159,0),MATCH($AQ$2163,$B$2159:$H$2159,0))</f>
        <v/>
      </c>
      <c r="J2173" s="8">
        <f>INDEX($J$2160:$P$2166,MATCH($AQ$2163,$J$2159:$P$2159,0),MATCH($AQ$2160,$J$2159:$P$2159,0))</f>
        <v/>
      </c>
      <c r="K2173" s="8">
        <f>INDEX($J$2160:$P$2166,MATCH($AQ$2163,$J$2159:$P$2159,0),MATCH($AQ$2161,$J$2159:$P$2159,0))</f>
        <v/>
      </c>
      <c r="L2173" s="8">
        <f>INDEX($J$2160:$P$2166,MATCH($AQ$2163,$J$2159:$P$2159,0),MATCH($AQ$2162,$J$2159:$P$2159,0))</f>
        <v/>
      </c>
      <c r="M2173" s="8">
        <f>INDEX($J$2160:$P$2166,MATCH($AQ$2163,$J$2159:$P$2159,0),MATCH($AQ$2163,$J$2159:$P$2159,0))</f>
        <v/>
      </c>
      <c r="R2173" s="8">
        <f>INDEX($R$2160:$X$2166,MATCH($AQ$2163,$R$2159:$X$2159,0),MATCH($AQ$2160,$R$2159:$X$2159,0))</f>
        <v/>
      </c>
      <c r="S2173" s="8">
        <f>INDEX($R$2160:$X$2166,MATCH($AQ$2163,$R$2159:$X$2159,0),MATCH($AQ$2161,$R$2159:$X$2159,0))</f>
        <v/>
      </c>
      <c r="T2173" s="8">
        <f>INDEX($R$2160:$X$2166,MATCH($AQ$2163,$R$2159:$X$2159,0),MATCH($AQ$2162,$R$2159:$X$2159,0))</f>
        <v/>
      </c>
      <c r="U2173" s="8">
        <f>INDEX($R$2160:$X$2166,MATCH($AQ$2163,$R$2159:$X$2159,0),MATCH($AQ$2163,$R$2159:$X$2159,0))</f>
        <v/>
      </c>
      <c r="Z2173" s="8">
        <f>INDEX($Z$2160:$AF$2166,MATCH($AQ$2163,$Z$2159:$AF$2159,0),MATCH($AQ$2160,$Z$2159:$AF$2159,0))</f>
        <v/>
      </c>
      <c r="AA2173" s="8">
        <f>INDEX($Z$2160:$AF$2166,MATCH($AQ$2163,$Z$2159:$AF$2159,0),MATCH($AQ$2161,$Z$2159:$AF$2159,0))</f>
        <v/>
      </c>
      <c r="AB2173" s="8">
        <f>INDEX($Z$2160:$AF$2166,MATCH($AQ$2163,$Z$2159:$AF$2159,0),MATCH($AQ$2162,$Z$2159:$AF$2159,0))</f>
        <v/>
      </c>
      <c r="AC2173" s="8">
        <f>INDEX($Z$2160:$AF$2166,MATCH($AQ$2163,$Z$2159:$AF$2159,0),MATCH($AQ$2163,$Z$2159:$AF$2159,0))</f>
        <v/>
      </c>
      <c r="AH2173" s="8">
        <f>INDEX($AH$2160:$AN$2166,MATCH($AQ$2163,$AH$2159:$AN$2159,0),MATCH($AQ$2160,$AH$2159:$AN$2159,0))</f>
        <v/>
      </c>
      <c r="AI2173" s="8">
        <f>INDEX($AH$2160:$AN$2166,MATCH($AQ$2163,$AH$2159:$AN$2159,0),MATCH($AQ$2161,$AH$2159:$AN$2159,0))</f>
        <v/>
      </c>
      <c r="AJ2173" s="8">
        <f>INDEX($AH$2160:$AN$2166,MATCH($AQ$2163,$AH$2159:$AN$2159,0),MATCH($AQ$2162,$AH$2159:$AN$2159,0))</f>
        <v/>
      </c>
      <c r="AK2173" s="8">
        <f>INDEX($AH$2160:$AN$2166,MATCH($AQ$2163,$AH$2159:$AN$2159,0),MATCH($AQ$2163,$AH$2159:$AN$2159,0))</f>
        <v/>
      </c>
      <c r="AP2173" s="8">
        <f>IF(($B$2173&lt;&gt;2)+($J$2173&lt;&gt;2)+($R$2173&lt;&gt;2)+($Z$2173&lt;&gt;2)+($AH$2173&lt;&gt;2)=0,2,IF((($B$2173&lt;&gt;2)*$B$2173+($J$2173&lt;&gt;2)*$J$2173+($R$2173&lt;&gt;2)*$R$2173+($Z$2173&lt;&gt;2)*$Z$2173+($AH$2173&lt;&gt;2)*$AH$2173)/(($B$2173&lt;&gt;2)+($J$2173&lt;&gt;2)+($R$2173&lt;&gt;2)+($Z$2173&lt;&gt;2)+($AH$2173&lt;&gt;2))&gt;=0.5,1,0))</f>
        <v/>
      </c>
      <c r="AQ2173" s="8">
        <f>IF(($C$2173&lt;&gt;2)+($K$2173&lt;&gt;2)+($S$2173&lt;&gt;2)+($AA$2173&lt;&gt;2)+($AI$2173&lt;&gt;2)=0,2,IF((($C$2173&lt;&gt;2)*$C$2173+($K$2173&lt;&gt;2)*$K$2173+($S$2173&lt;&gt;2)*$S$2173+($AA$2173&lt;&gt;2)*$AA$2173+($AI$2173&lt;&gt;2)*$AI$2173)/(($C$2173&lt;&gt;2)+($K$2173&lt;&gt;2)+($S$2173&lt;&gt;2)+($AA$2173&lt;&gt;2)+($AI$2173&lt;&gt;2))&gt;=0.5,1,0))</f>
        <v/>
      </c>
      <c r="AR2173" s="8">
        <f>IF(($D$2173&lt;&gt;2)+($L$2173&lt;&gt;2)+($T$2173&lt;&gt;2)+($AB$2173&lt;&gt;2)+($AJ$2173&lt;&gt;2)=0,2,IF((($D$2173&lt;&gt;2)*$D$2173+($L$2173&lt;&gt;2)*$L$2173+($T$2173&lt;&gt;2)*$T$2173+($AB$2173&lt;&gt;2)*$AB$2173+($AJ$2173&lt;&gt;2)*$AJ$2173)/(($D$2173&lt;&gt;2)+($L$2173&lt;&gt;2)+($T$2173&lt;&gt;2)+($AB$2173&lt;&gt;2)+($AJ$2173&lt;&gt;2))&gt;=0.5,1,0))</f>
        <v/>
      </c>
      <c r="AS2173" s="8">
        <f>IF(($E$2173&lt;&gt;2)+($M$2173&lt;&gt;2)+($U$2173&lt;&gt;2)+($AC$2173&lt;&gt;2)+($AK$2173&lt;&gt;2)=0,2,IF((($E$2173&lt;&gt;2)*$E$2173+($M$2173&lt;&gt;2)*$M$2173+($U$2173&lt;&gt;2)*$U$2173+($AC$2173&lt;&gt;2)*$AC$2173+($AK$2173&lt;&gt;2)*$AK$2173)/(($E$2173&lt;&gt;2)+($M$2173&lt;&gt;2)+($U$2173&lt;&gt;2)+($AC$2173&lt;&gt;2)+($AK$2173&lt;&gt;2))&gt;=0.5,1,0))</f>
        <v/>
      </c>
      <c r="AU2173" s="16">
        <f>INDEX('Ground truth'!$B$14:$H$20,MATCH($AP$2163,'Ground truth'!$A$14:$A$20,0),MATCH($AP$2160,'Ground truth'!$B$13:$H$13,0))</f>
        <v/>
      </c>
      <c r="AV2173" s="16">
        <f>INDEX('Ground truth'!$B$14:$H$20,MATCH($AP$2163,'Ground truth'!$A$14:$A$20,0),MATCH($AP$2161,'Ground truth'!$B$13:$H$13,0))</f>
        <v/>
      </c>
      <c r="AW2173" s="16">
        <f>INDEX('Ground truth'!$B$14:$H$20,MATCH($AP$2163,'Ground truth'!$A$14:$A$20,0),MATCH($AP$2162,'Ground truth'!$B$13:$H$13,0))</f>
        <v/>
      </c>
      <c r="AX2173" s="16">
        <f>INDEX('Ground truth'!$B$14:$H$20,MATCH($AP$2163,'Ground truth'!$A$14:$A$20,0),MATCH($AP$2163,'Ground truth'!$B$13:$H$13,0))</f>
        <v/>
      </c>
      <c r="AZ2173" s="19" t="n">
        <v>-0.4811943040920157</v>
      </c>
      <c r="BA2173" s="19">
        <f>LARGE($AZ$2170:$AZ$2173,4)</f>
        <v/>
      </c>
    </row>
    <row r="2175">
      <c r="A2175" s="17" t="inlineStr">
        <is>
          <t>metrics — confident-only (unsure excluded from denominators)</t>
        </is>
      </c>
      <c r="B2175" s="10" t="inlineStr">
        <is>
          <t>run 1</t>
        </is>
      </c>
      <c r="C2175" s="10" t="inlineStr">
        <is>
          <t>run 2</t>
        </is>
      </c>
      <c r="D2175" s="10" t="inlineStr">
        <is>
          <t>run 3</t>
        </is>
      </c>
      <c r="E2175" s="10" t="inlineStr">
        <is>
          <t>run 4</t>
        </is>
      </c>
      <c r="F2175" s="10" t="inlineStr">
        <is>
          <t>run 5</t>
        </is>
      </c>
      <c r="G2175" s="10" t="inlineStr">
        <is>
          <t>avg-matrix</t>
        </is>
      </c>
      <c r="H2175" s="10" t="inlineStr">
        <is>
          <t>mean</t>
        </is>
      </c>
      <c r="I2175" s="10" t="inlineStr">
        <is>
          <t>std (pop.)</t>
        </is>
      </c>
      <c r="J2175" s="17" t="inlineStr">
        <is>
          <t>notes</t>
        </is>
      </c>
    </row>
    <row r="2176">
      <c r="A2176" s="7" t="inlineStr">
        <is>
          <t>TP</t>
        </is>
      </c>
      <c r="B2176" s="7">
        <f>SUMPRODUCT(($B$2170:$E$2173=1)*($AU$2170:$AX$2173=1))</f>
        <v/>
      </c>
      <c r="C2176" s="7">
        <f>SUMPRODUCT(($J$2170:$M$2173=1)*($AU$2170:$AX$2173=1))</f>
        <v/>
      </c>
      <c r="D2176" s="7">
        <f>SUMPRODUCT(($R$2170:$U$2173=1)*($AU$2170:$AX$2173=1))</f>
        <v/>
      </c>
      <c r="E2176" s="7">
        <f>SUMPRODUCT(($Z$2170:$AC$2173=1)*($AU$2170:$AX$2173=1))</f>
        <v/>
      </c>
      <c r="F2176" s="7">
        <f>SUMPRODUCT(($AH$2170:$AK$2173=1)*($AU$2170:$AX$2173=1))</f>
        <v/>
      </c>
      <c r="G2176" s="7">
        <f>SUMPRODUCT(($AP$2170:$AS$2173=1)*($AU$2170:$AX$2173=1))</f>
        <v/>
      </c>
      <c r="H2176" s="12">
        <f>AVERAGE($B$2176:$F$2176)</f>
        <v/>
      </c>
      <c r="I2176" s="12">
        <f>STDEV.P($B$2176:$F$2176)</f>
        <v/>
      </c>
    </row>
    <row r="2177">
      <c r="A2177" s="7" t="inlineStr">
        <is>
          <t>TN</t>
        </is>
      </c>
      <c r="B2177" s="7">
        <f>SUMPRODUCT(($B$2170:$E$2173=0)*($AU$2170:$AX$2173=0))</f>
        <v/>
      </c>
      <c r="C2177" s="7">
        <f>SUMPRODUCT(($J$2170:$M$2173=0)*($AU$2170:$AX$2173=0))</f>
        <v/>
      </c>
      <c r="D2177" s="7">
        <f>SUMPRODUCT(($R$2170:$U$2173=0)*($AU$2170:$AX$2173=0))</f>
        <v/>
      </c>
      <c r="E2177" s="7">
        <f>SUMPRODUCT(($Z$2170:$AC$2173=0)*($AU$2170:$AX$2173=0))</f>
        <v/>
      </c>
      <c r="F2177" s="7">
        <f>SUMPRODUCT(($AH$2170:$AK$2173=0)*($AU$2170:$AX$2173=0))</f>
        <v/>
      </c>
      <c r="G2177" s="7">
        <f>SUMPRODUCT(($AP$2170:$AS$2173=0)*($AU$2170:$AX$2173=0))</f>
        <v/>
      </c>
      <c r="H2177" s="12">
        <f>AVERAGE($B$2177:$F$2177)</f>
        <v/>
      </c>
      <c r="I2177" s="12">
        <f>STDEV.P($B$2177:$F$2177)</f>
        <v/>
      </c>
    </row>
    <row r="2178">
      <c r="A2178" s="7" t="inlineStr">
        <is>
          <t>FP</t>
        </is>
      </c>
      <c r="B2178" s="7">
        <f>SUMPRODUCT(($B$2170:$E$2173=1)*($AU$2170:$AX$2173=0))</f>
        <v/>
      </c>
      <c r="C2178" s="7">
        <f>SUMPRODUCT(($J$2170:$M$2173=1)*($AU$2170:$AX$2173=0))</f>
        <v/>
      </c>
      <c r="D2178" s="7">
        <f>SUMPRODUCT(($R$2170:$U$2173=1)*($AU$2170:$AX$2173=0))</f>
        <v/>
      </c>
      <c r="E2178" s="7">
        <f>SUMPRODUCT(($Z$2170:$AC$2173=1)*($AU$2170:$AX$2173=0))</f>
        <v/>
      </c>
      <c r="F2178" s="7">
        <f>SUMPRODUCT(($AH$2170:$AK$2173=1)*($AU$2170:$AX$2173=0))</f>
        <v/>
      </c>
      <c r="G2178" s="7">
        <f>SUMPRODUCT(($AP$2170:$AS$2173=1)*($AU$2170:$AX$2173=0))</f>
        <v/>
      </c>
      <c r="H2178" s="12">
        <f>AVERAGE($B$2178:$F$2178)</f>
        <v/>
      </c>
      <c r="I2178" s="12">
        <f>STDEV.P($B$2178:$F$2178)</f>
        <v/>
      </c>
    </row>
    <row r="2179">
      <c r="A2179" s="7" t="inlineStr">
        <is>
          <t>FN</t>
        </is>
      </c>
      <c r="B2179" s="7">
        <f>SUMPRODUCT(($B$2170:$E$2173=0)*($AU$2170:$AX$2173=1))</f>
        <v/>
      </c>
      <c r="C2179" s="7">
        <f>SUMPRODUCT(($J$2170:$M$2173=0)*($AU$2170:$AX$2173=1))</f>
        <v/>
      </c>
      <c r="D2179" s="7">
        <f>SUMPRODUCT(($R$2170:$U$2173=0)*($AU$2170:$AX$2173=1))</f>
        <v/>
      </c>
      <c r="E2179" s="7">
        <f>SUMPRODUCT(($Z$2170:$AC$2173=0)*($AU$2170:$AX$2173=1))</f>
        <v/>
      </c>
      <c r="F2179" s="7">
        <f>SUMPRODUCT(($AH$2170:$AK$2173=0)*($AU$2170:$AX$2173=1))</f>
        <v/>
      </c>
      <c r="G2179" s="7">
        <f>SUMPRODUCT(($AP$2170:$AS$2173=0)*($AU$2170:$AX$2173=1))</f>
        <v/>
      </c>
      <c r="H2179" s="12">
        <f>AVERAGE($B$2179:$F$2179)</f>
        <v/>
      </c>
      <c r="I2179" s="12">
        <f>STDEV.P($B$2179:$F$2179)</f>
        <v/>
      </c>
    </row>
    <row r="2180">
      <c r="A2180" s="4" t="inlineStr">
        <is>
          <t>Precision</t>
        </is>
      </c>
      <c r="B2180" s="12">
        <f>IFERROR($B$2176/($B$2176+$B$2178),0)</f>
        <v/>
      </c>
      <c r="C2180" s="12">
        <f>IFERROR($C$2176/($C$2176+$C$2178),0)</f>
        <v/>
      </c>
      <c r="D2180" s="12">
        <f>IFERROR($D$2176/($D$2176+$D$2178),0)</f>
        <v/>
      </c>
      <c r="E2180" s="12">
        <f>IFERROR($E$2176/($E$2176+$E$2178),0)</f>
        <v/>
      </c>
      <c r="F2180" s="12">
        <f>IFERROR($F$2176/($F$2176+$F$2178),0)</f>
        <v/>
      </c>
      <c r="G2180" s="12">
        <f>IFERROR($G$2176/($G$2176+$G$2178),0)</f>
        <v/>
      </c>
      <c r="H2180" s="18">
        <f>AVERAGE($B$2180:$F$2180)</f>
        <v/>
      </c>
      <c r="I2180" s="18">
        <f>STDEV.P($B$2180:$F$2180)</f>
        <v/>
      </c>
    </row>
    <row r="2181">
      <c r="A2181" s="4" t="inlineStr">
        <is>
          <t>Recall</t>
        </is>
      </c>
      <c r="B2181" s="12">
        <f>IFERROR($B$2176/($B$2176+$B$2179),0)</f>
        <v/>
      </c>
      <c r="C2181" s="12">
        <f>IFERROR($C$2176/($C$2176+$C$2179),0)</f>
        <v/>
      </c>
      <c r="D2181" s="12">
        <f>IFERROR($D$2176/($D$2176+$D$2179),0)</f>
        <v/>
      </c>
      <c r="E2181" s="12">
        <f>IFERROR($E$2176/($E$2176+$E$2179),0)</f>
        <v/>
      </c>
      <c r="F2181" s="12">
        <f>IFERROR($F$2176/($F$2176+$F$2179),0)</f>
        <v/>
      </c>
      <c r="G2181" s="12">
        <f>IFERROR($G$2176/($G$2176+$G$2179),0)</f>
        <v/>
      </c>
      <c r="H2181" s="18">
        <f>AVERAGE($B$2181:$F$2181)</f>
        <v/>
      </c>
      <c r="I2181" s="18">
        <f>STDEV.P($B$2181:$F$2181)</f>
        <v/>
      </c>
    </row>
    <row r="2182">
      <c r="A2182" s="4" t="inlineStr">
        <is>
          <t>F1</t>
        </is>
      </c>
      <c r="B2182" s="12">
        <f>IFERROR(2*$B$2180*$B$2181/($B$2180+$B$2181),0)</f>
        <v/>
      </c>
      <c r="C2182" s="12">
        <f>IFERROR(2*$C$2180*$C$2181/($C$2180+$C$2181),0)</f>
        <v/>
      </c>
      <c r="D2182" s="12">
        <f>IFERROR(2*$D$2180*$D$2181/($D$2180+$D$2181),0)</f>
        <v/>
      </c>
      <c r="E2182" s="12">
        <f>IFERROR(2*$E$2180*$E$2181/($E$2180+$E$2181),0)</f>
        <v/>
      </c>
      <c r="F2182" s="12">
        <f>IFERROR(2*$F$2180*$F$2181/($F$2180+$F$2181),0)</f>
        <v/>
      </c>
      <c r="G2182" s="12">
        <f>IFERROR(2*$G$2180*$G$2181/($G$2180+$G$2181),0)</f>
        <v/>
      </c>
      <c r="H2182" s="18">
        <f>AVERAGE($B$2182:$F$2182)</f>
        <v/>
      </c>
      <c r="I2182" s="18">
        <f>STDEV.P($B$2182:$F$2182)</f>
        <v/>
      </c>
    </row>
    <row r="2183">
      <c r="A2183" s="4" t="inlineStr">
        <is>
          <t>Accuracy</t>
        </is>
      </c>
      <c r="B2183" s="12">
        <f>IFERROR(($B$2176+$B$2177)/($B$2176+$B$2177+$B$2178+$B$2179),0)</f>
        <v/>
      </c>
      <c r="C2183" s="12">
        <f>IFERROR(($C$2176+$C$2177)/($C$2176+$C$2177+$C$2178+$C$2179),0)</f>
        <v/>
      </c>
      <c r="D2183" s="12">
        <f>IFERROR(($D$2176+$D$2177)/($D$2176+$D$2177+$D$2178+$D$2179),0)</f>
        <v/>
      </c>
      <c r="E2183" s="12">
        <f>IFERROR(($E$2176+$E$2177)/($E$2176+$E$2177+$E$2178+$E$2179),0)</f>
        <v/>
      </c>
      <c r="F2183" s="12">
        <f>IFERROR(($F$2176+$F$2177)/($F$2176+$F$2177+$F$2178+$F$2179),0)</f>
        <v/>
      </c>
      <c r="G2183" s="12">
        <f>IFERROR(($G$2176+$G$2177)/($G$2176+$G$2177+$G$2178+$G$2179),0)</f>
        <v/>
      </c>
      <c r="H2183" s="18">
        <f>AVERAGE($B$2183:$F$2183)</f>
        <v/>
      </c>
      <c r="I2183" s="18">
        <f>STDEV.P($B$2183:$F$2183)</f>
        <v/>
      </c>
    </row>
    <row r="2184">
      <c r="A2184" s="4" t="inlineStr">
        <is>
          <t>Edit distance</t>
        </is>
      </c>
      <c r="B2184" s="12">
        <f>SUMPRODUCT(ABS($AU$2170:$AX$2173-$B$2170:$E$2173))</f>
        <v/>
      </c>
      <c r="C2184" s="12">
        <f>SUMPRODUCT(ABS($AU$2170:$AX$2173-$J$2170:$M$2173))</f>
        <v/>
      </c>
      <c r="D2184" s="12">
        <f>SUMPRODUCT(ABS($AU$2170:$AX$2173-$R$2170:$U$2173))</f>
        <v/>
      </c>
      <c r="E2184" s="12">
        <f>SUMPRODUCT(ABS($AU$2170:$AX$2173-$Z$2170:$AC$2173))</f>
        <v/>
      </c>
      <c r="F2184" s="12">
        <f>SUMPRODUCT(ABS($AU$2170:$AX$2173-$AH$2170:$AK$2173))</f>
        <v/>
      </c>
      <c r="G2184" s="12">
        <f>SUMPRODUCT(ABS($AU$2170:$AX$2173-$AP$2170:$AS$2173))</f>
        <v/>
      </c>
      <c r="H2184" s="18">
        <f>AVERAGE($B$2184:$F$2184)</f>
        <v/>
      </c>
      <c r="I2184" s="18">
        <f>STDEV.P($B$2184:$F$2184)</f>
        <v/>
      </c>
    </row>
    <row r="2185">
      <c r="A2185" s="4" t="inlineStr">
        <is>
          <t>Spectral distance</t>
        </is>
      </c>
      <c r="B2185" s="12">
        <f>SQRT(SUMPRODUCT(($BA$2170:$BA$2173-$B$2193:$B$2196)^2))</f>
        <v/>
      </c>
      <c r="C2185" s="12">
        <f>SQRT(SUMPRODUCT(($BA$2170:$BA$2173-$C$2193:$C$2196)^2))</f>
        <v/>
      </c>
      <c r="D2185" s="12">
        <f>SQRT(SUMPRODUCT(($BA$2170:$BA$2173-$D$2193:$D$2196)^2))</f>
        <v/>
      </c>
      <c r="E2185" s="12">
        <f>SQRT(SUMPRODUCT(($BA$2170:$BA$2173-$E$2193:$E$2196)^2))</f>
        <v/>
      </c>
      <c r="F2185" s="12">
        <f>SQRT(SUMPRODUCT(($BA$2170:$BA$2173-$F$2193:$F$2196)^2))</f>
        <v/>
      </c>
      <c r="G2185" s="12">
        <f>SQRT(SUMPRODUCT(($BA$2170:$BA$2173-$G$2193:$G$2196)^2))</f>
        <v/>
      </c>
      <c r="H2185" s="18">
        <f>AVERAGE($B$2185:$F$2185)</f>
        <v/>
      </c>
      <c r="I2185" s="18">
        <f>STDEV.P($B$2185:$F$2185)</f>
        <v/>
      </c>
    </row>
    <row r="2186">
      <c r="A2186" s="4" t="inlineStr">
        <is>
          <t>Unsure cells</t>
        </is>
      </c>
      <c r="B2186" s="7">
        <f>COUNTIF($B$2170:$E$2173,2)</f>
        <v/>
      </c>
      <c r="C2186" s="7">
        <f>COUNTIF($J$2170:$M$2173,2)</f>
        <v/>
      </c>
      <c r="D2186" s="7">
        <f>COUNTIF($R$2170:$U$2173,2)</f>
        <v/>
      </c>
      <c r="E2186" s="7">
        <f>COUNTIF($Z$2170:$AC$2173,2)</f>
        <v/>
      </c>
      <c r="F2186" s="7">
        <f>COUNTIF($AH$2170:$AK$2173,2)</f>
        <v/>
      </c>
      <c r="G2186" s="7">
        <f>COUNTIF($AP$2170:$AS$2173,2)</f>
        <v/>
      </c>
      <c r="H2186" s="12">
        <f>AVERAGE($B$2186:$F$2186)</f>
        <v/>
      </c>
      <c r="I2186" s="12">
        <f>STDEV.P($B$2186:$F$2186)</f>
        <v/>
      </c>
    </row>
    <row r="2187">
      <c r="A2187" s="3" t="inlineStr">
        <is>
          <t>eigenvalues (real part, numpy order; pasted)</t>
        </is>
      </c>
    </row>
    <row r="2188">
      <c r="A2188" s="3" t="inlineStr">
        <is>
          <t xml:space="preserve">  λ1</t>
        </is>
      </c>
      <c r="B2188" s="19" t="n">
        <v>3.170086486626031</v>
      </c>
      <c r="C2188" s="19" t="n">
        <v>-2.220446049250313e-16</v>
      </c>
      <c r="D2188" s="19" t="n">
        <v>-2.220446049250313e-16</v>
      </c>
      <c r="E2188" s="19" t="n">
        <v>-2.220446049250313e-16</v>
      </c>
      <c r="F2188" s="19" t="n">
        <v>-2.220446049250313e-16</v>
      </c>
      <c r="G2188" s="19" t="n">
        <v>-2.220446049250313e-16</v>
      </c>
    </row>
    <row r="2189">
      <c r="A2189" s="3" t="inlineStr">
        <is>
          <t xml:space="preserve">  λ2</t>
        </is>
      </c>
      <c r="B2189" s="19" t="n">
        <v>-0.4811943040920158</v>
      </c>
      <c r="C2189" s="19" t="n">
        <v>3</v>
      </c>
      <c r="D2189" s="19" t="n">
        <v>3</v>
      </c>
      <c r="E2189" s="19" t="n">
        <v>3</v>
      </c>
      <c r="F2189" s="19" t="n">
        <v>3</v>
      </c>
      <c r="G2189" s="19" t="n">
        <v>3</v>
      </c>
    </row>
    <row r="2190">
      <c r="A2190" s="3" t="inlineStr">
        <is>
          <t xml:space="preserve">  λ3</t>
        </is>
      </c>
      <c r="B2190" s="19" t="n">
        <v>1.311107817465982</v>
      </c>
      <c r="C2190" s="19" t="n">
        <v>0</v>
      </c>
      <c r="D2190" s="19" t="n">
        <v>0</v>
      </c>
      <c r="E2190" s="19" t="n">
        <v>0</v>
      </c>
      <c r="F2190" s="19" t="n">
        <v>0</v>
      </c>
      <c r="G2190" s="19" t="n">
        <v>0</v>
      </c>
    </row>
    <row r="2191">
      <c r="A2191" s="3" t="inlineStr">
        <is>
          <t xml:space="preserve">  λ4</t>
        </is>
      </c>
      <c r="B2191" s="19" t="n">
        <v>0</v>
      </c>
      <c r="C2191" s="19" t="n">
        <v>1</v>
      </c>
      <c r="D2191" s="19" t="n">
        <v>1</v>
      </c>
      <c r="E2191" s="19" t="n">
        <v>1</v>
      </c>
      <c r="F2191" s="19" t="n">
        <v>1</v>
      </c>
      <c r="G2191" s="19" t="n">
        <v>1</v>
      </c>
    </row>
    <row r="2192">
      <c r="A2192" s="3" t="inlineStr">
        <is>
          <t>eigenvalues sorted desc (LARGE)</t>
        </is>
      </c>
    </row>
    <row r="2193">
      <c r="A2193" s="3" t="inlineStr">
        <is>
          <t xml:space="preserve">  λ(1)</t>
        </is>
      </c>
      <c r="B2193" s="19">
        <f>LARGE($B$2188:$B$2191,1)</f>
        <v/>
      </c>
      <c r="C2193" s="19">
        <f>LARGE($C$2188:$C$2191,1)</f>
        <v/>
      </c>
      <c r="D2193" s="19">
        <f>LARGE($D$2188:$D$2191,1)</f>
        <v/>
      </c>
      <c r="E2193" s="19">
        <f>LARGE($E$2188:$E$2191,1)</f>
        <v/>
      </c>
      <c r="F2193" s="19">
        <f>LARGE($F$2188:$F$2191,1)</f>
        <v/>
      </c>
      <c r="G2193" s="19">
        <f>LARGE($G$2188:$G$2191,1)</f>
        <v/>
      </c>
    </row>
    <row r="2194">
      <c r="A2194" s="3" t="inlineStr">
        <is>
          <t xml:space="preserve">  λ(2)</t>
        </is>
      </c>
      <c r="B2194" s="19">
        <f>LARGE($B$2188:$B$2191,2)</f>
        <v/>
      </c>
      <c r="C2194" s="19">
        <f>LARGE($C$2188:$C$2191,2)</f>
        <v/>
      </c>
      <c r="D2194" s="19">
        <f>LARGE($D$2188:$D$2191,2)</f>
        <v/>
      </c>
      <c r="E2194" s="19">
        <f>LARGE($E$2188:$E$2191,2)</f>
        <v/>
      </c>
      <c r="F2194" s="19">
        <f>LARGE($F$2188:$F$2191,2)</f>
        <v/>
      </c>
      <c r="G2194" s="19">
        <f>LARGE($G$2188:$G$2191,2)</f>
        <v/>
      </c>
    </row>
    <row r="2195">
      <c r="A2195" s="3" t="inlineStr">
        <is>
          <t xml:space="preserve">  λ(3)</t>
        </is>
      </c>
      <c r="B2195" s="19">
        <f>LARGE($B$2188:$B$2191,3)</f>
        <v/>
      </c>
      <c r="C2195" s="19">
        <f>LARGE($C$2188:$C$2191,3)</f>
        <v/>
      </c>
      <c r="D2195" s="19">
        <f>LARGE($D$2188:$D$2191,3)</f>
        <v/>
      </c>
      <c r="E2195" s="19">
        <f>LARGE($E$2188:$E$2191,3)</f>
        <v/>
      </c>
      <c r="F2195" s="19">
        <f>LARGE($F$2188:$F$2191,3)</f>
        <v/>
      </c>
      <c r="G2195" s="19">
        <f>LARGE($G$2188:$G$2191,3)</f>
        <v/>
      </c>
    </row>
    <row r="2196">
      <c r="A2196" s="3" t="inlineStr">
        <is>
          <t xml:space="preserve">  λ(4)</t>
        </is>
      </c>
      <c r="B2196" s="19">
        <f>LARGE($B$2188:$B$2191,4)</f>
        <v/>
      </c>
      <c r="C2196" s="19">
        <f>LARGE($C$2188:$C$2191,4)</f>
        <v/>
      </c>
      <c r="D2196" s="19">
        <f>LARGE($D$2188:$D$2191,4)</f>
        <v/>
      </c>
      <c r="E2196" s="19">
        <f>LARGE($E$2188:$E$2191,4)</f>
        <v/>
      </c>
      <c r="F2196" s="19">
        <f>LARGE($F$2188:$F$2191,4)</f>
        <v/>
      </c>
      <c r="G2196" s="19">
        <f>LARGE($G$2188:$G$2191,4)</f>
        <v/>
      </c>
    </row>
    <row r="2197">
      <c r="A2197" s="3" t="inlineStr">
        <is>
          <t>check: Σeig − trace (→0)</t>
        </is>
      </c>
      <c r="B2197" s="3">
        <f>ROUND(SUM($B$2188:$B$2191)-($B$2170+$C$2171+$D$2172+$E$2173),6)</f>
        <v/>
      </c>
      <c r="C2197" s="3">
        <f>ROUND(SUM($C$2188:$C$2191)-($J$2170+$K$2171+$L$2172+$M$2173),6)</f>
        <v/>
      </c>
      <c r="D2197" s="3">
        <f>ROUND(SUM($D$2188:$D$2191)-($R$2170+$S$2171+$T$2172+$U$2173),6)</f>
        <v/>
      </c>
      <c r="E2197" s="3">
        <f>ROUND(SUM($E$2188:$E$2191)-($Z$2170+$AA$2171+$AB$2172+$AC$2173),6)</f>
        <v/>
      </c>
      <c r="F2197" s="3">
        <f>ROUND(SUM($F$2188:$F$2191)-($AH$2170+$AI$2171+$AJ$2172+$AK$2173),6)</f>
        <v/>
      </c>
      <c r="G2197" s="3">
        <f>ROUND(SUM($G$2188:$G$2191)-($AP$2170+$AQ$2171+$AR$2172+$AS$2173),6)</f>
        <v/>
      </c>
    </row>
    <row r="2198">
      <c r="A2198" s="3" t="inlineStr">
        <is>
          <t>check: Πeig − det (→0)</t>
        </is>
      </c>
      <c r="B2198" s="3">
        <f>ROUND(MDETERM($B$2170:$E$2173)-PRODUCT($B$2188:$B$2191),6)</f>
        <v/>
      </c>
      <c r="C2198" s="3">
        <f>ROUND(MDETERM($J$2170:$M$2173)-PRODUCT($C$2188:$C$2191),6)</f>
        <v/>
      </c>
      <c r="D2198" s="3">
        <f>ROUND(MDETERM($R$2170:$U$2173)-PRODUCT($D$2188:$D$2191),6)</f>
        <v/>
      </c>
      <c r="E2198" s="3">
        <f>ROUND(MDETERM($Z$2170:$AC$2173)-PRODUCT($E$2188:$E$2191),6)</f>
        <v/>
      </c>
      <c r="F2198" s="3">
        <f>ROUND(MDETERM($AH$2170:$AK$2173)-PRODUCT($F$2188:$F$2191),6)</f>
        <v/>
      </c>
      <c r="G2198" s="3">
        <f>ROUND(MDETERM($AP$2170:$AS$2173)-PRODUCT($G$2188:$G$2191),6)</f>
        <v/>
      </c>
    </row>
    <row r="2199">
      <c r="A2199" s="3" t="inlineStr">
        <is>
          <t>complex eigenvalues?</t>
        </is>
      </c>
      <c r="B2199" s="3" t="inlineStr"/>
      <c r="C2199" s="3" t="inlineStr"/>
      <c r="D2199" s="3" t="inlineStr"/>
      <c r="E2199" s="3" t="inlineStr"/>
      <c r="F2199" s="3" t="inlineStr"/>
      <c r="G2199" s="3" t="inlineStr"/>
    </row>
    <row r="2200">
      <c r="A2200" s="3" t="inlineStr">
        <is>
          <t>check: det(M − λᵢI) per sorted λ (→0)</t>
        </is>
      </c>
    </row>
    <row r="2201">
      <c r="A2201" s="3" t="inlineStr">
        <is>
          <t xml:space="preserve">  det(M − λ(1)I)</t>
        </is>
      </c>
      <c r="B2201" s="3">
        <f t="array" ref="B2201">ROUND(MDETERM($B$2170:$E$2173-$B$2193*MUNIT(4)),6)</f>
        <v/>
      </c>
      <c r="C2201" s="3">
        <f t="array" ref="C2201">ROUND(MDETERM($J$2170:$M$2173-$C$2193*MUNIT(4)),6)</f>
        <v/>
      </c>
      <c r="D2201" s="3">
        <f t="array" ref="D2201">ROUND(MDETERM($R$2170:$U$2173-$D$2193*MUNIT(4)),6)</f>
        <v/>
      </c>
      <c r="E2201" s="3">
        <f t="array" ref="E2201">ROUND(MDETERM($Z$2170:$AC$2173-$E$2193*MUNIT(4)),6)</f>
        <v/>
      </c>
      <c r="F2201" s="3">
        <f t="array" ref="F2201">ROUND(MDETERM($AH$2170:$AK$2173-$F$2193*MUNIT(4)),6)</f>
        <v/>
      </c>
      <c r="G2201" s="3">
        <f t="array" ref="G2201">ROUND(MDETERM($AP$2170:$AS$2173-$G$2193*MUNIT(4)),6)</f>
        <v/>
      </c>
    </row>
    <row r="2202">
      <c r="A2202" s="3" t="inlineStr">
        <is>
          <t xml:space="preserve">  det(M − λ(2)I)</t>
        </is>
      </c>
      <c r="B2202" s="3">
        <f t="array" ref="B2202">ROUND(MDETERM($B$2170:$E$2173-$B$2194*MUNIT(4)),6)</f>
        <v/>
      </c>
      <c r="C2202" s="3">
        <f t="array" ref="C2202">ROUND(MDETERM($J$2170:$M$2173-$C$2194*MUNIT(4)),6)</f>
        <v/>
      </c>
      <c r="D2202" s="3">
        <f t="array" ref="D2202">ROUND(MDETERM($R$2170:$U$2173-$D$2194*MUNIT(4)),6)</f>
        <v/>
      </c>
      <c r="E2202" s="3">
        <f t="array" ref="E2202">ROUND(MDETERM($Z$2170:$AC$2173-$E$2194*MUNIT(4)),6)</f>
        <v/>
      </c>
      <c r="F2202" s="3">
        <f t="array" ref="F2202">ROUND(MDETERM($AH$2170:$AK$2173-$F$2194*MUNIT(4)),6)</f>
        <v/>
      </c>
      <c r="G2202" s="3">
        <f t="array" ref="G2202">ROUND(MDETERM($AP$2170:$AS$2173-$G$2194*MUNIT(4)),6)</f>
        <v/>
      </c>
    </row>
    <row r="2203">
      <c r="A2203" s="3" t="inlineStr">
        <is>
          <t xml:space="preserve">  det(M − λ(3)I)</t>
        </is>
      </c>
      <c r="B2203" s="3">
        <f t="array" ref="B2203">ROUND(MDETERM($B$2170:$E$2173-$B$2195*MUNIT(4)),6)</f>
        <v/>
      </c>
      <c r="C2203" s="3">
        <f t="array" ref="C2203">ROUND(MDETERM($J$2170:$M$2173-$C$2195*MUNIT(4)),6)</f>
        <v/>
      </c>
      <c r="D2203" s="3">
        <f t="array" ref="D2203">ROUND(MDETERM($R$2170:$U$2173-$D$2195*MUNIT(4)),6)</f>
        <v/>
      </c>
      <c r="E2203" s="3">
        <f t="array" ref="E2203">ROUND(MDETERM($Z$2170:$AC$2173-$E$2195*MUNIT(4)),6)</f>
        <v/>
      </c>
      <c r="F2203" s="3">
        <f t="array" ref="F2203">ROUND(MDETERM($AH$2170:$AK$2173-$F$2195*MUNIT(4)),6)</f>
        <v/>
      </c>
      <c r="G2203" s="3">
        <f t="array" ref="G2203">ROUND(MDETERM($AP$2170:$AS$2173-$G$2195*MUNIT(4)),6)</f>
        <v/>
      </c>
    </row>
    <row r="2204">
      <c r="A2204" s="3" t="inlineStr">
        <is>
          <t xml:space="preserve">  det(M − λ(4)I)</t>
        </is>
      </c>
      <c r="B2204" s="3">
        <f t="array" ref="B2204">ROUND(MDETERM($B$2170:$E$2173-$B$2196*MUNIT(4)),6)</f>
        <v/>
      </c>
      <c r="C2204" s="3">
        <f t="array" ref="C2204">ROUND(MDETERM($J$2170:$M$2173-$C$2196*MUNIT(4)),6)</f>
        <v/>
      </c>
      <c r="D2204" s="3">
        <f t="array" ref="D2204">ROUND(MDETERM($R$2170:$U$2173-$D$2196*MUNIT(4)),6)</f>
        <v/>
      </c>
      <c r="E2204" s="3">
        <f t="array" ref="E2204">ROUND(MDETERM($Z$2170:$AC$2173-$E$2196*MUNIT(4)),6)</f>
        <v/>
      </c>
      <c r="F2204" s="3">
        <f t="array" ref="F2204">ROUND(MDETERM($AH$2170:$AK$2173-$F$2196*MUNIT(4)),6)</f>
        <v/>
      </c>
      <c r="G2204" s="3">
        <f t="array" ref="G2204">ROUND(MDETERM($AP$2170:$AS$2173-$G$2196*MUNIT(4)),6)</f>
        <v/>
      </c>
    </row>
    <row r="2208" ht="16" customHeight="1">
      <c r="A2208" s="14" t="inlineStr">
        <is>
          <t>GraphRAG R2-R3 | llama3.3:70b</t>
        </is>
      </c>
      <c r="B2208" s="9" t="inlineStr">
        <is>
          <t>run 1 (raw, pasted)</t>
        </is>
      </c>
      <c r="J2208" s="9" t="inlineStr">
        <is>
          <t>run 2 (raw, pasted)</t>
        </is>
      </c>
      <c r="R2208" s="9" t="inlineStr">
        <is>
          <t>run 3 (raw, pasted)</t>
        </is>
      </c>
      <c r="Z2208" s="9" t="inlineStr">
        <is>
          <t>run 4 (raw, pasted)</t>
        </is>
      </c>
      <c r="AH2208" s="9" t="inlineStr">
        <is>
          <t>run 5 (raw, pasted)</t>
        </is>
      </c>
      <c r="AP2208" s="9" t="inlineStr">
        <is>
          <t>archived component mapping</t>
        </is>
      </c>
    </row>
    <row r="2209" ht="60" customHeight="1">
      <c r="B2209" s="15" t="inlineStr">
        <is>
          <t>Motor</t>
        </is>
      </c>
      <c r="C2209" s="15" t="inlineStr">
        <is>
          <t>Battery</t>
        </is>
      </c>
      <c r="D2209" s="15" t="inlineStr">
        <is>
          <t>Gearbox</t>
        </is>
      </c>
      <c r="E2209" s="15" t="inlineStr">
        <is>
          <t>Chuck</t>
        </is>
      </c>
      <c r="F2209" s="15" t="inlineStr">
        <is>
          <t>Handle</t>
        </is>
      </c>
      <c r="G2209" s="15" t="inlineStr">
        <is>
          <t>Switch</t>
        </is>
      </c>
      <c r="H2209" s="15" t="inlineStr">
        <is>
          <t>Circuit Board</t>
        </is>
      </c>
      <c r="J2209" s="15" t="inlineStr">
        <is>
          <t>Motor</t>
        </is>
      </c>
      <c r="K2209" s="15" t="inlineStr">
        <is>
          <t>Battery</t>
        </is>
      </c>
      <c r="L2209" s="15" t="inlineStr">
        <is>
          <t>Gearbox</t>
        </is>
      </c>
      <c r="M2209" s="15" t="inlineStr">
        <is>
          <t>Chuck</t>
        </is>
      </c>
      <c r="N2209" s="15" t="inlineStr">
        <is>
          <t>Handle</t>
        </is>
      </c>
      <c r="O2209" s="15" t="inlineStr">
        <is>
          <t>Switch</t>
        </is>
      </c>
      <c r="P2209" s="15" t="inlineStr">
        <is>
          <t>Circuit Board</t>
        </is>
      </c>
      <c r="R2209" s="15" t="inlineStr">
        <is>
          <t>Motor</t>
        </is>
      </c>
      <c r="S2209" s="15" t="inlineStr">
        <is>
          <t>Battery</t>
        </is>
      </c>
      <c r="T2209" s="15" t="inlineStr">
        <is>
          <t>Gearbox</t>
        </is>
      </c>
      <c r="U2209" s="15" t="inlineStr">
        <is>
          <t>Chuck</t>
        </is>
      </c>
      <c r="V2209" s="15" t="inlineStr">
        <is>
          <t>Handle</t>
        </is>
      </c>
      <c r="W2209" s="15" t="inlineStr">
        <is>
          <t>Switch</t>
        </is>
      </c>
      <c r="X2209" s="15" t="inlineStr">
        <is>
          <t>Circuit Board</t>
        </is>
      </c>
      <c r="Z2209" s="15" t="inlineStr">
        <is>
          <t>Motor</t>
        </is>
      </c>
      <c r="AA2209" s="15" t="inlineStr">
        <is>
          <t>Battery</t>
        </is>
      </c>
      <c r="AB2209" s="15" t="inlineStr">
        <is>
          <t>Gearbox</t>
        </is>
      </c>
      <c r="AC2209" s="15" t="inlineStr">
        <is>
          <t>Chuck</t>
        </is>
      </c>
      <c r="AD2209" s="15" t="inlineStr">
        <is>
          <t>Handle</t>
        </is>
      </c>
      <c r="AE2209" s="15" t="inlineStr">
        <is>
          <t>Switch</t>
        </is>
      </c>
      <c r="AF2209" s="15" t="inlineStr">
        <is>
          <t>Circuit Board</t>
        </is>
      </c>
      <c r="AH2209" s="15" t="inlineStr">
        <is>
          <t>Motor</t>
        </is>
      </c>
      <c r="AI2209" s="15" t="inlineStr">
        <is>
          <t>Battery</t>
        </is>
      </c>
      <c r="AJ2209" s="15" t="inlineStr">
        <is>
          <t>Gearbox</t>
        </is>
      </c>
      <c r="AK2209" s="15" t="inlineStr">
        <is>
          <t>Chuck</t>
        </is>
      </c>
      <c r="AL2209" s="15" t="inlineStr">
        <is>
          <t>Handle</t>
        </is>
      </c>
      <c r="AM2209" s="15" t="inlineStr">
        <is>
          <t>Switch</t>
        </is>
      </c>
      <c r="AN2209" s="15" t="inlineStr">
        <is>
          <t>Circuit Board</t>
        </is>
      </c>
      <c r="AP2209" s="3" t="inlineStr">
        <is>
          <t>Ground truth component</t>
        </is>
      </c>
      <c r="AQ2209" s="3" t="inlineStr">
        <is>
          <t>Matched predicted component</t>
        </is>
      </c>
    </row>
    <row r="2210">
      <c r="A2210" s="3" t="inlineStr">
        <is>
          <t>Motor</t>
        </is>
      </c>
      <c r="B2210" s="8" t="n">
        <v>1</v>
      </c>
      <c r="C2210" s="8" t="n">
        <v>1</v>
      </c>
      <c r="D2210" s="8" t="n">
        <v>1</v>
      </c>
      <c r="E2210" s="8" t="n">
        <v>0</v>
      </c>
      <c r="F2210" s="8" t="n">
        <v>1</v>
      </c>
      <c r="G2210" s="8" t="n">
        <v>1</v>
      </c>
      <c r="H2210" s="8" t="n">
        <v>1</v>
      </c>
      <c r="J2210" s="8" t="n">
        <v>1</v>
      </c>
      <c r="K2210" s="8" t="n">
        <v>1</v>
      </c>
      <c r="L2210" s="8" t="n">
        <v>1</v>
      </c>
      <c r="M2210" s="8" t="n">
        <v>0</v>
      </c>
      <c r="N2210" s="8" t="n">
        <v>1</v>
      </c>
      <c r="O2210" s="8" t="n">
        <v>1</v>
      </c>
      <c r="P2210" s="8" t="n">
        <v>1</v>
      </c>
      <c r="R2210" s="8" t="n">
        <v>1</v>
      </c>
      <c r="S2210" s="8" t="n">
        <v>1</v>
      </c>
      <c r="T2210" s="8" t="n">
        <v>1</v>
      </c>
      <c r="U2210" s="8" t="n">
        <v>0</v>
      </c>
      <c r="V2210" s="8" t="n">
        <v>1</v>
      </c>
      <c r="W2210" s="8" t="n">
        <v>1</v>
      </c>
      <c r="X2210" s="8" t="n">
        <v>1</v>
      </c>
      <c r="Z2210" s="8" t="n">
        <v>1</v>
      </c>
      <c r="AA2210" s="8" t="n">
        <v>1</v>
      </c>
      <c r="AB2210" s="8" t="n">
        <v>1</v>
      </c>
      <c r="AC2210" s="8" t="n">
        <v>0</v>
      </c>
      <c r="AD2210" s="8" t="n">
        <v>1</v>
      </c>
      <c r="AE2210" s="8" t="n">
        <v>1</v>
      </c>
      <c r="AF2210" s="8" t="n">
        <v>1</v>
      </c>
      <c r="AH2210" s="8" t="n">
        <v>1</v>
      </c>
      <c r="AI2210" s="8" t="n">
        <v>1</v>
      </c>
      <c r="AJ2210" s="8" t="n">
        <v>1</v>
      </c>
      <c r="AK2210" s="8" t="n">
        <v>0</v>
      </c>
      <c r="AL2210" s="8" t="n">
        <v>1</v>
      </c>
      <c r="AM2210" s="8" t="n">
        <v>1</v>
      </c>
      <c r="AN2210" s="8" t="n">
        <v>1</v>
      </c>
      <c r="AP2210" s="3" t="inlineStr">
        <is>
          <t>Motor</t>
        </is>
      </c>
      <c r="AQ2210" s="3" t="inlineStr">
        <is>
          <t>Motor</t>
        </is>
      </c>
    </row>
    <row r="2211">
      <c r="A2211" s="3" t="inlineStr">
        <is>
          <t>Battery</t>
        </is>
      </c>
      <c r="B2211" s="8" t="n">
        <v>1</v>
      </c>
      <c r="C2211" s="8" t="n">
        <v>1</v>
      </c>
      <c r="D2211" s="8" t="n">
        <v>0</v>
      </c>
      <c r="E2211" s="8" t="n">
        <v>0</v>
      </c>
      <c r="F2211" s="8" t="n">
        <v>0</v>
      </c>
      <c r="G2211" s="8" t="n">
        <v>1</v>
      </c>
      <c r="H2211" s="8" t="n">
        <v>1</v>
      </c>
      <c r="J2211" s="8" t="n">
        <v>1</v>
      </c>
      <c r="K2211" s="8" t="n">
        <v>1</v>
      </c>
      <c r="L2211" s="8" t="n">
        <v>0</v>
      </c>
      <c r="M2211" s="8" t="n">
        <v>0</v>
      </c>
      <c r="N2211" s="8" t="n">
        <v>0</v>
      </c>
      <c r="O2211" s="8" t="n">
        <v>1</v>
      </c>
      <c r="P2211" s="8" t="n">
        <v>1</v>
      </c>
      <c r="R2211" s="8" t="n">
        <v>1</v>
      </c>
      <c r="S2211" s="8" t="n">
        <v>1</v>
      </c>
      <c r="T2211" s="8" t="n">
        <v>0</v>
      </c>
      <c r="U2211" s="8" t="n">
        <v>0</v>
      </c>
      <c r="V2211" s="8" t="n">
        <v>0</v>
      </c>
      <c r="W2211" s="8" t="n">
        <v>1</v>
      </c>
      <c r="X2211" s="8" t="n">
        <v>1</v>
      </c>
      <c r="Z2211" s="8" t="n">
        <v>1</v>
      </c>
      <c r="AA2211" s="8" t="n">
        <v>1</v>
      </c>
      <c r="AB2211" s="8" t="n">
        <v>0</v>
      </c>
      <c r="AC2211" s="8" t="n">
        <v>0</v>
      </c>
      <c r="AD2211" s="8" t="n">
        <v>0</v>
      </c>
      <c r="AE2211" s="8" t="n">
        <v>1</v>
      </c>
      <c r="AF2211" s="8" t="n">
        <v>1</v>
      </c>
      <c r="AH2211" s="8" t="n">
        <v>1</v>
      </c>
      <c r="AI2211" s="8" t="n">
        <v>1</v>
      </c>
      <c r="AJ2211" s="8" t="n">
        <v>0</v>
      </c>
      <c r="AK2211" s="8" t="n">
        <v>0</v>
      </c>
      <c r="AL2211" s="8" t="n">
        <v>0</v>
      </c>
      <c r="AM2211" s="8" t="n">
        <v>1</v>
      </c>
      <c r="AN2211" s="8" t="n">
        <v>1</v>
      </c>
      <c r="AP2211" s="3" t="inlineStr">
        <is>
          <t>Bit</t>
        </is>
      </c>
      <c r="AQ2211" s="3" t="inlineStr">
        <is>
          <t>Chuck</t>
        </is>
      </c>
    </row>
    <row r="2212">
      <c r="A2212" s="3" t="inlineStr">
        <is>
          <t>Gearbox</t>
        </is>
      </c>
      <c r="B2212" s="8" t="n">
        <v>1</v>
      </c>
      <c r="C2212" s="8" t="n">
        <v>0</v>
      </c>
      <c r="D2212" s="8" t="n">
        <v>1</v>
      </c>
      <c r="E2212" s="8" t="n">
        <v>1</v>
      </c>
      <c r="F2212" s="8" t="n">
        <v>0</v>
      </c>
      <c r="G2212" s="8" t="n">
        <v>0</v>
      </c>
      <c r="H2212" s="8" t="n">
        <v>1</v>
      </c>
      <c r="J2212" s="8" t="n">
        <v>1</v>
      </c>
      <c r="K2212" s="8" t="n">
        <v>0</v>
      </c>
      <c r="L2212" s="8" t="n">
        <v>1</v>
      </c>
      <c r="M2212" s="8" t="n">
        <v>1</v>
      </c>
      <c r="N2212" s="8" t="n">
        <v>0</v>
      </c>
      <c r="O2212" s="8" t="n">
        <v>0</v>
      </c>
      <c r="P2212" s="8" t="n">
        <v>1</v>
      </c>
      <c r="R2212" s="8" t="n">
        <v>1</v>
      </c>
      <c r="S2212" s="8" t="n">
        <v>0</v>
      </c>
      <c r="T2212" s="8" t="n">
        <v>1</v>
      </c>
      <c r="U2212" s="8" t="n">
        <v>1</v>
      </c>
      <c r="V2212" s="8" t="n">
        <v>0</v>
      </c>
      <c r="W2212" s="8" t="n">
        <v>0</v>
      </c>
      <c r="X2212" s="8" t="n">
        <v>1</v>
      </c>
      <c r="Z2212" s="8" t="n">
        <v>1</v>
      </c>
      <c r="AA2212" s="8" t="n">
        <v>0</v>
      </c>
      <c r="AB2212" s="8" t="n">
        <v>1</v>
      </c>
      <c r="AC2212" s="8" t="n">
        <v>1</v>
      </c>
      <c r="AD2212" s="8" t="n">
        <v>0</v>
      </c>
      <c r="AE2212" s="8" t="n">
        <v>0</v>
      </c>
      <c r="AF2212" s="8" t="n">
        <v>1</v>
      </c>
      <c r="AH2212" s="8" t="n">
        <v>1</v>
      </c>
      <c r="AI2212" s="8" t="n">
        <v>0</v>
      </c>
      <c r="AJ2212" s="8" t="n">
        <v>1</v>
      </c>
      <c r="AK2212" s="8" t="n">
        <v>1</v>
      </c>
      <c r="AL2212" s="8" t="n">
        <v>0</v>
      </c>
      <c r="AM2212" s="8" t="n">
        <v>0</v>
      </c>
      <c r="AN2212" s="8" t="n">
        <v>1</v>
      </c>
      <c r="AP2212" s="3" t="inlineStr">
        <is>
          <t>Transmission</t>
        </is>
      </c>
      <c r="AQ2212" s="3" t="inlineStr">
        <is>
          <t>Gearbox</t>
        </is>
      </c>
    </row>
    <row r="2213">
      <c r="A2213" s="3" t="inlineStr">
        <is>
          <t>Chuck</t>
        </is>
      </c>
      <c r="B2213" s="8" t="n">
        <v>0</v>
      </c>
      <c r="C2213" s="8" t="n">
        <v>0</v>
      </c>
      <c r="D2213" s="8" t="n">
        <v>1</v>
      </c>
      <c r="E2213" s="8" t="n">
        <v>1</v>
      </c>
      <c r="F2213" s="8" t="n">
        <v>0</v>
      </c>
      <c r="G2213" s="8" t="n">
        <v>0</v>
      </c>
      <c r="H2213" s="8" t="n">
        <v>0</v>
      </c>
      <c r="J2213" s="8" t="n">
        <v>0</v>
      </c>
      <c r="K2213" s="8" t="n">
        <v>0</v>
      </c>
      <c r="L2213" s="8" t="n">
        <v>1</v>
      </c>
      <c r="M2213" s="8" t="n">
        <v>1</v>
      </c>
      <c r="N2213" s="8" t="n">
        <v>0</v>
      </c>
      <c r="O2213" s="8" t="n">
        <v>0</v>
      </c>
      <c r="P2213" s="8" t="n">
        <v>0</v>
      </c>
      <c r="R2213" s="8" t="n">
        <v>0</v>
      </c>
      <c r="S2213" s="8" t="n">
        <v>0</v>
      </c>
      <c r="T2213" s="8" t="n">
        <v>1</v>
      </c>
      <c r="U2213" s="8" t="n">
        <v>1</v>
      </c>
      <c r="V2213" s="8" t="n">
        <v>0</v>
      </c>
      <c r="W2213" s="8" t="n">
        <v>0</v>
      </c>
      <c r="X2213" s="8" t="n">
        <v>0</v>
      </c>
      <c r="Z2213" s="8" t="n">
        <v>0</v>
      </c>
      <c r="AA2213" s="8" t="n">
        <v>0</v>
      </c>
      <c r="AB2213" s="8" t="n">
        <v>1</v>
      </c>
      <c r="AC2213" s="8" t="n">
        <v>1</v>
      </c>
      <c r="AD2213" s="8" t="n">
        <v>0</v>
      </c>
      <c r="AE2213" s="8" t="n">
        <v>0</v>
      </c>
      <c r="AF2213" s="8" t="n">
        <v>0</v>
      </c>
      <c r="AH2213" s="8" t="n">
        <v>0</v>
      </c>
      <c r="AI2213" s="8" t="n">
        <v>0</v>
      </c>
      <c r="AJ2213" s="8" t="n">
        <v>1</v>
      </c>
      <c r="AK2213" s="8" t="n">
        <v>1</v>
      </c>
      <c r="AL2213" s="8" t="n">
        <v>0</v>
      </c>
      <c r="AM2213" s="8" t="n">
        <v>0</v>
      </c>
      <c r="AN2213" s="8" t="n">
        <v>0</v>
      </c>
      <c r="AP2213" s="3" t="inlineStr">
        <is>
          <t>Electrical System</t>
        </is>
      </c>
      <c r="AQ2213" s="3" t="inlineStr">
        <is>
          <t>Circuit Board</t>
        </is>
      </c>
    </row>
    <row r="2214">
      <c r="A2214" s="3" t="inlineStr">
        <is>
          <t>Handle</t>
        </is>
      </c>
      <c r="B2214" s="8" t="n">
        <v>1</v>
      </c>
      <c r="C2214" s="8" t="n">
        <v>0</v>
      </c>
      <c r="D2214" s="8" t="n">
        <v>0</v>
      </c>
      <c r="E2214" s="8" t="n">
        <v>0</v>
      </c>
      <c r="F2214" s="8" t="n">
        <v>1</v>
      </c>
      <c r="G2214" s="8" t="n">
        <v>1</v>
      </c>
      <c r="H2214" s="8" t="n">
        <v>1</v>
      </c>
      <c r="J2214" s="8" t="n">
        <v>1</v>
      </c>
      <c r="K2214" s="8" t="n">
        <v>0</v>
      </c>
      <c r="L2214" s="8" t="n">
        <v>0</v>
      </c>
      <c r="M2214" s="8" t="n">
        <v>0</v>
      </c>
      <c r="N2214" s="8" t="n">
        <v>1</v>
      </c>
      <c r="O2214" s="8" t="n">
        <v>1</v>
      </c>
      <c r="P2214" s="8" t="n">
        <v>1</v>
      </c>
      <c r="R2214" s="8" t="n">
        <v>1</v>
      </c>
      <c r="S2214" s="8" t="n">
        <v>0</v>
      </c>
      <c r="T2214" s="8" t="n">
        <v>0</v>
      </c>
      <c r="U2214" s="8" t="n">
        <v>0</v>
      </c>
      <c r="V2214" s="8" t="n">
        <v>1</v>
      </c>
      <c r="W2214" s="8" t="n">
        <v>1</v>
      </c>
      <c r="X2214" s="8" t="n">
        <v>1</v>
      </c>
      <c r="Z2214" s="8" t="n">
        <v>1</v>
      </c>
      <c r="AA2214" s="8" t="n">
        <v>0</v>
      </c>
      <c r="AB2214" s="8" t="n">
        <v>0</v>
      </c>
      <c r="AC2214" s="8" t="n">
        <v>0</v>
      </c>
      <c r="AD2214" s="8" t="n">
        <v>1</v>
      </c>
      <c r="AE2214" s="8" t="n">
        <v>1</v>
      </c>
      <c r="AF2214" s="8" t="n">
        <v>1</v>
      </c>
      <c r="AH2214" s="8" t="n">
        <v>1</v>
      </c>
      <c r="AI2214" s="8" t="n">
        <v>0</v>
      </c>
      <c r="AJ2214" s="8" t="n">
        <v>0</v>
      </c>
      <c r="AK2214" s="8" t="n">
        <v>0</v>
      </c>
      <c r="AL2214" s="8" t="n">
        <v>1</v>
      </c>
      <c r="AM2214" s="8" t="n">
        <v>1</v>
      </c>
      <c r="AN2214" s="8" t="n">
        <v>1</v>
      </c>
      <c r="AP2214" s="3" t="inlineStr">
        <is>
          <t>Battery Holder</t>
        </is>
      </c>
      <c r="AQ2214" s="3" t="inlineStr">
        <is>
          <t>Battery</t>
        </is>
      </c>
    </row>
    <row r="2215">
      <c r="A2215" s="3" t="inlineStr">
        <is>
          <t>Switch</t>
        </is>
      </c>
      <c r="B2215" s="8" t="n">
        <v>1</v>
      </c>
      <c r="C2215" s="8" t="n">
        <v>1</v>
      </c>
      <c r="D2215" s="8" t="n">
        <v>0</v>
      </c>
      <c r="E2215" s="8" t="n">
        <v>0</v>
      </c>
      <c r="F2215" s="8" t="n">
        <v>1</v>
      </c>
      <c r="G2215" s="8" t="n">
        <v>1</v>
      </c>
      <c r="H2215" s="8" t="n">
        <v>1</v>
      </c>
      <c r="J2215" s="8" t="n">
        <v>1</v>
      </c>
      <c r="K2215" s="8" t="n">
        <v>1</v>
      </c>
      <c r="L2215" s="8" t="n">
        <v>0</v>
      </c>
      <c r="M2215" s="8" t="n">
        <v>0</v>
      </c>
      <c r="N2215" s="8" t="n">
        <v>1</v>
      </c>
      <c r="O2215" s="8" t="n">
        <v>1</v>
      </c>
      <c r="P2215" s="8" t="n">
        <v>1</v>
      </c>
      <c r="R2215" s="8" t="n">
        <v>1</v>
      </c>
      <c r="S2215" s="8" t="n">
        <v>1</v>
      </c>
      <c r="T2215" s="8" t="n">
        <v>0</v>
      </c>
      <c r="U2215" s="8" t="n">
        <v>0</v>
      </c>
      <c r="V2215" s="8" t="n">
        <v>1</v>
      </c>
      <c r="W2215" s="8" t="n">
        <v>1</v>
      </c>
      <c r="X2215" s="8" t="n">
        <v>1</v>
      </c>
      <c r="Z2215" s="8" t="n">
        <v>1</v>
      </c>
      <c r="AA2215" s="8" t="n">
        <v>1</v>
      </c>
      <c r="AB2215" s="8" t="n">
        <v>0</v>
      </c>
      <c r="AC2215" s="8" t="n">
        <v>0</v>
      </c>
      <c r="AD2215" s="8" t="n">
        <v>1</v>
      </c>
      <c r="AE2215" s="8" t="n">
        <v>1</v>
      </c>
      <c r="AF2215" s="8" t="n">
        <v>1</v>
      </c>
      <c r="AH2215" s="8" t="n">
        <v>1</v>
      </c>
      <c r="AI2215" s="8" t="n">
        <v>1</v>
      </c>
      <c r="AJ2215" s="8" t="n">
        <v>0</v>
      </c>
      <c r="AK2215" s="8" t="n">
        <v>0</v>
      </c>
      <c r="AL2215" s="8" t="n">
        <v>1</v>
      </c>
      <c r="AM2215" s="8" t="n">
        <v>1</v>
      </c>
      <c r="AN2215" s="8" t="n">
        <v>1</v>
      </c>
      <c r="AP2215" s="3" t="inlineStr">
        <is>
          <t>Housing</t>
        </is>
      </c>
      <c r="AQ2215" s="3" t="inlineStr">
        <is>
          <t>Handle</t>
        </is>
      </c>
    </row>
    <row r="2216">
      <c r="A2216" s="3" t="inlineStr">
        <is>
          <t>Circuit Board</t>
        </is>
      </c>
      <c r="B2216" s="8" t="n">
        <v>1</v>
      </c>
      <c r="C2216" s="8" t="n">
        <v>1</v>
      </c>
      <c r="D2216" s="8" t="n">
        <v>1</v>
      </c>
      <c r="E2216" s="8" t="n">
        <v>0</v>
      </c>
      <c r="F2216" s="8" t="n">
        <v>1</v>
      </c>
      <c r="G2216" s="8" t="n">
        <v>1</v>
      </c>
      <c r="H2216" s="8" t="n">
        <v>1</v>
      </c>
      <c r="J2216" s="8" t="n">
        <v>1</v>
      </c>
      <c r="K2216" s="8" t="n">
        <v>1</v>
      </c>
      <c r="L2216" s="8" t="n">
        <v>1</v>
      </c>
      <c r="M2216" s="8" t="n">
        <v>0</v>
      </c>
      <c r="N2216" s="8" t="n">
        <v>1</v>
      </c>
      <c r="O2216" s="8" t="n">
        <v>1</v>
      </c>
      <c r="P2216" s="8" t="n">
        <v>1</v>
      </c>
      <c r="R2216" s="8" t="n">
        <v>1</v>
      </c>
      <c r="S2216" s="8" t="n">
        <v>1</v>
      </c>
      <c r="T2216" s="8" t="n">
        <v>1</v>
      </c>
      <c r="U2216" s="8" t="n">
        <v>0</v>
      </c>
      <c r="V2216" s="8" t="n">
        <v>1</v>
      </c>
      <c r="W2216" s="8" t="n">
        <v>1</v>
      </c>
      <c r="X2216" s="8" t="n">
        <v>1</v>
      </c>
      <c r="Z2216" s="8" t="n">
        <v>1</v>
      </c>
      <c r="AA2216" s="8" t="n">
        <v>1</v>
      </c>
      <c r="AB2216" s="8" t="n">
        <v>1</v>
      </c>
      <c r="AC2216" s="8" t="n">
        <v>0</v>
      </c>
      <c r="AD2216" s="8" t="n">
        <v>1</v>
      </c>
      <c r="AE2216" s="8" t="n">
        <v>1</v>
      </c>
      <c r="AF2216" s="8" t="n">
        <v>1</v>
      </c>
      <c r="AH2216" s="8" t="n">
        <v>1</v>
      </c>
      <c r="AI2216" s="8" t="n">
        <v>1</v>
      </c>
      <c r="AJ2216" s="8" t="n">
        <v>1</v>
      </c>
      <c r="AK2216" s="8" t="n">
        <v>0</v>
      </c>
      <c r="AL2216" s="8" t="n">
        <v>1</v>
      </c>
      <c r="AM2216" s="8" t="n">
        <v>1</v>
      </c>
      <c r="AN2216" s="8" t="n">
        <v>1</v>
      </c>
    </row>
    <row r="2218">
      <c r="A2218" s="1" t="inlineStr">
        <is>
          <t>aligned k×k matrices (INDEX/MATCH through the mapping; GT order)</t>
        </is>
      </c>
      <c r="B2218" s="9" t="inlineStr">
        <is>
          <t>run 1 aligned</t>
        </is>
      </c>
      <c r="J2218" s="9" t="inlineStr">
        <is>
          <t>run 2 aligned</t>
        </is>
      </c>
      <c r="R2218" s="9" t="inlineStr">
        <is>
          <t>run 3 aligned</t>
        </is>
      </c>
      <c r="Z2218" s="9" t="inlineStr">
        <is>
          <t>run 4 aligned</t>
        </is>
      </c>
      <c r="AH2218" s="9" t="inlineStr">
        <is>
          <t>run 5 aligned</t>
        </is>
      </c>
      <c r="AP2218" s="9" t="inlineStr">
        <is>
          <t>Step2 average of aligned runs (formula)</t>
        </is>
      </c>
      <c r="AW2218" s="9" t="inlineStr">
        <is>
          <t>aligned ground truth (INDEX/MATCH)</t>
        </is>
      </c>
      <c r="BD2218" s="9" t="inlineStr">
        <is>
          <t>aligned GT eig (pasted) | sorted</t>
        </is>
      </c>
    </row>
    <row r="2219" ht="60" customHeight="1">
      <c r="B2219" s="15" t="inlineStr">
        <is>
          <t>Motor</t>
        </is>
      </c>
      <c r="C2219" s="15" t="inlineStr">
        <is>
          <t>Bit</t>
        </is>
      </c>
      <c r="D2219" s="15" t="inlineStr">
        <is>
          <t>Transmission</t>
        </is>
      </c>
      <c r="E2219" s="15" t="inlineStr">
        <is>
          <t>Electrical System</t>
        </is>
      </c>
      <c r="F2219" s="15" t="inlineStr">
        <is>
          <t>Battery Holder</t>
        </is>
      </c>
      <c r="G2219" s="15" t="inlineStr">
        <is>
          <t>Housing</t>
        </is>
      </c>
      <c r="J2219" s="15" t="inlineStr">
        <is>
          <t>Motor</t>
        </is>
      </c>
      <c r="K2219" s="15" t="inlineStr">
        <is>
          <t>Bit</t>
        </is>
      </c>
      <c r="L2219" s="15" t="inlineStr">
        <is>
          <t>Transmission</t>
        </is>
      </c>
      <c r="M2219" s="15" t="inlineStr">
        <is>
          <t>Electrical System</t>
        </is>
      </c>
      <c r="N2219" s="15" t="inlineStr">
        <is>
          <t>Battery Holder</t>
        </is>
      </c>
      <c r="O2219" s="15" t="inlineStr">
        <is>
          <t>Housing</t>
        </is>
      </c>
      <c r="R2219" s="15" t="inlineStr">
        <is>
          <t>Motor</t>
        </is>
      </c>
      <c r="S2219" s="15" t="inlineStr">
        <is>
          <t>Bit</t>
        </is>
      </c>
      <c r="T2219" s="15" t="inlineStr">
        <is>
          <t>Transmission</t>
        </is>
      </c>
      <c r="U2219" s="15" t="inlineStr">
        <is>
          <t>Electrical System</t>
        </is>
      </c>
      <c r="V2219" s="15" t="inlineStr">
        <is>
          <t>Battery Holder</t>
        </is>
      </c>
      <c r="W2219" s="15" t="inlineStr">
        <is>
          <t>Housing</t>
        </is>
      </c>
      <c r="Z2219" s="15" t="inlineStr">
        <is>
          <t>Motor</t>
        </is>
      </c>
      <c r="AA2219" s="15" t="inlineStr">
        <is>
          <t>Bit</t>
        </is>
      </c>
      <c r="AB2219" s="15" t="inlineStr">
        <is>
          <t>Transmission</t>
        </is>
      </c>
      <c r="AC2219" s="15" t="inlineStr">
        <is>
          <t>Electrical System</t>
        </is>
      </c>
      <c r="AD2219" s="15" t="inlineStr">
        <is>
          <t>Battery Holder</t>
        </is>
      </c>
      <c r="AE2219" s="15" t="inlineStr">
        <is>
          <t>Housing</t>
        </is>
      </c>
      <c r="AH2219" s="15" t="inlineStr">
        <is>
          <t>Motor</t>
        </is>
      </c>
      <c r="AI2219" s="15" t="inlineStr">
        <is>
          <t>Bit</t>
        </is>
      </c>
      <c r="AJ2219" s="15" t="inlineStr">
        <is>
          <t>Transmission</t>
        </is>
      </c>
      <c r="AK2219" s="15" t="inlineStr">
        <is>
          <t>Electrical System</t>
        </is>
      </c>
      <c r="AL2219" s="15" t="inlineStr">
        <is>
          <t>Battery Holder</t>
        </is>
      </c>
      <c r="AM2219" s="15" t="inlineStr">
        <is>
          <t>Housing</t>
        </is>
      </c>
    </row>
    <row r="2220">
      <c r="A2220" s="3" t="inlineStr">
        <is>
          <t>Motor</t>
        </is>
      </c>
      <c r="B2220" s="8">
        <f>INDEX($B$2210:$H$2216,MATCH($AQ$2210,$B$2209:$H$2209,0),MATCH($AQ$2210,$B$2209:$H$2209,0))</f>
        <v/>
      </c>
      <c r="C2220" s="8">
        <f>INDEX($B$2210:$H$2216,MATCH($AQ$2210,$B$2209:$H$2209,0),MATCH($AQ$2211,$B$2209:$H$2209,0))</f>
        <v/>
      </c>
      <c r="D2220" s="8">
        <f>INDEX($B$2210:$H$2216,MATCH($AQ$2210,$B$2209:$H$2209,0),MATCH($AQ$2212,$B$2209:$H$2209,0))</f>
        <v/>
      </c>
      <c r="E2220" s="8">
        <f>INDEX($B$2210:$H$2216,MATCH($AQ$2210,$B$2209:$H$2209,0),MATCH($AQ$2213,$B$2209:$H$2209,0))</f>
        <v/>
      </c>
      <c r="F2220" s="8">
        <f>INDEX($B$2210:$H$2216,MATCH($AQ$2210,$B$2209:$H$2209,0),MATCH($AQ$2214,$B$2209:$H$2209,0))</f>
        <v/>
      </c>
      <c r="G2220" s="8">
        <f>INDEX($B$2210:$H$2216,MATCH($AQ$2210,$B$2209:$H$2209,0),MATCH($AQ$2215,$B$2209:$H$2209,0))</f>
        <v/>
      </c>
      <c r="J2220" s="8">
        <f>INDEX($J$2210:$P$2216,MATCH($AQ$2210,$J$2209:$P$2209,0),MATCH($AQ$2210,$J$2209:$P$2209,0))</f>
        <v/>
      </c>
      <c r="K2220" s="8">
        <f>INDEX($J$2210:$P$2216,MATCH($AQ$2210,$J$2209:$P$2209,0),MATCH($AQ$2211,$J$2209:$P$2209,0))</f>
        <v/>
      </c>
      <c r="L2220" s="8">
        <f>INDEX($J$2210:$P$2216,MATCH($AQ$2210,$J$2209:$P$2209,0),MATCH($AQ$2212,$J$2209:$P$2209,0))</f>
        <v/>
      </c>
      <c r="M2220" s="8">
        <f>INDEX($J$2210:$P$2216,MATCH($AQ$2210,$J$2209:$P$2209,0),MATCH($AQ$2213,$J$2209:$P$2209,0))</f>
        <v/>
      </c>
      <c r="N2220" s="8">
        <f>INDEX($J$2210:$P$2216,MATCH($AQ$2210,$J$2209:$P$2209,0),MATCH($AQ$2214,$J$2209:$P$2209,0))</f>
        <v/>
      </c>
      <c r="O2220" s="8">
        <f>INDEX($J$2210:$P$2216,MATCH($AQ$2210,$J$2209:$P$2209,0),MATCH($AQ$2215,$J$2209:$P$2209,0))</f>
        <v/>
      </c>
      <c r="R2220" s="8">
        <f>INDEX($R$2210:$X$2216,MATCH($AQ$2210,$R$2209:$X$2209,0),MATCH($AQ$2210,$R$2209:$X$2209,0))</f>
        <v/>
      </c>
      <c r="S2220" s="8">
        <f>INDEX($R$2210:$X$2216,MATCH($AQ$2210,$R$2209:$X$2209,0),MATCH($AQ$2211,$R$2209:$X$2209,0))</f>
        <v/>
      </c>
      <c r="T2220" s="8">
        <f>INDEX($R$2210:$X$2216,MATCH($AQ$2210,$R$2209:$X$2209,0),MATCH($AQ$2212,$R$2209:$X$2209,0))</f>
        <v/>
      </c>
      <c r="U2220" s="8">
        <f>INDEX($R$2210:$X$2216,MATCH($AQ$2210,$R$2209:$X$2209,0),MATCH($AQ$2213,$R$2209:$X$2209,0))</f>
        <v/>
      </c>
      <c r="V2220" s="8">
        <f>INDEX($R$2210:$X$2216,MATCH($AQ$2210,$R$2209:$X$2209,0),MATCH($AQ$2214,$R$2209:$X$2209,0))</f>
        <v/>
      </c>
      <c r="W2220" s="8">
        <f>INDEX($R$2210:$X$2216,MATCH($AQ$2210,$R$2209:$X$2209,0),MATCH($AQ$2215,$R$2209:$X$2209,0))</f>
        <v/>
      </c>
      <c r="Z2220" s="8">
        <f>INDEX($Z$2210:$AF$2216,MATCH($AQ$2210,$Z$2209:$AF$2209,0),MATCH($AQ$2210,$Z$2209:$AF$2209,0))</f>
        <v/>
      </c>
      <c r="AA2220" s="8">
        <f>INDEX($Z$2210:$AF$2216,MATCH($AQ$2210,$Z$2209:$AF$2209,0),MATCH($AQ$2211,$Z$2209:$AF$2209,0))</f>
        <v/>
      </c>
      <c r="AB2220" s="8">
        <f>INDEX($Z$2210:$AF$2216,MATCH($AQ$2210,$Z$2209:$AF$2209,0),MATCH($AQ$2212,$Z$2209:$AF$2209,0))</f>
        <v/>
      </c>
      <c r="AC2220" s="8">
        <f>INDEX($Z$2210:$AF$2216,MATCH($AQ$2210,$Z$2209:$AF$2209,0),MATCH($AQ$2213,$Z$2209:$AF$2209,0))</f>
        <v/>
      </c>
      <c r="AD2220" s="8">
        <f>INDEX($Z$2210:$AF$2216,MATCH($AQ$2210,$Z$2209:$AF$2209,0),MATCH($AQ$2214,$Z$2209:$AF$2209,0))</f>
        <v/>
      </c>
      <c r="AE2220" s="8">
        <f>INDEX($Z$2210:$AF$2216,MATCH($AQ$2210,$Z$2209:$AF$2209,0),MATCH($AQ$2215,$Z$2209:$AF$2209,0))</f>
        <v/>
      </c>
      <c r="AH2220" s="8">
        <f>INDEX($AH$2210:$AN$2216,MATCH($AQ$2210,$AH$2209:$AN$2209,0),MATCH($AQ$2210,$AH$2209:$AN$2209,0))</f>
        <v/>
      </c>
      <c r="AI2220" s="8">
        <f>INDEX($AH$2210:$AN$2216,MATCH($AQ$2210,$AH$2209:$AN$2209,0),MATCH($AQ$2211,$AH$2209:$AN$2209,0))</f>
        <v/>
      </c>
      <c r="AJ2220" s="8">
        <f>INDEX($AH$2210:$AN$2216,MATCH($AQ$2210,$AH$2209:$AN$2209,0),MATCH($AQ$2212,$AH$2209:$AN$2209,0))</f>
        <v/>
      </c>
      <c r="AK2220" s="8">
        <f>INDEX($AH$2210:$AN$2216,MATCH($AQ$2210,$AH$2209:$AN$2209,0),MATCH($AQ$2213,$AH$2209:$AN$2209,0))</f>
        <v/>
      </c>
      <c r="AL2220" s="8">
        <f>INDEX($AH$2210:$AN$2216,MATCH($AQ$2210,$AH$2209:$AN$2209,0),MATCH($AQ$2214,$AH$2209:$AN$2209,0))</f>
        <v/>
      </c>
      <c r="AM2220" s="8">
        <f>INDEX($AH$2210:$AN$2216,MATCH($AQ$2210,$AH$2209:$AN$2209,0),MATCH($AQ$2215,$AH$2209:$AN$2209,0))</f>
        <v/>
      </c>
      <c r="AP2220" s="8">
        <f>IF(($B$2220&lt;&gt;2)+($J$2220&lt;&gt;2)+($R$2220&lt;&gt;2)+($Z$2220&lt;&gt;2)+($AH$2220&lt;&gt;2)=0,2,IF((($B$2220&lt;&gt;2)*$B$2220+($J$2220&lt;&gt;2)*$J$2220+($R$2220&lt;&gt;2)*$R$2220+($Z$2220&lt;&gt;2)*$Z$2220+($AH$2220&lt;&gt;2)*$AH$2220)/(($B$2220&lt;&gt;2)+($J$2220&lt;&gt;2)+($R$2220&lt;&gt;2)+($Z$2220&lt;&gt;2)+($AH$2220&lt;&gt;2))&gt;=0.5,1,0))</f>
        <v/>
      </c>
      <c r="AQ2220" s="8">
        <f>IF(($C$2220&lt;&gt;2)+($K$2220&lt;&gt;2)+($S$2220&lt;&gt;2)+($AA$2220&lt;&gt;2)+($AI$2220&lt;&gt;2)=0,2,IF((($C$2220&lt;&gt;2)*$C$2220+($K$2220&lt;&gt;2)*$K$2220+($S$2220&lt;&gt;2)*$S$2220+($AA$2220&lt;&gt;2)*$AA$2220+($AI$2220&lt;&gt;2)*$AI$2220)/(($C$2220&lt;&gt;2)+($K$2220&lt;&gt;2)+($S$2220&lt;&gt;2)+($AA$2220&lt;&gt;2)+($AI$2220&lt;&gt;2))&gt;=0.5,1,0))</f>
        <v/>
      </c>
      <c r="AR2220" s="8">
        <f>IF(($D$2220&lt;&gt;2)+($L$2220&lt;&gt;2)+($T$2220&lt;&gt;2)+($AB$2220&lt;&gt;2)+($AJ$2220&lt;&gt;2)=0,2,IF((($D$2220&lt;&gt;2)*$D$2220+($L$2220&lt;&gt;2)*$L$2220+($T$2220&lt;&gt;2)*$T$2220+($AB$2220&lt;&gt;2)*$AB$2220+($AJ$2220&lt;&gt;2)*$AJ$2220)/(($D$2220&lt;&gt;2)+($L$2220&lt;&gt;2)+($T$2220&lt;&gt;2)+($AB$2220&lt;&gt;2)+($AJ$2220&lt;&gt;2))&gt;=0.5,1,0))</f>
        <v/>
      </c>
      <c r="AS2220" s="8">
        <f>IF(($E$2220&lt;&gt;2)+($M$2220&lt;&gt;2)+($U$2220&lt;&gt;2)+($AC$2220&lt;&gt;2)+($AK$2220&lt;&gt;2)=0,2,IF((($E$2220&lt;&gt;2)*$E$2220+($M$2220&lt;&gt;2)*$M$2220+($U$2220&lt;&gt;2)*$U$2220+($AC$2220&lt;&gt;2)*$AC$2220+($AK$2220&lt;&gt;2)*$AK$2220)/(($E$2220&lt;&gt;2)+($M$2220&lt;&gt;2)+($U$2220&lt;&gt;2)+($AC$2220&lt;&gt;2)+($AK$2220&lt;&gt;2))&gt;=0.5,1,0))</f>
        <v/>
      </c>
      <c r="AT2220" s="8">
        <f>IF(($F$2220&lt;&gt;2)+($N$2220&lt;&gt;2)+($V$2220&lt;&gt;2)+($AD$2220&lt;&gt;2)+($AL$2220&lt;&gt;2)=0,2,IF((($F$2220&lt;&gt;2)*$F$2220+($N$2220&lt;&gt;2)*$N$2220+($V$2220&lt;&gt;2)*$V$2220+($AD$2220&lt;&gt;2)*$AD$2220+($AL$2220&lt;&gt;2)*$AL$2220)/(($F$2220&lt;&gt;2)+($N$2220&lt;&gt;2)+($V$2220&lt;&gt;2)+($AD$2220&lt;&gt;2)+($AL$2220&lt;&gt;2))&gt;=0.5,1,0))</f>
        <v/>
      </c>
      <c r="AU2220" s="8">
        <f>IF(($G$2220&lt;&gt;2)+($O$2220&lt;&gt;2)+($W$2220&lt;&gt;2)+($AE$2220&lt;&gt;2)+($AM$2220&lt;&gt;2)=0,2,IF((($G$2220&lt;&gt;2)*$G$2220+($O$2220&lt;&gt;2)*$O$2220+($W$2220&lt;&gt;2)*$W$2220+($AE$2220&lt;&gt;2)*$AE$2220+($AM$2220&lt;&gt;2)*$AM$2220)/(($G$2220&lt;&gt;2)+($O$2220&lt;&gt;2)+($W$2220&lt;&gt;2)+($AE$2220&lt;&gt;2)+($AM$2220&lt;&gt;2))&gt;=0.5,1,0))</f>
        <v/>
      </c>
      <c r="AW2220" s="16">
        <f>INDEX('Ground truth'!$B$14:$H$20,MATCH($AP$2210,'Ground truth'!$A$14:$A$20,0),MATCH($AP$2210,'Ground truth'!$B$13:$H$13,0))</f>
        <v/>
      </c>
      <c r="AX2220" s="16">
        <f>INDEX('Ground truth'!$B$14:$H$20,MATCH($AP$2210,'Ground truth'!$A$14:$A$20,0),MATCH($AP$2211,'Ground truth'!$B$13:$H$13,0))</f>
        <v/>
      </c>
      <c r="AY2220" s="16">
        <f>INDEX('Ground truth'!$B$14:$H$20,MATCH($AP$2210,'Ground truth'!$A$14:$A$20,0),MATCH($AP$2212,'Ground truth'!$B$13:$H$13,0))</f>
        <v/>
      </c>
      <c r="AZ2220" s="16">
        <f>INDEX('Ground truth'!$B$14:$H$20,MATCH($AP$2210,'Ground truth'!$A$14:$A$20,0),MATCH($AP$2213,'Ground truth'!$B$13:$H$13,0))</f>
        <v/>
      </c>
      <c r="BA2220" s="16">
        <f>INDEX('Ground truth'!$B$14:$H$20,MATCH($AP$2210,'Ground truth'!$A$14:$A$20,0),MATCH($AP$2214,'Ground truth'!$B$13:$H$13,0))</f>
        <v/>
      </c>
      <c r="BB2220" s="16">
        <f>INDEX('Ground truth'!$B$14:$H$20,MATCH($AP$2210,'Ground truth'!$A$14:$A$20,0),MATCH($AP$2215,'Ground truth'!$B$13:$H$13,0))</f>
        <v/>
      </c>
      <c r="BD2220" s="19" t="n">
        <v>3.98093658810182</v>
      </c>
      <c r="BE2220" s="19">
        <f>LARGE($BD$2220:$BD$2225,1)</f>
        <v/>
      </c>
    </row>
    <row r="2221">
      <c r="A2221" s="3" t="inlineStr">
        <is>
          <t>Bit</t>
        </is>
      </c>
      <c r="B2221" s="8">
        <f>INDEX($B$2210:$H$2216,MATCH($AQ$2211,$B$2209:$H$2209,0),MATCH($AQ$2210,$B$2209:$H$2209,0))</f>
        <v/>
      </c>
      <c r="C2221" s="8">
        <f>INDEX($B$2210:$H$2216,MATCH($AQ$2211,$B$2209:$H$2209,0),MATCH($AQ$2211,$B$2209:$H$2209,0))</f>
        <v/>
      </c>
      <c r="D2221" s="8">
        <f>INDEX($B$2210:$H$2216,MATCH($AQ$2211,$B$2209:$H$2209,0),MATCH($AQ$2212,$B$2209:$H$2209,0))</f>
        <v/>
      </c>
      <c r="E2221" s="8">
        <f>INDEX($B$2210:$H$2216,MATCH($AQ$2211,$B$2209:$H$2209,0),MATCH($AQ$2213,$B$2209:$H$2209,0))</f>
        <v/>
      </c>
      <c r="F2221" s="8">
        <f>INDEX($B$2210:$H$2216,MATCH($AQ$2211,$B$2209:$H$2209,0),MATCH($AQ$2214,$B$2209:$H$2209,0))</f>
        <v/>
      </c>
      <c r="G2221" s="8">
        <f>INDEX($B$2210:$H$2216,MATCH($AQ$2211,$B$2209:$H$2209,0),MATCH($AQ$2215,$B$2209:$H$2209,0))</f>
        <v/>
      </c>
      <c r="J2221" s="8">
        <f>INDEX($J$2210:$P$2216,MATCH($AQ$2211,$J$2209:$P$2209,0),MATCH($AQ$2210,$J$2209:$P$2209,0))</f>
        <v/>
      </c>
      <c r="K2221" s="8">
        <f>INDEX($J$2210:$P$2216,MATCH($AQ$2211,$J$2209:$P$2209,0),MATCH($AQ$2211,$J$2209:$P$2209,0))</f>
        <v/>
      </c>
      <c r="L2221" s="8">
        <f>INDEX($J$2210:$P$2216,MATCH($AQ$2211,$J$2209:$P$2209,0),MATCH($AQ$2212,$J$2209:$P$2209,0))</f>
        <v/>
      </c>
      <c r="M2221" s="8">
        <f>INDEX($J$2210:$P$2216,MATCH($AQ$2211,$J$2209:$P$2209,0),MATCH($AQ$2213,$J$2209:$P$2209,0))</f>
        <v/>
      </c>
      <c r="N2221" s="8">
        <f>INDEX($J$2210:$P$2216,MATCH($AQ$2211,$J$2209:$P$2209,0),MATCH($AQ$2214,$J$2209:$P$2209,0))</f>
        <v/>
      </c>
      <c r="O2221" s="8">
        <f>INDEX($J$2210:$P$2216,MATCH($AQ$2211,$J$2209:$P$2209,0),MATCH($AQ$2215,$J$2209:$P$2209,0))</f>
        <v/>
      </c>
      <c r="R2221" s="8">
        <f>INDEX($R$2210:$X$2216,MATCH($AQ$2211,$R$2209:$X$2209,0),MATCH($AQ$2210,$R$2209:$X$2209,0))</f>
        <v/>
      </c>
      <c r="S2221" s="8">
        <f>INDEX($R$2210:$X$2216,MATCH($AQ$2211,$R$2209:$X$2209,0),MATCH($AQ$2211,$R$2209:$X$2209,0))</f>
        <v/>
      </c>
      <c r="T2221" s="8">
        <f>INDEX($R$2210:$X$2216,MATCH($AQ$2211,$R$2209:$X$2209,0),MATCH($AQ$2212,$R$2209:$X$2209,0))</f>
        <v/>
      </c>
      <c r="U2221" s="8">
        <f>INDEX($R$2210:$X$2216,MATCH($AQ$2211,$R$2209:$X$2209,0),MATCH($AQ$2213,$R$2209:$X$2209,0))</f>
        <v/>
      </c>
      <c r="V2221" s="8">
        <f>INDEX($R$2210:$X$2216,MATCH($AQ$2211,$R$2209:$X$2209,0),MATCH($AQ$2214,$R$2209:$X$2209,0))</f>
        <v/>
      </c>
      <c r="W2221" s="8">
        <f>INDEX($R$2210:$X$2216,MATCH($AQ$2211,$R$2209:$X$2209,0),MATCH($AQ$2215,$R$2209:$X$2209,0))</f>
        <v/>
      </c>
      <c r="Z2221" s="8">
        <f>INDEX($Z$2210:$AF$2216,MATCH($AQ$2211,$Z$2209:$AF$2209,0),MATCH($AQ$2210,$Z$2209:$AF$2209,0))</f>
        <v/>
      </c>
      <c r="AA2221" s="8">
        <f>INDEX($Z$2210:$AF$2216,MATCH($AQ$2211,$Z$2209:$AF$2209,0),MATCH($AQ$2211,$Z$2209:$AF$2209,0))</f>
        <v/>
      </c>
      <c r="AB2221" s="8">
        <f>INDEX($Z$2210:$AF$2216,MATCH($AQ$2211,$Z$2209:$AF$2209,0),MATCH($AQ$2212,$Z$2209:$AF$2209,0))</f>
        <v/>
      </c>
      <c r="AC2221" s="8">
        <f>INDEX($Z$2210:$AF$2216,MATCH($AQ$2211,$Z$2209:$AF$2209,0),MATCH($AQ$2213,$Z$2209:$AF$2209,0))</f>
        <v/>
      </c>
      <c r="AD2221" s="8">
        <f>INDEX($Z$2210:$AF$2216,MATCH($AQ$2211,$Z$2209:$AF$2209,0),MATCH($AQ$2214,$Z$2209:$AF$2209,0))</f>
        <v/>
      </c>
      <c r="AE2221" s="8">
        <f>INDEX($Z$2210:$AF$2216,MATCH($AQ$2211,$Z$2209:$AF$2209,0),MATCH($AQ$2215,$Z$2209:$AF$2209,0))</f>
        <v/>
      </c>
      <c r="AH2221" s="8">
        <f>INDEX($AH$2210:$AN$2216,MATCH($AQ$2211,$AH$2209:$AN$2209,0),MATCH($AQ$2210,$AH$2209:$AN$2209,0))</f>
        <v/>
      </c>
      <c r="AI2221" s="8">
        <f>INDEX($AH$2210:$AN$2216,MATCH($AQ$2211,$AH$2209:$AN$2209,0),MATCH($AQ$2211,$AH$2209:$AN$2209,0))</f>
        <v/>
      </c>
      <c r="AJ2221" s="8">
        <f>INDEX($AH$2210:$AN$2216,MATCH($AQ$2211,$AH$2209:$AN$2209,0),MATCH($AQ$2212,$AH$2209:$AN$2209,0))</f>
        <v/>
      </c>
      <c r="AK2221" s="8">
        <f>INDEX($AH$2210:$AN$2216,MATCH($AQ$2211,$AH$2209:$AN$2209,0),MATCH($AQ$2213,$AH$2209:$AN$2209,0))</f>
        <v/>
      </c>
      <c r="AL2221" s="8">
        <f>INDEX($AH$2210:$AN$2216,MATCH($AQ$2211,$AH$2209:$AN$2209,0),MATCH($AQ$2214,$AH$2209:$AN$2209,0))</f>
        <v/>
      </c>
      <c r="AM2221" s="8">
        <f>INDEX($AH$2210:$AN$2216,MATCH($AQ$2211,$AH$2209:$AN$2209,0),MATCH($AQ$2215,$AH$2209:$AN$2209,0))</f>
        <v/>
      </c>
      <c r="AP2221" s="8">
        <f>IF(($B$2221&lt;&gt;2)+($J$2221&lt;&gt;2)+($R$2221&lt;&gt;2)+($Z$2221&lt;&gt;2)+($AH$2221&lt;&gt;2)=0,2,IF((($B$2221&lt;&gt;2)*$B$2221+($J$2221&lt;&gt;2)*$J$2221+($R$2221&lt;&gt;2)*$R$2221+($Z$2221&lt;&gt;2)*$Z$2221+($AH$2221&lt;&gt;2)*$AH$2221)/(($B$2221&lt;&gt;2)+($J$2221&lt;&gt;2)+($R$2221&lt;&gt;2)+($Z$2221&lt;&gt;2)+($AH$2221&lt;&gt;2))&gt;=0.5,1,0))</f>
        <v/>
      </c>
      <c r="AQ2221" s="8">
        <f>IF(($C$2221&lt;&gt;2)+($K$2221&lt;&gt;2)+($S$2221&lt;&gt;2)+($AA$2221&lt;&gt;2)+($AI$2221&lt;&gt;2)=0,2,IF((($C$2221&lt;&gt;2)*$C$2221+($K$2221&lt;&gt;2)*$K$2221+($S$2221&lt;&gt;2)*$S$2221+($AA$2221&lt;&gt;2)*$AA$2221+($AI$2221&lt;&gt;2)*$AI$2221)/(($C$2221&lt;&gt;2)+($K$2221&lt;&gt;2)+($S$2221&lt;&gt;2)+($AA$2221&lt;&gt;2)+($AI$2221&lt;&gt;2))&gt;=0.5,1,0))</f>
        <v/>
      </c>
      <c r="AR2221" s="8">
        <f>IF(($D$2221&lt;&gt;2)+($L$2221&lt;&gt;2)+($T$2221&lt;&gt;2)+($AB$2221&lt;&gt;2)+($AJ$2221&lt;&gt;2)=0,2,IF((($D$2221&lt;&gt;2)*$D$2221+($L$2221&lt;&gt;2)*$L$2221+($T$2221&lt;&gt;2)*$T$2221+($AB$2221&lt;&gt;2)*$AB$2221+($AJ$2221&lt;&gt;2)*$AJ$2221)/(($D$2221&lt;&gt;2)+($L$2221&lt;&gt;2)+($T$2221&lt;&gt;2)+($AB$2221&lt;&gt;2)+($AJ$2221&lt;&gt;2))&gt;=0.5,1,0))</f>
        <v/>
      </c>
      <c r="AS2221" s="8">
        <f>IF(($E$2221&lt;&gt;2)+($M$2221&lt;&gt;2)+($U$2221&lt;&gt;2)+($AC$2221&lt;&gt;2)+($AK$2221&lt;&gt;2)=0,2,IF((($E$2221&lt;&gt;2)*$E$2221+($M$2221&lt;&gt;2)*$M$2221+($U$2221&lt;&gt;2)*$U$2221+($AC$2221&lt;&gt;2)*$AC$2221+($AK$2221&lt;&gt;2)*$AK$2221)/(($E$2221&lt;&gt;2)+($M$2221&lt;&gt;2)+($U$2221&lt;&gt;2)+($AC$2221&lt;&gt;2)+($AK$2221&lt;&gt;2))&gt;=0.5,1,0))</f>
        <v/>
      </c>
      <c r="AT2221" s="8">
        <f>IF(($F$2221&lt;&gt;2)+($N$2221&lt;&gt;2)+($V$2221&lt;&gt;2)+($AD$2221&lt;&gt;2)+($AL$2221&lt;&gt;2)=0,2,IF((($F$2221&lt;&gt;2)*$F$2221+($N$2221&lt;&gt;2)*$N$2221+($V$2221&lt;&gt;2)*$V$2221+($AD$2221&lt;&gt;2)*$AD$2221+($AL$2221&lt;&gt;2)*$AL$2221)/(($F$2221&lt;&gt;2)+($N$2221&lt;&gt;2)+($V$2221&lt;&gt;2)+($AD$2221&lt;&gt;2)+($AL$2221&lt;&gt;2))&gt;=0.5,1,0))</f>
        <v/>
      </c>
      <c r="AU2221" s="8">
        <f>IF(($G$2221&lt;&gt;2)+($O$2221&lt;&gt;2)+($W$2221&lt;&gt;2)+($AE$2221&lt;&gt;2)+($AM$2221&lt;&gt;2)=0,2,IF((($G$2221&lt;&gt;2)*$G$2221+($O$2221&lt;&gt;2)*$O$2221+($W$2221&lt;&gt;2)*$W$2221+($AE$2221&lt;&gt;2)*$AE$2221+($AM$2221&lt;&gt;2)*$AM$2221)/(($G$2221&lt;&gt;2)+($O$2221&lt;&gt;2)+($W$2221&lt;&gt;2)+($AE$2221&lt;&gt;2)+($AM$2221&lt;&gt;2))&gt;=0.5,1,0))</f>
        <v/>
      </c>
      <c r="AW2221" s="16">
        <f>INDEX('Ground truth'!$B$14:$H$20,MATCH($AP$2211,'Ground truth'!$A$14:$A$20,0),MATCH($AP$2210,'Ground truth'!$B$13:$H$13,0))</f>
        <v/>
      </c>
      <c r="AX2221" s="16">
        <f>INDEX('Ground truth'!$B$14:$H$20,MATCH($AP$2211,'Ground truth'!$A$14:$A$20,0),MATCH($AP$2211,'Ground truth'!$B$13:$H$13,0))</f>
        <v/>
      </c>
      <c r="AY2221" s="16">
        <f>INDEX('Ground truth'!$B$14:$H$20,MATCH($AP$2211,'Ground truth'!$A$14:$A$20,0),MATCH($AP$2212,'Ground truth'!$B$13:$H$13,0))</f>
        <v/>
      </c>
      <c r="AZ2221" s="16">
        <f>INDEX('Ground truth'!$B$14:$H$20,MATCH($AP$2211,'Ground truth'!$A$14:$A$20,0),MATCH($AP$2213,'Ground truth'!$B$13:$H$13,0))</f>
        <v/>
      </c>
      <c r="BA2221" s="16">
        <f>INDEX('Ground truth'!$B$14:$H$20,MATCH($AP$2211,'Ground truth'!$A$14:$A$20,0),MATCH($AP$2214,'Ground truth'!$B$13:$H$13,0))</f>
        <v/>
      </c>
      <c r="BB2221" s="16">
        <f>INDEX('Ground truth'!$B$14:$H$20,MATCH($AP$2211,'Ground truth'!$A$14:$A$20,0),MATCH($AP$2215,'Ground truth'!$B$13:$H$13,0))</f>
        <v/>
      </c>
      <c r="BD2221" s="19" t="n">
        <v>2.041954751952715</v>
      </c>
      <c r="BE2221" s="19">
        <f>LARGE($BD$2220:$BD$2225,2)</f>
        <v/>
      </c>
    </row>
    <row r="2222">
      <c r="A2222" s="3" t="inlineStr">
        <is>
          <t>Transmission</t>
        </is>
      </c>
      <c r="B2222" s="8">
        <f>INDEX($B$2210:$H$2216,MATCH($AQ$2212,$B$2209:$H$2209,0),MATCH($AQ$2210,$B$2209:$H$2209,0))</f>
        <v/>
      </c>
      <c r="C2222" s="8">
        <f>INDEX($B$2210:$H$2216,MATCH($AQ$2212,$B$2209:$H$2209,0),MATCH($AQ$2211,$B$2209:$H$2209,0))</f>
        <v/>
      </c>
      <c r="D2222" s="8">
        <f>INDEX($B$2210:$H$2216,MATCH($AQ$2212,$B$2209:$H$2209,0),MATCH($AQ$2212,$B$2209:$H$2209,0))</f>
        <v/>
      </c>
      <c r="E2222" s="8">
        <f>INDEX($B$2210:$H$2216,MATCH($AQ$2212,$B$2209:$H$2209,0),MATCH($AQ$2213,$B$2209:$H$2209,0))</f>
        <v/>
      </c>
      <c r="F2222" s="8">
        <f>INDEX($B$2210:$H$2216,MATCH($AQ$2212,$B$2209:$H$2209,0),MATCH($AQ$2214,$B$2209:$H$2209,0))</f>
        <v/>
      </c>
      <c r="G2222" s="8">
        <f>INDEX($B$2210:$H$2216,MATCH($AQ$2212,$B$2209:$H$2209,0),MATCH($AQ$2215,$B$2209:$H$2209,0))</f>
        <v/>
      </c>
      <c r="J2222" s="8">
        <f>INDEX($J$2210:$P$2216,MATCH($AQ$2212,$J$2209:$P$2209,0),MATCH($AQ$2210,$J$2209:$P$2209,0))</f>
        <v/>
      </c>
      <c r="K2222" s="8">
        <f>INDEX($J$2210:$P$2216,MATCH($AQ$2212,$J$2209:$P$2209,0),MATCH($AQ$2211,$J$2209:$P$2209,0))</f>
        <v/>
      </c>
      <c r="L2222" s="8">
        <f>INDEX($J$2210:$P$2216,MATCH($AQ$2212,$J$2209:$P$2209,0),MATCH($AQ$2212,$J$2209:$P$2209,0))</f>
        <v/>
      </c>
      <c r="M2222" s="8">
        <f>INDEX($J$2210:$P$2216,MATCH($AQ$2212,$J$2209:$P$2209,0),MATCH($AQ$2213,$J$2209:$P$2209,0))</f>
        <v/>
      </c>
      <c r="N2222" s="8">
        <f>INDEX($J$2210:$P$2216,MATCH($AQ$2212,$J$2209:$P$2209,0),MATCH($AQ$2214,$J$2209:$P$2209,0))</f>
        <v/>
      </c>
      <c r="O2222" s="8">
        <f>INDEX($J$2210:$P$2216,MATCH($AQ$2212,$J$2209:$P$2209,0),MATCH($AQ$2215,$J$2209:$P$2209,0))</f>
        <v/>
      </c>
      <c r="R2222" s="8">
        <f>INDEX($R$2210:$X$2216,MATCH($AQ$2212,$R$2209:$X$2209,0),MATCH($AQ$2210,$R$2209:$X$2209,0))</f>
        <v/>
      </c>
      <c r="S2222" s="8">
        <f>INDEX($R$2210:$X$2216,MATCH($AQ$2212,$R$2209:$X$2209,0),MATCH($AQ$2211,$R$2209:$X$2209,0))</f>
        <v/>
      </c>
      <c r="T2222" s="8">
        <f>INDEX($R$2210:$X$2216,MATCH($AQ$2212,$R$2209:$X$2209,0),MATCH($AQ$2212,$R$2209:$X$2209,0))</f>
        <v/>
      </c>
      <c r="U2222" s="8">
        <f>INDEX($R$2210:$X$2216,MATCH($AQ$2212,$R$2209:$X$2209,0),MATCH($AQ$2213,$R$2209:$X$2209,0))</f>
        <v/>
      </c>
      <c r="V2222" s="8">
        <f>INDEX($R$2210:$X$2216,MATCH($AQ$2212,$R$2209:$X$2209,0),MATCH($AQ$2214,$R$2209:$X$2209,0))</f>
        <v/>
      </c>
      <c r="W2222" s="8">
        <f>INDEX($R$2210:$X$2216,MATCH($AQ$2212,$R$2209:$X$2209,0),MATCH($AQ$2215,$R$2209:$X$2209,0))</f>
        <v/>
      </c>
      <c r="Z2222" s="8">
        <f>INDEX($Z$2210:$AF$2216,MATCH($AQ$2212,$Z$2209:$AF$2209,0),MATCH($AQ$2210,$Z$2209:$AF$2209,0))</f>
        <v/>
      </c>
      <c r="AA2222" s="8">
        <f>INDEX($Z$2210:$AF$2216,MATCH($AQ$2212,$Z$2209:$AF$2209,0),MATCH($AQ$2211,$Z$2209:$AF$2209,0))</f>
        <v/>
      </c>
      <c r="AB2222" s="8">
        <f>INDEX($Z$2210:$AF$2216,MATCH($AQ$2212,$Z$2209:$AF$2209,0),MATCH($AQ$2212,$Z$2209:$AF$2209,0))</f>
        <v/>
      </c>
      <c r="AC2222" s="8">
        <f>INDEX($Z$2210:$AF$2216,MATCH($AQ$2212,$Z$2209:$AF$2209,0),MATCH($AQ$2213,$Z$2209:$AF$2209,0))</f>
        <v/>
      </c>
      <c r="AD2222" s="8">
        <f>INDEX($Z$2210:$AF$2216,MATCH($AQ$2212,$Z$2209:$AF$2209,0),MATCH($AQ$2214,$Z$2209:$AF$2209,0))</f>
        <v/>
      </c>
      <c r="AE2222" s="8">
        <f>INDEX($Z$2210:$AF$2216,MATCH($AQ$2212,$Z$2209:$AF$2209,0),MATCH($AQ$2215,$Z$2209:$AF$2209,0))</f>
        <v/>
      </c>
      <c r="AH2222" s="8">
        <f>INDEX($AH$2210:$AN$2216,MATCH($AQ$2212,$AH$2209:$AN$2209,0),MATCH($AQ$2210,$AH$2209:$AN$2209,0))</f>
        <v/>
      </c>
      <c r="AI2222" s="8">
        <f>INDEX($AH$2210:$AN$2216,MATCH($AQ$2212,$AH$2209:$AN$2209,0),MATCH($AQ$2211,$AH$2209:$AN$2209,0))</f>
        <v/>
      </c>
      <c r="AJ2222" s="8">
        <f>INDEX($AH$2210:$AN$2216,MATCH($AQ$2212,$AH$2209:$AN$2209,0),MATCH($AQ$2212,$AH$2209:$AN$2209,0))</f>
        <v/>
      </c>
      <c r="AK2222" s="8">
        <f>INDEX($AH$2210:$AN$2216,MATCH($AQ$2212,$AH$2209:$AN$2209,0),MATCH($AQ$2213,$AH$2209:$AN$2209,0))</f>
        <v/>
      </c>
      <c r="AL2222" s="8">
        <f>INDEX($AH$2210:$AN$2216,MATCH($AQ$2212,$AH$2209:$AN$2209,0),MATCH($AQ$2214,$AH$2209:$AN$2209,0))</f>
        <v/>
      </c>
      <c r="AM2222" s="8">
        <f>INDEX($AH$2210:$AN$2216,MATCH($AQ$2212,$AH$2209:$AN$2209,0),MATCH($AQ$2215,$AH$2209:$AN$2209,0))</f>
        <v/>
      </c>
      <c r="AP2222" s="8">
        <f>IF(($B$2222&lt;&gt;2)+($J$2222&lt;&gt;2)+($R$2222&lt;&gt;2)+($Z$2222&lt;&gt;2)+($AH$2222&lt;&gt;2)=0,2,IF((($B$2222&lt;&gt;2)*$B$2222+($J$2222&lt;&gt;2)*$J$2222+($R$2222&lt;&gt;2)*$R$2222+($Z$2222&lt;&gt;2)*$Z$2222+($AH$2222&lt;&gt;2)*$AH$2222)/(($B$2222&lt;&gt;2)+($J$2222&lt;&gt;2)+($R$2222&lt;&gt;2)+($Z$2222&lt;&gt;2)+($AH$2222&lt;&gt;2))&gt;=0.5,1,0))</f>
        <v/>
      </c>
      <c r="AQ2222" s="8">
        <f>IF(($C$2222&lt;&gt;2)+($K$2222&lt;&gt;2)+($S$2222&lt;&gt;2)+($AA$2222&lt;&gt;2)+($AI$2222&lt;&gt;2)=0,2,IF((($C$2222&lt;&gt;2)*$C$2222+($K$2222&lt;&gt;2)*$K$2222+($S$2222&lt;&gt;2)*$S$2222+($AA$2222&lt;&gt;2)*$AA$2222+($AI$2222&lt;&gt;2)*$AI$2222)/(($C$2222&lt;&gt;2)+($K$2222&lt;&gt;2)+($S$2222&lt;&gt;2)+($AA$2222&lt;&gt;2)+($AI$2222&lt;&gt;2))&gt;=0.5,1,0))</f>
        <v/>
      </c>
      <c r="AR2222" s="8">
        <f>IF(($D$2222&lt;&gt;2)+($L$2222&lt;&gt;2)+($T$2222&lt;&gt;2)+($AB$2222&lt;&gt;2)+($AJ$2222&lt;&gt;2)=0,2,IF((($D$2222&lt;&gt;2)*$D$2222+($L$2222&lt;&gt;2)*$L$2222+($T$2222&lt;&gt;2)*$T$2222+($AB$2222&lt;&gt;2)*$AB$2222+($AJ$2222&lt;&gt;2)*$AJ$2222)/(($D$2222&lt;&gt;2)+($L$2222&lt;&gt;2)+($T$2222&lt;&gt;2)+($AB$2222&lt;&gt;2)+($AJ$2222&lt;&gt;2))&gt;=0.5,1,0))</f>
        <v/>
      </c>
      <c r="AS2222" s="8">
        <f>IF(($E$2222&lt;&gt;2)+($M$2222&lt;&gt;2)+($U$2222&lt;&gt;2)+($AC$2222&lt;&gt;2)+($AK$2222&lt;&gt;2)=0,2,IF((($E$2222&lt;&gt;2)*$E$2222+($M$2222&lt;&gt;2)*$M$2222+($U$2222&lt;&gt;2)*$U$2222+($AC$2222&lt;&gt;2)*$AC$2222+($AK$2222&lt;&gt;2)*$AK$2222)/(($E$2222&lt;&gt;2)+($M$2222&lt;&gt;2)+($U$2222&lt;&gt;2)+($AC$2222&lt;&gt;2)+($AK$2222&lt;&gt;2))&gt;=0.5,1,0))</f>
        <v/>
      </c>
      <c r="AT2222" s="8">
        <f>IF(($F$2222&lt;&gt;2)+($N$2222&lt;&gt;2)+($V$2222&lt;&gt;2)+($AD$2222&lt;&gt;2)+($AL$2222&lt;&gt;2)=0,2,IF((($F$2222&lt;&gt;2)*$F$2222+($N$2222&lt;&gt;2)*$N$2222+($V$2222&lt;&gt;2)*$V$2222+($AD$2222&lt;&gt;2)*$AD$2222+($AL$2222&lt;&gt;2)*$AL$2222)/(($F$2222&lt;&gt;2)+($N$2222&lt;&gt;2)+($V$2222&lt;&gt;2)+($AD$2222&lt;&gt;2)+($AL$2222&lt;&gt;2))&gt;=0.5,1,0))</f>
        <v/>
      </c>
      <c r="AU2222" s="8">
        <f>IF(($G$2222&lt;&gt;2)+($O$2222&lt;&gt;2)+($W$2222&lt;&gt;2)+($AE$2222&lt;&gt;2)+($AM$2222&lt;&gt;2)=0,2,IF((($G$2222&lt;&gt;2)*$G$2222+($O$2222&lt;&gt;2)*$O$2222+($W$2222&lt;&gt;2)*$W$2222+($AE$2222&lt;&gt;2)*$AE$2222+($AM$2222&lt;&gt;2)*$AM$2222)/(($G$2222&lt;&gt;2)+($O$2222&lt;&gt;2)+($W$2222&lt;&gt;2)+($AE$2222&lt;&gt;2)+($AM$2222&lt;&gt;2))&gt;=0.5,1,0))</f>
        <v/>
      </c>
      <c r="AW2222" s="16">
        <f>INDEX('Ground truth'!$B$14:$H$20,MATCH($AP$2212,'Ground truth'!$A$14:$A$20,0),MATCH($AP$2210,'Ground truth'!$B$13:$H$13,0))</f>
        <v/>
      </c>
      <c r="AX2222" s="16">
        <f>INDEX('Ground truth'!$B$14:$H$20,MATCH($AP$2212,'Ground truth'!$A$14:$A$20,0),MATCH($AP$2211,'Ground truth'!$B$13:$H$13,0))</f>
        <v/>
      </c>
      <c r="AY2222" s="16">
        <f>INDEX('Ground truth'!$B$14:$H$20,MATCH($AP$2212,'Ground truth'!$A$14:$A$20,0),MATCH($AP$2212,'Ground truth'!$B$13:$H$13,0))</f>
        <v/>
      </c>
      <c r="AZ2222" s="16">
        <f>INDEX('Ground truth'!$B$14:$H$20,MATCH($AP$2212,'Ground truth'!$A$14:$A$20,0),MATCH($AP$2213,'Ground truth'!$B$13:$H$13,0))</f>
        <v/>
      </c>
      <c r="BA2222" s="16">
        <f>INDEX('Ground truth'!$B$14:$H$20,MATCH($AP$2212,'Ground truth'!$A$14:$A$20,0),MATCH($AP$2214,'Ground truth'!$B$13:$H$13,0))</f>
        <v/>
      </c>
      <c r="BB2222" s="16">
        <f>INDEX('Ground truth'!$B$14:$H$20,MATCH($AP$2212,'Ground truth'!$A$14:$A$20,0),MATCH($AP$2215,'Ground truth'!$B$13:$H$13,0))</f>
        <v/>
      </c>
      <c r="BD2222" s="19" t="n">
        <v>0.9999999999999993</v>
      </c>
      <c r="BE2222" s="19">
        <f>LARGE($BD$2220:$BD$2225,3)</f>
        <v/>
      </c>
    </row>
    <row r="2223">
      <c r="A2223" s="3" t="inlineStr">
        <is>
          <t>Electrical System</t>
        </is>
      </c>
      <c r="B2223" s="8">
        <f>INDEX($B$2210:$H$2216,MATCH($AQ$2213,$B$2209:$H$2209,0),MATCH($AQ$2210,$B$2209:$H$2209,0))</f>
        <v/>
      </c>
      <c r="C2223" s="8">
        <f>INDEX($B$2210:$H$2216,MATCH($AQ$2213,$B$2209:$H$2209,0),MATCH($AQ$2211,$B$2209:$H$2209,0))</f>
        <v/>
      </c>
      <c r="D2223" s="8">
        <f>INDEX($B$2210:$H$2216,MATCH($AQ$2213,$B$2209:$H$2209,0),MATCH($AQ$2212,$B$2209:$H$2209,0))</f>
        <v/>
      </c>
      <c r="E2223" s="8">
        <f>INDEX($B$2210:$H$2216,MATCH($AQ$2213,$B$2209:$H$2209,0),MATCH($AQ$2213,$B$2209:$H$2209,0))</f>
        <v/>
      </c>
      <c r="F2223" s="8">
        <f>INDEX($B$2210:$H$2216,MATCH($AQ$2213,$B$2209:$H$2209,0),MATCH($AQ$2214,$B$2209:$H$2209,0))</f>
        <v/>
      </c>
      <c r="G2223" s="8">
        <f>INDEX($B$2210:$H$2216,MATCH($AQ$2213,$B$2209:$H$2209,0),MATCH($AQ$2215,$B$2209:$H$2209,0))</f>
        <v/>
      </c>
      <c r="J2223" s="8">
        <f>INDEX($J$2210:$P$2216,MATCH($AQ$2213,$J$2209:$P$2209,0),MATCH($AQ$2210,$J$2209:$P$2209,0))</f>
        <v/>
      </c>
      <c r="K2223" s="8">
        <f>INDEX($J$2210:$P$2216,MATCH($AQ$2213,$J$2209:$P$2209,0),MATCH($AQ$2211,$J$2209:$P$2209,0))</f>
        <v/>
      </c>
      <c r="L2223" s="8">
        <f>INDEX($J$2210:$P$2216,MATCH($AQ$2213,$J$2209:$P$2209,0),MATCH($AQ$2212,$J$2209:$P$2209,0))</f>
        <v/>
      </c>
      <c r="M2223" s="8">
        <f>INDEX($J$2210:$P$2216,MATCH($AQ$2213,$J$2209:$P$2209,0),MATCH($AQ$2213,$J$2209:$P$2209,0))</f>
        <v/>
      </c>
      <c r="N2223" s="8">
        <f>INDEX($J$2210:$P$2216,MATCH($AQ$2213,$J$2209:$P$2209,0),MATCH($AQ$2214,$J$2209:$P$2209,0))</f>
        <v/>
      </c>
      <c r="O2223" s="8">
        <f>INDEX($J$2210:$P$2216,MATCH($AQ$2213,$J$2209:$P$2209,0),MATCH($AQ$2215,$J$2209:$P$2209,0))</f>
        <v/>
      </c>
      <c r="R2223" s="8">
        <f>INDEX($R$2210:$X$2216,MATCH($AQ$2213,$R$2209:$X$2209,0),MATCH($AQ$2210,$R$2209:$X$2209,0))</f>
        <v/>
      </c>
      <c r="S2223" s="8">
        <f>INDEX($R$2210:$X$2216,MATCH($AQ$2213,$R$2209:$X$2209,0),MATCH($AQ$2211,$R$2209:$X$2209,0))</f>
        <v/>
      </c>
      <c r="T2223" s="8">
        <f>INDEX($R$2210:$X$2216,MATCH($AQ$2213,$R$2209:$X$2209,0),MATCH($AQ$2212,$R$2209:$X$2209,0))</f>
        <v/>
      </c>
      <c r="U2223" s="8">
        <f>INDEX($R$2210:$X$2216,MATCH($AQ$2213,$R$2209:$X$2209,0),MATCH($AQ$2213,$R$2209:$X$2209,0))</f>
        <v/>
      </c>
      <c r="V2223" s="8">
        <f>INDEX($R$2210:$X$2216,MATCH($AQ$2213,$R$2209:$X$2209,0),MATCH($AQ$2214,$R$2209:$X$2209,0))</f>
        <v/>
      </c>
      <c r="W2223" s="8">
        <f>INDEX($R$2210:$X$2216,MATCH($AQ$2213,$R$2209:$X$2209,0),MATCH($AQ$2215,$R$2209:$X$2209,0))</f>
        <v/>
      </c>
      <c r="Z2223" s="8">
        <f>INDEX($Z$2210:$AF$2216,MATCH($AQ$2213,$Z$2209:$AF$2209,0),MATCH($AQ$2210,$Z$2209:$AF$2209,0))</f>
        <v/>
      </c>
      <c r="AA2223" s="8">
        <f>INDEX($Z$2210:$AF$2216,MATCH($AQ$2213,$Z$2209:$AF$2209,0),MATCH($AQ$2211,$Z$2209:$AF$2209,0))</f>
        <v/>
      </c>
      <c r="AB2223" s="8">
        <f>INDEX($Z$2210:$AF$2216,MATCH($AQ$2213,$Z$2209:$AF$2209,0),MATCH($AQ$2212,$Z$2209:$AF$2209,0))</f>
        <v/>
      </c>
      <c r="AC2223" s="8">
        <f>INDEX($Z$2210:$AF$2216,MATCH($AQ$2213,$Z$2209:$AF$2209,0),MATCH($AQ$2213,$Z$2209:$AF$2209,0))</f>
        <v/>
      </c>
      <c r="AD2223" s="8">
        <f>INDEX($Z$2210:$AF$2216,MATCH($AQ$2213,$Z$2209:$AF$2209,0),MATCH($AQ$2214,$Z$2209:$AF$2209,0))</f>
        <v/>
      </c>
      <c r="AE2223" s="8">
        <f>INDEX($Z$2210:$AF$2216,MATCH($AQ$2213,$Z$2209:$AF$2209,0),MATCH($AQ$2215,$Z$2209:$AF$2209,0))</f>
        <v/>
      </c>
      <c r="AH2223" s="8">
        <f>INDEX($AH$2210:$AN$2216,MATCH($AQ$2213,$AH$2209:$AN$2209,0),MATCH($AQ$2210,$AH$2209:$AN$2209,0))</f>
        <v/>
      </c>
      <c r="AI2223" s="8">
        <f>INDEX($AH$2210:$AN$2216,MATCH($AQ$2213,$AH$2209:$AN$2209,0),MATCH($AQ$2211,$AH$2209:$AN$2209,0))</f>
        <v/>
      </c>
      <c r="AJ2223" s="8">
        <f>INDEX($AH$2210:$AN$2216,MATCH($AQ$2213,$AH$2209:$AN$2209,0),MATCH($AQ$2212,$AH$2209:$AN$2209,0))</f>
        <v/>
      </c>
      <c r="AK2223" s="8">
        <f>INDEX($AH$2210:$AN$2216,MATCH($AQ$2213,$AH$2209:$AN$2209,0),MATCH($AQ$2213,$AH$2209:$AN$2209,0))</f>
        <v/>
      </c>
      <c r="AL2223" s="8">
        <f>INDEX($AH$2210:$AN$2216,MATCH($AQ$2213,$AH$2209:$AN$2209,0),MATCH($AQ$2214,$AH$2209:$AN$2209,0))</f>
        <v/>
      </c>
      <c r="AM2223" s="8">
        <f>INDEX($AH$2210:$AN$2216,MATCH($AQ$2213,$AH$2209:$AN$2209,0),MATCH($AQ$2215,$AH$2209:$AN$2209,0))</f>
        <v/>
      </c>
      <c r="AP2223" s="8">
        <f>IF(($B$2223&lt;&gt;2)+($J$2223&lt;&gt;2)+($R$2223&lt;&gt;2)+($Z$2223&lt;&gt;2)+($AH$2223&lt;&gt;2)=0,2,IF((($B$2223&lt;&gt;2)*$B$2223+($J$2223&lt;&gt;2)*$J$2223+($R$2223&lt;&gt;2)*$R$2223+($Z$2223&lt;&gt;2)*$Z$2223+($AH$2223&lt;&gt;2)*$AH$2223)/(($B$2223&lt;&gt;2)+($J$2223&lt;&gt;2)+($R$2223&lt;&gt;2)+($Z$2223&lt;&gt;2)+($AH$2223&lt;&gt;2))&gt;=0.5,1,0))</f>
        <v/>
      </c>
      <c r="AQ2223" s="8">
        <f>IF(($C$2223&lt;&gt;2)+($K$2223&lt;&gt;2)+($S$2223&lt;&gt;2)+($AA$2223&lt;&gt;2)+($AI$2223&lt;&gt;2)=0,2,IF((($C$2223&lt;&gt;2)*$C$2223+($K$2223&lt;&gt;2)*$K$2223+($S$2223&lt;&gt;2)*$S$2223+($AA$2223&lt;&gt;2)*$AA$2223+($AI$2223&lt;&gt;2)*$AI$2223)/(($C$2223&lt;&gt;2)+($K$2223&lt;&gt;2)+($S$2223&lt;&gt;2)+($AA$2223&lt;&gt;2)+($AI$2223&lt;&gt;2))&gt;=0.5,1,0))</f>
        <v/>
      </c>
      <c r="AR2223" s="8">
        <f>IF(($D$2223&lt;&gt;2)+($L$2223&lt;&gt;2)+($T$2223&lt;&gt;2)+($AB$2223&lt;&gt;2)+($AJ$2223&lt;&gt;2)=0,2,IF((($D$2223&lt;&gt;2)*$D$2223+($L$2223&lt;&gt;2)*$L$2223+($T$2223&lt;&gt;2)*$T$2223+($AB$2223&lt;&gt;2)*$AB$2223+($AJ$2223&lt;&gt;2)*$AJ$2223)/(($D$2223&lt;&gt;2)+($L$2223&lt;&gt;2)+($T$2223&lt;&gt;2)+($AB$2223&lt;&gt;2)+($AJ$2223&lt;&gt;2))&gt;=0.5,1,0))</f>
        <v/>
      </c>
      <c r="AS2223" s="8">
        <f>IF(($E$2223&lt;&gt;2)+($M$2223&lt;&gt;2)+($U$2223&lt;&gt;2)+($AC$2223&lt;&gt;2)+($AK$2223&lt;&gt;2)=0,2,IF((($E$2223&lt;&gt;2)*$E$2223+($M$2223&lt;&gt;2)*$M$2223+($U$2223&lt;&gt;2)*$U$2223+($AC$2223&lt;&gt;2)*$AC$2223+($AK$2223&lt;&gt;2)*$AK$2223)/(($E$2223&lt;&gt;2)+($M$2223&lt;&gt;2)+($U$2223&lt;&gt;2)+($AC$2223&lt;&gt;2)+($AK$2223&lt;&gt;2))&gt;=0.5,1,0))</f>
        <v/>
      </c>
      <c r="AT2223" s="8">
        <f>IF(($F$2223&lt;&gt;2)+($N$2223&lt;&gt;2)+($V$2223&lt;&gt;2)+($AD$2223&lt;&gt;2)+($AL$2223&lt;&gt;2)=0,2,IF((($F$2223&lt;&gt;2)*$F$2223+($N$2223&lt;&gt;2)*$N$2223+($V$2223&lt;&gt;2)*$V$2223+($AD$2223&lt;&gt;2)*$AD$2223+($AL$2223&lt;&gt;2)*$AL$2223)/(($F$2223&lt;&gt;2)+($N$2223&lt;&gt;2)+($V$2223&lt;&gt;2)+($AD$2223&lt;&gt;2)+($AL$2223&lt;&gt;2))&gt;=0.5,1,0))</f>
        <v/>
      </c>
      <c r="AU2223" s="8">
        <f>IF(($G$2223&lt;&gt;2)+($O$2223&lt;&gt;2)+($W$2223&lt;&gt;2)+($AE$2223&lt;&gt;2)+($AM$2223&lt;&gt;2)=0,2,IF((($G$2223&lt;&gt;2)*$G$2223+($O$2223&lt;&gt;2)*$O$2223+($W$2223&lt;&gt;2)*$W$2223+($AE$2223&lt;&gt;2)*$AE$2223+($AM$2223&lt;&gt;2)*$AM$2223)/(($G$2223&lt;&gt;2)+($O$2223&lt;&gt;2)+($W$2223&lt;&gt;2)+($AE$2223&lt;&gt;2)+($AM$2223&lt;&gt;2))&gt;=0.5,1,0))</f>
        <v/>
      </c>
      <c r="AW2223" s="16">
        <f>INDEX('Ground truth'!$B$14:$H$20,MATCH($AP$2213,'Ground truth'!$A$14:$A$20,0),MATCH($AP$2210,'Ground truth'!$B$13:$H$13,0))</f>
        <v/>
      </c>
      <c r="AX2223" s="16">
        <f>INDEX('Ground truth'!$B$14:$H$20,MATCH($AP$2213,'Ground truth'!$A$14:$A$20,0),MATCH($AP$2211,'Ground truth'!$B$13:$H$13,0))</f>
        <v/>
      </c>
      <c r="AY2223" s="16">
        <f>INDEX('Ground truth'!$B$14:$H$20,MATCH($AP$2213,'Ground truth'!$A$14:$A$20,0),MATCH($AP$2212,'Ground truth'!$B$13:$H$13,0))</f>
        <v/>
      </c>
      <c r="AZ2223" s="16">
        <f>INDEX('Ground truth'!$B$14:$H$20,MATCH($AP$2213,'Ground truth'!$A$14:$A$20,0),MATCH($AP$2213,'Ground truth'!$B$13:$H$13,0))</f>
        <v/>
      </c>
      <c r="BA2223" s="16">
        <f>INDEX('Ground truth'!$B$14:$H$20,MATCH($AP$2213,'Ground truth'!$A$14:$A$20,0),MATCH($AP$2214,'Ground truth'!$B$13:$H$13,0))</f>
        <v/>
      </c>
      <c r="BB2223" s="16">
        <f>INDEX('Ground truth'!$B$14:$H$20,MATCH($AP$2213,'Ground truth'!$A$14:$A$20,0),MATCH($AP$2215,'Ground truth'!$B$13:$H$13,0))</f>
        <v/>
      </c>
      <c r="BD2223" s="19" t="n">
        <v>0.2937994892048097</v>
      </c>
      <c r="BE2223" s="19">
        <f>LARGE($BD$2220:$BD$2225,4)</f>
        <v/>
      </c>
    </row>
    <row r="2224">
      <c r="A2224" s="3" t="inlineStr">
        <is>
          <t>Battery Holder</t>
        </is>
      </c>
      <c r="B2224" s="8">
        <f>INDEX($B$2210:$H$2216,MATCH($AQ$2214,$B$2209:$H$2209,0),MATCH($AQ$2210,$B$2209:$H$2209,0))</f>
        <v/>
      </c>
      <c r="C2224" s="8">
        <f>INDEX($B$2210:$H$2216,MATCH($AQ$2214,$B$2209:$H$2209,0),MATCH($AQ$2211,$B$2209:$H$2209,0))</f>
        <v/>
      </c>
      <c r="D2224" s="8">
        <f>INDEX($B$2210:$H$2216,MATCH($AQ$2214,$B$2209:$H$2209,0),MATCH($AQ$2212,$B$2209:$H$2209,0))</f>
        <v/>
      </c>
      <c r="E2224" s="8">
        <f>INDEX($B$2210:$H$2216,MATCH($AQ$2214,$B$2209:$H$2209,0),MATCH($AQ$2213,$B$2209:$H$2209,0))</f>
        <v/>
      </c>
      <c r="F2224" s="8">
        <f>INDEX($B$2210:$H$2216,MATCH($AQ$2214,$B$2209:$H$2209,0),MATCH($AQ$2214,$B$2209:$H$2209,0))</f>
        <v/>
      </c>
      <c r="G2224" s="8">
        <f>INDEX($B$2210:$H$2216,MATCH($AQ$2214,$B$2209:$H$2209,0),MATCH($AQ$2215,$B$2209:$H$2209,0))</f>
        <v/>
      </c>
      <c r="J2224" s="8">
        <f>INDEX($J$2210:$P$2216,MATCH($AQ$2214,$J$2209:$P$2209,0),MATCH($AQ$2210,$J$2209:$P$2209,0))</f>
        <v/>
      </c>
      <c r="K2224" s="8">
        <f>INDEX($J$2210:$P$2216,MATCH($AQ$2214,$J$2209:$P$2209,0),MATCH($AQ$2211,$J$2209:$P$2209,0))</f>
        <v/>
      </c>
      <c r="L2224" s="8">
        <f>INDEX($J$2210:$P$2216,MATCH($AQ$2214,$J$2209:$P$2209,0),MATCH($AQ$2212,$J$2209:$P$2209,0))</f>
        <v/>
      </c>
      <c r="M2224" s="8">
        <f>INDEX($J$2210:$P$2216,MATCH($AQ$2214,$J$2209:$P$2209,0),MATCH($AQ$2213,$J$2209:$P$2209,0))</f>
        <v/>
      </c>
      <c r="N2224" s="8">
        <f>INDEX($J$2210:$P$2216,MATCH($AQ$2214,$J$2209:$P$2209,0),MATCH($AQ$2214,$J$2209:$P$2209,0))</f>
        <v/>
      </c>
      <c r="O2224" s="8">
        <f>INDEX($J$2210:$P$2216,MATCH($AQ$2214,$J$2209:$P$2209,0),MATCH($AQ$2215,$J$2209:$P$2209,0))</f>
        <v/>
      </c>
      <c r="R2224" s="8">
        <f>INDEX($R$2210:$X$2216,MATCH($AQ$2214,$R$2209:$X$2209,0),MATCH($AQ$2210,$R$2209:$X$2209,0))</f>
        <v/>
      </c>
      <c r="S2224" s="8">
        <f>INDEX($R$2210:$X$2216,MATCH($AQ$2214,$R$2209:$X$2209,0),MATCH($AQ$2211,$R$2209:$X$2209,0))</f>
        <v/>
      </c>
      <c r="T2224" s="8">
        <f>INDEX($R$2210:$X$2216,MATCH($AQ$2214,$R$2209:$X$2209,0),MATCH($AQ$2212,$R$2209:$X$2209,0))</f>
        <v/>
      </c>
      <c r="U2224" s="8">
        <f>INDEX($R$2210:$X$2216,MATCH($AQ$2214,$R$2209:$X$2209,0),MATCH($AQ$2213,$R$2209:$X$2209,0))</f>
        <v/>
      </c>
      <c r="V2224" s="8">
        <f>INDEX($R$2210:$X$2216,MATCH($AQ$2214,$R$2209:$X$2209,0),MATCH($AQ$2214,$R$2209:$X$2209,0))</f>
        <v/>
      </c>
      <c r="W2224" s="8">
        <f>INDEX($R$2210:$X$2216,MATCH($AQ$2214,$R$2209:$X$2209,0),MATCH($AQ$2215,$R$2209:$X$2209,0))</f>
        <v/>
      </c>
      <c r="Z2224" s="8">
        <f>INDEX($Z$2210:$AF$2216,MATCH($AQ$2214,$Z$2209:$AF$2209,0),MATCH($AQ$2210,$Z$2209:$AF$2209,0))</f>
        <v/>
      </c>
      <c r="AA2224" s="8">
        <f>INDEX($Z$2210:$AF$2216,MATCH($AQ$2214,$Z$2209:$AF$2209,0),MATCH($AQ$2211,$Z$2209:$AF$2209,0))</f>
        <v/>
      </c>
      <c r="AB2224" s="8">
        <f>INDEX($Z$2210:$AF$2216,MATCH($AQ$2214,$Z$2209:$AF$2209,0),MATCH($AQ$2212,$Z$2209:$AF$2209,0))</f>
        <v/>
      </c>
      <c r="AC2224" s="8">
        <f>INDEX($Z$2210:$AF$2216,MATCH($AQ$2214,$Z$2209:$AF$2209,0),MATCH($AQ$2213,$Z$2209:$AF$2209,0))</f>
        <v/>
      </c>
      <c r="AD2224" s="8">
        <f>INDEX($Z$2210:$AF$2216,MATCH($AQ$2214,$Z$2209:$AF$2209,0),MATCH($AQ$2214,$Z$2209:$AF$2209,0))</f>
        <v/>
      </c>
      <c r="AE2224" s="8">
        <f>INDEX($Z$2210:$AF$2216,MATCH($AQ$2214,$Z$2209:$AF$2209,0),MATCH($AQ$2215,$Z$2209:$AF$2209,0))</f>
        <v/>
      </c>
      <c r="AH2224" s="8">
        <f>INDEX($AH$2210:$AN$2216,MATCH($AQ$2214,$AH$2209:$AN$2209,0),MATCH($AQ$2210,$AH$2209:$AN$2209,0))</f>
        <v/>
      </c>
      <c r="AI2224" s="8">
        <f>INDEX($AH$2210:$AN$2216,MATCH($AQ$2214,$AH$2209:$AN$2209,0),MATCH($AQ$2211,$AH$2209:$AN$2209,0))</f>
        <v/>
      </c>
      <c r="AJ2224" s="8">
        <f>INDEX($AH$2210:$AN$2216,MATCH($AQ$2214,$AH$2209:$AN$2209,0),MATCH($AQ$2212,$AH$2209:$AN$2209,0))</f>
        <v/>
      </c>
      <c r="AK2224" s="8">
        <f>INDEX($AH$2210:$AN$2216,MATCH($AQ$2214,$AH$2209:$AN$2209,0),MATCH($AQ$2213,$AH$2209:$AN$2209,0))</f>
        <v/>
      </c>
      <c r="AL2224" s="8">
        <f>INDEX($AH$2210:$AN$2216,MATCH($AQ$2214,$AH$2209:$AN$2209,0),MATCH($AQ$2214,$AH$2209:$AN$2209,0))</f>
        <v/>
      </c>
      <c r="AM2224" s="8">
        <f>INDEX($AH$2210:$AN$2216,MATCH($AQ$2214,$AH$2209:$AN$2209,0),MATCH($AQ$2215,$AH$2209:$AN$2209,0))</f>
        <v/>
      </c>
      <c r="AP2224" s="8">
        <f>IF(($B$2224&lt;&gt;2)+($J$2224&lt;&gt;2)+($R$2224&lt;&gt;2)+($Z$2224&lt;&gt;2)+($AH$2224&lt;&gt;2)=0,2,IF((($B$2224&lt;&gt;2)*$B$2224+($J$2224&lt;&gt;2)*$J$2224+($R$2224&lt;&gt;2)*$R$2224+($Z$2224&lt;&gt;2)*$Z$2224+($AH$2224&lt;&gt;2)*$AH$2224)/(($B$2224&lt;&gt;2)+($J$2224&lt;&gt;2)+($R$2224&lt;&gt;2)+($Z$2224&lt;&gt;2)+($AH$2224&lt;&gt;2))&gt;=0.5,1,0))</f>
        <v/>
      </c>
      <c r="AQ2224" s="8">
        <f>IF(($C$2224&lt;&gt;2)+($K$2224&lt;&gt;2)+($S$2224&lt;&gt;2)+($AA$2224&lt;&gt;2)+($AI$2224&lt;&gt;2)=0,2,IF((($C$2224&lt;&gt;2)*$C$2224+($K$2224&lt;&gt;2)*$K$2224+($S$2224&lt;&gt;2)*$S$2224+($AA$2224&lt;&gt;2)*$AA$2224+($AI$2224&lt;&gt;2)*$AI$2224)/(($C$2224&lt;&gt;2)+($K$2224&lt;&gt;2)+($S$2224&lt;&gt;2)+($AA$2224&lt;&gt;2)+($AI$2224&lt;&gt;2))&gt;=0.5,1,0))</f>
        <v/>
      </c>
      <c r="AR2224" s="8">
        <f>IF(($D$2224&lt;&gt;2)+($L$2224&lt;&gt;2)+($T$2224&lt;&gt;2)+($AB$2224&lt;&gt;2)+($AJ$2224&lt;&gt;2)=0,2,IF((($D$2224&lt;&gt;2)*$D$2224+($L$2224&lt;&gt;2)*$L$2224+($T$2224&lt;&gt;2)*$T$2224+($AB$2224&lt;&gt;2)*$AB$2224+($AJ$2224&lt;&gt;2)*$AJ$2224)/(($D$2224&lt;&gt;2)+($L$2224&lt;&gt;2)+($T$2224&lt;&gt;2)+($AB$2224&lt;&gt;2)+($AJ$2224&lt;&gt;2))&gt;=0.5,1,0))</f>
        <v/>
      </c>
      <c r="AS2224" s="8">
        <f>IF(($E$2224&lt;&gt;2)+($M$2224&lt;&gt;2)+($U$2224&lt;&gt;2)+($AC$2224&lt;&gt;2)+($AK$2224&lt;&gt;2)=0,2,IF((($E$2224&lt;&gt;2)*$E$2224+($M$2224&lt;&gt;2)*$M$2224+($U$2224&lt;&gt;2)*$U$2224+($AC$2224&lt;&gt;2)*$AC$2224+($AK$2224&lt;&gt;2)*$AK$2224)/(($E$2224&lt;&gt;2)+($M$2224&lt;&gt;2)+($U$2224&lt;&gt;2)+($AC$2224&lt;&gt;2)+($AK$2224&lt;&gt;2))&gt;=0.5,1,0))</f>
        <v/>
      </c>
      <c r="AT2224" s="8">
        <f>IF(($F$2224&lt;&gt;2)+($N$2224&lt;&gt;2)+($V$2224&lt;&gt;2)+($AD$2224&lt;&gt;2)+($AL$2224&lt;&gt;2)=0,2,IF((($F$2224&lt;&gt;2)*$F$2224+($N$2224&lt;&gt;2)*$N$2224+($V$2224&lt;&gt;2)*$V$2224+($AD$2224&lt;&gt;2)*$AD$2224+($AL$2224&lt;&gt;2)*$AL$2224)/(($F$2224&lt;&gt;2)+($N$2224&lt;&gt;2)+($V$2224&lt;&gt;2)+($AD$2224&lt;&gt;2)+($AL$2224&lt;&gt;2))&gt;=0.5,1,0))</f>
        <v/>
      </c>
      <c r="AU2224" s="8">
        <f>IF(($G$2224&lt;&gt;2)+($O$2224&lt;&gt;2)+($W$2224&lt;&gt;2)+($AE$2224&lt;&gt;2)+($AM$2224&lt;&gt;2)=0,2,IF((($G$2224&lt;&gt;2)*$G$2224+($O$2224&lt;&gt;2)*$O$2224+($W$2224&lt;&gt;2)*$W$2224+($AE$2224&lt;&gt;2)*$AE$2224+($AM$2224&lt;&gt;2)*$AM$2224)/(($G$2224&lt;&gt;2)+($O$2224&lt;&gt;2)+($W$2224&lt;&gt;2)+($AE$2224&lt;&gt;2)+($AM$2224&lt;&gt;2))&gt;=0.5,1,0))</f>
        <v/>
      </c>
      <c r="AW2224" s="16">
        <f>INDEX('Ground truth'!$B$14:$H$20,MATCH($AP$2214,'Ground truth'!$A$14:$A$20,0),MATCH($AP$2210,'Ground truth'!$B$13:$H$13,0))</f>
        <v/>
      </c>
      <c r="AX2224" s="16">
        <f>INDEX('Ground truth'!$B$14:$H$20,MATCH($AP$2214,'Ground truth'!$A$14:$A$20,0),MATCH($AP$2211,'Ground truth'!$B$13:$H$13,0))</f>
        <v/>
      </c>
      <c r="AY2224" s="16">
        <f>INDEX('Ground truth'!$B$14:$H$20,MATCH($AP$2214,'Ground truth'!$A$14:$A$20,0),MATCH($AP$2212,'Ground truth'!$B$13:$H$13,0))</f>
        <v/>
      </c>
      <c r="AZ2224" s="16">
        <f>INDEX('Ground truth'!$B$14:$H$20,MATCH($AP$2214,'Ground truth'!$A$14:$A$20,0),MATCH($AP$2213,'Ground truth'!$B$13:$H$13,0))</f>
        <v/>
      </c>
      <c r="BA2224" s="16">
        <f>INDEX('Ground truth'!$B$14:$H$20,MATCH($AP$2214,'Ground truth'!$A$14:$A$20,0),MATCH($AP$2214,'Ground truth'!$B$13:$H$13,0))</f>
        <v/>
      </c>
      <c r="BB2224" s="16">
        <f>INDEX('Ground truth'!$B$14:$H$20,MATCH($AP$2214,'Ground truth'!$A$14:$A$20,0),MATCH($AP$2215,'Ground truth'!$B$13:$H$13,0))</f>
        <v/>
      </c>
      <c r="BD2224" s="19" t="n">
        <v>-0.7796078628671944</v>
      </c>
      <c r="BE2224" s="19">
        <f>LARGE($BD$2220:$BD$2225,5)</f>
        <v/>
      </c>
    </row>
    <row r="2225">
      <c r="A2225" s="3" t="inlineStr">
        <is>
          <t>Housing</t>
        </is>
      </c>
      <c r="B2225" s="8">
        <f>INDEX($B$2210:$H$2216,MATCH($AQ$2215,$B$2209:$H$2209,0),MATCH($AQ$2210,$B$2209:$H$2209,0))</f>
        <v/>
      </c>
      <c r="C2225" s="8">
        <f>INDEX($B$2210:$H$2216,MATCH($AQ$2215,$B$2209:$H$2209,0),MATCH($AQ$2211,$B$2209:$H$2209,0))</f>
        <v/>
      </c>
      <c r="D2225" s="8">
        <f>INDEX($B$2210:$H$2216,MATCH($AQ$2215,$B$2209:$H$2209,0),MATCH($AQ$2212,$B$2209:$H$2209,0))</f>
        <v/>
      </c>
      <c r="E2225" s="8">
        <f>INDEX($B$2210:$H$2216,MATCH($AQ$2215,$B$2209:$H$2209,0),MATCH($AQ$2213,$B$2209:$H$2209,0))</f>
        <v/>
      </c>
      <c r="F2225" s="8">
        <f>INDEX($B$2210:$H$2216,MATCH($AQ$2215,$B$2209:$H$2209,0),MATCH($AQ$2214,$B$2209:$H$2209,0))</f>
        <v/>
      </c>
      <c r="G2225" s="8">
        <f>INDEX($B$2210:$H$2216,MATCH($AQ$2215,$B$2209:$H$2209,0),MATCH($AQ$2215,$B$2209:$H$2209,0))</f>
        <v/>
      </c>
      <c r="J2225" s="8">
        <f>INDEX($J$2210:$P$2216,MATCH($AQ$2215,$J$2209:$P$2209,0),MATCH($AQ$2210,$J$2209:$P$2209,0))</f>
        <v/>
      </c>
      <c r="K2225" s="8">
        <f>INDEX($J$2210:$P$2216,MATCH($AQ$2215,$J$2209:$P$2209,0),MATCH($AQ$2211,$J$2209:$P$2209,0))</f>
        <v/>
      </c>
      <c r="L2225" s="8">
        <f>INDEX($J$2210:$P$2216,MATCH($AQ$2215,$J$2209:$P$2209,0),MATCH($AQ$2212,$J$2209:$P$2209,0))</f>
        <v/>
      </c>
      <c r="M2225" s="8">
        <f>INDEX($J$2210:$P$2216,MATCH($AQ$2215,$J$2209:$P$2209,0),MATCH($AQ$2213,$J$2209:$P$2209,0))</f>
        <v/>
      </c>
      <c r="N2225" s="8">
        <f>INDEX($J$2210:$P$2216,MATCH($AQ$2215,$J$2209:$P$2209,0),MATCH($AQ$2214,$J$2209:$P$2209,0))</f>
        <v/>
      </c>
      <c r="O2225" s="8">
        <f>INDEX($J$2210:$P$2216,MATCH($AQ$2215,$J$2209:$P$2209,0),MATCH($AQ$2215,$J$2209:$P$2209,0))</f>
        <v/>
      </c>
      <c r="R2225" s="8">
        <f>INDEX($R$2210:$X$2216,MATCH($AQ$2215,$R$2209:$X$2209,0),MATCH($AQ$2210,$R$2209:$X$2209,0))</f>
        <v/>
      </c>
      <c r="S2225" s="8">
        <f>INDEX($R$2210:$X$2216,MATCH($AQ$2215,$R$2209:$X$2209,0),MATCH($AQ$2211,$R$2209:$X$2209,0))</f>
        <v/>
      </c>
      <c r="T2225" s="8">
        <f>INDEX($R$2210:$X$2216,MATCH($AQ$2215,$R$2209:$X$2209,0),MATCH($AQ$2212,$R$2209:$X$2209,0))</f>
        <v/>
      </c>
      <c r="U2225" s="8">
        <f>INDEX($R$2210:$X$2216,MATCH($AQ$2215,$R$2209:$X$2209,0),MATCH($AQ$2213,$R$2209:$X$2209,0))</f>
        <v/>
      </c>
      <c r="V2225" s="8">
        <f>INDEX($R$2210:$X$2216,MATCH($AQ$2215,$R$2209:$X$2209,0),MATCH($AQ$2214,$R$2209:$X$2209,0))</f>
        <v/>
      </c>
      <c r="W2225" s="8">
        <f>INDEX($R$2210:$X$2216,MATCH($AQ$2215,$R$2209:$X$2209,0),MATCH($AQ$2215,$R$2209:$X$2209,0))</f>
        <v/>
      </c>
      <c r="Z2225" s="8">
        <f>INDEX($Z$2210:$AF$2216,MATCH($AQ$2215,$Z$2209:$AF$2209,0),MATCH($AQ$2210,$Z$2209:$AF$2209,0))</f>
        <v/>
      </c>
      <c r="AA2225" s="8">
        <f>INDEX($Z$2210:$AF$2216,MATCH($AQ$2215,$Z$2209:$AF$2209,0),MATCH($AQ$2211,$Z$2209:$AF$2209,0))</f>
        <v/>
      </c>
      <c r="AB2225" s="8">
        <f>INDEX($Z$2210:$AF$2216,MATCH($AQ$2215,$Z$2209:$AF$2209,0),MATCH($AQ$2212,$Z$2209:$AF$2209,0))</f>
        <v/>
      </c>
      <c r="AC2225" s="8">
        <f>INDEX($Z$2210:$AF$2216,MATCH($AQ$2215,$Z$2209:$AF$2209,0),MATCH($AQ$2213,$Z$2209:$AF$2209,0))</f>
        <v/>
      </c>
      <c r="AD2225" s="8">
        <f>INDEX($Z$2210:$AF$2216,MATCH($AQ$2215,$Z$2209:$AF$2209,0),MATCH($AQ$2214,$Z$2209:$AF$2209,0))</f>
        <v/>
      </c>
      <c r="AE2225" s="8">
        <f>INDEX($Z$2210:$AF$2216,MATCH($AQ$2215,$Z$2209:$AF$2209,0),MATCH($AQ$2215,$Z$2209:$AF$2209,0))</f>
        <v/>
      </c>
      <c r="AH2225" s="8">
        <f>INDEX($AH$2210:$AN$2216,MATCH($AQ$2215,$AH$2209:$AN$2209,0),MATCH($AQ$2210,$AH$2209:$AN$2209,0))</f>
        <v/>
      </c>
      <c r="AI2225" s="8">
        <f>INDEX($AH$2210:$AN$2216,MATCH($AQ$2215,$AH$2209:$AN$2209,0),MATCH($AQ$2211,$AH$2209:$AN$2209,0))</f>
        <v/>
      </c>
      <c r="AJ2225" s="8">
        <f>INDEX($AH$2210:$AN$2216,MATCH($AQ$2215,$AH$2209:$AN$2209,0),MATCH($AQ$2212,$AH$2209:$AN$2209,0))</f>
        <v/>
      </c>
      <c r="AK2225" s="8">
        <f>INDEX($AH$2210:$AN$2216,MATCH($AQ$2215,$AH$2209:$AN$2209,0),MATCH($AQ$2213,$AH$2209:$AN$2209,0))</f>
        <v/>
      </c>
      <c r="AL2225" s="8">
        <f>INDEX($AH$2210:$AN$2216,MATCH($AQ$2215,$AH$2209:$AN$2209,0),MATCH($AQ$2214,$AH$2209:$AN$2209,0))</f>
        <v/>
      </c>
      <c r="AM2225" s="8">
        <f>INDEX($AH$2210:$AN$2216,MATCH($AQ$2215,$AH$2209:$AN$2209,0),MATCH($AQ$2215,$AH$2209:$AN$2209,0))</f>
        <v/>
      </c>
      <c r="AP2225" s="8">
        <f>IF(($B$2225&lt;&gt;2)+($J$2225&lt;&gt;2)+($R$2225&lt;&gt;2)+($Z$2225&lt;&gt;2)+($AH$2225&lt;&gt;2)=0,2,IF((($B$2225&lt;&gt;2)*$B$2225+($J$2225&lt;&gt;2)*$J$2225+($R$2225&lt;&gt;2)*$R$2225+($Z$2225&lt;&gt;2)*$Z$2225+($AH$2225&lt;&gt;2)*$AH$2225)/(($B$2225&lt;&gt;2)+($J$2225&lt;&gt;2)+($R$2225&lt;&gt;2)+($Z$2225&lt;&gt;2)+($AH$2225&lt;&gt;2))&gt;=0.5,1,0))</f>
        <v/>
      </c>
      <c r="AQ2225" s="8">
        <f>IF(($C$2225&lt;&gt;2)+($K$2225&lt;&gt;2)+($S$2225&lt;&gt;2)+($AA$2225&lt;&gt;2)+($AI$2225&lt;&gt;2)=0,2,IF((($C$2225&lt;&gt;2)*$C$2225+($K$2225&lt;&gt;2)*$K$2225+($S$2225&lt;&gt;2)*$S$2225+($AA$2225&lt;&gt;2)*$AA$2225+($AI$2225&lt;&gt;2)*$AI$2225)/(($C$2225&lt;&gt;2)+($K$2225&lt;&gt;2)+($S$2225&lt;&gt;2)+($AA$2225&lt;&gt;2)+($AI$2225&lt;&gt;2))&gt;=0.5,1,0))</f>
        <v/>
      </c>
      <c r="AR2225" s="8">
        <f>IF(($D$2225&lt;&gt;2)+($L$2225&lt;&gt;2)+($T$2225&lt;&gt;2)+($AB$2225&lt;&gt;2)+($AJ$2225&lt;&gt;2)=0,2,IF((($D$2225&lt;&gt;2)*$D$2225+($L$2225&lt;&gt;2)*$L$2225+($T$2225&lt;&gt;2)*$T$2225+($AB$2225&lt;&gt;2)*$AB$2225+($AJ$2225&lt;&gt;2)*$AJ$2225)/(($D$2225&lt;&gt;2)+($L$2225&lt;&gt;2)+($T$2225&lt;&gt;2)+($AB$2225&lt;&gt;2)+($AJ$2225&lt;&gt;2))&gt;=0.5,1,0))</f>
        <v/>
      </c>
      <c r="AS2225" s="8">
        <f>IF(($E$2225&lt;&gt;2)+($M$2225&lt;&gt;2)+($U$2225&lt;&gt;2)+($AC$2225&lt;&gt;2)+($AK$2225&lt;&gt;2)=0,2,IF((($E$2225&lt;&gt;2)*$E$2225+($M$2225&lt;&gt;2)*$M$2225+($U$2225&lt;&gt;2)*$U$2225+($AC$2225&lt;&gt;2)*$AC$2225+($AK$2225&lt;&gt;2)*$AK$2225)/(($E$2225&lt;&gt;2)+($M$2225&lt;&gt;2)+($U$2225&lt;&gt;2)+($AC$2225&lt;&gt;2)+($AK$2225&lt;&gt;2))&gt;=0.5,1,0))</f>
        <v/>
      </c>
      <c r="AT2225" s="8">
        <f>IF(($F$2225&lt;&gt;2)+($N$2225&lt;&gt;2)+($V$2225&lt;&gt;2)+($AD$2225&lt;&gt;2)+($AL$2225&lt;&gt;2)=0,2,IF((($F$2225&lt;&gt;2)*$F$2225+($N$2225&lt;&gt;2)*$N$2225+($V$2225&lt;&gt;2)*$V$2225+($AD$2225&lt;&gt;2)*$AD$2225+($AL$2225&lt;&gt;2)*$AL$2225)/(($F$2225&lt;&gt;2)+($N$2225&lt;&gt;2)+($V$2225&lt;&gt;2)+($AD$2225&lt;&gt;2)+($AL$2225&lt;&gt;2))&gt;=0.5,1,0))</f>
        <v/>
      </c>
      <c r="AU2225" s="8">
        <f>IF(($G$2225&lt;&gt;2)+($O$2225&lt;&gt;2)+($W$2225&lt;&gt;2)+($AE$2225&lt;&gt;2)+($AM$2225&lt;&gt;2)=0,2,IF((($G$2225&lt;&gt;2)*$G$2225+($O$2225&lt;&gt;2)*$O$2225+($W$2225&lt;&gt;2)*$W$2225+($AE$2225&lt;&gt;2)*$AE$2225+($AM$2225&lt;&gt;2)*$AM$2225)/(($G$2225&lt;&gt;2)+($O$2225&lt;&gt;2)+($W$2225&lt;&gt;2)+($AE$2225&lt;&gt;2)+($AM$2225&lt;&gt;2))&gt;=0.5,1,0))</f>
        <v/>
      </c>
      <c r="AW2225" s="16">
        <f>INDEX('Ground truth'!$B$14:$H$20,MATCH($AP$2215,'Ground truth'!$A$14:$A$20,0),MATCH($AP$2210,'Ground truth'!$B$13:$H$13,0))</f>
        <v/>
      </c>
      <c r="AX2225" s="16">
        <f>INDEX('Ground truth'!$B$14:$H$20,MATCH($AP$2215,'Ground truth'!$A$14:$A$20,0),MATCH($AP$2211,'Ground truth'!$B$13:$H$13,0))</f>
        <v/>
      </c>
      <c r="AY2225" s="16">
        <f>INDEX('Ground truth'!$B$14:$H$20,MATCH($AP$2215,'Ground truth'!$A$14:$A$20,0),MATCH($AP$2212,'Ground truth'!$B$13:$H$13,0))</f>
        <v/>
      </c>
      <c r="AZ2225" s="16">
        <f>INDEX('Ground truth'!$B$14:$H$20,MATCH($AP$2215,'Ground truth'!$A$14:$A$20,0),MATCH($AP$2213,'Ground truth'!$B$13:$H$13,0))</f>
        <v/>
      </c>
      <c r="BA2225" s="16">
        <f>INDEX('Ground truth'!$B$14:$H$20,MATCH($AP$2215,'Ground truth'!$A$14:$A$20,0),MATCH($AP$2214,'Ground truth'!$B$13:$H$13,0))</f>
        <v/>
      </c>
      <c r="BB2225" s="16">
        <f>INDEX('Ground truth'!$B$14:$H$20,MATCH($AP$2215,'Ground truth'!$A$14:$A$20,0),MATCH($AP$2215,'Ground truth'!$B$13:$H$13,0))</f>
        <v/>
      </c>
      <c r="BD2225" s="19" t="n">
        <v>-0.5370829663921514</v>
      </c>
      <c r="BE2225" s="19">
        <f>LARGE($BD$2220:$BD$2225,6)</f>
        <v/>
      </c>
    </row>
    <row r="2227">
      <c r="A2227" s="17" t="inlineStr">
        <is>
          <t>metrics — confident-only (unsure excluded from denominators)</t>
        </is>
      </c>
      <c r="B2227" s="10" t="inlineStr">
        <is>
          <t>run 1</t>
        </is>
      </c>
      <c r="C2227" s="10" t="inlineStr">
        <is>
          <t>run 2</t>
        </is>
      </c>
      <c r="D2227" s="10" t="inlineStr">
        <is>
          <t>run 3</t>
        </is>
      </c>
      <c r="E2227" s="10" t="inlineStr">
        <is>
          <t>run 4</t>
        </is>
      </c>
      <c r="F2227" s="10" t="inlineStr">
        <is>
          <t>run 5</t>
        </is>
      </c>
      <c r="G2227" s="10" t="inlineStr">
        <is>
          <t>avg-matrix</t>
        </is>
      </c>
      <c r="H2227" s="10" t="inlineStr">
        <is>
          <t>mean</t>
        </is>
      </c>
      <c r="I2227" s="10" t="inlineStr">
        <is>
          <t>std (pop.)</t>
        </is>
      </c>
      <c r="J2227" s="17" t="inlineStr">
        <is>
          <t>notes</t>
        </is>
      </c>
    </row>
    <row r="2228">
      <c r="A2228" s="7" t="inlineStr">
        <is>
          <t>TP</t>
        </is>
      </c>
      <c r="B2228" s="7">
        <f>SUMPRODUCT(($B$2220:$G$2225=1)*($AW$2220:$BB$2225=1))</f>
        <v/>
      </c>
      <c r="C2228" s="7">
        <f>SUMPRODUCT(($J$2220:$O$2225=1)*($AW$2220:$BB$2225=1))</f>
        <v/>
      </c>
      <c r="D2228" s="7">
        <f>SUMPRODUCT(($R$2220:$W$2225=1)*($AW$2220:$BB$2225=1))</f>
        <v/>
      </c>
      <c r="E2228" s="7">
        <f>SUMPRODUCT(($Z$2220:$AE$2225=1)*($AW$2220:$BB$2225=1))</f>
        <v/>
      </c>
      <c r="F2228" s="7">
        <f>SUMPRODUCT(($AH$2220:$AM$2225=1)*($AW$2220:$BB$2225=1))</f>
        <v/>
      </c>
      <c r="G2228" s="7">
        <f>SUMPRODUCT(($AP$2220:$AU$2225=1)*($AW$2220:$BB$2225=1))</f>
        <v/>
      </c>
      <c r="H2228" s="12">
        <f>AVERAGE($B$2228:$F$2228)</f>
        <v/>
      </c>
      <c r="I2228" s="12">
        <f>STDEV.P($B$2228:$F$2228)</f>
        <v/>
      </c>
    </row>
    <row r="2229">
      <c r="A2229" s="7" t="inlineStr">
        <is>
          <t>TN</t>
        </is>
      </c>
      <c r="B2229" s="7">
        <f>SUMPRODUCT(($B$2220:$G$2225=0)*($AW$2220:$BB$2225=0))</f>
        <v/>
      </c>
      <c r="C2229" s="7">
        <f>SUMPRODUCT(($J$2220:$O$2225=0)*($AW$2220:$BB$2225=0))</f>
        <v/>
      </c>
      <c r="D2229" s="7">
        <f>SUMPRODUCT(($R$2220:$W$2225=0)*($AW$2220:$BB$2225=0))</f>
        <v/>
      </c>
      <c r="E2229" s="7">
        <f>SUMPRODUCT(($Z$2220:$AE$2225=0)*($AW$2220:$BB$2225=0))</f>
        <v/>
      </c>
      <c r="F2229" s="7">
        <f>SUMPRODUCT(($AH$2220:$AM$2225=0)*($AW$2220:$BB$2225=0))</f>
        <v/>
      </c>
      <c r="G2229" s="7">
        <f>SUMPRODUCT(($AP$2220:$AU$2225=0)*($AW$2220:$BB$2225=0))</f>
        <v/>
      </c>
      <c r="H2229" s="12">
        <f>AVERAGE($B$2229:$F$2229)</f>
        <v/>
      </c>
      <c r="I2229" s="12">
        <f>STDEV.P($B$2229:$F$2229)</f>
        <v/>
      </c>
    </row>
    <row r="2230">
      <c r="A2230" s="7" t="inlineStr">
        <is>
          <t>FP</t>
        </is>
      </c>
      <c r="B2230" s="7">
        <f>SUMPRODUCT(($B$2220:$G$2225=1)*($AW$2220:$BB$2225=0))</f>
        <v/>
      </c>
      <c r="C2230" s="7">
        <f>SUMPRODUCT(($J$2220:$O$2225=1)*($AW$2220:$BB$2225=0))</f>
        <v/>
      </c>
      <c r="D2230" s="7">
        <f>SUMPRODUCT(($R$2220:$W$2225=1)*($AW$2220:$BB$2225=0))</f>
        <v/>
      </c>
      <c r="E2230" s="7">
        <f>SUMPRODUCT(($Z$2220:$AE$2225=1)*($AW$2220:$BB$2225=0))</f>
        <v/>
      </c>
      <c r="F2230" s="7">
        <f>SUMPRODUCT(($AH$2220:$AM$2225=1)*($AW$2220:$BB$2225=0))</f>
        <v/>
      </c>
      <c r="G2230" s="7">
        <f>SUMPRODUCT(($AP$2220:$AU$2225=1)*($AW$2220:$BB$2225=0))</f>
        <v/>
      </c>
      <c r="H2230" s="12">
        <f>AVERAGE($B$2230:$F$2230)</f>
        <v/>
      </c>
      <c r="I2230" s="12">
        <f>STDEV.P($B$2230:$F$2230)</f>
        <v/>
      </c>
    </row>
    <row r="2231">
      <c r="A2231" s="7" t="inlineStr">
        <is>
          <t>FN</t>
        </is>
      </c>
      <c r="B2231" s="7">
        <f>SUMPRODUCT(($B$2220:$G$2225=0)*($AW$2220:$BB$2225=1))</f>
        <v/>
      </c>
      <c r="C2231" s="7">
        <f>SUMPRODUCT(($J$2220:$O$2225=0)*($AW$2220:$BB$2225=1))</f>
        <v/>
      </c>
      <c r="D2231" s="7">
        <f>SUMPRODUCT(($R$2220:$W$2225=0)*($AW$2220:$BB$2225=1))</f>
        <v/>
      </c>
      <c r="E2231" s="7">
        <f>SUMPRODUCT(($Z$2220:$AE$2225=0)*($AW$2220:$BB$2225=1))</f>
        <v/>
      </c>
      <c r="F2231" s="7">
        <f>SUMPRODUCT(($AH$2220:$AM$2225=0)*($AW$2220:$BB$2225=1))</f>
        <v/>
      </c>
      <c r="G2231" s="7">
        <f>SUMPRODUCT(($AP$2220:$AU$2225=0)*($AW$2220:$BB$2225=1))</f>
        <v/>
      </c>
      <c r="H2231" s="12">
        <f>AVERAGE($B$2231:$F$2231)</f>
        <v/>
      </c>
      <c r="I2231" s="12">
        <f>STDEV.P($B$2231:$F$2231)</f>
        <v/>
      </c>
    </row>
    <row r="2232">
      <c r="A2232" s="4" t="inlineStr">
        <is>
          <t>Precision</t>
        </is>
      </c>
      <c r="B2232" s="12">
        <f>IFERROR($B$2228/($B$2228+$B$2230),0)</f>
        <v/>
      </c>
      <c r="C2232" s="12">
        <f>IFERROR($C$2228/($C$2228+$C$2230),0)</f>
        <v/>
      </c>
      <c r="D2232" s="12">
        <f>IFERROR($D$2228/($D$2228+$D$2230),0)</f>
        <v/>
      </c>
      <c r="E2232" s="12">
        <f>IFERROR($E$2228/($E$2228+$E$2230),0)</f>
        <v/>
      </c>
      <c r="F2232" s="12">
        <f>IFERROR($F$2228/($F$2228+$F$2230),0)</f>
        <v/>
      </c>
      <c r="G2232" s="12">
        <f>IFERROR($G$2228/($G$2228+$G$2230),0)</f>
        <v/>
      </c>
      <c r="H2232" s="18">
        <f>AVERAGE($B$2232:$F$2232)</f>
        <v/>
      </c>
      <c r="I2232" s="18">
        <f>STDEV.P($B$2232:$F$2232)</f>
        <v/>
      </c>
    </row>
    <row r="2233">
      <c r="A2233" s="4" t="inlineStr">
        <is>
          <t>Recall</t>
        </is>
      </c>
      <c r="B2233" s="12">
        <f>IFERROR($B$2228/($B$2228+$B$2231),0)</f>
        <v/>
      </c>
      <c r="C2233" s="12">
        <f>IFERROR($C$2228/($C$2228+$C$2231),0)</f>
        <v/>
      </c>
      <c r="D2233" s="12">
        <f>IFERROR($D$2228/($D$2228+$D$2231),0)</f>
        <v/>
      </c>
      <c r="E2233" s="12">
        <f>IFERROR($E$2228/($E$2228+$E$2231),0)</f>
        <v/>
      </c>
      <c r="F2233" s="12">
        <f>IFERROR($F$2228/($F$2228+$F$2231),0)</f>
        <v/>
      </c>
      <c r="G2233" s="12">
        <f>IFERROR($G$2228/($G$2228+$G$2231),0)</f>
        <v/>
      </c>
      <c r="H2233" s="18">
        <f>AVERAGE($B$2233:$F$2233)</f>
        <v/>
      </c>
      <c r="I2233" s="18">
        <f>STDEV.P($B$2233:$F$2233)</f>
        <v/>
      </c>
    </row>
    <row r="2234">
      <c r="A2234" s="4" t="inlineStr">
        <is>
          <t>F1</t>
        </is>
      </c>
      <c r="B2234" s="12">
        <f>IFERROR(2*$B$2232*$B$2233/($B$2232+$B$2233),0)</f>
        <v/>
      </c>
      <c r="C2234" s="12">
        <f>IFERROR(2*$C$2232*$C$2233/($C$2232+$C$2233),0)</f>
        <v/>
      </c>
      <c r="D2234" s="12">
        <f>IFERROR(2*$D$2232*$D$2233/($D$2232+$D$2233),0)</f>
        <v/>
      </c>
      <c r="E2234" s="12">
        <f>IFERROR(2*$E$2232*$E$2233/($E$2232+$E$2233),0)</f>
        <v/>
      </c>
      <c r="F2234" s="12">
        <f>IFERROR(2*$F$2232*$F$2233/($F$2232+$F$2233),0)</f>
        <v/>
      </c>
      <c r="G2234" s="12">
        <f>IFERROR(2*$G$2232*$G$2233/($G$2232+$G$2233),0)</f>
        <v/>
      </c>
      <c r="H2234" s="18">
        <f>AVERAGE($B$2234:$F$2234)</f>
        <v/>
      </c>
      <c r="I2234" s="18">
        <f>STDEV.P($B$2234:$F$2234)</f>
        <v/>
      </c>
    </row>
    <row r="2235">
      <c r="A2235" s="4" t="inlineStr">
        <is>
          <t>Accuracy</t>
        </is>
      </c>
      <c r="B2235" s="12">
        <f>IFERROR(($B$2228+$B$2229)/($B$2228+$B$2229+$B$2230+$B$2231),0)</f>
        <v/>
      </c>
      <c r="C2235" s="12">
        <f>IFERROR(($C$2228+$C$2229)/($C$2228+$C$2229+$C$2230+$C$2231),0)</f>
        <v/>
      </c>
      <c r="D2235" s="12">
        <f>IFERROR(($D$2228+$D$2229)/($D$2228+$D$2229+$D$2230+$D$2231),0)</f>
        <v/>
      </c>
      <c r="E2235" s="12">
        <f>IFERROR(($E$2228+$E$2229)/($E$2228+$E$2229+$E$2230+$E$2231),0)</f>
        <v/>
      </c>
      <c r="F2235" s="12">
        <f>IFERROR(($F$2228+$F$2229)/($F$2228+$F$2229+$F$2230+$F$2231),0)</f>
        <v/>
      </c>
      <c r="G2235" s="12">
        <f>IFERROR(($G$2228+$G$2229)/($G$2228+$G$2229+$G$2230+$G$2231),0)</f>
        <v/>
      </c>
      <c r="H2235" s="18">
        <f>AVERAGE($B$2235:$F$2235)</f>
        <v/>
      </c>
      <c r="I2235" s="18">
        <f>STDEV.P($B$2235:$F$2235)</f>
        <v/>
      </c>
    </row>
    <row r="2236">
      <c r="A2236" s="4" t="inlineStr">
        <is>
          <t>Edit distance</t>
        </is>
      </c>
      <c r="B2236" s="12">
        <f>SUMPRODUCT(ABS($AW$2220:$BB$2225-$B$2220:$G$2225))</f>
        <v/>
      </c>
      <c r="C2236" s="12">
        <f>SUMPRODUCT(ABS($AW$2220:$BB$2225-$J$2220:$O$2225))</f>
        <v/>
      </c>
      <c r="D2236" s="12">
        <f>SUMPRODUCT(ABS($AW$2220:$BB$2225-$R$2220:$W$2225))</f>
        <v/>
      </c>
      <c r="E2236" s="12">
        <f>SUMPRODUCT(ABS($AW$2220:$BB$2225-$Z$2220:$AE$2225))</f>
        <v/>
      </c>
      <c r="F2236" s="12">
        <f>SUMPRODUCT(ABS($AW$2220:$BB$2225-$AH$2220:$AM$2225))</f>
        <v/>
      </c>
      <c r="G2236" s="12">
        <f>SUMPRODUCT(ABS($AW$2220:$BB$2225-$AP$2220:$AU$2225))</f>
        <v/>
      </c>
      <c r="H2236" s="18">
        <f>AVERAGE($B$2236:$F$2236)</f>
        <v/>
      </c>
      <c r="I2236" s="18">
        <f>STDEV.P($B$2236:$F$2236)</f>
        <v/>
      </c>
    </row>
    <row r="2237">
      <c r="A2237" s="4" t="inlineStr">
        <is>
          <t>Spectral distance</t>
        </is>
      </c>
      <c r="B2237" s="12">
        <f>SQRT(SUMPRODUCT(($BE$2220:$BE$2225-$B$2247:$B$2252)^2))</f>
        <v/>
      </c>
      <c r="C2237" s="12">
        <f>SQRT(SUMPRODUCT(($BE$2220:$BE$2225-$C$2247:$C$2252)^2))</f>
        <v/>
      </c>
      <c r="D2237" s="12">
        <f>SQRT(SUMPRODUCT(($BE$2220:$BE$2225-$D$2247:$D$2252)^2))</f>
        <v/>
      </c>
      <c r="E2237" s="12">
        <f>SQRT(SUMPRODUCT(($BE$2220:$BE$2225-$E$2247:$E$2252)^2))</f>
        <v/>
      </c>
      <c r="F2237" s="12">
        <f>SQRT(SUMPRODUCT(($BE$2220:$BE$2225-$F$2247:$F$2252)^2))</f>
        <v/>
      </c>
      <c r="G2237" s="12">
        <f>SQRT(SUMPRODUCT(($BE$2220:$BE$2225-$G$2247:$G$2252)^2))</f>
        <v/>
      </c>
      <c r="H2237" s="18">
        <f>AVERAGE($B$2237:$F$2237)</f>
        <v/>
      </c>
      <c r="I2237" s="18">
        <f>STDEV.P($B$2237:$F$2237)</f>
        <v/>
      </c>
    </row>
    <row r="2238">
      <c r="A2238" s="4" t="inlineStr">
        <is>
          <t>Unsure cells</t>
        </is>
      </c>
      <c r="B2238" s="7">
        <f>COUNTIF($B$2220:$G$2225,2)</f>
        <v/>
      </c>
      <c r="C2238" s="7">
        <f>COUNTIF($J$2220:$O$2225,2)</f>
        <v/>
      </c>
      <c r="D2238" s="7">
        <f>COUNTIF($R$2220:$W$2225,2)</f>
        <v/>
      </c>
      <c r="E2238" s="7">
        <f>COUNTIF($Z$2220:$AE$2225,2)</f>
        <v/>
      </c>
      <c r="F2238" s="7">
        <f>COUNTIF($AH$2220:$AM$2225,2)</f>
        <v/>
      </c>
      <c r="G2238" s="7">
        <f>COUNTIF($AP$2220:$AU$2225,2)</f>
        <v/>
      </c>
      <c r="H2238" s="12">
        <f>AVERAGE($B$2238:$F$2238)</f>
        <v/>
      </c>
      <c r="I2238" s="12">
        <f>STDEV.P($B$2238:$F$2238)</f>
        <v/>
      </c>
    </row>
    <row r="2239">
      <c r="A2239" s="3" t="inlineStr">
        <is>
          <t>eigenvalues (real part, numpy order; pasted)</t>
        </is>
      </c>
    </row>
    <row r="2240">
      <c r="A2240" s="3" t="inlineStr">
        <is>
          <t xml:space="preserve">  λ1</t>
        </is>
      </c>
      <c r="B2240" s="19" t="n">
        <v>4.047799301982683</v>
      </c>
      <c r="C2240" s="19" t="n">
        <v>4.047799301982683</v>
      </c>
      <c r="D2240" s="19" t="n">
        <v>4.047799301982683</v>
      </c>
      <c r="E2240" s="19" t="n">
        <v>4.047799301982683</v>
      </c>
      <c r="F2240" s="19" t="n">
        <v>4.047799301982683</v>
      </c>
      <c r="G2240" s="19" t="n">
        <v>4.047799301982683</v>
      </c>
    </row>
    <row r="2241">
      <c r="A2241" s="3" t="inlineStr">
        <is>
          <t xml:space="preserve">  λ2</t>
        </is>
      </c>
      <c r="B2241" s="19" t="n">
        <v>1.8213548556917</v>
      </c>
      <c r="C2241" s="19" t="n">
        <v>1.8213548556917</v>
      </c>
      <c r="D2241" s="19" t="n">
        <v>1.8213548556917</v>
      </c>
      <c r="E2241" s="19" t="n">
        <v>1.8213548556917</v>
      </c>
      <c r="F2241" s="19" t="n">
        <v>1.8213548556917</v>
      </c>
      <c r="G2241" s="19" t="n">
        <v>1.8213548556917</v>
      </c>
    </row>
    <row r="2242">
      <c r="A2242" s="3" t="inlineStr">
        <is>
          <t xml:space="preserve">  λ3</t>
        </is>
      </c>
      <c r="B2242" s="19" t="n">
        <v>-1.112910634551272</v>
      </c>
      <c r="C2242" s="19" t="n">
        <v>-1.112910634551272</v>
      </c>
      <c r="D2242" s="19" t="n">
        <v>-1.112910634551272</v>
      </c>
      <c r="E2242" s="19" t="n">
        <v>-1.112910634551272</v>
      </c>
      <c r="F2242" s="19" t="n">
        <v>-1.112910634551272</v>
      </c>
      <c r="G2242" s="19" t="n">
        <v>-1.112910634551272</v>
      </c>
    </row>
    <row r="2243">
      <c r="A2243" s="3" t="inlineStr">
        <is>
          <t xml:space="preserve">  λ4</t>
        </is>
      </c>
      <c r="B2243" s="19" t="n">
        <v>-6.929952350561021e-17</v>
      </c>
      <c r="C2243" s="19" t="n">
        <v>-6.929952350561021e-17</v>
      </c>
      <c r="D2243" s="19" t="n">
        <v>-6.929952350561021e-17</v>
      </c>
      <c r="E2243" s="19" t="n">
        <v>-6.929952350561021e-17</v>
      </c>
      <c r="F2243" s="19" t="n">
        <v>-6.929952350561021e-17</v>
      </c>
      <c r="G2243" s="19" t="n">
        <v>-6.929952350561021e-17</v>
      </c>
    </row>
    <row r="2244">
      <c r="A2244" s="3" t="inlineStr">
        <is>
          <t xml:space="preserve">  λ5</t>
        </is>
      </c>
      <c r="B2244" s="19" t="n">
        <v>0.2437564768768843</v>
      </c>
      <c r="C2244" s="19" t="n">
        <v>0.2437564768768843</v>
      </c>
      <c r="D2244" s="19" t="n">
        <v>0.2437564768768843</v>
      </c>
      <c r="E2244" s="19" t="n">
        <v>0.2437564768768843</v>
      </c>
      <c r="F2244" s="19" t="n">
        <v>0.2437564768768843</v>
      </c>
      <c r="G2244" s="19" t="n">
        <v>0.2437564768768843</v>
      </c>
    </row>
    <row r="2245">
      <c r="A2245" s="3" t="inlineStr">
        <is>
          <t xml:space="preserve">  λ6</t>
        </is>
      </c>
      <c r="B2245" s="19" t="n">
        <v>1</v>
      </c>
      <c r="C2245" s="19" t="n">
        <v>1</v>
      </c>
      <c r="D2245" s="19" t="n">
        <v>1</v>
      </c>
      <c r="E2245" s="19" t="n">
        <v>1</v>
      </c>
      <c r="F2245" s="19" t="n">
        <v>1</v>
      </c>
      <c r="G2245" s="19" t="n">
        <v>1</v>
      </c>
    </row>
    <row r="2246">
      <c r="A2246" s="3" t="inlineStr">
        <is>
          <t>eigenvalues sorted desc (LARGE)</t>
        </is>
      </c>
    </row>
    <row r="2247">
      <c r="A2247" s="3" t="inlineStr">
        <is>
          <t xml:space="preserve">  λ(1)</t>
        </is>
      </c>
      <c r="B2247" s="19">
        <f>LARGE($B$2240:$B$2245,1)</f>
        <v/>
      </c>
      <c r="C2247" s="19">
        <f>LARGE($C$2240:$C$2245,1)</f>
        <v/>
      </c>
      <c r="D2247" s="19">
        <f>LARGE($D$2240:$D$2245,1)</f>
        <v/>
      </c>
      <c r="E2247" s="19">
        <f>LARGE($E$2240:$E$2245,1)</f>
        <v/>
      </c>
      <c r="F2247" s="19">
        <f>LARGE($F$2240:$F$2245,1)</f>
        <v/>
      </c>
      <c r="G2247" s="19">
        <f>LARGE($G$2240:$G$2245,1)</f>
        <v/>
      </c>
    </row>
    <row r="2248">
      <c r="A2248" s="3" t="inlineStr">
        <is>
          <t xml:space="preserve">  λ(2)</t>
        </is>
      </c>
      <c r="B2248" s="19">
        <f>LARGE($B$2240:$B$2245,2)</f>
        <v/>
      </c>
      <c r="C2248" s="19">
        <f>LARGE($C$2240:$C$2245,2)</f>
        <v/>
      </c>
      <c r="D2248" s="19">
        <f>LARGE($D$2240:$D$2245,2)</f>
        <v/>
      </c>
      <c r="E2248" s="19">
        <f>LARGE($E$2240:$E$2245,2)</f>
        <v/>
      </c>
      <c r="F2248" s="19">
        <f>LARGE($F$2240:$F$2245,2)</f>
        <v/>
      </c>
      <c r="G2248" s="19">
        <f>LARGE($G$2240:$G$2245,2)</f>
        <v/>
      </c>
    </row>
    <row r="2249">
      <c r="A2249" s="3" t="inlineStr">
        <is>
          <t xml:space="preserve">  λ(3)</t>
        </is>
      </c>
      <c r="B2249" s="19">
        <f>LARGE($B$2240:$B$2245,3)</f>
        <v/>
      </c>
      <c r="C2249" s="19">
        <f>LARGE($C$2240:$C$2245,3)</f>
        <v/>
      </c>
      <c r="D2249" s="19">
        <f>LARGE($D$2240:$D$2245,3)</f>
        <v/>
      </c>
      <c r="E2249" s="19">
        <f>LARGE($E$2240:$E$2245,3)</f>
        <v/>
      </c>
      <c r="F2249" s="19">
        <f>LARGE($F$2240:$F$2245,3)</f>
        <v/>
      </c>
      <c r="G2249" s="19">
        <f>LARGE($G$2240:$G$2245,3)</f>
        <v/>
      </c>
    </row>
    <row r="2250">
      <c r="A2250" s="3" t="inlineStr">
        <is>
          <t xml:space="preserve">  λ(4)</t>
        </is>
      </c>
      <c r="B2250" s="19">
        <f>LARGE($B$2240:$B$2245,4)</f>
        <v/>
      </c>
      <c r="C2250" s="19">
        <f>LARGE($C$2240:$C$2245,4)</f>
        <v/>
      </c>
      <c r="D2250" s="19">
        <f>LARGE($D$2240:$D$2245,4)</f>
        <v/>
      </c>
      <c r="E2250" s="19">
        <f>LARGE($E$2240:$E$2245,4)</f>
        <v/>
      </c>
      <c r="F2250" s="19">
        <f>LARGE($F$2240:$F$2245,4)</f>
        <v/>
      </c>
      <c r="G2250" s="19">
        <f>LARGE($G$2240:$G$2245,4)</f>
        <v/>
      </c>
    </row>
    <row r="2251">
      <c r="A2251" s="3" t="inlineStr">
        <is>
          <t xml:space="preserve">  λ(5)</t>
        </is>
      </c>
      <c r="B2251" s="19">
        <f>LARGE($B$2240:$B$2245,5)</f>
        <v/>
      </c>
      <c r="C2251" s="19">
        <f>LARGE($C$2240:$C$2245,5)</f>
        <v/>
      </c>
      <c r="D2251" s="19">
        <f>LARGE($D$2240:$D$2245,5)</f>
        <v/>
      </c>
      <c r="E2251" s="19">
        <f>LARGE($E$2240:$E$2245,5)</f>
        <v/>
      </c>
      <c r="F2251" s="19">
        <f>LARGE($F$2240:$F$2245,5)</f>
        <v/>
      </c>
      <c r="G2251" s="19">
        <f>LARGE($G$2240:$G$2245,5)</f>
        <v/>
      </c>
    </row>
    <row r="2252">
      <c r="A2252" s="3" t="inlineStr">
        <is>
          <t xml:space="preserve">  λ(6)</t>
        </is>
      </c>
      <c r="B2252" s="19">
        <f>LARGE($B$2240:$B$2245,6)</f>
        <v/>
      </c>
      <c r="C2252" s="19">
        <f>LARGE($C$2240:$C$2245,6)</f>
        <v/>
      </c>
      <c r="D2252" s="19">
        <f>LARGE($D$2240:$D$2245,6)</f>
        <v/>
      </c>
      <c r="E2252" s="19">
        <f>LARGE($E$2240:$E$2245,6)</f>
        <v/>
      </c>
      <c r="F2252" s="19">
        <f>LARGE($F$2240:$F$2245,6)</f>
        <v/>
      </c>
      <c r="G2252" s="19">
        <f>LARGE($G$2240:$G$2245,6)</f>
        <v/>
      </c>
    </row>
    <row r="2253">
      <c r="A2253" s="3" t="inlineStr">
        <is>
          <t>check: Σeig − trace (→0)</t>
        </is>
      </c>
      <c r="B2253" s="3">
        <f>ROUND(SUM($B$2240:$B$2245)-($B$2220+$C$2221+$D$2222+$E$2223+$F$2224+$G$2225),6)</f>
        <v/>
      </c>
      <c r="C2253" s="3">
        <f>ROUND(SUM($C$2240:$C$2245)-($J$2220+$K$2221+$L$2222+$M$2223+$N$2224+$O$2225),6)</f>
        <v/>
      </c>
      <c r="D2253" s="3">
        <f>ROUND(SUM($D$2240:$D$2245)-($R$2220+$S$2221+$T$2222+$U$2223+$V$2224+$W$2225),6)</f>
        <v/>
      </c>
      <c r="E2253" s="3">
        <f>ROUND(SUM($E$2240:$E$2245)-($Z$2220+$AA$2221+$AB$2222+$AC$2223+$AD$2224+$AE$2225),6)</f>
        <v/>
      </c>
      <c r="F2253" s="3">
        <f>ROUND(SUM($F$2240:$F$2245)-($AH$2220+$AI$2221+$AJ$2222+$AK$2223+$AL$2224+$AM$2225),6)</f>
        <v/>
      </c>
      <c r="G2253" s="3">
        <f>ROUND(SUM($G$2240:$G$2245)-($AP$2220+$AQ$2221+$AR$2222+$AS$2223+$AT$2224+$AU$2225),6)</f>
        <v/>
      </c>
    </row>
    <row r="2254">
      <c r="A2254" s="3" t="inlineStr">
        <is>
          <t>check: Πeig − det (→0)</t>
        </is>
      </c>
      <c r="B2254" s="3">
        <f>ROUND(MDETERM($B$2220:$G$2225)-PRODUCT($B$2240:$B$2245),6)</f>
        <v/>
      </c>
      <c r="C2254" s="3">
        <f>ROUND(MDETERM($J$2220:$O$2225)-PRODUCT($C$2240:$C$2245),6)</f>
        <v/>
      </c>
      <c r="D2254" s="3">
        <f>ROUND(MDETERM($R$2220:$W$2225)-PRODUCT($D$2240:$D$2245),6)</f>
        <v/>
      </c>
      <c r="E2254" s="3">
        <f>ROUND(MDETERM($Z$2220:$AE$2225)-PRODUCT($E$2240:$E$2245),6)</f>
        <v/>
      </c>
      <c r="F2254" s="3">
        <f>ROUND(MDETERM($AH$2220:$AM$2225)-PRODUCT($F$2240:$F$2245),6)</f>
        <v/>
      </c>
      <c r="G2254" s="3">
        <f>ROUND(MDETERM($AP$2220:$AU$2225)-PRODUCT($G$2240:$G$2245),6)</f>
        <v/>
      </c>
    </row>
    <row r="2255">
      <c r="A2255" s="3" t="inlineStr">
        <is>
          <t>complex eigenvalues?</t>
        </is>
      </c>
      <c r="B2255" s="3" t="inlineStr"/>
      <c r="C2255" s="3" t="inlineStr"/>
      <c r="D2255" s="3" t="inlineStr"/>
      <c r="E2255" s="3" t="inlineStr"/>
      <c r="F2255" s="3" t="inlineStr"/>
      <c r="G2255" s="3" t="inlineStr"/>
    </row>
    <row r="2256">
      <c r="A2256" s="3" t="inlineStr">
        <is>
          <t>check: det(M − λᵢI) per sorted λ (→0)</t>
        </is>
      </c>
    </row>
    <row r="2257">
      <c r="A2257" s="3" t="inlineStr">
        <is>
          <t xml:space="preserve">  det(M − λ(1)I)</t>
        </is>
      </c>
      <c r="B2257" s="3">
        <f t="array" ref="B2257">ROUND(MDETERM($B$2220:$G$2225-$B$2247*MUNIT(6)),6)</f>
        <v/>
      </c>
      <c r="C2257" s="3">
        <f t="array" ref="C2257">ROUND(MDETERM($J$2220:$O$2225-$C$2247*MUNIT(6)),6)</f>
        <v/>
      </c>
      <c r="D2257" s="3">
        <f t="array" ref="D2257">ROUND(MDETERM($R$2220:$W$2225-$D$2247*MUNIT(6)),6)</f>
        <v/>
      </c>
      <c r="E2257" s="3">
        <f t="array" ref="E2257">ROUND(MDETERM($Z$2220:$AE$2225-$E$2247*MUNIT(6)),6)</f>
        <v/>
      </c>
      <c r="F2257" s="3">
        <f t="array" ref="F2257">ROUND(MDETERM($AH$2220:$AM$2225-$F$2247*MUNIT(6)),6)</f>
        <v/>
      </c>
      <c r="G2257" s="3">
        <f t="array" ref="G2257">ROUND(MDETERM($AP$2220:$AU$2225-$G$2247*MUNIT(6)),6)</f>
        <v/>
      </c>
    </row>
    <row r="2258">
      <c r="A2258" s="3" t="inlineStr">
        <is>
          <t xml:space="preserve">  det(M − λ(2)I)</t>
        </is>
      </c>
      <c r="B2258" s="3">
        <f t="array" ref="B2258">ROUND(MDETERM($B$2220:$G$2225-$B$2248*MUNIT(6)),6)</f>
        <v/>
      </c>
      <c r="C2258" s="3">
        <f t="array" ref="C2258">ROUND(MDETERM($J$2220:$O$2225-$C$2248*MUNIT(6)),6)</f>
        <v/>
      </c>
      <c r="D2258" s="3">
        <f t="array" ref="D2258">ROUND(MDETERM($R$2220:$W$2225-$D$2248*MUNIT(6)),6)</f>
        <v/>
      </c>
      <c r="E2258" s="3">
        <f t="array" ref="E2258">ROUND(MDETERM($Z$2220:$AE$2225-$E$2248*MUNIT(6)),6)</f>
        <v/>
      </c>
      <c r="F2258" s="3">
        <f t="array" ref="F2258">ROUND(MDETERM($AH$2220:$AM$2225-$F$2248*MUNIT(6)),6)</f>
        <v/>
      </c>
      <c r="G2258" s="3">
        <f t="array" ref="G2258">ROUND(MDETERM($AP$2220:$AU$2225-$G$2248*MUNIT(6)),6)</f>
        <v/>
      </c>
    </row>
    <row r="2259">
      <c r="A2259" s="3" t="inlineStr">
        <is>
          <t xml:space="preserve">  det(M − λ(3)I)</t>
        </is>
      </c>
      <c r="B2259" s="3">
        <f t="array" ref="B2259">ROUND(MDETERM($B$2220:$G$2225-$B$2249*MUNIT(6)),6)</f>
        <v/>
      </c>
      <c r="C2259" s="3">
        <f t="array" ref="C2259">ROUND(MDETERM($J$2220:$O$2225-$C$2249*MUNIT(6)),6)</f>
        <v/>
      </c>
      <c r="D2259" s="3">
        <f t="array" ref="D2259">ROUND(MDETERM($R$2220:$W$2225-$D$2249*MUNIT(6)),6)</f>
        <v/>
      </c>
      <c r="E2259" s="3">
        <f t="array" ref="E2259">ROUND(MDETERM($Z$2220:$AE$2225-$E$2249*MUNIT(6)),6)</f>
        <v/>
      </c>
      <c r="F2259" s="3">
        <f t="array" ref="F2259">ROUND(MDETERM($AH$2220:$AM$2225-$F$2249*MUNIT(6)),6)</f>
        <v/>
      </c>
      <c r="G2259" s="3">
        <f t="array" ref="G2259">ROUND(MDETERM($AP$2220:$AU$2225-$G$2249*MUNIT(6)),6)</f>
        <v/>
      </c>
    </row>
    <row r="2260">
      <c r="A2260" s="3" t="inlineStr">
        <is>
          <t xml:space="preserve">  det(M − λ(4)I)</t>
        </is>
      </c>
      <c r="B2260" s="3">
        <f t="array" ref="B2260">ROUND(MDETERM($B$2220:$G$2225-$B$2250*MUNIT(6)),6)</f>
        <v/>
      </c>
      <c r="C2260" s="3">
        <f t="array" ref="C2260">ROUND(MDETERM($J$2220:$O$2225-$C$2250*MUNIT(6)),6)</f>
        <v/>
      </c>
      <c r="D2260" s="3">
        <f t="array" ref="D2260">ROUND(MDETERM($R$2220:$W$2225-$D$2250*MUNIT(6)),6)</f>
        <v/>
      </c>
      <c r="E2260" s="3">
        <f t="array" ref="E2260">ROUND(MDETERM($Z$2220:$AE$2225-$E$2250*MUNIT(6)),6)</f>
        <v/>
      </c>
      <c r="F2260" s="3">
        <f t="array" ref="F2260">ROUND(MDETERM($AH$2220:$AM$2225-$F$2250*MUNIT(6)),6)</f>
        <v/>
      </c>
      <c r="G2260" s="3">
        <f t="array" ref="G2260">ROUND(MDETERM($AP$2220:$AU$2225-$G$2250*MUNIT(6)),6)</f>
        <v/>
      </c>
    </row>
    <row r="2261">
      <c r="A2261" s="3" t="inlineStr">
        <is>
          <t xml:space="preserve">  det(M − λ(5)I)</t>
        </is>
      </c>
      <c r="B2261" s="3">
        <f t="array" ref="B2261">ROUND(MDETERM($B$2220:$G$2225-$B$2251*MUNIT(6)),6)</f>
        <v/>
      </c>
      <c r="C2261" s="3">
        <f t="array" ref="C2261">ROUND(MDETERM($J$2220:$O$2225-$C$2251*MUNIT(6)),6)</f>
        <v/>
      </c>
      <c r="D2261" s="3">
        <f t="array" ref="D2261">ROUND(MDETERM($R$2220:$W$2225-$D$2251*MUNIT(6)),6)</f>
        <v/>
      </c>
      <c r="E2261" s="3">
        <f t="array" ref="E2261">ROUND(MDETERM($Z$2220:$AE$2225-$E$2251*MUNIT(6)),6)</f>
        <v/>
      </c>
      <c r="F2261" s="3">
        <f t="array" ref="F2261">ROUND(MDETERM($AH$2220:$AM$2225-$F$2251*MUNIT(6)),6)</f>
        <v/>
      </c>
      <c r="G2261" s="3">
        <f t="array" ref="G2261">ROUND(MDETERM($AP$2220:$AU$2225-$G$2251*MUNIT(6)),6)</f>
        <v/>
      </c>
    </row>
    <row r="2262">
      <c r="A2262" s="3" t="inlineStr">
        <is>
          <t xml:space="preserve">  det(M − λ(6)I)</t>
        </is>
      </c>
      <c r="B2262" s="3">
        <f t="array" ref="B2262">ROUND(MDETERM($B$2220:$G$2225-$B$2252*MUNIT(6)),6)</f>
        <v/>
      </c>
      <c r="C2262" s="3">
        <f t="array" ref="C2262">ROUND(MDETERM($J$2220:$O$2225-$C$2252*MUNIT(6)),6)</f>
        <v/>
      </c>
      <c r="D2262" s="3">
        <f t="array" ref="D2262">ROUND(MDETERM($R$2220:$W$2225-$D$2252*MUNIT(6)),6)</f>
        <v/>
      </c>
      <c r="E2262" s="3">
        <f t="array" ref="E2262">ROUND(MDETERM($Z$2220:$AE$2225-$E$2252*MUNIT(6)),6)</f>
        <v/>
      </c>
      <c r="F2262" s="3">
        <f t="array" ref="F2262">ROUND(MDETERM($AH$2220:$AM$2225-$F$2252*MUNIT(6)),6)</f>
        <v/>
      </c>
      <c r="G2262" s="3">
        <f t="array" ref="G2262">ROUND(MDETERM($AP$2220:$AU$2225-$G$2252*MUNIT(6)),6)</f>
        <v/>
      </c>
    </row>
    <row r="2266" ht="16" customHeight="1">
      <c r="A2266" s="14" t="inlineStr">
        <is>
          <t>GraphRAG R2-R3 | deepseek-r1:14b</t>
        </is>
      </c>
      <c r="B2266" s="9" t="inlineStr">
        <is>
          <t>run 1 (raw, pasted)</t>
        </is>
      </c>
      <c r="J2266" s="9" t="inlineStr">
        <is>
          <t>run 2 (raw, pasted)</t>
        </is>
      </c>
      <c r="R2266" s="9" t="inlineStr">
        <is>
          <t>run 3 (raw, pasted)</t>
        </is>
      </c>
      <c r="Z2266" s="9" t="inlineStr">
        <is>
          <t>run 4 (raw, pasted)</t>
        </is>
      </c>
      <c r="AH2266" s="9" t="inlineStr">
        <is>
          <t>run 5 (raw, pasted)</t>
        </is>
      </c>
      <c r="AP2266" s="9" t="inlineStr">
        <is>
          <t>archived component mapping</t>
        </is>
      </c>
    </row>
    <row r="2267" ht="60" customHeight="1">
      <c r="B2267" s="15" t="inlineStr">
        <is>
          <t>Motor</t>
        </is>
      </c>
      <c r="C2267" s="15" t="inlineStr">
        <is>
          <t>Battery (if cordless)</t>
        </is>
      </c>
      <c r="D2267" s="15" t="inlineStr">
        <is>
          <t>Trigger Switch</t>
        </is>
      </c>
      <c r="E2267" s="15" t="inlineStr">
        <is>
          <t>Gear System</t>
        </is>
      </c>
      <c r="F2267" s="15" t="inlineStr">
        <is>
          <t>Bit Holder/Chuck</t>
        </is>
      </c>
      <c r="G2267" s="15" t="inlineStr">
        <is>
          <t>Housing</t>
        </is>
      </c>
      <c r="H2267" s="15" t="inlineStr">
        <is>
          <t>Power Cord (if corded)</t>
        </is>
      </c>
      <c r="J2267" s="15" t="inlineStr">
        <is>
          <t>Motor</t>
        </is>
      </c>
      <c r="K2267" s="15" t="inlineStr">
        <is>
          <t>Battery (if cordless)</t>
        </is>
      </c>
      <c r="L2267" s="15" t="inlineStr">
        <is>
          <t>Trigger Switch</t>
        </is>
      </c>
      <c r="M2267" s="15" t="inlineStr">
        <is>
          <t>Gear System</t>
        </is>
      </c>
      <c r="N2267" s="15" t="inlineStr">
        <is>
          <t>Bit Holder/Chuck</t>
        </is>
      </c>
      <c r="O2267" s="15" t="inlineStr">
        <is>
          <t>Housing</t>
        </is>
      </c>
      <c r="P2267" s="15" t="inlineStr">
        <is>
          <t>Power Cord (if corded)</t>
        </is>
      </c>
      <c r="R2267" s="15" t="inlineStr">
        <is>
          <t>Motor</t>
        </is>
      </c>
      <c r="S2267" s="15" t="inlineStr">
        <is>
          <t>Battery (if cordless)</t>
        </is>
      </c>
      <c r="T2267" s="15" t="inlineStr">
        <is>
          <t>Trigger Switch</t>
        </is>
      </c>
      <c r="U2267" s="15" t="inlineStr">
        <is>
          <t>Gear System</t>
        </is>
      </c>
      <c r="V2267" s="15" t="inlineStr">
        <is>
          <t>Bit Holder/Chuck</t>
        </is>
      </c>
      <c r="W2267" s="15" t="inlineStr">
        <is>
          <t>Housing</t>
        </is>
      </c>
      <c r="X2267" s="15" t="inlineStr">
        <is>
          <t>Power Cord (if corded)</t>
        </is>
      </c>
      <c r="Z2267" s="15" t="inlineStr">
        <is>
          <t>Motor</t>
        </is>
      </c>
      <c r="AA2267" s="15" t="inlineStr">
        <is>
          <t>Battery (if cordless)</t>
        </is>
      </c>
      <c r="AB2267" s="15" t="inlineStr">
        <is>
          <t>Trigger Switch</t>
        </is>
      </c>
      <c r="AC2267" s="15" t="inlineStr">
        <is>
          <t>Gear System</t>
        </is>
      </c>
      <c r="AD2267" s="15" t="inlineStr">
        <is>
          <t>Bit Holder/Chuck</t>
        </is>
      </c>
      <c r="AE2267" s="15" t="inlineStr">
        <is>
          <t>Housing</t>
        </is>
      </c>
      <c r="AF2267" s="15" t="inlineStr">
        <is>
          <t>Power Cord (if corded)</t>
        </is>
      </c>
      <c r="AH2267" s="15" t="inlineStr">
        <is>
          <t>Motor</t>
        </is>
      </c>
      <c r="AI2267" s="15" t="inlineStr">
        <is>
          <t>Battery (if cordless)</t>
        </is>
      </c>
      <c r="AJ2267" s="15" t="inlineStr">
        <is>
          <t>Trigger Switch</t>
        </is>
      </c>
      <c r="AK2267" s="15" t="inlineStr">
        <is>
          <t>Gear System</t>
        </is>
      </c>
      <c r="AL2267" s="15" t="inlineStr">
        <is>
          <t>Bit Holder/Chuck</t>
        </is>
      </c>
      <c r="AM2267" s="15" t="inlineStr">
        <is>
          <t>Housing</t>
        </is>
      </c>
      <c r="AN2267" s="15" t="inlineStr">
        <is>
          <t>Power Cord (if corded)</t>
        </is>
      </c>
      <c r="AP2267" s="3" t="inlineStr">
        <is>
          <t>Ground truth component</t>
        </is>
      </c>
      <c r="AQ2267" s="3" t="inlineStr">
        <is>
          <t>Matched predicted component</t>
        </is>
      </c>
    </row>
    <row r="2268">
      <c r="A2268" s="3" t="inlineStr">
        <is>
          <t>Motor</t>
        </is>
      </c>
      <c r="B2268" s="20" t="n">
        <v>2</v>
      </c>
      <c r="C2268" s="20" t="n">
        <v>2</v>
      </c>
      <c r="D2268" s="20" t="n">
        <v>2</v>
      </c>
      <c r="E2268" s="20" t="n">
        <v>2</v>
      </c>
      <c r="F2268" s="20" t="n">
        <v>2</v>
      </c>
      <c r="G2268" s="20" t="n">
        <v>2</v>
      </c>
      <c r="H2268" s="20" t="n">
        <v>2</v>
      </c>
      <c r="J2268" s="20" t="n">
        <v>2</v>
      </c>
      <c r="K2268" s="20" t="n">
        <v>2</v>
      </c>
      <c r="L2268" s="20" t="n">
        <v>2</v>
      </c>
      <c r="M2268" s="20" t="n">
        <v>2</v>
      </c>
      <c r="N2268" s="20" t="n">
        <v>2</v>
      </c>
      <c r="O2268" s="20" t="n">
        <v>2</v>
      </c>
      <c r="P2268" s="20" t="n">
        <v>2</v>
      </c>
      <c r="R2268" s="20" t="n">
        <v>2</v>
      </c>
      <c r="S2268" s="20" t="n">
        <v>2</v>
      </c>
      <c r="T2268" s="20" t="n">
        <v>2</v>
      </c>
      <c r="U2268" s="20" t="n">
        <v>2</v>
      </c>
      <c r="V2268" s="20" t="n">
        <v>2</v>
      </c>
      <c r="W2268" s="20" t="n">
        <v>2</v>
      </c>
      <c r="X2268" s="20" t="n">
        <v>2</v>
      </c>
      <c r="Z2268" s="20" t="n">
        <v>2</v>
      </c>
      <c r="AA2268" s="20" t="n">
        <v>2</v>
      </c>
      <c r="AB2268" s="20" t="n">
        <v>2</v>
      </c>
      <c r="AC2268" s="20" t="n">
        <v>2</v>
      </c>
      <c r="AD2268" s="20" t="n">
        <v>2</v>
      </c>
      <c r="AE2268" s="20" t="n">
        <v>2</v>
      </c>
      <c r="AF2268" s="20" t="n">
        <v>2</v>
      </c>
      <c r="AH2268" s="20" t="n">
        <v>2</v>
      </c>
      <c r="AI2268" s="20" t="n">
        <v>2</v>
      </c>
      <c r="AJ2268" s="20" t="n">
        <v>2</v>
      </c>
      <c r="AK2268" s="20" t="n">
        <v>2</v>
      </c>
      <c r="AL2268" s="20" t="n">
        <v>2</v>
      </c>
      <c r="AM2268" s="20" t="n">
        <v>2</v>
      </c>
      <c r="AN2268" s="20" t="n">
        <v>2</v>
      </c>
      <c r="AP2268" s="3" t="inlineStr">
        <is>
          <t>Motor</t>
        </is>
      </c>
      <c r="AQ2268" s="3" t="inlineStr">
        <is>
          <t>Motor</t>
        </is>
      </c>
    </row>
    <row r="2269">
      <c r="A2269" s="3" t="inlineStr">
        <is>
          <t>Battery (if cordless)</t>
        </is>
      </c>
      <c r="B2269" s="20" t="n">
        <v>2</v>
      </c>
      <c r="C2269" s="20" t="n">
        <v>2</v>
      </c>
      <c r="D2269" s="20" t="n">
        <v>2</v>
      </c>
      <c r="E2269" s="20" t="n">
        <v>2</v>
      </c>
      <c r="F2269" s="20" t="n">
        <v>2</v>
      </c>
      <c r="G2269" s="20" t="n">
        <v>2</v>
      </c>
      <c r="H2269" s="20" t="n">
        <v>2</v>
      </c>
      <c r="J2269" s="20" t="n">
        <v>2</v>
      </c>
      <c r="K2269" s="20" t="n">
        <v>2</v>
      </c>
      <c r="L2269" s="20" t="n">
        <v>2</v>
      </c>
      <c r="M2269" s="20" t="n">
        <v>2</v>
      </c>
      <c r="N2269" s="20" t="n">
        <v>2</v>
      </c>
      <c r="O2269" s="20" t="n">
        <v>2</v>
      </c>
      <c r="P2269" s="20" t="n">
        <v>2</v>
      </c>
      <c r="R2269" s="20" t="n">
        <v>2</v>
      </c>
      <c r="S2269" s="20" t="n">
        <v>2</v>
      </c>
      <c r="T2269" s="20" t="n">
        <v>2</v>
      </c>
      <c r="U2269" s="20" t="n">
        <v>2</v>
      </c>
      <c r="V2269" s="20" t="n">
        <v>2</v>
      </c>
      <c r="W2269" s="20" t="n">
        <v>2</v>
      </c>
      <c r="X2269" s="20" t="n">
        <v>2</v>
      </c>
      <c r="Z2269" s="20" t="n">
        <v>2</v>
      </c>
      <c r="AA2269" s="20" t="n">
        <v>2</v>
      </c>
      <c r="AB2269" s="20" t="n">
        <v>2</v>
      </c>
      <c r="AC2269" s="20" t="n">
        <v>2</v>
      </c>
      <c r="AD2269" s="20" t="n">
        <v>2</v>
      </c>
      <c r="AE2269" s="20" t="n">
        <v>2</v>
      </c>
      <c r="AF2269" s="20" t="n">
        <v>2</v>
      </c>
      <c r="AH2269" s="20" t="n">
        <v>2</v>
      </c>
      <c r="AI2269" s="20" t="n">
        <v>2</v>
      </c>
      <c r="AJ2269" s="20" t="n">
        <v>2</v>
      </c>
      <c r="AK2269" s="20" t="n">
        <v>2</v>
      </c>
      <c r="AL2269" s="20" t="n">
        <v>2</v>
      </c>
      <c r="AM2269" s="20" t="n">
        <v>2</v>
      </c>
      <c r="AN2269" s="20" t="n">
        <v>2</v>
      </c>
      <c r="AP2269" s="3" t="inlineStr">
        <is>
          <t>Housing</t>
        </is>
      </c>
      <c r="AQ2269" s="3" t="inlineStr">
        <is>
          <t>Housing</t>
        </is>
      </c>
    </row>
    <row r="2270">
      <c r="A2270" s="3" t="inlineStr">
        <is>
          <t>Trigger Switch</t>
        </is>
      </c>
      <c r="B2270" s="20" t="n">
        <v>2</v>
      </c>
      <c r="C2270" s="20" t="n">
        <v>2</v>
      </c>
      <c r="D2270" s="20" t="n">
        <v>2</v>
      </c>
      <c r="E2270" s="20" t="n">
        <v>2</v>
      </c>
      <c r="F2270" s="20" t="n">
        <v>2</v>
      </c>
      <c r="G2270" s="20" t="n">
        <v>2</v>
      </c>
      <c r="H2270" s="20" t="n">
        <v>2</v>
      </c>
      <c r="J2270" s="20" t="n">
        <v>2</v>
      </c>
      <c r="K2270" s="20" t="n">
        <v>2</v>
      </c>
      <c r="L2270" s="20" t="n">
        <v>2</v>
      </c>
      <c r="M2270" s="20" t="n">
        <v>2</v>
      </c>
      <c r="N2270" s="20" t="n">
        <v>2</v>
      </c>
      <c r="O2270" s="20" t="n">
        <v>2</v>
      </c>
      <c r="P2270" s="20" t="n">
        <v>2</v>
      </c>
      <c r="R2270" s="20" t="n">
        <v>2</v>
      </c>
      <c r="S2270" s="20" t="n">
        <v>2</v>
      </c>
      <c r="T2270" s="20" t="n">
        <v>2</v>
      </c>
      <c r="U2270" s="20" t="n">
        <v>2</v>
      </c>
      <c r="V2270" s="20" t="n">
        <v>2</v>
      </c>
      <c r="W2270" s="20" t="n">
        <v>2</v>
      </c>
      <c r="X2270" s="20" t="n">
        <v>2</v>
      </c>
      <c r="Z2270" s="20" t="n">
        <v>2</v>
      </c>
      <c r="AA2270" s="20" t="n">
        <v>2</v>
      </c>
      <c r="AB2270" s="20" t="n">
        <v>2</v>
      </c>
      <c r="AC2270" s="20" t="n">
        <v>2</v>
      </c>
      <c r="AD2270" s="20" t="n">
        <v>2</v>
      </c>
      <c r="AE2270" s="20" t="n">
        <v>2</v>
      </c>
      <c r="AF2270" s="20" t="n">
        <v>2</v>
      </c>
      <c r="AH2270" s="20" t="n">
        <v>2</v>
      </c>
      <c r="AI2270" s="20" t="n">
        <v>2</v>
      </c>
      <c r="AJ2270" s="20" t="n">
        <v>2</v>
      </c>
      <c r="AK2270" s="20" t="n">
        <v>2</v>
      </c>
      <c r="AL2270" s="20" t="n">
        <v>2</v>
      </c>
      <c r="AM2270" s="20" t="n">
        <v>2</v>
      </c>
      <c r="AN2270" s="20" t="n">
        <v>2</v>
      </c>
      <c r="AP2270" s="3" t="inlineStr">
        <is>
          <t>Bit</t>
        </is>
      </c>
      <c r="AQ2270" s="3" t="inlineStr">
        <is>
          <t>Bit Holder/Chuck</t>
        </is>
      </c>
    </row>
    <row r="2271">
      <c r="A2271" s="3" t="inlineStr">
        <is>
          <t>Gear System</t>
        </is>
      </c>
      <c r="B2271" s="20" t="n">
        <v>2</v>
      </c>
      <c r="C2271" s="20" t="n">
        <v>2</v>
      </c>
      <c r="D2271" s="20" t="n">
        <v>2</v>
      </c>
      <c r="E2271" s="20" t="n">
        <v>2</v>
      </c>
      <c r="F2271" s="20" t="n">
        <v>2</v>
      </c>
      <c r="G2271" s="20" t="n">
        <v>2</v>
      </c>
      <c r="H2271" s="20" t="n">
        <v>2</v>
      </c>
      <c r="J2271" s="20" t="n">
        <v>2</v>
      </c>
      <c r="K2271" s="20" t="n">
        <v>2</v>
      </c>
      <c r="L2271" s="20" t="n">
        <v>2</v>
      </c>
      <c r="M2271" s="20" t="n">
        <v>2</v>
      </c>
      <c r="N2271" s="20" t="n">
        <v>2</v>
      </c>
      <c r="O2271" s="20" t="n">
        <v>2</v>
      </c>
      <c r="P2271" s="20" t="n">
        <v>2</v>
      </c>
      <c r="R2271" s="20" t="n">
        <v>2</v>
      </c>
      <c r="S2271" s="20" t="n">
        <v>2</v>
      </c>
      <c r="T2271" s="20" t="n">
        <v>2</v>
      </c>
      <c r="U2271" s="20" t="n">
        <v>2</v>
      </c>
      <c r="V2271" s="20" t="n">
        <v>2</v>
      </c>
      <c r="W2271" s="20" t="n">
        <v>2</v>
      </c>
      <c r="X2271" s="20" t="n">
        <v>2</v>
      </c>
      <c r="Z2271" s="20" t="n">
        <v>2</v>
      </c>
      <c r="AA2271" s="20" t="n">
        <v>2</v>
      </c>
      <c r="AB2271" s="20" t="n">
        <v>2</v>
      </c>
      <c r="AC2271" s="20" t="n">
        <v>2</v>
      </c>
      <c r="AD2271" s="20" t="n">
        <v>2</v>
      </c>
      <c r="AE2271" s="20" t="n">
        <v>2</v>
      </c>
      <c r="AF2271" s="20" t="n">
        <v>2</v>
      </c>
      <c r="AH2271" s="20" t="n">
        <v>2</v>
      </c>
      <c r="AI2271" s="20" t="n">
        <v>2</v>
      </c>
      <c r="AJ2271" s="20" t="n">
        <v>2</v>
      </c>
      <c r="AK2271" s="20" t="n">
        <v>2</v>
      </c>
      <c r="AL2271" s="20" t="n">
        <v>2</v>
      </c>
      <c r="AM2271" s="20" t="n">
        <v>2</v>
      </c>
      <c r="AN2271" s="20" t="n">
        <v>2</v>
      </c>
      <c r="AP2271" s="3" t="inlineStr">
        <is>
          <t>Transmission</t>
        </is>
      </c>
      <c r="AQ2271" s="3" t="inlineStr">
        <is>
          <t>Gear System</t>
        </is>
      </c>
    </row>
    <row r="2272">
      <c r="A2272" s="3" t="inlineStr">
        <is>
          <t>Bit Holder/Chuck</t>
        </is>
      </c>
      <c r="B2272" s="20" t="n">
        <v>2</v>
      </c>
      <c r="C2272" s="20" t="n">
        <v>2</v>
      </c>
      <c r="D2272" s="20" t="n">
        <v>2</v>
      </c>
      <c r="E2272" s="20" t="n">
        <v>2</v>
      </c>
      <c r="F2272" s="20" t="n">
        <v>2</v>
      </c>
      <c r="G2272" s="20" t="n">
        <v>2</v>
      </c>
      <c r="H2272" s="20" t="n">
        <v>2</v>
      </c>
      <c r="J2272" s="20" t="n">
        <v>2</v>
      </c>
      <c r="K2272" s="20" t="n">
        <v>2</v>
      </c>
      <c r="L2272" s="20" t="n">
        <v>2</v>
      </c>
      <c r="M2272" s="20" t="n">
        <v>2</v>
      </c>
      <c r="N2272" s="20" t="n">
        <v>2</v>
      </c>
      <c r="O2272" s="20" t="n">
        <v>2</v>
      </c>
      <c r="P2272" s="20" t="n">
        <v>2</v>
      </c>
      <c r="R2272" s="20" t="n">
        <v>2</v>
      </c>
      <c r="S2272" s="20" t="n">
        <v>2</v>
      </c>
      <c r="T2272" s="20" t="n">
        <v>2</v>
      </c>
      <c r="U2272" s="20" t="n">
        <v>2</v>
      </c>
      <c r="V2272" s="20" t="n">
        <v>2</v>
      </c>
      <c r="W2272" s="20" t="n">
        <v>2</v>
      </c>
      <c r="X2272" s="20" t="n">
        <v>2</v>
      </c>
      <c r="Z2272" s="20" t="n">
        <v>2</v>
      </c>
      <c r="AA2272" s="20" t="n">
        <v>2</v>
      </c>
      <c r="AB2272" s="20" t="n">
        <v>2</v>
      </c>
      <c r="AC2272" s="20" t="n">
        <v>2</v>
      </c>
      <c r="AD2272" s="20" t="n">
        <v>2</v>
      </c>
      <c r="AE2272" s="20" t="n">
        <v>2</v>
      </c>
      <c r="AF2272" s="20" t="n">
        <v>2</v>
      </c>
      <c r="AH2272" s="20" t="n">
        <v>2</v>
      </c>
      <c r="AI2272" s="20" t="n">
        <v>2</v>
      </c>
      <c r="AJ2272" s="20" t="n">
        <v>2</v>
      </c>
      <c r="AK2272" s="20" t="n">
        <v>2</v>
      </c>
      <c r="AL2272" s="20" t="n">
        <v>2</v>
      </c>
      <c r="AM2272" s="20" t="n">
        <v>2</v>
      </c>
      <c r="AN2272" s="20" t="n">
        <v>2</v>
      </c>
      <c r="AP2272" s="3" t="inlineStr">
        <is>
          <t>Battery Holder</t>
        </is>
      </c>
      <c r="AQ2272" s="3" t="inlineStr">
        <is>
          <t>Battery (if cordless)</t>
        </is>
      </c>
    </row>
    <row r="2273">
      <c r="A2273" s="3" t="inlineStr">
        <is>
          <t>Housing</t>
        </is>
      </c>
      <c r="B2273" s="20" t="n">
        <v>2</v>
      </c>
      <c r="C2273" s="20" t="n">
        <v>2</v>
      </c>
      <c r="D2273" s="20" t="n">
        <v>2</v>
      </c>
      <c r="E2273" s="20" t="n">
        <v>2</v>
      </c>
      <c r="F2273" s="20" t="n">
        <v>2</v>
      </c>
      <c r="G2273" s="20" t="n">
        <v>2</v>
      </c>
      <c r="H2273" s="20" t="n">
        <v>2</v>
      </c>
      <c r="J2273" s="20" t="n">
        <v>2</v>
      </c>
      <c r="K2273" s="20" t="n">
        <v>2</v>
      </c>
      <c r="L2273" s="20" t="n">
        <v>2</v>
      </c>
      <c r="M2273" s="20" t="n">
        <v>2</v>
      </c>
      <c r="N2273" s="20" t="n">
        <v>2</v>
      </c>
      <c r="O2273" s="20" t="n">
        <v>2</v>
      </c>
      <c r="P2273" s="20" t="n">
        <v>2</v>
      </c>
      <c r="R2273" s="20" t="n">
        <v>2</v>
      </c>
      <c r="S2273" s="20" t="n">
        <v>2</v>
      </c>
      <c r="T2273" s="20" t="n">
        <v>2</v>
      </c>
      <c r="U2273" s="20" t="n">
        <v>2</v>
      </c>
      <c r="V2273" s="20" t="n">
        <v>2</v>
      </c>
      <c r="W2273" s="20" t="n">
        <v>2</v>
      </c>
      <c r="X2273" s="20" t="n">
        <v>2</v>
      </c>
      <c r="Z2273" s="20" t="n">
        <v>2</v>
      </c>
      <c r="AA2273" s="20" t="n">
        <v>2</v>
      </c>
      <c r="AB2273" s="20" t="n">
        <v>2</v>
      </c>
      <c r="AC2273" s="20" t="n">
        <v>2</v>
      </c>
      <c r="AD2273" s="20" t="n">
        <v>2</v>
      </c>
      <c r="AE2273" s="20" t="n">
        <v>2</v>
      </c>
      <c r="AF2273" s="20" t="n">
        <v>2</v>
      </c>
      <c r="AH2273" s="20" t="n">
        <v>2</v>
      </c>
      <c r="AI2273" s="20" t="n">
        <v>2</v>
      </c>
      <c r="AJ2273" s="20" t="n">
        <v>2</v>
      </c>
      <c r="AK2273" s="20" t="n">
        <v>2</v>
      </c>
      <c r="AL2273" s="20" t="n">
        <v>2</v>
      </c>
      <c r="AM2273" s="20" t="n">
        <v>2</v>
      </c>
      <c r="AN2273" s="20" t="n">
        <v>2</v>
      </c>
      <c r="AP2273" s="3" t="inlineStr">
        <is>
          <t>Electrical System</t>
        </is>
      </c>
      <c r="AQ2273" s="3" t="inlineStr">
        <is>
          <t>Power Cord (if corded)</t>
        </is>
      </c>
    </row>
    <row r="2274">
      <c r="A2274" s="3" t="inlineStr">
        <is>
          <t>Power Cord (if corded)</t>
        </is>
      </c>
      <c r="B2274" s="20" t="n">
        <v>2</v>
      </c>
      <c r="C2274" s="20" t="n">
        <v>2</v>
      </c>
      <c r="D2274" s="20" t="n">
        <v>2</v>
      </c>
      <c r="E2274" s="20" t="n">
        <v>2</v>
      </c>
      <c r="F2274" s="20" t="n">
        <v>2</v>
      </c>
      <c r="G2274" s="20" t="n">
        <v>2</v>
      </c>
      <c r="H2274" s="20" t="n">
        <v>2</v>
      </c>
      <c r="J2274" s="20" t="n">
        <v>2</v>
      </c>
      <c r="K2274" s="20" t="n">
        <v>2</v>
      </c>
      <c r="L2274" s="20" t="n">
        <v>2</v>
      </c>
      <c r="M2274" s="20" t="n">
        <v>2</v>
      </c>
      <c r="N2274" s="20" t="n">
        <v>2</v>
      </c>
      <c r="O2274" s="20" t="n">
        <v>2</v>
      </c>
      <c r="P2274" s="20" t="n">
        <v>2</v>
      </c>
      <c r="R2274" s="20" t="n">
        <v>2</v>
      </c>
      <c r="S2274" s="20" t="n">
        <v>2</v>
      </c>
      <c r="T2274" s="20" t="n">
        <v>2</v>
      </c>
      <c r="U2274" s="20" t="n">
        <v>2</v>
      </c>
      <c r="V2274" s="20" t="n">
        <v>2</v>
      </c>
      <c r="W2274" s="20" t="n">
        <v>2</v>
      </c>
      <c r="X2274" s="20" t="n">
        <v>2</v>
      </c>
      <c r="Z2274" s="20" t="n">
        <v>2</v>
      </c>
      <c r="AA2274" s="20" t="n">
        <v>2</v>
      </c>
      <c r="AB2274" s="20" t="n">
        <v>2</v>
      </c>
      <c r="AC2274" s="20" t="n">
        <v>2</v>
      </c>
      <c r="AD2274" s="20" t="n">
        <v>2</v>
      </c>
      <c r="AE2274" s="20" t="n">
        <v>2</v>
      </c>
      <c r="AF2274" s="20" t="n">
        <v>2</v>
      </c>
      <c r="AH2274" s="20" t="n">
        <v>2</v>
      </c>
      <c r="AI2274" s="20" t="n">
        <v>2</v>
      </c>
      <c r="AJ2274" s="20" t="n">
        <v>2</v>
      </c>
      <c r="AK2274" s="20" t="n">
        <v>2</v>
      </c>
      <c r="AL2274" s="20" t="n">
        <v>2</v>
      </c>
      <c r="AM2274" s="20" t="n">
        <v>2</v>
      </c>
      <c r="AN2274" s="20" t="n">
        <v>2</v>
      </c>
    </row>
    <row r="2276">
      <c r="A2276" s="1" t="inlineStr">
        <is>
          <t>aligned k×k matrices (INDEX/MATCH through the mapping; GT order)</t>
        </is>
      </c>
      <c r="B2276" s="9" t="inlineStr">
        <is>
          <t>run 1 aligned</t>
        </is>
      </c>
      <c r="J2276" s="9" t="inlineStr">
        <is>
          <t>run 2 aligned</t>
        </is>
      </c>
      <c r="R2276" s="9" t="inlineStr">
        <is>
          <t>run 3 aligned</t>
        </is>
      </c>
      <c r="Z2276" s="9" t="inlineStr">
        <is>
          <t>run 4 aligned</t>
        </is>
      </c>
      <c r="AH2276" s="9" t="inlineStr">
        <is>
          <t>run 5 aligned</t>
        </is>
      </c>
      <c r="AP2276" s="9" t="inlineStr">
        <is>
          <t>Step2 average of aligned runs (formula)</t>
        </is>
      </c>
      <c r="AW2276" s="9" t="inlineStr">
        <is>
          <t>aligned ground truth (INDEX/MATCH)</t>
        </is>
      </c>
      <c r="BD2276" s="9" t="inlineStr">
        <is>
          <t>aligned GT eig (pasted) | sorted</t>
        </is>
      </c>
    </row>
    <row r="2277" ht="60" customHeight="1">
      <c r="B2277" s="15" t="inlineStr">
        <is>
          <t>Motor</t>
        </is>
      </c>
      <c r="C2277" s="15" t="inlineStr">
        <is>
          <t>Housing</t>
        </is>
      </c>
      <c r="D2277" s="15" t="inlineStr">
        <is>
          <t>Bit</t>
        </is>
      </c>
      <c r="E2277" s="15" t="inlineStr">
        <is>
          <t>Transmission</t>
        </is>
      </c>
      <c r="F2277" s="15" t="inlineStr">
        <is>
          <t>Battery Holder</t>
        </is>
      </c>
      <c r="G2277" s="15" t="inlineStr">
        <is>
          <t>Electrical System</t>
        </is>
      </c>
      <c r="J2277" s="15" t="inlineStr">
        <is>
          <t>Motor</t>
        </is>
      </c>
      <c r="K2277" s="15" t="inlineStr">
        <is>
          <t>Housing</t>
        </is>
      </c>
      <c r="L2277" s="15" t="inlineStr">
        <is>
          <t>Bit</t>
        </is>
      </c>
      <c r="M2277" s="15" t="inlineStr">
        <is>
          <t>Transmission</t>
        </is>
      </c>
      <c r="N2277" s="15" t="inlineStr">
        <is>
          <t>Battery Holder</t>
        </is>
      </c>
      <c r="O2277" s="15" t="inlineStr">
        <is>
          <t>Electrical System</t>
        </is>
      </c>
      <c r="R2277" s="15" t="inlineStr">
        <is>
          <t>Motor</t>
        </is>
      </c>
      <c r="S2277" s="15" t="inlineStr">
        <is>
          <t>Housing</t>
        </is>
      </c>
      <c r="T2277" s="15" t="inlineStr">
        <is>
          <t>Bit</t>
        </is>
      </c>
      <c r="U2277" s="15" t="inlineStr">
        <is>
          <t>Transmission</t>
        </is>
      </c>
      <c r="V2277" s="15" t="inlineStr">
        <is>
          <t>Battery Holder</t>
        </is>
      </c>
      <c r="W2277" s="15" t="inlineStr">
        <is>
          <t>Electrical System</t>
        </is>
      </c>
      <c r="Z2277" s="15" t="inlineStr">
        <is>
          <t>Motor</t>
        </is>
      </c>
      <c r="AA2277" s="15" t="inlineStr">
        <is>
          <t>Housing</t>
        </is>
      </c>
      <c r="AB2277" s="15" t="inlineStr">
        <is>
          <t>Bit</t>
        </is>
      </c>
      <c r="AC2277" s="15" t="inlineStr">
        <is>
          <t>Transmission</t>
        </is>
      </c>
      <c r="AD2277" s="15" t="inlineStr">
        <is>
          <t>Battery Holder</t>
        </is>
      </c>
      <c r="AE2277" s="15" t="inlineStr">
        <is>
          <t>Electrical System</t>
        </is>
      </c>
      <c r="AH2277" s="15" t="inlineStr">
        <is>
          <t>Motor</t>
        </is>
      </c>
      <c r="AI2277" s="15" t="inlineStr">
        <is>
          <t>Housing</t>
        </is>
      </c>
      <c r="AJ2277" s="15" t="inlineStr">
        <is>
          <t>Bit</t>
        </is>
      </c>
      <c r="AK2277" s="15" t="inlineStr">
        <is>
          <t>Transmission</t>
        </is>
      </c>
      <c r="AL2277" s="15" t="inlineStr">
        <is>
          <t>Battery Holder</t>
        </is>
      </c>
      <c r="AM2277" s="15" t="inlineStr">
        <is>
          <t>Electrical System</t>
        </is>
      </c>
    </row>
    <row r="2278">
      <c r="A2278" s="3" t="inlineStr">
        <is>
          <t>Motor</t>
        </is>
      </c>
      <c r="B2278" s="8">
        <f>INDEX($B$2268:$H$2274,MATCH($AQ$2268,$B$2267:$H$2267,0),MATCH($AQ$2268,$B$2267:$H$2267,0))</f>
        <v/>
      </c>
      <c r="C2278" s="8">
        <f>INDEX($B$2268:$H$2274,MATCH($AQ$2268,$B$2267:$H$2267,0),MATCH($AQ$2269,$B$2267:$H$2267,0))</f>
        <v/>
      </c>
      <c r="D2278" s="8">
        <f>INDEX($B$2268:$H$2274,MATCH($AQ$2268,$B$2267:$H$2267,0),MATCH($AQ$2270,$B$2267:$H$2267,0))</f>
        <v/>
      </c>
      <c r="E2278" s="8">
        <f>INDEX($B$2268:$H$2274,MATCH($AQ$2268,$B$2267:$H$2267,0),MATCH($AQ$2271,$B$2267:$H$2267,0))</f>
        <v/>
      </c>
      <c r="F2278" s="8">
        <f>INDEX($B$2268:$H$2274,MATCH($AQ$2268,$B$2267:$H$2267,0),MATCH($AQ$2272,$B$2267:$H$2267,0))</f>
        <v/>
      </c>
      <c r="G2278" s="8">
        <f>INDEX($B$2268:$H$2274,MATCH($AQ$2268,$B$2267:$H$2267,0),MATCH($AQ$2273,$B$2267:$H$2267,0))</f>
        <v/>
      </c>
      <c r="J2278" s="8">
        <f>INDEX($J$2268:$P$2274,MATCH($AQ$2268,$J$2267:$P$2267,0),MATCH($AQ$2268,$J$2267:$P$2267,0))</f>
        <v/>
      </c>
      <c r="K2278" s="8">
        <f>INDEX($J$2268:$P$2274,MATCH($AQ$2268,$J$2267:$P$2267,0),MATCH($AQ$2269,$J$2267:$P$2267,0))</f>
        <v/>
      </c>
      <c r="L2278" s="8">
        <f>INDEX($J$2268:$P$2274,MATCH($AQ$2268,$J$2267:$P$2267,0),MATCH($AQ$2270,$J$2267:$P$2267,0))</f>
        <v/>
      </c>
      <c r="M2278" s="8">
        <f>INDEX($J$2268:$P$2274,MATCH($AQ$2268,$J$2267:$P$2267,0),MATCH($AQ$2271,$J$2267:$P$2267,0))</f>
        <v/>
      </c>
      <c r="N2278" s="8">
        <f>INDEX($J$2268:$P$2274,MATCH($AQ$2268,$J$2267:$P$2267,0),MATCH($AQ$2272,$J$2267:$P$2267,0))</f>
        <v/>
      </c>
      <c r="O2278" s="8">
        <f>INDEX($J$2268:$P$2274,MATCH($AQ$2268,$J$2267:$P$2267,0),MATCH($AQ$2273,$J$2267:$P$2267,0))</f>
        <v/>
      </c>
      <c r="R2278" s="8">
        <f>INDEX($R$2268:$X$2274,MATCH($AQ$2268,$R$2267:$X$2267,0),MATCH($AQ$2268,$R$2267:$X$2267,0))</f>
        <v/>
      </c>
      <c r="S2278" s="8">
        <f>INDEX($R$2268:$X$2274,MATCH($AQ$2268,$R$2267:$X$2267,0),MATCH($AQ$2269,$R$2267:$X$2267,0))</f>
        <v/>
      </c>
      <c r="T2278" s="8">
        <f>INDEX($R$2268:$X$2274,MATCH($AQ$2268,$R$2267:$X$2267,0),MATCH($AQ$2270,$R$2267:$X$2267,0))</f>
        <v/>
      </c>
      <c r="U2278" s="8">
        <f>INDEX($R$2268:$X$2274,MATCH($AQ$2268,$R$2267:$X$2267,0),MATCH($AQ$2271,$R$2267:$X$2267,0))</f>
        <v/>
      </c>
      <c r="V2278" s="8">
        <f>INDEX($R$2268:$X$2274,MATCH($AQ$2268,$R$2267:$X$2267,0),MATCH($AQ$2272,$R$2267:$X$2267,0))</f>
        <v/>
      </c>
      <c r="W2278" s="8">
        <f>INDEX($R$2268:$X$2274,MATCH($AQ$2268,$R$2267:$X$2267,0),MATCH($AQ$2273,$R$2267:$X$2267,0))</f>
        <v/>
      </c>
      <c r="Z2278" s="8">
        <f>INDEX($Z$2268:$AF$2274,MATCH($AQ$2268,$Z$2267:$AF$2267,0),MATCH($AQ$2268,$Z$2267:$AF$2267,0))</f>
        <v/>
      </c>
      <c r="AA2278" s="8">
        <f>INDEX($Z$2268:$AF$2274,MATCH($AQ$2268,$Z$2267:$AF$2267,0),MATCH($AQ$2269,$Z$2267:$AF$2267,0))</f>
        <v/>
      </c>
      <c r="AB2278" s="8">
        <f>INDEX($Z$2268:$AF$2274,MATCH($AQ$2268,$Z$2267:$AF$2267,0),MATCH($AQ$2270,$Z$2267:$AF$2267,0))</f>
        <v/>
      </c>
      <c r="AC2278" s="8">
        <f>INDEX($Z$2268:$AF$2274,MATCH($AQ$2268,$Z$2267:$AF$2267,0),MATCH($AQ$2271,$Z$2267:$AF$2267,0))</f>
        <v/>
      </c>
      <c r="AD2278" s="8">
        <f>INDEX($Z$2268:$AF$2274,MATCH($AQ$2268,$Z$2267:$AF$2267,0),MATCH($AQ$2272,$Z$2267:$AF$2267,0))</f>
        <v/>
      </c>
      <c r="AE2278" s="8">
        <f>INDEX($Z$2268:$AF$2274,MATCH($AQ$2268,$Z$2267:$AF$2267,0),MATCH($AQ$2273,$Z$2267:$AF$2267,0))</f>
        <v/>
      </c>
      <c r="AH2278" s="8">
        <f>INDEX($AH$2268:$AN$2274,MATCH($AQ$2268,$AH$2267:$AN$2267,0),MATCH($AQ$2268,$AH$2267:$AN$2267,0))</f>
        <v/>
      </c>
      <c r="AI2278" s="8">
        <f>INDEX($AH$2268:$AN$2274,MATCH($AQ$2268,$AH$2267:$AN$2267,0),MATCH($AQ$2269,$AH$2267:$AN$2267,0))</f>
        <v/>
      </c>
      <c r="AJ2278" s="8">
        <f>INDEX($AH$2268:$AN$2274,MATCH($AQ$2268,$AH$2267:$AN$2267,0),MATCH($AQ$2270,$AH$2267:$AN$2267,0))</f>
        <v/>
      </c>
      <c r="AK2278" s="8">
        <f>INDEX($AH$2268:$AN$2274,MATCH($AQ$2268,$AH$2267:$AN$2267,0),MATCH($AQ$2271,$AH$2267:$AN$2267,0))</f>
        <v/>
      </c>
      <c r="AL2278" s="8">
        <f>INDEX($AH$2268:$AN$2274,MATCH($AQ$2268,$AH$2267:$AN$2267,0),MATCH($AQ$2272,$AH$2267:$AN$2267,0))</f>
        <v/>
      </c>
      <c r="AM2278" s="8">
        <f>INDEX($AH$2268:$AN$2274,MATCH($AQ$2268,$AH$2267:$AN$2267,0),MATCH($AQ$2273,$AH$2267:$AN$2267,0))</f>
        <v/>
      </c>
      <c r="AP2278" s="8">
        <f>IF(($B$2278&lt;&gt;2)+($J$2278&lt;&gt;2)+($R$2278&lt;&gt;2)+($Z$2278&lt;&gt;2)+($AH$2278&lt;&gt;2)=0,2,IF((($B$2278&lt;&gt;2)*$B$2278+($J$2278&lt;&gt;2)*$J$2278+($R$2278&lt;&gt;2)*$R$2278+($Z$2278&lt;&gt;2)*$Z$2278+($AH$2278&lt;&gt;2)*$AH$2278)/(($B$2278&lt;&gt;2)+($J$2278&lt;&gt;2)+($R$2278&lt;&gt;2)+($Z$2278&lt;&gt;2)+($AH$2278&lt;&gt;2))&gt;=0.5,1,0))</f>
        <v/>
      </c>
      <c r="AQ2278" s="8">
        <f>IF(($C$2278&lt;&gt;2)+($K$2278&lt;&gt;2)+($S$2278&lt;&gt;2)+($AA$2278&lt;&gt;2)+($AI$2278&lt;&gt;2)=0,2,IF((($C$2278&lt;&gt;2)*$C$2278+($K$2278&lt;&gt;2)*$K$2278+($S$2278&lt;&gt;2)*$S$2278+($AA$2278&lt;&gt;2)*$AA$2278+($AI$2278&lt;&gt;2)*$AI$2278)/(($C$2278&lt;&gt;2)+($K$2278&lt;&gt;2)+($S$2278&lt;&gt;2)+($AA$2278&lt;&gt;2)+($AI$2278&lt;&gt;2))&gt;=0.5,1,0))</f>
        <v/>
      </c>
      <c r="AR2278" s="8">
        <f>IF(($D$2278&lt;&gt;2)+($L$2278&lt;&gt;2)+($T$2278&lt;&gt;2)+($AB$2278&lt;&gt;2)+($AJ$2278&lt;&gt;2)=0,2,IF((($D$2278&lt;&gt;2)*$D$2278+($L$2278&lt;&gt;2)*$L$2278+($T$2278&lt;&gt;2)*$T$2278+($AB$2278&lt;&gt;2)*$AB$2278+($AJ$2278&lt;&gt;2)*$AJ$2278)/(($D$2278&lt;&gt;2)+($L$2278&lt;&gt;2)+($T$2278&lt;&gt;2)+($AB$2278&lt;&gt;2)+($AJ$2278&lt;&gt;2))&gt;=0.5,1,0))</f>
        <v/>
      </c>
      <c r="AS2278" s="8">
        <f>IF(($E$2278&lt;&gt;2)+($M$2278&lt;&gt;2)+($U$2278&lt;&gt;2)+($AC$2278&lt;&gt;2)+($AK$2278&lt;&gt;2)=0,2,IF((($E$2278&lt;&gt;2)*$E$2278+($M$2278&lt;&gt;2)*$M$2278+($U$2278&lt;&gt;2)*$U$2278+($AC$2278&lt;&gt;2)*$AC$2278+($AK$2278&lt;&gt;2)*$AK$2278)/(($E$2278&lt;&gt;2)+($M$2278&lt;&gt;2)+($U$2278&lt;&gt;2)+($AC$2278&lt;&gt;2)+($AK$2278&lt;&gt;2))&gt;=0.5,1,0))</f>
        <v/>
      </c>
      <c r="AT2278" s="8">
        <f>IF(($F$2278&lt;&gt;2)+($N$2278&lt;&gt;2)+($V$2278&lt;&gt;2)+($AD$2278&lt;&gt;2)+($AL$2278&lt;&gt;2)=0,2,IF((($F$2278&lt;&gt;2)*$F$2278+($N$2278&lt;&gt;2)*$N$2278+($V$2278&lt;&gt;2)*$V$2278+($AD$2278&lt;&gt;2)*$AD$2278+($AL$2278&lt;&gt;2)*$AL$2278)/(($F$2278&lt;&gt;2)+($N$2278&lt;&gt;2)+($V$2278&lt;&gt;2)+($AD$2278&lt;&gt;2)+($AL$2278&lt;&gt;2))&gt;=0.5,1,0))</f>
        <v/>
      </c>
      <c r="AU2278" s="8">
        <f>IF(($G$2278&lt;&gt;2)+($O$2278&lt;&gt;2)+($W$2278&lt;&gt;2)+($AE$2278&lt;&gt;2)+($AM$2278&lt;&gt;2)=0,2,IF((($G$2278&lt;&gt;2)*$G$2278+($O$2278&lt;&gt;2)*$O$2278+($W$2278&lt;&gt;2)*$W$2278+($AE$2278&lt;&gt;2)*$AE$2278+($AM$2278&lt;&gt;2)*$AM$2278)/(($G$2278&lt;&gt;2)+($O$2278&lt;&gt;2)+($W$2278&lt;&gt;2)+($AE$2278&lt;&gt;2)+($AM$2278&lt;&gt;2))&gt;=0.5,1,0))</f>
        <v/>
      </c>
      <c r="AW2278" s="16">
        <f>INDEX('Ground truth'!$B$14:$H$20,MATCH($AP$2268,'Ground truth'!$A$14:$A$20,0),MATCH($AP$2268,'Ground truth'!$B$13:$H$13,0))</f>
        <v/>
      </c>
      <c r="AX2278" s="16">
        <f>INDEX('Ground truth'!$B$14:$H$20,MATCH($AP$2268,'Ground truth'!$A$14:$A$20,0),MATCH($AP$2269,'Ground truth'!$B$13:$H$13,0))</f>
        <v/>
      </c>
      <c r="AY2278" s="16">
        <f>INDEX('Ground truth'!$B$14:$H$20,MATCH($AP$2268,'Ground truth'!$A$14:$A$20,0),MATCH($AP$2270,'Ground truth'!$B$13:$H$13,0))</f>
        <v/>
      </c>
      <c r="AZ2278" s="16">
        <f>INDEX('Ground truth'!$B$14:$H$20,MATCH($AP$2268,'Ground truth'!$A$14:$A$20,0),MATCH($AP$2271,'Ground truth'!$B$13:$H$13,0))</f>
        <v/>
      </c>
      <c r="BA2278" s="16">
        <f>INDEX('Ground truth'!$B$14:$H$20,MATCH($AP$2268,'Ground truth'!$A$14:$A$20,0),MATCH($AP$2272,'Ground truth'!$B$13:$H$13,0))</f>
        <v/>
      </c>
      <c r="BB2278" s="16">
        <f>INDEX('Ground truth'!$B$14:$H$20,MATCH($AP$2268,'Ground truth'!$A$14:$A$20,0),MATCH($AP$2273,'Ground truth'!$B$13:$H$13,0))</f>
        <v/>
      </c>
      <c r="BD2278" s="19" t="n">
        <v>3.980936588101821</v>
      </c>
      <c r="BE2278" s="19">
        <f>LARGE($BD$2278:$BD$2283,1)</f>
        <v/>
      </c>
    </row>
    <row r="2279">
      <c r="A2279" s="3" t="inlineStr">
        <is>
          <t>Housing</t>
        </is>
      </c>
      <c r="B2279" s="8">
        <f>INDEX($B$2268:$H$2274,MATCH($AQ$2269,$B$2267:$H$2267,0),MATCH($AQ$2268,$B$2267:$H$2267,0))</f>
        <v/>
      </c>
      <c r="C2279" s="8">
        <f>INDEX($B$2268:$H$2274,MATCH($AQ$2269,$B$2267:$H$2267,0),MATCH($AQ$2269,$B$2267:$H$2267,0))</f>
        <v/>
      </c>
      <c r="D2279" s="8">
        <f>INDEX($B$2268:$H$2274,MATCH($AQ$2269,$B$2267:$H$2267,0),MATCH($AQ$2270,$B$2267:$H$2267,0))</f>
        <v/>
      </c>
      <c r="E2279" s="8">
        <f>INDEX($B$2268:$H$2274,MATCH($AQ$2269,$B$2267:$H$2267,0),MATCH($AQ$2271,$B$2267:$H$2267,0))</f>
        <v/>
      </c>
      <c r="F2279" s="8">
        <f>INDEX($B$2268:$H$2274,MATCH($AQ$2269,$B$2267:$H$2267,0),MATCH($AQ$2272,$B$2267:$H$2267,0))</f>
        <v/>
      </c>
      <c r="G2279" s="8">
        <f>INDEX($B$2268:$H$2274,MATCH($AQ$2269,$B$2267:$H$2267,0),MATCH($AQ$2273,$B$2267:$H$2267,0))</f>
        <v/>
      </c>
      <c r="J2279" s="8">
        <f>INDEX($J$2268:$P$2274,MATCH($AQ$2269,$J$2267:$P$2267,0),MATCH($AQ$2268,$J$2267:$P$2267,0))</f>
        <v/>
      </c>
      <c r="K2279" s="8">
        <f>INDEX($J$2268:$P$2274,MATCH($AQ$2269,$J$2267:$P$2267,0),MATCH($AQ$2269,$J$2267:$P$2267,0))</f>
        <v/>
      </c>
      <c r="L2279" s="8">
        <f>INDEX($J$2268:$P$2274,MATCH($AQ$2269,$J$2267:$P$2267,0),MATCH($AQ$2270,$J$2267:$P$2267,0))</f>
        <v/>
      </c>
      <c r="M2279" s="8">
        <f>INDEX($J$2268:$P$2274,MATCH($AQ$2269,$J$2267:$P$2267,0),MATCH($AQ$2271,$J$2267:$P$2267,0))</f>
        <v/>
      </c>
      <c r="N2279" s="8">
        <f>INDEX($J$2268:$P$2274,MATCH($AQ$2269,$J$2267:$P$2267,0),MATCH($AQ$2272,$J$2267:$P$2267,0))</f>
        <v/>
      </c>
      <c r="O2279" s="8">
        <f>INDEX($J$2268:$P$2274,MATCH($AQ$2269,$J$2267:$P$2267,0),MATCH($AQ$2273,$J$2267:$P$2267,0))</f>
        <v/>
      </c>
      <c r="R2279" s="8">
        <f>INDEX($R$2268:$X$2274,MATCH($AQ$2269,$R$2267:$X$2267,0),MATCH($AQ$2268,$R$2267:$X$2267,0))</f>
        <v/>
      </c>
      <c r="S2279" s="8">
        <f>INDEX($R$2268:$X$2274,MATCH($AQ$2269,$R$2267:$X$2267,0),MATCH($AQ$2269,$R$2267:$X$2267,0))</f>
        <v/>
      </c>
      <c r="T2279" s="8">
        <f>INDEX($R$2268:$X$2274,MATCH($AQ$2269,$R$2267:$X$2267,0),MATCH($AQ$2270,$R$2267:$X$2267,0))</f>
        <v/>
      </c>
      <c r="U2279" s="8">
        <f>INDEX($R$2268:$X$2274,MATCH($AQ$2269,$R$2267:$X$2267,0),MATCH($AQ$2271,$R$2267:$X$2267,0))</f>
        <v/>
      </c>
      <c r="V2279" s="8">
        <f>INDEX($R$2268:$X$2274,MATCH($AQ$2269,$R$2267:$X$2267,0),MATCH($AQ$2272,$R$2267:$X$2267,0))</f>
        <v/>
      </c>
      <c r="W2279" s="8">
        <f>INDEX($R$2268:$X$2274,MATCH($AQ$2269,$R$2267:$X$2267,0),MATCH($AQ$2273,$R$2267:$X$2267,0))</f>
        <v/>
      </c>
      <c r="Z2279" s="8">
        <f>INDEX($Z$2268:$AF$2274,MATCH($AQ$2269,$Z$2267:$AF$2267,0),MATCH($AQ$2268,$Z$2267:$AF$2267,0))</f>
        <v/>
      </c>
      <c r="AA2279" s="8">
        <f>INDEX($Z$2268:$AF$2274,MATCH($AQ$2269,$Z$2267:$AF$2267,0),MATCH($AQ$2269,$Z$2267:$AF$2267,0))</f>
        <v/>
      </c>
      <c r="AB2279" s="8">
        <f>INDEX($Z$2268:$AF$2274,MATCH($AQ$2269,$Z$2267:$AF$2267,0),MATCH($AQ$2270,$Z$2267:$AF$2267,0))</f>
        <v/>
      </c>
      <c r="AC2279" s="8">
        <f>INDEX($Z$2268:$AF$2274,MATCH($AQ$2269,$Z$2267:$AF$2267,0),MATCH($AQ$2271,$Z$2267:$AF$2267,0))</f>
        <v/>
      </c>
      <c r="AD2279" s="8">
        <f>INDEX($Z$2268:$AF$2274,MATCH($AQ$2269,$Z$2267:$AF$2267,0),MATCH($AQ$2272,$Z$2267:$AF$2267,0))</f>
        <v/>
      </c>
      <c r="AE2279" s="8">
        <f>INDEX($Z$2268:$AF$2274,MATCH($AQ$2269,$Z$2267:$AF$2267,0),MATCH($AQ$2273,$Z$2267:$AF$2267,0))</f>
        <v/>
      </c>
      <c r="AH2279" s="8">
        <f>INDEX($AH$2268:$AN$2274,MATCH($AQ$2269,$AH$2267:$AN$2267,0),MATCH($AQ$2268,$AH$2267:$AN$2267,0))</f>
        <v/>
      </c>
      <c r="AI2279" s="8">
        <f>INDEX($AH$2268:$AN$2274,MATCH($AQ$2269,$AH$2267:$AN$2267,0),MATCH($AQ$2269,$AH$2267:$AN$2267,0))</f>
        <v/>
      </c>
      <c r="AJ2279" s="8">
        <f>INDEX($AH$2268:$AN$2274,MATCH($AQ$2269,$AH$2267:$AN$2267,0),MATCH($AQ$2270,$AH$2267:$AN$2267,0))</f>
        <v/>
      </c>
      <c r="AK2279" s="8">
        <f>INDEX($AH$2268:$AN$2274,MATCH($AQ$2269,$AH$2267:$AN$2267,0),MATCH($AQ$2271,$AH$2267:$AN$2267,0))</f>
        <v/>
      </c>
      <c r="AL2279" s="8">
        <f>INDEX($AH$2268:$AN$2274,MATCH($AQ$2269,$AH$2267:$AN$2267,0),MATCH($AQ$2272,$AH$2267:$AN$2267,0))</f>
        <v/>
      </c>
      <c r="AM2279" s="8">
        <f>INDEX($AH$2268:$AN$2274,MATCH($AQ$2269,$AH$2267:$AN$2267,0),MATCH($AQ$2273,$AH$2267:$AN$2267,0))</f>
        <v/>
      </c>
      <c r="AP2279" s="8">
        <f>IF(($B$2279&lt;&gt;2)+($J$2279&lt;&gt;2)+($R$2279&lt;&gt;2)+($Z$2279&lt;&gt;2)+($AH$2279&lt;&gt;2)=0,2,IF((($B$2279&lt;&gt;2)*$B$2279+($J$2279&lt;&gt;2)*$J$2279+($R$2279&lt;&gt;2)*$R$2279+($Z$2279&lt;&gt;2)*$Z$2279+($AH$2279&lt;&gt;2)*$AH$2279)/(($B$2279&lt;&gt;2)+($J$2279&lt;&gt;2)+($R$2279&lt;&gt;2)+($Z$2279&lt;&gt;2)+($AH$2279&lt;&gt;2))&gt;=0.5,1,0))</f>
        <v/>
      </c>
      <c r="AQ2279" s="8">
        <f>IF(($C$2279&lt;&gt;2)+($K$2279&lt;&gt;2)+($S$2279&lt;&gt;2)+($AA$2279&lt;&gt;2)+($AI$2279&lt;&gt;2)=0,2,IF((($C$2279&lt;&gt;2)*$C$2279+($K$2279&lt;&gt;2)*$K$2279+($S$2279&lt;&gt;2)*$S$2279+($AA$2279&lt;&gt;2)*$AA$2279+($AI$2279&lt;&gt;2)*$AI$2279)/(($C$2279&lt;&gt;2)+($K$2279&lt;&gt;2)+($S$2279&lt;&gt;2)+($AA$2279&lt;&gt;2)+($AI$2279&lt;&gt;2))&gt;=0.5,1,0))</f>
        <v/>
      </c>
      <c r="AR2279" s="8">
        <f>IF(($D$2279&lt;&gt;2)+($L$2279&lt;&gt;2)+($T$2279&lt;&gt;2)+($AB$2279&lt;&gt;2)+($AJ$2279&lt;&gt;2)=0,2,IF((($D$2279&lt;&gt;2)*$D$2279+($L$2279&lt;&gt;2)*$L$2279+($T$2279&lt;&gt;2)*$T$2279+($AB$2279&lt;&gt;2)*$AB$2279+($AJ$2279&lt;&gt;2)*$AJ$2279)/(($D$2279&lt;&gt;2)+($L$2279&lt;&gt;2)+($T$2279&lt;&gt;2)+($AB$2279&lt;&gt;2)+($AJ$2279&lt;&gt;2))&gt;=0.5,1,0))</f>
        <v/>
      </c>
      <c r="AS2279" s="8">
        <f>IF(($E$2279&lt;&gt;2)+($M$2279&lt;&gt;2)+($U$2279&lt;&gt;2)+($AC$2279&lt;&gt;2)+($AK$2279&lt;&gt;2)=0,2,IF((($E$2279&lt;&gt;2)*$E$2279+($M$2279&lt;&gt;2)*$M$2279+($U$2279&lt;&gt;2)*$U$2279+($AC$2279&lt;&gt;2)*$AC$2279+($AK$2279&lt;&gt;2)*$AK$2279)/(($E$2279&lt;&gt;2)+($M$2279&lt;&gt;2)+($U$2279&lt;&gt;2)+($AC$2279&lt;&gt;2)+($AK$2279&lt;&gt;2))&gt;=0.5,1,0))</f>
        <v/>
      </c>
      <c r="AT2279" s="8">
        <f>IF(($F$2279&lt;&gt;2)+($N$2279&lt;&gt;2)+($V$2279&lt;&gt;2)+($AD$2279&lt;&gt;2)+($AL$2279&lt;&gt;2)=0,2,IF((($F$2279&lt;&gt;2)*$F$2279+($N$2279&lt;&gt;2)*$N$2279+($V$2279&lt;&gt;2)*$V$2279+($AD$2279&lt;&gt;2)*$AD$2279+($AL$2279&lt;&gt;2)*$AL$2279)/(($F$2279&lt;&gt;2)+($N$2279&lt;&gt;2)+($V$2279&lt;&gt;2)+($AD$2279&lt;&gt;2)+($AL$2279&lt;&gt;2))&gt;=0.5,1,0))</f>
        <v/>
      </c>
      <c r="AU2279" s="8">
        <f>IF(($G$2279&lt;&gt;2)+($O$2279&lt;&gt;2)+($W$2279&lt;&gt;2)+($AE$2279&lt;&gt;2)+($AM$2279&lt;&gt;2)=0,2,IF((($G$2279&lt;&gt;2)*$G$2279+($O$2279&lt;&gt;2)*$O$2279+($W$2279&lt;&gt;2)*$W$2279+($AE$2279&lt;&gt;2)*$AE$2279+($AM$2279&lt;&gt;2)*$AM$2279)/(($G$2279&lt;&gt;2)+($O$2279&lt;&gt;2)+($W$2279&lt;&gt;2)+($AE$2279&lt;&gt;2)+($AM$2279&lt;&gt;2))&gt;=0.5,1,0))</f>
        <v/>
      </c>
      <c r="AW2279" s="16">
        <f>INDEX('Ground truth'!$B$14:$H$20,MATCH($AP$2269,'Ground truth'!$A$14:$A$20,0),MATCH($AP$2268,'Ground truth'!$B$13:$H$13,0))</f>
        <v/>
      </c>
      <c r="AX2279" s="16">
        <f>INDEX('Ground truth'!$B$14:$H$20,MATCH($AP$2269,'Ground truth'!$A$14:$A$20,0),MATCH($AP$2269,'Ground truth'!$B$13:$H$13,0))</f>
        <v/>
      </c>
      <c r="AY2279" s="16">
        <f>INDEX('Ground truth'!$B$14:$H$20,MATCH($AP$2269,'Ground truth'!$A$14:$A$20,0),MATCH($AP$2270,'Ground truth'!$B$13:$H$13,0))</f>
        <v/>
      </c>
      <c r="AZ2279" s="16">
        <f>INDEX('Ground truth'!$B$14:$H$20,MATCH($AP$2269,'Ground truth'!$A$14:$A$20,0),MATCH($AP$2271,'Ground truth'!$B$13:$H$13,0))</f>
        <v/>
      </c>
      <c r="BA2279" s="16">
        <f>INDEX('Ground truth'!$B$14:$H$20,MATCH($AP$2269,'Ground truth'!$A$14:$A$20,0),MATCH($AP$2272,'Ground truth'!$B$13:$H$13,0))</f>
        <v/>
      </c>
      <c r="BB2279" s="16">
        <f>INDEX('Ground truth'!$B$14:$H$20,MATCH($AP$2269,'Ground truth'!$A$14:$A$20,0),MATCH($AP$2273,'Ground truth'!$B$13:$H$13,0))</f>
        <v/>
      </c>
      <c r="BD2279" s="19" t="n">
        <v>2.041954751952714</v>
      </c>
      <c r="BE2279" s="19">
        <f>LARGE($BD$2278:$BD$2283,2)</f>
        <v/>
      </c>
    </row>
    <row r="2280">
      <c r="A2280" s="3" t="inlineStr">
        <is>
          <t>Bit</t>
        </is>
      </c>
      <c r="B2280" s="8">
        <f>INDEX($B$2268:$H$2274,MATCH($AQ$2270,$B$2267:$H$2267,0),MATCH($AQ$2268,$B$2267:$H$2267,0))</f>
        <v/>
      </c>
      <c r="C2280" s="8">
        <f>INDEX($B$2268:$H$2274,MATCH($AQ$2270,$B$2267:$H$2267,0),MATCH($AQ$2269,$B$2267:$H$2267,0))</f>
        <v/>
      </c>
      <c r="D2280" s="8">
        <f>INDEX($B$2268:$H$2274,MATCH($AQ$2270,$B$2267:$H$2267,0),MATCH($AQ$2270,$B$2267:$H$2267,0))</f>
        <v/>
      </c>
      <c r="E2280" s="8">
        <f>INDEX($B$2268:$H$2274,MATCH($AQ$2270,$B$2267:$H$2267,0),MATCH($AQ$2271,$B$2267:$H$2267,0))</f>
        <v/>
      </c>
      <c r="F2280" s="8">
        <f>INDEX($B$2268:$H$2274,MATCH($AQ$2270,$B$2267:$H$2267,0),MATCH($AQ$2272,$B$2267:$H$2267,0))</f>
        <v/>
      </c>
      <c r="G2280" s="8">
        <f>INDEX($B$2268:$H$2274,MATCH($AQ$2270,$B$2267:$H$2267,0),MATCH($AQ$2273,$B$2267:$H$2267,0))</f>
        <v/>
      </c>
      <c r="J2280" s="8">
        <f>INDEX($J$2268:$P$2274,MATCH($AQ$2270,$J$2267:$P$2267,0),MATCH($AQ$2268,$J$2267:$P$2267,0))</f>
        <v/>
      </c>
      <c r="K2280" s="8">
        <f>INDEX($J$2268:$P$2274,MATCH($AQ$2270,$J$2267:$P$2267,0),MATCH($AQ$2269,$J$2267:$P$2267,0))</f>
        <v/>
      </c>
      <c r="L2280" s="8">
        <f>INDEX($J$2268:$P$2274,MATCH($AQ$2270,$J$2267:$P$2267,0),MATCH($AQ$2270,$J$2267:$P$2267,0))</f>
        <v/>
      </c>
      <c r="M2280" s="8">
        <f>INDEX($J$2268:$P$2274,MATCH($AQ$2270,$J$2267:$P$2267,0),MATCH($AQ$2271,$J$2267:$P$2267,0))</f>
        <v/>
      </c>
      <c r="N2280" s="8">
        <f>INDEX($J$2268:$P$2274,MATCH($AQ$2270,$J$2267:$P$2267,0),MATCH($AQ$2272,$J$2267:$P$2267,0))</f>
        <v/>
      </c>
      <c r="O2280" s="8">
        <f>INDEX($J$2268:$P$2274,MATCH($AQ$2270,$J$2267:$P$2267,0),MATCH($AQ$2273,$J$2267:$P$2267,0))</f>
        <v/>
      </c>
      <c r="R2280" s="8">
        <f>INDEX($R$2268:$X$2274,MATCH($AQ$2270,$R$2267:$X$2267,0),MATCH($AQ$2268,$R$2267:$X$2267,0))</f>
        <v/>
      </c>
      <c r="S2280" s="8">
        <f>INDEX($R$2268:$X$2274,MATCH($AQ$2270,$R$2267:$X$2267,0),MATCH($AQ$2269,$R$2267:$X$2267,0))</f>
        <v/>
      </c>
      <c r="T2280" s="8">
        <f>INDEX($R$2268:$X$2274,MATCH($AQ$2270,$R$2267:$X$2267,0),MATCH($AQ$2270,$R$2267:$X$2267,0))</f>
        <v/>
      </c>
      <c r="U2280" s="8">
        <f>INDEX($R$2268:$X$2274,MATCH($AQ$2270,$R$2267:$X$2267,0),MATCH($AQ$2271,$R$2267:$X$2267,0))</f>
        <v/>
      </c>
      <c r="V2280" s="8">
        <f>INDEX($R$2268:$X$2274,MATCH($AQ$2270,$R$2267:$X$2267,0),MATCH($AQ$2272,$R$2267:$X$2267,0))</f>
        <v/>
      </c>
      <c r="W2280" s="8">
        <f>INDEX($R$2268:$X$2274,MATCH($AQ$2270,$R$2267:$X$2267,0),MATCH($AQ$2273,$R$2267:$X$2267,0))</f>
        <v/>
      </c>
      <c r="Z2280" s="8">
        <f>INDEX($Z$2268:$AF$2274,MATCH($AQ$2270,$Z$2267:$AF$2267,0),MATCH($AQ$2268,$Z$2267:$AF$2267,0))</f>
        <v/>
      </c>
      <c r="AA2280" s="8">
        <f>INDEX($Z$2268:$AF$2274,MATCH($AQ$2270,$Z$2267:$AF$2267,0),MATCH($AQ$2269,$Z$2267:$AF$2267,0))</f>
        <v/>
      </c>
      <c r="AB2280" s="8">
        <f>INDEX($Z$2268:$AF$2274,MATCH($AQ$2270,$Z$2267:$AF$2267,0),MATCH($AQ$2270,$Z$2267:$AF$2267,0))</f>
        <v/>
      </c>
      <c r="AC2280" s="8">
        <f>INDEX($Z$2268:$AF$2274,MATCH($AQ$2270,$Z$2267:$AF$2267,0),MATCH($AQ$2271,$Z$2267:$AF$2267,0))</f>
        <v/>
      </c>
      <c r="AD2280" s="8">
        <f>INDEX($Z$2268:$AF$2274,MATCH($AQ$2270,$Z$2267:$AF$2267,0),MATCH($AQ$2272,$Z$2267:$AF$2267,0))</f>
        <v/>
      </c>
      <c r="AE2280" s="8">
        <f>INDEX($Z$2268:$AF$2274,MATCH($AQ$2270,$Z$2267:$AF$2267,0),MATCH($AQ$2273,$Z$2267:$AF$2267,0))</f>
        <v/>
      </c>
      <c r="AH2280" s="8">
        <f>INDEX($AH$2268:$AN$2274,MATCH($AQ$2270,$AH$2267:$AN$2267,0),MATCH($AQ$2268,$AH$2267:$AN$2267,0))</f>
        <v/>
      </c>
      <c r="AI2280" s="8">
        <f>INDEX($AH$2268:$AN$2274,MATCH($AQ$2270,$AH$2267:$AN$2267,0),MATCH($AQ$2269,$AH$2267:$AN$2267,0))</f>
        <v/>
      </c>
      <c r="AJ2280" s="8">
        <f>INDEX($AH$2268:$AN$2274,MATCH($AQ$2270,$AH$2267:$AN$2267,0),MATCH($AQ$2270,$AH$2267:$AN$2267,0))</f>
        <v/>
      </c>
      <c r="AK2280" s="8">
        <f>INDEX($AH$2268:$AN$2274,MATCH($AQ$2270,$AH$2267:$AN$2267,0),MATCH($AQ$2271,$AH$2267:$AN$2267,0))</f>
        <v/>
      </c>
      <c r="AL2280" s="8">
        <f>INDEX($AH$2268:$AN$2274,MATCH($AQ$2270,$AH$2267:$AN$2267,0),MATCH($AQ$2272,$AH$2267:$AN$2267,0))</f>
        <v/>
      </c>
      <c r="AM2280" s="8">
        <f>INDEX($AH$2268:$AN$2274,MATCH($AQ$2270,$AH$2267:$AN$2267,0),MATCH($AQ$2273,$AH$2267:$AN$2267,0))</f>
        <v/>
      </c>
      <c r="AP2280" s="8">
        <f>IF(($B$2280&lt;&gt;2)+($J$2280&lt;&gt;2)+($R$2280&lt;&gt;2)+($Z$2280&lt;&gt;2)+($AH$2280&lt;&gt;2)=0,2,IF((($B$2280&lt;&gt;2)*$B$2280+($J$2280&lt;&gt;2)*$J$2280+($R$2280&lt;&gt;2)*$R$2280+($Z$2280&lt;&gt;2)*$Z$2280+($AH$2280&lt;&gt;2)*$AH$2280)/(($B$2280&lt;&gt;2)+($J$2280&lt;&gt;2)+($R$2280&lt;&gt;2)+($Z$2280&lt;&gt;2)+($AH$2280&lt;&gt;2))&gt;=0.5,1,0))</f>
        <v/>
      </c>
      <c r="AQ2280" s="8">
        <f>IF(($C$2280&lt;&gt;2)+($K$2280&lt;&gt;2)+($S$2280&lt;&gt;2)+($AA$2280&lt;&gt;2)+($AI$2280&lt;&gt;2)=0,2,IF((($C$2280&lt;&gt;2)*$C$2280+($K$2280&lt;&gt;2)*$K$2280+($S$2280&lt;&gt;2)*$S$2280+($AA$2280&lt;&gt;2)*$AA$2280+($AI$2280&lt;&gt;2)*$AI$2280)/(($C$2280&lt;&gt;2)+($K$2280&lt;&gt;2)+($S$2280&lt;&gt;2)+($AA$2280&lt;&gt;2)+($AI$2280&lt;&gt;2))&gt;=0.5,1,0))</f>
        <v/>
      </c>
      <c r="AR2280" s="8">
        <f>IF(($D$2280&lt;&gt;2)+($L$2280&lt;&gt;2)+($T$2280&lt;&gt;2)+($AB$2280&lt;&gt;2)+($AJ$2280&lt;&gt;2)=0,2,IF((($D$2280&lt;&gt;2)*$D$2280+($L$2280&lt;&gt;2)*$L$2280+($T$2280&lt;&gt;2)*$T$2280+($AB$2280&lt;&gt;2)*$AB$2280+($AJ$2280&lt;&gt;2)*$AJ$2280)/(($D$2280&lt;&gt;2)+($L$2280&lt;&gt;2)+($T$2280&lt;&gt;2)+($AB$2280&lt;&gt;2)+($AJ$2280&lt;&gt;2))&gt;=0.5,1,0))</f>
        <v/>
      </c>
      <c r="AS2280" s="8">
        <f>IF(($E$2280&lt;&gt;2)+($M$2280&lt;&gt;2)+($U$2280&lt;&gt;2)+($AC$2280&lt;&gt;2)+($AK$2280&lt;&gt;2)=0,2,IF((($E$2280&lt;&gt;2)*$E$2280+($M$2280&lt;&gt;2)*$M$2280+($U$2280&lt;&gt;2)*$U$2280+($AC$2280&lt;&gt;2)*$AC$2280+($AK$2280&lt;&gt;2)*$AK$2280)/(($E$2280&lt;&gt;2)+($M$2280&lt;&gt;2)+($U$2280&lt;&gt;2)+($AC$2280&lt;&gt;2)+($AK$2280&lt;&gt;2))&gt;=0.5,1,0))</f>
        <v/>
      </c>
      <c r="AT2280" s="8">
        <f>IF(($F$2280&lt;&gt;2)+($N$2280&lt;&gt;2)+($V$2280&lt;&gt;2)+($AD$2280&lt;&gt;2)+($AL$2280&lt;&gt;2)=0,2,IF((($F$2280&lt;&gt;2)*$F$2280+($N$2280&lt;&gt;2)*$N$2280+($V$2280&lt;&gt;2)*$V$2280+($AD$2280&lt;&gt;2)*$AD$2280+($AL$2280&lt;&gt;2)*$AL$2280)/(($F$2280&lt;&gt;2)+($N$2280&lt;&gt;2)+($V$2280&lt;&gt;2)+($AD$2280&lt;&gt;2)+($AL$2280&lt;&gt;2))&gt;=0.5,1,0))</f>
        <v/>
      </c>
      <c r="AU2280" s="8">
        <f>IF(($G$2280&lt;&gt;2)+($O$2280&lt;&gt;2)+($W$2280&lt;&gt;2)+($AE$2280&lt;&gt;2)+($AM$2280&lt;&gt;2)=0,2,IF((($G$2280&lt;&gt;2)*$G$2280+($O$2280&lt;&gt;2)*$O$2280+($W$2280&lt;&gt;2)*$W$2280+($AE$2280&lt;&gt;2)*$AE$2280+($AM$2280&lt;&gt;2)*$AM$2280)/(($G$2280&lt;&gt;2)+($O$2280&lt;&gt;2)+($W$2280&lt;&gt;2)+($AE$2280&lt;&gt;2)+($AM$2280&lt;&gt;2))&gt;=0.5,1,0))</f>
        <v/>
      </c>
      <c r="AW2280" s="16">
        <f>INDEX('Ground truth'!$B$14:$H$20,MATCH($AP$2270,'Ground truth'!$A$14:$A$20,0),MATCH($AP$2268,'Ground truth'!$B$13:$H$13,0))</f>
        <v/>
      </c>
      <c r="AX2280" s="16">
        <f>INDEX('Ground truth'!$B$14:$H$20,MATCH($AP$2270,'Ground truth'!$A$14:$A$20,0),MATCH($AP$2269,'Ground truth'!$B$13:$H$13,0))</f>
        <v/>
      </c>
      <c r="AY2280" s="16">
        <f>INDEX('Ground truth'!$B$14:$H$20,MATCH($AP$2270,'Ground truth'!$A$14:$A$20,0),MATCH($AP$2270,'Ground truth'!$B$13:$H$13,0))</f>
        <v/>
      </c>
      <c r="AZ2280" s="16">
        <f>INDEX('Ground truth'!$B$14:$H$20,MATCH($AP$2270,'Ground truth'!$A$14:$A$20,0),MATCH($AP$2271,'Ground truth'!$B$13:$H$13,0))</f>
        <v/>
      </c>
      <c r="BA2280" s="16">
        <f>INDEX('Ground truth'!$B$14:$H$20,MATCH($AP$2270,'Ground truth'!$A$14:$A$20,0),MATCH($AP$2272,'Ground truth'!$B$13:$H$13,0))</f>
        <v/>
      </c>
      <c r="BB2280" s="16">
        <f>INDEX('Ground truth'!$B$14:$H$20,MATCH($AP$2270,'Ground truth'!$A$14:$A$20,0),MATCH($AP$2273,'Ground truth'!$B$13:$H$13,0))</f>
        <v/>
      </c>
      <c r="BD2280" s="19" t="n">
        <v>0.9999999999999991</v>
      </c>
      <c r="BE2280" s="19">
        <f>LARGE($BD$2278:$BD$2283,3)</f>
        <v/>
      </c>
    </row>
    <row r="2281">
      <c r="A2281" s="3" t="inlineStr">
        <is>
          <t>Transmission</t>
        </is>
      </c>
      <c r="B2281" s="8">
        <f>INDEX($B$2268:$H$2274,MATCH($AQ$2271,$B$2267:$H$2267,0),MATCH($AQ$2268,$B$2267:$H$2267,0))</f>
        <v/>
      </c>
      <c r="C2281" s="8">
        <f>INDEX($B$2268:$H$2274,MATCH($AQ$2271,$B$2267:$H$2267,0),MATCH($AQ$2269,$B$2267:$H$2267,0))</f>
        <v/>
      </c>
      <c r="D2281" s="8">
        <f>INDEX($B$2268:$H$2274,MATCH($AQ$2271,$B$2267:$H$2267,0),MATCH($AQ$2270,$B$2267:$H$2267,0))</f>
        <v/>
      </c>
      <c r="E2281" s="8">
        <f>INDEX($B$2268:$H$2274,MATCH($AQ$2271,$B$2267:$H$2267,0),MATCH($AQ$2271,$B$2267:$H$2267,0))</f>
        <v/>
      </c>
      <c r="F2281" s="8">
        <f>INDEX($B$2268:$H$2274,MATCH($AQ$2271,$B$2267:$H$2267,0),MATCH($AQ$2272,$B$2267:$H$2267,0))</f>
        <v/>
      </c>
      <c r="G2281" s="8">
        <f>INDEX($B$2268:$H$2274,MATCH($AQ$2271,$B$2267:$H$2267,0),MATCH($AQ$2273,$B$2267:$H$2267,0))</f>
        <v/>
      </c>
      <c r="J2281" s="8">
        <f>INDEX($J$2268:$P$2274,MATCH($AQ$2271,$J$2267:$P$2267,0),MATCH($AQ$2268,$J$2267:$P$2267,0))</f>
        <v/>
      </c>
      <c r="K2281" s="8">
        <f>INDEX($J$2268:$P$2274,MATCH($AQ$2271,$J$2267:$P$2267,0),MATCH($AQ$2269,$J$2267:$P$2267,0))</f>
        <v/>
      </c>
      <c r="L2281" s="8">
        <f>INDEX($J$2268:$P$2274,MATCH($AQ$2271,$J$2267:$P$2267,0),MATCH($AQ$2270,$J$2267:$P$2267,0))</f>
        <v/>
      </c>
      <c r="M2281" s="8">
        <f>INDEX($J$2268:$P$2274,MATCH($AQ$2271,$J$2267:$P$2267,0),MATCH($AQ$2271,$J$2267:$P$2267,0))</f>
        <v/>
      </c>
      <c r="N2281" s="8">
        <f>INDEX($J$2268:$P$2274,MATCH($AQ$2271,$J$2267:$P$2267,0),MATCH($AQ$2272,$J$2267:$P$2267,0))</f>
        <v/>
      </c>
      <c r="O2281" s="8">
        <f>INDEX($J$2268:$P$2274,MATCH($AQ$2271,$J$2267:$P$2267,0),MATCH($AQ$2273,$J$2267:$P$2267,0))</f>
        <v/>
      </c>
      <c r="R2281" s="8">
        <f>INDEX($R$2268:$X$2274,MATCH($AQ$2271,$R$2267:$X$2267,0),MATCH($AQ$2268,$R$2267:$X$2267,0))</f>
        <v/>
      </c>
      <c r="S2281" s="8">
        <f>INDEX($R$2268:$X$2274,MATCH($AQ$2271,$R$2267:$X$2267,0),MATCH($AQ$2269,$R$2267:$X$2267,0))</f>
        <v/>
      </c>
      <c r="T2281" s="8">
        <f>INDEX($R$2268:$X$2274,MATCH($AQ$2271,$R$2267:$X$2267,0),MATCH($AQ$2270,$R$2267:$X$2267,0))</f>
        <v/>
      </c>
      <c r="U2281" s="8">
        <f>INDEX($R$2268:$X$2274,MATCH($AQ$2271,$R$2267:$X$2267,0),MATCH($AQ$2271,$R$2267:$X$2267,0))</f>
        <v/>
      </c>
      <c r="V2281" s="8">
        <f>INDEX($R$2268:$X$2274,MATCH($AQ$2271,$R$2267:$X$2267,0),MATCH($AQ$2272,$R$2267:$X$2267,0))</f>
        <v/>
      </c>
      <c r="W2281" s="8">
        <f>INDEX($R$2268:$X$2274,MATCH($AQ$2271,$R$2267:$X$2267,0),MATCH($AQ$2273,$R$2267:$X$2267,0))</f>
        <v/>
      </c>
      <c r="Z2281" s="8">
        <f>INDEX($Z$2268:$AF$2274,MATCH($AQ$2271,$Z$2267:$AF$2267,0),MATCH($AQ$2268,$Z$2267:$AF$2267,0))</f>
        <v/>
      </c>
      <c r="AA2281" s="8">
        <f>INDEX($Z$2268:$AF$2274,MATCH($AQ$2271,$Z$2267:$AF$2267,0),MATCH($AQ$2269,$Z$2267:$AF$2267,0))</f>
        <v/>
      </c>
      <c r="AB2281" s="8">
        <f>INDEX($Z$2268:$AF$2274,MATCH($AQ$2271,$Z$2267:$AF$2267,0),MATCH($AQ$2270,$Z$2267:$AF$2267,0))</f>
        <v/>
      </c>
      <c r="AC2281" s="8">
        <f>INDEX($Z$2268:$AF$2274,MATCH($AQ$2271,$Z$2267:$AF$2267,0),MATCH($AQ$2271,$Z$2267:$AF$2267,0))</f>
        <v/>
      </c>
      <c r="AD2281" s="8">
        <f>INDEX($Z$2268:$AF$2274,MATCH($AQ$2271,$Z$2267:$AF$2267,0),MATCH($AQ$2272,$Z$2267:$AF$2267,0))</f>
        <v/>
      </c>
      <c r="AE2281" s="8">
        <f>INDEX($Z$2268:$AF$2274,MATCH($AQ$2271,$Z$2267:$AF$2267,0),MATCH($AQ$2273,$Z$2267:$AF$2267,0))</f>
        <v/>
      </c>
      <c r="AH2281" s="8">
        <f>INDEX($AH$2268:$AN$2274,MATCH($AQ$2271,$AH$2267:$AN$2267,0),MATCH($AQ$2268,$AH$2267:$AN$2267,0))</f>
        <v/>
      </c>
      <c r="AI2281" s="8">
        <f>INDEX($AH$2268:$AN$2274,MATCH($AQ$2271,$AH$2267:$AN$2267,0),MATCH($AQ$2269,$AH$2267:$AN$2267,0))</f>
        <v/>
      </c>
      <c r="AJ2281" s="8">
        <f>INDEX($AH$2268:$AN$2274,MATCH($AQ$2271,$AH$2267:$AN$2267,0),MATCH($AQ$2270,$AH$2267:$AN$2267,0))</f>
        <v/>
      </c>
      <c r="AK2281" s="8">
        <f>INDEX($AH$2268:$AN$2274,MATCH($AQ$2271,$AH$2267:$AN$2267,0),MATCH($AQ$2271,$AH$2267:$AN$2267,0))</f>
        <v/>
      </c>
      <c r="AL2281" s="8">
        <f>INDEX($AH$2268:$AN$2274,MATCH($AQ$2271,$AH$2267:$AN$2267,0),MATCH($AQ$2272,$AH$2267:$AN$2267,0))</f>
        <v/>
      </c>
      <c r="AM2281" s="8">
        <f>INDEX($AH$2268:$AN$2274,MATCH($AQ$2271,$AH$2267:$AN$2267,0),MATCH($AQ$2273,$AH$2267:$AN$2267,0))</f>
        <v/>
      </c>
      <c r="AP2281" s="8">
        <f>IF(($B$2281&lt;&gt;2)+($J$2281&lt;&gt;2)+($R$2281&lt;&gt;2)+($Z$2281&lt;&gt;2)+($AH$2281&lt;&gt;2)=0,2,IF((($B$2281&lt;&gt;2)*$B$2281+($J$2281&lt;&gt;2)*$J$2281+($R$2281&lt;&gt;2)*$R$2281+($Z$2281&lt;&gt;2)*$Z$2281+($AH$2281&lt;&gt;2)*$AH$2281)/(($B$2281&lt;&gt;2)+($J$2281&lt;&gt;2)+($R$2281&lt;&gt;2)+($Z$2281&lt;&gt;2)+($AH$2281&lt;&gt;2))&gt;=0.5,1,0))</f>
        <v/>
      </c>
      <c r="AQ2281" s="8">
        <f>IF(($C$2281&lt;&gt;2)+($K$2281&lt;&gt;2)+($S$2281&lt;&gt;2)+($AA$2281&lt;&gt;2)+($AI$2281&lt;&gt;2)=0,2,IF((($C$2281&lt;&gt;2)*$C$2281+($K$2281&lt;&gt;2)*$K$2281+($S$2281&lt;&gt;2)*$S$2281+($AA$2281&lt;&gt;2)*$AA$2281+($AI$2281&lt;&gt;2)*$AI$2281)/(($C$2281&lt;&gt;2)+($K$2281&lt;&gt;2)+($S$2281&lt;&gt;2)+($AA$2281&lt;&gt;2)+($AI$2281&lt;&gt;2))&gt;=0.5,1,0))</f>
        <v/>
      </c>
      <c r="AR2281" s="8">
        <f>IF(($D$2281&lt;&gt;2)+($L$2281&lt;&gt;2)+($T$2281&lt;&gt;2)+($AB$2281&lt;&gt;2)+($AJ$2281&lt;&gt;2)=0,2,IF((($D$2281&lt;&gt;2)*$D$2281+($L$2281&lt;&gt;2)*$L$2281+($T$2281&lt;&gt;2)*$T$2281+($AB$2281&lt;&gt;2)*$AB$2281+($AJ$2281&lt;&gt;2)*$AJ$2281)/(($D$2281&lt;&gt;2)+($L$2281&lt;&gt;2)+($T$2281&lt;&gt;2)+($AB$2281&lt;&gt;2)+($AJ$2281&lt;&gt;2))&gt;=0.5,1,0))</f>
        <v/>
      </c>
      <c r="AS2281" s="8">
        <f>IF(($E$2281&lt;&gt;2)+($M$2281&lt;&gt;2)+($U$2281&lt;&gt;2)+($AC$2281&lt;&gt;2)+($AK$2281&lt;&gt;2)=0,2,IF((($E$2281&lt;&gt;2)*$E$2281+($M$2281&lt;&gt;2)*$M$2281+($U$2281&lt;&gt;2)*$U$2281+($AC$2281&lt;&gt;2)*$AC$2281+($AK$2281&lt;&gt;2)*$AK$2281)/(($E$2281&lt;&gt;2)+($M$2281&lt;&gt;2)+($U$2281&lt;&gt;2)+($AC$2281&lt;&gt;2)+($AK$2281&lt;&gt;2))&gt;=0.5,1,0))</f>
        <v/>
      </c>
      <c r="AT2281" s="8">
        <f>IF(($F$2281&lt;&gt;2)+($N$2281&lt;&gt;2)+($V$2281&lt;&gt;2)+($AD$2281&lt;&gt;2)+($AL$2281&lt;&gt;2)=0,2,IF((($F$2281&lt;&gt;2)*$F$2281+($N$2281&lt;&gt;2)*$N$2281+($V$2281&lt;&gt;2)*$V$2281+($AD$2281&lt;&gt;2)*$AD$2281+($AL$2281&lt;&gt;2)*$AL$2281)/(($F$2281&lt;&gt;2)+($N$2281&lt;&gt;2)+($V$2281&lt;&gt;2)+($AD$2281&lt;&gt;2)+($AL$2281&lt;&gt;2))&gt;=0.5,1,0))</f>
        <v/>
      </c>
      <c r="AU2281" s="8">
        <f>IF(($G$2281&lt;&gt;2)+($O$2281&lt;&gt;2)+($W$2281&lt;&gt;2)+($AE$2281&lt;&gt;2)+($AM$2281&lt;&gt;2)=0,2,IF((($G$2281&lt;&gt;2)*$G$2281+($O$2281&lt;&gt;2)*$O$2281+($W$2281&lt;&gt;2)*$W$2281+($AE$2281&lt;&gt;2)*$AE$2281+($AM$2281&lt;&gt;2)*$AM$2281)/(($G$2281&lt;&gt;2)+($O$2281&lt;&gt;2)+($W$2281&lt;&gt;2)+($AE$2281&lt;&gt;2)+($AM$2281&lt;&gt;2))&gt;=0.5,1,0))</f>
        <v/>
      </c>
      <c r="AW2281" s="16">
        <f>INDEX('Ground truth'!$B$14:$H$20,MATCH($AP$2271,'Ground truth'!$A$14:$A$20,0),MATCH($AP$2268,'Ground truth'!$B$13:$H$13,0))</f>
        <v/>
      </c>
      <c r="AX2281" s="16">
        <f>INDEX('Ground truth'!$B$14:$H$20,MATCH($AP$2271,'Ground truth'!$A$14:$A$20,0),MATCH($AP$2269,'Ground truth'!$B$13:$H$13,0))</f>
        <v/>
      </c>
      <c r="AY2281" s="16">
        <f>INDEX('Ground truth'!$B$14:$H$20,MATCH($AP$2271,'Ground truth'!$A$14:$A$20,0),MATCH($AP$2270,'Ground truth'!$B$13:$H$13,0))</f>
        <v/>
      </c>
      <c r="AZ2281" s="16">
        <f>INDEX('Ground truth'!$B$14:$H$20,MATCH($AP$2271,'Ground truth'!$A$14:$A$20,0),MATCH($AP$2271,'Ground truth'!$B$13:$H$13,0))</f>
        <v/>
      </c>
      <c r="BA2281" s="16">
        <f>INDEX('Ground truth'!$B$14:$H$20,MATCH($AP$2271,'Ground truth'!$A$14:$A$20,0),MATCH($AP$2272,'Ground truth'!$B$13:$H$13,0))</f>
        <v/>
      </c>
      <c r="BB2281" s="16">
        <f>INDEX('Ground truth'!$B$14:$H$20,MATCH($AP$2271,'Ground truth'!$A$14:$A$20,0),MATCH($AP$2273,'Ground truth'!$B$13:$H$13,0))</f>
        <v/>
      </c>
      <c r="BD2281" s="19" t="n">
        <v>0.2937994892048098</v>
      </c>
      <c r="BE2281" s="19">
        <f>LARGE($BD$2278:$BD$2283,4)</f>
        <v/>
      </c>
    </row>
    <row r="2282">
      <c r="A2282" s="3" t="inlineStr">
        <is>
          <t>Battery Holder</t>
        </is>
      </c>
      <c r="B2282" s="8">
        <f>INDEX($B$2268:$H$2274,MATCH($AQ$2272,$B$2267:$H$2267,0),MATCH($AQ$2268,$B$2267:$H$2267,0))</f>
        <v/>
      </c>
      <c r="C2282" s="8">
        <f>INDEX($B$2268:$H$2274,MATCH($AQ$2272,$B$2267:$H$2267,0),MATCH($AQ$2269,$B$2267:$H$2267,0))</f>
        <v/>
      </c>
      <c r="D2282" s="8">
        <f>INDEX($B$2268:$H$2274,MATCH($AQ$2272,$B$2267:$H$2267,0),MATCH($AQ$2270,$B$2267:$H$2267,0))</f>
        <v/>
      </c>
      <c r="E2282" s="8">
        <f>INDEX($B$2268:$H$2274,MATCH($AQ$2272,$B$2267:$H$2267,0),MATCH($AQ$2271,$B$2267:$H$2267,0))</f>
        <v/>
      </c>
      <c r="F2282" s="8">
        <f>INDEX($B$2268:$H$2274,MATCH($AQ$2272,$B$2267:$H$2267,0),MATCH($AQ$2272,$B$2267:$H$2267,0))</f>
        <v/>
      </c>
      <c r="G2282" s="8">
        <f>INDEX($B$2268:$H$2274,MATCH($AQ$2272,$B$2267:$H$2267,0),MATCH($AQ$2273,$B$2267:$H$2267,0))</f>
        <v/>
      </c>
      <c r="J2282" s="8">
        <f>INDEX($J$2268:$P$2274,MATCH($AQ$2272,$J$2267:$P$2267,0),MATCH($AQ$2268,$J$2267:$P$2267,0))</f>
        <v/>
      </c>
      <c r="K2282" s="8">
        <f>INDEX($J$2268:$P$2274,MATCH($AQ$2272,$J$2267:$P$2267,0),MATCH($AQ$2269,$J$2267:$P$2267,0))</f>
        <v/>
      </c>
      <c r="L2282" s="8">
        <f>INDEX($J$2268:$P$2274,MATCH($AQ$2272,$J$2267:$P$2267,0),MATCH($AQ$2270,$J$2267:$P$2267,0))</f>
        <v/>
      </c>
      <c r="M2282" s="8">
        <f>INDEX($J$2268:$P$2274,MATCH($AQ$2272,$J$2267:$P$2267,0),MATCH($AQ$2271,$J$2267:$P$2267,0))</f>
        <v/>
      </c>
      <c r="N2282" s="8">
        <f>INDEX($J$2268:$P$2274,MATCH($AQ$2272,$J$2267:$P$2267,0),MATCH($AQ$2272,$J$2267:$P$2267,0))</f>
        <v/>
      </c>
      <c r="O2282" s="8">
        <f>INDEX($J$2268:$P$2274,MATCH($AQ$2272,$J$2267:$P$2267,0),MATCH($AQ$2273,$J$2267:$P$2267,0))</f>
        <v/>
      </c>
      <c r="R2282" s="8">
        <f>INDEX($R$2268:$X$2274,MATCH($AQ$2272,$R$2267:$X$2267,0),MATCH($AQ$2268,$R$2267:$X$2267,0))</f>
        <v/>
      </c>
      <c r="S2282" s="8">
        <f>INDEX($R$2268:$X$2274,MATCH($AQ$2272,$R$2267:$X$2267,0),MATCH($AQ$2269,$R$2267:$X$2267,0))</f>
        <v/>
      </c>
      <c r="T2282" s="8">
        <f>INDEX($R$2268:$X$2274,MATCH($AQ$2272,$R$2267:$X$2267,0),MATCH($AQ$2270,$R$2267:$X$2267,0))</f>
        <v/>
      </c>
      <c r="U2282" s="8">
        <f>INDEX($R$2268:$X$2274,MATCH($AQ$2272,$R$2267:$X$2267,0),MATCH($AQ$2271,$R$2267:$X$2267,0))</f>
        <v/>
      </c>
      <c r="V2282" s="8">
        <f>INDEX($R$2268:$X$2274,MATCH($AQ$2272,$R$2267:$X$2267,0),MATCH($AQ$2272,$R$2267:$X$2267,0))</f>
        <v/>
      </c>
      <c r="W2282" s="8">
        <f>INDEX($R$2268:$X$2274,MATCH($AQ$2272,$R$2267:$X$2267,0),MATCH($AQ$2273,$R$2267:$X$2267,0))</f>
        <v/>
      </c>
      <c r="Z2282" s="8">
        <f>INDEX($Z$2268:$AF$2274,MATCH($AQ$2272,$Z$2267:$AF$2267,0),MATCH($AQ$2268,$Z$2267:$AF$2267,0))</f>
        <v/>
      </c>
      <c r="AA2282" s="8">
        <f>INDEX($Z$2268:$AF$2274,MATCH($AQ$2272,$Z$2267:$AF$2267,0),MATCH($AQ$2269,$Z$2267:$AF$2267,0))</f>
        <v/>
      </c>
      <c r="AB2282" s="8">
        <f>INDEX($Z$2268:$AF$2274,MATCH($AQ$2272,$Z$2267:$AF$2267,0),MATCH($AQ$2270,$Z$2267:$AF$2267,0))</f>
        <v/>
      </c>
      <c r="AC2282" s="8">
        <f>INDEX($Z$2268:$AF$2274,MATCH($AQ$2272,$Z$2267:$AF$2267,0),MATCH($AQ$2271,$Z$2267:$AF$2267,0))</f>
        <v/>
      </c>
      <c r="AD2282" s="8">
        <f>INDEX($Z$2268:$AF$2274,MATCH($AQ$2272,$Z$2267:$AF$2267,0),MATCH($AQ$2272,$Z$2267:$AF$2267,0))</f>
        <v/>
      </c>
      <c r="AE2282" s="8">
        <f>INDEX($Z$2268:$AF$2274,MATCH($AQ$2272,$Z$2267:$AF$2267,0),MATCH($AQ$2273,$Z$2267:$AF$2267,0))</f>
        <v/>
      </c>
      <c r="AH2282" s="8">
        <f>INDEX($AH$2268:$AN$2274,MATCH($AQ$2272,$AH$2267:$AN$2267,0),MATCH($AQ$2268,$AH$2267:$AN$2267,0))</f>
        <v/>
      </c>
      <c r="AI2282" s="8">
        <f>INDEX($AH$2268:$AN$2274,MATCH($AQ$2272,$AH$2267:$AN$2267,0),MATCH($AQ$2269,$AH$2267:$AN$2267,0))</f>
        <v/>
      </c>
      <c r="AJ2282" s="8">
        <f>INDEX($AH$2268:$AN$2274,MATCH($AQ$2272,$AH$2267:$AN$2267,0),MATCH($AQ$2270,$AH$2267:$AN$2267,0))</f>
        <v/>
      </c>
      <c r="AK2282" s="8">
        <f>INDEX($AH$2268:$AN$2274,MATCH($AQ$2272,$AH$2267:$AN$2267,0),MATCH($AQ$2271,$AH$2267:$AN$2267,0))</f>
        <v/>
      </c>
      <c r="AL2282" s="8">
        <f>INDEX($AH$2268:$AN$2274,MATCH($AQ$2272,$AH$2267:$AN$2267,0),MATCH($AQ$2272,$AH$2267:$AN$2267,0))</f>
        <v/>
      </c>
      <c r="AM2282" s="8">
        <f>INDEX($AH$2268:$AN$2274,MATCH($AQ$2272,$AH$2267:$AN$2267,0),MATCH($AQ$2273,$AH$2267:$AN$2267,0))</f>
        <v/>
      </c>
      <c r="AP2282" s="8">
        <f>IF(($B$2282&lt;&gt;2)+($J$2282&lt;&gt;2)+($R$2282&lt;&gt;2)+($Z$2282&lt;&gt;2)+($AH$2282&lt;&gt;2)=0,2,IF((($B$2282&lt;&gt;2)*$B$2282+($J$2282&lt;&gt;2)*$J$2282+($R$2282&lt;&gt;2)*$R$2282+($Z$2282&lt;&gt;2)*$Z$2282+($AH$2282&lt;&gt;2)*$AH$2282)/(($B$2282&lt;&gt;2)+($J$2282&lt;&gt;2)+($R$2282&lt;&gt;2)+($Z$2282&lt;&gt;2)+($AH$2282&lt;&gt;2))&gt;=0.5,1,0))</f>
        <v/>
      </c>
      <c r="AQ2282" s="8">
        <f>IF(($C$2282&lt;&gt;2)+($K$2282&lt;&gt;2)+($S$2282&lt;&gt;2)+($AA$2282&lt;&gt;2)+($AI$2282&lt;&gt;2)=0,2,IF((($C$2282&lt;&gt;2)*$C$2282+($K$2282&lt;&gt;2)*$K$2282+($S$2282&lt;&gt;2)*$S$2282+($AA$2282&lt;&gt;2)*$AA$2282+($AI$2282&lt;&gt;2)*$AI$2282)/(($C$2282&lt;&gt;2)+($K$2282&lt;&gt;2)+($S$2282&lt;&gt;2)+($AA$2282&lt;&gt;2)+($AI$2282&lt;&gt;2))&gt;=0.5,1,0))</f>
        <v/>
      </c>
      <c r="AR2282" s="8">
        <f>IF(($D$2282&lt;&gt;2)+($L$2282&lt;&gt;2)+($T$2282&lt;&gt;2)+($AB$2282&lt;&gt;2)+($AJ$2282&lt;&gt;2)=0,2,IF((($D$2282&lt;&gt;2)*$D$2282+($L$2282&lt;&gt;2)*$L$2282+($T$2282&lt;&gt;2)*$T$2282+($AB$2282&lt;&gt;2)*$AB$2282+($AJ$2282&lt;&gt;2)*$AJ$2282)/(($D$2282&lt;&gt;2)+($L$2282&lt;&gt;2)+($T$2282&lt;&gt;2)+($AB$2282&lt;&gt;2)+($AJ$2282&lt;&gt;2))&gt;=0.5,1,0))</f>
        <v/>
      </c>
      <c r="AS2282" s="8">
        <f>IF(($E$2282&lt;&gt;2)+($M$2282&lt;&gt;2)+($U$2282&lt;&gt;2)+($AC$2282&lt;&gt;2)+($AK$2282&lt;&gt;2)=0,2,IF((($E$2282&lt;&gt;2)*$E$2282+($M$2282&lt;&gt;2)*$M$2282+($U$2282&lt;&gt;2)*$U$2282+($AC$2282&lt;&gt;2)*$AC$2282+($AK$2282&lt;&gt;2)*$AK$2282)/(($E$2282&lt;&gt;2)+($M$2282&lt;&gt;2)+($U$2282&lt;&gt;2)+($AC$2282&lt;&gt;2)+($AK$2282&lt;&gt;2))&gt;=0.5,1,0))</f>
        <v/>
      </c>
      <c r="AT2282" s="8">
        <f>IF(($F$2282&lt;&gt;2)+($N$2282&lt;&gt;2)+($V$2282&lt;&gt;2)+($AD$2282&lt;&gt;2)+($AL$2282&lt;&gt;2)=0,2,IF((($F$2282&lt;&gt;2)*$F$2282+($N$2282&lt;&gt;2)*$N$2282+($V$2282&lt;&gt;2)*$V$2282+($AD$2282&lt;&gt;2)*$AD$2282+($AL$2282&lt;&gt;2)*$AL$2282)/(($F$2282&lt;&gt;2)+($N$2282&lt;&gt;2)+($V$2282&lt;&gt;2)+($AD$2282&lt;&gt;2)+($AL$2282&lt;&gt;2))&gt;=0.5,1,0))</f>
        <v/>
      </c>
      <c r="AU2282" s="8">
        <f>IF(($G$2282&lt;&gt;2)+($O$2282&lt;&gt;2)+($W$2282&lt;&gt;2)+($AE$2282&lt;&gt;2)+($AM$2282&lt;&gt;2)=0,2,IF((($G$2282&lt;&gt;2)*$G$2282+($O$2282&lt;&gt;2)*$O$2282+($W$2282&lt;&gt;2)*$W$2282+($AE$2282&lt;&gt;2)*$AE$2282+($AM$2282&lt;&gt;2)*$AM$2282)/(($G$2282&lt;&gt;2)+($O$2282&lt;&gt;2)+($W$2282&lt;&gt;2)+($AE$2282&lt;&gt;2)+($AM$2282&lt;&gt;2))&gt;=0.5,1,0))</f>
        <v/>
      </c>
      <c r="AW2282" s="16">
        <f>INDEX('Ground truth'!$B$14:$H$20,MATCH($AP$2272,'Ground truth'!$A$14:$A$20,0),MATCH($AP$2268,'Ground truth'!$B$13:$H$13,0))</f>
        <v/>
      </c>
      <c r="AX2282" s="16">
        <f>INDEX('Ground truth'!$B$14:$H$20,MATCH($AP$2272,'Ground truth'!$A$14:$A$20,0),MATCH($AP$2269,'Ground truth'!$B$13:$H$13,0))</f>
        <v/>
      </c>
      <c r="AY2282" s="16">
        <f>INDEX('Ground truth'!$B$14:$H$20,MATCH($AP$2272,'Ground truth'!$A$14:$A$20,0),MATCH($AP$2270,'Ground truth'!$B$13:$H$13,0))</f>
        <v/>
      </c>
      <c r="AZ2282" s="16">
        <f>INDEX('Ground truth'!$B$14:$H$20,MATCH($AP$2272,'Ground truth'!$A$14:$A$20,0),MATCH($AP$2271,'Ground truth'!$B$13:$H$13,0))</f>
        <v/>
      </c>
      <c r="BA2282" s="16">
        <f>INDEX('Ground truth'!$B$14:$H$20,MATCH($AP$2272,'Ground truth'!$A$14:$A$20,0),MATCH($AP$2272,'Ground truth'!$B$13:$H$13,0))</f>
        <v/>
      </c>
      <c r="BB2282" s="16">
        <f>INDEX('Ground truth'!$B$14:$H$20,MATCH($AP$2272,'Ground truth'!$A$14:$A$20,0),MATCH($AP$2273,'Ground truth'!$B$13:$H$13,0))</f>
        <v/>
      </c>
      <c r="BD2282" s="19" t="n">
        <v>-0.7796078628671943</v>
      </c>
      <c r="BE2282" s="19">
        <f>LARGE($BD$2278:$BD$2283,5)</f>
        <v/>
      </c>
    </row>
    <row r="2283">
      <c r="A2283" s="3" t="inlineStr">
        <is>
          <t>Electrical System</t>
        </is>
      </c>
      <c r="B2283" s="8">
        <f>INDEX($B$2268:$H$2274,MATCH($AQ$2273,$B$2267:$H$2267,0),MATCH($AQ$2268,$B$2267:$H$2267,0))</f>
        <v/>
      </c>
      <c r="C2283" s="8">
        <f>INDEX($B$2268:$H$2274,MATCH($AQ$2273,$B$2267:$H$2267,0),MATCH($AQ$2269,$B$2267:$H$2267,0))</f>
        <v/>
      </c>
      <c r="D2283" s="8">
        <f>INDEX($B$2268:$H$2274,MATCH($AQ$2273,$B$2267:$H$2267,0),MATCH($AQ$2270,$B$2267:$H$2267,0))</f>
        <v/>
      </c>
      <c r="E2283" s="8">
        <f>INDEX($B$2268:$H$2274,MATCH($AQ$2273,$B$2267:$H$2267,0),MATCH($AQ$2271,$B$2267:$H$2267,0))</f>
        <v/>
      </c>
      <c r="F2283" s="8">
        <f>INDEX($B$2268:$H$2274,MATCH($AQ$2273,$B$2267:$H$2267,0),MATCH($AQ$2272,$B$2267:$H$2267,0))</f>
        <v/>
      </c>
      <c r="G2283" s="8">
        <f>INDEX($B$2268:$H$2274,MATCH($AQ$2273,$B$2267:$H$2267,0),MATCH($AQ$2273,$B$2267:$H$2267,0))</f>
        <v/>
      </c>
      <c r="J2283" s="8">
        <f>INDEX($J$2268:$P$2274,MATCH($AQ$2273,$J$2267:$P$2267,0),MATCH($AQ$2268,$J$2267:$P$2267,0))</f>
        <v/>
      </c>
      <c r="K2283" s="8">
        <f>INDEX($J$2268:$P$2274,MATCH($AQ$2273,$J$2267:$P$2267,0),MATCH($AQ$2269,$J$2267:$P$2267,0))</f>
        <v/>
      </c>
      <c r="L2283" s="8">
        <f>INDEX($J$2268:$P$2274,MATCH($AQ$2273,$J$2267:$P$2267,0),MATCH($AQ$2270,$J$2267:$P$2267,0))</f>
        <v/>
      </c>
      <c r="M2283" s="8">
        <f>INDEX($J$2268:$P$2274,MATCH($AQ$2273,$J$2267:$P$2267,0),MATCH($AQ$2271,$J$2267:$P$2267,0))</f>
        <v/>
      </c>
      <c r="N2283" s="8">
        <f>INDEX($J$2268:$P$2274,MATCH($AQ$2273,$J$2267:$P$2267,0),MATCH($AQ$2272,$J$2267:$P$2267,0))</f>
        <v/>
      </c>
      <c r="O2283" s="8">
        <f>INDEX($J$2268:$P$2274,MATCH($AQ$2273,$J$2267:$P$2267,0),MATCH($AQ$2273,$J$2267:$P$2267,0))</f>
        <v/>
      </c>
      <c r="R2283" s="8">
        <f>INDEX($R$2268:$X$2274,MATCH($AQ$2273,$R$2267:$X$2267,0),MATCH($AQ$2268,$R$2267:$X$2267,0))</f>
        <v/>
      </c>
      <c r="S2283" s="8">
        <f>INDEX($R$2268:$X$2274,MATCH($AQ$2273,$R$2267:$X$2267,0),MATCH($AQ$2269,$R$2267:$X$2267,0))</f>
        <v/>
      </c>
      <c r="T2283" s="8">
        <f>INDEX($R$2268:$X$2274,MATCH($AQ$2273,$R$2267:$X$2267,0),MATCH($AQ$2270,$R$2267:$X$2267,0))</f>
        <v/>
      </c>
      <c r="U2283" s="8">
        <f>INDEX($R$2268:$X$2274,MATCH($AQ$2273,$R$2267:$X$2267,0),MATCH($AQ$2271,$R$2267:$X$2267,0))</f>
        <v/>
      </c>
      <c r="V2283" s="8">
        <f>INDEX($R$2268:$X$2274,MATCH($AQ$2273,$R$2267:$X$2267,0),MATCH($AQ$2272,$R$2267:$X$2267,0))</f>
        <v/>
      </c>
      <c r="W2283" s="8">
        <f>INDEX($R$2268:$X$2274,MATCH($AQ$2273,$R$2267:$X$2267,0),MATCH($AQ$2273,$R$2267:$X$2267,0))</f>
        <v/>
      </c>
      <c r="Z2283" s="8">
        <f>INDEX($Z$2268:$AF$2274,MATCH($AQ$2273,$Z$2267:$AF$2267,0),MATCH($AQ$2268,$Z$2267:$AF$2267,0))</f>
        <v/>
      </c>
      <c r="AA2283" s="8">
        <f>INDEX($Z$2268:$AF$2274,MATCH($AQ$2273,$Z$2267:$AF$2267,0),MATCH($AQ$2269,$Z$2267:$AF$2267,0))</f>
        <v/>
      </c>
      <c r="AB2283" s="8">
        <f>INDEX($Z$2268:$AF$2274,MATCH($AQ$2273,$Z$2267:$AF$2267,0),MATCH($AQ$2270,$Z$2267:$AF$2267,0))</f>
        <v/>
      </c>
      <c r="AC2283" s="8">
        <f>INDEX($Z$2268:$AF$2274,MATCH($AQ$2273,$Z$2267:$AF$2267,0),MATCH($AQ$2271,$Z$2267:$AF$2267,0))</f>
        <v/>
      </c>
      <c r="AD2283" s="8">
        <f>INDEX($Z$2268:$AF$2274,MATCH($AQ$2273,$Z$2267:$AF$2267,0),MATCH($AQ$2272,$Z$2267:$AF$2267,0))</f>
        <v/>
      </c>
      <c r="AE2283" s="8">
        <f>INDEX($Z$2268:$AF$2274,MATCH($AQ$2273,$Z$2267:$AF$2267,0),MATCH($AQ$2273,$Z$2267:$AF$2267,0))</f>
        <v/>
      </c>
      <c r="AH2283" s="8">
        <f>INDEX($AH$2268:$AN$2274,MATCH($AQ$2273,$AH$2267:$AN$2267,0),MATCH($AQ$2268,$AH$2267:$AN$2267,0))</f>
        <v/>
      </c>
      <c r="AI2283" s="8">
        <f>INDEX($AH$2268:$AN$2274,MATCH($AQ$2273,$AH$2267:$AN$2267,0),MATCH($AQ$2269,$AH$2267:$AN$2267,0))</f>
        <v/>
      </c>
      <c r="AJ2283" s="8">
        <f>INDEX($AH$2268:$AN$2274,MATCH($AQ$2273,$AH$2267:$AN$2267,0),MATCH($AQ$2270,$AH$2267:$AN$2267,0))</f>
        <v/>
      </c>
      <c r="AK2283" s="8">
        <f>INDEX($AH$2268:$AN$2274,MATCH($AQ$2273,$AH$2267:$AN$2267,0),MATCH($AQ$2271,$AH$2267:$AN$2267,0))</f>
        <v/>
      </c>
      <c r="AL2283" s="8">
        <f>INDEX($AH$2268:$AN$2274,MATCH($AQ$2273,$AH$2267:$AN$2267,0),MATCH($AQ$2272,$AH$2267:$AN$2267,0))</f>
        <v/>
      </c>
      <c r="AM2283" s="8">
        <f>INDEX($AH$2268:$AN$2274,MATCH($AQ$2273,$AH$2267:$AN$2267,0),MATCH($AQ$2273,$AH$2267:$AN$2267,0))</f>
        <v/>
      </c>
      <c r="AP2283" s="8">
        <f>IF(($B$2283&lt;&gt;2)+($J$2283&lt;&gt;2)+($R$2283&lt;&gt;2)+($Z$2283&lt;&gt;2)+($AH$2283&lt;&gt;2)=0,2,IF((($B$2283&lt;&gt;2)*$B$2283+($J$2283&lt;&gt;2)*$J$2283+($R$2283&lt;&gt;2)*$R$2283+($Z$2283&lt;&gt;2)*$Z$2283+($AH$2283&lt;&gt;2)*$AH$2283)/(($B$2283&lt;&gt;2)+($J$2283&lt;&gt;2)+($R$2283&lt;&gt;2)+($Z$2283&lt;&gt;2)+($AH$2283&lt;&gt;2))&gt;=0.5,1,0))</f>
        <v/>
      </c>
      <c r="AQ2283" s="8">
        <f>IF(($C$2283&lt;&gt;2)+($K$2283&lt;&gt;2)+($S$2283&lt;&gt;2)+($AA$2283&lt;&gt;2)+($AI$2283&lt;&gt;2)=0,2,IF((($C$2283&lt;&gt;2)*$C$2283+($K$2283&lt;&gt;2)*$K$2283+($S$2283&lt;&gt;2)*$S$2283+($AA$2283&lt;&gt;2)*$AA$2283+($AI$2283&lt;&gt;2)*$AI$2283)/(($C$2283&lt;&gt;2)+($K$2283&lt;&gt;2)+($S$2283&lt;&gt;2)+($AA$2283&lt;&gt;2)+($AI$2283&lt;&gt;2))&gt;=0.5,1,0))</f>
        <v/>
      </c>
      <c r="AR2283" s="8">
        <f>IF(($D$2283&lt;&gt;2)+($L$2283&lt;&gt;2)+($T$2283&lt;&gt;2)+($AB$2283&lt;&gt;2)+($AJ$2283&lt;&gt;2)=0,2,IF((($D$2283&lt;&gt;2)*$D$2283+($L$2283&lt;&gt;2)*$L$2283+($T$2283&lt;&gt;2)*$T$2283+($AB$2283&lt;&gt;2)*$AB$2283+($AJ$2283&lt;&gt;2)*$AJ$2283)/(($D$2283&lt;&gt;2)+($L$2283&lt;&gt;2)+($T$2283&lt;&gt;2)+($AB$2283&lt;&gt;2)+($AJ$2283&lt;&gt;2))&gt;=0.5,1,0))</f>
        <v/>
      </c>
      <c r="AS2283" s="8">
        <f>IF(($E$2283&lt;&gt;2)+($M$2283&lt;&gt;2)+($U$2283&lt;&gt;2)+($AC$2283&lt;&gt;2)+($AK$2283&lt;&gt;2)=0,2,IF((($E$2283&lt;&gt;2)*$E$2283+($M$2283&lt;&gt;2)*$M$2283+($U$2283&lt;&gt;2)*$U$2283+($AC$2283&lt;&gt;2)*$AC$2283+($AK$2283&lt;&gt;2)*$AK$2283)/(($E$2283&lt;&gt;2)+($M$2283&lt;&gt;2)+($U$2283&lt;&gt;2)+($AC$2283&lt;&gt;2)+($AK$2283&lt;&gt;2))&gt;=0.5,1,0))</f>
        <v/>
      </c>
      <c r="AT2283" s="8">
        <f>IF(($F$2283&lt;&gt;2)+($N$2283&lt;&gt;2)+($V$2283&lt;&gt;2)+($AD$2283&lt;&gt;2)+($AL$2283&lt;&gt;2)=0,2,IF((($F$2283&lt;&gt;2)*$F$2283+($N$2283&lt;&gt;2)*$N$2283+($V$2283&lt;&gt;2)*$V$2283+($AD$2283&lt;&gt;2)*$AD$2283+($AL$2283&lt;&gt;2)*$AL$2283)/(($F$2283&lt;&gt;2)+($N$2283&lt;&gt;2)+($V$2283&lt;&gt;2)+($AD$2283&lt;&gt;2)+($AL$2283&lt;&gt;2))&gt;=0.5,1,0))</f>
        <v/>
      </c>
      <c r="AU2283" s="8">
        <f>IF(($G$2283&lt;&gt;2)+($O$2283&lt;&gt;2)+($W$2283&lt;&gt;2)+($AE$2283&lt;&gt;2)+($AM$2283&lt;&gt;2)=0,2,IF((($G$2283&lt;&gt;2)*$G$2283+($O$2283&lt;&gt;2)*$O$2283+($W$2283&lt;&gt;2)*$W$2283+($AE$2283&lt;&gt;2)*$AE$2283+($AM$2283&lt;&gt;2)*$AM$2283)/(($G$2283&lt;&gt;2)+($O$2283&lt;&gt;2)+($W$2283&lt;&gt;2)+($AE$2283&lt;&gt;2)+($AM$2283&lt;&gt;2))&gt;=0.5,1,0))</f>
        <v/>
      </c>
      <c r="AW2283" s="16">
        <f>INDEX('Ground truth'!$B$14:$H$20,MATCH($AP$2273,'Ground truth'!$A$14:$A$20,0),MATCH($AP$2268,'Ground truth'!$B$13:$H$13,0))</f>
        <v/>
      </c>
      <c r="AX2283" s="16">
        <f>INDEX('Ground truth'!$B$14:$H$20,MATCH($AP$2273,'Ground truth'!$A$14:$A$20,0),MATCH($AP$2269,'Ground truth'!$B$13:$H$13,0))</f>
        <v/>
      </c>
      <c r="AY2283" s="16">
        <f>INDEX('Ground truth'!$B$14:$H$20,MATCH($AP$2273,'Ground truth'!$A$14:$A$20,0),MATCH($AP$2270,'Ground truth'!$B$13:$H$13,0))</f>
        <v/>
      </c>
      <c r="AZ2283" s="16">
        <f>INDEX('Ground truth'!$B$14:$H$20,MATCH($AP$2273,'Ground truth'!$A$14:$A$20,0),MATCH($AP$2271,'Ground truth'!$B$13:$H$13,0))</f>
        <v/>
      </c>
      <c r="BA2283" s="16">
        <f>INDEX('Ground truth'!$B$14:$H$20,MATCH($AP$2273,'Ground truth'!$A$14:$A$20,0),MATCH($AP$2272,'Ground truth'!$B$13:$H$13,0))</f>
        <v/>
      </c>
      <c r="BB2283" s="16">
        <f>INDEX('Ground truth'!$B$14:$H$20,MATCH($AP$2273,'Ground truth'!$A$14:$A$20,0),MATCH($AP$2273,'Ground truth'!$B$13:$H$13,0))</f>
        <v/>
      </c>
      <c r="BD2283" s="19" t="n">
        <v>-0.5370829663921511</v>
      </c>
      <c r="BE2283" s="19">
        <f>LARGE($BD$2278:$BD$2283,6)</f>
        <v/>
      </c>
    </row>
    <row r="2285">
      <c r="A2285" s="17" t="inlineStr">
        <is>
          <t>metrics — confident-only (unsure excluded from denominators)</t>
        </is>
      </c>
      <c r="B2285" s="10" t="inlineStr">
        <is>
          <t>run 1</t>
        </is>
      </c>
      <c r="C2285" s="10" t="inlineStr">
        <is>
          <t>run 2</t>
        </is>
      </c>
      <c r="D2285" s="10" t="inlineStr">
        <is>
          <t>run 3</t>
        </is>
      </c>
      <c r="E2285" s="10" t="inlineStr">
        <is>
          <t>run 4</t>
        </is>
      </c>
      <c r="F2285" s="10" t="inlineStr">
        <is>
          <t>run 5</t>
        </is>
      </c>
      <c r="G2285" s="10" t="inlineStr">
        <is>
          <t>avg-matrix</t>
        </is>
      </c>
      <c r="H2285" s="10" t="inlineStr">
        <is>
          <t>mean</t>
        </is>
      </c>
      <c r="I2285" s="10" t="inlineStr">
        <is>
          <t>std (pop.)</t>
        </is>
      </c>
      <c r="J2285" s="17" t="inlineStr">
        <is>
          <t>notes</t>
        </is>
      </c>
    </row>
    <row r="2286">
      <c r="A2286" s="7" t="inlineStr">
        <is>
          <t>TP</t>
        </is>
      </c>
      <c r="B2286" s="7">
        <f>SUMPRODUCT(($B$2278:$G$2283=1)*($AW$2278:$BB$2283=1))</f>
        <v/>
      </c>
      <c r="C2286" s="7">
        <f>SUMPRODUCT(($J$2278:$O$2283=1)*($AW$2278:$BB$2283=1))</f>
        <v/>
      </c>
      <c r="D2286" s="7">
        <f>SUMPRODUCT(($R$2278:$W$2283=1)*($AW$2278:$BB$2283=1))</f>
        <v/>
      </c>
      <c r="E2286" s="7">
        <f>SUMPRODUCT(($Z$2278:$AE$2283=1)*($AW$2278:$BB$2283=1))</f>
        <v/>
      </c>
      <c r="F2286" s="7">
        <f>SUMPRODUCT(($AH$2278:$AM$2283=1)*($AW$2278:$BB$2283=1))</f>
        <v/>
      </c>
      <c r="G2286" s="7">
        <f>SUMPRODUCT(($AP$2278:$AU$2283=1)*($AW$2278:$BB$2283=1))</f>
        <v/>
      </c>
      <c r="H2286" s="12">
        <f>AVERAGE($B$2286:$F$2286)</f>
        <v/>
      </c>
      <c r="I2286" s="12">
        <f>STDEV.P($B$2286:$F$2286)</f>
        <v/>
      </c>
    </row>
    <row r="2287">
      <c r="A2287" s="7" t="inlineStr">
        <is>
          <t>TN</t>
        </is>
      </c>
      <c r="B2287" s="7">
        <f>SUMPRODUCT(($B$2278:$G$2283=0)*($AW$2278:$BB$2283=0))</f>
        <v/>
      </c>
      <c r="C2287" s="7">
        <f>SUMPRODUCT(($J$2278:$O$2283=0)*($AW$2278:$BB$2283=0))</f>
        <v/>
      </c>
      <c r="D2287" s="7">
        <f>SUMPRODUCT(($R$2278:$W$2283=0)*($AW$2278:$BB$2283=0))</f>
        <v/>
      </c>
      <c r="E2287" s="7">
        <f>SUMPRODUCT(($Z$2278:$AE$2283=0)*($AW$2278:$BB$2283=0))</f>
        <v/>
      </c>
      <c r="F2287" s="7">
        <f>SUMPRODUCT(($AH$2278:$AM$2283=0)*($AW$2278:$BB$2283=0))</f>
        <v/>
      </c>
      <c r="G2287" s="7">
        <f>SUMPRODUCT(($AP$2278:$AU$2283=0)*($AW$2278:$BB$2283=0))</f>
        <v/>
      </c>
      <c r="H2287" s="12">
        <f>AVERAGE($B$2287:$F$2287)</f>
        <v/>
      </c>
      <c r="I2287" s="12">
        <f>STDEV.P($B$2287:$F$2287)</f>
        <v/>
      </c>
    </row>
    <row r="2288">
      <c r="A2288" s="7" t="inlineStr">
        <is>
          <t>FP</t>
        </is>
      </c>
      <c r="B2288" s="7">
        <f>SUMPRODUCT(($B$2278:$G$2283=1)*($AW$2278:$BB$2283=0))</f>
        <v/>
      </c>
      <c r="C2288" s="7">
        <f>SUMPRODUCT(($J$2278:$O$2283=1)*($AW$2278:$BB$2283=0))</f>
        <v/>
      </c>
      <c r="D2288" s="7">
        <f>SUMPRODUCT(($R$2278:$W$2283=1)*($AW$2278:$BB$2283=0))</f>
        <v/>
      </c>
      <c r="E2288" s="7">
        <f>SUMPRODUCT(($Z$2278:$AE$2283=1)*($AW$2278:$BB$2283=0))</f>
        <v/>
      </c>
      <c r="F2288" s="7">
        <f>SUMPRODUCT(($AH$2278:$AM$2283=1)*($AW$2278:$BB$2283=0))</f>
        <v/>
      </c>
      <c r="G2288" s="7">
        <f>SUMPRODUCT(($AP$2278:$AU$2283=1)*($AW$2278:$BB$2283=0))</f>
        <v/>
      </c>
      <c r="H2288" s="12">
        <f>AVERAGE($B$2288:$F$2288)</f>
        <v/>
      </c>
      <c r="I2288" s="12">
        <f>STDEV.P($B$2288:$F$2288)</f>
        <v/>
      </c>
    </row>
    <row r="2289">
      <c r="A2289" s="7" t="inlineStr">
        <is>
          <t>FN</t>
        </is>
      </c>
      <c r="B2289" s="7">
        <f>SUMPRODUCT(($B$2278:$G$2283=0)*($AW$2278:$BB$2283=1))</f>
        <v/>
      </c>
      <c r="C2289" s="7">
        <f>SUMPRODUCT(($J$2278:$O$2283=0)*($AW$2278:$BB$2283=1))</f>
        <v/>
      </c>
      <c r="D2289" s="7">
        <f>SUMPRODUCT(($R$2278:$W$2283=0)*($AW$2278:$BB$2283=1))</f>
        <v/>
      </c>
      <c r="E2289" s="7">
        <f>SUMPRODUCT(($Z$2278:$AE$2283=0)*($AW$2278:$BB$2283=1))</f>
        <v/>
      </c>
      <c r="F2289" s="7">
        <f>SUMPRODUCT(($AH$2278:$AM$2283=0)*($AW$2278:$BB$2283=1))</f>
        <v/>
      </c>
      <c r="G2289" s="7">
        <f>SUMPRODUCT(($AP$2278:$AU$2283=0)*($AW$2278:$BB$2283=1))</f>
        <v/>
      </c>
      <c r="H2289" s="12">
        <f>AVERAGE($B$2289:$F$2289)</f>
        <v/>
      </c>
      <c r="I2289" s="12">
        <f>STDEV.P($B$2289:$F$2289)</f>
        <v/>
      </c>
    </row>
    <row r="2290">
      <c r="A2290" s="4" t="inlineStr">
        <is>
          <t>Precision</t>
        </is>
      </c>
      <c r="B2290" s="12">
        <f>IFERROR($B$2286/($B$2286+$B$2288),0)</f>
        <v/>
      </c>
      <c r="C2290" s="12">
        <f>IFERROR($C$2286/($C$2286+$C$2288),0)</f>
        <v/>
      </c>
      <c r="D2290" s="12">
        <f>IFERROR($D$2286/($D$2286+$D$2288),0)</f>
        <v/>
      </c>
      <c r="E2290" s="12">
        <f>IFERROR($E$2286/($E$2286+$E$2288),0)</f>
        <v/>
      </c>
      <c r="F2290" s="12">
        <f>IFERROR($F$2286/($F$2286+$F$2288),0)</f>
        <v/>
      </c>
      <c r="G2290" s="12">
        <f>IFERROR($G$2286/($G$2286+$G$2288),0)</f>
        <v/>
      </c>
      <c r="H2290" s="18">
        <f>AVERAGE($B$2290:$F$2290)</f>
        <v/>
      </c>
      <c r="I2290" s="18">
        <f>STDEV.P($B$2290:$F$2290)</f>
        <v/>
      </c>
    </row>
    <row r="2291">
      <c r="A2291" s="4" t="inlineStr">
        <is>
          <t>Recall</t>
        </is>
      </c>
      <c r="B2291" s="12">
        <f>IFERROR($B$2286/($B$2286+$B$2289),0)</f>
        <v/>
      </c>
      <c r="C2291" s="12">
        <f>IFERROR($C$2286/($C$2286+$C$2289),0)</f>
        <v/>
      </c>
      <c r="D2291" s="12">
        <f>IFERROR($D$2286/($D$2286+$D$2289),0)</f>
        <v/>
      </c>
      <c r="E2291" s="12">
        <f>IFERROR($E$2286/($E$2286+$E$2289),0)</f>
        <v/>
      </c>
      <c r="F2291" s="12">
        <f>IFERROR($F$2286/($F$2286+$F$2289),0)</f>
        <v/>
      </c>
      <c r="G2291" s="12">
        <f>IFERROR($G$2286/($G$2286+$G$2289),0)</f>
        <v/>
      </c>
      <c r="H2291" s="18">
        <f>AVERAGE($B$2291:$F$2291)</f>
        <v/>
      </c>
      <c r="I2291" s="18">
        <f>STDEV.P($B$2291:$F$2291)</f>
        <v/>
      </c>
    </row>
    <row r="2292">
      <c r="A2292" s="4" t="inlineStr">
        <is>
          <t>F1</t>
        </is>
      </c>
      <c r="B2292" s="12">
        <f>IFERROR(2*$B$2290*$B$2291/($B$2290+$B$2291),0)</f>
        <v/>
      </c>
      <c r="C2292" s="12">
        <f>IFERROR(2*$C$2290*$C$2291/($C$2290+$C$2291),0)</f>
        <v/>
      </c>
      <c r="D2292" s="12">
        <f>IFERROR(2*$D$2290*$D$2291/($D$2290+$D$2291),0)</f>
        <v/>
      </c>
      <c r="E2292" s="12">
        <f>IFERROR(2*$E$2290*$E$2291/($E$2290+$E$2291),0)</f>
        <v/>
      </c>
      <c r="F2292" s="12">
        <f>IFERROR(2*$F$2290*$F$2291/($F$2290+$F$2291),0)</f>
        <v/>
      </c>
      <c r="G2292" s="12">
        <f>IFERROR(2*$G$2290*$G$2291/($G$2290+$G$2291),0)</f>
        <v/>
      </c>
      <c r="H2292" s="18">
        <f>AVERAGE($B$2292:$F$2292)</f>
        <v/>
      </c>
      <c r="I2292" s="18">
        <f>STDEV.P($B$2292:$F$2292)</f>
        <v/>
      </c>
    </row>
    <row r="2293">
      <c r="A2293" s="4" t="inlineStr">
        <is>
          <t>Accuracy</t>
        </is>
      </c>
      <c r="B2293" s="12">
        <f>IFERROR(($B$2286+$B$2287)/($B$2286+$B$2287+$B$2288+$B$2289),0)</f>
        <v/>
      </c>
      <c r="C2293" s="12">
        <f>IFERROR(($C$2286+$C$2287)/($C$2286+$C$2287+$C$2288+$C$2289),0)</f>
        <v/>
      </c>
      <c r="D2293" s="12">
        <f>IFERROR(($D$2286+$D$2287)/($D$2286+$D$2287+$D$2288+$D$2289),0)</f>
        <v/>
      </c>
      <c r="E2293" s="12">
        <f>IFERROR(($E$2286+$E$2287)/($E$2286+$E$2287+$E$2288+$E$2289),0)</f>
        <v/>
      </c>
      <c r="F2293" s="12">
        <f>IFERROR(($F$2286+$F$2287)/($F$2286+$F$2287+$F$2288+$F$2289),0)</f>
        <v/>
      </c>
      <c r="G2293" s="12">
        <f>IFERROR(($G$2286+$G$2287)/($G$2286+$G$2287+$G$2288+$G$2289),0)</f>
        <v/>
      </c>
      <c r="H2293" s="18">
        <f>AVERAGE($B$2293:$F$2293)</f>
        <v/>
      </c>
      <c r="I2293" s="18">
        <f>STDEV.P($B$2293:$F$2293)</f>
        <v/>
      </c>
    </row>
    <row r="2294">
      <c r="A2294" s="4" t="inlineStr">
        <is>
          <t>Edit distance</t>
        </is>
      </c>
      <c r="B2294" s="12">
        <f>SUMPRODUCT(ABS($AW$2278:$BB$2283-$B$2278:$G$2283))</f>
        <v/>
      </c>
      <c r="C2294" s="12">
        <f>SUMPRODUCT(ABS($AW$2278:$BB$2283-$J$2278:$O$2283))</f>
        <v/>
      </c>
      <c r="D2294" s="12">
        <f>SUMPRODUCT(ABS($AW$2278:$BB$2283-$R$2278:$W$2283))</f>
        <v/>
      </c>
      <c r="E2294" s="12">
        <f>SUMPRODUCT(ABS($AW$2278:$BB$2283-$Z$2278:$AE$2283))</f>
        <v/>
      </c>
      <c r="F2294" s="12">
        <f>SUMPRODUCT(ABS($AW$2278:$BB$2283-$AH$2278:$AM$2283))</f>
        <v/>
      </c>
      <c r="G2294" s="12">
        <f>SUMPRODUCT(ABS($AW$2278:$BB$2283-$AP$2278:$AU$2283))</f>
        <v/>
      </c>
      <c r="H2294" s="18">
        <f>AVERAGE($B$2294:$F$2294)</f>
        <v/>
      </c>
      <c r="I2294" s="18">
        <f>STDEV.P($B$2294:$F$2294)</f>
        <v/>
      </c>
    </row>
    <row r="2295">
      <c r="A2295" s="4" t="inlineStr">
        <is>
          <t>Spectral distance</t>
        </is>
      </c>
      <c r="B2295" s="12">
        <f>SQRT(SUMPRODUCT(($BE$2278:$BE$2283-$B$2305:$B$2310)^2))</f>
        <v/>
      </c>
      <c r="C2295" s="12">
        <f>SQRT(SUMPRODUCT(($BE$2278:$BE$2283-$C$2305:$C$2310)^2))</f>
        <v/>
      </c>
      <c r="D2295" s="12">
        <f>SQRT(SUMPRODUCT(($BE$2278:$BE$2283-$D$2305:$D$2310)^2))</f>
        <v/>
      </c>
      <c r="E2295" s="12">
        <f>SQRT(SUMPRODUCT(($BE$2278:$BE$2283-$E$2305:$E$2310)^2))</f>
        <v/>
      </c>
      <c r="F2295" s="12">
        <f>SQRT(SUMPRODUCT(($BE$2278:$BE$2283-$F$2305:$F$2310)^2))</f>
        <v/>
      </c>
      <c r="G2295" s="12">
        <f>SQRT(SUMPRODUCT(($BE$2278:$BE$2283-$G$2305:$G$2310)^2))</f>
        <v/>
      </c>
      <c r="H2295" s="18">
        <f>AVERAGE($B$2295:$F$2295)</f>
        <v/>
      </c>
      <c r="I2295" s="18">
        <f>STDEV.P($B$2295:$F$2295)</f>
        <v/>
      </c>
    </row>
    <row r="2296">
      <c r="A2296" s="4" t="inlineStr">
        <is>
          <t>Unsure cells</t>
        </is>
      </c>
      <c r="B2296" s="7">
        <f>COUNTIF($B$2278:$G$2283,2)</f>
        <v/>
      </c>
      <c r="C2296" s="7">
        <f>COUNTIF($J$2278:$O$2283,2)</f>
        <v/>
      </c>
      <c r="D2296" s="7">
        <f>COUNTIF($R$2278:$W$2283,2)</f>
        <v/>
      </c>
      <c r="E2296" s="7">
        <f>COUNTIF($Z$2278:$AE$2283,2)</f>
        <v/>
      </c>
      <c r="F2296" s="7">
        <f>COUNTIF($AH$2278:$AM$2283,2)</f>
        <v/>
      </c>
      <c r="G2296" s="7">
        <f>COUNTIF($AP$2278:$AU$2283,2)</f>
        <v/>
      </c>
      <c r="H2296" s="12">
        <f>AVERAGE($B$2296:$F$2296)</f>
        <v/>
      </c>
      <c r="I2296" s="12">
        <f>STDEV.P($B$2296:$F$2296)</f>
        <v/>
      </c>
    </row>
    <row r="2297">
      <c r="A2297" s="3" t="inlineStr">
        <is>
          <t>eigenvalues (real part, numpy order; pasted)</t>
        </is>
      </c>
    </row>
    <row r="2298">
      <c r="A2298" s="3" t="inlineStr">
        <is>
          <t xml:space="preserve">  λ1</t>
        </is>
      </c>
      <c r="B2298" s="19" t="n">
        <v>12</v>
      </c>
      <c r="C2298" s="19" t="n">
        <v>12</v>
      </c>
      <c r="D2298" s="19" t="n">
        <v>12</v>
      </c>
      <c r="E2298" s="19" t="n">
        <v>12</v>
      </c>
      <c r="F2298" s="19" t="n">
        <v>12</v>
      </c>
      <c r="G2298" s="19" t="n">
        <v>12</v>
      </c>
    </row>
    <row r="2299">
      <c r="A2299" s="3" t="inlineStr">
        <is>
          <t xml:space="preserve">  λ2</t>
        </is>
      </c>
      <c r="B2299" s="19" t="n">
        <v>-8.772668280098325e-48</v>
      </c>
      <c r="C2299" s="19" t="n">
        <v>-8.772668280098325e-48</v>
      </c>
      <c r="D2299" s="19" t="n">
        <v>-8.772668280098325e-48</v>
      </c>
      <c r="E2299" s="19" t="n">
        <v>-8.772668280098325e-48</v>
      </c>
      <c r="F2299" s="19" t="n">
        <v>-8.772668280098325e-48</v>
      </c>
      <c r="G2299" s="19" t="n">
        <v>-8.772668280098325e-48</v>
      </c>
    </row>
    <row r="2300">
      <c r="A2300" s="3" t="inlineStr">
        <is>
          <t xml:space="preserve">  λ3</t>
        </is>
      </c>
      <c r="B2300" s="19" t="n">
        <v>0</v>
      </c>
      <c r="C2300" s="19" t="n">
        <v>0</v>
      </c>
      <c r="D2300" s="19" t="n">
        <v>0</v>
      </c>
      <c r="E2300" s="19" t="n">
        <v>0</v>
      </c>
      <c r="F2300" s="19" t="n">
        <v>0</v>
      </c>
      <c r="G2300" s="19" t="n">
        <v>0</v>
      </c>
    </row>
    <row r="2301">
      <c r="A2301" s="3" t="inlineStr">
        <is>
          <t xml:space="preserve">  λ4</t>
        </is>
      </c>
      <c r="B2301" s="19" t="n">
        <v>2.736911063134407e-48</v>
      </c>
      <c r="C2301" s="19" t="n">
        <v>2.736911063134407e-48</v>
      </c>
      <c r="D2301" s="19" t="n">
        <v>2.736911063134407e-48</v>
      </c>
      <c r="E2301" s="19" t="n">
        <v>2.736911063134407e-48</v>
      </c>
      <c r="F2301" s="19" t="n">
        <v>2.736911063134407e-48</v>
      </c>
      <c r="G2301" s="19" t="n">
        <v>2.736911063134407e-48</v>
      </c>
    </row>
    <row r="2302">
      <c r="A2302" s="3" t="inlineStr">
        <is>
          <t xml:space="preserve">  λ5</t>
        </is>
      </c>
      <c r="B2302" s="19" t="n">
        <v>2.740971465239936e-80</v>
      </c>
      <c r="C2302" s="19" t="n">
        <v>2.740971465239936e-80</v>
      </c>
      <c r="D2302" s="19" t="n">
        <v>2.740971465239936e-80</v>
      </c>
      <c r="E2302" s="19" t="n">
        <v>2.740971465239936e-80</v>
      </c>
      <c r="F2302" s="19" t="n">
        <v>2.740971465239936e-80</v>
      </c>
      <c r="G2302" s="19" t="n">
        <v>2.740971465239936e-80</v>
      </c>
    </row>
    <row r="2303">
      <c r="A2303" s="3" t="inlineStr">
        <is>
          <t xml:space="preserve">  λ6</t>
        </is>
      </c>
      <c r="B2303" s="19" t="n">
        <v>2.740971465239936e-80</v>
      </c>
      <c r="C2303" s="19" t="n">
        <v>2.740971465239936e-80</v>
      </c>
      <c r="D2303" s="19" t="n">
        <v>2.740971465239936e-80</v>
      </c>
      <c r="E2303" s="19" t="n">
        <v>2.740971465239936e-80</v>
      </c>
      <c r="F2303" s="19" t="n">
        <v>2.740971465239936e-80</v>
      </c>
      <c r="G2303" s="19" t="n">
        <v>2.740971465239936e-80</v>
      </c>
    </row>
    <row r="2304">
      <c r="A2304" s="3" t="inlineStr">
        <is>
          <t>eigenvalues sorted desc (LARGE)</t>
        </is>
      </c>
    </row>
    <row r="2305">
      <c r="A2305" s="3" t="inlineStr">
        <is>
          <t xml:space="preserve">  λ(1)</t>
        </is>
      </c>
      <c r="B2305" s="19">
        <f>LARGE($B$2298:$B$2303,1)</f>
        <v/>
      </c>
      <c r="C2305" s="19">
        <f>LARGE($C$2298:$C$2303,1)</f>
        <v/>
      </c>
      <c r="D2305" s="19">
        <f>LARGE($D$2298:$D$2303,1)</f>
        <v/>
      </c>
      <c r="E2305" s="19">
        <f>LARGE($E$2298:$E$2303,1)</f>
        <v/>
      </c>
      <c r="F2305" s="19">
        <f>LARGE($F$2298:$F$2303,1)</f>
        <v/>
      </c>
      <c r="G2305" s="19">
        <f>LARGE($G$2298:$G$2303,1)</f>
        <v/>
      </c>
    </row>
    <row r="2306">
      <c r="A2306" s="3" t="inlineStr">
        <is>
          <t xml:space="preserve">  λ(2)</t>
        </is>
      </c>
      <c r="B2306" s="19">
        <f>LARGE($B$2298:$B$2303,2)</f>
        <v/>
      </c>
      <c r="C2306" s="19">
        <f>LARGE($C$2298:$C$2303,2)</f>
        <v/>
      </c>
      <c r="D2306" s="19">
        <f>LARGE($D$2298:$D$2303,2)</f>
        <v/>
      </c>
      <c r="E2306" s="19">
        <f>LARGE($E$2298:$E$2303,2)</f>
        <v/>
      </c>
      <c r="F2306" s="19">
        <f>LARGE($F$2298:$F$2303,2)</f>
        <v/>
      </c>
      <c r="G2306" s="19">
        <f>LARGE($G$2298:$G$2303,2)</f>
        <v/>
      </c>
    </row>
    <row r="2307">
      <c r="A2307" s="3" t="inlineStr">
        <is>
          <t xml:space="preserve">  λ(3)</t>
        </is>
      </c>
      <c r="B2307" s="19">
        <f>LARGE($B$2298:$B$2303,3)</f>
        <v/>
      </c>
      <c r="C2307" s="19">
        <f>LARGE($C$2298:$C$2303,3)</f>
        <v/>
      </c>
      <c r="D2307" s="19">
        <f>LARGE($D$2298:$D$2303,3)</f>
        <v/>
      </c>
      <c r="E2307" s="19">
        <f>LARGE($E$2298:$E$2303,3)</f>
        <v/>
      </c>
      <c r="F2307" s="19">
        <f>LARGE($F$2298:$F$2303,3)</f>
        <v/>
      </c>
      <c r="G2307" s="19">
        <f>LARGE($G$2298:$G$2303,3)</f>
        <v/>
      </c>
    </row>
    <row r="2308">
      <c r="A2308" s="3" t="inlineStr">
        <is>
          <t xml:space="preserve">  λ(4)</t>
        </is>
      </c>
      <c r="B2308" s="19">
        <f>LARGE($B$2298:$B$2303,4)</f>
        <v/>
      </c>
      <c r="C2308" s="19">
        <f>LARGE($C$2298:$C$2303,4)</f>
        <v/>
      </c>
      <c r="D2308" s="19">
        <f>LARGE($D$2298:$D$2303,4)</f>
        <v/>
      </c>
      <c r="E2308" s="19">
        <f>LARGE($E$2298:$E$2303,4)</f>
        <v/>
      </c>
      <c r="F2308" s="19">
        <f>LARGE($F$2298:$F$2303,4)</f>
        <v/>
      </c>
      <c r="G2308" s="19">
        <f>LARGE($G$2298:$G$2303,4)</f>
        <v/>
      </c>
    </row>
    <row r="2309">
      <c r="A2309" s="3" t="inlineStr">
        <is>
          <t xml:space="preserve">  λ(5)</t>
        </is>
      </c>
      <c r="B2309" s="19">
        <f>LARGE($B$2298:$B$2303,5)</f>
        <v/>
      </c>
      <c r="C2309" s="19">
        <f>LARGE($C$2298:$C$2303,5)</f>
        <v/>
      </c>
      <c r="D2309" s="19">
        <f>LARGE($D$2298:$D$2303,5)</f>
        <v/>
      </c>
      <c r="E2309" s="19">
        <f>LARGE($E$2298:$E$2303,5)</f>
        <v/>
      </c>
      <c r="F2309" s="19">
        <f>LARGE($F$2298:$F$2303,5)</f>
        <v/>
      </c>
      <c r="G2309" s="19">
        <f>LARGE($G$2298:$G$2303,5)</f>
        <v/>
      </c>
    </row>
    <row r="2310">
      <c r="A2310" s="3" t="inlineStr">
        <is>
          <t xml:space="preserve">  λ(6)</t>
        </is>
      </c>
      <c r="B2310" s="19">
        <f>LARGE($B$2298:$B$2303,6)</f>
        <v/>
      </c>
      <c r="C2310" s="19">
        <f>LARGE($C$2298:$C$2303,6)</f>
        <v/>
      </c>
      <c r="D2310" s="19">
        <f>LARGE($D$2298:$D$2303,6)</f>
        <v/>
      </c>
      <c r="E2310" s="19">
        <f>LARGE($E$2298:$E$2303,6)</f>
        <v/>
      </c>
      <c r="F2310" s="19">
        <f>LARGE($F$2298:$F$2303,6)</f>
        <v/>
      </c>
      <c r="G2310" s="19">
        <f>LARGE($G$2298:$G$2303,6)</f>
        <v/>
      </c>
    </row>
    <row r="2311">
      <c r="A2311" s="3" t="inlineStr">
        <is>
          <t>check: Σeig − trace (→0)</t>
        </is>
      </c>
      <c r="B2311" s="3">
        <f>ROUND(SUM($B$2298:$B$2303)-($B$2278+$C$2279+$D$2280+$E$2281+$F$2282+$G$2283),6)</f>
        <v/>
      </c>
      <c r="C2311" s="3">
        <f>ROUND(SUM($C$2298:$C$2303)-($J$2278+$K$2279+$L$2280+$M$2281+$N$2282+$O$2283),6)</f>
        <v/>
      </c>
      <c r="D2311" s="3">
        <f>ROUND(SUM($D$2298:$D$2303)-($R$2278+$S$2279+$T$2280+$U$2281+$V$2282+$W$2283),6)</f>
        <v/>
      </c>
      <c r="E2311" s="3">
        <f>ROUND(SUM($E$2298:$E$2303)-($Z$2278+$AA$2279+$AB$2280+$AC$2281+$AD$2282+$AE$2283),6)</f>
        <v/>
      </c>
      <c r="F2311" s="3">
        <f>ROUND(SUM($F$2298:$F$2303)-($AH$2278+$AI$2279+$AJ$2280+$AK$2281+$AL$2282+$AM$2283),6)</f>
        <v/>
      </c>
      <c r="G2311" s="3">
        <f>ROUND(SUM($G$2298:$G$2303)-($AP$2278+$AQ$2279+$AR$2280+$AS$2281+$AT$2282+$AU$2283),6)</f>
        <v/>
      </c>
    </row>
    <row r="2312">
      <c r="A2312" s="3" t="inlineStr">
        <is>
          <t>check: Πeig − det (→0)</t>
        </is>
      </c>
      <c r="B2312" s="3">
        <f>ROUND(MDETERM($B$2278:$G$2283)-PRODUCT($B$2298:$B$2303),6)</f>
        <v/>
      </c>
      <c r="C2312" s="3">
        <f>ROUND(MDETERM($J$2278:$O$2283)-PRODUCT($C$2298:$C$2303),6)</f>
        <v/>
      </c>
      <c r="D2312" s="3">
        <f>ROUND(MDETERM($R$2278:$W$2283)-PRODUCT($D$2298:$D$2303),6)</f>
        <v/>
      </c>
      <c r="E2312" s="3">
        <f>ROUND(MDETERM($Z$2278:$AE$2283)-PRODUCT($E$2298:$E$2303),6)</f>
        <v/>
      </c>
      <c r="F2312" s="3">
        <f>ROUND(MDETERM($AH$2278:$AM$2283)-PRODUCT($F$2298:$F$2303),6)</f>
        <v/>
      </c>
      <c r="G2312" s="3">
        <f>ROUND(MDETERM($AP$2278:$AU$2283)-PRODUCT($G$2298:$G$2303),6)</f>
        <v/>
      </c>
    </row>
    <row r="2313">
      <c r="A2313" s="3" t="inlineStr">
        <is>
          <t>complex eigenvalues?</t>
        </is>
      </c>
      <c r="B2313" s="3" t="inlineStr"/>
      <c r="C2313" s="3" t="inlineStr"/>
      <c r="D2313" s="3" t="inlineStr"/>
      <c r="E2313" s="3" t="inlineStr"/>
      <c r="F2313" s="3" t="inlineStr"/>
      <c r="G2313" s="3" t="inlineStr"/>
    </row>
    <row r="2314">
      <c r="A2314" s="3" t="inlineStr">
        <is>
          <t>check: det(M − λᵢI) per sorted λ (→0)</t>
        </is>
      </c>
    </row>
    <row r="2315">
      <c r="A2315" s="3" t="inlineStr">
        <is>
          <t xml:space="preserve">  det(M − λ(1)I)</t>
        </is>
      </c>
      <c r="B2315" s="3">
        <f t="array" ref="B2315">ROUND(MDETERM($B$2278:$G$2283-$B$2305*MUNIT(6)),6)</f>
        <v/>
      </c>
      <c r="C2315" s="3">
        <f t="array" ref="C2315">ROUND(MDETERM($J$2278:$O$2283-$C$2305*MUNIT(6)),6)</f>
        <v/>
      </c>
      <c r="D2315" s="3">
        <f t="array" ref="D2315">ROUND(MDETERM($R$2278:$W$2283-$D$2305*MUNIT(6)),6)</f>
        <v/>
      </c>
      <c r="E2315" s="3">
        <f t="array" ref="E2315">ROUND(MDETERM($Z$2278:$AE$2283-$E$2305*MUNIT(6)),6)</f>
        <v/>
      </c>
      <c r="F2315" s="3">
        <f t="array" ref="F2315">ROUND(MDETERM($AH$2278:$AM$2283-$F$2305*MUNIT(6)),6)</f>
        <v/>
      </c>
      <c r="G2315" s="3">
        <f t="array" ref="G2315">ROUND(MDETERM($AP$2278:$AU$2283-$G$2305*MUNIT(6)),6)</f>
        <v/>
      </c>
    </row>
    <row r="2316">
      <c r="A2316" s="3" t="inlineStr">
        <is>
          <t xml:space="preserve">  det(M − λ(2)I)</t>
        </is>
      </c>
      <c r="B2316" s="3">
        <f t="array" ref="B2316">ROUND(MDETERM($B$2278:$G$2283-$B$2306*MUNIT(6)),6)</f>
        <v/>
      </c>
      <c r="C2316" s="3">
        <f t="array" ref="C2316">ROUND(MDETERM($J$2278:$O$2283-$C$2306*MUNIT(6)),6)</f>
        <v/>
      </c>
      <c r="D2316" s="3">
        <f t="array" ref="D2316">ROUND(MDETERM($R$2278:$W$2283-$D$2306*MUNIT(6)),6)</f>
        <v/>
      </c>
      <c r="E2316" s="3">
        <f t="array" ref="E2316">ROUND(MDETERM($Z$2278:$AE$2283-$E$2306*MUNIT(6)),6)</f>
        <v/>
      </c>
      <c r="F2316" s="3">
        <f t="array" ref="F2316">ROUND(MDETERM($AH$2278:$AM$2283-$F$2306*MUNIT(6)),6)</f>
        <v/>
      </c>
      <c r="G2316" s="3">
        <f t="array" ref="G2316">ROUND(MDETERM($AP$2278:$AU$2283-$G$2306*MUNIT(6)),6)</f>
        <v/>
      </c>
    </row>
    <row r="2317">
      <c r="A2317" s="3" t="inlineStr">
        <is>
          <t xml:space="preserve">  det(M − λ(3)I)</t>
        </is>
      </c>
      <c r="B2317" s="3">
        <f t="array" ref="B2317">ROUND(MDETERM($B$2278:$G$2283-$B$2307*MUNIT(6)),6)</f>
        <v/>
      </c>
      <c r="C2317" s="3">
        <f t="array" ref="C2317">ROUND(MDETERM($J$2278:$O$2283-$C$2307*MUNIT(6)),6)</f>
        <v/>
      </c>
      <c r="D2317" s="3">
        <f t="array" ref="D2317">ROUND(MDETERM($R$2278:$W$2283-$D$2307*MUNIT(6)),6)</f>
        <v/>
      </c>
      <c r="E2317" s="3">
        <f t="array" ref="E2317">ROUND(MDETERM($Z$2278:$AE$2283-$E$2307*MUNIT(6)),6)</f>
        <v/>
      </c>
      <c r="F2317" s="3">
        <f t="array" ref="F2317">ROUND(MDETERM($AH$2278:$AM$2283-$F$2307*MUNIT(6)),6)</f>
        <v/>
      </c>
      <c r="G2317" s="3">
        <f t="array" ref="G2317">ROUND(MDETERM($AP$2278:$AU$2283-$G$2307*MUNIT(6)),6)</f>
        <v/>
      </c>
    </row>
    <row r="2318">
      <c r="A2318" s="3" t="inlineStr">
        <is>
          <t xml:space="preserve">  det(M − λ(4)I)</t>
        </is>
      </c>
      <c r="B2318" s="3">
        <f t="array" ref="B2318">ROUND(MDETERM($B$2278:$G$2283-$B$2308*MUNIT(6)),6)</f>
        <v/>
      </c>
      <c r="C2318" s="3">
        <f t="array" ref="C2318">ROUND(MDETERM($J$2278:$O$2283-$C$2308*MUNIT(6)),6)</f>
        <v/>
      </c>
      <c r="D2318" s="3">
        <f t="array" ref="D2318">ROUND(MDETERM($R$2278:$W$2283-$D$2308*MUNIT(6)),6)</f>
        <v/>
      </c>
      <c r="E2318" s="3">
        <f t="array" ref="E2318">ROUND(MDETERM($Z$2278:$AE$2283-$E$2308*MUNIT(6)),6)</f>
        <v/>
      </c>
      <c r="F2318" s="3">
        <f t="array" ref="F2318">ROUND(MDETERM($AH$2278:$AM$2283-$F$2308*MUNIT(6)),6)</f>
        <v/>
      </c>
      <c r="G2318" s="3">
        <f t="array" ref="G2318">ROUND(MDETERM($AP$2278:$AU$2283-$G$2308*MUNIT(6)),6)</f>
        <v/>
      </c>
    </row>
    <row r="2319">
      <c r="A2319" s="3" t="inlineStr">
        <is>
          <t xml:space="preserve">  det(M − λ(5)I)</t>
        </is>
      </c>
      <c r="B2319" s="3">
        <f t="array" ref="B2319">ROUND(MDETERM($B$2278:$G$2283-$B$2309*MUNIT(6)),6)</f>
        <v/>
      </c>
      <c r="C2319" s="3">
        <f t="array" ref="C2319">ROUND(MDETERM($J$2278:$O$2283-$C$2309*MUNIT(6)),6)</f>
        <v/>
      </c>
      <c r="D2319" s="3">
        <f t="array" ref="D2319">ROUND(MDETERM($R$2278:$W$2283-$D$2309*MUNIT(6)),6)</f>
        <v/>
      </c>
      <c r="E2319" s="3">
        <f t="array" ref="E2319">ROUND(MDETERM($Z$2278:$AE$2283-$E$2309*MUNIT(6)),6)</f>
        <v/>
      </c>
      <c r="F2319" s="3">
        <f t="array" ref="F2319">ROUND(MDETERM($AH$2278:$AM$2283-$F$2309*MUNIT(6)),6)</f>
        <v/>
      </c>
      <c r="G2319" s="3">
        <f t="array" ref="G2319">ROUND(MDETERM($AP$2278:$AU$2283-$G$2309*MUNIT(6)),6)</f>
        <v/>
      </c>
    </row>
    <row r="2320">
      <c r="A2320" s="3" t="inlineStr">
        <is>
          <t xml:space="preserve">  det(M − λ(6)I)</t>
        </is>
      </c>
      <c r="B2320" s="3">
        <f t="array" ref="B2320">ROUND(MDETERM($B$2278:$G$2283-$B$2310*MUNIT(6)),6)</f>
        <v/>
      </c>
      <c r="C2320" s="3">
        <f t="array" ref="C2320">ROUND(MDETERM($J$2278:$O$2283-$C$2310*MUNIT(6)),6)</f>
        <v/>
      </c>
      <c r="D2320" s="3">
        <f t="array" ref="D2320">ROUND(MDETERM($R$2278:$W$2283-$D$2310*MUNIT(6)),6)</f>
        <v/>
      </c>
      <c r="E2320" s="3">
        <f t="array" ref="E2320">ROUND(MDETERM($Z$2278:$AE$2283-$E$2310*MUNIT(6)),6)</f>
        <v/>
      </c>
      <c r="F2320" s="3">
        <f t="array" ref="F2320">ROUND(MDETERM($AH$2278:$AM$2283-$F$2310*MUNIT(6)),6)</f>
        <v/>
      </c>
      <c r="G2320" s="3">
        <f t="array" ref="G2320">ROUND(MDETERM($AP$2278:$AU$2283-$G$2310*MUNIT(6)),6)</f>
        <v/>
      </c>
    </row>
  </sheetData>
  <conditionalFormatting sqref="G6:G55">
    <cfRule type="cellIs" priority="1" operator="equal" dxfId="0">
      <formula>"yes"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2026-09-22T22:34:11Z</dcterms:created>
  <dcterms:modified xmlns:dcterms="http://purl.org/dc/terms/" xmlns:xsi="http://www.w3.org/2001/XMLSchema-instance" xsi:type="dcterms:W3CDTF">2026-09-22T22:34:16Z</dcterms:modified>
</cp:coreProperties>
</file>